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hidePivotFieldList="1"/>
  <mc:AlternateContent xmlns:mc="http://schemas.openxmlformats.org/markup-compatibility/2006">
    <mc:Choice Requires="x15">
      <x15ac:absPath xmlns:x15ac="http://schemas.microsoft.com/office/spreadsheetml/2010/11/ac" url="D:\Ivy Professional School\Excel\Case Study\Customer Personality Analysis\"/>
    </mc:Choice>
  </mc:AlternateContent>
  <xr:revisionPtr revIDLastSave="0" documentId="8_{19E4BC44-590A-4C53-85C7-CAC08789BE67}" xr6:coauthVersionLast="47" xr6:coauthVersionMax="47" xr10:uidLastSave="{00000000-0000-0000-0000-000000000000}"/>
  <bookViews>
    <workbookView xWindow="-120" yWindow="-120" windowWidth="26760" windowHeight="14400" firstSheet="3" activeTab="11" xr2:uid="{00000000-000D-0000-FFFF-FFFF00000000}"/>
  </bookViews>
  <sheets>
    <sheet name="marketing_campaign" sheetId="1" r:id="rId1"/>
    <sheet name="Questions" sheetId="7" r:id="rId2"/>
    <sheet name="Sample Calculations" sheetId="5" r:id="rId3"/>
    <sheet name="People" sheetId="2" r:id="rId4"/>
    <sheet name="Products" sheetId="3" r:id="rId5"/>
    <sheet name="Promotion" sheetId="4" r:id="rId6"/>
    <sheet name="Place" sheetId="6" r:id="rId7"/>
    <sheet name="Graphs and Charts" sheetId="8" r:id="rId8"/>
    <sheet name="Dashboard" sheetId="10" r:id="rId9"/>
    <sheet name="Insights" sheetId="11" r:id="rId10"/>
    <sheet name="Recommendations." sheetId="12" r:id="rId11"/>
    <sheet name="Home" sheetId="13" r:id="rId12"/>
  </sheets>
  <definedNames>
    <definedName name="AcceptedCmp1">marketing_campaign!$X$4:$X$2242</definedName>
    <definedName name="AcceptedCmp2">marketing_campaign!$Y$4:$Y$2242</definedName>
    <definedName name="AcceptedCmp3">marketing_campaign!$U$4:$U$2242</definedName>
    <definedName name="AcceptedCmp4">marketing_campaign!$V$4:$V$2242</definedName>
    <definedName name="AcceptedCmp5">marketing_campaign!$W$4:$W$2242</definedName>
    <definedName name="Age" localSheetId="4">Products!$G$2:$G$1048576</definedName>
    <definedName name="Age">People!$J$2:$J$1048576</definedName>
    <definedName name="Age_Length">'Graphs and Charts'!$M$28:$M$34</definedName>
    <definedName name="Complain">marketing_campaign!$Z$4:$Z$2242</definedName>
    <definedName name="Dt_Customer">marketing_campaign!$H$4:$H$2242</definedName>
    <definedName name="Education">marketing_campaign!$C$4:$C$2242</definedName>
    <definedName name="ID">marketing_campaign!$A$4:$A$2242</definedName>
    <definedName name="Income">marketing_campaign!$E$4:$E$2242</definedName>
    <definedName name="Kidhome">marketing_campaign!$F$4:$F$2242</definedName>
    <definedName name="Marital_Sample">Table10[Marital Status]</definedName>
    <definedName name="Marital_Status">marketing_campaign!$D$4:$D$2242</definedName>
    <definedName name="MntFishProducts" localSheetId="4">Products!$D$2:$D$1048576</definedName>
    <definedName name="MntFishProducts">marketing_campaign!$M$4:$M$2242</definedName>
    <definedName name="MntFruits" localSheetId="4">Products!$B$2:$B$1048576</definedName>
    <definedName name="MntFruits">marketing_campaign!$K$4:$K$2242</definedName>
    <definedName name="MntGoldProds" localSheetId="4">Products!$F$2:$F$1048576</definedName>
    <definedName name="MntGoldProds">marketing_campaign!$O$4:$O$2242</definedName>
    <definedName name="MntMeatProducts" localSheetId="4">Products!$C$2:$C$1048576</definedName>
    <definedName name="MntMeatProducts">marketing_campaign!$L$4:$L$2242</definedName>
    <definedName name="MntSweetProducts" localSheetId="4">Products!$E$2:$E$1048576</definedName>
    <definedName name="MntSweetProducts">marketing_campaign!$N$4:$N$2242</definedName>
    <definedName name="MntWines" localSheetId="4">Products!$A$2:$A$1048576</definedName>
    <definedName name="MntWines">marketing_campaign!$J$4:$J$2242</definedName>
    <definedName name="NumCatalogPurchases">marketing_campaign!$R$4:$R$2242</definedName>
    <definedName name="NumDealsPurchases">marketing_campaign!$P$4:$P$2242</definedName>
    <definedName name="NumStorePurchases">marketing_campaign!$S$4:$S$2242</definedName>
    <definedName name="NumWebPurchases">marketing_campaign!$Q$4:$Q$2242</definedName>
    <definedName name="NumWebVisitsMonth">marketing_campaign!$T$4:$T$2242</definedName>
    <definedName name="People_Complain">People!$I:$I</definedName>
    <definedName name="People_Dt_Customer">People!$H:$H</definedName>
    <definedName name="People_Education">People!$C$2:$C$202</definedName>
    <definedName name="People_ID">People!$A:$A</definedName>
    <definedName name="People_Income">People!$E:$E</definedName>
    <definedName name="People_KidHome">People!$F:$F</definedName>
    <definedName name="People_Marital_Status">People!$D:$D</definedName>
    <definedName name="people_tbl">People!$A$1:$J$2242</definedName>
    <definedName name="People_TeenHome">People!$G:$G</definedName>
    <definedName name="People_Year_Bday">People!$B:$B</definedName>
    <definedName name="place_tbl">Place!$A$1:$D$2240</definedName>
    <definedName name="prod_age">Products!$G:$G</definedName>
    <definedName name="Prod_dvad">Products!$I:$I</definedName>
    <definedName name="prod_fish">Products!$D:$D</definedName>
    <definedName name="prod_fruit">Products!$B:$B</definedName>
    <definedName name="prod_gold">Products!$F:$F</definedName>
    <definedName name="prod_marital">Products!$H:$H</definedName>
    <definedName name="prod_meat">Products!$C:$C</definedName>
    <definedName name="prod_sweet">Products!$E:$E</definedName>
    <definedName name="prod_wine">Products!$A:$A</definedName>
    <definedName name="product_tbl">Products!$A$1:$F$2240</definedName>
    <definedName name="promotion_tbl">Table12[#All]</definedName>
    <definedName name="Recency">marketing_campaign!$I$4:$I$2242</definedName>
    <definedName name="Response">marketing_campaign!$AC$4:$AC$2242</definedName>
    <definedName name="Slicer_DVAD">#N/A</definedName>
    <definedName name="Slicer_DVAD1">#N/A</definedName>
    <definedName name="Slicer_DVAD2">#N/A</definedName>
    <definedName name="Slicer_Kid_Home">#N/A</definedName>
    <definedName name="Slicer_Kids">#N/A</definedName>
    <definedName name="Slicer_Kids1">#N/A</definedName>
    <definedName name="Slicer_Marital_Status">#N/A</definedName>
    <definedName name="Slicer_Marital_Status1">#N/A</definedName>
    <definedName name="Slicer_Marital_Status2">#N/A</definedName>
    <definedName name="Slicer_Teens">#N/A</definedName>
    <definedName name="Slicer_Teens1">#N/A</definedName>
    <definedName name="Slicer_TennHome">#N/A</definedName>
    <definedName name="Teenhome">marketing_campaign!$G$4:$G$2242</definedName>
    <definedName name="Year_Birth">marketing_campaign!$B$4:$B$2242</definedName>
    <definedName name="Z_CostContact">marketing_campaign!$AA$4:$AA$2242</definedName>
    <definedName name="Z_Revenue">marketing_campaign!$AB$4:$AB$2242</definedName>
  </definedNames>
  <calcPr calcId="191029"/>
  <pivotCaches>
    <pivotCache cacheId="138" r:id="rId13"/>
    <pivotCache cacheId="144" r:id="rId14"/>
    <pivotCache cacheId="151" r:id="rId15"/>
    <pivotCache cacheId="164" r:id="rId16"/>
    <pivotCache cacheId="159" r:id="rId17"/>
    <pivotCache cacheId="163" r:id="rId18"/>
    <pivotCache cacheId="167"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K32" i="8" l="1"/>
  <c r="K31" i="8"/>
  <c r="P2" i="2" l="1"/>
  <c r="P3" i="2"/>
  <c r="P4" i="2"/>
  <c r="P5" i="2"/>
  <c r="K5" i="3" s="1"/>
  <c r="L5" i="4" s="1"/>
  <c r="I5" i="6" s="1"/>
  <c r="P6" i="2"/>
  <c r="P7" i="2"/>
  <c r="P8" i="2"/>
  <c r="P9" i="2"/>
  <c r="K9" i="3" s="1"/>
  <c r="L9" i="4" s="1"/>
  <c r="I9" i="6" s="1"/>
  <c r="P10" i="2"/>
  <c r="P11" i="2"/>
  <c r="P12" i="2"/>
  <c r="P13" i="2"/>
  <c r="K13" i="3" s="1"/>
  <c r="L13" i="4" s="1"/>
  <c r="I13" i="6" s="1"/>
  <c r="P14" i="2"/>
  <c r="P15" i="2"/>
  <c r="P16" i="2"/>
  <c r="P17" i="2"/>
  <c r="K17" i="3" s="1"/>
  <c r="L17" i="4" s="1"/>
  <c r="I17" i="6" s="1"/>
  <c r="P18" i="2"/>
  <c r="P19" i="2"/>
  <c r="P20" i="2"/>
  <c r="P21" i="2"/>
  <c r="K21" i="3" s="1"/>
  <c r="L21" i="4" s="1"/>
  <c r="I21" i="6" s="1"/>
  <c r="P22" i="2"/>
  <c r="P23" i="2"/>
  <c r="P24" i="2"/>
  <c r="P25" i="2"/>
  <c r="K25" i="3" s="1"/>
  <c r="L25" i="4" s="1"/>
  <c r="I25" i="6" s="1"/>
  <c r="P26" i="2"/>
  <c r="P27" i="2"/>
  <c r="P28" i="2"/>
  <c r="P29" i="2"/>
  <c r="K29" i="3" s="1"/>
  <c r="L29" i="4" s="1"/>
  <c r="I29" i="6" s="1"/>
  <c r="P30" i="2"/>
  <c r="P31" i="2"/>
  <c r="P32" i="2"/>
  <c r="P33" i="2"/>
  <c r="K33" i="3" s="1"/>
  <c r="L33" i="4" s="1"/>
  <c r="I33" i="6" s="1"/>
  <c r="P34" i="2"/>
  <c r="P35" i="2"/>
  <c r="P36" i="2"/>
  <c r="P37" i="2"/>
  <c r="K37" i="3" s="1"/>
  <c r="L37" i="4" s="1"/>
  <c r="I37" i="6" s="1"/>
  <c r="P38" i="2"/>
  <c r="P39" i="2"/>
  <c r="P40" i="2"/>
  <c r="P41" i="2"/>
  <c r="K41" i="3" s="1"/>
  <c r="L41" i="4" s="1"/>
  <c r="I41" i="6" s="1"/>
  <c r="P42" i="2"/>
  <c r="P43" i="2"/>
  <c r="P44" i="2"/>
  <c r="P45" i="2"/>
  <c r="K45" i="3" s="1"/>
  <c r="L45" i="4" s="1"/>
  <c r="I45" i="6" s="1"/>
  <c r="P46" i="2"/>
  <c r="P47" i="2"/>
  <c r="P48" i="2"/>
  <c r="P49" i="2"/>
  <c r="K49" i="3" s="1"/>
  <c r="L49" i="4" s="1"/>
  <c r="I49" i="6" s="1"/>
  <c r="P50" i="2"/>
  <c r="P51" i="2"/>
  <c r="P52" i="2"/>
  <c r="P53" i="2"/>
  <c r="K53" i="3" s="1"/>
  <c r="L53" i="4" s="1"/>
  <c r="I53" i="6" s="1"/>
  <c r="P54" i="2"/>
  <c r="P55" i="2"/>
  <c r="P56" i="2"/>
  <c r="P57" i="2"/>
  <c r="K57" i="3" s="1"/>
  <c r="L57" i="4" s="1"/>
  <c r="I57" i="6" s="1"/>
  <c r="P58" i="2"/>
  <c r="P59" i="2"/>
  <c r="P60" i="2"/>
  <c r="P61" i="2"/>
  <c r="K61" i="3" s="1"/>
  <c r="L61" i="4" s="1"/>
  <c r="I61" i="6" s="1"/>
  <c r="P62" i="2"/>
  <c r="P63" i="2"/>
  <c r="P64" i="2"/>
  <c r="P65" i="2"/>
  <c r="K65" i="3" s="1"/>
  <c r="L65" i="4" s="1"/>
  <c r="I65" i="6" s="1"/>
  <c r="P66" i="2"/>
  <c r="P67" i="2"/>
  <c r="P68" i="2"/>
  <c r="P69" i="2"/>
  <c r="K69" i="3" s="1"/>
  <c r="L69" i="4" s="1"/>
  <c r="I69" i="6" s="1"/>
  <c r="P70" i="2"/>
  <c r="P71" i="2"/>
  <c r="P72" i="2"/>
  <c r="P73" i="2"/>
  <c r="K73" i="3" s="1"/>
  <c r="L73" i="4" s="1"/>
  <c r="I73" i="6" s="1"/>
  <c r="P74" i="2"/>
  <c r="P75" i="2"/>
  <c r="P76" i="2"/>
  <c r="P77" i="2"/>
  <c r="K77" i="3" s="1"/>
  <c r="L77" i="4" s="1"/>
  <c r="I77" i="6" s="1"/>
  <c r="P78" i="2"/>
  <c r="P79" i="2"/>
  <c r="P80" i="2"/>
  <c r="P81" i="2"/>
  <c r="K81" i="3" s="1"/>
  <c r="L81" i="4" s="1"/>
  <c r="I81" i="6" s="1"/>
  <c r="P82" i="2"/>
  <c r="P83" i="2"/>
  <c r="P84" i="2"/>
  <c r="P85" i="2"/>
  <c r="K85" i="3" s="1"/>
  <c r="L85" i="4" s="1"/>
  <c r="I85" i="6" s="1"/>
  <c r="P86" i="2"/>
  <c r="P87" i="2"/>
  <c r="P88" i="2"/>
  <c r="P89" i="2"/>
  <c r="K89" i="3" s="1"/>
  <c r="L89" i="4" s="1"/>
  <c r="I89" i="6" s="1"/>
  <c r="P90" i="2"/>
  <c r="P91" i="2"/>
  <c r="P92" i="2"/>
  <c r="P93" i="2"/>
  <c r="K93" i="3" s="1"/>
  <c r="L93" i="4" s="1"/>
  <c r="I93" i="6" s="1"/>
  <c r="P94" i="2"/>
  <c r="P95" i="2"/>
  <c r="P96" i="2"/>
  <c r="P97" i="2"/>
  <c r="K97" i="3" s="1"/>
  <c r="L97" i="4" s="1"/>
  <c r="I97" i="6" s="1"/>
  <c r="P98" i="2"/>
  <c r="P99" i="2"/>
  <c r="P100" i="2"/>
  <c r="P101" i="2"/>
  <c r="K101" i="3" s="1"/>
  <c r="L101" i="4" s="1"/>
  <c r="I101" i="6" s="1"/>
  <c r="P102" i="2"/>
  <c r="P103" i="2"/>
  <c r="P104" i="2"/>
  <c r="P105" i="2"/>
  <c r="K105" i="3" s="1"/>
  <c r="L105" i="4" s="1"/>
  <c r="I105" i="6" s="1"/>
  <c r="P106" i="2"/>
  <c r="P107" i="2"/>
  <c r="P108" i="2"/>
  <c r="P109" i="2"/>
  <c r="K109" i="3" s="1"/>
  <c r="L109" i="4" s="1"/>
  <c r="I109" i="6" s="1"/>
  <c r="P110" i="2"/>
  <c r="P111" i="2"/>
  <c r="P112" i="2"/>
  <c r="P113" i="2"/>
  <c r="K113" i="3" s="1"/>
  <c r="L113" i="4" s="1"/>
  <c r="I113" i="6" s="1"/>
  <c r="P114" i="2"/>
  <c r="P115" i="2"/>
  <c r="P116" i="2"/>
  <c r="P117" i="2"/>
  <c r="K117" i="3" s="1"/>
  <c r="L117" i="4" s="1"/>
  <c r="I117" i="6" s="1"/>
  <c r="P118" i="2"/>
  <c r="P119" i="2"/>
  <c r="P120" i="2"/>
  <c r="P121" i="2"/>
  <c r="K121" i="3" s="1"/>
  <c r="L121" i="4" s="1"/>
  <c r="I121" i="6" s="1"/>
  <c r="P122" i="2"/>
  <c r="P123" i="2"/>
  <c r="P124" i="2"/>
  <c r="P125" i="2"/>
  <c r="K125" i="3" s="1"/>
  <c r="L125" i="4" s="1"/>
  <c r="I125" i="6" s="1"/>
  <c r="P126" i="2"/>
  <c r="P127" i="2"/>
  <c r="P128" i="2"/>
  <c r="P129" i="2"/>
  <c r="K129" i="3" s="1"/>
  <c r="L129" i="4" s="1"/>
  <c r="I129" i="6" s="1"/>
  <c r="P130" i="2"/>
  <c r="P131" i="2"/>
  <c r="P132" i="2"/>
  <c r="P133" i="2"/>
  <c r="K133" i="3" s="1"/>
  <c r="L133" i="4" s="1"/>
  <c r="I133" i="6" s="1"/>
  <c r="P134" i="2"/>
  <c r="P135" i="2"/>
  <c r="P136" i="2"/>
  <c r="P137" i="2"/>
  <c r="K137" i="3" s="1"/>
  <c r="L137" i="4" s="1"/>
  <c r="I137" i="6" s="1"/>
  <c r="P138" i="2"/>
  <c r="P139" i="2"/>
  <c r="P140" i="2"/>
  <c r="P141" i="2"/>
  <c r="K141" i="3" s="1"/>
  <c r="L141" i="4" s="1"/>
  <c r="I141" i="6" s="1"/>
  <c r="P142" i="2"/>
  <c r="P143" i="2"/>
  <c r="P144" i="2"/>
  <c r="P145" i="2"/>
  <c r="K145" i="3" s="1"/>
  <c r="L145" i="4" s="1"/>
  <c r="I145" i="6" s="1"/>
  <c r="P146" i="2"/>
  <c r="P147" i="2"/>
  <c r="P148" i="2"/>
  <c r="P149" i="2"/>
  <c r="K149" i="3" s="1"/>
  <c r="L149" i="4" s="1"/>
  <c r="I149" i="6" s="1"/>
  <c r="P150" i="2"/>
  <c r="P151" i="2"/>
  <c r="P152" i="2"/>
  <c r="P153" i="2"/>
  <c r="K153" i="3" s="1"/>
  <c r="L153" i="4" s="1"/>
  <c r="I153" i="6" s="1"/>
  <c r="P154" i="2"/>
  <c r="P155" i="2"/>
  <c r="P156" i="2"/>
  <c r="P157" i="2"/>
  <c r="K157" i="3" s="1"/>
  <c r="L157" i="4" s="1"/>
  <c r="I157" i="6" s="1"/>
  <c r="P158" i="2"/>
  <c r="P159" i="2"/>
  <c r="P160" i="2"/>
  <c r="P161" i="2"/>
  <c r="K161" i="3" s="1"/>
  <c r="L161" i="4" s="1"/>
  <c r="I161" i="6" s="1"/>
  <c r="P162" i="2"/>
  <c r="P163" i="2"/>
  <c r="P164" i="2"/>
  <c r="P165" i="2"/>
  <c r="K165" i="3" s="1"/>
  <c r="L165" i="4" s="1"/>
  <c r="I165" i="6" s="1"/>
  <c r="P166" i="2"/>
  <c r="P167" i="2"/>
  <c r="P168" i="2"/>
  <c r="P169" i="2"/>
  <c r="K169" i="3" s="1"/>
  <c r="L169" i="4" s="1"/>
  <c r="I169" i="6" s="1"/>
  <c r="P170" i="2"/>
  <c r="P171" i="2"/>
  <c r="P172" i="2"/>
  <c r="P173" i="2"/>
  <c r="K173" i="3" s="1"/>
  <c r="L173" i="4" s="1"/>
  <c r="I173" i="6" s="1"/>
  <c r="P174" i="2"/>
  <c r="P175" i="2"/>
  <c r="P176" i="2"/>
  <c r="P177" i="2"/>
  <c r="K177" i="3" s="1"/>
  <c r="L177" i="4" s="1"/>
  <c r="I177" i="6" s="1"/>
  <c r="P178" i="2"/>
  <c r="P179" i="2"/>
  <c r="P180" i="2"/>
  <c r="P181" i="2"/>
  <c r="K181" i="3" s="1"/>
  <c r="L181" i="4" s="1"/>
  <c r="I181" i="6" s="1"/>
  <c r="P182" i="2"/>
  <c r="P183" i="2"/>
  <c r="P184" i="2"/>
  <c r="P185" i="2"/>
  <c r="K185" i="3" s="1"/>
  <c r="L185" i="4" s="1"/>
  <c r="I185" i="6" s="1"/>
  <c r="P186" i="2"/>
  <c r="P187" i="2"/>
  <c r="P188" i="2"/>
  <c r="P189" i="2"/>
  <c r="K189" i="3" s="1"/>
  <c r="L189" i="4" s="1"/>
  <c r="I189" i="6" s="1"/>
  <c r="P190" i="2"/>
  <c r="P191" i="2"/>
  <c r="P192" i="2"/>
  <c r="P193" i="2"/>
  <c r="K193" i="3" s="1"/>
  <c r="L193" i="4" s="1"/>
  <c r="I193" i="6" s="1"/>
  <c r="P194" i="2"/>
  <c r="P195" i="2"/>
  <c r="P196" i="2"/>
  <c r="P197" i="2"/>
  <c r="K197" i="3" s="1"/>
  <c r="L197" i="4" s="1"/>
  <c r="I197" i="6" s="1"/>
  <c r="P198" i="2"/>
  <c r="P199" i="2"/>
  <c r="P200" i="2"/>
  <c r="P201" i="2"/>
  <c r="K201" i="3" s="1"/>
  <c r="L201" i="4" s="1"/>
  <c r="I201" i="6" s="1"/>
  <c r="P202" i="2"/>
  <c r="P203" i="2"/>
  <c r="P204" i="2"/>
  <c r="P205" i="2"/>
  <c r="K205" i="3" s="1"/>
  <c r="L205" i="4" s="1"/>
  <c r="I205" i="6" s="1"/>
  <c r="P206" i="2"/>
  <c r="P207" i="2"/>
  <c r="P208" i="2"/>
  <c r="P209" i="2"/>
  <c r="K209" i="3" s="1"/>
  <c r="L209" i="4" s="1"/>
  <c r="I209" i="6" s="1"/>
  <c r="P210" i="2"/>
  <c r="P211" i="2"/>
  <c r="P212" i="2"/>
  <c r="P213" i="2"/>
  <c r="K213" i="3" s="1"/>
  <c r="L213" i="4" s="1"/>
  <c r="I213" i="6" s="1"/>
  <c r="P214" i="2"/>
  <c r="P215" i="2"/>
  <c r="P216" i="2"/>
  <c r="P217" i="2"/>
  <c r="K217" i="3" s="1"/>
  <c r="L217" i="4" s="1"/>
  <c r="I217" i="6" s="1"/>
  <c r="P218" i="2"/>
  <c r="P219" i="2"/>
  <c r="P220" i="2"/>
  <c r="P221" i="2"/>
  <c r="K221" i="3" s="1"/>
  <c r="L221" i="4" s="1"/>
  <c r="I221" i="6" s="1"/>
  <c r="P222" i="2"/>
  <c r="P223" i="2"/>
  <c r="P224" i="2"/>
  <c r="P225" i="2"/>
  <c r="K225" i="3" s="1"/>
  <c r="L225" i="4" s="1"/>
  <c r="I225" i="6" s="1"/>
  <c r="P226" i="2"/>
  <c r="P227" i="2"/>
  <c r="P228" i="2"/>
  <c r="P229" i="2"/>
  <c r="K229" i="3" s="1"/>
  <c r="L229" i="4" s="1"/>
  <c r="I229" i="6" s="1"/>
  <c r="P230" i="2"/>
  <c r="P231" i="2"/>
  <c r="P232" i="2"/>
  <c r="P233" i="2"/>
  <c r="K233" i="3" s="1"/>
  <c r="L233" i="4" s="1"/>
  <c r="I233" i="6" s="1"/>
  <c r="P234" i="2"/>
  <c r="P235" i="2"/>
  <c r="P236" i="2"/>
  <c r="P237" i="2"/>
  <c r="K237" i="3" s="1"/>
  <c r="L237" i="4" s="1"/>
  <c r="I237" i="6" s="1"/>
  <c r="P238" i="2"/>
  <c r="P239" i="2"/>
  <c r="P240" i="2"/>
  <c r="P241" i="2"/>
  <c r="K241" i="3" s="1"/>
  <c r="L241" i="4" s="1"/>
  <c r="I241" i="6" s="1"/>
  <c r="P242" i="2"/>
  <c r="P243" i="2"/>
  <c r="P244" i="2"/>
  <c r="P245" i="2"/>
  <c r="K245" i="3" s="1"/>
  <c r="L245" i="4" s="1"/>
  <c r="I245" i="6" s="1"/>
  <c r="P246" i="2"/>
  <c r="P247" i="2"/>
  <c r="P248" i="2"/>
  <c r="P249" i="2"/>
  <c r="K249" i="3" s="1"/>
  <c r="L249" i="4" s="1"/>
  <c r="I249" i="6" s="1"/>
  <c r="P250" i="2"/>
  <c r="P251" i="2"/>
  <c r="P252" i="2"/>
  <c r="P253" i="2"/>
  <c r="K253" i="3" s="1"/>
  <c r="L253" i="4" s="1"/>
  <c r="I253" i="6" s="1"/>
  <c r="P254" i="2"/>
  <c r="P255" i="2"/>
  <c r="P256" i="2"/>
  <c r="P257" i="2"/>
  <c r="K257" i="3" s="1"/>
  <c r="L257" i="4" s="1"/>
  <c r="I257" i="6" s="1"/>
  <c r="P258" i="2"/>
  <c r="P259" i="2"/>
  <c r="P260" i="2"/>
  <c r="P261" i="2"/>
  <c r="K261" i="3" s="1"/>
  <c r="L261" i="4" s="1"/>
  <c r="I261" i="6" s="1"/>
  <c r="P262" i="2"/>
  <c r="P263" i="2"/>
  <c r="P264" i="2"/>
  <c r="P265" i="2"/>
  <c r="K265" i="3" s="1"/>
  <c r="L265" i="4" s="1"/>
  <c r="I265" i="6" s="1"/>
  <c r="P266" i="2"/>
  <c r="P267" i="2"/>
  <c r="P268" i="2"/>
  <c r="P269" i="2"/>
  <c r="K269" i="3" s="1"/>
  <c r="L269" i="4" s="1"/>
  <c r="I269" i="6" s="1"/>
  <c r="P270" i="2"/>
  <c r="P271" i="2"/>
  <c r="P272" i="2"/>
  <c r="P273" i="2"/>
  <c r="K273" i="3" s="1"/>
  <c r="L273" i="4" s="1"/>
  <c r="I273" i="6" s="1"/>
  <c r="P274" i="2"/>
  <c r="P275" i="2"/>
  <c r="P276" i="2"/>
  <c r="P277" i="2"/>
  <c r="K277" i="3" s="1"/>
  <c r="L277" i="4" s="1"/>
  <c r="I277" i="6" s="1"/>
  <c r="P278" i="2"/>
  <c r="P279" i="2"/>
  <c r="P280" i="2"/>
  <c r="P281" i="2"/>
  <c r="K281" i="3" s="1"/>
  <c r="L281" i="4" s="1"/>
  <c r="I281" i="6" s="1"/>
  <c r="P282" i="2"/>
  <c r="P283" i="2"/>
  <c r="P284" i="2"/>
  <c r="P285" i="2"/>
  <c r="K285" i="3" s="1"/>
  <c r="L285" i="4" s="1"/>
  <c r="I285" i="6" s="1"/>
  <c r="P286" i="2"/>
  <c r="P287" i="2"/>
  <c r="P288" i="2"/>
  <c r="P289" i="2"/>
  <c r="K289" i="3" s="1"/>
  <c r="L289" i="4" s="1"/>
  <c r="I289" i="6" s="1"/>
  <c r="P290" i="2"/>
  <c r="P291" i="2"/>
  <c r="P292" i="2"/>
  <c r="P293" i="2"/>
  <c r="K293" i="3" s="1"/>
  <c r="L293" i="4" s="1"/>
  <c r="I293" i="6" s="1"/>
  <c r="P294" i="2"/>
  <c r="P295" i="2"/>
  <c r="P296" i="2"/>
  <c r="P297" i="2"/>
  <c r="K297" i="3" s="1"/>
  <c r="L297" i="4" s="1"/>
  <c r="I297" i="6" s="1"/>
  <c r="P298" i="2"/>
  <c r="P299" i="2"/>
  <c r="P300" i="2"/>
  <c r="P301" i="2"/>
  <c r="K301" i="3" s="1"/>
  <c r="L301" i="4" s="1"/>
  <c r="I301" i="6" s="1"/>
  <c r="P302" i="2"/>
  <c r="P303" i="2"/>
  <c r="P304" i="2"/>
  <c r="P305" i="2"/>
  <c r="K305" i="3" s="1"/>
  <c r="L305" i="4" s="1"/>
  <c r="I305" i="6" s="1"/>
  <c r="P306" i="2"/>
  <c r="P307" i="2"/>
  <c r="P308" i="2"/>
  <c r="P309" i="2"/>
  <c r="K309" i="3" s="1"/>
  <c r="L309" i="4" s="1"/>
  <c r="I309" i="6" s="1"/>
  <c r="P310" i="2"/>
  <c r="P311" i="2"/>
  <c r="P312" i="2"/>
  <c r="P313" i="2"/>
  <c r="K313" i="3" s="1"/>
  <c r="L313" i="4" s="1"/>
  <c r="I313" i="6" s="1"/>
  <c r="P314" i="2"/>
  <c r="P315" i="2"/>
  <c r="P316" i="2"/>
  <c r="P317" i="2"/>
  <c r="K317" i="3" s="1"/>
  <c r="L317" i="4" s="1"/>
  <c r="I317" i="6" s="1"/>
  <c r="P318" i="2"/>
  <c r="P319" i="2"/>
  <c r="P320" i="2"/>
  <c r="P321" i="2"/>
  <c r="K321" i="3" s="1"/>
  <c r="L321" i="4" s="1"/>
  <c r="I321" i="6" s="1"/>
  <c r="P322" i="2"/>
  <c r="P323" i="2"/>
  <c r="P324" i="2"/>
  <c r="P325" i="2"/>
  <c r="K325" i="3" s="1"/>
  <c r="L325" i="4" s="1"/>
  <c r="I325" i="6" s="1"/>
  <c r="P326" i="2"/>
  <c r="P327" i="2"/>
  <c r="P328" i="2"/>
  <c r="P329" i="2"/>
  <c r="K329" i="3" s="1"/>
  <c r="L329" i="4" s="1"/>
  <c r="I329" i="6" s="1"/>
  <c r="P330" i="2"/>
  <c r="P331" i="2"/>
  <c r="P332" i="2"/>
  <c r="P333" i="2"/>
  <c r="K333" i="3" s="1"/>
  <c r="L333" i="4" s="1"/>
  <c r="I333" i="6" s="1"/>
  <c r="P334" i="2"/>
  <c r="P335" i="2"/>
  <c r="P336" i="2"/>
  <c r="P337" i="2"/>
  <c r="K337" i="3" s="1"/>
  <c r="L337" i="4" s="1"/>
  <c r="I337" i="6" s="1"/>
  <c r="P338" i="2"/>
  <c r="P339" i="2"/>
  <c r="P340" i="2"/>
  <c r="P341" i="2"/>
  <c r="K341" i="3" s="1"/>
  <c r="L341" i="4" s="1"/>
  <c r="I341" i="6" s="1"/>
  <c r="P342" i="2"/>
  <c r="P343" i="2"/>
  <c r="P344" i="2"/>
  <c r="P345" i="2"/>
  <c r="K345" i="3" s="1"/>
  <c r="L345" i="4" s="1"/>
  <c r="I345" i="6" s="1"/>
  <c r="P346" i="2"/>
  <c r="P347" i="2"/>
  <c r="P348" i="2"/>
  <c r="P349" i="2"/>
  <c r="K349" i="3" s="1"/>
  <c r="L349" i="4" s="1"/>
  <c r="I349" i="6" s="1"/>
  <c r="P350" i="2"/>
  <c r="P351" i="2"/>
  <c r="P352" i="2"/>
  <c r="P353" i="2"/>
  <c r="K353" i="3" s="1"/>
  <c r="L353" i="4" s="1"/>
  <c r="I353" i="6" s="1"/>
  <c r="P354" i="2"/>
  <c r="P355" i="2"/>
  <c r="P356" i="2"/>
  <c r="P357" i="2"/>
  <c r="K357" i="3" s="1"/>
  <c r="L357" i="4" s="1"/>
  <c r="I357" i="6" s="1"/>
  <c r="P358" i="2"/>
  <c r="P359" i="2"/>
  <c r="P360" i="2"/>
  <c r="P361" i="2"/>
  <c r="K361" i="3" s="1"/>
  <c r="L361" i="4" s="1"/>
  <c r="I361" i="6" s="1"/>
  <c r="P362" i="2"/>
  <c r="P363" i="2"/>
  <c r="P364" i="2"/>
  <c r="P365" i="2"/>
  <c r="K365" i="3" s="1"/>
  <c r="L365" i="4" s="1"/>
  <c r="I365" i="6" s="1"/>
  <c r="P366" i="2"/>
  <c r="P367" i="2"/>
  <c r="P368" i="2"/>
  <c r="P369" i="2"/>
  <c r="K369" i="3" s="1"/>
  <c r="L369" i="4" s="1"/>
  <c r="I369" i="6" s="1"/>
  <c r="P370" i="2"/>
  <c r="P371" i="2"/>
  <c r="P372" i="2"/>
  <c r="P373" i="2"/>
  <c r="K373" i="3" s="1"/>
  <c r="L373" i="4" s="1"/>
  <c r="I373" i="6" s="1"/>
  <c r="P374" i="2"/>
  <c r="P375" i="2"/>
  <c r="P376" i="2"/>
  <c r="P377" i="2"/>
  <c r="K377" i="3" s="1"/>
  <c r="L377" i="4" s="1"/>
  <c r="I377" i="6" s="1"/>
  <c r="P378" i="2"/>
  <c r="P379" i="2"/>
  <c r="P380" i="2"/>
  <c r="P381" i="2"/>
  <c r="K381" i="3" s="1"/>
  <c r="L381" i="4" s="1"/>
  <c r="I381" i="6" s="1"/>
  <c r="P382" i="2"/>
  <c r="P383" i="2"/>
  <c r="P384" i="2"/>
  <c r="P385" i="2"/>
  <c r="K385" i="3" s="1"/>
  <c r="L385" i="4" s="1"/>
  <c r="I385" i="6" s="1"/>
  <c r="P386" i="2"/>
  <c r="P387" i="2"/>
  <c r="P388" i="2"/>
  <c r="P389" i="2"/>
  <c r="K389" i="3" s="1"/>
  <c r="L389" i="4" s="1"/>
  <c r="I389" i="6" s="1"/>
  <c r="P390" i="2"/>
  <c r="P391" i="2"/>
  <c r="P392" i="2"/>
  <c r="P393" i="2"/>
  <c r="K393" i="3" s="1"/>
  <c r="L393" i="4" s="1"/>
  <c r="I393" i="6" s="1"/>
  <c r="P394" i="2"/>
  <c r="P395" i="2"/>
  <c r="P396" i="2"/>
  <c r="P397" i="2"/>
  <c r="K397" i="3" s="1"/>
  <c r="L397" i="4" s="1"/>
  <c r="I397" i="6" s="1"/>
  <c r="P398" i="2"/>
  <c r="P399" i="2"/>
  <c r="P400" i="2"/>
  <c r="P401" i="2"/>
  <c r="K401" i="3" s="1"/>
  <c r="L401" i="4" s="1"/>
  <c r="I401" i="6" s="1"/>
  <c r="P402" i="2"/>
  <c r="P403" i="2"/>
  <c r="P404" i="2"/>
  <c r="P405" i="2"/>
  <c r="K405" i="3" s="1"/>
  <c r="L405" i="4" s="1"/>
  <c r="I405" i="6" s="1"/>
  <c r="P406" i="2"/>
  <c r="P407" i="2"/>
  <c r="P408" i="2"/>
  <c r="P409" i="2"/>
  <c r="K409" i="3" s="1"/>
  <c r="L409" i="4" s="1"/>
  <c r="I409" i="6" s="1"/>
  <c r="P410" i="2"/>
  <c r="P411" i="2"/>
  <c r="P412" i="2"/>
  <c r="P413" i="2"/>
  <c r="K413" i="3" s="1"/>
  <c r="L413" i="4" s="1"/>
  <c r="I413" i="6" s="1"/>
  <c r="P414" i="2"/>
  <c r="P415" i="2"/>
  <c r="P416" i="2"/>
  <c r="P417" i="2"/>
  <c r="K417" i="3" s="1"/>
  <c r="L417" i="4" s="1"/>
  <c r="I417" i="6" s="1"/>
  <c r="P418" i="2"/>
  <c r="P419" i="2"/>
  <c r="P420" i="2"/>
  <c r="P421" i="2"/>
  <c r="K421" i="3" s="1"/>
  <c r="L421" i="4" s="1"/>
  <c r="I421" i="6" s="1"/>
  <c r="P422" i="2"/>
  <c r="P423" i="2"/>
  <c r="P424" i="2"/>
  <c r="P425" i="2"/>
  <c r="K425" i="3" s="1"/>
  <c r="L425" i="4" s="1"/>
  <c r="I425" i="6" s="1"/>
  <c r="P426" i="2"/>
  <c r="P427" i="2"/>
  <c r="P428" i="2"/>
  <c r="P429" i="2"/>
  <c r="K429" i="3" s="1"/>
  <c r="L429" i="4" s="1"/>
  <c r="I429" i="6" s="1"/>
  <c r="P430" i="2"/>
  <c r="P431" i="2"/>
  <c r="P432" i="2"/>
  <c r="P433" i="2"/>
  <c r="K433" i="3" s="1"/>
  <c r="L433" i="4" s="1"/>
  <c r="I433" i="6" s="1"/>
  <c r="P434" i="2"/>
  <c r="P435" i="2"/>
  <c r="P436" i="2"/>
  <c r="P437" i="2"/>
  <c r="K437" i="3" s="1"/>
  <c r="L437" i="4" s="1"/>
  <c r="I437" i="6" s="1"/>
  <c r="P438" i="2"/>
  <c r="P439" i="2"/>
  <c r="P440" i="2"/>
  <c r="P441" i="2"/>
  <c r="K441" i="3" s="1"/>
  <c r="L441" i="4" s="1"/>
  <c r="I441" i="6" s="1"/>
  <c r="P442" i="2"/>
  <c r="P443" i="2"/>
  <c r="P444" i="2"/>
  <c r="P445" i="2"/>
  <c r="K445" i="3" s="1"/>
  <c r="L445" i="4" s="1"/>
  <c r="I445" i="6" s="1"/>
  <c r="P446" i="2"/>
  <c r="P447" i="2"/>
  <c r="P448" i="2"/>
  <c r="P449" i="2"/>
  <c r="K449" i="3" s="1"/>
  <c r="L449" i="4" s="1"/>
  <c r="I449" i="6" s="1"/>
  <c r="P450" i="2"/>
  <c r="P451" i="2"/>
  <c r="P452" i="2"/>
  <c r="P453" i="2"/>
  <c r="K453" i="3" s="1"/>
  <c r="L453" i="4" s="1"/>
  <c r="I453" i="6" s="1"/>
  <c r="P454" i="2"/>
  <c r="P455" i="2"/>
  <c r="P456" i="2"/>
  <c r="P457" i="2"/>
  <c r="K457" i="3" s="1"/>
  <c r="L457" i="4" s="1"/>
  <c r="I457" i="6" s="1"/>
  <c r="P458" i="2"/>
  <c r="P459" i="2"/>
  <c r="P460" i="2"/>
  <c r="P461" i="2"/>
  <c r="K461" i="3" s="1"/>
  <c r="L461" i="4" s="1"/>
  <c r="I461" i="6" s="1"/>
  <c r="P462" i="2"/>
  <c r="P463" i="2"/>
  <c r="P464" i="2"/>
  <c r="P465" i="2"/>
  <c r="K465" i="3" s="1"/>
  <c r="L465" i="4" s="1"/>
  <c r="I465" i="6" s="1"/>
  <c r="P466" i="2"/>
  <c r="P467" i="2"/>
  <c r="P468" i="2"/>
  <c r="P469" i="2"/>
  <c r="K469" i="3" s="1"/>
  <c r="L469" i="4" s="1"/>
  <c r="I469" i="6" s="1"/>
  <c r="P470" i="2"/>
  <c r="P471" i="2"/>
  <c r="P472" i="2"/>
  <c r="P473" i="2"/>
  <c r="K473" i="3" s="1"/>
  <c r="L473" i="4" s="1"/>
  <c r="I473" i="6" s="1"/>
  <c r="P474" i="2"/>
  <c r="P475" i="2"/>
  <c r="P476" i="2"/>
  <c r="P477" i="2"/>
  <c r="K477" i="3" s="1"/>
  <c r="L477" i="4" s="1"/>
  <c r="I477" i="6" s="1"/>
  <c r="P478" i="2"/>
  <c r="P479" i="2"/>
  <c r="P480" i="2"/>
  <c r="P481" i="2"/>
  <c r="K481" i="3" s="1"/>
  <c r="L481" i="4" s="1"/>
  <c r="I481" i="6" s="1"/>
  <c r="P482" i="2"/>
  <c r="P483" i="2"/>
  <c r="P484" i="2"/>
  <c r="P485" i="2"/>
  <c r="K485" i="3" s="1"/>
  <c r="L485" i="4" s="1"/>
  <c r="I485" i="6" s="1"/>
  <c r="P486" i="2"/>
  <c r="P487" i="2"/>
  <c r="P488" i="2"/>
  <c r="P489" i="2"/>
  <c r="K489" i="3" s="1"/>
  <c r="L489" i="4" s="1"/>
  <c r="I489" i="6" s="1"/>
  <c r="P490" i="2"/>
  <c r="P491" i="2"/>
  <c r="P492" i="2"/>
  <c r="P493" i="2"/>
  <c r="K493" i="3" s="1"/>
  <c r="L493" i="4" s="1"/>
  <c r="I493" i="6" s="1"/>
  <c r="P494" i="2"/>
  <c r="P495" i="2"/>
  <c r="P496" i="2"/>
  <c r="P497" i="2"/>
  <c r="K497" i="3" s="1"/>
  <c r="L497" i="4" s="1"/>
  <c r="I497" i="6" s="1"/>
  <c r="P498" i="2"/>
  <c r="P499" i="2"/>
  <c r="P500" i="2"/>
  <c r="P501" i="2"/>
  <c r="K501" i="3" s="1"/>
  <c r="L501" i="4" s="1"/>
  <c r="I501" i="6" s="1"/>
  <c r="P502" i="2"/>
  <c r="P503" i="2"/>
  <c r="P504" i="2"/>
  <c r="P505" i="2"/>
  <c r="K505" i="3" s="1"/>
  <c r="L505" i="4" s="1"/>
  <c r="I505" i="6" s="1"/>
  <c r="P506" i="2"/>
  <c r="P507" i="2"/>
  <c r="P508" i="2"/>
  <c r="P509" i="2"/>
  <c r="K509" i="3" s="1"/>
  <c r="L509" i="4" s="1"/>
  <c r="I509" i="6" s="1"/>
  <c r="P510" i="2"/>
  <c r="P511" i="2"/>
  <c r="P512" i="2"/>
  <c r="P513" i="2"/>
  <c r="K513" i="3" s="1"/>
  <c r="L513" i="4" s="1"/>
  <c r="I513" i="6" s="1"/>
  <c r="P514" i="2"/>
  <c r="P515" i="2"/>
  <c r="P516" i="2"/>
  <c r="P517" i="2"/>
  <c r="K517" i="3" s="1"/>
  <c r="L517" i="4" s="1"/>
  <c r="I517" i="6" s="1"/>
  <c r="P518" i="2"/>
  <c r="P519" i="2"/>
  <c r="P520" i="2"/>
  <c r="P521" i="2"/>
  <c r="K521" i="3" s="1"/>
  <c r="L521" i="4" s="1"/>
  <c r="I521" i="6" s="1"/>
  <c r="P522" i="2"/>
  <c r="P523" i="2"/>
  <c r="P524" i="2"/>
  <c r="P525" i="2"/>
  <c r="K525" i="3" s="1"/>
  <c r="L525" i="4" s="1"/>
  <c r="I525" i="6" s="1"/>
  <c r="P526" i="2"/>
  <c r="P527" i="2"/>
  <c r="P528" i="2"/>
  <c r="P529" i="2"/>
  <c r="K529" i="3" s="1"/>
  <c r="L529" i="4" s="1"/>
  <c r="I529" i="6" s="1"/>
  <c r="P530" i="2"/>
  <c r="P531" i="2"/>
  <c r="P532" i="2"/>
  <c r="P533" i="2"/>
  <c r="K533" i="3" s="1"/>
  <c r="L533" i="4" s="1"/>
  <c r="I533" i="6" s="1"/>
  <c r="P534" i="2"/>
  <c r="P535" i="2"/>
  <c r="P536" i="2"/>
  <c r="P537" i="2"/>
  <c r="K537" i="3" s="1"/>
  <c r="L537" i="4" s="1"/>
  <c r="I537" i="6" s="1"/>
  <c r="P538" i="2"/>
  <c r="P539" i="2"/>
  <c r="P540" i="2"/>
  <c r="P541" i="2"/>
  <c r="K541" i="3" s="1"/>
  <c r="L541" i="4" s="1"/>
  <c r="I541" i="6" s="1"/>
  <c r="P542" i="2"/>
  <c r="P543" i="2"/>
  <c r="P544" i="2"/>
  <c r="P545" i="2"/>
  <c r="K545" i="3" s="1"/>
  <c r="L545" i="4" s="1"/>
  <c r="I545" i="6" s="1"/>
  <c r="P546" i="2"/>
  <c r="P547" i="2"/>
  <c r="P548" i="2"/>
  <c r="P549" i="2"/>
  <c r="K549" i="3" s="1"/>
  <c r="L549" i="4" s="1"/>
  <c r="I549" i="6" s="1"/>
  <c r="P550" i="2"/>
  <c r="P551" i="2"/>
  <c r="P552" i="2"/>
  <c r="P553" i="2"/>
  <c r="K553" i="3" s="1"/>
  <c r="L553" i="4" s="1"/>
  <c r="I553" i="6" s="1"/>
  <c r="P554" i="2"/>
  <c r="P555" i="2"/>
  <c r="P556" i="2"/>
  <c r="P557" i="2"/>
  <c r="K557" i="3" s="1"/>
  <c r="L557" i="4" s="1"/>
  <c r="I557" i="6" s="1"/>
  <c r="P558" i="2"/>
  <c r="P559" i="2"/>
  <c r="P560" i="2"/>
  <c r="P561" i="2"/>
  <c r="K561" i="3" s="1"/>
  <c r="L561" i="4" s="1"/>
  <c r="I561" i="6" s="1"/>
  <c r="P562" i="2"/>
  <c r="P563" i="2"/>
  <c r="P564" i="2"/>
  <c r="P565" i="2"/>
  <c r="K565" i="3" s="1"/>
  <c r="L565" i="4" s="1"/>
  <c r="I565" i="6" s="1"/>
  <c r="P566" i="2"/>
  <c r="P567" i="2"/>
  <c r="P568" i="2"/>
  <c r="P569" i="2"/>
  <c r="K569" i="3" s="1"/>
  <c r="L569" i="4" s="1"/>
  <c r="I569" i="6" s="1"/>
  <c r="P570" i="2"/>
  <c r="P571" i="2"/>
  <c r="P572" i="2"/>
  <c r="P573" i="2"/>
  <c r="K573" i="3" s="1"/>
  <c r="L573" i="4" s="1"/>
  <c r="I573" i="6" s="1"/>
  <c r="P574" i="2"/>
  <c r="P575" i="2"/>
  <c r="P576" i="2"/>
  <c r="P577" i="2"/>
  <c r="K577" i="3" s="1"/>
  <c r="L577" i="4" s="1"/>
  <c r="I577" i="6" s="1"/>
  <c r="P578" i="2"/>
  <c r="P579" i="2"/>
  <c r="P580" i="2"/>
  <c r="P581" i="2"/>
  <c r="K581" i="3" s="1"/>
  <c r="L581" i="4" s="1"/>
  <c r="I581" i="6" s="1"/>
  <c r="P582" i="2"/>
  <c r="P583" i="2"/>
  <c r="P584" i="2"/>
  <c r="P585" i="2"/>
  <c r="K585" i="3" s="1"/>
  <c r="L585" i="4" s="1"/>
  <c r="I585" i="6" s="1"/>
  <c r="P586" i="2"/>
  <c r="P587" i="2"/>
  <c r="P588" i="2"/>
  <c r="P589" i="2"/>
  <c r="K589" i="3" s="1"/>
  <c r="L589" i="4" s="1"/>
  <c r="I589" i="6" s="1"/>
  <c r="P590" i="2"/>
  <c r="P591" i="2"/>
  <c r="P592" i="2"/>
  <c r="P593" i="2"/>
  <c r="K593" i="3" s="1"/>
  <c r="L593" i="4" s="1"/>
  <c r="I593" i="6" s="1"/>
  <c r="P594" i="2"/>
  <c r="P595" i="2"/>
  <c r="P596" i="2"/>
  <c r="P597" i="2"/>
  <c r="K597" i="3" s="1"/>
  <c r="L597" i="4" s="1"/>
  <c r="I597" i="6" s="1"/>
  <c r="P598" i="2"/>
  <c r="P599" i="2"/>
  <c r="P600" i="2"/>
  <c r="P601" i="2"/>
  <c r="K601" i="3" s="1"/>
  <c r="L601" i="4" s="1"/>
  <c r="I601" i="6" s="1"/>
  <c r="P602" i="2"/>
  <c r="P603" i="2"/>
  <c r="P604" i="2"/>
  <c r="P605" i="2"/>
  <c r="K605" i="3" s="1"/>
  <c r="L605" i="4" s="1"/>
  <c r="I605" i="6" s="1"/>
  <c r="P606" i="2"/>
  <c r="P607" i="2"/>
  <c r="P608" i="2"/>
  <c r="P609" i="2"/>
  <c r="K609" i="3" s="1"/>
  <c r="L609" i="4" s="1"/>
  <c r="I609" i="6" s="1"/>
  <c r="P610" i="2"/>
  <c r="P611" i="2"/>
  <c r="P612" i="2"/>
  <c r="P613" i="2"/>
  <c r="K613" i="3" s="1"/>
  <c r="L613" i="4" s="1"/>
  <c r="I613" i="6" s="1"/>
  <c r="P614" i="2"/>
  <c r="P615" i="2"/>
  <c r="P616" i="2"/>
  <c r="P617" i="2"/>
  <c r="K617" i="3" s="1"/>
  <c r="L617" i="4" s="1"/>
  <c r="I617" i="6" s="1"/>
  <c r="P618" i="2"/>
  <c r="P619" i="2"/>
  <c r="P620" i="2"/>
  <c r="P621" i="2"/>
  <c r="K621" i="3" s="1"/>
  <c r="L621" i="4" s="1"/>
  <c r="I621" i="6" s="1"/>
  <c r="P622" i="2"/>
  <c r="P623" i="2"/>
  <c r="P624" i="2"/>
  <c r="P625" i="2"/>
  <c r="K625" i="3" s="1"/>
  <c r="L625" i="4" s="1"/>
  <c r="I625" i="6" s="1"/>
  <c r="P626" i="2"/>
  <c r="P627" i="2"/>
  <c r="P628" i="2"/>
  <c r="P629" i="2"/>
  <c r="K629" i="3" s="1"/>
  <c r="L629" i="4" s="1"/>
  <c r="I629" i="6" s="1"/>
  <c r="P630" i="2"/>
  <c r="P631" i="2"/>
  <c r="P632" i="2"/>
  <c r="P633" i="2"/>
  <c r="K633" i="3" s="1"/>
  <c r="L633" i="4" s="1"/>
  <c r="I633" i="6" s="1"/>
  <c r="P634" i="2"/>
  <c r="P635" i="2"/>
  <c r="P636" i="2"/>
  <c r="P637" i="2"/>
  <c r="K637" i="3" s="1"/>
  <c r="L637" i="4" s="1"/>
  <c r="I637" i="6" s="1"/>
  <c r="P638" i="2"/>
  <c r="P639" i="2"/>
  <c r="P640" i="2"/>
  <c r="P641" i="2"/>
  <c r="K641" i="3" s="1"/>
  <c r="L641" i="4" s="1"/>
  <c r="I641" i="6" s="1"/>
  <c r="P642" i="2"/>
  <c r="P643" i="2"/>
  <c r="P644" i="2"/>
  <c r="P645" i="2"/>
  <c r="K645" i="3" s="1"/>
  <c r="L645" i="4" s="1"/>
  <c r="I645" i="6" s="1"/>
  <c r="P646" i="2"/>
  <c r="P647" i="2"/>
  <c r="P648" i="2"/>
  <c r="P649" i="2"/>
  <c r="K649" i="3" s="1"/>
  <c r="L649" i="4" s="1"/>
  <c r="I649" i="6" s="1"/>
  <c r="P650" i="2"/>
  <c r="P651" i="2"/>
  <c r="P652" i="2"/>
  <c r="P653" i="2"/>
  <c r="K653" i="3" s="1"/>
  <c r="L653" i="4" s="1"/>
  <c r="I653" i="6" s="1"/>
  <c r="P654" i="2"/>
  <c r="P655" i="2"/>
  <c r="P656" i="2"/>
  <c r="P657" i="2"/>
  <c r="K657" i="3" s="1"/>
  <c r="L657" i="4" s="1"/>
  <c r="I657" i="6" s="1"/>
  <c r="P658" i="2"/>
  <c r="P659" i="2"/>
  <c r="P660" i="2"/>
  <c r="P661" i="2"/>
  <c r="K661" i="3" s="1"/>
  <c r="L661" i="4" s="1"/>
  <c r="I661" i="6" s="1"/>
  <c r="P662" i="2"/>
  <c r="P663" i="2"/>
  <c r="P664" i="2"/>
  <c r="P665" i="2"/>
  <c r="K665" i="3" s="1"/>
  <c r="L665" i="4" s="1"/>
  <c r="I665" i="6" s="1"/>
  <c r="P666" i="2"/>
  <c r="P667" i="2"/>
  <c r="P668" i="2"/>
  <c r="P669" i="2"/>
  <c r="K669" i="3" s="1"/>
  <c r="L669" i="4" s="1"/>
  <c r="I669" i="6" s="1"/>
  <c r="P670" i="2"/>
  <c r="P671" i="2"/>
  <c r="P672" i="2"/>
  <c r="P673" i="2"/>
  <c r="K673" i="3" s="1"/>
  <c r="L673" i="4" s="1"/>
  <c r="I673" i="6" s="1"/>
  <c r="P674" i="2"/>
  <c r="P675" i="2"/>
  <c r="P676" i="2"/>
  <c r="P677" i="2"/>
  <c r="K677" i="3" s="1"/>
  <c r="L677" i="4" s="1"/>
  <c r="I677" i="6" s="1"/>
  <c r="P678" i="2"/>
  <c r="P679" i="2"/>
  <c r="P680" i="2"/>
  <c r="P681" i="2"/>
  <c r="K681" i="3" s="1"/>
  <c r="L681" i="4" s="1"/>
  <c r="I681" i="6" s="1"/>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K1393" i="3" s="1"/>
  <c r="L1393" i="4" s="1"/>
  <c r="I1393" i="6" s="1"/>
  <c r="P1394" i="2"/>
  <c r="P1395" i="2"/>
  <c r="P1396" i="2"/>
  <c r="P1397" i="2"/>
  <c r="K1397" i="3" s="1"/>
  <c r="L1397" i="4" s="1"/>
  <c r="I1397" i="6" s="1"/>
  <c r="P1398" i="2"/>
  <c r="P1399" i="2"/>
  <c r="P1400" i="2"/>
  <c r="P1401" i="2"/>
  <c r="K1401" i="3" s="1"/>
  <c r="L1401" i="4" s="1"/>
  <c r="I1401" i="6" s="1"/>
  <c r="P1402" i="2"/>
  <c r="P1403" i="2"/>
  <c r="P1404" i="2"/>
  <c r="P1405" i="2"/>
  <c r="K1405" i="3" s="1"/>
  <c r="L1405" i="4" s="1"/>
  <c r="I1405" i="6" s="1"/>
  <c r="P1406" i="2"/>
  <c r="P1407" i="2"/>
  <c r="P1408" i="2"/>
  <c r="P1409" i="2"/>
  <c r="K1409" i="3" s="1"/>
  <c r="L1409" i="4" s="1"/>
  <c r="I1409" i="6" s="1"/>
  <c r="P1410" i="2"/>
  <c r="P1411" i="2"/>
  <c r="P1412" i="2"/>
  <c r="P1413" i="2"/>
  <c r="K1413" i="3" s="1"/>
  <c r="L1413" i="4" s="1"/>
  <c r="I1413" i="6" s="1"/>
  <c r="P1414" i="2"/>
  <c r="P1415" i="2"/>
  <c r="P1416" i="2"/>
  <c r="P1417" i="2"/>
  <c r="K1417" i="3" s="1"/>
  <c r="L1417" i="4" s="1"/>
  <c r="I1417" i="6" s="1"/>
  <c r="P1418" i="2"/>
  <c r="P1419" i="2"/>
  <c r="P1420" i="2"/>
  <c r="P1421" i="2"/>
  <c r="K1421" i="3" s="1"/>
  <c r="L1421" i="4" s="1"/>
  <c r="I1421" i="6" s="1"/>
  <c r="P1422" i="2"/>
  <c r="P1423" i="2"/>
  <c r="P1424" i="2"/>
  <c r="P1425" i="2"/>
  <c r="K1425" i="3" s="1"/>
  <c r="L1425" i="4" s="1"/>
  <c r="I1425" i="6" s="1"/>
  <c r="P1426" i="2"/>
  <c r="P1427" i="2"/>
  <c r="P1428" i="2"/>
  <c r="P1429" i="2"/>
  <c r="K1429" i="3" s="1"/>
  <c r="L1429" i="4" s="1"/>
  <c r="I1429" i="6" s="1"/>
  <c r="P1430" i="2"/>
  <c r="P1431" i="2"/>
  <c r="P1432" i="2"/>
  <c r="P1433" i="2"/>
  <c r="K1433" i="3" s="1"/>
  <c r="L1433" i="4" s="1"/>
  <c r="I1433" i="6" s="1"/>
  <c r="P1434" i="2"/>
  <c r="P1435" i="2"/>
  <c r="P1436" i="2"/>
  <c r="P1437" i="2"/>
  <c r="K1437" i="3" s="1"/>
  <c r="L1437" i="4" s="1"/>
  <c r="I1437" i="6" s="1"/>
  <c r="P1438" i="2"/>
  <c r="P1439" i="2"/>
  <c r="P1440" i="2"/>
  <c r="P1441" i="2"/>
  <c r="K1441" i="3" s="1"/>
  <c r="L1441" i="4" s="1"/>
  <c r="I1441" i="6" s="1"/>
  <c r="P1442" i="2"/>
  <c r="P1443" i="2"/>
  <c r="P1444" i="2"/>
  <c r="P1445" i="2"/>
  <c r="K1445" i="3" s="1"/>
  <c r="L1445" i="4" s="1"/>
  <c r="I1445" i="6" s="1"/>
  <c r="P1446" i="2"/>
  <c r="P1447" i="2"/>
  <c r="P1448" i="2"/>
  <c r="P1449" i="2"/>
  <c r="K1449" i="3" s="1"/>
  <c r="L1449" i="4" s="1"/>
  <c r="I1449" i="6" s="1"/>
  <c r="P1450" i="2"/>
  <c r="P1451" i="2"/>
  <c r="P1452" i="2"/>
  <c r="P1453" i="2"/>
  <c r="K1453" i="3" s="1"/>
  <c r="L1453" i="4" s="1"/>
  <c r="I1453" i="6" s="1"/>
  <c r="P1454" i="2"/>
  <c r="P1455" i="2"/>
  <c r="P1456" i="2"/>
  <c r="P1457" i="2"/>
  <c r="K1457" i="3" s="1"/>
  <c r="L1457" i="4" s="1"/>
  <c r="I1457" i="6" s="1"/>
  <c r="P1458" i="2"/>
  <c r="P1459" i="2"/>
  <c r="P1460" i="2"/>
  <c r="P1461" i="2"/>
  <c r="K1461" i="3" s="1"/>
  <c r="L1461" i="4" s="1"/>
  <c r="I1461" i="6" s="1"/>
  <c r="P1462" i="2"/>
  <c r="P1463" i="2"/>
  <c r="P1464" i="2"/>
  <c r="P1465" i="2"/>
  <c r="K1465" i="3" s="1"/>
  <c r="L1465" i="4" s="1"/>
  <c r="I1465" i="6" s="1"/>
  <c r="P1466" i="2"/>
  <c r="P1467" i="2"/>
  <c r="P1468" i="2"/>
  <c r="P1469" i="2"/>
  <c r="K1469" i="3" s="1"/>
  <c r="L1469" i="4" s="1"/>
  <c r="I1469" i="6" s="1"/>
  <c r="P1470" i="2"/>
  <c r="P1471" i="2"/>
  <c r="P1472" i="2"/>
  <c r="P1473" i="2"/>
  <c r="K1473" i="3" s="1"/>
  <c r="L1473" i="4" s="1"/>
  <c r="I1473" i="6" s="1"/>
  <c r="P1474" i="2"/>
  <c r="P1475" i="2"/>
  <c r="P1476" i="2"/>
  <c r="P1477" i="2"/>
  <c r="K1477" i="3" s="1"/>
  <c r="L1477" i="4" s="1"/>
  <c r="I1477" i="6" s="1"/>
  <c r="P1478" i="2"/>
  <c r="P1479" i="2"/>
  <c r="P1480" i="2"/>
  <c r="P1481" i="2"/>
  <c r="K1481" i="3" s="1"/>
  <c r="L1481" i="4" s="1"/>
  <c r="I1481" i="6" s="1"/>
  <c r="P1482" i="2"/>
  <c r="P1483" i="2"/>
  <c r="P1484" i="2"/>
  <c r="P1485" i="2"/>
  <c r="K1485" i="3" s="1"/>
  <c r="L1485" i="4" s="1"/>
  <c r="I1485" i="6" s="1"/>
  <c r="P1486" i="2"/>
  <c r="P1487" i="2"/>
  <c r="P1488" i="2"/>
  <c r="P1489" i="2"/>
  <c r="K1489" i="3" s="1"/>
  <c r="L1489" i="4" s="1"/>
  <c r="I1489" i="6" s="1"/>
  <c r="P1490" i="2"/>
  <c r="P1491" i="2"/>
  <c r="P1492" i="2"/>
  <c r="P1493" i="2"/>
  <c r="K1493" i="3" s="1"/>
  <c r="L1493" i="4" s="1"/>
  <c r="I1493" i="6" s="1"/>
  <c r="P1494" i="2"/>
  <c r="P1495" i="2"/>
  <c r="P1496" i="2"/>
  <c r="P1497" i="2"/>
  <c r="K1497" i="3" s="1"/>
  <c r="L1497" i="4" s="1"/>
  <c r="I1497" i="6" s="1"/>
  <c r="P1498" i="2"/>
  <c r="P1499" i="2"/>
  <c r="P1500" i="2"/>
  <c r="P1501" i="2"/>
  <c r="K1501" i="3" s="1"/>
  <c r="L1501" i="4" s="1"/>
  <c r="I1501" i="6" s="1"/>
  <c r="P1502" i="2"/>
  <c r="P1503" i="2"/>
  <c r="P1504" i="2"/>
  <c r="P1505" i="2"/>
  <c r="K1505" i="3" s="1"/>
  <c r="L1505" i="4" s="1"/>
  <c r="I1505" i="6" s="1"/>
  <c r="P1506" i="2"/>
  <c r="P1507" i="2"/>
  <c r="P1508" i="2"/>
  <c r="P1509" i="2"/>
  <c r="K1509" i="3" s="1"/>
  <c r="L1509" i="4" s="1"/>
  <c r="I1509" i="6" s="1"/>
  <c r="P1510" i="2"/>
  <c r="P1511" i="2"/>
  <c r="P1512" i="2"/>
  <c r="P1513" i="2"/>
  <c r="K1513" i="3" s="1"/>
  <c r="L1513" i="4" s="1"/>
  <c r="I1513" i="6" s="1"/>
  <c r="P1514" i="2"/>
  <c r="P1515" i="2"/>
  <c r="P1516" i="2"/>
  <c r="P1517" i="2"/>
  <c r="K1517" i="3" s="1"/>
  <c r="L1517" i="4" s="1"/>
  <c r="I1517" i="6" s="1"/>
  <c r="P1518" i="2"/>
  <c r="P1519" i="2"/>
  <c r="P1520" i="2"/>
  <c r="P1521" i="2"/>
  <c r="K1521" i="3" s="1"/>
  <c r="L1521" i="4" s="1"/>
  <c r="I1521" i="6" s="1"/>
  <c r="P1522" i="2"/>
  <c r="P1523" i="2"/>
  <c r="P1524" i="2"/>
  <c r="P1525" i="2"/>
  <c r="K1525" i="3" s="1"/>
  <c r="L1525" i="4" s="1"/>
  <c r="I1525" i="6" s="1"/>
  <c r="P1526" i="2"/>
  <c r="P1527" i="2"/>
  <c r="P1528" i="2"/>
  <c r="P1529" i="2"/>
  <c r="K1529" i="3" s="1"/>
  <c r="L1529" i="4" s="1"/>
  <c r="I1529" i="6" s="1"/>
  <c r="P1530" i="2"/>
  <c r="P1531" i="2"/>
  <c r="P1532" i="2"/>
  <c r="P1533" i="2"/>
  <c r="K1533" i="3" s="1"/>
  <c r="L1533" i="4" s="1"/>
  <c r="I1533" i="6" s="1"/>
  <c r="P1534" i="2"/>
  <c r="P1535" i="2"/>
  <c r="P1536" i="2"/>
  <c r="P1537" i="2"/>
  <c r="K1537" i="3" s="1"/>
  <c r="L1537" i="4" s="1"/>
  <c r="I1537" i="6" s="1"/>
  <c r="P1538" i="2"/>
  <c r="P1539" i="2"/>
  <c r="P1540" i="2"/>
  <c r="P1541" i="2"/>
  <c r="K1541" i="3" s="1"/>
  <c r="L1541" i="4" s="1"/>
  <c r="I1541" i="6" s="1"/>
  <c r="P1542" i="2"/>
  <c r="P1543" i="2"/>
  <c r="P1544" i="2"/>
  <c r="P1545" i="2"/>
  <c r="K1545" i="3" s="1"/>
  <c r="L1545" i="4" s="1"/>
  <c r="I1545" i="6" s="1"/>
  <c r="P1546" i="2"/>
  <c r="P1547" i="2"/>
  <c r="P1548" i="2"/>
  <c r="P1549" i="2"/>
  <c r="K1549" i="3" s="1"/>
  <c r="L1549" i="4" s="1"/>
  <c r="I1549" i="6" s="1"/>
  <c r="P1550" i="2"/>
  <c r="P1551" i="2"/>
  <c r="P1552" i="2"/>
  <c r="P1553" i="2"/>
  <c r="K1553" i="3" s="1"/>
  <c r="L1553" i="4" s="1"/>
  <c r="I1553" i="6" s="1"/>
  <c r="P1554" i="2"/>
  <c r="P1555" i="2"/>
  <c r="P1556" i="2"/>
  <c r="P1557" i="2"/>
  <c r="K1557" i="3" s="1"/>
  <c r="L1557" i="4" s="1"/>
  <c r="I1557" i="6" s="1"/>
  <c r="P1558" i="2"/>
  <c r="P1559" i="2"/>
  <c r="P1560" i="2"/>
  <c r="P1561" i="2"/>
  <c r="K1561" i="3" s="1"/>
  <c r="L1561" i="4" s="1"/>
  <c r="I1561" i="6" s="1"/>
  <c r="P1562" i="2"/>
  <c r="P1563" i="2"/>
  <c r="P1564" i="2"/>
  <c r="P1565" i="2"/>
  <c r="K1565" i="3" s="1"/>
  <c r="L1565" i="4" s="1"/>
  <c r="I1565" i="6" s="1"/>
  <c r="P1566" i="2"/>
  <c r="P1567" i="2"/>
  <c r="P1568" i="2"/>
  <c r="P1569" i="2"/>
  <c r="K1569" i="3" s="1"/>
  <c r="L1569" i="4" s="1"/>
  <c r="I1569" i="6" s="1"/>
  <c r="P1570" i="2"/>
  <c r="P1571" i="2"/>
  <c r="P1572" i="2"/>
  <c r="P1573" i="2"/>
  <c r="K1573" i="3" s="1"/>
  <c r="L1573" i="4" s="1"/>
  <c r="I1573" i="6" s="1"/>
  <c r="P1574" i="2"/>
  <c r="P1575" i="2"/>
  <c r="P1576" i="2"/>
  <c r="P1577" i="2"/>
  <c r="K1577" i="3" s="1"/>
  <c r="L1577" i="4" s="1"/>
  <c r="I1577" i="6" s="1"/>
  <c r="P1578" i="2"/>
  <c r="P1579" i="2"/>
  <c r="P1580" i="2"/>
  <c r="P1581" i="2"/>
  <c r="K1581" i="3" s="1"/>
  <c r="L1581" i="4" s="1"/>
  <c r="I1581" i="6" s="1"/>
  <c r="P1582" i="2"/>
  <c r="P1583" i="2"/>
  <c r="P1584" i="2"/>
  <c r="P1585" i="2"/>
  <c r="K1585" i="3" s="1"/>
  <c r="L1585" i="4" s="1"/>
  <c r="I1585" i="6" s="1"/>
  <c r="P1586" i="2"/>
  <c r="P1587" i="2"/>
  <c r="P1588" i="2"/>
  <c r="P1589" i="2"/>
  <c r="K1589" i="3" s="1"/>
  <c r="L1589" i="4" s="1"/>
  <c r="I1589" i="6" s="1"/>
  <c r="P1590" i="2"/>
  <c r="P1591" i="2"/>
  <c r="P1592" i="2"/>
  <c r="P1593" i="2"/>
  <c r="K1593" i="3" s="1"/>
  <c r="L1593" i="4" s="1"/>
  <c r="I1593" i="6" s="1"/>
  <c r="P1594" i="2"/>
  <c r="P1595" i="2"/>
  <c r="P1596" i="2"/>
  <c r="P1597" i="2"/>
  <c r="K1597" i="3" s="1"/>
  <c r="L1597" i="4" s="1"/>
  <c r="I1597" i="6" s="1"/>
  <c r="P1598" i="2"/>
  <c r="P1599" i="2"/>
  <c r="P1600" i="2"/>
  <c r="P1601" i="2"/>
  <c r="K1601" i="3" s="1"/>
  <c r="L1601" i="4" s="1"/>
  <c r="I1601" i="6" s="1"/>
  <c r="P1602" i="2"/>
  <c r="P1603" i="2"/>
  <c r="P1604" i="2"/>
  <c r="P1605" i="2"/>
  <c r="K1605" i="3" s="1"/>
  <c r="L1605" i="4" s="1"/>
  <c r="I1605" i="6" s="1"/>
  <c r="P1606" i="2"/>
  <c r="P1607" i="2"/>
  <c r="P1608" i="2"/>
  <c r="P1609" i="2"/>
  <c r="K1609" i="3" s="1"/>
  <c r="L1609" i="4" s="1"/>
  <c r="I1609" i="6" s="1"/>
  <c r="P1610" i="2"/>
  <c r="P1611" i="2"/>
  <c r="P1612" i="2"/>
  <c r="P1613" i="2"/>
  <c r="K1613" i="3" s="1"/>
  <c r="L1613" i="4" s="1"/>
  <c r="I1613" i="6" s="1"/>
  <c r="P1614" i="2"/>
  <c r="P1615" i="2"/>
  <c r="P1616" i="2"/>
  <c r="P1617" i="2"/>
  <c r="K1617" i="3" s="1"/>
  <c r="L1617" i="4" s="1"/>
  <c r="I1617" i="6" s="1"/>
  <c r="P1618" i="2"/>
  <c r="P1619" i="2"/>
  <c r="P1620" i="2"/>
  <c r="P1621" i="2"/>
  <c r="K1621" i="3" s="1"/>
  <c r="L1621" i="4" s="1"/>
  <c r="I1621" i="6" s="1"/>
  <c r="P1622" i="2"/>
  <c r="P1623" i="2"/>
  <c r="P1624" i="2"/>
  <c r="P1625" i="2"/>
  <c r="K1625" i="3" s="1"/>
  <c r="L1625" i="4" s="1"/>
  <c r="I1625" i="6" s="1"/>
  <c r="P1626" i="2"/>
  <c r="P1627" i="2"/>
  <c r="P1628" i="2"/>
  <c r="P1629" i="2"/>
  <c r="K1629" i="3" s="1"/>
  <c r="L1629" i="4" s="1"/>
  <c r="I1629" i="6" s="1"/>
  <c r="P1630" i="2"/>
  <c r="P1631" i="2"/>
  <c r="P1632" i="2"/>
  <c r="P1633" i="2"/>
  <c r="K1633" i="3" s="1"/>
  <c r="L1633" i="4" s="1"/>
  <c r="I1633" i="6" s="1"/>
  <c r="P1634" i="2"/>
  <c r="P1635" i="2"/>
  <c r="P1636" i="2"/>
  <c r="P1637" i="2"/>
  <c r="K1637" i="3" s="1"/>
  <c r="L1637" i="4" s="1"/>
  <c r="I1637" i="6" s="1"/>
  <c r="P1638" i="2"/>
  <c r="P1639" i="2"/>
  <c r="P1640" i="2"/>
  <c r="P1641" i="2"/>
  <c r="K1641" i="3" s="1"/>
  <c r="L1641" i="4" s="1"/>
  <c r="I1641" i="6" s="1"/>
  <c r="P1642" i="2"/>
  <c r="P1643" i="2"/>
  <c r="P1644" i="2"/>
  <c r="P1645" i="2"/>
  <c r="K1645" i="3" s="1"/>
  <c r="L1645" i="4" s="1"/>
  <c r="I1645" i="6" s="1"/>
  <c r="P1646" i="2"/>
  <c r="P1647" i="2"/>
  <c r="P1648" i="2"/>
  <c r="P1649" i="2"/>
  <c r="K1649" i="3" s="1"/>
  <c r="L1649" i="4" s="1"/>
  <c r="I1649" i="6" s="1"/>
  <c r="P1650" i="2"/>
  <c r="P1651" i="2"/>
  <c r="P1652" i="2"/>
  <c r="P1653" i="2"/>
  <c r="K1653" i="3" s="1"/>
  <c r="L1653" i="4" s="1"/>
  <c r="I1653" i="6" s="1"/>
  <c r="P1654" i="2"/>
  <c r="P1655" i="2"/>
  <c r="P1656" i="2"/>
  <c r="P1657" i="2"/>
  <c r="K1657" i="3" s="1"/>
  <c r="L1657" i="4" s="1"/>
  <c r="I1657" i="6" s="1"/>
  <c r="P1658" i="2"/>
  <c r="P1659" i="2"/>
  <c r="P1660" i="2"/>
  <c r="P1661" i="2"/>
  <c r="K1661" i="3" s="1"/>
  <c r="L1661" i="4" s="1"/>
  <c r="I1661" i="6" s="1"/>
  <c r="P1662" i="2"/>
  <c r="P1663" i="2"/>
  <c r="P1664" i="2"/>
  <c r="P1665" i="2"/>
  <c r="K1665" i="3" s="1"/>
  <c r="L1665" i="4" s="1"/>
  <c r="I1665" i="6" s="1"/>
  <c r="P1666" i="2"/>
  <c r="P1667" i="2"/>
  <c r="P1668" i="2"/>
  <c r="P1669" i="2"/>
  <c r="K1669" i="3" s="1"/>
  <c r="L1669" i="4" s="1"/>
  <c r="I1669" i="6" s="1"/>
  <c r="P1670" i="2"/>
  <c r="P1671" i="2"/>
  <c r="P1672" i="2"/>
  <c r="P1673" i="2"/>
  <c r="K1673" i="3" s="1"/>
  <c r="L1673" i="4" s="1"/>
  <c r="I1673" i="6" s="1"/>
  <c r="P1674" i="2"/>
  <c r="P1675" i="2"/>
  <c r="P1676" i="2"/>
  <c r="P1677" i="2"/>
  <c r="K1677" i="3" s="1"/>
  <c r="L1677" i="4" s="1"/>
  <c r="I1677" i="6" s="1"/>
  <c r="P1678" i="2"/>
  <c r="P1679" i="2"/>
  <c r="P1680" i="2"/>
  <c r="P1681" i="2"/>
  <c r="K1681" i="3" s="1"/>
  <c r="L1681" i="4" s="1"/>
  <c r="I1681" i="6" s="1"/>
  <c r="P1682" i="2"/>
  <c r="P1683" i="2"/>
  <c r="P1684" i="2"/>
  <c r="P1685" i="2"/>
  <c r="K1685" i="3" s="1"/>
  <c r="L1685" i="4" s="1"/>
  <c r="I1685" i="6" s="1"/>
  <c r="P1686" i="2"/>
  <c r="P1687" i="2"/>
  <c r="P1688" i="2"/>
  <c r="P1689" i="2"/>
  <c r="K1689" i="3" s="1"/>
  <c r="L1689" i="4" s="1"/>
  <c r="I1689" i="6" s="1"/>
  <c r="P1690" i="2"/>
  <c r="P1691" i="2"/>
  <c r="P1692" i="2"/>
  <c r="P1693" i="2"/>
  <c r="K1693" i="3" s="1"/>
  <c r="L1693" i="4" s="1"/>
  <c r="I1693" i="6" s="1"/>
  <c r="P1694" i="2"/>
  <c r="P1695" i="2"/>
  <c r="P1696" i="2"/>
  <c r="P1697" i="2"/>
  <c r="K1697" i="3" s="1"/>
  <c r="L1697" i="4" s="1"/>
  <c r="I1697" i="6" s="1"/>
  <c r="P1698" i="2"/>
  <c r="P1699" i="2"/>
  <c r="P1700" i="2"/>
  <c r="P1701" i="2"/>
  <c r="K1701" i="3" s="1"/>
  <c r="L1701" i="4" s="1"/>
  <c r="I1701" i="6" s="1"/>
  <c r="P1702" i="2"/>
  <c r="P1703" i="2"/>
  <c r="P1704" i="2"/>
  <c r="P1705" i="2"/>
  <c r="K1705" i="3" s="1"/>
  <c r="L1705" i="4" s="1"/>
  <c r="I1705" i="6" s="1"/>
  <c r="P1706" i="2"/>
  <c r="P1707" i="2"/>
  <c r="P1708" i="2"/>
  <c r="P1709" i="2"/>
  <c r="K1709" i="3" s="1"/>
  <c r="L1709" i="4" s="1"/>
  <c r="I1709" i="6" s="1"/>
  <c r="P1710" i="2"/>
  <c r="P1711" i="2"/>
  <c r="P1712" i="2"/>
  <c r="P1713" i="2"/>
  <c r="K1713" i="3" s="1"/>
  <c r="L1713" i="4" s="1"/>
  <c r="I1713" i="6" s="1"/>
  <c r="P1714" i="2"/>
  <c r="P1715" i="2"/>
  <c r="P1716" i="2"/>
  <c r="P1717" i="2"/>
  <c r="K1717" i="3" s="1"/>
  <c r="L1717" i="4" s="1"/>
  <c r="I1717" i="6" s="1"/>
  <c r="P1718" i="2"/>
  <c r="P1719" i="2"/>
  <c r="P1720" i="2"/>
  <c r="P1721" i="2"/>
  <c r="K1721" i="3" s="1"/>
  <c r="L1721" i="4" s="1"/>
  <c r="I1721" i="6" s="1"/>
  <c r="P1722" i="2"/>
  <c r="P1723" i="2"/>
  <c r="P1724" i="2"/>
  <c r="P1725" i="2"/>
  <c r="K1725" i="3" s="1"/>
  <c r="L1725" i="4" s="1"/>
  <c r="I1725" i="6" s="1"/>
  <c r="P1726" i="2"/>
  <c r="P1727" i="2"/>
  <c r="P1728" i="2"/>
  <c r="P1729" i="2"/>
  <c r="K1729" i="3" s="1"/>
  <c r="L1729" i="4" s="1"/>
  <c r="I1729" i="6" s="1"/>
  <c r="P1730" i="2"/>
  <c r="P1731" i="2"/>
  <c r="P1732" i="2"/>
  <c r="P1733" i="2"/>
  <c r="K1733" i="3" s="1"/>
  <c r="L1733" i="4" s="1"/>
  <c r="I1733" i="6" s="1"/>
  <c r="P1734" i="2"/>
  <c r="P1735" i="2"/>
  <c r="P1736" i="2"/>
  <c r="P1737" i="2"/>
  <c r="K1737" i="3" s="1"/>
  <c r="L1737" i="4" s="1"/>
  <c r="I1737" i="6" s="1"/>
  <c r="P1738" i="2"/>
  <c r="P1739" i="2"/>
  <c r="P1740" i="2"/>
  <c r="P1741" i="2"/>
  <c r="K1741" i="3" s="1"/>
  <c r="L1741" i="4" s="1"/>
  <c r="I1741" i="6" s="1"/>
  <c r="P1742" i="2"/>
  <c r="P1743" i="2"/>
  <c r="P1744" i="2"/>
  <c r="P1745" i="2"/>
  <c r="K1745" i="3" s="1"/>
  <c r="L1745" i="4" s="1"/>
  <c r="I1745" i="6" s="1"/>
  <c r="P1746" i="2"/>
  <c r="P1747" i="2"/>
  <c r="P1748" i="2"/>
  <c r="P1749" i="2"/>
  <c r="K1749" i="3" s="1"/>
  <c r="L1749" i="4" s="1"/>
  <c r="I1749" i="6" s="1"/>
  <c r="P1750" i="2"/>
  <c r="P1751" i="2"/>
  <c r="P1752" i="2"/>
  <c r="P1753" i="2"/>
  <c r="K1753" i="3" s="1"/>
  <c r="L1753" i="4" s="1"/>
  <c r="I1753" i="6" s="1"/>
  <c r="P1754" i="2"/>
  <c r="P1755" i="2"/>
  <c r="P1756" i="2"/>
  <c r="P1757" i="2"/>
  <c r="K1757" i="3" s="1"/>
  <c r="L1757" i="4" s="1"/>
  <c r="I1757" i="6" s="1"/>
  <c r="P1758" i="2"/>
  <c r="P1759" i="2"/>
  <c r="P1760" i="2"/>
  <c r="P1761" i="2"/>
  <c r="K1761" i="3" s="1"/>
  <c r="L1761" i="4" s="1"/>
  <c r="I1761" i="6" s="1"/>
  <c r="P1762" i="2"/>
  <c r="P1763" i="2"/>
  <c r="P1764" i="2"/>
  <c r="P1765" i="2"/>
  <c r="K1765" i="3" s="1"/>
  <c r="L1765" i="4" s="1"/>
  <c r="I1765" i="6" s="1"/>
  <c r="P1766" i="2"/>
  <c r="P1767" i="2"/>
  <c r="P1768" i="2"/>
  <c r="P1769" i="2"/>
  <c r="K1769" i="3" s="1"/>
  <c r="L1769" i="4" s="1"/>
  <c r="I1769" i="6" s="1"/>
  <c r="P1770" i="2"/>
  <c r="P1771" i="2"/>
  <c r="P1772" i="2"/>
  <c r="P1773" i="2"/>
  <c r="K1773" i="3" s="1"/>
  <c r="L1773" i="4" s="1"/>
  <c r="I1773" i="6" s="1"/>
  <c r="P1774" i="2"/>
  <c r="P1775" i="2"/>
  <c r="P1776" i="2"/>
  <c r="P1777" i="2"/>
  <c r="K1777" i="3" s="1"/>
  <c r="L1777" i="4" s="1"/>
  <c r="I1777" i="6" s="1"/>
  <c r="P1778" i="2"/>
  <c r="P1779" i="2"/>
  <c r="P1780" i="2"/>
  <c r="P1781" i="2"/>
  <c r="K1781" i="3" s="1"/>
  <c r="L1781" i="4" s="1"/>
  <c r="I1781" i="6" s="1"/>
  <c r="P1782" i="2"/>
  <c r="P1783" i="2"/>
  <c r="P1784" i="2"/>
  <c r="P1785" i="2"/>
  <c r="K1785" i="3" s="1"/>
  <c r="L1785" i="4" s="1"/>
  <c r="I1785" i="6" s="1"/>
  <c r="P1786" i="2"/>
  <c r="P1787" i="2"/>
  <c r="P1788" i="2"/>
  <c r="P1789" i="2"/>
  <c r="K1789" i="3" s="1"/>
  <c r="L1789" i="4" s="1"/>
  <c r="I1789" i="6" s="1"/>
  <c r="P1790" i="2"/>
  <c r="P1791" i="2"/>
  <c r="P1792" i="2"/>
  <c r="P1793" i="2"/>
  <c r="K1793" i="3" s="1"/>
  <c r="L1793" i="4" s="1"/>
  <c r="I1793" i="6" s="1"/>
  <c r="P1794" i="2"/>
  <c r="P1795" i="2"/>
  <c r="P1796" i="2"/>
  <c r="P1797" i="2"/>
  <c r="K1797" i="3" s="1"/>
  <c r="L1797" i="4" s="1"/>
  <c r="I1797" i="6" s="1"/>
  <c r="P1798" i="2"/>
  <c r="P1799" i="2"/>
  <c r="P1800" i="2"/>
  <c r="P1801" i="2"/>
  <c r="K1801" i="3" s="1"/>
  <c r="L1801" i="4" s="1"/>
  <c r="I1801" i="6" s="1"/>
  <c r="P1802" i="2"/>
  <c r="P1803" i="2"/>
  <c r="P1804" i="2"/>
  <c r="P1805" i="2"/>
  <c r="K1805" i="3" s="1"/>
  <c r="L1805" i="4" s="1"/>
  <c r="I1805" i="6" s="1"/>
  <c r="P1806" i="2"/>
  <c r="P1807" i="2"/>
  <c r="P1808" i="2"/>
  <c r="P1809" i="2"/>
  <c r="K1809" i="3" s="1"/>
  <c r="L1809" i="4" s="1"/>
  <c r="I1809" i="6" s="1"/>
  <c r="P1810" i="2"/>
  <c r="P1811" i="2"/>
  <c r="P1812" i="2"/>
  <c r="P1813" i="2"/>
  <c r="K1813" i="3" s="1"/>
  <c r="L1813" i="4" s="1"/>
  <c r="I1813" i="6" s="1"/>
  <c r="P1814" i="2"/>
  <c r="P1815" i="2"/>
  <c r="P1816" i="2"/>
  <c r="P1817" i="2"/>
  <c r="K1817" i="3" s="1"/>
  <c r="L1817" i="4" s="1"/>
  <c r="I1817" i="6" s="1"/>
  <c r="P1818" i="2"/>
  <c r="P1819" i="2"/>
  <c r="P1820" i="2"/>
  <c r="P1821" i="2"/>
  <c r="K1821" i="3" s="1"/>
  <c r="L1821" i="4" s="1"/>
  <c r="I1821" i="6" s="1"/>
  <c r="P1822" i="2"/>
  <c r="P1823" i="2"/>
  <c r="P1824" i="2"/>
  <c r="P1825" i="2"/>
  <c r="K1825" i="3" s="1"/>
  <c r="L1825" i="4" s="1"/>
  <c r="I1825" i="6" s="1"/>
  <c r="P1826" i="2"/>
  <c r="P1827" i="2"/>
  <c r="P1828" i="2"/>
  <c r="P1829" i="2"/>
  <c r="K1829" i="3" s="1"/>
  <c r="L1829" i="4" s="1"/>
  <c r="I1829" i="6" s="1"/>
  <c r="P1830" i="2"/>
  <c r="P1831" i="2"/>
  <c r="P1832" i="2"/>
  <c r="P1833" i="2"/>
  <c r="K1833" i="3" s="1"/>
  <c r="L1833" i="4" s="1"/>
  <c r="I1833" i="6" s="1"/>
  <c r="P1834" i="2"/>
  <c r="P1835" i="2"/>
  <c r="P1836" i="2"/>
  <c r="P1837" i="2"/>
  <c r="K1837" i="3" s="1"/>
  <c r="L1837" i="4" s="1"/>
  <c r="I1837" i="6" s="1"/>
  <c r="P1838" i="2"/>
  <c r="P1839" i="2"/>
  <c r="P1840" i="2"/>
  <c r="P1841" i="2"/>
  <c r="K1841" i="3" s="1"/>
  <c r="L1841" i="4" s="1"/>
  <c r="I1841" i="6" s="1"/>
  <c r="P1842" i="2"/>
  <c r="P1843" i="2"/>
  <c r="P1844" i="2"/>
  <c r="P1845" i="2"/>
  <c r="K1845" i="3" s="1"/>
  <c r="L1845" i="4" s="1"/>
  <c r="I1845" i="6" s="1"/>
  <c r="P1846" i="2"/>
  <c r="P1847" i="2"/>
  <c r="P1848" i="2"/>
  <c r="P1849" i="2"/>
  <c r="K1849" i="3" s="1"/>
  <c r="L1849" i="4" s="1"/>
  <c r="I1849" i="6" s="1"/>
  <c r="P1850" i="2"/>
  <c r="P1851" i="2"/>
  <c r="P1852" i="2"/>
  <c r="P1853" i="2"/>
  <c r="K1853" i="3" s="1"/>
  <c r="L1853" i="4" s="1"/>
  <c r="I1853" i="6" s="1"/>
  <c r="P1854" i="2"/>
  <c r="P1855" i="2"/>
  <c r="P1856" i="2"/>
  <c r="P1857" i="2"/>
  <c r="K1857" i="3" s="1"/>
  <c r="L1857" i="4" s="1"/>
  <c r="I1857" i="6" s="1"/>
  <c r="P1858" i="2"/>
  <c r="P1859" i="2"/>
  <c r="P1860" i="2"/>
  <c r="P1861" i="2"/>
  <c r="K1861" i="3" s="1"/>
  <c r="L1861" i="4" s="1"/>
  <c r="I1861" i="6" s="1"/>
  <c r="P1862" i="2"/>
  <c r="P1863" i="2"/>
  <c r="P1864" i="2"/>
  <c r="P1865" i="2"/>
  <c r="K1865" i="3" s="1"/>
  <c r="L1865" i="4" s="1"/>
  <c r="I1865" i="6" s="1"/>
  <c r="P1866" i="2"/>
  <c r="P1867" i="2"/>
  <c r="P1868" i="2"/>
  <c r="P1869" i="2"/>
  <c r="K1869" i="3" s="1"/>
  <c r="L1869" i="4" s="1"/>
  <c r="I1869" i="6" s="1"/>
  <c r="P1870" i="2"/>
  <c r="P1871" i="2"/>
  <c r="P1872" i="2"/>
  <c r="P1873" i="2"/>
  <c r="K1873" i="3" s="1"/>
  <c r="L1873" i="4" s="1"/>
  <c r="I1873" i="6" s="1"/>
  <c r="P1874" i="2"/>
  <c r="P1875" i="2"/>
  <c r="P1876" i="2"/>
  <c r="P1877" i="2"/>
  <c r="K1877" i="3" s="1"/>
  <c r="L1877" i="4" s="1"/>
  <c r="I1877" i="6" s="1"/>
  <c r="P1878" i="2"/>
  <c r="P1879" i="2"/>
  <c r="P1880" i="2"/>
  <c r="P1881" i="2"/>
  <c r="K1881" i="3" s="1"/>
  <c r="L1881" i="4" s="1"/>
  <c r="I1881" i="6" s="1"/>
  <c r="P1882" i="2"/>
  <c r="P1883" i="2"/>
  <c r="P1884" i="2"/>
  <c r="P1885" i="2"/>
  <c r="K1885" i="3" s="1"/>
  <c r="L1885" i="4" s="1"/>
  <c r="I1885" i="6" s="1"/>
  <c r="P1886" i="2"/>
  <c r="P1887" i="2"/>
  <c r="P1888" i="2"/>
  <c r="P1889" i="2"/>
  <c r="K1889" i="3" s="1"/>
  <c r="L1889" i="4" s="1"/>
  <c r="I1889" i="6" s="1"/>
  <c r="P1890" i="2"/>
  <c r="P1891" i="2"/>
  <c r="P1892" i="2"/>
  <c r="P1893" i="2"/>
  <c r="K1893" i="3" s="1"/>
  <c r="L1893" i="4" s="1"/>
  <c r="I1893" i="6" s="1"/>
  <c r="P1894" i="2"/>
  <c r="P1895" i="2"/>
  <c r="P1896" i="2"/>
  <c r="P1897" i="2"/>
  <c r="K1897" i="3" s="1"/>
  <c r="L1897" i="4" s="1"/>
  <c r="I1897" i="6" s="1"/>
  <c r="P1898" i="2"/>
  <c r="P1899" i="2"/>
  <c r="P1900" i="2"/>
  <c r="P1901" i="2"/>
  <c r="K1901" i="3" s="1"/>
  <c r="L1901" i="4" s="1"/>
  <c r="I1901" i="6" s="1"/>
  <c r="P1902" i="2"/>
  <c r="P1903" i="2"/>
  <c r="P1904" i="2"/>
  <c r="P1905" i="2"/>
  <c r="K1905" i="3" s="1"/>
  <c r="L1905" i="4" s="1"/>
  <c r="I1905" i="6" s="1"/>
  <c r="P1906" i="2"/>
  <c r="P1907" i="2"/>
  <c r="P1908" i="2"/>
  <c r="P1909" i="2"/>
  <c r="K1909" i="3" s="1"/>
  <c r="L1909" i="4" s="1"/>
  <c r="I1909" i="6" s="1"/>
  <c r="P1910" i="2"/>
  <c r="P1911" i="2"/>
  <c r="P1912" i="2"/>
  <c r="P1913" i="2"/>
  <c r="K1913" i="3" s="1"/>
  <c r="L1913" i="4" s="1"/>
  <c r="I1913" i="6" s="1"/>
  <c r="P1914" i="2"/>
  <c r="P1915" i="2"/>
  <c r="P1916" i="2"/>
  <c r="P1917" i="2"/>
  <c r="K1917" i="3" s="1"/>
  <c r="L1917" i="4" s="1"/>
  <c r="I1917" i="6" s="1"/>
  <c r="P1918" i="2"/>
  <c r="P1919" i="2"/>
  <c r="P1920" i="2"/>
  <c r="P1921" i="2"/>
  <c r="K1921" i="3" s="1"/>
  <c r="L1921" i="4" s="1"/>
  <c r="I1921" i="6" s="1"/>
  <c r="P1922" i="2"/>
  <c r="P1923" i="2"/>
  <c r="P1924" i="2"/>
  <c r="P1925" i="2"/>
  <c r="K1925" i="3" s="1"/>
  <c r="L1925" i="4" s="1"/>
  <c r="I1925" i="6" s="1"/>
  <c r="P1926" i="2"/>
  <c r="P1927" i="2"/>
  <c r="P1928" i="2"/>
  <c r="P1929" i="2"/>
  <c r="K1929" i="3" s="1"/>
  <c r="L1929" i="4" s="1"/>
  <c r="I1929" i="6" s="1"/>
  <c r="P1930" i="2"/>
  <c r="P1931" i="2"/>
  <c r="P1932" i="2"/>
  <c r="P1933" i="2"/>
  <c r="K1933" i="3" s="1"/>
  <c r="L1933" i="4" s="1"/>
  <c r="I1933" i="6" s="1"/>
  <c r="P1934" i="2"/>
  <c r="P1935" i="2"/>
  <c r="P1936" i="2"/>
  <c r="P1937" i="2"/>
  <c r="K1937" i="3" s="1"/>
  <c r="L1937" i="4" s="1"/>
  <c r="I1937" i="6" s="1"/>
  <c r="P1938" i="2"/>
  <c r="P1939" i="2"/>
  <c r="P1940" i="2"/>
  <c r="P1941" i="2"/>
  <c r="K1941" i="3" s="1"/>
  <c r="L1941" i="4" s="1"/>
  <c r="I1941" i="6" s="1"/>
  <c r="P1942" i="2"/>
  <c r="P1943" i="2"/>
  <c r="P1944" i="2"/>
  <c r="P1945" i="2"/>
  <c r="K1945" i="3" s="1"/>
  <c r="L1945" i="4" s="1"/>
  <c r="I1945" i="6" s="1"/>
  <c r="P1946" i="2"/>
  <c r="P1947" i="2"/>
  <c r="P1948" i="2"/>
  <c r="P1949" i="2"/>
  <c r="K1949" i="3" s="1"/>
  <c r="L1949" i="4" s="1"/>
  <c r="I1949" i="6" s="1"/>
  <c r="P1950" i="2"/>
  <c r="P1951" i="2"/>
  <c r="P1952" i="2"/>
  <c r="P1953" i="2"/>
  <c r="K1953" i="3" s="1"/>
  <c r="L1953" i="4" s="1"/>
  <c r="I1953" i="6" s="1"/>
  <c r="P1954" i="2"/>
  <c r="P1955" i="2"/>
  <c r="P1956" i="2"/>
  <c r="P1957" i="2"/>
  <c r="K1957" i="3" s="1"/>
  <c r="L1957" i="4" s="1"/>
  <c r="I1957" i="6" s="1"/>
  <c r="P1958" i="2"/>
  <c r="P1959" i="2"/>
  <c r="P1960" i="2"/>
  <c r="P1961" i="2"/>
  <c r="K1961" i="3" s="1"/>
  <c r="L1961" i="4" s="1"/>
  <c r="I1961" i="6" s="1"/>
  <c r="P1962" i="2"/>
  <c r="P1963" i="2"/>
  <c r="P1964" i="2"/>
  <c r="P1965" i="2"/>
  <c r="K1965" i="3" s="1"/>
  <c r="L1965" i="4" s="1"/>
  <c r="I1965" i="6" s="1"/>
  <c r="P1966" i="2"/>
  <c r="P1967" i="2"/>
  <c r="P1968" i="2"/>
  <c r="P1969" i="2"/>
  <c r="K1969" i="3" s="1"/>
  <c r="L1969" i="4" s="1"/>
  <c r="I1969" i="6" s="1"/>
  <c r="P1970" i="2"/>
  <c r="P1971" i="2"/>
  <c r="P1972" i="2"/>
  <c r="P1973" i="2"/>
  <c r="K1973" i="3" s="1"/>
  <c r="L1973" i="4" s="1"/>
  <c r="I1973" i="6" s="1"/>
  <c r="P1974" i="2"/>
  <c r="P1975" i="2"/>
  <c r="P1976" i="2"/>
  <c r="P1977" i="2"/>
  <c r="K1977" i="3" s="1"/>
  <c r="L1977" i="4" s="1"/>
  <c r="I1977" i="6" s="1"/>
  <c r="P1978" i="2"/>
  <c r="P1979" i="2"/>
  <c r="P1980" i="2"/>
  <c r="P1981" i="2"/>
  <c r="K1981" i="3" s="1"/>
  <c r="L1981" i="4" s="1"/>
  <c r="I1981" i="6" s="1"/>
  <c r="P1982" i="2"/>
  <c r="P1983" i="2"/>
  <c r="P1984" i="2"/>
  <c r="P1985" i="2"/>
  <c r="K1985" i="3" s="1"/>
  <c r="L1985" i="4" s="1"/>
  <c r="I1985" i="6" s="1"/>
  <c r="P1986" i="2"/>
  <c r="P1987" i="2"/>
  <c r="P1988" i="2"/>
  <c r="P1989" i="2"/>
  <c r="K1989" i="3" s="1"/>
  <c r="L1989" i="4" s="1"/>
  <c r="I1989" i="6" s="1"/>
  <c r="P1990" i="2"/>
  <c r="P1991" i="2"/>
  <c r="P1992" i="2"/>
  <c r="P1993" i="2"/>
  <c r="K1993" i="3" s="1"/>
  <c r="L1993" i="4" s="1"/>
  <c r="I1993" i="6" s="1"/>
  <c r="P1994" i="2"/>
  <c r="P1995" i="2"/>
  <c r="P1996" i="2"/>
  <c r="P1997" i="2"/>
  <c r="K1997" i="3" s="1"/>
  <c r="L1997" i="4" s="1"/>
  <c r="I1997" i="6" s="1"/>
  <c r="P1998" i="2"/>
  <c r="P1999" i="2"/>
  <c r="P2000" i="2"/>
  <c r="P2001" i="2"/>
  <c r="K2001" i="3" s="1"/>
  <c r="L2001" i="4" s="1"/>
  <c r="I2001" i="6" s="1"/>
  <c r="P2002" i="2"/>
  <c r="P2003" i="2"/>
  <c r="P2004" i="2"/>
  <c r="P2005" i="2"/>
  <c r="K2005" i="3" s="1"/>
  <c r="L2005" i="4" s="1"/>
  <c r="I2005" i="6" s="1"/>
  <c r="P2006" i="2"/>
  <c r="P2007" i="2"/>
  <c r="P2008" i="2"/>
  <c r="P2009" i="2"/>
  <c r="K2009" i="3" s="1"/>
  <c r="L2009" i="4" s="1"/>
  <c r="I2009" i="6" s="1"/>
  <c r="P2010" i="2"/>
  <c r="P2011" i="2"/>
  <c r="P2012" i="2"/>
  <c r="P2013" i="2"/>
  <c r="K2013" i="3" s="1"/>
  <c r="L2013" i="4" s="1"/>
  <c r="I2013" i="6" s="1"/>
  <c r="P2014" i="2"/>
  <c r="P2015" i="2"/>
  <c r="P2016" i="2"/>
  <c r="P2017" i="2"/>
  <c r="K2017" i="3" s="1"/>
  <c r="L2017" i="4" s="1"/>
  <c r="I2017" i="6" s="1"/>
  <c r="P2018" i="2"/>
  <c r="P2019" i="2"/>
  <c r="P2020" i="2"/>
  <c r="P2021" i="2"/>
  <c r="K2021" i="3" s="1"/>
  <c r="L2021" i="4" s="1"/>
  <c r="I2021" i="6" s="1"/>
  <c r="P2022" i="2"/>
  <c r="P2023" i="2"/>
  <c r="P2024" i="2"/>
  <c r="P2025" i="2"/>
  <c r="K2025" i="3" s="1"/>
  <c r="L2025" i="4" s="1"/>
  <c r="I2025" i="6" s="1"/>
  <c r="P2026" i="2"/>
  <c r="P2027" i="2"/>
  <c r="P2028" i="2"/>
  <c r="P2029" i="2"/>
  <c r="K2029" i="3" s="1"/>
  <c r="L2029" i="4" s="1"/>
  <c r="I2029" i="6" s="1"/>
  <c r="P2030" i="2"/>
  <c r="P2031" i="2"/>
  <c r="P2032" i="2"/>
  <c r="P2033" i="2"/>
  <c r="K2033" i="3" s="1"/>
  <c r="L2033" i="4" s="1"/>
  <c r="I2033" i="6" s="1"/>
  <c r="P2034" i="2"/>
  <c r="P2035" i="2"/>
  <c r="P2036" i="2"/>
  <c r="P2037" i="2"/>
  <c r="K2037" i="3" s="1"/>
  <c r="L2037" i="4" s="1"/>
  <c r="I2037" i="6" s="1"/>
  <c r="P2038" i="2"/>
  <c r="P2039" i="2"/>
  <c r="P2040" i="2"/>
  <c r="P2041" i="2"/>
  <c r="K2041" i="3" s="1"/>
  <c r="L2041" i="4" s="1"/>
  <c r="I2041" i="6" s="1"/>
  <c r="P2042" i="2"/>
  <c r="P2043" i="2"/>
  <c r="P2044" i="2"/>
  <c r="P2045" i="2"/>
  <c r="K2045" i="3" s="1"/>
  <c r="L2045" i="4" s="1"/>
  <c r="I2045" i="6" s="1"/>
  <c r="P2046" i="2"/>
  <c r="P2047" i="2"/>
  <c r="P2048" i="2"/>
  <c r="P2049" i="2"/>
  <c r="K2049" i="3" s="1"/>
  <c r="L2049" i="4" s="1"/>
  <c r="I2049" i="6" s="1"/>
  <c r="P2050" i="2"/>
  <c r="P2051" i="2"/>
  <c r="P2052" i="2"/>
  <c r="P2053" i="2"/>
  <c r="K2053" i="3" s="1"/>
  <c r="L2053" i="4" s="1"/>
  <c r="I2053" i="6" s="1"/>
  <c r="P2054" i="2"/>
  <c r="P2055" i="2"/>
  <c r="P2056" i="2"/>
  <c r="P2057" i="2"/>
  <c r="K2057" i="3" s="1"/>
  <c r="L2057" i="4" s="1"/>
  <c r="I2057" i="6" s="1"/>
  <c r="P2058" i="2"/>
  <c r="P2059" i="2"/>
  <c r="P2060" i="2"/>
  <c r="P2061" i="2"/>
  <c r="K2061" i="3" s="1"/>
  <c r="L2061" i="4" s="1"/>
  <c r="I2061" i="6" s="1"/>
  <c r="P2062" i="2"/>
  <c r="P2063" i="2"/>
  <c r="P2064" i="2"/>
  <c r="P2065" i="2"/>
  <c r="K2065" i="3" s="1"/>
  <c r="L2065" i="4" s="1"/>
  <c r="I2065" i="6" s="1"/>
  <c r="P2066" i="2"/>
  <c r="P2067" i="2"/>
  <c r="P2068" i="2"/>
  <c r="P2069" i="2"/>
  <c r="K2069" i="3" s="1"/>
  <c r="L2069" i="4" s="1"/>
  <c r="I2069" i="6" s="1"/>
  <c r="P2070" i="2"/>
  <c r="P2071" i="2"/>
  <c r="P2072" i="2"/>
  <c r="P2073" i="2"/>
  <c r="K2073" i="3" s="1"/>
  <c r="L2073" i="4" s="1"/>
  <c r="I2073" i="6" s="1"/>
  <c r="P2074" i="2"/>
  <c r="P2075" i="2"/>
  <c r="P2076" i="2"/>
  <c r="P2077" i="2"/>
  <c r="K2077" i="3" s="1"/>
  <c r="L2077" i="4" s="1"/>
  <c r="I2077" i="6" s="1"/>
  <c r="P2078" i="2"/>
  <c r="P2079" i="2"/>
  <c r="P2080" i="2"/>
  <c r="P2081" i="2"/>
  <c r="K2081" i="3" s="1"/>
  <c r="L2081" i="4" s="1"/>
  <c r="I2081" i="6" s="1"/>
  <c r="P2082" i="2"/>
  <c r="P2083" i="2"/>
  <c r="P2084" i="2"/>
  <c r="P2085" i="2"/>
  <c r="K2085" i="3" s="1"/>
  <c r="L2085" i="4" s="1"/>
  <c r="I2085" i="6" s="1"/>
  <c r="P2086" i="2"/>
  <c r="P2087" i="2"/>
  <c r="P2088" i="2"/>
  <c r="P2089" i="2"/>
  <c r="K2089" i="3" s="1"/>
  <c r="L2089" i="4" s="1"/>
  <c r="I2089" i="6" s="1"/>
  <c r="P2090" i="2"/>
  <c r="P2091" i="2"/>
  <c r="P2092" i="2"/>
  <c r="P2093" i="2"/>
  <c r="K2093" i="3" s="1"/>
  <c r="L2093" i="4" s="1"/>
  <c r="I2093" i="6" s="1"/>
  <c r="P2094" i="2"/>
  <c r="P2095" i="2"/>
  <c r="P2096" i="2"/>
  <c r="P2097" i="2"/>
  <c r="K2097" i="3" s="1"/>
  <c r="L2097" i="4" s="1"/>
  <c r="I2097" i="6" s="1"/>
  <c r="P2098" i="2"/>
  <c r="P2099" i="2"/>
  <c r="P2100" i="2"/>
  <c r="P2101" i="2"/>
  <c r="K2101" i="3" s="1"/>
  <c r="L2101" i="4" s="1"/>
  <c r="I2101" i="6" s="1"/>
  <c r="P2102" i="2"/>
  <c r="P2103" i="2"/>
  <c r="P2104" i="2"/>
  <c r="P2105" i="2"/>
  <c r="K2105" i="3" s="1"/>
  <c r="L2105" i="4" s="1"/>
  <c r="I2105" i="6" s="1"/>
  <c r="P2106" i="2"/>
  <c r="P2107" i="2"/>
  <c r="P2108" i="2"/>
  <c r="P2109" i="2"/>
  <c r="K2109" i="3" s="1"/>
  <c r="L2109" i="4" s="1"/>
  <c r="I2109" i="6" s="1"/>
  <c r="P2110" i="2"/>
  <c r="P2111" i="2"/>
  <c r="P2112" i="2"/>
  <c r="P2113" i="2"/>
  <c r="K2113" i="3" s="1"/>
  <c r="L2113" i="4" s="1"/>
  <c r="I2113" i="6" s="1"/>
  <c r="P2114" i="2"/>
  <c r="P2115" i="2"/>
  <c r="P2116" i="2"/>
  <c r="P2117" i="2"/>
  <c r="K2117" i="3" s="1"/>
  <c r="L2117" i="4" s="1"/>
  <c r="I2117" i="6" s="1"/>
  <c r="P2118" i="2"/>
  <c r="P2119" i="2"/>
  <c r="P2120" i="2"/>
  <c r="P2121" i="2"/>
  <c r="K2121" i="3" s="1"/>
  <c r="L2121" i="4" s="1"/>
  <c r="I2121" i="6" s="1"/>
  <c r="P2122" i="2"/>
  <c r="P2123" i="2"/>
  <c r="P2124" i="2"/>
  <c r="P2125" i="2"/>
  <c r="K2125" i="3" s="1"/>
  <c r="L2125" i="4" s="1"/>
  <c r="I2125" i="6" s="1"/>
  <c r="P2126" i="2"/>
  <c r="P2127" i="2"/>
  <c r="P2128" i="2"/>
  <c r="P2129" i="2"/>
  <c r="K2129" i="3" s="1"/>
  <c r="L2129" i="4" s="1"/>
  <c r="I2129" i="6" s="1"/>
  <c r="P2130" i="2"/>
  <c r="P2131" i="2"/>
  <c r="P2132" i="2"/>
  <c r="P2133" i="2"/>
  <c r="K2133" i="3" s="1"/>
  <c r="L2133" i="4" s="1"/>
  <c r="I2133" i="6" s="1"/>
  <c r="P2134" i="2"/>
  <c r="P2135" i="2"/>
  <c r="P2136" i="2"/>
  <c r="P2137" i="2"/>
  <c r="K2137" i="3" s="1"/>
  <c r="L2137" i="4" s="1"/>
  <c r="I2137" i="6" s="1"/>
  <c r="P2138" i="2"/>
  <c r="P2139" i="2"/>
  <c r="P2140" i="2"/>
  <c r="P2141" i="2"/>
  <c r="K2141" i="3" s="1"/>
  <c r="L2141" i="4" s="1"/>
  <c r="I2141" i="6" s="1"/>
  <c r="P2142" i="2"/>
  <c r="P2143" i="2"/>
  <c r="P2144" i="2"/>
  <c r="P2145" i="2"/>
  <c r="K2145" i="3" s="1"/>
  <c r="L2145" i="4" s="1"/>
  <c r="I2145" i="6" s="1"/>
  <c r="P2146" i="2"/>
  <c r="P2147" i="2"/>
  <c r="P2148" i="2"/>
  <c r="P2149" i="2"/>
  <c r="K2149" i="3" s="1"/>
  <c r="L2149" i="4" s="1"/>
  <c r="I2149" i="6" s="1"/>
  <c r="P2150" i="2"/>
  <c r="P2151" i="2"/>
  <c r="P2152" i="2"/>
  <c r="P2153" i="2"/>
  <c r="K2153" i="3" s="1"/>
  <c r="L2153" i="4" s="1"/>
  <c r="I2153" i="6" s="1"/>
  <c r="P2154" i="2"/>
  <c r="P2155" i="2"/>
  <c r="P2156" i="2"/>
  <c r="P2157" i="2"/>
  <c r="K2157" i="3" s="1"/>
  <c r="L2157" i="4" s="1"/>
  <c r="I2157" i="6" s="1"/>
  <c r="P2158" i="2"/>
  <c r="P2159" i="2"/>
  <c r="P2160" i="2"/>
  <c r="P2161" i="2"/>
  <c r="K2161" i="3" s="1"/>
  <c r="L2161" i="4" s="1"/>
  <c r="I2161" i="6" s="1"/>
  <c r="P2162" i="2"/>
  <c r="P2163" i="2"/>
  <c r="P2164" i="2"/>
  <c r="P2165" i="2"/>
  <c r="K2165" i="3" s="1"/>
  <c r="L2165" i="4" s="1"/>
  <c r="I2165" i="6" s="1"/>
  <c r="P2166" i="2"/>
  <c r="P2167" i="2"/>
  <c r="P2168" i="2"/>
  <c r="P2169" i="2"/>
  <c r="K2169" i="3" s="1"/>
  <c r="L2169" i="4" s="1"/>
  <c r="I2169" i="6" s="1"/>
  <c r="P2170" i="2"/>
  <c r="P2171" i="2"/>
  <c r="P2172" i="2"/>
  <c r="P2173" i="2"/>
  <c r="K2173" i="3" s="1"/>
  <c r="L2173" i="4" s="1"/>
  <c r="I2173" i="6" s="1"/>
  <c r="P2174" i="2"/>
  <c r="P2175" i="2"/>
  <c r="P2176" i="2"/>
  <c r="P2177" i="2"/>
  <c r="K2177" i="3" s="1"/>
  <c r="L2177" i="4" s="1"/>
  <c r="I2177" i="6" s="1"/>
  <c r="P2178" i="2"/>
  <c r="P2179" i="2"/>
  <c r="P2180" i="2"/>
  <c r="P2181" i="2"/>
  <c r="K2181" i="3" s="1"/>
  <c r="L2181" i="4" s="1"/>
  <c r="I2181" i="6" s="1"/>
  <c r="P2182" i="2"/>
  <c r="P2183" i="2"/>
  <c r="P2184" i="2"/>
  <c r="P2185" i="2"/>
  <c r="K2185" i="3" s="1"/>
  <c r="L2185" i="4" s="1"/>
  <c r="I2185" i="6" s="1"/>
  <c r="P2186" i="2"/>
  <c r="P2187" i="2"/>
  <c r="P2188" i="2"/>
  <c r="P2189" i="2"/>
  <c r="K2189" i="3" s="1"/>
  <c r="L2189" i="4" s="1"/>
  <c r="I2189" i="6" s="1"/>
  <c r="P2190" i="2"/>
  <c r="P2191" i="2"/>
  <c r="P2192" i="2"/>
  <c r="P2193" i="2"/>
  <c r="K2193" i="3" s="1"/>
  <c r="L2193" i="4" s="1"/>
  <c r="I2193" i="6" s="1"/>
  <c r="P2194" i="2"/>
  <c r="P2195" i="2"/>
  <c r="P2196" i="2"/>
  <c r="P2197" i="2"/>
  <c r="K2197" i="3" s="1"/>
  <c r="L2197" i="4" s="1"/>
  <c r="I2197" i="6" s="1"/>
  <c r="P2198" i="2"/>
  <c r="P2199" i="2"/>
  <c r="P2200" i="2"/>
  <c r="P2201" i="2"/>
  <c r="K2201" i="3" s="1"/>
  <c r="L2201" i="4" s="1"/>
  <c r="I2201" i="6" s="1"/>
  <c r="P2202" i="2"/>
  <c r="P2203" i="2"/>
  <c r="P2204" i="2"/>
  <c r="P2205" i="2"/>
  <c r="K2205" i="3" s="1"/>
  <c r="L2205" i="4" s="1"/>
  <c r="I2205" i="6" s="1"/>
  <c r="P2206" i="2"/>
  <c r="P2207" i="2"/>
  <c r="P2208" i="2"/>
  <c r="P2209" i="2"/>
  <c r="K2209" i="3" s="1"/>
  <c r="L2209" i="4" s="1"/>
  <c r="I2209" i="6" s="1"/>
  <c r="P2210" i="2"/>
  <c r="P2211" i="2"/>
  <c r="P2212" i="2"/>
  <c r="P2213" i="2"/>
  <c r="K2213" i="3" s="1"/>
  <c r="L2213" i="4" s="1"/>
  <c r="I2213" i="6" s="1"/>
  <c r="P2214" i="2"/>
  <c r="P2215" i="2"/>
  <c r="P2216" i="2"/>
  <c r="P2217" i="2"/>
  <c r="K2217" i="3" s="1"/>
  <c r="L2217" i="4" s="1"/>
  <c r="I2217" i="6" s="1"/>
  <c r="P2218" i="2"/>
  <c r="P2219" i="2"/>
  <c r="P2220" i="2"/>
  <c r="P2221" i="2"/>
  <c r="K2221" i="3" s="1"/>
  <c r="L2221" i="4" s="1"/>
  <c r="I2221" i="6" s="1"/>
  <c r="P2222" i="2"/>
  <c r="P2223" i="2"/>
  <c r="P2224" i="2"/>
  <c r="P2225" i="2"/>
  <c r="K2225" i="3" s="1"/>
  <c r="L2225" i="4" s="1"/>
  <c r="I2225" i="6" s="1"/>
  <c r="P2226" i="2"/>
  <c r="P2227" i="2"/>
  <c r="P2228" i="2"/>
  <c r="P2229" i="2"/>
  <c r="K2229" i="3" s="1"/>
  <c r="L2229" i="4" s="1"/>
  <c r="I2229" i="6" s="1"/>
  <c r="P2230" i="2"/>
  <c r="P2231" i="2"/>
  <c r="P2232" i="2"/>
  <c r="P2233" i="2"/>
  <c r="K2233" i="3" s="1"/>
  <c r="L2233" i="4" s="1"/>
  <c r="I2233" i="6" s="1"/>
  <c r="P2234" i="2"/>
  <c r="P2235" i="2"/>
  <c r="P2236" i="2"/>
  <c r="P2237" i="2"/>
  <c r="K2237" i="3" s="1"/>
  <c r="L2237" i="4" s="1"/>
  <c r="I2237" i="6" s="1"/>
  <c r="P2238" i="2"/>
  <c r="P2239" i="2"/>
  <c r="P2240" i="2"/>
  <c r="O2" i="2"/>
  <c r="O3" i="2"/>
  <c r="O4" i="2"/>
  <c r="O5" i="2"/>
  <c r="J5" i="3" s="1"/>
  <c r="K5" i="4" s="1"/>
  <c r="H5" i="6" s="1"/>
  <c r="O6" i="2"/>
  <c r="J6" i="3" s="1"/>
  <c r="K6" i="4" s="1"/>
  <c r="H6" i="6" s="1"/>
  <c r="O7" i="2"/>
  <c r="O8" i="2"/>
  <c r="O9" i="2"/>
  <c r="J9" i="3" s="1"/>
  <c r="K9" i="4" s="1"/>
  <c r="H9" i="6" s="1"/>
  <c r="O10" i="2"/>
  <c r="J10" i="3" s="1"/>
  <c r="K10" i="4" s="1"/>
  <c r="H10" i="6" s="1"/>
  <c r="O11" i="2"/>
  <c r="O12" i="2"/>
  <c r="O13" i="2"/>
  <c r="J13" i="3" s="1"/>
  <c r="K13" i="4" s="1"/>
  <c r="H13" i="6" s="1"/>
  <c r="O14" i="2"/>
  <c r="J14" i="3" s="1"/>
  <c r="K14" i="4" s="1"/>
  <c r="H14" i="6" s="1"/>
  <c r="O15" i="2"/>
  <c r="O16" i="2"/>
  <c r="O17" i="2"/>
  <c r="J17" i="3" s="1"/>
  <c r="K17" i="4" s="1"/>
  <c r="H17" i="6" s="1"/>
  <c r="O18" i="2"/>
  <c r="O19" i="2"/>
  <c r="O20" i="2"/>
  <c r="O21" i="2"/>
  <c r="J21" i="3" s="1"/>
  <c r="K21" i="4" s="1"/>
  <c r="H21" i="6" s="1"/>
  <c r="O22" i="2"/>
  <c r="J22" i="3" s="1"/>
  <c r="K22" i="4" s="1"/>
  <c r="H22" i="6" s="1"/>
  <c r="O23" i="2"/>
  <c r="O24" i="2"/>
  <c r="O25" i="2"/>
  <c r="J25" i="3" s="1"/>
  <c r="K25" i="4" s="1"/>
  <c r="H25" i="6" s="1"/>
  <c r="O26" i="2"/>
  <c r="J26" i="3" s="1"/>
  <c r="K26" i="4" s="1"/>
  <c r="H26" i="6" s="1"/>
  <c r="O27" i="2"/>
  <c r="O28" i="2"/>
  <c r="O29" i="2"/>
  <c r="J29" i="3" s="1"/>
  <c r="K29" i="4" s="1"/>
  <c r="H29" i="6" s="1"/>
  <c r="O30" i="2"/>
  <c r="J30" i="3" s="1"/>
  <c r="K30" i="4" s="1"/>
  <c r="H30" i="6" s="1"/>
  <c r="O31" i="2"/>
  <c r="O32" i="2"/>
  <c r="O33" i="2"/>
  <c r="J33" i="3" s="1"/>
  <c r="K33" i="4" s="1"/>
  <c r="H33" i="6" s="1"/>
  <c r="O34" i="2"/>
  <c r="O35" i="2"/>
  <c r="O36" i="2"/>
  <c r="O37" i="2"/>
  <c r="J37" i="3" s="1"/>
  <c r="K37" i="4" s="1"/>
  <c r="H37" i="6" s="1"/>
  <c r="O38" i="2"/>
  <c r="J38" i="3" s="1"/>
  <c r="K38" i="4" s="1"/>
  <c r="H38" i="6" s="1"/>
  <c r="O39" i="2"/>
  <c r="O40" i="2"/>
  <c r="O41" i="2"/>
  <c r="J41" i="3" s="1"/>
  <c r="K41" i="4" s="1"/>
  <c r="H41" i="6" s="1"/>
  <c r="O42" i="2"/>
  <c r="J42" i="3" s="1"/>
  <c r="K42" i="4" s="1"/>
  <c r="H42" i="6" s="1"/>
  <c r="O43" i="2"/>
  <c r="O44" i="2"/>
  <c r="O45" i="2"/>
  <c r="J45" i="3" s="1"/>
  <c r="K45" i="4" s="1"/>
  <c r="H45" i="6" s="1"/>
  <c r="O46" i="2"/>
  <c r="J46" i="3" s="1"/>
  <c r="K46" i="4" s="1"/>
  <c r="H46" i="6" s="1"/>
  <c r="O47" i="2"/>
  <c r="O48" i="2"/>
  <c r="O49" i="2"/>
  <c r="J49" i="3" s="1"/>
  <c r="K49" i="4" s="1"/>
  <c r="H49" i="6" s="1"/>
  <c r="O50" i="2"/>
  <c r="O51" i="2"/>
  <c r="O52" i="2"/>
  <c r="O53" i="2"/>
  <c r="J53" i="3" s="1"/>
  <c r="K53" i="4" s="1"/>
  <c r="H53" i="6" s="1"/>
  <c r="O54" i="2"/>
  <c r="J54" i="3" s="1"/>
  <c r="K54" i="4" s="1"/>
  <c r="H54" i="6" s="1"/>
  <c r="O55" i="2"/>
  <c r="O56" i="2"/>
  <c r="O57" i="2"/>
  <c r="J57" i="3" s="1"/>
  <c r="K57" i="4" s="1"/>
  <c r="H57" i="6" s="1"/>
  <c r="O58" i="2"/>
  <c r="J58" i="3" s="1"/>
  <c r="K58" i="4" s="1"/>
  <c r="H58" i="6" s="1"/>
  <c r="O59" i="2"/>
  <c r="O60" i="2"/>
  <c r="O61" i="2"/>
  <c r="J61" i="3" s="1"/>
  <c r="K61" i="4" s="1"/>
  <c r="H61" i="6" s="1"/>
  <c r="O62" i="2"/>
  <c r="J62" i="3" s="1"/>
  <c r="K62" i="4" s="1"/>
  <c r="H62" i="6" s="1"/>
  <c r="O63" i="2"/>
  <c r="O64" i="2"/>
  <c r="O65" i="2"/>
  <c r="J65" i="3" s="1"/>
  <c r="K65" i="4" s="1"/>
  <c r="H65" i="6" s="1"/>
  <c r="O66" i="2"/>
  <c r="O67" i="2"/>
  <c r="O68" i="2"/>
  <c r="O69" i="2"/>
  <c r="J69" i="3" s="1"/>
  <c r="K69" i="4" s="1"/>
  <c r="H69" i="6" s="1"/>
  <c r="O70" i="2"/>
  <c r="J70" i="3" s="1"/>
  <c r="K70" i="4" s="1"/>
  <c r="H70" i="6" s="1"/>
  <c r="O71" i="2"/>
  <c r="O72" i="2"/>
  <c r="O73" i="2"/>
  <c r="J73" i="3" s="1"/>
  <c r="K73" i="4" s="1"/>
  <c r="H73" i="6" s="1"/>
  <c r="O74" i="2"/>
  <c r="J74" i="3" s="1"/>
  <c r="K74" i="4" s="1"/>
  <c r="H74" i="6" s="1"/>
  <c r="O75" i="2"/>
  <c r="O76" i="2"/>
  <c r="O77" i="2"/>
  <c r="J77" i="3" s="1"/>
  <c r="K77" i="4" s="1"/>
  <c r="H77" i="6" s="1"/>
  <c r="O78" i="2"/>
  <c r="J78" i="3" s="1"/>
  <c r="K78" i="4" s="1"/>
  <c r="H78" i="6" s="1"/>
  <c r="O79" i="2"/>
  <c r="O80" i="2"/>
  <c r="O81" i="2"/>
  <c r="J81" i="3" s="1"/>
  <c r="K81" i="4" s="1"/>
  <c r="H81" i="6" s="1"/>
  <c r="O82" i="2"/>
  <c r="O83" i="2"/>
  <c r="O84" i="2"/>
  <c r="O85" i="2"/>
  <c r="J85" i="3" s="1"/>
  <c r="K85" i="4" s="1"/>
  <c r="H85" i="6" s="1"/>
  <c r="O86" i="2"/>
  <c r="J86" i="3" s="1"/>
  <c r="K86" i="4" s="1"/>
  <c r="H86" i="6" s="1"/>
  <c r="O87" i="2"/>
  <c r="O88" i="2"/>
  <c r="O89" i="2"/>
  <c r="J89" i="3" s="1"/>
  <c r="K89" i="4" s="1"/>
  <c r="H89" i="6" s="1"/>
  <c r="O90" i="2"/>
  <c r="J90" i="3" s="1"/>
  <c r="K90" i="4" s="1"/>
  <c r="H90" i="6" s="1"/>
  <c r="O91" i="2"/>
  <c r="O92" i="2"/>
  <c r="O93" i="2"/>
  <c r="J93" i="3" s="1"/>
  <c r="K93" i="4" s="1"/>
  <c r="H93" i="6" s="1"/>
  <c r="O94" i="2"/>
  <c r="J94" i="3" s="1"/>
  <c r="K94" i="4" s="1"/>
  <c r="H94" i="6" s="1"/>
  <c r="O95" i="2"/>
  <c r="O96" i="2"/>
  <c r="O97" i="2"/>
  <c r="J97" i="3" s="1"/>
  <c r="K97" i="4" s="1"/>
  <c r="H97" i="6" s="1"/>
  <c r="O98" i="2"/>
  <c r="O99" i="2"/>
  <c r="O100" i="2"/>
  <c r="O101" i="2"/>
  <c r="J101" i="3" s="1"/>
  <c r="K101" i="4" s="1"/>
  <c r="H101" i="6" s="1"/>
  <c r="O102" i="2"/>
  <c r="J102" i="3" s="1"/>
  <c r="K102" i="4" s="1"/>
  <c r="H102" i="6" s="1"/>
  <c r="O103" i="2"/>
  <c r="O104" i="2"/>
  <c r="O105" i="2"/>
  <c r="J105" i="3" s="1"/>
  <c r="K105" i="4" s="1"/>
  <c r="H105" i="6" s="1"/>
  <c r="O106" i="2"/>
  <c r="J106" i="3" s="1"/>
  <c r="K106" i="4" s="1"/>
  <c r="H106" i="6" s="1"/>
  <c r="O107" i="2"/>
  <c r="O108" i="2"/>
  <c r="O109" i="2"/>
  <c r="J109" i="3" s="1"/>
  <c r="K109" i="4" s="1"/>
  <c r="H109" i="6" s="1"/>
  <c r="O110" i="2"/>
  <c r="J110" i="3" s="1"/>
  <c r="K110" i="4" s="1"/>
  <c r="H110" i="6" s="1"/>
  <c r="O111" i="2"/>
  <c r="O112" i="2"/>
  <c r="O113" i="2"/>
  <c r="J113" i="3" s="1"/>
  <c r="K113" i="4" s="1"/>
  <c r="H113" i="6" s="1"/>
  <c r="O114" i="2"/>
  <c r="O115" i="2"/>
  <c r="O116" i="2"/>
  <c r="O117" i="2"/>
  <c r="J117" i="3" s="1"/>
  <c r="K117" i="4" s="1"/>
  <c r="H117" i="6" s="1"/>
  <c r="O118" i="2"/>
  <c r="J118" i="3" s="1"/>
  <c r="K118" i="4" s="1"/>
  <c r="H118" i="6" s="1"/>
  <c r="O119" i="2"/>
  <c r="O120" i="2"/>
  <c r="O121" i="2"/>
  <c r="J121" i="3" s="1"/>
  <c r="K121" i="4" s="1"/>
  <c r="H121" i="6" s="1"/>
  <c r="O122" i="2"/>
  <c r="J122" i="3" s="1"/>
  <c r="K122" i="4" s="1"/>
  <c r="H122" i="6" s="1"/>
  <c r="O123" i="2"/>
  <c r="O124" i="2"/>
  <c r="O125" i="2"/>
  <c r="J125" i="3" s="1"/>
  <c r="K125" i="4" s="1"/>
  <c r="H125" i="6" s="1"/>
  <c r="O126" i="2"/>
  <c r="J126" i="3" s="1"/>
  <c r="K126" i="4" s="1"/>
  <c r="H126" i="6" s="1"/>
  <c r="O127" i="2"/>
  <c r="O128" i="2"/>
  <c r="O129" i="2"/>
  <c r="J129" i="3" s="1"/>
  <c r="K129" i="4" s="1"/>
  <c r="H129" i="6" s="1"/>
  <c r="O130" i="2"/>
  <c r="O131" i="2"/>
  <c r="O132" i="2"/>
  <c r="O133" i="2"/>
  <c r="J133" i="3" s="1"/>
  <c r="K133" i="4" s="1"/>
  <c r="H133" i="6" s="1"/>
  <c r="O134" i="2"/>
  <c r="J134" i="3" s="1"/>
  <c r="K134" i="4" s="1"/>
  <c r="H134" i="6" s="1"/>
  <c r="O135" i="2"/>
  <c r="O136" i="2"/>
  <c r="O137" i="2"/>
  <c r="J137" i="3" s="1"/>
  <c r="K137" i="4" s="1"/>
  <c r="H137" i="6" s="1"/>
  <c r="O138" i="2"/>
  <c r="J138" i="3" s="1"/>
  <c r="K138" i="4" s="1"/>
  <c r="H138" i="6" s="1"/>
  <c r="O139" i="2"/>
  <c r="O140" i="2"/>
  <c r="O141" i="2"/>
  <c r="J141" i="3" s="1"/>
  <c r="K141" i="4" s="1"/>
  <c r="H141" i="6" s="1"/>
  <c r="O142" i="2"/>
  <c r="J142" i="3" s="1"/>
  <c r="K142" i="4" s="1"/>
  <c r="H142" i="6" s="1"/>
  <c r="O143" i="2"/>
  <c r="O144" i="2"/>
  <c r="O145" i="2"/>
  <c r="J145" i="3" s="1"/>
  <c r="K145" i="4" s="1"/>
  <c r="H145" i="6" s="1"/>
  <c r="O146" i="2"/>
  <c r="O147" i="2"/>
  <c r="O148" i="2"/>
  <c r="O149" i="2"/>
  <c r="J149" i="3" s="1"/>
  <c r="K149" i="4" s="1"/>
  <c r="H149" i="6" s="1"/>
  <c r="O150" i="2"/>
  <c r="J150" i="3" s="1"/>
  <c r="K150" i="4" s="1"/>
  <c r="H150" i="6" s="1"/>
  <c r="O151" i="2"/>
  <c r="O152" i="2"/>
  <c r="O153" i="2"/>
  <c r="J153" i="3" s="1"/>
  <c r="K153" i="4" s="1"/>
  <c r="H153" i="6" s="1"/>
  <c r="O154" i="2"/>
  <c r="J154" i="3" s="1"/>
  <c r="K154" i="4" s="1"/>
  <c r="H154" i="6" s="1"/>
  <c r="O155" i="2"/>
  <c r="O156" i="2"/>
  <c r="O157" i="2"/>
  <c r="J157" i="3" s="1"/>
  <c r="K157" i="4" s="1"/>
  <c r="H157" i="6" s="1"/>
  <c r="O158" i="2"/>
  <c r="J158" i="3" s="1"/>
  <c r="K158" i="4" s="1"/>
  <c r="H158" i="6" s="1"/>
  <c r="O159" i="2"/>
  <c r="O160" i="2"/>
  <c r="O161" i="2"/>
  <c r="J161" i="3" s="1"/>
  <c r="K161" i="4" s="1"/>
  <c r="H161" i="6" s="1"/>
  <c r="O162" i="2"/>
  <c r="O163" i="2"/>
  <c r="O164" i="2"/>
  <c r="O165" i="2"/>
  <c r="J165" i="3" s="1"/>
  <c r="K165" i="4" s="1"/>
  <c r="H165" i="6" s="1"/>
  <c r="O166" i="2"/>
  <c r="J166" i="3" s="1"/>
  <c r="K166" i="4" s="1"/>
  <c r="H166" i="6" s="1"/>
  <c r="O167" i="2"/>
  <c r="O168" i="2"/>
  <c r="O169" i="2"/>
  <c r="J169" i="3" s="1"/>
  <c r="K169" i="4" s="1"/>
  <c r="H169" i="6" s="1"/>
  <c r="O170" i="2"/>
  <c r="J170" i="3" s="1"/>
  <c r="K170" i="4" s="1"/>
  <c r="H170" i="6" s="1"/>
  <c r="O171" i="2"/>
  <c r="O172" i="2"/>
  <c r="O173" i="2"/>
  <c r="J173" i="3" s="1"/>
  <c r="K173" i="4" s="1"/>
  <c r="H173" i="6" s="1"/>
  <c r="O174" i="2"/>
  <c r="J174" i="3" s="1"/>
  <c r="K174" i="4" s="1"/>
  <c r="H174" i="6" s="1"/>
  <c r="O175" i="2"/>
  <c r="O176" i="2"/>
  <c r="O177" i="2"/>
  <c r="O178" i="2"/>
  <c r="J178" i="3" s="1"/>
  <c r="K178" i="4" s="1"/>
  <c r="H178" i="6" s="1"/>
  <c r="O179" i="2"/>
  <c r="O180" i="2"/>
  <c r="O181" i="2"/>
  <c r="O182" i="2"/>
  <c r="J182" i="3" s="1"/>
  <c r="K182" i="4" s="1"/>
  <c r="H182" i="6" s="1"/>
  <c r="O183" i="2"/>
  <c r="O184" i="2"/>
  <c r="O185" i="2"/>
  <c r="O186" i="2"/>
  <c r="J186" i="3" s="1"/>
  <c r="K186" i="4" s="1"/>
  <c r="H186" i="6" s="1"/>
  <c r="O187" i="2"/>
  <c r="O188" i="2"/>
  <c r="O189" i="2"/>
  <c r="O190" i="2"/>
  <c r="J190" i="3" s="1"/>
  <c r="K190" i="4" s="1"/>
  <c r="H190" i="6" s="1"/>
  <c r="O191" i="2"/>
  <c r="O192" i="2"/>
  <c r="O193" i="2"/>
  <c r="O194" i="2"/>
  <c r="J194" i="3" s="1"/>
  <c r="K194" i="4" s="1"/>
  <c r="H194" i="6" s="1"/>
  <c r="O195" i="2"/>
  <c r="O196" i="2"/>
  <c r="O197" i="2"/>
  <c r="O198" i="2"/>
  <c r="J198" i="3" s="1"/>
  <c r="K198" i="4" s="1"/>
  <c r="H198" i="6" s="1"/>
  <c r="O199" i="2"/>
  <c r="O200" i="2"/>
  <c r="O201" i="2"/>
  <c r="O202" i="2"/>
  <c r="J202" i="3" s="1"/>
  <c r="K202" i="4" s="1"/>
  <c r="H202" i="6" s="1"/>
  <c r="O203" i="2"/>
  <c r="O204" i="2"/>
  <c r="O205" i="2"/>
  <c r="O206" i="2"/>
  <c r="J206" i="3" s="1"/>
  <c r="K206" i="4" s="1"/>
  <c r="H206" i="6" s="1"/>
  <c r="O207" i="2"/>
  <c r="O208" i="2"/>
  <c r="O209" i="2"/>
  <c r="O210" i="2"/>
  <c r="J210" i="3" s="1"/>
  <c r="K210" i="4" s="1"/>
  <c r="H210" i="6" s="1"/>
  <c r="O211" i="2"/>
  <c r="O212" i="2"/>
  <c r="O213" i="2"/>
  <c r="O214" i="2"/>
  <c r="J214" i="3" s="1"/>
  <c r="K214" i="4" s="1"/>
  <c r="H214" i="6" s="1"/>
  <c r="O215" i="2"/>
  <c r="O216" i="2"/>
  <c r="O217" i="2"/>
  <c r="O218" i="2"/>
  <c r="J218" i="3" s="1"/>
  <c r="K218" i="4" s="1"/>
  <c r="H218" i="6" s="1"/>
  <c r="O219" i="2"/>
  <c r="O220" i="2"/>
  <c r="O221" i="2"/>
  <c r="O222" i="2"/>
  <c r="J222" i="3" s="1"/>
  <c r="K222" i="4" s="1"/>
  <c r="H222" i="6" s="1"/>
  <c r="O223" i="2"/>
  <c r="O224" i="2"/>
  <c r="O225" i="2"/>
  <c r="O226" i="2"/>
  <c r="J226" i="3" s="1"/>
  <c r="K226" i="4" s="1"/>
  <c r="H226" i="6" s="1"/>
  <c r="O227" i="2"/>
  <c r="O228" i="2"/>
  <c r="O229" i="2"/>
  <c r="O230" i="2"/>
  <c r="J230" i="3" s="1"/>
  <c r="K230" i="4" s="1"/>
  <c r="H230" i="6" s="1"/>
  <c r="O231" i="2"/>
  <c r="O232" i="2"/>
  <c r="O233" i="2"/>
  <c r="O234" i="2"/>
  <c r="J234" i="3" s="1"/>
  <c r="K234" i="4" s="1"/>
  <c r="H234" i="6" s="1"/>
  <c r="O235" i="2"/>
  <c r="O236" i="2"/>
  <c r="O237" i="2"/>
  <c r="O238" i="2"/>
  <c r="J238" i="3" s="1"/>
  <c r="K238" i="4" s="1"/>
  <c r="H238" i="6" s="1"/>
  <c r="O239" i="2"/>
  <c r="O240" i="2"/>
  <c r="O241" i="2"/>
  <c r="O242" i="2"/>
  <c r="J242" i="3" s="1"/>
  <c r="K242" i="4" s="1"/>
  <c r="H242" i="6" s="1"/>
  <c r="O243" i="2"/>
  <c r="O244" i="2"/>
  <c r="O245" i="2"/>
  <c r="O246" i="2"/>
  <c r="J246" i="3" s="1"/>
  <c r="K246" i="4" s="1"/>
  <c r="H246" i="6" s="1"/>
  <c r="O247" i="2"/>
  <c r="O248" i="2"/>
  <c r="O249" i="2"/>
  <c r="O250" i="2"/>
  <c r="J250" i="3" s="1"/>
  <c r="K250" i="4" s="1"/>
  <c r="H250" i="6" s="1"/>
  <c r="O251" i="2"/>
  <c r="O252" i="2"/>
  <c r="O253" i="2"/>
  <c r="O254" i="2"/>
  <c r="J254" i="3" s="1"/>
  <c r="K254" i="4" s="1"/>
  <c r="H254" i="6" s="1"/>
  <c r="O255" i="2"/>
  <c r="O256" i="2"/>
  <c r="O257" i="2"/>
  <c r="O258" i="2"/>
  <c r="J258" i="3" s="1"/>
  <c r="K258" i="4" s="1"/>
  <c r="H258" i="6" s="1"/>
  <c r="O259" i="2"/>
  <c r="O260" i="2"/>
  <c r="O261" i="2"/>
  <c r="O262" i="2"/>
  <c r="J262" i="3" s="1"/>
  <c r="K262" i="4" s="1"/>
  <c r="H262" i="6" s="1"/>
  <c r="O263" i="2"/>
  <c r="O264" i="2"/>
  <c r="O265" i="2"/>
  <c r="O266" i="2"/>
  <c r="J266" i="3" s="1"/>
  <c r="K266" i="4" s="1"/>
  <c r="H266" i="6" s="1"/>
  <c r="O267" i="2"/>
  <c r="O268" i="2"/>
  <c r="O269" i="2"/>
  <c r="O270" i="2"/>
  <c r="J270" i="3" s="1"/>
  <c r="K270" i="4" s="1"/>
  <c r="H270" i="6" s="1"/>
  <c r="O271" i="2"/>
  <c r="O272" i="2"/>
  <c r="O273" i="2"/>
  <c r="O274" i="2"/>
  <c r="J274" i="3" s="1"/>
  <c r="K274" i="4" s="1"/>
  <c r="H274" i="6" s="1"/>
  <c r="O275" i="2"/>
  <c r="O276" i="2"/>
  <c r="O277" i="2"/>
  <c r="O278" i="2"/>
  <c r="J278" i="3" s="1"/>
  <c r="K278" i="4" s="1"/>
  <c r="H278" i="6" s="1"/>
  <c r="O279" i="2"/>
  <c r="O280" i="2"/>
  <c r="O281" i="2"/>
  <c r="O282" i="2"/>
  <c r="J282" i="3" s="1"/>
  <c r="K282" i="4" s="1"/>
  <c r="H282" i="6" s="1"/>
  <c r="O283" i="2"/>
  <c r="O284" i="2"/>
  <c r="O285" i="2"/>
  <c r="O286" i="2"/>
  <c r="J286" i="3" s="1"/>
  <c r="K286" i="4" s="1"/>
  <c r="H286" i="6" s="1"/>
  <c r="O287" i="2"/>
  <c r="O288" i="2"/>
  <c r="O289" i="2"/>
  <c r="O290" i="2"/>
  <c r="J290" i="3" s="1"/>
  <c r="K290" i="4" s="1"/>
  <c r="H290" i="6" s="1"/>
  <c r="O291" i="2"/>
  <c r="O292" i="2"/>
  <c r="O293" i="2"/>
  <c r="O294" i="2"/>
  <c r="J294" i="3" s="1"/>
  <c r="K294" i="4" s="1"/>
  <c r="H294" i="6" s="1"/>
  <c r="O295" i="2"/>
  <c r="O296" i="2"/>
  <c r="O297" i="2"/>
  <c r="O298" i="2"/>
  <c r="J298" i="3" s="1"/>
  <c r="K298" i="4" s="1"/>
  <c r="H298" i="6" s="1"/>
  <c r="O299" i="2"/>
  <c r="O300" i="2"/>
  <c r="O301" i="2"/>
  <c r="O302" i="2"/>
  <c r="J302" i="3" s="1"/>
  <c r="K302" i="4" s="1"/>
  <c r="H302" i="6" s="1"/>
  <c r="O303" i="2"/>
  <c r="O304" i="2"/>
  <c r="O305" i="2"/>
  <c r="O306" i="2"/>
  <c r="J306" i="3" s="1"/>
  <c r="K306" i="4" s="1"/>
  <c r="H306" i="6" s="1"/>
  <c r="O307" i="2"/>
  <c r="O308" i="2"/>
  <c r="O309" i="2"/>
  <c r="O310" i="2"/>
  <c r="J310" i="3" s="1"/>
  <c r="K310" i="4" s="1"/>
  <c r="H310" i="6" s="1"/>
  <c r="O311" i="2"/>
  <c r="O312" i="2"/>
  <c r="O313" i="2"/>
  <c r="O314" i="2"/>
  <c r="J314" i="3" s="1"/>
  <c r="K314" i="4" s="1"/>
  <c r="H314" i="6" s="1"/>
  <c r="O315" i="2"/>
  <c r="O316" i="2"/>
  <c r="O317" i="2"/>
  <c r="O318" i="2"/>
  <c r="J318" i="3" s="1"/>
  <c r="K318" i="4" s="1"/>
  <c r="H318" i="6" s="1"/>
  <c r="O319" i="2"/>
  <c r="O320" i="2"/>
  <c r="O321" i="2"/>
  <c r="O322" i="2"/>
  <c r="J322" i="3" s="1"/>
  <c r="K322" i="4" s="1"/>
  <c r="H322" i="6" s="1"/>
  <c r="O323" i="2"/>
  <c r="O324" i="2"/>
  <c r="O325" i="2"/>
  <c r="O326" i="2"/>
  <c r="J326" i="3" s="1"/>
  <c r="K326" i="4" s="1"/>
  <c r="H326" i="6" s="1"/>
  <c r="O327" i="2"/>
  <c r="O328" i="2"/>
  <c r="O329" i="2"/>
  <c r="O330" i="2"/>
  <c r="J330" i="3" s="1"/>
  <c r="K330" i="4" s="1"/>
  <c r="H330" i="6" s="1"/>
  <c r="O331" i="2"/>
  <c r="O332" i="2"/>
  <c r="O333" i="2"/>
  <c r="O334" i="2"/>
  <c r="J334" i="3" s="1"/>
  <c r="K334" i="4" s="1"/>
  <c r="H334" i="6" s="1"/>
  <c r="O335" i="2"/>
  <c r="O336" i="2"/>
  <c r="O337" i="2"/>
  <c r="O338" i="2"/>
  <c r="J338" i="3" s="1"/>
  <c r="K338" i="4" s="1"/>
  <c r="H338" i="6" s="1"/>
  <c r="O339" i="2"/>
  <c r="O340" i="2"/>
  <c r="O341" i="2"/>
  <c r="O342" i="2"/>
  <c r="J342" i="3" s="1"/>
  <c r="K342" i="4" s="1"/>
  <c r="H342" i="6" s="1"/>
  <c r="O343" i="2"/>
  <c r="O344" i="2"/>
  <c r="O345" i="2"/>
  <c r="O346" i="2"/>
  <c r="J346" i="3" s="1"/>
  <c r="K346" i="4" s="1"/>
  <c r="H346" i="6" s="1"/>
  <c r="O347" i="2"/>
  <c r="O348" i="2"/>
  <c r="O349" i="2"/>
  <c r="O350" i="2"/>
  <c r="J350" i="3" s="1"/>
  <c r="K350" i="4" s="1"/>
  <c r="H350" i="6" s="1"/>
  <c r="O351" i="2"/>
  <c r="O352" i="2"/>
  <c r="O353" i="2"/>
  <c r="O354" i="2"/>
  <c r="J354" i="3" s="1"/>
  <c r="K354" i="4" s="1"/>
  <c r="H354" i="6" s="1"/>
  <c r="O355" i="2"/>
  <c r="O356" i="2"/>
  <c r="O357" i="2"/>
  <c r="O358" i="2"/>
  <c r="J358" i="3" s="1"/>
  <c r="K358" i="4" s="1"/>
  <c r="H358" i="6" s="1"/>
  <c r="O359" i="2"/>
  <c r="O360" i="2"/>
  <c r="O361" i="2"/>
  <c r="O362" i="2"/>
  <c r="J362" i="3" s="1"/>
  <c r="K362" i="4" s="1"/>
  <c r="H362" i="6" s="1"/>
  <c r="O363" i="2"/>
  <c r="O364" i="2"/>
  <c r="O365" i="2"/>
  <c r="O366" i="2"/>
  <c r="J366" i="3" s="1"/>
  <c r="K366" i="4" s="1"/>
  <c r="H366" i="6" s="1"/>
  <c r="O367" i="2"/>
  <c r="O368" i="2"/>
  <c r="O369" i="2"/>
  <c r="O370" i="2"/>
  <c r="J370" i="3" s="1"/>
  <c r="K370" i="4" s="1"/>
  <c r="H370" i="6" s="1"/>
  <c r="O371" i="2"/>
  <c r="O372" i="2"/>
  <c r="O373" i="2"/>
  <c r="O374" i="2"/>
  <c r="J374" i="3" s="1"/>
  <c r="K374" i="4" s="1"/>
  <c r="H374" i="6" s="1"/>
  <c r="O375" i="2"/>
  <c r="O376" i="2"/>
  <c r="O377" i="2"/>
  <c r="O378" i="2"/>
  <c r="J378" i="3" s="1"/>
  <c r="K378" i="4" s="1"/>
  <c r="H378" i="6" s="1"/>
  <c r="O379" i="2"/>
  <c r="O380" i="2"/>
  <c r="O381" i="2"/>
  <c r="O382" i="2"/>
  <c r="J382" i="3" s="1"/>
  <c r="K382" i="4" s="1"/>
  <c r="H382" i="6" s="1"/>
  <c r="O383" i="2"/>
  <c r="O384" i="2"/>
  <c r="O385" i="2"/>
  <c r="O386" i="2"/>
  <c r="J386" i="3" s="1"/>
  <c r="K386" i="4" s="1"/>
  <c r="H386" i="6" s="1"/>
  <c r="O387" i="2"/>
  <c r="O388" i="2"/>
  <c r="O389" i="2"/>
  <c r="O390" i="2"/>
  <c r="J390" i="3" s="1"/>
  <c r="K390" i="4" s="1"/>
  <c r="H390" i="6" s="1"/>
  <c r="O391" i="2"/>
  <c r="O392" i="2"/>
  <c r="O393" i="2"/>
  <c r="O394" i="2"/>
  <c r="J394" i="3" s="1"/>
  <c r="K394" i="4" s="1"/>
  <c r="H394" i="6" s="1"/>
  <c r="O395" i="2"/>
  <c r="O396" i="2"/>
  <c r="O397" i="2"/>
  <c r="O398" i="2"/>
  <c r="J398" i="3" s="1"/>
  <c r="K398" i="4" s="1"/>
  <c r="H398" i="6" s="1"/>
  <c r="O399" i="2"/>
  <c r="O400" i="2"/>
  <c r="O401" i="2"/>
  <c r="O402" i="2"/>
  <c r="J402" i="3" s="1"/>
  <c r="K402" i="4" s="1"/>
  <c r="H402" i="6" s="1"/>
  <c r="O403" i="2"/>
  <c r="O404" i="2"/>
  <c r="O405" i="2"/>
  <c r="O406" i="2"/>
  <c r="J406" i="3" s="1"/>
  <c r="K406" i="4" s="1"/>
  <c r="H406" i="6" s="1"/>
  <c r="O407" i="2"/>
  <c r="O408" i="2"/>
  <c r="O409" i="2"/>
  <c r="O410" i="2"/>
  <c r="J410" i="3" s="1"/>
  <c r="K410" i="4" s="1"/>
  <c r="H410" i="6" s="1"/>
  <c r="O411" i="2"/>
  <c r="O412" i="2"/>
  <c r="O413" i="2"/>
  <c r="O414" i="2"/>
  <c r="J414" i="3" s="1"/>
  <c r="K414" i="4" s="1"/>
  <c r="H414" i="6" s="1"/>
  <c r="O415" i="2"/>
  <c r="O416" i="2"/>
  <c r="O417" i="2"/>
  <c r="O418" i="2"/>
  <c r="J418" i="3" s="1"/>
  <c r="K418" i="4" s="1"/>
  <c r="H418" i="6" s="1"/>
  <c r="O419" i="2"/>
  <c r="O420" i="2"/>
  <c r="O421" i="2"/>
  <c r="O422" i="2"/>
  <c r="J422" i="3" s="1"/>
  <c r="K422" i="4" s="1"/>
  <c r="H422" i="6" s="1"/>
  <c r="O423" i="2"/>
  <c r="O424" i="2"/>
  <c r="O425" i="2"/>
  <c r="O426" i="2"/>
  <c r="J426" i="3" s="1"/>
  <c r="K426" i="4" s="1"/>
  <c r="H426" i="6" s="1"/>
  <c r="O427" i="2"/>
  <c r="O428" i="2"/>
  <c r="O429" i="2"/>
  <c r="O430" i="2"/>
  <c r="J430" i="3" s="1"/>
  <c r="K430" i="4" s="1"/>
  <c r="H430" i="6" s="1"/>
  <c r="O431" i="2"/>
  <c r="O432" i="2"/>
  <c r="O433" i="2"/>
  <c r="O434" i="2"/>
  <c r="J434" i="3" s="1"/>
  <c r="K434" i="4" s="1"/>
  <c r="H434" i="6" s="1"/>
  <c r="O435" i="2"/>
  <c r="O436" i="2"/>
  <c r="O437" i="2"/>
  <c r="O438" i="2"/>
  <c r="J438" i="3" s="1"/>
  <c r="K438" i="4" s="1"/>
  <c r="H438" i="6" s="1"/>
  <c r="O439" i="2"/>
  <c r="O440" i="2"/>
  <c r="O441" i="2"/>
  <c r="O442" i="2"/>
  <c r="J442" i="3" s="1"/>
  <c r="K442" i="4" s="1"/>
  <c r="H442" i="6" s="1"/>
  <c r="O443" i="2"/>
  <c r="O444" i="2"/>
  <c r="O445" i="2"/>
  <c r="O446" i="2"/>
  <c r="J446" i="3" s="1"/>
  <c r="K446" i="4" s="1"/>
  <c r="H446" i="6" s="1"/>
  <c r="O447" i="2"/>
  <c r="O448" i="2"/>
  <c r="O449" i="2"/>
  <c r="O450" i="2"/>
  <c r="J450" i="3" s="1"/>
  <c r="K450" i="4" s="1"/>
  <c r="H450" i="6" s="1"/>
  <c r="O451" i="2"/>
  <c r="O452" i="2"/>
  <c r="O453" i="2"/>
  <c r="O454" i="2"/>
  <c r="J454" i="3" s="1"/>
  <c r="K454" i="4" s="1"/>
  <c r="H454" i="6" s="1"/>
  <c r="O455" i="2"/>
  <c r="O456" i="2"/>
  <c r="O457" i="2"/>
  <c r="O458" i="2"/>
  <c r="J458" i="3" s="1"/>
  <c r="K458" i="4" s="1"/>
  <c r="H458" i="6" s="1"/>
  <c r="O459" i="2"/>
  <c r="O460" i="2"/>
  <c r="O461" i="2"/>
  <c r="O462" i="2"/>
  <c r="J462" i="3" s="1"/>
  <c r="K462" i="4" s="1"/>
  <c r="H462" i="6" s="1"/>
  <c r="O463" i="2"/>
  <c r="O464" i="2"/>
  <c r="O465" i="2"/>
  <c r="O466" i="2"/>
  <c r="J466" i="3" s="1"/>
  <c r="K466" i="4" s="1"/>
  <c r="H466" i="6" s="1"/>
  <c r="O467" i="2"/>
  <c r="O468" i="2"/>
  <c r="O469" i="2"/>
  <c r="O470" i="2"/>
  <c r="J470" i="3" s="1"/>
  <c r="K470" i="4" s="1"/>
  <c r="H470" i="6" s="1"/>
  <c r="O471" i="2"/>
  <c r="O472" i="2"/>
  <c r="O473" i="2"/>
  <c r="O474" i="2"/>
  <c r="J474" i="3" s="1"/>
  <c r="K474" i="4" s="1"/>
  <c r="H474" i="6" s="1"/>
  <c r="O475" i="2"/>
  <c r="O476" i="2"/>
  <c r="O477" i="2"/>
  <c r="O478" i="2"/>
  <c r="J478" i="3" s="1"/>
  <c r="K478" i="4" s="1"/>
  <c r="H478" i="6" s="1"/>
  <c r="O479" i="2"/>
  <c r="O480" i="2"/>
  <c r="O481" i="2"/>
  <c r="O482" i="2"/>
  <c r="J482" i="3" s="1"/>
  <c r="K482" i="4" s="1"/>
  <c r="H482" i="6" s="1"/>
  <c r="O483" i="2"/>
  <c r="O484" i="2"/>
  <c r="O485" i="2"/>
  <c r="O486" i="2"/>
  <c r="J486" i="3" s="1"/>
  <c r="K486" i="4" s="1"/>
  <c r="H486" i="6" s="1"/>
  <c r="O487" i="2"/>
  <c r="O488" i="2"/>
  <c r="O489" i="2"/>
  <c r="O490" i="2"/>
  <c r="J490" i="3" s="1"/>
  <c r="K490" i="4" s="1"/>
  <c r="H490" i="6" s="1"/>
  <c r="O491" i="2"/>
  <c r="O492" i="2"/>
  <c r="O493" i="2"/>
  <c r="O494" i="2"/>
  <c r="J494" i="3" s="1"/>
  <c r="K494" i="4" s="1"/>
  <c r="H494" i="6" s="1"/>
  <c r="O495" i="2"/>
  <c r="O496" i="2"/>
  <c r="O497" i="2"/>
  <c r="O498" i="2"/>
  <c r="J498" i="3" s="1"/>
  <c r="K498" i="4" s="1"/>
  <c r="H498" i="6" s="1"/>
  <c r="O499" i="2"/>
  <c r="O500" i="2"/>
  <c r="O501" i="2"/>
  <c r="O502" i="2"/>
  <c r="J502" i="3" s="1"/>
  <c r="K502" i="4" s="1"/>
  <c r="H502" i="6" s="1"/>
  <c r="O503" i="2"/>
  <c r="O504" i="2"/>
  <c r="O505" i="2"/>
  <c r="O506" i="2"/>
  <c r="J506" i="3" s="1"/>
  <c r="K506" i="4" s="1"/>
  <c r="H506" i="6" s="1"/>
  <c r="O507" i="2"/>
  <c r="O508" i="2"/>
  <c r="O509" i="2"/>
  <c r="O510" i="2"/>
  <c r="J510" i="3" s="1"/>
  <c r="K510" i="4" s="1"/>
  <c r="H510" i="6" s="1"/>
  <c r="O511" i="2"/>
  <c r="O512" i="2"/>
  <c r="O513" i="2"/>
  <c r="O514" i="2"/>
  <c r="J514" i="3" s="1"/>
  <c r="K514" i="4" s="1"/>
  <c r="H514" i="6" s="1"/>
  <c r="O515" i="2"/>
  <c r="O516" i="2"/>
  <c r="O517" i="2"/>
  <c r="O518" i="2"/>
  <c r="J518" i="3" s="1"/>
  <c r="K518" i="4" s="1"/>
  <c r="H518" i="6" s="1"/>
  <c r="O519" i="2"/>
  <c r="O520" i="2"/>
  <c r="O521" i="2"/>
  <c r="O522" i="2"/>
  <c r="J522" i="3" s="1"/>
  <c r="K522" i="4" s="1"/>
  <c r="H522" i="6" s="1"/>
  <c r="O523" i="2"/>
  <c r="O524" i="2"/>
  <c r="O525" i="2"/>
  <c r="O526" i="2"/>
  <c r="J526" i="3" s="1"/>
  <c r="K526" i="4" s="1"/>
  <c r="H526" i="6" s="1"/>
  <c r="O527" i="2"/>
  <c r="O528" i="2"/>
  <c r="O529" i="2"/>
  <c r="O530" i="2"/>
  <c r="J530" i="3" s="1"/>
  <c r="K530" i="4" s="1"/>
  <c r="H530" i="6" s="1"/>
  <c r="O531" i="2"/>
  <c r="O532" i="2"/>
  <c r="O533" i="2"/>
  <c r="O534" i="2"/>
  <c r="J534" i="3" s="1"/>
  <c r="K534" i="4" s="1"/>
  <c r="H534" i="6" s="1"/>
  <c r="O535" i="2"/>
  <c r="O536" i="2"/>
  <c r="O537" i="2"/>
  <c r="O538" i="2"/>
  <c r="J538" i="3" s="1"/>
  <c r="K538" i="4" s="1"/>
  <c r="H538" i="6" s="1"/>
  <c r="O539" i="2"/>
  <c r="O540" i="2"/>
  <c r="O541" i="2"/>
  <c r="O542" i="2"/>
  <c r="J542" i="3" s="1"/>
  <c r="K542" i="4" s="1"/>
  <c r="H542" i="6" s="1"/>
  <c r="O543" i="2"/>
  <c r="O544" i="2"/>
  <c r="O545" i="2"/>
  <c r="O546" i="2"/>
  <c r="J546" i="3" s="1"/>
  <c r="K546" i="4" s="1"/>
  <c r="H546" i="6" s="1"/>
  <c r="O547" i="2"/>
  <c r="O548" i="2"/>
  <c r="O549" i="2"/>
  <c r="O550" i="2"/>
  <c r="J550" i="3" s="1"/>
  <c r="K550" i="4" s="1"/>
  <c r="H550" i="6" s="1"/>
  <c r="O551" i="2"/>
  <c r="O552" i="2"/>
  <c r="O553" i="2"/>
  <c r="O554" i="2"/>
  <c r="J554" i="3" s="1"/>
  <c r="K554" i="4" s="1"/>
  <c r="H554" i="6" s="1"/>
  <c r="O555" i="2"/>
  <c r="O556" i="2"/>
  <c r="O557" i="2"/>
  <c r="O558" i="2"/>
  <c r="J558" i="3" s="1"/>
  <c r="K558" i="4" s="1"/>
  <c r="H558" i="6" s="1"/>
  <c r="O559" i="2"/>
  <c r="O560" i="2"/>
  <c r="O561" i="2"/>
  <c r="O562" i="2"/>
  <c r="J562" i="3" s="1"/>
  <c r="K562" i="4" s="1"/>
  <c r="H562" i="6" s="1"/>
  <c r="O563" i="2"/>
  <c r="O564" i="2"/>
  <c r="O565" i="2"/>
  <c r="O566" i="2"/>
  <c r="J566" i="3" s="1"/>
  <c r="K566" i="4" s="1"/>
  <c r="H566" i="6" s="1"/>
  <c r="O567" i="2"/>
  <c r="O568" i="2"/>
  <c r="O569" i="2"/>
  <c r="O570" i="2"/>
  <c r="J570" i="3" s="1"/>
  <c r="K570" i="4" s="1"/>
  <c r="H570" i="6" s="1"/>
  <c r="O571" i="2"/>
  <c r="O572" i="2"/>
  <c r="O573" i="2"/>
  <c r="O574" i="2"/>
  <c r="J574" i="3" s="1"/>
  <c r="K574" i="4" s="1"/>
  <c r="H574" i="6" s="1"/>
  <c r="O575" i="2"/>
  <c r="O576" i="2"/>
  <c r="O577" i="2"/>
  <c r="O578" i="2"/>
  <c r="J578" i="3" s="1"/>
  <c r="K578" i="4" s="1"/>
  <c r="H578" i="6" s="1"/>
  <c r="O579" i="2"/>
  <c r="O580" i="2"/>
  <c r="O581" i="2"/>
  <c r="O582" i="2"/>
  <c r="J582" i="3" s="1"/>
  <c r="K582" i="4" s="1"/>
  <c r="H582" i="6" s="1"/>
  <c r="O583" i="2"/>
  <c r="O584" i="2"/>
  <c r="O585" i="2"/>
  <c r="O586" i="2"/>
  <c r="J586" i="3" s="1"/>
  <c r="K586" i="4" s="1"/>
  <c r="H586" i="6" s="1"/>
  <c r="O587" i="2"/>
  <c r="O588" i="2"/>
  <c r="O589" i="2"/>
  <c r="O590" i="2"/>
  <c r="J590" i="3" s="1"/>
  <c r="K590" i="4" s="1"/>
  <c r="H590" i="6" s="1"/>
  <c r="O591" i="2"/>
  <c r="O592" i="2"/>
  <c r="O593" i="2"/>
  <c r="O594" i="2"/>
  <c r="J594" i="3" s="1"/>
  <c r="K594" i="4" s="1"/>
  <c r="H594" i="6" s="1"/>
  <c r="O595" i="2"/>
  <c r="O596" i="2"/>
  <c r="O597" i="2"/>
  <c r="O598" i="2"/>
  <c r="J598" i="3" s="1"/>
  <c r="K598" i="4" s="1"/>
  <c r="H598" i="6" s="1"/>
  <c r="O599" i="2"/>
  <c r="O600" i="2"/>
  <c r="O601" i="2"/>
  <c r="O602" i="2"/>
  <c r="J602" i="3" s="1"/>
  <c r="K602" i="4" s="1"/>
  <c r="H602" i="6" s="1"/>
  <c r="O603" i="2"/>
  <c r="O604" i="2"/>
  <c r="O605" i="2"/>
  <c r="O606" i="2"/>
  <c r="J606" i="3" s="1"/>
  <c r="K606" i="4" s="1"/>
  <c r="H606" i="6" s="1"/>
  <c r="O607" i="2"/>
  <c r="O608" i="2"/>
  <c r="O609" i="2"/>
  <c r="O610" i="2"/>
  <c r="J610" i="3" s="1"/>
  <c r="K610" i="4" s="1"/>
  <c r="H610" i="6" s="1"/>
  <c r="O611" i="2"/>
  <c r="O612" i="2"/>
  <c r="O613" i="2"/>
  <c r="O614" i="2"/>
  <c r="J614" i="3" s="1"/>
  <c r="K614" i="4" s="1"/>
  <c r="H614" i="6" s="1"/>
  <c r="O615" i="2"/>
  <c r="O616" i="2"/>
  <c r="O617" i="2"/>
  <c r="O618" i="2"/>
  <c r="J618" i="3" s="1"/>
  <c r="K618" i="4" s="1"/>
  <c r="H618" i="6" s="1"/>
  <c r="O619" i="2"/>
  <c r="O620" i="2"/>
  <c r="O621" i="2"/>
  <c r="O622" i="2"/>
  <c r="J622" i="3" s="1"/>
  <c r="K622" i="4" s="1"/>
  <c r="H622" i="6" s="1"/>
  <c r="O623" i="2"/>
  <c r="O624" i="2"/>
  <c r="O625" i="2"/>
  <c r="O626" i="2"/>
  <c r="J626" i="3" s="1"/>
  <c r="K626" i="4" s="1"/>
  <c r="H626" i="6" s="1"/>
  <c r="O627" i="2"/>
  <c r="O628" i="2"/>
  <c r="O629" i="2"/>
  <c r="O630" i="2"/>
  <c r="J630" i="3" s="1"/>
  <c r="K630" i="4" s="1"/>
  <c r="H630" i="6" s="1"/>
  <c r="O631" i="2"/>
  <c r="O632" i="2"/>
  <c r="O633" i="2"/>
  <c r="O634" i="2"/>
  <c r="J634" i="3" s="1"/>
  <c r="K634" i="4" s="1"/>
  <c r="H634" i="6" s="1"/>
  <c r="O635" i="2"/>
  <c r="O636" i="2"/>
  <c r="O637" i="2"/>
  <c r="O638" i="2"/>
  <c r="J638" i="3" s="1"/>
  <c r="K638" i="4" s="1"/>
  <c r="H638" i="6" s="1"/>
  <c r="O639" i="2"/>
  <c r="O640" i="2"/>
  <c r="O641" i="2"/>
  <c r="O642" i="2"/>
  <c r="J642" i="3" s="1"/>
  <c r="K642" i="4" s="1"/>
  <c r="H642" i="6" s="1"/>
  <c r="O643" i="2"/>
  <c r="O644" i="2"/>
  <c r="O645" i="2"/>
  <c r="O646" i="2"/>
  <c r="J646" i="3" s="1"/>
  <c r="K646" i="4" s="1"/>
  <c r="H646" i="6" s="1"/>
  <c r="O647" i="2"/>
  <c r="O648" i="2"/>
  <c r="O649" i="2"/>
  <c r="O650" i="2"/>
  <c r="J650" i="3" s="1"/>
  <c r="K650" i="4" s="1"/>
  <c r="H650" i="6" s="1"/>
  <c r="O651" i="2"/>
  <c r="O652" i="2"/>
  <c r="O653" i="2"/>
  <c r="O654" i="2"/>
  <c r="J654" i="3" s="1"/>
  <c r="K654" i="4" s="1"/>
  <c r="H654" i="6" s="1"/>
  <c r="O655" i="2"/>
  <c r="O656" i="2"/>
  <c r="O657" i="2"/>
  <c r="O658" i="2"/>
  <c r="J658" i="3" s="1"/>
  <c r="K658" i="4" s="1"/>
  <c r="H658" i="6" s="1"/>
  <c r="O659" i="2"/>
  <c r="O660" i="2"/>
  <c r="O661" i="2"/>
  <c r="O662" i="2"/>
  <c r="J662" i="3" s="1"/>
  <c r="K662" i="4" s="1"/>
  <c r="H662" i="6" s="1"/>
  <c r="O663" i="2"/>
  <c r="O664" i="2"/>
  <c r="O665" i="2"/>
  <c r="O666" i="2"/>
  <c r="J666" i="3" s="1"/>
  <c r="K666" i="4" s="1"/>
  <c r="H666" i="6" s="1"/>
  <c r="O667" i="2"/>
  <c r="O668" i="2"/>
  <c r="O669" i="2"/>
  <c r="O670" i="2"/>
  <c r="J670" i="3" s="1"/>
  <c r="K670" i="4" s="1"/>
  <c r="H670" i="6" s="1"/>
  <c r="O671" i="2"/>
  <c r="O672" i="2"/>
  <c r="O673" i="2"/>
  <c r="O674" i="2"/>
  <c r="J674" i="3" s="1"/>
  <c r="K674" i="4" s="1"/>
  <c r="H674" i="6" s="1"/>
  <c r="O675" i="2"/>
  <c r="O676" i="2"/>
  <c r="O677" i="2"/>
  <c r="O678" i="2"/>
  <c r="J678" i="3" s="1"/>
  <c r="K678" i="4" s="1"/>
  <c r="H678" i="6" s="1"/>
  <c r="O679" i="2"/>
  <c r="O680" i="2"/>
  <c r="O681" i="2"/>
  <c r="O682" i="2"/>
  <c r="J682" i="3" s="1"/>
  <c r="K682" i="4" s="1"/>
  <c r="H682" i="6" s="1"/>
  <c r="O683" i="2"/>
  <c r="O684" i="2"/>
  <c r="O685" i="2"/>
  <c r="O686" i="2"/>
  <c r="J686" i="3" s="1"/>
  <c r="K686" i="4" s="1"/>
  <c r="H686" i="6" s="1"/>
  <c r="O687" i="2"/>
  <c r="O688" i="2"/>
  <c r="O689" i="2"/>
  <c r="O690" i="2"/>
  <c r="J690" i="3" s="1"/>
  <c r="K690" i="4" s="1"/>
  <c r="H690" i="6" s="1"/>
  <c r="O691" i="2"/>
  <c r="O692" i="2"/>
  <c r="O693" i="2"/>
  <c r="O694" i="2"/>
  <c r="J694" i="3" s="1"/>
  <c r="K694" i="4" s="1"/>
  <c r="H694" i="6" s="1"/>
  <c r="O695" i="2"/>
  <c r="O696" i="2"/>
  <c r="O697" i="2"/>
  <c r="O698" i="2"/>
  <c r="J698" i="3" s="1"/>
  <c r="K698" i="4" s="1"/>
  <c r="H698" i="6" s="1"/>
  <c r="O699" i="2"/>
  <c r="O700" i="2"/>
  <c r="O701" i="2"/>
  <c r="O702" i="2"/>
  <c r="J702" i="3" s="1"/>
  <c r="K702" i="4" s="1"/>
  <c r="H702" i="6" s="1"/>
  <c r="O703" i="2"/>
  <c r="O704" i="2"/>
  <c r="O705" i="2"/>
  <c r="O706" i="2"/>
  <c r="J706" i="3" s="1"/>
  <c r="K706" i="4" s="1"/>
  <c r="H706" i="6" s="1"/>
  <c r="O707" i="2"/>
  <c r="O708" i="2"/>
  <c r="O709" i="2"/>
  <c r="O710" i="2"/>
  <c r="J710" i="3" s="1"/>
  <c r="K710" i="4" s="1"/>
  <c r="H710" i="6" s="1"/>
  <c r="O711" i="2"/>
  <c r="O712" i="2"/>
  <c r="O713" i="2"/>
  <c r="O714" i="2"/>
  <c r="J714" i="3" s="1"/>
  <c r="K714" i="4" s="1"/>
  <c r="H714" i="6" s="1"/>
  <c r="O715" i="2"/>
  <c r="O716" i="2"/>
  <c r="O717" i="2"/>
  <c r="O718" i="2"/>
  <c r="J718" i="3" s="1"/>
  <c r="K718" i="4" s="1"/>
  <c r="H718" i="6" s="1"/>
  <c r="O719" i="2"/>
  <c r="O720" i="2"/>
  <c r="O721" i="2"/>
  <c r="O722" i="2"/>
  <c r="J722" i="3" s="1"/>
  <c r="K722" i="4" s="1"/>
  <c r="H722" i="6" s="1"/>
  <c r="O723" i="2"/>
  <c r="O724" i="2"/>
  <c r="O725" i="2"/>
  <c r="O726" i="2"/>
  <c r="J726" i="3" s="1"/>
  <c r="K726" i="4" s="1"/>
  <c r="H726" i="6" s="1"/>
  <c r="O727" i="2"/>
  <c r="O728" i="2"/>
  <c r="O729" i="2"/>
  <c r="O730" i="2"/>
  <c r="J730" i="3" s="1"/>
  <c r="K730" i="4" s="1"/>
  <c r="H730" i="6" s="1"/>
  <c r="O731" i="2"/>
  <c r="O732" i="2"/>
  <c r="O733" i="2"/>
  <c r="O734" i="2"/>
  <c r="J734" i="3" s="1"/>
  <c r="K734" i="4" s="1"/>
  <c r="H734" i="6" s="1"/>
  <c r="O735" i="2"/>
  <c r="O736" i="2"/>
  <c r="O737" i="2"/>
  <c r="O738" i="2"/>
  <c r="J738" i="3" s="1"/>
  <c r="K738" i="4" s="1"/>
  <c r="H738" i="6" s="1"/>
  <c r="O739" i="2"/>
  <c r="O740" i="2"/>
  <c r="O741" i="2"/>
  <c r="O742" i="2"/>
  <c r="J742" i="3" s="1"/>
  <c r="K742" i="4" s="1"/>
  <c r="H742" i="6" s="1"/>
  <c r="O743" i="2"/>
  <c r="O744" i="2"/>
  <c r="O745" i="2"/>
  <c r="O746" i="2"/>
  <c r="J746" i="3" s="1"/>
  <c r="K746" i="4" s="1"/>
  <c r="H746" i="6" s="1"/>
  <c r="O747" i="2"/>
  <c r="O748" i="2"/>
  <c r="O749" i="2"/>
  <c r="O750" i="2"/>
  <c r="J750" i="3" s="1"/>
  <c r="K750" i="4" s="1"/>
  <c r="H750" i="6" s="1"/>
  <c r="O751" i="2"/>
  <c r="O752" i="2"/>
  <c r="O753" i="2"/>
  <c r="O754" i="2"/>
  <c r="J754" i="3" s="1"/>
  <c r="K754" i="4" s="1"/>
  <c r="H754" i="6" s="1"/>
  <c r="O755" i="2"/>
  <c r="O756" i="2"/>
  <c r="O757" i="2"/>
  <c r="O758" i="2"/>
  <c r="J758" i="3" s="1"/>
  <c r="K758" i="4" s="1"/>
  <c r="H758" i="6" s="1"/>
  <c r="O759" i="2"/>
  <c r="O760" i="2"/>
  <c r="O761" i="2"/>
  <c r="O762" i="2"/>
  <c r="J762" i="3" s="1"/>
  <c r="K762" i="4" s="1"/>
  <c r="H762" i="6" s="1"/>
  <c r="O763" i="2"/>
  <c r="O764" i="2"/>
  <c r="O765" i="2"/>
  <c r="O766" i="2"/>
  <c r="J766" i="3" s="1"/>
  <c r="K766" i="4" s="1"/>
  <c r="H766" i="6" s="1"/>
  <c r="O767" i="2"/>
  <c r="O768" i="2"/>
  <c r="O769" i="2"/>
  <c r="O770" i="2"/>
  <c r="J770" i="3" s="1"/>
  <c r="K770" i="4" s="1"/>
  <c r="H770" i="6" s="1"/>
  <c r="O771" i="2"/>
  <c r="O772" i="2"/>
  <c r="O773" i="2"/>
  <c r="O774" i="2"/>
  <c r="J774" i="3" s="1"/>
  <c r="K774" i="4" s="1"/>
  <c r="H774" i="6" s="1"/>
  <c r="O775" i="2"/>
  <c r="O776" i="2"/>
  <c r="O777" i="2"/>
  <c r="O778" i="2"/>
  <c r="J778" i="3" s="1"/>
  <c r="K778" i="4" s="1"/>
  <c r="H778" i="6" s="1"/>
  <c r="O779" i="2"/>
  <c r="O780" i="2"/>
  <c r="O781" i="2"/>
  <c r="O782" i="2"/>
  <c r="J782" i="3" s="1"/>
  <c r="K782" i="4" s="1"/>
  <c r="H782" i="6" s="1"/>
  <c r="O783" i="2"/>
  <c r="O784" i="2"/>
  <c r="O785" i="2"/>
  <c r="O786" i="2"/>
  <c r="J786" i="3" s="1"/>
  <c r="K786" i="4" s="1"/>
  <c r="H786" i="6" s="1"/>
  <c r="O787" i="2"/>
  <c r="O788" i="2"/>
  <c r="O789" i="2"/>
  <c r="O790" i="2"/>
  <c r="J790" i="3" s="1"/>
  <c r="K790" i="4" s="1"/>
  <c r="H790" i="6" s="1"/>
  <c r="O791" i="2"/>
  <c r="O792" i="2"/>
  <c r="O793" i="2"/>
  <c r="O794" i="2"/>
  <c r="J794" i="3" s="1"/>
  <c r="K794" i="4" s="1"/>
  <c r="H794" i="6" s="1"/>
  <c r="O795" i="2"/>
  <c r="O796" i="2"/>
  <c r="O797" i="2"/>
  <c r="O798" i="2"/>
  <c r="J798" i="3" s="1"/>
  <c r="K798" i="4" s="1"/>
  <c r="H798" i="6" s="1"/>
  <c r="O799" i="2"/>
  <c r="O800" i="2"/>
  <c r="O801" i="2"/>
  <c r="O802" i="2"/>
  <c r="J802" i="3" s="1"/>
  <c r="K802" i="4" s="1"/>
  <c r="H802" i="6" s="1"/>
  <c r="O803" i="2"/>
  <c r="O804" i="2"/>
  <c r="O805" i="2"/>
  <c r="O806" i="2"/>
  <c r="J806" i="3" s="1"/>
  <c r="K806" i="4" s="1"/>
  <c r="H806" i="6" s="1"/>
  <c r="O807" i="2"/>
  <c r="O808" i="2"/>
  <c r="O809" i="2"/>
  <c r="O810" i="2"/>
  <c r="J810" i="3" s="1"/>
  <c r="K810" i="4" s="1"/>
  <c r="H810" i="6" s="1"/>
  <c r="O811" i="2"/>
  <c r="O812" i="2"/>
  <c r="O813" i="2"/>
  <c r="O814" i="2"/>
  <c r="J814" i="3" s="1"/>
  <c r="K814" i="4" s="1"/>
  <c r="H814" i="6" s="1"/>
  <c r="O815" i="2"/>
  <c r="O816" i="2"/>
  <c r="O817" i="2"/>
  <c r="O818" i="2"/>
  <c r="J818" i="3" s="1"/>
  <c r="K818" i="4" s="1"/>
  <c r="H818" i="6" s="1"/>
  <c r="O819" i="2"/>
  <c r="O820" i="2"/>
  <c r="O821" i="2"/>
  <c r="O822" i="2"/>
  <c r="J822" i="3" s="1"/>
  <c r="K822" i="4" s="1"/>
  <c r="H822" i="6" s="1"/>
  <c r="O823" i="2"/>
  <c r="O824" i="2"/>
  <c r="O825" i="2"/>
  <c r="O826" i="2"/>
  <c r="J826" i="3" s="1"/>
  <c r="K826" i="4" s="1"/>
  <c r="H826" i="6" s="1"/>
  <c r="O827" i="2"/>
  <c r="O828" i="2"/>
  <c r="O829" i="2"/>
  <c r="O830" i="2"/>
  <c r="J830" i="3" s="1"/>
  <c r="K830" i="4" s="1"/>
  <c r="H830" i="6" s="1"/>
  <c r="O831" i="2"/>
  <c r="O832" i="2"/>
  <c r="O833" i="2"/>
  <c r="O834" i="2"/>
  <c r="J834" i="3" s="1"/>
  <c r="K834" i="4" s="1"/>
  <c r="H834" i="6" s="1"/>
  <c r="O835" i="2"/>
  <c r="O836" i="2"/>
  <c r="O837" i="2"/>
  <c r="O838" i="2"/>
  <c r="J838" i="3" s="1"/>
  <c r="K838" i="4" s="1"/>
  <c r="H838" i="6" s="1"/>
  <c r="O839" i="2"/>
  <c r="O840" i="2"/>
  <c r="O841" i="2"/>
  <c r="O842" i="2"/>
  <c r="J842" i="3" s="1"/>
  <c r="K842" i="4" s="1"/>
  <c r="H842" i="6" s="1"/>
  <c r="O843" i="2"/>
  <c r="O844" i="2"/>
  <c r="O845" i="2"/>
  <c r="O846" i="2"/>
  <c r="J846" i="3" s="1"/>
  <c r="K846" i="4" s="1"/>
  <c r="H846" i="6" s="1"/>
  <c r="O847" i="2"/>
  <c r="O848" i="2"/>
  <c r="O849" i="2"/>
  <c r="O850" i="2"/>
  <c r="J850" i="3" s="1"/>
  <c r="K850" i="4" s="1"/>
  <c r="H850" i="6" s="1"/>
  <c r="O851" i="2"/>
  <c r="O852" i="2"/>
  <c r="O853" i="2"/>
  <c r="O854" i="2"/>
  <c r="J854" i="3" s="1"/>
  <c r="K854" i="4" s="1"/>
  <c r="H854" i="6" s="1"/>
  <c r="O855" i="2"/>
  <c r="O856" i="2"/>
  <c r="O857" i="2"/>
  <c r="O858" i="2"/>
  <c r="J858" i="3" s="1"/>
  <c r="K858" i="4" s="1"/>
  <c r="H858" i="6" s="1"/>
  <c r="O859" i="2"/>
  <c r="O860" i="2"/>
  <c r="O861" i="2"/>
  <c r="O862" i="2"/>
  <c r="J862" i="3" s="1"/>
  <c r="K862" i="4" s="1"/>
  <c r="H862" i="6" s="1"/>
  <c r="O863" i="2"/>
  <c r="O864" i="2"/>
  <c r="O865" i="2"/>
  <c r="O866" i="2"/>
  <c r="J866" i="3" s="1"/>
  <c r="K866" i="4" s="1"/>
  <c r="H866" i="6" s="1"/>
  <c r="O867" i="2"/>
  <c r="O868" i="2"/>
  <c r="O869" i="2"/>
  <c r="O870" i="2"/>
  <c r="J870" i="3" s="1"/>
  <c r="K870" i="4" s="1"/>
  <c r="H870" i="6" s="1"/>
  <c r="O871" i="2"/>
  <c r="O872" i="2"/>
  <c r="O873" i="2"/>
  <c r="O874" i="2"/>
  <c r="J874" i="3" s="1"/>
  <c r="K874" i="4" s="1"/>
  <c r="H874" i="6" s="1"/>
  <c r="O875" i="2"/>
  <c r="O876" i="2"/>
  <c r="O877" i="2"/>
  <c r="O878" i="2"/>
  <c r="J878" i="3" s="1"/>
  <c r="K878" i="4" s="1"/>
  <c r="H878" i="6" s="1"/>
  <c r="O879" i="2"/>
  <c r="O880" i="2"/>
  <c r="O881" i="2"/>
  <c r="O882" i="2"/>
  <c r="J882" i="3" s="1"/>
  <c r="K882" i="4" s="1"/>
  <c r="H882" i="6" s="1"/>
  <c r="O883" i="2"/>
  <c r="O884" i="2"/>
  <c r="O885" i="2"/>
  <c r="O886" i="2"/>
  <c r="J886" i="3" s="1"/>
  <c r="K886" i="4" s="1"/>
  <c r="H886" i="6" s="1"/>
  <c r="O887" i="2"/>
  <c r="O888" i="2"/>
  <c r="O889" i="2"/>
  <c r="O890" i="2"/>
  <c r="J890" i="3" s="1"/>
  <c r="K890" i="4" s="1"/>
  <c r="H890" i="6" s="1"/>
  <c r="O891" i="2"/>
  <c r="O892" i="2"/>
  <c r="O893" i="2"/>
  <c r="O894" i="2"/>
  <c r="J894" i="3" s="1"/>
  <c r="K894" i="4" s="1"/>
  <c r="H894" i="6" s="1"/>
  <c r="O895" i="2"/>
  <c r="O896" i="2"/>
  <c r="O897" i="2"/>
  <c r="O898" i="2"/>
  <c r="J898" i="3" s="1"/>
  <c r="K898" i="4" s="1"/>
  <c r="H898" i="6" s="1"/>
  <c r="O899" i="2"/>
  <c r="O900" i="2"/>
  <c r="O901" i="2"/>
  <c r="O902" i="2"/>
  <c r="J902" i="3" s="1"/>
  <c r="K902" i="4" s="1"/>
  <c r="H902" i="6" s="1"/>
  <c r="O903" i="2"/>
  <c r="O904" i="2"/>
  <c r="O905" i="2"/>
  <c r="O906" i="2"/>
  <c r="J906" i="3" s="1"/>
  <c r="K906" i="4" s="1"/>
  <c r="H906" i="6" s="1"/>
  <c r="O907" i="2"/>
  <c r="O908" i="2"/>
  <c r="O909" i="2"/>
  <c r="O910" i="2"/>
  <c r="J910" i="3" s="1"/>
  <c r="K910" i="4" s="1"/>
  <c r="H910" i="6" s="1"/>
  <c r="O911" i="2"/>
  <c r="O912" i="2"/>
  <c r="O913" i="2"/>
  <c r="O914" i="2"/>
  <c r="J914" i="3" s="1"/>
  <c r="K914" i="4" s="1"/>
  <c r="H914" i="6" s="1"/>
  <c r="O915" i="2"/>
  <c r="O916" i="2"/>
  <c r="O917" i="2"/>
  <c r="O918" i="2"/>
  <c r="J918" i="3" s="1"/>
  <c r="K918" i="4" s="1"/>
  <c r="H918" i="6" s="1"/>
  <c r="O919" i="2"/>
  <c r="O920" i="2"/>
  <c r="O921" i="2"/>
  <c r="O922" i="2"/>
  <c r="J922" i="3" s="1"/>
  <c r="K922" i="4" s="1"/>
  <c r="H922" i="6" s="1"/>
  <c r="O923" i="2"/>
  <c r="O924" i="2"/>
  <c r="O925" i="2"/>
  <c r="O926" i="2"/>
  <c r="J926" i="3" s="1"/>
  <c r="K926" i="4" s="1"/>
  <c r="H926" i="6" s="1"/>
  <c r="O927" i="2"/>
  <c r="O928" i="2"/>
  <c r="O929" i="2"/>
  <c r="O930" i="2"/>
  <c r="J930" i="3" s="1"/>
  <c r="K930" i="4" s="1"/>
  <c r="H930" i="6" s="1"/>
  <c r="O931" i="2"/>
  <c r="O932" i="2"/>
  <c r="O933" i="2"/>
  <c r="O934" i="2"/>
  <c r="J934" i="3" s="1"/>
  <c r="K934" i="4" s="1"/>
  <c r="H934" i="6" s="1"/>
  <c r="O935" i="2"/>
  <c r="O936" i="2"/>
  <c r="O937" i="2"/>
  <c r="O938" i="2"/>
  <c r="J938" i="3" s="1"/>
  <c r="K938" i="4" s="1"/>
  <c r="H938" i="6" s="1"/>
  <c r="O939" i="2"/>
  <c r="O940" i="2"/>
  <c r="O941" i="2"/>
  <c r="O942" i="2"/>
  <c r="J942" i="3" s="1"/>
  <c r="K942" i="4" s="1"/>
  <c r="H942" i="6" s="1"/>
  <c r="O943" i="2"/>
  <c r="O944" i="2"/>
  <c r="O945" i="2"/>
  <c r="O946" i="2"/>
  <c r="J946" i="3" s="1"/>
  <c r="K946" i="4" s="1"/>
  <c r="H946" i="6" s="1"/>
  <c r="O947" i="2"/>
  <c r="O948" i="2"/>
  <c r="O949" i="2"/>
  <c r="O950" i="2"/>
  <c r="J950" i="3" s="1"/>
  <c r="K950" i="4" s="1"/>
  <c r="H950" i="6" s="1"/>
  <c r="O951" i="2"/>
  <c r="O952" i="2"/>
  <c r="O953" i="2"/>
  <c r="O954" i="2"/>
  <c r="J954" i="3" s="1"/>
  <c r="K954" i="4" s="1"/>
  <c r="H954" i="6" s="1"/>
  <c r="O955" i="2"/>
  <c r="O956" i="2"/>
  <c r="O957" i="2"/>
  <c r="O958" i="2"/>
  <c r="J958" i="3" s="1"/>
  <c r="K958" i="4" s="1"/>
  <c r="H958" i="6" s="1"/>
  <c r="O959" i="2"/>
  <c r="O960" i="2"/>
  <c r="O961" i="2"/>
  <c r="O962" i="2"/>
  <c r="J962" i="3" s="1"/>
  <c r="K962" i="4" s="1"/>
  <c r="H962" i="6" s="1"/>
  <c r="O963" i="2"/>
  <c r="O964" i="2"/>
  <c r="O965" i="2"/>
  <c r="O966" i="2"/>
  <c r="J966" i="3" s="1"/>
  <c r="K966" i="4" s="1"/>
  <c r="H966" i="6" s="1"/>
  <c r="O967" i="2"/>
  <c r="O968" i="2"/>
  <c r="O969" i="2"/>
  <c r="O970" i="2"/>
  <c r="J970" i="3" s="1"/>
  <c r="K970" i="4" s="1"/>
  <c r="H970" i="6" s="1"/>
  <c r="O971" i="2"/>
  <c r="O972" i="2"/>
  <c r="O973" i="2"/>
  <c r="O974" i="2"/>
  <c r="J974" i="3" s="1"/>
  <c r="K974" i="4" s="1"/>
  <c r="H974" i="6" s="1"/>
  <c r="O975" i="2"/>
  <c r="O976" i="2"/>
  <c r="O977" i="2"/>
  <c r="O978" i="2"/>
  <c r="J978" i="3" s="1"/>
  <c r="K978" i="4" s="1"/>
  <c r="H978" i="6" s="1"/>
  <c r="O979" i="2"/>
  <c r="O980" i="2"/>
  <c r="O981" i="2"/>
  <c r="O982" i="2"/>
  <c r="J982" i="3" s="1"/>
  <c r="K982" i="4" s="1"/>
  <c r="H982" i="6" s="1"/>
  <c r="O983" i="2"/>
  <c r="O984" i="2"/>
  <c r="O985" i="2"/>
  <c r="O986" i="2"/>
  <c r="J986" i="3" s="1"/>
  <c r="K986" i="4" s="1"/>
  <c r="H986" i="6" s="1"/>
  <c r="O987" i="2"/>
  <c r="O988" i="2"/>
  <c r="O989" i="2"/>
  <c r="O990" i="2"/>
  <c r="J990" i="3" s="1"/>
  <c r="K990" i="4" s="1"/>
  <c r="H990" i="6" s="1"/>
  <c r="O991" i="2"/>
  <c r="O992" i="2"/>
  <c r="O993" i="2"/>
  <c r="O994" i="2"/>
  <c r="J994" i="3" s="1"/>
  <c r="K994" i="4" s="1"/>
  <c r="H994" i="6" s="1"/>
  <c r="O995" i="2"/>
  <c r="O996" i="2"/>
  <c r="O997" i="2"/>
  <c r="O998" i="2"/>
  <c r="J998" i="3" s="1"/>
  <c r="K998" i="4" s="1"/>
  <c r="H998" i="6" s="1"/>
  <c r="O999" i="2"/>
  <c r="O1000" i="2"/>
  <c r="O1001" i="2"/>
  <c r="O1002" i="2"/>
  <c r="J1002" i="3" s="1"/>
  <c r="K1002" i="4" s="1"/>
  <c r="H1002" i="6" s="1"/>
  <c r="O1003" i="2"/>
  <c r="O1004" i="2"/>
  <c r="O1005" i="2"/>
  <c r="O1006" i="2"/>
  <c r="J1006" i="3" s="1"/>
  <c r="K1006" i="4" s="1"/>
  <c r="H1006" i="6" s="1"/>
  <c r="O1007" i="2"/>
  <c r="O1008" i="2"/>
  <c r="O1009" i="2"/>
  <c r="O1010" i="2"/>
  <c r="J1010" i="3" s="1"/>
  <c r="K1010" i="4" s="1"/>
  <c r="H1010" i="6" s="1"/>
  <c r="O1011" i="2"/>
  <c r="O1012" i="2"/>
  <c r="O1013" i="2"/>
  <c r="O1014" i="2"/>
  <c r="J1014" i="3" s="1"/>
  <c r="K1014" i="4" s="1"/>
  <c r="H1014" i="6" s="1"/>
  <c r="O1015" i="2"/>
  <c r="O1016" i="2"/>
  <c r="O1017" i="2"/>
  <c r="O1018" i="2"/>
  <c r="J1018" i="3" s="1"/>
  <c r="K1018" i="4" s="1"/>
  <c r="H1018" i="6" s="1"/>
  <c r="O1019" i="2"/>
  <c r="O1020" i="2"/>
  <c r="O1021" i="2"/>
  <c r="O1022" i="2"/>
  <c r="J1022" i="3" s="1"/>
  <c r="K1022" i="4" s="1"/>
  <c r="H1022" i="6" s="1"/>
  <c r="O1023" i="2"/>
  <c r="O1024" i="2"/>
  <c r="O1025" i="2"/>
  <c r="O1026" i="2"/>
  <c r="J1026" i="3" s="1"/>
  <c r="K1026" i="4" s="1"/>
  <c r="H1026" i="6" s="1"/>
  <c r="O1027" i="2"/>
  <c r="O1028" i="2"/>
  <c r="O1029" i="2"/>
  <c r="O1030" i="2"/>
  <c r="J1030" i="3" s="1"/>
  <c r="K1030" i="4" s="1"/>
  <c r="H1030" i="6" s="1"/>
  <c r="O1031" i="2"/>
  <c r="O1032" i="2"/>
  <c r="O1033" i="2"/>
  <c r="O1034" i="2"/>
  <c r="J1034" i="3" s="1"/>
  <c r="K1034" i="4" s="1"/>
  <c r="H1034" i="6" s="1"/>
  <c r="O1035" i="2"/>
  <c r="O1036" i="2"/>
  <c r="O1037" i="2"/>
  <c r="O1038" i="2"/>
  <c r="J1038" i="3" s="1"/>
  <c r="K1038" i="4" s="1"/>
  <c r="H1038" i="6" s="1"/>
  <c r="O1039" i="2"/>
  <c r="O1040" i="2"/>
  <c r="O1041" i="2"/>
  <c r="O1042" i="2"/>
  <c r="J1042" i="3" s="1"/>
  <c r="K1042" i="4" s="1"/>
  <c r="H1042" i="6" s="1"/>
  <c r="O1043" i="2"/>
  <c r="O1044" i="2"/>
  <c r="O1045" i="2"/>
  <c r="O1046" i="2"/>
  <c r="J1046" i="3" s="1"/>
  <c r="K1046" i="4" s="1"/>
  <c r="H1046" i="6" s="1"/>
  <c r="O1047" i="2"/>
  <c r="O1048" i="2"/>
  <c r="O1049" i="2"/>
  <c r="O1050" i="2"/>
  <c r="J1050" i="3" s="1"/>
  <c r="K1050" i="4" s="1"/>
  <c r="H1050" i="6" s="1"/>
  <c r="O1051" i="2"/>
  <c r="O1052" i="2"/>
  <c r="O1053" i="2"/>
  <c r="O1054" i="2"/>
  <c r="J1054" i="3" s="1"/>
  <c r="K1054" i="4" s="1"/>
  <c r="H1054" i="6" s="1"/>
  <c r="O1055" i="2"/>
  <c r="O1056" i="2"/>
  <c r="O1057" i="2"/>
  <c r="O1058" i="2"/>
  <c r="J1058" i="3" s="1"/>
  <c r="K1058" i="4" s="1"/>
  <c r="H1058" i="6" s="1"/>
  <c r="O1059" i="2"/>
  <c r="O1060" i="2"/>
  <c r="O1061" i="2"/>
  <c r="O1062" i="2"/>
  <c r="J1062" i="3" s="1"/>
  <c r="K1062" i="4" s="1"/>
  <c r="H1062" i="6" s="1"/>
  <c r="O1063" i="2"/>
  <c r="O1064" i="2"/>
  <c r="O1065" i="2"/>
  <c r="O1066" i="2"/>
  <c r="J1066" i="3" s="1"/>
  <c r="K1066" i="4" s="1"/>
  <c r="H1066" i="6" s="1"/>
  <c r="O1067" i="2"/>
  <c r="O1068" i="2"/>
  <c r="O1069" i="2"/>
  <c r="O1070" i="2"/>
  <c r="J1070" i="3" s="1"/>
  <c r="K1070" i="4" s="1"/>
  <c r="H1070" i="6" s="1"/>
  <c r="O1071" i="2"/>
  <c r="O1072" i="2"/>
  <c r="O1073" i="2"/>
  <c r="O1074" i="2"/>
  <c r="J1074" i="3" s="1"/>
  <c r="K1074" i="4" s="1"/>
  <c r="H1074" i="6" s="1"/>
  <c r="O1075" i="2"/>
  <c r="O1076" i="2"/>
  <c r="O1077" i="2"/>
  <c r="O1078" i="2"/>
  <c r="J1078" i="3" s="1"/>
  <c r="K1078" i="4" s="1"/>
  <c r="H1078" i="6" s="1"/>
  <c r="O1079" i="2"/>
  <c r="O1080" i="2"/>
  <c r="O1081" i="2"/>
  <c r="O1082" i="2"/>
  <c r="J1082" i="3" s="1"/>
  <c r="K1082" i="4" s="1"/>
  <c r="H1082" i="6" s="1"/>
  <c r="O1083" i="2"/>
  <c r="O1084" i="2"/>
  <c r="O1085" i="2"/>
  <c r="O1086" i="2"/>
  <c r="J1086" i="3" s="1"/>
  <c r="K1086" i="4" s="1"/>
  <c r="H1086" i="6" s="1"/>
  <c r="O1087" i="2"/>
  <c r="O1088" i="2"/>
  <c r="O1089" i="2"/>
  <c r="O1090" i="2"/>
  <c r="J1090" i="3" s="1"/>
  <c r="K1090" i="4" s="1"/>
  <c r="H1090" i="6" s="1"/>
  <c r="O1091" i="2"/>
  <c r="O1092" i="2"/>
  <c r="O1093" i="2"/>
  <c r="O1094" i="2"/>
  <c r="J1094" i="3" s="1"/>
  <c r="K1094" i="4" s="1"/>
  <c r="H1094" i="6" s="1"/>
  <c r="O1095" i="2"/>
  <c r="O1096" i="2"/>
  <c r="O1097" i="2"/>
  <c r="O1098" i="2"/>
  <c r="J1098" i="3" s="1"/>
  <c r="K1098" i="4" s="1"/>
  <c r="H1098" i="6" s="1"/>
  <c r="O1099" i="2"/>
  <c r="O1100" i="2"/>
  <c r="O1101" i="2"/>
  <c r="O1102" i="2"/>
  <c r="J1102" i="3" s="1"/>
  <c r="K1102" i="4" s="1"/>
  <c r="H1102" i="6" s="1"/>
  <c r="O1103" i="2"/>
  <c r="O1104" i="2"/>
  <c r="O1105" i="2"/>
  <c r="O1106" i="2"/>
  <c r="J1106" i="3" s="1"/>
  <c r="K1106" i="4" s="1"/>
  <c r="H1106" i="6" s="1"/>
  <c r="O1107" i="2"/>
  <c r="O1108" i="2"/>
  <c r="O1109" i="2"/>
  <c r="O1110" i="2"/>
  <c r="J1110" i="3" s="1"/>
  <c r="K1110" i="4" s="1"/>
  <c r="H1110" i="6" s="1"/>
  <c r="O1111" i="2"/>
  <c r="O1112" i="2"/>
  <c r="O1113" i="2"/>
  <c r="O1114" i="2"/>
  <c r="J1114" i="3" s="1"/>
  <c r="K1114" i="4" s="1"/>
  <c r="H1114" i="6" s="1"/>
  <c r="O1115" i="2"/>
  <c r="O1116" i="2"/>
  <c r="O1117" i="2"/>
  <c r="O1118" i="2"/>
  <c r="J1118" i="3" s="1"/>
  <c r="K1118" i="4" s="1"/>
  <c r="H1118" i="6" s="1"/>
  <c r="O1119" i="2"/>
  <c r="O1120" i="2"/>
  <c r="O1121" i="2"/>
  <c r="O1122" i="2"/>
  <c r="J1122" i="3" s="1"/>
  <c r="K1122" i="4" s="1"/>
  <c r="H1122" i="6" s="1"/>
  <c r="O1123" i="2"/>
  <c r="O1124" i="2"/>
  <c r="O1125" i="2"/>
  <c r="O1126" i="2"/>
  <c r="J1126" i="3" s="1"/>
  <c r="K1126" i="4" s="1"/>
  <c r="H1126" i="6" s="1"/>
  <c r="O1127" i="2"/>
  <c r="O1128" i="2"/>
  <c r="O1129" i="2"/>
  <c r="O1130" i="2"/>
  <c r="J1130" i="3" s="1"/>
  <c r="K1130" i="4" s="1"/>
  <c r="H1130" i="6" s="1"/>
  <c r="O1131" i="2"/>
  <c r="O1132" i="2"/>
  <c r="O1133" i="2"/>
  <c r="O1134" i="2"/>
  <c r="J1134" i="3" s="1"/>
  <c r="K1134" i="4" s="1"/>
  <c r="H1134" i="6" s="1"/>
  <c r="O1135" i="2"/>
  <c r="O1136" i="2"/>
  <c r="O1137" i="2"/>
  <c r="O1138" i="2"/>
  <c r="J1138" i="3" s="1"/>
  <c r="K1138" i="4" s="1"/>
  <c r="H1138" i="6" s="1"/>
  <c r="O1139" i="2"/>
  <c r="O1140" i="2"/>
  <c r="O1141" i="2"/>
  <c r="O1142" i="2"/>
  <c r="J1142" i="3" s="1"/>
  <c r="K1142" i="4" s="1"/>
  <c r="H1142" i="6" s="1"/>
  <c r="O1143" i="2"/>
  <c r="O1144" i="2"/>
  <c r="O1145" i="2"/>
  <c r="O1146" i="2"/>
  <c r="J1146" i="3" s="1"/>
  <c r="K1146" i="4" s="1"/>
  <c r="H1146" i="6" s="1"/>
  <c r="O1147" i="2"/>
  <c r="O1148" i="2"/>
  <c r="O1149" i="2"/>
  <c r="O1150" i="2"/>
  <c r="J1150" i="3" s="1"/>
  <c r="K1150" i="4" s="1"/>
  <c r="H1150" i="6" s="1"/>
  <c r="O1151" i="2"/>
  <c r="O1152" i="2"/>
  <c r="O1153" i="2"/>
  <c r="O1154" i="2"/>
  <c r="J1154" i="3" s="1"/>
  <c r="K1154" i="4" s="1"/>
  <c r="H1154" i="6" s="1"/>
  <c r="O1155" i="2"/>
  <c r="O1156" i="2"/>
  <c r="O1157" i="2"/>
  <c r="O1158" i="2"/>
  <c r="J1158" i="3" s="1"/>
  <c r="K1158" i="4" s="1"/>
  <c r="H1158" i="6" s="1"/>
  <c r="O1159" i="2"/>
  <c r="O1160" i="2"/>
  <c r="O1161" i="2"/>
  <c r="O1162" i="2"/>
  <c r="J1162" i="3" s="1"/>
  <c r="K1162" i="4" s="1"/>
  <c r="H1162" i="6" s="1"/>
  <c r="O1163" i="2"/>
  <c r="O1164" i="2"/>
  <c r="O1165" i="2"/>
  <c r="O1166" i="2"/>
  <c r="J1166" i="3" s="1"/>
  <c r="K1166" i="4" s="1"/>
  <c r="H1166" i="6" s="1"/>
  <c r="O1167" i="2"/>
  <c r="O1168" i="2"/>
  <c r="O1169" i="2"/>
  <c r="O1170" i="2"/>
  <c r="J1170" i="3" s="1"/>
  <c r="K1170" i="4" s="1"/>
  <c r="H1170" i="6" s="1"/>
  <c r="O1171" i="2"/>
  <c r="O1172" i="2"/>
  <c r="O1173" i="2"/>
  <c r="O1174" i="2"/>
  <c r="J1174" i="3" s="1"/>
  <c r="K1174" i="4" s="1"/>
  <c r="H1174" i="6" s="1"/>
  <c r="O1175" i="2"/>
  <c r="O1176" i="2"/>
  <c r="O1177" i="2"/>
  <c r="O1178" i="2"/>
  <c r="J1178" i="3" s="1"/>
  <c r="K1178" i="4" s="1"/>
  <c r="H1178" i="6" s="1"/>
  <c r="O1179" i="2"/>
  <c r="O1180" i="2"/>
  <c r="O1181" i="2"/>
  <c r="O1182" i="2"/>
  <c r="J1182" i="3" s="1"/>
  <c r="K1182" i="4" s="1"/>
  <c r="H1182" i="6" s="1"/>
  <c r="O1183" i="2"/>
  <c r="O1184" i="2"/>
  <c r="O1185" i="2"/>
  <c r="O1186" i="2"/>
  <c r="J1186" i="3" s="1"/>
  <c r="K1186" i="4" s="1"/>
  <c r="H1186" i="6" s="1"/>
  <c r="O1187" i="2"/>
  <c r="O1188" i="2"/>
  <c r="O1189" i="2"/>
  <c r="O1190" i="2"/>
  <c r="J1190" i="3" s="1"/>
  <c r="K1190" i="4" s="1"/>
  <c r="H1190" i="6" s="1"/>
  <c r="O1191" i="2"/>
  <c r="O1192" i="2"/>
  <c r="O1193" i="2"/>
  <c r="O1194" i="2"/>
  <c r="J1194" i="3" s="1"/>
  <c r="K1194" i="4" s="1"/>
  <c r="H1194" i="6" s="1"/>
  <c r="O1195" i="2"/>
  <c r="O1196" i="2"/>
  <c r="O1197" i="2"/>
  <c r="O1198" i="2"/>
  <c r="J1198" i="3" s="1"/>
  <c r="K1198" i="4" s="1"/>
  <c r="H1198" i="6" s="1"/>
  <c r="O1199" i="2"/>
  <c r="O1200" i="2"/>
  <c r="O1201" i="2"/>
  <c r="O1202" i="2"/>
  <c r="J1202" i="3" s="1"/>
  <c r="K1202" i="4" s="1"/>
  <c r="H1202" i="6" s="1"/>
  <c r="O1203" i="2"/>
  <c r="O1204" i="2"/>
  <c r="O1205" i="2"/>
  <c r="O1206" i="2"/>
  <c r="J1206" i="3" s="1"/>
  <c r="K1206" i="4" s="1"/>
  <c r="H1206" i="6" s="1"/>
  <c r="O1207" i="2"/>
  <c r="O1208" i="2"/>
  <c r="O1209" i="2"/>
  <c r="O1210" i="2"/>
  <c r="J1210" i="3" s="1"/>
  <c r="K1210" i="4" s="1"/>
  <c r="H1210" i="6" s="1"/>
  <c r="O1211" i="2"/>
  <c r="O1212" i="2"/>
  <c r="O1213" i="2"/>
  <c r="O1214" i="2"/>
  <c r="J1214" i="3" s="1"/>
  <c r="K1214" i="4" s="1"/>
  <c r="H1214" i="6" s="1"/>
  <c r="O1215" i="2"/>
  <c r="O1216" i="2"/>
  <c r="O1217" i="2"/>
  <c r="O1218" i="2"/>
  <c r="J1218" i="3" s="1"/>
  <c r="K1218" i="4" s="1"/>
  <c r="H1218" i="6" s="1"/>
  <c r="O1219" i="2"/>
  <c r="O1220" i="2"/>
  <c r="O1221" i="2"/>
  <c r="O1222" i="2"/>
  <c r="J1222" i="3" s="1"/>
  <c r="K1222" i="4" s="1"/>
  <c r="H1222" i="6" s="1"/>
  <c r="O1223" i="2"/>
  <c r="O1224" i="2"/>
  <c r="O1225" i="2"/>
  <c r="O1226" i="2"/>
  <c r="J1226" i="3" s="1"/>
  <c r="K1226" i="4" s="1"/>
  <c r="H1226" i="6" s="1"/>
  <c r="O1227" i="2"/>
  <c r="O1228" i="2"/>
  <c r="O1229" i="2"/>
  <c r="O1230" i="2"/>
  <c r="J1230" i="3" s="1"/>
  <c r="K1230" i="4" s="1"/>
  <c r="H1230" i="6" s="1"/>
  <c r="O1231" i="2"/>
  <c r="O1232" i="2"/>
  <c r="O1233" i="2"/>
  <c r="O1234" i="2"/>
  <c r="J1234" i="3" s="1"/>
  <c r="K1234" i="4" s="1"/>
  <c r="H1234" i="6" s="1"/>
  <c r="O1235" i="2"/>
  <c r="O1236" i="2"/>
  <c r="O1237" i="2"/>
  <c r="O1238" i="2"/>
  <c r="J1238" i="3" s="1"/>
  <c r="K1238" i="4" s="1"/>
  <c r="H1238" i="6" s="1"/>
  <c r="O1239" i="2"/>
  <c r="O1240" i="2"/>
  <c r="O1241" i="2"/>
  <c r="O1242" i="2"/>
  <c r="J1242" i="3" s="1"/>
  <c r="K1242" i="4" s="1"/>
  <c r="H1242" i="6" s="1"/>
  <c r="O1243" i="2"/>
  <c r="O1244" i="2"/>
  <c r="O1245" i="2"/>
  <c r="O1246" i="2"/>
  <c r="J1246" i="3" s="1"/>
  <c r="K1246" i="4" s="1"/>
  <c r="H1246" i="6" s="1"/>
  <c r="O1247" i="2"/>
  <c r="O1248" i="2"/>
  <c r="O1249" i="2"/>
  <c r="O1250" i="2"/>
  <c r="J1250" i="3" s="1"/>
  <c r="K1250" i="4" s="1"/>
  <c r="H1250" i="6" s="1"/>
  <c r="O1251" i="2"/>
  <c r="O1252" i="2"/>
  <c r="O1253" i="2"/>
  <c r="O1254" i="2"/>
  <c r="J1254" i="3" s="1"/>
  <c r="K1254" i="4" s="1"/>
  <c r="H1254" i="6" s="1"/>
  <c r="O1255" i="2"/>
  <c r="O1256" i="2"/>
  <c r="O1257" i="2"/>
  <c r="O1258" i="2"/>
  <c r="J1258" i="3" s="1"/>
  <c r="K1258" i="4" s="1"/>
  <c r="H1258" i="6" s="1"/>
  <c r="O1259" i="2"/>
  <c r="O1260" i="2"/>
  <c r="O1261" i="2"/>
  <c r="O1262" i="2"/>
  <c r="J1262" i="3" s="1"/>
  <c r="K1262" i="4" s="1"/>
  <c r="H1262" i="6" s="1"/>
  <c r="O1263" i="2"/>
  <c r="O1264" i="2"/>
  <c r="O1265" i="2"/>
  <c r="O1266" i="2"/>
  <c r="J1266" i="3" s="1"/>
  <c r="K1266" i="4" s="1"/>
  <c r="H1266" i="6" s="1"/>
  <c r="O1267" i="2"/>
  <c r="O1268" i="2"/>
  <c r="O1269" i="2"/>
  <c r="O1270" i="2"/>
  <c r="J1270" i="3" s="1"/>
  <c r="K1270" i="4" s="1"/>
  <c r="H1270" i="6" s="1"/>
  <c r="O1271" i="2"/>
  <c r="O1272" i="2"/>
  <c r="O1273" i="2"/>
  <c r="O1274" i="2"/>
  <c r="J1274" i="3" s="1"/>
  <c r="K1274" i="4" s="1"/>
  <c r="H1274" i="6" s="1"/>
  <c r="O1275" i="2"/>
  <c r="O1276" i="2"/>
  <c r="O1277" i="2"/>
  <c r="O1278" i="2"/>
  <c r="J1278" i="3" s="1"/>
  <c r="K1278" i="4" s="1"/>
  <c r="H1278" i="6" s="1"/>
  <c r="O1279" i="2"/>
  <c r="O1280" i="2"/>
  <c r="O1281" i="2"/>
  <c r="O1282" i="2"/>
  <c r="J1282" i="3" s="1"/>
  <c r="K1282" i="4" s="1"/>
  <c r="H1282" i="6" s="1"/>
  <c r="O1283" i="2"/>
  <c r="O1284" i="2"/>
  <c r="O1285" i="2"/>
  <c r="O1286" i="2"/>
  <c r="J1286" i="3" s="1"/>
  <c r="K1286" i="4" s="1"/>
  <c r="H1286" i="6" s="1"/>
  <c r="O1287" i="2"/>
  <c r="O1288" i="2"/>
  <c r="O1289" i="2"/>
  <c r="O1290" i="2"/>
  <c r="J1290" i="3" s="1"/>
  <c r="K1290" i="4" s="1"/>
  <c r="H1290" i="6" s="1"/>
  <c r="O1291" i="2"/>
  <c r="O1292" i="2"/>
  <c r="O1293" i="2"/>
  <c r="O1294" i="2"/>
  <c r="J1294" i="3" s="1"/>
  <c r="K1294" i="4" s="1"/>
  <c r="H1294" i="6" s="1"/>
  <c r="O1295" i="2"/>
  <c r="O1296" i="2"/>
  <c r="O1297" i="2"/>
  <c r="O1298" i="2"/>
  <c r="J1298" i="3" s="1"/>
  <c r="K1298" i="4" s="1"/>
  <c r="H1298" i="6" s="1"/>
  <c r="O1299" i="2"/>
  <c r="O1300" i="2"/>
  <c r="O1301" i="2"/>
  <c r="O1302" i="2"/>
  <c r="J1302" i="3" s="1"/>
  <c r="K1302" i="4" s="1"/>
  <c r="H1302" i="6" s="1"/>
  <c r="O1303" i="2"/>
  <c r="O1304" i="2"/>
  <c r="O1305" i="2"/>
  <c r="O1306" i="2"/>
  <c r="J1306" i="3" s="1"/>
  <c r="K1306" i="4" s="1"/>
  <c r="H1306" i="6" s="1"/>
  <c r="O1307" i="2"/>
  <c r="O1308" i="2"/>
  <c r="O1309" i="2"/>
  <c r="O1310" i="2"/>
  <c r="J1310" i="3" s="1"/>
  <c r="K1310" i="4" s="1"/>
  <c r="H1310" i="6" s="1"/>
  <c r="O1311" i="2"/>
  <c r="O1312" i="2"/>
  <c r="O1313" i="2"/>
  <c r="O1314" i="2"/>
  <c r="J1314" i="3" s="1"/>
  <c r="K1314" i="4" s="1"/>
  <c r="H1314" i="6" s="1"/>
  <c r="O1315" i="2"/>
  <c r="O1316" i="2"/>
  <c r="O1317" i="2"/>
  <c r="O1318" i="2"/>
  <c r="J1318" i="3" s="1"/>
  <c r="K1318" i="4" s="1"/>
  <c r="H1318" i="6" s="1"/>
  <c r="O1319" i="2"/>
  <c r="O1320" i="2"/>
  <c r="O1321" i="2"/>
  <c r="O1322" i="2"/>
  <c r="J1322" i="3" s="1"/>
  <c r="K1322" i="4" s="1"/>
  <c r="H1322" i="6" s="1"/>
  <c r="O1323" i="2"/>
  <c r="O1324" i="2"/>
  <c r="O1325" i="2"/>
  <c r="O1326" i="2"/>
  <c r="J1326" i="3" s="1"/>
  <c r="K1326" i="4" s="1"/>
  <c r="H1326" i="6" s="1"/>
  <c r="O1327" i="2"/>
  <c r="O1328" i="2"/>
  <c r="O1329" i="2"/>
  <c r="O1330" i="2"/>
  <c r="J1330" i="3" s="1"/>
  <c r="K1330" i="4" s="1"/>
  <c r="H1330" i="6" s="1"/>
  <c r="O1331" i="2"/>
  <c r="O1332" i="2"/>
  <c r="O1333" i="2"/>
  <c r="O1334" i="2"/>
  <c r="J1334" i="3" s="1"/>
  <c r="K1334" i="4" s="1"/>
  <c r="H1334" i="6" s="1"/>
  <c r="O1335" i="2"/>
  <c r="O1336" i="2"/>
  <c r="O1337" i="2"/>
  <c r="O1338" i="2"/>
  <c r="J1338" i="3" s="1"/>
  <c r="K1338" i="4" s="1"/>
  <c r="H1338" i="6" s="1"/>
  <c r="O1339" i="2"/>
  <c r="O1340" i="2"/>
  <c r="O1341" i="2"/>
  <c r="O1342" i="2"/>
  <c r="J1342" i="3" s="1"/>
  <c r="K1342" i="4" s="1"/>
  <c r="H1342" i="6" s="1"/>
  <c r="O1343" i="2"/>
  <c r="O1344" i="2"/>
  <c r="O1345" i="2"/>
  <c r="O1346" i="2"/>
  <c r="J1346" i="3" s="1"/>
  <c r="K1346" i="4" s="1"/>
  <c r="H1346" i="6" s="1"/>
  <c r="O1347" i="2"/>
  <c r="O1348" i="2"/>
  <c r="O1349" i="2"/>
  <c r="O1350" i="2"/>
  <c r="J1350" i="3" s="1"/>
  <c r="K1350" i="4" s="1"/>
  <c r="H1350" i="6" s="1"/>
  <c r="O1351" i="2"/>
  <c r="O1352" i="2"/>
  <c r="O1353" i="2"/>
  <c r="O1354" i="2"/>
  <c r="J1354" i="3" s="1"/>
  <c r="K1354" i="4" s="1"/>
  <c r="H1354" i="6" s="1"/>
  <c r="O1355" i="2"/>
  <c r="O1356" i="2"/>
  <c r="O1357" i="2"/>
  <c r="O1358" i="2"/>
  <c r="J1358" i="3" s="1"/>
  <c r="K1358" i="4" s="1"/>
  <c r="H1358" i="6" s="1"/>
  <c r="O1359" i="2"/>
  <c r="O1360" i="2"/>
  <c r="O1361" i="2"/>
  <c r="O1362" i="2"/>
  <c r="J1362" i="3" s="1"/>
  <c r="K1362" i="4" s="1"/>
  <c r="H1362" i="6" s="1"/>
  <c r="O1363" i="2"/>
  <c r="O1364" i="2"/>
  <c r="O1365" i="2"/>
  <c r="O1366" i="2"/>
  <c r="J1366" i="3" s="1"/>
  <c r="K1366" i="4" s="1"/>
  <c r="H1366" i="6" s="1"/>
  <c r="O1367" i="2"/>
  <c r="O1368" i="2"/>
  <c r="O1369" i="2"/>
  <c r="O1370" i="2"/>
  <c r="J1370" i="3" s="1"/>
  <c r="K1370" i="4" s="1"/>
  <c r="H1370" i="6" s="1"/>
  <c r="O1371" i="2"/>
  <c r="O1372" i="2"/>
  <c r="O1373" i="2"/>
  <c r="O1374" i="2"/>
  <c r="J1374" i="3" s="1"/>
  <c r="K1374" i="4" s="1"/>
  <c r="H1374" i="6" s="1"/>
  <c r="O1375" i="2"/>
  <c r="O1376" i="2"/>
  <c r="O1377" i="2"/>
  <c r="O1378" i="2"/>
  <c r="J1378" i="3" s="1"/>
  <c r="K1378" i="4" s="1"/>
  <c r="H1378" i="6" s="1"/>
  <c r="O1379" i="2"/>
  <c r="O1380" i="2"/>
  <c r="O1381" i="2"/>
  <c r="O1382" i="2"/>
  <c r="J1382" i="3" s="1"/>
  <c r="K1382" i="4" s="1"/>
  <c r="H1382" i="6" s="1"/>
  <c r="O1383" i="2"/>
  <c r="O1384" i="2"/>
  <c r="O1385" i="2"/>
  <c r="O1386" i="2"/>
  <c r="J1386" i="3" s="1"/>
  <c r="K1386" i="4" s="1"/>
  <c r="H1386" i="6" s="1"/>
  <c r="O1387" i="2"/>
  <c r="O1388" i="2"/>
  <c r="O1389" i="2"/>
  <c r="O1390" i="2"/>
  <c r="J1390" i="3" s="1"/>
  <c r="K1390" i="4" s="1"/>
  <c r="H1390" i="6" s="1"/>
  <c r="O1391" i="2"/>
  <c r="O1392" i="2"/>
  <c r="O1393" i="2"/>
  <c r="O1394" i="2"/>
  <c r="J1394" i="3" s="1"/>
  <c r="K1394" i="4" s="1"/>
  <c r="H1394" i="6" s="1"/>
  <c r="O1395" i="2"/>
  <c r="O1396" i="2"/>
  <c r="O1397" i="2"/>
  <c r="O1398" i="2"/>
  <c r="J1398" i="3" s="1"/>
  <c r="K1398" i="4" s="1"/>
  <c r="H1398" i="6" s="1"/>
  <c r="O1399" i="2"/>
  <c r="O1400" i="2"/>
  <c r="O1401" i="2"/>
  <c r="O1402" i="2"/>
  <c r="J1402" i="3" s="1"/>
  <c r="K1402" i="4" s="1"/>
  <c r="H1402" i="6" s="1"/>
  <c r="O1403" i="2"/>
  <c r="O1404" i="2"/>
  <c r="O1405" i="2"/>
  <c r="O1406" i="2"/>
  <c r="J1406" i="3" s="1"/>
  <c r="K1406" i="4" s="1"/>
  <c r="H1406" i="6" s="1"/>
  <c r="O1407" i="2"/>
  <c r="O1408" i="2"/>
  <c r="O1409" i="2"/>
  <c r="O1410" i="2"/>
  <c r="J1410" i="3" s="1"/>
  <c r="K1410" i="4" s="1"/>
  <c r="H1410" i="6" s="1"/>
  <c r="O1411" i="2"/>
  <c r="O1412" i="2"/>
  <c r="O1413" i="2"/>
  <c r="O1414" i="2"/>
  <c r="J1414" i="3" s="1"/>
  <c r="K1414" i="4" s="1"/>
  <c r="H1414" i="6" s="1"/>
  <c r="O1415" i="2"/>
  <c r="O1416" i="2"/>
  <c r="O1417" i="2"/>
  <c r="O1418" i="2"/>
  <c r="J1418" i="3" s="1"/>
  <c r="K1418" i="4" s="1"/>
  <c r="H1418" i="6" s="1"/>
  <c r="O1419" i="2"/>
  <c r="O1420" i="2"/>
  <c r="O1421" i="2"/>
  <c r="O1422" i="2"/>
  <c r="J1422" i="3" s="1"/>
  <c r="K1422" i="4" s="1"/>
  <c r="H1422" i="6" s="1"/>
  <c r="O1423" i="2"/>
  <c r="O1424" i="2"/>
  <c r="O1425" i="2"/>
  <c r="O1426" i="2"/>
  <c r="J1426" i="3" s="1"/>
  <c r="K1426" i="4" s="1"/>
  <c r="H1426" i="6" s="1"/>
  <c r="O1427" i="2"/>
  <c r="O1428" i="2"/>
  <c r="O1429" i="2"/>
  <c r="O1430" i="2"/>
  <c r="J1430" i="3" s="1"/>
  <c r="K1430" i="4" s="1"/>
  <c r="H1430" i="6" s="1"/>
  <c r="O1431" i="2"/>
  <c r="O1432" i="2"/>
  <c r="O1433" i="2"/>
  <c r="O1434" i="2"/>
  <c r="J1434" i="3" s="1"/>
  <c r="K1434" i="4" s="1"/>
  <c r="H1434" i="6" s="1"/>
  <c r="O1435" i="2"/>
  <c r="O1436" i="2"/>
  <c r="O1437" i="2"/>
  <c r="O1438" i="2"/>
  <c r="J1438" i="3" s="1"/>
  <c r="K1438" i="4" s="1"/>
  <c r="H1438" i="6" s="1"/>
  <c r="O1439" i="2"/>
  <c r="O1440" i="2"/>
  <c r="O1441" i="2"/>
  <c r="O1442" i="2"/>
  <c r="J1442" i="3" s="1"/>
  <c r="K1442" i="4" s="1"/>
  <c r="H1442" i="6" s="1"/>
  <c r="O1443" i="2"/>
  <c r="O1444" i="2"/>
  <c r="O1445" i="2"/>
  <c r="O1446" i="2"/>
  <c r="J1446" i="3" s="1"/>
  <c r="K1446" i="4" s="1"/>
  <c r="H1446" i="6" s="1"/>
  <c r="O1447" i="2"/>
  <c r="O1448" i="2"/>
  <c r="O1449" i="2"/>
  <c r="O1450" i="2"/>
  <c r="J1450" i="3" s="1"/>
  <c r="K1450" i="4" s="1"/>
  <c r="H1450" i="6" s="1"/>
  <c r="O1451" i="2"/>
  <c r="O1452" i="2"/>
  <c r="O1453" i="2"/>
  <c r="O1454" i="2"/>
  <c r="J1454" i="3" s="1"/>
  <c r="K1454" i="4" s="1"/>
  <c r="H1454" i="6" s="1"/>
  <c r="O1455" i="2"/>
  <c r="O1456" i="2"/>
  <c r="O1457" i="2"/>
  <c r="O1458" i="2"/>
  <c r="J1458" i="3" s="1"/>
  <c r="K1458" i="4" s="1"/>
  <c r="H1458" i="6" s="1"/>
  <c r="O1459" i="2"/>
  <c r="O1460" i="2"/>
  <c r="O1461" i="2"/>
  <c r="O1462" i="2"/>
  <c r="J1462" i="3" s="1"/>
  <c r="K1462" i="4" s="1"/>
  <c r="H1462" i="6" s="1"/>
  <c r="O1463" i="2"/>
  <c r="O1464" i="2"/>
  <c r="O1465" i="2"/>
  <c r="O1466" i="2"/>
  <c r="J1466" i="3" s="1"/>
  <c r="K1466" i="4" s="1"/>
  <c r="H1466" i="6" s="1"/>
  <c r="O1467" i="2"/>
  <c r="O1468" i="2"/>
  <c r="O1469" i="2"/>
  <c r="O1470" i="2"/>
  <c r="J1470" i="3" s="1"/>
  <c r="K1470" i="4" s="1"/>
  <c r="H1470" i="6" s="1"/>
  <c r="O1471" i="2"/>
  <c r="O1472" i="2"/>
  <c r="O1473" i="2"/>
  <c r="O1474" i="2"/>
  <c r="J1474" i="3" s="1"/>
  <c r="K1474" i="4" s="1"/>
  <c r="H1474" i="6" s="1"/>
  <c r="O1475" i="2"/>
  <c r="O1476" i="2"/>
  <c r="O1477" i="2"/>
  <c r="O1478" i="2"/>
  <c r="J1478" i="3" s="1"/>
  <c r="K1478" i="4" s="1"/>
  <c r="H1478" i="6" s="1"/>
  <c r="O1479" i="2"/>
  <c r="O1480" i="2"/>
  <c r="O1481" i="2"/>
  <c r="O1482" i="2"/>
  <c r="J1482" i="3" s="1"/>
  <c r="K1482" i="4" s="1"/>
  <c r="H1482" i="6" s="1"/>
  <c r="O1483" i="2"/>
  <c r="O1484" i="2"/>
  <c r="O1485" i="2"/>
  <c r="O1486" i="2"/>
  <c r="J1486" i="3" s="1"/>
  <c r="K1486" i="4" s="1"/>
  <c r="H1486" i="6" s="1"/>
  <c r="O1487" i="2"/>
  <c r="O1488" i="2"/>
  <c r="O1489" i="2"/>
  <c r="O1490" i="2"/>
  <c r="J1490" i="3" s="1"/>
  <c r="K1490" i="4" s="1"/>
  <c r="H1490" i="6" s="1"/>
  <c r="O1491" i="2"/>
  <c r="O1492" i="2"/>
  <c r="O1493" i="2"/>
  <c r="O1494" i="2"/>
  <c r="J1494" i="3" s="1"/>
  <c r="K1494" i="4" s="1"/>
  <c r="H1494" i="6" s="1"/>
  <c r="O1495" i="2"/>
  <c r="O1496" i="2"/>
  <c r="O1497" i="2"/>
  <c r="O1498" i="2"/>
  <c r="J1498" i="3" s="1"/>
  <c r="K1498" i="4" s="1"/>
  <c r="H1498" i="6" s="1"/>
  <c r="O1499" i="2"/>
  <c r="O1500" i="2"/>
  <c r="O1501" i="2"/>
  <c r="O1502" i="2"/>
  <c r="J1502" i="3" s="1"/>
  <c r="K1502" i="4" s="1"/>
  <c r="H1502" i="6" s="1"/>
  <c r="O1503" i="2"/>
  <c r="O1504" i="2"/>
  <c r="O1505" i="2"/>
  <c r="O1506" i="2"/>
  <c r="J1506" i="3" s="1"/>
  <c r="K1506" i="4" s="1"/>
  <c r="H1506" i="6" s="1"/>
  <c r="O1507" i="2"/>
  <c r="O1508" i="2"/>
  <c r="O1509" i="2"/>
  <c r="O1510" i="2"/>
  <c r="J1510" i="3" s="1"/>
  <c r="K1510" i="4" s="1"/>
  <c r="H1510" i="6" s="1"/>
  <c r="O1511" i="2"/>
  <c r="O1512" i="2"/>
  <c r="O1513" i="2"/>
  <c r="O1514" i="2"/>
  <c r="J1514" i="3" s="1"/>
  <c r="K1514" i="4" s="1"/>
  <c r="H1514" i="6" s="1"/>
  <c r="O1515" i="2"/>
  <c r="O1516" i="2"/>
  <c r="O1517" i="2"/>
  <c r="O1518" i="2"/>
  <c r="J1518" i="3" s="1"/>
  <c r="K1518" i="4" s="1"/>
  <c r="H1518" i="6" s="1"/>
  <c r="O1519" i="2"/>
  <c r="O1520" i="2"/>
  <c r="O1521" i="2"/>
  <c r="O1522" i="2"/>
  <c r="J1522" i="3" s="1"/>
  <c r="K1522" i="4" s="1"/>
  <c r="H1522" i="6" s="1"/>
  <c r="O1523" i="2"/>
  <c r="O1524" i="2"/>
  <c r="O1525" i="2"/>
  <c r="O1526" i="2"/>
  <c r="J1526" i="3" s="1"/>
  <c r="K1526" i="4" s="1"/>
  <c r="H1526" i="6" s="1"/>
  <c r="O1527" i="2"/>
  <c r="O1528" i="2"/>
  <c r="O1529" i="2"/>
  <c r="O1530" i="2"/>
  <c r="J1530" i="3" s="1"/>
  <c r="K1530" i="4" s="1"/>
  <c r="H1530" i="6" s="1"/>
  <c r="O1531" i="2"/>
  <c r="O1532" i="2"/>
  <c r="O1533" i="2"/>
  <c r="O1534" i="2"/>
  <c r="J1534" i="3" s="1"/>
  <c r="K1534" i="4" s="1"/>
  <c r="H1534" i="6" s="1"/>
  <c r="O1535" i="2"/>
  <c r="O1536" i="2"/>
  <c r="O1537" i="2"/>
  <c r="O1538" i="2"/>
  <c r="J1538" i="3" s="1"/>
  <c r="K1538" i="4" s="1"/>
  <c r="H1538" i="6" s="1"/>
  <c r="O1539" i="2"/>
  <c r="O1540" i="2"/>
  <c r="O1541" i="2"/>
  <c r="O1542" i="2"/>
  <c r="J1542" i="3" s="1"/>
  <c r="K1542" i="4" s="1"/>
  <c r="H1542" i="6" s="1"/>
  <c r="O1543" i="2"/>
  <c r="O1544" i="2"/>
  <c r="O1545" i="2"/>
  <c r="O1546" i="2"/>
  <c r="J1546" i="3" s="1"/>
  <c r="K1546" i="4" s="1"/>
  <c r="H1546" i="6" s="1"/>
  <c r="O1547" i="2"/>
  <c r="O1548" i="2"/>
  <c r="O1549" i="2"/>
  <c r="O1550" i="2"/>
  <c r="J1550" i="3" s="1"/>
  <c r="K1550" i="4" s="1"/>
  <c r="H1550" i="6" s="1"/>
  <c r="O1551" i="2"/>
  <c r="O1552" i="2"/>
  <c r="O1553" i="2"/>
  <c r="O1554" i="2"/>
  <c r="J1554" i="3" s="1"/>
  <c r="K1554" i="4" s="1"/>
  <c r="H1554" i="6" s="1"/>
  <c r="O1555" i="2"/>
  <c r="O1556" i="2"/>
  <c r="O1557" i="2"/>
  <c r="O1558" i="2"/>
  <c r="J1558" i="3" s="1"/>
  <c r="K1558" i="4" s="1"/>
  <c r="H1558" i="6" s="1"/>
  <c r="O1559" i="2"/>
  <c r="O1560" i="2"/>
  <c r="O1561" i="2"/>
  <c r="O1562" i="2"/>
  <c r="J1562" i="3" s="1"/>
  <c r="K1562" i="4" s="1"/>
  <c r="H1562" i="6" s="1"/>
  <c r="O1563" i="2"/>
  <c r="O1564" i="2"/>
  <c r="O1565" i="2"/>
  <c r="O1566" i="2"/>
  <c r="J1566" i="3" s="1"/>
  <c r="K1566" i="4" s="1"/>
  <c r="H1566" i="6" s="1"/>
  <c r="O1567" i="2"/>
  <c r="O1568" i="2"/>
  <c r="O1569" i="2"/>
  <c r="O1570" i="2"/>
  <c r="J1570" i="3" s="1"/>
  <c r="K1570" i="4" s="1"/>
  <c r="H1570" i="6" s="1"/>
  <c r="O1571" i="2"/>
  <c r="O1572" i="2"/>
  <c r="O1573" i="2"/>
  <c r="O1574" i="2"/>
  <c r="J1574" i="3" s="1"/>
  <c r="K1574" i="4" s="1"/>
  <c r="H1574" i="6" s="1"/>
  <c r="O1575" i="2"/>
  <c r="O1576" i="2"/>
  <c r="O1577" i="2"/>
  <c r="O1578" i="2"/>
  <c r="J1578" i="3" s="1"/>
  <c r="K1578" i="4" s="1"/>
  <c r="H1578" i="6" s="1"/>
  <c r="O1579" i="2"/>
  <c r="O1580" i="2"/>
  <c r="O1581" i="2"/>
  <c r="O1582" i="2"/>
  <c r="J1582" i="3" s="1"/>
  <c r="K1582" i="4" s="1"/>
  <c r="H1582" i="6" s="1"/>
  <c r="O1583" i="2"/>
  <c r="O1584" i="2"/>
  <c r="O1585" i="2"/>
  <c r="O1586" i="2"/>
  <c r="J1586" i="3" s="1"/>
  <c r="K1586" i="4" s="1"/>
  <c r="H1586" i="6" s="1"/>
  <c r="O1587" i="2"/>
  <c r="O1588" i="2"/>
  <c r="O1589" i="2"/>
  <c r="O1590" i="2"/>
  <c r="J1590" i="3" s="1"/>
  <c r="K1590" i="4" s="1"/>
  <c r="H1590" i="6" s="1"/>
  <c r="O1591" i="2"/>
  <c r="O1592" i="2"/>
  <c r="O1593" i="2"/>
  <c r="O1594" i="2"/>
  <c r="J1594" i="3" s="1"/>
  <c r="K1594" i="4" s="1"/>
  <c r="H1594" i="6" s="1"/>
  <c r="O1595" i="2"/>
  <c r="O1596" i="2"/>
  <c r="O1597" i="2"/>
  <c r="O1598" i="2"/>
  <c r="J1598" i="3" s="1"/>
  <c r="K1598" i="4" s="1"/>
  <c r="H1598" i="6" s="1"/>
  <c r="O1599" i="2"/>
  <c r="O1600" i="2"/>
  <c r="O1601" i="2"/>
  <c r="O1602" i="2"/>
  <c r="J1602" i="3" s="1"/>
  <c r="K1602" i="4" s="1"/>
  <c r="H1602" i="6" s="1"/>
  <c r="O1603" i="2"/>
  <c r="O1604" i="2"/>
  <c r="O1605" i="2"/>
  <c r="O1606" i="2"/>
  <c r="J1606" i="3" s="1"/>
  <c r="K1606" i="4" s="1"/>
  <c r="H1606" i="6" s="1"/>
  <c r="O1607" i="2"/>
  <c r="O1608" i="2"/>
  <c r="O1609" i="2"/>
  <c r="O1610" i="2"/>
  <c r="J1610" i="3" s="1"/>
  <c r="K1610" i="4" s="1"/>
  <c r="H1610" i="6" s="1"/>
  <c r="O1611" i="2"/>
  <c r="O1612" i="2"/>
  <c r="O1613" i="2"/>
  <c r="O1614" i="2"/>
  <c r="J1614" i="3" s="1"/>
  <c r="K1614" i="4" s="1"/>
  <c r="H1614" i="6" s="1"/>
  <c r="O1615" i="2"/>
  <c r="O1616" i="2"/>
  <c r="O1617" i="2"/>
  <c r="O1618" i="2"/>
  <c r="J1618" i="3" s="1"/>
  <c r="K1618" i="4" s="1"/>
  <c r="H1618" i="6" s="1"/>
  <c r="O1619" i="2"/>
  <c r="O1620" i="2"/>
  <c r="O1621" i="2"/>
  <c r="O1622" i="2"/>
  <c r="J1622" i="3" s="1"/>
  <c r="K1622" i="4" s="1"/>
  <c r="H1622" i="6" s="1"/>
  <c r="O1623" i="2"/>
  <c r="O1624" i="2"/>
  <c r="O1625" i="2"/>
  <c r="O1626" i="2"/>
  <c r="J1626" i="3" s="1"/>
  <c r="K1626" i="4" s="1"/>
  <c r="H1626" i="6" s="1"/>
  <c r="O1627" i="2"/>
  <c r="O1628" i="2"/>
  <c r="O1629" i="2"/>
  <c r="O1630" i="2"/>
  <c r="J1630" i="3" s="1"/>
  <c r="K1630" i="4" s="1"/>
  <c r="H1630" i="6" s="1"/>
  <c r="O1631" i="2"/>
  <c r="O1632" i="2"/>
  <c r="O1633" i="2"/>
  <c r="O1634" i="2"/>
  <c r="J1634" i="3" s="1"/>
  <c r="K1634" i="4" s="1"/>
  <c r="H1634" i="6" s="1"/>
  <c r="O1635" i="2"/>
  <c r="O1636" i="2"/>
  <c r="O1637" i="2"/>
  <c r="O1638" i="2"/>
  <c r="J1638" i="3" s="1"/>
  <c r="K1638" i="4" s="1"/>
  <c r="H1638" i="6" s="1"/>
  <c r="O1639" i="2"/>
  <c r="O1640" i="2"/>
  <c r="O1641" i="2"/>
  <c r="O1642" i="2"/>
  <c r="J1642" i="3" s="1"/>
  <c r="K1642" i="4" s="1"/>
  <c r="H1642" i="6" s="1"/>
  <c r="O1643" i="2"/>
  <c r="O1644" i="2"/>
  <c r="O1645" i="2"/>
  <c r="O1646" i="2"/>
  <c r="J1646" i="3" s="1"/>
  <c r="K1646" i="4" s="1"/>
  <c r="H1646" i="6" s="1"/>
  <c r="O1647" i="2"/>
  <c r="O1648" i="2"/>
  <c r="O1649" i="2"/>
  <c r="O1650" i="2"/>
  <c r="J1650" i="3" s="1"/>
  <c r="K1650" i="4" s="1"/>
  <c r="H1650" i="6" s="1"/>
  <c r="O1651" i="2"/>
  <c r="O1652" i="2"/>
  <c r="O1653" i="2"/>
  <c r="O1654" i="2"/>
  <c r="J1654" i="3" s="1"/>
  <c r="K1654" i="4" s="1"/>
  <c r="H1654" i="6" s="1"/>
  <c r="O1655" i="2"/>
  <c r="O1656" i="2"/>
  <c r="O1657" i="2"/>
  <c r="O1658" i="2"/>
  <c r="J1658" i="3" s="1"/>
  <c r="K1658" i="4" s="1"/>
  <c r="H1658" i="6" s="1"/>
  <c r="O1659" i="2"/>
  <c r="O1660" i="2"/>
  <c r="O1661" i="2"/>
  <c r="O1662" i="2"/>
  <c r="J1662" i="3" s="1"/>
  <c r="K1662" i="4" s="1"/>
  <c r="H1662" i="6" s="1"/>
  <c r="O1663" i="2"/>
  <c r="O1664" i="2"/>
  <c r="O1665" i="2"/>
  <c r="O1666" i="2"/>
  <c r="J1666" i="3" s="1"/>
  <c r="K1666" i="4" s="1"/>
  <c r="H1666" i="6" s="1"/>
  <c r="O1667" i="2"/>
  <c r="O1668" i="2"/>
  <c r="O1669" i="2"/>
  <c r="O1670" i="2"/>
  <c r="J1670" i="3" s="1"/>
  <c r="K1670" i="4" s="1"/>
  <c r="H1670" i="6" s="1"/>
  <c r="O1671" i="2"/>
  <c r="O1672" i="2"/>
  <c r="O1673" i="2"/>
  <c r="O1674" i="2"/>
  <c r="J1674" i="3" s="1"/>
  <c r="K1674" i="4" s="1"/>
  <c r="H1674" i="6" s="1"/>
  <c r="O1675" i="2"/>
  <c r="O1676" i="2"/>
  <c r="O1677" i="2"/>
  <c r="O1678" i="2"/>
  <c r="J1678" i="3" s="1"/>
  <c r="K1678" i="4" s="1"/>
  <c r="H1678" i="6" s="1"/>
  <c r="O1679" i="2"/>
  <c r="O1680" i="2"/>
  <c r="O1681" i="2"/>
  <c r="O1682" i="2"/>
  <c r="J1682" i="3" s="1"/>
  <c r="K1682" i="4" s="1"/>
  <c r="H1682" i="6" s="1"/>
  <c r="O1683" i="2"/>
  <c r="O1684" i="2"/>
  <c r="O1685" i="2"/>
  <c r="O1686" i="2"/>
  <c r="J1686" i="3" s="1"/>
  <c r="K1686" i="4" s="1"/>
  <c r="H1686" i="6" s="1"/>
  <c r="O1687" i="2"/>
  <c r="O1688" i="2"/>
  <c r="O1689" i="2"/>
  <c r="O1690" i="2"/>
  <c r="J1690" i="3" s="1"/>
  <c r="K1690" i="4" s="1"/>
  <c r="H1690" i="6" s="1"/>
  <c r="O1691" i="2"/>
  <c r="O1692" i="2"/>
  <c r="O1693" i="2"/>
  <c r="O1694" i="2"/>
  <c r="J1694" i="3" s="1"/>
  <c r="K1694" i="4" s="1"/>
  <c r="H1694" i="6" s="1"/>
  <c r="O1695" i="2"/>
  <c r="O1696" i="2"/>
  <c r="O1697" i="2"/>
  <c r="O1698" i="2"/>
  <c r="J1698" i="3" s="1"/>
  <c r="K1698" i="4" s="1"/>
  <c r="H1698" i="6" s="1"/>
  <c r="O1699" i="2"/>
  <c r="O1700" i="2"/>
  <c r="O1701" i="2"/>
  <c r="O1702" i="2"/>
  <c r="J1702" i="3" s="1"/>
  <c r="K1702" i="4" s="1"/>
  <c r="H1702" i="6" s="1"/>
  <c r="O1703" i="2"/>
  <c r="O1704" i="2"/>
  <c r="O1705" i="2"/>
  <c r="O1706" i="2"/>
  <c r="J1706" i="3" s="1"/>
  <c r="K1706" i="4" s="1"/>
  <c r="H1706" i="6" s="1"/>
  <c r="O1707" i="2"/>
  <c r="O1708" i="2"/>
  <c r="O1709" i="2"/>
  <c r="O1710" i="2"/>
  <c r="J1710" i="3" s="1"/>
  <c r="K1710" i="4" s="1"/>
  <c r="H1710" i="6" s="1"/>
  <c r="O1711" i="2"/>
  <c r="O1712" i="2"/>
  <c r="O1713" i="2"/>
  <c r="O1714" i="2"/>
  <c r="J1714" i="3" s="1"/>
  <c r="K1714" i="4" s="1"/>
  <c r="H1714" i="6" s="1"/>
  <c r="O1715" i="2"/>
  <c r="O1716" i="2"/>
  <c r="O1717" i="2"/>
  <c r="O1718" i="2"/>
  <c r="J1718" i="3" s="1"/>
  <c r="K1718" i="4" s="1"/>
  <c r="H1718" i="6" s="1"/>
  <c r="O1719" i="2"/>
  <c r="O1720" i="2"/>
  <c r="O1721" i="2"/>
  <c r="O1722" i="2"/>
  <c r="J1722" i="3" s="1"/>
  <c r="K1722" i="4" s="1"/>
  <c r="H1722" i="6" s="1"/>
  <c r="O1723" i="2"/>
  <c r="O1724" i="2"/>
  <c r="O1725" i="2"/>
  <c r="O1726" i="2"/>
  <c r="J1726" i="3" s="1"/>
  <c r="K1726" i="4" s="1"/>
  <c r="H1726" i="6" s="1"/>
  <c r="O1727" i="2"/>
  <c r="O1728" i="2"/>
  <c r="O1729" i="2"/>
  <c r="O1730" i="2"/>
  <c r="J1730" i="3" s="1"/>
  <c r="K1730" i="4" s="1"/>
  <c r="H1730" i="6" s="1"/>
  <c r="O1731" i="2"/>
  <c r="O1732" i="2"/>
  <c r="O1733" i="2"/>
  <c r="O1734" i="2"/>
  <c r="J1734" i="3" s="1"/>
  <c r="K1734" i="4" s="1"/>
  <c r="H1734" i="6" s="1"/>
  <c r="O1735" i="2"/>
  <c r="O1736" i="2"/>
  <c r="O1737" i="2"/>
  <c r="O1738" i="2"/>
  <c r="J1738" i="3" s="1"/>
  <c r="K1738" i="4" s="1"/>
  <c r="H1738" i="6" s="1"/>
  <c r="O1739" i="2"/>
  <c r="O1740" i="2"/>
  <c r="O1741" i="2"/>
  <c r="O1742" i="2"/>
  <c r="J1742" i="3" s="1"/>
  <c r="K1742" i="4" s="1"/>
  <c r="H1742" i="6" s="1"/>
  <c r="O1743" i="2"/>
  <c r="O1744" i="2"/>
  <c r="O1745" i="2"/>
  <c r="O1746" i="2"/>
  <c r="J1746" i="3" s="1"/>
  <c r="K1746" i="4" s="1"/>
  <c r="H1746" i="6" s="1"/>
  <c r="O1747" i="2"/>
  <c r="O1748" i="2"/>
  <c r="O1749" i="2"/>
  <c r="O1750" i="2"/>
  <c r="J1750" i="3" s="1"/>
  <c r="K1750" i="4" s="1"/>
  <c r="H1750" i="6" s="1"/>
  <c r="O1751" i="2"/>
  <c r="O1752" i="2"/>
  <c r="O1753" i="2"/>
  <c r="O1754" i="2"/>
  <c r="J1754" i="3" s="1"/>
  <c r="K1754" i="4" s="1"/>
  <c r="H1754" i="6" s="1"/>
  <c r="O1755" i="2"/>
  <c r="O1756" i="2"/>
  <c r="O1757" i="2"/>
  <c r="O1758" i="2"/>
  <c r="J1758" i="3" s="1"/>
  <c r="K1758" i="4" s="1"/>
  <c r="H1758" i="6" s="1"/>
  <c r="O1759" i="2"/>
  <c r="O1760" i="2"/>
  <c r="O1761" i="2"/>
  <c r="O1762" i="2"/>
  <c r="J1762" i="3" s="1"/>
  <c r="K1762" i="4" s="1"/>
  <c r="H1762" i="6" s="1"/>
  <c r="O1763" i="2"/>
  <c r="O1764" i="2"/>
  <c r="O1765" i="2"/>
  <c r="O1766" i="2"/>
  <c r="J1766" i="3" s="1"/>
  <c r="K1766" i="4" s="1"/>
  <c r="H1766" i="6" s="1"/>
  <c r="O1767" i="2"/>
  <c r="O1768" i="2"/>
  <c r="O1769" i="2"/>
  <c r="O1770" i="2"/>
  <c r="J1770" i="3" s="1"/>
  <c r="K1770" i="4" s="1"/>
  <c r="H1770" i="6" s="1"/>
  <c r="O1771" i="2"/>
  <c r="O1772" i="2"/>
  <c r="O1773" i="2"/>
  <c r="O1774" i="2"/>
  <c r="J1774" i="3" s="1"/>
  <c r="K1774" i="4" s="1"/>
  <c r="H1774" i="6" s="1"/>
  <c r="O1775" i="2"/>
  <c r="O1776" i="2"/>
  <c r="O1777" i="2"/>
  <c r="O1778" i="2"/>
  <c r="J1778" i="3" s="1"/>
  <c r="K1778" i="4" s="1"/>
  <c r="H1778" i="6" s="1"/>
  <c r="O1779" i="2"/>
  <c r="O1780" i="2"/>
  <c r="O1781" i="2"/>
  <c r="O1782" i="2"/>
  <c r="J1782" i="3" s="1"/>
  <c r="K1782" i="4" s="1"/>
  <c r="H1782" i="6" s="1"/>
  <c r="O1783" i="2"/>
  <c r="O1784" i="2"/>
  <c r="O1785" i="2"/>
  <c r="O1786" i="2"/>
  <c r="J1786" i="3" s="1"/>
  <c r="K1786" i="4" s="1"/>
  <c r="H1786" i="6" s="1"/>
  <c r="O1787" i="2"/>
  <c r="O1788" i="2"/>
  <c r="O1789" i="2"/>
  <c r="O1790" i="2"/>
  <c r="J1790" i="3" s="1"/>
  <c r="K1790" i="4" s="1"/>
  <c r="H1790" i="6" s="1"/>
  <c r="O1791" i="2"/>
  <c r="O1792" i="2"/>
  <c r="O1793" i="2"/>
  <c r="O1794" i="2"/>
  <c r="J1794" i="3" s="1"/>
  <c r="K1794" i="4" s="1"/>
  <c r="H1794" i="6" s="1"/>
  <c r="O1795" i="2"/>
  <c r="O1796" i="2"/>
  <c r="O1797" i="2"/>
  <c r="O1798" i="2"/>
  <c r="J1798" i="3" s="1"/>
  <c r="K1798" i="4" s="1"/>
  <c r="H1798" i="6" s="1"/>
  <c r="O1799" i="2"/>
  <c r="O1800" i="2"/>
  <c r="O1801" i="2"/>
  <c r="O1802" i="2"/>
  <c r="J1802" i="3" s="1"/>
  <c r="K1802" i="4" s="1"/>
  <c r="H1802" i="6" s="1"/>
  <c r="O1803" i="2"/>
  <c r="O1804" i="2"/>
  <c r="O1805" i="2"/>
  <c r="O1806" i="2"/>
  <c r="J1806" i="3" s="1"/>
  <c r="K1806" i="4" s="1"/>
  <c r="H1806" i="6" s="1"/>
  <c r="O1807" i="2"/>
  <c r="O1808" i="2"/>
  <c r="O1809" i="2"/>
  <c r="O1810" i="2"/>
  <c r="J1810" i="3" s="1"/>
  <c r="K1810" i="4" s="1"/>
  <c r="H1810" i="6" s="1"/>
  <c r="O1811" i="2"/>
  <c r="O1812" i="2"/>
  <c r="O1813" i="2"/>
  <c r="O1814" i="2"/>
  <c r="J1814" i="3" s="1"/>
  <c r="K1814" i="4" s="1"/>
  <c r="H1814" i="6" s="1"/>
  <c r="O1815" i="2"/>
  <c r="O1816" i="2"/>
  <c r="O1817" i="2"/>
  <c r="O1818" i="2"/>
  <c r="J1818" i="3" s="1"/>
  <c r="K1818" i="4" s="1"/>
  <c r="H1818" i="6" s="1"/>
  <c r="O1819" i="2"/>
  <c r="O1820" i="2"/>
  <c r="O1821" i="2"/>
  <c r="O1822" i="2"/>
  <c r="J1822" i="3" s="1"/>
  <c r="K1822" i="4" s="1"/>
  <c r="H1822" i="6" s="1"/>
  <c r="O1823" i="2"/>
  <c r="O1824" i="2"/>
  <c r="O1825" i="2"/>
  <c r="O1826" i="2"/>
  <c r="J1826" i="3" s="1"/>
  <c r="K1826" i="4" s="1"/>
  <c r="H1826" i="6" s="1"/>
  <c r="O1827" i="2"/>
  <c r="O1828" i="2"/>
  <c r="O1829" i="2"/>
  <c r="O1830" i="2"/>
  <c r="J1830" i="3" s="1"/>
  <c r="K1830" i="4" s="1"/>
  <c r="H1830" i="6" s="1"/>
  <c r="O1831" i="2"/>
  <c r="O1832" i="2"/>
  <c r="O1833" i="2"/>
  <c r="O1834" i="2"/>
  <c r="J1834" i="3" s="1"/>
  <c r="K1834" i="4" s="1"/>
  <c r="H1834" i="6" s="1"/>
  <c r="O1835" i="2"/>
  <c r="O1836" i="2"/>
  <c r="O1837" i="2"/>
  <c r="O1838" i="2"/>
  <c r="J1838" i="3" s="1"/>
  <c r="K1838" i="4" s="1"/>
  <c r="H1838" i="6" s="1"/>
  <c r="O1839" i="2"/>
  <c r="O1840" i="2"/>
  <c r="O1841" i="2"/>
  <c r="O1842" i="2"/>
  <c r="J1842" i="3" s="1"/>
  <c r="K1842" i="4" s="1"/>
  <c r="H1842" i="6" s="1"/>
  <c r="O1843" i="2"/>
  <c r="O1844" i="2"/>
  <c r="O1845" i="2"/>
  <c r="O1846" i="2"/>
  <c r="J1846" i="3" s="1"/>
  <c r="K1846" i="4" s="1"/>
  <c r="H1846" i="6" s="1"/>
  <c r="O1847" i="2"/>
  <c r="O1848" i="2"/>
  <c r="O1849" i="2"/>
  <c r="O1850" i="2"/>
  <c r="J1850" i="3" s="1"/>
  <c r="K1850" i="4" s="1"/>
  <c r="H1850" i="6" s="1"/>
  <c r="O1851" i="2"/>
  <c r="O1852" i="2"/>
  <c r="O1853" i="2"/>
  <c r="O1854" i="2"/>
  <c r="J1854" i="3" s="1"/>
  <c r="K1854" i="4" s="1"/>
  <c r="H1854" i="6" s="1"/>
  <c r="O1855" i="2"/>
  <c r="O1856" i="2"/>
  <c r="O1857" i="2"/>
  <c r="O1858" i="2"/>
  <c r="J1858" i="3" s="1"/>
  <c r="K1858" i="4" s="1"/>
  <c r="H1858" i="6" s="1"/>
  <c r="O1859" i="2"/>
  <c r="O1860" i="2"/>
  <c r="O1861" i="2"/>
  <c r="O1862" i="2"/>
  <c r="J1862" i="3" s="1"/>
  <c r="K1862" i="4" s="1"/>
  <c r="H1862" i="6" s="1"/>
  <c r="O1863" i="2"/>
  <c r="O1864" i="2"/>
  <c r="O1865" i="2"/>
  <c r="O1866" i="2"/>
  <c r="J1866" i="3" s="1"/>
  <c r="K1866" i="4" s="1"/>
  <c r="H1866" i="6" s="1"/>
  <c r="O1867" i="2"/>
  <c r="O1868" i="2"/>
  <c r="O1869" i="2"/>
  <c r="O1870" i="2"/>
  <c r="J1870" i="3" s="1"/>
  <c r="K1870" i="4" s="1"/>
  <c r="H1870" i="6" s="1"/>
  <c r="O1871" i="2"/>
  <c r="O1872" i="2"/>
  <c r="O1873" i="2"/>
  <c r="O1874" i="2"/>
  <c r="J1874" i="3" s="1"/>
  <c r="K1874" i="4" s="1"/>
  <c r="H1874" i="6" s="1"/>
  <c r="O1875" i="2"/>
  <c r="O1876" i="2"/>
  <c r="O1877" i="2"/>
  <c r="O1878" i="2"/>
  <c r="J1878" i="3" s="1"/>
  <c r="K1878" i="4" s="1"/>
  <c r="H1878" i="6" s="1"/>
  <c r="O1879" i="2"/>
  <c r="O1880" i="2"/>
  <c r="O1881" i="2"/>
  <c r="O1882" i="2"/>
  <c r="J1882" i="3" s="1"/>
  <c r="K1882" i="4" s="1"/>
  <c r="H1882" i="6" s="1"/>
  <c r="O1883" i="2"/>
  <c r="O1884" i="2"/>
  <c r="O1885" i="2"/>
  <c r="O1886" i="2"/>
  <c r="J1886" i="3" s="1"/>
  <c r="K1886" i="4" s="1"/>
  <c r="H1886" i="6" s="1"/>
  <c r="O1887" i="2"/>
  <c r="O1888" i="2"/>
  <c r="O1889" i="2"/>
  <c r="O1890" i="2"/>
  <c r="J1890" i="3" s="1"/>
  <c r="K1890" i="4" s="1"/>
  <c r="H1890" i="6" s="1"/>
  <c r="O1891" i="2"/>
  <c r="O1892" i="2"/>
  <c r="O1893" i="2"/>
  <c r="O1894" i="2"/>
  <c r="J1894" i="3" s="1"/>
  <c r="K1894" i="4" s="1"/>
  <c r="H1894" i="6" s="1"/>
  <c r="O1895" i="2"/>
  <c r="O1896" i="2"/>
  <c r="O1897" i="2"/>
  <c r="O1898" i="2"/>
  <c r="J1898" i="3" s="1"/>
  <c r="K1898" i="4" s="1"/>
  <c r="H1898" i="6" s="1"/>
  <c r="O1899" i="2"/>
  <c r="O1900" i="2"/>
  <c r="O1901" i="2"/>
  <c r="O1902" i="2"/>
  <c r="J1902" i="3" s="1"/>
  <c r="K1902" i="4" s="1"/>
  <c r="H1902" i="6" s="1"/>
  <c r="O1903" i="2"/>
  <c r="O1904" i="2"/>
  <c r="O1905" i="2"/>
  <c r="O1906" i="2"/>
  <c r="J1906" i="3" s="1"/>
  <c r="K1906" i="4" s="1"/>
  <c r="H1906" i="6" s="1"/>
  <c r="O1907" i="2"/>
  <c r="O1908" i="2"/>
  <c r="O1909" i="2"/>
  <c r="O1910" i="2"/>
  <c r="J1910" i="3" s="1"/>
  <c r="K1910" i="4" s="1"/>
  <c r="H1910" i="6" s="1"/>
  <c r="O1911" i="2"/>
  <c r="O1912" i="2"/>
  <c r="O1913" i="2"/>
  <c r="O1914" i="2"/>
  <c r="J1914" i="3" s="1"/>
  <c r="K1914" i="4" s="1"/>
  <c r="H1914" i="6" s="1"/>
  <c r="O1915" i="2"/>
  <c r="O1916" i="2"/>
  <c r="O1917" i="2"/>
  <c r="O1918" i="2"/>
  <c r="J1918" i="3" s="1"/>
  <c r="K1918" i="4" s="1"/>
  <c r="H1918" i="6" s="1"/>
  <c r="O1919" i="2"/>
  <c r="O1920" i="2"/>
  <c r="O1921" i="2"/>
  <c r="O1922" i="2"/>
  <c r="J1922" i="3" s="1"/>
  <c r="K1922" i="4" s="1"/>
  <c r="H1922" i="6" s="1"/>
  <c r="O1923" i="2"/>
  <c r="O1924" i="2"/>
  <c r="O1925" i="2"/>
  <c r="O1926" i="2"/>
  <c r="J1926" i="3" s="1"/>
  <c r="K1926" i="4" s="1"/>
  <c r="H1926" i="6" s="1"/>
  <c r="O1927" i="2"/>
  <c r="O1928" i="2"/>
  <c r="O1929" i="2"/>
  <c r="O1930" i="2"/>
  <c r="J1930" i="3" s="1"/>
  <c r="K1930" i="4" s="1"/>
  <c r="H1930" i="6" s="1"/>
  <c r="O1931" i="2"/>
  <c r="O1932" i="2"/>
  <c r="O1933" i="2"/>
  <c r="O1934" i="2"/>
  <c r="J1934" i="3" s="1"/>
  <c r="K1934" i="4" s="1"/>
  <c r="H1934" i="6" s="1"/>
  <c r="O1935" i="2"/>
  <c r="O1936" i="2"/>
  <c r="O1937" i="2"/>
  <c r="O1938" i="2"/>
  <c r="J1938" i="3" s="1"/>
  <c r="K1938" i="4" s="1"/>
  <c r="H1938" i="6" s="1"/>
  <c r="O1939" i="2"/>
  <c r="O1940" i="2"/>
  <c r="O1941" i="2"/>
  <c r="O1942" i="2"/>
  <c r="J1942" i="3" s="1"/>
  <c r="K1942" i="4" s="1"/>
  <c r="H1942" i="6" s="1"/>
  <c r="O1943" i="2"/>
  <c r="O1944" i="2"/>
  <c r="O1945" i="2"/>
  <c r="O1946" i="2"/>
  <c r="J1946" i="3" s="1"/>
  <c r="K1946" i="4" s="1"/>
  <c r="H1946" i="6" s="1"/>
  <c r="O1947" i="2"/>
  <c r="O1948" i="2"/>
  <c r="O1949" i="2"/>
  <c r="O1950" i="2"/>
  <c r="J1950" i="3" s="1"/>
  <c r="K1950" i="4" s="1"/>
  <c r="H1950" i="6" s="1"/>
  <c r="O1951" i="2"/>
  <c r="O1952" i="2"/>
  <c r="O1953" i="2"/>
  <c r="O1954" i="2"/>
  <c r="J1954" i="3" s="1"/>
  <c r="K1954" i="4" s="1"/>
  <c r="H1954" i="6" s="1"/>
  <c r="O1955" i="2"/>
  <c r="O1956" i="2"/>
  <c r="O1957" i="2"/>
  <c r="O1958" i="2"/>
  <c r="J1958" i="3" s="1"/>
  <c r="K1958" i="4" s="1"/>
  <c r="H1958" i="6" s="1"/>
  <c r="O1959" i="2"/>
  <c r="O1960" i="2"/>
  <c r="O1961" i="2"/>
  <c r="O1962" i="2"/>
  <c r="J1962" i="3" s="1"/>
  <c r="K1962" i="4" s="1"/>
  <c r="H1962" i="6" s="1"/>
  <c r="O1963" i="2"/>
  <c r="O1964" i="2"/>
  <c r="O1965" i="2"/>
  <c r="O1966" i="2"/>
  <c r="J1966" i="3" s="1"/>
  <c r="K1966" i="4" s="1"/>
  <c r="H1966" i="6" s="1"/>
  <c r="O1967" i="2"/>
  <c r="O1968" i="2"/>
  <c r="O1969" i="2"/>
  <c r="O1970" i="2"/>
  <c r="J1970" i="3" s="1"/>
  <c r="K1970" i="4" s="1"/>
  <c r="H1970" i="6" s="1"/>
  <c r="O1971" i="2"/>
  <c r="O1972" i="2"/>
  <c r="O1973" i="2"/>
  <c r="O1974" i="2"/>
  <c r="J1974" i="3" s="1"/>
  <c r="K1974" i="4" s="1"/>
  <c r="H1974" i="6" s="1"/>
  <c r="O1975" i="2"/>
  <c r="O1976" i="2"/>
  <c r="O1977" i="2"/>
  <c r="O1978" i="2"/>
  <c r="J1978" i="3" s="1"/>
  <c r="K1978" i="4" s="1"/>
  <c r="H1978" i="6" s="1"/>
  <c r="O1979" i="2"/>
  <c r="O1980" i="2"/>
  <c r="O1981" i="2"/>
  <c r="O1982" i="2"/>
  <c r="J1982" i="3" s="1"/>
  <c r="K1982" i="4" s="1"/>
  <c r="H1982" i="6" s="1"/>
  <c r="O1983" i="2"/>
  <c r="O1984" i="2"/>
  <c r="O1985" i="2"/>
  <c r="O1986" i="2"/>
  <c r="J1986" i="3" s="1"/>
  <c r="K1986" i="4" s="1"/>
  <c r="H1986" i="6" s="1"/>
  <c r="O1987" i="2"/>
  <c r="O1988" i="2"/>
  <c r="O1989" i="2"/>
  <c r="O1990" i="2"/>
  <c r="J1990" i="3" s="1"/>
  <c r="K1990" i="4" s="1"/>
  <c r="H1990" i="6" s="1"/>
  <c r="O1991" i="2"/>
  <c r="O1992" i="2"/>
  <c r="O1993" i="2"/>
  <c r="O1994" i="2"/>
  <c r="J1994" i="3" s="1"/>
  <c r="K1994" i="4" s="1"/>
  <c r="H1994" i="6" s="1"/>
  <c r="O1995" i="2"/>
  <c r="O1996" i="2"/>
  <c r="O1997" i="2"/>
  <c r="O1998" i="2"/>
  <c r="J1998" i="3" s="1"/>
  <c r="K1998" i="4" s="1"/>
  <c r="H1998" i="6" s="1"/>
  <c r="O1999" i="2"/>
  <c r="O2000" i="2"/>
  <c r="O2001" i="2"/>
  <c r="O2002" i="2"/>
  <c r="J2002" i="3" s="1"/>
  <c r="K2002" i="4" s="1"/>
  <c r="H2002" i="6" s="1"/>
  <c r="O2003" i="2"/>
  <c r="O2004" i="2"/>
  <c r="O2005" i="2"/>
  <c r="O2006" i="2"/>
  <c r="J2006" i="3" s="1"/>
  <c r="K2006" i="4" s="1"/>
  <c r="H2006" i="6" s="1"/>
  <c r="O2007" i="2"/>
  <c r="O2008" i="2"/>
  <c r="O2009" i="2"/>
  <c r="O2010" i="2"/>
  <c r="J2010" i="3" s="1"/>
  <c r="K2010" i="4" s="1"/>
  <c r="H2010" i="6" s="1"/>
  <c r="O2011" i="2"/>
  <c r="O2012" i="2"/>
  <c r="O2013" i="2"/>
  <c r="O2014" i="2"/>
  <c r="J2014" i="3" s="1"/>
  <c r="K2014" i="4" s="1"/>
  <c r="H2014" i="6" s="1"/>
  <c r="O2015" i="2"/>
  <c r="O2016" i="2"/>
  <c r="O2017" i="2"/>
  <c r="O2018" i="2"/>
  <c r="J2018" i="3" s="1"/>
  <c r="K2018" i="4" s="1"/>
  <c r="H2018" i="6" s="1"/>
  <c r="O2019" i="2"/>
  <c r="O2020" i="2"/>
  <c r="O2021" i="2"/>
  <c r="O2022" i="2"/>
  <c r="J2022" i="3" s="1"/>
  <c r="K2022" i="4" s="1"/>
  <c r="H2022" i="6" s="1"/>
  <c r="O2023" i="2"/>
  <c r="O2024" i="2"/>
  <c r="O2025" i="2"/>
  <c r="O2026" i="2"/>
  <c r="J2026" i="3" s="1"/>
  <c r="K2026" i="4" s="1"/>
  <c r="H2026" i="6" s="1"/>
  <c r="O2027" i="2"/>
  <c r="O2028" i="2"/>
  <c r="O2029" i="2"/>
  <c r="O2030" i="2"/>
  <c r="J2030" i="3" s="1"/>
  <c r="K2030" i="4" s="1"/>
  <c r="H2030" i="6" s="1"/>
  <c r="O2031" i="2"/>
  <c r="O2032" i="2"/>
  <c r="O2033" i="2"/>
  <c r="O2034" i="2"/>
  <c r="J2034" i="3" s="1"/>
  <c r="K2034" i="4" s="1"/>
  <c r="H2034" i="6" s="1"/>
  <c r="O2035" i="2"/>
  <c r="O2036" i="2"/>
  <c r="O2037" i="2"/>
  <c r="O2038" i="2"/>
  <c r="J2038" i="3" s="1"/>
  <c r="K2038" i="4" s="1"/>
  <c r="H2038" i="6" s="1"/>
  <c r="O2039" i="2"/>
  <c r="O2040" i="2"/>
  <c r="O2041" i="2"/>
  <c r="O2042" i="2"/>
  <c r="J2042" i="3" s="1"/>
  <c r="K2042" i="4" s="1"/>
  <c r="H2042" i="6" s="1"/>
  <c r="O2043" i="2"/>
  <c r="O2044" i="2"/>
  <c r="O2045" i="2"/>
  <c r="O2046" i="2"/>
  <c r="J2046" i="3" s="1"/>
  <c r="K2046" i="4" s="1"/>
  <c r="H2046" i="6" s="1"/>
  <c r="O2047" i="2"/>
  <c r="O2048" i="2"/>
  <c r="O2049" i="2"/>
  <c r="O2050" i="2"/>
  <c r="J2050" i="3" s="1"/>
  <c r="K2050" i="4" s="1"/>
  <c r="H2050" i="6" s="1"/>
  <c r="O2051" i="2"/>
  <c r="O2052" i="2"/>
  <c r="O2053" i="2"/>
  <c r="O2054" i="2"/>
  <c r="J2054" i="3" s="1"/>
  <c r="K2054" i="4" s="1"/>
  <c r="H2054" i="6" s="1"/>
  <c r="O2055" i="2"/>
  <c r="O2056" i="2"/>
  <c r="O2057" i="2"/>
  <c r="O2058" i="2"/>
  <c r="J2058" i="3" s="1"/>
  <c r="K2058" i="4" s="1"/>
  <c r="H2058" i="6" s="1"/>
  <c r="O2059" i="2"/>
  <c r="O2060" i="2"/>
  <c r="O2061" i="2"/>
  <c r="O2062" i="2"/>
  <c r="J2062" i="3" s="1"/>
  <c r="K2062" i="4" s="1"/>
  <c r="H2062" i="6" s="1"/>
  <c r="O2063" i="2"/>
  <c r="O2064" i="2"/>
  <c r="O2065" i="2"/>
  <c r="O2066" i="2"/>
  <c r="J2066" i="3" s="1"/>
  <c r="K2066" i="4" s="1"/>
  <c r="H2066" i="6" s="1"/>
  <c r="O2067" i="2"/>
  <c r="O2068" i="2"/>
  <c r="O2069" i="2"/>
  <c r="O2070" i="2"/>
  <c r="J2070" i="3" s="1"/>
  <c r="K2070" i="4" s="1"/>
  <c r="H2070" i="6" s="1"/>
  <c r="O2071" i="2"/>
  <c r="O2072" i="2"/>
  <c r="O2073" i="2"/>
  <c r="O2074" i="2"/>
  <c r="J2074" i="3" s="1"/>
  <c r="K2074" i="4" s="1"/>
  <c r="H2074" i="6" s="1"/>
  <c r="O2075" i="2"/>
  <c r="O2076" i="2"/>
  <c r="O2077" i="2"/>
  <c r="O2078" i="2"/>
  <c r="J2078" i="3" s="1"/>
  <c r="K2078" i="4" s="1"/>
  <c r="H2078" i="6" s="1"/>
  <c r="O2079" i="2"/>
  <c r="O2080" i="2"/>
  <c r="O2081" i="2"/>
  <c r="O2082" i="2"/>
  <c r="J2082" i="3" s="1"/>
  <c r="K2082" i="4" s="1"/>
  <c r="H2082" i="6" s="1"/>
  <c r="O2083" i="2"/>
  <c r="O2084" i="2"/>
  <c r="O2085" i="2"/>
  <c r="O2086" i="2"/>
  <c r="J2086" i="3" s="1"/>
  <c r="K2086" i="4" s="1"/>
  <c r="H2086" i="6" s="1"/>
  <c r="O2087" i="2"/>
  <c r="O2088" i="2"/>
  <c r="O2089" i="2"/>
  <c r="O2090" i="2"/>
  <c r="J2090" i="3" s="1"/>
  <c r="K2090" i="4" s="1"/>
  <c r="H2090" i="6" s="1"/>
  <c r="O2091" i="2"/>
  <c r="O2092" i="2"/>
  <c r="O2093" i="2"/>
  <c r="O2094" i="2"/>
  <c r="J2094" i="3" s="1"/>
  <c r="K2094" i="4" s="1"/>
  <c r="H2094" i="6" s="1"/>
  <c r="O2095" i="2"/>
  <c r="O2096" i="2"/>
  <c r="O2097" i="2"/>
  <c r="O2098" i="2"/>
  <c r="J2098" i="3" s="1"/>
  <c r="K2098" i="4" s="1"/>
  <c r="H2098" i="6" s="1"/>
  <c r="O2099" i="2"/>
  <c r="O2100" i="2"/>
  <c r="O2101" i="2"/>
  <c r="O2102" i="2"/>
  <c r="J2102" i="3" s="1"/>
  <c r="K2102" i="4" s="1"/>
  <c r="H2102" i="6" s="1"/>
  <c r="O2103" i="2"/>
  <c r="O2104" i="2"/>
  <c r="O2105" i="2"/>
  <c r="O2106" i="2"/>
  <c r="J2106" i="3" s="1"/>
  <c r="K2106" i="4" s="1"/>
  <c r="H2106" i="6" s="1"/>
  <c r="O2107" i="2"/>
  <c r="O2108" i="2"/>
  <c r="O2109" i="2"/>
  <c r="O2110" i="2"/>
  <c r="J2110" i="3" s="1"/>
  <c r="K2110" i="4" s="1"/>
  <c r="H2110" i="6" s="1"/>
  <c r="O2111" i="2"/>
  <c r="O2112" i="2"/>
  <c r="O2113" i="2"/>
  <c r="O2114" i="2"/>
  <c r="J2114" i="3" s="1"/>
  <c r="K2114" i="4" s="1"/>
  <c r="H2114" i="6" s="1"/>
  <c r="O2115" i="2"/>
  <c r="O2116" i="2"/>
  <c r="O2117" i="2"/>
  <c r="O2118" i="2"/>
  <c r="J2118" i="3" s="1"/>
  <c r="K2118" i="4" s="1"/>
  <c r="H2118" i="6" s="1"/>
  <c r="O2119" i="2"/>
  <c r="O2120" i="2"/>
  <c r="O2121" i="2"/>
  <c r="O2122" i="2"/>
  <c r="J2122" i="3" s="1"/>
  <c r="K2122" i="4" s="1"/>
  <c r="H2122" i="6" s="1"/>
  <c r="O2123" i="2"/>
  <c r="O2124" i="2"/>
  <c r="O2125" i="2"/>
  <c r="O2126" i="2"/>
  <c r="J2126" i="3" s="1"/>
  <c r="K2126" i="4" s="1"/>
  <c r="H2126" i="6" s="1"/>
  <c r="O2127" i="2"/>
  <c r="O2128" i="2"/>
  <c r="O2129" i="2"/>
  <c r="O2130" i="2"/>
  <c r="J2130" i="3" s="1"/>
  <c r="K2130" i="4" s="1"/>
  <c r="H2130" i="6" s="1"/>
  <c r="O2131" i="2"/>
  <c r="O2132" i="2"/>
  <c r="O2133" i="2"/>
  <c r="O2134" i="2"/>
  <c r="J2134" i="3" s="1"/>
  <c r="K2134" i="4" s="1"/>
  <c r="H2134" i="6" s="1"/>
  <c r="O2135" i="2"/>
  <c r="O2136" i="2"/>
  <c r="O2137" i="2"/>
  <c r="O2138" i="2"/>
  <c r="J2138" i="3" s="1"/>
  <c r="K2138" i="4" s="1"/>
  <c r="H2138" i="6" s="1"/>
  <c r="O2139" i="2"/>
  <c r="O2140" i="2"/>
  <c r="O2141" i="2"/>
  <c r="O2142" i="2"/>
  <c r="J2142" i="3" s="1"/>
  <c r="K2142" i="4" s="1"/>
  <c r="H2142" i="6" s="1"/>
  <c r="O2143" i="2"/>
  <c r="O2144" i="2"/>
  <c r="O2145" i="2"/>
  <c r="O2146" i="2"/>
  <c r="J2146" i="3" s="1"/>
  <c r="K2146" i="4" s="1"/>
  <c r="H2146" i="6" s="1"/>
  <c r="O2147" i="2"/>
  <c r="O2148" i="2"/>
  <c r="O2149" i="2"/>
  <c r="O2150" i="2"/>
  <c r="J2150" i="3" s="1"/>
  <c r="K2150" i="4" s="1"/>
  <c r="H2150" i="6" s="1"/>
  <c r="O2151" i="2"/>
  <c r="O2152" i="2"/>
  <c r="O2153" i="2"/>
  <c r="O2154" i="2"/>
  <c r="J2154" i="3" s="1"/>
  <c r="K2154" i="4" s="1"/>
  <c r="H2154" i="6" s="1"/>
  <c r="O2155" i="2"/>
  <c r="O2156" i="2"/>
  <c r="O2157" i="2"/>
  <c r="O2158" i="2"/>
  <c r="J2158" i="3" s="1"/>
  <c r="K2158" i="4" s="1"/>
  <c r="H2158" i="6" s="1"/>
  <c r="O2159" i="2"/>
  <c r="O2160" i="2"/>
  <c r="O2161" i="2"/>
  <c r="O2162" i="2"/>
  <c r="J2162" i="3" s="1"/>
  <c r="K2162" i="4" s="1"/>
  <c r="H2162" i="6" s="1"/>
  <c r="O2163" i="2"/>
  <c r="O2164" i="2"/>
  <c r="O2165" i="2"/>
  <c r="O2166" i="2"/>
  <c r="J2166" i="3" s="1"/>
  <c r="K2166" i="4" s="1"/>
  <c r="H2166" i="6" s="1"/>
  <c r="O2167" i="2"/>
  <c r="O2168" i="2"/>
  <c r="O2169" i="2"/>
  <c r="O2170" i="2"/>
  <c r="J2170" i="3" s="1"/>
  <c r="K2170" i="4" s="1"/>
  <c r="H2170" i="6" s="1"/>
  <c r="O2171" i="2"/>
  <c r="O2172" i="2"/>
  <c r="O2173" i="2"/>
  <c r="O2174" i="2"/>
  <c r="J2174" i="3" s="1"/>
  <c r="K2174" i="4" s="1"/>
  <c r="H2174" i="6" s="1"/>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K2" i="3"/>
  <c r="L2" i="4" s="1"/>
  <c r="I2" i="6" s="1"/>
  <c r="K3" i="3"/>
  <c r="L3" i="4" s="1"/>
  <c r="I3" i="6" s="1"/>
  <c r="K4" i="3"/>
  <c r="L4" i="4" s="1"/>
  <c r="I4" i="6" s="1"/>
  <c r="K6" i="3"/>
  <c r="L6" i="4" s="1"/>
  <c r="I6" i="6" s="1"/>
  <c r="K7" i="3"/>
  <c r="L7" i="4" s="1"/>
  <c r="I7" i="6" s="1"/>
  <c r="K8" i="3"/>
  <c r="L8" i="4" s="1"/>
  <c r="I8" i="6" s="1"/>
  <c r="K10" i="3"/>
  <c r="L10" i="4" s="1"/>
  <c r="I10" i="6" s="1"/>
  <c r="K11" i="3"/>
  <c r="L11" i="4" s="1"/>
  <c r="I11" i="6" s="1"/>
  <c r="K12" i="3"/>
  <c r="L12" i="4" s="1"/>
  <c r="I12" i="6" s="1"/>
  <c r="K14" i="3"/>
  <c r="L14" i="4" s="1"/>
  <c r="I14" i="6" s="1"/>
  <c r="K15" i="3"/>
  <c r="L15" i="4" s="1"/>
  <c r="I15" i="6" s="1"/>
  <c r="K16" i="3"/>
  <c r="L16" i="4" s="1"/>
  <c r="I16" i="6" s="1"/>
  <c r="K18" i="3"/>
  <c r="L18" i="4" s="1"/>
  <c r="I18" i="6" s="1"/>
  <c r="K19" i="3"/>
  <c r="L19" i="4" s="1"/>
  <c r="I19" i="6" s="1"/>
  <c r="K20" i="3"/>
  <c r="L20" i="4" s="1"/>
  <c r="I20" i="6" s="1"/>
  <c r="K22" i="3"/>
  <c r="L22" i="4" s="1"/>
  <c r="I22" i="6" s="1"/>
  <c r="K23" i="3"/>
  <c r="L23" i="4" s="1"/>
  <c r="I23" i="6" s="1"/>
  <c r="K24" i="3"/>
  <c r="L24" i="4" s="1"/>
  <c r="I24" i="6" s="1"/>
  <c r="K26" i="3"/>
  <c r="L26" i="4" s="1"/>
  <c r="I26" i="6" s="1"/>
  <c r="K27" i="3"/>
  <c r="L27" i="4" s="1"/>
  <c r="I27" i="6" s="1"/>
  <c r="K28" i="3"/>
  <c r="L28" i="4" s="1"/>
  <c r="I28" i="6" s="1"/>
  <c r="K30" i="3"/>
  <c r="L30" i="4" s="1"/>
  <c r="I30" i="6" s="1"/>
  <c r="K31" i="3"/>
  <c r="L31" i="4" s="1"/>
  <c r="I31" i="6" s="1"/>
  <c r="K32" i="3"/>
  <c r="L32" i="4" s="1"/>
  <c r="I32" i="6" s="1"/>
  <c r="K34" i="3"/>
  <c r="L34" i="4" s="1"/>
  <c r="I34" i="6" s="1"/>
  <c r="K35" i="3"/>
  <c r="L35" i="4" s="1"/>
  <c r="I35" i="6" s="1"/>
  <c r="K36" i="3"/>
  <c r="L36" i="4" s="1"/>
  <c r="I36" i="6" s="1"/>
  <c r="K38" i="3"/>
  <c r="L38" i="4" s="1"/>
  <c r="I38" i="6" s="1"/>
  <c r="K39" i="3"/>
  <c r="L39" i="4" s="1"/>
  <c r="I39" i="6" s="1"/>
  <c r="K40" i="3"/>
  <c r="L40" i="4" s="1"/>
  <c r="I40" i="6" s="1"/>
  <c r="K42" i="3"/>
  <c r="L42" i="4" s="1"/>
  <c r="I42" i="6" s="1"/>
  <c r="K43" i="3"/>
  <c r="L43" i="4" s="1"/>
  <c r="I43" i="6" s="1"/>
  <c r="K44" i="3"/>
  <c r="L44" i="4" s="1"/>
  <c r="I44" i="6" s="1"/>
  <c r="K46" i="3"/>
  <c r="L46" i="4" s="1"/>
  <c r="I46" i="6" s="1"/>
  <c r="K47" i="3"/>
  <c r="L47" i="4" s="1"/>
  <c r="I47" i="6" s="1"/>
  <c r="K48" i="3"/>
  <c r="L48" i="4" s="1"/>
  <c r="I48" i="6" s="1"/>
  <c r="K50" i="3"/>
  <c r="L50" i="4" s="1"/>
  <c r="I50" i="6" s="1"/>
  <c r="K51" i="3"/>
  <c r="L51" i="4" s="1"/>
  <c r="I51" i="6" s="1"/>
  <c r="K52" i="3"/>
  <c r="L52" i="4" s="1"/>
  <c r="I52" i="6" s="1"/>
  <c r="K54" i="3"/>
  <c r="L54" i="4" s="1"/>
  <c r="I54" i="6" s="1"/>
  <c r="K55" i="3"/>
  <c r="L55" i="4" s="1"/>
  <c r="I55" i="6" s="1"/>
  <c r="K56" i="3"/>
  <c r="L56" i="4" s="1"/>
  <c r="I56" i="6" s="1"/>
  <c r="K58" i="3"/>
  <c r="L58" i="4" s="1"/>
  <c r="I58" i="6" s="1"/>
  <c r="K59" i="3"/>
  <c r="L59" i="4" s="1"/>
  <c r="I59" i="6" s="1"/>
  <c r="K60" i="3"/>
  <c r="L60" i="4" s="1"/>
  <c r="I60" i="6" s="1"/>
  <c r="K62" i="3"/>
  <c r="L62" i="4" s="1"/>
  <c r="I62" i="6" s="1"/>
  <c r="K63" i="3"/>
  <c r="L63" i="4" s="1"/>
  <c r="I63" i="6" s="1"/>
  <c r="K64" i="3"/>
  <c r="L64" i="4" s="1"/>
  <c r="I64" i="6" s="1"/>
  <c r="K66" i="3"/>
  <c r="L66" i="4" s="1"/>
  <c r="I66" i="6" s="1"/>
  <c r="K67" i="3"/>
  <c r="L67" i="4" s="1"/>
  <c r="I67" i="6" s="1"/>
  <c r="K68" i="3"/>
  <c r="L68" i="4" s="1"/>
  <c r="I68" i="6" s="1"/>
  <c r="K70" i="3"/>
  <c r="L70" i="4" s="1"/>
  <c r="I70" i="6" s="1"/>
  <c r="K71" i="3"/>
  <c r="L71" i="4" s="1"/>
  <c r="I71" i="6" s="1"/>
  <c r="K72" i="3"/>
  <c r="L72" i="4" s="1"/>
  <c r="I72" i="6" s="1"/>
  <c r="K74" i="3"/>
  <c r="L74" i="4" s="1"/>
  <c r="I74" i="6" s="1"/>
  <c r="K75" i="3"/>
  <c r="L75" i="4" s="1"/>
  <c r="I75" i="6" s="1"/>
  <c r="K76" i="3"/>
  <c r="L76" i="4" s="1"/>
  <c r="I76" i="6" s="1"/>
  <c r="K78" i="3"/>
  <c r="L78" i="4" s="1"/>
  <c r="I78" i="6" s="1"/>
  <c r="K79" i="3"/>
  <c r="L79" i="4" s="1"/>
  <c r="I79" i="6" s="1"/>
  <c r="K80" i="3"/>
  <c r="L80" i="4" s="1"/>
  <c r="I80" i="6" s="1"/>
  <c r="K82" i="3"/>
  <c r="L82" i="4" s="1"/>
  <c r="I82" i="6" s="1"/>
  <c r="K83" i="3"/>
  <c r="L83" i="4" s="1"/>
  <c r="I83" i="6" s="1"/>
  <c r="K84" i="3"/>
  <c r="L84" i="4" s="1"/>
  <c r="I84" i="6" s="1"/>
  <c r="K86" i="3"/>
  <c r="L86" i="4" s="1"/>
  <c r="I86" i="6" s="1"/>
  <c r="K87" i="3"/>
  <c r="L87" i="4" s="1"/>
  <c r="I87" i="6" s="1"/>
  <c r="K88" i="3"/>
  <c r="L88" i="4" s="1"/>
  <c r="I88" i="6" s="1"/>
  <c r="K90" i="3"/>
  <c r="L90" i="4" s="1"/>
  <c r="I90" i="6" s="1"/>
  <c r="K91" i="3"/>
  <c r="L91" i="4" s="1"/>
  <c r="I91" i="6" s="1"/>
  <c r="K92" i="3"/>
  <c r="L92" i="4" s="1"/>
  <c r="I92" i="6" s="1"/>
  <c r="K94" i="3"/>
  <c r="L94" i="4" s="1"/>
  <c r="I94" i="6" s="1"/>
  <c r="K95" i="3"/>
  <c r="L95" i="4" s="1"/>
  <c r="I95" i="6" s="1"/>
  <c r="K96" i="3"/>
  <c r="L96" i="4" s="1"/>
  <c r="I96" i="6" s="1"/>
  <c r="K98" i="3"/>
  <c r="L98" i="4" s="1"/>
  <c r="I98" i="6" s="1"/>
  <c r="K99" i="3"/>
  <c r="L99" i="4" s="1"/>
  <c r="I99" i="6" s="1"/>
  <c r="K100" i="3"/>
  <c r="L100" i="4" s="1"/>
  <c r="I100" i="6" s="1"/>
  <c r="K102" i="3"/>
  <c r="L102" i="4" s="1"/>
  <c r="I102" i="6" s="1"/>
  <c r="K103" i="3"/>
  <c r="L103" i="4" s="1"/>
  <c r="I103" i="6" s="1"/>
  <c r="K104" i="3"/>
  <c r="L104" i="4" s="1"/>
  <c r="I104" i="6" s="1"/>
  <c r="K106" i="3"/>
  <c r="L106" i="4" s="1"/>
  <c r="I106" i="6" s="1"/>
  <c r="K107" i="3"/>
  <c r="L107" i="4" s="1"/>
  <c r="I107" i="6" s="1"/>
  <c r="K108" i="3"/>
  <c r="L108" i="4" s="1"/>
  <c r="I108" i="6" s="1"/>
  <c r="K110" i="3"/>
  <c r="L110" i="4" s="1"/>
  <c r="I110" i="6" s="1"/>
  <c r="K111" i="3"/>
  <c r="L111" i="4" s="1"/>
  <c r="I111" i="6" s="1"/>
  <c r="K112" i="3"/>
  <c r="L112" i="4" s="1"/>
  <c r="I112" i="6" s="1"/>
  <c r="K114" i="3"/>
  <c r="L114" i="4" s="1"/>
  <c r="I114" i="6" s="1"/>
  <c r="K115" i="3"/>
  <c r="L115" i="4" s="1"/>
  <c r="I115" i="6" s="1"/>
  <c r="K116" i="3"/>
  <c r="L116" i="4" s="1"/>
  <c r="I116" i="6" s="1"/>
  <c r="K118" i="3"/>
  <c r="L118" i="4" s="1"/>
  <c r="I118" i="6" s="1"/>
  <c r="K119" i="3"/>
  <c r="L119" i="4" s="1"/>
  <c r="I119" i="6" s="1"/>
  <c r="K120" i="3"/>
  <c r="L120" i="4" s="1"/>
  <c r="I120" i="6" s="1"/>
  <c r="K122" i="3"/>
  <c r="L122" i="4" s="1"/>
  <c r="I122" i="6" s="1"/>
  <c r="K123" i="3"/>
  <c r="L123" i="4" s="1"/>
  <c r="I123" i="6" s="1"/>
  <c r="K124" i="3"/>
  <c r="L124" i="4" s="1"/>
  <c r="I124" i="6" s="1"/>
  <c r="K126" i="3"/>
  <c r="L126" i="4" s="1"/>
  <c r="I126" i="6" s="1"/>
  <c r="K127" i="3"/>
  <c r="L127" i="4" s="1"/>
  <c r="I127" i="6" s="1"/>
  <c r="K128" i="3"/>
  <c r="L128" i="4" s="1"/>
  <c r="I128" i="6" s="1"/>
  <c r="K130" i="3"/>
  <c r="L130" i="4" s="1"/>
  <c r="I130" i="6" s="1"/>
  <c r="K131" i="3"/>
  <c r="L131" i="4" s="1"/>
  <c r="I131" i="6" s="1"/>
  <c r="K132" i="3"/>
  <c r="L132" i="4" s="1"/>
  <c r="I132" i="6" s="1"/>
  <c r="K134" i="3"/>
  <c r="L134" i="4" s="1"/>
  <c r="I134" i="6" s="1"/>
  <c r="K135" i="3"/>
  <c r="L135" i="4" s="1"/>
  <c r="I135" i="6" s="1"/>
  <c r="K136" i="3"/>
  <c r="L136" i="4" s="1"/>
  <c r="I136" i="6" s="1"/>
  <c r="K138" i="3"/>
  <c r="L138" i="4" s="1"/>
  <c r="I138" i="6" s="1"/>
  <c r="K139" i="3"/>
  <c r="L139" i="4" s="1"/>
  <c r="I139" i="6" s="1"/>
  <c r="K140" i="3"/>
  <c r="L140" i="4" s="1"/>
  <c r="I140" i="6" s="1"/>
  <c r="K142" i="3"/>
  <c r="L142" i="4" s="1"/>
  <c r="I142" i="6" s="1"/>
  <c r="K143" i="3"/>
  <c r="L143" i="4" s="1"/>
  <c r="I143" i="6" s="1"/>
  <c r="K144" i="3"/>
  <c r="L144" i="4" s="1"/>
  <c r="I144" i="6" s="1"/>
  <c r="K146" i="3"/>
  <c r="L146" i="4" s="1"/>
  <c r="I146" i="6" s="1"/>
  <c r="K147" i="3"/>
  <c r="L147" i="4" s="1"/>
  <c r="I147" i="6" s="1"/>
  <c r="K148" i="3"/>
  <c r="L148" i="4" s="1"/>
  <c r="I148" i="6" s="1"/>
  <c r="K150" i="3"/>
  <c r="L150" i="4" s="1"/>
  <c r="I150" i="6" s="1"/>
  <c r="K151" i="3"/>
  <c r="L151" i="4" s="1"/>
  <c r="I151" i="6" s="1"/>
  <c r="K152" i="3"/>
  <c r="L152" i="4" s="1"/>
  <c r="I152" i="6" s="1"/>
  <c r="K154" i="3"/>
  <c r="L154" i="4" s="1"/>
  <c r="I154" i="6" s="1"/>
  <c r="K155" i="3"/>
  <c r="L155" i="4" s="1"/>
  <c r="I155" i="6" s="1"/>
  <c r="K156" i="3"/>
  <c r="L156" i="4" s="1"/>
  <c r="I156" i="6" s="1"/>
  <c r="K158" i="3"/>
  <c r="L158" i="4" s="1"/>
  <c r="I158" i="6" s="1"/>
  <c r="K159" i="3"/>
  <c r="L159" i="4" s="1"/>
  <c r="I159" i="6" s="1"/>
  <c r="K160" i="3"/>
  <c r="L160" i="4" s="1"/>
  <c r="I160" i="6" s="1"/>
  <c r="K162" i="3"/>
  <c r="L162" i="4" s="1"/>
  <c r="I162" i="6" s="1"/>
  <c r="K163" i="3"/>
  <c r="L163" i="4" s="1"/>
  <c r="I163" i="6" s="1"/>
  <c r="K164" i="3"/>
  <c r="L164" i="4" s="1"/>
  <c r="I164" i="6" s="1"/>
  <c r="K166" i="3"/>
  <c r="L166" i="4" s="1"/>
  <c r="I166" i="6" s="1"/>
  <c r="K167" i="3"/>
  <c r="L167" i="4" s="1"/>
  <c r="I167" i="6" s="1"/>
  <c r="K168" i="3"/>
  <c r="L168" i="4" s="1"/>
  <c r="I168" i="6" s="1"/>
  <c r="K170" i="3"/>
  <c r="L170" i="4" s="1"/>
  <c r="I170" i="6" s="1"/>
  <c r="K171" i="3"/>
  <c r="L171" i="4" s="1"/>
  <c r="I171" i="6" s="1"/>
  <c r="K172" i="3"/>
  <c r="L172" i="4" s="1"/>
  <c r="I172" i="6" s="1"/>
  <c r="K174" i="3"/>
  <c r="L174" i="4" s="1"/>
  <c r="I174" i="6" s="1"/>
  <c r="K175" i="3"/>
  <c r="L175" i="4" s="1"/>
  <c r="I175" i="6" s="1"/>
  <c r="K176" i="3"/>
  <c r="L176" i="4" s="1"/>
  <c r="I176" i="6" s="1"/>
  <c r="K178" i="3"/>
  <c r="L178" i="4" s="1"/>
  <c r="I178" i="6" s="1"/>
  <c r="K179" i="3"/>
  <c r="L179" i="4" s="1"/>
  <c r="I179" i="6" s="1"/>
  <c r="K180" i="3"/>
  <c r="L180" i="4" s="1"/>
  <c r="I180" i="6" s="1"/>
  <c r="K182" i="3"/>
  <c r="L182" i="4" s="1"/>
  <c r="I182" i="6" s="1"/>
  <c r="K183" i="3"/>
  <c r="L183" i="4" s="1"/>
  <c r="I183" i="6" s="1"/>
  <c r="K184" i="3"/>
  <c r="L184" i="4" s="1"/>
  <c r="I184" i="6" s="1"/>
  <c r="K186" i="3"/>
  <c r="L186" i="4" s="1"/>
  <c r="I186" i="6" s="1"/>
  <c r="K187" i="3"/>
  <c r="L187" i="4" s="1"/>
  <c r="I187" i="6" s="1"/>
  <c r="K188" i="3"/>
  <c r="L188" i="4" s="1"/>
  <c r="I188" i="6" s="1"/>
  <c r="K190" i="3"/>
  <c r="L190" i="4" s="1"/>
  <c r="I190" i="6" s="1"/>
  <c r="K191" i="3"/>
  <c r="L191" i="4" s="1"/>
  <c r="I191" i="6" s="1"/>
  <c r="K192" i="3"/>
  <c r="L192" i="4" s="1"/>
  <c r="I192" i="6" s="1"/>
  <c r="K194" i="3"/>
  <c r="L194" i="4" s="1"/>
  <c r="I194" i="6" s="1"/>
  <c r="K195" i="3"/>
  <c r="L195" i="4" s="1"/>
  <c r="I195" i="6" s="1"/>
  <c r="K196" i="3"/>
  <c r="L196" i="4" s="1"/>
  <c r="I196" i="6" s="1"/>
  <c r="K198" i="3"/>
  <c r="L198" i="4" s="1"/>
  <c r="I198" i="6" s="1"/>
  <c r="K199" i="3"/>
  <c r="L199" i="4" s="1"/>
  <c r="I199" i="6" s="1"/>
  <c r="K200" i="3"/>
  <c r="L200" i="4" s="1"/>
  <c r="I200" i="6" s="1"/>
  <c r="K202" i="3"/>
  <c r="L202" i="4" s="1"/>
  <c r="I202" i="6" s="1"/>
  <c r="K203" i="3"/>
  <c r="L203" i="4" s="1"/>
  <c r="I203" i="6" s="1"/>
  <c r="K204" i="3"/>
  <c r="L204" i="4" s="1"/>
  <c r="I204" i="6" s="1"/>
  <c r="K206" i="3"/>
  <c r="L206" i="4" s="1"/>
  <c r="I206" i="6" s="1"/>
  <c r="K207" i="3"/>
  <c r="L207" i="4" s="1"/>
  <c r="I207" i="6" s="1"/>
  <c r="K208" i="3"/>
  <c r="L208" i="4" s="1"/>
  <c r="I208" i="6" s="1"/>
  <c r="K210" i="3"/>
  <c r="L210" i="4" s="1"/>
  <c r="I210" i="6" s="1"/>
  <c r="K211" i="3"/>
  <c r="L211" i="4" s="1"/>
  <c r="I211" i="6" s="1"/>
  <c r="K212" i="3"/>
  <c r="L212" i="4" s="1"/>
  <c r="I212" i="6" s="1"/>
  <c r="K214" i="3"/>
  <c r="L214" i="4" s="1"/>
  <c r="I214" i="6" s="1"/>
  <c r="K215" i="3"/>
  <c r="L215" i="4" s="1"/>
  <c r="I215" i="6" s="1"/>
  <c r="K216" i="3"/>
  <c r="L216" i="4" s="1"/>
  <c r="I216" i="6" s="1"/>
  <c r="K218" i="3"/>
  <c r="L218" i="4" s="1"/>
  <c r="I218" i="6" s="1"/>
  <c r="K219" i="3"/>
  <c r="L219" i="4" s="1"/>
  <c r="I219" i="6" s="1"/>
  <c r="K220" i="3"/>
  <c r="L220" i="4" s="1"/>
  <c r="I220" i="6" s="1"/>
  <c r="K222" i="3"/>
  <c r="L222" i="4" s="1"/>
  <c r="I222" i="6" s="1"/>
  <c r="K223" i="3"/>
  <c r="L223" i="4" s="1"/>
  <c r="I223" i="6" s="1"/>
  <c r="K224" i="3"/>
  <c r="L224" i="4" s="1"/>
  <c r="I224" i="6" s="1"/>
  <c r="K226" i="3"/>
  <c r="L226" i="4" s="1"/>
  <c r="I226" i="6" s="1"/>
  <c r="K227" i="3"/>
  <c r="L227" i="4" s="1"/>
  <c r="I227" i="6" s="1"/>
  <c r="K228" i="3"/>
  <c r="L228" i="4" s="1"/>
  <c r="I228" i="6" s="1"/>
  <c r="K230" i="3"/>
  <c r="L230" i="4" s="1"/>
  <c r="I230" i="6" s="1"/>
  <c r="K231" i="3"/>
  <c r="L231" i="4" s="1"/>
  <c r="I231" i="6" s="1"/>
  <c r="K232" i="3"/>
  <c r="L232" i="4" s="1"/>
  <c r="I232" i="6" s="1"/>
  <c r="K234" i="3"/>
  <c r="L234" i="4" s="1"/>
  <c r="I234" i="6" s="1"/>
  <c r="K235" i="3"/>
  <c r="L235" i="4" s="1"/>
  <c r="I235" i="6" s="1"/>
  <c r="K236" i="3"/>
  <c r="L236" i="4" s="1"/>
  <c r="I236" i="6" s="1"/>
  <c r="K238" i="3"/>
  <c r="L238" i="4" s="1"/>
  <c r="I238" i="6" s="1"/>
  <c r="K239" i="3"/>
  <c r="L239" i="4" s="1"/>
  <c r="I239" i="6" s="1"/>
  <c r="K240" i="3"/>
  <c r="L240" i="4" s="1"/>
  <c r="I240" i="6" s="1"/>
  <c r="K242" i="3"/>
  <c r="L242" i="4" s="1"/>
  <c r="I242" i="6" s="1"/>
  <c r="K243" i="3"/>
  <c r="L243" i="4" s="1"/>
  <c r="I243" i="6" s="1"/>
  <c r="K244" i="3"/>
  <c r="L244" i="4" s="1"/>
  <c r="I244" i="6" s="1"/>
  <c r="K246" i="3"/>
  <c r="L246" i="4" s="1"/>
  <c r="I246" i="6" s="1"/>
  <c r="K247" i="3"/>
  <c r="L247" i="4" s="1"/>
  <c r="I247" i="6" s="1"/>
  <c r="K248" i="3"/>
  <c r="L248" i="4" s="1"/>
  <c r="I248" i="6" s="1"/>
  <c r="K250" i="3"/>
  <c r="L250" i="4" s="1"/>
  <c r="I250" i="6" s="1"/>
  <c r="K251" i="3"/>
  <c r="L251" i="4" s="1"/>
  <c r="I251" i="6" s="1"/>
  <c r="K252" i="3"/>
  <c r="L252" i="4" s="1"/>
  <c r="I252" i="6" s="1"/>
  <c r="K254" i="3"/>
  <c r="L254" i="4" s="1"/>
  <c r="I254" i="6" s="1"/>
  <c r="K255" i="3"/>
  <c r="L255" i="4" s="1"/>
  <c r="I255" i="6" s="1"/>
  <c r="K256" i="3"/>
  <c r="L256" i="4" s="1"/>
  <c r="I256" i="6" s="1"/>
  <c r="K258" i="3"/>
  <c r="L258" i="4" s="1"/>
  <c r="I258" i="6" s="1"/>
  <c r="K259" i="3"/>
  <c r="L259" i="4" s="1"/>
  <c r="I259" i="6" s="1"/>
  <c r="K260" i="3"/>
  <c r="L260" i="4" s="1"/>
  <c r="I260" i="6" s="1"/>
  <c r="K262" i="3"/>
  <c r="L262" i="4" s="1"/>
  <c r="I262" i="6" s="1"/>
  <c r="K263" i="3"/>
  <c r="L263" i="4" s="1"/>
  <c r="I263" i="6" s="1"/>
  <c r="K264" i="3"/>
  <c r="L264" i="4" s="1"/>
  <c r="I264" i="6" s="1"/>
  <c r="K266" i="3"/>
  <c r="L266" i="4" s="1"/>
  <c r="I266" i="6" s="1"/>
  <c r="K267" i="3"/>
  <c r="L267" i="4" s="1"/>
  <c r="I267" i="6" s="1"/>
  <c r="K268" i="3"/>
  <c r="L268" i="4" s="1"/>
  <c r="I268" i="6" s="1"/>
  <c r="K270" i="3"/>
  <c r="L270" i="4" s="1"/>
  <c r="I270" i="6" s="1"/>
  <c r="K271" i="3"/>
  <c r="L271" i="4" s="1"/>
  <c r="I271" i="6" s="1"/>
  <c r="K272" i="3"/>
  <c r="L272" i="4" s="1"/>
  <c r="I272" i="6" s="1"/>
  <c r="K274" i="3"/>
  <c r="L274" i="4" s="1"/>
  <c r="I274" i="6" s="1"/>
  <c r="K275" i="3"/>
  <c r="L275" i="4" s="1"/>
  <c r="I275" i="6" s="1"/>
  <c r="K276" i="3"/>
  <c r="L276" i="4" s="1"/>
  <c r="I276" i="6" s="1"/>
  <c r="K278" i="3"/>
  <c r="L278" i="4" s="1"/>
  <c r="I278" i="6" s="1"/>
  <c r="K279" i="3"/>
  <c r="L279" i="4" s="1"/>
  <c r="I279" i="6" s="1"/>
  <c r="K280" i="3"/>
  <c r="L280" i="4" s="1"/>
  <c r="I280" i="6" s="1"/>
  <c r="K282" i="3"/>
  <c r="L282" i="4" s="1"/>
  <c r="I282" i="6" s="1"/>
  <c r="K283" i="3"/>
  <c r="L283" i="4" s="1"/>
  <c r="I283" i="6" s="1"/>
  <c r="K284" i="3"/>
  <c r="L284" i="4" s="1"/>
  <c r="I284" i="6" s="1"/>
  <c r="K286" i="3"/>
  <c r="L286" i="4" s="1"/>
  <c r="I286" i="6" s="1"/>
  <c r="K287" i="3"/>
  <c r="L287" i="4" s="1"/>
  <c r="I287" i="6" s="1"/>
  <c r="K288" i="3"/>
  <c r="L288" i="4" s="1"/>
  <c r="I288" i="6" s="1"/>
  <c r="K290" i="3"/>
  <c r="L290" i="4" s="1"/>
  <c r="I290" i="6" s="1"/>
  <c r="K291" i="3"/>
  <c r="L291" i="4" s="1"/>
  <c r="I291" i="6" s="1"/>
  <c r="K292" i="3"/>
  <c r="L292" i="4" s="1"/>
  <c r="I292" i="6" s="1"/>
  <c r="K294" i="3"/>
  <c r="L294" i="4" s="1"/>
  <c r="I294" i="6" s="1"/>
  <c r="K295" i="3"/>
  <c r="L295" i="4" s="1"/>
  <c r="I295" i="6" s="1"/>
  <c r="K296" i="3"/>
  <c r="L296" i="4" s="1"/>
  <c r="I296" i="6" s="1"/>
  <c r="K298" i="3"/>
  <c r="L298" i="4" s="1"/>
  <c r="I298" i="6" s="1"/>
  <c r="K299" i="3"/>
  <c r="L299" i="4" s="1"/>
  <c r="I299" i="6" s="1"/>
  <c r="K300" i="3"/>
  <c r="L300" i="4" s="1"/>
  <c r="I300" i="6" s="1"/>
  <c r="K302" i="3"/>
  <c r="L302" i="4" s="1"/>
  <c r="I302" i="6" s="1"/>
  <c r="K303" i="3"/>
  <c r="L303" i="4" s="1"/>
  <c r="I303" i="6" s="1"/>
  <c r="K304" i="3"/>
  <c r="L304" i="4" s="1"/>
  <c r="I304" i="6" s="1"/>
  <c r="K306" i="3"/>
  <c r="L306" i="4" s="1"/>
  <c r="I306" i="6" s="1"/>
  <c r="K307" i="3"/>
  <c r="L307" i="4" s="1"/>
  <c r="I307" i="6" s="1"/>
  <c r="K308" i="3"/>
  <c r="L308" i="4" s="1"/>
  <c r="I308" i="6" s="1"/>
  <c r="K310" i="3"/>
  <c r="L310" i="4" s="1"/>
  <c r="I310" i="6" s="1"/>
  <c r="K311" i="3"/>
  <c r="L311" i="4" s="1"/>
  <c r="I311" i="6" s="1"/>
  <c r="K312" i="3"/>
  <c r="L312" i="4" s="1"/>
  <c r="I312" i="6" s="1"/>
  <c r="K314" i="3"/>
  <c r="L314" i="4" s="1"/>
  <c r="I314" i="6" s="1"/>
  <c r="K315" i="3"/>
  <c r="L315" i="4" s="1"/>
  <c r="I315" i="6" s="1"/>
  <c r="K316" i="3"/>
  <c r="L316" i="4" s="1"/>
  <c r="I316" i="6" s="1"/>
  <c r="K318" i="3"/>
  <c r="L318" i="4" s="1"/>
  <c r="I318" i="6" s="1"/>
  <c r="K319" i="3"/>
  <c r="L319" i="4" s="1"/>
  <c r="I319" i="6" s="1"/>
  <c r="K320" i="3"/>
  <c r="L320" i="4" s="1"/>
  <c r="I320" i="6" s="1"/>
  <c r="K322" i="3"/>
  <c r="L322" i="4" s="1"/>
  <c r="I322" i="6" s="1"/>
  <c r="K323" i="3"/>
  <c r="L323" i="4" s="1"/>
  <c r="I323" i="6" s="1"/>
  <c r="K324" i="3"/>
  <c r="L324" i="4" s="1"/>
  <c r="I324" i="6" s="1"/>
  <c r="K326" i="3"/>
  <c r="L326" i="4" s="1"/>
  <c r="I326" i="6" s="1"/>
  <c r="K327" i="3"/>
  <c r="L327" i="4" s="1"/>
  <c r="I327" i="6" s="1"/>
  <c r="K328" i="3"/>
  <c r="L328" i="4" s="1"/>
  <c r="I328" i="6" s="1"/>
  <c r="K330" i="3"/>
  <c r="L330" i="4" s="1"/>
  <c r="I330" i="6" s="1"/>
  <c r="K331" i="3"/>
  <c r="L331" i="4" s="1"/>
  <c r="I331" i="6" s="1"/>
  <c r="K332" i="3"/>
  <c r="L332" i="4" s="1"/>
  <c r="I332" i="6" s="1"/>
  <c r="K334" i="3"/>
  <c r="L334" i="4" s="1"/>
  <c r="I334" i="6" s="1"/>
  <c r="K335" i="3"/>
  <c r="L335" i="4" s="1"/>
  <c r="I335" i="6" s="1"/>
  <c r="K336" i="3"/>
  <c r="L336" i="4" s="1"/>
  <c r="I336" i="6" s="1"/>
  <c r="K338" i="3"/>
  <c r="L338" i="4" s="1"/>
  <c r="I338" i="6" s="1"/>
  <c r="K339" i="3"/>
  <c r="L339" i="4" s="1"/>
  <c r="I339" i="6" s="1"/>
  <c r="K340" i="3"/>
  <c r="L340" i="4" s="1"/>
  <c r="I340" i="6" s="1"/>
  <c r="K342" i="3"/>
  <c r="L342" i="4" s="1"/>
  <c r="I342" i="6" s="1"/>
  <c r="K343" i="3"/>
  <c r="L343" i="4" s="1"/>
  <c r="I343" i="6" s="1"/>
  <c r="K344" i="3"/>
  <c r="L344" i="4" s="1"/>
  <c r="I344" i="6" s="1"/>
  <c r="K346" i="3"/>
  <c r="L346" i="4" s="1"/>
  <c r="I346" i="6" s="1"/>
  <c r="K347" i="3"/>
  <c r="L347" i="4" s="1"/>
  <c r="I347" i="6" s="1"/>
  <c r="K348" i="3"/>
  <c r="L348" i="4" s="1"/>
  <c r="I348" i="6" s="1"/>
  <c r="K350" i="3"/>
  <c r="L350" i="4" s="1"/>
  <c r="I350" i="6" s="1"/>
  <c r="K351" i="3"/>
  <c r="L351" i="4" s="1"/>
  <c r="I351" i="6" s="1"/>
  <c r="K352" i="3"/>
  <c r="L352" i="4" s="1"/>
  <c r="I352" i="6" s="1"/>
  <c r="K354" i="3"/>
  <c r="L354" i="4" s="1"/>
  <c r="I354" i="6" s="1"/>
  <c r="K355" i="3"/>
  <c r="L355" i="4" s="1"/>
  <c r="I355" i="6" s="1"/>
  <c r="K356" i="3"/>
  <c r="L356" i="4" s="1"/>
  <c r="I356" i="6" s="1"/>
  <c r="K358" i="3"/>
  <c r="L358" i="4" s="1"/>
  <c r="I358" i="6" s="1"/>
  <c r="K359" i="3"/>
  <c r="L359" i="4" s="1"/>
  <c r="I359" i="6" s="1"/>
  <c r="K360" i="3"/>
  <c r="L360" i="4" s="1"/>
  <c r="I360" i="6" s="1"/>
  <c r="K362" i="3"/>
  <c r="L362" i="4" s="1"/>
  <c r="I362" i="6" s="1"/>
  <c r="K363" i="3"/>
  <c r="L363" i="4" s="1"/>
  <c r="I363" i="6" s="1"/>
  <c r="K364" i="3"/>
  <c r="L364" i="4" s="1"/>
  <c r="I364" i="6" s="1"/>
  <c r="K366" i="3"/>
  <c r="L366" i="4" s="1"/>
  <c r="I366" i="6" s="1"/>
  <c r="K367" i="3"/>
  <c r="L367" i="4" s="1"/>
  <c r="I367" i="6" s="1"/>
  <c r="K368" i="3"/>
  <c r="L368" i="4" s="1"/>
  <c r="I368" i="6" s="1"/>
  <c r="K370" i="3"/>
  <c r="L370" i="4" s="1"/>
  <c r="I370" i="6" s="1"/>
  <c r="K371" i="3"/>
  <c r="L371" i="4" s="1"/>
  <c r="I371" i="6" s="1"/>
  <c r="K372" i="3"/>
  <c r="L372" i="4" s="1"/>
  <c r="I372" i="6" s="1"/>
  <c r="K374" i="3"/>
  <c r="L374" i="4" s="1"/>
  <c r="I374" i="6" s="1"/>
  <c r="K375" i="3"/>
  <c r="L375" i="4" s="1"/>
  <c r="I375" i="6" s="1"/>
  <c r="K376" i="3"/>
  <c r="L376" i="4" s="1"/>
  <c r="I376" i="6" s="1"/>
  <c r="K378" i="3"/>
  <c r="L378" i="4" s="1"/>
  <c r="I378" i="6" s="1"/>
  <c r="K379" i="3"/>
  <c r="L379" i="4" s="1"/>
  <c r="I379" i="6" s="1"/>
  <c r="K380" i="3"/>
  <c r="L380" i="4" s="1"/>
  <c r="I380" i="6" s="1"/>
  <c r="K382" i="3"/>
  <c r="L382" i="4" s="1"/>
  <c r="I382" i="6" s="1"/>
  <c r="K383" i="3"/>
  <c r="L383" i="4" s="1"/>
  <c r="I383" i="6" s="1"/>
  <c r="K384" i="3"/>
  <c r="L384" i="4" s="1"/>
  <c r="I384" i="6" s="1"/>
  <c r="K386" i="3"/>
  <c r="L386" i="4" s="1"/>
  <c r="I386" i="6" s="1"/>
  <c r="K387" i="3"/>
  <c r="L387" i="4" s="1"/>
  <c r="I387" i="6" s="1"/>
  <c r="K388" i="3"/>
  <c r="L388" i="4" s="1"/>
  <c r="I388" i="6" s="1"/>
  <c r="K390" i="3"/>
  <c r="L390" i="4" s="1"/>
  <c r="I390" i="6" s="1"/>
  <c r="K391" i="3"/>
  <c r="L391" i="4" s="1"/>
  <c r="I391" i="6" s="1"/>
  <c r="K392" i="3"/>
  <c r="L392" i="4" s="1"/>
  <c r="I392" i="6" s="1"/>
  <c r="K394" i="3"/>
  <c r="L394" i="4" s="1"/>
  <c r="I394" i="6" s="1"/>
  <c r="K395" i="3"/>
  <c r="L395" i="4" s="1"/>
  <c r="I395" i="6" s="1"/>
  <c r="K396" i="3"/>
  <c r="L396" i="4" s="1"/>
  <c r="I396" i="6" s="1"/>
  <c r="K398" i="3"/>
  <c r="L398" i="4" s="1"/>
  <c r="I398" i="6" s="1"/>
  <c r="K399" i="3"/>
  <c r="L399" i="4" s="1"/>
  <c r="I399" i="6" s="1"/>
  <c r="K400" i="3"/>
  <c r="L400" i="4" s="1"/>
  <c r="I400" i="6" s="1"/>
  <c r="K402" i="3"/>
  <c r="L402" i="4" s="1"/>
  <c r="I402" i="6" s="1"/>
  <c r="K403" i="3"/>
  <c r="L403" i="4" s="1"/>
  <c r="I403" i="6" s="1"/>
  <c r="K404" i="3"/>
  <c r="L404" i="4" s="1"/>
  <c r="I404" i="6" s="1"/>
  <c r="K406" i="3"/>
  <c r="L406" i="4" s="1"/>
  <c r="I406" i="6" s="1"/>
  <c r="K407" i="3"/>
  <c r="L407" i="4" s="1"/>
  <c r="I407" i="6" s="1"/>
  <c r="K408" i="3"/>
  <c r="L408" i="4" s="1"/>
  <c r="I408" i="6" s="1"/>
  <c r="K410" i="3"/>
  <c r="L410" i="4" s="1"/>
  <c r="I410" i="6" s="1"/>
  <c r="K411" i="3"/>
  <c r="L411" i="4" s="1"/>
  <c r="I411" i="6" s="1"/>
  <c r="K412" i="3"/>
  <c r="L412" i="4" s="1"/>
  <c r="I412" i="6" s="1"/>
  <c r="K414" i="3"/>
  <c r="L414" i="4" s="1"/>
  <c r="I414" i="6" s="1"/>
  <c r="K415" i="3"/>
  <c r="L415" i="4" s="1"/>
  <c r="I415" i="6" s="1"/>
  <c r="K416" i="3"/>
  <c r="L416" i="4" s="1"/>
  <c r="I416" i="6" s="1"/>
  <c r="K418" i="3"/>
  <c r="L418" i="4" s="1"/>
  <c r="I418" i="6" s="1"/>
  <c r="K419" i="3"/>
  <c r="L419" i="4" s="1"/>
  <c r="I419" i="6" s="1"/>
  <c r="K420" i="3"/>
  <c r="L420" i="4" s="1"/>
  <c r="I420" i="6" s="1"/>
  <c r="K422" i="3"/>
  <c r="L422" i="4" s="1"/>
  <c r="I422" i="6" s="1"/>
  <c r="K423" i="3"/>
  <c r="L423" i="4" s="1"/>
  <c r="I423" i="6" s="1"/>
  <c r="K424" i="3"/>
  <c r="L424" i="4" s="1"/>
  <c r="I424" i="6" s="1"/>
  <c r="K426" i="3"/>
  <c r="L426" i="4" s="1"/>
  <c r="I426" i="6" s="1"/>
  <c r="K427" i="3"/>
  <c r="L427" i="4" s="1"/>
  <c r="I427" i="6" s="1"/>
  <c r="K428" i="3"/>
  <c r="L428" i="4" s="1"/>
  <c r="I428" i="6" s="1"/>
  <c r="K430" i="3"/>
  <c r="L430" i="4" s="1"/>
  <c r="I430" i="6" s="1"/>
  <c r="K431" i="3"/>
  <c r="L431" i="4" s="1"/>
  <c r="I431" i="6" s="1"/>
  <c r="K432" i="3"/>
  <c r="L432" i="4" s="1"/>
  <c r="I432" i="6" s="1"/>
  <c r="K434" i="3"/>
  <c r="L434" i="4" s="1"/>
  <c r="I434" i="6" s="1"/>
  <c r="K435" i="3"/>
  <c r="L435" i="4" s="1"/>
  <c r="I435" i="6" s="1"/>
  <c r="K436" i="3"/>
  <c r="L436" i="4" s="1"/>
  <c r="I436" i="6" s="1"/>
  <c r="K438" i="3"/>
  <c r="L438" i="4" s="1"/>
  <c r="I438" i="6" s="1"/>
  <c r="K439" i="3"/>
  <c r="L439" i="4" s="1"/>
  <c r="I439" i="6" s="1"/>
  <c r="K440" i="3"/>
  <c r="L440" i="4" s="1"/>
  <c r="I440" i="6" s="1"/>
  <c r="K442" i="3"/>
  <c r="L442" i="4" s="1"/>
  <c r="I442" i="6" s="1"/>
  <c r="K443" i="3"/>
  <c r="L443" i="4" s="1"/>
  <c r="I443" i="6" s="1"/>
  <c r="K444" i="3"/>
  <c r="L444" i="4" s="1"/>
  <c r="I444" i="6" s="1"/>
  <c r="K446" i="3"/>
  <c r="L446" i="4" s="1"/>
  <c r="I446" i="6" s="1"/>
  <c r="K447" i="3"/>
  <c r="L447" i="4" s="1"/>
  <c r="I447" i="6" s="1"/>
  <c r="K448" i="3"/>
  <c r="L448" i="4" s="1"/>
  <c r="I448" i="6" s="1"/>
  <c r="K450" i="3"/>
  <c r="L450" i="4" s="1"/>
  <c r="I450" i="6" s="1"/>
  <c r="K451" i="3"/>
  <c r="L451" i="4" s="1"/>
  <c r="I451" i="6" s="1"/>
  <c r="K452" i="3"/>
  <c r="L452" i="4" s="1"/>
  <c r="I452" i="6" s="1"/>
  <c r="K454" i="3"/>
  <c r="L454" i="4" s="1"/>
  <c r="I454" i="6" s="1"/>
  <c r="K455" i="3"/>
  <c r="L455" i="4" s="1"/>
  <c r="I455" i="6" s="1"/>
  <c r="K456" i="3"/>
  <c r="L456" i="4" s="1"/>
  <c r="I456" i="6" s="1"/>
  <c r="K458" i="3"/>
  <c r="L458" i="4" s="1"/>
  <c r="I458" i="6" s="1"/>
  <c r="K459" i="3"/>
  <c r="L459" i="4" s="1"/>
  <c r="I459" i="6" s="1"/>
  <c r="K460" i="3"/>
  <c r="L460" i="4" s="1"/>
  <c r="I460" i="6" s="1"/>
  <c r="K462" i="3"/>
  <c r="L462" i="4" s="1"/>
  <c r="I462" i="6" s="1"/>
  <c r="K463" i="3"/>
  <c r="L463" i="4" s="1"/>
  <c r="I463" i="6" s="1"/>
  <c r="K464" i="3"/>
  <c r="L464" i="4" s="1"/>
  <c r="I464" i="6" s="1"/>
  <c r="K466" i="3"/>
  <c r="L466" i="4" s="1"/>
  <c r="I466" i="6" s="1"/>
  <c r="K467" i="3"/>
  <c r="L467" i="4" s="1"/>
  <c r="I467" i="6" s="1"/>
  <c r="K468" i="3"/>
  <c r="L468" i="4" s="1"/>
  <c r="I468" i="6" s="1"/>
  <c r="K470" i="3"/>
  <c r="L470" i="4" s="1"/>
  <c r="I470" i="6" s="1"/>
  <c r="K471" i="3"/>
  <c r="L471" i="4" s="1"/>
  <c r="I471" i="6" s="1"/>
  <c r="K472" i="3"/>
  <c r="L472" i="4" s="1"/>
  <c r="I472" i="6" s="1"/>
  <c r="K474" i="3"/>
  <c r="L474" i="4" s="1"/>
  <c r="I474" i="6" s="1"/>
  <c r="K475" i="3"/>
  <c r="L475" i="4" s="1"/>
  <c r="I475" i="6" s="1"/>
  <c r="K476" i="3"/>
  <c r="L476" i="4" s="1"/>
  <c r="I476" i="6" s="1"/>
  <c r="K478" i="3"/>
  <c r="L478" i="4" s="1"/>
  <c r="I478" i="6" s="1"/>
  <c r="K479" i="3"/>
  <c r="L479" i="4" s="1"/>
  <c r="I479" i="6" s="1"/>
  <c r="K480" i="3"/>
  <c r="L480" i="4" s="1"/>
  <c r="I480" i="6" s="1"/>
  <c r="K482" i="3"/>
  <c r="L482" i="4" s="1"/>
  <c r="I482" i="6" s="1"/>
  <c r="K483" i="3"/>
  <c r="L483" i="4" s="1"/>
  <c r="I483" i="6" s="1"/>
  <c r="K484" i="3"/>
  <c r="L484" i="4" s="1"/>
  <c r="I484" i="6" s="1"/>
  <c r="K486" i="3"/>
  <c r="L486" i="4" s="1"/>
  <c r="I486" i="6" s="1"/>
  <c r="K487" i="3"/>
  <c r="L487" i="4" s="1"/>
  <c r="I487" i="6" s="1"/>
  <c r="K488" i="3"/>
  <c r="L488" i="4" s="1"/>
  <c r="I488" i="6" s="1"/>
  <c r="K490" i="3"/>
  <c r="L490" i="4" s="1"/>
  <c r="I490" i="6" s="1"/>
  <c r="K491" i="3"/>
  <c r="L491" i="4" s="1"/>
  <c r="I491" i="6" s="1"/>
  <c r="K492" i="3"/>
  <c r="L492" i="4" s="1"/>
  <c r="I492" i="6" s="1"/>
  <c r="K494" i="3"/>
  <c r="L494" i="4" s="1"/>
  <c r="I494" i="6" s="1"/>
  <c r="K495" i="3"/>
  <c r="L495" i="4" s="1"/>
  <c r="I495" i="6" s="1"/>
  <c r="K496" i="3"/>
  <c r="L496" i="4" s="1"/>
  <c r="I496" i="6" s="1"/>
  <c r="K498" i="3"/>
  <c r="L498" i="4" s="1"/>
  <c r="I498" i="6" s="1"/>
  <c r="K499" i="3"/>
  <c r="L499" i="4" s="1"/>
  <c r="I499" i="6" s="1"/>
  <c r="K500" i="3"/>
  <c r="L500" i="4" s="1"/>
  <c r="I500" i="6" s="1"/>
  <c r="K502" i="3"/>
  <c r="L502" i="4" s="1"/>
  <c r="I502" i="6" s="1"/>
  <c r="K503" i="3"/>
  <c r="L503" i="4" s="1"/>
  <c r="I503" i="6" s="1"/>
  <c r="K504" i="3"/>
  <c r="L504" i="4" s="1"/>
  <c r="I504" i="6" s="1"/>
  <c r="K506" i="3"/>
  <c r="L506" i="4" s="1"/>
  <c r="I506" i="6" s="1"/>
  <c r="K507" i="3"/>
  <c r="L507" i="4" s="1"/>
  <c r="I507" i="6" s="1"/>
  <c r="K508" i="3"/>
  <c r="L508" i="4" s="1"/>
  <c r="I508" i="6" s="1"/>
  <c r="K510" i="3"/>
  <c r="L510" i="4" s="1"/>
  <c r="I510" i="6" s="1"/>
  <c r="K511" i="3"/>
  <c r="L511" i="4" s="1"/>
  <c r="I511" i="6" s="1"/>
  <c r="K512" i="3"/>
  <c r="L512" i="4" s="1"/>
  <c r="I512" i="6" s="1"/>
  <c r="K514" i="3"/>
  <c r="L514" i="4" s="1"/>
  <c r="I514" i="6" s="1"/>
  <c r="K515" i="3"/>
  <c r="L515" i="4" s="1"/>
  <c r="I515" i="6" s="1"/>
  <c r="K516" i="3"/>
  <c r="L516" i="4" s="1"/>
  <c r="I516" i="6" s="1"/>
  <c r="K518" i="3"/>
  <c r="L518" i="4" s="1"/>
  <c r="I518" i="6" s="1"/>
  <c r="K519" i="3"/>
  <c r="L519" i="4" s="1"/>
  <c r="I519" i="6" s="1"/>
  <c r="K520" i="3"/>
  <c r="L520" i="4" s="1"/>
  <c r="I520" i="6" s="1"/>
  <c r="K522" i="3"/>
  <c r="L522" i="4" s="1"/>
  <c r="I522" i="6" s="1"/>
  <c r="K523" i="3"/>
  <c r="L523" i="4" s="1"/>
  <c r="I523" i="6" s="1"/>
  <c r="K524" i="3"/>
  <c r="L524" i="4" s="1"/>
  <c r="I524" i="6" s="1"/>
  <c r="K526" i="3"/>
  <c r="L526" i="4" s="1"/>
  <c r="I526" i="6" s="1"/>
  <c r="K527" i="3"/>
  <c r="L527" i="4" s="1"/>
  <c r="I527" i="6" s="1"/>
  <c r="K528" i="3"/>
  <c r="L528" i="4" s="1"/>
  <c r="I528" i="6" s="1"/>
  <c r="K530" i="3"/>
  <c r="L530" i="4" s="1"/>
  <c r="I530" i="6" s="1"/>
  <c r="K531" i="3"/>
  <c r="L531" i="4" s="1"/>
  <c r="I531" i="6" s="1"/>
  <c r="K532" i="3"/>
  <c r="L532" i="4" s="1"/>
  <c r="I532" i="6" s="1"/>
  <c r="K534" i="3"/>
  <c r="L534" i="4" s="1"/>
  <c r="I534" i="6" s="1"/>
  <c r="K535" i="3"/>
  <c r="L535" i="4" s="1"/>
  <c r="I535" i="6" s="1"/>
  <c r="K536" i="3"/>
  <c r="L536" i="4" s="1"/>
  <c r="I536" i="6" s="1"/>
  <c r="K538" i="3"/>
  <c r="L538" i="4" s="1"/>
  <c r="I538" i="6" s="1"/>
  <c r="K539" i="3"/>
  <c r="L539" i="4" s="1"/>
  <c r="I539" i="6" s="1"/>
  <c r="K540" i="3"/>
  <c r="L540" i="4" s="1"/>
  <c r="I540" i="6" s="1"/>
  <c r="K542" i="3"/>
  <c r="L542" i="4" s="1"/>
  <c r="I542" i="6" s="1"/>
  <c r="K543" i="3"/>
  <c r="L543" i="4" s="1"/>
  <c r="I543" i="6" s="1"/>
  <c r="K544" i="3"/>
  <c r="L544" i="4" s="1"/>
  <c r="I544" i="6" s="1"/>
  <c r="K546" i="3"/>
  <c r="L546" i="4" s="1"/>
  <c r="I546" i="6" s="1"/>
  <c r="K547" i="3"/>
  <c r="L547" i="4" s="1"/>
  <c r="I547" i="6" s="1"/>
  <c r="K548" i="3"/>
  <c r="L548" i="4" s="1"/>
  <c r="I548" i="6" s="1"/>
  <c r="K550" i="3"/>
  <c r="L550" i="4" s="1"/>
  <c r="I550" i="6" s="1"/>
  <c r="K551" i="3"/>
  <c r="L551" i="4" s="1"/>
  <c r="I551" i="6" s="1"/>
  <c r="K552" i="3"/>
  <c r="L552" i="4" s="1"/>
  <c r="I552" i="6" s="1"/>
  <c r="K554" i="3"/>
  <c r="L554" i="4" s="1"/>
  <c r="I554" i="6" s="1"/>
  <c r="K555" i="3"/>
  <c r="L555" i="4" s="1"/>
  <c r="I555" i="6" s="1"/>
  <c r="K556" i="3"/>
  <c r="L556" i="4" s="1"/>
  <c r="I556" i="6" s="1"/>
  <c r="K558" i="3"/>
  <c r="L558" i="4" s="1"/>
  <c r="I558" i="6" s="1"/>
  <c r="K559" i="3"/>
  <c r="L559" i="4" s="1"/>
  <c r="I559" i="6" s="1"/>
  <c r="K560" i="3"/>
  <c r="L560" i="4" s="1"/>
  <c r="I560" i="6" s="1"/>
  <c r="K562" i="3"/>
  <c r="L562" i="4" s="1"/>
  <c r="I562" i="6" s="1"/>
  <c r="K563" i="3"/>
  <c r="L563" i="4" s="1"/>
  <c r="I563" i="6" s="1"/>
  <c r="K564" i="3"/>
  <c r="L564" i="4" s="1"/>
  <c r="I564" i="6" s="1"/>
  <c r="K566" i="3"/>
  <c r="L566" i="4" s="1"/>
  <c r="I566" i="6" s="1"/>
  <c r="K567" i="3"/>
  <c r="L567" i="4" s="1"/>
  <c r="I567" i="6" s="1"/>
  <c r="K568" i="3"/>
  <c r="L568" i="4" s="1"/>
  <c r="I568" i="6" s="1"/>
  <c r="K570" i="3"/>
  <c r="L570" i="4" s="1"/>
  <c r="I570" i="6" s="1"/>
  <c r="K571" i="3"/>
  <c r="L571" i="4" s="1"/>
  <c r="I571" i="6" s="1"/>
  <c r="K572" i="3"/>
  <c r="L572" i="4" s="1"/>
  <c r="I572" i="6" s="1"/>
  <c r="K574" i="3"/>
  <c r="L574" i="4" s="1"/>
  <c r="I574" i="6" s="1"/>
  <c r="K575" i="3"/>
  <c r="L575" i="4" s="1"/>
  <c r="I575" i="6" s="1"/>
  <c r="K576" i="3"/>
  <c r="L576" i="4" s="1"/>
  <c r="I576" i="6" s="1"/>
  <c r="K578" i="3"/>
  <c r="L578" i="4" s="1"/>
  <c r="I578" i="6" s="1"/>
  <c r="K579" i="3"/>
  <c r="L579" i="4" s="1"/>
  <c r="I579" i="6" s="1"/>
  <c r="K580" i="3"/>
  <c r="L580" i="4" s="1"/>
  <c r="I580" i="6" s="1"/>
  <c r="K582" i="3"/>
  <c r="L582" i="4" s="1"/>
  <c r="I582" i="6" s="1"/>
  <c r="K583" i="3"/>
  <c r="L583" i="4" s="1"/>
  <c r="I583" i="6" s="1"/>
  <c r="K584" i="3"/>
  <c r="L584" i="4" s="1"/>
  <c r="I584" i="6" s="1"/>
  <c r="K586" i="3"/>
  <c r="L586" i="4" s="1"/>
  <c r="I586" i="6" s="1"/>
  <c r="K587" i="3"/>
  <c r="L587" i="4" s="1"/>
  <c r="I587" i="6" s="1"/>
  <c r="K588" i="3"/>
  <c r="L588" i="4" s="1"/>
  <c r="I588" i="6" s="1"/>
  <c r="K590" i="3"/>
  <c r="L590" i="4" s="1"/>
  <c r="I590" i="6" s="1"/>
  <c r="K591" i="3"/>
  <c r="L591" i="4" s="1"/>
  <c r="I591" i="6" s="1"/>
  <c r="K592" i="3"/>
  <c r="L592" i="4" s="1"/>
  <c r="I592" i="6" s="1"/>
  <c r="K594" i="3"/>
  <c r="L594" i="4" s="1"/>
  <c r="I594" i="6" s="1"/>
  <c r="K595" i="3"/>
  <c r="L595" i="4" s="1"/>
  <c r="I595" i="6" s="1"/>
  <c r="K596" i="3"/>
  <c r="L596" i="4" s="1"/>
  <c r="I596" i="6" s="1"/>
  <c r="K598" i="3"/>
  <c r="L598" i="4" s="1"/>
  <c r="I598" i="6" s="1"/>
  <c r="K599" i="3"/>
  <c r="L599" i="4" s="1"/>
  <c r="I599" i="6" s="1"/>
  <c r="K600" i="3"/>
  <c r="L600" i="4" s="1"/>
  <c r="I600" i="6" s="1"/>
  <c r="K602" i="3"/>
  <c r="L602" i="4" s="1"/>
  <c r="I602" i="6" s="1"/>
  <c r="K603" i="3"/>
  <c r="L603" i="4" s="1"/>
  <c r="I603" i="6" s="1"/>
  <c r="K604" i="3"/>
  <c r="L604" i="4" s="1"/>
  <c r="I604" i="6" s="1"/>
  <c r="K606" i="3"/>
  <c r="L606" i="4" s="1"/>
  <c r="I606" i="6" s="1"/>
  <c r="K607" i="3"/>
  <c r="L607" i="4" s="1"/>
  <c r="I607" i="6" s="1"/>
  <c r="K608" i="3"/>
  <c r="L608" i="4" s="1"/>
  <c r="I608" i="6" s="1"/>
  <c r="K610" i="3"/>
  <c r="L610" i="4" s="1"/>
  <c r="I610" i="6" s="1"/>
  <c r="K611" i="3"/>
  <c r="L611" i="4" s="1"/>
  <c r="I611" i="6" s="1"/>
  <c r="K612" i="3"/>
  <c r="L612" i="4" s="1"/>
  <c r="I612" i="6" s="1"/>
  <c r="K614" i="3"/>
  <c r="L614" i="4" s="1"/>
  <c r="I614" i="6" s="1"/>
  <c r="K615" i="3"/>
  <c r="L615" i="4" s="1"/>
  <c r="I615" i="6" s="1"/>
  <c r="K616" i="3"/>
  <c r="L616" i="4" s="1"/>
  <c r="I616" i="6" s="1"/>
  <c r="K618" i="3"/>
  <c r="L618" i="4" s="1"/>
  <c r="I618" i="6" s="1"/>
  <c r="K619" i="3"/>
  <c r="L619" i="4" s="1"/>
  <c r="I619" i="6" s="1"/>
  <c r="K620" i="3"/>
  <c r="L620" i="4" s="1"/>
  <c r="I620" i="6" s="1"/>
  <c r="K622" i="3"/>
  <c r="L622" i="4" s="1"/>
  <c r="I622" i="6" s="1"/>
  <c r="K623" i="3"/>
  <c r="L623" i="4" s="1"/>
  <c r="I623" i="6" s="1"/>
  <c r="K624" i="3"/>
  <c r="L624" i="4" s="1"/>
  <c r="I624" i="6" s="1"/>
  <c r="K626" i="3"/>
  <c r="L626" i="4" s="1"/>
  <c r="I626" i="6" s="1"/>
  <c r="K627" i="3"/>
  <c r="L627" i="4" s="1"/>
  <c r="I627" i="6" s="1"/>
  <c r="K628" i="3"/>
  <c r="L628" i="4" s="1"/>
  <c r="I628" i="6" s="1"/>
  <c r="K630" i="3"/>
  <c r="L630" i="4" s="1"/>
  <c r="I630" i="6" s="1"/>
  <c r="K631" i="3"/>
  <c r="L631" i="4" s="1"/>
  <c r="I631" i="6" s="1"/>
  <c r="K632" i="3"/>
  <c r="L632" i="4" s="1"/>
  <c r="I632" i="6" s="1"/>
  <c r="K634" i="3"/>
  <c r="L634" i="4" s="1"/>
  <c r="I634" i="6" s="1"/>
  <c r="K635" i="3"/>
  <c r="L635" i="4" s="1"/>
  <c r="I635" i="6" s="1"/>
  <c r="K636" i="3"/>
  <c r="L636" i="4" s="1"/>
  <c r="I636" i="6" s="1"/>
  <c r="K638" i="3"/>
  <c r="L638" i="4" s="1"/>
  <c r="I638" i="6" s="1"/>
  <c r="K639" i="3"/>
  <c r="L639" i="4" s="1"/>
  <c r="I639" i="6" s="1"/>
  <c r="K640" i="3"/>
  <c r="L640" i="4" s="1"/>
  <c r="I640" i="6" s="1"/>
  <c r="K642" i="3"/>
  <c r="L642" i="4" s="1"/>
  <c r="I642" i="6" s="1"/>
  <c r="K643" i="3"/>
  <c r="L643" i="4" s="1"/>
  <c r="I643" i="6" s="1"/>
  <c r="K644" i="3"/>
  <c r="L644" i="4" s="1"/>
  <c r="I644" i="6" s="1"/>
  <c r="K646" i="3"/>
  <c r="L646" i="4" s="1"/>
  <c r="I646" i="6" s="1"/>
  <c r="K647" i="3"/>
  <c r="L647" i="4" s="1"/>
  <c r="I647" i="6" s="1"/>
  <c r="K648" i="3"/>
  <c r="L648" i="4" s="1"/>
  <c r="I648" i="6" s="1"/>
  <c r="K650" i="3"/>
  <c r="L650" i="4" s="1"/>
  <c r="I650" i="6" s="1"/>
  <c r="K651" i="3"/>
  <c r="L651" i="4" s="1"/>
  <c r="I651" i="6" s="1"/>
  <c r="K652" i="3"/>
  <c r="L652" i="4" s="1"/>
  <c r="I652" i="6" s="1"/>
  <c r="K654" i="3"/>
  <c r="L654" i="4" s="1"/>
  <c r="I654" i="6" s="1"/>
  <c r="K655" i="3"/>
  <c r="L655" i="4" s="1"/>
  <c r="I655" i="6" s="1"/>
  <c r="K656" i="3"/>
  <c r="L656" i="4" s="1"/>
  <c r="I656" i="6" s="1"/>
  <c r="K658" i="3"/>
  <c r="L658" i="4" s="1"/>
  <c r="I658" i="6" s="1"/>
  <c r="K659" i="3"/>
  <c r="L659" i="4" s="1"/>
  <c r="I659" i="6" s="1"/>
  <c r="K660" i="3"/>
  <c r="L660" i="4" s="1"/>
  <c r="I660" i="6" s="1"/>
  <c r="K662" i="3"/>
  <c r="L662" i="4" s="1"/>
  <c r="I662" i="6" s="1"/>
  <c r="K663" i="3"/>
  <c r="L663" i="4" s="1"/>
  <c r="I663" i="6" s="1"/>
  <c r="K664" i="3"/>
  <c r="L664" i="4" s="1"/>
  <c r="I664" i="6" s="1"/>
  <c r="K666" i="3"/>
  <c r="L666" i="4" s="1"/>
  <c r="I666" i="6" s="1"/>
  <c r="K667" i="3"/>
  <c r="L667" i="4" s="1"/>
  <c r="I667" i="6" s="1"/>
  <c r="K668" i="3"/>
  <c r="L668" i="4" s="1"/>
  <c r="I668" i="6" s="1"/>
  <c r="K670" i="3"/>
  <c r="L670" i="4" s="1"/>
  <c r="I670" i="6" s="1"/>
  <c r="K671" i="3"/>
  <c r="L671" i="4" s="1"/>
  <c r="I671" i="6" s="1"/>
  <c r="K672" i="3"/>
  <c r="L672" i="4" s="1"/>
  <c r="I672" i="6" s="1"/>
  <c r="K674" i="3"/>
  <c r="L674" i="4" s="1"/>
  <c r="I674" i="6" s="1"/>
  <c r="K675" i="3"/>
  <c r="L675" i="4" s="1"/>
  <c r="I675" i="6" s="1"/>
  <c r="K676" i="3"/>
  <c r="L676" i="4" s="1"/>
  <c r="I676" i="6" s="1"/>
  <c r="K678" i="3"/>
  <c r="L678" i="4" s="1"/>
  <c r="I678" i="6" s="1"/>
  <c r="K679" i="3"/>
  <c r="L679" i="4" s="1"/>
  <c r="I679" i="6" s="1"/>
  <c r="K680" i="3"/>
  <c r="L680" i="4" s="1"/>
  <c r="I680" i="6" s="1"/>
  <c r="K682" i="3"/>
  <c r="L682" i="4" s="1"/>
  <c r="I682" i="6" s="1"/>
  <c r="K683" i="3"/>
  <c r="L683" i="4" s="1"/>
  <c r="I683" i="6" s="1"/>
  <c r="K684" i="3"/>
  <c r="L684" i="4" s="1"/>
  <c r="I684" i="6" s="1"/>
  <c r="K685" i="3"/>
  <c r="L685" i="4" s="1"/>
  <c r="I685" i="6" s="1"/>
  <c r="K686" i="3"/>
  <c r="L686" i="4" s="1"/>
  <c r="I686" i="6" s="1"/>
  <c r="K687" i="3"/>
  <c r="L687" i="4" s="1"/>
  <c r="I687" i="6" s="1"/>
  <c r="K688" i="3"/>
  <c r="L688" i="4" s="1"/>
  <c r="I688" i="6" s="1"/>
  <c r="K689" i="3"/>
  <c r="L689" i="4" s="1"/>
  <c r="I689" i="6" s="1"/>
  <c r="K690" i="3"/>
  <c r="L690" i="4" s="1"/>
  <c r="I690" i="6" s="1"/>
  <c r="K691" i="3"/>
  <c r="L691" i="4" s="1"/>
  <c r="I691" i="6" s="1"/>
  <c r="K692" i="3"/>
  <c r="L692" i="4" s="1"/>
  <c r="I692" i="6" s="1"/>
  <c r="K693" i="3"/>
  <c r="L693" i="4" s="1"/>
  <c r="I693" i="6" s="1"/>
  <c r="K694" i="3"/>
  <c r="L694" i="4" s="1"/>
  <c r="I694" i="6" s="1"/>
  <c r="K695" i="3"/>
  <c r="L695" i="4" s="1"/>
  <c r="I695" i="6" s="1"/>
  <c r="K696" i="3"/>
  <c r="L696" i="4" s="1"/>
  <c r="I696" i="6" s="1"/>
  <c r="K697" i="3"/>
  <c r="L697" i="4" s="1"/>
  <c r="I697" i="6" s="1"/>
  <c r="K698" i="3"/>
  <c r="L698" i="4" s="1"/>
  <c r="I698" i="6" s="1"/>
  <c r="K699" i="3"/>
  <c r="L699" i="4" s="1"/>
  <c r="I699" i="6" s="1"/>
  <c r="K700" i="3"/>
  <c r="L700" i="4" s="1"/>
  <c r="I700" i="6" s="1"/>
  <c r="K701" i="3"/>
  <c r="L701" i="4" s="1"/>
  <c r="I701" i="6" s="1"/>
  <c r="K702" i="3"/>
  <c r="L702" i="4" s="1"/>
  <c r="I702" i="6" s="1"/>
  <c r="K703" i="3"/>
  <c r="L703" i="4" s="1"/>
  <c r="I703" i="6" s="1"/>
  <c r="K704" i="3"/>
  <c r="L704" i="4" s="1"/>
  <c r="I704" i="6" s="1"/>
  <c r="K705" i="3"/>
  <c r="L705" i="4" s="1"/>
  <c r="I705" i="6" s="1"/>
  <c r="K706" i="3"/>
  <c r="L706" i="4" s="1"/>
  <c r="I706" i="6" s="1"/>
  <c r="K707" i="3"/>
  <c r="L707" i="4" s="1"/>
  <c r="I707" i="6" s="1"/>
  <c r="K708" i="3"/>
  <c r="L708" i="4" s="1"/>
  <c r="I708" i="6" s="1"/>
  <c r="K709" i="3"/>
  <c r="L709" i="4" s="1"/>
  <c r="I709" i="6" s="1"/>
  <c r="K710" i="3"/>
  <c r="L710" i="4" s="1"/>
  <c r="I710" i="6" s="1"/>
  <c r="K711" i="3"/>
  <c r="L711" i="4" s="1"/>
  <c r="I711" i="6" s="1"/>
  <c r="K712" i="3"/>
  <c r="L712" i="4" s="1"/>
  <c r="I712" i="6" s="1"/>
  <c r="K713" i="3"/>
  <c r="L713" i="4" s="1"/>
  <c r="I713" i="6" s="1"/>
  <c r="K714" i="3"/>
  <c r="L714" i="4" s="1"/>
  <c r="I714" i="6" s="1"/>
  <c r="K715" i="3"/>
  <c r="L715" i="4" s="1"/>
  <c r="I715" i="6" s="1"/>
  <c r="K716" i="3"/>
  <c r="L716" i="4" s="1"/>
  <c r="I716" i="6" s="1"/>
  <c r="K717" i="3"/>
  <c r="L717" i="4" s="1"/>
  <c r="I717" i="6" s="1"/>
  <c r="K718" i="3"/>
  <c r="L718" i="4" s="1"/>
  <c r="I718" i="6" s="1"/>
  <c r="K719" i="3"/>
  <c r="L719" i="4" s="1"/>
  <c r="I719" i="6" s="1"/>
  <c r="K720" i="3"/>
  <c r="L720" i="4" s="1"/>
  <c r="I720" i="6" s="1"/>
  <c r="K721" i="3"/>
  <c r="L721" i="4" s="1"/>
  <c r="I721" i="6" s="1"/>
  <c r="K722" i="3"/>
  <c r="L722" i="4" s="1"/>
  <c r="I722" i="6" s="1"/>
  <c r="K723" i="3"/>
  <c r="L723" i="4" s="1"/>
  <c r="I723" i="6" s="1"/>
  <c r="K724" i="3"/>
  <c r="L724" i="4" s="1"/>
  <c r="I724" i="6" s="1"/>
  <c r="K725" i="3"/>
  <c r="L725" i="4" s="1"/>
  <c r="I725" i="6" s="1"/>
  <c r="K726" i="3"/>
  <c r="L726" i="4" s="1"/>
  <c r="I726" i="6" s="1"/>
  <c r="K727" i="3"/>
  <c r="L727" i="4" s="1"/>
  <c r="I727" i="6" s="1"/>
  <c r="K728" i="3"/>
  <c r="L728" i="4" s="1"/>
  <c r="I728" i="6" s="1"/>
  <c r="K729" i="3"/>
  <c r="L729" i="4" s="1"/>
  <c r="I729" i="6" s="1"/>
  <c r="K730" i="3"/>
  <c r="L730" i="4" s="1"/>
  <c r="I730" i="6" s="1"/>
  <c r="K731" i="3"/>
  <c r="L731" i="4" s="1"/>
  <c r="I731" i="6" s="1"/>
  <c r="K732" i="3"/>
  <c r="L732" i="4" s="1"/>
  <c r="I732" i="6" s="1"/>
  <c r="K733" i="3"/>
  <c r="L733" i="4" s="1"/>
  <c r="I733" i="6" s="1"/>
  <c r="K734" i="3"/>
  <c r="L734" i="4" s="1"/>
  <c r="I734" i="6" s="1"/>
  <c r="K735" i="3"/>
  <c r="L735" i="4" s="1"/>
  <c r="I735" i="6" s="1"/>
  <c r="K736" i="3"/>
  <c r="L736" i="4" s="1"/>
  <c r="I736" i="6" s="1"/>
  <c r="K737" i="3"/>
  <c r="L737" i="4" s="1"/>
  <c r="I737" i="6" s="1"/>
  <c r="K738" i="3"/>
  <c r="L738" i="4" s="1"/>
  <c r="I738" i="6" s="1"/>
  <c r="K739" i="3"/>
  <c r="L739" i="4" s="1"/>
  <c r="I739" i="6" s="1"/>
  <c r="K740" i="3"/>
  <c r="L740" i="4" s="1"/>
  <c r="I740" i="6" s="1"/>
  <c r="K741" i="3"/>
  <c r="L741" i="4" s="1"/>
  <c r="I741" i="6" s="1"/>
  <c r="K742" i="3"/>
  <c r="L742" i="4" s="1"/>
  <c r="I742" i="6" s="1"/>
  <c r="K743" i="3"/>
  <c r="L743" i="4" s="1"/>
  <c r="I743" i="6" s="1"/>
  <c r="K744" i="3"/>
  <c r="L744" i="4" s="1"/>
  <c r="I744" i="6" s="1"/>
  <c r="K745" i="3"/>
  <c r="L745" i="4" s="1"/>
  <c r="I745" i="6" s="1"/>
  <c r="K746" i="3"/>
  <c r="L746" i="4" s="1"/>
  <c r="I746" i="6" s="1"/>
  <c r="K747" i="3"/>
  <c r="L747" i="4" s="1"/>
  <c r="I747" i="6" s="1"/>
  <c r="K748" i="3"/>
  <c r="L748" i="4" s="1"/>
  <c r="I748" i="6" s="1"/>
  <c r="K749" i="3"/>
  <c r="L749" i="4" s="1"/>
  <c r="I749" i="6" s="1"/>
  <c r="K750" i="3"/>
  <c r="L750" i="4" s="1"/>
  <c r="I750" i="6" s="1"/>
  <c r="K751" i="3"/>
  <c r="L751" i="4" s="1"/>
  <c r="I751" i="6" s="1"/>
  <c r="K752" i="3"/>
  <c r="L752" i="4" s="1"/>
  <c r="I752" i="6" s="1"/>
  <c r="K753" i="3"/>
  <c r="L753" i="4" s="1"/>
  <c r="I753" i="6" s="1"/>
  <c r="K754" i="3"/>
  <c r="L754" i="4" s="1"/>
  <c r="I754" i="6" s="1"/>
  <c r="K755" i="3"/>
  <c r="L755" i="4" s="1"/>
  <c r="I755" i="6" s="1"/>
  <c r="K756" i="3"/>
  <c r="L756" i="4" s="1"/>
  <c r="I756" i="6" s="1"/>
  <c r="K757" i="3"/>
  <c r="L757" i="4" s="1"/>
  <c r="I757" i="6" s="1"/>
  <c r="K758" i="3"/>
  <c r="L758" i="4" s="1"/>
  <c r="I758" i="6" s="1"/>
  <c r="K759" i="3"/>
  <c r="L759" i="4" s="1"/>
  <c r="I759" i="6" s="1"/>
  <c r="K760" i="3"/>
  <c r="L760" i="4" s="1"/>
  <c r="I760" i="6" s="1"/>
  <c r="K761" i="3"/>
  <c r="L761" i="4" s="1"/>
  <c r="I761" i="6" s="1"/>
  <c r="K762" i="3"/>
  <c r="L762" i="4" s="1"/>
  <c r="I762" i="6" s="1"/>
  <c r="K763" i="3"/>
  <c r="L763" i="4" s="1"/>
  <c r="I763" i="6" s="1"/>
  <c r="K764" i="3"/>
  <c r="L764" i="4" s="1"/>
  <c r="I764" i="6" s="1"/>
  <c r="K765" i="3"/>
  <c r="L765" i="4" s="1"/>
  <c r="I765" i="6" s="1"/>
  <c r="K766" i="3"/>
  <c r="L766" i="4" s="1"/>
  <c r="I766" i="6" s="1"/>
  <c r="K767" i="3"/>
  <c r="L767" i="4" s="1"/>
  <c r="I767" i="6" s="1"/>
  <c r="K768" i="3"/>
  <c r="L768" i="4" s="1"/>
  <c r="I768" i="6" s="1"/>
  <c r="K769" i="3"/>
  <c r="L769" i="4" s="1"/>
  <c r="I769" i="6" s="1"/>
  <c r="K770" i="3"/>
  <c r="L770" i="4" s="1"/>
  <c r="I770" i="6" s="1"/>
  <c r="K771" i="3"/>
  <c r="L771" i="4" s="1"/>
  <c r="I771" i="6" s="1"/>
  <c r="K772" i="3"/>
  <c r="L772" i="4" s="1"/>
  <c r="I772" i="6" s="1"/>
  <c r="K773" i="3"/>
  <c r="L773" i="4" s="1"/>
  <c r="I773" i="6" s="1"/>
  <c r="K774" i="3"/>
  <c r="L774" i="4" s="1"/>
  <c r="I774" i="6" s="1"/>
  <c r="K775" i="3"/>
  <c r="L775" i="4" s="1"/>
  <c r="I775" i="6" s="1"/>
  <c r="K776" i="3"/>
  <c r="L776" i="4" s="1"/>
  <c r="I776" i="6" s="1"/>
  <c r="K777" i="3"/>
  <c r="L777" i="4" s="1"/>
  <c r="I777" i="6" s="1"/>
  <c r="K778" i="3"/>
  <c r="L778" i="4" s="1"/>
  <c r="I778" i="6" s="1"/>
  <c r="K779" i="3"/>
  <c r="L779" i="4" s="1"/>
  <c r="I779" i="6" s="1"/>
  <c r="K780" i="3"/>
  <c r="L780" i="4" s="1"/>
  <c r="I780" i="6" s="1"/>
  <c r="K781" i="3"/>
  <c r="L781" i="4" s="1"/>
  <c r="I781" i="6" s="1"/>
  <c r="K782" i="3"/>
  <c r="L782" i="4" s="1"/>
  <c r="I782" i="6" s="1"/>
  <c r="K783" i="3"/>
  <c r="L783" i="4" s="1"/>
  <c r="I783" i="6" s="1"/>
  <c r="K784" i="3"/>
  <c r="L784" i="4" s="1"/>
  <c r="I784" i="6" s="1"/>
  <c r="K785" i="3"/>
  <c r="L785" i="4" s="1"/>
  <c r="I785" i="6" s="1"/>
  <c r="K786" i="3"/>
  <c r="L786" i="4" s="1"/>
  <c r="I786" i="6" s="1"/>
  <c r="K787" i="3"/>
  <c r="L787" i="4" s="1"/>
  <c r="I787" i="6" s="1"/>
  <c r="K788" i="3"/>
  <c r="L788" i="4" s="1"/>
  <c r="I788" i="6" s="1"/>
  <c r="K789" i="3"/>
  <c r="L789" i="4" s="1"/>
  <c r="I789" i="6" s="1"/>
  <c r="K790" i="3"/>
  <c r="L790" i="4" s="1"/>
  <c r="I790" i="6" s="1"/>
  <c r="K791" i="3"/>
  <c r="L791" i="4" s="1"/>
  <c r="I791" i="6" s="1"/>
  <c r="K792" i="3"/>
  <c r="L792" i="4" s="1"/>
  <c r="I792" i="6" s="1"/>
  <c r="K793" i="3"/>
  <c r="L793" i="4" s="1"/>
  <c r="I793" i="6" s="1"/>
  <c r="K794" i="3"/>
  <c r="L794" i="4" s="1"/>
  <c r="I794" i="6" s="1"/>
  <c r="K795" i="3"/>
  <c r="L795" i="4" s="1"/>
  <c r="I795" i="6" s="1"/>
  <c r="K796" i="3"/>
  <c r="L796" i="4" s="1"/>
  <c r="I796" i="6" s="1"/>
  <c r="K797" i="3"/>
  <c r="L797" i="4" s="1"/>
  <c r="I797" i="6" s="1"/>
  <c r="K798" i="3"/>
  <c r="L798" i="4" s="1"/>
  <c r="I798" i="6" s="1"/>
  <c r="K799" i="3"/>
  <c r="L799" i="4" s="1"/>
  <c r="I799" i="6" s="1"/>
  <c r="K800" i="3"/>
  <c r="L800" i="4" s="1"/>
  <c r="I800" i="6" s="1"/>
  <c r="K801" i="3"/>
  <c r="L801" i="4" s="1"/>
  <c r="I801" i="6" s="1"/>
  <c r="K802" i="3"/>
  <c r="L802" i="4" s="1"/>
  <c r="I802" i="6" s="1"/>
  <c r="K803" i="3"/>
  <c r="L803" i="4" s="1"/>
  <c r="I803" i="6" s="1"/>
  <c r="K804" i="3"/>
  <c r="L804" i="4" s="1"/>
  <c r="I804" i="6" s="1"/>
  <c r="K805" i="3"/>
  <c r="L805" i="4" s="1"/>
  <c r="I805" i="6" s="1"/>
  <c r="K806" i="3"/>
  <c r="L806" i="4" s="1"/>
  <c r="I806" i="6" s="1"/>
  <c r="K807" i="3"/>
  <c r="L807" i="4" s="1"/>
  <c r="I807" i="6" s="1"/>
  <c r="K808" i="3"/>
  <c r="L808" i="4" s="1"/>
  <c r="I808" i="6" s="1"/>
  <c r="K809" i="3"/>
  <c r="L809" i="4" s="1"/>
  <c r="I809" i="6" s="1"/>
  <c r="K810" i="3"/>
  <c r="L810" i="4" s="1"/>
  <c r="I810" i="6" s="1"/>
  <c r="K811" i="3"/>
  <c r="L811" i="4" s="1"/>
  <c r="I811" i="6" s="1"/>
  <c r="K812" i="3"/>
  <c r="L812" i="4" s="1"/>
  <c r="I812" i="6" s="1"/>
  <c r="K813" i="3"/>
  <c r="L813" i="4" s="1"/>
  <c r="I813" i="6" s="1"/>
  <c r="K814" i="3"/>
  <c r="L814" i="4" s="1"/>
  <c r="I814" i="6" s="1"/>
  <c r="K815" i="3"/>
  <c r="L815" i="4" s="1"/>
  <c r="I815" i="6" s="1"/>
  <c r="K816" i="3"/>
  <c r="L816" i="4" s="1"/>
  <c r="I816" i="6" s="1"/>
  <c r="K817" i="3"/>
  <c r="L817" i="4" s="1"/>
  <c r="I817" i="6" s="1"/>
  <c r="K818" i="3"/>
  <c r="L818" i="4" s="1"/>
  <c r="I818" i="6" s="1"/>
  <c r="K819" i="3"/>
  <c r="L819" i="4" s="1"/>
  <c r="I819" i="6" s="1"/>
  <c r="K820" i="3"/>
  <c r="L820" i="4" s="1"/>
  <c r="I820" i="6" s="1"/>
  <c r="K821" i="3"/>
  <c r="L821" i="4" s="1"/>
  <c r="I821" i="6" s="1"/>
  <c r="K822" i="3"/>
  <c r="L822" i="4" s="1"/>
  <c r="I822" i="6" s="1"/>
  <c r="K823" i="3"/>
  <c r="L823" i="4" s="1"/>
  <c r="I823" i="6" s="1"/>
  <c r="K824" i="3"/>
  <c r="L824" i="4" s="1"/>
  <c r="I824" i="6" s="1"/>
  <c r="K825" i="3"/>
  <c r="L825" i="4" s="1"/>
  <c r="I825" i="6" s="1"/>
  <c r="K826" i="3"/>
  <c r="L826" i="4" s="1"/>
  <c r="I826" i="6" s="1"/>
  <c r="K827" i="3"/>
  <c r="L827" i="4" s="1"/>
  <c r="I827" i="6" s="1"/>
  <c r="K828" i="3"/>
  <c r="L828" i="4" s="1"/>
  <c r="I828" i="6" s="1"/>
  <c r="K829" i="3"/>
  <c r="L829" i="4" s="1"/>
  <c r="I829" i="6" s="1"/>
  <c r="K830" i="3"/>
  <c r="L830" i="4" s="1"/>
  <c r="I830" i="6" s="1"/>
  <c r="K831" i="3"/>
  <c r="L831" i="4" s="1"/>
  <c r="I831" i="6" s="1"/>
  <c r="K832" i="3"/>
  <c r="L832" i="4" s="1"/>
  <c r="I832" i="6" s="1"/>
  <c r="K833" i="3"/>
  <c r="L833" i="4" s="1"/>
  <c r="I833" i="6" s="1"/>
  <c r="K834" i="3"/>
  <c r="L834" i="4" s="1"/>
  <c r="I834" i="6" s="1"/>
  <c r="K835" i="3"/>
  <c r="L835" i="4" s="1"/>
  <c r="I835" i="6" s="1"/>
  <c r="K836" i="3"/>
  <c r="L836" i="4" s="1"/>
  <c r="I836" i="6" s="1"/>
  <c r="K837" i="3"/>
  <c r="L837" i="4" s="1"/>
  <c r="I837" i="6" s="1"/>
  <c r="K838" i="3"/>
  <c r="L838" i="4" s="1"/>
  <c r="I838" i="6" s="1"/>
  <c r="K839" i="3"/>
  <c r="L839" i="4" s="1"/>
  <c r="I839" i="6" s="1"/>
  <c r="K840" i="3"/>
  <c r="L840" i="4" s="1"/>
  <c r="I840" i="6" s="1"/>
  <c r="K841" i="3"/>
  <c r="L841" i="4" s="1"/>
  <c r="I841" i="6" s="1"/>
  <c r="K842" i="3"/>
  <c r="L842" i="4" s="1"/>
  <c r="I842" i="6" s="1"/>
  <c r="K843" i="3"/>
  <c r="L843" i="4" s="1"/>
  <c r="I843" i="6" s="1"/>
  <c r="K844" i="3"/>
  <c r="L844" i="4" s="1"/>
  <c r="I844" i="6" s="1"/>
  <c r="K845" i="3"/>
  <c r="L845" i="4" s="1"/>
  <c r="I845" i="6" s="1"/>
  <c r="K846" i="3"/>
  <c r="L846" i="4" s="1"/>
  <c r="I846" i="6" s="1"/>
  <c r="K847" i="3"/>
  <c r="L847" i="4" s="1"/>
  <c r="I847" i="6" s="1"/>
  <c r="K848" i="3"/>
  <c r="L848" i="4" s="1"/>
  <c r="I848" i="6" s="1"/>
  <c r="K849" i="3"/>
  <c r="L849" i="4" s="1"/>
  <c r="I849" i="6" s="1"/>
  <c r="K850" i="3"/>
  <c r="L850" i="4" s="1"/>
  <c r="I850" i="6" s="1"/>
  <c r="K851" i="3"/>
  <c r="L851" i="4" s="1"/>
  <c r="I851" i="6" s="1"/>
  <c r="K852" i="3"/>
  <c r="L852" i="4" s="1"/>
  <c r="I852" i="6" s="1"/>
  <c r="K853" i="3"/>
  <c r="L853" i="4" s="1"/>
  <c r="I853" i="6" s="1"/>
  <c r="K854" i="3"/>
  <c r="L854" i="4" s="1"/>
  <c r="I854" i="6" s="1"/>
  <c r="K855" i="3"/>
  <c r="L855" i="4" s="1"/>
  <c r="I855" i="6" s="1"/>
  <c r="K856" i="3"/>
  <c r="L856" i="4" s="1"/>
  <c r="I856" i="6" s="1"/>
  <c r="K857" i="3"/>
  <c r="L857" i="4" s="1"/>
  <c r="I857" i="6" s="1"/>
  <c r="K858" i="3"/>
  <c r="L858" i="4" s="1"/>
  <c r="I858" i="6" s="1"/>
  <c r="K859" i="3"/>
  <c r="L859" i="4" s="1"/>
  <c r="I859" i="6" s="1"/>
  <c r="K860" i="3"/>
  <c r="L860" i="4" s="1"/>
  <c r="I860" i="6" s="1"/>
  <c r="K861" i="3"/>
  <c r="L861" i="4" s="1"/>
  <c r="I861" i="6" s="1"/>
  <c r="K862" i="3"/>
  <c r="L862" i="4" s="1"/>
  <c r="I862" i="6" s="1"/>
  <c r="K863" i="3"/>
  <c r="L863" i="4" s="1"/>
  <c r="I863" i="6" s="1"/>
  <c r="K864" i="3"/>
  <c r="L864" i="4" s="1"/>
  <c r="I864" i="6" s="1"/>
  <c r="K865" i="3"/>
  <c r="L865" i="4" s="1"/>
  <c r="I865" i="6" s="1"/>
  <c r="K866" i="3"/>
  <c r="L866" i="4" s="1"/>
  <c r="I866" i="6" s="1"/>
  <c r="K867" i="3"/>
  <c r="L867" i="4" s="1"/>
  <c r="I867" i="6" s="1"/>
  <c r="K868" i="3"/>
  <c r="L868" i="4" s="1"/>
  <c r="I868" i="6" s="1"/>
  <c r="K869" i="3"/>
  <c r="L869" i="4" s="1"/>
  <c r="I869" i="6" s="1"/>
  <c r="K870" i="3"/>
  <c r="L870" i="4" s="1"/>
  <c r="I870" i="6" s="1"/>
  <c r="K871" i="3"/>
  <c r="L871" i="4" s="1"/>
  <c r="I871" i="6" s="1"/>
  <c r="K872" i="3"/>
  <c r="L872" i="4" s="1"/>
  <c r="I872" i="6" s="1"/>
  <c r="K873" i="3"/>
  <c r="L873" i="4" s="1"/>
  <c r="I873" i="6" s="1"/>
  <c r="K874" i="3"/>
  <c r="L874" i="4" s="1"/>
  <c r="I874" i="6" s="1"/>
  <c r="K875" i="3"/>
  <c r="L875" i="4" s="1"/>
  <c r="I875" i="6" s="1"/>
  <c r="K876" i="3"/>
  <c r="L876" i="4" s="1"/>
  <c r="I876" i="6" s="1"/>
  <c r="K877" i="3"/>
  <c r="L877" i="4" s="1"/>
  <c r="I877" i="6" s="1"/>
  <c r="K878" i="3"/>
  <c r="L878" i="4" s="1"/>
  <c r="I878" i="6" s="1"/>
  <c r="K879" i="3"/>
  <c r="L879" i="4" s="1"/>
  <c r="I879" i="6" s="1"/>
  <c r="K880" i="3"/>
  <c r="L880" i="4" s="1"/>
  <c r="I880" i="6" s="1"/>
  <c r="K881" i="3"/>
  <c r="L881" i="4" s="1"/>
  <c r="I881" i="6" s="1"/>
  <c r="K882" i="3"/>
  <c r="L882" i="4" s="1"/>
  <c r="I882" i="6" s="1"/>
  <c r="K883" i="3"/>
  <c r="L883" i="4" s="1"/>
  <c r="I883" i="6" s="1"/>
  <c r="K884" i="3"/>
  <c r="L884" i="4" s="1"/>
  <c r="I884" i="6" s="1"/>
  <c r="K885" i="3"/>
  <c r="L885" i="4" s="1"/>
  <c r="I885" i="6" s="1"/>
  <c r="K886" i="3"/>
  <c r="L886" i="4" s="1"/>
  <c r="I886" i="6" s="1"/>
  <c r="K887" i="3"/>
  <c r="L887" i="4" s="1"/>
  <c r="I887" i="6" s="1"/>
  <c r="K888" i="3"/>
  <c r="L888" i="4" s="1"/>
  <c r="I888" i="6" s="1"/>
  <c r="K889" i="3"/>
  <c r="L889" i="4" s="1"/>
  <c r="I889" i="6" s="1"/>
  <c r="K890" i="3"/>
  <c r="L890" i="4" s="1"/>
  <c r="I890" i="6" s="1"/>
  <c r="K891" i="3"/>
  <c r="L891" i="4" s="1"/>
  <c r="I891" i="6" s="1"/>
  <c r="K892" i="3"/>
  <c r="L892" i="4" s="1"/>
  <c r="I892" i="6" s="1"/>
  <c r="K893" i="3"/>
  <c r="L893" i="4" s="1"/>
  <c r="I893" i="6" s="1"/>
  <c r="K894" i="3"/>
  <c r="L894" i="4" s="1"/>
  <c r="I894" i="6" s="1"/>
  <c r="K895" i="3"/>
  <c r="L895" i="4" s="1"/>
  <c r="I895" i="6" s="1"/>
  <c r="K896" i="3"/>
  <c r="L896" i="4" s="1"/>
  <c r="I896" i="6" s="1"/>
  <c r="K897" i="3"/>
  <c r="L897" i="4" s="1"/>
  <c r="I897" i="6" s="1"/>
  <c r="K898" i="3"/>
  <c r="L898" i="4" s="1"/>
  <c r="I898" i="6" s="1"/>
  <c r="K899" i="3"/>
  <c r="L899" i="4" s="1"/>
  <c r="I899" i="6" s="1"/>
  <c r="K900" i="3"/>
  <c r="L900" i="4" s="1"/>
  <c r="I900" i="6" s="1"/>
  <c r="K901" i="3"/>
  <c r="L901" i="4" s="1"/>
  <c r="I901" i="6" s="1"/>
  <c r="K902" i="3"/>
  <c r="L902" i="4" s="1"/>
  <c r="I902" i="6" s="1"/>
  <c r="K903" i="3"/>
  <c r="L903" i="4" s="1"/>
  <c r="I903" i="6" s="1"/>
  <c r="K904" i="3"/>
  <c r="L904" i="4" s="1"/>
  <c r="I904" i="6" s="1"/>
  <c r="K905" i="3"/>
  <c r="L905" i="4" s="1"/>
  <c r="I905" i="6" s="1"/>
  <c r="K906" i="3"/>
  <c r="L906" i="4" s="1"/>
  <c r="I906" i="6" s="1"/>
  <c r="K907" i="3"/>
  <c r="L907" i="4" s="1"/>
  <c r="I907" i="6" s="1"/>
  <c r="K908" i="3"/>
  <c r="L908" i="4" s="1"/>
  <c r="I908" i="6" s="1"/>
  <c r="K909" i="3"/>
  <c r="L909" i="4" s="1"/>
  <c r="I909" i="6" s="1"/>
  <c r="K910" i="3"/>
  <c r="L910" i="4" s="1"/>
  <c r="I910" i="6" s="1"/>
  <c r="K911" i="3"/>
  <c r="L911" i="4" s="1"/>
  <c r="I911" i="6" s="1"/>
  <c r="K912" i="3"/>
  <c r="L912" i="4" s="1"/>
  <c r="I912" i="6" s="1"/>
  <c r="K913" i="3"/>
  <c r="L913" i="4" s="1"/>
  <c r="I913" i="6" s="1"/>
  <c r="K914" i="3"/>
  <c r="L914" i="4" s="1"/>
  <c r="I914" i="6" s="1"/>
  <c r="K915" i="3"/>
  <c r="L915" i="4" s="1"/>
  <c r="I915" i="6" s="1"/>
  <c r="K916" i="3"/>
  <c r="L916" i="4" s="1"/>
  <c r="I916" i="6" s="1"/>
  <c r="K917" i="3"/>
  <c r="L917" i="4" s="1"/>
  <c r="I917" i="6" s="1"/>
  <c r="K918" i="3"/>
  <c r="L918" i="4" s="1"/>
  <c r="I918" i="6" s="1"/>
  <c r="K919" i="3"/>
  <c r="L919" i="4" s="1"/>
  <c r="I919" i="6" s="1"/>
  <c r="K920" i="3"/>
  <c r="L920" i="4" s="1"/>
  <c r="I920" i="6" s="1"/>
  <c r="K921" i="3"/>
  <c r="L921" i="4" s="1"/>
  <c r="I921" i="6" s="1"/>
  <c r="K922" i="3"/>
  <c r="L922" i="4" s="1"/>
  <c r="I922" i="6" s="1"/>
  <c r="K923" i="3"/>
  <c r="L923" i="4" s="1"/>
  <c r="I923" i="6" s="1"/>
  <c r="K924" i="3"/>
  <c r="L924" i="4" s="1"/>
  <c r="I924" i="6" s="1"/>
  <c r="K925" i="3"/>
  <c r="L925" i="4" s="1"/>
  <c r="I925" i="6" s="1"/>
  <c r="K926" i="3"/>
  <c r="L926" i="4" s="1"/>
  <c r="I926" i="6" s="1"/>
  <c r="K927" i="3"/>
  <c r="L927" i="4" s="1"/>
  <c r="I927" i="6" s="1"/>
  <c r="K928" i="3"/>
  <c r="L928" i="4" s="1"/>
  <c r="I928" i="6" s="1"/>
  <c r="K929" i="3"/>
  <c r="L929" i="4" s="1"/>
  <c r="I929" i="6" s="1"/>
  <c r="K930" i="3"/>
  <c r="L930" i="4" s="1"/>
  <c r="I930" i="6" s="1"/>
  <c r="K931" i="3"/>
  <c r="L931" i="4" s="1"/>
  <c r="I931" i="6" s="1"/>
  <c r="K932" i="3"/>
  <c r="L932" i="4" s="1"/>
  <c r="I932" i="6" s="1"/>
  <c r="K933" i="3"/>
  <c r="L933" i="4" s="1"/>
  <c r="I933" i="6" s="1"/>
  <c r="K934" i="3"/>
  <c r="L934" i="4" s="1"/>
  <c r="I934" i="6" s="1"/>
  <c r="K935" i="3"/>
  <c r="L935" i="4" s="1"/>
  <c r="I935" i="6" s="1"/>
  <c r="K936" i="3"/>
  <c r="L936" i="4" s="1"/>
  <c r="I936" i="6" s="1"/>
  <c r="K937" i="3"/>
  <c r="L937" i="4" s="1"/>
  <c r="I937" i="6" s="1"/>
  <c r="K938" i="3"/>
  <c r="L938" i="4" s="1"/>
  <c r="I938" i="6" s="1"/>
  <c r="K939" i="3"/>
  <c r="L939" i="4" s="1"/>
  <c r="I939" i="6" s="1"/>
  <c r="K940" i="3"/>
  <c r="L940" i="4" s="1"/>
  <c r="I940" i="6" s="1"/>
  <c r="K941" i="3"/>
  <c r="L941" i="4" s="1"/>
  <c r="I941" i="6" s="1"/>
  <c r="K942" i="3"/>
  <c r="L942" i="4" s="1"/>
  <c r="I942" i="6" s="1"/>
  <c r="K943" i="3"/>
  <c r="L943" i="4" s="1"/>
  <c r="I943" i="6" s="1"/>
  <c r="K944" i="3"/>
  <c r="L944" i="4" s="1"/>
  <c r="I944" i="6" s="1"/>
  <c r="K945" i="3"/>
  <c r="L945" i="4" s="1"/>
  <c r="I945" i="6" s="1"/>
  <c r="K946" i="3"/>
  <c r="L946" i="4" s="1"/>
  <c r="I946" i="6" s="1"/>
  <c r="K947" i="3"/>
  <c r="L947" i="4" s="1"/>
  <c r="I947" i="6" s="1"/>
  <c r="K948" i="3"/>
  <c r="L948" i="4" s="1"/>
  <c r="I948" i="6" s="1"/>
  <c r="K949" i="3"/>
  <c r="L949" i="4" s="1"/>
  <c r="I949" i="6" s="1"/>
  <c r="K950" i="3"/>
  <c r="L950" i="4" s="1"/>
  <c r="I950" i="6" s="1"/>
  <c r="K951" i="3"/>
  <c r="L951" i="4" s="1"/>
  <c r="I951" i="6" s="1"/>
  <c r="K952" i="3"/>
  <c r="L952" i="4" s="1"/>
  <c r="I952" i="6" s="1"/>
  <c r="K953" i="3"/>
  <c r="L953" i="4" s="1"/>
  <c r="I953" i="6" s="1"/>
  <c r="K954" i="3"/>
  <c r="L954" i="4" s="1"/>
  <c r="I954" i="6" s="1"/>
  <c r="K955" i="3"/>
  <c r="L955" i="4" s="1"/>
  <c r="I955" i="6" s="1"/>
  <c r="K956" i="3"/>
  <c r="L956" i="4" s="1"/>
  <c r="I956" i="6" s="1"/>
  <c r="K957" i="3"/>
  <c r="L957" i="4" s="1"/>
  <c r="I957" i="6" s="1"/>
  <c r="K958" i="3"/>
  <c r="L958" i="4" s="1"/>
  <c r="I958" i="6" s="1"/>
  <c r="K959" i="3"/>
  <c r="L959" i="4" s="1"/>
  <c r="I959" i="6" s="1"/>
  <c r="K960" i="3"/>
  <c r="L960" i="4" s="1"/>
  <c r="I960" i="6" s="1"/>
  <c r="K961" i="3"/>
  <c r="L961" i="4" s="1"/>
  <c r="I961" i="6" s="1"/>
  <c r="K962" i="3"/>
  <c r="L962" i="4" s="1"/>
  <c r="I962" i="6" s="1"/>
  <c r="K963" i="3"/>
  <c r="L963" i="4" s="1"/>
  <c r="I963" i="6" s="1"/>
  <c r="K964" i="3"/>
  <c r="L964" i="4" s="1"/>
  <c r="I964" i="6" s="1"/>
  <c r="K965" i="3"/>
  <c r="L965" i="4" s="1"/>
  <c r="I965" i="6" s="1"/>
  <c r="K966" i="3"/>
  <c r="L966" i="4" s="1"/>
  <c r="I966" i="6" s="1"/>
  <c r="K967" i="3"/>
  <c r="L967" i="4" s="1"/>
  <c r="I967" i="6" s="1"/>
  <c r="K968" i="3"/>
  <c r="L968" i="4" s="1"/>
  <c r="I968" i="6" s="1"/>
  <c r="K969" i="3"/>
  <c r="L969" i="4" s="1"/>
  <c r="I969" i="6" s="1"/>
  <c r="K970" i="3"/>
  <c r="L970" i="4" s="1"/>
  <c r="I970" i="6" s="1"/>
  <c r="K971" i="3"/>
  <c r="L971" i="4" s="1"/>
  <c r="I971" i="6" s="1"/>
  <c r="K972" i="3"/>
  <c r="L972" i="4" s="1"/>
  <c r="I972" i="6" s="1"/>
  <c r="K973" i="3"/>
  <c r="L973" i="4" s="1"/>
  <c r="I973" i="6" s="1"/>
  <c r="K974" i="3"/>
  <c r="L974" i="4" s="1"/>
  <c r="I974" i="6" s="1"/>
  <c r="K975" i="3"/>
  <c r="L975" i="4" s="1"/>
  <c r="I975" i="6" s="1"/>
  <c r="K976" i="3"/>
  <c r="L976" i="4" s="1"/>
  <c r="I976" i="6" s="1"/>
  <c r="K977" i="3"/>
  <c r="L977" i="4" s="1"/>
  <c r="I977" i="6" s="1"/>
  <c r="K978" i="3"/>
  <c r="L978" i="4" s="1"/>
  <c r="I978" i="6" s="1"/>
  <c r="K979" i="3"/>
  <c r="L979" i="4" s="1"/>
  <c r="I979" i="6" s="1"/>
  <c r="K980" i="3"/>
  <c r="L980" i="4" s="1"/>
  <c r="I980" i="6" s="1"/>
  <c r="K981" i="3"/>
  <c r="L981" i="4" s="1"/>
  <c r="I981" i="6" s="1"/>
  <c r="K982" i="3"/>
  <c r="L982" i="4" s="1"/>
  <c r="I982" i="6" s="1"/>
  <c r="K983" i="3"/>
  <c r="L983" i="4" s="1"/>
  <c r="I983" i="6" s="1"/>
  <c r="K984" i="3"/>
  <c r="L984" i="4" s="1"/>
  <c r="I984" i="6" s="1"/>
  <c r="K985" i="3"/>
  <c r="L985" i="4" s="1"/>
  <c r="I985" i="6" s="1"/>
  <c r="K986" i="3"/>
  <c r="L986" i="4" s="1"/>
  <c r="I986" i="6" s="1"/>
  <c r="K987" i="3"/>
  <c r="L987" i="4" s="1"/>
  <c r="I987" i="6" s="1"/>
  <c r="K988" i="3"/>
  <c r="L988" i="4" s="1"/>
  <c r="I988" i="6" s="1"/>
  <c r="K989" i="3"/>
  <c r="L989" i="4" s="1"/>
  <c r="I989" i="6" s="1"/>
  <c r="K990" i="3"/>
  <c r="L990" i="4" s="1"/>
  <c r="I990" i="6" s="1"/>
  <c r="K991" i="3"/>
  <c r="L991" i="4" s="1"/>
  <c r="I991" i="6" s="1"/>
  <c r="K992" i="3"/>
  <c r="L992" i="4" s="1"/>
  <c r="I992" i="6" s="1"/>
  <c r="K993" i="3"/>
  <c r="L993" i="4" s="1"/>
  <c r="I993" i="6" s="1"/>
  <c r="K994" i="3"/>
  <c r="L994" i="4" s="1"/>
  <c r="I994" i="6" s="1"/>
  <c r="K995" i="3"/>
  <c r="L995" i="4" s="1"/>
  <c r="I995" i="6" s="1"/>
  <c r="K996" i="3"/>
  <c r="L996" i="4" s="1"/>
  <c r="I996" i="6" s="1"/>
  <c r="K997" i="3"/>
  <c r="L997" i="4" s="1"/>
  <c r="I997" i="6" s="1"/>
  <c r="K998" i="3"/>
  <c r="L998" i="4" s="1"/>
  <c r="I998" i="6" s="1"/>
  <c r="K999" i="3"/>
  <c r="L999" i="4" s="1"/>
  <c r="I999" i="6" s="1"/>
  <c r="K1000" i="3"/>
  <c r="L1000" i="4" s="1"/>
  <c r="I1000" i="6" s="1"/>
  <c r="K1001" i="3"/>
  <c r="L1001" i="4" s="1"/>
  <c r="I1001" i="6" s="1"/>
  <c r="K1002" i="3"/>
  <c r="L1002" i="4" s="1"/>
  <c r="I1002" i="6" s="1"/>
  <c r="K1003" i="3"/>
  <c r="L1003" i="4" s="1"/>
  <c r="I1003" i="6" s="1"/>
  <c r="K1004" i="3"/>
  <c r="L1004" i="4" s="1"/>
  <c r="I1004" i="6" s="1"/>
  <c r="K1005" i="3"/>
  <c r="L1005" i="4" s="1"/>
  <c r="I1005" i="6" s="1"/>
  <c r="K1006" i="3"/>
  <c r="L1006" i="4" s="1"/>
  <c r="I1006" i="6" s="1"/>
  <c r="K1007" i="3"/>
  <c r="L1007" i="4" s="1"/>
  <c r="I1007" i="6" s="1"/>
  <c r="K1008" i="3"/>
  <c r="L1008" i="4" s="1"/>
  <c r="I1008" i="6" s="1"/>
  <c r="K1009" i="3"/>
  <c r="L1009" i="4" s="1"/>
  <c r="I1009" i="6" s="1"/>
  <c r="K1010" i="3"/>
  <c r="L1010" i="4" s="1"/>
  <c r="I1010" i="6" s="1"/>
  <c r="K1011" i="3"/>
  <c r="L1011" i="4" s="1"/>
  <c r="I1011" i="6" s="1"/>
  <c r="K1012" i="3"/>
  <c r="L1012" i="4" s="1"/>
  <c r="I1012" i="6" s="1"/>
  <c r="K1013" i="3"/>
  <c r="L1013" i="4" s="1"/>
  <c r="I1013" i="6" s="1"/>
  <c r="K1014" i="3"/>
  <c r="L1014" i="4" s="1"/>
  <c r="I1014" i="6" s="1"/>
  <c r="K1015" i="3"/>
  <c r="L1015" i="4" s="1"/>
  <c r="I1015" i="6" s="1"/>
  <c r="K1016" i="3"/>
  <c r="L1016" i="4" s="1"/>
  <c r="I1016" i="6" s="1"/>
  <c r="K1017" i="3"/>
  <c r="L1017" i="4" s="1"/>
  <c r="I1017" i="6" s="1"/>
  <c r="K1018" i="3"/>
  <c r="L1018" i="4" s="1"/>
  <c r="I1018" i="6" s="1"/>
  <c r="K1019" i="3"/>
  <c r="L1019" i="4" s="1"/>
  <c r="I1019" i="6" s="1"/>
  <c r="K1020" i="3"/>
  <c r="L1020" i="4" s="1"/>
  <c r="I1020" i="6" s="1"/>
  <c r="K1021" i="3"/>
  <c r="L1021" i="4" s="1"/>
  <c r="I1021" i="6" s="1"/>
  <c r="K1022" i="3"/>
  <c r="L1022" i="4" s="1"/>
  <c r="I1022" i="6" s="1"/>
  <c r="K1023" i="3"/>
  <c r="L1023" i="4" s="1"/>
  <c r="I1023" i="6" s="1"/>
  <c r="K1024" i="3"/>
  <c r="L1024" i="4" s="1"/>
  <c r="I1024" i="6" s="1"/>
  <c r="K1025" i="3"/>
  <c r="L1025" i="4" s="1"/>
  <c r="I1025" i="6" s="1"/>
  <c r="K1026" i="3"/>
  <c r="L1026" i="4" s="1"/>
  <c r="I1026" i="6" s="1"/>
  <c r="K1027" i="3"/>
  <c r="L1027" i="4" s="1"/>
  <c r="I1027" i="6" s="1"/>
  <c r="K1028" i="3"/>
  <c r="L1028" i="4" s="1"/>
  <c r="I1028" i="6" s="1"/>
  <c r="K1029" i="3"/>
  <c r="L1029" i="4" s="1"/>
  <c r="I1029" i="6" s="1"/>
  <c r="K1030" i="3"/>
  <c r="L1030" i="4" s="1"/>
  <c r="I1030" i="6" s="1"/>
  <c r="K1031" i="3"/>
  <c r="L1031" i="4" s="1"/>
  <c r="I1031" i="6" s="1"/>
  <c r="K1032" i="3"/>
  <c r="L1032" i="4" s="1"/>
  <c r="I1032" i="6" s="1"/>
  <c r="K1033" i="3"/>
  <c r="L1033" i="4" s="1"/>
  <c r="I1033" i="6" s="1"/>
  <c r="K1034" i="3"/>
  <c r="L1034" i="4" s="1"/>
  <c r="I1034" i="6" s="1"/>
  <c r="K1035" i="3"/>
  <c r="L1035" i="4" s="1"/>
  <c r="I1035" i="6" s="1"/>
  <c r="K1036" i="3"/>
  <c r="L1036" i="4" s="1"/>
  <c r="I1036" i="6" s="1"/>
  <c r="K1037" i="3"/>
  <c r="L1037" i="4" s="1"/>
  <c r="I1037" i="6" s="1"/>
  <c r="K1038" i="3"/>
  <c r="L1038" i="4" s="1"/>
  <c r="I1038" i="6" s="1"/>
  <c r="K1039" i="3"/>
  <c r="L1039" i="4" s="1"/>
  <c r="I1039" i="6" s="1"/>
  <c r="K1040" i="3"/>
  <c r="L1040" i="4" s="1"/>
  <c r="I1040" i="6" s="1"/>
  <c r="K1041" i="3"/>
  <c r="L1041" i="4" s="1"/>
  <c r="I1041" i="6" s="1"/>
  <c r="K1042" i="3"/>
  <c r="L1042" i="4" s="1"/>
  <c r="I1042" i="6" s="1"/>
  <c r="K1043" i="3"/>
  <c r="L1043" i="4" s="1"/>
  <c r="I1043" i="6" s="1"/>
  <c r="K1044" i="3"/>
  <c r="L1044" i="4" s="1"/>
  <c r="I1044" i="6" s="1"/>
  <c r="K1045" i="3"/>
  <c r="L1045" i="4" s="1"/>
  <c r="I1045" i="6" s="1"/>
  <c r="K1046" i="3"/>
  <c r="L1046" i="4" s="1"/>
  <c r="I1046" i="6" s="1"/>
  <c r="K1047" i="3"/>
  <c r="L1047" i="4" s="1"/>
  <c r="I1047" i="6" s="1"/>
  <c r="K1048" i="3"/>
  <c r="L1048" i="4" s="1"/>
  <c r="I1048" i="6" s="1"/>
  <c r="K1049" i="3"/>
  <c r="L1049" i="4" s="1"/>
  <c r="I1049" i="6" s="1"/>
  <c r="K1050" i="3"/>
  <c r="L1050" i="4" s="1"/>
  <c r="I1050" i="6" s="1"/>
  <c r="K1051" i="3"/>
  <c r="L1051" i="4" s="1"/>
  <c r="I1051" i="6" s="1"/>
  <c r="K1052" i="3"/>
  <c r="L1052" i="4" s="1"/>
  <c r="I1052" i="6" s="1"/>
  <c r="K1053" i="3"/>
  <c r="L1053" i="4" s="1"/>
  <c r="I1053" i="6" s="1"/>
  <c r="K1054" i="3"/>
  <c r="L1054" i="4" s="1"/>
  <c r="I1054" i="6" s="1"/>
  <c r="K1055" i="3"/>
  <c r="L1055" i="4" s="1"/>
  <c r="I1055" i="6" s="1"/>
  <c r="K1056" i="3"/>
  <c r="L1056" i="4" s="1"/>
  <c r="I1056" i="6" s="1"/>
  <c r="K1057" i="3"/>
  <c r="L1057" i="4" s="1"/>
  <c r="I1057" i="6" s="1"/>
  <c r="K1058" i="3"/>
  <c r="L1058" i="4" s="1"/>
  <c r="I1058" i="6" s="1"/>
  <c r="K1059" i="3"/>
  <c r="L1059" i="4" s="1"/>
  <c r="I1059" i="6" s="1"/>
  <c r="K1060" i="3"/>
  <c r="L1060" i="4" s="1"/>
  <c r="I1060" i="6" s="1"/>
  <c r="K1061" i="3"/>
  <c r="L1061" i="4" s="1"/>
  <c r="I1061" i="6" s="1"/>
  <c r="K1062" i="3"/>
  <c r="L1062" i="4" s="1"/>
  <c r="I1062" i="6" s="1"/>
  <c r="K1063" i="3"/>
  <c r="L1063" i="4" s="1"/>
  <c r="I1063" i="6" s="1"/>
  <c r="K1064" i="3"/>
  <c r="L1064" i="4" s="1"/>
  <c r="I1064" i="6" s="1"/>
  <c r="K1065" i="3"/>
  <c r="L1065" i="4" s="1"/>
  <c r="I1065" i="6" s="1"/>
  <c r="K1066" i="3"/>
  <c r="L1066" i="4" s="1"/>
  <c r="I1066" i="6" s="1"/>
  <c r="K1067" i="3"/>
  <c r="L1067" i="4" s="1"/>
  <c r="I1067" i="6" s="1"/>
  <c r="K1068" i="3"/>
  <c r="L1068" i="4" s="1"/>
  <c r="I1068" i="6" s="1"/>
  <c r="K1069" i="3"/>
  <c r="L1069" i="4" s="1"/>
  <c r="I1069" i="6" s="1"/>
  <c r="K1070" i="3"/>
  <c r="L1070" i="4" s="1"/>
  <c r="I1070" i="6" s="1"/>
  <c r="K1071" i="3"/>
  <c r="L1071" i="4" s="1"/>
  <c r="I1071" i="6" s="1"/>
  <c r="K1072" i="3"/>
  <c r="L1072" i="4" s="1"/>
  <c r="I1072" i="6" s="1"/>
  <c r="K1073" i="3"/>
  <c r="L1073" i="4" s="1"/>
  <c r="I1073" i="6" s="1"/>
  <c r="K1074" i="3"/>
  <c r="L1074" i="4" s="1"/>
  <c r="I1074" i="6" s="1"/>
  <c r="K1075" i="3"/>
  <c r="L1075" i="4" s="1"/>
  <c r="I1075" i="6" s="1"/>
  <c r="K1076" i="3"/>
  <c r="L1076" i="4" s="1"/>
  <c r="I1076" i="6" s="1"/>
  <c r="K1077" i="3"/>
  <c r="L1077" i="4" s="1"/>
  <c r="I1077" i="6" s="1"/>
  <c r="K1078" i="3"/>
  <c r="L1078" i="4" s="1"/>
  <c r="I1078" i="6" s="1"/>
  <c r="K1079" i="3"/>
  <c r="L1079" i="4" s="1"/>
  <c r="I1079" i="6" s="1"/>
  <c r="K1080" i="3"/>
  <c r="L1080" i="4" s="1"/>
  <c r="I1080" i="6" s="1"/>
  <c r="K1081" i="3"/>
  <c r="L1081" i="4" s="1"/>
  <c r="I1081" i="6" s="1"/>
  <c r="K1082" i="3"/>
  <c r="L1082" i="4" s="1"/>
  <c r="I1082" i="6" s="1"/>
  <c r="K1083" i="3"/>
  <c r="L1083" i="4" s="1"/>
  <c r="I1083" i="6" s="1"/>
  <c r="K1084" i="3"/>
  <c r="L1084" i="4" s="1"/>
  <c r="I1084" i="6" s="1"/>
  <c r="K1085" i="3"/>
  <c r="L1085" i="4" s="1"/>
  <c r="I1085" i="6" s="1"/>
  <c r="K1086" i="3"/>
  <c r="L1086" i="4" s="1"/>
  <c r="I1086" i="6" s="1"/>
  <c r="K1087" i="3"/>
  <c r="L1087" i="4" s="1"/>
  <c r="I1087" i="6" s="1"/>
  <c r="K1088" i="3"/>
  <c r="L1088" i="4" s="1"/>
  <c r="I1088" i="6" s="1"/>
  <c r="K1089" i="3"/>
  <c r="L1089" i="4" s="1"/>
  <c r="I1089" i="6" s="1"/>
  <c r="K1090" i="3"/>
  <c r="L1090" i="4" s="1"/>
  <c r="I1090" i="6" s="1"/>
  <c r="K1091" i="3"/>
  <c r="L1091" i="4" s="1"/>
  <c r="I1091" i="6" s="1"/>
  <c r="K1092" i="3"/>
  <c r="L1092" i="4" s="1"/>
  <c r="I1092" i="6" s="1"/>
  <c r="K1093" i="3"/>
  <c r="L1093" i="4" s="1"/>
  <c r="I1093" i="6" s="1"/>
  <c r="K1094" i="3"/>
  <c r="L1094" i="4" s="1"/>
  <c r="I1094" i="6" s="1"/>
  <c r="K1095" i="3"/>
  <c r="L1095" i="4" s="1"/>
  <c r="I1095" i="6" s="1"/>
  <c r="K1096" i="3"/>
  <c r="L1096" i="4" s="1"/>
  <c r="I1096" i="6" s="1"/>
  <c r="K1097" i="3"/>
  <c r="L1097" i="4" s="1"/>
  <c r="I1097" i="6" s="1"/>
  <c r="K1098" i="3"/>
  <c r="L1098" i="4" s="1"/>
  <c r="I1098" i="6" s="1"/>
  <c r="K1099" i="3"/>
  <c r="L1099" i="4" s="1"/>
  <c r="I1099" i="6" s="1"/>
  <c r="K1100" i="3"/>
  <c r="L1100" i="4" s="1"/>
  <c r="I1100" i="6" s="1"/>
  <c r="K1101" i="3"/>
  <c r="L1101" i="4" s="1"/>
  <c r="I1101" i="6" s="1"/>
  <c r="K1102" i="3"/>
  <c r="L1102" i="4" s="1"/>
  <c r="I1102" i="6" s="1"/>
  <c r="K1103" i="3"/>
  <c r="L1103" i="4" s="1"/>
  <c r="I1103" i="6" s="1"/>
  <c r="K1104" i="3"/>
  <c r="L1104" i="4" s="1"/>
  <c r="I1104" i="6" s="1"/>
  <c r="K1105" i="3"/>
  <c r="L1105" i="4" s="1"/>
  <c r="I1105" i="6" s="1"/>
  <c r="K1106" i="3"/>
  <c r="L1106" i="4" s="1"/>
  <c r="I1106" i="6" s="1"/>
  <c r="K1107" i="3"/>
  <c r="L1107" i="4" s="1"/>
  <c r="I1107" i="6" s="1"/>
  <c r="K1108" i="3"/>
  <c r="L1108" i="4" s="1"/>
  <c r="I1108" i="6" s="1"/>
  <c r="K1109" i="3"/>
  <c r="L1109" i="4" s="1"/>
  <c r="I1109" i="6" s="1"/>
  <c r="K1110" i="3"/>
  <c r="L1110" i="4" s="1"/>
  <c r="I1110" i="6" s="1"/>
  <c r="K1111" i="3"/>
  <c r="L1111" i="4" s="1"/>
  <c r="I1111" i="6" s="1"/>
  <c r="K1112" i="3"/>
  <c r="L1112" i="4" s="1"/>
  <c r="I1112" i="6" s="1"/>
  <c r="K1113" i="3"/>
  <c r="L1113" i="4" s="1"/>
  <c r="I1113" i="6" s="1"/>
  <c r="K1114" i="3"/>
  <c r="L1114" i="4" s="1"/>
  <c r="I1114" i="6" s="1"/>
  <c r="K1115" i="3"/>
  <c r="L1115" i="4" s="1"/>
  <c r="I1115" i="6" s="1"/>
  <c r="K1116" i="3"/>
  <c r="L1116" i="4" s="1"/>
  <c r="I1116" i="6" s="1"/>
  <c r="K1117" i="3"/>
  <c r="L1117" i="4" s="1"/>
  <c r="I1117" i="6" s="1"/>
  <c r="K1118" i="3"/>
  <c r="L1118" i="4" s="1"/>
  <c r="I1118" i="6" s="1"/>
  <c r="K1119" i="3"/>
  <c r="L1119" i="4" s="1"/>
  <c r="I1119" i="6" s="1"/>
  <c r="K1120" i="3"/>
  <c r="L1120" i="4" s="1"/>
  <c r="I1120" i="6" s="1"/>
  <c r="K1121" i="3"/>
  <c r="L1121" i="4" s="1"/>
  <c r="I1121" i="6" s="1"/>
  <c r="K1122" i="3"/>
  <c r="L1122" i="4" s="1"/>
  <c r="I1122" i="6" s="1"/>
  <c r="K1123" i="3"/>
  <c r="L1123" i="4" s="1"/>
  <c r="I1123" i="6" s="1"/>
  <c r="K1124" i="3"/>
  <c r="L1124" i="4" s="1"/>
  <c r="I1124" i="6" s="1"/>
  <c r="K1125" i="3"/>
  <c r="L1125" i="4" s="1"/>
  <c r="I1125" i="6" s="1"/>
  <c r="K1126" i="3"/>
  <c r="L1126" i="4" s="1"/>
  <c r="I1126" i="6" s="1"/>
  <c r="K1127" i="3"/>
  <c r="L1127" i="4" s="1"/>
  <c r="I1127" i="6" s="1"/>
  <c r="K1128" i="3"/>
  <c r="L1128" i="4" s="1"/>
  <c r="I1128" i="6" s="1"/>
  <c r="K1129" i="3"/>
  <c r="L1129" i="4" s="1"/>
  <c r="I1129" i="6" s="1"/>
  <c r="K1130" i="3"/>
  <c r="L1130" i="4" s="1"/>
  <c r="I1130" i="6" s="1"/>
  <c r="K1131" i="3"/>
  <c r="L1131" i="4" s="1"/>
  <c r="I1131" i="6" s="1"/>
  <c r="K1132" i="3"/>
  <c r="L1132" i="4" s="1"/>
  <c r="I1132" i="6" s="1"/>
  <c r="K1133" i="3"/>
  <c r="L1133" i="4" s="1"/>
  <c r="I1133" i="6" s="1"/>
  <c r="K1134" i="3"/>
  <c r="L1134" i="4" s="1"/>
  <c r="I1134" i="6" s="1"/>
  <c r="K1135" i="3"/>
  <c r="L1135" i="4" s="1"/>
  <c r="I1135" i="6" s="1"/>
  <c r="K1136" i="3"/>
  <c r="L1136" i="4" s="1"/>
  <c r="I1136" i="6" s="1"/>
  <c r="K1137" i="3"/>
  <c r="L1137" i="4" s="1"/>
  <c r="I1137" i="6" s="1"/>
  <c r="K1138" i="3"/>
  <c r="L1138" i="4" s="1"/>
  <c r="I1138" i="6" s="1"/>
  <c r="K1139" i="3"/>
  <c r="L1139" i="4" s="1"/>
  <c r="I1139" i="6" s="1"/>
  <c r="K1140" i="3"/>
  <c r="L1140" i="4" s="1"/>
  <c r="I1140" i="6" s="1"/>
  <c r="K1141" i="3"/>
  <c r="L1141" i="4" s="1"/>
  <c r="I1141" i="6" s="1"/>
  <c r="K1142" i="3"/>
  <c r="L1142" i="4" s="1"/>
  <c r="I1142" i="6" s="1"/>
  <c r="K1143" i="3"/>
  <c r="L1143" i="4" s="1"/>
  <c r="I1143" i="6" s="1"/>
  <c r="K1144" i="3"/>
  <c r="L1144" i="4" s="1"/>
  <c r="I1144" i="6" s="1"/>
  <c r="K1145" i="3"/>
  <c r="L1145" i="4" s="1"/>
  <c r="I1145" i="6" s="1"/>
  <c r="K1146" i="3"/>
  <c r="L1146" i="4" s="1"/>
  <c r="I1146" i="6" s="1"/>
  <c r="K1147" i="3"/>
  <c r="L1147" i="4" s="1"/>
  <c r="I1147" i="6" s="1"/>
  <c r="K1148" i="3"/>
  <c r="L1148" i="4" s="1"/>
  <c r="I1148" i="6" s="1"/>
  <c r="K1149" i="3"/>
  <c r="L1149" i="4" s="1"/>
  <c r="I1149" i="6" s="1"/>
  <c r="K1150" i="3"/>
  <c r="L1150" i="4" s="1"/>
  <c r="I1150" i="6" s="1"/>
  <c r="K1151" i="3"/>
  <c r="L1151" i="4" s="1"/>
  <c r="I1151" i="6" s="1"/>
  <c r="K1152" i="3"/>
  <c r="L1152" i="4" s="1"/>
  <c r="I1152" i="6" s="1"/>
  <c r="K1153" i="3"/>
  <c r="L1153" i="4" s="1"/>
  <c r="I1153" i="6" s="1"/>
  <c r="K1154" i="3"/>
  <c r="L1154" i="4" s="1"/>
  <c r="I1154" i="6" s="1"/>
  <c r="K1155" i="3"/>
  <c r="L1155" i="4" s="1"/>
  <c r="I1155" i="6" s="1"/>
  <c r="K1156" i="3"/>
  <c r="L1156" i="4" s="1"/>
  <c r="I1156" i="6" s="1"/>
  <c r="K1157" i="3"/>
  <c r="L1157" i="4" s="1"/>
  <c r="I1157" i="6" s="1"/>
  <c r="K1158" i="3"/>
  <c r="L1158" i="4" s="1"/>
  <c r="I1158" i="6" s="1"/>
  <c r="K1159" i="3"/>
  <c r="L1159" i="4" s="1"/>
  <c r="I1159" i="6" s="1"/>
  <c r="K1160" i="3"/>
  <c r="L1160" i="4" s="1"/>
  <c r="I1160" i="6" s="1"/>
  <c r="K1161" i="3"/>
  <c r="L1161" i="4" s="1"/>
  <c r="I1161" i="6" s="1"/>
  <c r="K1162" i="3"/>
  <c r="L1162" i="4" s="1"/>
  <c r="I1162" i="6" s="1"/>
  <c r="K1163" i="3"/>
  <c r="L1163" i="4" s="1"/>
  <c r="I1163" i="6" s="1"/>
  <c r="K1164" i="3"/>
  <c r="L1164" i="4" s="1"/>
  <c r="I1164" i="6" s="1"/>
  <c r="K1165" i="3"/>
  <c r="L1165" i="4" s="1"/>
  <c r="I1165" i="6" s="1"/>
  <c r="K1166" i="3"/>
  <c r="L1166" i="4" s="1"/>
  <c r="I1166" i="6" s="1"/>
  <c r="K1167" i="3"/>
  <c r="L1167" i="4" s="1"/>
  <c r="I1167" i="6" s="1"/>
  <c r="K1168" i="3"/>
  <c r="L1168" i="4" s="1"/>
  <c r="I1168" i="6" s="1"/>
  <c r="K1169" i="3"/>
  <c r="L1169" i="4" s="1"/>
  <c r="I1169" i="6" s="1"/>
  <c r="K1170" i="3"/>
  <c r="L1170" i="4" s="1"/>
  <c r="I1170" i="6" s="1"/>
  <c r="K1171" i="3"/>
  <c r="L1171" i="4" s="1"/>
  <c r="I1171" i="6" s="1"/>
  <c r="K1172" i="3"/>
  <c r="L1172" i="4" s="1"/>
  <c r="I1172" i="6" s="1"/>
  <c r="K1173" i="3"/>
  <c r="L1173" i="4" s="1"/>
  <c r="I1173" i="6" s="1"/>
  <c r="K1174" i="3"/>
  <c r="L1174" i="4" s="1"/>
  <c r="I1174" i="6" s="1"/>
  <c r="K1175" i="3"/>
  <c r="L1175" i="4" s="1"/>
  <c r="I1175" i="6" s="1"/>
  <c r="K1176" i="3"/>
  <c r="L1176" i="4" s="1"/>
  <c r="I1176" i="6" s="1"/>
  <c r="K1177" i="3"/>
  <c r="L1177" i="4" s="1"/>
  <c r="I1177" i="6" s="1"/>
  <c r="K1178" i="3"/>
  <c r="L1178" i="4" s="1"/>
  <c r="I1178" i="6" s="1"/>
  <c r="K1179" i="3"/>
  <c r="L1179" i="4" s="1"/>
  <c r="I1179" i="6" s="1"/>
  <c r="K1180" i="3"/>
  <c r="L1180" i="4" s="1"/>
  <c r="I1180" i="6" s="1"/>
  <c r="K1181" i="3"/>
  <c r="L1181" i="4" s="1"/>
  <c r="I1181" i="6" s="1"/>
  <c r="K1182" i="3"/>
  <c r="L1182" i="4" s="1"/>
  <c r="I1182" i="6" s="1"/>
  <c r="K1183" i="3"/>
  <c r="L1183" i="4" s="1"/>
  <c r="I1183" i="6" s="1"/>
  <c r="K1184" i="3"/>
  <c r="L1184" i="4" s="1"/>
  <c r="I1184" i="6" s="1"/>
  <c r="K1185" i="3"/>
  <c r="L1185" i="4" s="1"/>
  <c r="I1185" i="6" s="1"/>
  <c r="K1186" i="3"/>
  <c r="L1186" i="4" s="1"/>
  <c r="I1186" i="6" s="1"/>
  <c r="K1187" i="3"/>
  <c r="L1187" i="4" s="1"/>
  <c r="I1187" i="6" s="1"/>
  <c r="K1188" i="3"/>
  <c r="L1188" i="4" s="1"/>
  <c r="I1188" i="6" s="1"/>
  <c r="K1189" i="3"/>
  <c r="L1189" i="4" s="1"/>
  <c r="I1189" i="6" s="1"/>
  <c r="K1190" i="3"/>
  <c r="L1190" i="4" s="1"/>
  <c r="I1190" i="6" s="1"/>
  <c r="K1191" i="3"/>
  <c r="L1191" i="4" s="1"/>
  <c r="I1191" i="6" s="1"/>
  <c r="K1192" i="3"/>
  <c r="L1192" i="4" s="1"/>
  <c r="I1192" i="6" s="1"/>
  <c r="K1193" i="3"/>
  <c r="L1193" i="4" s="1"/>
  <c r="I1193" i="6" s="1"/>
  <c r="K1194" i="3"/>
  <c r="L1194" i="4" s="1"/>
  <c r="I1194" i="6" s="1"/>
  <c r="K1195" i="3"/>
  <c r="L1195" i="4" s="1"/>
  <c r="I1195" i="6" s="1"/>
  <c r="K1196" i="3"/>
  <c r="L1196" i="4" s="1"/>
  <c r="I1196" i="6" s="1"/>
  <c r="K1197" i="3"/>
  <c r="L1197" i="4" s="1"/>
  <c r="I1197" i="6" s="1"/>
  <c r="K1198" i="3"/>
  <c r="L1198" i="4" s="1"/>
  <c r="I1198" i="6" s="1"/>
  <c r="K1199" i="3"/>
  <c r="L1199" i="4" s="1"/>
  <c r="I1199" i="6" s="1"/>
  <c r="K1200" i="3"/>
  <c r="L1200" i="4" s="1"/>
  <c r="I1200" i="6" s="1"/>
  <c r="K1201" i="3"/>
  <c r="L1201" i="4" s="1"/>
  <c r="I1201" i="6" s="1"/>
  <c r="K1202" i="3"/>
  <c r="L1202" i="4" s="1"/>
  <c r="I1202" i="6" s="1"/>
  <c r="K1203" i="3"/>
  <c r="L1203" i="4" s="1"/>
  <c r="I1203" i="6" s="1"/>
  <c r="K1204" i="3"/>
  <c r="L1204" i="4" s="1"/>
  <c r="I1204" i="6" s="1"/>
  <c r="K1205" i="3"/>
  <c r="L1205" i="4" s="1"/>
  <c r="I1205" i="6" s="1"/>
  <c r="K1206" i="3"/>
  <c r="L1206" i="4" s="1"/>
  <c r="I1206" i="6" s="1"/>
  <c r="K1207" i="3"/>
  <c r="L1207" i="4" s="1"/>
  <c r="I1207" i="6" s="1"/>
  <c r="K1208" i="3"/>
  <c r="L1208" i="4" s="1"/>
  <c r="I1208" i="6" s="1"/>
  <c r="K1209" i="3"/>
  <c r="L1209" i="4" s="1"/>
  <c r="I1209" i="6" s="1"/>
  <c r="K1210" i="3"/>
  <c r="L1210" i="4" s="1"/>
  <c r="I1210" i="6" s="1"/>
  <c r="K1211" i="3"/>
  <c r="L1211" i="4" s="1"/>
  <c r="I1211" i="6" s="1"/>
  <c r="K1212" i="3"/>
  <c r="L1212" i="4" s="1"/>
  <c r="I1212" i="6" s="1"/>
  <c r="K1213" i="3"/>
  <c r="L1213" i="4" s="1"/>
  <c r="I1213" i="6" s="1"/>
  <c r="K1214" i="3"/>
  <c r="L1214" i="4" s="1"/>
  <c r="I1214" i="6" s="1"/>
  <c r="K1215" i="3"/>
  <c r="L1215" i="4" s="1"/>
  <c r="I1215" i="6" s="1"/>
  <c r="K1216" i="3"/>
  <c r="L1216" i="4" s="1"/>
  <c r="I1216" i="6" s="1"/>
  <c r="K1217" i="3"/>
  <c r="L1217" i="4" s="1"/>
  <c r="I1217" i="6" s="1"/>
  <c r="K1218" i="3"/>
  <c r="L1218" i="4" s="1"/>
  <c r="I1218" i="6" s="1"/>
  <c r="K1219" i="3"/>
  <c r="L1219" i="4" s="1"/>
  <c r="I1219" i="6" s="1"/>
  <c r="K1220" i="3"/>
  <c r="L1220" i="4" s="1"/>
  <c r="I1220" i="6" s="1"/>
  <c r="K1221" i="3"/>
  <c r="L1221" i="4" s="1"/>
  <c r="I1221" i="6" s="1"/>
  <c r="K1222" i="3"/>
  <c r="L1222" i="4" s="1"/>
  <c r="I1222" i="6" s="1"/>
  <c r="K1223" i="3"/>
  <c r="L1223" i="4" s="1"/>
  <c r="I1223" i="6" s="1"/>
  <c r="K1224" i="3"/>
  <c r="L1224" i="4" s="1"/>
  <c r="I1224" i="6" s="1"/>
  <c r="K1225" i="3"/>
  <c r="L1225" i="4" s="1"/>
  <c r="I1225" i="6" s="1"/>
  <c r="K1226" i="3"/>
  <c r="L1226" i="4" s="1"/>
  <c r="I1226" i="6" s="1"/>
  <c r="K1227" i="3"/>
  <c r="L1227" i="4" s="1"/>
  <c r="I1227" i="6" s="1"/>
  <c r="K1228" i="3"/>
  <c r="L1228" i="4" s="1"/>
  <c r="I1228" i="6" s="1"/>
  <c r="K1229" i="3"/>
  <c r="L1229" i="4" s="1"/>
  <c r="I1229" i="6" s="1"/>
  <c r="K1230" i="3"/>
  <c r="L1230" i="4" s="1"/>
  <c r="I1230" i="6" s="1"/>
  <c r="K1231" i="3"/>
  <c r="L1231" i="4" s="1"/>
  <c r="I1231" i="6" s="1"/>
  <c r="K1232" i="3"/>
  <c r="L1232" i="4" s="1"/>
  <c r="I1232" i="6" s="1"/>
  <c r="K1233" i="3"/>
  <c r="L1233" i="4" s="1"/>
  <c r="I1233" i="6" s="1"/>
  <c r="K1234" i="3"/>
  <c r="L1234" i="4" s="1"/>
  <c r="I1234" i="6" s="1"/>
  <c r="K1235" i="3"/>
  <c r="L1235" i="4" s="1"/>
  <c r="I1235" i="6" s="1"/>
  <c r="K1236" i="3"/>
  <c r="L1236" i="4" s="1"/>
  <c r="I1236" i="6" s="1"/>
  <c r="K1237" i="3"/>
  <c r="L1237" i="4" s="1"/>
  <c r="I1237" i="6" s="1"/>
  <c r="K1238" i="3"/>
  <c r="L1238" i="4" s="1"/>
  <c r="I1238" i="6" s="1"/>
  <c r="K1239" i="3"/>
  <c r="L1239" i="4" s="1"/>
  <c r="I1239" i="6" s="1"/>
  <c r="K1240" i="3"/>
  <c r="L1240" i="4" s="1"/>
  <c r="I1240" i="6" s="1"/>
  <c r="K1241" i="3"/>
  <c r="L1241" i="4" s="1"/>
  <c r="I1241" i="6" s="1"/>
  <c r="K1242" i="3"/>
  <c r="L1242" i="4" s="1"/>
  <c r="I1242" i="6" s="1"/>
  <c r="K1243" i="3"/>
  <c r="L1243" i="4" s="1"/>
  <c r="I1243" i="6" s="1"/>
  <c r="K1244" i="3"/>
  <c r="L1244" i="4" s="1"/>
  <c r="I1244" i="6" s="1"/>
  <c r="K1245" i="3"/>
  <c r="L1245" i="4" s="1"/>
  <c r="I1245" i="6" s="1"/>
  <c r="K1246" i="3"/>
  <c r="L1246" i="4" s="1"/>
  <c r="I1246" i="6" s="1"/>
  <c r="K1247" i="3"/>
  <c r="L1247" i="4" s="1"/>
  <c r="I1247" i="6" s="1"/>
  <c r="K1248" i="3"/>
  <c r="L1248" i="4" s="1"/>
  <c r="I1248" i="6" s="1"/>
  <c r="K1249" i="3"/>
  <c r="L1249" i="4" s="1"/>
  <c r="I1249" i="6" s="1"/>
  <c r="K1250" i="3"/>
  <c r="L1250" i="4" s="1"/>
  <c r="I1250" i="6" s="1"/>
  <c r="K1251" i="3"/>
  <c r="L1251" i="4" s="1"/>
  <c r="I1251" i="6" s="1"/>
  <c r="K1252" i="3"/>
  <c r="L1252" i="4" s="1"/>
  <c r="I1252" i="6" s="1"/>
  <c r="K1253" i="3"/>
  <c r="L1253" i="4" s="1"/>
  <c r="I1253" i="6" s="1"/>
  <c r="K1254" i="3"/>
  <c r="L1254" i="4" s="1"/>
  <c r="I1254" i="6" s="1"/>
  <c r="K1255" i="3"/>
  <c r="L1255" i="4" s="1"/>
  <c r="I1255" i="6" s="1"/>
  <c r="K1256" i="3"/>
  <c r="L1256" i="4" s="1"/>
  <c r="I1256" i="6" s="1"/>
  <c r="K1257" i="3"/>
  <c r="L1257" i="4" s="1"/>
  <c r="I1257" i="6" s="1"/>
  <c r="K1258" i="3"/>
  <c r="L1258" i="4" s="1"/>
  <c r="I1258" i="6" s="1"/>
  <c r="K1259" i="3"/>
  <c r="L1259" i="4" s="1"/>
  <c r="I1259" i="6" s="1"/>
  <c r="K1260" i="3"/>
  <c r="L1260" i="4" s="1"/>
  <c r="I1260" i="6" s="1"/>
  <c r="K1261" i="3"/>
  <c r="L1261" i="4" s="1"/>
  <c r="I1261" i="6" s="1"/>
  <c r="K1262" i="3"/>
  <c r="L1262" i="4" s="1"/>
  <c r="I1262" i="6" s="1"/>
  <c r="K1263" i="3"/>
  <c r="L1263" i="4" s="1"/>
  <c r="I1263" i="6" s="1"/>
  <c r="K1264" i="3"/>
  <c r="L1264" i="4" s="1"/>
  <c r="I1264" i="6" s="1"/>
  <c r="K1265" i="3"/>
  <c r="L1265" i="4" s="1"/>
  <c r="I1265" i="6" s="1"/>
  <c r="K1266" i="3"/>
  <c r="L1266" i="4" s="1"/>
  <c r="I1266" i="6" s="1"/>
  <c r="K1267" i="3"/>
  <c r="L1267" i="4" s="1"/>
  <c r="I1267" i="6" s="1"/>
  <c r="K1268" i="3"/>
  <c r="L1268" i="4" s="1"/>
  <c r="I1268" i="6" s="1"/>
  <c r="K1269" i="3"/>
  <c r="L1269" i="4" s="1"/>
  <c r="I1269" i="6" s="1"/>
  <c r="K1270" i="3"/>
  <c r="L1270" i="4" s="1"/>
  <c r="I1270" i="6" s="1"/>
  <c r="K1271" i="3"/>
  <c r="L1271" i="4" s="1"/>
  <c r="I1271" i="6" s="1"/>
  <c r="K1272" i="3"/>
  <c r="L1272" i="4" s="1"/>
  <c r="I1272" i="6" s="1"/>
  <c r="K1273" i="3"/>
  <c r="L1273" i="4" s="1"/>
  <c r="I1273" i="6" s="1"/>
  <c r="K1274" i="3"/>
  <c r="L1274" i="4" s="1"/>
  <c r="I1274" i="6" s="1"/>
  <c r="K1275" i="3"/>
  <c r="L1275" i="4" s="1"/>
  <c r="I1275" i="6" s="1"/>
  <c r="K1276" i="3"/>
  <c r="L1276" i="4" s="1"/>
  <c r="I1276" i="6" s="1"/>
  <c r="K1277" i="3"/>
  <c r="L1277" i="4" s="1"/>
  <c r="I1277" i="6" s="1"/>
  <c r="K1278" i="3"/>
  <c r="L1278" i="4" s="1"/>
  <c r="I1278" i="6" s="1"/>
  <c r="K1279" i="3"/>
  <c r="L1279" i="4" s="1"/>
  <c r="I1279" i="6" s="1"/>
  <c r="K1280" i="3"/>
  <c r="L1280" i="4" s="1"/>
  <c r="I1280" i="6" s="1"/>
  <c r="K1281" i="3"/>
  <c r="L1281" i="4" s="1"/>
  <c r="I1281" i="6" s="1"/>
  <c r="K1282" i="3"/>
  <c r="L1282" i="4" s="1"/>
  <c r="I1282" i="6" s="1"/>
  <c r="K1283" i="3"/>
  <c r="L1283" i="4" s="1"/>
  <c r="I1283" i="6" s="1"/>
  <c r="K1284" i="3"/>
  <c r="L1284" i="4" s="1"/>
  <c r="I1284" i="6" s="1"/>
  <c r="K1285" i="3"/>
  <c r="L1285" i="4" s="1"/>
  <c r="I1285" i="6" s="1"/>
  <c r="K1286" i="3"/>
  <c r="L1286" i="4" s="1"/>
  <c r="I1286" i="6" s="1"/>
  <c r="K1287" i="3"/>
  <c r="L1287" i="4" s="1"/>
  <c r="I1287" i="6" s="1"/>
  <c r="K1288" i="3"/>
  <c r="L1288" i="4" s="1"/>
  <c r="I1288" i="6" s="1"/>
  <c r="K1289" i="3"/>
  <c r="L1289" i="4" s="1"/>
  <c r="I1289" i="6" s="1"/>
  <c r="K1290" i="3"/>
  <c r="L1290" i="4" s="1"/>
  <c r="I1290" i="6" s="1"/>
  <c r="K1291" i="3"/>
  <c r="L1291" i="4" s="1"/>
  <c r="I1291" i="6" s="1"/>
  <c r="K1292" i="3"/>
  <c r="L1292" i="4" s="1"/>
  <c r="I1292" i="6" s="1"/>
  <c r="K1293" i="3"/>
  <c r="L1293" i="4" s="1"/>
  <c r="I1293" i="6" s="1"/>
  <c r="K1294" i="3"/>
  <c r="L1294" i="4" s="1"/>
  <c r="I1294" i="6" s="1"/>
  <c r="K1295" i="3"/>
  <c r="L1295" i="4" s="1"/>
  <c r="I1295" i="6" s="1"/>
  <c r="K1296" i="3"/>
  <c r="L1296" i="4" s="1"/>
  <c r="I1296" i="6" s="1"/>
  <c r="K1297" i="3"/>
  <c r="L1297" i="4" s="1"/>
  <c r="I1297" i="6" s="1"/>
  <c r="K1298" i="3"/>
  <c r="L1298" i="4" s="1"/>
  <c r="I1298" i="6" s="1"/>
  <c r="K1299" i="3"/>
  <c r="L1299" i="4" s="1"/>
  <c r="I1299" i="6" s="1"/>
  <c r="K1300" i="3"/>
  <c r="L1300" i="4" s="1"/>
  <c r="I1300" i="6" s="1"/>
  <c r="K1301" i="3"/>
  <c r="L1301" i="4" s="1"/>
  <c r="I1301" i="6" s="1"/>
  <c r="K1302" i="3"/>
  <c r="L1302" i="4" s="1"/>
  <c r="I1302" i="6" s="1"/>
  <c r="K1303" i="3"/>
  <c r="L1303" i="4" s="1"/>
  <c r="I1303" i="6" s="1"/>
  <c r="K1304" i="3"/>
  <c r="L1304" i="4" s="1"/>
  <c r="I1304" i="6" s="1"/>
  <c r="K1305" i="3"/>
  <c r="L1305" i="4" s="1"/>
  <c r="I1305" i="6" s="1"/>
  <c r="K1306" i="3"/>
  <c r="L1306" i="4" s="1"/>
  <c r="I1306" i="6" s="1"/>
  <c r="K1307" i="3"/>
  <c r="L1307" i="4" s="1"/>
  <c r="I1307" i="6" s="1"/>
  <c r="K1308" i="3"/>
  <c r="L1308" i="4" s="1"/>
  <c r="I1308" i="6" s="1"/>
  <c r="K1309" i="3"/>
  <c r="L1309" i="4" s="1"/>
  <c r="I1309" i="6" s="1"/>
  <c r="K1310" i="3"/>
  <c r="L1310" i="4" s="1"/>
  <c r="I1310" i="6" s="1"/>
  <c r="K1311" i="3"/>
  <c r="L1311" i="4" s="1"/>
  <c r="I1311" i="6" s="1"/>
  <c r="K1312" i="3"/>
  <c r="L1312" i="4" s="1"/>
  <c r="I1312" i="6" s="1"/>
  <c r="K1313" i="3"/>
  <c r="L1313" i="4" s="1"/>
  <c r="I1313" i="6" s="1"/>
  <c r="K1314" i="3"/>
  <c r="L1314" i="4" s="1"/>
  <c r="I1314" i="6" s="1"/>
  <c r="K1315" i="3"/>
  <c r="L1315" i="4" s="1"/>
  <c r="I1315" i="6" s="1"/>
  <c r="K1316" i="3"/>
  <c r="L1316" i="4" s="1"/>
  <c r="I1316" i="6" s="1"/>
  <c r="K1317" i="3"/>
  <c r="L1317" i="4" s="1"/>
  <c r="I1317" i="6" s="1"/>
  <c r="K1318" i="3"/>
  <c r="L1318" i="4" s="1"/>
  <c r="I1318" i="6" s="1"/>
  <c r="K1319" i="3"/>
  <c r="L1319" i="4" s="1"/>
  <c r="I1319" i="6" s="1"/>
  <c r="K1320" i="3"/>
  <c r="L1320" i="4" s="1"/>
  <c r="I1320" i="6" s="1"/>
  <c r="K1321" i="3"/>
  <c r="L1321" i="4" s="1"/>
  <c r="I1321" i="6" s="1"/>
  <c r="K1322" i="3"/>
  <c r="L1322" i="4" s="1"/>
  <c r="I1322" i="6" s="1"/>
  <c r="K1323" i="3"/>
  <c r="L1323" i="4" s="1"/>
  <c r="I1323" i="6" s="1"/>
  <c r="K1324" i="3"/>
  <c r="L1324" i="4" s="1"/>
  <c r="I1324" i="6" s="1"/>
  <c r="K1325" i="3"/>
  <c r="L1325" i="4" s="1"/>
  <c r="I1325" i="6" s="1"/>
  <c r="K1326" i="3"/>
  <c r="L1326" i="4" s="1"/>
  <c r="I1326" i="6" s="1"/>
  <c r="K1327" i="3"/>
  <c r="L1327" i="4" s="1"/>
  <c r="I1327" i="6" s="1"/>
  <c r="K1328" i="3"/>
  <c r="L1328" i="4" s="1"/>
  <c r="I1328" i="6" s="1"/>
  <c r="K1329" i="3"/>
  <c r="L1329" i="4" s="1"/>
  <c r="I1329" i="6" s="1"/>
  <c r="K1330" i="3"/>
  <c r="L1330" i="4" s="1"/>
  <c r="I1330" i="6" s="1"/>
  <c r="K1331" i="3"/>
  <c r="L1331" i="4" s="1"/>
  <c r="I1331" i="6" s="1"/>
  <c r="K1332" i="3"/>
  <c r="L1332" i="4" s="1"/>
  <c r="I1332" i="6" s="1"/>
  <c r="K1333" i="3"/>
  <c r="L1333" i="4" s="1"/>
  <c r="I1333" i="6" s="1"/>
  <c r="K1334" i="3"/>
  <c r="L1334" i="4" s="1"/>
  <c r="I1334" i="6" s="1"/>
  <c r="K1335" i="3"/>
  <c r="L1335" i="4" s="1"/>
  <c r="I1335" i="6" s="1"/>
  <c r="K1336" i="3"/>
  <c r="L1336" i="4" s="1"/>
  <c r="I1336" i="6" s="1"/>
  <c r="K1337" i="3"/>
  <c r="L1337" i="4" s="1"/>
  <c r="I1337" i="6" s="1"/>
  <c r="K1338" i="3"/>
  <c r="L1338" i="4" s="1"/>
  <c r="I1338" i="6" s="1"/>
  <c r="K1339" i="3"/>
  <c r="L1339" i="4" s="1"/>
  <c r="I1339" i="6" s="1"/>
  <c r="K1340" i="3"/>
  <c r="L1340" i="4" s="1"/>
  <c r="I1340" i="6" s="1"/>
  <c r="K1341" i="3"/>
  <c r="L1341" i="4" s="1"/>
  <c r="I1341" i="6" s="1"/>
  <c r="K1342" i="3"/>
  <c r="L1342" i="4" s="1"/>
  <c r="I1342" i="6" s="1"/>
  <c r="K1343" i="3"/>
  <c r="L1343" i="4" s="1"/>
  <c r="I1343" i="6" s="1"/>
  <c r="K1344" i="3"/>
  <c r="L1344" i="4" s="1"/>
  <c r="I1344" i="6" s="1"/>
  <c r="K1345" i="3"/>
  <c r="L1345" i="4" s="1"/>
  <c r="I1345" i="6" s="1"/>
  <c r="K1346" i="3"/>
  <c r="L1346" i="4" s="1"/>
  <c r="I1346" i="6" s="1"/>
  <c r="K1347" i="3"/>
  <c r="L1347" i="4" s="1"/>
  <c r="I1347" i="6" s="1"/>
  <c r="K1348" i="3"/>
  <c r="L1348" i="4" s="1"/>
  <c r="I1348" i="6" s="1"/>
  <c r="K1349" i="3"/>
  <c r="L1349" i="4" s="1"/>
  <c r="I1349" i="6" s="1"/>
  <c r="K1350" i="3"/>
  <c r="L1350" i="4" s="1"/>
  <c r="I1350" i="6" s="1"/>
  <c r="K1351" i="3"/>
  <c r="L1351" i="4" s="1"/>
  <c r="I1351" i="6" s="1"/>
  <c r="K1352" i="3"/>
  <c r="L1352" i="4" s="1"/>
  <c r="I1352" i="6" s="1"/>
  <c r="K1353" i="3"/>
  <c r="L1353" i="4" s="1"/>
  <c r="I1353" i="6" s="1"/>
  <c r="K1354" i="3"/>
  <c r="L1354" i="4" s="1"/>
  <c r="I1354" i="6" s="1"/>
  <c r="K1355" i="3"/>
  <c r="L1355" i="4" s="1"/>
  <c r="I1355" i="6" s="1"/>
  <c r="K1356" i="3"/>
  <c r="L1356" i="4" s="1"/>
  <c r="I1356" i="6" s="1"/>
  <c r="K1357" i="3"/>
  <c r="L1357" i="4" s="1"/>
  <c r="I1357" i="6" s="1"/>
  <c r="K1358" i="3"/>
  <c r="L1358" i="4" s="1"/>
  <c r="I1358" i="6" s="1"/>
  <c r="K1359" i="3"/>
  <c r="L1359" i="4" s="1"/>
  <c r="I1359" i="6" s="1"/>
  <c r="K1360" i="3"/>
  <c r="L1360" i="4" s="1"/>
  <c r="I1360" i="6" s="1"/>
  <c r="K1361" i="3"/>
  <c r="L1361" i="4" s="1"/>
  <c r="I1361" i="6" s="1"/>
  <c r="K1362" i="3"/>
  <c r="L1362" i="4" s="1"/>
  <c r="I1362" i="6" s="1"/>
  <c r="K1363" i="3"/>
  <c r="L1363" i="4" s="1"/>
  <c r="I1363" i="6" s="1"/>
  <c r="K1364" i="3"/>
  <c r="L1364" i="4" s="1"/>
  <c r="I1364" i="6" s="1"/>
  <c r="K1365" i="3"/>
  <c r="L1365" i="4" s="1"/>
  <c r="I1365" i="6" s="1"/>
  <c r="K1366" i="3"/>
  <c r="L1366" i="4" s="1"/>
  <c r="I1366" i="6" s="1"/>
  <c r="K1367" i="3"/>
  <c r="L1367" i="4" s="1"/>
  <c r="I1367" i="6" s="1"/>
  <c r="K1368" i="3"/>
  <c r="L1368" i="4" s="1"/>
  <c r="I1368" i="6" s="1"/>
  <c r="K1369" i="3"/>
  <c r="L1369" i="4" s="1"/>
  <c r="I1369" i="6" s="1"/>
  <c r="K1370" i="3"/>
  <c r="L1370" i="4" s="1"/>
  <c r="I1370" i="6" s="1"/>
  <c r="K1371" i="3"/>
  <c r="L1371" i="4" s="1"/>
  <c r="I1371" i="6" s="1"/>
  <c r="K1372" i="3"/>
  <c r="L1372" i="4" s="1"/>
  <c r="I1372" i="6" s="1"/>
  <c r="K1373" i="3"/>
  <c r="L1373" i="4" s="1"/>
  <c r="I1373" i="6" s="1"/>
  <c r="K1374" i="3"/>
  <c r="L1374" i="4" s="1"/>
  <c r="I1374" i="6" s="1"/>
  <c r="K1375" i="3"/>
  <c r="L1375" i="4" s="1"/>
  <c r="I1375" i="6" s="1"/>
  <c r="K1376" i="3"/>
  <c r="L1376" i="4" s="1"/>
  <c r="I1376" i="6" s="1"/>
  <c r="K1377" i="3"/>
  <c r="L1377" i="4" s="1"/>
  <c r="I1377" i="6" s="1"/>
  <c r="K1378" i="3"/>
  <c r="L1378" i="4" s="1"/>
  <c r="I1378" i="6" s="1"/>
  <c r="K1379" i="3"/>
  <c r="L1379" i="4" s="1"/>
  <c r="I1379" i="6" s="1"/>
  <c r="K1380" i="3"/>
  <c r="L1380" i="4" s="1"/>
  <c r="I1380" i="6" s="1"/>
  <c r="K1381" i="3"/>
  <c r="L1381" i="4" s="1"/>
  <c r="I1381" i="6" s="1"/>
  <c r="K1382" i="3"/>
  <c r="L1382" i="4" s="1"/>
  <c r="I1382" i="6" s="1"/>
  <c r="K1383" i="3"/>
  <c r="L1383" i="4" s="1"/>
  <c r="I1383" i="6" s="1"/>
  <c r="K1384" i="3"/>
  <c r="L1384" i="4" s="1"/>
  <c r="I1384" i="6" s="1"/>
  <c r="K1385" i="3"/>
  <c r="L1385" i="4" s="1"/>
  <c r="I1385" i="6" s="1"/>
  <c r="K1386" i="3"/>
  <c r="L1386" i="4" s="1"/>
  <c r="I1386" i="6" s="1"/>
  <c r="K1387" i="3"/>
  <c r="L1387" i="4" s="1"/>
  <c r="I1387" i="6" s="1"/>
  <c r="K1388" i="3"/>
  <c r="L1388" i="4" s="1"/>
  <c r="I1388" i="6" s="1"/>
  <c r="K1389" i="3"/>
  <c r="L1389" i="4" s="1"/>
  <c r="I1389" i="6" s="1"/>
  <c r="K1390" i="3"/>
  <c r="L1390" i="4" s="1"/>
  <c r="I1390" i="6" s="1"/>
  <c r="K1391" i="3"/>
  <c r="L1391" i="4" s="1"/>
  <c r="I1391" i="6" s="1"/>
  <c r="K1392" i="3"/>
  <c r="L1392" i="4" s="1"/>
  <c r="I1392" i="6" s="1"/>
  <c r="K1394" i="3"/>
  <c r="L1394" i="4" s="1"/>
  <c r="I1394" i="6" s="1"/>
  <c r="K1395" i="3"/>
  <c r="L1395" i="4" s="1"/>
  <c r="I1395" i="6" s="1"/>
  <c r="K1396" i="3"/>
  <c r="L1396" i="4" s="1"/>
  <c r="I1396" i="6" s="1"/>
  <c r="K1398" i="3"/>
  <c r="L1398" i="4" s="1"/>
  <c r="I1398" i="6" s="1"/>
  <c r="K1399" i="3"/>
  <c r="L1399" i="4" s="1"/>
  <c r="I1399" i="6" s="1"/>
  <c r="K1400" i="3"/>
  <c r="L1400" i="4" s="1"/>
  <c r="I1400" i="6" s="1"/>
  <c r="K1402" i="3"/>
  <c r="L1402" i="4" s="1"/>
  <c r="I1402" i="6" s="1"/>
  <c r="K1403" i="3"/>
  <c r="L1403" i="4" s="1"/>
  <c r="I1403" i="6" s="1"/>
  <c r="K1404" i="3"/>
  <c r="L1404" i="4" s="1"/>
  <c r="I1404" i="6" s="1"/>
  <c r="K1406" i="3"/>
  <c r="L1406" i="4" s="1"/>
  <c r="I1406" i="6" s="1"/>
  <c r="K1407" i="3"/>
  <c r="L1407" i="4" s="1"/>
  <c r="I1407" i="6" s="1"/>
  <c r="K1408" i="3"/>
  <c r="L1408" i="4" s="1"/>
  <c r="I1408" i="6" s="1"/>
  <c r="K1410" i="3"/>
  <c r="L1410" i="4" s="1"/>
  <c r="I1410" i="6" s="1"/>
  <c r="K1411" i="3"/>
  <c r="L1411" i="4" s="1"/>
  <c r="I1411" i="6" s="1"/>
  <c r="K1412" i="3"/>
  <c r="L1412" i="4" s="1"/>
  <c r="I1412" i="6" s="1"/>
  <c r="K1414" i="3"/>
  <c r="L1414" i="4" s="1"/>
  <c r="I1414" i="6" s="1"/>
  <c r="K1415" i="3"/>
  <c r="L1415" i="4" s="1"/>
  <c r="I1415" i="6" s="1"/>
  <c r="K1416" i="3"/>
  <c r="L1416" i="4" s="1"/>
  <c r="I1416" i="6" s="1"/>
  <c r="K1418" i="3"/>
  <c r="L1418" i="4" s="1"/>
  <c r="I1418" i="6" s="1"/>
  <c r="K1419" i="3"/>
  <c r="L1419" i="4" s="1"/>
  <c r="I1419" i="6" s="1"/>
  <c r="K1420" i="3"/>
  <c r="L1420" i="4" s="1"/>
  <c r="I1420" i="6" s="1"/>
  <c r="K1422" i="3"/>
  <c r="L1422" i="4" s="1"/>
  <c r="I1422" i="6" s="1"/>
  <c r="K1423" i="3"/>
  <c r="L1423" i="4" s="1"/>
  <c r="I1423" i="6" s="1"/>
  <c r="K1424" i="3"/>
  <c r="L1424" i="4" s="1"/>
  <c r="I1424" i="6" s="1"/>
  <c r="K1426" i="3"/>
  <c r="L1426" i="4" s="1"/>
  <c r="I1426" i="6" s="1"/>
  <c r="K1427" i="3"/>
  <c r="L1427" i="4" s="1"/>
  <c r="I1427" i="6" s="1"/>
  <c r="K1428" i="3"/>
  <c r="L1428" i="4" s="1"/>
  <c r="I1428" i="6" s="1"/>
  <c r="K1430" i="3"/>
  <c r="L1430" i="4" s="1"/>
  <c r="I1430" i="6" s="1"/>
  <c r="K1431" i="3"/>
  <c r="L1431" i="4" s="1"/>
  <c r="I1431" i="6" s="1"/>
  <c r="K1432" i="3"/>
  <c r="L1432" i="4" s="1"/>
  <c r="I1432" i="6" s="1"/>
  <c r="K1434" i="3"/>
  <c r="L1434" i="4" s="1"/>
  <c r="I1434" i="6" s="1"/>
  <c r="K1435" i="3"/>
  <c r="L1435" i="4" s="1"/>
  <c r="I1435" i="6" s="1"/>
  <c r="K1436" i="3"/>
  <c r="L1436" i="4" s="1"/>
  <c r="I1436" i="6" s="1"/>
  <c r="K1438" i="3"/>
  <c r="L1438" i="4" s="1"/>
  <c r="I1438" i="6" s="1"/>
  <c r="K1439" i="3"/>
  <c r="L1439" i="4" s="1"/>
  <c r="I1439" i="6" s="1"/>
  <c r="K1440" i="3"/>
  <c r="L1440" i="4" s="1"/>
  <c r="I1440" i="6" s="1"/>
  <c r="K1442" i="3"/>
  <c r="L1442" i="4" s="1"/>
  <c r="I1442" i="6" s="1"/>
  <c r="K1443" i="3"/>
  <c r="L1443" i="4" s="1"/>
  <c r="I1443" i="6" s="1"/>
  <c r="K1444" i="3"/>
  <c r="L1444" i="4" s="1"/>
  <c r="I1444" i="6" s="1"/>
  <c r="K1446" i="3"/>
  <c r="L1446" i="4" s="1"/>
  <c r="I1446" i="6" s="1"/>
  <c r="K1447" i="3"/>
  <c r="L1447" i="4" s="1"/>
  <c r="I1447" i="6" s="1"/>
  <c r="K1448" i="3"/>
  <c r="L1448" i="4" s="1"/>
  <c r="I1448" i="6" s="1"/>
  <c r="K1450" i="3"/>
  <c r="L1450" i="4" s="1"/>
  <c r="I1450" i="6" s="1"/>
  <c r="K1451" i="3"/>
  <c r="L1451" i="4" s="1"/>
  <c r="I1451" i="6" s="1"/>
  <c r="K1452" i="3"/>
  <c r="L1452" i="4" s="1"/>
  <c r="I1452" i="6" s="1"/>
  <c r="K1454" i="3"/>
  <c r="L1454" i="4" s="1"/>
  <c r="I1454" i="6" s="1"/>
  <c r="K1455" i="3"/>
  <c r="L1455" i="4" s="1"/>
  <c r="I1455" i="6" s="1"/>
  <c r="K1456" i="3"/>
  <c r="L1456" i="4" s="1"/>
  <c r="I1456" i="6" s="1"/>
  <c r="K1458" i="3"/>
  <c r="L1458" i="4" s="1"/>
  <c r="I1458" i="6" s="1"/>
  <c r="K1459" i="3"/>
  <c r="L1459" i="4" s="1"/>
  <c r="I1459" i="6" s="1"/>
  <c r="K1460" i="3"/>
  <c r="L1460" i="4" s="1"/>
  <c r="I1460" i="6" s="1"/>
  <c r="K1462" i="3"/>
  <c r="L1462" i="4" s="1"/>
  <c r="I1462" i="6" s="1"/>
  <c r="K1463" i="3"/>
  <c r="L1463" i="4" s="1"/>
  <c r="I1463" i="6" s="1"/>
  <c r="K1464" i="3"/>
  <c r="L1464" i="4" s="1"/>
  <c r="I1464" i="6" s="1"/>
  <c r="K1466" i="3"/>
  <c r="L1466" i="4" s="1"/>
  <c r="I1466" i="6" s="1"/>
  <c r="K1467" i="3"/>
  <c r="L1467" i="4" s="1"/>
  <c r="I1467" i="6" s="1"/>
  <c r="K1468" i="3"/>
  <c r="L1468" i="4" s="1"/>
  <c r="I1468" i="6" s="1"/>
  <c r="K1470" i="3"/>
  <c r="L1470" i="4" s="1"/>
  <c r="I1470" i="6" s="1"/>
  <c r="K1471" i="3"/>
  <c r="L1471" i="4" s="1"/>
  <c r="I1471" i="6" s="1"/>
  <c r="K1472" i="3"/>
  <c r="L1472" i="4" s="1"/>
  <c r="I1472" i="6" s="1"/>
  <c r="K1474" i="3"/>
  <c r="L1474" i="4" s="1"/>
  <c r="I1474" i="6" s="1"/>
  <c r="K1475" i="3"/>
  <c r="L1475" i="4" s="1"/>
  <c r="I1475" i="6" s="1"/>
  <c r="K1476" i="3"/>
  <c r="L1476" i="4" s="1"/>
  <c r="I1476" i="6" s="1"/>
  <c r="K1478" i="3"/>
  <c r="L1478" i="4" s="1"/>
  <c r="I1478" i="6" s="1"/>
  <c r="K1479" i="3"/>
  <c r="L1479" i="4" s="1"/>
  <c r="I1479" i="6" s="1"/>
  <c r="K1480" i="3"/>
  <c r="L1480" i="4" s="1"/>
  <c r="I1480" i="6" s="1"/>
  <c r="K1482" i="3"/>
  <c r="L1482" i="4" s="1"/>
  <c r="I1482" i="6" s="1"/>
  <c r="K1483" i="3"/>
  <c r="L1483" i="4" s="1"/>
  <c r="I1483" i="6" s="1"/>
  <c r="K1484" i="3"/>
  <c r="L1484" i="4" s="1"/>
  <c r="I1484" i="6" s="1"/>
  <c r="K1486" i="3"/>
  <c r="L1486" i="4" s="1"/>
  <c r="I1486" i="6" s="1"/>
  <c r="K1487" i="3"/>
  <c r="L1487" i="4" s="1"/>
  <c r="I1487" i="6" s="1"/>
  <c r="K1488" i="3"/>
  <c r="L1488" i="4" s="1"/>
  <c r="I1488" i="6" s="1"/>
  <c r="K1490" i="3"/>
  <c r="L1490" i="4" s="1"/>
  <c r="I1490" i="6" s="1"/>
  <c r="K1491" i="3"/>
  <c r="L1491" i="4" s="1"/>
  <c r="I1491" i="6" s="1"/>
  <c r="K1492" i="3"/>
  <c r="L1492" i="4" s="1"/>
  <c r="I1492" i="6" s="1"/>
  <c r="K1494" i="3"/>
  <c r="L1494" i="4" s="1"/>
  <c r="I1494" i="6" s="1"/>
  <c r="K1495" i="3"/>
  <c r="L1495" i="4" s="1"/>
  <c r="I1495" i="6" s="1"/>
  <c r="K1496" i="3"/>
  <c r="L1496" i="4" s="1"/>
  <c r="I1496" i="6" s="1"/>
  <c r="K1498" i="3"/>
  <c r="L1498" i="4" s="1"/>
  <c r="I1498" i="6" s="1"/>
  <c r="K1499" i="3"/>
  <c r="L1499" i="4" s="1"/>
  <c r="I1499" i="6" s="1"/>
  <c r="K1500" i="3"/>
  <c r="L1500" i="4" s="1"/>
  <c r="I1500" i="6" s="1"/>
  <c r="K1502" i="3"/>
  <c r="L1502" i="4" s="1"/>
  <c r="I1502" i="6" s="1"/>
  <c r="K1503" i="3"/>
  <c r="L1503" i="4" s="1"/>
  <c r="I1503" i="6" s="1"/>
  <c r="K1504" i="3"/>
  <c r="L1504" i="4" s="1"/>
  <c r="I1504" i="6" s="1"/>
  <c r="K1506" i="3"/>
  <c r="L1506" i="4" s="1"/>
  <c r="I1506" i="6" s="1"/>
  <c r="K1507" i="3"/>
  <c r="L1507" i="4" s="1"/>
  <c r="I1507" i="6" s="1"/>
  <c r="K1508" i="3"/>
  <c r="L1508" i="4" s="1"/>
  <c r="I1508" i="6" s="1"/>
  <c r="K1510" i="3"/>
  <c r="L1510" i="4" s="1"/>
  <c r="I1510" i="6" s="1"/>
  <c r="K1511" i="3"/>
  <c r="L1511" i="4" s="1"/>
  <c r="I1511" i="6" s="1"/>
  <c r="K1512" i="3"/>
  <c r="L1512" i="4" s="1"/>
  <c r="I1512" i="6" s="1"/>
  <c r="K1514" i="3"/>
  <c r="L1514" i="4" s="1"/>
  <c r="I1514" i="6" s="1"/>
  <c r="K1515" i="3"/>
  <c r="L1515" i="4" s="1"/>
  <c r="I1515" i="6" s="1"/>
  <c r="K1516" i="3"/>
  <c r="L1516" i="4" s="1"/>
  <c r="I1516" i="6" s="1"/>
  <c r="K1518" i="3"/>
  <c r="L1518" i="4" s="1"/>
  <c r="I1518" i="6" s="1"/>
  <c r="K1519" i="3"/>
  <c r="L1519" i="4" s="1"/>
  <c r="I1519" i="6" s="1"/>
  <c r="K1520" i="3"/>
  <c r="L1520" i="4" s="1"/>
  <c r="I1520" i="6" s="1"/>
  <c r="K1522" i="3"/>
  <c r="L1522" i="4" s="1"/>
  <c r="I1522" i="6" s="1"/>
  <c r="K1523" i="3"/>
  <c r="L1523" i="4" s="1"/>
  <c r="I1523" i="6" s="1"/>
  <c r="K1524" i="3"/>
  <c r="L1524" i="4" s="1"/>
  <c r="I1524" i="6" s="1"/>
  <c r="K1526" i="3"/>
  <c r="L1526" i="4" s="1"/>
  <c r="I1526" i="6" s="1"/>
  <c r="K1527" i="3"/>
  <c r="L1527" i="4" s="1"/>
  <c r="I1527" i="6" s="1"/>
  <c r="K1528" i="3"/>
  <c r="L1528" i="4" s="1"/>
  <c r="I1528" i="6" s="1"/>
  <c r="K1530" i="3"/>
  <c r="L1530" i="4" s="1"/>
  <c r="I1530" i="6" s="1"/>
  <c r="K1531" i="3"/>
  <c r="L1531" i="4" s="1"/>
  <c r="I1531" i="6" s="1"/>
  <c r="K1532" i="3"/>
  <c r="L1532" i="4" s="1"/>
  <c r="I1532" i="6" s="1"/>
  <c r="K1534" i="3"/>
  <c r="L1534" i="4" s="1"/>
  <c r="I1534" i="6" s="1"/>
  <c r="K1535" i="3"/>
  <c r="L1535" i="4" s="1"/>
  <c r="I1535" i="6" s="1"/>
  <c r="K1536" i="3"/>
  <c r="L1536" i="4" s="1"/>
  <c r="I1536" i="6" s="1"/>
  <c r="K1538" i="3"/>
  <c r="L1538" i="4" s="1"/>
  <c r="I1538" i="6" s="1"/>
  <c r="K1539" i="3"/>
  <c r="L1539" i="4" s="1"/>
  <c r="I1539" i="6" s="1"/>
  <c r="K1540" i="3"/>
  <c r="L1540" i="4" s="1"/>
  <c r="I1540" i="6" s="1"/>
  <c r="K1542" i="3"/>
  <c r="L1542" i="4" s="1"/>
  <c r="I1542" i="6" s="1"/>
  <c r="K1543" i="3"/>
  <c r="L1543" i="4" s="1"/>
  <c r="I1543" i="6" s="1"/>
  <c r="K1544" i="3"/>
  <c r="L1544" i="4" s="1"/>
  <c r="I1544" i="6" s="1"/>
  <c r="K1546" i="3"/>
  <c r="L1546" i="4" s="1"/>
  <c r="I1546" i="6" s="1"/>
  <c r="K1547" i="3"/>
  <c r="L1547" i="4" s="1"/>
  <c r="I1547" i="6" s="1"/>
  <c r="K1548" i="3"/>
  <c r="L1548" i="4" s="1"/>
  <c r="I1548" i="6" s="1"/>
  <c r="K1550" i="3"/>
  <c r="L1550" i="4" s="1"/>
  <c r="I1550" i="6" s="1"/>
  <c r="K1551" i="3"/>
  <c r="L1551" i="4" s="1"/>
  <c r="I1551" i="6" s="1"/>
  <c r="K1552" i="3"/>
  <c r="L1552" i="4" s="1"/>
  <c r="I1552" i="6" s="1"/>
  <c r="K1554" i="3"/>
  <c r="L1554" i="4" s="1"/>
  <c r="I1554" i="6" s="1"/>
  <c r="K1555" i="3"/>
  <c r="L1555" i="4" s="1"/>
  <c r="I1555" i="6" s="1"/>
  <c r="K1556" i="3"/>
  <c r="L1556" i="4" s="1"/>
  <c r="I1556" i="6" s="1"/>
  <c r="K1558" i="3"/>
  <c r="L1558" i="4" s="1"/>
  <c r="I1558" i="6" s="1"/>
  <c r="K1559" i="3"/>
  <c r="L1559" i="4" s="1"/>
  <c r="I1559" i="6" s="1"/>
  <c r="K1560" i="3"/>
  <c r="L1560" i="4" s="1"/>
  <c r="I1560" i="6" s="1"/>
  <c r="K1562" i="3"/>
  <c r="L1562" i="4" s="1"/>
  <c r="I1562" i="6" s="1"/>
  <c r="K1563" i="3"/>
  <c r="L1563" i="4" s="1"/>
  <c r="I1563" i="6" s="1"/>
  <c r="K1564" i="3"/>
  <c r="L1564" i="4" s="1"/>
  <c r="I1564" i="6" s="1"/>
  <c r="K1566" i="3"/>
  <c r="L1566" i="4" s="1"/>
  <c r="I1566" i="6" s="1"/>
  <c r="K1567" i="3"/>
  <c r="L1567" i="4" s="1"/>
  <c r="I1567" i="6" s="1"/>
  <c r="K1568" i="3"/>
  <c r="L1568" i="4" s="1"/>
  <c r="I1568" i="6" s="1"/>
  <c r="K1570" i="3"/>
  <c r="L1570" i="4" s="1"/>
  <c r="I1570" i="6" s="1"/>
  <c r="K1571" i="3"/>
  <c r="L1571" i="4" s="1"/>
  <c r="I1571" i="6" s="1"/>
  <c r="K1572" i="3"/>
  <c r="L1572" i="4" s="1"/>
  <c r="I1572" i="6" s="1"/>
  <c r="K1574" i="3"/>
  <c r="L1574" i="4" s="1"/>
  <c r="I1574" i="6" s="1"/>
  <c r="K1575" i="3"/>
  <c r="L1575" i="4" s="1"/>
  <c r="I1575" i="6" s="1"/>
  <c r="K1576" i="3"/>
  <c r="L1576" i="4" s="1"/>
  <c r="I1576" i="6" s="1"/>
  <c r="K1578" i="3"/>
  <c r="L1578" i="4" s="1"/>
  <c r="I1578" i="6" s="1"/>
  <c r="K1579" i="3"/>
  <c r="L1579" i="4" s="1"/>
  <c r="I1579" i="6" s="1"/>
  <c r="K1580" i="3"/>
  <c r="L1580" i="4" s="1"/>
  <c r="I1580" i="6" s="1"/>
  <c r="K1582" i="3"/>
  <c r="L1582" i="4" s="1"/>
  <c r="I1582" i="6" s="1"/>
  <c r="K1583" i="3"/>
  <c r="L1583" i="4" s="1"/>
  <c r="I1583" i="6" s="1"/>
  <c r="K1584" i="3"/>
  <c r="L1584" i="4" s="1"/>
  <c r="I1584" i="6" s="1"/>
  <c r="K1586" i="3"/>
  <c r="L1586" i="4" s="1"/>
  <c r="I1586" i="6" s="1"/>
  <c r="K1587" i="3"/>
  <c r="L1587" i="4" s="1"/>
  <c r="I1587" i="6" s="1"/>
  <c r="K1588" i="3"/>
  <c r="L1588" i="4" s="1"/>
  <c r="I1588" i="6" s="1"/>
  <c r="K1590" i="3"/>
  <c r="L1590" i="4" s="1"/>
  <c r="I1590" i="6" s="1"/>
  <c r="K1591" i="3"/>
  <c r="L1591" i="4" s="1"/>
  <c r="I1591" i="6" s="1"/>
  <c r="K1592" i="3"/>
  <c r="L1592" i="4" s="1"/>
  <c r="I1592" i="6" s="1"/>
  <c r="K1594" i="3"/>
  <c r="L1594" i="4" s="1"/>
  <c r="I1594" i="6" s="1"/>
  <c r="K1595" i="3"/>
  <c r="L1595" i="4" s="1"/>
  <c r="I1595" i="6" s="1"/>
  <c r="K1596" i="3"/>
  <c r="L1596" i="4" s="1"/>
  <c r="I1596" i="6" s="1"/>
  <c r="K1598" i="3"/>
  <c r="L1598" i="4" s="1"/>
  <c r="I1598" i="6" s="1"/>
  <c r="K1599" i="3"/>
  <c r="L1599" i="4" s="1"/>
  <c r="I1599" i="6" s="1"/>
  <c r="K1600" i="3"/>
  <c r="L1600" i="4" s="1"/>
  <c r="I1600" i="6" s="1"/>
  <c r="K1602" i="3"/>
  <c r="L1602" i="4" s="1"/>
  <c r="I1602" i="6" s="1"/>
  <c r="K1603" i="3"/>
  <c r="L1603" i="4" s="1"/>
  <c r="I1603" i="6" s="1"/>
  <c r="K1604" i="3"/>
  <c r="L1604" i="4" s="1"/>
  <c r="I1604" i="6" s="1"/>
  <c r="K1606" i="3"/>
  <c r="L1606" i="4" s="1"/>
  <c r="I1606" i="6" s="1"/>
  <c r="K1607" i="3"/>
  <c r="L1607" i="4" s="1"/>
  <c r="I1607" i="6" s="1"/>
  <c r="K1608" i="3"/>
  <c r="L1608" i="4" s="1"/>
  <c r="I1608" i="6" s="1"/>
  <c r="K1610" i="3"/>
  <c r="L1610" i="4" s="1"/>
  <c r="I1610" i="6" s="1"/>
  <c r="K1611" i="3"/>
  <c r="L1611" i="4" s="1"/>
  <c r="I1611" i="6" s="1"/>
  <c r="K1612" i="3"/>
  <c r="L1612" i="4" s="1"/>
  <c r="I1612" i="6" s="1"/>
  <c r="K1614" i="3"/>
  <c r="L1614" i="4" s="1"/>
  <c r="I1614" i="6" s="1"/>
  <c r="K1615" i="3"/>
  <c r="L1615" i="4" s="1"/>
  <c r="I1615" i="6" s="1"/>
  <c r="K1616" i="3"/>
  <c r="L1616" i="4" s="1"/>
  <c r="I1616" i="6" s="1"/>
  <c r="K1618" i="3"/>
  <c r="L1618" i="4" s="1"/>
  <c r="I1618" i="6" s="1"/>
  <c r="K1619" i="3"/>
  <c r="L1619" i="4" s="1"/>
  <c r="I1619" i="6" s="1"/>
  <c r="K1620" i="3"/>
  <c r="L1620" i="4" s="1"/>
  <c r="I1620" i="6" s="1"/>
  <c r="K1622" i="3"/>
  <c r="L1622" i="4" s="1"/>
  <c r="I1622" i="6" s="1"/>
  <c r="K1623" i="3"/>
  <c r="L1623" i="4" s="1"/>
  <c r="I1623" i="6" s="1"/>
  <c r="K1624" i="3"/>
  <c r="L1624" i="4" s="1"/>
  <c r="I1624" i="6" s="1"/>
  <c r="K1626" i="3"/>
  <c r="L1626" i="4" s="1"/>
  <c r="I1626" i="6" s="1"/>
  <c r="K1627" i="3"/>
  <c r="L1627" i="4" s="1"/>
  <c r="I1627" i="6" s="1"/>
  <c r="K1628" i="3"/>
  <c r="L1628" i="4" s="1"/>
  <c r="I1628" i="6" s="1"/>
  <c r="K1630" i="3"/>
  <c r="L1630" i="4" s="1"/>
  <c r="I1630" i="6" s="1"/>
  <c r="K1631" i="3"/>
  <c r="L1631" i="4" s="1"/>
  <c r="I1631" i="6" s="1"/>
  <c r="K1632" i="3"/>
  <c r="L1632" i="4" s="1"/>
  <c r="I1632" i="6" s="1"/>
  <c r="K1634" i="3"/>
  <c r="L1634" i="4" s="1"/>
  <c r="I1634" i="6" s="1"/>
  <c r="K1635" i="3"/>
  <c r="L1635" i="4" s="1"/>
  <c r="I1635" i="6" s="1"/>
  <c r="K1636" i="3"/>
  <c r="L1636" i="4" s="1"/>
  <c r="I1636" i="6" s="1"/>
  <c r="K1638" i="3"/>
  <c r="L1638" i="4" s="1"/>
  <c r="I1638" i="6" s="1"/>
  <c r="K1639" i="3"/>
  <c r="L1639" i="4" s="1"/>
  <c r="I1639" i="6" s="1"/>
  <c r="K1640" i="3"/>
  <c r="L1640" i="4" s="1"/>
  <c r="I1640" i="6" s="1"/>
  <c r="K1642" i="3"/>
  <c r="L1642" i="4" s="1"/>
  <c r="I1642" i="6" s="1"/>
  <c r="K1643" i="3"/>
  <c r="L1643" i="4" s="1"/>
  <c r="I1643" i="6" s="1"/>
  <c r="K1644" i="3"/>
  <c r="L1644" i="4" s="1"/>
  <c r="I1644" i="6" s="1"/>
  <c r="K1646" i="3"/>
  <c r="L1646" i="4" s="1"/>
  <c r="I1646" i="6" s="1"/>
  <c r="K1647" i="3"/>
  <c r="L1647" i="4" s="1"/>
  <c r="I1647" i="6" s="1"/>
  <c r="K1648" i="3"/>
  <c r="L1648" i="4" s="1"/>
  <c r="I1648" i="6" s="1"/>
  <c r="K1650" i="3"/>
  <c r="L1650" i="4" s="1"/>
  <c r="I1650" i="6" s="1"/>
  <c r="K1651" i="3"/>
  <c r="L1651" i="4" s="1"/>
  <c r="I1651" i="6" s="1"/>
  <c r="K1652" i="3"/>
  <c r="L1652" i="4" s="1"/>
  <c r="I1652" i="6" s="1"/>
  <c r="K1654" i="3"/>
  <c r="L1654" i="4" s="1"/>
  <c r="I1654" i="6" s="1"/>
  <c r="K1655" i="3"/>
  <c r="L1655" i="4" s="1"/>
  <c r="I1655" i="6" s="1"/>
  <c r="K1656" i="3"/>
  <c r="L1656" i="4" s="1"/>
  <c r="I1656" i="6" s="1"/>
  <c r="K1658" i="3"/>
  <c r="L1658" i="4" s="1"/>
  <c r="I1658" i="6" s="1"/>
  <c r="K1659" i="3"/>
  <c r="L1659" i="4" s="1"/>
  <c r="I1659" i="6" s="1"/>
  <c r="K1660" i="3"/>
  <c r="L1660" i="4" s="1"/>
  <c r="I1660" i="6" s="1"/>
  <c r="K1662" i="3"/>
  <c r="L1662" i="4" s="1"/>
  <c r="I1662" i="6" s="1"/>
  <c r="K1663" i="3"/>
  <c r="L1663" i="4" s="1"/>
  <c r="I1663" i="6" s="1"/>
  <c r="K1664" i="3"/>
  <c r="L1664" i="4" s="1"/>
  <c r="I1664" i="6" s="1"/>
  <c r="K1666" i="3"/>
  <c r="L1666" i="4" s="1"/>
  <c r="I1666" i="6" s="1"/>
  <c r="K1667" i="3"/>
  <c r="L1667" i="4" s="1"/>
  <c r="I1667" i="6" s="1"/>
  <c r="K1668" i="3"/>
  <c r="L1668" i="4" s="1"/>
  <c r="I1668" i="6" s="1"/>
  <c r="K1670" i="3"/>
  <c r="L1670" i="4" s="1"/>
  <c r="I1670" i="6" s="1"/>
  <c r="K1671" i="3"/>
  <c r="L1671" i="4" s="1"/>
  <c r="I1671" i="6" s="1"/>
  <c r="K1672" i="3"/>
  <c r="L1672" i="4" s="1"/>
  <c r="I1672" i="6" s="1"/>
  <c r="K1674" i="3"/>
  <c r="L1674" i="4" s="1"/>
  <c r="I1674" i="6" s="1"/>
  <c r="K1675" i="3"/>
  <c r="L1675" i="4" s="1"/>
  <c r="I1675" i="6" s="1"/>
  <c r="K1676" i="3"/>
  <c r="L1676" i="4" s="1"/>
  <c r="I1676" i="6" s="1"/>
  <c r="K1678" i="3"/>
  <c r="L1678" i="4" s="1"/>
  <c r="I1678" i="6" s="1"/>
  <c r="K1679" i="3"/>
  <c r="L1679" i="4" s="1"/>
  <c r="I1679" i="6" s="1"/>
  <c r="K1680" i="3"/>
  <c r="L1680" i="4" s="1"/>
  <c r="I1680" i="6" s="1"/>
  <c r="K1682" i="3"/>
  <c r="L1682" i="4" s="1"/>
  <c r="I1682" i="6" s="1"/>
  <c r="K1683" i="3"/>
  <c r="L1683" i="4" s="1"/>
  <c r="I1683" i="6" s="1"/>
  <c r="K1684" i="3"/>
  <c r="L1684" i="4" s="1"/>
  <c r="I1684" i="6" s="1"/>
  <c r="K1686" i="3"/>
  <c r="L1686" i="4" s="1"/>
  <c r="I1686" i="6" s="1"/>
  <c r="K1687" i="3"/>
  <c r="L1687" i="4" s="1"/>
  <c r="I1687" i="6" s="1"/>
  <c r="K1688" i="3"/>
  <c r="L1688" i="4" s="1"/>
  <c r="I1688" i="6" s="1"/>
  <c r="K1690" i="3"/>
  <c r="L1690" i="4" s="1"/>
  <c r="I1690" i="6" s="1"/>
  <c r="K1691" i="3"/>
  <c r="L1691" i="4" s="1"/>
  <c r="I1691" i="6" s="1"/>
  <c r="K1692" i="3"/>
  <c r="L1692" i="4" s="1"/>
  <c r="I1692" i="6" s="1"/>
  <c r="K1694" i="3"/>
  <c r="L1694" i="4" s="1"/>
  <c r="I1694" i="6" s="1"/>
  <c r="K1695" i="3"/>
  <c r="L1695" i="4" s="1"/>
  <c r="I1695" i="6" s="1"/>
  <c r="K1696" i="3"/>
  <c r="L1696" i="4" s="1"/>
  <c r="I1696" i="6" s="1"/>
  <c r="K1698" i="3"/>
  <c r="L1698" i="4" s="1"/>
  <c r="I1698" i="6" s="1"/>
  <c r="K1699" i="3"/>
  <c r="L1699" i="4" s="1"/>
  <c r="I1699" i="6" s="1"/>
  <c r="K1700" i="3"/>
  <c r="L1700" i="4" s="1"/>
  <c r="I1700" i="6" s="1"/>
  <c r="K1702" i="3"/>
  <c r="L1702" i="4" s="1"/>
  <c r="I1702" i="6" s="1"/>
  <c r="K1703" i="3"/>
  <c r="L1703" i="4" s="1"/>
  <c r="I1703" i="6" s="1"/>
  <c r="K1704" i="3"/>
  <c r="L1704" i="4" s="1"/>
  <c r="I1704" i="6" s="1"/>
  <c r="K1706" i="3"/>
  <c r="L1706" i="4" s="1"/>
  <c r="I1706" i="6" s="1"/>
  <c r="K1707" i="3"/>
  <c r="L1707" i="4" s="1"/>
  <c r="I1707" i="6" s="1"/>
  <c r="K1708" i="3"/>
  <c r="L1708" i="4" s="1"/>
  <c r="I1708" i="6" s="1"/>
  <c r="K1710" i="3"/>
  <c r="L1710" i="4" s="1"/>
  <c r="I1710" i="6" s="1"/>
  <c r="K1711" i="3"/>
  <c r="L1711" i="4" s="1"/>
  <c r="I1711" i="6" s="1"/>
  <c r="K1712" i="3"/>
  <c r="L1712" i="4" s="1"/>
  <c r="I1712" i="6" s="1"/>
  <c r="K1714" i="3"/>
  <c r="L1714" i="4" s="1"/>
  <c r="I1714" i="6" s="1"/>
  <c r="K1715" i="3"/>
  <c r="L1715" i="4" s="1"/>
  <c r="I1715" i="6" s="1"/>
  <c r="K1716" i="3"/>
  <c r="L1716" i="4" s="1"/>
  <c r="I1716" i="6" s="1"/>
  <c r="K1718" i="3"/>
  <c r="L1718" i="4" s="1"/>
  <c r="I1718" i="6" s="1"/>
  <c r="K1719" i="3"/>
  <c r="L1719" i="4" s="1"/>
  <c r="I1719" i="6" s="1"/>
  <c r="K1720" i="3"/>
  <c r="L1720" i="4" s="1"/>
  <c r="I1720" i="6" s="1"/>
  <c r="K1722" i="3"/>
  <c r="L1722" i="4" s="1"/>
  <c r="I1722" i="6" s="1"/>
  <c r="K1723" i="3"/>
  <c r="L1723" i="4" s="1"/>
  <c r="I1723" i="6" s="1"/>
  <c r="K1724" i="3"/>
  <c r="L1724" i="4" s="1"/>
  <c r="I1724" i="6" s="1"/>
  <c r="K1726" i="3"/>
  <c r="L1726" i="4" s="1"/>
  <c r="I1726" i="6" s="1"/>
  <c r="K1727" i="3"/>
  <c r="L1727" i="4" s="1"/>
  <c r="I1727" i="6" s="1"/>
  <c r="K1728" i="3"/>
  <c r="L1728" i="4" s="1"/>
  <c r="I1728" i="6" s="1"/>
  <c r="K1730" i="3"/>
  <c r="L1730" i="4" s="1"/>
  <c r="I1730" i="6" s="1"/>
  <c r="K1731" i="3"/>
  <c r="L1731" i="4" s="1"/>
  <c r="I1731" i="6" s="1"/>
  <c r="K1732" i="3"/>
  <c r="L1732" i="4" s="1"/>
  <c r="I1732" i="6" s="1"/>
  <c r="K1734" i="3"/>
  <c r="L1734" i="4" s="1"/>
  <c r="I1734" i="6" s="1"/>
  <c r="K1735" i="3"/>
  <c r="L1735" i="4" s="1"/>
  <c r="I1735" i="6" s="1"/>
  <c r="K1736" i="3"/>
  <c r="L1736" i="4" s="1"/>
  <c r="I1736" i="6" s="1"/>
  <c r="K1738" i="3"/>
  <c r="L1738" i="4" s="1"/>
  <c r="I1738" i="6" s="1"/>
  <c r="K1739" i="3"/>
  <c r="L1739" i="4" s="1"/>
  <c r="I1739" i="6" s="1"/>
  <c r="K1740" i="3"/>
  <c r="L1740" i="4" s="1"/>
  <c r="I1740" i="6" s="1"/>
  <c r="K1742" i="3"/>
  <c r="L1742" i="4" s="1"/>
  <c r="I1742" i="6" s="1"/>
  <c r="K1743" i="3"/>
  <c r="L1743" i="4" s="1"/>
  <c r="I1743" i="6" s="1"/>
  <c r="K1744" i="3"/>
  <c r="L1744" i="4" s="1"/>
  <c r="I1744" i="6" s="1"/>
  <c r="K1746" i="3"/>
  <c r="L1746" i="4" s="1"/>
  <c r="I1746" i="6" s="1"/>
  <c r="K1747" i="3"/>
  <c r="L1747" i="4" s="1"/>
  <c r="I1747" i="6" s="1"/>
  <c r="K1748" i="3"/>
  <c r="L1748" i="4" s="1"/>
  <c r="I1748" i="6" s="1"/>
  <c r="K1750" i="3"/>
  <c r="L1750" i="4" s="1"/>
  <c r="I1750" i="6" s="1"/>
  <c r="K1751" i="3"/>
  <c r="L1751" i="4" s="1"/>
  <c r="I1751" i="6" s="1"/>
  <c r="K1752" i="3"/>
  <c r="L1752" i="4" s="1"/>
  <c r="I1752" i="6" s="1"/>
  <c r="K1754" i="3"/>
  <c r="L1754" i="4" s="1"/>
  <c r="I1754" i="6" s="1"/>
  <c r="K1755" i="3"/>
  <c r="L1755" i="4" s="1"/>
  <c r="I1755" i="6" s="1"/>
  <c r="K1756" i="3"/>
  <c r="L1756" i="4" s="1"/>
  <c r="I1756" i="6" s="1"/>
  <c r="K1758" i="3"/>
  <c r="L1758" i="4" s="1"/>
  <c r="I1758" i="6" s="1"/>
  <c r="K1759" i="3"/>
  <c r="L1759" i="4" s="1"/>
  <c r="I1759" i="6" s="1"/>
  <c r="K1760" i="3"/>
  <c r="L1760" i="4" s="1"/>
  <c r="I1760" i="6" s="1"/>
  <c r="K1762" i="3"/>
  <c r="L1762" i="4" s="1"/>
  <c r="I1762" i="6" s="1"/>
  <c r="K1763" i="3"/>
  <c r="L1763" i="4" s="1"/>
  <c r="I1763" i="6" s="1"/>
  <c r="K1764" i="3"/>
  <c r="L1764" i="4" s="1"/>
  <c r="I1764" i="6" s="1"/>
  <c r="K1766" i="3"/>
  <c r="L1766" i="4" s="1"/>
  <c r="I1766" i="6" s="1"/>
  <c r="K1767" i="3"/>
  <c r="L1767" i="4" s="1"/>
  <c r="I1767" i="6" s="1"/>
  <c r="K1768" i="3"/>
  <c r="L1768" i="4" s="1"/>
  <c r="I1768" i="6" s="1"/>
  <c r="K1770" i="3"/>
  <c r="L1770" i="4" s="1"/>
  <c r="I1770" i="6" s="1"/>
  <c r="K1771" i="3"/>
  <c r="L1771" i="4" s="1"/>
  <c r="I1771" i="6" s="1"/>
  <c r="K1772" i="3"/>
  <c r="L1772" i="4" s="1"/>
  <c r="I1772" i="6" s="1"/>
  <c r="K1774" i="3"/>
  <c r="L1774" i="4" s="1"/>
  <c r="I1774" i="6" s="1"/>
  <c r="K1775" i="3"/>
  <c r="L1775" i="4" s="1"/>
  <c r="I1775" i="6" s="1"/>
  <c r="K1776" i="3"/>
  <c r="L1776" i="4" s="1"/>
  <c r="I1776" i="6" s="1"/>
  <c r="K1778" i="3"/>
  <c r="L1778" i="4" s="1"/>
  <c r="I1778" i="6" s="1"/>
  <c r="K1779" i="3"/>
  <c r="L1779" i="4" s="1"/>
  <c r="I1779" i="6" s="1"/>
  <c r="K1780" i="3"/>
  <c r="L1780" i="4" s="1"/>
  <c r="I1780" i="6" s="1"/>
  <c r="K1782" i="3"/>
  <c r="L1782" i="4" s="1"/>
  <c r="I1782" i="6" s="1"/>
  <c r="K1783" i="3"/>
  <c r="L1783" i="4" s="1"/>
  <c r="I1783" i="6" s="1"/>
  <c r="K1784" i="3"/>
  <c r="L1784" i="4" s="1"/>
  <c r="I1784" i="6" s="1"/>
  <c r="K1786" i="3"/>
  <c r="L1786" i="4" s="1"/>
  <c r="I1786" i="6" s="1"/>
  <c r="K1787" i="3"/>
  <c r="L1787" i="4" s="1"/>
  <c r="I1787" i="6" s="1"/>
  <c r="K1788" i="3"/>
  <c r="L1788" i="4" s="1"/>
  <c r="I1788" i="6" s="1"/>
  <c r="K1790" i="3"/>
  <c r="L1790" i="4" s="1"/>
  <c r="I1790" i="6" s="1"/>
  <c r="K1791" i="3"/>
  <c r="L1791" i="4" s="1"/>
  <c r="I1791" i="6" s="1"/>
  <c r="K1792" i="3"/>
  <c r="L1792" i="4" s="1"/>
  <c r="I1792" i="6" s="1"/>
  <c r="K1794" i="3"/>
  <c r="L1794" i="4" s="1"/>
  <c r="I1794" i="6" s="1"/>
  <c r="K1795" i="3"/>
  <c r="L1795" i="4" s="1"/>
  <c r="I1795" i="6" s="1"/>
  <c r="K1796" i="3"/>
  <c r="L1796" i="4" s="1"/>
  <c r="I1796" i="6" s="1"/>
  <c r="K1798" i="3"/>
  <c r="L1798" i="4" s="1"/>
  <c r="I1798" i="6" s="1"/>
  <c r="K1799" i="3"/>
  <c r="L1799" i="4" s="1"/>
  <c r="I1799" i="6" s="1"/>
  <c r="K1800" i="3"/>
  <c r="L1800" i="4" s="1"/>
  <c r="I1800" i="6" s="1"/>
  <c r="K1802" i="3"/>
  <c r="L1802" i="4" s="1"/>
  <c r="I1802" i="6" s="1"/>
  <c r="K1803" i="3"/>
  <c r="L1803" i="4" s="1"/>
  <c r="I1803" i="6" s="1"/>
  <c r="K1804" i="3"/>
  <c r="L1804" i="4" s="1"/>
  <c r="I1804" i="6" s="1"/>
  <c r="K1806" i="3"/>
  <c r="L1806" i="4" s="1"/>
  <c r="I1806" i="6" s="1"/>
  <c r="K1807" i="3"/>
  <c r="L1807" i="4" s="1"/>
  <c r="I1807" i="6" s="1"/>
  <c r="K1808" i="3"/>
  <c r="L1808" i="4" s="1"/>
  <c r="I1808" i="6" s="1"/>
  <c r="K1810" i="3"/>
  <c r="L1810" i="4" s="1"/>
  <c r="I1810" i="6" s="1"/>
  <c r="K1811" i="3"/>
  <c r="L1811" i="4" s="1"/>
  <c r="I1811" i="6" s="1"/>
  <c r="K1812" i="3"/>
  <c r="L1812" i="4" s="1"/>
  <c r="I1812" i="6" s="1"/>
  <c r="K1814" i="3"/>
  <c r="L1814" i="4" s="1"/>
  <c r="I1814" i="6" s="1"/>
  <c r="K1815" i="3"/>
  <c r="L1815" i="4" s="1"/>
  <c r="I1815" i="6" s="1"/>
  <c r="K1816" i="3"/>
  <c r="L1816" i="4" s="1"/>
  <c r="I1816" i="6" s="1"/>
  <c r="K1818" i="3"/>
  <c r="L1818" i="4" s="1"/>
  <c r="I1818" i="6" s="1"/>
  <c r="K1819" i="3"/>
  <c r="L1819" i="4" s="1"/>
  <c r="I1819" i="6" s="1"/>
  <c r="K1820" i="3"/>
  <c r="L1820" i="4" s="1"/>
  <c r="I1820" i="6" s="1"/>
  <c r="K1822" i="3"/>
  <c r="L1822" i="4" s="1"/>
  <c r="I1822" i="6" s="1"/>
  <c r="K1823" i="3"/>
  <c r="L1823" i="4" s="1"/>
  <c r="I1823" i="6" s="1"/>
  <c r="K1824" i="3"/>
  <c r="L1824" i="4" s="1"/>
  <c r="I1824" i="6" s="1"/>
  <c r="K1826" i="3"/>
  <c r="L1826" i="4" s="1"/>
  <c r="I1826" i="6" s="1"/>
  <c r="K1827" i="3"/>
  <c r="L1827" i="4" s="1"/>
  <c r="I1827" i="6" s="1"/>
  <c r="K1828" i="3"/>
  <c r="L1828" i="4" s="1"/>
  <c r="I1828" i="6" s="1"/>
  <c r="K1830" i="3"/>
  <c r="L1830" i="4" s="1"/>
  <c r="I1830" i="6" s="1"/>
  <c r="K1831" i="3"/>
  <c r="L1831" i="4" s="1"/>
  <c r="I1831" i="6" s="1"/>
  <c r="K1832" i="3"/>
  <c r="L1832" i="4" s="1"/>
  <c r="I1832" i="6" s="1"/>
  <c r="K1834" i="3"/>
  <c r="L1834" i="4" s="1"/>
  <c r="I1834" i="6" s="1"/>
  <c r="K1835" i="3"/>
  <c r="L1835" i="4" s="1"/>
  <c r="I1835" i="6" s="1"/>
  <c r="K1836" i="3"/>
  <c r="L1836" i="4" s="1"/>
  <c r="I1836" i="6" s="1"/>
  <c r="K1838" i="3"/>
  <c r="L1838" i="4" s="1"/>
  <c r="I1838" i="6" s="1"/>
  <c r="K1839" i="3"/>
  <c r="L1839" i="4" s="1"/>
  <c r="I1839" i="6" s="1"/>
  <c r="K1840" i="3"/>
  <c r="L1840" i="4" s="1"/>
  <c r="I1840" i="6" s="1"/>
  <c r="K1842" i="3"/>
  <c r="L1842" i="4" s="1"/>
  <c r="I1842" i="6" s="1"/>
  <c r="K1843" i="3"/>
  <c r="L1843" i="4" s="1"/>
  <c r="I1843" i="6" s="1"/>
  <c r="K1844" i="3"/>
  <c r="L1844" i="4" s="1"/>
  <c r="I1844" i="6" s="1"/>
  <c r="K1846" i="3"/>
  <c r="L1846" i="4" s="1"/>
  <c r="I1846" i="6" s="1"/>
  <c r="K1847" i="3"/>
  <c r="L1847" i="4" s="1"/>
  <c r="I1847" i="6" s="1"/>
  <c r="K1848" i="3"/>
  <c r="L1848" i="4" s="1"/>
  <c r="I1848" i="6" s="1"/>
  <c r="K1850" i="3"/>
  <c r="L1850" i="4" s="1"/>
  <c r="I1850" i="6" s="1"/>
  <c r="K1851" i="3"/>
  <c r="L1851" i="4" s="1"/>
  <c r="I1851" i="6" s="1"/>
  <c r="K1852" i="3"/>
  <c r="L1852" i="4" s="1"/>
  <c r="I1852" i="6" s="1"/>
  <c r="K1854" i="3"/>
  <c r="L1854" i="4" s="1"/>
  <c r="I1854" i="6" s="1"/>
  <c r="K1855" i="3"/>
  <c r="L1855" i="4" s="1"/>
  <c r="I1855" i="6" s="1"/>
  <c r="K1856" i="3"/>
  <c r="L1856" i="4" s="1"/>
  <c r="I1856" i="6" s="1"/>
  <c r="K1858" i="3"/>
  <c r="L1858" i="4" s="1"/>
  <c r="I1858" i="6" s="1"/>
  <c r="K1859" i="3"/>
  <c r="L1859" i="4" s="1"/>
  <c r="I1859" i="6" s="1"/>
  <c r="K1860" i="3"/>
  <c r="L1860" i="4" s="1"/>
  <c r="I1860" i="6" s="1"/>
  <c r="K1862" i="3"/>
  <c r="L1862" i="4" s="1"/>
  <c r="I1862" i="6" s="1"/>
  <c r="K1863" i="3"/>
  <c r="L1863" i="4" s="1"/>
  <c r="I1863" i="6" s="1"/>
  <c r="K1864" i="3"/>
  <c r="L1864" i="4" s="1"/>
  <c r="I1864" i="6" s="1"/>
  <c r="K1866" i="3"/>
  <c r="L1866" i="4" s="1"/>
  <c r="I1866" i="6" s="1"/>
  <c r="K1867" i="3"/>
  <c r="L1867" i="4" s="1"/>
  <c r="I1867" i="6" s="1"/>
  <c r="K1868" i="3"/>
  <c r="L1868" i="4" s="1"/>
  <c r="I1868" i="6" s="1"/>
  <c r="K1870" i="3"/>
  <c r="L1870" i="4" s="1"/>
  <c r="I1870" i="6" s="1"/>
  <c r="K1871" i="3"/>
  <c r="L1871" i="4" s="1"/>
  <c r="I1871" i="6" s="1"/>
  <c r="K1872" i="3"/>
  <c r="L1872" i="4" s="1"/>
  <c r="I1872" i="6" s="1"/>
  <c r="K1874" i="3"/>
  <c r="L1874" i="4" s="1"/>
  <c r="I1874" i="6" s="1"/>
  <c r="K1875" i="3"/>
  <c r="L1875" i="4" s="1"/>
  <c r="I1875" i="6" s="1"/>
  <c r="K1876" i="3"/>
  <c r="L1876" i="4" s="1"/>
  <c r="I1876" i="6" s="1"/>
  <c r="K1878" i="3"/>
  <c r="L1878" i="4" s="1"/>
  <c r="I1878" i="6" s="1"/>
  <c r="K1879" i="3"/>
  <c r="L1879" i="4" s="1"/>
  <c r="I1879" i="6" s="1"/>
  <c r="K1880" i="3"/>
  <c r="L1880" i="4" s="1"/>
  <c r="I1880" i="6" s="1"/>
  <c r="K1882" i="3"/>
  <c r="L1882" i="4" s="1"/>
  <c r="I1882" i="6" s="1"/>
  <c r="K1883" i="3"/>
  <c r="L1883" i="4" s="1"/>
  <c r="I1883" i="6" s="1"/>
  <c r="K1884" i="3"/>
  <c r="L1884" i="4" s="1"/>
  <c r="I1884" i="6" s="1"/>
  <c r="K1886" i="3"/>
  <c r="L1886" i="4" s="1"/>
  <c r="I1886" i="6" s="1"/>
  <c r="K1887" i="3"/>
  <c r="L1887" i="4" s="1"/>
  <c r="I1887" i="6" s="1"/>
  <c r="K1888" i="3"/>
  <c r="L1888" i="4" s="1"/>
  <c r="I1888" i="6" s="1"/>
  <c r="K1890" i="3"/>
  <c r="L1890" i="4" s="1"/>
  <c r="I1890" i="6" s="1"/>
  <c r="K1891" i="3"/>
  <c r="L1891" i="4" s="1"/>
  <c r="I1891" i="6" s="1"/>
  <c r="K1892" i="3"/>
  <c r="L1892" i="4" s="1"/>
  <c r="I1892" i="6" s="1"/>
  <c r="K1894" i="3"/>
  <c r="L1894" i="4" s="1"/>
  <c r="I1894" i="6" s="1"/>
  <c r="K1895" i="3"/>
  <c r="L1895" i="4" s="1"/>
  <c r="I1895" i="6" s="1"/>
  <c r="K1896" i="3"/>
  <c r="L1896" i="4" s="1"/>
  <c r="I1896" i="6" s="1"/>
  <c r="K1898" i="3"/>
  <c r="L1898" i="4" s="1"/>
  <c r="I1898" i="6" s="1"/>
  <c r="K1899" i="3"/>
  <c r="L1899" i="4" s="1"/>
  <c r="I1899" i="6" s="1"/>
  <c r="K1900" i="3"/>
  <c r="L1900" i="4" s="1"/>
  <c r="I1900" i="6" s="1"/>
  <c r="K1902" i="3"/>
  <c r="L1902" i="4" s="1"/>
  <c r="I1902" i="6" s="1"/>
  <c r="K1903" i="3"/>
  <c r="L1903" i="4" s="1"/>
  <c r="I1903" i="6" s="1"/>
  <c r="K1904" i="3"/>
  <c r="L1904" i="4" s="1"/>
  <c r="I1904" i="6" s="1"/>
  <c r="K1906" i="3"/>
  <c r="L1906" i="4" s="1"/>
  <c r="I1906" i="6" s="1"/>
  <c r="K1907" i="3"/>
  <c r="L1907" i="4" s="1"/>
  <c r="I1907" i="6" s="1"/>
  <c r="K1908" i="3"/>
  <c r="L1908" i="4" s="1"/>
  <c r="I1908" i="6" s="1"/>
  <c r="K1910" i="3"/>
  <c r="L1910" i="4" s="1"/>
  <c r="I1910" i="6" s="1"/>
  <c r="K1911" i="3"/>
  <c r="L1911" i="4" s="1"/>
  <c r="I1911" i="6" s="1"/>
  <c r="K1912" i="3"/>
  <c r="L1912" i="4" s="1"/>
  <c r="I1912" i="6" s="1"/>
  <c r="K1914" i="3"/>
  <c r="L1914" i="4" s="1"/>
  <c r="I1914" i="6" s="1"/>
  <c r="K1915" i="3"/>
  <c r="L1915" i="4" s="1"/>
  <c r="I1915" i="6" s="1"/>
  <c r="K1916" i="3"/>
  <c r="L1916" i="4" s="1"/>
  <c r="I1916" i="6" s="1"/>
  <c r="K1918" i="3"/>
  <c r="L1918" i="4" s="1"/>
  <c r="I1918" i="6" s="1"/>
  <c r="K1919" i="3"/>
  <c r="L1919" i="4" s="1"/>
  <c r="I1919" i="6" s="1"/>
  <c r="K1920" i="3"/>
  <c r="L1920" i="4" s="1"/>
  <c r="I1920" i="6" s="1"/>
  <c r="K1922" i="3"/>
  <c r="L1922" i="4" s="1"/>
  <c r="I1922" i="6" s="1"/>
  <c r="K1923" i="3"/>
  <c r="L1923" i="4" s="1"/>
  <c r="I1923" i="6" s="1"/>
  <c r="K1924" i="3"/>
  <c r="L1924" i="4" s="1"/>
  <c r="I1924" i="6" s="1"/>
  <c r="K1926" i="3"/>
  <c r="L1926" i="4" s="1"/>
  <c r="I1926" i="6" s="1"/>
  <c r="K1927" i="3"/>
  <c r="L1927" i="4" s="1"/>
  <c r="I1927" i="6" s="1"/>
  <c r="K1928" i="3"/>
  <c r="L1928" i="4" s="1"/>
  <c r="I1928" i="6" s="1"/>
  <c r="K1930" i="3"/>
  <c r="L1930" i="4" s="1"/>
  <c r="I1930" i="6" s="1"/>
  <c r="K1931" i="3"/>
  <c r="L1931" i="4" s="1"/>
  <c r="I1931" i="6" s="1"/>
  <c r="K1932" i="3"/>
  <c r="L1932" i="4" s="1"/>
  <c r="I1932" i="6" s="1"/>
  <c r="K1934" i="3"/>
  <c r="L1934" i="4" s="1"/>
  <c r="I1934" i="6" s="1"/>
  <c r="K1935" i="3"/>
  <c r="L1935" i="4" s="1"/>
  <c r="I1935" i="6" s="1"/>
  <c r="K1936" i="3"/>
  <c r="L1936" i="4" s="1"/>
  <c r="I1936" i="6" s="1"/>
  <c r="K1938" i="3"/>
  <c r="L1938" i="4" s="1"/>
  <c r="I1938" i="6" s="1"/>
  <c r="K1939" i="3"/>
  <c r="L1939" i="4" s="1"/>
  <c r="I1939" i="6" s="1"/>
  <c r="K1940" i="3"/>
  <c r="L1940" i="4" s="1"/>
  <c r="I1940" i="6" s="1"/>
  <c r="K1942" i="3"/>
  <c r="L1942" i="4" s="1"/>
  <c r="I1942" i="6" s="1"/>
  <c r="K1943" i="3"/>
  <c r="L1943" i="4" s="1"/>
  <c r="I1943" i="6" s="1"/>
  <c r="K1944" i="3"/>
  <c r="L1944" i="4" s="1"/>
  <c r="I1944" i="6" s="1"/>
  <c r="K1946" i="3"/>
  <c r="L1946" i="4" s="1"/>
  <c r="I1946" i="6" s="1"/>
  <c r="K1947" i="3"/>
  <c r="L1947" i="4" s="1"/>
  <c r="I1947" i="6" s="1"/>
  <c r="K1948" i="3"/>
  <c r="L1948" i="4" s="1"/>
  <c r="I1948" i="6" s="1"/>
  <c r="K1950" i="3"/>
  <c r="L1950" i="4" s="1"/>
  <c r="I1950" i="6" s="1"/>
  <c r="K1951" i="3"/>
  <c r="L1951" i="4" s="1"/>
  <c r="I1951" i="6" s="1"/>
  <c r="K1952" i="3"/>
  <c r="L1952" i="4" s="1"/>
  <c r="I1952" i="6" s="1"/>
  <c r="K1954" i="3"/>
  <c r="L1954" i="4" s="1"/>
  <c r="I1954" i="6" s="1"/>
  <c r="K1955" i="3"/>
  <c r="L1955" i="4" s="1"/>
  <c r="I1955" i="6" s="1"/>
  <c r="K1956" i="3"/>
  <c r="L1956" i="4" s="1"/>
  <c r="I1956" i="6" s="1"/>
  <c r="K1958" i="3"/>
  <c r="L1958" i="4" s="1"/>
  <c r="I1958" i="6" s="1"/>
  <c r="K1959" i="3"/>
  <c r="L1959" i="4" s="1"/>
  <c r="I1959" i="6" s="1"/>
  <c r="K1960" i="3"/>
  <c r="L1960" i="4" s="1"/>
  <c r="I1960" i="6" s="1"/>
  <c r="K1962" i="3"/>
  <c r="L1962" i="4" s="1"/>
  <c r="I1962" i="6" s="1"/>
  <c r="K1963" i="3"/>
  <c r="L1963" i="4" s="1"/>
  <c r="I1963" i="6" s="1"/>
  <c r="K1964" i="3"/>
  <c r="L1964" i="4" s="1"/>
  <c r="I1964" i="6" s="1"/>
  <c r="K1966" i="3"/>
  <c r="L1966" i="4" s="1"/>
  <c r="I1966" i="6" s="1"/>
  <c r="K1967" i="3"/>
  <c r="L1967" i="4" s="1"/>
  <c r="I1967" i="6" s="1"/>
  <c r="K1968" i="3"/>
  <c r="L1968" i="4" s="1"/>
  <c r="I1968" i="6" s="1"/>
  <c r="K1970" i="3"/>
  <c r="L1970" i="4" s="1"/>
  <c r="I1970" i="6" s="1"/>
  <c r="K1971" i="3"/>
  <c r="L1971" i="4" s="1"/>
  <c r="I1971" i="6" s="1"/>
  <c r="K1972" i="3"/>
  <c r="L1972" i="4" s="1"/>
  <c r="I1972" i="6" s="1"/>
  <c r="K1974" i="3"/>
  <c r="L1974" i="4" s="1"/>
  <c r="I1974" i="6" s="1"/>
  <c r="K1975" i="3"/>
  <c r="L1975" i="4" s="1"/>
  <c r="I1975" i="6" s="1"/>
  <c r="K1976" i="3"/>
  <c r="L1976" i="4" s="1"/>
  <c r="I1976" i="6" s="1"/>
  <c r="K1978" i="3"/>
  <c r="L1978" i="4" s="1"/>
  <c r="I1978" i="6" s="1"/>
  <c r="K1979" i="3"/>
  <c r="L1979" i="4" s="1"/>
  <c r="I1979" i="6" s="1"/>
  <c r="K1980" i="3"/>
  <c r="L1980" i="4" s="1"/>
  <c r="I1980" i="6" s="1"/>
  <c r="K1982" i="3"/>
  <c r="L1982" i="4" s="1"/>
  <c r="I1982" i="6" s="1"/>
  <c r="K1983" i="3"/>
  <c r="L1983" i="4" s="1"/>
  <c r="I1983" i="6" s="1"/>
  <c r="K1984" i="3"/>
  <c r="L1984" i="4" s="1"/>
  <c r="I1984" i="6" s="1"/>
  <c r="K1986" i="3"/>
  <c r="L1986" i="4" s="1"/>
  <c r="I1986" i="6" s="1"/>
  <c r="K1987" i="3"/>
  <c r="L1987" i="4" s="1"/>
  <c r="I1987" i="6" s="1"/>
  <c r="K1988" i="3"/>
  <c r="L1988" i="4" s="1"/>
  <c r="I1988" i="6" s="1"/>
  <c r="K1990" i="3"/>
  <c r="L1990" i="4" s="1"/>
  <c r="I1990" i="6" s="1"/>
  <c r="K1991" i="3"/>
  <c r="L1991" i="4" s="1"/>
  <c r="I1991" i="6" s="1"/>
  <c r="K1992" i="3"/>
  <c r="L1992" i="4" s="1"/>
  <c r="I1992" i="6" s="1"/>
  <c r="K1994" i="3"/>
  <c r="L1994" i="4" s="1"/>
  <c r="I1994" i="6" s="1"/>
  <c r="K1995" i="3"/>
  <c r="L1995" i="4" s="1"/>
  <c r="I1995" i="6" s="1"/>
  <c r="K1996" i="3"/>
  <c r="L1996" i="4" s="1"/>
  <c r="I1996" i="6" s="1"/>
  <c r="K1998" i="3"/>
  <c r="L1998" i="4" s="1"/>
  <c r="I1998" i="6" s="1"/>
  <c r="K1999" i="3"/>
  <c r="L1999" i="4" s="1"/>
  <c r="I1999" i="6" s="1"/>
  <c r="K2000" i="3"/>
  <c r="L2000" i="4" s="1"/>
  <c r="I2000" i="6" s="1"/>
  <c r="K2002" i="3"/>
  <c r="L2002" i="4" s="1"/>
  <c r="I2002" i="6" s="1"/>
  <c r="K2003" i="3"/>
  <c r="L2003" i="4" s="1"/>
  <c r="I2003" i="6" s="1"/>
  <c r="K2004" i="3"/>
  <c r="L2004" i="4" s="1"/>
  <c r="I2004" i="6" s="1"/>
  <c r="K2006" i="3"/>
  <c r="L2006" i="4" s="1"/>
  <c r="I2006" i="6" s="1"/>
  <c r="K2007" i="3"/>
  <c r="L2007" i="4" s="1"/>
  <c r="I2007" i="6" s="1"/>
  <c r="K2008" i="3"/>
  <c r="L2008" i="4" s="1"/>
  <c r="I2008" i="6" s="1"/>
  <c r="K2010" i="3"/>
  <c r="L2010" i="4" s="1"/>
  <c r="I2010" i="6" s="1"/>
  <c r="K2011" i="3"/>
  <c r="L2011" i="4" s="1"/>
  <c r="I2011" i="6" s="1"/>
  <c r="K2012" i="3"/>
  <c r="L2012" i="4" s="1"/>
  <c r="I2012" i="6" s="1"/>
  <c r="K2014" i="3"/>
  <c r="L2014" i="4" s="1"/>
  <c r="I2014" i="6" s="1"/>
  <c r="K2015" i="3"/>
  <c r="L2015" i="4" s="1"/>
  <c r="I2015" i="6" s="1"/>
  <c r="K2016" i="3"/>
  <c r="L2016" i="4" s="1"/>
  <c r="I2016" i="6" s="1"/>
  <c r="K2018" i="3"/>
  <c r="L2018" i="4" s="1"/>
  <c r="I2018" i="6" s="1"/>
  <c r="K2019" i="3"/>
  <c r="L2019" i="4" s="1"/>
  <c r="I2019" i="6" s="1"/>
  <c r="K2020" i="3"/>
  <c r="L2020" i="4" s="1"/>
  <c r="I2020" i="6" s="1"/>
  <c r="K2022" i="3"/>
  <c r="L2022" i="4" s="1"/>
  <c r="I2022" i="6" s="1"/>
  <c r="K2023" i="3"/>
  <c r="L2023" i="4" s="1"/>
  <c r="I2023" i="6" s="1"/>
  <c r="K2024" i="3"/>
  <c r="L2024" i="4" s="1"/>
  <c r="I2024" i="6" s="1"/>
  <c r="K2026" i="3"/>
  <c r="L2026" i="4" s="1"/>
  <c r="I2026" i="6" s="1"/>
  <c r="K2027" i="3"/>
  <c r="L2027" i="4" s="1"/>
  <c r="I2027" i="6" s="1"/>
  <c r="K2028" i="3"/>
  <c r="L2028" i="4" s="1"/>
  <c r="I2028" i="6" s="1"/>
  <c r="K2030" i="3"/>
  <c r="L2030" i="4" s="1"/>
  <c r="I2030" i="6" s="1"/>
  <c r="K2031" i="3"/>
  <c r="L2031" i="4" s="1"/>
  <c r="I2031" i="6" s="1"/>
  <c r="K2032" i="3"/>
  <c r="L2032" i="4" s="1"/>
  <c r="I2032" i="6" s="1"/>
  <c r="K2034" i="3"/>
  <c r="L2034" i="4" s="1"/>
  <c r="I2034" i="6" s="1"/>
  <c r="K2035" i="3"/>
  <c r="L2035" i="4" s="1"/>
  <c r="I2035" i="6" s="1"/>
  <c r="K2036" i="3"/>
  <c r="L2036" i="4" s="1"/>
  <c r="I2036" i="6" s="1"/>
  <c r="K2038" i="3"/>
  <c r="L2038" i="4" s="1"/>
  <c r="I2038" i="6" s="1"/>
  <c r="K2039" i="3"/>
  <c r="L2039" i="4" s="1"/>
  <c r="I2039" i="6" s="1"/>
  <c r="K2040" i="3"/>
  <c r="L2040" i="4" s="1"/>
  <c r="I2040" i="6" s="1"/>
  <c r="K2042" i="3"/>
  <c r="L2042" i="4" s="1"/>
  <c r="I2042" i="6" s="1"/>
  <c r="K2043" i="3"/>
  <c r="L2043" i="4" s="1"/>
  <c r="I2043" i="6" s="1"/>
  <c r="K2044" i="3"/>
  <c r="L2044" i="4" s="1"/>
  <c r="I2044" i="6" s="1"/>
  <c r="K2046" i="3"/>
  <c r="L2046" i="4" s="1"/>
  <c r="I2046" i="6" s="1"/>
  <c r="K2047" i="3"/>
  <c r="L2047" i="4" s="1"/>
  <c r="I2047" i="6" s="1"/>
  <c r="K2048" i="3"/>
  <c r="L2048" i="4" s="1"/>
  <c r="I2048" i="6" s="1"/>
  <c r="K2050" i="3"/>
  <c r="L2050" i="4" s="1"/>
  <c r="I2050" i="6" s="1"/>
  <c r="K2051" i="3"/>
  <c r="L2051" i="4" s="1"/>
  <c r="I2051" i="6" s="1"/>
  <c r="K2052" i="3"/>
  <c r="L2052" i="4" s="1"/>
  <c r="I2052" i="6" s="1"/>
  <c r="K2054" i="3"/>
  <c r="L2054" i="4" s="1"/>
  <c r="I2054" i="6" s="1"/>
  <c r="K2055" i="3"/>
  <c r="L2055" i="4" s="1"/>
  <c r="I2055" i="6" s="1"/>
  <c r="K2056" i="3"/>
  <c r="L2056" i="4" s="1"/>
  <c r="I2056" i="6" s="1"/>
  <c r="K2058" i="3"/>
  <c r="L2058" i="4" s="1"/>
  <c r="I2058" i="6" s="1"/>
  <c r="K2059" i="3"/>
  <c r="L2059" i="4" s="1"/>
  <c r="I2059" i="6" s="1"/>
  <c r="K2060" i="3"/>
  <c r="L2060" i="4" s="1"/>
  <c r="I2060" i="6" s="1"/>
  <c r="K2062" i="3"/>
  <c r="L2062" i="4" s="1"/>
  <c r="I2062" i="6" s="1"/>
  <c r="K2063" i="3"/>
  <c r="L2063" i="4" s="1"/>
  <c r="I2063" i="6" s="1"/>
  <c r="K2064" i="3"/>
  <c r="L2064" i="4" s="1"/>
  <c r="I2064" i="6" s="1"/>
  <c r="K2066" i="3"/>
  <c r="L2066" i="4" s="1"/>
  <c r="I2066" i="6" s="1"/>
  <c r="K2067" i="3"/>
  <c r="L2067" i="4" s="1"/>
  <c r="I2067" i="6" s="1"/>
  <c r="K2068" i="3"/>
  <c r="L2068" i="4" s="1"/>
  <c r="I2068" i="6" s="1"/>
  <c r="K2070" i="3"/>
  <c r="L2070" i="4" s="1"/>
  <c r="I2070" i="6" s="1"/>
  <c r="K2071" i="3"/>
  <c r="L2071" i="4" s="1"/>
  <c r="I2071" i="6" s="1"/>
  <c r="K2072" i="3"/>
  <c r="L2072" i="4" s="1"/>
  <c r="I2072" i="6" s="1"/>
  <c r="K2074" i="3"/>
  <c r="L2074" i="4" s="1"/>
  <c r="I2074" i="6" s="1"/>
  <c r="K2075" i="3"/>
  <c r="L2075" i="4" s="1"/>
  <c r="I2075" i="6" s="1"/>
  <c r="K2076" i="3"/>
  <c r="L2076" i="4" s="1"/>
  <c r="I2076" i="6" s="1"/>
  <c r="K2078" i="3"/>
  <c r="L2078" i="4" s="1"/>
  <c r="I2078" i="6" s="1"/>
  <c r="K2079" i="3"/>
  <c r="L2079" i="4" s="1"/>
  <c r="I2079" i="6" s="1"/>
  <c r="K2080" i="3"/>
  <c r="L2080" i="4" s="1"/>
  <c r="I2080" i="6" s="1"/>
  <c r="K2082" i="3"/>
  <c r="L2082" i="4" s="1"/>
  <c r="I2082" i="6" s="1"/>
  <c r="K2083" i="3"/>
  <c r="L2083" i="4" s="1"/>
  <c r="I2083" i="6" s="1"/>
  <c r="K2084" i="3"/>
  <c r="L2084" i="4" s="1"/>
  <c r="I2084" i="6" s="1"/>
  <c r="K2086" i="3"/>
  <c r="L2086" i="4" s="1"/>
  <c r="I2086" i="6" s="1"/>
  <c r="K2087" i="3"/>
  <c r="L2087" i="4" s="1"/>
  <c r="I2087" i="6" s="1"/>
  <c r="K2088" i="3"/>
  <c r="L2088" i="4" s="1"/>
  <c r="I2088" i="6" s="1"/>
  <c r="K2090" i="3"/>
  <c r="L2090" i="4" s="1"/>
  <c r="I2090" i="6" s="1"/>
  <c r="K2091" i="3"/>
  <c r="L2091" i="4" s="1"/>
  <c r="I2091" i="6" s="1"/>
  <c r="K2092" i="3"/>
  <c r="L2092" i="4" s="1"/>
  <c r="I2092" i="6" s="1"/>
  <c r="K2094" i="3"/>
  <c r="L2094" i="4" s="1"/>
  <c r="I2094" i="6" s="1"/>
  <c r="K2095" i="3"/>
  <c r="L2095" i="4" s="1"/>
  <c r="I2095" i="6" s="1"/>
  <c r="K2096" i="3"/>
  <c r="L2096" i="4" s="1"/>
  <c r="I2096" i="6" s="1"/>
  <c r="K2098" i="3"/>
  <c r="L2098" i="4" s="1"/>
  <c r="I2098" i="6" s="1"/>
  <c r="K2099" i="3"/>
  <c r="L2099" i="4" s="1"/>
  <c r="I2099" i="6" s="1"/>
  <c r="K2100" i="3"/>
  <c r="L2100" i="4" s="1"/>
  <c r="I2100" i="6" s="1"/>
  <c r="K2102" i="3"/>
  <c r="L2102" i="4" s="1"/>
  <c r="I2102" i="6" s="1"/>
  <c r="K2103" i="3"/>
  <c r="L2103" i="4" s="1"/>
  <c r="I2103" i="6" s="1"/>
  <c r="K2104" i="3"/>
  <c r="L2104" i="4" s="1"/>
  <c r="I2104" i="6" s="1"/>
  <c r="K2106" i="3"/>
  <c r="L2106" i="4" s="1"/>
  <c r="I2106" i="6" s="1"/>
  <c r="K2107" i="3"/>
  <c r="L2107" i="4" s="1"/>
  <c r="I2107" i="6" s="1"/>
  <c r="K2108" i="3"/>
  <c r="L2108" i="4" s="1"/>
  <c r="I2108" i="6" s="1"/>
  <c r="K2110" i="3"/>
  <c r="L2110" i="4" s="1"/>
  <c r="I2110" i="6" s="1"/>
  <c r="K2111" i="3"/>
  <c r="L2111" i="4" s="1"/>
  <c r="I2111" i="6" s="1"/>
  <c r="K2112" i="3"/>
  <c r="L2112" i="4" s="1"/>
  <c r="I2112" i="6" s="1"/>
  <c r="K2114" i="3"/>
  <c r="L2114" i="4" s="1"/>
  <c r="I2114" i="6" s="1"/>
  <c r="K2115" i="3"/>
  <c r="L2115" i="4" s="1"/>
  <c r="I2115" i="6" s="1"/>
  <c r="K2116" i="3"/>
  <c r="L2116" i="4" s="1"/>
  <c r="I2116" i="6" s="1"/>
  <c r="K2118" i="3"/>
  <c r="L2118" i="4" s="1"/>
  <c r="I2118" i="6" s="1"/>
  <c r="K2119" i="3"/>
  <c r="L2119" i="4" s="1"/>
  <c r="I2119" i="6" s="1"/>
  <c r="K2120" i="3"/>
  <c r="L2120" i="4" s="1"/>
  <c r="I2120" i="6" s="1"/>
  <c r="K2122" i="3"/>
  <c r="L2122" i="4" s="1"/>
  <c r="I2122" i="6" s="1"/>
  <c r="K2123" i="3"/>
  <c r="L2123" i="4" s="1"/>
  <c r="I2123" i="6" s="1"/>
  <c r="K2124" i="3"/>
  <c r="L2124" i="4" s="1"/>
  <c r="I2124" i="6" s="1"/>
  <c r="K2126" i="3"/>
  <c r="L2126" i="4" s="1"/>
  <c r="I2126" i="6" s="1"/>
  <c r="K2127" i="3"/>
  <c r="L2127" i="4" s="1"/>
  <c r="I2127" i="6" s="1"/>
  <c r="K2128" i="3"/>
  <c r="L2128" i="4" s="1"/>
  <c r="I2128" i="6" s="1"/>
  <c r="K2130" i="3"/>
  <c r="L2130" i="4" s="1"/>
  <c r="I2130" i="6" s="1"/>
  <c r="K2131" i="3"/>
  <c r="L2131" i="4" s="1"/>
  <c r="I2131" i="6" s="1"/>
  <c r="K2132" i="3"/>
  <c r="L2132" i="4" s="1"/>
  <c r="I2132" i="6" s="1"/>
  <c r="K2134" i="3"/>
  <c r="L2134" i="4" s="1"/>
  <c r="I2134" i="6" s="1"/>
  <c r="K2135" i="3"/>
  <c r="L2135" i="4" s="1"/>
  <c r="I2135" i="6" s="1"/>
  <c r="K2136" i="3"/>
  <c r="L2136" i="4" s="1"/>
  <c r="I2136" i="6" s="1"/>
  <c r="K2138" i="3"/>
  <c r="L2138" i="4" s="1"/>
  <c r="I2138" i="6" s="1"/>
  <c r="K2139" i="3"/>
  <c r="L2139" i="4" s="1"/>
  <c r="I2139" i="6" s="1"/>
  <c r="K2140" i="3"/>
  <c r="L2140" i="4" s="1"/>
  <c r="I2140" i="6" s="1"/>
  <c r="K2142" i="3"/>
  <c r="L2142" i="4" s="1"/>
  <c r="I2142" i="6" s="1"/>
  <c r="K2143" i="3"/>
  <c r="L2143" i="4" s="1"/>
  <c r="I2143" i="6" s="1"/>
  <c r="K2144" i="3"/>
  <c r="L2144" i="4" s="1"/>
  <c r="I2144" i="6" s="1"/>
  <c r="K2146" i="3"/>
  <c r="L2146" i="4" s="1"/>
  <c r="I2146" i="6" s="1"/>
  <c r="K2147" i="3"/>
  <c r="L2147" i="4" s="1"/>
  <c r="I2147" i="6" s="1"/>
  <c r="K2148" i="3"/>
  <c r="L2148" i="4" s="1"/>
  <c r="I2148" i="6" s="1"/>
  <c r="K2150" i="3"/>
  <c r="L2150" i="4" s="1"/>
  <c r="I2150" i="6" s="1"/>
  <c r="K2151" i="3"/>
  <c r="L2151" i="4" s="1"/>
  <c r="I2151" i="6" s="1"/>
  <c r="K2152" i="3"/>
  <c r="L2152" i="4" s="1"/>
  <c r="I2152" i="6" s="1"/>
  <c r="K2154" i="3"/>
  <c r="L2154" i="4" s="1"/>
  <c r="I2154" i="6" s="1"/>
  <c r="K2155" i="3"/>
  <c r="L2155" i="4" s="1"/>
  <c r="I2155" i="6" s="1"/>
  <c r="K2156" i="3"/>
  <c r="L2156" i="4" s="1"/>
  <c r="I2156" i="6" s="1"/>
  <c r="K2158" i="3"/>
  <c r="L2158" i="4" s="1"/>
  <c r="I2158" i="6" s="1"/>
  <c r="K2159" i="3"/>
  <c r="L2159" i="4" s="1"/>
  <c r="I2159" i="6" s="1"/>
  <c r="K2160" i="3"/>
  <c r="L2160" i="4" s="1"/>
  <c r="I2160" i="6" s="1"/>
  <c r="K2162" i="3"/>
  <c r="L2162" i="4" s="1"/>
  <c r="I2162" i="6" s="1"/>
  <c r="K2163" i="3"/>
  <c r="L2163" i="4" s="1"/>
  <c r="I2163" i="6" s="1"/>
  <c r="K2164" i="3"/>
  <c r="L2164" i="4" s="1"/>
  <c r="I2164" i="6" s="1"/>
  <c r="K2166" i="3"/>
  <c r="L2166" i="4" s="1"/>
  <c r="I2166" i="6" s="1"/>
  <c r="K2167" i="3"/>
  <c r="L2167" i="4" s="1"/>
  <c r="I2167" i="6" s="1"/>
  <c r="K2168" i="3"/>
  <c r="L2168" i="4" s="1"/>
  <c r="I2168" i="6" s="1"/>
  <c r="K2170" i="3"/>
  <c r="L2170" i="4" s="1"/>
  <c r="I2170" i="6" s="1"/>
  <c r="K2171" i="3"/>
  <c r="L2171" i="4" s="1"/>
  <c r="I2171" i="6" s="1"/>
  <c r="K2172" i="3"/>
  <c r="L2172" i="4" s="1"/>
  <c r="I2172" i="6" s="1"/>
  <c r="K2174" i="3"/>
  <c r="L2174" i="4" s="1"/>
  <c r="I2174" i="6" s="1"/>
  <c r="K2175" i="3"/>
  <c r="L2175" i="4" s="1"/>
  <c r="I2175" i="6" s="1"/>
  <c r="K2176" i="3"/>
  <c r="L2176" i="4" s="1"/>
  <c r="I2176" i="6" s="1"/>
  <c r="K2178" i="3"/>
  <c r="L2178" i="4" s="1"/>
  <c r="I2178" i="6" s="1"/>
  <c r="K2179" i="3"/>
  <c r="L2179" i="4" s="1"/>
  <c r="I2179" i="6" s="1"/>
  <c r="K2180" i="3"/>
  <c r="L2180" i="4" s="1"/>
  <c r="I2180" i="6" s="1"/>
  <c r="K2182" i="3"/>
  <c r="L2182" i="4" s="1"/>
  <c r="I2182" i="6" s="1"/>
  <c r="K2183" i="3"/>
  <c r="L2183" i="4" s="1"/>
  <c r="I2183" i="6" s="1"/>
  <c r="K2184" i="3"/>
  <c r="L2184" i="4" s="1"/>
  <c r="I2184" i="6" s="1"/>
  <c r="K2186" i="3"/>
  <c r="L2186" i="4" s="1"/>
  <c r="I2186" i="6" s="1"/>
  <c r="K2187" i="3"/>
  <c r="L2187" i="4" s="1"/>
  <c r="I2187" i="6" s="1"/>
  <c r="K2188" i="3"/>
  <c r="L2188" i="4" s="1"/>
  <c r="I2188" i="6" s="1"/>
  <c r="K2190" i="3"/>
  <c r="L2190" i="4" s="1"/>
  <c r="I2190" i="6" s="1"/>
  <c r="K2191" i="3"/>
  <c r="L2191" i="4" s="1"/>
  <c r="I2191" i="6" s="1"/>
  <c r="K2192" i="3"/>
  <c r="L2192" i="4" s="1"/>
  <c r="I2192" i="6" s="1"/>
  <c r="K2194" i="3"/>
  <c r="L2194" i="4" s="1"/>
  <c r="I2194" i="6" s="1"/>
  <c r="K2195" i="3"/>
  <c r="L2195" i="4" s="1"/>
  <c r="I2195" i="6" s="1"/>
  <c r="K2196" i="3"/>
  <c r="L2196" i="4" s="1"/>
  <c r="I2196" i="6" s="1"/>
  <c r="K2198" i="3"/>
  <c r="L2198" i="4" s="1"/>
  <c r="I2198" i="6" s="1"/>
  <c r="K2199" i="3"/>
  <c r="L2199" i="4" s="1"/>
  <c r="I2199" i="6" s="1"/>
  <c r="K2200" i="3"/>
  <c r="L2200" i="4" s="1"/>
  <c r="I2200" i="6" s="1"/>
  <c r="K2202" i="3"/>
  <c r="L2202" i="4" s="1"/>
  <c r="I2202" i="6" s="1"/>
  <c r="K2203" i="3"/>
  <c r="L2203" i="4" s="1"/>
  <c r="I2203" i="6" s="1"/>
  <c r="K2204" i="3"/>
  <c r="L2204" i="4" s="1"/>
  <c r="I2204" i="6" s="1"/>
  <c r="K2206" i="3"/>
  <c r="L2206" i="4" s="1"/>
  <c r="I2206" i="6" s="1"/>
  <c r="K2207" i="3"/>
  <c r="L2207" i="4" s="1"/>
  <c r="I2207" i="6" s="1"/>
  <c r="K2208" i="3"/>
  <c r="L2208" i="4" s="1"/>
  <c r="I2208" i="6" s="1"/>
  <c r="K2210" i="3"/>
  <c r="L2210" i="4" s="1"/>
  <c r="I2210" i="6" s="1"/>
  <c r="K2211" i="3"/>
  <c r="L2211" i="4" s="1"/>
  <c r="I2211" i="6" s="1"/>
  <c r="K2212" i="3"/>
  <c r="L2212" i="4" s="1"/>
  <c r="I2212" i="6" s="1"/>
  <c r="K2214" i="3"/>
  <c r="L2214" i="4" s="1"/>
  <c r="I2214" i="6" s="1"/>
  <c r="K2215" i="3"/>
  <c r="L2215" i="4" s="1"/>
  <c r="I2215" i="6" s="1"/>
  <c r="K2216" i="3"/>
  <c r="L2216" i="4" s="1"/>
  <c r="I2216" i="6" s="1"/>
  <c r="K2218" i="3"/>
  <c r="L2218" i="4" s="1"/>
  <c r="I2218" i="6" s="1"/>
  <c r="K2219" i="3"/>
  <c r="L2219" i="4" s="1"/>
  <c r="I2219" i="6" s="1"/>
  <c r="K2220" i="3"/>
  <c r="L2220" i="4" s="1"/>
  <c r="I2220" i="6" s="1"/>
  <c r="K2222" i="3"/>
  <c r="L2222" i="4" s="1"/>
  <c r="I2222" i="6" s="1"/>
  <c r="K2223" i="3"/>
  <c r="L2223" i="4" s="1"/>
  <c r="I2223" i="6" s="1"/>
  <c r="K2224" i="3"/>
  <c r="L2224" i="4" s="1"/>
  <c r="I2224" i="6" s="1"/>
  <c r="K2226" i="3"/>
  <c r="L2226" i="4" s="1"/>
  <c r="I2226" i="6" s="1"/>
  <c r="K2227" i="3"/>
  <c r="L2227" i="4" s="1"/>
  <c r="I2227" i="6" s="1"/>
  <c r="K2228" i="3"/>
  <c r="L2228" i="4" s="1"/>
  <c r="I2228" i="6" s="1"/>
  <c r="K2230" i="3"/>
  <c r="L2230" i="4" s="1"/>
  <c r="I2230" i="6" s="1"/>
  <c r="K2231" i="3"/>
  <c r="L2231" i="4" s="1"/>
  <c r="I2231" i="6" s="1"/>
  <c r="K2232" i="3"/>
  <c r="L2232" i="4" s="1"/>
  <c r="I2232" i="6" s="1"/>
  <c r="K2234" i="3"/>
  <c r="L2234" i="4" s="1"/>
  <c r="I2234" i="6" s="1"/>
  <c r="K2235" i="3"/>
  <c r="L2235" i="4" s="1"/>
  <c r="I2235" i="6" s="1"/>
  <c r="K2236" i="3"/>
  <c r="L2236" i="4" s="1"/>
  <c r="I2236" i="6" s="1"/>
  <c r="K2238" i="3"/>
  <c r="L2238" i="4" s="1"/>
  <c r="I2238" i="6" s="1"/>
  <c r="K2239" i="3"/>
  <c r="L2239" i="4" s="1"/>
  <c r="I2239" i="6" s="1"/>
  <c r="K2240" i="3"/>
  <c r="L2240" i="4" s="1"/>
  <c r="I2240" i="6" s="1"/>
  <c r="J2" i="3"/>
  <c r="K2" i="4" s="1"/>
  <c r="H2" i="6" s="1"/>
  <c r="J3" i="3"/>
  <c r="K3" i="4" s="1"/>
  <c r="H3" i="6" s="1"/>
  <c r="J4" i="3"/>
  <c r="K4" i="4" s="1"/>
  <c r="H4" i="6" s="1"/>
  <c r="J7" i="3"/>
  <c r="K7" i="4" s="1"/>
  <c r="H7" i="6" s="1"/>
  <c r="J8" i="3"/>
  <c r="K8" i="4" s="1"/>
  <c r="H8" i="6" s="1"/>
  <c r="J11" i="3"/>
  <c r="K11" i="4" s="1"/>
  <c r="H11" i="6" s="1"/>
  <c r="J12" i="3"/>
  <c r="K12" i="4" s="1"/>
  <c r="H12" i="6" s="1"/>
  <c r="J15" i="3"/>
  <c r="K15" i="4" s="1"/>
  <c r="H15" i="6" s="1"/>
  <c r="J16" i="3"/>
  <c r="K16" i="4" s="1"/>
  <c r="H16" i="6" s="1"/>
  <c r="J18" i="3"/>
  <c r="K18" i="4" s="1"/>
  <c r="H18" i="6" s="1"/>
  <c r="J19" i="3"/>
  <c r="K19" i="4" s="1"/>
  <c r="H19" i="6" s="1"/>
  <c r="J20" i="3"/>
  <c r="K20" i="4" s="1"/>
  <c r="H20" i="6" s="1"/>
  <c r="J23" i="3"/>
  <c r="K23" i="4" s="1"/>
  <c r="H23" i="6" s="1"/>
  <c r="J24" i="3"/>
  <c r="K24" i="4" s="1"/>
  <c r="H24" i="6" s="1"/>
  <c r="J27" i="3"/>
  <c r="K27" i="4" s="1"/>
  <c r="H27" i="6" s="1"/>
  <c r="J28" i="3"/>
  <c r="K28" i="4" s="1"/>
  <c r="H28" i="6" s="1"/>
  <c r="J31" i="3"/>
  <c r="K31" i="4" s="1"/>
  <c r="H31" i="6" s="1"/>
  <c r="J32" i="3"/>
  <c r="K32" i="4" s="1"/>
  <c r="H32" i="6" s="1"/>
  <c r="J34" i="3"/>
  <c r="K34" i="4" s="1"/>
  <c r="H34" i="6" s="1"/>
  <c r="J35" i="3"/>
  <c r="K35" i="4" s="1"/>
  <c r="H35" i="6" s="1"/>
  <c r="J36" i="3"/>
  <c r="K36" i="4" s="1"/>
  <c r="H36" i="6" s="1"/>
  <c r="J39" i="3"/>
  <c r="K39" i="4" s="1"/>
  <c r="H39" i="6" s="1"/>
  <c r="J40" i="3"/>
  <c r="K40" i="4" s="1"/>
  <c r="H40" i="6" s="1"/>
  <c r="J43" i="3"/>
  <c r="K43" i="4" s="1"/>
  <c r="H43" i="6" s="1"/>
  <c r="J44" i="3"/>
  <c r="K44" i="4" s="1"/>
  <c r="H44" i="6" s="1"/>
  <c r="J47" i="3"/>
  <c r="K47" i="4" s="1"/>
  <c r="H47" i="6" s="1"/>
  <c r="J48" i="3"/>
  <c r="K48" i="4" s="1"/>
  <c r="H48" i="6" s="1"/>
  <c r="J50" i="3"/>
  <c r="K50" i="4" s="1"/>
  <c r="H50" i="6" s="1"/>
  <c r="J51" i="3"/>
  <c r="K51" i="4" s="1"/>
  <c r="H51" i="6" s="1"/>
  <c r="J52" i="3"/>
  <c r="K52" i="4" s="1"/>
  <c r="H52" i="6" s="1"/>
  <c r="J55" i="3"/>
  <c r="K55" i="4" s="1"/>
  <c r="H55" i="6" s="1"/>
  <c r="J56" i="3"/>
  <c r="K56" i="4" s="1"/>
  <c r="H56" i="6" s="1"/>
  <c r="J59" i="3"/>
  <c r="K59" i="4" s="1"/>
  <c r="H59" i="6" s="1"/>
  <c r="J60" i="3"/>
  <c r="K60" i="4" s="1"/>
  <c r="H60" i="6" s="1"/>
  <c r="J63" i="3"/>
  <c r="K63" i="4" s="1"/>
  <c r="H63" i="6" s="1"/>
  <c r="J64" i="3"/>
  <c r="K64" i="4" s="1"/>
  <c r="H64" i="6" s="1"/>
  <c r="J66" i="3"/>
  <c r="K66" i="4" s="1"/>
  <c r="H66" i="6" s="1"/>
  <c r="J67" i="3"/>
  <c r="K67" i="4" s="1"/>
  <c r="H67" i="6" s="1"/>
  <c r="J68" i="3"/>
  <c r="K68" i="4" s="1"/>
  <c r="H68" i="6" s="1"/>
  <c r="J71" i="3"/>
  <c r="K71" i="4" s="1"/>
  <c r="H71" i="6" s="1"/>
  <c r="J72" i="3"/>
  <c r="K72" i="4" s="1"/>
  <c r="H72" i="6" s="1"/>
  <c r="J75" i="3"/>
  <c r="K75" i="4" s="1"/>
  <c r="H75" i="6" s="1"/>
  <c r="J76" i="3"/>
  <c r="K76" i="4" s="1"/>
  <c r="H76" i="6" s="1"/>
  <c r="J79" i="3"/>
  <c r="K79" i="4" s="1"/>
  <c r="H79" i="6" s="1"/>
  <c r="J80" i="3"/>
  <c r="K80" i="4" s="1"/>
  <c r="H80" i="6" s="1"/>
  <c r="J82" i="3"/>
  <c r="K82" i="4" s="1"/>
  <c r="H82" i="6" s="1"/>
  <c r="J83" i="3"/>
  <c r="K83" i="4" s="1"/>
  <c r="H83" i="6" s="1"/>
  <c r="J84" i="3"/>
  <c r="K84" i="4" s="1"/>
  <c r="H84" i="6" s="1"/>
  <c r="J87" i="3"/>
  <c r="K87" i="4" s="1"/>
  <c r="H87" i="6" s="1"/>
  <c r="J88" i="3"/>
  <c r="K88" i="4" s="1"/>
  <c r="H88" i="6" s="1"/>
  <c r="J91" i="3"/>
  <c r="K91" i="4" s="1"/>
  <c r="H91" i="6" s="1"/>
  <c r="J92" i="3"/>
  <c r="K92" i="4" s="1"/>
  <c r="H92" i="6" s="1"/>
  <c r="J95" i="3"/>
  <c r="K95" i="4" s="1"/>
  <c r="H95" i="6" s="1"/>
  <c r="J96" i="3"/>
  <c r="K96" i="4" s="1"/>
  <c r="H96" i="6" s="1"/>
  <c r="J98" i="3"/>
  <c r="K98" i="4" s="1"/>
  <c r="H98" i="6" s="1"/>
  <c r="J99" i="3"/>
  <c r="K99" i="4" s="1"/>
  <c r="H99" i="6" s="1"/>
  <c r="J100" i="3"/>
  <c r="K100" i="4" s="1"/>
  <c r="H100" i="6" s="1"/>
  <c r="J103" i="3"/>
  <c r="K103" i="4" s="1"/>
  <c r="H103" i="6" s="1"/>
  <c r="J104" i="3"/>
  <c r="K104" i="4" s="1"/>
  <c r="H104" i="6" s="1"/>
  <c r="J107" i="3"/>
  <c r="K107" i="4" s="1"/>
  <c r="H107" i="6" s="1"/>
  <c r="J108" i="3"/>
  <c r="K108" i="4" s="1"/>
  <c r="H108" i="6" s="1"/>
  <c r="J111" i="3"/>
  <c r="K111" i="4" s="1"/>
  <c r="H111" i="6" s="1"/>
  <c r="J112" i="3"/>
  <c r="K112" i="4" s="1"/>
  <c r="H112" i="6" s="1"/>
  <c r="J114" i="3"/>
  <c r="K114" i="4" s="1"/>
  <c r="H114" i="6" s="1"/>
  <c r="J115" i="3"/>
  <c r="K115" i="4" s="1"/>
  <c r="H115" i="6" s="1"/>
  <c r="J116" i="3"/>
  <c r="K116" i="4" s="1"/>
  <c r="H116" i="6" s="1"/>
  <c r="J119" i="3"/>
  <c r="K119" i="4" s="1"/>
  <c r="H119" i="6" s="1"/>
  <c r="J120" i="3"/>
  <c r="K120" i="4" s="1"/>
  <c r="H120" i="6" s="1"/>
  <c r="J123" i="3"/>
  <c r="K123" i="4" s="1"/>
  <c r="H123" i="6" s="1"/>
  <c r="J124" i="3"/>
  <c r="K124" i="4" s="1"/>
  <c r="H124" i="6" s="1"/>
  <c r="J127" i="3"/>
  <c r="K127" i="4" s="1"/>
  <c r="H127" i="6" s="1"/>
  <c r="J128" i="3"/>
  <c r="K128" i="4" s="1"/>
  <c r="H128" i="6" s="1"/>
  <c r="J130" i="3"/>
  <c r="K130" i="4" s="1"/>
  <c r="H130" i="6" s="1"/>
  <c r="J131" i="3"/>
  <c r="K131" i="4" s="1"/>
  <c r="H131" i="6" s="1"/>
  <c r="J132" i="3"/>
  <c r="K132" i="4" s="1"/>
  <c r="H132" i="6" s="1"/>
  <c r="J135" i="3"/>
  <c r="K135" i="4" s="1"/>
  <c r="H135" i="6" s="1"/>
  <c r="J136" i="3"/>
  <c r="K136" i="4" s="1"/>
  <c r="H136" i="6" s="1"/>
  <c r="J139" i="3"/>
  <c r="K139" i="4" s="1"/>
  <c r="H139" i="6" s="1"/>
  <c r="J140" i="3"/>
  <c r="K140" i="4" s="1"/>
  <c r="H140" i="6" s="1"/>
  <c r="J143" i="3"/>
  <c r="K143" i="4" s="1"/>
  <c r="H143" i="6" s="1"/>
  <c r="J144" i="3"/>
  <c r="K144" i="4" s="1"/>
  <c r="H144" i="6" s="1"/>
  <c r="J146" i="3"/>
  <c r="K146" i="4" s="1"/>
  <c r="H146" i="6" s="1"/>
  <c r="J147" i="3"/>
  <c r="K147" i="4" s="1"/>
  <c r="H147" i="6" s="1"/>
  <c r="J148" i="3"/>
  <c r="K148" i="4" s="1"/>
  <c r="H148" i="6" s="1"/>
  <c r="J151" i="3"/>
  <c r="K151" i="4" s="1"/>
  <c r="H151" i="6" s="1"/>
  <c r="J152" i="3"/>
  <c r="K152" i="4" s="1"/>
  <c r="H152" i="6" s="1"/>
  <c r="J155" i="3"/>
  <c r="K155" i="4" s="1"/>
  <c r="H155" i="6" s="1"/>
  <c r="J156" i="3"/>
  <c r="K156" i="4" s="1"/>
  <c r="H156" i="6" s="1"/>
  <c r="J159" i="3"/>
  <c r="K159" i="4" s="1"/>
  <c r="H159" i="6" s="1"/>
  <c r="J160" i="3"/>
  <c r="K160" i="4" s="1"/>
  <c r="H160" i="6" s="1"/>
  <c r="J162" i="3"/>
  <c r="K162" i="4" s="1"/>
  <c r="H162" i="6" s="1"/>
  <c r="J163" i="3"/>
  <c r="K163" i="4" s="1"/>
  <c r="H163" i="6" s="1"/>
  <c r="J164" i="3"/>
  <c r="K164" i="4" s="1"/>
  <c r="H164" i="6" s="1"/>
  <c r="J167" i="3"/>
  <c r="K167" i="4" s="1"/>
  <c r="H167" i="6" s="1"/>
  <c r="J168" i="3"/>
  <c r="K168" i="4" s="1"/>
  <c r="H168" i="6" s="1"/>
  <c r="J171" i="3"/>
  <c r="K171" i="4" s="1"/>
  <c r="H171" i="6" s="1"/>
  <c r="J172" i="3"/>
  <c r="K172" i="4" s="1"/>
  <c r="H172" i="6" s="1"/>
  <c r="J175" i="3"/>
  <c r="K175" i="4" s="1"/>
  <c r="H175" i="6" s="1"/>
  <c r="J176" i="3"/>
  <c r="K176" i="4" s="1"/>
  <c r="H176" i="6" s="1"/>
  <c r="J177" i="3"/>
  <c r="K177" i="4" s="1"/>
  <c r="H177" i="6" s="1"/>
  <c r="J179" i="3"/>
  <c r="K179" i="4" s="1"/>
  <c r="H179" i="6" s="1"/>
  <c r="J180" i="3"/>
  <c r="K180" i="4" s="1"/>
  <c r="H180" i="6" s="1"/>
  <c r="J181" i="3"/>
  <c r="K181" i="4" s="1"/>
  <c r="H181" i="6" s="1"/>
  <c r="J183" i="3"/>
  <c r="K183" i="4" s="1"/>
  <c r="H183" i="6" s="1"/>
  <c r="J184" i="3"/>
  <c r="K184" i="4" s="1"/>
  <c r="H184" i="6" s="1"/>
  <c r="J185" i="3"/>
  <c r="K185" i="4" s="1"/>
  <c r="H185" i="6" s="1"/>
  <c r="J187" i="3"/>
  <c r="K187" i="4" s="1"/>
  <c r="H187" i="6" s="1"/>
  <c r="J188" i="3"/>
  <c r="K188" i="4" s="1"/>
  <c r="H188" i="6" s="1"/>
  <c r="J189" i="3"/>
  <c r="K189" i="4" s="1"/>
  <c r="H189" i="6" s="1"/>
  <c r="J191" i="3"/>
  <c r="K191" i="4" s="1"/>
  <c r="H191" i="6" s="1"/>
  <c r="J192" i="3"/>
  <c r="K192" i="4" s="1"/>
  <c r="H192" i="6" s="1"/>
  <c r="J193" i="3"/>
  <c r="K193" i="4" s="1"/>
  <c r="H193" i="6" s="1"/>
  <c r="J195" i="3"/>
  <c r="K195" i="4" s="1"/>
  <c r="H195" i="6" s="1"/>
  <c r="J196" i="3"/>
  <c r="K196" i="4" s="1"/>
  <c r="H196" i="6" s="1"/>
  <c r="J197" i="3"/>
  <c r="K197" i="4" s="1"/>
  <c r="H197" i="6" s="1"/>
  <c r="J199" i="3"/>
  <c r="K199" i="4" s="1"/>
  <c r="H199" i="6" s="1"/>
  <c r="J200" i="3"/>
  <c r="K200" i="4" s="1"/>
  <c r="H200" i="6" s="1"/>
  <c r="J201" i="3"/>
  <c r="K201" i="4" s="1"/>
  <c r="H201" i="6" s="1"/>
  <c r="J203" i="3"/>
  <c r="K203" i="4" s="1"/>
  <c r="H203" i="6" s="1"/>
  <c r="J204" i="3"/>
  <c r="K204" i="4" s="1"/>
  <c r="H204" i="6" s="1"/>
  <c r="J205" i="3"/>
  <c r="K205" i="4" s="1"/>
  <c r="H205" i="6" s="1"/>
  <c r="J207" i="3"/>
  <c r="K207" i="4" s="1"/>
  <c r="H207" i="6" s="1"/>
  <c r="J208" i="3"/>
  <c r="K208" i="4" s="1"/>
  <c r="H208" i="6" s="1"/>
  <c r="J209" i="3"/>
  <c r="K209" i="4" s="1"/>
  <c r="H209" i="6" s="1"/>
  <c r="J211" i="3"/>
  <c r="K211" i="4" s="1"/>
  <c r="H211" i="6" s="1"/>
  <c r="J212" i="3"/>
  <c r="K212" i="4" s="1"/>
  <c r="H212" i="6" s="1"/>
  <c r="J213" i="3"/>
  <c r="K213" i="4" s="1"/>
  <c r="H213" i="6" s="1"/>
  <c r="J215" i="3"/>
  <c r="K215" i="4" s="1"/>
  <c r="H215" i="6" s="1"/>
  <c r="J216" i="3"/>
  <c r="K216" i="4" s="1"/>
  <c r="H216" i="6" s="1"/>
  <c r="J217" i="3"/>
  <c r="K217" i="4" s="1"/>
  <c r="H217" i="6" s="1"/>
  <c r="J219" i="3"/>
  <c r="K219" i="4" s="1"/>
  <c r="H219" i="6" s="1"/>
  <c r="J220" i="3"/>
  <c r="K220" i="4" s="1"/>
  <c r="H220" i="6" s="1"/>
  <c r="J221" i="3"/>
  <c r="K221" i="4" s="1"/>
  <c r="H221" i="6" s="1"/>
  <c r="J223" i="3"/>
  <c r="K223" i="4" s="1"/>
  <c r="H223" i="6" s="1"/>
  <c r="J224" i="3"/>
  <c r="K224" i="4" s="1"/>
  <c r="H224" i="6" s="1"/>
  <c r="J225" i="3"/>
  <c r="K225" i="4" s="1"/>
  <c r="H225" i="6" s="1"/>
  <c r="J227" i="3"/>
  <c r="K227" i="4" s="1"/>
  <c r="H227" i="6" s="1"/>
  <c r="J228" i="3"/>
  <c r="K228" i="4" s="1"/>
  <c r="H228" i="6" s="1"/>
  <c r="J229" i="3"/>
  <c r="K229" i="4" s="1"/>
  <c r="H229" i="6" s="1"/>
  <c r="J231" i="3"/>
  <c r="K231" i="4" s="1"/>
  <c r="H231" i="6" s="1"/>
  <c r="J232" i="3"/>
  <c r="K232" i="4" s="1"/>
  <c r="H232" i="6" s="1"/>
  <c r="J233" i="3"/>
  <c r="K233" i="4" s="1"/>
  <c r="H233" i="6" s="1"/>
  <c r="J235" i="3"/>
  <c r="K235" i="4" s="1"/>
  <c r="H235" i="6" s="1"/>
  <c r="J236" i="3"/>
  <c r="K236" i="4" s="1"/>
  <c r="H236" i="6" s="1"/>
  <c r="J237" i="3"/>
  <c r="K237" i="4" s="1"/>
  <c r="H237" i="6" s="1"/>
  <c r="J239" i="3"/>
  <c r="K239" i="4" s="1"/>
  <c r="H239" i="6" s="1"/>
  <c r="J240" i="3"/>
  <c r="K240" i="4" s="1"/>
  <c r="H240" i="6" s="1"/>
  <c r="J241" i="3"/>
  <c r="K241" i="4" s="1"/>
  <c r="H241" i="6" s="1"/>
  <c r="J243" i="3"/>
  <c r="K243" i="4" s="1"/>
  <c r="H243" i="6" s="1"/>
  <c r="J244" i="3"/>
  <c r="K244" i="4" s="1"/>
  <c r="H244" i="6" s="1"/>
  <c r="J245" i="3"/>
  <c r="K245" i="4" s="1"/>
  <c r="H245" i="6" s="1"/>
  <c r="J247" i="3"/>
  <c r="K247" i="4" s="1"/>
  <c r="H247" i="6" s="1"/>
  <c r="J248" i="3"/>
  <c r="K248" i="4" s="1"/>
  <c r="H248" i="6" s="1"/>
  <c r="J249" i="3"/>
  <c r="K249" i="4" s="1"/>
  <c r="H249" i="6" s="1"/>
  <c r="J251" i="3"/>
  <c r="K251" i="4" s="1"/>
  <c r="H251" i="6" s="1"/>
  <c r="J252" i="3"/>
  <c r="K252" i="4" s="1"/>
  <c r="H252" i="6" s="1"/>
  <c r="J253" i="3"/>
  <c r="K253" i="4" s="1"/>
  <c r="H253" i="6" s="1"/>
  <c r="J255" i="3"/>
  <c r="K255" i="4" s="1"/>
  <c r="H255" i="6" s="1"/>
  <c r="J256" i="3"/>
  <c r="K256" i="4" s="1"/>
  <c r="H256" i="6" s="1"/>
  <c r="J257" i="3"/>
  <c r="K257" i="4" s="1"/>
  <c r="H257" i="6" s="1"/>
  <c r="J259" i="3"/>
  <c r="K259" i="4" s="1"/>
  <c r="H259" i="6" s="1"/>
  <c r="J260" i="3"/>
  <c r="K260" i="4" s="1"/>
  <c r="H260" i="6" s="1"/>
  <c r="J261" i="3"/>
  <c r="K261" i="4" s="1"/>
  <c r="H261" i="6" s="1"/>
  <c r="J263" i="3"/>
  <c r="K263" i="4" s="1"/>
  <c r="H263" i="6" s="1"/>
  <c r="J264" i="3"/>
  <c r="K264" i="4" s="1"/>
  <c r="H264" i="6" s="1"/>
  <c r="J265" i="3"/>
  <c r="K265" i="4" s="1"/>
  <c r="H265" i="6" s="1"/>
  <c r="J267" i="3"/>
  <c r="K267" i="4" s="1"/>
  <c r="H267" i="6" s="1"/>
  <c r="J268" i="3"/>
  <c r="K268" i="4" s="1"/>
  <c r="H268" i="6" s="1"/>
  <c r="J269" i="3"/>
  <c r="K269" i="4" s="1"/>
  <c r="H269" i="6" s="1"/>
  <c r="J271" i="3"/>
  <c r="K271" i="4" s="1"/>
  <c r="H271" i="6" s="1"/>
  <c r="J272" i="3"/>
  <c r="K272" i="4" s="1"/>
  <c r="H272" i="6" s="1"/>
  <c r="J273" i="3"/>
  <c r="K273" i="4" s="1"/>
  <c r="H273" i="6" s="1"/>
  <c r="J275" i="3"/>
  <c r="K275" i="4" s="1"/>
  <c r="H275" i="6" s="1"/>
  <c r="J276" i="3"/>
  <c r="K276" i="4" s="1"/>
  <c r="H276" i="6" s="1"/>
  <c r="J277" i="3"/>
  <c r="K277" i="4" s="1"/>
  <c r="H277" i="6" s="1"/>
  <c r="J279" i="3"/>
  <c r="K279" i="4" s="1"/>
  <c r="H279" i="6" s="1"/>
  <c r="J280" i="3"/>
  <c r="K280" i="4" s="1"/>
  <c r="H280" i="6" s="1"/>
  <c r="J281" i="3"/>
  <c r="K281" i="4" s="1"/>
  <c r="H281" i="6" s="1"/>
  <c r="J283" i="3"/>
  <c r="K283" i="4" s="1"/>
  <c r="H283" i="6" s="1"/>
  <c r="J284" i="3"/>
  <c r="K284" i="4" s="1"/>
  <c r="H284" i="6" s="1"/>
  <c r="J285" i="3"/>
  <c r="K285" i="4" s="1"/>
  <c r="H285" i="6" s="1"/>
  <c r="J287" i="3"/>
  <c r="K287" i="4" s="1"/>
  <c r="H287" i="6" s="1"/>
  <c r="J288" i="3"/>
  <c r="K288" i="4" s="1"/>
  <c r="H288" i="6" s="1"/>
  <c r="J289" i="3"/>
  <c r="K289" i="4" s="1"/>
  <c r="H289" i="6" s="1"/>
  <c r="J291" i="3"/>
  <c r="K291" i="4" s="1"/>
  <c r="H291" i="6" s="1"/>
  <c r="J292" i="3"/>
  <c r="K292" i="4" s="1"/>
  <c r="H292" i="6" s="1"/>
  <c r="J293" i="3"/>
  <c r="K293" i="4" s="1"/>
  <c r="H293" i="6" s="1"/>
  <c r="J295" i="3"/>
  <c r="K295" i="4" s="1"/>
  <c r="H295" i="6" s="1"/>
  <c r="J296" i="3"/>
  <c r="K296" i="4" s="1"/>
  <c r="H296" i="6" s="1"/>
  <c r="J297" i="3"/>
  <c r="K297" i="4" s="1"/>
  <c r="H297" i="6" s="1"/>
  <c r="J299" i="3"/>
  <c r="K299" i="4" s="1"/>
  <c r="H299" i="6" s="1"/>
  <c r="J300" i="3"/>
  <c r="K300" i="4" s="1"/>
  <c r="H300" i="6" s="1"/>
  <c r="J301" i="3"/>
  <c r="K301" i="4" s="1"/>
  <c r="H301" i="6" s="1"/>
  <c r="J303" i="3"/>
  <c r="K303" i="4" s="1"/>
  <c r="H303" i="6" s="1"/>
  <c r="J304" i="3"/>
  <c r="K304" i="4" s="1"/>
  <c r="H304" i="6" s="1"/>
  <c r="J305" i="3"/>
  <c r="K305" i="4" s="1"/>
  <c r="H305" i="6" s="1"/>
  <c r="J307" i="3"/>
  <c r="K307" i="4" s="1"/>
  <c r="H307" i="6" s="1"/>
  <c r="J308" i="3"/>
  <c r="K308" i="4" s="1"/>
  <c r="H308" i="6" s="1"/>
  <c r="J309" i="3"/>
  <c r="K309" i="4" s="1"/>
  <c r="H309" i="6" s="1"/>
  <c r="J311" i="3"/>
  <c r="K311" i="4" s="1"/>
  <c r="H311" i="6" s="1"/>
  <c r="J312" i="3"/>
  <c r="K312" i="4" s="1"/>
  <c r="H312" i="6" s="1"/>
  <c r="J313" i="3"/>
  <c r="K313" i="4" s="1"/>
  <c r="H313" i="6" s="1"/>
  <c r="J315" i="3"/>
  <c r="K315" i="4" s="1"/>
  <c r="H315" i="6" s="1"/>
  <c r="J316" i="3"/>
  <c r="K316" i="4" s="1"/>
  <c r="H316" i="6" s="1"/>
  <c r="J317" i="3"/>
  <c r="K317" i="4" s="1"/>
  <c r="H317" i="6" s="1"/>
  <c r="J319" i="3"/>
  <c r="K319" i="4" s="1"/>
  <c r="H319" i="6" s="1"/>
  <c r="J320" i="3"/>
  <c r="K320" i="4" s="1"/>
  <c r="H320" i="6" s="1"/>
  <c r="J321" i="3"/>
  <c r="K321" i="4" s="1"/>
  <c r="H321" i="6" s="1"/>
  <c r="J323" i="3"/>
  <c r="K323" i="4" s="1"/>
  <c r="H323" i="6" s="1"/>
  <c r="J324" i="3"/>
  <c r="K324" i="4" s="1"/>
  <c r="H324" i="6" s="1"/>
  <c r="J325" i="3"/>
  <c r="K325" i="4" s="1"/>
  <c r="H325" i="6" s="1"/>
  <c r="J327" i="3"/>
  <c r="K327" i="4" s="1"/>
  <c r="H327" i="6" s="1"/>
  <c r="J328" i="3"/>
  <c r="K328" i="4" s="1"/>
  <c r="H328" i="6" s="1"/>
  <c r="J329" i="3"/>
  <c r="K329" i="4" s="1"/>
  <c r="H329" i="6" s="1"/>
  <c r="J331" i="3"/>
  <c r="K331" i="4" s="1"/>
  <c r="H331" i="6" s="1"/>
  <c r="J332" i="3"/>
  <c r="K332" i="4" s="1"/>
  <c r="H332" i="6" s="1"/>
  <c r="J333" i="3"/>
  <c r="K333" i="4" s="1"/>
  <c r="H333" i="6" s="1"/>
  <c r="J335" i="3"/>
  <c r="K335" i="4" s="1"/>
  <c r="H335" i="6" s="1"/>
  <c r="J336" i="3"/>
  <c r="K336" i="4" s="1"/>
  <c r="H336" i="6" s="1"/>
  <c r="J337" i="3"/>
  <c r="K337" i="4" s="1"/>
  <c r="H337" i="6" s="1"/>
  <c r="J339" i="3"/>
  <c r="K339" i="4" s="1"/>
  <c r="H339" i="6" s="1"/>
  <c r="J340" i="3"/>
  <c r="K340" i="4" s="1"/>
  <c r="H340" i="6" s="1"/>
  <c r="J341" i="3"/>
  <c r="K341" i="4" s="1"/>
  <c r="H341" i="6" s="1"/>
  <c r="J343" i="3"/>
  <c r="K343" i="4" s="1"/>
  <c r="H343" i="6" s="1"/>
  <c r="J344" i="3"/>
  <c r="K344" i="4" s="1"/>
  <c r="H344" i="6" s="1"/>
  <c r="J345" i="3"/>
  <c r="K345" i="4" s="1"/>
  <c r="H345" i="6" s="1"/>
  <c r="J347" i="3"/>
  <c r="K347" i="4" s="1"/>
  <c r="H347" i="6" s="1"/>
  <c r="J348" i="3"/>
  <c r="K348" i="4" s="1"/>
  <c r="H348" i="6" s="1"/>
  <c r="J349" i="3"/>
  <c r="K349" i="4" s="1"/>
  <c r="H349" i="6" s="1"/>
  <c r="J351" i="3"/>
  <c r="K351" i="4" s="1"/>
  <c r="H351" i="6" s="1"/>
  <c r="J352" i="3"/>
  <c r="K352" i="4" s="1"/>
  <c r="H352" i="6" s="1"/>
  <c r="J353" i="3"/>
  <c r="K353" i="4" s="1"/>
  <c r="H353" i="6" s="1"/>
  <c r="J355" i="3"/>
  <c r="K355" i="4" s="1"/>
  <c r="H355" i="6" s="1"/>
  <c r="J356" i="3"/>
  <c r="K356" i="4" s="1"/>
  <c r="H356" i="6" s="1"/>
  <c r="J357" i="3"/>
  <c r="K357" i="4" s="1"/>
  <c r="H357" i="6" s="1"/>
  <c r="J359" i="3"/>
  <c r="K359" i="4" s="1"/>
  <c r="H359" i="6" s="1"/>
  <c r="J360" i="3"/>
  <c r="K360" i="4" s="1"/>
  <c r="H360" i="6" s="1"/>
  <c r="J361" i="3"/>
  <c r="K361" i="4" s="1"/>
  <c r="H361" i="6" s="1"/>
  <c r="J363" i="3"/>
  <c r="K363" i="4" s="1"/>
  <c r="H363" i="6" s="1"/>
  <c r="J364" i="3"/>
  <c r="K364" i="4" s="1"/>
  <c r="H364" i="6" s="1"/>
  <c r="J365" i="3"/>
  <c r="K365" i="4" s="1"/>
  <c r="H365" i="6" s="1"/>
  <c r="J367" i="3"/>
  <c r="K367" i="4" s="1"/>
  <c r="H367" i="6" s="1"/>
  <c r="J368" i="3"/>
  <c r="K368" i="4" s="1"/>
  <c r="H368" i="6" s="1"/>
  <c r="J369" i="3"/>
  <c r="K369" i="4" s="1"/>
  <c r="H369" i="6" s="1"/>
  <c r="J371" i="3"/>
  <c r="K371" i="4" s="1"/>
  <c r="H371" i="6" s="1"/>
  <c r="J372" i="3"/>
  <c r="K372" i="4" s="1"/>
  <c r="H372" i="6" s="1"/>
  <c r="J373" i="3"/>
  <c r="K373" i="4" s="1"/>
  <c r="H373" i="6" s="1"/>
  <c r="J375" i="3"/>
  <c r="K375" i="4" s="1"/>
  <c r="H375" i="6" s="1"/>
  <c r="J376" i="3"/>
  <c r="K376" i="4" s="1"/>
  <c r="H376" i="6" s="1"/>
  <c r="J377" i="3"/>
  <c r="K377" i="4" s="1"/>
  <c r="H377" i="6" s="1"/>
  <c r="J379" i="3"/>
  <c r="K379" i="4" s="1"/>
  <c r="H379" i="6" s="1"/>
  <c r="J380" i="3"/>
  <c r="K380" i="4" s="1"/>
  <c r="H380" i="6" s="1"/>
  <c r="J381" i="3"/>
  <c r="K381" i="4" s="1"/>
  <c r="H381" i="6" s="1"/>
  <c r="J383" i="3"/>
  <c r="K383" i="4" s="1"/>
  <c r="H383" i="6" s="1"/>
  <c r="J384" i="3"/>
  <c r="K384" i="4" s="1"/>
  <c r="H384" i="6" s="1"/>
  <c r="J385" i="3"/>
  <c r="K385" i="4" s="1"/>
  <c r="H385" i="6" s="1"/>
  <c r="J387" i="3"/>
  <c r="K387" i="4" s="1"/>
  <c r="H387" i="6" s="1"/>
  <c r="J388" i="3"/>
  <c r="K388" i="4" s="1"/>
  <c r="H388" i="6" s="1"/>
  <c r="J389" i="3"/>
  <c r="K389" i="4" s="1"/>
  <c r="H389" i="6" s="1"/>
  <c r="J391" i="3"/>
  <c r="K391" i="4" s="1"/>
  <c r="H391" i="6" s="1"/>
  <c r="J392" i="3"/>
  <c r="K392" i="4" s="1"/>
  <c r="H392" i="6" s="1"/>
  <c r="J393" i="3"/>
  <c r="K393" i="4" s="1"/>
  <c r="H393" i="6" s="1"/>
  <c r="J395" i="3"/>
  <c r="K395" i="4" s="1"/>
  <c r="H395" i="6" s="1"/>
  <c r="J396" i="3"/>
  <c r="K396" i="4" s="1"/>
  <c r="H396" i="6" s="1"/>
  <c r="J397" i="3"/>
  <c r="K397" i="4" s="1"/>
  <c r="H397" i="6" s="1"/>
  <c r="J399" i="3"/>
  <c r="K399" i="4" s="1"/>
  <c r="H399" i="6" s="1"/>
  <c r="J400" i="3"/>
  <c r="K400" i="4" s="1"/>
  <c r="H400" i="6" s="1"/>
  <c r="J401" i="3"/>
  <c r="K401" i="4" s="1"/>
  <c r="H401" i="6" s="1"/>
  <c r="J403" i="3"/>
  <c r="K403" i="4" s="1"/>
  <c r="H403" i="6" s="1"/>
  <c r="J404" i="3"/>
  <c r="K404" i="4" s="1"/>
  <c r="H404" i="6" s="1"/>
  <c r="J405" i="3"/>
  <c r="K405" i="4" s="1"/>
  <c r="H405" i="6" s="1"/>
  <c r="J407" i="3"/>
  <c r="K407" i="4" s="1"/>
  <c r="H407" i="6" s="1"/>
  <c r="J408" i="3"/>
  <c r="K408" i="4" s="1"/>
  <c r="H408" i="6" s="1"/>
  <c r="J409" i="3"/>
  <c r="K409" i="4" s="1"/>
  <c r="H409" i="6" s="1"/>
  <c r="J411" i="3"/>
  <c r="K411" i="4" s="1"/>
  <c r="H411" i="6" s="1"/>
  <c r="J412" i="3"/>
  <c r="K412" i="4" s="1"/>
  <c r="H412" i="6" s="1"/>
  <c r="J413" i="3"/>
  <c r="K413" i="4" s="1"/>
  <c r="H413" i="6" s="1"/>
  <c r="J415" i="3"/>
  <c r="K415" i="4" s="1"/>
  <c r="H415" i="6" s="1"/>
  <c r="J416" i="3"/>
  <c r="K416" i="4" s="1"/>
  <c r="H416" i="6" s="1"/>
  <c r="J417" i="3"/>
  <c r="K417" i="4" s="1"/>
  <c r="H417" i="6" s="1"/>
  <c r="J419" i="3"/>
  <c r="K419" i="4" s="1"/>
  <c r="H419" i="6" s="1"/>
  <c r="J420" i="3"/>
  <c r="K420" i="4" s="1"/>
  <c r="H420" i="6" s="1"/>
  <c r="J421" i="3"/>
  <c r="K421" i="4" s="1"/>
  <c r="H421" i="6" s="1"/>
  <c r="J423" i="3"/>
  <c r="K423" i="4" s="1"/>
  <c r="H423" i="6" s="1"/>
  <c r="J424" i="3"/>
  <c r="K424" i="4" s="1"/>
  <c r="H424" i="6" s="1"/>
  <c r="J425" i="3"/>
  <c r="K425" i="4" s="1"/>
  <c r="H425" i="6" s="1"/>
  <c r="J427" i="3"/>
  <c r="K427" i="4" s="1"/>
  <c r="H427" i="6" s="1"/>
  <c r="J428" i="3"/>
  <c r="K428" i="4" s="1"/>
  <c r="H428" i="6" s="1"/>
  <c r="J429" i="3"/>
  <c r="K429" i="4" s="1"/>
  <c r="H429" i="6" s="1"/>
  <c r="J431" i="3"/>
  <c r="K431" i="4" s="1"/>
  <c r="H431" i="6" s="1"/>
  <c r="J432" i="3"/>
  <c r="K432" i="4" s="1"/>
  <c r="H432" i="6" s="1"/>
  <c r="J433" i="3"/>
  <c r="K433" i="4" s="1"/>
  <c r="H433" i="6" s="1"/>
  <c r="J435" i="3"/>
  <c r="K435" i="4" s="1"/>
  <c r="H435" i="6" s="1"/>
  <c r="J436" i="3"/>
  <c r="K436" i="4" s="1"/>
  <c r="H436" i="6" s="1"/>
  <c r="J437" i="3"/>
  <c r="K437" i="4" s="1"/>
  <c r="H437" i="6" s="1"/>
  <c r="J439" i="3"/>
  <c r="K439" i="4" s="1"/>
  <c r="H439" i="6" s="1"/>
  <c r="J440" i="3"/>
  <c r="K440" i="4" s="1"/>
  <c r="H440" i="6" s="1"/>
  <c r="J441" i="3"/>
  <c r="K441" i="4" s="1"/>
  <c r="H441" i="6" s="1"/>
  <c r="J443" i="3"/>
  <c r="K443" i="4" s="1"/>
  <c r="H443" i="6" s="1"/>
  <c r="J444" i="3"/>
  <c r="K444" i="4" s="1"/>
  <c r="H444" i="6" s="1"/>
  <c r="J445" i="3"/>
  <c r="K445" i="4" s="1"/>
  <c r="H445" i="6" s="1"/>
  <c r="J447" i="3"/>
  <c r="K447" i="4" s="1"/>
  <c r="H447" i="6" s="1"/>
  <c r="J448" i="3"/>
  <c r="K448" i="4" s="1"/>
  <c r="H448" i="6" s="1"/>
  <c r="J449" i="3"/>
  <c r="K449" i="4" s="1"/>
  <c r="H449" i="6" s="1"/>
  <c r="J451" i="3"/>
  <c r="K451" i="4" s="1"/>
  <c r="H451" i="6" s="1"/>
  <c r="J452" i="3"/>
  <c r="K452" i="4" s="1"/>
  <c r="H452" i="6" s="1"/>
  <c r="J453" i="3"/>
  <c r="K453" i="4" s="1"/>
  <c r="H453" i="6" s="1"/>
  <c r="J455" i="3"/>
  <c r="K455" i="4" s="1"/>
  <c r="H455" i="6" s="1"/>
  <c r="J456" i="3"/>
  <c r="K456" i="4" s="1"/>
  <c r="H456" i="6" s="1"/>
  <c r="J457" i="3"/>
  <c r="K457" i="4" s="1"/>
  <c r="H457" i="6" s="1"/>
  <c r="J459" i="3"/>
  <c r="K459" i="4" s="1"/>
  <c r="H459" i="6" s="1"/>
  <c r="J460" i="3"/>
  <c r="K460" i="4" s="1"/>
  <c r="H460" i="6" s="1"/>
  <c r="J461" i="3"/>
  <c r="K461" i="4" s="1"/>
  <c r="H461" i="6" s="1"/>
  <c r="J463" i="3"/>
  <c r="K463" i="4" s="1"/>
  <c r="H463" i="6" s="1"/>
  <c r="J464" i="3"/>
  <c r="K464" i="4" s="1"/>
  <c r="H464" i="6" s="1"/>
  <c r="J465" i="3"/>
  <c r="K465" i="4" s="1"/>
  <c r="H465" i="6" s="1"/>
  <c r="J467" i="3"/>
  <c r="K467" i="4" s="1"/>
  <c r="H467" i="6" s="1"/>
  <c r="J468" i="3"/>
  <c r="K468" i="4" s="1"/>
  <c r="H468" i="6" s="1"/>
  <c r="J469" i="3"/>
  <c r="K469" i="4" s="1"/>
  <c r="H469" i="6" s="1"/>
  <c r="J471" i="3"/>
  <c r="K471" i="4" s="1"/>
  <c r="H471" i="6" s="1"/>
  <c r="J472" i="3"/>
  <c r="K472" i="4" s="1"/>
  <c r="H472" i="6" s="1"/>
  <c r="J473" i="3"/>
  <c r="K473" i="4" s="1"/>
  <c r="H473" i="6" s="1"/>
  <c r="J475" i="3"/>
  <c r="K475" i="4" s="1"/>
  <c r="H475" i="6" s="1"/>
  <c r="J476" i="3"/>
  <c r="K476" i="4" s="1"/>
  <c r="H476" i="6" s="1"/>
  <c r="J477" i="3"/>
  <c r="K477" i="4" s="1"/>
  <c r="H477" i="6" s="1"/>
  <c r="J479" i="3"/>
  <c r="K479" i="4" s="1"/>
  <c r="H479" i="6" s="1"/>
  <c r="J480" i="3"/>
  <c r="K480" i="4" s="1"/>
  <c r="H480" i="6" s="1"/>
  <c r="J481" i="3"/>
  <c r="K481" i="4" s="1"/>
  <c r="H481" i="6" s="1"/>
  <c r="J483" i="3"/>
  <c r="K483" i="4" s="1"/>
  <c r="H483" i="6" s="1"/>
  <c r="J484" i="3"/>
  <c r="K484" i="4" s="1"/>
  <c r="H484" i="6" s="1"/>
  <c r="J485" i="3"/>
  <c r="K485" i="4" s="1"/>
  <c r="H485" i="6" s="1"/>
  <c r="J487" i="3"/>
  <c r="K487" i="4" s="1"/>
  <c r="H487" i="6" s="1"/>
  <c r="J488" i="3"/>
  <c r="K488" i="4" s="1"/>
  <c r="H488" i="6" s="1"/>
  <c r="J489" i="3"/>
  <c r="K489" i="4" s="1"/>
  <c r="H489" i="6" s="1"/>
  <c r="J491" i="3"/>
  <c r="K491" i="4" s="1"/>
  <c r="H491" i="6" s="1"/>
  <c r="J492" i="3"/>
  <c r="K492" i="4" s="1"/>
  <c r="H492" i="6" s="1"/>
  <c r="J493" i="3"/>
  <c r="K493" i="4" s="1"/>
  <c r="H493" i="6" s="1"/>
  <c r="J495" i="3"/>
  <c r="K495" i="4" s="1"/>
  <c r="H495" i="6" s="1"/>
  <c r="J496" i="3"/>
  <c r="K496" i="4" s="1"/>
  <c r="H496" i="6" s="1"/>
  <c r="J497" i="3"/>
  <c r="K497" i="4" s="1"/>
  <c r="H497" i="6" s="1"/>
  <c r="J499" i="3"/>
  <c r="K499" i="4" s="1"/>
  <c r="H499" i="6" s="1"/>
  <c r="J500" i="3"/>
  <c r="K500" i="4" s="1"/>
  <c r="H500" i="6" s="1"/>
  <c r="J501" i="3"/>
  <c r="K501" i="4" s="1"/>
  <c r="H501" i="6" s="1"/>
  <c r="J503" i="3"/>
  <c r="K503" i="4" s="1"/>
  <c r="H503" i="6" s="1"/>
  <c r="J504" i="3"/>
  <c r="K504" i="4" s="1"/>
  <c r="H504" i="6" s="1"/>
  <c r="J505" i="3"/>
  <c r="K505" i="4" s="1"/>
  <c r="H505" i="6" s="1"/>
  <c r="J507" i="3"/>
  <c r="K507" i="4" s="1"/>
  <c r="H507" i="6" s="1"/>
  <c r="J508" i="3"/>
  <c r="K508" i="4" s="1"/>
  <c r="H508" i="6" s="1"/>
  <c r="J509" i="3"/>
  <c r="K509" i="4" s="1"/>
  <c r="H509" i="6" s="1"/>
  <c r="J511" i="3"/>
  <c r="K511" i="4" s="1"/>
  <c r="H511" i="6" s="1"/>
  <c r="J512" i="3"/>
  <c r="K512" i="4" s="1"/>
  <c r="H512" i="6" s="1"/>
  <c r="J513" i="3"/>
  <c r="K513" i="4" s="1"/>
  <c r="H513" i="6" s="1"/>
  <c r="J515" i="3"/>
  <c r="K515" i="4" s="1"/>
  <c r="H515" i="6" s="1"/>
  <c r="J516" i="3"/>
  <c r="K516" i="4" s="1"/>
  <c r="H516" i="6" s="1"/>
  <c r="J517" i="3"/>
  <c r="K517" i="4" s="1"/>
  <c r="H517" i="6" s="1"/>
  <c r="J519" i="3"/>
  <c r="K519" i="4" s="1"/>
  <c r="H519" i="6" s="1"/>
  <c r="J520" i="3"/>
  <c r="K520" i="4" s="1"/>
  <c r="H520" i="6" s="1"/>
  <c r="J521" i="3"/>
  <c r="K521" i="4" s="1"/>
  <c r="H521" i="6" s="1"/>
  <c r="J523" i="3"/>
  <c r="K523" i="4" s="1"/>
  <c r="H523" i="6" s="1"/>
  <c r="J524" i="3"/>
  <c r="K524" i="4" s="1"/>
  <c r="H524" i="6" s="1"/>
  <c r="J525" i="3"/>
  <c r="K525" i="4" s="1"/>
  <c r="H525" i="6" s="1"/>
  <c r="J527" i="3"/>
  <c r="K527" i="4" s="1"/>
  <c r="H527" i="6" s="1"/>
  <c r="J528" i="3"/>
  <c r="K528" i="4" s="1"/>
  <c r="H528" i="6" s="1"/>
  <c r="J529" i="3"/>
  <c r="K529" i="4" s="1"/>
  <c r="H529" i="6" s="1"/>
  <c r="J531" i="3"/>
  <c r="K531" i="4" s="1"/>
  <c r="H531" i="6" s="1"/>
  <c r="J532" i="3"/>
  <c r="K532" i="4" s="1"/>
  <c r="H532" i="6" s="1"/>
  <c r="J533" i="3"/>
  <c r="K533" i="4" s="1"/>
  <c r="H533" i="6" s="1"/>
  <c r="J535" i="3"/>
  <c r="K535" i="4" s="1"/>
  <c r="H535" i="6" s="1"/>
  <c r="J536" i="3"/>
  <c r="K536" i="4" s="1"/>
  <c r="H536" i="6" s="1"/>
  <c r="J537" i="3"/>
  <c r="K537" i="4" s="1"/>
  <c r="H537" i="6" s="1"/>
  <c r="J539" i="3"/>
  <c r="K539" i="4" s="1"/>
  <c r="H539" i="6" s="1"/>
  <c r="J540" i="3"/>
  <c r="K540" i="4" s="1"/>
  <c r="H540" i="6" s="1"/>
  <c r="J541" i="3"/>
  <c r="K541" i="4" s="1"/>
  <c r="H541" i="6" s="1"/>
  <c r="J543" i="3"/>
  <c r="K543" i="4" s="1"/>
  <c r="H543" i="6" s="1"/>
  <c r="J544" i="3"/>
  <c r="K544" i="4" s="1"/>
  <c r="H544" i="6" s="1"/>
  <c r="J545" i="3"/>
  <c r="K545" i="4" s="1"/>
  <c r="H545" i="6" s="1"/>
  <c r="J547" i="3"/>
  <c r="K547" i="4" s="1"/>
  <c r="H547" i="6" s="1"/>
  <c r="J548" i="3"/>
  <c r="K548" i="4" s="1"/>
  <c r="H548" i="6" s="1"/>
  <c r="J549" i="3"/>
  <c r="K549" i="4" s="1"/>
  <c r="H549" i="6" s="1"/>
  <c r="J551" i="3"/>
  <c r="K551" i="4" s="1"/>
  <c r="H551" i="6" s="1"/>
  <c r="J552" i="3"/>
  <c r="K552" i="4" s="1"/>
  <c r="H552" i="6" s="1"/>
  <c r="J553" i="3"/>
  <c r="K553" i="4" s="1"/>
  <c r="H553" i="6" s="1"/>
  <c r="J555" i="3"/>
  <c r="K555" i="4" s="1"/>
  <c r="H555" i="6" s="1"/>
  <c r="J556" i="3"/>
  <c r="K556" i="4" s="1"/>
  <c r="H556" i="6" s="1"/>
  <c r="J557" i="3"/>
  <c r="K557" i="4" s="1"/>
  <c r="H557" i="6" s="1"/>
  <c r="J559" i="3"/>
  <c r="K559" i="4" s="1"/>
  <c r="H559" i="6" s="1"/>
  <c r="J560" i="3"/>
  <c r="K560" i="4" s="1"/>
  <c r="H560" i="6" s="1"/>
  <c r="J561" i="3"/>
  <c r="K561" i="4" s="1"/>
  <c r="H561" i="6" s="1"/>
  <c r="J563" i="3"/>
  <c r="K563" i="4" s="1"/>
  <c r="H563" i="6" s="1"/>
  <c r="J564" i="3"/>
  <c r="K564" i="4" s="1"/>
  <c r="H564" i="6" s="1"/>
  <c r="J565" i="3"/>
  <c r="K565" i="4" s="1"/>
  <c r="H565" i="6" s="1"/>
  <c r="J567" i="3"/>
  <c r="K567" i="4" s="1"/>
  <c r="H567" i="6" s="1"/>
  <c r="J568" i="3"/>
  <c r="K568" i="4" s="1"/>
  <c r="H568" i="6" s="1"/>
  <c r="J569" i="3"/>
  <c r="K569" i="4" s="1"/>
  <c r="H569" i="6" s="1"/>
  <c r="J571" i="3"/>
  <c r="K571" i="4" s="1"/>
  <c r="H571" i="6" s="1"/>
  <c r="J572" i="3"/>
  <c r="K572" i="4" s="1"/>
  <c r="H572" i="6" s="1"/>
  <c r="J573" i="3"/>
  <c r="K573" i="4" s="1"/>
  <c r="H573" i="6" s="1"/>
  <c r="J575" i="3"/>
  <c r="K575" i="4" s="1"/>
  <c r="H575" i="6" s="1"/>
  <c r="J576" i="3"/>
  <c r="K576" i="4" s="1"/>
  <c r="H576" i="6" s="1"/>
  <c r="J577" i="3"/>
  <c r="K577" i="4" s="1"/>
  <c r="H577" i="6" s="1"/>
  <c r="J579" i="3"/>
  <c r="K579" i="4" s="1"/>
  <c r="H579" i="6" s="1"/>
  <c r="J580" i="3"/>
  <c r="K580" i="4" s="1"/>
  <c r="H580" i="6" s="1"/>
  <c r="J581" i="3"/>
  <c r="K581" i="4" s="1"/>
  <c r="H581" i="6" s="1"/>
  <c r="J583" i="3"/>
  <c r="K583" i="4" s="1"/>
  <c r="H583" i="6" s="1"/>
  <c r="J584" i="3"/>
  <c r="K584" i="4" s="1"/>
  <c r="H584" i="6" s="1"/>
  <c r="J585" i="3"/>
  <c r="K585" i="4" s="1"/>
  <c r="H585" i="6" s="1"/>
  <c r="J587" i="3"/>
  <c r="K587" i="4" s="1"/>
  <c r="H587" i="6" s="1"/>
  <c r="J588" i="3"/>
  <c r="K588" i="4" s="1"/>
  <c r="H588" i="6" s="1"/>
  <c r="J589" i="3"/>
  <c r="K589" i="4" s="1"/>
  <c r="H589" i="6" s="1"/>
  <c r="J591" i="3"/>
  <c r="K591" i="4" s="1"/>
  <c r="H591" i="6" s="1"/>
  <c r="J592" i="3"/>
  <c r="K592" i="4" s="1"/>
  <c r="H592" i="6" s="1"/>
  <c r="J593" i="3"/>
  <c r="K593" i="4" s="1"/>
  <c r="H593" i="6" s="1"/>
  <c r="J595" i="3"/>
  <c r="K595" i="4" s="1"/>
  <c r="H595" i="6" s="1"/>
  <c r="J596" i="3"/>
  <c r="K596" i="4" s="1"/>
  <c r="H596" i="6" s="1"/>
  <c r="J597" i="3"/>
  <c r="K597" i="4" s="1"/>
  <c r="H597" i="6" s="1"/>
  <c r="J599" i="3"/>
  <c r="K599" i="4" s="1"/>
  <c r="H599" i="6" s="1"/>
  <c r="J600" i="3"/>
  <c r="K600" i="4" s="1"/>
  <c r="H600" i="6" s="1"/>
  <c r="J601" i="3"/>
  <c r="K601" i="4" s="1"/>
  <c r="H601" i="6" s="1"/>
  <c r="J603" i="3"/>
  <c r="K603" i="4" s="1"/>
  <c r="H603" i="6" s="1"/>
  <c r="J604" i="3"/>
  <c r="K604" i="4" s="1"/>
  <c r="H604" i="6" s="1"/>
  <c r="J605" i="3"/>
  <c r="K605" i="4" s="1"/>
  <c r="H605" i="6" s="1"/>
  <c r="J607" i="3"/>
  <c r="K607" i="4" s="1"/>
  <c r="H607" i="6" s="1"/>
  <c r="J608" i="3"/>
  <c r="K608" i="4" s="1"/>
  <c r="H608" i="6" s="1"/>
  <c r="J609" i="3"/>
  <c r="K609" i="4" s="1"/>
  <c r="H609" i="6" s="1"/>
  <c r="J611" i="3"/>
  <c r="K611" i="4" s="1"/>
  <c r="H611" i="6" s="1"/>
  <c r="J612" i="3"/>
  <c r="K612" i="4" s="1"/>
  <c r="H612" i="6" s="1"/>
  <c r="J613" i="3"/>
  <c r="K613" i="4" s="1"/>
  <c r="H613" i="6" s="1"/>
  <c r="J615" i="3"/>
  <c r="K615" i="4" s="1"/>
  <c r="H615" i="6" s="1"/>
  <c r="J616" i="3"/>
  <c r="K616" i="4" s="1"/>
  <c r="H616" i="6" s="1"/>
  <c r="J617" i="3"/>
  <c r="K617" i="4" s="1"/>
  <c r="H617" i="6" s="1"/>
  <c r="J619" i="3"/>
  <c r="K619" i="4" s="1"/>
  <c r="H619" i="6" s="1"/>
  <c r="J620" i="3"/>
  <c r="K620" i="4" s="1"/>
  <c r="H620" i="6" s="1"/>
  <c r="J621" i="3"/>
  <c r="K621" i="4" s="1"/>
  <c r="H621" i="6" s="1"/>
  <c r="J623" i="3"/>
  <c r="K623" i="4" s="1"/>
  <c r="H623" i="6" s="1"/>
  <c r="J624" i="3"/>
  <c r="K624" i="4" s="1"/>
  <c r="H624" i="6" s="1"/>
  <c r="J625" i="3"/>
  <c r="K625" i="4" s="1"/>
  <c r="H625" i="6" s="1"/>
  <c r="J627" i="3"/>
  <c r="K627" i="4" s="1"/>
  <c r="H627" i="6" s="1"/>
  <c r="J628" i="3"/>
  <c r="K628" i="4" s="1"/>
  <c r="H628" i="6" s="1"/>
  <c r="J629" i="3"/>
  <c r="K629" i="4" s="1"/>
  <c r="H629" i="6" s="1"/>
  <c r="J631" i="3"/>
  <c r="K631" i="4" s="1"/>
  <c r="H631" i="6" s="1"/>
  <c r="J632" i="3"/>
  <c r="K632" i="4" s="1"/>
  <c r="H632" i="6" s="1"/>
  <c r="J633" i="3"/>
  <c r="K633" i="4" s="1"/>
  <c r="H633" i="6" s="1"/>
  <c r="J635" i="3"/>
  <c r="K635" i="4" s="1"/>
  <c r="H635" i="6" s="1"/>
  <c r="J636" i="3"/>
  <c r="K636" i="4" s="1"/>
  <c r="H636" i="6" s="1"/>
  <c r="J637" i="3"/>
  <c r="K637" i="4" s="1"/>
  <c r="H637" i="6" s="1"/>
  <c r="J639" i="3"/>
  <c r="K639" i="4" s="1"/>
  <c r="H639" i="6" s="1"/>
  <c r="J640" i="3"/>
  <c r="K640" i="4" s="1"/>
  <c r="H640" i="6" s="1"/>
  <c r="J641" i="3"/>
  <c r="K641" i="4" s="1"/>
  <c r="H641" i="6" s="1"/>
  <c r="J643" i="3"/>
  <c r="K643" i="4" s="1"/>
  <c r="H643" i="6" s="1"/>
  <c r="J644" i="3"/>
  <c r="K644" i="4" s="1"/>
  <c r="H644" i="6" s="1"/>
  <c r="J645" i="3"/>
  <c r="K645" i="4" s="1"/>
  <c r="H645" i="6" s="1"/>
  <c r="J647" i="3"/>
  <c r="K647" i="4" s="1"/>
  <c r="H647" i="6" s="1"/>
  <c r="J648" i="3"/>
  <c r="K648" i="4" s="1"/>
  <c r="H648" i="6" s="1"/>
  <c r="J649" i="3"/>
  <c r="K649" i="4" s="1"/>
  <c r="H649" i="6" s="1"/>
  <c r="J651" i="3"/>
  <c r="K651" i="4" s="1"/>
  <c r="H651" i="6" s="1"/>
  <c r="J652" i="3"/>
  <c r="K652" i="4" s="1"/>
  <c r="H652" i="6" s="1"/>
  <c r="J653" i="3"/>
  <c r="K653" i="4" s="1"/>
  <c r="H653" i="6" s="1"/>
  <c r="J655" i="3"/>
  <c r="K655" i="4" s="1"/>
  <c r="H655" i="6" s="1"/>
  <c r="J656" i="3"/>
  <c r="K656" i="4" s="1"/>
  <c r="H656" i="6" s="1"/>
  <c r="J657" i="3"/>
  <c r="K657" i="4" s="1"/>
  <c r="H657" i="6" s="1"/>
  <c r="J659" i="3"/>
  <c r="K659" i="4" s="1"/>
  <c r="H659" i="6" s="1"/>
  <c r="J660" i="3"/>
  <c r="K660" i="4" s="1"/>
  <c r="H660" i="6" s="1"/>
  <c r="J661" i="3"/>
  <c r="K661" i="4" s="1"/>
  <c r="H661" i="6" s="1"/>
  <c r="J663" i="3"/>
  <c r="K663" i="4" s="1"/>
  <c r="H663" i="6" s="1"/>
  <c r="J664" i="3"/>
  <c r="K664" i="4" s="1"/>
  <c r="H664" i="6" s="1"/>
  <c r="J665" i="3"/>
  <c r="K665" i="4" s="1"/>
  <c r="H665" i="6" s="1"/>
  <c r="J667" i="3"/>
  <c r="K667" i="4" s="1"/>
  <c r="H667" i="6" s="1"/>
  <c r="J668" i="3"/>
  <c r="K668" i="4" s="1"/>
  <c r="H668" i="6" s="1"/>
  <c r="J669" i="3"/>
  <c r="K669" i="4" s="1"/>
  <c r="H669" i="6" s="1"/>
  <c r="J671" i="3"/>
  <c r="K671" i="4" s="1"/>
  <c r="H671" i="6" s="1"/>
  <c r="J672" i="3"/>
  <c r="K672" i="4" s="1"/>
  <c r="H672" i="6" s="1"/>
  <c r="J673" i="3"/>
  <c r="K673" i="4" s="1"/>
  <c r="H673" i="6" s="1"/>
  <c r="J675" i="3"/>
  <c r="K675" i="4" s="1"/>
  <c r="H675" i="6" s="1"/>
  <c r="J676" i="3"/>
  <c r="K676" i="4" s="1"/>
  <c r="H676" i="6" s="1"/>
  <c r="J677" i="3"/>
  <c r="K677" i="4" s="1"/>
  <c r="H677" i="6" s="1"/>
  <c r="J679" i="3"/>
  <c r="K679" i="4" s="1"/>
  <c r="H679" i="6" s="1"/>
  <c r="J680" i="3"/>
  <c r="K680" i="4" s="1"/>
  <c r="H680" i="6" s="1"/>
  <c r="J681" i="3"/>
  <c r="K681" i="4" s="1"/>
  <c r="H681" i="6" s="1"/>
  <c r="J683" i="3"/>
  <c r="K683" i="4" s="1"/>
  <c r="H683" i="6" s="1"/>
  <c r="J684" i="3"/>
  <c r="K684" i="4" s="1"/>
  <c r="H684" i="6" s="1"/>
  <c r="J685" i="3"/>
  <c r="K685" i="4" s="1"/>
  <c r="H685" i="6" s="1"/>
  <c r="J687" i="3"/>
  <c r="K687" i="4" s="1"/>
  <c r="H687" i="6" s="1"/>
  <c r="J688" i="3"/>
  <c r="K688" i="4" s="1"/>
  <c r="H688" i="6" s="1"/>
  <c r="J689" i="3"/>
  <c r="K689" i="4" s="1"/>
  <c r="H689" i="6" s="1"/>
  <c r="J691" i="3"/>
  <c r="K691" i="4" s="1"/>
  <c r="H691" i="6" s="1"/>
  <c r="J692" i="3"/>
  <c r="K692" i="4" s="1"/>
  <c r="H692" i="6" s="1"/>
  <c r="J693" i="3"/>
  <c r="K693" i="4" s="1"/>
  <c r="H693" i="6" s="1"/>
  <c r="J695" i="3"/>
  <c r="K695" i="4" s="1"/>
  <c r="H695" i="6" s="1"/>
  <c r="J696" i="3"/>
  <c r="K696" i="4" s="1"/>
  <c r="H696" i="6" s="1"/>
  <c r="J697" i="3"/>
  <c r="K697" i="4" s="1"/>
  <c r="H697" i="6" s="1"/>
  <c r="J699" i="3"/>
  <c r="K699" i="4" s="1"/>
  <c r="H699" i="6" s="1"/>
  <c r="J700" i="3"/>
  <c r="K700" i="4" s="1"/>
  <c r="H700" i="6" s="1"/>
  <c r="J701" i="3"/>
  <c r="K701" i="4" s="1"/>
  <c r="H701" i="6" s="1"/>
  <c r="J703" i="3"/>
  <c r="K703" i="4" s="1"/>
  <c r="H703" i="6" s="1"/>
  <c r="J704" i="3"/>
  <c r="K704" i="4" s="1"/>
  <c r="H704" i="6" s="1"/>
  <c r="J705" i="3"/>
  <c r="K705" i="4" s="1"/>
  <c r="H705" i="6" s="1"/>
  <c r="J707" i="3"/>
  <c r="K707" i="4" s="1"/>
  <c r="H707" i="6" s="1"/>
  <c r="J708" i="3"/>
  <c r="K708" i="4" s="1"/>
  <c r="H708" i="6" s="1"/>
  <c r="J709" i="3"/>
  <c r="K709" i="4" s="1"/>
  <c r="H709" i="6" s="1"/>
  <c r="J711" i="3"/>
  <c r="K711" i="4" s="1"/>
  <c r="H711" i="6" s="1"/>
  <c r="J712" i="3"/>
  <c r="K712" i="4" s="1"/>
  <c r="H712" i="6" s="1"/>
  <c r="J713" i="3"/>
  <c r="K713" i="4" s="1"/>
  <c r="H713" i="6" s="1"/>
  <c r="J715" i="3"/>
  <c r="K715" i="4" s="1"/>
  <c r="H715" i="6" s="1"/>
  <c r="J716" i="3"/>
  <c r="K716" i="4" s="1"/>
  <c r="H716" i="6" s="1"/>
  <c r="J717" i="3"/>
  <c r="K717" i="4" s="1"/>
  <c r="H717" i="6" s="1"/>
  <c r="J719" i="3"/>
  <c r="K719" i="4" s="1"/>
  <c r="H719" i="6" s="1"/>
  <c r="J720" i="3"/>
  <c r="K720" i="4" s="1"/>
  <c r="H720" i="6" s="1"/>
  <c r="J721" i="3"/>
  <c r="K721" i="4" s="1"/>
  <c r="H721" i="6" s="1"/>
  <c r="J723" i="3"/>
  <c r="K723" i="4" s="1"/>
  <c r="H723" i="6" s="1"/>
  <c r="J724" i="3"/>
  <c r="K724" i="4" s="1"/>
  <c r="H724" i="6" s="1"/>
  <c r="J725" i="3"/>
  <c r="K725" i="4" s="1"/>
  <c r="H725" i="6" s="1"/>
  <c r="J727" i="3"/>
  <c r="K727" i="4" s="1"/>
  <c r="H727" i="6" s="1"/>
  <c r="J728" i="3"/>
  <c r="K728" i="4" s="1"/>
  <c r="H728" i="6" s="1"/>
  <c r="J729" i="3"/>
  <c r="K729" i="4" s="1"/>
  <c r="H729" i="6" s="1"/>
  <c r="J731" i="3"/>
  <c r="K731" i="4" s="1"/>
  <c r="H731" i="6" s="1"/>
  <c r="J732" i="3"/>
  <c r="K732" i="4" s="1"/>
  <c r="H732" i="6" s="1"/>
  <c r="J733" i="3"/>
  <c r="K733" i="4" s="1"/>
  <c r="H733" i="6" s="1"/>
  <c r="J735" i="3"/>
  <c r="K735" i="4" s="1"/>
  <c r="H735" i="6" s="1"/>
  <c r="J736" i="3"/>
  <c r="K736" i="4" s="1"/>
  <c r="H736" i="6" s="1"/>
  <c r="J737" i="3"/>
  <c r="K737" i="4" s="1"/>
  <c r="H737" i="6" s="1"/>
  <c r="J739" i="3"/>
  <c r="K739" i="4" s="1"/>
  <c r="H739" i="6" s="1"/>
  <c r="J740" i="3"/>
  <c r="K740" i="4" s="1"/>
  <c r="H740" i="6" s="1"/>
  <c r="J741" i="3"/>
  <c r="K741" i="4" s="1"/>
  <c r="H741" i="6" s="1"/>
  <c r="J743" i="3"/>
  <c r="K743" i="4" s="1"/>
  <c r="H743" i="6" s="1"/>
  <c r="J744" i="3"/>
  <c r="K744" i="4" s="1"/>
  <c r="H744" i="6" s="1"/>
  <c r="J745" i="3"/>
  <c r="K745" i="4" s="1"/>
  <c r="H745" i="6" s="1"/>
  <c r="J747" i="3"/>
  <c r="K747" i="4" s="1"/>
  <c r="H747" i="6" s="1"/>
  <c r="J748" i="3"/>
  <c r="K748" i="4" s="1"/>
  <c r="H748" i="6" s="1"/>
  <c r="J749" i="3"/>
  <c r="K749" i="4" s="1"/>
  <c r="H749" i="6" s="1"/>
  <c r="J751" i="3"/>
  <c r="K751" i="4" s="1"/>
  <c r="H751" i="6" s="1"/>
  <c r="J752" i="3"/>
  <c r="K752" i="4" s="1"/>
  <c r="H752" i="6" s="1"/>
  <c r="J753" i="3"/>
  <c r="K753" i="4" s="1"/>
  <c r="H753" i="6" s="1"/>
  <c r="J755" i="3"/>
  <c r="K755" i="4" s="1"/>
  <c r="H755" i="6" s="1"/>
  <c r="J756" i="3"/>
  <c r="K756" i="4" s="1"/>
  <c r="H756" i="6" s="1"/>
  <c r="J757" i="3"/>
  <c r="K757" i="4" s="1"/>
  <c r="H757" i="6" s="1"/>
  <c r="J759" i="3"/>
  <c r="K759" i="4" s="1"/>
  <c r="H759" i="6" s="1"/>
  <c r="J760" i="3"/>
  <c r="K760" i="4" s="1"/>
  <c r="H760" i="6" s="1"/>
  <c r="J761" i="3"/>
  <c r="K761" i="4" s="1"/>
  <c r="H761" i="6" s="1"/>
  <c r="J763" i="3"/>
  <c r="K763" i="4" s="1"/>
  <c r="H763" i="6" s="1"/>
  <c r="J764" i="3"/>
  <c r="K764" i="4" s="1"/>
  <c r="H764" i="6" s="1"/>
  <c r="J765" i="3"/>
  <c r="K765" i="4" s="1"/>
  <c r="H765" i="6" s="1"/>
  <c r="J767" i="3"/>
  <c r="K767" i="4" s="1"/>
  <c r="H767" i="6" s="1"/>
  <c r="J768" i="3"/>
  <c r="K768" i="4" s="1"/>
  <c r="H768" i="6" s="1"/>
  <c r="J769" i="3"/>
  <c r="K769" i="4" s="1"/>
  <c r="H769" i="6" s="1"/>
  <c r="J771" i="3"/>
  <c r="K771" i="4" s="1"/>
  <c r="H771" i="6" s="1"/>
  <c r="J772" i="3"/>
  <c r="K772" i="4" s="1"/>
  <c r="H772" i="6" s="1"/>
  <c r="J773" i="3"/>
  <c r="K773" i="4" s="1"/>
  <c r="H773" i="6" s="1"/>
  <c r="J775" i="3"/>
  <c r="K775" i="4" s="1"/>
  <c r="H775" i="6" s="1"/>
  <c r="J776" i="3"/>
  <c r="K776" i="4" s="1"/>
  <c r="H776" i="6" s="1"/>
  <c r="J777" i="3"/>
  <c r="K777" i="4" s="1"/>
  <c r="H777" i="6" s="1"/>
  <c r="J779" i="3"/>
  <c r="K779" i="4" s="1"/>
  <c r="H779" i="6" s="1"/>
  <c r="J780" i="3"/>
  <c r="K780" i="4" s="1"/>
  <c r="H780" i="6" s="1"/>
  <c r="J781" i="3"/>
  <c r="K781" i="4" s="1"/>
  <c r="H781" i="6" s="1"/>
  <c r="J783" i="3"/>
  <c r="K783" i="4" s="1"/>
  <c r="H783" i="6" s="1"/>
  <c r="J784" i="3"/>
  <c r="K784" i="4" s="1"/>
  <c r="H784" i="6" s="1"/>
  <c r="J785" i="3"/>
  <c r="K785" i="4" s="1"/>
  <c r="H785" i="6" s="1"/>
  <c r="J787" i="3"/>
  <c r="K787" i="4" s="1"/>
  <c r="H787" i="6" s="1"/>
  <c r="J788" i="3"/>
  <c r="K788" i="4" s="1"/>
  <c r="H788" i="6" s="1"/>
  <c r="J789" i="3"/>
  <c r="K789" i="4" s="1"/>
  <c r="H789" i="6" s="1"/>
  <c r="J791" i="3"/>
  <c r="K791" i="4" s="1"/>
  <c r="H791" i="6" s="1"/>
  <c r="J792" i="3"/>
  <c r="K792" i="4" s="1"/>
  <c r="H792" i="6" s="1"/>
  <c r="J793" i="3"/>
  <c r="K793" i="4" s="1"/>
  <c r="H793" i="6" s="1"/>
  <c r="J795" i="3"/>
  <c r="K795" i="4" s="1"/>
  <c r="H795" i="6" s="1"/>
  <c r="J796" i="3"/>
  <c r="K796" i="4" s="1"/>
  <c r="H796" i="6" s="1"/>
  <c r="J797" i="3"/>
  <c r="K797" i="4" s="1"/>
  <c r="H797" i="6" s="1"/>
  <c r="J799" i="3"/>
  <c r="K799" i="4" s="1"/>
  <c r="H799" i="6" s="1"/>
  <c r="J800" i="3"/>
  <c r="K800" i="4" s="1"/>
  <c r="H800" i="6" s="1"/>
  <c r="J801" i="3"/>
  <c r="K801" i="4" s="1"/>
  <c r="H801" i="6" s="1"/>
  <c r="J803" i="3"/>
  <c r="K803" i="4" s="1"/>
  <c r="H803" i="6" s="1"/>
  <c r="J804" i="3"/>
  <c r="K804" i="4" s="1"/>
  <c r="H804" i="6" s="1"/>
  <c r="J805" i="3"/>
  <c r="K805" i="4" s="1"/>
  <c r="H805" i="6" s="1"/>
  <c r="J807" i="3"/>
  <c r="K807" i="4" s="1"/>
  <c r="H807" i="6" s="1"/>
  <c r="J808" i="3"/>
  <c r="K808" i="4" s="1"/>
  <c r="H808" i="6" s="1"/>
  <c r="J809" i="3"/>
  <c r="K809" i="4" s="1"/>
  <c r="H809" i="6" s="1"/>
  <c r="J811" i="3"/>
  <c r="K811" i="4" s="1"/>
  <c r="H811" i="6" s="1"/>
  <c r="J812" i="3"/>
  <c r="K812" i="4" s="1"/>
  <c r="H812" i="6" s="1"/>
  <c r="J813" i="3"/>
  <c r="K813" i="4" s="1"/>
  <c r="H813" i="6" s="1"/>
  <c r="J815" i="3"/>
  <c r="K815" i="4" s="1"/>
  <c r="H815" i="6" s="1"/>
  <c r="J816" i="3"/>
  <c r="K816" i="4" s="1"/>
  <c r="H816" i="6" s="1"/>
  <c r="J817" i="3"/>
  <c r="K817" i="4" s="1"/>
  <c r="H817" i="6" s="1"/>
  <c r="J819" i="3"/>
  <c r="K819" i="4" s="1"/>
  <c r="H819" i="6" s="1"/>
  <c r="J820" i="3"/>
  <c r="K820" i="4" s="1"/>
  <c r="H820" i="6" s="1"/>
  <c r="J821" i="3"/>
  <c r="K821" i="4" s="1"/>
  <c r="H821" i="6" s="1"/>
  <c r="J823" i="3"/>
  <c r="K823" i="4" s="1"/>
  <c r="H823" i="6" s="1"/>
  <c r="J824" i="3"/>
  <c r="K824" i="4" s="1"/>
  <c r="H824" i="6" s="1"/>
  <c r="J825" i="3"/>
  <c r="K825" i="4" s="1"/>
  <c r="H825" i="6" s="1"/>
  <c r="J827" i="3"/>
  <c r="K827" i="4" s="1"/>
  <c r="H827" i="6" s="1"/>
  <c r="J828" i="3"/>
  <c r="K828" i="4" s="1"/>
  <c r="H828" i="6" s="1"/>
  <c r="J829" i="3"/>
  <c r="K829" i="4" s="1"/>
  <c r="H829" i="6" s="1"/>
  <c r="J831" i="3"/>
  <c r="K831" i="4" s="1"/>
  <c r="H831" i="6" s="1"/>
  <c r="J832" i="3"/>
  <c r="K832" i="4" s="1"/>
  <c r="H832" i="6" s="1"/>
  <c r="J833" i="3"/>
  <c r="K833" i="4" s="1"/>
  <c r="H833" i="6" s="1"/>
  <c r="J835" i="3"/>
  <c r="K835" i="4" s="1"/>
  <c r="H835" i="6" s="1"/>
  <c r="J836" i="3"/>
  <c r="K836" i="4" s="1"/>
  <c r="H836" i="6" s="1"/>
  <c r="J837" i="3"/>
  <c r="K837" i="4" s="1"/>
  <c r="H837" i="6" s="1"/>
  <c r="J839" i="3"/>
  <c r="K839" i="4" s="1"/>
  <c r="H839" i="6" s="1"/>
  <c r="J840" i="3"/>
  <c r="K840" i="4" s="1"/>
  <c r="H840" i="6" s="1"/>
  <c r="J841" i="3"/>
  <c r="K841" i="4" s="1"/>
  <c r="H841" i="6" s="1"/>
  <c r="J843" i="3"/>
  <c r="K843" i="4" s="1"/>
  <c r="H843" i="6" s="1"/>
  <c r="J844" i="3"/>
  <c r="K844" i="4" s="1"/>
  <c r="H844" i="6" s="1"/>
  <c r="J845" i="3"/>
  <c r="K845" i="4" s="1"/>
  <c r="H845" i="6" s="1"/>
  <c r="J847" i="3"/>
  <c r="K847" i="4" s="1"/>
  <c r="H847" i="6" s="1"/>
  <c r="J848" i="3"/>
  <c r="K848" i="4" s="1"/>
  <c r="H848" i="6" s="1"/>
  <c r="J849" i="3"/>
  <c r="K849" i="4" s="1"/>
  <c r="H849" i="6" s="1"/>
  <c r="J851" i="3"/>
  <c r="K851" i="4" s="1"/>
  <c r="H851" i="6" s="1"/>
  <c r="J852" i="3"/>
  <c r="K852" i="4" s="1"/>
  <c r="H852" i="6" s="1"/>
  <c r="J853" i="3"/>
  <c r="K853" i="4" s="1"/>
  <c r="H853" i="6" s="1"/>
  <c r="J855" i="3"/>
  <c r="K855" i="4" s="1"/>
  <c r="H855" i="6" s="1"/>
  <c r="J856" i="3"/>
  <c r="K856" i="4" s="1"/>
  <c r="H856" i="6" s="1"/>
  <c r="J857" i="3"/>
  <c r="K857" i="4" s="1"/>
  <c r="H857" i="6" s="1"/>
  <c r="J859" i="3"/>
  <c r="K859" i="4" s="1"/>
  <c r="H859" i="6" s="1"/>
  <c r="J860" i="3"/>
  <c r="K860" i="4" s="1"/>
  <c r="H860" i="6" s="1"/>
  <c r="J861" i="3"/>
  <c r="K861" i="4" s="1"/>
  <c r="H861" i="6" s="1"/>
  <c r="J863" i="3"/>
  <c r="K863" i="4" s="1"/>
  <c r="H863" i="6" s="1"/>
  <c r="J864" i="3"/>
  <c r="K864" i="4" s="1"/>
  <c r="H864" i="6" s="1"/>
  <c r="J865" i="3"/>
  <c r="K865" i="4" s="1"/>
  <c r="H865" i="6" s="1"/>
  <c r="J867" i="3"/>
  <c r="K867" i="4" s="1"/>
  <c r="H867" i="6" s="1"/>
  <c r="J868" i="3"/>
  <c r="K868" i="4" s="1"/>
  <c r="H868" i="6" s="1"/>
  <c r="J869" i="3"/>
  <c r="K869" i="4" s="1"/>
  <c r="H869" i="6" s="1"/>
  <c r="J871" i="3"/>
  <c r="K871" i="4" s="1"/>
  <c r="H871" i="6" s="1"/>
  <c r="J872" i="3"/>
  <c r="K872" i="4" s="1"/>
  <c r="H872" i="6" s="1"/>
  <c r="J873" i="3"/>
  <c r="K873" i="4" s="1"/>
  <c r="H873" i="6" s="1"/>
  <c r="J875" i="3"/>
  <c r="K875" i="4" s="1"/>
  <c r="H875" i="6" s="1"/>
  <c r="J876" i="3"/>
  <c r="K876" i="4" s="1"/>
  <c r="H876" i="6" s="1"/>
  <c r="J877" i="3"/>
  <c r="K877" i="4" s="1"/>
  <c r="H877" i="6" s="1"/>
  <c r="J879" i="3"/>
  <c r="K879" i="4" s="1"/>
  <c r="H879" i="6" s="1"/>
  <c r="J880" i="3"/>
  <c r="K880" i="4" s="1"/>
  <c r="H880" i="6" s="1"/>
  <c r="J881" i="3"/>
  <c r="K881" i="4" s="1"/>
  <c r="H881" i="6" s="1"/>
  <c r="J883" i="3"/>
  <c r="K883" i="4" s="1"/>
  <c r="H883" i="6" s="1"/>
  <c r="J884" i="3"/>
  <c r="K884" i="4" s="1"/>
  <c r="H884" i="6" s="1"/>
  <c r="J885" i="3"/>
  <c r="K885" i="4" s="1"/>
  <c r="H885" i="6" s="1"/>
  <c r="J887" i="3"/>
  <c r="K887" i="4" s="1"/>
  <c r="H887" i="6" s="1"/>
  <c r="J888" i="3"/>
  <c r="K888" i="4" s="1"/>
  <c r="H888" i="6" s="1"/>
  <c r="J889" i="3"/>
  <c r="K889" i="4" s="1"/>
  <c r="H889" i="6" s="1"/>
  <c r="J891" i="3"/>
  <c r="K891" i="4" s="1"/>
  <c r="H891" i="6" s="1"/>
  <c r="J892" i="3"/>
  <c r="K892" i="4" s="1"/>
  <c r="H892" i="6" s="1"/>
  <c r="J893" i="3"/>
  <c r="K893" i="4" s="1"/>
  <c r="H893" i="6" s="1"/>
  <c r="J895" i="3"/>
  <c r="K895" i="4" s="1"/>
  <c r="H895" i="6" s="1"/>
  <c r="J896" i="3"/>
  <c r="K896" i="4" s="1"/>
  <c r="H896" i="6" s="1"/>
  <c r="J897" i="3"/>
  <c r="K897" i="4" s="1"/>
  <c r="H897" i="6" s="1"/>
  <c r="J899" i="3"/>
  <c r="K899" i="4" s="1"/>
  <c r="H899" i="6" s="1"/>
  <c r="J900" i="3"/>
  <c r="K900" i="4" s="1"/>
  <c r="H900" i="6" s="1"/>
  <c r="J901" i="3"/>
  <c r="K901" i="4" s="1"/>
  <c r="H901" i="6" s="1"/>
  <c r="J903" i="3"/>
  <c r="K903" i="4" s="1"/>
  <c r="H903" i="6" s="1"/>
  <c r="J904" i="3"/>
  <c r="K904" i="4" s="1"/>
  <c r="H904" i="6" s="1"/>
  <c r="J905" i="3"/>
  <c r="K905" i="4" s="1"/>
  <c r="H905" i="6" s="1"/>
  <c r="J907" i="3"/>
  <c r="K907" i="4" s="1"/>
  <c r="H907" i="6" s="1"/>
  <c r="J908" i="3"/>
  <c r="K908" i="4" s="1"/>
  <c r="H908" i="6" s="1"/>
  <c r="J909" i="3"/>
  <c r="K909" i="4" s="1"/>
  <c r="H909" i="6" s="1"/>
  <c r="J911" i="3"/>
  <c r="K911" i="4" s="1"/>
  <c r="H911" i="6" s="1"/>
  <c r="J912" i="3"/>
  <c r="K912" i="4" s="1"/>
  <c r="H912" i="6" s="1"/>
  <c r="J913" i="3"/>
  <c r="K913" i="4" s="1"/>
  <c r="H913" i="6" s="1"/>
  <c r="J915" i="3"/>
  <c r="K915" i="4" s="1"/>
  <c r="H915" i="6" s="1"/>
  <c r="J916" i="3"/>
  <c r="K916" i="4" s="1"/>
  <c r="H916" i="6" s="1"/>
  <c r="J917" i="3"/>
  <c r="K917" i="4" s="1"/>
  <c r="H917" i="6" s="1"/>
  <c r="J919" i="3"/>
  <c r="K919" i="4" s="1"/>
  <c r="H919" i="6" s="1"/>
  <c r="J920" i="3"/>
  <c r="K920" i="4" s="1"/>
  <c r="H920" i="6" s="1"/>
  <c r="J921" i="3"/>
  <c r="K921" i="4" s="1"/>
  <c r="H921" i="6" s="1"/>
  <c r="J923" i="3"/>
  <c r="K923" i="4" s="1"/>
  <c r="H923" i="6" s="1"/>
  <c r="J924" i="3"/>
  <c r="K924" i="4" s="1"/>
  <c r="H924" i="6" s="1"/>
  <c r="J925" i="3"/>
  <c r="K925" i="4" s="1"/>
  <c r="H925" i="6" s="1"/>
  <c r="J927" i="3"/>
  <c r="K927" i="4" s="1"/>
  <c r="H927" i="6" s="1"/>
  <c r="J928" i="3"/>
  <c r="K928" i="4" s="1"/>
  <c r="H928" i="6" s="1"/>
  <c r="J929" i="3"/>
  <c r="K929" i="4" s="1"/>
  <c r="H929" i="6" s="1"/>
  <c r="J931" i="3"/>
  <c r="K931" i="4" s="1"/>
  <c r="H931" i="6" s="1"/>
  <c r="J932" i="3"/>
  <c r="K932" i="4" s="1"/>
  <c r="H932" i="6" s="1"/>
  <c r="J933" i="3"/>
  <c r="K933" i="4" s="1"/>
  <c r="H933" i="6" s="1"/>
  <c r="J935" i="3"/>
  <c r="K935" i="4" s="1"/>
  <c r="H935" i="6" s="1"/>
  <c r="J936" i="3"/>
  <c r="K936" i="4" s="1"/>
  <c r="H936" i="6" s="1"/>
  <c r="J937" i="3"/>
  <c r="K937" i="4" s="1"/>
  <c r="H937" i="6" s="1"/>
  <c r="J939" i="3"/>
  <c r="K939" i="4" s="1"/>
  <c r="H939" i="6" s="1"/>
  <c r="J940" i="3"/>
  <c r="K940" i="4" s="1"/>
  <c r="H940" i="6" s="1"/>
  <c r="J941" i="3"/>
  <c r="K941" i="4" s="1"/>
  <c r="H941" i="6" s="1"/>
  <c r="J943" i="3"/>
  <c r="K943" i="4" s="1"/>
  <c r="H943" i="6" s="1"/>
  <c r="J944" i="3"/>
  <c r="K944" i="4" s="1"/>
  <c r="H944" i="6" s="1"/>
  <c r="J945" i="3"/>
  <c r="K945" i="4" s="1"/>
  <c r="H945" i="6" s="1"/>
  <c r="J947" i="3"/>
  <c r="K947" i="4" s="1"/>
  <c r="H947" i="6" s="1"/>
  <c r="J948" i="3"/>
  <c r="K948" i="4" s="1"/>
  <c r="H948" i="6" s="1"/>
  <c r="J949" i="3"/>
  <c r="K949" i="4" s="1"/>
  <c r="H949" i="6" s="1"/>
  <c r="J951" i="3"/>
  <c r="K951" i="4" s="1"/>
  <c r="H951" i="6" s="1"/>
  <c r="J952" i="3"/>
  <c r="K952" i="4" s="1"/>
  <c r="H952" i="6" s="1"/>
  <c r="J953" i="3"/>
  <c r="K953" i="4" s="1"/>
  <c r="H953" i="6" s="1"/>
  <c r="J955" i="3"/>
  <c r="K955" i="4" s="1"/>
  <c r="H955" i="6" s="1"/>
  <c r="J956" i="3"/>
  <c r="K956" i="4" s="1"/>
  <c r="H956" i="6" s="1"/>
  <c r="J957" i="3"/>
  <c r="K957" i="4" s="1"/>
  <c r="H957" i="6" s="1"/>
  <c r="J959" i="3"/>
  <c r="K959" i="4" s="1"/>
  <c r="H959" i="6" s="1"/>
  <c r="J960" i="3"/>
  <c r="K960" i="4" s="1"/>
  <c r="H960" i="6" s="1"/>
  <c r="J961" i="3"/>
  <c r="K961" i="4" s="1"/>
  <c r="H961" i="6" s="1"/>
  <c r="J963" i="3"/>
  <c r="K963" i="4" s="1"/>
  <c r="H963" i="6" s="1"/>
  <c r="J964" i="3"/>
  <c r="K964" i="4" s="1"/>
  <c r="H964" i="6" s="1"/>
  <c r="J965" i="3"/>
  <c r="K965" i="4" s="1"/>
  <c r="H965" i="6" s="1"/>
  <c r="J967" i="3"/>
  <c r="K967" i="4" s="1"/>
  <c r="H967" i="6" s="1"/>
  <c r="J968" i="3"/>
  <c r="K968" i="4" s="1"/>
  <c r="H968" i="6" s="1"/>
  <c r="J969" i="3"/>
  <c r="K969" i="4" s="1"/>
  <c r="H969" i="6" s="1"/>
  <c r="J971" i="3"/>
  <c r="K971" i="4" s="1"/>
  <c r="H971" i="6" s="1"/>
  <c r="J972" i="3"/>
  <c r="K972" i="4" s="1"/>
  <c r="H972" i="6" s="1"/>
  <c r="J973" i="3"/>
  <c r="K973" i="4" s="1"/>
  <c r="H973" i="6" s="1"/>
  <c r="J975" i="3"/>
  <c r="K975" i="4" s="1"/>
  <c r="H975" i="6" s="1"/>
  <c r="J976" i="3"/>
  <c r="K976" i="4" s="1"/>
  <c r="H976" i="6" s="1"/>
  <c r="J977" i="3"/>
  <c r="K977" i="4" s="1"/>
  <c r="H977" i="6" s="1"/>
  <c r="J979" i="3"/>
  <c r="K979" i="4" s="1"/>
  <c r="H979" i="6" s="1"/>
  <c r="J980" i="3"/>
  <c r="K980" i="4" s="1"/>
  <c r="H980" i="6" s="1"/>
  <c r="J981" i="3"/>
  <c r="K981" i="4" s="1"/>
  <c r="H981" i="6" s="1"/>
  <c r="J983" i="3"/>
  <c r="K983" i="4" s="1"/>
  <c r="H983" i="6" s="1"/>
  <c r="J984" i="3"/>
  <c r="K984" i="4" s="1"/>
  <c r="H984" i="6" s="1"/>
  <c r="J985" i="3"/>
  <c r="K985" i="4" s="1"/>
  <c r="H985" i="6" s="1"/>
  <c r="J987" i="3"/>
  <c r="K987" i="4" s="1"/>
  <c r="H987" i="6" s="1"/>
  <c r="J988" i="3"/>
  <c r="K988" i="4" s="1"/>
  <c r="H988" i="6" s="1"/>
  <c r="J989" i="3"/>
  <c r="K989" i="4" s="1"/>
  <c r="H989" i="6" s="1"/>
  <c r="J991" i="3"/>
  <c r="K991" i="4" s="1"/>
  <c r="H991" i="6" s="1"/>
  <c r="J992" i="3"/>
  <c r="K992" i="4" s="1"/>
  <c r="H992" i="6" s="1"/>
  <c r="J993" i="3"/>
  <c r="K993" i="4" s="1"/>
  <c r="H993" i="6" s="1"/>
  <c r="J995" i="3"/>
  <c r="K995" i="4" s="1"/>
  <c r="H995" i="6" s="1"/>
  <c r="J996" i="3"/>
  <c r="K996" i="4" s="1"/>
  <c r="H996" i="6" s="1"/>
  <c r="J997" i="3"/>
  <c r="K997" i="4" s="1"/>
  <c r="H997" i="6" s="1"/>
  <c r="J999" i="3"/>
  <c r="K999" i="4" s="1"/>
  <c r="H999" i="6" s="1"/>
  <c r="J1000" i="3"/>
  <c r="K1000" i="4" s="1"/>
  <c r="H1000" i="6" s="1"/>
  <c r="J1001" i="3"/>
  <c r="K1001" i="4" s="1"/>
  <c r="H1001" i="6" s="1"/>
  <c r="J1003" i="3"/>
  <c r="K1003" i="4" s="1"/>
  <c r="H1003" i="6" s="1"/>
  <c r="J1004" i="3"/>
  <c r="K1004" i="4" s="1"/>
  <c r="H1004" i="6" s="1"/>
  <c r="J1005" i="3"/>
  <c r="K1005" i="4" s="1"/>
  <c r="H1005" i="6" s="1"/>
  <c r="J1007" i="3"/>
  <c r="K1007" i="4" s="1"/>
  <c r="H1007" i="6" s="1"/>
  <c r="J1008" i="3"/>
  <c r="K1008" i="4" s="1"/>
  <c r="H1008" i="6" s="1"/>
  <c r="J1009" i="3"/>
  <c r="K1009" i="4" s="1"/>
  <c r="H1009" i="6" s="1"/>
  <c r="J1011" i="3"/>
  <c r="K1011" i="4" s="1"/>
  <c r="H1011" i="6" s="1"/>
  <c r="J1012" i="3"/>
  <c r="K1012" i="4" s="1"/>
  <c r="H1012" i="6" s="1"/>
  <c r="J1013" i="3"/>
  <c r="K1013" i="4" s="1"/>
  <c r="H1013" i="6" s="1"/>
  <c r="J1015" i="3"/>
  <c r="K1015" i="4" s="1"/>
  <c r="H1015" i="6" s="1"/>
  <c r="J1016" i="3"/>
  <c r="K1016" i="4" s="1"/>
  <c r="H1016" i="6" s="1"/>
  <c r="J1017" i="3"/>
  <c r="K1017" i="4" s="1"/>
  <c r="H1017" i="6" s="1"/>
  <c r="J1019" i="3"/>
  <c r="K1019" i="4" s="1"/>
  <c r="H1019" i="6" s="1"/>
  <c r="J1020" i="3"/>
  <c r="K1020" i="4" s="1"/>
  <c r="H1020" i="6" s="1"/>
  <c r="J1021" i="3"/>
  <c r="K1021" i="4" s="1"/>
  <c r="H1021" i="6" s="1"/>
  <c r="J1023" i="3"/>
  <c r="K1023" i="4" s="1"/>
  <c r="H1023" i="6" s="1"/>
  <c r="J1024" i="3"/>
  <c r="K1024" i="4" s="1"/>
  <c r="H1024" i="6" s="1"/>
  <c r="J1025" i="3"/>
  <c r="K1025" i="4" s="1"/>
  <c r="H1025" i="6" s="1"/>
  <c r="J1027" i="3"/>
  <c r="K1027" i="4" s="1"/>
  <c r="H1027" i="6" s="1"/>
  <c r="J1028" i="3"/>
  <c r="K1028" i="4" s="1"/>
  <c r="H1028" i="6" s="1"/>
  <c r="J1029" i="3"/>
  <c r="K1029" i="4" s="1"/>
  <c r="H1029" i="6" s="1"/>
  <c r="J1031" i="3"/>
  <c r="K1031" i="4" s="1"/>
  <c r="H1031" i="6" s="1"/>
  <c r="J1032" i="3"/>
  <c r="K1032" i="4" s="1"/>
  <c r="H1032" i="6" s="1"/>
  <c r="J1033" i="3"/>
  <c r="K1033" i="4" s="1"/>
  <c r="H1033" i="6" s="1"/>
  <c r="J1035" i="3"/>
  <c r="K1035" i="4" s="1"/>
  <c r="H1035" i="6" s="1"/>
  <c r="J1036" i="3"/>
  <c r="K1036" i="4" s="1"/>
  <c r="H1036" i="6" s="1"/>
  <c r="J1037" i="3"/>
  <c r="K1037" i="4" s="1"/>
  <c r="H1037" i="6" s="1"/>
  <c r="J1039" i="3"/>
  <c r="K1039" i="4" s="1"/>
  <c r="H1039" i="6" s="1"/>
  <c r="J1040" i="3"/>
  <c r="K1040" i="4" s="1"/>
  <c r="H1040" i="6" s="1"/>
  <c r="J1041" i="3"/>
  <c r="K1041" i="4" s="1"/>
  <c r="H1041" i="6" s="1"/>
  <c r="J1043" i="3"/>
  <c r="K1043" i="4" s="1"/>
  <c r="H1043" i="6" s="1"/>
  <c r="J1044" i="3"/>
  <c r="K1044" i="4" s="1"/>
  <c r="H1044" i="6" s="1"/>
  <c r="J1045" i="3"/>
  <c r="K1045" i="4" s="1"/>
  <c r="H1045" i="6" s="1"/>
  <c r="J1047" i="3"/>
  <c r="K1047" i="4" s="1"/>
  <c r="H1047" i="6" s="1"/>
  <c r="J1048" i="3"/>
  <c r="K1048" i="4" s="1"/>
  <c r="H1048" i="6" s="1"/>
  <c r="J1049" i="3"/>
  <c r="K1049" i="4" s="1"/>
  <c r="H1049" i="6" s="1"/>
  <c r="J1051" i="3"/>
  <c r="K1051" i="4" s="1"/>
  <c r="H1051" i="6" s="1"/>
  <c r="J1052" i="3"/>
  <c r="K1052" i="4" s="1"/>
  <c r="H1052" i="6" s="1"/>
  <c r="J1053" i="3"/>
  <c r="K1053" i="4" s="1"/>
  <c r="H1053" i="6" s="1"/>
  <c r="J1055" i="3"/>
  <c r="K1055" i="4" s="1"/>
  <c r="H1055" i="6" s="1"/>
  <c r="J1056" i="3"/>
  <c r="K1056" i="4" s="1"/>
  <c r="H1056" i="6" s="1"/>
  <c r="J1057" i="3"/>
  <c r="K1057" i="4" s="1"/>
  <c r="H1057" i="6" s="1"/>
  <c r="J1059" i="3"/>
  <c r="K1059" i="4" s="1"/>
  <c r="H1059" i="6" s="1"/>
  <c r="J1060" i="3"/>
  <c r="K1060" i="4" s="1"/>
  <c r="H1060" i="6" s="1"/>
  <c r="J1061" i="3"/>
  <c r="K1061" i="4" s="1"/>
  <c r="H1061" i="6" s="1"/>
  <c r="J1063" i="3"/>
  <c r="K1063" i="4" s="1"/>
  <c r="H1063" i="6" s="1"/>
  <c r="J1064" i="3"/>
  <c r="K1064" i="4" s="1"/>
  <c r="H1064" i="6" s="1"/>
  <c r="J1065" i="3"/>
  <c r="K1065" i="4" s="1"/>
  <c r="H1065" i="6" s="1"/>
  <c r="J1067" i="3"/>
  <c r="K1067" i="4" s="1"/>
  <c r="H1067" i="6" s="1"/>
  <c r="J1068" i="3"/>
  <c r="K1068" i="4" s="1"/>
  <c r="H1068" i="6" s="1"/>
  <c r="J1069" i="3"/>
  <c r="K1069" i="4" s="1"/>
  <c r="H1069" i="6" s="1"/>
  <c r="J1071" i="3"/>
  <c r="K1071" i="4" s="1"/>
  <c r="H1071" i="6" s="1"/>
  <c r="J1072" i="3"/>
  <c r="K1072" i="4" s="1"/>
  <c r="H1072" i="6" s="1"/>
  <c r="J1073" i="3"/>
  <c r="K1073" i="4" s="1"/>
  <c r="H1073" i="6" s="1"/>
  <c r="J1075" i="3"/>
  <c r="K1075" i="4" s="1"/>
  <c r="H1075" i="6" s="1"/>
  <c r="J1076" i="3"/>
  <c r="K1076" i="4" s="1"/>
  <c r="H1076" i="6" s="1"/>
  <c r="J1077" i="3"/>
  <c r="K1077" i="4" s="1"/>
  <c r="H1077" i="6" s="1"/>
  <c r="J1079" i="3"/>
  <c r="K1079" i="4" s="1"/>
  <c r="H1079" i="6" s="1"/>
  <c r="J1080" i="3"/>
  <c r="K1080" i="4" s="1"/>
  <c r="H1080" i="6" s="1"/>
  <c r="J1081" i="3"/>
  <c r="K1081" i="4" s="1"/>
  <c r="H1081" i="6" s="1"/>
  <c r="J1083" i="3"/>
  <c r="K1083" i="4" s="1"/>
  <c r="H1083" i="6" s="1"/>
  <c r="J1084" i="3"/>
  <c r="K1084" i="4" s="1"/>
  <c r="H1084" i="6" s="1"/>
  <c r="J1085" i="3"/>
  <c r="K1085" i="4" s="1"/>
  <c r="H1085" i="6" s="1"/>
  <c r="J1087" i="3"/>
  <c r="K1087" i="4" s="1"/>
  <c r="H1087" i="6" s="1"/>
  <c r="J1088" i="3"/>
  <c r="K1088" i="4" s="1"/>
  <c r="H1088" i="6" s="1"/>
  <c r="J1089" i="3"/>
  <c r="K1089" i="4" s="1"/>
  <c r="H1089" i="6" s="1"/>
  <c r="J1091" i="3"/>
  <c r="K1091" i="4" s="1"/>
  <c r="H1091" i="6" s="1"/>
  <c r="J1092" i="3"/>
  <c r="K1092" i="4" s="1"/>
  <c r="H1092" i="6" s="1"/>
  <c r="J1093" i="3"/>
  <c r="K1093" i="4" s="1"/>
  <c r="H1093" i="6" s="1"/>
  <c r="J1095" i="3"/>
  <c r="K1095" i="4" s="1"/>
  <c r="H1095" i="6" s="1"/>
  <c r="J1096" i="3"/>
  <c r="K1096" i="4" s="1"/>
  <c r="H1096" i="6" s="1"/>
  <c r="J1097" i="3"/>
  <c r="K1097" i="4" s="1"/>
  <c r="H1097" i="6" s="1"/>
  <c r="J1099" i="3"/>
  <c r="K1099" i="4" s="1"/>
  <c r="H1099" i="6" s="1"/>
  <c r="J1100" i="3"/>
  <c r="K1100" i="4" s="1"/>
  <c r="H1100" i="6" s="1"/>
  <c r="J1101" i="3"/>
  <c r="K1101" i="4" s="1"/>
  <c r="H1101" i="6" s="1"/>
  <c r="J1103" i="3"/>
  <c r="K1103" i="4" s="1"/>
  <c r="H1103" i="6" s="1"/>
  <c r="J1104" i="3"/>
  <c r="K1104" i="4" s="1"/>
  <c r="H1104" i="6" s="1"/>
  <c r="J1105" i="3"/>
  <c r="K1105" i="4" s="1"/>
  <c r="H1105" i="6" s="1"/>
  <c r="J1107" i="3"/>
  <c r="K1107" i="4" s="1"/>
  <c r="H1107" i="6" s="1"/>
  <c r="J1108" i="3"/>
  <c r="K1108" i="4" s="1"/>
  <c r="H1108" i="6" s="1"/>
  <c r="J1109" i="3"/>
  <c r="K1109" i="4" s="1"/>
  <c r="H1109" i="6" s="1"/>
  <c r="J1111" i="3"/>
  <c r="K1111" i="4" s="1"/>
  <c r="H1111" i="6" s="1"/>
  <c r="J1112" i="3"/>
  <c r="K1112" i="4" s="1"/>
  <c r="H1112" i="6" s="1"/>
  <c r="J1113" i="3"/>
  <c r="K1113" i="4" s="1"/>
  <c r="H1113" i="6" s="1"/>
  <c r="J1115" i="3"/>
  <c r="K1115" i="4" s="1"/>
  <c r="H1115" i="6" s="1"/>
  <c r="J1116" i="3"/>
  <c r="K1116" i="4" s="1"/>
  <c r="H1116" i="6" s="1"/>
  <c r="J1117" i="3"/>
  <c r="K1117" i="4" s="1"/>
  <c r="H1117" i="6" s="1"/>
  <c r="J1119" i="3"/>
  <c r="K1119" i="4" s="1"/>
  <c r="H1119" i="6" s="1"/>
  <c r="J1120" i="3"/>
  <c r="K1120" i="4" s="1"/>
  <c r="H1120" i="6" s="1"/>
  <c r="J1121" i="3"/>
  <c r="K1121" i="4" s="1"/>
  <c r="H1121" i="6" s="1"/>
  <c r="J1123" i="3"/>
  <c r="K1123" i="4" s="1"/>
  <c r="H1123" i="6" s="1"/>
  <c r="J1124" i="3"/>
  <c r="K1124" i="4" s="1"/>
  <c r="H1124" i="6" s="1"/>
  <c r="J1125" i="3"/>
  <c r="K1125" i="4" s="1"/>
  <c r="H1125" i="6" s="1"/>
  <c r="J1127" i="3"/>
  <c r="K1127" i="4" s="1"/>
  <c r="H1127" i="6" s="1"/>
  <c r="J1128" i="3"/>
  <c r="K1128" i="4" s="1"/>
  <c r="H1128" i="6" s="1"/>
  <c r="J1129" i="3"/>
  <c r="K1129" i="4" s="1"/>
  <c r="H1129" i="6" s="1"/>
  <c r="J1131" i="3"/>
  <c r="K1131" i="4" s="1"/>
  <c r="H1131" i="6" s="1"/>
  <c r="J1132" i="3"/>
  <c r="K1132" i="4" s="1"/>
  <c r="H1132" i="6" s="1"/>
  <c r="J1133" i="3"/>
  <c r="K1133" i="4" s="1"/>
  <c r="H1133" i="6" s="1"/>
  <c r="J1135" i="3"/>
  <c r="K1135" i="4" s="1"/>
  <c r="H1135" i="6" s="1"/>
  <c r="J1136" i="3"/>
  <c r="K1136" i="4" s="1"/>
  <c r="H1136" i="6" s="1"/>
  <c r="J1137" i="3"/>
  <c r="K1137" i="4" s="1"/>
  <c r="H1137" i="6" s="1"/>
  <c r="J1139" i="3"/>
  <c r="K1139" i="4" s="1"/>
  <c r="H1139" i="6" s="1"/>
  <c r="J1140" i="3"/>
  <c r="K1140" i="4" s="1"/>
  <c r="H1140" i="6" s="1"/>
  <c r="J1141" i="3"/>
  <c r="K1141" i="4" s="1"/>
  <c r="H1141" i="6" s="1"/>
  <c r="J1143" i="3"/>
  <c r="K1143" i="4" s="1"/>
  <c r="H1143" i="6" s="1"/>
  <c r="J1144" i="3"/>
  <c r="K1144" i="4" s="1"/>
  <c r="H1144" i="6" s="1"/>
  <c r="J1145" i="3"/>
  <c r="K1145" i="4" s="1"/>
  <c r="H1145" i="6" s="1"/>
  <c r="J1147" i="3"/>
  <c r="K1147" i="4" s="1"/>
  <c r="H1147" i="6" s="1"/>
  <c r="J1148" i="3"/>
  <c r="K1148" i="4" s="1"/>
  <c r="H1148" i="6" s="1"/>
  <c r="J1149" i="3"/>
  <c r="K1149" i="4" s="1"/>
  <c r="H1149" i="6" s="1"/>
  <c r="J1151" i="3"/>
  <c r="K1151" i="4" s="1"/>
  <c r="H1151" i="6" s="1"/>
  <c r="J1152" i="3"/>
  <c r="K1152" i="4" s="1"/>
  <c r="H1152" i="6" s="1"/>
  <c r="J1153" i="3"/>
  <c r="K1153" i="4" s="1"/>
  <c r="H1153" i="6" s="1"/>
  <c r="J1155" i="3"/>
  <c r="K1155" i="4" s="1"/>
  <c r="H1155" i="6" s="1"/>
  <c r="J1156" i="3"/>
  <c r="K1156" i="4" s="1"/>
  <c r="H1156" i="6" s="1"/>
  <c r="J1157" i="3"/>
  <c r="K1157" i="4" s="1"/>
  <c r="H1157" i="6" s="1"/>
  <c r="J1159" i="3"/>
  <c r="K1159" i="4" s="1"/>
  <c r="H1159" i="6" s="1"/>
  <c r="J1160" i="3"/>
  <c r="K1160" i="4" s="1"/>
  <c r="H1160" i="6" s="1"/>
  <c r="J1161" i="3"/>
  <c r="K1161" i="4" s="1"/>
  <c r="H1161" i="6" s="1"/>
  <c r="J1163" i="3"/>
  <c r="K1163" i="4" s="1"/>
  <c r="H1163" i="6" s="1"/>
  <c r="J1164" i="3"/>
  <c r="K1164" i="4" s="1"/>
  <c r="H1164" i="6" s="1"/>
  <c r="J1165" i="3"/>
  <c r="K1165" i="4" s="1"/>
  <c r="H1165" i="6" s="1"/>
  <c r="J1167" i="3"/>
  <c r="K1167" i="4" s="1"/>
  <c r="H1167" i="6" s="1"/>
  <c r="J1168" i="3"/>
  <c r="K1168" i="4" s="1"/>
  <c r="H1168" i="6" s="1"/>
  <c r="J1169" i="3"/>
  <c r="K1169" i="4" s="1"/>
  <c r="H1169" i="6" s="1"/>
  <c r="J1171" i="3"/>
  <c r="K1171" i="4" s="1"/>
  <c r="H1171" i="6" s="1"/>
  <c r="J1172" i="3"/>
  <c r="K1172" i="4" s="1"/>
  <c r="H1172" i="6" s="1"/>
  <c r="J1173" i="3"/>
  <c r="K1173" i="4" s="1"/>
  <c r="H1173" i="6" s="1"/>
  <c r="J1175" i="3"/>
  <c r="K1175" i="4" s="1"/>
  <c r="H1175" i="6" s="1"/>
  <c r="J1176" i="3"/>
  <c r="K1176" i="4" s="1"/>
  <c r="H1176" i="6" s="1"/>
  <c r="J1177" i="3"/>
  <c r="K1177" i="4" s="1"/>
  <c r="H1177" i="6" s="1"/>
  <c r="J1179" i="3"/>
  <c r="K1179" i="4" s="1"/>
  <c r="H1179" i="6" s="1"/>
  <c r="J1180" i="3"/>
  <c r="K1180" i="4" s="1"/>
  <c r="H1180" i="6" s="1"/>
  <c r="J1181" i="3"/>
  <c r="K1181" i="4" s="1"/>
  <c r="H1181" i="6" s="1"/>
  <c r="J1183" i="3"/>
  <c r="K1183" i="4" s="1"/>
  <c r="H1183" i="6" s="1"/>
  <c r="J1184" i="3"/>
  <c r="K1184" i="4" s="1"/>
  <c r="H1184" i="6" s="1"/>
  <c r="J1185" i="3"/>
  <c r="K1185" i="4" s="1"/>
  <c r="H1185" i="6" s="1"/>
  <c r="J1187" i="3"/>
  <c r="K1187" i="4" s="1"/>
  <c r="H1187" i="6" s="1"/>
  <c r="J1188" i="3"/>
  <c r="K1188" i="4" s="1"/>
  <c r="H1188" i="6" s="1"/>
  <c r="J1189" i="3"/>
  <c r="K1189" i="4" s="1"/>
  <c r="H1189" i="6" s="1"/>
  <c r="J1191" i="3"/>
  <c r="K1191" i="4" s="1"/>
  <c r="H1191" i="6" s="1"/>
  <c r="J1192" i="3"/>
  <c r="K1192" i="4" s="1"/>
  <c r="H1192" i="6" s="1"/>
  <c r="J1193" i="3"/>
  <c r="K1193" i="4" s="1"/>
  <c r="H1193" i="6" s="1"/>
  <c r="J1195" i="3"/>
  <c r="K1195" i="4" s="1"/>
  <c r="H1195" i="6" s="1"/>
  <c r="J1196" i="3"/>
  <c r="K1196" i="4" s="1"/>
  <c r="H1196" i="6" s="1"/>
  <c r="J1197" i="3"/>
  <c r="K1197" i="4" s="1"/>
  <c r="H1197" i="6" s="1"/>
  <c r="J1199" i="3"/>
  <c r="K1199" i="4" s="1"/>
  <c r="H1199" i="6" s="1"/>
  <c r="J1200" i="3"/>
  <c r="K1200" i="4" s="1"/>
  <c r="H1200" i="6" s="1"/>
  <c r="J1201" i="3"/>
  <c r="K1201" i="4" s="1"/>
  <c r="H1201" i="6" s="1"/>
  <c r="J1203" i="3"/>
  <c r="K1203" i="4" s="1"/>
  <c r="H1203" i="6" s="1"/>
  <c r="J1204" i="3"/>
  <c r="K1204" i="4" s="1"/>
  <c r="H1204" i="6" s="1"/>
  <c r="J1205" i="3"/>
  <c r="K1205" i="4" s="1"/>
  <c r="H1205" i="6" s="1"/>
  <c r="J1207" i="3"/>
  <c r="K1207" i="4" s="1"/>
  <c r="H1207" i="6" s="1"/>
  <c r="J1208" i="3"/>
  <c r="K1208" i="4" s="1"/>
  <c r="H1208" i="6" s="1"/>
  <c r="J1209" i="3"/>
  <c r="K1209" i="4" s="1"/>
  <c r="H1209" i="6" s="1"/>
  <c r="J1211" i="3"/>
  <c r="K1211" i="4" s="1"/>
  <c r="H1211" i="6" s="1"/>
  <c r="J1212" i="3"/>
  <c r="K1212" i="4" s="1"/>
  <c r="H1212" i="6" s="1"/>
  <c r="J1213" i="3"/>
  <c r="K1213" i="4" s="1"/>
  <c r="H1213" i="6" s="1"/>
  <c r="J1215" i="3"/>
  <c r="K1215" i="4" s="1"/>
  <c r="H1215" i="6" s="1"/>
  <c r="J1216" i="3"/>
  <c r="K1216" i="4" s="1"/>
  <c r="H1216" i="6" s="1"/>
  <c r="J1217" i="3"/>
  <c r="K1217" i="4" s="1"/>
  <c r="H1217" i="6" s="1"/>
  <c r="J1219" i="3"/>
  <c r="K1219" i="4" s="1"/>
  <c r="H1219" i="6" s="1"/>
  <c r="J1220" i="3"/>
  <c r="K1220" i="4" s="1"/>
  <c r="H1220" i="6" s="1"/>
  <c r="J1221" i="3"/>
  <c r="K1221" i="4" s="1"/>
  <c r="H1221" i="6" s="1"/>
  <c r="J1223" i="3"/>
  <c r="K1223" i="4" s="1"/>
  <c r="H1223" i="6" s="1"/>
  <c r="J1224" i="3"/>
  <c r="K1224" i="4" s="1"/>
  <c r="H1224" i="6" s="1"/>
  <c r="J1225" i="3"/>
  <c r="K1225" i="4" s="1"/>
  <c r="H1225" i="6" s="1"/>
  <c r="J1227" i="3"/>
  <c r="K1227" i="4" s="1"/>
  <c r="H1227" i="6" s="1"/>
  <c r="J1228" i="3"/>
  <c r="K1228" i="4" s="1"/>
  <c r="H1228" i="6" s="1"/>
  <c r="J1229" i="3"/>
  <c r="K1229" i="4" s="1"/>
  <c r="H1229" i="6" s="1"/>
  <c r="J1231" i="3"/>
  <c r="K1231" i="4" s="1"/>
  <c r="H1231" i="6" s="1"/>
  <c r="J1232" i="3"/>
  <c r="K1232" i="4" s="1"/>
  <c r="H1232" i="6" s="1"/>
  <c r="J1233" i="3"/>
  <c r="K1233" i="4" s="1"/>
  <c r="H1233" i="6" s="1"/>
  <c r="J1235" i="3"/>
  <c r="K1235" i="4" s="1"/>
  <c r="H1235" i="6" s="1"/>
  <c r="J1236" i="3"/>
  <c r="K1236" i="4" s="1"/>
  <c r="H1236" i="6" s="1"/>
  <c r="J1237" i="3"/>
  <c r="K1237" i="4" s="1"/>
  <c r="H1237" i="6" s="1"/>
  <c r="J1239" i="3"/>
  <c r="K1239" i="4" s="1"/>
  <c r="H1239" i="6" s="1"/>
  <c r="J1240" i="3"/>
  <c r="K1240" i="4" s="1"/>
  <c r="H1240" i="6" s="1"/>
  <c r="J1241" i="3"/>
  <c r="K1241" i="4" s="1"/>
  <c r="H1241" i="6" s="1"/>
  <c r="J1243" i="3"/>
  <c r="K1243" i="4" s="1"/>
  <c r="H1243" i="6" s="1"/>
  <c r="J1244" i="3"/>
  <c r="K1244" i="4" s="1"/>
  <c r="H1244" i="6" s="1"/>
  <c r="J1245" i="3"/>
  <c r="K1245" i="4" s="1"/>
  <c r="H1245" i="6" s="1"/>
  <c r="J1247" i="3"/>
  <c r="K1247" i="4" s="1"/>
  <c r="H1247" i="6" s="1"/>
  <c r="J1248" i="3"/>
  <c r="K1248" i="4" s="1"/>
  <c r="H1248" i="6" s="1"/>
  <c r="J1249" i="3"/>
  <c r="K1249" i="4" s="1"/>
  <c r="H1249" i="6" s="1"/>
  <c r="J1251" i="3"/>
  <c r="K1251" i="4" s="1"/>
  <c r="H1251" i="6" s="1"/>
  <c r="J1252" i="3"/>
  <c r="K1252" i="4" s="1"/>
  <c r="H1252" i="6" s="1"/>
  <c r="J1253" i="3"/>
  <c r="K1253" i="4" s="1"/>
  <c r="H1253" i="6" s="1"/>
  <c r="J1255" i="3"/>
  <c r="K1255" i="4" s="1"/>
  <c r="H1255" i="6" s="1"/>
  <c r="J1256" i="3"/>
  <c r="K1256" i="4" s="1"/>
  <c r="H1256" i="6" s="1"/>
  <c r="J1257" i="3"/>
  <c r="K1257" i="4" s="1"/>
  <c r="H1257" i="6" s="1"/>
  <c r="J1259" i="3"/>
  <c r="K1259" i="4" s="1"/>
  <c r="H1259" i="6" s="1"/>
  <c r="J1260" i="3"/>
  <c r="K1260" i="4" s="1"/>
  <c r="H1260" i="6" s="1"/>
  <c r="J1261" i="3"/>
  <c r="K1261" i="4" s="1"/>
  <c r="H1261" i="6" s="1"/>
  <c r="J1263" i="3"/>
  <c r="K1263" i="4" s="1"/>
  <c r="H1263" i="6" s="1"/>
  <c r="J1264" i="3"/>
  <c r="K1264" i="4" s="1"/>
  <c r="H1264" i="6" s="1"/>
  <c r="J1265" i="3"/>
  <c r="K1265" i="4" s="1"/>
  <c r="H1265" i="6" s="1"/>
  <c r="J1267" i="3"/>
  <c r="K1267" i="4" s="1"/>
  <c r="H1267" i="6" s="1"/>
  <c r="J1268" i="3"/>
  <c r="K1268" i="4" s="1"/>
  <c r="H1268" i="6" s="1"/>
  <c r="J1269" i="3"/>
  <c r="K1269" i="4" s="1"/>
  <c r="H1269" i="6" s="1"/>
  <c r="J1271" i="3"/>
  <c r="K1271" i="4" s="1"/>
  <c r="H1271" i="6" s="1"/>
  <c r="J1272" i="3"/>
  <c r="K1272" i="4" s="1"/>
  <c r="H1272" i="6" s="1"/>
  <c r="J1273" i="3"/>
  <c r="K1273" i="4" s="1"/>
  <c r="H1273" i="6" s="1"/>
  <c r="J1275" i="3"/>
  <c r="K1275" i="4" s="1"/>
  <c r="H1275" i="6" s="1"/>
  <c r="J1276" i="3"/>
  <c r="K1276" i="4" s="1"/>
  <c r="H1276" i="6" s="1"/>
  <c r="J1277" i="3"/>
  <c r="K1277" i="4" s="1"/>
  <c r="H1277" i="6" s="1"/>
  <c r="J1279" i="3"/>
  <c r="K1279" i="4" s="1"/>
  <c r="H1279" i="6" s="1"/>
  <c r="J1280" i="3"/>
  <c r="K1280" i="4" s="1"/>
  <c r="H1280" i="6" s="1"/>
  <c r="J1281" i="3"/>
  <c r="K1281" i="4" s="1"/>
  <c r="H1281" i="6" s="1"/>
  <c r="J1283" i="3"/>
  <c r="K1283" i="4" s="1"/>
  <c r="H1283" i="6" s="1"/>
  <c r="J1284" i="3"/>
  <c r="K1284" i="4" s="1"/>
  <c r="H1284" i="6" s="1"/>
  <c r="J1285" i="3"/>
  <c r="K1285" i="4" s="1"/>
  <c r="H1285" i="6" s="1"/>
  <c r="J1287" i="3"/>
  <c r="K1287" i="4" s="1"/>
  <c r="H1287" i="6" s="1"/>
  <c r="J1288" i="3"/>
  <c r="K1288" i="4" s="1"/>
  <c r="H1288" i="6" s="1"/>
  <c r="J1289" i="3"/>
  <c r="K1289" i="4" s="1"/>
  <c r="H1289" i="6" s="1"/>
  <c r="J1291" i="3"/>
  <c r="K1291" i="4" s="1"/>
  <c r="H1291" i="6" s="1"/>
  <c r="J1292" i="3"/>
  <c r="K1292" i="4" s="1"/>
  <c r="H1292" i="6" s="1"/>
  <c r="J1293" i="3"/>
  <c r="K1293" i="4" s="1"/>
  <c r="H1293" i="6" s="1"/>
  <c r="J1295" i="3"/>
  <c r="K1295" i="4" s="1"/>
  <c r="H1295" i="6" s="1"/>
  <c r="J1296" i="3"/>
  <c r="K1296" i="4" s="1"/>
  <c r="H1296" i="6" s="1"/>
  <c r="J1297" i="3"/>
  <c r="K1297" i="4" s="1"/>
  <c r="H1297" i="6" s="1"/>
  <c r="J1299" i="3"/>
  <c r="K1299" i="4" s="1"/>
  <c r="H1299" i="6" s="1"/>
  <c r="J1300" i="3"/>
  <c r="K1300" i="4" s="1"/>
  <c r="H1300" i="6" s="1"/>
  <c r="J1301" i="3"/>
  <c r="K1301" i="4" s="1"/>
  <c r="H1301" i="6" s="1"/>
  <c r="J1303" i="3"/>
  <c r="K1303" i="4" s="1"/>
  <c r="H1303" i="6" s="1"/>
  <c r="J1304" i="3"/>
  <c r="K1304" i="4" s="1"/>
  <c r="H1304" i="6" s="1"/>
  <c r="J1305" i="3"/>
  <c r="K1305" i="4" s="1"/>
  <c r="H1305" i="6" s="1"/>
  <c r="J1307" i="3"/>
  <c r="K1307" i="4" s="1"/>
  <c r="H1307" i="6" s="1"/>
  <c r="J1308" i="3"/>
  <c r="K1308" i="4" s="1"/>
  <c r="H1308" i="6" s="1"/>
  <c r="J1309" i="3"/>
  <c r="K1309" i="4" s="1"/>
  <c r="H1309" i="6" s="1"/>
  <c r="J1311" i="3"/>
  <c r="K1311" i="4" s="1"/>
  <c r="H1311" i="6" s="1"/>
  <c r="J1312" i="3"/>
  <c r="K1312" i="4" s="1"/>
  <c r="H1312" i="6" s="1"/>
  <c r="J1313" i="3"/>
  <c r="K1313" i="4" s="1"/>
  <c r="H1313" i="6" s="1"/>
  <c r="J1315" i="3"/>
  <c r="K1315" i="4" s="1"/>
  <c r="H1315" i="6" s="1"/>
  <c r="J1316" i="3"/>
  <c r="K1316" i="4" s="1"/>
  <c r="H1316" i="6" s="1"/>
  <c r="J1317" i="3"/>
  <c r="K1317" i="4" s="1"/>
  <c r="H1317" i="6" s="1"/>
  <c r="J1319" i="3"/>
  <c r="K1319" i="4" s="1"/>
  <c r="H1319" i="6" s="1"/>
  <c r="J1320" i="3"/>
  <c r="K1320" i="4" s="1"/>
  <c r="H1320" i="6" s="1"/>
  <c r="J1321" i="3"/>
  <c r="K1321" i="4" s="1"/>
  <c r="H1321" i="6" s="1"/>
  <c r="J1323" i="3"/>
  <c r="K1323" i="4" s="1"/>
  <c r="H1323" i="6" s="1"/>
  <c r="J1324" i="3"/>
  <c r="K1324" i="4" s="1"/>
  <c r="H1324" i="6" s="1"/>
  <c r="J1325" i="3"/>
  <c r="K1325" i="4" s="1"/>
  <c r="H1325" i="6" s="1"/>
  <c r="J1327" i="3"/>
  <c r="K1327" i="4" s="1"/>
  <c r="H1327" i="6" s="1"/>
  <c r="J1328" i="3"/>
  <c r="K1328" i="4" s="1"/>
  <c r="H1328" i="6" s="1"/>
  <c r="J1329" i="3"/>
  <c r="K1329" i="4" s="1"/>
  <c r="H1329" i="6" s="1"/>
  <c r="J1331" i="3"/>
  <c r="K1331" i="4" s="1"/>
  <c r="H1331" i="6" s="1"/>
  <c r="J1332" i="3"/>
  <c r="K1332" i="4" s="1"/>
  <c r="H1332" i="6" s="1"/>
  <c r="J1333" i="3"/>
  <c r="K1333" i="4" s="1"/>
  <c r="H1333" i="6" s="1"/>
  <c r="J1335" i="3"/>
  <c r="K1335" i="4" s="1"/>
  <c r="H1335" i="6" s="1"/>
  <c r="J1336" i="3"/>
  <c r="K1336" i="4" s="1"/>
  <c r="H1336" i="6" s="1"/>
  <c r="J1337" i="3"/>
  <c r="K1337" i="4" s="1"/>
  <c r="H1337" i="6" s="1"/>
  <c r="J1339" i="3"/>
  <c r="K1339" i="4" s="1"/>
  <c r="H1339" i="6" s="1"/>
  <c r="J1340" i="3"/>
  <c r="K1340" i="4" s="1"/>
  <c r="H1340" i="6" s="1"/>
  <c r="J1341" i="3"/>
  <c r="K1341" i="4" s="1"/>
  <c r="H1341" i="6" s="1"/>
  <c r="J1343" i="3"/>
  <c r="K1343" i="4" s="1"/>
  <c r="H1343" i="6" s="1"/>
  <c r="J1344" i="3"/>
  <c r="K1344" i="4" s="1"/>
  <c r="H1344" i="6" s="1"/>
  <c r="J1345" i="3"/>
  <c r="K1345" i="4" s="1"/>
  <c r="H1345" i="6" s="1"/>
  <c r="J1347" i="3"/>
  <c r="K1347" i="4" s="1"/>
  <c r="H1347" i="6" s="1"/>
  <c r="J1348" i="3"/>
  <c r="K1348" i="4" s="1"/>
  <c r="H1348" i="6" s="1"/>
  <c r="J1349" i="3"/>
  <c r="K1349" i="4" s="1"/>
  <c r="H1349" i="6" s="1"/>
  <c r="J1351" i="3"/>
  <c r="K1351" i="4" s="1"/>
  <c r="H1351" i="6" s="1"/>
  <c r="J1352" i="3"/>
  <c r="K1352" i="4" s="1"/>
  <c r="H1352" i="6" s="1"/>
  <c r="J1353" i="3"/>
  <c r="K1353" i="4" s="1"/>
  <c r="H1353" i="6" s="1"/>
  <c r="J1355" i="3"/>
  <c r="K1355" i="4" s="1"/>
  <c r="H1355" i="6" s="1"/>
  <c r="J1356" i="3"/>
  <c r="K1356" i="4" s="1"/>
  <c r="H1356" i="6" s="1"/>
  <c r="J1357" i="3"/>
  <c r="K1357" i="4" s="1"/>
  <c r="H1357" i="6" s="1"/>
  <c r="J1359" i="3"/>
  <c r="K1359" i="4" s="1"/>
  <c r="H1359" i="6" s="1"/>
  <c r="J1360" i="3"/>
  <c r="K1360" i="4" s="1"/>
  <c r="H1360" i="6" s="1"/>
  <c r="J1361" i="3"/>
  <c r="K1361" i="4" s="1"/>
  <c r="H1361" i="6" s="1"/>
  <c r="J1363" i="3"/>
  <c r="K1363" i="4" s="1"/>
  <c r="H1363" i="6" s="1"/>
  <c r="J1364" i="3"/>
  <c r="K1364" i="4" s="1"/>
  <c r="H1364" i="6" s="1"/>
  <c r="J1365" i="3"/>
  <c r="K1365" i="4" s="1"/>
  <c r="H1365" i="6" s="1"/>
  <c r="J1367" i="3"/>
  <c r="K1367" i="4" s="1"/>
  <c r="H1367" i="6" s="1"/>
  <c r="J1368" i="3"/>
  <c r="K1368" i="4" s="1"/>
  <c r="H1368" i="6" s="1"/>
  <c r="J1369" i="3"/>
  <c r="K1369" i="4" s="1"/>
  <c r="H1369" i="6" s="1"/>
  <c r="J1371" i="3"/>
  <c r="K1371" i="4" s="1"/>
  <c r="H1371" i="6" s="1"/>
  <c r="J1372" i="3"/>
  <c r="K1372" i="4" s="1"/>
  <c r="H1372" i="6" s="1"/>
  <c r="J1373" i="3"/>
  <c r="K1373" i="4" s="1"/>
  <c r="H1373" i="6" s="1"/>
  <c r="J1375" i="3"/>
  <c r="K1375" i="4" s="1"/>
  <c r="H1375" i="6" s="1"/>
  <c r="J1376" i="3"/>
  <c r="K1376" i="4" s="1"/>
  <c r="H1376" i="6" s="1"/>
  <c r="J1377" i="3"/>
  <c r="K1377" i="4" s="1"/>
  <c r="H1377" i="6" s="1"/>
  <c r="J1379" i="3"/>
  <c r="K1379" i="4" s="1"/>
  <c r="H1379" i="6" s="1"/>
  <c r="J1380" i="3"/>
  <c r="K1380" i="4" s="1"/>
  <c r="H1380" i="6" s="1"/>
  <c r="J1381" i="3"/>
  <c r="K1381" i="4" s="1"/>
  <c r="H1381" i="6" s="1"/>
  <c r="J1383" i="3"/>
  <c r="K1383" i="4" s="1"/>
  <c r="H1383" i="6" s="1"/>
  <c r="J1384" i="3"/>
  <c r="K1384" i="4" s="1"/>
  <c r="H1384" i="6" s="1"/>
  <c r="J1385" i="3"/>
  <c r="K1385" i="4" s="1"/>
  <c r="H1385" i="6" s="1"/>
  <c r="J1387" i="3"/>
  <c r="K1387" i="4" s="1"/>
  <c r="H1387" i="6" s="1"/>
  <c r="J1388" i="3"/>
  <c r="K1388" i="4" s="1"/>
  <c r="H1388" i="6" s="1"/>
  <c r="J1389" i="3"/>
  <c r="K1389" i="4" s="1"/>
  <c r="H1389" i="6" s="1"/>
  <c r="J1391" i="3"/>
  <c r="K1391" i="4" s="1"/>
  <c r="H1391" i="6" s="1"/>
  <c r="J1392" i="3"/>
  <c r="K1392" i="4" s="1"/>
  <c r="H1392" i="6" s="1"/>
  <c r="J1393" i="3"/>
  <c r="K1393" i="4" s="1"/>
  <c r="H1393" i="6" s="1"/>
  <c r="J1395" i="3"/>
  <c r="K1395" i="4" s="1"/>
  <c r="H1395" i="6" s="1"/>
  <c r="J1396" i="3"/>
  <c r="K1396" i="4" s="1"/>
  <c r="H1396" i="6" s="1"/>
  <c r="J1397" i="3"/>
  <c r="K1397" i="4" s="1"/>
  <c r="H1397" i="6" s="1"/>
  <c r="J1399" i="3"/>
  <c r="K1399" i="4" s="1"/>
  <c r="H1399" i="6" s="1"/>
  <c r="J1400" i="3"/>
  <c r="K1400" i="4" s="1"/>
  <c r="H1400" i="6" s="1"/>
  <c r="J1401" i="3"/>
  <c r="K1401" i="4" s="1"/>
  <c r="H1401" i="6" s="1"/>
  <c r="J1403" i="3"/>
  <c r="K1403" i="4" s="1"/>
  <c r="H1403" i="6" s="1"/>
  <c r="J1404" i="3"/>
  <c r="K1404" i="4" s="1"/>
  <c r="H1404" i="6" s="1"/>
  <c r="J1405" i="3"/>
  <c r="K1405" i="4" s="1"/>
  <c r="H1405" i="6" s="1"/>
  <c r="J1407" i="3"/>
  <c r="K1407" i="4" s="1"/>
  <c r="H1407" i="6" s="1"/>
  <c r="J1408" i="3"/>
  <c r="K1408" i="4" s="1"/>
  <c r="H1408" i="6" s="1"/>
  <c r="J1409" i="3"/>
  <c r="K1409" i="4" s="1"/>
  <c r="H1409" i="6" s="1"/>
  <c r="J1411" i="3"/>
  <c r="K1411" i="4" s="1"/>
  <c r="H1411" i="6" s="1"/>
  <c r="J1412" i="3"/>
  <c r="K1412" i="4" s="1"/>
  <c r="H1412" i="6" s="1"/>
  <c r="J1413" i="3"/>
  <c r="K1413" i="4" s="1"/>
  <c r="H1413" i="6" s="1"/>
  <c r="J1415" i="3"/>
  <c r="K1415" i="4" s="1"/>
  <c r="H1415" i="6" s="1"/>
  <c r="J1416" i="3"/>
  <c r="K1416" i="4" s="1"/>
  <c r="H1416" i="6" s="1"/>
  <c r="J1417" i="3"/>
  <c r="K1417" i="4" s="1"/>
  <c r="H1417" i="6" s="1"/>
  <c r="J1419" i="3"/>
  <c r="K1419" i="4" s="1"/>
  <c r="H1419" i="6" s="1"/>
  <c r="J1420" i="3"/>
  <c r="K1420" i="4" s="1"/>
  <c r="H1420" i="6" s="1"/>
  <c r="J1421" i="3"/>
  <c r="K1421" i="4" s="1"/>
  <c r="H1421" i="6" s="1"/>
  <c r="J1423" i="3"/>
  <c r="K1423" i="4" s="1"/>
  <c r="H1423" i="6" s="1"/>
  <c r="J1424" i="3"/>
  <c r="K1424" i="4" s="1"/>
  <c r="H1424" i="6" s="1"/>
  <c r="J1425" i="3"/>
  <c r="K1425" i="4" s="1"/>
  <c r="H1425" i="6" s="1"/>
  <c r="J1427" i="3"/>
  <c r="K1427" i="4" s="1"/>
  <c r="H1427" i="6" s="1"/>
  <c r="J1428" i="3"/>
  <c r="K1428" i="4" s="1"/>
  <c r="H1428" i="6" s="1"/>
  <c r="J1429" i="3"/>
  <c r="K1429" i="4" s="1"/>
  <c r="H1429" i="6" s="1"/>
  <c r="J1431" i="3"/>
  <c r="K1431" i="4" s="1"/>
  <c r="H1431" i="6" s="1"/>
  <c r="J1432" i="3"/>
  <c r="K1432" i="4" s="1"/>
  <c r="H1432" i="6" s="1"/>
  <c r="J1433" i="3"/>
  <c r="K1433" i="4" s="1"/>
  <c r="H1433" i="6" s="1"/>
  <c r="J1435" i="3"/>
  <c r="K1435" i="4" s="1"/>
  <c r="H1435" i="6" s="1"/>
  <c r="J1436" i="3"/>
  <c r="K1436" i="4" s="1"/>
  <c r="H1436" i="6" s="1"/>
  <c r="J1437" i="3"/>
  <c r="K1437" i="4" s="1"/>
  <c r="H1437" i="6" s="1"/>
  <c r="J1439" i="3"/>
  <c r="K1439" i="4" s="1"/>
  <c r="H1439" i="6" s="1"/>
  <c r="J1440" i="3"/>
  <c r="K1440" i="4" s="1"/>
  <c r="H1440" i="6" s="1"/>
  <c r="J1441" i="3"/>
  <c r="K1441" i="4" s="1"/>
  <c r="H1441" i="6" s="1"/>
  <c r="J1443" i="3"/>
  <c r="K1443" i="4" s="1"/>
  <c r="H1443" i="6" s="1"/>
  <c r="J1444" i="3"/>
  <c r="K1444" i="4" s="1"/>
  <c r="H1444" i="6" s="1"/>
  <c r="J1445" i="3"/>
  <c r="K1445" i="4" s="1"/>
  <c r="H1445" i="6" s="1"/>
  <c r="J1447" i="3"/>
  <c r="K1447" i="4" s="1"/>
  <c r="H1447" i="6" s="1"/>
  <c r="J1448" i="3"/>
  <c r="K1448" i="4" s="1"/>
  <c r="H1448" i="6" s="1"/>
  <c r="J1449" i="3"/>
  <c r="K1449" i="4" s="1"/>
  <c r="H1449" i="6" s="1"/>
  <c r="J1451" i="3"/>
  <c r="K1451" i="4" s="1"/>
  <c r="H1451" i="6" s="1"/>
  <c r="J1452" i="3"/>
  <c r="K1452" i="4" s="1"/>
  <c r="H1452" i="6" s="1"/>
  <c r="J1453" i="3"/>
  <c r="K1453" i="4" s="1"/>
  <c r="H1453" i="6" s="1"/>
  <c r="J1455" i="3"/>
  <c r="K1455" i="4" s="1"/>
  <c r="H1455" i="6" s="1"/>
  <c r="J1456" i="3"/>
  <c r="K1456" i="4" s="1"/>
  <c r="H1456" i="6" s="1"/>
  <c r="J1457" i="3"/>
  <c r="K1457" i="4" s="1"/>
  <c r="H1457" i="6" s="1"/>
  <c r="J1459" i="3"/>
  <c r="K1459" i="4" s="1"/>
  <c r="H1459" i="6" s="1"/>
  <c r="J1460" i="3"/>
  <c r="K1460" i="4" s="1"/>
  <c r="H1460" i="6" s="1"/>
  <c r="J1461" i="3"/>
  <c r="K1461" i="4" s="1"/>
  <c r="H1461" i="6" s="1"/>
  <c r="J1463" i="3"/>
  <c r="K1463" i="4" s="1"/>
  <c r="H1463" i="6" s="1"/>
  <c r="J1464" i="3"/>
  <c r="K1464" i="4" s="1"/>
  <c r="H1464" i="6" s="1"/>
  <c r="J1465" i="3"/>
  <c r="K1465" i="4" s="1"/>
  <c r="H1465" i="6" s="1"/>
  <c r="J1467" i="3"/>
  <c r="K1467" i="4" s="1"/>
  <c r="H1467" i="6" s="1"/>
  <c r="J1468" i="3"/>
  <c r="K1468" i="4" s="1"/>
  <c r="H1468" i="6" s="1"/>
  <c r="J1469" i="3"/>
  <c r="K1469" i="4" s="1"/>
  <c r="H1469" i="6" s="1"/>
  <c r="J1471" i="3"/>
  <c r="K1471" i="4" s="1"/>
  <c r="H1471" i="6" s="1"/>
  <c r="J1472" i="3"/>
  <c r="K1472" i="4" s="1"/>
  <c r="H1472" i="6" s="1"/>
  <c r="J1473" i="3"/>
  <c r="K1473" i="4" s="1"/>
  <c r="H1473" i="6" s="1"/>
  <c r="J1475" i="3"/>
  <c r="K1475" i="4" s="1"/>
  <c r="H1475" i="6" s="1"/>
  <c r="J1476" i="3"/>
  <c r="K1476" i="4" s="1"/>
  <c r="H1476" i="6" s="1"/>
  <c r="J1477" i="3"/>
  <c r="K1477" i="4" s="1"/>
  <c r="H1477" i="6" s="1"/>
  <c r="J1479" i="3"/>
  <c r="K1479" i="4" s="1"/>
  <c r="H1479" i="6" s="1"/>
  <c r="J1480" i="3"/>
  <c r="K1480" i="4" s="1"/>
  <c r="H1480" i="6" s="1"/>
  <c r="J1481" i="3"/>
  <c r="K1481" i="4" s="1"/>
  <c r="H1481" i="6" s="1"/>
  <c r="J1483" i="3"/>
  <c r="K1483" i="4" s="1"/>
  <c r="H1483" i="6" s="1"/>
  <c r="J1484" i="3"/>
  <c r="K1484" i="4" s="1"/>
  <c r="H1484" i="6" s="1"/>
  <c r="J1485" i="3"/>
  <c r="K1485" i="4" s="1"/>
  <c r="H1485" i="6" s="1"/>
  <c r="J1487" i="3"/>
  <c r="K1487" i="4" s="1"/>
  <c r="H1487" i="6" s="1"/>
  <c r="J1488" i="3"/>
  <c r="K1488" i="4" s="1"/>
  <c r="H1488" i="6" s="1"/>
  <c r="J1489" i="3"/>
  <c r="K1489" i="4" s="1"/>
  <c r="H1489" i="6" s="1"/>
  <c r="J1491" i="3"/>
  <c r="K1491" i="4" s="1"/>
  <c r="H1491" i="6" s="1"/>
  <c r="J1492" i="3"/>
  <c r="K1492" i="4" s="1"/>
  <c r="H1492" i="6" s="1"/>
  <c r="J1493" i="3"/>
  <c r="K1493" i="4" s="1"/>
  <c r="H1493" i="6" s="1"/>
  <c r="J1495" i="3"/>
  <c r="K1495" i="4" s="1"/>
  <c r="H1495" i="6" s="1"/>
  <c r="J1496" i="3"/>
  <c r="K1496" i="4" s="1"/>
  <c r="H1496" i="6" s="1"/>
  <c r="J1497" i="3"/>
  <c r="K1497" i="4" s="1"/>
  <c r="H1497" i="6" s="1"/>
  <c r="J1499" i="3"/>
  <c r="K1499" i="4" s="1"/>
  <c r="H1499" i="6" s="1"/>
  <c r="J1500" i="3"/>
  <c r="K1500" i="4" s="1"/>
  <c r="H1500" i="6" s="1"/>
  <c r="J1501" i="3"/>
  <c r="K1501" i="4" s="1"/>
  <c r="H1501" i="6" s="1"/>
  <c r="J1503" i="3"/>
  <c r="K1503" i="4" s="1"/>
  <c r="H1503" i="6" s="1"/>
  <c r="J1504" i="3"/>
  <c r="K1504" i="4" s="1"/>
  <c r="H1504" i="6" s="1"/>
  <c r="J1505" i="3"/>
  <c r="K1505" i="4" s="1"/>
  <c r="H1505" i="6" s="1"/>
  <c r="J1507" i="3"/>
  <c r="K1507" i="4" s="1"/>
  <c r="H1507" i="6" s="1"/>
  <c r="J1508" i="3"/>
  <c r="K1508" i="4" s="1"/>
  <c r="H1508" i="6" s="1"/>
  <c r="J1509" i="3"/>
  <c r="K1509" i="4" s="1"/>
  <c r="H1509" i="6" s="1"/>
  <c r="J1511" i="3"/>
  <c r="K1511" i="4" s="1"/>
  <c r="H1511" i="6" s="1"/>
  <c r="J1512" i="3"/>
  <c r="K1512" i="4" s="1"/>
  <c r="H1512" i="6" s="1"/>
  <c r="J1513" i="3"/>
  <c r="K1513" i="4" s="1"/>
  <c r="H1513" i="6" s="1"/>
  <c r="J1515" i="3"/>
  <c r="K1515" i="4" s="1"/>
  <c r="H1515" i="6" s="1"/>
  <c r="J1516" i="3"/>
  <c r="K1516" i="4" s="1"/>
  <c r="H1516" i="6" s="1"/>
  <c r="J1517" i="3"/>
  <c r="K1517" i="4" s="1"/>
  <c r="H1517" i="6" s="1"/>
  <c r="J1519" i="3"/>
  <c r="K1519" i="4" s="1"/>
  <c r="H1519" i="6" s="1"/>
  <c r="J1520" i="3"/>
  <c r="K1520" i="4" s="1"/>
  <c r="H1520" i="6" s="1"/>
  <c r="J1521" i="3"/>
  <c r="K1521" i="4" s="1"/>
  <c r="H1521" i="6" s="1"/>
  <c r="J1523" i="3"/>
  <c r="K1523" i="4" s="1"/>
  <c r="H1523" i="6" s="1"/>
  <c r="J1524" i="3"/>
  <c r="K1524" i="4" s="1"/>
  <c r="H1524" i="6" s="1"/>
  <c r="J1525" i="3"/>
  <c r="K1525" i="4" s="1"/>
  <c r="H1525" i="6" s="1"/>
  <c r="J1527" i="3"/>
  <c r="K1527" i="4" s="1"/>
  <c r="H1527" i="6" s="1"/>
  <c r="J1528" i="3"/>
  <c r="K1528" i="4" s="1"/>
  <c r="H1528" i="6" s="1"/>
  <c r="J1529" i="3"/>
  <c r="K1529" i="4" s="1"/>
  <c r="H1529" i="6" s="1"/>
  <c r="J1531" i="3"/>
  <c r="K1531" i="4" s="1"/>
  <c r="H1531" i="6" s="1"/>
  <c r="J1532" i="3"/>
  <c r="K1532" i="4" s="1"/>
  <c r="H1532" i="6" s="1"/>
  <c r="J1533" i="3"/>
  <c r="K1533" i="4" s="1"/>
  <c r="H1533" i="6" s="1"/>
  <c r="J1535" i="3"/>
  <c r="K1535" i="4" s="1"/>
  <c r="H1535" i="6" s="1"/>
  <c r="J1536" i="3"/>
  <c r="K1536" i="4" s="1"/>
  <c r="H1536" i="6" s="1"/>
  <c r="J1537" i="3"/>
  <c r="K1537" i="4" s="1"/>
  <c r="H1537" i="6" s="1"/>
  <c r="J1539" i="3"/>
  <c r="K1539" i="4" s="1"/>
  <c r="H1539" i="6" s="1"/>
  <c r="J1540" i="3"/>
  <c r="K1540" i="4" s="1"/>
  <c r="H1540" i="6" s="1"/>
  <c r="J1541" i="3"/>
  <c r="K1541" i="4" s="1"/>
  <c r="H1541" i="6" s="1"/>
  <c r="J1543" i="3"/>
  <c r="K1543" i="4" s="1"/>
  <c r="H1543" i="6" s="1"/>
  <c r="J1544" i="3"/>
  <c r="K1544" i="4" s="1"/>
  <c r="H1544" i="6" s="1"/>
  <c r="J1545" i="3"/>
  <c r="K1545" i="4" s="1"/>
  <c r="H1545" i="6" s="1"/>
  <c r="J1547" i="3"/>
  <c r="K1547" i="4" s="1"/>
  <c r="H1547" i="6" s="1"/>
  <c r="J1548" i="3"/>
  <c r="K1548" i="4" s="1"/>
  <c r="H1548" i="6" s="1"/>
  <c r="J1549" i="3"/>
  <c r="K1549" i="4" s="1"/>
  <c r="H1549" i="6" s="1"/>
  <c r="J1551" i="3"/>
  <c r="K1551" i="4" s="1"/>
  <c r="H1551" i="6" s="1"/>
  <c r="J1552" i="3"/>
  <c r="K1552" i="4" s="1"/>
  <c r="H1552" i="6" s="1"/>
  <c r="J1553" i="3"/>
  <c r="K1553" i="4" s="1"/>
  <c r="H1553" i="6" s="1"/>
  <c r="J1555" i="3"/>
  <c r="K1555" i="4" s="1"/>
  <c r="H1555" i="6" s="1"/>
  <c r="J1556" i="3"/>
  <c r="K1556" i="4" s="1"/>
  <c r="H1556" i="6" s="1"/>
  <c r="J1557" i="3"/>
  <c r="K1557" i="4" s="1"/>
  <c r="H1557" i="6" s="1"/>
  <c r="J1559" i="3"/>
  <c r="K1559" i="4" s="1"/>
  <c r="H1559" i="6" s="1"/>
  <c r="J1560" i="3"/>
  <c r="K1560" i="4" s="1"/>
  <c r="H1560" i="6" s="1"/>
  <c r="J1561" i="3"/>
  <c r="K1561" i="4" s="1"/>
  <c r="H1561" i="6" s="1"/>
  <c r="J1563" i="3"/>
  <c r="K1563" i="4" s="1"/>
  <c r="H1563" i="6" s="1"/>
  <c r="J1564" i="3"/>
  <c r="K1564" i="4" s="1"/>
  <c r="H1564" i="6" s="1"/>
  <c r="J1565" i="3"/>
  <c r="K1565" i="4" s="1"/>
  <c r="H1565" i="6" s="1"/>
  <c r="J1567" i="3"/>
  <c r="K1567" i="4" s="1"/>
  <c r="H1567" i="6" s="1"/>
  <c r="J1568" i="3"/>
  <c r="K1568" i="4" s="1"/>
  <c r="H1568" i="6" s="1"/>
  <c r="J1569" i="3"/>
  <c r="K1569" i="4" s="1"/>
  <c r="H1569" i="6" s="1"/>
  <c r="J1571" i="3"/>
  <c r="K1571" i="4" s="1"/>
  <c r="H1571" i="6" s="1"/>
  <c r="J1572" i="3"/>
  <c r="K1572" i="4" s="1"/>
  <c r="H1572" i="6" s="1"/>
  <c r="J1573" i="3"/>
  <c r="K1573" i="4" s="1"/>
  <c r="H1573" i="6" s="1"/>
  <c r="J1575" i="3"/>
  <c r="K1575" i="4" s="1"/>
  <c r="H1575" i="6" s="1"/>
  <c r="J1576" i="3"/>
  <c r="K1576" i="4" s="1"/>
  <c r="H1576" i="6" s="1"/>
  <c r="J1577" i="3"/>
  <c r="K1577" i="4" s="1"/>
  <c r="H1577" i="6" s="1"/>
  <c r="J1579" i="3"/>
  <c r="K1579" i="4" s="1"/>
  <c r="H1579" i="6" s="1"/>
  <c r="J1580" i="3"/>
  <c r="K1580" i="4" s="1"/>
  <c r="H1580" i="6" s="1"/>
  <c r="J1581" i="3"/>
  <c r="K1581" i="4" s="1"/>
  <c r="H1581" i="6" s="1"/>
  <c r="J1583" i="3"/>
  <c r="K1583" i="4" s="1"/>
  <c r="H1583" i="6" s="1"/>
  <c r="J1584" i="3"/>
  <c r="K1584" i="4" s="1"/>
  <c r="H1584" i="6" s="1"/>
  <c r="J1585" i="3"/>
  <c r="K1585" i="4" s="1"/>
  <c r="H1585" i="6" s="1"/>
  <c r="J1587" i="3"/>
  <c r="K1587" i="4" s="1"/>
  <c r="H1587" i="6" s="1"/>
  <c r="J1588" i="3"/>
  <c r="K1588" i="4" s="1"/>
  <c r="H1588" i="6" s="1"/>
  <c r="J1589" i="3"/>
  <c r="K1589" i="4" s="1"/>
  <c r="H1589" i="6" s="1"/>
  <c r="J1591" i="3"/>
  <c r="K1591" i="4" s="1"/>
  <c r="H1591" i="6" s="1"/>
  <c r="J1592" i="3"/>
  <c r="K1592" i="4" s="1"/>
  <c r="H1592" i="6" s="1"/>
  <c r="J1593" i="3"/>
  <c r="K1593" i="4" s="1"/>
  <c r="H1593" i="6" s="1"/>
  <c r="J1595" i="3"/>
  <c r="K1595" i="4" s="1"/>
  <c r="H1595" i="6" s="1"/>
  <c r="J1596" i="3"/>
  <c r="K1596" i="4" s="1"/>
  <c r="H1596" i="6" s="1"/>
  <c r="J1597" i="3"/>
  <c r="K1597" i="4" s="1"/>
  <c r="H1597" i="6" s="1"/>
  <c r="J1599" i="3"/>
  <c r="K1599" i="4" s="1"/>
  <c r="H1599" i="6" s="1"/>
  <c r="J1600" i="3"/>
  <c r="K1600" i="4" s="1"/>
  <c r="H1600" i="6" s="1"/>
  <c r="J1601" i="3"/>
  <c r="K1601" i="4" s="1"/>
  <c r="H1601" i="6" s="1"/>
  <c r="J1603" i="3"/>
  <c r="K1603" i="4" s="1"/>
  <c r="H1603" i="6" s="1"/>
  <c r="J1604" i="3"/>
  <c r="K1604" i="4" s="1"/>
  <c r="H1604" i="6" s="1"/>
  <c r="J1605" i="3"/>
  <c r="K1605" i="4" s="1"/>
  <c r="H1605" i="6" s="1"/>
  <c r="J1607" i="3"/>
  <c r="K1607" i="4" s="1"/>
  <c r="H1607" i="6" s="1"/>
  <c r="J1608" i="3"/>
  <c r="K1608" i="4" s="1"/>
  <c r="H1608" i="6" s="1"/>
  <c r="J1609" i="3"/>
  <c r="K1609" i="4" s="1"/>
  <c r="H1609" i="6" s="1"/>
  <c r="J1611" i="3"/>
  <c r="K1611" i="4" s="1"/>
  <c r="H1611" i="6" s="1"/>
  <c r="J1612" i="3"/>
  <c r="K1612" i="4" s="1"/>
  <c r="H1612" i="6" s="1"/>
  <c r="J1613" i="3"/>
  <c r="K1613" i="4" s="1"/>
  <c r="H1613" i="6" s="1"/>
  <c r="J1615" i="3"/>
  <c r="K1615" i="4" s="1"/>
  <c r="H1615" i="6" s="1"/>
  <c r="J1616" i="3"/>
  <c r="K1616" i="4" s="1"/>
  <c r="H1616" i="6" s="1"/>
  <c r="J1617" i="3"/>
  <c r="K1617" i="4" s="1"/>
  <c r="H1617" i="6" s="1"/>
  <c r="J1619" i="3"/>
  <c r="K1619" i="4" s="1"/>
  <c r="H1619" i="6" s="1"/>
  <c r="J1620" i="3"/>
  <c r="K1620" i="4" s="1"/>
  <c r="H1620" i="6" s="1"/>
  <c r="J1621" i="3"/>
  <c r="K1621" i="4" s="1"/>
  <c r="H1621" i="6" s="1"/>
  <c r="J1623" i="3"/>
  <c r="K1623" i="4" s="1"/>
  <c r="H1623" i="6" s="1"/>
  <c r="J1624" i="3"/>
  <c r="K1624" i="4" s="1"/>
  <c r="H1624" i="6" s="1"/>
  <c r="J1625" i="3"/>
  <c r="K1625" i="4" s="1"/>
  <c r="H1625" i="6" s="1"/>
  <c r="J1627" i="3"/>
  <c r="K1627" i="4" s="1"/>
  <c r="H1627" i="6" s="1"/>
  <c r="J1628" i="3"/>
  <c r="K1628" i="4" s="1"/>
  <c r="H1628" i="6" s="1"/>
  <c r="J1629" i="3"/>
  <c r="K1629" i="4" s="1"/>
  <c r="H1629" i="6" s="1"/>
  <c r="J1631" i="3"/>
  <c r="K1631" i="4" s="1"/>
  <c r="H1631" i="6" s="1"/>
  <c r="J1632" i="3"/>
  <c r="K1632" i="4" s="1"/>
  <c r="H1632" i="6" s="1"/>
  <c r="J1633" i="3"/>
  <c r="K1633" i="4" s="1"/>
  <c r="H1633" i="6" s="1"/>
  <c r="J1635" i="3"/>
  <c r="K1635" i="4" s="1"/>
  <c r="H1635" i="6" s="1"/>
  <c r="J1636" i="3"/>
  <c r="K1636" i="4" s="1"/>
  <c r="H1636" i="6" s="1"/>
  <c r="J1637" i="3"/>
  <c r="K1637" i="4" s="1"/>
  <c r="H1637" i="6" s="1"/>
  <c r="J1639" i="3"/>
  <c r="K1639" i="4" s="1"/>
  <c r="H1639" i="6" s="1"/>
  <c r="J1640" i="3"/>
  <c r="K1640" i="4" s="1"/>
  <c r="H1640" i="6" s="1"/>
  <c r="J1641" i="3"/>
  <c r="K1641" i="4" s="1"/>
  <c r="H1641" i="6" s="1"/>
  <c r="J1643" i="3"/>
  <c r="K1643" i="4" s="1"/>
  <c r="H1643" i="6" s="1"/>
  <c r="J1644" i="3"/>
  <c r="K1644" i="4" s="1"/>
  <c r="H1644" i="6" s="1"/>
  <c r="J1645" i="3"/>
  <c r="K1645" i="4" s="1"/>
  <c r="H1645" i="6" s="1"/>
  <c r="J1647" i="3"/>
  <c r="K1647" i="4" s="1"/>
  <c r="H1647" i="6" s="1"/>
  <c r="J1648" i="3"/>
  <c r="K1648" i="4" s="1"/>
  <c r="H1648" i="6" s="1"/>
  <c r="J1649" i="3"/>
  <c r="K1649" i="4" s="1"/>
  <c r="H1649" i="6" s="1"/>
  <c r="J1651" i="3"/>
  <c r="K1651" i="4" s="1"/>
  <c r="H1651" i="6" s="1"/>
  <c r="J1652" i="3"/>
  <c r="K1652" i="4" s="1"/>
  <c r="H1652" i="6" s="1"/>
  <c r="J1653" i="3"/>
  <c r="K1653" i="4" s="1"/>
  <c r="H1653" i="6" s="1"/>
  <c r="J1655" i="3"/>
  <c r="K1655" i="4" s="1"/>
  <c r="H1655" i="6" s="1"/>
  <c r="J1656" i="3"/>
  <c r="K1656" i="4" s="1"/>
  <c r="H1656" i="6" s="1"/>
  <c r="J1657" i="3"/>
  <c r="K1657" i="4" s="1"/>
  <c r="H1657" i="6" s="1"/>
  <c r="J1659" i="3"/>
  <c r="K1659" i="4" s="1"/>
  <c r="H1659" i="6" s="1"/>
  <c r="J1660" i="3"/>
  <c r="K1660" i="4" s="1"/>
  <c r="H1660" i="6" s="1"/>
  <c r="J1661" i="3"/>
  <c r="K1661" i="4" s="1"/>
  <c r="H1661" i="6" s="1"/>
  <c r="J1663" i="3"/>
  <c r="K1663" i="4" s="1"/>
  <c r="H1663" i="6" s="1"/>
  <c r="J1664" i="3"/>
  <c r="K1664" i="4" s="1"/>
  <c r="H1664" i="6" s="1"/>
  <c r="J1665" i="3"/>
  <c r="K1665" i="4" s="1"/>
  <c r="H1665" i="6" s="1"/>
  <c r="J1667" i="3"/>
  <c r="K1667" i="4" s="1"/>
  <c r="H1667" i="6" s="1"/>
  <c r="J1668" i="3"/>
  <c r="K1668" i="4" s="1"/>
  <c r="H1668" i="6" s="1"/>
  <c r="J1669" i="3"/>
  <c r="K1669" i="4" s="1"/>
  <c r="H1669" i="6" s="1"/>
  <c r="J1671" i="3"/>
  <c r="K1671" i="4" s="1"/>
  <c r="H1671" i="6" s="1"/>
  <c r="J1672" i="3"/>
  <c r="K1672" i="4" s="1"/>
  <c r="H1672" i="6" s="1"/>
  <c r="J1673" i="3"/>
  <c r="K1673" i="4" s="1"/>
  <c r="H1673" i="6" s="1"/>
  <c r="J1675" i="3"/>
  <c r="K1675" i="4" s="1"/>
  <c r="H1675" i="6" s="1"/>
  <c r="J1676" i="3"/>
  <c r="K1676" i="4" s="1"/>
  <c r="H1676" i="6" s="1"/>
  <c r="J1677" i="3"/>
  <c r="K1677" i="4" s="1"/>
  <c r="H1677" i="6" s="1"/>
  <c r="J1679" i="3"/>
  <c r="K1679" i="4" s="1"/>
  <c r="H1679" i="6" s="1"/>
  <c r="J1680" i="3"/>
  <c r="K1680" i="4" s="1"/>
  <c r="H1680" i="6" s="1"/>
  <c r="J1681" i="3"/>
  <c r="K1681" i="4" s="1"/>
  <c r="H1681" i="6" s="1"/>
  <c r="J1683" i="3"/>
  <c r="K1683" i="4" s="1"/>
  <c r="H1683" i="6" s="1"/>
  <c r="J1684" i="3"/>
  <c r="K1684" i="4" s="1"/>
  <c r="H1684" i="6" s="1"/>
  <c r="J1685" i="3"/>
  <c r="K1685" i="4" s="1"/>
  <c r="H1685" i="6" s="1"/>
  <c r="J1687" i="3"/>
  <c r="K1687" i="4" s="1"/>
  <c r="H1687" i="6" s="1"/>
  <c r="J1688" i="3"/>
  <c r="K1688" i="4" s="1"/>
  <c r="H1688" i="6" s="1"/>
  <c r="J1689" i="3"/>
  <c r="K1689" i="4" s="1"/>
  <c r="H1689" i="6" s="1"/>
  <c r="J1691" i="3"/>
  <c r="K1691" i="4" s="1"/>
  <c r="H1691" i="6" s="1"/>
  <c r="J1692" i="3"/>
  <c r="K1692" i="4" s="1"/>
  <c r="H1692" i="6" s="1"/>
  <c r="J1693" i="3"/>
  <c r="K1693" i="4" s="1"/>
  <c r="H1693" i="6" s="1"/>
  <c r="J1695" i="3"/>
  <c r="K1695" i="4" s="1"/>
  <c r="H1695" i="6" s="1"/>
  <c r="J1696" i="3"/>
  <c r="K1696" i="4" s="1"/>
  <c r="H1696" i="6" s="1"/>
  <c r="J1697" i="3"/>
  <c r="K1697" i="4" s="1"/>
  <c r="H1697" i="6" s="1"/>
  <c r="J1699" i="3"/>
  <c r="K1699" i="4" s="1"/>
  <c r="H1699" i="6" s="1"/>
  <c r="J1700" i="3"/>
  <c r="K1700" i="4" s="1"/>
  <c r="H1700" i="6" s="1"/>
  <c r="J1701" i="3"/>
  <c r="K1701" i="4" s="1"/>
  <c r="H1701" i="6" s="1"/>
  <c r="J1703" i="3"/>
  <c r="K1703" i="4" s="1"/>
  <c r="H1703" i="6" s="1"/>
  <c r="J1704" i="3"/>
  <c r="K1704" i="4" s="1"/>
  <c r="H1704" i="6" s="1"/>
  <c r="J1705" i="3"/>
  <c r="K1705" i="4" s="1"/>
  <c r="H1705" i="6" s="1"/>
  <c r="J1707" i="3"/>
  <c r="K1707" i="4" s="1"/>
  <c r="H1707" i="6" s="1"/>
  <c r="J1708" i="3"/>
  <c r="K1708" i="4" s="1"/>
  <c r="H1708" i="6" s="1"/>
  <c r="J1709" i="3"/>
  <c r="K1709" i="4" s="1"/>
  <c r="H1709" i="6" s="1"/>
  <c r="J1711" i="3"/>
  <c r="K1711" i="4" s="1"/>
  <c r="H1711" i="6" s="1"/>
  <c r="J1712" i="3"/>
  <c r="K1712" i="4" s="1"/>
  <c r="H1712" i="6" s="1"/>
  <c r="J1713" i="3"/>
  <c r="K1713" i="4" s="1"/>
  <c r="H1713" i="6" s="1"/>
  <c r="J1715" i="3"/>
  <c r="K1715" i="4" s="1"/>
  <c r="H1715" i="6" s="1"/>
  <c r="J1716" i="3"/>
  <c r="K1716" i="4" s="1"/>
  <c r="H1716" i="6" s="1"/>
  <c r="J1717" i="3"/>
  <c r="K1717" i="4" s="1"/>
  <c r="H1717" i="6" s="1"/>
  <c r="J1719" i="3"/>
  <c r="K1719" i="4" s="1"/>
  <c r="H1719" i="6" s="1"/>
  <c r="J1720" i="3"/>
  <c r="K1720" i="4" s="1"/>
  <c r="H1720" i="6" s="1"/>
  <c r="J1721" i="3"/>
  <c r="K1721" i="4" s="1"/>
  <c r="H1721" i="6" s="1"/>
  <c r="J1723" i="3"/>
  <c r="K1723" i="4" s="1"/>
  <c r="H1723" i="6" s="1"/>
  <c r="J1724" i="3"/>
  <c r="K1724" i="4" s="1"/>
  <c r="H1724" i="6" s="1"/>
  <c r="J1725" i="3"/>
  <c r="K1725" i="4" s="1"/>
  <c r="H1725" i="6" s="1"/>
  <c r="J1727" i="3"/>
  <c r="K1727" i="4" s="1"/>
  <c r="H1727" i="6" s="1"/>
  <c r="J1728" i="3"/>
  <c r="K1728" i="4" s="1"/>
  <c r="H1728" i="6" s="1"/>
  <c r="J1729" i="3"/>
  <c r="K1729" i="4" s="1"/>
  <c r="H1729" i="6" s="1"/>
  <c r="J1731" i="3"/>
  <c r="K1731" i="4" s="1"/>
  <c r="H1731" i="6" s="1"/>
  <c r="J1732" i="3"/>
  <c r="K1732" i="4" s="1"/>
  <c r="H1732" i="6" s="1"/>
  <c r="J1733" i="3"/>
  <c r="K1733" i="4" s="1"/>
  <c r="H1733" i="6" s="1"/>
  <c r="J1735" i="3"/>
  <c r="K1735" i="4" s="1"/>
  <c r="H1735" i="6" s="1"/>
  <c r="J1736" i="3"/>
  <c r="K1736" i="4" s="1"/>
  <c r="H1736" i="6" s="1"/>
  <c r="J1737" i="3"/>
  <c r="K1737" i="4" s="1"/>
  <c r="H1737" i="6" s="1"/>
  <c r="J1739" i="3"/>
  <c r="K1739" i="4" s="1"/>
  <c r="H1739" i="6" s="1"/>
  <c r="J1740" i="3"/>
  <c r="K1740" i="4" s="1"/>
  <c r="H1740" i="6" s="1"/>
  <c r="J1741" i="3"/>
  <c r="K1741" i="4" s="1"/>
  <c r="H1741" i="6" s="1"/>
  <c r="J1743" i="3"/>
  <c r="K1743" i="4" s="1"/>
  <c r="H1743" i="6" s="1"/>
  <c r="J1744" i="3"/>
  <c r="K1744" i="4" s="1"/>
  <c r="H1744" i="6" s="1"/>
  <c r="J1745" i="3"/>
  <c r="K1745" i="4" s="1"/>
  <c r="H1745" i="6" s="1"/>
  <c r="J1747" i="3"/>
  <c r="K1747" i="4" s="1"/>
  <c r="H1747" i="6" s="1"/>
  <c r="J1748" i="3"/>
  <c r="K1748" i="4" s="1"/>
  <c r="H1748" i="6" s="1"/>
  <c r="J1749" i="3"/>
  <c r="K1749" i="4" s="1"/>
  <c r="H1749" i="6" s="1"/>
  <c r="J1751" i="3"/>
  <c r="K1751" i="4" s="1"/>
  <c r="H1751" i="6" s="1"/>
  <c r="J1752" i="3"/>
  <c r="K1752" i="4" s="1"/>
  <c r="H1752" i="6" s="1"/>
  <c r="J1753" i="3"/>
  <c r="K1753" i="4" s="1"/>
  <c r="H1753" i="6" s="1"/>
  <c r="J1755" i="3"/>
  <c r="K1755" i="4" s="1"/>
  <c r="H1755" i="6" s="1"/>
  <c r="J1756" i="3"/>
  <c r="K1756" i="4" s="1"/>
  <c r="H1756" i="6" s="1"/>
  <c r="J1757" i="3"/>
  <c r="K1757" i="4" s="1"/>
  <c r="H1757" i="6" s="1"/>
  <c r="J1759" i="3"/>
  <c r="K1759" i="4" s="1"/>
  <c r="H1759" i="6" s="1"/>
  <c r="J1760" i="3"/>
  <c r="K1760" i="4" s="1"/>
  <c r="H1760" i="6" s="1"/>
  <c r="J1761" i="3"/>
  <c r="K1761" i="4" s="1"/>
  <c r="H1761" i="6" s="1"/>
  <c r="J1763" i="3"/>
  <c r="K1763" i="4" s="1"/>
  <c r="H1763" i="6" s="1"/>
  <c r="J1764" i="3"/>
  <c r="K1764" i="4" s="1"/>
  <c r="H1764" i="6" s="1"/>
  <c r="J1765" i="3"/>
  <c r="K1765" i="4" s="1"/>
  <c r="H1765" i="6" s="1"/>
  <c r="J1767" i="3"/>
  <c r="K1767" i="4" s="1"/>
  <c r="H1767" i="6" s="1"/>
  <c r="J1768" i="3"/>
  <c r="K1768" i="4" s="1"/>
  <c r="H1768" i="6" s="1"/>
  <c r="J1769" i="3"/>
  <c r="K1769" i="4" s="1"/>
  <c r="H1769" i="6" s="1"/>
  <c r="J1771" i="3"/>
  <c r="K1771" i="4" s="1"/>
  <c r="H1771" i="6" s="1"/>
  <c r="J1772" i="3"/>
  <c r="K1772" i="4" s="1"/>
  <c r="H1772" i="6" s="1"/>
  <c r="J1773" i="3"/>
  <c r="K1773" i="4" s="1"/>
  <c r="H1773" i="6" s="1"/>
  <c r="J1775" i="3"/>
  <c r="K1775" i="4" s="1"/>
  <c r="H1775" i="6" s="1"/>
  <c r="J1776" i="3"/>
  <c r="K1776" i="4" s="1"/>
  <c r="H1776" i="6" s="1"/>
  <c r="J1777" i="3"/>
  <c r="K1777" i="4" s="1"/>
  <c r="H1777" i="6" s="1"/>
  <c r="J1779" i="3"/>
  <c r="K1779" i="4" s="1"/>
  <c r="H1779" i="6" s="1"/>
  <c r="J1780" i="3"/>
  <c r="K1780" i="4" s="1"/>
  <c r="H1780" i="6" s="1"/>
  <c r="J1781" i="3"/>
  <c r="K1781" i="4" s="1"/>
  <c r="H1781" i="6" s="1"/>
  <c r="J1783" i="3"/>
  <c r="K1783" i="4" s="1"/>
  <c r="H1783" i="6" s="1"/>
  <c r="J1784" i="3"/>
  <c r="K1784" i="4" s="1"/>
  <c r="H1784" i="6" s="1"/>
  <c r="J1785" i="3"/>
  <c r="K1785" i="4" s="1"/>
  <c r="H1785" i="6" s="1"/>
  <c r="J1787" i="3"/>
  <c r="K1787" i="4" s="1"/>
  <c r="H1787" i="6" s="1"/>
  <c r="J1788" i="3"/>
  <c r="K1788" i="4" s="1"/>
  <c r="H1788" i="6" s="1"/>
  <c r="J1789" i="3"/>
  <c r="K1789" i="4" s="1"/>
  <c r="H1789" i="6" s="1"/>
  <c r="J1791" i="3"/>
  <c r="K1791" i="4" s="1"/>
  <c r="H1791" i="6" s="1"/>
  <c r="J1792" i="3"/>
  <c r="K1792" i="4" s="1"/>
  <c r="H1792" i="6" s="1"/>
  <c r="J1793" i="3"/>
  <c r="K1793" i="4" s="1"/>
  <c r="H1793" i="6" s="1"/>
  <c r="J1795" i="3"/>
  <c r="K1795" i="4" s="1"/>
  <c r="H1795" i="6" s="1"/>
  <c r="J1796" i="3"/>
  <c r="K1796" i="4" s="1"/>
  <c r="H1796" i="6" s="1"/>
  <c r="J1797" i="3"/>
  <c r="K1797" i="4" s="1"/>
  <c r="H1797" i="6" s="1"/>
  <c r="J1799" i="3"/>
  <c r="K1799" i="4" s="1"/>
  <c r="H1799" i="6" s="1"/>
  <c r="J1800" i="3"/>
  <c r="K1800" i="4" s="1"/>
  <c r="H1800" i="6" s="1"/>
  <c r="J1801" i="3"/>
  <c r="K1801" i="4" s="1"/>
  <c r="H1801" i="6" s="1"/>
  <c r="J1803" i="3"/>
  <c r="K1803" i="4" s="1"/>
  <c r="H1803" i="6" s="1"/>
  <c r="J1804" i="3"/>
  <c r="K1804" i="4" s="1"/>
  <c r="H1804" i="6" s="1"/>
  <c r="J1805" i="3"/>
  <c r="K1805" i="4" s="1"/>
  <c r="H1805" i="6" s="1"/>
  <c r="J1807" i="3"/>
  <c r="K1807" i="4" s="1"/>
  <c r="H1807" i="6" s="1"/>
  <c r="J1808" i="3"/>
  <c r="K1808" i="4" s="1"/>
  <c r="H1808" i="6" s="1"/>
  <c r="J1809" i="3"/>
  <c r="K1809" i="4" s="1"/>
  <c r="H1809" i="6" s="1"/>
  <c r="J1811" i="3"/>
  <c r="K1811" i="4" s="1"/>
  <c r="H1811" i="6" s="1"/>
  <c r="J1812" i="3"/>
  <c r="K1812" i="4" s="1"/>
  <c r="H1812" i="6" s="1"/>
  <c r="J1813" i="3"/>
  <c r="K1813" i="4" s="1"/>
  <c r="H1813" i="6" s="1"/>
  <c r="J1815" i="3"/>
  <c r="K1815" i="4" s="1"/>
  <c r="H1815" i="6" s="1"/>
  <c r="J1816" i="3"/>
  <c r="K1816" i="4" s="1"/>
  <c r="H1816" i="6" s="1"/>
  <c r="J1817" i="3"/>
  <c r="K1817" i="4" s="1"/>
  <c r="H1817" i="6" s="1"/>
  <c r="J1819" i="3"/>
  <c r="K1819" i="4" s="1"/>
  <c r="H1819" i="6" s="1"/>
  <c r="J1820" i="3"/>
  <c r="K1820" i="4" s="1"/>
  <c r="H1820" i="6" s="1"/>
  <c r="J1821" i="3"/>
  <c r="K1821" i="4" s="1"/>
  <c r="H1821" i="6" s="1"/>
  <c r="J1823" i="3"/>
  <c r="K1823" i="4" s="1"/>
  <c r="H1823" i="6" s="1"/>
  <c r="J1824" i="3"/>
  <c r="K1824" i="4" s="1"/>
  <c r="H1824" i="6" s="1"/>
  <c r="J1825" i="3"/>
  <c r="K1825" i="4" s="1"/>
  <c r="H1825" i="6" s="1"/>
  <c r="J1827" i="3"/>
  <c r="K1827" i="4" s="1"/>
  <c r="H1827" i="6" s="1"/>
  <c r="J1828" i="3"/>
  <c r="K1828" i="4" s="1"/>
  <c r="H1828" i="6" s="1"/>
  <c r="J1829" i="3"/>
  <c r="K1829" i="4" s="1"/>
  <c r="H1829" i="6" s="1"/>
  <c r="J1831" i="3"/>
  <c r="K1831" i="4" s="1"/>
  <c r="H1831" i="6" s="1"/>
  <c r="J1832" i="3"/>
  <c r="K1832" i="4" s="1"/>
  <c r="H1832" i="6" s="1"/>
  <c r="J1833" i="3"/>
  <c r="K1833" i="4" s="1"/>
  <c r="H1833" i="6" s="1"/>
  <c r="J1835" i="3"/>
  <c r="K1835" i="4" s="1"/>
  <c r="H1835" i="6" s="1"/>
  <c r="J1836" i="3"/>
  <c r="K1836" i="4" s="1"/>
  <c r="H1836" i="6" s="1"/>
  <c r="J1837" i="3"/>
  <c r="K1837" i="4" s="1"/>
  <c r="H1837" i="6" s="1"/>
  <c r="J1839" i="3"/>
  <c r="K1839" i="4" s="1"/>
  <c r="H1839" i="6" s="1"/>
  <c r="J1840" i="3"/>
  <c r="K1840" i="4" s="1"/>
  <c r="H1840" i="6" s="1"/>
  <c r="J1841" i="3"/>
  <c r="K1841" i="4" s="1"/>
  <c r="H1841" i="6" s="1"/>
  <c r="J1843" i="3"/>
  <c r="K1843" i="4" s="1"/>
  <c r="H1843" i="6" s="1"/>
  <c r="J1844" i="3"/>
  <c r="K1844" i="4" s="1"/>
  <c r="H1844" i="6" s="1"/>
  <c r="J1845" i="3"/>
  <c r="K1845" i="4" s="1"/>
  <c r="H1845" i="6" s="1"/>
  <c r="J1847" i="3"/>
  <c r="K1847" i="4" s="1"/>
  <c r="H1847" i="6" s="1"/>
  <c r="J1848" i="3"/>
  <c r="K1848" i="4" s="1"/>
  <c r="H1848" i="6" s="1"/>
  <c r="J1849" i="3"/>
  <c r="K1849" i="4" s="1"/>
  <c r="H1849" i="6" s="1"/>
  <c r="J1851" i="3"/>
  <c r="K1851" i="4" s="1"/>
  <c r="H1851" i="6" s="1"/>
  <c r="J1852" i="3"/>
  <c r="K1852" i="4" s="1"/>
  <c r="H1852" i="6" s="1"/>
  <c r="J1853" i="3"/>
  <c r="K1853" i="4" s="1"/>
  <c r="H1853" i="6" s="1"/>
  <c r="J1855" i="3"/>
  <c r="K1855" i="4" s="1"/>
  <c r="H1855" i="6" s="1"/>
  <c r="J1856" i="3"/>
  <c r="K1856" i="4" s="1"/>
  <c r="H1856" i="6" s="1"/>
  <c r="J1857" i="3"/>
  <c r="K1857" i="4" s="1"/>
  <c r="H1857" i="6" s="1"/>
  <c r="J1859" i="3"/>
  <c r="K1859" i="4" s="1"/>
  <c r="H1859" i="6" s="1"/>
  <c r="J1860" i="3"/>
  <c r="K1860" i="4" s="1"/>
  <c r="H1860" i="6" s="1"/>
  <c r="J1861" i="3"/>
  <c r="K1861" i="4" s="1"/>
  <c r="H1861" i="6" s="1"/>
  <c r="J1863" i="3"/>
  <c r="K1863" i="4" s="1"/>
  <c r="H1863" i="6" s="1"/>
  <c r="J1864" i="3"/>
  <c r="K1864" i="4" s="1"/>
  <c r="H1864" i="6" s="1"/>
  <c r="J1865" i="3"/>
  <c r="K1865" i="4" s="1"/>
  <c r="H1865" i="6" s="1"/>
  <c r="J1867" i="3"/>
  <c r="K1867" i="4" s="1"/>
  <c r="H1867" i="6" s="1"/>
  <c r="J1868" i="3"/>
  <c r="K1868" i="4" s="1"/>
  <c r="H1868" i="6" s="1"/>
  <c r="J1869" i="3"/>
  <c r="K1869" i="4" s="1"/>
  <c r="H1869" i="6" s="1"/>
  <c r="J1871" i="3"/>
  <c r="K1871" i="4" s="1"/>
  <c r="H1871" i="6" s="1"/>
  <c r="J1872" i="3"/>
  <c r="K1872" i="4" s="1"/>
  <c r="H1872" i="6" s="1"/>
  <c r="J1873" i="3"/>
  <c r="K1873" i="4" s="1"/>
  <c r="H1873" i="6" s="1"/>
  <c r="J1875" i="3"/>
  <c r="K1875" i="4" s="1"/>
  <c r="H1875" i="6" s="1"/>
  <c r="J1876" i="3"/>
  <c r="K1876" i="4" s="1"/>
  <c r="H1876" i="6" s="1"/>
  <c r="J1877" i="3"/>
  <c r="K1877" i="4" s="1"/>
  <c r="H1877" i="6" s="1"/>
  <c r="J1879" i="3"/>
  <c r="K1879" i="4" s="1"/>
  <c r="H1879" i="6" s="1"/>
  <c r="J1880" i="3"/>
  <c r="K1880" i="4" s="1"/>
  <c r="H1880" i="6" s="1"/>
  <c r="J1881" i="3"/>
  <c r="K1881" i="4" s="1"/>
  <c r="H1881" i="6" s="1"/>
  <c r="J1883" i="3"/>
  <c r="K1883" i="4" s="1"/>
  <c r="H1883" i="6" s="1"/>
  <c r="J1884" i="3"/>
  <c r="K1884" i="4" s="1"/>
  <c r="H1884" i="6" s="1"/>
  <c r="J1885" i="3"/>
  <c r="K1885" i="4" s="1"/>
  <c r="H1885" i="6" s="1"/>
  <c r="J1887" i="3"/>
  <c r="K1887" i="4" s="1"/>
  <c r="H1887" i="6" s="1"/>
  <c r="J1888" i="3"/>
  <c r="K1888" i="4" s="1"/>
  <c r="H1888" i="6" s="1"/>
  <c r="J1889" i="3"/>
  <c r="K1889" i="4" s="1"/>
  <c r="H1889" i="6" s="1"/>
  <c r="J1891" i="3"/>
  <c r="K1891" i="4" s="1"/>
  <c r="H1891" i="6" s="1"/>
  <c r="J1892" i="3"/>
  <c r="K1892" i="4" s="1"/>
  <c r="H1892" i="6" s="1"/>
  <c r="J1893" i="3"/>
  <c r="K1893" i="4" s="1"/>
  <c r="H1893" i="6" s="1"/>
  <c r="J1895" i="3"/>
  <c r="K1895" i="4" s="1"/>
  <c r="H1895" i="6" s="1"/>
  <c r="J1896" i="3"/>
  <c r="K1896" i="4" s="1"/>
  <c r="H1896" i="6" s="1"/>
  <c r="J1897" i="3"/>
  <c r="K1897" i="4" s="1"/>
  <c r="H1897" i="6" s="1"/>
  <c r="J1899" i="3"/>
  <c r="K1899" i="4" s="1"/>
  <c r="H1899" i="6" s="1"/>
  <c r="J1900" i="3"/>
  <c r="K1900" i="4" s="1"/>
  <c r="H1900" i="6" s="1"/>
  <c r="J1901" i="3"/>
  <c r="K1901" i="4" s="1"/>
  <c r="H1901" i="6" s="1"/>
  <c r="J1903" i="3"/>
  <c r="K1903" i="4" s="1"/>
  <c r="H1903" i="6" s="1"/>
  <c r="J1904" i="3"/>
  <c r="K1904" i="4" s="1"/>
  <c r="H1904" i="6" s="1"/>
  <c r="J1905" i="3"/>
  <c r="K1905" i="4" s="1"/>
  <c r="H1905" i="6" s="1"/>
  <c r="J1907" i="3"/>
  <c r="K1907" i="4" s="1"/>
  <c r="H1907" i="6" s="1"/>
  <c r="J1908" i="3"/>
  <c r="K1908" i="4" s="1"/>
  <c r="H1908" i="6" s="1"/>
  <c r="J1909" i="3"/>
  <c r="K1909" i="4" s="1"/>
  <c r="H1909" i="6" s="1"/>
  <c r="J1911" i="3"/>
  <c r="K1911" i="4" s="1"/>
  <c r="H1911" i="6" s="1"/>
  <c r="J1912" i="3"/>
  <c r="K1912" i="4" s="1"/>
  <c r="H1912" i="6" s="1"/>
  <c r="J1913" i="3"/>
  <c r="K1913" i="4" s="1"/>
  <c r="H1913" i="6" s="1"/>
  <c r="J1915" i="3"/>
  <c r="K1915" i="4" s="1"/>
  <c r="H1915" i="6" s="1"/>
  <c r="J1916" i="3"/>
  <c r="K1916" i="4" s="1"/>
  <c r="H1916" i="6" s="1"/>
  <c r="J1917" i="3"/>
  <c r="K1917" i="4" s="1"/>
  <c r="H1917" i="6" s="1"/>
  <c r="J1919" i="3"/>
  <c r="K1919" i="4" s="1"/>
  <c r="H1919" i="6" s="1"/>
  <c r="J1920" i="3"/>
  <c r="K1920" i="4" s="1"/>
  <c r="H1920" i="6" s="1"/>
  <c r="J1921" i="3"/>
  <c r="K1921" i="4" s="1"/>
  <c r="H1921" i="6" s="1"/>
  <c r="J1923" i="3"/>
  <c r="K1923" i="4" s="1"/>
  <c r="H1923" i="6" s="1"/>
  <c r="J1924" i="3"/>
  <c r="K1924" i="4" s="1"/>
  <c r="H1924" i="6" s="1"/>
  <c r="J1925" i="3"/>
  <c r="K1925" i="4" s="1"/>
  <c r="H1925" i="6" s="1"/>
  <c r="J1927" i="3"/>
  <c r="K1927" i="4" s="1"/>
  <c r="H1927" i="6" s="1"/>
  <c r="J1928" i="3"/>
  <c r="K1928" i="4" s="1"/>
  <c r="H1928" i="6" s="1"/>
  <c r="J1929" i="3"/>
  <c r="K1929" i="4" s="1"/>
  <c r="H1929" i="6" s="1"/>
  <c r="J1931" i="3"/>
  <c r="K1931" i="4" s="1"/>
  <c r="H1931" i="6" s="1"/>
  <c r="J1932" i="3"/>
  <c r="K1932" i="4" s="1"/>
  <c r="H1932" i="6" s="1"/>
  <c r="J1933" i="3"/>
  <c r="K1933" i="4" s="1"/>
  <c r="H1933" i="6" s="1"/>
  <c r="J1935" i="3"/>
  <c r="K1935" i="4" s="1"/>
  <c r="H1935" i="6" s="1"/>
  <c r="J1936" i="3"/>
  <c r="K1936" i="4" s="1"/>
  <c r="H1936" i="6" s="1"/>
  <c r="J1937" i="3"/>
  <c r="K1937" i="4" s="1"/>
  <c r="H1937" i="6" s="1"/>
  <c r="J1939" i="3"/>
  <c r="K1939" i="4" s="1"/>
  <c r="H1939" i="6" s="1"/>
  <c r="J1940" i="3"/>
  <c r="K1940" i="4" s="1"/>
  <c r="H1940" i="6" s="1"/>
  <c r="J1941" i="3"/>
  <c r="K1941" i="4" s="1"/>
  <c r="H1941" i="6" s="1"/>
  <c r="J1943" i="3"/>
  <c r="K1943" i="4" s="1"/>
  <c r="H1943" i="6" s="1"/>
  <c r="J1944" i="3"/>
  <c r="K1944" i="4" s="1"/>
  <c r="H1944" i="6" s="1"/>
  <c r="J1945" i="3"/>
  <c r="K1945" i="4" s="1"/>
  <c r="H1945" i="6" s="1"/>
  <c r="J1947" i="3"/>
  <c r="K1947" i="4" s="1"/>
  <c r="H1947" i="6" s="1"/>
  <c r="J1948" i="3"/>
  <c r="K1948" i="4" s="1"/>
  <c r="H1948" i="6" s="1"/>
  <c r="J1949" i="3"/>
  <c r="K1949" i="4" s="1"/>
  <c r="H1949" i="6" s="1"/>
  <c r="J1951" i="3"/>
  <c r="K1951" i="4" s="1"/>
  <c r="H1951" i="6" s="1"/>
  <c r="J1952" i="3"/>
  <c r="K1952" i="4" s="1"/>
  <c r="H1952" i="6" s="1"/>
  <c r="J1953" i="3"/>
  <c r="K1953" i="4" s="1"/>
  <c r="H1953" i="6" s="1"/>
  <c r="J1955" i="3"/>
  <c r="K1955" i="4" s="1"/>
  <c r="H1955" i="6" s="1"/>
  <c r="J1956" i="3"/>
  <c r="K1956" i="4" s="1"/>
  <c r="H1956" i="6" s="1"/>
  <c r="J1957" i="3"/>
  <c r="K1957" i="4" s="1"/>
  <c r="H1957" i="6" s="1"/>
  <c r="J1959" i="3"/>
  <c r="K1959" i="4" s="1"/>
  <c r="H1959" i="6" s="1"/>
  <c r="J1960" i="3"/>
  <c r="K1960" i="4" s="1"/>
  <c r="H1960" i="6" s="1"/>
  <c r="J1961" i="3"/>
  <c r="K1961" i="4" s="1"/>
  <c r="H1961" i="6" s="1"/>
  <c r="J1963" i="3"/>
  <c r="K1963" i="4" s="1"/>
  <c r="H1963" i="6" s="1"/>
  <c r="J1964" i="3"/>
  <c r="K1964" i="4" s="1"/>
  <c r="H1964" i="6" s="1"/>
  <c r="J1965" i="3"/>
  <c r="K1965" i="4" s="1"/>
  <c r="H1965" i="6" s="1"/>
  <c r="J1967" i="3"/>
  <c r="K1967" i="4" s="1"/>
  <c r="H1967" i="6" s="1"/>
  <c r="J1968" i="3"/>
  <c r="K1968" i="4" s="1"/>
  <c r="H1968" i="6" s="1"/>
  <c r="J1969" i="3"/>
  <c r="K1969" i="4" s="1"/>
  <c r="H1969" i="6" s="1"/>
  <c r="J1971" i="3"/>
  <c r="K1971" i="4" s="1"/>
  <c r="H1971" i="6" s="1"/>
  <c r="J1972" i="3"/>
  <c r="K1972" i="4" s="1"/>
  <c r="H1972" i="6" s="1"/>
  <c r="J1973" i="3"/>
  <c r="K1973" i="4" s="1"/>
  <c r="H1973" i="6" s="1"/>
  <c r="J1975" i="3"/>
  <c r="K1975" i="4" s="1"/>
  <c r="H1975" i="6" s="1"/>
  <c r="J1976" i="3"/>
  <c r="K1976" i="4" s="1"/>
  <c r="H1976" i="6" s="1"/>
  <c r="J1977" i="3"/>
  <c r="K1977" i="4" s="1"/>
  <c r="H1977" i="6" s="1"/>
  <c r="J1979" i="3"/>
  <c r="K1979" i="4" s="1"/>
  <c r="H1979" i="6" s="1"/>
  <c r="J1980" i="3"/>
  <c r="K1980" i="4" s="1"/>
  <c r="H1980" i="6" s="1"/>
  <c r="J1981" i="3"/>
  <c r="K1981" i="4" s="1"/>
  <c r="H1981" i="6" s="1"/>
  <c r="J1983" i="3"/>
  <c r="K1983" i="4" s="1"/>
  <c r="H1983" i="6" s="1"/>
  <c r="J1984" i="3"/>
  <c r="K1984" i="4" s="1"/>
  <c r="H1984" i="6" s="1"/>
  <c r="J1985" i="3"/>
  <c r="K1985" i="4" s="1"/>
  <c r="H1985" i="6" s="1"/>
  <c r="J1987" i="3"/>
  <c r="K1987" i="4" s="1"/>
  <c r="H1987" i="6" s="1"/>
  <c r="J1988" i="3"/>
  <c r="K1988" i="4" s="1"/>
  <c r="H1988" i="6" s="1"/>
  <c r="J1989" i="3"/>
  <c r="K1989" i="4" s="1"/>
  <c r="H1989" i="6" s="1"/>
  <c r="J1991" i="3"/>
  <c r="K1991" i="4" s="1"/>
  <c r="H1991" i="6" s="1"/>
  <c r="J1992" i="3"/>
  <c r="K1992" i="4" s="1"/>
  <c r="H1992" i="6" s="1"/>
  <c r="J1993" i="3"/>
  <c r="K1993" i="4" s="1"/>
  <c r="H1993" i="6" s="1"/>
  <c r="J1995" i="3"/>
  <c r="K1995" i="4" s="1"/>
  <c r="H1995" i="6" s="1"/>
  <c r="J1996" i="3"/>
  <c r="K1996" i="4" s="1"/>
  <c r="H1996" i="6" s="1"/>
  <c r="J1997" i="3"/>
  <c r="K1997" i="4" s="1"/>
  <c r="H1997" i="6" s="1"/>
  <c r="J1999" i="3"/>
  <c r="K1999" i="4" s="1"/>
  <c r="H1999" i="6" s="1"/>
  <c r="J2000" i="3"/>
  <c r="K2000" i="4" s="1"/>
  <c r="H2000" i="6" s="1"/>
  <c r="J2001" i="3"/>
  <c r="K2001" i="4" s="1"/>
  <c r="H2001" i="6" s="1"/>
  <c r="J2003" i="3"/>
  <c r="K2003" i="4" s="1"/>
  <c r="H2003" i="6" s="1"/>
  <c r="J2004" i="3"/>
  <c r="K2004" i="4" s="1"/>
  <c r="H2004" i="6" s="1"/>
  <c r="J2005" i="3"/>
  <c r="K2005" i="4" s="1"/>
  <c r="H2005" i="6" s="1"/>
  <c r="J2007" i="3"/>
  <c r="K2007" i="4" s="1"/>
  <c r="H2007" i="6" s="1"/>
  <c r="J2008" i="3"/>
  <c r="K2008" i="4" s="1"/>
  <c r="H2008" i="6" s="1"/>
  <c r="J2009" i="3"/>
  <c r="K2009" i="4" s="1"/>
  <c r="H2009" i="6" s="1"/>
  <c r="J2011" i="3"/>
  <c r="K2011" i="4" s="1"/>
  <c r="H2011" i="6" s="1"/>
  <c r="J2012" i="3"/>
  <c r="K2012" i="4" s="1"/>
  <c r="H2012" i="6" s="1"/>
  <c r="J2013" i="3"/>
  <c r="K2013" i="4" s="1"/>
  <c r="H2013" i="6" s="1"/>
  <c r="J2015" i="3"/>
  <c r="K2015" i="4" s="1"/>
  <c r="H2015" i="6" s="1"/>
  <c r="J2016" i="3"/>
  <c r="K2016" i="4" s="1"/>
  <c r="H2016" i="6" s="1"/>
  <c r="J2017" i="3"/>
  <c r="K2017" i="4" s="1"/>
  <c r="H2017" i="6" s="1"/>
  <c r="J2019" i="3"/>
  <c r="K2019" i="4" s="1"/>
  <c r="H2019" i="6" s="1"/>
  <c r="J2020" i="3"/>
  <c r="K2020" i="4" s="1"/>
  <c r="H2020" i="6" s="1"/>
  <c r="J2021" i="3"/>
  <c r="K2021" i="4" s="1"/>
  <c r="H2021" i="6" s="1"/>
  <c r="J2023" i="3"/>
  <c r="K2023" i="4" s="1"/>
  <c r="H2023" i="6" s="1"/>
  <c r="J2024" i="3"/>
  <c r="K2024" i="4" s="1"/>
  <c r="H2024" i="6" s="1"/>
  <c r="J2025" i="3"/>
  <c r="K2025" i="4" s="1"/>
  <c r="H2025" i="6" s="1"/>
  <c r="J2027" i="3"/>
  <c r="K2027" i="4" s="1"/>
  <c r="H2027" i="6" s="1"/>
  <c r="J2028" i="3"/>
  <c r="K2028" i="4" s="1"/>
  <c r="H2028" i="6" s="1"/>
  <c r="J2029" i="3"/>
  <c r="K2029" i="4" s="1"/>
  <c r="H2029" i="6" s="1"/>
  <c r="J2031" i="3"/>
  <c r="K2031" i="4" s="1"/>
  <c r="H2031" i="6" s="1"/>
  <c r="J2032" i="3"/>
  <c r="K2032" i="4" s="1"/>
  <c r="H2032" i="6" s="1"/>
  <c r="J2033" i="3"/>
  <c r="K2033" i="4" s="1"/>
  <c r="H2033" i="6" s="1"/>
  <c r="J2035" i="3"/>
  <c r="K2035" i="4" s="1"/>
  <c r="H2035" i="6" s="1"/>
  <c r="J2036" i="3"/>
  <c r="K2036" i="4" s="1"/>
  <c r="H2036" i="6" s="1"/>
  <c r="J2037" i="3"/>
  <c r="K2037" i="4" s="1"/>
  <c r="H2037" i="6" s="1"/>
  <c r="J2039" i="3"/>
  <c r="K2039" i="4" s="1"/>
  <c r="H2039" i="6" s="1"/>
  <c r="J2040" i="3"/>
  <c r="K2040" i="4" s="1"/>
  <c r="H2040" i="6" s="1"/>
  <c r="J2041" i="3"/>
  <c r="K2041" i="4" s="1"/>
  <c r="H2041" i="6" s="1"/>
  <c r="J2043" i="3"/>
  <c r="K2043" i="4" s="1"/>
  <c r="H2043" i="6" s="1"/>
  <c r="J2044" i="3"/>
  <c r="K2044" i="4" s="1"/>
  <c r="H2044" i="6" s="1"/>
  <c r="J2045" i="3"/>
  <c r="K2045" i="4" s="1"/>
  <c r="H2045" i="6" s="1"/>
  <c r="J2047" i="3"/>
  <c r="K2047" i="4" s="1"/>
  <c r="H2047" i="6" s="1"/>
  <c r="J2048" i="3"/>
  <c r="K2048" i="4" s="1"/>
  <c r="H2048" i="6" s="1"/>
  <c r="J2049" i="3"/>
  <c r="K2049" i="4" s="1"/>
  <c r="H2049" i="6" s="1"/>
  <c r="J2051" i="3"/>
  <c r="K2051" i="4" s="1"/>
  <c r="H2051" i="6" s="1"/>
  <c r="J2052" i="3"/>
  <c r="K2052" i="4" s="1"/>
  <c r="H2052" i="6" s="1"/>
  <c r="J2053" i="3"/>
  <c r="K2053" i="4" s="1"/>
  <c r="H2053" i="6" s="1"/>
  <c r="J2055" i="3"/>
  <c r="K2055" i="4" s="1"/>
  <c r="H2055" i="6" s="1"/>
  <c r="J2056" i="3"/>
  <c r="K2056" i="4" s="1"/>
  <c r="H2056" i="6" s="1"/>
  <c r="J2057" i="3"/>
  <c r="K2057" i="4" s="1"/>
  <c r="H2057" i="6" s="1"/>
  <c r="J2059" i="3"/>
  <c r="K2059" i="4" s="1"/>
  <c r="H2059" i="6" s="1"/>
  <c r="J2060" i="3"/>
  <c r="K2060" i="4" s="1"/>
  <c r="H2060" i="6" s="1"/>
  <c r="J2061" i="3"/>
  <c r="K2061" i="4" s="1"/>
  <c r="H2061" i="6" s="1"/>
  <c r="J2063" i="3"/>
  <c r="K2063" i="4" s="1"/>
  <c r="H2063" i="6" s="1"/>
  <c r="J2064" i="3"/>
  <c r="K2064" i="4" s="1"/>
  <c r="H2064" i="6" s="1"/>
  <c r="J2065" i="3"/>
  <c r="K2065" i="4" s="1"/>
  <c r="H2065" i="6" s="1"/>
  <c r="J2067" i="3"/>
  <c r="K2067" i="4" s="1"/>
  <c r="H2067" i="6" s="1"/>
  <c r="J2068" i="3"/>
  <c r="K2068" i="4" s="1"/>
  <c r="H2068" i="6" s="1"/>
  <c r="J2069" i="3"/>
  <c r="K2069" i="4" s="1"/>
  <c r="H2069" i="6" s="1"/>
  <c r="J2071" i="3"/>
  <c r="K2071" i="4" s="1"/>
  <c r="H2071" i="6" s="1"/>
  <c r="J2072" i="3"/>
  <c r="K2072" i="4" s="1"/>
  <c r="H2072" i="6" s="1"/>
  <c r="J2073" i="3"/>
  <c r="K2073" i="4" s="1"/>
  <c r="H2073" i="6" s="1"/>
  <c r="J2075" i="3"/>
  <c r="K2075" i="4" s="1"/>
  <c r="H2075" i="6" s="1"/>
  <c r="J2076" i="3"/>
  <c r="K2076" i="4" s="1"/>
  <c r="H2076" i="6" s="1"/>
  <c r="J2077" i="3"/>
  <c r="K2077" i="4" s="1"/>
  <c r="H2077" i="6" s="1"/>
  <c r="J2079" i="3"/>
  <c r="K2079" i="4" s="1"/>
  <c r="H2079" i="6" s="1"/>
  <c r="J2080" i="3"/>
  <c r="K2080" i="4" s="1"/>
  <c r="H2080" i="6" s="1"/>
  <c r="J2081" i="3"/>
  <c r="K2081" i="4" s="1"/>
  <c r="H2081" i="6" s="1"/>
  <c r="J2083" i="3"/>
  <c r="K2083" i="4" s="1"/>
  <c r="H2083" i="6" s="1"/>
  <c r="J2084" i="3"/>
  <c r="K2084" i="4" s="1"/>
  <c r="H2084" i="6" s="1"/>
  <c r="J2085" i="3"/>
  <c r="K2085" i="4" s="1"/>
  <c r="H2085" i="6" s="1"/>
  <c r="J2087" i="3"/>
  <c r="K2087" i="4" s="1"/>
  <c r="H2087" i="6" s="1"/>
  <c r="J2088" i="3"/>
  <c r="K2088" i="4" s="1"/>
  <c r="H2088" i="6" s="1"/>
  <c r="J2089" i="3"/>
  <c r="K2089" i="4" s="1"/>
  <c r="H2089" i="6" s="1"/>
  <c r="J2091" i="3"/>
  <c r="K2091" i="4" s="1"/>
  <c r="H2091" i="6" s="1"/>
  <c r="J2092" i="3"/>
  <c r="K2092" i="4" s="1"/>
  <c r="H2092" i="6" s="1"/>
  <c r="J2093" i="3"/>
  <c r="K2093" i="4" s="1"/>
  <c r="H2093" i="6" s="1"/>
  <c r="J2095" i="3"/>
  <c r="K2095" i="4" s="1"/>
  <c r="H2095" i="6" s="1"/>
  <c r="J2096" i="3"/>
  <c r="K2096" i="4" s="1"/>
  <c r="H2096" i="6" s="1"/>
  <c r="J2097" i="3"/>
  <c r="K2097" i="4" s="1"/>
  <c r="H2097" i="6" s="1"/>
  <c r="J2099" i="3"/>
  <c r="K2099" i="4" s="1"/>
  <c r="H2099" i="6" s="1"/>
  <c r="J2100" i="3"/>
  <c r="K2100" i="4" s="1"/>
  <c r="H2100" i="6" s="1"/>
  <c r="J2101" i="3"/>
  <c r="K2101" i="4" s="1"/>
  <c r="H2101" i="6" s="1"/>
  <c r="J2103" i="3"/>
  <c r="K2103" i="4" s="1"/>
  <c r="H2103" i="6" s="1"/>
  <c r="J2104" i="3"/>
  <c r="K2104" i="4" s="1"/>
  <c r="H2104" i="6" s="1"/>
  <c r="J2105" i="3"/>
  <c r="K2105" i="4" s="1"/>
  <c r="H2105" i="6" s="1"/>
  <c r="J2107" i="3"/>
  <c r="K2107" i="4" s="1"/>
  <c r="H2107" i="6" s="1"/>
  <c r="J2108" i="3"/>
  <c r="K2108" i="4" s="1"/>
  <c r="H2108" i="6" s="1"/>
  <c r="J2109" i="3"/>
  <c r="K2109" i="4" s="1"/>
  <c r="H2109" i="6" s="1"/>
  <c r="J2111" i="3"/>
  <c r="K2111" i="4" s="1"/>
  <c r="H2111" i="6" s="1"/>
  <c r="J2112" i="3"/>
  <c r="K2112" i="4" s="1"/>
  <c r="H2112" i="6" s="1"/>
  <c r="J2113" i="3"/>
  <c r="K2113" i="4" s="1"/>
  <c r="H2113" i="6" s="1"/>
  <c r="J2115" i="3"/>
  <c r="K2115" i="4" s="1"/>
  <c r="H2115" i="6" s="1"/>
  <c r="J2116" i="3"/>
  <c r="K2116" i="4" s="1"/>
  <c r="H2116" i="6" s="1"/>
  <c r="J2117" i="3"/>
  <c r="K2117" i="4" s="1"/>
  <c r="H2117" i="6" s="1"/>
  <c r="J2119" i="3"/>
  <c r="K2119" i="4" s="1"/>
  <c r="H2119" i="6" s="1"/>
  <c r="J2120" i="3"/>
  <c r="K2120" i="4" s="1"/>
  <c r="H2120" i="6" s="1"/>
  <c r="J2121" i="3"/>
  <c r="K2121" i="4" s="1"/>
  <c r="H2121" i="6" s="1"/>
  <c r="J2123" i="3"/>
  <c r="K2123" i="4" s="1"/>
  <c r="H2123" i="6" s="1"/>
  <c r="J2124" i="3"/>
  <c r="K2124" i="4" s="1"/>
  <c r="H2124" i="6" s="1"/>
  <c r="J2125" i="3"/>
  <c r="K2125" i="4" s="1"/>
  <c r="H2125" i="6" s="1"/>
  <c r="J2127" i="3"/>
  <c r="K2127" i="4" s="1"/>
  <c r="H2127" i="6" s="1"/>
  <c r="J2128" i="3"/>
  <c r="K2128" i="4" s="1"/>
  <c r="H2128" i="6" s="1"/>
  <c r="J2129" i="3"/>
  <c r="K2129" i="4" s="1"/>
  <c r="H2129" i="6" s="1"/>
  <c r="J2131" i="3"/>
  <c r="K2131" i="4" s="1"/>
  <c r="H2131" i="6" s="1"/>
  <c r="J2132" i="3"/>
  <c r="K2132" i="4" s="1"/>
  <c r="H2132" i="6" s="1"/>
  <c r="J2133" i="3"/>
  <c r="K2133" i="4" s="1"/>
  <c r="H2133" i="6" s="1"/>
  <c r="J2135" i="3"/>
  <c r="K2135" i="4" s="1"/>
  <c r="H2135" i="6" s="1"/>
  <c r="J2136" i="3"/>
  <c r="K2136" i="4" s="1"/>
  <c r="H2136" i="6" s="1"/>
  <c r="J2137" i="3"/>
  <c r="K2137" i="4" s="1"/>
  <c r="H2137" i="6" s="1"/>
  <c r="J2139" i="3"/>
  <c r="K2139" i="4" s="1"/>
  <c r="H2139" i="6" s="1"/>
  <c r="J2140" i="3"/>
  <c r="K2140" i="4" s="1"/>
  <c r="H2140" i="6" s="1"/>
  <c r="J2141" i="3"/>
  <c r="K2141" i="4" s="1"/>
  <c r="H2141" i="6" s="1"/>
  <c r="J2143" i="3"/>
  <c r="K2143" i="4" s="1"/>
  <c r="H2143" i="6" s="1"/>
  <c r="J2144" i="3"/>
  <c r="K2144" i="4" s="1"/>
  <c r="H2144" i="6" s="1"/>
  <c r="J2145" i="3"/>
  <c r="K2145" i="4" s="1"/>
  <c r="H2145" i="6" s="1"/>
  <c r="J2147" i="3"/>
  <c r="K2147" i="4" s="1"/>
  <c r="H2147" i="6" s="1"/>
  <c r="J2148" i="3"/>
  <c r="K2148" i="4" s="1"/>
  <c r="H2148" i="6" s="1"/>
  <c r="J2149" i="3"/>
  <c r="K2149" i="4" s="1"/>
  <c r="H2149" i="6" s="1"/>
  <c r="J2151" i="3"/>
  <c r="K2151" i="4" s="1"/>
  <c r="H2151" i="6" s="1"/>
  <c r="J2152" i="3"/>
  <c r="K2152" i="4" s="1"/>
  <c r="H2152" i="6" s="1"/>
  <c r="J2153" i="3"/>
  <c r="K2153" i="4" s="1"/>
  <c r="H2153" i="6" s="1"/>
  <c r="J2155" i="3"/>
  <c r="K2155" i="4" s="1"/>
  <c r="H2155" i="6" s="1"/>
  <c r="J2156" i="3"/>
  <c r="K2156" i="4" s="1"/>
  <c r="H2156" i="6" s="1"/>
  <c r="J2157" i="3"/>
  <c r="K2157" i="4" s="1"/>
  <c r="H2157" i="6" s="1"/>
  <c r="J2159" i="3"/>
  <c r="K2159" i="4" s="1"/>
  <c r="H2159" i="6" s="1"/>
  <c r="J2160" i="3"/>
  <c r="K2160" i="4" s="1"/>
  <c r="H2160" i="6" s="1"/>
  <c r="J2161" i="3"/>
  <c r="K2161" i="4" s="1"/>
  <c r="H2161" i="6" s="1"/>
  <c r="J2163" i="3"/>
  <c r="K2163" i="4" s="1"/>
  <c r="H2163" i="6" s="1"/>
  <c r="J2164" i="3"/>
  <c r="K2164" i="4" s="1"/>
  <c r="H2164" i="6" s="1"/>
  <c r="J2165" i="3"/>
  <c r="K2165" i="4" s="1"/>
  <c r="H2165" i="6" s="1"/>
  <c r="J2167" i="3"/>
  <c r="K2167" i="4" s="1"/>
  <c r="H2167" i="6" s="1"/>
  <c r="J2168" i="3"/>
  <c r="K2168" i="4" s="1"/>
  <c r="H2168" i="6" s="1"/>
  <c r="J2169" i="3"/>
  <c r="K2169" i="4" s="1"/>
  <c r="H2169" i="6" s="1"/>
  <c r="J2171" i="3"/>
  <c r="K2171" i="4" s="1"/>
  <c r="H2171" i="6" s="1"/>
  <c r="J2172" i="3"/>
  <c r="K2172" i="4" s="1"/>
  <c r="H2172" i="6" s="1"/>
  <c r="J2173" i="3"/>
  <c r="K2173" i="4" s="1"/>
  <c r="H2173" i="6" s="1"/>
  <c r="J2175" i="3"/>
  <c r="K2175" i="4" s="1"/>
  <c r="H2175" i="6" s="1"/>
  <c r="J2176" i="3"/>
  <c r="K2176" i="4" s="1"/>
  <c r="H2176" i="6" s="1"/>
  <c r="J2177" i="3"/>
  <c r="K2177" i="4" s="1"/>
  <c r="H2177" i="6" s="1"/>
  <c r="J2178" i="3"/>
  <c r="K2178" i="4" s="1"/>
  <c r="H2178" i="6" s="1"/>
  <c r="J2179" i="3"/>
  <c r="K2179" i="4" s="1"/>
  <c r="H2179" i="6" s="1"/>
  <c r="J2180" i="3"/>
  <c r="K2180" i="4" s="1"/>
  <c r="H2180" i="6" s="1"/>
  <c r="J2181" i="3"/>
  <c r="K2181" i="4" s="1"/>
  <c r="H2181" i="6" s="1"/>
  <c r="J2182" i="3"/>
  <c r="K2182" i="4" s="1"/>
  <c r="H2182" i="6" s="1"/>
  <c r="J2183" i="3"/>
  <c r="K2183" i="4" s="1"/>
  <c r="H2183" i="6" s="1"/>
  <c r="J2184" i="3"/>
  <c r="K2184" i="4" s="1"/>
  <c r="H2184" i="6" s="1"/>
  <c r="J2185" i="3"/>
  <c r="K2185" i="4" s="1"/>
  <c r="H2185" i="6" s="1"/>
  <c r="J2186" i="3"/>
  <c r="K2186" i="4" s="1"/>
  <c r="H2186" i="6" s="1"/>
  <c r="J2187" i="3"/>
  <c r="K2187" i="4" s="1"/>
  <c r="H2187" i="6" s="1"/>
  <c r="J2188" i="3"/>
  <c r="K2188" i="4" s="1"/>
  <c r="H2188" i="6" s="1"/>
  <c r="J2189" i="3"/>
  <c r="K2189" i="4" s="1"/>
  <c r="H2189" i="6" s="1"/>
  <c r="J2190" i="3"/>
  <c r="K2190" i="4" s="1"/>
  <c r="H2190" i="6" s="1"/>
  <c r="J2191" i="3"/>
  <c r="K2191" i="4" s="1"/>
  <c r="H2191" i="6" s="1"/>
  <c r="J2192" i="3"/>
  <c r="K2192" i="4" s="1"/>
  <c r="H2192" i="6" s="1"/>
  <c r="J2193" i="3"/>
  <c r="K2193" i="4" s="1"/>
  <c r="H2193" i="6" s="1"/>
  <c r="J2194" i="3"/>
  <c r="K2194" i="4" s="1"/>
  <c r="H2194" i="6" s="1"/>
  <c r="J2195" i="3"/>
  <c r="K2195" i="4" s="1"/>
  <c r="H2195" i="6" s="1"/>
  <c r="J2196" i="3"/>
  <c r="K2196" i="4" s="1"/>
  <c r="H2196" i="6" s="1"/>
  <c r="J2197" i="3"/>
  <c r="K2197" i="4" s="1"/>
  <c r="H2197" i="6" s="1"/>
  <c r="J2198" i="3"/>
  <c r="K2198" i="4" s="1"/>
  <c r="H2198" i="6" s="1"/>
  <c r="J2199" i="3"/>
  <c r="K2199" i="4" s="1"/>
  <c r="H2199" i="6" s="1"/>
  <c r="J2200" i="3"/>
  <c r="K2200" i="4" s="1"/>
  <c r="H2200" i="6" s="1"/>
  <c r="J2201" i="3"/>
  <c r="K2201" i="4" s="1"/>
  <c r="H2201" i="6" s="1"/>
  <c r="J2202" i="3"/>
  <c r="K2202" i="4" s="1"/>
  <c r="H2202" i="6" s="1"/>
  <c r="J2203" i="3"/>
  <c r="K2203" i="4" s="1"/>
  <c r="H2203" i="6" s="1"/>
  <c r="J2204" i="3"/>
  <c r="K2204" i="4" s="1"/>
  <c r="H2204" i="6" s="1"/>
  <c r="J2205" i="3"/>
  <c r="K2205" i="4" s="1"/>
  <c r="H2205" i="6" s="1"/>
  <c r="J2206" i="3"/>
  <c r="K2206" i="4" s="1"/>
  <c r="H2206" i="6" s="1"/>
  <c r="J2207" i="3"/>
  <c r="K2207" i="4" s="1"/>
  <c r="H2207" i="6" s="1"/>
  <c r="J2208" i="3"/>
  <c r="K2208" i="4" s="1"/>
  <c r="H2208" i="6" s="1"/>
  <c r="J2209" i="3"/>
  <c r="K2209" i="4" s="1"/>
  <c r="H2209" i="6" s="1"/>
  <c r="J2210" i="3"/>
  <c r="K2210" i="4" s="1"/>
  <c r="H2210" i="6" s="1"/>
  <c r="J2211" i="3"/>
  <c r="K2211" i="4" s="1"/>
  <c r="H2211" i="6" s="1"/>
  <c r="J2212" i="3"/>
  <c r="K2212" i="4" s="1"/>
  <c r="H2212" i="6" s="1"/>
  <c r="J2213" i="3"/>
  <c r="K2213" i="4" s="1"/>
  <c r="H2213" i="6" s="1"/>
  <c r="J2214" i="3"/>
  <c r="K2214" i="4" s="1"/>
  <c r="H2214" i="6" s="1"/>
  <c r="J2215" i="3"/>
  <c r="K2215" i="4" s="1"/>
  <c r="H2215" i="6" s="1"/>
  <c r="J2216" i="3"/>
  <c r="K2216" i="4" s="1"/>
  <c r="H2216" i="6" s="1"/>
  <c r="J2217" i="3"/>
  <c r="K2217" i="4" s="1"/>
  <c r="H2217" i="6" s="1"/>
  <c r="J2218" i="3"/>
  <c r="K2218" i="4" s="1"/>
  <c r="H2218" i="6" s="1"/>
  <c r="J2219" i="3"/>
  <c r="K2219" i="4" s="1"/>
  <c r="H2219" i="6" s="1"/>
  <c r="J2220" i="3"/>
  <c r="K2220" i="4" s="1"/>
  <c r="H2220" i="6" s="1"/>
  <c r="J2221" i="3"/>
  <c r="K2221" i="4" s="1"/>
  <c r="H2221" i="6" s="1"/>
  <c r="J2222" i="3"/>
  <c r="K2222" i="4" s="1"/>
  <c r="H2222" i="6" s="1"/>
  <c r="J2223" i="3"/>
  <c r="K2223" i="4" s="1"/>
  <c r="H2223" i="6" s="1"/>
  <c r="J2224" i="3"/>
  <c r="K2224" i="4" s="1"/>
  <c r="H2224" i="6" s="1"/>
  <c r="J2225" i="3"/>
  <c r="K2225" i="4" s="1"/>
  <c r="H2225" i="6" s="1"/>
  <c r="J2226" i="3"/>
  <c r="K2226" i="4" s="1"/>
  <c r="H2226" i="6" s="1"/>
  <c r="J2227" i="3"/>
  <c r="K2227" i="4" s="1"/>
  <c r="H2227" i="6" s="1"/>
  <c r="J2228" i="3"/>
  <c r="K2228" i="4" s="1"/>
  <c r="H2228" i="6" s="1"/>
  <c r="J2229" i="3"/>
  <c r="K2229" i="4" s="1"/>
  <c r="H2229" i="6" s="1"/>
  <c r="J2230" i="3"/>
  <c r="K2230" i="4" s="1"/>
  <c r="H2230" i="6" s="1"/>
  <c r="J2231" i="3"/>
  <c r="K2231" i="4" s="1"/>
  <c r="H2231" i="6" s="1"/>
  <c r="J2232" i="3"/>
  <c r="K2232" i="4" s="1"/>
  <c r="H2232" i="6" s="1"/>
  <c r="J2233" i="3"/>
  <c r="K2233" i="4" s="1"/>
  <c r="H2233" i="6" s="1"/>
  <c r="J2234" i="3"/>
  <c r="K2234" i="4" s="1"/>
  <c r="H2234" i="6" s="1"/>
  <c r="J2235" i="3"/>
  <c r="K2235" i="4" s="1"/>
  <c r="H2235" i="6" s="1"/>
  <c r="J2236" i="3"/>
  <c r="K2236" i="4" s="1"/>
  <c r="H2236" i="6" s="1"/>
  <c r="J2237" i="3"/>
  <c r="K2237" i="4" s="1"/>
  <c r="H2237" i="6" s="1"/>
  <c r="J2238" i="3"/>
  <c r="K2238" i="4" s="1"/>
  <c r="H2238" i="6" s="1"/>
  <c r="J2239" i="3"/>
  <c r="K2239" i="4" s="1"/>
  <c r="H2239" i="6" s="1"/>
  <c r="J2240" i="3"/>
  <c r="K2240" i="4" s="1"/>
  <c r="H2240" i="6" s="1"/>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W51" i="8"/>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Z31" i="8"/>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L1712" i="2"/>
  <c r="L1713" i="2"/>
  <c r="L1714" i="2"/>
  <c r="L1715" i="2"/>
  <c r="L1716" i="2"/>
  <c r="L1717" i="2"/>
  <c r="L1718" i="2"/>
  <c r="L1719" i="2"/>
  <c r="L1720" i="2"/>
  <c r="L1721" i="2"/>
  <c r="L1722" i="2"/>
  <c r="L1723" i="2"/>
  <c r="L1724" i="2"/>
  <c r="L1725" i="2"/>
  <c r="L1726" i="2"/>
  <c r="L1727" i="2"/>
  <c r="L1728" i="2"/>
  <c r="L1729" i="2"/>
  <c r="L1730" i="2"/>
  <c r="L1731" i="2"/>
  <c r="L1732" i="2"/>
  <c r="L1733" i="2"/>
  <c r="L1734" i="2"/>
  <c r="L1735" i="2"/>
  <c r="L1736" i="2"/>
  <c r="L1737" i="2"/>
  <c r="L1738" i="2"/>
  <c r="L1739" i="2"/>
  <c r="L1740" i="2"/>
  <c r="L1741" i="2"/>
  <c r="L1742" i="2"/>
  <c r="L1743" i="2"/>
  <c r="L1744" i="2"/>
  <c r="L1745" i="2"/>
  <c r="L1746" i="2"/>
  <c r="L1747" i="2"/>
  <c r="L1748" i="2"/>
  <c r="L1749" i="2"/>
  <c r="L1750" i="2"/>
  <c r="L1751" i="2"/>
  <c r="L1752" i="2"/>
  <c r="L1753" i="2"/>
  <c r="L1754" i="2"/>
  <c r="L1755" i="2"/>
  <c r="L1756" i="2"/>
  <c r="L1757" i="2"/>
  <c r="L1758" i="2"/>
  <c r="L1759" i="2"/>
  <c r="L1760" i="2"/>
  <c r="L1761" i="2"/>
  <c r="L1762" i="2"/>
  <c r="L1763" i="2"/>
  <c r="L1764" i="2"/>
  <c r="L1765" i="2"/>
  <c r="L1766" i="2"/>
  <c r="L1767" i="2"/>
  <c r="L1768" i="2"/>
  <c r="L1769" i="2"/>
  <c r="L1770" i="2"/>
  <c r="L1771" i="2"/>
  <c r="L1772" i="2"/>
  <c r="L1773" i="2"/>
  <c r="L1774" i="2"/>
  <c r="L1775" i="2"/>
  <c r="L1776" i="2"/>
  <c r="L1777" i="2"/>
  <c r="L1778" i="2"/>
  <c r="L1779" i="2"/>
  <c r="L1780" i="2"/>
  <c r="L1781" i="2"/>
  <c r="L1782" i="2"/>
  <c r="L1783" i="2"/>
  <c r="L1784" i="2"/>
  <c r="L1785" i="2"/>
  <c r="L1786" i="2"/>
  <c r="L1787" i="2"/>
  <c r="L1788" i="2"/>
  <c r="L1789" i="2"/>
  <c r="L1790" i="2"/>
  <c r="L1791" i="2"/>
  <c r="L1792" i="2"/>
  <c r="L1793" i="2"/>
  <c r="L1794" i="2"/>
  <c r="L1795" i="2"/>
  <c r="L1796" i="2"/>
  <c r="L1797" i="2"/>
  <c r="L1798" i="2"/>
  <c r="L1799" i="2"/>
  <c r="L1800" i="2"/>
  <c r="L1801" i="2"/>
  <c r="L1802" i="2"/>
  <c r="L1803" i="2"/>
  <c r="L1804" i="2"/>
  <c r="L1805" i="2"/>
  <c r="L1806" i="2"/>
  <c r="L1807" i="2"/>
  <c r="L1808" i="2"/>
  <c r="L1809" i="2"/>
  <c r="L1810" i="2"/>
  <c r="L1811" i="2"/>
  <c r="L1812" i="2"/>
  <c r="L1813" i="2"/>
  <c r="L1814" i="2"/>
  <c r="L1815" i="2"/>
  <c r="L1816" i="2"/>
  <c r="L1817" i="2"/>
  <c r="L1818" i="2"/>
  <c r="L1819" i="2"/>
  <c r="L1820" i="2"/>
  <c r="L1821" i="2"/>
  <c r="L1822" i="2"/>
  <c r="L1823" i="2"/>
  <c r="L1824" i="2"/>
  <c r="L1825" i="2"/>
  <c r="L1826" i="2"/>
  <c r="L1827" i="2"/>
  <c r="L1828" i="2"/>
  <c r="L1829" i="2"/>
  <c r="L1830" i="2"/>
  <c r="L1831" i="2"/>
  <c r="L1832" i="2"/>
  <c r="L1833" i="2"/>
  <c r="L1834" i="2"/>
  <c r="L1835" i="2"/>
  <c r="L1836" i="2"/>
  <c r="L1837" i="2"/>
  <c r="L1838" i="2"/>
  <c r="L1839" i="2"/>
  <c r="L1840" i="2"/>
  <c r="L1841" i="2"/>
  <c r="L1842" i="2"/>
  <c r="L1843" i="2"/>
  <c r="L1844" i="2"/>
  <c r="L1845" i="2"/>
  <c r="L1846" i="2"/>
  <c r="L1847" i="2"/>
  <c r="L1848" i="2"/>
  <c r="L1849" i="2"/>
  <c r="L1850" i="2"/>
  <c r="L1851" i="2"/>
  <c r="L1852" i="2"/>
  <c r="L1853" i="2"/>
  <c r="L1854" i="2"/>
  <c r="L1855" i="2"/>
  <c r="L1856" i="2"/>
  <c r="L1857" i="2"/>
  <c r="L1858" i="2"/>
  <c r="L1859" i="2"/>
  <c r="L1860" i="2"/>
  <c r="L1861" i="2"/>
  <c r="L1862" i="2"/>
  <c r="L1863" i="2"/>
  <c r="L1864" i="2"/>
  <c r="L1865" i="2"/>
  <c r="L1866" i="2"/>
  <c r="L1867" i="2"/>
  <c r="L1868" i="2"/>
  <c r="L1869" i="2"/>
  <c r="L1870" i="2"/>
  <c r="L1871" i="2"/>
  <c r="L1872" i="2"/>
  <c r="L1873" i="2"/>
  <c r="L1874" i="2"/>
  <c r="L1875" i="2"/>
  <c r="L1876" i="2"/>
  <c r="L1877" i="2"/>
  <c r="L1878" i="2"/>
  <c r="L1879" i="2"/>
  <c r="L1880" i="2"/>
  <c r="L1881" i="2"/>
  <c r="L1882" i="2"/>
  <c r="L1883" i="2"/>
  <c r="L1884" i="2"/>
  <c r="L1885" i="2"/>
  <c r="L1886" i="2"/>
  <c r="L1887" i="2"/>
  <c r="L1888" i="2"/>
  <c r="L1889" i="2"/>
  <c r="L1890" i="2"/>
  <c r="L1891" i="2"/>
  <c r="L1892" i="2"/>
  <c r="L1893" i="2"/>
  <c r="L1894" i="2"/>
  <c r="L1895" i="2"/>
  <c r="L1896" i="2"/>
  <c r="L1897" i="2"/>
  <c r="L1898" i="2"/>
  <c r="L1899" i="2"/>
  <c r="L1900" i="2"/>
  <c r="L1901" i="2"/>
  <c r="L1902" i="2"/>
  <c r="L1903" i="2"/>
  <c r="L1904" i="2"/>
  <c r="L1905" i="2"/>
  <c r="L1906" i="2"/>
  <c r="L1907" i="2"/>
  <c r="L1908" i="2"/>
  <c r="L1909" i="2"/>
  <c r="L1910" i="2"/>
  <c r="L1911" i="2"/>
  <c r="L1912" i="2"/>
  <c r="L1913" i="2"/>
  <c r="L1914" i="2"/>
  <c r="L1915" i="2"/>
  <c r="L1916" i="2"/>
  <c r="L1917" i="2"/>
  <c r="L1918" i="2"/>
  <c r="L1919" i="2"/>
  <c r="L1920" i="2"/>
  <c r="L1921" i="2"/>
  <c r="L1922" i="2"/>
  <c r="L1923" i="2"/>
  <c r="L1924" i="2"/>
  <c r="L1925" i="2"/>
  <c r="L1926" i="2"/>
  <c r="L1927" i="2"/>
  <c r="L1928" i="2"/>
  <c r="L1929" i="2"/>
  <c r="L1930" i="2"/>
  <c r="L1931" i="2"/>
  <c r="L1932" i="2"/>
  <c r="L1933" i="2"/>
  <c r="L1934" i="2"/>
  <c r="L1935" i="2"/>
  <c r="L1936" i="2"/>
  <c r="L1937" i="2"/>
  <c r="L1938" i="2"/>
  <c r="L1939" i="2"/>
  <c r="L1940" i="2"/>
  <c r="L1941" i="2"/>
  <c r="L1942" i="2"/>
  <c r="L1943" i="2"/>
  <c r="L1944" i="2"/>
  <c r="L1945" i="2"/>
  <c r="L1946" i="2"/>
  <c r="L1947" i="2"/>
  <c r="L1948" i="2"/>
  <c r="L1949" i="2"/>
  <c r="L1950" i="2"/>
  <c r="L1951" i="2"/>
  <c r="L1952" i="2"/>
  <c r="L1953" i="2"/>
  <c r="L1954" i="2"/>
  <c r="L1955" i="2"/>
  <c r="L1956" i="2"/>
  <c r="L1957" i="2"/>
  <c r="L1958" i="2"/>
  <c r="L1959" i="2"/>
  <c r="L1960" i="2"/>
  <c r="L1961" i="2"/>
  <c r="L1962" i="2"/>
  <c r="L1963" i="2"/>
  <c r="L1964" i="2"/>
  <c r="L1965" i="2"/>
  <c r="L1966" i="2"/>
  <c r="L1967" i="2"/>
  <c r="L1968" i="2"/>
  <c r="L1969" i="2"/>
  <c r="L1970" i="2"/>
  <c r="L1971" i="2"/>
  <c r="L1972" i="2"/>
  <c r="L1973" i="2"/>
  <c r="L1974" i="2"/>
  <c r="L1975" i="2"/>
  <c r="L1976" i="2"/>
  <c r="L1977" i="2"/>
  <c r="L1978" i="2"/>
  <c r="L1979" i="2"/>
  <c r="L1980" i="2"/>
  <c r="L1981" i="2"/>
  <c r="L1982" i="2"/>
  <c r="L1983" i="2"/>
  <c r="L1984" i="2"/>
  <c r="L1985" i="2"/>
  <c r="L1986" i="2"/>
  <c r="L1987" i="2"/>
  <c r="L1988" i="2"/>
  <c r="L1989" i="2"/>
  <c r="L1990" i="2"/>
  <c r="L1991" i="2"/>
  <c r="L1992" i="2"/>
  <c r="L1993" i="2"/>
  <c r="L1994" i="2"/>
  <c r="L1995" i="2"/>
  <c r="L1996" i="2"/>
  <c r="L1997" i="2"/>
  <c r="L1998" i="2"/>
  <c r="L1999" i="2"/>
  <c r="L2000" i="2"/>
  <c r="L2001" i="2"/>
  <c r="L2002" i="2"/>
  <c r="L2003" i="2"/>
  <c r="L2004" i="2"/>
  <c r="L2005" i="2"/>
  <c r="L2006" i="2"/>
  <c r="L2007" i="2"/>
  <c r="L2008" i="2"/>
  <c r="L2009" i="2"/>
  <c r="L2010" i="2"/>
  <c r="L2011" i="2"/>
  <c r="L2012" i="2"/>
  <c r="L2013" i="2"/>
  <c r="L2014" i="2"/>
  <c r="L2015" i="2"/>
  <c r="L2016" i="2"/>
  <c r="L2017" i="2"/>
  <c r="L2018" i="2"/>
  <c r="L2019" i="2"/>
  <c r="L2020" i="2"/>
  <c r="L2021" i="2"/>
  <c r="L2022" i="2"/>
  <c r="L2023" i="2"/>
  <c r="L2024" i="2"/>
  <c r="L2025" i="2"/>
  <c r="L2026" i="2"/>
  <c r="L2027" i="2"/>
  <c r="L2028" i="2"/>
  <c r="L2029" i="2"/>
  <c r="L2030" i="2"/>
  <c r="L2031" i="2"/>
  <c r="L2032" i="2"/>
  <c r="L2033" i="2"/>
  <c r="L2034" i="2"/>
  <c r="L2035" i="2"/>
  <c r="L2036" i="2"/>
  <c r="L2037" i="2"/>
  <c r="L2038" i="2"/>
  <c r="L2039" i="2"/>
  <c r="L2040" i="2"/>
  <c r="L2041" i="2"/>
  <c r="L2042" i="2"/>
  <c r="L2043" i="2"/>
  <c r="L2044" i="2"/>
  <c r="L2045" i="2"/>
  <c r="L2046" i="2"/>
  <c r="L2047" i="2"/>
  <c r="L2048" i="2"/>
  <c r="L2049" i="2"/>
  <c r="L2050" i="2"/>
  <c r="L2051" i="2"/>
  <c r="L2052" i="2"/>
  <c r="L2053" i="2"/>
  <c r="L2054" i="2"/>
  <c r="L2055" i="2"/>
  <c r="L2056" i="2"/>
  <c r="L2057" i="2"/>
  <c r="L2058" i="2"/>
  <c r="L2059" i="2"/>
  <c r="L2060" i="2"/>
  <c r="L2061" i="2"/>
  <c r="L2062" i="2"/>
  <c r="L2063" i="2"/>
  <c r="L2064" i="2"/>
  <c r="L2065" i="2"/>
  <c r="L2066" i="2"/>
  <c r="L2067" i="2"/>
  <c r="L2068" i="2"/>
  <c r="L2069" i="2"/>
  <c r="L2070" i="2"/>
  <c r="L2071" i="2"/>
  <c r="L2072" i="2"/>
  <c r="L2073" i="2"/>
  <c r="L2074" i="2"/>
  <c r="L2075" i="2"/>
  <c r="L2076" i="2"/>
  <c r="L2077" i="2"/>
  <c r="L2078" i="2"/>
  <c r="L2079" i="2"/>
  <c r="L2080" i="2"/>
  <c r="L2081" i="2"/>
  <c r="L2082" i="2"/>
  <c r="L2083" i="2"/>
  <c r="L2084" i="2"/>
  <c r="L2085" i="2"/>
  <c r="L2086" i="2"/>
  <c r="L2087" i="2"/>
  <c r="L2088" i="2"/>
  <c r="L2089" i="2"/>
  <c r="L2090" i="2"/>
  <c r="L2091" i="2"/>
  <c r="L2092" i="2"/>
  <c r="L2093" i="2"/>
  <c r="L2094" i="2"/>
  <c r="L2095" i="2"/>
  <c r="L2096" i="2"/>
  <c r="L2097" i="2"/>
  <c r="L2098" i="2"/>
  <c r="L2099" i="2"/>
  <c r="L2100" i="2"/>
  <c r="L2101" i="2"/>
  <c r="L2102" i="2"/>
  <c r="L2103" i="2"/>
  <c r="L2104" i="2"/>
  <c r="L2105" i="2"/>
  <c r="L2106" i="2"/>
  <c r="L2107" i="2"/>
  <c r="L2108" i="2"/>
  <c r="L2109" i="2"/>
  <c r="L2110" i="2"/>
  <c r="L2111" i="2"/>
  <c r="L2112" i="2"/>
  <c r="L2113" i="2"/>
  <c r="L2114" i="2"/>
  <c r="L2115" i="2"/>
  <c r="L2116" i="2"/>
  <c r="L2117" i="2"/>
  <c r="L2118" i="2"/>
  <c r="L2119" i="2"/>
  <c r="L2120" i="2"/>
  <c r="L2121" i="2"/>
  <c r="L2122" i="2"/>
  <c r="L2123" i="2"/>
  <c r="L2124" i="2"/>
  <c r="L2125" i="2"/>
  <c r="L2126" i="2"/>
  <c r="L2127" i="2"/>
  <c r="L2128" i="2"/>
  <c r="L2129" i="2"/>
  <c r="L2130" i="2"/>
  <c r="L2131" i="2"/>
  <c r="L2132" i="2"/>
  <c r="L2133" i="2"/>
  <c r="L2134" i="2"/>
  <c r="L2135" i="2"/>
  <c r="L2136" i="2"/>
  <c r="L2137" i="2"/>
  <c r="L2138" i="2"/>
  <c r="L2139" i="2"/>
  <c r="L2140" i="2"/>
  <c r="L2141" i="2"/>
  <c r="L2142" i="2"/>
  <c r="L2143" i="2"/>
  <c r="L2144" i="2"/>
  <c r="L2145" i="2"/>
  <c r="L2146" i="2"/>
  <c r="L2147" i="2"/>
  <c r="L2148" i="2"/>
  <c r="L2149" i="2"/>
  <c r="L2150" i="2"/>
  <c r="L2151" i="2"/>
  <c r="L2152" i="2"/>
  <c r="L2153" i="2"/>
  <c r="L2154" i="2"/>
  <c r="L2155" i="2"/>
  <c r="L2156" i="2"/>
  <c r="L2157" i="2"/>
  <c r="L2158" i="2"/>
  <c r="L2159" i="2"/>
  <c r="L2160" i="2"/>
  <c r="L2161" i="2"/>
  <c r="L2162" i="2"/>
  <c r="L2163" i="2"/>
  <c r="L2164" i="2"/>
  <c r="L2165" i="2"/>
  <c r="L2166" i="2"/>
  <c r="L2167" i="2"/>
  <c r="L2168" i="2"/>
  <c r="L2169" i="2"/>
  <c r="L2170" i="2"/>
  <c r="L2171" i="2"/>
  <c r="L2172" i="2"/>
  <c r="L2173" i="2"/>
  <c r="L2174" i="2"/>
  <c r="L2175" i="2"/>
  <c r="L2176" i="2"/>
  <c r="L2177" i="2"/>
  <c r="L2178" i="2"/>
  <c r="L2179" i="2"/>
  <c r="L2180" i="2"/>
  <c r="L2181" i="2"/>
  <c r="L2182" i="2"/>
  <c r="L2183" i="2"/>
  <c r="L2184" i="2"/>
  <c r="L2185" i="2"/>
  <c r="L2186" i="2"/>
  <c r="L2187" i="2"/>
  <c r="L2188" i="2"/>
  <c r="L2189" i="2"/>
  <c r="L2190" i="2"/>
  <c r="L2191" i="2"/>
  <c r="L2192" i="2"/>
  <c r="L2193" i="2"/>
  <c r="L2194" i="2"/>
  <c r="L2195" i="2"/>
  <c r="L2196" i="2"/>
  <c r="L2197" i="2"/>
  <c r="L2198" i="2"/>
  <c r="L2199" i="2"/>
  <c r="L2200" i="2"/>
  <c r="L2201" i="2"/>
  <c r="L2202" i="2"/>
  <c r="L2203" i="2"/>
  <c r="L2204" i="2"/>
  <c r="L2205" i="2"/>
  <c r="L2206" i="2"/>
  <c r="L2207" i="2"/>
  <c r="L2208" i="2"/>
  <c r="L2209" i="2"/>
  <c r="L2210" i="2"/>
  <c r="L2211" i="2"/>
  <c r="L2212" i="2"/>
  <c r="L2213" i="2"/>
  <c r="L2214" i="2"/>
  <c r="L2215" i="2"/>
  <c r="L2216" i="2"/>
  <c r="L2217" i="2"/>
  <c r="L2218" i="2"/>
  <c r="L2219" i="2"/>
  <c r="L2220" i="2"/>
  <c r="L2221" i="2"/>
  <c r="L2222" i="2"/>
  <c r="L2223" i="2"/>
  <c r="L2224" i="2"/>
  <c r="L2225" i="2"/>
  <c r="L2226" i="2"/>
  <c r="L2227" i="2"/>
  <c r="L2228" i="2"/>
  <c r="L2229" i="2"/>
  <c r="L2230" i="2"/>
  <c r="L2231" i="2"/>
  <c r="L2232" i="2"/>
  <c r="L2233" i="2"/>
  <c r="L2234" i="2"/>
  <c r="L2235" i="2"/>
  <c r="L2236" i="2"/>
  <c r="L2237" i="2"/>
  <c r="L2238" i="2"/>
  <c r="L2239" i="2"/>
  <c r="L2240" i="2"/>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I1360" i="4"/>
  <c r="I1361" i="4"/>
  <c r="I1362" i="4"/>
  <c r="I1363" i="4"/>
  <c r="I1364" i="4"/>
  <c r="I1365" i="4"/>
  <c r="I1366" i="4"/>
  <c r="I1367" i="4"/>
  <c r="I1368" i="4"/>
  <c r="I1369" i="4"/>
  <c r="I1370" i="4"/>
  <c r="I1371" i="4"/>
  <c r="I1372" i="4"/>
  <c r="I1373" i="4"/>
  <c r="I1374" i="4"/>
  <c r="I1375" i="4"/>
  <c r="I1376" i="4"/>
  <c r="I1377" i="4"/>
  <c r="I1378" i="4"/>
  <c r="I1379" i="4"/>
  <c r="I1380" i="4"/>
  <c r="I1381" i="4"/>
  <c r="I1382" i="4"/>
  <c r="I1383" i="4"/>
  <c r="I1384" i="4"/>
  <c r="I1385" i="4"/>
  <c r="I1386" i="4"/>
  <c r="I1387" i="4"/>
  <c r="I1388" i="4"/>
  <c r="I1389" i="4"/>
  <c r="I1390" i="4"/>
  <c r="I1391" i="4"/>
  <c r="I1392" i="4"/>
  <c r="I1393" i="4"/>
  <c r="I1394" i="4"/>
  <c r="I1395" i="4"/>
  <c r="I1396" i="4"/>
  <c r="I1397" i="4"/>
  <c r="I1398" i="4"/>
  <c r="I1399" i="4"/>
  <c r="I1400" i="4"/>
  <c r="I1401" i="4"/>
  <c r="I1402" i="4"/>
  <c r="I1403" i="4"/>
  <c r="I1404" i="4"/>
  <c r="I1405" i="4"/>
  <c r="I1406" i="4"/>
  <c r="I1407" i="4"/>
  <c r="I1408" i="4"/>
  <c r="I1409" i="4"/>
  <c r="I1410" i="4"/>
  <c r="I1411" i="4"/>
  <c r="I1412" i="4"/>
  <c r="I1413" i="4"/>
  <c r="I1414" i="4"/>
  <c r="I1415" i="4"/>
  <c r="I1416" i="4"/>
  <c r="I1417" i="4"/>
  <c r="I1418" i="4"/>
  <c r="I1419" i="4"/>
  <c r="I1420" i="4"/>
  <c r="I1421" i="4"/>
  <c r="I1422" i="4"/>
  <c r="I1423" i="4"/>
  <c r="I1424" i="4"/>
  <c r="I1425" i="4"/>
  <c r="I1426" i="4"/>
  <c r="I1427" i="4"/>
  <c r="I1428" i="4"/>
  <c r="I1429" i="4"/>
  <c r="I1430" i="4"/>
  <c r="I1431" i="4"/>
  <c r="I1432" i="4"/>
  <c r="I1433" i="4"/>
  <c r="I1434" i="4"/>
  <c r="I1435" i="4"/>
  <c r="I1436" i="4"/>
  <c r="I1437" i="4"/>
  <c r="I1438" i="4"/>
  <c r="I1439" i="4"/>
  <c r="I1440" i="4"/>
  <c r="I1441" i="4"/>
  <c r="I1442" i="4"/>
  <c r="I1443" i="4"/>
  <c r="I1444" i="4"/>
  <c r="I1445" i="4"/>
  <c r="I1446" i="4"/>
  <c r="I1447" i="4"/>
  <c r="I1448" i="4"/>
  <c r="I1449" i="4"/>
  <c r="I1450" i="4"/>
  <c r="I1451" i="4"/>
  <c r="I1452" i="4"/>
  <c r="I1453" i="4"/>
  <c r="I1454" i="4"/>
  <c r="I1455" i="4"/>
  <c r="I1456" i="4"/>
  <c r="I1457" i="4"/>
  <c r="I1458" i="4"/>
  <c r="I1459" i="4"/>
  <c r="I1460" i="4"/>
  <c r="I1461" i="4"/>
  <c r="I1462" i="4"/>
  <c r="I1463" i="4"/>
  <c r="I1464" i="4"/>
  <c r="I1465" i="4"/>
  <c r="I1466" i="4"/>
  <c r="I1467" i="4"/>
  <c r="I1468" i="4"/>
  <c r="I1469" i="4"/>
  <c r="I1470" i="4"/>
  <c r="I1471" i="4"/>
  <c r="I1472" i="4"/>
  <c r="I1473" i="4"/>
  <c r="I1474" i="4"/>
  <c r="I1475" i="4"/>
  <c r="I1476" i="4"/>
  <c r="I1477" i="4"/>
  <c r="I1478" i="4"/>
  <c r="I1479" i="4"/>
  <c r="I1480" i="4"/>
  <c r="I1481" i="4"/>
  <c r="I1482" i="4"/>
  <c r="I1483" i="4"/>
  <c r="I1484" i="4"/>
  <c r="I1485" i="4"/>
  <c r="I1486" i="4"/>
  <c r="I1487" i="4"/>
  <c r="I1488" i="4"/>
  <c r="I1489" i="4"/>
  <c r="I1490" i="4"/>
  <c r="I1491" i="4"/>
  <c r="I1492" i="4"/>
  <c r="I1493" i="4"/>
  <c r="I1494" i="4"/>
  <c r="I1495" i="4"/>
  <c r="I1496" i="4"/>
  <c r="I1497" i="4"/>
  <c r="I1498" i="4"/>
  <c r="I1499" i="4"/>
  <c r="I1500" i="4"/>
  <c r="I1501" i="4"/>
  <c r="I1502" i="4"/>
  <c r="I1503" i="4"/>
  <c r="I1504" i="4"/>
  <c r="I1505" i="4"/>
  <c r="I1506" i="4"/>
  <c r="I1507" i="4"/>
  <c r="I1508" i="4"/>
  <c r="I1509" i="4"/>
  <c r="I1510" i="4"/>
  <c r="I1511" i="4"/>
  <c r="I1512" i="4"/>
  <c r="I1513" i="4"/>
  <c r="I1514" i="4"/>
  <c r="I1515" i="4"/>
  <c r="I1516" i="4"/>
  <c r="I1517" i="4"/>
  <c r="I1518" i="4"/>
  <c r="I1519" i="4"/>
  <c r="I1520" i="4"/>
  <c r="I1521" i="4"/>
  <c r="I1522" i="4"/>
  <c r="I1523" i="4"/>
  <c r="I1524" i="4"/>
  <c r="I1525" i="4"/>
  <c r="I1526" i="4"/>
  <c r="I1527" i="4"/>
  <c r="I1528" i="4"/>
  <c r="I1529" i="4"/>
  <c r="I1530" i="4"/>
  <c r="I1531" i="4"/>
  <c r="I1532" i="4"/>
  <c r="I1533" i="4"/>
  <c r="I1534" i="4"/>
  <c r="I1535" i="4"/>
  <c r="I1536" i="4"/>
  <c r="I1537" i="4"/>
  <c r="I1538" i="4"/>
  <c r="I1539" i="4"/>
  <c r="I1540" i="4"/>
  <c r="I1541" i="4"/>
  <c r="I1542" i="4"/>
  <c r="I1543" i="4"/>
  <c r="I1544" i="4"/>
  <c r="I1545" i="4"/>
  <c r="I1546" i="4"/>
  <c r="I1547" i="4"/>
  <c r="I1548" i="4"/>
  <c r="I1549" i="4"/>
  <c r="I1550" i="4"/>
  <c r="I1551" i="4"/>
  <c r="I1552" i="4"/>
  <c r="I1553" i="4"/>
  <c r="I1554" i="4"/>
  <c r="I1555" i="4"/>
  <c r="I1556" i="4"/>
  <c r="I1557" i="4"/>
  <c r="I1558" i="4"/>
  <c r="I1559" i="4"/>
  <c r="I1560" i="4"/>
  <c r="I1561" i="4"/>
  <c r="I1562" i="4"/>
  <c r="I1563" i="4"/>
  <c r="I1564" i="4"/>
  <c r="I1565" i="4"/>
  <c r="I1566" i="4"/>
  <c r="I1567" i="4"/>
  <c r="I1568" i="4"/>
  <c r="I1569" i="4"/>
  <c r="I1570" i="4"/>
  <c r="I1571" i="4"/>
  <c r="I1572" i="4"/>
  <c r="I1573" i="4"/>
  <c r="I1574" i="4"/>
  <c r="I1575" i="4"/>
  <c r="I1576" i="4"/>
  <c r="I1577" i="4"/>
  <c r="I1578" i="4"/>
  <c r="I1579" i="4"/>
  <c r="I1580" i="4"/>
  <c r="I1581" i="4"/>
  <c r="I1582" i="4"/>
  <c r="I1583" i="4"/>
  <c r="I1584" i="4"/>
  <c r="I1585" i="4"/>
  <c r="I1586" i="4"/>
  <c r="I1587" i="4"/>
  <c r="I1588" i="4"/>
  <c r="I1589" i="4"/>
  <c r="I1590" i="4"/>
  <c r="I1591" i="4"/>
  <c r="I1592" i="4"/>
  <c r="I1593" i="4"/>
  <c r="I1594" i="4"/>
  <c r="I1595" i="4"/>
  <c r="I1596" i="4"/>
  <c r="I1597" i="4"/>
  <c r="I1598" i="4"/>
  <c r="I1599" i="4"/>
  <c r="I1600" i="4"/>
  <c r="I1601" i="4"/>
  <c r="I1602" i="4"/>
  <c r="I1603" i="4"/>
  <c r="I1604" i="4"/>
  <c r="I1605" i="4"/>
  <c r="I1606" i="4"/>
  <c r="I1607" i="4"/>
  <c r="I1608" i="4"/>
  <c r="I1609" i="4"/>
  <c r="I1610" i="4"/>
  <c r="I1611" i="4"/>
  <c r="I1612" i="4"/>
  <c r="I1613" i="4"/>
  <c r="I1614" i="4"/>
  <c r="I1615" i="4"/>
  <c r="I1616" i="4"/>
  <c r="I1617" i="4"/>
  <c r="I1618" i="4"/>
  <c r="I1619" i="4"/>
  <c r="I1620" i="4"/>
  <c r="I1621" i="4"/>
  <c r="I1622" i="4"/>
  <c r="I1623" i="4"/>
  <c r="I1624" i="4"/>
  <c r="I1625" i="4"/>
  <c r="I1626" i="4"/>
  <c r="I1627" i="4"/>
  <c r="I1628" i="4"/>
  <c r="I1629" i="4"/>
  <c r="I1630" i="4"/>
  <c r="I1631" i="4"/>
  <c r="I1632" i="4"/>
  <c r="I1633" i="4"/>
  <c r="I1634" i="4"/>
  <c r="I1635" i="4"/>
  <c r="I1636" i="4"/>
  <c r="I1637" i="4"/>
  <c r="I1638" i="4"/>
  <c r="I1639" i="4"/>
  <c r="I1640" i="4"/>
  <c r="I1641" i="4"/>
  <c r="I1642" i="4"/>
  <c r="I1643" i="4"/>
  <c r="I1644" i="4"/>
  <c r="I1645" i="4"/>
  <c r="I1646" i="4"/>
  <c r="I1647" i="4"/>
  <c r="I1648" i="4"/>
  <c r="I1649" i="4"/>
  <c r="I1650" i="4"/>
  <c r="I1651" i="4"/>
  <c r="I1652" i="4"/>
  <c r="I1653" i="4"/>
  <c r="I1654" i="4"/>
  <c r="I1655" i="4"/>
  <c r="I1656" i="4"/>
  <c r="I1657" i="4"/>
  <c r="I1658" i="4"/>
  <c r="I1659" i="4"/>
  <c r="I1660" i="4"/>
  <c r="I1661" i="4"/>
  <c r="I1662" i="4"/>
  <c r="I1663" i="4"/>
  <c r="I1664" i="4"/>
  <c r="I1665" i="4"/>
  <c r="I1666" i="4"/>
  <c r="I1667" i="4"/>
  <c r="I1668" i="4"/>
  <c r="I1669" i="4"/>
  <c r="I1670" i="4"/>
  <c r="I1671" i="4"/>
  <c r="I1672" i="4"/>
  <c r="I1673" i="4"/>
  <c r="I1674" i="4"/>
  <c r="I1675" i="4"/>
  <c r="I1676" i="4"/>
  <c r="I1677" i="4"/>
  <c r="I1678" i="4"/>
  <c r="I1679" i="4"/>
  <c r="I1680" i="4"/>
  <c r="I1681" i="4"/>
  <c r="I1682" i="4"/>
  <c r="I1683" i="4"/>
  <c r="I1684" i="4"/>
  <c r="I1685" i="4"/>
  <c r="I1686" i="4"/>
  <c r="I1687" i="4"/>
  <c r="I1688" i="4"/>
  <c r="I1689" i="4"/>
  <c r="I1690" i="4"/>
  <c r="I1691" i="4"/>
  <c r="I1692" i="4"/>
  <c r="I1693" i="4"/>
  <c r="I1694" i="4"/>
  <c r="I1695" i="4"/>
  <c r="I1696" i="4"/>
  <c r="I1697" i="4"/>
  <c r="I1698" i="4"/>
  <c r="I1699" i="4"/>
  <c r="I1700" i="4"/>
  <c r="I1701" i="4"/>
  <c r="I1702" i="4"/>
  <c r="I1703" i="4"/>
  <c r="I1704" i="4"/>
  <c r="I1705" i="4"/>
  <c r="I1706" i="4"/>
  <c r="I1707" i="4"/>
  <c r="I1708" i="4"/>
  <c r="I1709" i="4"/>
  <c r="I1710" i="4"/>
  <c r="I1711" i="4"/>
  <c r="I1712" i="4"/>
  <c r="I1713" i="4"/>
  <c r="I1714" i="4"/>
  <c r="I1715" i="4"/>
  <c r="I1716" i="4"/>
  <c r="I1717" i="4"/>
  <c r="I1718" i="4"/>
  <c r="I1719" i="4"/>
  <c r="I1720" i="4"/>
  <c r="I1721" i="4"/>
  <c r="I1722" i="4"/>
  <c r="I1723" i="4"/>
  <c r="I1724" i="4"/>
  <c r="I1725" i="4"/>
  <c r="I1726" i="4"/>
  <c r="I1727" i="4"/>
  <c r="I1728" i="4"/>
  <c r="I1729" i="4"/>
  <c r="I1730" i="4"/>
  <c r="I1731" i="4"/>
  <c r="I1732" i="4"/>
  <c r="I1733" i="4"/>
  <c r="I1734" i="4"/>
  <c r="I1735" i="4"/>
  <c r="I1736" i="4"/>
  <c r="I1737" i="4"/>
  <c r="I1738" i="4"/>
  <c r="I1739" i="4"/>
  <c r="I1740" i="4"/>
  <c r="I1741" i="4"/>
  <c r="I1742" i="4"/>
  <c r="I1743" i="4"/>
  <c r="I1744" i="4"/>
  <c r="I1745" i="4"/>
  <c r="I1746" i="4"/>
  <c r="I1747" i="4"/>
  <c r="I1748" i="4"/>
  <c r="I1749" i="4"/>
  <c r="I1750" i="4"/>
  <c r="I1751" i="4"/>
  <c r="I1752" i="4"/>
  <c r="I1753" i="4"/>
  <c r="I1754" i="4"/>
  <c r="I1755" i="4"/>
  <c r="I1756" i="4"/>
  <c r="I1757" i="4"/>
  <c r="I1758" i="4"/>
  <c r="I1759" i="4"/>
  <c r="I1760" i="4"/>
  <c r="I1761" i="4"/>
  <c r="I1762" i="4"/>
  <c r="I1763" i="4"/>
  <c r="I1764" i="4"/>
  <c r="I1765" i="4"/>
  <c r="I1766" i="4"/>
  <c r="I1767" i="4"/>
  <c r="I1768" i="4"/>
  <c r="I1769" i="4"/>
  <c r="I1770" i="4"/>
  <c r="I1771" i="4"/>
  <c r="I1772" i="4"/>
  <c r="I1773" i="4"/>
  <c r="I1774" i="4"/>
  <c r="I1775" i="4"/>
  <c r="I1776" i="4"/>
  <c r="I1777" i="4"/>
  <c r="I1778" i="4"/>
  <c r="I1779" i="4"/>
  <c r="I1780" i="4"/>
  <c r="I1781" i="4"/>
  <c r="I1782" i="4"/>
  <c r="I1783" i="4"/>
  <c r="I1784" i="4"/>
  <c r="I1785" i="4"/>
  <c r="I1786" i="4"/>
  <c r="I1787" i="4"/>
  <c r="I1788" i="4"/>
  <c r="I1789" i="4"/>
  <c r="I1790" i="4"/>
  <c r="I1791" i="4"/>
  <c r="I1792" i="4"/>
  <c r="I1793" i="4"/>
  <c r="I1794" i="4"/>
  <c r="I1795" i="4"/>
  <c r="I1796" i="4"/>
  <c r="I1797" i="4"/>
  <c r="I1798" i="4"/>
  <c r="I1799" i="4"/>
  <c r="I1800" i="4"/>
  <c r="I1801" i="4"/>
  <c r="I1802" i="4"/>
  <c r="I1803" i="4"/>
  <c r="I1804" i="4"/>
  <c r="I1805" i="4"/>
  <c r="I1806" i="4"/>
  <c r="I1807" i="4"/>
  <c r="I1808" i="4"/>
  <c r="I1809" i="4"/>
  <c r="I1810" i="4"/>
  <c r="I1811" i="4"/>
  <c r="I1812" i="4"/>
  <c r="I1813" i="4"/>
  <c r="I1814" i="4"/>
  <c r="I1815" i="4"/>
  <c r="I1816" i="4"/>
  <c r="I1817" i="4"/>
  <c r="I1818" i="4"/>
  <c r="I1819" i="4"/>
  <c r="I1820" i="4"/>
  <c r="I1821" i="4"/>
  <c r="I1822" i="4"/>
  <c r="I1823" i="4"/>
  <c r="I1824" i="4"/>
  <c r="I1825" i="4"/>
  <c r="I1826" i="4"/>
  <c r="I1827" i="4"/>
  <c r="I1828" i="4"/>
  <c r="I1829" i="4"/>
  <c r="I1830" i="4"/>
  <c r="I1831" i="4"/>
  <c r="I1832" i="4"/>
  <c r="I1833" i="4"/>
  <c r="I1834" i="4"/>
  <c r="I1835" i="4"/>
  <c r="I1836" i="4"/>
  <c r="I1837" i="4"/>
  <c r="I1838" i="4"/>
  <c r="I1839" i="4"/>
  <c r="I1840" i="4"/>
  <c r="I1841" i="4"/>
  <c r="I1842" i="4"/>
  <c r="I1843" i="4"/>
  <c r="I1844" i="4"/>
  <c r="I1845" i="4"/>
  <c r="I1846" i="4"/>
  <c r="I1847" i="4"/>
  <c r="I1848" i="4"/>
  <c r="I1849" i="4"/>
  <c r="I1850" i="4"/>
  <c r="I1851" i="4"/>
  <c r="I1852" i="4"/>
  <c r="I1853" i="4"/>
  <c r="I1854" i="4"/>
  <c r="I1855" i="4"/>
  <c r="I1856" i="4"/>
  <c r="I1857" i="4"/>
  <c r="I1858" i="4"/>
  <c r="I1859" i="4"/>
  <c r="I1860" i="4"/>
  <c r="I1861" i="4"/>
  <c r="I1862" i="4"/>
  <c r="I1863" i="4"/>
  <c r="I1864" i="4"/>
  <c r="I1865" i="4"/>
  <c r="I1866" i="4"/>
  <c r="I1867" i="4"/>
  <c r="I1868" i="4"/>
  <c r="I1869" i="4"/>
  <c r="I1870" i="4"/>
  <c r="I1871" i="4"/>
  <c r="I1872" i="4"/>
  <c r="I1873" i="4"/>
  <c r="I1874" i="4"/>
  <c r="I1875" i="4"/>
  <c r="I1876" i="4"/>
  <c r="I1877" i="4"/>
  <c r="I1878" i="4"/>
  <c r="I1879" i="4"/>
  <c r="I1880" i="4"/>
  <c r="I1881" i="4"/>
  <c r="I1882" i="4"/>
  <c r="I1883" i="4"/>
  <c r="I1884" i="4"/>
  <c r="I1885" i="4"/>
  <c r="I1886" i="4"/>
  <c r="I1887" i="4"/>
  <c r="I1888" i="4"/>
  <c r="I1889" i="4"/>
  <c r="I1890" i="4"/>
  <c r="I1891" i="4"/>
  <c r="I1892" i="4"/>
  <c r="I1893" i="4"/>
  <c r="I1894" i="4"/>
  <c r="I1895" i="4"/>
  <c r="I1896" i="4"/>
  <c r="I1897" i="4"/>
  <c r="I1898" i="4"/>
  <c r="I1899" i="4"/>
  <c r="I1900" i="4"/>
  <c r="I1901" i="4"/>
  <c r="I1902" i="4"/>
  <c r="I1903" i="4"/>
  <c r="I1904" i="4"/>
  <c r="I1905" i="4"/>
  <c r="I1906" i="4"/>
  <c r="I1907" i="4"/>
  <c r="I1908" i="4"/>
  <c r="I1909" i="4"/>
  <c r="I1910" i="4"/>
  <c r="I1911" i="4"/>
  <c r="I1912" i="4"/>
  <c r="I1913" i="4"/>
  <c r="I1914" i="4"/>
  <c r="I1915" i="4"/>
  <c r="I1916" i="4"/>
  <c r="I1917" i="4"/>
  <c r="I1918" i="4"/>
  <c r="I1919" i="4"/>
  <c r="I1920" i="4"/>
  <c r="I1921" i="4"/>
  <c r="I1922" i="4"/>
  <c r="I1923" i="4"/>
  <c r="I1924" i="4"/>
  <c r="I1925" i="4"/>
  <c r="I1926" i="4"/>
  <c r="I1927" i="4"/>
  <c r="I1928" i="4"/>
  <c r="I1929" i="4"/>
  <c r="I1930" i="4"/>
  <c r="I1931" i="4"/>
  <c r="I1932" i="4"/>
  <c r="I1933" i="4"/>
  <c r="I1934" i="4"/>
  <c r="I1935" i="4"/>
  <c r="I1936" i="4"/>
  <c r="I1937" i="4"/>
  <c r="I1938" i="4"/>
  <c r="I1939" i="4"/>
  <c r="I1940" i="4"/>
  <c r="I1941" i="4"/>
  <c r="I1942" i="4"/>
  <c r="I1943" i="4"/>
  <c r="I1944" i="4"/>
  <c r="I1945" i="4"/>
  <c r="I1946" i="4"/>
  <c r="I1947" i="4"/>
  <c r="I1948" i="4"/>
  <c r="I1949" i="4"/>
  <c r="I1950" i="4"/>
  <c r="I1951" i="4"/>
  <c r="I1952" i="4"/>
  <c r="I1953" i="4"/>
  <c r="I1954" i="4"/>
  <c r="I1955" i="4"/>
  <c r="I1956" i="4"/>
  <c r="I1957" i="4"/>
  <c r="I1958" i="4"/>
  <c r="I1959" i="4"/>
  <c r="I1960" i="4"/>
  <c r="I1961" i="4"/>
  <c r="I1962" i="4"/>
  <c r="I1963" i="4"/>
  <c r="I1964" i="4"/>
  <c r="I1965" i="4"/>
  <c r="I1966" i="4"/>
  <c r="I1967" i="4"/>
  <c r="I1968" i="4"/>
  <c r="I1969" i="4"/>
  <c r="I1970" i="4"/>
  <c r="I1971" i="4"/>
  <c r="I1972" i="4"/>
  <c r="I1973" i="4"/>
  <c r="I1974" i="4"/>
  <c r="I1975" i="4"/>
  <c r="I1976" i="4"/>
  <c r="I1977" i="4"/>
  <c r="I1978" i="4"/>
  <c r="I1979" i="4"/>
  <c r="I1980" i="4"/>
  <c r="I1981" i="4"/>
  <c r="I1982" i="4"/>
  <c r="I1983" i="4"/>
  <c r="I1984" i="4"/>
  <c r="I1985" i="4"/>
  <c r="I1986" i="4"/>
  <c r="I1987" i="4"/>
  <c r="I1988" i="4"/>
  <c r="I1989" i="4"/>
  <c r="I1990" i="4"/>
  <c r="I1991" i="4"/>
  <c r="I1992" i="4"/>
  <c r="I1993" i="4"/>
  <c r="I1994" i="4"/>
  <c r="I1995" i="4"/>
  <c r="I1996" i="4"/>
  <c r="I1997" i="4"/>
  <c r="I1998" i="4"/>
  <c r="I1999" i="4"/>
  <c r="I2000" i="4"/>
  <c r="I2001" i="4"/>
  <c r="I2002" i="4"/>
  <c r="I2003" i="4"/>
  <c r="I2004" i="4"/>
  <c r="I2005" i="4"/>
  <c r="I2006" i="4"/>
  <c r="I2007" i="4"/>
  <c r="I2008" i="4"/>
  <c r="I2009" i="4"/>
  <c r="I2010" i="4"/>
  <c r="I2011" i="4"/>
  <c r="I2012" i="4"/>
  <c r="I2013" i="4"/>
  <c r="I2014" i="4"/>
  <c r="I2015" i="4"/>
  <c r="I2016" i="4"/>
  <c r="I2017" i="4"/>
  <c r="I2018" i="4"/>
  <c r="I2019" i="4"/>
  <c r="I2020" i="4"/>
  <c r="I2021" i="4"/>
  <c r="I2022" i="4"/>
  <c r="I2023" i="4"/>
  <c r="I2024" i="4"/>
  <c r="I2025" i="4"/>
  <c r="I2026" i="4"/>
  <c r="I2027" i="4"/>
  <c r="I2028" i="4"/>
  <c r="I2029" i="4"/>
  <c r="I2030" i="4"/>
  <c r="I2031" i="4"/>
  <c r="I2032" i="4"/>
  <c r="I2033" i="4"/>
  <c r="I2034" i="4"/>
  <c r="I2035" i="4"/>
  <c r="I2036" i="4"/>
  <c r="I2037" i="4"/>
  <c r="I2038" i="4"/>
  <c r="I2039" i="4"/>
  <c r="I2040" i="4"/>
  <c r="I2041" i="4"/>
  <c r="I2042" i="4"/>
  <c r="I2043" i="4"/>
  <c r="I2044" i="4"/>
  <c r="I2045" i="4"/>
  <c r="I2046" i="4"/>
  <c r="I2047" i="4"/>
  <c r="I2048" i="4"/>
  <c r="I2049" i="4"/>
  <c r="I2050" i="4"/>
  <c r="I2051" i="4"/>
  <c r="I2052" i="4"/>
  <c r="I2053" i="4"/>
  <c r="I2054" i="4"/>
  <c r="I2055" i="4"/>
  <c r="I2056" i="4"/>
  <c r="I2057" i="4"/>
  <c r="I2058" i="4"/>
  <c r="I2059" i="4"/>
  <c r="I2060" i="4"/>
  <c r="I2061" i="4"/>
  <c r="I2062" i="4"/>
  <c r="I2063" i="4"/>
  <c r="I2064" i="4"/>
  <c r="I2065" i="4"/>
  <c r="I2066" i="4"/>
  <c r="I2067" i="4"/>
  <c r="I2068" i="4"/>
  <c r="I2069" i="4"/>
  <c r="I2070" i="4"/>
  <c r="I2071" i="4"/>
  <c r="I2072" i="4"/>
  <c r="I2073" i="4"/>
  <c r="I2074" i="4"/>
  <c r="I2075" i="4"/>
  <c r="I2076" i="4"/>
  <c r="I2077" i="4"/>
  <c r="I2078" i="4"/>
  <c r="I2079" i="4"/>
  <c r="I2080" i="4"/>
  <c r="I2081" i="4"/>
  <c r="I2082" i="4"/>
  <c r="I2083" i="4"/>
  <c r="I2084" i="4"/>
  <c r="I2085" i="4"/>
  <c r="I2086" i="4"/>
  <c r="I2087" i="4"/>
  <c r="I2088" i="4"/>
  <c r="I2089" i="4"/>
  <c r="I2090" i="4"/>
  <c r="I2091" i="4"/>
  <c r="I2092" i="4"/>
  <c r="I2093" i="4"/>
  <c r="I2094" i="4"/>
  <c r="I2095" i="4"/>
  <c r="I2096" i="4"/>
  <c r="I2097" i="4"/>
  <c r="I2098" i="4"/>
  <c r="I2099" i="4"/>
  <c r="I2100" i="4"/>
  <c r="I2101" i="4"/>
  <c r="I2102" i="4"/>
  <c r="I2103" i="4"/>
  <c r="I2104" i="4"/>
  <c r="I2105" i="4"/>
  <c r="I2106" i="4"/>
  <c r="I2107" i="4"/>
  <c r="I2108" i="4"/>
  <c r="I2109" i="4"/>
  <c r="I2110" i="4"/>
  <c r="I2111" i="4"/>
  <c r="I2112" i="4"/>
  <c r="I2113" i="4"/>
  <c r="I2114" i="4"/>
  <c r="I2115" i="4"/>
  <c r="I2116" i="4"/>
  <c r="I2117" i="4"/>
  <c r="I2118" i="4"/>
  <c r="I2119" i="4"/>
  <c r="I2120" i="4"/>
  <c r="I2121" i="4"/>
  <c r="I2122" i="4"/>
  <c r="I2123" i="4"/>
  <c r="I2124" i="4"/>
  <c r="I2125" i="4"/>
  <c r="I2126" i="4"/>
  <c r="I2127" i="4"/>
  <c r="I2128" i="4"/>
  <c r="I2129" i="4"/>
  <c r="I2130" i="4"/>
  <c r="I2131" i="4"/>
  <c r="I2132" i="4"/>
  <c r="I2133" i="4"/>
  <c r="I2134" i="4"/>
  <c r="I2135" i="4"/>
  <c r="I2136" i="4"/>
  <c r="I2137" i="4"/>
  <c r="I2138" i="4"/>
  <c r="I2139" i="4"/>
  <c r="I2140" i="4"/>
  <c r="I2141" i="4"/>
  <c r="I2142" i="4"/>
  <c r="I2143" i="4"/>
  <c r="I2144" i="4"/>
  <c r="I2145" i="4"/>
  <c r="I2146" i="4"/>
  <c r="I2147" i="4"/>
  <c r="I2148" i="4"/>
  <c r="I2149" i="4"/>
  <c r="I2150" i="4"/>
  <c r="I2151" i="4"/>
  <c r="I2152" i="4"/>
  <c r="I2153" i="4"/>
  <c r="I2154" i="4"/>
  <c r="I2155" i="4"/>
  <c r="I2156" i="4"/>
  <c r="I2157" i="4"/>
  <c r="I2158" i="4"/>
  <c r="I2159" i="4"/>
  <c r="I2160" i="4"/>
  <c r="I2161" i="4"/>
  <c r="I2162" i="4"/>
  <c r="I2163" i="4"/>
  <c r="I2164" i="4"/>
  <c r="I2165" i="4"/>
  <c r="I2166" i="4"/>
  <c r="I2167" i="4"/>
  <c r="I2168" i="4"/>
  <c r="I2169" i="4"/>
  <c r="I2170" i="4"/>
  <c r="I2171" i="4"/>
  <c r="I2172" i="4"/>
  <c r="I2173" i="4"/>
  <c r="I2174" i="4"/>
  <c r="I2175" i="4"/>
  <c r="I2176" i="4"/>
  <c r="I2177" i="4"/>
  <c r="I2178" i="4"/>
  <c r="I2179" i="4"/>
  <c r="I2180" i="4"/>
  <c r="I2181" i="4"/>
  <c r="I2182" i="4"/>
  <c r="I2183" i="4"/>
  <c r="I2184" i="4"/>
  <c r="I2185" i="4"/>
  <c r="I2186" i="4"/>
  <c r="I2187" i="4"/>
  <c r="I2188" i="4"/>
  <c r="I2189" i="4"/>
  <c r="I2190" i="4"/>
  <c r="I2191" i="4"/>
  <c r="I2192" i="4"/>
  <c r="I2193" i="4"/>
  <c r="I2194" i="4"/>
  <c r="I2195" i="4"/>
  <c r="I2196" i="4"/>
  <c r="I2197" i="4"/>
  <c r="I2198" i="4"/>
  <c r="I2199" i="4"/>
  <c r="I2200" i="4"/>
  <c r="I2201" i="4"/>
  <c r="I2202" i="4"/>
  <c r="I2203" i="4"/>
  <c r="I2204" i="4"/>
  <c r="I2205" i="4"/>
  <c r="I2206" i="4"/>
  <c r="I2207" i="4"/>
  <c r="I2208" i="4"/>
  <c r="I2209" i="4"/>
  <c r="I2210" i="4"/>
  <c r="I2211" i="4"/>
  <c r="I2212" i="4"/>
  <c r="I2213" i="4"/>
  <c r="I2214" i="4"/>
  <c r="I2215" i="4"/>
  <c r="I2216" i="4"/>
  <c r="I2217" i="4"/>
  <c r="I2218" i="4"/>
  <c r="I2219" i="4"/>
  <c r="I2220" i="4"/>
  <c r="I2221" i="4"/>
  <c r="I2222" i="4"/>
  <c r="I2223" i="4"/>
  <c r="I2224" i="4"/>
  <c r="I2225" i="4"/>
  <c r="I2226" i="4"/>
  <c r="I2227" i="4"/>
  <c r="I2228" i="4"/>
  <c r="I2229" i="4"/>
  <c r="I2230" i="4"/>
  <c r="I2231" i="4"/>
  <c r="I2232" i="4"/>
  <c r="I2233" i="4"/>
  <c r="I2234" i="4"/>
  <c r="I2235" i="4"/>
  <c r="I2236" i="4"/>
  <c r="I2237" i="4"/>
  <c r="I2238" i="4"/>
  <c r="I2239" i="4"/>
  <c r="I2240" i="4"/>
  <c r="I2" i="4"/>
  <c r="D2235" i="2"/>
  <c r="E2235" i="2"/>
  <c r="F2235" i="2"/>
  <c r="G2235" i="2"/>
  <c r="H2235" i="2"/>
  <c r="I2235" i="2"/>
  <c r="D2236" i="2"/>
  <c r="E2236" i="2"/>
  <c r="F2236" i="2"/>
  <c r="G2236" i="2"/>
  <c r="H2236" i="2"/>
  <c r="I2236" i="2"/>
  <c r="D2237" i="2"/>
  <c r="E2237" i="2"/>
  <c r="F2237" i="2"/>
  <c r="G2237" i="2"/>
  <c r="H2237" i="2"/>
  <c r="I2237" i="2"/>
  <c r="D2238" i="2"/>
  <c r="E2238" i="2"/>
  <c r="F2238" i="2"/>
  <c r="G2238" i="2"/>
  <c r="H2238" i="2"/>
  <c r="I2238" i="2"/>
  <c r="D2239" i="2"/>
  <c r="E2239" i="2"/>
  <c r="F2239" i="2"/>
  <c r="G2239" i="2"/>
  <c r="H2239" i="2"/>
  <c r="I2239" i="2"/>
  <c r="D2240" i="2"/>
  <c r="E2240" i="2"/>
  <c r="F2240" i="2"/>
  <c r="G2240" i="2"/>
  <c r="H2240" i="2"/>
  <c r="I2240" i="2"/>
  <c r="C2235" i="2"/>
  <c r="C2236" i="2"/>
  <c r="C2237" i="2"/>
  <c r="C2238" i="2"/>
  <c r="C2239" i="2"/>
  <c r="C2240" i="2"/>
  <c r="B2235" i="2"/>
  <c r="B2236" i="2"/>
  <c r="B2237" i="2"/>
  <c r="B2238" i="2"/>
  <c r="B2239" i="2"/>
  <c r="B2240" i="2"/>
  <c r="B3" i="2"/>
  <c r="C3" i="2"/>
  <c r="D3" i="2"/>
  <c r="E3" i="2"/>
  <c r="F3" i="2"/>
  <c r="G3" i="2"/>
  <c r="H3" i="2"/>
  <c r="I3" i="2"/>
  <c r="B4" i="2"/>
  <c r="C4" i="2"/>
  <c r="D4" i="2"/>
  <c r="E4" i="2"/>
  <c r="F4" i="2"/>
  <c r="G4" i="2"/>
  <c r="H4" i="2"/>
  <c r="I4" i="2"/>
  <c r="B5" i="2"/>
  <c r="C5" i="2"/>
  <c r="D5" i="2"/>
  <c r="E5" i="2"/>
  <c r="F5" i="2"/>
  <c r="G5" i="2"/>
  <c r="H5" i="2"/>
  <c r="I5" i="2"/>
  <c r="B6" i="2"/>
  <c r="C6" i="2"/>
  <c r="D6" i="2"/>
  <c r="E6" i="2"/>
  <c r="F6" i="2"/>
  <c r="G6" i="2"/>
  <c r="H6" i="2"/>
  <c r="I6" i="2"/>
  <c r="B7" i="2"/>
  <c r="C7" i="2"/>
  <c r="D7" i="2"/>
  <c r="E7" i="2"/>
  <c r="F7" i="2"/>
  <c r="G7" i="2"/>
  <c r="H7" i="2"/>
  <c r="I7" i="2"/>
  <c r="B8" i="2"/>
  <c r="C8" i="2"/>
  <c r="D8" i="2"/>
  <c r="E8" i="2"/>
  <c r="F8" i="2"/>
  <c r="G8" i="2"/>
  <c r="H8" i="2"/>
  <c r="I8" i="2"/>
  <c r="B9" i="2"/>
  <c r="C9" i="2"/>
  <c r="D9" i="2"/>
  <c r="E9" i="2"/>
  <c r="F9" i="2"/>
  <c r="G9" i="2"/>
  <c r="H9" i="2"/>
  <c r="I9" i="2"/>
  <c r="B10" i="2"/>
  <c r="C10" i="2"/>
  <c r="D10" i="2"/>
  <c r="E10" i="2"/>
  <c r="F10" i="2"/>
  <c r="G10" i="2"/>
  <c r="H10" i="2"/>
  <c r="I10" i="2"/>
  <c r="B11" i="2"/>
  <c r="C11" i="2"/>
  <c r="D11" i="2"/>
  <c r="E11" i="2"/>
  <c r="F11" i="2"/>
  <c r="G11" i="2"/>
  <c r="H11" i="2"/>
  <c r="I11" i="2"/>
  <c r="B12" i="2"/>
  <c r="C12" i="2"/>
  <c r="D12" i="2"/>
  <c r="E12" i="2"/>
  <c r="F12" i="2"/>
  <c r="G12" i="2"/>
  <c r="H12" i="2"/>
  <c r="I12" i="2"/>
  <c r="B13" i="2"/>
  <c r="C13" i="2"/>
  <c r="D13" i="2"/>
  <c r="E13" i="2"/>
  <c r="F13" i="2"/>
  <c r="G13" i="2"/>
  <c r="H13" i="2"/>
  <c r="I13" i="2"/>
  <c r="B14" i="2"/>
  <c r="C14" i="2"/>
  <c r="D14" i="2"/>
  <c r="E14" i="2"/>
  <c r="F14" i="2"/>
  <c r="G14" i="2"/>
  <c r="H14" i="2"/>
  <c r="I14" i="2"/>
  <c r="B15" i="2"/>
  <c r="C15" i="2"/>
  <c r="D15" i="2"/>
  <c r="E15" i="2"/>
  <c r="F15" i="2"/>
  <c r="G15" i="2"/>
  <c r="H15" i="2"/>
  <c r="I15" i="2"/>
  <c r="B16" i="2"/>
  <c r="C16" i="2"/>
  <c r="D16" i="2"/>
  <c r="E16" i="2"/>
  <c r="F16" i="2"/>
  <c r="G16" i="2"/>
  <c r="H16" i="2"/>
  <c r="I16" i="2"/>
  <c r="B17" i="2"/>
  <c r="C17" i="2"/>
  <c r="D17" i="2"/>
  <c r="E17" i="2"/>
  <c r="F17" i="2"/>
  <c r="G17" i="2"/>
  <c r="H17" i="2"/>
  <c r="I17" i="2"/>
  <c r="B18" i="2"/>
  <c r="C18" i="2"/>
  <c r="D18" i="2"/>
  <c r="E18" i="2"/>
  <c r="F18" i="2"/>
  <c r="G18" i="2"/>
  <c r="H18" i="2"/>
  <c r="I18" i="2"/>
  <c r="B19" i="2"/>
  <c r="C19" i="2"/>
  <c r="D19" i="2"/>
  <c r="E19" i="2"/>
  <c r="F19" i="2"/>
  <c r="G19" i="2"/>
  <c r="H19" i="2"/>
  <c r="I19" i="2"/>
  <c r="B20" i="2"/>
  <c r="C20" i="2"/>
  <c r="D20" i="2"/>
  <c r="E20" i="2"/>
  <c r="F20" i="2"/>
  <c r="G20" i="2"/>
  <c r="H20" i="2"/>
  <c r="I20" i="2"/>
  <c r="B21" i="2"/>
  <c r="C21" i="2"/>
  <c r="D21" i="2"/>
  <c r="E21" i="2"/>
  <c r="F21" i="2"/>
  <c r="G21" i="2"/>
  <c r="H21" i="2"/>
  <c r="I21" i="2"/>
  <c r="B22" i="2"/>
  <c r="C22" i="2"/>
  <c r="D22" i="2"/>
  <c r="E22" i="2"/>
  <c r="F22" i="2"/>
  <c r="G22" i="2"/>
  <c r="H22" i="2"/>
  <c r="I22" i="2"/>
  <c r="B23" i="2"/>
  <c r="C23" i="2"/>
  <c r="D23" i="2"/>
  <c r="E23" i="2"/>
  <c r="F23" i="2"/>
  <c r="G23" i="2"/>
  <c r="H23" i="2"/>
  <c r="I23" i="2"/>
  <c r="B24" i="2"/>
  <c r="C24" i="2"/>
  <c r="D24" i="2"/>
  <c r="E24" i="2"/>
  <c r="F24" i="2"/>
  <c r="G24" i="2"/>
  <c r="H24" i="2"/>
  <c r="I24" i="2"/>
  <c r="B25" i="2"/>
  <c r="C25" i="2"/>
  <c r="D25" i="2"/>
  <c r="E25" i="2"/>
  <c r="F25" i="2"/>
  <c r="G25" i="2"/>
  <c r="H25" i="2"/>
  <c r="I25" i="2"/>
  <c r="B26" i="2"/>
  <c r="C26" i="2"/>
  <c r="D26" i="2"/>
  <c r="E26" i="2"/>
  <c r="F26" i="2"/>
  <c r="G26" i="2"/>
  <c r="H26" i="2"/>
  <c r="I26" i="2"/>
  <c r="B27" i="2"/>
  <c r="C27" i="2"/>
  <c r="D27" i="2"/>
  <c r="E27" i="2"/>
  <c r="F27" i="2"/>
  <c r="G27" i="2"/>
  <c r="H27" i="2"/>
  <c r="I27" i="2"/>
  <c r="B28" i="2"/>
  <c r="C28" i="2"/>
  <c r="D28" i="2"/>
  <c r="E28" i="2"/>
  <c r="F28" i="2"/>
  <c r="G28" i="2"/>
  <c r="H28" i="2"/>
  <c r="I28" i="2"/>
  <c r="B29" i="2"/>
  <c r="C29" i="2"/>
  <c r="D29" i="2"/>
  <c r="E29" i="2"/>
  <c r="F29" i="2"/>
  <c r="G29" i="2"/>
  <c r="H29" i="2"/>
  <c r="I29" i="2"/>
  <c r="B30" i="2"/>
  <c r="C30" i="2"/>
  <c r="D30" i="2"/>
  <c r="E30" i="2"/>
  <c r="F30" i="2"/>
  <c r="G30" i="2"/>
  <c r="H30" i="2"/>
  <c r="I30" i="2"/>
  <c r="B31" i="2"/>
  <c r="C31" i="2"/>
  <c r="D31" i="2"/>
  <c r="E31" i="2"/>
  <c r="F31" i="2"/>
  <c r="G31" i="2"/>
  <c r="H31" i="2"/>
  <c r="I31" i="2"/>
  <c r="B32" i="2"/>
  <c r="C32" i="2"/>
  <c r="D32" i="2"/>
  <c r="E32" i="2"/>
  <c r="F32" i="2"/>
  <c r="G32" i="2"/>
  <c r="H32" i="2"/>
  <c r="I32" i="2"/>
  <c r="B33" i="2"/>
  <c r="C33" i="2"/>
  <c r="D33" i="2"/>
  <c r="E33" i="2"/>
  <c r="F33" i="2"/>
  <c r="G33" i="2"/>
  <c r="H33" i="2"/>
  <c r="I33" i="2"/>
  <c r="B34" i="2"/>
  <c r="C34" i="2"/>
  <c r="D34" i="2"/>
  <c r="E34" i="2"/>
  <c r="F34" i="2"/>
  <c r="G34" i="2"/>
  <c r="H34" i="2"/>
  <c r="I34" i="2"/>
  <c r="B35" i="2"/>
  <c r="C35" i="2"/>
  <c r="D35" i="2"/>
  <c r="E35" i="2"/>
  <c r="F35" i="2"/>
  <c r="G35" i="2"/>
  <c r="H35" i="2"/>
  <c r="I35" i="2"/>
  <c r="B36" i="2"/>
  <c r="C36" i="2"/>
  <c r="D36" i="2"/>
  <c r="E36" i="2"/>
  <c r="F36" i="2"/>
  <c r="G36" i="2"/>
  <c r="H36" i="2"/>
  <c r="I36" i="2"/>
  <c r="B37" i="2"/>
  <c r="C37" i="2"/>
  <c r="D37" i="2"/>
  <c r="E37" i="2"/>
  <c r="F37" i="2"/>
  <c r="G37" i="2"/>
  <c r="H37" i="2"/>
  <c r="I37" i="2"/>
  <c r="B38" i="2"/>
  <c r="C38" i="2"/>
  <c r="D38" i="2"/>
  <c r="E38" i="2"/>
  <c r="F38" i="2"/>
  <c r="G38" i="2"/>
  <c r="H38" i="2"/>
  <c r="I38" i="2"/>
  <c r="B39" i="2"/>
  <c r="C39" i="2"/>
  <c r="D39" i="2"/>
  <c r="E39" i="2"/>
  <c r="F39" i="2"/>
  <c r="G39" i="2"/>
  <c r="H39" i="2"/>
  <c r="I39" i="2"/>
  <c r="B40" i="2"/>
  <c r="C40" i="2"/>
  <c r="D40" i="2"/>
  <c r="E40" i="2"/>
  <c r="F40" i="2"/>
  <c r="G40" i="2"/>
  <c r="H40" i="2"/>
  <c r="I40" i="2"/>
  <c r="B41" i="2"/>
  <c r="C41" i="2"/>
  <c r="D41" i="2"/>
  <c r="E41" i="2"/>
  <c r="F41" i="2"/>
  <c r="G41" i="2"/>
  <c r="H41" i="2"/>
  <c r="I41" i="2"/>
  <c r="B42" i="2"/>
  <c r="C42" i="2"/>
  <c r="D42" i="2"/>
  <c r="E42" i="2"/>
  <c r="F42" i="2"/>
  <c r="G42" i="2"/>
  <c r="H42" i="2"/>
  <c r="I42" i="2"/>
  <c r="B43" i="2"/>
  <c r="C43" i="2"/>
  <c r="D43" i="2"/>
  <c r="E43" i="2"/>
  <c r="F43" i="2"/>
  <c r="G43" i="2"/>
  <c r="H43" i="2"/>
  <c r="I43" i="2"/>
  <c r="B44" i="2"/>
  <c r="C44" i="2"/>
  <c r="D44" i="2"/>
  <c r="E44" i="2"/>
  <c r="F44" i="2"/>
  <c r="G44" i="2"/>
  <c r="H44" i="2"/>
  <c r="I44" i="2"/>
  <c r="B45" i="2"/>
  <c r="C45" i="2"/>
  <c r="D45" i="2"/>
  <c r="E45" i="2"/>
  <c r="F45" i="2"/>
  <c r="G45" i="2"/>
  <c r="H45" i="2"/>
  <c r="I45" i="2"/>
  <c r="B46" i="2"/>
  <c r="C46" i="2"/>
  <c r="D46" i="2"/>
  <c r="E46" i="2"/>
  <c r="F46" i="2"/>
  <c r="G46" i="2"/>
  <c r="H46" i="2"/>
  <c r="I46" i="2"/>
  <c r="B47" i="2"/>
  <c r="C47" i="2"/>
  <c r="D47" i="2"/>
  <c r="E47" i="2"/>
  <c r="F47" i="2"/>
  <c r="G47" i="2"/>
  <c r="H47" i="2"/>
  <c r="I47" i="2"/>
  <c r="B48" i="2"/>
  <c r="C48" i="2"/>
  <c r="D48" i="2"/>
  <c r="E48" i="2"/>
  <c r="F48" i="2"/>
  <c r="G48" i="2"/>
  <c r="H48" i="2"/>
  <c r="I48" i="2"/>
  <c r="B49" i="2"/>
  <c r="C49" i="2"/>
  <c r="D49" i="2"/>
  <c r="E49" i="2"/>
  <c r="F49" i="2"/>
  <c r="G49" i="2"/>
  <c r="H49" i="2"/>
  <c r="I49" i="2"/>
  <c r="B50" i="2"/>
  <c r="C50" i="2"/>
  <c r="D50" i="2"/>
  <c r="E50" i="2"/>
  <c r="F50" i="2"/>
  <c r="G50" i="2"/>
  <c r="H50" i="2"/>
  <c r="I50" i="2"/>
  <c r="B51" i="2"/>
  <c r="C51" i="2"/>
  <c r="D51" i="2"/>
  <c r="E51" i="2"/>
  <c r="F51" i="2"/>
  <c r="G51" i="2"/>
  <c r="H51" i="2"/>
  <c r="I51" i="2"/>
  <c r="B52" i="2"/>
  <c r="C52" i="2"/>
  <c r="D52" i="2"/>
  <c r="E52" i="2"/>
  <c r="F52" i="2"/>
  <c r="G52" i="2"/>
  <c r="H52" i="2"/>
  <c r="I52" i="2"/>
  <c r="B53" i="2"/>
  <c r="C53" i="2"/>
  <c r="D53" i="2"/>
  <c r="E53" i="2"/>
  <c r="F53" i="2"/>
  <c r="G53" i="2"/>
  <c r="H53" i="2"/>
  <c r="I53" i="2"/>
  <c r="B54" i="2"/>
  <c r="C54" i="2"/>
  <c r="D54" i="2"/>
  <c r="E54" i="2"/>
  <c r="F54" i="2"/>
  <c r="G54" i="2"/>
  <c r="H54" i="2"/>
  <c r="I54" i="2"/>
  <c r="B55" i="2"/>
  <c r="C55" i="2"/>
  <c r="D55" i="2"/>
  <c r="E55" i="2"/>
  <c r="F55" i="2"/>
  <c r="G55" i="2"/>
  <c r="H55" i="2"/>
  <c r="I55" i="2"/>
  <c r="B56" i="2"/>
  <c r="C56" i="2"/>
  <c r="D56" i="2"/>
  <c r="E56" i="2"/>
  <c r="F56" i="2"/>
  <c r="G56" i="2"/>
  <c r="H56" i="2"/>
  <c r="I56" i="2"/>
  <c r="B57" i="2"/>
  <c r="C57" i="2"/>
  <c r="D57" i="2"/>
  <c r="E57" i="2"/>
  <c r="F57" i="2"/>
  <c r="G57" i="2"/>
  <c r="H57" i="2"/>
  <c r="I57" i="2"/>
  <c r="B58" i="2"/>
  <c r="C58" i="2"/>
  <c r="D58" i="2"/>
  <c r="E58" i="2"/>
  <c r="F58" i="2"/>
  <c r="G58" i="2"/>
  <c r="H58" i="2"/>
  <c r="I58" i="2"/>
  <c r="B59" i="2"/>
  <c r="C59" i="2"/>
  <c r="D59" i="2"/>
  <c r="E59" i="2"/>
  <c r="F59" i="2"/>
  <c r="G59" i="2"/>
  <c r="H59" i="2"/>
  <c r="I59" i="2"/>
  <c r="B60" i="2"/>
  <c r="C60" i="2"/>
  <c r="D60" i="2"/>
  <c r="E60" i="2"/>
  <c r="F60" i="2"/>
  <c r="G60" i="2"/>
  <c r="H60" i="2"/>
  <c r="I60" i="2"/>
  <c r="B61" i="2"/>
  <c r="C61" i="2"/>
  <c r="D61" i="2"/>
  <c r="E61" i="2"/>
  <c r="F61" i="2"/>
  <c r="G61" i="2"/>
  <c r="H61" i="2"/>
  <c r="I61" i="2"/>
  <c r="B62" i="2"/>
  <c r="C62" i="2"/>
  <c r="D62" i="2"/>
  <c r="E62" i="2"/>
  <c r="F62" i="2"/>
  <c r="G62" i="2"/>
  <c r="H62" i="2"/>
  <c r="I62" i="2"/>
  <c r="B63" i="2"/>
  <c r="C63" i="2"/>
  <c r="D63" i="2"/>
  <c r="E63" i="2"/>
  <c r="F63" i="2"/>
  <c r="G63" i="2"/>
  <c r="H63" i="2"/>
  <c r="I63" i="2"/>
  <c r="B64" i="2"/>
  <c r="C64" i="2"/>
  <c r="D64" i="2"/>
  <c r="E64" i="2"/>
  <c r="F64" i="2"/>
  <c r="G64" i="2"/>
  <c r="H64" i="2"/>
  <c r="I64" i="2"/>
  <c r="B65" i="2"/>
  <c r="C65" i="2"/>
  <c r="D65" i="2"/>
  <c r="E65" i="2"/>
  <c r="F65" i="2"/>
  <c r="G65" i="2"/>
  <c r="H65" i="2"/>
  <c r="I65" i="2"/>
  <c r="B66" i="2"/>
  <c r="C66" i="2"/>
  <c r="D66" i="2"/>
  <c r="E66" i="2"/>
  <c r="F66" i="2"/>
  <c r="G66" i="2"/>
  <c r="H66" i="2"/>
  <c r="I66" i="2"/>
  <c r="B67" i="2"/>
  <c r="C67" i="2"/>
  <c r="D67" i="2"/>
  <c r="E67" i="2"/>
  <c r="F67" i="2"/>
  <c r="G67" i="2"/>
  <c r="H67" i="2"/>
  <c r="I67" i="2"/>
  <c r="B68" i="2"/>
  <c r="C68" i="2"/>
  <c r="D68" i="2"/>
  <c r="E68" i="2"/>
  <c r="F68" i="2"/>
  <c r="G68" i="2"/>
  <c r="H68" i="2"/>
  <c r="I68" i="2"/>
  <c r="B69" i="2"/>
  <c r="C69" i="2"/>
  <c r="D69" i="2"/>
  <c r="E69" i="2"/>
  <c r="F69" i="2"/>
  <c r="G69" i="2"/>
  <c r="H69" i="2"/>
  <c r="I69" i="2"/>
  <c r="B70" i="2"/>
  <c r="C70" i="2"/>
  <c r="D70" i="2"/>
  <c r="E70" i="2"/>
  <c r="F70" i="2"/>
  <c r="G70" i="2"/>
  <c r="H70" i="2"/>
  <c r="I70" i="2"/>
  <c r="B71" i="2"/>
  <c r="C71" i="2"/>
  <c r="D71" i="2"/>
  <c r="E71" i="2"/>
  <c r="F71" i="2"/>
  <c r="G71" i="2"/>
  <c r="H71" i="2"/>
  <c r="I71" i="2"/>
  <c r="B72" i="2"/>
  <c r="C72" i="2"/>
  <c r="D72" i="2"/>
  <c r="E72" i="2"/>
  <c r="F72" i="2"/>
  <c r="G72" i="2"/>
  <c r="H72" i="2"/>
  <c r="I72" i="2"/>
  <c r="B73" i="2"/>
  <c r="C73" i="2"/>
  <c r="D73" i="2"/>
  <c r="E73" i="2"/>
  <c r="F73" i="2"/>
  <c r="G73" i="2"/>
  <c r="H73" i="2"/>
  <c r="I73" i="2"/>
  <c r="B74" i="2"/>
  <c r="C74" i="2"/>
  <c r="D74" i="2"/>
  <c r="E74" i="2"/>
  <c r="F74" i="2"/>
  <c r="G74" i="2"/>
  <c r="H74" i="2"/>
  <c r="I74" i="2"/>
  <c r="B75" i="2"/>
  <c r="C75" i="2"/>
  <c r="D75" i="2"/>
  <c r="E75" i="2"/>
  <c r="F75" i="2"/>
  <c r="G75" i="2"/>
  <c r="H75" i="2"/>
  <c r="I75" i="2"/>
  <c r="B76" i="2"/>
  <c r="C76" i="2"/>
  <c r="D76" i="2"/>
  <c r="E76" i="2"/>
  <c r="F76" i="2"/>
  <c r="G76" i="2"/>
  <c r="H76" i="2"/>
  <c r="I76" i="2"/>
  <c r="B77" i="2"/>
  <c r="C77" i="2"/>
  <c r="D77" i="2"/>
  <c r="E77" i="2"/>
  <c r="F77" i="2"/>
  <c r="G77" i="2"/>
  <c r="H77" i="2"/>
  <c r="I77" i="2"/>
  <c r="B78" i="2"/>
  <c r="C78" i="2"/>
  <c r="D78" i="2"/>
  <c r="E78" i="2"/>
  <c r="F78" i="2"/>
  <c r="G78" i="2"/>
  <c r="H78" i="2"/>
  <c r="I78" i="2"/>
  <c r="B79" i="2"/>
  <c r="C79" i="2"/>
  <c r="D79" i="2"/>
  <c r="E79" i="2"/>
  <c r="F79" i="2"/>
  <c r="G79" i="2"/>
  <c r="H79" i="2"/>
  <c r="I79" i="2"/>
  <c r="B80" i="2"/>
  <c r="C80" i="2"/>
  <c r="D80" i="2"/>
  <c r="E80" i="2"/>
  <c r="F80" i="2"/>
  <c r="G80" i="2"/>
  <c r="H80" i="2"/>
  <c r="I80" i="2"/>
  <c r="B81" i="2"/>
  <c r="C81" i="2"/>
  <c r="D81" i="2"/>
  <c r="E81" i="2"/>
  <c r="F81" i="2"/>
  <c r="G81" i="2"/>
  <c r="H81" i="2"/>
  <c r="I81" i="2"/>
  <c r="B82" i="2"/>
  <c r="C82" i="2"/>
  <c r="D82" i="2"/>
  <c r="E82" i="2"/>
  <c r="F82" i="2"/>
  <c r="G82" i="2"/>
  <c r="H82" i="2"/>
  <c r="I82" i="2"/>
  <c r="B83" i="2"/>
  <c r="C83" i="2"/>
  <c r="D83" i="2"/>
  <c r="E83" i="2"/>
  <c r="F83" i="2"/>
  <c r="G83" i="2"/>
  <c r="H83" i="2"/>
  <c r="I83" i="2"/>
  <c r="B84" i="2"/>
  <c r="C84" i="2"/>
  <c r="D84" i="2"/>
  <c r="E84" i="2"/>
  <c r="F84" i="2"/>
  <c r="G84" i="2"/>
  <c r="H84" i="2"/>
  <c r="I84" i="2"/>
  <c r="B85" i="2"/>
  <c r="C85" i="2"/>
  <c r="D85" i="2"/>
  <c r="E85" i="2"/>
  <c r="F85" i="2"/>
  <c r="G85" i="2"/>
  <c r="H85" i="2"/>
  <c r="I85" i="2"/>
  <c r="B86" i="2"/>
  <c r="C86" i="2"/>
  <c r="D86" i="2"/>
  <c r="E86" i="2"/>
  <c r="F86" i="2"/>
  <c r="G86" i="2"/>
  <c r="H86" i="2"/>
  <c r="I86" i="2"/>
  <c r="B87" i="2"/>
  <c r="C87" i="2"/>
  <c r="D87" i="2"/>
  <c r="E87" i="2"/>
  <c r="F87" i="2"/>
  <c r="G87" i="2"/>
  <c r="H87" i="2"/>
  <c r="I87" i="2"/>
  <c r="B88" i="2"/>
  <c r="C88" i="2"/>
  <c r="D88" i="2"/>
  <c r="E88" i="2"/>
  <c r="F88" i="2"/>
  <c r="G88" i="2"/>
  <c r="H88" i="2"/>
  <c r="I88" i="2"/>
  <c r="B89" i="2"/>
  <c r="C89" i="2"/>
  <c r="D89" i="2"/>
  <c r="E89" i="2"/>
  <c r="F89" i="2"/>
  <c r="G89" i="2"/>
  <c r="H89" i="2"/>
  <c r="I89" i="2"/>
  <c r="B90" i="2"/>
  <c r="C90" i="2"/>
  <c r="D90" i="2"/>
  <c r="E90" i="2"/>
  <c r="F90" i="2"/>
  <c r="G90" i="2"/>
  <c r="H90" i="2"/>
  <c r="I90" i="2"/>
  <c r="B91" i="2"/>
  <c r="C91" i="2"/>
  <c r="D91" i="2"/>
  <c r="E91" i="2"/>
  <c r="F91" i="2"/>
  <c r="G91" i="2"/>
  <c r="H91" i="2"/>
  <c r="I91" i="2"/>
  <c r="B92" i="2"/>
  <c r="C92" i="2"/>
  <c r="D92" i="2"/>
  <c r="E92" i="2"/>
  <c r="F92" i="2"/>
  <c r="G92" i="2"/>
  <c r="H92" i="2"/>
  <c r="I92" i="2"/>
  <c r="B93" i="2"/>
  <c r="C93" i="2"/>
  <c r="D93" i="2"/>
  <c r="E93" i="2"/>
  <c r="F93" i="2"/>
  <c r="G93" i="2"/>
  <c r="H93" i="2"/>
  <c r="I93" i="2"/>
  <c r="B94" i="2"/>
  <c r="C94" i="2"/>
  <c r="D94" i="2"/>
  <c r="E94" i="2"/>
  <c r="F94" i="2"/>
  <c r="G94" i="2"/>
  <c r="H94" i="2"/>
  <c r="I94" i="2"/>
  <c r="B95" i="2"/>
  <c r="C95" i="2"/>
  <c r="D95" i="2"/>
  <c r="E95" i="2"/>
  <c r="F95" i="2"/>
  <c r="G95" i="2"/>
  <c r="H95" i="2"/>
  <c r="I95" i="2"/>
  <c r="B96" i="2"/>
  <c r="C96" i="2"/>
  <c r="D96" i="2"/>
  <c r="E96" i="2"/>
  <c r="F96" i="2"/>
  <c r="G96" i="2"/>
  <c r="H96" i="2"/>
  <c r="I96" i="2"/>
  <c r="B97" i="2"/>
  <c r="C97" i="2"/>
  <c r="D97" i="2"/>
  <c r="E97" i="2"/>
  <c r="F97" i="2"/>
  <c r="G97" i="2"/>
  <c r="H97" i="2"/>
  <c r="I97" i="2"/>
  <c r="B98" i="2"/>
  <c r="C98" i="2"/>
  <c r="D98" i="2"/>
  <c r="E98" i="2"/>
  <c r="F98" i="2"/>
  <c r="G98" i="2"/>
  <c r="H98" i="2"/>
  <c r="I98" i="2"/>
  <c r="B99" i="2"/>
  <c r="C99" i="2"/>
  <c r="D99" i="2"/>
  <c r="E99" i="2"/>
  <c r="F99" i="2"/>
  <c r="G99" i="2"/>
  <c r="H99" i="2"/>
  <c r="I99" i="2"/>
  <c r="B100" i="2"/>
  <c r="C100" i="2"/>
  <c r="D100" i="2"/>
  <c r="E100" i="2"/>
  <c r="F100" i="2"/>
  <c r="G100" i="2"/>
  <c r="H100" i="2"/>
  <c r="I100" i="2"/>
  <c r="B101" i="2"/>
  <c r="C101" i="2"/>
  <c r="D101" i="2"/>
  <c r="E101" i="2"/>
  <c r="F101" i="2"/>
  <c r="G101" i="2"/>
  <c r="H101" i="2"/>
  <c r="I101" i="2"/>
  <c r="B102" i="2"/>
  <c r="C102" i="2"/>
  <c r="D102" i="2"/>
  <c r="E102" i="2"/>
  <c r="F102" i="2"/>
  <c r="G102" i="2"/>
  <c r="H102" i="2"/>
  <c r="I102" i="2"/>
  <c r="B103" i="2"/>
  <c r="C103" i="2"/>
  <c r="D103" i="2"/>
  <c r="E103" i="2"/>
  <c r="F103" i="2"/>
  <c r="G103" i="2"/>
  <c r="H103" i="2"/>
  <c r="I103" i="2"/>
  <c r="B104" i="2"/>
  <c r="C104" i="2"/>
  <c r="D104" i="2"/>
  <c r="E104" i="2"/>
  <c r="F104" i="2"/>
  <c r="G104" i="2"/>
  <c r="H104" i="2"/>
  <c r="I104" i="2"/>
  <c r="B105" i="2"/>
  <c r="C105" i="2"/>
  <c r="D105" i="2"/>
  <c r="E105" i="2"/>
  <c r="F105" i="2"/>
  <c r="G105" i="2"/>
  <c r="H105" i="2"/>
  <c r="I105" i="2"/>
  <c r="B106" i="2"/>
  <c r="C106" i="2"/>
  <c r="D106" i="2"/>
  <c r="E106" i="2"/>
  <c r="F106" i="2"/>
  <c r="G106" i="2"/>
  <c r="H106" i="2"/>
  <c r="I106" i="2"/>
  <c r="B107" i="2"/>
  <c r="C107" i="2"/>
  <c r="D107" i="2"/>
  <c r="E107" i="2"/>
  <c r="F107" i="2"/>
  <c r="G107" i="2"/>
  <c r="H107" i="2"/>
  <c r="I107" i="2"/>
  <c r="B108" i="2"/>
  <c r="C108" i="2"/>
  <c r="D108" i="2"/>
  <c r="E108" i="2"/>
  <c r="F108" i="2"/>
  <c r="G108" i="2"/>
  <c r="H108" i="2"/>
  <c r="I108" i="2"/>
  <c r="B109" i="2"/>
  <c r="C109" i="2"/>
  <c r="D109" i="2"/>
  <c r="E109" i="2"/>
  <c r="F109" i="2"/>
  <c r="G109" i="2"/>
  <c r="H109" i="2"/>
  <c r="I109" i="2"/>
  <c r="B110" i="2"/>
  <c r="C110" i="2"/>
  <c r="D110" i="2"/>
  <c r="E110" i="2"/>
  <c r="F110" i="2"/>
  <c r="G110" i="2"/>
  <c r="H110" i="2"/>
  <c r="I110" i="2"/>
  <c r="B111" i="2"/>
  <c r="C111" i="2"/>
  <c r="D111" i="2"/>
  <c r="E111" i="2"/>
  <c r="F111" i="2"/>
  <c r="G111" i="2"/>
  <c r="H111" i="2"/>
  <c r="I111" i="2"/>
  <c r="B112" i="2"/>
  <c r="C112" i="2"/>
  <c r="D112" i="2"/>
  <c r="E112" i="2"/>
  <c r="F112" i="2"/>
  <c r="G112" i="2"/>
  <c r="H112" i="2"/>
  <c r="I112" i="2"/>
  <c r="B113" i="2"/>
  <c r="C113" i="2"/>
  <c r="D113" i="2"/>
  <c r="E113" i="2"/>
  <c r="F113" i="2"/>
  <c r="G113" i="2"/>
  <c r="H113" i="2"/>
  <c r="I113" i="2"/>
  <c r="B114" i="2"/>
  <c r="C114" i="2"/>
  <c r="D114" i="2"/>
  <c r="E114" i="2"/>
  <c r="F114" i="2"/>
  <c r="G114" i="2"/>
  <c r="H114" i="2"/>
  <c r="I114" i="2"/>
  <c r="B115" i="2"/>
  <c r="C115" i="2"/>
  <c r="D115" i="2"/>
  <c r="E115" i="2"/>
  <c r="F115" i="2"/>
  <c r="G115" i="2"/>
  <c r="H115" i="2"/>
  <c r="I115" i="2"/>
  <c r="B116" i="2"/>
  <c r="C116" i="2"/>
  <c r="D116" i="2"/>
  <c r="E116" i="2"/>
  <c r="F116" i="2"/>
  <c r="G116" i="2"/>
  <c r="H116" i="2"/>
  <c r="I116" i="2"/>
  <c r="B117" i="2"/>
  <c r="C117" i="2"/>
  <c r="D117" i="2"/>
  <c r="E117" i="2"/>
  <c r="F117" i="2"/>
  <c r="G117" i="2"/>
  <c r="H117" i="2"/>
  <c r="I117" i="2"/>
  <c r="B118" i="2"/>
  <c r="C118" i="2"/>
  <c r="D118" i="2"/>
  <c r="E118" i="2"/>
  <c r="F118" i="2"/>
  <c r="G118" i="2"/>
  <c r="H118" i="2"/>
  <c r="I118" i="2"/>
  <c r="B119" i="2"/>
  <c r="C119" i="2"/>
  <c r="D119" i="2"/>
  <c r="E119" i="2"/>
  <c r="F119" i="2"/>
  <c r="G119" i="2"/>
  <c r="H119" i="2"/>
  <c r="I119" i="2"/>
  <c r="B120" i="2"/>
  <c r="C120" i="2"/>
  <c r="D120" i="2"/>
  <c r="E120" i="2"/>
  <c r="F120" i="2"/>
  <c r="G120" i="2"/>
  <c r="H120" i="2"/>
  <c r="I120" i="2"/>
  <c r="B121" i="2"/>
  <c r="C121" i="2"/>
  <c r="D121" i="2"/>
  <c r="E121" i="2"/>
  <c r="F121" i="2"/>
  <c r="G121" i="2"/>
  <c r="H121" i="2"/>
  <c r="I121" i="2"/>
  <c r="B122" i="2"/>
  <c r="C122" i="2"/>
  <c r="D122" i="2"/>
  <c r="E122" i="2"/>
  <c r="F122" i="2"/>
  <c r="G122" i="2"/>
  <c r="H122" i="2"/>
  <c r="I122" i="2"/>
  <c r="B123" i="2"/>
  <c r="C123" i="2"/>
  <c r="D123" i="2"/>
  <c r="E123" i="2"/>
  <c r="F123" i="2"/>
  <c r="G123" i="2"/>
  <c r="H123" i="2"/>
  <c r="I123" i="2"/>
  <c r="B124" i="2"/>
  <c r="C124" i="2"/>
  <c r="D124" i="2"/>
  <c r="E124" i="2"/>
  <c r="F124" i="2"/>
  <c r="G124" i="2"/>
  <c r="H124" i="2"/>
  <c r="I124" i="2"/>
  <c r="B125" i="2"/>
  <c r="C125" i="2"/>
  <c r="D125" i="2"/>
  <c r="E125" i="2"/>
  <c r="F125" i="2"/>
  <c r="G125" i="2"/>
  <c r="H125" i="2"/>
  <c r="I125" i="2"/>
  <c r="B126" i="2"/>
  <c r="C126" i="2"/>
  <c r="D126" i="2"/>
  <c r="E126" i="2"/>
  <c r="F126" i="2"/>
  <c r="G126" i="2"/>
  <c r="H126" i="2"/>
  <c r="I126" i="2"/>
  <c r="B127" i="2"/>
  <c r="C127" i="2"/>
  <c r="D127" i="2"/>
  <c r="E127" i="2"/>
  <c r="F127" i="2"/>
  <c r="G127" i="2"/>
  <c r="H127" i="2"/>
  <c r="I127" i="2"/>
  <c r="B128" i="2"/>
  <c r="C128" i="2"/>
  <c r="D128" i="2"/>
  <c r="E128" i="2"/>
  <c r="F128" i="2"/>
  <c r="G128" i="2"/>
  <c r="H128" i="2"/>
  <c r="I128" i="2"/>
  <c r="B129" i="2"/>
  <c r="C129" i="2"/>
  <c r="D129" i="2"/>
  <c r="E129" i="2"/>
  <c r="F129" i="2"/>
  <c r="G129" i="2"/>
  <c r="H129" i="2"/>
  <c r="I129" i="2"/>
  <c r="B130" i="2"/>
  <c r="C130" i="2"/>
  <c r="D130" i="2"/>
  <c r="E130" i="2"/>
  <c r="F130" i="2"/>
  <c r="G130" i="2"/>
  <c r="H130" i="2"/>
  <c r="I130" i="2"/>
  <c r="B131" i="2"/>
  <c r="C131" i="2"/>
  <c r="D131" i="2"/>
  <c r="E131" i="2"/>
  <c r="F131" i="2"/>
  <c r="G131" i="2"/>
  <c r="H131" i="2"/>
  <c r="I131" i="2"/>
  <c r="B132" i="2"/>
  <c r="C132" i="2"/>
  <c r="D132" i="2"/>
  <c r="E132" i="2"/>
  <c r="F132" i="2"/>
  <c r="G132" i="2"/>
  <c r="H132" i="2"/>
  <c r="I132" i="2"/>
  <c r="B133" i="2"/>
  <c r="C133" i="2"/>
  <c r="D133" i="2"/>
  <c r="E133" i="2"/>
  <c r="F133" i="2"/>
  <c r="G133" i="2"/>
  <c r="H133" i="2"/>
  <c r="I133" i="2"/>
  <c r="B134" i="2"/>
  <c r="C134" i="2"/>
  <c r="D134" i="2"/>
  <c r="E134" i="2"/>
  <c r="F134" i="2"/>
  <c r="G134" i="2"/>
  <c r="H134" i="2"/>
  <c r="I134" i="2"/>
  <c r="B135" i="2"/>
  <c r="C135" i="2"/>
  <c r="D135" i="2"/>
  <c r="E135" i="2"/>
  <c r="F135" i="2"/>
  <c r="G135" i="2"/>
  <c r="H135" i="2"/>
  <c r="I135" i="2"/>
  <c r="B136" i="2"/>
  <c r="C136" i="2"/>
  <c r="D136" i="2"/>
  <c r="E136" i="2"/>
  <c r="F136" i="2"/>
  <c r="G136" i="2"/>
  <c r="H136" i="2"/>
  <c r="I136" i="2"/>
  <c r="B137" i="2"/>
  <c r="C137" i="2"/>
  <c r="D137" i="2"/>
  <c r="E137" i="2"/>
  <c r="F137" i="2"/>
  <c r="G137" i="2"/>
  <c r="H137" i="2"/>
  <c r="I137" i="2"/>
  <c r="B138" i="2"/>
  <c r="C138" i="2"/>
  <c r="D138" i="2"/>
  <c r="E138" i="2"/>
  <c r="F138" i="2"/>
  <c r="G138" i="2"/>
  <c r="H138" i="2"/>
  <c r="I138" i="2"/>
  <c r="B139" i="2"/>
  <c r="C139" i="2"/>
  <c r="D139" i="2"/>
  <c r="E139" i="2"/>
  <c r="F139" i="2"/>
  <c r="G139" i="2"/>
  <c r="H139" i="2"/>
  <c r="I139" i="2"/>
  <c r="B140" i="2"/>
  <c r="C140" i="2"/>
  <c r="D140" i="2"/>
  <c r="E140" i="2"/>
  <c r="F140" i="2"/>
  <c r="G140" i="2"/>
  <c r="H140" i="2"/>
  <c r="I140" i="2"/>
  <c r="B141" i="2"/>
  <c r="C141" i="2"/>
  <c r="D141" i="2"/>
  <c r="E141" i="2"/>
  <c r="F141" i="2"/>
  <c r="G141" i="2"/>
  <c r="H141" i="2"/>
  <c r="I141" i="2"/>
  <c r="B142" i="2"/>
  <c r="C142" i="2"/>
  <c r="D142" i="2"/>
  <c r="E142" i="2"/>
  <c r="F142" i="2"/>
  <c r="G142" i="2"/>
  <c r="H142" i="2"/>
  <c r="I142" i="2"/>
  <c r="B143" i="2"/>
  <c r="C143" i="2"/>
  <c r="D143" i="2"/>
  <c r="E143" i="2"/>
  <c r="F143" i="2"/>
  <c r="G143" i="2"/>
  <c r="H143" i="2"/>
  <c r="I143" i="2"/>
  <c r="B144" i="2"/>
  <c r="C144" i="2"/>
  <c r="D144" i="2"/>
  <c r="E144" i="2"/>
  <c r="F144" i="2"/>
  <c r="G144" i="2"/>
  <c r="H144" i="2"/>
  <c r="I144" i="2"/>
  <c r="B145" i="2"/>
  <c r="C145" i="2"/>
  <c r="D145" i="2"/>
  <c r="E145" i="2"/>
  <c r="F145" i="2"/>
  <c r="G145" i="2"/>
  <c r="H145" i="2"/>
  <c r="I145" i="2"/>
  <c r="B146" i="2"/>
  <c r="C146" i="2"/>
  <c r="D146" i="2"/>
  <c r="E146" i="2"/>
  <c r="F146" i="2"/>
  <c r="G146" i="2"/>
  <c r="H146" i="2"/>
  <c r="I146" i="2"/>
  <c r="B147" i="2"/>
  <c r="C147" i="2"/>
  <c r="D147" i="2"/>
  <c r="E147" i="2"/>
  <c r="F147" i="2"/>
  <c r="G147" i="2"/>
  <c r="H147" i="2"/>
  <c r="I147" i="2"/>
  <c r="B148" i="2"/>
  <c r="C148" i="2"/>
  <c r="D148" i="2"/>
  <c r="E148" i="2"/>
  <c r="F148" i="2"/>
  <c r="G148" i="2"/>
  <c r="H148" i="2"/>
  <c r="I148" i="2"/>
  <c r="B149" i="2"/>
  <c r="C149" i="2"/>
  <c r="D149" i="2"/>
  <c r="E149" i="2"/>
  <c r="F149" i="2"/>
  <c r="G149" i="2"/>
  <c r="H149" i="2"/>
  <c r="I149" i="2"/>
  <c r="B150" i="2"/>
  <c r="C150" i="2"/>
  <c r="D150" i="2"/>
  <c r="E150" i="2"/>
  <c r="F150" i="2"/>
  <c r="G150" i="2"/>
  <c r="H150" i="2"/>
  <c r="I150" i="2"/>
  <c r="B151" i="2"/>
  <c r="C151" i="2"/>
  <c r="D151" i="2"/>
  <c r="E151" i="2"/>
  <c r="F151" i="2"/>
  <c r="G151" i="2"/>
  <c r="H151" i="2"/>
  <c r="I151" i="2"/>
  <c r="B152" i="2"/>
  <c r="C152" i="2"/>
  <c r="D152" i="2"/>
  <c r="E152" i="2"/>
  <c r="F152" i="2"/>
  <c r="G152" i="2"/>
  <c r="H152" i="2"/>
  <c r="I152" i="2"/>
  <c r="B153" i="2"/>
  <c r="C153" i="2"/>
  <c r="D153" i="2"/>
  <c r="E153" i="2"/>
  <c r="F153" i="2"/>
  <c r="G153" i="2"/>
  <c r="H153" i="2"/>
  <c r="I153" i="2"/>
  <c r="B154" i="2"/>
  <c r="C154" i="2"/>
  <c r="D154" i="2"/>
  <c r="E154" i="2"/>
  <c r="F154" i="2"/>
  <c r="G154" i="2"/>
  <c r="H154" i="2"/>
  <c r="I154" i="2"/>
  <c r="B155" i="2"/>
  <c r="C155" i="2"/>
  <c r="D155" i="2"/>
  <c r="E155" i="2"/>
  <c r="F155" i="2"/>
  <c r="G155" i="2"/>
  <c r="H155" i="2"/>
  <c r="I155" i="2"/>
  <c r="B156" i="2"/>
  <c r="C156" i="2"/>
  <c r="D156" i="2"/>
  <c r="E156" i="2"/>
  <c r="F156" i="2"/>
  <c r="G156" i="2"/>
  <c r="H156" i="2"/>
  <c r="I156" i="2"/>
  <c r="B157" i="2"/>
  <c r="C157" i="2"/>
  <c r="D157" i="2"/>
  <c r="E157" i="2"/>
  <c r="F157" i="2"/>
  <c r="G157" i="2"/>
  <c r="H157" i="2"/>
  <c r="I157" i="2"/>
  <c r="B158" i="2"/>
  <c r="C158" i="2"/>
  <c r="D158" i="2"/>
  <c r="E158" i="2"/>
  <c r="F158" i="2"/>
  <c r="G158" i="2"/>
  <c r="H158" i="2"/>
  <c r="I158" i="2"/>
  <c r="B159" i="2"/>
  <c r="C159" i="2"/>
  <c r="D159" i="2"/>
  <c r="E159" i="2"/>
  <c r="F159" i="2"/>
  <c r="G159" i="2"/>
  <c r="H159" i="2"/>
  <c r="I159" i="2"/>
  <c r="B160" i="2"/>
  <c r="C160" i="2"/>
  <c r="D160" i="2"/>
  <c r="E160" i="2"/>
  <c r="F160" i="2"/>
  <c r="G160" i="2"/>
  <c r="H160" i="2"/>
  <c r="I160" i="2"/>
  <c r="B161" i="2"/>
  <c r="C161" i="2"/>
  <c r="D161" i="2"/>
  <c r="E161" i="2"/>
  <c r="F161" i="2"/>
  <c r="G161" i="2"/>
  <c r="H161" i="2"/>
  <c r="I161" i="2"/>
  <c r="B162" i="2"/>
  <c r="C162" i="2"/>
  <c r="D162" i="2"/>
  <c r="E162" i="2"/>
  <c r="F162" i="2"/>
  <c r="G162" i="2"/>
  <c r="H162" i="2"/>
  <c r="I162" i="2"/>
  <c r="B163" i="2"/>
  <c r="C163" i="2"/>
  <c r="D163" i="2"/>
  <c r="E163" i="2"/>
  <c r="F163" i="2"/>
  <c r="G163" i="2"/>
  <c r="H163" i="2"/>
  <c r="I163" i="2"/>
  <c r="B164" i="2"/>
  <c r="C164" i="2"/>
  <c r="D164" i="2"/>
  <c r="E164" i="2"/>
  <c r="F164" i="2"/>
  <c r="G164" i="2"/>
  <c r="H164" i="2"/>
  <c r="I164" i="2"/>
  <c r="B165" i="2"/>
  <c r="C165" i="2"/>
  <c r="D165" i="2"/>
  <c r="E165" i="2"/>
  <c r="F165" i="2"/>
  <c r="G165" i="2"/>
  <c r="H165" i="2"/>
  <c r="I165" i="2"/>
  <c r="B166" i="2"/>
  <c r="C166" i="2"/>
  <c r="D166" i="2"/>
  <c r="E166" i="2"/>
  <c r="F166" i="2"/>
  <c r="G166" i="2"/>
  <c r="H166" i="2"/>
  <c r="I166" i="2"/>
  <c r="B167" i="2"/>
  <c r="C167" i="2"/>
  <c r="D167" i="2"/>
  <c r="E167" i="2"/>
  <c r="F167" i="2"/>
  <c r="G167" i="2"/>
  <c r="H167" i="2"/>
  <c r="I167" i="2"/>
  <c r="B168" i="2"/>
  <c r="C168" i="2"/>
  <c r="D168" i="2"/>
  <c r="E168" i="2"/>
  <c r="F168" i="2"/>
  <c r="G168" i="2"/>
  <c r="H168" i="2"/>
  <c r="I168" i="2"/>
  <c r="B169" i="2"/>
  <c r="C169" i="2"/>
  <c r="D169" i="2"/>
  <c r="E169" i="2"/>
  <c r="F169" i="2"/>
  <c r="G169" i="2"/>
  <c r="H169" i="2"/>
  <c r="I169" i="2"/>
  <c r="B170" i="2"/>
  <c r="C170" i="2"/>
  <c r="D170" i="2"/>
  <c r="E170" i="2"/>
  <c r="F170" i="2"/>
  <c r="G170" i="2"/>
  <c r="H170" i="2"/>
  <c r="I170" i="2"/>
  <c r="B171" i="2"/>
  <c r="C171" i="2"/>
  <c r="D171" i="2"/>
  <c r="E171" i="2"/>
  <c r="F171" i="2"/>
  <c r="G171" i="2"/>
  <c r="H171" i="2"/>
  <c r="I171" i="2"/>
  <c r="B172" i="2"/>
  <c r="C172" i="2"/>
  <c r="D172" i="2"/>
  <c r="E172" i="2"/>
  <c r="F172" i="2"/>
  <c r="G172" i="2"/>
  <c r="H172" i="2"/>
  <c r="I172" i="2"/>
  <c r="B173" i="2"/>
  <c r="C173" i="2"/>
  <c r="D173" i="2"/>
  <c r="E173" i="2"/>
  <c r="F173" i="2"/>
  <c r="G173" i="2"/>
  <c r="H173" i="2"/>
  <c r="I173" i="2"/>
  <c r="B174" i="2"/>
  <c r="C174" i="2"/>
  <c r="D174" i="2"/>
  <c r="E174" i="2"/>
  <c r="F174" i="2"/>
  <c r="G174" i="2"/>
  <c r="H174" i="2"/>
  <c r="I174" i="2"/>
  <c r="B175" i="2"/>
  <c r="C175" i="2"/>
  <c r="D175" i="2"/>
  <c r="E175" i="2"/>
  <c r="F175" i="2"/>
  <c r="G175" i="2"/>
  <c r="H175" i="2"/>
  <c r="I175" i="2"/>
  <c r="B176" i="2"/>
  <c r="C176" i="2"/>
  <c r="D176" i="2"/>
  <c r="E176" i="2"/>
  <c r="F176" i="2"/>
  <c r="G176" i="2"/>
  <c r="H176" i="2"/>
  <c r="I176" i="2"/>
  <c r="B177" i="2"/>
  <c r="C177" i="2"/>
  <c r="D177" i="2"/>
  <c r="E177" i="2"/>
  <c r="F177" i="2"/>
  <c r="G177" i="2"/>
  <c r="H177" i="2"/>
  <c r="I177" i="2"/>
  <c r="B178" i="2"/>
  <c r="C178" i="2"/>
  <c r="D178" i="2"/>
  <c r="E178" i="2"/>
  <c r="F178" i="2"/>
  <c r="G178" i="2"/>
  <c r="H178" i="2"/>
  <c r="I178" i="2"/>
  <c r="B179" i="2"/>
  <c r="C179" i="2"/>
  <c r="D179" i="2"/>
  <c r="E179" i="2"/>
  <c r="F179" i="2"/>
  <c r="G179" i="2"/>
  <c r="H179" i="2"/>
  <c r="I179" i="2"/>
  <c r="B180" i="2"/>
  <c r="C180" i="2"/>
  <c r="D180" i="2"/>
  <c r="E180" i="2"/>
  <c r="F180" i="2"/>
  <c r="G180" i="2"/>
  <c r="H180" i="2"/>
  <c r="I180" i="2"/>
  <c r="B181" i="2"/>
  <c r="C181" i="2"/>
  <c r="D181" i="2"/>
  <c r="E181" i="2"/>
  <c r="F181" i="2"/>
  <c r="G181" i="2"/>
  <c r="H181" i="2"/>
  <c r="I181" i="2"/>
  <c r="B182" i="2"/>
  <c r="C182" i="2"/>
  <c r="D182" i="2"/>
  <c r="E182" i="2"/>
  <c r="F182" i="2"/>
  <c r="G182" i="2"/>
  <c r="H182" i="2"/>
  <c r="I182" i="2"/>
  <c r="B183" i="2"/>
  <c r="C183" i="2"/>
  <c r="D183" i="2"/>
  <c r="E183" i="2"/>
  <c r="F183" i="2"/>
  <c r="G183" i="2"/>
  <c r="H183" i="2"/>
  <c r="I183" i="2"/>
  <c r="B184" i="2"/>
  <c r="C184" i="2"/>
  <c r="D184" i="2"/>
  <c r="E184" i="2"/>
  <c r="F184" i="2"/>
  <c r="G184" i="2"/>
  <c r="H184" i="2"/>
  <c r="I184" i="2"/>
  <c r="B185" i="2"/>
  <c r="C185" i="2"/>
  <c r="D185" i="2"/>
  <c r="E185" i="2"/>
  <c r="F185" i="2"/>
  <c r="G185" i="2"/>
  <c r="H185" i="2"/>
  <c r="I185" i="2"/>
  <c r="B186" i="2"/>
  <c r="C186" i="2"/>
  <c r="D186" i="2"/>
  <c r="E186" i="2"/>
  <c r="F186" i="2"/>
  <c r="G186" i="2"/>
  <c r="H186" i="2"/>
  <c r="I186" i="2"/>
  <c r="B187" i="2"/>
  <c r="C187" i="2"/>
  <c r="D187" i="2"/>
  <c r="E187" i="2"/>
  <c r="F187" i="2"/>
  <c r="G187" i="2"/>
  <c r="H187" i="2"/>
  <c r="I187" i="2"/>
  <c r="B188" i="2"/>
  <c r="C188" i="2"/>
  <c r="D188" i="2"/>
  <c r="E188" i="2"/>
  <c r="F188" i="2"/>
  <c r="G188" i="2"/>
  <c r="H188" i="2"/>
  <c r="I188" i="2"/>
  <c r="B189" i="2"/>
  <c r="C189" i="2"/>
  <c r="D189" i="2"/>
  <c r="E189" i="2"/>
  <c r="F189" i="2"/>
  <c r="G189" i="2"/>
  <c r="H189" i="2"/>
  <c r="I189" i="2"/>
  <c r="B190" i="2"/>
  <c r="C190" i="2"/>
  <c r="D190" i="2"/>
  <c r="E190" i="2"/>
  <c r="F190" i="2"/>
  <c r="G190" i="2"/>
  <c r="H190" i="2"/>
  <c r="I190" i="2"/>
  <c r="B191" i="2"/>
  <c r="C191" i="2"/>
  <c r="D191" i="2"/>
  <c r="E191" i="2"/>
  <c r="F191" i="2"/>
  <c r="G191" i="2"/>
  <c r="H191" i="2"/>
  <c r="I191" i="2"/>
  <c r="B192" i="2"/>
  <c r="C192" i="2"/>
  <c r="D192" i="2"/>
  <c r="E192" i="2"/>
  <c r="F192" i="2"/>
  <c r="G192" i="2"/>
  <c r="H192" i="2"/>
  <c r="I192" i="2"/>
  <c r="B193" i="2"/>
  <c r="C193" i="2"/>
  <c r="D193" i="2"/>
  <c r="E193" i="2"/>
  <c r="F193" i="2"/>
  <c r="G193" i="2"/>
  <c r="H193" i="2"/>
  <c r="I193" i="2"/>
  <c r="B194" i="2"/>
  <c r="C194" i="2"/>
  <c r="D194" i="2"/>
  <c r="E194" i="2"/>
  <c r="F194" i="2"/>
  <c r="G194" i="2"/>
  <c r="H194" i="2"/>
  <c r="I194" i="2"/>
  <c r="B195" i="2"/>
  <c r="C195" i="2"/>
  <c r="D195" i="2"/>
  <c r="E195" i="2"/>
  <c r="F195" i="2"/>
  <c r="G195" i="2"/>
  <c r="H195" i="2"/>
  <c r="I195" i="2"/>
  <c r="B196" i="2"/>
  <c r="C196" i="2"/>
  <c r="D196" i="2"/>
  <c r="E196" i="2"/>
  <c r="F196" i="2"/>
  <c r="G196" i="2"/>
  <c r="H196" i="2"/>
  <c r="I196" i="2"/>
  <c r="B197" i="2"/>
  <c r="C197" i="2"/>
  <c r="D197" i="2"/>
  <c r="E197" i="2"/>
  <c r="F197" i="2"/>
  <c r="G197" i="2"/>
  <c r="H197" i="2"/>
  <c r="I197" i="2"/>
  <c r="B198" i="2"/>
  <c r="C198" i="2"/>
  <c r="D198" i="2"/>
  <c r="E198" i="2"/>
  <c r="F198" i="2"/>
  <c r="G198" i="2"/>
  <c r="H198" i="2"/>
  <c r="I198" i="2"/>
  <c r="B199" i="2"/>
  <c r="C199" i="2"/>
  <c r="D199" i="2"/>
  <c r="E199" i="2"/>
  <c r="F199" i="2"/>
  <c r="G199" i="2"/>
  <c r="H199" i="2"/>
  <c r="I199" i="2"/>
  <c r="B200" i="2"/>
  <c r="C200" i="2"/>
  <c r="D200" i="2"/>
  <c r="E200" i="2"/>
  <c r="F200" i="2"/>
  <c r="G200" i="2"/>
  <c r="H200" i="2"/>
  <c r="I200" i="2"/>
  <c r="B201" i="2"/>
  <c r="C201" i="2"/>
  <c r="D201" i="2"/>
  <c r="E201" i="2"/>
  <c r="F201" i="2"/>
  <c r="G201" i="2"/>
  <c r="H201" i="2"/>
  <c r="I201" i="2"/>
  <c r="B202" i="2"/>
  <c r="C202" i="2"/>
  <c r="D202" i="2"/>
  <c r="E202" i="2"/>
  <c r="F202" i="2"/>
  <c r="G202" i="2"/>
  <c r="H202" i="2"/>
  <c r="I202" i="2"/>
  <c r="B203" i="2"/>
  <c r="C203" i="2"/>
  <c r="D203" i="2"/>
  <c r="E203" i="2"/>
  <c r="F203" i="2"/>
  <c r="G203" i="2"/>
  <c r="H203" i="2"/>
  <c r="I203" i="2"/>
  <c r="B204" i="2"/>
  <c r="C204" i="2"/>
  <c r="D204" i="2"/>
  <c r="E204" i="2"/>
  <c r="F204" i="2"/>
  <c r="G204" i="2"/>
  <c r="H204" i="2"/>
  <c r="I204" i="2"/>
  <c r="B205" i="2"/>
  <c r="C205" i="2"/>
  <c r="D205" i="2"/>
  <c r="E205" i="2"/>
  <c r="F205" i="2"/>
  <c r="G205" i="2"/>
  <c r="H205" i="2"/>
  <c r="I205" i="2"/>
  <c r="B206" i="2"/>
  <c r="C206" i="2"/>
  <c r="D206" i="2"/>
  <c r="E206" i="2"/>
  <c r="F206" i="2"/>
  <c r="G206" i="2"/>
  <c r="H206" i="2"/>
  <c r="I206" i="2"/>
  <c r="B207" i="2"/>
  <c r="C207" i="2"/>
  <c r="D207" i="2"/>
  <c r="E207" i="2"/>
  <c r="F207" i="2"/>
  <c r="G207" i="2"/>
  <c r="H207" i="2"/>
  <c r="I207" i="2"/>
  <c r="B208" i="2"/>
  <c r="C208" i="2"/>
  <c r="D208" i="2"/>
  <c r="E208" i="2"/>
  <c r="F208" i="2"/>
  <c r="G208" i="2"/>
  <c r="H208" i="2"/>
  <c r="I208" i="2"/>
  <c r="B209" i="2"/>
  <c r="C209" i="2"/>
  <c r="D209" i="2"/>
  <c r="E209" i="2"/>
  <c r="F209" i="2"/>
  <c r="G209" i="2"/>
  <c r="H209" i="2"/>
  <c r="I209" i="2"/>
  <c r="B210" i="2"/>
  <c r="C210" i="2"/>
  <c r="D210" i="2"/>
  <c r="E210" i="2"/>
  <c r="F210" i="2"/>
  <c r="G210" i="2"/>
  <c r="H210" i="2"/>
  <c r="I210" i="2"/>
  <c r="B211" i="2"/>
  <c r="C211" i="2"/>
  <c r="D211" i="2"/>
  <c r="E211" i="2"/>
  <c r="F211" i="2"/>
  <c r="G211" i="2"/>
  <c r="H211" i="2"/>
  <c r="I211" i="2"/>
  <c r="B212" i="2"/>
  <c r="C212" i="2"/>
  <c r="D212" i="2"/>
  <c r="E212" i="2"/>
  <c r="F212" i="2"/>
  <c r="G212" i="2"/>
  <c r="H212" i="2"/>
  <c r="I212" i="2"/>
  <c r="B213" i="2"/>
  <c r="C213" i="2"/>
  <c r="D213" i="2"/>
  <c r="E213" i="2"/>
  <c r="F213" i="2"/>
  <c r="G213" i="2"/>
  <c r="H213" i="2"/>
  <c r="I213" i="2"/>
  <c r="B214" i="2"/>
  <c r="C214" i="2"/>
  <c r="D214" i="2"/>
  <c r="E214" i="2"/>
  <c r="F214" i="2"/>
  <c r="G214" i="2"/>
  <c r="H214" i="2"/>
  <c r="I214" i="2"/>
  <c r="B215" i="2"/>
  <c r="C215" i="2"/>
  <c r="D215" i="2"/>
  <c r="E215" i="2"/>
  <c r="F215" i="2"/>
  <c r="G215" i="2"/>
  <c r="H215" i="2"/>
  <c r="I215" i="2"/>
  <c r="B216" i="2"/>
  <c r="C216" i="2"/>
  <c r="D216" i="2"/>
  <c r="E216" i="2"/>
  <c r="F216" i="2"/>
  <c r="G216" i="2"/>
  <c r="H216" i="2"/>
  <c r="I216" i="2"/>
  <c r="B217" i="2"/>
  <c r="C217" i="2"/>
  <c r="D217" i="2"/>
  <c r="E217" i="2"/>
  <c r="F217" i="2"/>
  <c r="G217" i="2"/>
  <c r="H217" i="2"/>
  <c r="I217" i="2"/>
  <c r="B218" i="2"/>
  <c r="C218" i="2"/>
  <c r="D218" i="2"/>
  <c r="E218" i="2"/>
  <c r="F218" i="2"/>
  <c r="G218" i="2"/>
  <c r="H218" i="2"/>
  <c r="I218" i="2"/>
  <c r="B219" i="2"/>
  <c r="C219" i="2"/>
  <c r="D219" i="2"/>
  <c r="E219" i="2"/>
  <c r="F219" i="2"/>
  <c r="G219" i="2"/>
  <c r="H219" i="2"/>
  <c r="I219" i="2"/>
  <c r="B220" i="2"/>
  <c r="C220" i="2"/>
  <c r="D220" i="2"/>
  <c r="E220" i="2"/>
  <c r="F220" i="2"/>
  <c r="G220" i="2"/>
  <c r="H220" i="2"/>
  <c r="I220" i="2"/>
  <c r="B221" i="2"/>
  <c r="C221" i="2"/>
  <c r="D221" i="2"/>
  <c r="E221" i="2"/>
  <c r="F221" i="2"/>
  <c r="G221" i="2"/>
  <c r="H221" i="2"/>
  <c r="I221" i="2"/>
  <c r="B222" i="2"/>
  <c r="C222" i="2"/>
  <c r="D222" i="2"/>
  <c r="E222" i="2"/>
  <c r="F222" i="2"/>
  <c r="G222" i="2"/>
  <c r="H222" i="2"/>
  <c r="I222" i="2"/>
  <c r="B223" i="2"/>
  <c r="C223" i="2"/>
  <c r="D223" i="2"/>
  <c r="E223" i="2"/>
  <c r="F223" i="2"/>
  <c r="G223" i="2"/>
  <c r="H223" i="2"/>
  <c r="I223" i="2"/>
  <c r="B224" i="2"/>
  <c r="C224" i="2"/>
  <c r="D224" i="2"/>
  <c r="E224" i="2"/>
  <c r="F224" i="2"/>
  <c r="G224" i="2"/>
  <c r="H224" i="2"/>
  <c r="I224" i="2"/>
  <c r="B225" i="2"/>
  <c r="C225" i="2"/>
  <c r="D225" i="2"/>
  <c r="E225" i="2"/>
  <c r="F225" i="2"/>
  <c r="G225" i="2"/>
  <c r="H225" i="2"/>
  <c r="I225" i="2"/>
  <c r="B226" i="2"/>
  <c r="C226" i="2"/>
  <c r="D226" i="2"/>
  <c r="E226" i="2"/>
  <c r="F226" i="2"/>
  <c r="G226" i="2"/>
  <c r="H226" i="2"/>
  <c r="I226" i="2"/>
  <c r="B227" i="2"/>
  <c r="C227" i="2"/>
  <c r="D227" i="2"/>
  <c r="E227" i="2"/>
  <c r="F227" i="2"/>
  <c r="G227" i="2"/>
  <c r="H227" i="2"/>
  <c r="I227" i="2"/>
  <c r="B228" i="2"/>
  <c r="C228" i="2"/>
  <c r="D228" i="2"/>
  <c r="E228" i="2"/>
  <c r="F228" i="2"/>
  <c r="G228" i="2"/>
  <c r="H228" i="2"/>
  <c r="I228" i="2"/>
  <c r="B229" i="2"/>
  <c r="C229" i="2"/>
  <c r="D229" i="2"/>
  <c r="E229" i="2"/>
  <c r="F229" i="2"/>
  <c r="G229" i="2"/>
  <c r="H229" i="2"/>
  <c r="I229" i="2"/>
  <c r="B230" i="2"/>
  <c r="C230" i="2"/>
  <c r="D230" i="2"/>
  <c r="E230" i="2"/>
  <c r="F230" i="2"/>
  <c r="G230" i="2"/>
  <c r="H230" i="2"/>
  <c r="I230" i="2"/>
  <c r="B231" i="2"/>
  <c r="C231" i="2"/>
  <c r="D231" i="2"/>
  <c r="E231" i="2"/>
  <c r="F231" i="2"/>
  <c r="G231" i="2"/>
  <c r="H231" i="2"/>
  <c r="I231" i="2"/>
  <c r="B232" i="2"/>
  <c r="C232" i="2"/>
  <c r="D232" i="2"/>
  <c r="E232" i="2"/>
  <c r="F232" i="2"/>
  <c r="G232" i="2"/>
  <c r="H232" i="2"/>
  <c r="I232" i="2"/>
  <c r="B233" i="2"/>
  <c r="C233" i="2"/>
  <c r="D233" i="2"/>
  <c r="E233" i="2"/>
  <c r="F233" i="2"/>
  <c r="G233" i="2"/>
  <c r="H233" i="2"/>
  <c r="I233" i="2"/>
  <c r="B234" i="2"/>
  <c r="C234" i="2"/>
  <c r="D234" i="2"/>
  <c r="E234" i="2"/>
  <c r="F234" i="2"/>
  <c r="G234" i="2"/>
  <c r="H234" i="2"/>
  <c r="I234" i="2"/>
  <c r="B235" i="2"/>
  <c r="C235" i="2"/>
  <c r="D235" i="2"/>
  <c r="E235" i="2"/>
  <c r="F235" i="2"/>
  <c r="G235" i="2"/>
  <c r="H235" i="2"/>
  <c r="I235" i="2"/>
  <c r="B236" i="2"/>
  <c r="C236" i="2"/>
  <c r="D236" i="2"/>
  <c r="E236" i="2"/>
  <c r="F236" i="2"/>
  <c r="G236" i="2"/>
  <c r="H236" i="2"/>
  <c r="I236" i="2"/>
  <c r="B237" i="2"/>
  <c r="C237" i="2"/>
  <c r="D237" i="2"/>
  <c r="E237" i="2"/>
  <c r="F237" i="2"/>
  <c r="G237" i="2"/>
  <c r="H237" i="2"/>
  <c r="I237" i="2"/>
  <c r="B238" i="2"/>
  <c r="C238" i="2"/>
  <c r="D238" i="2"/>
  <c r="E238" i="2"/>
  <c r="F238" i="2"/>
  <c r="G238" i="2"/>
  <c r="H238" i="2"/>
  <c r="I238" i="2"/>
  <c r="B239" i="2"/>
  <c r="C239" i="2"/>
  <c r="D239" i="2"/>
  <c r="E239" i="2"/>
  <c r="F239" i="2"/>
  <c r="G239" i="2"/>
  <c r="H239" i="2"/>
  <c r="I239" i="2"/>
  <c r="B240" i="2"/>
  <c r="C240" i="2"/>
  <c r="D240" i="2"/>
  <c r="E240" i="2"/>
  <c r="F240" i="2"/>
  <c r="G240" i="2"/>
  <c r="H240" i="2"/>
  <c r="I240" i="2"/>
  <c r="B241" i="2"/>
  <c r="C241" i="2"/>
  <c r="D241" i="2"/>
  <c r="E241" i="2"/>
  <c r="F241" i="2"/>
  <c r="G241" i="2"/>
  <c r="H241" i="2"/>
  <c r="I241" i="2"/>
  <c r="B242" i="2"/>
  <c r="C242" i="2"/>
  <c r="D242" i="2"/>
  <c r="E242" i="2"/>
  <c r="F242" i="2"/>
  <c r="G242" i="2"/>
  <c r="H242" i="2"/>
  <c r="I242" i="2"/>
  <c r="B243" i="2"/>
  <c r="C243" i="2"/>
  <c r="D243" i="2"/>
  <c r="E243" i="2"/>
  <c r="F243" i="2"/>
  <c r="G243" i="2"/>
  <c r="H243" i="2"/>
  <c r="I243" i="2"/>
  <c r="B244" i="2"/>
  <c r="C244" i="2"/>
  <c r="D244" i="2"/>
  <c r="E244" i="2"/>
  <c r="F244" i="2"/>
  <c r="G244" i="2"/>
  <c r="H244" i="2"/>
  <c r="I244" i="2"/>
  <c r="B245" i="2"/>
  <c r="C245" i="2"/>
  <c r="D245" i="2"/>
  <c r="E245" i="2"/>
  <c r="F245" i="2"/>
  <c r="G245" i="2"/>
  <c r="H245" i="2"/>
  <c r="I245" i="2"/>
  <c r="B246" i="2"/>
  <c r="C246" i="2"/>
  <c r="D246" i="2"/>
  <c r="E246" i="2"/>
  <c r="F246" i="2"/>
  <c r="G246" i="2"/>
  <c r="H246" i="2"/>
  <c r="I246" i="2"/>
  <c r="B247" i="2"/>
  <c r="C247" i="2"/>
  <c r="D247" i="2"/>
  <c r="E247" i="2"/>
  <c r="F247" i="2"/>
  <c r="G247" i="2"/>
  <c r="H247" i="2"/>
  <c r="I247" i="2"/>
  <c r="B248" i="2"/>
  <c r="C248" i="2"/>
  <c r="D248" i="2"/>
  <c r="E248" i="2"/>
  <c r="F248" i="2"/>
  <c r="G248" i="2"/>
  <c r="H248" i="2"/>
  <c r="I248" i="2"/>
  <c r="B249" i="2"/>
  <c r="C249" i="2"/>
  <c r="D249" i="2"/>
  <c r="E249" i="2"/>
  <c r="F249" i="2"/>
  <c r="G249" i="2"/>
  <c r="H249" i="2"/>
  <c r="I249" i="2"/>
  <c r="B250" i="2"/>
  <c r="C250" i="2"/>
  <c r="D250" i="2"/>
  <c r="E250" i="2"/>
  <c r="F250" i="2"/>
  <c r="G250" i="2"/>
  <c r="H250" i="2"/>
  <c r="I250" i="2"/>
  <c r="B251" i="2"/>
  <c r="C251" i="2"/>
  <c r="D251" i="2"/>
  <c r="E251" i="2"/>
  <c r="F251" i="2"/>
  <c r="G251" i="2"/>
  <c r="H251" i="2"/>
  <c r="I251" i="2"/>
  <c r="B252" i="2"/>
  <c r="C252" i="2"/>
  <c r="D252" i="2"/>
  <c r="E252" i="2"/>
  <c r="F252" i="2"/>
  <c r="G252" i="2"/>
  <c r="H252" i="2"/>
  <c r="I252" i="2"/>
  <c r="B253" i="2"/>
  <c r="C253" i="2"/>
  <c r="D253" i="2"/>
  <c r="E253" i="2"/>
  <c r="F253" i="2"/>
  <c r="G253" i="2"/>
  <c r="H253" i="2"/>
  <c r="I253" i="2"/>
  <c r="B254" i="2"/>
  <c r="C254" i="2"/>
  <c r="D254" i="2"/>
  <c r="E254" i="2"/>
  <c r="F254" i="2"/>
  <c r="G254" i="2"/>
  <c r="H254" i="2"/>
  <c r="I254" i="2"/>
  <c r="B255" i="2"/>
  <c r="C255" i="2"/>
  <c r="D255" i="2"/>
  <c r="E255" i="2"/>
  <c r="F255" i="2"/>
  <c r="G255" i="2"/>
  <c r="H255" i="2"/>
  <c r="I255" i="2"/>
  <c r="B256" i="2"/>
  <c r="C256" i="2"/>
  <c r="D256" i="2"/>
  <c r="E256" i="2"/>
  <c r="F256" i="2"/>
  <c r="G256" i="2"/>
  <c r="H256" i="2"/>
  <c r="I256" i="2"/>
  <c r="B257" i="2"/>
  <c r="C257" i="2"/>
  <c r="D257" i="2"/>
  <c r="E257" i="2"/>
  <c r="F257" i="2"/>
  <c r="G257" i="2"/>
  <c r="H257" i="2"/>
  <c r="I257" i="2"/>
  <c r="B258" i="2"/>
  <c r="C258" i="2"/>
  <c r="D258" i="2"/>
  <c r="E258" i="2"/>
  <c r="F258" i="2"/>
  <c r="G258" i="2"/>
  <c r="H258" i="2"/>
  <c r="I258" i="2"/>
  <c r="B259" i="2"/>
  <c r="C259" i="2"/>
  <c r="D259" i="2"/>
  <c r="E259" i="2"/>
  <c r="F259" i="2"/>
  <c r="G259" i="2"/>
  <c r="H259" i="2"/>
  <c r="I259" i="2"/>
  <c r="B260" i="2"/>
  <c r="C260" i="2"/>
  <c r="D260" i="2"/>
  <c r="E260" i="2"/>
  <c r="F260" i="2"/>
  <c r="G260" i="2"/>
  <c r="H260" i="2"/>
  <c r="I260" i="2"/>
  <c r="B261" i="2"/>
  <c r="C261" i="2"/>
  <c r="D261" i="2"/>
  <c r="E261" i="2"/>
  <c r="F261" i="2"/>
  <c r="G261" i="2"/>
  <c r="H261" i="2"/>
  <c r="I261" i="2"/>
  <c r="B262" i="2"/>
  <c r="C262" i="2"/>
  <c r="D262" i="2"/>
  <c r="E262" i="2"/>
  <c r="F262" i="2"/>
  <c r="G262" i="2"/>
  <c r="H262" i="2"/>
  <c r="I262" i="2"/>
  <c r="B263" i="2"/>
  <c r="C263" i="2"/>
  <c r="D263" i="2"/>
  <c r="E263" i="2"/>
  <c r="F263" i="2"/>
  <c r="G263" i="2"/>
  <c r="H263" i="2"/>
  <c r="I263" i="2"/>
  <c r="B264" i="2"/>
  <c r="C264" i="2"/>
  <c r="D264" i="2"/>
  <c r="E264" i="2"/>
  <c r="F264" i="2"/>
  <c r="G264" i="2"/>
  <c r="H264" i="2"/>
  <c r="I264" i="2"/>
  <c r="B265" i="2"/>
  <c r="C265" i="2"/>
  <c r="D265" i="2"/>
  <c r="E265" i="2"/>
  <c r="F265" i="2"/>
  <c r="G265" i="2"/>
  <c r="H265" i="2"/>
  <c r="I265" i="2"/>
  <c r="B266" i="2"/>
  <c r="C266" i="2"/>
  <c r="D266" i="2"/>
  <c r="E266" i="2"/>
  <c r="F266" i="2"/>
  <c r="G266" i="2"/>
  <c r="H266" i="2"/>
  <c r="I266" i="2"/>
  <c r="B267" i="2"/>
  <c r="C267" i="2"/>
  <c r="D267" i="2"/>
  <c r="E267" i="2"/>
  <c r="F267" i="2"/>
  <c r="G267" i="2"/>
  <c r="H267" i="2"/>
  <c r="I267" i="2"/>
  <c r="B268" i="2"/>
  <c r="C268" i="2"/>
  <c r="D268" i="2"/>
  <c r="E268" i="2"/>
  <c r="F268" i="2"/>
  <c r="G268" i="2"/>
  <c r="H268" i="2"/>
  <c r="I268" i="2"/>
  <c r="B269" i="2"/>
  <c r="C269" i="2"/>
  <c r="D269" i="2"/>
  <c r="E269" i="2"/>
  <c r="F269" i="2"/>
  <c r="G269" i="2"/>
  <c r="H269" i="2"/>
  <c r="I269" i="2"/>
  <c r="B270" i="2"/>
  <c r="C270" i="2"/>
  <c r="D270" i="2"/>
  <c r="E270" i="2"/>
  <c r="F270" i="2"/>
  <c r="G270" i="2"/>
  <c r="H270" i="2"/>
  <c r="I270" i="2"/>
  <c r="B271" i="2"/>
  <c r="C271" i="2"/>
  <c r="D271" i="2"/>
  <c r="E271" i="2"/>
  <c r="F271" i="2"/>
  <c r="G271" i="2"/>
  <c r="H271" i="2"/>
  <c r="I271" i="2"/>
  <c r="B272" i="2"/>
  <c r="C272" i="2"/>
  <c r="D272" i="2"/>
  <c r="E272" i="2"/>
  <c r="F272" i="2"/>
  <c r="G272" i="2"/>
  <c r="H272" i="2"/>
  <c r="I272" i="2"/>
  <c r="B273" i="2"/>
  <c r="C273" i="2"/>
  <c r="D273" i="2"/>
  <c r="E273" i="2"/>
  <c r="F273" i="2"/>
  <c r="G273" i="2"/>
  <c r="H273" i="2"/>
  <c r="I273" i="2"/>
  <c r="B274" i="2"/>
  <c r="C274" i="2"/>
  <c r="D274" i="2"/>
  <c r="E274" i="2"/>
  <c r="F274" i="2"/>
  <c r="G274" i="2"/>
  <c r="H274" i="2"/>
  <c r="I274" i="2"/>
  <c r="B275" i="2"/>
  <c r="C275" i="2"/>
  <c r="D275" i="2"/>
  <c r="E275" i="2"/>
  <c r="F275" i="2"/>
  <c r="G275" i="2"/>
  <c r="H275" i="2"/>
  <c r="I275" i="2"/>
  <c r="B276" i="2"/>
  <c r="C276" i="2"/>
  <c r="D276" i="2"/>
  <c r="E276" i="2"/>
  <c r="F276" i="2"/>
  <c r="G276" i="2"/>
  <c r="H276" i="2"/>
  <c r="I276" i="2"/>
  <c r="B277" i="2"/>
  <c r="C277" i="2"/>
  <c r="D277" i="2"/>
  <c r="E277" i="2"/>
  <c r="F277" i="2"/>
  <c r="G277" i="2"/>
  <c r="H277" i="2"/>
  <c r="I277" i="2"/>
  <c r="B278" i="2"/>
  <c r="C278" i="2"/>
  <c r="D278" i="2"/>
  <c r="E278" i="2"/>
  <c r="F278" i="2"/>
  <c r="G278" i="2"/>
  <c r="H278" i="2"/>
  <c r="I278" i="2"/>
  <c r="B279" i="2"/>
  <c r="C279" i="2"/>
  <c r="D279" i="2"/>
  <c r="E279" i="2"/>
  <c r="F279" i="2"/>
  <c r="G279" i="2"/>
  <c r="H279" i="2"/>
  <c r="I279" i="2"/>
  <c r="B280" i="2"/>
  <c r="C280" i="2"/>
  <c r="D280" i="2"/>
  <c r="E280" i="2"/>
  <c r="F280" i="2"/>
  <c r="G280" i="2"/>
  <c r="H280" i="2"/>
  <c r="I280" i="2"/>
  <c r="B281" i="2"/>
  <c r="C281" i="2"/>
  <c r="D281" i="2"/>
  <c r="E281" i="2"/>
  <c r="F281" i="2"/>
  <c r="G281" i="2"/>
  <c r="H281" i="2"/>
  <c r="I281" i="2"/>
  <c r="B282" i="2"/>
  <c r="C282" i="2"/>
  <c r="D282" i="2"/>
  <c r="E282" i="2"/>
  <c r="F282" i="2"/>
  <c r="G282" i="2"/>
  <c r="H282" i="2"/>
  <c r="I282" i="2"/>
  <c r="B283" i="2"/>
  <c r="C283" i="2"/>
  <c r="D283" i="2"/>
  <c r="E283" i="2"/>
  <c r="F283" i="2"/>
  <c r="G283" i="2"/>
  <c r="H283" i="2"/>
  <c r="I283" i="2"/>
  <c r="B284" i="2"/>
  <c r="C284" i="2"/>
  <c r="D284" i="2"/>
  <c r="E284" i="2"/>
  <c r="F284" i="2"/>
  <c r="G284" i="2"/>
  <c r="H284" i="2"/>
  <c r="I284" i="2"/>
  <c r="B285" i="2"/>
  <c r="C285" i="2"/>
  <c r="D285" i="2"/>
  <c r="E285" i="2"/>
  <c r="F285" i="2"/>
  <c r="G285" i="2"/>
  <c r="H285" i="2"/>
  <c r="I285" i="2"/>
  <c r="B286" i="2"/>
  <c r="C286" i="2"/>
  <c r="D286" i="2"/>
  <c r="E286" i="2"/>
  <c r="F286" i="2"/>
  <c r="G286" i="2"/>
  <c r="H286" i="2"/>
  <c r="I286" i="2"/>
  <c r="B287" i="2"/>
  <c r="C287" i="2"/>
  <c r="D287" i="2"/>
  <c r="E287" i="2"/>
  <c r="F287" i="2"/>
  <c r="G287" i="2"/>
  <c r="H287" i="2"/>
  <c r="I287" i="2"/>
  <c r="B288" i="2"/>
  <c r="C288" i="2"/>
  <c r="D288" i="2"/>
  <c r="E288" i="2"/>
  <c r="F288" i="2"/>
  <c r="G288" i="2"/>
  <c r="H288" i="2"/>
  <c r="I288" i="2"/>
  <c r="B289" i="2"/>
  <c r="C289" i="2"/>
  <c r="D289" i="2"/>
  <c r="E289" i="2"/>
  <c r="F289" i="2"/>
  <c r="G289" i="2"/>
  <c r="H289" i="2"/>
  <c r="I289" i="2"/>
  <c r="B290" i="2"/>
  <c r="C290" i="2"/>
  <c r="D290" i="2"/>
  <c r="E290" i="2"/>
  <c r="F290" i="2"/>
  <c r="G290" i="2"/>
  <c r="H290" i="2"/>
  <c r="I290" i="2"/>
  <c r="B291" i="2"/>
  <c r="C291" i="2"/>
  <c r="D291" i="2"/>
  <c r="E291" i="2"/>
  <c r="F291" i="2"/>
  <c r="G291" i="2"/>
  <c r="H291" i="2"/>
  <c r="I291" i="2"/>
  <c r="B292" i="2"/>
  <c r="C292" i="2"/>
  <c r="D292" i="2"/>
  <c r="E292" i="2"/>
  <c r="F292" i="2"/>
  <c r="G292" i="2"/>
  <c r="H292" i="2"/>
  <c r="I292" i="2"/>
  <c r="B293" i="2"/>
  <c r="C293" i="2"/>
  <c r="D293" i="2"/>
  <c r="E293" i="2"/>
  <c r="F293" i="2"/>
  <c r="G293" i="2"/>
  <c r="H293" i="2"/>
  <c r="I293" i="2"/>
  <c r="B294" i="2"/>
  <c r="C294" i="2"/>
  <c r="D294" i="2"/>
  <c r="E294" i="2"/>
  <c r="F294" i="2"/>
  <c r="G294" i="2"/>
  <c r="H294" i="2"/>
  <c r="I294" i="2"/>
  <c r="B295" i="2"/>
  <c r="C295" i="2"/>
  <c r="D295" i="2"/>
  <c r="E295" i="2"/>
  <c r="F295" i="2"/>
  <c r="G295" i="2"/>
  <c r="H295" i="2"/>
  <c r="I295" i="2"/>
  <c r="B296" i="2"/>
  <c r="C296" i="2"/>
  <c r="D296" i="2"/>
  <c r="E296" i="2"/>
  <c r="F296" i="2"/>
  <c r="G296" i="2"/>
  <c r="H296" i="2"/>
  <c r="I296" i="2"/>
  <c r="B297" i="2"/>
  <c r="C297" i="2"/>
  <c r="D297" i="2"/>
  <c r="E297" i="2"/>
  <c r="F297" i="2"/>
  <c r="G297" i="2"/>
  <c r="H297" i="2"/>
  <c r="I297" i="2"/>
  <c r="B298" i="2"/>
  <c r="C298" i="2"/>
  <c r="D298" i="2"/>
  <c r="E298" i="2"/>
  <c r="F298" i="2"/>
  <c r="G298" i="2"/>
  <c r="H298" i="2"/>
  <c r="I298" i="2"/>
  <c r="B299" i="2"/>
  <c r="C299" i="2"/>
  <c r="D299" i="2"/>
  <c r="E299" i="2"/>
  <c r="F299" i="2"/>
  <c r="G299" i="2"/>
  <c r="H299" i="2"/>
  <c r="I299" i="2"/>
  <c r="B300" i="2"/>
  <c r="C300" i="2"/>
  <c r="D300" i="2"/>
  <c r="E300" i="2"/>
  <c r="F300" i="2"/>
  <c r="G300" i="2"/>
  <c r="H300" i="2"/>
  <c r="I300" i="2"/>
  <c r="B301" i="2"/>
  <c r="C301" i="2"/>
  <c r="D301" i="2"/>
  <c r="E301" i="2"/>
  <c r="F301" i="2"/>
  <c r="G301" i="2"/>
  <c r="H301" i="2"/>
  <c r="I301" i="2"/>
  <c r="B302" i="2"/>
  <c r="C302" i="2"/>
  <c r="D302" i="2"/>
  <c r="E302" i="2"/>
  <c r="F302" i="2"/>
  <c r="G302" i="2"/>
  <c r="H302" i="2"/>
  <c r="I302" i="2"/>
  <c r="B303" i="2"/>
  <c r="C303" i="2"/>
  <c r="D303" i="2"/>
  <c r="E303" i="2"/>
  <c r="F303" i="2"/>
  <c r="G303" i="2"/>
  <c r="H303" i="2"/>
  <c r="I303" i="2"/>
  <c r="B304" i="2"/>
  <c r="C304" i="2"/>
  <c r="D304" i="2"/>
  <c r="E304" i="2"/>
  <c r="F304" i="2"/>
  <c r="G304" i="2"/>
  <c r="H304" i="2"/>
  <c r="I304" i="2"/>
  <c r="B305" i="2"/>
  <c r="C305" i="2"/>
  <c r="D305" i="2"/>
  <c r="E305" i="2"/>
  <c r="F305" i="2"/>
  <c r="G305" i="2"/>
  <c r="H305" i="2"/>
  <c r="I305" i="2"/>
  <c r="B306" i="2"/>
  <c r="C306" i="2"/>
  <c r="D306" i="2"/>
  <c r="E306" i="2"/>
  <c r="F306" i="2"/>
  <c r="G306" i="2"/>
  <c r="H306" i="2"/>
  <c r="I306" i="2"/>
  <c r="B307" i="2"/>
  <c r="C307" i="2"/>
  <c r="D307" i="2"/>
  <c r="E307" i="2"/>
  <c r="F307" i="2"/>
  <c r="G307" i="2"/>
  <c r="H307" i="2"/>
  <c r="I307" i="2"/>
  <c r="B308" i="2"/>
  <c r="C308" i="2"/>
  <c r="D308" i="2"/>
  <c r="E308" i="2"/>
  <c r="F308" i="2"/>
  <c r="G308" i="2"/>
  <c r="H308" i="2"/>
  <c r="I308" i="2"/>
  <c r="B309" i="2"/>
  <c r="C309" i="2"/>
  <c r="D309" i="2"/>
  <c r="E309" i="2"/>
  <c r="F309" i="2"/>
  <c r="G309" i="2"/>
  <c r="H309" i="2"/>
  <c r="I309" i="2"/>
  <c r="B310" i="2"/>
  <c r="C310" i="2"/>
  <c r="D310" i="2"/>
  <c r="E310" i="2"/>
  <c r="F310" i="2"/>
  <c r="G310" i="2"/>
  <c r="H310" i="2"/>
  <c r="I310" i="2"/>
  <c r="B311" i="2"/>
  <c r="C311" i="2"/>
  <c r="D311" i="2"/>
  <c r="E311" i="2"/>
  <c r="F311" i="2"/>
  <c r="G311" i="2"/>
  <c r="H311" i="2"/>
  <c r="I311" i="2"/>
  <c r="B312" i="2"/>
  <c r="C312" i="2"/>
  <c r="D312" i="2"/>
  <c r="E312" i="2"/>
  <c r="F312" i="2"/>
  <c r="G312" i="2"/>
  <c r="H312" i="2"/>
  <c r="I312" i="2"/>
  <c r="B313" i="2"/>
  <c r="C313" i="2"/>
  <c r="D313" i="2"/>
  <c r="E313" i="2"/>
  <c r="F313" i="2"/>
  <c r="G313" i="2"/>
  <c r="H313" i="2"/>
  <c r="I313" i="2"/>
  <c r="B314" i="2"/>
  <c r="C314" i="2"/>
  <c r="D314" i="2"/>
  <c r="E314" i="2"/>
  <c r="F314" i="2"/>
  <c r="G314" i="2"/>
  <c r="H314" i="2"/>
  <c r="I314" i="2"/>
  <c r="B315" i="2"/>
  <c r="C315" i="2"/>
  <c r="D315" i="2"/>
  <c r="E315" i="2"/>
  <c r="F315" i="2"/>
  <c r="G315" i="2"/>
  <c r="H315" i="2"/>
  <c r="I315" i="2"/>
  <c r="B316" i="2"/>
  <c r="C316" i="2"/>
  <c r="D316" i="2"/>
  <c r="E316" i="2"/>
  <c r="F316" i="2"/>
  <c r="G316" i="2"/>
  <c r="H316" i="2"/>
  <c r="I316" i="2"/>
  <c r="B317" i="2"/>
  <c r="C317" i="2"/>
  <c r="D317" i="2"/>
  <c r="E317" i="2"/>
  <c r="F317" i="2"/>
  <c r="G317" i="2"/>
  <c r="H317" i="2"/>
  <c r="I317" i="2"/>
  <c r="B318" i="2"/>
  <c r="C318" i="2"/>
  <c r="D318" i="2"/>
  <c r="E318" i="2"/>
  <c r="F318" i="2"/>
  <c r="G318" i="2"/>
  <c r="H318" i="2"/>
  <c r="I318" i="2"/>
  <c r="B319" i="2"/>
  <c r="C319" i="2"/>
  <c r="D319" i="2"/>
  <c r="E319" i="2"/>
  <c r="F319" i="2"/>
  <c r="G319" i="2"/>
  <c r="H319" i="2"/>
  <c r="I319" i="2"/>
  <c r="B320" i="2"/>
  <c r="C320" i="2"/>
  <c r="D320" i="2"/>
  <c r="E320" i="2"/>
  <c r="F320" i="2"/>
  <c r="G320" i="2"/>
  <c r="H320" i="2"/>
  <c r="I320" i="2"/>
  <c r="B321" i="2"/>
  <c r="C321" i="2"/>
  <c r="D321" i="2"/>
  <c r="E321" i="2"/>
  <c r="F321" i="2"/>
  <c r="G321" i="2"/>
  <c r="H321" i="2"/>
  <c r="I321" i="2"/>
  <c r="B322" i="2"/>
  <c r="C322" i="2"/>
  <c r="D322" i="2"/>
  <c r="E322" i="2"/>
  <c r="F322" i="2"/>
  <c r="G322" i="2"/>
  <c r="H322" i="2"/>
  <c r="I322" i="2"/>
  <c r="B323" i="2"/>
  <c r="C323" i="2"/>
  <c r="D323" i="2"/>
  <c r="E323" i="2"/>
  <c r="F323" i="2"/>
  <c r="G323" i="2"/>
  <c r="H323" i="2"/>
  <c r="I323" i="2"/>
  <c r="B324" i="2"/>
  <c r="C324" i="2"/>
  <c r="D324" i="2"/>
  <c r="E324" i="2"/>
  <c r="F324" i="2"/>
  <c r="G324" i="2"/>
  <c r="H324" i="2"/>
  <c r="I324" i="2"/>
  <c r="B325" i="2"/>
  <c r="C325" i="2"/>
  <c r="D325" i="2"/>
  <c r="E325" i="2"/>
  <c r="F325" i="2"/>
  <c r="G325" i="2"/>
  <c r="H325" i="2"/>
  <c r="I325" i="2"/>
  <c r="B326" i="2"/>
  <c r="C326" i="2"/>
  <c r="D326" i="2"/>
  <c r="E326" i="2"/>
  <c r="F326" i="2"/>
  <c r="G326" i="2"/>
  <c r="H326" i="2"/>
  <c r="I326" i="2"/>
  <c r="B327" i="2"/>
  <c r="C327" i="2"/>
  <c r="D327" i="2"/>
  <c r="E327" i="2"/>
  <c r="F327" i="2"/>
  <c r="G327" i="2"/>
  <c r="H327" i="2"/>
  <c r="I327" i="2"/>
  <c r="B328" i="2"/>
  <c r="C328" i="2"/>
  <c r="D328" i="2"/>
  <c r="E328" i="2"/>
  <c r="F328" i="2"/>
  <c r="G328" i="2"/>
  <c r="H328" i="2"/>
  <c r="I328" i="2"/>
  <c r="B329" i="2"/>
  <c r="C329" i="2"/>
  <c r="D329" i="2"/>
  <c r="E329" i="2"/>
  <c r="F329" i="2"/>
  <c r="G329" i="2"/>
  <c r="H329" i="2"/>
  <c r="I329" i="2"/>
  <c r="B330" i="2"/>
  <c r="C330" i="2"/>
  <c r="D330" i="2"/>
  <c r="E330" i="2"/>
  <c r="F330" i="2"/>
  <c r="G330" i="2"/>
  <c r="H330" i="2"/>
  <c r="I330" i="2"/>
  <c r="B331" i="2"/>
  <c r="C331" i="2"/>
  <c r="D331" i="2"/>
  <c r="E331" i="2"/>
  <c r="F331" i="2"/>
  <c r="G331" i="2"/>
  <c r="H331" i="2"/>
  <c r="I331" i="2"/>
  <c r="B332" i="2"/>
  <c r="C332" i="2"/>
  <c r="D332" i="2"/>
  <c r="E332" i="2"/>
  <c r="F332" i="2"/>
  <c r="G332" i="2"/>
  <c r="H332" i="2"/>
  <c r="I332" i="2"/>
  <c r="B333" i="2"/>
  <c r="C333" i="2"/>
  <c r="D333" i="2"/>
  <c r="E333" i="2"/>
  <c r="F333" i="2"/>
  <c r="G333" i="2"/>
  <c r="H333" i="2"/>
  <c r="I333" i="2"/>
  <c r="B334" i="2"/>
  <c r="C334" i="2"/>
  <c r="D334" i="2"/>
  <c r="E334" i="2"/>
  <c r="F334" i="2"/>
  <c r="G334" i="2"/>
  <c r="H334" i="2"/>
  <c r="I334" i="2"/>
  <c r="B335" i="2"/>
  <c r="C335" i="2"/>
  <c r="D335" i="2"/>
  <c r="E335" i="2"/>
  <c r="F335" i="2"/>
  <c r="G335" i="2"/>
  <c r="H335" i="2"/>
  <c r="I335" i="2"/>
  <c r="B336" i="2"/>
  <c r="C336" i="2"/>
  <c r="D336" i="2"/>
  <c r="E336" i="2"/>
  <c r="F336" i="2"/>
  <c r="G336" i="2"/>
  <c r="H336" i="2"/>
  <c r="I336" i="2"/>
  <c r="B337" i="2"/>
  <c r="C337" i="2"/>
  <c r="D337" i="2"/>
  <c r="E337" i="2"/>
  <c r="F337" i="2"/>
  <c r="G337" i="2"/>
  <c r="H337" i="2"/>
  <c r="I337" i="2"/>
  <c r="B338" i="2"/>
  <c r="C338" i="2"/>
  <c r="D338" i="2"/>
  <c r="E338" i="2"/>
  <c r="F338" i="2"/>
  <c r="G338" i="2"/>
  <c r="H338" i="2"/>
  <c r="I338" i="2"/>
  <c r="B339" i="2"/>
  <c r="C339" i="2"/>
  <c r="D339" i="2"/>
  <c r="E339" i="2"/>
  <c r="F339" i="2"/>
  <c r="G339" i="2"/>
  <c r="H339" i="2"/>
  <c r="I339" i="2"/>
  <c r="B340" i="2"/>
  <c r="C340" i="2"/>
  <c r="D340" i="2"/>
  <c r="E340" i="2"/>
  <c r="F340" i="2"/>
  <c r="G340" i="2"/>
  <c r="H340" i="2"/>
  <c r="I340" i="2"/>
  <c r="B341" i="2"/>
  <c r="C341" i="2"/>
  <c r="D341" i="2"/>
  <c r="E341" i="2"/>
  <c r="F341" i="2"/>
  <c r="G341" i="2"/>
  <c r="H341" i="2"/>
  <c r="I341" i="2"/>
  <c r="B342" i="2"/>
  <c r="C342" i="2"/>
  <c r="D342" i="2"/>
  <c r="E342" i="2"/>
  <c r="F342" i="2"/>
  <c r="G342" i="2"/>
  <c r="H342" i="2"/>
  <c r="I342" i="2"/>
  <c r="B343" i="2"/>
  <c r="C343" i="2"/>
  <c r="D343" i="2"/>
  <c r="E343" i="2"/>
  <c r="F343" i="2"/>
  <c r="G343" i="2"/>
  <c r="H343" i="2"/>
  <c r="I343" i="2"/>
  <c r="B344" i="2"/>
  <c r="C344" i="2"/>
  <c r="D344" i="2"/>
  <c r="E344" i="2"/>
  <c r="F344" i="2"/>
  <c r="G344" i="2"/>
  <c r="H344" i="2"/>
  <c r="I344" i="2"/>
  <c r="B345" i="2"/>
  <c r="C345" i="2"/>
  <c r="D345" i="2"/>
  <c r="E345" i="2"/>
  <c r="F345" i="2"/>
  <c r="G345" i="2"/>
  <c r="H345" i="2"/>
  <c r="I345" i="2"/>
  <c r="B346" i="2"/>
  <c r="C346" i="2"/>
  <c r="D346" i="2"/>
  <c r="E346" i="2"/>
  <c r="F346" i="2"/>
  <c r="G346" i="2"/>
  <c r="H346" i="2"/>
  <c r="I346" i="2"/>
  <c r="B347" i="2"/>
  <c r="C347" i="2"/>
  <c r="D347" i="2"/>
  <c r="E347" i="2"/>
  <c r="F347" i="2"/>
  <c r="G347" i="2"/>
  <c r="H347" i="2"/>
  <c r="I347" i="2"/>
  <c r="B348" i="2"/>
  <c r="C348" i="2"/>
  <c r="D348" i="2"/>
  <c r="E348" i="2"/>
  <c r="F348" i="2"/>
  <c r="G348" i="2"/>
  <c r="H348" i="2"/>
  <c r="I348" i="2"/>
  <c r="B349" i="2"/>
  <c r="C349" i="2"/>
  <c r="D349" i="2"/>
  <c r="E349" i="2"/>
  <c r="F349" i="2"/>
  <c r="G349" i="2"/>
  <c r="H349" i="2"/>
  <c r="I349" i="2"/>
  <c r="B350" i="2"/>
  <c r="C350" i="2"/>
  <c r="D350" i="2"/>
  <c r="E350" i="2"/>
  <c r="F350" i="2"/>
  <c r="G350" i="2"/>
  <c r="H350" i="2"/>
  <c r="I350" i="2"/>
  <c r="B351" i="2"/>
  <c r="C351" i="2"/>
  <c r="D351" i="2"/>
  <c r="E351" i="2"/>
  <c r="F351" i="2"/>
  <c r="G351" i="2"/>
  <c r="H351" i="2"/>
  <c r="I351" i="2"/>
  <c r="B352" i="2"/>
  <c r="C352" i="2"/>
  <c r="D352" i="2"/>
  <c r="E352" i="2"/>
  <c r="F352" i="2"/>
  <c r="G352" i="2"/>
  <c r="H352" i="2"/>
  <c r="I352" i="2"/>
  <c r="B353" i="2"/>
  <c r="C353" i="2"/>
  <c r="D353" i="2"/>
  <c r="E353" i="2"/>
  <c r="F353" i="2"/>
  <c r="G353" i="2"/>
  <c r="H353" i="2"/>
  <c r="I353" i="2"/>
  <c r="B354" i="2"/>
  <c r="C354" i="2"/>
  <c r="D354" i="2"/>
  <c r="E354" i="2"/>
  <c r="F354" i="2"/>
  <c r="G354" i="2"/>
  <c r="H354" i="2"/>
  <c r="I354" i="2"/>
  <c r="B355" i="2"/>
  <c r="C355" i="2"/>
  <c r="D355" i="2"/>
  <c r="E355" i="2"/>
  <c r="F355" i="2"/>
  <c r="G355" i="2"/>
  <c r="H355" i="2"/>
  <c r="I355" i="2"/>
  <c r="B356" i="2"/>
  <c r="C356" i="2"/>
  <c r="D356" i="2"/>
  <c r="E356" i="2"/>
  <c r="F356" i="2"/>
  <c r="G356" i="2"/>
  <c r="H356" i="2"/>
  <c r="I356" i="2"/>
  <c r="B357" i="2"/>
  <c r="C357" i="2"/>
  <c r="D357" i="2"/>
  <c r="E357" i="2"/>
  <c r="F357" i="2"/>
  <c r="G357" i="2"/>
  <c r="H357" i="2"/>
  <c r="I357" i="2"/>
  <c r="B358" i="2"/>
  <c r="C358" i="2"/>
  <c r="D358" i="2"/>
  <c r="E358" i="2"/>
  <c r="F358" i="2"/>
  <c r="G358" i="2"/>
  <c r="H358" i="2"/>
  <c r="I358" i="2"/>
  <c r="B359" i="2"/>
  <c r="C359" i="2"/>
  <c r="D359" i="2"/>
  <c r="E359" i="2"/>
  <c r="F359" i="2"/>
  <c r="G359" i="2"/>
  <c r="H359" i="2"/>
  <c r="I359" i="2"/>
  <c r="B360" i="2"/>
  <c r="C360" i="2"/>
  <c r="D360" i="2"/>
  <c r="E360" i="2"/>
  <c r="F360" i="2"/>
  <c r="G360" i="2"/>
  <c r="H360" i="2"/>
  <c r="I360" i="2"/>
  <c r="B361" i="2"/>
  <c r="C361" i="2"/>
  <c r="D361" i="2"/>
  <c r="E361" i="2"/>
  <c r="F361" i="2"/>
  <c r="G361" i="2"/>
  <c r="H361" i="2"/>
  <c r="I361" i="2"/>
  <c r="B362" i="2"/>
  <c r="C362" i="2"/>
  <c r="D362" i="2"/>
  <c r="E362" i="2"/>
  <c r="F362" i="2"/>
  <c r="G362" i="2"/>
  <c r="H362" i="2"/>
  <c r="I362" i="2"/>
  <c r="B363" i="2"/>
  <c r="C363" i="2"/>
  <c r="D363" i="2"/>
  <c r="E363" i="2"/>
  <c r="F363" i="2"/>
  <c r="G363" i="2"/>
  <c r="H363" i="2"/>
  <c r="I363" i="2"/>
  <c r="B364" i="2"/>
  <c r="C364" i="2"/>
  <c r="D364" i="2"/>
  <c r="E364" i="2"/>
  <c r="F364" i="2"/>
  <c r="G364" i="2"/>
  <c r="H364" i="2"/>
  <c r="I364" i="2"/>
  <c r="B365" i="2"/>
  <c r="C365" i="2"/>
  <c r="D365" i="2"/>
  <c r="E365" i="2"/>
  <c r="F365" i="2"/>
  <c r="G365" i="2"/>
  <c r="H365" i="2"/>
  <c r="I365" i="2"/>
  <c r="B366" i="2"/>
  <c r="C366" i="2"/>
  <c r="D366" i="2"/>
  <c r="E366" i="2"/>
  <c r="F366" i="2"/>
  <c r="G366" i="2"/>
  <c r="H366" i="2"/>
  <c r="I366" i="2"/>
  <c r="B367" i="2"/>
  <c r="C367" i="2"/>
  <c r="D367" i="2"/>
  <c r="E367" i="2"/>
  <c r="F367" i="2"/>
  <c r="G367" i="2"/>
  <c r="H367" i="2"/>
  <c r="I367" i="2"/>
  <c r="B368" i="2"/>
  <c r="C368" i="2"/>
  <c r="D368" i="2"/>
  <c r="E368" i="2"/>
  <c r="F368" i="2"/>
  <c r="G368" i="2"/>
  <c r="H368" i="2"/>
  <c r="I368" i="2"/>
  <c r="B369" i="2"/>
  <c r="C369" i="2"/>
  <c r="D369" i="2"/>
  <c r="E369" i="2"/>
  <c r="F369" i="2"/>
  <c r="G369" i="2"/>
  <c r="H369" i="2"/>
  <c r="I369" i="2"/>
  <c r="B370" i="2"/>
  <c r="C370" i="2"/>
  <c r="D370" i="2"/>
  <c r="E370" i="2"/>
  <c r="F370" i="2"/>
  <c r="G370" i="2"/>
  <c r="H370" i="2"/>
  <c r="I370" i="2"/>
  <c r="B371" i="2"/>
  <c r="C371" i="2"/>
  <c r="D371" i="2"/>
  <c r="E371" i="2"/>
  <c r="F371" i="2"/>
  <c r="G371" i="2"/>
  <c r="H371" i="2"/>
  <c r="I371" i="2"/>
  <c r="B372" i="2"/>
  <c r="C372" i="2"/>
  <c r="D372" i="2"/>
  <c r="E372" i="2"/>
  <c r="F372" i="2"/>
  <c r="G372" i="2"/>
  <c r="H372" i="2"/>
  <c r="I372" i="2"/>
  <c r="B373" i="2"/>
  <c r="C373" i="2"/>
  <c r="D373" i="2"/>
  <c r="E373" i="2"/>
  <c r="F373" i="2"/>
  <c r="G373" i="2"/>
  <c r="H373" i="2"/>
  <c r="I373" i="2"/>
  <c r="B374" i="2"/>
  <c r="C374" i="2"/>
  <c r="D374" i="2"/>
  <c r="E374" i="2"/>
  <c r="F374" i="2"/>
  <c r="G374" i="2"/>
  <c r="H374" i="2"/>
  <c r="I374" i="2"/>
  <c r="B375" i="2"/>
  <c r="C375" i="2"/>
  <c r="D375" i="2"/>
  <c r="E375" i="2"/>
  <c r="F375" i="2"/>
  <c r="G375" i="2"/>
  <c r="H375" i="2"/>
  <c r="I375" i="2"/>
  <c r="B376" i="2"/>
  <c r="C376" i="2"/>
  <c r="D376" i="2"/>
  <c r="E376" i="2"/>
  <c r="F376" i="2"/>
  <c r="G376" i="2"/>
  <c r="H376" i="2"/>
  <c r="I376" i="2"/>
  <c r="B377" i="2"/>
  <c r="C377" i="2"/>
  <c r="D377" i="2"/>
  <c r="E377" i="2"/>
  <c r="F377" i="2"/>
  <c r="G377" i="2"/>
  <c r="H377" i="2"/>
  <c r="I377" i="2"/>
  <c r="B378" i="2"/>
  <c r="C378" i="2"/>
  <c r="D378" i="2"/>
  <c r="E378" i="2"/>
  <c r="F378" i="2"/>
  <c r="G378" i="2"/>
  <c r="H378" i="2"/>
  <c r="I378" i="2"/>
  <c r="B379" i="2"/>
  <c r="C379" i="2"/>
  <c r="D379" i="2"/>
  <c r="E379" i="2"/>
  <c r="F379" i="2"/>
  <c r="G379" i="2"/>
  <c r="H379" i="2"/>
  <c r="I379" i="2"/>
  <c r="B380" i="2"/>
  <c r="C380" i="2"/>
  <c r="D380" i="2"/>
  <c r="E380" i="2"/>
  <c r="F380" i="2"/>
  <c r="G380" i="2"/>
  <c r="H380" i="2"/>
  <c r="I380" i="2"/>
  <c r="B381" i="2"/>
  <c r="C381" i="2"/>
  <c r="D381" i="2"/>
  <c r="E381" i="2"/>
  <c r="F381" i="2"/>
  <c r="G381" i="2"/>
  <c r="H381" i="2"/>
  <c r="I381" i="2"/>
  <c r="B382" i="2"/>
  <c r="C382" i="2"/>
  <c r="D382" i="2"/>
  <c r="E382" i="2"/>
  <c r="F382" i="2"/>
  <c r="G382" i="2"/>
  <c r="H382" i="2"/>
  <c r="I382" i="2"/>
  <c r="B383" i="2"/>
  <c r="C383" i="2"/>
  <c r="D383" i="2"/>
  <c r="E383" i="2"/>
  <c r="F383" i="2"/>
  <c r="G383" i="2"/>
  <c r="H383" i="2"/>
  <c r="I383" i="2"/>
  <c r="B384" i="2"/>
  <c r="C384" i="2"/>
  <c r="D384" i="2"/>
  <c r="E384" i="2"/>
  <c r="F384" i="2"/>
  <c r="G384" i="2"/>
  <c r="H384" i="2"/>
  <c r="I384" i="2"/>
  <c r="B385" i="2"/>
  <c r="C385" i="2"/>
  <c r="D385" i="2"/>
  <c r="E385" i="2"/>
  <c r="F385" i="2"/>
  <c r="G385" i="2"/>
  <c r="H385" i="2"/>
  <c r="I385" i="2"/>
  <c r="B386" i="2"/>
  <c r="C386" i="2"/>
  <c r="D386" i="2"/>
  <c r="E386" i="2"/>
  <c r="F386" i="2"/>
  <c r="G386" i="2"/>
  <c r="H386" i="2"/>
  <c r="I386" i="2"/>
  <c r="B387" i="2"/>
  <c r="C387" i="2"/>
  <c r="D387" i="2"/>
  <c r="E387" i="2"/>
  <c r="F387" i="2"/>
  <c r="G387" i="2"/>
  <c r="H387" i="2"/>
  <c r="I387" i="2"/>
  <c r="B388" i="2"/>
  <c r="C388" i="2"/>
  <c r="D388" i="2"/>
  <c r="E388" i="2"/>
  <c r="F388" i="2"/>
  <c r="G388" i="2"/>
  <c r="H388" i="2"/>
  <c r="I388" i="2"/>
  <c r="B389" i="2"/>
  <c r="C389" i="2"/>
  <c r="D389" i="2"/>
  <c r="E389" i="2"/>
  <c r="F389" i="2"/>
  <c r="G389" i="2"/>
  <c r="H389" i="2"/>
  <c r="I389" i="2"/>
  <c r="B390" i="2"/>
  <c r="C390" i="2"/>
  <c r="D390" i="2"/>
  <c r="E390" i="2"/>
  <c r="F390" i="2"/>
  <c r="G390" i="2"/>
  <c r="H390" i="2"/>
  <c r="I390" i="2"/>
  <c r="B391" i="2"/>
  <c r="C391" i="2"/>
  <c r="D391" i="2"/>
  <c r="E391" i="2"/>
  <c r="F391" i="2"/>
  <c r="G391" i="2"/>
  <c r="H391" i="2"/>
  <c r="I391" i="2"/>
  <c r="B392" i="2"/>
  <c r="C392" i="2"/>
  <c r="D392" i="2"/>
  <c r="E392" i="2"/>
  <c r="F392" i="2"/>
  <c r="G392" i="2"/>
  <c r="H392" i="2"/>
  <c r="I392" i="2"/>
  <c r="B393" i="2"/>
  <c r="C393" i="2"/>
  <c r="D393" i="2"/>
  <c r="E393" i="2"/>
  <c r="F393" i="2"/>
  <c r="G393" i="2"/>
  <c r="H393" i="2"/>
  <c r="I393" i="2"/>
  <c r="B394" i="2"/>
  <c r="C394" i="2"/>
  <c r="D394" i="2"/>
  <c r="E394" i="2"/>
  <c r="F394" i="2"/>
  <c r="G394" i="2"/>
  <c r="H394" i="2"/>
  <c r="I394" i="2"/>
  <c r="B395" i="2"/>
  <c r="C395" i="2"/>
  <c r="D395" i="2"/>
  <c r="E395" i="2"/>
  <c r="F395" i="2"/>
  <c r="G395" i="2"/>
  <c r="H395" i="2"/>
  <c r="I395" i="2"/>
  <c r="B396" i="2"/>
  <c r="C396" i="2"/>
  <c r="D396" i="2"/>
  <c r="E396" i="2"/>
  <c r="F396" i="2"/>
  <c r="G396" i="2"/>
  <c r="H396" i="2"/>
  <c r="I396" i="2"/>
  <c r="B397" i="2"/>
  <c r="C397" i="2"/>
  <c r="D397" i="2"/>
  <c r="E397" i="2"/>
  <c r="F397" i="2"/>
  <c r="G397" i="2"/>
  <c r="H397" i="2"/>
  <c r="I397" i="2"/>
  <c r="B398" i="2"/>
  <c r="C398" i="2"/>
  <c r="D398" i="2"/>
  <c r="E398" i="2"/>
  <c r="F398" i="2"/>
  <c r="G398" i="2"/>
  <c r="H398" i="2"/>
  <c r="I398" i="2"/>
  <c r="B399" i="2"/>
  <c r="C399" i="2"/>
  <c r="D399" i="2"/>
  <c r="E399" i="2"/>
  <c r="F399" i="2"/>
  <c r="G399" i="2"/>
  <c r="H399" i="2"/>
  <c r="I399" i="2"/>
  <c r="B400" i="2"/>
  <c r="C400" i="2"/>
  <c r="D400" i="2"/>
  <c r="E400" i="2"/>
  <c r="F400" i="2"/>
  <c r="G400" i="2"/>
  <c r="H400" i="2"/>
  <c r="I400" i="2"/>
  <c r="B401" i="2"/>
  <c r="C401" i="2"/>
  <c r="D401" i="2"/>
  <c r="E401" i="2"/>
  <c r="F401" i="2"/>
  <c r="G401" i="2"/>
  <c r="H401" i="2"/>
  <c r="I401" i="2"/>
  <c r="B402" i="2"/>
  <c r="C402" i="2"/>
  <c r="D402" i="2"/>
  <c r="E402" i="2"/>
  <c r="F402" i="2"/>
  <c r="G402" i="2"/>
  <c r="H402" i="2"/>
  <c r="I402" i="2"/>
  <c r="B403" i="2"/>
  <c r="C403" i="2"/>
  <c r="D403" i="2"/>
  <c r="E403" i="2"/>
  <c r="F403" i="2"/>
  <c r="G403" i="2"/>
  <c r="H403" i="2"/>
  <c r="I403" i="2"/>
  <c r="B404" i="2"/>
  <c r="C404" i="2"/>
  <c r="D404" i="2"/>
  <c r="E404" i="2"/>
  <c r="F404" i="2"/>
  <c r="G404" i="2"/>
  <c r="H404" i="2"/>
  <c r="I404" i="2"/>
  <c r="B405" i="2"/>
  <c r="C405" i="2"/>
  <c r="D405" i="2"/>
  <c r="E405" i="2"/>
  <c r="F405" i="2"/>
  <c r="G405" i="2"/>
  <c r="H405" i="2"/>
  <c r="I405" i="2"/>
  <c r="B406" i="2"/>
  <c r="C406" i="2"/>
  <c r="D406" i="2"/>
  <c r="E406" i="2"/>
  <c r="F406" i="2"/>
  <c r="G406" i="2"/>
  <c r="H406" i="2"/>
  <c r="I406" i="2"/>
  <c r="B407" i="2"/>
  <c r="C407" i="2"/>
  <c r="D407" i="2"/>
  <c r="E407" i="2"/>
  <c r="F407" i="2"/>
  <c r="G407" i="2"/>
  <c r="H407" i="2"/>
  <c r="I407" i="2"/>
  <c r="B408" i="2"/>
  <c r="C408" i="2"/>
  <c r="D408" i="2"/>
  <c r="E408" i="2"/>
  <c r="F408" i="2"/>
  <c r="G408" i="2"/>
  <c r="H408" i="2"/>
  <c r="I408" i="2"/>
  <c r="B409" i="2"/>
  <c r="C409" i="2"/>
  <c r="D409" i="2"/>
  <c r="E409" i="2"/>
  <c r="F409" i="2"/>
  <c r="G409" i="2"/>
  <c r="H409" i="2"/>
  <c r="I409" i="2"/>
  <c r="B410" i="2"/>
  <c r="C410" i="2"/>
  <c r="D410" i="2"/>
  <c r="E410" i="2"/>
  <c r="F410" i="2"/>
  <c r="G410" i="2"/>
  <c r="H410" i="2"/>
  <c r="I410" i="2"/>
  <c r="B411" i="2"/>
  <c r="C411" i="2"/>
  <c r="D411" i="2"/>
  <c r="E411" i="2"/>
  <c r="F411" i="2"/>
  <c r="G411" i="2"/>
  <c r="H411" i="2"/>
  <c r="I411" i="2"/>
  <c r="B412" i="2"/>
  <c r="C412" i="2"/>
  <c r="D412" i="2"/>
  <c r="E412" i="2"/>
  <c r="F412" i="2"/>
  <c r="G412" i="2"/>
  <c r="H412" i="2"/>
  <c r="I412" i="2"/>
  <c r="B413" i="2"/>
  <c r="C413" i="2"/>
  <c r="D413" i="2"/>
  <c r="E413" i="2"/>
  <c r="F413" i="2"/>
  <c r="G413" i="2"/>
  <c r="H413" i="2"/>
  <c r="I413" i="2"/>
  <c r="B414" i="2"/>
  <c r="C414" i="2"/>
  <c r="D414" i="2"/>
  <c r="E414" i="2"/>
  <c r="F414" i="2"/>
  <c r="G414" i="2"/>
  <c r="H414" i="2"/>
  <c r="I414" i="2"/>
  <c r="B415" i="2"/>
  <c r="C415" i="2"/>
  <c r="D415" i="2"/>
  <c r="E415" i="2"/>
  <c r="F415" i="2"/>
  <c r="G415" i="2"/>
  <c r="H415" i="2"/>
  <c r="I415" i="2"/>
  <c r="B416" i="2"/>
  <c r="C416" i="2"/>
  <c r="D416" i="2"/>
  <c r="E416" i="2"/>
  <c r="F416" i="2"/>
  <c r="G416" i="2"/>
  <c r="H416" i="2"/>
  <c r="I416" i="2"/>
  <c r="B417" i="2"/>
  <c r="C417" i="2"/>
  <c r="D417" i="2"/>
  <c r="E417" i="2"/>
  <c r="F417" i="2"/>
  <c r="G417" i="2"/>
  <c r="H417" i="2"/>
  <c r="I417" i="2"/>
  <c r="B418" i="2"/>
  <c r="C418" i="2"/>
  <c r="D418" i="2"/>
  <c r="E418" i="2"/>
  <c r="F418" i="2"/>
  <c r="G418" i="2"/>
  <c r="H418" i="2"/>
  <c r="I418" i="2"/>
  <c r="B419" i="2"/>
  <c r="C419" i="2"/>
  <c r="D419" i="2"/>
  <c r="E419" i="2"/>
  <c r="F419" i="2"/>
  <c r="G419" i="2"/>
  <c r="H419" i="2"/>
  <c r="I419" i="2"/>
  <c r="B420" i="2"/>
  <c r="C420" i="2"/>
  <c r="D420" i="2"/>
  <c r="E420" i="2"/>
  <c r="F420" i="2"/>
  <c r="G420" i="2"/>
  <c r="H420" i="2"/>
  <c r="I420" i="2"/>
  <c r="B421" i="2"/>
  <c r="C421" i="2"/>
  <c r="D421" i="2"/>
  <c r="E421" i="2"/>
  <c r="F421" i="2"/>
  <c r="G421" i="2"/>
  <c r="H421" i="2"/>
  <c r="I421" i="2"/>
  <c r="B422" i="2"/>
  <c r="C422" i="2"/>
  <c r="D422" i="2"/>
  <c r="E422" i="2"/>
  <c r="F422" i="2"/>
  <c r="G422" i="2"/>
  <c r="H422" i="2"/>
  <c r="I422" i="2"/>
  <c r="B423" i="2"/>
  <c r="C423" i="2"/>
  <c r="D423" i="2"/>
  <c r="E423" i="2"/>
  <c r="F423" i="2"/>
  <c r="G423" i="2"/>
  <c r="H423" i="2"/>
  <c r="I423" i="2"/>
  <c r="B424" i="2"/>
  <c r="C424" i="2"/>
  <c r="D424" i="2"/>
  <c r="E424" i="2"/>
  <c r="F424" i="2"/>
  <c r="G424" i="2"/>
  <c r="H424" i="2"/>
  <c r="I424" i="2"/>
  <c r="B425" i="2"/>
  <c r="C425" i="2"/>
  <c r="D425" i="2"/>
  <c r="E425" i="2"/>
  <c r="F425" i="2"/>
  <c r="G425" i="2"/>
  <c r="H425" i="2"/>
  <c r="I425" i="2"/>
  <c r="B426" i="2"/>
  <c r="C426" i="2"/>
  <c r="D426" i="2"/>
  <c r="E426" i="2"/>
  <c r="F426" i="2"/>
  <c r="G426" i="2"/>
  <c r="H426" i="2"/>
  <c r="I426" i="2"/>
  <c r="B427" i="2"/>
  <c r="C427" i="2"/>
  <c r="D427" i="2"/>
  <c r="E427" i="2"/>
  <c r="F427" i="2"/>
  <c r="G427" i="2"/>
  <c r="H427" i="2"/>
  <c r="I427" i="2"/>
  <c r="B428" i="2"/>
  <c r="C428" i="2"/>
  <c r="D428" i="2"/>
  <c r="E428" i="2"/>
  <c r="F428" i="2"/>
  <c r="G428" i="2"/>
  <c r="H428" i="2"/>
  <c r="I428" i="2"/>
  <c r="B429" i="2"/>
  <c r="C429" i="2"/>
  <c r="D429" i="2"/>
  <c r="E429" i="2"/>
  <c r="F429" i="2"/>
  <c r="G429" i="2"/>
  <c r="H429" i="2"/>
  <c r="I429" i="2"/>
  <c r="B430" i="2"/>
  <c r="C430" i="2"/>
  <c r="D430" i="2"/>
  <c r="E430" i="2"/>
  <c r="F430" i="2"/>
  <c r="G430" i="2"/>
  <c r="H430" i="2"/>
  <c r="I430" i="2"/>
  <c r="B431" i="2"/>
  <c r="C431" i="2"/>
  <c r="D431" i="2"/>
  <c r="E431" i="2"/>
  <c r="F431" i="2"/>
  <c r="G431" i="2"/>
  <c r="H431" i="2"/>
  <c r="I431" i="2"/>
  <c r="B432" i="2"/>
  <c r="C432" i="2"/>
  <c r="D432" i="2"/>
  <c r="E432" i="2"/>
  <c r="F432" i="2"/>
  <c r="G432" i="2"/>
  <c r="H432" i="2"/>
  <c r="I432" i="2"/>
  <c r="B433" i="2"/>
  <c r="C433" i="2"/>
  <c r="D433" i="2"/>
  <c r="E433" i="2"/>
  <c r="F433" i="2"/>
  <c r="G433" i="2"/>
  <c r="H433" i="2"/>
  <c r="I433" i="2"/>
  <c r="B434" i="2"/>
  <c r="C434" i="2"/>
  <c r="D434" i="2"/>
  <c r="E434" i="2"/>
  <c r="F434" i="2"/>
  <c r="G434" i="2"/>
  <c r="H434" i="2"/>
  <c r="I434" i="2"/>
  <c r="B435" i="2"/>
  <c r="C435" i="2"/>
  <c r="D435" i="2"/>
  <c r="E435" i="2"/>
  <c r="F435" i="2"/>
  <c r="G435" i="2"/>
  <c r="H435" i="2"/>
  <c r="I435" i="2"/>
  <c r="B436" i="2"/>
  <c r="C436" i="2"/>
  <c r="D436" i="2"/>
  <c r="E436" i="2"/>
  <c r="F436" i="2"/>
  <c r="G436" i="2"/>
  <c r="H436" i="2"/>
  <c r="I436" i="2"/>
  <c r="B437" i="2"/>
  <c r="C437" i="2"/>
  <c r="D437" i="2"/>
  <c r="E437" i="2"/>
  <c r="F437" i="2"/>
  <c r="G437" i="2"/>
  <c r="H437" i="2"/>
  <c r="I437" i="2"/>
  <c r="B438" i="2"/>
  <c r="C438" i="2"/>
  <c r="D438" i="2"/>
  <c r="E438" i="2"/>
  <c r="F438" i="2"/>
  <c r="G438" i="2"/>
  <c r="H438" i="2"/>
  <c r="I438" i="2"/>
  <c r="B439" i="2"/>
  <c r="C439" i="2"/>
  <c r="D439" i="2"/>
  <c r="E439" i="2"/>
  <c r="F439" i="2"/>
  <c r="G439" i="2"/>
  <c r="H439" i="2"/>
  <c r="I439" i="2"/>
  <c r="B440" i="2"/>
  <c r="C440" i="2"/>
  <c r="D440" i="2"/>
  <c r="E440" i="2"/>
  <c r="F440" i="2"/>
  <c r="G440" i="2"/>
  <c r="H440" i="2"/>
  <c r="I440" i="2"/>
  <c r="B441" i="2"/>
  <c r="C441" i="2"/>
  <c r="D441" i="2"/>
  <c r="E441" i="2"/>
  <c r="F441" i="2"/>
  <c r="G441" i="2"/>
  <c r="H441" i="2"/>
  <c r="I441" i="2"/>
  <c r="B442" i="2"/>
  <c r="C442" i="2"/>
  <c r="D442" i="2"/>
  <c r="E442" i="2"/>
  <c r="F442" i="2"/>
  <c r="G442" i="2"/>
  <c r="H442" i="2"/>
  <c r="I442" i="2"/>
  <c r="B443" i="2"/>
  <c r="C443" i="2"/>
  <c r="D443" i="2"/>
  <c r="E443" i="2"/>
  <c r="F443" i="2"/>
  <c r="G443" i="2"/>
  <c r="H443" i="2"/>
  <c r="I443" i="2"/>
  <c r="B444" i="2"/>
  <c r="C444" i="2"/>
  <c r="D444" i="2"/>
  <c r="E444" i="2"/>
  <c r="F444" i="2"/>
  <c r="G444" i="2"/>
  <c r="H444" i="2"/>
  <c r="I444" i="2"/>
  <c r="B445" i="2"/>
  <c r="C445" i="2"/>
  <c r="D445" i="2"/>
  <c r="E445" i="2"/>
  <c r="F445" i="2"/>
  <c r="G445" i="2"/>
  <c r="H445" i="2"/>
  <c r="I445" i="2"/>
  <c r="B446" i="2"/>
  <c r="C446" i="2"/>
  <c r="D446" i="2"/>
  <c r="E446" i="2"/>
  <c r="F446" i="2"/>
  <c r="G446" i="2"/>
  <c r="H446" i="2"/>
  <c r="I446" i="2"/>
  <c r="B447" i="2"/>
  <c r="C447" i="2"/>
  <c r="D447" i="2"/>
  <c r="E447" i="2"/>
  <c r="F447" i="2"/>
  <c r="G447" i="2"/>
  <c r="H447" i="2"/>
  <c r="I447" i="2"/>
  <c r="B448" i="2"/>
  <c r="C448" i="2"/>
  <c r="D448" i="2"/>
  <c r="E448" i="2"/>
  <c r="F448" i="2"/>
  <c r="G448" i="2"/>
  <c r="H448" i="2"/>
  <c r="I448" i="2"/>
  <c r="B449" i="2"/>
  <c r="C449" i="2"/>
  <c r="D449" i="2"/>
  <c r="E449" i="2"/>
  <c r="F449" i="2"/>
  <c r="G449" i="2"/>
  <c r="H449" i="2"/>
  <c r="I449" i="2"/>
  <c r="B450" i="2"/>
  <c r="C450" i="2"/>
  <c r="D450" i="2"/>
  <c r="E450" i="2"/>
  <c r="F450" i="2"/>
  <c r="G450" i="2"/>
  <c r="H450" i="2"/>
  <c r="I450" i="2"/>
  <c r="B451" i="2"/>
  <c r="C451" i="2"/>
  <c r="D451" i="2"/>
  <c r="E451" i="2"/>
  <c r="F451" i="2"/>
  <c r="G451" i="2"/>
  <c r="H451" i="2"/>
  <c r="I451" i="2"/>
  <c r="B452" i="2"/>
  <c r="C452" i="2"/>
  <c r="D452" i="2"/>
  <c r="E452" i="2"/>
  <c r="F452" i="2"/>
  <c r="G452" i="2"/>
  <c r="H452" i="2"/>
  <c r="I452" i="2"/>
  <c r="B453" i="2"/>
  <c r="C453" i="2"/>
  <c r="D453" i="2"/>
  <c r="E453" i="2"/>
  <c r="F453" i="2"/>
  <c r="G453" i="2"/>
  <c r="H453" i="2"/>
  <c r="I453" i="2"/>
  <c r="B454" i="2"/>
  <c r="C454" i="2"/>
  <c r="D454" i="2"/>
  <c r="E454" i="2"/>
  <c r="F454" i="2"/>
  <c r="G454" i="2"/>
  <c r="H454" i="2"/>
  <c r="I454" i="2"/>
  <c r="B455" i="2"/>
  <c r="C455" i="2"/>
  <c r="D455" i="2"/>
  <c r="E455" i="2"/>
  <c r="F455" i="2"/>
  <c r="G455" i="2"/>
  <c r="H455" i="2"/>
  <c r="I455" i="2"/>
  <c r="B456" i="2"/>
  <c r="C456" i="2"/>
  <c r="D456" i="2"/>
  <c r="E456" i="2"/>
  <c r="F456" i="2"/>
  <c r="G456" i="2"/>
  <c r="H456" i="2"/>
  <c r="I456" i="2"/>
  <c r="B457" i="2"/>
  <c r="C457" i="2"/>
  <c r="D457" i="2"/>
  <c r="E457" i="2"/>
  <c r="F457" i="2"/>
  <c r="G457" i="2"/>
  <c r="H457" i="2"/>
  <c r="I457" i="2"/>
  <c r="B458" i="2"/>
  <c r="C458" i="2"/>
  <c r="D458" i="2"/>
  <c r="E458" i="2"/>
  <c r="F458" i="2"/>
  <c r="G458" i="2"/>
  <c r="H458" i="2"/>
  <c r="I458" i="2"/>
  <c r="B459" i="2"/>
  <c r="C459" i="2"/>
  <c r="D459" i="2"/>
  <c r="E459" i="2"/>
  <c r="F459" i="2"/>
  <c r="G459" i="2"/>
  <c r="H459" i="2"/>
  <c r="I459" i="2"/>
  <c r="B460" i="2"/>
  <c r="C460" i="2"/>
  <c r="D460" i="2"/>
  <c r="E460" i="2"/>
  <c r="F460" i="2"/>
  <c r="G460" i="2"/>
  <c r="H460" i="2"/>
  <c r="I460" i="2"/>
  <c r="B461" i="2"/>
  <c r="C461" i="2"/>
  <c r="D461" i="2"/>
  <c r="E461" i="2"/>
  <c r="F461" i="2"/>
  <c r="G461" i="2"/>
  <c r="H461" i="2"/>
  <c r="I461" i="2"/>
  <c r="B462" i="2"/>
  <c r="C462" i="2"/>
  <c r="D462" i="2"/>
  <c r="E462" i="2"/>
  <c r="F462" i="2"/>
  <c r="G462" i="2"/>
  <c r="H462" i="2"/>
  <c r="I462" i="2"/>
  <c r="B463" i="2"/>
  <c r="C463" i="2"/>
  <c r="D463" i="2"/>
  <c r="E463" i="2"/>
  <c r="F463" i="2"/>
  <c r="G463" i="2"/>
  <c r="H463" i="2"/>
  <c r="I463" i="2"/>
  <c r="B464" i="2"/>
  <c r="C464" i="2"/>
  <c r="D464" i="2"/>
  <c r="E464" i="2"/>
  <c r="F464" i="2"/>
  <c r="G464" i="2"/>
  <c r="H464" i="2"/>
  <c r="I464" i="2"/>
  <c r="B465" i="2"/>
  <c r="C465" i="2"/>
  <c r="D465" i="2"/>
  <c r="E465" i="2"/>
  <c r="F465" i="2"/>
  <c r="G465" i="2"/>
  <c r="H465" i="2"/>
  <c r="I465" i="2"/>
  <c r="B466" i="2"/>
  <c r="C466" i="2"/>
  <c r="D466" i="2"/>
  <c r="E466" i="2"/>
  <c r="F466" i="2"/>
  <c r="G466" i="2"/>
  <c r="H466" i="2"/>
  <c r="I466" i="2"/>
  <c r="B467" i="2"/>
  <c r="C467" i="2"/>
  <c r="D467" i="2"/>
  <c r="E467" i="2"/>
  <c r="F467" i="2"/>
  <c r="G467" i="2"/>
  <c r="H467" i="2"/>
  <c r="I467" i="2"/>
  <c r="B468" i="2"/>
  <c r="C468" i="2"/>
  <c r="D468" i="2"/>
  <c r="E468" i="2"/>
  <c r="F468" i="2"/>
  <c r="G468" i="2"/>
  <c r="H468" i="2"/>
  <c r="I468" i="2"/>
  <c r="B469" i="2"/>
  <c r="C469" i="2"/>
  <c r="D469" i="2"/>
  <c r="E469" i="2"/>
  <c r="F469" i="2"/>
  <c r="G469" i="2"/>
  <c r="H469" i="2"/>
  <c r="I469" i="2"/>
  <c r="B470" i="2"/>
  <c r="C470" i="2"/>
  <c r="D470" i="2"/>
  <c r="E470" i="2"/>
  <c r="F470" i="2"/>
  <c r="G470" i="2"/>
  <c r="H470" i="2"/>
  <c r="I470" i="2"/>
  <c r="B471" i="2"/>
  <c r="C471" i="2"/>
  <c r="D471" i="2"/>
  <c r="E471" i="2"/>
  <c r="F471" i="2"/>
  <c r="G471" i="2"/>
  <c r="H471" i="2"/>
  <c r="I471" i="2"/>
  <c r="B472" i="2"/>
  <c r="C472" i="2"/>
  <c r="D472" i="2"/>
  <c r="E472" i="2"/>
  <c r="F472" i="2"/>
  <c r="G472" i="2"/>
  <c r="H472" i="2"/>
  <c r="I472" i="2"/>
  <c r="B473" i="2"/>
  <c r="C473" i="2"/>
  <c r="D473" i="2"/>
  <c r="E473" i="2"/>
  <c r="F473" i="2"/>
  <c r="G473" i="2"/>
  <c r="H473" i="2"/>
  <c r="I473" i="2"/>
  <c r="B474" i="2"/>
  <c r="C474" i="2"/>
  <c r="D474" i="2"/>
  <c r="E474" i="2"/>
  <c r="F474" i="2"/>
  <c r="G474" i="2"/>
  <c r="H474" i="2"/>
  <c r="I474" i="2"/>
  <c r="B475" i="2"/>
  <c r="C475" i="2"/>
  <c r="D475" i="2"/>
  <c r="E475" i="2"/>
  <c r="F475" i="2"/>
  <c r="G475" i="2"/>
  <c r="H475" i="2"/>
  <c r="I475" i="2"/>
  <c r="B476" i="2"/>
  <c r="C476" i="2"/>
  <c r="D476" i="2"/>
  <c r="E476" i="2"/>
  <c r="F476" i="2"/>
  <c r="G476" i="2"/>
  <c r="H476" i="2"/>
  <c r="I476" i="2"/>
  <c r="B477" i="2"/>
  <c r="C477" i="2"/>
  <c r="D477" i="2"/>
  <c r="E477" i="2"/>
  <c r="F477" i="2"/>
  <c r="G477" i="2"/>
  <c r="H477" i="2"/>
  <c r="I477" i="2"/>
  <c r="B478" i="2"/>
  <c r="C478" i="2"/>
  <c r="D478" i="2"/>
  <c r="E478" i="2"/>
  <c r="F478" i="2"/>
  <c r="G478" i="2"/>
  <c r="H478" i="2"/>
  <c r="I478" i="2"/>
  <c r="B479" i="2"/>
  <c r="C479" i="2"/>
  <c r="D479" i="2"/>
  <c r="E479" i="2"/>
  <c r="F479" i="2"/>
  <c r="G479" i="2"/>
  <c r="H479" i="2"/>
  <c r="I479" i="2"/>
  <c r="B480" i="2"/>
  <c r="C480" i="2"/>
  <c r="D480" i="2"/>
  <c r="E480" i="2"/>
  <c r="F480" i="2"/>
  <c r="G480" i="2"/>
  <c r="H480" i="2"/>
  <c r="I480" i="2"/>
  <c r="B481" i="2"/>
  <c r="C481" i="2"/>
  <c r="D481" i="2"/>
  <c r="E481" i="2"/>
  <c r="F481" i="2"/>
  <c r="G481" i="2"/>
  <c r="H481" i="2"/>
  <c r="I481" i="2"/>
  <c r="B482" i="2"/>
  <c r="C482" i="2"/>
  <c r="D482" i="2"/>
  <c r="E482" i="2"/>
  <c r="F482" i="2"/>
  <c r="G482" i="2"/>
  <c r="H482" i="2"/>
  <c r="I482" i="2"/>
  <c r="B483" i="2"/>
  <c r="C483" i="2"/>
  <c r="D483" i="2"/>
  <c r="E483" i="2"/>
  <c r="F483" i="2"/>
  <c r="G483" i="2"/>
  <c r="H483" i="2"/>
  <c r="I483" i="2"/>
  <c r="B484" i="2"/>
  <c r="C484" i="2"/>
  <c r="D484" i="2"/>
  <c r="E484" i="2"/>
  <c r="F484" i="2"/>
  <c r="G484" i="2"/>
  <c r="H484" i="2"/>
  <c r="I484" i="2"/>
  <c r="B485" i="2"/>
  <c r="C485" i="2"/>
  <c r="D485" i="2"/>
  <c r="E485" i="2"/>
  <c r="F485" i="2"/>
  <c r="G485" i="2"/>
  <c r="H485" i="2"/>
  <c r="I485" i="2"/>
  <c r="B486" i="2"/>
  <c r="C486" i="2"/>
  <c r="D486" i="2"/>
  <c r="E486" i="2"/>
  <c r="F486" i="2"/>
  <c r="G486" i="2"/>
  <c r="H486" i="2"/>
  <c r="I486" i="2"/>
  <c r="B487" i="2"/>
  <c r="C487" i="2"/>
  <c r="D487" i="2"/>
  <c r="E487" i="2"/>
  <c r="F487" i="2"/>
  <c r="G487" i="2"/>
  <c r="H487" i="2"/>
  <c r="I487" i="2"/>
  <c r="B488" i="2"/>
  <c r="C488" i="2"/>
  <c r="D488" i="2"/>
  <c r="E488" i="2"/>
  <c r="F488" i="2"/>
  <c r="G488" i="2"/>
  <c r="H488" i="2"/>
  <c r="I488" i="2"/>
  <c r="B489" i="2"/>
  <c r="C489" i="2"/>
  <c r="D489" i="2"/>
  <c r="E489" i="2"/>
  <c r="F489" i="2"/>
  <c r="G489" i="2"/>
  <c r="H489" i="2"/>
  <c r="I489" i="2"/>
  <c r="B490" i="2"/>
  <c r="C490" i="2"/>
  <c r="D490" i="2"/>
  <c r="E490" i="2"/>
  <c r="F490" i="2"/>
  <c r="G490" i="2"/>
  <c r="H490" i="2"/>
  <c r="I490" i="2"/>
  <c r="B491" i="2"/>
  <c r="C491" i="2"/>
  <c r="D491" i="2"/>
  <c r="E491" i="2"/>
  <c r="F491" i="2"/>
  <c r="G491" i="2"/>
  <c r="H491" i="2"/>
  <c r="I491" i="2"/>
  <c r="B492" i="2"/>
  <c r="C492" i="2"/>
  <c r="D492" i="2"/>
  <c r="E492" i="2"/>
  <c r="F492" i="2"/>
  <c r="G492" i="2"/>
  <c r="H492" i="2"/>
  <c r="I492" i="2"/>
  <c r="B493" i="2"/>
  <c r="C493" i="2"/>
  <c r="D493" i="2"/>
  <c r="E493" i="2"/>
  <c r="F493" i="2"/>
  <c r="G493" i="2"/>
  <c r="H493" i="2"/>
  <c r="I493" i="2"/>
  <c r="B494" i="2"/>
  <c r="C494" i="2"/>
  <c r="D494" i="2"/>
  <c r="E494" i="2"/>
  <c r="F494" i="2"/>
  <c r="G494" i="2"/>
  <c r="H494" i="2"/>
  <c r="I494" i="2"/>
  <c r="B495" i="2"/>
  <c r="C495" i="2"/>
  <c r="D495" i="2"/>
  <c r="E495" i="2"/>
  <c r="F495" i="2"/>
  <c r="G495" i="2"/>
  <c r="H495" i="2"/>
  <c r="I495" i="2"/>
  <c r="B496" i="2"/>
  <c r="C496" i="2"/>
  <c r="D496" i="2"/>
  <c r="E496" i="2"/>
  <c r="F496" i="2"/>
  <c r="G496" i="2"/>
  <c r="H496" i="2"/>
  <c r="I496" i="2"/>
  <c r="B497" i="2"/>
  <c r="C497" i="2"/>
  <c r="D497" i="2"/>
  <c r="E497" i="2"/>
  <c r="F497" i="2"/>
  <c r="G497" i="2"/>
  <c r="H497" i="2"/>
  <c r="I497" i="2"/>
  <c r="B498" i="2"/>
  <c r="C498" i="2"/>
  <c r="D498" i="2"/>
  <c r="E498" i="2"/>
  <c r="F498" i="2"/>
  <c r="G498" i="2"/>
  <c r="H498" i="2"/>
  <c r="I498" i="2"/>
  <c r="B499" i="2"/>
  <c r="C499" i="2"/>
  <c r="D499" i="2"/>
  <c r="E499" i="2"/>
  <c r="F499" i="2"/>
  <c r="G499" i="2"/>
  <c r="H499" i="2"/>
  <c r="I499" i="2"/>
  <c r="B500" i="2"/>
  <c r="C500" i="2"/>
  <c r="D500" i="2"/>
  <c r="E500" i="2"/>
  <c r="F500" i="2"/>
  <c r="G500" i="2"/>
  <c r="H500" i="2"/>
  <c r="I500" i="2"/>
  <c r="B501" i="2"/>
  <c r="C501" i="2"/>
  <c r="D501" i="2"/>
  <c r="E501" i="2"/>
  <c r="F501" i="2"/>
  <c r="G501" i="2"/>
  <c r="H501" i="2"/>
  <c r="I501" i="2"/>
  <c r="B502" i="2"/>
  <c r="C502" i="2"/>
  <c r="D502" i="2"/>
  <c r="E502" i="2"/>
  <c r="F502" i="2"/>
  <c r="G502" i="2"/>
  <c r="H502" i="2"/>
  <c r="I502" i="2"/>
  <c r="B503" i="2"/>
  <c r="C503" i="2"/>
  <c r="D503" i="2"/>
  <c r="E503" i="2"/>
  <c r="F503" i="2"/>
  <c r="G503" i="2"/>
  <c r="H503" i="2"/>
  <c r="I503" i="2"/>
  <c r="B504" i="2"/>
  <c r="C504" i="2"/>
  <c r="D504" i="2"/>
  <c r="E504" i="2"/>
  <c r="F504" i="2"/>
  <c r="G504" i="2"/>
  <c r="H504" i="2"/>
  <c r="I504" i="2"/>
  <c r="B505" i="2"/>
  <c r="C505" i="2"/>
  <c r="D505" i="2"/>
  <c r="E505" i="2"/>
  <c r="F505" i="2"/>
  <c r="G505" i="2"/>
  <c r="H505" i="2"/>
  <c r="I505" i="2"/>
  <c r="B506" i="2"/>
  <c r="C506" i="2"/>
  <c r="D506" i="2"/>
  <c r="E506" i="2"/>
  <c r="F506" i="2"/>
  <c r="G506" i="2"/>
  <c r="H506" i="2"/>
  <c r="I506" i="2"/>
  <c r="B507" i="2"/>
  <c r="C507" i="2"/>
  <c r="D507" i="2"/>
  <c r="E507" i="2"/>
  <c r="F507" i="2"/>
  <c r="G507" i="2"/>
  <c r="H507" i="2"/>
  <c r="I507" i="2"/>
  <c r="B508" i="2"/>
  <c r="C508" i="2"/>
  <c r="D508" i="2"/>
  <c r="E508" i="2"/>
  <c r="F508" i="2"/>
  <c r="G508" i="2"/>
  <c r="H508" i="2"/>
  <c r="I508" i="2"/>
  <c r="B509" i="2"/>
  <c r="C509" i="2"/>
  <c r="D509" i="2"/>
  <c r="E509" i="2"/>
  <c r="F509" i="2"/>
  <c r="G509" i="2"/>
  <c r="H509" i="2"/>
  <c r="I509" i="2"/>
  <c r="B510" i="2"/>
  <c r="C510" i="2"/>
  <c r="D510" i="2"/>
  <c r="E510" i="2"/>
  <c r="F510" i="2"/>
  <c r="G510" i="2"/>
  <c r="H510" i="2"/>
  <c r="I510" i="2"/>
  <c r="B511" i="2"/>
  <c r="C511" i="2"/>
  <c r="D511" i="2"/>
  <c r="E511" i="2"/>
  <c r="F511" i="2"/>
  <c r="G511" i="2"/>
  <c r="H511" i="2"/>
  <c r="I511" i="2"/>
  <c r="B512" i="2"/>
  <c r="C512" i="2"/>
  <c r="D512" i="2"/>
  <c r="E512" i="2"/>
  <c r="F512" i="2"/>
  <c r="G512" i="2"/>
  <c r="H512" i="2"/>
  <c r="I512" i="2"/>
  <c r="B513" i="2"/>
  <c r="C513" i="2"/>
  <c r="D513" i="2"/>
  <c r="E513" i="2"/>
  <c r="F513" i="2"/>
  <c r="G513" i="2"/>
  <c r="H513" i="2"/>
  <c r="I513" i="2"/>
  <c r="B514" i="2"/>
  <c r="C514" i="2"/>
  <c r="D514" i="2"/>
  <c r="E514" i="2"/>
  <c r="F514" i="2"/>
  <c r="G514" i="2"/>
  <c r="H514" i="2"/>
  <c r="I514" i="2"/>
  <c r="B515" i="2"/>
  <c r="C515" i="2"/>
  <c r="D515" i="2"/>
  <c r="E515" i="2"/>
  <c r="F515" i="2"/>
  <c r="G515" i="2"/>
  <c r="H515" i="2"/>
  <c r="I515" i="2"/>
  <c r="B516" i="2"/>
  <c r="C516" i="2"/>
  <c r="D516" i="2"/>
  <c r="E516" i="2"/>
  <c r="F516" i="2"/>
  <c r="G516" i="2"/>
  <c r="H516" i="2"/>
  <c r="I516" i="2"/>
  <c r="B517" i="2"/>
  <c r="C517" i="2"/>
  <c r="D517" i="2"/>
  <c r="E517" i="2"/>
  <c r="F517" i="2"/>
  <c r="G517" i="2"/>
  <c r="H517" i="2"/>
  <c r="I517" i="2"/>
  <c r="B518" i="2"/>
  <c r="C518" i="2"/>
  <c r="D518" i="2"/>
  <c r="E518" i="2"/>
  <c r="F518" i="2"/>
  <c r="G518" i="2"/>
  <c r="H518" i="2"/>
  <c r="I518" i="2"/>
  <c r="B519" i="2"/>
  <c r="C519" i="2"/>
  <c r="D519" i="2"/>
  <c r="E519" i="2"/>
  <c r="F519" i="2"/>
  <c r="G519" i="2"/>
  <c r="H519" i="2"/>
  <c r="I519" i="2"/>
  <c r="B520" i="2"/>
  <c r="C520" i="2"/>
  <c r="D520" i="2"/>
  <c r="E520" i="2"/>
  <c r="F520" i="2"/>
  <c r="G520" i="2"/>
  <c r="H520" i="2"/>
  <c r="I520" i="2"/>
  <c r="B521" i="2"/>
  <c r="C521" i="2"/>
  <c r="D521" i="2"/>
  <c r="E521" i="2"/>
  <c r="F521" i="2"/>
  <c r="G521" i="2"/>
  <c r="H521" i="2"/>
  <c r="I521" i="2"/>
  <c r="B522" i="2"/>
  <c r="C522" i="2"/>
  <c r="D522" i="2"/>
  <c r="E522" i="2"/>
  <c r="F522" i="2"/>
  <c r="G522" i="2"/>
  <c r="H522" i="2"/>
  <c r="I522" i="2"/>
  <c r="B523" i="2"/>
  <c r="C523" i="2"/>
  <c r="D523" i="2"/>
  <c r="E523" i="2"/>
  <c r="F523" i="2"/>
  <c r="G523" i="2"/>
  <c r="H523" i="2"/>
  <c r="I523" i="2"/>
  <c r="B524" i="2"/>
  <c r="C524" i="2"/>
  <c r="D524" i="2"/>
  <c r="E524" i="2"/>
  <c r="F524" i="2"/>
  <c r="G524" i="2"/>
  <c r="H524" i="2"/>
  <c r="I524" i="2"/>
  <c r="B525" i="2"/>
  <c r="C525" i="2"/>
  <c r="D525" i="2"/>
  <c r="E525" i="2"/>
  <c r="F525" i="2"/>
  <c r="G525" i="2"/>
  <c r="H525" i="2"/>
  <c r="I525" i="2"/>
  <c r="B526" i="2"/>
  <c r="C526" i="2"/>
  <c r="D526" i="2"/>
  <c r="E526" i="2"/>
  <c r="F526" i="2"/>
  <c r="G526" i="2"/>
  <c r="H526" i="2"/>
  <c r="I526" i="2"/>
  <c r="B527" i="2"/>
  <c r="C527" i="2"/>
  <c r="D527" i="2"/>
  <c r="E527" i="2"/>
  <c r="F527" i="2"/>
  <c r="G527" i="2"/>
  <c r="H527" i="2"/>
  <c r="I527" i="2"/>
  <c r="B528" i="2"/>
  <c r="C528" i="2"/>
  <c r="D528" i="2"/>
  <c r="E528" i="2"/>
  <c r="F528" i="2"/>
  <c r="G528" i="2"/>
  <c r="H528" i="2"/>
  <c r="I528" i="2"/>
  <c r="B529" i="2"/>
  <c r="C529" i="2"/>
  <c r="D529" i="2"/>
  <c r="E529" i="2"/>
  <c r="F529" i="2"/>
  <c r="G529" i="2"/>
  <c r="H529" i="2"/>
  <c r="I529" i="2"/>
  <c r="B530" i="2"/>
  <c r="C530" i="2"/>
  <c r="D530" i="2"/>
  <c r="E530" i="2"/>
  <c r="F530" i="2"/>
  <c r="G530" i="2"/>
  <c r="H530" i="2"/>
  <c r="I530" i="2"/>
  <c r="B531" i="2"/>
  <c r="C531" i="2"/>
  <c r="D531" i="2"/>
  <c r="E531" i="2"/>
  <c r="F531" i="2"/>
  <c r="G531" i="2"/>
  <c r="H531" i="2"/>
  <c r="I531" i="2"/>
  <c r="B532" i="2"/>
  <c r="C532" i="2"/>
  <c r="D532" i="2"/>
  <c r="E532" i="2"/>
  <c r="F532" i="2"/>
  <c r="G532" i="2"/>
  <c r="H532" i="2"/>
  <c r="I532" i="2"/>
  <c r="B533" i="2"/>
  <c r="C533" i="2"/>
  <c r="D533" i="2"/>
  <c r="E533" i="2"/>
  <c r="F533" i="2"/>
  <c r="G533" i="2"/>
  <c r="H533" i="2"/>
  <c r="I533" i="2"/>
  <c r="B534" i="2"/>
  <c r="C534" i="2"/>
  <c r="D534" i="2"/>
  <c r="E534" i="2"/>
  <c r="F534" i="2"/>
  <c r="G534" i="2"/>
  <c r="H534" i="2"/>
  <c r="I534" i="2"/>
  <c r="B535" i="2"/>
  <c r="C535" i="2"/>
  <c r="D535" i="2"/>
  <c r="E535" i="2"/>
  <c r="F535" i="2"/>
  <c r="G535" i="2"/>
  <c r="H535" i="2"/>
  <c r="I535" i="2"/>
  <c r="B536" i="2"/>
  <c r="C536" i="2"/>
  <c r="D536" i="2"/>
  <c r="E536" i="2"/>
  <c r="F536" i="2"/>
  <c r="G536" i="2"/>
  <c r="H536" i="2"/>
  <c r="I536" i="2"/>
  <c r="B537" i="2"/>
  <c r="C537" i="2"/>
  <c r="D537" i="2"/>
  <c r="E537" i="2"/>
  <c r="F537" i="2"/>
  <c r="G537" i="2"/>
  <c r="H537" i="2"/>
  <c r="I537" i="2"/>
  <c r="B538" i="2"/>
  <c r="C538" i="2"/>
  <c r="D538" i="2"/>
  <c r="E538" i="2"/>
  <c r="F538" i="2"/>
  <c r="G538" i="2"/>
  <c r="H538" i="2"/>
  <c r="I538" i="2"/>
  <c r="B539" i="2"/>
  <c r="C539" i="2"/>
  <c r="D539" i="2"/>
  <c r="E539" i="2"/>
  <c r="F539" i="2"/>
  <c r="G539" i="2"/>
  <c r="H539" i="2"/>
  <c r="I539" i="2"/>
  <c r="B540" i="2"/>
  <c r="C540" i="2"/>
  <c r="D540" i="2"/>
  <c r="E540" i="2"/>
  <c r="F540" i="2"/>
  <c r="G540" i="2"/>
  <c r="H540" i="2"/>
  <c r="I540" i="2"/>
  <c r="B541" i="2"/>
  <c r="C541" i="2"/>
  <c r="D541" i="2"/>
  <c r="E541" i="2"/>
  <c r="F541" i="2"/>
  <c r="G541" i="2"/>
  <c r="H541" i="2"/>
  <c r="I541" i="2"/>
  <c r="B542" i="2"/>
  <c r="C542" i="2"/>
  <c r="D542" i="2"/>
  <c r="E542" i="2"/>
  <c r="F542" i="2"/>
  <c r="G542" i="2"/>
  <c r="H542" i="2"/>
  <c r="I542" i="2"/>
  <c r="B543" i="2"/>
  <c r="C543" i="2"/>
  <c r="D543" i="2"/>
  <c r="E543" i="2"/>
  <c r="F543" i="2"/>
  <c r="G543" i="2"/>
  <c r="H543" i="2"/>
  <c r="I543" i="2"/>
  <c r="B544" i="2"/>
  <c r="C544" i="2"/>
  <c r="D544" i="2"/>
  <c r="E544" i="2"/>
  <c r="F544" i="2"/>
  <c r="G544" i="2"/>
  <c r="H544" i="2"/>
  <c r="I544" i="2"/>
  <c r="B545" i="2"/>
  <c r="C545" i="2"/>
  <c r="D545" i="2"/>
  <c r="E545" i="2"/>
  <c r="F545" i="2"/>
  <c r="G545" i="2"/>
  <c r="H545" i="2"/>
  <c r="I545" i="2"/>
  <c r="B546" i="2"/>
  <c r="C546" i="2"/>
  <c r="D546" i="2"/>
  <c r="E546" i="2"/>
  <c r="F546" i="2"/>
  <c r="G546" i="2"/>
  <c r="H546" i="2"/>
  <c r="I546" i="2"/>
  <c r="B547" i="2"/>
  <c r="C547" i="2"/>
  <c r="D547" i="2"/>
  <c r="E547" i="2"/>
  <c r="F547" i="2"/>
  <c r="G547" i="2"/>
  <c r="H547" i="2"/>
  <c r="I547" i="2"/>
  <c r="B548" i="2"/>
  <c r="C548" i="2"/>
  <c r="D548" i="2"/>
  <c r="E548" i="2"/>
  <c r="F548" i="2"/>
  <c r="G548" i="2"/>
  <c r="H548" i="2"/>
  <c r="I548" i="2"/>
  <c r="B549" i="2"/>
  <c r="C549" i="2"/>
  <c r="D549" i="2"/>
  <c r="E549" i="2"/>
  <c r="F549" i="2"/>
  <c r="G549" i="2"/>
  <c r="H549" i="2"/>
  <c r="I549" i="2"/>
  <c r="B550" i="2"/>
  <c r="C550" i="2"/>
  <c r="D550" i="2"/>
  <c r="E550" i="2"/>
  <c r="F550" i="2"/>
  <c r="G550" i="2"/>
  <c r="H550" i="2"/>
  <c r="I550" i="2"/>
  <c r="B551" i="2"/>
  <c r="C551" i="2"/>
  <c r="D551" i="2"/>
  <c r="E551" i="2"/>
  <c r="F551" i="2"/>
  <c r="G551" i="2"/>
  <c r="H551" i="2"/>
  <c r="I551" i="2"/>
  <c r="B552" i="2"/>
  <c r="C552" i="2"/>
  <c r="D552" i="2"/>
  <c r="E552" i="2"/>
  <c r="F552" i="2"/>
  <c r="G552" i="2"/>
  <c r="H552" i="2"/>
  <c r="I552" i="2"/>
  <c r="B553" i="2"/>
  <c r="C553" i="2"/>
  <c r="D553" i="2"/>
  <c r="E553" i="2"/>
  <c r="F553" i="2"/>
  <c r="G553" i="2"/>
  <c r="H553" i="2"/>
  <c r="I553" i="2"/>
  <c r="B554" i="2"/>
  <c r="C554" i="2"/>
  <c r="D554" i="2"/>
  <c r="E554" i="2"/>
  <c r="F554" i="2"/>
  <c r="G554" i="2"/>
  <c r="H554" i="2"/>
  <c r="I554" i="2"/>
  <c r="B555" i="2"/>
  <c r="C555" i="2"/>
  <c r="D555" i="2"/>
  <c r="E555" i="2"/>
  <c r="F555" i="2"/>
  <c r="G555" i="2"/>
  <c r="H555" i="2"/>
  <c r="I555" i="2"/>
  <c r="B556" i="2"/>
  <c r="C556" i="2"/>
  <c r="D556" i="2"/>
  <c r="E556" i="2"/>
  <c r="F556" i="2"/>
  <c r="G556" i="2"/>
  <c r="H556" i="2"/>
  <c r="I556" i="2"/>
  <c r="B557" i="2"/>
  <c r="C557" i="2"/>
  <c r="D557" i="2"/>
  <c r="E557" i="2"/>
  <c r="F557" i="2"/>
  <c r="G557" i="2"/>
  <c r="H557" i="2"/>
  <c r="I557" i="2"/>
  <c r="B558" i="2"/>
  <c r="C558" i="2"/>
  <c r="D558" i="2"/>
  <c r="E558" i="2"/>
  <c r="F558" i="2"/>
  <c r="G558" i="2"/>
  <c r="H558" i="2"/>
  <c r="I558" i="2"/>
  <c r="B559" i="2"/>
  <c r="C559" i="2"/>
  <c r="D559" i="2"/>
  <c r="E559" i="2"/>
  <c r="F559" i="2"/>
  <c r="G559" i="2"/>
  <c r="H559" i="2"/>
  <c r="I559" i="2"/>
  <c r="B560" i="2"/>
  <c r="C560" i="2"/>
  <c r="D560" i="2"/>
  <c r="E560" i="2"/>
  <c r="F560" i="2"/>
  <c r="G560" i="2"/>
  <c r="H560" i="2"/>
  <c r="I560" i="2"/>
  <c r="B561" i="2"/>
  <c r="C561" i="2"/>
  <c r="D561" i="2"/>
  <c r="E561" i="2"/>
  <c r="F561" i="2"/>
  <c r="G561" i="2"/>
  <c r="H561" i="2"/>
  <c r="I561" i="2"/>
  <c r="B562" i="2"/>
  <c r="C562" i="2"/>
  <c r="D562" i="2"/>
  <c r="E562" i="2"/>
  <c r="F562" i="2"/>
  <c r="G562" i="2"/>
  <c r="H562" i="2"/>
  <c r="I562" i="2"/>
  <c r="B563" i="2"/>
  <c r="C563" i="2"/>
  <c r="D563" i="2"/>
  <c r="E563" i="2"/>
  <c r="F563" i="2"/>
  <c r="G563" i="2"/>
  <c r="H563" i="2"/>
  <c r="I563" i="2"/>
  <c r="B564" i="2"/>
  <c r="C564" i="2"/>
  <c r="D564" i="2"/>
  <c r="E564" i="2"/>
  <c r="F564" i="2"/>
  <c r="G564" i="2"/>
  <c r="H564" i="2"/>
  <c r="I564" i="2"/>
  <c r="B565" i="2"/>
  <c r="C565" i="2"/>
  <c r="D565" i="2"/>
  <c r="E565" i="2"/>
  <c r="F565" i="2"/>
  <c r="G565" i="2"/>
  <c r="H565" i="2"/>
  <c r="I565" i="2"/>
  <c r="B566" i="2"/>
  <c r="C566" i="2"/>
  <c r="D566" i="2"/>
  <c r="E566" i="2"/>
  <c r="F566" i="2"/>
  <c r="G566" i="2"/>
  <c r="H566" i="2"/>
  <c r="I566" i="2"/>
  <c r="B567" i="2"/>
  <c r="C567" i="2"/>
  <c r="D567" i="2"/>
  <c r="E567" i="2"/>
  <c r="F567" i="2"/>
  <c r="G567" i="2"/>
  <c r="H567" i="2"/>
  <c r="I567" i="2"/>
  <c r="B568" i="2"/>
  <c r="C568" i="2"/>
  <c r="D568" i="2"/>
  <c r="E568" i="2"/>
  <c r="F568" i="2"/>
  <c r="G568" i="2"/>
  <c r="H568" i="2"/>
  <c r="I568" i="2"/>
  <c r="B569" i="2"/>
  <c r="C569" i="2"/>
  <c r="D569" i="2"/>
  <c r="E569" i="2"/>
  <c r="F569" i="2"/>
  <c r="G569" i="2"/>
  <c r="H569" i="2"/>
  <c r="I569" i="2"/>
  <c r="B570" i="2"/>
  <c r="C570" i="2"/>
  <c r="D570" i="2"/>
  <c r="E570" i="2"/>
  <c r="F570" i="2"/>
  <c r="G570" i="2"/>
  <c r="H570" i="2"/>
  <c r="I570" i="2"/>
  <c r="B571" i="2"/>
  <c r="C571" i="2"/>
  <c r="D571" i="2"/>
  <c r="E571" i="2"/>
  <c r="F571" i="2"/>
  <c r="G571" i="2"/>
  <c r="H571" i="2"/>
  <c r="I571" i="2"/>
  <c r="B572" i="2"/>
  <c r="C572" i="2"/>
  <c r="D572" i="2"/>
  <c r="E572" i="2"/>
  <c r="F572" i="2"/>
  <c r="G572" i="2"/>
  <c r="H572" i="2"/>
  <c r="I572" i="2"/>
  <c r="B573" i="2"/>
  <c r="C573" i="2"/>
  <c r="D573" i="2"/>
  <c r="E573" i="2"/>
  <c r="F573" i="2"/>
  <c r="G573" i="2"/>
  <c r="H573" i="2"/>
  <c r="I573" i="2"/>
  <c r="B574" i="2"/>
  <c r="C574" i="2"/>
  <c r="D574" i="2"/>
  <c r="E574" i="2"/>
  <c r="F574" i="2"/>
  <c r="G574" i="2"/>
  <c r="H574" i="2"/>
  <c r="I574" i="2"/>
  <c r="B575" i="2"/>
  <c r="C575" i="2"/>
  <c r="D575" i="2"/>
  <c r="E575" i="2"/>
  <c r="F575" i="2"/>
  <c r="G575" i="2"/>
  <c r="H575" i="2"/>
  <c r="I575" i="2"/>
  <c r="B576" i="2"/>
  <c r="C576" i="2"/>
  <c r="D576" i="2"/>
  <c r="E576" i="2"/>
  <c r="F576" i="2"/>
  <c r="G576" i="2"/>
  <c r="H576" i="2"/>
  <c r="I576" i="2"/>
  <c r="B577" i="2"/>
  <c r="C577" i="2"/>
  <c r="D577" i="2"/>
  <c r="E577" i="2"/>
  <c r="F577" i="2"/>
  <c r="G577" i="2"/>
  <c r="H577" i="2"/>
  <c r="I577" i="2"/>
  <c r="B578" i="2"/>
  <c r="C578" i="2"/>
  <c r="D578" i="2"/>
  <c r="E578" i="2"/>
  <c r="F578" i="2"/>
  <c r="G578" i="2"/>
  <c r="H578" i="2"/>
  <c r="I578" i="2"/>
  <c r="B579" i="2"/>
  <c r="C579" i="2"/>
  <c r="D579" i="2"/>
  <c r="E579" i="2"/>
  <c r="F579" i="2"/>
  <c r="G579" i="2"/>
  <c r="H579" i="2"/>
  <c r="I579" i="2"/>
  <c r="B580" i="2"/>
  <c r="C580" i="2"/>
  <c r="D580" i="2"/>
  <c r="E580" i="2"/>
  <c r="F580" i="2"/>
  <c r="G580" i="2"/>
  <c r="H580" i="2"/>
  <c r="I580" i="2"/>
  <c r="B581" i="2"/>
  <c r="C581" i="2"/>
  <c r="D581" i="2"/>
  <c r="E581" i="2"/>
  <c r="F581" i="2"/>
  <c r="G581" i="2"/>
  <c r="H581" i="2"/>
  <c r="I581" i="2"/>
  <c r="B582" i="2"/>
  <c r="C582" i="2"/>
  <c r="D582" i="2"/>
  <c r="E582" i="2"/>
  <c r="F582" i="2"/>
  <c r="G582" i="2"/>
  <c r="H582" i="2"/>
  <c r="I582" i="2"/>
  <c r="B583" i="2"/>
  <c r="C583" i="2"/>
  <c r="D583" i="2"/>
  <c r="E583" i="2"/>
  <c r="F583" i="2"/>
  <c r="G583" i="2"/>
  <c r="H583" i="2"/>
  <c r="I583" i="2"/>
  <c r="B584" i="2"/>
  <c r="C584" i="2"/>
  <c r="D584" i="2"/>
  <c r="E584" i="2"/>
  <c r="F584" i="2"/>
  <c r="G584" i="2"/>
  <c r="H584" i="2"/>
  <c r="I584" i="2"/>
  <c r="B585" i="2"/>
  <c r="C585" i="2"/>
  <c r="D585" i="2"/>
  <c r="E585" i="2"/>
  <c r="F585" i="2"/>
  <c r="G585" i="2"/>
  <c r="H585" i="2"/>
  <c r="I585" i="2"/>
  <c r="B586" i="2"/>
  <c r="C586" i="2"/>
  <c r="D586" i="2"/>
  <c r="E586" i="2"/>
  <c r="F586" i="2"/>
  <c r="G586" i="2"/>
  <c r="H586" i="2"/>
  <c r="I586" i="2"/>
  <c r="B587" i="2"/>
  <c r="C587" i="2"/>
  <c r="D587" i="2"/>
  <c r="E587" i="2"/>
  <c r="F587" i="2"/>
  <c r="G587" i="2"/>
  <c r="H587" i="2"/>
  <c r="I587" i="2"/>
  <c r="B588" i="2"/>
  <c r="C588" i="2"/>
  <c r="D588" i="2"/>
  <c r="E588" i="2"/>
  <c r="F588" i="2"/>
  <c r="G588" i="2"/>
  <c r="H588" i="2"/>
  <c r="I588" i="2"/>
  <c r="B589" i="2"/>
  <c r="C589" i="2"/>
  <c r="D589" i="2"/>
  <c r="E589" i="2"/>
  <c r="F589" i="2"/>
  <c r="G589" i="2"/>
  <c r="H589" i="2"/>
  <c r="I589" i="2"/>
  <c r="B590" i="2"/>
  <c r="C590" i="2"/>
  <c r="D590" i="2"/>
  <c r="E590" i="2"/>
  <c r="F590" i="2"/>
  <c r="G590" i="2"/>
  <c r="H590" i="2"/>
  <c r="I590" i="2"/>
  <c r="B591" i="2"/>
  <c r="C591" i="2"/>
  <c r="D591" i="2"/>
  <c r="E591" i="2"/>
  <c r="F591" i="2"/>
  <c r="G591" i="2"/>
  <c r="H591" i="2"/>
  <c r="I591" i="2"/>
  <c r="B592" i="2"/>
  <c r="C592" i="2"/>
  <c r="D592" i="2"/>
  <c r="E592" i="2"/>
  <c r="F592" i="2"/>
  <c r="G592" i="2"/>
  <c r="H592" i="2"/>
  <c r="I592" i="2"/>
  <c r="B593" i="2"/>
  <c r="C593" i="2"/>
  <c r="D593" i="2"/>
  <c r="E593" i="2"/>
  <c r="F593" i="2"/>
  <c r="G593" i="2"/>
  <c r="H593" i="2"/>
  <c r="I593" i="2"/>
  <c r="B594" i="2"/>
  <c r="C594" i="2"/>
  <c r="D594" i="2"/>
  <c r="E594" i="2"/>
  <c r="F594" i="2"/>
  <c r="G594" i="2"/>
  <c r="H594" i="2"/>
  <c r="I594" i="2"/>
  <c r="B595" i="2"/>
  <c r="C595" i="2"/>
  <c r="D595" i="2"/>
  <c r="E595" i="2"/>
  <c r="F595" i="2"/>
  <c r="G595" i="2"/>
  <c r="H595" i="2"/>
  <c r="I595" i="2"/>
  <c r="B596" i="2"/>
  <c r="C596" i="2"/>
  <c r="D596" i="2"/>
  <c r="E596" i="2"/>
  <c r="F596" i="2"/>
  <c r="G596" i="2"/>
  <c r="H596" i="2"/>
  <c r="I596" i="2"/>
  <c r="B597" i="2"/>
  <c r="C597" i="2"/>
  <c r="D597" i="2"/>
  <c r="E597" i="2"/>
  <c r="F597" i="2"/>
  <c r="G597" i="2"/>
  <c r="H597" i="2"/>
  <c r="I597" i="2"/>
  <c r="B598" i="2"/>
  <c r="C598" i="2"/>
  <c r="D598" i="2"/>
  <c r="E598" i="2"/>
  <c r="F598" i="2"/>
  <c r="G598" i="2"/>
  <c r="H598" i="2"/>
  <c r="I598" i="2"/>
  <c r="B599" i="2"/>
  <c r="C599" i="2"/>
  <c r="D599" i="2"/>
  <c r="E599" i="2"/>
  <c r="F599" i="2"/>
  <c r="G599" i="2"/>
  <c r="H599" i="2"/>
  <c r="I599" i="2"/>
  <c r="B600" i="2"/>
  <c r="C600" i="2"/>
  <c r="D600" i="2"/>
  <c r="E600" i="2"/>
  <c r="F600" i="2"/>
  <c r="G600" i="2"/>
  <c r="H600" i="2"/>
  <c r="I600" i="2"/>
  <c r="B601" i="2"/>
  <c r="C601" i="2"/>
  <c r="D601" i="2"/>
  <c r="E601" i="2"/>
  <c r="F601" i="2"/>
  <c r="G601" i="2"/>
  <c r="H601" i="2"/>
  <c r="I601" i="2"/>
  <c r="B602" i="2"/>
  <c r="C602" i="2"/>
  <c r="D602" i="2"/>
  <c r="E602" i="2"/>
  <c r="F602" i="2"/>
  <c r="G602" i="2"/>
  <c r="H602" i="2"/>
  <c r="I602" i="2"/>
  <c r="B603" i="2"/>
  <c r="C603" i="2"/>
  <c r="D603" i="2"/>
  <c r="E603" i="2"/>
  <c r="F603" i="2"/>
  <c r="G603" i="2"/>
  <c r="H603" i="2"/>
  <c r="I603" i="2"/>
  <c r="B604" i="2"/>
  <c r="C604" i="2"/>
  <c r="D604" i="2"/>
  <c r="E604" i="2"/>
  <c r="F604" i="2"/>
  <c r="G604" i="2"/>
  <c r="H604" i="2"/>
  <c r="I604" i="2"/>
  <c r="B605" i="2"/>
  <c r="C605" i="2"/>
  <c r="D605" i="2"/>
  <c r="E605" i="2"/>
  <c r="F605" i="2"/>
  <c r="G605" i="2"/>
  <c r="H605" i="2"/>
  <c r="I605" i="2"/>
  <c r="B606" i="2"/>
  <c r="C606" i="2"/>
  <c r="D606" i="2"/>
  <c r="E606" i="2"/>
  <c r="F606" i="2"/>
  <c r="G606" i="2"/>
  <c r="H606" i="2"/>
  <c r="I606" i="2"/>
  <c r="B607" i="2"/>
  <c r="C607" i="2"/>
  <c r="D607" i="2"/>
  <c r="E607" i="2"/>
  <c r="F607" i="2"/>
  <c r="G607" i="2"/>
  <c r="H607" i="2"/>
  <c r="I607" i="2"/>
  <c r="B608" i="2"/>
  <c r="C608" i="2"/>
  <c r="D608" i="2"/>
  <c r="E608" i="2"/>
  <c r="F608" i="2"/>
  <c r="G608" i="2"/>
  <c r="H608" i="2"/>
  <c r="I608" i="2"/>
  <c r="B609" i="2"/>
  <c r="C609" i="2"/>
  <c r="D609" i="2"/>
  <c r="E609" i="2"/>
  <c r="F609" i="2"/>
  <c r="G609" i="2"/>
  <c r="H609" i="2"/>
  <c r="I609" i="2"/>
  <c r="B610" i="2"/>
  <c r="C610" i="2"/>
  <c r="D610" i="2"/>
  <c r="E610" i="2"/>
  <c r="F610" i="2"/>
  <c r="G610" i="2"/>
  <c r="H610" i="2"/>
  <c r="I610" i="2"/>
  <c r="B611" i="2"/>
  <c r="C611" i="2"/>
  <c r="D611" i="2"/>
  <c r="E611" i="2"/>
  <c r="F611" i="2"/>
  <c r="G611" i="2"/>
  <c r="H611" i="2"/>
  <c r="I611" i="2"/>
  <c r="B612" i="2"/>
  <c r="C612" i="2"/>
  <c r="D612" i="2"/>
  <c r="E612" i="2"/>
  <c r="F612" i="2"/>
  <c r="G612" i="2"/>
  <c r="H612" i="2"/>
  <c r="I612" i="2"/>
  <c r="B613" i="2"/>
  <c r="C613" i="2"/>
  <c r="D613" i="2"/>
  <c r="E613" i="2"/>
  <c r="F613" i="2"/>
  <c r="G613" i="2"/>
  <c r="H613" i="2"/>
  <c r="I613" i="2"/>
  <c r="B614" i="2"/>
  <c r="C614" i="2"/>
  <c r="D614" i="2"/>
  <c r="E614" i="2"/>
  <c r="F614" i="2"/>
  <c r="G614" i="2"/>
  <c r="H614" i="2"/>
  <c r="I614" i="2"/>
  <c r="B615" i="2"/>
  <c r="C615" i="2"/>
  <c r="D615" i="2"/>
  <c r="E615" i="2"/>
  <c r="F615" i="2"/>
  <c r="G615" i="2"/>
  <c r="H615" i="2"/>
  <c r="I615" i="2"/>
  <c r="B616" i="2"/>
  <c r="C616" i="2"/>
  <c r="D616" i="2"/>
  <c r="E616" i="2"/>
  <c r="F616" i="2"/>
  <c r="G616" i="2"/>
  <c r="H616" i="2"/>
  <c r="I616" i="2"/>
  <c r="B617" i="2"/>
  <c r="C617" i="2"/>
  <c r="D617" i="2"/>
  <c r="E617" i="2"/>
  <c r="F617" i="2"/>
  <c r="G617" i="2"/>
  <c r="H617" i="2"/>
  <c r="I617" i="2"/>
  <c r="B618" i="2"/>
  <c r="C618" i="2"/>
  <c r="D618" i="2"/>
  <c r="E618" i="2"/>
  <c r="F618" i="2"/>
  <c r="G618" i="2"/>
  <c r="H618" i="2"/>
  <c r="I618" i="2"/>
  <c r="B619" i="2"/>
  <c r="C619" i="2"/>
  <c r="D619" i="2"/>
  <c r="E619" i="2"/>
  <c r="F619" i="2"/>
  <c r="G619" i="2"/>
  <c r="H619" i="2"/>
  <c r="I619" i="2"/>
  <c r="B620" i="2"/>
  <c r="C620" i="2"/>
  <c r="D620" i="2"/>
  <c r="E620" i="2"/>
  <c r="F620" i="2"/>
  <c r="G620" i="2"/>
  <c r="H620" i="2"/>
  <c r="I620" i="2"/>
  <c r="B621" i="2"/>
  <c r="C621" i="2"/>
  <c r="D621" i="2"/>
  <c r="E621" i="2"/>
  <c r="F621" i="2"/>
  <c r="G621" i="2"/>
  <c r="H621" i="2"/>
  <c r="I621" i="2"/>
  <c r="B622" i="2"/>
  <c r="C622" i="2"/>
  <c r="D622" i="2"/>
  <c r="E622" i="2"/>
  <c r="F622" i="2"/>
  <c r="G622" i="2"/>
  <c r="H622" i="2"/>
  <c r="I622" i="2"/>
  <c r="B623" i="2"/>
  <c r="C623" i="2"/>
  <c r="D623" i="2"/>
  <c r="E623" i="2"/>
  <c r="F623" i="2"/>
  <c r="G623" i="2"/>
  <c r="H623" i="2"/>
  <c r="I623" i="2"/>
  <c r="B624" i="2"/>
  <c r="C624" i="2"/>
  <c r="D624" i="2"/>
  <c r="E624" i="2"/>
  <c r="F624" i="2"/>
  <c r="G624" i="2"/>
  <c r="H624" i="2"/>
  <c r="I624" i="2"/>
  <c r="B625" i="2"/>
  <c r="C625" i="2"/>
  <c r="D625" i="2"/>
  <c r="E625" i="2"/>
  <c r="F625" i="2"/>
  <c r="G625" i="2"/>
  <c r="H625" i="2"/>
  <c r="I625" i="2"/>
  <c r="B626" i="2"/>
  <c r="C626" i="2"/>
  <c r="D626" i="2"/>
  <c r="E626" i="2"/>
  <c r="F626" i="2"/>
  <c r="G626" i="2"/>
  <c r="H626" i="2"/>
  <c r="I626" i="2"/>
  <c r="B627" i="2"/>
  <c r="C627" i="2"/>
  <c r="D627" i="2"/>
  <c r="E627" i="2"/>
  <c r="F627" i="2"/>
  <c r="G627" i="2"/>
  <c r="H627" i="2"/>
  <c r="I627" i="2"/>
  <c r="B628" i="2"/>
  <c r="C628" i="2"/>
  <c r="D628" i="2"/>
  <c r="E628" i="2"/>
  <c r="F628" i="2"/>
  <c r="G628" i="2"/>
  <c r="H628" i="2"/>
  <c r="I628" i="2"/>
  <c r="B629" i="2"/>
  <c r="C629" i="2"/>
  <c r="D629" i="2"/>
  <c r="E629" i="2"/>
  <c r="F629" i="2"/>
  <c r="G629" i="2"/>
  <c r="H629" i="2"/>
  <c r="I629" i="2"/>
  <c r="B630" i="2"/>
  <c r="C630" i="2"/>
  <c r="D630" i="2"/>
  <c r="E630" i="2"/>
  <c r="F630" i="2"/>
  <c r="G630" i="2"/>
  <c r="H630" i="2"/>
  <c r="I630" i="2"/>
  <c r="B631" i="2"/>
  <c r="C631" i="2"/>
  <c r="D631" i="2"/>
  <c r="E631" i="2"/>
  <c r="F631" i="2"/>
  <c r="G631" i="2"/>
  <c r="H631" i="2"/>
  <c r="I631" i="2"/>
  <c r="B632" i="2"/>
  <c r="C632" i="2"/>
  <c r="D632" i="2"/>
  <c r="E632" i="2"/>
  <c r="F632" i="2"/>
  <c r="G632" i="2"/>
  <c r="H632" i="2"/>
  <c r="I632" i="2"/>
  <c r="B633" i="2"/>
  <c r="C633" i="2"/>
  <c r="D633" i="2"/>
  <c r="E633" i="2"/>
  <c r="F633" i="2"/>
  <c r="G633" i="2"/>
  <c r="H633" i="2"/>
  <c r="I633" i="2"/>
  <c r="B634" i="2"/>
  <c r="C634" i="2"/>
  <c r="D634" i="2"/>
  <c r="E634" i="2"/>
  <c r="F634" i="2"/>
  <c r="G634" i="2"/>
  <c r="H634" i="2"/>
  <c r="I634" i="2"/>
  <c r="B635" i="2"/>
  <c r="C635" i="2"/>
  <c r="D635" i="2"/>
  <c r="E635" i="2"/>
  <c r="F635" i="2"/>
  <c r="G635" i="2"/>
  <c r="H635" i="2"/>
  <c r="I635" i="2"/>
  <c r="B636" i="2"/>
  <c r="C636" i="2"/>
  <c r="D636" i="2"/>
  <c r="E636" i="2"/>
  <c r="F636" i="2"/>
  <c r="G636" i="2"/>
  <c r="H636" i="2"/>
  <c r="I636" i="2"/>
  <c r="B637" i="2"/>
  <c r="C637" i="2"/>
  <c r="D637" i="2"/>
  <c r="E637" i="2"/>
  <c r="F637" i="2"/>
  <c r="G637" i="2"/>
  <c r="H637" i="2"/>
  <c r="I637" i="2"/>
  <c r="B638" i="2"/>
  <c r="C638" i="2"/>
  <c r="D638" i="2"/>
  <c r="E638" i="2"/>
  <c r="F638" i="2"/>
  <c r="G638" i="2"/>
  <c r="H638" i="2"/>
  <c r="I638" i="2"/>
  <c r="B639" i="2"/>
  <c r="C639" i="2"/>
  <c r="D639" i="2"/>
  <c r="E639" i="2"/>
  <c r="F639" i="2"/>
  <c r="G639" i="2"/>
  <c r="H639" i="2"/>
  <c r="I639" i="2"/>
  <c r="B640" i="2"/>
  <c r="C640" i="2"/>
  <c r="D640" i="2"/>
  <c r="E640" i="2"/>
  <c r="F640" i="2"/>
  <c r="G640" i="2"/>
  <c r="H640" i="2"/>
  <c r="I640" i="2"/>
  <c r="B641" i="2"/>
  <c r="C641" i="2"/>
  <c r="D641" i="2"/>
  <c r="E641" i="2"/>
  <c r="F641" i="2"/>
  <c r="G641" i="2"/>
  <c r="H641" i="2"/>
  <c r="I641" i="2"/>
  <c r="B642" i="2"/>
  <c r="C642" i="2"/>
  <c r="D642" i="2"/>
  <c r="E642" i="2"/>
  <c r="F642" i="2"/>
  <c r="G642" i="2"/>
  <c r="H642" i="2"/>
  <c r="I642" i="2"/>
  <c r="B643" i="2"/>
  <c r="C643" i="2"/>
  <c r="D643" i="2"/>
  <c r="E643" i="2"/>
  <c r="F643" i="2"/>
  <c r="G643" i="2"/>
  <c r="H643" i="2"/>
  <c r="I643" i="2"/>
  <c r="B644" i="2"/>
  <c r="C644" i="2"/>
  <c r="D644" i="2"/>
  <c r="E644" i="2"/>
  <c r="F644" i="2"/>
  <c r="G644" i="2"/>
  <c r="H644" i="2"/>
  <c r="I644" i="2"/>
  <c r="B645" i="2"/>
  <c r="C645" i="2"/>
  <c r="D645" i="2"/>
  <c r="E645" i="2"/>
  <c r="F645" i="2"/>
  <c r="G645" i="2"/>
  <c r="H645" i="2"/>
  <c r="I645" i="2"/>
  <c r="B646" i="2"/>
  <c r="C646" i="2"/>
  <c r="D646" i="2"/>
  <c r="E646" i="2"/>
  <c r="F646" i="2"/>
  <c r="G646" i="2"/>
  <c r="H646" i="2"/>
  <c r="I646" i="2"/>
  <c r="B647" i="2"/>
  <c r="C647" i="2"/>
  <c r="D647" i="2"/>
  <c r="E647" i="2"/>
  <c r="F647" i="2"/>
  <c r="G647" i="2"/>
  <c r="H647" i="2"/>
  <c r="I647" i="2"/>
  <c r="B648" i="2"/>
  <c r="C648" i="2"/>
  <c r="D648" i="2"/>
  <c r="E648" i="2"/>
  <c r="F648" i="2"/>
  <c r="G648" i="2"/>
  <c r="H648" i="2"/>
  <c r="I648" i="2"/>
  <c r="B649" i="2"/>
  <c r="C649" i="2"/>
  <c r="D649" i="2"/>
  <c r="E649" i="2"/>
  <c r="F649" i="2"/>
  <c r="G649" i="2"/>
  <c r="H649" i="2"/>
  <c r="I649" i="2"/>
  <c r="B650" i="2"/>
  <c r="C650" i="2"/>
  <c r="D650" i="2"/>
  <c r="E650" i="2"/>
  <c r="F650" i="2"/>
  <c r="G650" i="2"/>
  <c r="H650" i="2"/>
  <c r="I650" i="2"/>
  <c r="B651" i="2"/>
  <c r="C651" i="2"/>
  <c r="D651" i="2"/>
  <c r="E651" i="2"/>
  <c r="F651" i="2"/>
  <c r="G651" i="2"/>
  <c r="H651" i="2"/>
  <c r="I651" i="2"/>
  <c r="B652" i="2"/>
  <c r="C652" i="2"/>
  <c r="D652" i="2"/>
  <c r="E652" i="2"/>
  <c r="F652" i="2"/>
  <c r="G652" i="2"/>
  <c r="H652" i="2"/>
  <c r="I652" i="2"/>
  <c r="B653" i="2"/>
  <c r="C653" i="2"/>
  <c r="D653" i="2"/>
  <c r="E653" i="2"/>
  <c r="F653" i="2"/>
  <c r="G653" i="2"/>
  <c r="H653" i="2"/>
  <c r="I653" i="2"/>
  <c r="B654" i="2"/>
  <c r="C654" i="2"/>
  <c r="D654" i="2"/>
  <c r="E654" i="2"/>
  <c r="F654" i="2"/>
  <c r="G654" i="2"/>
  <c r="H654" i="2"/>
  <c r="I654" i="2"/>
  <c r="B655" i="2"/>
  <c r="C655" i="2"/>
  <c r="D655" i="2"/>
  <c r="E655" i="2"/>
  <c r="F655" i="2"/>
  <c r="G655" i="2"/>
  <c r="H655" i="2"/>
  <c r="I655" i="2"/>
  <c r="B656" i="2"/>
  <c r="C656" i="2"/>
  <c r="D656" i="2"/>
  <c r="E656" i="2"/>
  <c r="F656" i="2"/>
  <c r="G656" i="2"/>
  <c r="H656" i="2"/>
  <c r="I656" i="2"/>
  <c r="B657" i="2"/>
  <c r="C657" i="2"/>
  <c r="D657" i="2"/>
  <c r="E657" i="2"/>
  <c r="F657" i="2"/>
  <c r="G657" i="2"/>
  <c r="H657" i="2"/>
  <c r="I657" i="2"/>
  <c r="B658" i="2"/>
  <c r="C658" i="2"/>
  <c r="D658" i="2"/>
  <c r="E658" i="2"/>
  <c r="F658" i="2"/>
  <c r="G658" i="2"/>
  <c r="H658" i="2"/>
  <c r="I658" i="2"/>
  <c r="B659" i="2"/>
  <c r="C659" i="2"/>
  <c r="D659" i="2"/>
  <c r="E659" i="2"/>
  <c r="F659" i="2"/>
  <c r="G659" i="2"/>
  <c r="H659" i="2"/>
  <c r="I659" i="2"/>
  <c r="B660" i="2"/>
  <c r="C660" i="2"/>
  <c r="D660" i="2"/>
  <c r="E660" i="2"/>
  <c r="F660" i="2"/>
  <c r="G660" i="2"/>
  <c r="H660" i="2"/>
  <c r="I660" i="2"/>
  <c r="B661" i="2"/>
  <c r="C661" i="2"/>
  <c r="D661" i="2"/>
  <c r="E661" i="2"/>
  <c r="F661" i="2"/>
  <c r="G661" i="2"/>
  <c r="H661" i="2"/>
  <c r="I661" i="2"/>
  <c r="B662" i="2"/>
  <c r="C662" i="2"/>
  <c r="D662" i="2"/>
  <c r="E662" i="2"/>
  <c r="F662" i="2"/>
  <c r="G662" i="2"/>
  <c r="H662" i="2"/>
  <c r="I662" i="2"/>
  <c r="B663" i="2"/>
  <c r="C663" i="2"/>
  <c r="D663" i="2"/>
  <c r="E663" i="2"/>
  <c r="F663" i="2"/>
  <c r="G663" i="2"/>
  <c r="H663" i="2"/>
  <c r="I663" i="2"/>
  <c r="B664" i="2"/>
  <c r="C664" i="2"/>
  <c r="D664" i="2"/>
  <c r="E664" i="2"/>
  <c r="F664" i="2"/>
  <c r="G664" i="2"/>
  <c r="H664" i="2"/>
  <c r="I664" i="2"/>
  <c r="B665" i="2"/>
  <c r="C665" i="2"/>
  <c r="D665" i="2"/>
  <c r="E665" i="2"/>
  <c r="F665" i="2"/>
  <c r="G665" i="2"/>
  <c r="H665" i="2"/>
  <c r="I665" i="2"/>
  <c r="B666" i="2"/>
  <c r="C666" i="2"/>
  <c r="D666" i="2"/>
  <c r="E666" i="2"/>
  <c r="F666" i="2"/>
  <c r="G666" i="2"/>
  <c r="H666" i="2"/>
  <c r="I666" i="2"/>
  <c r="B667" i="2"/>
  <c r="C667" i="2"/>
  <c r="D667" i="2"/>
  <c r="E667" i="2"/>
  <c r="F667" i="2"/>
  <c r="G667" i="2"/>
  <c r="H667" i="2"/>
  <c r="I667" i="2"/>
  <c r="B668" i="2"/>
  <c r="C668" i="2"/>
  <c r="D668" i="2"/>
  <c r="E668" i="2"/>
  <c r="F668" i="2"/>
  <c r="G668" i="2"/>
  <c r="H668" i="2"/>
  <c r="I668" i="2"/>
  <c r="B669" i="2"/>
  <c r="C669" i="2"/>
  <c r="D669" i="2"/>
  <c r="E669" i="2"/>
  <c r="F669" i="2"/>
  <c r="G669" i="2"/>
  <c r="H669" i="2"/>
  <c r="I669" i="2"/>
  <c r="B670" i="2"/>
  <c r="C670" i="2"/>
  <c r="D670" i="2"/>
  <c r="E670" i="2"/>
  <c r="F670" i="2"/>
  <c r="G670" i="2"/>
  <c r="H670" i="2"/>
  <c r="I670" i="2"/>
  <c r="B671" i="2"/>
  <c r="C671" i="2"/>
  <c r="D671" i="2"/>
  <c r="E671" i="2"/>
  <c r="F671" i="2"/>
  <c r="G671" i="2"/>
  <c r="H671" i="2"/>
  <c r="I671" i="2"/>
  <c r="B672" i="2"/>
  <c r="C672" i="2"/>
  <c r="D672" i="2"/>
  <c r="E672" i="2"/>
  <c r="F672" i="2"/>
  <c r="G672" i="2"/>
  <c r="H672" i="2"/>
  <c r="I672" i="2"/>
  <c r="B673" i="2"/>
  <c r="C673" i="2"/>
  <c r="D673" i="2"/>
  <c r="E673" i="2"/>
  <c r="F673" i="2"/>
  <c r="G673" i="2"/>
  <c r="H673" i="2"/>
  <c r="I673" i="2"/>
  <c r="B674" i="2"/>
  <c r="C674" i="2"/>
  <c r="D674" i="2"/>
  <c r="E674" i="2"/>
  <c r="F674" i="2"/>
  <c r="G674" i="2"/>
  <c r="H674" i="2"/>
  <c r="I674" i="2"/>
  <c r="B675" i="2"/>
  <c r="C675" i="2"/>
  <c r="D675" i="2"/>
  <c r="E675" i="2"/>
  <c r="F675" i="2"/>
  <c r="G675" i="2"/>
  <c r="H675" i="2"/>
  <c r="I675" i="2"/>
  <c r="B676" i="2"/>
  <c r="C676" i="2"/>
  <c r="D676" i="2"/>
  <c r="E676" i="2"/>
  <c r="F676" i="2"/>
  <c r="G676" i="2"/>
  <c r="H676" i="2"/>
  <c r="I676" i="2"/>
  <c r="B677" i="2"/>
  <c r="C677" i="2"/>
  <c r="D677" i="2"/>
  <c r="E677" i="2"/>
  <c r="F677" i="2"/>
  <c r="G677" i="2"/>
  <c r="H677" i="2"/>
  <c r="I677" i="2"/>
  <c r="B678" i="2"/>
  <c r="C678" i="2"/>
  <c r="D678" i="2"/>
  <c r="E678" i="2"/>
  <c r="F678" i="2"/>
  <c r="G678" i="2"/>
  <c r="H678" i="2"/>
  <c r="I678" i="2"/>
  <c r="B679" i="2"/>
  <c r="C679" i="2"/>
  <c r="D679" i="2"/>
  <c r="E679" i="2"/>
  <c r="F679" i="2"/>
  <c r="G679" i="2"/>
  <c r="H679" i="2"/>
  <c r="I679" i="2"/>
  <c r="B680" i="2"/>
  <c r="C680" i="2"/>
  <c r="D680" i="2"/>
  <c r="E680" i="2"/>
  <c r="F680" i="2"/>
  <c r="G680" i="2"/>
  <c r="H680" i="2"/>
  <c r="I680" i="2"/>
  <c r="B681" i="2"/>
  <c r="C681" i="2"/>
  <c r="D681" i="2"/>
  <c r="E681" i="2"/>
  <c r="F681" i="2"/>
  <c r="G681" i="2"/>
  <c r="H681" i="2"/>
  <c r="I681" i="2"/>
  <c r="B682" i="2"/>
  <c r="C682" i="2"/>
  <c r="D682" i="2"/>
  <c r="E682" i="2"/>
  <c r="F682" i="2"/>
  <c r="G682" i="2"/>
  <c r="H682" i="2"/>
  <c r="I682" i="2"/>
  <c r="B683" i="2"/>
  <c r="C683" i="2"/>
  <c r="D683" i="2"/>
  <c r="E683" i="2"/>
  <c r="F683" i="2"/>
  <c r="G683" i="2"/>
  <c r="H683" i="2"/>
  <c r="I683" i="2"/>
  <c r="B684" i="2"/>
  <c r="C684" i="2"/>
  <c r="D684" i="2"/>
  <c r="E684" i="2"/>
  <c r="F684" i="2"/>
  <c r="G684" i="2"/>
  <c r="H684" i="2"/>
  <c r="I684" i="2"/>
  <c r="B685" i="2"/>
  <c r="C685" i="2"/>
  <c r="D685" i="2"/>
  <c r="E685" i="2"/>
  <c r="F685" i="2"/>
  <c r="G685" i="2"/>
  <c r="H685" i="2"/>
  <c r="I685" i="2"/>
  <c r="B686" i="2"/>
  <c r="C686" i="2"/>
  <c r="D686" i="2"/>
  <c r="E686" i="2"/>
  <c r="F686" i="2"/>
  <c r="G686" i="2"/>
  <c r="H686" i="2"/>
  <c r="I686" i="2"/>
  <c r="B687" i="2"/>
  <c r="C687" i="2"/>
  <c r="D687" i="2"/>
  <c r="E687" i="2"/>
  <c r="F687" i="2"/>
  <c r="G687" i="2"/>
  <c r="H687" i="2"/>
  <c r="I687" i="2"/>
  <c r="B688" i="2"/>
  <c r="C688" i="2"/>
  <c r="D688" i="2"/>
  <c r="E688" i="2"/>
  <c r="F688" i="2"/>
  <c r="G688" i="2"/>
  <c r="H688" i="2"/>
  <c r="I688" i="2"/>
  <c r="B689" i="2"/>
  <c r="C689" i="2"/>
  <c r="D689" i="2"/>
  <c r="E689" i="2"/>
  <c r="F689" i="2"/>
  <c r="G689" i="2"/>
  <c r="H689" i="2"/>
  <c r="I689" i="2"/>
  <c r="B690" i="2"/>
  <c r="C690" i="2"/>
  <c r="D690" i="2"/>
  <c r="E690" i="2"/>
  <c r="F690" i="2"/>
  <c r="G690" i="2"/>
  <c r="H690" i="2"/>
  <c r="I690" i="2"/>
  <c r="B691" i="2"/>
  <c r="C691" i="2"/>
  <c r="D691" i="2"/>
  <c r="E691" i="2"/>
  <c r="F691" i="2"/>
  <c r="G691" i="2"/>
  <c r="H691" i="2"/>
  <c r="I691" i="2"/>
  <c r="B692" i="2"/>
  <c r="C692" i="2"/>
  <c r="D692" i="2"/>
  <c r="E692" i="2"/>
  <c r="F692" i="2"/>
  <c r="G692" i="2"/>
  <c r="H692" i="2"/>
  <c r="I692" i="2"/>
  <c r="B693" i="2"/>
  <c r="C693" i="2"/>
  <c r="D693" i="2"/>
  <c r="E693" i="2"/>
  <c r="F693" i="2"/>
  <c r="G693" i="2"/>
  <c r="H693" i="2"/>
  <c r="I693" i="2"/>
  <c r="B694" i="2"/>
  <c r="C694" i="2"/>
  <c r="D694" i="2"/>
  <c r="E694" i="2"/>
  <c r="F694" i="2"/>
  <c r="G694" i="2"/>
  <c r="H694" i="2"/>
  <c r="I694" i="2"/>
  <c r="B695" i="2"/>
  <c r="C695" i="2"/>
  <c r="D695" i="2"/>
  <c r="E695" i="2"/>
  <c r="F695" i="2"/>
  <c r="G695" i="2"/>
  <c r="H695" i="2"/>
  <c r="I695" i="2"/>
  <c r="B696" i="2"/>
  <c r="C696" i="2"/>
  <c r="D696" i="2"/>
  <c r="E696" i="2"/>
  <c r="F696" i="2"/>
  <c r="G696" i="2"/>
  <c r="H696" i="2"/>
  <c r="I696" i="2"/>
  <c r="B697" i="2"/>
  <c r="C697" i="2"/>
  <c r="D697" i="2"/>
  <c r="E697" i="2"/>
  <c r="F697" i="2"/>
  <c r="G697" i="2"/>
  <c r="H697" i="2"/>
  <c r="I697" i="2"/>
  <c r="B698" i="2"/>
  <c r="C698" i="2"/>
  <c r="D698" i="2"/>
  <c r="E698" i="2"/>
  <c r="F698" i="2"/>
  <c r="G698" i="2"/>
  <c r="H698" i="2"/>
  <c r="I698" i="2"/>
  <c r="B699" i="2"/>
  <c r="C699" i="2"/>
  <c r="D699" i="2"/>
  <c r="E699" i="2"/>
  <c r="F699" i="2"/>
  <c r="G699" i="2"/>
  <c r="H699" i="2"/>
  <c r="I699" i="2"/>
  <c r="B700" i="2"/>
  <c r="C700" i="2"/>
  <c r="D700" i="2"/>
  <c r="E700" i="2"/>
  <c r="F700" i="2"/>
  <c r="G700" i="2"/>
  <c r="H700" i="2"/>
  <c r="I700" i="2"/>
  <c r="B701" i="2"/>
  <c r="C701" i="2"/>
  <c r="D701" i="2"/>
  <c r="E701" i="2"/>
  <c r="F701" i="2"/>
  <c r="G701" i="2"/>
  <c r="H701" i="2"/>
  <c r="I701" i="2"/>
  <c r="B702" i="2"/>
  <c r="C702" i="2"/>
  <c r="D702" i="2"/>
  <c r="E702" i="2"/>
  <c r="F702" i="2"/>
  <c r="G702" i="2"/>
  <c r="H702" i="2"/>
  <c r="I702" i="2"/>
  <c r="B703" i="2"/>
  <c r="C703" i="2"/>
  <c r="D703" i="2"/>
  <c r="E703" i="2"/>
  <c r="F703" i="2"/>
  <c r="G703" i="2"/>
  <c r="H703" i="2"/>
  <c r="I703" i="2"/>
  <c r="B704" i="2"/>
  <c r="C704" i="2"/>
  <c r="D704" i="2"/>
  <c r="E704" i="2"/>
  <c r="F704" i="2"/>
  <c r="G704" i="2"/>
  <c r="H704" i="2"/>
  <c r="I704" i="2"/>
  <c r="B705" i="2"/>
  <c r="C705" i="2"/>
  <c r="D705" i="2"/>
  <c r="E705" i="2"/>
  <c r="F705" i="2"/>
  <c r="G705" i="2"/>
  <c r="H705" i="2"/>
  <c r="I705" i="2"/>
  <c r="B706" i="2"/>
  <c r="C706" i="2"/>
  <c r="D706" i="2"/>
  <c r="E706" i="2"/>
  <c r="F706" i="2"/>
  <c r="G706" i="2"/>
  <c r="H706" i="2"/>
  <c r="I706" i="2"/>
  <c r="B707" i="2"/>
  <c r="C707" i="2"/>
  <c r="D707" i="2"/>
  <c r="E707" i="2"/>
  <c r="F707" i="2"/>
  <c r="G707" i="2"/>
  <c r="H707" i="2"/>
  <c r="I707" i="2"/>
  <c r="B708" i="2"/>
  <c r="C708" i="2"/>
  <c r="D708" i="2"/>
  <c r="E708" i="2"/>
  <c r="F708" i="2"/>
  <c r="G708" i="2"/>
  <c r="H708" i="2"/>
  <c r="I708" i="2"/>
  <c r="B709" i="2"/>
  <c r="C709" i="2"/>
  <c r="D709" i="2"/>
  <c r="E709" i="2"/>
  <c r="F709" i="2"/>
  <c r="G709" i="2"/>
  <c r="H709" i="2"/>
  <c r="I709" i="2"/>
  <c r="B710" i="2"/>
  <c r="C710" i="2"/>
  <c r="D710" i="2"/>
  <c r="E710" i="2"/>
  <c r="F710" i="2"/>
  <c r="G710" i="2"/>
  <c r="H710" i="2"/>
  <c r="I710" i="2"/>
  <c r="B711" i="2"/>
  <c r="C711" i="2"/>
  <c r="D711" i="2"/>
  <c r="E711" i="2"/>
  <c r="F711" i="2"/>
  <c r="G711" i="2"/>
  <c r="H711" i="2"/>
  <c r="I711" i="2"/>
  <c r="B712" i="2"/>
  <c r="C712" i="2"/>
  <c r="D712" i="2"/>
  <c r="E712" i="2"/>
  <c r="F712" i="2"/>
  <c r="G712" i="2"/>
  <c r="H712" i="2"/>
  <c r="I712" i="2"/>
  <c r="B713" i="2"/>
  <c r="C713" i="2"/>
  <c r="D713" i="2"/>
  <c r="E713" i="2"/>
  <c r="F713" i="2"/>
  <c r="G713" i="2"/>
  <c r="H713" i="2"/>
  <c r="I713" i="2"/>
  <c r="B714" i="2"/>
  <c r="C714" i="2"/>
  <c r="D714" i="2"/>
  <c r="E714" i="2"/>
  <c r="F714" i="2"/>
  <c r="G714" i="2"/>
  <c r="H714" i="2"/>
  <c r="I714" i="2"/>
  <c r="B715" i="2"/>
  <c r="C715" i="2"/>
  <c r="D715" i="2"/>
  <c r="E715" i="2"/>
  <c r="F715" i="2"/>
  <c r="G715" i="2"/>
  <c r="H715" i="2"/>
  <c r="I715" i="2"/>
  <c r="B716" i="2"/>
  <c r="C716" i="2"/>
  <c r="D716" i="2"/>
  <c r="E716" i="2"/>
  <c r="F716" i="2"/>
  <c r="G716" i="2"/>
  <c r="H716" i="2"/>
  <c r="I716" i="2"/>
  <c r="B717" i="2"/>
  <c r="C717" i="2"/>
  <c r="D717" i="2"/>
  <c r="E717" i="2"/>
  <c r="F717" i="2"/>
  <c r="G717" i="2"/>
  <c r="H717" i="2"/>
  <c r="I717" i="2"/>
  <c r="B718" i="2"/>
  <c r="C718" i="2"/>
  <c r="D718" i="2"/>
  <c r="E718" i="2"/>
  <c r="F718" i="2"/>
  <c r="G718" i="2"/>
  <c r="H718" i="2"/>
  <c r="I718" i="2"/>
  <c r="B719" i="2"/>
  <c r="C719" i="2"/>
  <c r="D719" i="2"/>
  <c r="E719" i="2"/>
  <c r="F719" i="2"/>
  <c r="G719" i="2"/>
  <c r="H719" i="2"/>
  <c r="I719" i="2"/>
  <c r="B720" i="2"/>
  <c r="C720" i="2"/>
  <c r="D720" i="2"/>
  <c r="E720" i="2"/>
  <c r="F720" i="2"/>
  <c r="G720" i="2"/>
  <c r="H720" i="2"/>
  <c r="I720" i="2"/>
  <c r="B721" i="2"/>
  <c r="C721" i="2"/>
  <c r="D721" i="2"/>
  <c r="E721" i="2"/>
  <c r="F721" i="2"/>
  <c r="G721" i="2"/>
  <c r="H721" i="2"/>
  <c r="I721" i="2"/>
  <c r="B722" i="2"/>
  <c r="C722" i="2"/>
  <c r="D722" i="2"/>
  <c r="E722" i="2"/>
  <c r="F722" i="2"/>
  <c r="G722" i="2"/>
  <c r="H722" i="2"/>
  <c r="I722" i="2"/>
  <c r="B723" i="2"/>
  <c r="C723" i="2"/>
  <c r="D723" i="2"/>
  <c r="E723" i="2"/>
  <c r="F723" i="2"/>
  <c r="G723" i="2"/>
  <c r="H723" i="2"/>
  <c r="I723" i="2"/>
  <c r="B724" i="2"/>
  <c r="C724" i="2"/>
  <c r="D724" i="2"/>
  <c r="E724" i="2"/>
  <c r="F724" i="2"/>
  <c r="G724" i="2"/>
  <c r="H724" i="2"/>
  <c r="I724" i="2"/>
  <c r="B725" i="2"/>
  <c r="C725" i="2"/>
  <c r="D725" i="2"/>
  <c r="E725" i="2"/>
  <c r="F725" i="2"/>
  <c r="G725" i="2"/>
  <c r="H725" i="2"/>
  <c r="I725" i="2"/>
  <c r="B726" i="2"/>
  <c r="C726" i="2"/>
  <c r="D726" i="2"/>
  <c r="E726" i="2"/>
  <c r="F726" i="2"/>
  <c r="G726" i="2"/>
  <c r="H726" i="2"/>
  <c r="I726" i="2"/>
  <c r="B727" i="2"/>
  <c r="C727" i="2"/>
  <c r="D727" i="2"/>
  <c r="E727" i="2"/>
  <c r="F727" i="2"/>
  <c r="G727" i="2"/>
  <c r="H727" i="2"/>
  <c r="I727" i="2"/>
  <c r="B728" i="2"/>
  <c r="C728" i="2"/>
  <c r="D728" i="2"/>
  <c r="E728" i="2"/>
  <c r="F728" i="2"/>
  <c r="G728" i="2"/>
  <c r="H728" i="2"/>
  <c r="I728" i="2"/>
  <c r="B729" i="2"/>
  <c r="C729" i="2"/>
  <c r="D729" i="2"/>
  <c r="E729" i="2"/>
  <c r="F729" i="2"/>
  <c r="G729" i="2"/>
  <c r="H729" i="2"/>
  <c r="I729" i="2"/>
  <c r="B730" i="2"/>
  <c r="C730" i="2"/>
  <c r="D730" i="2"/>
  <c r="E730" i="2"/>
  <c r="F730" i="2"/>
  <c r="G730" i="2"/>
  <c r="H730" i="2"/>
  <c r="I730" i="2"/>
  <c r="B731" i="2"/>
  <c r="C731" i="2"/>
  <c r="D731" i="2"/>
  <c r="E731" i="2"/>
  <c r="F731" i="2"/>
  <c r="G731" i="2"/>
  <c r="H731" i="2"/>
  <c r="I731" i="2"/>
  <c r="B732" i="2"/>
  <c r="C732" i="2"/>
  <c r="D732" i="2"/>
  <c r="E732" i="2"/>
  <c r="F732" i="2"/>
  <c r="G732" i="2"/>
  <c r="H732" i="2"/>
  <c r="I732" i="2"/>
  <c r="B733" i="2"/>
  <c r="C733" i="2"/>
  <c r="D733" i="2"/>
  <c r="E733" i="2"/>
  <c r="F733" i="2"/>
  <c r="G733" i="2"/>
  <c r="H733" i="2"/>
  <c r="I733" i="2"/>
  <c r="B734" i="2"/>
  <c r="C734" i="2"/>
  <c r="D734" i="2"/>
  <c r="E734" i="2"/>
  <c r="F734" i="2"/>
  <c r="G734" i="2"/>
  <c r="H734" i="2"/>
  <c r="I734" i="2"/>
  <c r="B735" i="2"/>
  <c r="C735" i="2"/>
  <c r="D735" i="2"/>
  <c r="E735" i="2"/>
  <c r="F735" i="2"/>
  <c r="G735" i="2"/>
  <c r="H735" i="2"/>
  <c r="I735" i="2"/>
  <c r="B736" i="2"/>
  <c r="C736" i="2"/>
  <c r="D736" i="2"/>
  <c r="E736" i="2"/>
  <c r="F736" i="2"/>
  <c r="G736" i="2"/>
  <c r="H736" i="2"/>
  <c r="I736" i="2"/>
  <c r="B737" i="2"/>
  <c r="C737" i="2"/>
  <c r="D737" i="2"/>
  <c r="E737" i="2"/>
  <c r="F737" i="2"/>
  <c r="G737" i="2"/>
  <c r="H737" i="2"/>
  <c r="I737" i="2"/>
  <c r="B738" i="2"/>
  <c r="C738" i="2"/>
  <c r="D738" i="2"/>
  <c r="E738" i="2"/>
  <c r="F738" i="2"/>
  <c r="G738" i="2"/>
  <c r="H738" i="2"/>
  <c r="I738" i="2"/>
  <c r="B739" i="2"/>
  <c r="C739" i="2"/>
  <c r="D739" i="2"/>
  <c r="E739" i="2"/>
  <c r="F739" i="2"/>
  <c r="G739" i="2"/>
  <c r="H739" i="2"/>
  <c r="I739" i="2"/>
  <c r="B740" i="2"/>
  <c r="C740" i="2"/>
  <c r="D740" i="2"/>
  <c r="E740" i="2"/>
  <c r="F740" i="2"/>
  <c r="G740" i="2"/>
  <c r="H740" i="2"/>
  <c r="I740" i="2"/>
  <c r="B741" i="2"/>
  <c r="C741" i="2"/>
  <c r="D741" i="2"/>
  <c r="E741" i="2"/>
  <c r="F741" i="2"/>
  <c r="G741" i="2"/>
  <c r="H741" i="2"/>
  <c r="I741" i="2"/>
  <c r="B742" i="2"/>
  <c r="C742" i="2"/>
  <c r="D742" i="2"/>
  <c r="E742" i="2"/>
  <c r="F742" i="2"/>
  <c r="G742" i="2"/>
  <c r="H742" i="2"/>
  <c r="I742" i="2"/>
  <c r="B743" i="2"/>
  <c r="C743" i="2"/>
  <c r="D743" i="2"/>
  <c r="E743" i="2"/>
  <c r="F743" i="2"/>
  <c r="G743" i="2"/>
  <c r="H743" i="2"/>
  <c r="I743" i="2"/>
  <c r="B744" i="2"/>
  <c r="C744" i="2"/>
  <c r="D744" i="2"/>
  <c r="E744" i="2"/>
  <c r="F744" i="2"/>
  <c r="G744" i="2"/>
  <c r="H744" i="2"/>
  <c r="I744" i="2"/>
  <c r="B745" i="2"/>
  <c r="C745" i="2"/>
  <c r="D745" i="2"/>
  <c r="E745" i="2"/>
  <c r="F745" i="2"/>
  <c r="G745" i="2"/>
  <c r="H745" i="2"/>
  <c r="I745" i="2"/>
  <c r="B746" i="2"/>
  <c r="C746" i="2"/>
  <c r="D746" i="2"/>
  <c r="E746" i="2"/>
  <c r="F746" i="2"/>
  <c r="G746" i="2"/>
  <c r="H746" i="2"/>
  <c r="I746" i="2"/>
  <c r="B747" i="2"/>
  <c r="C747" i="2"/>
  <c r="D747" i="2"/>
  <c r="E747" i="2"/>
  <c r="F747" i="2"/>
  <c r="G747" i="2"/>
  <c r="H747" i="2"/>
  <c r="I747" i="2"/>
  <c r="B748" i="2"/>
  <c r="C748" i="2"/>
  <c r="D748" i="2"/>
  <c r="E748" i="2"/>
  <c r="F748" i="2"/>
  <c r="G748" i="2"/>
  <c r="H748" i="2"/>
  <c r="I748" i="2"/>
  <c r="B749" i="2"/>
  <c r="C749" i="2"/>
  <c r="D749" i="2"/>
  <c r="E749" i="2"/>
  <c r="F749" i="2"/>
  <c r="G749" i="2"/>
  <c r="H749" i="2"/>
  <c r="I749" i="2"/>
  <c r="B750" i="2"/>
  <c r="C750" i="2"/>
  <c r="D750" i="2"/>
  <c r="E750" i="2"/>
  <c r="F750" i="2"/>
  <c r="G750" i="2"/>
  <c r="H750" i="2"/>
  <c r="I750" i="2"/>
  <c r="B751" i="2"/>
  <c r="C751" i="2"/>
  <c r="D751" i="2"/>
  <c r="E751" i="2"/>
  <c r="F751" i="2"/>
  <c r="G751" i="2"/>
  <c r="H751" i="2"/>
  <c r="I751" i="2"/>
  <c r="B752" i="2"/>
  <c r="C752" i="2"/>
  <c r="D752" i="2"/>
  <c r="E752" i="2"/>
  <c r="F752" i="2"/>
  <c r="G752" i="2"/>
  <c r="H752" i="2"/>
  <c r="I752" i="2"/>
  <c r="B753" i="2"/>
  <c r="C753" i="2"/>
  <c r="D753" i="2"/>
  <c r="E753" i="2"/>
  <c r="F753" i="2"/>
  <c r="G753" i="2"/>
  <c r="H753" i="2"/>
  <c r="I753" i="2"/>
  <c r="B754" i="2"/>
  <c r="C754" i="2"/>
  <c r="D754" i="2"/>
  <c r="E754" i="2"/>
  <c r="F754" i="2"/>
  <c r="G754" i="2"/>
  <c r="H754" i="2"/>
  <c r="I754" i="2"/>
  <c r="B755" i="2"/>
  <c r="C755" i="2"/>
  <c r="D755" i="2"/>
  <c r="E755" i="2"/>
  <c r="F755" i="2"/>
  <c r="G755" i="2"/>
  <c r="H755" i="2"/>
  <c r="I755" i="2"/>
  <c r="B756" i="2"/>
  <c r="C756" i="2"/>
  <c r="D756" i="2"/>
  <c r="E756" i="2"/>
  <c r="F756" i="2"/>
  <c r="G756" i="2"/>
  <c r="H756" i="2"/>
  <c r="I756" i="2"/>
  <c r="B757" i="2"/>
  <c r="C757" i="2"/>
  <c r="D757" i="2"/>
  <c r="E757" i="2"/>
  <c r="F757" i="2"/>
  <c r="G757" i="2"/>
  <c r="H757" i="2"/>
  <c r="I757" i="2"/>
  <c r="B758" i="2"/>
  <c r="C758" i="2"/>
  <c r="D758" i="2"/>
  <c r="E758" i="2"/>
  <c r="F758" i="2"/>
  <c r="G758" i="2"/>
  <c r="H758" i="2"/>
  <c r="I758" i="2"/>
  <c r="B759" i="2"/>
  <c r="C759" i="2"/>
  <c r="D759" i="2"/>
  <c r="E759" i="2"/>
  <c r="F759" i="2"/>
  <c r="G759" i="2"/>
  <c r="H759" i="2"/>
  <c r="I759" i="2"/>
  <c r="B760" i="2"/>
  <c r="C760" i="2"/>
  <c r="D760" i="2"/>
  <c r="E760" i="2"/>
  <c r="F760" i="2"/>
  <c r="G760" i="2"/>
  <c r="H760" i="2"/>
  <c r="I760" i="2"/>
  <c r="B761" i="2"/>
  <c r="C761" i="2"/>
  <c r="D761" i="2"/>
  <c r="E761" i="2"/>
  <c r="F761" i="2"/>
  <c r="G761" i="2"/>
  <c r="H761" i="2"/>
  <c r="I761" i="2"/>
  <c r="B762" i="2"/>
  <c r="C762" i="2"/>
  <c r="D762" i="2"/>
  <c r="E762" i="2"/>
  <c r="F762" i="2"/>
  <c r="G762" i="2"/>
  <c r="H762" i="2"/>
  <c r="I762" i="2"/>
  <c r="B763" i="2"/>
  <c r="C763" i="2"/>
  <c r="D763" i="2"/>
  <c r="E763" i="2"/>
  <c r="F763" i="2"/>
  <c r="G763" i="2"/>
  <c r="H763" i="2"/>
  <c r="I763" i="2"/>
  <c r="B764" i="2"/>
  <c r="C764" i="2"/>
  <c r="D764" i="2"/>
  <c r="E764" i="2"/>
  <c r="F764" i="2"/>
  <c r="G764" i="2"/>
  <c r="H764" i="2"/>
  <c r="I764" i="2"/>
  <c r="B765" i="2"/>
  <c r="C765" i="2"/>
  <c r="D765" i="2"/>
  <c r="E765" i="2"/>
  <c r="F765" i="2"/>
  <c r="G765" i="2"/>
  <c r="H765" i="2"/>
  <c r="I765" i="2"/>
  <c r="B766" i="2"/>
  <c r="C766" i="2"/>
  <c r="D766" i="2"/>
  <c r="E766" i="2"/>
  <c r="F766" i="2"/>
  <c r="G766" i="2"/>
  <c r="H766" i="2"/>
  <c r="I766" i="2"/>
  <c r="B767" i="2"/>
  <c r="C767" i="2"/>
  <c r="D767" i="2"/>
  <c r="E767" i="2"/>
  <c r="F767" i="2"/>
  <c r="G767" i="2"/>
  <c r="H767" i="2"/>
  <c r="I767" i="2"/>
  <c r="B768" i="2"/>
  <c r="C768" i="2"/>
  <c r="D768" i="2"/>
  <c r="E768" i="2"/>
  <c r="F768" i="2"/>
  <c r="G768" i="2"/>
  <c r="H768" i="2"/>
  <c r="I768" i="2"/>
  <c r="B769" i="2"/>
  <c r="C769" i="2"/>
  <c r="D769" i="2"/>
  <c r="E769" i="2"/>
  <c r="F769" i="2"/>
  <c r="G769" i="2"/>
  <c r="H769" i="2"/>
  <c r="I769" i="2"/>
  <c r="B770" i="2"/>
  <c r="C770" i="2"/>
  <c r="D770" i="2"/>
  <c r="E770" i="2"/>
  <c r="F770" i="2"/>
  <c r="G770" i="2"/>
  <c r="H770" i="2"/>
  <c r="I770" i="2"/>
  <c r="B771" i="2"/>
  <c r="C771" i="2"/>
  <c r="D771" i="2"/>
  <c r="E771" i="2"/>
  <c r="F771" i="2"/>
  <c r="G771" i="2"/>
  <c r="H771" i="2"/>
  <c r="I771" i="2"/>
  <c r="B772" i="2"/>
  <c r="C772" i="2"/>
  <c r="D772" i="2"/>
  <c r="E772" i="2"/>
  <c r="F772" i="2"/>
  <c r="G772" i="2"/>
  <c r="H772" i="2"/>
  <c r="I772" i="2"/>
  <c r="B773" i="2"/>
  <c r="C773" i="2"/>
  <c r="D773" i="2"/>
  <c r="E773" i="2"/>
  <c r="F773" i="2"/>
  <c r="G773" i="2"/>
  <c r="H773" i="2"/>
  <c r="I773" i="2"/>
  <c r="B774" i="2"/>
  <c r="C774" i="2"/>
  <c r="D774" i="2"/>
  <c r="E774" i="2"/>
  <c r="F774" i="2"/>
  <c r="G774" i="2"/>
  <c r="H774" i="2"/>
  <c r="I774" i="2"/>
  <c r="B775" i="2"/>
  <c r="C775" i="2"/>
  <c r="D775" i="2"/>
  <c r="E775" i="2"/>
  <c r="F775" i="2"/>
  <c r="G775" i="2"/>
  <c r="H775" i="2"/>
  <c r="I775" i="2"/>
  <c r="B776" i="2"/>
  <c r="C776" i="2"/>
  <c r="D776" i="2"/>
  <c r="E776" i="2"/>
  <c r="F776" i="2"/>
  <c r="G776" i="2"/>
  <c r="H776" i="2"/>
  <c r="I776" i="2"/>
  <c r="B777" i="2"/>
  <c r="C777" i="2"/>
  <c r="D777" i="2"/>
  <c r="E777" i="2"/>
  <c r="F777" i="2"/>
  <c r="G777" i="2"/>
  <c r="H777" i="2"/>
  <c r="I777" i="2"/>
  <c r="B778" i="2"/>
  <c r="C778" i="2"/>
  <c r="D778" i="2"/>
  <c r="E778" i="2"/>
  <c r="F778" i="2"/>
  <c r="G778" i="2"/>
  <c r="H778" i="2"/>
  <c r="I778" i="2"/>
  <c r="B779" i="2"/>
  <c r="C779" i="2"/>
  <c r="D779" i="2"/>
  <c r="E779" i="2"/>
  <c r="F779" i="2"/>
  <c r="G779" i="2"/>
  <c r="H779" i="2"/>
  <c r="I779" i="2"/>
  <c r="B780" i="2"/>
  <c r="C780" i="2"/>
  <c r="D780" i="2"/>
  <c r="E780" i="2"/>
  <c r="F780" i="2"/>
  <c r="G780" i="2"/>
  <c r="H780" i="2"/>
  <c r="I780" i="2"/>
  <c r="B781" i="2"/>
  <c r="C781" i="2"/>
  <c r="D781" i="2"/>
  <c r="E781" i="2"/>
  <c r="F781" i="2"/>
  <c r="G781" i="2"/>
  <c r="H781" i="2"/>
  <c r="I781" i="2"/>
  <c r="B782" i="2"/>
  <c r="C782" i="2"/>
  <c r="D782" i="2"/>
  <c r="E782" i="2"/>
  <c r="F782" i="2"/>
  <c r="G782" i="2"/>
  <c r="H782" i="2"/>
  <c r="I782" i="2"/>
  <c r="B783" i="2"/>
  <c r="C783" i="2"/>
  <c r="D783" i="2"/>
  <c r="E783" i="2"/>
  <c r="F783" i="2"/>
  <c r="G783" i="2"/>
  <c r="H783" i="2"/>
  <c r="I783" i="2"/>
  <c r="B784" i="2"/>
  <c r="C784" i="2"/>
  <c r="D784" i="2"/>
  <c r="E784" i="2"/>
  <c r="F784" i="2"/>
  <c r="G784" i="2"/>
  <c r="H784" i="2"/>
  <c r="I784" i="2"/>
  <c r="B785" i="2"/>
  <c r="C785" i="2"/>
  <c r="D785" i="2"/>
  <c r="E785" i="2"/>
  <c r="F785" i="2"/>
  <c r="G785" i="2"/>
  <c r="H785" i="2"/>
  <c r="I785" i="2"/>
  <c r="B786" i="2"/>
  <c r="C786" i="2"/>
  <c r="D786" i="2"/>
  <c r="E786" i="2"/>
  <c r="F786" i="2"/>
  <c r="G786" i="2"/>
  <c r="H786" i="2"/>
  <c r="I786" i="2"/>
  <c r="B787" i="2"/>
  <c r="C787" i="2"/>
  <c r="D787" i="2"/>
  <c r="E787" i="2"/>
  <c r="F787" i="2"/>
  <c r="G787" i="2"/>
  <c r="H787" i="2"/>
  <c r="I787" i="2"/>
  <c r="B788" i="2"/>
  <c r="C788" i="2"/>
  <c r="D788" i="2"/>
  <c r="E788" i="2"/>
  <c r="F788" i="2"/>
  <c r="G788" i="2"/>
  <c r="H788" i="2"/>
  <c r="I788" i="2"/>
  <c r="B789" i="2"/>
  <c r="C789" i="2"/>
  <c r="D789" i="2"/>
  <c r="E789" i="2"/>
  <c r="F789" i="2"/>
  <c r="G789" i="2"/>
  <c r="H789" i="2"/>
  <c r="I789" i="2"/>
  <c r="B790" i="2"/>
  <c r="C790" i="2"/>
  <c r="D790" i="2"/>
  <c r="E790" i="2"/>
  <c r="F790" i="2"/>
  <c r="G790" i="2"/>
  <c r="H790" i="2"/>
  <c r="I790" i="2"/>
  <c r="B791" i="2"/>
  <c r="C791" i="2"/>
  <c r="D791" i="2"/>
  <c r="E791" i="2"/>
  <c r="F791" i="2"/>
  <c r="G791" i="2"/>
  <c r="H791" i="2"/>
  <c r="I791" i="2"/>
  <c r="B792" i="2"/>
  <c r="C792" i="2"/>
  <c r="D792" i="2"/>
  <c r="E792" i="2"/>
  <c r="F792" i="2"/>
  <c r="G792" i="2"/>
  <c r="H792" i="2"/>
  <c r="I792" i="2"/>
  <c r="B793" i="2"/>
  <c r="C793" i="2"/>
  <c r="D793" i="2"/>
  <c r="E793" i="2"/>
  <c r="F793" i="2"/>
  <c r="G793" i="2"/>
  <c r="H793" i="2"/>
  <c r="I793" i="2"/>
  <c r="B794" i="2"/>
  <c r="C794" i="2"/>
  <c r="D794" i="2"/>
  <c r="E794" i="2"/>
  <c r="F794" i="2"/>
  <c r="G794" i="2"/>
  <c r="H794" i="2"/>
  <c r="I794" i="2"/>
  <c r="B795" i="2"/>
  <c r="C795" i="2"/>
  <c r="D795" i="2"/>
  <c r="E795" i="2"/>
  <c r="F795" i="2"/>
  <c r="G795" i="2"/>
  <c r="H795" i="2"/>
  <c r="I795" i="2"/>
  <c r="B796" i="2"/>
  <c r="C796" i="2"/>
  <c r="D796" i="2"/>
  <c r="E796" i="2"/>
  <c r="F796" i="2"/>
  <c r="G796" i="2"/>
  <c r="H796" i="2"/>
  <c r="I796" i="2"/>
  <c r="B797" i="2"/>
  <c r="C797" i="2"/>
  <c r="D797" i="2"/>
  <c r="E797" i="2"/>
  <c r="F797" i="2"/>
  <c r="G797" i="2"/>
  <c r="H797" i="2"/>
  <c r="I797" i="2"/>
  <c r="B798" i="2"/>
  <c r="C798" i="2"/>
  <c r="D798" i="2"/>
  <c r="E798" i="2"/>
  <c r="F798" i="2"/>
  <c r="G798" i="2"/>
  <c r="H798" i="2"/>
  <c r="I798" i="2"/>
  <c r="B799" i="2"/>
  <c r="C799" i="2"/>
  <c r="D799" i="2"/>
  <c r="E799" i="2"/>
  <c r="F799" i="2"/>
  <c r="G799" i="2"/>
  <c r="H799" i="2"/>
  <c r="I799" i="2"/>
  <c r="B800" i="2"/>
  <c r="C800" i="2"/>
  <c r="D800" i="2"/>
  <c r="E800" i="2"/>
  <c r="F800" i="2"/>
  <c r="G800" i="2"/>
  <c r="H800" i="2"/>
  <c r="I800" i="2"/>
  <c r="B801" i="2"/>
  <c r="C801" i="2"/>
  <c r="D801" i="2"/>
  <c r="E801" i="2"/>
  <c r="F801" i="2"/>
  <c r="G801" i="2"/>
  <c r="H801" i="2"/>
  <c r="I801" i="2"/>
  <c r="B802" i="2"/>
  <c r="C802" i="2"/>
  <c r="D802" i="2"/>
  <c r="E802" i="2"/>
  <c r="F802" i="2"/>
  <c r="G802" i="2"/>
  <c r="H802" i="2"/>
  <c r="I802" i="2"/>
  <c r="B803" i="2"/>
  <c r="C803" i="2"/>
  <c r="D803" i="2"/>
  <c r="E803" i="2"/>
  <c r="F803" i="2"/>
  <c r="G803" i="2"/>
  <c r="H803" i="2"/>
  <c r="I803" i="2"/>
  <c r="B804" i="2"/>
  <c r="C804" i="2"/>
  <c r="D804" i="2"/>
  <c r="E804" i="2"/>
  <c r="F804" i="2"/>
  <c r="G804" i="2"/>
  <c r="H804" i="2"/>
  <c r="I804" i="2"/>
  <c r="B805" i="2"/>
  <c r="C805" i="2"/>
  <c r="D805" i="2"/>
  <c r="E805" i="2"/>
  <c r="F805" i="2"/>
  <c r="G805" i="2"/>
  <c r="H805" i="2"/>
  <c r="I805" i="2"/>
  <c r="B806" i="2"/>
  <c r="C806" i="2"/>
  <c r="D806" i="2"/>
  <c r="E806" i="2"/>
  <c r="F806" i="2"/>
  <c r="G806" i="2"/>
  <c r="H806" i="2"/>
  <c r="I806" i="2"/>
  <c r="B807" i="2"/>
  <c r="C807" i="2"/>
  <c r="D807" i="2"/>
  <c r="E807" i="2"/>
  <c r="F807" i="2"/>
  <c r="G807" i="2"/>
  <c r="H807" i="2"/>
  <c r="I807" i="2"/>
  <c r="B808" i="2"/>
  <c r="C808" i="2"/>
  <c r="D808" i="2"/>
  <c r="E808" i="2"/>
  <c r="F808" i="2"/>
  <c r="G808" i="2"/>
  <c r="H808" i="2"/>
  <c r="I808" i="2"/>
  <c r="B809" i="2"/>
  <c r="C809" i="2"/>
  <c r="D809" i="2"/>
  <c r="E809" i="2"/>
  <c r="F809" i="2"/>
  <c r="G809" i="2"/>
  <c r="H809" i="2"/>
  <c r="I809" i="2"/>
  <c r="B810" i="2"/>
  <c r="C810" i="2"/>
  <c r="D810" i="2"/>
  <c r="E810" i="2"/>
  <c r="F810" i="2"/>
  <c r="G810" i="2"/>
  <c r="H810" i="2"/>
  <c r="I810" i="2"/>
  <c r="B811" i="2"/>
  <c r="C811" i="2"/>
  <c r="D811" i="2"/>
  <c r="E811" i="2"/>
  <c r="F811" i="2"/>
  <c r="G811" i="2"/>
  <c r="H811" i="2"/>
  <c r="I811" i="2"/>
  <c r="B812" i="2"/>
  <c r="C812" i="2"/>
  <c r="D812" i="2"/>
  <c r="E812" i="2"/>
  <c r="F812" i="2"/>
  <c r="G812" i="2"/>
  <c r="H812" i="2"/>
  <c r="I812" i="2"/>
  <c r="B813" i="2"/>
  <c r="C813" i="2"/>
  <c r="D813" i="2"/>
  <c r="E813" i="2"/>
  <c r="F813" i="2"/>
  <c r="G813" i="2"/>
  <c r="H813" i="2"/>
  <c r="I813" i="2"/>
  <c r="B814" i="2"/>
  <c r="C814" i="2"/>
  <c r="D814" i="2"/>
  <c r="E814" i="2"/>
  <c r="F814" i="2"/>
  <c r="G814" i="2"/>
  <c r="H814" i="2"/>
  <c r="I814" i="2"/>
  <c r="B815" i="2"/>
  <c r="C815" i="2"/>
  <c r="D815" i="2"/>
  <c r="E815" i="2"/>
  <c r="F815" i="2"/>
  <c r="G815" i="2"/>
  <c r="H815" i="2"/>
  <c r="I815" i="2"/>
  <c r="B816" i="2"/>
  <c r="C816" i="2"/>
  <c r="D816" i="2"/>
  <c r="E816" i="2"/>
  <c r="F816" i="2"/>
  <c r="G816" i="2"/>
  <c r="H816" i="2"/>
  <c r="I816" i="2"/>
  <c r="B817" i="2"/>
  <c r="C817" i="2"/>
  <c r="D817" i="2"/>
  <c r="E817" i="2"/>
  <c r="F817" i="2"/>
  <c r="G817" i="2"/>
  <c r="H817" i="2"/>
  <c r="I817" i="2"/>
  <c r="B818" i="2"/>
  <c r="C818" i="2"/>
  <c r="D818" i="2"/>
  <c r="E818" i="2"/>
  <c r="F818" i="2"/>
  <c r="G818" i="2"/>
  <c r="H818" i="2"/>
  <c r="I818" i="2"/>
  <c r="B819" i="2"/>
  <c r="C819" i="2"/>
  <c r="D819" i="2"/>
  <c r="E819" i="2"/>
  <c r="F819" i="2"/>
  <c r="G819" i="2"/>
  <c r="H819" i="2"/>
  <c r="I819" i="2"/>
  <c r="B820" i="2"/>
  <c r="C820" i="2"/>
  <c r="D820" i="2"/>
  <c r="E820" i="2"/>
  <c r="F820" i="2"/>
  <c r="G820" i="2"/>
  <c r="H820" i="2"/>
  <c r="I820" i="2"/>
  <c r="B821" i="2"/>
  <c r="C821" i="2"/>
  <c r="D821" i="2"/>
  <c r="E821" i="2"/>
  <c r="F821" i="2"/>
  <c r="G821" i="2"/>
  <c r="H821" i="2"/>
  <c r="I821" i="2"/>
  <c r="B822" i="2"/>
  <c r="C822" i="2"/>
  <c r="D822" i="2"/>
  <c r="E822" i="2"/>
  <c r="F822" i="2"/>
  <c r="G822" i="2"/>
  <c r="H822" i="2"/>
  <c r="I822" i="2"/>
  <c r="B823" i="2"/>
  <c r="C823" i="2"/>
  <c r="D823" i="2"/>
  <c r="E823" i="2"/>
  <c r="F823" i="2"/>
  <c r="G823" i="2"/>
  <c r="H823" i="2"/>
  <c r="I823" i="2"/>
  <c r="B824" i="2"/>
  <c r="C824" i="2"/>
  <c r="D824" i="2"/>
  <c r="E824" i="2"/>
  <c r="F824" i="2"/>
  <c r="G824" i="2"/>
  <c r="H824" i="2"/>
  <c r="I824" i="2"/>
  <c r="B825" i="2"/>
  <c r="C825" i="2"/>
  <c r="D825" i="2"/>
  <c r="E825" i="2"/>
  <c r="F825" i="2"/>
  <c r="G825" i="2"/>
  <c r="H825" i="2"/>
  <c r="I825" i="2"/>
  <c r="B826" i="2"/>
  <c r="C826" i="2"/>
  <c r="D826" i="2"/>
  <c r="E826" i="2"/>
  <c r="F826" i="2"/>
  <c r="G826" i="2"/>
  <c r="H826" i="2"/>
  <c r="I826" i="2"/>
  <c r="B827" i="2"/>
  <c r="C827" i="2"/>
  <c r="D827" i="2"/>
  <c r="E827" i="2"/>
  <c r="F827" i="2"/>
  <c r="G827" i="2"/>
  <c r="H827" i="2"/>
  <c r="I827" i="2"/>
  <c r="B828" i="2"/>
  <c r="C828" i="2"/>
  <c r="D828" i="2"/>
  <c r="E828" i="2"/>
  <c r="F828" i="2"/>
  <c r="G828" i="2"/>
  <c r="H828" i="2"/>
  <c r="I828" i="2"/>
  <c r="B829" i="2"/>
  <c r="C829" i="2"/>
  <c r="D829" i="2"/>
  <c r="E829" i="2"/>
  <c r="F829" i="2"/>
  <c r="G829" i="2"/>
  <c r="H829" i="2"/>
  <c r="I829" i="2"/>
  <c r="B830" i="2"/>
  <c r="C830" i="2"/>
  <c r="D830" i="2"/>
  <c r="E830" i="2"/>
  <c r="F830" i="2"/>
  <c r="G830" i="2"/>
  <c r="H830" i="2"/>
  <c r="I830" i="2"/>
  <c r="B831" i="2"/>
  <c r="C831" i="2"/>
  <c r="D831" i="2"/>
  <c r="E831" i="2"/>
  <c r="F831" i="2"/>
  <c r="G831" i="2"/>
  <c r="H831" i="2"/>
  <c r="I831" i="2"/>
  <c r="B832" i="2"/>
  <c r="C832" i="2"/>
  <c r="D832" i="2"/>
  <c r="E832" i="2"/>
  <c r="F832" i="2"/>
  <c r="G832" i="2"/>
  <c r="H832" i="2"/>
  <c r="I832" i="2"/>
  <c r="B833" i="2"/>
  <c r="C833" i="2"/>
  <c r="D833" i="2"/>
  <c r="E833" i="2"/>
  <c r="F833" i="2"/>
  <c r="G833" i="2"/>
  <c r="H833" i="2"/>
  <c r="I833" i="2"/>
  <c r="B834" i="2"/>
  <c r="C834" i="2"/>
  <c r="D834" i="2"/>
  <c r="E834" i="2"/>
  <c r="F834" i="2"/>
  <c r="G834" i="2"/>
  <c r="H834" i="2"/>
  <c r="I834" i="2"/>
  <c r="B835" i="2"/>
  <c r="C835" i="2"/>
  <c r="D835" i="2"/>
  <c r="E835" i="2"/>
  <c r="F835" i="2"/>
  <c r="G835" i="2"/>
  <c r="H835" i="2"/>
  <c r="I835" i="2"/>
  <c r="B836" i="2"/>
  <c r="C836" i="2"/>
  <c r="D836" i="2"/>
  <c r="E836" i="2"/>
  <c r="F836" i="2"/>
  <c r="G836" i="2"/>
  <c r="H836" i="2"/>
  <c r="I836" i="2"/>
  <c r="B837" i="2"/>
  <c r="C837" i="2"/>
  <c r="D837" i="2"/>
  <c r="E837" i="2"/>
  <c r="F837" i="2"/>
  <c r="G837" i="2"/>
  <c r="H837" i="2"/>
  <c r="I837" i="2"/>
  <c r="B838" i="2"/>
  <c r="C838" i="2"/>
  <c r="D838" i="2"/>
  <c r="E838" i="2"/>
  <c r="F838" i="2"/>
  <c r="G838" i="2"/>
  <c r="H838" i="2"/>
  <c r="I838" i="2"/>
  <c r="B839" i="2"/>
  <c r="C839" i="2"/>
  <c r="D839" i="2"/>
  <c r="E839" i="2"/>
  <c r="F839" i="2"/>
  <c r="G839" i="2"/>
  <c r="H839" i="2"/>
  <c r="I839" i="2"/>
  <c r="B840" i="2"/>
  <c r="C840" i="2"/>
  <c r="D840" i="2"/>
  <c r="E840" i="2"/>
  <c r="F840" i="2"/>
  <c r="G840" i="2"/>
  <c r="H840" i="2"/>
  <c r="I840" i="2"/>
  <c r="B841" i="2"/>
  <c r="C841" i="2"/>
  <c r="D841" i="2"/>
  <c r="E841" i="2"/>
  <c r="F841" i="2"/>
  <c r="G841" i="2"/>
  <c r="H841" i="2"/>
  <c r="I841" i="2"/>
  <c r="B842" i="2"/>
  <c r="C842" i="2"/>
  <c r="D842" i="2"/>
  <c r="E842" i="2"/>
  <c r="F842" i="2"/>
  <c r="G842" i="2"/>
  <c r="H842" i="2"/>
  <c r="I842" i="2"/>
  <c r="B843" i="2"/>
  <c r="C843" i="2"/>
  <c r="D843" i="2"/>
  <c r="E843" i="2"/>
  <c r="F843" i="2"/>
  <c r="G843" i="2"/>
  <c r="H843" i="2"/>
  <c r="I843" i="2"/>
  <c r="B844" i="2"/>
  <c r="C844" i="2"/>
  <c r="D844" i="2"/>
  <c r="E844" i="2"/>
  <c r="F844" i="2"/>
  <c r="G844" i="2"/>
  <c r="H844" i="2"/>
  <c r="I844" i="2"/>
  <c r="B845" i="2"/>
  <c r="C845" i="2"/>
  <c r="D845" i="2"/>
  <c r="E845" i="2"/>
  <c r="F845" i="2"/>
  <c r="G845" i="2"/>
  <c r="H845" i="2"/>
  <c r="I845" i="2"/>
  <c r="B846" i="2"/>
  <c r="C846" i="2"/>
  <c r="D846" i="2"/>
  <c r="E846" i="2"/>
  <c r="F846" i="2"/>
  <c r="G846" i="2"/>
  <c r="H846" i="2"/>
  <c r="I846" i="2"/>
  <c r="B847" i="2"/>
  <c r="C847" i="2"/>
  <c r="D847" i="2"/>
  <c r="E847" i="2"/>
  <c r="F847" i="2"/>
  <c r="G847" i="2"/>
  <c r="H847" i="2"/>
  <c r="I847" i="2"/>
  <c r="B848" i="2"/>
  <c r="C848" i="2"/>
  <c r="D848" i="2"/>
  <c r="E848" i="2"/>
  <c r="F848" i="2"/>
  <c r="G848" i="2"/>
  <c r="H848" i="2"/>
  <c r="I848" i="2"/>
  <c r="B849" i="2"/>
  <c r="C849" i="2"/>
  <c r="D849" i="2"/>
  <c r="E849" i="2"/>
  <c r="F849" i="2"/>
  <c r="G849" i="2"/>
  <c r="H849" i="2"/>
  <c r="I849" i="2"/>
  <c r="B850" i="2"/>
  <c r="C850" i="2"/>
  <c r="D850" i="2"/>
  <c r="E850" i="2"/>
  <c r="F850" i="2"/>
  <c r="G850" i="2"/>
  <c r="H850" i="2"/>
  <c r="I850" i="2"/>
  <c r="B851" i="2"/>
  <c r="C851" i="2"/>
  <c r="D851" i="2"/>
  <c r="E851" i="2"/>
  <c r="F851" i="2"/>
  <c r="G851" i="2"/>
  <c r="H851" i="2"/>
  <c r="I851" i="2"/>
  <c r="B852" i="2"/>
  <c r="C852" i="2"/>
  <c r="D852" i="2"/>
  <c r="E852" i="2"/>
  <c r="F852" i="2"/>
  <c r="G852" i="2"/>
  <c r="H852" i="2"/>
  <c r="I852" i="2"/>
  <c r="B853" i="2"/>
  <c r="C853" i="2"/>
  <c r="D853" i="2"/>
  <c r="E853" i="2"/>
  <c r="F853" i="2"/>
  <c r="G853" i="2"/>
  <c r="H853" i="2"/>
  <c r="I853" i="2"/>
  <c r="B854" i="2"/>
  <c r="C854" i="2"/>
  <c r="D854" i="2"/>
  <c r="E854" i="2"/>
  <c r="F854" i="2"/>
  <c r="G854" i="2"/>
  <c r="H854" i="2"/>
  <c r="I854" i="2"/>
  <c r="B855" i="2"/>
  <c r="C855" i="2"/>
  <c r="D855" i="2"/>
  <c r="E855" i="2"/>
  <c r="F855" i="2"/>
  <c r="G855" i="2"/>
  <c r="H855" i="2"/>
  <c r="I855" i="2"/>
  <c r="B856" i="2"/>
  <c r="C856" i="2"/>
  <c r="D856" i="2"/>
  <c r="E856" i="2"/>
  <c r="F856" i="2"/>
  <c r="G856" i="2"/>
  <c r="H856" i="2"/>
  <c r="I856" i="2"/>
  <c r="B857" i="2"/>
  <c r="C857" i="2"/>
  <c r="D857" i="2"/>
  <c r="E857" i="2"/>
  <c r="F857" i="2"/>
  <c r="G857" i="2"/>
  <c r="H857" i="2"/>
  <c r="I857" i="2"/>
  <c r="B858" i="2"/>
  <c r="C858" i="2"/>
  <c r="D858" i="2"/>
  <c r="E858" i="2"/>
  <c r="F858" i="2"/>
  <c r="G858" i="2"/>
  <c r="H858" i="2"/>
  <c r="I858" i="2"/>
  <c r="B859" i="2"/>
  <c r="C859" i="2"/>
  <c r="D859" i="2"/>
  <c r="E859" i="2"/>
  <c r="F859" i="2"/>
  <c r="G859" i="2"/>
  <c r="H859" i="2"/>
  <c r="I859" i="2"/>
  <c r="B860" i="2"/>
  <c r="C860" i="2"/>
  <c r="D860" i="2"/>
  <c r="E860" i="2"/>
  <c r="F860" i="2"/>
  <c r="G860" i="2"/>
  <c r="H860" i="2"/>
  <c r="I860" i="2"/>
  <c r="B861" i="2"/>
  <c r="C861" i="2"/>
  <c r="D861" i="2"/>
  <c r="E861" i="2"/>
  <c r="F861" i="2"/>
  <c r="G861" i="2"/>
  <c r="H861" i="2"/>
  <c r="I861" i="2"/>
  <c r="B862" i="2"/>
  <c r="C862" i="2"/>
  <c r="D862" i="2"/>
  <c r="E862" i="2"/>
  <c r="F862" i="2"/>
  <c r="G862" i="2"/>
  <c r="H862" i="2"/>
  <c r="I862" i="2"/>
  <c r="B863" i="2"/>
  <c r="C863" i="2"/>
  <c r="D863" i="2"/>
  <c r="E863" i="2"/>
  <c r="F863" i="2"/>
  <c r="G863" i="2"/>
  <c r="H863" i="2"/>
  <c r="I863" i="2"/>
  <c r="B864" i="2"/>
  <c r="C864" i="2"/>
  <c r="D864" i="2"/>
  <c r="E864" i="2"/>
  <c r="F864" i="2"/>
  <c r="G864" i="2"/>
  <c r="H864" i="2"/>
  <c r="I864" i="2"/>
  <c r="B865" i="2"/>
  <c r="C865" i="2"/>
  <c r="D865" i="2"/>
  <c r="E865" i="2"/>
  <c r="F865" i="2"/>
  <c r="G865" i="2"/>
  <c r="H865" i="2"/>
  <c r="I865" i="2"/>
  <c r="B866" i="2"/>
  <c r="C866" i="2"/>
  <c r="D866" i="2"/>
  <c r="E866" i="2"/>
  <c r="F866" i="2"/>
  <c r="G866" i="2"/>
  <c r="H866" i="2"/>
  <c r="I866" i="2"/>
  <c r="B867" i="2"/>
  <c r="C867" i="2"/>
  <c r="D867" i="2"/>
  <c r="E867" i="2"/>
  <c r="F867" i="2"/>
  <c r="G867" i="2"/>
  <c r="H867" i="2"/>
  <c r="I867" i="2"/>
  <c r="B868" i="2"/>
  <c r="C868" i="2"/>
  <c r="D868" i="2"/>
  <c r="E868" i="2"/>
  <c r="F868" i="2"/>
  <c r="G868" i="2"/>
  <c r="H868" i="2"/>
  <c r="I868" i="2"/>
  <c r="B869" i="2"/>
  <c r="C869" i="2"/>
  <c r="D869" i="2"/>
  <c r="E869" i="2"/>
  <c r="F869" i="2"/>
  <c r="G869" i="2"/>
  <c r="H869" i="2"/>
  <c r="I869" i="2"/>
  <c r="B870" i="2"/>
  <c r="C870" i="2"/>
  <c r="D870" i="2"/>
  <c r="E870" i="2"/>
  <c r="F870" i="2"/>
  <c r="G870" i="2"/>
  <c r="H870" i="2"/>
  <c r="I870" i="2"/>
  <c r="B871" i="2"/>
  <c r="C871" i="2"/>
  <c r="D871" i="2"/>
  <c r="E871" i="2"/>
  <c r="F871" i="2"/>
  <c r="G871" i="2"/>
  <c r="H871" i="2"/>
  <c r="I871" i="2"/>
  <c r="B872" i="2"/>
  <c r="C872" i="2"/>
  <c r="D872" i="2"/>
  <c r="E872" i="2"/>
  <c r="F872" i="2"/>
  <c r="G872" i="2"/>
  <c r="H872" i="2"/>
  <c r="I872" i="2"/>
  <c r="B873" i="2"/>
  <c r="C873" i="2"/>
  <c r="D873" i="2"/>
  <c r="E873" i="2"/>
  <c r="F873" i="2"/>
  <c r="G873" i="2"/>
  <c r="H873" i="2"/>
  <c r="I873" i="2"/>
  <c r="B874" i="2"/>
  <c r="C874" i="2"/>
  <c r="D874" i="2"/>
  <c r="E874" i="2"/>
  <c r="F874" i="2"/>
  <c r="G874" i="2"/>
  <c r="H874" i="2"/>
  <c r="I874" i="2"/>
  <c r="B875" i="2"/>
  <c r="C875" i="2"/>
  <c r="D875" i="2"/>
  <c r="E875" i="2"/>
  <c r="F875" i="2"/>
  <c r="G875" i="2"/>
  <c r="H875" i="2"/>
  <c r="I875" i="2"/>
  <c r="B876" i="2"/>
  <c r="C876" i="2"/>
  <c r="D876" i="2"/>
  <c r="E876" i="2"/>
  <c r="F876" i="2"/>
  <c r="G876" i="2"/>
  <c r="H876" i="2"/>
  <c r="I876" i="2"/>
  <c r="B877" i="2"/>
  <c r="C877" i="2"/>
  <c r="D877" i="2"/>
  <c r="E877" i="2"/>
  <c r="F877" i="2"/>
  <c r="G877" i="2"/>
  <c r="H877" i="2"/>
  <c r="I877" i="2"/>
  <c r="B878" i="2"/>
  <c r="C878" i="2"/>
  <c r="D878" i="2"/>
  <c r="E878" i="2"/>
  <c r="F878" i="2"/>
  <c r="G878" i="2"/>
  <c r="H878" i="2"/>
  <c r="I878" i="2"/>
  <c r="B879" i="2"/>
  <c r="C879" i="2"/>
  <c r="D879" i="2"/>
  <c r="E879" i="2"/>
  <c r="F879" i="2"/>
  <c r="G879" i="2"/>
  <c r="H879" i="2"/>
  <c r="I879" i="2"/>
  <c r="B880" i="2"/>
  <c r="C880" i="2"/>
  <c r="D880" i="2"/>
  <c r="E880" i="2"/>
  <c r="F880" i="2"/>
  <c r="G880" i="2"/>
  <c r="H880" i="2"/>
  <c r="I880" i="2"/>
  <c r="B881" i="2"/>
  <c r="C881" i="2"/>
  <c r="D881" i="2"/>
  <c r="E881" i="2"/>
  <c r="F881" i="2"/>
  <c r="G881" i="2"/>
  <c r="H881" i="2"/>
  <c r="I881" i="2"/>
  <c r="B882" i="2"/>
  <c r="C882" i="2"/>
  <c r="D882" i="2"/>
  <c r="E882" i="2"/>
  <c r="F882" i="2"/>
  <c r="G882" i="2"/>
  <c r="H882" i="2"/>
  <c r="I882" i="2"/>
  <c r="B883" i="2"/>
  <c r="C883" i="2"/>
  <c r="D883" i="2"/>
  <c r="E883" i="2"/>
  <c r="F883" i="2"/>
  <c r="G883" i="2"/>
  <c r="H883" i="2"/>
  <c r="I883" i="2"/>
  <c r="B884" i="2"/>
  <c r="C884" i="2"/>
  <c r="D884" i="2"/>
  <c r="E884" i="2"/>
  <c r="F884" i="2"/>
  <c r="G884" i="2"/>
  <c r="H884" i="2"/>
  <c r="I884" i="2"/>
  <c r="B885" i="2"/>
  <c r="C885" i="2"/>
  <c r="D885" i="2"/>
  <c r="E885" i="2"/>
  <c r="F885" i="2"/>
  <c r="G885" i="2"/>
  <c r="H885" i="2"/>
  <c r="I885" i="2"/>
  <c r="B886" i="2"/>
  <c r="C886" i="2"/>
  <c r="D886" i="2"/>
  <c r="E886" i="2"/>
  <c r="F886" i="2"/>
  <c r="G886" i="2"/>
  <c r="H886" i="2"/>
  <c r="I886" i="2"/>
  <c r="B887" i="2"/>
  <c r="C887" i="2"/>
  <c r="D887" i="2"/>
  <c r="E887" i="2"/>
  <c r="F887" i="2"/>
  <c r="G887" i="2"/>
  <c r="H887" i="2"/>
  <c r="I887" i="2"/>
  <c r="B888" i="2"/>
  <c r="C888" i="2"/>
  <c r="D888" i="2"/>
  <c r="E888" i="2"/>
  <c r="F888" i="2"/>
  <c r="G888" i="2"/>
  <c r="H888" i="2"/>
  <c r="I888" i="2"/>
  <c r="B889" i="2"/>
  <c r="C889" i="2"/>
  <c r="D889" i="2"/>
  <c r="E889" i="2"/>
  <c r="F889" i="2"/>
  <c r="G889" i="2"/>
  <c r="H889" i="2"/>
  <c r="I889" i="2"/>
  <c r="B890" i="2"/>
  <c r="C890" i="2"/>
  <c r="D890" i="2"/>
  <c r="E890" i="2"/>
  <c r="F890" i="2"/>
  <c r="G890" i="2"/>
  <c r="H890" i="2"/>
  <c r="I890" i="2"/>
  <c r="B891" i="2"/>
  <c r="C891" i="2"/>
  <c r="D891" i="2"/>
  <c r="E891" i="2"/>
  <c r="F891" i="2"/>
  <c r="G891" i="2"/>
  <c r="H891" i="2"/>
  <c r="I891" i="2"/>
  <c r="B892" i="2"/>
  <c r="C892" i="2"/>
  <c r="D892" i="2"/>
  <c r="E892" i="2"/>
  <c r="F892" i="2"/>
  <c r="G892" i="2"/>
  <c r="H892" i="2"/>
  <c r="I892" i="2"/>
  <c r="B893" i="2"/>
  <c r="C893" i="2"/>
  <c r="D893" i="2"/>
  <c r="E893" i="2"/>
  <c r="F893" i="2"/>
  <c r="G893" i="2"/>
  <c r="H893" i="2"/>
  <c r="I893" i="2"/>
  <c r="B894" i="2"/>
  <c r="C894" i="2"/>
  <c r="D894" i="2"/>
  <c r="E894" i="2"/>
  <c r="F894" i="2"/>
  <c r="G894" i="2"/>
  <c r="H894" i="2"/>
  <c r="I894" i="2"/>
  <c r="B895" i="2"/>
  <c r="C895" i="2"/>
  <c r="D895" i="2"/>
  <c r="E895" i="2"/>
  <c r="F895" i="2"/>
  <c r="G895" i="2"/>
  <c r="H895" i="2"/>
  <c r="I895" i="2"/>
  <c r="B896" i="2"/>
  <c r="C896" i="2"/>
  <c r="D896" i="2"/>
  <c r="E896" i="2"/>
  <c r="F896" i="2"/>
  <c r="G896" i="2"/>
  <c r="H896" i="2"/>
  <c r="I896" i="2"/>
  <c r="B897" i="2"/>
  <c r="C897" i="2"/>
  <c r="D897" i="2"/>
  <c r="E897" i="2"/>
  <c r="F897" i="2"/>
  <c r="G897" i="2"/>
  <c r="H897" i="2"/>
  <c r="I897" i="2"/>
  <c r="B898" i="2"/>
  <c r="C898" i="2"/>
  <c r="D898" i="2"/>
  <c r="E898" i="2"/>
  <c r="F898" i="2"/>
  <c r="G898" i="2"/>
  <c r="H898" i="2"/>
  <c r="I898" i="2"/>
  <c r="B899" i="2"/>
  <c r="C899" i="2"/>
  <c r="D899" i="2"/>
  <c r="E899" i="2"/>
  <c r="F899" i="2"/>
  <c r="G899" i="2"/>
  <c r="H899" i="2"/>
  <c r="I899" i="2"/>
  <c r="B900" i="2"/>
  <c r="C900" i="2"/>
  <c r="D900" i="2"/>
  <c r="E900" i="2"/>
  <c r="F900" i="2"/>
  <c r="G900" i="2"/>
  <c r="H900" i="2"/>
  <c r="I900" i="2"/>
  <c r="B901" i="2"/>
  <c r="C901" i="2"/>
  <c r="D901" i="2"/>
  <c r="E901" i="2"/>
  <c r="F901" i="2"/>
  <c r="G901" i="2"/>
  <c r="H901" i="2"/>
  <c r="I901" i="2"/>
  <c r="B902" i="2"/>
  <c r="C902" i="2"/>
  <c r="D902" i="2"/>
  <c r="E902" i="2"/>
  <c r="F902" i="2"/>
  <c r="G902" i="2"/>
  <c r="H902" i="2"/>
  <c r="I902" i="2"/>
  <c r="B903" i="2"/>
  <c r="C903" i="2"/>
  <c r="D903" i="2"/>
  <c r="E903" i="2"/>
  <c r="F903" i="2"/>
  <c r="G903" i="2"/>
  <c r="H903" i="2"/>
  <c r="I903" i="2"/>
  <c r="B904" i="2"/>
  <c r="C904" i="2"/>
  <c r="D904" i="2"/>
  <c r="E904" i="2"/>
  <c r="F904" i="2"/>
  <c r="G904" i="2"/>
  <c r="H904" i="2"/>
  <c r="I904" i="2"/>
  <c r="B905" i="2"/>
  <c r="C905" i="2"/>
  <c r="D905" i="2"/>
  <c r="E905" i="2"/>
  <c r="F905" i="2"/>
  <c r="G905" i="2"/>
  <c r="H905" i="2"/>
  <c r="I905" i="2"/>
  <c r="B906" i="2"/>
  <c r="C906" i="2"/>
  <c r="D906" i="2"/>
  <c r="E906" i="2"/>
  <c r="F906" i="2"/>
  <c r="G906" i="2"/>
  <c r="H906" i="2"/>
  <c r="I906" i="2"/>
  <c r="B907" i="2"/>
  <c r="C907" i="2"/>
  <c r="D907" i="2"/>
  <c r="E907" i="2"/>
  <c r="F907" i="2"/>
  <c r="G907" i="2"/>
  <c r="H907" i="2"/>
  <c r="I907" i="2"/>
  <c r="B908" i="2"/>
  <c r="C908" i="2"/>
  <c r="D908" i="2"/>
  <c r="E908" i="2"/>
  <c r="F908" i="2"/>
  <c r="G908" i="2"/>
  <c r="H908" i="2"/>
  <c r="I908" i="2"/>
  <c r="B909" i="2"/>
  <c r="C909" i="2"/>
  <c r="D909" i="2"/>
  <c r="E909" i="2"/>
  <c r="F909" i="2"/>
  <c r="G909" i="2"/>
  <c r="H909" i="2"/>
  <c r="I909" i="2"/>
  <c r="B910" i="2"/>
  <c r="C910" i="2"/>
  <c r="D910" i="2"/>
  <c r="E910" i="2"/>
  <c r="F910" i="2"/>
  <c r="G910" i="2"/>
  <c r="H910" i="2"/>
  <c r="I910" i="2"/>
  <c r="B911" i="2"/>
  <c r="C911" i="2"/>
  <c r="D911" i="2"/>
  <c r="E911" i="2"/>
  <c r="F911" i="2"/>
  <c r="G911" i="2"/>
  <c r="H911" i="2"/>
  <c r="I911" i="2"/>
  <c r="B912" i="2"/>
  <c r="C912" i="2"/>
  <c r="D912" i="2"/>
  <c r="E912" i="2"/>
  <c r="F912" i="2"/>
  <c r="G912" i="2"/>
  <c r="H912" i="2"/>
  <c r="I912" i="2"/>
  <c r="B913" i="2"/>
  <c r="C913" i="2"/>
  <c r="D913" i="2"/>
  <c r="E913" i="2"/>
  <c r="F913" i="2"/>
  <c r="G913" i="2"/>
  <c r="H913" i="2"/>
  <c r="I913" i="2"/>
  <c r="B914" i="2"/>
  <c r="C914" i="2"/>
  <c r="D914" i="2"/>
  <c r="E914" i="2"/>
  <c r="F914" i="2"/>
  <c r="G914" i="2"/>
  <c r="H914" i="2"/>
  <c r="I914" i="2"/>
  <c r="B915" i="2"/>
  <c r="C915" i="2"/>
  <c r="D915" i="2"/>
  <c r="E915" i="2"/>
  <c r="F915" i="2"/>
  <c r="G915" i="2"/>
  <c r="H915" i="2"/>
  <c r="I915" i="2"/>
  <c r="B916" i="2"/>
  <c r="C916" i="2"/>
  <c r="D916" i="2"/>
  <c r="E916" i="2"/>
  <c r="F916" i="2"/>
  <c r="G916" i="2"/>
  <c r="H916" i="2"/>
  <c r="I916" i="2"/>
  <c r="B917" i="2"/>
  <c r="C917" i="2"/>
  <c r="D917" i="2"/>
  <c r="E917" i="2"/>
  <c r="F917" i="2"/>
  <c r="G917" i="2"/>
  <c r="H917" i="2"/>
  <c r="I917" i="2"/>
  <c r="B918" i="2"/>
  <c r="C918" i="2"/>
  <c r="D918" i="2"/>
  <c r="E918" i="2"/>
  <c r="F918" i="2"/>
  <c r="G918" i="2"/>
  <c r="H918" i="2"/>
  <c r="I918" i="2"/>
  <c r="B919" i="2"/>
  <c r="C919" i="2"/>
  <c r="D919" i="2"/>
  <c r="E919" i="2"/>
  <c r="F919" i="2"/>
  <c r="G919" i="2"/>
  <c r="H919" i="2"/>
  <c r="I919" i="2"/>
  <c r="B920" i="2"/>
  <c r="C920" i="2"/>
  <c r="D920" i="2"/>
  <c r="E920" i="2"/>
  <c r="F920" i="2"/>
  <c r="G920" i="2"/>
  <c r="H920" i="2"/>
  <c r="I920" i="2"/>
  <c r="B921" i="2"/>
  <c r="C921" i="2"/>
  <c r="D921" i="2"/>
  <c r="E921" i="2"/>
  <c r="F921" i="2"/>
  <c r="G921" i="2"/>
  <c r="H921" i="2"/>
  <c r="I921" i="2"/>
  <c r="B922" i="2"/>
  <c r="C922" i="2"/>
  <c r="D922" i="2"/>
  <c r="E922" i="2"/>
  <c r="F922" i="2"/>
  <c r="G922" i="2"/>
  <c r="H922" i="2"/>
  <c r="I922" i="2"/>
  <c r="B923" i="2"/>
  <c r="C923" i="2"/>
  <c r="D923" i="2"/>
  <c r="E923" i="2"/>
  <c r="F923" i="2"/>
  <c r="G923" i="2"/>
  <c r="H923" i="2"/>
  <c r="I923" i="2"/>
  <c r="B924" i="2"/>
  <c r="C924" i="2"/>
  <c r="D924" i="2"/>
  <c r="E924" i="2"/>
  <c r="F924" i="2"/>
  <c r="G924" i="2"/>
  <c r="H924" i="2"/>
  <c r="I924" i="2"/>
  <c r="B925" i="2"/>
  <c r="C925" i="2"/>
  <c r="D925" i="2"/>
  <c r="E925" i="2"/>
  <c r="F925" i="2"/>
  <c r="G925" i="2"/>
  <c r="H925" i="2"/>
  <c r="I925" i="2"/>
  <c r="B926" i="2"/>
  <c r="C926" i="2"/>
  <c r="D926" i="2"/>
  <c r="E926" i="2"/>
  <c r="F926" i="2"/>
  <c r="G926" i="2"/>
  <c r="H926" i="2"/>
  <c r="I926" i="2"/>
  <c r="B927" i="2"/>
  <c r="C927" i="2"/>
  <c r="D927" i="2"/>
  <c r="E927" i="2"/>
  <c r="F927" i="2"/>
  <c r="G927" i="2"/>
  <c r="H927" i="2"/>
  <c r="I927" i="2"/>
  <c r="B928" i="2"/>
  <c r="C928" i="2"/>
  <c r="D928" i="2"/>
  <c r="E928" i="2"/>
  <c r="F928" i="2"/>
  <c r="G928" i="2"/>
  <c r="H928" i="2"/>
  <c r="I928" i="2"/>
  <c r="B929" i="2"/>
  <c r="C929" i="2"/>
  <c r="D929" i="2"/>
  <c r="E929" i="2"/>
  <c r="F929" i="2"/>
  <c r="G929" i="2"/>
  <c r="H929" i="2"/>
  <c r="I929" i="2"/>
  <c r="B930" i="2"/>
  <c r="C930" i="2"/>
  <c r="D930" i="2"/>
  <c r="E930" i="2"/>
  <c r="F930" i="2"/>
  <c r="G930" i="2"/>
  <c r="H930" i="2"/>
  <c r="I930" i="2"/>
  <c r="B931" i="2"/>
  <c r="C931" i="2"/>
  <c r="D931" i="2"/>
  <c r="E931" i="2"/>
  <c r="F931" i="2"/>
  <c r="G931" i="2"/>
  <c r="H931" i="2"/>
  <c r="I931" i="2"/>
  <c r="B932" i="2"/>
  <c r="C932" i="2"/>
  <c r="D932" i="2"/>
  <c r="E932" i="2"/>
  <c r="F932" i="2"/>
  <c r="G932" i="2"/>
  <c r="H932" i="2"/>
  <c r="I932" i="2"/>
  <c r="B933" i="2"/>
  <c r="C933" i="2"/>
  <c r="D933" i="2"/>
  <c r="E933" i="2"/>
  <c r="F933" i="2"/>
  <c r="G933" i="2"/>
  <c r="H933" i="2"/>
  <c r="I933" i="2"/>
  <c r="B934" i="2"/>
  <c r="C934" i="2"/>
  <c r="D934" i="2"/>
  <c r="E934" i="2"/>
  <c r="F934" i="2"/>
  <c r="G934" i="2"/>
  <c r="H934" i="2"/>
  <c r="I934" i="2"/>
  <c r="B935" i="2"/>
  <c r="C935" i="2"/>
  <c r="D935" i="2"/>
  <c r="E935" i="2"/>
  <c r="F935" i="2"/>
  <c r="G935" i="2"/>
  <c r="H935" i="2"/>
  <c r="I935" i="2"/>
  <c r="B936" i="2"/>
  <c r="C936" i="2"/>
  <c r="D936" i="2"/>
  <c r="E936" i="2"/>
  <c r="F936" i="2"/>
  <c r="G936" i="2"/>
  <c r="H936" i="2"/>
  <c r="I936" i="2"/>
  <c r="B937" i="2"/>
  <c r="C937" i="2"/>
  <c r="D937" i="2"/>
  <c r="E937" i="2"/>
  <c r="F937" i="2"/>
  <c r="G937" i="2"/>
  <c r="H937" i="2"/>
  <c r="I937" i="2"/>
  <c r="B938" i="2"/>
  <c r="C938" i="2"/>
  <c r="D938" i="2"/>
  <c r="E938" i="2"/>
  <c r="F938" i="2"/>
  <c r="G938" i="2"/>
  <c r="H938" i="2"/>
  <c r="I938" i="2"/>
  <c r="B939" i="2"/>
  <c r="C939" i="2"/>
  <c r="D939" i="2"/>
  <c r="E939" i="2"/>
  <c r="F939" i="2"/>
  <c r="G939" i="2"/>
  <c r="H939" i="2"/>
  <c r="I939" i="2"/>
  <c r="B940" i="2"/>
  <c r="C940" i="2"/>
  <c r="D940" i="2"/>
  <c r="E940" i="2"/>
  <c r="F940" i="2"/>
  <c r="G940" i="2"/>
  <c r="H940" i="2"/>
  <c r="I940" i="2"/>
  <c r="B941" i="2"/>
  <c r="C941" i="2"/>
  <c r="D941" i="2"/>
  <c r="E941" i="2"/>
  <c r="F941" i="2"/>
  <c r="G941" i="2"/>
  <c r="H941" i="2"/>
  <c r="I941" i="2"/>
  <c r="B942" i="2"/>
  <c r="C942" i="2"/>
  <c r="D942" i="2"/>
  <c r="E942" i="2"/>
  <c r="F942" i="2"/>
  <c r="G942" i="2"/>
  <c r="H942" i="2"/>
  <c r="I942" i="2"/>
  <c r="B943" i="2"/>
  <c r="C943" i="2"/>
  <c r="D943" i="2"/>
  <c r="E943" i="2"/>
  <c r="F943" i="2"/>
  <c r="G943" i="2"/>
  <c r="H943" i="2"/>
  <c r="I943" i="2"/>
  <c r="B944" i="2"/>
  <c r="C944" i="2"/>
  <c r="D944" i="2"/>
  <c r="E944" i="2"/>
  <c r="F944" i="2"/>
  <c r="G944" i="2"/>
  <c r="H944" i="2"/>
  <c r="I944" i="2"/>
  <c r="B945" i="2"/>
  <c r="C945" i="2"/>
  <c r="D945" i="2"/>
  <c r="E945" i="2"/>
  <c r="F945" i="2"/>
  <c r="G945" i="2"/>
  <c r="H945" i="2"/>
  <c r="I945" i="2"/>
  <c r="B946" i="2"/>
  <c r="C946" i="2"/>
  <c r="D946" i="2"/>
  <c r="E946" i="2"/>
  <c r="F946" i="2"/>
  <c r="G946" i="2"/>
  <c r="H946" i="2"/>
  <c r="I946" i="2"/>
  <c r="B947" i="2"/>
  <c r="C947" i="2"/>
  <c r="D947" i="2"/>
  <c r="E947" i="2"/>
  <c r="F947" i="2"/>
  <c r="G947" i="2"/>
  <c r="H947" i="2"/>
  <c r="I947" i="2"/>
  <c r="B948" i="2"/>
  <c r="C948" i="2"/>
  <c r="D948" i="2"/>
  <c r="E948" i="2"/>
  <c r="F948" i="2"/>
  <c r="G948" i="2"/>
  <c r="H948" i="2"/>
  <c r="I948" i="2"/>
  <c r="B949" i="2"/>
  <c r="C949" i="2"/>
  <c r="D949" i="2"/>
  <c r="E949" i="2"/>
  <c r="F949" i="2"/>
  <c r="G949" i="2"/>
  <c r="H949" i="2"/>
  <c r="I949" i="2"/>
  <c r="B950" i="2"/>
  <c r="C950" i="2"/>
  <c r="D950" i="2"/>
  <c r="E950" i="2"/>
  <c r="F950" i="2"/>
  <c r="G950" i="2"/>
  <c r="H950" i="2"/>
  <c r="I950" i="2"/>
  <c r="B951" i="2"/>
  <c r="C951" i="2"/>
  <c r="D951" i="2"/>
  <c r="E951" i="2"/>
  <c r="F951" i="2"/>
  <c r="G951" i="2"/>
  <c r="H951" i="2"/>
  <c r="I951" i="2"/>
  <c r="B952" i="2"/>
  <c r="C952" i="2"/>
  <c r="D952" i="2"/>
  <c r="E952" i="2"/>
  <c r="F952" i="2"/>
  <c r="G952" i="2"/>
  <c r="H952" i="2"/>
  <c r="I952" i="2"/>
  <c r="B953" i="2"/>
  <c r="C953" i="2"/>
  <c r="D953" i="2"/>
  <c r="E953" i="2"/>
  <c r="F953" i="2"/>
  <c r="G953" i="2"/>
  <c r="H953" i="2"/>
  <c r="I953" i="2"/>
  <c r="B954" i="2"/>
  <c r="C954" i="2"/>
  <c r="D954" i="2"/>
  <c r="E954" i="2"/>
  <c r="F954" i="2"/>
  <c r="G954" i="2"/>
  <c r="H954" i="2"/>
  <c r="I954" i="2"/>
  <c r="B955" i="2"/>
  <c r="C955" i="2"/>
  <c r="D955" i="2"/>
  <c r="E955" i="2"/>
  <c r="F955" i="2"/>
  <c r="G955" i="2"/>
  <c r="H955" i="2"/>
  <c r="I955" i="2"/>
  <c r="B956" i="2"/>
  <c r="C956" i="2"/>
  <c r="D956" i="2"/>
  <c r="E956" i="2"/>
  <c r="F956" i="2"/>
  <c r="G956" i="2"/>
  <c r="H956" i="2"/>
  <c r="I956" i="2"/>
  <c r="B957" i="2"/>
  <c r="C957" i="2"/>
  <c r="D957" i="2"/>
  <c r="E957" i="2"/>
  <c r="F957" i="2"/>
  <c r="G957" i="2"/>
  <c r="H957" i="2"/>
  <c r="I957" i="2"/>
  <c r="B958" i="2"/>
  <c r="C958" i="2"/>
  <c r="D958" i="2"/>
  <c r="E958" i="2"/>
  <c r="F958" i="2"/>
  <c r="G958" i="2"/>
  <c r="H958" i="2"/>
  <c r="I958" i="2"/>
  <c r="B959" i="2"/>
  <c r="C959" i="2"/>
  <c r="D959" i="2"/>
  <c r="E959" i="2"/>
  <c r="F959" i="2"/>
  <c r="G959" i="2"/>
  <c r="H959" i="2"/>
  <c r="I959" i="2"/>
  <c r="B960" i="2"/>
  <c r="C960" i="2"/>
  <c r="D960" i="2"/>
  <c r="E960" i="2"/>
  <c r="F960" i="2"/>
  <c r="G960" i="2"/>
  <c r="H960" i="2"/>
  <c r="I960" i="2"/>
  <c r="B961" i="2"/>
  <c r="C961" i="2"/>
  <c r="D961" i="2"/>
  <c r="E961" i="2"/>
  <c r="F961" i="2"/>
  <c r="G961" i="2"/>
  <c r="H961" i="2"/>
  <c r="I961" i="2"/>
  <c r="B962" i="2"/>
  <c r="C962" i="2"/>
  <c r="D962" i="2"/>
  <c r="E962" i="2"/>
  <c r="F962" i="2"/>
  <c r="G962" i="2"/>
  <c r="H962" i="2"/>
  <c r="I962" i="2"/>
  <c r="B963" i="2"/>
  <c r="C963" i="2"/>
  <c r="D963" i="2"/>
  <c r="E963" i="2"/>
  <c r="F963" i="2"/>
  <c r="G963" i="2"/>
  <c r="H963" i="2"/>
  <c r="I963" i="2"/>
  <c r="B964" i="2"/>
  <c r="C964" i="2"/>
  <c r="D964" i="2"/>
  <c r="E964" i="2"/>
  <c r="F964" i="2"/>
  <c r="G964" i="2"/>
  <c r="H964" i="2"/>
  <c r="I964" i="2"/>
  <c r="B965" i="2"/>
  <c r="C965" i="2"/>
  <c r="D965" i="2"/>
  <c r="E965" i="2"/>
  <c r="F965" i="2"/>
  <c r="G965" i="2"/>
  <c r="H965" i="2"/>
  <c r="I965" i="2"/>
  <c r="B966" i="2"/>
  <c r="C966" i="2"/>
  <c r="D966" i="2"/>
  <c r="E966" i="2"/>
  <c r="F966" i="2"/>
  <c r="G966" i="2"/>
  <c r="H966" i="2"/>
  <c r="I966" i="2"/>
  <c r="B967" i="2"/>
  <c r="C967" i="2"/>
  <c r="D967" i="2"/>
  <c r="E967" i="2"/>
  <c r="F967" i="2"/>
  <c r="G967" i="2"/>
  <c r="H967" i="2"/>
  <c r="I967" i="2"/>
  <c r="B968" i="2"/>
  <c r="C968" i="2"/>
  <c r="D968" i="2"/>
  <c r="E968" i="2"/>
  <c r="F968" i="2"/>
  <c r="G968" i="2"/>
  <c r="H968" i="2"/>
  <c r="I968" i="2"/>
  <c r="B969" i="2"/>
  <c r="C969" i="2"/>
  <c r="D969" i="2"/>
  <c r="E969" i="2"/>
  <c r="F969" i="2"/>
  <c r="G969" i="2"/>
  <c r="H969" i="2"/>
  <c r="I969" i="2"/>
  <c r="B970" i="2"/>
  <c r="C970" i="2"/>
  <c r="D970" i="2"/>
  <c r="E970" i="2"/>
  <c r="F970" i="2"/>
  <c r="G970" i="2"/>
  <c r="H970" i="2"/>
  <c r="I970" i="2"/>
  <c r="B971" i="2"/>
  <c r="C971" i="2"/>
  <c r="D971" i="2"/>
  <c r="E971" i="2"/>
  <c r="F971" i="2"/>
  <c r="G971" i="2"/>
  <c r="H971" i="2"/>
  <c r="I971" i="2"/>
  <c r="B972" i="2"/>
  <c r="C972" i="2"/>
  <c r="D972" i="2"/>
  <c r="E972" i="2"/>
  <c r="F972" i="2"/>
  <c r="G972" i="2"/>
  <c r="H972" i="2"/>
  <c r="I972" i="2"/>
  <c r="B973" i="2"/>
  <c r="C973" i="2"/>
  <c r="D973" i="2"/>
  <c r="E973" i="2"/>
  <c r="F973" i="2"/>
  <c r="G973" i="2"/>
  <c r="H973" i="2"/>
  <c r="I973" i="2"/>
  <c r="B974" i="2"/>
  <c r="C974" i="2"/>
  <c r="D974" i="2"/>
  <c r="E974" i="2"/>
  <c r="F974" i="2"/>
  <c r="G974" i="2"/>
  <c r="H974" i="2"/>
  <c r="I974" i="2"/>
  <c r="B975" i="2"/>
  <c r="C975" i="2"/>
  <c r="D975" i="2"/>
  <c r="E975" i="2"/>
  <c r="F975" i="2"/>
  <c r="G975" i="2"/>
  <c r="H975" i="2"/>
  <c r="I975" i="2"/>
  <c r="B976" i="2"/>
  <c r="C976" i="2"/>
  <c r="D976" i="2"/>
  <c r="E976" i="2"/>
  <c r="F976" i="2"/>
  <c r="G976" i="2"/>
  <c r="H976" i="2"/>
  <c r="I976" i="2"/>
  <c r="B977" i="2"/>
  <c r="C977" i="2"/>
  <c r="D977" i="2"/>
  <c r="E977" i="2"/>
  <c r="F977" i="2"/>
  <c r="G977" i="2"/>
  <c r="H977" i="2"/>
  <c r="I977" i="2"/>
  <c r="B978" i="2"/>
  <c r="C978" i="2"/>
  <c r="D978" i="2"/>
  <c r="E978" i="2"/>
  <c r="F978" i="2"/>
  <c r="G978" i="2"/>
  <c r="H978" i="2"/>
  <c r="I978" i="2"/>
  <c r="B979" i="2"/>
  <c r="C979" i="2"/>
  <c r="D979" i="2"/>
  <c r="E979" i="2"/>
  <c r="F979" i="2"/>
  <c r="G979" i="2"/>
  <c r="H979" i="2"/>
  <c r="I979" i="2"/>
  <c r="B980" i="2"/>
  <c r="C980" i="2"/>
  <c r="D980" i="2"/>
  <c r="E980" i="2"/>
  <c r="F980" i="2"/>
  <c r="G980" i="2"/>
  <c r="H980" i="2"/>
  <c r="I980" i="2"/>
  <c r="B981" i="2"/>
  <c r="C981" i="2"/>
  <c r="D981" i="2"/>
  <c r="E981" i="2"/>
  <c r="F981" i="2"/>
  <c r="G981" i="2"/>
  <c r="H981" i="2"/>
  <c r="I981" i="2"/>
  <c r="B982" i="2"/>
  <c r="C982" i="2"/>
  <c r="D982" i="2"/>
  <c r="E982" i="2"/>
  <c r="F982" i="2"/>
  <c r="G982" i="2"/>
  <c r="H982" i="2"/>
  <c r="I982" i="2"/>
  <c r="B983" i="2"/>
  <c r="C983" i="2"/>
  <c r="D983" i="2"/>
  <c r="E983" i="2"/>
  <c r="F983" i="2"/>
  <c r="G983" i="2"/>
  <c r="H983" i="2"/>
  <c r="I983" i="2"/>
  <c r="B984" i="2"/>
  <c r="C984" i="2"/>
  <c r="D984" i="2"/>
  <c r="E984" i="2"/>
  <c r="F984" i="2"/>
  <c r="G984" i="2"/>
  <c r="H984" i="2"/>
  <c r="I984" i="2"/>
  <c r="B985" i="2"/>
  <c r="C985" i="2"/>
  <c r="D985" i="2"/>
  <c r="E985" i="2"/>
  <c r="F985" i="2"/>
  <c r="G985" i="2"/>
  <c r="H985" i="2"/>
  <c r="I985" i="2"/>
  <c r="B986" i="2"/>
  <c r="C986" i="2"/>
  <c r="D986" i="2"/>
  <c r="E986" i="2"/>
  <c r="F986" i="2"/>
  <c r="G986" i="2"/>
  <c r="H986" i="2"/>
  <c r="I986" i="2"/>
  <c r="B987" i="2"/>
  <c r="C987" i="2"/>
  <c r="D987" i="2"/>
  <c r="E987" i="2"/>
  <c r="F987" i="2"/>
  <c r="G987" i="2"/>
  <c r="H987" i="2"/>
  <c r="I987" i="2"/>
  <c r="B988" i="2"/>
  <c r="C988" i="2"/>
  <c r="D988" i="2"/>
  <c r="E988" i="2"/>
  <c r="F988" i="2"/>
  <c r="G988" i="2"/>
  <c r="H988" i="2"/>
  <c r="I988" i="2"/>
  <c r="B989" i="2"/>
  <c r="C989" i="2"/>
  <c r="D989" i="2"/>
  <c r="E989" i="2"/>
  <c r="F989" i="2"/>
  <c r="G989" i="2"/>
  <c r="H989" i="2"/>
  <c r="I989" i="2"/>
  <c r="B990" i="2"/>
  <c r="C990" i="2"/>
  <c r="D990" i="2"/>
  <c r="E990" i="2"/>
  <c r="F990" i="2"/>
  <c r="G990" i="2"/>
  <c r="H990" i="2"/>
  <c r="I990" i="2"/>
  <c r="B991" i="2"/>
  <c r="C991" i="2"/>
  <c r="D991" i="2"/>
  <c r="E991" i="2"/>
  <c r="F991" i="2"/>
  <c r="G991" i="2"/>
  <c r="H991" i="2"/>
  <c r="I991" i="2"/>
  <c r="B992" i="2"/>
  <c r="C992" i="2"/>
  <c r="D992" i="2"/>
  <c r="E992" i="2"/>
  <c r="F992" i="2"/>
  <c r="G992" i="2"/>
  <c r="H992" i="2"/>
  <c r="I992" i="2"/>
  <c r="B993" i="2"/>
  <c r="C993" i="2"/>
  <c r="D993" i="2"/>
  <c r="E993" i="2"/>
  <c r="F993" i="2"/>
  <c r="G993" i="2"/>
  <c r="H993" i="2"/>
  <c r="I993" i="2"/>
  <c r="B994" i="2"/>
  <c r="C994" i="2"/>
  <c r="D994" i="2"/>
  <c r="E994" i="2"/>
  <c r="F994" i="2"/>
  <c r="G994" i="2"/>
  <c r="H994" i="2"/>
  <c r="I994" i="2"/>
  <c r="B995" i="2"/>
  <c r="C995" i="2"/>
  <c r="D995" i="2"/>
  <c r="E995" i="2"/>
  <c r="F995" i="2"/>
  <c r="G995" i="2"/>
  <c r="H995" i="2"/>
  <c r="I995" i="2"/>
  <c r="B996" i="2"/>
  <c r="C996" i="2"/>
  <c r="D996" i="2"/>
  <c r="E996" i="2"/>
  <c r="F996" i="2"/>
  <c r="G996" i="2"/>
  <c r="H996" i="2"/>
  <c r="I996" i="2"/>
  <c r="B997" i="2"/>
  <c r="C997" i="2"/>
  <c r="D997" i="2"/>
  <c r="E997" i="2"/>
  <c r="F997" i="2"/>
  <c r="G997" i="2"/>
  <c r="H997" i="2"/>
  <c r="I997" i="2"/>
  <c r="B998" i="2"/>
  <c r="C998" i="2"/>
  <c r="D998" i="2"/>
  <c r="E998" i="2"/>
  <c r="F998" i="2"/>
  <c r="G998" i="2"/>
  <c r="H998" i="2"/>
  <c r="I998" i="2"/>
  <c r="B999" i="2"/>
  <c r="C999" i="2"/>
  <c r="D999" i="2"/>
  <c r="E999" i="2"/>
  <c r="F999" i="2"/>
  <c r="G999" i="2"/>
  <c r="H999" i="2"/>
  <c r="I999" i="2"/>
  <c r="B1000" i="2"/>
  <c r="C1000" i="2"/>
  <c r="D1000" i="2"/>
  <c r="E1000" i="2"/>
  <c r="F1000" i="2"/>
  <c r="G1000" i="2"/>
  <c r="H1000" i="2"/>
  <c r="I1000" i="2"/>
  <c r="B1001" i="2"/>
  <c r="C1001" i="2"/>
  <c r="D1001" i="2"/>
  <c r="E1001" i="2"/>
  <c r="F1001" i="2"/>
  <c r="G1001" i="2"/>
  <c r="H1001" i="2"/>
  <c r="I1001" i="2"/>
  <c r="B1002" i="2"/>
  <c r="C1002" i="2"/>
  <c r="D1002" i="2"/>
  <c r="E1002" i="2"/>
  <c r="F1002" i="2"/>
  <c r="G1002" i="2"/>
  <c r="H1002" i="2"/>
  <c r="I1002" i="2"/>
  <c r="B1003" i="2"/>
  <c r="C1003" i="2"/>
  <c r="D1003" i="2"/>
  <c r="E1003" i="2"/>
  <c r="F1003" i="2"/>
  <c r="G1003" i="2"/>
  <c r="H1003" i="2"/>
  <c r="I1003" i="2"/>
  <c r="B1004" i="2"/>
  <c r="C1004" i="2"/>
  <c r="D1004" i="2"/>
  <c r="E1004" i="2"/>
  <c r="F1004" i="2"/>
  <c r="G1004" i="2"/>
  <c r="H1004" i="2"/>
  <c r="I1004" i="2"/>
  <c r="B1005" i="2"/>
  <c r="C1005" i="2"/>
  <c r="D1005" i="2"/>
  <c r="E1005" i="2"/>
  <c r="F1005" i="2"/>
  <c r="G1005" i="2"/>
  <c r="H1005" i="2"/>
  <c r="I1005" i="2"/>
  <c r="B1006" i="2"/>
  <c r="C1006" i="2"/>
  <c r="D1006" i="2"/>
  <c r="E1006" i="2"/>
  <c r="F1006" i="2"/>
  <c r="G1006" i="2"/>
  <c r="H1006" i="2"/>
  <c r="I1006" i="2"/>
  <c r="B1007" i="2"/>
  <c r="C1007" i="2"/>
  <c r="D1007" i="2"/>
  <c r="E1007" i="2"/>
  <c r="F1007" i="2"/>
  <c r="G1007" i="2"/>
  <c r="H1007" i="2"/>
  <c r="I1007" i="2"/>
  <c r="B1008" i="2"/>
  <c r="C1008" i="2"/>
  <c r="D1008" i="2"/>
  <c r="E1008" i="2"/>
  <c r="F1008" i="2"/>
  <c r="G1008" i="2"/>
  <c r="H1008" i="2"/>
  <c r="I1008" i="2"/>
  <c r="B1009" i="2"/>
  <c r="C1009" i="2"/>
  <c r="D1009" i="2"/>
  <c r="E1009" i="2"/>
  <c r="F1009" i="2"/>
  <c r="G1009" i="2"/>
  <c r="H1009" i="2"/>
  <c r="I1009" i="2"/>
  <c r="B1010" i="2"/>
  <c r="C1010" i="2"/>
  <c r="D1010" i="2"/>
  <c r="E1010" i="2"/>
  <c r="F1010" i="2"/>
  <c r="G1010" i="2"/>
  <c r="H1010" i="2"/>
  <c r="I1010" i="2"/>
  <c r="B1011" i="2"/>
  <c r="C1011" i="2"/>
  <c r="D1011" i="2"/>
  <c r="E1011" i="2"/>
  <c r="F1011" i="2"/>
  <c r="G1011" i="2"/>
  <c r="H1011" i="2"/>
  <c r="I1011" i="2"/>
  <c r="B1012" i="2"/>
  <c r="C1012" i="2"/>
  <c r="D1012" i="2"/>
  <c r="E1012" i="2"/>
  <c r="F1012" i="2"/>
  <c r="G1012" i="2"/>
  <c r="H1012" i="2"/>
  <c r="I1012" i="2"/>
  <c r="B1013" i="2"/>
  <c r="C1013" i="2"/>
  <c r="D1013" i="2"/>
  <c r="E1013" i="2"/>
  <c r="F1013" i="2"/>
  <c r="G1013" i="2"/>
  <c r="H1013" i="2"/>
  <c r="I1013" i="2"/>
  <c r="B1014" i="2"/>
  <c r="C1014" i="2"/>
  <c r="D1014" i="2"/>
  <c r="E1014" i="2"/>
  <c r="F1014" i="2"/>
  <c r="G1014" i="2"/>
  <c r="H1014" i="2"/>
  <c r="I1014" i="2"/>
  <c r="B1015" i="2"/>
  <c r="C1015" i="2"/>
  <c r="D1015" i="2"/>
  <c r="E1015" i="2"/>
  <c r="F1015" i="2"/>
  <c r="G1015" i="2"/>
  <c r="H1015" i="2"/>
  <c r="I1015" i="2"/>
  <c r="B1016" i="2"/>
  <c r="C1016" i="2"/>
  <c r="D1016" i="2"/>
  <c r="E1016" i="2"/>
  <c r="F1016" i="2"/>
  <c r="G1016" i="2"/>
  <c r="H1016" i="2"/>
  <c r="I1016" i="2"/>
  <c r="B1017" i="2"/>
  <c r="C1017" i="2"/>
  <c r="D1017" i="2"/>
  <c r="E1017" i="2"/>
  <c r="F1017" i="2"/>
  <c r="G1017" i="2"/>
  <c r="H1017" i="2"/>
  <c r="I1017" i="2"/>
  <c r="B1018" i="2"/>
  <c r="C1018" i="2"/>
  <c r="D1018" i="2"/>
  <c r="E1018" i="2"/>
  <c r="F1018" i="2"/>
  <c r="G1018" i="2"/>
  <c r="H1018" i="2"/>
  <c r="I1018" i="2"/>
  <c r="B1019" i="2"/>
  <c r="C1019" i="2"/>
  <c r="D1019" i="2"/>
  <c r="E1019" i="2"/>
  <c r="F1019" i="2"/>
  <c r="G1019" i="2"/>
  <c r="H1019" i="2"/>
  <c r="I1019" i="2"/>
  <c r="B1020" i="2"/>
  <c r="C1020" i="2"/>
  <c r="D1020" i="2"/>
  <c r="E1020" i="2"/>
  <c r="F1020" i="2"/>
  <c r="G1020" i="2"/>
  <c r="H1020" i="2"/>
  <c r="I1020" i="2"/>
  <c r="B1021" i="2"/>
  <c r="C1021" i="2"/>
  <c r="D1021" i="2"/>
  <c r="E1021" i="2"/>
  <c r="F1021" i="2"/>
  <c r="G1021" i="2"/>
  <c r="H1021" i="2"/>
  <c r="I1021" i="2"/>
  <c r="B1022" i="2"/>
  <c r="C1022" i="2"/>
  <c r="D1022" i="2"/>
  <c r="E1022" i="2"/>
  <c r="F1022" i="2"/>
  <c r="G1022" i="2"/>
  <c r="H1022" i="2"/>
  <c r="I1022" i="2"/>
  <c r="B1023" i="2"/>
  <c r="C1023" i="2"/>
  <c r="D1023" i="2"/>
  <c r="E1023" i="2"/>
  <c r="F1023" i="2"/>
  <c r="G1023" i="2"/>
  <c r="H1023" i="2"/>
  <c r="I1023" i="2"/>
  <c r="B1024" i="2"/>
  <c r="C1024" i="2"/>
  <c r="D1024" i="2"/>
  <c r="E1024" i="2"/>
  <c r="F1024" i="2"/>
  <c r="G1024" i="2"/>
  <c r="H1024" i="2"/>
  <c r="I1024" i="2"/>
  <c r="B1025" i="2"/>
  <c r="C1025" i="2"/>
  <c r="D1025" i="2"/>
  <c r="E1025" i="2"/>
  <c r="F1025" i="2"/>
  <c r="G1025" i="2"/>
  <c r="H1025" i="2"/>
  <c r="I1025" i="2"/>
  <c r="B1026" i="2"/>
  <c r="C1026" i="2"/>
  <c r="D1026" i="2"/>
  <c r="E1026" i="2"/>
  <c r="F1026" i="2"/>
  <c r="G1026" i="2"/>
  <c r="H1026" i="2"/>
  <c r="I1026" i="2"/>
  <c r="B1027" i="2"/>
  <c r="C1027" i="2"/>
  <c r="D1027" i="2"/>
  <c r="E1027" i="2"/>
  <c r="F1027" i="2"/>
  <c r="G1027" i="2"/>
  <c r="H1027" i="2"/>
  <c r="I1027" i="2"/>
  <c r="B1028" i="2"/>
  <c r="C1028" i="2"/>
  <c r="D1028" i="2"/>
  <c r="E1028" i="2"/>
  <c r="F1028" i="2"/>
  <c r="G1028" i="2"/>
  <c r="H1028" i="2"/>
  <c r="I1028" i="2"/>
  <c r="B1029" i="2"/>
  <c r="C1029" i="2"/>
  <c r="D1029" i="2"/>
  <c r="E1029" i="2"/>
  <c r="F1029" i="2"/>
  <c r="G1029" i="2"/>
  <c r="H1029" i="2"/>
  <c r="I1029" i="2"/>
  <c r="B1030" i="2"/>
  <c r="C1030" i="2"/>
  <c r="D1030" i="2"/>
  <c r="E1030" i="2"/>
  <c r="F1030" i="2"/>
  <c r="G1030" i="2"/>
  <c r="H1030" i="2"/>
  <c r="I1030" i="2"/>
  <c r="B1031" i="2"/>
  <c r="C1031" i="2"/>
  <c r="D1031" i="2"/>
  <c r="E1031" i="2"/>
  <c r="F1031" i="2"/>
  <c r="G1031" i="2"/>
  <c r="H1031" i="2"/>
  <c r="I1031" i="2"/>
  <c r="B1032" i="2"/>
  <c r="C1032" i="2"/>
  <c r="D1032" i="2"/>
  <c r="E1032" i="2"/>
  <c r="F1032" i="2"/>
  <c r="G1032" i="2"/>
  <c r="H1032" i="2"/>
  <c r="I1032" i="2"/>
  <c r="B1033" i="2"/>
  <c r="C1033" i="2"/>
  <c r="D1033" i="2"/>
  <c r="E1033" i="2"/>
  <c r="F1033" i="2"/>
  <c r="G1033" i="2"/>
  <c r="H1033" i="2"/>
  <c r="I1033" i="2"/>
  <c r="B1034" i="2"/>
  <c r="C1034" i="2"/>
  <c r="D1034" i="2"/>
  <c r="E1034" i="2"/>
  <c r="F1034" i="2"/>
  <c r="G1034" i="2"/>
  <c r="H1034" i="2"/>
  <c r="I1034" i="2"/>
  <c r="B1035" i="2"/>
  <c r="C1035" i="2"/>
  <c r="D1035" i="2"/>
  <c r="E1035" i="2"/>
  <c r="F1035" i="2"/>
  <c r="G1035" i="2"/>
  <c r="H1035" i="2"/>
  <c r="I1035" i="2"/>
  <c r="B1036" i="2"/>
  <c r="C1036" i="2"/>
  <c r="D1036" i="2"/>
  <c r="E1036" i="2"/>
  <c r="F1036" i="2"/>
  <c r="G1036" i="2"/>
  <c r="H1036" i="2"/>
  <c r="I1036" i="2"/>
  <c r="B1037" i="2"/>
  <c r="C1037" i="2"/>
  <c r="D1037" i="2"/>
  <c r="E1037" i="2"/>
  <c r="F1037" i="2"/>
  <c r="G1037" i="2"/>
  <c r="H1037" i="2"/>
  <c r="I1037" i="2"/>
  <c r="B1038" i="2"/>
  <c r="C1038" i="2"/>
  <c r="D1038" i="2"/>
  <c r="E1038" i="2"/>
  <c r="F1038" i="2"/>
  <c r="G1038" i="2"/>
  <c r="H1038" i="2"/>
  <c r="I1038" i="2"/>
  <c r="B1039" i="2"/>
  <c r="C1039" i="2"/>
  <c r="D1039" i="2"/>
  <c r="E1039" i="2"/>
  <c r="F1039" i="2"/>
  <c r="G1039" i="2"/>
  <c r="H1039" i="2"/>
  <c r="I1039" i="2"/>
  <c r="B1040" i="2"/>
  <c r="C1040" i="2"/>
  <c r="D1040" i="2"/>
  <c r="E1040" i="2"/>
  <c r="F1040" i="2"/>
  <c r="G1040" i="2"/>
  <c r="H1040" i="2"/>
  <c r="I1040" i="2"/>
  <c r="B1041" i="2"/>
  <c r="C1041" i="2"/>
  <c r="D1041" i="2"/>
  <c r="E1041" i="2"/>
  <c r="F1041" i="2"/>
  <c r="G1041" i="2"/>
  <c r="H1041" i="2"/>
  <c r="I1041" i="2"/>
  <c r="B1042" i="2"/>
  <c r="C1042" i="2"/>
  <c r="D1042" i="2"/>
  <c r="E1042" i="2"/>
  <c r="F1042" i="2"/>
  <c r="G1042" i="2"/>
  <c r="H1042" i="2"/>
  <c r="I1042" i="2"/>
  <c r="B1043" i="2"/>
  <c r="C1043" i="2"/>
  <c r="D1043" i="2"/>
  <c r="E1043" i="2"/>
  <c r="F1043" i="2"/>
  <c r="G1043" i="2"/>
  <c r="H1043" i="2"/>
  <c r="I1043" i="2"/>
  <c r="B1044" i="2"/>
  <c r="C1044" i="2"/>
  <c r="D1044" i="2"/>
  <c r="E1044" i="2"/>
  <c r="F1044" i="2"/>
  <c r="G1044" i="2"/>
  <c r="H1044" i="2"/>
  <c r="I1044" i="2"/>
  <c r="B1045" i="2"/>
  <c r="C1045" i="2"/>
  <c r="D1045" i="2"/>
  <c r="E1045" i="2"/>
  <c r="F1045" i="2"/>
  <c r="G1045" i="2"/>
  <c r="H1045" i="2"/>
  <c r="I1045" i="2"/>
  <c r="B1046" i="2"/>
  <c r="C1046" i="2"/>
  <c r="D1046" i="2"/>
  <c r="E1046" i="2"/>
  <c r="F1046" i="2"/>
  <c r="G1046" i="2"/>
  <c r="H1046" i="2"/>
  <c r="I1046" i="2"/>
  <c r="B1047" i="2"/>
  <c r="C1047" i="2"/>
  <c r="D1047" i="2"/>
  <c r="E1047" i="2"/>
  <c r="F1047" i="2"/>
  <c r="G1047" i="2"/>
  <c r="H1047" i="2"/>
  <c r="I1047" i="2"/>
  <c r="B1048" i="2"/>
  <c r="C1048" i="2"/>
  <c r="D1048" i="2"/>
  <c r="E1048" i="2"/>
  <c r="F1048" i="2"/>
  <c r="G1048" i="2"/>
  <c r="H1048" i="2"/>
  <c r="I1048" i="2"/>
  <c r="B1049" i="2"/>
  <c r="C1049" i="2"/>
  <c r="D1049" i="2"/>
  <c r="E1049" i="2"/>
  <c r="F1049" i="2"/>
  <c r="G1049" i="2"/>
  <c r="H1049" i="2"/>
  <c r="I1049" i="2"/>
  <c r="B1050" i="2"/>
  <c r="C1050" i="2"/>
  <c r="D1050" i="2"/>
  <c r="E1050" i="2"/>
  <c r="F1050" i="2"/>
  <c r="G1050" i="2"/>
  <c r="H1050" i="2"/>
  <c r="I1050" i="2"/>
  <c r="B1051" i="2"/>
  <c r="C1051" i="2"/>
  <c r="D1051" i="2"/>
  <c r="E1051" i="2"/>
  <c r="F1051" i="2"/>
  <c r="G1051" i="2"/>
  <c r="H1051" i="2"/>
  <c r="I1051" i="2"/>
  <c r="B1052" i="2"/>
  <c r="C1052" i="2"/>
  <c r="D1052" i="2"/>
  <c r="E1052" i="2"/>
  <c r="F1052" i="2"/>
  <c r="G1052" i="2"/>
  <c r="H1052" i="2"/>
  <c r="I1052" i="2"/>
  <c r="B1053" i="2"/>
  <c r="C1053" i="2"/>
  <c r="D1053" i="2"/>
  <c r="E1053" i="2"/>
  <c r="F1053" i="2"/>
  <c r="G1053" i="2"/>
  <c r="H1053" i="2"/>
  <c r="I1053" i="2"/>
  <c r="B1054" i="2"/>
  <c r="C1054" i="2"/>
  <c r="D1054" i="2"/>
  <c r="E1054" i="2"/>
  <c r="F1054" i="2"/>
  <c r="G1054" i="2"/>
  <c r="H1054" i="2"/>
  <c r="I1054" i="2"/>
  <c r="B1055" i="2"/>
  <c r="C1055" i="2"/>
  <c r="D1055" i="2"/>
  <c r="E1055" i="2"/>
  <c r="F1055" i="2"/>
  <c r="G1055" i="2"/>
  <c r="H1055" i="2"/>
  <c r="I1055" i="2"/>
  <c r="B1056" i="2"/>
  <c r="C1056" i="2"/>
  <c r="D1056" i="2"/>
  <c r="E1056" i="2"/>
  <c r="F1056" i="2"/>
  <c r="G1056" i="2"/>
  <c r="H1056" i="2"/>
  <c r="I1056" i="2"/>
  <c r="B1057" i="2"/>
  <c r="C1057" i="2"/>
  <c r="D1057" i="2"/>
  <c r="E1057" i="2"/>
  <c r="F1057" i="2"/>
  <c r="G1057" i="2"/>
  <c r="H1057" i="2"/>
  <c r="I1057" i="2"/>
  <c r="B1058" i="2"/>
  <c r="C1058" i="2"/>
  <c r="D1058" i="2"/>
  <c r="E1058" i="2"/>
  <c r="F1058" i="2"/>
  <c r="G1058" i="2"/>
  <c r="H1058" i="2"/>
  <c r="I1058" i="2"/>
  <c r="B1059" i="2"/>
  <c r="C1059" i="2"/>
  <c r="D1059" i="2"/>
  <c r="E1059" i="2"/>
  <c r="F1059" i="2"/>
  <c r="G1059" i="2"/>
  <c r="H1059" i="2"/>
  <c r="I1059" i="2"/>
  <c r="B1060" i="2"/>
  <c r="C1060" i="2"/>
  <c r="D1060" i="2"/>
  <c r="E1060" i="2"/>
  <c r="F1060" i="2"/>
  <c r="G1060" i="2"/>
  <c r="H1060" i="2"/>
  <c r="I1060" i="2"/>
  <c r="B1061" i="2"/>
  <c r="C1061" i="2"/>
  <c r="D1061" i="2"/>
  <c r="E1061" i="2"/>
  <c r="F1061" i="2"/>
  <c r="G1061" i="2"/>
  <c r="H1061" i="2"/>
  <c r="I1061" i="2"/>
  <c r="B1062" i="2"/>
  <c r="C1062" i="2"/>
  <c r="D1062" i="2"/>
  <c r="E1062" i="2"/>
  <c r="F1062" i="2"/>
  <c r="G1062" i="2"/>
  <c r="H1062" i="2"/>
  <c r="I1062" i="2"/>
  <c r="B1063" i="2"/>
  <c r="C1063" i="2"/>
  <c r="D1063" i="2"/>
  <c r="E1063" i="2"/>
  <c r="F1063" i="2"/>
  <c r="G1063" i="2"/>
  <c r="H1063" i="2"/>
  <c r="I1063" i="2"/>
  <c r="B1064" i="2"/>
  <c r="C1064" i="2"/>
  <c r="D1064" i="2"/>
  <c r="E1064" i="2"/>
  <c r="F1064" i="2"/>
  <c r="G1064" i="2"/>
  <c r="H1064" i="2"/>
  <c r="I1064" i="2"/>
  <c r="B1065" i="2"/>
  <c r="C1065" i="2"/>
  <c r="D1065" i="2"/>
  <c r="E1065" i="2"/>
  <c r="F1065" i="2"/>
  <c r="G1065" i="2"/>
  <c r="H1065" i="2"/>
  <c r="I1065" i="2"/>
  <c r="B1066" i="2"/>
  <c r="C1066" i="2"/>
  <c r="D1066" i="2"/>
  <c r="E1066" i="2"/>
  <c r="F1066" i="2"/>
  <c r="G1066" i="2"/>
  <c r="H1066" i="2"/>
  <c r="I1066" i="2"/>
  <c r="B1067" i="2"/>
  <c r="C1067" i="2"/>
  <c r="D1067" i="2"/>
  <c r="E1067" i="2"/>
  <c r="F1067" i="2"/>
  <c r="G1067" i="2"/>
  <c r="H1067" i="2"/>
  <c r="I1067" i="2"/>
  <c r="B1068" i="2"/>
  <c r="C1068" i="2"/>
  <c r="D1068" i="2"/>
  <c r="E1068" i="2"/>
  <c r="F1068" i="2"/>
  <c r="G1068" i="2"/>
  <c r="H1068" i="2"/>
  <c r="I1068" i="2"/>
  <c r="B1069" i="2"/>
  <c r="C1069" i="2"/>
  <c r="D1069" i="2"/>
  <c r="E1069" i="2"/>
  <c r="F1069" i="2"/>
  <c r="G1069" i="2"/>
  <c r="H1069" i="2"/>
  <c r="I1069" i="2"/>
  <c r="B1070" i="2"/>
  <c r="C1070" i="2"/>
  <c r="D1070" i="2"/>
  <c r="E1070" i="2"/>
  <c r="F1070" i="2"/>
  <c r="G1070" i="2"/>
  <c r="H1070" i="2"/>
  <c r="I1070" i="2"/>
  <c r="B1071" i="2"/>
  <c r="C1071" i="2"/>
  <c r="D1071" i="2"/>
  <c r="E1071" i="2"/>
  <c r="F1071" i="2"/>
  <c r="G1071" i="2"/>
  <c r="H1071" i="2"/>
  <c r="I1071" i="2"/>
  <c r="B1072" i="2"/>
  <c r="C1072" i="2"/>
  <c r="D1072" i="2"/>
  <c r="E1072" i="2"/>
  <c r="F1072" i="2"/>
  <c r="G1072" i="2"/>
  <c r="H1072" i="2"/>
  <c r="I1072" i="2"/>
  <c r="B1073" i="2"/>
  <c r="C1073" i="2"/>
  <c r="D1073" i="2"/>
  <c r="E1073" i="2"/>
  <c r="F1073" i="2"/>
  <c r="G1073" i="2"/>
  <c r="H1073" i="2"/>
  <c r="I1073" i="2"/>
  <c r="B1074" i="2"/>
  <c r="C1074" i="2"/>
  <c r="D1074" i="2"/>
  <c r="E1074" i="2"/>
  <c r="F1074" i="2"/>
  <c r="G1074" i="2"/>
  <c r="H1074" i="2"/>
  <c r="I1074" i="2"/>
  <c r="B1075" i="2"/>
  <c r="C1075" i="2"/>
  <c r="D1075" i="2"/>
  <c r="E1075" i="2"/>
  <c r="F1075" i="2"/>
  <c r="G1075" i="2"/>
  <c r="H1075" i="2"/>
  <c r="I1075" i="2"/>
  <c r="B1076" i="2"/>
  <c r="C1076" i="2"/>
  <c r="D1076" i="2"/>
  <c r="E1076" i="2"/>
  <c r="F1076" i="2"/>
  <c r="G1076" i="2"/>
  <c r="H1076" i="2"/>
  <c r="I1076" i="2"/>
  <c r="B1077" i="2"/>
  <c r="C1077" i="2"/>
  <c r="D1077" i="2"/>
  <c r="E1077" i="2"/>
  <c r="F1077" i="2"/>
  <c r="G1077" i="2"/>
  <c r="H1077" i="2"/>
  <c r="I1077" i="2"/>
  <c r="B1078" i="2"/>
  <c r="C1078" i="2"/>
  <c r="D1078" i="2"/>
  <c r="E1078" i="2"/>
  <c r="F1078" i="2"/>
  <c r="G1078" i="2"/>
  <c r="H1078" i="2"/>
  <c r="I1078" i="2"/>
  <c r="B1079" i="2"/>
  <c r="C1079" i="2"/>
  <c r="D1079" i="2"/>
  <c r="E1079" i="2"/>
  <c r="F1079" i="2"/>
  <c r="G1079" i="2"/>
  <c r="H1079" i="2"/>
  <c r="I1079" i="2"/>
  <c r="B1080" i="2"/>
  <c r="C1080" i="2"/>
  <c r="D1080" i="2"/>
  <c r="E1080" i="2"/>
  <c r="F1080" i="2"/>
  <c r="G1080" i="2"/>
  <c r="H1080" i="2"/>
  <c r="I1080" i="2"/>
  <c r="B1081" i="2"/>
  <c r="C1081" i="2"/>
  <c r="D1081" i="2"/>
  <c r="E1081" i="2"/>
  <c r="F1081" i="2"/>
  <c r="G1081" i="2"/>
  <c r="H1081" i="2"/>
  <c r="I1081" i="2"/>
  <c r="B1082" i="2"/>
  <c r="C1082" i="2"/>
  <c r="D1082" i="2"/>
  <c r="E1082" i="2"/>
  <c r="F1082" i="2"/>
  <c r="G1082" i="2"/>
  <c r="H1082" i="2"/>
  <c r="I1082" i="2"/>
  <c r="B1083" i="2"/>
  <c r="C1083" i="2"/>
  <c r="D1083" i="2"/>
  <c r="E1083" i="2"/>
  <c r="F1083" i="2"/>
  <c r="G1083" i="2"/>
  <c r="H1083" i="2"/>
  <c r="I1083" i="2"/>
  <c r="B1084" i="2"/>
  <c r="C1084" i="2"/>
  <c r="D1084" i="2"/>
  <c r="E1084" i="2"/>
  <c r="F1084" i="2"/>
  <c r="G1084" i="2"/>
  <c r="H1084" i="2"/>
  <c r="I1084" i="2"/>
  <c r="B1085" i="2"/>
  <c r="C1085" i="2"/>
  <c r="D1085" i="2"/>
  <c r="E1085" i="2"/>
  <c r="F1085" i="2"/>
  <c r="G1085" i="2"/>
  <c r="H1085" i="2"/>
  <c r="I1085" i="2"/>
  <c r="B1086" i="2"/>
  <c r="C1086" i="2"/>
  <c r="D1086" i="2"/>
  <c r="E1086" i="2"/>
  <c r="F1086" i="2"/>
  <c r="G1086" i="2"/>
  <c r="H1086" i="2"/>
  <c r="I1086" i="2"/>
  <c r="B1087" i="2"/>
  <c r="C1087" i="2"/>
  <c r="D1087" i="2"/>
  <c r="E1087" i="2"/>
  <c r="F1087" i="2"/>
  <c r="G1087" i="2"/>
  <c r="H1087" i="2"/>
  <c r="I1087" i="2"/>
  <c r="B1088" i="2"/>
  <c r="C1088" i="2"/>
  <c r="D1088" i="2"/>
  <c r="E1088" i="2"/>
  <c r="F1088" i="2"/>
  <c r="G1088" i="2"/>
  <c r="H1088" i="2"/>
  <c r="I1088" i="2"/>
  <c r="B1089" i="2"/>
  <c r="C1089" i="2"/>
  <c r="D1089" i="2"/>
  <c r="E1089" i="2"/>
  <c r="F1089" i="2"/>
  <c r="G1089" i="2"/>
  <c r="H1089" i="2"/>
  <c r="I1089" i="2"/>
  <c r="B1090" i="2"/>
  <c r="C1090" i="2"/>
  <c r="D1090" i="2"/>
  <c r="E1090" i="2"/>
  <c r="F1090" i="2"/>
  <c r="G1090" i="2"/>
  <c r="H1090" i="2"/>
  <c r="I1090" i="2"/>
  <c r="B1091" i="2"/>
  <c r="C1091" i="2"/>
  <c r="D1091" i="2"/>
  <c r="E1091" i="2"/>
  <c r="F1091" i="2"/>
  <c r="G1091" i="2"/>
  <c r="H1091" i="2"/>
  <c r="I1091" i="2"/>
  <c r="B1092" i="2"/>
  <c r="C1092" i="2"/>
  <c r="D1092" i="2"/>
  <c r="E1092" i="2"/>
  <c r="F1092" i="2"/>
  <c r="G1092" i="2"/>
  <c r="H1092" i="2"/>
  <c r="I1092" i="2"/>
  <c r="B1093" i="2"/>
  <c r="C1093" i="2"/>
  <c r="D1093" i="2"/>
  <c r="E1093" i="2"/>
  <c r="F1093" i="2"/>
  <c r="G1093" i="2"/>
  <c r="H1093" i="2"/>
  <c r="I1093" i="2"/>
  <c r="B1094" i="2"/>
  <c r="C1094" i="2"/>
  <c r="D1094" i="2"/>
  <c r="E1094" i="2"/>
  <c r="F1094" i="2"/>
  <c r="G1094" i="2"/>
  <c r="H1094" i="2"/>
  <c r="I1094" i="2"/>
  <c r="B1095" i="2"/>
  <c r="C1095" i="2"/>
  <c r="D1095" i="2"/>
  <c r="E1095" i="2"/>
  <c r="F1095" i="2"/>
  <c r="G1095" i="2"/>
  <c r="H1095" i="2"/>
  <c r="I1095" i="2"/>
  <c r="B1096" i="2"/>
  <c r="C1096" i="2"/>
  <c r="D1096" i="2"/>
  <c r="E1096" i="2"/>
  <c r="F1096" i="2"/>
  <c r="G1096" i="2"/>
  <c r="H1096" i="2"/>
  <c r="I1096" i="2"/>
  <c r="B1097" i="2"/>
  <c r="C1097" i="2"/>
  <c r="D1097" i="2"/>
  <c r="E1097" i="2"/>
  <c r="F1097" i="2"/>
  <c r="G1097" i="2"/>
  <c r="H1097" i="2"/>
  <c r="I1097" i="2"/>
  <c r="B1098" i="2"/>
  <c r="C1098" i="2"/>
  <c r="D1098" i="2"/>
  <c r="E1098" i="2"/>
  <c r="F1098" i="2"/>
  <c r="G1098" i="2"/>
  <c r="H1098" i="2"/>
  <c r="I1098" i="2"/>
  <c r="B1099" i="2"/>
  <c r="C1099" i="2"/>
  <c r="D1099" i="2"/>
  <c r="E1099" i="2"/>
  <c r="F1099" i="2"/>
  <c r="G1099" i="2"/>
  <c r="H1099" i="2"/>
  <c r="I1099" i="2"/>
  <c r="B1100" i="2"/>
  <c r="C1100" i="2"/>
  <c r="D1100" i="2"/>
  <c r="E1100" i="2"/>
  <c r="F1100" i="2"/>
  <c r="G1100" i="2"/>
  <c r="H1100" i="2"/>
  <c r="I1100" i="2"/>
  <c r="B1101" i="2"/>
  <c r="C1101" i="2"/>
  <c r="D1101" i="2"/>
  <c r="E1101" i="2"/>
  <c r="F1101" i="2"/>
  <c r="G1101" i="2"/>
  <c r="H1101" i="2"/>
  <c r="I1101" i="2"/>
  <c r="B1102" i="2"/>
  <c r="C1102" i="2"/>
  <c r="D1102" i="2"/>
  <c r="E1102" i="2"/>
  <c r="F1102" i="2"/>
  <c r="G1102" i="2"/>
  <c r="H1102" i="2"/>
  <c r="I1102" i="2"/>
  <c r="B1103" i="2"/>
  <c r="C1103" i="2"/>
  <c r="D1103" i="2"/>
  <c r="E1103" i="2"/>
  <c r="F1103" i="2"/>
  <c r="G1103" i="2"/>
  <c r="H1103" i="2"/>
  <c r="I1103" i="2"/>
  <c r="B1104" i="2"/>
  <c r="C1104" i="2"/>
  <c r="D1104" i="2"/>
  <c r="E1104" i="2"/>
  <c r="F1104" i="2"/>
  <c r="G1104" i="2"/>
  <c r="H1104" i="2"/>
  <c r="I1104" i="2"/>
  <c r="B1105" i="2"/>
  <c r="C1105" i="2"/>
  <c r="D1105" i="2"/>
  <c r="E1105" i="2"/>
  <c r="F1105" i="2"/>
  <c r="G1105" i="2"/>
  <c r="H1105" i="2"/>
  <c r="I1105" i="2"/>
  <c r="B1106" i="2"/>
  <c r="C1106" i="2"/>
  <c r="D1106" i="2"/>
  <c r="E1106" i="2"/>
  <c r="F1106" i="2"/>
  <c r="G1106" i="2"/>
  <c r="H1106" i="2"/>
  <c r="I1106" i="2"/>
  <c r="B1107" i="2"/>
  <c r="C1107" i="2"/>
  <c r="D1107" i="2"/>
  <c r="E1107" i="2"/>
  <c r="F1107" i="2"/>
  <c r="G1107" i="2"/>
  <c r="H1107" i="2"/>
  <c r="I1107" i="2"/>
  <c r="B1108" i="2"/>
  <c r="C1108" i="2"/>
  <c r="D1108" i="2"/>
  <c r="E1108" i="2"/>
  <c r="F1108" i="2"/>
  <c r="G1108" i="2"/>
  <c r="H1108" i="2"/>
  <c r="I1108" i="2"/>
  <c r="B1109" i="2"/>
  <c r="C1109" i="2"/>
  <c r="D1109" i="2"/>
  <c r="E1109" i="2"/>
  <c r="F1109" i="2"/>
  <c r="G1109" i="2"/>
  <c r="H1109" i="2"/>
  <c r="I1109" i="2"/>
  <c r="B1110" i="2"/>
  <c r="C1110" i="2"/>
  <c r="D1110" i="2"/>
  <c r="E1110" i="2"/>
  <c r="F1110" i="2"/>
  <c r="G1110" i="2"/>
  <c r="H1110" i="2"/>
  <c r="I1110" i="2"/>
  <c r="B1111" i="2"/>
  <c r="C1111" i="2"/>
  <c r="D1111" i="2"/>
  <c r="E1111" i="2"/>
  <c r="F1111" i="2"/>
  <c r="G1111" i="2"/>
  <c r="H1111" i="2"/>
  <c r="I1111" i="2"/>
  <c r="B1112" i="2"/>
  <c r="C1112" i="2"/>
  <c r="D1112" i="2"/>
  <c r="E1112" i="2"/>
  <c r="F1112" i="2"/>
  <c r="G1112" i="2"/>
  <c r="H1112" i="2"/>
  <c r="I1112" i="2"/>
  <c r="B1113" i="2"/>
  <c r="C1113" i="2"/>
  <c r="D1113" i="2"/>
  <c r="E1113" i="2"/>
  <c r="F1113" i="2"/>
  <c r="G1113" i="2"/>
  <c r="H1113" i="2"/>
  <c r="I1113" i="2"/>
  <c r="B1114" i="2"/>
  <c r="C1114" i="2"/>
  <c r="D1114" i="2"/>
  <c r="E1114" i="2"/>
  <c r="F1114" i="2"/>
  <c r="G1114" i="2"/>
  <c r="H1114" i="2"/>
  <c r="I1114" i="2"/>
  <c r="B1115" i="2"/>
  <c r="C1115" i="2"/>
  <c r="D1115" i="2"/>
  <c r="E1115" i="2"/>
  <c r="F1115" i="2"/>
  <c r="G1115" i="2"/>
  <c r="H1115" i="2"/>
  <c r="I1115" i="2"/>
  <c r="B1116" i="2"/>
  <c r="C1116" i="2"/>
  <c r="D1116" i="2"/>
  <c r="E1116" i="2"/>
  <c r="F1116" i="2"/>
  <c r="G1116" i="2"/>
  <c r="H1116" i="2"/>
  <c r="I1116" i="2"/>
  <c r="B1117" i="2"/>
  <c r="C1117" i="2"/>
  <c r="D1117" i="2"/>
  <c r="E1117" i="2"/>
  <c r="F1117" i="2"/>
  <c r="G1117" i="2"/>
  <c r="H1117" i="2"/>
  <c r="I1117" i="2"/>
  <c r="B1118" i="2"/>
  <c r="C1118" i="2"/>
  <c r="D1118" i="2"/>
  <c r="E1118" i="2"/>
  <c r="F1118" i="2"/>
  <c r="G1118" i="2"/>
  <c r="H1118" i="2"/>
  <c r="I1118" i="2"/>
  <c r="B1119" i="2"/>
  <c r="C1119" i="2"/>
  <c r="D1119" i="2"/>
  <c r="E1119" i="2"/>
  <c r="F1119" i="2"/>
  <c r="G1119" i="2"/>
  <c r="H1119" i="2"/>
  <c r="I1119" i="2"/>
  <c r="B1120" i="2"/>
  <c r="C1120" i="2"/>
  <c r="D1120" i="2"/>
  <c r="E1120" i="2"/>
  <c r="F1120" i="2"/>
  <c r="G1120" i="2"/>
  <c r="H1120" i="2"/>
  <c r="I1120" i="2"/>
  <c r="B1121" i="2"/>
  <c r="C1121" i="2"/>
  <c r="D1121" i="2"/>
  <c r="E1121" i="2"/>
  <c r="F1121" i="2"/>
  <c r="G1121" i="2"/>
  <c r="H1121" i="2"/>
  <c r="I1121" i="2"/>
  <c r="B1122" i="2"/>
  <c r="C1122" i="2"/>
  <c r="D1122" i="2"/>
  <c r="E1122" i="2"/>
  <c r="F1122" i="2"/>
  <c r="G1122" i="2"/>
  <c r="H1122" i="2"/>
  <c r="I1122" i="2"/>
  <c r="B1123" i="2"/>
  <c r="C1123" i="2"/>
  <c r="D1123" i="2"/>
  <c r="E1123" i="2"/>
  <c r="F1123" i="2"/>
  <c r="G1123" i="2"/>
  <c r="H1123" i="2"/>
  <c r="I1123" i="2"/>
  <c r="B1124" i="2"/>
  <c r="C1124" i="2"/>
  <c r="D1124" i="2"/>
  <c r="E1124" i="2"/>
  <c r="F1124" i="2"/>
  <c r="G1124" i="2"/>
  <c r="H1124" i="2"/>
  <c r="I1124" i="2"/>
  <c r="B1125" i="2"/>
  <c r="C1125" i="2"/>
  <c r="D1125" i="2"/>
  <c r="E1125" i="2"/>
  <c r="F1125" i="2"/>
  <c r="G1125" i="2"/>
  <c r="H1125" i="2"/>
  <c r="I1125" i="2"/>
  <c r="B1126" i="2"/>
  <c r="C1126" i="2"/>
  <c r="D1126" i="2"/>
  <c r="E1126" i="2"/>
  <c r="F1126" i="2"/>
  <c r="G1126" i="2"/>
  <c r="H1126" i="2"/>
  <c r="I1126" i="2"/>
  <c r="B1127" i="2"/>
  <c r="C1127" i="2"/>
  <c r="D1127" i="2"/>
  <c r="E1127" i="2"/>
  <c r="F1127" i="2"/>
  <c r="G1127" i="2"/>
  <c r="H1127" i="2"/>
  <c r="I1127" i="2"/>
  <c r="B1128" i="2"/>
  <c r="C1128" i="2"/>
  <c r="D1128" i="2"/>
  <c r="E1128" i="2"/>
  <c r="F1128" i="2"/>
  <c r="G1128" i="2"/>
  <c r="H1128" i="2"/>
  <c r="I1128" i="2"/>
  <c r="B1129" i="2"/>
  <c r="C1129" i="2"/>
  <c r="D1129" i="2"/>
  <c r="E1129" i="2"/>
  <c r="F1129" i="2"/>
  <c r="G1129" i="2"/>
  <c r="H1129" i="2"/>
  <c r="I1129" i="2"/>
  <c r="B1130" i="2"/>
  <c r="C1130" i="2"/>
  <c r="D1130" i="2"/>
  <c r="E1130" i="2"/>
  <c r="F1130" i="2"/>
  <c r="G1130" i="2"/>
  <c r="H1130" i="2"/>
  <c r="I1130" i="2"/>
  <c r="B1131" i="2"/>
  <c r="C1131" i="2"/>
  <c r="D1131" i="2"/>
  <c r="E1131" i="2"/>
  <c r="F1131" i="2"/>
  <c r="G1131" i="2"/>
  <c r="H1131" i="2"/>
  <c r="I1131" i="2"/>
  <c r="B1132" i="2"/>
  <c r="C1132" i="2"/>
  <c r="D1132" i="2"/>
  <c r="E1132" i="2"/>
  <c r="F1132" i="2"/>
  <c r="G1132" i="2"/>
  <c r="H1132" i="2"/>
  <c r="I1132" i="2"/>
  <c r="B1133" i="2"/>
  <c r="C1133" i="2"/>
  <c r="D1133" i="2"/>
  <c r="E1133" i="2"/>
  <c r="F1133" i="2"/>
  <c r="G1133" i="2"/>
  <c r="H1133" i="2"/>
  <c r="I1133" i="2"/>
  <c r="B1134" i="2"/>
  <c r="C1134" i="2"/>
  <c r="D1134" i="2"/>
  <c r="E1134" i="2"/>
  <c r="F1134" i="2"/>
  <c r="G1134" i="2"/>
  <c r="H1134" i="2"/>
  <c r="I1134" i="2"/>
  <c r="B1135" i="2"/>
  <c r="C1135" i="2"/>
  <c r="D1135" i="2"/>
  <c r="E1135" i="2"/>
  <c r="F1135" i="2"/>
  <c r="G1135" i="2"/>
  <c r="H1135" i="2"/>
  <c r="I1135" i="2"/>
  <c r="B1136" i="2"/>
  <c r="C1136" i="2"/>
  <c r="D1136" i="2"/>
  <c r="E1136" i="2"/>
  <c r="F1136" i="2"/>
  <c r="G1136" i="2"/>
  <c r="H1136" i="2"/>
  <c r="I1136" i="2"/>
  <c r="B1137" i="2"/>
  <c r="C1137" i="2"/>
  <c r="D1137" i="2"/>
  <c r="E1137" i="2"/>
  <c r="F1137" i="2"/>
  <c r="G1137" i="2"/>
  <c r="H1137" i="2"/>
  <c r="I1137" i="2"/>
  <c r="B1138" i="2"/>
  <c r="C1138" i="2"/>
  <c r="D1138" i="2"/>
  <c r="E1138" i="2"/>
  <c r="F1138" i="2"/>
  <c r="G1138" i="2"/>
  <c r="H1138" i="2"/>
  <c r="I1138" i="2"/>
  <c r="B1139" i="2"/>
  <c r="C1139" i="2"/>
  <c r="D1139" i="2"/>
  <c r="E1139" i="2"/>
  <c r="F1139" i="2"/>
  <c r="G1139" i="2"/>
  <c r="H1139" i="2"/>
  <c r="I1139" i="2"/>
  <c r="B1140" i="2"/>
  <c r="C1140" i="2"/>
  <c r="D1140" i="2"/>
  <c r="E1140" i="2"/>
  <c r="F1140" i="2"/>
  <c r="G1140" i="2"/>
  <c r="H1140" i="2"/>
  <c r="I1140" i="2"/>
  <c r="B1141" i="2"/>
  <c r="C1141" i="2"/>
  <c r="D1141" i="2"/>
  <c r="E1141" i="2"/>
  <c r="F1141" i="2"/>
  <c r="G1141" i="2"/>
  <c r="H1141" i="2"/>
  <c r="I1141" i="2"/>
  <c r="B1142" i="2"/>
  <c r="C1142" i="2"/>
  <c r="D1142" i="2"/>
  <c r="E1142" i="2"/>
  <c r="F1142" i="2"/>
  <c r="G1142" i="2"/>
  <c r="H1142" i="2"/>
  <c r="I1142" i="2"/>
  <c r="B1143" i="2"/>
  <c r="C1143" i="2"/>
  <c r="D1143" i="2"/>
  <c r="E1143" i="2"/>
  <c r="F1143" i="2"/>
  <c r="G1143" i="2"/>
  <c r="H1143" i="2"/>
  <c r="I1143" i="2"/>
  <c r="B1144" i="2"/>
  <c r="C1144" i="2"/>
  <c r="D1144" i="2"/>
  <c r="E1144" i="2"/>
  <c r="F1144" i="2"/>
  <c r="G1144" i="2"/>
  <c r="H1144" i="2"/>
  <c r="I1144" i="2"/>
  <c r="B1145" i="2"/>
  <c r="C1145" i="2"/>
  <c r="D1145" i="2"/>
  <c r="E1145" i="2"/>
  <c r="F1145" i="2"/>
  <c r="G1145" i="2"/>
  <c r="H1145" i="2"/>
  <c r="I1145" i="2"/>
  <c r="B1146" i="2"/>
  <c r="C1146" i="2"/>
  <c r="D1146" i="2"/>
  <c r="E1146" i="2"/>
  <c r="F1146" i="2"/>
  <c r="G1146" i="2"/>
  <c r="H1146" i="2"/>
  <c r="I1146" i="2"/>
  <c r="B1147" i="2"/>
  <c r="C1147" i="2"/>
  <c r="D1147" i="2"/>
  <c r="E1147" i="2"/>
  <c r="F1147" i="2"/>
  <c r="G1147" i="2"/>
  <c r="H1147" i="2"/>
  <c r="I1147" i="2"/>
  <c r="B1148" i="2"/>
  <c r="C1148" i="2"/>
  <c r="D1148" i="2"/>
  <c r="E1148" i="2"/>
  <c r="F1148" i="2"/>
  <c r="G1148" i="2"/>
  <c r="H1148" i="2"/>
  <c r="I1148" i="2"/>
  <c r="B1149" i="2"/>
  <c r="C1149" i="2"/>
  <c r="D1149" i="2"/>
  <c r="E1149" i="2"/>
  <c r="F1149" i="2"/>
  <c r="G1149" i="2"/>
  <c r="H1149" i="2"/>
  <c r="I1149" i="2"/>
  <c r="B1150" i="2"/>
  <c r="C1150" i="2"/>
  <c r="D1150" i="2"/>
  <c r="E1150" i="2"/>
  <c r="F1150" i="2"/>
  <c r="G1150" i="2"/>
  <c r="H1150" i="2"/>
  <c r="I1150" i="2"/>
  <c r="B1151" i="2"/>
  <c r="C1151" i="2"/>
  <c r="D1151" i="2"/>
  <c r="E1151" i="2"/>
  <c r="F1151" i="2"/>
  <c r="G1151" i="2"/>
  <c r="H1151" i="2"/>
  <c r="I1151" i="2"/>
  <c r="B1152" i="2"/>
  <c r="C1152" i="2"/>
  <c r="D1152" i="2"/>
  <c r="E1152" i="2"/>
  <c r="F1152" i="2"/>
  <c r="G1152" i="2"/>
  <c r="H1152" i="2"/>
  <c r="I1152" i="2"/>
  <c r="B1153" i="2"/>
  <c r="C1153" i="2"/>
  <c r="D1153" i="2"/>
  <c r="E1153" i="2"/>
  <c r="F1153" i="2"/>
  <c r="G1153" i="2"/>
  <c r="H1153" i="2"/>
  <c r="I1153" i="2"/>
  <c r="B1154" i="2"/>
  <c r="C1154" i="2"/>
  <c r="D1154" i="2"/>
  <c r="E1154" i="2"/>
  <c r="F1154" i="2"/>
  <c r="G1154" i="2"/>
  <c r="H1154" i="2"/>
  <c r="I1154" i="2"/>
  <c r="B1155" i="2"/>
  <c r="C1155" i="2"/>
  <c r="D1155" i="2"/>
  <c r="E1155" i="2"/>
  <c r="F1155" i="2"/>
  <c r="G1155" i="2"/>
  <c r="H1155" i="2"/>
  <c r="I1155" i="2"/>
  <c r="B1156" i="2"/>
  <c r="C1156" i="2"/>
  <c r="D1156" i="2"/>
  <c r="E1156" i="2"/>
  <c r="F1156" i="2"/>
  <c r="G1156" i="2"/>
  <c r="H1156" i="2"/>
  <c r="I1156" i="2"/>
  <c r="B1157" i="2"/>
  <c r="C1157" i="2"/>
  <c r="D1157" i="2"/>
  <c r="E1157" i="2"/>
  <c r="F1157" i="2"/>
  <c r="G1157" i="2"/>
  <c r="H1157" i="2"/>
  <c r="I1157" i="2"/>
  <c r="B1158" i="2"/>
  <c r="C1158" i="2"/>
  <c r="D1158" i="2"/>
  <c r="E1158" i="2"/>
  <c r="F1158" i="2"/>
  <c r="G1158" i="2"/>
  <c r="H1158" i="2"/>
  <c r="I1158" i="2"/>
  <c r="B1159" i="2"/>
  <c r="C1159" i="2"/>
  <c r="D1159" i="2"/>
  <c r="E1159" i="2"/>
  <c r="F1159" i="2"/>
  <c r="G1159" i="2"/>
  <c r="H1159" i="2"/>
  <c r="I1159" i="2"/>
  <c r="B1160" i="2"/>
  <c r="C1160" i="2"/>
  <c r="D1160" i="2"/>
  <c r="E1160" i="2"/>
  <c r="F1160" i="2"/>
  <c r="G1160" i="2"/>
  <c r="H1160" i="2"/>
  <c r="I1160" i="2"/>
  <c r="B1161" i="2"/>
  <c r="C1161" i="2"/>
  <c r="D1161" i="2"/>
  <c r="E1161" i="2"/>
  <c r="F1161" i="2"/>
  <c r="G1161" i="2"/>
  <c r="H1161" i="2"/>
  <c r="I1161" i="2"/>
  <c r="B1162" i="2"/>
  <c r="C1162" i="2"/>
  <c r="D1162" i="2"/>
  <c r="E1162" i="2"/>
  <c r="F1162" i="2"/>
  <c r="G1162" i="2"/>
  <c r="H1162" i="2"/>
  <c r="I1162" i="2"/>
  <c r="B1163" i="2"/>
  <c r="C1163" i="2"/>
  <c r="D1163" i="2"/>
  <c r="E1163" i="2"/>
  <c r="F1163" i="2"/>
  <c r="G1163" i="2"/>
  <c r="H1163" i="2"/>
  <c r="I1163" i="2"/>
  <c r="B1164" i="2"/>
  <c r="C1164" i="2"/>
  <c r="D1164" i="2"/>
  <c r="E1164" i="2"/>
  <c r="F1164" i="2"/>
  <c r="G1164" i="2"/>
  <c r="H1164" i="2"/>
  <c r="I1164" i="2"/>
  <c r="B1165" i="2"/>
  <c r="C1165" i="2"/>
  <c r="D1165" i="2"/>
  <c r="E1165" i="2"/>
  <c r="F1165" i="2"/>
  <c r="G1165" i="2"/>
  <c r="H1165" i="2"/>
  <c r="I1165" i="2"/>
  <c r="B1166" i="2"/>
  <c r="C1166" i="2"/>
  <c r="D1166" i="2"/>
  <c r="E1166" i="2"/>
  <c r="F1166" i="2"/>
  <c r="G1166" i="2"/>
  <c r="H1166" i="2"/>
  <c r="I1166" i="2"/>
  <c r="B1167" i="2"/>
  <c r="C1167" i="2"/>
  <c r="D1167" i="2"/>
  <c r="E1167" i="2"/>
  <c r="F1167" i="2"/>
  <c r="G1167" i="2"/>
  <c r="H1167" i="2"/>
  <c r="I1167" i="2"/>
  <c r="B1168" i="2"/>
  <c r="C1168" i="2"/>
  <c r="D1168" i="2"/>
  <c r="E1168" i="2"/>
  <c r="F1168" i="2"/>
  <c r="G1168" i="2"/>
  <c r="H1168" i="2"/>
  <c r="I1168" i="2"/>
  <c r="B1169" i="2"/>
  <c r="C1169" i="2"/>
  <c r="D1169" i="2"/>
  <c r="E1169" i="2"/>
  <c r="F1169" i="2"/>
  <c r="G1169" i="2"/>
  <c r="H1169" i="2"/>
  <c r="I1169" i="2"/>
  <c r="B1170" i="2"/>
  <c r="C1170" i="2"/>
  <c r="D1170" i="2"/>
  <c r="E1170" i="2"/>
  <c r="F1170" i="2"/>
  <c r="G1170" i="2"/>
  <c r="H1170" i="2"/>
  <c r="I1170" i="2"/>
  <c r="B1171" i="2"/>
  <c r="C1171" i="2"/>
  <c r="D1171" i="2"/>
  <c r="E1171" i="2"/>
  <c r="F1171" i="2"/>
  <c r="G1171" i="2"/>
  <c r="H1171" i="2"/>
  <c r="I1171" i="2"/>
  <c r="B1172" i="2"/>
  <c r="C1172" i="2"/>
  <c r="D1172" i="2"/>
  <c r="E1172" i="2"/>
  <c r="F1172" i="2"/>
  <c r="G1172" i="2"/>
  <c r="H1172" i="2"/>
  <c r="I1172" i="2"/>
  <c r="B1173" i="2"/>
  <c r="C1173" i="2"/>
  <c r="D1173" i="2"/>
  <c r="E1173" i="2"/>
  <c r="F1173" i="2"/>
  <c r="G1173" i="2"/>
  <c r="H1173" i="2"/>
  <c r="I1173" i="2"/>
  <c r="B1174" i="2"/>
  <c r="C1174" i="2"/>
  <c r="D1174" i="2"/>
  <c r="E1174" i="2"/>
  <c r="F1174" i="2"/>
  <c r="G1174" i="2"/>
  <c r="H1174" i="2"/>
  <c r="I1174" i="2"/>
  <c r="B1175" i="2"/>
  <c r="C1175" i="2"/>
  <c r="D1175" i="2"/>
  <c r="E1175" i="2"/>
  <c r="F1175" i="2"/>
  <c r="G1175" i="2"/>
  <c r="H1175" i="2"/>
  <c r="I1175" i="2"/>
  <c r="B1176" i="2"/>
  <c r="C1176" i="2"/>
  <c r="D1176" i="2"/>
  <c r="E1176" i="2"/>
  <c r="F1176" i="2"/>
  <c r="G1176" i="2"/>
  <c r="H1176" i="2"/>
  <c r="I1176" i="2"/>
  <c r="B1177" i="2"/>
  <c r="C1177" i="2"/>
  <c r="D1177" i="2"/>
  <c r="E1177" i="2"/>
  <c r="F1177" i="2"/>
  <c r="G1177" i="2"/>
  <c r="H1177" i="2"/>
  <c r="I1177" i="2"/>
  <c r="B1178" i="2"/>
  <c r="C1178" i="2"/>
  <c r="D1178" i="2"/>
  <c r="E1178" i="2"/>
  <c r="F1178" i="2"/>
  <c r="G1178" i="2"/>
  <c r="H1178" i="2"/>
  <c r="I1178" i="2"/>
  <c r="B1179" i="2"/>
  <c r="C1179" i="2"/>
  <c r="D1179" i="2"/>
  <c r="E1179" i="2"/>
  <c r="F1179" i="2"/>
  <c r="G1179" i="2"/>
  <c r="H1179" i="2"/>
  <c r="I1179" i="2"/>
  <c r="B1180" i="2"/>
  <c r="C1180" i="2"/>
  <c r="D1180" i="2"/>
  <c r="E1180" i="2"/>
  <c r="F1180" i="2"/>
  <c r="G1180" i="2"/>
  <c r="H1180" i="2"/>
  <c r="I1180" i="2"/>
  <c r="B1181" i="2"/>
  <c r="C1181" i="2"/>
  <c r="D1181" i="2"/>
  <c r="E1181" i="2"/>
  <c r="F1181" i="2"/>
  <c r="G1181" i="2"/>
  <c r="H1181" i="2"/>
  <c r="I1181" i="2"/>
  <c r="B1182" i="2"/>
  <c r="C1182" i="2"/>
  <c r="D1182" i="2"/>
  <c r="E1182" i="2"/>
  <c r="F1182" i="2"/>
  <c r="G1182" i="2"/>
  <c r="H1182" i="2"/>
  <c r="I1182" i="2"/>
  <c r="B1183" i="2"/>
  <c r="C1183" i="2"/>
  <c r="D1183" i="2"/>
  <c r="E1183" i="2"/>
  <c r="F1183" i="2"/>
  <c r="G1183" i="2"/>
  <c r="H1183" i="2"/>
  <c r="I1183" i="2"/>
  <c r="B1184" i="2"/>
  <c r="C1184" i="2"/>
  <c r="D1184" i="2"/>
  <c r="E1184" i="2"/>
  <c r="F1184" i="2"/>
  <c r="G1184" i="2"/>
  <c r="H1184" i="2"/>
  <c r="I1184" i="2"/>
  <c r="B1185" i="2"/>
  <c r="C1185" i="2"/>
  <c r="D1185" i="2"/>
  <c r="E1185" i="2"/>
  <c r="F1185" i="2"/>
  <c r="G1185" i="2"/>
  <c r="H1185" i="2"/>
  <c r="I1185" i="2"/>
  <c r="B1186" i="2"/>
  <c r="C1186" i="2"/>
  <c r="D1186" i="2"/>
  <c r="E1186" i="2"/>
  <c r="F1186" i="2"/>
  <c r="G1186" i="2"/>
  <c r="H1186" i="2"/>
  <c r="I1186" i="2"/>
  <c r="B1187" i="2"/>
  <c r="C1187" i="2"/>
  <c r="D1187" i="2"/>
  <c r="E1187" i="2"/>
  <c r="F1187" i="2"/>
  <c r="G1187" i="2"/>
  <c r="H1187" i="2"/>
  <c r="I1187" i="2"/>
  <c r="B1188" i="2"/>
  <c r="C1188" i="2"/>
  <c r="D1188" i="2"/>
  <c r="E1188" i="2"/>
  <c r="F1188" i="2"/>
  <c r="G1188" i="2"/>
  <c r="H1188" i="2"/>
  <c r="I1188" i="2"/>
  <c r="B1189" i="2"/>
  <c r="C1189" i="2"/>
  <c r="D1189" i="2"/>
  <c r="E1189" i="2"/>
  <c r="F1189" i="2"/>
  <c r="G1189" i="2"/>
  <c r="H1189" i="2"/>
  <c r="I1189" i="2"/>
  <c r="B1190" i="2"/>
  <c r="C1190" i="2"/>
  <c r="D1190" i="2"/>
  <c r="E1190" i="2"/>
  <c r="F1190" i="2"/>
  <c r="G1190" i="2"/>
  <c r="H1190" i="2"/>
  <c r="I1190" i="2"/>
  <c r="B1191" i="2"/>
  <c r="C1191" i="2"/>
  <c r="D1191" i="2"/>
  <c r="E1191" i="2"/>
  <c r="F1191" i="2"/>
  <c r="G1191" i="2"/>
  <c r="H1191" i="2"/>
  <c r="I1191" i="2"/>
  <c r="B1192" i="2"/>
  <c r="C1192" i="2"/>
  <c r="D1192" i="2"/>
  <c r="E1192" i="2"/>
  <c r="F1192" i="2"/>
  <c r="G1192" i="2"/>
  <c r="H1192" i="2"/>
  <c r="I1192" i="2"/>
  <c r="B1193" i="2"/>
  <c r="C1193" i="2"/>
  <c r="D1193" i="2"/>
  <c r="E1193" i="2"/>
  <c r="F1193" i="2"/>
  <c r="G1193" i="2"/>
  <c r="H1193" i="2"/>
  <c r="I1193" i="2"/>
  <c r="B1194" i="2"/>
  <c r="C1194" i="2"/>
  <c r="D1194" i="2"/>
  <c r="E1194" i="2"/>
  <c r="F1194" i="2"/>
  <c r="G1194" i="2"/>
  <c r="H1194" i="2"/>
  <c r="I1194" i="2"/>
  <c r="B1195" i="2"/>
  <c r="C1195" i="2"/>
  <c r="D1195" i="2"/>
  <c r="E1195" i="2"/>
  <c r="F1195" i="2"/>
  <c r="G1195" i="2"/>
  <c r="H1195" i="2"/>
  <c r="I1195" i="2"/>
  <c r="B1196" i="2"/>
  <c r="C1196" i="2"/>
  <c r="D1196" i="2"/>
  <c r="E1196" i="2"/>
  <c r="F1196" i="2"/>
  <c r="G1196" i="2"/>
  <c r="H1196" i="2"/>
  <c r="I1196" i="2"/>
  <c r="B1197" i="2"/>
  <c r="C1197" i="2"/>
  <c r="D1197" i="2"/>
  <c r="E1197" i="2"/>
  <c r="F1197" i="2"/>
  <c r="G1197" i="2"/>
  <c r="H1197" i="2"/>
  <c r="I1197" i="2"/>
  <c r="B1198" i="2"/>
  <c r="C1198" i="2"/>
  <c r="D1198" i="2"/>
  <c r="E1198" i="2"/>
  <c r="F1198" i="2"/>
  <c r="G1198" i="2"/>
  <c r="H1198" i="2"/>
  <c r="I1198" i="2"/>
  <c r="B1199" i="2"/>
  <c r="C1199" i="2"/>
  <c r="D1199" i="2"/>
  <c r="E1199" i="2"/>
  <c r="F1199" i="2"/>
  <c r="G1199" i="2"/>
  <c r="H1199" i="2"/>
  <c r="I1199" i="2"/>
  <c r="B1200" i="2"/>
  <c r="C1200" i="2"/>
  <c r="D1200" i="2"/>
  <c r="E1200" i="2"/>
  <c r="F1200" i="2"/>
  <c r="G1200" i="2"/>
  <c r="H1200" i="2"/>
  <c r="I1200" i="2"/>
  <c r="B1201" i="2"/>
  <c r="C1201" i="2"/>
  <c r="D1201" i="2"/>
  <c r="E1201" i="2"/>
  <c r="F1201" i="2"/>
  <c r="G1201" i="2"/>
  <c r="H1201" i="2"/>
  <c r="I1201" i="2"/>
  <c r="B1202" i="2"/>
  <c r="C1202" i="2"/>
  <c r="D1202" i="2"/>
  <c r="E1202" i="2"/>
  <c r="F1202" i="2"/>
  <c r="G1202" i="2"/>
  <c r="H1202" i="2"/>
  <c r="I1202" i="2"/>
  <c r="B1203" i="2"/>
  <c r="C1203" i="2"/>
  <c r="D1203" i="2"/>
  <c r="E1203" i="2"/>
  <c r="F1203" i="2"/>
  <c r="G1203" i="2"/>
  <c r="H1203" i="2"/>
  <c r="I1203" i="2"/>
  <c r="B1204" i="2"/>
  <c r="C1204" i="2"/>
  <c r="D1204" i="2"/>
  <c r="E1204" i="2"/>
  <c r="F1204" i="2"/>
  <c r="G1204" i="2"/>
  <c r="H1204" i="2"/>
  <c r="I1204" i="2"/>
  <c r="B1205" i="2"/>
  <c r="C1205" i="2"/>
  <c r="D1205" i="2"/>
  <c r="E1205" i="2"/>
  <c r="F1205" i="2"/>
  <c r="G1205" i="2"/>
  <c r="H1205" i="2"/>
  <c r="I1205" i="2"/>
  <c r="B1206" i="2"/>
  <c r="C1206" i="2"/>
  <c r="D1206" i="2"/>
  <c r="E1206" i="2"/>
  <c r="F1206" i="2"/>
  <c r="G1206" i="2"/>
  <c r="H1206" i="2"/>
  <c r="I1206" i="2"/>
  <c r="B1207" i="2"/>
  <c r="C1207" i="2"/>
  <c r="D1207" i="2"/>
  <c r="E1207" i="2"/>
  <c r="F1207" i="2"/>
  <c r="G1207" i="2"/>
  <c r="H1207" i="2"/>
  <c r="I1207" i="2"/>
  <c r="B1208" i="2"/>
  <c r="C1208" i="2"/>
  <c r="D1208" i="2"/>
  <c r="E1208" i="2"/>
  <c r="F1208" i="2"/>
  <c r="G1208" i="2"/>
  <c r="H1208" i="2"/>
  <c r="I1208" i="2"/>
  <c r="B1209" i="2"/>
  <c r="C1209" i="2"/>
  <c r="D1209" i="2"/>
  <c r="E1209" i="2"/>
  <c r="F1209" i="2"/>
  <c r="G1209" i="2"/>
  <c r="H1209" i="2"/>
  <c r="I1209" i="2"/>
  <c r="B1210" i="2"/>
  <c r="C1210" i="2"/>
  <c r="D1210" i="2"/>
  <c r="E1210" i="2"/>
  <c r="F1210" i="2"/>
  <c r="G1210" i="2"/>
  <c r="H1210" i="2"/>
  <c r="I1210" i="2"/>
  <c r="B1211" i="2"/>
  <c r="C1211" i="2"/>
  <c r="D1211" i="2"/>
  <c r="E1211" i="2"/>
  <c r="F1211" i="2"/>
  <c r="G1211" i="2"/>
  <c r="H1211" i="2"/>
  <c r="I1211" i="2"/>
  <c r="B1212" i="2"/>
  <c r="C1212" i="2"/>
  <c r="D1212" i="2"/>
  <c r="E1212" i="2"/>
  <c r="F1212" i="2"/>
  <c r="G1212" i="2"/>
  <c r="H1212" i="2"/>
  <c r="I1212" i="2"/>
  <c r="B1213" i="2"/>
  <c r="C1213" i="2"/>
  <c r="D1213" i="2"/>
  <c r="E1213" i="2"/>
  <c r="F1213" i="2"/>
  <c r="G1213" i="2"/>
  <c r="H1213" i="2"/>
  <c r="I1213" i="2"/>
  <c r="B1214" i="2"/>
  <c r="C1214" i="2"/>
  <c r="D1214" i="2"/>
  <c r="E1214" i="2"/>
  <c r="F1214" i="2"/>
  <c r="G1214" i="2"/>
  <c r="H1214" i="2"/>
  <c r="I1214" i="2"/>
  <c r="B1215" i="2"/>
  <c r="C1215" i="2"/>
  <c r="D1215" i="2"/>
  <c r="E1215" i="2"/>
  <c r="F1215" i="2"/>
  <c r="G1215" i="2"/>
  <c r="H1215" i="2"/>
  <c r="I1215" i="2"/>
  <c r="B1216" i="2"/>
  <c r="C1216" i="2"/>
  <c r="D1216" i="2"/>
  <c r="E1216" i="2"/>
  <c r="F1216" i="2"/>
  <c r="G1216" i="2"/>
  <c r="H1216" i="2"/>
  <c r="I1216" i="2"/>
  <c r="B1217" i="2"/>
  <c r="C1217" i="2"/>
  <c r="D1217" i="2"/>
  <c r="E1217" i="2"/>
  <c r="F1217" i="2"/>
  <c r="G1217" i="2"/>
  <c r="H1217" i="2"/>
  <c r="I1217" i="2"/>
  <c r="B1218" i="2"/>
  <c r="C1218" i="2"/>
  <c r="D1218" i="2"/>
  <c r="E1218" i="2"/>
  <c r="F1218" i="2"/>
  <c r="G1218" i="2"/>
  <c r="H1218" i="2"/>
  <c r="I1218" i="2"/>
  <c r="B1219" i="2"/>
  <c r="C1219" i="2"/>
  <c r="D1219" i="2"/>
  <c r="E1219" i="2"/>
  <c r="F1219" i="2"/>
  <c r="G1219" i="2"/>
  <c r="H1219" i="2"/>
  <c r="I1219" i="2"/>
  <c r="B1220" i="2"/>
  <c r="C1220" i="2"/>
  <c r="D1220" i="2"/>
  <c r="E1220" i="2"/>
  <c r="F1220" i="2"/>
  <c r="G1220" i="2"/>
  <c r="H1220" i="2"/>
  <c r="I1220" i="2"/>
  <c r="B1221" i="2"/>
  <c r="C1221" i="2"/>
  <c r="D1221" i="2"/>
  <c r="E1221" i="2"/>
  <c r="F1221" i="2"/>
  <c r="G1221" i="2"/>
  <c r="H1221" i="2"/>
  <c r="I1221" i="2"/>
  <c r="B1222" i="2"/>
  <c r="C1222" i="2"/>
  <c r="D1222" i="2"/>
  <c r="E1222" i="2"/>
  <c r="F1222" i="2"/>
  <c r="G1222" i="2"/>
  <c r="H1222" i="2"/>
  <c r="I1222" i="2"/>
  <c r="B1223" i="2"/>
  <c r="C1223" i="2"/>
  <c r="D1223" i="2"/>
  <c r="E1223" i="2"/>
  <c r="F1223" i="2"/>
  <c r="G1223" i="2"/>
  <c r="H1223" i="2"/>
  <c r="I1223" i="2"/>
  <c r="B1224" i="2"/>
  <c r="C1224" i="2"/>
  <c r="D1224" i="2"/>
  <c r="E1224" i="2"/>
  <c r="F1224" i="2"/>
  <c r="G1224" i="2"/>
  <c r="H1224" i="2"/>
  <c r="I1224" i="2"/>
  <c r="B1225" i="2"/>
  <c r="C1225" i="2"/>
  <c r="D1225" i="2"/>
  <c r="E1225" i="2"/>
  <c r="F1225" i="2"/>
  <c r="G1225" i="2"/>
  <c r="H1225" i="2"/>
  <c r="I1225" i="2"/>
  <c r="B1226" i="2"/>
  <c r="C1226" i="2"/>
  <c r="D1226" i="2"/>
  <c r="E1226" i="2"/>
  <c r="F1226" i="2"/>
  <c r="G1226" i="2"/>
  <c r="H1226" i="2"/>
  <c r="I1226" i="2"/>
  <c r="B1227" i="2"/>
  <c r="C1227" i="2"/>
  <c r="D1227" i="2"/>
  <c r="E1227" i="2"/>
  <c r="F1227" i="2"/>
  <c r="G1227" i="2"/>
  <c r="H1227" i="2"/>
  <c r="I1227" i="2"/>
  <c r="B1228" i="2"/>
  <c r="C1228" i="2"/>
  <c r="D1228" i="2"/>
  <c r="E1228" i="2"/>
  <c r="F1228" i="2"/>
  <c r="G1228" i="2"/>
  <c r="H1228" i="2"/>
  <c r="I1228" i="2"/>
  <c r="B1229" i="2"/>
  <c r="C1229" i="2"/>
  <c r="D1229" i="2"/>
  <c r="E1229" i="2"/>
  <c r="F1229" i="2"/>
  <c r="G1229" i="2"/>
  <c r="H1229" i="2"/>
  <c r="I1229" i="2"/>
  <c r="B1230" i="2"/>
  <c r="C1230" i="2"/>
  <c r="D1230" i="2"/>
  <c r="E1230" i="2"/>
  <c r="F1230" i="2"/>
  <c r="G1230" i="2"/>
  <c r="H1230" i="2"/>
  <c r="I1230" i="2"/>
  <c r="B1231" i="2"/>
  <c r="C1231" i="2"/>
  <c r="D1231" i="2"/>
  <c r="E1231" i="2"/>
  <c r="F1231" i="2"/>
  <c r="G1231" i="2"/>
  <c r="H1231" i="2"/>
  <c r="I1231" i="2"/>
  <c r="B1232" i="2"/>
  <c r="C1232" i="2"/>
  <c r="D1232" i="2"/>
  <c r="E1232" i="2"/>
  <c r="F1232" i="2"/>
  <c r="G1232" i="2"/>
  <c r="H1232" i="2"/>
  <c r="I1232" i="2"/>
  <c r="B1233" i="2"/>
  <c r="C1233" i="2"/>
  <c r="D1233" i="2"/>
  <c r="E1233" i="2"/>
  <c r="F1233" i="2"/>
  <c r="G1233" i="2"/>
  <c r="H1233" i="2"/>
  <c r="I1233" i="2"/>
  <c r="B1234" i="2"/>
  <c r="C1234" i="2"/>
  <c r="D1234" i="2"/>
  <c r="E1234" i="2"/>
  <c r="F1234" i="2"/>
  <c r="G1234" i="2"/>
  <c r="H1234" i="2"/>
  <c r="I1234" i="2"/>
  <c r="B1235" i="2"/>
  <c r="C1235" i="2"/>
  <c r="D1235" i="2"/>
  <c r="E1235" i="2"/>
  <c r="F1235" i="2"/>
  <c r="G1235" i="2"/>
  <c r="H1235" i="2"/>
  <c r="I1235" i="2"/>
  <c r="B1236" i="2"/>
  <c r="C1236" i="2"/>
  <c r="D1236" i="2"/>
  <c r="E1236" i="2"/>
  <c r="F1236" i="2"/>
  <c r="G1236" i="2"/>
  <c r="H1236" i="2"/>
  <c r="I1236" i="2"/>
  <c r="B1237" i="2"/>
  <c r="C1237" i="2"/>
  <c r="D1237" i="2"/>
  <c r="E1237" i="2"/>
  <c r="F1237" i="2"/>
  <c r="G1237" i="2"/>
  <c r="H1237" i="2"/>
  <c r="I1237" i="2"/>
  <c r="B1238" i="2"/>
  <c r="C1238" i="2"/>
  <c r="D1238" i="2"/>
  <c r="E1238" i="2"/>
  <c r="F1238" i="2"/>
  <c r="G1238" i="2"/>
  <c r="H1238" i="2"/>
  <c r="I1238" i="2"/>
  <c r="B1239" i="2"/>
  <c r="C1239" i="2"/>
  <c r="D1239" i="2"/>
  <c r="E1239" i="2"/>
  <c r="F1239" i="2"/>
  <c r="G1239" i="2"/>
  <c r="H1239" i="2"/>
  <c r="I1239" i="2"/>
  <c r="B1240" i="2"/>
  <c r="C1240" i="2"/>
  <c r="D1240" i="2"/>
  <c r="E1240" i="2"/>
  <c r="F1240" i="2"/>
  <c r="G1240" i="2"/>
  <c r="H1240" i="2"/>
  <c r="I1240" i="2"/>
  <c r="B1241" i="2"/>
  <c r="C1241" i="2"/>
  <c r="D1241" i="2"/>
  <c r="E1241" i="2"/>
  <c r="F1241" i="2"/>
  <c r="G1241" i="2"/>
  <c r="H1241" i="2"/>
  <c r="I1241" i="2"/>
  <c r="B1242" i="2"/>
  <c r="C1242" i="2"/>
  <c r="D1242" i="2"/>
  <c r="E1242" i="2"/>
  <c r="F1242" i="2"/>
  <c r="G1242" i="2"/>
  <c r="H1242" i="2"/>
  <c r="I1242" i="2"/>
  <c r="B1243" i="2"/>
  <c r="C1243" i="2"/>
  <c r="D1243" i="2"/>
  <c r="E1243" i="2"/>
  <c r="F1243" i="2"/>
  <c r="G1243" i="2"/>
  <c r="H1243" i="2"/>
  <c r="I1243" i="2"/>
  <c r="B1244" i="2"/>
  <c r="C1244" i="2"/>
  <c r="D1244" i="2"/>
  <c r="E1244" i="2"/>
  <c r="F1244" i="2"/>
  <c r="G1244" i="2"/>
  <c r="H1244" i="2"/>
  <c r="I1244" i="2"/>
  <c r="B1245" i="2"/>
  <c r="C1245" i="2"/>
  <c r="D1245" i="2"/>
  <c r="E1245" i="2"/>
  <c r="F1245" i="2"/>
  <c r="G1245" i="2"/>
  <c r="H1245" i="2"/>
  <c r="I1245" i="2"/>
  <c r="B1246" i="2"/>
  <c r="C1246" i="2"/>
  <c r="D1246" i="2"/>
  <c r="E1246" i="2"/>
  <c r="F1246" i="2"/>
  <c r="G1246" i="2"/>
  <c r="H1246" i="2"/>
  <c r="I1246" i="2"/>
  <c r="B1247" i="2"/>
  <c r="C1247" i="2"/>
  <c r="D1247" i="2"/>
  <c r="E1247" i="2"/>
  <c r="F1247" i="2"/>
  <c r="G1247" i="2"/>
  <c r="H1247" i="2"/>
  <c r="I1247" i="2"/>
  <c r="B1248" i="2"/>
  <c r="C1248" i="2"/>
  <c r="D1248" i="2"/>
  <c r="E1248" i="2"/>
  <c r="F1248" i="2"/>
  <c r="G1248" i="2"/>
  <c r="H1248" i="2"/>
  <c r="I1248" i="2"/>
  <c r="B1249" i="2"/>
  <c r="C1249" i="2"/>
  <c r="D1249" i="2"/>
  <c r="E1249" i="2"/>
  <c r="F1249" i="2"/>
  <c r="G1249" i="2"/>
  <c r="H1249" i="2"/>
  <c r="I1249" i="2"/>
  <c r="B1250" i="2"/>
  <c r="C1250" i="2"/>
  <c r="D1250" i="2"/>
  <c r="E1250" i="2"/>
  <c r="F1250" i="2"/>
  <c r="G1250" i="2"/>
  <c r="H1250" i="2"/>
  <c r="I1250" i="2"/>
  <c r="B1251" i="2"/>
  <c r="C1251" i="2"/>
  <c r="D1251" i="2"/>
  <c r="E1251" i="2"/>
  <c r="F1251" i="2"/>
  <c r="G1251" i="2"/>
  <c r="H1251" i="2"/>
  <c r="I1251" i="2"/>
  <c r="B1252" i="2"/>
  <c r="C1252" i="2"/>
  <c r="D1252" i="2"/>
  <c r="E1252" i="2"/>
  <c r="F1252" i="2"/>
  <c r="G1252" i="2"/>
  <c r="H1252" i="2"/>
  <c r="I1252" i="2"/>
  <c r="B1253" i="2"/>
  <c r="C1253" i="2"/>
  <c r="D1253" i="2"/>
  <c r="E1253" i="2"/>
  <c r="F1253" i="2"/>
  <c r="G1253" i="2"/>
  <c r="H1253" i="2"/>
  <c r="I1253" i="2"/>
  <c r="B1254" i="2"/>
  <c r="C1254" i="2"/>
  <c r="D1254" i="2"/>
  <c r="E1254" i="2"/>
  <c r="F1254" i="2"/>
  <c r="G1254" i="2"/>
  <c r="H1254" i="2"/>
  <c r="I1254" i="2"/>
  <c r="B1255" i="2"/>
  <c r="C1255" i="2"/>
  <c r="D1255" i="2"/>
  <c r="E1255" i="2"/>
  <c r="F1255" i="2"/>
  <c r="G1255" i="2"/>
  <c r="H1255" i="2"/>
  <c r="I1255" i="2"/>
  <c r="B1256" i="2"/>
  <c r="C1256" i="2"/>
  <c r="D1256" i="2"/>
  <c r="E1256" i="2"/>
  <c r="F1256" i="2"/>
  <c r="G1256" i="2"/>
  <c r="H1256" i="2"/>
  <c r="I1256" i="2"/>
  <c r="B1257" i="2"/>
  <c r="C1257" i="2"/>
  <c r="D1257" i="2"/>
  <c r="E1257" i="2"/>
  <c r="F1257" i="2"/>
  <c r="G1257" i="2"/>
  <c r="H1257" i="2"/>
  <c r="I1257" i="2"/>
  <c r="B1258" i="2"/>
  <c r="C1258" i="2"/>
  <c r="D1258" i="2"/>
  <c r="E1258" i="2"/>
  <c r="F1258" i="2"/>
  <c r="G1258" i="2"/>
  <c r="H1258" i="2"/>
  <c r="I1258" i="2"/>
  <c r="B1259" i="2"/>
  <c r="C1259" i="2"/>
  <c r="D1259" i="2"/>
  <c r="E1259" i="2"/>
  <c r="F1259" i="2"/>
  <c r="G1259" i="2"/>
  <c r="H1259" i="2"/>
  <c r="I1259" i="2"/>
  <c r="B1260" i="2"/>
  <c r="C1260" i="2"/>
  <c r="D1260" i="2"/>
  <c r="E1260" i="2"/>
  <c r="F1260" i="2"/>
  <c r="G1260" i="2"/>
  <c r="H1260" i="2"/>
  <c r="I1260" i="2"/>
  <c r="B1261" i="2"/>
  <c r="C1261" i="2"/>
  <c r="D1261" i="2"/>
  <c r="E1261" i="2"/>
  <c r="F1261" i="2"/>
  <c r="G1261" i="2"/>
  <c r="H1261" i="2"/>
  <c r="I1261" i="2"/>
  <c r="B1262" i="2"/>
  <c r="C1262" i="2"/>
  <c r="D1262" i="2"/>
  <c r="E1262" i="2"/>
  <c r="F1262" i="2"/>
  <c r="G1262" i="2"/>
  <c r="H1262" i="2"/>
  <c r="I1262" i="2"/>
  <c r="B1263" i="2"/>
  <c r="C1263" i="2"/>
  <c r="D1263" i="2"/>
  <c r="E1263" i="2"/>
  <c r="F1263" i="2"/>
  <c r="G1263" i="2"/>
  <c r="H1263" i="2"/>
  <c r="I1263" i="2"/>
  <c r="B1264" i="2"/>
  <c r="C1264" i="2"/>
  <c r="D1264" i="2"/>
  <c r="E1264" i="2"/>
  <c r="F1264" i="2"/>
  <c r="G1264" i="2"/>
  <c r="H1264" i="2"/>
  <c r="I1264" i="2"/>
  <c r="B1265" i="2"/>
  <c r="C1265" i="2"/>
  <c r="D1265" i="2"/>
  <c r="E1265" i="2"/>
  <c r="F1265" i="2"/>
  <c r="G1265" i="2"/>
  <c r="H1265" i="2"/>
  <c r="I1265" i="2"/>
  <c r="B1266" i="2"/>
  <c r="C1266" i="2"/>
  <c r="D1266" i="2"/>
  <c r="E1266" i="2"/>
  <c r="F1266" i="2"/>
  <c r="G1266" i="2"/>
  <c r="H1266" i="2"/>
  <c r="I1266" i="2"/>
  <c r="B1267" i="2"/>
  <c r="C1267" i="2"/>
  <c r="D1267" i="2"/>
  <c r="E1267" i="2"/>
  <c r="F1267" i="2"/>
  <c r="G1267" i="2"/>
  <c r="H1267" i="2"/>
  <c r="I1267" i="2"/>
  <c r="B1268" i="2"/>
  <c r="C1268" i="2"/>
  <c r="D1268" i="2"/>
  <c r="E1268" i="2"/>
  <c r="F1268" i="2"/>
  <c r="G1268" i="2"/>
  <c r="H1268" i="2"/>
  <c r="I1268" i="2"/>
  <c r="B1269" i="2"/>
  <c r="C1269" i="2"/>
  <c r="D1269" i="2"/>
  <c r="E1269" i="2"/>
  <c r="F1269" i="2"/>
  <c r="G1269" i="2"/>
  <c r="H1269" i="2"/>
  <c r="I1269" i="2"/>
  <c r="B1270" i="2"/>
  <c r="C1270" i="2"/>
  <c r="D1270" i="2"/>
  <c r="E1270" i="2"/>
  <c r="F1270" i="2"/>
  <c r="G1270" i="2"/>
  <c r="H1270" i="2"/>
  <c r="I1270" i="2"/>
  <c r="B1271" i="2"/>
  <c r="C1271" i="2"/>
  <c r="D1271" i="2"/>
  <c r="E1271" i="2"/>
  <c r="F1271" i="2"/>
  <c r="G1271" i="2"/>
  <c r="H1271" i="2"/>
  <c r="I1271" i="2"/>
  <c r="B1272" i="2"/>
  <c r="C1272" i="2"/>
  <c r="D1272" i="2"/>
  <c r="E1272" i="2"/>
  <c r="F1272" i="2"/>
  <c r="G1272" i="2"/>
  <c r="H1272" i="2"/>
  <c r="I1272" i="2"/>
  <c r="B1273" i="2"/>
  <c r="C1273" i="2"/>
  <c r="D1273" i="2"/>
  <c r="E1273" i="2"/>
  <c r="F1273" i="2"/>
  <c r="G1273" i="2"/>
  <c r="H1273" i="2"/>
  <c r="I1273" i="2"/>
  <c r="B1274" i="2"/>
  <c r="C1274" i="2"/>
  <c r="D1274" i="2"/>
  <c r="E1274" i="2"/>
  <c r="F1274" i="2"/>
  <c r="G1274" i="2"/>
  <c r="H1274" i="2"/>
  <c r="I1274" i="2"/>
  <c r="B1275" i="2"/>
  <c r="C1275" i="2"/>
  <c r="D1275" i="2"/>
  <c r="E1275" i="2"/>
  <c r="F1275" i="2"/>
  <c r="G1275" i="2"/>
  <c r="H1275" i="2"/>
  <c r="I1275" i="2"/>
  <c r="B1276" i="2"/>
  <c r="C1276" i="2"/>
  <c r="D1276" i="2"/>
  <c r="E1276" i="2"/>
  <c r="F1276" i="2"/>
  <c r="G1276" i="2"/>
  <c r="H1276" i="2"/>
  <c r="I1276" i="2"/>
  <c r="B1277" i="2"/>
  <c r="C1277" i="2"/>
  <c r="D1277" i="2"/>
  <c r="E1277" i="2"/>
  <c r="F1277" i="2"/>
  <c r="G1277" i="2"/>
  <c r="H1277" i="2"/>
  <c r="I1277" i="2"/>
  <c r="B1278" i="2"/>
  <c r="C1278" i="2"/>
  <c r="D1278" i="2"/>
  <c r="E1278" i="2"/>
  <c r="F1278" i="2"/>
  <c r="G1278" i="2"/>
  <c r="H1278" i="2"/>
  <c r="I1278" i="2"/>
  <c r="B1279" i="2"/>
  <c r="C1279" i="2"/>
  <c r="D1279" i="2"/>
  <c r="E1279" i="2"/>
  <c r="F1279" i="2"/>
  <c r="G1279" i="2"/>
  <c r="H1279" i="2"/>
  <c r="I1279" i="2"/>
  <c r="B1280" i="2"/>
  <c r="C1280" i="2"/>
  <c r="D1280" i="2"/>
  <c r="E1280" i="2"/>
  <c r="F1280" i="2"/>
  <c r="G1280" i="2"/>
  <c r="H1280" i="2"/>
  <c r="I1280" i="2"/>
  <c r="B1281" i="2"/>
  <c r="C1281" i="2"/>
  <c r="D1281" i="2"/>
  <c r="E1281" i="2"/>
  <c r="F1281" i="2"/>
  <c r="G1281" i="2"/>
  <c r="H1281" i="2"/>
  <c r="I1281" i="2"/>
  <c r="B1282" i="2"/>
  <c r="C1282" i="2"/>
  <c r="D1282" i="2"/>
  <c r="E1282" i="2"/>
  <c r="F1282" i="2"/>
  <c r="G1282" i="2"/>
  <c r="H1282" i="2"/>
  <c r="I1282" i="2"/>
  <c r="B1283" i="2"/>
  <c r="C1283" i="2"/>
  <c r="D1283" i="2"/>
  <c r="E1283" i="2"/>
  <c r="F1283" i="2"/>
  <c r="G1283" i="2"/>
  <c r="H1283" i="2"/>
  <c r="I1283" i="2"/>
  <c r="B1284" i="2"/>
  <c r="C1284" i="2"/>
  <c r="D1284" i="2"/>
  <c r="E1284" i="2"/>
  <c r="F1284" i="2"/>
  <c r="G1284" i="2"/>
  <c r="H1284" i="2"/>
  <c r="I1284" i="2"/>
  <c r="B1285" i="2"/>
  <c r="C1285" i="2"/>
  <c r="D1285" i="2"/>
  <c r="E1285" i="2"/>
  <c r="F1285" i="2"/>
  <c r="G1285" i="2"/>
  <c r="H1285" i="2"/>
  <c r="I1285" i="2"/>
  <c r="B1286" i="2"/>
  <c r="C1286" i="2"/>
  <c r="D1286" i="2"/>
  <c r="E1286" i="2"/>
  <c r="F1286" i="2"/>
  <c r="G1286" i="2"/>
  <c r="H1286" i="2"/>
  <c r="I1286" i="2"/>
  <c r="B1287" i="2"/>
  <c r="C1287" i="2"/>
  <c r="D1287" i="2"/>
  <c r="E1287" i="2"/>
  <c r="F1287" i="2"/>
  <c r="G1287" i="2"/>
  <c r="H1287" i="2"/>
  <c r="I1287" i="2"/>
  <c r="B1288" i="2"/>
  <c r="C1288" i="2"/>
  <c r="D1288" i="2"/>
  <c r="E1288" i="2"/>
  <c r="F1288" i="2"/>
  <c r="G1288" i="2"/>
  <c r="H1288" i="2"/>
  <c r="I1288" i="2"/>
  <c r="B1289" i="2"/>
  <c r="C1289" i="2"/>
  <c r="D1289" i="2"/>
  <c r="E1289" i="2"/>
  <c r="F1289" i="2"/>
  <c r="G1289" i="2"/>
  <c r="H1289" i="2"/>
  <c r="I1289" i="2"/>
  <c r="B1290" i="2"/>
  <c r="C1290" i="2"/>
  <c r="D1290" i="2"/>
  <c r="E1290" i="2"/>
  <c r="F1290" i="2"/>
  <c r="G1290" i="2"/>
  <c r="H1290" i="2"/>
  <c r="I1290" i="2"/>
  <c r="B1291" i="2"/>
  <c r="C1291" i="2"/>
  <c r="D1291" i="2"/>
  <c r="E1291" i="2"/>
  <c r="F1291" i="2"/>
  <c r="G1291" i="2"/>
  <c r="H1291" i="2"/>
  <c r="I1291" i="2"/>
  <c r="B1292" i="2"/>
  <c r="C1292" i="2"/>
  <c r="D1292" i="2"/>
  <c r="E1292" i="2"/>
  <c r="F1292" i="2"/>
  <c r="G1292" i="2"/>
  <c r="H1292" i="2"/>
  <c r="I1292" i="2"/>
  <c r="B1293" i="2"/>
  <c r="C1293" i="2"/>
  <c r="D1293" i="2"/>
  <c r="E1293" i="2"/>
  <c r="F1293" i="2"/>
  <c r="G1293" i="2"/>
  <c r="H1293" i="2"/>
  <c r="I1293" i="2"/>
  <c r="B1294" i="2"/>
  <c r="C1294" i="2"/>
  <c r="D1294" i="2"/>
  <c r="E1294" i="2"/>
  <c r="F1294" i="2"/>
  <c r="G1294" i="2"/>
  <c r="H1294" i="2"/>
  <c r="I1294" i="2"/>
  <c r="B1295" i="2"/>
  <c r="C1295" i="2"/>
  <c r="D1295" i="2"/>
  <c r="E1295" i="2"/>
  <c r="F1295" i="2"/>
  <c r="G1295" i="2"/>
  <c r="H1295" i="2"/>
  <c r="I1295" i="2"/>
  <c r="B1296" i="2"/>
  <c r="C1296" i="2"/>
  <c r="D1296" i="2"/>
  <c r="E1296" i="2"/>
  <c r="F1296" i="2"/>
  <c r="G1296" i="2"/>
  <c r="H1296" i="2"/>
  <c r="I1296" i="2"/>
  <c r="B1297" i="2"/>
  <c r="C1297" i="2"/>
  <c r="D1297" i="2"/>
  <c r="E1297" i="2"/>
  <c r="F1297" i="2"/>
  <c r="G1297" i="2"/>
  <c r="H1297" i="2"/>
  <c r="I1297" i="2"/>
  <c r="B1298" i="2"/>
  <c r="C1298" i="2"/>
  <c r="D1298" i="2"/>
  <c r="E1298" i="2"/>
  <c r="F1298" i="2"/>
  <c r="G1298" i="2"/>
  <c r="H1298" i="2"/>
  <c r="I1298" i="2"/>
  <c r="B1299" i="2"/>
  <c r="C1299" i="2"/>
  <c r="D1299" i="2"/>
  <c r="E1299" i="2"/>
  <c r="F1299" i="2"/>
  <c r="G1299" i="2"/>
  <c r="H1299" i="2"/>
  <c r="I1299" i="2"/>
  <c r="B1300" i="2"/>
  <c r="C1300" i="2"/>
  <c r="D1300" i="2"/>
  <c r="E1300" i="2"/>
  <c r="F1300" i="2"/>
  <c r="G1300" i="2"/>
  <c r="H1300" i="2"/>
  <c r="I1300" i="2"/>
  <c r="B1301" i="2"/>
  <c r="C1301" i="2"/>
  <c r="D1301" i="2"/>
  <c r="E1301" i="2"/>
  <c r="F1301" i="2"/>
  <c r="G1301" i="2"/>
  <c r="H1301" i="2"/>
  <c r="I1301" i="2"/>
  <c r="B1302" i="2"/>
  <c r="C1302" i="2"/>
  <c r="D1302" i="2"/>
  <c r="E1302" i="2"/>
  <c r="F1302" i="2"/>
  <c r="G1302" i="2"/>
  <c r="H1302" i="2"/>
  <c r="I1302" i="2"/>
  <c r="B1303" i="2"/>
  <c r="C1303" i="2"/>
  <c r="D1303" i="2"/>
  <c r="E1303" i="2"/>
  <c r="F1303" i="2"/>
  <c r="G1303" i="2"/>
  <c r="H1303" i="2"/>
  <c r="I1303" i="2"/>
  <c r="B1304" i="2"/>
  <c r="C1304" i="2"/>
  <c r="D1304" i="2"/>
  <c r="E1304" i="2"/>
  <c r="F1304" i="2"/>
  <c r="G1304" i="2"/>
  <c r="H1304" i="2"/>
  <c r="I1304" i="2"/>
  <c r="B1305" i="2"/>
  <c r="C1305" i="2"/>
  <c r="D1305" i="2"/>
  <c r="E1305" i="2"/>
  <c r="F1305" i="2"/>
  <c r="G1305" i="2"/>
  <c r="H1305" i="2"/>
  <c r="I1305" i="2"/>
  <c r="B1306" i="2"/>
  <c r="C1306" i="2"/>
  <c r="D1306" i="2"/>
  <c r="E1306" i="2"/>
  <c r="F1306" i="2"/>
  <c r="G1306" i="2"/>
  <c r="H1306" i="2"/>
  <c r="I1306" i="2"/>
  <c r="B1307" i="2"/>
  <c r="C1307" i="2"/>
  <c r="D1307" i="2"/>
  <c r="E1307" i="2"/>
  <c r="F1307" i="2"/>
  <c r="G1307" i="2"/>
  <c r="H1307" i="2"/>
  <c r="I1307" i="2"/>
  <c r="B1308" i="2"/>
  <c r="C1308" i="2"/>
  <c r="D1308" i="2"/>
  <c r="E1308" i="2"/>
  <c r="F1308" i="2"/>
  <c r="G1308" i="2"/>
  <c r="H1308" i="2"/>
  <c r="I1308" i="2"/>
  <c r="B1309" i="2"/>
  <c r="C1309" i="2"/>
  <c r="D1309" i="2"/>
  <c r="E1309" i="2"/>
  <c r="F1309" i="2"/>
  <c r="G1309" i="2"/>
  <c r="H1309" i="2"/>
  <c r="I1309" i="2"/>
  <c r="B1310" i="2"/>
  <c r="C1310" i="2"/>
  <c r="D1310" i="2"/>
  <c r="E1310" i="2"/>
  <c r="F1310" i="2"/>
  <c r="G1310" i="2"/>
  <c r="H1310" i="2"/>
  <c r="I1310" i="2"/>
  <c r="B1311" i="2"/>
  <c r="C1311" i="2"/>
  <c r="D1311" i="2"/>
  <c r="E1311" i="2"/>
  <c r="F1311" i="2"/>
  <c r="G1311" i="2"/>
  <c r="H1311" i="2"/>
  <c r="I1311" i="2"/>
  <c r="B1312" i="2"/>
  <c r="C1312" i="2"/>
  <c r="D1312" i="2"/>
  <c r="E1312" i="2"/>
  <c r="F1312" i="2"/>
  <c r="G1312" i="2"/>
  <c r="H1312" i="2"/>
  <c r="I1312" i="2"/>
  <c r="B1313" i="2"/>
  <c r="C1313" i="2"/>
  <c r="D1313" i="2"/>
  <c r="E1313" i="2"/>
  <c r="F1313" i="2"/>
  <c r="G1313" i="2"/>
  <c r="H1313" i="2"/>
  <c r="I1313" i="2"/>
  <c r="B1314" i="2"/>
  <c r="C1314" i="2"/>
  <c r="D1314" i="2"/>
  <c r="E1314" i="2"/>
  <c r="F1314" i="2"/>
  <c r="G1314" i="2"/>
  <c r="H1314" i="2"/>
  <c r="I1314" i="2"/>
  <c r="B1315" i="2"/>
  <c r="C1315" i="2"/>
  <c r="D1315" i="2"/>
  <c r="E1315" i="2"/>
  <c r="F1315" i="2"/>
  <c r="G1315" i="2"/>
  <c r="H1315" i="2"/>
  <c r="I1315" i="2"/>
  <c r="B1316" i="2"/>
  <c r="C1316" i="2"/>
  <c r="D1316" i="2"/>
  <c r="E1316" i="2"/>
  <c r="F1316" i="2"/>
  <c r="G1316" i="2"/>
  <c r="H1316" i="2"/>
  <c r="I1316" i="2"/>
  <c r="B1317" i="2"/>
  <c r="C1317" i="2"/>
  <c r="D1317" i="2"/>
  <c r="E1317" i="2"/>
  <c r="F1317" i="2"/>
  <c r="G1317" i="2"/>
  <c r="H1317" i="2"/>
  <c r="I1317" i="2"/>
  <c r="B1318" i="2"/>
  <c r="C1318" i="2"/>
  <c r="D1318" i="2"/>
  <c r="E1318" i="2"/>
  <c r="F1318" i="2"/>
  <c r="G1318" i="2"/>
  <c r="H1318" i="2"/>
  <c r="I1318" i="2"/>
  <c r="B1319" i="2"/>
  <c r="C1319" i="2"/>
  <c r="D1319" i="2"/>
  <c r="E1319" i="2"/>
  <c r="F1319" i="2"/>
  <c r="G1319" i="2"/>
  <c r="H1319" i="2"/>
  <c r="I1319" i="2"/>
  <c r="B1320" i="2"/>
  <c r="C1320" i="2"/>
  <c r="D1320" i="2"/>
  <c r="E1320" i="2"/>
  <c r="F1320" i="2"/>
  <c r="G1320" i="2"/>
  <c r="H1320" i="2"/>
  <c r="I1320" i="2"/>
  <c r="B1321" i="2"/>
  <c r="C1321" i="2"/>
  <c r="D1321" i="2"/>
  <c r="E1321" i="2"/>
  <c r="F1321" i="2"/>
  <c r="G1321" i="2"/>
  <c r="H1321" i="2"/>
  <c r="I1321" i="2"/>
  <c r="B1322" i="2"/>
  <c r="C1322" i="2"/>
  <c r="D1322" i="2"/>
  <c r="E1322" i="2"/>
  <c r="F1322" i="2"/>
  <c r="G1322" i="2"/>
  <c r="H1322" i="2"/>
  <c r="I1322" i="2"/>
  <c r="B1323" i="2"/>
  <c r="C1323" i="2"/>
  <c r="D1323" i="2"/>
  <c r="E1323" i="2"/>
  <c r="F1323" i="2"/>
  <c r="G1323" i="2"/>
  <c r="H1323" i="2"/>
  <c r="I1323" i="2"/>
  <c r="B1324" i="2"/>
  <c r="C1324" i="2"/>
  <c r="D1324" i="2"/>
  <c r="E1324" i="2"/>
  <c r="F1324" i="2"/>
  <c r="G1324" i="2"/>
  <c r="H1324" i="2"/>
  <c r="I1324" i="2"/>
  <c r="B1325" i="2"/>
  <c r="C1325" i="2"/>
  <c r="D1325" i="2"/>
  <c r="E1325" i="2"/>
  <c r="F1325" i="2"/>
  <c r="G1325" i="2"/>
  <c r="H1325" i="2"/>
  <c r="I1325" i="2"/>
  <c r="B1326" i="2"/>
  <c r="C1326" i="2"/>
  <c r="D1326" i="2"/>
  <c r="E1326" i="2"/>
  <c r="F1326" i="2"/>
  <c r="G1326" i="2"/>
  <c r="H1326" i="2"/>
  <c r="I1326" i="2"/>
  <c r="B1327" i="2"/>
  <c r="C1327" i="2"/>
  <c r="D1327" i="2"/>
  <c r="E1327" i="2"/>
  <c r="F1327" i="2"/>
  <c r="G1327" i="2"/>
  <c r="H1327" i="2"/>
  <c r="I1327" i="2"/>
  <c r="B1328" i="2"/>
  <c r="C1328" i="2"/>
  <c r="D1328" i="2"/>
  <c r="E1328" i="2"/>
  <c r="F1328" i="2"/>
  <c r="G1328" i="2"/>
  <c r="H1328" i="2"/>
  <c r="I1328" i="2"/>
  <c r="B1329" i="2"/>
  <c r="C1329" i="2"/>
  <c r="D1329" i="2"/>
  <c r="E1329" i="2"/>
  <c r="F1329" i="2"/>
  <c r="G1329" i="2"/>
  <c r="H1329" i="2"/>
  <c r="I1329" i="2"/>
  <c r="B1330" i="2"/>
  <c r="C1330" i="2"/>
  <c r="D1330" i="2"/>
  <c r="E1330" i="2"/>
  <c r="F1330" i="2"/>
  <c r="G1330" i="2"/>
  <c r="H1330" i="2"/>
  <c r="I1330" i="2"/>
  <c r="B1331" i="2"/>
  <c r="C1331" i="2"/>
  <c r="D1331" i="2"/>
  <c r="E1331" i="2"/>
  <c r="F1331" i="2"/>
  <c r="G1331" i="2"/>
  <c r="H1331" i="2"/>
  <c r="I1331" i="2"/>
  <c r="B1332" i="2"/>
  <c r="C1332" i="2"/>
  <c r="D1332" i="2"/>
  <c r="E1332" i="2"/>
  <c r="F1332" i="2"/>
  <c r="G1332" i="2"/>
  <c r="H1332" i="2"/>
  <c r="I1332" i="2"/>
  <c r="B1333" i="2"/>
  <c r="C1333" i="2"/>
  <c r="D1333" i="2"/>
  <c r="E1333" i="2"/>
  <c r="F1333" i="2"/>
  <c r="G1333" i="2"/>
  <c r="H1333" i="2"/>
  <c r="I1333" i="2"/>
  <c r="B1334" i="2"/>
  <c r="C1334" i="2"/>
  <c r="D1334" i="2"/>
  <c r="E1334" i="2"/>
  <c r="F1334" i="2"/>
  <c r="G1334" i="2"/>
  <c r="H1334" i="2"/>
  <c r="I1334" i="2"/>
  <c r="B1335" i="2"/>
  <c r="C1335" i="2"/>
  <c r="D1335" i="2"/>
  <c r="E1335" i="2"/>
  <c r="F1335" i="2"/>
  <c r="G1335" i="2"/>
  <c r="H1335" i="2"/>
  <c r="I1335" i="2"/>
  <c r="B1336" i="2"/>
  <c r="C1336" i="2"/>
  <c r="D1336" i="2"/>
  <c r="E1336" i="2"/>
  <c r="F1336" i="2"/>
  <c r="G1336" i="2"/>
  <c r="H1336" i="2"/>
  <c r="I1336" i="2"/>
  <c r="B1337" i="2"/>
  <c r="C1337" i="2"/>
  <c r="D1337" i="2"/>
  <c r="E1337" i="2"/>
  <c r="F1337" i="2"/>
  <c r="G1337" i="2"/>
  <c r="H1337" i="2"/>
  <c r="I1337" i="2"/>
  <c r="B1338" i="2"/>
  <c r="C1338" i="2"/>
  <c r="D1338" i="2"/>
  <c r="E1338" i="2"/>
  <c r="F1338" i="2"/>
  <c r="G1338" i="2"/>
  <c r="H1338" i="2"/>
  <c r="I1338" i="2"/>
  <c r="B1339" i="2"/>
  <c r="C1339" i="2"/>
  <c r="D1339" i="2"/>
  <c r="E1339" i="2"/>
  <c r="F1339" i="2"/>
  <c r="G1339" i="2"/>
  <c r="H1339" i="2"/>
  <c r="I1339" i="2"/>
  <c r="B1340" i="2"/>
  <c r="C1340" i="2"/>
  <c r="D1340" i="2"/>
  <c r="E1340" i="2"/>
  <c r="F1340" i="2"/>
  <c r="G1340" i="2"/>
  <c r="H1340" i="2"/>
  <c r="I1340" i="2"/>
  <c r="B1341" i="2"/>
  <c r="C1341" i="2"/>
  <c r="D1341" i="2"/>
  <c r="E1341" i="2"/>
  <c r="F1341" i="2"/>
  <c r="G1341" i="2"/>
  <c r="H1341" i="2"/>
  <c r="I1341" i="2"/>
  <c r="B1342" i="2"/>
  <c r="C1342" i="2"/>
  <c r="D1342" i="2"/>
  <c r="E1342" i="2"/>
  <c r="F1342" i="2"/>
  <c r="G1342" i="2"/>
  <c r="H1342" i="2"/>
  <c r="I1342" i="2"/>
  <c r="B1343" i="2"/>
  <c r="C1343" i="2"/>
  <c r="D1343" i="2"/>
  <c r="E1343" i="2"/>
  <c r="F1343" i="2"/>
  <c r="G1343" i="2"/>
  <c r="H1343" i="2"/>
  <c r="I1343" i="2"/>
  <c r="B1344" i="2"/>
  <c r="C1344" i="2"/>
  <c r="D1344" i="2"/>
  <c r="E1344" i="2"/>
  <c r="F1344" i="2"/>
  <c r="G1344" i="2"/>
  <c r="H1344" i="2"/>
  <c r="I1344" i="2"/>
  <c r="B1345" i="2"/>
  <c r="C1345" i="2"/>
  <c r="D1345" i="2"/>
  <c r="E1345" i="2"/>
  <c r="F1345" i="2"/>
  <c r="G1345" i="2"/>
  <c r="H1345" i="2"/>
  <c r="I1345" i="2"/>
  <c r="B1346" i="2"/>
  <c r="C1346" i="2"/>
  <c r="D1346" i="2"/>
  <c r="E1346" i="2"/>
  <c r="F1346" i="2"/>
  <c r="G1346" i="2"/>
  <c r="H1346" i="2"/>
  <c r="I1346" i="2"/>
  <c r="B1347" i="2"/>
  <c r="C1347" i="2"/>
  <c r="D1347" i="2"/>
  <c r="E1347" i="2"/>
  <c r="F1347" i="2"/>
  <c r="G1347" i="2"/>
  <c r="H1347" i="2"/>
  <c r="I1347" i="2"/>
  <c r="B1348" i="2"/>
  <c r="C1348" i="2"/>
  <c r="D1348" i="2"/>
  <c r="E1348" i="2"/>
  <c r="F1348" i="2"/>
  <c r="G1348" i="2"/>
  <c r="H1348" i="2"/>
  <c r="I1348" i="2"/>
  <c r="B1349" i="2"/>
  <c r="C1349" i="2"/>
  <c r="D1349" i="2"/>
  <c r="E1349" i="2"/>
  <c r="F1349" i="2"/>
  <c r="G1349" i="2"/>
  <c r="H1349" i="2"/>
  <c r="I1349" i="2"/>
  <c r="B1350" i="2"/>
  <c r="C1350" i="2"/>
  <c r="D1350" i="2"/>
  <c r="E1350" i="2"/>
  <c r="F1350" i="2"/>
  <c r="G1350" i="2"/>
  <c r="H1350" i="2"/>
  <c r="I1350" i="2"/>
  <c r="B1351" i="2"/>
  <c r="C1351" i="2"/>
  <c r="D1351" i="2"/>
  <c r="E1351" i="2"/>
  <c r="F1351" i="2"/>
  <c r="G1351" i="2"/>
  <c r="H1351" i="2"/>
  <c r="I1351" i="2"/>
  <c r="B1352" i="2"/>
  <c r="C1352" i="2"/>
  <c r="D1352" i="2"/>
  <c r="E1352" i="2"/>
  <c r="F1352" i="2"/>
  <c r="G1352" i="2"/>
  <c r="H1352" i="2"/>
  <c r="I1352" i="2"/>
  <c r="B1353" i="2"/>
  <c r="C1353" i="2"/>
  <c r="D1353" i="2"/>
  <c r="E1353" i="2"/>
  <c r="F1353" i="2"/>
  <c r="G1353" i="2"/>
  <c r="H1353" i="2"/>
  <c r="I1353" i="2"/>
  <c r="B1354" i="2"/>
  <c r="C1354" i="2"/>
  <c r="D1354" i="2"/>
  <c r="E1354" i="2"/>
  <c r="F1354" i="2"/>
  <c r="G1354" i="2"/>
  <c r="H1354" i="2"/>
  <c r="I1354" i="2"/>
  <c r="B1355" i="2"/>
  <c r="C1355" i="2"/>
  <c r="D1355" i="2"/>
  <c r="E1355" i="2"/>
  <c r="F1355" i="2"/>
  <c r="G1355" i="2"/>
  <c r="H1355" i="2"/>
  <c r="I1355" i="2"/>
  <c r="B1356" i="2"/>
  <c r="C1356" i="2"/>
  <c r="D1356" i="2"/>
  <c r="E1356" i="2"/>
  <c r="F1356" i="2"/>
  <c r="G1356" i="2"/>
  <c r="H1356" i="2"/>
  <c r="I1356" i="2"/>
  <c r="B1357" i="2"/>
  <c r="C1357" i="2"/>
  <c r="D1357" i="2"/>
  <c r="E1357" i="2"/>
  <c r="F1357" i="2"/>
  <c r="G1357" i="2"/>
  <c r="H1357" i="2"/>
  <c r="I1357" i="2"/>
  <c r="B1358" i="2"/>
  <c r="C1358" i="2"/>
  <c r="D1358" i="2"/>
  <c r="E1358" i="2"/>
  <c r="F1358" i="2"/>
  <c r="G1358" i="2"/>
  <c r="H1358" i="2"/>
  <c r="I1358" i="2"/>
  <c r="B1359" i="2"/>
  <c r="C1359" i="2"/>
  <c r="D1359" i="2"/>
  <c r="E1359" i="2"/>
  <c r="F1359" i="2"/>
  <c r="G1359" i="2"/>
  <c r="H1359" i="2"/>
  <c r="I1359" i="2"/>
  <c r="B1360" i="2"/>
  <c r="C1360" i="2"/>
  <c r="D1360" i="2"/>
  <c r="E1360" i="2"/>
  <c r="F1360" i="2"/>
  <c r="G1360" i="2"/>
  <c r="H1360" i="2"/>
  <c r="I1360" i="2"/>
  <c r="B1361" i="2"/>
  <c r="C1361" i="2"/>
  <c r="D1361" i="2"/>
  <c r="E1361" i="2"/>
  <c r="F1361" i="2"/>
  <c r="G1361" i="2"/>
  <c r="H1361" i="2"/>
  <c r="I1361" i="2"/>
  <c r="B1362" i="2"/>
  <c r="C1362" i="2"/>
  <c r="D1362" i="2"/>
  <c r="E1362" i="2"/>
  <c r="F1362" i="2"/>
  <c r="G1362" i="2"/>
  <c r="H1362" i="2"/>
  <c r="I1362" i="2"/>
  <c r="B1363" i="2"/>
  <c r="C1363" i="2"/>
  <c r="D1363" i="2"/>
  <c r="E1363" i="2"/>
  <c r="F1363" i="2"/>
  <c r="G1363" i="2"/>
  <c r="H1363" i="2"/>
  <c r="I1363" i="2"/>
  <c r="B1364" i="2"/>
  <c r="C1364" i="2"/>
  <c r="D1364" i="2"/>
  <c r="E1364" i="2"/>
  <c r="F1364" i="2"/>
  <c r="G1364" i="2"/>
  <c r="H1364" i="2"/>
  <c r="I1364" i="2"/>
  <c r="B1365" i="2"/>
  <c r="C1365" i="2"/>
  <c r="D1365" i="2"/>
  <c r="E1365" i="2"/>
  <c r="F1365" i="2"/>
  <c r="G1365" i="2"/>
  <c r="H1365" i="2"/>
  <c r="I1365" i="2"/>
  <c r="B1366" i="2"/>
  <c r="C1366" i="2"/>
  <c r="D1366" i="2"/>
  <c r="E1366" i="2"/>
  <c r="F1366" i="2"/>
  <c r="G1366" i="2"/>
  <c r="H1366" i="2"/>
  <c r="I1366" i="2"/>
  <c r="B1367" i="2"/>
  <c r="C1367" i="2"/>
  <c r="D1367" i="2"/>
  <c r="E1367" i="2"/>
  <c r="F1367" i="2"/>
  <c r="G1367" i="2"/>
  <c r="H1367" i="2"/>
  <c r="I1367" i="2"/>
  <c r="B1368" i="2"/>
  <c r="C1368" i="2"/>
  <c r="D1368" i="2"/>
  <c r="E1368" i="2"/>
  <c r="F1368" i="2"/>
  <c r="G1368" i="2"/>
  <c r="H1368" i="2"/>
  <c r="I1368" i="2"/>
  <c r="B1369" i="2"/>
  <c r="C1369" i="2"/>
  <c r="D1369" i="2"/>
  <c r="E1369" i="2"/>
  <c r="F1369" i="2"/>
  <c r="G1369" i="2"/>
  <c r="H1369" i="2"/>
  <c r="I1369" i="2"/>
  <c r="B1370" i="2"/>
  <c r="C1370" i="2"/>
  <c r="D1370" i="2"/>
  <c r="E1370" i="2"/>
  <c r="F1370" i="2"/>
  <c r="G1370" i="2"/>
  <c r="H1370" i="2"/>
  <c r="I1370" i="2"/>
  <c r="B1371" i="2"/>
  <c r="C1371" i="2"/>
  <c r="D1371" i="2"/>
  <c r="E1371" i="2"/>
  <c r="F1371" i="2"/>
  <c r="G1371" i="2"/>
  <c r="H1371" i="2"/>
  <c r="I1371" i="2"/>
  <c r="B1372" i="2"/>
  <c r="C1372" i="2"/>
  <c r="D1372" i="2"/>
  <c r="E1372" i="2"/>
  <c r="F1372" i="2"/>
  <c r="G1372" i="2"/>
  <c r="H1372" i="2"/>
  <c r="I1372" i="2"/>
  <c r="B1373" i="2"/>
  <c r="C1373" i="2"/>
  <c r="D1373" i="2"/>
  <c r="E1373" i="2"/>
  <c r="F1373" i="2"/>
  <c r="G1373" i="2"/>
  <c r="H1373" i="2"/>
  <c r="I1373" i="2"/>
  <c r="B1374" i="2"/>
  <c r="C1374" i="2"/>
  <c r="D1374" i="2"/>
  <c r="E1374" i="2"/>
  <c r="F1374" i="2"/>
  <c r="G1374" i="2"/>
  <c r="H1374" i="2"/>
  <c r="I1374" i="2"/>
  <c r="B1375" i="2"/>
  <c r="C1375" i="2"/>
  <c r="D1375" i="2"/>
  <c r="E1375" i="2"/>
  <c r="F1375" i="2"/>
  <c r="G1375" i="2"/>
  <c r="H1375" i="2"/>
  <c r="I1375" i="2"/>
  <c r="B1376" i="2"/>
  <c r="C1376" i="2"/>
  <c r="D1376" i="2"/>
  <c r="E1376" i="2"/>
  <c r="F1376" i="2"/>
  <c r="G1376" i="2"/>
  <c r="H1376" i="2"/>
  <c r="I1376" i="2"/>
  <c r="B1377" i="2"/>
  <c r="C1377" i="2"/>
  <c r="D1377" i="2"/>
  <c r="E1377" i="2"/>
  <c r="F1377" i="2"/>
  <c r="G1377" i="2"/>
  <c r="H1377" i="2"/>
  <c r="I1377" i="2"/>
  <c r="B1378" i="2"/>
  <c r="C1378" i="2"/>
  <c r="D1378" i="2"/>
  <c r="E1378" i="2"/>
  <c r="F1378" i="2"/>
  <c r="G1378" i="2"/>
  <c r="H1378" i="2"/>
  <c r="I1378" i="2"/>
  <c r="B1379" i="2"/>
  <c r="C1379" i="2"/>
  <c r="D1379" i="2"/>
  <c r="E1379" i="2"/>
  <c r="F1379" i="2"/>
  <c r="G1379" i="2"/>
  <c r="H1379" i="2"/>
  <c r="I1379" i="2"/>
  <c r="B1380" i="2"/>
  <c r="C1380" i="2"/>
  <c r="D1380" i="2"/>
  <c r="E1380" i="2"/>
  <c r="F1380" i="2"/>
  <c r="G1380" i="2"/>
  <c r="H1380" i="2"/>
  <c r="I1380" i="2"/>
  <c r="B1381" i="2"/>
  <c r="C1381" i="2"/>
  <c r="D1381" i="2"/>
  <c r="E1381" i="2"/>
  <c r="F1381" i="2"/>
  <c r="G1381" i="2"/>
  <c r="H1381" i="2"/>
  <c r="I1381" i="2"/>
  <c r="B1382" i="2"/>
  <c r="C1382" i="2"/>
  <c r="D1382" i="2"/>
  <c r="E1382" i="2"/>
  <c r="F1382" i="2"/>
  <c r="G1382" i="2"/>
  <c r="H1382" i="2"/>
  <c r="I1382" i="2"/>
  <c r="B1383" i="2"/>
  <c r="C1383" i="2"/>
  <c r="D1383" i="2"/>
  <c r="E1383" i="2"/>
  <c r="F1383" i="2"/>
  <c r="G1383" i="2"/>
  <c r="H1383" i="2"/>
  <c r="I1383" i="2"/>
  <c r="B1384" i="2"/>
  <c r="C1384" i="2"/>
  <c r="D1384" i="2"/>
  <c r="E1384" i="2"/>
  <c r="F1384" i="2"/>
  <c r="G1384" i="2"/>
  <c r="H1384" i="2"/>
  <c r="I1384" i="2"/>
  <c r="B1385" i="2"/>
  <c r="C1385" i="2"/>
  <c r="D1385" i="2"/>
  <c r="E1385" i="2"/>
  <c r="F1385" i="2"/>
  <c r="G1385" i="2"/>
  <c r="H1385" i="2"/>
  <c r="I1385" i="2"/>
  <c r="B1386" i="2"/>
  <c r="C1386" i="2"/>
  <c r="D1386" i="2"/>
  <c r="E1386" i="2"/>
  <c r="F1386" i="2"/>
  <c r="G1386" i="2"/>
  <c r="H1386" i="2"/>
  <c r="I1386" i="2"/>
  <c r="B1387" i="2"/>
  <c r="C1387" i="2"/>
  <c r="D1387" i="2"/>
  <c r="E1387" i="2"/>
  <c r="F1387" i="2"/>
  <c r="G1387" i="2"/>
  <c r="H1387" i="2"/>
  <c r="I1387" i="2"/>
  <c r="B1388" i="2"/>
  <c r="C1388" i="2"/>
  <c r="D1388" i="2"/>
  <c r="E1388" i="2"/>
  <c r="F1388" i="2"/>
  <c r="G1388" i="2"/>
  <c r="H1388" i="2"/>
  <c r="I1388" i="2"/>
  <c r="B1389" i="2"/>
  <c r="C1389" i="2"/>
  <c r="D1389" i="2"/>
  <c r="E1389" i="2"/>
  <c r="F1389" i="2"/>
  <c r="G1389" i="2"/>
  <c r="H1389" i="2"/>
  <c r="I1389" i="2"/>
  <c r="B1390" i="2"/>
  <c r="C1390" i="2"/>
  <c r="D1390" i="2"/>
  <c r="E1390" i="2"/>
  <c r="F1390" i="2"/>
  <c r="G1390" i="2"/>
  <c r="H1390" i="2"/>
  <c r="I1390" i="2"/>
  <c r="B1391" i="2"/>
  <c r="C1391" i="2"/>
  <c r="D1391" i="2"/>
  <c r="E1391" i="2"/>
  <c r="F1391" i="2"/>
  <c r="G1391" i="2"/>
  <c r="H1391" i="2"/>
  <c r="I1391" i="2"/>
  <c r="B1392" i="2"/>
  <c r="C1392" i="2"/>
  <c r="D1392" i="2"/>
  <c r="E1392" i="2"/>
  <c r="F1392" i="2"/>
  <c r="G1392" i="2"/>
  <c r="H1392" i="2"/>
  <c r="I1392" i="2"/>
  <c r="B1393" i="2"/>
  <c r="C1393" i="2"/>
  <c r="D1393" i="2"/>
  <c r="E1393" i="2"/>
  <c r="F1393" i="2"/>
  <c r="G1393" i="2"/>
  <c r="H1393" i="2"/>
  <c r="I1393" i="2"/>
  <c r="B1394" i="2"/>
  <c r="C1394" i="2"/>
  <c r="D1394" i="2"/>
  <c r="E1394" i="2"/>
  <c r="F1394" i="2"/>
  <c r="G1394" i="2"/>
  <c r="H1394" i="2"/>
  <c r="I1394" i="2"/>
  <c r="B1395" i="2"/>
  <c r="C1395" i="2"/>
  <c r="D1395" i="2"/>
  <c r="E1395" i="2"/>
  <c r="F1395" i="2"/>
  <c r="G1395" i="2"/>
  <c r="H1395" i="2"/>
  <c r="I1395" i="2"/>
  <c r="B1396" i="2"/>
  <c r="C1396" i="2"/>
  <c r="D1396" i="2"/>
  <c r="E1396" i="2"/>
  <c r="F1396" i="2"/>
  <c r="G1396" i="2"/>
  <c r="H1396" i="2"/>
  <c r="I1396" i="2"/>
  <c r="B1397" i="2"/>
  <c r="C1397" i="2"/>
  <c r="D1397" i="2"/>
  <c r="E1397" i="2"/>
  <c r="F1397" i="2"/>
  <c r="G1397" i="2"/>
  <c r="H1397" i="2"/>
  <c r="I1397" i="2"/>
  <c r="B1398" i="2"/>
  <c r="C1398" i="2"/>
  <c r="D1398" i="2"/>
  <c r="E1398" i="2"/>
  <c r="F1398" i="2"/>
  <c r="G1398" i="2"/>
  <c r="H1398" i="2"/>
  <c r="I1398" i="2"/>
  <c r="B1399" i="2"/>
  <c r="C1399" i="2"/>
  <c r="D1399" i="2"/>
  <c r="E1399" i="2"/>
  <c r="F1399" i="2"/>
  <c r="G1399" i="2"/>
  <c r="H1399" i="2"/>
  <c r="I1399" i="2"/>
  <c r="B1400" i="2"/>
  <c r="C1400" i="2"/>
  <c r="D1400" i="2"/>
  <c r="E1400" i="2"/>
  <c r="F1400" i="2"/>
  <c r="G1400" i="2"/>
  <c r="H1400" i="2"/>
  <c r="I1400" i="2"/>
  <c r="B1401" i="2"/>
  <c r="C1401" i="2"/>
  <c r="D1401" i="2"/>
  <c r="E1401" i="2"/>
  <c r="F1401" i="2"/>
  <c r="G1401" i="2"/>
  <c r="H1401" i="2"/>
  <c r="I1401" i="2"/>
  <c r="B1402" i="2"/>
  <c r="C1402" i="2"/>
  <c r="D1402" i="2"/>
  <c r="E1402" i="2"/>
  <c r="F1402" i="2"/>
  <c r="G1402" i="2"/>
  <c r="H1402" i="2"/>
  <c r="I1402" i="2"/>
  <c r="B1403" i="2"/>
  <c r="C1403" i="2"/>
  <c r="D1403" i="2"/>
  <c r="E1403" i="2"/>
  <c r="F1403" i="2"/>
  <c r="G1403" i="2"/>
  <c r="H1403" i="2"/>
  <c r="I1403" i="2"/>
  <c r="B1404" i="2"/>
  <c r="C1404" i="2"/>
  <c r="D1404" i="2"/>
  <c r="E1404" i="2"/>
  <c r="F1404" i="2"/>
  <c r="G1404" i="2"/>
  <c r="H1404" i="2"/>
  <c r="I1404" i="2"/>
  <c r="B1405" i="2"/>
  <c r="C1405" i="2"/>
  <c r="D1405" i="2"/>
  <c r="E1405" i="2"/>
  <c r="F1405" i="2"/>
  <c r="G1405" i="2"/>
  <c r="H1405" i="2"/>
  <c r="I1405" i="2"/>
  <c r="B1406" i="2"/>
  <c r="C1406" i="2"/>
  <c r="D1406" i="2"/>
  <c r="E1406" i="2"/>
  <c r="F1406" i="2"/>
  <c r="G1406" i="2"/>
  <c r="H1406" i="2"/>
  <c r="I1406" i="2"/>
  <c r="B1407" i="2"/>
  <c r="C1407" i="2"/>
  <c r="D1407" i="2"/>
  <c r="E1407" i="2"/>
  <c r="F1407" i="2"/>
  <c r="G1407" i="2"/>
  <c r="H1407" i="2"/>
  <c r="I1407" i="2"/>
  <c r="B1408" i="2"/>
  <c r="C1408" i="2"/>
  <c r="D1408" i="2"/>
  <c r="E1408" i="2"/>
  <c r="F1408" i="2"/>
  <c r="G1408" i="2"/>
  <c r="H1408" i="2"/>
  <c r="I1408" i="2"/>
  <c r="B1409" i="2"/>
  <c r="C1409" i="2"/>
  <c r="D1409" i="2"/>
  <c r="E1409" i="2"/>
  <c r="F1409" i="2"/>
  <c r="G1409" i="2"/>
  <c r="H1409" i="2"/>
  <c r="I1409" i="2"/>
  <c r="B1410" i="2"/>
  <c r="C1410" i="2"/>
  <c r="D1410" i="2"/>
  <c r="E1410" i="2"/>
  <c r="F1410" i="2"/>
  <c r="G1410" i="2"/>
  <c r="H1410" i="2"/>
  <c r="I1410" i="2"/>
  <c r="B1411" i="2"/>
  <c r="C1411" i="2"/>
  <c r="D1411" i="2"/>
  <c r="E1411" i="2"/>
  <c r="F1411" i="2"/>
  <c r="G1411" i="2"/>
  <c r="H1411" i="2"/>
  <c r="I1411" i="2"/>
  <c r="B1412" i="2"/>
  <c r="C1412" i="2"/>
  <c r="D1412" i="2"/>
  <c r="E1412" i="2"/>
  <c r="F1412" i="2"/>
  <c r="G1412" i="2"/>
  <c r="H1412" i="2"/>
  <c r="I1412" i="2"/>
  <c r="B1413" i="2"/>
  <c r="C1413" i="2"/>
  <c r="D1413" i="2"/>
  <c r="E1413" i="2"/>
  <c r="F1413" i="2"/>
  <c r="G1413" i="2"/>
  <c r="H1413" i="2"/>
  <c r="I1413" i="2"/>
  <c r="B1414" i="2"/>
  <c r="C1414" i="2"/>
  <c r="D1414" i="2"/>
  <c r="E1414" i="2"/>
  <c r="F1414" i="2"/>
  <c r="G1414" i="2"/>
  <c r="H1414" i="2"/>
  <c r="I1414" i="2"/>
  <c r="B1415" i="2"/>
  <c r="C1415" i="2"/>
  <c r="D1415" i="2"/>
  <c r="E1415" i="2"/>
  <c r="F1415" i="2"/>
  <c r="G1415" i="2"/>
  <c r="H1415" i="2"/>
  <c r="I1415" i="2"/>
  <c r="B1416" i="2"/>
  <c r="C1416" i="2"/>
  <c r="D1416" i="2"/>
  <c r="E1416" i="2"/>
  <c r="F1416" i="2"/>
  <c r="G1416" i="2"/>
  <c r="H1416" i="2"/>
  <c r="I1416" i="2"/>
  <c r="B1417" i="2"/>
  <c r="C1417" i="2"/>
  <c r="D1417" i="2"/>
  <c r="E1417" i="2"/>
  <c r="F1417" i="2"/>
  <c r="G1417" i="2"/>
  <c r="H1417" i="2"/>
  <c r="I1417" i="2"/>
  <c r="B1418" i="2"/>
  <c r="C1418" i="2"/>
  <c r="D1418" i="2"/>
  <c r="E1418" i="2"/>
  <c r="F1418" i="2"/>
  <c r="G1418" i="2"/>
  <c r="H1418" i="2"/>
  <c r="I1418" i="2"/>
  <c r="B1419" i="2"/>
  <c r="C1419" i="2"/>
  <c r="D1419" i="2"/>
  <c r="E1419" i="2"/>
  <c r="F1419" i="2"/>
  <c r="G1419" i="2"/>
  <c r="H1419" i="2"/>
  <c r="I1419" i="2"/>
  <c r="B1420" i="2"/>
  <c r="C1420" i="2"/>
  <c r="D1420" i="2"/>
  <c r="E1420" i="2"/>
  <c r="F1420" i="2"/>
  <c r="G1420" i="2"/>
  <c r="H1420" i="2"/>
  <c r="I1420" i="2"/>
  <c r="B1421" i="2"/>
  <c r="C1421" i="2"/>
  <c r="D1421" i="2"/>
  <c r="E1421" i="2"/>
  <c r="F1421" i="2"/>
  <c r="G1421" i="2"/>
  <c r="H1421" i="2"/>
  <c r="I1421" i="2"/>
  <c r="B1422" i="2"/>
  <c r="C1422" i="2"/>
  <c r="D1422" i="2"/>
  <c r="E1422" i="2"/>
  <c r="F1422" i="2"/>
  <c r="G1422" i="2"/>
  <c r="H1422" i="2"/>
  <c r="I1422" i="2"/>
  <c r="B1423" i="2"/>
  <c r="C1423" i="2"/>
  <c r="D1423" i="2"/>
  <c r="E1423" i="2"/>
  <c r="F1423" i="2"/>
  <c r="G1423" i="2"/>
  <c r="H1423" i="2"/>
  <c r="I1423" i="2"/>
  <c r="B1424" i="2"/>
  <c r="C1424" i="2"/>
  <c r="D1424" i="2"/>
  <c r="E1424" i="2"/>
  <c r="F1424" i="2"/>
  <c r="G1424" i="2"/>
  <c r="H1424" i="2"/>
  <c r="I1424" i="2"/>
  <c r="B1425" i="2"/>
  <c r="C1425" i="2"/>
  <c r="D1425" i="2"/>
  <c r="E1425" i="2"/>
  <c r="F1425" i="2"/>
  <c r="G1425" i="2"/>
  <c r="H1425" i="2"/>
  <c r="I1425" i="2"/>
  <c r="B1426" i="2"/>
  <c r="C1426" i="2"/>
  <c r="D1426" i="2"/>
  <c r="E1426" i="2"/>
  <c r="F1426" i="2"/>
  <c r="G1426" i="2"/>
  <c r="H1426" i="2"/>
  <c r="I1426" i="2"/>
  <c r="B1427" i="2"/>
  <c r="C1427" i="2"/>
  <c r="D1427" i="2"/>
  <c r="E1427" i="2"/>
  <c r="F1427" i="2"/>
  <c r="G1427" i="2"/>
  <c r="H1427" i="2"/>
  <c r="I1427" i="2"/>
  <c r="B1428" i="2"/>
  <c r="C1428" i="2"/>
  <c r="D1428" i="2"/>
  <c r="E1428" i="2"/>
  <c r="F1428" i="2"/>
  <c r="G1428" i="2"/>
  <c r="H1428" i="2"/>
  <c r="I1428" i="2"/>
  <c r="B1429" i="2"/>
  <c r="C1429" i="2"/>
  <c r="D1429" i="2"/>
  <c r="E1429" i="2"/>
  <c r="F1429" i="2"/>
  <c r="G1429" i="2"/>
  <c r="H1429" i="2"/>
  <c r="I1429" i="2"/>
  <c r="B1430" i="2"/>
  <c r="C1430" i="2"/>
  <c r="D1430" i="2"/>
  <c r="E1430" i="2"/>
  <c r="F1430" i="2"/>
  <c r="G1430" i="2"/>
  <c r="H1430" i="2"/>
  <c r="I1430" i="2"/>
  <c r="B1431" i="2"/>
  <c r="C1431" i="2"/>
  <c r="D1431" i="2"/>
  <c r="E1431" i="2"/>
  <c r="F1431" i="2"/>
  <c r="G1431" i="2"/>
  <c r="H1431" i="2"/>
  <c r="I1431" i="2"/>
  <c r="B1432" i="2"/>
  <c r="C1432" i="2"/>
  <c r="D1432" i="2"/>
  <c r="E1432" i="2"/>
  <c r="F1432" i="2"/>
  <c r="G1432" i="2"/>
  <c r="H1432" i="2"/>
  <c r="I1432" i="2"/>
  <c r="B1433" i="2"/>
  <c r="C1433" i="2"/>
  <c r="D1433" i="2"/>
  <c r="E1433" i="2"/>
  <c r="F1433" i="2"/>
  <c r="G1433" i="2"/>
  <c r="H1433" i="2"/>
  <c r="I1433" i="2"/>
  <c r="B1434" i="2"/>
  <c r="C1434" i="2"/>
  <c r="D1434" i="2"/>
  <c r="E1434" i="2"/>
  <c r="F1434" i="2"/>
  <c r="G1434" i="2"/>
  <c r="H1434" i="2"/>
  <c r="I1434" i="2"/>
  <c r="B1435" i="2"/>
  <c r="C1435" i="2"/>
  <c r="D1435" i="2"/>
  <c r="E1435" i="2"/>
  <c r="F1435" i="2"/>
  <c r="G1435" i="2"/>
  <c r="H1435" i="2"/>
  <c r="I1435" i="2"/>
  <c r="B1436" i="2"/>
  <c r="C1436" i="2"/>
  <c r="D1436" i="2"/>
  <c r="E1436" i="2"/>
  <c r="F1436" i="2"/>
  <c r="G1436" i="2"/>
  <c r="H1436" i="2"/>
  <c r="I1436" i="2"/>
  <c r="B1437" i="2"/>
  <c r="C1437" i="2"/>
  <c r="D1437" i="2"/>
  <c r="E1437" i="2"/>
  <c r="F1437" i="2"/>
  <c r="G1437" i="2"/>
  <c r="H1437" i="2"/>
  <c r="I1437" i="2"/>
  <c r="B1438" i="2"/>
  <c r="C1438" i="2"/>
  <c r="D1438" i="2"/>
  <c r="E1438" i="2"/>
  <c r="F1438" i="2"/>
  <c r="G1438" i="2"/>
  <c r="H1438" i="2"/>
  <c r="I1438" i="2"/>
  <c r="B1439" i="2"/>
  <c r="C1439" i="2"/>
  <c r="D1439" i="2"/>
  <c r="E1439" i="2"/>
  <c r="F1439" i="2"/>
  <c r="G1439" i="2"/>
  <c r="H1439" i="2"/>
  <c r="I1439" i="2"/>
  <c r="B1440" i="2"/>
  <c r="C1440" i="2"/>
  <c r="D1440" i="2"/>
  <c r="E1440" i="2"/>
  <c r="F1440" i="2"/>
  <c r="G1440" i="2"/>
  <c r="H1440" i="2"/>
  <c r="I1440" i="2"/>
  <c r="B1441" i="2"/>
  <c r="C1441" i="2"/>
  <c r="D1441" i="2"/>
  <c r="E1441" i="2"/>
  <c r="F1441" i="2"/>
  <c r="G1441" i="2"/>
  <c r="H1441" i="2"/>
  <c r="I1441" i="2"/>
  <c r="B1442" i="2"/>
  <c r="C1442" i="2"/>
  <c r="D1442" i="2"/>
  <c r="E1442" i="2"/>
  <c r="F1442" i="2"/>
  <c r="G1442" i="2"/>
  <c r="H1442" i="2"/>
  <c r="I1442" i="2"/>
  <c r="B1443" i="2"/>
  <c r="C1443" i="2"/>
  <c r="D1443" i="2"/>
  <c r="E1443" i="2"/>
  <c r="F1443" i="2"/>
  <c r="G1443" i="2"/>
  <c r="H1443" i="2"/>
  <c r="I1443" i="2"/>
  <c r="B1444" i="2"/>
  <c r="C1444" i="2"/>
  <c r="D1444" i="2"/>
  <c r="E1444" i="2"/>
  <c r="F1444" i="2"/>
  <c r="G1444" i="2"/>
  <c r="H1444" i="2"/>
  <c r="I1444" i="2"/>
  <c r="B1445" i="2"/>
  <c r="C1445" i="2"/>
  <c r="D1445" i="2"/>
  <c r="E1445" i="2"/>
  <c r="F1445" i="2"/>
  <c r="G1445" i="2"/>
  <c r="H1445" i="2"/>
  <c r="I1445" i="2"/>
  <c r="B1446" i="2"/>
  <c r="C1446" i="2"/>
  <c r="D1446" i="2"/>
  <c r="E1446" i="2"/>
  <c r="F1446" i="2"/>
  <c r="G1446" i="2"/>
  <c r="H1446" i="2"/>
  <c r="I1446" i="2"/>
  <c r="B1447" i="2"/>
  <c r="C1447" i="2"/>
  <c r="D1447" i="2"/>
  <c r="E1447" i="2"/>
  <c r="F1447" i="2"/>
  <c r="G1447" i="2"/>
  <c r="H1447" i="2"/>
  <c r="I1447" i="2"/>
  <c r="B1448" i="2"/>
  <c r="C1448" i="2"/>
  <c r="D1448" i="2"/>
  <c r="E1448" i="2"/>
  <c r="F1448" i="2"/>
  <c r="G1448" i="2"/>
  <c r="H1448" i="2"/>
  <c r="I1448" i="2"/>
  <c r="B1449" i="2"/>
  <c r="C1449" i="2"/>
  <c r="D1449" i="2"/>
  <c r="E1449" i="2"/>
  <c r="F1449" i="2"/>
  <c r="G1449" i="2"/>
  <c r="H1449" i="2"/>
  <c r="I1449" i="2"/>
  <c r="B1450" i="2"/>
  <c r="C1450" i="2"/>
  <c r="D1450" i="2"/>
  <c r="E1450" i="2"/>
  <c r="F1450" i="2"/>
  <c r="G1450" i="2"/>
  <c r="H1450" i="2"/>
  <c r="I1450" i="2"/>
  <c r="B1451" i="2"/>
  <c r="C1451" i="2"/>
  <c r="D1451" i="2"/>
  <c r="E1451" i="2"/>
  <c r="F1451" i="2"/>
  <c r="G1451" i="2"/>
  <c r="H1451" i="2"/>
  <c r="I1451" i="2"/>
  <c r="B1452" i="2"/>
  <c r="C1452" i="2"/>
  <c r="D1452" i="2"/>
  <c r="E1452" i="2"/>
  <c r="F1452" i="2"/>
  <c r="G1452" i="2"/>
  <c r="H1452" i="2"/>
  <c r="I1452" i="2"/>
  <c r="B1453" i="2"/>
  <c r="C1453" i="2"/>
  <c r="D1453" i="2"/>
  <c r="E1453" i="2"/>
  <c r="F1453" i="2"/>
  <c r="G1453" i="2"/>
  <c r="H1453" i="2"/>
  <c r="I1453" i="2"/>
  <c r="B1454" i="2"/>
  <c r="C1454" i="2"/>
  <c r="D1454" i="2"/>
  <c r="E1454" i="2"/>
  <c r="F1454" i="2"/>
  <c r="G1454" i="2"/>
  <c r="H1454" i="2"/>
  <c r="I1454" i="2"/>
  <c r="B1455" i="2"/>
  <c r="C1455" i="2"/>
  <c r="D1455" i="2"/>
  <c r="E1455" i="2"/>
  <c r="F1455" i="2"/>
  <c r="G1455" i="2"/>
  <c r="H1455" i="2"/>
  <c r="I1455" i="2"/>
  <c r="B1456" i="2"/>
  <c r="C1456" i="2"/>
  <c r="D1456" i="2"/>
  <c r="E1456" i="2"/>
  <c r="F1456" i="2"/>
  <c r="G1456" i="2"/>
  <c r="H1456" i="2"/>
  <c r="I1456" i="2"/>
  <c r="B1457" i="2"/>
  <c r="C1457" i="2"/>
  <c r="D1457" i="2"/>
  <c r="E1457" i="2"/>
  <c r="F1457" i="2"/>
  <c r="G1457" i="2"/>
  <c r="H1457" i="2"/>
  <c r="I1457" i="2"/>
  <c r="B1458" i="2"/>
  <c r="C1458" i="2"/>
  <c r="D1458" i="2"/>
  <c r="E1458" i="2"/>
  <c r="F1458" i="2"/>
  <c r="G1458" i="2"/>
  <c r="H1458" i="2"/>
  <c r="I1458" i="2"/>
  <c r="B1459" i="2"/>
  <c r="C1459" i="2"/>
  <c r="D1459" i="2"/>
  <c r="E1459" i="2"/>
  <c r="F1459" i="2"/>
  <c r="G1459" i="2"/>
  <c r="H1459" i="2"/>
  <c r="I1459" i="2"/>
  <c r="B1460" i="2"/>
  <c r="C1460" i="2"/>
  <c r="D1460" i="2"/>
  <c r="E1460" i="2"/>
  <c r="F1460" i="2"/>
  <c r="G1460" i="2"/>
  <c r="H1460" i="2"/>
  <c r="I1460" i="2"/>
  <c r="B1461" i="2"/>
  <c r="C1461" i="2"/>
  <c r="D1461" i="2"/>
  <c r="E1461" i="2"/>
  <c r="F1461" i="2"/>
  <c r="G1461" i="2"/>
  <c r="H1461" i="2"/>
  <c r="I1461" i="2"/>
  <c r="B1462" i="2"/>
  <c r="C1462" i="2"/>
  <c r="D1462" i="2"/>
  <c r="E1462" i="2"/>
  <c r="F1462" i="2"/>
  <c r="G1462" i="2"/>
  <c r="H1462" i="2"/>
  <c r="I1462" i="2"/>
  <c r="B1463" i="2"/>
  <c r="C1463" i="2"/>
  <c r="D1463" i="2"/>
  <c r="E1463" i="2"/>
  <c r="F1463" i="2"/>
  <c r="G1463" i="2"/>
  <c r="H1463" i="2"/>
  <c r="I1463" i="2"/>
  <c r="B1464" i="2"/>
  <c r="C1464" i="2"/>
  <c r="D1464" i="2"/>
  <c r="E1464" i="2"/>
  <c r="F1464" i="2"/>
  <c r="G1464" i="2"/>
  <c r="H1464" i="2"/>
  <c r="I1464" i="2"/>
  <c r="B1465" i="2"/>
  <c r="C1465" i="2"/>
  <c r="D1465" i="2"/>
  <c r="E1465" i="2"/>
  <c r="F1465" i="2"/>
  <c r="G1465" i="2"/>
  <c r="H1465" i="2"/>
  <c r="I1465" i="2"/>
  <c r="B1466" i="2"/>
  <c r="C1466" i="2"/>
  <c r="D1466" i="2"/>
  <c r="E1466" i="2"/>
  <c r="F1466" i="2"/>
  <c r="G1466" i="2"/>
  <c r="H1466" i="2"/>
  <c r="I1466" i="2"/>
  <c r="B1467" i="2"/>
  <c r="C1467" i="2"/>
  <c r="D1467" i="2"/>
  <c r="E1467" i="2"/>
  <c r="F1467" i="2"/>
  <c r="G1467" i="2"/>
  <c r="H1467" i="2"/>
  <c r="I1467" i="2"/>
  <c r="B1468" i="2"/>
  <c r="C1468" i="2"/>
  <c r="D1468" i="2"/>
  <c r="E1468" i="2"/>
  <c r="F1468" i="2"/>
  <c r="G1468" i="2"/>
  <c r="H1468" i="2"/>
  <c r="I1468" i="2"/>
  <c r="B1469" i="2"/>
  <c r="C1469" i="2"/>
  <c r="D1469" i="2"/>
  <c r="E1469" i="2"/>
  <c r="F1469" i="2"/>
  <c r="G1469" i="2"/>
  <c r="H1469" i="2"/>
  <c r="I1469" i="2"/>
  <c r="B1470" i="2"/>
  <c r="C1470" i="2"/>
  <c r="D1470" i="2"/>
  <c r="E1470" i="2"/>
  <c r="F1470" i="2"/>
  <c r="G1470" i="2"/>
  <c r="H1470" i="2"/>
  <c r="I1470" i="2"/>
  <c r="B1471" i="2"/>
  <c r="C1471" i="2"/>
  <c r="D1471" i="2"/>
  <c r="E1471" i="2"/>
  <c r="F1471" i="2"/>
  <c r="G1471" i="2"/>
  <c r="H1471" i="2"/>
  <c r="I1471" i="2"/>
  <c r="B1472" i="2"/>
  <c r="C1472" i="2"/>
  <c r="D1472" i="2"/>
  <c r="E1472" i="2"/>
  <c r="F1472" i="2"/>
  <c r="G1472" i="2"/>
  <c r="H1472" i="2"/>
  <c r="I1472" i="2"/>
  <c r="B1473" i="2"/>
  <c r="C1473" i="2"/>
  <c r="D1473" i="2"/>
  <c r="E1473" i="2"/>
  <c r="F1473" i="2"/>
  <c r="G1473" i="2"/>
  <c r="H1473" i="2"/>
  <c r="I1473" i="2"/>
  <c r="B1474" i="2"/>
  <c r="C1474" i="2"/>
  <c r="D1474" i="2"/>
  <c r="E1474" i="2"/>
  <c r="F1474" i="2"/>
  <c r="G1474" i="2"/>
  <c r="H1474" i="2"/>
  <c r="I1474" i="2"/>
  <c r="B1475" i="2"/>
  <c r="C1475" i="2"/>
  <c r="D1475" i="2"/>
  <c r="E1475" i="2"/>
  <c r="F1475" i="2"/>
  <c r="G1475" i="2"/>
  <c r="H1475" i="2"/>
  <c r="I1475" i="2"/>
  <c r="B1476" i="2"/>
  <c r="C1476" i="2"/>
  <c r="D1476" i="2"/>
  <c r="E1476" i="2"/>
  <c r="F1476" i="2"/>
  <c r="G1476" i="2"/>
  <c r="H1476" i="2"/>
  <c r="I1476" i="2"/>
  <c r="B1477" i="2"/>
  <c r="C1477" i="2"/>
  <c r="D1477" i="2"/>
  <c r="E1477" i="2"/>
  <c r="F1477" i="2"/>
  <c r="G1477" i="2"/>
  <c r="H1477" i="2"/>
  <c r="I1477" i="2"/>
  <c r="B1478" i="2"/>
  <c r="C1478" i="2"/>
  <c r="D1478" i="2"/>
  <c r="E1478" i="2"/>
  <c r="F1478" i="2"/>
  <c r="G1478" i="2"/>
  <c r="H1478" i="2"/>
  <c r="I1478" i="2"/>
  <c r="B1479" i="2"/>
  <c r="C1479" i="2"/>
  <c r="D1479" i="2"/>
  <c r="E1479" i="2"/>
  <c r="F1479" i="2"/>
  <c r="G1479" i="2"/>
  <c r="H1479" i="2"/>
  <c r="I1479" i="2"/>
  <c r="B1480" i="2"/>
  <c r="C1480" i="2"/>
  <c r="D1480" i="2"/>
  <c r="E1480" i="2"/>
  <c r="F1480" i="2"/>
  <c r="G1480" i="2"/>
  <c r="H1480" i="2"/>
  <c r="I1480" i="2"/>
  <c r="B1481" i="2"/>
  <c r="C1481" i="2"/>
  <c r="D1481" i="2"/>
  <c r="E1481" i="2"/>
  <c r="F1481" i="2"/>
  <c r="G1481" i="2"/>
  <c r="H1481" i="2"/>
  <c r="I1481" i="2"/>
  <c r="B1482" i="2"/>
  <c r="C1482" i="2"/>
  <c r="D1482" i="2"/>
  <c r="E1482" i="2"/>
  <c r="F1482" i="2"/>
  <c r="G1482" i="2"/>
  <c r="H1482" i="2"/>
  <c r="I1482" i="2"/>
  <c r="B1483" i="2"/>
  <c r="C1483" i="2"/>
  <c r="D1483" i="2"/>
  <c r="E1483" i="2"/>
  <c r="F1483" i="2"/>
  <c r="G1483" i="2"/>
  <c r="H1483" i="2"/>
  <c r="I1483" i="2"/>
  <c r="B1484" i="2"/>
  <c r="C1484" i="2"/>
  <c r="D1484" i="2"/>
  <c r="E1484" i="2"/>
  <c r="F1484" i="2"/>
  <c r="G1484" i="2"/>
  <c r="H1484" i="2"/>
  <c r="I1484" i="2"/>
  <c r="B1485" i="2"/>
  <c r="C1485" i="2"/>
  <c r="D1485" i="2"/>
  <c r="E1485" i="2"/>
  <c r="F1485" i="2"/>
  <c r="G1485" i="2"/>
  <c r="H1485" i="2"/>
  <c r="I1485" i="2"/>
  <c r="B1486" i="2"/>
  <c r="C1486" i="2"/>
  <c r="D1486" i="2"/>
  <c r="E1486" i="2"/>
  <c r="F1486" i="2"/>
  <c r="G1486" i="2"/>
  <c r="H1486" i="2"/>
  <c r="I1486" i="2"/>
  <c r="B1487" i="2"/>
  <c r="C1487" i="2"/>
  <c r="D1487" i="2"/>
  <c r="E1487" i="2"/>
  <c r="F1487" i="2"/>
  <c r="G1487" i="2"/>
  <c r="H1487" i="2"/>
  <c r="I1487" i="2"/>
  <c r="B1488" i="2"/>
  <c r="C1488" i="2"/>
  <c r="D1488" i="2"/>
  <c r="E1488" i="2"/>
  <c r="F1488" i="2"/>
  <c r="G1488" i="2"/>
  <c r="H1488" i="2"/>
  <c r="I1488" i="2"/>
  <c r="B1489" i="2"/>
  <c r="C1489" i="2"/>
  <c r="D1489" i="2"/>
  <c r="E1489" i="2"/>
  <c r="F1489" i="2"/>
  <c r="G1489" i="2"/>
  <c r="H1489" i="2"/>
  <c r="I1489" i="2"/>
  <c r="B1490" i="2"/>
  <c r="C1490" i="2"/>
  <c r="D1490" i="2"/>
  <c r="E1490" i="2"/>
  <c r="F1490" i="2"/>
  <c r="G1490" i="2"/>
  <c r="H1490" i="2"/>
  <c r="I1490" i="2"/>
  <c r="B1491" i="2"/>
  <c r="C1491" i="2"/>
  <c r="D1491" i="2"/>
  <c r="E1491" i="2"/>
  <c r="F1491" i="2"/>
  <c r="G1491" i="2"/>
  <c r="H1491" i="2"/>
  <c r="I1491" i="2"/>
  <c r="B1492" i="2"/>
  <c r="C1492" i="2"/>
  <c r="D1492" i="2"/>
  <c r="E1492" i="2"/>
  <c r="F1492" i="2"/>
  <c r="G1492" i="2"/>
  <c r="H1492" i="2"/>
  <c r="I1492" i="2"/>
  <c r="B1493" i="2"/>
  <c r="C1493" i="2"/>
  <c r="D1493" i="2"/>
  <c r="E1493" i="2"/>
  <c r="F1493" i="2"/>
  <c r="G1493" i="2"/>
  <c r="H1493" i="2"/>
  <c r="I1493" i="2"/>
  <c r="B1494" i="2"/>
  <c r="C1494" i="2"/>
  <c r="D1494" i="2"/>
  <c r="E1494" i="2"/>
  <c r="F1494" i="2"/>
  <c r="G1494" i="2"/>
  <c r="H1494" i="2"/>
  <c r="I1494" i="2"/>
  <c r="B1495" i="2"/>
  <c r="C1495" i="2"/>
  <c r="D1495" i="2"/>
  <c r="E1495" i="2"/>
  <c r="F1495" i="2"/>
  <c r="G1495" i="2"/>
  <c r="H1495" i="2"/>
  <c r="I1495" i="2"/>
  <c r="B1496" i="2"/>
  <c r="C1496" i="2"/>
  <c r="D1496" i="2"/>
  <c r="E1496" i="2"/>
  <c r="F1496" i="2"/>
  <c r="G1496" i="2"/>
  <c r="H1496" i="2"/>
  <c r="I1496" i="2"/>
  <c r="B1497" i="2"/>
  <c r="C1497" i="2"/>
  <c r="D1497" i="2"/>
  <c r="E1497" i="2"/>
  <c r="F1497" i="2"/>
  <c r="G1497" i="2"/>
  <c r="H1497" i="2"/>
  <c r="I1497" i="2"/>
  <c r="B1498" i="2"/>
  <c r="C1498" i="2"/>
  <c r="D1498" i="2"/>
  <c r="E1498" i="2"/>
  <c r="F1498" i="2"/>
  <c r="G1498" i="2"/>
  <c r="H1498" i="2"/>
  <c r="I1498" i="2"/>
  <c r="B1499" i="2"/>
  <c r="C1499" i="2"/>
  <c r="D1499" i="2"/>
  <c r="E1499" i="2"/>
  <c r="F1499" i="2"/>
  <c r="G1499" i="2"/>
  <c r="H1499" i="2"/>
  <c r="I1499" i="2"/>
  <c r="B1500" i="2"/>
  <c r="C1500" i="2"/>
  <c r="D1500" i="2"/>
  <c r="E1500" i="2"/>
  <c r="F1500" i="2"/>
  <c r="G1500" i="2"/>
  <c r="H1500" i="2"/>
  <c r="I1500" i="2"/>
  <c r="B1501" i="2"/>
  <c r="C1501" i="2"/>
  <c r="D1501" i="2"/>
  <c r="E1501" i="2"/>
  <c r="F1501" i="2"/>
  <c r="G1501" i="2"/>
  <c r="H1501" i="2"/>
  <c r="I1501" i="2"/>
  <c r="B1502" i="2"/>
  <c r="C1502" i="2"/>
  <c r="D1502" i="2"/>
  <c r="E1502" i="2"/>
  <c r="F1502" i="2"/>
  <c r="G1502" i="2"/>
  <c r="H1502" i="2"/>
  <c r="I1502" i="2"/>
  <c r="B1503" i="2"/>
  <c r="C1503" i="2"/>
  <c r="D1503" i="2"/>
  <c r="E1503" i="2"/>
  <c r="F1503" i="2"/>
  <c r="G1503" i="2"/>
  <c r="H1503" i="2"/>
  <c r="I1503" i="2"/>
  <c r="B1504" i="2"/>
  <c r="C1504" i="2"/>
  <c r="D1504" i="2"/>
  <c r="E1504" i="2"/>
  <c r="F1504" i="2"/>
  <c r="G1504" i="2"/>
  <c r="H1504" i="2"/>
  <c r="I1504" i="2"/>
  <c r="B1505" i="2"/>
  <c r="C1505" i="2"/>
  <c r="D1505" i="2"/>
  <c r="E1505" i="2"/>
  <c r="F1505" i="2"/>
  <c r="G1505" i="2"/>
  <c r="H1505" i="2"/>
  <c r="I1505" i="2"/>
  <c r="B1506" i="2"/>
  <c r="C1506" i="2"/>
  <c r="D1506" i="2"/>
  <c r="E1506" i="2"/>
  <c r="F1506" i="2"/>
  <c r="G1506" i="2"/>
  <c r="H1506" i="2"/>
  <c r="I1506" i="2"/>
  <c r="B1507" i="2"/>
  <c r="C1507" i="2"/>
  <c r="D1507" i="2"/>
  <c r="E1507" i="2"/>
  <c r="F1507" i="2"/>
  <c r="G1507" i="2"/>
  <c r="H1507" i="2"/>
  <c r="I1507" i="2"/>
  <c r="B1508" i="2"/>
  <c r="C1508" i="2"/>
  <c r="D1508" i="2"/>
  <c r="E1508" i="2"/>
  <c r="F1508" i="2"/>
  <c r="G1508" i="2"/>
  <c r="H1508" i="2"/>
  <c r="I1508" i="2"/>
  <c r="B1509" i="2"/>
  <c r="C1509" i="2"/>
  <c r="D1509" i="2"/>
  <c r="E1509" i="2"/>
  <c r="F1509" i="2"/>
  <c r="G1509" i="2"/>
  <c r="H1509" i="2"/>
  <c r="I1509" i="2"/>
  <c r="B1510" i="2"/>
  <c r="C1510" i="2"/>
  <c r="D1510" i="2"/>
  <c r="E1510" i="2"/>
  <c r="F1510" i="2"/>
  <c r="G1510" i="2"/>
  <c r="H1510" i="2"/>
  <c r="I1510" i="2"/>
  <c r="B1511" i="2"/>
  <c r="C1511" i="2"/>
  <c r="D1511" i="2"/>
  <c r="E1511" i="2"/>
  <c r="F1511" i="2"/>
  <c r="G1511" i="2"/>
  <c r="H1511" i="2"/>
  <c r="I1511" i="2"/>
  <c r="B1512" i="2"/>
  <c r="C1512" i="2"/>
  <c r="D1512" i="2"/>
  <c r="E1512" i="2"/>
  <c r="F1512" i="2"/>
  <c r="G1512" i="2"/>
  <c r="H1512" i="2"/>
  <c r="I1512" i="2"/>
  <c r="B1513" i="2"/>
  <c r="C1513" i="2"/>
  <c r="D1513" i="2"/>
  <c r="E1513" i="2"/>
  <c r="F1513" i="2"/>
  <c r="G1513" i="2"/>
  <c r="H1513" i="2"/>
  <c r="I1513" i="2"/>
  <c r="B1514" i="2"/>
  <c r="C1514" i="2"/>
  <c r="D1514" i="2"/>
  <c r="E1514" i="2"/>
  <c r="F1514" i="2"/>
  <c r="G1514" i="2"/>
  <c r="H1514" i="2"/>
  <c r="I1514" i="2"/>
  <c r="B1515" i="2"/>
  <c r="C1515" i="2"/>
  <c r="D1515" i="2"/>
  <c r="E1515" i="2"/>
  <c r="F1515" i="2"/>
  <c r="G1515" i="2"/>
  <c r="H1515" i="2"/>
  <c r="I1515" i="2"/>
  <c r="B1516" i="2"/>
  <c r="C1516" i="2"/>
  <c r="D1516" i="2"/>
  <c r="E1516" i="2"/>
  <c r="F1516" i="2"/>
  <c r="G1516" i="2"/>
  <c r="H1516" i="2"/>
  <c r="I1516" i="2"/>
  <c r="B1517" i="2"/>
  <c r="C1517" i="2"/>
  <c r="D1517" i="2"/>
  <c r="E1517" i="2"/>
  <c r="F1517" i="2"/>
  <c r="G1517" i="2"/>
  <c r="H1517" i="2"/>
  <c r="I1517" i="2"/>
  <c r="B1518" i="2"/>
  <c r="C1518" i="2"/>
  <c r="D1518" i="2"/>
  <c r="E1518" i="2"/>
  <c r="F1518" i="2"/>
  <c r="G1518" i="2"/>
  <c r="H1518" i="2"/>
  <c r="I1518" i="2"/>
  <c r="B1519" i="2"/>
  <c r="C1519" i="2"/>
  <c r="D1519" i="2"/>
  <c r="E1519" i="2"/>
  <c r="F1519" i="2"/>
  <c r="G1519" i="2"/>
  <c r="H1519" i="2"/>
  <c r="I1519" i="2"/>
  <c r="B1520" i="2"/>
  <c r="C1520" i="2"/>
  <c r="D1520" i="2"/>
  <c r="E1520" i="2"/>
  <c r="F1520" i="2"/>
  <c r="G1520" i="2"/>
  <c r="H1520" i="2"/>
  <c r="I1520" i="2"/>
  <c r="B1521" i="2"/>
  <c r="C1521" i="2"/>
  <c r="D1521" i="2"/>
  <c r="E1521" i="2"/>
  <c r="F1521" i="2"/>
  <c r="G1521" i="2"/>
  <c r="H1521" i="2"/>
  <c r="I1521" i="2"/>
  <c r="B1522" i="2"/>
  <c r="C1522" i="2"/>
  <c r="D1522" i="2"/>
  <c r="E1522" i="2"/>
  <c r="F1522" i="2"/>
  <c r="G1522" i="2"/>
  <c r="H1522" i="2"/>
  <c r="I1522" i="2"/>
  <c r="B1523" i="2"/>
  <c r="C1523" i="2"/>
  <c r="D1523" i="2"/>
  <c r="E1523" i="2"/>
  <c r="F1523" i="2"/>
  <c r="G1523" i="2"/>
  <c r="H1523" i="2"/>
  <c r="I1523" i="2"/>
  <c r="B1524" i="2"/>
  <c r="C1524" i="2"/>
  <c r="D1524" i="2"/>
  <c r="E1524" i="2"/>
  <c r="F1524" i="2"/>
  <c r="G1524" i="2"/>
  <c r="H1524" i="2"/>
  <c r="I1524" i="2"/>
  <c r="B1525" i="2"/>
  <c r="C1525" i="2"/>
  <c r="D1525" i="2"/>
  <c r="E1525" i="2"/>
  <c r="F1525" i="2"/>
  <c r="G1525" i="2"/>
  <c r="H1525" i="2"/>
  <c r="I1525" i="2"/>
  <c r="B1526" i="2"/>
  <c r="C1526" i="2"/>
  <c r="D1526" i="2"/>
  <c r="E1526" i="2"/>
  <c r="F1526" i="2"/>
  <c r="G1526" i="2"/>
  <c r="H1526" i="2"/>
  <c r="I1526" i="2"/>
  <c r="B1527" i="2"/>
  <c r="C1527" i="2"/>
  <c r="D1527" i="2"/>
  <c r="E1527" i="2"/>
  <c r="F1527" i="2"/>
  <c r="G1527" i="2"/>
  <c r="H1527" i="2"/>
  <c r="I1527" i="2"/>
  <c r="B1528" i="2"/>
  <c r="C1528" i="2"/>
  <c r="D1528" i="2"/>
  <c r="E1528" i="2"/>
  <c r="F1528" i="2"/>
  <c r="G1528" i="2"/>
  <c r="H1528" i="2"/>
  <c r="I1528" i="2"/>
  <c r="B1529" i="2"/>
  <c r="C1529" i="2"/>
  <c r="D1529" i="2"/>
  <c r="E1529" i="2"/>
  <c r="F1529" i="2"/>
  <c r="G1529" i="2"/>
  <c r="H1529" i="2"/>
  <c r="I1529" i="2"/>
  <c r="B1530" i="2"/>
  <c r="C1530" i="2"/>
  <c r="D1530" i="2"/>
  <c r="E1530" i="2"/>
  <c r="F1530" i="2"/>
  <c r="G1530" i="2"/>
  <c r="H1530" i="2"/>
  <c r="I1530" i="2"/>
  <c r="B1531" i="2"/>
  <c r="C1531" i="2"/>
  <c r="D1531" i="2"/>
  <c r="E1531" i="2"/>
  <c r="F1531" i="2"/>
  <c r="G1531" i="2"/>
  <c r="H1531" i="2"/>
  <c r="I1531" i="2"/>
  <c r="B1532" i="2"/>
  <c r="C1532" i="2"/>
  <c r="D1532" i="2"/>
  <c r="E1532" i="2"/>
  <c r="F1532" i="2"/>
  <c r="G1532" i="2"/>
  <c r="H1532" i="2"/>
  <c r="I1532" i="2"/>
  <c r="B1533" i="2"/>
  <c r="C1533" i="2"/>
  <c r="D1533" i="2"/>
  <c r="E1533" i="2"/>
  <c r="F1533" i="2"/>
  <c r="G1533" i="2"/>
  <c r="H1533" i="2"/>
  <c r="I1533" i="2"/>
  <c r="B1534" i="2"/>
  <c r="C1534" i="2"/>
  <c r="D1534" i="2"/>
  <c r="E1534" i="2"/>
  <c r="F1534" i="2"/>
  <c r="G1534" i="2"/>
  <c r="H1534" i="2"/>
  <c r="I1534" i="2"/>
  <c r="B1535" i="2"/>
  <c r="C1535" i="2"/>
  <c r="D1535" i="2"/>
  <c r="E1535" i="2"/>
  <c r="F1535" i="2"/>
  <c r="G1535" i="2"/>
  <c r="H1535" i="2"/>
  <c r="I1535" i="2"/>
  <c r="B1536" i="2"/>
  <c r="C1536" i="2"/>
  <c r="D1536" i="2"/>
  <c r="E1536" i="2"/>
  <c r="F1536" i="2"/>
  <c r="G1536" i="2"/>
  <c r="H1536" i="2"/>
  <c r="I1536" i="2"/>
  <c r="B1537" i="2"/>
  <c r="C1537" i="2"/>
  <c r="D1537" i="2"/>
  <c r="E1537" i="2"/>
  <c r="F1537" i="2"/>
  <c r="G1537" i="2"/>
  <c r="H1537" i="2"/>
  <c r="I1537" i="2"/>
  <c r="B1538" i="2"/>
  <c r="C1538" i="2"/>
  <c r="D1538" i="2"/>
  <c r="E1538" i="2"/>
  <c r="F1538" i="2"/>
  <c r="G1538" i="2"/>
  <c r="H1538" i="2"/>
  <c r="I1538" i="2"/>
  <c r="B1539" i="2"/>
  <c r="C1539" i="2"/>
  <c r="D1539" i="2"/>
  <c r="E1539" i="2"/>
  <c r="F1539" i="2"/>
  <c r="G1539" i="2"/>
  <c r="H1539" i="2"/>
  <c r="I1539" i="2"/>
  <c r="B1540" i="2"/>
  <c r="C1540" i="2"/>
  <c r="D1540" i="2"/>
  <c r="E1540" i="2"/>
  <c r="F1540" i="2"/>
  <c r="G1540" i="2"/>
  <c r="H1540" i="2"/>
  <c r="I1540" i="2"/>
  <c r="B1541" i="2"/>
  <c r="C1541" i="2"/>
  <c r="D1541" i="2"/>
  <c r="E1541" i="2"/>
  <c r="F1541" i="2"/>
  <c r="G1541" i="2"/>
  <c r="H1541" i="2"/>
  <c r="I1541" i="2"/>
  <c r="B1542" i="2"/>
  <c r="C1542" i="2"/>
  <c r="D1542" i="2"/>
  <c r="E1542" i="2"/>
  <c r="F1542" i="2"/>
  <c r="G1542" i="2"/>
  <c r="H1542" i="2"/>
  <c r="I1542" i="2"/>
  <c r="B1543" i="2"/>
  <c r="C1543" i="2"/>
  <c r="D1543" i="2"/>
  <c r="E1543" i="2"/>
  <c r="F1543" i="2"/>
  <c r="G1543" i="2"/>
  <c r="H1543" i="2"/>
  <c r="I1543" i="2"/>
  <c r="B1544" i="2"/>
  <c r="C1544" i="2"/>
  <c r="D1544" i="2"/>
  <c r="E1544" i="2"/>
  <c r="F1544" i="2"/>
  <c r="G1544" i="2"/>
  <c r="H1544" i="2"/>
  <c r="I1544" i="2"/>
  <c r="B1545" i="2"/>
  <c r="C1545" i="2"/>
  <c r="D1545" i="2"/>
  <c r="E1545" i="2"/>
  <c r="F1545" i="2"/>
  <c r="G1545" i="2"/>
  <c r="H1545" i="2"/>
  <c r="I1545" i="2"/>
  <c r="B1546" i="2"/>
  <c r="C1546" i="2"/>
  <c r="D1546" i="2"/>
  <c r="E1546" i="2"/>
  <c r="F1546" i="2"/>
  <c r="G1546" i="2"/>
  <c r="H1546" i="2"/>
  <c r="I1546" i="2"/>
  <c r="B1547" i="2"/>
  <c r="C1547" i="2"/>
  <c r="D1547" i="2"/>
  <c r="E1547" i="2"/>
  <c r="F1547" i="2"/>
  <c r="G1547" i="2"/>
  <c r="H1547" i="2"/>
  <c r="I1547" i="2"/>
  <c r="B1548" i="2"/>
  <c r="C1548" i="2"/>
  <c r="D1548" i="2"/>
  <c r="E1548" i="2"/>
  <c r="F1548" i="2"/>
  <c r="G1548" i="2"/>
  <c r="H1548" i="2"/>
  <c r="I1548" i="2"/>
  <c r="B1549" i="2"/>
  <c r="C1549" i="2"/>
  <c r="D1549" i="2"/>
  <c r="E1549" i="2"/>
  <c r="F1549" i="2"/>
  <c r="G1549" i="2"/>
  <c r="H1549" i="2"/>
  <c r="I1549" i="2"/>
  <c r="B1550" i="2"/>
  <c r="C1550" i="2"/>
  <c r="D1550" i="2"/>
  <c r="E1550" i="2"/>
  <c r="F1550" i="2"/>
  <c r="G1550" i="2"/>
  <c r="H1550" i="2"/>
  <c r="I1550" i="2"/>
  <c r="B1551" i="2"/>
  <c r="C1551" i="2"/>
  <c r="D1551" i="2"/>
  <c r="E1551" i="2"/>
  <c r="F1551" i="2"/>
  <c r="G1551" i="2"/>
  <c r="H1551" i="2"/>
  <c r="I1551" i="2"/>
  <c r="B1552" i="2"/>
  <c r="C1552" i="2"/>
  <c r="D1552" i="2"/>
  <c r="E1552" i="2"/>
  <c r="F1552" i="2"/>
  <c r="G1552" i="2"/>
  <c r="H1552" i="2"/>
  <c r="I1552" i="2"/>
  <c r="B1553" i="2"/>
  <c r="C1553" i="2"/>
  <c r="D1553" i="2"/>
  <c r="E1553" i="2"/>
  <c r="F1553" i="2"/>
  <c r="G1553" i="2"/>
  <c r="H1553" i="2"/>
  <c r="I1553" i="2"/>
  <c r="B1554" i="2"/>
  <c r="C1554" i="2"/>
  <c r="D1554" i="2"/>
  <c r="E1554" i="2"/>
  <c r="F1554" i="2"/>
  <c r="G1554" i="2"/>
  <c r="H1554" i="2"/>
  <c r="I1554" i="2"/>
  <c r="B1555" i="2"/>
  <c r="C1555" i="2"/>
  <c r="D1555" i="2"/>
  <c r="E1555" i="2"/>
  <c r="F1555" i="2"/>
  <c r="G1555" i="2"/>
  <c r="H1555" i="2"/>
  <c r="I1555" i="2"/>
  <c r="B1556" i="2"/>
  <c r="C1556" i="2"/>
  <c r="D1556" i="2"/>
  <c r="E1556" i="2"/>
  <c r="F1556" i="2"/>
  <c r="G1556" i="2"/>
  <c r="H1556" i="2"/>
  <c r="I1556" i="2"/>
  <c r="B1557" i="2"/>
  <c r="C1557" i="2"/>
  <c r="D1557" i="2"/>
  <c r="E1557" i="2"/>
  <c r="F1557" i="2"/>
  <c r="G1557" i="2"/>
  <c r="H1557" i="2"/>
  <c r="I1557" i="2"/>
  <c r="B1558" i="2"/>
  <c r="C1558" i="2"/>
  <c r="D1558" i="2"/>
  <c r="E1558" i="2"/>
  <c r="F1558" i="2"/>
  <c r="G1558" i="2"/>
  <c r="H1558" i="2"/>
  <c r="I1558" i="2"/>
  <c r="B1559" i="2"/>
  <c r="C1559" i="2"/>
  <c r="D1559" i="2"/>
  <c r="E1559" i="2"/>
  <c r="F1559" i="2"/>
  <c r="G1559" i="2"/>
  <c r="H1559" i="2"/>
  <c r="I1559" i="2"/>
  <c r="B1560" i="2"/>
  <c r="C1560" i="2"/>
  <c r="D1560" i="2"/>
  <c r="E1560" i="2"/>
  <c r="F1560" i="2"/>
  <c r="G1560" i="2"/>
  <c r="H1560" i="2"/>
  <c r="I1560" i="2"/>
  <c r="B1561" i="2"/>
  <c r="C1561" i="2"/>
  <c r="D1561" i="2"/>
  <c r="E1561" i="2"/>
  <c r="F1561" i="2"/>
  <c r="G1561" i="2"/>
  <c r="H1561" i="2"/>
  <c r="I1561" i="2"/>
  <c r="B1562" i="2"/>
  <c r="C1562" i="2"/>
  <c r="D1562" i="2"/>
  <c r="E1562" i="2"/>
  <c r="F1562" i="2"/>
  <c r="G1562" i="2"/>
  <c r="H1562" i="2"/>
  <c r="I1562" i="2"/>
  <c r="B1563" i="2"/>
  <c r="C1563" i="2"/>
  <c r="D1563" i="2"/>
  <c r="E1563" i="2"/>
  <c r="F1563" i="2"/>
  <c r="G1563" i="2"/>
  <c r="H1563" i="2"/>
  <c r="I1563" i="2"/>
  <c r="B1564" i="2"/>
  <c r="C1564" i="2"/>
  <c r="D1564" i="2"/>
  <c r="E1564" i="2"/>
  <c r="F1564" i="2"/>
  <c r="G1564" i="2"/>
  <c r="H1564" i="2"/>
  <c r="I1564" i="2"/>
  <c r="B1565" i="2"/>
  <c r="C1565" i="2"/>
  <c r="D1565" i="2"/>
  <c r="E1565" i="2"/>
  <c r="F1565" i="2"/>
  <c r="G1565" i="2"/>
  <c r="H1565" i="2"/>
  <c r="I1565" i="2"/>
  <c r="B1566" i="2"/>
  <c r="C1566" i="2"/>
  <c r="D1566" i="2"/>
  <c r="E1566" i="2"/>
  <c r="F1566" i="2"/>
  <c r="G1566" i="2"/>
  <c r="H1566" i="2"/>
  <c r="I1566" i="2"/>
  <c r="B1567" i="2"/>
  <c r="C1567" i="2"/>
  <c r="D1567" i="2"/>
  <c r="E1567" i="2"/>
  <c r="F1567" i="2"/>
  <c r="G1567" i="2"/>
  <c r="H1567" i="2"/>
  <c r="I1567" i="2"/>
  <c r="B1568" i="2"/>
  <c r="C1568" i="2"/>
  <c r="D1568" i="2"/>
  <c r="E1568" i="2"/>
  <c r="F1568" i="2"/>
  <c r="G1568" i="2"/>
  <c r="H1568" i="2"/>
  <c r="I1568" i="2"/>
  <c r="B1569" i="2"/>
  <c r="C1569" i="2"/>
  <c r="D1569" i="2"/>
  <c r="E1569" i="2"/>
  <c r="F1569" i="2"/>
  <c r="G1569" i="2"/>
  <c r="H1569" i="2"/>
  <c r="I1569" i="2"/>
  <c r="B1570" i="2"/>
  <c r="C1570" i="2"/>
  <c r="D1570" i="2"/>
  <c r="E1570" i="2"/>
  <c r="F1570" i="2"/>
  <c r="G1570" i="2"/>
  <c r="H1570" i="2"/>
  <c r="I1570" i="2"/>
  <c r="B1571" i="2"/>
  <c r="C1571" i="2"/>
  <c r="D1571" i="2"/>
  <c r="E1571" i="2"/>
  <c r="F1571" i="2"/>
  <c r="G1571" i="2"/>
  <c r="H1571" i="2"/>
  <c r="I1571" i="2"/>
  <c r="B1572" i="2"/>
  <c r="C1572" i="2"/>
  <c r="D1572" i="2"/>
  <c r="E1572" i="2"/>
  <c r="F1572" i="2"/>
  <c r="G1572" i="2"/>
  <c r="H1572" i="2"/>
  <c r="I1572" i="2"/>
  <c r="B1573" i="2"/>
  <c r="C1573" i="2"/>
  <c r="D1573" i="2"/>
  <c r="E1573" i="2"/>
  <c r="F1573" i="2"/>
  <c r="G1573" i="2"/>
  <c r="H1573" i="2"/>
  <c r="I1573" i="2"/>
  <c r="B1574" i="2"/>
  <c r="C1574" i="2"/>
  <c r="D1574" i="2"/>
  <c r="E1574" i="2"/>
  <c r="F1574" i="2"/>
  <c r="G1574" i="2"/>
  <c r="H1574" i="2"/>
  <c r="I1574" i="2"/>
  <c r="B1575" i="2"/>
  <c r="C1575" i="2"/>
  <c r="D1575" i="2"/>
  <c r="E1575" i="2"/>
  <c r="F1575" i="2"/>
  <c r="G1575" i="2"/>
  <c r="H1575" i="2"/>
  <c r="I1575" i="2"/>
  <c r="B1576" i="2"/>
  <c r="C1576" i="2"/>
  <c r="D1576" i="2"/>
  <c r="E1576" i="2"/>
  <c r="F1576" i="2"/>
  <c r="G1576" i="2"/>
  <c r="H1576" i="2"/>
  <c r="I1576" i="2"/>
  <c r="B1577" i="2"/>
  <c r="C1577" i="2"/>
  <c r="D1577" i="2"/>
  <c r="E1577" i="2"/>
  <c r="F1577" i="2"/>
  <c r="G1577" i="2"/>
  <c r="H1577" i="2"/>
  <c r="I1577" i="2"/>
  <c r="B1578" i="2"/>
  <c r="C1578" i="2"/>
  <c r="D1578" i="2"/>
  <c r="E1578" i="2"/>
  <c r="F1578" i="2"/>
  <c r="G1578" i="2"/>
  <c r="H1578" i="2"/>
  <c r="I1578" i="2"/>
  <c r="B1579" i="2"/>
  <c r="C1579" i="2"/>
  <c r="D1579" i="2"/>
  <c r="E1579" i="2"/>
  <c r="F1579" i="2"/>
  <c r="G1579" i="2"/>
  <c r="H1579" i="2"/>
  <c r="I1579" i="2"/>
  <c r="B1580" i="2"/>
  <c r="C1580" i="2"/>
  <c r="D1580" i="2"/>
  <c r="E1580" i="2"/>
  <c r="F1580" i="2"/>
  <c r="G1580" i="2"/>
  <c r="H1580" i="2"/>
  <c r="I1580" i="2"/>
  <c r="B1581" i="2"/>
  <c r="C1581" i="2"/>
  <c r="D1581" i="2"/>
  <c r="E1581" i="2"/>
  <c r="F1581" i="2"/>
  <c r="G1581" i="2"/>
  <c r="H1581" i="2"/>
  <c r="I1581" i="2"/>
  <c r="B1582" i="2"/>
  <c r="C1582" i="2"/>
  <c r="D1582" i="2"/>
  <c r="E1582" i="2"/>
  <c r="F1582" i="2"/>
  <c r="G1582" i="2"/>
  <c r="H1582" i="2"/>
  <c r="I1582" i="2"/>
  <c r="B1583" i="2"/>
  <c r="C1583" i="2"/>
  <c r="D1583" i="2"/>
  <c r="E1583" i="2"/>
  <c r="F1583" i="2"/>
  <c r="G1583" i="2"/>
  <c r="H1583" i="2"/>
  <c r="I1583" i="2"/>
  <c r="B1584" i="2"/>
  <c r="C1584" i="2"/>
  <c r="D1584" i="2"/>
  <c r="E1584" i="2"/>
  <c r="F1584" i="2"/>
  <c r="G1584" i="2"/>
  <c r="H1584" i="2"/>
  <c r="I1584" i="2"/>
  <c r="B1585" i="2"/>
  <c r="C1585" i="2"/>
  <c r="D1585" i="2"/>
  <c r="E1585" i="2"/>
  <c r="F1585" i="2"/>
  <c r="G1585" i="2"/>
  <c r="H1585" i="2"/>
  <c r="I1585" i="2"/>
  <c r="B1586" i="2"/>
  <c r="C1586" i="2"/>
  <c r="D1586" i="2"/>
  <c r="E1586" i="2"/>
  <c r="F1586" i="2"/>
  <c r="G1586" i="2"/>
  <c r="H1586" i="2"/>
  <c r="I1586" i="2"/>
  <c r="B1587" i="2"/>
  <c r="C1587" i="2"/>
  <c r="D1587" i="2"/>
  <c r="E1587" i="2"/>
  <c r="F1587" i="2"/>
  <c r="G1587" i="2"/>
  <c r="H1587" i="2"/>
  <c r="I1587" i="2"/>
  <c r="B1588" i="2"/>
  <c r="C1588" i="2"/>
  <c r="D1588" i="2"/>
  <c r="E1588" i="2"/>
  <c r="F1588" i="2"/>
  <c r="G1588" i="2"/>
  <c r="H1588" i="2"/>
  <c r="I1588" i="2"/>
  <c r="B1589" i="2"/>
  <c r="C1589" i="2"/>
  <c r="D1589" i="2"/>
  <c r="E1589" i="2"/>
  <c r="F1589" i="2"/>
  <c r="G1589" i="2"/>
  <c r="H1589" i="2"/>
  <c r="I1589" i="2"/>
  <c r="B1590" i="2"/>
  <c r="C1590" i="2"/>
  <c r="D1590" i="2"/>
  <c r="E1590" i="2"/>
  <c r="F1590" i="2"/>
  <c r="G1590" i="2"/>
  <c r="H1590" i="2"/>
  <c r="I1590" i="2"/>
  <c r="B1591" i="2"/>
  <c r="C1591" i="2"/>
  <c r="D1591" i="2"/>
  <c r="E1591" i="2"/>
  <c r="F1591" i="2"/>
  <c r="G1591" i="2"/>
  <c r="H1591" i="2"/>
  <c r="I1591" i="2"/>
  <c r="B1592" i="2"/>
  <c r="C1592" i="2"/>
  <c r="D1592" i="2"/>
  <c r="E1592" i="2"/>
  <c r="F1592" i="2"/>
  <c r="G1592" i="2"/>
  <c r="H1592" i="2"/>
  <c r="I1592" i="2"/>
  <c r="B1593" i="2"/>
  <c r="C1593" i="2"/>
  <c r="D1593" i="2"/>
  <c r="E1593" i="2"/>
  <c r="F1593" i="2"/>
  <c r="G1593" i="2"/>
  <c r="H1593" i="2"/>
  <c r="I1593" i="2"/>
  <c r="B1594" i="2"/>
  <c r="C1594" i="2"/>
  <c r="D1594" i="2"/>
  <c r="E1594" i="2"/>
  <c r="F1594" i="2"/>
  <c r="G1594" i="2"/>
  <c r="H1594" i="2"/>
  <c r="I1594" i="2"/>
  <c r="B1595" i="2"/>
  <c r="C1595" i="2"/>
  <c r="D1595" i="2"/>
  <c r="E1595" i="2"/>
  <c r="F1595" i="2"/>
  <c r="G1595" i="2"/>
  <c r="H1595" i="2"/>
  <c r="I1595" i="2"/>
  <c r="B1596" i="2"/>
  <c r="C1596" i="2"/>
  <c r="D1596" i="2"/>
  <c r="E1596" i="2"/>
  <c r="F1596" i="2"/>
  <c r="G1596" i="2"/>
  <c r="H1596" i="2"/>
  <c r="I1596" i="2"/>
  <c r="B1597" i="2"/>
  <c r="C1597" i="2"/>
  <c r="D1597" i="2"/>
  <c r="E1597" i="2"/>
  <c r="F1597" i="2"/>
  <c r="G1597" i="2"/>
  <c r="H1597" i="2"/>
  <c r="I1597" i="2"/>
  <c r="B1598" i="2"/>
  <c r="C1598" i="2"/>
  <c r="D1598" i="2"/>
  <c r="E1598" i="2"/>
  <c r="F1598" i="2"/>
  <c r="G1598" i="2"/>
  <c r="H1598" i="2"/>
  <c r="I1598" i="2"/>
  <c r="B1599" i="2"/>
  <c r="C1599" i="2"/>
  <c r="D1599" i="2"/>
  <c r="E1599" i="2"/>
  <c r="F1599" i="2"/>
  <c r="G1599" i="2"/>
  <c r="H1599" i="2"/>
  <c r="I1599" i="2"/>
  <c r="B1600" i="2"/>
  <c r="C1600" i="2"/>
  <c r="D1600" i="2"/>
  <c r="E1600" i="2"/>
  <c r="F1600" i="2"/>
  <c r="G1600" i="2"/>
  <c r="H1600" i="2"/>
  <c r="I1600" i="2"/>
  <c r="B1601" i="2"/>
  <c r="C1601" i="2"/>
  <c r="D1601" i="2"/>
  <c r="E1601" i="2"/>
  <c r="F1601" i="2"/>
  <c r="G1601" i="2"/>
  <c r="H1601" i="2"/>
  <c r="I1601" i="2"/>
  <c r="B1602" i="2"/>
  <c r="C1602" i="2"/>
  <c r="D1602" i="2"/>
  <c r="E1602" i="2"/>
  <c r="F1602" i="2"/>
  <c r="G1602" i="2"/>
  <c r="H1602" i="2"/>
  <c r="I1602" i="2"/>
  <c r="B1603" i="2"/>
  <c r="C1603" i="2"/>
  <c r="D1603" i="2"/>
  <c r="E1603" i="2"/>
  <c r="F1603" i="2"/>
  <c r="G1603" i="2"/>
  <c r="H1603" i="2"/>
  <c r="I1603" i="2"/>
  <c r="B1604" i="2"/>
  <c r="C1604" i="2"/>
  <c r="D1604" i="2"/>
  <c r="E1604" i="2"/>
  <c r="F1604" i="2"/>
  <c r="G1604" i="2"/>
  <c r="H1604" i="2"/>
  <c r="I1604" i="2"/>
  <c r="B1605" i="2"/>
  <c r="C1605" i="2"/>
  <c r="D1605" i="2"/>
  <c r="E1605" i="2"/>
  <c r="F1605" i="2"/>
  <c r="G1605" i="2"/>
  <c r="H1605" i="2"/>
  <c r="I1605" i="2"/>
  <c r="B1606" i="2"/>
  <c r="C1606" i="2"/>
  <c r="D1606" i="2"/>
  <c r="E1606" i="2"/>
  <c r="F1606" i="2"/>
  <c r="G1606" i="2"/>
  <c r="H1606" i="2"/>
  <c r="I1606" i="2"/>
  <c r="B1607" i="2"/>
  <c r="C1607" i="2"/>
  <c r="D1607" i="2"/>
  <c r="E1607" i="2"/>
  <c r="F1607" i="2"/>
  <c r="G1607" i="2"/>
  <c r="H1607" i="2"/>
  <c r="I1607" i="2"/>
  <c r="B1608" i="2"/>
  <c r="C1608" i="2"/>
  <c r="D1608" i="2"/>
  <c r="E1608" i="2"/>
  <c r="F1608" i="2"/>
  <c r="G1608" i="2"/>
  <c r="H1608" i="2"/>
  <c r="I1608" i="2"/>
  <c r="B1609" i="2"/>
  <c r="C1609" i="2"/>
  <c r="D1609" i="2"/>
  <c r="E1609" i="2"/>
  <c r="F1609" i="2"/>
  <c r="G1609" i="2"/>
  <c r="H1609" i="2"/>
  <c r="I1609" i="2"/>
  <c r="B1610" i="2"/>
  <c r="C1610" i="2"/>
  <c r="D1610" i="2"/>
  <c r="E1610" i="2"/>
  <c r="F1610" i="2"/>
  <c r="G1610" i="2"/>
  <c r="H1610" i="2"/>
  <c r="I1610" i="2"/>
  <c r="B1611" i="2"/>
  <c r="C1611" i="2"/>
  <c r="D1611" i="2"/>
  <c r="E1611" i="2"/>
  <c r="F1611" i="2"/>
  <c r="G1611" i="2"/>
  <c r="H1611" i="2"/>
  <c r="I1611" i="2"/>
  <c r="B1612" i="2"/>
  <c r="C1612" i="2"/>
  <c r="D1612" i="2"/>
  <c r="E1612" i="2"/>
  <c r="F1612" i="2"/>
  <c r="G1612" i="2"/>
  <c r="H1612" i="2"/>
  <c r="I1612" i="2"/>
  <c r="B1613" i="2"/>
  <c r="C1613" i="2"/>
  <c r="D1613" i="2"/>
  <c r="E1613" i="2"/>
  <c r="F1613" i="2"/>
  <c r="G1613" i="2"/>
  <c r="H1613" i="2"/>
  <c r="I1613" i="2"/>
  <c r="B1614" i="2"/>
  <c r="C1614" i="2"/>
  <c r="D1614" i="2"/>
  <c r="E1614" i="2"/>
  <c r="F1614" i="2"/>
  <c r="G1614" i="2"/>
  <c r="H1614" i="2"/>
  <c r="I1614" i="2"/>
  <c r="B1615" i="2"/>
  <c r="C1615" i="2"/>
  <c r="D1615" i="2"/>
  <c r="E1615" i="2"/>
  <c r="F1615" i="2"/>
  <c r="G1615" i="2"/>
  <c r="H1615" i="2"/>
  <c r="I1615" i="2"/>
  <c r="B1616" i="2"/>
  <c r="C1616" i="2"/>
  <c r="D1616" i="2"/>
  <c r="E1616" i="2"/>
  <c r="F1616" i="2"/>
  <c r="G1616" i="2"/>
  <c r="H1616" i="2"/>
  <c r="I1616" i="2"/>
  <c r="B1617" i="2"/>
  <c r="C1617" i="2"/>
  <c r="D1617" i="2"/>
  <c r="E1617" i="2"/>
  <c r="F1617" i="2"/>
  <c r="G1617" i="2"/>
  <c r="H1617" i="2"/>
  <c r="I1617" i="2"/>
  <c r="B1618" i="2"/>
  <c r="C1618" i="2"/>
  <c r="D1618" i="2"/>
  <c r="E1618" i="2"/>
  <c r="F1618" i="2"/>
  <c r="G1618" i="2"/>
  <c r="H1618" i="2"/>
  <c r="I1618" i="2"/>
  <c r="B1619" i="2"/>
  <c r="C1619" i="2"/>
  <c r="D1619" i="2"/>
  <c r="E1619" i="2"/>
  <c r="F1619" i="2"/>
  <c r="G1619" i="2"/>
  <c r="H1619" i="2"/>
  <c r="I1619" i="2"/>
  <c r="B1620" i="2"/>
  <c r="C1620" i="2"/>
  <c r="D1620" i="2"/>
  <c r="E1620" i="2"/>
  <c r="F1620" i="2"/>
  <c r="G1620" i="2"/>
  <c r="H1620" i="2"/>
  <c r="I1620" i="2"/>
  <c r="B1621" i="2"/>
  <c r="C1621" i="2"/>
  <c r="D1621" i="2"/>
  <c r="E1621" i="2"/>
  <c r="F1621" i="2"/>
  <c r="G1621" i="2"/>
  <c r="H1621" i="2"/>
  <c r="I1621" i="2"/>
  <c r="B1622" i="2"/>
  <c r="C1622" i="2"/>
  <c r="D1622" i="2"/>
  <c r="E1622" i="2"/>
  <c r="F1622" i="2"/>
  <c r="G1622" i="2"/>
  <c r="H1622" i="2"/>
  <c r="I1622" i="2"/>
  <c r="B1623" i="2"/>
  <c r="C1623" i="2"/>
  <c r="D1623" i="2"/>
  <c r="E1623" i="2"/>
  <c r="F1623" i="2"/>
  <c r="G1623" i="2"/>
  <c r="H1623" i="2"/>
  <c r="I1623" i="2"/>
  <c r="B1624" i="2"/>
  <c r="C1624" i="2"/>
  <c r="D1624" i="2"/>
  <c r="E1624" i="2"/>
  <c r="F1624" i="2"/>
  <c r="G1624" i="2"/>
  <c r="H1624" i="2"/>
  <c r="I1624" i="2"/>
  <c r="B1625" i="2"/>
  <c r="C1625" i="2"/>
  <c r="D1625" i="2"/>
  <c r="E1625" i="2"/>
  <c r="F1625" i="2"/>
  <c r="G1625" i="2"/>
  <c r="H1625" i="2"/>
  <c r="I1625" i="2"/>
  <c r="B1626" i="2"/>
  <c r="C1626" i="2"/>
  <c r="D1626" i="2"/>
  <c r="E1626" i="2"/>
  <c r="F1626" i="2"/>
  <c r="G1626" i="2"/>
  <c r="H1626" i="2"/>
  <c r="I1626" i="2"/>
  <c r="B1627" i="2"/>
  <c r="C1627" i="2"/>
  <c r="D1627" i="2"/>
  <c r="E1627" i="2"/>
  <c r="F1627" i="2"/>
  <c r="G1627" i="2"/>
  <c r="H1627" i="2"/>
  <c r="I1627" i="2"/>
  <c r="B1628" i="2"/>
  <c r="C1628" i="2"/>
  <c r="D1628" i="2"/>
  <c r="E1628" i="2"/>
  <c r="F1628" i="2"/>
  <c r="G1628" i="2"/>
  <c r="H1628" i="2"/>
  <c r="I1628" i="2"/>
  <c r="B1629" i="2"/>
  <c r="C1629" i="2"/>
  <c r="D1629" i="2"/>
  <c r="E1629" i="2"/>
  <c r="F1629" i="2"/>
  <c r="G1629" i="2"/>
  <c r="H1629" i="2"/>
  <c r="I1629" i="2"/>
  <c r="B1630" i="2"/>
  <c r="C1630" i="2"/>
  <c r="D1630" i="2"/>
  <c r="E1630" i="2"/>
  <c r="F1630" i="2"/>
  <c r="G1630" i="2"/>
  <c r="H1630" i="2"/>
  <c r="I1630" i="2"/>
  <c r="B1631" i="2"/>
  <c r="C1631" i="2"/>
  <c r="D1631" i="2"/>
  <c r="E1631" i="2"/>
  <c r="F1631" i="2"/>
  <c r="G1631" i="2"/>
  <c r="H1631" i="2"/>
  <c r="I1631" i="2"/>
  <c r="B1632" i="2"/>
  <c r="C1632" i="2"/>
  <c r="D1632" i="2"/>
  <c r="E1632" i="2"/>
  <c r="F1632" i="2"/>
  <c r="G1632" i="2"/>
  <c r="H1632" i="2"/>
  <c r="I1632" i="2"/>
  <c r="B1633" i="2"/>
  <c r="C1633" i="2"/>
  <c r="D1633" i="2"/>
  <c r="E1633" i="2"/>
  <c r="F1633" i="2"/>
  <c r="G1633" i="2"/>
  <c r="H1633" i="2"/>
  <c r="I1633" i="2"/>
  <c r="B1634" i="2"/>
  <c r="C1634" i="2"/>
  <c r="D1634" i="2"/>
  <c r="E1634" i="2"/>
  <c r="F1634" i="2"/>
  <c r="G1634" i="2"/>
  <c r="H1634" i="2"/>
  <c r="I1634" i="2"/>
  <c r="B1635" i="2"/>
  <c r="C1635" i="2"/>
  <c r="D1635" i="2"/>
  <c r="E1635" i="2"/>
  <c r="F1635" i="2"/>
  <c r="G1635" i="2"/>
  <c r="H1635" i="2"/>
  <c r="I1635" i="2"/>
  <c r="B1636" i="2"/>
  <c r="C1636" i="2"/>
  <c r="D1636" i="2"/>
  <c r="E1636" i="2"/>
  <c r="F1636" i="2"/>
  <c r="G1636" i="2"/>
  <c r="H1636" i="2"/>
  <c r="I1636" i="2"/>
  <c r="B1637" i="2"/>
  <c r="C1637" i="2"/>
  <c r="D1637" i="2"/>
  <c r="E1637" i="2"/>
  <c r="F1637" i="2"/>
  <c r="G1637" i="2"/>
  <c r="H1637" i="2"/>
  <c r="I1637" i="2"/>
  <c r="B1638" i="2"/>
  <c r="C1638" i="2"/>
  <c r="D1638" i="2"/>
  <c r="E1638" i="2"/>
  <c r="F1638" i="2"/>
  <c r="G1638" i="2"/>
  <c r="H1638" i="2"/>
  <c r="I1638" i="2"/>
  <c r="B1639" i="2"/>
  <c r="C1639" i="2"/>
  <c r="D1639" i="2"/>
  <c r="E1639" i="2"/>
  <c r="F1639" i="2"/>
  <c r="G1639" i="2"/>
  <c r="H1639" i="2"/>
  <c r="I1639" i="2"/>
  <c r="B1640" i="2"/>
  <c r="C1640" i="2"/>
  <c r="D1640" i="2"/>
  <c r="E1640" i="2"/>
  <c r="F1640" i="2"/>
  <c r="G1640" i="2"/>
  <c r="H1640" i="2"/>
  <c r="I1640" i="2"/>
  <c r="B1641" i="2"/>
  <c r="C1641" i="2"/>
  <c r="D1641" i="2"/>
  <c r="E1641" i="2"/>
  <c r="F1641" i="2"/>
  <c r="G1641" i="2"/>
  <c r="H1641" i="2"/>
  <c r="I1641" i="2"/>
  <c r="B1642" i="2"/>
  <c r="C1642" i="2"/>
  <c r="D1642" i="2"/>
  <c r="E1642" i="2"/>
  <c r="F1642" i="2"/>
  <c r="G1642" i="2"/>
  <c r="H1642" i="2"/>
  <c r="I1642" i="2"/>
  <c r="B1643" i="2"/>
  <c r="C1643" i="2"/>
  <c r="D1643" i="2"/>
  <c r="E1643" i="2"/>
  <c r="F1643" i="2"/>
  <c r="G1643" i="2"/>
  <c r="H1643" i="2"/>
  <c r="I1643" i="2"/>
  <c r="B1644" i="2"/>
  <c r="C1644" i="2"/>
  <c r="D1644" i="2"/>
  <c r="E1644" i="2"/>
  <c r="F1644" i="2"/>
  <c r="G1644" i="2"/>
  <c r="H1644" i="2"/>
  <c r="I1644" i="2"/>
  <c r="B1645" i="2"/>
  <c r="C1645" i="2"/>
  <c r="D1645" i="2"/>
  <c r="E1645" i="2"/>
  <c r="F1645" i="2"/>
  <c r="G1645" i="2"/>
  <c r="H1645" i="2"/>
  <c r="I1645" i="2"/>
  <c r="B1646" i="2"/>
  <c r="C1646" i="2"/>
  <c r="D1646" i="2"/>
  <c r="E1646" i="2"/>
  <c r="F1646" i="2"/>
  <c r="G1646" i="2"/>
  <c r="H1646" i="2"/>
  <c r="I1646" i="2"/>
  <c r="B1647" i="2"/>
  <c r="C1647" i="2"/>
  <c r="D1647" i="2"/>
  <c r="E1647" i="2"/>
  <c r="F1647" i="2"/>
  <c r="G1647" i="2"/>
  <c r="H1647" i="2"/>
  <c r="I1647" i="2"/>
  <c r="B1648" i="2"/>
  <c r="C1648" i="2"/>
  <c r="D1648" i="2"/>
  <c r="E1648" i="2"/>
  <c r="F1648" i="2"/>
  <c r="G1648" i="2"/>
  <c r="H1648" i="2"/>
  <c r="I1648" i="2"/>
  <c r="B1649" i="2"/>
  <c r="C1649" i="2"/>
  <c r="D1649" i="2"/>
  <c r="E1649" i="2"/>
  <c r="F1649" i="2"/>
  <c r="G1649" i="2"/>
  <c r="H1649" i="2"/>
  <c r="I1649" i="2"/>
  <c r="B1650" i="2"/>
  <c r="C1650" i="2"/>
  <c r="D1650" i="2"/>
  <c r="E1650" i="2"/>
  <c r="F1650" i="2"/>
  <c r="G1650" i="2"/>
  <c r="H1650" i="2"/>
  <c r="I1650" i="2"/>
  <c r="B1651" i="2"/>
  <c r="C1651" i="2"/>
  <c r="D1651" i="2"/>
  <c r="E1651" i="2"/>
  <c r="F1651" i="2"/>
  <c r="G1651" i="2"/>
  <c r="H1651" i="2"/>
  <c r="I1651" i="2"/>
  <c r="B1652" i="2"/>
  <c r="C1652" i="2"/>
  <c r="D1652" i="2"/>
  <c r="E1652" i="2"/>
  <c r="F1652" i="2"/>
  <c r="G1652" i="2"/>
  <c r="H1652" i="2"/>
  <c r="I1652" i="2"/>
  <c r="B1653" i="2"/>
  <c r="C1653" i="2"/>
  <c r="D1653" i="2"/>
  <c r="E1653" i="2"/>
  <c r="F1653" i="2"/>
  <c r="G1653" i="2"/>
  <c r="H1653" i="2"/>
  <c r="I1653" i="2"/>
  <c r="B1654" i="2"/>
  <c r="C1654" i="2"/>
  <c r="D1654" i="2"/>
  <c r="E1654" i="2"/>
  <c r="F1654" i="2"/>
  <c r="G1654" i="2"/>
  <c r="H1654" i="2"/>
  <c r="I1654" i="2"/>
  <c r="B1655" i="2"/>
  <c r="C1655" i="2"/>
  <c r="D1655" i="2"/>
  <c r="E1655" i="2"/>
  <c r="F1655" i="2"/>
  <c r="G1655" i="2"/>
  <c r="H1655" i="2"/>
  <c r="I1655" i="2"/>
  <c r="B1656" i="2"/>
  <c r="C1656" i="2"/>
  <c r="D1656" i="2"/>
  <c r="E1656" i="2"/>
  <c r="F1656" i="2"/>
  <c r="G1656" i="2"/>
  <c r="H1656" i="2"/>
  <c r="I1656" i="2"/>
  <c r="B1657" i="2"/>
  <c r="C1657" i="2"/>
  <c r="D1657" i="2"/>
  <c r="E1657" i="2"/>
  <c r="F1657" i="2"/>
  <c r="G1657" i="2"/>
  <c r="H1657" i="2"/>
  <c r="I1657" i="2"/>
  <c r="B1658" i="2"/>
  <c r="C1658" i="2"/>
  <c r="D1658" i="2"/>
  <c r="E1658" i="2"/>
  <c r="F1658" i="2"/>
  <c r="G1658" i="2"/>
  <c r="H1658" i="2"/>
  <c r="I1658" i="2"/>
  <c r="B1659" i="2"/>
  <c r="C1659" i="2"/>
  <c r="D1659" i="2"/>
  <c r="E1659" i="2"/>
  <c r="F1659" i="2"/>
  <c r="G1659" i="2"/>
  <c r="H1659" i="2"/>
  <c r="I1659" i="2"/>
  <c r="B1660" i="2"/>
  <c r="C1660" i="2"/>
  <c r="D1660" i="2"/>
  <c r="E1660" i="2"/>
  <c r="F1660" i="2"/>
  <c r="G1660" i="2"/>
  <c r="H1660" i="2"/>
  <c r="I1660" i="2"/>
  <c r="B1661" i="2"/>
  <c r="C1661" i="2"/>
  <c r="D1661" i="2"/>
  <c r="E1661" i="2"/>
  <c r="F1661" i="2"/>
  <c r="G1661" i="2"/>
  <c r="H1661" i="2"/>
  <c r="I1661" i="2"/>
  <c r="B1662" i="2"/>
  <c r="C1662" i="2"/>
  <c r="D1662" i="2"/>
  <c r="E1662" i="2"/>
  <c r="F1662" i="2"/>
  <c r="G1662" i="2"/>
  <c r="H1662" i="2"/>
  <c r="I1662" i="2"/>
  <c r="B1663" i="2"/>
  <c r="C1663" i="2"/>
  <c r="D1663" i="2"/>
  <c r="E1663" i="2"/>
  <c r="F1663" i="2"/>
  <c r="G1663" i="2"/>
  <c r="H1663" i="2"/>
  <c r="I1663" i="2"/>
  <c r="B1664" i="2"/>
  <c r="C1664" i="2"/>
  <c r="D1664" i="2"/>
  <c r="E1664" i="2"/>
  <c r="F1664" i="2"/>
  <c r="G1664" i="2"/>
  <c r="H1664" i="2"/>
  <c r="I1664" i="2"/>
  <c r="B1665" i="2"/>
  <c r="C1665" i="2"/>
  <c r="D1665" i="2"/>
  <c r="E1665" i="2"/>
  <c r="F1665" i="2"/>
  <c r="G1665" i="2"/>
  <c r="H1665" i="2"/>
  <c r="I1665" i="2"/>
  <c r="B1666" i="2"/>
  <c r="C1666" i="2"/>
  <c r="D1666" i="2"/>
  <c r="E1666" i="2"/>
  <c r="F1666" i="2"/>
  <c r="G1666" i="2"/>
  <c r="H1666" i="2"/>
  <c r="I1666" i="2"/>
  <c r="B1667" i="2"/>
  <c r="C1667" i="2"/>
  <c r="D1667" i="2"/>
  <c r="E1667" i="2"/>
  <c r="F1667" i="2"/>
  <c r="G1667" i="2"/>
  <c r="H1667" i="2"/>
  <c r="I1667" i="2"/>
  <c r="B1668" i="2"/>
  <c r="C1668" i="2"/>
  <c r="D1668" i="2"/>
  <c r="E1668" i="2"/>
  <c r="F1668" i="2"/>
  <c r="G1668" i="2"/>
  <c r="H1668" i="2"/>
  <c r="I1668" i="2"/>
  <c r="B1669" i="2"/>
  <c r="C1669" i="2"/>
  <c r="D1669" i="2"/>
  <c r="E1669" i="2"/>
  <c r="F1669" i="2"/>
  <c r="G1669" i="2"/>
  <c r="H1669" i="2"/>
  <c r="I1669" i="2"/>
  <c r="B1670" i="2"/>
  <c r="C1670" i="2"/>
  <c r="D1670" i="2"/>
  <c r="E1670" i="2"/>
  <c r="F1670" i="2"/>
  <c r="G1670" i="2"/>
  <c r="H1670" i="2"/>
  <c r="I1670" i="2"/>
  <c r="B1671" i="2"/>
  <c r="C1671" i="2"/>
  <c r="D1671" i="2"/>
  <c r="E1671" i="2"/>
  <c r="F1671" i="2"/>
  <c r="G1671" i="2"/>
  <c r="H1671" i="2"/>
  <c r="I1671" i="2"/>
  <c r="B1672" i="2"/>
  <c r="C1672" i="2"/>
  <c r="D1672" i="2"/>
  <c r="E1672" i="2"/>
  <c r="F1672" i="2"/>
  <c r="G1672" i="2"/>
  <c r="H1672" i="2"/>
  <c r="I1672" i="2"/>
  <c r="B1673" i="2"/>
  <c r="C1673" i="2"/>
  <c r="D1673" i="2"/>
  <c r="E1673" i="2"/>
  <c r="F1673" i="2"/>
  <c r="G1673" i="2"/>
  <c r="H1673" i="2"/>
  <c r="I1673" i="2"/>
  <c r="B1674" i="2"/>
  <c r="C1674" i="2"/>
  <c r="D1674" i="2"/>
  <c r="E1674" i="2"/>
  <c r="F1674" i="2"/>
  <c r="G1674" i="2"/>
  <c r="H1674" i="2"/>
  <c r="I1674" i="2"/>
  <c r="B1675" i="2"/>
  <c r="C1675" i="2"/>
  <c r="D1675" i="2"/>
  <c r="E1675" i="2"/>
  <c r="F1675" i="2"/>
  <c r="G1675" i="2"/>
  <c r="H1675" i="2"/>
  <c r="I1675" i="2"/>
  <c r="B1676" i="2"/>
  <c r="C1676" i="2"/>
  <c r="D1676" i="2"/>
  <c r="E1676" i="2"/>
  <c r="F1676" i="2"/>
  <c r="G1676" i="2"/>
  <c r="H1676" i="2"/>
  <c r="I1676" i="2"/>
  <c r="B1677" i="2"/>
  <c r="C1677" i="2"/>
  <c r="D1677" i="2"/>
  <c r="E1677" i="2"/>
  <c r="F1677" i="2"/>
  <c r="G1677" i="2"/>
  <c r="H1677" i="2"/>
  <c r="I1677" i="2"/>
  <c r="B1678" i="2"/>
  <c r="C1678" i="2"/>
  <c r="D1678" i="2"/>
  <c r="E1678" i="2"/>
  <c r="F1678" i="2"/>
  <c r="G1678" i="2"/>
  <c r="H1678" i="2"/>
  <c r="I1678" i="2"/>
  <c r="B1679" i="2"/>
  <c r="C1679" i="2"/>
  <c r="D1679" i="2"/>
  <c r="E1679" i="2"/>
  <c r="F1679" i="2"/>
  <c r="G1679" i="2"/>
  <c r="H1679" i="2"/>
  <c r="I1679" i="2"/>
  <c r="B1680" i="2"/>
  <c r="C1680" i="2"/>
  <c r="D1680" i="2"/>
  <c r="E1680" i="2"/>
  <c r="F1680" i="2"/>
  <c r="G1680" i="2"/>
  <c r="H1680" i="2"/>
  <c r="I1680" i="2"/>
  <c r="B1681" i="2"/>
  <c r="C1681" i="2"/>
  <c r="D1681" i="2"/>
  <c r="E1681" i="2"/>
  <c r="F1681" i="2"/>
  <c r="G1681" i="2"/>
  <c r="H1681" i="2"/>
  <c r="I1681" i="2"/>
  <c r="B1682" i="2"/>
  <c r="C1682" i="2"/>
  <c r="D1682" i="2"/>
  <c r="E1682" i="2"/>
  <c r="F1682" i="2"/>
  <c r="G1682" i="2"/>
  <c r="H1682" i="2"/>
  <c r="I1682" i="2"/>
  <c r="B1683" i="2"/>
  <c r="C1683" i="2"/>
  <c r="D1683" i="2"/>
  <c r="E1683" i="2"/>
  <c r="F1683" i="2"/>
  <c r="G1683" i="2"/>
  <c r="H1683" i="2"/>
  <c r="I1683" i="2"/>
  <c r="B1684" i="2"/>
  <c r="C1684" i="2"/>
  <c r="D1684" i="2"/>
  <c r="E1684" i="2"/>
  <c r="F1684" i="2"/>
  <c r="G1684" i="2"/>
  <c r="H1684" i="2"/>
  <c r="I1684" i="2"/>
  <c r="B1685" i="2"/>
  <c r="C1685" i="2"/>
  <c r="D1685" i="2"/>
  <c r="E1685" i="2"/>
  <c r="F1685" i="2"/>
  <c r="G1685" i="2"/>
  <c r="H1685" i="2"/>
  <c r="I1685" i="2"/>
  <c r="B1686" i="2"/>
  <c r="C1686" i="2"/>
  <c r="D1686" i="2"/>
  <c r="E1686" i="2"/>
  <c r="F1686" i="2"/>
  <c r="G1686" i="2"/>
  <c r="H1686" i="2"/>
  <c r="I1686" i="2"/>
  <c r="B1687" i="2"/>
  <c r="C1687" i="2"/>
  <c r="D1687" i="2"/>
  <c r="E1687" i="2"/>
  <c r="F1687" i="2"/>
  <c r="G1687" i="2"/>
  <c r="H1687" i="2"/>
  <c r="I1687" i="2"/>
  <c r="B1688" i="2"/>
  <c r="C1688" i="2"/>
  <c r="D1688" i="2"/>
  <c r="E1688" i="2"/>
  <c r="F1688" i="2"/>
  <c r="G1688" i="2"/>
  <c r="H1688" i="2"/>
  <c r="I1688" i="2"/>
  <c r="B1689" i="2"/>
  <c r="C1689" i="2"/>
  <c r="D1689" i="2"/>
  <c r="E1689" i="2"/>
  <c r="F1689" i="2"/>
  <c r="G1689" i="2"/>
  <c r="H1689" i="2"/>
  <c r="I1689" i="2"/>
  <c r="B1690" i="2"/>
  <c r="C1690" i="2"/>
  <c r="D1690" i="2"/>
  <c r="E1690" i="2"/>
  <c r="F1690" i="2"/>
  <c r="G1690" i="2"/>
  <c r="H1690" i="2"/>
  <c r="I1690" i="2"/>
  <c r="B1691" i="2"/>
  <c r="C1691" i="2"/>
  <c r="D1691" i="2"/>
  <c r="E1691" i="2"/>
  <c r="F1691" i="2"/>
  <c r="G1691" i="2"/>
  <c r="H1691" i="2"/>
  <c r="I1691" i="2"/>
  <c r="B1692" i="2"/>
  <c r="C1692" i="2"/>
  <c r="D1692" i="2"/>
  <c r="E1692" i="2"/>
  <c r="F1692" i="2"/>
  <c r="G1692" i="2"/>
  <c r="H1692" i="2"/>
  <c r="I1692" i="2"/>
  <c r="B1693" i="2"/>
  <c r="C1693" i="2"/>
  <c r="D1693" i="2"/>
  <c r="E1693" i="2"/>
  <c r="F1693" i="2"/>
  <c r="G1693" i="2"/>
  <c r="H1693" i="2"/>
  <c r="I1693" i="2"/>
  <c r="B1694" i="2"/>
  <c r="C1694" i="2"/>
  <c r="D1694" i="2"/>
  <c r="E1694" i="2"/>
  <c r="F1694" i="2"/>
  <c r="G1694" i="2"/>
  <c r="H1694" i="2"/>
  <c r="I1694" i="2"/>
  <c r="B1695" i="2"/>
  <c r="C1695" i="2"/>
  <c r="D1695" i="2"/>
  <c r="E1695" i="2"/>
  <c r="F1695" i="2"/>
  <c r="G1695" i="2"/>
  <c r="H1695" i="2"/>
  <c r="I1695" i="2"/>
  <c r="B1696" i="2"/>
  <c r="C1696" i="2"/>
  <c r="D1696" i="2"/>
  <c r="E1696" i="2"/>
  <c r="F1696" i="2"/>
  <c r="G1696" i="2"/>
  <c r="H1696" i="2"/>
  <c r="I1696" i="2"/>
  <c r="B1697" i="2"/>
  <c r="C1697" i="2"/>
  <c r="D1697" i="2"/>
  <c r="E1697" i="2"/>
  <c r="F1697" i="2"/>
  <c r="G1697" i="2"/>
  <c r="H1697" i="2"/>
  <c r="I1697" i="2"/>
  <c r="B1698" i="2"/>
  <c r="C1698" i="2"/>
  <c r="D1698" i="2"/>
  <c r="E1698" i="2"/>
  <c r="F1698" i="2"/>
  <c r="G1698" i="2"/>
  <c r="H1698" i="2"/>
  <c r="I1698" i="2"/>
  <c r="B1699" i="2"/>
  <c r="C1699" i="2"/>
  <c r="D1699" i="2"/>
  <c r="E1699" i="2"/>
  <c r="F1699" i="2"/>
  <c r="G1699" i="2"/>
  <c r="H1699" i="2"/>
  <c r="I1699" i="2"/>
  <c r="B1700" i="2"/>
  <c r="C1700" i="2"/>
  <c r="D1700" i="2"/>
  <c r="E1700" i="2"/>
  <c r="F1700" i="2"/>
  <c r="G1700" i="2"/>
  <c r="H1700" i="2"/>
  <c r="I1700" i="2"/>
  <c r="B1701" i="2"/>
  <c r="C1701" i="2"/>
  <c r="D1701" i="2"/>
  <c r="E1701" i="2"/>
  <c r="F1701" i="2"/>
  <c r="G1701" i="2"/>
  <c r="H1701" i="2"/>
  <c r="I1701" i="2"/>
  <c r="B1702" i="2"/>
  <c r="C1702" i="2"/>
  <c r="D1702" i="2"/>
  <c r="E1702" i="2"/>
  <c r="F1702" i="2"/>
  <c r="G1702" i="2"/>
  <c r="H1702" i="2"/>
  <c r="I1702" i="2"/>
  <c r="B1703" i="2"/>
  <c r="C1703" i="2"/>
  <c r="D1703" i="2"/>
  <c r="E1703" i="2"/>
  <c r="F1703" i="2"/>
  <c r="G1703" i="2"/>
  <c r="H1703" i="2"/>
  <c r="I1703" i="2"/>
  <c r="B1704" i="2"/>
  <c r="C1704" i="2"/>
  <c r="D1704" i="2"/>
  <c r="E1704" i="2"/>
  <c r="F1704" i="2"/>
  <c r="G1704" i="2"/>
  <c r="H1704" i="2"/>
  <c r="I1704" i="2"/>
  <c r="B1705" i="2"/>
  <c r="C1705" i="2"/>
  <c r="D1705" i="2"/>
  <c r="E1705" i="2"/>
  <c r="F1705" i="2"/>
  <c r="G1705" i="2"/>
  <c r="H1705" i="2"/>
  <c r="I1705" i="2"/>
  <c r="B1706" i="2"/>
  <c r="C1706" i="2"/>
  <c r="D1706" i="2"/>
  <c r="E1706" i="2"/>
  <c r="F1706" i="2"/>
  <c r="G1706" i="2"/>
  <c r="H1706" i="2"/>
  <c r="I1706" i="2"/>
  <c r="B1707" i="2"/>
  <c r="C1707" i="2"/>
  <c r="D1707" i="2"/>
  <c r="E1707" i="2"/>
  <c r="F1707" i="2"/>
  <c r="G1707" i="2"/>
  <c r="H1707" i="2"/>
  <c r="I1707" i="2"/>
  <c r="B1708" i="2"/>
  <c r="C1708" i="2"/>
  <c r="D1708" i="2"/>
  <c r="E1708" i="2"/>
  <c r="F1708" i="2"/>
  <c r="G1708" i="2"/>
  <c r="H1708" i="2"/>
  <c r="I1708" i="2"/>
  <c r="B1709" i="2"/>
  <c r="C1709" i="2"/>
  <c r="D1709" i="2"/>
  <c r="E1709" i="2"/>
  <c r="F1709" i="2"/>
  <c r="G1709" i="2"/>
  <c r="H1709" i="2"/>
  <c r="I1709" i="2"/>
  <c r="B1710" i="2"/>
  <c r="C1710" i="2"/>
  <c r="D1710" i="2"/>
  <c r="E1710" i="2"/>
  <c r="F1710" i="2"/>
  <c r="G1710" i="2"/>
  <c r="H1710" i="2"/>
  <c r="I1710" i="2"/>
  <c r="B1711" i="2"/>
  <c r="C1711" i="2"/>
  <c r="D1711" i="2"/>
  <c r="E1711" i="2"/>
  <c r="F1711" i="2"/>
  <c r="G1711" i="2"/>
  <c r="H1711" i="2"/>
  <c r="I1711" i="2"/>
  <c r="B1712" i="2"/>
  <c r="C1712" i="2"/>
  <c r="D1712" i="2"/>
  <c r="E1712" i="2"/>
  <c r="F1712" i="2"/>
  <c r="G1712" i="2"/>
  <c r="H1712" i="2"/>
  <c r="I1712" i="2"/>
  <c r="B1713" i="2"/>
  <c r="C1713" i="2"/>
  <c r="D1713" i="2"/>
  <c r="E1713" i="2"/>
  <c r="F1713" i="2"/>
  <c r="G1713" i="2"/>
  <c r="H1713" i="2"/>
  <c r="I1713" i="2"/>
  <c r="B1714" i="2"/>
  <c r="C1714" i="2"/>
  <c r="D1714" i="2"/>
  <c r="E1714" i="2"/>
  <c r="F1714" i="2"/>
  <c r="G1714" i="2"/>
  <c r="H1714" i="2"/>
  <c r="I1714" i="2"/>
  <c r="B1715" i="2"/>
  <c r="C1715" i="2"/>
  <c r="D1715" i="2"/>
  <c r="E1715" i="2"/>
  <c r="F1715" i="2"/>
  <c r="G1715" i="2"/>
  <c r="H1715" i="2"/>
  <c r="I1715" i="2"/>
  <c r="B1716" i="2"/>
  <c r="C1716" i="2"/>
  <c r="D1716" i="2"/>
  <c r="E1716" i="2"/>
  <c r="F1716" i="2"/>
  <c r="G1716" i="2"/>
  <c r="H1716" i="2"/>
  <c r="I1716" i="2"/>
  <c r="B1717" i="2"/>
  <c r="C1717" i="2"/>
  <c r="D1717" i="2"/>
  <c r="E1717" i="2"/>
  <c r="F1717" i="2"/>
  <c r="G1717" i="2"/>
  <c r="H1717" i="2"/>
  <c r="I1717" i="2"/>
  <c r="B1718" i="2"/>
  <c r="C1718" i="2"/>
  <c r="D1718" i="2"/>
  <c r="E1718" i="2"/>
  <c r="F1718" i="2"/>
  <c r="G1718" i="2"/>
  <c r="H1718" i="2"/>
  <c r="I1718" i="2"/>
  <c r="B1719" i="2"/>
  <c r="C1719" i="2"/>
  <c r="D1719" i="2"/>
  <c r="E1719" i="2"/>
  <c r="F1719" i="2"/>
  <c r="G1719" i="2"/>
  <c r="H1719" i="2"/>
  <c r="I1719" i="2"/>
  <c r="B1720" i="2"/>
  <c r="C1720" i="2"/>
  <c r="D1720" i="2"/>
  <c r="E1720" i="2"/>
  <c r="F1720" i="2"/>
  <c r="G1720" i="2"/>
  <c r="H1720" i="2"/>
  <c r="I1720" i="2"/>
  <c r="B1721" i="2"/>
  <c r="C1721" i="2"/>
  <c r="D1721" i="2"/>
  <c r="E1721" i="2"/>
  <c r="F1721" i="2"/>
  <c r="G1721" i="2"/>
  <c r="H1721" i="2"/>
  <c r="I1721" i="2"/>
  <c r="B1722" i="2"/>
  <c r="C1722" i="2"/>
  <c r="D1722" i="2"/>
  <c r="E1722" i="2"/>
  <c r="F1722" i="2"/>
  <c r="G1722" i="2"/>
  <c r="H1722" i="2"/>
  <c r="I1722" i="2"/>
  <c r="B1723" i="2"/>
  <c r="C1723" i="2"/>
  <c r="D1723" i="2"/>
  <c r="E1723" i="2"/>
  <c r="F1723" i="2"/>
  <c r="G1723" i="2"/>
  <c r="H1723" i="2"/>
  <c r="I1723" i="2"/>
  <c r="B1724" i="2"/>
  <c r="C1724" i="2"/>
  <c r="D1724" i="2"/>
  <c r="E1724" i="2"/>
  <c r="F1724" i="2"/>
  <c r="G1724" i="2"/>
  <c r="H1724" i="2"/>
  <c r="I1724" i="2"/>
  <c r="B1725" i="2"/>
  <c r="C1725" i="2"/>
  <c r="D1725" i="2"/>
  <c r="E1725" i="2"/>
  <c r="F1725" i="2"/>
  <c r="G1725" i="2"/>
  <c r="H1725" i="2"/>
  <c r="I1725" i="2"/>
  <c r="B1726" i="2"/>
  <c r="C1726" i="2"/>
  <c r="D1726" i="2"/>
  <c r="E1726" i="2"/>
  <c r="F1726" i="2"/>
  <c r="G1726" i="2"/>
  <c r="H1726" i="2"/>
  <c r="I1726" i="2"/>
  <c r="B1727" i="2"/>
  <c r="C1727" i="2"/>
  <c r="D1727" i="2"/>
  <c r="E1727" i="2"/>
  <c r="F1727" i="2"/>
  <c r="G1727" i="2"/>
  <c r="H1727" i="2"/>
  <c r="I1727" i="2"/>
  <c r="B1728" i="2"/>
  <c r="C1728" i="2"/>
  <c r="D1728" i="2"/>
  <c r="E1728" i="2"/>
  <c r="F1728" i="2"/>
  <c r="G1728" i="2"/>
  <c r="H1728" i="2"/>
  <c r="I1728" i="2"/>
  <c r="B1729" i="2"/>
  <c r="C1729" i="2"/>
  <c r="D1729" i="2"/>
  <c r="E1729" i="2"/>
  <c r="F1729" i="2"/>
  <c r="G1729" i="2"/>
  <c r="H1729" i="2"/>
  <c r="I1729" i="2"/>
  <c r="B1730" i="2"/>
  <c r="C1730" i="2"/>
  <c r="D1730" i="2"/>
  <c r="E1730" i="2"/>
  <c r="F1730" i="2"/>
  <c r="G1730" i="2"/>
  <c r="H1730" i="2"/>
  <c r="I1730" i="2"/>
  <c r="B1731" i="2"/>
  <c r="C1731" i="2"/>
  <c r="D1731" i="2"/>
  <c r="E1731" i="2"/>
  <c r="F1731" i="2"/>
  <c r="G1731" i="2"/>
  <c r="H1731" i="2"/>
  <c r="I1731" i="2"/>
  <c r="B1732" i="2"/>
  <c r="C1732" i="2"/>
  <c r="D1732" i="2"/>
  <c r="E1732" i="2"/>
  <c r="F1732" i="2"/>
  <c r="G1732" i="2"/>
  <c r="H1732" i="2"/>
  <c r="I1732" i="2"/>
  <c r="B1733" i="2"/>
  <c r="C1733" i="2"/>
  <c r="D1733" i="2"/>
  <c r="E1733" i="2"/>
  <c r="F1733" i="2"/>
  <c r="G1733" i="2"/>
  <c r="H1733" i="2"/>
  <c r="I1733" i="2"/>
  <c r="B1734" i="2"/>
  <c r="C1734" i="2"/>
  <c r="D1734" i="2"/>
  <c r="E1734" i="2"/>
  <c r="F1734" i="2"/>
  <c r="G1734" i="2"/>
  <c r="H1734" i="2"/>
  <c r="I1734" i="2"/>
  <c r="B1735" i="2"/>
  <c r="C1735" i="2"/>
  <c r="D1735" i="2"/>
  <c r="E1735" i="2"/>
  <c r="F1735" i="2"/>
  <c r="G1735" i="2"/>
  <c r="H1735" i="2"/>
  <c r="I1735" i="2"/>
  <c r="B1736" i="2"/>
  <c r="C1736" i="2"/>
  <c r="D1736" i="2"/>
  <c r="E1736" i="2"/>
  <c r="F1736" i="2"/>
  <c r="G1736" i="2"/>
  <c r="H1736" i="2"/>
  <c r="I1736" i="2"/>
  <c r="B1737" i="2"/>
  <c r="C1737" i="2"/>
  <c r="D1737" i="2"/>
  <c r="E1737" i="2"/>
  <c r="F1737" i="2"/>
  <c r="G1737" i="2"/>
  <c r="H1737" i="2"/>
  <c r="I1737" i="2"/>
  <c r="B1738" i="2"/>
  <c r="C1738" i="2"/>
  <c r="D1738" i="2"/>
  <c r="E1738" i="2"/>
  <c r="F1738" i="2"/>
  <c r="G1738" i="2"/>
  <c r="H1738" i="2"/>
  <c r="I1738" i="2"/>
  <c r="B1739" i="2"/>
  <c r="C1739" i="2"/>
  <c r="D1739" i="2"/>
  <c r="E1739" i="2"/>
  <c r="F1739" i="2"/>
  <c r="G1739" i="2"/>
  <c r="H1739" i="2"/>
  <c r="I1739" i="2"/>
  <c r="B1740" i="2"/>
  <c r="C1740" i="2"/>
  <c r="D1740" i="2"/>
  <c r="E1740" i="2"/>
  <c r="F1740" i="2"/>
  <c r="G1740" i="2"/>
  <c r="H1740" i="2"/>
  <c r="I1740" i="2"/>
  <c r="B1741" i="2"/>
  <c r="C1741" i="2"/>
  <c r="D1741" i="2"/>
  <c r="E1741" i="2"/>
  <c r="F1741" i="2"/>
  <c r="G1741" i="2"/>
  <c r="H1741" i="2"/>
  <c r="I1741" i="2"/>
  <c r="B1742" i="2"/>
  <c r="C1742" i="2"/>
  <c r="D1742" i="2"/>
  <c r="E1742" i="2"/>
  <c r="F1742" i="2"/>
  <c r="G1742" i="2"/>
  <c r="H1742" i="2"/>
  <c r="I1742" i="2"/>
  <c r="B1743" i="2"/>
  <c r="C1743" i="2"/>
  <c r="D1743" i="2"/>
  <c r="E1743" i="2"/>
  <c r="F1743" i="2"/>
  <c r="G1743" i="2"/>
  <c r="H1743" i="2"/>
  <c r="I1743" i="2"/>
  <c r="B1744" i="2"/>
  <c r="C1744" i="2"/>
  <c r="D1744" i="2"/>
  <c r="E1744" i="2"/>
  <c r="F1744" i="2"/>
  <c r="G1744" i="2"/>
  <c r="H1744" i="2"/>
  <c r="I1744" i="2"/>
  <c r="B1745" i="2"/>
  <c r="C1745" i="2"/>
  <c r="D1745" i="2"/>
  <c r="E1745" i="2"/>
  <c r="F1745" i="2"/>
  <c r="G1745" i="2"/>
  <c r="H1745" i="2"/>
  <c r="I1745" i="2"/>
  <c r="B1746" i="2"/>
  <c r="C1746" i="2"/>
  <c r="D1746" i="2"/>
  <c r="E1746" i="2"/>
  <c r="F1746" i="2"/>
  <c r="G1746" i="2"/>
  <c r="H1746" i="2"/>
  <c r="I1746" i="2"/>
  <c r="B1747" i="2"/>
  <c r="C1747" i="2"/>
  <c r="D1747" i="2"/>
  <c r="E1747" i="2"/>
  <c r="F1747" i="2"/>
  <c r="G1747" i="2"/>
  <c r="H1747" i="2"/>
  <c r="I1747" i="2"/>
  <c r="B1748" i="2"/>
  <c r="C1748" i="2"/>
  <c r="D1748" i="2"/>
  <c r="E1748" i="2"/>
  <c r="F1748" i="2"/>
  <c r="G1748" i="2"/>
  <c r="H1748" i="2"/>
  <c r="I1748" i="2"/>
  <c r="B1749" i="2"/>
  <c r="C1749" i="2"/>
  <c r="D1749" i="2"/>
  <c r="E1749" i="2"/>
  <c r="F1749" i="2"/>
  <c r="G1749" i="2"/>
  <c r="H1749" i="2"/>
  <c r="I1749" i="2"/>
  <c r="B1750" i="2"/>
  <c r="C1750" i="2"/>
  <c r="D1750" i="2"/>
  <c r="E1750" i="2"/>
  <c r="F1750" i="2"/>
  <c r="G1750" i="2"/>
  <c r="H1750" i="2"/>
  <c r="I1750" i="2"/>
  <c r="B1751" i="2"/>
  <c r="C1751" i="2"/>
  <c r="D1751" i="2"/>
  <c r="E1751" i="2"/>
  <c r="F1751" i="2"/>
  <c r="G1751" i="2"/>
  <c r="H1751" i="2"/>
  <c r="I1751" i="2"/>
  <c r="B1752" i="2"/>
  <c r="C1752" i="2"/>
  <c r="D1752" i="2"/>
  <c r="E1752" i="2"/>
  <c r="F1752" i="2"/>
  <c r="G1752" i="2"/>
  <c r="H1752" i="2"/>
  <c r="I1752" i="2"/>
  <c r="B1753" i="2"/>
  <c r="C1753" i="2"/>
  <c r="D1753" i="2"/>
  <c r="E1753" i="2"/>
  <c r="F1753" i="2"/>
  <c r="G1753" i="2"/>
  <c r="H1753" i="2"/>
  <c r="I1753" i="2"/>
  <c r="B1754" i="2"/>
  <c r="C1754" i="2"/>
  <c r="D1754" i="2"/>
  <c r="E1754" i="2"/>
  <c r="F1754" i="2"/>
  <c r="G1754" i="2"/>
  <c r="H1754" i="2"/>
  <c r="I1754" i="2"/>
  <c r="B1755" i="2"/>
  <c r="C1755" i="2"/>
  <c r="D1755" i="2"/>
  <c r="E1755" i="2"/>
  <c r="F1755" i="2"/>
  <c r="G1755" i="2"/>
  <c r="H1755" i="2"/>
  <c r="I1755" i="2"/>
  <c r="B1756" i="2"/>
  <c r="C1756" i="2"/>
  <c r="D1756" i="2"/>
  <c r="E1756" i="2"/>
  <c r="F1756" i="2"/>
  <c r="G1756" i="2"/>
  <c r="H1756" i="2"/>
  <c r="I1756" i="2"/>
  <c r="B1757" i="2"/>
  <c r="C1757" i="2"/>
  <c r="D1757" i="2"/>
  <c r="E1757" i="2"/>
  <c r="F1757" i="2"/>
  <c r="G1757" i="2"/>
  <c r="H1757" i="2"/>
  <c r="I1757" i="2"/>
  <c r="B1758" i="2"/>
  <c r="C1758" i="2"/>
  <c r="D1758" i="2"/>
  <c r="E1758" i="2"/>
  <c r="F1758" i="2"/>
  <c r="G1758" i="2"/>
  <c r="H1758" i="2"/>
  <c r="I1758" i="2"/>
  <c r="B1759" i="2"/>
  <c r="C1759" i="2"/>
  <c r="D1759" i="2"/>
  <c r="E1759" i="2"/>
  <c r="F1759" i="2"/>
  <c r="G1759" i="2"/>
  <c r="H1759" i="2"/>
  <c r="I1759" i="2"/>
  <c r="B1760" i="2"/>
  <c r="C1760" i="2"/>
  <c r="D1760" i="2"/>
  <c r="E1760" i="2"/>
  <c r="F1760" i="2"/>
  <c r="G1760" i="2"/>
  <c r="H1760" i="2"/>
  <c r="I1760" i="2"/>
  <c r="B1761" i="2"/>
  <c r="C1761" i="2"/>
  <c r="D1761" i="2"/>
  <c r="E1761" i="2"/>
  <c r="F1761" i="2"/>
  <c r="G1761" i="2"/>
  <c r="H1761" i="2"/>
  <c r="I1761" i="2"/>
  <c r="B1762" i="2"/>
  <c r="C1762" i="2"/>
  <c r="D1762" i="2"/>
  <c r="E1762" i="2"/>
  <c r="F1762" i="2"/>
  <c r="G1762" i="2"/>
  <c r="H1762" i="2"/>
  <c r="I1762" i="2"/>
  <c r="B1763" i="2"/>
  <c r="C1763" i="2"/>
  <c r="D1763" i="2"/>
  <c r="E1763" i="2"/>
  <c r="F1763" i="2"/>
  <c r="G1763" i="2"/>
  <c r="H1763" i="2"/>
  <c r="I1763" i="2"/>
  <c r="B1764" i="2"/>
  <c r="C1764" i="2"/>
  <c r="D1764" i="2"/>
  <c r="E1764" i="2"/>
  <c r="F1764" i="2"/>
  <c r="G1764" i="2"/>
  <c r="H1764" i="2"/>
  <c r="I1764" i="2"/>
  <c r="B1765" i="2"/>
  <c r="C1765" i="2"/>
  <c r="D1765" i="2"/>
  <c r="E1765" i="2"/>
  <c r="F1765" i="2"/>
  <c r="G1765" i="2"/>
  <c r="H1765" i="2"/>
  <c r="I1765" i="2"/>
  <c r="B1766" i="2"/>
  <c r="C1766" i="2"/>
  <c r="D1766" i="2"/>
  <c r="E1766" i="2"/>
  <c r="F1766" i="2"/>
  <c r="G1766" i="2"/>
  <c r="H1766" i="2"/>
  <c r="I1766" i="2"/>
  <c r="B1767" i="2"/>
  <c r="C1767" i="2"/>
  <c r="D1767" i="2"/>
  <c r="E1767" i="2"/>
  <c r="F1767" i="2"/>
  <c r="G1767" i="2"/>
  <c r="H1767" i="2"/>
  <c r="I1767" i="2"/>
  <c r="B1768" i="2"/>
  <c r="C1768" i="2"/>
  <c r="D1768" i="2"/>
  <c r="E1768" i="2"/>
  <c r="F1768" i="2"/>
  <c r="G1768" i="2"/>
  <c r="H1768" i="2"/>
  <c r="I1768" i="2"/>
  <c r="B1769" i="2"/>
  <c r="C1769" i="2"/>
  <c r="D1769" i="2"/>
  <c r="E1769" i="2"/>
  <c r="F1769" i="2"/>
  <c r="G1769" i="2"/>
  <c r="H1769" i="2"/>
  <c r="I1769" i="2"/>
  <c r="B1770" i="2"/>
  <c r="C1770" i="2"/>
  <c r="D1770" i="2"/>
  <c r="E1770" i="2"/>
  <c r="F1770" i="2"/>
  <c r="G1770" i="2"/>
  <c r="H1770" i="2"/>
  <c r="I1770" i="2"/>
  <c r="B1771" i="2"/>
  <c r="C1771" i="2"/>
  <c r="D1771" i="2"/>
  <c r="E1771" i="2"/>
  <c r="F1771" i="2"/>
  <c r="G1771" i="2"/>
  <c r="H1771" i="2"/>
  <c r="I1771" i="2"/>
  <c r="B1772" i="2"/>
  <c r="C1772" i="2"/>
  <c r="D1772" i="2"/>
  <c r="E1772" i="2"/>
  <c r="F1772" i="2"/>
  <c r="G1772" i="2"/>
  <c r="H1772" i="2"/>
  <c r="I1772" i="2"/>
  <c r="B1773" i="2"/>
  <c r="C1773" i="2"/>
  <c r="D1773" i="2"/>
  <c r="E1773" i="2"/>
  <c r="F1773" i="2"/>
  <c r="G1773" i="2"/>
  <c r="H1773" i="2"/>
  <c r="I1773" i="2"/>
  <c r="B1774" i="2"/>
  <c r="C1774" i="2"/>
  <c r="D1774" i="2"/>
  <c r="E1774" i="2"/>
  <c r="F1774" i="2"/>
  <c r="G1774" i="2"/>
  <c r="H1774" i="2"/>
  <c r="I1774" i="2"/>
  <c r="B1775" i="2"/>
  <c r="C1775" i="2"/>
  <c r="D1775" i="2"/>
  <c r="E1775" i="2"/>
  <c r="F1775" i="2"/>
  <c r="G1775" i="2"/>
  <c r="H1775" i="2"/>
  <c r="I1775" i="2"/>
  <c r="B1776" i="2"/>
  <c r="C1776" i="2"/>
  <c r="D1776" i="2"/>
  <c r="E1776" i="2"/>
  <c r="F1776" i="2"/>
  <c r="G1776" i="2"/>
  <c r="H1776" i="2"/>
  <c r="I1776" i="2"/>
  <c r="B1777" i="2"/>
  <c r="C1777" i="2"/>
  <c r="D1777" i="2"/>
  <c r="E1777" i="2"/>
  <c r="F1777" i="2"/>
  <c r="G1777" i="2"/>
  <c r="H1777" i="2"/>
  <c r="I1777" i="2"/>
  <c r="B1778" i="2"/>
  <c r="C1778" i="2"/>
  <c r="D1778" i="2"/>
  <c r="E1778" i="2"/>
  <c r="F1778" i="2"/>
  <c r="G1778" i="2"/>
  <c r="H1778" i="2"/>
  <c r="I1778" i="2"/>
  <c r="B1779" i="2"/>
  <c r="C1779" i="2"/>
  <c r="D1779" i="2"/>
  <c r="E1779" i="2"/>
  <c r="F1779" i="2"/>
  <c r="G1779" i="2"/>
  <c r="H1779" i="2"/>
  <c r="I1779" i="2"/>
  <c r="B1780" i="2"/>
  <c r="C1780" i="2"/>
  <c r="D1780" i="2"/>
  <c r="E1780" i="2"/>
  <c r="F1780" i="2"/>
  <c r="G1780" i="2"/>
  <c r="H1780" i="2"/>
  <c r="I1780" i="2"/>
  <c r="B1781" i="2"/>
  <c r="C1781" i="2"/>
  <c r="D1781" i="2"/>
  <c r="E1781" i="2"/>
  <c r="F1781" i="2"/>
  <c r="G1781" i="2"/>
  <c r="H1781" i="2"/>
  <c r="I1781" i="2"/>
  <c r="B1782" i="2"/>
  <c r="C1782" i="2"/>
  <c r="D1782" i="2"/>
  <c r="E1782" i="2"/>
  <c r="F1782" i="2"/>
  <c r="G1782" i="2"/>
  <c r="H1782" i="2"/>
  <c r="I1782" i="2"/>
  <c r="B1783" i="2"/>
  <c r="C1783" i="2"/>
  <c r="D1783" i="2"/>
  <c r="E1783" i="2"/>
  <c r="F1783" i="2"/>
  <c r="G1783" i="2"/>
  <c r="H1783" i="2"/>
  <c r="I1783" i="2"/>
  <c r="B1784" i="2"/>
  <c r="C1784" i="2"/>
  <c r="D1784" i="2"/>
  <c r="E1784" i="2"/>
  <c r="F1784" i="2"/>
  <c r="G1784" i="2"/>
  <c r="H1784" i="2"/>
  <c r="I1784" i="2"/>
  <c r="B1785" i="2"/>
  <c r="C1785" i="2"/>
  <c r="D1785" i="2"/>
  <c r="E1785" i="2"/>
  <c r="F1785" i="2"/>
  <c r="G1785" i="2"/>
  <c r="H1785" i="2"/>
  <c r="I1785" i="2"/>
  <c r="B1786" i="2"/>
  <c r="C1786" i="2"/>
  <c r="D1786" i="2"/>
  <c r="E1786" i="2"/>
  <c r="F1786" i="2"/>
  <c r="G1786" i="2"/>
  <c r="H1786" i="2"/>
  <c r="I1786" i="2"/>
  <c r="B1787" i="2"/>
  <c r="C1787" i="2"/>
  <c r="D1787" i="2"/>
  <c r="E1787" i="2"/>
  <c r="F1787" i="2"/>
  <c r="G1787" i="2"/>
  <c r="H1787" i="2"/>
  <c r="I1787" i="2"/>
  <c r="B1788" i="2"/>
  <c r="C1788" i="2"/>
  <c r="D1788" i="2"/>
  <c r="E1788" i="2"/>
  <c r="F1788" i="2"/>
  <c r="G1788" i="2"/>
  <c r="H1788" i="2"/>
  <c r="I1788" i="2"/>
  <c r="B1789" i="2"/>
  <c r="C1789" i="2"/>
  <c r="D1789" i="2"/>
  <c r="E1789" i="2"/>
  <c r="F1789" i="2"/>
  <c r="G1789" i="2"/>
  <c r="H1789" i="2"/>
  <c r="I1789" i="2"/>
  <c r="B1790" i="2"/>
  <c r="C1790" i="2"/>
  <c r="D1790" i="2"/>
  <c r="E1790" i="2"/>
  <c r="F1790" i="2"/>
  <c r="G1790" i="2"/>
  <c r="H1790" i="2"/>
  <c r="I1790" i="2"/>
  <c r="B1791" i="2"/>
  <c r="C1791" i="2"/>
  <c r="D1791" i="2"/>
  <c r="E1791" i="2"/>
  <c r="F1791" i="2"/>
  <c r="G1791" i="2"/>
  <c r="H1791" i="2"/>
  <c r="I1791" i="2"/>
  <c r="B1792" i="2"/>
  <c r="C1792" i="2"/>
  <c r="D1792" i="2"/>
  <c r="E1792" i="2"/>
  <c r="F1792" i="2"/>
  <c r="G1792" i="2"/>
  <c r="H1792" i="2"/>
  <c r="I1792" i="2"/>
  <c r="B1793" i="2"/>
  <c r="C1793" i="2"/>
  <c r="D1793" i="2"/>
  <c r="E1793" i="2"/>
  <c r="F1793" i="2"/>
  <c r="G1793" i="2"/>
  <c r="H1793" i="2"/>
  <c r="I1793" i="2"/>
  <c r="B1794" i="2"/>
  <c r="C1794" i="2"/>
  <c r="D1794" i="2"/>
  <c r="E1794" i="2"/>
  <c r="F1794" i="2"/>
  <c r="G1794" i="2"/>
  <c r="H1794" i="2"/>
  <c r="I1794" i="2"/>
  <c r="B1795" i="2"/>
  <c r="C1795" i="2"/>
  <c r="D1795" i="2"/>
  <c r="E1795" i="2"/>
  <c r="F1795" i="2"/>
  <c r="G1795" i="2"/>
  <c r="H1795" i="2"/>
  <c r="I1795" i="2"/>
  <c r="B1796" i="2"/>
  <c r="C1796" i="2"/>
  <c r="D1796" i="2"/>
  <c r="E1796" i="2"/>
  <c r="F1796" i="2"/>
  <c r="G1796" i="2"/>
  <c r="H1796" i="2"/>
  <c r="I1796" i="2"/>
  <c r="B1797" i="2"/>
  <c r="C1797" i="2"/>
  <c r="D1797" i="2"/>
  <c r="E1797" i="2"/>
  <c r="F1797" i="2"/>
  <c r="G1797" i="2"/>
  <c r="H1797" i="2"/>
  <c r="I1797" i="2"/>
  <c r="B1798" i="2"/>
  <c r="C1798" i="2"/>
  <c r="D1798" i="2"/>
  <c r="E1798" i="2"/>
  <c r="F1798" i="2"/>
  <c r="G1798" i="2"/>
  <c r="H1798" i="2"/>
  <c r="I1798" i="2"/>
  <c r="B1799" i="2"/>
  <c r="C1799" i="2"/>
  <c r="D1799" i="2"/>
  <c r="E1799" i="2"/>
  <c r="F1799" i="2"/>
  <c r="G1799" i="2"/>
  <c r="H1799" i="2"/>
  <c r="I1799" i="2"/>
  <c r="B1800" i="2"/>
  <c r="C1800" i="2"/>
  <c r="D1800" i="2"/>
  <c r="E1800" i="2"/>
  <c r="F1800" i="2"/>
  <c r="G1800" i="2"/>
  <c r="H1800" i="2"/>
  <c r="I1800" i="2"/>
  <c r="B1801" i="2"/>
  <c r="C1801" i="2"/>
  <c r="D1801" i="2"/>
  <c r="E1801" i="2"/>
  <c r="F1801" i="2"/>
  <c r="G1801" i="2"/>
  <c r="H1801" i="2"/>
  <c r="I1801" i="2"/>
  <c r="B1802" i="2"/>
  <c r="C1802" i="2"/>
  <c r="D1802" i="2"/>
  <c r="E1802" i="2"/>
  <c r="F1802" i="2"/>
  <c r="G1802" i="2"/>
  <c r="H1802" i="2"/>
  <c r="I1802" i="2"/>
  <c r="B1803" i="2"/>
  <c r="C1803" i="2"/>
  <c r="D1803" i="2"/>
  <c r="E1803" i="2"/>
  <c r="F1803" i="2"/>
  <c r="G1803" i="2"/>
  <c r="H1803" i="2"/>
  <c r="I1803" i="2"/>
  <c r="B1804" i="2"/>
  <c r="C1804" i="2"/>
  <c r="D1804" i="2"/>
  <c r="E1804" i="2"/>
  <c r="F1804" i="2"/>
  <c r="G1804" i="2"/>
  <c r="H1804" i="2"/>
  <c r="I1804" i="2"/>
  <c r="B1805" i="2"/>
  <c r="C1805" i="2"/>
  <c r="D1805" i="2"/>
  <c r="E1805" i="2"/>
  <c r="F1805" i="2"/>
  <c r="G1805" i="2"/>
  <c r="H1805" i="2"/>
  <c r="I1805" i="2"/>
  <c r="B1806" i="2"/>
  <c r="C1806" i="2"/>
  <c r="D1806" i="2"/>
  <c r="E1806" i="2"/>
  <c r="F1806" i="2"/>
  <c r="G1806" i="2"/>
  <c r="H1806" i="2"/>
  <c r="I1806" i="2"/>
  <c r="B1807" i="2"/>
  <c r="C1807" i="2"/>
  <c r="D1807" i="2"/>
  <c r="E1807" i="2"/>
  <c r="F1807" i="2"/>
  <c r="G1807" i="2"/>
  <c r="H1807" i="2"/>
  <c r="I1807" i="2"/>
  <c r="B1808" i="2"/>
  <c r="C1808" i="2"/>
  <c r="D1808" i="2"/>
  <c r="E1808" i="2"/>
  <c r="F1808" i="2"/>
  <c r="G1808" i="2"/>
  <c r="H1808" i="2"/>
  <c r="I1808" i="2"/>
  <c r="B1809" i="2"/>
  <c r="C1809" i="2"/>
  <c r="D1809" i="2"/>
  <c r="E1809" i="2"/>
  <c r="F1809" i="2"/>
  <c r="G1809" i="2"/>
  <c r="H1809" i="2"/>
  <c r="I1809" i="2"/>
  <c r="B1810" i="2"/>
  <c r="C1810" i="2"/>
  <c r="D1810" i="2"/>
  <c r="E1810" i="2"/>
  <c r="F1810" i="2"/>
  <c r="G1810" i="2"/>
  <c r="H1810" i="2"/>
  <c r="I1810" i="2"/>
  <c r="B1811" i="2"/>
  <c r="C1811" i="2"/>
  <c r="D1811" i="2"/>
  <c r="E1811" i="2"/>
  <c r="F1811" i="2"/>
  <c r="G1811" i="2"/>
  <c r="H1811" i="2"/>
  <c r="I1811" i="2"/>
  <c r="B1812" i="2"/>
  <c r="C1812" i="2"/>
  <c r="D1812" i="2"/>
  <c r="E1812" i="2"/>
  <c r="F1812" i="2"/>
  <c r="G1812" i="2"/>
  <c r="H1812" i="2"/>
  <c r="I1812" i="2"/>
  <c r="B1813" i="2"/>
  <c r="C1813" i="2"/>
  <c r="D1813" i="2"/>
  <c r="E1813" i="2"/>
  <c r="F1813" i="2"/>
  <c r="G1813" i="2"/>
  <c r="H1813" i="2"/>
  <c r="I1813" i="2"/>
  <c r="B1814" i="2"/>
  <c r="C1814" i="2"/>
  <c r="D1814" i="2"/>
  <c r="E1814" i="2"/>
  <c r="F1814" i="2"/>
  <c r="G1814" i="2"/>
  <c r="H1814" i="2"/>
  <c r="I1814" i="2"/>
  <c r="B1815" i="2"/>
  <c r="C1815" i="2"/>
  <c r="D1815" i="2"/>
  <c r="E1815" i="2"/>
  <c r="F1815" i="2"/>
  <c r="G1815" i="2"/>
  <c r="H1815" i="2"/>
  <c r="I1815" i="2"/>
  <c r="B1816" i="2"/>
  <c r="C1816" i="2"/>
  <c r="D1816" i="2"/>
  <c r="E1816" i="2"/>
  <c r="F1816" i="2"/>
  <c r="G1816" i="2"/>
  <c r="H1816" i="2"/>
  <c r="I1816" i="2"/>
  <c r="B1817" i="2"/>
  <c r="C1817" i="2"/>
  <c r="D1817" i="2"/>
  <c r="E1817" i="2"/>
  <c r="F1817" i="2"/>
  <c r="G1817" i="2"/>
  <c r="H1817" i="2"/>
  <c r="I1817" i="2"/>
  <c r="B1818" i="2"/>
  <c r="C1818" i="2"/>
  <c r="D1818" i="2"/>
  <c r="E1818" i="2"/>
  <c r="F1818" i="2"/>
  <c r="G1818" i="2"/>
  <c r="H1818" i="2"/>
  <c r="I1818" i="2"/>
  <c r="B1819" i="2"/>
  <c r="C1819" i="2"/>
  <c r="D1819" i="2"/>
  <c r="E1819" i="2"/>
  <c r="F1819" i="2"/>
  <c r="G1819" i="2"/>
  <c r="H1819" i="2"/>
  <c r="I1819" i="2"/>
  <c r="B1820" i="2"/>
  <c r="C1820" i="2"/>
  <c r="D1820" i="2"/>
  <c r="E1820" i="2"/>
  <c r="F1820" i="2"/>
  <c r="G1820" i="2"/>
  <c r="H1820" i="2"/>
  <c r="I1820" i="2"/>
  <c r="B1821" i="2"/>
  <c r="C1821" i="2"/>
  <c r="D1821" i="2"/>
  <c r="E1821" i="2"/>
  <c r="F1821" i="2"/>
  <c r="G1821" i="2"/>
  <c r="H1821" i="2"/>
  <c r="I1821" i="2"/>
  <c r="B1822" i="2"/>
  <c r="C1822" i="2"/>
  <c r="D1822" i="2"/>
  <c r="E1822" i="2"/>
  <c r="F1822" i="2"/>
  <c r="G1822" i="2"/>
  <c r="H1822" i="2"/>
  <c r="I1822" i="2"/>
  <c r="B1823" i="2"/>
  <c r="C1823" i="2"/>
  <c r="D1823" i="2"/>
  <c r="E1823" i="2"/>
  <c r="F1823" i="2"/>
  <c r="G1823" i="2"/>
  <c r="H1823" i="2"/>
  <c r="I1823" i="2"/>
  <c r="B1824" i="2"/>
  <c r="C1824" i="2"/>
  <c r="D1824" i="2"/>
  <c r="E1824" i="2"/>
  <c r="F1824" i="2"/>
  <c r="G1824" i="2"/>
  <c r="H1824" i="2"/>
  <c r="I1824" i="2"/>
  <c r="B1825" i="2"/>
  <c r="C1825" i="2"/>
  <c r="D1825" i="2"/>
  <c r="E1825" i="2"/>
  <c r="F1825" i="2"/>
  <c r="G1825" i="2"/>
  <c r="H1825" i="2"/>
  <c r="I1825" i="2"/>
  <c r="B1826" i="2"/>
  <c r="C1826" i="2"/>
  <c r="D1826" i="2"/>
  <c r="E1826" i="2"/>
  <c r="F1826" i="2"/>
  <c r="G1826" i="2"/>
  <c r="H1826" i="2"/>
  <c r="I1826" i="2"/>
  <c r="B1827" i="2"/>
  <c r="C1827" i="2"/>
  <c r="D1827" i="2"/>
  <c r="E1827" i="2"/>
  <c r="F1827" i="2"/>
  <c r="G1827" i="2"/>
  <c r="H1827" i="2"/>
  <c r="I1827" i="2"/>
  <c r="B1828" i="2"/>
  <c r="C1828" i="2"/>
  <c r="D1828" i="2"/>
  <c r="E1828" i="2"/>
  <c r="F1828" i="2"/>
  <c r="G1828" i="2"/>
  <c r="H1828" i="2"/>
  <c r="I1828" i="2"/>
  <c r="B1829" i="2"/>
  <c r="C1829" i="2"/>
  <c r="D1829" i="2"/>
  <c r="E1829" i="2"/>
  <c r="F1829" i="2"/>
  <c r="G1829" i="2"/>
  <c r="H1829" i="2"/>
  <c r="I1829" i="2"/>
  <c r="B1830" i="2"/>
  <c r="C1830" i="2"/>
  <c r="D1830" i="2"/>
  <c r="E1830" i="2"/>
  <c r="F1830" i="2"/>
  <c r="G1830" i="2"/>
  <c r="H1830" i="2"/>
  <c r="I1830" i="2"/>
  <c r="B1831" i="2"/>
  <c r="C1831" i="2"/>
  <c r="D1831" i="2"/>
  <c r="E1831" i="2"/>
  <c r="F1831" i="2"/>
  <c r="G1831" i="2"/>
  <c r="H1831" i="2"/>
  <c r="I1831" i="2"/>
  <c r="B1832" i="2"/>
  <c r="C1832" i="2"/>
  <c r="D1832" i="2"/>
  <c r="E1832" i="2"/>
  <c r="F1832" i="2"/>
  <c r="G1832" i="2"/>
  <c r="H1832" i="2"/>
  <c r="I1832" i="2"/>
  <c r="B1833" i="2"/>
  <c r="C1833" i="2"/>
  <c r="D1833" i="2"/>
  <c r="E1833" i="2"/>
  <c r="F1833" i="2"/>
  <c r="G1833" i="2"/>
  <c r="H1833" i="2"/>
  <c r="I1833" i="2"/>
  <c r="B1834" i="2"/>
  <c r="C1834" i="2"/>
  <c r="D1834" i="2"/>
  <c r="E1834" i="2"/>
  <c r="F1834" i="2"/>
  <c r="G1834" i="2"/>
  <c r="H1834" i="2"/>
  <c r="I1834" i="2"/>
  <c r="B1835" i="2"/>
  <c r="C1835" i="2"/>
  <c r="D1835" i="2"/>
  <c r="E1835" i="2"/>
  <c r="F1835" i="2"/>
  <c r="G1835" i="2"/>
  <c r="H1835" i="2"/>
  <c r="I1835" i="2"/>
  <c r="B1836" i="2"/>
  <c r="C1836" i="2"/>
  <c r="D1836" i="2"/>
  <c r="E1836" i="2"/>
  <c r="F1836" i="2"/>
  <c r="G1836" i="2"/>
  <c r="H1836" i="2"/>
  <c r="I1836" i="2"/>
  <c r="B1837" i="2"/>
  <c r="C1837" i="2"/>
  <c r="D1837" i="2"/>
  <c r="E1837" i="2"/>
  <c r="F1837" i="2"/>
  <c r="G1837" i="2"/>
  <c r="H1837" i="2"/>
  <c r="I1837" i="2"/>
  <c r="B1838" i="2"/>
  <c r="C1838" i="2"/>
  <c r="D1838" i="2"/>
  <c r="E1838" i="2"/>
  <c r="F1838" i="2"/>
  <c r="G1838" i="2"/>
  <c r="H1838" i="2"/>
  <c r="I1838" i="2"/>
  <c r="B1839" i="2"/>
  <c r="C1839" i="2"/>
  <c r="D1839" i="2"/>
  <c r="E1839" i="2"/>
  <c r="F1839" i="2"/>
  <c r="G1839" i="2"/>
  <c r="H1839" i="2"/>
  <c r="I1839" i="2"/>
  <c r="B1840" i="2"/>
  <c r="C1840" i="2"/>
  <c r="D1840" i="2"/>
  <c r="E1840" i="2"/>
  <c r="F1840" i="2"/>
  <c r="G1840" i="2"/>
  <c r="H1840" i="2"/>
  <c r="I1840" i="2"/>
  <c r="B1841" i="2"/>
  <c r="C1841" i="2"/>
  <c r="D1841" i="2"/>
  <c r="E1841" i="2"/>
  <c r="F1841" i="2"/>
  <c r="G1841" i="2"/>
  <c r="H1841" i="2"/>
  <c r="I1841" i="2"/>
  <c r="B1842" i="2"/>
  <c r="C1842" i="2"/>
  <c r="D1842" i="2"/>
  <c r="E1842" i="2"/>
  <c r="F1842" i="2"/>
  <c r="G1842" i="2"/>
  <c r="H1842" i="2"/>
  <c r="I1842" i="2"/>
  <c r="B1843" i="2"/>
  <c r="C1843" i="2"/>
  <c r="D1843" i="2"/>
  <c r="E1843" i="2"/>
  <c r="F1843" i="2"/>
  <c r="G1843" i="2"/>
  <c r="H1843" i="2"/>
  <c r="I1843" i="2"/>
  <c r="B1844" i="2"/>
  <c r="C1844" i="2"/>
  <c r="D1844" i="2"/>
  <c r="E1844" i="2"/>
  <c r="F1844" i="2"/>
  <c r="G1844" i="2"/>
  <c r="H1844" i="2"/>
  <c r="I1844" i="2"/>
  <c r="B1845" i="2"/>
  <c r="C1845" i="2"/>
  <c r="D1845" i="2"/>
  <c r="E1845" i="2"/>
  <c r="F1845" i="2"/>
  <c r="G1845" i="2"/>
  <c r="H1845" i="2"/>
  <c r="I1845" i="2"/>
  <c r="B1846" i="2"/>
  <c r="C1846" i="2"/>
  <c r="D1846" i="2"/>
  <c r="E1846" i="2"/>
  <c r="F1846" i="2"/>
  <c r="G1846" i="2"/>
  <c r="H1846" i="2"/>
  <c r="I1846" i="2"/>
  <c r="B1847" i="2"/>
  <c r="C1847" i="2"/>
  <c r="D1847" i="2"/>
  <c r="E1847" i="2"/>
  <c r="F1847" i="2"/>
  <c r="G1847" i="2"/>
  <c r="H1847" i="2"/>
  <c r="I1847" i="2"/>
  <c r="B1848" i="2"/>
  <c r="C1848" i="2"/>
  <c r="D1848" i="2"/>
  <c r="E1848" i="2"/>
  <c r="F1848" i="2"/>
  <c r="G1848" i="2"/>
  <c r="H1848" i="2"/>
  <c r="I1848" i="2"/>
  <c r="B1849" i="2"/>
  <c r="C1849" i="2"/>
  <c r="D1849" i="2"/>
  <c r="E1849" i="2"/>
  <c r="F1849" i="2"/>
  <c r="G1849" i="2"/>
  <c r="H1849" i="2"/>
  <c r="I1849" i="2"/>
  <c r="B1850" i="2"/>
  <c r="C1850" i="2"/>
  <c r="D1850" i="2"/>
  <c r="E1850" i="2"/>
  <c r="F1850" i="2"/>
  <c r="G1850" i="2"/>
  <c r="H1850" i="2"/>
  <c r="I1850" i="2"/>
  <c r="B1851" i="2"/>
  <c r="C1851" i="2"/>
  <c r="D1851" i="2"/>
  <c r="E1851" i="2"/>
  <c r="F1851" i="2"/>
  <c r="G1851" i="2"/>
  <c r="H1851" i="2"/>
  <c r="I1851" i="2"/>
  <c r="B1852" i="2"/>
  <c r="C1852" i="2"/>
  <c r="D1852" i="2"/>
  <c r="E1852" i="2"/>
  <c r="F1852" i="2"/>
  <c r="G1852" i="2"/>
  <c r="H1852" i="2"/>
  <c r="I1852" i="2"/>
  <c r="B1853" i="2"/>
  <c r="C1853" i="2"/>
  <c r="D1853" i="2"/>
  <c r="E1853" i="2"/>
  <c r="F1853" i="2"/>
  <c r="G1853" i="2"/>
  <c r="H1853" i="2"/>
  <c r="I1853" i="2"/>
  <c r="B1854" i="2"/>
  <c r="C1854" i="2"/>
  <c r="D1854" i="2"/>
  <c r="E1854" i="2"/>
  <c r="F1854" i="2"/>
  <c r="G1854" i="2"/>
  <c r="H1854" i="2"/>
  <c r="I1854" i="2"/>
  <c r="B1855" i="2"/>
  <c r="C1855" i="2"/>
  <c r="D1855" i="2"/>
  <c r="E1855" i="2"/>
  <c r="F1855" i="2"/>
  <c r="G1855" i="2"/>
  <c r="H1855" i="2"/>
  <c r="I1855" i="2"/>
  <c r="B1856" i="2"/>
  <c r="C1856" i="2"/>
  <c r="D1856" i="2"/>
  <c r="E1856" i="2"/>
  <c r="F1856" i="2"/>
  <c r="G1856" i="2"/>
  <c r="H1856" i="2"/>
  <c r="I1856" i="2"/>
  <c r="B1857" i="2"/>
  <c r="C1857" i="2"/>
  <c r="D1857" i="2"/>
  <c r="E1857" i="2"/>
  <c r="F1857" i="2"/>
  <c r="G1857" i="2"/>
  <c r="H1857" i="2"/>
  <c r="I1857" i="2"/>
  <c r="B1858" i="2"/>
  <c r="C1858" i="2"/>
  <c r="D1858" i="2"/>
  <c r="E1858" i="2"/>
  <c r="F1858" i="2"/>
  <c r="G1858" i="2"/>
  <c r="H1858" i="2"/>
  <c r="I1858" i="2"/>
  <c r="B1859" i="2"/>
  <c r="C1859" i="2"/>
  <c r="D1859" i="2"/>
  <c r="E1859" i="2"/>
  <c r="F1859" i="2"/>
  <c r="G1859" i="2"/>
  <c r="H1859" i="2"/>
  <c r="I1859" i="2"/>
  <c r="B1860" i="2"/>
  <c r="C1860" i="2"/>
  <c r="D1860" i="2"/>
  <c r="E1860" i="2"/>
  <c r="F1860" i="2"/>
  <c r="G1860" i="2"/>
  <c r="H1860" i="2"/>
  <c r="I1860" i="2"/>
  <c r="B1861" i="2"/>
  <c r="C1861" i="2"/>
  <c r="D1861" i="2"/>
  <c r="E1861" i="2"/>
  <c r="F1861" i="2"/>
  <c r="G1861" i="2"/>
  <c r="H1861" i="2"/>
  <c r="I1861" i="2"/>
  <c r="B1862" i="2"/>
  <c r="C1862" i="2"/>
  <c r="D1862" i="2"/>
  <c r="E1862" i="2"/>
  <c r="F1862" i="2"/>
  <c r="G1862" i="2"/>
  <c r="H1862" i="2"/>
  <c r="I1862" i="2"/>
  <c r="B1863" i="2"/>
  <c r="C1863" i="2"/>
  <c r="D1863" i="2"/>
  <c r="E1863" i="2"/>
  <c r="F1863" i="2"/>
  <c r="G1863" i="2"/>
  <c r="H1863" i="2"/>
  <c r="I1863" i="2"/>
  <c r="B1864" i="2"/>
  <c r="C1864" i="2"/>
  <c r="D1864" i="2"/>
  <c r="E1864" i="2"/>
  <c r="F1864" i="2"/>
  <c r="G1864" i="2"/>
  <c r="H1864" i="2"/>
  <c r="I1864" i="2"/>
  <c r="B1865" i="2"/>
  <c r="C1865" i="2"/>
  <c r="D1865" i="2"/>
  <c r="E1865" i="2"/>
  <c r="F1865" i="2"/>
  <c r="G1865" i="2"/>
  <c r="H1865" i="2"/>
  <c r="I1865" i="2"/>
  <c r="B1866" i="2"/>
  <c r="C1866" i="2"/>
  <c r="D1866" i="2"/>
  <c r="E1866" i="2"/>
  <c r="F1866" i="2"/>
  <c r="G1866" i="2"/>
  <c r="H1866" i="2"/>
  <c r="I1866" i="2"/>
  <c r="B1867" i="2"/>
  <c r="C1867" i="2"/>
  <c r="D1867" i="2"/>
  <c r="E1867" i="2"/>
  <c r="F1867" i="2"/>
  <c r="G1867" i="2"/>
  <c r="H1867" i="2"/>
  <c r="I1867" i="2"/>
  <c r="B1868" i="2"/>
  <c r="C1868" i="2"/>
  <c r="D1868" i="2"/>
  <c r="E1868" i="2"/>
  <c r="F1868" i="2"/>
  <c r="G1868" i="2"/>
  <c r="H1868" i="2"/>
  <c r="I1868" i="2"/>
  <c r="B1869" i="2"/>
  <c r="C1869" i="2"/>
  <c r="D1869" i="2"/>
  <c r="E1869" i="2"/>
  <c r="F1869" i="2"/>
  <c r="G1869" i="2"/>
  <c r="H1869" i="2"/>
  <c r="I1869" i="2"/>
  <c r="B1870" i="2"/>
  <c r="C1870" i="2"/>
  <c r="D1870" i="2"/>
  <c r="E1870" i="2"/>
  <c r="F1870" i="2"/>
  <c r="G1870" i="2"/>
  <c r="H1870" i="2"/>
  <c r="I1870" i="2"/>
  <c r="B1871" i="2"/>
  <c r="C1871" i="2"/>
  <c r="D1871" i="2"/>
  <c r="E1871" i="2"/>
  <c r="F1871" i="2"/>
  <c r="G1871" i="2"/>
  <c r="H1871" i="2"/>
  <c r="I1871" i="2"/>
  <c r="B1872" i="2"/>
  <c r="C1872" i="2"/>
  <c r="D1872" i="2"/>
  <c r="E1872" i="2"/>
  <c r="F1872" i="2"/>
  <c r="G1872" i="2"/>
  <c r="H1872" i="2"/>
  <c r="I1872" i="2"/>
  <c r="B1873" i="2"/>
  <c r="C1873" i="2"/>
  <c r="D1873" i="2"/>
  <c r="E1873" i="2"/>
  <c r="F1873" i="2"/>
  <c r="G1873" i="2"/>
  <c r="H1873" i="2"/>
  <c r="I1873" i="2"/>
  <c r="B1874" i="2"/>
  <c r="C1874" i="2"/>
  <c r="D1874" i="2"/>
  <c r="E1874" i="2"/>
  <c r="F1874" i="2"/>
  <c r="G1874" i="2"/>
  <c r="H1874" i="2"/>
  <c r="I1874" i="2"/>
  <c r="B1875" i="2"/>
  <c r="C1875" i="2"/>
  <c r="D1875" i="2"/>
  <c r="E1875" i="2"/>
  <c r="F1875" i="2"/>
  <c r="G1875" i="2"/>
  <c r="H1875" i="2"/>
  <c r="I1875" i="2"/>
  <c r="B1876" i="2"/>
  <c r="C1876" i="2"/>
  <c r="D1876" i="2"/>
  <c r="E1876" i="2"/>
  <c r="F1876" i="2"/>
  <c r="G1876" i="2"/>
  <c r="H1876" i="2"/>
  <c r="I1876" i="2"/>
  <c r="B1877" i="2"/>
  <c r="C1877" i="2"/>
  <c r="D1877" i="2"/>
  <c r="E1877" i="2"/>
  <c r="F1877" i="2"/>
  <c r="G1877" i="2"/>
  <c r="H1877" i="2"/>
  <c r="I1877" i="2"/>
  <c r="B1878" i="2"/>
  <c r="C1878" i="2"/>
  <c r="D1878" i="2"/>
  <c r="E1878" i="2"/>
  <c r="F1878" i="2"/>
  <c r="G1878" i="2"/>
  <c r="H1878" i="2"/>
  <c r="I1878" i="2"/>
  <c r="B1879" i="2"/>
  <c r="C1879" i="2"/>
  <c r="D1879" i="2"/>
  <c r="E1879" i="2"/>
  <c r="F1879" i="2"/>
  <c r="G1879" i="2"/>
  <c r="H1879" i="2"/>
  <c r="I1879" i="2"/>
  <c r="B1880" i="2"/>
  <c r="C1880" i="2"/>
  <c r="D1880" i="2"/>
  <c r="E1880" i="2"/>
  <c r="F1880" i="2"/>
  <c r="G1880" i="2"/>
  <c r="H1880" i="2"/>
  <c r="I1880" i="2"/>
  <c r="B1881" i="2"/>
  <c r="C1881" i="2"/>
  <c r="D1881" i="2"/>
  <c r="E1881" i="2"/>
  <c r="F1881" i="2"/>
  <c r="G1881" i="2"/>
  <c r="H1881" i="2"/>
  <c r="I1881" i="2"/>
  <c r="B1882" i="2"/>
  <c r="C1882" i="2"/>
  <c r="D1882" i="2"/>
  <c r="E1882" i="2"/>
  <c r="F1882" i="2"/>
  <c r="G1882" i="2"/>
  <c r="H1882" i="2"/>
  <c r="I1882" i="2"/>
  <c r="B1883" i="2"/>
  <c r="C1883" i="2"/>
  <c r="D1883" i="2"/>
  <c r="E1883" i="2"/>
  <c r="F1883" i="2"/>
  <c r="G1883" i="2"/>
  <c r="H1883" i="2"/>
  <c r="I1883" i="2"/>
  <c r="B1884" i="2"/>
  <c r="C1884" i="2"/>
  <c r="D1884" i="2"/>
  <c r="E1884" i="2"/>
  <c r="F1884" i="2"/>
  <c r="G1884" i="2"/>
  <c r="H1884" i="2"/>
  <c r="I1884" i="2"/>
  <c r="B1885" i="2"/>
  <c r="C1885" i="2"/>
  <c r="D1885" i="2"/>
  <c r="E1885" i="2"/>
  <c r="F1885" i="2"/>
  <c r="G1885" i="2"/>
  <c r="H1885" i="2"/>
  <c r="I1885" i="2"/>
  <c r="B1886" i="2"/>
  <c r="C1886" i="2"/>
  <c r="D1886" i="2"/>
  <c r="E1886" i="2"/>
  <c r="F1886" i="2"/>
  <c r="G1886" i="2"/>
  <c r="H1886" i="2"/>
  <c r="I1886" i="2"/>
  <c r="B1887" i="2"/>
  <c r="C1887" i="2"/>
  <c r="D1887" i="2"/>
  <c r="E1887" i="2"/>
  <c r="F1887" i="2"/>
  <c r="G1887" i="2"/>
  <c r="H1887" i="2"/>
  <c r="I1887" i="2"/>
  <c r="B1888" i="2"/>
  <c r="C1888" i="2"/>
  <c r="D1888" i="2"/>
  <c r="E1888" i="2"/>
  <c r="F1888" i="2"/>
  <c r="G1888" i="2"/>
  <c r="H1888" i="2"/>
  <c r="I1888" i="2"/>
  <c r="B1889" i="2"/>
  <c r="C1889" i="2"/>
  <c r="D1889" i="2"/>
  <c r="E1889" i="2"/>
  <c r="F1889" i="2"/>
  <c r="G1889" i="2"/>
  <c r="H1889" i="2"/>
  <c r="I1889" i="2"/>
  <c r="B1890" i="2"/>
  <c r="C1890" i="2"/>
  <c r="D1890" i="2"/>
  <c r="E1890" i="2"/>
  <c r="F1890" i="2"/>
  <c r="G1890" i="2"/>
  <c r="H1890" i="2"/>
  <c r="I1890" i="2"/>
  <c r="B1891" i="2"/>
  <c r="C1891" i="2"/>
  <c r="D1891" i="2"/>
  <c r="E1891" i="2"/>
  <c r="F1891" i="2"/>
  <c r="G1891" i="2"/>
  <c r="H1891" i="2"/>
  <c r="I1891" i="2"/>
  <c r="B1892" i="2"/>
  <c r="C1892" i="2"/>
  <c r="D1892" i="2"/>
  <c r="E1892" i="2"/>
  <c r="F1892" i="2"/>
  <c r="G1892" i="2"/>
  <c r="H1892" i="2"/>
  <c r="I1892" i="2"/>
  <c r="B1893" i="2"/>
  <c r="C1893" i="2"/>
  <c r="D1893" i="2"/>
  <c r="E1893" i="2"/>
  <c r="F1893" i="2"/>
  <c r="G1893" i="2"/>
  <c r="H1893" i="2"/>
  <c r="I1893" i="2"/>
  <c r="B1894" i="2"/>
  <c r="C1894" i="2"/>
  <c r="D1894" i="2"/>
  <c r="E1894" i="2"/>
  <c r="F1894" i="2"/>
  <c r="G1894" i="2"/>
  <c r="H1894" i="2"/>
  <c r="I1894" i="2"/>
  <c r="B1895" i="2"/>
  <c r="C1895" i="2"/>
  <c r="D1895" i="2"/>
  <c r="E1895" i="2"/>
  <c r="F1895" i="2"/>
  <c r="G1895" i="2"/>
  <c r="H1895" i="2"/>
  <c r="I1895" i="2"/>
  <c r="B1896" i="2"/>
  <c r="C1896" i="2"/>
  <c r="D1896" i="2"/>
  <c r="E1896" i="2"/>
  <c r="F1896" i="2"/>
  <c r="G1896" i="2"/>
  <c r="H1896" i="2"/>
  <c r="I1896" i="2"/>
  <c r="B1897" i="2"/>
  <c r="C1897" i="2"/>
  <c r="D1897" i="2"/>
  <c r="E1897" i="2"/>
  <c r="F1897" i="2"/>
  <c r="G1897" i="2"/>
  <c r="H1897" i="2"/>
  <c r="I1897" i="2"/>
  <c r="B1898" i="2"/>
  <c r="C1898" i="2"/>
  <c r="D1898" i="2"/>
  <c r="E1898" i="2"/>
  <c r="F1898" i="2"/>
  <c r="G1898" i="2"/>
  <c r="H1898" i="2"/>
  <c r="I1898" i="2"/>
  <c r="B1899" i="2"/>
  <c r="C1899" i="2"/>
  <c r="D1899" i="2"/>
  <c r="E1899" i="2"/>
  <c r="F1899" i="2"/>
  <c r="G1899" i="2"/>
  <c r="H1899" i="2"/>
  <c r="I1899" i="2"/>
  <c r="B1900" i="2"/>
  <c r="C1900" i="2"/>
  <c r="D1900" i="2"/>
  <c r="E1900" i="2"/>
  <c r="F1900" i="2"/>
  <c r="G1900" i="2"/>
  <c r="H1900" i="2"/>
  <c r="I1900" i="2"/>
  <c r="B1901" i="2"/>
  <c r="C1901" i="2"/>
  <c r="D1901" i="2"/>
  <c r="E1901" i="2"/>
  <c r="F1901" i="2"/>
  <c r="G1901" i="2"/>
  <c r="H1901" i="2"/>
  <c r="I1901" i="2"/>
  <c r="B1902" i="2"/>
  <c r="C1902" i="2"/>
  <c r="D1902" i="2"/>
  <c r="E1902" i="2"/>
  <c r="F1902" i="2"/>
  <c r="G1902" i="2"/>
  <c r="H1902" i="2"/>
  <c r="I1902" i="2"/>
  <c r="B1903" i="2"/>
  <c r="C1903" i="2"/>
  <c r="D1903" i="2"/>
  <c r="E1903" i="2"/>
  <c r="F1903" i="2"/>
  <c r="G1903" i="2"/>
  <c r="H1903" i="2"/>
  <c r="I1903" i="2"/>
  <c r="B1904" i="2"/>
  <c r="C1904" i="2"/>
  <c r="D1904" i="2"/>
  <c r="E1904" i="2"/>
  <c r="F1904" i="2"/>
  <c r="G1904" i="2"/>
  <c r="H1904" i="2"/>
  <c r="I1904" i="2"/>
  <c r="B1905" i="2"/>
  <c r="C1905" i="2"/>
  <c r="D1905" i="2"/>
  <c r="E1905" i="2"/>
  <c r="F1905" i="2"/>
  <c r="G1905" i="2"/>
  <c r="H1905" i="2"/>
  <c r="I1905" i="2"/>
  <c r="B1906" i="2"/>
  <c r="C1906" i="2"/>
  <c r="D1906" i="2"/>
  <c r="E1906" i="2"/>
  <c r="F1906" i="2"/>
  <c r="G1906" i="2"/>
  <c r="H1906" i="2"/>
  <c r="I1906" i="2"/>
  <c r="B1907" i="2"/>
  <c r="C1907" i="2"/>
  <c r="D1907" i="2"/>
  <c r="E1907" i="2"/>
  <c r="F1907" i="2"/>
  <c r="G1907" i="2"/>
  <c r="H1907" i="2"/>
  <c r="I1907" i="2"/>
  <c r="B1908" i="2"/>
  <c r="C1908" i="2"/>
  <c r="D1908" i="2"/>
  <c r="E1908" i="2"/>
  <c r="F1908" i="2"/>
  <c r="G1908" i="2"/>
  <c r="H1908" i="2"/>
  <c r="I1908" i="2"/>
  <c r="B1909" i="2"/>
  <c r="C1909" i="2"/>
  <c r="D1909" i="2"/>
  <c r="E1909" i="2"/>
  <c r="F1909" i="2"/>
  <c r="G1909" i="2"/>
  <c r="H1909" i="2"/>
  <c r="I1909" i="2"/>
  <c r="B1910" i="2"/>
  <c r="C1910" i="2"/>
  <c r="D1910" i="2"/>
  <c r="E1910" i="2"/>
  <c r="F1910" i="2"/>
  <c r="G1910" i="2"/>
  <c r="H1910" i="2"/>
  <c r="I1910" i="2"/>
  <c r="B1911" i="2"/>
  <c r="C1911" i="2"/>
  <c r="D1911" i="2"/>
  <c r="E1911" i="2"/>
  <c r="F1911" i="2"/>
  <c r="G1911" i="2"/>
  <c r="H1911" i="2"/>
  <c r="I1911" i="2"/>
  <c r="B1912" i="2"/>
  <c r="C1912" i="2"/>
  <c r="D1912" i="2"/>
  <c r="E1912" i="2"/>
  <c r="F1912" i="2"/>
  <c r="G1912" i="2"/>
  <c r="H1912" i="2"/>
  <c r="I1912" i="2"/>
  <c r="B1913" i="2"/>
  <c r="C1913" i="2"/>
  <c r="D1913" i="2"/>
  <c r="E1913" i="2"/>
  <c r="F1913" i="2"/>
  <c r="G1913" i="2"/>
  <c r="H1913" i="2"/>
  <c r="I1913" i="2"/>
  <c r="B1914" i="2"/>
  <c r="C1914" i="2"/>
  <c r="D1914" i="2"/>
  <c r="E1914" i="2"/>
  <c r="F1914" i="2"/>
  <c r="G1914" i="2"/>
  <c r="H1914" i="2"/>
  <c r="I1914" i="2"/>
  <c r="B1915" i="2"/>
  <c r="C1915" i="2"/>
  <c r="D1915" i="2"/>
  <c r="E1915" i="2"/>
  <c r="F1915" i="2"/>
  <c r="G1915" i="2"/>
  <c r="H1915" i="2"/>
  <c r="I1915" i="2"/>
  <c r="B1916" i="2"/>
  <c r="C1916" i="2"/>
  <c r="D1916" i="2"/>
  <c r="E1916" i="2"/>
  <c r="F1916" i="2"/>
  <c r="G1916" i="2"/>
  <c r="H1916" i="2"/>
  <c r="I1916" i="2"/>
  <c r="B1917" i="2"/>
  <c r="C1917" i="2"/>
  <c r="D1917" i="2"/>
  <c r="E1917" i="2"/>
  <c r="F1917" i="2"/>
  <c r="G1917" i="2"/>
  <c r="H1917" i="2"/>
  <c r="I1917" i="2"/>
  <c r="B1918" i="2"/>
  <c r="C1918" i="2"/>
  <c r="D1918" i="2"/>
  <c r="E1918" i="2"/>
  <c r="F1918" i="2"/>
  <c r="G1918" i="2"/>
  <c r="H1918" i="2"/>
  <c r="I1918" i="2"/>
  <c r="B1919" i="2"/>
  <c r="C1919" i="2"/>
  <c r="D1919" i="2"/>
  <c r="E1919" i="2"/>
  <c r="F1919" i="2"/>
  <c r="G1919" i="2"/>
  <c r="H1919" i="2"/>
  <c r="I1919" i="2"/>
  <c r="B1920" i="2"/>
  <c r="C1920" i="2"/>
  <c r="D1920" i="2"/>
  <c r="E1920" i="2"/>
  <c r="F1920" i="2"/>
  <c r="G1920" i="2"/>
  <c r="H1920" i="2"/>
  <c r="I1920" i="2"/>
  <c r="B1921" i="2"/>
  <c r="C1921" i="2"/>
  <c r="D1921" i="2"/>
  <c r="E1921" i="2"/>
  <c r="F1921" i="2"/>
  <c r="G1921" i="2"/>
  <c r="H1921" i="2"/>
  <c r="I1921" i="2"/>
  <c r="B1922" i="2"/>
  <c r="C1922" i="2"/>
  <c r="D1922" i="2"/>
  <c r="E1922" i="2"/>
  <c r="F1922" i="2"/>
  <c r="G1922" i="2"/>
  <c r="H1922" i="2"/>
  <c r="I1922" i="2"/>
  <c r="B1923" i="2"/>
  <c r="C1923" i="2"/>
  <c r="D1923" i="2"/>
  <c r="E1923" i="2"/>
  <c r="F1923" i="2"/>
  <c r="G1923" i="2"/>
  <c r="H1923" i="2"/>
  <c r="I1923" i="2"/>
  <c r="B1924" i="2"/>
  <c r="C1924" i="2"/>
  <c r="D1924" i="2"/>
  <c r="E1924" i="2"/>
  <c r="F1924" i="2"/>
  <c r="G1924" i="2"/>
  <c r="H1924" i="2"/>
  <c r="I1924" i="2"/>
  <c r="B1925" i="2"/>
  <c r="C1925" i="2"/>
  <c r="D1925" i="2"/>
  <c r="E1925" i="2"/>
  <c r="F1925" i="2"/>
  <c r="G1925" i="2"/>
  <c r="H1925" i="2"/>
  <c r="I1925" i="2"/>
  <c r="B1926" i="2"/>
  <c r="C1926" i="2"/>
  <c r="D1926" i="2"/>
  <c r="E1926" i="2"/>
  <c r="F1926" i="2"/>
  <c r="G1926" i="2"/>
  <c r="H1926" i="2"/>
  <c r="I1926" i="2"/>
  <c r="B1927" i="2"/>
  <c r="C1927" i="2"/>
  <c r="D1927" i="2"/>
  <c r="E1927" i="2"/>
  <c r="F1927" i="2"/>
  <c r="G1927" i="2"/>
  <c r="H1927" i="2"/>
  <c r="I1927" i="2"/>
  <c r="B1928" i="2"/>
  <c r="C1928" i="2"/>
  <c r="D1928" i="2"/>
  <c r="E1928" i="2"/>
  <c r="F1928" i="2"/>
  <c r="G1928" i="2"/>
  <c r="H1928" i="2"/>
  <c r="I1928" i="2"/>
  <c r="B1929" i="2"/>
  <c r="C1929" i="2"/>
  <c r="D1929" i="2"/>
  <c r="E1929" i="2"/>
  <c r="F1929" i="2"/>
  <c r="G1929" i="2"/>
  <c r="H1929" i="2"/>
  <c r="I1929" i="2"/>
  <c r="B1930" i="2"/>
  <c r="C1930" i="2"/>
  <c r="D1930" i="2"/>
  <c r="E1930" i="2"/>
  <c r="F1930" i="2"/>
  <c r="G1930" i="2"/>
  <c r="H1930" i="2"/>
  <c r="I1930" i="2"/>
  <c r="B1931" i="2"/>
  <c r="C1931" i="2"/>
  <c r="D1931" i="2"/>
  <c r="E1931" i="2"/>
  <c r="F1931" i="2"/>
  <c r="G1931" i="2"/>
  <c r="H1931" i="2"/>
  <c r="I1931" i="2"/>
  <c r="B1932" i="2"/>
  <c r="C1932" i="2"/>
  <c r="D1932" i="2"/>
  <c r="E1932" i="2"/>
  <c r="F1932" i="2"/>
  <c r="G1932" i="2"/>
  <c r="H1932" i="2"/>
  <c r="I1932" i="2"/>
  <c r="B1933" i="2"/>
  <c r="C1933" i="2"/>
  <c r="D1933" i="2"/>
  <c r="E1933" i="2"/>
  <c r="F1933" i="2"/>
  <c r="G1933" i="2"/>
  <c r="H1933" i="2"/>
  <c r="I1933" i="2"/>
  <c r="B1934" i="2"/>
  <c r="C1934" i="2"/>
  <c r="D1934" i="2"/>
  <c r="E1934" i="2"/>
  <c r="F1934" i="2"/>
  <c r="G1934" i="2"/>
  <c r="H1934" i="2"/>
  <c r="I1934" i="2"/>
  <c r="B1935" i="2"/>
  <c r="C1935" i="2"/>
  <c r="D1935" i="2"/>
  <c r="E1935" i="2"/>
  <c r="F1935" i="2"/>
  <c r="G1935" i="2"/>
  <c r="H1935" i="2"/>
  <c r="I1935" i="2"/>
  <c r="B1936" i="2"/>
  <c r="C1936" i="2"/>
  <c r="D1936" i="2"/>
  <c r="E1936" i="2"/>
  <c r="F1936" i="2"/>
  <c r="G1936" i="2"/>
  <c r="H1936" i="2"/>
  <c r="I1936" i="2"/>
  <c r="B1937" i="2"/>
  <c r="C1937" i="2"/>
  <c r="D1937" i="2"/>
  <c r="E1937" i="2"/>
  <c r="F1937" i="2"/>
  <c r="G1937" i="2"/>
  <c r="H1937" i="2"/>
  <c r="I1937" i="2"/>
  <c r="B1938" i="2"/>
  <c r="C1938" i="2"/>
  <c r="D1938" i="2"/>
  <c r="E1938" i="2"/>
  <c r="F1938" i="2"/>
  <c r="G1938" i="2"/>
  <c r="H1938" i="2"/>
  <c r="I1938" i="2"/>
  <c r="B1939" i="2"/>
  <c r="C1939" i="2"/>
  <c r="D1939" i="2"/>
  <c r="E1939" i="2"/>
  <c r="F1939" i="2"/>
  <c r="G1939" i="2"/>
  <c r="H1939" i="2"/>
  <c r="I1939" i="2"/>
  <c r="B1940" i="2"/>
  <c r="C1940" i="2"/>
  <c r="D1940" i="2"/>
  <c r="E1940" i="2"/>
  <c r="F1940" i="2"/>
  <c r="G1940" i="2"/>
  <c r="H1940" i="2"/>
  <c r="I1940" i="2"/>
  <c r="B1941" i="2"/>
  <c r="C1941" i="2"/>
  <c r="D1941" i="2"/>
  <c r="E1941" i="2"/>
  <c r="F1941" i="2"/>
  <c r="G1941" i="2"/>
  <c r="H1941" i="2"/>
  <c r="I1941" i="2"/>
  <c r="B1942" i="2"/>
  <c r="C1942" i="2"/>
  <c r="D1942" i="2"/>
  <c r="E1942" i="2"/>
  <c r="F1942" i="2"/>
  <c r="G1942" i="2"/>
  <c r="H1942" i="2"/>
  <c r="I1942" i="2"/>
  <c r="B1943" i="2"/>
  <c r="C1943" i="2"/>
  <c r="D1943" i="2"/>
  <c r="E1943" i="2"/>
  <c r="F1943" i="2"/>
  <c r="G1943" i="2"/>
  <c r="H1943" i="2"/>
  <c r="I1943" i="2"/>
  <c r="B1944" i="2"/>
  <c r="C1944" i="2"/>
  <c r="D1944" i="2"/>
  <c r="E1944" i="2"/>
  <c r="F1944" i="2"/>
  <c r="G1944" i="2"/>
  <c r="H1944" i="2"/>
  <c r="I1944" i="2"/>
  <c r="B1945" i="2"/>
  <c r="C1945" i="2"/>
  <c r="D1945" i="2"/>
  <c r="E1945" i="2"/>
  <c r="F1945" i="2"/>
  <c r="G1945" i="2"/>
  <c r="H1945" i="2"/>
  <c r="I1945" i="2"/>
  <c r="B1946" i="2"/>
  <c r="C1946" i="2"/>
  <c r="D1946" i="2"/>
  <c r="E1946" i="2"/>
  <c r="F1946" i="2"/>
  <c r="G1946" i="2"/>
  <c r="H1946" i="2"/>
  <c r="I1946" i="2"/>
  <c r="B1947" i="2"/>
  <c r="C1947" i="2"/>
  <c r="D1947" i="2"/>
  <c r="E1947" i="2"/>
  <c r="F1947" i="2"/>
  <c r="G1947" i="2"/>
  <c r="H1947" i="2"/>
  <c r="I1947" i="2"/>
  <c r="B1948" i="2"/>
  <c r="C1948" i="2"/>
  <c r="D1948" i="2"/>
  <c r="E1948" i="2"/>
  <c r="F1948" i="2"/>
  <c r="G1948" i="2"/>
  <c r="H1948" i="2"/>
  <c r="I1948" i="2"/>
  <c r="B1949" i="2"/>
  <c r="C1949" i="2"/>
  <c r="D1949" i="2"/>
  <c r="E1949" i="2"/>
  <c r="F1949" i="2"/>
  <c r="G1949" i="2"/>
  <c r="H1949" i="2"/>
  <c r="I1949" i="2"/>
  <c r="B1950" i="2"/>
  <c r="C1950" i="2"/>
  <c r="D1950" i="2"/>
  <c r="E1950" i="2"/>
  <c r="F1950" i="2"/>
  <c r="G1950" i="2"/>
  <c r="H1950" i="2"/>
  <c r="I1950" i="2"/>
  <c r="B1951" i="2"/>
  <c r="C1951" i="2"/>
  <c r="D1951" i="2"/>
  <c r="E1951" i="2"/>
  <c r="F1951" i="2"/>
  <c r="G1951" i="2"/>
  <c r="H1951" i="2"/>
  <c r="I1951" i="2"/>
  <c r="B1952" i="2"/>
  <c r="C1952" i="2"/>
  <c r="D1952" i="2"/>
  <c r="E1952" i="2"/>
  <c r="F1952" i="2"/>
  <c r="G1952" i="2"/>
  <c r="H1952" i="2"/>
  <c r="I1952" i="2"/>
  <c r="B1953" i="2"/>
  <c r="C1953" i="2"/>
  <c r="D1953" i="2"/>
  <c r="E1953" i="2"/>
  <c r="F1953" i="2"/>
  <c r="G1953" i="2"/>
  <c r="H1953" i="2"/>
  <c r="I1953" i="2"/>
  <c r="B1954" i="2"/>
  <c r="C1954" i="2"/>
  <c r="D1954" i="2"/>
  <c r="E1954" i="2"/>
  <c r="F1954" i="2"/>
  <c r="G1954" i="2"/>
  <c r="H1954" i="2"/>
  <c r="I1954" i="2"/>
  <c r="B1955" i="2"/>
  <c r="C1955" i="2"/>
  <c r="D1955" i="2"/>
  <c r="E1955" i="2"/>
  <c r="F1955" i="2"/>
  <c r="G1955" i="2"/>
  <c r="H1955" i="2"/>
  <c r="I1955" i="2"/>
  <c r="B1956" i="2"/>
  <c r="C1956" i="2"/>
  <c r="D1956" i="2"/>
  <c r="E1956" i="2"/>
  <c r="F1956" i="2"/>
  <c r="G1956" i="2"/>
  <c r="H1956" i="2"/>
  <c r="I1956" i="2"/>
  <c r="B1957" i="2"/>
  <c r="C1957" i="2"/>
  <c r="D1957" i="2"/>
  <c r="E1957" i="2"/>
  <c r="F1957" i="2"/>
  <c r="G1957" i="2"/>
  <c r="H1957" i="2"/>
  <c r="I1957" i="2"/>
  <c r="B1958" i="2"/>
  <c r="C1958" i="2"/>
  <c r="D1958" i="2"/>
  <c r="E1958" i="2"/>
  <c r="F1958" i="2"/>
  <c r="G1958" i="2"/>
  <c r="H1958" i="2"/>
  <c r="I1958" i="2"/>
  <c r="B1959" i="2"/>
  <c r="C1959" i="2"/>
  <c r="D1959" i="2"/>
  <c r="E1959" i="2"/>
  <c r="F1959" i="2"/>
  <c r="G1959" i="2"/>
  <c r="H1959" i="2"/>
  <c r="I1959" i="2"/>
  <c r="B1960" i="2"/>
  <c r="C1960" i="2"/>
  <c r="D1960" i="2"/>
  <c r="E1960" i="2"/>
  <c r="F1960" i="2"/>
  <c r="G1960" i="2"/>
  <c r="H1960" i="2"/>
  <c r="I1960" i="2"/>
  <c r="B1961" i="2"/>
  <c r="C1961" i="2"/>
  <c r="D1961" i="2"/>
  <c r="E1961" i="2"/>
  <c r="F1961" i="2"/>
  <c r="G1961" i="2"/>
  <c r="H1961" i="2"/>
  <c r="I1961" i="2"/>
  <c r="B1962" i="2"/>
  <c r="C1962" i="2"/>
  <c r="D1962" i="2"/>
  <c r="E1962" i="2"/>
  <c r="F1962" i="2"/>
  <c r="G1962" i="2"/>
  <c r="H1962" i="2"/>
  <c r="I1962" i="2"/>
  <c r="B1963" i="2"/>
  <c r="C1963" i="2"/>
  <c r="D1963" i="2"/>
  <c r="E1963" i="2"/>
  <c r="F1963" i="2"/>
  <c r="G1963" i="2"/>
  <c r="H1963" i="2"/>
  <c r="I1963" i="2"/>
  <c r="B1964" i="2"/>
  <c r="C1964" i="2"/>
  <c r="D1964" i="2"/>
  <c r="E1964" i="2"/>
  <c r="F1964" i="2"/>
  <c r="G1964" i="2"/>
  <c r="H1964" i="2"/>
  <c r="I1964" i="2"/>
  <c r="B1965" i="2"/>
  <c r="C1965" i="2"/>
  <c r="D1965" i="2"/>
  <c r="E1965" i="2"/>
  <c r="F1965" i="2"/>
  <c r="G1965" i="2"/>
  <c r="H1965" i="2"/>
  <c r="I1965" i="2"/>
  <c r="B1966" i="2"/>
  <c r="C1966" i="2"/>
  <c r="D1966" i="2"/>
  <c r="E1966" i="2"/>
  <c r="F1966" i="2"/>
  <c r="G1966" i="2"/>
  <c r="H1966" i="2"/>
  <c r="I1966" i="2"/>
  <c r="B1967" i="2"/>
  <c r="C1967" i="2"/>
  <c r="D1967" i="2"/>
  <c r="E1967" i="2"/>
  <c r="F1967" i="2"/>
  <c r="G1967" i="2"/>
  <c r="H1967" i="2"/>
  <c r="I1967" i="2"/>
  <c r="B1968" i="2"/>
  <c r="C1968" i="2"/>
  <c r="D1968" i="2"/>
  <c r="E1968" i="2"/>
  <c r="F1968" i="2"/>
  <c r="G1968" i="2"/>
  <c r="H1968" i="2"/>
  <c r="I1968" i="2"/>
  <c r="B1969" i="2"/>
  <c r="C1969" i="2"/>
  <c r="D1969" i="2"/>
  <c r="E1969" i="2"/>
  <c r="F1969" i="2"/>
  <c r="G1969" i="2"/>
  <c r="H1969" i="2"/>
  <c r="I1969" i="2"/>
  <c r="B1970" i="2"/>
  <c r="C1970" i="2"/>
  <c r="D1970" i="2"/>
  <c r="E1970" i="2"/>
  <c r="F1970" i="2"/>
  <c r="G1970" i="2"/>
  <c r="H1970" i="2"/>
  <c r="I1970" i="2"/>
  <c r="B1971" i="2"/>
  <c r="C1971" i="2"/>
  <c r="D1971" i="2"/>
  <c r="E1971" i="2"/>
  <c r="F1971" i="2"/>
  <c r="G1971" i="2"/>
  <c r="H1971" i="2"/>
  <c r="I1971" i="2"/>
  <c r="B1972" i="2"/>
  <c r="C1972" i="2"/>
  <c r="D1972" i="2"/>
  <c r="E1972" i="2"/>
  <c r="F1972" i="2"/>
  <c r="G1972" i="2"/>
  <c r="H1972" i="2"/>
  <c r="I1972" i="2"/>
  <c r="B1973" i="2"/>
  <c r="C1973" i="2"/>
  <c r="D1973" i="2"/>
  <c r="E1973" i="2"/>
  <c r="F1973" i="2"/>
  <c r="G1973" i="2"/>
  <c r="H1973" i="2"/>
  <c r="I1973" i="2"/>
  <c r="B1974" i="2"/>
  <c r="C1974" i="2"/>
  <c r="D1974" i="2"/>
  <c r="E1974" i="2"/>
  <c r="F1974" i="2"/>
  <c r="G1974" i="2"/>
  <c r="H1974" i="2"/>
  <c r="I1974" i="2"/>
  <c r="B1975" i="2"/>
  <c r="C1975" i="2"/>
  <c r="D1975" i="2"/>
  <c r="E1975" i="2"/>
  <c r="F1975" i="2"/>
  <c r="G1975" i="2"/>
  <c r="H1975" i="2"/>
  <c r="I1975" i="2"/>
  <c r="B1976" i="2"/>
  <c r="C1976" i="2"/>
  <c r="D1976" i="2"/>
  <c r="E1976" i="2"/>
  <c r="F1976" i="2"/>
  <c r="G1976" i="2"/>
  <c r="H1976" i="2"/>
  <c r="I1976" i="2"/>
  <c r="B1977" i="2"/>
  <c r="C1977" i="2"/>
  <c r="D1977" i="2"/>
  <c r="E1977" i="2"/>
  <c r="F1977" i="2"/>
  <c r="G1977" i="2"/>
  <c r="H1977" i="2"/>
  <c r="I1977" i="2"/>
  <c r="B1978" i="2"/>
  <c r="C1978" i="2"/>
  <c r="D1978" i="2"/>
  <c r="E1978" i="2"/>
  <c r="F1978" i="2"/>
  <c r="G1978" i="2"/>
  <c r="H1978" i="2"/>
  <c r="I1978" i="2"/>
  <c r="B1979" i="2"/>
  <c r="C1979" i="2"/>
  <c r="D1979" i="2"/>
  <c r="E1979" i="2"/>
  <c r="F1979" i="2"/>
  <c r="G1979" i="2"/>
  <c r="H1979" i="2"/>
  <c r="I1979" i="2"/>
  <c r="B1980" i="2"/>
  <c r="C1980" i="2"/>
  <c r="D1980" i="2"/>
  <c r="E1980" i="2"/>
  <c r="F1980" i="2"/>
  <c r="G1980" i="2"/>
  <c r="H1980" i="2"/>
  <c r="I1980" i="2"/>
  <c r="B1981" i="2"/>
  <c r="C1981" i="2"/>
  <c r="D1981" i="2"/>
  <c r="E1981" i="2"/>
  <c r="F1981" i="2"/>
  <c r="G1981" i="2"/>
  <c r="H1981" i="2"/>
  <c r="I1981" i="2"/>
  <c r="B1982" i="2"/>
  <c r="C1982" i="2"/>
  <c r="D1982" i="2"/>
  <c r="E1982" i="2"/>
  <c r="F1982" i="2"/>
  <c r="G1982" i="2"/>
  <c r="H1982" i="2"/>
  <c r="I1982" i="2"/>
  <c r="B1983" i="2"/>
  <c r="C1983" i="2"/>
  <c r="D1983" i="2"/>
  <c r="E1983" i="2"/>
  <c r="F1983" i="2"/>
  <c r="G1983" i="2"/>
  <c r="H1983" i="2"/>
  <c r="I1983" i="2"/>
  <c r="B1984" i="2"/>
  <c r="C1984" i="2"/>
  <c r="D1984" i="2"/>
  <c r="E1984" i="2"/>
  <c r="F1984" i="2"/>
  <c r="G1984" i="2"/>
  <c r="H1984" i="2"/>
  <c r="I1984" i="2"/>
  <c r="B1985" i="2"/>
  <c r="C1985" i="2"/>
  <c r="D1985" i="2"/>
  <c r="E1985" i="2"/>
  <c r="F1985" i="2"/>
  <c r="G1985" i="2"/>
  <c r="H1985" i="2"/>
  <c r="I1985" i="2"/>
  <c r="B1986" i="2"/>
  <c r="C1986" i="2"/>
  <c r="D1986" i="2"/>
  <c r="E1986" i="2"/>
  <c r="F1986" i="2"/>
  <c r="G1986" i="2"/>
  <c r="H1986" i="2"/>
  <c r="I1986" i="2"/>
  <c r="B1987" i="2"/>
  <c r="C1987" i="2"/>
  <c r="D1987" i="2"/>
  <c r="E1987" i="2"/>
  <c r="F1987" i="2"/>
  <c r="G1987" i="2"/>
  <c r="H1987" i="2"/>
  <c r="I1987" i="2"/>
  <c r="B1988" i="2"/>
  <c r="C1988" i="2"/>
  <c r="D1988" i="2"/>
  <c r="E1988" i="2"/>
  <c r="F1988" i="2"/>
  <c r="G1988" i="2"/>
  <c r="H1988" i="2"/>
  <c r="I1988" i="2"/>
  <c r="B1989" i="2"/>
  <c r="C1989" i="2"/>
  <c r="D1989" i="2"/>
  <c r="E1989" i="2"/>
  <c r="F1989" i="2"/>
  <c r="G1989" i="2"/>
  <c r="H1989" i="2"/>
  <c r="I1989" i="2"/>
  <c r="B1990" i="2"/>
  <c r="C1990" i="2"/>
  <c r="D1990" i="2"/>
  <c r="E1990" i="2"/>
  <c r="F1990" i="2"/>
  <c r="G1990" i="2"/>
  <c r="H1990" i="2"/>
  <c r="I1990" i="2"/>
  <c r="B1991" i="2"/>
  <c r="C1991" i="2"/>
  <c r="D1991" i="2"/>
  <c r="E1991" i="2"/>
  <c r="F1991" i="2"/>
  <c r="G1991" i="2"/>
  <c r="H1991" i="2"/>
  <c r="I1991" i="2"/>
  <c r="B1992" i="2"/>
  <c r="C1992" i="2"/>
  <c r="D1992" i="2"/>
  <c r="E1992" i="2"/>
  <c r="F1992" i="2"/>
  <c r="G1992" i="2"/>
  <c r="H1992" i="2"/>
  <c r="I1992" i="2"/>
  <c r="B1993" i="2"/>
  <c r="C1993" i="2"/>
  <c r="D1993" i="2"/>
  <c r="E1993" i="2"/>
  <c r="F1993" i="2"/>
  <c r="G1993" i="2"/>
  <c r="H1993" i="2"/>
  <c r="I1993" i="2"/>
  <c r="B1994" i="2"/>
  <c r="C1994" i="2"/>
  <c r="D1994" i="2"/>
  <c r="E1994" i="2"/>
  <c r="F1994" i="2"/>
  <c r="G1994" i="2"/>
  <c r="H1994" i="2"/>
  <c r="I1994" i="2"/>
  <c r="B1995" i="2"/>
  <c r="C1995" i="2"/>
  <c r="D1995" i="2"/>
  <c r="E1995" i="2"/>
  <c r="F1995" i="2"/>
  <c r="G1995" i="2"/>
  <c r="H1995" i="2"/>
  <c r="I1995" i="2"/>
  <c r="B1996" i="2"/>
  <c r="C1996" i="2"/>
  <c r="D1996" i="2"/>
  <c r="E1996" i="2"/>
  <c r="F1996" i="2"/>
  <c r="G1996" i="2"/>
  <c r="H1996" i="2"/>
  <c r="I1996" i="2"/>
  <c r="B1997" i="2"/>
  <c r="C1997" i="2"/>
  <c r="D1997" i="2"/>
  <c r="E1997" i="2"/>
  <c r="F1997" i="2"/>
  <c r="G1997" i="2"/>
  <c r="H1997" i="2"/>
  <c r="I1997" i="2"/>
  <c r="B1998" i="2"/>
  <c r="C1998" i="2"/>
  <c r="D1998" i="2"/>
  <c r="E1998" i="2"/>
  <c r="F1998" i="2"/>
  <c r="G1998" i="2"/>
  <c r="H1998" i="2"/>
  <c r="I1998" i="2"/>
  <c r="B1999" i="2"/>
  <c r="C1999" i="2"/>
  <c r="D1999" i="2"/>
  <c r="E1999" i="2"/>
  <c r="F1999" i="2"/>
  <c r="G1999" i="2"/>
  <c r="H1999" i="2"/>
  <c r="I1999" i="2"/>
  <c r="B2000" i="2"/>
  <c r="C2000" i="2"/>
  <c r="D2000" i="2"/>
  <c r="E2000" i="2"/>
  <c r="F2000" i="2"/>
  <c r="G2000" i="2"/>
  <c r="H2000" i="2"/>
  <c r="I2000" i="2"/>
  <c r="B2001" i="2"/>
  <c r="C2001" i="2"/>
  <c r="D2001" i="2"/>
  <c r="E2001" i="2"/>
  <c r="F2001" i="2"/>
  <c r="G2001" i="2"/>
  <c r="H2001" i="2"/>
  <c r="I2001" i="2"/>
  <c r="B2002" i="2"/>
  <c r="C2002" i="2"/>
  <c r="D2002" i="2"/>
  <c r="E2002" i="2"/>
  <c r="F2002" i="2"/>
  <c r="G2002" i="2"/>
  <c r="H2002" i="2"/>
  <c r="I2002" i="2"/>
  <c r="B2003" i="2"/>
  <c r="C2003" i="2"/>
  <c r="D2003" i="2"/>
  <c r="E2003" i="2"/>
  <c r="F2003" i="2"/>
  <c r="G2003" i="2"/>
  <c r="H2003" i="2"/>
  <c r="I2003" i="2"/>
  <c r="B2004" i="2"/>
  <c r="C2004" i="2"/>
  <c r="D2004" i="2"/>
  <c r="E2004" i="2"/>
  <c r="F2004" i="2"/>
  <c r="G2004" i="2"/>
  <c r="H2004" i="2"/>
  <c r="I2004" i="2"/>
  <c r="B2005" i="2"/>
  <c r="C2005" i="2"/>
  <c r="D2005" i="2"/>
  <c r="E2005" i="2"/>
  <c r="F2005" i="2"/>
  <c r="G2005" i="2"/>
  <c r="H2005" i="2"/>
  <c r="I2005" i="2"/>
  <c r="B2006" i="2"/>
  <c r="C2006" i="2"/>
  <c r="D2006" i="2"/>
  <c r="E2006" i="2"/>
  <c r="F2006" i="2"/>
  <c r="G2006" i="2"/>
  <c r="H2006" i="2"/>
  <c r="I2006" i="2"/>
  <c r="B2007" i="2"/>
  <c r="C2007" i="2"/>
  <c r="D2007" i="2"/>
  <c r="E2007" i="2"/>
  <c r="F2007" i="2"/>
  <c r="G2007" i="2"/>
  <c r="H2007" i="2"/>
  <c r="I2007" i="2"/>
  <c r="B2008" i="2"/>
  <c r="C2008" i="2"/>
  <c r="D2008" i="2"/>
  <c r="E2008" i="2"/>
  <c r="F2008" i="2"/>
  <c r="G2008" i="2"/>
  <c r="H2008" i="2"/>
  <c r="I2008" i="2"/>
  <c r="B2009" i="2"/>
  <c r="C2009" i="2"/>
  <c r="D2009" i="2"/>
  <c r="E2009" i="2"/>
  <c r="F2009" i="2"/>
  <c r="G2009" i="2"/>
  <c r="H2009" i="2"/>
  <c r="I2009" i="2"/>
  <c r="B2010" i="2"/>
  <c r="C2010" i="2"/>
  <c r="D2010" i="2"/>
  <c r="E2010" i="2"/>
  <c r="F2010" i="2"/>
  <c r="G2010" i="2"/>
  <c r="H2010" i="2"/>
  <c r="I2010" i="2"/>
  <c r="B2011" i="2"/>
  <c r="C2011" i="2"/>
  <c r="D2011" i="2"/>
  <c r="E2011" i="2"/>
  <c r="F2011" i="2"/>
  <c r="G2011" i="2"/>
  <c r="H2011" i="2"/>
  <c r="I2011" i="2"/>
  <c r="B2012" i="2"/>
  <c r="C2012" i="2"/>
  <c r="D2012" i="2"/>
  <c r="E2012" i="2"/>
  <c r="F2012" i="2"/>
  <c r="G2012" i="2"/>
  <c r="H2012" i="2"/>
  <c r="I2012" i="2"/>
  <c r="B2013" i="2"/>
  <c r="C2013" i="2"/>
  <c r="D2013" i="2"/>
  <c r="E2013" i="2"/>
  <c r="F2013" i="2"/>
  <c r="G2013" i="2"/>
  <c r="H2013" i="2"/>
  <c r="I2013" i="2"/>
  <c r="B2014" i="2"/>
  <c r="C2014" i="2"/>
  <c r="D2014" i="2"/>
  <c r="E2014" i="2"/>
  <c r="F2014" i="2"/>
  <c r="G2014" i="2"/>
  <c r="H2014" i="2"/>
  <c r="I2014" i="2"/>
  <c r="B2015" i="2"/>
  <c r="C2015" i="2"/>
  <c r="D2015" i="2"/>
  <c r="E2015" i="2"/>
  <c r="F2015" i="2"/>
  <c r="G2015" i="2"/>
  <c r="H2015" i="2"/>
  <c r="I2015" i="2"/>
  <c r="B2016" i="2"/>
  <c r="C2016" i="2"/>
  <c r="D2016" i="2"/>
  <c r="E2016" i="2"/>
  <c r="F2016" i="2"/>
  <c r="G2016" i="2"/>
  <c r="H2016" i="2"/>
  <c r="I2016" i="2"/>
  <c r="B2017" i="2"/>
  <c r="C2017" i="2"/>
  <c r="D2017" i="2"/>
  <c r="E2017" i="2"/>
  <c r="F2017" i="2"/>
  <c r="G2017" i="2"/>
  <c r="H2017" i="2"/>
  <c r="I2017" i="2"/>
  <c r="B2018" i="2"/>
  <c r="C2018" i="2"/>
  <c r="D2018" i="2"/>
  <c r="E2018" i="2"/>
  <c r="F2018" i="2"/>
  <c r="G2018" i="2"/>
  <c r="H2018" i="2"/>
  <c r="I2018" i="2"/>
  <c r="B2019" i="2"/>
  <c r="C2019" i="2"/>
  <c r="D2019" i="2"/>
  <c r="E2019" i="2"/>
  <c r="F2019" i="2"/>
  <c r="G2019" i="2"/>
  <c r="H2019" i="2"/>
  <c r="I2019" i="2"/>
  <c r="B2020" i="2"/>
  <c r="C2020" i="2"/>
  <c r="D2020" i="2"/>
  <c r="E2020" i="2"/>
  <c r="F2020" i="2"/>
  <c r="G2020" i="2"/>
  <c r="H2020" i="2"/>
  <c r="I2020" i="2"/>
  <c r="B2021" i="2"/>
  <c r="C2021" i="2"/>
  <c r="D2021" i="2"/>
  <c r="E2021" i="2"/>
  <c r="F2021" i="2"/>
  <c r="G2021" i="2"/>
  <c r="H2021" i="2"/>
  <c r="I2021" i="2"/>
  <c r="B2022" i="2"/>
  <c r="C2022" i="2"/>
  <c r="D2022" i="2"/>
  <c r="E2022" i="2"/>
  <c r="F2022" i="2"/>
  <c r="G2022" i="2"/>
  <c r="H2022" i="2"/>
  <c r="I2022" i="2"/>
  <c r="B2023" i="2"/>
  <c r="C2023" i="2"/>
  <c r="D2023" i="2"/>
  <c r="E2023" i="2"/>
  <c r="F2023" i="2"/>
  <c r="G2023" i="2"/>
  <c r="H2023" i="2"/>
  <c r="I2023" i="2"/>
  <c r="B2024" i="2"/>
  <c r="C2024" i="2"/>
  <c r="D2024" i="2"/>
  <c r="E2024" i="2"/>
  <c r="F2024" i="2"/>
  <c r="G2024" i="2"/>
  <c r="H2024" i="2"/>
  <c r="I2024" i="2"/>
  <c r="B2025" i="2"/>
  <c r="C2025" i="2"/>
  <c r="D2025" i="2"/>
  <c r="E2025" i="2"/>
  <c r="F2025" i="2"/>
  <c r="G2025" i="2"/>
  <c r="H2025" i="2"/>
  <c r="I2025" i="2"/>
  <c r="B2026" i="2"/>
  <c r="C2026" i="2"/>
  <c r="D2026" i="2"/>
  <c r="E2026" i="2"/>
  <c r="F2026" i="2"/>
  <c r="G2026" i="2"/>
  <c r="H2026" i="2"/>
  <c r="I2026" i="2"/>
  <c r="B2027" i="2"/>
  <c r="C2027" i="2"/>
  <c r="D2027" i="2"/>
  <c r="E2027" i="2"/>
  <c r="F2027" i="2"/>
  <c r="G2027" i="2"/>
  <c r="H2027" i="2"/>
  <c r="I2027" i="2"/>
  <c r="B2028" i="2"/>
  <c r="C2028" i="2"/>
  <c r="D2028" i="2"/>
  <c r="E2028" i="2"/>
  <c r="F2028" i="2"/>
  <c r="G2028" i="2"/>
  <c r="H2028" i="2"/>
  <c r="I2028" i="2"/>
  <c r="B2029" i="2"/>
  <c r="C2029" i="2"/>
  <c r="D2029" i="2"/>
  <c r="E2029" i="2"/>
  <c r="F2029" i="2"/>
  <c r="G2029" i="2"/>
  <c r="H2029" i="2"/>
  <c r="I2029" i="2"/>
  <c r="B2030" i="2"/>
  <c r="C2030" i="2"/>
  <c r="D2030" i="2"/>
  <c r="E2030" i="2"/>
  <c r="F2030" i="2"/>
  <c r="G2030" i="2"/>
  <c r="H2030" i="2"/>
  <c r="I2030" i="2"/>
  <c r="B2031" i="2"/>
  <c r="C2031" i="2"/>
  <c r="D2031" i="2"/>
  <c r="E2031" i="2"/>
  <c r="F2031" i="2"/>
  <c r="G2031" i="2"/>
  <c r="H2031" i="2"/>
  <c r="I2031" i="2"/>
  <c r="B2032" i="2"/>
  <c r="C2032" i="2"/>
  <c r="D2032" i="2"/>
  <c r="E2032" i="2"/>
  <c r="F2032" i="2"/>
  <c r="G2032" i="2"/>
  <c r="H2032" i="2"/>
  <c r="I2032" i="2"/>
  <c r="B2033" i="2"/>
  <c r="C2033" i="2"/>
  <c r="D2033" i="2"/>
  <c r="E2033" i="2"/>
  <c r="F2033" i="2"/>
  <c r="G2033" i="2"/>
  <c r="H2033" i="2"/>
  <c r="I2033" i="2"/>
  <c r="B2034" i="2"/>
  <c r="C2034" i="2"/>
  <c r="D2034" i="2"/>
  <c r="E2034" i="2"/>
  <c r="F2034" i="2"/>
  <c r="G2034" i="2"/>
  <c r="H2034" i="2"/>
  <c r="I2034" i="2"/>
  <c r="B2035" i="2"/>
  <c r="C2035" i="2"/>
  <c r="D2035" i="2"/>
  <c r="E2035" i="2"/>
  <c r="F2035" i="2"/>
  <c r="G2035" i="2"/>
  <c r="H2035" i="2"/>
  <c r="I2035" i="2"/>
  <c r="B2036" i="2"/>
  <c r="C2036" i="2"/>
  <c r="D2036" i="2"/>
  <c r="E2036" i="2"/>
  <c r="F2036" i="2"/>
  <c r="G2036" i="2"/>
  <c r="H2036" i="2"/>
  <c r="I2036" i="2"/>
  <c r="B2037" i="2"/>
  <c r="C2037" i="2"/>
  <c r="D2037" i="2"/>
  <c r="E2037" i="2"/>
  <c r="F2037" i="2"/>
  <c r="G2037" i="2"/>
  <c r="H2037" i="2"/>
  <c r="I2037" i="2"/>
  <c r="B2038" i="2"/>
  <c r="C2038" i="2"/>
  <c r="D2038" i="2"/>
  <c r="E2038" i="2"/>
  <c r="F2038" i="2"/>
  <c r="G2038" i="2"/>
  <c r="H2038" i="2"/>
  <c r="I2038" i="2"/>
  <c r="B2039" i="2"/>
  <c r="C2039" i="2"/>
  <c r="D2039" i="2"/>
  <c r="E2039" i="2"/>
  <c r="F2039" i="2"/>
  <c r="G2039" i="2"/>
  <c r="H2039" i="2"/>
  <c r="I2039" i="2"/>
  <c r="B2040" i="2"/>
  <c r="C2040" i="2"/>
  <c r="D2040" i="2"/>
  <c r="E2040" i="2"/>
  <c r="F2040" i="2"/>
  <c r="G2040" i="2"/>
  <c r="H2040" i="2"/>
  <c r="I2040" i="2"/>
  <c r="B2041" i="2"/>
  <c r="C2041" i="2"/>
  <c r="D2041" i="2"/>
  <c r="E2041" i="2"/>
  <c r="F2041" i="2"/>
  <c r="G2041" i="2"/>
  <c r="H2041" i="2"/>
  <c r="I2041" i="2"/>
  <c r="B2042" i="2"/>
  <c r="C2042" i="2"/>
  <c r="D2042" i="2"/>
  <c r="E2042" i="2"/>
  <c r="F2042" i="2"/>
  <c r="G2042" i="2"/>
  <c r="H2042" i="2"/>
  <c r="I2042" i="2"/>
  <c r="B2043" i="2"/>
  <c r="C2043" i="2"/>
  <c r="D2043" i="2"/>
  <c r="E2043" i="2"/>
  <c r="F2043" i="2"/>
  <c r="G2043" i="2"/>
  <c r="H2043" i="2"/>
  <c r="I2043" i="2"/>
  <c r="B2044" i="2"/>
  <c r="C2044" i="2"/>
  <c r="D2044" i="2"/>
  <c r="E2044" i="2"/>
  <c r="F2044" i="2"/>
  <c r="G2044" i="2"/>
  <c r="H2044" i="2"/>
  <c r="I2044" i="2"/>
  <c r="B2045" i="2"/>
  <c r="C2045" i="2"/>
  <c r="D2045" i="2"/>
  <c r="E2045" i="2"/>
  <c r="F2045" i="2"/>
  <c r="G2045" i="2"/>
  <c r="H2045" i="2"/>
  <c r="I2045" i="2"/>
  <c r="B2046" i="2"/>
  <c r="C2046" i="2"/>
  <c r="D2046" i="2"/>
  <c r="E2046" i="2"/>
  <c r="F2046" i="2"/>
  <c r="G2046" i="2"/>
  <c r="H2046" i="2"/>
  <c r="I2046" i="2"/>
  <c r="B2047" i="2"/>
  <c r="C2047" i="2"/>
  <c r="D2047" i="2"/>
  <c r="E2047" i="2"/>
  <c r="F2047" i="2"/>
  <c r="G2047" i="2"/>
  <c r="H2047" i="2"/>
  <c r="I2047" i="2"/>
  <c r="B2048" i="2"/>
  <c r="C2048" i="2"/>
  <c r="D2048" i="2"/>
  <c r="E2048" i="2"/>
  <c r="F2048" i="2"/>
  <c r="G2048" i="2"/>
  <c r="H2048" i="2"/>
  <c r="I2048" i="2"/>
  <c r="B2049" i="2"/>
  <c r="C2049" i="2"/>
  <c r="D2049" i="2"/>
  <c r="E2049" i="2"/>
  <c r="F2049" i="2"/>
  <c r="G2049" i="2"/>
  <c r="H2049" i="2"/>
  <c r="I2049" i="2"/>
  <c r="B2050" i="2"/>
  <c r="C2050" i="2"/>
  <c r="D2050" i="2"/>
  <c r="E2050" i="2"/>
  <c r="F2050" i="2"/>
  <c r="G2050" i="2"/>
  <c r="H2050" i="2"/>
  <c r="I2050" i="2"/>
  <c r="B2051" i="2"/>
  <c r="C2051" i="2"/>
  <c r="D2051" i="2"/>
  <c r="E2051" i="2"/>
  <c r="F2051" i="2"/>
  <c r="G2051" i="2"/>
  <c r="H2051" i="2"/>
  <c r="I2051" i="2"/>
  <c r="B2052" i="2"/>
  <c r="C2052" i="2"/>
  <c r="D2052" i="2"/>
  <c r="E2052" i="2"/>
  <c r="F2052" i="2"/>
  <c r="G2052" i="2"/>
  <c r="H2052" i="2"/>
  <c r="I2052" i="2"/>
  <c r="B2053" i="2"/>
  <c r="C2053" i="2"/>
  <c r="D2053" i="2"/>
  <c r="E2053" i="2"/>
  <c r="F2053" i="2"/>
  <c r="G2053" i="2"/>
  <c r="H2053" i="2"/>
  <c r="I2053" i="2"/>
  <c r="B2054" i="2"/>
  <c r="C2054" i="2"/>
  <c r="D2054" i="2"/>
  <c r="E2054" i="2"/>
  <c r="F2054" i="2"/>
  <c r="G2054" i="2"/>
  <c r="H2054" i="2"/>
  <c r="I2054" i="2"/>
  <c r="B2055" i="2"/>
  <c r="C2055" i="2"/>
  <c r="D2055" i="2"/>
  <c r="E2055" i="2"/>
  <c r="F2055" i="2"/>
  <c r="G2055" i="2"/>
  <c r="H2055" i="2"/>
  <c r="I2055" i="2"/>
  <c r="B2056" i="2"/>
  <c r="C2056" i="2"/>
  <c r="D2056" i="2"/>
  <c r="E2056" i="2"/>
  <c r="F2056" i="2"/>
  <c r="G2056" i="2"/>
  <c r="H2056" i="2"/>
  <c r="I2056" i="2"/>
  <c r="B2057" i="2"/>
  <c r="C2057" i="2"/>
  <c r="D2057" i="2"/>
  <c r="E2057" i="2"/>
  <c r="F2057" i="2"/>
  <c r="G2057" i="2"/>
  <c r="H2057" i="2"/>
  <c r="I2057" i="2"/>
  <c r="B2058" i="2"/>
  <c r="C2058" i="2"/>
  <c r="D2058" i="2"/>
  <c r="E2058" i="2"/>
  <c r="F2058" i="2"/>
  <c r="G2058" i="2"/>
  <c r="H2058" i="2"/>
  <c r="I2058" i="2"/>
  <c r="B2059" i="2"/>
  <c r="C2059" i="2"/>
  <c r="D2059" i="2"/>
  <c r="E2059" i="2"/>
  <c r="F2059" i="2"/>
  <c r="G2059" i="2"/>
  <c r="H2059" i="2"/>
  <c r="I2059" i="2"/>
  <c r="B2060" i="2"/>
  <c r="C2060" i="2"/>
  <c r="D2060" i="2"/>
  <c r="E2060" i="2"/>
  <c r="F2060" i="2"/>
  <c r="G2060" i="2"/>
  <c r="H2060" i="2"/>
  <c r="I2060" i="2"/>
  <c r="B2061" i="2"/>
  <c r="C2061" i="2"/>
  <c r="D2061" i="2"/>
  <c r="E2061" i="2"/>
  <c r="F2061" i="2"/>
  <c r="G2061" i="2"/>
  <c r="H2061" i="2"/>
  <c r="I2061" i="2"/>
  <c r="B2062" i="2"/>
  <c r="C2062" i="2"/>
  <c r="D2062" i="2"/>
  <c r="E2062" i="2"/>
  <c r="F2062" i="2"/>
  <c r="G2062" i="2"/>
  <c r="H2062" i="2"/>
  <c r="I2062" i="2"/>
  <c r="B2063" i="2"/>
  <c r="C2063" i="2"/>
  <c r="D2063" i="2"/>
  <c r="E2063" i="2"/>
  <c r="F2063" i="2"/>
  <c r="G2063" i="2"/>
  <c r="H2063" i="2"/>
  <c r="I2063" i="2"/>
  <c r="B2064" i="2"/>
  <c r="C2064" i="2"/>
  <c r="D2064" i="2"/>
  <c r="E2064" i="2"/>
  <c r="F2064" i="2"/>
  <c r="G2064" i="2"/>
  <c r="H2064" i="2"/>
  <c r="I2064" i="2"/>
  <c r="B2065" i="2"/>
  <c r="C2065" i="2"/>
  <c r="D2065" i="2"/>
  <c r="E2065" i="2"/>
  <c r="F2065" i="2"/>
  <c r="G2065" i="2"/>
  <c r="H2065" i="2"/>
  <c r="I2065" i="2"/>
  <c r="B2066" i="2"/>
  <c r="C2066" i="2"/>
  <c r="D2066" i="2"/>
  <c r="E2066" i="2"/>
  <c r="F2066" i="2"/>
  <c r="G2066" i="2"/>
  <c r="H2066" i="2"/>
  <c r="I2066" i="2"/>
  <c r="B2067" i="2"/>
  <c r="C2067" i="2"/>
  <c r="D2067" i="2"/>
  <c r="E2067" i="2"/>
  <c r="F2067" i="2"/>
  <c r="G2067" i="2"/>
  <c r="H2067" i="2"/>
  <c r="I2067" i="2"/>
  <c r="B2068" i="2"/>
  <c r="C2068" i="2"/>
  <c r="D2068" i="2"/>
  <c r="E2068" i="2"/>
  <c r="F2068" i="2"/>
  <c r="G2068" i="2"/>
  <c r="H2068" i="2"/>
  <c r="I2068" i="2"/>
  <c r="B2069" i="2"/>
  <c r="C2069" i="2"/>
  <c r="D2069" i="2"/>
  <c r="E2069" i="2"/>
  <c r="F2069" i="2"/>
  <c r="G2069" i="2"/>
  <c r="H2069" i="2"/>
  <c r="I2069" i="2"/>
  <c r="B2070" i="2"/>
  <c r="C2070" i="2"/>
  <c r="D2070" i="2"/>
  <c r="E2070" i="2"/>
  <c r="F2070" i="2"/>
  <c r="G2070" i="2"/>
  <c r="H2070" i="2"/>
  <c r="I2070" i="2"/>
  <c r="B2071" i="2"/>
  <c r="C2071" i="2"/>
  <c r="D2071" i="2"/>
  <c r="E2071" i="2"/>
  <c r="F2071" i="2"/>
  <c r="G2071" i="2"/>
  <c r="H2071" i="2"/>
  <c r="I2071" i="2"/>
  <c r="B2072" i="2"/>
  <c r="C2072" i="2"/>
  <c r="D2072" i="2"/>
  <c r="E2072" i="2"/>
  <c r="F2072" i="2"/>
  <c r="G2072" i="2"/>
  <c r="H2072" i="2"/>
  <c r="I2072" i="2"/>
  <c r="B2073" i="2"/>
  <c r="C2073" i="2"/>
  <c r="D2073" i="2"/>
  <c r="E2073" i="2"/>
  <c r="F2073" i="2"/>
  <c r="G2073" i="2"/>
  <c r="H2073" i="2"/>
  <c r="I2073" i="2"/>
  <c r="B2074" i="2"/>
  <c r="C2074" i="2"/>
  <c r="D2074" i="2"/>
  <c r="E2074" i="2"/>
  <c r="F2074" i="2"/>
  <c r="G2074" i="2"/>
  <c r="H2074" i="2"/>
  <c r="I2074" i="2"/>
  <c r="B2075" i="2"/>
  <c r="C2075" i="2"/>
  <c r="D2075" i="2"/>
  <c r="E2075" i="2"/>
  <c r="F2075" i="2"/>
  <c r="G2075" i="2"/>
  <c r="H2075" i="2"/>
  <c r="I2075" i="2"/>
  <c r="B2076" i="2"/>
  <c r="C2076" i="2"/>
  <c r="D2076" i="2"/>
  <c r="E2076" i="2"/>
  <c r="F2076" i="2"/>
  <c r="G2076" i="2"/>
  <c r="H2076" i="2"/>
  <c r="I2076" i="2"/>
  <c r="B2077" i="2"/>
  <c r="C2077" i="2"/>
  <c r="D2077" i="2"/>
  <c r="E2077" i="2"/>
  <c r="F2077" i="2"/>
  <c r="G2077" i="2"/>
  <c r="H2077" i="2"/>
  <c r="I2077" i="2"/>
  <c r="B2078" i="2"/>
  <c r="C2078" i="2"/>
  <c r="D2078" i="2"/>
  <c r="E2078" i="2"/>
  <c r="F2078" i="2"/>
  <c r="G2078" i="2"/>
  <c r="H2078" i="2"/>
  <c r="I2078" i="2"/>
  <c r="B2079" i="2"/>
  <c r="C2079" i="2"/>
  <c r="D2079" i="2"/>
  <c r="E2079" i="2"/>
  <c r="F2079" i="2"/>
  <c r="G2079" i="2"/>
  <c r="H2079" i="2"/>
  <c r="I2079" i="2"/>
  <c r="B2080" i="2"/>
  <c r="C2080" i="2"/>
  <c r="D2080" i="2"/>
  <c r="E2080" i="2"/>
  <c r="F2080" i="2"/>
  <c r="G2080" i="2"/>
  <c r="H2080" i="2"/>
  <c r="I2080" i="2"/>
  <c r="B2081" i="2"/>
  <c r="C2081" i="2"/>
  <c r="D2081" i="2"/>
  <c r="E2081" i="2"/>
  <c r="F2081" i="2"/>
  <c r="G2081" i="2"/>
  <c r="H2081" i="2"/>
  <c r="I2081" i="2"/>
  <c r="B2082" i="2"/>
  <c r="C2082" i="2"/>
  <c r="D2082" i="2"/>
  <c r="E2082" i="2"/>
  <c r="F2082" i="2"/>
  <c r="G2082" i="2"/>
  <c r="H2082" i="2"/>
  <c r="I2082" i="2"/>
  <c r="B2083" i="2"/>
  <c r="C2083" i="2"/>
  <c r="D2083" i="2"/>
  <c r="E2083" i="2"/>
  <c r="F2083" i="2"/>
  <c r="G2083" i="2"/>
  <c r="H2083" i="2"/>
  <c r="I2083" i="2"/>
  <c r="B2084" i="2"/>
  <c r="C2084" i="2"/>
  <c r="D2084" i="2"/>
  <c r="E2084" i="2"/>
  <c r="F2084" i="2"/>
  <c r="G2084" i="2"/>
  <c r="H2084" i="2"/>
  <c r="I2084" i="2"/>
  <c r="B2085" i="2"/>
  <c r="C2085" i="2"/>
  <c r="D2085" i="2"/>
  <c r="E2085" i="2"/>
  <c r="F2085" i="2"/>
  <c r="G2085" i="2"/>
  <c r="H2085" i="2"/>
  <c r="I2085" i="2"/>
  <c r="B2086" i="2"/>
  <c r="C2086" i="2"/>
  <c r="D2086" i="2"/>
  <c r="F2086" i="2"/>
  <c r="G2086" i="2"/>
  <c r="H2086" i="2"/>
  <c r="I2086" i="2"/>
  <c r="B2087" i="2"/>
  <c r="C2087" i="2"/>
  <c r="D2087" i="2"/>
  <c r="F2087" i="2"/>
  <c r="G2087" i="2"/>
  <c r="H2087" i="2"/>
  <c r="I2087" i="2"/>
  <c r="B2088" i="2"/>
  <c r="C2088" i="2"/>
  <c r="D2088" i="2"/>
  <c r="F2088" i="2"/>
  <c r="G2088" i="2"/>
  <c r="H2088" i="2"/>
  <c r="I2088" i="2"/>
  <c r="B2089" i="2"/>
  <c r="C2089" i="2"/>
  <c r="D2089" i="2"/>
  <c r="E2089" i="2"/>
  <c r="F2089" i="2"/>
  <c r="G2089" i="2"/>
  <c r="H2089" i="2"/>
  <c r="I2089" i="2"/>
  <c r="B2090" i="2"/>
  <c r="C2090" i="2"/>
  <c r="D2090" i="2"/>
  <c r="E2090" i="2"/>
  <c r="F2090" i="2"/>
  <c r="G2090" i="2"/>
  <c r="H2090" i="2"/>
  <c r="I2090" i="2"/>
  <c r="B2091" i="2"/>
  <c r="C2091" i="2"/>
  <c r="D2091" i="2"/>
  <c r="E2091" i="2"/>
  <c r="F2091" i="2"/>
  <c r="G2091" i="2"/>
  <c r="H2091" i="2"/>
  <c r="I2091" i="2"/>
  <c r="B2092" i="2"/>
  <c r="C2092" i="2"/>
  <c r="D2092" i="2"/>
  <c r="E2092" i="2"/>
  <c r="F2092" i="2"/>
  <c r="G2092" i="2"/>
  <c r="H2092" i="2"/>
  <c r="I2092" i="2"/>
  <c r="B2093" i="2"/>
  <c r="C2093" i="2"/>
  <c r="D2093" i="2"/>
  <c r="E2093" i="2"/>
  <c r="F2093" i="2"/>
  <c r="G2093" i="2"/>
  <c r="H2093" i="2"/>
  <c r="I2093" i="2"/>
  <c r="B2094" i="2"/>
  <c r="C2094" i="2"/>
  <c r="D2094" i="2"/>
  <c r="E2094" i="2"/>
  <c r="F2094" i="2"/>
  <c r="G2094" i="2"/>
  <c r="H2094" i="2"/>
  <c r="I2094" i="2"/>
  <c r="B2095" i="2"/>
  <c r="C2095" i="2"/>
  <c r="D2095" i="2"/>
  <c r="E2095" i="2"/>
  <c r="F2095" i="2"/>
  <c r="G2095" i="2"/>
  <c r="H2095" i="2"/>
  <c r="I2095" i="2"/>
  <c r="B2096" i="2"/>
  <c r="C2096" i="2"/>
  <c r="D2096" i="2"/>
  <c r="E2096" i="2"/>
  <c r="F2096" i="2"/>
  <c r="G2096" i="2"/>
  <c r="H2096" i="2"/>
  <c r="I2096" i="2"/>
  <c r="B2097" i="2"/>
  <c r="C2097" i="2"/>
  <c r="D2097" i="2"/>
  <c r="E2097" i="2"/>
  <c r="F2097" i="2"/>
  <c r="G2097" i="2"/>
  <c r="H2097" i="2"/>
  <c r="I2097" i="2"/>
  <c r="B2098" i="2"/>
  <c r="C2098" i="2"/>
  <c r="D2098" i="2"/>
  <c r="E2098" i="2"/>
  <c r="F2098" i="2"/>
  <c r="G2098" i="2"/>
  <c r="H2098" i="2"/>
  <c r="I2098" i="2"/>
  <c r="B2099" i="2"/>
  <c r="C2099" i="2"/>
  <c r="D2099" i="2"/>
  <c r="E2099" i="2"/>
  <c r="F2099" i="2"/>
  <c r="G2099" i="2"/>
  <c r="H2099" i="2"/>
  <c r="I2099" i="2"/>
  <c r="B2100" i="2"/>
  <c r="C2100" i="2"/>
  <c r="D2100" i="2"/>
  <c r="E2100" i="2"/>
  <c r="F2100" i="2"/>
  <c r="G2100" i="2"/>
  <c r="H2100" i="2"/>
  <c r="I2100" i="2"/>
  <c r="B2101" i="2"/>
  <c r="C2101" i="2"/>
  <c r="D2101" i="2"/>
  <c r="E2101" i="2"/>
  <c r="F2101" i="2"/>
  <c r="G2101" i="2"/>
  <c r="H2101" i="2"/>
  <c r="I2101" i="2"/>
  <c r="B2102" i="2"/>
  <c r="C2102" i="2"/>
  <c r="D2102" i="2"/>
  <c r="E2102" i="2"/>
  <c r="F2102" i="2"/>
  <c r="G2102" i="2"/>
  <c r="H2102" i="2"/>
  <c r="I2102" i="2"/>
  <c r="B2103" i="2"/>
  <c r="C2103" i="2"/>
  <c r="D2103" i="2"/>
  <c r="E2103" i="2"/>
  <c r="F2103" i="2"/>
  <c r="G2103" i="2"/>
  <c r="H2103" i="2"/>
  <c r="I2103" i="2"/>
  <c r="B2104" i="2"/>
  <c r="C2104" i="2"/>
  <c r="D2104" i="2"/>
  <c r="E2104" i="2"/>
  <c r="F2104" i="2"/>
  <c r="G2104" i="2"/>
  <c r="H2104" i="2"/>
  <c r="I2104" i="2"/>
  <c r="B2105" i="2"/>
  <c r="C2105" i="2"/>
  <c r="D2105" i="2"/>
  <c r="E2105" i="2"/>
  <c r="F2105" i="2"/>
  <c r="G2105" i="2"/>
  <c r="H2105" i="2"/>
  <c r="I2105" i="2"/>
  <c r="B2106" i="2"/>
  <c r="C2106" i="2"/>
  <c r="D2106" i="2"/>
  <c r="E2106" i="2"/>
  <c r="F2106" i="2"/>
  <c r="G2106" i="2"/>
  <c r="H2106" i="2"/>
  <c r="I2106" i="2"/>
  <c r="B2107" i="2"/>
  <c r="C2107" i="2"/>
  <c r="D2107" i="2"/>
  <c r="E2107" i="2"/>
  <c r="F2107" i="2"/>
  <c r="G2107" i="2"/>
  <c r="H2107" i="2"/>
  <c r="I2107" i="2"/>
  <c r="B2108" i="2"/>
  <c r="C2108" i="2"/>
  <c r="D2108" i="2"/>
  <c r="E2108" i="2"/>
  <c r="F2108" i="2"/>
  <c r="G2108" i="2"/>
  <c r="H2108" i="2"/>
  <c r="I2108" i="2"/>
  <c r="B2109" i="2"/>
  <c r="C2109" i="2"/>
  <c r="D2109" i="2"/>
  <c r="E2109" i="2"/>
  <c r="F2109" i="2"/>
  <c r="G2109" i="2"/>
  <c r="H2109" i="2"/>
  <c r="I2109" i="2"/>
  <c r="B2110" i="2"/>
  <c r="C2110" i="2"/>
  <c r="D2110" i="2"/>
  <c r="E2110" i="2"/>
  <c r="F2110" i="2"/>
  <c r="G2110" i="2"/>
  <c r="H2110" i="2"/>
  <c r="I2110" i="2"/>
  <c r="B2111" i="2"/>
  <c r="C2111" i="2"/>
  <c r="D2111" i="2"/>
  <c r="E2111" i="2"/>
  <c r="F2111" i="2"/>
  <c r="G2111" i="2"/>
  <c r="H2111" i="2"/>
  <c r="I2111" i="2"/>
  <c r="B2112" i="2"/>
  <c r="C2112" i="2"/>
  <c r="D2112" i="2"/>
  <c r="E2112" i="2"/>
  <c r="F2112" i="2"/>
  <c r="G2112" i="2"/>
  <c r="H2112" i="2"/>
  <c r="I2112" i="2"/>
  <c r="B2113" i="2"/>
  <c r="C2113" i="2"/>
  <c r="D2113" i="2"/>
  <c r="E2113" i="2"/>
  <c r="F2113" i="2"/>
  <c r="G2113" i="2"/>
  <c r="H2113" i="2"/>
  <c r="I2113" i="2"/>
  <c r="B2114" i="2"/>
  <c r="C2114" i="2"/>
  <c r="D2114" i="2"/>
  <c r="E2114" i="2"/>
  <c r="F2114" i="2"/>
  <c r="G2114" i="2"/>
  <c r="H2114" i="2"/>
  <c r="I2114" i="2"/>
  <c r="B2115" i="2"/>
  <c r="C2115" i="2"/>
  <c r="D2115" i="2"/>
  <c r="E2115" i="2"/>
  <c r="F2115" i="2"/>
  <c r="G2115" i="2"/>
  <c r="H2115" i="2"/>
  <c r="I2115" i="2"/>
  <c r="B2116" i="2"/>
  <c r="C2116" i="2"/>
  <c r="D2116" i="2"/>
  <c r="E2116" i="2"/>
  <c r="F2116" i="2"/>
  <c r="G2116" i="2"/>
  <c r="H2116" i="2"/>
  <c r="I2116" i="2"/>
  <c r="B2117" i="2"/>
  <c r="C2117" i="2"/>
  <c r="D2117" i="2"/>
  <c r="E2117" i="2"/>
  <c r="F2117" i="2"/>
  <c r="G2117" i="2"/>
  <c r="H2117" i="2"/>
  <c r="I2117" i="2"/>
  <c r="B2118" i="2"/>
  <c r="C2118" i="2"/>
  <c r="D2118" i="2"/>
  <c r="E2118" i="2"/>
  <c r="F2118" i="2"/>
  <c r="G2118" i="2"/>
  <c r="H2118" i="2"/>
  <c r="I2118" i="2"/>
  <c r="B2119" i="2"/>
  <c r="C2119" i="2"/>
  <c r="D2119" i="2"/>
  <c r="E2119" i="2"/>
  <c r="F2119" i="2"/>
  <c r="G2119" i="2"/>
  <c r="H2119" i="2"/>
  <c r="I2119" i="2"/>
  <c r="B2120" i="2"/>
  <c r="C2120" i="2"/>
  <c r="D2120" i="2"/>
  <c r="E2120" i="2"/>
  <c r="F2120" i="2"/>
  <c r="G2120" i="2"/>
  <c r="H2120" i="2"/>
  <c r="I2120" i="2"/>
  <c r="B2121" i="2"/>
  <c r="C2121" i="2"/>
  <c r="D2121" i="2"/>
  <c r="E2121" i="2"/>
  <c r="F2121" i="2"/>
  <c r="G2121" i="2"/>
  <c r="H2121" i="2"/>
  <c r="I2121" i="2"/>
  <c r="B2122" i="2"/>
  <c r="C2122" i="2"/>
  <c r="D2122" i="2"/>
  <c r="E2122" i="2"/>
  <c r="F2122" i="2"/>
  <c r="G2122" i="2"/>
  <c r="H2122" i="2"/>
  <c r="I2122" i="2"/>
  <c r="B2123" i="2"/>
  <c r="C2123" i="2"/>
  <c r="D2123" i="2"/>
  <c r="E2123" i="2"/>
  <c r="F2123" i="2"/>
  <c r="G2123" i="2"/>
  <c r="H2123" i="2"/>
  <c r="I2123" i="2"/>
  <c r="B2124" i="2"/>
  <c r="C2124" i="2"/>
  <c r="D2124" i="2"/>
  <c r="E2124" i="2"/>
  <c r="F2124" i="2"/>
  <c r="G2124" i="2"/>
  <c r="H2124" i="2"/>
  <c r="I2124" i="2"/>
  <c r="B2125" i="2"/>
  <c r="C2125" i="2"/>
  <c r="D2125" i="2"/>
  <c r="E2125" i="2"/>
  <c r="F2125" i="2"/>
  <c r="G2125" i="2"/>
  <c r="H2125" i="2"/>
  <c r="I2125" i="2"/>
  <c r="B2126" i="2"/>
  <c r="C2126" i="2"/>
  <c r="D2126" i="2"/>
  <c r="E2126" i="2"/>
  <c r="F2126" i="2"/>
  <c r="G2126" i="2"/>
  <c r="H2126" i="2"/>
  <c r="I2126" i="2"/>
  <c r="B2127" i="2"/>
  <c r="C2127" i="2"/>
  <c r="D2127" i="2"/>
  <c r="E2127" i="2"/>
  <c r="F2127" i="2"/>
  <c r="G2127" i="2"/>
  <c r="H2127" i="2"/>
  <c r="I2127" i="2"/>
  <c r="B2128" i="2"/>
  <c r="C2128" i="2"/>
  <c r="D2128" i="2"/>
  <c r="E2128" i="2"/>
  <c r="F2128" i="2"/>
  <c r="G2128" i="2"/>
  <c r="H2128" i="2"/>
  <c r="I2128" i="2"/>
  <c r="B2129" i="2"/>
  <c r="C2129" i="2"/>
  <c r="D2129" i="2"/>
  <c r="E2129" i="2"/>
  <c r="F2129" i="2"/>
  <c r="G2129" i="2"/>
  <c r="H2129" i="2"/>
  <c r="I2129" i="2"/>
  <c r="B2130" i="2"/>
  <c r="C2130" i="2"/>
  <c r="D2130" i="2"/>
  <c r="E2130" i="2"/>
  <c r="F2130" i="2"/>
  <c r="G2130" i="2"/>
  <c r="H2130" i="2"/>
  <c r="I2130" i="2"/>
  <c r="B2131" i="2"/>
  <c r="C2131" i="2"/>
  <c r="D2131" i="2"/>
  <c r="E2131" i="2"/>
  <c r="F2131" i="2"/>
  <c r="G2131" i="2"/>
  <c r="H2131" i="2"/>
  <c r="I2131" i="2"/>
  <c r="B2132" i="2"/>
  <c r="C2132" i="2"/>
  <c r="D2132" i="2"/>
  <c r="E2132" i="2"/>
  <c r="F2132" i="2"/>
  <c r="G2132" i="2"/>
  <c r="H2132" i="2"/>
  <c r="I2132" i="2"/>
  <c r="B2133" i="2"/>
  <c r="C2133" i="2"/>
  <c r="D2133" i="2"/>
  <c r="E2133" i="2"/>
  <c r="F2133" i="2"/>
  <c r="G2133" i="2"/>
  <c r="H2133" i="2"/>
  <c r="I2133" i="2"/>
  <c r="B2134" i="2"/>
  <c r="C2134" i="2"/>
  <c r="D2134" i="2"/>
  <c r="E2134" i="2"/>
  <c r="F2134" i="2"/>
  <c r="G2134" i="2"/>
  <c r="H2134" i="2"/>
  <c r="I2134" i="2"/>
  <c r="B2135" i="2"/>
  <c r="C2135" i="2"/>
  <c r="D2135" i="2"/>
  <c r="E2135" i="2"/>
  <c r="F2135" i="2"/>
  <c r="G2135" i="2"/>
  <c r="H2135" i="2"/>
  <c r="I2135" i="2"/>
  <c r="B2136" i="2"/>
  <c r="C2136" i="2"/>
  <c r="D2136" i="2"/>
  <c r="E2136" i="2"/>
  <c r="F2136" i="2"/>
  <c r="G2136" i="2"/>
  <c r="H2136" i="2"/>
  <c r="I2136" i="2"/>
  <c r="B2137" i="2"/>
  <c r="C2137" i="2"/>
  <c r="D2137" i="2"/>
  <c r="E2137" i="2"/>
  <c r="F2137" i="2"/>
  <c r="G2137" i="2"/>
  <c r="H2137" i="2"/>
  <c r="I2137" i="2"/>
  <c r="B2138" i="2"/>
  <c r="C2138" i="2"/>
  <c r="D2138" i="2"/>
  <c r="E2138" i="2"/>
  <c r="F2138" i="2"/>
  <c r="G2138" i="2"/>
  <c r="H2138" i="2"/>
  <c r="I2138" i="2"/>
  <c r="B2139" i="2"/>
  <c r="C2139" i="2"/>
  <c r="D2139" i="2"/>
  <c r="E2139" i="2"/>
  <c r="F2139" i="2"/>
  <c r="G2139" i="2"/>
  <c r="H2139" i="2"/>
  <c r="I2139" i="2"/>
  <c r="B2140" i="2"/>
  <c r="C2140" i="2"/>
  <c r="D2140" i="2"/>
  <c r="E2140" i="2"/>
  <c r="F2140" i="2"/>
  <c r="G2140" i="2"/>
  <c r="H2140" i="2"/>
  <c r="I2140" i="2"/>
  <c r="B2141" i="2"/>
  <c r="C2141" i="2"/>
  <c r="D2141" i="2"/>
  <c r="E2141" i="2"/>
  <c r="F2141" i="2"/>
  <c r="G2141" i="2"/>
  <c r="H2141" i="2"/>
  <c r="I2141" i="2"/>
  <c r="B2142" i="2"/>
  <c r="C2142" i="2"/>
  <c r="D2142" i="2"/>
  <c r="E2142" i="2"/>
  <c r="F2142" i="2"/>
  <c r="G2142" i="2"/>
  <c r="H2142" i="2"/>
  <c r="I2142" i="2"/>
  <c r="B2143" i="2"/>
  <c r="C2143" i="2"/>
  <c r="D2143" i="2"/>
  <c r="E2143" i="2"/>
  <c r="F2143" i="2"/>
  <c r="G2143" i="2"/>
  <c r="H2143" i="2"/>
  <c r="I2143" i="2"/>
  <c r="B2144" i="2"/>
  <c r="C2144" i="2"/>
  <c r="D2144" i="2"/>
  <c r="E2144" i="2"/>
  <c r="F2144" i="2"/>
  <c r="G2144" i="2"/>
  <c r="H2144" i="2"/>
  <c r="I2144" i="2"/>
  <c r="B2145" i="2"/>
  <c r="C2145" i="2"/>
  <c r="D2145" i="2"/>
  <c r="E2145" i="2"/>
  <c r="F2145" i="2"/>
  <c r="G2145" i="2"/>
  <c r="H2145" i="2"/>
  <c r="I2145" i="2"/>
  <c r="B2146" i="2"/>
  <c r="C2146" i="2"/>
  <c r="D2146" i="2"/>
  <c r="E2146" i="2"/>
  <c r="F2146" i="2"/>
  <c r="G2146" i="2"/>
  <c r="H2146" i="2"/>
  <c r="I2146" i="2"/>
  <c r="B2147" i="2"/>
  <c r="C2147" i="2"/>
  <c r="D2147" i="2"/>
  <c r="E2147" i="2"/>
  <c r="F2147" i="2"/>
  <c r="G2147" i="2"/>
  <c r="H2147" i="2"/>
  <c r="I2147" i="2"/>
  <c r="B2148" i="2"/>
  <c r="C2148" i="2"/>
  <c r="D2148" i="2"/>
  <c r="E2148" i="2"/>
  <c r="F2148" i="2"/>
  <c r="G2148" i="2"/>
  <c r="H2148" i="2"/>
  <c r="I2148" i="2"/>
  <c r="B2149" i="2"/>
  <c r="C2149" i="2"/>
  <c r="D2149" i="2"/>
  <c r="E2149" i="2"/>
  <c r="F2149" i="2"/>
  <c r="G2149" i="2"/>
  <c r="H2149" i="2"/>
  <c r="I2149" i="2"/>
  <c r="B2150" i="2"/>
  <c r="C2150" i="2"/>
  <c r="D2150" i="2"/>
  <c r="E2150" i="2"/>
  <c r="F2150" i="2"/>
  <c r="G2150" i="2"/>
  <c r="H2150" i="2"/>
  <c r="I2150" i="2"/>
  <c r="B2151" i="2"/>
  <c r="C2151" i="2"/>
  <c r="D2151" i="2"/>
  <c r="E2151" i="2"/>
  <c r="F2151" i="2"/>
  <c r="G2151" i="2"/>
  <c r="H2151" i="2"/>
  <c r="I2151" i="2"/>
  <c r="B2152" i="2"/>
  <c r="C2152" i="2"/>
  <c r="D2152" i="2"/>
  <c r="E2152" i="2"/>
  <c r="F2152" i="2"/>
  <c r="G2152" i="2"/>
  <c r="H2152" i="2"/>
  <c r="I2152" i="2"/>
  <c r="B2153" i="2"/>
  <c r="C2153" i="2"/>
  <c r="D2153" i="2"/>
  <c r="E2153" i="2"/>
  <c r="F2153" i="2"/>
  <c r="G2153" i="2"/>
  <c r="H2153" i="2"/>
  <c r="I2153" i="2"/>
  <c r="B2154" i="2"/>
  <c r="C2154" i="2"/>
  <c r="D2154" i="2"/>
  <c r="E2154" i="2"/>
  <c r="F2154" i="2"/>
  <c r="G2154" i="2"/>
  <c r="H2154" i="2"/>
  <c r="I2154" i="2"/>
  <c r="B2155" i="2"/>
  <c r="C2155" i="2"/>
  <c r="D2155" i="2"/>
  <c r="E2155" i="2"/>
  <c r="F2155" i="2"/>
  <c r="G2155" i="2"/>
  <c r="H2155" i="2"/>
  <c r="I2155" i="2"/>
  <c r="B2156" i="2"/>
  <c r="C2156" i="2"/>
  <c r="D2156" i="2"/>
  <c r="E2156" i="2"/>
  <c r="F2156" i="2"/>
  <c r="G2156" i="2"/>
  <c r="H2156" i="2"/>
  <c r="I2156" i="2"/>
  <c r="B2157" i="2"/>
  <c r="C2157" i="2"/>
  <c r="D2157" i="2"/>
  <c r="E2157" i="2"/>
  <c r="F2157" i="2"/>
  <c r="G2157" i="2"/>
  <c r="H2157" i="2"/>
  <c r="I2157" i="2"/>
  <c r="B2158" i="2"/>
  <c r="C2158" i="2"/>
  <c r="D2158" i="2"/>
  <c r="E2158" i="2"/>
  <c r="F2158" i="2"/>
  <c r="G2158" i="2"/>
  <c r="H2158" i="2"/>
  <c r="I2158" i="2"/>
  <c r="B2159" i="2"/>
  <c r="C2159" i="2"/>
  <c r="D2159" i="2"/>
  <c r="E2159" i="2"/>
  <c r="F2159" i="2"/>
  <c r="G2159" i="2"/>
  <c r="H2159" i="2"/>
  <c r="I2159" i="2"/>
  <c r="B2160" i="2"/>
  <c r="C2160" i="2"/>
  <c r="D2160" i="2"/>
  <c r="E2160" i="2"/>
  <c r="F2160" i="2"/>
  <c r="G2160" i="2"/>
  <c r="H2160" i="2"/>
  <c r="I2160" i="2"/>
  <c r="B2161" i="2"/>
  <c r="C2161" i="2"/>
  <c r="D2161" i="2"/>
  <c r="E2161" i="2"/>
  <c r="F2161" i="2"/>
  <c r="G2161" i="2"/>
  <c r="H2161" i="2"/>
  <c r="I2161" i="2"/>
  <c r="B2162" i="2"/>
  <c r="C2162" i="2"/>
  <c r="D2162" i="2"/>
  <c r="E2162" i="2"/>
  <c r="F2162" i="2"/>
  <c r="G2162" i="2"/>
  <c r="H2162" i="2"/>
  <c r="I2162" i="2"/>
  <c r="B2163" i="2"/>
  <c r="C2163" i="2"/>
  <c r="D2163" i="2"/>
  <c r="E2163" i="2"/>
  <c r="F2163" i="2"/>
  <c r="G2163" i="2"/>
  <c r="H2163" i="2"/>
  <c r="I2163" i="2"/>
  <c r="B2164" i="2"/>
  <c r="C2164" i="2"/>
  <c r="D2164" i="2"/>
  <c r="E2164" i="2"/>
  <c r="F2164" i="2"/>
  <c r="G2164" i="2"/>
  <c r="H2164" i="2"/>
  <c r="I2164" i="2"/>
  <c r="B2165" i="2"/>
  <c r="C2165" i="2"/>
  <c r="D2165" i="2"/>
  <c r="E2165" i="2"/>
  <c r="F2165" i="2"/>
  <c r="G2165" i="2"/>
  <c r="H2165" i="2"/>
  <c r="I2165" i="2"/>
  <c r="B2166" i="2"/>
  <c r="C2166" i="2"/>
  <c r="D2166" i="2"/>
  <c r="E2166" i="2"/>
  <c r="F2166" i="2"/>
  <c r="G2166" i="2"/>
  <c r="H2166" i="2"/>
  <c r="I2166" i="2"/>
  <c r="B2167" i="2"/>
  <c r="C2167" i="2"/>
  <c r="D2167" i="2"/>
  <c r="E2167" i="2"/>
  <c r="F2167" i="2"/>
  <c r="G2167" i="2"/>
  <c r="H2167" i="2"/>
  <c r="I2167" i="2"/>
  <c r="B2168" i="2"/>
  <c r="C2168" i="2"/>
  <c r="D2168" i="2"/>
  <c r="E2168" i="2"/>
  <c r="F2168" i="2"/>
  <c r="G2168" i="2"/>
  <c r="H2168" i="2"/>
  <c r="I2168" i="2"/>
  <c r="B2169" i="2"/>
  <c r="C2169" i="2"/>
  <c r="D2169" i="2"/>
  <c r="E2169" i="2"/>
  <c r="F2169" i="2"/>
  <c r="G2169" i="2"/>
  <c r="H2169" i="2"/>
  <c r="I2169" i="2"/>
  <c r="B2170" i="2"/>
  <c r="C2170" i="2"/>
  <c r="D2170" i="2"/>
  <c r="E2170" i="2"/>
  <c r="F2170" i="2"/>
  <c r="G2170" i="2"/>
  <c r="H2170" i="2"/>
  <c r="I2170" i="2"/>
  <c r="B2171" i="2"/>
  <c r="C2171" i="2"/>
  <c r="D2171" i="2"/>
  <c r="E2171" i="2"/>
  <c r="F2171" i="2"/>
  <c r="G2171" i="2"/>
  <c r="H2171" i="2"/>
  <c r="I2171" i="2"/>
  <c r="B2172" i="2"/>
  <c r="C2172" i="2"/>
  <c r="D2172" i="2"/>
  <c r="E2172" i="2"/>
  <c r="F2172" i="2"/>
  <c r="G2172" i="2"/>
  <c r="H2172" i="2"/>
  <c r="I2172" i="2"/>
  <c r="B2173" i="2"/>
  <c r="C2173" i="2"/>
  <c r="D2173" i="2"/>
  <c r="E2173" i="2"/>
  <c r="F2173" i="2"/>
  <c r="G2173" i="2"/>
  <c r="H2173" i="2"/>
  <c r="I2173" i="2"/>
  <c r="B2174" i="2"/>
  <c r="C2174" i="2"/>
  <c r="D2174" i="2"/>
  <c r="E2174" i="2"/>
  <c r="F2174" i="2"/>
  <c r="G2174" i="2"/>
  <c r="H2174" i="2"/>
  <c r="I2174" i="2"/>
  <c r="B2175" i="2"/>
  <c r="C2175" i="2"/>
  <c r="D2175" i="2"/>
  <c r="E2175" i="2"/>
  <c r="F2175" i="2"/>
  <c r="G2175" i="2"/>
  <c r="H2175" i="2"/>
  <c r="I2175" i="2"/>
  <c r="B2176" i="2"/>
  <c r="C2176" i="2"/>
  <c r="D2176" i="2"/>
  <c r="E2176" i="2"/>
  <c r="F2176" i="2"/>
  <c r="G2176" i="2"/>
  <c r="H2176" i="2"/>
  <c r="I2176" i="2"/>
  <c r="B2177" i="2"/>
  <c r="C2177" i="2"/>
  <c r="D2177" i="2"/>
  <c r="E2177" i="2"/>
  <c r="F2177" i="2"/>
  <c r="G2177" i="2"/>
  <c r="H2177" i="2"/>
  <c r="I2177" i="2"/>
  <c r="B2178" i="2"/>
  <c r="C2178" i="2"/>
  <c r="D2178" i="2"/>
  <c r="E2178" i="2"/>
  <c r="F2178" i="2"/>
  <c r="G2178" i="2"/>
  <c r="H2178" i="2"/>
  <c r="I2178" i="2"/>
  <c r="B2179" i="2"/>
  <c r="C2179" i="2"/>
  <c r="D2179" i="2"/>
  <c r="E2179" i="2"/>
  <c r="F2179" i="2"/>
  <c r="G2179" i="2"/>
  <c r="H2179" i="2"/>
  <c r="I2179" i="2"/>
  <c r="B2180" i="2"/>
  <c r="C2180" i="2"/>
  <c r="D2180" i="2"/>
  <c r="E2180" i="2"/>
  <c r="F2180" i="2"/>
  <c r="G2180" i="2"/>
  <c r="H2180" i="2"/>
  <c r="I2180" i="2"/>
  <c r="B2181" i="2"/>
  <c r="C2181" i="2"/>
  <c r="D2181" i="2"/>
  <c r="E2181" i="2"/>
  <c r="F2181" i="2"/>
  <c r="G2181" i="2"/>
  <c r="H2181" i="2"/>
  <c r="I2181" i="2"/>
  <c r="B2182" i="2"/>
  <c r="C2182" i="2"/>
  <c r="D2182" i="2"/>
  <c r="E2182" i="2"/>
  <c r="F2182" i="2"/>
  <c r="G2182" i="2"/>
  <c r="H2182" i="2"/>
  <c r="I2182" i="2"/>
  <c r="B2183" i="2"/>
  <c r="C2183" i="2"/>
  <c r="D2183" i="2"/>
  <c r="E2183" i="2"/>
  <c r="F2183" i="2"/>
  <c r="G2183" i="2"/>
  <c r="H2183" i="2"/>
  <c r="I2183" i="2"/>
  <c r="B2184" i="2"/>
  <c r="C2184" i="2"/>
  <c r="D2184" i="2"/>
  <c r="E2184" i="2"/>
  <c r="F2184" i="2"/>
  <c r="G2184" i="2"/>
  <c r="H2184" i="2"/>
  <c r="I2184" i="2"/>
  <c r="B2185" i="2"/>
  <c r="C2185" i="2"/>
  <c r="D2185" i="2"/>
  <c r="E2185" i="2"/>
  <c r="F2185" i="2"/>
  <c r="G2185" i="2"/>
  <c r="H2185" i="2"/>
  <c r="I2185" i="2"/>
  <c r="B2186" i="2"/>
  <c r="C2186" i="2"/>
  <c r="D2186" i="2"/>
  <c r="E2186" i="2"/>
  <c r="F2186" i="2"/>
  <c r="G2186" i="2"/>
  <c r="H2186" i="2"/>
  <c r="I2186" i="2"/>
  <c r="B2187" i="2"/>
  <c r="C2187" i="2"/>
  <c r="D2187" i="2"/>
  <c r="E2187" i="2"/>
  <c r="F2187" i="2"/>
  <c r="G2187" i="2"/>
  <c r="H2187" i="2"/>
  <c r="I2187" i="2"/>
  <c r="B2188" i="2"/>
  <c r="C2188" i="2"/>
  <c r="D2188" i="2"/>
  <c r="E2188" i="2"/>
  <c r="F2188" i="2"/>
  <c r="G2188" i="2"/>
  <c r="H2188" i="2"/>
  <c r="I2188" i="2"/>
  <c r="B2189" i="2"/>
  <c r="C2189" i="2"/>
  <c r="D2189" i="2"/>
  <c r="E2189" i="2"/>
  <c r="F2189" i="2"/>
  <c r="G2189" i="2"/>
  <c r="H2189" i="2"/>
  <c r="I2189" i="2"/>
  <c r="B2190" i="2"/>
  <c r="C2190" i="2"/>
  <c r="D2190" i="2"/>
  <c r="E2190" i="2"/>
  <c r="F2190" i="2"/>
  <c r="G2190" i="2"/>
  <c r="H2190" i="2"/>
  <c r="I2190" i="2"/>
  <c r="B2191" i="2"/>
  <c r="C2191" i="2"/>
  <c r="D2191" i="2"/>
  <c r="E2191" i="2"/>
  <c r="F2191" i="2"/>
  <c r="G2191" i="2"/>
  <c r="H2191" i="2"/>
  <c r="I2191" i="2"/>
  <c r="B2192" i="2"/>
  <c r="C2192" i="2"/>
  <c r="D2192" i="2"/>
  <c r="E2192" i="2"/>
  <c r="F2192" i="2"/>
  <c r="G2192" i="2"/>
  <c r="H2192" i="2"/>
  <c r="I2192" i="2"/>
  <c r="B2193" i="2"/>
  <c r="C2193" i="2"/>
  <c r="D2193" i="2"/>
  <c r="E2193" i="2"/>
  <c r="F2193" i="2"/>
  <c r="G2193" i="2"/>
  <c r="H2193" i="2"/>
  <c r="I2193" i="2"/>
  <c r="B2194" i="2"/>
  <c r="C2194" i="2"/>
  <c r="D2194" i="2"/>
  <c r="E2194" i="2"/>
  <c r="F2194" i="2"/>
  <c r="G2194" i="2"/>
  <c r="H2194" i="2"/>
  <c r="I2194" i="2"/>
  <c r="B2195" i="2"/>
  <c r="C2195" i="2"/>
  <c r="D2195" i="2"/>
  <c r="E2195" i="2"/>
  <c r="F2195" i="2"/>
  <c r="G2195" i="2"/>
  <c r="H2195" i="2"/>
  <c r="I2195" i="2"/>
  <c r="B2196" i="2"/>
  <c r="C2196" i="2"/>
  <c r="D2196" i="2"/>
  <c r="E2196" i="2"/>
  <c r="F2196" i="2"/>
  <c r="G2196" i="2"/>
  <c r="H2196" i="2"/>
  <c r="I2196" i="2"/>
  <c r="B2197" i="2"/>
  <c r="C2197" i="2"/>
  <c r="D2197" i="2"/>
  <c r="E2197" i="2"/>
  <c r="F2197" i="2"/>
  <c r="G2197" i="2"/>
  <c r="H2197" i="2"/>
  <c r="I2197" i="2"/>
  <c r="B2198" i="2"/>
  <c r="C2198" i="2"/>
  <c r="D2198" i="2"/>
  <c r="E2198" i="2"/>
  <c r="F2198" i="2"/>
  <c r="G2198" i="2"/>
  <c r="H2198" i="2"/>
  <c r="I2198" i="2"/>
  <c r="B2199" i="2"/>
  <c r="C2199" i="2"/>
  <c r="D2199" i="2"/>
  <c r="E2199" i="2"/>
  <c r="F2199" i="2"/>
  <c r="G2199" i="2"/>
  <c r="H2199" i="2"/>
  <c r="I2199" i="2"/>
  <c r="B2200" i="2"/>
  <c r="C2200" i="2"/>
  <c r="D2200" i="2"/>
  <c r="E2200" i="2"/>
  <c r="F2200" i="2"/>
  <c r="G2200" i="2"/>
  <c r="H2200" i="2"/>
  <c r="I2200" i="2"/>
  <c r="B2201" i="2"/>
  <c r="C2201" i="2"/>
  <c r="D2201" i="2"/>
  <c r="E2201" i="2"/>
  <c r="F2201" i="2"/>
  <c r="G2201" i="2"/>
  <c r="H2201" i="2"/>
  <c r="I2201" i="2"/>
  <c r="B2202" i="2"/>
  <c r="C2202" i="2"/>
  <c r="D2202" i="2"/>
  <c r="E2202" i="2"/>
  <c r="F2202" i="2"/>
  <c r="G2202" i="2"/>
  <c r="H2202" i="2"/>
  <c r="I2202" i="2"/>
  <c r="B2203" i="2"/>
  <c r="C2203" i="2"/>
  <c r="D2203" i="2"/>
  <c r="E2203" i="2"/>
  <c r="F2203" i="2"/>
  <c r="G2203" i="2"/>
  <c r="H2203" i="2"/>
  <c r="I2203" i="2"/>
  <c r="B2204" i="2"/>
  <c r="C2204" i="2"/>
  <c r="D2204" i="2"/>
  <c r="E2204" i="2"/>
  <c r="F2204" i="2"/>
  <c r="G2204" i="2"/>
  <c r="H2204" i="2"/>
  <c r="I2204" i="2"/>
  <c r="B2205" i="2"/>
  <c r="C2205" i="2"/>
  <c r="D2205" i="2"/>
  <c r="E2205" i="2"/>
  <c r="F2205" i="2"/>
  <c r="G2205" i="2"/>
  <c r="H2205" i="2"/>
  <c r="I2205" i="2"/>
  <c r="B2206" i="2"/>
  <c r="C2206" i="2"/>
  <c r="D2206" i="2"/>
  <c r="E2206" i="2"/>
  <c r="F2206" i="2"/>
  <c r="G2206" i="2"/>
  <c r="H2206" i="2"/>
  <c r="I2206" i="2"/>
  <c r="B2207" i="2"/>
  <c r="C2207" i="2"/>
  <c r="D2207" i="2"/>
  <c r="E2207" i="2"/>
  <c r="F2207" i="2"/>
  <c r="G2207" i="2"/>
  <c r="H2207" i="2"/>
  <c r="I2207" i="2"/>
  <c r="B2208" i="2"/>
  <c r="C2208" i="2"/>
  <c r="D2208" i="2"/>
  <c r="E2208" i="2"/>
  <c r="F2208" i="2"/>
  <c r="G2208" i="2"/>
  <c r="H2208" i="2"/>
  <c r="I2208" i="2"/>
  <c r="B2209" i="2"/>
  <c r="C2209" i="2"/>
  <c r="D2209" i="2"/>
  <c r="E2209" i="2"/>
  <c r="F2209" i="2"/>
  <c r="G2209" i="2"/>
  <c r="H2209" i="2"/>
  <c r="I2209" i="2"/>
  <c r="B2210" i="2"/>
  <c r="C2210" i="2"/>
  <c r="D2210" i="2"/>
  <c r="E2210" i="2"/>
  <c r="F2210" i="2"/>
  <c r="G2210" i="2"/>
  <c r="H2210" i="2"/>
  <c r="I2210" i="2"/>
  <c r="B2211" i="2"/>
  <c r="C2211" i="2"/>
  <c r="D2211" i="2"/>
  <c r="E2211" i="2"/>
  <c r="F2211" i="2"/>
  <c r="G2211" i="2"/>
  <c r="H2211" i="2"/>
  <c r="I2211" i="2"/>
  <c r="B2212" i="2"/>
  <c r="C2212" i="2"/>
  <c r="D2212" i="2"/>
  <c r="E2212" i="2"/>
  <c r="F2212" i="2"/>
  <c r="G2212" i="2"/>
  <c r="H2212" i="2"/>
  <c r="I2212" i="2"/>
  <c r="B2213" i="2"/>
  <c r="C2213" i="2"/>
  <c r="D2213" i="2"/>
  <c r="E2213" i="2"/>
  <c r="F2213" i="2"/>
  <c r="G2213" i="2"/>
  <c r="H2213" i="2"/>
  <c r="I2213" i="2"/>
  <c r="B2214" i="2"/>
  <c r="C2214" i="2"/>
  <c r="D2214" i="2"/>
  <c r="E2214" i="2"/>
  <c r="F2214" i="2"/>
  <c r="G2214" i="2"/>
  <c r="H2214" i="2"/>
  <c r="I2214" i="2"/>
  <c r="B2215" i="2"/>
  <c r="C2215" i="2"/>
  <c r="D2215" i="2"/>
  <c r="E2215" i="2"/>
  <c r="F2215" i="2"/>
  <c r="G2215" i="2"/>
  <c r="H2215" i="2"/>
  <c r="I2215" i="2"/>
  <c r="B2216" i="2"/>
  <c r="C2216" i="2"/>
  <c r="D2216" i="2"/>
  <c r="E2216" i="2"/>
  <c r="F2216" i="2"/>
  <c r="G2216" i="2"/>
  <c r="H2216" i="2"/>
  <c r="I2216" i="2"/>
  <c r="B2217" i="2"/>
  <c r="C2217" i="2"/>
  <c r="D2217" i="2"/>
  <c r="E2217" i="2"/>
  <c r="F2217" i="2"/>
  <c r="G2217" i="2"/>
  <c r="H2217" i="2"/>
  <c r="I2217" i="2"/>
  <c r="B2218" i="2"/>
  <c r="C2218" i="2"/>
  <c r="D2218" i="2"/>
  <c r="E2218" i="2"/>
  <c r="F2218" i="2"/>
  <c r="G2218" i="2"/>
  <c r="H2218" i="2"/>
  <c r="I2218" i="2"/>
  <c r="B2219" i="2"/>
  <c r="C2219" i="2"/>
  <c r="D2219" i="2"/>
  <c r="E2219" i="2"/>
  <c r="F2219" i="2"/>
  <c r="G2219" i="2"/>
  <c r="H2219" i="2"/>
  <c r="I2219" i="2"/>
  <c r="B2220" i="2"/>
  <c r="C2220" i="2"/>
  <c r="D2220" i="2"/>
  <c r="E2220" i="2"/>
  <c r="F2220" i="2"/>
  <c r="G2220" i="2"/>
  <c r="H2220" i="2"/>
  <c r="I2220" i="2"/>
  <c r="B2221" i="2"/>
  <c r="C2221" i="2"/>
  <c r="D2221" i="2"/>
  <c r="E2221" i="2"/>
  <c r="F2221" i="2"/>
  <c r="G2221" i="2"/>
  <c r="H2221" i="2"/>
  <c r="I2221" i="2"/>
  <c r="B2222" i="2"/>
  <c r="C2222" i="2"/>
  <c r="D2222" i="2"/>
  <c r="E2222" i="2"/>
  <c r="F2222" i="2"/>
  <c r="G2222" i="2"/>
  <c r="H2222" i="2"/>
  <c r="I2222" i="2"/>
  <c r="B2223" i="2"/>
  <c r="C2223" i="2"/>
  <c r="D2223" i="2"/>
  <c r="E2223" i="2"/>
  <c r="F2223" i="2"/>
  <c r="G2223" i="2"/>
  <c r="H2223" i="2"/>
  <c r="I2223" i="2"/>
  <c r="B2224" i="2"/>
  <c r="C2224" i="2"/>
  <c r="D2224" i="2"/>
  <c r="E2224" i="2"/>
  <c r="F2224" i="2"/>
  <c r="G2224" i="2"/>
  <c r="H2224" i="2"/>
  <c r="I2224" i="2"/>
  <c r="B2225" i="2"/>
  <c r="C2225" i="2"/>
  <c r="D2225" i="2"/>
  <c r="E2225" i="2"/>
  <c r="F2225" i="2"/>
  <c r="G2225" i="2"/>
  <c r="H2225" i="2"/>
  <c r="I2225" i="2"/>
  <c r="B2226" i="2"/>
  <c r="C2226" i="2"/>
  <c r="D2226" i="2"/>
  <c r="E2226" i="2"/>
  <c r="F2226" i="2"/>
  <c r="G2226" i="2"/>
  <c r="H2226" i="2"/>
  <c r="I2226" i="2"/>
  <c r="B2227" i="2"/>
  <c r="C2227" i="2"/>
  <c r="D2227" i="2"/>
  <c r="E2227" i="2"/>
  <c r="F2227" i="2"/>
  <c r="G2227" i="2"/>
  <c r="H2227" i="2"/>
  <c r="I2227" i="2"/>
  <c r="B2228" i="2"/>
  <c r="C2228" i="2"/>
  <c r="D2228" i="2"/>
  <c r="E2228" i="2"/>
  <c r="F2228" i="2"/>
  <c r="G2228" i="2"/>
  <c r="H2228" i="2"/>
  <c r="I2228" i="2"/>
  <c r="B2229" i="2"/>
  <c r="C2229" i="2"/>
  <c r="D2229" i="2"/>
  <c r="E2229" i="2"/>
  <c r="F2229" i="2"/>
  <c r="G2229" i="2"/>
  <c r="H2229" i="2"/>
  <c r="I2229" i="2"/>
  <c r="B2230" i="2"/>
  <c r="C2230" i="2"/>
  <c r="D2230" i="2"/>
  <c r="E2230" i="2"/>
  <c r="F2230" i="2"/>
  <c r="G2230" i="2"/>
  <c r="H2230" i="2"/>
  <c r="I2230" i="2"/>
  <c r="B2231" i="2"/>
  <c r="C2231" i="2"/>
  <c r="D2231" i="2"/>
  <c r="E2231" i="2"/>
  <c r="F2231" i="2"/>
  <c r="G2231" i="2"/>
  <c r="H2231" i="2"/>
  <c r="I2231" i="2"/>
  <c r="B2232" i="2"/>
  <c r="C2232" i="2"/>
  <c r="D2232" i="2"/>
  <c r="E2232" i="2"/>
  <c r="F2232" i="2"/>
  <c r="G2232" i="2"/>
  <c r="H2232" i="2"/>
  <c r="I2232" i="2"/>
  <c r="B2233" i="2"/>
  <c r="C2233" i="2"/>
  <c r="D2233" i="2"/>
  <c r="E2233" i="2"/>
  <c r="F2233" i="2"/>
  <c r="G2233" i="2"/>
  <c r="H2233" i="2"/>
  <c r="I2233" i="2"/>
  <c r="B2234" i="2"/>
  <c r="C2234" i="2"/>
  <c r="D2234" i="2"/>
  <c r="E2234" i="2"/>
  <c r="F2234" i="2"/>
  <c r="G2234" i="2"/>
  <c r="H2234" i="2"/>
  <c r="I2234" i="2"/>
  <c r="C2" i="2"/>
  <c r="D2" i="2"/>
  <c r="E2" i="2"/>
  <c r="F2" i="2"/>
  <c r="G2" i="2"/>
  <c r="H2" i="2"/>
  <c r="I2" i="2"/>
  <c r="B2" i="2"/>
  <c r="A194" i="2"/>
  <c r="A195" i="2"/>
  <c r="A196" i="2"/>
  <c r="A197" i="2"/>
  <c r="A198" i="2"/>
  <c r="A199" i="2"/>
  <c r="A200" i="2"/>
  <c r="A201" i="2"/>
  <c r="A202" i="2"/>
  <c r="A3" i="6"/>
  <c r="B3" i="6"/>
  <c r="C3" i="6"/>
  <c r="D3" i="6"/>
  <c r="A4" i="6"/>
  <c r="B4" i="6"/>
  <c r="C4" i="6"/>
  <c r="D4" i="6"/>
  <c r="A5" i="6"/>
  <c r="B5" i="6"/>
  <c r="C5" i="6"/>
  <c r="D5" i="6"/>
  <c r="A6" i="6"/>
  <c r="B6" i="6"/>
  <c r="C6" i="6"/>
  <c r="D6" i="6"/>
  <c r="A7" i="6"/>
  <c r="B7" i="6"/>
  <c r="C7" i="6"/>
  <c r="D7" i="6"/>
  <c r="A8" i="6"/>
  <c r="B8" i="6"/>
  <c r="C8" i="6"/>
  <c r="D8" i="6"/>
  <c r="A9" i="6"/>
  <c r="B9" i="6"/>
  <c r="C9" i="6"/>
  <c r="D9" i="6"/>
  <c r="A10" i="6"/>
  <c r="B10" i="6"/>
  <c r="C10" i="6"/>
  <c r="D10" i="6"/>
  <c r="A11" i="6"/>
  <c r="B11" i="6"/>
  <c r="C11" i="6"/>
  <c r="D11" i="6"/>
  <c r="A12" i="6"/>
  <c r="B12" i="6"/>
  <c r="C12" i="6"/>
  <c r="D12" i="6"/>
  <c r="A13" i="6"/>
  <c r="B13" i="6"/>
  <c r="C13" i="6"/>
  <c r="D13" i="6"/>
  <c r="A14" i="6"/>
  <c r="B14" i="6"/>
  <c r="C14" i="6"/>
  <c r="D14" i="6"/>
  <c r="A15" i="6"/>
  <c r="B15" i="6"/>
  <c r="C15" i="6"/>
  <c r="D15" i="6"/>
  <c r="A16" i="6"/>
  <c r="B16" i="6"/>
  <c r="C16" i="6"/>
  <c r="D16" i="6"/>
  <c r="A17" i="6"/>
  <c r="B17" i="6"/>
  <c r="C17" i="6"/>
  <c r="D17" i="6"/>
  <c r="A18" i="6"/>
  <c r="B18" i="6"/>
  <c r="C18" i="6"/>
  <c r="D18" i="6"/>
  <c r="A19" i="6"/>
  <c r="B19" i="6"/>
  <c r="C19" i="6"/>
  <c r="D19" i="6"/>
  <c r="A20" i="6"/>
  <c r="B20" i="6"/>
  <c r="C20" i="6"/>
  <c r="D20" i="6"/>
  <c r="A21" i="6"/>
  <c r="B21" i="6"/>
  <c r="C21" i="6"/>
  <c r="D21" i="6"/>
  <c r="A22" i="6"/>
  <c r="B22" i="6"/>
  <c r="C22" i="6"/>
  <c r="D22" i="6"/>
  <c r="A23" i="6"/>
  <c r="B23" i="6"/>
  <c r="C23" i="6"/>
  <c r="D23" i="6"/>
  <c r="A24" i="6"/>
  <c r="B24" i="6"/>
  <c r="C24" i="6"/>
  <c r="D24" i="6"/>
  <c r="A25" i="6"/>
  <c r="B25" i="6"/>
  <c r="C25" i="6"/>
  <c r="D25" i="6"/>
  <c r="A26" i="6"/>
  <c r="B26" i="6"/>
  <c r="C26" i="6"/>
  <c r="D26" i="6"/>
  <c r="A27" i="6"/>
  <c r="B27" i="6"/>
  <c r="C27" i="6"/>
  <c r="D27" i="6"/>
  <c r="A28" i="6"/>
  <c r="B28" i="6"/>
  <c r="C28" i="6"/>
  <c r="D28" i="6"/>
  <c r="A29" i="6"/>
  <c r="B29" i="6"/>
  <c r="C29" i="6"/>
  <c r="D29" i="6"/>
  <c r="A30" i="6"/>
  <c r="B30" i="6"/>
  <c r="C30" i="6"/>
  <c r="D30" i="6"/>
  <c r="A31" i="6"/>
  <c r="B31" i="6"/>
  <c r="C31" i="6"/>
  <c r="D31" i="6"/>
  <c r="A32" i="6"/>
  <c r="B32" i="6"/>
  <c r="C32" i="6"/>
  <c r="D32" i="6"/>
  <c r="A33" i="6"/>
  <c r="B33" i="6"/>
  <c r="C33" i="6"/>
  <c r="D33" i="6"/>
  <c r="A34" i="6"/>
  <c r="B34" i="6"/>
  <c r="C34" i="6"/>
  <c r="D34" i="6"/>
  <c r="A35" i="6"/>
  <c r="B35" i="6"/>
  <c r="C35" i="6"/>
  <c r="D35" i="6"/>
  <c r="A36" i="6"/>
  <c r="B36" i="6"/>
  <c r="C36" i="6"/>
  <c r="D36" i="6"/>
  <c r="A37" i="6"/>
  <c r="B37" i="6"/>
  <c r="C37" i="6"/>
  <c r="D37" i="6"/>
  <c r="A38" i="6"/>
  <c r="B38" i="6"/>
  <c r="C38" i="6"/>
  <c r="D38" i="6"/>
  <c r="A39" i="6"/>
  <c r="B39" i="6"/>
  <c r="C39" i="6"/>
  <c r="D39" i="6"/>
  <c r="A40" i="6"/>
  <c r="B40" i="6"/>
  <c r="C40" i="6"/>
  <c r="D40" i="6"/>
  <c r="A41" i="6"/>
  <c r="B41" i="6"/>
  <c r="C41" i="6"/>
  <c r="D41" i="6"/>
  <c r="A42" i="6"/>
  <c r="B42" i="6"/>
  <c r="C42" i="6"/>
  <c r="D42" i="6"/>
  <c r="A43" i="6"/>
  <c r="B43" i="6"/>
  <c r="C43" i="6"/>
  <c r="D43" i="6"/>
  <c r="A44" i="6"/>
  <c r="B44" i="6"/>
  <c r="C44" i="6"/>
  <c r="D44" i="6"/>
  <c r="A45" i="6"/>
  <c r="B45" i="6"/>
  <c r="C45" i="6"/>
  <c r="D45" i="6"/>
  <c r="A46" i="6"/>
  <c r="B46" i="6"/>
  <c r="C46" i="6"/>
  <c r="D46" i="6"/>
  <c r="A47" i="6"/>
  <c r="B47" i="6"/>
  <c r="C47" i="6"/>
  <c r="D47" i="6"/>
  <c r="A48" i="6"/>
  <c r="B48" i="6"/>
  <c r="C48" i="6"/>
  <c r="D48" i="6"/>
  <c r="A49" i="6"/>
  <c r="B49" i="6"/>
  <c r="C49" i="6"/>
  <c r="D49" i="6"/>
  <c r="A50" i="6"/>
  <c r="B50" i="6"/>
  <c r="C50" i="6"/>
  <c r="D50" i="6"/>
  <c r="A51" i="6"/>
  <c r="B51" i="6"/>
  <c r="C51" i="6"/>
  <c r="D51" i="6"/>
  <c r="A52" i="6"/>
  <c r="B52" i="6"/>
  <c r="C52" i="6"/>
  <c r="D52" i="6"/>
  <c r="A53" i="6"/>
  <c r="B53" i="6"/>
  <c r="C53" i="6"/>
  <c r="D53" i="6"/>
  <c r="A54" i="6"/>
  <c r="B54" i="6"/>
  <c r="C54" i="6"/>
  <c r="D54" i="6"/>
  <c r="A55" i="6"/>
  <c r="B55" i="6"/>
  <c r="C55" i="6"/>
  <c r="D55" i="6"/>
  <c r="A56" i="6"/>
  <c r="B56" i="6"/>
  <c r="C56" i="6"/>
  <c r="D56" i="6"/>
  <c r="A57" i="6"/>
  <c r="B57" i="6"/>
  <c r="C57" i="6"/>
  <c r="D57" i="6"/>
  <c r="A58" i="6"/>
  <c r="B58" i="6"/>
  <c r="C58" i="6"/>
  <c r="D58" i="6"/>
  <c r="A59" i="6"/>
  <c r="B59" i="6"/>
  <c r="C59" i="6"/>
  <c r="D59" i="6"/>
  <c r="A60" i="6"/>
  <c r="B60" i="6"/>
  <c r="C60" i="6"/>
  <c r="D60" i="6"/>
  <c r="A61" i="6"/>
  <c r="B61" i="6"/>
  <c r="C61" i="6"/>
  <c r="D61" i="6"/>
  <c r="A62" i="6"/>
  <c r="B62" i="6"/>
  <c r="C62" i="6"/>
  <c r="D62" i="6"/>
  <c r="A63" i="6"/>
  <c r="B63" i="6"/>
  <c r="C63" i="6"/>
  <c r="D63" i="6"/>
  <c r="A64" i="6"/>
  <c r="B64" i="6"/>
  <c r="C64" i="6"/>
  <c r="D64" i="6"/>
  <c r="A65" i="6"/>
  <c r="B65" i="6"/>
  <c r="C65" i="6"/>
  <c r="D65" i="6"/>
  <c r="A66" i="6"/>
  <c r="B66" i="6"/>
  <c r="C66" i="6"/>
  <c r="D66" i="6"/>
  <c r="A67" i="6"/>
  <c r="B67" i="6"/>
  <c r="C67" i="6"/>
  <c r="D67" i="6"/>
  <c r="A68" i="6"/>
  <c r="B68" i="6"/>
  <c r="C68" i="6"/>
  <c r="D68" i="6"/>
  <c r="A69" i="6"/>
  <c r="B69" i="6"/>
  <c r="C69" i="6"/>
  <c r="D69" i="6"/>
  <c r="A70" i="6"/>
  <c r="B70" i="6"/>
  <c r="C70" i="6"/>
  <c r="D70" i="6"/>
  <c r="A71" i="6"/>
  <c r="B71" i="6"/>
  <c r="C71" i="6"/>
  <c r="D71" i="6"/>
  <c r="A72" i="6"/>
  <c r="B72" i="6"/>
  <c r="C72" i="6"/>
  <c r="D72" i="6"/>
  <c r="A73" i="6"/>
  <c r="B73" i="6"/>
  <c r="C73" i="6"/>
  <c r="D73" i="6"/>
  <c r="A74" i="6"/>
  <c r="B74" i="6"/>
  <c r="C74" i="6"/>
  <c r="D74" i="6"/>
  <c r="A75" i="6"/>
  <c r="B75" i="6"/>
  <c r="C75" i="6"/>
  <c r="D75" i="6"/>
  <c r="A76" i="6"/>
  <c r="B76" i="6"/>
  <c r="C76" i="6"/>
  <c r="D76" i="6"/>
  <c r="A77" i="6"/>
  <c r="B77" i="6"/>
  <c r="C77" i="6"/>
  <c r="D77" i="6"/>
  <c r="A78" i="6"/>
  <c r="B78" i="6"/>
  <c r="C78" i="6"/>
  <c r="D78" i="6"/>
  <c r="A79" i="6"/>
  <c r="B79" i="6"/>
  <c r="C79" i="6"/>
  <c r="D79" i="6"/>
  <c r="A80" i="6"/>
  <c r="B80" i="6"/>
  <c r="C80" i="6"/>
  <c r="D80" i="6"/>
  <c r="A81" i="6"/>
  <c r="B81" i="6"/>
  <c r="C81" i="6"/>
  <c r="D81" i="6"/>
  <c r="A82" i="6"/>
  <c r="B82" i="6"/>
  <c r="C82" i="6"/>
  <c r="D82" i="6"/>
  <c r="A83" i="6"/>
  <c r="B83" i="6"/>
  <c r="C83" i="6"/>
  <c r="D83" i="6"/>
  <c r="A84" i="6"/>
  <c r="B84" i="6"/>
  <c r="C84" i="6"/>
  <c r="D84" i="6"/>
  <c r="A85" i="6"/>
  <c r="B85" i="6"/>
  <c r="C85" i="6"/>
  <c r="D85" i="6"/>
  <c r="A86" i="6"/>
  <c r="B86" i="6"/>
  <c r="C86" i="6"/>
  <c r="D86" i="6"/>
  <c r="A87" i="6"/>
  <c r="B87" i="6"/>
  <c r="C87" i="6"/>
  <c r="D87" i="6"/>
  <c r="A88" i="6"/>
  <c r="B88" i="6"/>
  <c r="C88" i="6"/>
  <c r="D88" i="6"/>
  <c r="A89" i="6"/>
  <c r="B89" i="6"/>
  <c r="C89" i="6"/>
  <c r="D89" i="6"/>
  <c r="A90" i="6"/>
  <c r="B90" i="6"/>
  <c r="C90" i="6"/>
  <c r="D90" i="6"/>
  <c r="A91" i="6"/>
  <c r="B91" i="6"/>
  <c r="C91" i="6"/>
  <c r="D91" i="6"/>
  <c r="A92" i="6"/>
  <c r="B92" i="6"/>
  <c r="C92" i="6"/>
  <c r="D92" i="6"/>
  <c r="A93" i="6"/>
  <c r="B93" i="6"/>
  <c r="C93" i="6"/>
  <c r="D93" i="6"/>
  <c r="A94" i="6"/>
  <c r="B94" i="6"/>
  <c r="C94" i="6"/>
  <c r="D94" i="6"/>
  <c r="A95" i="6"/>
  <c r="B95" i="6"/>
  <c r="C95" i="6"/>
  <c r="D95" i="6"/>
  <c r="A96" i="6"/>
  <c r="B96" i="6"/>
  <c r="C96" i="6"/>
  <c r="D96" i="6"/>
  <c r="A97" i="6"/>
  <c r="B97" i="6"/>
  <c r="C97" i="6"/>
  <c r="D97" i="6"/>
  <c r="A98" i="6"/>
  <c r="B98" i="6"/>
  <c r="C98" i="6"/>
  <c r="D98" i="6"/>
  <c r="A99" i="6"/>
  <c r="B99" i="6"/>
  <c r="C99" i="6"/>
  <c r="D99" i="6"/>
  <c r="A100" i="6"/>
  <c r="B100" i="6"/>
  <c r="C100" i="6"/>
  <c r="D100" i="6"/>
  <c r="A101" i="6"/>
  <c r="B101" i="6"/>
  <c r="C101" i="6"/>
  <c r="D101" i="6"/>
  <c r="A102" i="6"/>
  <c r="B102" i="6"/>
  <c r="C102" i="6"/>
  <c r="D102" i="6"/>
  <c r="A103" i="6"/>
  <c r="B103" i="6"/>
  <c r="C103" i="6"/>
  <c r="D103" i="6"/>
  <c r="A104" i="6"/>
  <c r="B104" i="6"/>
  <c r="C104" i="6"/>
  <c r="D104" i="6"/>
  <c r="A105" i="6"/>
  <c r="B105" i="6"/>
  <c r="C105" i="6"/>
  <c r="D105" i="6"/>
  <c r="A106" i="6"/>
  <c r="B106" i="6"/>
  <c r="C106" i="6"/>
  <c r="D106" i="6"/>
  <c r="A107" i="6"/>
  <c r="B107" i="6"/>
  <c r="C107" i="6"/>
  <c r="D107" i="6"/>
  <c r="A108" i="6"/>
  <c r="B108" i="6"/>
  <c r="C108" i="6"/>
  <c r="D108" i="6"/>
  <c r="A109" i="6"/>
  <c r="B109" i="6"/>
  <c r="C109" i="6"/>
  <c r="D109" i="6"/>
  <c r="A110" i="6"/>
  <c r="B110" i="6"/>
  <c r="C110" i="6"/>
  <c r="D110" i="6"/>
  <c r="A111" i="6"/>
  <c r="B111" i="6"/>
  <c r="C111" i="6"/>
  <c r="D111" i="6"/>
  <c r="A112" i="6"/>
  <c r="B112" i="6"/>
  <c r="C112" i="6"/>
  <c r="D112" i="6"/>
  <c r="A113" i="6"/>
  <c r="B113" i="6"/>
  <c r="C113" i="6"/>
  <c r="D113" i="6"/>
  <c r="A114" i="6"/>
  <c r="B114" i="6"/>
  <c r="C114" i="6"/>
  <c r="D114" i="6"/>
  <c r="A115" i="6"/>
  <c r="B115" i="6"/>
  <c r="C115" i="6"/>
  <c r="D115" i="6"/>
  <c r="A116" i="6"/>
  <c r="B116" i="6"/>
  <c r="C116" i="6"/>
  <c r="D116" i="6"/>
  <c r="A117" i="6"/>
  <c r="B117" i="6"/>
  <c r="C117" i="6"/>
  <c r="D117" i="6"/>
  <c r="A118" i="6"/>
  <c r="B118" i="6"/>
  <c r="C118" i="6"/>
  <c r="D118" i="6"/>
  <c r="A119" i="6"/>
  <c r="B119" i="6"/>
  <c r="C119" i="6"/>
  <c r="D119" i="6"/>
  <c r="A120" i="6"/>
  <c r="B120" i="6"/>
  <c r="C120" i="6"/>
  <c r="D120" i="6"/>
  <c r="A121" i="6"/>
  <c r="B121" i="6"/>
  <c r="C121" i="6"/>
  <c r="D121" i="6"/>
  <c r="A122" i="6"/>
  <c r="B122" i="6"/>
  <c r="C122" i="6"/>
  <c r="D122" i="6"/>
  <c r="A123" i="6"/>
  <c r="B123" i="6"/>
  <c r="C123" i="6"/>
  <c r="D123" i="6"/>
  <c r="A124" i="6"/>
  <c r="B124" i="6"/>
  <c r="C124" i="6"/>
  <c r="D124" i="6"/>
  <c r="A125" i="6"/>
  <c r="B125" i="6"/>
  <c r="C125" i="6"/>
  <c r="D125" i="6"/>
  <c r="A126" i="6"/>
  <c r="B126" i="6"/>
  <c r="C126" i="6"/>
  <c r="D126" i="6"/>
  <c r="A127" i="6"/>
  <c r="B127" i="6"/>
  <c r="C127" i="6"/>
  <c r="D127" i="6"/>
  <c r="A128" i="6"/>
  <c r="B128" i="6"/>
  <c r="C128" i="6"/>
  <c r="D128" i="6"/>
  <c r="A129" i="6"/>
  <c r="B129" i="6"/>
  <c r="C129" i="6"/>
  <c r="D129" i="6"/>
  <c r="A130" i="6"/>
  <c r="B130" i="6"/>
  <c r="C130" i="6"/>
  <c r="D130" i="6"/>
  <c r="A131" i="6"/>
  <c r="B131" i="6"/>
  <c r="C131" i="6"/>
  <c r="D131" i="6"/>
  <c r="A132" i="6"/>
  <c r="B132" i="6"/>
  <c r="C132" i="6"/>
  <c r="D132" i="6"/>
  <c r="A133" i="6"/>
  <c r="B133" i="6"/>
  <c r="C133" i="6"/>
  <c r="D133" i="6"/>
  <c r="A134" i="6"/>
  <c r="B134" i="6"/>
  <c r="C134" i="6"/>
  <c r="D134" i="6"/>
  <c r="A135" i="6"/>
  <c r="B135" i="6"/>
  <c r="C135" i="6"/>
  <c r="D135" i="6"/>
  <c r="A136" i="6"/>
  <c r="B136" i="6"/>
  <c r="C136" i="6"/>
  <c r="D136" i="6"/>
  <c r="A137" i="6"/>
  <c r="B137" i="6"/>
  <c r="C137" i="6"/>
  <c r="D137" i="6"/>
  <c r="A138" i="6"/>
  <c r="B138" i="6"/>
  <c r="C138" i="6"/>
  <c r="D138" i="6"/>
  <c r="A139" i="6"/>
  <c r="B139" i="6"/>
  <c r="C139" i="6"/>
  <c r="D139" i="6"/>
  <c r="A140" i="6"/>
  <c r="B140" i="6"/>
  <c r="C140" i="6"/>
  <c r="D140" i="6"/>
  <c r="A141" i="6"/>
  <c r="B141" i="6"/>
  <c r="C141" i="6"/>
  <c r="D141" i="6"/>
  <c r="A142" i="6"/>
  <c r="B142" i="6"/>
  <c r="C142" i="6"/>
  <c r="D142" i="6"/>
  <c r="A143" i="6"/>
  <c r="B143" i="6"/>
  <c r="C143" i="6"/>
  <c r="D143" i="6"/>
  <c r="A144" i="6"/>
  <c r="B144" i="6"/>
  <c r="C144" i="6"/>
  <c r="D144" i="6"/>
  <c r="A145" i="6"/>
  <c r="B145" i="6"/>
  <c r="C145" i="6"/>
  <c r="D145" i="6"/>
  <c r="A146" i="6"/>
  <c r="B146" i="6"/>
  <c r="C146" i="6"/>
  <c r="D146" i="6"/>
  <c r="A147" i="6"/>
  <c r="B147" i="6"/>
  <c r="C147" i="6"/>
  <c r="D147" i="6"/>
  <c r="A148" i="6"/>
  <c r="B148" i="6"/>
  <c r="C148" i="6"/>
  <c r="D148" i="6"/>
  <c r="A149" i="6"/>
  <c r="B149" i="6"/>
  <c r="C149" i="6"/>
  <c r="D149" i="6"/>
  <c r="A150" i="6"/>
  <c r="B150" i="6"/>
  <c r="C150" i="6"/>
  <c r="D150" i="6"/>
  <c r="A151" i="6"/>
  <c r="B151" i="6"/>
  <c r="C151" i="6"/>
  <c r="D151" i="6"/>
  <c r="A152" i="6"/>
  <c r="B152" i="6"/>
  <c r="C152" i="6"/>
  <c r="D152" i="6"/>
  <c r="A153" i="6"/>
  <c r="B153" i="6"/>
  <c r="C153" i="6"/>
  <c r="D153" i="6"/>
  <c r="A154" i="6"/>
  <c r="B154" i="6"/>
  <c r="C154" i="6"/>
  <c r="D154" i="6"/>
  <c r="A155" i="6"/>
  <c r="B155" i="6"/>
  <c r="C155" i="6"/>
  <c r="D155" i="6"/>
  <c r="A156" i="6"/>
  <c r="B156" i="6"/>
  <c r="C156" i="6"/>
  <c r="D156" i="6"/>
  <c r="A157" i="6"/>
  <c r="B157" i="6"/>
  <c r="C157" i="6"/>
  <c r="D157" i="6"/>
  <c r="A158" i="6"/>
  <c r="B158" i="6"/>
  <c r="C158" i="6"/>
  <c r="D158" i="6"/>
  <c r="A159" i="6"/>
  <c r="B159" i="6"/>
  <c r="C159" i="6"/>
  <c r="D159" i="6"/>
  <c r="A160" i="6"/>
  <c r="B160" i="6"/>
  <c r="C160" i="6"/>
  <c r="D160" i="6"/>
  <c r="A161" i="6"/>
  <c r="B161" i="6"/>
  <c r="C161" i="6"/>
  <c r="D161" i="6"/>
  <c r="A162" i="6"/>
  <c r="B162" i="6"/>
  <c r="C162" i="6"/>
  <c r="D162" i="6"/>
  <c r="A163" i="6"/>
  <c r="B163" i="6"/>
  <c r="C163" i="6"/>
  <c r="D163" i="6"/>
  <c r="A164" i="6"/>
  <c r="B164" i="6"/>
  <c r="C164" i="6"/>
  <c r="D164" i="6"/>
  <c r="A165" i="6"/>
  <c r="B165" i="6"/>
  <c r="C165" i="6"/>
  <c r="D165" i="6"/>
  <c r="A166" i="6"/>
  <c r="B166" i="6"/>
  <c r="C166" i="6"/>
  <c r="D166" i="6"/>
  <c r="A167" i="6"/>
  <c r="B167" i="6"/>
  <c r="C167" i="6"/>
  <c r="D167" i="6"/>
  <c r="A168" i="6"/>
  <c r="B168" i="6"/>
  <c r="C168" i="6"/>
  <c r="D168" i="6"/>
  <c r="A169" i="6"/>
  <c r="B169" i="6"/>
  <c r="C169" i="6"/>
  <c r="D169" i="6"/>
  <c r="A170" i="6"/>
  <c r="B170" i="6"/>
  <c r="C170" i="6"/>
  <c r="D170" i="6"/>
  <c r="A171" i="6"/>
  <c r="B171" i="6"/>
  <c r="C171" i="6"/>
  <c r="D171" i="6"/>
  <c r="A172" i="6"/>
  <c r="B172" i="6"/>
  <c r="C172" i="6"/>
  <c r="D172" i="6"/>
  <c r="A173" i="6"/>
  <c r="B173" i="6"/>
  <c r="C173" i="6"/>
  <c r="D173" i="6"/>
  <c r="A174" i="6"/>
  <c r="B174" i="6"/>
  <c r="C174" i="6"/>
  <c r="D174" i="6"/>
  <c r="A175" i="6"/>
  <c r="B175" i="6"/>
  <c r="C175" i="6"/>
  <c r="D175" i="6"/>
  <c r="A176" i="6"/>
  <c r="B176" i="6"/>
  <c r="C176" i="6"/>
  <c r="D176" i="6"/>
  <c r="A177" i="6"/>
  <c r="B177" i="6"/>
  <c r="C177" i="6"/>
  <c r="D177" i="6"/>
  <c r="A178" i="6"/>
  <c r="B178" i="6"/>
  <c r="C178" i="6"/>
  <c r="D178" i="6"/>
  <c r="A179" i="6"/>
  <c r="B179" i="6"/>
  <c r="C179" i="6"/>
  <c r="D179" i="6"/>
  <c r="A180" i="6"/>
  <c r="B180" i="6"/>
  <c r="C180" i="6"/>
  <c r="D180" i="6"/>
  <c r="A181" i="6"/>
  <c r="B181" i="6"/>
  <c r="C181" i="6"/>
  <c r="D181" i="6"/>
  <c r="A182" i="6"/>
  <c r="B182" i="6"/>
  <c r="C182" i="6"/>
  <c r="D182" i="6"/>
  <c r="A183" i="6"/>
  <c r="B183" i="6"/>
  <c r="C183" i="6"/>
  <c r="D183" i="6"/>
  <c r="A184" i="6"/>
  <c r="B184" i="6"/>
  <c r="C184" i="6"/>
  <c r="D184" i="6"/>
  <c r="A185" i="6"/>
  <c r="B185" i="6"/>
  <c r="C185" i="6"/>
  <c r="D185" i="6"/>
  <c r="A186" i="6"/>
  <c r="B186" i="6"/>
  <c r="C186" i="6"/>
  <c r="D186" i="6"/>
  <c r="A187" i="6"/>
  <c r="B187" i="6"/>
  <c r="C187" i="6"/>
  <c r="D187" i="6"/>
  <c r="A188" i="6"/>
  <c r="B188" i="6"/>
  <c r="C188" i="6"/>
  <c r="D188" i="6"/>
  <c r="A189" i="6"/>
  <c r="B189" i="6"/>
  <c r="C189" i="6"/>
  <c r="D189" i="6"/>
  <c r="A190" i="6"/>
  <c r="B190" i="6"/>
  <c r="C190" i="6"/>
  <c r="D190" i="6"/>
  <c r="A191" i="6"/>
  <c r="B191" i="6"/>
  <c r="C191" i="6"/>
  <c r="D191" i="6"/>
  <c r="A192" i="6"/>
  <c r="B192" i="6"/>
  <c r="C192" i="6"/>
  <c r="D192" i="6"/>
  <c r="A193" i="6"/>
  <c r="B193" i="6"/>
  <c r="C193" i="6"/>
  <c r="D193" i="6"/>
  <c r="A194" i="6"/>
  <c r="B194" i="6"/>
  <c r="C194" i="6"/>
  <c r="D194" i="6"/>
  <c r="A195" i="6"/>
  <c r="B195" i="6"/>
  <c r="C195" i="6"/>
  <c r="D195" i="6"/>
  <c r="A196" i="6"/>
  <c r="B196" i="6"/>
  <c r="C196" i="6"/>
  <c r="D196" i="6"/>
  <c r="A197" i="6"/>
  <c r="B197" i="6"/>
  <c r="C197" i="6"/>
  <c r="D197" i="6"/>
  <c r="A198" i="6"/>
  <c r="B198" i="6"/>
  <c r="C198" i="6"/>
  <c r="D198" i="6"/>
  <c r="A199" i="6"/>
  <c r="B199" i="6"/>
  <c r="C199" i="6"/>
  <c r="D199" i="6"/>
  <c r="A200" i="6"/>
  <c r="B200" i="6"/>
  <c r="C200" i="6"/>
  <c r="D200" i="6"/>
  <c r="A201" i="6"/>
  <c r="B201" i="6"/>
  <c r="C201" i="6"/>
  <c r="D201" i="6"/>
  <c r="A202" i="6"/>
  <c r="B202" i="6"/>
  <c r="C202" i="6"/>
  <c r="D202" i="6"/>
  <c r="A203" i="6"/>
  <c r="B203" i="6"/>
  <c r="C203" i="6"/>
  <c r="D203" i="6"/>
  <c r="A204" i="6"/>
  <c r="B204" i="6"/>
  <c r="C204" i="6"/>
  <c r="D204" i="6"/>
  <c r="A205" i="6"/>
  <c r="B205" i="6"/>
  <c r="C205" i="6"/>
  <c r="D205" i="6"/>
  <c r="A206" i="6"/>
  <c r="B206" i="6"/>
  <c r="C206" i="6"/>
  <c r="D206" i="6"/>
  <c r="A207" i="6"/>
  <c r="B207" i="6"/>
  <c r="C207" i="6"/>
  <c r="D207" i="6"/>
  <c r="A208" i="6"/>
  <c r="B208" i="6"/>
  <c r="C208" i="6"/>
  <c r="D208" i="6"/>
  <c r="A209" i="6"/>
  <c r="B209" i="6"/>
  <c r="C209" i="6"/>
  <c r="D209" i="6"/>
  <c r="A210" i="6"/>
  <c r="B210" i="6"/>
  <c r="C210" i="6"/>
  <c r="D210" i="6"/>
  <c r="A211" i="6"/>
  <c r="B211" i="6"/>
  <c r="C211" i="6"/>
  <c r="D211" i="6"/>
  <c r="A212" i="6"/>
  <c r="B212" i="6"/>
  <c r="C212" i="6"/>
  <c r="D212" i="6"/>
  <c r="A213" i="6"/>
  <c r="B213" i="6"/>
  <c r="C213" i="6"/>
  <c r="D213" i="6"/>
  <c r="A214" i="6"/>
  <c r="B214" i="6"/>
  <c r="C214" i="6"/>
  <c r="D214" i="6"/>
  <c r="A215" i="6"/>
  <c r="B215" i="6"/>
  <c r="C215" i="6"/>
  <c r="D215" i="6"/>
  <c r="A216" i="6"/>
  <c r="B216" i="6"/>
  <c r="C216" i="6"/>
  <c r="D216" i="6"/>
  <c r="A217" i="6"/>
  <c r="B217" i="6"/>
  <c r="C217" i="6"/>
  <c r="D217" i="6"/>
  <c r="A218" i="6"/>
  <c r="B218" i="6"/>
  <c r="C218" i="6"/>
  <c r="D218" i="6"/>
  <c r="A219" i="6"/>
  <c r="B219" i="6"/>
  <c r="C219" i="6"/>
  <c r="D219" i="6"/>
  <c r="A220" i="6"/>
  <c r="B220" i="6"/>
  <c r="C220" i="6"/>
  <c r="D220" i="6"/>
  <c r="A221" i="6"/>
  <c r="B221" i="6"/>
  <c r="C221" i="6"/>
  <c r="D221" i="6"/>
  <c r="A222" i="6"/>
  <c r="B222" i="6"/>
  <c r="C222" i="6"/>
  <c r="D222" i="6"/>
  <c r="A223" i="6"/>
  <c r="B223" i="6"/>
  <c r="C223" i="6"/>
  <c r="D223" i="6"/>
  <c r="A224" i="6"/>
  <c r="B224" i="6"/>
  <c r="C224" i="6"/>
  <c r="D224" i="6"/>
  <c r="A225" i="6"/>
  <c r="B225" i="6"/>
  <c r="C225" i="6"/>
  <c r="D225" i="6"/>
  <c r="A226" i="6"/>
  <c r="B226" i="6"/>
  <c r="C226" i="6"/>
  <c r="D226" i="6"/>
  <c r="A227" i="6"/>
  <c r="B227" i="6"/>
  <c r="C227" i="6"/>
  <c r="D227" i="6"/>
  <c r="A228" i="6"/>
  <c r="B228" i="6"/>
  <c r="C228" i="6"/>
  <c r="D228" i="6"/>
  <c r="A229" i="6"/>
  <c r="B229" i="6"/>
  <c r="C229" i="6"/>
  <c r="D229" i="6"/>
  <c r="A230" i="6"/>
  <c r="B230" i="6"/>
  <c r="C230" i="6"/>
  <c r="D230" i="6"/>
  <c r="A231" i="6"/>
  <c r="B231" i="6"/>
  <c r="C231" i="6"/>
  <c r="D231" i="6"/>
  <c r="A232" i="6"/>
  <c r="B232" i="6"/>
  <c r="C232" i="6"/>
  <c r="D232" i="6"/>
  <c r="A233" i="6"/>
  <c r="B233" i="6"/>
  <c r="C233" i="6"/>
  <c r="D233" i="6"/>
  <c r="A234" i="6"/>
  <c r="B234" i="6"/>
  <c r="C234" i="6"/>
  <c r="D234" i="6"/>
  <c r="A235" i="6"/>
  <c r="B235" i="6"/>
  <c r="C235" i="6"/>
  <c r="D235" i="6"/>
  <c r="A236" i="6"/>
  <c r="B236" i="6"/>
  <c r="C236" i="6"/>
  <c r="D236" i="6"/>
  <c r="A237" i="6"/>
  <c r="B237" i="6"/>
  <c r="C237" i="6"/>
  <c r="D237" i="6"/>
  <c r="A238" i="6"/>
  <c r="B238" i="6"/>
  <c r="C238" i="6"/>
  <c r="D238" i="6"/>
  <c r="A239" i="6"/>
  <c r="B239" i="6"/>
  <c r="C239" i="6"/>
  <c r="D239" i="6"/>
  <c r="A240" i="6"/>
  <c r="B240" i="6"/>
  <c r="C240" i="6"/>
  <c r="D240" i="6"/>
  <c r="A241" i="6"/>
  <c r="B241" i="6"/>
  <c r="C241" i="6"/>
  <c r="D241" i="6"/>
  <c r="A242" i="6"/>
  <c r="B242" i="6"/>
  <c r="C242" i="6"/>
  <c r="D242" i="6"/>
  <c r="A243" i="6"/>
  <c r="B243" i="6"/>
  <c r="C243" i="6"/>
  <c r="D243" i="6"/>
  <c r="A244" i="6"/>
  <c r="B244" i="6"/>
  <c r="C244" i="6"/>
  <c r="D244" i="6"/>
  <c r="A245" i="6"/>
  <c r="B245" i="6"/>
  <c r="C245" i="6"/>
  <c r="D245" i="6"/>
  <c r="A246" i="6"/>
  <c r="B246" i="6"/>
  <c r="C246" i="6"/>
  <c r="D246" i="6"/>
  <c r="A247" i="6"/>
  <c r="B247" i="6"/>
  <c r="C247" i="6"/>
  <c r="D247" i="6"/>
  <c r="A248" i="6"/>
  <c r="B248" i="6"/>
  <c r="C248" i="6"/>
  <c r="D248" i="6"/>
  <c r="A249" i="6"/>
  <c r="B249" i="6"/>
  <c r="C249" i="6"/>
  <c r="D249" i="6"/>
  <c r="A250" i="6"/>
  <c r="B250" i="6"/>
  <c r="C250" i="6"/>
  <c r="D250" i="6"/>
  <c r="A251" i="6"/>
  <c r="B251" i="6"/>
  <c r="C251" i="6"/>
  <c r="D251" i="6"/>
  <c r="A252" i="6"/>
  <c r="B252" i="6"/>
  <c r="C252" i="6"/>
  <c r="D252" i="6"/>
  <c r="A253" i="6"/>
  <c r="B253" i="6"/>
  <c r="C253" i="6"/>
  <c r="D253" i="6"/>
  <c r="A254" i="6"/>
  <c r="B254" i="6"/>
  <c r="C254" i="6"/>
  <c r="D254" i="6"/>
  <c r="A255" i="6"/>
  <c r="B255" i="6"/>
  <c r="C255" i="6"/>
  <c r="D255" i="6"/>
  <c r="A256" i="6"/>
  <c r="B256" i="6"/>
  <c r="C256" i="6"/>
  <c r="D256" i="6"/>
  <c r="A257" i="6"/>
  <c r="B257" i="6"/>
  <c r="C257" i="6"/>
  <c r="D257" i="6"/>
  <c r="A258" i="6"/>
  <c r="B258" i="6"/>
  <c r="C258" i="6"/>
  <c r="D258" i="6"/>
  <c r="A259" i="6"/>
  <c r="B259" i="6"/>
  <c r="C259" i="6"/>
  <c r="D259" i="6"/>
  <c r="A260" i="6"/>
  <c r="B260" i="6"/>
  <c r="C260" i="6"/>
  <c r="D260" i="6"/>
  <c r="A261" i="6"/>
  <c r="B261" i="6"/>
  <c r="C261" i="6"/>
  <c r="D261" i="6"/>
  <c r="A262" i="6"/>
  <c r="B262" i="6"/>
  <c r="C262" i="6"/>
  <c r="D262" i="6"/>
  <c r="A263" i="6"/>
  <c r="B263" i="6"/>
  <c r="C263" i="6"/>
  <c r="D263" i="6"/>
  <c r="A264" i="6"/>
  <c r="B264" i="6"/>
  <c r="C264" i="6"/>
  <c r="D264" i="6"/>
  <c r="A265" i="6"/>
  <c r="B265" i="6"/>
  <c r="C265" i="6"/>
  <c r="D265" i="6"/>
  <c r="A266" i="6"/>
  <c r="B266" i="6"/>
  <c r="C266" i="6"/>
  <c r="D266" i="6"/>
  <c r="A267" i="6"/>
  <c r="B267" i="6"/>
  <c r="C267" i="6"/>
  <c r="D267" i="6"/>
  <c r="A268" i="6"/>
  <c r="B268" i="6"/>
  <c r="C268" i="6"/>
  <c r="D268" i="6"/>
  <c r="A269" i="6"/>
  <c r="B269" i="6"/>
  <c r="C269" i="6"/>
  <c r="D269" i="6"/>
  <c r="A270" i="6"/>
  <c r="B270" i="6"/>
  <c r="C270" i="6"/>
  <c r="D270" i="6"/>
  <c r="A271" i="6"/>
  <c r="B271" i="6"/>
  <c r="C271" i="6"/>
  <c r="D271" i="6"/>
  <c r="A272" i="6"/>
  <c r="B272" i="6"/>
  <c r="C272" i="6"/>
  <c r="D272" i="6"/>
  <c r="A273" i="6"/>
  <c r="B273" i="6"/>
  <c r="C273" i="6"/>
  <c r="D273" i="6"/>
  <c r="A274" i="6"/>
  <c r="B274" i="6"/>
  <c r="C274" i="6"/>
  <c r="D274" i="6"/>
  <c r="A275" i="6"/>
  <c r="B275" i="6"/>
  <c r="C275" i="6"/>
  <c r="D275" i="6"/>
  <c r="A276" i="6"/>
  <c r="B276" i="6"/>
  <c r="C276" i="6"/>
  <c r="D276" i="6"/>
  <c r="A277" i="6"/>
  <c r="B277" i="6"/>
  <c r="C277" i="6"/>
  <c r="D277" i="6"/>
  <c r="A278" i="6"/>
  <c r="B278" i="6"/>
  <c r="C278" i="6"/>
  <c r="D278" i="6"/>
  <c r="A279" i="6"/>
  <c r="B279" i="6"/>
  <c r="C279" i="6"/>
  <c r="D279" i="6"/>
  <c r="A280" i="6"/>
  <c r="B280" i="6"/>
  <c r="C280" i="6"/>
  <c r="D280" i="6"/>
  <c r="A281" i="6"/>
  <c r="B281" i="6"/>
  <c r="C281" i="6"/>
  <c r="D281" i="6"/>
  <c r="A282" i="6"/>
  <c r="B282" i="6"/>
  <c r="C282" i="6"/>
  <c r="D282" i="6"/>
  <c r="A283" i="6"/>
  <c r="B283" i="6"/>
  <c r="C283" i="6"/>
  <c r="D283" i="6"/>
  <c r="A284" i="6"/>
  <c r="B284" i="6"/>
  <c r="C284" i="6"/>
  <c r="D284" i="6"/>
  <c r="A285" i="6"/>
  <c r="B285" i="6"/>
  <c r="C285" i="6"/>
  <c r="D285" i="6"/>
  <c r="A286" i="6"/>
  <c r="B286" i="6"/>
  <c r="C286" i="6"/>
  <c r="D286" i="6"/>
  <c r="A287" i="6"/>
  <c r="B287" i="6"/>
  <c r="C287" i="6"/>
  <c r="D287" i="6"/>
  <c r="A288" i="6"/>
  <c r="B288" i="6"/>
  <c r="C288" i="6"/>
  <c r="D288" i="6"/>
  <c r="A289" i="6"/>
  <c r="B289" i="6"/>
  <c r="C289" i="6"/>
  <c r="D289" i="6"/>
  <c r="A290" i="6"/>
  <c r="B290" i="6"/>
  <c r="C290" i="6"/>
  <c r="D290" i="6"/>
  <c r="A291" i="6"/>
  <c r="B291" i="6"/>
  <c r="C291" i="6"/>
  <c r="D291" i="6"/>
  <c r="A292" i="6"/>
  <c r="B292" i="6"/>
  <c r="C292" i="6"/>
  <c r="D292" i="6"/>
  <c r="A293" i="6"/>
  <c r="B293" i="6"/>
  <c r="C293" i="6"/>
  <c r="D293" i="6"/>
  <c r="A294" i="6"/>
  <c r="B294" i="6"/>
  <c r="C294" i="6"/>
  <c r="D294" i="6"/>
  <c r="A295" i="6"/>
  <c r="B295" i="6"/>
  <c r="C295" i="6"/>
  <c r="D295" i="6"/>
  <c r="A296" i="6"/>
  <c r="B296" i="6"/>
  <c r="C296" i="6"/>
  <c r="D296" i="6"/>
  <c r="A297" i="6"/>
  <c r="B297" i="6"/>
  <c r="C297" i="6"/>
  <c r="D297" i="6"/>
  <c r="A298" i="6"/>
  <c r="B298" i="6"/>
  <c r="C298" i="6"/>
  <c r="D298" i="6"/>
  <c r="A299" i="6"/>
  <c r="B299" i="6"/>
  <c r="C299" i="6"/>
  <c r="D299" i="6"/>
  <c r="A300" i="6"/>
  <c r="B300" i="6"/>
  <c r="C300" i="6"/>
  <c r="D300" i="6"/>
  <c r="A301" i="6"/>
  <c r="B301" i="6"/>
  <c r="C301" i="6"/>
  <c r="D301" i="6"/>
  <c r="A302" i="6"/>
  <c r="B302" i="6"/>
  <c r="C302" i="6"/>
  <c r="D302" i="6"/>
  <c r="A303" i="6"/>
  <c r="B303" i="6"/>
  <c r="C303" i="6"/>
  <c r="D303" i="6"/>
  <c r="A304" i="6"/>
  <c r="B304" i="6"/>
  <c r="C304" i="6"/>
  <c r="D304" i="6"/>
  <c r="A305" i="6"/>
  <c r="B305" i="6"/>
  <c r="C305" i="6"/>
  <c r="D305" i="6"/>
  <c r="A306" i="6"/>
  <c r="B306" i="6"/>
  <c r="C306" i="6"/>
  <c r="D306" i="6"/>
  <c r="A307" i="6"/>
  <c r="B307" i="6"/>
  <c r="C307" i="6"/>
  <c r="D307" i="6"/>
  <c r="A308" i="6"/>
  <c r="B308" i="6"/>
  <c r="C308" i="6"/>
  <c r="D308" i="6"/>
  <c r="A309" i="6"/>
  <c r="B309" i="6"/>
  <c r="C309" i="6"/>
  <c r="D309" i="6"/>
  <c r="A310" i="6"/>
  <c r="B310" i="6"/>
  <c r="C310" i="6"/>
  <c r="D310" i="6"/>
  <c r="A311" i="6"/>
  <c r="B311" i="6"/>
  <c r="C311" i="6"/>
  <c r="D311" i="6"/>
  <c r="A312" i="6"/>
  <c r="B312" i="6"/>
  <c r="C312" i="6"/>
  <c r="D312" i="6"/>
  <c r="A313" i="6"/>
  <c r="B313" i="6"/>
  <c r="C313" i="6"/>
  <c r="D313" i="6"/>
  <c r="A314" i="6"/>
  <c r="B314" i="6"/>
  <c r="C314" i="6"/>
  <c r="D314" i="6"/>
  <c r="A315" i="6"/>
  <c r="B315" i="6"/>
  <c r="C315" i="6"/>
  <c r="D315" i="6"/>
  <c r="A316" i="6"/>
  <c r="B316" i="6"/>
  <c r="C316" i="6"/>
  <c r="D316" i="6"/>
  <c r="A317" i="6"/>
  <c r="B317" i="6"/>
  <c r="C317" i="6"/>
  <c r="D317" i="6"/>
  <c r="A318" i="6"/>
  <c r="B318" i="6"/>
  <c r="C318" i="6"/>
  <c r="D318" i="6"/>
  <c r="A319" i="6"/>
  <c r="B319" i="6"/>
  <c r="C319" i="6"/>
  <c r="D319" i="6"/>
  <c r="A320" i="6"/>
  <c r="B320" i="6"/>
  <c r="C320" i="6"/>
  <c r="D320" i="6"/>
  <c r="A321" i="6"/>
  <c r="B321" i="6"/>
  <c r="C321" i="6"/>
  <c r="D321" i="6"/>
  <c r="A322" i="6"/>
  <c r="B322" i="6"/>
  <c r="C322" i="6"/>
  <c r="D322" i="6"/>
  <c r="A323" i="6"/>
  <c r="B323" i="6"/>
  <c r="C323" i="6"/>
  <c r="D323" i="6"/>
  <c r="A324" i="6"/>
  <c r="B324" i="6"/>
  <c r="C324" i="6"/>
  <c r="D324" i="6"/>
  <c r="A325" i="6"/>
  <c r="B325" i="6"/>
  <c r="C325" i="6"/>
  <c r="D325" i="6"/>
  <c r="A326" i="6"/>
  <c r="B326" i="6"/>
  <c r="C326" i="6"/>
  <c r="D326" i="6"/>
  <c r="A327" i="6"/>
  <c r="B327" i="6"/>
  <c r="C327" i="6"/>
  <c r="D327" i="6"/>
  <c r="A328" i="6"/>
  <c r="B328" i="6"/>
  <c r="C328" i="6"/>
  <c r="D328" i="6"/>
  <c r="A329" i="6"/>
  <c r="B329" i="6"/>
  <c r="C329" i="6"/>
  <c r="D329" i="6"/>
  <c r="A330" i="6"/>
  <c r="B330" i="6"/>
  <c r="C330" i="6"/>
  <c r="D330" i="6"/>
  <c r="A331" i="6"/>
  <c r="B331" i="6"/>
  <c r="C331" i="6"/>
  <c r="D331" i="6"/>
  <c r="A332" i="6"/>
  <c r="B332" i="6"/>
  <c r="C332" i="6"/>
  <c r="D332" i="6"/>
  <c r="A333" i="6"/>
  <c r="B333" i="6"/>
  <c r="C333" i="6"/>
  <c r="D333" i="6"/>
  <c r="A334" i="6"/>
  <c r="B334" i="6"/>
  <c r="C334" i="6"/>
  <c r="D334" i="6"/>
  <c r="A335" i="6"/>
  <c r="B335" i="6"/>
  <c r="C335" i="6"/>
  <c r="D335" i="6"/>
  <c r="A336" i="6"/>
  <c r="B336" i="6"/>
  <c r="C336" i="6"/>
  <c r="D336" i="6"/>
  <c r="A337" i="6"/>
  <c r="B337" i="6"/>
  <c r="C337" i="6"/>
  <c r="D337" i="6"/>
  <c r="A338" i="6"/>
  <c r="B338" i="6"/>
  <c r="C338" i="6"/>
  <c r="D338" i="6"/>
  <c r="A339" i="6"/>
  <c r="B339" i="6"/>
  <c r="C339" i="6"/>
  <c r="D339" i="6"/>
  <c r="A340" i="6"/>
  <c r="B340" i="6"/>
  <c r="C340" i="6"/>
  <c r="D340" i="6"/>
  <c r="A341" i="6"/>
  <c r="B341" i="6"/>
  <c r="C341" i="6"/>
  <c r="D341" i="6"/>
  <c r="A342" i="6"/>
  <c r="B342" i="6"/>
  <c r="C342" i="6"/>
  <c r="D342" i="6"/>
  <c r="A343" i="6"/>
  <c r="B343" i="6"/>
  <c r="C343" i="6"/>
  <c r="D343" i="6"/>
  <c r="A344" i="6"/>
  <c r="B344" i="6"/>
  <c r="C344" i="6"/>
  <c r="D344" i="6"/>
  <c r="A345" i="6"/>
  <c r="B345" i="6"/>
  <c r="C345" i="6"/>
  <c r="D345" i="6"/>
  <c r="A346" i="6"/>
  <c r="B346" i="6"/>
  <c r="C346" i="6"/>
  <c r="D346" i="6"/>
  <c r="A347" i="6"/>
  <c r="B347" i="6"/>
  <c r="C347" i="6"/>
  <c r="D347" i="6"/>
  <c r="A348" i="6"/>
  <c r="B348" i="6"/>
  <c r="C348" i="6"/>
  <c r="D348" i="6"/>
  <c r="A349" i="6"/>
  <c r="B349" i="6"/>
  <c r="C349" i="6"/>
  <c r="D349" i="6"/>
  <c r="A350" i="6"/>
  <c r="B350" i="6"/>
  <c r="C350" i="6"/>
  <c r="D350" i="6"/>
  <c r="A351" i="6"/>
  <c r="B351" i="6"/>
  <c r="C351" i="6"/>
  <c r="D351" i="6"/>
  <c r="A352" i="6"/>
  <c r="B352" i="6"/>
  <c r="C352" i="6"/>
  <c r="D352" i="6"/>
  <c r="A353" i="6"/>
  <c r="B353" i="6"/>
  <c r="C353" i="6"/>
  <c r="D353" i="6"/>
  <c r="A354" i="6"/>
  <c r="B354" i="6"/>
  <c r="C354" i="6"/>
  <c r="D354" i="6"/>
  <c r="A355" i="6"/>
  <c r="B355" i="6"/>
  <c r="C355" i="6"/>
  <c r="D355" i="6"/>
  <c r="A356" i="6"/>
  <c r="B356" i="6"/>
  <c r="C356" i="6"/>
  <c r="D356" i="6"/>
  <c r="A357" i="6"/>
  <c r="B357" i="6"/>
  <c r="C357" i="6"/>
  <c r="D357" i="6"/>
  <c r="A358" i="6"/>
  <c r="B358" i="6"/>
  <c r="C358" i="6"/>
  <c r="D358" i="6"/>
  <c r="A359" i="6"/>
  <c r="B359" i="6"/>
  <c r="C359" i="6"/>
  <c r="D359" i="6"/>
  <c r="A360" i="6"/>
  <c r="B360" i="6"/>
  <c r="C360" i="6"/>
  <c r="D360" i="6"/>
  <c r="A361" i="6"/>
  <c r="B361" i="6"/>
  <c r="C361" i="6"/>
  <c r="D361" i="6"/>
  <c r="A362" i="6"/>
  <c r="B362" i="6"/>
  <c r="C362" i="6"/>
  <c r="D362" i="6"/>
  <c r="A363" i="6"/>
  <c r="B363" i="6"/>
  <c r="C363" i="6"/>
  <c r="D363" i="6"/>
  <c r="A364" i="6"/>
  <c r="B364" i="6"/>
  <c r="C364" i="6"/>
  <c r="D364" i="6"/>
  <c r="A365" i="6"/>
  <c r="B365" i="6"/>
  <c r="C365" i="6"/>
  <c r="D365" i="6"/>
  <c r="A366" i="6"/>
  <c r="B366" i="6"/>
  <c r="C366" i="6"/>
  <c r="D366" i="6"/>
  <c r="A367" i="6"/>
  <c r="B367" i="6"/>
  <c r="C367" i="6"/>
  <c r="D367" i="6"/>
  <c r="A368" i="6"/>
  <c r="B368" i="6"/>
  <c r="C368" i="6"/>
  <c r="D368" i="6"/>
  <c r="A369" i="6"/>
  <c r="B369" i="6"/>
  <c r="C369" i="6"/>
  <c r="D369" i="6"/>
  <c r="A370" i="6"/>
  <c r="B370" i="6"/>
  <c r="C370" i="6"/>
  <c r="D370" i="6"/>
  <c r="A371" i="6"/>
  <c r="B371" i="6"/>
  <c r="C371" i="6"/>
  <c r="D371" i="6"/>
  <c r="A372" i="6"/>
  <c r="B372" i="6"/>
  <c r="C372" i="6"/>
  <c r="D372" i="6"/>
  <c r="A373" i="6"/>
  <c r="B373" i="6"/>
  <c r="C373" i="6"/>
  <c r="D373" i="6"/>
  <c r="A374" i="6"/>
  <c r="B374" i="6"/>
  <c r="C374" i="6"/>
  <c r="D374" i="6"/>
  <c r="A375" i="6"/>
  <c r="B375" i="6"/>
  <c r="C375" i="6"/>
  <c r="D375" i="6"/>
  <c r="A376" i="6"/>
  <c r="B376" i="6"/>
  <c r="C376" i="6"/>
  <c r="D376" i="6"/>
  <c r="A377" i="6"/>
  <c r="B377" i="6"/>
  <c r="C377" i="6"/>
  <c r="D377" i="6"/>
  <c r="A378" i="6"/>
  <c r="B378" i="6"/>
  <c r="C378" i="6"/>
  <c r="D378" i="6"/>
  <c r="A379" i="6"/>
  <c r="B379" i="6"/>
  <c r="C379" i="6"/>
  <c r="D379" i="6"/>
  <c r="A380" i="6"/>
  <c r="B380" i="6"/>
  <c r="C380" i="6"/>
  <c r="D380" i="6"/>
  <c r="A381" i="6"/>
  <c r="B381" i="6"/>
  <c r="C381" i="6"/>
  <c r="D381" i="6"/>
  <c r="A382" i="6"/>
  <c r="B382" i="6"/>
  <c r="C382" i="6"/>
  <c r="D382" i="6"/>
  <c r="A383" i="6"/>
  <c r="B383" i="6"/>
  <c r="C383" i="6"/>
  <c r="D383" i="6"/>
  <c r="A384" i="6"/>
  <c r="B384" i="6"/>
  <c r="C384" i="6"/>
  <c r="D384" i="6"/>
  <c r="A385" i="6"/>
  <c r="B385" i="6"/>
  <c r="C385" i="6"/>
  <c r="D385" i="6"/>
  <c r="A386" i="6"/>
  <c r="B386" i="6"/>
  <c r="C386" i="6"/>
  <c r="D386" i="6"/>
  <c r="A387" i="6"/>
  <c r="B387" i="6"/>
  <c r="C387" i="6"/>
  <c r="D387" i="6"/>
  <c r="A388" i="6"/>
  <c r="B388" i="6"/>
  <c r="C388" i="6"/>
  <c r="D388" i="6"/>
  <c r="A389" i="6"/>
  <c r="B389" i="6"/>
  <c r="C389" i="6"/>
  <c r="D389" i="6"/>
  <c r="A390" i="6"/>
  <c r="B390" i="6"/>
  <c r="C390" i="6"/>
  <c r="D390" i="6"/>
  <c r="A391" i="6"/>
  <c r="B391" i="6"/>
  <c r="C391" i="6"/>
  <c r="D391" i="6"/>
  <c r="A392" i="6"/>
  <c r="B392" i="6"/>
  <c r="C392" i="6"/>
  <c r="D392" i="6"/>
  <c r="A393" i="6"/>
  <c r="B393" i="6"/>
  <c r="C393" i="6"/>
  <c r="D393" i="6"/>
  <c r="A394" i="6"/>
  <c r="B394" i="6"/>
  <c r="C394" i="6"/>
  <c r="D394" i="6"/>
  <c r="A395" i="6"/>
  <c r="B395" i="6"/>
  <c r="C395" i="6"/>
  <c r="D395" i="6"/>
  <c r="A396" i="6"/>
  <c r="B396" i="6"/>
  <c r="C396" i="6"/>
  <c r="D396" i="6"/>
  <c r="A397" i="6"/>
  <c r="B397" i="6"/>
  <c r="C397" i="6"/>
  <c r="D397" i="6"/>
  <c r="A398" i="6"/>
  <c r="B398" i="6"/>
  <c r="C398" i="6"/>
  <c r="D398" i="6"/>
  <c r="A399" i="6"/>
  <c r="B399" i="6"/>
  <c r="C399" i="6"/>
  <c r="D399" i="6"/>
  <c r="A400" i="6"/>
  <c r="B400" i="6"/>
  <c r="C400" i="6"/>
  <c r="D400" i="6"/>
  <c r="A401" i="6"/>
  <c r="B401" i="6"/>
  <c r="C401" i="6"/>
  <c r="D401" i="6"/>
  <c r="A402" i="6"/>
  <c r="B402" i="6"/>
  <c r="C402" i="6"/>
  <c r="D402" i="6"/>
  <c r="A403" i="6"/>
  <c r="B403" i="6"/>
  <c r="C403" i="6"/>
  <c r="D403" i="6"/>
  <c r="A404" i="6"/>
  <c r="B404" i="6"/>
  <c r="C404" i="6"/>
  <c r="D404" i="6"/>
  <c r="A405" i="6"/>
  <c r="B405" i="6"/>
  <c r="C405" i="6"/>
  <c r="D405" i="6"/>
  <c r="A406" i="6"/>
  <c r="B406" i="6"/>
  <c r="C406" i="6"/>
  <c r="D406" i="6"/>
  <c r="A407" i="6"/>
  <c r="B407" i="6"/>
  <c r="C407" i="6"/>
  <c r="D407" i="6"/>
  <c r="A408" i="6"/>
  <c r="B408" i="6"/>
  <c r="C408" i="6"/>
  <c r="D408" i="6"/>
  <c r="A409" i="6"/>
  <c r="B409" i="6"/>
  <c r="C409" i="6"/>
  <c r="D409" i="6"/>
  <c r="A410" i="6"/>
  <c r="B410" i="6"/>
  <c r="C410" i="6"/>
  <c r="D410" i="6"/>
  <c r="A411" i="6"/>
  <c r="B411" i="6"/>
  <c r="C411" i="6"/>
  <c r="D411" i="6"/>
  <c r="A412" i="6"/>
  <c r="B412" i="6"/>
  <c r="C412" i="6"/>
  <c r="D412" i="6"/>
  <c r="A413" i="6"/>
  <c r="B413" i="6"/>
  <c r="C413" i="6"/>
  <c r="D413" i="6"/>
  <c r="A414" i="6"/>
  <c r="B414" i="6"/>
  <c r="C414" i="6"/>
  <c r="D414" i="6"/>
  <c r="A415" i="6"/>
  <c r="B415" i="6"/>
  <c r="C415" i="6"/>
  <c r="D415" i="6"/>
  <c r="A416" i="6"/>
  <c r="B416" i="6"/>
  <c r="C416" i="6"/>
  <c r="D416" i="6"/>
  <c r="A417" i="6"/>
  <c r="B417" i="6"/>
  <c r="C417" i="6"/>
  <c r="D417" i="6"/>
  <c r="A418" i="6"/>
  <c r="B418" i="6"/>
  <c r="C418" i="6"/>
  <c r="D418" i="6"/>
  <c r="A419" i="6"/>
  <c r="B419" i="6"/>
  <c r="C419" i="6"/>
  <c r="D419" i="6"/>
  <c r="A420" i="6"/>
  <c r="B420" i="6"/>
  <c r="C420" i="6"/>
  <c r="D420" i="6"/>
  <c r="A421" i="6"/>
  <c r="B421" i="6"/>
  <c r="C421" i="6"/>
  <c r="D421" i="6"/>
  <c r="A422" i="6"/>
  <c r="B422" i="6"/>
  <c r="C422" i="6"/>
  <c r="D422" i="6"/>
  <c r="A423" i="6"/>
  <c r="B423" i="6"/>
  <c r="C423" i="6"/>
  <c r="D423" i="6"/>
  <c r="A424" i="6"/>
  <c r="B424" i="6"/>
  <c r="C424" i="6"/>
  <c r="D424" i="6"/>
  <c r="A425" i="6"/>
  <c r="B425" i="6"/>
  <c r="C425" i="6"/>
  <c r="D425" i="6"/>
  <c r="A426" i="6"/>
  <c r="B426" i="6"/>
  <c r="C426" i="6"/>
  <c r="D426" i="6"/>
  <c r="A427" i="6"/>
  <c r="B427" i="6"/>
  <c r="C427" i="6"/>
  <c r="D427" i="6"/>
  <c r="A428" i="6"/>
  <c r="B428" i="6"/>
  <c r="C428" i="6"/>
  <c r="D428" i="6"/>
  <c r="A429" i="6"/>
  <c r="B429" i="6"/>
  <c r="C429" i="6"/>
  <c r="D429" i="6"/>
  <c r="A430" i="6"/>
  <c r="B430" i="6"/>
  <c r="C430" i="6"/>
  <c r="D430" i="6"/>
  <c r="A431" i="6"/>
  <c r="B431" i="6"/>
  <c r="C431" i="6"/>
  <c r="D431" i="6"/>
  <c r="A432" i="6"/>
  <c r="B432" i="6"/>
  <c r="C432" i="6"/>
  <c r="D432" i="6"/>
  <c r="A433" i="6"/>
  <c r="B433" i="6"/>
  <c r="C433" i="6"/>
  <c r="D433" i="6"/>
  <c r="A434" i="6"/>
  <c r="B434" i="6"/>
  <c r="C434" i="6"/>
  <c r="D434" i="6"/>
  <c r="A435" i="6"/>
  <c r="B435" i="6"/>
  <c r="C435" i="6"/>
  <c r="D435" i="6"/>
  <c r="A436" i="6"/>
  <c r="B436" i="6"/>
  <c r="C436" i="6"/>
  <c r="D436" i="6"/>
  <c r="A437" i="6"/>
  <c r="B437" i="6"/>
  <c r="C437" i="6"/>
  <c r="D437" i="6"/>
  <c r="A438" i="6"/>
  <c r="B438" i="6"/>
  <c r="C438" i="6"/>
  <c r="D438" i="6"/>
  <c r="A439" i="6"/>
  <c r="B439" i="6"/>
  <c r="C439" i="6"/>
  <c r="D439" i="6"/>
  <c r="A440" i="6"/>
  <c r="B440" i="6"/>
  <c r="C440" i="6"/>
  <c r="D440" i="6"/>
  <c r="A441" i="6"/>
  <c r="B441" i="6"/>
  <c r="C441" i="6"/>
  <c r="D441" i="6"/>
  <c r="A442" i="6"/>
  <c r="B442" i="6"/>
  <c r="C442" i="6"/>
  <c r="D442" i="6"/>
  <c r="A443" i="6"/>
  <c r="B443" i="6"/>
  <c r="C443" i="6"/>
  <c r="D443" i="6"/>
  <c r="A444" i="6"/>
  <c r="B444" i="6"/>
  <c r="C444" i="6"/>
  <c r="D444" i="6"/>
  <c r="A445" i="6"/>
  <c r="B445" i="6"/>
  <c r="C445" i="6"/>
  <c r="D445" i="6"/>
  <c r="A446" i="6"/>
  <c r="B446" i="6"/>
  <c r="C446" i="6"/>
  <c r="D446" i="6"/>
  <c r="A447" i="6"/>
  <c r="B447" i="6"/>
  <c r="C447" i="6"/>
  <c r="D447" i="6"/>
  <c r="A448" i="6"/>
  <c r="B448" i="6"/>
  <c r="C448" i="6"/>
  <c r="D448" i="6"/>
  <c r="A449" i="6"/>
  <c r="B449" i="6"/>
  <c r="C449" i="6"/>
  <c r="D449" i="6"/>
  <c r="A450" i="6"/>
  <c r="B450" i="6"/>
  <c r="C450" i="6"/>
  <c r="D450" i="6"/>
  <c r="A451" i="6"/>
  <c r="B451" i="6"/>
  <c r="C451" i="6"/>
  <c r="D451" i="6"/>
  <c r="A452" i="6"/>
  <c r="B452" i="6"/>
  <c r="C452" i="6"/>
  <c r="D452" i="6"/>
  <c r="A453" i="6"/>
  <c r="B453" i="6"/>
  <c r="C453" i="6"/>
  <c r="D453" i="6"/>
  <c r="A454" i="6"/>
  <c r="B454" i="6"/>
  <c r="C454" i="6"/>
  <c r="D454" i="6"/>
  <c r="A455" i="6"/>
  <c r="B455" i="6"/>
  <c r="C455" i="6"/>
  <c r="D455" i="6"/>
  <c r="A456" i="6"/>
  <c r="B456" i="6"/>
  <c r="C456" i="6"/>
  <c r="D456" i="6"/>
  <c r="A457" i="6"/>
  <c r="B457" i="6"/>
  <c r="C457" i="6"/>
  <c r="D457" i="6"/>
  <c r="A458" i="6"/>
  <c r="B458" i="6"/>
  <c r="C458" i="6"/>
  <c r="D458" i="6"/>
  <c r="A459" i="6"/>
  <c r="B459" i="6"/>
  <c r="C459" i="6"/>
  <c r="D459" i="6"/>
  <c r="A460" i="6"/>
  <c r="B460" i="6"/>
  <c r="C460" i="6"/>
  <c r="D460" i="6"/>
  <c r="A461" i="6"/>
  <c r="B461" i="6"/>
  <c r="C461" i="6"/>
  <c r="D461" i="6"/>
  <c r="A462" i="6"/>
  <c r="B462" i="6"/>
  <c r="C462" i="6"/>
  <c r="D462" i="6"/>
  <c r="A463" i="6"/>
  <c r="B463" i="6"/>
  <c r="C463" i="6"/>
  <c r="D463" i="6"/>
  <c r="A464" i="6"/>
  <c r="B464" i="6"/>
  <c r="C464" i="6"/>
  <c r="D464" i="6"/>
  <c r="A465" i="6"/>
  <c r="B465" i="6"/>
  <c r="C465" i="6"/>
  <c r="D465" i="6"/>
  <c r="A466" i="6"/>
  <c r="B466" i="6"/>
  <c r="C466" i="6"/>
  <c r="D466" i="6"/>
  <c r="A467" i="6"/>
  <c r="B467" i="6"/>
  <c r="C467" i="6"/>
  <c r="D467" i="6"/>
  <c r="A468" i="6"/>
  <c r="B468" i="6"/>
  <c r="C468" i="6"/>
  <c r="D468" i="6"/>
  <c r="A469" i="6"/>
  <c r="B469" i="6"/>
  <c r="C469" i="6"/>
  <c r="D469" i="6"/>
  <c r="A470" i="6"/>
  <c r="B470" i="6"/>
  <c r="C470" i="6"/>
  <c r="D470" i="6"/>
  <c r="A471" i="6"/>
  <c r="B471" i="6"/>
  <c r="C471" i="6"/>
  <c r="D471" i="6"/>
  <c r="A472" i="6"/>
  <c r="B472" i="6"/>
  <c r="C472" i="6"/>
  <c r="D472" i="6"/>
  <c r="A473" i="6"/>
  <c r="B473" i="6"/>
  <c r="C473" i="6"/>
  <c r="D473" i="6"/>
  <c r="A474" i="6"/>
  <c r="B474" i="6"/>
  <c r="C474" i="6"/>
  <c r="D474" i="6"/>
  <c r="A475" i="6"/>
  <c r="B475" i="6"/>
  <c r="C475" i="6"/>
  <c r="D475" i="6"/>
  <c r="A476" i="6"/>
  <c r="B476" i="6"/>
  <c r="C476" i="6"/>
  <c r="D476" i="6"/>
  <c r="A477" i="6"/>
  <c r="B477" i="6"/>
  <c r="C477" i="6"/>
  <c r="D477" i="6"/>
  <c r="A478" i="6"/>
  <c r="B478" i="6"/>
  <c r="C478" i="6"/>
  <c r="D478" i="6"/>
  <c r="A479" i="6"/>
  <c r="B479" i="6"/>
  <c r="C479" i="6"/>
  <c r="D479" i="6"/>
  <c r="A480" i="6"/>
  <c r="B480" i="6"/>
  <c r="C480" i="6"/>
  <c r="D480" i="6"/>
  <c r="A481" i="6"/>
  <c r="B481" i="6"/>
  <c r="C481" i="6"/>
  <c r="D481" i="6"/>
  <c r="A482" i="6"/>
  <c r="B482" i="6"/>
  <c r="C482" i="6"/>
  <c r="D482" i="6"/>
  <c r="A483" i="6"/>
  <c r="B483" i="6"/>
  <c r="C483" i="6"/>
  <c r="D483" i="6"/>
  <c r="A484" i="6"/>
  <c r="B484" i="6"/>
  <c r="C484" i="6"/>
  <c r="D484" i="6"/>
  <c r="A485" i="6"/>
  <c r="B485" i="6"/>
  <c r="C485" i="6"/>
  <c r="D485" i="6"/>
  <c r="A486" i="6"/>
  <c r="B486" i="6"/>
  <c r="C486" i="6"/>
  <c r="D486" i="6"/>
  <c r="A487" i="6"/>
  <c r="B487" i="6"/>
  <c r="C487" i="6"/>
  <c r="D487" i="6"/>
  <c r="A488" i="6"/>
  <c r="B488" i="6"/>
  <c r="C488" i="6"/>
  <c r="D488" i="6"/>
  <c r="A489" i="6"/>
  <c r="B489" i="6"/>
  <c r="C489" i="6"/>
  <c r="D489" i="6"/>
  <c r="A490" i="6"/>
  <c r="B490" i="6"/>
  <c r="C490" i="6"/>
  <c r="D490" i="6"/>
  <c r="A491" i="6"/>
  <c r="B491" i="6"/>
  <c r="C491" i="6"/>
  <c r="D491" i="6"/>
  <c r="A492" i="6"/>
  <c r="B492" i="6"/>
  <c r="C492" i="6"/>
  <c r="D492" i="6"/>
  <c r="A493" i="6"/>
  <c r="B493" i="6"/>
  <c r="C493" i="6"/>
  <c r="D493" i="6"/>
  <c r="A494" i="6"/>
  <c r="B494" i="6"/>
  <c r="C494" i="6"/>
  <c r="D494" i="6"/>
  <c r="A495" i="6"/>
  <c r="B495" i="6"/>
  <c r="C495" i="6"/>
  <c r="D495" i="6"/>
  <c r="A496" i="6"/>
  <c r="B496" i="6"/>
  <c r="C496" i="6"/>
  <c r="D496" i="6"/>
  <c r="A497" i="6"/>
  <c r="B497" i="6"/>
  <c r="C497" i="6"/>
  <c r="D497" i="6"/>
  <c r="A498" i="6"/>
  <c r="B498" i="6"/>
  <c r="C498" i="6"/>
  <c r="D498" i="6"/>
  <c r="A499" i="6"/>
  <c r="B499" i="6"/>
  <c r="C499" i="6"/>
  <c r="D499" i="6"/>
  <c r="A500" i="6"/>
  <c r="B500" i="6"/>
  <c r="C500" i="6"/>
  <c r="D500" i="6"/>
  <c r="A501" i="6"/>
  <c r="B501" i="6"/>
  <c r="C501" i="6"/>
  <c r="D501" i="6"/>
  <c r="A502" i="6"/>
  <c r="B502" i="6"/>
  <c r="C502" i="6"/>
  <c r="D502" i="6"/>
  <c r="A503" i="6"/>
  <c r="B503" i="6"/>
  <c r="C503" i="6"/>
  <c r="D503" i="6"/>
  <c r="A504" i="6"/>
  <c r="B504" i="6"/>
  <c r="C504" i="6"/>
  <c r="D504" i="6"/>
  <c r="A505" i="6"/>
  <c r="B505" i="6"/>
  <c r="C505" i="6"/>
  <c r="D505" i="6"/>
  <c r="A506" i="6"/>
  <c r="B506" i="6"/>
  <c r="C506" i="6"/>
  <c r="D506" i="6"/>
  <c r="A507" i="6"/>
  <c r="B507" i="6"/>
  <c r="C507" i="6"/>
  <c r="D507" i="6"/>
  <c r="A508" i="6"/>
  <c r="B508" i="6"/>
  <c r="C508" i="6"/>
  <c r="D508" i="6"/>
  <c r="A509" i="6"/>
  <c r="B509" i="6"/>
  <c r="C509" i="6"/>
  <c r="D509" i="6"/>
  <c r="A510" i="6"/>
  <c r="B510" i="6"/>
  <c r="C510" i="6"/>
  <c r="D510" i="6"/>
  <c r="A511" i="6"/>
  <c r="B511" i="6"/>
  <c r="C511" i="6"/>
  <c r="D511" i="6"/>
  <c r="A512" i="6"/>
  <c r="B512" i="6"/>
  <c r="C512" i="6"/>
  <c r="D512" i="6"/>
  <c r="A513" i="6"/>
  <c r="B513" i="6"/>
  <c r="C513" i="6"/>
  <c r="D513" i="6"/>
  <c r="A514" i="6"/>
  <c r="B514" i="6"/>
  <c r="C514" i="6"/>
  <c r="D514" i="6"/>
  <c r="A515" i="6"/>
  <c r="B515" i="6"/>
  <c r="C515" i="6"/>
  <c r="D515" i="6"/>
  <c r="A516" i="6"/>
  <c r="B516" i="6"/>
  <c r="C516" i="6"/>
  <c r="D516" i="6"/>
  <c r="A517" i="6"/>
  <c r="B517" i="6"/>
  <c r="C517" i="6"/>
  <c r="D517" i="6"/>
  <c r="A518" i="6"/>
  <c r="B518" i="6"/>
  <c r="C518" i="6"/>
  <c r="D518" i="6"/>
  <c r="A519" i="6"/>
  <c r="B519" i="6"/>
  <c r="C519" i="6"/>
  <c r="D519" i="6"/>
  <c r="A520" i="6"/>
  <c r="B520" i="6"/>
  <c r="C520" i="6"/>
  <c r="D520" i="6"/>
  <c r="A521" i="6"/>
  <c r="B521" i="6"/>
  <c r="C521" i="6"/>
  <c r="D521" i="6"/>
  <c r="A522" i="6"/>
  <c r="B522" i="6"/>
  <c r="C522" i="6"/>
  <c r="D522" i="6"/>
  <c r="A523" i="6"/>
  <c r="B523" i="6"/>
  <c r="C523" i="6"/>
  <c r="D523" i="6"/>
  <c r="A524" i="6"/>
  <c r="B524" i="6"/>
  <c r="C524" i="6"/>
  <c r="D524" i="6"/>
  <c r="A525" i="6"/>
  <c r="B525" i="6"/>
  <c r="C525" i="6"/>
  <c r="D525" i="6"/>
  <c r="A526" i="6"/>
  <c r="B526" i="6"/>
  <c r="C526" i="6"/>
  <c r="D526" i="6"/>
  <c r="A527" i="6"/>
  <c r="B527" i="6"/>
  <c r="C527" i="6"/>
  <c r="D527" i="6"/>
  <c r="A528" i="6"/>
  <c r="B528" i="6"/>
  <c r="C528" i="6"/>
  <c r="D528" i="6"/>
  <c r="A529" i="6"/>
  <c r="B529" i="6"/>
  <c r="C529" i="6"/>
  <c r="D529" i="6"/>
  <c r="A530" i="6"/>
  <c r="B530" i="6"/>
  <c r="C530" i="6"/>
  <c r="D530" i="6"/>
  <c r="A531" i="6"/>
  <c r="B531" i="6"/>
  <c r="C531" i="6"/>
  <c r="D531" i="6"/>
  <c r="A532" i="6"/>
  <c r="B532" i="6"/>
  <c r="C532" i="6"/>
  <c r="D532" i="6"/>
  <c r="A533" i="6"/>
  <c r="B533" i="6"/>
  <c r="C533" i="6"/>
  <c r="D533" i="6"/>
  <c r="A534" i="6"/>
  <c r="B534" i="6"/>
  <c r="C534" i="6"/>
  <c r="D534" i="6"/>
  <c r="A535" i="6"/>
  <c r="B535" i="6"/>
  <c r="C535" i="6"/>
  <c r="D535" i="6"/>
  <c r="A536" i="6"/>
  <c r="B536" i="6"/>
  <c r="C536" i="6"/>
  <c r="D536" i="6"/>
  <c r="A537" i="6"/>
  <c r="B537" i="6"/>
  <c r="C537" i="6"/>
  <c r="D537" i="6"/>
  <c r="A538" i="6"/>
  <c r="B538" i="6"/>
  <c r="C538" i="6"/>
  <c r="D538" i="6"/>
  <c r="A539" i="6"/>
  <c r="B539" i="6"/>
  <c r="C539" i="6"/>
  <c r="D539" i="6"/>
  <c r="A540" i="6"/>
  <c r="B540" i="6"/>
  <c r="C540" i="6"/>
  <c r="D540" i="6"/>
  <c r="A541" i="6"/>
  <c r="B541" i="6"/>
  <c r="C541" i="6"/>
  <c r="D541" i="6"/>
  <c r="A542" i="6"/>
  <c r="B542" i="6"/>
  <c r="C542" i="6"/>
  <c r="D542" i="6"/>
  <c r="A543" i="6"/>
  <c r="B543" i="6"/>
  <c r="C543" i="6"/>
  <c r="D543" i="6"/>
  <c r="A544" i="6"/>
  <c r="B544" i="6"/>
  <c r="C544" i="6"/>
  <c r="D544" i="6"/>
  <c r="A545" i="6"/>
  <c r="B545" i="6"/>
  <c r="C545" i="6"/>
  <c r="D545" i="6"/>
  <c r="A546" i="6"/>
  <c r="B546" i="6"/>
  <c r="C546" i="6"/>
  <c r="D546" i="6"/>
  <c r="A547" i="6"/>
  <c r="B547" i="6"/>
  <c r="C547" i="6"/>
  <c r="D547" i="6"/>
  <c r="A548" i="6"/>
  <c r="B548" i="6"/>
  <c r="C548" i="6"/>
  <c r="D548" i="6"/>
  <c r="A549" i="6"/>
  <c r="B549" i="6"/>
  <c r="C549" i="6"/>
  <c r="D549" i="6"/>
  <c r="A550" i="6"/>
  <c r="B550" i="6"/>
  <c r="C550" i="6"/>
  <c r="D550" i="6"/>
  <c r="A551" i="6"/>
  <c r="B551" i="6"/>
  <c r="C551" i="6"/>
  <c r="D551" i="6"/>
  <c r="A552" i="6"/>
  <c r="B552" i="6"/>
  <c r="C552" i="6"/>
  <c r="D552" i="6"/>
  <c r="A553" i="6"/>
  <c r="B553" i="6"/>
  <c r="C553" i="6"/>
  <c r="D553" i="6"/>
  <c r="A554" i="6"/>
  <c r="B554" i="6"/>
  <c r="C554" i="6"/>
  <c r="D554" i="6"/>
  <c r="A555" i="6"/>
  <c r="B555" i="6"/>
  <c r="C555" i="6"/>
  <c r="D555" i="6"/>
  <c r="A556" i="6"/>
  <c r="B556" i="6"/>
  <c r="C556" i="6"/>
  <c r="D556" i="6"/>
  <c r="A557" i="6"/>
  <c r="B557" i="6"/>
  <c r="C557" i="6"/>
  <c r="D557" i="6"/>
  <c r="A558" i="6"/>
  <c r="B558" i="6"/>
  <c r="C558" i="6"/>
  <c r="D558" i="6"/>
  <c r="A559" i="6"/>
  <c r="B559" i="6"/>
  <c r="C559" i="6"/>
  <c r="D559" i="6"/>
  <c r="A560" i="6"/>
  <c r="B560" i="6"/>
  <c r="C560" i="6"/>
  <c r="D560" i="6"/>
  <c r="A561" i="6"/>
  <c r="B561" i="6"/>
  <c r="C561" i="6"/>
  <c r="D561" i="6"/>
  <c r="A562" i="6"/>
  <c r="B562" i="6"/>
  <c r="C562" i="6"/>
  <c r="D562" i="6"/>
  <c r="A563" i="6"/>
  <c r="B563" i="6"/>
  <c r="C563" i="6"/>
  <c r="D563" i="6"/>
  <c r="A564" i="6"/>
  <c r="B564" i="6"/>
  <c r="C564" i="6"/>
  <c r="D564" i="6"/>
  <c r="A565" i="6"/>
  <c r="B565" i="6"/>
  <c r="C565" i="6"/>
  <c r="D565" i="6"/>
  <c r="A566" i="6"/>
  <c r="B566" i="6"/>
  <c r="C566" i="6"/>
  <c r="D566" i="6"/>
  <c r="A567" i="6"/>
  <c r="B567" i="6"/>
  <c r="C567" i="6"/>
  <c r="D567" i="6"/>
  <c r="A568" i="6"/>
  <c r="B568" i="6"/>
  <c r="C568" i="6"/>
  <c r="D568" i="6"/>
  <c r="A569" i="6"/>
  <c r="B569" i="6"/>
  <c r="C569" i="6"/>
  <c r="D569" i="6"/>
  <c r="A570" i="6"/>
  <c r="B570" i="6"/>
  <c r="C570" i="6"/>
  <c r="D570" i="6"/>
  <c r="A571" i="6"/>
  <c r="B571" i="6"/>
  <c r="C571" i="6"/>
  <c r="D571" i="6"/>
  <c r="A572" i="6"/>
  <c r="B572" i="6"/>
  <c r="C572" i="6"/>
  <c r="D572" i="6"/>
  <c r="A573" i="6"/>
  <c r="B573" i="6"/>
  <c r="C573" i="6"/>
  <c r="D573" i="6"/>
  <c r="A574" i="6"/>
  <c r="B574" i="6"/>
  <c r="C574" i="6"/>
  <c r="D574" i="6"/>
  <c r="A575" i="6"/>
  <c r="B575" i="6"/>
  <c r="C575" i="6"/>
  <c r="D575" i="6"/>
  <c r="A576" i="6"/>
  <c r="B576" i="6"/>
  <c r="C576" i="6"/>
  <c r="D576" i="6"/>
  <c r="A577" i="6"/>
  <c r="B577" i="6"/>
  <c r="C577" i="6"/>
  <c r="D577" i="6"/>
  <c r="A578" i="6"/>
  <c r="B578" i="6"/>
  <c r="C578" i="6"/>
  <c r="D578" i="6"/>
  <c r="A579" i="6"/>
  <c r="B579" i="6"/>
  <c r="C579" i="6"/>
  <c r="D579" i="6"/>
  <c r="A580" i="6"/>
  <c r="B580" i="6"/>
  <c r="C580" i="6"/>
  <c r="D580" i="6"/>
  <c r="A581" i="6"/>
  <c r="B581" i="6"/>
  <c r="C581" i="6"/>
  <c r="D581" i="6"/>
  <c r="A582" i="6"/>
  <c r="B582" i="6"/>
  <c r="C582" i="6"/>
  <c r="D582" i="6"/>
  <c r="A583" i="6"/>
  <c r="B583" i="6"/>
  <c r="C583" i="6"/>
  <c r="D583" i="6"/>
  <c r="A584" i="6"/>
  <c r="B584" i="6"/>
  <c r="C584" i="6"/>
  <c r="D584" i="6"/>
  <c r="A585" i="6"/>
  <c r="B585" i="6"/>
  <c r="C585" i="6"/>
  <c r="D585" i="6"/>
  <c r="A586" i="6"/>
  <c r="B586" i="6"/>
  <c r="C586" i="6"/>
  <c r="D586" i="6"/>
  <c r="A587" i="6"/>
  <c r="B587" i="6"/>
  <c r="C587" i="6"/>
  <c r="D587" i="6"/>
  <c r="A588" i="6"/>
  <c r="B588" i="6"/>
  <c r="C588" i="6"/>
  <c r="D588" i="6"/>
  <c r="A589" i="6"/>
  <c r="B589" i="6"/>
  <c r="C589" i="6"/>
  <c r="D589" i="6"/>
  <c r="A590" i="6"/>
  <c r="B590" i="6"/>
  <c r="C590" i="6"/>
  <c r="D590" i="6"/>
  <c r="A591" i="6"/>
  <c r="B591" i="6"/>
  <c r="C591" i="6"/>
  <c r="D591" i="6"/>
  <c r="A592" i="6"/>
  <c r="B592" i="6"/>
  <c r="C592" i="6"/>
  <c r="D592" i="6"/>
  <c r="A593" i="6"/>
  <c r="B593" i="6"/>
  <c r="C593" i="6"/>
  <c r="D593" i="6"/>
  <c r="A594" i="6"/>
  <c r="B594" i="6"/>
  <c r="C594" i="6"/>
  <c r="D594" i="6"/>
  <c r="A595" i="6"/>
  <c r="B595" i="6"/>
  <c r="C595" i="6"/>
  <c r="D595" i="6"/>
  <c r="A596" i="6"/>
  <c r="B596" i="6"/>
  <c r="C596" i="6"/>
  <c r="D596" i="6"/>
  <c r="A597" i="6"/>
  <c r="B597" i="6"/>
  <c r="C597" i="6"/>
  <c r="D597" i="6"/>
  <c r="A598" i="6"/>
  <c r="B598" i="6"/>
  <c r="C598" i="6"/>
  <c r="D598" i="6"/>
  <c r="A599" i="6"/>
  <c r="B599" i="6"/>
  <c r="C599" i="6"/>
  <c r="D599" i="6"/>
  <c r="A600" i="6"/>
  <c r="B600" i="6"/>
  <c r="C600" i="6"/>
  <c r="D600" i="6"/>
  <c r="A601" i="6"/>
  <c r="B601" i="6"/>
  <c r="C601" i="6"/>
  <c r="D601" i="6"/>
  <c r="A602" i="6"/>
  <c r="B602" i="6"/>
  <c r="C602" i="6"/>
  <c r="D602" i="6"/>
  <c r="A603" i="6"/>
  <c r="B603" i="6"/>
  <c r="C603" i="6"/>
  <c r="D603" i="6"/>
  <c r="A604" i="6"/>
  <c r="B604" i="6"/>
  <c r="C604" i="6"/>
  <c r="D604" i="6"/>
  <c r="A605" i="6"/>
  <c r="B605" i="6"/>
  <c r="C605" i="6"/>
  <c r="D605" i="6"/>
  <c r="A606" i="6"/>
  <c r="B606" i="6"/>
  <c r="C606" i="6"/>
  <c r="D606" i="6"/>
  <c r="A607" i="6"/>
  <c r="B607" i="6"/>
  <c r="C607" i="6"/>
  <c r="D607" i="6"/>
  <c r="A608" i="6"/>
  <c r="B608" i="6"/>
  <c r="C608" i="6"/>
  <c r="D608" i="6"/>
  <c r="A609" i="6"/>
  <c r="B609" i="6"/>
  <c r="C609" i="6"/>
  <c r="D609" i="6"/>
  <c r="A610" i="6"/>
  <c r="B610" i="6"/>
  <c r="C610" i="6"/>
  <c r="D610" i="6"/>
  <c r="A611" i="6"/>
  <c r="B611" i="6"/>
  <c r="C611" i="6"/>
  <c r="D611" i="6"/>
  <c r="A612" i="6"/>
  <c r="B612" i="6"/>
  <c r="C612" i="6"/>
  <c r="D612" i="6"/>
  <c r="A613" i="6"/>
  <c r="B613" i="6"/>
  <c r="C613" i="6"/>
  <c r="D613" i="6"/>
  <c r="A614" i="6"/>
  <c r="B614" i="6"/>
  <c r="C614" i="6"/>
  <c r="D614" i="6"/>
  <c r="A615" i="6"/>
  <c r="B615" i="6"/>
  <c r="C615" i="6"/>
  <c r="D615" i="6"/>
  <c r="A616" i="6"/>
  <c r="B616" i="6"/>
  <c r="C616" i="6"/>
  <c r="D616" i="6"/>
  <c r="A617" i="6"/>
  <c r="B617" i="6"/>
  <c r="C617" i="6"/>
  <c r="D617" i="6"/>
  <c r="A618" i="6"/>
  <c r="B618" i="6"/>
  <c r="C618" i="6"/>
  <c r="D618" i="6"/>
  <c r="A619" i="6"/>
  <c r="B619" i="6"/>
  <c r="C619" i="6"/>
  <c r="D619" i="6"/>
  <c r="A620" i="6"/>
  <c r="B620" i="6"/>
  <c r="C620" i="6"/>
  <c r="D620" i="6"/>
  <c r="A621" i="6"/>
  <c r="B621" i="6"/>
  <c r="C621" i="6"/>
  <c r="D621" i="6"/>
  <c r="A622" i="6"/>
  <c r="B622" i="6"/>
  <c r="C622" i="6"/>
  <c r="D622" i="6"/>
  <c r="A623" i="6"/>
  <c r="B623" i="6"/>
  <c r="C623" i="6"/>
  <c r="D623" i="6"/>
  <c r="A624" i="6"/>
  <c r="B624" i="6"/>
  <c r="C624" i="6"/>
  <c r="D624" i="6"/>
  <c r="A625" i="6"/>
  <c r="B625" i="6"/>
  <c r="C625" i="6"/>
  <c r="D625" i="6"/>
  <c r="A626" i="6"/>
  <c r="B626" i="6"/>
  <c r="C626" i="6"/>
  <c r="D626" i="6"/>
  <c r="A627" i="6"/>
  <c r="B627" i="6"/>
  <c r="C627" i="6"/>
  <c r="D627" i="6"/>
  <c r="A628" i="6"/>
  <c r="B628" i="6"/>
  <c r="C628" i="6"/>
  <c r="D628" i="6"/>
  <c r="A629" i="6"/>
  <c r="B629" i="6"/>
  <c r="C629" i="6"/>
  <c r="D629" i="6"/>
  <c r="A630" i="6"/>
  <c r="B630" i="6"/>
  <c r="C630" i="6"/>
  <c r="D630" i="6"/>
  <c r="A631" i="6"/>
  <c r="B631" i="6"/>
  <c r="C631" i="6"/>
  <c r="D631" i="6"/>
  <c r="A632" i="6"/>
  <c r="B632" i="6"/>
  <c r="C632" i="6"/>
  <c r="D632" i="6"/>
  <c r="A633" i="6"/>
  <c r="B633" i="6"/>
  <c r="C633" i="6"/>
  <c r="D633" i="6"/>
  <c r="A634" i="6"/>
  <c r="B634" i="6"/>
  <c r="C634" i="6"/>
  <c r="D634" i="6"/>
  <c r="A635" i="6"/>
  <c r="B635" i="6"/>
  <c r="C635" i="6"/>
  <c r="D635" i="6"/>
  <c r="A636" i="6"/>
  <c r="B636" i="6"/>
  <c r="C636" i="6"/>
  <c r="D636" i="6"/>
  <c r="A637" i="6"/>
  <c r="B637" i="6"/>
  <c r="C637" i="6"/>
  <c r="D637" i="6"/>
  <c r="A638" i="6"/>
  <c r="B638" i="6"/>
  <c r="C638" i="6"/>
  <c r="D638" i="6"/>
  <c r="A639" i="6"/>
  <c r="B639" i="6"/>
  <c r="C639" i="6"/>
  <c r="D639" i="6"/>
  <c r="A640" i="6"/>
  <c r="B640" i="6"/>
  <c r="C640" i="6"/>
  <c r="D640" i="6"/>
  <c r="A641" i="6"/>
  <c r="B641" i="6"/>
  <c r="C641" i="6"/>
  <c r="D641" i="6"/>
  <c r="A642" i="6"/>
  <c r="B642" i="6"/>
  <c r="C642" i="6"/>
  <c r="D642" i="6"/>
  <c r="A643" i="6"/>
  <c r="B643" i="6"/>
  <c r="C643" i="6"/>
  <c r="D643" i="6"/>
  <c r="A644" i="6"/>
  <c r="B644" i="6"/>
  <c r="C644" i="6"/>
  <c r="D644" i="6"/>
  <c r="A645" i="6"/>
  <c r="B645" i="6"/>
  <c r="C645" i="6"/>
  <c r="D645" i="6"/>
  <c r="A646" i="6"/>
  <c r="B646" i="6"/>
  <c r="C646" i="6"/>
  <c r="D646" i="6"/>
  <c r="A647" i="6"/>
  <c r="B647" i="6"/>
  <c r="C647" i="6"/>
  <c r="D647" i="6"/>
  <c r="A648" i="6"/>
  <c r="B648" i="6"/>
  <c r="C648" i="6"/>
  <c r="D648" i="6"/>
  <c r="A649" i="6"/>
  <c r="B649" i="6"/>
  <c r="C649" i="6"/>
  <c r="D649" i="6"/>
  <c r="A650" i="6"/>
  <c r="B650" i="6"/>
  <c r="C650" i="6"/>
  <c r="D650" i="6"/>
  <c r="A651" i="6"/>
  <c r="B651" i="6"/>
  <c r="C651" i="6"/>
  <c r="D651" i="6"/>
  <c r="A652" i="6"/>
  <c r="B652" i="6"/>
  <c r="C652" i="6"/>
  <c r="D652" i="6"/>
  <c r="A653" i="6"/>
  <c r="B653" i="6"/>
  <c r="C653" i="6"/>
  <c r="D653" i="6"/>
  <c r="A654" i="6"/>
  <c r="B654" i="6"/>
  <c r="C654" i="6"/>
  <c r="D654" i="6"/>
  <c r="A655" i="6"/>
  <c r="B655" i="6"/>
  <c r="C655" i="6"/>
  <c r="D655" i="6"/>
  <c r="A656" i="6"/>
  <c r="B656" i="6"/>
  <c r="C656" i="6"/>
  <c r="D656" i="6"/>
  <c r="A657" i="6"/>
  <c r="B657" i="6"/>
  <c r="C657" i="6"/>
  <c r="D657" i="6"/>
  <c r="A658" i="6"/>
  <c r="B658" i="6"/>
  <c r="C658" i="6"/>
  <c r="D658" i="6"/>
  <c r="A659" i="6"/>
  <c r="B659" i="6"/>
  <c r="C659" i="6"/>
  <c r="D659" i="6"/>
  <c r="A660" i="6"/>
  <c r="B660" i="6"/>
  <c r="C660" i="6"/>
  <c r="D660" i="6"/>
  <c r="A661" i="6"/>
  <c r="B661" i="6"/>
  <c r="C661" i="6"/>
  <c r="D661" i="6"/>
  <c r="A662" i="6"/>
  <c r="B662" i="6"/>
  <c r="C662" i="6"/>
  <c r="D662" i="6"/>
  <c r="A663" i="6"/>
  <c r="B663" i="6"/>
  <c r="C663" i="6"/>
  <c r="D663" i="6"/>
  <c r="A664" i="6"/>
  <c r="B664" i="6"/>
  <c r="C664" i="6"/>
  <c r="D664" i="6"/>
  <c r="A665" i="6"/>
  <c r="B665" i="6"/>
  <c r="C665" i="6"/>
  <c r="D665" i="6"/>
  <c r="A666" i="6"/>
  <c r="B666" i="6"/>
  <c r="C666" i="6"/>
  <c r="D666" i="6"/>
  <c r="A667" i="6"/>
  <c r="B667" i="6"/>
  <c r="C667" i="6"/>
  <c r="D667" i="6"/>
  <c r="A668" i="6"/>
  <c r="B668" i="6"/>
  <c r="C668" i="6"/>
  <c r="D668" i="6"/>
  <c r="A669" i="6"/>
  <c r="B669" i="6"/>
  <c r="C669" i="6"/>
  <c r="D669" i="6"/>
  <c r="A670" i="6"/>
  <c r="B670" i="6"/>
  <c r="C670" i="6"/>
  <c r="D670" i="6"/>
  <c r="A671" i="6"/>
  <c r="B671" i="6"/>
  <c r="C671" i="6"/>
  <c r="D671" i="6"/>
  <c r="A672" i="6"/>
  <c r="B672" i="6"/>
  <c r="C672" i="6"/>
  <c r="D672" i="6"/>
  <c r="A673" i="6"/>
  <c r="B673" i="6"/>
  <c r="C673" i="6"/>
  <c r="D673" i="6"/>
  <c r="A674" i="6"/>
  <c r="B674" i="6"/>
  <c r="C674" i="6"/>
  <c r="D674" i="6"/>
  <c r="A675" i="6"/>
  <c r="B675" i="6"/>
  <c r="C675" i="6"/>
  <c r="D675" i="6"/>
  <c r="A676" i="6"/>
  <c r="B676" i="6"/>
  <c r="C676" i="6"/>
  <c r="D676" i="6"/>
  <c r="A677" i="6"/>
  <c r="B677" i="6"/>
  <c r="C677" i="6"/>
  <c r="D677" i="6"/>
  <c r="A678" i="6"/>
  <c r="B678" i="6"/>
  <c r="C678" i="6"/>
  <c r="D678" i="6"/>
  <c r="A679" i="6"/>
  <c r="B679" i="6"/>
  <c r="C679" i="6"/>
  <c r="D679" i="6"/>
  <c r="A680" i="6"/>
  <c r="B680" i="6"/>
  <c r="C680" i="6"/>
  <c r="D680" i="6"/>
  <c r="A681" i="6"/>
  <c r="B681" i="6"/>
  <c r="C681" i="6"/>
  <c r="D681" i="6"/>
  <c r="A682" i="6"/>
  <c r="B682" i="6"/>
  <c r="C682" i="6"/>
  <c r="D682" i="6"/>
  <c r="A683" i="6"/>
  <c r="B683" i="6"/>
  <c r="C683" i="6"/>
  <c r="D683" i="6"/>
  <c r="A684" i="6"/>
  <c r="B684" i="6"/>
  <c r="C684" i="6"/>
  <c r="D684" i="6"/>
  <c r="A685" i="6"/>
  <c r="B685" i="6"/>
  <c r="C685" i="6"/>
  <c r="D685" i="6"/>
  <c r="A686" i="6"/>
  <c r="B686" i="6"/>
  <c r="C686" i="6"/>
  <c r="D686" i="6"/>
  <c r="A687" i="6"/>
  <c r="B687" i="6"/>
  <c r="C687" i="6"/>
  <c r="D687" i="6"/>
  <c r="A688" i="6"/>
  <c r="B688" i="6"/>
  <c r="C688" i="6"/>
  <c r="D688" i="6"/>
  <c r="A689" i="6"/>
  <c r="B689" i="6"/>
  <c r="C689" i="6"/>
  <c r="D689" i="6"/>
  <c r="A690" i="6"/>
  <c r="B690" i="6"/>
  <c r="C690" i="6"/>
  <c r="D690" i="6"/>
  <c r="A691" i="6"/>
  <c r="B691" i="6"/>
  <c r="C691" i="6"/>
  <c r="D691" i="6"/>
  <c r="A692" i="6"/>
  <c r="B692" i="6"/>
  <c r="C692" i="6"/>
  <c r="D692" i="6"/>
  <c r="A693" i="6"/>
  <c r="B693" i="6"/>
  <c r="C693" i="6"/>
  <c r="D693" i="6"/>
  <c r="A694" i="6"/>
  <c r="B694" i="6"/>
  <c r="C694" i="6"/>
  <c r="D694" i="6"/>
  <c r="A695" i="6"/>
  <c r="B695" i="6"/>
  <c r="C695" i="6"/>
  <c r="D695" i="6"/>
  <c r="A696" i="6"/>
  <c r="B696" i="6"/>
  <c r="C696" i="6"/>
  <c r="D696" i="6"/>
  <c r="A697" i="6"/>
  <c r="B697" i="6"/>
  <c r="C697" i="6"/>
  <c r="D697" i="6"/>
  <c r="A698" i="6"/>
  <c r="B698" i="6"/>
  <c r="C698" i="6"/>
  <c r="D698" i="6"/>
  <c r="A699" i="6"/>
  <c r="B699" i="6"/>
  <c r="C699" i="6"/>
  <c r="D699" i="6"/>
  <c r="A700" i="6"/>
  <c r="B700" i="6"/>
  <c r="C700" i="6"/>
  <c r="D700" i="6"/>
  <c r="A701" i="6"/>
  <c r="B701" i="6"/>
  <c r="C701" i="6"/>
  <c r="D701" i="6"/>
  <c r="A702" i="6"/>
  <c r="B702" i="6"/>
  <c r="C702" i="6"/>
  <c r="D702" i="6"/>
  <c r="A703" i="6"/>
  <c r="B703" i="6"/>
  <c r="C703" i="6"/>
  <c r="D703" i="6"/>
  <c r="A704" i="6"/>
  <c r="B704" i="6"/>
  <c r="C704" i="6"/>
  <c r="D704" i="6"/>
  <c r="A705" i="6"/>
  <c r="B705" i="6"/>
  <c r="C705" i="6"/>
  <c r="D705" i="6"/>
  <c r="A706" i="6"/>
  <c r="B706" i="6"/>
  <c r="C706" i="6"/>
  <c r="D706" i="6"/>
  <c r="A707" i="6"/>
  <c r="B707" i="6"/>
  <c r="C707" i="6"/>
  <c r="D707" i="6"/>
  <c r="A708" i="6"/>
  <c r="B708" i="6"/>
  <c r="C708" i="6"/>
  <c r="D708" i="6"/>
  <c r="A709" i="6"/>
  <c r="B709" i="6"/>
  <c r="C709" i="6"/>
  <c r="D709" i="6"/>
  <c r="A710" i="6"/>
  <c r="B710" i="6"/>
  <c r="C710" i="6"/>
  <c r="D710" i="6"/>
  <c r="A711" i="6"/>
  <c r="B711" i="6"/>
  <c r="C711" i="6"/>
  <c r="D711" i="6"/>
  <c r="A712" i="6"/>
  <c r="B712" i="6"/>
  <c r="C712" i="6"/>
  <c r="D712" i="6"/>
  <c r="A713" i="6"/>
  <c r="B713" i="6"/>
  <c r="C713" i="6"/>
  <c r="D713" i="6"/>
  <c r="A714" i="6"/>
  <c r="B714" i="6"/>
  <c r="C714" i="6"/>
  <c r="D714" i="6"/>
  <c r="A715" i="6"/>
  <c r="B715" i="6"/>
  <c r="C715" i="6"/>
  <c r="D715" i="6"/>
  <c r="A716" i="6"/>
  <c r="B716" i="6"/>
  <c r="C716" i="6"/>
  <c r="D716" i="6"/>
  <c r="A717" i="6"/>
  <c r="B717" i="6"/>
  <c r="C717" i="6"/>
  <c r="D717" i="6"/>
  <c r="A718" i="6"/>
  <c r="B718" i="6"/>
  <c r="C718" i="6"/>
  <c r="D718" i="6"/>
  <c r="A719" i="6"/>
  <c r="B719" i="6"/>
  <c r="C719" i="6"/>
  <c r="D719" i="6"/>
  <c r="A720" i="6"/>
  <c r="B720" i="6"/>
  <c r="C720" i="6"/>
  <c r="D720" i="6"/>
  <c r="A721" i="6"/>
  <c r="B721" i="6"/>
  <c r="C721" i="6"/>
  <c r="D721" i="6"/>
  <c r="A722" i="6"/>
  <c r="B722" i="6"/>
  <c r="C722" i="6"/>
  <c r="D722" i="6"/>
  <c r="A723" i="6"/>
  <c r="B723" i="6"/>
  <c r="C723" i="6"/>
  <c r="D723" i="6"/>
  <c r="A724" i="6"/>
  <c r="B724" i="6"/>
  <c r="C724" i="6"/>
  <c r="D724" i="6"/>
  <c r="A725" i="6"/>
  <c r="B725" i="6"/>
  <c r="C725" i="6"/>
  <c r="D725" i="6"/>
  <c r="A726" i="6"/>
  <c r="B726" i="6"/>
  <c r="C726" i="6"/>
  <c r="D726" i="6"/>
  <c r="A727" i="6"/>
  <c r="B727" i="6"/>
  <c r="C727" i="6"/>
  <c r="D727" i="6"/>
  <c r="A728" i="6"/>
  <c r="B728" i="6"/>
  <c r="C728" i="6"/>
  <c r="D728" i="6"/>
  <c r="A729" i="6"/>
  <c r="B729" i="6"/>
  <c r="C729" i="6"/>
  <c r="D729" i="6"/>
  <c r="A730" i="6"/>
  <c r="B730" i="6"/>
  <c r="C730" i="6"/>
  <c r="D730" i="6"/>
  <c r="A731" i="6"/>
  <c r="B731" i="6"/>
  <c r="C731" i="6"/>
  <c r="D731" i="6"/>
  <c r="A732" i="6"/>
  <c r="B732" i="6"/>
  <c r="C732" i="6"/>
  <c r="D732" i="6"/>
  <c r="A733" i="6"/>
  <c r="B733" i="6"/>
  <c r="C733" i="6"/>
  <c r="D733" i="6"/>
  <c r="A734" i="6"/>
  <c r="B734" i="6"/>
  <c r="C734" i="6"/>
  <c r="D734" i="6"/>
  <c r="A735" i="6"/>
  <c r="B735" i="6"/>
  <c r="C735" i="6"/>
  <c r="D735" i="6"/>
  <c r="A736" i="6"/>
  <c r="B736" i="6"/>
  <c r="C736" i="6"/>
  <c r="D736" i="6"/>
  <c r="A737" i="6"/>
  <c r="B737" i="6"/>
  <c r="C737" i="6"/>
  <c r="D737" i="6"/>
  <c r="A738" i="6"/>
  <c r="B738" i="6"/>
  <c r="C738" i="6"/>
  <c r="D738" i="6"/>
  <c r="A739" i="6"/>
  <c r="B739" i="6"/>
  <c r="C739" i="6"/>
  <c r="D739" i="6"/>
  <c r="A740" i="6"/>
  <c r="B740" i="6"/>
  <c r="C740" i="6"/>
  <c r="D740" i="6"/>
  <c r="A741" i="6"/>
  <c r="B741" i="6"/>
  <c r="C741" i="6"/>
  <c r="D741" i="6"/>
  <c r="A742" i="6"/>
  <c r="B742" i="6"/>
  <c r="C742" i="6"/>
  <c r="D742" i="6"/>
  <c r="A743" i="6"/>
  <c r="B743" i="6"/>
  <c r="C743" i="6"/>
  <c r="D743" i="6"/>
  <c r="A744" i="6"/>
  <c r="B744" i="6"/>
  <c r="C744" i="6"/>
  <c r="D744" i="6"/>
  <c r="A745" i="6"/>
  <c r="B745" i="6"/>
  <c r="C745" i="6"/>
  <c r="D745" i="6"/>
  <c r="A746" i="6"/>
  <c r="B746" i="6"/>
  <c r="C746" i="6"/>
  <c r="D746" i="6"/>
  <c r="A747" i="6"/>
  <c r="B747" i="6"/>
  <c r="C747" i="6"/>
  <c r="D747" i="6"/>
  <c r="A748" i="6"/>
  <c r="B748" i="6"/>
  <c r="C748" i="6"/>
  <c r="D748" i="6"/>
  <c r="A749" i="6"/>
  <c r="B749" i="6"/>
  <c r="C749" i="6"/>
  <c r="D749" i="6"/>
  <c r="A750" i="6"/>
  <c r="B750" i="6"/>
  <c r="C750" i="6"/>
  <c r="D750" i="6"/>
  <c r="A751" i="6"/>
  <c r="B751" i="6"/>
  <c r="C751" i="6"/>
  <c r="D751" i="6"/>
  <c r="A752" i="6"/>
  <c r="B752" i="6"/>
  <c r="C752" i="6"/>
  <c r="D752" i="6"/>
  <c r="A753" i="6"/>
  <c r="B753" i="6"/>
  <c r="C753" i="6"/>
  <c r="D753" i="6"/>
  <c r="A754" i="6"/>
  <c r="B754" i="6"/>
  <c r="C754" i="6"/>
  <c r="D754" i="6"/>
  <c r="A755" i="6"/>
  <c r="B755" i="6"/>
  <c r="C755" i="6"/>
  <c r="D755" i="6"/>
  <c r="A756" i="6"/>
  <c r="B756" i="6"/>
  <c r="C756" i="6"/>
  <c r="D756" i="6"/>
  <c r="A757" i="6"/>
  <c r="B757" i="6"/>
  <c r="C757" i="6"/>
  <c r="D757" i="6"/>
  <c r="A758" i="6"/>
  <c r="B758" i="6"/>
  <c r="C758" i="6"/>
  <c r="D758" i="6"/>
  <c r="A759" i="6"/>
  <c r="B759" i="6"/>
  <c r="C759" i="6"/>
  <c r="D759" i="6"/>
  <c r="A760" i="6"/>
  <c r="B760" i="6"/>
  <c r="C760" i="6"/>
  <c r="D760" i="6"/>
  <c r="A761" i="6"/>
  <c r="B761" i="6"/>
  <c r="C761" i="6"/>
  <c r="D761" i="6"/>
  <c r="A762" i="6"/>
  <c r="B762" i="6"/>
  <c r="C762" i="6"/>
  <c r="D762" i="6"/>
  <c r="A763" i="6"/>
  <c r="B763" i="6"/>
  <c r="C763" i="6"/>
  <c r="D763" i="6"/>
  <c r="A764" i="6"/>
  <c r="B764" i="6"/>
  <c r="C764" i="6"/>
  <c r="D764" i="6"/>
  <c r="A765" i="6"/>
  <c r="B765" i="6"/>
  <c r="C765" i="6"/>
  <c r="D765" i="6"/>
  <c r="A766" i="6"/>
  <c r="B766" i="6"/>
  <c r="C766" i="6"/>
  <c r="D766" i="6"/>
  <c r="A767" i="6"/>
  <c r="B767" i="6"/>
  <c r="C767" i="6"/>
  <c r="D767" i="6"/>
  <c r="A768" i="6"/>
  <c r="B768" i="6"/>
  <c r="C768" i="6"/>
  <c r="D768" i="6"/>
  <c r="A769" i="6"/>
  <c r="B769" i="6"/>
  <c r="C769" i="6"/>
  <c r="D769" i="6"/>
  <c r="A770" i="6"/>
  <c r="B770" i="6"/>
  <c r="C770" i="6"/>
  <c r="D770" i="6"/>
  <c r="A771" i="6"/>
  <c r="B771" i="6"/>
  <c r="C771" i="6"/>
  <c r="D771" i="6"/>
  <c r="A772" i="6"/>
  <c r="B772" i="6"/>
  <c r="C772" i="6"/>
  <c r="D772" i="6"/>
  <c r="A773" i="6"/>
  <c r="B773" i="6"/>
  <c r="C773" i="6"/>
  <c r="D773" i="6"/>
  <c r="A774" i="6"/>
  <c r="B774" i="6"/>
  <c r="C774" i="6"/>
  <c r="D774" i="6"/>
  <c r="A775" i="6"/>
  <c r="B775" i="6"/>
  <c r="C775" i="6"/>
  <c r="D775" i="6"/>
  <c r="A776" i="6"/>
  <c r="B776" i="6"/>
  <c r="C776" i="6"/>
  <c r="D776" i="6"/>
  <c r="A777" i="6"/>
  <c r="B777" i="6"/>
  <c r="C777" i="6"/>
  <c r="D777" i="6"/>
  <c r="A778" i="6"/>
  <c r="B778" i="6"/>
  <c r="C778" i="6"/>
  <c r="D778" i="6"/>
  <c r="A779" i="6"/>
  <c r="B779" i="6"/>
  <c r="C779" i="6"/>
  <c r="D779" i="6"/>
  <c r="A780" i="6"/>
  <c r="B780" i="6"/>
  <c r="C780" i="6"/>
  <c r="D780" i="6"/>
  <c r="A781" i="6"/>
  <c r="B781" i="6"/>
  <c r="C781" i="6"/>
  <c r="D781" i="6"/>
  <c r="A782" i="6"/>
  <c r="B782" i="6"/>
  <c r="C782" i="6"/>
  <c r="D782" i="6"/>
  <c r="A783" i="6"/>
  <c r="B783" i="6"/>
  <c r="C783" i="6"/>
  <c r="D783" i="6"/>
  <c r="A784" i="6"/>
  <c r="B784" i="6"/>
  <c r="C784" i="6"/>
  <c r="D784" i="6"/>
  <c r="A785" i="6"/>
  <c r="B785" i="6"/>
  <c r="C785" i="6"/>
  <c r="D785" i="6"/>
  <c r="A786" i="6"/>
  <c r="B786" i="6"/>
  <c r="C786" i="6"/>
  <c r="D786" i="6"/>
  <c r="A787" i="6"/>
  <c r="B787" i="6"/>
  <c r="C787" i="6"/>
  <c r="D787" i="6"/>
  <c r="A788" i="6"/>
  <c r="B788" i="6"/>
  <c r="C788" i="6"/>
  <c r="D788" i="6"/>
  <c r="A789" i="6"/>
  <c r="B789" i="6"/>
  <c r="C789" i="6"/>
  <c r="D789" i="6"/>
  <c r="A790" i="6"/>
  <c r="B790" i="6"/>
  <c r="C790" i="6"/>
  <c r="D790" i="6"/>
  <c r="A791" i="6"/>
  <c r="B791" i="6"/>
  <c r="C791" i="6"/>
  <c r="D791" i="6"/>
  <c r="A792" i="6"/>
  <c r="B792" i="6"/>
  <c r="C792" i="6"/>
  <c r="D792" i="6"/>
  <c r="A793" i="6"/>
  <c r="B793" i="6"/>
  <c r="C793" i="6"/>
  <c r="D793" i="6"/>
  <c r="A794" i="6"/>
  <c r="B794" i="6"/>
  <c r="C794" i="6"/>
  <c r="D794" i="6"/>
  <c r="A795" i="6"/>
  <c r="B795" i="6"/>
  <c r="C795" i="6"/>
  <c r="D795" i="6"/>
  <c r="A796" i="6"/>
  <c r="B796" i="6"/>
  <c r="C796" i="6"/>
  <c r="D796" i="6"/>
  <c r="A797" i="6"/>
  <c r="B797" i="6"/>
  <c r="C797" i="6"/>
  <c r="D797" i="6"/>
  <c r="A798" i="6"/>
  <c r="B798" i="6"/>
  <c r="C798" i="6"/>
  <c r="D798" i="6"/>
  <c r="A799" i="6"/>
  <c r="B799" i="6"/>
  <c r="C799" i="6"/>
  <c r="D799" i="6"/>
  <c r="A800" i="6"/>
  <c r="B800" i="6"/>
  <c r="C800" i="6"/>
  <c r="D800" i="6"/>
  <c r="A801" i="6"/>
  <c r="B801" i="6"/>
  <c r="C801" i="6"/>
  <c r="D801" i="6"/>
  <c r="A802" i="6"/>
  <c r="B802" i="6"/>
  <c r="C802" i="6"/>
  <c r="D802" i="6"/>
  <c r="A803" i="6"/>
  <c r="B803" i="6"/>
  <c r="C803" i="6"/>
  <c r="D803" i="6"/>
  <c r="A804" i="6"/>
  <c r="B804" i="6"/>
  <c r="C804" i="6"/>
  <c r="D804" i="6"/>
  <c r="A805" i="6"/>
  <c r="B805" i="6"/>
  <c r="C805" i="6"/>
  <c r="D805" i="6"/>
  <c r="A806" i="6"/>
  <c r="B806" i="6"/>
  <c r="C806" i="6"/>
  <c r="D806" i="6"/>
  <c r="A807" i="6"/>
  <c r="B807" i="6"/>
  <c r="C807" i="6"/>
  <c r="D807" i="6"/>
  <c r="A808" i="6"/>
  <c r="B808" i="6"/>
  <c r="C808" i="6"/>
  <c r="D808" i="6"/>
  <c r="A809" i="6"/>
  <c r="B809" i="6"/>
  <c r="C809" i="6"/>
  <c r="D809" i="6"/>
  <c r="A810" i="6"/>
  <c r="B810" i="6"/>
  <c r="C810" i="6"/>
  <c r="D810" i="6"/>
  <c r="A811" i="6"/>
  <c r="B811" i="6"/>
  <c r="C811" i="6"/>
  <c r="D811" i="6"/>
  <c r="A812" i="6"/>
  <c r="B812" i="6"/>
  <c r="C812" i="6"/>
  <c r="D812" i="6"/>
  <c r="A813" i="6"/>
  <c r="B813" i="6"/>
  <c r="C813" i="6"/>
  <c r="D813" i="6"/>
  <c r="A814" i="6"/>
  <c r="B814" i="6"/>
  <c r="C814" i="6"/>
  <c r="D814" i="6"/>
  <c r="A815" i="6"/>
  <c r="B815" i="6"/>
  <c r="C815" i="6"/>
  <c r="D815" i="6"/>
  <c r="A816" i="6"/>
  <c r="B816" i="6"/>
  <c r="C816" i="6"/>
  <c r="D816" i="6"/>
  <c r="A817" i="6"/>
  <c r="B817" i="6"/>
  <c r="C817" i="6"/>
  <c r="D817" i="6"/>
  <c r="A818" i="6"/>
  <c r="B818" i="6"/>
  <c r="C818" i="6"/>
  <c r="D818" i="6"/>
  <c r="A819" i="6"/>
  <c r="B819" i="6"/>
  <c r="C819" i="6"/>
  <c r="D819" i="6"/>
  <c r="A820" i="6"/>
  <c r="B820" i="6"/>
  <c r="C820" i="6"/>
  <c r="D820" i="6"/>
  <c r="A821" i="6"/>
  <c r="B821" i="6"/>
  <c r="C821" i="6"/>
  <c r="D821" i="6"/>
  <c r="A822" i="6"/>
  <c r="B822" i="6"/>
  <c r="C822" i="6"/>
  <c r="D822" i="6"/>
  <c r="A823" i="6"/>
  <c r="B823" i="6"/>
  <c r="C823" i="6"/>
  <c r="D823" i="6"/>
  <c r="A824" i="6"/>
  <c r="B824" i="6"/>
  <c r="C824" i="6"/>
  <c r="D824" i="6"/>
  <c r="A825" i="6"/>
  <c r="B825" i="6"/>
  <c r="C825" i="6"/>
  <c r="D825" i="6"/>
  <c r="A826" i="6"/>
  <c r="B826" i="6"/>
  <c r="C826" i="6"/>
  <c r="D826" i="6"/>
  <c r="A827" i="6"/>
  <c r="B827" i="6"/>
  <c r="C827" i="6"/>
  <c r="D827" i="6"/>
  <c r="A828" i="6"/>
  <c r="B828" i="6"/>
  <c r="C828" i="6"/>
  <c r="D828" i="6"/>
  <c r="A829" i="6"/>
  <c r="B829" i="6"/>
  <c r="C829" i="6"/>
  <c r="D829" i="6"/>
  <c r="A830" i="6"/>
  <c r="B830" i="6"/>
  <c r="C830" i="6"/>
  <c r="D830" i="6"/>
  <c r="A831" i="6"/>
  <c r="B831" i="6"/>
  <c r="C831" i="6"/>
  <c r="D831" i="6"/>
  <c r="A832" i="6"/>
  <c r="B832" i="6"/>
  <c r="C832" i="6"/>
  <c r="D832" i="6"/>
  <c r="A833" i="6"/>
  <c r="B833" i="6"/>
  <c r="C833" i="6"/>
  <c r="D833" i="6"/>
  <c r="A834" i="6"/>
  <c r="B834" i="6"/>
  <c r="C834" i="6"/>
  <c r="D834" i="6"/>
  <c r="A835" i="6"/>
  <c r="B835" i="6"/>
  <c r="C835" i="6"/>
  <c r="D835" i="6"/>
  <c r="A836" i="6"/>
  <c r="B836" i="6"/>
  <c r="C836" i="6"/>
  <c r="D836" i="6"/>
  <c r="A837" i="6"/>
  <c r="B837" i="6"/>
  <c r="C837" i="6"/>
  <c r="D837" i="6"/>
  <c r="A838" i="6"/>
  <c r="B838" i="6"/>
  <c r="C838" i="6"/>
  <c r="D838" i="6"/>
  <c r="A839" i="6"/>
  <c r="B839" i="6"/>
  <c r="C839" i="6"/>
  <c r="D839" i="6"/>
  <c r="A840" i="6"/>
  <c r="B840" i="6"/>
  <c r="C840" i="6"/>
  <c r="D840" i="6"/>
  <c r="A841" i="6"/>
  <c r="B841" i="6"/>
  <c r="C841" i="6"/>
  <c r="D841" i="6"/>
  <c r="A842" i="6"/>
  <c r="B842" i="6"/>
  <c r="C842" i="6"/>
  <c r="D842" i="6"/>
  <c r="A843" i="6"/>
  <c r="B843" i="6"/>
  <c r="C843" i="6"/>
  <c r="D843" i="6"/>
  <c r="A844" i="6"/>
  <c r="B844" i="6"/>
  <c r="C844" i="6"/>
  <c r="D844" i="6"/>
  <c r="A845" i="6"/>
  <c r="B845" i="6"/>
  <c r="C845" i="6"/>
  <c r="D845" i="6"/>
  <c r="A846" i="6"/>
  <c r="B846" i="6"/>
  <c r="C846" i="6"/>
  <c r="D846" i="6"/>
  <c r="A847" i="6"/>
  <c r="B847" i="6"/>
  <c r="C847" i="6"/>
  <c r="D847" i="6"/>
  <c r="A848" i="6"/>
  <c r="B848" i="6"/>
  <c r="C848" i="6"/>
  <c r="D848" i="6"/>
  <c r="A849" i="6"/>
  <c r="B849" i="6"/>
  <c r="C849" i="6"/>
  <c r="D849" i="6"/>
  <c r="A850" i="6"/>
  <c r="B850" i="6"/>
  <c r="C850" i="6"/>
  <c r="D850" i="6"/>
  <c r="A851" i="6"/>
  <c r="B851" i="6"/>
  <c r="C851" i="6"/>
  <c r="D851" i="6"/>
  <c r="A852" i="6"/>
  <c r="B852" i="6"/>
  <c r="C852" i="6"/>
  <c r="D852" i="6"/>
  <c r="A853" i="6"/>
  <c r="B853" i="6"/>
  <c r="C853" i="6"/>
  <c r="D853" i="6"/>
  <c r="A854" i="6"/>
  <c r="B854" i="6"/>
  <c r="C854" i="6"/>
  <c r="D854" i="6"/>
  <c r="A855" i="6"/>
  <c r="B855" i="6"/>
  <c r="C855" i="6"/>
  <c r="D855" i="6"/>
  <c r="A856" i="6"/>
  <c r="B856" i="6"/>
  <c r="C856" i="6"/>
  <c r="D856" i="6"/>
  <c r="A857" i="6"/>
  <c r="B857" i="6"/>
  <c r="C857" i="6"/>
  <c r="D857" i="6"/>
  <c r="A858" i="6"/>
  <c r="B858" i="6"/>
  <c r="C858" i="6"/>
  <c r="D858" i="6"/>
  <c r="A859" i="6"/>
  <c r="B859" i="6"/>
  <c r="C859" i="6"/>
  <c r="D859" i="6"/>
  <c r="A860" i="6"/>
  <c r="B860" i="6"/>
  <c r="C860" i="6"/>
  <c r="D860" i="6"/>
  <c r="A861" i="6"/>
  <c r="B861" i="6"/>
  <c r="C861" i="6"/>
  <c r="D861" i="6"/>
  <c r="A862" i="6"/>
  <c r="B862" i="6"/>
  <c r="C862" i="6"/>
  <c r="D862" i="6"/>
  <c r="A863" i="6"/>
  <c r="B863" i="6"/>
  <c r="C863" i="6"/>
  <c r="D863" i="6"/>
  <c r="A864" i="6"/>
  <c r="B864" i="6"/>
  <c r="C864" i="6"/>
  <c r="D864" i="6"/>
  <c r="A865" i="6"/>
  <c r="B865" i="6"/>
  <c r="C865" i="6"/>
  <c r="D865" i="6"/>
  <c r="A866" i="6"/>
  <c r="B866" i="6"/>
  <c r="C866" i="6"/>
  <c r="D866" i="6"/>
  <c r="A867" i="6"/>
  <c r="B867" i="6"/>
  <c r="C867" i="6"/>
  <c r="D867" i="6"/>
  <c r="A868" i="6"/>
  <c r="B868" i="6"/>
  <c r="C868" i="6"/>
  <c r="D868" i="6"/>
  <c r="A869" i="6"/>
  <c r="B869" i="6"/>
  <c r="C869" i="6"/>
  <c r="D869" i="6"/>
  <c r="A870" i="6"/>
  <c r="B870" i="6"/>
  <c r="C870" i="6"/>
  <c r="D870" i="6"/>
  <c r="A871" i="6"/>
  <c r="B871" i="6"/>
  <c r="C871" i="6"/>
  <c r="D871" i="6"/>
  <c r="A872" i="6"/>
  <c r="B872" i="6"/>
  <c r="C872" i="6"/>
  <c r="D872" i="6"/>
  <c r="A873" i="6"/>
  <c r="B873" i="6"/>
  <c r="C873" i="6"/>
  <c r="D873" i="6"/>
  <c r="A874" i="6"/>
  <c r="B874" i="6"/>
  <c r="C874" i="6"/>
  <c r="D874" i="6"/>
  <c r="A875" i="6"/>
  <c r="B875" i="6"/>
  <c r="C875" i="6"/>
  <c r="D875" i="6"/>
  <c r="A876" i="6"/>
  <c r="B876" i="6"/>
  <c r="C876" i="6"/>
  <c r="D876" i="6"/>
  <c r="A877" i="6"/>
  <c r="B877" i="6"/>
  <c r="C877" i="6"/>
  <c r="D877" i="6"/>
  <c r="A878" i="6"/>
  <c r="B878" i="6"/>
  <c r="C878" i="6"/>
  <c r="D878" i="6"/>
  <c r="A879" i="6"/>
  <c r="B879" i="6"/>
  <c r="C879" i="6"/>
  <c r="D879" i="6"/>
  <c r="A880" i="6"/>
  <c r="B880" i="6"/>
  <c r="C880" i="6"/>
  <c r="D880" i="6"/>
  <c r="A881" i="6"/>
  <c r="B881" i="6"/>
  <c r="C881" i="6"/>
  <c r="D881" i="6"/>
  <c r="A882" i="6"/>
  <c r="B882" i="6"/>
  <c r="C882" i="6"/>
  <c r="D882" i="6"/>
  <c r="A883" i="6"/>
  <c r="B883" i="6"/>
  <c r="C883" i="6"/>
  <c r="D883" i="6"/>
  <c r="A884" i="6"/>
  <c r="B884" i="6"/>
  <c r="C884" i="6"/>
  <c r="D884" i="6"/>
  <c r="A885" i="6"/>
  <c r="B885" i="6"/>
  <c r="C885" i="6"/>
  <c r="D885" i="6"/>
  <c r="A886" i="6"/>
  <c r="B886" i="6"/>
  <c r="C886" i="6"/>
  <c r="D886" i="6"/>
  <c r="A887" i="6"/>
  <c r="B887" i="6"/>
  <c r="C887" i="6"/>
  <c r="D887" i="6"/>
  <c r="A888" i="6"/>
  <c r="B888" i="6"/>
  <c r="C888" i="6"/>
  <c r="D888" i="6"/>
  <c r="A889" i="6"/>
  <c r="B889" i="6"/>
  <c r="C889" i="6"/>
  <c r="D889" i="6"/>
  <c r="A890" i="6"/>
  <c r="B890" i="6"/>
  <c r="C890" i="6"/>
  <c r="D890" i="6"/>
  <c r="A891" i="6"/>
  <c r="B891" i="6"/>
  <c r="C891" i="6"/>
  <c r="D891" i="6"/>
  <c r="A892" i="6"/>
  <c r="B892" i="6"/>
  <c r="C892" i="6"/>
  <c r="D892" i="6"/>
  <c r="A893" i="6"/>
  <c r="B893" i="6"/>
  <c r="C893" i="6"/>
  <c r="D893" i="6"/>
  <c r="A894" i="6"/>
  <c r="B894" i="6"/>
  <c r="C894" i="6"/>
  <c r="D894" i="6"/>
  <c r="A895" i="6"/>
  <c r="B895" i="6"/>
  <c r="C895" i="6"/>
  <c r="D895" i="6"/>
  <c r="A896" i="6"/>
  <c r="B896" i="6"/>
  <c r="C896" i="6"/>
  <c r="D896" i="6"/>
  <c r="A897" i="6"/>
  <c r="B897" i="6"/>
  <c r="C897" i="6"/>
  <c r="D897" i="6"/>
  <c r="A898" i="6"/>
  <c r="B898" i="6"/>
  <c r="C898" i="6"/>
  <c r="D898" i="6"/>
  <c r="A899" i="6"/>
  <c r="B899" i="6"/>
  <c r="C899" i="6"/>
  <c r="D899" i="6"/>
  <c r="A900" i="6"/>
  <c r="B900" i="6"/>
  <c r="C900" i="6"/>
  <c r="D900" i="6"/>
  <c r="A901" i="6"/>
  <c r="B901" i="6"/>
  <c r="C901" i="6"/>
  <c r="D901" i="6"/>
  <c r="A902" i="6"/>
  <c r="B902" i="6"/>
  <c r="C902" i="6"/>
  <c r="D902" i="6"/>
  <c r="A903" i="6"/>
  <c r="B903" i="6"/>
  <c r="C903" i="6"/>
  <c r="D903" i="6"/>
  <c r="A904" i="6"/>
  <c r="B904" i="6"/>
  <c r="C904" i="6"/>
  <c r="D904" i="6"/>
  <c r="A905" i="6"/>
  <c r="B905" i="6"/>
  <c r="C905" i="6"/>
  <c r="D905" i="6"/>
  <c r="A906" i="6"/>
  <c r="B906" i="6"/>
  <c r="C906" i="6"/>
  <c r="D906" i="6"/>
  <c r="A907" i="6"/>
  <c r="B907" i="6"/>
  <c r="C907" i="6"/>
  <c r="D907" i="6"/>
  <c r="A908" i="6"/>
  <c r="B908" i="6"/>
  <c r="C908" i="6"/>
  <c r="D908" i="6"/>
  <c r="A909" i="6"/>
  <c r="B909" i="6"/>
  <c r="C909" i="6"/>
  <c r="D909" i="6"/>
  <c r="A910" i="6"/>
  <c r="B910" i="6"/>
  <c r="C910" i="6"/>
  <c r="D910" i="6"/>
  <c r="A911" i="6"/>
  <c r="B911" i="6"/>
  <c r="C911" i="6"/>
  <c r="D911" i="6"/>
  <c r="A912" i="6"/>
  <c r="B912" i="6"/>
  <c r="C912" i="6"/>
  <c r="D912" i="6"/>
  <c r="A913" i="6"/>
  <c r="B913" i="6"/>
  <c r="C913" i="6"/>
  <c r="D913" i="6"/>
  <c r="A914" i="6"/>
  <c r="B914" i="6"/>
  <c r="C914" i="6"/>
  <c r="D914" i="6"/>
  <c r="A915" i="6"/>
  <c r="B915" i="6"/>
  <c r="C915" i="6"/>
  <c r="D915" i="6"/>
  <c r="A916" i="6"/>
  <c r="B916" i="6"/>
  <c r="C916" i="6"/>
  <c r="D916" i="6"/>
  <c r="A917" i="6"/>
  <c r="B917" i="6"/>
  <c r="C917" i="6"/>
  <c r="D917" i="6"/>
  <c r="A918" i="6"/>
  <c r="B918" i="6"/>
  <c r="C918" i="6"/>
  <c r="D918" i="6"/>
  <c r="A919" i="6"/>
  <c r="B919" i="6"/>
  <c r="C919" i="6"/>
  <c r="D919" i="6"/>
  <c r="A920" i="6"/>
  <c r="B920" i="6"/>
  <c r="C920" i="6"/>
  <c r="D920" i="6"/>
  <c r="A921" i="6"/>
  <c r="B921" i="6"/>
  <c r="C921" i="6"/>
  <c r="D921" i="6"/>
  <c r="A922" i="6"/>
  <c r="B922" i="6"/>
  <c r="C922" i="6"/>
  <c r="D922" i="6"/>
  <c r="A923" i="6"/>
  <c r="B923" i="6"/>
  <c r="C923" i="6"/>
  <c r="D923" i="6"/>
  <c r="A924" i="6"/>
  <c r="B924" i="6"/>
  <c r="C924" i="6"/>
  <c r="D924" i="6"/>
  <c r="A925" i="6"/>
  <c r="B925" i="6"/>
  <c r="C925" i="6"/>
  <c r="D925" i="6"/>
  <c r="A926" i="6"/>
  <c r="B926" i="6"/>
  <c r="C926" i="6"/>
  <c r="D926" i="6"/>
  <c r="A927" i="6"/>
  <c r="B927" i="6"/>
  <c r="C927" i="6"/>
  <c r="D927" i="6"/>
  <c r="A928" i="6"/>
  <c r="B928" i="6"/>
  <c r="C928" i="6"/>
  <c r="D928" i="6"/>
  <c r="A929" i="6"/>
  <c r="B929" i="6"/>
  <c r="C929" i="6"/>
  <c r="D929" i="6"/>
  <c r="A930" i="6"/>
  <c r="B930" i="6"/>
  <c r="C930" i="6"/>
  <c r="D930" i="6"/>
  <c r="A931" i="6"/>
  <c r="B931" i="6"/>
  <c r="C931" i="6"/>
  <c r="D931" i="6"/>
  <c r="A932" i="6"/>
  <c r="B932" i="6"/>
  <c r="C932" i="6"/>
  <c r="D932" i="6"/>
  <c r="A933" i="6"/>
  <c r="B933" i="6"/>
  <c r="C933" i="6"/>
  <c r="D933" i="6"/>
  <c r="A934" i="6"/>
  <c r="B934" i="6"/>
  <c r="C934" i="6"/>
  <c r="D934" i="6"/>
  <c r="A935" i="6"/>
  <c r="B935" i="6"/>
  <c r="C935" i="6"/>
  <c r="D935" i="6"/>
  <c r="A936" i="6"/>
  <c r="B936" i="6"/>
  <c r="C936" i="6"/>
  <c r="D936" i="6"/>
  <c r="A937" i="6"/>
  <c r="B937" i="6"/>
  <c r="C937" i="6"/>
  <c r="D937" i="6"/>
  <c r="A938" i="6"/>
  <c r="B938" i="6"/>
  <c r="C938" i="6"/>
  <c r="D938" i="6"/>
  <c r="A939" i="6"/>
  <c r="B939" i="6"/>
  <c r="C939" i="6"/>
  <c r="D939" i="6"/>
  <c r="A940" i="6"/>
  <c r="B940" i="6"/>
  <c r="C940" i="6"/>
  <c r="D940" i="6"/>
  <c r="A941" i="6"/>
  <c r="B941" i="6"/>
  <c r="C941" i="6"/>
  <c r="D941" i="6"/>
  <c r="A942" i="6"/>
  <c r="B942" i="6"/>
  <c r="C942" i="6"/>
  <c r="D942" i="6"/>
  <c r="A943" i="6"/>
  <c r="B943" i="6"/>
  <c r="C943" i="6"/>
  <c r="D943" i="6"/>
  <c r="A944" i="6"/>
  <c r="B944" i="6"/>
  <c r="C944" i="6"/>
  <c r="D944" i="6"/>
  <c r="A945" i="6"/>
  <c r="B945" i="6"/>
  <c r="C945" i="6"/>
  <c r="D945" i="6"/>
  <c r="A946" i="6"/>
  <c r="B946" i="6"/>
  <c r="C946" i="6"/>
  <c r="D946" i="6"/>
  <c r="A947" i="6"/>
  <c r="B947" i="6"/>
  <c r="C947" i="6"/>
  <c r="D947" i="6"/>
  <c r="A948" i="6"/>
  <c r="B948" i="6"/>
  <c r="C948" i="6"/>
  <c r="D948" i="6"/>
  <c r="A949" i="6"/>
  <c r="B949" i="6"/>
  <c r="C949" i="6"/>
  <c r="D949" i="6"/>
  <c r="A950" i="6"/>
  <c r="B950" i="6"/>
  <c r="C950" i="6"/>
  <c r="D950" i="6"/>
  <c r="A951" i="6"/>
  <c r="B951" i="6"/>
  <c r="C951" i="6"/>
  <c r="D951" i="6"/>
  <c r="A952" i="6"/>
  <c r="B952" i="6"/>
  <c r="C952" i="6"/>
  <c r="D952" i="6"/>
  <c r="A953" i="6"/>
  <c r="B953" i="6"/>
  <c r="C953" i="6"/>
  <c r="D953" i="6"/>
  <c r="A954" i="6"/>
  <c r="B954" i="6"/>
  <c r="C954" i="6"/>
  <c r="D954" i="6"/>
  <c r="A955" i="6"/>
  <c r="B955" i="6"/>
  <c r="C955" i="6"/>
  <c r="D955" i="6"/>
  <c r="A956" i="6"/>
  <c r="B956" i="6"/>
  <c r="C956" i="6"/>
  <c r="D956" i="6"/>
  <c r="A957" i="6"/>
  <c r="B957" i="6"/>
  <c r="C957" i="6"/>
  <c r="D957" i="6"/>
  <c r="A958" i="6"/>
  <c r="B958" i="6"/>
  <c r="C958" i="6"/>
  <c r="D958" i="6"/>
  <c r="A959" i="6"/>
  <c r="B959" i="6"/>
  <c r="C959" i="6"/>
  <c r="D959" i="6"/>
  <c r="A960" i="6"/>
  <c r="B960" i="6"/>
  <c r="C960" i="6"/>
  <c r="D960" i="6"/>
  <c r="A961" i="6"/>
  <c r="B961" i="6"/>
  <c r="C961" i="6"/>
  <c r="D961" i="6"/>
  <c r="A962" i="6"/>
  <c r="B962" i="6"/>
  <c r="C962" i="6"/>
  <c r="D962" i="6"/>
  <c r="A963" i="6"/>
  <c r="B963" i="6"/>
  <c r="C963" i="6"/>
  <c r="D963" i="6"/>
  <c r="A964" i="6"/>
  <c r="B964" i="6"/>
  <c r="C964" i="6"/>
  <c r="D964" i="6"/>
  <c r="A965" i="6"/>
  <c r="B965" i="6"/>
  <c r="C965" i="6"/>
  <c r="D965" i="6"/>
  <c r="A966" i="6"/>
  <c r="B966" i="6"/>
  <c r="C966" i="6"/>
  <c r="D966" i="6"/>
  <c r="A967" i="6"/>
  <c r="B967" i="6"/>
  <c r="C967" i="6"/>
  <c r="D967" i="6"/>
  <c r="A968" i="6"/>
  <c r="B968" i="6"/>
  <c r="C968" i="6"/>
  <c r="D968" i="6"/>
  <c r="A969" i="6"/>
  <c r="B969" i="6"/>
  <c r="C969" i="6"/>
  <c r="D969" i="6"/>
  <c r="A970" i="6"/>
  <c r="B970" i="6"/>
  <c r="C970" i="6"/>
  <c r="D970" i="6"/>
  <c r="A971" i="6"/>
  <c r="B971" i="6"/>
  <c r="C971" i="6"/>
  <c r="D971" i="6"/>
  <c r="A972" i="6"/>
  <c r="B972" i="6"/>
  <c r="C972" i="6"/>
  <c r="D972" i="6"/>
  <c r="A973" i="6"/>
  <c r="B973" i="6"/>
  <c r="C973" i="6"/>
  <c r="D973" i="6"/>
  <c r="A974" i="6"/>
  <c r="B974" i="6"/>
  <c r="C974" i="6"/>
  <c r="D974" i="6"/>
  <c r="A975" i="6"/>
  <c r="B975" i="6"/>
  <c r="C975" i="6"/>
  <c r="D975" i="6"/>
  <c r="A976" i="6"/>
  <c r="B976" i="6"/>
  <c r="C976" i="6"/>
  <c r="D976" i="6"/>
  <c r="A977" i="6"/>
  <c r="B977" i="6"/>
  <c r="C977" i="6"/>
  <c r="D977" i="6"/>
  <c r="A978" i="6"/>
  <c r="B978" i="6"/>
  <c r="C978" i="6"/>
  <c r="D978" i="6"/>
  <c r="A979" i="6"/>
  <c r="B979" i="6"/>
  <c r="C979" i="6"/>
  <c r="D979" i="6"/>
  <c r="A980" i="6"/>
  <c r="B980" i="6"/>
  <c r="C980" i="6"/>
  <c r="D980" i="6"/>
  <c r="A981" i="6"/>
  <c r="B981" i="6"/>
  <c r="C981" i="6"/>
  <c r="D981" i="6"/>
  <c r="A982" i="6"/>
  <c r="B982" i="6"/>
  <c r="C982" i="6"/>
  <c r="D982" i="6"/>
  <c r="A983" i="6"/>
  <c r="B983" i="6"/>
  <c r="C983" i="6"/>
  <c r="D983" i="6"/>
  <c r="A984" i="6"/>
  <c r="B984" i="6"/>
  <c r="C984" i="6"/>
  <c r="D984" i="6"/>
  <c r="A985" i="6"/>
  <c r="B985" i="6"/>
  <c r="C985" i="6"/>
  <c r="D985" i="6"/>
  <c r="A986" i="6"/>
  <c r="B986" i="6"/>
  <c r="C986" i="6"/>
  <c r="D986" i="6"/>
  <c r="A987" i="6"/>
  <c r="B987" i="6"/>
  <c r="C987" i="6"/>
  <c r="D987" i="6"/>
  <c r="A988" i="6"/>
  <c r="B988" i="6"/>
  <c r="C988" i="6"/>
  <c r="D988" i="6"/>
  <c r="A989" i="6"/>
  <c r="B989" i="6"/>
  <c r="C989" i="6"/>
  <c r="D989" i="6"/>
  <c r="A990" i="6"/>
  <c r="B990" i="6"/>
  <c r="C990" i="6"/>
  <c r="D990" i="6"/>
  <c r="A991" i="6"/>
  <c r="B991" i="6"/>
  <c r="C991" i="6"/>
  <c r="D991" i="6"/>
  <c r="A992" i="6"/>
  <c r="B992" i="6"/>
  <c r="C992" i="6"/>
  <c r="D992" i="6"/>
  <c r="A993" i="6"/>
  <c r="B993" i="6"/>
  <c r="C993" i="6"/>
  <c r="D993" i="6"/>
  <c r="A994" i="6"/>
  <c r="B994" i="6"/>
  <c r="C994" i="6"/>
  <c r="D994" i="6"/>
  <c r="A995" i="6"/>
  <c r="B995" i="6"/>
  <c r="C995" i="6"/>
  <c r="D995" i="6"/>
  <c r="A996" i="6"/>
  <c r="B996" i="6"/>
  <c r="C996" i="6"/>
  <c r="D996" i="6"/>
  <c r="A997" i="6"/>
  <c r="B997" i="6"/>
  <c r="C997" i="6"/>
  <c r="D997" i="6"/>
  <c r="A998" i="6"/>
  <c r="B998" i="6"/>
  <c r="C998" i="6"/>
  <c r="D998" i="6"/>
  <c r="A999" i="6"/>
  <c r="B999" i="6"/>
  <c r="C999" i="6"/>
  <c r="D999" i="6"/>
  <c r="A1000" i="6"/>
  <c r="B1000" i="6"/>
  <c r="C1000" i="6"/>
  <c r="D1000" i="6"/>
  <c r="A1001" i="6"/>
  <c r="B1001" i="6"/>
  <c r="C1001" i="6"/>
  <c r="D1001" i="6"/>
  <c r="A1002" i="6"/>
  <c r="B1002" i="6"/>
  <c r="C1002" i="6"/>
  <c r="D1002" i="6"/>
  <c r="A1003" i="6"/>
  <c r="B1003" i="6"/>
  <c r="C1003" i="6"/>
  <c r="D1003" i="6"/>
  <c r="A1004" i="6"/>
  <c r="B1004" i="6"/>
  <c r="C1004" i="6"/>
  <c r="D1004" i="6"/>
  <c r="A1005" i="6"/>
  <c r="B1005" i="6"/>
  <c r="C1005" i="6"/>
  <c r="D1005" i="6"/>
  <c r="A1006" i="6"/>
  <c r="B1006" i="6"/>
  <c r="C1006" i="6"/>
  <c r="D1006" i="6"/>
  <c r="A1007" i="6"/>
  <c r="B1007" i="6"/>
  <c r="C1007" i="6"/>
  <c r="D1007" i="6"/>
  <c r="A1008" i="6"/>
  <c r="B1008" i="6"/>
  <c r="C1008" i="6"/>
  <c r="D1008" i="6"/>
  <c r="A1009" i="6"/>
  <c r="B1009" i="6"/>
  <c r="C1009" i="6"/>
  <c r="D1009" i="6"/>
  <c r="A1010" i="6"/>
  <c r="B1010" i="6"/>
  <c r="C1010" i="6"/>
  <c r="D1010" i="6"/>
  <c r="A1011" i="6"/>
  <c r="B1011" i="6"/>
  <c r="C1011" i="6"/>
  <c r="D1011" i="6"/>
  <c r="A1012" i="6"/>
  <c r="B1012" i="6"/>
  <c r="C1012" i="6"/>
  <c r="D1012" i="6"/>
  <c r="A1013" i="6"/>
  <c r="B1013" i="6"/>
  <c r="C1013" i="6"/>
  <c r="D1013" i="6"/>
  <c r="A1014" i="6"/>
  <c r="B1014" i="6"/>
  <c r="C1014" i="6"/>
  <c r="D1014" i="6"/>
  <c r="A1015" i="6"/>
  <c r="B1015" i="6"/>
  <c r="C1015" i="6"/>
  <c r="D1015" i="6"/>
  <c r="A1016" i="6"/>
  <c r="B1016" i="6"/>
  <c r="C1016" i="6"/>
  <c r="D1016" i="6"/>
  <c r="A1017" i="6"/>
  <c r="B1017" i="6"/>
  <c r="C1017" i="6"/>
  <c r="D1017" i="6"/>
  <c r="A1018" i="6"/>
  <c r="B1018" i="6"/>
  <c r="C1018" i="6"/>
  <c r="D1018" i="6"/>
  <c r="A1019" i="6"/>
  <c r="B1019" i="6"/>
  <c r="C1019" i="6"/>
  <c r="D1019" i="6"/>
  <c r="A1020" i="6"/>
  <c r="B1020" i="6"/>
  <c r="C1020" i="6"/>
  <c r="D1020" i="6"/>
  <c r="A1021" i="6"/>
  <c r="B1021" i="6"/>
  <c r="C1021" i="6"/>
  <c r="D1021" i="6"/>
  <c r="A1022" i="6"/>
  <c r="B1022" i="6"/>
  <c r="C1022" i="6"/>
  <c r="D1022" i="6"/>
  <c r="A1023" i="6"/>
  <c r="B1023" i="6"/>
  <c r="C1023" i="6"/>
  <c r="D1023" i="6"/>
  <c r="A1024" i="6"/>
  <c r="B1024" i="6"/>
  <c r="C1024" i="6"/>
  <c r="D1024" i="6"/>
  <c r="A1025" i="6"/>
  <c r="B1025" i="6"/>
  <c r="C1025" i="6"/>
  <c r="D1025" i="6"/>
  <c r="A1026" i="6"/>
  <c r="B1026" i="6"/>
  <c r="C1026" i="6"/>
  <c r="D1026" i="6"/>
  <c r="A1027" i="6"/>
  <c r="B1027" i="6"/>
  <c r="C1027" i="6"/>
  <c r="D1027" i="6"/>
  <c r="A1028" i="6"/>
  <c r="B1028" i="6"/>
  <c r="C1028" i="6"/>
  <c r="D1028" i="6"/>
  <c r="A1029" i="6"/>
  <c r="B1029" i="6"/>
  <c r="C1029" i="6"/>
  <c r="D1029" i="6"/>
  <c r="A1030" i="6"/>
  <c r="B1030" i="6"/>
  <c r="C1030" i="6"/>
  <c r="D1030" i="6"/>
  <c r="A1031" i="6"/>
  <c r="B1031" i="6"/>
  <c r="C1031" i="6"/>
  <c r="D1031" i="6"/>
  <c r="A1032" i="6"/>
  <c r="B1032" i="6"/>
  <c r="C1032" i="6"/>
  <c r="D1032" i="6"/>
  <c r="A1033" i="6"/>
  <c r="B1033" i="6"/>
  <c r="C1033" i="6"/>
  <c r="D1033" i="6"/>
  <c r="A1034" i="6"/>
  <c r="B1034" i="6"/>
  <c r="C1034" i="6"/>
  <c r="D1034" i="6"/>
  <c r="A1035" i="6"/>
  <c r="B1035" i="6"/>
  <c r="C1035" i="6"/>
  <c r="D1035" i="6"/>
  <c r="A1036" i="6"/>
  <c r="B1036" i="6"/>
  <c r="C1036" i="6"/>
  <c r="D1036" i="6"/>
  <c r="A1037" i="6"/>
  <c r="B1037" i="6"/>
  <c r="C1037" i="6"/>
  <c r="D1037" i="6"/>
  <c r="A1038" i="6"/>
  <c r="B1038" i="6"/>
  <c r="C1038" i="6"/>
  <c r="D1038" i="6"/>
  <c r="A1039" i="6"/>
  <c r="B1039" i="6"/>
  <c r="C1039" i="6"/>
  <c r="D1039" i="6"/>
  <c r="A1040" i="6"/>
  <c r="B1040" i="6"/>
  <c r="C1040" i="6"/>
  <c r="D1040" i="6"/>
  <c r="A1041" i="6"/>
  <c r="B1041" i="6"/>
  <c r="C1041" i="6"/>
  <c r="D1041" i="6"/>
  <c r="A1042" i="6"/>
  <c r="B1042" i="6"/>
  <c r="C1042" i="6"/>
  <c r="D1042" i="6"/>
  <c r="A1043" i="6"/>
  <c r="B1043" i="6"/>
  <c r="C1043" i="6"/>
  <c r="D1043" i="6"/>
  <c r="A1044" i="6"/>
  <c r="B1044" i="6"/>
  <c r="C1044" i="6"/>
  <c r="D1044" i="6"/>
  <c r="A1045" i="6"/>
  <c r="B1045" i="6"/>
  <c r="C1045" i="6"/>
  <c r="D1045" i="6"/>
  <c r="A1046" i="6"/>
  <c r="B1046" i="6"/>
  <c r="C1046" i="6"/>
  <c r="D1046" i="6"/>
  <c r="A1047" i="6"/>
  <c r="B1047" i="6"/>
  <c r="C1047" i="6"/>
  <c r="D1047" i="6"/>
  <c r="A1048" i="6"/>
  <c r="B1048" i="6"/>
  <c r="C1048" i="6"/>
  <c r="D1048" i="6"/>
  <c r="A1049" i="6"/>
  <c r="B1049" i="6"/>
  <c r="C1049" i="6"/>
  <c r="D1049" i="6"/>
  <c r="A1050" i="6"/>
  <c r="B1050" i="6"/>
  <c r="C1050" i="6"/>
  <c r="D1050" i="6"/>
  <c r="A1051" i="6"/>
  <c r="B1051" i="6"/>
  <c r="C1051" i="6"/>
  <c r="D1051" i="6"/>
  <c r="A1052" i="6"/>
  <c r="B1052" i="6"/>
  <c r="C1052" i="6"/>
  <c r="D1052" i="6"/>
  <c r="A1053" i="6"/>
  <c r="B1053" i="6"/>
  <c r="C1053" i="6"/>
  <c r="D1053" i="6"/>
  <c r="A1054" i="6"/>
  <c r="B1054" i="6"/>
  <c r="C1054" i="6"/>
  <c r="D1054" i="6"/>
  <c r="A1055" i="6"/>
  <c r="B1055" i="6"/>
  <c r="C1055" i="6"/>
  <c r="D1055" i="6"/>
  <c r="A1056" i="6"/>
  <c r="B1056" i="6"/>
  <c r="C1056" i="6"/>
  <c r="D1056" i="6"/>
  <c r="A1057" i="6"/>
  <c r="B1057" i="6"/>
  <c r="C1057" i="6"/>
  <c r="D1057" i="6"/>
  <c r="A1058" i="6"/>
  <c r="B1058" i="6"/>
  <c r="C1058" i="6"/>
  <c r="D1058" i="6"/>
  <c r="A1059" i="6"/>
  <c r="B1059" i="6"/>
  <c r="C1059" i="6"/>
  <c r="D1059" i="6"/>
  <c r="A1060" i="6"/>
  <c r="B1060" i="6"/>
  <c r="C1060" i="6"/>
  <c r="D1060" i="6"/>
  <c r="A1061" i="6"/>
  <c r="B1061" i="6"/>
  <c r="C1061" i="6"/>
  <c r="D1061" i="6"/>
  <c r="A1062" i="6"/>
  <c r="B1062" i="6"/>
  <c r="C1062" i="6"/>
  <c r="D1062" i="6"/>
  <c r="A1063" i="6"/>
  <c r="B1063" i="6"/>
  <c r="C1063" i="6"/>
  <c r="D1063" i="6"/>
  <c r="A1064" i="6"/>
  <c r="B1064" i="6"/>
  <c r="C1064" i="6"/>
  <c r="D1064" i="6"/>
  <c r="A1065" i="6"/>
  <c r="B1065" i="6"/>
  <c r="C1065" i="6"/>
  <c r="D1065" i="6"/>
  <c r="A1066" i="6"/>
  <c r="B1066" i="6"/>
  <c r="C1066" i="6"/>
  <c r="D1066" i="6"/>
  <c r="A1067" i="6"/>
  <c r="B1067" i="6"/>
  <c r="C1067" i="6"/>
  <c r="D1067" i="6"/>
  <c r="A1068" i="6"/>
  <c r="B1068" i="6"/>
  <c r="C1068" i="6"/>
  <c r="D1068" i="6"/>
  <c r="A1069" i="6"/>
  <c r="B1069" i="6"/>
  <c r="C1069" i="6"/>
  <c r="D1069" i="6"/>
  <c r="A1070" i="6"/>
  <c r="B1070" i="6"/>
  <c r="C1070" i="6"/>
  <c r="D1070" i="6"/>
  <c r="A1071" i="6"/>
  <c r="B1071" i="6"/>
  <c r="C1071" i="6"/>
  <c r="D1071" i="6"/>
  <c r="A1072" i="6"/>
  <c r="B1072" i="6"/>
  <c r="C1072" i="6"/>
  <c r="D1072" i="6"/>
  <c r="A1073" i="6"/>
  <c r="B1073" i="6"/>
  <c r="C1073" i="6"/>
  <c r="D1073" i="6"/>
  <c r="A1074" i="6"/>
  <c r="B1074" i="6"/>
  <c r="C1074" i="6"/>
  <c r="D1074" i="6"/>
  <c r="A1075" i="6"/>
  <c r="B1075" i="6"/>
  <c r="C1075" i="6"/>
  <c r="D1075" i="6"/>
  <c r="A1076" i="6"/>
  <c r="B1076" i="6"/>
  <c r="C1076" i="6"/>
  <c r="D1076" i="6"/>
  <c r="A1077" i="6"/>
  <c r="B1077" i="6"/>
  <c r="C1077" i="6"/>
  <c r="D1077" i="6"/>
  <c r="A1078" i="6"/>
  <c r="B1078" i="6"/>
  <c r="C1078" i="6"/>
  <c r="D1078" i="6"/>
  <c r="A1079" i="6"/>
  <c r="B1079" i="6"/>
  <c r="C1079" i="6"/>
  <c r="D1079" i="6"/>
  <c r="A1080" i="6"/>
  <c r="B1080" i="6"/>
  <c r="C1080" i="6"/>
  <c r="D1080" i="6"/>
  <c r="A1081" i="6"/>
  <c r="B1081" i="6"/>
  <c r="C1081" i="6"/>
  <c r="D1081" i="6"/>
  <c r="A1082" i="6"/>
  <c r="B1082" i="6"/>
  <c r="C1082" i="6"/>
  <c r="D1082" i="6"/>
  <c r="A1083" i="6"/>
  <c r="B1083" i="6"/>
  <c r="C1083" i="6"/>
  <c r="D1083" i="6"/>
  <c r="A1084" i="6"/>
  <c r="B1084" i="6"/>
  <c r="C1084" i="6"/>
  <c r="D1084" i="6"/>
  <c r="A1085" i="6"/>
  <c r="B1085" i="6"/>
  <c r="C1085" i="6"/>
  <c r="D1085" i="6"/>
  <c r="A1086" i="6"/>
  <c r="B1086" i="6"/>
  <c r="C1086" i="6"/>
  <c r="D1086" i="6"/>
  <c r="A1087" i="6"/>
  <c r="B1087" i="6"/>
  <c r="C1087" i="6"/>
  <c r="D1087" i="6"/>
  <c r="A1088" i="6"/>
  <c r="B1088" i="6"/>
  <c r="C1088" i="6"/>
  <c r="D1088" i="6"/>
  <c r="A1089" i="6"/>
  <c r="B1089" i="6"/>
  <c r="C1089" i="6"/>
  <c r="D1089" i="6"/>
  <c r="A1090" i="6"/>
  <c r="B1090" i="6"/>
  <c r="C1090" i="6"/>
  <c r="D1090" i="6"/>
  <c r="A1091" i="6"/>
  <c r="B1091" i="6"/>
  <c r="C1091" i="6"/>
  <c r="D1091" i="6"/>
  <c r="A1092" i="6"/>
  <c r="B1092" i="6"/>
  <c r="C1092" i="6"/>
  <c r="D1092" i="6"/>
  <c r="A1093" i="6"/>
  <c r="B1093" i="6"/>
  <c r="C1093" i="6"/>
  <c r="D1093" i="6"/>
  <c r="A1094" i="6"/>
  <c r="B1094" i="6"/>
  <c r="C1094" i="6"/>
  <c r="D1094" i="6"/>
  <c r="A1095" i="6"/>
  <c r="B1095" i="6"/>
  <c r="C1095" i="6"/>
  <c r="D1095" i="6"/>
  <c r="A1096" i="6"/>
  <c r="B1096" i="6"/>
  <c r="C1096" i="6"/>
  <c r="D1096" i="6"/>
  <c r="A1097" i="6"/>
  <c r="B1097" i="6"/>
  <c r="C1097" i="6"/>
  <c r="D1097" i="6"/>
  <c r="A1098" i="6"/>
  <c r="B1098" i="6"/>
  <c r="C1098" i="6"/>
  <c r="D1098" i="6"/>
  <c r="A1099" i="6"/>
  <c r="B1099" i="6"/>
  <c r="C1099" i="6"/>
  <c r="D1099" i="6"/>
  <c r="A1100" i="6"/>
  <c r="B1100" i="6"/>
  <c r="C1100" i="6"/>
  <c r="D1100" i="6"/>
  <c r="A1101" i="6"/>
  <c r="B1101" i="6"/>
  <c r="C1101" i="6"/>
  <c r="D1101" i="6"/>
  <c r="A1102" i="6"/>
  <c r="B1102" i="6"/>
  <c r="C1102" i="6"/>
  <c r="D1102" i="6"/>
  <c r="A1103" i="6"/>
  <c r="B1103" i="6"/>
  <c r="C1103" i="6"/>
  <c r="D1103" i="6"/>
  <c r="A1104" i="6"/>
  <c r="B1104" i="6"/>
  <c r="C1104" i="6"/>
  <c r="D1104" i="6"/>
  <c r="A1105" i="6"/>
  <c r="B1105" i="6"/>
  <c r="C1105" i="6"/>
  <c r="D1105" i="6"/>
  <c r="A1106" i="6"/>
  <c r="B1106" i="6"/>
  <c r="C1106" i="6"/>
  <c r="D1106" i="6"/>
  <c r="A1107" i="6"/>
  <c r="B1107" i="6"/>
  <c r="C1107" i="6"/>
  <c r="D1107" i="6"/>
  <c r="A1108" i="6"/>
  <c r="B1108" i="6"/>
  <c r="C1108" i="6"/>
  <c r="D1108" i="6"/>
  <c r="A1109" i="6"/>
  <c r="B1109" i="6"/>
  <c r="C1109" i="6"/>
  <c r="D1109" i="6"/>
  <c r="A1110" i="6"/>
  <c r="B1110" i="6"/>
  <c r="C1110" i="6"/>
  <c r="D1110" i="6"/>
  <c r="A1111" i="6"/>
  <c r="B1111" i="6"/>
  <c r="C1111" i="6"/>
  <c r="D1111" i="6"/>
  <c r="A1112" i="6"/>
  <c r="B1112" i="6"/>
  <c r="C1112" i="6"/>
  <c r="D1112" i="6"/>
  <c r="A1113" i="6"/>
  <c r="B1113" i="6"/>
  <c r="C1113" i="6"/>
  <c r="D1113" i="6"/>
  <c r="A1114" i="6"/>
  <c r="B1114" i="6"/>
  <c r="C1114" i="6"/>
  <c r="D1114" i="6"/>
  <c r="A1115" i="6"/>
  <c r="B1115" i="6"/>
  <c r="C1115" i="6"/>
  <c r="D1115" i="6"/>
  <c r="A1116" i="6"/>
  <c r="B1116" i="6"/>
  <c r="C1116" i="6"/>
  <c r="D1116" i="6"/>
  <c r="A1117" i="6"/>
  <c r="B1117" i="6"/>
  <c r="C1117" i="6"/>
  <c r="D1117" i="6"/>
  <c r="A1118" i="6"/>
  <c r="B1118" i="6"/>
  <c r="C1118" i="6"/>
  <c r="D1118" i="6"/>
  <c r="A1119" i="6"/>
  <c r="B1119" i="6"/>
  <c r="C1119" i="6"/>
  <c r="D1119" i="6"/>
  <c r="A1120" i="6"/>
  <c r="B1120" i="6"/>
  <c r="C1120" i="6"/>
  <c r="D1120" i="6"/>
  <c r="A1121" i="6"/>
  <c r="B1121" i="6"/>
  <c r="C1121" i="6"/>
  <c r="D1121" i="6"/>
  <c r="A1122" i="6"/>
  <c r="B1122" i="6"/>
  <c r="C1122" i="6"/>
  <c r="D1122" i="6"/>
  <c r="A1123" i="6"/>
  <c r="B1123" i="6"/>
  <c r="C1123" i="6"/>
  <c r="D1123" i="6"/>
  <c r="A1124" i="6"/>
  <c r="B1124" i="6"/>
  <c r="C1124" i="6"/>
  <c r="D1124" i="6"/>
  <c r="A1125" i="6"/>
  <c r="B1125" i="6"/>
  <c r="C1125" i="6"/>
  <c r="D1125" i="6"/>
  <c r="A1126" i="6"/>
  <c r="B1126" i="6"/>
  <c r="C1126" i="6"/>
  <c r="D1126" i="6"/>
  <c r="A1127" i="6"/>
  <c r="B1127" i="6"/>
  <c r="C1127" i="6"/>
  <c r="D1127" i="6"/>
  <c r="A1128" i="6"/>
  <c r="B1128" i="6"/>
  <c r="C1128" i="6"/>
  <c r="D1128" i="6"/>
  <c r="A1129" i="6"/>
  <c r="B1129" i="6"/>
  <c r="C1129" i="6"/>
  <c r="D1129" i="6"/>
  <c r="A1130" i="6"/>
  <c r="B1130" i="6"/>
  <c r="C1130" i="6"/>
  <c r="D1130" i="6"/>
  <c r="A1131" i="6"/>
  <c r="B1131" i="6"/>
  <c r="C1131" i="6"/>
  <c r="D1131" i="6"/>
  <c r="A1132" i="6"/>
  <c r="B1132" i="6"/>
  <c r="C1132" i="6"/>
  <c r="D1132" i="6"/>
  <c r="A1133" i="6"/>
  <c r="B1133" i="6"/>
  <c r="C1133" i="6"/>
  <c r="D1133" i="6"/>
  <c r="A1134" i="6"/>
  <c r="B1134" i="6"/>
  <c r="C1134" i="6"/>
  <c r="D1134" i="6"/>
  <c r="A1135" i="6"/>
  <c r="B1135" i="6"/>
  <c r="C1135" i="6"/>
  <c r="D1135" i="6"/>
  <c r="A1136" i="6"/>
  <c r="B1136" i="6"/>
  <c r="C1136" i="6"/>
  <c r="D1136" i="6"/>
  <c r="A1137" i="6"/>
  <c r="B1137" i="6"/>
  <c r="C1137" i="6"/>
  <c r="D1137" i="6"/>
  <c r="A1138" i="6"/>
  <c r="B1138" i="6"/>
  <c r="C1138" i="6"/>
  <c r="D1138" i="6"/>
  <c r="A1139" i="6"/>
  <c r="B1139" i="6"/>
  <c r="C1139" i="6"/>
  <c r="D1139" i="6"/>
  <c r="A1140" i="6"/>
  <c r="B1140" i="6"/>
  <c r="C1140" i="6"/>
  <c r="D1140" i="6"/>
  <c r="A1141" i="6"/>
  <c r="B1141" i="6"/>
  <c r="C1141" i="6"/>
  <c r="D1141" i="6"/>
  <c r="A1142" i="6"/>
  <c r="B1142" i="6"/>
  <c r="C1142" i="6"/>
  <c r="D1142" i="6"/>
  <c r="A1143" i="6"/>
  <c r="B1143" i="6"/>
  <c r="C1143" i="6"/>
  <c r="D1143" i="6"/>
  <c r="A1144" i="6"/>
  <c r="B1144" i="6"/>
  <c r="C1144" i="6"/>
  <c r="D1144" i="6"/>
  <c r="A1145" i="6"/>
  <c r="B1145" i="6"/>
  <c r="C1145" i="6"/>
  <c r="D1145" i="6"/>
  <c r="A1146" i="6"/>
  <c r="B1146" i="6"/>
  <c r="C1146" i="6"/>
  <c r="D1146" i="6"/>
  <c r="A1147" i="6"/>
  <c r="B1147" i="6"/>
  <c r="C1147" i="6"/>
  <c r="D1147" i="6"/>
  <c r="A1148" i="6"/>
  <c r="B1148" i="6"/>
  <c r="C1148" i="6"/>
  <c r="D1148" i="6"/>
  <c r="A1149" i="6"/>
  <c r="B1149" i="6"/>
  <c r="C1149" i="6"/>
  <c r="D1149" i="6"/>
  <c r="A1150" i="6"/>
  <c r="B1150" i="6"/>
  <c r="C1150" i="6"/>
  <c r="D1150" i="6"/>
  <c r="A1151" i="6"/>
  <c r="B1151" i="6"/>
  <c r="C1151" i="6"/>
  <c r="D1151" i="6"/>
  <c r="A1152" i="6"/>
  <c r="B1152" i="6"/>
  <c r="C1152" i="6"/>
  <c r="D1152" i="6"/>
  <c r="A1153" i="6"/>
  <c r="B1153" i="6"/>
  <c r="C1153" i="6"/>
  <c r="D1153" i="6"/>
  <c r="A1154" i="6"/>
  <c r="B1154" i="6"/>
  <c r="C1154" i="6"/>
  <c r="D1154" i="6"/>
  <c r="A1155" i="6"/>
  <c r="B1155" i="6"/>
  <c r="C1155" i="6"/>
  <c r="D1155" i="6"/>
  <c r="A1156" i="6"/>
  <c r="B1156" i="6"/>
  <c r="C1156" i="6"/>
  <c r="D1156" i="6"/>
  <c r="A1157" i="6"/>
  <c r="B1157" i="6"/>
  <c r="C1157" i="6"/>
  <c r="D1157" i="6"/>
  <c r="A1158" i="6"/>
  <c r="B1158" i="6"/>
  <c r="C1158" i="6"/>
  <c r="D1158" i="6"/>
  <c r="A1159" i="6"/>
  <c r="B1159" i="6"/>
  <c r="C1159" i="6"/>
  <c r="D1159" i="6"/>
  <c r="A1160" i="6"/>
  <c r="B1160" i="6"/>
  <c r="C1160" i="6"/>
  <c r="D1160" i="6"/>
  <c r="A1161" i="6"/>
  <c r="B1161" i="6"/>
  <c r="C1161" i="6"/>
  <c r="D1161" i="6"/>
  <c r="A1162" i="6"/>
  <c r="B1162" i="6"/>
  <c r="C1162" i="6"/>
  <c r="D1162" i="6"/>
  <c r="A1163" i="6"/>
  <c r="B1163" i="6"/>
  <c r="C1163" i="6"/>
  <c r="D1163" i="6"/>
  <c r="A1164" i="6"/>
  <c r="B1164" i="6"/>
  <c r="C1164" i="6"/>
  <c r="D1164" i="6"/>
  <c r="A1165" i="6"/>
  <c r="B1165" i="6"/>
  <c r="C1165" i="6"/>
  <c r="D1165" i="6"/>
  <c r="A1166" i="6"/>
  <c r="B1166" i="6"/>
  <c r="C1166" i="6"/>
  <c r="D1166" i="6"/>
  <c r="A1167" i="6"/>
  <c r="B1167" i="6"/>
  <c r="C1167" i="6"/>
  <c r="D1167" i="6"/>
  <c r="A1168" i="6"/>
  <c r="B1168" i="6"/>
  <c r="C1168" i="6"/>
  <c r="D1168" i="6"/>
  <c r="A1169" i="6"/>
  <c r="B1169" i="6"/>
  <c r="C1169" i="6"/>
  <c r="D1169" i="6"/>
  <c r="A1170" i="6"/>
  <c r="B1170" i="6"/>
  <c r="C1170" i="6"/>
  <c r="D1170" i="6"/>
  <c r="A1171" i="6"/>
  <c r="B1171" i="6"/>
  <c r="C1171" i="6"/>
  <c r="D1171" i="6"/>
  <c r="A1172" i="6"/>
  <c r="B1172" i="6"/>
  <c r="C1172" i="6"/>
  <c r="D1172" i="6"/>
  <c r="A1173" i="6"/>
  <c r="B1173" i="6"/>
  <c r="C1173" i="6"/>
  <c r="D1173" i="6"/>
  <c r="A1174" i="6"/>
  <c r="B1174" i="6"/>
  <c r="C1174" i="6"/>
  <c r="D1174" i="6"/>
  <c r="A1175" i="6"/>
  <c r="B1175" i="6"/>
  <c r="C1175" i="6"/>
  <c r="D1175" i="6"/>
  <c r="A1176" i="6"/>
  <c r="B1176" i="6"/>
  <c r="C1176" i="6"/>
  <c r="D1176" i="6"/>
  <c r="A1177" i="6"/>
  <c r="B1177" i="6"/>
  <c r="C1177" i="6"/>
  <c r="D1177" i="6"/>
  <c r="A1178" i="6"/>
  <c r="B1178" i="6"/>
  <c r="C1178" i="6"/>
  <c r="D1178" i="6"/>
  <c r="A1179" i="6"/>
  <c r="B1179" i="6"/>
  <c r="C1179" i="6"/>
  <c r="D1179" i="6"/>
  <c r="A1180" i="6"/>
  <c r="B1180" i="6"/>
  <c r="C1180" i="6"/>
  <c r="D1180" i="6"/>
  <c r="A1181" i="6"/>
  <c r="B1181" i="6"/>
  <c r="C1181" i="6"/>
  <c r="D1181" i="6"/>
  <c r="A1182" i="6"/>
  <c r="B1182" i="6"/>
  <c r="C1182" i="6"/>
  <c r="D1182" i="6"/>
  <c r="A1183" i="6"/>
  <c r="B1183" i="6"/>
  <c r="C1183" i="6"/>
  <c r="D1183" i="6"/>
  <c r="A1184" i="6"/>
  <c r="B1184" i="6"/>
  <c r="C1184" i="6"/>
  <c r="D1184" i="6"/>
  <c r="A1185" i="6"/>
  <c r="B1185" i="6"/>
  <c r="C1185" i="6"/>
  <c r="D1185" i="6"/>
  <c r="A1186" i="6"/>
  <c r="B1186" i="6"/>
  <c r="C1186" i="6"/>
  <c r="D1186" i="6"/>
  <c r="A1187" i="6"/>
  <c r="B1187" i="6"/>
  <c r="C1187" i="6"/>
  <c r="D1187" i="6"/>
  <c r="A1188" i="6"/>
  <c r="B1188" i="6"/>
  <c r="C1188" i="6"/>
  <c r="D1188" i="6"/>
  <c r="A1189" i="6"/>
  <c r="B1189" i="6"/>
  <c r="C1189" i="6"/>
  <c r="D1189" i="6"/>
  <c r="A1190" i="6"/>
  <c r="B1190" i="6"/>
  <c r="C1190" i="6"/>
  <c r="D1190" i="6"/>
  <c r="A1191" i="6"/>
  <c r="B1191" i="6"/>
  <c r="C1191" i="6"/>
  <c r="D1191" i="6"/>
  <c r="A1192" i="6"/>
  <c r="B1192" i="6"/>
  <c r="C1192" i="6"/>
  <c r="D1192" i="6"/>
  <c r="A1193" i="6"/>
  <c r="B1193" i="6"/>
  <c r="C1193" i="6"/>
  <c r="D1193" i="6"/>
  <c r="A1194" i="6"/>
  <c r="B1194" i="6"/>
  <c r="C1194" i="6"/>
  <c r="D1194" i="6"/>
  <c r="A1195" i="6"/>
  <c r="B1195" i="6"/>
  <c r="C1195" i="6"/>
  <c r="D1195" i="6"/>
  <c r="A1196" i="6"/>
  <c r="B1196" i="6"/>
  <c r="C1196" i="6"/>
  <c r="D1196" i="6"/>
  <c r="A1197" i="6"/>
  <c r="B1197" i="6"/>
  <c r="C1197" i="6"/>
  <c r="D1197" i="6"/>
  <c r="A1198" i="6"/>
  <c r="B1198" i="6"/>
  <c r="C1198" i="6"/>
  <c r="D1198" i="6"/>
  <c r="A1199" i="6"/>
  <c r="B1199" i="6"/>
  <c r="C1199" i="6"/>
  <c r="D1199" i="6"/>
  <c r="A1200" i="6"/>
  <c r="B1200" i="6"/>
  <c r="C1200" i="6"/>
  <c r="D1200" i="6"/>
  <c r="A1201" i="6"/>
  <c r="B1201" i="6"/>
  <c r="C1201" i="6"/>
  <c r="D1201" i="6"/>
  <c r="A1202" i="6"/>
  <c r="B1202" i="6"/>
  <c r="C1202" i="6"/>
  <c r="D1202" i="6"/>
  <c r="A1203" i="6"/>
  <c r="B1203" i="6"/>
  <c r="C1203" i="6"/>
  <c r="D1203" i="6"/>
  <c r="A1204" i="6"/>
  <c r="B1204" i="6"/>
  <c r="C1204" i="6"/>
  <c r="D1204" i="6"/>
  <c r="A1205" i="6"/>
  <c r="B1205" i="6"/>
  <c r="C1205" i="6"/>
  <c r="D1205" i="6"/>
  <c r="A1206" i="6"/>
  <c r="B1206" i="6"/>
  <c r="C1206" i="6"/>
  <c r="D1206" i="6"/>
  <c r="A1207" i="6"/>
  <c r="B1207" i="6"/>
  <c r="C1207" i="6"/>
  <c r="D1207" i="6"/>
  <c r="A1208" i="6"/>
  <c r="B1208" i="6"/>
  <c r="C1208" i="6"/>
  <c r="D1208" i="6"/>
  <c r="A1209" i="6"/>
  <c r="B1209" i="6"/>
  <c r="C1209" i="6"/>
  <c r="D1209" i="6"/>
  <c r="A1210" i="6"/>
  <c r="B1210" i="6"/>
  <c r="C1210" i="6"/>
  <c r="D1210" i="6"/>
  <c r="A1211" i="6"/>
  <c r="B1211" i="6"/>
  <c r="C1211" i="6"/>
  <c r="D1211" i="6"/>
  <c r="A1212" i="6"/>
  <c r="B1212" i="6"/>
  <c r="C1212" i="6"/>
  <c r="D1212" i="6"/>
  <c r="A1213" i="6"/>
  <c r="B1213" i="6"/>
  <c r="C1213" i="6"/>
  <c r="D1213" i="6"/>
  <c r="A1214" i="6"/>
  <c r="B1214" i="6"/>
  <c r="C1214" i="6"/>
  <c r="D1214" i="6"/>
  <c r="A1215" i="6"/>
  <c r="B1215" i="6"/>
  <c r="C1215" i="6"/>
  <c r="D1215" i="6"/>
  <c r="A1216" i="6"/>
  <c r="B1216" i="6"/>
  <c r="C1216" i="6"/>
  <c r="D1216" i="6"/>
  <c r="A1217" i="6"/>
  <c r="B1217" i="6"/>
  <c r="C1217" i="6"/>
  <c r="D1217" i="6"/>
  <c r="A1218" i="6"/>
  <c r="B1218" i="6"/>
  <c r="C1218" i="6"/>
  <c r="D1218" i="6"/>
  <c r="A1219" i="6"/>
  <c r="B1219" i="6"/>
  <c r="C1219" i="6"/>
  <c r="D1219" i="6"/>
  <c r="A1220" i="6"/>
  <c r="B1220" i="6"/>
  <c r="C1220" i="6"/>
  <c r="D1220" i="6"/>
  <c r="A1221" i="6"/>
  <c r="B1221" i="6"/>
  <c r="C1221" i="6"/>
  <c r="D1221" i="6"/>
  <c r="A1222" i="6"/>
  <c r="B1222" i="6"/>
  <c r="C1222" i="6"/>
  <c r="D1222" i="6"/>
  <c r="A1223" i="6"/>
  <c r="B1223" i="6"/>
  <c r="C1223" i="6"/>
  <c r="D1223" i="6"/>
  <c r="A1224" i="6"/>
  <c r="B1224" i="6"/>
  <c r="C1224" i="6"/>
  <c r="D1224" i="6"/>
  <c r="A1225" i="6"/>
  <c r="B1225" i="6"/>
  <c r="C1225" i="6"/>
  <c r="D1225" i="6"/>
  <c r="A1226" i="6"/>
  <c r="B1226" i="6"/>
  <c r="C1226" i="6"/>
  <c r="D1226" i="6"/>
  <c r="A1227" i="6"/>
  <c r="B1227" i="6"/>
  <c r="C1227" i="6"/>
  <c r="D1227" i="6"/>
  <c r="A1228" i="6"/>
  <c r="B1228" i="6"/>
  <c r="C1228" i="6"/>
  <c r="D1228" i="6"/>
  <c r="A1229" i="6"/>
  <c r="B1229" i="6"/>
  <c r="C1229" i="6"/>
  <c r="D1229" i="6"/>
  <c r="A1230" i="6"/>
  <c r="B1230" i="6"/>
  <c r="C1230" i="6"/>
  <c r="D1230" i="6"/>
  <c r="A1231" i="6"/>
  <c r="B1231" i="6"/>
  <c r="C1231" i="6"/>
  <c r="D1231" i="6"/>
  <c r="A1232" i="6"/>
  <c r="B1232" i="6"/>
  <c r="C1232" i="6"/>
  <c r="D1232" i="6"/>
  <c r="A1233" i="6"/>
  <c r="B1233" i="6"/>
  <c r="C1233" i="6"/>
  <c r="D1233" i="6"/>
  <c r="A1234" i="6"/>
  <c r="B1234" i="6"/>
  <c r="C1234" i="6"/>
  <c r="D1234" i="6"/>
  <c r="A1235" i="6"/>
  <c r="B1235" i="6"/>
  <c r="C1235" i="6"/>
  <c r="D1235" i="6"/>
  <c r="A1236" i="6"/>
  <c r="B1236" i="6"/>
  <c r="C1236" i="6"/>
  <c r="D1236" i="6"/>
  <c r="A1237" i="6"/>
  <c r="B1237" i="6"/>
  <c r="C1237" i="6"/>
  <c r="D1237" i="6"/>
  <c r="A1238" i="6"/>
  <c r="B1238" i="6"/>
  <c r="C1238" i="6"/>
  <c r="D1238" i="6"/>
  <c r="A1239" i="6"/>
  <c r="B1239" i="6"/>
  <c r="C1239" i="6"/>
  <c r="D1239" i="6"/>
  <c r="A1240" i="6"/>
  <c r="B1240" i="6"/>
  <c r="C1240" i="6"/>
  <c r="D1240" i="6"/>
  <c r="A1241" i="6"/>
  <c r="B1241" i="6"/>
  <c r="C1241" i="6"/>
  <c r="D1241" i="6"/>
  <c r="A1242" i="6"/>
  <c r="B1242" i="6"/>
  <c r="C1242" i="6"/>
  <c r="D1242" i="6"/>
  <c r="A1243" i="6"/>
  <c r="B1243" i="6"/>
  <c r="C1243" i="6"/>
  <c r="D1243" i="6"/>
  <c r="A1244" i="6"/>
  <c r="B1244" i="6"/>
  <c r="C1244" i="6"/>
  <c r="D1244" i="6"/>
  <c r="A1245" i="6"/>
  <c r="B1245" i="6"/>
  <c r="C1245" i="6"/>
  <c r="D1245" i="6"/>
  <c r="A1246" i="6"/>
  <c r="B1246" i="6"/>
  <c r="C1246" i="6"/>
  <c r="D1246" i="6"/>
  <c r="A1247" i="6"/>
  <c r="B1247" i="6"/>
  <c r="C1247" i="6"/>
  <c r="D1247" i="6"/>
  <c r="A1248" i="6"/>
  <c r="B1248" i="6"/>
  <c r="C1248" i="6"/>
  <c r="D1248" i="6"/>
  <c r="A1249" i="6"/>
  <c r="B1249" i="6"/>
  <c r="C1249" i="6"/>
  <c r="D1249" i="6"/>
  <c r="A1250" i="6"/>
  <c r="B1250" i="6"/>
  <c r="C1250" i="6"/>
  <c r="D1250" i="6"/>
  <c r="A1251" i="6"/>
  <c r="B1251" i="6"/>
  <c r="C1251" i="6"/>
  <c r="D1251" i="6"/>
  <c r="A1252" i="6"/>
  <c r="B1252" i="6"/>
  <c r="C1252" i="6"/>
  <c r="D1252" i="6"/>
  <c r="A1253" i="6"/>
  <c r="B1253" i="6"/>
  <c r="C1253" i="6"/>
  <c r="D1253" i="6"/>
  <c r="A1254" i="6"/>
  <c r="B1254" i="6"/>
  <c r="C1254" i="6"/>
  <c r="D1254" i="6"/>
  <c r="A1255" i="6"/>
  <c r="B1255" i="6"/>
  <c r="C1255" i="6"/>
  <c r="D1255" i="6"/>
  <c r="A1256" i="6"/>
  <c r="B1256" i="6"/>
  <c r="C1256" i="6"/>
  <c r="D1256" i="6"/>
  <c r="A1257" i="6"/>
  <c r="B1257" i="6"/>
  <c r="C1257" i="6"/>
  <c r="D1257" i="6"/>
  <c r="A1258" i="6"/>
  <c r="B1258" i="6"/>
  <c r="C1258" i="6"/>
  <c r="D1258" i="6"/>
  <c r="A1259" i="6"/>
  <c r="B1259" i="6"/>
  <c r="C1259" i="6"/>
  <c r="D1259" i="6"/>
  <c r="A1260" i="6"/>
  <c r="B1260" i="6"/>
  <c r="C1260" i="6"/>
  <c r="D1260" i="6"/>
  <c r="A1261" i="6"/>
  <c r="B1261" i="6"/>
  <c r="C1261" i="6"/>
  <c r="D1261" i="6"/>
  <c r="A1262" i="6"/>
  <c r="B1262" i="6"/>
  <c r="C1262" i="6"/>
  <c r="D1262" i="6"/>
  <c r="A1263" i="6"/>
  <c r="B1263" i="6"/>
  <c r="C1263" i="6"/>
  <c r="D1263" i="6"/>
  <c r="A1264" i="6"/>
  <c r="B1264" i="6"/>
  <c r="C1264" i="6"/>
  <c r="D1264" i="6"/>
  <c r="A1265" i="6"/>
  <c r="B1265" i="6"/>
  <c r="C1265" i="6"/>
  <c r="D1265" i="6"/>
  <c r="A1266" i="6"/>
  <c r="B1266" i="6"/>
  <c r="C1266" i="6"/>
  <c r="D1266" i="6"/>
  <c r="A1267" i="6"/>
  <c r="B1267" i="6"/>
  <c r="C1267" i="6"/>
  <c r="D1267" i="6"/>
  <c r="A1268" i="6"/>
  <c r="B1268" i="6"/>
  <c r="C1268" i="6"/>
  <c r="D1268" i="6"/>
  <c r="A1269" i="6"/>
  <c r="B1269" i="6"/>
  <c r="C1269" i="6"/>
  <c r="D1269" i="6"/>
  <c r="A1270" i="6"/>
  <c r="B1270" i="6"/>
  <c r="C1270" i="6"/>
  <c r="D1270" i="6"/>
  <c r="A1271" i="6"/>
  <c r="B1271" i="6"/>
  <c r="C1271" i="6"/>
  <c r="D1271" i="6"/>
  <c r="A1272" i="6"/>
  <c r="B1272" i="6"/>
  <c r="C1272" i="6"/>
  <c r="D1272" i="6"/>
  <c r="A1273" i="6"/>
  <c r="B1273" i="6"/>
  <c r="C1273" i="6"/>
  <c r="D1273" i="6"/>
  <c r="A1274" i="6"/>
  <c r="B1274" i="6"/>
  <c r="C1274" i="6"/>
  <c r="D1274" i="6"/>
  <c r="A1275" i="6"/>
  <c r="B1275" i="6"/>
  <c r="C1275" i="6"/>
  <c r="D1275" i="6"/>
  <c r="A1276" i="6"/>
  <c r="B1276" i="6"/>
  <c r="C1276" i="6"/>
  <c r="D1276" i="6"/>
  <c r="A1277" i="6"/>
  <c r="B1277" i="6"/>
  <c r="C1277" i="6"/>
  <c r="D1277" i="6"/>
  <c r="A1278" i="6"/>
  <c r="B1278" i="6"/>
  <c r="C1278" i="6"/>
  <c r="D1278" i="6"/>
  <c r="A1279" i="6"/>
  <c r="B1279" i="6"/>
  <c r="C1279" i="6"/>
  <c r="D1279" i="6"/>
  <c r="A1280" i="6"/>
  <c r="B1280" i="6"/>
  <c r="C1280" i="6"/>
  <c r="D1280" i="6"/>
  <c r="A1281" i="6"/>
  <c r="B1281" i="6"/>
  <c r="C1281" i="6"/>
  <c r="D1281" i="6"/>
  <c r="A1282" i="6"/>
  <c r="B1282" i="6"/>
  <c r="C1282" i="6"/>
  <c r="D1282" i="6"/>
  <c r="A1283" i="6"/>
  <c r="B1283" i="6"/>
  <c r="C1283" i="6"/>
  <c r="D1283" i="6"/>
  <c r="A1284" i="6"/>
  <c r="B1284" i="6"/>
  <c r="C1284" i="6"/>
  <c r="D1284" i="6"/>
  <c r="A1285" i="6"/>
  <c r="B1285" i="6"/>
  <c r="C1285" i="6"/>
  <c r="D1285" i="6"/>
  <c r="A1286" i="6"/>
  <c r="B1286" i="6"/>
  <c r="C1286" i="6"/>
  <c r="D1286" i="6"/>
  <c r="A1287" i="6"/>
  <c r="B1287" i="6"/>
  <c r="C1287" i="6"/>
  <c r="D1287" i="6"/>
  <c r="A1288" i="6"/>
  <c r="B1288" i="6"/>
  <c r="C1288" i="6"/>
  <c r="D1288" i="6"/>
  <c r="A1289" i="6"/>
  <c r="B1289" i="6"/>
  <c r="C1289" i="6"/>
  <c r="D1289" i="6"/>
  <c r="A1290" i="6"/>
  <c r="B1290" i="6"/>
  <c r="C1290" i="6"/>
  <c r="D1290" i="6"/>
  <c r="A1291" i="6"/>
  <c r="B1291" i="6"/>
  <c r="C1291" i="6"/>
  <c r="D1291" i="6"/>
  <c r="A1292" i="6"/>
  <c r="B1292" i="6"/>
  <c r="C1292" i="6"/>
  <c r="D1292" i="6"/>
  <c r="A1293" i="6"/>
  <c r="B1293" i="6"/>
  <c r="C1293" i="6"/>
  <c r="D1293" i="6"/>
  <c r="A1294" i="6"/>
  <c r="B1294" i="6"/>
  <c r="C1294" i="6"/>
  <c r="D1294" i="6"/>
  <c r="A1295" i="6"/>
  <c r="B1295" i="6"/>
  <c r="C1295" i="6"/>
  <c r="D1295" i="6"/>
  <c r="A1296" i="6"/>
  <c r="B1296" i="6"/>
  <c r="C1296" i="6"/>
  <c r="D1296" i="6"/>
  <c r="A1297" i="6"/>
  <c r="B1297" i="6"/>
  <c r="C1297" i="6"/>
  <c r="D1297" i="6"/>
  <c r="A1298" i="6"/>
  <c r="B1298" i="6"/>
  <c r="C1298" i="6"/>
  <c r="D1298" i="6"/>
  <c r="A1299" i="6"/>
  <c r="B1299" i="6"/>
  <c r="C1299" i="6"/>
  <c r="D1299" i="6"/>
  <c r="A1300" i="6"/>
  <c r="B1300" i="6"/>
  <c r="C1300" i="6"/>
  <c r="D1300" i="6"/>
  <c r="A1301" i="6"/>
  <c r="B1301" i="6"/>
  <c r="C1301" i="6"/>
  <c r="D1301" i="6"/>
  <c r="A1302" i="6"/>
  <c r="B1302" i="6"/>
  <c r="C1302" i="6"/>
  <c r="D1302" i="6"/>
  <c r="A1303" i="6"/>
  <c r="B1303" i="6"/>
  <c r="C1303" i="6"/>
  <c r="D1303" i="6"/>
  <c r="A1304" i="6"/>
  <c r="B1304" i="6"/>
  <c r="C1304" i="6"/>
  <c r="D1304" i="6"/>
  <c r="A1305" i="6"/>
  <c r="B1305" i="6"/>
  <c r="C1305" i="6"/>
  <c r="D1305" i="6"/>
  <c r="A1306" i="6"/>
  <c r="B1306" i="6"/>
  <c r="C1306" i="6"/>
  <c r="D1306" i="6"/>
  <c r="A1307" i="6"/>
  <c r="B1307" i="6"/>
  <c r="C1307" i="6"/>
  <c r="D1307" i="6"/>
  <c r="A1308" i="6"/>
  <c r="B1308" i="6"/>
  <c r="C1308" i="6"/>
  <c r="D1308" i="6"/>
  <c r="A1309" i="6"/>
  <c r="B1309" i="6"/>
  <c r="C1309" i="6"/>
  <c r="D1309" i="6"/>
  <c r="A1310" i="6"/>
  <c r="B1310" i="6"/>
  <c r="C1310" i="6"/>
  <c r="D1310" i="6"/>
  <c r="A1311" i="6"/>
  <c r="B1311" i="6"/>
  <c r="C1311" i="6"/>
  <c r="D1311" i="6"/>
  <c r="A1312" i="6"/>
  <c r="B1312" i="6"/>
  <c r="C1312" i="6"/>
  <c r="D1312" i="6"/>
  <c r="A1313" i="6"/>
  <c r="B1313" i="6"/>
  <c r="C1313" i="6"/>
  <c r="D1313" i="6"/>
  <c r="A1314" i="6"/>
  <c r="B1314" i="6"/>
  <c r="C1314" i="6"/>
  <c r="D1314" i="6"/>
  <c r="A1315" i="6"/>
  <c r="B1315" i="6"/>
  <c r="C1315" i="6"/>
  <c r="D1315" i="6"/>
  <c r="A1316" i="6"/>
  <c r="B1316" i="6"/>
  <c r="C1316" i="6"/>
  <c r="D1316" i="6"/>
  <c r="A1317" i="6"/>
  <c r="B1317" i="6"/>
  <c r="C1317" i="6"/>
  <c r="D1317" i="6"/>
  <c r="A1318" i="6"/>
  <c r="B1318" i="6"/>
  <c r="C1318" i="6"/>
  <c r="D1318" i="6"/>
  <c r="A1319" i="6"/>
  <c r="B1319" i="6"/>
  <c r="C1319" i="6"/>
  <c r="D1319" i="6"/>
  <c r="A1320" i="6"/>
  <c r="B1320" i="6"/>
  <c r="C1320" i="6"/>
  <c r="D1320" i="6"/>
  <c r="A1321" i="6"/>
  <c r="B1321" i="6"/>
  <c r="C1321" i="6"/>
  <c r="D1321" i="6"/>
  <c r="A1322" i="6"/>
  <c r="B1322" i="6"/>
  <c r="C1322" i="6"/>
  <c r="D1322" i="6"/>
  <c r="A1323" i="6"/>
  <c r="B1323" i="6"/>
  <c r="C1323" i="6"/>
  <c r="D1323" i="6"/>
  <c r="A1324" i="6"/>
  <c r="B1324" i="6"/>
  <c r="C1324" i="6"/>
  <c r="D1324" i="6"/>
  <c r="A1325" i="6"/>
  <c r="B1325" i="6"/>
  <c r="C1325" i="6"/>
  <c r="D1325" i="6"/>
  <c r="A1326" i="6"/>
  <c r="B1326" i="6"/>
  <c r="C1326" i="6"/>
  <c r="D1326" i="6"/>
  <c r="A1327" i="6"/>
  <c r="B1327" i="6"/>
  <c r="C1327" i="6"/>
  <c r="D1327" i="6"/>
  <c r="A1328" i="6"/>
  <c r="B1328" i="6"/>
  <c r="C1328" i="6"/>
  <c r="D1328" i="6"/>
  <c r="A1329" i="6"/>
  <c r="B1329" i="6"/>
  <c r="C1329" i="6"/>
  <c r="D1329" i="6"/>
  <c r="A1330" i="6"/>
  <c r="B1330" i="6"/>
  <c r="C1330" i="6"/>
  <c r="D1330" i="6"/>
  <c r="A1331" i="6"/>
  <c r="B1331" i="6"/>
  <c r="C1331" i="6"/>
  <c r="D1331" i="6"/>
  <c r="A1332" i="6"/>
  <c r="B1332" i="6"/>
  <c r="C1332" i="6"/>
  <c r="D1332" i="6"/>
  <c r="A1333" i="6"/>
  <c r="B1333" i="6"/>
  <c r="C1333" i="6"/>
  <c r="D1333" i="6"/>
  <c r="A1334" i="6"/>
  <c r="B1334" i="6"/>
  <c r="C1334" i="6"/>
  <c r="D1334" i="6"/>
  <c r="A1335" i="6"/>
  <c r="B1335" i="6"/>
  <c r="C1335" i="6"/>
  <c r="D1335" i="6"/>
  <c r="A1336" i="6"/>
  <c r="B1336" i="6"/>
  <c r="C1336" i="6"/>
  <c r="D1336" i="6"/>
  <c r="A1337" i="6"/>
  <c r="B1337" i="6"/>
  <c r="C1337" i="6"/>
  <c r="D1337" i="6"/>
  <c r="A1338" i="6"/>
  <c r="B1338" i="6"/>
  <c r="C1338" i="6"/>
  <c r="D1338" i="6"/>
  <c r="A1339" i="6"/>
  <c r="B1339" i="6"/>
  <c r="C1339" i="6"/>
  <c r="D1339" i="6"/>
  <c r="A1340" i="6"/>
  <c r="B1340" i="6"/>
  <c r="C1340" i="6"/>
  <c r="D1340" i="6"/>
  <c r="A1341" i="6"/>
  <c r="B1341" i="6"/>
  <c r="C1341" i="6"/>
  <c r="D1341" i="6"/>
  <c r="A1342" i="6"/>
  <c r="B1342" i="6"/>
  <c r="C1342" i="6"/>
  <c r="D1342" i="6"/>
  <c r="A1343" i="6"/>
  <c r="B1343" i="6"/>
  <c r="C1343" i="6"/>
  <c r="D1343" i="6"/>
  <c r="A1344" i="6"/>
  <c r="B1344" i="6"/>
  <c r="C1344" i="6"/>
  <c r="D1344" i="6"/>
  <c r="A1345" i="6"/>
  <c r="B1345" i="6"/>
  <c r="C1345" i="6"/>
  <c r="D1345" i="6"/>
  <c r="A1346" i="6"/>
  <c r="B1346" i="6"/>
  <c r="C1346" i="6"/>
  <c r="D1346" i="6"/>
  <c r="A1347" i="6"/>
  <c r="B1347" i="6"/>
  <c r="C1347" i="6"/>
  <c r="D1347" i="6"/>
  <c r="A1348" i="6"/>
  <c r="B1348" i="6"/>
  <c r="C1348" i="6"/>
  <c r="D1348" i="6"/>
  <c r="A1349" i="6"/>
  <c r="B1349" i="6"/>
  <c r="C1349" i="6"/>
  <c r="D1349" i="6"/>
  <c r="A1350" i="6"/>
  <c r="B1350" i="6"/>
  <c r="C1350" i="6"/>
  <c r="D1350" i="6"/>
  <c r="A1351" i="6"/>
  <c r="B1351" i="6"/>
  <c r="C1351" i="6"/>
  <c r="D1351" i="6"/>
  <c r="A1352" i="6"/>
  <c r="B1352" i="6"/>
  <c r="C1352" i="6"/>
  <c r="D1352" i="6"/>
  <c r="A1353" i="6"/>
  <c r="B1353" i="6"/>
  <c r="C1353" i="6"/>
  <c r="D1353" i="6"/>
  <c r="A1354" i="6"/>
  <c r="B1354" i="6"/>
  <c r="C1354" i="6"/>
  <c r="D1354" i="6"/>
  <c r="A1355" i="6"/>
  <c r="B1355" i="6"/>
  <c r="C1355" i="6"/>
  <c r="D1355" i="6"/>
  <c r="A1356" i="6"/>
  <c r="B1356" i="6"/>
  <c r="C1356" i="6"/>
  <c r="D1356" i="6"/>
  <c r="A1357" i="6"/>
  <c r="B1357" i="6"/>
  <c r="C1357" i="6"/>
  <c r="D1357" i="6"/>
  <c r="A1358" i="6"/>
  <c r="B1358" i="6"/>
  <c r="C1358" i="6"/>
  <c r="D1358" i="6"/>
  <c r="A1359" i="6"/>
  <c r="B1359" i="6"/>
  <c r="C1359" i="6"/>
  <c r="D1359" i="6"/>
  <c r="A1360" i="6"/>
  <c r="B1360" i="6"/>
  <c r="C1360" i="6"/>
  <c r="D1360" i="6"/>
  <c r="A1361" i="6"/>
  <c r="B1361" i="6"/>
  <c r="C1361" i="6"/>
  <c r="D1361" i="6"/>
  <c r="A1362" i="6"/>
  <c r="B1362" i="6"/>
  <c r="C1362" i="6"/>
  <c r="D1362" i="6"/>
  <c r="A1363" i="6"/>
  <c r="B1363" i="6"/>
  <c r="C1363" i="6"/>
  <c r="D1363" i="6"/>
  <c r="A1364" i="6"/>
  <c r="B1364" i="6"/>
  <c r="C1364" i="6"/>
  <c r="D1364" i="6"/>
  <c r="A1365" i="6"/>
  <c r="B1365" i="6"/>
  <c r="C1365" i="6"/>
  <c r="D1365" i="6"/>
  <c r="A1366" i="6"/>
  <c r="B1366" i="6"/>
  <c r="C1366" i="6"/>
  <c r="D1366" i="6"/>
  <c r="A1367" i="6"/>
  <c r="B1367" i="6"/>
  <c r="C1367" i="6"/>
  <c r="D1367" i="6"/>
  <c r="A1368" i="6"/>
  <c r="B1368" i="6"/>
  <c r="C1368" i="6"/>
  <c r="D1368" i="6"/>
  <c r="A1369" i="6"/>
  <c r="B1369" i="6"/>
  <c r="C1369" i="6"/>
  <c r="D1369" i="6"/>
  <c r="A1370" i="6"/>
  <c r="B1370" i="6"/>
  <c r="C1370" i="6"/>
  <c r="D1370" i="6"/>
  <c r="A1371" i="6"/>
  <c r="B1371" i="6"/>
  <c r="C1371" i="6"/>
  <c r="D1371" i="6"/>
  <c r="A1372" i="6"/>
  <c r="B1372" i="6"/>
  <c r="C1372" i="6"/>
  <c r="D1372" i="6"/>
  <c r="A1373" i="6"/>
  <c r="B1373" i="6"/>
  <c r="C1373" i="6"/>
  <c r="D1373" i="6"/>
  <c r="A1374" i="6"/>
  <c r="B1374" i="6"/>
  <c r="C1374" i="6"/>
  <c r="D1374" i="6"/>
  <c r="A1375" i="6"/>
  <c r="B1375" i="6"/>
  <c r="C1375" i="6"/>
  <c r="D1375" i="6"/>
  <c r="A1376" i="6"/>
  <c r="B1376" i="6"/>
  <c r="C1376" i="6"/>
  <c r="D1376" i="6"/>
  <c r="A1377" i="6"/>
  <c r="B1377" i="6"/>
  <c r="C1377" i="6"/>
  <c r="D1377" i="6"/>
  <c r="A1378" i="6"/>
  <c r="B1378" i="6"/>
  <c r="C1378" i="6"/>
  <c r="D1378" i="6"/>
  <c r="A1379" i="6"/>
  <c r="B1379" i="6"/>
  <c r="C1379" i="6"/>
  <c r="D1379" i="6"/>
  <c r="A1380" i="6"/>
  <c r="B1380" i="6"/>
  <c r="C1380" i="6"/>
  <c r="D1380" i="6"/>
  <c r="A1381" i="6"/>
  <c r="B1381" i="6"/>
  <c r="C1381" i="6"/>
  <c r="D1381" i="6"/>
  <c r="A1382" i="6"/>
  <c r="B1382" i="6"/>
  <c r="C1382" i="6"/>
  <c r="D1382" i="6"/>
  <c r="A1383" i="6"/>
  <c r="B1383" i="6"/>
  <c r="C1383" i="6"/>
  <c r="D1383" i="6"/>
  <c r="A1384" i="6"/>
  <c r="B1384" i="6"/>
  <c r="C1384" i="6"/>
  <c r="D1384" i="6"/>
  <c r="A1385" i="6"/>
  <c r="B1385" i="6"/>
  <c r="C1385" i="6"/>
  <c r="D1385" i="6"/>
  <c r="A1386" i="6"/>
  <c r="B1386" i="6"/>
  <c r="C1386" i="6"/>
  <c r="D1386" i="6"/>
  <c r="A1387" i="6"/>
  <c r="B1387" i="6"/>
  <c r="C1387" i="6"/>
  <c r="D1387" i="6"/>
  <c r="A1388" i="6"/>
  <c r="B1388" i="6"/>
  <c r="C1388" i="6"/>
  <c r="D1388" i="6"/>
  <c r="A1389" i="6"/>
  <c r="B1389" i="6"/>
  <c r="C1389" i="6"/>
  <c r="D1389" i="6"/>
  <c r="A1390" i="6"/>
  <c r="B1390" i="6"/>
  <c r="C1390" i="6"/>
  <c r="D1390" i="6"/>
  <c r="A1391" i="6"/>
  <c r="B1391" i="6"/>
  <c r="C1391" i="6"/>
  <c r="D1391" i="6"/>
  <c r="A1392" i="6"/>
  <c r="B1392" i="6"/>
  <c r="C1392" i="6"/>
  <c r="D1392" i="6"/>
  <c r="A1393" i="6"/>
  <c r="B1393" i="6"/>
  <c r="C1393" i="6"/>
  <c r="D1393" i="6"/>
  <c r="A1394" i="6"/>
  <c r="B1394" i="6"/>
  <c r="C1394" i="6"/>
  <c r="D1394" i="6"/>
  <c r="A1395" i="6"/>
  <c r="B1395" i="6"/>
  <c r="C1395" i="6"/>
  <c r="D1395" i="6"/>
  <c r="A1396" i="6"/>
  <c r="B1396" i="6"/>
  <c r="C1396" i="6"/>
  <c r="D1396" i="6"/>
  <c r="A1397" i="6"/>
  <c r="B1397" i="6"/>
  <c r="C1397" i="6"/>
  <c r="D1397" i="6"/>
  <c r="A1398" i="6"/>
  <c r="B1398" i="6"/>
  <c r="C1398" i="6"/>
  <c r="D1398" i="6"/>
  <c r="A1399" i="6"/>
  <c r="B1399" i="6"/>
  <c r="C1399" i="6"/>
  <c r="D1399" i="6"/>
  <c r="A1400" i="6"/>
  <c r="B1400" i="6"/>
  <c r="C1400" i="6"/>
  <c r="D1400" i="6"/>
  <c r="A1401" i="6"/>
  <c r="B1401" i="6"/>
  <c r="C1401" i="6"/>
  <c r="D1401" i="6"/>
  <c r="A1402" i="6"/>
  <c r="B1402" i="6"/>
  <c r="C1402" i="6"/>
  <c r="D1402" i="6"/>
  <c r="A1403" i="6"/>
  <c r="B1403" i="6"/>
  <c r="C1403" i="6"/>
  <c r="D1403" i="6"/>
  <c r="A1404" i="6"/>
  <c r="B1404" i="6"/>
  <c r="C1404" i="6"/>
  <c r="D1404" i="6"/>
  <c r="A1405" i="6"/>
  <c r="B1405" i="6"/>
  <c r="C1405" i="6"/>
  <c r="D1405" i="6"/>
  <c r="A1406" i="6"/>
  <c r="B1406" i="6"/>
  <c r="C1406" i="6"/>
  <c r="D1406" i="6"/>
  <c r="A1407" i="6"/>
  <c r="B1407" i="6"/>
  <c r="C1407" i="6"/>
  <c r="D1407" i="6"/>
  <c r="A1408" i="6"/>
  <c r="B1408" i="6"/>
  <c r="C1408" i="6"/>
  <c r="D1408" i="6"/>
  <c r="A1409" i="6"/>
  <c r="B1409" i="6"/>
  <c r="C1409" i="6"/>
  <c r="D1409" i="6"/>
  <c r="A1410" i="6"/>
  <c r="B1410" i="6"/>
  <c r="C1410" i="6"/>
  <c r="D1410" i="6"/>
  <c r="A1411" i="6"/>
  <c r="B1411" i="6"/>
  <c r="C1411" i="6"/>
  <c r="D1411" i="6"/>
  <c r="A1412" i="6"/>
  <c r="B1412" i="6"/>
  <c r="C1412" i="6"/>
  <c r="D1412" i="6"/>
  <c r="A1413" i="6"/>
  <c r="B1413" i="6"/>
  <c r="C1413" i="6"/>
  <c r="D1413" i="6"/>
  <c r="A1414" i="6"/>
  <c r="B1414" i="6"/>
  <c r="C1414" i="6"/>
  <c r="D1414" i="6"/>
  <c r="A1415" i="6"/>
  <c r="B1415" i="6"/>
  <c r="C1415" i="6"/>
  <c r="D1415" i="6"/>
  <c r="A1416" i="6"/>
  <c r="B1416" i="6"/>
  <c r="C1416" i="6"/>
  <c r="D1416" i="6"/>
  <c r="A1417" i="6"/>
  <c r="B1417" i="6"/>
  <c r="C1417" i="6"/>
  <c r="D1417" i="6"/>
  <c r="A1418" i="6"/>
  <c r="B1418" i="6"/>
  <c r="C1418" i="6"/>
  <c r="D1418" i="6"/>
  <c r="A1419" i="6"/>
  <c r="B1419" i="6"/>
  <c r="C1419" i="6"/>
  <c r="D1419" i="6"/>
  <c r="A1420" i="6"/>
  <c r="B1420" i="6"/>
  <c r="C1420" i="6"/>
  <c r="D1420" i="6"/>
  <c r="A1421" i="6"/>
  <c r="B1421" i="6"/>
  <c r="C1421" i="6"/>
  <c r="D1421" i="6"/>
  <c r="A1422" i="6"/>
  <c r="B1422" i="6"/>
  <c r="C1422" i="6"/>
  <c r="D1422" i="6"/>
  <c r="A1423" i="6"/>
  <c r="B1423" i="6"/>
  <c r="C1423" i="6"/>
  <c r="D1423" i="6"/>
  <c r="A1424" i="6"/>
  <c r="B1424" i="6"/>
  <c r="C1424" i="6"/>
  <c r="D1424" i="6"/>
  <c r="A1425" i="6"/>
  <c r="B1425" i="6"/>
  <c r="C1425" i="6"/>
  <c r="D1425" i="6"/>
  <c r="A1426" i="6"/>
  <c r="B1426" i="6"/>
  <c r="C1426" i="6"/>
  <c r="D1426" i="6"/>
  <c r="A1427" i="6"/>
  <c r="B1427" i="6"/>
  <c r="C1427" i="6"/>
  <c r="D1427" i="6"/>
  <c r="A1428" i="6"/>
  <c r="B1428" i="6"/>
  <c r="C1428" i="6"/>
  <c r="D1428" i="6"/>
  <c r="A1429" i="6"/>
  <c r="B1429" i="6"/>
  <c r="C1429" i="6"/>
  <c r="D1429" i="6"/>
  <c r="A1430" i="6"/>
  <c r="B1430" i="6"/>
  <c r="C1430" i="6"/>
  <c r="D1430" i="6"/>
  <c r="A1431" i="6"/>
  <c r="B1431" i="6"/>
  <c r="C1431" i="6"/>
  <c r="D1431" i="6"/>
  <c r="A1432" i="6"/>
  <c r="B1432" i="6"/>
  <c r="C1432" i="6"/>
  <c r="D1432" i="6"/>
  <c r="A1433" i="6"/>
  <c r="B1433" i="6"/>
  <c r="C1433" i="6"/>
  <c r="D1433" i="6"/>
  <c r="A1434" i="6"/>
  <c r="B1434" i="6"/>
  <c r="C1434" i="6"/>
  <c r="D1434" i="6"/>
  <c r="A1435" i="6"/>
  <c r="B1435" i="6"/>
  <c r="C1435" i="6"/>
  <c r="D1435" i="6"/>
  <c r="A1436" i="6"/>
  <c r="B1436" i="6"/>
  <c r="C1436" i="6"/>
  <c r="D1436" i="6"/>
  <c r="A1437" i="6"/>
  <c r="B1437" i="6"/>
  <c r="C1437" i="6"/>
  <c r="D1437" i="6"/>
  <c r="A1438" i="6"/>
  <c r="B1438" i="6"/>
  <c r="C1438" i="6"/>
  <c r="D1438" i="6"/>
  <c r="A1439" i="6"/>
  <c r="B1439" i="6"/>
  <c r="C1439" i="6"/>
  <c r="D1439" i="6"/>
  <c r="A1440" i="6"/>
  <c r="B1440" i="6"/>
  <c r="C1440" i="6"/>
  <c r="D1440" i="6"/>
  <c r="A1441" i="6"/>
  <c r="B1441" i="6"/>
  <c r="C1441" i="6"/>
  <c r="D1441" i="6"/>
  <c r="A1442" i="6"/>
  <c r="B1442" i="6"/>
  <c r="C1442" i="6"/>
  <c r="D1442" i="6"/>
  <c r="A1443" i="6"/>
  <c r="B1443" i="6"/>
  <c r="C1443" i="6"/>
  <c r="D1443" i="6"/>
  <c r="A1444" i="6"/>
  <c r="B1444" i="6"/>
  <c r="C1444" i="6"/>
  <c r="D1444" i="6"/>
  <c r="A1445" i="6"/>
  <c r="B1445" i="6"/>
  <c r="C1445" i="6"/>
  <c r="D1445" i="6"/>
  <c r="A1446" i="6"/>
  <c r="B1446" i="6"/>
  <c r="C1446" i="6"/>
  <c r="D1446" i="6"/>
  <c r="A1447" i="6"/>
  <c r="B1447" i="6"/>
  <c r="C1447" i="6"/>
  <c r="D1447" i="6"/>
  <c r="A1448" i="6"/>
  <c r="B1448" i="6"/>
  <c r="C1448" i="6"/>
  <c r="D1448" i="6"/>
  <c r="A1449" i="6"/>
  <c r="B1449" i="6"/>
  <c r="C1449" i="6"/>
  <c r="D1449" i="6"/>
  <c r="A1450" i="6"/>
  <c r="B1450" i="6"/>
  <c r="C1450" i="6"/>
  <c r="D1450" i="6"/>
  <c r="A1451" i="6"/>
  <c r="B1451" i="6"/>
  <c r="C1451" i="6"/>
  <c r="D1451" i="6"/>
  <c r="A1452" i="6"/>
  <c r="B1452" i="6"/>
  <c r="C1452" i="6"/>
  <c r="D1452" i="6"/>
  <c r="A1453" i="6"/>
  <c r="B1453" i="6"/>
  <c r="C1453" i="6"/>
  <c r="D1453" i="6"/>
  <c r="A1454" i="6"/>
  <c r="B1454" i="6"/>
  <c r="C1454" i="6"/>
  <c r="D1454" i="6"/>
  <c r="A1455" i="6"/>
  <c r="B1455" i="6"/>
  <c r="C1455" i="6"/>
  <c r="D1455" i="6"/>
  <c r="A1456" i="6"/>
  <c r="B1456" i="6"/>
  <c r="C1456" i="6"/>
  <c r="D1456" i="6"/>
  <c r="A1457" i="6"/>
  <c r="B1457" i="6"/>
  <c r="C1457" i="6"/>
  <c r="D1457" i="6"/>
  <c r="A1458" i="6"/>
  <c r="B1458" i="6"/>
  <c r="C1458" i="6"/>
  <c r="D1458" i="6"/>
  <c r="A1459" i="6"/>
  <c r="B1459" i="6"/>
  <c r="C1459" i="6"/>
  <c r="D1459" i="6"/>
  <c r="A1460" i="6"/>
  <c r="B1460" i="6"/>
  <c r="C1460" i="6"/>
  <c r="D1460" i="6"/>
  <c r="A1461" i="6"/>
  <c r="B1461" i="6"/>
  <c r="C1461" i="6"/>
  <c r="D1461" i="6"/>
  <c r="A1462" i="6"/>
  <c r="B1462" i="6"/>
  <c r="C1462" i="6"/>
  <c r="D1462" i="6"/>
  <c r="A1463" i="6"/>
  <c r="B1463" i="6"/>
  <c r="C1463" i="6"/>
  <c r="D1463" i="6"/>
  <c r="A1464" i="6"/>
  <c r="B1464" i="6"/>
  <c r="C1464" i="6"/>
  <c r="D1464" i="6"/>
  <c r="A1465" i="6"/>
  <c r="B1465" i="6"/>
  <c r="C1465" i="6"/>
  <c r="D1465" i="6"/>
  <c r="A1466" i="6"/>
  <c r="B1466" i="6"/>
  <c r="C1466" i="6"/>
  <c r="D1466" i="6"/>
  <c r="A1467" i="6"/>
  <c r="B1467" i="6"/>
  <c r="C1467" i="6"/>
  <c r="D1467" i="6"/>
  <c r="A1468" i="6"/>
  <c r="B1468" i="6"/>
  <c r="C1468" i="6"/>
  <c r="D1468" i="6"/>
  <c r="A1469" i="6"/>
  <c r="B1469" i="6"/>
  <c r="C1469" i="6"/>
  <c r="D1469" i="6"/>
  <c r="A1470" i="6"/>
  <c r="B1470" i="6"/>
  <c r="C1470" i="6"/>
  <c r="D1470" i="6"/>
  <c r="A1471" i="6"/>
  <c r="B1471" i="6"/>
  <c r="C1471" i="6"/>
  <c r="D1471" i="6"/>
  <c r="A1472" i="6"/>
  <c r="B1472" i="6"/>
  <c r="C1472" i="6"/>
  <c r="D1472" i="6"/>
  <c r="A1473" i="6"/>
  <c r="B1473" i="6"/>
  <c r="C1473" i="6"/>
  <c r="D1473" i="6"/>
  <c r="A1474" i="6"/>
  <c r="B1474" i="6"/>
  <c r="C1474" i="6"/>
  <c r="D1474" i="6"/>
  <c r="A1475" i="6"/>
  <c r="B1475" i="6"/>
  <c r="C1475" i="6"/>
  <c r="D1475" i="6"/>
  <c r="A1476" i="6"/>
  <c r="B1476" i="6"/>
  <c r="C1476" i="6"/>
  <c r="D1476" i="6"/>
  <c r="A1477" i="6"/>
  <c r="B1477" i="6"/>
  <c r="C1477" i="6"/>
  <c r="D1477" i="6"/>
  <c r="A1478" i="6"/>
  <c r="B1478" i="6"/>
  <c r="C1478" i="6"/>
  <c r="D1478" i="6"/>
  <c r="A1479" i="6"/>
  <c r="B1479" i="6"/>
  <c r="C1479" i="6"/>
  <c r="D1479" i="6"/>
  <c r="A1480" i="6"/>
  <c r="B1480" i="6"/>
  <c r="C1480" i="6"/>
  <c r="D1480" i="6"/>
  <c r="A1481" i="6"/>
  <c r="B1481" i="6"/>
  <c r="C1481" i="6"/>
  <c r="D1481" i="6"/>
  <c r="A1482" i="6"/>
  <c r="B1482" i="6"/>
  <c r="C1482" i="6"/>
  <c r="D1482" i="6"/>
  <c r="A1483" i="6"/>
  <c r="B1483" i="6"/>
  <c r="C1483" i="6"/>
  <c r="D1483" i="6"/>
  <c r="A1484" i="6"/>
  <c r="B1484" i="6"/>
  <c r="C1484" i="6"/>
  <c r="D1484" i="6"/>
  <c r="A1485" i="6"/>
  <c r="B1485" i="6"/>
  <c r="C1485" i="6"/>
  <c r="D1485" i="6"/>
  <c r="A1486" i="6"/>
  <c r="B1486" i="6"/>
  <c r="C1486" i="6"/>
  <c r="D1486" i="6"/>
  <c r="A1487" i="6"/>
  <c r="B1487" i="6"/>
  <c r="C1487" i="6"/>
  <c r="D1487" i="6"/>
  <c r="A1488" i="6"/>
  <c r="B1488" i="6"/>
  <c r="C1488" i="6"/>
  <c r="D1488" i="6"/>
  <c r="A1489" i="6"/>
  <c r="B1489" i="6"/>
  <c r="C1489" i="6"/>
  <c r="D1489" i="6"/>
  <c r="A1490" i="6"/>
  <c r="B1490" i="6"/>
  <c r="C1490" i="6"/>
  <c r="D1490" i="6"/>
  <c r="A1491" i="6"/>
  <c r="B1491" i="6"/>
  <c r="C1491" i="6"/>
  <c r="D1491" i="6"/>
  <c r="A1492" i="6"/>
  <c r="B1492" i="6"/>
  <c r="C1492" i="6"/>
  <c r="D1492" i="6"/>
  <c r="A1493" i="6"/>
  <c r="B1493" i="6"/>
  <c r="C1493" i="6"/>
  <c r="D1493" i="6"/>
  <c r="A1494" i="6"/>
  <c r="B1494" i="6"/>
  <c r="C1494" i="6"/>
  <c r="D1494" i="6"/>
  <c r="A1495" i="6"/>
  <c r="B1495" i="6"/>
  <c r="C1495" i="6"/>
  <c r="D1495" i="6"/>
  <c r="A1496" i="6"/>
  <c r="B1496" i="6"/>
  <c r="C1496" i="6"/>
  <c r="D1496" i="6"/>
  <c r="A1497" i="6"/>
  <c r="B1497" i="6"/>
  <c r="C1497" i="6"/>
  <c r="D1497" i="6"/>
  <c r="A1498" i="6"/>
  <c r="B1498" i="6"/>
  <c r="C1498" i="6"/>
  <c r="D1498" i="6"/>
  <c r="A1499" i="6"/>
  <c r="B1499" i="6"/>
  <c r="C1499" i="6"/>
  <c r="D1499" i="6"/>
  <c r="A1500" i="6"/>
  <c r="B1500" i="6"/>
  <c r="C1500" i="6"/>
  <c r="D1500" i="6"/>
  <c r="A1501" i="6"/>
  <c r="B1501" i="6"/>
  <c r="C1501" i="6"/>
  <c r="D1501" i="6"/>
  <c r="A1502" i="6"/>
  <c r="B1502" i="6"/>
  <c r="C1502" i="6"/>
  <c r="D1502" i="6"/>
  <c r="A1503" i="6"/>
  <c r="B1503" i="6"/>
  <c r="C1503" i="6"/>
  <c r="D1503" i="6"/>
  <c r="A1504" i="6"/>
  <c r="B1504" i="6"/>
  <c r="C1504" i="6"/>
  <c r="D1504" i="6"/>
  <c r="A1505" i="6"/>
  <c r="B1505" i="6"/>
  <c r="C1505" i="6"/>
  <c r="D1505" i="6"/>
  <c r="A1506" i="6"/>
  <c r="B1506" i="6"/>
  <c r="C1506" i="6"/>
  <c r="D1506" i="6"/>
  <c r="A1507" i="6"/>
  <c r="B1507" i="6"/>
  <c r="C1507" i="6"/>
  <c r="D1507" i="6"/>
  <c r="A1508" i="6"/>
  <c r="B1508" i="6"/>
  <c r="C1508" i="6"/>
  <c r="D1508" i="6"/>
  <c r="A1509" i="6"/>
  <c r="B1509" i="6"/>
  <c r="C1509" i="6"/>
  <c r="D1509" i="6"/>
  <c r="A1510" i="6"/>
  <c r="B1510" i="6"/>
  <c r="C1510" i="6"/>
  <c r="D1510" i="6"/>
  <c r="A1511" i="6"/>
  <c r="B1511" i="6"/>
  <c r="C1511" i="6"/>
  <c r="D1511" i="6"/>
  <c r="A1512" i="6"/>
  <c r="B1512" i="6"/>
  <c r="C1512" i="6"/>
  <c r="D1512" i="6"/>
  <c r="A1513" i="6"/>
  <c r="B1513" i="6"/>
  <c r="C1513" i="6"/>
  <c r="D1513" i="6"/>
  <c r="A1514" i="6"/>
  <c r="B1514" i="6"/>
  <c r="C1514" i="6"/>
  <c r="D1514" i="6"/>
  <c r="A1515" i="6"/>
  <c r="B1515" i="6"/>
  <c r="C1515" i="6"/>
  <c r="D1515" i="6"/>
  <c r="A1516" i="6"/>
  <c r="B1516" i="6"/>
  <c r="C1516" i="6"/>
  <c r="D1516" i="6"/>
  <c r="A1517" i="6"/>
  <c r="B1517" i="6"/>
  <c r="C1517" i="6"/>
  <c r="D1517" i="6"/>
  <c r="A1518" i="6"/>
  <c r="B1518" i="6"/>
  <c r="C1518" i="6"/>
  <c r="D1518" i="6"/>
  <c r="A1519" i="6"/>
  <c r="B1519" i="6"/>
  <c r="C1519" i="6"/>
  <c r="D1519" i="6"/>
  <c r="A1520" i="6"/>
  <c r="B1520" i="6"/>
  <c r="C1520" i="6"/>
  <c r="D1520" i="6"/>
  <c r="A1521" i="6"/>
  <c r="B1521" i="6"/>
  <c r="C1521" i="6"/>
  <c r="D1521" i="6"/>
  <c r="A1522" i="6"/>
  <c r="B1522" i="6"/>
  <c r="C1522" i="6"/>
  <c r="D1522" i="6"/>
  <c r="A1523" i="6"/>
  <c r="B1523" i="6"/>
  <c r="C1523" i="6"/>
  <c r="D1523" i="6"/>
  <c r="A1524" i="6"/>
  <c r="B1524" i="6"/>
  <c r="C1524" i="6"/>
  <c r="D1524" i="6"/>
  <c r="A1525" i="6"/>
  <c r="B1525" i="6"/>
  <c r="C1525" i="6"/>
  <c r="D1525" i="6"/>
  <c r="A1526" i="6"/>
  <c r="B1526" i="6"/>
  <c r="C1526" i="6"/>
  <c r="D1526" i="6"/>
  <c r="A1527" i="6"/>
  <c r="B1527" i="6"/>
  <c r="C1527" i="6"/>
  <c r="D1527" i="6"/>
  <c r="A1528" i="6"/>
  <c r="B1528" i="6"/>
  <c r="C1528" i="6"/>
  <c r="D1528" i="6"/>
  <c r="A1529" i="6"/>
  <c r="B1529" i="6"/>
  <c r="C1529" i="6"/>
  <c r="D1529" i="6"/>
  <c r="A1530" i="6"/>
  <c r="B1530" i="6"/>
  <c r="C1530" i="6"/>
  <c r="D1530" i="6"/>
  <c r="A1531" i="6"/>
  <c r="B1531" i="6"/>
  <c r="C1531" i="6"/>
  <c r="D1531" i="6"/>
  <c r="A1532" i="6"/>
  <c r="B1532" i="6"/>
  <c r="C1532" i="6"/>
  <c r="D1532" i="6"/>
  <c r="A1533" i="6"/>
  <c r="B1533" i="6"/>
  <c r="C1533" i="6"/>
  <c r="D1533" i="6"/>
  <c r="A1534" i="6"/>
  <c r="B1534" i="6"/>
  <c r="C1534" i="6"/>
  <c r="D1534" i="6"/>
  <c r="A1535" i="6"/>
  <c r="B1535" i="6"/>
  <c r="C1535" i="6"/>
  <c r="D1535" i="6"/>
  <c r="A1536" i="6"/>
  <c r="B1536" i="6"/>
  <c r="C1536" i="6"/>
  <c r="D1536" i="6"/>
  <c r="A1537" i="6"/>
  <c r="B1537" i="6"/>
  <c r="C1537" i="6"/>
  <c r="D1537" i="6"/>
  <c r="A1538" i="6"/>
  <c r="B1538" i="6"/>
  <c r="C1538" i="6"/>
  <c r="D1538" i="6"/>
  <c r="A1539" i="6"/>
  <c r="B1539" i="6"/>
  <c r="C1539" i="6"/>
  <c r="D1539" i="6"/>
  <c r="A1540" i="6"/>
  <c r="B1540" i="6"/>
  <c r="C1540" i="6"/>
  <c r="D1540" i="6"/>
  <c r="A1541" i="6"/>
  <c r="B1541" i="6"/>
  <c r="C1541" i="6"/>
  <c r="D1541" i="6"/>
  <c r="A1542" i="6"/>
  <c r="B1542" i="6"/>
  <c r="C1542" i="6"/>
  <c r="D1542" i="6"/>
  <c r="A1543" i="6"/>
  <c r="B1543" i="6"/>
  <c r="C1543" i="6"/>
  <c r="D1543" i="6"/>
  <c r="A1544" i="6"/>
  <c r="B1544" i="6"/>
  <c r="C1544" i="6"/>
  <c r="D1544" i="6"/>
  <c r="A1545" i="6"/>
  <c r="B1545" i="6"/>
  <c r="C1545" i="6"/>
  <c r="D1545" i="6"/>
  <c r="A1546" i="6"/>
  <c r="B1546" i="6"/>
  <c r="C1546" i="6"/>
  <c r="D1546" i="6"/>
  <c r="A1547" i="6"/>
  <c r="B1547" i="6"/>
  <c r="C1547" i="6"/>
  <c r="D1547" i="6"/>
  <c r="A1548" i="6"/>
  <c r="B1548" i="6"/>
  <c r="C1548" i="6"/>
  <c r="D1548" i="6"/>
  <c r="A1549" i="6"/>
  <c r="B1549" i="6"/>
  <c r="C1549" i="6"/>
  <c r="D1549" i="6"/>
  <c r="A1550" i="6"/>
  <c r="B1550" i="6"/>
  <c r="C1550" i="6"/>
  <c r="D1550" i="6"/>
  <c r="A1551" i="6"/>
  <c r="B1551" i="6"/>
  <c r="C1551" i="6"/>
  <c r="D1551" i="6"/>
  <c r="A1552" i="6"/>
  <c r="B1552" i="6"/>
  <c r="C1552" i="6"/>
  <c r="D1552" i="6"/>
  <c r="A1553" i="6"/>
  <c r="B1553" i="6"/>
  <c r="C1553" i="6"/>
  <c r="D1553" i="6"/>
  <c r="A1554" i="6"/>
  <c r="B1554" i="6"/>
  <c r="C1554" i="6"/>
  <c r="D1554" i="6"/>
  <c r="A1555" i="6"/>
  <c r="B1555" i="6"/>
  <c r="C1555" i="6"/>
  <c r="D1555" i="6"/>
  <c r="A1556" i="6"/>
  <c r="B1556" i="6"/>
  <c r="C1556" i="6"/>
  <c r="D1556" i="6"/>
  <c r="A1557" i="6"/>
  <c r="B1557" i="6"/>
  <c r="C1557" i="6"/>
  <c r="D1557" i="6"/>
  <c r="A1558" i="6"/>
  <c r="B1558" i="6"/>
  <c r="C1558" i="6"/>
  <c r="D1558" i="6"/>
  <c r="A1559" i="6"/>
  <c r="B1559" i="6"/>
  <c r="C1559" i="6"/>
  <c r="D1559" i="6"/>
  <c r="A1560" i="6"/>
  <c r="B1560" i="6"/>
  <c r="C1560" i="6"/>
  <c r="D1560" i="6"/>
  <c r="A1561" i="6"/>
  <c r="B1561" i="6"/>
  <c r="C1561" i="6"/>
  <c r="D1561" i="6"/>
  <c r="A1562" i="6"/>
  <c r="B1562" i="6"/>
  <c r="C1562" i="6"/>
  <c r="D1562" i="6"/>
  <c r="A1563" i="6"/>
  <c r="B1563" i="6"/>
  <c r="C1563" i="6"/>
  <c r="D1563" i="6"/>
  <c r="A1564" i="6"/>
  <c r="B1564" i="6"/>
  <c r="C1564" i="6"/>
  <c r="D1564" i="6"/>
  <c r="A1565" i="6"/>
  <c r="B1565" i="6"/>
  <c r="C1565" i="6"/>
  <c r="D1565" i="6"/>
  <c r="A1566" i="6"/>
  <c r="B1566" i="6"/>
  <c r="C1566" i="6"/>
  <c r="D1566" i="6"/>
  <c r="A1567" i="6"/>
  <c r="B1567" i="6"/>
  <c r="C1567" i="6"/>
  <c r="D1567" i="6"/>
  <c r="A1568" i="6"/>
  <c r="B1568" i="6"/>
  <c r="C1568" i="6"/>
  <c r="D1568" i="6"/>
  <c r="A1569" i="6"/>
  <c r="B1569" i="6"/>
  <c r="C1569" i="6"/>
  <c r="D1569" i="6"/>
  <c r="A1570" i="6"/>
  <c r="B1570" i="6"/>
  <c r="C1570" i="6"/>
  <c r="D1570" i="6"/>
  <c r="A1571" i="6"/>
  <c r="B1571" i="6"/>
  <c r="C1571" i="6"/>
  <c r="D1571" i="6"/>
  <c r="A1572" i="6"/>
  <c r="B1572" i="6"/>
  <c r="C1572" i="6"/>
  <c r="D1572" i="6"/>
  <c r="A1573" i="6"/>
  <c r="B1573" i="6"/>
  <c r="C1573" i="6"/>
  <c r="D1573" i="6"/>
  <c r="A1574" i="6"/>
  <c r="B1574" i="6"/>
  <c r="C1574" i="6"/>
  <c r="D1574" i="6"/>
  <c r="A1575" i="6"/>
  <c r="B1575" i="6"/>
  <c r="C1575" i="6"/>
  <c r="D1575" i="6"/>
  <c r="A1576" i="6"/>
  <c r="B1576" i="6"/>
  <c r="C1576" i="6"/>
  <c r="D1576" i="6"/>
  <c r="A1577" i="6"/>
  <c r="B1577" i="6"/>
  <c r="C1577" i="6"/>
  <c r="D1577" i="6"/>
  <c r="A1578" i="6"/>
  <c r="B1578" i="6"/>
  <c r="C1578" i="6"/>
  <c r="D1578" i="6"/>
  <c r="A1579" i="6"/>
  <c r="B1579" i="6"/>
  <c r="C1579" i="6"/>
  <c r="D1579" i="6"/>
  <c r="A1580" i="6"/>
  <c r="B1580" i="6"/>
  <c r="C1580" i="6"/>
  <c r="D1580" i="6"/>
  <c r="A1581" i="6"/>
  <c r="B1581" i="6"/>
  <c r="C1581" i="6"/>
  <c r="D1581" i="6"/>
  <c r="A1582" i="6"/>
  <c r="B1582" i="6"/>
  <c r="C1582" i="6"/>
  <c r="D1582" i="6"/>
  <c r="A1583" i="6"/>
  <c r="B1583" i="6"/>
  <c r="C1583" i="6"/>
  <c r="D1583" i="6"/>
  <c r="A1584" i="6"/>
  <c r="B1584" i="6"/>
  <c r="C1584" i="6"/>
  <c r="D1584" i="6"/>
  <c r="A1585" i="6"/>
  <c r="B1585" i="6"/>
  <c r="C1585" i="6"/>
  <c r="D1585" i="6"/>
  <c r="A1586" i="6"/>
  <c r="B1586" i="6"/>
  <c r="C1586" i="6"/>
  <c r="D1586" i="6"/>
  <c r="A1587" i="6"/>
  <c r="B1587" i="6"/>
  <c r="C1587" i="6"/>
  <c r="D1587" i="6"/>
  <c r="A1588" i="6"/>
  <c r="B1588" i="6"/>
  <c r="C1588" i="6"/>
  <c r="D1588" i="6"/>
  <c r="A1589" i="6"/>
  <c r="B1589" i="6"/>
  <c r="C1589" i="6"/>
  <c r="D1589" i="6"/>
  <c r="A1590" i="6"/>
  <c r="B1590" i="6"/>
  <c r="C1590" i="6"/>
  <c r="D1590" i="6"/>
  <c r="A1591" i="6"/>
  <c r="B1591" i="6"/>
  <c r="C1591" i="6"/>
  <c r="D1591" i="6"/>
  <c r="A1592" i="6"/>
  <c r="B1592" i="6"/>
  <c r="C1592" i="6"/>
  <c r="D1592" i="6"/>
  <c r="A1593" i="6"/>
  <c r="B1593" i="6"/>
  <c r="C1593" i="6"/>
  <c r="D1593" i="6"/>
  <c r="A1594" i="6"/>
  <c r="B1594" i="6"/>
  <c r="C1594" i="6"/>
  <c r="D1594" i="6"/>
  <c r="A1595" i="6"/>
  <c r="B1595" i="6"/>
  <c r="C1595" i="6"/>
  <c r="D1595" i="6"/>
  <c r="A1596" i="6"/>
  <c r="B1596" i="6"/>
  <c r="C1596" i="6"/>
  <c r="D1596" i="6"/>
  <c r="A1597" i="6"/>
  <c r="B1597" i="6"/>
  <c r="C1597" i="6"/>
  <c r="D1597" i="6"/>
  <c r="A1598" i="6"/>
  <c r="B1598" i="6"/>
  <c r="C1598" i="6"/>
  <c r="D1598" i="6"/>
  <c r="A1599" i="6"/>
  <c r="B1599" i="6"/>
  <c r="C1599" i="6"/>
  <c r="D1599" i="6"/>
  <c r="A1600" i="6"/>
  <c r="B1600" i="6"/>
  <c r="C1600" i="6"/>
  <c r="D1600" i="6"/>
  <c r="A1601" i="6"/>
  <c r="B1601" i="6"/>
  <c r="C1601" i="6"/>
  <c r="D1601" i="6"/>
  <c r="A1602" i="6"/>
  <c r="B1602" i="6"/>
  <c r="C1602" i="6"/>
  <c r="D1602" i="6"/>
  <c r="A1603" i="6"/>
  <c r="B1603" i="6"/>
  <c r="C1603" i="6"/>
  <c r="D1603" i="6"/>
  <c r="A1604" i="6"/>
  <c r="B1604" i="6"/>
  <c r="C1604" i="6"/>
  <c r="D1604" i="6"/>
  <c r="A1605" i="6"/>
  <c r="B1605" i="6"/>
  <c r="C1605" i="6"/>
  <c r="D1605" i="6"/>
  <c r="A1606" i="6"/>
  <c r="B1606" i="6"/>
  <c r="C1606" i="6"/>
  <c r="D1606" i="6"/>
  <c r="A1607" i="6"/>
  <c r="B1607" i="6"/>
  <c r="C1607" i="6"/>
  <c r="D1607" i="6"/>
  <c r="A1608" i="6"/>
  <c r="B1608" i="6"/>
  <c r="C1608" i="6"/>
  <c r="D1608" i="6"/>
  <c r="A1609" i="6"/>
  <c r="B1609" i="6"/>
  <c r="C1609" i="6"/>
  <c r="D1609" i="6"/>
  <c r="A1610" i="6"/>
  <c r="B1610" i="6"/>
  <c r="C1610" i="6"/>
  <c r="D1610" i="6"/>
  <c r="A1611" i="6"/>
  <c r="B1611" i="6"/>
  <c r="C1611" i="6"/>
  <c r="D1611" i="6"/>
  <c r="A1612" i="6"/>
  <c r="B1612" i="6"/>
  <c r="C1612" i="6"/>
  <c r="D1612" i="6"/>
  <c r="A1613" i="6"/>
  <c r="B1613" i="6"/>
  <c r="C1613" i="6"/>
  <c r="D1613" i="6"/>
  <c r="A1614" i="6"/>
  <c r="B1614" i="6"/>
  <c r="C1614" i="6"/>
  <c r="D1614" i="6"/>
  <c r="A1615" i="6"/>
  <c r="B1615" i="6"/>
  <c r="C1615" i="6"/>
  <c r="D1615" i="6"/>
  <c r="A1616" i="6"/>
  <c r="B1616" i="6"/>
  <c r="C1616" i="6"/>
  <c r="D1616" i="6"/>
  <c r="A1617" i="6"/>
  <c r="B1617" i="6"/>
  <c r="C1617" i="6"/>
  <c r="D1617" i="6"/>
  <c r="A1618" i="6"/>
  <c r="B1618" i="6"/>
  <c r="C1618" i="6"/>
  <c r="D1618" i="6"/>
  <c r="A1619" i="6"/>
  <c r="B1619" i="6"/>
  <c r="C1619" i="6"/>
  <c r="D1619" i="6"/>
  <c r="A1620" i="6"/>
  <c r="B1620" i="6"/>
  <c r="C1620" i="6"/>
  <c r="D1620" i="6"/>
  <c r="A1621" i="6"/>
  <c r="B1621" i="6"/>
  <c r="C1621" i="6"/>
  <c r="D1621" i="6"/>
  <c r="A1622" i="6"/>
  <c r="B1622" i="6"/>
  <c r="C1622" i="6"/>
  <c r="D1622" i="6"/>
  <c r="A1623" i="6"/>
  <c r="B1623" i="6"/>
  <c r="C1623" i="6"/>
  <c r="D1623" i="6"/>
  <c r="A1624" i="6"/>
  <c r="B1624" i="6"/>
  <c r="C1624" i="6"/>
  <c r="D1624" i="6"/>
  <c r="A1625" i="6"/>
  <c r="B1625" i="6"/>
  <c r="C1625" i="6"/>
  <c r="D1625" i="6"/>
  <c r="A1626" i="6"/>
  <c r="B1626" i="6"/>
  <c r="C1626" i="6"/>
  <c r="D1626" i="6"/>
  <c r="A1627" i="6"/>
  <c r="B1627" i="6"/>
  <c r="C1627" i="6"/>
  <c r="D1627" i="6"/>
  <c r="A1628" i="6"/>
  <c r="B1628" i="6"/>
  <c r="C1628" i="6"/>
  <c r="D1628" i="6"/>
  <c r="A1629" i="6"/>
  <c r="B1629" i="6"/>
  <c r="C1629" i="6"/>
  <c r="D1629" i="6"/>
  <c r="A1630" i="6"/>
  <c r="B1630" i="6"/>
  <c r="C1630" i="6"/>
  <c r="D1630" i="6"/>
  <c r="A1631" i="6"/>
  <c r="B1631" i="6"/>
  <c r="C1631" i="6"/>
  <c r="D1631" i="6"/>
  <c r="A1632" i="6"/>
  <c r="B1632" i="6"/>
  <c r="C1632" i="6"/>
  <c r="D1632" i="6"/>
  <c r="A1633" i="6"/>
  <c r="B1633" i="6"/>
  <c r="C1633" i="6"/>
  <c r="D1633" i="6"/>
  <c r="A1634" i="6"/>
  <c r="B1634" i="6"/>
  <c r="C1634" i="6"/>
  <c r="D1634" i="6"/>
  <c r="A1635" i="6"/>
  <c r="B1635" i="6"/>
  <c r="C1635" i="6"/>
  <c r="D1635" i="6"/>
  <c r="A1636" i="6"/>
  <c r="B1636" i="6"/>
  <c r="C1636" i="6"/>
  <c r="D1636" i="6"/>
  <c r="A1637" i="6"/>
  <c r="B1637" i="6"/>
  <c r="C1637" i="6"/>
  <c r="D1637" i="6"/>
  <c r="A1638" i="6"/>
  <c r="B1638" i="6"/>
  <c r="C1638" i="6"/>
  <c r="D1638" i="6"/>
  <c r="A1639" i="6"/>
  <c r="B1639" i="6"/>
  <c r="C1639" i="6"/>
  <c r="D1639" i="6"/>
  <c r="A1640" i="6"/>
  <c r="B1640" i="6"/>
  <c r="C1640" i="6"/>
  <c r="D1640" i="6"/>
  <c r="A1641" i="6"/>
  <c r="B1641" i="6"/>
  <c r="C1641" i="6"/>
  <c r="D1641" i="6"/>
  <c r="A1642" i="6"/>
  <c r="B1642" i="6"/>
  <c r="C1642" i="6"/>
  <c r="D1642" i="6"/>
  <c r="A1643" i="6"/>
  <c r="B1643" i="6"/>
  <c r="C1643" i="6"/>
  <c r="D1643" i="6"/>
  <c r="A1644" i="6"/>
  <c r="B1644" i="6"/>
  <c r="C1644" i="6"/>
  <c r="D1644" i="6"/>
  <c r="A1645" i="6"/>
  <c r="B1645" i="6"/>
  <c r="C1645" i="6"/>
  <c r="D1645" i="6"/>
  <c r="A1646" i="6"/>
  <c r="B1646" i="6"/>
  <c r="C1646" i="6"/>
  <c r="D1646" i="6"/>
  <c r="A1647" i="6"/>
  <c r="B1647" i="6"/>
  <c r="C1647" i="6"/>
  <c r="D1647" i="6"/>
  <c r="A1648" i="6"/>
  <c r="B1648" i="6"/>
  <c r="C1648" i="6"/>
  <c r="D1648" i="6"/>
  <c r="A1649" i="6"/>
  <c r="B1649" i="6"/>
  <c r="C1649" i="6"/>
  <c r="D1649" i="6"/>
  <c r="A1650" i="6"/>
  <c r="B1650" i="6"/>
  <c r="C1650" i="6"/>
  <c r="D1650" i="6"/>
  <c r="A1651" i="6"/>
  <c r="B1651" i="6"/>
  <c r="C1651" i="6"/>
  <c r="D1651" i="6"/>
  <c r="A1652" i="6"/>
  <c r="B1652" i="6"/>
  <c r="C1652" i="6"/>
  <c r="D1652" i="6"/>
  <c r="A1653" i="6"/>
  <c r="B1653" i="6"/>
  <c r="C1653" i="6"/>
  <c r="D1653" i="6"/>
  <c r="A1654" i="6"/>
  <c r="B1654" i="6"/>
  <c r="C1654" i="6"/>
  <c r="D1654" i="6"/>
  <c r="A1655" i="6"/>
  <c r="B1655" i="6"/>
  <c r="C1655" i="6"/>
  <c r="D1655" i="6"/>
  <c r="A1656" i="6"/>
  <c r="B1656" i="6"/>
  <c r="C1656" i="6"/>
  <c r="D1656" i="6"/>
  <c r="A1657" i="6"/>
  <c r="B1657" i="6"/>
  <c r="C1657" i="6"/>
  <c r="D1657" i="6"/>
  <c r="A1658" i="6"/>
  <c r="B1658" i="6"/>
  <c r="C1658" i="6"/>
  <c r="D1658" i="6"/>
  <c r="A1659" i="6"/>
  <c r="B1659" i="6"/>
  <c r="C1659" i="6"/>
  <c r="D1659" i="6"/>
  <c r="A1660" i="6"/>
  <c r="B1660" i="6"/>
  <c r="C1660" i="6"/>
  <c r="D1660" i="6"/>
  <c r="A1661" i="6"/>
  <c r="B1661" i="6"/>
  <c r="C1661" i="6"/>
  <c r="D1661" i="6"/>
  <c r="A1662" i="6"/>
  <c r="B1662" i="6"/>
  <c r="C1662" i="6"/>
  <c r="D1662" i="6"/>
  <c r="A1663" i="6"/>
  <c r="B1663" i="6"/>
  <c r="C1663" i="6"/>
  <c r="D1663" i="6"/>
  <c r="A1664" i="6"/>
  <c r="B1664" i="6"/>
  <c r="C1664" i="6"/>
  <c r="D1664" i="6"/>
  <c r="A1665" i="6"/>
  <c r="B1665" i="6"/>
  <c r="C1665" i="6"/>
  <c r="D1665" i="6"/>
  <c r="A1666" i="6"/>
  <c r="B1666" i="6"/>
  <c r="C1666" i="6"/>
  <c r="D1666" i="6"/>
  <c r="A1667" i="6"/>
  <c r="B1667" i="6"/>
  <c r="C1667" i="6"/>
  <c r="D1667" i="6"/>
  <c r="A1668" i="6"/>
  <c r="B1668" i="6"/>
  <c r="C1668" i="6"/>
  <c r="D1668" i="6"/>
  <c r="A1669" i="6"/>
  <c r="B1669" i="6"/>
  <c r="C1669" i="6"/>
  <c r="D1669" i="6"/>
  <c r="A1670" i="6"/>
  <c r="B1670" i="6"/>
  <c r="C1670" i="6"/>
  <c r="D1670" i="6"/>
  <c r="A1671" i="6"/>
  <c r="B1671" i="6"/>
  <c r="C1671" i="6"/>
  <c r="D1671" i="6"/>
  <c r="A1672" i="6"/>
  <c r="B1672" i="6"/>
  <c r="C1672" i="6"/>
  <c r="D1672" i="6"/>
  <c r="A1673" i="6"/>
  <c r="B1673" i="6"/>
  <c r="C1673" i="6"/>
  <c r="D1673" i="6"/>
  <c r="A1674" i="6"/>
  <c r="B1674" i="6"/>
  <c r="C1674" i="6"/>
  <c r="D1674" i="6"/>
  <c r="A1675" i="6"/>
  <c r="B1675" i="6"/>
  <c r="C1675" i="6"/>
  <c r="D1675" i="6"/>
  <c r="A1676" i="6"/>
  <c r="B1676" i="6"/>
  <c r="C1676" i="6"/>
  <c r="D1676" i="6"/>
  <c r="A1677" i="6"/>
  <c r="B1677" i="6"/>
  <c r="C1677" i="6"/>
  <c r="D1677" i="6"/>
  <c r="A1678" i="6"/>
  <c r="B1678" i="6"/>
  <c r="C1678" i="6"/>
  <c r="D1678" i="6"/>
  <c r="A1679" i="6"/>
  <c r="B1679" i="6"/>
  <c r="C1679" i="6"/>
  <c r="D1679" i="6"/>
  <c r="A1680" i="6"/>
  <c r="B1680" i="6"/>
  <c r="C1680" i="6"/>
  <c r="D1680" i="6"/>
  <c r="A1681" i="6"/>
  <c r="B1681" i="6"/>
  <c r="C1681" i="6"/>
  <c r="D1681" i="6"/>
  <c r="A1682" i="6"/>
  <c r="B1682" i="6"/>
  <c r="C1682" i="6"/>
  <c r="D1682" i="6"/>
  <c r="A1683" i="6"/>
  <c r="B1683" i="6"/>
  <c r="C1683" i="6"/>
  <c r="D1683" i="6"/>
  <c r="A1684" i="6"/>
  <c r="B1684" i="6"/>
  <c r="C1684" i="6"/>
  <c r="D1684" i="6"/>
  <c r="A1685" i="6"/>
  <c r="B1685" i="6"/>
  <c r="C1685" i="6"/>
  <c r="D1685" i="6"/>
  <c r="A1686" i="6"/>
  <c r="B1686" i="6"/>
  <c r="C1686" i="6"/>
  <c r="D1686" i="6"/>
  <c r="A1687" i="6"/>
  <c r="B1687" i="6"/>
  <c r="C1687" i="6"/>
  <c r="D1687" i="6"/>
  <c r="A1688" i="6"/>
  <c r="B1688" i="6"/>
  <c r="C1688" i="6"/>
  <c r="D1688" i="6"/>
  <c r="A1689" i="6"/>
  <c r="B1689" i="6"/>
  <c r="C1689" i="6"/>
  <c r="D1689" i="6"/>
  <c r="A1690" i="6"/>
  <c r="B1690" i="6"/>
  <c r="C1690" i="6"/>
  <c r="D1690" i="6"/>
  <c r="A1691" i="6"/>
  <c r="B1691" i="6"/>
  <c r="C1691" i="6"/>
  <c r="D1691" i="6"/>
  <c r="A1692" i="6"/>
  <c r="B1692" i="6"/>
  <c r="C1692" i="6"/>
  <c r="D1692" i="6"/>
  <c r="A1693" i="6"/>
  <c r="B1693" i="6"/>
  <c r="C1693" i="6"/>
  <c r="D1693" i="6"/>
  <c r="A1694" i="6"/>
  <c r="B1694" i="6"/>
  <c r="C1694" i="6"/>
  <c r="D1694" i="6"/>
  <c r="A1695" i="6"/>
  <c r="B1695" i="6"/>
  <c r="C1695" i="6"/>
  <c r="D1695" i="6"/>
  <c r="A1696" i="6"/>
  <c r="B1696" i="6"/>
  <c r="C1696" i="6"/>
  <c r="D1696" i="6"/>
  <c r="A1697" i="6"/>
  <c r="B1697" i="6"/>
  <c r="C1697" i="6"/>
  <c r="D1697" i="6"/>
  <c r="A1698" i="6"/>
  <c r="B1698" i="6"/>
  <c r="C1698" i="6"/>
  <c r="D1698" i="6"/>
  <c r="A1699" i="6"/>
  <c r="B1699" i="6"/>
  <c r="C1699" i="6"/>
  <c r="D1699" i="6"/>
  <c r="A1700" i="6"/>
  <c r="B1700" i="6"/>
  <c r="C1700" i="6"/>
  <c r="D1700" i="6"/>
  <c r="A1701" i="6"/>
  <c r="B1701" i="6"/>
  <c r="C1701" i="6"/>
  <c r="D1701" i="6"/>
  <c r="A1702" i="6"/>
  <c r="B1702" i="6"/>
  <c r="C1702" i="6"/>
  <c r="D1702" i="6"/>
  <c r="A1703" i="6"/>
  <c r="B1703" i="6"/>
  <c r="C1703" i="6"/>
  <c r="D1703" i="6"/>
  <c r="A1704" i="6"/>
  <c r="B1704" i="6"/>
  <c r="C1704" i="6"/>
  <c r="D1704" i="6"/>
  <c r="A1705" i="6"/>
  <c r="B1705" i="6"/>
  <c r="C1705" i="6"/>
  <c r="D1705" i="6"/>
  <c r="A1706" i="6"/>
  <c r="B1706" i="6"/>
  <c r="C1706" i="6"/>
  <c r="D1706" i="6"/>
  <c r="A1707" i="6"/>
  <c r="B1707" i="6"/>
  <c r="C1707" i="6"/>
  <c r="D1707" i="6"/>
  <c r="A1708" i="6"/>
  <c r="B1708" i="6"/>
  <c r="C1708" i="6"/>
  <c r="D1708" i="6"/>
  <c r="A1709" i="6"/>
  <c r="B1709" i="6"/>
  <c r="C1709" i="6"/>
  <c r="D1709" i="6"/>
  <c r="A1710" i="6"/>
  <c r="B1710" i="6"/>
  <c r="C1710" i="6"/>
  <c r="D1710" i="6"/>
  <c r="A1711" i="6"/>
  <c r="B1711" i="6"/>
  <c r="C1711" i="6"/>
  <c r="D1711" i="6"/>
  <c r="A1712" i="6"/>
  <c r="B1712" i="6"/>
  <c r="C1712" i="6"/>
  <c r="D1712" i="6"/>
  <c r="A1713" i="6"/>
  <c r="B1713" i="6"/>
  <c r="C1713" i="6"/>
  <c r="D1713" i="6"/>
  <c r="A1714" i="6"/>
  <c r="B1714" i="6"/>
  <c r="C1714" i="6"/>
  <c r="D1714" i="6"/>
  <c r="A1715" i="6"/>
  <c r="B1715" i="6"/>
  <c r="C1715" i="6"/>
  <c r="D1715" i="6"/>
  <c r="A1716" i="6"/>
  <c r="B1716" i="6"/>
  <c r="C1716" i="6"/>
  <c r="D1716" i="6"/>
  <c r="A1717" i="6"/>
  <c r="B1717" i="6"/>
  <c r="C1717" i="6"/>
  <c r="D1717" i="6"/>
  <c r="A1718" i="6"/>
  <c r="B1718" i="6"/>
  <c r="C1718" i="6"/>
  <c r="D1718" i="6"/>
  <c r="A1719" i="6"/>
  <c r="B1719" i="6"/>
  <c r="C1719" i="6"/>
  <c r="D1719" i="6"/>
  <c r="A1720" i="6"/>
  <c r="B1720" i="6"/>
  <c r="C1720" i="6"/>
  <c r="D1720" i="6"/>
  <c r="A1721" i="6"/>
  <c r="B1721" i="6"/>
  <c r="C1721" i="6"/>
  <c r="D1721" i="6"/>
  <c r="A1722" i="6"/>
  <c r="B1722" i="6"/>
  <c r="C1722" i="6"/>
  <c r="D1722" i="6"/>
  <c r="A1723" i="6"/>
  <c r="B1723" i="6"/>
  <c r="C1723" i="6"/>
  <c r="D1723" i="6"/>
  <c r="A1724" i="6"/>
  <c r="B1724" i="6"/>
  <c r="C1724" i="6"/>
  <c r="D1724" i="6"/>
  <c r="A1725" i="6"/>
  <c r="B1725" i="6"/>
  <c r="C1725" i="6"/>
  <c r="D1725" i="6"/>
  <c r="A1726" i="6"/>
  <c r="B1726" i="6"/>
  <c r="C1726" i="6"/>
  <c r="D1726" i="6"/>
  <c r="A1727" i="6"/>
  <c r="B1727" i="6"/>
  <c r="C1727" i="6"/>
  <c r="D1727" i="6"/>
  <c r="A1728" i="6"/>
  <c r="B1728" i="6"/>
  <c r="C1728" i="6"/>
  <c r="D1728" i="6"/>
  <c r="A1729" i="6"/>
  <c r="B1729" i="6"/>
  <c r="C1729" i="6"/>
  <c r="D1729" i="6"/>
  <c r="A1730" i="6"/>
  <c r="B1730" i="6"/>
  <c r="C1730" i="6"/>
  <c r="D1730" i="6"/>
  <c r="A1731" i="6"/>
  <c r="B1731" i="6"/>
  <c r="C1731" i="6"/>
  <c r="D1731" i="6"/>
  <c r="A1732" i="6"/>
  <c r="B1732" i="6"/>
  <c r="C1732" i="6"/>
  <c r="D1732" i="6"/>
  <c r="A1733" i="6"/>
  <c r="B1733" i="6"/>
  <c r="C1733" i="6"/>
  <c r="D1733" i="6"/>
  <c r="A1734" i="6"/>
  <c r="B1734" i="6"/>
  <c r="C1734" i="6"/>
  <c r="D1734" i="6"/>
  <c r="A1735" i="6"/>
  <c r="B1735" i="6"/>
  <c r="C1735" i="6"/>
  <c r="D1735" i="6"/>
  <c r="A1736" i="6"/>
  <c r="B1736" i="6"/>
  <c r="C1736" i="6"/>
  <c r="D1736" i="6"/>
  <c r="A1737" i="6"/>
  <c r="B1737" i="6"/>
  <c r="C1737" i="6"/>
  <c r="D1737" i="6"/>
  <c r="A1738" i="6"/>
  <c r="B1738" i="6"/>
  <c r="C1738" i="6"/>
  <c r="D1738" i="6"/>
  <c r="A1739" i="6"/>
  <c r="B1739" i="6"/>
  <c r="C1739" i="6"/>
  <c r="D1739" i="6"/>
  <c r="A1740" i="6"/>
  <c r="B1740" i="6"/>
  <c r="C1740" i="6"/>
  <c r="D1740" i="6"/>
  <c r="A1741" i="6"/>
  <c r="B1741" i="6"/>
  <c r="C1741" i="6"/>
  <c r="D1741" i="6"/>
  <c r="A1742" i="6"/>
  <c r="B1742" i="6"/>
  <c r="C1742" i="6"/>
  <c r="D1742" i="6"/>
  <c r="A1743" i="6"/>
  <c r="B1743" i="6"/>
  <c r="C1743" i="6"/>
  <c r="D1743" i="6"/>
  <c r="A1744" i="6"/>
  <c r="B1744" i="6"/>
  <c r="C1744" i="6"/>
  <c r="D1744" i="6"/>
  <c r="A1745" i="6"/>
  <c r="B1745" i="6"/>
  <c r="C1745" i="6"/>
  <c r="D1745" i="6"/>
  <c r="A1746" i="6"/>
  <c r="B1746" i="6"/>
  <c r="C1746" i="6"/>
  <c r="D1746" i="6"/>
  <c r="A1747" i="6"/>
  <c r="B1747" i="6"/>
  <c r="C1747" i="6"/>
  <c r="D1747" i="6"/>
  <c r="A1748" i="6"/>
  <c r="B1748" i="6"/>
  <c r="C1748" i="6"/>
  <c r="D1748" i="6"/>
  <c r="A1749" i="6"/>
  <c r="B1749" i="6"/>
  <c r="C1749" i="6"/>
  <c r="D1749" i="6"/>
  <c r="A1750" i="6"/>
  <c r="B1750" i="6"/>
  <c r="C1750" i="6"/>
  <c r="D1750" i="6"/>
  <c r="A1751" i="6"/>
  <c r="B1751" i="6"/>
  <c r="C1751" i="6"/>
  <c r="D1751" i="6"/>
  <c r="A1752" i="6"/>
  <c r="B1752" i="6"/>
  <c r="C1752" i="6"/>
  <c r="D1752" i="6"/>
  <c r="A1753" i="6"/>
  <c r="B1753" i="6"/>
  <c r="C1753" i="6"/>
  <c r="D1753" i="6"/>
  <c r="A1754" i="6"/>
  <c r="B1754" i="6"/>
  <c r="C1754" i="6"/>
  <c r="D1754" i="6"/>
  <c r="A1755" i="6"/>
  <c r="B1755" i="6"/>
  <c r="C1755" i="6"/>
  <c r="D1755" i="6"/>
  <c r="A1756" i="6"/>
  <c r="B1756" i="6"/>
  <c r="C1756" i="6"/>
  <c r="D1756" i="6"/>
  <c r="A1757" i="6"/>
  <c r="B1757" i="6"/>
  <c r="C1757" i="6"/>
  <c r="D1757" i="6"/>
  <c r="A1758" i="6"/>
  <c r="B1758" i="6"/>
  <c r="C1758" i="6"/>
  <c r="D1758" i="6"/>
  <c r="A1759" i="6"/>
  <c r="B1759" i="6"/>
  <c r="C1759" i="6"/>
  <c r="D1759" i="6"/>
  <c r="A1760" i="6"/>
  <c r="B1760" i="6"/>
  <c r="C1760" i="6"/>
  <c r="D1760" i="6"/>
  <c r="A1761" i="6"/>
  <c r="B1761" i="6"/>
  <c r="C1761" i="6"/>
  <c r="D1761" i="6"/>
  <c r="A1762" i="6"/>
  <c r="B1762" i="6"/>
  <c r="C1762" i="6"/>
  <c r="D1762" i="6"/>
  <c r="A1763" i="6"/>
  <c r="B1763" i="6"/>
  <c r="C1763" i="6"/>
  <c r="D1763" i="6"/>
  <c r="A1764" i="6"/>
  <c r="B1764" i="6"/>
  <c r="C1764" i="6"/>
  <c r="D1764" i="6"/>
  <c r="A1765" i="6"/>
  <c r="B1765" i="6"/>
  <c r="C1765" i="6"/>
  <c r="D1765" i="6"/>
  <c r="A1766" i="6"/>
  <c r="B1766" i="6"/>
  <c r="C1766" i="6"/>
  <c r="D1766" i="6"/>
  <c r="A1767" i="6"/>
  <c r="B1767" i="6"/>
  <c r="C1767" i="6"/>
  <c r="D1767" i="6"/>
  <c r="A1768" i="6"/>
  <c r="B1768" i="6"/>
  <c r="C1768" i="6"/>
  <c r="D1768" i="6"/>
  <c r="A1769" i="6"/>
  <c r="B1769" i="6"/>
  <c r="C1769" i="6"/>
  <c r="D1769" i="6"/>
  <c r="A1770" i="6"/>
  <c r="B1770" i="6"/>
  <c r="C1770" i="6"/>
  <c r="D1770" i="6"/>
  <c r="A1771" i="6"/>
  <c r="B1771" i="6"/>
  <c r="C1771" i="6"/>
  <c r="D1771" i="6"/>
  <c r="A1772" i="6"/>
  <c r="B1772" i="6"/>
  <c r="C1772" i="6"/>
  <c r="D1772" i="6"/>
  <c r="A1773" i="6"/>
  <c r="B1773" i="6"/>
  <c r="C1773" i="6"/>
  <c r="D1773" i="6"/>
  <c r="A1774" i="6"/>
  <c r="B1774" i="6"/>
  <c r="C1774" i="6"/>
  <c r="D1774" i="6"/>
  <c r="A1775" i="6"/>
  <c r="B1775" i="6"/>
  <c r="C1775" i="6"/>
  <c r="D1775" i="6"/>
  <c r="A1776" i="6"/>
  <c r="B1776" i="6"/>
  <c r="C1776" i="6"/>
  <c r="D1776" i="6"/>
  <c r="A1777" i="6"/>
  <c r="B1777" i="6"/>
  <c r="C1777" i="6"/>
  <c r="D1777" i="6"/>
  <c r="A1778" i="6"/>
  <c r="B1778" i="6"/>
  <c r="C1778" i="6"/>
  <c r="D1778" i="6"/>
  <c r="A1779" i="6"/>
  <c r="B1779" i="6"/>
  <c r="C1779" i="6"/>
  <c r="D1779" i="6"/>
  <c r="A1780" i="6"/>
  <c r="B1780" i="6"/>
  <c r="C1780" i="6"/>
  <c r="D1780" i="6"/>
  <c r="A1781" i="6"/>
  <c r="B1781" i="6"/>
  <c r="C1781" i="6"/>
  <c r="D1781" i="6"/>
  <c r="A1782" i="6"/>
  <c r="B1782" i="6"/>
  <c r="C1782" i="6"/>
  <c r="D1782" i="6"/>
  <c r="A1783" i="6"/>
  <c r="B1783" i="6"/>
  <c r="C1783" i="6"/>
  <c r="D1783" i="6"/>
  <c r="A1784" i="6"/>
  <c r="B1784" i="6"/>
  <c r="C1784" i="6"/>
  <c r="D1784" i="6"/>
  <c r="A1785" i="6"/>
  <c r="B1785" i="6"/>
  <c r="C1785" i="6"/>
  <c r="D1785" i="6"/>
  <c r="A1786" i="6"/>
  <c r="B1786" i="6"/>
  <c r="C1786" i="6"/>
  <c r="D1786" i="6"/>
  <c r="A1787" i="6"/>
  <c r="B1787" i="6"/>
  <c r="C1787" i="6"/>
  <c r="D1787" i="6"/>
  <c r="A1788" i="6"/>
  <c r="B1788" i="6"/>
  <c r="C1788" i="6"/>
  <c r="D1788" i="6"/>
  <c r="A1789" i="6"/>
  <c r="B1789" i="6"/>
  <c r="C1789" i="6"/>
  <c r="D1789" i="6"/>
  <c r="A1790" i="6"/>
  <c r="B1790" i="6"/>
  <c r="C1790" i="6"/>
  <c r="D1790" i="6"/>
  <c r="A1791" i="6"/>
  <c r="B1791" i="6"/>
  <c r="C1791" i="6"/>
  <c r="D1791" i="6"/>
  <c r="A1792" i="6"/>
  <c r="B1792" i="6"/>
  <c r="C1792" i="6"/>
  <c r="D1792" i="6"/>
  <c r="A1793" i="6"/>
  <c r="B1793" i="6"/>
  <c r="C1793" i="6"/>
  <c r="D1793" i="6"/>
  <c r="A1794" i="6"/>
  <c r="B1794" i="6"/>
  <c r="C1794" i="6"/>
  <c r="D1794" i="6"/>
  <c r="A1795" i="6"/>
  <c r="B1795" i="6"/>
  <c r="C1795" i="6"/>
  <c r="D1795" i="6"/>
  <c r="A1796" i="6"/>
  <c r="B1796" i="6"/>
  <c r="C1796" i="6"/>
  <c r="D1796" i="6"/>
  <c r="A1797" i="6"/>
  <c r="B1797" i="6"/>
  <c r="C1797" i="6"/>
  <c r="D1797" i="6"/>
  <c r="A1798" i="6"/>
  <c r="B1798" i="6"/>
  <c r="C1798" i="6"/>
  <c r="D1798" i="6"/>
  <c r="A1799" i="6"/>
  <c r="B1799" i="6"/>
  <c r="C1799" i="6"/>
  <c r="D1799" i="6"/>
  <c r="A1800" i="6"/>
  <c r="B1800" i="6"/>
  <c r="C1800" i="6"/>
  <c r="D1800" i="6"/>
  <c r="A1801" i="6"/>
  <c r="B1801" i="6"/>
  <c r="C1801" i="6"/>
  <c r="D1801" i="6"/>
  <c r="A1802" i="6"/>
  <c r="B1802" i="6"/>
  <c r="C1802" i="6"/>
  <c r="D1802" i="6"/>
  <c r="A1803" i="6"/>
  <c r="B1803" i="6"/>
  <c r="C1803" i="6"/>
  <c r="D1803" i="6"/>
  <c r="A1804" i="6"/>
  <c r="B1804" i="6"/>
  <c r="C1804" i="6"/>
  <c r="D1804" i="6"/>
  <c r="A1805" i="6"/>
  <c r="B1805" i="6"/>
  <c r="C1805" i="6"/>
  <c r="D1805" i="6"/>
  <c r="A1806" i="6"/>
  <c r="B1806" i="6"/>
  <c r="C1806" i="6"/>
  <c r="D1806" i="6"/>
  <c r="A1807" i="6"/>
  <c r="B1807" i="6"/>
  <c r="C1807" i="6"/>
  <c r="D1807" i="6"/>
  <c r="A1808" i="6"/>
  <c r="B1808" i="6"/>
  <c r="C1808" i="6"/>
  <c r="D1808" i="6"/>
  <c r="A1809" i="6"/>
  <c r="B1809" i="6"/>
  <c r="C1809" i="6"/>
  <c r="D1809" i="6"/>
  <c r="A1810" i="6"/>
  <c r="B1810" i="6"/>
  <c r="C1810" i="6"/>
  <c r="D1810" i="6"/>
  <c r="A1811" i="6"/>
  <c r="B1811" i="6"/>
  <c r="C1811" i="6"/>
  <c r="D1811" i="6"/>
  <c r="A1812" i="6"/>
  <c r="B1812" i="6"/>
  <c r="C1812" i="6"/>
  <c r="D1812" i="6"/>
  <c r="A1813" i="6"/>
  <c r="B1813" i="6"/>
  <c r="C1813" i="6"/>
  <c r="D1813" i="6"/>
  <c r="A1814" i="6"/>
  <c r="B1814" i="6"/>
  <c r="C1814" i="6"/>
  <c r="D1814" i="6"/>
  <c r="A1815" i="6"/>
  <c r="B1815" i="6"/>
  <c r="C1815" i="6"/>
  <c r="D1815" i="6"/>
  <c r="A1816" i="6"/>
  <c r="B1816" i="6"/>
  <c r="C1816" i="6"/>
  <c r="D1816" i="6"/>
  <c r="A1817" i="6"/>
  <c r="B1817" i="6"/>
  <c r="C1817" i="6"/>
  <c r="D1817" i="6"/>
  <c r="A1818" i="6"/>
  <c r="B1818" i="6"/>
  <c r="C1818" i="6"/>
  <c r="D1818" i="6"/>
  <c r="A1819" i="6"/>
  <c r="B1819" i="6"/>
  <c r="C1819" i="6"/>
  <c r="D1819" i="6"/>
  <c r="A1820" i="6"/>
  <c r="B1820" i="6"/>
  <c r="C1820" i="6"/>
  <c r="D1820" i="6"/>
  <c r="A1821" i="6"/>
  <c r="B1821" i="6"/>
  <c r="C1821" i="6"/>
  <c r="D1821" i="6"/>
  <c r="A1822" i="6"/>
  <c r="B1822" i="6"/>
  <c r="C1822" i="6"/>
  <c r="D1822" i="6"/>
  <c r="A1823" i="6"/>
  <c r="B1823" i="6"/>
  <c r="C1823" i="6"/>
  <c r="D1823" i="6"/>
  <c r="A1824" i="6"/>
  <c r="B1824" i="6"/>
  <c r="C1824" i="6"/>
  <c r="D1824" i="6"/>
  <c r="A1825" i="6"/>
  <c r="B1825" i="6"/>
  <c r="C1825" i="6"/>
  <c r="D1825" i="6"/>
  <c r="A1826" i="6"/>
  <c r="B1826" i="6"/>
  <c r="C1826" i="6"/>
  <c r="D1826" i="6"/>
  <c r="A1827" i="6"/>
  <c r="B1827" i="6"/>
  <c r="C1827" i="6"/>
  <c r="D1827" i="6"/>
  <c r="A1828" i="6"/>
  <c r="B1828" i="6"/>
  <c r="C1828" i="6"/>
  <c r="D1828" i="6"/>
  <c r="A1829" i="6"/>
  <c r="B1829" i="6"/>
  <c r="C1829" i="6"/>
  <c r="D1829" i="6"/>
  <c r="A1830" i="6"/>
  <c r="B1830" i="6"/>
  <c r="C1830" i="6"/>
  <c r="D1830" i="6"/>
  <c r="A1831" i="6"/>
  <c r="B1831" i="6"/>
  <c r="C1831" i="6"/>
  <c r="D1831" i="6"/>
  <c r="A1832" i="6"/>
  <c r="B1832" i="6"/>
  <c r="C1832" i="6"/>
  <c r="D1832" i="6"/>
  <c r="A1833" i="6"/>
  <c r="B1833" i="6"/>
  <c r="C1833" i="6"/>
  <c r="D1833" i="6"/>
  <c r="A1834" i="6"/>
  <c r="B1834" i="6"/>
  <c r="C1834" i="6"/>
  <c r="D1834" i="6"/>
  <c r="A1835" i="6"/>
  <c r="B1835" i="6"/>
  <c r="C1835" i="6"/>
  <c r="D1835" i="6"/>
  <c r="A1836" i="6"/>
  <c r="B1836" i="6"/>
  <c r="C1836" i="6"/>
  <c r="D1836" i="6"/>
  <c r="A1837" i="6"/>
  <c r="B1837" i="6"/>
  <c r="C1837" i="6"/>
  <c r="D1837" i="6"/>
  <c r="A1838" i="6"/>
  <c r="B1838" i="6"/>
  <c r="C1838" i="6"/>
  <c r="D1838" i="6"/>
  <c r="A1839" i="6"/>
  <c r="B1839" i="6"/>
  <c r="C1839" i="6"/>
  <c r="D1839" i="6"/>
  <c r="A1840" i="6"/>
  <c r="B1840" i="6"/>
  <c r="C1840" i="6"/>
  <c r="D1840" i="6"/>
  <c r="A1841" i="6"/>
  <c r="B1841" i="6"/>
  <c r="C1841" i="6"/>
  <c r="D1841" i="6"/>
  <c r="A1842" i="6"/>
  <c r="B1842" i="6"/>
  <c r="C1842" i="6"/>
  <c r="D1842" i="6"/>
  <c r="A1843" i="6"/>
  <c r="B1843" i="6"/>
  <c r="C1843" i="6"/>
  <c r="D1843" i="6"/>
  <c r="A1844" i="6"/>
  <c r="B1844" i="6"/>
  <c r="C1844" i="6"/>
  <c r="D1844" i="6"/>
  <c r="A1845" i="6"/>
  <c r="B1845" i="6"/>
  <c r="C1845" i="6"/>
  <c r="D1845" i="6"/>
  <c r="A1846" i="6"/>
  <c r="B1846" i="6"/>
  <c r="C1846" i="6"/>
  <c r="D1846" i="6"/>
  <c r="A1847" i="6"/>
  <c r="B1847" i="6"/>
  <c r="C1847" i="6"/>
  <c r="D1847" i="6"/>
  <c r="A1848" i="6"/>
  <c r="B1848" i="6"/>
  <c r="C1848" i="6"/>
  <c r="D1848" i="6"/>
  <c r="A1849" i="6"/>
  <c r="B1849" i="6"/>
  <c r="C1849" i="6"/>
  <c r="D1849" i="6"/>
  <c r="A1850" i="6"/>
  <c r="B1850" i="6"/>
  <c r="C1850" i="6"/>
  <c r="D1850" i="6"/>
  <c r="A1851" i="6"/>
  <c r="B1851" i="6"/>
  <c r="C1851" i="6"/>
  <c r="D1851" i="6"/>
  <c r="A1852" i="6"/>
  <c r="B1852" i="6"/>
  <c r="C1852" i="6"/>
  <c r="D1852" i="6"/>
  <c r="A1853" i="6"/>
  <c r="B1853" i="6"/>
  <c r="C1853" i="6"/>
  <c r="D1853" i="6"/>
  <c r="A1854" i="6"/>
  <c r="B1854" i="6"/>
  <c r="C1854" i="6"/>
  <c r="D1854" i="6"/>
  <c r="A1855" i="6"/>
  <c r="B1855" i="6"/>
  <c r="C1855" i="6"/>
  <c r="D1855" i="6"/>
  <c r="A1856" i="6"/>
  <c r="B1856" i="6"/>
  <c r="C1856" i="6"/>
  <c r="D1856" i="6"/>
  <c r="A1857" i="6"/>
  <c r="B1857" i="6"/>
  <c r="C1857" i="6"/>
  <c r="D1857" i="6"/>
  <c r="A1858" i="6"/>
  <c r="B1858" i="6"/>
  <c r="C1858" i="6"/>
  <c r="D1858" i="6"/>
  <c r="A1859" i="6"/>
  <c r="B1859" i="6"/>
  <c r="C1859" i="6"/>
  <c r="D1859" i="6"/>
  <c r="A1860" i="6"/>
  <c r="B1860" i="6"/>
  <c r="C1860" i="6"/>
  <c r="D1860" i="6"/>
  <c r="A1861" i="6"/>
  <c r="B1861" i="6"/>
  <c r="C1861" i="6"/>
  <c r="D1861" i="6"/>
  <c r="A1862" i="6"/>
  <c r="B1862" i="6"/>
  <c r="C1862" i="6"/>
  <c r="D1862" i="6"/>
  <c r="A1863" i="6"/>
  <c r="B1863" i="6"/>
  <c r="C1863" i="6"/>
  <c r="D1863" i="6"/>
  <c r="A1864" i="6"/>
  <c r="B1864" i="6"/>
  <c r="C1864" i="6"/>
  <c r="D1864" i="6"/>
  <c r="A1865" i="6"/>
  <c r="B1865" i="6"/>
  <c r="C1865" i="6"/>
  <c r="D1865" i="6"/>
  <c r="A1866" i="6"/>
  <c r="B1866" i="6"/>
  <c r="C1866" i="6"/>
  <c r="D1866" i="6"/>
  <c r="A1867" i="6"/>
  <c r="B1867" i="6"/>
  <c r="C1867" i="6"/>
  <c r="D1867" i="6"/>
  <c r="A1868" i="6"/>
  <c r="B1868" i="6"/>
  <c r="C1868" i="6"/>
  <c r="D1868" i="6"/>
  <c r="A1869" i="6"/>
  <c r="B1869" i="6"/>
  <c r="C1869" i="6"/>
  <c r="D1869" i="6"/>
  <c r="A1870" i="6"/>
  <c r="B1870" i="6"/>
  <c r="C1870" i="6"/>
  <c r="D1870" i="6"/>
  <c r="A1871" i="6"/>
  <c r="B1871" i="6"/>
  <c r="C1871" i="6"/>
  <c r="D1871" i="6"/>
  <c r="A1872" i="6"/>
  <c r="B1872" i="6"/>
  <c r="C1872" i="6"/>
  <c r="D1872" i="6"/>
  <c r="A1873" i="6"/>
  <c r="B1873" i="6"/>
  <c r="C1873" i="6"/>
  <c r="D1873" i="6"/>
  <c r="A1874" i="6"/>
  <c r="B1874" i="6"/>
  <c r="C1874" i="6"/>
  <c r="D1874" i="6"/>
  <c r="A1875" i="6"/>
  <c r="B1875" i="6"/>
  <c r="C1875" i="6"/>
  <c r="D1875" i="6"/>
  <c r="A1876" i="6"/>
  <c r="B1876" i="6"/>
  <c r="C1876" i="6"/>
  <c r="D1876" i="6"/>
  <c r="A1877" i="6"/>
  <c r="B1877" i="6"/>
  <c r="C1877" i="6"/>
  <c r="D1877" i="6"/>
  <c r="A1878" i="6"/>
  <c r="B1878" i="6"/>
  <c r="C1878" i="6"/>
  <c r="D1878" i="6"/>
  <c r="A1879" i="6"/>
  <c r="B1879" i="6"/>
  <c r="C1879" i="6"/>
  <c r="D1879" i="6"/>
  <c r="A1880" i="6"/>
  <c r="B1880" i="6"/>
  <c r="C1880" i="6"/>
  <c r="D1880" i="6"/>
  <c r="A1881" i="6"/>
  <c r="B1881" i="6"/>
  <c r="C1881" i="6"/>
  <c r="D1881" i="6"/>
  <c r="A1882" i="6"/>
  <c r="B1882" i="6"/>
  <c r="C1882" i="6"/>
  <c r="D1882" i="6"/>
  <c r="A1883" i="6"/>
  <c r="B1883" i="6"/>
  <c r="C1883" i="6"/>
  <c r="D1883" i="6"/>
  <c r="A1884" i="6"/>
  <c r="B1884" i="6"/>
  <c r="C1884" i="6"/>
  <c r="D1884" i="6"/>
  <c r="A1885" i="6"/>
  <c r="B1885" i="6"/>
  <c r="C1885" i="6"/>
  <c r="D1885" i="6"/>
  <c r="A1886" i="6"/>
  <c r="B1886" i="6"/>
  <c r="C1886" i="6"/>
  <c r="D1886" i="6"/>
  <c r="A1887" i="6"/>
  <c r="B1887" i="6"/>
  <c r="C1887" i="6"/>
  <c r="D1887" i="6"/>
  <c r="A1888" i="6"/>
  <c r="B1888" i="6"/>
  <c r="C1888" i="6"/>
  <c r="D1888" i="6"/>
  <c r="A1889" i="6"/>
  <c r="B1889" i="6"/>
  <c r="C1889" i="6"/>
  <c r="D1889" i="6"/>
  <c r="A1890" i="6"/>
  <c r="B1890" i="6"/>
  <c r="C1890" i="6"/>
  <c r="D1890" i="6"/>
  <c r="A1891" i="6"/>
  <c r="B1891" i="6"/>
  <c r="C1891" i="6"/>
  <c r="D1891" i="6"/>
  <c r="A1892" i="6"/>
  <c r="B1892" i="6"/>
  <c r="C1892" i="6"/>
  <c r="D1892" i="6"/>
  <c r="A1893" i="6"/>
  <c r="B1893" i="6"/>
  <c r="C1893" i="6"/>
  <c r="D1893" i="6"/>
  <c r="A1894" i="6"/>
  <c r="B1894" i="6"/>
  <c r="C1894" i="6"/>
  <c r="D1894" i="6"/>
  <c r="A1895" i="6"/>
  <c r="B1895" i="6"/>
  <c r="C1895" i="6"/>
  <c r="D1895" i="6"/>
  <c r="A1896" i="6"/>
  <c r="B1896" i="6"/>
  <c r="C1896" i="6"/>
  <c r="D1896" i="6"/>
  <c r="A1897" i="6"/>
  <c r="B1897" i="6"/>
  <c r="C1897" i="6"/>
  <c r="D1897" i="6"/>
  <c r="A1898" i="6"/>
  <c r="B1898" i="6"/>
  <c r="C1898" i="6"/>
  <c r="D1898" i="6"/>
  <c r="A1899" i="6"/>
  <c r="B1899" i="6"/>
  <c r="C1899" i="6"/>
  <c r="D1899" i="6"/>
  <c r="A1900" i="6"/>
  <c r="B1900" i="6"/>
  <c r="C1900" i="6"/>
  <c r="D1900" i="6"/>
  <c r="A1901" i="6"/>
  <c r="B1901" i="6"/>
  <c r="C1901" i="6"/>
  <c r="D1901" i="6"/>
  <c r="A1902" i="6"/>
  <c r="B1902" i="6"/>
  <c r="C1902" i="6"/>
  <c r="D1902" i="6"/>
  <c r="A1903" i="6"/>
  <c r="B1903" i="6"/>
  <c r="C1903" i="6"/>
  <c r="D1903" i="6"/>
  <c r="A1904" i="6"/>
  <c r="B1904" i="6"/>
  <c r="C1904" i="6"/>
  <c r="D1904" i="6"/>
  <c r="A1905" i="6"/>
  <c r="B1905" i="6"/>
  <c r="C1905" i="6"/>
  <c r="D1905" i="6"/>
  <c r="A1906" i="6"/>
  <c r="B1906" i="6"/>
  <c r="C1906" i="6"/>
  <c r="D1906" i="6"/>
  <c r="A1907" i="6"/>
  <c r="B1907" i="6"/>
  <c r="C1907" i="6"/>
  <c r="D1907" i="6"/>
  <c r="A1908" i="6"/>
  <c r="B1908" i="6"/>
  <c r="C1908" i="6"/>
  <c r="D1908" i="6"/>
  <c r="A1909" i="6"/>
  <c r="B1909" i="6"/>
  <c r="C1909" i="6"/>
  <c r="D1909" i="6"/>
  <c r="A1910" i="6"/>
  <c r="B1910" i="6"/>
  <c r="C1910" i="6"/>
  <c r="D1910" i="6"/>
  <c r="A1911" i="6"/>
  <c r="B1911" i="6"/>
  <c r="C1911" i="6"/>
  <c r="D1911" i="6"/>
  <c r="A1912" i="6"/>
  <c r="B1912" i="6"/>
  <c r="C1912" i="6"/>
  <c r="D1912" i="6"/>
  <c r="A1913" i="6"/>
  <c r="B1913" i="6"/>
  <c r="C1913" i="6"/>
  <c r="D1913" i="6"/>
  <c r="A1914" i="6"/>
  <c r="B1914" i="6"/>
  <c r="C1914" i="6"/>
  <c r="D1914" i="6"/>
  <c r="A1915" i="6"/>
  <c r="B1915" i="6"/>
  <c r="C1915" i="6"/>
  <c r="D1915" i="6"/>
  <c r="A1916" i="6"/>
  <c r="B1916" i="6"/>
  <c r="C1916" i="6"/>
  <c r="D1916" i="6"/>
  <c r="A1917" i="6"/>
  <c r="B1917" i="6"/>
  <c r="C1917" i="6"/>
  <c r="D1917" i="6"/>
  <c r="A1918" i="6"/>
  <c r="B1918" i="6"/>
  <c r="C1918" i="6"/>
  <c r="D1918" i="6"/>
  <c r="A1919" i="6"/>
  <c r="B1919" i="6"/>
  <c r="C1919" i="6"/>
  <c r="D1919" i="6"/>
  <c r="A1920" i="6"/>
  <c r="B1920" i="6"/>
  <c r="C1920" i="6"/>
  <c r="D1920" i="6"/>
  <c r="A1921" i="6"/>
  <c r="B1921" i="6"/>
  <c r="C1921" i="6"/>
  <c r="D1921" i="6"/>
  <c r="A1922" i="6"/>
  <c r="B1922" i="6"/>
  <c r="C1922" i="6"/>
  <c r="D1922" i="6"/>
  <c r="A1923" i="6"/>
  <c r="B1923" i="6"/>
  <c r="C1923" i="6"/>
  <c r="D1923" i="6"/>
  <c r="A1924" i="6"/>
  <c r="B1924" i="6"/>
  <c r="C1924" i="6"/>
  <c r="D1924" i="6"/>
  <c r="A1925" i="6"/>
  <c r="B1925" i="6"/>
  <c r="C1925" i="6"/>
  <c r="D1925" i="6"/>
  <c r="A1926" i="6"/>
  <c r="B1926" i="6"/>
  <c r="C1926" i="6"/>
  <c r="D1926" i="6"/>
  <c r="A1927" i="6"/>
  <c r="B1927" i="6"/>
  <c r="C1927" i="6"/>
  <c r="D1927" i="6"/>
  <c r="A1928" i="6"/>
  <c r="B1928" i="6"/>
  <c r="C1928" i="6"/>
  <c r="D1928" i="6"/>
  <c r="A1929" i="6"/>
  <c r="B1929" i="6"/>
  <c r="C1929" i="6"/>
  <c r="D1929" i="6"/>
  <c r="A1930" i="6"/>
  <c r="B1930" i="6"/>
  <c r="C1930" i="6"/>
  <c r="D1930" i="6"/>
  <c r="A1931" i="6"/>
  <c r="B1931" i="6"/>
  <c r="C1931" i="6"/>
  <c r="D1931" i="6"/>
  <c r="A1932" i="6"/>
  <c r="B1932" i="6"/>
  <c r="C1932" i="6"/>
  <c r="D1932" i="6"/>
  <c r="A1933" i="6"/>
  <c r="B1933" i="6"/>
  <c r="C1933" i="6"/>
  <c r="D1933" i="6"/>
  <c r="A1934" i="6"/>
  <c r="B1934" i="6"/>
  <c r="C1934" i="6"/>
  <c r="D1934" i="6"/>
  <c r="A1935" i="6"/>
  <c r="B1935" i="6"/>
  <c r="C1935" i="6"/>
  <c r="D1935" i="6"/>
  <c r="A1936" i="6"/>
  <c r="B1936" i="6"/>
  <c r="C1936" i="6"/>
  <c r="D1936" i="6"/>
  <c r="A1937" i="6"/>
  <c r="B1937" i="6"/>
  <c r="C1937" i="6"/>
  <c r="D1937" i="6"/>
  <c r="A1938" i="6"/>
  <c r="B1938" i="6"/>
  <c r="C1938" i="6"/>
  <c r="D1938" i="6"/>
  <c r="A1939" i="6"/>
  <c r="B1939" i="6"/>
  <c r="C1939" i="6"/>
  <c r="D1939" i="6"/>
  <c r="A1940" i="6"/>
  <c r="B1940" i="6"/>
  <c r="C1940" i="6"/>
  <c r="D1940" i="6"/>
  <c r="A1941" i="6"/>
  <c r="B1941" i="6"/>
  <c r="C1941" i="6"/>
  <c r="D1941" i="6"/>
  <c r="A1942" i="6"/>
  <c r="B1942" i="6"/>
  <c r="C1942" i="6"/>
  <c r="D1942" i="6"/>
  <c r="A1943" i="6"/>
  <c r="B1943" i="6"/>
  <c r="C1943" i="6"/>
  <c r="D1943" i="6"/>
  <c r="A1944" i="6"/>
  <c r="B1944" i="6"/>
  <c r="C1944" i="6"/>
  <c r="D1944" i="6"/>
  <c r="A1945" i="6"/>
  <c r="B1945" i="6"/>
  <c r="C1945" i="6"/>
  <c r="D1945" i="6"/>
  <c r="A1946" i="6"/>
  <c r="B1946" i="6"/>
  <c r="C1946" i="6"/>
  <c r="D1946" i="6"/>
  <c r="A1947" i="6"/>
  <c r="B1947" i="6"/>
  <c r="C1947" i="6"/>
  <c r="D1947" i="6"/>
  <c r="A1948" i="6"/>
  <c r="B1948" i="6"/>
  <c r="C1948" i="6"/>
  <c r="D1948" i="6"/>
  <c r="A1949" i="6"/>
  <c r="B1949" i="6"/>
  <c r="C1949" i="6"/>
  <c r="D1949" i="6"/>
  <c r="A1950" i="6"/>
  <c r="B1950" i="6"/>
  <c r="C1950" i="6"/>
  <c r="D1950" i="6"/>
  <c r="A1951" i="6"/>
  <c r="B1951" i="6"/>
  <c r="C1951" i="6"/>
  <c r="D1951" i="6"/>
  <c r="A1952" i="6"/>
  <c r="B1952" i="6"/>
  <c r="C1952" i="6"/>
  <c r="D1952" i="6"/>
  <c r="A1953" i="6"/>
  <c r="B1953" i="6"/>
  <c r="C1953" i="6"/>
  <c r="D1953" i="6"/>
  <c r="A1954" i="6"/>
  <c r="B1954" i="6"/>
  <c r="C1954" i="6"/>
  <c r="D1954" i="6"/>
  <c r="A1955" i="6"/>
  <c r="B1955" i="6"/>
  <c r="C1955" i="6"/>
  <c r="D1955" i="6"/>
  <c r="A1956" i="6"/>
  <c r="B1956" i="6"/>
  <c r="C1956" i="6"/>
  <c r="D1956" i="6"/>
  <c r="A1957" i="6"/>
  <c r="B1957" i="6"/>
  <c r="C1957" i="6"/>
  <c r="D1957" i="6"/>
  <c r="A1958" i="6"/>
  <c r="B1958" i="6"/>
  <c r="C1958" i="6"/>
  <c r="D1958" i="6"/>
  <c r="A1959" i="6"/>
  <c r="B1959" i="6"/>
  <c r="C1959" i="6"/>
  <c r="D1959" i="6"/>
  <c r="A1960" i="6"/>
  <c r="B1960" i="6"/>
  <c r="C1960" i="6"/>
  <c r="D1960" i="6"/>
  <c r="A1961" i="6"/>
  <c r="B1961" i="6"/>
  <c r="C1961" i="6"/>
  <c r="D1961" i="6"/>
  <c r="A1962" i="6"/>
  <c r="B1962" i="6"/>
  <c r="C1962" i="6"/>
  <c r="D1962" i="6"/>
  <c r="A1963" i="6"/>
  <c r="B1963" i="6"/>
  <c r="C1963" i="6"/>
  <c r="D1963" i="6"/>
  <c r="A1964" i="6"/>
  <c r="B1964" i="6"/>
  <c r="C1964" i="6"/>
  <c r="D1964" i="6"/>
  <c r="A1965" i="6"/>
  <c r="B1965" i="6"/>
  <c r="C1965" i="6"/>
  <c r="D1965" i="6"/>
  <c r="A1966" i="6"/>
  <c r="B1966" i="6"/>
  <c r="C1966" i="6"/>
  <c r="D1966" i="6"/>
  <c r="A1967" i="6"/>
  <c r="B1967" i="6"/>
  <c r="C1967" i="6"/>
  <c r="D1967" i="6"/>
  <c r="A1968" i="6"/>
  <c r="B1968" i="6"/>
  <c r="C1968" i="6"/>
  <c r="D1968" i="6"/>
  <c r="A1969" i="6"/>
  <c r="B1969" i="6"/>
  <c r="C1969" i="6"/>
  <c r="D1969" i="6"/>
  <c r="A1970" i="6"/>
  <c r="B1970" i="6"/>
  <c r="C1970" i="6"/>
  <c r="D1970" i="6"/>
  <c r="A1971" i="6"/>
  <c r="B1971" i="6"/>
  <c r="C1971" i="6"/>
  <c r="D1971" i="6"/>
  <c r="A1972" i="6"/>
  <c r="B1972" i="6"/>
  <c r="C1972" i="6"/>
  <c r="D1972" i="6"/>
  <c r="A1973" i="6"/>
  <c r="B1973" i="6"/>
  <c r="C1973" i="6"/>
  <c r="D1973" i="6"/>
  <c r="A1974" i="6"/>
  <c r="B1974" i="6"/>
  <c r="C1974" i="6"/>
  <c r="D1974" i="6"/>
  <c r="A1975" i="6"/>
  <c r="B1975" i="6"/>
  <c r="C1975" i="6"/>
  <c r="D1975" i="6"/>
  <c r="A1976" i="6"/>
  <c r="B1976" i="6"/>
  <c r="C1976" i="6"/>
  <c r="D1976" i="6"/>
  <c r="A1977" i="6"/>
  <c r="B1977" i="6"/>
  <c r="C1977" i="6"/>
  <c r="D1977" i="6"/>
  <c r="A1978" i="6"/>
  <c r="B1978" i="6"/>
  <c r="C1978" i="6"/>
  <c r="D1978" i="6"/>
  <c r="A1979" i="6"/>
  <c r="B1979" i="6"/>
  <c r="C1979" i="6"/>
  <c r="D1979" i="6"/>
  <c r="A1980" i="6"/>
  <c r="B1980" i="6"/>
  <c r="C1980" i="6"/>
  <c r="D1980" i="6"/>
  <c r="A1981" i="6"/>
  <c r="B1981" i="6"/>
  <c r="C1981" i="6"/>
  <c r="D1981" i="6"/>
  <c r="A1982" i="6"/>
  <c r="B1982" i="6"/>
  <c r="C1982" i="6"/>
  <c r="D1982" i="6"/>
  <c r="A1983" i="6"/>
  <c r="B1983" i="6"/>
  <c r="C1983" i="6"/>
  <c r="D1983" i="6"/>
  <c r="A1984" i="6"/>
  <c r="B1984" i="6"/>
  <c r="C1984" i="6"/>
  <c r="D1984" i="6"/>
  <c r="A1985" i="6"/>
  <c r="B1985" i="6"/>
  <c r="C1985" i="6"/>
  <c r="D1985" i="6"/>
  <c r="A1986" i="6"/>
  <c r="B1986" i="6"/>
  <c r="C1986" i="6"/>
  <c r="D1986" i="6"/>
  <c r="A1987" i="6"/>
  <c r="B1987" i="6"/>
  <c r="C1987" i="6"/>
  <c r="D1987" i="6"/>
  <c r="A1988" i="6"/>
  <c r="B1988" i="6"/>
  <c r="C1988" i="6"/>
  <c r="D1988" i="6"/>
  <c r="A1989" i="6"/>
  <c r="B1989" i="6"/>
  <c r="C1989" i="6"/>
  <c r="D1989" i="6"/>
  <c r="A1990" i="6"/>
  <c r="B1990" i="6"/>
  <c r="C1990" i="6"/>
  <c r="D1990" i="6"/>
  <c r="A1991" i="6"/>
  <c r="B1991" i="6"/>
  <c r="C1991" i="6"/>
  <c r="D1991" i="6"/>
  <c r="A1992" i="6"/>
  <c r="B1992" i="6"/>
  <c r="C1992" i="6"/>
  <c r="D1992" i="6"/>
  <c r="A1993" i="6"/>
  <c r="B1993" i="6"/>
  <c r="C1993" i="6"/>
  <c r="D1993" i="6"/>
  <c r="A1994" i="6"/>
  <c r="B1994" i="6"/>
  <c r="C1994" i="6"/>
  <c r="D1994" i="6"/>
  <c r="A1995" i="6"/>
  <c r="B1995" i="6"/>
  <c r="C1995" i="6"/>
  <c r="D1995" i="6"/>
  <c r="A1996" i="6"/>
  <c r="B1996" i="6"/>
  <c r="C1996" i="6"/>
  <c r="D1996" i="6"/>
  <c r="A1997" i="6"/>
  <c r="B1997" i="6"/>
  <c r="C1997" i="6"/>
  <c r="D1997" i="6"/>
  <c r="A1998" i="6"/>
  <c r="B1998" i="6"/>
  <c r="C1998" i="6"/>
  <c r="D1998" i="6"/>
  <c r="A1999" i="6"/>
  <c r="B1999" i="6"/>
  <c r="C1999" i="6"/>
  <c r="D1999" i="6"/>
  <c r="A2000" i="6"/>
  <c r="B2000" i="6"/>
  <c r="C2000" i="6"/>
  <c r="D2000" i="6"/>
  <c r="A2001" i="6"/>
  <c r="B2001" i="6"/>
  <c r="C2001" i="6"/>
  <c r="D2001" i="6"/>
  <c r="A2002" i="6"/>
  <c r="B2002" i="6"/>
  <c r="C2002" i="6"/>
  <c r="D2002" i="6"/>
  <c r="A2003" i="6"/>
  <c r="B2003" i="6"/>
  <c r="C2003" i="6"/>
  <c r="D2003" i="6"/>
  <c r="A2004" i="6"/>
  <c r="B2004" i="6"/>
  <c r="C2004" i="6"/>
  <c r="D2004" i="6"/>
  <c r="A2005" i="6"/>
  <c r="B2005" i="6"/>
  <c r="C2005" i="6"/>
  <c r="D2005" i="6"/>
  <c r="A2006" i="6"/>
  <c r="B2006" i="6"/>
  <c r="C2006" i="6"/>
  <c r="D2006" i="6"/>
  <c r="A2007" i="6"/>
  <c r="B2007" i="6"/>
  <c r="C2007" i="6"/>
  <c r="D2007" i="6"/>
  <c r="A2008" i="6"/>
  <c r="B2008" i="6"/>
  <c r="C2008" i="6"/>
  <c r="D2008" i="6"/>
  <c r="A2009" i="6"/>
  <c r="B2009" i="6"/>
  <c r="C2009" i="6"/>
  <c r="D2009" i="6"/>
  <c r="A2010" i="6"/>
  <c r="B2010" i="6"/>
  <c r="C2010" i="6"/>
  <c r="D2010" i="6"/>
  <c r="A2011" i="6"/>
  <c r="B2011" i="6"/>
  <c r="C2011" i="6"/>
  <c r="D2011" i="6"/>
  <c r="A2012" i="6"/>
  <c r="B2012" i="6"/>
  <c r="C2012" i="6"/>
  <c r="D2012" i="6"/>
  <c r="A2013" i="6"/>
  <c r="B2013" i="6"/>
  <c r="C2013" i="6"/>
  <c r="D2013" i="6"/>
  <c r="A2014" i="6"/>
  <c r="B2014" i="6"/>
  <c r="C2014" i="6"/>
  <c r="D2014" i="6"/>
  <c r="A2015" i="6"/>
  <c r="B2015" i="6"/>
  <c r="C2015" i="6"/>
  <c r="D2015" i="6"/>
  <c r="A2016" i="6"/>
  <c r="B2016" i="6"/>
  <c r="C2016" i="6"/>
  <c r="D2016" i="6"/>
  <c r="A2017" i="6"/>
  <c r="B2017" i="6"/>
  <c r="C2017" i="6"/>
  <c r="D2017" i="6"/>
  <c r="A2018" i="6"/>
  <c r="B2018" i="6"/>
  <c r="C2018" i="6"/>
  <c r="D2018" i="6"/>
  <c r="A2019" i="6"/>
  <c r="B2019" i="6"/>
  <c r="C2019" i="6"/>
  <c r="D2019" i="6"/>
  <c r="A2020" i="6"/>
  <c r="B2020" i="6"/>
  <c r="C2020" i="6"/>
  <c r="D2020" i="6"/>
  <c r="A2021" i="6"/>
  <c r="B2021" i="6"/>
  <c r="C2021" i="6"/>
  <c r="D2021" i="6"/>
  <c r="A2022" i="6"/>
  <c r="B2022" i="6"/>
  <c r="C2022" i="6"/>
  <c r="D2022" i="6"/>
  <c r="A2023" i="6"/>
  <c r="B2023" i="6"/>
  <c r="C2023" i="6"/>
  <c r="D2023" i="6"/>
  <c r="A2024" i="6"/>
  <c r="B2024" i="6"/>
  <c r="C2024" i="6"/>
  <c r="D2024" i="6"/>
  <c r="A2025" i="6"/>
  <c r="B2025" i="6"/>
  <c r="C2025" i="6"/>
  <c r="D2025" i="6"/>
  <c r="A2026" i="6"/>
  <c r="B2026" i="6"/>
  <c r="C2026" i="6"/>
  <c r="D2026" i="6"/>
  <c r="A2027" i="6"/>
  <c r="B2027" i="6"/>
  <c r="C2027" i="6"/>
  <c r="D2027" i="6"/>
  <c r="A2028" i="6"/>
  <c r="B2028" i="6"/>
  <c r="C2028" i="6"/>
  <c r="D2028" i="6"/>
  <c r="A2029" i="6"/>
  <c r="B2029" i="6"/>
  <c r="C2029" i="6"/>
  <c r="D2029" i="6"/>
  <c r="A2030" i="6"/>
  <c r="B2030" i="6"/>
  <c r="C2030" i="6"/>
  <c r="D2030" i="6"/>
  <c r="A2031" i="6"/>
  <c r="B2031" i="6"/>
  <c r="C2031" i="6"/>
  <c r="D2031" i="6"/>
  <c r="A2032" i="6"/>
  <c r="B2032" i="6"/>
  <c r="C2032" i="6"/>
  <c r="D2032" i="6"/>
  <c r="A2033" i="6"/>
  <c r="B2033" i="6"/>
  <c r="C2033" i="6"/>
  <c r="D2033" i="6"/>
  <c r="A2034" i="6"/>
  <c r="B2034" i="6"/>
  <c r="C2034" i="6"/>
  <c r="D2034" i="6"/>
  <c r="A2035" i="6"/>
  <c r="B2035" i="6"/>
  <c r="C2035" i="6"/>
  <c r="D2035" i="6"/>
  <c r="A2036" i="6"/>
  <c r="B2036" i="6"/>
  <c r="C2036" i="6"/>
  <c r="D2036" i="6"/>
  <c r="A2037" i="6"/>
  <c r="B2037" i="6"/>
  <c r="C2037" i="6"/>
  <c r="D2037" i="6"/>
  <c r="A2038" i="6"/>
  <c r="B2038" i="6"/>
  <c r="C2038" i="6"/>
  <c r="D2038" i="6"/>
  <c r="A2039" i="6"/>
  <c r="B2039" i="6"/>
  <c r="C2039" i="6"/>
  <c r="D2039" i="6"/>
  <c r="A2040" i="6"/>
  <c r="B2040" i="6"/>
  <c r="C2040" i="6"/>
  <c r="D2040" i="6"/>
  <c r="A2041" i="6"/>
  <c r="B2041" i="6"/>
  <c r="C2041" i="6"/>
  <c r="D2041" i="6"/>
  <c r="A2042" i="6"/>
  <c r="B2042" i="6"/>
  <c r="C2042" i="6"/>
  <c r="D2042" i="6"/>
  <c r="A2043" i="6"/>
  <c r="B2043" i="6"/>
  <c r="C2043" i="6"/>
  <c r="D2043" i="6"/>
  <c r="A2044" i="6"/>
  <c r="B2044" i="6"/>
  <c r="C2044" i="6"/>
  <c r="D2044" i="6"/>
  <c r="A2045" i="6"/>
  <c r="B2045" i="6"/>
  <c r="C2045" i="6"/>
  <c r="D2045" i="6"/>
  <c r="A2046" i="6"/>
  <c r="B2046" i="6"/>
  <c r="C2046" i="6"/>
  <c r="D2046" i="6"/>
  <c r="A2047" i="6"/>
  <c r="B2047" i="6"/>
  <c r="C2047" i="6"/>
  <c r="D2047" i="6"/>
  <c r="A2048" i="6"/>
  <c r="B2048" i="6"/>
  <c r="C2048" i="6"/>
  <c r="D2048" i="6"/>
  <c r="A2049" i="6"/>
  <c r="B2049" i="6"/>
  <c r="C2049" i="6"/>
  <c r="D2049" i="6"/>
  <c r="A2050" i="6"/>
  <c r="B2050" i="6"/>
  <c r="C2050" i="6"/>
  <c r="D2050" i="6"/>
  <c r="A2051" i="6"/>
  <c r="B2051" i="6"/>
  <c r="C2051" i="6"/>
  <c r="D2051" i="6"/>
  <c r="A2052" i="6"/>
  <c r="B2052" i="6"/>
  <c r="C2052" i="6"/>
  <c r="D2052" i="6"/>
  <c r="A2053" i="6"/>
  <c r="B2053" i="6"/>
  <c r="C2053" i="6"/>
  <c r="D2053" i="6"/>
  <c r="A2054" i="6"/>
  <c r="B2054" i="6"/>
  <c r="C2054" i="6"/>
  <c r="D2054" i="6"/>
  <c r="A2055" i="6"/>
  <c r="B2055" i="6"/>
  <c r="C2055" i="6"/>
  <c r="D2055" i="6"/>
  <c r="A2056" i="6"/>
  <c r="B2056" i="6"/>
  <c r="C2056" i="6"/>
  <c r="D2056" i="6"/>
  <c r="A2057" i="6"/>
  <c r="B2057" i="6"/>
  <c r="C2057" i="6"/>
  <c r="D2057" i="6"/>
  <c r="A2058" i="6"/>
  <c r="B2058" i="6"/>
  <c r="C2058" i="6"/>
  <c r="D2058" i="6"/>
  <c r="A2059" i="6"/>
  <c r="B2059" i="6"/>
  <c r="C2059" i="6"/>
  <c r="D2059" i="6"/>
  <c r="A2060" i="6"/>
  <c r="B2060" i="6"/>
  <c r="C2060" i="6"/>
  <c r="D2060" i="6"/>
  <c r="A2061" i="6"/>
  <c r="B2061" i="6"/>
  <c r="C2061" i="6"/>
  <c r="D2061" i="6"/>
  <c r="A2062" i="6"/>
  <c r="B2062" i="6"/>
  <c r="C2062" i="6"/>
  <c r="D2062" i="6"/>
  <c r="A2063" i="6"/>
  <c r="B2063" i="6"/>
  <c r="C2063" i="6"/>
  <c r="D2063" i="6"/>
  <c r="A2064" i="6"/>
  <c r="B2064" i="6"/>
  <c r="C2064" i="6"/>
  <c r="D2064" i="6"/>
  <c r="A2065" i="6"/>
  <c r="B2065" i="6"/>
  <c r="C2065" i="6"/>
  <c r="D2065" i="6"/>
  <c r="A2066" i="6"/>
  <c r="B2066" i="6"/>
  <c r="C2066" i="6"/>
  <c r="D2066" i="6"/>
  <c r="A2067" i="6"/>
  <c r="B2067" i="6"/>
  <c r="C2067" i="6"/>
  <c r="D2067" i="6"/>
  <c r="A2068" i="6"/>
  <c r="B2068" i="6"/>
  <c r="C2068" i="6"/>
  <c r="D2068" i="6"/>
  <c r="A2069" i="6"/>
  <c r="B2069" i="6"/>
  <c r="C2069" i="6"/>
  <c r="D2069" i="6"/>
  <c r="A2070" i="6"/>
  <c r="B2070" i="6"/>
  <c r="C2070" i="6"/>
  <c r="D2070" i="6"/>
  <c r="A2071" i="6"/>
  <c r="B2071" i="6"/>
  <c r="C2071" i="6"/>
  <c r="D2071" i="6"/>
  <c r="A2072" i="6"/>
  <c r="B2072" i="6"/>
  <c r="C2072" i="6"/>
  <c r="D2072" i="6"/>
  <c r="A2073" i="6"/>
  <c r="B2073" i="6"/>
  <c r="C2073" i="6"/>
  <c r="D2073" i="6"/>
  <c r="A2074" i="6"/>
  <c r="B2074" i="6"/>
  <c r="C2074" i="6"/>
  <c r="D2074" i="6"/>
  <c r="A2075" i="6"/>
  <c r="B2075" i="6"/>
  <c r="C2075" i="6"/>
  <c r="D2075" i="6"/>
  <c r="A2076" i="6"/>
  <c r="B2076" i="6"/>
  <c r="C2076" i="6"/>
  <c r="D2076" i="6"/>
  <c r="A2077" i="6"/>
  <c r="B2077" i="6"/>
  <c r="C2077" i="6"/>
  <c r="D2077" i="6"/>
  <c r="A2078" i="6"/>
  <c r="B2078" i="6"/>
  <c r="C2078" i="6"/>
  <c r="D2078" i="6"/>
  <c r="A2079" i="6"/>
  <c r="B2079" i="6"/>
  <c r="C2079" i="6"/>
  <c r="D2079" i="6"/>
  <c r="A2080" i="6"/>
  <c r="B2080" i="6"/>
  <c r="C2080" i="6"/>
  <c r="D2080" i="6"/>
  <c r="A2081" i="6"/>
  <c r="B2081" i="6"/>
  <c r="C2081" i="6"/>
  <c r="D2081" i="6"/>
  <c r="A2082" i="6"/>
  <c r="B2082" i="6"/>
  <c r="C2082" i="6"/>
  <c r="D2082" i="6"/>
  <c r="A2083" i="6"/>
  <c r="B2083" i="6"/>
  <c r="C2083" i="6"/>
  <c r="D2083" i="6"/>
  <c r="A2084" i="6"/>
  <c r="B2084" i="6"/>
  <c r="C2084" i="6"/>
  <c r="D2084" i="6"/>
  <c r="A2085" i="6"/>
  <c r="B2085" i="6"/>
  <c r="C2085" i="6"/>
  <c r="D2085" i="6"/>
  <c r="A2086" i="6"/>
  <c r="B2086" i="6"/>
  <c r="C2086" i="6"/>
  <c r="D2086" i="6"/>
  <c r="A2087" i="6"/>
  <c r="B2087" i="6"/>
  <c r="C2087" i="6"/>
  <c r="D2087" i="6"/>
  <c r="A2088" i="6"/>
  <c r="B2088" i="6"/>
  <c r="C2088" i="6"/>
  <c r="D2088" i="6"/>
  <c r="A2089" i="6"/>
  <c r="B2089" i="6"/>
  <c r="C2089" i="6"/>
  <c r="D2089" i="6"/>
  <c r="A2090" i="6"/>
  <c r="B2090" i="6"/>
  <c r="C2090" i="6"/>
  <c r="D2090" i="6"/>
  <c r="A2091" i="6"/>
  <c r="B2091" i="6"/>
  <c r="C2091" i="6"/>
  <c r="D2091" i="6"/>
  <c r="A2092" i="6"/>
  <c r="B2092" i="6"/>
  <c r="C2092" i="6"/>
  <c r="D2092" i="6"/>
  <c r="A2093" i="6"/>
  <c r="B2093" i="6"/>
  <c r="C2093" i="6"/>
  <c r="D2093" i="6"/>
  <c r="A2094" i="6"/>
  <c r="B2094" i="6"/>
  <c r="C2094" i="6"/>
  <c r="D2094" i="6"/>
  <c r="A2095" i="6"/>
  <c r="B2095" i="6"/>
  <c r="C2095" i="6"/>
  <c r="D2095" i="6"/>
  <c r="A2096" i="6"/>
  <c r="B2096" i="6"/>
  <c r="C2096" i="6"/>
  <c r="D2096" i="6"/>
  <c r="A2097" i="6"/>
  <c r="B2097" i="6"/>
  <c r="C2097" i="6"/>
  <c r="D2097" i="6"/>
  <c r="A2098" i="6"/>
  <c r="B2098" i="6"/>
  <c r="C2098" i="6"/>
  <c r="D2098" i="6"/>
  <c r="A2099" i="6"/>
  <c r="B2099" i="6"/>
  <c r="C2099" i="6"/>
  <c r="D2099" i="6"/>
  <c r="A2100" i="6"/>
  <c r="B2100" i="6"/>
  <c r="C2100" i="6"/>
  <c r="D2100" i="6"/>
  <c r="A2101" i="6"/>
  <c r="B2101" i="6"/>
  <c r="C2101" i="6"/>
  <c r="D2101" i="6"/>
  <c r="A2102" i="6"/>
  <c r="B2102" i="6"/>
  <c r="C2102" i="6"/>
  <c r="D2102" i="6"/>
  <c r="A2103" i="6"/>
  <c r="B2103" i="6"/>
  <c r="C2103" i="6"/>
  <c r="D2103" i="6"/>
  <c r="A2104" i="6"/>
  <c r="B2104" i="6"/>
  <c r="C2104" i="6"/>
  <c r="D2104" i="6"/>
  <c r="A2105" i="6"/>
  <c r="B2105" i="6"/>
  <c r="C2105" i="6"/>
  <c r="D2105" i="6"/>
  <c r="A2106" i="6"/>
  <c r="B2106" i="6"/>
  <c r="C2106" i="6"/>
  <c r="D2106" i="6"/>
  <c r="A2107" i="6"/>
  <c r="B2107" i="6"/>
  <c r="C2107" i="6"/>
  <c r="D2107" i="6"/>
  <c r="A2108" i="6"/>
  <c r="B2108" i="6"/>
  <c r="C2108" i="6"/>
  <c r="D2108" i="6"/>
  <c r="A2109" i="6"/>
  <c r="B2109" i="6"/>
  <c r="C2109" i="6"/>
  <c r="D2109" i="6"/>
  <c r="A2110" i="6"/>
  <c r="B2110" i="6"/>
  <c r="C2110" i="6"/>
  <c r="D2110" i="6"/>
  <c r="A2111" i="6"/>
  <c r="B2111" i="6"/>
  <c r="C2111" i="6"/>
  <c r="D2111" i="6"/>
  <c r="A2112" i="6"/>
  <c r="B2112" i="6"/>
  <c r="C2112" i="6"/>
  <c r="D2112" i="6"/>
  <c r="A2113" i="6"/>
  <c r="B2113" i="6"/>
  <c r="C2113" i="6"/>
  <c r="D2113" i="6"/>
  <c r="A2114" i="6"/>
  <c r="B2114" i="6"/>
  <c r="C2114" i="6"/>
  <c r="D2114" i="6"/>
  <c r="A2115" i="6"/>
  <c r="B2115" i="6"/>
  <c r="C2115" i="6"/>
  <c r="D2115" i="6"/>
  <c r="A2116" i="6"/>
  <c r="B2116" i="6"/>
  <c r="C2116" i="6"/>
  <c r="D2116" i="6"/>
  <c r="A2117" i="6"/>
  <c r="B2117" i="6"/>
  <c r="C2117" i="6"/>
  <c r="D2117" i="6"/>
  <c r="A2118" i="6"/>
  <c r="B2118" i="6"/>
  <c r="C2118" i="6"/>
  <c r="D2118" i="6"/>
  <c r="A2119" i="6"/>
  <c r="B2119" i="6"/>
  <c r="C2119" i="6"/>
  <c r="D2119" i="6"/>
  <c r="A2120" i="6"/>
  <c r="B2120" i="6"/>
  <c r="C2120" i="6"/>
  <c r="D2120" i="6"/>
  <c r="A2121" i="6"/>
  <c r="B2121" i="6"/>
  <c r="C2121" i="6"/>
  <c r="D2121" i="6"/>
  <c r="A2122" i="6"/>
  <c r="B2122" i="6"/>
  <c r="C2122" i="6"/>
  <c r="D2122" i="6"/>
  <c r="A2123" i="6"/>
  <c r="B2123" i="6"/>
  <c r="C2123" i="6"/>
  <c r="D2123" i="6"/>
  <c r="A2124" i="6"/>
  <c r="B2124" i="6"/>
  <c r="C2124" i="6"/>
  <c r="D2124" i="6"/>
  <c r="A2125" i="6"/>
  <c r="B2125" i="6"/>
  <c r="C2125" i="6"/>
  <c r="D2125" i="6"/>
  <c r="A2126" i="6"/>
  <c r="B2126" i="6"/>
  <c r="C2126" i="6"/>
  <c r="D2126" i="6"/>
  <c r="A2127" i="6"/>
  <c r="B2127" i="6"/>
  <c r="C2127" i="6"/>
  <c r="D2127" i="6"/>
  <c r="A2128" i="6"/>
  <c r="B2128" i="6"/>
  <c r="C2128" i="6"/>
  <c r="D2128" i="6"/>
  <c r="A2129" i="6"/>
  <c r="B2129" i="6"/>
  <c r="C2129" i="6"/>
  <c r="D2129" i="6"/>
  <c r="A2130" i="6"/>
  <c r="B2130" i="6"/>
  <c r="C2130" i="6"/>
  <c r="D2130" i="6"/>
  <c r="A2131" i="6"/>
  <c r="B2131" i="6"/>
  <c r="C2131" i="6"/>
  <c r="D2131" i="6"/>
  <c r="A2132" i="6"/>
  <c r="B2132" i="6"/>
  <c r="C2132" i="6"/>
  <c r="D2132" i="6"/>
  <c r="A2133" i="6"/>
  <c r="B2133" i="6"/>
  <c r="C2133" i="6"/>
  <c r="D2133" i="6"/>
  <c r="A2134" i="6"/>
  <c r="B2134" i="6"/>
  <c r="C2134" i="6"/>
  <c r="D2134" i="6"/>
  <c r="A2135" i="6"/>
  <c r="B2135" i="6"/>
  <c r="C2135" i="6"/>
  <c r="D2135" i="6"/>
  <c r="A2136" i="6"/>
  <c r="B2136" i="6"/>
  <c r="C2136" i="6"/>
  <c r="D2136" i="6"/>
  <c r="A2137" i="6"/>
  <c r="B2137" i="6"/>
  <c r="C2137" i="6"/>
  <c r="D2137" i="6"/>
  <c r="A2138" i="6"/>
  <c r="B2138" i="6"/>
  <c r="C2138" i="6"/>
  <c r="D2138" i="6"/>
  <c r="A2139" i="6"/>
  <c r="B2139" i="6"/>
  <c r="C2139" i="6"/>
  <c r="D2139" i="6"/>
  <c r="A2140" i="6"/>
  <c r="B2140" i="6"/>
  <c r="C2140" i="6"/>
  <c r="D2140" i="6"/>
  <c r="A2141" i="6"/>
  <c r="B2141" i="6"/>
  <c r="C2141" i="6"/>
  <c r="D2141" i="6"/>
  <c r="A2142" i="6"/>
  <c r="B2142" i="6"/>
  <c r="C2142" i="6"/>
  <c r="D2142" i="6"/>
  <c r="A2143" i="6"/>
  <c r="B2143" i="6"/>
  <c r="C2143" i="6"/>
  <c r="D2143" i="6"/>
  <c r="A2144" i="6"/>
  <c r="B2144" i="6"/>
  <c r="C2144" i="6"/>
  <c r="D2144" i="6"/>
  <c r="A2145" i="6"/>
  <c r="B2145" i="6"/>
  <c r="C2145" i="6"/>
  <c r="D2145" i="6"/>
  <c r="A2146" i="6"/>
  <c r="B2146" i="6"/>
  <c r="C2146" i="6"/>
  <c r="D2146" i="6"/>
  <c r="A2147" i="6"/>
  <c r="B2147" i="6"/>
  <c r="C2147" i="6"/>
  <c r="D2147" i="6"/>
  <c r="A2148" i="6"/>
  <c r="B2148" i="6"/>
  <c r="C2148" i="6"/>
  <c r="D2148" i="6"/>
  <c r="A2149" i="6"/>
  <c r="B2149" i="6"/>
  <c r="C2149" i="6"/>
  <c r="D2149" i="6"/>
  <c r="A2150" i="6"/>
  <c r="B2150" i="6"/>
  <c r="C2150" i="6"/>
  <c r="D2150" i="6"/>
  <c r="A2151" i="6"/>
  <c r="B2151" i="6"/>
  <c r="C2151" i="6"/>
  <c r="D2151" i="6"/>
  <c r="A2152" i="6"/>
  <c r="B2152" i="6"/>
  <c r="C2152" i="6"/>
  <c r="D2152" i="6"/>
  <c r="A2153" i="6"/>
  <c r="B2153" i="6"/>
  <c r="C2153" i="6"/>
  <c r="D2153" i="6"/>
  <c r="A2154" i="6"/>
  <c r="B2154" i="6"/>
  <c r="C2154" i="6"/>
  <c r="D2154" i="6"/>
  <c r="A2155" i="6"/>
  <c r="B2155" i="6"/>
  <c r="C2155" i="6"/>
  <c r="D2155" i="6"/>
  <c r="A2156" i="6"/>
  <c r="B2156" i="6"/>
  <c r="C2156" i="6"/>
  <c r="D2156" i="6"/>
  <c r="A2157" i="6"/>
  <c r="B2157" i="6"/>
  <c r="C2157" i="6"/>
  <c r="D2157" i="6"/>
  <c r="A2158" i="6"/>
  <c r="B2158" i="6"/>
  <c r="C2158" i="6"/>
  <c r="D2158" i="6"/>
  <c r="A2159" i="6"/>
  <c r="B2159" i="6"/>
  <c r="C2159" i="6"/>
  <c r="D2159" i="6"/>
  <c r="A2160" i="6"/>
  <c r="B2160" i="6"/>
  <c r="C2160" i="6"/>
  <c r="D2160" i="6"/>
  <c r="A2161" i="6"/>
  <c r="B2161" i="6"/>
  <c r="C2161" i="6"/>
  <c r="D2161" i="6"/>
  <c r="A2162" i="6"/>
  <c r="B2162" i="6"/>
  <c r="C2162" i="6"/>
  <c r="D2162" i="6"/>
  <c r="A2163" i="6"/>
  <c r="B2163" i="6"/>
  <c r="C2163" i="6"/>
  <c r="D2163" i="6"/>
  <c r="A2164" i="6"/>
  <c r="B2164" i="6"/>
  <c r="C2164" i="6"/>
  <c r="D2164" i="6"/>
  <c r="A2165" i="6"/>
  <c r="B2165" i="6"/>
  <c r="C2165" i="6"/>
  <c r="D2165" i="6"/>
  <c r="A2166" i="6"/>
  <c r="B2166" i="6"/>
  <c r="C2166" i="6"/>
  <c r="D2166" i="6"/>
  <c r="A2167" i="6"/>
  <c r="B2167" i="6"/>
  <c r="C2167" i="6"/>
  <c r="D2167" i="6"/>
  <c r="A2168" i="6"/>
  <c r="B2168" i="6"/>
  <c r="C2168" i="6"/>
  <c r="D2168" i="6"/>
  <c r="A2169" i="6"/>
  <c r="B2169" i="6"/>
  <c r="C2169" i="6"/>
  <c r="D2169" i="6"/>
  <c r="A2170" i="6"/>
  <c r="B2170" i="6"/>
  <c r="C2170" i="6"/>
  <c r="D2170" i="6"/>
  <c r="A2171" i="6"/>
  <c r="B2171" i="6"/>
  <c r="C2171" i="6"/>
  <c r="D2171" i="6"/>
  <c r="A2172" i="6"/>
  <c r="B2172" i="6"/>
  <c r="C2172" i="6"/>
  <c r="D2172" i="6"/>
  <c r="A2173" i="6"/>
  <c r="B2173" i="6"/>
  <c r="C2173" i="6"/>
  <c r="D2173" i="6"/>
  <c r="A2174" i="6"/>
  <c r="B2174" i="6"/>
  <c r="C2174" i="6"/>
  <c r="D2174" i="6"/>
  <c r="A2175" i="6"/>
  <c r="B2175" i="6"/>
  <c r="C2175" i="6"/>
  <c r="D2175" i="6"/>
  <c r="A2176" i="6"/>
  <c r="B2176" i="6"/>
  <c r="C2176" i="6"/>
  <c r="D2176" i="6"/>
  <c r="A2177" i="6"/>
  <c r="B2177" i="6"/>
  <c r="C2177" i="6"/>
  <c r="D2177" i="6"/>
  <c r="A2178" i="6"/>
  <c r="B2178" i="6"/>
  <c r="C2178" i="6"/>
  <c r="D2178" i="6"/>
  <c r="A2179" i="6"/>
  <c r="B2179" i="6"/>
  <c r="C2179" i="6"/>
  <c r="D2179" i="6"/>
  <c r="A2180" i="6"/>
  <c r="B2180" i="6"/>
  <c r="C2180" i="6"/>
  <c r="D2180" i="6"/>
  <c r="A2181" i="6"/>
  <c r="B2181" i="6"/>
  <c r="C2181" i="6"/>
  <c r="D2181" i="6"/>
  <c r="A2182" i="6"/>
  <c r="B2182" i="6"/>
  <c r="C2182" i="6"/>
  <c r="D2182" i="6"/>
  <c r="A2183" i="6"/>
  <c r="B2183" i="6"/>
  <c r="C2183" i="6"/>
  <c r="D2183" i="6"/>
  <c r="A2184" i="6"/>
  <c r="B2184" i="6"/>
  <c r="C2184" i="6"/>
  <c r="D2184" i="6"/>
  <c r="A2185" i="6"/>
  <c r="B2185" i="6"/>
  <c r="C2185" i="6"/>
  <c r="D2185" i="6"/>
  <c r="A2186" i="6"/>
  <c r="B2186" i="6"/>
  <c r="C2186" i="6"/>
  <c r="D2186" i="6"/>
  <c r="A2187" i="6"/>
  <c r="B2187" i="6"/>
  <c r="C2187" i="6"/>
  <c r="D2187" i="6"/>
  <c r="A2188" i="6"/>
  <c r="B2188" i="6"/>
  <c r="C2188" i="6"/>
  <c r="D2188" i="6"/>
  <c r="A2189" i="6"/>
  <c r="B2189" i="6"/>
  <c r="C2189" i="6"/>
  <c r="D2189" i="6"/>
  <c r="A2190" i="6"/>
  <c r="B2190" i="6"/>
  <c r="C2190" i="6"/>
  <c r="D2190" i="6"/>
  <c r="A2191" i="6"/>
  <c r="B2191" i="6"/>
  <c r="C2191" i="6"/>
  <c r="D2191" i="6"/>
  <c r="A2192" i="6"/>
  <c r="B2192" i="6"/>
  <c r="C2192" i="6"/>
  <c r="D2192" i="6"/>
  <c r="A2193" i="6"/>
  <c r="B2193" i="6"/>
  <c r="C2193" i="6"/>
  <c r="D2193" i="6"/>
  <c r="A2194" i="6"/>
  <c r="B2194" i="6"/>
  <c r="C2194" i="6"/>
  <c r="D2194" i="6"/>
  <c r="A2195" i="6"/>
  <c r="B2195" i="6"/>
  <c r="C2195" i="6"/>
  <c r="D2195" i="6"/>
  <c r="A2196" i="6"/>
  <c r="B2196" i="6"/>
  <c r="C2196" i="6"/>
  <c r="D2196" i="6"/>
  <c r="A2197" i="6"/>
  <c r="B2197" i="6"/>
  <c r="C2197" i="6"/>
  <c r="D2197" i="6"/>
  <c r="A2198" i="6"/>
  <c r="B2198" i="6"/>
  <c r="C2198" i="6"/>
  <c r="D2198" i="6"/>
  <c r="A2199" i="6"/>
  <c r="B2199" i="6"/>
  <c r="C2199" i="6"/>
  <c r="D2199" i="6"/>
  <c r="A2200" i="6"/>
  <c r="B2200" i="6"/>
  <c r="C2200" i="6"/>
  <c r="D2200" i="6"/>
  <c r="A2201" i="6"/>
  <c r="B2201" i="6"/>
  <c r="C2201" i="6"/>
  <c r="D2201" i="6"/>
  <c r="A2202" i="6"/>
  <c r="B2202" i="6"/>
  <c r="C2202" i="6"/>
  <c r="D2202" i="6"/>
  <c r="A2203" i="6"/>
  <c r="B2203" i="6"/>
  <c r="C2203" i="6"/>
  <c r="D2203" i="6"/>
  <c r="A2204" i="6"/>
  <c r="B2204" i="6"/>
  <c r="C2204" i="6"/>
  <c r="D2204" i="6"/>
  <c r="A2205" i="6"/>
  <c r="B2205" i="6"/>
  <c r="C2205" i="6"/>
  <c r="D2205" i="6"/>
  <c r="A2206" i="6"/>
  <c r="B2206" i="6"/>
  <c r="C2206" i="6"/>
  <c r="D2206" i="6"/>
  <c r="A2207" i="6"/>
  <c r="B2207" i="6"/>
  <c r="C2207" i="6"/>
  <c r="D2207" i="6"/>
  <c r="A2208" i="6"/>
  <c r="B2208" i="6"/>
  <c r="C2208" i="6"/>
  <c r="D2208" i="6"/>
  <c r="A2209" i="6"/>
  <c r="B2209" i="6"/>
  <c r="C2209" i="6"/>
  <c r="D2209" i="6"/>
  <c r="A2210" i="6"/>
  <c r="B2210" i="6"/>
  <c r="C2210" i="6"/>
  <c r="D2210" i="6"/>
  <c r="A2211" i="6"/>
  <c r="B2211" i="6"/>
  <c r="C2211" i="6"/>
  <c r="D2211" i="6"/>
  <c r="A2212" i="6"/>
  <c r="B2212" i="6"/>
  <c r="C2212" i="6"/>
  <c r="D2212" i="6"/>
  <c r="A2213" i="6"/>
  <c r="B2213" i="6"/>
  <c r="C2213" i="6"/>
  <c r="D2213" i="6"/>
  <c r="A2214" i="6"/>
  <c r="B2214" i="6"/>
  <c r="C2214" i="6"/>
  <c r="D2214" i="6"/>
  <c r="A2215" i="6"/>
  <c r="B2215" i="6"/>
  <c r="C2215" i="6"/>
  <c r="D2215" i="6"/>
  <c r="A2216" i="6"/>
  <c r="B2216" i="6"/>
  <c r="C2216" i="6"/>
  <c r="D2216" i="6"/>
  <c r="A2217" i="6"/>
  <c r="B2217" i="6"/>
  <c r="C2217" i="6"/>
  <c r="D2217" i="6"/>
  <c r="A2218" i="6"/>
  <c r="B2218" i="6"/>
  <c r="C2218" i="6"/>
  <c r="D2218" i="6"/>
  <c r="A2219" i="6"/>
  <c r="B2219" i="6"/>
  <c r="C2219" i="6"/>
  <c r="D2219" i="6"/>
  <c r="A2220" i="6"/>
  <c r="B2220" i="6"/>
  <c r="C2220" i="6"/>
  <c r="D2220" i="6"/>
  <c r="A2221" i="6"/>
  <c r="B2221" i="6"/>
  <c r="C2221" i="6"/>
  <c r="D2221" i="6"/>
  <c r="A2222" i="6"/>
  <c r="B2222" i="6"/>
  <c r="C2222" i="6"/>
  <c r="D2222" i="6"/>
  <c r="A2223" i="6"/>
  <c r="B2223" i="6"/>
  <c r="C2223" i="6"/>
  <c r="D2223" i="6"/>
  <c r="A2224" i="6"/>
  <c r="B2224" i="6"/>
  <c r="C2224" i="6"/>
  <c r="D2224" i="6"/>
  <c r="A2225" i="6"/>
  <c r="B2225" i="6"/>
  <c r="C2225" i="6"/>
  <c r="D2225" i="6"/>
  <c r="A2226" i="6"/>
  <c r="B2226" i="6"/>
  <c r="C2226" i="6"/>
  <c r="D2226" i="6"/>
  <c r="A2227" i="6"/>
  <c r="B2227" i="6"/>
  <c r="C2227" i="6"/>
  <c r="D2227" i="6"/>
  <c r="A2228" i="6"/>
  <c r="B2228" i="6"/>
  <c r="C2228" i="6"/>
  <c r="D2228" i="6"/>
  <c r="A2229" i="6"/>
  <c r="B2229" i="6"/>
  <c r="C2229" i="6"/>
  <c r="D2229" i="6"/>
  <c r="A2230" i="6"/>
  <c r="B2230" i="6"/>
  <c r="C2230" i="6"/>
  <c r="D2230" i="6"/>
  <c r="A2231" i="6"/>
  <c r="B2231" i="6"/>
  <c r="C2231" i="6"/>
  <c r="D2231" i="6"/>
  <c r="A2232" i="6"/>
  <c r="B2232" i="6"/>
  <c r="C2232" i="6"/>
  <c r="D2232" i="6"/>
  <c r="A2233" i="6"/>
  <c r="B2233" i="6"/>
  <c r="C2233" i="6"/>
  <c r="D2233" i="6"/>
  <c r="A2234" i="6"/>
  <c r="B2234" i="6"/>
  <c r="C2234" i="6"/>
  <c r="D2234" i="6"/>
  <c r="A2235" i="6"/>
  <c r="B2235" i="6"/>
  <c r="C2235" i="6"/>
  <c r="D2235" i="6"/>
  <c r="A2236" i="6"/>
  <c r="B2236" i="6"/>
  <c r="C2236" i="6"/>
  <c r="D2236" i="6"/>
  <c r="A2237" i="6"/>
  <c r="B2237" i="6"/>
  <c r="C2237" i="6"/>
  <c r="D2237" i="6"/>
  <c r="A2238" i="6"/>
  <c r="B2238" i="6"/>
  <c r="C2238" i="6"/>
  <c r="D2238" i="6"/>
  <c r="A2239" i="6"/>
  <c r="B2239" i="6"/>
  <c r="C2239" i="6"/>
  <c r="D2239" i="6"/>
  <c r="A2240" i="6"/>
  <c r="B2240" i="6"/>
  <c r="C2240" i="6"/>
  <c r="D2240" i="6"/>
  <c r="B2" i="6"/>
  <c r="C2" i="6"/>
  <c r="D2" i="6"/>
  <c r="A2" i="6"/>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 i="4"/>
  <c r="B3" i="4"/>
  <c r="C3" i="4"/>
  <c r="D3" i="4"/>
  <c r="E3" i="4"/>
  <c r="F3" i="4"/>
  <c r="B4" i="4"/>
  <c r="C4" i="4"/>
  <c r="D4"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191" i="4"/>
  <c r="C191" i="4"/>
  <c r="D191" i="4"/>
  <c r="E191" i="4"/>
  <c r="F191" i="4"/>
  <c r="B192" i="4"/>
  <c r="C192" i="4"/>
  <c r="D192" i="4"/>
  <c r="E192" i="4"/>
  <c r="F192" i="4"/>
  <c r="B193" i="4"/>
  <c r="C193" i="4"/>
  <c r="D193" i="4"/>
  <c r="E193" i="4"/>
  <c r="F193" i="4"/>
  <c r="B194" i="4"/>
  <c r="C194" i="4"/>
  <c r="D194" i="4"/>
  <c r="E194" i="4"/>
  <c r="F194" i="4"/>
  <c r="B195" i="4"/>
  <c r="C195" i="4"/>
  <c r="D195" i="4"/>
  <c r="E195" i="4"/>
  <c r="F195" i="4"/>
  <c r="B196" i="4"/>
  <c r="C196" i="4"/>
  <c r="D196" i="4"/>
  <c r="E196" i="4"/>
  <c r="F196" i="4"/>
  <c r="B197" i="4"/>
  <c r="C197" i="4"/>
  <c r="D197" i="4"/>
  <c r="E197" i="4"/>
  <c r="F197" i="4"/>
  <c r="B198" i="4"/>
  <c r="C198" i="4"/>
  <c r="D198" i="4"/>
  <c r="E198" i="4"/>
  <c r="F198" i="4"/>
  <c r="B199" i="4"/>
  <c r="C199" i="4"/>
  <c r="D199" i="4"/>
  <c r="E199" i="4"/>
  <c r="F199" i="4"/>
  <c r="B200" i="4"/>
  <c r="C200" i="4"/>
  <c r="D200" i="4"/>
  <c r="E200" i="4"/>
  <c r="F200" i="4"/>
  <c r="B201" i="4"/>
  <c r="C201" i="4"/>
  <c r="D201" i="4"/>
  <c r="E201" i="4"/>
  <c r="F201" i="4"/>
  <c r="B202" i="4"/>
  <c r="C202" i="4"/>
  <c r="D202" i="4"/>
  <c r="E202" i="4"/>
  <c r="F202" i="4"/>
  <c r="B203" i="4"/>
  <c r="C203" i="4"/>
  <c r="D203" i="4"/>
  <c r="E203" i="4"/>
  <c r="F203" i="4"/>
  <c r="B204" i="4"/>
  <c r="C204" i="4"/>
  <c r="D204" i="4"/>
  <c r="E204" i="4"/>
  <c r="F204" i="4"/>
  <c r="B205" i="4"/>
  <c r="C205" i="4"/>
  <c r="D205" i="4"/>
  <c r="E205" i="4"/>
  <c r="F205" i="4"/>
  <c r="B206" i="4"/>
  <c r="C206" i="4"/>
  <c r="D206" i="4"/>
  <c r="E206" i="4"/>
  <c r="F206" i="4"/>
  <c r="B207" i="4"/>
  <c r="C207" i="4"/>
  <c r="D207" i="4"/>
  <c r="E207" i="4"/>
  <c r="F207" i="4"/>
  <c r="B208" i="4"/>
  <c r="C208" i="4"/>
  <c r="D208" i="4"/>
  <c r="E208" i="4"/>
  <c r="F208" i="4"/>
  <c r="B209" i="4"/>
  <c r="C209" i="4"/>
  <c r="D209" i="4"/>
  <c r="E209" i="4"/>
  <c r="F209" i="4"/>
  <c r="B210" i="4"/>
  <c r="C210" i="4"/>
  <c r="D210" i="4"/>
  <c r="E210" i="4"/>
  <c r="F210" i="4"/>
  <c r="B211" i="4"/>
  <c r="C211" i="4"/>
  <c r="D211" i="4"/>
  <c r="E211" i="4"/>
  <c r="F211" i="4"/>
  <c r="B212" i="4"/>
  <c r="C212" i="4"/>
  <c r="D212" i="4"/>
  <c r="E212" i="4"/>
  <c r="F212" i="4"/>
  <c r="B213" i="4"/>
  <c r="C213" i="4"/>
  <c r="D213" i="4"/>
  <c r="E213" i="4"/>
  <c r="F213" i="4"/>
  <c r="B214" i="4"/>
  <c r="C214" i="4"/>
  <c r="D214" i="4"/>
  <c r="E214" i="4"/>
  <c r="F214" i="4"/>
  <c r="B215" i="4"/>
  <c r="C215" i="4"/>
  <c r="D215" i="4"/>
  <c r="E215" i="4"/>
  <c r="F215" i="4"/>
  <c r="B216" i="4"/>
  <c r="C216" i="4"/>
  <c r="D216" i="4"/>
  <c r="E216" i="4"/>
  <c r="F216" i="4"/>
  <c r="B217" i="4"/>
  <c r="C217" i="4"/>
  <c r="D217" i="4"/>
  <c r="E217" i="4"/>
  <c r="F217" i="4"/>
  <c r="B218" i="4"/>
  <c r="C218" i="4"/>
  <c r="D218" i="4"/>
  <c r="E218" i="4"/>
  <c r="F218" i="4"/>
  <c r="B219" i="4"/>
  <c r="C219" i="4"/>
  <c r="D219" i="4"/>
  <c r="E219" i="4"/>
  <c r="F219" i="4"/>
  <c r="B220" i="4"/>
  <c r="C220" i="4"/>
  <c r="D220" i="4"/>
  <c r="E220" i="4"/>
  <c r="F220" i="4"/>
  <c r="B221" i="4"/>
  <c r="C221" i="4"/>
  <c r="D221" i="4"/>
  <c r="E221" i="4"/>
  <c r="F221" i="4"/>
  <c r="B222" i="4"/>
  <c r="C222" i="4"/>
  <c r="D222" i="4"/>
  <c r="E222" i="4"/>
  <c r="F222" i="4"/>
  <c r="B223" i="4"/>
  <c r="C223" i="4"/>
  <c r="D223" i="4"/>
  <c r="E223" i="4"/>
  <c r="F223" i="4"/>
  <c r="B224" i="4"/>
  <c r="C224" i="4"/>
  <c r="D224" i="4"/>
  <c r="E224" i="4"/>
  <c r="F224" i="4"/>
  <c r="B225" i="4"/>
  <c r="C225" i="4"/>
  <c r="D225" i="4"/>
  <c r="E225" i="4"/>
  <c r="F225" i="4"/>
  <c r="B226" i="4"/>
  <c r="C226" i="4"/>
  <c r="D226" i="4"/>
  <c r="E226" i="4"/>
  <c r="F226" i="4"/>
  <c r="B227" i="4"/>
  <c r="C227" i="4"/>
  <c r="D227" i="4"/>
  <c r="E227" i="4"/>
  <c r="F227" i="4"/>
  <c r="B228" i="4"/>
  <c r="C228" i="4"/>
  <c r="D228" i="4"/>
  <c r="E228" i="4"/>
  <c r="F228" i="4"/>
  <c r="B229" i="4"/>
  <c r="C229" i="4"/>
  <c r="D229" i="4"/>
  <c r="E229" i="4"/>
  <c r="F229" i="4"/>
  <c r="B230" i="4"/>
  <c r="C230" i="4"/>
  <c r="D230" i="4"/>
  <c r="E230" i="4"/>
  <c r="F230" i="4"/>
  <c r="B231" i="4"/>
  <c r="C231" i="4"/>
  <c r="D231" i="4"/>
  <c r="E231" i="4"/>
  <c r="F231" i="4"/>
  <c r="B232" i="4"/>
  <c r="C232" i="4"/>
  <c r="D232" i="4"/>
  <c r="E232" i="4"/>
  <c r="F232" i="4"/>
  <c r="B233" i="4"/>
  <c r="C233" i="4"/>
  <c r="D233" i="4"/>
  <c r="E233" i="4"/>
  <c r="F233" i="4"/>
  <c r="B234" i="4"/>
  <c r="C234" i="4"/>
  <c r="D234" i="4"/>
  <c r="E234" i="4"/>
  <c r="F234" i="4"/>
  <c r="B235" i="4"/>
  <c r="C235" i="4"/>
  <c r="D235" i="4"/>
  <c r="E235" i="4"/>
  <c r="F235" i="4"/>
  <c r="B236" i="4"/>
  <c r="C236" i="4"/>
  <c r="D236" i="4"/>
  <c r="E236" i="4"/>
  <c r="F236" i="4"/>
  <c r="B237" i="4"/>
  <c r="C237" i="4"/>
  <c r="D237" i="4"/>
  <c r="E237" i="4"/>
  <c r="F237" i="4"/>
  <c r="B238" i="4"/>
  <c r="C238" i="4"/>
  <c r="D238" i="4"/>
  <c r="E238" i="4"/>
  <c r="F238" i="4"/>
  <c r="B239" i="4"/>
  <c r="C239" i="4"/>
  <c r="D239" i="4"/>
  <c r="E239" i="4"/>
  <c r="F239" i="4"/>
  <c r="B240" i="4"/>
  <c r="C240" i="4"/>
  <c r="D240" i="4"/>
  <c r="E240" i="4"/>
  <c r="F240" i="4"/>
  <c r="B241" i="4"/>
  <c r="C241" i="4"/>
  <c r="D241" i="4"/>
  <c r="E241" i="4"/>
  <c r="F241" i="4"/>
  <c r="B242" i="4"/>
  <c r="C242" i="4"/>
  <c r="D242" i="4"/>
  <c r="E242" i="4"/>
  <c r="F242" i="4"/>
  <c r="B243" i="4"/>
  <c r="C243" i="4"/>
  <c r="D243" i="4"/>
  <c r="E243" i="4"/>
  <c r="F243" i="4"/>
  <c r="B244" i="4"/>
  <c r="C244" i="4"/>
  <c r="D244" i="4"/>
  <c r="E244" i="4"/>
  <c r="F244" i="4"/>
  <c r="B245" i="4"/>
  <c r="C245" i="4"/>
  <c r="D245" i="4"/>
  <c r="E245" i="4"/>
  <c r="F245" i="4"/>
  <c r="B246" i="4"/>
  <c r="C246" i="4"/>
  <c r="D246" i="4"/>
  <c r="E246" i="4"/>
  <c r="F246" i="4"/>
  <c r="B247" i="4"/>
  <c r="C247" i="4"/>
  <c r="D247" i="4"/>
  <c r="E247" i="4"/>
  <c r="F247" i="4"/>
  <c r="B248" i="4"/>
  <c r="C248" i="4"/>
  <c r="D248" i="4"/>
  <c r="E248" i="4"/>
  <c r="F248" i="4"/>
  <c r="B249" i="4"/>
  <c r="C249" i="4"/>
  <c r="D249" i="4"/>
  <c r="E249" i="4"/>
  <c r="F249" i="4"/>
  <c r="B250" i="4"/>
  <c r="C250" i="4"/>
  <c r="D250" i="4"/>
  <c r="E250" i="4"/>
  <c r="F250" i="4"/>
  <c r="B251" i="4"/>
  <c r="C251" i="4"/>
  <c r="D251" i="4"/>
  <c r="E251" i="4"/>
  <c r="F251" i="4"/>
  <c r="B252" i="4"/>
  <c r="C252" i="4"/>
  <c r="D252" i="4"/>
  <c r="E252" i="4"/>
  <c r="F252" i="4"/>
  <c r="B253" i="4"/>
  <c r="C253" i="4"/>
  <c r="D253" i="4"/>
  <c r="E253" i="4"/>
  <c r="F253" i="4"/>
  <c r="B254" i="4"/>
  <c r="C254" i="4"/>
  <c r="D254" i="4"/>
  <c r="E254" i="4"/>
  <c r="F254" i="4"/>
  <c r="B255" i="4"/>
  <c r="C255" i="4"/>
  <c r="D255" i="4"/>
  <c r="E255" i="4"/>
  <c r="F255" i="4"/>
  <c r="B256" i="4"/>
  <c r="C256" i="4"/>
  <c r="D256" i="4"/>
  <c r="E256" i="4"/>
  <c r="F256" i="4"/>
  <c r="B257" i="4"/>
  <c r="C257" i="4"/>
  <c r="D257" i="4"/>
  <c r="E257" i="4"/>
  <c r="F257" i="4"/>
  <c r="B258" i="4"/>
  <c r="C258" i="4"/>
  <c r="D258" i="4"/>
  <c r="E258" i="4"/>
  <c r="F258" i="4"/>
  <c r="B259" i="4"/>
  <c r="C259" i="4"/>
  <c r="D259" i="4"/>
  <c r="E259" i="4"/>
  <c r="F259" i="4"/>
  <c r="B260" i="4"/>
  <c r="C260" i="4"/>
  <c r="D260" i="4"/>
  <c r="E260" i="4"/>
  <c r="F260" i="4"/>
  <c r="B261" i="4"/>
  <c r="C261" i="4"/>
  <c r="D261" i="4"/>
  <c r="E261" i="4"/>
  <c r="F261" i="4"/>
  <c r="B262" i="4"/>
  <c r="C262" i="4"/>
  <c r="D262" i="4"/>
  <c r="E262" i="4"/>
  <c r="F262" i="4"/>
  <c r="B263" i="4"/>
  <c r="C263" i="4"/>
  <c r="D263" i="4"/>
  <c r="E263" i="4"/>
  <c r="F263" i="4"/>
  <c r="B264" i="4"/>
  <c r="C264" i="4"/>
  <c r="D264" i="4"/>
  <c r="E264" i="4"/>
  <c r="F264" i="4"/>
  <c r="B265" i="4"/>
  <c r="C265" i="4"/>
  <c r="D265" i="4"/>
  <c r="E265" i="4"/>
  <c r="F265" i="4"/>
  <c r="B266" i="4"/>
  <c r="C266" i="4"/>
  <c r="D266" i="4"/>
  <c r="E266" i="4"/>
  <c r="F266" i="4"/>
  <c r="B267" i="4"/>
  <c r="C267" i="4"/>
  <c r="D267" i="4"/>
  <c r="E267" i="4"/>
  <c r="F267" i="4"/>
  <c r="B268" i="4"/>
  <c r="C268" i="4"/>
  <c r="D268" i="4"/>
  <c r="E268" i="4"/>
  <c r="F268" i="4"/>
  <c r="B269" i="4"/>
  <c r="C269" i="4"/>
  <c r="D269" i="4"/>
  <c r="E269" i="4"/>
  <c r="F269" i="4"/>
  <c r="B270" i="4"/>
  <c r="C270" i="4"/>
  <c r="D270" i="4"/>
  <c r="E270" i="4"/>
  <c r="F270" i="4"/>
  <c r="B271" i="4"/>
  <c r="C271" i="4"/>
  <c r="D271" i="4"/>
  <c r="E271" i="4"/>
  <c r="F271" i="4"/>
  <c r="B272" i="4"/>
  <c r="C272" i="4"/>
  <c r="D272" i="4"/>
  <c r="E272" i="4"/>
  <c r="F272" i="4"/>
  <c r="B273" i="4"/>
  <c r="C273" i="4"/>
  <c r="D273" i="4"/>
  <c r="E273" i="4"/>
  <c r="F273" i="4"/>
  <c r="B274" i="4"/>
  <c r="C274" i="4"/>
  <c r="D274" i="4"/>
  <c r="E274" i="4"/>
  <c r="F274" i="4"/>
  <c r="B275" i="4"/>
  <c r="C275" i="4"/>
  <c r="D275" i="4"/>
  <c r="E275" i="4"/>
  <c r="F275" i="4"/>
  <c r="B276" i="4"/>
  <c r="C276" i="4"/>
  <c r="D276" i="4"/>
  <c r="E276" i="4"/>
  <c r="F276" i="4"/>
  <c r="B277" i="4"/>
  <c r="C277" i="4"/>
  <c r="D277" i="4"/>
  <c r="E277" i="4"/>
  <c r="F277" i="4"/>
  <c r="B278" i="4"/>
  <c r="C278" i="4"/>
  <c r="D278" i="4"/>
  <c r="E278" i="4"/>
  <c r="F278" i="4"/>
  <c r="B279" i="4"/>
  <c r="C279" i="4"/>
  <c r="D279" i="4"/>
  <c r="E279" i="4"/>
  <c r="F279" i="4"/>
  <c r="B280" i="4"/>
  <c r="C280" i="4"/>
  <c r="D280" i="4"/>
  <c r="E280" i="4"/>
  <c r="F280" i="4"/>
  <c r="B281" i="4"/>
  <c r="C281" i="4"/>
  <c r="D281" i="4"/>
  <c r="E281" i="4"/>
  <c r="F281" i="4"/>
  <c r="B282" i="4"/>
  <c r="C282" i="4"/>
  <c r="D282" i="4"/>
  <c r="E282" i="4"/>
  <c r="F282" i="4"/>
  <c r="B283" i="4"/>
  <c r="C283" i="4"/>
  <c r="D283" i="4"/>
  <c r="E283" i="4"/>
  <c r="F283" i="4"/>
  <c r="B284" i="4"/>
  <c r="C284" i="4"/>
  <c r="D284" i="4"/>
  <c r="E284" i="4"/>
  <c r="F284" i="4"/>
  <c r="B285" i="4"/>
  <c r="C285" i="4"/>
  <c r="D285" i="4"/>
  <c r="E285" i="4"/>
  <c r="F285" i="4"/>
  <c r="B286" i="4"/>
  <c r="C286" i="4"/>
  <c r="D286" i="4"/>
  <c r="E286" i="4"/>
  <c r="F286" i="4"/>
  <c r="B287" i="4"/>
  <c r="C287" i="4"/>
  <c r="D287" i="4"/>
  <c r="E287" i="4"/>
  <c r="F287" i="4"/>
  <c r="B288" i="4"/>
  <c r="C288" i="4"/>
  <c r="D288" i="4"/>
  <c r="E288" i="4"/>
  <c r="F288" i="4"/>
  <c r="B289" i="4"/>
  <c r="C289" i="4"/>
  <c r="D289" i="4"/>
  <c r="E289" i="4"/>
  <c r="F289" i="4"/>
  <c r="B290" i="4"/>
  <c r="C290" i="4"/>
  <c r="D290" i="4"/>
  <c r="E290" i="4"/>
  <c r="F290" i="4"/>
  <c r="B291" i="4"/>
  <c r="C291" i="4"/>
  <c r="D291" i="4"/>
  <c r="E291" i="4"/>
  <c r="F291" i="4"/>
  <c r="B292" i="4"/>
  <c r="C292" i="4"/>
  <c r="D292" i="4"/>
  <c r="E292" i="4"/>
  <c r="F292" i="4"/>
  <c r="B293" i="4"/>
  <c r="C293" i="4"/>
  <c r="D293" i="4"/>
  <c r="E293" i="4"/>
  <c r="F293" i="4"/>
  <c r="B294" i="4"/>
  <c r="C294" i="4"/>
  <c r="D294" i="4"/>
  <c r="E294" i="4"/>
  <c r="F294" i="4"/>
  <c r="B295" i="4"/>
  <c r="C295" i="4"/>
  <c r="D295" i="4"/>
  <c r="E295" i="4"/>
  <c r="F295" i="4"/>
  <c r="B296" i="4"/>
  <c r="C296" i="4"/>
  <c r="D296" i="4"/>
  <c r="E296" i="4"/>
  <c r="F296" i="4"/>
  <c r="B297" i="4"/>
  <c r="C297" i="4"/>
  <c r="D297" i="4"/>
  <c r="E297" i="4"/>
  <c r="F297" i="4"/>
  <c r="B298" i="4"/>
  <c r="C298" i="4"/>
  <c r="D298" i="4"/>
  <c r="E298" i="4"/>
  <c r="F298" i="4"/>
  <c r="B299" i="4"/>
  <c r="C299" i="4"/>
  <c r="D299" i="4"/>
  <c r="E299" i="4"/>
  <c r="F299" i="4"/>
  <c r="B300" i="4"/>
  <c r="C300" i="4"/>
  <c r="D300" i="4"/>
  <c r="E300" i="4"/>
  <c r="F300" i="4"/>
  <c r="B301" i="4"/>
  <c r="C301" i="4"/>
  <c r="D301" i="4"/>
  <c r="E301" i="4"/>
  <c r="F301" i="4"/>
  <c r="B302" i="4"/>
  <c r="C302" i="4"/>
  <c r="D302" i="4"/>
  <c r="E302" i="4"/>
  <c r="F302" i="4"/>
  <c r="B303" i="4"/>
  <c r="C303" i="4"/>
  <c r="D303" i="4"/>
  <c r="E303" i="4"/>
  <c r="F303" i="4"/>
  <c r="B304" i="4"/>
  <c r="C304" i="4"/>
  <c r="D304" i="4"/>
  <c r="E304" i="4"/>
  <c r="F304" i="4"/>
  <c r="B305" i="4"/>
  <c r="C305" i="4"/>
  <c r="D305" i="4"/>
  <c r="E305" i="4"/>
  <c r="F305" i="4"/>
  <c r="B306" i="4"/>
  <c r="C306" i="4"/>
  <c r="D306" i="4"/>
  <c r="E306" i="4"/>
  <c r="F306" i="4"/>
  <c r="B307" i="4"/>
  <c r="C307" i="4"/>
  <c r="D307" i="4"/>
  <c r="E307" i="4"/>
  <c r="F307" i="4"/>
  <c r="B308" i="4"/>
  <c r="C308" i="4"/>
  <c r="D308" i="4"/>
  <c r="E308" i="4"/>
  <c r="F308" i="4"/>
  <c r="B309" i="4"/>
  <c r="C309" i="4"/>
  <c r="D309" i="4"/>
  <c r="E309" i="4"/>
  <c r="F309" i="4"/>
  <c r="B310" i="4"/>
  <c r="C310" i="4"/>
  <c r="D310" i="4"/>
  <c r="E310" i="4"/>
  <c r="F310" i="4"/>
  <c r="B311" i="4"/>
  <c r="C311" i="4"/>
  <c r="D311" i="4"/>
  <c r="E311" i="4"/>
  <c r="F311" i="4"/>
  <c r="B312" i="4"/>
  <c r="C312" i="4"/>
  <c r="D312" i="4"/>
  <c r="E312" i="4"/>
  <c r="F312" i="4"/>
  <c r="B313" i="4"/>
  <c r="C313" i="4"/>
  <c r="D313" i="4"/>
  <c r="E313" i="4"/>
  <c r="F313" i="4"/>
  <c r="B314" i="4"/>
  <c r="C314" i="4"/>
  <c r="D314" i="4"/>
  <c r="E314" i="4"/>
  <c r="F314" i="4"/>
  <c r="B315" i="4"/>
  <c r="C315" i="4"/>
  <c r="D315" i="4"/>
  <c r="E315" i="4"/>
  <c r="F315" i="4"/>
  <c r="B316" i="4"/>
  <c r="C316" i="4"/>
  <c r="D316" i="4"/>
  <c r="E316" i="4"/>
  <c r="F316" i="4"/>
  <c r="B317" i="4"/>
  <c r="C317" i="4"/>
  <c r="D317" i="4"/>
  <c r="E317" i="4"/>
  <c r="F317" i="4"/>
  <c r="B318" i="4"/>
  <c r="C318" i="4"/>
  <c r="D318" i="4"/>
  <c r="E318" i="4"/>
  <c r="F318" i="4"/>
  <c r="B319" i="4"/>
  <c r="C319" i="4"/>
  <c r="D319" i="4"/>
  <c r="E319" i="4"/>
  <c r="F319" i="4"/>
  <c r="B320" i="4"/>
  <c r="C320" i="4"/>
  <c r="D320" i="4"/>
  <c r="E320" i="4"/>
  <c r="F320" i="4"/>
  <c r="B321" i="4"/>
  <c r="C321" i="4"/>
  <c r="D321" i="4"/>
  <c r="E321" i="4"/>
  <c r="F321" i="4"/>
  <c r="B322" i="4"/>
  <c r="C322" i="4"/>
  <c r="D322" i="4"/>
  <c r="E322" i="4"/>
  <c r="F322" i="4"/>
  <c r="B323" i="4"/>
  <c r="C323" i="4"/>
  <c r="D323" i="4"/>
  <c r="E323" i="4"/>
  <c r="F323" i="4"/>
  <c r="B324" i="4"/>
  <c r="C324" i="4"/>
  <c r="D324" i="4"/>
  <c r="E324" i="4"/>
  <c r="F324" i="4"/>
  <c r="B325" i="4"/>
  <c r="C325" i="4"/>
  <c r="D325" i="4"/>
  <c r="E325" i="4"/>
  <c r="F325" i="4"/>
  <c r="B326" i="4"/>
  <c r="C326" i="4"/>
  <c r="D326" i="4"/>
  <c r="E326" i="4"/>
  <c r="F326" i="4"/>
  <c r="B327" i="4"/>
  <c r="C327" i="4"/>
  <c r="D327" i="4"/>
  <c r="E327" i="4"/>
  <c r="F327" i="4"/>
  <c r="B328" i="4"/>
  <c r="C328" i="4"/>
  <c r="D328" i="4"/>
  <c r="E328" i="4"/>
  <c r="F328" i="4"/>
  <c r="B329" i="4"/>
  <c r="C329" i="4"/>
  <c r="D329" i="4"/>
  <c r="E329" i="4"/>
  <c r="F329" i="4"/>
  <c r="B330" i="4"/>
  <c r="C330" i="4"/>
  <c r="D330" i="4"/>
  <c r="E330" i="4"/>
  <c r="F330" i="4"/>
  <c r="B331" i="4"/>
  <c r="C331" i="4"/>
  <c r="D331" i="4"/>
  <c r="E331" i="4"/>
  <c r="F331" i="4"/>
  <c r="B332" i="4"/>
  <c r="C332" i="4"/>
  <c r="D332" i="4"/>
  <c r="E332" i="4"/>
  <c r="F332" i="4"/>
  <c r="B333" i="4"/>
  <c r="C333" i="4"/>
  <c r="D333" i="4"/>
  <c r="E333" i="4"/>
  <c r="F333" i="4"/>
  <c r="B334" i="4"/>
  <c r="C334" i="4"/>
  <c r="D334" i="4"/>
  <c r="E334" i="4"/>
  <c r="F334" i="4"/>
  <c r="B335" i="4"/>
  <c r="C335" i="4"/>
  <c r="D335" i="4"/>
  <c r="E335" i="4"/>
  <c r="F335" i="4"/>
  <c r="B336" i="4"/>
  <c r="C336" i="4"/>
  <c r="D336" i="4"/>
  <c r="E336" i="4"/>
  <c r="F336" i="4"/>
  <c r="B337" i="4"/>
  <c r="C337" i="4"/>
  <c r="D337" i="4"/>
  <c r="E337" i="4"/>
  <c r="F337" i="4"/>
  <c r="B338" i="4"/>
  <c r="C338" i="4"/>
  <c r="D338" i="4"/>
  <c r="E338" i="4"/>
  <c r="F338" i="4"/>
  <c r="B339" i="4"/>
  <c r="C339" i="4"/>
  <c r="D339" i="4"/>
  <c r="E339" i="4"/>
  <c r="F339" i="4"/>
  <c r="B340" i="4"/>
  <c r="C340" i="4"/>
  <c r="D340" i="4"/>
  <c r="E340" i="4"/>
  <c r="F340" i="4"/>
  <c r="B341" i="4"/>
  <c r="C341" i="4"/>
  <c r="D341" i="4"/>
  <c r="E341" i="4"/>
  <c r="F341" i="4"/>
  <c r="B342" i="4"/>
  <c r="C342" i="4"/>
  <c r="D342" i="4"/>
  <c r="E342" i="4"/>
  <c r="F342" i="4"/>
  <c r="B343" i="4"/>
  <c r="C343" i="4"/>
  <c r="D343" i="4"/>
  <c r="E343" i="4"/>
  <c r="F343" i="4"/>
  <c r="B344" i="4"/>
  <c r="C344" i="4"/>
  <c r="D344" i="4"/>
  <c r="E344" i="4"/>
  <c r="F344" i="4"/>
  <c r="B345" i="4"/>
  <c r="C345" i="4"/>
  <c r="D345" i="4"/>
  <c r="E345" i="4"/>
  <c r="F345" i="4"/>
  <c r="B346" i="4"/>
  <c r="C346" i="4"/>
  <c r="D346" i="4"/>
  <c r="E346" i="4"/>
  <c r="F346" i="4"/>
  <c r="B347" i="4"/>
  <c r="C347" i="4"/>
  <c r="D347" i="4"/>
  <c r="E347" i="4"/>
  <c r="F347" i="4"/>
  <c r="B348" i="4"/>
  <c r="C348" i="4"/>
  <c r="D348" i="4"/>
  <c r="E348" i="4"/>
  <c r="F348" i="4"/>
  <c r="B349" i="4"/>
  <c r="C349" i="4"/>
  <c r="D349" i="4"/>
  <c r="E349" i="4"/>
  <c r="F349" i="4"/>
  <c r="B350" i="4"/>
  <c r="C350" i="4"/>
  <c r="D350" i="4"/>
  <c r="E350" i="4"/>
  <c r="F350" i="4"/>
  <c r="B351" i="4"/>
  <c r="C351" i="4"/>
  <c r="D351" i="4"/>
  <c r="E351" i="4"/>
  <c r="F351" i="4"/>
  <c r="B352" i="4"/>
  <c r="C352" i="4"/>
  <c r="D352" i="4"/>
  <c r="E352" i="4"/>
  <c r="F352" i="4"/>
  <c r="B353" i="4"/>
  <c r="C353" i="4"/>
  <c r="D353" i="4"/>
  <c r="E353" i="4"/>
  <c r="F353" i="4"/>
  <c r="B354" i="4"/>
  <c r="C354" i="4"/>
  <c r="D354" i="4"/>
  <c r="E354" i="4"/>
  <c r="F354" i="4"/>
  <c r="B355" i="4"/>
  <c r="C355" i="4"/>
  <c r="D355" i="4"/>
  <c r="E355" i="4"/>
  <c r="F355" i="4"/>
  <c r="B356" i="4"/>
  <c r="C356" i="4"/>
  <c r="D356" i="4"/>
  <c r="E356" i="4"/>
  <c r="F356" i="4"/>
  <c r="B357" i="4"/>
  <c r="C357" i="4"/>
  <c r="D357" i="4"/>
  <c r="E357" i="4"/>
  <c r="F357" i="4"/>
  <c r="B358" i="4"/>
  <c r="C358" i="4"/>
  <c r="D358" i="4"/>
  <c r="E358" i="4"/>
  <c r="F358" i="4"/>
  <c r="B359" i="4"/>
  <c r="C359" i="4"/>
  <c r="D359" i="4"/>
  <c r="E359" i="4"/>
  <c r="F359" i="4"/>
  <c r="B360" i="4"/>
  <c r="C360" i="4"/>
  <c r="D360" i="4"/>
  <c r="E360" i="4"/>
  <c r="F360" i="4"/>
  <c r="B361" i="4"/>
  <c r="C361" i="4"/>
  <c r="D361" i="4"/>
  <c r="E361" i="4"/>
  <c r="F361" i="4"/>
  <c r="B362" i="4"/>
  <c r="C362" i="4"/>
  <c r="D362" i="4"/>
  <c r="E362" i="4"/>
  <c r="F362" i="4"/>
  <c r="B363" i="4"/>
  <c r="C363" i="4"/>
  <c r="D363" i="4"/>
  <c r="E363" i="4"/>
  <c r="F363" i="4"/>
  <c r="B364" i="4"/>
  <c r="C364" i="4"/>
  <c r="D364" i="4"/>
  <c r="E364" i="4"/>
  <c r="F364" i="4"/>
  <c r="B365" i="4"/>
  <c r="C365" i="4"/>
  <c r="D365" i="4"/>
  <c r="E365" i="4"/>
  <c r="F365" i="4"/>
  <c r="B366" i="4"/>
  <c r="C366" i="4"/>
  <c r="D366" i="4"/>
  <c r="E366" i="4"/>
  <c r="F366" i="4"/>
  <c r="B367" i="4"/>
  <c r="C367" i="4"/>
  <c r="D367" i="4"/>
  <c r="E367" i="4"/>
  <c r="F367" i="4"/>
  <c r="B368" i="4"/>
  <c r="C368" i="4"/>
  <c r="D368" i="4"/>
  <c r="E368" i="4"/>
  <c r="F368" i="4"/>
  <c r="B369" i="4"/>
  <c r="C369" i="4"/>
  <c r="D369" i="4"/>
  <c r="E369" i="4"/>
  <c r="F369" i="4"/>
  <c r="B370" i="4"/>
  <c r="C370" i="4"/>
  <c r="D370" i="4"/>
  <c r="E370" i="4"/>
  <c r="F370" i="4"/>
  <c r="B371" i="4"/>
  <c r="C371" i="4"/>
  <c r="D371" i="4"/>
  <c r="E371" i="4"/>
  <c r="F371" i="4"/>
  <c r="B372" i="4"/>
  <c r="C372" i="4"/>
  <c r="D372" i="4"/>
  <c r="E372" i="4"/>
  <c r="F372" i="4"/>
  <c r="B373" i="4"/>
  <c r="C373" i="4"/>
  <c r="D373" i="4"/>
  <c r="E373" i="4"/>
  <c r="F373" i="4"/>
  <c r="B374" i="4"/>
  <c r="C374" i="4"/>
  <c r="D374" i="4"/>
  <c r="E374" i="4"/>
  <c r="F374" i="4"/>
  <c r="B375" i="4"/>
  <c r="C375" i="4"/>
  <c r="D375" i="4"/>
  <c r="E375" i="4"/>
  <c r="F375" i="4"/>
  <c r="B376" i="4"/>
  <c r="C376" i="4"/>
  <c r="D376" i="4"/>
  <c r="E376" i="4"/>
  <c r="F376" i="4"/>
  <c r="B377" i="4"/>
  <c r="C377" i="4"/>
  <c r="D377" i="4"/>
  <c r="E377" i="4"/>
  <c r="F377" i="4"/>
  <c r="B378" i="4"/>
  <c r="C378" i="4"/>
  <c r="D378" i="4"/>
  <c r="E378" i="4"/>
  <c r="F378" i="4"/>
  <c r="B379" i="4"/>
  <c r="C379" i="4"/>
  <c r="D379" i="4"/>
  <c r="E379" i="4"/>
  <c r="F379" i="4"/>
  <c r="B380" i="4"/>
  <c r="C380" i="4"/>
  <c r="D380" i="4"/>
  <c r="E380" i="4"/>
  <c r="F380" i="4"/>
  <c r="B381" i="4"/>
  <c r="C381" i="4"/>
  <c r="D381" i="4"/>
  <c r="E381" i="4"/>
  <c r="F381" i="4"/>
  <c r="B382" i="4"/>
  <c r="C382" i="4"/>
  <c r="D382" i="4"/>
  <c r="E382" i="4"/>
  <c r="F382" i="4"/>
  <c r="B383" i="4"/>
  <c r="C383" i="4"/>
  <c r="D383" i="4"/>
  <c r="E383" i="4"/>
  <c r="F383" i="4"/>
  <c r="B384" i="4"/>
  <c r="C384" i="4"/>
  <c r="D384" i="4"/>
  <c r="E384" i="4"/>
  <c r="F384" i="4"/>
  <c r="B385" i="4"/>
  <c r="C385" i="4"/>
  <c r="D385" i="4"/>
  <c r="E385" i="4"/>
  <c r="F385" i="4"/>
  <c r="B386" i="4"/>
  <c r="C386" i="4"/>
  <c r="D386" i="4"/>
  <c r="E386" i="4"/>
  <c r="F386" i="4"/>
  <c r="B387" i="4"/>
  <c r="C387" i="4"/>
  <c r="D387" i="4"/>
  <c r="E387" i="4"/>
  <c r="F387" i="4"/>
  <c r="B388" i="4"/>
  <c r="C388" i="4"/>
  <c r="D388" i="4"/>
  <c r="E388" i="4"/>
  <c r="F388" i="4"/>
  <c r="B389" i="4"/>
  <c r="C389" i="4"/>
  <c r="D389" i="4"/>
  <c r="E389" i="4"/>
  <c r="F389" i="4"/>
  <c r="B390" i="4"/>
  <c r="C390" i="4"/>
  <c r="D390" i="4"/>
  <c r="E390" i="4"/>
  <c r="F390" i="4"/>
  <c r="B391" i="4"/>
  <c r="C391" i="4"/>
  <c r="D391" i="4"/>
  <c r="E391" i="4"/>
  <c r="F391" i="4"/>
  <c r="B392" i="4"/>
  <c r="C392" i="4"/>
  <c r="D392" i="4"/>
  <c r="E392" i="4"/>
  <c r="F392" i="4"/>
  <c r="B393" i="4"/>
  <c r="C393" i="4"/>
  <c r="D393" i="4"/>
  <c r="E393" i="4"/>
  <c r="F393" i="4"/>
  <c r="B394" i="4"/>
  <c r="C394" i="4"/>
  <c r="D394" i="4"/>
  <c r="E394" i="4"/>
  <c r="F394" i="4"/>
  <c r="B395" i="4"/>
  <c r="C395" i="4"/>
  <c r="D395" i="4"/>
  <c r="E395" i="4"/>
  <c r="F395" i="4"/>
  <c r="B396" i="4"/>
  <c r="C396" i="4"/>
  <c r="D396" i="4"/>
  <c r="E396" i="4"/>
  <c r="F396" i="4"/>
  <c r="B397" i="4"/>
  <c r="C397" i="4"/>
  <c r="D397" i="4"/>
  <c r="E397" i="4"/>
  <c r="F397" i="4"/>
  <c r="B398" i="4"/>
  <c r="C398" i="4"/>
  <c r="D398" i="4"/>
  <c r="E398" i="4"/>
  <c r="F398" i="4"/>
  <c r="B399" i="4"/>
  <c r="C399" i="4"/>
  <c r="D399" i="4"/>
  <c r="E399" i="4"/>
  <c r="F399" i="4"/>
  <c r="B400" i="4"/>
  <c r="C400" i="4"/>
  <c r="D400" i="4"/>
  <c r="E400" i="4"/>
  <c r="F400" i="4"/>
  <c r="B401" i="4"/>
  <c r="C401" i="4"/>
  <c r="D401" i="4"/>
  <c r="E401" i="4"/>
  <c r="F401" i="4"/>
  <c r="B402" i="4"/>
  <c r="C402" i="4"/>
  <c r="D402" i="4"/>
  <c r="E402" i="4"/>
  <c r="F402" i="4"/>
  <c r="B403" i="4"/>
  <c r="C403" i="4"/>
  <c r="D403" i="4"/>
  <c r="E403" i="4"/>
  <c r="F403" i="4"/>
  <c r="B404" i="4"/>
  <c r="C404" i="4"/>
  <c r="D404" i="4"/>
  <c r="E404" i="4"/>
  <c r="F404" i="4"/>
  <c r="B405" i="4"/>
  <c r="C405" i="4"/>
  <c r="D405" i="4"/>
  <c r="E405" i="4"/>
  <c r="F405" i="4"/>
  <c r="B406" i="4"/>
  <c r="C406" i="4"/>
  <c r="D406" i="4"/>
  <c r="E406" i="4"/>
  <c r="F406" i="4"/>
  <c r="B407" i="4"/>
  <c r="C407" i="4"/>
  <c r="D407" i="4"/>
  <c r="E407" i="4"/>
  <c r="F407" i="4"/>
  <c r="B408" i="4"/>
  <c r="C408" i="4"/>
  <c r="D408" i="4"/>
  <c r="E408" i="4"/>
  <c r="F408" i="4"/>
  <c r="B409" i="4"/>
  <c r="C409" i="4"/>
  <c r="D409" i="4"/>
  <c r="E409" i="4"/>
  <c r="F409" i="4"/>
  <c r="B410" i="4"/>
  <c r="C410" i="4"/>
  <c r="D410" i="4"/>
  <c r="E410" i="4"/>
  <c r="F410" i="4"/>
  <c r="B411" i="4"/>
  <c r="C411" i="4"/>
  <c r="D411" i="4"/>
  <c r="E411" i="4"/>
  <c r="F411" i="4"/>
  <c r="B412" i="4"/>
  <c r="C412" i="4"/>
  <c r="D412" i="4"/>
  <c r="E412" i="4"/>
  <c r="F412" i="4"/>
  <c r="B413" i="4"/>
  <c r="C413" i="4"/>
  <c r="D413" i="4"/>
  <c r="E413" i="4"/>
  <c r="F413" i="4"/>
  <c r="B414" i="4"/>
  <c r="C414" i="4"/>
  <c r="D414" i="4"/>
  <c r="E414" i="4"/>
  <c r="F414" i="4"/>
  <c r="B415" i="4"/>
  <c r="C415" i="4"/>
  <c r="D415" i="4"/>
  <c r="E415" i="4"/>
  <c r="F415" i="4"/>
  <c r="B416" i="4"/>
  <c r="C416" i="4"/>
  <c r="D416" i="4"/>
  <c r="E416" i="4"/>
  <c r="F416" i="4"/>
  <c r="B417" i="4"/>
  <c r="C417" i="4"/>
  <c r="D417" i="4"/>
  <c r="E417" i="4"/>
  <c r="F417" i="4"/>
  <c r="B418" i="4"/>
  <c r="C418" i="4"/>
  <c r="D418" i="4"/>
  <c r="E418" i="4"/>
  <c r="F418" i="4"/>
  <c r="B419" i="4"/>
  <c r="C419" i="4"/>
  <c r="D419" i="4"/>
  <c r="E419" i="4"/>
  <c r="F419" i="4"/>
  <c r="B420" i="4"/>
  <c r="C420" i="4"/>
  <c r="D420" i="4"/>
  <c r="E420" i="4"/>
  <c r="F420" i="4"/>
  <c r="B421" i="4"/>
  <c r="C421" i="4"/>
  <c r="D421" i="4"/>
  <c r="E421" i="4"/>
  <c r="F421" i="4"/>
  <c r="B422" i="4"/>
  <c r="C422" i="4"/>
  <c r="D422" i="4"/>
  <c r="E422" i="4"/>
  <c r="F422" i="4"/>
  <c r="B423" i="4"/>
  <c r="C423" i="4"/>
  <c r="D423" i="4"/>
  <c r="E423" i="4"/>
  <c r="F423" i="4"/>
  <c r="B424" i="4"/>
  <c r="C424" i="4"/>
  <c r="D424" i="4"/>
  <c r="E424" i="4"/>
  <c r="F424" i="4"/>
  <c r="B425" i="4"/>
  <c r="C425" i="4"/>
  <c r="D425" i="4"/>
  <c r="E425" i="4"/>
  <c r="F425" i="4"/>
  <c r="B426" i="4"/>
  <c r="C426" i="4"/>
  <c r="D426" i="4"/>
  <c r="E426" i="4"/>
  <c r="F426" i="4"/>
  <c r="B427" i="4"/>
  <c r="C427" i="4"/>
  <c r="D427" i="4"/>
  <c r="E427" i="4"/>
  <c r="F427" i="4"/>
  <c r="B428" i="4"/>
  <c r="C428" i="4"/>
  <c r="D428" i="4"/>
  <c r="E428" i="4"/>
  <c r="F428" i="4"/>
  <c r="B429" i="4"/>
  <c r="C429" i="4"/>
  <c r="D429" i="4"/>
  <c r="E429" i="4"/>
  <c r="F429" i="4"/>
  <c r="B430" i="4"/>
  <c r="C430" i="4"/>
  <c r="D430" i="4"/>
  <c r="E430" i="4"/>
  <c r="F430" i="4"/>
  <c r="B431" i="4"/>
  <c r="C431" i="4"/>
  <c r="D431" i="4"/>
  <c r="E431" i="4"/>
  <c r="F431" i="4"/>
  <c r="B432" i="4"/>
  <c r="C432" i="4"/>
  <c r="D432" i="4"/>
  <c r="E432" i="4"/>
  <c r="F432" i="4"/>
  <c r="B433" i="4"/>
  <c r="C433" i="4"/>
  <c r="D433" i="4"/>
  <c r="E433" i="4"/>
  <c r="F433" i="4"/>
  <c r="B434" i="4"/>
  <c r="C434" i="4"/>
  <c r="D434" i="4"/>
  <c r="E434" i="4"/>
  <c r="F434" i="4"/>
  <c r="B435" i="4"/>
  <c r="C435" i="4"/>
  <c r="D435" i="4"/>
  <c r="E435" i="4"/>
  <c r="F435" i="4"/>
  <c r="B436" i="4"/>
  <c r="C436" i="4"/>
  <c r="D436" i="4"/>
  <c r="E436" i="4"/>
  <c r="F436" i="4"/>
  <c r="B437" i="4"/>
  <c r="C437" i="4"/>
  <c r="D437" i="4"/>
  <c r="E437" i="4"/>
  <c r="F437" i="4"/>
  <c r="B438" i="4"/>
  <c r="C438" i="4"/>
  <c r="D438" i="4"/>
  <c r="E438" i="4"/>
  <c r="F438" i="4"/>
  <c r="B439" i="4"/>
  <c r="C439" i="4"/>
  <c r="D439" i="4"/>
  <c r="E439" i="4"/>
  <c r="F439" i="4"/>
  <c r="B440" i="4"/>
  <c r="C440" i="4"/>
  <c r="D440" i="4"/>
  <c r="E440" i="4"/>
  <c r="F440" i="4"/>
  <c r="B441" i="4"/>
  <c r="C441" i="4"/>
  <c r="D441" i="4"/>
  <c r="E441" i="4"/>
  <c r="F441" i="4"/>
  <c r="B442" i="4"/>
  <c r="C442" i="4"/>
  <c r="D442" i="4"/>
  <c r="E442" i="4"/>
  <c r="F442" i="4"/>
  <c r="B443" i="4"/>
  <c r="C443" i="4"/>
  <c r="D443" i="4"/>
  <c r="E443" i="4"/>
  <c r="F443" i="4"/>
  <c r="B444" i="4"/>
  <c r="C444" i="4"/>
  <c r="D444" i="4"/>
  <c r="E444" i="4"/>
  <c r="F444" i="4"/>
  <c r="B445" i="4"/>
  <c r="C445" i="4"/>
  <c r="D445" i="4"/>
  <c r="E445" i="4"/>
  <c r="F445" i="4"/>
  <c r="B446" i="4"/>
  <c r="C446" i="4"/>
  <c r="D446" i="4"/>
  <c r="E446" i="4"/>
  <c r="F446" i="4"/>
  <c r="B447" i="4"/>
  <c r="C447" i="4"/>
  <c r="D447" i="4"/>
  <c r="E447" i="4"/>
  <c r="F447" i="4"/>
  <c r="B448" i="4"/>
  <c r="C448" i="4"/>
  <c r="D448" i="4"/>
  <c r="E448" i="4"/>
  <c r="F448" i="4"/>
  <c r="B449" i="4"/>
  <c r="C449" i="4"/>
  <c r="D449" i="4"/>
  <c r="E449" i="4"/>
  <c r="F449" i="4"/>
  <c r="B450" i="4"/>
  <c r="C450" i="4"/>
  <c r="D450" i="4"/>
  <c r="E450" i="4"/>
  <c r="F450" i="4"/>
  <c r="B451" i="4"/>
  <c r="C451" i="4"/>
  <c r="D451" i="4"/>
  <c r="E451" i="4"/>
  <c r="F451" i="4"/>
  <c r="B452" i="4"/>
  <c r="C452" i="4"/>
  <c r="D452" i="4"/>
  <c r="E452" i="4"/>
  <c r="F452" i="4"/>
  <c r="B453" i="4"/>
  <c r="C453" i="4"/>
  <c r="D453" i="4"/>
  <c r="E453" i="4"/>
  <c r="F453" i="4"/>
  <c r="B454" i="4"/>
  <c r="C454" i="4"/>
  <c r="D454" i="4"/>
  <c r="E454" i="4"/>
  <c r="F454" i="4"/>
  <c r="B455" i="4"/>
  <c r="C455" i="4"/>
  <c r="D455" i="4"/>
  <c r="E455" i="4"/>
  <c r="F455" i="4"/>
  <c r="B456" i="4"/>
  <c r="C456" i="4"/>
  <c r="D456" i="4"/>
  <c r="E456" i="4"/>
  <c r="F456" i="4"/>
  <c r="B457" i="4"/>
  <c r="C457" i="4"/>
  <c r="D457" i="4"/>
  <c r="E457" i="4"/>
  <c r="F457" i="4"/>
  <c r="B458" i="4"/>
  <c r="C458" i="4"/>
  <c r="D458" i="4"/>
  <c r="E458" i="4"/>
  <c r="F458" i="4"/>
  <c r="B459" i="4"/>
  <c r="C459" i="4"/>
  <c r="D459" i="4"/>
  <c r="E459" i="4"/>
  <c r="F459" i="4"/>
  <c r="B460" i="4"/>
  <c r="C460" i="4"/>
  <c r="D460" i="4"/>
  <c r="E460" i="4"/>
  <c r="F460" i="4"/>
  <c r="B461" i="4"/>
  <c r="C461" i="4"/>
  <c r="D461" i="4"/>
  <c r="E461" i="4"/>
  <c r="F461" i="4"/>
  <c r="B462" i="4"/>
  <c r="C462" i="4"/>
  <c r="D462" i="4"/>
  <c r="E462" i="4"/>
  <c r="F462" i="4"/>
  <c r="B463" i="4"/>
  <c r="C463" i="4"/>
  <c r="D463" i="4"/>
  <c r="E463" i="4"/>
  <c r="F463" i="4"/>
  <c r="B464" i="4"/>
  <c r="C464" i="4"/>
  <c r="D464" i="4"/>
  <c r="E464" i="4"/>
  <c r="F464" i="4"/>
  <c r="B465" i="4"/>
  <c r="C465" i="4"/>
  <c r="D465" i="4"/>
  <c r="E465" i="4"/>
  <c r="F465" i="4"/>
  <c r="B466" i="4"/>
  <c r="C466" i="4"/>
  <c r="D466" i="4"/>
  <c r="E466" i="4"/>
  <c r="F466" i="4"/>
  <c r="B467" i="4"/>
  <c r="C467" i="4"/>
  <c r="D467" i="4"/>
  <c r="E467" i="4"/>
  <c r="F467" i="4"/>
  <c r="B468" i="4"/>
  <c r="C468" i="4"/>
  <c r="D468" i="4"/>
  <c r="E468" i="4"/>
  <c r="F468" i="4"/>
  <c r="B469" i="4"/>
  <c r="C469" i="4"/>
  <c r="D469" i="4"/>
  <c r="E469" i="4"/>
  <c r="F469" i="4"/>
  <c r="B470" i="4"/>
  <c r="C470" i="4"/>
  <c r="D470" i="4"/>
  <c r="E470" i="4"/>
  <c r="F470" i="4"/>
  <c r="B471" i="4"/>
  <c r="C471" i="4"/>
  <c r="D471" i="4"/>
  <c r="E471" i="4"/>
  <c r="F471" i="4"/>
  <c r="B472" i="4"/>
  <c r="C472" i="4"/>
  <c r="D472" i="4"/>
  <c r="E472" i="4"/>
  <c r="F472" i="4"/>
  <c r="B473" i="4"/>
  <c r="C473" i="4"/>
  <c r="D473" i="4"/>
  <c r="E473" i="4"/>
  <c r="F473" i="4"/>
  <c r="B474" i="4"/>
  <c r="C474" i="4"/>
  <c r="D474" i="4"/>
  <c r="E474" i="4"/>
  <c r="F474" i="4"/>
  <c r="B475" i="4"/>
  <c r="C475" i="4"/>
  <c r="D475" i="4"/>
  <c r="E475" i="4"/>
  <c r="F475" i="4"/>
  <c r="B476" i="4"/>
  <c r="C476" i="4"/>
  <c r="D476" i="4"/>
  <c r="E476" i="4"/>
  <c r="F476" i="4"/>
  <c r="B477" i="4"/>
  <c r="C477" i="4"/>
  <c r="D477" i="4"/>
  <c r="E477" i="4"/>
  <c r="F477" i="4"/>
  <c r="B478" i="4"/>
  <c r="C478" i="4"/>
  <c r="D478" i="4"/>
  <c r="E478" i="4"/>
  <c r="F478" i="4"/>
  <c r="B479" i="4"/>
  <c r="C479" i="4"/>
  <c r="D479" i="4"/>
  <c r="E479" i="4"/>
  <c r="F479" i="4"/>
  <c r="B480" i="4"/>
  <c r="C480" i="4"/>
  <c r="D480" i="4"/>
  <c r="E480" i="4"/>
  <c r="F480" i="4"/>
  <c r="B481" i="4"/>
  <c r="C481" i="4"/>
  <c r="D481" i="4"/>
  <c r="E481" i="4"/>
  <c r="F481" i="4"/>
  <c r="B482" i="4"/>
  <c r="C482" i="4"/>
  <c r="D482" i="4"/>
  <c r="E482" i="4"/>
  <c r="F482" i="4"/>
  <c r="B483" i="4"/>
  <c r="C483" i="4"/>
  <c r="D483" i="4"/>
  <c r="E483" i="4"/>
  <c r="F483" i="4"/>
  <c r="B484" i="4"/>
  <c r="C484" i="4"/>
  <c r="D484" i="4"/>
  <c r="E484" i="4"/>
  <c r="F484" i="4"/>
  <c r="B485" i="4"/>
  <c r="C485" i="4"/>
  <c r="D485" i="4"/>
  <c r="E485" i="4"/>
  <c r="F485" i="4"/>
  <c r="B486" i="4"/>
  <c r="C486" i="4"/>
  <c r="D486" i="4"/>
  <c r="E486" i="4"/>
  <c r="F486" i="4"/>
  <c r="B487" i="4"/>
  <c r="C487" i="4"/>
  <c r="D487" i="4"/>
  <c r="E487" i="4"/>
  <c r="F487" i="4"/>
  <c r="B488" i="4"/>
  <c r="C488" i="4"/>
  <c r="D488" i="4"/>
  <c r="E488" i="4"/>
  <c r="F488" i="4"/>
  <c r="B489" i="4"/>
  <c r="C489" i="4"/>
  <c r="D489" i="4"/>
  <c r="E489" i="4"/>
  <c r="F489" i="4"/>
  <c r="B490" i="4"/>
  <c r="C490" i="4"/>
  <c r="D490" i="4"/>
  <c r="E490" i="4"/>
  <c r="F490" i="4"/>
  <c r="B491" i="4"/>
  <c r="C491" i="4"/>
  <c r="D491" i="4"/>
  <c r="E491" i="4"/>
  <c r="F491" i="4"/>
  <c r="B492" i="4"/>
  <c r="C492" i="4"/>
  <c r="D492" i="4"/>
  <c r="E492" i="4"/>
  <c r="F492" i="4"/>
  <c r="B493" i="4"/>
  <c r="C493" i="4"/>
  <c r="D493" i="4"/>
  <c r="E493" i="4"/>
  <c r="F493" i="4"/>
  <c r="B494" i="4"/>
  <c r="C494" i="4"/>
  <c r="D494" i="4"/>
  <c r="E494" i="4"/>
  <c r="F494" i="4"/>
  <c r="B495" i="4"/>
  <c r="C495" i="4"/>
  <c r="D495" i="4"/>
  <c r="E495" i="4"/>
  <c r="F495" i="4"/>
  <c r="B496" i="4"/>
  <c r="C496" i="4"/>
  <c r="D496" i="4"/>
  <c r="E496" i="4"/>
  <c r="F496" i="4"/>
  <c r="B497" i="4"/>
  <c r="C497" i="4"/>
  <c r="D497" i="4"/>
  <c r="E497" i="4"/>
  <c r="F497" i="4"/>
  <c r="B498" i="4"/>
  <c r="C498" i="4"/>
  <c r="D498" i="4"/>
  <c r="E498" i="4"/>
  <c r="F498" i="4"/>
  <c r="B499" i="4"/>
  <c r="C499" i="4"/>
  <c r="D499" i="4"/>
  <c r="E499" i="4"/>
  <c r="F499" i="4"/>
  <c r="B500" i="4"/>
  <c r="C500" i="4"/>
  <c r="D500" i="4"/>
  <c r="E500" i="4"/>
  <c r="F500" i="4"/>
  <c r="B501" i="4"/>
  <c r="C501" i="4"/>
  <c r="D501" i="4"/>
  <c r="E501" i="4"/>
  <c r="F501" i="4"/>
  <c r="B502" i="4"/>
  <c r="C502" i="4"/>
  <c r="D502" i="4"/>
  <c r="E502" i="4"/>
  <c r="F502" i="4"/>
  <c r="B503" i="4"/>
  <c r="C503" i="4"/>
  <c r="D503" i="4"/>
  <c r="E503" i="4"/>
  <c r="F503" i="4"/>
  <c r="B504" i="4"/>
  <c r="C504" i="4"/>
  <c r="D504" i="4"/>
  <c r="E504" i="4"/>
  <c r="F504" i="4"/>
  <c r="B505" i="4"/>
  <c r="C505" i="4"/>
  <c r="D505" i="4"/>
  <c r="E505" i="4"/>
  <c r="F505" i="4"/>
  <c r="B506" i="4"/>
  <c r="C506" i="4"/>
  <c r="D506" i="4"/>
  <c r="E506" i="4"/>
  <c r="F506" i="4"/>
  <c r="B507" i="4"/>
  <c r="C507" i="4"/>
  <c r="D507" i="4"/>
  <c r="E507" i="4"/>
  <c r="F507" i="4"/>
  <c r="B508" i="4"/>
  <c r="C508" i="4"/>
  <c r="D508" i="4"/>
  <c r="E508" i="4"/>
  <c r="F508" i="4"/>
  <c r="B509" i="4"/>
  <c r="C509" i="4"/>
  <c r="D509" i="4"/>
  <c r="E509" i="4"/>
  <c r="F509" i="4"/>
  <c r="B510" i="4"/>
  <c r="C510" i="4"/>
  <c r="D510" i="4"/>
  <c r="E510" i="4"/>
  <c r="F510" i="4"/>
  <c r="B511" i="4"/>
  <c r="C511" i="4"/>
  <c r="D511" i="4"/>
  <c r="E511" i="4"/>
  <c r="F511" i="4"/>
  <c r="B512" i="4"/>
  <c r="C512" i="4"/>
  <c r="D512" i="4"/>
  <c r="E512" i="4"/>
  <c r="F512" i="4"/>
  <c r="B513" i="4"/>
  <c r="C513" i="4"/>
  <c r="D513" i="4"/>
  <c r="E513" i="4"/>
  <c r="F513" i="4"/>
  <c r="B514" i="4"/>
  <c r="C514" i="4"/>
  <c r="D514" i="4"/>
  <c r="E514" i="4"/>
  <c r="F514" i="4"/>
  <c r="B515" i="4"/>
  <c r="C515" i="4"/>
  <c r="D515" i="4"/>
  <c r="E515" i="4"/>
  <c r="F515" i="4"/>
  <c r="B516" i="4"/>
  <c r="C516" i="4"/>
  <c r="D516" i="4"/>
  <c r="E516" i="4"/>
  <c r="F516" i="4"/>
  <c r="B517" i="4"/>
  <c r="C517" i="4"/>
  <c r="D517" i="4"/>
  <c r="E517" i="4"/>
  <c r="F517" i="4"/>
  <c r="B518" i="4"/>
  <c r="C518" i="4"/>
  <c r="D518" i="4"/>
  <c r="E518" i="4"/>
  <c r="F518" i="4"/>
  <c r="B519" i="4"/>
  <c r="C519" i="4"/>
  <c r="D519" i="4"/>
  <c r="E519" i="4"/>
  <c r="F519" i="4"/>
  <c r="B520" i="4"/>
  <c r="C520" i="4"/>
  <c r="D520" i="4"/>
  <c r="E520" i="4"/>
  <c r="F520" i="4"/>
  <c r="B521" i="4"/>
  <c r="C521" i="4"/>
  <c r="D521" i="4"/>
  <c r="E521" i="4"/>
  <c r="F521" i="4"/>
  <c r="B522" i="4"/>
  <c r="C522" i="4"/>
  <c r="D522" i="4"/>
  <c r="E522" i="4"/>
  <c r="F522" i="4"/>
  <c r="B523" i="4"/>
  <c r="C523" i="4"/>
  <c r="D523" i="4"/>
  <c r="E523" i="4"/>
  <c r="F523" i="4"/>
  <c r="B524" i="4"/>
  <c r="C524" i="4"/>
  <c r="D524" i="4"/>
  <c r="E524" i="4"/>
  <c r="F524" i="4"/>
  <c r="B525" i="4"/>
  <c r="C525" i="4"/>
  <c r="D525" i="4"/>
  <c r="E525" i="4"/>
  <c r="F525" i="4"/>
  <c r="B526" i="4"/>
  <c r="C526" i="4"/>
  <c r="D526" i="4"/>
  <c r="E526" i="4"/>
  <c r="F526" i="4"/>
  <c r="B527" i="4"/>
  <c r="C527" i="4"/>
  <c r="D527" i="4"/>
  <c r="E527" i="4"/>
  <c r="F527" i="4"/>
  <c r="B528" i="4"/>
  <c r="C528" i="4"/>
  <c r="D528" i="4"/>
  <c r="E528" i="4"/>
  <c r="F528" i="4"/>
  <c r="B529" i="4"/>
  <c r="C529" i="4"/>
  <c r="D529" i="4"/>
  <c r="E529" i="4"/>
  <c r="F529" i="4"/>
  <c r="B530" i="4"/>
  <c r="C530" i="4"/>
  <c r="D530" i="4"/>
  <c r="E530" i="4"/>
  <c r="F530" i="4"/>
  <c r="B531" i="4"/>
  <c r="C531" i="4"/>
  <c r="D531" i="4"/>
  <c r="E531" i="4"/>
  <c r="F531" i="4"/>
  <c r="B532" i="4"/>
  <c r="C532" i="4"/>
  <c r="D532" i="4"/>
  <c r="E532" i="4"/>
  <c r="F532" i="4"/>
  <c r="B533" i="4"/>
  <c r="C533" i="4"/>
  <c r="D533" i="4"/>
  <c r="E533" i="4"/>
  <c r="F533" i="4"/>
  <c r="B534" i="4"/>
  <c r="C534" i="4"/>
  <c r="D534" i="4"/>
  <c r="E534" i="4"/>
  <c r="F534" i="4"/>
  <c r="B535" i="4"/>
  <c r="C535" i="4"/>
  <c r="D535" i="4"/>
  <c r="E535" i="4"/>
  <c r="F535" i="4"/>
  <c r="B536" i="4"/>
  <c r="C536" i="4"/>
  <c r="D536" i="4"/>
  <c r="E536" i="4"/>
  <c r="F536" i="4"/>
  <c r="B537" i="4"/>
  <c r="C537" i="4"/>
  <c r="D537" i="4"/>
  <c r="E537" i="4"/>
  <c r="F537" i="4"/>
  <c r="B538" i="4"/>
  <c r="C538" i="4"/>
  <c r="D538" i="4"/>
  <c r="E538" i="4"/>
  <c r="F538" i="4"/>
  <c r="B539" i="4"/>
  <c r="C539" i="4"/>
  <c r="D539" i="4"/>
  <c r="E539" i="4"/>
  <c r="F539" i="4"/>
  <c r="B540" i="4"/>
  <c r="C540" i="4"/>
  <c r="D540" i="4"/>
  <c r="E540" i="4"/>
  <c r="F540" i="4"/>
  <c r="B541" i="4"/>
  <c r="C541" i="4"/>
  <c r="D541" i="4"/>
  <c r="E541" i="4"/>
  <c r="F541" i="4"/>
  <c r="B542" i="4"/>
  <c r="C542" i="4"/>
  <c r="D542" i="4"/>
  <c r="E542" i="4"/>
  <c r="F542" i="4"/>
  <c r="B543" i="4"/>
  <c r="C543" i="4"/>
  <c r="D543" i="4"/>
  <c r="E543" i="4"/>
  <c r="F543" i="4"/>
  <c r="B544" i="4"/>
  <c r="C544" i="4"/>
  <c r="D544" i="4"/>
  <c r="E544" i="4"/>
  <c r="F544" i="4"/>
  <c r="B545" i="4"/>
  <c r="C545" i="4"/>
  <c r="D545" i="4"/>
  <c r="E545" i="4"/>
  <c r="F545" i="4"/>
  <c r="B546" i="4"/>
  <c r="C546" i="4"/>
  <c r="D546" i="4"/>
  <c r="E546" i="4"/>
  <c r="F546" i="4"/>
  <c r="B547" i="4"/>
  <c r="C547" i="4"/>
  <c r="D547" i="4"/>
  <c r="E547" i="4"/>
  <c r="F547" i="4"/>
  <c r="B548" i="4"/>
  <c r="C548" i="4"/>
  <c r="D548" i="4"/>
  <c r="E548" i="4"/>
  <c r="F548" i="4"/>
  <c r="B549" i="4"/>
  <c r="C549" i="4"/>
  <c r="D549" i="4"/>
  <c r="E549" i="4"/>
  <c r="F549" i="4"/>
  <c r="B550" i="4"/>
  <c r="C550" i="4"/>
  <c r="D550" i="4"/>
  <c r="E550" i="4"/>
  <c r="F550" i="4"/>
  <c r="B551" i="4"/>
  <c r="C551" i="4"/>
  <c r="D551" i="4"/>
  <c r="E551" i="4"/>
  <c r="F551" i="4"/>
  <c r="B552" i="4"/>
  <c r="C552" i="4"/>
  <c r="D552" i="4"/>
  <c r="E552" i="4"/>
  <c r="F552" i="4"/>
  <c r="B553" i="4"/>
  <c r="C553" i="4"/>
  <c r="D553" i="4"/>
  <c r="E553" i="4"/>
  <c r="F553" i="4"/>
  <c r="B554" i="4"/>
  <c r="C554" i="4"/>
  <c r="D554" i="4"/>
  <c r="E554" i="4"/>
  <c r="F554" i="4"/>
  <c r="B555" i="4"/>
  <c r="C555" i="4"/>
  <c r="D555" i="4"/>
  <c r="E555" i="4"/>
  <c r="F555" i="4"/>
  <c r="B556" i="4"/>
  <c r="C556" i="4"/>
  <c r="D556" i="4"/>
  <c r="E556" i="4"/>
  <c r="F556" i="4"/>
  <c r="B557" i="4"/>
  <c r="C557" i="4"/>
  <c r="D557" i="4"/>
  <c r="E557" i="4"/>
  <c r="F557" i="4"/>
  <c r="B558" i="4"/>
  <c r="C558" i="4"/>
  <c r="D558" i="4"/>
  <c r="E558" i="4"/>
  <c r="F558" i="4"/>
  <c r="B559" i="4"/>
  <c r="C559" i="4"/>
  <c r="D559" i="4"/>
  <c r="E559" i="4"/>
  <c r="F559" i="4"/>
  <c r="B560" i="4"/>
  <c r="C560" i="4"/>
  <c r="D560" i="4"/>
  <c r="E560" i="4"/>
  <c r="F560" i="4"/>
  <c r="B561" i="4"/>
  <c r="C561" i="4"/>
  <c r="D561" i="4"/>
  <c r="E561" i="4"/>
  <c r="F561" i="4"/>
  <c r="B562" i="4"/>
  <c r="C562" i="4"/>
  <c r="D562" i="4"/>
  <c r="E562" i="4"/>
  <c r="F562" i="4"/>
  <c r="B563" i="4"/>
  <c r="C563" i="4"/>
  <c r="D563" i="4"/>
  <c r="E563" i="4"/>
  <c r="F563" i="4"/>
  <c r="B564" i="4"/>
  <c r="C564" i="4"/>
  <c r="D564" i="4"/>
  <c r="E564" i="4"/>
  <c r="F564" i="4"/>
  <c r="B565" i="4"/>
  <c r="C565" i="4"/>
  <c r="D565" i="4"/>
  <c r="E565" i="4"/>
  <c r="F565" i="4"/>
  <c r="B566" i="4"/>
  <c r="C566" i="4"/>
  <c r="D566" i="4"/>
  <c r="E566" i="4"/>
  <c r="F566" i="4"/>
  <c r="B567" i="4"/>
  <c r="C567" i="4"/>
  <c r="D567" i="4"/>
  <c r="E567" i="4"/>
  <c r="F567" i="4"/>
  <c r="B568" i="4"/>
  <c r="C568" i="4"/>
  <c r="D568" i="4"/>
  <c r="E568" i="4"/>
  <c r="F568" i="4"/>
  <c r="B569" i="4"/>
  <c r="C569" i="4"/>
  <c r="D569" i="4"/>
  <c r="E569" i="4"/>
  <c r="F569" i="4"/>
  <c r="B570" i="4"/>
  <c r="C570" i="4"/>
  <c r="D570" i="4"/>
  <c r="E570" i="4"/>
  <c r="F570" i="4"/>
  <c r="B571" i="4"/>
  <c r="C571" i="4"/>
  <c r="D571" i="4"/>
  <c r="E571" i="4"/>
  <c r="F571" i="4"/>
  <c r="B572" i="4"/>
  <c r="C572" i="4"/>
  <c r="D572" i="4"/>
  <c r="E572" i="4"/>
  <c r="F572" i="4"/>
  <c r="B573" i="4"/>
  <c r="C573" i="4"/>
  <c r="D573" i="4"/>
  <c r="E573" i="4"/>
  <c r="F573" i="4"/>
  <c r="B574" i="4"/>
  <c r="C574" i="4"/>
  <c r="D574" i="4"/>
  <c r="E574" i="4"/>
  <c r="F574" i="4"/>
  <c r="B575" i="4"/>
  <c r="C575" i="4"/>
  <c r="D575" i="4"/>
  <c r="E575" i="4"/>
  <c r="F575" i="4"/>
  <c r="B576" i="4"/>
  <c r="C576" i="4"/>
  <c r="D576" i="4"/>
  <c r="E576" i="4"/>
  <c r="F576" i="4"/>
  <c r="B577" i="4"/>
  <c r="C577" i="4"/>
  <c r="D577" i="4"/>
  <c r="E577" i="4"/>
  <c r="F577" i="4"/>
  <c r="B578" i="4"/>
  <c r="C578" i="4"/>
  <c r="D578" i="4"/>
  <c r="E578" i="4"/>
  <c r="F578" i="4"/>
  <c r="B579" i="4"/>
  <c r="C579" i="4"/>
  <c r="D579" i="4"/>
  <c r="E579" i="4"/>
  <c r="F579" i="4"/>
  <c r="B580" i="4"/>
  <c r="C580" i="4"/>
  <c r="D580" i="4"/>
  <c r="E580" i="4"/>
  <c r="F580" i="4"/>
  <c r="B581" i="4"/>
  <c r="C581" i="4"/>
  <c r="D581" i="4"/>
  <c r="E581" i="4"/>
  <c r="F581" i="4"/>
  <c r="B582" i="4"/>
  <c r="C582" i="4"/>
  <c r="D582" i="4"/>
  <c r="E582" i="4"/>
  <c r="F582" i="4"/>
  <c r="B583" i="4"/>
  <c r="C583" i="4"/>
  <c r="D583" i="4"/>
  <c r="E583" i="4"/>
  <c r="F583" i="4"/>
  <c r="B584" i="4"/>
  <c r="C584" i="4"/>
  <c r="D584" i="4"/>
  <c r="E584" i="4"/>
  <c r="F584" i="4"/>
  <c r="B585" i="4"/>
  <c r="C585" i="4"/>
  <c r="D585" i="4"/>
  <c r="E585" i="4"/>
  <c r="F585" i="4"/>
  <c r="B586" i="4"/>
  <c r="C586" i="4"/>
  <c r="D586" i="4"/>
  <c r="E586" i="4"/>
  <c r="F586" i="4"/>
  <c r="B587" i="4"/>
  <c r="C587" i="4"/>
  <c r="D587" i="4"/>
  <c r="E587" i="4"/>
  <c r="F587" i="4"/>
  <c r="B588" i="4"/>
  <c r="C588" i="4"/>
  <c r="D588" i="4"/>
  <c r="E588" i="4"/>
  <c r="F588" i="4"/>
  <c r="B589" i="4"/>
  <c r="C589" i="4"/>
  <c r="D589" i="4"/>
  <c r="E589" i="4"/>
  <c r="F589" i="4"/>
  <c r="B590" i="4"/>
  <c r="C590" i="4"/>
  <c r="D590" i="4"/>
  <c r="E590" i="4"/>
  <c r="F590" i="4"/>
  <c r="B591" i="4"/>
  <c r="C591" i="4"/>
  <c r="D591" i="4"/>
  <c r="E591" i="4"/>
  <c r="F591" i="4"/>
  <c r="B592" i="4"/>
  <c r="C592" i="4"/>
  <c r="D592" i="4"/>
  <c r="E592" i="4"/>
  <c r="F592" i="4"/>
  <c r="B593" i="4"/>
  <c r="C593" i="4"/>
  <c r="D593" i="4"/>
  <c r="E593" i="4"/>
  <c r="F593" i="4"/>
  <c r="B594" i="4"/>
  <c r="C594" i="4"/>
  <c r="D594" i="4"/>
  <c r="E594" i="4"/>
  <c r="F594" i="4"/>
  <c r="B595" i="4"/>
  <c r="C595" i="4"/>
  <c r="D595" i="4"/>
  <c r="E595" i="4"/>
  <c r="F595" i="4"/>
  <c r="B596" i="4"/>
  <c r="C596" i="4"/>
  <c r="D596" i="4"/>
  <c r="E596" i="4"/>
  <c r="F596" i="4"/>
  <c r="B597" i="4"/>
  <c r="C597" i="4"/>
  <c r="D597" i="4"/>
  <c r="E597" i="4"/>
  <c r="F597" i="4"/>
  <c r="B598" i="4"/>
  <c r="C598" i="4"/>
  <c r="D598" i="4"/>
  <c r="E598" i="4"/>
  <c r="F598" i="4"/>
  <c r="B599" i="4"/>
  <c r="C599" i="4"/>
  <c r="D599" i="4"/>
  <c r="E599" i="4"/>
  <c r="F599" i="4"/>
  <c r="B600" i="4"/>
  <c r="C600" i="4"/>
  <c r="D600" i="4"/>
  <c r="E600" i="4"/>
  <c r="F600" i="4"/>
  <c r="B601" i="4"/>
  <c r="C601" i="4"/>
  <c r="D601" i="4"/>
  <c r="E601" i="4"/>
  <c r="F601" i="4"/>
  <c r="B602" i="4"/>
  <c r="C602" i="4"/>
  <c r="D602" i="4"/>
  <c r="E602" i="4"/>
  <c r="F602" i="4"/>
  <c r="B603" i="4"/>
  <c r="C603" i="4"/>
  <c r="D603" i="4"/>
  <c r="E603" i="4"/>
  <c r="F603" i="4"/>
  <c r="B604" i="4"/>
  <c r="C604" i="4"/>
  <c r="D604" i="4"/>
  <c r="E604" i="4"/>
  <c r="F604" i="4"/>
  <c r="B605" i="4"/>
  <c r="C605" i="4"/>
  <c r="D605" i="4"/>
  <c r="E605" i="4"/>
  <c r="F605" i="4"/>
  <c r="B606" i="4"/>
  <c r="C606" i="4"/>
  <c r="D606" i="4"/>
  <c r="E606" i="4"/>
  <c r="F606" i="4"/>
  <c r="B607" i="4"/>
  <c r="C607" i="4"/>
  <c r="D607" i="4"/>
  <c r="E607" i="4"/>
  <c r="F607" i="4"/>
  <c r="B608" i="4"/>
  <c r="C608" i="4"/>
  <c r="D608" i="4"/>
  <c r="E608" i="4"/>
  <c r="F608" i="4"/>
  <c r="B609" i="4"/>
  <c r="C609" i="4"/>
  <c r="D609" i="4"/>
  <c r="E609" i="4"/>
  <c r="F609" i="4"/>
  <c r="B610" i="4"/>
  <c r="C610" i="4"/>
  <c r="D610" i="4"/>
  <c r="E610" i="4"/>
  <c r="F610" i="4"/>
  <c r="B611" i="4"/>
  <c r="C611" i="4"/>
  <c r="D611" i="4"/>
  <c r="E611" i="4"/>
  <c r="F611" i="4"/>
  <c r="B612" i="4"/>
  <c r="C612" i="4"/>
  <c r="D612" i="4"/>
  <c r="E612" i="4"/>
  <c r="F612" i="4"/>
  <c r="B613" i="4"/>
  <c r="C613" i="4"/>
  <c r="D613" i="4"/>
  <c r="E613" i="4"/>
  <c r="F613" i="4"/>
  <c r="B614" i="4"/>
  <c r="C614" i="4"/>
  <c r="D614" i="4"/>
  <c r="E614" i="4"/>
  <c r="F614" i="4"/>
  <c r="B615" i="4"/>
  <c r="C615" i="4"/>
  <c r="D615" i="4"/>
  <c r="E615" i="4"/>
  <c r="F615" i="4"/>
  <c r="B616" i="4"/>
  <c r="C616" i="4"/>
  <c r="D616" i="4"/>
  <c r="E616" i="4"/>
  <c r="F616" i="4"/>
  <c r="B617" i="4"/>
  <c r="C617" i="4"/>
  <c r="D617" i="4"/>
  <c r="E617" i="4"/>
  <c r="F617" i="4"/>
  <c r="B618" i="4"/>
  <c r="C618" i="4"/>
  <c r="D618" i="4"/>
  <c r="E618" i="4"/>
  <c r="F618" i="4"/>
  <c r="B619" i="4"/>
  <c r="C619" i="4"/>
  <c r="D619" i="4"/>
  <c r="E619" i="4"/>
  <c r="F619" i="4"/>
  <c r="B620" i="4"/>
  <c r="C620" i="4"/>
  <c r="D620" i="4"/>
  <c r="E620" i="4"/>
  <c r="F620" i="4"/>
  <c r="B621" i="4"/>
  <c r="C621" i="4"/>
  <c r="D621" i="4"/>
  <c r="E621" i="4"/>
  <c r="F621" i="4"/>
  <c r="B622" i="4"/>
  <c r="C622" i="4"/>
  <c r="D622" i="4"/>
  <c r="E622" i="4"/>
  <c r="F622" i="4"/>
  <c r="B623" i="4"/>
  <c r="C623" i="4"/>
  <c r="D623" i="4"/>
  <c r="E623" i="4"/>
  <c r="F623" i="4"/>
  <c r="B624" i="4"/>
  <c r="C624" i="4"/>
  <c r="D624" i="4"/>
  <c r="E624" i="4"/>
  <c r="F624" i="4"/>
  <c r="B625" i="4"/>
  <c r="C625" i="4"/>
  <c r="D625" i="4"/>
  <c r="E625" i="4"/>
  <c r="F625" i="4"/>
  <c r="B626" i="4"/>
  <c r="C626" i="4"/>
  <c r="D626" i="4"/>
  <c r="E626" i="4"/>
  <c r="F626" i="4"/>
  <c r="B627" i="4"/>
  <c r="C627" i="4"/>
  <c r="D627" i="4"/>
  <c r="E627" i="4"/>
  <c r="F627" i="4"/>
  <c r="B628" i="4"/>
  <c r="C628" i="4"/>
  <c r="D628" i="4"/>
  <c r="E628" i="4"/>
  <c r="F628" i="4"/>
  <c r="B629" i="4"/>
  <c r="C629" i="4"/>
  <c r="D629" i="4"/>
  <c r="E629" i="4"/>
  <c r="F629" i="4"/>
  <c r="B630" i="4"/>
  <c r="C630" i="4"/>
  <c r="D630" i="4"/>
  <c r="E630" i="4"/>
  <c r="F630" i="4"/>
  <c r="B631" i="4"/>
  <c r="C631" i="4"/>
  <c r="D631" i="4"/>
  <c r="E631" i="4"/>
  <c r="F631" i="4"/>
  <c r="B632" i="4"/>
  <c r="C632" i="4"/>
  <c r="D632" i="4"/>
  <c r="E632" i="4"/>
  <c r="F632" i="4"/>
  <c r="B633" i="4"/>
  <c r="C633" i="4"/>
  <c r="D633" i="4"/>
  <c r="E633" i="4"/>
  <c r="F633" i="4"/>
  <c r="B634" i="4"/>
  <c r="C634" i="4"/>
  <c r="D634" i="4"/>
  <c r="E634" i="4"/>
  <c r="F634" i="4"/>
  <c r="B635" i="4"/>
  <c r="C635" i="4"/>
  <c r="D635" i="4"/>
  <c r="E635" i="4"/>
  <c r="F635" i="4"/>
  <c r="B636" i="4"/>
  <c r="C636" i="4"/>
  <c r="D636" i="4"/>
  <c r="E636" i="4"/>
  <c r="F636" i="4"/>
  <c r="B637" i="4"/>
  <c r="C637" i="4"/>
  <c r="D637" i="4"/>
  <c r="E637" i="4"/>
  <c r="F637" i="4"/>
  <c r="B638" i="4"/>
  <c r="C638" i="4"/>
  <c r="D638" i="4"/>
  <c r="E638" i="4"/>
  <c r="F638" i="4"/>
  <c r="B639" i="4"/>
  <c r="C639" i="4"/>
  <c r="D639" i="4"/>
  <c r="E639" i="4"/>
  <c r="F639" i="4"/>
  <c r="B640" i="4"/>
  <c r="C640" i="4"/>
  <c r="D640" i="4"/>
  <c r="E640" i="4"/>
  <c r="F640" i="4"/>
  <c r="B641" i="4"/>
  <c r="C641" i="4"/>
  <c r="D641" i="4"/>
  <c r="E641" i="4"/>
  <c r="F641" i="4"/>
  <c r="B642" i="4"/>
  <c r="C642" i="4"/>
  <c r="D642" i="4"/>
  <c r="E642" i="4"/>
  <c r="F642" i="4"/>
  <c r="B643" i="4"/>
  <c r="C643" i="4"/>
  <c r="D643" i="4"/>
  <c r="E643" i="4"/>
  <c r="F643" i="4"/>
  <c r="B644" i="4"/>
  <c r="C644" i="4"/>
  <c r="D644" i="4"/>
  <c r="E644" i="4"/>
  <c r="F644" i="4"/>
  <c r="B645" i="4"/>
  <c r="C645" i="4"/>
  <c r="D645" i="4"/>
  <c r="E645" i="4"/>
  <c r="F645" i="4"/>
  <c r="B646" i="4"/>
  <c r="C646" i="4"/>
  <c r="D646" i="4"/>
  <c r="E646" i="4"/>
  <c r="F646" i="4"/>
  <c r="B647" i="4"/>
  <c r="C647" i="4"/>
  <c r="D647" i="4"/>
  <c r="E647" i="4"/>
  <c r="F647" i="4"/>
  <c r="B648" i="4"/>
  <c r="C648" i="4"/>
  <c r="D648" i="4"/>
  <c r="E648" i="4"/>
  <c r="F648" i="4"/>
  <c r="B649" i="4"/>
  <c r="C649" i="4"/>
  <c r="D649" i="4"/>
  <c r="E649" i="4"/>
  <c r="F649" i="4"/>
  <c r="B650" i="4"/>
  <c r="C650" i="4"/>
  <c r="D650" i="4"/>
  <c r="E650" i="4"/>
  <c r="F650" i="4"/>
  <c r="B651" i="4"/>
  <c r="C651" i="4"/>
  <c r="D651" i="4"/>
  <c r="E651" i="4"/>
  <c r="F651" i="4"/>
  <c r="B652" i="4"/>
  <c r="C652" i="4"/>
  <c r="D652" i="4"/>
  <c r="E652" i="4"/>
  <c r="F652" i="4"/>
  <c r="B653" i="4"/>
  <c r="C653" i="4"/>
  <c r="D653" i="4"/>
  <c r="E653" i="4"/>
  <c r="F653" i="4"/>
  <c r="B654" i="4"/>
  <c r="C654" i="4"/>
  <c r="D654" i="4"/>
  <c r="E654" i="4"/>
  <c r="F654" i="4"/>
  <c r="B655" i="4"/>
  <c r="C655" i="4"/>
  <c r="D655" i="4"/>
  <c r="E655" i="4"/>
  <c r="F655" i="4"/>
  <c r="B656" i="4"/>
  <c r="C656" i="4"/>
  <c r="D656" i="4"/>
  <c r="E656" i="4"/>
  <c r="F656" i="4"/>
  <c r="B657" i="4"/>
  <c r="C657" i="4"/>
  <c r="D657" i="4"/>
  <c r="E657" i="4"/>
  <c r="F657" i="4"/>
  <c r="B658" i="4"/>
  <c r="C658" i="4"/>
  <c r="D658" i="4"/>
  <c r="E658" i="4"/>
  <c r="F658" i="4"/>
  <c r="B659" i="4"/>
  <c r="C659" i="4"/>
  <c r="D659" i="4"/>
  <c r="E659" i="4"/>
  <c r="F659" i="4"/>
  <c r="B660" i="4"/>
  <c r="C660" i="4"/>
  <c r="D660" i="4"/>
  <c r="E660" i="4"/>
  <c r="F660" i="4"/>
  <c r="B661" i="4"/>
  <c r="C661" i="4"/>
  <c r="D661" i="4"/>
  <c r="E661" i="4"/>
  <c r="F661" i="4"/>
  <c r="B662" i="4"/>
  <c r="C662" i="4"/>
  <c r="D662" i="4"/>
  <c r="E662" i="4"/>
  <c r="F662" i="4"/>
  <c r="B663" i="4"/>
  <c r="C663" i="4"/>
  <c r="D663" i="4"/>
  <c r="E663" i="4"/>
  <c r="F663" i="4"/>
  <c r="B664" i="4"/>
  <c r="C664" i="4"/>
  <c r="D664" i="4"/>
  <c r="E664" i="4"/>
  <c r="F664" i="4"/>
  <c r="B665" i="4"/>
  <c r="C665" i="4"/>
  <c r="D665" i="4"/>
  <c r="E665" i="4"/>
  <c r="F665" i="4"/>
  <c r="B666" i="4"/>
  <c r="C666" i="4"/>
  <c r="D666" i="4"/>
  <c r="E666" i="4"/>
  <c r="F666" i="4"/>
  <c r="B667" i="4"/>
  <c r="C667" i="4"/>
  <c r="D667" i="4"/>
  <c r="E667" i="4"/>
  <c r="F667" i="4"/>
  <c r="B668" i="4"/>
  <c r="C668" i="4"/>
  <c r="D668" i="4"/>
  <c r="E668" i="4"/>
  <c r="F668" i="4"/>
  <c r="B669" i="4"/>
  <c r="C669" i="4"/>
  <c r="D669" i="4"/>
  <c r="E669" i="4"/>
  <c r="F669" i="4"/>
  <c r="B670" i="4"/>
  <c r="C670" i="4"/>
  <c r="D670" i="4"/>
  <c r="E670" i="4"/>
  <c r="F670" i="4"/>
  <c r="B671" i="4"/>
  <c r="C671" i="4"/>
  <c r="D671" i="4"/>
  <c r="E671" i="4"/>
  <c r="F671" i="4"/>
  <c r="B672" i="4"/>
  <c r="C672" i="4"/>
  <c r="D672" i="4"/>
  <c r="E672" i="4"/>
  <c r="F672" i="4"/>
  <c r="B673" i="4"/>
  <c r="C673" i="4"/>
  <c r="D673" i="4"/>
  <c r="E673" i="4"/>
  <c r="F673" i="4"/>
  <c r="B674" i="4"/>
  <c r="C674" i="4"/>
  <c r="D674" i="4"/>
  <c r="E674" i="4"/>
  <c r="F674" i="4"/>
  <c r="B675" i="4"/>
  <c r="C675" i="4"/>
  <c r="D675" i="4"/>
  <c r="E675" i="4"/>
  <c r="F675" i="4"/>
  <c r="B676" i="4"/>
  <c r="C676" i="4"/>
  <c r="D676" i="4"/>
  <c r="E676" i="4"/>
  <c r="F676" i="4"/>
  <c r="B677" i="4"/>
  <c r="C677" i="4"/>
  <c r="D677" i="4"/>
  <c r="E677" i="4"/>
  <c r="F677" i="4"/>
  <c r="B678" i="4"/>
  <c r="C678" i="4"/>
  <c r="D678" i="4"/>
  <c r="E678" i="4"/>
  <c r="F678" i="4"/>
  <c r="B679" i="4"/>
  <c r="C679" i="4"/>
  <c r="D679" i="4"/>
  <c r="E679" i="4"/>
  <c r="F679" i="4"/>
  <c r="B680" i="4"/>
  <c r="C680" i="4"/>
  <c r="D680" i="4"/>
  <c r="E680" i="4"/>
  <c r="F680" i="4"/>
  <c r="B681" i="4"/>
  <c r="C681" i="4"/>
  <c r="D681" i="4"/>
  <c r="E681" i="4"/>
  <c r="F681" i="4"/>
  <c r="B682" i="4"/>
  <c r="C682" i="4"/>
  <c r="D682" i="4"/>
  <c r="E682" i="4"/>
  <c r="F682" i="4"/>
  <c r="B683" i="4"/>
  <c r="C683" i="4"/>
  <c r="D683" i="4"/>
  <c r="E683" i="4"/>
  <c r="F683" i="4"/>
  <c r="B684" i="4"/>
  <c r="C684" i="4"/>
  <c r="D684" i="4"/>
  <c r="E684" i="4"/>
  <c r="F684" i="4"/>
  <c r="B685" i="4"/>
  <c r="C685" i="4"/>
  <c r="D685" i="4"/>
  <c r="E685" i="4"/>
  <c r="F685" i="4"/>
  <c r="B686" i="4"/>
  <c r="C686" i="4"/>
  <c r="D686" i="4"/>
  <c r="E686" i="4"/>
  <c r="F686" i="4"/>
  <c r="B687" i="4"/>
  <c r="C687" i="4"/>
  <c r="D687" i="4"/>
  <c r="E687" i="4"/>
  <c r="F687" i="4"/>
  <c r="B688" i="4"/>
  <c r="C688" i="4"/>
  <c r="D688" i="4"/>
  <c r="E688" i="4"/>
  <c r="F688" i="4"/>
  <c r="B689" i="4"/>
  <c r="C689" i="4"/>
  <c r="D689" i="4"/>
  <c r="E689" i="4"/>
  <c r="F689" i="4"/>
  <c r="B690" i="4"/>
  <c r="C690" i="4"/>
  <c r="D690" i="4"/>
  <c r="E690" i="4"/>
  <c r="F690" i="4"/>
  <c r="B691" i="4"/>
  <c r="C691" i="4"/>
  <c r="D691" i="4"/>
  <c r="E691" i="4"/>
  <c r="F691" i="4"/>
  <c r="B692" i="4"/>
  <c r="C692" i="4"/>
  <c r="D692" i="4"/>
  <c r="E692" i="4"/>
  <c r="F692" i="4"/>
  <c r="B693" i="4"/>
  <c r="C693" i="4"/>
  <c r="D693" i="4"/>
  <c r="E693" i="4"/>
  <c r="F693" i="4"/>
  <c r="B694" i="4"/>
  <c r="C694" i="4"/>
  <c r="D694" i="4"/>
  <c r="E694" i="4"/>
  <c r="F694" i="4"/>
  <c r="B695" i="4"/>
  <c r="C695" i="4"/>
  <c r="D695" i="4"/>
  <c r="E695" i="4"/>
  <c r="F695" i="4"/>
  <c r="B696" i="4"/>
  <c r="C696" i="4"/>
  <c r="D696" i="4"/>
  <c r="E696" i="4"/>
  <c r="F696" i="4"/>
  <c r="B697" i="4"/>
  <c r="C697" i="4"/>
  <c r="D697" i="4"/>
  <c r="E697" i="4"/>
  <c r="F697" i="4"/>
  <c r="B698" i="4"/>
  <c r="C698" i="4"/>
  <c r="D698" i="4"/>
  <c r="E698" i="4"/>
  <c r="F698" i="4"/>
  <c r="B699" i="4"/>
  <c r="C699" i="4"/>
  <c r="D699" i="4"/>
  <c r="E699" i="4"/>
  <c r="F699" i="4"/>
  <c r="B700" i="4"/>
  <c r="C700" i="4"/>
  <c r="D700" i="4"/>
  <c r="E700" i="4"/>
  <c r="F700" i="4"/>
  <c r="B701" i="4"/>
  <c r="C701" i="4"/>
  <c r="D701" i="4"/>
  <c r="E701" i="4"/>
  <c r="F701" i="4"/>
  <c r="B702" i="4"/>
  <c r="C702" i="4"/>
  <c r="D702" i="4"/>
  <c r="E702" i="4"/>
  <c r="F702" i="4"/>
  <c r="B703" i="4"/>
  <c r="C703" i="4"/>
  <c r="D703" i="4"/>
  <c r="E703" i="4"/>
  <c r="F703" i="4"/>
  <c r="B704" i="4"/>
  <c r="C704" i="4"/>
  <c r="D704" i="4"/>
  <c r="E704" i="4"/>
  <c r="F704" i="4"/>
  <c r="B705" i="4"/>
  <c r="C705" i="4"/>
  <c r="D705" i="4"/>
  <c r="E705" i="4"/>
  <c r="F705" i="4"/>
  <c r="B706" i="4"/>
  <c r="C706" i="4"/>
  <c r="D706" i="4"/>
  <c r="E706" i="4"/>
  <c r="F706" i="4"/>
  <c r="B707" i="4"/>
  <c r="C707" i="4"/>
  <c r="D707" i="4"/>
  <c r="E707" i="4"/>
  <c r="F707" i="4"/>
  <c r="B708" i="4"/>
  <c r="C708" i="4"/>
  <c r="D708" i="4"/>
  <c r="E708" i="4"/>
  <c r="F708" i="4"/>
  <c r="B709" i="4"/>
  <c r="C709" i="4"/>
  <c r="D709" i="4"/>
  <c r="E709" i="4"/>
  <c r="F709" i="4"/>
  <c r="B710" i="4"/>
  <c r="C710" i="4"/>
  <c r="D710" i="4"/>
  <c r="E710" i="4"/>
  <c r="F710" i="4"/>
  <c r="B711" i="4"/>
  <c r="C711" i="4"/>
  <c r="D711" i="4"/>
  <c r="E711" i="4"/>
  <c r="F711" i="4"/>
  <c r="B712" i="4"/>
  <c r="C712" i="4"/>
  <c r="D712" i="4"/>
  <c r="E712" i="4"/>
  <c r="F712" i="4"/>
  <c r="B713" i="4"/>
  <c r="C713" i="4"/>
  <c r="D713" i="4"/>
  <c r="E713" i="4"/>
  <c r="F713" i="4"/>
  <c r="B714" i="4"/>
  <c r="C714" i="4"/>
  <c r="D714" i="4"/>
  <c r="E714" i="4"/>
  <c r="F714" i="4"/>
  <c r="B715" i="4"/>
  <c r="C715" i="4"/>
  <c r="D715" i="4"/>
  <c r="E715" i="4"/>
  <c r="F715" i="4"/>
  <c r="B716" i="4"/>
  <c r="C716" i="4"/>
  <c r="D716" i="4"/>
  <c r="E716" i="4"/>
  <c r="F716" i="4"/>
  <c r="B717" i="4"/>
  <c r="C717" i="4"/>
  <c r="D717" i="4"/>
  <c r="E717" i="4"/>
  <c r="F717" i="4"/>
  <c r="B718" i="4"/>
  <c r="C718" i="4"/>
  <c r="D718" i="4"/>
  <c r="E718" i="4"/>
  <c r="F718" i="4"/>
  <c r="B719" i="4"/>
  <c r="C719" i="4"/>
  <c r="D719" i="4"/>
  <c r="E719" i="4"/>
  <c r="F719" i="4"/>
  <c r="B720" i="4"/>
  <c r="C720" i="4"/>
  <c r="D720" i="4"/>
  <c r="E720" i="4"/>
  <c r="F720" i="4"/>
  <c r="B721" i="4"/>
  <c r="C721" i="4"/>
  <c r="D721" i="4"/>
  <c r="E721" i="4"/>
  <c r="F721" i="4"/>
  <c r="B722" i="4"/>
  <c r="C722" i="4"/>
  <c r="D722" i="4"/>
  <c r="E722" i="4"/>
  <c r="F722" i="4"/>
  <c r="B723" i="4"/>
  <c r="C723" i="4"/>
  <c r="D723" i="4"/>
  <c r="E723" i="4"/>
  <c r="F723" i="4"/>
  <c r="B724" i="4"/>
  <c r="C724" i="4"/>
  <c r="D724" i="4"/>
  <c r="E724" i="4"/>
  <c r="F724" i="4"/>
  <c r="B725" i="4"/>
  <c r="C725" i="4"/>
  <c r="D725" i="4"/>
  <c r="E725" i="4"/>
  <c r="F725" i="4"/>
  <c r="B726" i="4"/>
  <c r="C726" i="4"/>
  <c r="D726" i="4"/>
  <c r="E726" i="4"/>
  <c r="F726" i="4"/>
  <c r="B727" i="4"/>
  <c r="C727" i="4"/>
  <c r="D727" i="4"/>
  <c r="E727" i="4"/>
  <c r="F727" i="4"/>
  <c r="B728" i="4"/>
  <c r="C728" i="4"/>
  <c r="D728" i="4"/>
  <c r="E728" i="4"/>
  <c r="F728" i="4"/>
  <c r="B729" i="4"/>
  <c r="C729" i="4"/>
  <c r="D729" i="4"/>
  <c r="E729" i="4"/>
  <c r="F729" i="4"/>
  <c r="B730" i="4"/>
  <c r="C730" i="4"/>
  <c r="D730" i="4"/>
  <c r="E730" i="4"/>
  <c r="F730" i="4"/>
  <c r="B731" i="4"/>
  <c r="C731" i="4"/>
  <c r="D731" i="4"/>
  <c r="E731" i="4"/>
  <c r="F731" i="4"/>
  <c r="B732" i="4"/>
  <c r="C732" i="4"/>
  <c r="D732" i="4"/>
  <c r="E732" i="4"/>
  <c r="F732" i="4"/>
  <c r="B733" i="4"/>
  <c r="C733" i="4"/>
  <c r="D733" i="4"/>
  <c r="E733" i="4"/>
  <c r="F733" i="4"/>
  <c r="B734" i="4"/>
  <c r="C734" i="4"/>
  <c r="D734" i="4"/>
  <c r="E734" i="4"/>
  <c r="F734" i="4"/>
  <c r="B735" i="4"/>
  <c r="C735" i="4"/>
  <c r="D735" i="4"/>
  <c r="E735" i="4"/>
  <c r="F735" i="4"/>
  <c r="B736" i="4"/>
  <c r="C736" i="4"/>
  <c r="D736" i="4"/>
  <c r="E736" i="4"/>
  <c r="F736" i="4"/>
  <c r="B737" i="4"/>
  <c r="C737" i="4"/>
  <c r="D737" i="4"/>
  <c r="E737" i="4"/>
  <c r="F737" i="4"/>
  <c r="B738" i="4"/>
  <c r="C738" i="4"/>
  <c r="D738" i="4"/>
  <c r="E738" i="4"/>
  <c r="F738" i="4"/>
  <c r="B739" i="4"/>
  <c r="C739" i="4"/>
  <c r="D739" i="4"/>
  <c r="E739" i="4"/>
  <c r="F739" i="4"/>
  <c r="B740" i="4"/>
  <c r="C740" i="4"/>
  <c r="D740" i="4"/>
  <c r="E740" i="4"/>
  <c r="F740" i="4"/>
  <c r="B741" i="4"/>
  <c r="C741" i="4"/>
  <c r="D741" i="4"/>
  <c r="E741" i="4"/>
  <c r="F741" i="4"/>
  <c r="B742" i="4"/>
  <c r="C742" i="4"/>
  <c r="D742" i="4"/>
  <c r="E742" i="4"/>
  <c r="F742" i="4"/>
  <c r="B743" i="4"/>
  <c r="C743" i="4"/>
  <c r="D743" i="4"/>
  <c r="E743" i="4"/>
  <c r="F743" i="4"/>
  <c r="B744" i="4"/>
  <c r="C744" i="4"/>
  <c r="D744" i="4"/>
  <c r="E744" i="4"/>
  <c r="F744" i="4"/>
  <c r="B745" i="4"/>
  <c r="C745" i="4"/>
  <c r="D745" i="4"/>
  <c r="E745" i="4"/>
  <c r="F745" i="4"/>
  <c r="B746" i="4"/>
  <c r="C746" i="4"/>
  <c r="D746" i="4"/>
  <c r="E746" i="4"/>
  <c r="F746" i="4"/>
  <c r="B747" i="4"/>
  <c r="C747" i="4"/>
  <c r="D747" i="4"/>
  <c r="E747" i="4"/>
  <c r="F747" i="4"/>
  <c r="B748" i="4"/>
  <c r="C748" i="4"/>
  <c r="D748" i="4"/>
  <c r="E748" i="4"/>
  <c r="F748" i="4"/>
  <c r="B749" i="4"/>
  <c r="C749" i="4"/>
  <c r="D749" i="4"/>
  <c r="E749" i="4"/>
  <c r="F749" i="4"/>
  <c r="B750" i="4"/>
  <c r="C750" i="4"/>
  <c r="D750" i="4"/>
  <c r="E750" i="4"/>
  <c r="F750" i="4"/>
  <c r="B751" i="4"/>
  <c r="C751" i="4"/>
  <c r="D751" i="4"/>
  <c r="E751" i="4"/>
  <c r="F751" i="4"/>
  <c r="B752" i="4"/>
  <c r="C752" i="4"/>
  <c r="D752" i="4"/>
  <c r="E752" i="4"/>
  <c r="F752" i="4"/>
  <c r="B753" i="4"/>
  <c r="C753" i="4"/>
  <c r="D753" i="4"/>
  <c r="E753" i="4"/>
  <c r="F753" i="4"/>
  <c r="B754" i="4"/>
  <c r="C754" i="4"/>
  <c r="D754" i="4"/>
  <c r="E754" i="4"/>
  <c r="F754" i="4"/>
  <c r="B755" i="4"/>
  <c r="C755" i="4"/>
  <c r="D755" i="4"/>
  <c r="E755" i="4"/>
  <c r="F755" i="4"/>
  <c r="B756" i="4"/>
  <c r="C756" i="4"/>
  <c r="D756" i="4"/>
  <c r="E756" i="4"/>
  <c r="F756" i="4"/>
  <c r="B757" i="4"/>
  <c r="C757" i="4"/>
  <c r="D757" i="4"/>
  <c r="E757" i="4"/>
  <c r="F757" i="4"/>
  <c r="B758" i="4"/>
  <c r="C758" i="4"/>
  <c r="D758" i="4"/>
  <c r="E758" i="4"/>
  <c r="F758" i="4"/>
  <c r="B759" i="4"/>
  <c r="C759" i="4"/>
  <c r="D759" i="4"/>
  <c r="E759" i="4"/>
  <c r="F759" i="4"/>
  <c r="B760" i="4"/>
  <c r="C760" i="4"/>
  <c r="D760" i="4"/>
  <c r="E760" i="4"/>
  <c r="F760" i="4"/>
  <c r="B761" i="4"/>
  <c r="C761" i="4"/>
  <c r="D761" i="4"/>
  <c r="E761" i="4"/>
  <c r="F761" i="4"/>
  <c r="B762" i="4"/>
  <c r="C762" i="4"/>
  <c r="D762" i="4"/>
  <c r="E762" i="4"/>
  <c r="F762" i="4"/>
  <c r="B763" i="4"/>
  <c r="C763" i="4"/>
  <c r="D763" i="4"/>
  <c r="E763" i="4"/>
  <c r="F763" i="4"/>
  <c r="B764" i="4"/>
  <c r="C764" i="4"/>
  <c r="D764" i="4"/>
  <c r="E764" i="4"/>
  <c r="F764" i="4"/>
  <c r="B765" i="4"/>
  <c r="C765" i="4"/>
  <c r="D765" i="4"/>
  <c r="E765" i="4"/>
  <c r="F765" i="4"/>
  <c r="B766" i="4"/>
  <c r="C766" i="4"/>
  <c r="D766" i="4"/>
  <c r="E766" i="4"/>
  <c r="F766" i="4"/>
  <c r="B767" i="4"/>
  <c r="C767" i="4"/>
  <c r="D767" i="4"/>
  <c r="E767" i="4"/>
  <c r="F767" i="4"/>
  <c r="B768" i="4"/>
  <c r="C768" i="4"/>
  <c r="D768" i="4"/>
  <c r="E768" i="4"/>
  <c r="F768" i="4"/>
  <c r="B769" i="4"/>
  <c r="C769" i="4"/>
  <c r="D769" i="4"/>
  <c r="E769" i="4"/>
  <c r="F769" i="4"/>
  <c r="B770" i="4"/>
  <c r="C770" i="4"/>
  <c r="D770" i="4"/>
  <c r="E770" i="4"/>
  <c r="F770" i="4"/>
  <c r="B771" i="4"/>
  <c r="C771" i="4"/>
  <c r="D771" i="4"/>
  <c r="E771" i="4"/>
  <c r="F771" i="4"/>
  <c r="B772" i="4"/>
  <c r="C772" i="4"/>
  <c r="D772" i="4"/>
  <c r="E772" i="4"/>
  <c r="F772" i="4"/>
  <c r="B773" i="4"/>
  <c r="C773" i="4"/>
  <c r="D773" i="4"/>
  <c r="E773" i="4"/>
  <c r="F773" i="4"/>
  <c r="B774" i="4"/>
  <c r="C774" i="4"/>
  <c r="D774" i="4"/>
  <c r="E774" i="4"/>
  <c r="F774" i="4"/>
  <c r="B775" i="4"/>
  <c r="C775" i="4"/>
  <c r="D775" i="4"/>
  <c r="E775" i="4"/>
  <c r="F775" i="4"/>
  <c r="B776" i="4"/>
  <c r="C776" i="4"/>
  <c r="D776" i="4"/>
  <c r="E776" i="4"/>
  <c r="F776" i="4"/>
  <c r="B777" i="4"/>
  <c r="C777" i="4"/>
  <c r="D777" i="4"/>
  <c r="E777" i="4"/>
  <c r="F777" i="4"/>
  <c r="B778" i="4"/>
  <c r="C778" i="4"/>
  <c r="D778" i="4"/>
  <c r="E778" i="4"/>
  <c r="F778" i="4"/>
  <c r="B779" i="4"/>
  <c r="C779" i="4"/>
  <c r="D779" i="4"/>
  <c r="E779" i="4"/>
  <c r="F779" i="4"/>
  <c r="B780" i="4"/>
  <c r="C780" i="4"/>
  <c r="D780" i="4"/>
  <c r="E780" i="4"/>
  <c r="F780" i="4"/>
  <c r="B781" i="4"/>
  <c r="C781" i="4"/>
  <c r="D781" i="4"/>
  <c r="E781" i="4"/>
  <c r="F781" i="4"/>
  <c r="B782" i="4"/>
  <c r="C782" i="4"/>
  <c r="D782" i="4"/>
  <c r="E782" i="4"/>
  <c r="F782" i="4"/>
  <c r="B783" i="4"/>
  <c r="C783" i="4"/>
  <c r="D783" i="4"/>
  <c r="E783" i="4"/>
  <c r="F783" i="4"/>
  <c r="B784" i="4"/>
  <c r="C784" i="4"/>
  <c r="D784" i="4"/>
  <c r="E784" i="4"/>
  <c r="F784" i="4"/>
  <c r="B785" i="4"/>
  <c r="C785" i="4"/>
  <c r="D785" i="4"/>
  <c r="E785" i="4"/>
  <c r="F785" i="4"/>
  <c r="B786" i="4"/>
  <c r="C786" i="4"/>
  <c r="D786" i="4"/>
  <c r="E786" i="4"/>
  <c r="F786" i="4"/>
  <c r="B787" i="4"/>
  <c r="C787" i="4"/>
  <c r="D787" i="4"/>
  <c r="E787" i="4"/>
  <c r="F787" i="4"/>
  <c r="B788" i="4"/>
  <c r="C788" i="4"/>
  <c r="D788" i="4"/>
  <c r="E788" i="4"/>
  <c r="F788" i="4"/>
  <c r="B789" i="4"/>
  <c r="C789" i="4"/>
  <c r="D789" i="4"/>
  <c r="E789" i="4"/>
  <c r="F789" i="4"/>
  <c r="B790" i="4"/>
  <c r="C790" i="4"/>
  <c r="D790" i="4"/>
  <c r="E790" i="4"/>
  <c r="F790" i="4"/>
  <c r="B791" i="4"/>
  <c r="C791" i="4"/>
  <c r="D791" i="4"/>
  <c r="E791" i="4"/>
  <c r="F791" i="4"/>
  <c r="B792" i="4"/>
  <c r="C792" i="4"/>
  <c r="D792" i="4"/>
  <c r="E792" i="4"/>
  <c r="F792" i="4"/>
  <c r="B793" i="4"/>
  <c r="C793" i="4"/>
  <c r="D793" i="4"/>
  <c r="E793" i="4"/>
  <c r="F793" i="4"/>
  <c r="B794" i="4"/>
  <c r="C794" i="4"/>
  <c r="D794" i="4"/>
  <c r="E794" i="4"/>
  <c r="F794" i="4"/>
  <c r="B795" i="4"/>
  <c r="C795" i="4"/>
  <c r="D795" i="4"/>
  <c r="E795" i="4"/>
  <c r="F795" i="4"/>
  <c r="B796" i="4"/>
  <c r="C796" i="4"/>
  <c r="D796" i="4"/>
  <c r="E796" i="4"/>
  <c r="F796" i="4"/>
  <c r="B797" i="4"/>
  <c r="C797" i="4"/>
  <c r="D797" i="4"/>
  <c r="E797" i="4"/>
  <c r="F797" i="4"/>
  <c r="B798" i="4"/>
  <c r="C798" i="4"/>
  <c r="D798" i="4"/>
  <c r="E798" i="4"/>
  <c r="F798" i="4"/>
  <c r="B799" i="4"/>
  <c r="C799" i="4"/>
  <c r="D799" i="4"/>
  <c r="E799" i="4"/>
  <c r="F799" i="4"/>
  <c r="B800" i="4"/>
  <c r="C800" i="4"/>
  <c r="D800" i="4"/>
  <c r="E800" i="4"/>
  <c r="F800" i="4"/>
  <c r="B801" i="4"/>
  <c r="C801" i="4"/>
  <c r="D801" i="4"/>
  <c r="E801" i="4"/>
  <c r="F801" i="4"/>
  <c r="B802" i="4"/>
  <c r="C802" i="4"/>
  <c r="D802" i="4"/>
  <c r="E802" i="4"/>
  <c r="F802" i="4"/>
  <c r="B803" i="4"/>
  <c r="C803" i="4"/>
  <c r="D803" i="4"/>
  <c r="E803" i="4"/>
  <c r="F803" i="4"/>
  <c r="B804" i="4"/>
  <c r="C804" i="4"/>
  <c r="D804" i="4"/>
  <c r="E804" i="4"/>
  <c r="F804" i="4"/>
  <c r="B805" i="4"/>
  <c r="C805" i="4"/>
  <c r="D805" i="4"/>
  <c r="E805" i="4"/>
  <c r="F805" i="4"/>
  <c r="B806" i="4"/>
  <c r="C806" i="4"/>
  <c r="D806" i="4"/>
  <c r="E806" i="4"/>
  <c r="F806" i="4"/>
  <c r="B807" i="4"/>
  <c r="C807" i="4"/>
  <c r="D807" i="4"/>
  <c r="E807" i="4"/>
  <c r="F807" i="4"/>
  <c r="B808" i="4"/>
  <c r="C808" i="4"/>
  <c r="D808" i="4"/>
  <c r="E808" i="4"/>
  <c r="F808" i="4"/>
  <c r="B809" i="4"/>
  <c r="C809" i="4"/>
  <c r="D809" i="4"/>
  <c r="E809" i="4"/>
  <c r="F809" i="4"/>
  <c r="B810" i="4"/>
  <c r="C810" i="4"/>
  <c r="D810" i="4"/>
  <c r="E810" i="4"/>
  <c r="F810" i="4"/>
  <c r="B811" i="4"/>
  <c r="C811" i="4"/>
  <c r="D811" i="4"/>
  <c r="E811" i="4"/>
  <c r="F811" i="4"/>
  <c r="B812" i="4"/>
  <c r="C812" i="4"/>
  <c r="D812" i="4"/>
  <c r="E812" i="4"/>
  <c r="F812" i="4"/>
  <c r="B813" i="4"/>
  <c r="C813" i="4"/>
  <c r="D813" i="4"/>
  <c r="E813" i="4"/>
  <c r="F813" i="4"/>
  <c r="B814" i="4"/>
  <c r="C814" i="4"/>
  <c r="D814" i="4"/>
  <c r="E814" i="4"/>
  <c r="F814" i="4"/>
  <c r="B815" i="4"/>
  <c r="C815" i="4"/>
  <c r="D815" i="4"/>
  <c r="E815" i="4"/>
  <c r="F815" i="4"/>
  <c r="B816" i="4"/>
  <c r="C816" i="4"/>
  <c r="D816" i="4"/>
  <c r="E816" i="4"/>
  <c r="F816" i="4"/>
  <c r="B817" i="4"/>
  <c r="C817" i="4"/>
  <c r="D817" i="4"/>
  <c r="E817" i="4"/>
  <c r="F817" i="4"/>
  <c r="B818" i="4"/>
  <c r="C818" i="4"/>
  <c r="D818" i="4"/>
  <c r="E818" i="4"/>
  <c r="F818" i="4"/>
  <c r="B819" i="4"/>
  <c r="C819" i="4"/>
  <c r="D819" i="4"/>
  <c r="E819" i="4"/>
  <c r="F819" i="4"/>
  <c r="B820" i="4"/>
  <c r="C820" i="4"/>
  <c r="D820" i="4"/>
  <c r="E820" i="4"/>
  <c r="F820" i="4"/>
  <c r="B821" i="4"/>
  <c r="C821" i="4"/>
  <c r="D821" i="4"/>
  <c r="E821" i="4"/>
  <c r="F821" i="4"/>
  <c r="B822" i="4"/>
  <c r="C822" i="4"/>
  <c r="D822" i="4"/>
  <c r="E822" i="4"/>
  <c r="F822" i="4"/>
  <c r="B823" i="4"/>
  <c r="C823" i="4"/>
  <c r="D823" i="4"/>
  <c r="E823" i="4"/>
  <c r="F823" i="4"/>
  <c r="B824" i="4"/>
  <c r="C824" i="4"/>
  <c r="D824" i="4"/>
  <c r="E824" i="4"/>
  <c r="F824" i="4"/>
  <c r="B825" i="4"/>
  <c r="C825" i="4"/>
  <c r="D825" i="4"/>
  <c r="E825" i="4"/>
  <c r="F825" i="4"/>
  <c r="B826" i="4"/>
  <c r="C826" i="4"/>
  <c r="D826" i="4"/>
  <c r="E826" i="4"/>
  <c r="F826" i="4"/>
  <c r="B827" i="4"/>
  <c r="C827" i="4"/>
  <c r="D827" i="4"/>
  <c r="E827" i="4"/>
  <c r="F827" i="4"/>
  <c r="B828" i="4"/>
  <c r="C828" i="4"/>
  <c r="D828" i="4"/>
  <c r="E828" i="4"/>
  <c r="F828" i="4"/>
  <c r="B829" i="4"/>
  <c r="C829" i="4"/>
  <c r="D829" i="4"/>
  <c r="E829" i="4"/>
  <c r="F829" i="4"/>
  <c r="B830" i="4"/>
  <c r="C830" i="4"/>
  <c r="D830" i="4"/>
  <c r="E830" i="4"/>
  <c r="F830" i="4"/>
  <c r="B831" i="4"/>
  <c r="C831" i="4"/>
  <c r="D831" i="4"/>
  <c r="E831" i="4"/>
  <c r="F831" i="4"/>
  <c r="B832" i="4"/>
  <c r="C832" i="4"/>
  <c r="D832" i="4"/>
  <c r="E832" i="4"/>
  <c r="F832" i="4"/>
  <c r="B833" i="4"/>
  <c r="C833" i="4"/>
  <c r="D833" i="4"/>
  <c r="E833" i="4"/>
  <c r="F833" i="4"/>
  <c r="B834" i="4"/>
  <c r="C834" i="4"/>
  <c r="D834" i="4"/>
  <c r="E834" i="4"/>
  <c r="F834" i="4"/>
  <c r="B835" i="4"/>
  <c r="C835" i="4"/>
  <c r="D835" i="4"/>
  <c r="E835" i="4"/>
  <c r="F835" i="4"/>
  <c r="B836" i="4"/>
  <c r="C836" i="4"/>
  <c r="D836" i="4"/>
  <c r="E836" i="4"/>
  <c r="F836" i="4"/>
  <c r="B837" i="4"/>
  <c r="C837" i="4"/>
  <c r="D837" i="4"/>
  <c r="E837" i="4"/>
  <c r="F837" i="4"/>
  <c r="B838" i="4"/>
  <c r="C838" i="4"/>
  <c r="D838" i="4"/>
  <c r="E838" i="4"/>
  <c r="F838" i="4"/>
  <c r="B839" i="4"/>
  <c r="C839" i="4"/>
  <c r="D839" i="4"/>
  <c r="E839" i="4"/>
  <c r="F839" i="4"/>
  <c r="B840" i="4"/>
  <c r="C840" i="4"/>
  <c r="D840" i="4"/>
  <c r="E840" i="4"/>
  <c r="F840" i="4"/>
  <c r="B841" i="4"/>
  <c r="C841" i="4"/>
  <c r="D841" i="4"/>
  <c r="E841" i="4"/>
  <c r="F841" i="4"/>
  <c r="B842" i="4"/>
  <c r="C842" i="4"/>
  <c r="D842" i="4"/>
  <c r="E842" i="4"/>
  <c r="F842" i="4"/>
  <c r="B843" i="4"/>
  <c r="C843" i="4"/>
  <c r="D843" i="4"/>
  <c r="E843" i="4"/>
  <c r="F843" i="4"/>
  <c r="B844" i="4"/>
  <c r="C844" i="4"/>
  <c r="D844" i="4"/>
  <c r="E844" i="4"/>
  <c r="F844" i="4"/>
  <c r="B845" i="4"/>
  <c r="C845" i="4"/>
  <c r="D845" i="4"/>
  <c r="E845" i="4"/>
  <c r="F845" i="4"/>
  <c r="B846" i="4"/>
  <c r="C846" i="4"/>
  <c r="D846" i="4"/>
  <c r="E846" i="4"/>
  <c r="F846" i="4"/>
  <c r="B847" i="4"/>
  <c r="C847" i="4"/>
  <c r="D847" i="4"/>
  <c r="E847" i="4"/>
  <c r="F847" i="4"/>
  <c r="B848" i="4"/>
  <c r="C848" i="4"/>
  <c r="D848" i="4"/>
  <c r="E848" i="4"/>
  <c r="F848" i="4"/>
  <c r="B849" i="4"/>
  <c r="C849" i="4"/>
  <c r="D849" i="4"/>
  <c r="E849" i="4"/>
  <c r="F849" i="4"/>
  <c r="B850" i="4"/>
  <c r="C850" i="4"/>
  <c r="D850" i="4"/>
  <c r="E850" i="4"/>
  <c r="F850" i="4"/>
  <c r="B851" i="4"/>
  <c r="C851" i="4"/>
  <c r="D851" i="4"/>
  <c r="E851" i="4"/>
  <c r="F851" i="4"/>
  <c r="B852" i="4"/>
  <c r="C852" i="4"/>
  <c r="D852" i="4"/>
  <c r="E852" i="4"/>
  <c r="F852" i="4"/>
  <c r="B853" i="4"/>
  <c r="C853" i="4"/>
  <c r="D853" i="4"/>
  <c r="E853" i="4"/>
  <c r="F853" i="4"/>
  <c r="B854" i="4"/>
  <c r="C854" i="4"/>
  <c r="D854" i="4"/>
  <c r="E854" i="4"/>
  <c r="F854" i="4"/>
  <c r="B855" i="4"/>
  <c r="C855" i="4"/>
  <c r="D855" i="4"/>
  <c r="E855" i="4"/>
  <c r="F855" i="4"/>
  <c r="B856" i="4"/>
  <c r="C856" i="4"/>
  <c r="D856" i="4"/>
  <c r="E856" i="4"/>
  <c r="F856" i="4"/>
  <c r="B857" i="4"/>
  <c r="C857" i="4"/>
  <c r="D857" i="4"/>
  <c r="E857" i="4"/>
  <c r="F857" i="4"/>
  <c r="B858" i="4"/>
  <c r="C858" i="4"/>
  <c r="D858" i="4"/>
  <c r="E858" i="4"/>
  <c r="F858" i="4"/>
  <c r="B859" i="4"/>
  <c r="C859" i="4"/>
  <c r="D859" i="4"/>
  <c r="E859" i="4"/>
  <c r="F859" i="4"/>
  <c r="B860" i="4"/>
  <c r="C860" i="4"/>
  <c r="D860" i="4"/>
  <c r="E860" i="4"/>
  <c r="F860" i="4"/>
  <c r="B861" i="4"/>
  <c r="C861" i="4"/>
  <c r="D861" i="4"/>
  <c r="E861" i="4"/>
  <c r="F861" i="4"/>
  <c r="B862" i="4"/>
  <c r="C862" i="4"/>
  <c r="D862" i="4"/>
  <c r="E862" i="4"/>
  <c r="F862" i="4"/>
  <c r="B863" i="4"/>
  <c r="C863" i="4"/>
  <c r="D863" i="4"/>
  <c r="E863" i="4"/>
  <c r="F863" i="4"/>
  <c r="B864" i="4"/>
  <c r="C864" i="4"/>
  <c r="D864" i="4"/>
  <c r="E864" i="4"/>
  <c r="F864" i="4"/>
  <c r="B865" i="4"/>
  <c r="C865" i="4"/>
  <c r="D865" i="4"/>
  <c r="E865" i="4"/>
  <c r="F865" i="4"/>
  <c r="B866" i="4"/>
  <c r="C866" i="4"/>
  <c r="D866" i="4"/>
  <c r="E866" i="4"/>
  <c r="F866" i="4"/>
  <c r="B867" i="4"/>
  <c r="C867" i="4"/>
  <c r="D867" i="4"/>
  <c r="E867" i="4"/>
  <c r="F867" i="4"/>
  <c r="B868" i="4"/>
  <c r="C868" i="4"/>
  <c r="D868" i="4"/>
  <c r="E868" i="4"/>
  <c r="F868" i="4"/>
  <c r="B869" i="4"/>
  <c r="C869" i="4"/>
  <c r="D869" i="4"/>
  <c r="E869" i="4"/>
  <c r="F869" i="4"/>
  <c r="B870" i="4"/>
  <c r="C870" i="4"/>
  <c r="D870" i="4"/>
  <c r="E870" i="4"/>
  <c r="F870" i="4"/>
  <c r="B871" i="4"/>
  <c r="C871" i="4"/>
  <c r="D871" i="4"/>
  <c r="E871" i="4"/>
  <c r="F871" i="4"/>
  <c r="B872" i="4"/>
  <c r="C872" i="4"/>
  <c r="D872" i="4"/>
  <c r="E872" i="4"/>
  <c r="F872" i="4"/>
  <c r="B873" i="4"/>
  <c r="C873" i="4"/>
  <c r="D873" i="4"/>
  <c r="E873" i="4"/>
  <c r="F873" i="4"/>
  <c r="B874" i="4"/>
  <c r="C874" i="4"/>
  <c r="D874" i="4"/>
  <c r="E874" i="4"/>
  <c r="F874" i="4"/>
  <c r="B875" i="4"/>
  <c r="C875" i="4"/>
  <c r="D875" i="4"/>
  <c r="E875" i="4"/>
  <c r="F875" i="4"/>
  <c r="B876" i="4"/>
  <c r="C876" i="4"/>
  <c r="D876" i="4"/>
  <c r="E876" i="4"/>
  <c r="F876" i="4"/>
  <c r="B877" i="4"/>
  <c r="C877" i="4"/>
  <c r="D877" i="4"/>
  <c r="E877" i="4"/>
  <c r="F877" i="4"/>
  <c r="B878" i="4"/>
  <c r="C878" i="4"/>
  <c r="D878" i="4"/>
  <c r="E878" i="4"/>
  <c r="F878" i="4"/>
  <c r="B879" i="4"/>
  <c r="C879" i="4"/>
  <c r="D879" i="4"/>
  <c r="E879" i="4"/>
  <c r="F879" i="4"/>
  <c r="B880" i="4"/>
  <c r="C880" i="4"/>
  <c r="D880" i="4"/>
  <c r="E880" i="4"/>
  <c r="F880" i="4"/>
  <c r="B881" i="4"/>
  <c r="C881" i="4"/>
  <c r="D881" i="4"/>
  <c r="E881" i="4"/>
  <c r="F881" i="4"/>
  <c r="B882" i="4"/>
  <c r="C882" i="4"/>
  <c r="D882" i="4"/>
  <c r="E882" i="4"/>
  <c r="F882" i="4"/>
  <c r="B883" i="4"/>
  <c r="C883" i="4"/>
  <c r="D883" i="4"/>
  <c r="E883" i="4"/>
  <c r="F883" i="4"/>
  <c r="B884" i="4"/>
  <c r="C884" i="4"/>
  <c r="D884" i="4"/>
  <c r="E884" i="4"/>
  <c r="F884" i="4"/>
  <c r="B885" i="4"/>
  <c r="C885" i="4"/>
  <c r="D885" i="4"/>
  <c r="E885" i="4"/>
  <c r="F885" i="4"/>
  <c r="B886" i="4"/>
  <c r="C886" i="4"/>
  <c r="D886" i="4"/>
  <c r="E886" i="4"/>
  <c r="F886" i="4"/>
  <c r="B887" i="4"/>
  <c r="C887" i="4"/>
  <c r="D887" i="4"/>
  <c r="E887" i="4"/>
  <c r="F887" i="4"/>
  <c r="B888" i="4"/>
  <c r="C888" i="4"/>
  <c r="D888" i="4"/>
  <c r="E888" i="4"/>
  <c r="F888" i="4"/>
  <c r="B889" i="4"/>
  <c r="C889" i="4"/>
  <c r="D889" i="4"/>
  <c r="E889" i="4"/>
  <c r="F889" i="4"/>
  <c r="B890" i="4"/>
  <c r="C890" i="4"/>
  <c r="D890" i="4"/>
  <c r="E890" i="4"/>
  <c r="F890" i="4"/>
  <c r="B891" i="4"/>
  <c r="C891" i="4"/>
  <c r="D891" i="4"/>
  <c r="E891" i="4"/>
  <c r="F891" i="4"/>
  <c r="B892" i="4"/>
  <c r="C892" i="4"/>
  <c r="D892" i="4"/>
  <c r="E892" i="4"/>
  <c r="F892" i="4"/>
  <c r="B893" i="4"/>
  <c r="C893" i="4"/>
  <c r="D893" i="4"/>
  <c r="E893" i="4"/>
  <c r="F893" i="4"/>
  <c r="B894" i="4"/>
  <c r="C894" i="4"/>
  <c r="D894" i="4"/>
  <c r="E894" i="4"/>
  <c r="F894" i="4"/>
  <c r="B895" i="4"/>
  <c r="C895" i="4"/>
  <c r="D895" i="4"/>
  <c r="E895" i="4"/>
  <c r="F895" i="4"/>
  <c r="B896" i="4"/>
  <c r="C896" i="4"/>
  <c r="D896" i="4"/>
  <c r="E896" i="4"/>
  <c r="F896" i="4"/>
  <c r="B897" i="4"/>
  <c r="C897" i="4"/>
  <c r="D897" i="4"/>
  <c r="E897" i="4"/>
  <c r="F897" i="4"/>
  <c r="B898" i="4"/>
  <c r="C898" i="4"/>
  <c r="D898" i="4"/>
  <c r="E898" i="4"/>
  <c r="F898" i="4"/>
  <c r="B899" i="4"/>
  <c r="C899" i="4"/>
  <c r="D899" i="4"/>
  <c r="E899" i="4"/>
  <c r="F899" i="4"/>
  <c r="B900" i="4"/>
  <c r="C900" i="4"/>
  <c r="D900" i="4"/>
  <c r="E900" i="4"/>
  <c r="F900" i="4"/>
  <c r="B901" i="4"/>
  <c r="C901" i="4"/>
  <c r="D901" i="4"/>
  <c r="E901" i="4"/>
  <c r="F901" i="4"/>
  <c r="B902" i="4"/>
  <c r="C902" i="4"/>
  <c r="D902" i="4"/>
  <c r="E902" i="4"/>
  <c r="F902" i="4"/>
  <c r="B903" i="4"/>
  <c r="C903" i="4"/>
  <c r="D903" i="4"/>
  <c r="E903" i="4"/>
  <c r="F903" i="4"/>
  <c r="B904" i="4"/>
  <c r="C904" i="4"/>
  <c r="D904" i="4"/>
  <c r="E904" i="4"/>
  <c r="F904" i="4"/>
  <c r="B905" i="4"/>
  <c r="C905" i="4"/>
  <c r="D905" i="4"/>
  <c r="E905" i="4"/>
  <c r="F905" i="4"/>
  <c r="B906" i="4"/>
  <c r="C906" i="4"/>
  <c r="D906" i="4"/>
  <c r="E906" i="4"/>
  <c r="F906" i="4"/>
  <c r="B907" i="4"/>
  <c r="C907" i="4"/>
  <c r="D907" i="4"/>
  <c r="E907" i="4"/>
  <c r="F907" i="4"/>
  <c r="B908" i="4"/>
  <c r="C908" i="4"/>
  <c r="D908" i="4"/>
  <c r="E908" i="4"/>
  <c r="F908" i="4"/>
  <c r="B909" i="4"/>
  <c r="C909" i="4"/>
  <c r="D909" i="4"/>
  <c r="E909" i="4"/>
  <c r="F909" i="4"/>
  <c r="B910" i="4"/>
  <c r="C910" i="4"/>
  <c r="D910" i="4"/>
  <c r="E910" i="4"/>
  <c r="F910" i="4"/>
  <c r="B911" i="4"/>
  <c r="C911" i="4"/>
  <c r="D911" i="4"/>
  <c r="E911" i="4"/>
  <c r="F911" i="4"/>
  <c r="B912" i="4"/>
  <c r="C912" i="4"/>
  <c r="D912" i="4"/>
  <c r="E912" i="4"/>
  <c r="F912" i="4"/>
  <c r="B913" i="4"/>
  <c r="C913" i="4"/>
  <c r="D913" i="4"/>
  <c r="E913" i="4"/>
  <c r="F913" i="4"/>
  <c r="B914" i="4"/>
  <c r="C914" i="4"/>
  <c r="D914" i="4"/>
  <c r="E914" i="4"/>
  <c r="F914" i="4"/>
  <c r="B915" i="4"/>
  <c r="C915" i="4"/>
  <c r="D915" i="4"/>
  <c r="E915" i="4"/>
  <c r="F915" i="4"/>
  <c r="B916" i="4"/>
  <c r="C916" i="4"/>
  <c r="D916" i="4"/>
  <c r="E916" i="4"/>
  <c r="F916" i="4"/>
  <c r="B917" i="4"/>
  <c r="C917" i="4"/>
  <c r="D917" i="4"/>
  <c r="E917" i="4"/>
  <c r="F917" i="4"/>
  <c r="B918" i="4"/>
  <c r="C918" i="4"/>
  <c r="D918" i="4"/>
  <c r="E918" i="4"/>
  <c r="F918" i="4"/>
  <c r="B919" i="4"/>
  <c r="C919" i="4"/>
  <c r="D919" i="4"/>
  <c r="E919" i="4"/>
  <c r="F919" i="4"/>
  <c r="B920" i="4"/>
  <c r="C920" i="4"/>
  <c r="D920" i="4"/>
  <c r="E920" i="4"/>
  <c r="F920" i="4"/>
  <c r="B921" i="4"/>
  <c r="C921" i="4"/>
  <c r="D921" i="4"/>
  <c r="E921" i="4"/>
  <c r="F921" i="4"/>
  <c r="B922" i="4"/>
  <c r="C922" i="4"/>
  <c r="D922" i="4"/>
  <c r="E922" i="4"/>
  <c r="F922" i="4"/>
  <c r="B923" i="4"/>
  <c r="C923" i="4"/>
  <c r="D923" i="4"/>
  <c r="E923" i="4"/>
  <c r="F923" i="4"/>
  <c r="B924" i="4"/>
  <c r="C924" i="4"/>
  <c r="D924" i="4"/>
  <c r="E924" i="4"/>
  <c r="F924" i="4"/>
  <c r="B925" i="4"/>
  <c r="C925" i="4"/>
  <c r="D925" i="4"/>
  <c r="E925" i="4"/>
  <c r="F925" i="4"/>
  <c r="B926" i="4"/>
  <c r="C926" i="4"/>
  <c r="D926" i="4"/>
  <c r="E926" i="4"/>
  <c r="F926" i="4"/>
  <c r="B927" i="4"/>
  <c r="C927" i="4"/>
  <c r="D927" i="4"/>
  <c r="E927" i="4"/>
  <c r="F927" i="4"/>
  <c r="B928" i="4"/>
  <c r="C928" i="4"/>
  <c r="D928" i="4"/>
  <c r="E928" i="4"/>
  <c r="F928" i="4"/>
  <c r="B929" i="4"/>
  <c r="C929" i="4"/>
  <c r="D929" i="4"/>
  <c r="E929" i="4"/>
  <c r="F929" i="4"/>
  <c r="B930" i="4"/>
  <c r="C930" i="4"/>
  <c r="D930" i="4"/>
  <c r="E930" i="4"/>
  <c r="F930" i="4"/>
  <c r="B931" i="4"/>
  <c r="C931" i="4"/>
  <c r="D931" i="4"/>
  <c r="E931" i="4"/>
  <c r="F931" i="4"/>
  <c r="B932" i="4"/>
  <c r="C932" i="4"/>
  <c r="D932" i="4"/>
  <c r="E932" i="4"/>
  <c r="F932" i="4"/>
  <c r="B933" i="4"/>
  <c r="C933" i="4"/>
  <c r="D933" i="4"/>
  <c r="E933" i="4"/>
  <c r="F933" i="4"/>
  <c r="B934" i="4"/>
  <c r="C934" i="4"/>
  <c r="D934" i="4"/>
  <c r="E934" i="4"/>
  <c r="F934" i="4"/>
  <c r="B935" i="4"/>
  <c r="C935" i="4"/>
  <c r="D935" i="4"/>
  <c r="E935" i="4"/>
  <c r="F935" i="4"/>
  <c r="B936" i="4"/>
  <c r="C936" i="4"/>
  <c r="D936" i="4"/>
  <c r="E936" i="4"/>
  <c r="F936" i="4"/>
  <c r="B937" i="4"/>
  <c r="C937" i="4"/>
  <c r="D937" i="4"/>
  <c r="E937" i="4"/>
  <c r="F937" i="4"/>
  <c r="B938" i="4"/>
  <c r="C938" i="4"/>
  <c r="D938" i="4"/>
  <c r="E938" i="4"/>
  <c r="F938" i="4"/>
  <c r="B939" i="4"/>
  <c r="C939" i="4"/>
  <c r="D939" i="4"/>
  <c r="E939" i="4"/>
  <c r="F939" i="4"/>
  <c r="B940" i="4"/>
  <c r="C940" i="4"/>
  <c r="D940" i="4"/>
  <c r="E940" i="4"/>
  <c r="F940" i="4"/>
  <c r="B941" i="4"/>
  <c r="C941" i="4"/>
  <c r="D941" i="4"/>
  <c r="E941" i="4"/>
  <c r="F941" i="4"/>
  <c r="B942" i="4"/>
  <c r="C942" i="4"/>
  <c r="D942" i="4"/>
  <c r="E942" i="4"/>
  <c r="F942" i="4"/>
  <c r="B943" i="4"/>
  <c r="C943" i="4"/>
  <c r="D943" i="4"/>
  <c r="E943" i="4"/>
  <c r="F943" i="4"/>
  <c r="B944" i="4"/>
  <c r="C944" i="4"/>
  <c r="D944" i="4"/>
  <c r="E944" i="4"/>
  <c r="F944" i="4"/>
  <c r="B945" i="4"/>
  <c r="C945" i="4"/>
  <c r="D945" i="4"/>
  <c r="E945" i="4"/>
  <c r="F945" i="4"/>
  <c r="B946" i="4"/>
  <c r="C946" i="4"/>
  <c r="D946" i="4"/>
  <c r="E946" i="4"/>
  <c r="F946" i="4"/>
  <c r="B947" i="4"/>
  <c r="C947" i="4"/>
  <c r="D947" i="4"/>
  <c r="E947" i="4"/>
  <c r="F947" i="4"/>
  <c r="B948" i="4"/>
  <c r="C948" i="4"/>
  <c r="D948" i="4"/>
  <c r="E948" i="4"/>
  <c r="F948" i="4"/>
  <c r="B949" i="4"/>
  <c r="C949" i="4"/>
  <c r="D949" i="4"/>
  <c r="E949" i="4"/>
  <c r="F949" i="4"/>
  <c r="B950" i="4"/>
  <c r="C950" i="4"/>
  <c r="D950" i="4"/>
  <c r="E950" i="4"/>
  <c r="F950" i="4"/>
  <c r="B951" i="4"/>
  <c r="C951" i="4"/>
  <c r="D951" i="4"/>
  <c r="E951" i="4"/>
  <c r="F951" i="4"/>
  <c r="B952" i="4"/>
  <c r="C952" i="4"/>
  <c r="D952" i="4"/>
  <c r="E952" i="4"/>
  <c r="F952" i="4"/>
  <c r="B953" i="4"/>
  <c r="C953" i="4"/>
  <c r="D953" i="4"/>
  <c r="E953" i="4"/>
  <c r="F953" i="4"/>
  <c r="B954" i="4"/>
  <c r="C954" i="4"/>
  <c r="D954" i="4"/>
  <c r="E954" i="4"/>
  <c r="F954" i="4"/>
  <c r="B955" i="4"/>
  <c r="C955" i="4"/>
  <c r="D955" i="4"/>
  <c r="E955" i="4"/>
  <c r="F955" i="4"/>
  <c r="B956" i="4"/>
  <c r="C956" i="4"/>
  <c r="D956" i="4"/>
  <c r="E956" i="4"/>
  <c r="F956" i="4"/>
  <c r="B957" i="4"/>
  <c r="C957" i="4"/>
  <c r="D957" i="4"/>
  <c r="E957" i="4"/>
  <c r="F957" i="4"/>
  <c r="B958" i="4"/>
  <c r="C958" i="4"/>
  <c r="D958" i="4"/>
  <c r="E958" i="4"/>
  <c r="F958" i="4"/>
  <c r="B959" i="4"/>
  <c r="C959" i="4"/>
  <c r="D959" i="4"/>
  <c r="E959" i="4"/>
  <c r="F959" i="4"/>
  <c r="B960" i="4"/>
  <c r="C960" i="4"/>
  <c r="D960" i="4"/>
  <c r="E960" i="4"/>
  <c r="F960" i="4"/>
  <c r="B961" i="4"/>
  <c r="C961" i="4"/>
  <c r="D961" i="4"/>
  <c r="E961" i="4"/>
  <c r="F961" i="4"/>
  <c r="B962" i="4"/>
  <c r="C962" i="4"/>
  <c r="D962" i="4"/>
  <c r="E962" i="4"/>
  <c r="F962" i="4"/>
  <c r="B963" i="4"/>
  <c r="C963" i="4"/>
  <c r="D963" i="4"/>
  <c r="E963" i="4"/>
  <c r="F963" i="4"/>
  <c r="B964" i="4"/>
  <c r="C964" i="4"/>
  <c r="D964" i="4"/>
  <c r="E964" i="4"/>
  <c r="F964" i="4"/>
  <c r="B965" i="4"/>
  <c r="C965" i="4"/>
  <c r="D965" i="4"/>
  <c r="E965" i="4"/>
  <c r="F965" i="4"/>
  <c r="B966" i="4"/>
  <c r="C966" i="4"/>
  <c r="D966" i="4"/>
  <c r="E966" i="4"/>
  <c r="F966" i="4"/>
  <c r="B967" i="4"/>
  <c r="C967" i="4"/>
  <c r="D967" i="4"/>
  <c r="E967" i="4"/>
  <c r="F967" i="4"/>
  <c r="B968" i="4"/>
  <c r="C968" i="4"/>
  <c r="D968" i="4"/>
  <c r="E968" i="4"/>
  <c r="F968" i="4"/>
  <c r="B969" i="4"/>
  <c r="C969" i="4"/>
  <c r="D969" i="4"/>
  <c r="E969" i="4"/>
  <c r="F969" i="4"/>
  <c r="B970" i="4"/>
  <c r="C970" i="4"/>
  <c r="D970" i="4"/>
  <c r="E970" i="4"/>
  <c r="F970" i="4"/>
  <c r="B971" i="4"/>
  <c r="C971" i="4"/>
  <c r="D971" i="4"/>
  <c r="E971" i="4"/>
  <c r="F971" i="4"/>
  <c r="B972" i="4"/>
  <c r="C972" i="4"/>
  <c r="D972" i="4"/>
  <c r="E972" i="4"/>
  <c r="F972" i="4"/>
  <c r="B973" i="4"/>
  <c r="C973" i="4"/>
  <c r="D973" i="4"/>
  <c r="E973" i="4"/>
  <c r="F973" i="4"/>
  <c r="B974" i="4"/>
  <c r="C974" i="4"/>
  <c r="D974" i="4"/>
  <c r="E974" i="4"/>
  <c r="F974" i="4"/>
  <c r="B975" i="4"/>
  <c r="C975" i="4"/>
  <c r="D975" i="4"/>
  <c r="E975" i="4"/>
  <c r="F975" i="4"/>
  <c r="B976" i="4"/>
  <c r="C976" i="4"/>
  <c r="D976" i="4"/>
  <c r="E976" i="4"/>
  <c r="F976" i="4"/>
  <c r="B977" i="4"/>
  <c r="C977" i="4"/>
  <c r="D977" i="4"/>
  <c r="E977" i="4"/>
  <c r="F977" i="4"/>
  <c r="B978" i="4"/>
  <c r="C978" i="4"/>
  <c r="D978" i="4"/>
  <c r="E978" i="4"/>
  <c r="F978" i="4"/>
  <c r="B979" i="4"/>
  <c r="C979" i="4"/>
  <c r="D979" i="4"/>
  <c r="E979" i="4"/>
  <c r="F979" i="4"/>
  <c r="B980" i="4"/>
  <c r="C980" i="4"/>
  <c r="D980" i="4"/>
  <c r="E980" i="4"/>
  <c r="F980" i="4"/>
  <c r="B981" i="4"/>
  <c r="C981" i="4"/>
  <c r="D981" i="4"/>
  <c r="E981" i="4"/>
  <c r="F981" i="4"/>
  <c r="B982" i="4"/>
  <c r="C982" i="4"/>
  <c r="D982" i="4"/>
  <c r="E982" i="4"/>
  <c r="F982" i="4"/>
  <c r="B983" i="4"/>
  <c r="C983" i="4"/>
  <c r="D983" i="4"/>
  <c r="E983" i="4"/>
  <c r="F983" i="4"/>
  <c r="B984" i="4"/>
  <c r="C984" i="4"/>
  <c r="D984" i="4"/>
  <c r="E984" i="4"/>
  <c r="F984" i="4"/>
  <c r="B985" i="4"/>
  <c r="C985" i="4"/>
  <c r="D985" i="4"/>
  <c r="E985" i="4"/>
  <c r="F985" i="4"/>
  <c r="B986" i="4"/>
  <c r="C986" i="4"/>
  <c r="D986" i="4"/>
  <c r="E986" i="4"/>
  <c r="F986" i="4"/>
  <c r="B987" i="4"/>
  <c r="C987" i="4"/>
  <c r="D987" i="4"/>
  <c r="E987" i="4"/>
  <c r="F987" i="4"/>
  <c r="B988" i="4"/>
  <c r="C988" i="4"/>
  <c r="D988" i="4"/>
  <c r="E988" i="4"/>
  <c r="F988" i="4"/>
  <c r="B989" i="4"/>
  <c r="C989" i="4"/>
  <c r="D989" i="4"/>
  <c r="E989" i="4"/>
  <c r="F989" i="4"/>
  <c r="B990" i="4"/>
  <c r="C990" i="4"/>
  <c r="D990" i="4"/>
  <c r="E990" i="4"/>
  <c r="F990" i="4"/>
  <c r="B991" i="4"/>
  <c r="C991" i="4"/>
  <c r="D991" i="4"/>
  <c r="E991" i="4"/>
  <c r="F991" i="4"/>
  <c r="B992" i="4"/>
  <c r="C992" i="4"/>
  <c r="D992" i="4"/>
  <c r="E992" i="4"/>
  <c r="F992" i="4"/>
  <c r="B993" i="4"/>
  <c r="C993" i="4"/>
  <c r="D993" i="4"/>
  <c r="E993" i="4"/>
  <c r="F993" i="4"/>
  <c r="B994" i="4"/>
  <c r="C994" i="4"/>
  <c r="D994" i="4"/>
  <c r="E994" i="4"/>
  <c r="F994" i="4"/>
  <c r="B995" i="4"/>
  <c r="C995" i="4"/>
  <c r="D995" i="4"/>
  <c r="E995" i="4"/>
  <c r="F995" i="4"/>
  <c r="B996" i="4"/>
  <c r="C996" i="4"/>
  <c r="D996" i="4"/>
  <c r="E996" i="4"/>
  <c r="F996" i="4"/>
  <c r="B997" i="4"/>
  <c r="C997" i="4"/>
  <c r="D997" i="4"/>
  <c r="E997" i="4"/>
  <c r="F997" i="4"/>
  <c r="B998" i="4"/>
  <c r="C998" i="4"/>
  <c r="D998" i="4"/>
  <c r="E998" i="4"/>
  <c r="F998" i="4"/>
  <c r="B999" i="4"/>
  <c r="C999" i="4"/>
  <c r="D999" i="4"/>
  <c r="E999" i="4"/>
  <c r="F999" i="4"/>
  <c r="B1000" i="4"/>
  <c r="C1000" i="4"/>
  <c r="D1000" i="4"/>
  <c r="E1000" i="4"/>
  <c r="F1000" i="4"/>
  <c r="B1001" i="4"/>
  <c r="C1001" i="4"/>
  <c r="D1001" i="4"/>
  <c r="E1001" i="4"/>
  <c r="F1001" i="4"/>
  <c r="B1002" i="4"/>
  <c r="C1002" i="4"/>
  <c r="D1002" i="4"/>
  <c r="E1002" i="4"/>
  <c r="F1002" i="4"/>
  <c r="B1003" i="4"/>
  <c r="C1003" i="4"/>
  <c r="D1003" i="4"/>
  <c r="E1003" i="4"/>
  <c r="F1003" i="4"/>
  <c r="B1004" i="4"/>
  <c r="C1004" i="4"/>
  <c r="D1004" i="4"/>
  <c r="E1004" i="4"/>
  <c r="F1004" i="4"/>
  <c r="B1005" i="4"/>
  <c r="C1005" i="4"/>
  <c r="D1005" i="4"/>
  <c r="E1005" i="4"/>
  <c r="F1005" i="4"/>
  <c r="B1006" i="4"/>
  <c r="C1006" i="4"/>
  <c r="D1006" i="4"/>
  <c r="E1006" i="4"/>
  <c r="F1006" i="4"/>
  <c r="B1007" i="4"/>
  <c r="C1007" i="4"/>
  <c r="D1007" i="4"/>
  <c r="E1007" i="4"/>
  <c r="F1007" i="4"/>
  <c r="B1008" i="4"/>
  <c r="C1008" i="4"/>
  <c r="D1008" i="4"/>
  <c r="E1008" i="4"/>
  <c r="F1008" i="4"/>
  <c r="B1009" i="4"/>
  <c r="C1009" i="4"/>
  <c r="D1009" i="4"/>
  <c r="E1009" i="4"/>
  <c r="F1009" i="4"/>
  <c r="B1010" i="4"/>
  <c r="C1010" i="4"/>
  <c r="D1010" i="4"/>
  <c r="E1010" i="4"/>
  <c r="F1010" i="4"/>
  <c r="B1011" i="4"/>
  <c r="C1011" i="4"/>
  <c r="D1011" i="4"/>
  <c r="E1011" i="4"/>
  <c r="F1011" i="4"/>
  <c r="B1012" i="4"/>
  <c r="C1012" i="4"/>
  <c r="D1012" i="4"/>
  <c r="E1012" i="4"/>
  <c r="F1012" i="4"/>
  <c r="B1013" i="4"/>
  <c r="C1013" i="4"/>
  <c r="D1013" i="4"/>
  <c r="E1013" i="4"/>
  <c r="F1013" i="4"/>
  <c r="B1014" i="4"/>
  <c r="C1014" i="4"/>
  <c r="D1014" i="4"/>
  <c r="E1014" i="4"/>
  <c r="F1014" i="4"/>
  <c r="B1015" i="4"/>
  <c r="C1015" i="4"/>
  <c r="D1015" i="4"/>
  <c r="E1015" i="4"/>
  <c r="F1015" i="4"/>
  <c r="B1016" i="4"/>
  <c r="C1016" i="4"/>
  <c r="D1016" i="4"/>
  <c r="E1016" i="4"/>
  <c r="F1016" i="4"/>
  <c r="B1017" i="4"/>
  <c r="C1017" i="4"/>
  <c r="D1017" i="4"/>
  <c r="E1017" i="4"/>
  <c r="F1017" i="4"/>
  <c r="B1018" i="4"/>
  <c r="C1018" i="4"/>
  <c r="D1018" i="4"/>
  <c r="E1018" i="4"/>
  <c r="F1018" i="4"/>
  <c r="B1019" i="4"/>
  <c r="C1019" i="4"/>
  <c r="D1019" i="4"/>
  <c r="E1019" i="4"/>
  <c r="F1019" i="4"/>
  <c r="B1020" i="4"/>
  <c r="C1020" i="4"/>
  <c r="D1020" i="4"/>
  <c r="E1020" i="4"/>
  <c r="F1020" i="4"/>
  <c r="B1021" i="4"/>
  <c r="C1021" i="4"/>
  <c r="D1021" i="4"/>
  <c r="E1021" i="4"/>
  <c r="F1021" i="4"/>
  <c r="B1022" i="4"/>
  <c r="C1022" i="4"/>
  <c r="D1022" i="4"/>
  <c r="E1022" i="4"/>
  <c r="F1022" i="4"/>
  <c r="B1023" i="4"/>
  <c r="C1023" i="4"/>
  <c r="D1023" i="4"/>
  <c r="E1023" i="4"/>
  <c r="F1023" i="4"/>
  <c r="B1024" i="4"/>
  <c r="C1024" i="4"/>
  <c r="D1024" i="4"/>
  <c r="E1024" i="4"/>
  <c r="F1024" i="4"/>
  <c r="B1025" i="4"/>
  <c r="C1025" i="4"/>
  <c r="D1025" i="4"/>
  <c r="E1025" i="4"/>
  <c r="F1025" i="4"/>
  <c r="B1026" i="4"/>
  <c r="C1026" i="4"/>
  <c r="D1026" i="4"/>
  <c r="E1026" i="4"/>
  <c r="F1026" i="4"/>
  <c r="B1027" i="4"/>
  <c r="C1027" i="4"/>
  <c r="D1027" i="4"/>
  <c r="E1027" i="4"/>
  <c r="F1027" i="4"/>
  <c r="B1028" i="4"/>
  <c r="C1028" i="4"/>
  <c r="D1028" i="4"/>
  <c r="E1028" i="4"/>
  <c r="F1028" i="4"/>
  <c r="B1029" i="4"/>
  <c r="C1029" i="4"/>
  <c r="D1029" i="4"/>
  <c r="E1029" i="4"/>
  <c r="F1029" i="4"/>
  <c r="B1030" i="4"/>
  <c r="C1030" i="4"/>
  <c r="D1030" i="4"/>
  <c r="E1030" i="4"/>
  <c r="F1030" i="4"/>
  <c r="B1031" i="4"/>
  <c r="C1031" i="4"/>
  <c r="D1031" i="4"/>
  <c r="E1031" i="4"/>
  <c r="F1031" i="4"/>
  <c r="B1032" i="4"/>
  <c r="C1032" i="4"/>
  <c r="D1032" i="4"/>
  <c r="E1032" i="4"/>
  <c r="F1032" i="4"/>
  <c r="B1033" i="4"/>
  <c r="C1033" i="4"/>
  <c r="D1033" i="4"/>
  <c r="E1033" i="4"/>
  <c r="F1033" i="4"/>
  <c r="B1034" i="4"/>
  <c r="C1034" i="4"/>
  <c r="D1034" i="4"/>
  <c r="E1034" i="4"/>
  <c r="F1034" i="4"/>
  <c r="B1035" i="4"/>
  <c r="C1035" i="4"/>
  <c r="D1035" i="4"/>
  <c r="E1035" i="4"/>
  <c r="F1035" i="4"/>
  <c r="B1036" i="4"/>
  <c r="C1036" i="4"/>
  <c r="D1036" i="4"/>
  <c r="E1036" i="4"/>
  <c r="F1036" i="4"/>
  <c r="B1037" i="4"/>
  <c r="C1037" i="4"/>
  <c r="D1037" i="4"/>
  <c r="E1037" i="4"/>
  <c r="F1037" i="4"/>
  <c r="B1038" i="4"/>
  <c r="C1038" i="4"/>
  <c r="D1038" i="4"/>
  <c r="E1038" i="4"/>
  <c r="F1038" i="4"/>
  <c r="B1039" i="4"/>
  <c r="C1039" i="4"/>
  <c r="D1039" i="4"/>
  <c r="E1039" i="4"/>
  <c r="F1039" i="4"/>
  <c r="B1040" i="4"/>
  <c r="C1040" i="4"/>
  <c r="D1040" i="4"/>
  <c r="E1040" i="4"/>
  <c r="F1040" i="4"/>
  <c r="B1041" i="4"/>
  <c r="C1041" i="4"/>
  <c r="D1041" i="4"/>
  <c r="E1041" i="4"/>
  <c r="F1041" i="4"/>
  <c r="B1042" i="4"/>
  <c r="C1042" i="4"/>
  <c r="D1042" i="4"/>
  <c r="E1042" i="4"/>
  <c r="F1042" i="4"/>
  <c r="B1043" i="4"/>
  <c r="C1043" i="4"/>
  <c r="D1043" i="4"/>
  <c r="E1043" i="4"/>
  <c r="F1043" i="4"/>
  <c r="B1044" i="4"/>
  <c r="C1044" i="4"/>
  <c r="D1044" i="4"/>
  <c r="E1044" i="4"/>
  <c r="F1044" i="4"/>
  <c r="B1045" i="4"/>
  <c r="C1045" i="4"/>
  <c r="D1045" i="4"/>
  <c r="E1045" i="4"/>
  <c r="F1045" i="4"/>
  <c r="B1046" i="4"/>
  <c r="C1046" i="4"/>
  <c r="D1046" i="4"/>
  <c r="E1046" i="4"/>
  <c r="F1046" i="4"/>
  <c r="B1047" i="4"/>
  <c r="C1047" i="4"/>
  <c r="D1047" i="4"/>
  <c r="E1047" i="4"/>
  <c r="F1047" i="4"/>
  <c r="B1048" i="4"/>
  <c r="C1048" i="4"/>
  <c r="D1048" i="4"/>
  <c r="E1048" i="4"/>
  <c r="F1048" i="4"/>
  <c r="B1049" i="4"/>
  <c r="C1049" i="4"/>
  <c r="D1049" i="4"/>
  <c r="E1049" i="4"/>
  <c r="F1049" i="4"/>
  <c r="B1050" i="4"/>
  <c r="C1050" i="4"/>
  <c r="D1050" i="4"/>
  <c r="E1050" i="4"/>
  <c r="F1050" i="4"/>
  <c r="B1051" i="4"/>
  <c r="C1051" i="4"/>
  <c r="D1051" i="4"/>
  <c r="E1051" i="4"/>
  <c r="F1051" i="4"/>
  <c r="B1052" i="4"/>
  <c r="C1052" i="4"/>
  <c r="D1052" i="4"/>
  <c r="E1052" i="4"/>
  <c r="F1052" i="4"/>
  <c r="B1053" i="4"/>
  <c r="C1053" i="4"/>
  <c r="D1053" i="4"/>
  <c r="E1053" i="4"/>
  <c r="F1053" i="4"/>
  <c r="B1054" i="4"/>
  <c r="C1054" i="4"/>
  <c r="D1054" i="4"/>
  <c r="E1054" i="4"/>
  <c r="F1054" i="4"/>
  <c r="B1055" i="4"/>
  <c r="C1055" i="4"/>
  <c r="D1055" i="4"/>
  <c r="E1055" i="4"/>
  <c r="F1055" i="4"/>
  <c r="B1056" i="4"/>
  <c r="C1056" i="4"/>
  <c r="D1056" i="4"/>
  <c r="E1056" i="4"/>
  <c r="F1056" i="4"/>
  <c r="B1057" i="4"/>
  <c r="C1057" i="4"/>
  <c r="D1057" i="4"/>
  <c r="E1057" i="4"/>
  <c r="F1057" i="4"/>
  <c r="B1058" i="4"/>
  <c r="C1058" i="4"/>
  <c r="D1058" i="4"/>
  <c r="E1058" i="4"/>
  <c r="F1058" i="4"/>
  <c r="B1059" i="4"/>
  <c r="C1059" i="4"/>
  <c r="D1059" i="4"/>
  <c r="E1059" i="4"/>
  <c r="F1059" i="4"/>
  <c r="B1060" i="4"/>
  <c r="C1060" i="4"/>
  <c r="D1060" i="4"/>
  <c r="E1060" i="4"/>
  <c r="F1060" i="4"/>
  <c r="B1061" i="4"/>
  <c r="C1061" i="4"/>
  <c r="D1061" i="4"/>
  <c r="E1061" i="4"/>
  <c r="F1061" i="4"/>
  <c r="B1062" i="4"/>
  <c r="C1062" i="4"/>
  <c r="D1062" i="4"/>
  <c r="E1062" i="4"/>
  <c r="F1062" i="4"/>
  <c r="B1063" i="4"/>
  <c r="C1063" i="4"/>
  <c r="D1063" i="4"/>
  <c r="E1063" i="4"/>
  <c r="F1063" i="4"/>
  <c r="B1064" i="4"/>
  <c r="C1064" i="4"/>
  <c r="D1064" i="4"/>
  <c r="E1064" i="4"/>
  <c r="F1064" i="4"/>
  <c r="B1065" i="4"/>
  <c r="C1065" i="4"/>
  <c r="D1065" i="4"/>
  <c r="E1065" i="4"/>
  <c r="F1065" i="4"/>
  <c r="B1066" i="4"/>
  <c r="C1066" i="4"/>
  <c r="D1066" i="4"/>
  <c r="E1066" i="4"/>
  <c r="F1066" i="4"/>
  <c r="B1067" i="4"/>
  <c r="C1067" i="4"/>
  <c r="D1067" i="4"/>
  <c r="E1067" i="4"/>
  <c r="F1067" i="4"/>
  <c r="B1068" i="4"/>
  <c r="C1068" i="4"/>
  <c r="D1068" i="4"/>
  <c r="E1068" i="4"/>
  <c r="F1068" i="4"/>
  <c r="B1069" i="4"/>
  <c r="C1069" i="4"/>
  <c r="D1069" i="4"/>
  <c r="E1069" i="4"/>
  <c r="F1069" i="4"/>
  <c r="B1070" i="4"/>
  <c r="C1070" i="4"/>
  <c r="D1070" i="4"/>
  <c r="E1070" i="4"/>
  <c r="F1070" i="4"/>
  <c r="B1071" i="4"/>
  <c r="C1071" i="4"/>
  <c r="D1071" i="4"/>
  <c r="E1071" i="4"/>
  <c r="F1071" i="4"/>
  <c r="B1072" i="4"/>
  <c r="C1072" i="4"/>
  <c r="D1072" i="4"/>
  <c r="E1072" i="4"/>
  <c r="F1072" i="4"/>
  <c r="B1073" i="4"/>
  <c r="C1073" i="4"/>
  <c r="D1073" i="4"/>
  <c r="E1073" i="4"/>
  <c r="F1073" i="4"/>
  <c r="B1074" i="4"/>
  <c r="C1074" i="4"/>
  <c r="D1074" i="4"/>
  <c r="E1074" i="4"/>
  <c r="F1074" i="4"/>
  <c r="B1075" i="4"/>
  <c r="C1075" i="4"/>
  <c r="D1075" i="4"/>
  <c r="E1075" i="4"/>
  <c r="F1075" i="4"/>
  <c r="B1076" i="4"/>
  <c r="C1076" i="4"/>
  <c r="D1076" i="4"/>
  <c r="E1076" i="4"/>
  <c r="F1076" i="4"/>
  <c r="B1077" i="4"/>
  <c r="C1077" i="4"/>
  <c r="D1077" i="4"/>
  <c r="E1077" i="4"/>
  <c r="F1077" i="4"/>
  <c r="B1078" i="4"/>
  <c r="C1078" i="4"/>
  <c r="D1078" i="4"/>
  <c r="E1078" i="4"/>
  <c r="F1078" i="4"/>
  <c r="B1079" i="4"/>
  <c r="C1079" i="4"/>
  <c r="D1079" i="4"/>
  <c r="E1079" i="4"/>
  <c r="F1079" i="4"/>
  <c r="B1080" i="4"/>
  <c r="C1080" i="4"/>
  <c r="D1080" i="4"/>
  <c r="E1080" i="4"/>
  <c r="F1080" i="4"/>
  <c r="B1081" i="4"/>
  <c r="C1081" i="4"/>
  <c r="D1081" i="4"/>
  <c r="E1081" i="4"/>
  <c r="F1081" i="4"/>
  <c r="B1082" i="4"/>
  <c r="C1082" i="4"/>
  <c r="D1082" i="4"/>
  <c r="E1082" i="4"/>
  <c r="F1082" i="4"/>
  <c r="B1083" i="4"/>
  <c r="C1083" i="4"/>
  <c r="D1083" i="4"/>
  <c r="E1083" i="4"/>
  <c r="F1083" i="4"/>
  <c r="B1084" i="4"/>
  <c r="C1084" i="4"/>
  <c r="D1084" i="4"/>
  <c r="E1084" i="4"/>
  <c r="F1084" i="4"/>
  <c r="B1085" i="4"/>
  <c r="C1085" i="4"/>
  <c r="D1085" i="4"/>
  <c r="E1085" i="4"/>
  <c r="F1085" i="4"/>
  <c r="B1086" i="4"/>
  <c r="C1086" i="4"/>
  <c r="D1086" i="4"/>
  <c r="E1086" i="4"/>
  <c r="F1086" i="4"/>
  <c r="B1087" i="4"/>
  <c r="C1087" i="4"/>
  <c r="D1087" i="4"/>
  <c r="E1087" i="4"/>
  <c r="F1087" i="4"/>
  <c r="B1088" i="4"/>
  <c r="C1088" i="4"/>
  <c r="D1088" i="4"/>
  <c r="E1088" i="4"/>
  <c r="F1088" i="4"/>
  <c r="B1089" i="4"/>
  <c r="C1089" i="4"/>
  <c r="D1089" i="4"/>
  <c r="E1089" i="4"/>
  <c r="F1089" i="4"/>
  <c r="B1090" i="4"/>
  <c r="C1090" i="4"/>
  <c r="D1090" i="4"/>
  <c r="E1090" i="4"/>
  <c r="F1090" i="4"/>
  <c r="B1091" i="4"/>
  <c r="C1091" i="4"/>
  <c r="D1091" i="4"/>
  <c r="E1091" i="4"/>
  <c r="F1091" i="4"/>
  <c r="B1092" i="4"/>
  <c r="C1092" i="4"/>
  <c r="D1092" i="4"/>
  <c r="E1092" i="4"/>
  <c r="F1092" i="4"/>
  <c r="B1093" i="4"/>
  <c r="C1093" i="4"/>
  <c r="D1093" i="4"/>
  <c r="E1093" i="4"/>
  <c r="F1093" i="4"/>
  <c r="B1094" i="4"/>
  <c r="C1094" i="4"/>
  <c r="D1094" i="4"/>
  <c r="E1094" i="4"/>
  <c r="F1094" i="4"/>
  <c r="B1095" i="4"/>
  <c r="C1095" i="4"/>
  <c r="D1095" i="4"/>
  <c r="E1095" i="4"/>
  <c r="F1095" i="4"/>
  <c r="B1096" i="4"/>
  <c r="C1096" i="4"/>
  <c r="D1096" i="4"/>
  <c r="E1096" i="4"/>
  <c r="F1096" i="4"/>
  <c r="B1097" i="4"/>
  <c r="C1097" i="4"/>
  <c r="D1097" i="4"/>
  <c r="E1097" i="4"/>
  <c r="F1097" i="4"/>
  <c r="B1098" i="4"/>
  <c r="C1098" i="4"/>
  <c r="D1098" i="4"/>
  <c r="E1098" i="4"/>
  <c r="F1098" i="4"/>
  <c r="B1099" i="4"/>
  <c r="C1099" i="4"/>
  <c r="D1099" i="4"/>
  <c r="E1099" i="4"/>
  <c r="F1099" i="4"/>
  <c r="B1100" i="4"/>
  <c r="C1100" i="4"/>
  <c r="D1100" i="4"/>
  <c r="E1100" i="4"/>
  <c r="F1100" i="4"/>
  <c r="B1101" i="4"/>
  <c r="C1101" i="4"/>
  <c r="D1101" i="4"/>
  <c r="E1101" i="4"/>
  <c r="F1101" i="4"/>
  <c r="B1102" i="4"/>
  <c r="C1102" i="4"/>
  <c r="D1102" i="4"/>
  <c r="E1102" i="4"/>
  <c r="F1102" i="4"/>
  <c r="B1103" i="4"/>
  <c r="C1103" i="4"/>
  <c r="D1103" i="4"/>
  <c r="E1103" i="4"/>
  <c r="F1103" i="4"/>
  <c r="B1104" i="4"/>
  <c r="C1104" i="4"/>
  <c r="D1104" i="4"/>
  <c r="E1104" i="4"/>
  <c r="F1104" i="4"/>
  <c r="B1105" i="4"/>
  <c r="C1105" i="4"/>
  <c r="D1105" i="4"/>
  <c r="E1105" i="4"/>
  <c r="F1105" i="4"/>
  <c r="B1106" i="4"/>
  <c r="C1106" i="4"/>
  <c r="D1106" i="4"/>
  <c r="E1106" i="4"/>
  <c r="F1106" i="4"/>
  <c r="B1107" i="4"/>
  <c r="C1107" i="4"/>
  <c r="D1107" i="4"/>
  <c r="E1107" i="4"/>
  <c r="F1107" i="4"/>
  <c r="B1108" i="4"/>
  <c r="C1108" i="4"/>
  <c r="D1108" i="4"/>
  <c r="E1108" i="4"/>
  <c r="F1108" i="4"/>
  <c r="B1109" i="4"/>
  <c r="C1109" i="4"/>
  <c r="D1109" i="4"/>
  <c r="E1109" i="4"/>
  <c r="F1109" i="4"/>
  <c r="B1110" i="4"/>
  <c r="C1110" i="4"/>
  <c r="D1110" i="4"/>
  <c r="E1110" i="4"/>
  <c r="F1110" i="4"/>
  <c r="B1111" i="4"/>
  <c r="C1111" i="4"/>
  <c r="D1111" i="4"/>
  <c r="E1111" i="4"/>
  <c r="F1111" i="4"/>
  <c r="B1112" i="4"/>
  <c r="C1112" i="4"/>
  <c r="D1112" i="4"/>
  <c r="E1112" i="4"/>
  <c r="F1112" i="4"/>
  <c r="B1113" i="4"/>
  <c r="C1113" i="4"/>
  <c r="D1113" i="4"/>
  <c r="E1113" i="4"/>
  <c r="F1113" i="4"/>
  <c r="B1114" i="4"/>
  <c r="C1114" i="4"/>
  <c r="D1114" i="4"/>
  <c r="E1114" i="4"/>
  <c r="F1114" i="4"/>
  <c r="B1115" i="4"/>
  <c r="C1115" i="4"/>
  <c r="D1115" i="4"/>
  <c r="E1115" i="4"/>
  <c r="F1115" i="4"/>
  <c r="B1116" i="4"/>
  <c r="C1116" i="4"/>
  <c r="D1116" i="4"/>
  <c r="E1116" i="4"/>
  <c r="F1116" i="4"/>
  <c r="B1117" i="4"/>
  <c r="C1117" i="4"/>
  <c r="D1117" i="4"/>
  <c r="E1117" i="4"/>
  <c r="F1117" i="4"/>
  <c r="B1118" i="4"/>
  <c r="C1118" i="4"/>
  <c r="D1118" i="4"/>
  <c r="E1118" i="4"/>
  <c r="F1118" i="4"/>
  <c r="B1119" i="4"/>
  <c r="C1119" i="4"/>
  <c r="D1119" i="4"/>
  <c r="E1119" i="4"/>
  <c r="F1119" i="4"/>
  <c r="B1120" i="4"/>
  <c r="C1120" i="4"/>
  <c r="D1120" i="4"/>
  <c r="E1120" i="4"/>
  <c r="F1120" i="4"/>
  <c r="B1121" i="4"/>
  <c r="C1121" i="4"/>
  <c r="D1121" i="4"/>
  <c r="E1121" i="4"/>
  <c r="F1121" i="4"/>
  <c r="B1122" i="4"/>
  <c r="C1122" i="4"/>
  <c r="D1122" i="4"/>
  <c r="E1122" i="4"/>
  <c r="F1122" i="4"/>
  <c r="B1123" i="4"/>
  <c r="C1123" i="4"/>
  <c r="D1123" i="4"/>
  <c r="E1123" i="4"/>
  <c r="F1123" i="4"/>
  <c r="B1124" i="4"/>
  <c r="C1124" i="4"/>
  <c r="D1124" i="4"/>
  <c r="E1124" i="4"/>
  <c r="F1124" i="4"/>
  <c r="B1125" i="4"/>
  <c r="C1125" i="4"/>
  <c r="D1125" i="4"/>
  <c r="E1125" i="4"/>
  <c r="F1125" i="4"/>
  <c r="B1126" i="4"/>
  <c r="C1126" i="4"/>
  <c r="D1126" i="4"/>
  <c r="E1126" i="4"/>
  <c r="F1126" i="4"/>
  <c r="B1127" i="4"/>
  <c r="C1127" i="4"/>
  <c r="D1127" i="4"/>
  <c r="E1127" i="4"/>
  <c r="F1127" i="4"/>
  <c r="B1128" i="4"/>
  <c r="C1128" i="4"/>
  <c r="D1128" i="4"/>
  <c r="E1128" i="4"/>
  <c r="F1128" i="4"/>
  <c r="B1129" i="4"/>
  <c r="C1129" i="4"/>
  <c r="D1129" i="4"/>
  <c r="E1129" i="4"/>
  <c r="F1129" i="4"/>
  <c r="B1130" i="4"/>
  <c r="C1130" i="4"/>
  <c r="D1130" i="4"/>
  <c r="E1130" i="4"/>
  <c r="F1130" i="4"/>
  <c r="B1131" i="4"/>
  <c r="C1131" i="4"/>
  <c r="D1131" i="4"/>
  <c r="E1131" i="4"/>
  <c r="F1131" i="4"/>
  <c r="B1132" i="4"/>
  <c r="C1132" i="4"/>
  <c r="D1132" i="4"/>
  <c r="E1132" i="4"/>
  <c r="F1132" i="4"/>
  <c r="B1133" i="4"/>
  <c r="C1133" i="4"/>
  <c r="D1133" i="4"/>
  <c r="E1133" i="4"/>
  <c r="F1133" i="4"/>
  <c r="B1134" i="4"/>
  <c r="C1134" i="4"/>
  <c r="D1134" i="4"/>
  <c r="E1134" i="4"/>
  <c r="F1134" i="4"/>
  <c r="B1135" i="4"/>
  <c r="C1135" i="4"/>
  <c r="D1135" i="4"/>
  <c r="E1135" i="4"/>
  <c r="F1135" i="4"/>
  <c r="B1136" i="4"/>
  <c r="C1136" i="4"/>
  <c r="D1136" i="4"/>
  <c r="E1136" i="4"/>
  <c r="F1136" i="4"/>
  <c r="B1137" i="4"/>
  <c r="C1137" i="4"/>
  <c r="D1137" i="4"/>
  <c r="E1137" i="4"/>
  <c r="F1137" i="4"/>
  <c r="B1138" i="4"/>
  <c r="C1138" i="4"/>
  <c r="D1138" i="4"/>
  <c r="E1138" i="4"/>
  <c r="F1138" i="4"/>
  <c r="B1139" i="4"/>
  <c r="C1139" i="4"/>
  <c r="D1139" i="4"/>
  <c r="E1139" i="4"/>
  <c r="F1139" i="4"/>
  <c r="B1140" i="4"/>
  <c r="C1140" i="4"/>
  <c r="D1140" i="4"/>
  <c r="E1140" i="4"/>
  <c r="F1140" i="4"/>
  <c r="B1141" i="4"/>
  <c r="C1141" i="4"/>
  <c r="D1141" i="4"/>
  <c r="E1141" i="4"/>
  <c r="F1141" i="4"/>
  <c r="B1142" i="4"/>
  <c r="C1142" i="4"/>
  <c r="D1142" i="4"/>
  <c r="E1142" i="4"/>
  <c r="F1142" i="4"/>
  <c r="B1143" i="4"/>
  <c r="C1143" i="4"/>
  <c r="D1143" i="4"/>
  <c r="E1143" i="4"/>
  <c r="F1143" i="4"/>
  <c r="B1144" i="4"/>
  <c r="C1144" i="4"/>
  <c r="D1144" i="4"/>
  <c r="E1144" i="4"/>
  <c r="F1144" i="4"/>
  <c r="B1145" i="4"/>
  <c r="C1145" i="4"/>
  <c r="D1145" i="4"/>
  <c r="E1145" i="4"/>
  <c r="F1145" i="4"/>
  <c r="B1146" i="4"/>
  <c r="C1146" i="4"/>
  <c r="D1146" i="4"/>
  <c r="E1146" i="4"/>
  <c r="F1146" i="4"/>
  <c r="B1147" i="4"/>
  <c r="C1147" i="4"/>
  <c r="D1147" i="4"/>
  <c r="E1147" i="4"/>
  <c r="F1147" i="4"/>
  <c r="B1148" i="4"/>
  <c r="C1148" i="4"/>
  <c r="D1148" i="4"/>
  <c r="E1148" i="4"/>
  <c r="F1148" i="4"/>
  <c r="B1149" i="4"/>
  <c r="C1149" i="4"/>
  <c r="D1149" i="4"/>
  <c r="E1149" i="4"/>
  <c r="F1149" i="4"/>
  <c r="B1150" i="4"/>
  <c r="C1150" i="4"/>
  <c r="D1150" i="4"/>
  <c r="E1150" i="4"/>
  <c r="F1150" i="4"/>
  <c r="B1151" i="4"/>
  <c r="C1151" i="4"/>
  <c r="D1151" i="4"/>
  <c r="E1151" i="4"/>
  <c r="F1151" i="4"/>
  <c r="B1152" i="4"/>
  <c r="C1152" i="4"/>
  <c r="D1152" i="4"/>
  <c r="E1152" i="4"/>
  <c r="F1152" i="4"/>
  <c r="B1153" i="4"/>
  <c r="C1153" i="4"/>
  <c r="D1153" i="4"/>
  <c r="E1153" i="4"/>
  <c r="F1153" i="4"/>
  <c r="B1154" i="4"/>
  <c r="C1154" i="4"/>
  <c r="D1154" i="4"/>
  <c r="E1154" i="4"/>
  <c r="F1154" i="4"/>
  <c r="B1155" i="4"/>
  <c r="C1155" i="4"/>
  <c r="D1155" i="4"/>
  <c r="E1155" i="4"/>
  <c r="F1155" i="4"/>
  <c r="B1156" i="4"/>
  <c r="C1156" i="4"/>
  <c r="D1156" i="4"/>
  <c r="E1156" i="4"/>
  <c r="F1156" i="4"/>
  <c r="B1157" i="4"/>
  <c r="C1157" i="4"/>
  <c r="D1157" i="4"/>
  <c r="E1157" i="4"/>
  <c r="F1157" i="4"/>
  <c r="B1158" i="4"/>
  <c r="C1158" i="4"/>
  <c r="D1158" i="4"/>
  <c r="E1158" i="4"/>
  <c r="F1158" i="4"/>
  <c r="B1159" i="4"/>
  <c r="C1159" i="4"/>
  <c r="D1159" i="4"/>
  <c r="E1159" i="4"/>
  <c r="F1159" i="4"/>
  <c r="B1160" i="4"/>
  <c r="C1160" i="4"/>
  <c r="D1160" i="4"/>
  <c r="E1160" i="4"/>
  <c r="F1160" i="4"/>
  <c r="B1161" i="4"/>
  <c r="C1161" i="4"/>
  <c r="D1161" i="4"/>
  <c r="E1161" i="4"/>
  <c r="F1161" i="4"/>
  <c r="B1162" i="4"/>
  <c r="C1162" i="4"/>
  <c r="D1162" i="4"/>
  <c r="E1162" i="4"/>
  <c r="F1162" i="4"/>
  <c r="B1163" i="4"/>
  <c r="C1163" i="4"/>
  <c r="D1163" i="4"/>
  <c r="E1163" i="4"/>
  <c r="F1163" i="4"/>
  <c r="B1164" i="4"/>
  <c r="C1164" i="4"/>
  <c r="D1164" i="4"/>
  <c r="E1164" i="4"/>
  <c r="F1164" i="4"/>
  <c r="B1165" i="4"/>
  <c r="C1165" i="4"/>
  <c r="D1165" i="4"/>
  <c r="E1165" i="4"/>
  <c r="F1165" i="4"/>
  <c r="B1166" i="4"/>
  <c r="C1166" i="4"/>
  <c r="D1166" i="4"/>
  <c r="E1166" i="4"/>
  <c r="F1166" i="4"/>
  <c r="B1167" i="4"/>
  <c r="C1167" i="4"/>
  <c r="D1167" i="4"/>
  <c r="E1167" i="4"/>
  <c r="F1167" i="4"/>
  <c r="B1168" i="4"/>
  <c r="C1168" i="4"/>
  <c r="D1168" i="4"/>
  <c r="E1168" i="4"/>
  <c r="F1168" i="4"/>
  <c r="B1169" i="4"/>
  <c r="C1169" i="4"/>
  <c r="D1169" i="4"/>
  <c r="E1169" i="4"/>
  <c r="F1169" i="4"/>
  <c r="B1170" i="4"/>
  <c r="C1170" i="4"/>
  <c r="D1170" i="4"/>
  <c r="E1170" i="4"/>
  <c r="F1170" i="4"/>
  <c r="B1171" i="4"/>
  <c r="C1171" i="4"/>
  <c r="D1171" i="4"/>
  <c r="E1171" i="4"/>
  <c r="F1171" i="4"/>
  <c r="B1172" i="4"/>
  <c r="C1172" i="4"/>
  <c r="D1172" i="4"/>
  <c r="E1172" i="4"/>
  <c r="F1172" i="4"/>
  <c r="B1173" i="4"/>
  <c r="C1173" i="4"/>
  <c r="D1173" i="4"/>
  <c r="E1173" i="4"/>
  <c r="F1173" i="4"/>
  <c r="B1174" i="4"/>
  <c r="C1174" i="4"/>
  <c r="D1174" i="4"/>
  <c r="E1174" i="4"/>
  <c r="F1174" i="4"/>
  <c r="B1175" i="4"/>
  <c r="C1175" i="4"/>
  <c r="D1175" i="4"/>
  <c r="E1175" i="4"/>
  <c r="F1175" i="4"/>
  <c r="B1176" i="4"/>
  <c r="C1176" i="4"/>
  <c r="D1176" i="4"/>
  <c r="E1176" i="4"/>
  <c r="F1176" i="4"/>
  <c r="B1177" i="4"/>
  <c r="C1177" i="4"/>
  <c r="D1177" i="4"/>
  <c r="E1177" i="4"/>
  <c r="F1177" i="4"/>
  <c r="B1178" i="4"/>
  <c r="C1178" i="4"/>
  <c r="D1178" i="4"/>
  <c r="E1178" i="4"/>
  <c r="F1178" i="4"/>
  <c r="B1179" i="4"/>
  <c r="C1179" i="4"/>
  <c r="D1179" i="4"/>
  <c r="E1179" i="4"/>
  <c r="F1179" i="4"/>
  <c r="B1180" i="4"/>
  <c r="C1180" i="4"/>
  <c r="D1180" i="4"/>
  <c r="E1180" i="4"/>
  <c r="F1180" i="4"/>
  <c r="B1181" i="4"/>
  <c r="C1181" i="4"/>
  <c r="D1181" i="4"/>
  <c r="E1181" i="4"/>
  <c r="F1181" i="4"/>
  <c r="B1182" i="4"/>
  <c r="C1182" i="4"/>
  <c r="D1182" i="4"/>
  <c r="E1182" i="4"/>
  <c r="F1182" i="4"/>
  <c r="B1183" i="4"/>
  <c r="C1183" i="4"/>
  <c r="D1183" i="4"/>
  <c r="E1183" i="4"/>
  <c r="F1183" i="4"/>
  <c r="B1184" i="4"/>
  <c r="C1184" i="4"/>
  <c r="D1184" i="4"/>
  <c r="E1184" i="4"/>
  <c r="F1184" i="4"/>
  <c r="B1185" i="4"/>
  <c r="C1185" i="4"/>
  <c r="D1185" i="4"/>
  <c r="E1185" i="4"/>
  <c r="F1185" i="4"/>
  <c r="B1186" i="4"/>
  <c r="C1186" i="4"/>
  <c r="D1186" i="4"/>
  <c r="E1186" i="4"/>
  <c r="F1186" i="4"/>
  <c r="B1187" i="4"/>
  <c r="C1187" i="4"/>
  <c r="D1187" i="4"/>
  <c r="E1187" i="4"/>
  <c r="F1187" i="4"/>
  <c r="B1188" i="4"/>
  <c r="C1188" i="4"/>
  <c r="D1188" i="4"/>
  <c r="E1188" i="4"/>
  <c r="F1188" i="4"/>
  <c r="B1189" i="4"/>
  <c r="C1189" i="4"/>
  <c r="D1189" i="4"/>
  <c r="E1189" i="4"/>
  <c r="F1189" i="4"/>
  <c r="B1190" i="4"/>
  <c r="C1190" i="4"/>
  <c r="D1190" i="4"/>
  <c r="E1190" i="4"/>
  <c r="F1190" i="4"/>
  <c r="B1191" i="4"/>
  <c r="C1191" i="4"/>
  <c r="D1191" i="4"/>
  <c r="E1191" i="4"/>
  <c r="F1191" i="4"/>
  <c r="B1192" i="4"/>
  <c r="C1192" i="4"/>
  <c r="D1192" i="4"/>
  <c r="E1192" i="4"/>
  <c r="F1192" i="4"/>
  <c r="B1193" i="4"/>
  <c r="C1193" i="4"/>
  <c r="D1193" i="4"/>
  <c r="E1193" i="4"/>
  <c r="F1193" i="4"/>
  <c r="B1194" i="4"/>
  <c r="C1194" i="4"/>
  <c r="D1194" i="4"/>
  <c r="E1194" i="4"/>
  <c r="F1194" i="4"/>
  <c r="B1195" i="4"/>
  <c r="C1195" i="4"/>
  <c r="D1195" i="4"/>
  <c r="E1195" i="4"/>
  <c r="F1195" i="4"/>
  <c r="B1196" i="4"/>
  <c r="C1196" i="4"/>
  <c r="D1196" i="4"/>
  <c r="E1196" i="4"/>
  <c r="F1196" i="4"/>
  <c r="B1197" i="4"/>
  <c r="C1197" i="4"/>
  <c r="D1197" i="4"/>
  <c r="E1197" i="4"/>
  <c r="F1197" i="4"/>
  <c r="B1198" i="4"/>
  <c r="C1198" i="4"/>
  <c r="D1198" i="4"/>
  <c r="E1198" i="4"/>
  <c r="F1198" i="4"/>
  <c r="B1199" i="4"/>
  <c r="C1199" i="4"/>
  <c r="D1199" i="4"/>
  <c r="E1199" i="4"/>
  <c r="F1199" i="4"/>
  <c r="B1200" i="4"/>
  <c r="C1200" i="4"/>
  <c r="D1200" i="4"/>
  <c r="E1200" i="4"/>
  <c r="F1200" i="4"/>
  <c r="B1201" i="4"/>
  <c r="C1201" i="4"/>
  <c r="D1201" i="4"/>
  <c r="E1201" i="4"/>
  <c r="F1201" i="4"/>
  <c r="B1202" i="4"/>
  <c r="C1202" i="4"/>
  <c r="D1202" i="4"/>
  <c r="E1202" i="4"/>
  <c r="F1202" i="4"/>
  <c r="B1203" i="4"/>
  <c r="C1203" i="4"/>
  <c r="D1203" i="4"/>
  <c r="E1203" i="4"/>
  <c r="F1203" i="4"/>
  <c r="B1204" i="4"/>
  <c r="C1204" i="4"/>
  <c r="D1204" i="4"/>
  <c r="E1204" i="4"/>
  <c r="F1204" i="4"/>
  <c r="B1205" i="4"/>
  <c r="C1205" i="4"/>
  <c r="D1205" i="4"/>
  <c r="E1205" i="4"/>
  <c r="F1205" i="4"/>
  <c r="B1206" i="4"/>
  <c r="C1206" i="4"/>
  <c r="D1206" i="4"/>
  <c r="E1206" i="4"/>
  <c r="F1206" i="4"/>
  <c r="B1207" i="4"/>
  <c r="C1207" i="4"/>
  <c r="D1207" i="4"/>
  <c r="E1207" i="4"/>
  <c r="F1207" i="4"/>
  <c r="B1208" i="4"/>
  <c r="C1208" i="4"/>
  <c r="D1208" i="4"/>
  <c r="E1208" i="4"/>
  <c r="F1208" i="4"/>
  <c r="B1209" i="4"/>
  <c r="C1209" i="4"/>
  <c r="D1209" i="4"/>
  <c r="E1209" i="4"/>
  <c r="F1209" i="4"/>
  <c r="B1210" i="4"/>
  <c r="C1210" i="4"/>
  <c r="D1210" i="4"/>
  <c r="E1210" i="4"/>
  <c r="F1210" i="4"/>
  <c r="B1211" i="4"/>
  <c r="C1211" i="4"/>
  <c r="D1211" i="4"/>
  <c r="E1211" i="4"/>
  <c r="F1211" i="4"/>
  <c r="B1212" i="4"/>
  <c r="C1212" i="4"/>
  <c r="D1212" i="4"/>
  <c r="E1212" i="4"/>
  <c r="F1212" i="4"/>
  <c r="B1213" i="4"/>
  <c r="C1213" i="4"/>
  <c r="D1213" i="4"/>
  <c r="E1213" i="4"/>
  <c r="F1213" i="4"/>
  <c r="B1214" i="4"/>
  <c r="C1214" i="4"/>
  <c r="D1214" i="4"/>
  <c r="E1214" i="4"/>
  <c r="F1214" i="4"/>
  <c r="B1215" i="4"/>
  <c r="C1215" i="4"/>
  <c r="D1215" i="4"/>
  <c r="E1215" i="4"/>
  <c r="F1215" i="4"/>
  <c r="B1216" i="4"/>
  <c r="C1216" i="4"/>
  <c r="D1216" i="4"/>
  <c r="E1216" i="4"/>
  <c r="F1216" i="4"/>
  <c r="B1217" i="4"/>
  <c r="C1217" i="4"/>
  <c r="D1217" i="4"/>
  <c r="E1217" i="4"/>
  <c r="F1217" i="4"/>
  <c r="B1218" i="4"/>
  <c r="C1218" i="4"/>
  <c r="D1218" i="4"/>
  <c r="E1218" i="4"/>
  <c r="F1218" i="4"/>
  <c r="B1219" i="4"/>
  <c r="C1219" i="4"/>
  <c r="D1219" i="4"/>
  <c r="E1219" i="4"/>
  <c r="F1219" i="4"/>
  <c r="B1220" i="4"/>
  <c r="C1220" i="4"/>
  <c r="D1220" i="4"/>
  <c r="E1220" i="4"/>
  <c r="F1220" i="4"/>
  <c r="B1221" i="4"/>
  <c r="C1221" i="4"/>
  <c r="D1221" i="4"/>
  <c r="E1221" i="4"/>
  <c r="F1221" i="4"/>
  <c r="B1222" i="4"/>
  <c r="C1222" i="4"/>
  <c r="D1222" i="4"/>
  <c r="E1222" i="4"/>
  <c r="F1222" i="4"/>
  <c r="B1223" i="4"/>
  <c r="C1223" i="4"/>
  <c r="D1223" i="4"/>
  <c r="E1223" i="4"/>
  <c r="F1223" i="4"/>
  <c r="B1224" i="4"/>
  <c r="C1224" i="4"/>
  <c r="D1224" i="4"/>
  <c r="E1224" i="4"/>
  <c r="F1224" i="4"/>
  <c r="B1225" i="4"/>
  <c r="C1225" i="4"/>
  <c r="D1225" i="4"/>
  <c r="E1225" i="4"/>
  <c r="F1225" i="4"/>
  <c r="B1226" i="4"/>
  <c r="C1226" i="4"/>
  <c r="D1226" i="4"/>
  <c r="E1226" i="4"/>
  <c r="F1226" i="4"/>
  <c r="B1227" i="4"/>
  <c r="C1227" i="4"/>
  <c r="D1227" i="4"/>
  <c r="E1227" i="4"/>
  <c r="F1227" i="4"/>
  <c r="B1228" i="4"/>
  <c r="C1228" i="4"/>
  <c r="D1228" i="4"/>
  <c r="E1228" i="4"/>
  <c r="F1228" i="4"/>
  <c r="B1229" i="4"/>
  <c r="C1229" i="4"/>
  <c r="D1229" i="4"/>
  <c r="E1229" i="4"/>
  <c r="F1229" i="4"/>
  <c r="B1230" i="4"/>
  <c r="C1230" i="4"/>
  <c r="D1230" i="4"/>
  <c r="E1230" i="4"/>
  <c r="F1230" i="4"/>
  <c r="B1231" i="4"/>
  <c r="C1231" i="4"/>
  <c r="D1231" i="4"/>
  <c r="E1231" i="4"/>
  <c r="F1231" i="4"/>
  <c r="B1232" i="4"/>
  <c r="C1232" i="4"/>
  <c r="D1232" i="4"/>
  <c r="E1232" i="4"/>
  <c r="F1232" i="4"/>
  <c r="B1233" i="4"/>
  <c r="C1233" i="4"/>
  <c r="D1233" i="4"/>
  <c r="E1233" i="4"/>
  <c r="F1233" i="4"/>
  <c r="B1234" i="4"/>
  <c r="C1234" i="4"/>
  <c r="D1234" i="4"/>
  <c r="E1234" i="4"/>
  <c r="F1234" i="4"/>
  <c r="B1235" i="4"/>
  <c r="C1235" i="4"/>
  <c r="D1235" i="4"/>
  <c r="E1235" i="4"/>
  <c r="F1235" i="4"/>
  <c r="B1236" i="4"/>
  <c r="C1236" i="4"/>
  <c r="D1236" i="4"/>
  <c r="E1236" i="4"/>
  <c r="F1236" i="4"/>
  <c r="B1237" i="4"/>
  <c r="C1237" i="4"/>
  <c r="D1237" i="4"/>
  <c r="E1237" i="4"/>
  <c r="F1237" i="4"/>
  <c r="B1238" i="4"/>
  <c r="C1238" i="4"/>
  <c r="D1238" i="4"/>
  <c r="E1238" i="4"/>
  <c r="F1238" i="4"/>
  <c r="B1239" i="4"/>
  <c r="C1239" i="4"/>
  <c r="D1239" i="4"/>
  <c r="E1239" i="4"/>
  <c r="F1239" i="4"/>
  <c r="B1240" i="4"/>
  <c r="C1240" i="4"/>
  <c r="D1240" i="4"/>
  <c r="E1240" i="4"/>
  <c r="F1240" i="4"/>
  <c r="B1241" i="4"/>
  <c r="C1241" i="4"/>
  <c r="D1241" i="4"/>
  <c r="E1241" i="4"/>
  <c r="F1241" i="4"/>
  <c r="B1242" i="4"/>
  <c r="C1242" i="4"/>
  <c r="D1242" i="4"/>
  <c r="E1242" i="4"/>
  <c r="F1242" i="4"/>
  <c r="B1243" i="4"/>
  <c r="C1243" i="4"/>
  <c r="D1243" i="4"/>
  <c r="E1243" i="4"/>
  <c r="F1243" i="4"/>
  <c r="B1244" i="4"/>
  <c r="C1244" i="4"/>
  <c r="D1244" i="4"/>
  <c r="E1244" i="4"/>
  <c r="F1244" i="4"/>
  <c r="B1245" i="4"/>
  <c r="C1245" i="4"/>
  <c r="D1245" i="4"/>
  <c r="E1245" i="4"/>
  <c r="F1245" i="4"/>
  <c r="B1246" i="4"/>
  <c r="C1246" i="4"/>
  <c r="D1246" i="4"/>
  <c r="E1246" i="4"/>
  <c r="F1246" i="4"/>
  <c r="B1247" i="4"/>
  <c r="C1247" i="4"/>
  <c r="D1247" i="4"/>
  <c r="E1247" i="4"/>
  <c r="F1247" i="4"/>
  <c r="B1248" i="4"/>
  <c r="C1248" i="4"/>
  <c r="D1248" i="4"/>
  <c r="E1248" i="4"/>
  <c r="F1248" i="4"/>
  <c r="B1249" i="4"/>
  <c r="C1249" i="4"/>
  <c r="D1249" i="4"/>
  <c r="E1249" i="4"/>
  <c r="F1249" i="4"/>
  <c r="B1250" i="4"/>
  <c r="C1250" i="4"/>
  <c r="D1250" i="4"/>
  <c r="E1250" i="4"/>
  <c r="F1250" i="4"/>
  <c r="B1251" i="4"/>
  <c r="C1251" i="4"/>
  <c r="D1251" i="4"/>
  <c r="E1251" i="4"/>
  <c r="F1251" i="4"/>
  <c r="B1252" i="4"/>
  <c r="C1252" i="4"/>
  <c r="D1252" i="4"/>
  <c r="E1252" i="4"/>
  <c r="F1252" i="4"/>
  <c r="B1253" i="4"/>
  <c r="C1253" i="4"/>
  <c r="D1253" i="4"/>
  <c r="E1253" i="4"/>
  <c r="F1253" i="4"/>
  <c r="B1254" i="4"/>
  <c r="C1254" i="4"/>
  <c r="D1254" i="4"/>
  <c r="E1254" i="4"/>
  <c r="F1254" i="4"/>
  <c r="B1255" i="4"/>
  <c r="C1255" i="4"/>
  <c r="D1255" i="4"/>
  <c r="E1255" i="4"/>
  <c r="F1255" i="4"/>
  <c r="B1256" i="4"/>
  <c r="C1256" i="4"/>
  <c r="D1256" i="4"/>
  <c r="E1256" i="4"/>
  <c r="F1256" i="4"/>
  <c r="B1257" i="4"/>
  <c r="C1257" i="4"/>
  <c r="D1257" i="4"/>
  <c r="E1257" i="4"/>
  <c r="F1257" i="4"/>
  <c r="B1258" i="4"/>
  <c r="C1258" i="4"/>
  <c r="D1258" i="4"/>
  <c r="E1258" i="4"/>
  <c r="F1258" i="4"/>
  <c r="B1259" i="4"/>
  <c r="C1259" i="4"/>
  <c r="D1259" i="4"/>
  <c r="E1259" i="4"/>
  <c r="F1259" i="4"/>
  <c r="B1260" i="4"/>
  <c r="C1260" i="4"/>
  <c r="D1260" i="4"/>
  <c r="E1260" i="4"/>
  <c r="F1260" i="4"/>
  <c r="B1261" i="4"/>
  <c r="C1261" i="4"/>
  <c r="D1261" i="4"/>
  <c r="E1261" i="4"/>
  <c r="F1261" i="4"/>
  <c r="B1262" i="4"/>
  <c r="C1262" i="4"/>
  <c r="D1262" i="4"/>
  <c r="E1262" i="4"/>
  <c r="F1262" i="4"/>
  <c r="B1263" i="4"/>
  <c r="C1263" i="4"/>
  <c r="D1263" i="4"/>
  <c r="E1263" i="4"/>
  <c r="F1263" i="4"/>
  <c r="B1264" i="4"/>
  <c r="C1264" i="4"/>
  <c r="D1264" i="4"/>
  <c r="E1264" i="4"/>
  <c r="F1264" i="4"/>
  <c r="B1265" i="4"/>
  <c r="C1265" i="4"/>
  <c r="D1265" i="4"/>
  <c r="E1265" i="4"/>
  <c r="F1265" i="4"/>
  <c r="B1266" i="4"/>
  <c r="C1266" i="4"/>
  <c r="D1266" i="4"/>
  <c r="E1266" i="4"/>
  <c r="F1266" i="4"/>
  <c r="B1267" i="4"/>
  <c r="C1267" i="4"/>
  <c r="D1267" i="4"/>
  <c r="E1267" i="4"/>
  <c r="F1267" i="4"/>
  <c r="B1268" i="4"/>
  <c r="C1268" i="4"/>
  <c r="D1268" i="4"/>
  <c r="E1268" i="4"/>
  <c r="F1268" i="4"/>
  <c r="B1269" i="4"/>
  <c r="C1269" i="4"/>
  <c r="D1269" i="4"/>
  <c r="E1269" i="4"/>
  <c r="F1269" i="4"/>
  <c r="B1270" i="4"/>
  <c r="C1270" i="4"/>
  <c r="D1270" i="4"/>
  <c r="E1270" i="4"/>
  <c r="F1270" i="4"/>
  <c r="B1271" i="4"/>
  <c r="C1271" i="4"/>
  <c r="D1271" i="4"/>
  <c r="E1271" i="4"/>
  <c r="F1271" i="4"/>
  <c r="B1272" i="4"/>
  <c r="C1272" i="4"/>
  <c r="D1272" i="4"/>
  <c r="E1272" i="4"/>
  <c r="F1272" i="4"/>
  <c r="B1273" i="4"/>
  <c r="C1273" i="4"/>
  <c r="D1273" i="4"/>
  <c r="E1273" i="4"/>
  <c r="F1273" i="4"/>
  <c r="B1274" i="4"/>
  <c r="C1274" i="4"/>
  <c r="D1274" i="4"/>
  <c r="E1274" i="4"/>
  <c r="F1274" i="4"/>
  <c r="B1275" i="4"/>
  <c r="C1275" i="4"/>
  <c r="D1275" i="4"/>
  <c r="E1275" i="4"/>
  <c r="F1275" i="4"/>
  <c r="B1276" i="4"/>
  <c r="C1276" i="4"/>
  <c r="D1276" i="4"/>
  <c r="E1276" i="4"/>
  <c r="F1276" i="4"/>
  <c r="B1277" i="4"/>
  <c r="C1277" i="4"/>
  <c r="D1277" i="4"/>
  <c r="E1277" i="4"/>
  <c r="F1277" i="4"/>
  <c r="B1278" i="4"/>
  <c r="C1278" i="4"/>
  <c r="D1278" i="4"/>
  <c r="E1278" i="4"/>
  <c r="F1278" i="4"/>
  <c r="B1279" i="4"/>
  <c r="C1279" i="4"/>
  <c r="D1279" i="4"/>
  <c r="E1279" i="4"/>
  <c r="F1279" i="4"/>
  <c r="B1280" i="4"/>
  <c r="C1280" i="4"/>
  <c r="D1280" i="4"/>
  <c r="E1280" i="4"/>
  <c r="F1280" i="4"/>
  <c r="B1281" i="4"/>
  <c r="C1281" i="4"/>
  <c r="D1281" i="4"/>
  <c r="E1281" i="4"/>
  <c r="F1281" i="4"/>
  <c r="B1282" i="4"/>
  <c r="C1282" i="4"/>
  <c r="D1282" i="4"/>
  <c r="E1282" i="4"/>
  <c r="F1282" i="4"/>
  <c r="B1283" i="4"/>
  <c r="C1283" i="4"/>
  <c r="D1283" i="4"/>
  <c r="E1283" i="4"/>
  <c r="F1283" i="4"/>
  <c r="B1284" i="4"/>
  <c r="C1284" i="4"/>
  <c r="D1284" i="4"/>
  <c r="E1284" i="4"/>
  <c r="F1284" i="4"/>
  <c r="B1285" i="4"/>
  <c r="C1285" i="4"/>
  <c r="D1285" i="4"/>
  <c r="E1285" i="4"/>
  <c r="F1285" i="4"/>
  <c r="B1286" i="4"/>
  <c r="C1286" i="4"/>
  <c r="D1286" i="4"/>
  <c r="E1286" i="4"/>
  <c r="F1286" i="4"/>
  <c r="B1287" i="4"/>
  <c r="C1287" i="4"/>
  <c r="D1287" i="4"/>
  <c r="E1287" i="4"/>
  <c r="F1287" i="4"/>
  <c r="B1288" i="4"/>
  <c r="C1288" i="4"/>
  <c r="D1288" i="4"/>
  <c r="E1288" i="4"/>
  <c r="F1288" i="4"/>
  <c r="B1289" i="4"/>
  <c r="C1289" i="4"/>
  <c r="D1289" i="4"/>
  <c r="E1289" i="4"/>
  <c r="F1289" i="4"/>
  <c r="B1290" i="4"/>
  <c r="C1290" i="4"/>
  <c r="D1290" i="4"/>
  <c r="E1290" i="4"/>
  <c r="F1290" i="4"/>
  <c r="B1291" i="4"/>
  <c r="C1291" i="4"/>
  <c r="D1291" i="4"/>
  <c r="E1291" i="4"/>
  <c r="F1291" i="4"/>
  <c r="B1292" i="4"/>
  <c r="C1292" i="4"/>
  <c r="D1292" i="4"/>
  <c r="E1292" i="4"/>
  <c r="F1292" i="4"/>
  <c r="B1293" i="4"/>
  <c r="C1293" i="4"/>
  <c r="D1293" i="4"/>
  <c r="E1293" i="4"/>
  <c r="F1293" i="4"/>
  <c r="B1294" i="4"/>
  <c r="C1294" i="4"/>
  <c r="D1294" i="4"/>
  <c r="E1294" i="4"/>
  <c r="F1294" i="4"/>
  <c r="B1295" i="4"/>
  <c r="C1295" i="4"/>
  <c r="D1295" i="4"/>
  <c r="E1295" i="4"/>
  <c r="F1295" i="4"/>
  <c r="B1296" i="4"/>
  <c r="C1296" i="4"/>
  <c r="D1296" i="4"/>
  <c r="E1296" i="4"/>
  <c r="F1296" i="4"/>
  <c r="B1297" i="4"/>
  <c r="C1297" i="4"/>
  <c r="D1297" i="4"/>
  <c r="E1297" i="4"/>
  <c r="F1297" i="4"/>
  <c r="B1298" i="4"/>
  <c r="C1298" i="4"/>
  <c r="D1298" i="4"/>
  <c r="E1298" i="4"/>
  <c r="F1298" i="4"/>
  <c r="B1299" i="4"/>
  <c r="C1299" i="4"/>
  <c r="D1299" i="4"/>
  <c r="E1299" i="4"/>
  <c r="F1299" i="4"/>
  <c r="B1300" i="4"/>
  <c r="C1300" i="4"/>
  <c r="D1300" i="4"/>
  <c r="E1300" i="4"/>
  <c r="F1300" i="4"/>
  <c r="B1301" i="4"/>
  <c r="C1301" i="4"/>
  <c r="D1301" i="4"/>
  <c r="E1301" i="4"/>
  <c r="F1301" i="4"/>
  <c r="B1302" i="4"/>
  <c r="C1302" i="4"/>
  <c r="D1302" i="4"/>
  <c r="E1302" i="4"/>
  <c r="F1302" i="4"/>
  <c r="B1303" i="4"/>
  <c r="C1303" i="4"/>
  <c r="D1303" i="4"/>
  <c r="E1303" i="4"/>
  <c r="F1303" i="4"/>
  <c r="B1304" i="4"/>
  <c r="C1304" i="4"/>
  <c r="D1304" i="4"/>
  <c r="E1304" i="4"/>
  <c r="F1304" i="4"/>
  <c r="B1305" i="4"/>
  <c r="C1305" i="4"/>
  <c r="D1305" i="4"/>
  <c r="E1305" i="4"/>
  <c r="F1305" i="4"/>
  <c r="B1306" i="4"/>
  <c r="C1306" i="4"/>
  <c r="D1306" i="4"/>
  <c r="E1306" i="4"/>
  <c r="F1306" i="4"/>
  <c r="B1307" i="4"/>
  <c r="C1307" i="4"/>
  <c r="D1307" i="4"/>
  <c r="E1307" i="4"/>
  <c r="F1307" i="4"/>
  <c r="B1308" i="4"/>
  <c r="C1308" i="4"/>
  <c r="D1308" i="4"/>
  <c r="E1308" i="4"/>
  <c r="F1308" i="4"/>
  <c r="B1309" i="4"/>
  <c r="C1309" i="4"/>
  <c r="D1309" i="4"/>
  <c r="E1309" i="4"/>
  <c r="F1309" i="4"/>
  <c r="B1310" i="4"/>
  <c r="C1310" i="4"/>
  <c r="D1310" i="4"/>
  <c r="E1310" i="4"/>
  <c r="F1310" i="4"/>
  <c r="B1311" i="4"/>
  <c r="C1311" i="4"/>
  <c r="D1311" i="4"/>
  <c r="E1311" i="4"/>
  <c r="F1311" i="4"/>
  <c r="B1312" i="4"/>
  <c r="C1312" i="4"/>
  <c r="D1312" i="4"/>
  <c r="E1312" i="4"/>
  <c r="F1312" i="4"/>
  <c r="B1313" i="4"/>
  <c r="C1313" i="4"/>
  <c r="D1313" i="4"/>
  <c r="E1313" i="4"/>
  <c r="F1313" i="4"/>
  <c r="B1314" i="4"/>
  <c r="C1314" i="4"/>
  <c r="D1314" i="4"/>
  <c r="E1314" i="4"/>
  <c r="F1314" i="4"/>
  <c r="B1315" i="4"/>
  <c r="C1315" i="4"/>
  <c r="D1315" i="4"/>
  <c r="E1315" i="4"/>
  <c r="F1315" i="4"/>
  <c r="B1316" i="4"/>
  <c r="C1316" i="4"/>
  <c r="D1316" i="4"/>
  <c r="E1316" i="4"/>
  <c r="F1316" i="4"/>
  <c r="B1317" i="4"/>
  <c r="C1317" i="4"/>
  <c r="D1317" i="4"/>
  <c r="E1317" i="4"/>
  <c r="F1317" i="4"/>
  <c r="B1318" i="4"/>
  <c r="C1318" i="4"/>
  <c r="D1318" i="4"/>
  <c r="E1318" i="4"/>
  <c r="F1318" i="4"/>
  <c r="B1319" i="4"/>
  <c r="C1319" i="4"/>
  <c r="D1319" i="4"/>
  <c r="E1319" i="4"/>
  <c r="F1319" i="4"/>
  <c r="B1320" i="4"/>
  <c r="C1320" i="4"/>
  <c r="D1320" i="4"/>
  <c r="E1320" i="4"/>
  <c r="F1320" i="4"/>
  <c r="B1321" i="4"/>
  <c r="C1321" i="4"/>
  <c r="D1321" i="4"/>
  <c r="E1321" i="4"/>
  <c r="F1321" i="4"/>
  <c r="B1322" i="4"/>
  <c r="C1322" i="4"/>
  <c r="D1322" i="4"/>
  <c r="E1322" i="4"/>
  <c r="F1322" i="4"/>
  <c r="B1323" i="4"/>
  <c r="C1323" i="4"/>
  <c r="D1323" i="4"/>
  <c r="E1323" i="4"/>
  <c r="F1323" i="4"/>
  <c r="B1324" i="4"/>
  <c r="C1324" i="4"/>
  <c r="D1324" i="4"/>
  <c r="E1324" i="4"/>
  <c r="F1324" i="4"/>
  <c r="B1325" i="4"/>
  <c r="C1325" i="4"/>
  <c r="D1325" i="4"/>
  <c r="E1325" i="4"/>
  <c r="F1325" i="4"/>
  <c r="B1326" i="4"/>
  <c r="C1326" i="4"/>
  <c r="D1326" i="4"/>
  <c r="E1326" i="4"/>
  <c r="F1326" i="4"/>
  <c r="B1327" i="4"/>
  <c r="C1327" i="4"/>
  <c r="D1327" i="4"/>
  <c r="E1327" i="4"/>
  <c r="F1327" i="4"/>
  <c r="B1328" i="4"/>
  <c r="C1328" i="4"/>
  <c r="D1328" i="4"/>
  <c r="E1328" i="4"/>
  <c r="F1328" i="4"/>
  <c r="B1329" i="4"/>
  <c r="C1329" i="4"/>
  <c r="D1329" i="4"/>
  <c r="E1329" i="4"/>
  <c r="F1329" i="4"/>
  <c r="B1330" i="4"/>
  <c r="C1330" i="4"/>
  <c r="D1330" i="4"/>
  <c r="E1330" i="4"/>
  <c r="F1330" i="4"/>
  <c r="B1331" i="4"/>
  <c r="C1331" i="4"/>
  <c r="D1331" i="4"/>
  <c r="E1331" i="4"/>
  <c r="F1331" i="4"/>
  <c r="B1332" i="4"/>
  <c r="C1332" i="4"/>
  <c r="D1332" i="4"/>
  <c r="E1332" i="4"/>
  <c r="F1332" i="4"/>
  <c r="B1333" i="4"/>
  <c r="C1333" i="4"/>
  <c r="D1333" i="4"/>
  <c r="E1333" i="4"/>
  <c r="F1333" i="4"/>
  <c r="B1334" i="4"/>
  <c r="C1334" i="4"/>
  <c r="D1334" i="4"/>
  <c r="E1334" i="4"/>
  <c r="F1334" i="4"/>
  <c r="B1335" i="4"/>
  <c r="C1335" i="4"/>
  <c r="D1335" i="4"/>
  <c r="E1335" i="4"/>
  <c r="F1335" i="4"/>
  <c r="B1336" i="4"/>
  <c r="C1336" i="4"/>
  <c r="D1336" i="4"/>
  <c r="E1336" i="4"/>
  <c r="F1336" i="4"/>
  <c r="B1337" i="4"/>
  <c r="C1337" i="4"/>
  <c r="D1337" i="4"/>
  <c r="E1337" i="4"/>
  <c r="F1337" i="4"/>
  <c r="B1338" i="4"/>
  <c r="C1338" i="4"/>
  <c r="D1338" i="4"/>
  <c r="E1338" i="4"/>
  <c r="F1338" i="4"/>
  <c r="B1339" i="4"/>
  <c r="C1339" i="4"/>
  <c r="D1339" i="4"/>
  <c r="E1339" i="4"/>
  <c r="F1339" i="4"/>
  <c r="B1340" i="4"/>
  <c r="C1340" i="4"/>
  <c r="D1340" i="4"/>
  <c r="E1340" i="4"/>
  <c r="F1340" i="4"/>
  <c r="B1341" i="4"/>
  <c r="C1341" i="4"/>
  <c r="D1341" i="4"/>
  <c r="E1341" i="4"/>
  <c r="F1341" i="4"/>
  <c r="B1342" i="4"/>
  <c r="C1342" i="4"/>
  <c r="D1342" i="4"/>
  <c r="E1342" i="4"/>
  <c r="F1342" i="4"/>
  <c r="B1343" i="4"/>
  <c r="C1343" i="4"/>
  <c r="D1343" i="4"/>
  <c r="E1343" i="4"/>
  <c r="F1343" i="4"/>
  <c r="B1344" i="4"/>
  <c r="C1344" i="4"/>
  <c r="D1344" i="4"/>
  <c r="E1344" i="4"/>
  <c r="F1344" i="4"/>
  <c r="B1345" i="4"/>
  <c r="C1345" i="4"/>
  <c r="D1345" i="4"/>
  <c r="E1345" i="4"/>
  <c r="F1345" i="4"/>
  <c r="B1346" i="4"/>
  <c r="C1346" i="4"/>
  <c r="D1346" i="4"/>
  <c r="E1346" i="4"/>
  <c r="F1346" i="4"/>
  <c r="B1347" i="4"/>
  <c r="C1347" i="4"/>
  <c r="D1347" i="4"/>
  <c r="E1347" i="4"/>
  <c r="F1347" i="4"/>
  <c r="B1348" i="4"/>
  <c r="C1348" i="4"/>
  <c r="D1348" i="4"/>
  <c r="E1348" i="4"/>
  <c r="F1348" i="4"/>
  <c r="B1349" i="4"/>
  <c r="C1349" i="4"/>
  <c r="D1349" i="4"/>
  <c r="E1349" i="4"/>
  <c r="F1349" i="4"/>
  <c r="B1350" i="4"/>
  <c r="C1350" i="4"/>
  <c r="D1350" i="4"/>
  <c r="E1350" i="4"/>
  <c r="F1350" i="4"/>
  <c r="B1351" i="4"/>
  <c r="C1351" i="4"/>
  <c r="D1351" i="4"/>
  <c r="E1351" i="4"/>
  <c r="F1351" i="4"/>
  <c r="B1352" i="4"/>
  <c r="C1352" i="4"/>
  <c r="D1352" i="4"/>
  <c r="E1352" i="4"/>
  <c r="F1352" i="4"/>
  <c r="B1353" i="4"/>
  <c r="C1353" i="4"/>
  <c r="D1353" i="4"/>
  <c r="E1353" i="4"/>
  <c r="F1353" i="4"/>
  <c r="B1354" i="4"/>
  <c r="C1354" i="4"/>
  <c r="D1354" i="4"/>
  <c r="E1354" i="4"/>
  <c r="F1354" i="4"/>
  <c r="B1355" i="4"/>
  <c r="C1355" i="4"/>
  <c r="D1355" i="4"/>
  <c r="E1355" i="4"/>
  <c r="F1355" i="4"/>
  <c r="B1356" i="4"/>
  <c r="C1356" i="4"/>
  <c r="D1356" i="4"/>
  <c r="E1356" i="4"/>
  <c r="F1356" i="4"/>
  <c r="B1357" i="4"/>
  <c r="C1357" i="4"/>
  <c r="D1357" i="4"/>
  <c r="E1357" i="4"/>
  <c r="F1357" i="4"/>
  <c r="B1358" i="4"/>
  <c r="C1358" i="4"/>
  <c r="D1358" i="4"/>
  <c r="E1358" i="4"/>
  <c r="F1358" i="4"/>
  <c r="B1359" i="4"/>
  <c r="C1359" i="4"/>
  <c r="D1359" i="4"/>
  <c r="E1359" i="4"/>
  <c r="F1359" i="4"/>
  <c r="B1360" i="4"/>
  <c r="C1360" i="4"/>
  <c r="D1360" i="4"/>
  <c r="E1360" i="4"/>
  <c r="F1360" i="4"/>
  <c r="B1361" i="4"/>
  <c r="C1361" i="4"/>
  <c r="D1361" i="4"/>
  <c r="E1361" i="4"/>
  <c r="F1361" i="4"/>
  <c r="B1362" i="4"/>
  <c r="C1362" i="4"/>
  <c r="D1362" i="4"/>
  <c r="E1362" i="4"/>
  <c r="F1362" i="4"/>
  <c r="B1363" i="4"/>
  <c r="C1363" i="4"/>
  <c r="D1363" i="4"/>
  <c r="E1363" i="4"/>
  <c r="F1363" i="4"/>
  <c r="B1364" i="4"/>
  <c r="C1364" i="4"/>
  <c r="D1364" i="4"/>
  <c r="E1364" i="4"/>
  <c r="F1364" i="4"/>
  <c r="B1365" i="4"/>
  <c r="C1365" i="4"/>
  <c r="D1365" i="4"/>
  <c r="E1365" i="4"/>
  <c r="F1365" i="4"/>
  <c r="B1366" i="4"/>
  <c r="C1366" i="4"/>
  <c r="D1366" i="4"/>
  <c r="E1366" i="4"/>
  <c r="F1366" i="4"/>
  <c r="B1367" i="4"/>
  <c r="C1367" i="4"/>
  <c r="D1367" i="4"/>
  <c r="E1367" i="4"/>
  <c r="F1367" i="4"/>
  <c r="B1368" i="4"/>
  <c r="C1368" i="4"/>
  <c r="D1368" i="4"/>
  <c r="E1368" i="4"/>
  <c r="F1368" i="4"/>
  <c r="B1369" i="4"/>
  <c r="C1369" i="4"/>
  <c r="D1369" i="4"/>
  <c r="E1369" i="4"/>
  <c r="F1369" i="4"/>
  <c r="B1370" i="4"/>
  <c r="C1370" i="4"/>
  <c r="D1370" i="4"/>
  <c r="E1370" i="4"/>
  <c r="F1370" i="4"/>
  <c r="B1371" i="4"/>
  <c r="C1371" i="4"/>
  <c r="D1371" i="4"/>
  <c r="E1371" i="4"/>
  <c r="F1371" i="4"/>
  <c r="B1372" i="4"/>
  <c r="C1372" i="4"/>
  <c r="D1372" i="4"/>
  <c r="E1372" i="4"/>
  <c r="F1372" i="4"/>
  <c r="B1373" i="4"/>
  <c r="C1373" i="4"/>
  <c r="D1373" i="4"/>
  <c r="E1373" i="4"/>
  <c r="F1373" i="4"/>
  <c r="B1374" i="4"/>
  <c r="C1374" i="4"/>
  <c r="D1374" i="4"/>
  <c r="E1374" i="4"/>
  <c r="F1374" i="4"/>
  <c r="B1375" i="4"/>
  <c r="C1375" i="4"/>
  <c r="D1375" i="4"/>
  <c r="E1375" i="4"/>
  <c r="F1375" i="4"/>
  <c r="B1376" i="4"/>
  <c r="C1376" i="4"/>
  <c r="D1376" i="4"/>
  <c r="E1376" i="4"/>
  <c r="F1376" i="4"/>
  <c r="B1377" i="4"/>
  <c r="C1377" i="4"/>
  <c r="D1377" i="4"/>
  <c r="E1377" i="4"/>
  <c r="F1377" i="4"/>
  <c r="B1378" i="4"/>
  <c r="C1378" i="4"/>
  <c r="D1378" i="4"/>
  <c r="E1378" i="4"/>
  <c r="F1378" i="4"/>
  <c r="B1379" i="4"/>
  <c r="C1379" i="4"/>
  <c r="D1379" i="4"/>
  <c r="E1379" i="4"/>
  <c r="F1379" i="4"/>
  <c r="B1380" i="4"/>
  <c r="C1380" i="4"/>
  <c r="D1380" i="4"/>
  <c r="E1380" i="4"/>
  <c r="F1380" i="4"/>
  <c r="B1381" i="4"/>
  <c r="C1381" i="4"/>
  <c r="D1381" i="4"/>
  <c r="E1381" i="4"/>
  <c r="F1381" i="4"/>
  <c r="B1382" i="4"/>
  <c r="C1382" i="4"/>
  <c r="D1382" i="4"/>
  <c r="E1382" i="4"/>
  <c r="F1382" i="4"/>
  <c r="B1383" i="4"/>
  <c r="C1383" i="4"/>
  <c r="D1383" i="4"/>
  <c r="E1383" i="4"/>
  <c r="F1383" i="4"/>
  <c r="B1384" i="4"/>
  <c r="C1384" i="4"/>
  <c r="D1384" i="4"/>
  <c r="E1384" i="4"/>
  <c r="F1384" i="4"/>
  <c r="B1385" i="4"/>
  <c r="C1385" i="4"/>
  <c r="D1385" i="4"/>
  <c r="E1385" i="4"/>
  <c r="F1385" i="4"/>
  <c r="B1386" i="4"/>
  <c r="C1386" i="4"/>
  <c r="D1386" i="4"/>
  <c r="E1386" i="4"/>
  <c r="F1386" i="4"/>
  <c r="B1387" i="4"/>
  <c r="C1387" i="4"/>
  <c r="D1387" i="4"/>
  <c r="E1387" i="4"/>
  <c r="F1387" i="4"/>
  <c r="B1388" i="4"/>
  <c r="C1388" i="4"/>
  <c r="D1388" i="4"/>
  <c r="E1388" i="4"/>
  <c r="F1388" i="4"/>
  <c r="B1389" i="4"/>
  <c r="C1389" i="4"/>
  <c r="D1389" i="4"/>
  <c r="E1389" i="4"/>
  <c r="F1389" i="4"/>
  <c r="B1390" i="4"/>
  <c r="C1390" i="4"/>
  <c r="D1390" i="4"/>
  <c r="E1390" i="4"/>
  <c r="F1390" i="4"/>
  <c r="B1391" i="4"/>
  <c r="C1391" i="4"/>
  <c r="D1391" i="4"/>
  <c r="E1391" i="4"/>
  <c r="F1391" i="4"/>
  <c r="B1392" i="4"/>
  <c r="C1392" i="4"/>
  <c r="D1392" i="4"/>
  <c r="E1392" i="4"/>
  <c r="F1392" i="4"/>
  <c r="B1393" i="4"/>
  <c r="C1393" i="4"/>
  <c r="D1393" i="4"/>
  <c r="E1393" i="4"/>
  <c r="F1393" i="4"/>
  <c r="B1394" i="4"/>
  <c r="C1394" i="4"/>
  <c r="D1394" i="4"/>
  <c r="E1394" i="4"/>
  <c r="F1394" i="4"/>
  <c r="B1395" i="4"/>
  <c r="C1395" i="4"/>
  <c r="D1395" i="4"/>
  <c r="E1395" i="4"/>
  <c r="F1395" i="4"/>
  <c r="B1396" i="4"/>
  <c r="C1396" i="4"/>
  <c r="D1396" i="4"/>
  <c r="E1396" i="4"/>
  <c r="F1396" i="4"/>
  <c r="B1397" i="4"/>
  <c r="C1397" i="4"/>
  <c r="D1397" i="4"/>
  <c r="E1397" i="4"/>
  <c r="F1397" i="4"/>
  <c r="B1398" i="4"/>
  <c r="C1398" i="4"/>
  <c r="D1398" i="4"/>
  <c r="E1398" i="4"/>
  <c r="F1398" i="4"/>
  <c r="B1399" i="4"/>
  <c r="C1399" i="4"/>
  <c r="D1399" i="4"/>
  <c r="E1399" i="4"/>
  <c r="F1399" i="4"/>
  <c r="B1400" i="4"/>
  <c r="C1400" i="4"/>
  <c r="D1400" i="4"/>
  <c r="E1400" i="4"/>
  <c r="F1400" i="4"/>
  <c r="B1401" i="4"/>
  <c r="C1401" i="4"/>
  <c r="D1401" i="4"/>
  <c r="E1401" i="4"/>
  <c r="F1401" i="4"/>
  <c r="B1402" i="4"/>
  <c r="C1402" i="4"/>
  <c r="D1402" i="4"/>
  <c r="E1402" i="4"/>
  <c r="F1402" i="4"/>
  <c r="B1403" i="4"/>
  <c r="C1403" i="4"/>
  <c r="D1403" i="4"/>
  <c r="E1403" i="4"/>
  <c r="F1403" i="4"/>
  <c r="B1404" i="4"/>
  <c r="C1404" i="4"/>
  <c r="D1404" i="4"/>
  <c r="E1404" i="4"/>
  <c r="F1404" i="4"/>
  <c r="B1405" i="4"/>
  <c r="C1405" i="4"/>
  <c r="D1405" i="4"/>
  <c r="E1405" i="4"/>
  <c r="F1405" i="4"/>
  <c r="B1406" i="4"/>
  <c r="C1406" i="4"/>
  <c r="D1406" i="4"/>
  <c r="E1406" i="4"/>
  <c r="F1406" i="4"/>
  <c r="B1407" i="4"/>
  <c r="C1407" i="4"/>
  <c r="D1407" i="4"/>
  <c r="E1407" i="4"/>
  <c r="F1407" i="4"/>
  <c r="B1408" i="4"/>
  <c r="C1408" i="4"/>
  <c r="D1408" i="4"/>
  <c r="E1408" i="4"/>
  <c r="F1408" i="4"/>
  <c r="B1409" i="4"/>
  <c r="C1409" i="4"/>
  <c r="D1409" i="4"/>
  <c r="E1409" i="4"/>
  <c r="F1409" i="4"/>
  <c r="B1410" i="4"/>
  <c r="C1410" i="4"/>
  <c r="D1410" i="4"/>
  <c r="E1410" i="4"/>
  <c r="F1410" i="4"/>
  <c r="B1411" i="4"/>
  <c r="C1411" i="4"/>
  <c r="D1411" i="4"/>
  <c r="E1411" i="4"/>
  <c r="F1411" i="4"/>
  <c r="B1412" i="4"/>
  <c r="C1412" i="4"/>
  <c r="D1412" i="4"/>
  <c r="E1412" i="4"/>
  <c r="F1412" i="4"/>
  <c r="B1413" i="4"/>
  <c r="C1413" i="4"/>
  <c r="D1413" i="4"/>
  <c r="E1413" i="4"/>
  <c r="F1413" i="4"/>
  <c r="B1414" i="4"/>
  <c r="C1414" i="4"/>
  <c r="D1414" i="4"/>
  <c r="E1414" i="4"/>
  <c r="F1414" i="4"/>
  <c r="B1415" i="4"/>
  <c r="C1415" i="4"/>
  <c r="D1415" i="4"/>
  <c r="E1415" i="4"/>
  <c r="F1415" i="4"/>
  <c r="B1416" i="4"/>
  <c r="C1416" i="4"/>
  <c r="D1416" i="4"/>
  <c r="E1416" i="4"/>
  <c r="F1416" i="4"/>
  <c r="B1417" i="4"/>
  <c r="C1417" i="4"/>
  <c r="D1417" i="4"/>
  <c r="E1417" i="4"/>
  <c r="F1417" i="4"/>
  <c r="B1418" i="4"/>
  <c r="C1418" i="4"/>
  <c r="D1418" i="4"/>
  <c r="E1418" i="4"/>
  <c r="F1418" i="4"/>
  <c r="B1419" i="4"/>
  <c r="C1419" i="4"/>
  <c r="D1419" i="4"/>
  <c r="E1419" i="4"/>
  <c r="F1419" i="4"/>
  <c r="B1420" i="4"/>
  <c r="C1420" i="4"/>
  <c r="D1420" i="4"/>
  <c r="E1420" i="4"/>
  <c r="F1420" i="4"/>
  <c r="B1421" i="4"/>
  <c r="C1421" i="4"/>
  <c r="D1421" i="4"/>
  <c r="E1421" i="4"/>
  <c r="F1421" i="4"/>
  <c r="B1422" i="4"/>
  <c r="C1422" i="4"/>
  <c r="D1422" i="4"/>
  <c r="E1422" i="4"/>
  <c r="F1422" i="4"/>
  <c r="B1423" i="4"/>
  <c r="C1423" i="4"/>
  <c r="D1423" i="4"/>
  <c r="E1423" i="4"/>
  <c r="F1423" i="4"/>
  <c r="B1424" i="4"/>
  <c r="C1424" i="4"/>
  <c r="D1424" i="4"/>
  <c r="E1424" i="4"/>
  <c r="F1424" i="4"/>
  <c r="B1425" i="4"/>
  <c r="C1425" i="4"/>
  <c r="D1425" i="4"/>
  <c r="E1425" i="4"/>
  <c r="F1425" i="4"/>
  <c r="B1426" i="4"/>
  <c r="C1426" i="4"/>
  <c r="D1426" i="4"/>
  <c r="E1426" i="4"/>
  <c r="F1426" i="4"/>
  <c r="B1427" i="4"/>
  <c r="C1427" i="4"/>
  <c r="D1427" i="4"/>
  <c r="E1427" i="4"/>
  <c r="F1427" i="4"/>
  <c r="B1428" i="4"/>
  <c r="C1428" i="4"/>
  <c r="D1428" i="4"/>
  <c r="E1428" i="4"/>
  <c r="F1428" i="4"/>
  <c r="B1429" i="4"/>
  <c r="C1429" i="4"/>
  <c r="D1429" i="4"/>
  <c r="E1429" i="4"/>
  <c r="F1429" i="4"/>
  <c r="B1430" i="4"/>
  <c r="C1430" i="4"/>
  <c r="D1430" i="4"/>
  <c r="E1430" i="4"/>
  <c r="F1430" i="4"/>
  <c r="B1431" i="4"/>
  <c r="C1431" i="4"/>
  <c r="D1431" i="4"/>
  <c r="E1431" i="4"/>
  <c r="F1431" i="4"/>
  <c r="B1432" i="4"/>
  <c r="C1432" i="4"/>
  <c r="D1432" i="4"/>
  <c r="E1432" i="4"/>
  <c r="F1432" i="4"/>
  <c r="B1433" i="4"/>
  <c r="C1433" i="4"/>
  <c r="D1433" i="4"/>
  <c r="E1433" i="4"/>
  <c r="F1433" i="4"/>
  <c r="B1434" i="4"/>
  <c r="C1434" i="4"/>
  <c r="D1434" i="4"/>
  <c r="E1434" i="4"/>
  <c r="F1434" i="4"/>
  <c r="B1435" i="4"/>
  <c r="C1435" i="4"/>
  <c r="D1435" i="4"/>
  <c r="E1435" i="4"/>
  <c r="F1435" i="4"/>
  <c r="B1436" i="4"/>
  <c r="C1436" i="4"/>
  <c r="D1436" i="4"/>
  <c r="E1436" i="4"/>
  <c r="F1436" i="4"/>
  <c r="B1437" i="4"/>
  <c r="C1437" i="4"/>
  <c r="D1437" i="4"/>
  <c r="E1437" i="4"/>
  <c r="F1437" i="4"/>
  <c r="B1438" i="4"/>
  <c r="C1438" i="4"/>
  <c r="D1438" i="4"/>
  <c r="E1438" i="4"/>
  <c r="F1438" i="4"/>
  <c r="B1439" i="4"/>
  <c r="C1439" i="4"/>
  <c r="D1439" i="4"/>
  <c r="E1439" i="4"/>
  <c r="F1439" i="4"/>
  <c r="B1440" i="4"/>
  <c r="C1440" i="4"/>
  <c r="D1440" i="4"/>
  <c r="E1440" i="4"/>
  <c r="F1440" i="4"/>
  <c r="B1441" i="4"/>
  <c r="C1441" i="4"/>
  <c r="D1441" i="4"/>
  <c r="E1441" i="4"/>
  <c r="F1441" i="4"/>
  <c r="B1442" i="4"/>
  <c r="C1442" i="4"/>
  <c r="D1442" i="4"/>
  <c r="E1442" i="4"/>
  <c r="F1442" i="4"/>
  <c r="B1443" i="4"/>
  <c r="C1443" i="4"/>
  <c r="D1443" i="4"/>
  <c r="E1443" i="4"/>
  <c r="F1443" i="4"/>
  <c r="B1444" i="4"/>
  <c r="C1444" i="4"/>
  <c r="D1444" i="4"/>
  <c r="E1444" i="4"/>
  <c r="F1444" i="4"/>
  <c r="B1445" i="4"/>
  <c r="C1445" i="4"/>
  <c r="D1445" i="4"/>
  <c r="E1445" i="4"/>
  <c r="F1445" i="4"/>
  <c r="B1446" i="4"/>
  <c r="C1446" i="4"/>
  <c r="D1446" i="4"/>
  <c r="E1446" i="4"/>
  <c r="F1446" i="4"/>
  <c r="B1447" i="4"/>
  <c r="C1447" i="4"/>
  <c r="D1447" i="4"/>
  <c r="E1447" i="4"/>
  <c r="F1447" i="4"/>
  <c r="B1448" i="4"/>
  <c r="C1448" i="4"/>
  <c r="D1448" i="4"/>
  <c r="E1448" i="4"/>
  <c r="F1448" i="4"/>
  <c r="B1449" i="4"/>
  <c r="C1449" i="4"/>
  <c r="D1449" i="4"/>
  <c r="E1449" i="4"/>
  <c r="F1449" i="4"/>
  <c r="B1450" i="4"/>
  <c r="C1450" i="4"/>
  <c r="D1450" i="4"/>
  <c r="E1450" i="4"/>
  <c r="F1450" i="4"/>
  <c r="B1451" i="4"/>
  <c r="C1451" i="4"/>
  <c r="D1451" i="4"/>
  <c r="E1451" i="4"/>
  <c r="F1451" i="4"/>
  <c r="B1452" i="4"/>
  <c r="C1452" i="4"/>
  <c r="D1452" i="4"/>
  <c r="E1452" i="4"/>
  <c r="F1452" i="4"/>
  <c r="B1453" i="4"/>
  <c r="C1453" i="4"/>
  <c r="D1453" i="4"/>
  <c r="E1453" i="4"/>
  <c r="F1453" i="4"/>
  <c r="B1454" i="4"/>
  <c r="C1454" i="4"/>
  <c r="D1454" i="4"/>
  <c r="E1454" i="4"/>
  <c r="F1454" i="4"/>
  <c r="B1455" i="4"/>
  <c r="C1455" i="4"/>
  <c r="D1455" i="4"/>
  <c r="E1455" i="4"/>
  <c r="F1455" i="4"/>
  <c r="B1456" i="4"/>
  <c r="C1456" i="4"/>
  <c r="D1456" i="4"/>
  <c r="E1456" i="4"/>
  <c r="F1456" i="4"/>
  <c r="B1457" i="4"/>
  <c r="C1457" i="4"/>
  <c r="D1457" i="4"/>
  <c r="E1457" i="4"/>
  <c r="F1457" i="4"/>
  <c r="B1458" i="4"/>
  <c r="C1458" i="4"/>
  <c r="D1458" i="4"/>
  <c r="E1458" i="4"/>
  <c r="F1458" i="4"/>
  <c r="B1459" i="4"/>
  <c r="C1459" i="4"/>
  <c r="D1459" i="4"/>
  <c r="E1459" i="4"/>
  <c r="F1459" i="4"/>
  <c r="B1460" i="4"/>
  <c r="C1460" i="4"/>
  <c r="D1460" i="4"/>
  <c r="E1460" i="4"/>
  <c r="F1460" i="4"/>
  <c r="B1461" i="4"/>
  <c r="C1461" i="4"/>
  <c r="D1461" i="4"/>
  <c r="E1461" i="4"/>
  <c r="F1461" i="4"/>
  <c r="B1462" i="4"/>
  <c r="C1462" i="4"/>
  <c r="D1462" i="4"/>
  <c r="E1462" i="4"/>
  <c r="F1462" i="4"/>
  <c r="B1463" i="4"/>
  <c r="C1463" i="4"/>
  <c r="D1463" i="4"/>
  <c r="E1463" i="4"/>
  <c r="F1463" i="4"/>
  <c r="B1464" i="4"/>
  <c r="C1464" i="4"/>
  <c r="D1464" i="4"/>
  <c r="E1464" i="4"/>
  <c r="F1464" i="4"/>
  <c r="B1465" i="4"/>
  <c r="C1465" i="4"/>
  <c r="D1465" i="4"/>
  <c r="E1465" i="4"/>
  <c r="F1465" i="4"/>
  <c r="B1466" i="4"/>
  <c r="C1466" i="4"/>
  <c r="D1466" i="4"/>
  <c r="E1466" i="4"/>
  <c r="F1466" i="4"/>
  <c r="B1467" i="4"/>
  <c r="C1467" i="4"/>
  <c r="D1467" i="4"/>
  <c r="E1467" i="4"/>
  <c r="F1467" i="4"/>
  <c r="B1468" i="4"/>
  <c r="C1468" i="4"/>
  <c r="D1468" i="4"/>
  <c r="E1468" i="4"/>
  <c r="F1468" i="4"/>
  <c r="B1469" i="4"/>
  <c r="C1469" i="4"/>
  <c r="D1469" i="4"/>
  <c r="E1469" i="4"/>
  <c r="F1469" i="4"/>
  <c r="B1470" i="4"/>
  <c r="C1470" i="4"/>
  <c r="D1470" i="4"/>
  <c r="E1470" i="4"/>
  <c r="F1470" i="4"/>
  <c r="B1471" i="4"/>
  <c r="C1471" i="4"/>
  <c r="D1471" i="4"/>
  <c r="E1471" i="4"/>
  <c r="F1471" i="4"/>
  <c r="B1472" i="4"/>
  <c r="C1472" i="4"/>
  <c r="D1472" i="4"/>
  <c r="E1472" i="4"/>
  <c r="F1472" i="4"/>
  <c r="B1473" i="4"/>
  <c r="C1473" i="4"/>
  <c r="D1473" i="4"/>
  <c r="E1473" i="4"/>
  <c r="F1473" i="4"/>
  <c r="B1474" i="4"/>
  <c r="C1474" i="4"/>
  <c r="D1474" i="4"/>
  <c r="E1474" i="4"/>
  <c r="F1474" i="4"/>
  <c r="B1475" i="4"/>
  <c r="C1475" i="4"/>
  <c r="D1475" i="4"/>
  <c r="E1475" i="4"/>
  <c r="F1475" i="4"/>
  <c r="B1476" i="4"/>
  <c r="C1476" i="4"/>
  <c r="D1476" i="4"/>
  <c r="E1476" i="4"/>
  <c r="F1476" i="4"/>
  <c r="B1477" i="4"/>
  <c r="C1477" i="4"/>
  <c r="D1477" i="4"/>
  <c r="E1477" i="4"/>
  <c r="F1477" i="4"/>
  <c r="B1478" i="4"/>
  <c r="C1478" i="4"/>
  <c r="D1478" i="4"/>
  <c r="E1478" i="4"/>
  <c r="F1478" i="4"/>
  <c r="B1479" i="4"/>
  <c r="C1479" i="4"/>
  <c r="D1479" i="4"/>
  <c r="E1479" i="4"/>
  <c r="F1479" i="4"/>
  <c r="B1480" i="4"/>
  <c r="C1480" i="4"/>
  <c r="D1480" i="4"/>
  <c r="E1480" i="4"/>
  <c r="F1480" i="4"/>
  <c r="B1481" i="4"/>
  <c r="C1481" i="4"/>
  <c r="D1481" i="4"/>
  <c r="E1481" i="4"/>
  <c r="F1481" i="4"/>
  <c r="B1482" i="4"/>
  <c r="C1482" i="4"/>
  <c r="D1482" i="4"/>
  <c r="E1482" i="4"/>
  <c r="F1482" i="4"/>
  <c r="B1483" i="4"/>
  <c r="C1483" i="4"/>
  <c r="D1483" i="4"/>
  <c r="E1483" i="4"/>
  <c r="F1483" i="4"/>
  <c r="B1484" i="4"/>
  <c r="C1484" i="4"/>
  <c r="D1484" i="4"/>
  <c r="E1484" i="4"/>
  <c r="F1484" i="4"/>
  <c r="B1485" i="4"/>
  <c r="C1485" i="4"/>
  <c r="D1485" i="4"/>
  <c r="E1485" i="4"/>
  <c r="F1485" i="4"/>
  <c r="B1486" i="4"/>
  <c r="C1486" i="4"/>
  <c r="D1486" i="4"/>
  <c r="E1486" i="4"/>
  <c r="F1486" i="4"/>
  <c r="B1487" i="4"/>
  <c r="C1487" i="4"/>
  <c r="D1487" i="4"/>
  <c r="E1487" i="4"/>
  <c r="F1487" i="4"/>
  <c r="B1488" i="4"/>
  <c r="C1488" i="4"/>
  <c r="D1488" i="4"/>
  <c r="E1488" i="4"/>
  <c r="F1488" i="4"/>
  <c r="B1489" i="4"/>
  <c r="C1489" i="4"/>
  <c r="D1489" i="4"/>
  <c r="E1489" i="4"/>
  <c r="F1489" i="4"/>
  <c r="B1490" i="4"/>
  <c r="C1490" i="4"/>
  <c r="D1490" i="4"/>
  <c r="E1490" i="4"/>
  <c r="F1490" i="4"/>
  <c r="B1491" i="4"/>
  <c r="C1491" i="4"/>
  <c r="D1491" i="4"/>
  <c r="E1491" i="4"/>
  <c r="F1491" i="4"/>
  <c r="B1492" i="4"/>
  <c r="C1492" i="4"/>
  <c r="D1492" i="4"/>
  <c r="E1492" i="4"/>
  <c r="F1492" i="4"/>
  <c r="B1493" i="4"/>
  <c r="C1493" i="4"/>
  <c r="D1493" i="4"/>
  <c r="E1493" i="4"/>
  <c r="F1493" i="4"/>
  <c r="B1494" i="4"/>
  <c r="C1494" i="4"/>
  <c r="D1494" i="4"/>
  <c r="E1494" i="4"/>
  <c r="F1494" i="4"/>
  <c r="B1495" i="4"/>
  <c r="C1495" i="4"/>
  <c r="D1495" i="4"/>
  <c r="E1495" i="4"/>
  <c r="F1495" i="4"/>
  <c r="B1496" i="4"/>
  <c r="C1496" i="4"/>
  <c r="D1496" i="4"/>
  <c r="E1496" i="4"/>
  <c r="F1496" i="4"/>
  <c r="B1497" i="4"/>
  <c r="C1497" i="4"/>
  <c r="D1497" i="4"/>
  <c r="E1497" i="4"/>
  <c r="F1497" i="4"/>
  <c r="B1498" i="4"/>
  <c r="C1498" i="4"/>
  <c r="D1498" i="4"/>
  <c r="E1498" i="4"/>
  <c r="F1498" i="4"/>
  <c r="B1499" i="4"/>
  <c r="C1499" i="4"/>
  <c r="D1499" i="4"/>
  <c r="E1499" i="4"/>
  <c r="F1499" i="4"/>
  <c r="B1500" i="4"/>
  <c r="C1500" i="4"/>
  <c r="D1500" i="4"/>
  <c r="E1500" i="4"/>
  <c r="F1500" i="4"/>
  <c r="B1501" i="4"/>
  <c r="C1501" i="4"/>
  <c r="D1501" i="4"/>
  <c r="E1501" i="4"/>
  <c r="F1501" i="4"/>
  <c r="B1502" i="4"/>
  <c r="C1502" i="4"/>
  <c r="D1502" i="4"/>
  <c r="E1502" i="4"/>
  <c r="F1502" i="4"/>
  <c r="B1503" i="4"/>
  <c r="C1503" i="4"/>
  <c r="D1503" i="4"/>
  <c r="E1503" i="4"/>
  <c r="F1503" i="4"/>
  <c r="B1504" i="4"/>
  <c r="C1504" i="4"/>
  <c r="D1504" i="4"/>
  <c r="E1504" i="4"/>
  <c r="F1504" i="4"/>
  <c r="B1505" i="4"/>
  <c r="C1505" i="4"/>
  <c r="D1505" i="4"/>
  <c r="E1505" i="4"/>
  <c r="F1505" i="4"/>
  <c r="B1506" i="4"/>
  <c r="C1506" i="4"/>
  <c r="D1506" i="4"/>
  <c r="E1506" i="4"/>
  <c r="F1506" i="4"/>
  <c r="B1507" i="4"/>
  <c r="C1507" i="4"/>
  <c r="D1507" i="4"/>
  <c r="E1507" i="4"/>
  <c r="F1507" i="4"/>
  <c r="B1508" i="4"/>
  <c r="C1508" i="4"/>
  <c r="D1508" i="4"/>
  <c r="E1508" i="4"/>
  <c r="F1508" i="4"/>
  <c r="B1509" i="4"/>
  <c r="C1509" i="4"/>
  <c r="D1509" i="4"/>
  <c r="E1509" i="4"/>
  <c r="F1509" i="4"/>
  <c r="B1510" i="4"/>
  <c r="C1510" i="4"/>
  <c r="D1510" i="4"/>
  <c r="E1510" i="4"/>
  <c r="F1510" i="4"/>
  <c r="B1511" i="4"/>
  <c r="C1511" i="4"/>
  <c r="D1511" i="4"/>
  <c r="E1511" i="4"/>
  <c r="F1511" i="4"/>
  <c r="B1512" i="4"/>
  <c r="C1512" i="4"/>
  <c r="D1512" i="4"/>
  <c r="E1512" i="4"/>
  <c r="F1512" i="4"/>
  <c r="B1513" i="4"/>
  <c r="C1513" i="4"/>
  <c r="D1513" i="4"/>
  <c r="E1513" i="4"/>
  <c r="F1513" i="4"/>
  <c r="B1514" i="4"/>
  <c r="C1514" i="4"/>
  <c r="D1514" i="4"/>
  <c r="E1514" i="4"/>
  <c r="F1514" i="4"/>
  <c r="B1515" i="4"/>
  <c r="C1515" i="4"/>
  <c r="D1515" i="4"/>
  <c r="E1515" i="4"/>
  <c r="F1515" i="4"/>
  <c r="B1516" i="4"/>
  <c r="C1516" i="4"/>
  <c r="D1516" i="4"/>
  <c r="E1516" i="4"/>
  <c r="F1516" i="4"/>
  <c r="B1517" i="4"/>
  <c r="C1517" i="4"/>
  <c r="D1517" i="4"/>
  <c r="E1517" i="4"/>
  <c r="F1517" i="4"/>
  <c r="B1518" i="4"/>
  <c r="C1518" i="4"/>
  <c r="D1518" i="4"/>
  <c r="E1518" i="4"/>
  <c r="F1518" i="4"/>
  <c r="B1519" i="4"/>
  <c r="C1519" i="4"/>
  <c r="D1519" i="4"/>
  <c r="E1519" i="4"/>
  <c r="F1519" i="4"/>
  <c r="B1520" i="4"/>
  <c r="C1520" i="4"/>
  <c r="D1520" i="4"/>
  <c r="E1520" i="4"/>
  <c r="F1520" i="4"/>
  <c r="B1521" i="4"/>
  <c r="C1521" i="4"/>
  <c r="D1521" i="4"/>
  <c r="E1521" i="4"/>
  <c r="F1521" i="4"/>
  <c r="B1522" i="4"/>
  <c r="C1522" i="4"/>
  <c r="D1522" i="4"/>
  <c r="E1522" i="4"/>
  <c r="F1522" i="4"/>
  <c r="B1523" i="4"/>
  <c r="C1523" i="4"/>
  <c r="D1523" i="4"/>
  <c r="E1523" i="4"/>
  <c r="F1523" i="4"/>
  <c r="B1524" i="4"/>
  <c r="C1524" i="4"/>
  <c r="D1524" i="4"/>
  <c r="E1524" i="4"/>
  <c r="F1524" i="4"/>
  <c r="B1525" i="4"/>
  <c r="C1525" i="4"/>
  <c r="D1525" i="4"/>
  <c r="E1525" i="4"/>
  <c r="F1525" i="4"/>
  <c r="B1526" i="4"/>
  <c r="C1526" i="4"/>
  <c r="D1526" i="4"/>
  <c r="E1526" i="4"/>
  <c r="F1526" i="4"/>
  <c r="B1527" i="4"/>
  <c r="C1527" i="4"/>
  <c r="D1527" i="4"/>
  <c r="E1527" i="4"/>
  <c r="F1527" i="4"/>
  <c r="B1528" i="4"/>
  <c r="C1528" i="4"/>
  <c r="D1528" i="4"/>
  <c r="E1528" i="4"/>
  <c r="F1528" i="4"/>
  <c r="B1529" i="4"/>
  <c r="C1529" i="4"/>
  <c r="D1529" i="4"/>
  <c r="E1529" i="4"/>
  <c r="F1529" i="4"/>
  <c r="B1530" i="4"/>
  <c r="C1530" i="4"/>
  <c r="D1530" i="4"/>
  <c r="E1530" i="4"/>
  <c r="F1530" i="4"/>
  <c r="B1531" i="4"/>
  <c r="C1531" i="4"/>
  <c r="D1531" i="4"/>
  <c r="E1531" i="4"/>
  <c r="F1531" i="4"/>
  <c r="B1532" i="4"/>
  <c r="C1532" i="4"/>
  <c r="D1532" i="4"/>
  <c r="E1532" i="4"/>
  <c r="F1532" i="4"/>
  <c r="B1533" i="4"/>
  <c r="C1533" i="4"/>
  <c r="D1533" i="4"/>
  <c r="E1533" i="4"/>
  <c r="F1533" i="4"/>
  <c r="B1534" i="4"/>
  <c r="C1534" i="4"/>
  <c r="D1534" i="4"/>
  <c r="E1534" i="4"/>
  <c r="F1534" i="4"/>
  <c r="B1535" i="4"/>
  <c r="C1535" i="4"/>
  <c r="D1535" i="4"/>
  <c r="E1535" i="4"/>
  <c r="F1535" i="4"/>
  <c r="B1536" i="4"/>
  <c r="C1536" i="4"/>
  <c r="D1536" i="4"/>
  <c r="E1536" i="4"/>
  <c r="F1536" i="4"/>
  <c r="B1537" i="4"/>
  <c r="C1537" i="4"/>
  <c r="D1537" i="4"/>
  <c r="E1537" i="4"/>
  <c r="F1537" i="4"/>
  <c r="B1538" i="4"/>
  <c r="C1538" i="4"/>
  <c r="D1538" i="4"/>
  <c r="E1538" i="4"/>
  <c r="F1538" i="4"/>
  <c r="B1539" i="4"/>
  <c r="C1539" i="4"/>
  <c r="D1539" i="4"/>
  <c r="E1539" i="4"/>
  <c r="F1539" i="4"/>
  <c r="B1540" i="4"/>
  <c r="C1540" i="4"/>
  <c r="D1540" i="4"/>
  <c r="E1540" i="4"/>
  <c r="F1540" i="4"/>
  <c r="B1541" i="4"/>
  <c r="C1541" i="4"/>
  <c r="D1541" i="4"/>
  <c r="E1541" i="4"/>
  <c r="F1541" i="4"/>
  <c r="B1542" i="4"/>
  <c r="C1542" i="4"/>
  <c r="D1542" i="4"/>
  <c r="E1542" i="4"/>
  <c r="F1542" i="4"/>
  <c r="B1543" i="4"/>
  <c r="C1543" i="4"/>
  <c r="D1543" i="4"/>
  <c r="E1543" i="4"/>
  <c r="F1543" i="4"/>
  <c r="B1544" i="4"/>
  <c r="C1544" i="4"/>
  <c r="D1544" i="4"/>
  <c r="E1544" i="4"/>
  <c r="F1544" i="4"/>
  <c r="B1545" i="4"/>
  <c r="C1545" i="4"/>
  <c r="D1545" i="4"/>
  <c r="E1545" i="4"/>
  <c r="F1545" i="4"/>
  <c r="B1546" i="4"/>
  <c r="C1546" i="4"/>
  <c r="D1546" i="4"/>
  <c r="E1546" i="4"/>
  <c r="F1546" i="4"/>
  <c r="B1547" i="4"/>
  <c r="C1547" i="4"/>
  <c r="D1547" i="4"/>
  <c r="E1547" i="4"/>
  <c r="F1547" i="4"/>
  <c r="B1548" i="4"/>
  <c r="C1548" i="4"/>
  <c r="D1548" i="4"/>
  <c r="E1548" i="4"/>
  <c r="F1548" i="4"/>
  <c r="B1549" i="4"/>
  <c r="C1549" i="4"/>
  <c r="D1549" i="4"/>
  <c r="E1549" i="4"/>
  <c r="F1549" i="4"/>
  <c r="B1550" i="4"/>
  <c r="C1550" i="4"/>
  <c r="D1550" i="4"/>
  <c r="E1550" i="4"/>
  <c r="F1550" i="4"/>
  <c r="B1551" i="4"/>
  <c r="C1551" i="4"/>
  <c r="D1551" i="4"/>
  <c r="E1551" i="4"/>
  <c r="F1551" i="4"/>
  <c r="B1552" i="4"/>
  <c r="C1552" i="4"/>
  <c r="D1552" i="4"/>
  <c r="E1552" i="4"/>
  <c r="F1552" i="4"/>
  <c r="B1553" i="4"/>
  <c r="C1553" i="4"/>
  <c r="D1553" i="4"/>
  <c r="E1553" i="4"/>
  <c r="F1553" i="4"/>
  <c r="B1554" i="4"/>
  <c r="C1554" i="4"/>
  <c r="D1554" i="4"/>
  <c r="E1554" i="4"/>
  <c r="F1554" i="4"/>
  <c r="B1555" i="4"/>
  <c r="C1555" i="4"/>
  <c r="D1555" i="4"/>
  <c r="E1555" i="4"/>
  <c r="F1555" i="4"/>
  <c r="B1556" i="4"/>
  <c r="C1556" i="4"/>
  <c r="D1556" i="4"/>
  <c r="E1556" i="4"/>
  <c r="F1556" i="4"/>
  <c r="B1557" i="4"/>
  <c r="C1557" i="4"/>
  <c r="D1557" i="4"/>
  <c r="E1557" i="4"/>
  <c r="F1557" i="4"/>
  <c r="B1558" i="4"/>
  <c r="C1558" i="4"/>
  <c r="D1558" i="4"/>
  <c r="E1558" i="4"/>
  <c r="F1558" i="4"/>
  <c r="B1559" i="4"/>
  <c r="C1559" i="4"/>
  <c r="D1559" i="4"/>
  <c r="E1559" i="4"/>
  <c r="F1559" i="4"/>
  <c r="B1560" i="4"/>
  <c r="C1560" i="4"/>
  <c r="D1560" i="4"/>
  <c r="E1560" i="4"/>
  <c r="F1560" i="4"/>
  <c r="B1561" i="4"/>
  <c r="C1561" i="4"/>
  <c r="D1561" i="4"/>
  <c r="E1561" i="4"/>
  <c r="F1561" i="4"/>
  <c r="B1562" i="4"/>
  <c r="C1562" i="4"/>
  <c r="D1562" i="4"/>
  <c r="E1562" i="4"/>
  <c r="F1562" i="4"/>
  <c r="B1563" i="4"/>
  <c r="C1563" i="4"/>
  <c r="D1563" i="4"/>
  <c r="E1563" i="4"/>
  <c r="F1563" i="4"/>
  <c r="B1564" i="4"/>
  <c r="C1564" i="4"/>
  <c r="D1564" i="4"/>
  <c r="E1564" i="4"/>
  <c r="F1564" i="4"/>
  <c r="B1565" i="4"/>
  <c r="C1565" i="4"/>
  <c r="D1565" i="4"/>
  <c r="E1565" i="4"/>
  <c r="F1565" i="4"/>
  <c r="B1566" i="4"/>
  <c r="C1566" i="4"/>
  <c r="D1566" i="4"/>
  <c r="E1566" i="4"/>
  <c r="F1566" i="4"/>
  <c r="B1567" i="4"/>
  <c r="C1567" i="4"/>
  <c r="D1567" i="4"/>
  <c r="E1567" i="4"/>
  <c r="F1567" i="4"/>
  <c r="B1568" i="4"/>
  <c r="C1568" i="4"/>
  <c r="D1568" i="4"/>
  <c r="E1568" i="4"/>
  <c r="F1568" i="4"/>
  <c r="B1569" i="4"/>
  <c r="C1569" i="4"/>
  <c r="D1569" i="4"/>
  <c r="E1569" i="4"/>
  <c r="F1569" i="4"/>
  <c r="B1570" i="4"/>
  <c r="C1570" i="4"/>
  <c r="D1570" i="4"/>
  <c r="E1570" i="4"/>
  <c r="F1570" i="4"/>
  <c r="B1571" i="4"/>
  <c r="C1571" i="4"/>
  <c r="D1571" i="4"/>
  <c r="E1571" i="4"/>
  <c r="F1571" i="4"/>
  <c r="B1572" i="4"/>
  <c r="C1572" i="4"/>
  <c r="D1572" i="4"/>
  <c r="E1572" i="4"/>
  <c r="F1572" i="4"/>
  <c r="B1573" i="4"/>
  <c r="C1573" i="4"/>
  <c r="D1573" i="4"/>
  <c r="E1573" i="4"/>
  <c r="F1573" i="4"/>
  <c r="B1574" i="4"/>
  <c r="C1574" i="4"/>
  <c r="D1574" i="4"/>
  <c r="E1574" i="4"/>
  <c r="F1574" i="4"/>
  <c r="B1575" i="4"/>
  <c r="C1575" i="4"/>
  <c r="D1575" i="4"/>
  <c r="E1575" i="4"/>
  <c r="F1575" i="4"/>
  <c r="B1576" i="4"/>
  <c r="C1576" i="4"/>
  <c r="D1576" i="4"/>
  <c r="E1576" i="4"/>
  <c r="F1576" i="4"/>
  <c r="B1577" i="4"/>
  <c r="C1577" i="4"/>
  <c r="D1577" i="4"/>
  <c r="E1577" i="4"/>
  <c r="F1577" i="4"/>
  <c r="B1578" i="4"/>
  <c r="C1578" i="4"/>
  <c r="D1578" i="4"/>
  <c r="E1578" i="4"/>
  <c r="F1578" i="4"/>
  <c r="B1579" i="4"/>
  <c r="C1579" i="4"/>
  <c r="D1579" i="4"/>
  <c r="E1579" i="4"/>
  <c r="F1579" i="4"/>
  <c r="B1580" i="4"/>
  <c r="C1580" i="4"/>
  <c r="D1580" i="4"/>
  <c r="E1580" i="4"/>
  <c r="F1580" i="4"/>
  <c r="B1581" i="4"/>
  <c r="C1581" i="4"/>
  <c r="D1581" i="4"/>
  <c r="E1581" i="4"/>
  <c r="F1581" i="4"/>
  <c r="B1582" i="4"/>
  <c r="C1582" i="4"/>
  <c r="D1582" i="4"/>
  <c r="E1582" i="4"/>
  <c r="F1582" i="4"/>
  <c r="B1583" i="4"/>
  <c r="C1583" i="4"/>
  <c r="D1583" i="4"/>
  <c r="E1583" i="4"/>
  <c r="F1583" i="4"/>
  <c r="B1584" i="4"/>
  <c r="C1584" i="4"/>
  <c r="D1584" i="4"/>
  <c r="E1584" i="4"/>
  <c r="F1584" i="4"/>
  <c r="B1585" i="4"/>
  <c r="C1585" i="4"/>
  <c r="D1585" i="4"/>
  <c r="E1585" i="4"/>
  <c r="F1585" i="4"/>
  <c r="B1586" i="4"/>
  <c r="C1586" i="4"/>
  <c r="D1586" i="4"/>
  <c r="E1586" i="4"/>
  <c r="F1586" i="4"/>
  <c r="B1587" i="4"/>
  <c r="C1587" i="4"/>
  <c r="D1587" i="4"/>
  <c r="E1587" i="4"/>
  <c r="F1587" i="4"/>
  <c r="B1588" i="4"/>
  <c r="C1588" i="4"/>
  <c r="D1588" i="4"/>
  <c r="E1588" i="4"/>
  <c r="F1588" i="4"/>
  <c r="B1589" i="4"/>
  <c r="C1589" i="4"/>
  <c r="D1589" i="4"/>
  <c r="E1589" i="4"/>
  <c r="F1589" i="4"/>
  <c r="B1590" i="4"/>
  <c r="C1590" i="4"/>
  <c r="D1590" i="4"/>
  <c r="E1590" i="4"/>
  <c r="F1590" i="4"/>
  <c r="B1591" i="4"/>
  <c r="C1591" i="4"/>
  <c r="D1591" i="4"/>
  <c r="E1591" i="4"/>
  <c r="F1591" i="4"/>
  <c r="B1592" i="4"/>
  <c r="C1592" i="4"/>
  <c r="D1592" i="4"/>
  <c r="E1592" i="4"/>
  <c r="F1592" i="4"/>
  <c r="B1593" i="4"/>
  <c r="C1593" i="4"/>
  <c r="D1593" i="4"/>
  <c r="E1593" i="4"/>
  <c r="F1593" i="4"/>
  <c r="B1594" i="4"/>
  <c r="C1594" i="4"/>
  <c r="D1594" i="4"/>
  <c r="E1594" i="4"/>
  <c r="F1594" i="4"/>
  <c r="B1595" i="4"/>
  <c r="C1595" i="4"/>
  <c r="D1595" i="4"/>
  <c r="E1595" i="4"/>
  <c r="F1595" i="4"/>
  <c r="B1596" i="4"/>
  <c r="C1596" i="4"/>
  <c r="D1596" i="4"/>
  <c r="E1596" i="4"/>
  <c r="F1596" i="4"/>
  <c r="B1597" i="4"/>
  <c r="C1597" i="4"/>
  <c r="D1597" i="4"/>
  <c r="E1597" i="4"/>
  <c r="F1597" i="4"/>
  <c r="B1598" i="4"/>
  <c r="C1598" i="4"/>
  <c r="D1598" i="4"/>
  <c r="E1598" i="4"/>
  <c r="F1598" i="4"/>
  <c r="B1599" i="4"/>
  <c r="C1599" i="4"/>
  <c r="D1599" i="4"/>
  <c r="E1599" i="4"/>
  <c r="F1599" i="4"/>
  <c r="B1600" i="4"/>
  <c r="C1600" i="4"/>
  <c r="D1600" i="4"/>
  <c r="E1600" i="4"/>
  <c r="F1600" i="4"/>
  <c r="B1601" i="4"/>
  <c r="C1601" i="4"/>
  <c r="D1601" i="4"/>
  <c r="E1601" i="4"/>
  <c r="F1601" i="4"/>
  <c r="B1602" i="4"/>
  <c r="C1602" i="4"/>
  <c r="D1602" i="4"/>
  <c r="E1602" i="4"/>
  <c r="F1602" i="4"/>
  <c r="B1603" i="4"/>
  <c r="C1603" i="4"/>
  <c r="D1603" i="4"/>
  <c r="E1603" i="4"/>
  <c r="F1603" i="4"/>
  <c r="B1604" i="4"/>
  <c r="C1604" i="4"/>
  <c r="D1604" i="4"/>
  <c r="E1604" i="4"/>
  <c r="F1604" i="4"/>
  <c r="B1605" i="4"/>
  <c r="C1605" i="4"/>
  <c r="D1605" i="4"/>
  <c r="E1605" i="4"/>
  <c r="F1605" i="4"/>
  <c r="B1606" i="4"/>
  <c r="C1606" i="4"/>
  <c r="D1606" i="4"/>
  <c r="E1606" i="4"/>
  <c r="F1606" i="4"/>
  <c r="B1607" i="4"/>
  <c r="C1607" i="4"/>
  <c r="D1607" i="4"/>
  <c r="E1607" i="4"/>
  <c r="F1607" i="4"/>
  <c r="B1608" i="4"/>
  <c r="C1608" i="4"/>
  <c r="D1608" i="4"/>
  <c r="E1608" i="4"/>
  <c r="F1608" i="4"/>
  <c r="B1609" i="4"/>
  <c r="C1609" i="4"/>
  <c r="D1609" i="4"/>
  <c r="E1609" i="4"/>
  <c r="F1609" i="4"/>
  <c r="B1610" i="4"/>
  <c r="C1610" i="4"/>
  <c r="D1610" i="4"/>
  <c r="E1610" i="4"/>
  <c r="F1610" i="4"/>
  <c r="B1611" i="4"/>
  <c r="C1611" i="4"/>
  <c r="D1611" i="4"/>
  <c r="E1611" i="4"/>
  <c r="F1611" i="4"/>
  <c r="B1612" i="4"/>
  <c r="C1612" i="4"/>
  <c r="D1612" i="4"/>
  <c r="E1612" i="4"/>
  <c r="F1612" i="4"/>
  <c r="B1613" i="4"/>
  <c r="C1613" i="4"/>
  <c r="D1613" i="4"/>
  <c r="E1613" i="4"/>
  <c r="F1613" i="4"/>
  <c r="B1614" i="4"/>
  <c r="C1614" i="4"/>
  <c r="D1614" i="4"/>
  <c r="E1614" i="4"/>
  <c r="F1614" i="4"/>
  <c r="B1615" i="4"/>
  <c r="C1615" i="4"/>
  <c r="D1615" i="4"/>
  <c r="E1615" i="4"/>
  <c r="F1615" i="4"/>
  <c r="B1616" i="4"/>
  <c r="C1616" i="4"/>
  <c r="D1616" i="4"/>
  <c r="E1616" i="4"/>
  <c r="F1616" i="4"/>
  <c r="B1617" i="4"/>
  <c r="C1617" i="4"/>
  <c r="D1617" i="4"/>
  <c r="E1617" i="4"/>
  <c r="F1617" i="4"/>
  <c r="B1618" i="4"/>
  <c r="C1618" i="4"/>
  <c r="D1618" i="4"/>
  <c r="E1618" i="4"/>
  <c r="F1618" i="4"/>
  <c r="B1619" i="4"/>
  <c r="C1619" i="4"/>
  <c r="D1619" i="4"/>
  <c r="E1619" i="4"/>
  <c r="F1619" i="4"/>
  <c r="B1620" i="4"/>
  <c r="C1620" i="4"/>
  <c r="D1620" i="4"/>
  <c r="E1620" i="4"/>
  <c r="F1620" i="4"/>
  <c r="B1621" i="4"/>
  <c r="C1621" i="4"/>
  <c r="D1621" i="4"/>
  <c r="E1621" i="4"/>
  <c r="F1621" i="4"/>
  <c r="B1622" i="4"/>
  <c r="C1622" i="4"/>
  <c r="D1622" i="4"/>
  <c r="E1622" i="4"/>
  <c r="F1622" i="4"/>
  <c r="B1623" i="4"/>
  <c r="C1623" i="4"/>
  <c r="D1623" i="4"/>
  <c r="E1623" i="4"/>
  <c r="F1623" i="4"/>
  <c r="B1624" i="4"/>
  <c r="C1624" i="4"/>
  <c r="D1624" i="4"/>
  <c r="E1624" i="4"/>
  <c r="F1624" i="4"/>
  <c r="B1625" i="4"/>
  <c r="C1625" i="4"/>
  <c r="D1625" i="4"/>
  <c r="E1625" i="4"/>
  <c r="F1625" i="4"/>
  <c r="B1626" i="4"/>
  <c r="C1626" i="4"/>
  <c r="D1626" i="4"/>
  <c r="E1626" i="4"/>
  <c r="F1626" i="4"/>
  <c r="B1627" i="4"/>
  <c r="C1627" i="4"/>
  <c r="D1627" i="4"/>
  <c r="E1627" i="4"/>
  <c r="F1627" i="4"/>
  <c r="B1628" i="4"/>
  <c r="C1628" i="4"/>
  <c r="D1628" i="4"/>
  <c r="E1628" i="4"/>
  <c r="F1628" i="4"/>
  <c r="B1629" i="4"/>
  <c r="C1629" i="4"/>
  <c r="D1629" i="4"/>
  <c r="E1629" i="4"/>
  <c r="F1629" i="4"/>
  <c r="B1630" i="4"/>
  <c r="C1630" i="4"/>
  <c r="D1630" i="4"/>
  <c r="E1630" i="4"/>
  <c r="F1630" i="4"/>
  <c r="B1631" i="4"/>
  <c r="C1631" i="4"/>
  <c r="D1631" i="4"/>
  <c r="E1631" i="4"/>
  <c r="F1631" i="4"/>
  <c r="B1632" i="4"/>
  <c r="C1632" i="4"/>
  <c r="D1632" i="4"/>
  <c r="E1632" i="4"/>
  <c r="F1632" i="4"/>
  <c r="B1633" i="4"/>
  <c r="C1633" i="4"/>
  <c r="D1633" i="4"/>
  <c r="E1633" i="4"/>
  <c r="F1633" i="4"/>
  <c r="B1634" i="4"/>
  <c r="C1634" i="4"/>
  <c r="D1634" i="4"/>
  <c r="E1634" i="4"/>
  <c r="F1634" i="4"/>
  <c r="B1635" i="4"/>
  <c r="C1635" i="4"/>
  <c r="D1635" i="4"/>
  <c r="E1635" i="4"/>
  <c r="F1635" i="4"/>
  <c r="B1636" i="4"/>
  <c r="C1636" i="4"/>
  <c r="D1636" i="4"/>
  <c r="E1636" i="4"/>
  <c r="F1636" i="4"/>
  <c r="B1637" i="4"/>
  <c r="C1637" i="4"/>
  <c r="D1637" i="4"/>
  <c r="E1637" i="4"/>
  <c r="F1637" i="4"/>
  <c r="B1638" i="4"/>
  <c r="C1638" i="4"/>
  <c r="D1638" i="4"/>
  <c r="E1638" i="4"/>
  <c r="F1638" i="4"/>
  <c r="B1639" i="4"/>
  <c r="C1639" i="4"/>
  <c r="D1639" i="4"/>
  <c r="E1639" i="4"/>
  <c r="F1639" i="4"/>
  <c r="B1640" i="4"/>
  <c r="C1640" i="4"/>
  <c r="D1640" i="4"/>
  <c r="E1640" i="4"/>
  <c r="F1640" i="4"/>
  <c r="B1641" i="4"/>
  <c r="C1641" i="4"/>
  <c r="D1641" i="4"/>
  <c r="E1641" i="4"/>
  <c r="F1641" i="4"/>
  <c r="B1642" i="4"/>
  <c r="C1642" i="4"/>
  <c r="D1642" i="4"/>
  <c r="E1642" i="4"/>
  <c r="F1642" i="4"/>
  <c r="B1643" i="4"/>
  <c r="C1643" i="4"/>
  <c r="D1643" i="4"/>
  <c r="E1643" i="4"/>
  <c r="F1643" i="4"/>
  <c r="B1644" i="4"/>
  <c r="C1644" i="4"/>
  <c r="D1644" i="4"/>
  <c r="E1644" i="4"/>
  <c r="F1644" i="4"/>
  <c r="B1645" i="4"/>
  <c r="C1645" i="4"/>
  <c r="D1645" i="4"/>
  <c r="E1645" i="4"/>
  <c r="F1645" i="4"/>
  <c r="B1646" i="4"/>
  <c r="C1646" i="4"/>
  <c r="D1646" i="4"/>
  <c r="E1646" i="4"/>
  <c r="F1646" i="4"/>
  <c r="B1647" i="4"/>
  <c r="C1647" i="4"/>
  <c r="D1647" i="4"/>
  <c r="E1647" i="4"/>
  <c r="F1647" i="4"/>
  <c r="B1648" i="4"/>
  <c r="C1648" i="4"/>
  <c r="D1648" i="4"/>
  <c r="E1648" i="4"/>
  <c r="F1648" i="4"/>
  <c r="B1649" i="4"/>
  <c r="C1649" i="4"/>
  <c r="D1649" i="4"/>
  <c r="E1649" i="4"/>
  <c r="F1649" i="4"/>
  <c r="B1650" i="4"/>
  <c r="C1650" i="4"/>
  <c r="D1650" i="4"/>
  <c r="E1650" i="4"/>
  <c r="F1650" i="4"/>
  <c r="B1651" i="4"/>
  <c r="C1651" i="4"/>
  <c r="D1651" i="4"/>
  <c r="E1651" i="4"/>
  <c r="F1651" i="4"/>
  <c r="B1652" i="4"/>
  <c r="C1652" i="4"/>
  <c r="D1652" i="4"/>
  <c r="E1652" i="4"/>
  <c r="F1652" i="4"/>
  <c r="B1653" i="4"/>
  <c r="C1653" i="4"/>
  <c r="D1653" i="4"/>
  <c r="E1653" i="4"/>
  <c r="F1653" i="4"/>
  <c r="B1654" i="4"/>
  <c r="C1654" i="4"/>
  <c r="D1654" i="4"/>
  <c r="E1654" i="4"/>
  <c r="F1654" i="4"/>
  <c r="B1655" i="4"/>
  <c r="C1655" i="4"/>
  <c r="D1655" i="4"/>
  <c r="E1655" i="4"/>
  <c r="F1655" i="4"/>
  <c r="B1656" i="4"/>
  <c r="C1656" i="4"/>
  <c r="D1656" i="4"/>
  <c r="E1656" i="4"/>
  <c r="F1656" i="4"/>
  <c r="B1657" i="4"/>
  <c r="C1657" i="4"/>
  <c r="D1657" i="4"/>
  <c r="E1657" i="4"/>
  <c r="F1657" i="4"/>
  <c r="B1658" i="4"/>
  <c r="C1658" i="4"/>
  <c r="D1658" i="4"/>
  <c r="E1658" i="4"/>
  <c r="F1658" i="4"/>
  <c r="B1659" i="4"/>
  <c r="C1659" i="4"/>
  <c r="D1659" i="4"/>
  <c r="E1659" i="4"/>
  <c r="F1659" i="4"/>
  <c r="B1660" i="4"/>
  <c r="C1660" i="4"/>
  <c r="D1660" i="4"/>
  <c r="E1660" i="4"/>
  <c r="F1660" i="4"/>
  <c r="B1661" i="4"/>
  <c r="C1661" i="4"/>
  <c r="D1661" i="4"/>
  <c r="E1661" i="4"/>
  <c r="F1661" i="4"/>
  <c r="B1662" i="4"/>
  <c r="C1662" i="4"/>
  <c r="D1662" i="4"/>
  <c r="E1662" i="4"/>
  <c r="F1662" i="4"/>
  <c r="B1663" i="4"/>
  <c r="C1663" i="4"/>
  <c r="D1663" i="4"/>
  <c r="E1663" i="4"/>
  <c r="F1663" i="4"/>
  <c r="B1664" i="4"/>
  <c r="C1664" i="4"/>
  <c r="D1664" i="4"/>
  <c r="E1664" i="4"/>
  <c r="F1664" i="4"/>
  <c r="B1665" i="4"/>
  <c r="C1665" i="4"/>
  <c r="D1665" i="4"/>
  <c r="E1665" i="4"/>
  <c r="F1665" i="4"/>
  <c r="B1666" i="4"/>
  <c r="C1666" i="4"/>
  <c r="D1666" i="4"/>
  <c r="E1666" i="4"/>
  <c r="F1666" i="4"/>
  <c r="B1667" i="4"/>
  <c r="C1667" i="4"/>
  <c r="D1667" i="4"/>
  <c r="E1667" i="4"/>
  <c r="F1667" i="4"/>
  <c r="B1668" i="4"/>
  <c r="C1668" i="4"/>
  <c r="D1668" i="4"/>
  <c r="E1668" i="4"/>
  <c r="F1668" i="4"/>
  <c r="B1669" i="4"/>
  <c r="C1669" i="4"/>
  <c r="D1669" i="4"/>
  <c r="E1669" i="4"/>
  <c r="F1669" i="4"/>
  <c r="B1670" i="4"/>
  <c r="C1670" i="4"/>
  <c r="D1670" i="4"/>
  <c r="E1670" i="4"/>
  <c r="F1670" i="4"/>
  <c r="B1671" i="4"/>
  <c r="C1671" i="4"/>
  <c r="D1671" i="4"/>
  <c r="E1671" i="4"/>
  <c r="F1671" i="4"/>
  <c r="B1672" i="4"/>
  <c r="C1672" i="4"/>
  <c r="D1672" i="4"/>
  <c r="E1672" i="4"/>
  <c r="F1672" i="4"/>
  <c r="B1673" i="4"/>
  <c r="C1673" i="4"/>
  <c r="D1673" i="4"/>
  <c r="E1673" i="4"/>
  <c r="F1673" i="4"/>
  <c r="B1674" i="4"/>
  <c r="C1674" i="4"/>
  <c r="D1674" i="4"/>
  <c r="E1674" i="4"/>
  <c r="F1674" i="4"/>
  <c r="B1675" i="4"/>
  <c r="C1675" i="4"/>
  <c r="D1675" i="4"/>
  <c r="E1675" i="4"/>
  <c r="F1675" i="4"/>
  <c r="B1676" i="4"/>
  <c r="C1676" i="4"/>
  <c r="D1676" i="4"/>
  <c r="E1676" i="4"/>
  <c r="F1676" i="4"/>
  <c r="B1677" i="4"/>
  <c r="C1677" i="4"/>
  <c r="D1677" i="4"/>
  <c r="E1677" i="4"/>
  <c r="F1677" i="4"/>
  <c r="B1678" i="4"/>
  <c r="C1678" i="4"/>
  <c r="D1678" i="4"/>
  <c r="E1678" i="4"/>
  <c r="F1678" i="4"/>
  <c r="B1679" i="4"/>
  <c r="C1679" i="4"/>
  <c r="D1679" i="4"/>
  <c r="E1679" i="4"/>
  <c r="F1679" i="4"/>
  <c r="B1680" i="4"/>
  <c r="C1680" i="4"/>
  <c r="D1680" i="4"/>
  <c r="E1680" i="4"/>
  <c r="F1680" i="4"/>
  <c r="B1681" i="4"/>
  <c r="C1681" i="4"/>
  <c r="D1681" i="4"/>
  <c r="E1681" i="4"/>
  <c r="F1681" i="4"/>
  <c r="B1682" i="4"/>
  <c r="C1682" i="4"/>
  <c r="D1682" i="4"/>
  <c r="E1682" i="4"/>
  <c r="F1682" i="4"/>
  <c r="B1683" i="4"/>
  <c r="C1683" i="4"/>
  <c r="D1683" i="4"/>
  <c r="E1683" i="4"/>
  <c r="F1683" i="4"/>
  <c r="B1684" i="4"/>
  <c r="C1684" i="4"/>
  <c r="D1684" i="4"/>
  <c r="E1684" i="4"/>
  <c r="F1684" i="4"/>
  <c r="B1685" i="4"/>
  <c r="C1685" i="4"/>
  <c r="D1685" i="4"/>
  <c r="E1685" i="4"/>
  <c r="F1685" i="4"/>
  <c r="B1686" i="4"/>
  <c r="C1686" i="4"/>
  <c r="D1686" i="4"/>
  <c r="E1686" i="4"/>
  <c r="F1686" i="4"/>
  <c r="B1687" i="4"/>
  <c r="C1687" i="4"/>
  <c r="D1687" i="4"/>
  <c r="E1687" i="4"/>
  <c r="F1687" i="4"/>
  <c r="B1688" i="4"/>
  <c r="C1688" i="4"/>
  <c r="D1688" i="4"/>
  <c r="E1688" i="4"/>
  <c r="F1688" i="4"/>
  <c r="B1689" i="4"/>
  <c r="C1689" i="4"/>
  <c r="D1689" i="4"/>
  <c r="E1689" i="4"/>
  <c r="F1689" i="4"/>
  <c r="B1690" i="4"/>
  <c r="C1690" i="4"/>
  <c r="D1690" i="4"/>
  <c r="E1690" i="4"/>
  <c r="F1690" i="4"/>
  <c r="B1691" i="4"/>
  <c r="C1691" i="4"/>
  <c r="D1691" i="4"/>
  <c r="E1691" i="4"/>
  <c r="F1691" i="4"/>
  <c r="B1692" i="4"/>
  <c r="C1692" i="4"/>
  <c r="D1692" i="4"/>
  <c r="E1692" i="4"/>
  <c r="F1692" i="4"/>
  <c r="B1693" i="4"/>
  <c r="C1693" i="4"/>
  <c r="D1693" i="4"/>
  <c r="E1693" i="4"/>
  <c r="F1693" i="4"/>
  <c r="B1694" i="4"/>
  <c r="C1694" i="4"/>
  <c r="D1694" i="4"/>
  <c r="E1694" i="4"/>
  <c r="F1694" i="4"/>
  <c r="B1695" i="4"/>
  <c r="C1695" i="4"/>
  <c r="D1695" i="4"/>
  <c r="E1695" i="4"/>
  <c r="F1695" i="4"/>
  <c r="B1696" i="4"/>
  <c r="C1696" i="4"/>
  <c r="D1696" i="4"/>
  <c r="E1696" i="4"/>
  <c r="F1696" i="4"/>
  <c r="B1697" i="4"/>
  <c r="C1697" i="4"/>
  <c r="D1697" i="4"/>
  <c r="E1697" i="4"/>
  <c r="F1697" i="4"/>
  <c r="B1698" i="4"/>
  <c r="C1698" i="4"/>
  <c r="D1698" i="4"/>
  <c r="E1698" i="4"/>
  <c r="F1698" i="4"/>
  <c r="B1699" i="4"/>
  <c r="C1699" i="4"/>
  <c r="D1699" i="4"/>
  <c r="E1699" i="4"/>
  <c r="F1699" i="4"/>
  <c r="B1700" i="4"/>
  <c r="C1700" i="4"/>
  <c r="D1700" i="4"/>
  <c r="E1700" i="4"/>
  <c r="F1700" i="4"/>
  <c r="B1701" i="4"/>
  <c r="C1701" i="4"/>
  <c r="D1701" i="4"/>
  <c r="E1701" i="4"/>
  <c r="F1701" i="4"/>
  <c r="B1702" i="4"/>
  <c r="C1702" i="4"/>
  <c r="D1702" i="4"/>
  <c r="E1702" i="4"/>
  <c r="F1702" i="4"/>
  <c r="B1703" i="4"/>
  <c r="C1703" i="4"/>
  <c r="D1703" i="4"/>
  <c r="E1703" i="4"/>
  <c r="F1703" i="4"/>
  <c r="B1704" i="4"/>
  <c r="C1704" i="4"/>
  <c r="D1704" i="4"/>
  <c r="E1704" i="4"/>
  <c r="F1704" i="4"/>
  <c r="B1705" i="4"/>
  <c r="C1705" i="4"/>
  <c r="D1705" i="4"/>
  <c r="E1705" i="4"/>
  <c r="F1705" i="4"/>
  <c r="B1706" i="4"/>
  <c r="C1706" i="4"/>
  <c r="D1706" i="4"/>
  <c r="E1706" i="4"/>
  <c r="F1706" i="4"/>
  <c r="B1707" i="4"/>
  <c r="C1707" i="4"/>
  <c r="D1707" i="4"/>
  <c r="E1707" i="4"/>
  <c r="F1707" i="4"/>
  <c r="B1708" i="4"/>
  <c r="C1708" i="4"/>
  <c r="D1708" i="4"/>
  <c r="E1708" i="4"/>
  <c r="F1708" i="4"/>
  <c r="B1709" i="4"/>
  <c r="C1709" i="4"/>
  <c r="D1709" i="4"/>
  <c r="E1709" i="4"/>
  <c r="F1709" i="4"/>
  <c r="B1710" i="4"/>
  <c r="C1710" i="4"/>
  <c r="D1710" i="4"/>
  <c r="E1710" i="4"/>
  <c r="F1710" i="4"/>
  <c r="B1711" i="4"/>
  <c r="C1711" i="4"/>
  <c r="D1711" i="4"/>
  <c r="E1711" i="4"/>
  <c r="F1711" i="4"/>
  <c r="B1712" i="4"/>
  <c r="C1712" i="4"/>
  <c r="D1712" i="4"/>
  <c r="E1712" i="4"/>
  <c r="F1712" i="4"/>
  <c r="B1713" i="4"/>
  <c r="C1713" i="4"/>
  <c r="D1713" i="4"/>
  <c r="E1713" i="4"/>
  <c r="F1713" i="4"/>
  <c r="B1714" i="4"/>
  <c r="C1714" i="4"/>
  <c r="D1714" i="4"/>
  <c r="E1714" i="4"/>
  <c r="F1714" i="4"/>
  <c r="B1715" i="4"/>
  <c r="C1715" i="4"/>
  <c r="D1715" i="4"/>
  <c r="E1715" i="4"/>
  <c r="F1715" i="4"/>
  <c r="B1716" i="4"/>
  <c r="C1716" i="4"/>
  <c r="D1716" i="4"/>
  <c r="E1716" i="4"/>
  <c r="F1716" i="4"/>
  <c r="B1717" i="4"/>
  <c r="C1717" i="4"/>
  <c r="D1717" i="4"/>
  <c r="E1717" i="4"/>
  <c r="F1717" i="4"/>
  <c r="B1718" i="4"/>
  <c r="C1718" i="4"/>
  <c r="D1718" i="4"/>
  <c r="E1718" i="4"/>
  <c r="F1718" i="4"/>
  <c r="B1719" i="4"/>
  <c r="C1719" i="4"/>
  <c r="D1719" i="4"/>
  <c r="E1719" i="4"/>
  <c r="F1719" i="4"/>
  <c r="B1720" i="4"/>
  <c r="C1720" i="4"/>
  <c r="D1720" i="4"/>
  <c r="E1720" i="4"/>
  <c r="F1720" i="4"/>
  <c r="B1721" i="4"/>
  <c r="C1721" i="4"/>
  <c r="D1721" i="4"/>
  <c r="E1721" i="4"/>
  <c r="F1721" i="4"/>
  <c r="B1722" i="4"/>
  <c r="C1722" i="4"/>
  <c r="D1722" i="4"/>
  <c r="E1722" i="4"/>
  <c r="F1722" i="4"/>
  <c r="B1723" i="4"/>
  <c r="C1723" i="4"/>
  <c r="D1723" i="4"/>
  <c r="E1723" i="4"/>
  <c r="F1723" i="4"/>
  <c r="B1724" i="4"/>
  <c r="C1724" i="4"/>
  <c r="D1724" i="4"/>
  <c r="E1724" i="4"/>
  <c r="F1724" i="4"/>
  <c r="B1725" i="4"/>
  <c r="C1725" i="4"/>
  <c r="D1725" i="4"/>
  <c r="E1725" i="4"/>
  <c r="F1725" i="4"/>
  <c r="B1726" i="4"/>
  <c r="C1726" i="4"/>
  <c r="D1726" i="4"/>
  <c r="E1726" i="4"/>
  <c r="F1726" i="4"/>
  <c r="B1727" i="4"/>
  <c r="C1727" i="4"/>
  <c r="D1727" i="4"/>
  <c r="E1727" i="4"/>
  <c r="F1727" i="4"/>
  <c r="B1728" i="4"/>
  <c r="C1728" i="4"/>
  <c r="D1728" i="4"/>
  <c r="E1728" i="4"/>
  <c r="F1728" i="4"/>
  <c r="B1729" i="4"/>
  <c r="C1729" i="4"/>
  <c r="D1729" i="4"/>
  <c r="E1729" i="4"/>
  <c r="F1729" i="4"/>
  <c r="B1730" i="4"/>
  <c r="C1730" i="4"/>
  <c r="D1730" i="4"/>
  <c r="E1730" i="4"/>
  <c r="F1730" i="4"/>
  <c r="B1731" i="4"/>
  <c r="C1731" i="4"/>
  <c r="D1731" i="4"/>
  <c r="E1731" i="4"/>
  <c r="F1731" i="4"/>
  <c r="B1732" i="4"/>
  <c r="C1732" i="4"/>
  <c r="D1732" i="4"/>
  <c r="E1732" i="4"/>
  <c r="F1732" i="4"/>
  <c r="B1733" i="4"/>
  <c r="C1733" i="4"/>
  <c r="D1733" i="4"/>
  <c r="E1733" i="4"/>
  <c r="F1733" i="4"/>
  <c r="B1734" i="4"/>
  <c r="C1734" i="4"/>
  <c r="D1734" i="4"/>
  <c r="E1734" i="4"/>
  <c r="F1734" i="4"/>
  <c r="B1735" i="4"/>
  <c r="C1735" i="4"/>
  <c r="D1735" i="4"/>
  <c r="E1735" i="4"/>
  <c r="F1735" i="4"/>
  <c r="B1736" i="4"/>
  <c r="C1736" i="4"/>
  <c r="D1736" i="4"/>
  <c r="E1736" i="4"/>
  <c r="F1736" i="4"/>
  <c r="B1737" i="4"/>
  <c r="C1737" i="4"/>
  <c r="D1737" i="4"/>
  <c r="E1737" i="4"/>
  <c r="F1737" i="4"/>
  <c r="B1738" i="4"/>
  <c r="C1738" i="4"/>
  <c r="D1738" i="4"/>
  <c r="E1738" i="4"/>
  <c r="F1738" i="4"/>
  <c r="B1739" i="4"/>
  <c r="C1739" i="4"/>
  <c r="D1739" i="4"/>
  <c r="E1739" i="4"/>
  <c r="F1739" i="4"/>
  <c r="B1740" i="4"/>
  <c r="C1740" i="4"/>
  <c r="D1740" i="4"/>
  <c r="E1740" i="4"/>
  <c r="F1740" i="4"/>
  <c r="B1741" i="4"/>
  <c r="C1741" i="4"/>
  <c r="D1741" i="4"/>
  <c r="E1741" i="4"/>
  <c r="F1741" i="4"/>
  <c r="B1742" i="4"/>
  <c r="C1742" i="4"/>
  <c r="D1742" i="4"/>
  <c r="E1742" i="4"/>
  <c r="F1742" i="4"/>
  <c r="B1743" i="4"/>
  <c r="C1743" i="4"/>
  <c r="D1743" i="4"/>
  <c r="E1743" i="4"/>
  <c r="F1743" i="4"/>
  <c r="B1744" i="4"/>
  <c r="C1744" i="4"/>
  <c r="D1744" i="4"/>
  <c r="E1744" i="4"/>
  <c r="F1744" i="4"/>
  <c r="B1745" i="4"/>
  <c r="C1745" i="4"/>
  <c r="D1745" i="4"/>
  <c r="E1745" i="4"/>
  <c r="F1745" i="4"/>
  <c r="B1746" i="4"/>
  <c r="C1746" i="4"/>
  <c r="D1746" i="4"/>
  <c r="E1746" i="4"/>
  <c r="F1746" i="4"/>
  <c r="B1747" i="4"/>
  <c r="C1747" i="4"/>
  <c r="D1747" i="4"/>
  <c r="E1747" i="4"/>
  <c r="F1747" i="4"/>
  <c r="B1748" i="4"/>
  <c r="C1748" i="4"/>
  <c r="D1748" i="4"/>
  <c r="E1748" i="4"/>
  <c r="F1748" i="4"/>
  <c r="B1749" i="4"/>
  <c r="C1749" i="4"/>
  <c r="D1749" i="4"/>
  <c r="E1749" i="4"/>
  <c r="F1749" i="4"/>
  <c r="B1750" i="4"/>
  <c r="C1750" i="4"/>
  <c r="D1750" i="4"/>
  <c r="E1750" i="4"/>
  <c r="F1750" i="4"/>
  <c r="B1751" i="4"/>
  <c r="C1751" i="4"/>
  <c r="D1751" i="4"/>
  <c r="E1751" i="4"/>
  <c r="F1751" i="4"/>
  <c r="B1752" i="4"/>
  <c r="C1752" i="4"/>
  <c r="D1752" i="4"/>
  <c r="E1752" i="4"/>
  <c r="F1752" i="4"/>
  <c r="B1753" i="4"/>
  <c r="C1753" i="4"/>
  <c r="D1753" i="4"/>
  <c r="E1753" i="4"/>
  <c r="F1753" i="4"/>
  <c r="B1754" i="4"/>
  <c r="C1754" i="4"/>
  <c r="D1754" i="4"/>
  <c r="E1754" i="4"/>
  <c r="F1754" i="4"/>
  <c r="B1755" i="4"/>
  <c r="C1755" i="4"/>
  <c r="D1755" i="4"/>
  <c r="E1755" i="4"/>
  <c r="F1755" i="4"/>
  <c r="B1756" i="4"/>
  <c r="C1756" i="4"/>
  <c r="D1756" i="4"/>
  <c r="E1756" i="4"/>
  <c r="F1756" i="4"/>
  <c r="B1757" i="4"/>
  <c r="C1757" i="4"/>
  <c r="D1757" i="4"/>
  <c r="E1757" i="4"/>
  <c r="F1757" i="4"/>
  <c r="B1758" i="4"/>
  <c r="C1758" i="4"/>
  <c r="D1758" i="4"/>
  <c r="E1758" i="4"/>
  <c r="F1758" i="4"/>
  <c r="B1759" i="4"/>
  <c r="C1759" i="4"/>
  <c r="D1759" i="4"/>
  <c r="E1759" i="4"/>
  <c r="F1759" i="4"/>
  <c r="B1760" i="4"/>
  <c r="C1760" i="4"/>
  <c r="D1760" i="4"/>
  <c r="E1760" i="4"/>
  <c r="F1760" i="4"/>
  <c r="B1761" i="4"/>
  <c r="C1761" i="4"/>
  <c r="D1761" i="4"/>
  <c r="E1761" i="4"/>
  <c r="F1761" i="4"/>
  <c r="B1762" i="4"/>
  <c r="C1762" i="4"/>
  <c r="D1762" i="4"/>
  <c r="E1762" i="4"/>
  <c r="F1762" i="4"/>
  <c r="B1763" i="4"/>
  <c r="C1763" i="4"/>
  <c r="D1763" i="4"/>
  <c r="E1763" i="4"/>
  <c r="F1763" i="4"/>
  <c r="B1764" i="4"/>
  <c r="C1764" i="4"/>
  <c r="D1764" i="4"/>
  <c r="E1764" i="4"/>
  <c r="F1764" i="4"/>
  <c r="B1765" i="4"/>
  <c r="C1765" i="4"/>
  <c r="D1765" i="4"/>
  <c r="E1765" i="4"/>
  <c r="F1765" i="4"/>
  <c r="B1766" i="4"/>
  <c r="C1766" i="4"/>
  <c r="D1766" i="4"/>
  <c r="E1766" i="4"/>
  <c r="F1766" i="4"/>
  <c r="B1767" i="4"/>
  <c r="C1767" i="4"/>
  <c r="D1767" i="4"/>
  <c r="E1767" i="4"/>
  <c r="F1767" i="4"/>
  <c r="B1768" i="4"/>
  <c r="C1768" i="4"/>
  <c r="D1768" i="4"/>
  <c r="E1768" i="4"/>
  <c r="F1768" i="4"/>
  <c r="B1769" i="4"/>
  <c r="C1769" i="4"/>
  <c r="D1769" i="4"/>
  <c r="E1769" i="4"/>
  <c r="F1769" i="4"/>
  <c r="B1770" i="4"/>
  <c r="C1770" i="4"/>
  <c r="D1770" i="4"/>
  <c r="E1770" i="4"/>
  <c r="F1770" i="4"/>
  <c r="B1771" i="4"/>
  <c r="C1771" i="4"/>
  <c r="D1771" i="4"/>
  <c r="E1771" i="4"/>
  <c r="F1771" i="4"/>
  <c r="B1772" i="4"/>
  <c r="C1772" i="4"/>
  <c r="D1772" i="4"/>
  <c r="E1772" i="4"/>
  <c r="F1772" i="4"/>
  <c r="B1773" i="4"/>
  <c r="C1773" i="4"/>
  <c r="D1773" i="4"/>
  <c r="E1773" i="4"/>
  <c r="F1773" i="4"/>
  <c r="B1774" i="4"/>
  <c r="C1774" i="4"/>
  <c r="D1774" i="4"/>
  <c r="E1774" i="4"/>
  <c r="F1774" i="4"/>
  <c r="B1775" i="4"/>
  <c r="C1775" i="4"/>
  <c r="D1775" i="4"/>
  <c r="E1775" i="4"/>
  <c r="F1775" i="4"/>
  <c r="B1776" i="4"/>
  <c r="C1776" i="4"/>
  <c r="D1776" i="4"/>
  <c r="E1776" i="4"/>
  <c r="F1776" i="4"/>
  <c r="B1777" i="4"/>
  <c r="C1777" i="4"/>
  <c r="D1777" i="4"/>
  <c r="E1777" i="4"/>
  <c r="F1777" i="4"/>
  <c r="B1778" i="4"/>
  <c r="C1778" i="4"/>
  <c r="D1778" i="4"/>
  <c r="E1778" i="4"/>
  <c r="F1778" i="4"/>
  <c r="B1779" i="4"/>
  <c r="C1779" i="4"/>
  <c r="D1779" i="4"/>
  <c r="E1779" i="4"/>
  <c r="F1779" i="4"/>
  <c r="B1780" i="4"/>
  <c r="C1780" i="4"/>
  <c r="D1780" i="4"/>
  <c r="E1780" i="4"/>
  <c r="F1780" i="4"/>
  <c r="B1781" i="4"/>
  <c r="C1781" i="4"/>
  <c r="D1781" i="4"/>
  <c r="E1781" i="4"/>
  <c r="F1781" i="4"/>
  <c r="B1782" i="4"/>
  <c r="C1782" i="4"/>
  <c r="D1782" i="4"/>
  <c r="E1782" i="4"/>
  <c r="F1782" i="4"/>
  <c r="B1783" i="4"/>
  <c r="C1783" i="4"/>
  <c r="D1783" i="4"/>
  <c r="E1783" i="4"/>
  <c r="F1783" i="4"/>
  <c r="B1784" i="4"/>
  <c r="C1784" i="4"/>
  <c r="D1784" i="4"/>
  <c r="E1784" i="4"/>
  <c r="F1784" i="4"/>
  <c r="B1785" i="4"/>
  <c r="C1785" i="4"/>
  <c r="D1785" i="4"/>
  <c r="E1785" i="4"/>
  <c r="F1785" i="4"/>
  <c r="B1786" i="4"/>
  <c r="C1786" i="4"/>
  <c r="D1786" i="4"/>
  <c r="E1786" i="4"/>
  <c r="F1786" i="4"/>
  <c r="B1787" i="4"/>
  <c r="C1787" i="4"/>
  <c r="D1787" i="4"/>
  <c r="E1787" i="4"/>
  <c r="F1787" i="4"/>
  <c r="B1788" i="4"/>
  <c r="C1788" i="4"/>
  <c r="D1788" i="4"/>
  <c r="E1788" i="4"/>
  <c r="F1788" i="4"/>
  <c r="B1789" i="4"/>
  <c r="C1789" i="4"/>
  <c r="D1789" i="4"/>
  <c r="E1789" i="4"/>
  <c r="F1789" i="4"/>
  <c r="B1790" i="4"/>
  <c r="C1790" i="4"/>
  <c r="D1790" i="4"/>
  <c r="E1790" i="4"/>
  <c r="F1790" i="4"/>
  <c r="B1791" i="4"/>
  <c r="C1791" i="4"/>
  <c r="D1791" i="4"/>
  <c r="E1791" i="4"/>
  <c r="F1791" i="4"/>
  <c r="B1792" i="4"/>
  <c r="C1792" i="4"/>
  <c r="D1792" i="4"/>
  <c r="E1792" i="4"/>
  <c r="F1792" i="4"/>
  <c r="B1793" i="4"/>
  <c r="C1793" i="4"/>
  <c r="D1793" i="4"/>
  <c r="E1793" i="4"/>
  <c r="F1793" i="4"/>
  <c r="B1794" i="4"/>
  <c r="C1794" i="4"/>
  <c r="D1794" i="4"/>
  <c r="E1794" i="4"/>
  <c r="F1794" i="4"/>
  <c r="B1795" i="4"/>
  <c r="C1795" i="4"/>
  <c r="D1795" i="4"/>
  <c r="E1795" i="4"/>
  <c r="F1795" i="4"/>
  <c r="B1796" i="4"/>
  <c r="C1796" i="4"/>
  <c r="D1796" i="4"/>
  <c r="E1796" i="4"/>
  <c r="F1796" i="4"/>
  <c r="B1797" i="4"/>
  <c r="C1797" i="4"/>
  <c r="D1797" i="4"/>
  <c r="E1797" i="4"/>
  <c r="F1797" i="4"/>
  <c r="B1798" i="4"/>
  <c r="C1798" i="4"/>
  <c r="D1798" i="4"/>
  <c r="E1798" i="4"/>
  <c r="F1798" i="4"/>
  <c r="B1799" i="4"/>
  <c r="C1799" i="4"/>
  <c r="D1799" i="4"/>
  <c r="E1799" i="4"/>
  <c r="F1799" i="4"/>
  <c r="B1800" i="4"/>
  <c r="C1800" i="4"/>
  <c r="D1800" i="4"/>
  <c r="E1800" i="4"/>
  <c r="F1800" i="4"/>
  <c r="B1801" i="4"/>
  <c r="C1801" i="4"/>
  <c r="D1801" i="4"/>
  <c r="E1801" i="4"/>
  <c r="F1801" i="4"/>
  <c r="B1802" i="4"/>
  <c r="C1802" i="4"/>
  <c r="D1802" i="4"/>
  <c r="E1802" i="4"/>
  <c r="F1802" i="4"/>
  <c r="B1803" i="4"/>
  <c r="C1803" i="4"/>
  <c r="D1803" i="4"/>
  <c r="E1803" i="4"/>
  <c r="F1803" i="4"/>
  <c r="B1804" i="4"/>
  <c r="C1804" i="4"/>
  <c r="D1804" i="4"/>
  <c r="E1804" i="4"/>
  <c r="F1804" i="4"/>
  <c r="B1805" i="4"/>
  <c r="C1805" i="4"/>
  <c r="D1805" i="4"/>
  <c r="E1805" i="4"/>
  <c r="F1805" i="4"/>
  <c r="B1806" i="4"/>
  <c r="C1806" i="4"/>
  <c r="D1806" i="4"/>
  <c r="E1806" i="4"/>
  <c r="F1806" i="4"/>
  <c r="B1807" i="4"/>
  <c r="C1807" i="4"/>
  <c r="D1807" i="4"/>
  <c r="E1807" i="4"/>
  <c r="F1807" i="4"/>
  <c r="B1808" i="4"/>
  <c r="C1808" i="4"/>
  <c r="D1808" i="4"/>
  <c r="E1808" i="4"/>
  <c r="F1808" i="4"/>
  <c r="B1809" i="4"/>
  <c r="C1809" i="4"/>
  <c r="D1809" i="4"/>
  <c r="E1809" i="4"/>
  <c r="F1809" i="4"/>
  <c r="B1810" i="4"/>
  <c r="C1810" i="4"/>
  <c r="D1810" i="4"/>
  <c r="E1810" i="4"/>
  <c r="F1810" i="4"/>
  <c r="B1811" i="4"/>
  <c r="C1811" i="4"/>
  <c r="D1811" i="4"/>
  <c r="E1811" i="4"/>
  <c r="F1811" i="4"/>
  <c r="B1812" i="4"/>
  <c r="C1812" i="4"/>
  <c r="D1812" i="4"/>
  <c r="E1812" i="4"/>
  <c r="F1812" i="4"/>
  <c r="B1813" i="4"/>
  <c r="C1813" i="4"/>
  <c r="D1813" i="4"/>
  <c r="E1813" i="4"/>
  <c r="F1813" i="4"/>
  <c r="B1814" i="4"/>
  <c r="C1814" i="4"/>
  <c r="D1814" i="4"/>
  <c r="E1814" i="4"/>
  <c r="F1814" i="4"/>
  <c r="B1815" i="4"/>
  <c r="C1815" i="4"/>
  <c r="D1815" i="4"/>
  <c r="E1815" i="4"/>
  <c r="F1815" i="4"/>
  <c r="B1816" i="4"/>
  <c r="C1816" i="4"/>
  <c r="D1816" i="4"/>
  <c r="E1816" i="4"/>
  <c r="F1816" i="4"/>
  <c r="B1817" i="4"/>
  <c r="C1817" i="4"/>
  <c r="D1817" i="4"/>
  <c r="E1817" i="4"/>
  <c r="F1817" i="4"/>
  <c r="B1818" i="4"/>
  <c r="C1818" i="4"/>
  <c r="D1818" i="4"/>
  <c r="E1818" i="4"/>
  <c r="F1818" i="4"/>
  <c r="B1819" i="4"/>
  <c r="C1819" i="4"/>
  <c r="D1819" i="4"/>
  <c r="E1819" i="4"/>
  <c r="F1819" i="4"/>
  <c r="B1820" i="4"/>
  <c r="C1820" i="4"/>
  <c r="D1820" i="4"/>
  <c r="E1820" i="4"/>
  <c r="F1820" i="4"/>
  <c r="B1821" i="4"/>
  <c r="C1821" i="4"/>
  <c r="D1821" i="4"/>
  <c r="E1821" i="4"/>
  <c r="F1821" i="4"/>
  <c r="B1822" i="4"/>
  <c r="C1822" i="4"/>
  <c r="D1822" i="4"/>
  <c r="E1822" i="4"/>
  <c r="F1822" i="4"/>
  <c r="B1823" i="4"/>
  <c r="C1823" i="4"/>
  <c r="D1823" i="4"/>
  <c r="E1823" i="4"/>
  <c r="F1823" i="4"/>
  <c r="B1824" i="4"/>
  <c r="C1824" i="4"/>
  <c r="D1824" i="4"/>
  <c r="E1824" i="4"/>
  <c r="F1824" i="4"/>
  <c r="B1825" i="4"/>
  <c r="C1825" i="4"/>
  <c r="D1825" i="4"/>
  <c r="E1825" i="4"/>
  <c r="F1825" i="4"/>
  <c r="B1826" i="4"/>
  <c r="C1826" i="4"/>
  <c r="D1826" i="4"/>
  <c r="E1826" i="4"/>
  <c r="F1826" i="4"/>
  <c r="B1827" i="4"/>
  <c r="C1827" i="4"/>
  <c r="D1827" i="4"/>
  <c r="E1827" i="4"/>
  <c r="F1827" i="4"/>
  <c r="B1828" i="4"/>
  <c r="C1828" i="4"/>
  <c r="D1828" i="4"/>
  <c r="E1828" i="4"/>
  <c r="F1828" i="4"/>
  <c r="B1829" i="4"/>
  <c r="C1829" i="4"/>
  <c r="D1829" i="4"/>
  <c r="E1829" i="4"/>
  <c r="F1829" i="4"/>
  <c r="B1830" i="4"/>
  <c r="C1830" i="4"/>
  <c r="D1830" i="4"/>
  <c r="E1830" i="4"/>
  <c r="F1830" i="4"/>
  <c r="B1831" i="4"/>
  <c r="C1831" i="4"/>
  <c r="D1831" i="4"/>
  <c r="E1831" i="4"/>
  <c r="F1831" i="4"/>
  <c r="B1832" i="4"/>
  <c r="C1832" i="4"/>
  <c r="D1832" i="4"/>
  <c r="E1832" i="4"/>
  <c r="F1832" i="4"/>
  <c r="B1833" i="4"/>
  <c r="C1833" i="4"/>
  <c r="D1833" i="4"/>
  <c r="E1833" i="4"/>
  <c r="F1833" i="4"/>
  <c r="B1834" i="4"/>
  <c r="C1834" i="4"/>
  <c r="D1834" i="4"/>
  <c r="E1834" i="4"/>
  <c r="F1834" i="4"/>
  <c r="B1835" i="4"/>
  <c r="C1835" i="4"/>
  <c r="D1835" i="4"/>
  <c r="E1835" i="4"/>
  <c r="F1835" i="4"/>
  <c r="B1836" i="4"/>
  <c r="C1836" i="4"/>
  <c r="D1836" i="4"/>
  <c r="E1836" i="4"/>
  <c r="F1836" i="4"/>
  <c r="B1837" i="4"/>
  <c r="C1837" i="4"/>
  <c r="D1837" i="4"/>
  <c r="E1837" i="4"/>
  <c r="F1837" i="4"/>
  <c r="B1838" i="4"/>
  <c r="C1838" i="4"/>
  <c r="D1838" i="4"/>
  <c r="E1838" i="4"/>
  <c r="F1838" i="4"/>
  <c r="B1839" i="4"/>
  <c r="C1839" i="4"/>
  <c r="D1839" i="4"/>
  <c r="E1839" i="4"/>
  <c r="F1839" i="4"/>
  <c r="B1840" i="4"/>
  <c r="C1840" i="4"/>
  <c r="D1840" i="4"/>
  <c r="E1840" i="4"/>
  <c r="F1840" i="4"/>
  <c r="B1841" i="4"/>
  <c r="C1841" i="4"/>
  <c r="D1841" i="4"/>
  <c r="E1841" i="4"/>
  <c r="F1841" i="4"/>
  <c r="B1842" i="4"/>
  <c r="C1842" i="4"/>
  <c r="D1842" i="4"/>
  <c r="E1842" i="4"/>
  <c r="F1842" i="4"/>
  <c r="B1843" i="4"/>
  <c r="C1843" i="4"/>
  <c r="D1843" i="4"/>
  <c r="E1843" i="4"/>
  <c r="F1843" i="4"/>
  <c r="B1844" i="4"/>
  <c r="C1844" i="4"/>
  <c r="D1844" i="4"/>
  <c r="E1844" i="4"/>
  <c r="F1844" i="4"/>
  <c r="B1845" i="4"/>
  <c r="C1845" i="4"/>
  <c r="D1845" i="4"/>
  <c r="E1845" i="4"/>
  <c r="F1845" i="4"/>
  <c r="B1846" i="4"/>
  <c r="C1846" i="4"/>
  <c r="D1846" i="4"/>
  <c r="E1846" i="4"/>
  <c r="F1846" i="4"/>
  <c r="B1847" i="4"/>
  <c r="C1847" i="4"/>
  <c r="D1847" i="4"/>
  <c r="E1847" i="4"/>
  <c r="F1847" i="4"/>
  <c r="B1848" i="4"/>
  <c r="C1848" i="4"/>
  <c r="D1848" i="4"/>
  <c r="E1848" i="4"/>
  <c r="F1848" i="4"/>
  <c r="B1849" i="4"/>
  <c r="C1849" i="4"/>
  <c r="D1849" i="4"/>
  <c r="E1849" i="4"/>
  <c r="F1849" i="4"/>
  <c r="B1850" i="4"/>
  <c r="C1850" i="4"/>
  <c r="D1850" i="4"/>
  <c r="E1850" i="4"/>
  <c r="F1850" i="4"/>
  <c r="B1851" i="4"/>
  <c r="C1851" i="4"/>
  <c r="D1851" i="4"/>
  <c r="E1851" i="4"/>
  <c r="F1851" i="4"/>
  <c r="B1852" i="4"/>
  <c r="C1852" i="4"/>
  <c r="D1852" i="4"/>
  <c r="E1852" i="4"/>
  <c r="F1852" i="4"/>
  <c r="B1853" i="4"/>
  <c r="C1853" i="4"/>
  <c r="D1853" i="4"/>
  <c r="E1853" i="4"/>
  <c r="F1853" i="4"/>
  <c r="B1854" i="4"/>
  <c r="C1854" i="4"/>
  <c r="D1854" i="4"/>
  <c r="E1854" i="4"/>
  <c r="F1854" i="4"/>
  <c r="B1855" i="4"/>
  <c r="C1855" i="4"/>
  <c r="D1855" i="4"/>
  <c r="E1855" i="4"/>
  <c r="F1855" i="4"/>
  <c r="B1856" i="4"/>
  <c r="C1856" i="4"/>
  <c r="D1856" i="4"/>
  <c r="E1856" i="4"/>
  <c r="F1856" i="4"/>
  <c r="B1857" i="4"/>
  <c r="C1857" i="4"/>
  <c r="D1857" i="4"/>
  <c r="E1857" i="4"/>
  <c r="F1857" i="4"/>
  <c r="B1858" i="4"/>
  <c r="C1858" i="4"/>
  <c r="D1858" i="4"/>
  <c r="E1858" i="4"/>
  <c r="F1858" i="4"/>
  <c r="B1859" i="4"/>
  <c r="C1859" i="4"/>
  <c r="D1859" i="4"/>
  <c r="E1859" i="4"/>
  <c r="F1859" i="4"/>
  <c r="B1860" i="4"/>
  <c r="C1860" i="4"/>
  <c r="D1860" i="4"/>
  <c r="E1860" i="4"/>
  <c r="F1860" i="4"/>
  <c r="B1861" i="4"/>
  <c r="C1861" i="4"/>
  <c r="D1861" i="4"/>
  <c r="E1861" i="4"/>
  <c r="F1861" i="4"/>
  <c r="B1862" i="4"/>
  <c r="C1862" i="4"/>
  <c r="D1862" i="4"/>
  <c r="E1862" i="4"/>
  <c r="F1862" i="4"/>
  <c r="B1863" i="4"/>
  <c r="C1863" i="4"/>
  <c r="D1863" i="4"/>
  <c r="E1863" i="4"/>
  <c r="F1863" i="4"/>
  <c r="B1864" i="4"/>
  <c r="C1864" i="4"/>
  <c r="D1864" i="4"/>
  <c r="E1864" i="4"/>
  <c r="F1864" i="4"/>
  <c r="B1865" i="4"/>
  <c r="C1865" i="4"/>
  <c r="D1865" i="4"/>
  <c r="E1865" i="4"/>
  <c r="F1865" i="4"/>
  <c r="B1866" i="4"/>
  <c r="C1866" i="4"/>
  <c r="D1866" i="4"/>
  <c r="E1866" i="4"/>
  <c r="F1866" i="4"/>
  <c r="B1867" i="4"/>
  <c r="C1867" i="4"/>
  <c r="D1867" i="4"/>
  <c r="E1867" i="4"/>
  <c r="F1867" i="4"/>
  <c r="B1868" i="4"/>
  <c r="C1868" i="4"/>
  <c r="D1868" i="4"/>
  <c r="E1868" i="4"/>
  <c r="F1868" i="4"/>
  <c r="B1869" i="4"/>
  <c r="C1869" i="4"/>
  <c r="D1869" i="4"/>
  <c r="E1869" i="4"/>
  <c r="F1869" i="4"/>
  <c r="B1870" i="4"/>
  <c r="C1870" i="4"/>
  <c r="D1870" i="4"/>
  <c r="E1870" i="4"/>
  <c r="F1870" i="4"/>
  <c r="B1871" i="4"/>
  <c r="C1871" i="4"/>
  <c r="D1871" i="4"/>
  <c r="E1871" i="4"/>
  <c r="F1871" i="4"/>
  <c r="B1872" i="4"/>
  <c r="C1872" i="4"/>
  <c r="D1872" i="4"/>
  <c r="E1872" i="4"/>
  <c r="F1872" i="4"/>
  <c r="B1873" i="4"/>
  <c r="C1873" i="4"/>
  <c r="D1873" i="4"/>
  <c r="E1873" i="4"/>
  <c r="F1873" i="4"/>
  <c r="B1874" i="4"/>
  <c r="C1874" i="4"/>
  <c r="D1874" i="4"/>
  <c r="E1874" i="4"/>
  <c r="F1874" i="4"/>
  <c r="B1875" i="4"/>
  <c r="C1875" i="4"/>
  <c r="D1875" i="4"/>
  <c r="E1875" i="4"/>
  <c r="F1875" i="4"/>
  <c r="B1876" i="4"/>
  <c r="C1876" i="4"/>
  <c r="D1876" i="4"/>
  <c r="E1876" i="4"/>
  <c r="F1876" i="4"/>
  <c r="B1877" i="4"/>
  <c r="C1877" i="4"/>
  <c r="D1877" i="4"/>
  <c r="E1877" i="4"/>
  <c r="F1877" i="4"/>
  <c r="B1878" i="4"/>
  <c r="C1878" i="4"/>
  <c r="D1878" i="4"/>
  <c r="E1878" i="4"/>
  <c r="F1878" i="4"/>
  <c r="B1879" i="4"/>
  <c r="C1879" i="4"/>
  <c r="D1879" i="4"/>
  <c r="E1879" i="4"/>
  <c r="F1879" i="4"/>
  <c r="B1880" i="4"/>
  <c r="C1880" i="4"/>
  <c r="D1880" i="4"/>
  <c r="E1880" i="4"/>
  <c r="F1880" i="4"/>
  <c r="B1881" i="4"/>
  <c r="C1881" i="4"/>
  <c r="D1881" i="4"/>
  <c r="E1881" i="4"/>
  <c r="F1881" i="4"/>
  <c r="B1882" i="4"/>
  <c r="C1882" i="4"/>
  <c r="D1882" i="4"/>
  <c r="E1882" i="4"/>
  <c r="F1882" i="4"/>
  <c r="B1883" i="4"/>
  <c r="C1883" i="4"/>
  <c r="D1883" i="4"/>
  <c r="E1883" i="4"/>
  <c r="F1883" i="4"/>
  <c r="B1884" i="4"/>
  <c r="C1884" i="4"/>
  <c r="D1884" i="4"/>
  <c r="E1884" i="4"/>
  <c r="F1884" i="4"/>
  <c r="B1885" i="4"/>
  <c r="C1885" i="4"/>
  <c r="D1885" i="4"/>
  <c r="E1885" i="4"/>
  <c r="F1885" i="4"/>
  <c r="B1886" i="4"/>
  <c r="C1886" i="4"/>
  <c r="D1886" i="4"/>
  <c r="E1886" i="4"/>
  <c r="F1886" i="4"/>
  <c r="B1887" i="4"/>
  <c r="C1887" i="4"/>
  <c r="D1887" i="4"/>
  <c r="E1887" i="4"/>
  <c r="F1887" i="4"/>
  <c r="B1888" i="4"/>
  <c r="C1888" i="4"/>
  <c r="D1888" i="4"/>
  <c r="E1888" i="4"/>
  <c r="F1888" i="4"/>
  <c r="B1889" i="4"/>
  <c r="C1889" i="4"/>
  <c r="D1889" i="4"/>
  <c r="E1889" i="4"/>
  <c r="F1889" i="4"/>
  <c r="B1890" i="4"/>
  <c r="C1890" i="4"/>
  <c r="D1890" i="4"/>
  <c r="E1890" i="4"/>
  <c r="F1890" i="4"/>
  <c r="B1891" i="4"/>
  <c r="C1891" i="4"/>
  <c r="D1891" i="4"/>
  <c r="E1891" i="4"/>
  <c r="F1891" i="4"/>
  <c r="B1892" i="4"/>
  <c r="C1892" i="4"/>
  <c r="D1892" i="4"/>
  <c r="E1892" i="4"/>
  <c r="F1892" i="4"/>
  <c r="B1893" i="4"/>
  <c r="C1893" i="4"/>
  <c r="D1893" i="4"/>
  <c r="E1893" i="4"/>
  <c r="F1893" i="4"/>
  <c r="B1894" i="4"/>
  <c r="C1894" i="4"/>
  <c r="D1894" i="4"/>
  <c r="E1894" i="4"/>
  <c r="F1894" i="4"/>
  <c r="B1895" i="4"/>
  <c r="C1895" i="4"/>
  <c r="D1895" i="4"/>
  <c r="E1895" i="4"/>
  <c r="F1895" i="4"/>
  <c r="B1896" i="4"/>
  <c r="C1896" i="4"/>
  <c r="D1896" i="4"/>
  <c r="E1896" i="4"/>
  <c r="F1896" i="4"/>
  <c r="B1897" i="4"/>
  <c r="C1897" i="4"/>
  <c r="D1897" i="4"/>
  <c r="E1897" i="4"/>
  <c r="F1897" i="4"/>
  <c r="B1898" i="4"/>
  <c r="C1898" i="4"/>
  <c r="D1898" i="4"/>
  <c r="E1898" i="4"/>
  <c r="F1898" i="4"/>
  <c r="B1899" i="4"/>
  <c r="C1899" i="4"/>
  <c r="D1899" i="4"/>
  <c r="E1899" i="4"/>
  <c r="F1899" i="4"/>
  <c r="B1900" i="4"/>
  <c r="C1900" i="4"/>
  <c r="D1900" i="4"/>
  <c r="E1900" i="4"/>
  <c r="F1900" i="4"/>
  <c r="B1901" i="4"/>
  <c r="C1901" i="4"/>
  <c r="D1901" i="4"/>
  <c r="E1901" i="4"/>
  <c r="F1901" i="4"/>
  <c r="B1902" i="4"/>
  <c r="C1902" i="4"/>
  <c r="D1902" i="4"/>
  <c r="E1902" i="4"/>
  <c r="F1902" i="4"/>
  <c r="B1903" i="4"/>
  <c r="C1903" i="4"/>
  <c r="D1903" i="4"/>
  <c r="E1903" i="4"/>
  <c r="F1903" i="4"/>
  <c r="B1904" i="4"/>
  <c r="C1904" i="4"/>
  <c r="D1904" i="4"/>
  <c r="E1904" i="4"/>
  <c r="F1904" i="4"/>
  <c r="B1905" i="4"/>
  <c r="C1905" i="4"/>
  <c r="D1905" i="4"/>
  <c r="E1905" i="4"/>
  <c r="F1905" i="4"/>
  <c r="B1906" i="4"/>
  <c r="C1906" i="4"/>
  <c r="D1906" i="4"/>
  <c r="E1906" i="4"/>
  <c r="F1906" i="4"/>
  <c r="B1907" i="4"/>
  <c r="C1907" i="4"/>
  <c r="D1907" i="4"/>
  <c r="E1907" i="4"/>
  <c r="F1907" i="4"/>
  <c r="B1908" i="4"/>
  <c r="C1908" i="4"/>
  <c r="D1908" i="4"/>
  <c r="E1908" i="4"/>
  <c r="F1908" i="4"/>
  <c r="B1909" i="4"/>
  <c r="C1909" i="4"/>
  <c r="D1909" i="4"/>
  <c r="E1909" i="4"/>
  <c r="F1909" i="4"/>
  <c r="B1910" i="4"/>
  <c r="C1910" i="4"/>
  <c r="D1910" i="4"/>
  <c r="E1910" i="4"/>
  <c r="F1910" i="4"/>
  <c r="B1911" i="4"/>
  <c r="C1911" i="4"/>
  <c r="D1911" i="4"/>
  <c r="E1911" i="4"/>
  <c r="F1911" i="4"/>
  <c r="B1912" i="4"/>
  <c r="C1912" i="4"/>
  <c r="D1912" i="4"/>
  <c r="E1912" i="4"/>
  <c r="F1912" i="4"/>
  <c r="B1913" i="4"/>
  <c r="C1913" i="4"/>
  <c r="D1913" i="4"/>
  <c r="E1913" i="4"/>
  <c r="F1913" i="4"/>
  <c r="B1914" i="4"/>
  <c r="C1914" i="4"/>
  <c r="D1914" i="4"/>
  <c r="E1914" i="4"/>
  <c r="F1914" i="4"/>
  <c r="B1915" i="4"/>
  <c r="C1915" i="4"/>
  <c r="D1915" i="4"/>
  <c r="E1915" i="4"/>
  <c r="F1915" i="4"/>
  <c r="B1916" i="4"/>
  <c r="C1916" i="4"/>
  <c r="D1916" i="4"/>
  <c r="E1916" i="4"/>
  <c r="F1916" i="4"/>
  <c r="B1917" i="4"/>
  <c r="C1917" i="4"/>
  <c r="D1917" i="4"/>
  <c r="E1917" i="4"/>
  <c r="F1917" i="4"/>
  <c r="B1918" i="4"/>
  <c r="C1918" i="4"/>
  <c r="D1918" i="4"/>
  <c r="E1918" i="4"/>
  <c r="F1918" i="4"/>
  <c r="B1919" i="4"/>
  <c r="C1919" i="4"/>
  <c r="D1919" i="4"/>
  <c r="E1919" i="4"/>
  <c r="F1919" i="4"/>
  <c r="B1920" i="4"/>
  <c r="C1920" i="4"/>
  <c r="D1920" i="4"/>
  <c r="E1920" i="4"/>
  <c r="F1920" i="4"/>
  <c r="B1921" i="4"/>
  <c r="C1921" i="4"/>
  <c r="D1921" i="4"/>
  <c r="E1921" i="4"/>
  <c r="F1921" i="4"/>
  <c r="B1922" i="4"/>
  <c r="C1922" i="4"/>
  <c r="D1922" i="4"/>
  <c r="E1922" i="4"/>
  <c r="F1922" i="4"/>
  <c r="B1923" i="4"/>
  <c r="C1923" i="4"/>
  <c r="D1923" i="4"/>
  <c r="E1923" i="4"/>
  <c r="F1923" i="4"/>
  <c r="B1924" i="4"/>
  <c r="C1924" i="4"/>
  <c r="D1924" i="4"/>
  <c r="E1924" i="4"/>
  <c r="F1924" i="4"/>
  <c r="B1925" i="4"/>
  <c r="C1925" i="4"/>
  <c r="D1925" i="4"/>
  <c r="E1925" i="4"/>
  <c r="F1925" i="4"/>
  <c r="B1926" i="4"/>
  <c r="C1926" i="4"/>
  <c r="D1926" i="4"/>
  <c r="E1926" i="4"/>
  <c r="F1926" i="4"/>
  <c r="B1927" i="4"/>
  <c r="C1927" i="4"/>
  <c r="D1927" i="4"/>
  <c r="E1927" i="4"/>
  <c r="F1927" i="4"/>
  <c r="B1928" i="4"/>
  <c r="C1928" i="4"/>
  <c r="D1928" i="4"/>
  <c r="E1928" i="4"/>
  <c r="F1928" i="4"/>
  <c r="B1929" i="4"/>
  <c r="C1929" i="4"/>
  <c r="D1929" i="4"/>
  <c r="E1929" i="4"/>
  <c r="F1929" i="4"/>
  <c r="B1930" i="4"/>
  <c r="C1930" i="4"/>
  <c r="D1930" i="4"/>
  <c r="E1930" i="4"/>
  <c r="F1930" i="4"/>
  <c r="B1931" i="4"/>
  <c r="C1931" i="4"/>
  <c r="D1931" i="4"/>
  <c r="E1931" i="4"/>
  <c r="F1931" i="4"/>
  <c r="B1932" i="4"/>
  <c r="C1932" i="4"/>
  <c r="D1932" i="4"/>
  <c r="E1932" i="4"/>
  <c r="F1932" i="4"/>
  <c r="B1933" i="4"/>
  <c r="C1933" i="4"/>
  <c r="D1933" i="4"/>
  <c r="E1933" i="4"/>
  <c r="F1933" i="4"/>
  <c r="B1934" i="4"/>
  <c r="C1934" i="4"/>
  <c r="D1934" i="4"/>
  <c r="E1934" i="4"/>
  <c r="F1934" i="4"/>
  <c r="B1935" i="4"/>
  <c r="C1935" i="4"/>
  <c r="D1935" i="4"/>
  <c r="E1935" i="4"/>
  <c r="F1935" i="4"/>
  <c r="B1936" i="4"/>
  <c r="C1936" i="4"/>
  <c r="D1936" i="4"/>
  <c r="E1936" i="4"/>
  <c r="F1936" i="4"/>
  <c r="B1937" i="4"/>
  <c r="C1937" i="4"/>
  <c r="D1937" i="4"/>
  <c r="E1937" i="4"/>
  <c r="F1937" i="4"/>
  <c r="B1938" i="4"/>
  <c r="C1938" i="4"/>
  <c r="D1938" i="4"/>
  <c r="E1938" i="4"/>
  <c r="F1938" i="4"/>
  <c r="B1939" i="4"/>
  <c r="C1939" i="4"/>
  <c r="D1939" i="4"/>
  <c r="E1939" i="4"/>
  <c r="F1939" i="4"/>
  <c r="B1940" i="4"/>
  <c r="C1940" i="4"/>
  <c r="D1940" i="4"/>
  <c r="E1940" i="4"/>
  <c r="F1940" i="4"/>
  <c r="B1941" i="4"/>
  <c r="C1941" i="4"/>
  <c r="D1941" i="4"/>
  <c r="E1941" i="4"/>
  <c r="F1941" i="4"/>
  <c r="B1942" i="4"/>
  <c r="C1942" i="4"/>
  <c r="D1942" i="4"/>
  <c r="E1942" i="4"/>
  <c r="F1942" i="4"/>
  <c r="B1943" i="4"/>
  <c r="C1943" i="4"/>
  <c r="D1943" i="4"/>
  <c r="E1943" i="4"/>
  <c r="F1943" i="4"/>
  <c r="B1944" i="4"/>
  <c r="C1944" i="4"/>
  <c r="D1944" i="4"/>
  <c r="E1944" i="4"/>
  <c r="F1944" i="4"/>
  <c r="B1945" i="4"/>
  <c r="C1945" i="4"/>
  <c r="D1945" i="4"/>
  <c r="E1945" i="4"/>
  <c r="F1945" i="4"/>
  <c r="B1946" i="4"/>
  <c r="C1946" i="4"/>
  <c r="D1946" i="4"/>
  <c r="E1946" i="4"/>
  <c r="F1946" i="4"/>
  <c r="B1947" i="4"/>
  <c r="C1947" i="4"/>
  <c r="D1947" i="4"/>
  <c r="E1947" i="4"/>
  <c r="F1947" i="4"/>
  <c r="B1948" i="4"/>
  <c r="C1948" i="4"/>
  <c r="D1948" i="4"/>
  <c r="E1948" i="4"/>
  <c r="F1948" i="4"/>
  <c r="B1949" i="4"/>
  <c r="C1949" i="4"/>
  <c r="D1949" i="4"/>
  <c r="E1949" i="4"/>
  <c r="F1949" i="4"/>
  <c r="B1950" i="4"/>
  <c r="C1950" i="4"/>
  <c r="D1950" i="4"/>
  <c r="E1950" i="4"/>
  <c r="F1950" i="4"/>
  <c r="B1951" i="4"/>
  <c r="C1951" i="4"/>
  <c r="D1951" i="4"/>
  <c r="E1951" i="4"/>
  <c r="F1951" i="4"/>
  <c r="B1952" i="4"/>
  <c r="C1952" i="4"/>
  <c r="D1952" i="4"/>
  <c r="E1952" i="4"/>
  <c r="F1952" i="4"/>
  <c r="B1953" i="4"/>
  <c r="C1953" i="4"/>
  <c r="D1953" i="4"/>
  <c r="E1953" i="4"/>
  <c r="F1953" i="4"/>
  <c r="B1954" i="4"/>
  <c r="C1954" i="4"/>
  <c r="D1954" i="4"/>
  <c r="E1954" i="4"/>
  <c r="F1954" i="4"/>
  <c r="B1955" i="4"/>
  <c r="C1955" i="4"/>
  <c r="D1955" i="4"/>
  <c r="E1955" i="4"/>
  <c r="F1955" i="4"/>
  <c r="B1956" i="4"/>
  <c r="C1956" i="4"/>
  <c r="D1956" i="4"/>
  <c r="E1956" i="4"/>
  <c r="F1956" i="4"/>
  <c r="B1957" i="4"/>
  <c r="C1957" i="4"/>
  <c r="D1957" i="4"/>
  <c r="E1957" i="4"/>
  <c r="F1957" i="4"/>
  <c r="B1958" i="4"/>
  <c r="C1958" i="4"/>
  <c r="D1958" i="4"/>
  <c r="E1958" i="4"/>
  <c r="F1958" i="4"/>
  <c r="B1959" i="4"/>
  <c r="C1959" i="4"/>
  <c r="D1959" i="4"/>
  <c r="E1959" i="4"/>
  <c r="F1959" i="4"/>
  <c r="B1960" i="4"/>
  <c r="C1960" i="4"/>
  <c r="D1960" i="4"/>
  <c r="E1960" i="4"/>
  <c r="F1960" i="4"/>
  <c r="B1961" i="4"/>
  <c r="C1961" i="4"/>
  <c r="D1961" i="4"/>
  <c r="E1961" i="4"/>
  <c r="F1961" i="4"/>
  <c r="B1962" i="4"/>
  <c r="C1962" i="4"/>
  <c r="D1962" i="4"/>
  <c r="E1962" i="4"/>
  <c r="F1962" i="4"/>
  <c r="B1963" i="4"/>
  <c r="C1963" i="4"/>
  <c r="D1963" i="4"/>
  <c r="E1963" i="4"/>
  <c r="F1963" i="4"/>
  <c r="B1964" i="4"/>
  <c r="C1964" i="4"/>
  <c r="D1964" i="4"/>
  <c r="E1964" i="4"/>
  <c r="F1964" i="4"/>
  <c r="B1965" i="4"/>
  <c r="C1965" i="4"/>
  <c r="D1965" i="4"/>
  <c r="E1965" i="4"/>
  <c r="F1965" i="4"/>
  <c r="B1966" i="4"/>
  <c r="C1966" i="4"/>
  <c r="D1966" i="4"/>
  <c r="E1966" i="4"/>
  <c r="F1966" i="4"/>
  <c r="B1967" i="4"/>
  <c r="C1967" i="4"/>
  <c r="D1967" i="4"/>
  <c r="E1967" i="4"/>
  <c r="F1967" i="4"/>
  <c r="B1968" i="4"/>
  <c r="C1968" i="4"/>
  <c r="D1968" i="4"/>
  <c r="E1968" i="4"/>
  <c r="F1968" i="4"/>
  <c r="B1969" i="4"/>
  <c r="C1969" i="4"/>
  <c r="D1969" i="4"/>
  <c r="E1969" i="4"/>
  <c r="F1969" i="4"/>
  <c r="B1970" i="4"/>
  <c r="C1970" i="4"/>
  <c r="D1970" i="4"/>
  <c r="E1970" i="4"/>
  <c r="F1970" i="4"/>
  <c r="B1971" i="4"/>
  <c r="C1971" i="4"/>
  <c r="D1971" i="4"/>
  <c r="E1971" i="4"/>
  <c r="F1971" i="4"/>
  <c r="B1972" i="4"/>
  <c r="C1972" i="4"/>
  <c r="D1972" i="4"/>
  <c r="E1972" i="4"/>
  <c r="F1972" i="4"/>
  <c r="B1973" i="4"/>
  <c r="C1973" i="4"/>
  <c r="D1973" i="4"/>
  <c r="E1973" i="4"/>
  <c r="F1973" i="4"/>
  <c r="B1974" i="4"/>
  <c r="C1974" i="4"/>
  <c r="D1974" i="4"/>
  <c r="E1974" i="4"/>
  <c r="F1974" i="4"/>
  <c r="B1975" i="4"/>
  <c r="C1975" i="4"/>
  <c r="D1975" i="4"/>
  <c r="E1975" i="4"/>
  <c r="F1975" i="4"/>
  <c r="B1976" i="4"/>
  <c r="C1976" i="4"/>
  <c r="D1976" i="4"/>
  <c r="E1976" i="4"/>
  <c r="F1976" i="4"/>
  <c r="B1977" i="4"/>
  <c r="C1977" i="4"/>
  <c r="D1977" i="4"/>
  <c r="E1977" i="4"/>
  <c r="F1977" i="4"/>
  <c r="B1978" i="4"/>
  <c r="C1978" i="4"/>
  <c r="D1978" i="4"/>
  <c r="E1978" i="4"/>
  <c r="F1978" i="4"/>
  <c r="B1979" i="4"/>
  <c r="C1979" i="4"/>
  <c r="D1979" i="4"/>
  <c r="E1979" i="4"/>
  <c r="F1979" i="4"/>
  <c r="B1980" i="4"/>
  <c r="C1980" i="4"/>
  <c r="D1980" i="4"/>
  <c r="E1980" i="4"/>
  <c r="F1980" i="4"/>
  <c r="B1981" i="4"/>
  <c r="C1981" i="4"/>
  <c r="D1981" i="4"/>
  <c r="E1981" i="4"/>
  <c r="F1981" i="4"/>
  <c r="B1982" i="4"/>
  <c r="C1982" i="4"/>
  <c r="D1982" i="4"/>
  <c r="E1982" i="4"/>
  <c r="F1982" i="4"/>
  <c r="B1983" i="4"/>
  <c r="C1983" i="4"/>
  <c r="D1983" i="4"/>
  <c r="E1983" i="4"/>
  <c r="F1983" i="4"/>
  <c r="B1984" i="4"/>
  <c r="C1984" i="4"/>
  <c r="D1984" i="4"/>
  <c r="E1984" i="4"/>
  <c r="F1984" i="4"/>
  <c r="B1985" i="4"/>
  <c r="C1985" i="4"/>
  <c r="D1985" i="4"/>
  <c r="E1985" i="4"/>
  <c r="F1985" i="4"/>
  <c r="B1986" i="4"/>
  <c r="C1986" i="4"/>
  <c r="D1986" i="4"/>
  <c r="E1986" i="4"/>
  <c r="F1986" i="4"/>
  <c r="B1987" i="4"/>
  <c r="C1987" i="4"/>
  <c r="D1987" i="4"/>
  <c r="E1987" i="4"/>
  <c r="F1987" i="4"/>
  <c r="B1988" i="4"/>
  <c r="C1988" i="4"/>
  <c r="D1988" i="4"/>
  <c r="E1988" i="4"/>
  <c r="F1988" i="4"/>
  <c r="B1989" i="4"/>
  <c r="C1989" i="4"/>
  <c r="D1989" i="4"/>
  <c r="E1989" i="4"/>
  <c r="F1989" i="4"/>
  <c r="B1990" i="4"/>
  <c r="C1990" i="4"/>
  <c r="D1990" i="4"/>
  <c r="E1990" i="4"/>
  <c r="F1990" i="4"/>
  <c r="B1991" i="4"/>
  <c r="C1991" i="4"/>
  <c r="D1991" i="4"/>
  <c r="E1991" i="4"/>
  <c r="F1991" i="4"/>
  <c r="B1992" i="4"/>
  <c r="C1992" i="4"/>
  <c r="D1992" i="4"/>
  <c r="E1992" i="4"/>
  <c r="F1992" i="4"/>
  <c r="B1993" i="4"/>
  <c r="C1993" i="4"/>
  <c r="D1993" i="4"/>
  <c r="E1993" i="4"/>
  <c r="F1993" i="4"/>
  <c r="B1994" i="4"/>
  <c r="C1994" i="4"/>
  <c r="D1994" i="4"/>
  <c r="E1994" i="4"/>
  <c r="F1994" i="4"/>
  <c r="B1995" i="4"/>
  <c r="C1995" i="4"/>
  <c r="D1995" i="4"/>
  <c r="E1995" i="4"/>
  <c r="F1995" i="4"/>
  <c r="B1996" i="4"/>
  <c r="C1996" i="4"/>
  <c r="D1996" i="4"/>
  <c r="E1996" i="4"/>
  <c r="F1996" i="4"/>
  <c r="B1997" i="4"/>
  <c r="C1997" i="4"/>
  <c r="D1997" i="4"/>
  <c r="E1997" i="4"/>
  <c r="F1997" i="4"/>
  <c r="B1998" i="4"/>
  <c r="C1998" i="4"/>
  <c r="D1998" i="4"/>
  <c r="E1998" i="4"/>
  <c r="F1998" i="4"/>
  <c r="B1999" i="4"/>
  <c r="C1999" i="4"/>
  <c r="D1999" i="4"/>
  <c r="E1999" i="4"/>
  <c r="F1999" i="4"/>
  <c r="B2000" i="4"/>
  <c r="C2000" i="4"/>
  <c r="D2000" i="4"/>
  <c r="E2000" i="4"/>
  <c r="F2000" i="4"/>
  <c r="B2001" i="4"/>
  <c r="C2001" i="4"/>
  <c r="D2001" i="4"/>
  <c r="E2001" i="4"/>
  <c r="F2001" i="4"/>
  <c r="B2002" i="4"/>
  <c r="C2002" i="4"/>
  <c r="D2002" i="4"/>
  <c r="E2002" i="4"/>
  <c r="F2002" i="4"/>
  <c r="B2003" i="4"/>
  <c r="C2003" i="4"/>
  <c r="D2003" i="4"/>
  <c r="E2003" i="4"/>
  <c r="F2003" i="4"/>
  <c r="B2004" i="4"/>
  <c r="C2004" i="4"/>
  <c r="D2004" i="4"/>
  <c r="E2004" i="4"/>
  <c r="F2004" i="4"/>
  <c r="B2005" i="4"/>
  <c r="C2005" i="4"/>
  <c r="D2005" i="4"/>
  <c r="E2005" i="4"/>
  <c r="F2005" i="4"/>
  <c r="B2006" i="4"/>
  <c r="C2006" i="4"/>
  <c r="D2006" i="4"/>
  <c r="E2006" i="4"/>
  <c r="F2006" i="4"/>
  <c r="B2007" i="4"/>
  <c r="C2007" i="4"/>
  <c r="D2007" i="4"/>
  <c r="E2007" i="4"/>
  <c r="F2007" i="4"/>
  <c r="B2008" i="4"/>
  <c r="C2008" i="4"/>
  <c r="D2008" i="4"/>
  <c r="E2008" i="4"/>
  <c r="F2008" i="4"/>
  <c r="B2009" i="4"/>
  <c r="C2009" i="4"/>
  <c r="D2009" i="4"/>
  <c r="E2009" i="4"/>
  <c r="F2009" i="4"/>
  <c r="B2010" i="4"/>
  <c r="C2010" i="4"/>
  <c r="D2010" i="4"/>
  <c r="E2010" i="4"/>
  <c r="F2010" i="4"/>
  <c r="B2011" i="4"/>
  <c r="C2011" i="4"/>
  <c r="D2011" i="4"/>
  <c r="E2011" i="4"/>
  <c r="F2011" i="4"/>
  <c r="B2012" i="4"/>
  <c r="C2012" i="4"/>
  <c r="D2012" i="4"/>
  <c r="E2012" i="4"/>
  <c r="F2012" i="4"/>
  <c r="B2013" i="4"/>
  <c r="C2013" i="4"/>
  <c r="D2013" i="4"/>
  <c r="E2013" i="4"/>
  <c r="F2013" i="4"/>
  <c r="B2014" i="4"/>
  <c r="C2014" i="4"/>
  <c r="D2014" i="4"/>
  <c r="E2014" i="4"/>
  <c r="F2014" i="4"/>
  <c r="B2015" i="4"/>
  <c r="C2015" i="4"/>
  <c r="D2015" i="4"/>
  <c r="E2015" i="4"/>
  <c r="F2015" i="4"/>
  <c r="B2016" i="4"/>
  <c r="C2016" i="4"/>
  <c r="D2016" i="4"/>
  <c r="E2016" i="4"/>
  <c r="F2016" i="4"/>
  <c r="B2017" i="4"/>
  <c r="C2017" i="4"/>
  <c r="D2017" i="4"/>
  <c r="E2017" i="4"/>
  <c r="F2017" i="4"/>
  <c r="B2018" i="4"/>
  <c r="C2018" i="4"/>
  <c r="D2018" i="4"/>
  <c r="E2018" i="4"/>
  <c r="F2018" i="4"/>
  <c r="B2019" i="4"/>
  <c r="C2019" i="4"/>
  <c r="D2019" i="4"/>
  <c r="E2019" i="4"/>
  <c r="F2019" i="4"/>
  <c r="B2020" i="4"/>
  <c r="C2020" i="4"/>
  <c r="D2020" i="4"/>
  <c r="E2020" i="4"/>
  <c r="F2020" i="4"/>
  <c r="B2021" i="4"/>
  <c r="C2021" i="4"/>
  <c r="D2021" i="4"/>
  <c r="E2021" i="4"/>
  <c r="F2021" i="4"/>
  <c r="B2022" i="4"/>
  <c r="C2022" i="4"/>
  <c r="D2022" i="4"/>
  <c r="E2022" i="4"/>
  <c r="F2022" i="4"/>
  <c r="B2023" i="4"/>
  <c r="C2023" i="4"/>
  <c r="D2023" i="4"/>
  <c r="E2023" i="4"/>
  <c r="F2023" i="4"/>
  <c r="B2024" i="4"/>
  <c r="C2024" i="4"/>
  <c r="D2024" i="4"/>
  <c r="E2024" i="4"/>
  <c r="F2024" i="4"/>
  <c r="B2025" i="4"/>
  <c r="C2025" i="4"/>
  <c r="D2025" i="4"/>
  <c r="E2025" i="4"/>
  <c r="F2025" i="4"/>
  <c r="B2026" i="4"/>
  <c r="C2026" i="4"/>
  <c r="D2026" i="4"/>
  <c r="E2026" i="4"/>
  <c r="F2026" i="4"/>
  <c r="B2027" i="4"/>
  <c r="C2027" i="4"/>
  <c r="D2027" i="4"/>
  <c r="E2027" i="4"/>
  <c r="F2027" i="4"/>
  <c r="B2028" i="4"/>
  <c r="C2028" i="4"/>
  <c r="D2028" i="4"/>
  <c r="E2028" i="4"/>
  <c r="F2028" i="4"/>
  <c r="B2029" i="4"/>
  <c r="C2029" i="4"/>
  <c r="D2029" i="4"/>
  <c r="E2029" i="4"/>
  <c r="F2029" i="4"/>
  <c r="B2030" i="4"/>
  <c r="C2030" i="4"/>
  <c r="D2030" i="4"/>
  <c r="E2030" i="4"/>
  <c r="F2030" i="4"/>
  <c r="B2031" i="4"/>
  <c r="C2031" i="4"/>
  <c r="D2031" i="4"/>
  <c r="E2031" i="4"/>
  <c r="F2031" i="4"/>
  <c r="B2032" i="4"/>
  <c r="C2032" i="4"/>
  <c r="D2032" i="4"/>
  <c r="E2032" i="4"/>
  <c r="F2032" i="4"/>
  <c r="B2033" i="4"/>
  <c r="C2033" i="4"/>
  <c r="D2033" i="4"/>
  <c r="E2033" i="4"/>
  <c r="F2033" i="4"/>
  <c r="B2034" i="4"/>
  <c r="C2034" i="4"/>
  <c r="D2034" i="4"/>
  <c r="E2034" i="4"/>
  <c r="F2034" i="4"/>
  <c r="B2035" i="4"/>
  <c r="C2035" i="4"/>
  <c r="D2035" i="4"/>
  <c r="E2035" i="4"/>
  <c r="F2035" i="4"/>
  <c r="B2036" i="4"/>
  <c r="C2036" i="4"/>
  <c r="D2036" i="4"/>
  <c r="E2036" i="4"/>
  <c r="F2036" i="4"/>
  <c r="B2037" i="4"/>
  <c r="C2037" i="4"/>
  <c r="D2037" i="4"/>
  <c r="E2037" i="4"/>
  <c r="F2037" i="4"/>
  <c r="B2038" i="4"/>
  <c r="C2038" i="4"/>
  <c r="D2038" i="4"/>
  <c r="E2038" i="4"/>
  <c r="F2038" i="4"/>
  <c r="B2039" i="4"/>
  <c r="C2039" i="4"/>
  <c r="D2039" i="4"/>
  <c r="E2039" i="4"/>
  <c r="F2039" i="4"/>
  <c r="B2040" i="4"/>
  <c r="C2040" i="4"/>
  <c r="D2040" i="4"/>
  <c r="E2040" i="4"/>
  <c r="F2040" i="4"/>
  <c r="B2041" i="4"/>
  <c r="C2041" i="4"/>
  <c r="D2041" i="4"/>
  <c r="E2041" i="4"/>
  <c r="F2041" i="4"/>
  <c r="B2042" i="4"/>
  <c r="C2042" i="4"/>
  <c r="D2042" i="4"/>
  <c r="E2042" i="4"/>
  <c r="F2042" i="4"/>
  <c r="B2043" i="4"/>
  <c r="C2043" i="4"/>
  <c r="D2043" i="4"/>
  <c r="E2043" i="4"/>
  <c r="F2043" i="4"/>
  <c r="B2044" i="4"/>
  <c r="C2044" i="4"/>
  <c r="D2044" i="4"/>
  <c r="E2044" i="4"/>
  <c r="F2044" i="4"/>
  <c r="B2045" i="4"/>
  <c r="C2045" i="4"/>
  <c r="D2045" i="4"/>
  <c r="E2045" i="4"/>
  <c r="F2045" i="4"/>
  <c r="B2046" i="4"/>
  <c r="C2046" i="4"/>
  <c r="D2046" i="4"/>
  <c r="E2046" i="4"/>
  <c r="F2046" i="4"/>
  <c r="B2047" i="4"/>
  <c r="C2047" i="4"/>
  <c r="D2047" i="4"/>
  <c r="E2047" i="4"/>
  <c r="F2047" i="4"/>
  <c r="B2048" i="4"/>
  <c r="C2048" i="4"/>
  <c r="D2048" i="4"/>
  <c r="E2048" i="4"/>
  <c r="F2048" i="4"/>
  <c r="B2049" i="4"/>
  <c r="C2049" i="4"/>
  <c r="D2049" i="4"/>
  <c r="E2049" i="4"/>
  <c r="F2049" i="4"/>
  <c r="B2050" i="4"/>
  <c r="C2050" i="4"/>
  <c r="D2050" i="4"/>
  <c r="E2050" i="4"/>
  <c r="F2050" i="4"/>
  <c r="B2051" i="4"/>
  <c r="C2051" i="4"/>
  <c r="D2051" i="4"/>
  <c r="E2051" i="4"/>
  <c r="F2051" i="4"/>
  <c r="B2052" i="4"/>
  <c r="C2052" i="4"/>
  <c r="D2052" i="4"/>
  <c r="E2052" i="4"/>
  <c r="F2052" i="4"/>
  <c r="B2053" i="4"/>
  <c r="C2053" i="4"/>
  <c r="D2053" i="4"/>
  <c r="E2053" i="4"/>
  <c r="F2053" i="4"/>
  <c r="B2054" i="4"/>
  <c r="C2054" i="4"/>
  <c r="D2054" i="4"/>
  <c r="E2054" i="4"/>
  <c r="F2054" i="4"/>
  <c r="B2055" i="4"/>
  <c r="C2055" i="4"/>
  <c r="D2055" i="4"/>
  <c r="E2055" i="4"/>
  <c r="F2055" i="4"/>
  <c r="B2056" i="4"/>
  <c r="C2056" i="4"/>
  <c r="D2056" i="4"/>
  <c r="E2056" i="4"/>
  <c r="F2056" i="4"/>
  <c r="B2057" i="4"/>
  <c r="C2057" i="4"/>
  <c r="D2057" i="4"/>
  <c r="E2057" i="4"/>
  <c r="F2057" i="4"/>
  <c r="B2058" i="4"/>
  <c r="C2058" i="4"/>
  <c r="D2058" i="4"/>
  <c r="E2058" i="4"/>
  <c r="F2058" i="4"/>
  <c r="B2059" i="4"/>
  <c r="C2059" i="4"/>
  <c r="D2059" i="4"/>
  <c r="E2059" i="4"/>
  <c r="F2059" i="4"/>
  <c r="B2060" i="4"/>
  <c r="C2060" i="4"/>
  <c r="D2060" i="4"/>
  <c r="E2060" i="4"/>
  <c r="F2060" i="4"/>
  <c r="B2061" i="4"/>
  <c r="C2061" i="4"/>
  <c r="D2061" i="4"/>
  <c r="E2061" i="4"/>
  <c r="F2061" i="4"/>
  <c r="B2062" i="4"/>
  <c r="C2062" i="4"/>
  <c r="D2062" i="4"/>
  <c r="E2062" i="4"/>
  <c r="F2062" i="4"/>
  <c r="B2063" i="4"/>
  <c r="C2063" i="4"/>
  <c r="D2063" i="4"/>
  <c r="E2063" i="4"/>
  <c r="F2063" i="4"/>
  <c r="B2064" i="4"/>
  <c r="C2064" i="4"/>
  <c r="D2064" i="4"/>
  <c r="E2064" i="4"/>
  <c r="F2064" i="4"/>
  <c r="B2065" i="4"/>
  <c r="C2065" i="4"/>
  <c r="D2065" i="4"/>
  <c r="E2065" i="4"/>
  <c r="F2065" i="4"/>
  <c r="B2066" i="4"/>
  <c r="C2066" i="4"/>
  <c r="D2066" i="4"/>
  <c r="E2066" i="4"/>
  <c r="F2066" i="4"/>
  <c r="B2067" i="4"/>
  <c r="C2067" i="4"/>
  <c r="D2067" i="4"/>
  <c r="E2067" i="4"/>
  <c r="F2067" i="4"/>
  <c r="B2068" i="4"/>
  <c r="C2068" i="4"/>
  <c r="D2068" i="4"/>
  <c r="E2068" i="4"/>
  <c r="F2068" i="4"/>
  <c r="B2069" i="4"/>
  <c r="C2069" i="4"/>
  <c r="D2069" i="4"/>
  <c r="E2069" i="4"/>
  <c r="F2069" i="4"/>
  <c r="B2070" i="4"/>
  <c r="C2070" i="4"/>
  <c r="D2070" i="4"/>
  <c r="E2070" i="4"/>
  <c r="F2070" i="4"/>
  <c r="B2071" i="4"/>
  <c r="C2071" i="4"/>
  <c r="D2071" i="4"/>
  <c r="E2071" i="4"/>
  <c r="F2071" i="4"/>
  <c r="B2072" i="4"/>
  <c r="C2072" i="4"/>
  <c r="D2072" i="4"/>
  <c r="E2072" i="4"/>
  <c r="F2072" i="4"/>
  <c r="B2073" i="4"/>
  <c r="C2073" i="4"/>
  <c r="D2073" i="4"/>
  <c r="E2073" i="4"/>
  <c r="F2073" i="4"/>
  <c r="B2074" i="4"/>
  <c r="C2074" i="4"/>
  <c r="D2074" i="4"/>
  <c r="E2074" i="4"/>
  <c r="F2074" i="4"/>
  <c r="B2075" i="4"/>
  <c r="C2075" i="4"/>
  <c r="D2075" i="4"/>
  <c r="E2075" i="4"/>
  <c r="F2075" i="4"/>
  <c r="B2076" i="4"/>
  <c r="C2076" i="4"/>
  <c r="D2076" i="4"/>
  <c r="E2076" i="4"/>
  <c r="F2076" i="4"/>
  <c r="B2077" i="4"/>
  <c r="C2077" i="4"/>
  <c r="D2077" i="4"/>
  <c r="E2077" i="4"/>
  <c r="F2077" i="4"/>
  <c r="B2078" i="4"/>
  <c r="C2078" i="4"/>
  <c r="D2078" i="4"/>
  <c r="E2078" i="4"/>
  <c r="F2078" i="4"/>
  <c r="B2079" i="4"/>
  <c r="C2079" i="4"/>
  <c r="D2079" i="4"/>
  <c r="E2079" i="4"/>
  <c r="F2079" i="4"/>
  <c r="B2080" i="4"/>
  <c r="C2080" i="4"/>
  <c r="D2080" i="4"/>
  <c r="E2080" i="4"/>
  <c r="F2080" i="4"/>
  <c r="B2081" i="4"/>
  <c r="C2081" i="4"/>
  <c r="D2081" i="4"/>
  <c r="E2081" i="4"/>
  <c r="F2081" i="4"/>
  <c r="B2082" i="4"/>
  <c r="C2082" i="4"/>
  <c r="D2082" i="4"/>
  <c r="E2082" i="4"/>
  <c r="F2082" i="4"/>
  <c r="B2083" i="4"/>
  <c r="C2083" i="4"/>
  <c r="D2083" i="4"/>
  <c r="E2083" i="4"/>
  <c r="F2083" i="4"/>
  <c r="B2084" i="4"/>
  <c r="C2084" i="4"/>
  <c r="D2084" i="4"/>
  <c r="E2084" i="4"/>
  <c r="F2084" i="4"/>
  <c r="B2085" i="4"/>
  <c r="C2085" i="4"/>
  <c r="D2085" i="4"/>
  <c r="E2085" i="4"/>
  <c r="F2085" i="4"/>
  <c r="B2086" i="4"/>
  <c r="C2086" i="4"/>
  <c r="D2086" i="4"/>
  <c r="E2086" i="4"/>
  <c r="F2086" i="4"/>
  <c r="B2087" i="4"/>
  <c r="C2087" i="4"/>
  <c r="D2087" i="4"/>
  <c r="E2087" i="4"/>
  <c r="F2087" i="4"/>
  <c r="B2088" i="4"/>
  <c r="C2088" i="4"/>
  <c r="D2088" i="4"/>
  <c r="E2088" i="4"/>
  <c r="F2088" i="4"/>
  <c r="B2089" i="4"/>
  <c r="C2089" i="4"/>
  <c r="D2089" i="4"/>
  <c r="E2089" i="4"/>
  <c r="F2089" i="4"/>
  <c r="B2090" i="4"/>
  <c r="C2090" i="4"/>
  <c r="D2090" i="4"/>
  <c r="E2090" i="4"/>
  <c r="F2090" i="4"/>
  <c r="B2091" i="4"/>
  <c r="C2091" i="4"/>
  <c r="D2091" i="4"/>
  <c r="E2091" i="4"/>
  <c r="F2091" i="4"/>
  <c r="B2092" i="4"/>
  <c r="C2092" i="4"/>
  <c r="D2092" i="4"/>
  <c r="E2092" i="4"/>
  <c r="F2092" i="4"/>
  <c r="B2093" i="4"/>
  <c r="C2093" i="4"/>
  <c r="D2093" i="4"/>
  <c r="E2093" i="4"/>
  <c r="F2093" i="4"/>
  <c r="B2094" i="4"/>
  <c r="C2094" i="4"/>
  <c r="D2094" i="4"/>
  <c r="E2094" i="4"/>
  <c r="F2094" i="4"/>
  <c r="B2095" i="4"/>
  <c r="C2095" i="4"/>
  <c r="D2095" i="4"/>
  <c r="E2095" i="4"/>
  <c r="F2095" i="4"/>
  <c r="B2096" i="4"/>
  <c r="C2096" i="4"/>
  <c r="D2096" i="4"/>
  <c r="E2096" i="4"/>
  <c r="F2096" i="4"/>
  <c r="B2097" i="4"/>
  <c r="C2097" i="4"/>
  <c r="D2097" i="4"/>
  <c r="E2097" i="4"/>
  <c r="F2097" i="4"/>
  <c r="B2098" i="4"/>
  <c r="C2098" i="4"/>
  <c r="D2098" i="4"/>
  <c r="E2098" i="4"/>
  <c r="F2098" i="4"/>
  <c r="B2099" i="4"/>
  <c r="C2099" i="4"/>
  <c r="D2099" i="4"/>
  <c r="E2099" i="4"/>
  <c r="F2099" i="4"/>
  <c r="B2100" i="4"/>
  <c r="C2100" i="4"/>
  <c r="D2100" i="4"/>
  <c r="E2100" i="4"/>
  <c r="F2100" i="4"/>
  <c r="B2101" i="4"/>
  <c r="C2101" i="4"/>
  <c r="D2101" i="4"/>
  <c r="E2101" i="4"/>
  <c r="F2101" i="4"/>
  <c r="B2102" i="4"/>
  <c r="C2102" i="4"/>
  <c r="D2102" i="4"/>
  <c r="E2102" i="4"/>
  <c r="F2102" i="4"/>
  <c r="B2103" i="4"/>
  <c r="C2103" i="4"/>
  <c r="D2103" i="4"/>
  <c r="E2103" i="4"/>
  <c r="F2103" i="4"/>
  <c r="B2104" i="4"/>
  <c r="C2104" i="4"/>
  <c r="D2104" i="4"/>
  <c r="E2104" i="4"/>
  <c r="F2104" i="4"/>
  <c r="B2105" i="4"/>
  <c r="C2105" i="4"/>
  <c r="D2105" i="4"/>
  <c r="E2105" i="4"/>
  <c r="F2105" i="4"/>
  <c r="B2106" i="4"/>
  <c r="C2106" i="4"/>
  <c r="D2106" i="4"/>
  <c r="E2106" i="4"/>
  <c r="F2106" i="4"/>
  <c r="B2107" i="4"/>
  <c r="C2107" i="4"/>
  <c r="D2107" i="4"/>
  <c r="E2107" i="4"/>
  <c r="F2107" i="4"/>
  <c r="B2108" i="4"/>
  <c r="C2108" i="4"/>
  <c r="D2108" i="4"/>
  <c r="E2108" i="4"/>
  <c r="F2108" i="4"/>
  <c r="B2109" i="4"/>
  <c r="C2109" i="4"/>
  <c r="D2109" i="4"/>
  <c r="E2109" i="4"/>
  <c r="F2109" i="4"/>
  <c r="B2110" i="4"/>
  <c r="C2110" i="4"/>
  <c r="D2110" i="4"/>
  <c r="E2110" i="4"/>
  <c r="F2110" i="4"/>
  <c r="B2111" i="4"/>
  <c r="C2111" i="4"/>
  <c r="D2111" i="4"/>
  <c r="E2111" i="4"/>
  <c r="F2111" i="4"/>
  <c r="B2112" i="4"/>
  <c r="C2112" i="4"/>
  <c r="D2112" i="4"/>
  <c r="E2112" i="4"/>
  <c r="F2112" i="4"/>
  <c r="B2113" i="4"/>
  <c r="C2113" i="4"/>
  <c r="D2113" i="4"/>
  <c r="E2113" i="4"/>
  <c r="F2113" i="4"/>
  <c r="B2114" i="4"/>
  <c r="C2114" i="4"/>
  <c r="D2114" i="4"/>
  <c r="E2114" i="4"/>
  <c r="F2114" i="4"/>
  <c r="B2115" i="4"/>
  <c r="C2115" i="4"/>
  <c r="D2115" i="4"/>
  <c r="E2115" i="4"/>
  <c r="F2115" i="4"/>
  <c r="B2116" i="4"/>
  <c r="C2116" i="4"/>
  <c r="D2116" i="4"/>
  <c r="E2116" i="4"/>
  <c r="F2116" i="4"/>
  <c r="B2117" i="4"/>
  <c r="C2117" i="4"/>
  <c r="D2117" i="4"/>
  <c r="E2117" i="4"/>
  <c r="F2117" i="4"/>
  <c r="B2118" i="4"/>
  <c r="C2118" i="4"/>
  <c r="D2118" i="4"/>
  <c r="E2118" i="4"/>
  <c r="F2118" i="4"/>
  <c r="B2119" i="4"/>
  <c r="C2119" i="4"/>
  <c r="D2119" i="4"/>
  <c r="E2119" i="4"/>
  <c r="F2119" i="4"/>
  <c r="B2120" i="4"/>
  <c r="C2120" i="4"/>
  <c r="D2120" i="4"/>
  <c r="E2120" i="4"/>
  <c r="F2120" i="4"/>
  <c r="B2121" i="4"/>
  <c r="C2121" i="4"/>
  <c r="D2121" i="4"/>
  <c r="E2121" i="4"/>
  <c r="F2121" i="4"/>
  <c r="B2122" i="4"/>
  <c r="C2122" i="4"/>
  <c r="D2122" i="4"/>
  <c r="E2122" i="4"/>
  <c r="F2122" i="4"/>
  <c r="B2123" i="4"/>
  <c r="C2123" i="4"/>
  <c r="D2123" i="4"/>
  <c r="E2123" i="4"/>
  <c r="F2123" i="4"/>
  <c r="B2124" i="4"/>
  <c r="C2124" i="4"/>
  <c r="D2124" i="4"/>
  <c r="E2124" i="4"/>
  <c r="F2124" i="4"/>
  <c r="B2125" i="4"/>
  <c r="C2125" i="4"/>
  <c r="D2125" i="4"/>
  <c r="E2125" i="4"/>
  <c r="F2125" i="4"/>
  <c r="B2126" i="4"/>
  <c r="C2126" i="4"/>
  <c r="D2126" i="4"/>
  <c r="E2126" i="4"/>
  <c r="F2126" i="4"/>
  <c r="B2127" i="4"/>
  <c r="C2127" i="4"/>
  <c r="D2127" i="4"/>
  <c r="E2127" i="4"/>
  <c r="F2127" i="4"/>
  <c r="B2128" i="4"/>
  <c r="C2128" i="4"/>
  <c r="D2128" i="4"/>
  <c r="E2128" i="4"/>
  <c r="F2128" i="4"/>
  <c r="B2129" i="4"/>
  <c r="C2129" i="4"/>
  <c r="D2129" i="4"/>
  <c r="E2129" i="4"/>
  <c r="F2129" i="4"/>
  <c r="B2130" i="4"/>
  <c r="C2130" i="4"/>
  <c r="D2130" i="4"/>
  <c r="E2130" i="4"/>
  <c r="F2130" i="4"/>
  <c r="B2131" i="4"/>
  <c r="C2131" i="4"/>
  <c r="D2131" i="4"/>
  <c r="E2131" i="4"/>
  <c r="F2131" i="4"/>
  <c r="B2132" i="4"/>
  <c r="C2132" i="4"/>
  <c r="D2132" i="4"/>
  <c r="E2132" i="4"/>
  <c r="F2132" i="4"/>
  <c r="B2133" i="4"/>
  <c r="C2133" i="4"/>
  <c r="D2133" i="4"/>
  <c r="E2133" i="4"/>
  <c r="F2133" i="4"/>
  <c r="B2134" i="4"/>
  <c r="C2134" i="4"/>
  <c r="D2134" i="4"/>
  <c r="E2134" i="4"/>
  <c r="F2134" i="4"/>
  <c r="B2135" i="4"/>
  <c r="C2135" i="4"/>
  <c r="D2135" i="4"/>
  <c r="E2135" i="4"/>
  <c r="F2135" i="4"/>
  <c r="B2136" i="4"/>
  <c r="C2136" i="4"/>
  <c r="D2136" i="4"/>
  <c r="E2136" i="4"/>
  <c r="F2136" i="4"/>
  <c r="B2137" i="4"/>
  <c r="C2137" i="4"/>
  <c r="D2137" i="4"/>
  <c r="E2137" i="4"/>
  <c r="F2137" i="4"/>
  <c r="B2138" i="4"/>
  <c r="C2138" i="4"/>
  <c r="D2138" i="4"/>
  <c r="E2138" i="4"/>
  <c r="F2138" i="4"/>
  <c r="B2139" i="4"/>
  <c r="C2139" i="4"/>
  <c r="D2139" i="4"/>
  <c r="E2139" i="4"/>
  <c r="F2139" i="4"/>
  <c r="B2140" i="4"/>
  <c r="C2140" i="4"/>
  <c r="D2140" i="4"/>
  <c r="E2140" i="4"/>
  <c r="F2140" i="4"/>
  <c r="B2141" i="4"/>
  <c r="C2141" i="4"/>
  <c r="D2141" i="4"/>
  <c r="E2141" i="4"/>
  <c r="F2141" i="4"/>
  <c r="B2142" i="4"/>
  <c r="C2142" i="4"/>
  <c r="D2142" i="4"/>
  <c r="E2142" i="4"/>
  <c r="F2142" i="4"/>
  <c r="B2143" i="4"/>
  <c r="C2143" i="4"/>
  <c r="D2143" i="4"/>
  <c r="E2143" i="4"/>
  <c r="F2143" i="4"/>
  <c r="B2144" i="4"/>
  <c r="C2144" i="4"/>
  <c r="D2144" i="4"/>
  <c r="E2144" i="4"/>
  <c r="F2144" i="4"/>
  <c r="B2145" i="4"/>
  <c r="C2145" i="4"/>
  <c r="D2145" i="4"/>
  <c r="E2145" i="4"/>
  <c r="F2145" i="4"/>
  <c r="B2146" i="4"/>
  <c r="C2146" i="4"/>
  <c r="D2146" i="4"/>
  <c r="E2146" i="4"/>
  <c r="F2146" i="4"/>
  <c r="B2147" i="4"/>
  <c r="C2147" i="4"/>
  <c r="D2147" i="4"/>
  <c r="E2147" i="4"/>
  <c r="F2147" i="4"/>
  <c r="B2148" i="4"/>
  <c r="C2148" i="4"/>
  <c r="D2148" i="4"/>
  <c r="E2148" i="4"/>
  <c r="F2148" i="4"/>
  <c r="B2149" i="4"/>
  <c r="C2149" i="4"/>
  <c r="D2149" i="4"/>
  <c r="E2149" i="4"/>
  <c r="F2149" i="4"/>
  <c r="B2150" i="4"/>
  <c r="C2150" i="4"/>
  <c r="D2150" i="4"/>
  <c r="E2150" i="4"/>
  <c r="F2150" i="4"/>
  <c r="B2151" i="4"/>
  <c r="C2151" i="4"/>
  <c r="D2151" i="4"/>
  <c r="E2151" i="4"/>
  <c r="F2151" i="4"/>
  <c r="B2152" i="4"/>
  <c r="C2152" i="4"/>
  <c r="D2152" i="4"/>
  <c r="E2152" i="4"/>
  <c r="F2152" i="4"/>
  <c r="B2153" i="4"/>
  <c r="C2153" i="4"/>
  <c r="D2153" i="4"/>
  <c r="E2153" i="4"/>
  <c r="F2153" i="4"/>
  <c r="B2154" i="4"/>
  <c r="C2154" i="4"/>
  <c r="D2154" i="4"/>
  <c r="E2154" i="4"/>
  <c r="F2154" i="4"/>
  <c r="B2155" i="4"/>
  <c r="C2155" i="4"/>
  <c r="D2155" i="4"/>
  <c r="E2155" i="4"/>
  <c r="F2155" i="4"/>
  <c r="B2156" i="4"/>
  <c r="C2156" i="4"/>
  <c r="D2156" i="4"/>
  <c r="E2156" i="4"/>
  <c r="F2156" i="4"/>
  <c r="B2157" i="4"/>
  <c r="C2157" i="4"/>
  <c r="D2157" i="4"/>
  <c r="E2157" i="4"/>
  <c r="F2157" i="4"/>
  <c r="B2158" i="4"/>
  <c r="C2158" i="4"/>
  <c r="D2158" i="4"/>
  <c r="E2158" i="4"/>
  <c r="F2158" i="4"/>
  <c r="B2159" i="4"/>
  <c r="C2159" i="4"/>
  <c r="D2159" i="4"/>
  <c r="E2159" i="4"/>
  <c r="F2159" i="4"/>
  <c r="B2160" i="4"/>
  <c r="C2160" i="4"/>
  <c r="D2160" i="4"/>
  <c r="E2160" i="4"/>
  <c r="F2160" i="4"/>
  <c r="B2161" i="4"/>
  <c r="C2161" i="4"/>
  <c r="D2161" i="4"/>
  <c r="E2161" i="4"/>
  <c r="F2161" i="4"/>
  <c r="B2162" i="4"/>
  <c r="C2162" i="4"/>
  <c r="D2162" i="4"/>
  <c r="E2162" i="4"/>
  <c r="F2162" i="4"/>
  <c r="B2163" i="4"/>
  <c r="C2163" i="4"/>
  <c r="D2163" i="4"/>
  <c r="E2163" i="4"/>
  <c r="F2163" i="4"/>
  <c r="B2164" i="4"/>
  <c r="C2164" i="4"/>
  <c r="D2164" i="4"/>
  <c r="E2164" i="4"/>
  <c r="F2164" i="4"/>
  <c r="B2165" i="4"/>
  <c r="C2165" i="4"/>
  <c r="D2165" i="4"/>
  <c r="E2165" i="4"/>
  <c r="F2165" i="4"/>
  <c r="B2166" i="4"/>
  <c r="C2166" i="4"/>
  <c r="D2166" i="4"/>
  <c r="E2166" i="4"/>
  <c r="F2166" i="4"/>
  <c r="B2167" i="4"/>
  <c r="C2167" i="4"/>
  <c r="D2167" i="4"/>
  <c r="E2167" i="4"/>
  <c r="F2167" i="4"/>
  <c r="B2168" i="4"/>
  <c r="C2168" i="4"/>
  <c r="D2168" i="4"/>
  <c r="E2168" i="4"/>
  <c r="F2168" i="4"/>
  <c r="B2169" i="4"/>
  <c r="C2169" i="4"/>
  <c r="D2169" i="4"/>
  <c r="E2169" i="4"/>
  <c r="F2169" i="4"/>
  <c r="B2170" i="4"/>
  <c r="C2170" i="4"/>
  <c r="D2170" i="4"/>
  <c r="E2170" i="4"/>
  <c r="F2170" i="4"/>
  <c r="B2171" i="4"/>
  <c r="C2171" i="4"/>
  <c r="D2171" i="4"/>
  <c r="E2171" i="4"/>
  <c r="F2171" i="4"/>
  <c r="B2172" i="4"/>
  <c r="C2172" i="4"/>
  <c r="D2172" i="4"/>
  <c r="E2172" i="4"/>
  <c r="F2172" i="4"/>
  <c r="B2173" i="4"/>
  <c r="C2173" i="4"/>
  <c r="D2173" i="4"/>
  <c r="E2173" i="4"/>
  <c r="F2173" i="4"/>
  <c r="B2174" i="4"/>
  <c r="C2174" i="4"/>
  <c r="D2174" i="4"/>
  <c r="E2174" i="4"/>
  <c r="F2174" i="4"/>
  <c r="B2175" i="4"/>
  <c r="C2175" i="4"/>
  <c r="D2175" i="4"/>
  <c r="E2175" i="4"/>
  <c r="F2175" i="4"/>
  <c r="B2176" i="4"/>
  <c r="C2176" i="4"/>
  <c r="D2176" i="4"/>
  <c r="E2176" i="4"/>
  <c r="F2176" i="4"/>
  <c r="B2177" i="4"/>
  <c r="C2177" i="4"/>
  <c r="D2177" i="4"/>
  <c r="E2177" i="4"/>
  <c r="F2177" i="4"/>
  <c r="B2178" i="4"/>
  <c r="C2178" i="4"/>
  <c r="D2178" i="4"/>
  <c r="E2178" i="4"/>
  <c r="F2178" i="4"/>
  <c r="B2179" i="4"/>
  <c r="C2179" i="4"/>
  <c r="D2179" i="4"/>
  <c r="E2179" i="4"/>
  <c r="F2179" i="4"/>
  <c r="B2180" i="4"/>
  <c r="C2180" i="4"/>
  <c r="D2180" i="4"/>
  <c r="E2180" i="4"/>
  <c r="F2180" i="4"/>
  <c r="B2181" i="4"/>
  <c r="C2181" i="4"/>
  <c r="D2181" i="4"/>
  <c r="E2181" i="4"/>
  <c r="F2181" i="4"/>
  <c r="B2182" i="4"/>
  <c r="C2182" i="4"/>
  <c r="D2182" i="4"/>
  <c r="E2182" i="4"/>
  <c r="F2182" i="4"/>
  <c r="B2183" i="4"/>
  <c r="C2183" i="4"/>
  <c r="D2183" i="4"/>
  <c r="E2183" i="4"/>
  <c r="F2183" i="4"/>
  <c r="B2184" i="4"/>
  <c r="C2184" i="4"/>
  <c r="D2184" i="4"/>
  <c r="E2184" i="4"/>
  <c r="F2184" i="4"/>
  <c r="B2185" i="4"/>
  <c r="C2185" i="4"/>
  <c r="D2185" i="4"/>
  <c r="E2185" i="4"/>
  <c r="F2185" i="4"/>
  <c r="B2186" i="4"/>
  <c r="C2186" i="4"/>
  <c r="D2186" i="4"/>
  <c r="E2186" i="4"/>
  <c r="F2186" i="4"/>
  <c r="B2187" i="4"/>
  <c r="C2187" i="4"/>
  <c r="D2187" i="4"/>
  <c r="E2187" i="4"/>
  <c r="F2187" i="4"/>
  <c r="B2188" i="4"/>
  <c r="C2188" i="4"/>
  <c r="D2188" i="4"/>
  <c r="E2188" i="4"/>
  <c r="F2188" i="4"/>
  <c r="B2189" i="4"/>
  <c r="C2189" i="4"/>
  <c r="D2189" i="4"/>
  <c r="E2189" i="4"/>
  <c r="F2189" i="4"/>
  <c r="B2190" i="4"/>
  <c r="C2190" i="4"/>
  <c r="D2190" i="4"/>
  <c r="E2190" i="4"/>
  <c r="F2190" i="4"/>
  <c r="B2191" i="4"/>
  <c r="C2191" i="4"/>
  <c r="D2191" i="4"/>
  <c r="E2191" i="4"/>
  <c r="F2191" i="4"/>
  <c r="B2192" i="4"/>
  <c r="C2192" i="4"/>
  <c r="D2192" i="4"/>
  <c r="E2192" i="4"/>
  <c r="F2192" i="4"/>
  <c r="B2193" i="4"/>
  <c r="C2193" i="4"/>
  <c r="D2193" i="4"/>
  <c r="E2193" i="4"/>
  <c r="F2193" i="4"/>
  <c r="B2194" i="4"/>
  <c r="C2194" i="4"/>
  <c r="D2194" i="4"/>
  <c r="E2194" i="4"/>
  <c r="F2194" i="4"/>
  <c r="B2195" i="4"/>
  <c r="C2195" i="4"/>
  <c r="D2195" i="4"/>
  <c r="E2195" i="4"/>
  <c r="F2195" i="4"/>
  <c r="B2196" i="4"/>
  <c r="C2196" i="4"/>
  <c r="D2196" i="4"/>
  <c r="E2196" i="4"/>
  <c r="F2196" i="4"/>
  <c r="B2197" i="4"/>
  <c r="C2197" i="4"/>
  <c r="D2197" i="4"/>
  <c r="E2197" i="4"/>
  <c r="F2197" i="4"/>
  <c r="B2198" i="4"/>
  <c r="C2198" i="4"/>
  <c r="D2198" i="4"/>
  <c r="E2198" i="4"/>
  <c r="F2198" i="4"/>
  <c r="B2199" i="4"/>
  <c r="C2199" i="4"/>
  <c r="D2199" i="4"/>
  <c r="E2199" i="4"/>
  <c r="F2199" i="4"/>
  <c r="B2200" i="4"/>
  <c r="C2200" i="4"/>
  <c r="D2200" i="4"/>
  <c r="E2200" i="4"/>
  <c r="F2200" i="4"/>
  <c r="B2201" i="4"/>
  <c r="C2201" i="4"/>
  <c r="D2201" i="4"/>
  <c r="E2201" i="4"/>
  <c r="F2201" i="4"/>
  <c r="B2202" i="4"/>
  <c r="C2202" i="4"/>
  <c r="D2202" i="4"/>
  <c r="E2202" i="4"/>
  <c r="F2202" i="4"/>
  <c r="B2203" i="4"/>
  <c r="C2203" i="4"/>
  <c r="D2203" i="4"/>
  <c r="E2203" i="4"/>
  <c r="F2203" i="4"/>
  <c r="B2204" i="4"/>
  <c r="C2204" i="4"/>
  <c r="D2204" i="4"/>
  <c r="E2204" i="4"/>
  <c r="F2204" i="4"/>
  <c r="B2205" i="4"/>
  <c r="C2205" i="4"/>
  <c r="D2205" i="4"/>
  <c r="E2205" i="4"/>
  <c r="F2205" i="4"/>
  <c r="B2206" i="4"/>
  <c r="C2206" i="4"/>
  <c r="D2206" i="4"/>
  <c r="E2206" i="4"/>
  <c r="F2206" i="4"/>
  <c r="B2207" i="4"/>
  <c r="C2207" i="4"/>
  <c r="D2207" i="4"/>
  <c r="E2207" i="4"/>
  <c r="F2207" i="4"/>
  <c r="B2208" i="4"/>
  <c r="C2208" i="4"/>
  <c r="D2208" i="4"/>
  <c r="E2208" i="4"/>
  <c r="F2208" i="4"/>
  <c r="B2209" i="4"/>
  <c r="C2209" i="4"/>
  <c r="D2209" i="4"/>
  <c r="E2209" i="4"/>
  <c r="F2209" i="4"/>
  <c r="B2210" i="4"/>
  <c r="C2210" i="4"/>
  <c r="D2210" i="4"/>
  <c r="E2210" i="4"/>
  <c r="F2210" i="4"/>
  <c r="B2211" i="4"/>
  <c r="C2211" i="4"/>
  <c r="D2211" i="4"/>
  <c r="E2211" i="4"/>
  <c r="F2211" i="4"/>
  <c r="B2212" i="4"/>
  <c r="C2212" i="4"/>
  <c r="D2212" i="4"/>
  <c r="E2212" i="4"/>
  <c r="F2212" i="4"/>
  <c r="B2213" i="4"/>
  <c r="C2213" i="4"/>
  <c r="D2213" i="4"/>
  <c r="E2213" i="4"/>
  <c r="F2213" i="4"/>
  <c r="B2214" i="4"/>
  <c r="C2214" i="4"/>
  <c r="D2214" i="4"/>
  <c r="E2214" i="4"/>
  <c r="F2214" i="4"/>
  <c r="B2215" i="4"/>
  <c r="C2215" i="4"/>
  <c r="D2215" i="4"/>
  <c r="E2215" i="4"/>
  <c r="F2215" i="4"/>
  <c r="B2216" i="4"/>
  <c r="C2216" i="4"/>
  <c r="D2216" i="4"/>
  <c r="E2216" i="4"/>
  <c r="F2216" i="4"/>
  <c r="B2217" i="4"/>
  <c r="C2217" i="4"/>
  <c r="D2217" i="4"/>
  <c r="E2217" i="4"/>
  <c r="F2217" i="4"/>
  <c r="B2218" i="4"/>
  <c r="C2218" i="4"/>
  <c r="D2218" i="4"/>
  <c r="E2218" i="4"/>
  <c r="F2218" i="4"/>
  <c r="B2219" i="4"/>
  <c r="C2219" i="4"/>
  <c r="D2219" i="4"/>
  <c r="E2219" i="4"/>
  <c r="F2219" i="4"/>
  <c r="B2220" i="4"/>
  <c r="C2220" i="4"/>
  <c r="D2220" i="4"/>
  <c r="E2220" i="4"/>
  <c r="F2220" i="4"/>
  <c r="B2221" i="4"/>
  <c r="C2221" i="4"/>
  <c r="D2221" i="4"/>
  <c r="E2221" i="4"/>
  <c r="F2221" i="4"/>
  <c r="B2222" i="4"/>
  <c r="C2222" i="4"/>
  <c r="D2222" i="4"/>
  <c r="E2222" i="4"/>
  <c r="F2222" i="4"/>
  <c r="B2223" i="4"/>
  <c r="C2223" i="4"/>
  <c r="D2223" i="4"/>
  <c r="E2223" i="4"/>
  <c r="F2223" i="4"/>
  <c r="B2224" i="4"/>
  <c r="C2224" i="4"/>
  <c r="D2224" i="4"/>
  <c r="E2224" i="4"/>
  <c r="F2224" i="4"/>
  <c r="B2225" i="4"/>
  <c r="C2225" i="4"/>
  <c r="D2225" i="4"/>
  <c r="E2225" i="4"/>
  <c r="F2225" i="4"/>
  <c r="B2226" i="4"/>
  <c r="C2226" i="4"/>
  <c r="D2226" i="4"/>
  <c r="E2226" i="4"/>
  <c r="F2226" i="4"/>
  <c r="B2227" i="4"/>
  <c r="C2227" i="4"/>
  <c r="D2227" i="4"/>
  <c r="E2227" i="4"/>
  <c r="F2227" i="4"/>
  <c r="B2228" i="4"/>
  <c r="C2228" i="4"/>
  <c r="D2228" i="4"/>
  <c r="E2228" i="4"/>
  <c r="F2228" i="4"/>
  <c r="B2229" i="4"/>
  <c r="C2229" i="4"/>
  <c r="D2229" i="4"/>
  <c r="E2229" i="4"/>
  <c r="F2229" i="4"/>
  <c r="B2230" i="4"/>
  <c r="C2230" i="4"/>
  <c r="D2230" i="4"/>
  <c r="E2230" i="4"/>
  <c r="F2230" i="4"/>
  <c r="B2231" i="4"/>
  <c r="C2231" i="4"/>
  <c r="D2231" i="4"/>
  <c r="E2231" i="4"/>
  <c r="F2231" i="4"/>
  <c r="B2232" i="4"/>
  <c r="C2232" i="4"/>
  <c r="D2232" i="4"/>
  <c r="E2232" i="4"/>
  <c r="F2232" i="4"/>
  <c r="B2233" i="4"/>
  <c r="C2233" i="4"/>
  <c r="D2233" i="4"/>
  <c r="E2233" i="4"/>
  <c r="F2233" i="4"/>
  <c r="B2234" i="4"/>
  <c r="C2234" i="4"/>
  <c r="D2234" i="4"/>
  <c r="E2234" i="4"/>
  <c r="F2234" i="4"/>
  <c r="B2235" i="4"/>
  <c r="C2235" i="4"/>
  <c r="D2235" i="4"/>
  <c r="E2235" i="4"/>
  <c r="F2235" i="4"/>
  <c r="B2236" i="4"/>
  <c r="C2236" i="4"/>
  <c r="D2236" i="4"/>
  <c r="E2236" i="4"/>
  <c r="F2236" i="4"/>
  <c r="B2237" i="4"/>
  <c r="C2237" i="4"/>
  <c r="D2237" i="4"/>
  <c r="E2237" i="4"/>
  <c r="F2237" i="4"/>
  <c r="B2238" i="4"/>
  <c r="C2238" i="4"/>
  <c r="D2238" i="4"/>
  <c r="E2238" i="4"/>
  <c r="F2238" i="4"/>
  <c r="B2239" i="4"/>
  <c r="C2239" i="4"/>
  <c r="D2239" i="4"/>
  <c r="E2239" i="4"/>
  <c r="F2239" i="4"/>
  <c r="B2240" i="4"/>
  <c r="C2240" i="4"/>
  <c r="D2240" i="4"/>
  <c r="E2240" i="4"/>
  <c r="F2240" i="4"/>
  <c r="C2" i="4"/>
  <c r="D2" i="4"/>
  <c r="E2" i="4"/>
  <c r="F2" i="4"/>
  <c r="B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 i="4"/>
  <c r="A3" i="3"/>
  <c r="B3" i="3"/>
  <c r="C3" i="3"/>
  <c r="D3" i="3"/>
  <c r="E3" i="3"/>
  <c r="F3" i="3"/>
  <c r="A4" i="3"/>
  <c r="B4" i="3"/>
  <c r="C4" i="3"/>
  <c r="D4" i="3"/>
  <c r="E4" i="3"/>
  <c r="F4" i="3"/>
  <c r="A5" i="3"/>
  <c r="B5" i="3"/>
  <c r="C5" i="3"/>
  <c r="D5" i="3"/>
  <c r="E5" i="3"/>
  <c r="F5" i="3"/>
  <c r="A6" i="3"/>
  <c r="B6" i="3"/>
  <c r="C6" i="3"/>
  <c r="D6" i="3"/>
  <c r="E6" i="3"/>
  <c r="F6" i="3"/>
  <c r="A7" i="3"/>
  <c r="B7" i="3"/>
  <c r="C7" i="3"/>
  <c r="D7" i="3"/>
  <c r="E7" i="3"/>
  <c r="F7" i="3"/>
  <c r="A8" i="3"/>
  <c r="B8" i="3"/>
  <c r="C8" i="3"/>
  <c r="D8" i="3"/>
  <c r="E8" i="3"/>
  <c r="F8" i="3"/>
  <c r="A9" i="3"/>
  <c r="B9" i="3"/>
  <c r="C9" i="3"/>
  <c r="D9" i="3"/>
  <c r="E9" i="3"/>
  <c r="F9" i="3"/>
  <c r="A10" i="3"/>
  <c r="B10" i="3"/>
  <c r="C10" i="3"/>
  <c r="D10" i="3"/>
  <c r="E10" i="3"/>
  <c r="F10" i="3"/>
  <c r="A11" i="3"/>
  <c r="B11" i="3"/>
  <c r="C11" i="3"/>
  <c r="D11" i="3"/>
  <c r="E11" i="3"/>
  <c r="F11" i="3"/>
  <c r="A12" i="3"/>
  <c r="B12" i="3"/>
  <c r="C12" i="3"/>
  <c r="D12" i="3"/>
  <c r="E12" i="3"/>
  <c r="F12" i="3"/>
  <c r="A13" i="3"/>
  <c r="B13" i="3"/>
  <c r="C13" i="3"/>
  <c r="D13" i="3"/>
  <c r="E13" i="3"/>
  <c r="F13" i="3"/>
  <c r="A14" i="3"/>
  <c r="B14" i="3"/>
  <c r="C14" i="3"/>
  <c r="D14" i="3"/>
  <c r="E14" i="3"/>
  <c r="F14" i="3"/>
  <c r="A15" i="3"/>
  <c r="B15" i="3"/>
  <c r="C15" i="3"/>
  <c r="D15" i="3"/>
  <c r="E15" i="3"/>
  <c r="F15" i="3"/>
  <c r="A16" i="3"/>
  <c r="B16" i="3"/>
  <c r="C16" i="3"/>
  <c r="D16" i="3"/>
  <c r="E16" i="3"/>
  <c r="F16" i="3"/>
  <c r="A17" i="3"/>
  <c r="B17" i="3"/>
  <c r="C17" i="3"/>
  <c r="D17" i="3"/>
  <c r="E17" i="3"/>
  <c r="F17" i="3"/>
  <c r="A18" i="3"/>
  <c r="B18" i="3"/>
  <c r="C18" i="3"/>
  <c r="D18" i="3"/>
  <c r="E18" i="3"/>
  <c r="F18" i="3"/>
  <c r="A19" i="3"/>
  <c r="B19" i="3"/>
  <c r="C19" i="3"/>
  <c r="D19" i="3"/>
  <c r="E19" i="3"/>
  <c r="F19" i="3"/>
  <c r="A20" i="3"/>
  <c r="B20" i="3"/>
  <c r="C20" i="3"/>
  <c r="D20" i="3"/>
  <c r="E20" i="3"/>
  <c r="F20" i="3"/>
  <c r="A21" i="3"/>
  <c r="B21" i="3"/>
  <c r="C21" i="3"/>
  <c r="D21" i="3"/>
  <c r="E21" i="3"/>
  <c r="F21" i="3"/>
  <c r="A22" i="3"/>
  <c r="B22" i="3"/>
  <c r="C22" i="3"/>
  <c r="D22" i="3"/>
  <c r="E22" i="3"/>
  <c r="F22" i="3"/>
  <c r="A23" i="3"/>
  <c r="B23" i="3"/>
  <c r="C23" i="3"/>
  <c r="D23" i="3"/>
  <c r="E23" i="3"/>
  <c r="F23" i="3"/>
  <c r="A24" i="3"/>
  <c r="B24" i="3"/>
  <c r="C24" i="3"/>
  <c r="D24" i="3"/>
  <c r="E24" i="3"/>
  <c r="F24" i="3"/>
  <c r="A25" i="3"/>
  <c r="B25" i="3"/>
  <c r="C25" i="3"/>
  <c r="D25" i="3"/>
  <c r="E25" i="3"/>
  <c r="F25" i="3"/>
  <c r="A26" i="3"/>
  <c r="B26" i="3"/>
  <c r="C26" i="3"/>
  <c r="D26" i="3"/>
  <c r="E26" i="3"/>
  <c r="F26" i="3"/>
  <c r="A27" i="3"/>
  <c r="B27" i="3"/>
  <c r="C27" i="3"/>
  <c r="D27" i="3"/>
  <c r="E27" i="3"/>
  <c r="F27" i="3"/>
  <c r="A28" i="3"/>
  <c r="B28" i="3"/>
  <c r="C28" i="3"/>
  <c r="D28" i="3"/>
  <c r="E28" i="3"/>
  <c r="F28" i="3"/>
  <c r="A29" i="3"/>
  <c r="B29" i="3"/>
  <c r="C29" i="3"/>
  <c r="D29" i="3"/>
  <c r="E29" i="3"/>
  <c r="F29" i="3"/>
  <c r="A30" i="3"/>
  <c r="B30" i="3"/>
  <c r="C30" i="3"/>
  <c r="D30" i="3"/>
  <c r="E30" i="3"/>
  <c r="F30" i="3"/>
  <c r="A31" i="3"/>
  <c r="B31" i="3"/>
  <c r="C31" i="3"/>
  <c r="D31" i="3"/>
  <c r="E31" i="3"/>
  <c r="F31" i="3"/>
  <c r="A32" i="3"/>
  <c r="B32" i="3"/>
  <c r="C32" i="3"/>
  <c r="D32" i="3"/>
  <c r="E32" i="3"/>
  <c r="F32" i="3"/>
  <c r="A33" i="3"/>
  <c r="B33" i="3"/>
  <c r="C33" i="3"/>
  <c r="D33" i="3"/>
  <c r="E33" i="3"/>
  <c r="F33" i="3"/>
  <c r="A34" i="3"/>
  <c r="B34" i="3"/>
  <c r="C34" i="3"/>
  <c r="D34" i="3"/>
  <c r="E34" i="3"/>
  <c r="F34" i="3"/>
  <c r="A35" i="3"/>
  <c r="B35" i="3"/>
  <c r="C35" i="3"/>
  <c r="D35" i="3"/>
  <c r="E35" i="3"/>
  <c r="F35" i="3"/>
  <c r="A36" i="3"/>
  <c r="B36" i="3"/>
  <c r="C36" i="3"/>
  <c r="D36" i="3"/>
  <c r="E36" i="3"/>
  <c r="F36" i="3"/>
  <c r="A37" i="3"/>
  <c r="B37" i="3"/>
  <c r="C37" i="3"/>
  <c r="D37" i="3"/>
  <c r="E37" i="3"/>
  <c r="F37" i="3"/>
  <c r="A38" i="3"/>
  <c r="B38" i="3"/>
  <c r="C38" i="3"/>
  <c r="D38" i="3"/>
  <c r="E38" i="3"/>
  <c r="F38" i="3"/>
  <c r="A39" i="3"/>
  <c r="B39" i="3"/>
  <c r="C39" i="3"/>
  <c r="D39" i="3"/>
  <c r="E39" i="3"/>
  <c r="F39" i="3"/>
  <c r="A40" i="3"/>
  <c r="B40" i="3"/>
  <c r="C40" i="3"/>
  <c r="D40" i="3"/>
  <c r="E40" i="3"/>
  <c r="F40" i="3"/>
  <c r="A41" i="3"/>
  <c r="B41" i="3"/>
  <c r="C41" i="3"/>
  <c r="D41" i="3"/>
  <c r="E41" i="3"/>
  <c r="F41" i="3"/>
  <c r="A42" i="3"/>
  <c r="B42" i="3"/>
  <c r="C42" i="3"/>
  <c r="D42" i="3"/>
  <c r="E42" i="3"/>
  <c r="F42" i="3"/>
  <c r="A43" i="3"/>
  <c r="B43" i="3"/>
  <c r="C43" i="3"/>
  <c r="D43" i="3"/>
  <c r="E43" i="3"/>
  <c r="F43" i="3"/>
  <c r="A44" i="3"/>
  <c r="B44" i="3"/>
  <c r="C44" i="3"/>
  <c r="D44" i="3"/>
  <c r="E44" i="3"/>
  <c r="F44" i="3"/>
  <c r="A45" i="3"/>
  <c r="B45" i="3"/>
  <c r="C45" i="3"/>
  <c r="D45" i="3"/>
  <c r="E45" i="3"/>
  <c r="F45" i="3"/>
  <c r="A46" i="3"/>
  <c r="B46" i="3"/>
  <c r="C46" i="3"/>
  <c r="D46" i="3"/>
  <c r="E46" i="3"/>
  <c r="F46" i="3"/>
  <c r="A47" i="3"/>
  <c r="B47" i="3"/>
  <c r="C47" i="3"/>
  <c r="D47" i="3"/>
  <c r="E47" i="3"/>
  <c r="F47" i="3"/>
  <c r="A48" i="3"/>
  <c r="B48" i="3"/>
  <c r="C48" i="3"/>
  <c r="D48" i="3"/>
  <c r="E48" i="3"/>
  <c r="F48" i="3"/>
  <c r="A49" i="3"/>
  <c r="B49" i="3"/>
  <c r="C49" i="3"/>
  <c r="D49" i="3"/>
  <c r="E49" i="3"/>
  <c r="F49" i="3"/>
  <c r="A50" i="3"/>
  <c r="B50" i="3"/>
  <c r="C50" i="3"/>
  <c r="D50" i="3"/>
  <c r="E50" i="3"/>
  <c r="F50" i="3"/>
  <c r="A51" i="3"/>
  <c r="B51" i="3"/>
  <c r="C51" i="3"/>
  <c r="D51" i="3"/>
  <c r="E51" i="3"/>
  <c r="F51" i="3"/>
  <c r="A52" i="3"/>
  <c r="B52" i="3"/>
  <c r="C52" i="3"/>
  <c r="D52" i="3"/>
  <c r="E52" i="3"/>
  <c r="F52" i="3"/>
  <c r="A53" i="3"/>
  <c r="B53" i="3"/>
  <c r="C53" i="3"/>
  <c r="D53" i="3"/>
  <c r="E53" i="3"/>
  <c r="F53" i="3"/>
  <c r="A54" i="3"/>
  <c r="B54" i="3"/>
  <c r="C54" i="3"/>
  <c r="D54" i="3"/>
  <c r="E54" i="3"/>
  <c r="F54" i="3"/>
  <c r="A55" i="3"/>
  <c r="B55" i="3"/>
  <c r="C55" i="3"/>
  <c r="D55" i="3"/>
  <c r="E55" i="3"/>
  <c r="F55" i="3"/>
  <c r="A56" i="3"/>
  <c r="B56" i="3"/>
  <c r="C56" i="3"/>
  <c r="D56" i="3"/>
  <c r="E56" i="3"/>
  <c r="F56" i="3"/>
  <c r="A57" i="3"/>
  <c r="B57" i="3"/>
  <c r="C57" i="3"/>
  <c r="D57" i="3"/>
  <c r="E57" i="3"/>
  <c r="F57" i="3"/>
  <c r="A58" i="3"/>
  <c r="B58" i="3"/>
  <c r="C58" i="3"/>
  <c r="D58" i="3"/>
  <c r="E58" i="3"/>
  <c r="F58" i="3"/>
  <c r="A59" i="3"/>
  <c r="B59" i="3"/>
  <c r="C59" i="3"/>
  <c r="D59" i="3"/>
  <c r="E59" i="3"/>
  <c r="F59" i="3"/>
  <c r="A60" i="3"/>
  <c r="B60" i="3"/>
  <c r="C60" i="3"/>
  <c r="D60" i="3"/>
  <c r="E60" i="3"/>
  <c r="F60" i="3"/>
  <c r="A61" i="3"/>
  <c r="B61" i="3"/>
  <c r="C61" i="3"/>
  <c r="D61" i="3"/>
  <c r="E61" i="3"/>
  <c r="F61" i="3"/>
  <c r="A62" i="3"/>
  <c r="B62" i="3"/>
  <c r="C62" i="3"/>
  <c r="D62" i="3"/>
  <c r="E62" i="3"/>
  <c r="F62" i="3"/>
  <c r="A63" i="3"/>
  <c r="B63" i="3"/>
  <c r="C63" i="3"/>
  <c r="D63" i="3"/>
  <c r="E63" i="3"/>
  <c r="F63" i="3"/>
  <c r="A64" i="3"/>
  <c r="B64" i="3"/>
  <c r="C64" i="3"/>
  <c r="D64" i="3"/>
  <c r="E64" i="3"/>
  <c r="F64" i="3"/>
  <c r="A65" i="3"/>
  <c r="B65" i="3"/>
  <c r="C65" i="3"/>
  <c r="D65" i="3"/>
  <c r="E65" i="3"/>
  <c r="F65" i="3"/>
  <c r="A66" i="3"/>
  <c r="B66" i="3"/>
  <c r="C66" i="3"/>
  <c r="D66" i="3"/>
  <c r="E66" i="3"/>
  <c r="F66" i="3"/>
  <c r="A67" i="3"/>
  <c r="B67" i="3"/>
  <c r="C67" i="3"/>
  <c r="D67" i="3"/>
  <c r="E67" i="3"/>
  <c r="F67" i="3"/>
  <c r="A68" i="3"/>
  <c r="B68" i="3"/>
  <c r="C68" i="3"/>
  <c r="D68" i="3"/>
  <c r="E68" i="3"/>
  <c r="F68" i="3"/>
  <c r="A69" i="3"/>
  <c r="B69" i="3"/>
  <c r="C69" i="3"/>
  <c r="D69" i="3"/>
  <c r="E69" i="3"/>
  <c r="F69" i="3"/>
  <c r="A70" i="3"/>
  <c r="B70" i="3"/>
  <c r="C70" i="3"/>
  <c r="D70" i="3"/>
  <c r="E70" i="3"/>
  <c r="F70" i="3"/>
  <c r="A71" i="3"/>
  <c r="B71" i="3"/>
  <c r="C71" i="3"/>
  <c r="D71" i="3"/>
  <c r="E71" i="3"/>
  <c r="F71" i="3"/>
  <c r="A72" i="3"/>
  <c r="B72" i="3"/>
  <c r="C72" i="3"/>
  <c r="D72" i="3"/>
  <c r="E72" i="3"/>
  <c r="F72" i="3"/>
  <c r="A73" i="3"/>
  <c r="B73" i="3"/>
  <c r="C73" i="3"/>
  <c r="D73" i="3"/>
  <c r="E73" i="3"/>
  <c r="F73" i="3"/>
  <c r="A74" i="3"/>
  <c r="B74" i="3"/>
  <c r="C74" i="3"/>
  <c r="D74" i="3"/>
  <c r="E74" i="3"/>
  <c r="F74" i="3"/>
  <c r="A75" i="3"/>
  <c r="B75" i="3"/>
  <c r="C75" i="3"/>
  <c r="D75" i="3"/>
  <c r="E75" i="3"/>
  <c r="F75" i="3"/>
  <c r="A76" i="3"/>
  <c r="B76" i="3"/>
  <c r="C76" i="3"/>
  <c r="D76" i="3"/>
  <c r="E76" i="3"/>
  <c r="F76" i="3"/>
  <c r="A77" i="3"/>
  <c r="B77" i="3"/>
  <c r="C77" i="3"/>
  <c r="D77" i="3"/>
  <c r="E77" i="3"/>
  <c r="F77" i="3"/>
  <c r="A78" i="3"/>
  <c r="B78" i="3"/>
  <c r="C78" i="3"/>
  <c r="D78" i="3"/>
  <c r="E78" i="3"/>
  <c r="F78" i="3"/>
  <c r="A79" i="3"/>
  <c r="B79" i="3"/>
  <c r="C79" i="3"/>
  <c r="D79" i="3"/>
  <c r="E79" i="3"/>
  <c r="F79" i="3"/>
  <c r="A80" i="3"/>
  <c r="B80" i="3"/>
  <c r="C80" i="3"/>
  <c r="D80" i="3"/>
  <c r="E80" i="3"/>
  <c r="F80" i="3"/>
  <c r="A81" i="3"/>
  <c r="B81" i="3"/>
  <c r="C81" i="3"/>
  <c r="D81" i="3"/>
  <c r="E81" i="3"/>
  <c r="F81" i="3"/>
  <c r="A82" i="3"/>
  <c r="B82" i="3"/>
  <c r="C82" i="3"/>
  <c r="D82" i="3"/>
  <c r="E82" i="3"/>
  <c r="F82" i="3"/>
  <c r="A83" i="3"/>
  <c r="B83" i="3"/>
  <c r="C83" i="3"/>
  <c r="D83" i="3"/>
  <c r="E83" i="3"/>
  <c r="F83" i="3"/>
  <c r="A84" i="3"/>
  <c r="B84" i="3"/>
  <c r="C84" i="3"/>
  <c r="D84" i="3"/>
  <c r="E84" i="3"/>
  <c r="F84" i="3"/>
  <c r="A85" i="3"/>
  <c r="B85" i="3"/>
  <c r="C85" i="3"/>
  <c r="D85" i="3"/>
  <c r="E85" i="3"/>
  <c r="F85" i="3"/>
  <c r="A86" i="3"/>
  <c r="B86" i="3"/>
  <c r="C86" i="3"/>
  <c r="D86" i="3"/>
  <c r="E86" i="3"/>
  <c r="F86" i="3"/>
  <c r="A87" i="3"/>
  <c r="B87" i="3"/>
  <c r="C87" i="3"/>
  <c r="D87" i="3"/>
  <c r="E87" i="3"/>
  <c r="F87" i="3"/>
  <c r="A88" i="3"/>
  <c r="B88" i="3"/>
  <c r="C88" i="3"/>
  <c r="D88" i="3"/>
  <c r="E88" i="3"/>
  <c r="F88" i="3"/>
  <c r="A89" i="3"/>
  <c r="B89" i="3"/>
  <c r="C89" i="3"/>
  <c r="D89" i="3"/>
  <c r="E89" i="3"/>
  <c r="F89" i="3"/>
  <c r="A90" i="3"/>
  <c r="B90" i="3"/>
  <c r="C90" i="3"/>
  <c r="D90" i="3"/>
  <c r="E90" i="3"/>
  <c r="F90" i="3"/>
  <c r="A91" i="3"/>
  <c r="B91" i="3"/>
  <c r="C91" i="3"/>
  <c r="D91" i="3"/>
  <c r="E91" i="3"/>
  <c r="F91" i="3"/>
  <c r="A92" i="3"/>
  <c r="B92" i="3"/>
  <c r="C92" i="3"/>
  <c r="D92" i="3"/>
  <c r="E92" i="3"/>
  <c r="F92" i="3"/>
  <c r="A93" i="3"/>
  <c r="B93" i="3"/>
  <c r="C93" i="3"/>
  <c r="D93" i="3"/>
  <c r="E93" i="3"/>
  <c r="F93" i="3"/>
  <c r="A94" i="3"/>
  <c r="B94" i="3"/>
  <c r="C94" i="3"/>
  <c r="D94" i="3"/>
  <c r="E94" i="3"/>
  <c r="F94" i="3"/>
  <c r="A95" i="3"/>
  <c r="B95" i="3"/>
  <c r="C95" i="3"/>
  <c r="D95" i="3"/>
  <c r="E95" i="3"/>
  <c r="F95" i="3"/>
  <c r="A96" i="3"/>
  <c r="B96" i="3"/>
  <c r="C96" i="3"/>
  <c r="D96" i="3"/>
  <c r="E96" i="3"/>
  <c r="F96" i="3"/>
  <c r="A97" i="3"/>
  <c r="B97" i="3"/>
  <c r="C97" i="3"/>
  <c r="D97" i="3"/>
  <c r="E97" i="3"/>
  <c r="F97" i="3"/>
  <c r="A98" i="3"/>
  <c r="B98" i="3"/>
  <c r="C98" i="3"/>
  <c r="D98" i="3"/>
  <c r="E98" i="3"/>
  <c r="F98" i="3"/>
  <c r="A99" i="3"/>
  <c r="B99" i="3"/>
  <c r="C99" i="3"/>
  <c r="D99" i="3"/>
  <c r="E99" i="3"/>
  <c r="F99" i="3"/>
  <c r="A100" i="3"/>
  <c r="B100" i="3"/>
  <c r="C100" i="3"/>
  <c r="D100" i="3"/>
  <c r="E100" i="3"/>
  <c r="F100" i="3"/>
  <c r="A101" i="3"/>
  <c r="B101" i="3"/>
  <c r="C101" i="3"/>
  <c r="D101" i="3"/>
  <c r="E101" i="3"/>
  <c r="F101" i="3"/>
  <c r="A102" i="3"/>
  <c r="B102" i="3"/>
  <c r="C102" i="3"/>
  <c r="D102" i="3"/>
  <c r="E102" i="3"/>
  <c r="F102" i="3"/>
  <c r="A103" i="3"/>
  <c r="B103" i="3"/>
  <c r="C103" i="3"/>
  <c r="D103" i="3"/>
  <c r="E103" i="3"/>
  <c r="F103" i="3"/>
  <c r="A104" i="3"/>
  <c r="B104" i="3"/>
  <c r="C104" i="3"/>
  <c r="D104" i="3"/>
  <c r="E104" i="3"/>
  <c r="F104" i="3"/>
  <c r="A105" i="3"/>
  <c r="B105" i="3"/>
  <c r="C105" i="3"/>
  <c r="D105" i="3"/>
  <c r="E105" i="3"/>
  <c r="F105" i="3"/>
  <c r="A106" i="3"/>
  <c r="B106" i="3"/>
  <c r="C106" i="3"/>
  <c r="D106" i="3"/>
  <c r="E106" i="3"/>
  <c r="F106" i="3"/>
  <c r="A107" i="3"/>
  <c r="B107" i="3"/>
  <c r="C107" i="3"/>
  <c r="D107" i="3"/>
  <c r="E107" i="3"/>
  <c r="F107" i="3"/>
  <c r="A108" i="3"/>
  <c r="B108" i="3"/>
  <c r="C108" i="3"/>
  <c r="D108" i="3"/>
  <c r="E108" i="3"/>
  <c r="F108" i="3"/>
  <c r="A109" i="3"/>
  <c r="B109" i="3"/>
  <c r="C109" i="3"/>
  <c r="D109" i="3"/>
  <c r="E109" i="3"/>
  <c r="F109" i="3"/>
  <c r="A110" i="3"/>
  <c r="B110" i="3"/>
  <c r="C110" i="3"/>
  <c r="D110" i="3"/>
  <c r="E110" i="3"/>
  <c r="F110" i="3"/>
  <c r="A111" i="3"/>
  <c r="B111" i="3"/>
  <c r="C111" i="3"/>
  <c r="D111" i="3"/>
  <c r="E111" i="3"/>
  <c r="F111" i="3"/>
  <c r="A112" i="3"/>
  <c r="B112" i="3"/>
  <c r="C112" i="3"/>
  <c r="D112" i="3"/>
  <c r="E112" i="3"/>
  <c r="F112" i="3"/>
  <c r="A113" i="3"/>
  <c r="B113" i="3"/>
  <c r="C113" i="3"/>
  <c r="D113" i="3"/>
  <c r="E113" i="3"/>
  <c r="F113" i="3"/>
  <c r="A114" i="3"/>
  <c r="B114" i="3"/>
  <c r="C114" i="3"/>
  <c r="D114" i="3"/>
  <c r="E114" i="3"/>
  <c r="F114" i="3"/>
  <c r="A115" i="3"/>
  <c r="B115" i="3"/>
  <c r="C115" i="3"/>
  <c r="D115" i="3"/>
  <c r="E115" i="3"/>
  <c r="F115" i="3"/>
  <c r="A116" i="3"/>
  <c r="B116" i="3"/>
  <c r="C116" i="3"/>
  <c r="D116" i="3"/>
  <c r="E116" i="3"/>
  <c r="F116" i="3"/>
  <c r="A117" i="3"/>
  <c r="B117" i="3"/>
  <c r="C117" i="3"/>
  <c r="D117" i="3"/>
  <c r="E117" i="3"/>
  <c r="F117" i="3"/>
  <c r="A118" i="3"/>
  <c r="B118" i="3"/>
  <c r="C118" i="3"/>
  <c r="D118" i="3"/>
  <c r="E118" i="3"/>
  <c r="F118" i="3"/>
  <c r="A119" i="3"/>
  <c r="B119" i="3"/>
  <c r="C119" i="3"/>
  <c r="D119" i="3"/>
  <c r="E119" i="3"/>
  <c r="F119" i="3"/>
  <c r="A120" i="3"/>
  <c r="B120" i="3"/>
  <c r="C120" i="3"/>
  <c r="D120" i="3"/>
  <c r="E120" i="3"/>
  <c r="F120" i="3"/>
  <c r="A121" i="3"/>
  <c r="B121" i="3"/>
  <c r="C121" i="3"/>
  <c r="D121" i="3"/>
  <c r="E121" i="3"/>
  <c r="F121" i="3"/>
  <c r="A122" i="3"/>
  <c r="B122" i="3"/>
  <c r="C122" i="3"/>
  <c r="D122" i="3"/>
  <c r="E122" i="3"/>
  <c r="F122" i="3"/>
  <c r="A123" i="3"/>
  <c r="B123" i="3"/>
  <c r="C123" i="3"/>
  <c r="D123" i="3"/>
  <c r="E123" i="3"/>
  <c r="F123" i="3"/>
  <c r="A124" i="3"/>
  <c r="B124" i="3"/>
  <c r="C124" i="3"/>
  <c r="D124" i="3"/>
  <c r="E124" i="3"/>
  <c r="F124" i="3"/>
  <c r="A125" i="3"/>
  <c r="B125" i="3"/>
  <c r="C125" i="3"/>
  <c r="D125" i="3"/>
  <c r="E125" i="3"/>
  <c r="F125" i="3"/>
  <c r="A126" i="3"/>
  <c r="B126" i="3"/>
  <c r="C126" i="3"/>
  <c r="D126" i="3"/>
  <c r="E126" i="3"/>
  <c r="F126" i="3"/>
  <c r="A127" i="3"/>
  <c r="B127" i="3"/>
  <c r="C127" i="3"/>
  <c r="D127" i="3"/>
  <c r="E127" i="3"/>
  <c r="F127" i="3"/>
  <c r="A128" i="3"/>
  <c r="B128" i="3"/>
  <c r="C128" i="3"/>
  <c r="D128" i="3"/>
  <c r="E128" i="3"/>
  <c r="F128" i="3"/>
  <c r="A129" i="3"/>
  <c r="B129" i="3"/>
  <c r="C129" i="3"/>
  <c r="D129" i="3"/>
  <c r="E129" i="3"/>
  <c r="F129" i="3"/>
  <c r="A130" i="3"/>
  <c r="B130" i="3"/>
  <c r="C130" i="3"/>
  <c r="D130" i="3"/>
  <c r="E130" i="3"/>
  <c r="F130" i="3"/>
  <c r="A131" i="3"/>
  <c r="B131" i="3"/>
  <c r="C131" i="3"/>
  <c r="D131" i="3"/>
  <c r="E131" i="3"/>
  <c r="F131" i="3"/>
  <c r="A132" i="3"/>
  <c r="B132" i="3"/>
  <c r="C132" i="3"/>
  <c r="D132" i="3"/>
  <c r="E132" i="3"/>
  <c r="F132" i="3"/>
  <c r="A133" i="3"/>
  <c r="B133" i="3"/>
  <c r="C133" i="3"/>
  <c r="D133" i="3"/>
  <c r="E133" i="3"/>
  <c r="F133" i="3"/>
  <c r="A134" i="3"/>
  <c r="B134" i="3"/>
  <c r="C134" i="3"/>
  <c r="D134" i="3"/>
  <c r="E134" i="3"/>
  <c r="F134" i="3"/>
  <c r="A135" i="3"/>
  <c r="B135" i="3"/>
  <c r="C135" i="3"/>
  <c r="D135" i="3"/>
  <c r="E135" i="3"/>
  <c r="F135" i="3"/>
  <c r="A136" i="3"/>
  <c r="B136" i="3"/>
  <c r="C136" i="3"/>
  <c r="D136" i="3"/>
  <c r="E136" i="3"/>
  <c r="F136" i="3"/>
  <c r="A137" i="3"/>
  <c r="B137" i="3"/>
  <c r="C137" i="3"/>
  <c r="D137" i="3"/>
  <c r="E137" i="3"/>
  <c r="F137" i="3"/>
  <c r="A138" i="3"/>
  <c r="B138" i="3"/>
  <c r="C138" i="3"/>
  <c r="D138" i="3"/>
  <c r="E138" i="3"/>
  <c r="F138" i="3"/>
  <c r="A139" i="3"/>
  <c r="B139" i="3"/>
  <c r="C139" i="3"/>
  <c r="D139" i="3"/>
  <c r="E139" i="3"/>
  <c r="F139" i="3"/>
  <c r="A140" i="3"/>
  <c r="B140" i="3"/>
  <c r="C140" i="3"/>
  <c r="D140" i="3"/>
  <c r="E140" i="3"/>
  <c r="F140" i="3"/>
  <c r="A141" i="3"/>
  <c r="B141" i="3"/>
  <c r="C141" i="3"/>
  <c r="D141" i="3"/>
  <c r="E141" i="3"/>
  <c r="F141" i="3"/>
  <c r="A142" i="3"/>
  <c r="B142" i="3"/>
  <c r="C142" i="3"/>
  <c r="D142" i="3"/>
  <c r="E142" i="3"/>
  <c r="F142" i="3"/>
  <c r="A143" i="3"/>
  <c r="B143" i="3"/>
  <c r="C143" i="3"/>
  <c r="D143" i="3"/>
  <c r="E143" i="3"/>
  <c r="F143" i="3"/>
  <c r="A144" i="3"/>
  <c r="B144" i="3"/>
  <c r="C144" i="3"/>
  <c r="D144" i="3"/>
  <c r="E144" i="3"/>
  <c r="F144" i="3"/>
  <c r="A145" i="3"/>
  <c r="B145" i="3"/>
  <c r="C145" i="3"/>
  <c r="D145" i="3"/>
  <c r="E145" i="3"/>
  <c r="F145" i="3"/>
  <c r="A146" i="3"/>
  <c r="B146" i="3"/>
  <c r="C146" i="3"/>
  <c r="D146" i="3"/>
  <c r="E146" i="3"/>
  <c r="F146" i="3"/>
  <c r="A147" i="3"/>
  <c r="B147" i="3"/>
  <c r="C147" i="3"/>
  <c r="D147" i="3"/>
  <c r="E147" i="3"/>
  <c r="F147" i="3"/>
  <c r="A148" i="3"/>
  <c r="B148" i="3"/>
  <c r="C148" i="3"/>
  <c r="D148" i="3"/>
  <c r="E148" i="3"/>
  <c r="F148" i="3"/>
  <c r="A149" i="3"/>
  <c r="B149" i="3"/>
  <c r="C149" i="3"/>
  <c r="D149" i="3"/>
  <c r="E149" i="3"/>
  <c r="F149" i="3"/>
  <c r="A150" i="3"/>
  <c r="B150" i="3"/>
  <c r="C150" i="3"/>
  <c r="D150" i="3"/>
  <c r="E150" i="3"/>
  <c r="F150" i="3"/>
  <c r="A151" i="3"/>
  <c r="B151" i="3"/>
  <c r="C151" i="3"/>
  <c r="D151" i="3"/>
  <c r="E151" i="3"/>
  <c r="F151" i="3"/>
  <c r="A152" i="3"/>
  <c r="B152" i="3"/>
  <c r="C152" i="3"/>
  <c r="D152" i="3"/>
  <c r="E152" i="3"/>
  <c r="F152" i="3"/>
  <c r="A153" i="3"/>
  <c r="B153" i="3"/>
  <c r="C153" i="3"/>
  <c r="D153" i="3"/>
  <c r="E153" i="3"/>
  <c r="F153" i="3"/>
  <c r="A154" i="3"/>
  <c r="B154" i="3"/>
  <c r="C154" i="3"/>
  <c r="D154" i="3"/>
  <c r="E154" i="3"/>
  <c r="F154" i="3"/>
  <c r="A155" i="3"/>
  <c r="B155" i="3"/>
  <c r="C155" i="3"/>
  <c r="D155" i="3"/>
  <c r="E155" i="3"/>
  <c r="F155" i="3"/>
  <c r="A156" i="3"/>
  <c r="B156" i="3"/>
  <c r="C156" i="3"/>
  <c r="D156" i="3"/>
  <c r="E156" i="3"/>
  <c r="F156" i="3"/>
  <c r="A157" i="3"/>
  <c r="B157" i="3"/>
  <c r="C157" i="3"/>
  <c r="D157" i="3"/>
  <c r="E157" i="3"/>
  <c r="F157" i="3"/>
  <c r="A158" i="3"/>
  <c r="B158" i="3"/>
  <c r="C158" i="3"/>
  <c r="D158" i="3"/>
  <c r="E158" i="3"/>
  <c r="F158" i="3"/>
  <c r="A159" i="3"/>
  <c r="B159" i="3"/>
  <c r="C159" i="3"/>
  <c r="D159" i="3"/>
  <c r="E159" i="3"/>
  <c r="F159" i="3"/>
  <c r="A160" i="3"/>
  <c r="B160" i="3"/>
  <c r="C160" i="3"/>
  <c r="D160" i="3"/>
  <c r="E160" i="3"/>
  <c r="F160" i="3"/>
  <c r="A161" i="3"/>
  <c r="B161" i="3"/>
  <c r="C161" i="3"/>
  <c r="D161" i="3"/>
  <c r="E161" i="3"/>
  <c r="F161" i="3"/>
  <c r="A162" i="3"/>
  <c r="B162" i="3"/>
  <c r="C162" i="3"/>
  <c r="D162" i="3"/>
  <c r="E162" i="3"/>
  <c r="F162" i="3"/>
  <c r="A163" i="3"/>
  <c r="B163" i="3"/>
  <c r="C163" i="3"/>
  <c r="D163" i="3"/>
  <c r="E163" i="3"/>
  <c r="F163" i="3"/>
  <c r="A164" i="3"/>
  <c r="B164" i="3"/>
  <c r="C164" i="3"/>
  <c r="D164" i="3"/>
  <c r="E164" i="3"/>
  <c r="F164" i="3"/>
  <c r="A165" i="3"/>
  <c r="B165" i="3"/>
  <c r="C165" i="3"/>
  <c r="D165" i="3"/>
  <c r="E165" i="3"/>
  <c r="F165" i="3"/>
  <c r="A166" i="3"/>
  <c r="B166" i="3"/>
  <c r="C166" i="3"/>
  <c r="D166" i="3"/>
  <c r="E166" i="3"/>
  <c r="F166" i="3"/>
  <c r="A167" i="3"/>
  <c r="B167" i="3"/>
  <c r="C167" i="3"/>
  <c r="D167" i="3"/>
  <c r="E167" i="3"/>
  <c r="F167" i="3"/>
  <c r="A168" i="3"/>
  <c r="B168" i="3"/>
  <c r="C168" i="3"/>
  <c r="D168" i="3"/>
  <c r="E168" i="3"/>
  <c r="F168" i="3"/>
  <c r="A169" i="3"/>
  <c r="B169" i="3"/>
  <c r="C169" i="3"/>
  <c r="D169" i="3"/>
  <c r="E169" i="3"/>
  <c r="F169" i="3"/>
  <c r="A170" i="3"/>
  <c r="B170" i="3"/>
  <c r="C170" i="3"/>
  <c r="D170" i="3"/>
  <c r="E170" i="3"/>
  <c r="F170" i="3"/>
  <c r="A171" i="3"/>
  <c r="B171" i="3"/>
  <c r="C171" i="3"/>
  <c r="D171" i="3"/>
  <c r="E171" i="3"/>
  <c r="F171" i="3"/>
  <c r="A172" i="3"/>
  <c r="B172" i="3"/>
  <c r="C172" i="3"/>
  <c r="D172" i="3"/>
  <c r="E172" i="3"/>
  <c r="F172" i="3"/>
  <c r="A173" i="3"/>
  <c r="B173" i="3"/>
  <c r="C173" i="3"/>
  <c r="D173" i="3"/>
  <c r="E173" i="3"/>
  <c r="F173" i="3"/>
  <c r="A174" i="3"/>
  <c r="B174" i="3"/>
  <c r="C174" i="3"/>
  <c r="D174" i="3"/>
  <c r="E174" i="3"/>
  <c r="F174" i="3"/>
  <c r="A175" i="3"/>
  <c r="B175" i="3"/>
  <c r="C175" i="3"/>
  <c r="D175" i="3"/>
  <c r="E175" i="3"/>
  <c r="F175" i="3"/>
  <c r="A176" i="3"/>
  <c r="B176" i="3"/>
  <c r="C176" i="3"/>
  <c r="D176" i="3"/>
  <c r="E176" i="3"/>
  <c r="F176" i="3"/>
  <c r="A177" i="3"/>
  <c r="B177" i="3"/>
  <c r="C177" i="3"/>
  <c r="D177" i="3"/>
  <c r="E177" i="3"/>
  <c r="F177" i="3"/>
  <c r="A178" i="3"/>
  <c r="B178" i="3"/>
  <c r="C178" i="3"/>
  <c r="D178" i="3"/>
  <c r="E178" i="3"/>
  <c r="F178" i="3"/>
  <c r="A179" i="3"/>
  <c r="B179" i="3"/>
  <c r="C179" i="3"/>
  <c r="D179" i="3"/>
  <c r="E179" i="3"/>
  <c r="F179" i="3"/>
  <c r="A180" i="3"/>
  <c r="B180" i="3"/>
  <c r="C180" i="3"/>
  <c r="D180" i="3"/>
  <c r="E180" i="3"/>
  <c r="F180" i="3"/>
  <c r="A181" i="3"/>
  <c r="B181" i="3"/>
  <c r="C181" i="3"/>
  <c r="D181" i="3"/>
  <c r="E181" i="3"/>
  <c r="F181" i="3"/>
  <c r="A182" i="3"/>
  <c r="B182" i="3"/>
  <c r="C182" i="3"/>
  <c r="D182" i="3"/>
  <c r="E182" i="3"/>
  <c r="F182" i="3"/>
  <c r="A183" i="3"/>
  <c r="B183" i="3"/>
  <c r="C183" i="3"/>
  <c r="D183" i="3"/>
  <c r="E183" i="3"/>
  <c r="F183" i="3"/>
  <c r="A184" i="3"/>
  <c r="B184" i="3"/>
  <c r="C184" i="3"/>
  <c r="D184" i="3"/>
  <c r="E184" i="3"/>
  <c r="F184" i="3"/>
  <c r="A185" i="3"/>
  <c r="B185" i="3"/>
  <c r="C185" i="3"/>
  <c r="D185" i="3"/>
  <c r="E185" i="3"/>
  <c r="F185" i="3"/>
  <c r="A186" i="3"/>
  <c r="B186" i="3"/>
  <c r="C186" i="3"/>
  <c r="D186" i="3"/>
  <c r="E186" i="3"/>
  <c r="F186" i="3"/>
  <c r="A187" i="3"/>
  <c r="B187" i="3"/>
  <c r="C187" i="3"/>
  <c r="D187" i="3"/>
  <c r="E187" i="3"/>
  <c r="F187" i="3"/>
  <c r="A188" i="3"/>
  <c r="B188" i="3"/>
  <c r="C188" i="3"/>
  <c r="D188" i="3"/>
  <c r="E188" i="3"/>
  <c r="F188" i="3"/>
  <c r="A189" i="3"/>
  <c r="B189" i="3"/>
  <c r="C189" i="3"/>
  <c r="D189" i="3"/>
  <c r="E189" i="3"/>
  <c r="F189" i="3"/>
  <c r="A190" i="3"/>
  <c r="B190" i="3"/>
  <c r="C190" i="3"/>
  <c r="D190" i="3"/>
  <c r="E190" i="3"/>
  <c r="F190" i="3"/>
  <c r="A191" i="3"/>
  <c r="B191" i="3"/>
  <c r="C191" i="3"/>
  <c r="D191" i="3"/>
  <c r="E191" i="3"/>
  <c r="F191" i="3"/>
  <c r="A192" i="3"/>
  <c r="B192" i="3"/>
  <c r="C192" i="3"/>
  <c r="D192" i="3"/>
  <c r="E192" i="3"/>
  <c r="F192" i="3"/>
  <c r="A193" i="3"/>
  <c r="B193" i="3"/>
  <c r="C193" i="3"/>
  <c r="D193" i="3"/>
  <c r="E193" i="3"/>
  <c r="F193" i="3"/>
  <c r="A194" i="3"/>
  <c r="B194" i="3"/>
  <c r="C194" i="3"/>
  <c r="D194" i="3"/>
  <c r="E194" i="3"/>
  <c r="F194" i="3"/>
  <c r="A195" i="3"/>
  <c r="B195" i="3"/>
  <c r="C195" i="3"/>
  <c r="D195" i="3"/>
  <c r="E195" i="3"/>
  <c r="F195" i="3"/>
  <c r="A196" i="3"/>
  <c r="B196" i="3"/>
  <c r="C196" i="3"/>
  <c r="D196" i="3"/>
  <c r="E196" i="3"/>
  <c r="F196" i="3"/>
  <c r="A197" i="3"/>
  <c r="B197" i="3"/>
  <c r="C197" i="3"/>
  <c r="D197" i="3"/>
  <c r="E197" i="3"/>
  <c r="F197" i="3"/>
  <c r="A198" i="3"/>
  <c r="B198" i="3"/>
  <c r="C198" i="3"/>
  <c r="D198" i="3"/>
  <c r="E198" i="3"/>
  <c r="F198" i="3"/>
  <c r="A199" i="3"/>
  <c r="B199" i="3"/>
  <c r="C199" i="3"/>
  <c r="D199" i="3"/>
  <c r="E199" i="3"/>
  <c r="F199" i="3"/>
  <c r="A200" i="3"/>
  <c r="B200" i="3"/>
  <c r="C200" i="3"/>
  <c r="D200" i="3"/>
  <c r="E200" i="3"/>
  <c r="F200" i="3"/>
  <c r="A201" i="3"/>
  <c r="B201" i="3"/>
  <c r="C201" i="3"/>
  <c r="D201" i="3"/>
  <c r="E201" i="3"/>
  <c r="F201" i="3"/>
  <c r="A202" i="3"/>
  <c r="B202" i="3"/>
  <c r="C202" i="3"/>
  <c r="D202" i="3"/>
  <c r="E202" i="3"/>
  <c r="F202" i="3"/>
  <c r="A203" i="3"/>
  <c r="B203" i="3"/>
  <c r="C203" i="3"/>
  <c r="D203" i="3"/>
  <c r="E203" i="3"/>
  <c r="F203" i="3"/>
  <c r="A204" i="3"/>
  <c r="B204" i="3"/>
  <c r="C204" i="3"/>
  <c r="D204" i="3"/>
  <c r="E204" i="3"/>
  <c r="F204" i="3"/>
  <c r="A205" i="3"/>
  <c r="B205" i="3"/>
  <c r="C205" i="3"/>
  <c r="D205" i="3"/>
  <c r="E205" i="3"/>
  <c r="F205" i="3"/>
  <c r="A206" i="3"/>
  <c r="B206" i="3"/>
  <c r="C206" i="3"/>
  <c r="D206" i="3"/>
  <c r="E206" i="3"/>
  <c r="F206" i="3"/>
  <c r="A207" i="3"/>
  <c r="B207" i="3"/>
  <c r="C207" i="3"/>
  <c r="D207" i="3"/>
  <c r="E207" i="3"/>
  <c r="F207" i="3"/>
  <c r="A208" i="3"/>
  <c r="B208" i="3"/>
  <c r="C208" i="3"/>
  <c r="D208" i="3"/>
  <c r="E208" i="3"/>
  <c r="F208" i="3"/>
  <c r="A209" i="3"/>
  <c r="B209" i="3"/>
  <c r="C209" i="3"/>
  <c r="D209" i="3"/>
  <c r="E209" i="3"/>
  <c r="F209" i="3"/>
  <c r="A210" i="3"/>
  <c r="B210" i="3"/>
  <c r="C210" i="3"/>
  <c r="D210" i="3"/>
  <c r="E210" i="3"/>
  <c r="F210" i="3"/>
  <c r="A211" i="3"/>
  <c r="B211" i="3"/>
  <c r="C211" i="3"/>
  <c r="D211" i="3"/>
  <c r="E211" i="3"/>
  <c r="F211" i="3"/>
  <c r="A212" i="3"/>
  <c r="B212" i="3"/>
  <c r="C212" i="3"/>
  <c r="D212" i="3"/>
  <c r="E212" i="3"/>
  <c r="F212" i="3"/>
  <c r="A213" i="3"/>
  <c r="B213" i="3"/>
  <c r="C213" i="3"/>
  <c r="D213" i="3"/>
  <c r="E213" i="3"/>
  <c r="F213" i="3"/>
  <c r="A214" i="3"/>
  <c r="B214" i="3"/>
  <c r="C214" i="3"/>
  <c r="D214" i="3"/>
  <c r="E214" i="3"/>
  <c r="F214" i="3"/>
  <c r="A215" i="3"/>
  <c r="B215" i="3"/>
  <c r="C215" i="3"/>
  <c r="D215" i="3"/>
  <c r="E215" i="3"/>
  <c r="F215" i="3"/>
  <c r="A216" i="3"/>
  <c r="B216" i="3"/>
  <c r="C216" i="3"/>
  <c r="D216" i="3"/>
  <c r="E216" i="3"/>
  <c r="F216" i="3"/>
  <c r="A217" i="3"/>
  <c r="B217" i="3"/>
  <c r="C217" i="3"/>
  <c r="D217" i="3"/>
  <c r="E217" i="3"/>
  <c r="F217" i="3"/>
  <c r="A218" i="3"/>
  <c r="B218" i="3"/>
  <c r="C218" i="3"/>
  <c r="D218" i="3"/>
  <c r="E218" i="3"/>
  <c r="F218" i="3"/>
  <c r="A219" i="3"/>
  <c r="B219" i="3"/>
  <c r="C219" i="3"/>
  <c r="D219" i="3"/>
  <c r="E219" i="3"/>
  <c r="F219" i="3"/>
  <c r="A220" i="3"/>
  <c r="B220" i="3"/>
  <c r="C220" i="3"/>
  <c r="D220" i="3"/>
  <c r="E220" i="3"/>
  <c r="F220" i="3"/>
  <c r="A221" i="3"/>
  <c r="B221" i="3"/>
  <c r="C221" i="3"/>
  <c r="D221" i="3"/>
  <c r="E221" i="3"/>
  <c r="F221" i="3"/>
  <c r="A222" i="3"/>
  <c r="B222" i="3"/>
  <c r="C222" i="3"/>
  <c r="D222" i="3"/>
  <c r="E222" i="3"/>
  <c r="F222" i="3"/>
  <c r="A223" i="3"/>
  <c r="B223" i="3"/>
  <c r="C223" i="3"/>
  <c r="D223" i="3"/>
  <c r="E223" i="3"/>
  <c r="F223" i="3"/>
  <c r="A224" i="3"/>
  <c r="B224" i="3"/>
  <c r="C224" i="3"/>
  <c r="D224" i="3"/>
  <c r="E224" i="3"/>
  <c r="F224" i="3"/>
  <c r="A225" i="3"/>
  <c r="B225" i="3"/>
  <c r="C225" i="3"/>
  <c r="D225" i="3"/>
  <c r="E225" i="3"/>
  <c r="F225" i="3"/>
  <c r="A226" i="3"/>
  <c r="B226" i="3"/>
  <c r="C226" i="3"/>
  <c r="D226" i="3"/>
  <c r="E226" i="3"/>
  <c r="F226" i="3"/>
  <c r="A227" i="3"/>
  <c r="B227" i="3"/>
  <c r="C227" i="3"/>
  <c r="D227" i="3"/>
  <c r="E227" i="3"/>
  <c r="F227" i="3"/>
  <c r="A228" i="3"/>
  <c r="B228" i="3"/>
  <c r="C228" i="3"/>
  <c r="D228" i="3"/>
  <c r="E228" i="3"/>
  <c r="F228" i="3"/>
  <c r="A229" i="3"/>
  <c r="B229" i="3"/>
  <c r="C229" i="3"/>
  <c r="D229" i="3"/>
  <c r="E229" i="3"/>
  <c r="F229" i="3"/>
  <c r="A230" i="3"/>
  <c r="B230" i="3"/>
  <c r="C230" i="3"/>
  <c r="D230" i="3"/>
  <c r="E230" i="3"/>
  <c r="F230" i="3"/>
  <c r="A231" i="3"/>
  <c r="B231" i="3"/>
  <c r="C231" i="3"/>
  <c r="D231" i="3"/>
  <c r="E231" i="3"/>
  <c r="F231" i="3"/>
  <c r="A232" i="3"/>
  <c r="B232" i="3"/>
  <c r="C232" i="3"/>
  <c r="D232" i="3"/>
  <c r="E232" i="3"/>
  <c r="F232" i="3"/>
  <c r="A233" i="3"/>
  <c r="B233" i="3"/>
  <c r="C233" i="3"/>
  <c r="D233" i="3"/>
  <c r="E233" i="3"/>
  <c r="F233" i="3"/>
  <c r="A234" i="3"/>
  <c r="B234" i="3"/>
  <c r="C234" i="3"/>
  <c r="D234" i="3"/>
  <c r="E234" i="3"/>
  <c r="F234" i="3"/>
  <c r="A235" i="3"/>
  <c r="B235" i="3"/>
  <c r="C235" i="3"/>
  <c r="D235" i="3"/>
  <c r="E235" i="3"/>
  <c r="F235" i="3"/>
  <c r="A236" i="3"/>
  <c r="B236" i="3"/>
  <c r="C236" i="3"/>
  <c r="D236" i="3"/>
  <c r="E236" i="3"/>
  <c r="F236" i="3"/>
  <c r="A237" i="3"/>
  <c r="B237" i="3"/>
  <c r="C237" i="3"/>
  <c r="D237" i="3"/>
  <c r="E237" i="3"/>
  <c r="F237" i="3"/>
  <c r="A238" i="3"/>
  <c r="B238" i="3"/>
  <c r="C238" i="3"/>
  <c r="D238" i="3"/>
  <c r="E238" i="3"/>
  <c r="F238" i="3"/>
  <c r="A239" i="3"/>
  <c r="B239" i="3"/>
  <c r="C239" i="3"/>
  <c r="D239" i="3"/>
  <c r="E239" i="3"/>
  <c r="F239" i="3"/>
  <c r="A240" i="3"/>
  <c r="B240" i="3"/>
  <c r="C240" i="3"/>
  <c r="D240" i="3"/>
  <c r="E240" i="3"/>
  <c r="F240" i="3"/>
  <c r="A241" i="3"/>
  <c r="B241" i="3"/>
  <c r="C241" i="3"/>
  <c r="D241" i="3"/>
  <c r="E241" i="3"/>
  <c r="F241" i="3"/>
  <c r="A242" i="3"/>
  <c r="B242" i="3"/>
  <c r="C242" i="3"/>
  <c r="D242" i="3"/>
  <c r="E242" i="3"/>
  <c r="F242" i="3"/>
  <c r="A243" i="3"/>
  <c r="B243" i="3"/>
  <c r="C243" i="3"/>
  <c r="D243" i="3"/>
  <c r="E243" i="3"/>
  <c r="F243" i="3"/>
  <c r="A244" i="3"/>
  <c r="B244" i="3"/>
  <c r="C244" i="3"/>
  <c r="D244" i="3"/>
  <c r="E244" i="3"/>
  <c r="F244" i="3"/>
  <c r="A245" i="3"/>
  <c r="B245" i="3"/>
  <c r="C245" i="3"/>
  <c r="D245" i="3"/>
  <c r="E245" i="3"/>
  <c r="F245" i="3"/>
  <c r="A246" i="3"/>
  <c r="B246" i="3"/>
  <c r="C246" i="3"/>
  <c r="D246" i="3"/>
  <c r="E246" i="3"/>
  <c r="F246" i="3"/>
  <c r="A247" i="3"/>
  <c r="B247" i="3"/>
  <c r="C247" i="3"/>
  <c r="D247" i="3"/>
  <c r="E247" i="3"/>
  <c r="F247" i="3"/>
  <c r="A248" i="3"/>
  <c r="B248" i="3"/>
  <c r="C248" i="3"/>
  <c r="D248" i="3"/>
  <c r="E248" i="3"/>
  <c r="F248" i="3"/>
  <c r="A249" i="3"/>
  <c r="B249" i="3"/>
  <c r="C249" i="3"/>
  <c r="D249" i="3"/>
  <c r="E249" i="3"/>
  <c r="F249" i="3"/>
  <c r="A250" i="3"/>
  <c r="B250" i="3"/>
  <c r="C250" i="3"/>
  <c r="D250" i="3"/>
  <c r="E250" i="3"/>
  <c r="F250" i="3"/>
  <c r="A251" i="3"/>
  <c r="B251" i="3"/>
  <c r="C251" i="3"/>
  <c r="D251" i="3"/>
  <c r="E251" i="3"/>
  <c r="F251" i="3"/>
  <c r="A252" i="3"/>
  <c r="B252" i="3"/>
  <c r="C252" i="3"/>
  <c r="D252" i="3"/>
  <c r="E252" i="3"/>
  <c r="F252" i="3"/>
  <c r="A253" i="3"/>
  <c r="B253" i="3"/>
  <c r="C253" i="3"/>
  <c r="D253" i="3"/>
  <c r="E253" i="3"/>
  <c r="F253" i="3"/>
  <c r="A254" i="3"/>
  <c r="B254" i="3"/>
  <c r="C254" i="3"/>
  <c r="D254" i="3"/>
  <c r="E254" i="3"/>
  <c r="F254" i="3"/>
  <c r="A255" i="3"/>
  <c r="B255" i="3"/>
  <c r="C255" i="3"/>
  <c r="D255" i="3"/>
  <c r="E255" i="3"/>
  <c r="F255" i="3"/>
  <c r="A256" i="3"/>
  <c r="B256" i="3"/>
  <c r="C256" i="3"/>
  <c r="D256" i="3"/>
  <c r="E256" i="3"/>
  <c r="F256" i="3"/>
  <c r="A257" i="3"/>
  <c r="B257" i="3"/>
  <c r="C257" i="3"/>
  <c r="D257" i="3"/>
  <c r="E257" i="3"/>
  <c r="F257" i="3"/>
  <c r="A258" i="3"/>
  <c r="B258" i="3"/>
  <c r="C258" i="3"/>
  <c r="D258" i="3"/>
  <c r="E258" i="3"/>
  <c r="F258" i="3"/>
  <c r="A259" i="3"/>
  <c r="B259" i="3"/>
  <c r="C259" i="3"/>
  <c r="D259" i="3"/>
  <c r="E259" i="3"/>
  <c r="F259" i="3"/>
  <c r="A260" i="3"/>
  <c r="B260" i="3"/>
  <c r="C260" i="3"/>
  <c r="D260" i="3"/>
  <c r="E260" i="3"/>
  <c r="F260" i="3"/>
  <c r="A261" i="3"/>
  <c r="B261" i="3"/>
  <c r="C261" i="3"/>
  <c r="D261" i="3"/>
  <c r="E261" i="3"/>
  <c r="F261" i="3"/>
  <c r="A262" i="3"/>
  <c r="B262" i="3"/>
  <c r="C262" i="3"/>
  <c r="D262" i="3"/>
  <c r="E262" i="3"/>
  <c r="F262" i="3"/>
  <c r="A263" i="3"/>
  <c r="B263" i="3"/>
  <c r="C263" i="3"/>
  <c r="D263" i="3"/>
  <c r="E263" i="3"/>
  <c r="F263" i="3"/>
  <c r="A264" i="3"/>
  <c r="B264" i="3"/>
  <c r="C264" i="3"/>
  <c r="D264" i="3"/>
  <c r="E264" i="3"/>
  <c r="F264" i="3"/>
  <c r="A265" i="3"/>
  <c r="B265" i="3"/>
  <c r="C265" i="3"/>
  <c r="D265" i="3"/>
  <c r="E265" i="3"/>
  <c r="F265" i="3"/>
  <c r="A266" i="3"/>
  <c r="B266" i="3"/>
  <c r="C266" i="3"/>
  <c r="D266" i="3"/>
  <c r="E266" i="3"/>
  <c r="F266" i="3"/>
  <c r="A267" i="3"/>
  <c r="B267" i="3"/>
  <c r="C267" i="3"/>
  <c r="D267" i="3"/>
  <c r="E267" i="3"/>
  <c r="F267" i="3"/>
  <c r="A268" i="3"/>
  <c r="B268" i="3"/>
  <c r="C268" i="3"/>
  <c r="D268" i="3"/>
  <c r="E268" i="3"/>
  <c r="F268" i="3"/>
  <c r="A269" i="3"/>
  <c r="B269" i="3"/>
  <c r="C269" i="3"/>
  <c r="D269" i="3"/>
  <c r="E269" i="3"/>
  <c r="F269" i="3"/>
  <c r="A270" i="3"/>
  <c r="B270" i="3"/>
  <c r="C270" i="3"/>
  <c r="D270" i="3"/>
  <c r="E270" i="3"/>
  <c r="F270" i="3"/>
  <c r="A271" i="3"/>
  <c r="B271" i="3"/>
  <c r="C271" i="3"/>
  <c r="D271" i="3"/>
  <c r="E271" i="3"/>
  <c r="F271" i="3"/>
  <c r="A272" i="3"/>
  <c r="B272" i="3"/>
  <c r="C272" i="3"/>
  <c r="D272" i="3"/>
  <c r="E272" i="3"/>
  <c r="F272" i="3"/>
  <c r="A273" i="3"/>
  <c r="B273" i="3"/>
  <c r="C273" i="3"/>
  <c r="D273" i="3"/>
  <c r="E273" i="3"/>
  <c r="F273" i="3"/>
  <c r="A274" i="3"/>
  <c r="B274" i="3"/>
  <c r="C274" i="3"/>
  <c r="D274" i="3"/>
  <c r="E274" i="3"/>
  <c r="F274" i="3"/>
  <c r="A275" i="3"/>
  <c r="B275" i="3"/>
  <c r="C275" i="3"/>
  <c r="D275" i="3"/>
  <c r="E275" i="3"/>
  <c r="F275" i="3"/>
  <c r="A276" i="3"/>
  <c r="B276" i="3"/>
  <c r="C276" i="3"/>
  <c r="D276" i="3"/>
  <c r="E276" i="3"/>
  <c r="F276" i="3"/>
  <c r="A277" i="3"/>
  <c r="B277" i="3"/>
  <c r="C277" i="3"/>
  <c r="D277" i="3"/>
  <c r="E277" i="3"/>
  <c r="F277" i="3"/>
  <c r="A278" i="3"/>
  <c r="B278" i="3"/>
  <c r="C278" i="3"/>
  <c r="D278" i="3"/>
  <c r="E278" i="3"/>
  <c r="F278" i="3"/>
  <c r="A279" i="3"/>
  <c r="B279" i="3"/>
  <c r="C279" i="3"/>
  <c r="D279" i="3"/>
  <c r="E279" i="3"/>
  <c r="F279" i="3"/>
  <c r="A280" i="3"/>
  <c r="B280" i="3"/>
  <c r="C280" i="3"/>
  <c r="D280" i="3"/>
  <c r="E280" i="3"/>
  <c r="F280" i="3"/>
  <c r="A281" i="3"/>
  <c r="B281" i="3"/>
  <c r="C281" i="3"/>
  <c r="D281" i="3"/>
  <c r="E281" i="3"/>
  <c r="F281" i="3"/>
  <c r="A282" i="3"/>
  <c r="B282" i="3"/>
  <c r="C282" i="3"/>
  <c r="D282" i="3"/>
  <c r="E282" i="3"/>
  <c r="F282" i="3"/>
  <c r="A283" i="3"/>
  <c r="B283" i="3"/>
  <c r="C283" i="3"/>
  <c r="D283" i="3"/>
  <c r="E283" i="3"/>
  <c r="F283" i="3"/>
  <c r="A284" i="3"/>
  <c r="B284" i="3"/>
  <c r="C284" i="3"/>
  <c r="D284" i="3"/>
  <c r="E284" i="3"/>
  <c r="F284" i="3"/>
  <c r="A285" i="3"/>
  <c r="B285" i="3"/>
  <c r="C285" i="3"/>
  <c r="D285" i="3"/>
  <c r="E285" i="3"/>
  <c r="F285" i="3"/>
  <c r="A286" i="3"/>
  <c r="B286" i="3"/>
  <c r="C286" i="3"/>
  <c r="D286" i="3"/>
  <c r="E286" i="3"/>
  <c r="F286" i="3"/>
  <c r="A287" i="3"/>
  <c r="B287" i="3"/>
  <c r="C287" i="3"/>
  <c r="D287" i="3"/>
  <c r="E287" i="3"/>
  <c r="F287" i="3"/>
  <c r="A288" i="3"/>
  <c r="B288" i="3"/>
  <c r="C288" i="3"/>
  <c r="D288" i="3"/>
  <c r="E288" i="3"/>
  <c r="F288" i="3"/>
  <c r="A289" i="3"/>
  <c r="B289" i="3"/>
  <c r="C289" i="3"/>
  <c r="D289" i="3"/>
  <c r="E289" i="3"/>
  <c r="F289" i="3"/>
  <c r="A290" i="3"/>
  <c r="B290" i="3"/>
  <c r="C290" i="3"/>
  <c r="D290" i="3"/>
  <c r="E290" i="3"/>
  <c r="F290" i="3"/>
  <c r="A291" i="3"/>
  <c r="B291" i="3"/>
  <c r="C291" i="3"/>
  <c r="D291" i="3"/>
  <c r="E291" i="3"/>
  <c r="F291" i="3"/>
  <c r="A292" i="3"/>
  <c r="B292" i="3"/>
  <c r="C292" i="3"/>
  <c r="D292" i="3"/>
  <c r="E292" i="3"/>
  <c r="F292" i="3"/>
  <c r="A293" i="3"/>
  <c r="B293" i="3"/>
  <c r="C293" i="3"/>
  <c r="D293" i="3"/>
  <c r="E293" i="3"/>
  <c r="F293" i="3"/>
  <c r="A294" i="3"/>
  <c r="B294" i="3"/>
  <c r="C294" i="3"/>
  <c r="D294" i="3"/>
  <c r="E294" i="3"/>
  <c r="F294" i="3"/>
  <c r="A295" i="3"/>
  <c r="B295" i="3"/>
  <c r="C295" i="3"/>
  <c r="D295" i="3"/>
  <c r="E295" i="3"/>
  <c r="F295" i="3"/>
  <c r="A296" i="3"/>
  <c r="B296" i="3"/>
  <c r="C296" i="3"/>
  <c r="D296" i="3"/>
  <c r="E296" i="3"/>
  <c r="F296" i="3"/>
  <c r="A297" i="3"/>
  <c r="B297" i="3"/>
  <c r="C297" i="3"/>
  <c r="D297" i="3"/>
  <c r="E297" i="3"/>
  <c r="F297" i="3"/>
  <c r="A298" i="3"/>
  <c r="B298" i="3"/>
  <c r="C298" i="3"/>
  <c r="D298" i="3"/>
  <c r="E298" i="3"/>
  <c r="F298" i="3"/>
  <c r="A299" i="3"/>
  <c r="B299" i="3"/>
  <c r="C299" i="3"/>
  <c r="D299" i="3"/>
  <c r="E299" i="3"/>
  <c r="F299" i="3"/>
  <c r="A300" i="3"/>
  <c r="B300" i="3"/>
  <c r="C300" i="3"/>
  <c r="D300" i="3"/>
  <c r="E300" i="3"/>
  <c r="F300" i="3"/>
  <c r="A301" i="3"/>
  <c r="B301" i="3"/>
  <c r="C301" i="3"/>
  <c r="D301" i="3"/>
  <c r="E301" i="3"/>
  <c r="F301" i="3"/>
  <c r="A302" i="3"/>
  <c r="B302" i="3"/>
  <c r="C302" i="3"/>
  <c r="D302" i="3"/>
  <c r="E302" i="3"/>
  <c r="F302" i="3"/>
  <c r="A303" i="3"/>
  <c r="B303" i="3"/>
  <c r="C303" i="3"/>
  <c r="D303" i="3"/>
  <c r="E303" i="3"/>
  <c r="F303" i="3"/>
  <c r="A304" i="3"/>
  <c r="B304" i="3"/>
  <c r="C304" i="3"/>
  <c r="D304" i="3"/>
  <c r="E304" i="3"/>
  <c r="F304" i="3"/>
  <c r="A305" i="3"/>
  <c r="B305" i="3"/>
  <c r="C305" i="3"/>
  <c r="D305" i="3"/>
  <c r="E305" i="3"/>
  <c r="F305" i="3"/>
  <c r="A306" i="3"/>
  <c r="B306" i="3"/>
  <c r="C306" i="3"/>
  <c r="D306" i="3"/>
  <c r="E306" i="3"/>
  <c r="F306" i="3"/>
  <c r="A307" i="3"/>
  <c r="B307" i="3"/>
  <c r="C307" i="3"/>
  <c r="D307" i="3"/>
  <c r="E307" i="3"/>
  <c r="F307" i="3"/>
  <c r="A308" i="3"/>
  <c r="B308" i="3"/>
  <c r="C308" i="3"/>
  <c r="D308" i="3"/>
  <c r="E308" i="3"/>
  <c r="F308" i="3"/>
  <c r="A309" i="3"/>
  <c r="B309" i="3"/>
  <c r="C309" i="3"/>
  <c r="D309" i="3"/>
  <c r="E309" i="3"/>
  <c r="F309" i="3"/>
  <c r="A310" i="3"/>
  <c r="B310" i="3"/>
  <c r="C310" i="3"/>
  <c r="D310" i="3"/>
  <c r="E310" i="3"/>
  <c r="F310" i="3"/>
  <c r="A311" i="3"/>
  <c r="B311" i="3"/>
  <c r="C311" i="3"/>
  <c r="D311" i="3"/>
  <c r="E311" i="3"/>
  <c r="F311" i="3"/>
  <c r="A312" i="3"/>
  <c r="B312" i="3"/>
  <c r="C312" i="3"/>
  <c r="D312" i="3"/>
  <c r="E312" i="3"/>
  <c r="F312" i="3"/>
  <c r="A313" i="3"/>
  <c r="B313" i="3"/>
  <c r="C313" i="3"/>
  <c r="D313" i="3"/>
  <c r="E313" i="3"/>
  <c r="F313" i="3"/>
  <c r="A314" i="3"/>
  <c r="B314" i="3"/>
  <c r="C314" i="3"/>
  <c r="D314" i="3"/>
  <c r="E314" i="3"/>
  <c r="F314" i="3"/>
  <c r="A315" i="3"/>
  <c r="B315" i="3"/>
  <c r="C315" i="3"/>
  <c r="D315" i="3"/>
  <c r="E315" i="3"/>
  <c r="F315" i="3"/>
  <c r="A316" i="3"/>
  <c r="B316" i="3"/>
  <c r="C316" i="3"/>
  <c r="D316" i="3"/>
  <c r="E316" i="3"/>
  <c r="F316" i="3"/>
  <c r="A317" i="3"/>
  <c r="B317" i="3"/>
  <c r="C317" i="3"/>
  <c r="D317" i="3"/>
  <c r="E317" i="3"/>
  <c r="F317" i="3"/>
  <c r="A318" i="3"/>
  <c r="B318" i="3"/>
  <c r="C318" i="3"/>
  <c r="D318" i="3"/>
  <c r="E318" i="3"/>
  <c r="F318" i="3"/>
  <c r="A319" i="3"/>
  <c r="B319" i="3"/>
  <c r="C319" i="3"/>
  <c r="D319" i="3"/>
  <c r="E319" i="3"/>
  <c r="F319" i="3"/>
  <c r="A320" i="3"/>
  <c r="B320" i="3"/>
  <c r="C320" i="3"/>
  <c r="D320" i="3"/>
  <c r="E320" i="3"/>
  <c r="F320" i="3"/>
  <c r="A321" i="3"/>
  <c r="B321" i="3"/>
  <c r="C321" i="3"/>
  <c r="D321" i="3"/>
  <c r="E321" i="3"/>
  <c r="F321" i="3"/>
  <c r="A322" i="3"/>
  <c r="B322" i="3"/>
  <c r="C322" i="3"/>
  <c r="D322" i="3"/>
  <c r="E322" i="3"/>
  <c r="F322" i="3"/>
  <c r="A323" i="3"/>
  <c r="B323" i="3"/>
  <c r="C323" i="3"/>
  <c r="D323" i="3"/>
  <c r="E323" i="3"/>
  <c r="F323" i="3"/>
  <c r="A324" i="3"/>
  <c r="B324" i="3"/>
  <c r="C324" i="3"/>
  <c r="D324" i="3"/>
  <c r="E324" i="3"/>
  <c r="F324" i="3"/>
  <c r="A325" i="3"/>
  <c r="B325" i="3"/>
  <c r="C325" i="3"/>
  <c r="D325" i="3"/>
  <c r="E325" i="3"/>
  <c r="F325" i="3"/>
  <c r="A326" i="3"/>
  <c r="B326" i="3"/>
  <c r="C326" i="3"/>
  <c r="D326" i="3"/>
  <c r="E326" i="3"/>
  <c r="F326" i="3"/>
  <c r="A327" i="3"/>
  <c r="B327" i="3"/>
  <c r="C327" i="3"/>
  <c r="D327" i="3"/>
  <c r="E327" i="3"/>
  <c r="F327" i="3"/>
  <c r="A328" i="3"/>
  <c r="B328" i="3"/>
  <c r="C328" i="3"/>
  <c r="D328" i="3"/>
  <c r="E328" i="3"/>
  <c r="F328" i="3"/>
  <c r="A329" i="3"/>
  <c r="B329" i="3"/>
  <c r="C329" i="3"/>
  <c r="D329" i="3"/>
  <c r="E329" i="3"/>
  <c r="F329" i="3"/>
  <c r="A330" i="3"/>
  <c r="B330" i="3"/>
  <c r="C330" i="3"/>
  <c r="D330" i="3"/>
  <c r="E330" i="3"/>
  <c r="F330" i="3"/>
  <c r="A331" i="3"/>
  <c r="B331" i="3"/>
  <c r="C331" i="3"/>
  <c r="D331" i="3"/>
  <c r="E331" i="3"/>
  <c r="F331" i="3"/>
  <c r="A332" i="3"/>
  <c r="B332" i="3"/>
  <c r="C332" i="3"/>
  <c r="D332" i="3"/>
  <c r="E332" i="3"/>
  <c r="F332" i="3"/>
  <c r="A333" i="3"/>
  <c r="B333" i="3"/>
  <c r="C333" i="3"/>
  <c r="D333" i="3"/>
  <c r="E333" i="3"/>
  <c r="F333" i="3"/>
  <c r="A334" i="3"/>
  <c r="B334" i="3"/>
  <c r="C334" i="3"/>
  <c r="D334" i="3"/>
  <c r="E334" i="3"/>
  <c r="F334" i="3"/>
  <c r="A335" i="3"/>
  <c r="B335" i="3"/>
  <c r="C335" i="3"/>
  <c r="D335" i="3"/>
  <c r="E335" i="3"/>
  <c r="F335" i="3"/>
  <c r="A336" i="3"/>
  <c r="B336" i="3"/>
  <c r="C336" i="3"/>
  <c r="D336" i="3"/>
  <c r="E336" i="3"/>
  <c r="F336" i="3"/>
  <c r="A337" i="3"/>
  <c r="B337" i="3"/>
  <c r="C337" i="3"/>
  <c r="D337" i="3"/>
  <c r="E337" i="3"/>
  <c r="F337" i="3"/>
  <c r="A338" i="3"/>
  <c r="B338" i="3"/>
  <c r="C338" i="3"/>
  <c r="D338" i="3"/>
  <c r="E338" i="3"/>
  <c r="F338" i="3"/>
  <c r="A339" i="3"/>
  <c r="B339" i="3"/>
  <c r="C339" i="3"/>
  <c r="D339" i="3"/>
  <c r="E339" i="3"/>
  <c r="F339" i="3"/>
  <c r="A340" i="3"/>
  <c r="B340" i="3"/>
  <c r="C340" i="3"/>
  <c r="D340" i="3"/>
  <c r="E340" i="3"/>
  <c r="F340" i="3"/>
  <c r="A341" i="3"/>
  <c r="B341" i="3"/>
  <c r="C341" i="3"/>
  <c r="D341" i="3"/>
  <c r="E341" i="3"/>
  <c r="F341" i="3"/>
  <c r="A342" i="3"/>
  <c r="B342" i="3"/>
  <c r="C342" i="3"/>
  <c r="D342" i="3"/>
  <c r="E342" i="3"/>
  <c r="F342" i="3"/>
  <c r="A343" i="3"/>
  <c r="B343" i="3"/>
  <c r="C343" i="3"/>
  <c r="D343" i="3"/>
  <c r="E343" i="3"/>
  <c r="F343" i="3"/>
  <c r="A344" i="3"/>
  <c r="B344" i="3"/>
  <c r="C344" i="3"/>
  <c r="D344" i="3"/>
  <c r="E344" i="3"/>
  <c r="F344" i="3"/>
  <c r="A345" i="3"/>
  <c r="B345" i="3"/>
  <c r="C345" i="3"/>
  <c r="D345" i="3"/>
  <c r="E345" i="3"/>
  <c r="F345" i="3"/>
  <c r="A346" i="3"/>
  <c r="B346" i="3"/>
  <c r="C346" i="3"/>
  <c r="D346" i="3"/>
  <c r="E346" i="3"/>
  <c r="F346" i="3"/>
  <c r="A347" i="3"/>
  <c r="B347" i="3"/>
  <c r="C347" i="3"/>
  <c r="D347" i="3"/>
  <c r="E347" i="3"/>
  <c r="F347" i="3"/>
  <c r="A348" i="3"/>
  <c r="B348" i="3"/>
  <c r="C348" i="3"/>
  <c r="D348" i="3"/>
  <c r="E348" i="3"/>
  <c r="F348" i="3"/>
  <c r="A349" i="3"/>
  <c r="B349" i="3"/>
  <c r="C349" i="3"/>
  <c r="D349" i="3"/>
  <c r="E349" i="3"/>
  <c r="F349" i="3"/>
  <c r="A350" i="3"/>
  <c r="B350" i="3"/>
  <c r="C350" i="3"/>
  <c r="D350" i="3"/>
  <c r="E350" i="3"/>
  <c r="F350" i="3"/>
  <c r="A351" i="3"/>
  <c r="B351" i="3"/>
  <c r="C351" i="3"/>
  <c r="D351" i="3"/>
  <c r="E351" i="3"/>
  <c r="F351" i="3"/>
  <c r="A352" i="3"/>
  <c r="B352" i="3"/>
  <c r="C352" i="3"/>
  <c r="D352" i="3"/>
  <c r="E352" i="3"/>
  <c r="F352" i="3"/>
  <c r="A353" i="3"/>
  <c r="B353" i="3"/>
  <c r="C353" i="3"/>
  <c r="D353" i="3"/>
  <c r="E353" i="3"/>
  <c r="F353" i="3"/>
  <c r="A354" i="3"/>
  <c r="B354" i="3"/>
  <c r="C354" i="3"/>
  <c r="D354" i="3"/>
  <c r="E354" i="3"/>
  <c r="F354" i="3"/>
  <c r="A355" i="3"/>
  <c r="B355" i="3"/>
  <c r="C355" i="3"/>
  <c r="D355" i="3"/>
  <c r="E355" i="3"/>
  <c r="F355" i="3"/>
  <c r="A356" i="3"/>
  <c r="B356" i="3"/>
  <c r="C356" i="3"/>
  <c r="D356" i="3"/>
  <c r="E356" i="3"/>
  <c r="F356" i="3"/>
  <c r="A357" i="3"/>
  <c r="B357" i="3"/>
  <c r="C357" i="3"/>
  <c r="D357" i="3"/>
  <c r="E357" i="3"/>
  <c r="F357" i="3"/>
  <c r="A358" i="3"/>
  <c r="B358" i="3"/>
  <c r="C358" i="3"/>
  <c r="D358" i="3"/>
  <c r="E358" i="3"/>
  <c r="F358" i="3"/>
  <c r="A359" i="3"/>
  <c r="B359" i="3"/>
  <c r="C359" i="3"/>
  <c r="D359" i="3"/>
  <c r="E359" i="3"/>
  <c r="F359" i="3"/>
  <c r="A360" i="3"/>
  <c r="B360" i="3"/>
  <c r="C360" i="3"/>
  <c r="D360" i="3"/>
  <c r="E360" i="3"/>
  <c r="F360" i="3"/>
  <c r="A361" i="3"/>
  <c r="B361" i="3"/>
  <c r="C361" i="3"/>
  <c r="D361" i="3"/>
  <c r="E361" i="3"/>
  <c r="F361" i="3"/>
  <c r="A362" i="3"/>
  <c r="B362" i="3"/>
  <c r="C362" i="3"/>
  <c r="D362" i="3"/>
  <c r="E362" i="3"/>
  <c r="F362" i="3"/>
  <c r="A363" i="3"/>
  <c r="B363" i="3"/>
  <c r="C363" i="3"/>
  <c r="D363" i="3"/>
  <c r="E363" i="3"/>
  <c r="F363" i="3"/>
  <c r="A364" i="3"/>
  <c r="B364" i="3"/>
  <c r="C364" i="3"/>
  <c r="D364" i="3"/>
  <c r="E364" i="3"/>
  <c r="F364" i="3"/>
  <c r="A365" i="3"/>
  <c r="B365" i="3"/>
  <c r="C365" i="3"/>
  <c r="D365" i="3"/>
  <c r="E365" i="3"/>
  <c r="F365" i="3"/>
  <c r="A366" i="3"/>
  <c r="B366" i="3"/>
  <c r="C366" i="3"/>
  <c r="D366" i="3"/>
  <c r="E366" i="3"/>
  <c r="F366" i="3"/>
  <c r="A367" i="3"/>
  <c r="B367" i="3"/>
  <c r="C367" i="3"/>
  <c r="D367" i="3"/>
  <c r="E367" i="3"/>
  <c r="F367" i="3"/>
  <c r="A368" i="3"/>
  <c r="B368" i="3"/>
  <c r="C368" i="3"/>
  <c r="D368" i="3"/>
  <c r="E368" i="3"/>
  <c r="F368" i="3"/>
  <c r="A369" i="3"/>
  <c r="B369" i="3"/>
  <c r="C369" i="3"/>
  <c r="D369" i="3"/>
  <c r="E369" i="3"/>
  <c r="F369" i="3"/>
  <c r="A370" i="3"/>
  <c r="B370" i="3"/>
  <c r="C370" i="3"/>
  <c r="D370" i="3"/>
  <c r="E370" i="3"/>
  <c r="F370" i="3"/>
  <c r="A371" i="3"/>
  <c r="B371" i="3"/>
  <c r="C371" i="3"/>
  <c r="D371" i="3"/>
  <c r="E371" i="3"/>
  <c r="F371" i="3"/>
  <c r="A372" i="3"/>
  <c r="B372" i="3"/>
  <c r="C372" i="3"/>
  <c r="D372" i="3"/>
  <c r="E372" i="3"/>
  <c r="F372" i="3"/>
  <c r="A373" i="3"/>
  <c r="B373" i="3"/>
  <c r="C373" i="3"/>
  <c r="D373" i="3"/>
  <c r="E373" i="3"/>
  <c r="F373" i="3"/>
  <c r="A374" i="3"/>
  <c r="B374" i="3"/>
  <c r="C374" i="3"/>
  <c r="D374" i="3"/>
  <c r="E374" i="3"/>
  <c r="F374" i="3"/>
  <c r="A375" i="3"/>
  <c r="B375" i="3"/>
  <c r="C375" i="3"/>
  <c r="D375" i="3"/>
  <c r="E375" i="3"/>
  <c r="F375" i="3"/>
  <c r="A376" i="3"/>
  <c r="B376" i="3"/>
  <c r="C376" i="3"/>
  <c r="D376" i="3"/>
  <c r="E376" i="3"/>
  <c r="F376" i="3"/>
  <c r="A377" i="3"/>
  <c r="B377" i="3"/>
  <c r="C377" i="3"/>
  <c r="D377" i="3"/>
  <c r="E377" i="3"/>
  <c r="F377" i="3"/>
  <c r="A378" i="3"/>
  <c r="B378" i="3"/>
  <c r="C378" i="3"/>
  <c r="D378" i="3"/>
  <c r="E378" i="3"/>
  <c r="F378" i="3"/>
  <c r="A379" i="3"/>
  <c r="B379" i="3"/>
  <c r="C379" i="3"/>
  <c r="D379" i="3"/>
  <c r="E379" i="3"/>
  <c r="F379" i="3"/>
  <c r="A380" i="3"/>
  <c r="B380" i="3"/>
  <c r="C380" i="3"/>
  <c r="D380" i="3"/>
  <c r="E380" i="3"/>
  <c r="F380" i="3"/>
  <c r="A381" i="3"/>
  <c r="B381" i="3"/>
  <c r="C381" i="3"/>
  <c r="D381" i="3"/>
  <c r="E381" i="3"/>
  <c r="F381" i="3"/>
  <c r="A382" i="3"/>
  <c r="B382" i="3"/>
  <c r="C382" i="3"/>
  <c r="D382" i="3"/>
  <c r="E382" i="3"/>
  <c r="F382" i="3"/>
  <c r="A383" i="3"/>
  <c r="B383" i="3"/>
  <c r="C383" i="3"/>
  <c r="D383" i="3"/>
  <c r="E383" i="3"/>
  <c r="F383" i="3"/>
  <c r="A384" i="3"/>
  <c r="B384" i="3"/>
  <c r="C384" i="3"/>
  <c r="D384" i="3"/>
  <c r="E384" i="3"/>
  <c r="F384" i="3"/>
  <c r="A385" i="3"/>
  <c r="B385" i="3"/>
  <c r="C385" i="3"/>
  <c r="D385" i="3"/>
  <c r="E385" i="3"/>
  <c r="F385" i="3"/>
  <c r="A386" i="3"/>
  <c r="B386" i="3"/>
  <c r="C386" i="3"/>
  <c r="D386" i="3"/>
  <c r="E386" i="3"/>
  <c r="F386" i="3"/>
  <c r="A387" i="3"/>
  <c r="B387" i="3"/>
  <c r="C387" i="3"/>
  <c r="D387" i="3"/>
  <c r="E387" i="3"/>
  <c r="F387" i="3"/>
  <c r="A388" i="3"/>
  <c r="B388" i="3"/>
  <c r="C388" i="3"/>
  <c r="D388" i="3"/>
  <c r="E388" i="3"/>
  <c r="F388" i="3"/>
  <c r="A389" i="3"/>
  <c r="B389" i="3"/>
  <c r="C389" i="3"/>
  <c r="D389" i="3"/>
  <c r="E389" i="3"/>
  <c r="F389" i="3"/>
  <c r="A390" i="3"/>
  <c r="B390" i="3"/>
  <c r="C390" i="3"/>
  <c r="D390" i="3"/>
  <c r="E390" i="3"/>
  <c r="F390" i="3"/>
  <c r="A391" i="3"/>
  <c r="B391" i="3"/>
  <c r="C391" i="3"/>
  <c r="D391" i="3"/>
  <c r="E391" i="3"/>
  <c r="F391" i="3"/>
  <c r="A392" i="3"/>
  <c r="B392" i="3"/>
  <c r="C392" i="3"/>
  <c r="D392" i="3"/>
  <c r="E392" i="3"/>
  <c r="F392" i="3"/>
  <c r="A393" i="3"/>
  <c r="B393" i="3"/>
  <c r="C393" i="3"/>
  <c r="D393" i="3"/>
  <c r="E393" i="3"/>
  <c r="F393" i="3"/>
  <c r="A394" i="3"/>
  <c r="B394" i="3"/>
  <c r="C394" i="3"/>
  <c r="D394" i="3"/>
  <c r="E394" i="3"/>
  <c r="F394" i="3"/>
  <c r="A395" i="3"/>
  <c r="B395" i="3"/>
  <c r="C395" i="3"/>
  <c r="D395" i="3"/>
  <c r="E395" i="3"/>
  <c r="F395" i="3"/>
  <c r="A396" i="3"/>
  <c r="B396" i="3"/>
  <c r="C396" i="3"/>
  <c r="D396" i="3"/>
  <c r="E396" i="3"/>
  <c r="F396" i="3"/>
  <c r="A397" i="3"/>
  <c r="B397" i="3"/>
  <c r="C397" i="3"/>
  <c r="D397" i="3"/>
  <c r="E397" i="3"/>
  <c r="F397" i="3"/>
  <c r="A398" i="3"/>
  <c r="B398" i="3"/>
  <c r="C398" i="3"/>
  <c r="D398" i="3"/>
  <c r="E398" i="3"/>
  <c r="F398" i="3"/>
  <c r="A399" i="3"/>
  <c r="B399" i="3"/>
  <c r="C399" i="3"/>
  <c r="D399" i="3"/>
  <c r="E399" i="3"/>
  <c r="F399" i="3"/>
  <c r="A400" i="3"/>
  <c r="B400" i="3"/>
  <c r="C400" i="3"/>
  <c r="D400" i="3"/>
  <c r="E400" i="3"/>
  <c r="F400" i="3"/>
  <c r="A401" i="3"/>
  <c r="B401" i="3"/>
  <c r="C401" i="3"/>
  <c r="D401" i="3"/>
  <c r="E401" i="3"/>
  <c r="F401" i="3"/>
  <c r="A402" i="3"/>
  <c r="B402" i="3"/>
  <c r="C402" i="3"/>
  <c r="D402" i="3"/>
  <c r="E402" i="3"/>
  <c r="F402" i="3"/>
  <c r="A403" i="3"/>
  <c r="B403" i="3"/>
  <c r="C403" i="3"/>
  <c r="D403" i="3"/>
  <c r="E403" i="3"/>
  <c r="F403" i="3"/>
  <c r="A404" i="3"/>
  <c r="B404" i="3"/>
  <c r="C404" i="3"/>
  <c r="D404" i="3"/>
  <c r="E404" i="3"/>
  <c r="F404" i="3"/>
  <c r="A405" i="3"/>
  <c r="B405" i="3"/>
  <c r="C405" i="3"/>
  <c r="D405" i="3"/>
  <c r="E405" i="3"/>
  <c r="F405" i="3"/>
  <c r="A406" i="3"/>
  <c r="B406" i="3"/>
  <c r="C406" i="3"/>
  <c r="D406" i="3"/>
  <c r="E406" i="3"/>
  <c r="F406" i="3"/>
  <c r="A407" i="3"/>
  <c r="B407" i="3"/>
  <c r="C407" i="3"/>
  <c r="D407" i="3"/>
  <c r="E407" i="3"/>
  <c r="F407" i="3"/>
  <c r="A408" i="3"/>
  <c r="B408" i="3"/>
  <c r="C408" i="3"/>
  <c r="D408" i="3"/>
  <c r="E408" i="3"/>
  <c r="F408" i="3"/>
  <c r="A409" i="3"/>
  <c r="B409" i="3"/>
  <c r="C409" i="3"/>
  <c r="D409" i="3"/>
  <c r="E409" i="3"/>
  <c r="F409" i="3"/>
  <c r="A410" i="3"/>
  <c r="B410" i="3"/>
  <c r="C410" i="3"/>
  <c r="D410" i="3"/>
  <c r="E410" i="3"/>
  <c r="F410" i="3"/>
  <c r="A411" i="3"/>
  <c r="B411" i="3"/>
  <c r="C411" i="3"/>
  <c r="D411" i="3"/>
  <c r="E411" i="3"/>
  <c r="F411" i="3"/>
  <c r="A412" i="3"/>
  <c r="B412" i="3"/>
  <c r="C412" i="3"/>
  <c r="D412" i="3"/>
  <c r="E412" i="3"/>
  <c r="F412" i="3"/>
  <c r="A413" i="3"/>
  <c r="B413" i="3"/>
  <c r="C413" i="3"/>
  <c r="D413" i="3"/>
  <c r="E413" i="3"/>
  <c r="F413" i="3"/>
  <c r="A414" i="3"/>
  <c r="B414" i="3"/>
  <c r="C414" i="3"/>
  <c r="D414" i="3"/>
  <c r="E414" i="3"/>
  <c r="F414" i="3"/>
  <c r="A415" i="3"/>
  <c r="B415" i="3"/>
  <c r="C415" i="3"/>
  <c r="D415" i="3"/>
  <c r="E415" i="3"/>
  <c r="F415" i="3"/>
  <c r="A416" i="3"/>
  <c r="B416" i="3"/>
  <c r="C416" i="3"/>
  <c r="D416" i="3"/>
  <c r="E416" i="3"/>
  <c r="F416" i="3"/>
  <c r="A417" i="3"/>
  <c r="B417" i="3"/>
  <c r="C417" i="3"/>
  <c r="D417" i="3"/>
  <c r="E417" i="3"/>
  <c r="F417" i="3"/>
  <c r="A418" i="3"/>
  <c r="B418" i="3"/>
  <c r="C418" i="3"/>
  <c r="D418" i="3"/>
  <c r="E418" i="3"/>
  <c r="F418" i="3"/>
  <c r="A419" i="3"/>
  <c r="B419" i="3"/>
  <c r="C419" i="3"/>
  <c r="D419" i="3"/>
  <c r="E419" i="3"/>
  <c r="F419" i="3"/>
  <c r="A420" i="3"/>
  <c r="B420" i="3"/>
  <c r="C420" i="3"/>
  <c r="D420" i="3"/>
  <c r="E420" i="3"/>
  <c r="F420" i="3"/>
  <c r="A421" i="3"/>
  <c r="B421" i="3"/>
  <c r="C421" i="3"/>
  <c r="D421" i="3"/>
  <c r="E421" i="3"/>
  <c r="F421" i="3"/>
  <c r="A422" i="3"/>
  <c r="B422" i="3"/>
  <c r="C422" i="3"/>
  <c r="D422" i="3"/>
  <c r="E422" i="3"/>
  <c r="F422" i="3"/>
  <c r="A423" i="3"/>
  <c r="B423" i="3"/>
  <c r="C423" i="3"/>
  <c r="D423" i="3"/>
  <c r="E423" i="3"/>
  <c r="F423" i="3"/>
  <c r="A424" i="3"/>
  <c r="B424" i="3"/>
  <c r="C424" i="3"/>
  <c r="D424" i="3"/>
  <c r="E424" i="3"/>
  <c r="F424" i="3"/>
  <c r="A425" i="3"/>
  <c r="B425" i="3"/>
  <c r="C425" i="3"/>
  <c r="D425" i="3"/>
  <c r="E425" i="3"/>
  <c r="F425" i="3"/>
  <c r="A426" i="3"/>
  <c r="B426" i="3"/>
  <c r="C426" i="3"/>
  <c r="D426" i="3"/>
  <c r="E426" i="3"/>
  <c r="F426" i="3"/>
  <c r="A427" i="3"/>
  <c r="B427" i="3"/>
  <c r="C427" i="3"/>
  <c r="D427" i="3"/>
  <c r="E427" i="3"/>
  <c r="F427" i="3"/>
  <c r="A428" i="3"/>
  <c r="B428" i="3"/>
  <c r="C428" i="3"/>
  <c r="D428" i="3"/>
  <c r="E428" i="3"/>
  <c r="F428" i="3"/>
  <c r="A429" i="3"/>
  <c r="B429" i="3"/>
  <c r="C429" i="3"/>
  <c r="D429" i="3"/>
  <c r="E429" i="3"/>
  <c r="F429" i="3"/>
  <c r="A430" i="3"/>
  <c r="B430" i="3"/>
  <c r="C430" i="3"/>
  <c r="D430" i="3"/>
  <c r="E430" i="3"/>
  <c r="F430" i="3"/>
  <c r="A431" i="3"/>
  <c r="B431" i="3"/>
  <c r="C431" i="3"/>
  <c r="D431" i="3"/>
  <c r="E431" i="3"/>
  <c r="F431" i="3"/>
  <c r="A432" i="3"/>
  <c r="B432" i="3"/>
  <c r="C432" i="3"/>
  <c r="D432" i="3"/>
  <c r="E432" i="3"/>
  <c r="F432" i="3"/>
  <c r="A433" i="3"/>
  <c r="B433" i="3"/>
  <c r="C433" i="3"/>
  <c r="D433" i="3"/>
  <c r="E433" i="3"/>
  <c r="F433" i="3"/>
  <c r="A434" i="3"/>
  <c r="B434" i="3"/>
  <c r="C434" i="3"/>
  <c r="D434" i="3"/>
  <c r="E434" i="3"/>
  <c r="F434" i="3"/>
  <c r="A435" i="3"/>
  <c r="B435" i="3"/>
  <c r="C435" i="3"/>
  <c r="D435" i="3"/>
  <c r="E435" i="3"/>
  <c r="F435" i="3"/>
  <c r="A436" i="3"/>
  <c r="B436" i="3"/>
  <c r="C436" i="3"/>
  <c r="D436" i="3"/>
  <c r="E436" i="3"/>
  <c r="F436" i="3"/>
  <c r="A437" i="3"/>
  <c r="B437" i="3"/>
  <c r="C437" i="3"/>
  <c r="D437" i="3"/>
  <c r="E437" i="3"/>
  <c r="F437" i="3"/>
  <c r="A438" i="3"/>
  <c r="B438" i="3"/>
  <c r="C438" i="3"/>
  <c r="D438" i="3"/>
  <c r="E438" i="3"/>
  <c r="F438" i="3"/>
  <c r="A439" i="3"/>
  <c r="B439" i="3"/>
  <c r="C439" i="3"/>
  <c r="D439" i="3"/>
  <c r="E439" i="3"/>
  <c r="F439" i="3"/>
  <c r="A440" i="3"/>
  <c r="B440" i="3"/>
  <c r="C440" i="3"/>
  <c r="D440" i="3"/>
  <c r="E440" i="3"/>
  <c r="F440" i="3"/>
  <c r="A441" i="3"/>
  <c r="B441" i="3"/>
  <c r="C441" i="3"/>
  <c r="D441" i="3"/>
  <c r="E441" i="3"/>
  <c r="F441" i="3"/>
  <c r="A442" i="3"/>
  <c r="B442" i="3"/>
  <c r="C442" i="3"/>
  <c r="D442" i="3"/>
  <c r="E442" i="3"/>
  <c r="F442" i="3"/>
  <c r="A443" i="3"/>
  <c r="B443" i="3"/>
  <c r="C443" i="3"/>
  <c r="D443" i="3"/>
  <c r="E443" i="3"/>
  <c r="F443" i="3"/>
  <c r="A444" i="3"/>
  <c r="B444" i="3"/>
  <c r="C444" i="3"/>
  <c r="D444" i="3"/>
  <c r="E444" i="3"/>
  <c r="F444" i="3"/>
  <c r="A445" i="3"/>
  <c r="B445" i="3"/>
  <c r="C445" i="3"/>
  <c r="D445" i="3"/>
  <c r="E445" i="3"/>
  <c r="F445" i="3"/>
  <c r="A446" i="3"/>
  <c r="B446" i="3"/>
  <c r="C446" i="3"/>
  <c r="D446" i="3"/>
  <c r="E446" i="3"/>
  <c r="F446" i="3"/>
  <c r="A447" i="3"/>
  <c r="B447" i="3"/>
  <c r="C447" i="3"/>
  <c r="D447" i="3"/>
  <c r="E447" i="3"/>
  <c r="F447" i="3"/>
  <c r="A448" i="3"/>
  <c r="B448" i="3"/>
  <c r="C448" i="3"/>
  <c r="D448" i="3"/>
  <c r="E448" i="3"/>
  <c r="F448" i="3"/>
  <c r="A449" i="3"/>
  <c r="B449" i="3"/>
  <c r="C449" i="3"/>
  <c r="D449" i="3"/>
  <c r="E449" i="3"/>
  <c r="F449" i="3"/>
  <c r="A450" i="3"/>
  <c r="B450" i="3"/>
  <c r="C450" i="3"/>
  <c r="D450" i="3"/>
  <c r="E450" i="3"/>
  <c r="F450" i="3"/>
  <c r="A451" i="3"/>
  <c r="B451" i="3"/>
  <c r="C451" i="3"/>
  <c r="D451" i="3"/>
  <c r="E451" i="3"/>
  <c r="F451" i="3"/>
  <c r="A452" i="3"/>
  <c r="B452" i="3"/>
  <c r="C452" i="3"/>
  <c r="D452" i="3"/>
  <c r="E452" i="3"/>
  <c r="F452" i="3"/>
  <c r="A453" i="3"/>
  <c r="B453" i="3"/>
  <c r="C453" i="3"/>
  <c r="D453" i="3"/>
  <c r="E453" i="3"/>
  <c r="F453" i="3"/>
  <c r="A454" i="3"/>
  <c r="B454" i="3"/>
  <c r="C454" i="3"/>
  <c r="D454" i="3"/>
  <c r="E454" i="3"/>
  <c r="F454" i="3"/>
  <c r="A455" i="3"/>
  <c r="B455" i="3"/>
  <c r="C455" i="3"/>
  <c r="D455" i="3"/>
  <c r="E455" i="3"/>
  <c r="F455" i="3"/>
  <c r="A456" i="3"/>
  <c r="B456" i="3"/>
  <c r="C456" i="3"/>
  <c r="D456" i="3"/>
  <c r="E456" i="3"/>
  <c r="F456" i="3"/>
  <c r="A457" i="3"/>
  <c r="B457" i="3"/>
  <c r="C457" i="3"/>
  <c r="D457" i="3"/>
  <c r="E457" i="3"/>
  <c r="F457" i="3"/>
  <c r="A458" i="3"/>
  <c r="B458" i="3"/>
  <c r="C458" i="3"/>
  <c r="D458" i="3"/>
  <c r="E458" i="3"/>
  <c r="F458" i="3"/>
  <c r="A459" i="3"/>
  <c r="B459" i="3"/>
  <c r="C459" i="3"/>
  <c r="D459" i="3"/>
  <c r="E459" i="3"/>
  <c r="F459" i="3"/>
  <c r="A460" i="3"/>
  <c r="B460" i="3"/>
  <c r="C460" i="3"/>
  <c r="D460" i="3"/>
  <c r="E460" i="3"/>
  <c r="F460" i="3"/>
  <c r="A461" i="3"/>
  <c r="B461" i="3"/>
  <c r="C461" i="3"/>
  <c r="D461" i="3"/>
  <c r="E461" i="3"/>
  <c r="F461" i="3"/>
  <c r="A462" i="3"/>
  <c r="B462" i="3"/>
  <c r="C462" i="3"/>
  <c r="D462" i="3"/>
  <c r="E462" i="3"/>
  <c r="F462" i="3"/>
  <c r="A463" i="3"/>
  <c r="B463" i="3"/>
  <c r="C463" i="3"/>
  <c r="D463" i="3"/>
  <c r="E463" i="3"/>
  <c r="F463" i="3"/>
  <c r="A464" i="3"/>
  <c r="B464" i="3"/>
  <c r="C464" i="3"/>
  <c r="D464" i="3"/>
  <c r="E464" i="3"/>
  <c r="F464" i="3"/>
  <c r="A465" i="3"/>
  <c r="B465" i="3"/>
  <c r="C465" i="3"/>
  <c r="D465" i="3"/>
  <c r="E465" i="3"/>
  <c r="F465" i="3"/>
  <c r="A466" i="3"/>
  <c r="B466" i="3"/>
  <c r="C466" i="3"/>
  <c r="D466" i="3"/>
  <c r="E466" i="3"/>
  <c r="F466" i="3"/>
  <c r="A467" i="3"/>
  <c r="B467" i="3"/>
  <c r="C467" i="3"/>
  <c r="D467" i="3"/>
  <c r="E467" i="3"/>
  <c r="F467" i="3"/>
  <c r="A468" i="3"/>
  <c r="B468" i="3"/>
  <c r="C468" i="3"/>
  <c r="D468" i="3"/>
  <c r="E468" i="3"/>
  <c r="F468" i="3"/>
  <c r="A469" i="3"/>
  <c r="B469" i="3"/>
  <c r="C469" i="3"/>
  <c r="D469" i="3"/>
  <c r="E469" i="3"/>
  <c r="F469" i="3"/>
  <c r="A470" i="3"/>
  <c r="B470" i="3"/>
  <c r="C470" i="3"/>
  <c r="D470" i="3"/>
  <c r="E470" i="3"/>
  <c r="F470" i="3"/>
  <c r="A471" i="3"/>
  <c r="B471" i="3"/>
  <c r="C471" i="3"/>
  <c r="D471" i="3"/>
  <c r="E471" i="3"/>
  <c r="F471" i="3"/>
  <c r="A472" i="3"/>
  <c r="B472" i="3"/>
  <c r="C472" i="3"/>
  <c r="D472" i="3"/>
  <c r="E472" i="3"/>
  <c r="F472" i="3"/>
  <c r="A473" i="3"/>
  <c r="B473" i="3"/>
  <c r="C473" i="3"/>
  <c r="D473" i="3"/>
  <c r="E473" i="3"/>
  <c r="F473" i="3"/>
  <c r="A474" i="3"/>
  <c r="B474" i="3"/>
  <c r="C474" i="3"/>
  <c r="D474" i="3"/>
  <c r="E474" i="3"/>
  <c r="F474" i="3"/>
  <c r="A475" i="3"/>
  <c r="B475" i="3"/>
  <c r="C475" i="3"/>
  <c r="D475" i="3"/>
  <c r="E475" i="3"/>
  <c r="F475" i="3"/>
  <c r="A476" i="3"/>
  <c r="B476" i="3"/>
  <c r="C476" i="3"/>
  <c r="D476" i="3"/>
  <c r="E476" i="3"/>
  <c r="F476" i="3"/>
  <c r="A477" i="3"/>
  <c r="B477" i="3"/>
  <c r="C477" i="3"/>
  <c r="D477" i="3"/>
  <c r="E477" i="3"/>
  <c r="F477" i="3"/>
  <c r="A478" i="3"/>
  <c r="B478" i="3"/>
  <c r="C478" i="3"/>
  <c r="D478" i="3"/>
  <c r="E478" i="3"/>
  <c r="F478" i="3"/>
  <c r="A479" i="3"/>
  <c r="B479" i="3"/>
  <c r="C479" i="3"/>
  <c r="D479" i="3"/>
  <c r="E479" i="3"/>
  <c r="F479" i="3"/>
  <c r="A480" i="3"/>
  <c r="B480" i="3"/>
  <c r="C480" i="3"/>
  <c r="D480" i="3"/>
  <c r="E480" i="3"/>
  <c r="F480" i="3"/>
  <c r="A481" i="3"/>
  <c r="B481" i="3"/>
  <c r="C481" i="3"/>
  <c r="D481" i="3"/>
  <c r="E481" i="3"/>
  <c r="F481" i="3"/>
  <c r="A482" i="3"/>
  <c r="B482" i="3"/>
  <c r="C482" i="3"/>
  <c r="D482" i="3"/>
  <c r="E482" i="3"/>
  <c r="F482" i="3"/>
  <c r="A483" i="3"/>
  <c r="B483" i="3"/>
  <c r="C483" i="3"/>
  <c r="D483" i="3"/>
  <c r="E483" i="3"/>
  <c r="F483" i="3"/>
  <c r="A484" i="3"/>
  <c r="B484" i="3"/>
  <c r="C484" i="3"/>
  <c r="D484" i="3"/>
  <c r="E484" i="3"/>
  <c r="F484" i="3"/>
  <c r="A485" i="3"/>
  <c r="B485" i="3"/>
  <c r="C485" i="3"/>
  <c r="D485" i="3"/>
  <c r="E485" i="3"/>
  <c r="F485" i="3"/>
  <c r="A486" i="3"/>
  <c r="B486" i="3"/>
  <c r="C486" i="3"/>
  <c r="D486" i="3"/>
  <c r="E486" i="3"/>
  <c r="F486" i="3"/>
  <c r="A487" i="3"/>
  <c r="B487" i="3"/>
  <c r="C487" i="3"/>
  <c r="D487" i="3"/>
  <c r="E487" i="3"/>
  <c r="F487" i="3"/>
  <c r="A488" i="3"/>
  <c r="B488" i="3"/>
  <c r="C488" i="3"/>
  <c r="D488" i="3"/>
  <c r="E488" i="3"/>
  <c r="F488" i="3"/>
  <c r="A489" i="3"/>
  <c r="B489" i="3"/>
  <c r="C489" i="3"/>
  <c r="D489" i="3"/>
  <c r="E489" i="3"/>
  <c r="F489" i="3"/>
  <c r="A490" i="3"/>
  <c r="B490" i="3"/>
  <c r="C490" i="3"/>
  <c r="D490" i="3"/>
  <c r="E490" i="3"/>
  <c r="F490" i="3"/>
  <c r="A491" i="3"/>
  <c r="B491" i="3"/>
  <c r="C491" i="3"/>
  <c r="D491" i="3"/>
  <c r="E491" i="3"/>
  <c r="F491" i="3"/>
  <c r="A492" i="3"/>
  <c r="B492" i="3"/>
  <c r="C492" i="3"/>
  <c r="D492" i="3"/>
  <c r="E492" i="3"/>
  <c r="F492" i="3"/>
  <c r="A493" i="3"/>
  <c r="B493" i="3"/>
  <c r="C493" i="3"/>
  <c r="D493" i="3"/>
  <c r="E493" i="3"/>
  <c r="F493" i="3"/>
  <c r="A494" i="3"/>
  <c r="B494" i="3"/>
  <c r="C494" i="3"/>
  <c r="D494" i="3"/>
  <c r="E494" i="3"/>
  <c r="F494" i="3"/>
  <c r="A495" i="3"/>
  <c r="B495" i="3"/>
  <c r="C495" i="3"/>
  <c r="D495" i="3"/>
  <c r="E495" i="3"/>
  <c r="F495" i="3"/>
  <c r="A496" i="3"/>
  <c r="B496" i="3"/>
  <c r="C496" i="3"/>
  <c r="D496" i="3"/>
  <c r="E496" i="3"/>
  <c r="F496" i="3"/>
  <c r="A497" i="3"/>
  <c r="B497" i="3"/>
  <c r="C497" i="3"/>
  <c r="D497" i="3"/>
  <c r="E497" i="3"/>
  <c r="F497" i="3"/>
  <c r="A498" i="3"/>
  <c r="B498" i="3"/>
  <c r="C498" i="3"/>
  <c r="D498" i="3"/>
  <c r="E498" i="3"/>
  <c r="F498" i="3"/>
  <c r="A499" i="3"/>
  <c r="B499" i="3"/>
  <c r="C499" i="3"/>
  <c r="D499" i="3"/>
  <c r="E499" i="3"/>
  <c r="F499" i="3"/>
  <c r="A500" i="3"/>
  <c r="B500" i="3"/>
  <c r="C500" i="3"/>
  <c r="D500" i="3"/>
  <c r="E500" i="3"/>
  <c r="F500" i="3"/>
  <c r="A501" i="3"/>
  <c r="B501" i="3"/>
  <c r="C501" i="3"/>
  <c r="D501" i="3"/>
  <c r="E501" i="3"/>
  <c r="F501" i="3"/>
  <c r="A502" i="3"/>
  <c r="B502" i="3"/>
  <c r="C502" i="3"/>
  <c r="D502" i="3"/>
  <c r="E502" i="3"/>
  <c r="F502" i="3"/>
  <c r="A503" i="3"/>
  <c r="B503" i="3"/>
  <c r="C503" i="3"/>
  <c r="D503" i="3"/>
  <c r="E503" i="3"/>
  <c r="F503" i="3"/>
  <c r="A504" i="3"/>
  <c r="B504" i="3"/>
  <c r="C504" i="3"/>
  <c r="D504" i="3"/>
  <c r="E504" i="3"/>
  <c r="F504" i="3"/>
  <c r="A505" i="3"/>
  <c r="B505" i="3"/>
  <c r="C505" i="3"/>
  <c r="D505" i="3"/>
  <c r="E505" i="3"/>
  <c r="F505" i="3"/>
  <c r="A506" i="3"/>
  <c r="B506" i="3"/>
  <c r="C506" i="3"/>
  <c r="D506" i="3"/>
  <c r="E506" i="3"/>
  <c r="F506" i="3"/>
  <c r="A507" i="3"/>
  <c r="B507" i="3"/>
  <c r="C507" i="3"/>
  <c r="D507" i="3"/>
  <c r="E507" i="3"/>
  <c r="F507" i="3"/>
  <c r="A508" i="3"/>
  <c r="B508" i="3"/>
  <c r="C508" i="3"/>
  <c r="D508" i="3"/>
  <c r="E508" i="3"/>
  <c r="F508" i="3"/>
  <c r="A509" i="3"/>
  <c r="B509" i="3"/>
  <c r="C509" i="3"/>
  <c r="D509" i="3"/>
  <c r="E509" i="3"/>
  <c r="F509" i="3"/>
  <c r="A510" i="3"/>
  <c r="B510" i="3"/>
  <c r="C510" i="3"/>
  <c r="D510" i="3"/>
  <c r="E510" i="3"/>
  <c r="F510" i="3"/>
  <c r="A511" i="3"/>
  <c r="B511" i="3"/>
  <c r="C511" i="3"/>
  <c r="D511" i="3"/>
  <c r="E511" i="3"/>
  <c r="F511" i="3"/>
  <c r="A512" i="3"/>
  <c r="B512" i="3"/>
  <c r="C512" i="3"/>
  <c r="D512" i="3"/>
  <c r="E512" i="3"/>
  <c r="F512" i="3"/>
  <c r="A513" i="3"/>
  <c r="B513" i="3"/>
  <c r="C513" i="3"/>
  <c r="D513" i="3"/>
  <c r="E513" i="3"/>
  <c r="F513" i="3"/>
  <c r="A514" i="3"/>
  <c r="B514" i="3"/>
  <c r="C514" i="3"/>
  <c r="D514" i="3"/>
  <c r="E514" i="3"/>
  <c r="F514" i="3"/>
  <c r="A515" i="3"/>
  <c r="B515" i="3"/>
  <c r="C515" i="3"/>
  <c r="D515" i="3"/>
  <c r="E515" i="3"/>
  <c r="F515" i="3"/>
  <c r="A516" i="3"/>
  <c r="B516" i="3"/>
  <c r="C516" i="3"/>
  <c r="D516" i="3"/>
  <c r="E516" i="3"/>
  <c r="F516" i="3"/>
  <c r="A517" i="3"/>
  <c r="B517" i="3"/>
  <c r="C517" i="3"/>
  <c r="D517" i="3"/>
  <c r="E517" i="3"/>
  <c r="F517" i="3"/>
  <c r="A518" i="3"/>
  <c r="B518" i="3"/>
  <c r="C518" i="3"/>
  <c r="D518" i="3"/>
  <c r="E518" i="3"/>
  <c r="F518" i="3"/>
  <c r="A519" i="3"/>
  <c r="B519" i="3"/>
  <c r="C519" i="3"/>
  <c r="D519" i="3"/>
  <c r="E519" i="3"/>
  <c r="F519" i="3"/>
  <c r="A520" i="3"/>
  <c r="B520" i="3"/>
  <c r="C520" i="3"/>
  <c r="D520" i="3"/>
  <c r="E520" i="3"/>
  <c r="F520" i="3"/>
  <c r="A521" i="3"/>
  <c r="B521" i="3"/>
  <c r="C521" i="3"/>
  <c r="D521" i="3"/>
  <c r="E521" i="3"/>
  <c r="F521" i="3"/>
  <c r="A522" i="3"/>
  <c r="B522" i="3"/>
  <c r="C522" i="3"/>
  <c r="D522" i="3"/>
  <c r="E522" i="3"/>
  <c r="F522" i="3"/>
  <c r="A523" i="3"/>
  <c r="B523" i="3"/>
  <c r="C523" i="3"/>
  <c r="D523" i="3"/>
  <c r="E523" i="3"/>
  <c r="F523" i="3"/>
  <c r="A524" i="3"/>
  <c r="B524" i="3"/>
  <c r="C524" i="3"/>
  <c r="D524" i="3"/>
  <c r="E524" i="3"/>
  <c r="F524" i="3"/>
  <c r="A525" i="3"/>
  <c r="B525" i="3"/>
  <c r="C525" i="3"/>
  <c r="D525" i="3"/>
  <c r="E525" i="3"/>
  <c r="F525" i="3"/>
  <c r="A526" i="3"/>
  <c r="B526" i="3"/>
  <c r="C526" i="3"/>
  <c r="D526" i="3"/>
  <c r="E526" i="3"/>
  <c r="F526" i="3"/>
  <c r="A527" i="3"/>
  <c r="B527" i="3"/>
  <c r="C527" i="3"/>
  <c r="D527" i="3"/>
  <c r="E527" i="3"/>
  <c r="F527" i="3"/>
  <c r="A528" i="3"/>
  <c r="B528" i="3"/>
  <c r="C528" i="3"/>
  <c r="D528" i="3"/>
  <c r="E528" i="3"/>
  <c r="F528" i="3"/>
  <c r="A529" i="3"/>
  <c r="B529" i="3"/>
  <c r="C529" i="3"/>
  <c r="D529" i="3"/>
  <c r="E529" i="3"/>
  <c r="F529" i="3"/>
  <c r="A530" i="3"/>
  <c r="B530" i="3"/>
  <c r="C530" i="3"/>
  <c r="D530" i="3"/>
  <c r="E530" i="3"/>
  <c r="F530" i="3"/>
  <c r="A531" i="3"/>
  <c r="B531" i="3"/>
  <c r="C531" i="3"/>
  <c r="D531" i="3"/>
  <c r="E531" i="3"/>
  <c r="F531" i="3"/>
  <c r="A532" i="3"/>
  <c r="B532" i="3"/>
  <c r="C532" i="3"/>
  <c r="D532" i="3"/>
  <c r="E532" i="3"/>
  <c r="F532" i="3"/>
  <c r="A533" i="3"/>
  <c r="B533" i="3"/>
  <c r="C533" i="3"/>
  <c r="D533" i="3"/>
  <c r="E533" i="3"/>
  <c r="F533" i="3"/>
  <c r="A534" i="3"/>
  <c r="B534" i="3"/>
  <c r="C534" i="3"/>
  <c r="D534" i="3"/>
  <c r="E534" i="3"/>
  <c r="F534" i="3"/>
  <c r="A535" i="3"/>
  <c r="B535" i="3"/>
  <c r="C535" i="3"/>
  <c r="D535" i="3"/>
  <c r="E535" i="3"/>
  <c r="F535" i="3"/>
  <c r="A536" i="3"/>
  <c r="B536" i="3"/>
  <c r="C536" i="3"/>
  <c r="D536" i="3"/>
  <c r="E536" i="3"/>
  <c r="F536" i="3"/>
  <c r="A537" i="3"/>
  <c r="B537" i="3"/>
  <c r="C537" i="3"/>
  <c r="D537" i="3"/>
  <c r="E537" i="3"/>
  <c r="F537" i="3"/>
  <c r="A538" i="3"/>
  <c r="B538" i="3"/>
  <c r="C538" i="3"/>
  <c r="D538" i="3"/>
  <c r="E538" i="3"/>
  <c r="F538" i="3"/>
  <c r="A539" i="3"/>
  <c r="B539" i="3"/>
  <c r="C539" i="3"/>
  <c r="D539" i="3"/>
  <c r="E539" i="3"/>
  <c r="F539" i="3"/>
  <c r="A540" i="3"/>
  <c r="B540" i="3"/>
  <c r="C540" i="3"/>
  <c r="D540" i="3"/>
  <c r="E540" i="3"/>
  <c r="F540" i="3"/>
  <c r="A541" i="3"/>
  <c r="B541" i="3"/>
  <c r="C541" i="3"/>
  <c r="D541" i="3"/>
  <c r="E541" i="3"/>
  <c r="F541" i="3"/>
  <c r="A542" i="3"/>
  <c r="B542" i="3"/>
  <c r="C542" i="3"/>
  <c r="D542" i="3"/>
  <c r="E542" i="3"/>
  <c r="F542" i="3"/>
  <c r="A543" i="3"/>
  <c r="B543" i="3"/>
  <c r="C543" i="3"/>
  <c r="D543" i="3"/>
  <c r="E543" i="3"/>
  <c r="F543" i="3"/>
  <c r="A544" i="3"/>
  <c r="B544" i="3"/>
  <c r="C544" i="3"/>
  <c r="D544" i="3"/>
  <c r="E544" i="3"/>
  <c r="F544" i="3"/>
  <c r="A545" i="3"/>
  <c r="B545" i="3"/>
  <c r="C545" i="3"/>
  <c r="D545" i="3"/>
  <c r="E545" i="3"/>
  <c r="F545" i="3"/>
  <c r="A546" i="3"/>
  <c r="B546" i="3"/>
  <c r="C546" i="3"/>
  <c r="D546" i="3"/>
  <c r="E546" i="3"/>
  <c r="F546" i="3"/>
  <c r="A547" i="3"/>
  <c r="B547" i="3"/>
  <c r="C547" i="3"/>
  <c r="D547" i="3"/>
  <c r="E547" i="3"/>
  <c r="F547" i="3"/>
  <c r="A548" i="3"/>
  <c r="B548" i="3"/>
  <c r="C548" i="3"/>
  <c r="D548" i="3"/>
  <c r="E548" i="3"/>
  <c r="F548" i="3"/>
  <c r="A549" i="3"/>
  <c r="B549" i="3"/>
  <c r="C549" i="3"/>
  <c r="D549" i="3"/>
  <c r="E549" i="3"/>
  <c r="F549" i="3"/>
  <c r="A550" i="3"/>
  <c r="B550" i="3"/>
  <c r="C550" i="3"/>
  <c r="D550" i="3"/>
  <c r="E550" i="3"/>
  <c r="F550" i="3"/>
  <c r="A551" i="3"/>
  <c r="B551" i="3"/>
  <c r="C551" i="3"/>
  <c r="D551" i="3"/>
  <c r="E551" i="3"/>
  <c r="F551" i="3"/>
  <c r="A552" i="3"/>
  <c r="B552" i="3"/>
  <c r="C552" i="3"/>
  <c r="D552" i="3"/>
  <c r="E552" i="3"/>
  <c r="F552" i="3"/>
  <c r="A553" i="3"/>
  <c r="B553" i="3"/>
  <c r="C553" i="3"/>
  <c r="D553" i="3"/>
  <c r="E553" i="3"/>
  <c r="F553" i="3"/>
  <c r="A554" i="3"/>
  <c r="B554" i="3"/>
  <c r="C554" i="3"/>
  <c r="D554" i="3"/>
  <c r="E554" i="3"/>
  <c r="F554" i="3"/>
  <c r="A555" i="3"/>
  <c r="B555" i="3"/>
  <c r="C555" i="3"/>
  <c r="D555" i="3"/>
  <c r="E555" i="3"/>
  <c r="F555" i="3"/>
  <c r="A556" i="3"/>
  <c r="B556" i="3"/>
  <c r="C556" i="3"/>
  <c r="D556" i="3"/>
  <c r="E556" i="3"/>
  <c r="F556" i="3"/>
  <c r="A557" i="3"/>
  <c r="B557" i="3"/>
  <c r="C557" i="3"/>
  <c r="D557" i="3"/>
  <c r="E557" i="3"/>
  <c r="F557" i="3"/>
  <c r="A558" i="3"/>
  <c r="B558" i="3"/>
  <c r="C558" i="3"/>
  <c r="D558" i="3"/>
  <c r="E558" i="3"/>
  <c r="F558" i="3"/>
  <c r="A559" i="3"/>
  <c r="B559" i="3"/>
  <c r="C559" i="3"/>
  <c r="D559" i="3"/>
  <c r="E559" i="3"/>
  <c r="F559" i="3"/>
  <c r="A560" i="3"/>
  <c r="B560" i="3"/>
  <c r="C560" i="3"/>
  <c r="D560" i="3"/>
  <c r="E560" i="3"/>
  <c r="F560" i="3"/>
  <c r="A561" i="3"/>
  <c r="B561" i="3"/>
  <c r="C561" i="3"/>
  <c r="D561" i="3"/>
  <c r="E561" i="3"/>
  <c r="F561" i="3"/>
  <c r="A562" i="3"/>
  <c r="B562" i="3"/>
  <c r="C562" i="3"/>
  <c r="D562" i="3"/>
  <c r="E562" i="3"/>
  <c r="F562" i="3"/>
  <c r="A563" i="3"/>
  <c r="B563" i="3"/>
  <c r="C563" i="3"/>
  <c r="D563" i="3"/>
  <c r="E563" i="3"/>
  <c r="F563" i="3"/>
  <c r="A564" i="3"/>
  <c r="B564" i="3"/>
  <c r="C564" i="3"/>
  <c r="D564" i="3"/>
  <c r="E564" i="3"/>
  <c r="F564" i="3"/>
  <c r="A565" i="3"/>
  <c r="B565" i="3"/>
  <c r="C565" i="3"/>
  <c r="D565" i="3"/>
  <c r="E565" i="3"/>
  <c r="F565" i="3"/>
  <c r="A566" i="3"/>
  <c r="B566" i="3"/>
  <c r="C566" i="3"/>
  <c r="D566" i="3"/>
  <c r="E566" i="3"/>
  <c r="F566" i="3"/>
  <c r="A567" i="3"/>
  <c r="B567" i="3"/>
  <c r="C567" i="3"/>
  <c r="D567" i="3"/>
  <c r="E567" i="3"/>
  <c r="F567" i="3"/>
  <c r="A568" i="3"/>
  <c r="B568" i="3"/>
  <c r="C568" i="3"/>
  <c r="D568" i="3"/>
  <c r="E568" i="3"/>
  <c r="F568" i="3"/>
  <c r="A569" i="3"/>
  <c r="B569" i="3"/>
  <c r="C569" i="3"/>
  <c r="D569" i="3"/>
  <c r="E569" i="3"/>
  <c r="F569" i="3"/>
  <c r="A570" i="3"/>
  <c r="B570" i="3"/>
  <c r="C570" i="3"/>
  <c r="D570" i="3"/>
  <c r="E570" i="3"/>
  <c r="F570" i="3"/>
  <c r="A571" i="3"/>
  <c r="B571" i="3"/>
  <c r="C571" i="3"/>
  <c r="D571" i="3"/>
  <c r="E571" i="3"/>
  <c r="F571" i="3"/>
  <c r="A572" i="3"/>
  <c r="B572" i="3"/>
  <c r="C572" i="3"/>
  <c r="D572" i="3"/>
  <c r="E572" i="3"/>
  <c r="F572" i="3"/>
  <c r="A573" i="3"/>
  <c r="B573" i="3"/>
  <c r="C573" i="3"/>
  <c r="D573" i="3"/>
  <c r="E573" i="3"/>
  <c r="F573" i="3"/>
  <c r="A574" i="3"/>
  <c r="B574" i="3"/>
  <c r="C574" i="3"/>
  <c r="D574" i="3"/>
  <c r="E574" i="3"/>
  <c r="F574" i="3"/>
  <c r="A575" i="3"/>
  <c r="B575" i="3"/>
  <c r="C575" i="3"/>
  <c r="D575" i="3"/>
  <c r="E575" i="3"/>
  <c r="F575" i="3"/>
  <c r="A576" i="3"/>
  <c r="B576" i="3"/>
  <c r="C576" i="3"/>
  <c r="D576" i="3"/>
  <c r="E576" i="3"/>
  <c r="F576" i="3"/>
  <c r="A577" i="3"/>
  <c r="B577" i="3"/>
  <c r="C577" i="3"/>
  <c r="D577" i="3"/>
  <c r="E577" i="3"/>
  <c r="F577" i="3"/>
  <c r="A578" i="3"/>
  <c r="B578" i="3"/>
  <c r="C578" i="3"/>
  <c r="D578" i="3"/>
  <c r="E578" i="3"/>
  <c r="F578" i="3"/>
  <c r="A579" i="3"/>
  <c r="B579" i="3"/>
  <c r="C579" i="3"/>
  <c r="D579" i="3"/>
  <c r="E579" i="3"/>
  <c r="F579" i="3"/>
  <c r="A580" i="3"/>
  <c r="B580" i="3"/>
  <c r="C580" i="3"/>
  <c r="D580" i="3"/>
  <c r="E580" i="3"/>
  <c r="F580" i="3"/>
  <c r="A581" i="3"/>
  <c r="B581" i="3"/>
  <c r="C581" i="3"/>
  <c r="D581" i="3"/>
  <c r="E581" i="3"/>
  <c r="F581" i="3"/>
  <c r="A582" i="3"/>
  <c r="B582" i="3"/>
  <c r="C582" i="3"/>
  <c r="D582" i="3"/>
  <c r="E582" i="3"/>
  <c r="F582" i="3"/>
  <c r="A583" i="3"/>
  <c r="B583" i="3"/>
  <c r="C583" i="3"/>
  <c r="D583" i="3"/>
  <c r="E583" i="3"/>
  <c r="F583" i="3"/>
  <c r="A584" i="3"/>
  <c r="B584" i="3"/>
  <c r="C584" i="3"/>
  <c r="D584" i="3"/>
  <c r="E584" i="3"/>
  <c r="F584" i="3"/>
  <c r="A585" i="3"/>
  <c r="B585" i="3"/>
  <c r="C585" i="3"/>
  <c r="D585" i="3"/>
  <c r="E585" i="3"/>
  <c r="F585" i="3"/>
  <c r="A586" i="3"/>
  <c r="B586" i="3"/>
  <c r="C586" i="3"/>
  <c r="D586" i="3"/>
  <c r="E586" i="3"/>
  <c r="F586" i="3"/>
  <c r="A587" i="3"/>
  <c r="B587" i="3"/>
  <c r="C587" i="3"/>
  <c r="D587" i="3"/>
  <c r="E587" i="3"/>
  <c r="F587" i="3"/>
  <c r="A588" i="3"/>
  <c r="B588" i="3"/>
  <c r="C588" i="3"/>
  <c r="D588" i="3"/>
  <c r="E588" i="3"/>
  <c r="F588" i="3"/>
  <c r="A589" i="3"/>
  <c r="B589" i="3"/>
  <c r="C589" i="3"/>
  <c r="D589" i="3"/>
  <c r="E589" i="3"/>
  <c r="F589" i="3"/>
  <c r="A590" i="3"/>
  <c r="B590" i="3"/>
  <c r="C590" i="3"/>
  <c r="D590" i="3"/>
  <c r="E590" i="3"/>
  <c r="F590" i="3"/>
  <c r="A591" i="3"/>
  <c r="B591" i="3"/>
  <c r="C591" i="3"/>
  <c r="D591" i="3"/>
  <c r="E591" i="3"/>
  <c r="F591" i="3"/>
  <c r="A592" i="3"/>
  <c r="B592" i="3"/>
  <c r="C592" i="3"/>
  <c r="D592" i="3"/>
  <c r="E592" i="3"/>
  <c r="F592" i="3"/>
  <c r="A593" i="3"/>
  <c r="B593" i="3"/>
  <c r="C593" i="3"/>
  <c r="D593" i="3"/>
  <c r="E593" i="3"/>
  <c r="F593" i="3"/>
  <c r="A594" i="3"/>
  <c r="B594" i="3"/>
  <c r="C594" i="3"/>
  <c r="D594" i="3"/>
  <c r="E594" i="3"/>
  <c r="F594" i="3"/>
  <c r="A595" i="3"/>
  <c r="B595" i="3"/>
  <c r="C595" i="3"/>
  <c r="D595" i="3"/>
  <c r="E595" i="3"/>
  <c r="F595" i="3"/>
  <c r="A596" i="3"/>
  <c r="B596" i="3"/>
  <c r="C596" i="3"/>
  <c r="D596" i="3"/>
  <c r="E596" i="3"/>
  <c r="F596" i="3"/>
  <c r="A597" i="3"/>
  <c r="B597" i="3"/>
  <c r="C597" i="3"/>
  <c r="D597" i="3"/>
  <c r="E597" i="3"/>
  <c r="F597" i="3"/>
  <c r="A598" i="3"/>
  <c r="B598" i="3"/>
  <c r="C598" i="3"/>
  <c r="D598" i="3"/>
  <c r="E598" i="3"/>
  <c r="F598" i="3"/>
  <c r="A599" i="3"/>
  <c r="B599" i="3"/>
  <c r="C599" i="3"/>
  <c r="D599" i="3"/>
  <c r="E599" i="3"/>
  <c r="F599" i="3"/>
  <c r="A600" i="3"/>
  <c r="B600" i="3"/>
  <c r="C600" i="3"/>
  <c r="D600" i="3"/>
  <c r="E600" i="3"/>
  <c r="F600" i="3"/>
  <c r="A601" i="3"/>
  <c r="B601" i="3"/>
  <c r="C601" i="3"/>
  <c r="D601" i="3"/>
  <c r="E601" i="3"/>
  <c r="F601" i="3"/>
  <c r="A602" i="3"/>
  <c r="B602" i="3"/>
  <c r="C602" i="3"/>
  <c r="D602" i="3"/>
  <c r="E602" i="3"/>
  <c r="F602" i="3"/>
  <c r="A603" i="3"/>
  <c r="B603" i="3"/>
  <c r="C603" i="3"/>
  <c r="D603" i="3"/>
  <c r="E603" i="3"/>
  <c r="F603" i="3"/>
  <c r="A604" i="3"/>
  <c r="B604" i="3"/>
  <c r="C604" i="3"/>
  <c r="D604" i="3"/>
  <c r="E604" i="3"/>
  <c r="F604" i="3"/>
  <c r="A605" i="3"/>
  <c r="B605" i="3"/>
  <c r="C605" i="3"/>
  <c r="D605" i="3"/>
  <c r="E605" i="3"/>
  <c r="F605" i="3"/>
  <c r="A606" i="3"/>
  <c r="B606" i="3"/>
  <c r="C606" i="3"/>
  <c r="D606" i="3"/>
  <c r="E606" i="3"/>
  <c r="F606" i="3"/>
  <c r="A607" i="3"/>
  <c r="B607" i="3"/>
  <c r="C607" i="3"/>
  <c r="D607" i="3"/>
  <c r="E607" i="3"/>
  <c r="F607" i="3"/>
  <c r="A608" i="3"/>
  <c r="B608" i="3"/>
  <c r="C608" i="3"/>
  <c r="D608" i="3"/>
  <c r="E608" i="3"/>
  <c r="F608" i="3"/>
  <c r="A609" i="3"/>
  <c r="B609" i="3"/>
  <c r="C609" i="3"/>
  <c r="D609" i="3"/>
  <c r="E609" i="3"/>
  <c r="F609" i="3"/>
  <c r="A610" i="3"/>
  <c r="B610" i="3"/>
  <c r="C610" i="3"/>
  <c r="D610" i="3"/>
  <c r="E610" i="3"/>
  <c r="F610" i="3"/>
  <c r="A611" i="3"/>
  <c r="B611" i="3"/>
  <c r="C611" i="3"/>
  <c r="D611" i="3"/>
  <c r="E611" i="3"/>
  <c r="F611" i="3"/>
  <c r="A612" i="3"/>
  <c r="B612" i="3"/>
  <c r="C612" i="3"/>
  <c r="D612" i="3"/>
  <c r="E612" i="3"/>
  <c r="F612" i="3"/>
  <c r="A613" i="3"/>
  <c r="B613" i="3"/>
  <c r="C613" i="3"/>
  <c r="D613" i="3"/>
  <c r="E613" i="3"/>
  <c r="F613" i="3"/>
  <c r="A614" i="3"/>
  <c r="B614" i="3"/>
  <c r="C614" i="3"/>
  <c r="D614" i="3"/>
  <c r="E614" i="3"/>
  <c r="F614" i="3"/>
  <c r="A615" i="3"/>
  <c r="B615" i="3"/>
  <c r="C615" i="3"/>
  <c r="D615" i="3"/>
  <c r="E615" i="3"/>
  <c r="F615" i="3"/>
  <c r="A616" i="3"/>
  <c r="B616" i="3"/>
  <c r="C616" i="3"/>
  <c r="D616" i="3"/>
  <c r="E616" i="3"/>
  <c r="F616" i="3"/>
  <c r="A617" i="3"/>
  <c r="B617" i="3"/>
  <c r="C617" i="3"/>
  <c r="D617" i="3"/>
  <c r="E617" i="3"/>
  <c r="F617" i="3"/>
  <c r="A618" i="3"/>
  <c r="B618" i="3"/>
  <c r="C618" i="3"/>
  <c r="D618" i="3"/>
  <c r="E618" i="3"/>
  <c r="F618" i="3"/>
  <c r="A619" i="3"/>
  <c r="B619" i="3"/>
  <c r="C619" i="3"/>
  <c r="D619" i="3"/>
  <c r="E619" i="3"/>
  <c r="F619" i="3"/>
  <c r="A620" i="3"/>
  <c r="B620" i="3"/>
  <c r="C620" i="3"/>
  <c r="D620" i="3"/>
  <c r="E620" i="3"/>
  <c r="F620" i="3"/>
  <c r="A621" i="3"/>
  <c r="B621" i="3"/>
  <c r="C621" i="3"/>
  <c r="D621" i="3"/>
  <c r="E621" i="3"/>
  <c r="F621" i="3"/>
  <c r="A622" i="3"/>
  <c r="B622" i="3"/>
  <c r="C622" i="3"/>
  <c r="D622" i="3"/>
  <c r="E622" i="3"/>
  <c r="F622" i="3"/>
  <c r="A623" i="3"/>
  <c r="B623" i="3"/>
  <c r="C623" i="3"/>
  <c r="D623" i="3"/>
  <c r="E623" i="3"/>
  <c r="F623" i="3"/>
  <c r="A624" i="3"/>
  <c r="B624" i="3"/>
  <c r="C624" i="3"/>
  <c r="D624" i="3"/>
  <c r="E624" i="3"/>
  <c r="F624" i="3"/>
  <c r="A625" i="3"/>
  <c r="B625" i="3"/>
  <c r="C625" i="3"/>
  <c r="D625" i="3"/>
  <c r="E625" i="3"/>
  <c r="F625" i="3"/>
  <c r="A626" i="3"/>
  <c r="B626" i="3"/>
  <c r="C626" i="3"/>
  <c r="D626" i="3"/>
  <c r="E626" i="3"/>
  <c r="F626" i="3"/>
  <c r="A627" i="3"/>
  <c r="B627" i="3"/>
  <c r="C627" i="3"/>
  <c r="D627" i="3"/>
  <c r="E627" i="3"/>
  <c r="F627" i="3"/>
  <c r="A628" i="3"/>
  <c r="B628" i="3"/>
  <c r="C628" i="3"/>
  <c r="D628" i="3"/>
  <c r="E628" i="3"/>
  <c r="F628" i="3"/>
  <c r="A629" i="3"/>
  <c r="B629" i="3"/>
  <c r="C629" i="3"/>
  <c r="D629" i="3"/>
  <c r="E629" i="3"/>
  <c r="F629" i="3"/>
  <c r="A630" i="3"/>
  <c r="B630" i="3"/>
  <c r="C630" i="3"/>
  <c r="D630" i="3"/>
  <c r="E630" i="3"/>
  <c r="F630" i="3"/>
  <c r="A631" i="3"/>
  <c r="B631" i="3"/>
  <c r="C631" i="3"/>
  <c r="D631" i="3"/>
  <c r="E631" i="3"/>
  <c r="F631" i="3"/>
  <c r="A632" i="3"/>
  <c r="B632" i="3"/>
  <c r="C632" i="3"/>
  <c r="D632" i="3"/>
  <c r="E632" i="3"/>
  <c r="F632" i="3"/>
  <c r="A633" i="3"/>
  <c r="B633" i="3"/>
  <c r="C633" i="3"/>
  <c r="D633" i="3"/>
  <c r="E633" i="3"/>
  <c r="F633" i="3"/>
  <c r="A634" i="3"/>
  <c r="B634" i="3"/>
  <c r="C634" i="3"/>
  <c r="D634" i="3"/>
  <c r="E634" i="3"/>
  <c r="F634" i="3"/>
  <c r="A635" i="3"/>
  <c r="B635" i="3"/>
  <c r="C635" i="3"/>
  <c r="D635" i="3"/>
  <c r="E635" i="3"/>
  <c r="F635" i="3"/>
  <c r="A636" i="3"/>
  <c r="B636" i="3"/>
  <c r="C636" i="3"/>
  <c r="D636" i="3"/>
  <c r="E636" i="3"/>
  <c r="F636" i="3"/>
  <c r="A637" i="3"/>
  <c r="B637" i="3"/>
  <c r="C637" i="3"/>
  <c r="D637" i="3"/>
  <c r="E637" i="3"/>
  <c r="F637" i="3"/>
  <c r="A638" i="3"/>
  <c r="B638" i="3"/>
  <c r="C638" i="3"/>
  <c r="D638" i="3"/>
  <c r="E638" i="3"/>
  <c r="F638" i="3"/>
  <c r="A639" i="3"/>
  <c r="B639" i="3"/>
  <c r="C639" i="3"/>
  <c r="D639" i="3"/>
  <c r="E639" i="3"/>
  <c r="F639" i="3"/>
  <c r="A640" i="3"/>
  <c r="B640" i="3"/>
  <c r="C640" i="3"/>
  <c r="D640" i="3"/>
  <c r="E640" i="3"/>
  <c r="F640" i="3"/>
  <c r="A641" i="3"/>
  <c r="B641" i="3"/>
  <c r="C641" i="3"/>
  <c r="D641" i="3"/>
  <c r="E641" i="3"/>
  <c r="F641" i="3"/>
  <c r="A642" i="3"/>
  <c r="B642" i="3"/>
  <c r="C642" i="3"/>
  <c r="D642" i="3"/>
  <c r="E642" i="3"/>
  <c r="F642" i="3"/>
  <c r="A643" i="3"/>
  <c r="B643" i="3"/>
  <c r="C643" i="3"/>
  <c r="D643" i="3"/>
  <c r="E643" i="3"/>
  <c r="F643" i="3"/>
  <c r="A644" i="3"/>
  <c r="B644" i="3"/>
  <c r="C644" i="3"/>
  <c r="D644" i="3"/>
  <c r="E644" i="3"/>
  <c r="F644" i="3"/>
  <c r="A645" i="3"/>
  <c r="B645" i="3"/>
  <c r="C645" i="3"/>
  <c r="D645" i="3"/>
  <c r="E645" i="3"/>
  <c r="F645" i="3"/>
  <c r="A646" i="3"/>
  <c r="B646" i="3"/>
  <c r="C646" i="3"/>
  <c r="D646" i="3"/>
  <c r="E646" i="3"/>
  <c r="F646" i="3"/>
  <c r="A647" i="3"/>
  <c r="B647" i="3"/>
  <c r="C647" i="3"/>
  <c r="D647" i="3"/>
  <c r="E647" i="3"/>
  <c r="F647" i="3"/>
  <c r="A648" i="3"/>
  <c r="B648" i="3"/>
  <c r="C648" i="3"/>
  <c r="D648" i="3"/>
  <c r="E648" i="3"/>
  <c r="F648" i="3"/>
  <c r="A649" i="3"/>
  <c r="B649" i="3"/>
  <c r="C649" i="3"/>
  <c r="D649" i="3"/>
  <c r="E649" i="3"/>
  <c r="F649" i="3"/>
  <c r="A650" i="3"/>
  <c r="B650" i="3"/>
  <c r="C650" i="3"/>
  <c r="D650" i="3"/>
  <c r="E650" i="3"/>
  <c r="F650" i="3"/>
  <c r="A651" i="3"/>
  <c r="B651" i="3"/>
  <c r="C651" i="3"/>
  <c r="D651" i="3"/>
  <c r="E651" i="3"/>
  <c r="F651" i="3"/>
  <c r="A652" i="3"/>
  <c r="B652" i="3"/>
  <c r="C652" i="3"/>
  <c r="D652" i="3"/>
  <c r="E652" i="3"/>
  <c r="F652" i="3"/>
  <c r="A653" i="3"/>
  <c r="B653" i="3"/>
  <c r="C653" i="3"/>
  <c r="D653" i="3"/>
  <c r="E653" i="3"/>
  <c r="F653" i="3"/>
  <c r="A654" i="3"/>
  <c r="B654" i="3"/>
  <c r="C654" i="3"/>
  <c r="D654" i="3"/>
  <c r="E654" i="3"/>
  <c r="F654" i="3"/>
  <c r="A655" i="3"/>
  <c r="B655" i="3"/>
  <c r="C655" i="3"/>
  <c r="D655" i="3"/>
  <c r="E655" i="3"/>
  <c r="F655" i="3"/>
  <c r="A656" i="3"/>
  <c r="B656" i="3"/>
  <c r="C656" i="3"/>
  <c r="D656" i="3"/>
  <c r="E656" i="3"/>
  <c r="F656" i="3"/>
  <c r="A657" i="3"/>
  <c r="B657" i="3"/>
  <c r="C657" i="3"/>
  <c r="D657" i="3"/>
  <c r="E657" i="3"/>
  <c r="F657" i="3"/>
  <c r="A658" i="3"/>
  <c r="B658" i="3"/>
  <c r="C658" i="3"/>
  <c r="D658" i="3"/>
  <c r="E658" i="3"/>
  <c r="F658" i="3"/>
  <c r="A659" i="3"/>
  <c r="B659" i="3"/>
  <c r="C659" i="3"/>
  <c r="D659" i="3"/>
  <c r="E659" i="3"/>
  <c r="F659" i="3"/>
  <c r="A660" i="3"/>
  <c r="B660" i="3"/>
  <c r="C660" i="3"/>
  <c r="D660" i="3"/>
  <c r="E660" i="3"/>
  <c r="F660" i="3"/>
  <c r="A661" i="3"/>
  <c r="B661" i="3"/>
  <c r="C661" i="3"/>
  <c r="D661" i="3"/>
  <c r="E661" i="3"/>
  <c r="F661" i="3"/>
  <c r="A662" i="3"/>
  <c r="B662" i="3"/>
  <c r="C662" i="3"/>
  <c r="D662" i="3"/>
  <c r="E662" i="3"/>
  <c r="F662" i="3"/>
  <c r="A663" i="3"/>
  <c r="B663" i="3"/>
  <c r="C663" i="3"/>
  <c r="D663" i="3"/>
  <c r="E663" i="3"/>
  <c r="F663" i="3"/>
  <c r="A664" i="3"/>
  <c r="B664" i="3"/>
  <c r="C664" i="3"/>
  <c r="D664" i="3"/>
  <c r="E664" i="3"/>
  <c r="F664" i="3"/>
  <c r="A665" i="3"/>
  <c r="B665" i="3"/>
  <c r="C665" i="3"/>
  <c r="D665" i="3"/>
  <c r="E665" i="3"/>
  <c r="F665" i="3"/>
  <c r="A666" i="3"/>
  <c r="B666" i="3"/>
  <c r="C666" i="3"/>
  <c r="D666" i="3"/>
  <c r="E666" i="3"/>
  <c r="F666" i="3"/>
  <c r="A667" i="3"/>
  <c r="B667" i="3"/>
  <c r="C667" i="3"/>
  <c r="D667" i="3"/>
  <c r="E667" i="3"/>
  <c r="F667" i="3"/>
  <c r="A668" i="3"/>
  <c r="B668" i="3"/>
  <c r="C668" i="3"/>
  <c r="D668" i="3"/>
  <c r="E668" i="3"/>
  <c r="F668" i="3"/>
  <c r="A669" i="3"/>
  <c r="B669" i="3"/>
  <c r="C669" i="3"/>
  <c r="D669" i="3"/>
  <c r="E669" i="3"/>
  <c r="F669" i="3"/>
  <c r="A670" i="3"/>
  <c r="B670" i="3"/>
  <c r="C670" i="3"/>
  <c r="D670" i="3"/>
  <c r="E670" i="3"/>
  <c r="F670" i="3"/>
  <c r="A671" i="3"/>
  <c r="B671" i="3"/>
  <c r="C671" i="3"/>
  <c r="D671" i="3"/>
  <c r="E671" i="3"/>
  <c r="F671" i="3"/>
  <c r="A672" i="3"/>
  <c r="B672" i="3"/>
  <c r="C672" i="3"/>
  <c r="D672" i="3"/>
  <c r="E672" i="3"/>
  <c r="F672" i="3"/>
  <c r="A673" i="3"/>
  <c r="B673" i="3"/>
  <c r="C673" i="3"/>
  <c r="D673" i="3"/>
  <c r="E673" i="3"/>
  <c r="F673" i="3"/>
  <c r="A674" i="3"/>
  <c r="B674" i="3"/>
  <c r="C674" i="3"/>
  <c r="D674" i="3"/>
  <c r="E674" i="3"/>
  <c r="F674" i="3"/>
  <c r="A675" i="3"/>
  <c r="B675" i="3"/>
  <c r="C675" i="3"/>
  <c r="D675" i="3"/>
  <c r="E675" i="3"/>
  <c r="F675" i="3"/>
  <c r="A676" i="3"/>
  <c r="B676" i="3"/>
  <c r="C676" i="3"/>
  <c r="D676" i="3"/>
  <c r="E676" i="3"/>
  <c r="F676" i="3"/>
  <c r="A677" i="3"/>
  <c r="B677" i="3"/>
  <c r="C677" i="3"/>
  <c r="D677" i="3"/>
  <c r="E677" i="3"/>
  <c r="F677" i="3"/>
  <c r="A678" i="3"/>
  <c r="B678" i="3"/>
  <c r="C678" i="3"/>
  <c r="D678" i="3"/>
  <c r="E678" i="3"/>
  <c r="F678" i="3"/>
  <c r="A679" i="3"/>
  <c r="B679" i="3"/>
  <c r="C679" i="3"/>
  <c r="D679" i="3"/>
  <c r="E679" i="3"/>
  <c r="F679" i="3"/>
  <c r="A680" i="3"/>
  <c r="B680" i="3"/>
  <c r="C680" i="3"/>
  <c r="D680" i="3"/>
  <c r="E680" i="3"/>
  <c r="F680" i="3"/>
  <c r="A681" i="3"/>
  <c r="B681" i="3"/>
  <c r="C681" i="3"/>
  <c r="D681" i="3"/>
  <c r="E681" i="3"/>
  <c r="F681" i="3"/>
  <c r="A682" i="3"/>
  <c r="B682" i="3"/>
  <c r="C682" i="3"/>
  <c r="D682" i="3"/>
  <c r="E682" i="3"/>
  <c r="F682" i="3"/>
  <c r="A683" i="3"/>
  <c r="B683" i="3"/>
  <c r="C683" i="3"/>
  <c r="D683" i="3"/>
  <c r="E683" i="3"/>
  <c r="F683" i="3"/>
  <c r="A684" i="3"/>
  <c r="B684" i="3"/>
  <c r="C684" i="3"/>
  <c r="D684" i="3"/>
  <c r="E684" i="3"/>
  <c r="F684" i="3"/>
  <c r="A685" i="3"/>
  <c r="B685" i="3"/>
  <c r="C685" i="3"/>
  <c r="D685" i="3"/>
  <c r="E685" i="3"/>
  <c r="F685" i="3"/>
  <c r="A686" i="3"/>
  <c r="B686" i="3"/>
  <c r="C686" i="3"/>
  <c r="D686" i="3"/>
  <c r="E686" i="3"/>
  <c r="F686" i="3"/>
  <c r="A687" i="3"/>
  <c r="B687" i="3"/>
  <c r="C687" i="3"/>
  <c r="D687" i="3"/>
  <c r="E687" i="3"/>
  <c r="F687" i="3"/>
  <c r="A688" i="3"/>
  <c r="B688" i="3"/>
  <c r="C688" i="3"/>
  <c r="D688" i="3"/>
  <c r="E688" i="3"/>
  <c r="F688" i="3"/>
  <c r="A689" i="3"/>
  <c r="B689" i="3"/>
  <c r="C689" i="3"/>
  <c r="D689" i="3"/>
  <c r="E689" i="3"/>
  <c r="F689" i="3"/>
  <c r="A690" i="3"/>
  <c r="B690" i="3"/>
  <c r="C690" i="3"/>
  <c r="D690" i="3"/>
  <c r="E690" i="3"/>
  <c r="F690" i="3"/>
  <c r="A691" i="3"/>
  <c r="B691" i="3"/>
  <c r="C691" i="3"/>
  <c r="D691" i="3"/>
  <c r="E691" i="3"/>
  <c r="F691" i="3"/>
  <c r="A692" i="3"/>
  <c r="B692" i="3"/>
  <c r="C692" i="3"/>
  <c r="D692" i="3"/>
  <c r="E692" i="3"/>
  <c r="F692" i="3"/>
  <c r="A693" i="3"/>
  <c r="B693" i="3"/>
  <c r="C693" i="3"/>
  <c r="D693" i="3"/>
  <c r="E693" i="3"/>
  <c r="F693" i="3"/>
  <c r="A694" i="3"/>
  <c r="B694" i="3"/>
  <c r="C694" i="3"/>
  <c r="D694" i="3"/>
  <c r="E694" i="3"/>
  <c r="F694" i="3"/>
  <c r="A695" i="3"/>
  <c r="B695" i="3"/>
  <c r="C695" i="3"/>
  <c r="D695" i="3"/>
  <c r="E695" i="3"/>
  <c r="F695" i="3"/>
  <c r="A696" i="3"/>
  <c r="B696" i="3"/>
  <c r="C696" i="3"/>
  <c r="D696" i="3"/>
  <c r="E696" i="3"/>
  <c r="F696" i="3"/>
  <c r="A697" i="3"/>
  <c r="B697" i="3"/>
  <c r="C697" i="3"/>
  <c r="D697" i="3"/>
  <c r="E697" i="3"/>
  <c r="F697" i="3"/>
  <c r="A698" i="3"/>
  <c r="B698" i="3"/>
  <c r="C698" i="3"/>
  <c r="D698" i="3"/>
  <c r="E698" i="3"/>
  <c r="F698" i="3"/>
  <c r="A699" i="3"/>
  <c r="B699" i="3"/>
  <c r="C699" i="3"/>
  <c r="D699" i="3"/>
  <c r="E699" i="3"/>
  <c r="F699" i="3"/>
  <c r="A700" i="3"/>
  <c r="B700" i="3"/>
  <c r="C700" i="3"/>
  <c r="D700" i="3"/>
  <c r="E700" i="3"/>
  <c r="F700" i="3"/>
  <c r="A701" i="3"/>
  <c r="B701" i="3"/>
  <c r="C701" i="3"/>
  <c r="D701" i="3"/>
  <c r="E701" i="3"/>
  <c r="F701" i="3"/>
  <c r="A702" i="3"/>
  <c r="B702" i="3"/>
  <c r="C702" i="3"/>
  <c r="D702" i="3"/>
  <c r="E702" i="3"/>
  <c r="F702" i="3"/>
  <c r="A703" i="3"/>
  <c r="B703" i="3"/>
  <c r="C703" i="3"/>
  <c r="D703" i="3"/>
  <c r="E703" i="3"/>
  <c r="F703" i="3"/>
  <c r="A704" i="3"/>
  <c r="B704" i="3"/>
  <c r="C704" i="3"/>
  <c r="D704" i="3"/>
  <c r="E704" i="3"/>
  <c r="F704" i="3"/>
  <c r="A705" i="3"/>
  <c r="B705" i="3"/>
  <c r="C705" i="3"/>
  <c r="D705" i="3"/>
  <c r="E705" i="3"/>
  <c r="F705" i="3"/>
  <c r="A706" i="3"/>
  <c r="B706" i="3"/>
  <c r="C706" i="3"/>
  <c r="D706" i="3"/>
  <c r="E706" i="3"/>
  <c r="F706" i="3"/>
  <c r="A707" i="3"/>
  <c r="B707" i="3"/>
  <c r="C707" i="3"/>
  <c r="D707" i="3"/>
  <c r="E707" i="3"/>
  <c r="F707" i="3"/>
  <c r="A708" i="3"/>
  <c r="B708" i="3"/>
  <c r="C708" i="3"/>
  <c r="D708" i="3"/>
  <c r="E708" i="3"/>
  <c r="F708" i="3"/>
  <c r="A709" i="3"/>
  <c r="B709" i="3"/>
  <c r="C709" i="3"/>
  <c r="D709" i="3"/>
  <c r="E709" i="3"/>
  <c r="F709" i="3"/>
  <c r="A710" i="3"/>
  <c r="B710" i="3"/>
  <c r="C710" i="3"/>
  <c r="D710" i="3"/>
  <c r="E710" i="3"/>
  <c r="F710" i="3"/>
  <c r="A711" i="3"/>
  <c r="B711" i="3"/>
  <c r="C711" i="3"/>
  <c r="D711" i="3"/>
  <c r="E711" i="3"/>
  <c r="F711" i="3"/>
  <c r="A712" i="3"/>
  <c r="B712" i="3"/>
  <c r="C712" i="3"/>
  <c r="D712" i="3"/>
  <c r="E712" i="3"/>
  <c r="F712" i="3"/>
  <c r="A713" i="3"/>
  <c r="B713" i="3"/>
  <c r="C713" i="3"/>
  <c r="D713" i="3"/>
  <c r="E713" i="3"/>
  <c r="F713" i="3"/>
  <c r="A714" i="3"/>
  <c r="B714" i="3"/>
  <c r="C714" i="3"/>
  <c r="D714" i="3"/>
  <c r="E714" i="3"/>
  <c r="F714" i="3"/>
  <c r="A715" i="3"/>
  <c r="B715" i="3"/>
  <c r="C715" i="3"/>
  <c r="D715" i="3"/>
  <c r="E715" i="3"/>
  <c r="F715" i="3"/>
  <c r="A716" i="3"/>
  <c r="B716" i="3"/>
  <c r="C716" i="3"/>
  <c r="D716" i="3"/>
  <c r="E716" i="3"/>
  <c r="F716" i="3"/>
  <c r="A717" i="3"/>
  <c r="B717" i="3"/>
  <c r="C717" i="3"/>
  <c r="D717" i="3"/>
  <c r="E717" i="3"/>
  <c r="F717" i="3"/>
  <c r="A718" i="3"/>
  <c r="B718" i="3"/>
  <c r="C718" i="3"/>
  <c r="D718" i="3"/>
  <c r="E718" i="3"/>
  <c r="F718" i="3"/>
  <c r="A719" i="3"/>
  <c r="B719" i="3"/>
  <c r="C719" i="3"/>
  <c r="D719" i="3"/>
  <c r="E719" i="3"/>
  <c r="F719" i="3"/>
  <c r="A720" i="3"/>
  <c r="B720" i="3"/>
  <c r="C720" i="3"/>
  <c r="D720" i="3"/>
  <c r="E720" i="3"/>
  <c r="F720" i="3"/>
  <c r="A721" i="3"/>
  <c r="B721" i="3"/>
  <c r="C721" i="3"/>
  <c r="D721" i="3"/>
  <c r="E721" i="3"/>
  <c r="F721" i="3"/>
  <c r="A722" i="3"/>
  <c r="B722" i="3"/>
  <c r="C722" i="3"/>
  <c r="D722" i="3"/>
  <c r="E722" i="3"/>
  <c r="F722" i="3"/>
  <c r="A723" i="3"/>
  <c r="B723" i="3"/>
  <c r="C723" i="3"/>
  <c r="D723" i="3"/>
  <c r="E723" i="3"/>
  <c r="F723" i="3"/>
  <c r="A724" i="3"/>
  <c r="B724" i="3"/>
  <c r="C724" i="3"/>
  <c r="D724" i="3"/>
  <c r="E724" i="3"/>
  <c r="F724" i="3"/>
  <c r="A725" i="3"/>
  <c r="B725" i="3"/>
  <c r="C725" i="3"/>
  <c r="D725" i="3"/>
  <c r="E725" i="3"/>
  <c r="F725" i="3"/>
  <c r="A726" i="3"/>
  <c r="B726" i="3"/>
  <c r="C726" i="3"/>
  <c r="D726" i="3"/>
  <c r="E726" i="3"/>
  <c r="F726" i="3"/>
  <c r="A727" i="3"/>
  <c r="B727" i="3"/>
  <c r="C727" i="3"/>
  <c r="D727" i="3"/>
  <c r="E727" i="3"/>
  <c r="F727" i="3"/>
  <c r="A728" i="3"/>
  <c r="B728" i="3"/>
  <c r="C728" i="3"/>
  <c r="D728" i="3"/>
  <c r="E728" i="3"/>
  <c r="F728" i="3"/>
  <c r="A729" i="3"/>
  <c r="B729" i="3"/>
  <c r="C729" i="3"/>
  <c r="D729" i="3"/>
  <c r="E729" i="3"/>
  <c r="F729" i="3"/>
  <c r="A730" i="3"/>
  <c r="B730" i="3"/>
  <c r="C730" i="3"/>
  <c r="D730" i="3"/>
  <c r="E730" i="3"/>
  <c r="F730" i="3"/>
  <c r="A731" i="3"/>
  <c r="B731" i="3"/>
  <c r="C731" i="3"/>
  <c r="D731" i="3"/>
  <c r="E731" i="3"/>
  <c r="F731" i="3"/>
  <c r="A732" i="3"/>
  <c r="B732" i="3"/>
  <c r="C732" i="3"/>
  <c r="D732" i="3"/>
  <c r="E732" i="3"/>
  <c r="F732" i="3"/>
  <c r="A733" i="3"/>
  <c r="B733" i="3"/>
  <c r="C733" i="3"/>
  <c r="D733" i="3"/>
  <c r="E733" i="3"/>
  <c r="F733" i="3"/>
  <c r="A734" i="3"/>
  <c r="B734" i="3"/>
  <c r="C734" i="3"/>
  <c r="D734" i="3"/>
  <c r="E734" i="3"/>
  <c r="F734" i="3"/>
  <c r="A735" i="3"/>
  <c r="B735" i="3"/>
  <c r="C735" i="3"/>
  <c r="D735" i="3"/>
  <c r="E735" i="3"/>
  <c r="F735" i="3"/>
  <c r="A736" i="3"/>
  <c r="B736" i="3"/>
  <c r="C736" i="3"/>
  <c r="D736" i="3"/>
  <c r="E736" i="3"/>
  <c r="F736" i="3"/>
  <c r="A737" i="3"/>
  <c r="B737" i="3"/>
  <c r="C737" i="3"/>
  <c r="D737" i="3"/>
  <c r="E737" i="3"/>
  <c r="F737" i="3"/>
  <c r="A738" i="3"/>
  <c r="B738" i="3"/>
  <c r="C738" i="3"/>
  <c r="D738" i="3"/>
  <c r="E738" i="3"/>
  <c r="F738" i="3"/>
  <c r="A739" i="3"/>
  <c r="B739" i="3"/>
  <c r="C739" i="3"/>
  <c r="D739" i="3"/>
  <c r="E739" i="3"/>
  <c r="F739" i="3"/>
  <c r="A740" i="3"/>
  <c r="B740" i="3"/>
  <c r="C740" i="3"/>
  <c r="D740" i="3"/>
  <c r="E740" i="3"/>
  <c r="F740" i="3"/>
  <c r="A741" i="3"/>
  <c r="B741" i="3"/>
  <c r="C741" i="3"/>
  <c r="D741" i="3"/>
  <c r="E741" i="3"/>
  <c r="F741" i="3"/>
  <c r="A742" i="3"/>
  <c r="B742" i="3"/>
  <c r="C742" i="3"/>
  <c r="D742" i="3"/>
  <c r="E742" i="3"/>
  <c r="F742" i="3"/>
  <c r="A743" i="3"/>
  <c r="B743" i="3"/>
  <c r="C743" i="3"/>
  <c r="D743" i="3"/>
  <c r="E743" i="3"/>
  <c r="F743" i="3"/>
  <c r="A744" i="3"/>
  <c r="B744" i="3"/>
  <c r="C744" i="3"/>
  <c r="D744" i="3"/>
  <c r="E744" i="3"/>
  <c r="F744" i="3"/>
  <c r="A745" i="3"/>
  <c r="B745" i="3"/>
  <c r="C745" i="3"/>
  <c r="D745" i="3"/>
  <c r="E745" i="3"/>
  <c r="F745" i="3"/>
  <c r="A746" i="3"/>
  <c r="B746" i="3"/>
  <c r="C746" i="3"/>
  <c r="D746" i="3"/>
  <c r="E746" i="3"/>
  <c r="F746" i="3"/>
  <c r="A747" i="3"/>
  <c r="B747" i="3"/>
  <c r="C747" i="3"/>
  <c r="D747" i="3"/>
  <c r="E747" i="3"/>
  <c r="F747" i="3"/>
  <c r="A748" i="3"/>
  <c r="B748" i="3"/>
  <c r="C748" i="3"/>
  <c r="D748" i="3"/>
  <c r="E748" i="3"/>
  <c r="F748" i="3"/>
  <c r="A749" i="3"/>
  <c r="B749" i="3"/>
  <c r="C749" i="3"/>
  <c r="D749" i="3"/>
  <c r="E749" i="3"/>
  <c r="F749" i="3"/>
  <c r="A750" i="3"/>
  <c r="B750" i="3"/>
  <c r="C750" i="3"/>
  <c r="D750" i="3"/>
  <c r="E750" i="3"/>
  <c r="F750" i="3"/>
  <c r="A751" i="3"/>
  <c r="B751" i="3"/>
  <c r="C751" i="3"/>
  <c r="D751" i="3"/>
  <c r="E751" i="3"/>
  <c r="F751" i="3"/>
  <c r="A752" i="3"/>
  <c r="B752" i="3"/>
  <c r="C752" i="3"/>
  <c r="D752" i="3"/>
  <c r="E752" i="3"/>
  <c r="F752" i="3"/>
  <c r="A753" i="3"/>
  <c r="B753" i="3"/>
  <c r="C753" i="3"/>
  <c r="D753" i="3"/>
  <c r="E753" i="3"/>
  <c r="F753" i="3"/>
  <c r="A754" i="3"/>
  <c r="B754" i="3"/>
  <c r="C754" i="3"/>
  <c r="D754" i="3"/>
  <c r="E754" i="3"/>
  <c r="F754" i="3"/>
  <c r="A755" i="3"/>
  <c r="B755" i="3"/>
  <c r="C755" i="3"/>
  <c r="D755" i="3"/>
  <c r="E755" i="3"/>
  <c r="F755" i="3"/>
  <c r="A756" i="3"/>
  <c r="B756" i="3"/>
  <c r="C756" i="3"/>
  <c r="D756" i="3"/>
  <c r="E756" i="3"/>
  <c r="F756" i="3"/>
  <c r="A757" i="3"/>
  <c r="B757" i="3"/>
  <c r="C757" i="3"/>
  <c r="D757" i="3"/>
  <c r="E757" i="3"/>
  <c r="F757" i="3"/>
  <c r="A758" i="3"/>
  <c r="B758" i="3"/>
  <c r="C758" i="3"/>
  <c r="D758" i="3"/>
  <c r="E758" i="3"/>
  <c r="F758" i="3"/>
  <c r="A759" i="3"/>
  <c r="B759" i="3"/>
  <c r="C759" i="3"/>
  <c r="D759" i="3"/>
  <c r="E759" i="3"/>
  <c r="F759" i="3"/>
  <c r="A760" i="3"/>
  <c r="B760" i="3"/>
  <c r="C760" i="3"/>
  <c r="D760" i="3"/>
  <c r="E760" i="3"/>
  <c r="F760" i="3"/>
  <c r="A761" i="3"/>
  <c r="B761" i="3"/>
  <c r="C761" i="3"/>
  <c r="D761" i="3"/>
  <c r="E761" i="3"/>
  <c r="F761" i="3"/>
  <c r="A762" i="3"/>
  <c r="B762" i="3"/>
  <c r="C762" i="3"/>
  <c r="D762" i="3"/>
  <c r="E762" i="3"/>
  <c r="F762" i="3"/>
  <c r="A763" i="3"/>
  <c r="B763" i="3"/>
  <c r="C763" i="3"/>
  <c r="D763" i="3"/>
  <c r="E763" i="3"/>
  <c r="F763" i="3"/>
  <c r="A764" i="3"/>
  <c r="B764" i="3"/>
  <c r="C764" i="3"/>
  <c r="D764" i="3"/>
  <c r="E764" i="3"/>
  <c r="F764" i="3"/>
  <c r="A765" i="3"/>
  <c r="B765" i="3"/>
  <c r="C765" i="3"/>
  <c r="D765" i="3"/>
  <c r="E765" i="3"/>
  <c r="F765" i="3"/>
  <c r="A766" i="3"/>
  <c r="B766" i="3"/>
  <c r="C766" i="3"/>
  <c r="D766" i="3"/>
  <c r="E766" i="3"/>
  <c r="F766" i="3"/>
  <c r="A767" i="3"/>
  <c r="B767" i="3"/>
  <c r="C767" i="3"/>
  <c r="D767" i="3"/>
  <c r="E767" i="3"/>
  <c r="F767" i="3"/>
  <c r="A768" i="3"/>
  <c r="B768" i="3"/>
  <c r="C768" i="3"/>
  <c r="D768" i="3"/>
  <c r="E768" i="3"/>
  <c r="F768" i="3"/>
  <c r="A769" i="3"/>
  <c r="B769" i="3"/>
  <c r="C769" i="3"/>
  <c r="D769" i="3"/>
  <c r="E769" i="3"/>
  <c r="F769" i="3"/>
  <c r="A770" i="3"/>
  <c r="B770" i="3"/>
  <c r="C770" i="3"/>
  <c r="D770" i="3"/>
  <c r="E770" i="3"/>
  <c r="F770" i="3"/>
  <c r="A771" i="3"/>
  <c r="B771" i="3"/>
  <c r="C771" i="3"/>
  <c r="D771" i="3"/>
  <c r="E771" i="3"/>
  <c r="F771" i="3"/>
  <c r="A772" i="3"/>
  <c r="B772" i="3"/>
  <c r="C772" i="3"/>
  <c r="D772" i="3"/>
  <c r="E772" i="3"/>
  <c r="F772" i="3"/>
  <c r="A773" i="3"/>
  <c r="B773" i="3"/>
  <c r="C773" i="3"/>
  <c r="D773" i="3"/>
  <c r="E773" i="3"/>
  <c r="F773" i="3"/>
  <c r="A774" i="3"/>
  <c r="B774" i="3"/>
  <c r="C774" i="3"/>
  <c r="D774" i="3"/>
  <c r="E774" i="3"/>
  <c r="F774" i="3"/>
  <c r="A775" i="3"/>
  <c r="B775" i="3"/>
  <c r="C775" i="3"/>
  <c r="D775" i="3"/>
  <c r="E775" i="3"/>
  <c r="F775" i="3"/>
  <c r="A776" i="3"/>
  <c r="B776" i="3"/>
  <c r="C776" i="3"/>
  <c r="D776" i="3"/>
  <c r="E776" i="3"/>
  <c r="F776" i="3"/>
  <c r="A777" i="3"/>
  <c r="B777" i="3"/>
  <c r="C777" i="3"/>
  <c r="D777" i="3"/>
  <c r="E777" i="3"/>
  <c r="F777" i="3"/>
  <c r="A778" i="3"/>
  <c r="B778" i="3"/>
  <c r="C778" i="3"/>
  <c r="D778" i="3"/>
  <c r="E778" i="3"/>
  <c r="F778" i="3"/>
  <c r="A779" i="3"/>
  <c r="B779" i="3"/>
  <c r="C779" i="3"/>
  <c r="D779" i="3"/>
  <c r="E779" i="3"/>
  <c r="F779" i="3"/>
  <c r="A780" i="3"/>
  <c r="B780" i="3"/>
  <c r="C780" i="3"/>
  <c r="D780" i="3"/>
  <c r="E780" i="3"/>
  <c r="F780" i="3"/>
  <c r="A781" i="3"/>
  <c r="B781" i="3"/>
  <c r="C781" i="3"/>
  <c r="D781" i="3"/>
  <c r="E781" i="3"/>
  <c r="F781" i="3"/>
  <c r="A782" i="3"/>
  <c r="B782" i="3"/>
  <c r="C782" i="3"/>
  <c r="D782" i="3"/>
  <c r="E782" i="3"/>
  <c r="F782" i="3"/>
  <c r="A783" i="3"/>
  <c r="B783" i="3"/>
  <c r="C783" i="3"/>
  <c r="D783" i="3"/>
  <c r="E783" i="3"/>
  <c r="F783" i="3"/>
  <c r="A784" i="3"/>
  <c r="B784" i="3"/>
  <c r="C784" i="3"/>
  <c r="D784" i="3"/>
  <c r="E784" i="3"/>
  <c r="F784" i="3"/>
  <c r="A785" i="3"/>
  <c r="B785" i="3"/>
  <c r="C785" i="3"/>
  <c r="D785" i="3"/>
  <c r="E785" i="3"/>
  <c r="F785" i="3"/>
  <c r="A786" i="3"/>
  <c r="B786" i="3"/>
  <c r="C786" i="3"/>
  <c r="D786" i="3"/>
  <c r="E786" i="3"/>
  <c r="F786" i="3"/>
  <c r="A787" i="3"/>
  <c r="B787" i="3"/>
  <c r="C787" i="3"/>
  <c r="D787" i="3"/>
  <c r="E787" i="3"/>
  <c r="F787" i="3"/>
  <c r="A788" i="3"/>
  <c r="B788" i="3"/>
  <c r="C788" i="3"/>
  <c r="D788" i="3"/>
  <c r="E788" i="3"/>
  <c r="F788" i="3"/>
  <c r="A789" i="3"/>
  <c r="B789" i="3"/>
  <c r="C789" i="3"/>
  <c r="D789" i="3"/>
  <c r="E789" i="3"/>
  <c r="F789" i="3"/>
  <c r="A790" i="3"/>
  <c r="B790" i="3"/>
  <c r="C790" i="3"/>
  <c r="D790" i="3"/>
  <c r="E790" i="3"/>
  <c r="F790" i="3"/>
  <c r="A791" i="3"/>
  <c r="B791" i="3"/>
  <c r="C791" i="3"/>
  <c r="D791" i="3"/>
  <c r="E791" i="3"/>
  <c r="F791" i="3"/>
  <c r="A792" i="3"/>
  <c r="B792" i="3"/>
  <c r="C792" i="3"/>
  <c r="D792" i="3"/>
  <c r="E792" i="3"/>
  <c r="F792" i="3"/>
  <c r="A793" i="3"/>
  <c r="B793" i="3"/>
  <c r="C793" i="3"/>
  <c r="D793" i="3"/>
  <c r="E793" i="3"/>
  <c r="F793" i="3"/>
  <c r="A794" i="3"/>
  <c r="B794" i="3"/>
  <c r="C794" i="3"/>
  <c r="D794" i="3"/>
  <c r="E794" i="3"/>
  <c r="F794" i="3"/>
  <c r="A795" i="3"/>
  <c r="B795" i="3"/>
  <c r="C795" i="3"/>
  <c r="D795" i="3"/>
  <c r="E795" i="3"/>
  <c r="F795" i="3"/>
  <c r="A796" i="3"/>
  <c r="B796" i="3"/>
  <c r="C796" i="3"/>
  <c r="D796" i="3"/>
  <c r="E796" i="3"/>
  <c r="F796" i="3"/>
  <c r="A797" i="3"/>
  <c r="B797" i="3"/>
  <c r="C797" i="3"/>
  <c r="D797" i="3"/>
  <c r="E797" i="3"/>
  <c r="F797" i="3"/>
  <c r="A798" i="3"/>
  <c r="B798" i="3"/>
  <c r="C798" i="3"/>
  <c r="D798" i="3"/>
  <c r="E798" i="3"/>
  <c r="F798" i="3"/>
  <c r="A799" i="3"/>
  <c r="B799" i="3"/>
  <c r="C799" i="3"/>
  <c r="D799" i="3"/>
  <c r="E799" i="3"/>
  <c r="F799" i="3"/>
  <c r="A800" i="3"/>
  <c r="B800" i="3"/>
  <c r="C800" i="3"/>
  <c r="D800" i="3"/>
  <c r="E800" i="3"/>
  <c r="F800" i="3"/>
  <c r="A801" i="3"/>
  <c r="B801" i="3"/>
  <c r="C801" i="3"/>
  <c r="D801" i="3"/>
  <c r="E801" i="3"/>
  <c r="F801" i="3"/>
  <c r="A802" i="3"/>
  <c r="B802" i="3"/>
  <c r="C802" i="3"/>
  <c r="D802" i="3"/>
  <c r="E802" i="3"/>
  <c r="F802" i="3"/>
  <c r="A803" i="3"/>
  <c r="B803" i="3"/>
  <c r="C803" i="3"/>
  <c r="D803" i="3"/>
  <c r="E803" i="3"/>
  <c r="F803" i="3"/>
  <c r="A804" i="3"/>
  <c r="B804" i="3"/>
  <c r="C804" i="3"/>
  <c r="D804" i="3"/>
  <c r="E804" i="3"/>
  <c r="F804" i="3"/>
  <c r="A805" i="3"/>
  <c r="B805" i="3"/>
  <c r="C805" i="3"/>
  <c r="D805" i="3"/>
  <c r="E805" i="3"/>
  <c r="F805" i="3"/>
  <c r="A806" i="3"/>
  <c r="B806" i="3"/>
  <c r="C806" i="3"/>
  <c r="D806" i="3"/>
  <c r="E806" i="3"/>
  <c r="F806" i="3"/>
  <c r="A807" i="3"/>
  <c r="B807" i="3"/>
  <c r="C807" i="3"/>
  <c r="D807" i="3"/>
  <c r="E807" i="3"/>
  <c r="F807" i="3"/>
  <c r="A808" i="3"/>
  <c r="B808" i="3"/>
  <c r="C808" i="3"/>
  <c r="D808" i="3"/>
  <c r="E808" i="3"/>
  <c r="F808" i="3"/>
  <c r="A809" i="3"/>
  <c r="B809" i="3"/>
  <c r="C809" i="3"/>
  <c r="D809" i="3"/>
  <c r="E809" i="3"/>
  <c r="F809" i="3"/>
  <c r="A810" i="3"/>
  <c r="B810" i="3"/>
  <c r="C810" i="3"/>
  <c r="D810" i="3"/>
  <c r="E810" i="3"/>
  <c r="F810" i="3"/>
  <c r="A811" i="3"/>
  <c r="B811" i="3"/>
  <c r="C811" i="3"/>
  <c r="D811" i="3"/>
  <c r="E811" i="3"/>
  <c r="F811" i="3"/>
  <c r="A812" i="3"/>
  <c r="B812" i="3"/>
  <c r="C812" i="3"/>
  <c r="D812" i="3"/>
  <c r="E812" i="3"/>
  <c r="F812" i="3"/>
  <c r="A813" i="3"/>
  <c r="B813" i="3"/>
  <c r="C813" i="3"/>
  <c r="D813" i="3"/>
  <c r="E813" i="3"/>
  <c r="F813" i="3"/>
  <c r="A814" i="3"/>
  <c r="B814" i="3"/>
  <c r="C814" i="3"/>
  <c r="D814" i="3"/>
  <c r="E814" i="3"/>
  <c r="F814" i="3"/>
  <c r="A815" i="3"/>
  <c r="B815" i="3"/>
  <c r="C815" i="3"/>
  <c r="D815" i="3"/>
  <c r="E815" i="3"/>
  <c r="F815" i="3"/>
  <c r="A816" i="3"/>
  <c r="B816" i="3"/>
  <c r="C816" i="3"/>
  <c r="D816" i="3"/>
  <c r="E816" i="3"/>
  <c r="F816" i="3"/>
  <c r="A817" i="3"/>
  <c r="B817" i="3"/>
  <c r="C817" i="3"/>
  <c r="D817" i="3"/>
  <c r="E817" i="3"/>
  <c r="F817" i="3"/>
  <c r="A818" i="3"/>
  <c r="B818" i="3"/>
  <c r="C818" i="3"/>
  <c r="D818" i="3"/>
  <c r="E818" i="3"/>
  <c r="F818" i="3"/>
  <c r="A819" i="3"/>
  <c r="B819" i="3"/>
  <c r="C819" i="3"/>
  <c r="D819" i="3"/>
  <c r="E819" i="3"/>
  <c r="F819" i="3"/>
  <c r="A820" i="3"/>
  <c r="B820" i="3"/>
  <c r="C820" i="3"/>
  <c r="D820" i="3"/>
  <c r="E820" i="3"/>
  <c r="F820" i="3"/>
  <c r="A821" i="3"/>
  <c r="B821" i="3"/>
  <c r="C821" i="3"/>
  <c r="D821" i="3"/>
  <c r="E821" i="3"/>
  <c r="F821" i="3"/>
  <c r="A822" i="3"/>
  <c r="B822" i="3"/>
  <c r="C822" i="3"/>
  <c r="D822" i="3"/>
  <c r="E822" i="3"/>
  <c r="F822" i="3"/>
  <c r="A823" i="3"/>
  <c r="B823" i="3"/>
  <c r="C823" i="3"/>
  <c r="D823" i="3"/>
  <c r="E823" i="3"/>
  <c r="F823" i="3"/>
  <c r="A824" i="3"/>
  <c r="B824" i="3"/>
  <c r="C824" i="3"/>
  <c r="D824" i="3"/>
  <c r="E824" i="3"/>
  <c r="F824" i="3"/>
  <c r="A825" i="3"/>
  <c r="B825" i="3"/>
  <c r="C825" i="3"/>
  <c r="D825" i="3"/>
  <c r="E825" i="3"/>
  <c r="F825" i="3"/>
  <c r="A826" i="3"/>
  <c r="B826" i="3"/>
  <c r="C826" i="3"/>
  <c r="D826" i="3"/>
  <c r="E826" i="3"/>
  <c r="F826" i="3"/>
  <c r="A827" i="3"/>
  <c r="B827" i="3"/>
  <c r="C827" i="3"/>
  <c r="D827" i="3"/>
  <c r="E827" i="3"/>
  <c r="F827" i="3"/>
  <c r="A828" i="3"/>
  <c r="B828" i="3"/>
  <c r="C828" i="3"/>
  <c r="D828" i="3"/>
  <c r="E828" i="3"/>
  <c r="F828" i="3"/>
  <c r="A829" i="3"/>
  <c r="B829" i="3"/>
  <c r="C829" i="3"/>
  <c r="D829" i="3"/>
  <c r="E829" i="3"/>
  <c r="F829" i="3"/>
  <c r="A830" i="3"/>
  <c r="B830" i="3"/>
  <c r="C830" i="3"/>
  <c r="D830" i="3"/>
  <c r="E830" i="3"/>
  <c r="F830" i="3"/>
  <c r="A831" i="3"/>
  <c r="B831" i="3"/>
  <c r="C831" i="3"/>
  <c r="D831" i="3"/>
  <c r="E831" i="3"/>
  <c r="F831" i="3"/>
  <c r="A832" i="3"/>
  <c r="B832" i="3"/>
  <c r="C832" i="3"/>
  <c r="D832" i="3"/>
  <c r="E832" i="3"/>
  <c r="F832" i="3"/>
  <c r="A833" i="3"/>
  <c r="B833" i="3"/>
  <c r="C833" i="3"/>
  <c r="D833" i="3"/>
  <c r="E833" i="3"/>
  <c r="F833" i="3"/>
  <c r="A834" i="3"/>
  <c r="B834" i="3"/>
  <c r="C834" i="3"/>
  <c r="D834" i="3"/>
  <c r="E834" i="3"/>
  <c r="F834" i="3"/>
  <c r="A835" i="3"/>
  <c r="B835" i="3"/>
  <c r="C835" i="3"/>
  <c r="D835" i="3"/>
  <c r="E835" i="3"/>
  <c r="F835" i="3"/>
  <c r="A836" i="3"/>
  <c r="B836" i="3"/>
  <c r="C836" i="3"/>
  <c r="D836" i="3"/>
  <c r="E836" i="3"/>
  <c r="F836" i="3"/>
  <c r="A837" i="3"/>
  <c r="B837" i="3"/>
  <c r="C837" i="3"/>
  <c r="D837" i="3"/>
  <c r="E837" i="3"/>
  <c r="F837" i="3"/>
  <c r="A838" i="3"/>
  <c r="B838" i="3"/>
  <c r="C838" i="3"/>
  <c r="D838" i="3"/>
  <c r="E838" i="3"/>
  <c r="F838" i="3"/>
  <c r="A839" i="3"/>
  <c r="B839" i="3"/>
  <c r="C839" i="3"/>
  <c r="D839" i="3"/>
  <c r="E839" i="3"/>
  <c r="F839" i="3"/>
  <c r="A840" i="3"/>
  <c r="B840" i="3"/>
  <c r="C840" i="3"/>
  <c r="D840" i="3"/>
  <c r="E840" i="3"/>
  <c r="F840" i="3"/>
  <c r="A841" i="3"/>
  <c r="B841" i="3"/>
  <c r="C841" i="3"/>
  <c r="D841" i="3"/>
  <c r="E841" i="3"/>
  <c r="F841" i="3"/>
  <c r="A842" i="3"/>
  <c r="B842" i="3"/>
  <c r="C842" i="3"/>
  <c r="D842" i="3"/>
  <c r="E842" i="3"/>
  <c r="F842" i="3"/>
  <c r="A843" i="3"/>
  <c r="B843" i="3"/>
  <c r="C843" i="3"/>
  <c r="D843" i="3"/>
  <c r="E843" i="3"/>
  <c r="F843" i="3"/>
  <c r="A844" i="3"/>
  <c r="B844" i="3"/>
  <c r="C844" i="3"/>
  <c r="D844" i="3"/>
  <c r="E844" i="3"/>
  <c r="F844" i="3"/>
  <c r="A845" i="3"/>
  <c r="B845" i="3"/>
  <c r="C845" i="3"/>
  <c r="D845" i="3"/>
  <c r="E845" i="3"/>
  <c r="F845" i="3"/>
  <c r="A846" i="3"/>
  <c r="B846" i="3"/>
  <c r="C846" i="3"/>
  <c r="D846" i="3"/>
  <c r="E846" i="3"/>
  <c r="F846" i="3"/>
  <c r="A847" i="3"/>
  <c r="B847" i="3"/>
  <c r="C847" i="3"/>
  <c r="D847" i="3"/>
  <c r="E847" i="3"/>
  <c r="F847" i="3"/>
  <c r="A848" i="3"/>
  <c r="B848" i="3"/>
  <c r="C848" i="3"/>
  <c r="D848" i="3"/>
  <c r="E848" i="3"/>
  <c r="F848" i="3"/>
  <c r="A849" i="3"/>
  <c r="B849" i="3"/>
  <c r="C849" i="3"/>
  <c r="D849" i="3"/>
  <c r="E849" i="3"/>
  <c r="F849" i="3"/>
  <c r="A850" i="3"/>
  <c r="B850" i="3"/>
  <c r="C850" i="3"/>
  <c r="D850" i="3"/>
  <c r="E850" i="3"/>
  <c r="F850" i="3"/>
  <c r="A851" i="3"/>
  <c r="B851" i="3"/>
  <c r="C851" i="3"/>
  <c r="D851" i="3"/>
  <c r="E851" i="3"/>
  <c r="F851" i="3"/>
  <c r="A852" i="3"/>
  <c r="B852" i="3"/>
  <c r="C852" i="3"/>
  <c r="D852" i="3"/>
  <c r="E852" i="3"/>
  <c r="F852" i="3"/>
  <c r="A853" i="3"/>
  <c r="B853" i="3"/>
  <c r="C853" i="3"/>
  <c r="D853" i="3"/>
  <c r="E853" i="3"/>
  <c r="F853" i="3"/>
  <c r="A854" i="3"/>
  <c r="B854" i="3"/>
  <c r="C854" i="3"/>
  <c r="D854" i="3"/>
  <c r="E854" i="3"/>
  <c r="F854" i="3"/>
  <c r="A855" i="3"/>
  <c r="B855" i="3"/>
  <c r="C855" i="3"/>
  <c r="D855" i="3"/>
  <c r="E855" i="3"/>
  <c r="F855" i="3"/>
  <c r="A856" i="3"/>
  <c r="B856" i="3"/>
  <c r="C856" i="3"/>
  <c r="D856" i="3"/>
  <c r="E856" i="3"/>
  <c r="F856" i="3"/>
  <c r="A857" i="3"/>
  <c r="B857" i="3"/>
  <c r="C857" i="3"/>
  <c r="D857" i="3"/>
  <c r="E857" i="3"/>
  <c r="F857" i="3"/>
  <c r="A858" i="3"/>
  <c r="B858" i="3"/>
  <c r="C858" i="3"/>
  <c r="D858" i="3"/>
  <c r="E858" i="3"/>
  <c r="F858" i="3"/>
  <c r="A859" i="3"/>
  <c r="B859" i="3"/>
  <c r="C859" i="3"/>
  <c r="D859" i="3"/>
  <c r="E859" i="3"/>
  <c r="F859" i="3"/>
  <c r="A860" i="3"/>
  <c r="B860" i="3"/>
  <c r="C860" i="3"/>
  <c r="D860" i="3"/>
  <c r="E860" i="3"/>
  <c r="F860" i="3"/>
  <c r="A861" i="3"/>
  <c r="B861" i="3"/>
  <c r="C861" i="3"/>
  <c r="D861" i="3"/>
  <c r="E861" i="3"/>
  <c r="F861" i="3"/>
  <c r="A862" i="3"/>
  <c r="B862" i="3"/>
  <c r="C862" i="3"/>
  <c r="D862" i="3"/>
  <c r="E862" i="3"/>
  <c r="F862" i="3"/>
  <c r="A863" i="3"/>
  <c r="B863" i="3"/>
  <c r="C863" i="3"/>
  <c r="D863" i="3"/>
  <c r="E863" i="3"/>
  <c r="F863" i="3"/>
  <c r="A864" i="3"/>
  <c r="B864" i="3"/>
  <c r="C864" i="3"/>
  <c r="D864" i="3"/>
  <c r="E864" i="3"/>
  <c r="F864" i="3"/>
  <c r="A865" i="3"/>
  <c r="B865" i="3"/>
  <c r="C865" i="3"/>
  <c r="D865" i="3"/>
  <c r="E865" i="3"/>
  <c r="F865" i="3"/>
  <c r="A866" i="3"/>
  <c r="B866" i="3"/>
  <c r="C866" i="3"/>
  <c r="D866" i="3"/>
  <c r="E866" i="3"/>
  <c r="F866" i="3"/>
  <c r="A867" i="3"/>
  <c r="B867" i="3"/>
  <c r="C867" i="3"/>
  <c r="D867" i="3"/>
  <c r="E867" i="3"/>
  <c r="F867" i="3"/>
  <c r="A868" i="3"/>
  <c r="B868" i="3"/>
  <c r="C868" i="3"/>
  <c r="D868" i="3"/>
  <c r="E868" i="3"/>
  <c r="F868" i="3"/>
  <c r="A869" i="3"/>
  <c r="B869" i="3"/>
  <c r="C869" i="3"/>
  <c r="D869" i="3"/>
  <c r="E869" i="3"/>
  <c r="F869" i="3"/>
  <c r="A870" i="3"/>
  <c r="B870" i="3"/>
  <c r="C870" i="3"/>
  <c r="D870" i="3"/>
  <c r="E870" i="3"/>
  <c r="F870" i="3"/>
  <c r="A871" i="3"/>
  <c r="B871" i="3"/>
  <c r="C871" i="3"/>
  <c r="D871" i="3"/>
  <c r="E871" i="3"/>
  <c r="F871" i="3"/>
  <c r="A872" i="3"/>
  <c r="B872" i="3"/>
  <c r="C872" i="3"/>
  <c r="D872" i="3"/>
  <c r="E872" i="3"/>
  <c r="F872" i="3"/>
  <c r="A873" i="3"/>
  <c r="B873" i="3"/>
  <c r="C873" i="3"/>
  <c r="D873" i="3"/>
  <c r="E873" i="3"/>
  <c r="F873" i="3"/>
  <c r="A874" i="3"/>
  <c r="B874" i="3"/>
  <c r="C874" i="3"/>
  <c r="D874" i="3"/>
  <c r="E874" i="3"/>
  <c r="F874" i="3"/>
  <c r="A875" i="3"/>
  <c r="B875" i="3"/>
  <c r="C875" i="3"/>
  <c r="D875" i="3"/>
  <c r="E875" i="3"/>
  <c r="F875" i="3"/>
  <c r="A876" i="3"/>
  <c r="B876" i="3"/>
  <c r="C876" i="3"/>
  <c r="D876" i="3"/>
  <c r="E876" i="3"/>
  <c r="F876" i="3"/>
  <c r="A877" i="3"/>
  <c r="B877" i="3"/>
  <c r="C877" i="3"/>
  <c r="D877" i="3"/>
  <c r="E877" i="3"/>
  <c r="F877" i="3"/>
  <c r="A878" i="3"/>
  <c r="B878" i="3"/>
  <c r="C878" i="3"/>
  <c r="D878" i="3"/>
  <c r="E878" i="3"/>
  <c r="F878" i="3"/>
  <c r="A879" i="3"/>
  <c r="B879" i="3"/>
  <c r="C879" i="3"/>
  <c r="D879" i="3"/>
  <c r="E879" i="3"/>
  <c r="F879" i="3"/>
  <c r="A880" i="3"/>
  <c r="B880" i="3"/>
  <c r="C880" i="3"/>
  <c r="D880" i="3"/>
  <c r="E880" i="3"/>
  <c r="F880" i="3"/>
  <c r="A881" i="3"/>
  <c r="B881" i="3"/>
  <c r="C881" i="3"/>
  <c r="D881" i="3"/>
  <c r="E881" i="3"/>
  <c r="F881" i="3"/>
  <c r="A882" i="3"/>
  <c r="B882" i="3"/>
  <c r="C882" i="3"/>
  <c r="D882" i="3"/>
  <c r="E882" i="3"/>
  <c r="F882" i="3"/>
  <c r="A883" i="3"/>
  <c r="B883" i="3"/>
  <c r="C883" i="3"/>
  <c r="D883" i="3"/>
  <c r="E883" i="3"/>
  <c r="F883" i="3"/>
  <c r="A884" i="3"/>
  <c r="B884" i="3"/>
  <c r="C884" i="3"/>
  <c r="D884" i="3"/>
  <c r="E884" i="3"/>
  <c r="F884" i="3"/>
  <c r="A885" i="3"/>
  <c r="B885" i="3"/>
  <c r="C885" i="3"/>
  <c r="D885" i="3"/>
  <c r="E885" i="3"/>
  <c r="F885" i="3"/>
  <c r="A886" i="3"/>
  <c r="B886" i="3"/>
  <c r="C886" i="3"/>
  <c r="D886" i="3"/>
  <c r="E886" i="3"/>
  <c r="F886" i="3"/>
  <c r="A887" i="3"/>
  <c r="B887" i="3"/>
  <c r="C887" i="3"/>
  <c r="D887" i="3"/>
  <c r="E887" i="3"/>
  <c r="F887" i="3"/>
  <c r="A888" i="3"/>
  <c r="B888" i="3"/>
  <c r="C888" i="3"/>
  <c r="D888" i="3"/>
  <c r="E888" i="3"/>
  <c r="F888" i="3"/>
  <c r="A889" i="3"/>
  <c r="B889" i="3"/>
  <c r="C889" i="3"/>
  <c r="D889" i="3"/>
  <c r="E889" i="3"/>
  <c r="F889" i="3"/>
  <c r="A890" i="3"/>
  <c r="B890" i="3"/>
  <c r="C890" i="3"/>
  <c r="D890" i="3"/>
  <c r="E890" i="3"/>
  <c r="F890" i="3"/>
  <c r="A891" i="3"/>
  <c r="B891" i="3"/>
  <c r="C891" i="3"/>
  <c r="D891" i="3"/>
  <c r="E891" i="3"/>
  <c r="F891" i="3"/>
  <c r="A892" i="3"/>
  <c r="B892" i="3"/>
  <c r="C892" i="3"/>
  <c r="D892" i="3"/>
  <c r="E892" i="3"/>
  <c r="F892" i="3"/>
  <c r="A893" i="3"/>
  <c r="B893" i="3"/>
  <c r="C893" i="3"/>
  <c r="D893" i="3"/>
  <c r="E893" i="3"/>
  <c r="F893" i="3"/>
  <c r="A894" i="3"/>
  <c r="B894" i="3"/>
  <c r="C894" i="3"/>
  <c r="D894" i="3"/>
  <c r="E894" i="3"/>
  <c r="F894" i="3"/>
  <c r="A895" i="3"/>
  <c r="B895" i="3"/>
  <c r="C895" i="3"/>
  <c r="D895" i="3"/>
  <c r="E895" i="3"/>
  <c r="F895" i="3"/>
  <c r="A896" i="3"/>
  <c r="B896" i="3"/>
  <c r="C896" i="3"/>
  <c r="D896" i="3"/>
  <c r="E896" i="3"/>
  <c r="F896" i="3"/>
  <c r="A897" i="3"/>
  <c r="B897" i="3"/>
  <c r="C897" i="3"/>
  <c r="D897" i="3"/>
  <c r="E897" i="3"/>
  <c r="F897" i="3"/>
  <c r="A898" i="3"/>
  <c r="B898" i="3"/>
  <c r="C898" i="3"/>
  <c r="D898" i="3"/>
  <c r="E898" i="3"/>
  <c r="F898" i="3"/>
  <c r="A899" i="3"/>
  <c r="B899" i="3"/>
  <c r="C899" i="3"/>
  <c r="D899" i="3"/>
  <c r="E899" i="3"/>
  <c r="F899" i="3"/>
  <c r="A900" i="3"/>
  <c r="B900" i="3"/>
  <c r="C900" i="3"/>
  <c r="D900" i="3"/>
  <c r="E900" i="3"/>
  <c r="F900" i="3"/>
  <c r="A901" i="3"/>
  <c r="B901" i="3"/>
  <c r="C901" i="3"/>
  <c r="D901" i="3"/>
  <c r="E901" i="3"/>
  <c r="F901" i="3"/>
  <c r="A902" i="3"/>
  <c r="B902" i="3"/>
  <c r="C902" i="3"/>
  <c r="D902" i="3"/>
  <c r="E902" i="3"/>
  <c r="F902" i="3"/>
  <c r="A903" i="3"/>
  <c r="B903" i="3"/>
  <c r="C903" i="3"/>
  <c r="D903" i="3"/>
  <c r="E903" i="3"/>
  <c r="F903" i="3"/>
  <c r="A904" i="3"/>
  <c r="B904" i="3"/>
  <c r="C904" i="3"/>
  <c r="D904" i="3"/>
  <c r="E904" i="3"/>
  <c r="F904" i="3"/>
  <c r="A905" i="3"/>
  <c r="B905" i="3"/>
  <c r="C905" i="3"/>
  <c r="D905" i="3"/>
  <c r="E905" i="3"/>
  <c r="F905" i="3"/>
  <c r="A906" i="3"/>
  <c r="B906" i="3"/>
  <c r="C906" i="3"/>
  <c r="D906" i="3"/>
  <c r="E906" i="3"/>
  <c r="F906" i="3"/>
  <c r="A907" i="3"/>
  <c r="B907" i="3"/>
  <c r="C907" i="3"/>
  <c r="D907" i="3"/>
  <c r="E907" i="3"/>
  <c r="F907" i="3"/>
  <c r="A908" i="3"/>
  <c r="B908" i="3"/>
  <c r="C908" i="3"/>
  <c r="D908" i="3"/>
  <c r="E908" i="3"/>
  <c r="F908" i="3"/>
  <c r="A909" i="3"/>
  <c r="B909" i="3"/>
  <c r="C909" i="3"/>
  <c r="D909" i="3"/>
  <c r="E909" i="3"/>
  <c r="F909" i="3"/>
  <c r="A910" i="3"/>
  <c r="B910" i="3"/>
  <c r="C910" i="3"/>
  <c r="D910" i="3"/>
  <c r="E910" i="3"/>
  <c r="F910" i="3"/>
  <c r="A911" i="3"/>
  <c r="B911" i="3"/>
  <c r="C911" i="3"/>
  <c r="D911" i="3"/>
  <c r="E911" i="3"/>
  <c r="F911" i="3"/>
  <c r="A912" i="3"/>
  <c r="B912" i="3"/>
  <c r="C912" i="3"/>
  <c r="D912" i="3"/>
  <c r="E912" i="3"/>
  <c r="F912" i="3"/>
  <c r="A913" i="3"/>
  <c r="B913" i="3"/>
  <c r="C913" i="3"/>
  <c r="D913" i="3"/>
  <c r="E913" i="3"/>
  <c r="F913" i="3"/>
  <c r="A914" i="3"/>
  <c r="B914" i="3"/>
  <c r="C914" i="3"/>
  <c r="D914" i="3"/>
  <c r="E914" i="3"/>
  <c r="F914" i="3"/>
  <c r="A915" i="3"/>
  <c r="B915" i="3"/>
  <c r="C915" i="3"/>
  <c r="D915" i="3"/>
  <c r="E915" i="3"/>
  <c r="F915" i="3"/>
  <c r="A916" i="3"/>
  <c r="B916" i="3"/>
  <c r="C916" i="3"/>
  <c r="D916" i="3"/>
  <c r="E916" i="3"/>
  <c r="F916" i="3"/>
  <c r="A917" i="3"/>
  <c r="B917" i="3"/>
  <c r="C917" i="3"/>
  <c r="D917" i="3"/>
  <c r="E917" i="3"/>
  <c r="F917" i="3"/>
  <c r="A918" i="3"/>
  <c r="B918" i="3"/>
  <c r="C918" i="3"/>
  <c r="D918" i="3"/>
  <c r="E918" i="3"/>
  <c r="F918" i="3"/>
  <c r="A919" i="3"/>
  <c r="B919" i="3"/>
  <c r="C919" i="3"/>
  <c r="D919" i="3"/>
  <c r="E919" i="3"/>
  <c r="F919" i="3"/>
  <c r="A920" i="3"/>
  <c r="B920" i="3"/>
  <c r="C920" i="3"/>
  <c r="D920" i="3"/>
  <c r="E920" i="3"/>
  <c r="F920" i="3"/>
  <c r="A921" i="3"/>
  <c r="B921" i="3"/>
  <c r="C921" i="3"/>
  <c r="D921" i="3"/>
  <c r="E921" i="3"/>
  <c r="F921" i="3"/>
  <c r="A922" i="3"/>
  <c r="B922" i="3"/>
  <c r="C922" i="3"/>
  <c r="D922" i="3"/>
  <c r="E922" i="3"/>
  <c r="F922" i="3"/>
  <c r="A923" i="3"/>
  <c r="B923" i="3"/>
  <c r="C923" i="3"/>
  <c r="D923" i="3"/>
  <c r="E923" i="3"/>
  <c r="F923" i="3"/>
  <c r="A924" i="3"/>
  <c r="B924" i="3"/>
  <c r="C924" i="3"/>
  <c r="D924" i="3"/>
  <c r="E924" i="3"/>
  <c r="F924" i="3"/>
  <c r="A925" i="3"/>
  <c r="B925" i="3"/>
  <c r="C925" i="3"/>
  <c r="D925" i="3"/>
  <c r="E925" i="3"/>
  <c r="F925" i="3"/>
  <c r="A926" i="3"/>
  <c r="B926" i="3"/>
  <c r="C926" i="3"/>
  <c r="D926" i="3"/>
  <c r="E926" i="3"/>
  <c r="F926" i="3"/>
  <c r="A927" i="3"/>
  <c r="B927" i="3"/>
  <c r="C927" i="3"/>
  <c r="D927" i="3"/>
  <c r="E927" i="3"/>
  <c r="F927" i="3"/>
  <c r="A928" i="3"/>
  <c r="B928" i="3"/>
  <c r="C928" i="3"/>
  <c r="D928" i="3"/>
  <c r="E928" i="3"/>
  <c r="F928" i="3"/>
  <c r="A929" i="3"/>
  <c r="B929" i="3"/>
  <c r="C929" i="3"/>
  <c r="D929" i="3"/>
  <c r="E929" i="3"/>
  <c r="F929" i="3"/>
  <c r="A930" i="3"/>
  <c r="B930" i="3"/>
  <c r="C930" i="3"/>
  <c r="D930" i="3"/>
  <c r="E930" i="3"/>
  <c r="F930" i="3"/>
  <c r="A931" i="3"/>
  <c r="B931" i="3"/>
  <c r="C931" i="3"/>
  <c r="D931" i="3"/>
  <c r="E931" i="3"/>
  <c r="F931" i="3"/>
  <c r="A932" i="3"/>
  <c r="B932" i="3"/>
  <c r="C932" i="3"/>
  <c r="D932" i="3"/>
  <c r="E932" i="3"/>
  <c r="F932" i="3"/>
  <c r="A933" i="3"/>
  <c r="B933" i="3"/>
  <c r="C933" i="3"/>
  <c r="D933" i="3"/>
  <c r="E933" i="3"/>
  <c r="F933" i="3"/>
  <c r="A934" i="3"/>
  <c r="B934" i="3"/>
  <c r="C934" i="3"/>
  <c r="D934" i="3"/>
  <c r="E934" i="3"/>
  <c r="F934" i="3"/>
  <c r="A935" i="3"/>
  <c r="B935" i="3"/>
  <c r="C935" i="3"/>
  <c r="D935" i="3"/>
  <c r="E935" i="3"/>
  <c r="F935" i="3"/>
  <c r="A936" i="3"/>
  <c r="B936" i="3"/>
  <c r="C936" i="3"/>
  <c r="D936" i="3"/>
  <c r="E936" i="3"/>
  <c r="F936" i="3"/>
  <c r="A937" i="3"/>
  <c r="B937" i="3"/>
  <c r="C937" i="3"/>
  <c r="D937" i="3"/>
  <c r="E937" i="3"/>
  <c r="F937" i="3"/>
  <c r="A938" i="3"/>
  <c r="B938" i="3"/>
  <c r="C938" i="3"/>
  <c r="D938" i="3"/>
  <c r="E938" i="3"/>
  <c r="F938" i="3"/>
  <c r="A939" i="3"/>
  <c r="B939" i="3"/>
  <c r="C939" i="3"/>
  <c r="D939" i="3"/>
  <c r="E939" i="3"/>
  <c r="F939" i="3"/>
  <c r="A940" i="3"/>
  <c r="B940" i="3"/>
  <c r="C940" i="3"/>
  <c r="D940" i="3"/>
  <c r="E940" i="3"/>
  <c r="F940" i="3"/>
  <c r="A941" i="3"/>
  <c r="B941" i="3"/>
  <c r="C941" i="3"/>
  <c r="D941" i="3"/>
  <c r="E941" i="3"/>
  <c r="F941" i="3"/>
  <c r="A942" i="3"/>
  <c r="B942" i="3"/>
  <c r="C942" i="3"/>
  <c r="D942" i="3"/>
  <c r="E942" i="3"/>
  <c r="F942" i="3"/>
  <c r="A943" i="3"/>
  <c r="B943" i="3"/>
  <c r="C943" i="3"/>
  <c r="D943" i="3"/>
  <c r="E943" i="3"/>
  <c r="F943" i="3"/>
  <c r="A944" i="3"/>
  <c r="B944" i="3"/>
  <c r="C944" i="3"/>
  <c r="D944" i="3"/>
  <c r="E944" i="3"/>
  <c r="F944" i="3"/>
  <c r="A945" i="3"/>
  <c r="B945" i="3"/>
  <c r="C945" i="3"/>
  <c r="D945" i="3"/>
  <c r="E945" i="3"/>
  <c r="F945" i="3"/>
  <c r="A946" i="3"/>
  <c r="B946" i="3"/>
  <c r="C946" i="3"/>
  <c r="D946" i="3"/>
  <c r="E946" i="3"/>
  <c r="F946" i="3"/>
  <c r="A947" i="3"/>
  <c r="B947" i="3"/>
  <c r="C947" i="3"/>
  <c r="D947" i="3"/>
  <c r="E947" i="3"/>
  <c r="F947" i="3"/>
  <c r="A948" i="3"/>
  <c r="B948" i="3"/>
  <c r="C948" i="3"/>
  <c r="D948" i="3"/>
  <c r="E948" i="3"/>
  <c r="F948" i="3"/>
  <c r="A949" i="3"/>
  <c r="B949" i="3"/>
  <c r="C949" i="3"/>
  <c r="D949" i="3"/>
  <c r="E949" i="3"/>
  <c r="F949" i="3"/>
  <c r="A950" i="3"/>
  <c r="B950" i="3"/>
  <c r="C950" i="3"/>
  <c r="D950" i="3"/>
  <c r="E950" i="3"/>
  <c r="F950" i="3"/>
  <c r="A951" i="3"/>
  <c r="B951" i="3"/>
  <c r="C951" i="3"/>
  <c r="D951" i="3"/>
  <c r="E951" i="3"/>
  <c r="F951" i="3"/>
  <c r="A952" i="3"/>
  <c r="B952" i="3"/>
  <c r="C952" i="3"/>
  <c r="D952" i="3"/>
  <c r="E952" i="3"/>
  <c r="F952" i="3"/>
  <c r="A953" i="3"/>
  <c r="B953" i="3"/>
  <c r="C953" i="3"/>
  <c r="D953" i="3"/>
  <c r="E953" i="3"/>
  <c r="F953" i="3"/>
  <c r="A954" i="3"/>
  <c r="B954" i="3"/>
  <c r="C954" i="3"/>
  <c r="D954" i="3"/>
  <c r="E954" i="3"/>
  <c r="F954" i="3"/>
  <c r="A955" i="3"/>
  <c r="B955" i="3"/>
  <c r="C955" i="3"/>
  <c r="D955" i="3"/>
  <c r="E955" i="3"/>
  <c r="F955" i="3"/>
  <c r="A956" i="3"/>
  <c r="B956" i="3"/>
  <c r="C956" i="3"/>
  <c r="D956" i="3"/>
  <c r="E956" i="3"/>
  <c r="F956" i="3"/>
  <c r="A957" i="3"/>
  <c r="B957" i="3"/>
  <c r="C957" i="3"/>
  <c r="D957" i="3"/>
  <c r="E957" i="3"/>
  <c r="F957" i="3"/>
  <c r="A958" i="3"/>
  <c r="B958" i="3"/>
  <c r="C958" i="3"/>
  <c r="D958" i="3"/>
  <c r="E958" i="3"/>
  <c r="F958" i="3"/>
  <c r="A959" i="3"/>
  <c r="B959" i="3"/>
  <c r="C959" i="3"/>
  <c r="D959" i="3"/>
  <c r="E959" i="3"/>
  <c r="F959" i="3"/>
  <c r="A960" i="3"/>
  <c r="B960" i="3"/>
  <c r="C960" i="3"/>
  <c r="D960" i="3"/>
  <c r="E960" i="3"/>
  <c r="F960" i="3"/>
  <c r="A961" i="3"/>
  <c r="B961" i="3"/>
  <c r="C961" i="3"/>
  <c r="D961" i="3"/>
  <c r="E961" i="3"/>
  <c r="F961" i="3"/>
  <c r="A962" i="3"/>
  <c r="B962" i="3"/>
  <c r="C962" i="3"/>
  <c r="D962" i="3"/>
  <c r="E962" i="3"/>
  <c r="F962" i="3"/>
  <c r="A963" i="3"/>
  <c r="B963" i="3"/>
  <c r="C963" i="3"/>
  <c r="D963" i="3"/>
  <c r="E963" i="3"/>
  <c r="F963" i="3"/>
  <c r="A964" i="3"/>
  <c r="B964" i="3"/>
  <c r="C964" i="3"/>
  <c r="D964" i="3"/>
  <c r="E964" i="3"/>
  <c r="F964" i="3"/>
  <c r="A965" i="3"/>
  <c r="B965" i="3"/>
  <c r="C965" i="3"/>
  <c r="D965" i="3"/>
  <c r="E965" i="3"/>
  <c r="F965" i="3"/>
  <c r="A966" i="3"/>
  <c r="B966" i="3"/>
  <c r="C966" i="3"/>
  <c r="D966" i="3"/>
  <c r="E966" i="3"/>
  <c r="F966" i="3"/>
  <c r="A967" i="3"/>
  <c r="B967" i="3"/>
  <c r="C967" i="3"/>
  <c r="D967" i="3"/>
  <c r="E967" i="3"/>
  <c r="F967" i="3"/>
  <c r="A968" i="3"/>
  <c r="B968" i="3"/>
  <c r="C968" i="3"/>
  <c r="D968" i="3"/>
  <c r="E968" i="3"/>
  <c r="F968" i="3"/>
  <c r="A969" i="3"/>
  <c r="B969" i="3"/>
  <c r="C969" i="3"/>
  <c r="D969" i="3"/>
  <c r="E969" i="3"/>
  <c r="F969" i="3"/>
  <c r="A970" i="3"/>
  <c r="B970" i="3"/>
  <c r="C970" i="3"/>
  <c r="D970" i="3"/>
  <c r="E970" i="3"/>
  <c r="F970" i="3"/>
  <c r="A971" i="3"/>
  <c r="B971" i="3"/>
  <c r="C971" i="3"/>
  <c r="D971" i="3"/>
  <c r="E971" i="3"/>
  <c r="F971" i="3"/>
  <c r="A972" i="3"/>
  <c r="B972" i="3"/>
  <c r="C972" i="3"/>
  <c r="D972" i="3"/>
  <c r="E972" i="3"/>
  <c r="F972" i="3"/>
  <c r="A973" i="3"/>
  <c r="B973" i="3"/>
  <c r="C973" i="3"/>
  <c r="D973" i="3"/>
  <c r="E973" i="3"/>
  <c r="F973" i="3"/>
  <c r="A974" i="3"/>
  <c r="B974" i="3"/>
  <c r="C974" i="3"/>
  <c r="D974" i="3"/>
  <c r="E974" i="3"/>
  <c r="F974" i="3"/>
  <c r="A975" i="3"/>
  <c r="B975" i="3"/>
  <c r="C975" i="3"/>
  <c r="D975" i="3"/>
  <c r="E975" i="3"/>
  <c r="F975" i="3"/>
  <c r="A976" i="3"/>
  <c r="B976" i="3"/>
  <c r="C976" i="3"/>
  <c r="D976" i="3"/>
  <c r="E976" i="3"/>
  <c r="F976" i="3"/>
  <c r="A977" i="3"/>
  <c r="B977" i="3"/>
  <c r="C977" i="3"/>
  <c r="D977" i="3"/>
  <c r="E977" i="3"/>
  <c r="F977" i="3"/>
  <c r="A978" i="3"/>
  <c r="B978" i="3"/>
  <c r="C978" i="3"/>
  <c r="D978" i="3"/>
  <c r="E978" i="3"/>
  <c r="F978" i="3"/>
  <c r="A979" i="3"/>
  <c r="B979" i="3"/>
  <c r="C979" i="3"/>
  <c r="D979" i="3"/>
  <c r="E979" i="3"/>
  <c r="F979" i="3"/>
  <c r="A980" i="3"/>
  <c r="B980" i="3"/>
  <c r="C980" i="3"/>
  <c r="D980" i="3"/>
  <c r="E980" i="3"/>
  <c r="F980" i="3"/>
  <c r="A981" i="3"/>
  <c r="B981" i="3"/>
  <c r="C981" i="3"/>
  <c r="D981" i="3"/>
  <c r="E981" i="3"/>
  <c r="F981" i="3"/>
  <c r="A982" i="3"/>
  <c r="B982" i="3"/>
  <c r="C982" i="3"/>
  <c r="D982" i="3"/>
  <c r="E982" i="3"/>
  <c r="F982" i="3"/>
  <c r="A983" i="3"/>
  <c r="B983" i="3"/>
  <c r="C983" i="3"/>
  <c r="D983" i="3"/>
  <c r="E983" i="3"/>
  <c r="F983" i="3"/>
  <c r="A984" i="3"/>
  <c r="B984" i="3"/>
  <c r="C984" i="3"/>
  <c r="D984" i="3"/>
  <c r="E984" i="3"/>
  <c r="F984" i="3"/>
  <c r="A985" i="3"/>
  <c r="B985" i="3"/>
  <c r="C985" i="3"/>
  <c r="D985" i="3"/>
  <c r="E985" i="3"/>
  <c r="F985" i="3"/>
  <c r="A986" i="3"/>
  <c r="B986" i="3"/>
  <c r="C986" i="3"/>
  <c r="D986" i="3"/>
  <c r="E986" i="3"/>
  <c r="F986" i="3"/>
  <c r="A987" i="3"/>
  <c r="B987" i="3"/>
  <c r="C987" i="3"/>
  <c r="D987" i="3"/>
  <c r="E987" i="3"/>
  <c r="F987" i="3"/>
  <c r="A988" i="3"/>
  <c r="B988" i="3"/>
  <c r="C988" i="3"/>
  <c r="D988" i="3"/>
  <c r="E988" i="3"/>
  <c r="F988" i="3"/>
  <c r="A989" i="3"/>
  <c r="B989" i="3"/>
  <c r="C989" i="3"/>
  <c r="D989" i="3"/>
  <c r="E989" i="3"/>
  <c r="F989" i="3"/>
  <c r="A990" i="3"/>
  <c r="B990" i="3"/>
  <c r="C990" i="3"/>
  <c r="D990" i="3"/>
  <c r="E990" i="3"/>
  <c r="F990" i="3"/>
  <c r="A991" i="3"/>
  <c r="B991" i="3"/>
  <c r="C991" i="3"/>
  <c r="D991" i="3"/>
  <c r="E991" i="3"/>
  <c r="F991" i="3"/>
  <c r="A992" i="3"/>
  <c r="B992" i="3"/>
  <c r="C992" i="3"/>
  <c r="D992" i="3"/>
  <c r="E992" i="3"/>
  <c r="F992" i="3"/>
  <c r="A993" i="3"/>
  <c r="B993" i="3"/>
  <c r="C993" i="3"/>
  <c r="D993" i="3"/>
  <c r="E993" i="3"/>
  <c r="F993" i="3"/>
  <c r="A994" i="3"/>
  <c r="B994" i="3"/>
  <c r="C994" i="3"/>
  <c r="D994" i="3"/>
  <c r="E994" i="3"/>
  <c r="F994" i="3"/>
  <c r="A995" i="3"/>
  <c r="B995" i="3"/>
  <c r="C995" i="3"/>
  <c r="D995" i="3"/>
  <c r="E995" i="3"/>
  <c r="F995" i="3"/>
  <c r="A996" i="3"/>
  <c r="B996" i="3"/>
  <c r="C996" i="3"/>
  <c r="D996" i="3"/>
  <c r="E996" i="3"/>
  <c r="F996" i="3"/>
  <c r="A997" i="3"/>
  <c r="B997" i="3"/>
  <c r="C997" i="3"/>
  <c r="D997" i="3"/>
  <c r="E997" i="3"/>
  <c r="F997" i="3"/>
  <c r="A998" i="3"/>
  <c r="B998" i="3"/>
  <c r="C998" i="3"/>
  <c r="D998" i="3"/>
  <c r="E998" i="3"/>
  <c r="F998" i="3"/>
  <c r="A999" i="3"/>
  <c r="B999" i="3"/>
  <c r="C999" i="3"/>
  <c r="D999" i="3"/>
  <c r="E999" i="3"/>
  <c r="F999" i="3"/>
  <c r="A1000" i="3"/>
  <c r="B1000" i="3"/>
  <c r="C1000" i="3"/>
  <c r="D1000" i="3"/>
  <c r="E1000" i="3"/>
  <c r="F1000" i="3"/>
  <c r="A1001" i="3"/>
  <c r="B1001" i="3"/>
  <c r="C1001" i="3"/>
  <c r="D1001" i="3"/>
  <c r="E1001" i="3"/>
  <c r="F1001" i="3"/>
  <c r="A1002" i="3"/>
  <c r="B1002" i="3"/>
  <c r="C1002" i="3"/>
  <c r="D1002" i="3"/>
  <c r="E1002" i="3"/>
  <c r="F1002" i="3"/>
  <c r="A1003" i="3"/>
  <c r="B1003" i="3"/>
  <c r="C1003" i="3"/>
  <c r="D1003" i="3"/>
  <c r="E1003" i="3"/>
  <c r="F1003" i="3"/>
  <c r="A1004" i="3"/>
  <c r="B1004" i="3"/>
  <c r="C1004" i="3"/>
  <c r="D1004" i="3"/>
  <c r="E1004" i="3"/>
  <c r="F1004" i="3"/>
  <c r="A1005" i="3"/>
  <c r="B1005" i="3"/>
  <c r="C1005" i="3"/>
  <c r="D1005" i="3"/>
  <c r="E1005" i="3"/>
  <c r="F1005" i="3"/>
  <c r="A1006" i="3"/>
  <c r="B1006" i="3"/>
  <c r="C1006" i="3"/>
  <c r="D1006" i="3"/>
  <c r="E1006" i="3"/>
  <c r="F1006" i="3"/>
  <c r="A1007" i="3"/>
  <c r="B1007" i="3"/>
  <c r="C1007" i="3"/>
  <c r="D1007" i="3"/>
  <c r="E1007" i="3"/>
  <c r="F1007" i="3"/>
  <c r="A1008" i="3"/>
  <c r="B1008" i="3"/>
  <c r="C1008" i="3"/>
  <c r="D1008" i="3"/>
  <c r="E1008" i="3"/>
  <c r="F1008" i="3"/>
  <c r="A1009" i="3"/>
  <c r="B1009" i="3"/>
  <c r="C1009" i="3"/>
  <c r="D1009" i="3"/>
  <c r="E1009" i="3"/>
  <c r="F1009" i="3"/>
  <c r="A1010" i="3"/>
  <c r="B1010" i="3"/>
  <c r="C1010" i="3"/>
  <c r="D1010" i="3"/>
  <c r="E1010" i="3"/>
  <c r="F1010" i="3"/>
  <c r="A1011" i="3"/>
  <c r="B1011" i="3"/>
  <c r="C1011" i="3"/>
  <c r="D1011" i="3"/>
  <c r="E1011" i="3"/>
  <c r="F1011" i="3"/>
  <c r="A1012" i="3"/>
  <c r="B1012" i="3"/>
  <c r="C1012" i="3"/>
  <c r="D1012" i="3"/>
  <c r="E1012" i="3"/>
  <c r="F1012" i="3"/>
  <c r="A1013" i="3"/>
  <c r="B1013" i="3"/>
  <c r="C1013" i="3"/>
  <c r="D1013" i="3"/>
  <c r="E1013" i="3"/>
  <c r="F1013" i="3"/>
  <c r="A1014" i="3"/>
  <c r="B1014" i="3"/>
  <c r="C1014" i="3"/>
  <c r="D1014" i="3"/>
  <c r="E1014" i="3"/>
  <c r="F1014" i="3"/>
  <c r="A1015" i="3"/>
  <c r="B1015" i="3"/>
  <c r="C1015" i="3"/>
  <c r="D1015" i="3"/>
  <c r="E1015" i="3"/>
  <c r="F1015" i="3"/>
  <c r="A1016" i="3"/>
  <c r="B1016" i="3"/>
  <c r="C1016" i="3"/>
  <c r="D1016" i="3"/>
  <c r="E1016" i="3"/>
  <c r="F1016" i="3"/>
  <c r="A1017" i="3"/>
  <c r="B1017" i="3"/>
  <c r="C1017" i="3"/>
  <c r="D1017" i="3"/>
  <c r="E1017" i="3"/>
  <c r="F1017" i="3"/>
  <c r="A1018" i="3"/>
  <c r="B1018" i="3"/>
  <c r="C1018" i="3"/>
  <c r="D1018" i="3"/>
  <c r="E1018" i="3"/>
  <c r="F1018" i="3"/>
  <c r="A1019" i="3"/>
  <c r="B1019" i="3"/>
  <c r="C1019" i="3"/>
  <c r="D1019" i="3"/>
  <c r="E1019" i="3"/>
  <c r="F1019" i="3"/>
  <c r="A1020" i="3"/>
  <c r="B1020" i="3"/>
  <c r="C1020" i="3"/>
  <c r="D1020" i="3"/>
  <c r="E1020" i="3"/>
  <c r="F1020" i="3"/>
  <c r="A1021" i="3"/>
  <c r="B1021" i="3"/>
  <c r="C1021" i="3"/>
  <c r="D1021" i="3"/>
  <c r="E1021" i="3"/>
  <c r="F1021" i="3"/>
  <c r="A1022" i="3"/>
  <c r="B1022" i="3"/>
  <c r="C1022" i="3"/>
  <c r="D1022" i="3"/>
  <c r="E1022" i="3"/>
  <c r="F1022" i="3"/>
  <c r="A1023" i="3"/>
  <c r="B1023" i="3"/>
  <c r="C1023" i="3"/>
  <c r="D1023" i="3"/>
  <c r="E1023" i="3"/>
  <c r="F1023" i="3"/>
  <c r="A1024" i="3"/>
  <c r="B1024" i="3"/>
  <c r="C1024" i="3"/>
  <c r="D1024" i="3"/>
  <c r="E1024" i="3"/>
  <c r="F1024" i="3"/>
  <c r="A1025" i="3"/>
  <c r="B1025" i="3"/>
  <c r="C1025" i="3"/>
  <c r="D1025" i="3"/>
  <c r="E1025" i="3"/>
  <c r="F1025" i="3"/>
  <c r="A1026" i="3"/>
  <c r="B1026" i="3"/>
  <c r="C1026" i="3"/>
  <c r="D1026" i="3"/>
  <c r="E1026" i="3"/>
  <c r="F1026" i="3"/>
  <c r="A1027" i="3"/>
  <c r="B1027" i="3"/>
  <c r="C1027" i="3"/>
  <c r="D1027" i="3"/>
  <c r="E1027" i="3"/>
  <c r="F1027" i="3"/>
  <c r="A1028" i="3"/>
  <c r="B1028" i="3"/>
  <c r="C1028" i="3"/>
  <c r="D1028" i="3"/>
  <c r="E1028" i="3"/>
  <c r="F1028" i="3"/>
  <c r="A1029" i="3"/>
  <c r="B1029" i="3"/>
  <c r="C1029" i="3"/>
  <c r="D1029" i="3"/>
  <c r="E1029" i="3"/>
  <c r="F1029" i="3"/>
  <c r="A1030" i="3"/>
  <c r="B1030" i="3"/>
  <c r="C1030" i="3"/>
  <c r="D1030" i="3"/>
  <c r="E1030" i="3"/>
  <c r="F1030" i="3"/>
  <c r="A1031" i="3"/>
  <c r="B1031" i="3"/>
  <c r="C1031" i="3"/>
  <c r="D1031" i="3"/>
  <c r="E1031" i="3"/>
  <c r="F1031" i="3"/>
  <c r="A1032" i="3"/>
  <c r="B1032" i="3"/>
  <c r="C1032" i="3"/>
  <c r="D1032" i="3"/>
  <c r="E1032" i="3"/>
  <c r="F1032" i="3"/>
  <c r="A1033" i="3"/>
  <c r="B1033" i="3"/>
  <c r="C1033" i="3"/>
  <c r="D1033" i="3"/>
  <c r="E1033" i="3"/>
  <c r="F1033" i="3"/>
  <c r="A1034" i="3"/>
  <c r="B1034" i="3"/>
  <c r="C1034" i="3"/>
  <c r="D1034" i="3"/>
  <c r="E1034" i="3"/>
  <c r="F1034" i="3"/>
  <c r="A1035" i="3"/>
  <c r="B1035" i="3"/>
  <c r="C1035" i="3"/>
  <c r="D1035" i="3"/>
  <c r="E1035" i="3"/>
  <c r="F1035" i="3"/>
  <c r="A1036" i="3"/>
  <c r="B1036" i="3"/>
  <c r="C1036" i="3"/>
  <c r="D1036" i="3"/>
  <c r="E1036" i="3"/>
  <c r="F1036" i="3"/>
  <c r="A1037" i="3"/>
  <c r="B1037" i="3"/>
  <c r="C1037" i="3"/>
  <c r="D1037" i="3"/>
  <c r="E1037" i="3"/>
  <c r="F1037" i="3"/>
  <c r="A1038" i="3"/>
  <c r="B1038" i="3"/>
  <c r="C1038" i="3"/>
  <c r="D1038" i="3"/>
  <c r="E1038" i="3"/>
  <c r="F1038" i="3"/>
  <c r="A1039" i="3"/>
  <c r="B1039" i="3"/>
  <c r="C1039" i="3"/>
  <c r="D1039" i="3"/>
  <c r="E1039" i="3"/>
  <c r="F1039" i="3"/>
  <c r="A1040" i="3"/>
  <c r="B1040" i="3"/>
  <c r="C1040" i="3"/>
  <c r="D1040" i="3"/>
  <c r="E1040" i="3"/>
  <c r="F1040" i="3"/>
  <c r="A1041" i="3"/>
  <c r="B1041" i="3"/>
  <c r="C1041" i="3"/>
  <c r="D1041" i="3"/>
  <c r="E1041" i="3"/>
  <c r="F1041" i="3"/>
  <c r="A1042" i="3"/>
  <c r="B1042" i="3"/>
  <c r="C1042" i="3"/>
  <c r="D1042" i="3"/>
  <c r="E1042" i="3"/>
  <c r="F1042" i="3"/>
  <c r="A1043" i="3"/>
  <c r="B1043" i="3"/>
  <c r="C1043" i="3"/>
  <c r="D1043" i="3"/>
  <c r="E1043" i="3"/>
  <c r="F1043" i="3"/>
  <c r="A1044" i="3"/>
  <c r="B1044" i="3"/>
  <c r="C1044" i="3"/>
  <c r="D1044" i="3"/>
  <c r="E1044" i="3"/>
  <c r="F1044" i="3"/>
  <c r="A1045" i="3"/>
  <c r="B1045" i="3"/>
  <c r="C1045" i="3"/>
  <c r="D1045" i="3"/>
  <c r="E1045" i="3"/>
  <c r="F1045" i="3"/>
  <c r="A1046" i="3"/>
  <c r="B1046" i="3"/>
  <c r="C1046" i="3"/>
  <c r="D1046" i="3"/>
  <c r="E1046" i="3"/>
  <c r="F1046" i="3"/>
  <c r="A1047" i="3"/>
  <c r="B1047" i="3"/>
  <c r="C1047" i="3"/>
  <c r="D1047" i="3"/>
  <c r="E1047" i="3"/>
  <c r="F1047" i="3"/>
  <c r="A1048" i="3"/>
  <c r="B1048" i="3"/>
  <c r="C1048" i="3"/>
  <c r="D1048" i="3"/>
  <c r="E1048" i="3"/>
  <c r="F1048" i="3"/>
  <c r="A1049" i="3"/>
  <c r="B1049" i="3"/>
  <c r="C1049" i="3"/>
  <c r="D1049" i="3"/>
  <c r="E1049" i="3"/>
  <c r="F1049" i="3"/>
  <c r="A1050" i="3"/>
  <c r="B1050" i="3"/>
  <c r="C1050" i="3"/>
  <c r="D1050" i="3"/>
  <c r="E1050" i="3"/>
  <c r="F1050" i="3"/>
  <c r="A1051" i="3"/>
  <c r="B1051" i="3"/>
  <c r="C1051" i="3"/>
  <c r="D1051" i="3"/>
  <c r="E1051" i="3"/>
  <c r="F1051" i="3"/>
  <c r="A1052" i="3"/>
  <c r="B1052" i="3"/>
  <c r="C1052" i="3"/>
  <c r="D1052" i="3"/>
  <c r="E1052" i="3"/>
  <c r="F1052" i="3"/>
  <c r="A1053" i="3"/>
  <c r="B1053" i="3"/>
  <c r="C1053" i="3"/>
  <c r="D1053" i="3"/>
  <c r="E1053" i="3"/>
  <c r="F1053" i="3"/>
  <c r="A1054" i="3"/>
  <c r="B1054" i="3"/>
  <c r="C1054" i="3"/>
  <c r="D1054" i="3"/>
  <c r="E1054" i="3"/>
  <c r="F1054" i="3"/>
  <c r="A1055" i="3"/>
  <c r="B1055" i="3"/>
  <c r="C1055" i="3"/>
  <c r="D1055" i="3"/>
  <c r="E1055" i="3"/>
  <c r="F1055" i="3"/>
  <c r="A1056" i="3"/>
  <c r="B1056" i="3"/>
  <c r="C1056" i="3"/>
  <c r="D1056" i="3"/>
  <c r="E1056" i="3"/>
  <c r="F1056" i="3"/>
  <c r="A1057" i="3"/>
  <c r="B1057" i="3"/>
  <c r="C1057" i="3"/>
  <c r="D1057" i="3"/>
  <c r="E1057" i="3"/>
  <c r="F1057" i="3"/>
  <c r="A1058" i="3"/>
  <c r="B1058" i="3"/>
  <c r="C1058" i="3"/>
  <c r="D1058" i="3"/>
  <c r="E1058" i="3"/>
  <c r="F1058" i="3"/>
  <c r="A1059" i="3"/>
  <c r="B1059" i="3"/>
  <c r="C1059" i="3"/>
  <c r="D1059" i="3"/>
  <c r="E1059" i="3"/>
  <c r="F1059" i="3"/>
  <c r="A1060" i="3"/>
  <c r="B1060" i="3"/>
  <c r="C1060" i="3"/>
  <c r="D1060" i="3"/>
  <c r="E1060" i="3"/>
  <c r="F1060" i="3"/>
  <c r="A1061" i="3"/>
  <c r="B1061" i="3"/>
  <c r="C1061" i="3"/>
  <c r="D1061" i="3"/>
  <c r="E1061" i="3"/>
  <c r="F1061" i="3"/>
  <c r="A1062" i="3"/>
  <c r="B1062" i="3"/>
  <c r="C1062" i="3"/>
  <c r="D1062" i="3"/>
  <c r="E1062" i="3"/>
  <c r="F1062" i="3"/>
  <c r="A1063" i="3"/>
  <c r="B1063" i="3"/>
  <c r="C1063" i="3"/>
  <c r="D1063" i="3"/>
  <c r="E1063" i="3"/>
  <c r="F1063" i="3"/>
  <c r="A1064" i="3"/>
  <c r="B1064" i="3"/>
  <c r="C1064" i="3"/>
  <c r="D1064" i="3"/>
  <c r="E1064" i="3"/>
  <c r="F1064" i="3"/>
  <c r="A1065" i="3"/>
  <c r="B1065" i="3"/>
  <c r="C1065" i="3"/>
  <c r="D1065" i="3"/>
  <c r="E1065" i="3"/>
  <c r="F1065" i="3"/>
  <c r="A1066" i="3"/>
  <c r="B1066" i="3"/>
  <c r="C1066" i="3"/>
  <c r="D1066" i="3"/>
  <c r="E1066" i="3"/>
  <c r="F1066" i="3"/>
  <c r="A1067" i="3"/>
  <c r="B1067" i="3"/>
  <c r="C1067" i="3"/>
  <c r="D1067" i="3"/>
  <c r="E1067" i="3"/>
  <c r="F1067" i="3"/>
  <c r="A1068" i="3"/>
  <c r="B1068" i="3"/>
  <c r="C1068" i="3"/>
  <c r="D1068" i="3"/>
  <c r="E1068" i="3"/>
  <c r="F1068" i="3"/>
  <c r="A1069" i="3"/>
  <c r="B1069" i="3"/>
  <c r="C1069" i="3"/>
  <c r="D1069" i="3"/>
  <c r="E1069" i="3"/>
  <c r="F1069" i="3"/>
  <c r="A1070" i="3"/>
  <c r="B1070" i="3"/>
  <c r="C1070" i="3"/>
  <c r="D1070" i="3"/>
  <c r="E1070" i="3"/>
  <c r="F1070" i="3"/>
  <c r="A1071" i="3"/>
  <c r="B1071" i="3"/>
  <c r="C1071" i="3"/>
  <c r="D1071" i="3"/>
  <c r="E1071" i="3"/>
  <c r="F1071" i="3"/>
  <c r="A1072" i="3"/>
  <c r="B1072" i="3"/>
  <c r="C1072" i="3"/>
  <c r="D1072" i="3"/>
  <c r="E1072" i="3"/>
  <c r="F1072" i="3"/>
  <c r="A1073" i="3"/>
  <c r="B1073" i="3"/>
  <c r="C1073" i="3"/>
  <c r="D1073" i="3"/>
  <c r="E1073" i="3"/>
  <c r="F1073" i="3"/>
  <c r="A1074" i="3"/>
  <c r="B1074" i="3"/>
  <c r="C1074" i="3"/>
  <c r="D1074" i="3"/>
  <c r="E1074" i="3"/>
  <c r="F1074" i="3"/>
  <c r="A1075" i="3"/>
  <c r="B1075" i="3"/>
  <c r="C1075" i="3"/>
  <c r="D1075" i="3"/>
  <c r="E1075" i="3"/>
  <c r="F1075" i="3"/>
  <c r="A1076" i="3"/>
  <c r="B1076" i="3"/>
  <c r="C1076" i="3"/>
  <c r="D1076" i="3"/>
  <c r="E1076" i="3"/>
  <c r="F1076" i="3"/>
  <c r="A1077" i="3"/>
  <c r="B1077" i="3"/>
  <c r="C1077" i="3"/>
  <c r="D1077" i="3"/>
  <c r="E1077" i="3"/>
  <c r="F1077" i="3"/>
  <c r="A1078" i="3"/>
  <c r="B1078" i="3"/>
  <c r="C1078" i="3"/>
  <c r="D1078" i="3"/>
  <c r="E1078" i="3"/>
  <c r="F1078" i="3"/>
  <c r="A1079" i="3"/>
  <c r="B1079" i="3"/>
  <c r="C1079" i="3"/>
  <c r="D1079" i="3"/>
  <c r="E1079" i="3"/>
  <c r="F1079" i="3"/>
  <c r="A1080" i="3"/>
  <c r="B1080" i="3"/>
  <c r="C1080" i="3"/>
  <c r="D1080" i="3"/>
  <c r="E1080" i="3"/>
  <c r="F1080" i="3"/>
  <c r="A1081" i="3"/>
  <c r="B1081" i="3"/>
  <c r="C1081" i="3"/>
  <c r="D1081" i="3"/>
  <c r="E1081" i="3"/>
  <c r="F1081" i="3"/>
  <c r="A1082" i="3"/>
  <c r="B1082" i="3"/>
  <c r="C1082" i="3"/>
  <c r="D1082" i="3"/>
  <c r="E1082" i="3"/>
  <c r="F1082" i="3"/>
  <c r="A1083" i="3"/>
  <c r="B1083" i="3"/>
  <c r="C1083" i="3"/>
  <c r="D1083" i="3"/>
  <c r="E1083" i="3"/>
  <c r="F1083" i="3"/>
  <c r="A1084" i="3"/>
  <c r="B1084" i="3"/>
  <c r="C1084" i="3"/>
  <c r="D1084" i="3"/>
  <c r="E1084" i="3"/>
  <c r="F1084" i="3"/>
  <c r="A1085" i="3"/>
  <c r="B1085" i="3"/>
  <c r="C1085" i="3"/>
  <c r="D1085" i="3"/>
  <c r="E1085" i="3"/>
  <c r="F1085" i="3"/>
  <c r="A1086" i="3"/>
  <c r="B1086" i="3"/>
  <c r="C1086" i="3"/>
  <c r="D1086" i="3"/>
  <c r="E1086" i="3"/>
  <c r="F1086" i="3"/>
  <c r="A1087" i="3"/>
  <c r="B1087" i="3"/>
  <c r="C1087" i="3"/>
  <c r="D1087" i="3"/>
  <c r="E1087" i="3"/>
  <c r="F1087" i="3"/>
  <c r="A1088" i="3"/>
  <c r="B1088" i="3"/>
  <c r="C1088" i="3"/>
  <c r="D1088" i="3"/>
  <c r="E1088" i="3"/>
  <c r="F1088" i="3"/>
  <c r="A1089" i="3"/>
  <c r="B1089" i="3"/>
  <c r="C1089" i="3"/>
  <c r="D1089" i="3"/>
  <c r="E1089" i="3"/>
  <c r="F1089" i="3"/>
  <c r="A1090" i="3"/>
  <c r="B1090" i="3"/>
  <c r="C1090" i="3"/>
  <c r="D1090" i="3"/>
  <c r="E1090" i="3"/>
  <c r="F1090" i="3"/>
  <c r="A1091" i="3"/>
  <c r="B1091" i="3"/>
  <c r="C1091" i="3"/>
  <c r="D1091" i="3"/>
  <c r="E1091" i="3"/>
  <c r="F1091" i="3"/>
  <c r="A1092" i="3"/>
  <c r="B1092" i="3"/>
  <c r="C1092" i="3"/>
  <c r="D1092" i="3"/>
  <c r="E1092" i="3"/>
  <c r="F1092" i="3"/>
  <c r="A1093" i="3"/>
  <c r="B1093" i="3"/>
  <c r="C1093" i="3"/>
  <c r="D1093" i="3"/>
  <c r="E1093" i="3"/>
  <c r="F1093" i="3"/>
  <c r="A1094" i="3"/>
  <c r="B1094" i="3"/>
  <c r="C1094" i="3"/>
  <c r="D1094" i="3"/>
  <c r="E1094" i="3"/>
  <c r="F1094" i="3"/>
  <c r="A1095" i="3"/>
  <c r="B1095" i="3"/>
  <c r="C1095" i="3"/>
  <c r="D1095" i="3"/>
  <c r="E1095" i="3"/>
  <c r="F1095" i="3"/>
  <c r="A1096" i="3"/>
  <c r="B1096" i="3"/>
  <c r="C1096" i="3"/>
  <c r="D1096" i="3"/>
  <c r="E1096" i="3"/>
  <c r="F1096" i="3"/>
  <c r="A1097" i="3"/>
  <c r="B1097" i="3"/>
  <c r="C1097" i="3"/>
  <c r="D1097" i="3"/>
  <c r="E1097" i="3"/>
  <c r="F1097" i="3"/>
  <c r="A1098" i="3"/>
  <c r="B1098" i="3"/>
  <c r="C1098" i="3"/>
  <c r="D1098" i="3"/>
  <c r="E1098" i="3"/>
  <c r="F1098" i="3"/>
  <c r="A1099" i="3"/>
  <c r="B1099" i="3"/>
  <c r="C1099" i="3"/>
  <c r="D1099" i="3"/>
  <c r="E1099" i="3"/>
  <c r="F1099" i="3"/>
  <c r="A1100" i="3"/>
  <c r="B1100" i="3"/>
  <c r="C1100" i="3"/>
  <c r="D1100" i="3"/>
  <c r="E1100" i="3"/>
  <c r="F1100" i="3"/>
  <c r="A1101" i="3"/>
  <c r="B1101" i="3"/>
  <c r="C1101" i="3"/>
  <c r="D1101" i="3"/>
  <c r="E1101" i="3"/>
  <c r="F1101" i="3"/>
  <c r="A1102" i="3"/>
  <c r="B1102" i="3"/>
  <c r="C1102" i="3"/>
  <c r="D1102" i="3"/>
  <c r="E1102" i="3"/>
  <c r="F1102" i="3"/>
  <c r="A1103" i="3"/>
  <c r="B1103" i="3"/>
  <c r="C1103" i="3"/>
  <c r="D1103" i="3"/>
  <c r="E1103" i="3"/>
  <c r="F1103" i="3"/>
  <c r="A1104" i="3"/>
  <c r="B1104" i="3"/>
  <c r="C1104" i="3"/>
  <c r="D1104" i="3"/>
  <c r="E1104" i="3"/>
  <c r="F1104" i="3"/>
  <c r="A1105" i="3"/>
  <c r="B1105" i="3"/>
  <c r="C1105" i="3"/>
  <c r="D1105" i="3"/>
  <c r="E1105" i="3"/>
  <c r="F1105" i="3"/>
  <c r="A1106" i="3"/>
  <c r="B1106" i="3"/>
  <c r="C1106" i="3"/>
  <c r="D1106" i="3"/>
  <c r="E1106" i="3"/>
  <c r="F1106" i="3"/>
  <c r="A1107" i="3"/>
  <c r="B1107" i="3"/>
  <c r="C1107" i="3"/>
  <c r="D1107" i="3"/>
  <c r="E1107" i="3"/>
  <c r="F1107" i="3"/>
  <c r="A1108" i="3"/>
  <c r="B1108" i="3"/>
  <c r="C1108" i="3"/>
  <c r="D1108" i="3"/>
  <c r="E1108" i="3"/>
  <c r="F1108" i="3"/>
  <c r="A1109" i="3"/>
  <c r="B1109" i="3"/>
  <c r="C1109" i="3"/>
  <c r="D1109" i="3"/>
  <c r="E1109" i="3"/>
  <c r="F1109" i="3"/>
  <c r="A1110" i="3"/>
  <c r="B1110" i="3"/>
  <c r="C1110" i="3"/>
  <c r="D1110" i="3"/>
  <c r="E1110" i="3"/>
  <c r="F1110" i="3"/>
  <c r="A1111" i="3"/>
  <c r="B1111" i="3"/>
  <c r="C1111" i="3"/>
  <c r="D1111" i="3"/>
  <c r="E1111" i="3"/>
  <c r="F1111" i="3"/>
  <c r="A1112" i="3"/>
  <c r="B1112" i="3"/>
  <c r="C1112" i="3"/>
  <c r="D1112" i="3"/>
  <c r="E1112" i="3"/>
  <c r="F1112" i="3"/>
  <c r="A1113" i="3"/>
  <c r="B1113" i="3"/>
  <c r="C1113" i="3"/>
  <c r="D1113" i="3"/>
  <c r="E1113" i="3"/>
  <c r="F1113" i="3"/>
  <c r="A1114" i="3"/>
  <c r="B1114" i="3"/>
  <c r="C1114" i="3"/>
  <c r="D1114" i="3"/>
  <c r="E1114" i="3"/>
  <c r="F1114" i="3"/>
  <c r="A1115" i="3"/>
  <c r="B1115" i="3"/>
  <c r="C1115" i="3"/>
  <c r="D1115" i="3"/>
  <c r="E1115" i="3"/>
  <c r="F1115" i="3"/>
  <c r="A1116" i="3"/>
  <c r="B1116" i="3"/>
  <c r="C1116" i="3"/>
  <c r="D1116" i="3"/>
  <c r="E1116" i="3"/>
  <c r="F1116" i="3"/>
  <c r="A1117" i="3"/>
  <c r="B1117" i="3"/>
  <c r="C1117" i="3"/>
  <c r="D1117" i="3"/>
  <c r="E1117" i="3"/>
  <c r="F1117" i="3"/>
  <c r="A1118" i="3"/>
  <c r="B1118" i="3"/>
  <c r="C1118" i="3"/>
  <c r="D1118" i="3"/>
  <c r="E1118" i="3"/>
  <c r="F1118" i="3"/>
  <c r="A1119" i="3"/>
  <c r="B1119" i="3"/>
  <c r="C1119" i="3"/>
  <c r="D1119" i="3"/>
  <c r="E1119" i="3"/>
  <c r="F1119" i="3"/>
  <c r="A1120" i="3"/>
  <c r="B1120" i="3"/>
  <c r="C1120" i="3"/>
  <c r="D1120" i="3"/>
  <c r="E1120" i="3"/>
  <c r="F1120" i="3"/>
  <c r="A1121" i="3"/>
  <c r="B1121" i="3"/>
  <c r="C1121" i="3"/>
  <c r="D1121" i="3"/>
  <c r="E1121" i="3"/>
  <c r="F1121" i="3"/>
  <c r="A1122" i="3"/>
  <c r="B1122" i="3"/>
  <c r="C1122" i="3"/>
  <c r="D1122" i="3"/>
  <c r="E1122" i="3"/>
  <c r="F1122" i="3"/>
  <c r="A1123" i="3"/>
  <c r="B1123" i="3"/>
  <c r="C1123" i="3"/>
  <c r="D1123" i="3"/>
  <c r="E1123" i="3"/>
  <c r="F1123" i="3"/>
  <c r="A1124" i="3"/>
  <c r="B1124" i="3"/>
  <c r="C1124" i="3"/>
  <c r="D1124" i="3"/>
  <c r="E1124" i="3"/>
  <c r="F1124" i="3"/>
  <c r="A1125" i="3"/>
  <c r="B1125" i="3"/>
  <c r="C1125" i="3"/>
  <c r="D1125" i="3"/>
  <c r="E1125" i="3"/>
  <c r="F1125" i="3"/>
  <c r="A1126" i="3"/>
  <c r="B1126" i="3"/>
  <c r="C1126" i="3"/>
  <c r="D1126" i="3"/>
  <c r="E1126" i="3"/>
  <c r="F1126" i="3"/>
  <c r="A1127" i="3"/>
  <c r="B1127" i="3"/>
  <c r="C1127" i="3"/>
  <c r="D1127" i="3"/>
  <c r="E1127" i="3"/>
  <c r="F1127" i="3"/>
  <c r="A1128" i="3"/>
  <c r="B1128" i="3"/>
  <c r="C1128" i="3"/>
  <c r="D1128" i="3"/>
  <c r="E1128" i="3"/>
  <c r="F1128" i="3"/>
  <c r="A1129" i="3"/>
  <c r="B1129" i="3"/>
  <c r="C1129" i="3"/>
  <c r="D1129" i="3"/>
  <c r="E1129" i="3"/>
  <c r="F1129" i="3"/>
  <c r="A1130" i="3"/>
  <c r="B1130" i="3"/>
  <c r="C1130" i="3"/>
  <c r="D1130" i="3"/>
  <c r="E1130" i="3"/>
  <c r="F1130" i="3"/>
  <c r="A1131" i="3"/>
  <c r="B1131" i="3"/>
  <c r="C1131" i="3"/>
  <c r="D1131" i="3"/>
  <c r="E1131" i="3"/>
  <c r="F1131" i="3"/>
  <c r="A1132" i="3"/>
  <c r="B1132" i="3"/>
  <c r="C1132" i="3"/>
  <c r="D1132" i="3"/>
  <c r="E1132" i="3"/>
  <c r="F1132" i="3"/>
  <c r="A1133" i="3"/>
  <c r="B1133" i="3"/>
  <c r="C1133" i="3"/>
  <c r="D1133" i="3"/>
  <c r="E1133" i="3"/>
  <c r="F1133" i="3"/>
  <c r="A1134" i="3"/>
  <c r="B1134" i="3"/>
  <c r="C1134" i="3"/>
  <c r="D1134" i="3"/>
  <c r="E1134" i="3"/>
  <c r="F1134" i="3"/>
  <c r="A1135" i="3"/>
  <c r="B1135" i="3"/>
  <c r="C1135" i="3"/>
  <c r="D1135" i="3"/>
  <c r="E1135" i="3"/>
  <c r="F1135" i="3"/>
  <c r="A1136" i="3"/>
  <c r="B1136" i="3"/>
  <c r="C1136" i="3"/>
  <c r="D1136" i="3"/>
  <c r="E1136" i="3"/>
  <c r="F1136" i="3"/>
  <c r="A1137" i="3"/>
  <c r="B1137" i="3"/>
  <c r="C1137" i="3"/>
  <c r="D1137" i="3"/>
  <c r="E1137" i="3"/>
  <c r="F1137" i="3"/>
  <c r="A1138" i="3"/>
  <c r="B1138" i="3"/>
  <c r="C1138" i="3"/>
  <c r="D1138" i="3"/>
  <c r="E1138" i="3"/>
  <c r="F1138" i="3"/>
  <c r="A1139" i="3"/>
  <c r="B1139" i="3"/>
  <c r="C1139" i="3"/>
  <c r="D1139" i="3"/>
  <c r="E1139" i="3"/>
  <c r="F1139" i="3"/>
  <c r="A1140" i="3"/>
  <c r="B1140" i="3"/>
  <c r="C1140" i="3"/>
  <c r="D1140" i="3"/>
  <c r="E1140" i="3"/>
  <c r="F1140" i="3"/>
  <c r="A1141" i="3"/>
  <c r="B1141" i="3"/>
  <c r="C1141" i="3"/>
  <c r="D1141" i="3"/>
  <c r="E1141" i="3"/>
  <c r="F1141" i="3"/>
  <c r="A1142" i="3"/>
  <c r="B1142" i="3"/>
  <c r="C1142" i="3"/>
  <c r="D1142" i="3"/>
  <c r="E1142" i="3"/>
  <c r="F1142" i="3"/>
  <c r="A1143" i="3"/>
  <c r="B1143" i="3"/>
  <c r="C1143" i="3"/>
  <c r="D1143" i="3"/>
  <c r="E1143" i="3"/>
  <c r="F1143" i="3"/>
  <c r="A1144" i="3"/>
  <c r="B1144" i="3"/>
  <c r="C1144" i="3"/>
  <c r="D1144" i="3"/>
  <c r="E1144" i="3"/>
  <c r="F1144" i="3"/>
  <c r="A1145" i="3"/>
  <c r="B1145" i="3"/>
  <c r="C1145" i="3"/>
  <c r="D1145" i="3"/>
  <c r="E1145" i="3"/>
  <c r="F1145" i="3"/>
  <c r="A1146" i="3"/>
  <c r="B1146" i="3"/>
  <c r="C1146" i="3"/>
  <c r="D1146" i="3"/>
  <c r="E1146" i="3"/>
  <c r="F1146" i="3"/>
  <c r="A1147" i="3"/>
  <c r="B1147" i="3"/>
  <c r="C1147" i="3"/>
  <c r="D1147" i="3"/>
  <c r="E1147" i="3"/>
  <c r="F1147" i="3"/>
  <c r="A1148" i="3"/>
  <c r="B1148" i="3"/>
  <c r="C1148" i="3"/>
  <c r="D1148" i="3"/>
  <c r="E1148" i="3"/>
  <c r="F1148" i="3"/>
  <c r="A1149" i="3"/>
  <c r="B1149" i="3"/>
  <c r="C1149" i="3"/>
  <c r="D1149" i="3"/>
  <c r="E1149" i="3"/>
  <c r="F1149" i="3"/>
  <c r="A1150" i="3"/>
  <c r="B1150" i="3"/>
  <c r="C1150" i="3"/>
  <c r="D1150" i="3"/>
  <c r="E1150" i="3"/>
  <c r="F1150" i="3"/>
  <c r="A1151" i="3"/>
  <c r="B1151" i="3"/>
  <c r="C1151" i="3"/>
  <c r="D1151" i="3"/>
  <c r="E1151" i="3"/>
  <c r="F1151" i="3"/>
  <c r="A1152" i="3"/>
  <c r="B1152" i="3"/>
  <c r="C1152" i="3"/>
  <c r="D1152" i="3"/>
  <c r="E1152" i="3"/>
  <c r="F1152" i="3"/>
  <c r="A1153" i="3"/>
  <c r="B1153" i="3"/>
  <c r="C1153" i="3"/>
  <c r="D1153" i="3"/>
  <c r="E1153" i="3"/>
  <c r="F1153" i="3"/>
  <c r="A1154" i="3"/>
  <c r="B1154" i="3"/>
  <c r="C1154" i="3"/>
  <c r="D1154" i="3"/>
  <c r="E1154" i="3"/>
  <c r="F1154" i="3"/>
  <c r="A1155" i="3"/>
  <c r="B1155" i="3"/>
  <c r="C1155" i="3"/>
  <c r="D1155" i="3"/>
  <c r="E1155" i="3"/>
  <c r="F1155" i="3"/>
  <c r="A1156" i="3"/>
  <c r="B1156" i="3"/>
  <c r="C1156" i="3"/>
  <c r="D1156" i="3"/>
  <c r="E1156" i="3"/>
  <c r="F1156" i="3"/>
  <c r="A1157" i="3"/>
  <c r="B1157" i="3"/>
  <c r="C1157" i="3"/>
  <c r="D1157" i="3"/>
  <c r="E1157" i="3"/>
  <c r="F1157" i="3"/>
  <c r="A1158" i="3"/>
  <c r="B1158" i="3"/>
  <c r="C1158" i="3"/>
  <c r="D1158" i="3"/>
  <c r="E1158" i="3"/>
  <c r="F1158" i="3"/>
  <c r="A1159" i="3"/>
  <c r="B1159" i="3"/>
  <c r="C1159" i="3"/>
  <c r="D1159" i="3"/>
  <c r="E1159" i="3"/>
  <c r="F1159" i="3"/>
  <c r="A1160" i="3"/>
  <c r="B1160" i="3"/>
  <c r="C1160" i="3"/>
  <c r="D1160" i="3"/>
  <c r="E1160" i="3"/>
  <c r="F1160" i="3"/>
  <c r="A1161" i="3"/>
  <c r="B1161" i="3"/>
  <c r="C1161" i="3"/>
  <c r="D1161" i="3"/>
  <c r="E1161" i="3"/>
  <c r="F1161" i="3"/>
  <c r="A1162" i="3"/>
  <c r="B1162" i="3"/>
  <c r="C1162" i="3"/>
  <c r="D1162" i="3"/>
  <c r="E1162" i="3"/>
  <c r="F1162" i="3"/>
  <c r="A1163" i="3"/>
  <c r="B1163" i="3"/>
  <c r="C1163" i="3"/>
  <c r="D1163" i="3"/>
  <c r="E1163" i="3"/>
  <c r="F1163" i="3"/>
  <c r="A1164" i="3"/>
  <c r="B1164" i="3"/>
  <c r="C1164" i="3"/>
  <c r="D1164" i="3"/>
  <c r="E1164" i="3"/>
  <c r="F1164" i="3"/>
  <c r="A1165" i="3"/>
  <c r="B1165" i="3"/>
  <c r="C1165" i="3"/>
  <c r="D1165" i="3"/>
  <c r="E1165" i="3"/>
  <c r="F1165" i="3"/>
  <c r="A1166" i="3"/>
  <c r="B1166" i="3"/>
  <c r="C1166" i="3"/>
  <c r="D1166" i="3"/>
  <c r="E1166" i="3"/>
  <c r="F1166" i="3"/>
  <c r="A1167" i="3"/>
  <c r="B1167" i="3"/>
  <c r="C1167" i="3"/>
  <c r="D1167" i="3"/>
  <c r="E1167" i="3"/>
  <c r="F1167" i="3"/>
  <c r="A1168" i="3"/>
  <c r="B1168" i="3"/>
  <c r="C1168" i="3"/>
  <c r="D1168" i="3"/>
  <c r="E1168" i="3"/>
  <c r="F1168" i="3"/>
  <c r="A1169" i="3"/>
  <c r="B1169" i="3"/>
  <c r="C1169" i="3"/>
  <c r="D1169" i="3"/>
  <c r="E1169" i="3"/>
  <c r="F1169" i="3"/>
  <c r="A1170" i="3"/>
  <c r="B1170" i="3"/>
  <c r="C1170" i="3"/>
  <c r="D1170" i="3"/>
  <c r="E1170" i="3"/>
  <c r="F1170" i="3"/>
  <c r="A1171" i="3"/>
  <c r="B1171" i="3"/>
  <c r="C1171" i="3"/>
  <c r="D1171" i="3"/>
  <c r="E1171" i="3"/>
  <c r="F1171" i="3"/>
  <c r="A1172" i="3"/>
  <c r="B1172" i="3"/>
  <c r="C1172" i="3"/>
  <c r="D1172" i="3"/>
  <c r="E1172" i="3"/>
  <c r="F1172" i="3"/>
  <c r="A1173" i="3"/>
  <c r="B1173" i="3"/>
  <c r="C1173" i="3"/>
  <c r="D1173" i="3"/>
  <c r="E1173" i="3"/>
  <c r="F1173" i="3"/>
  <c r="A1174" i="3"/>
  <c r="B1174" i="3"/>
  <c r="C1174" i="3"/>
  <c r="D1174" i="3"/>
  <c r="E1174" i="3"/>
  <c r="F1174" i="3"/>
  <c r="A1175" i="3"/>
  <c r="B1175" i="3"/>
  <c r="C1175" i="3"/>
  <c r="D1175" i="3"/>
  <c r="E1175" i="3"/>
  <c r="F1175" i="3"/>
  <c r="A1176" i="3"/>
  <c r="B1176" i="3"/>
  <c r="C1176" i="3"/>
  <c r="D1176" i="3"/>
  <c r="E1176" i="3"/>
  <c r="F1176" i="3"/>
  <c r="A1177" i="3"/>
  <c r="B1177" i="3"/>
  <c r="C1177" i="3"/>
  <c r="D1177" i="3"/>
  <c r="E1177" i="3"/>
  <c r="F1177" i="3"/>
  <c r="A1178" i="3"/>
  <c r="B1178" i="3"/>
  <c r="C1178" i="3"/>
  <c r="D1178" i="3"/>
  <c r="E1178" i="3"/>
  <c r="F1178" i="3"/>
  <c r="A1179" i="3"/>
  <c r="B1179" i="3"/>
  <c r="C1179" i="3"/>
  <c r="D1179" i="3"/>
  <c r="E1179" i="3"/>
  <c r="F1179" i="3"/>
  <c r="A1180" i="3"/>
  <c r="B1180" i="3"/>
  <c r="C1180" i="3"/>
  <c r="D1180" i="3"/>
  <c r="E1180" i="3"/>
  <c r="F1180" i="3"/>
  <c r="A1181" i="3"/>
  <c r="B1181" i="3"/>
  <c r="C1181" i="3"/>
  <c r="D1181" i="3"/>
  <c r="E1181" i="3"/>
  <c r="F1181" i="3"/>
  <c r="A1182" i="3"/>
  <c r="B1182" i="3"/>
  <c r="C1182" i="3"/>
  <c r="D1182" i="3"/>
  <c r="E1182" i="3"/>
  <c r="F1182" i="3"/>
  <c r="A1183" i="3"/>
  <c r="B1183" i="3"/>
  <c r="C1183" i="3"/>
  <c r="D1183" i="3"/>
  <c r="E1183" i="3"/>
  <c r="F1183" i="3"/>
  <c r="A1184" i="3"/>
  <c r="B1184" i="3"/>
  <c r="C1184" i="3"/>
  <c r="D1184" i="3"/>
  <c r="E1184" i="3"/>
  <c r="F1184" i="3"/>
  <c r="A1185" i="3"/>
  <c r="B1185" i="3"/>
  <c r="C1185" i="3"/>
  <c r="D1185" i="3"/>
  <c r="E1185" i="3"/>
  <c r="F1185" i="3"/>
  <c r="A1186" i="3"/>
  <c r="B1186" i="3"/>
  <c r="C1186" i="3"/>
  <c r="D1186" i="3"/>
  <c r="E1186" i="3"/>
  <c r="F1186" i="3"/>
  <c r="A1187" i="3"/>
  <c r="B1187" i="3"/>
  <c r="C1187" i="3"/>
  <c r="D1187" i="3"/>
  <c r="E1187" i="3"/>
  <c r="F1187" i="3"/>
  <c r="A1188" i="3"/>
  <c r="B1188" i="3"/>
  <c r="C1188" i="3"/>
  <c r="D1188" i="3"/>
  <c r="E1188" i="3"/>
  <c r="F1188" i="3"/>
  <c r="A1189" i="3"/>
  <c r="B1189" i="3"/>
  <c r="C1189" i="3"/>
  <c r="D1189" i="3"/>
  <c r="E1189" i="3"/>
  <c r="F1189" i="3"/>
  <c r="A1190" i="3"/>
  <c r="B1190" i="3"/>
  <c r="C1190" i="3"/>
  <c r="D1190" i="3"/>
  <c r="E1190" i="3"/>
  <c r="F1190" i="3"/>
  <c r="A1191" i="3"/>
  <c r="B1191" i="3"/>
  <c r="C1191" i="3"/>
  <c r="D1191" i="3"/>
  <c r="E1191" i="3"/>
  <c r="F1191" i="3"/>
  <c r="A1192" i="3"/>
  <c r="B1192" i="3"/>
  <c r="C1192" i="3"/>
  <c r="D1192" i="3"/>
  <c r="E1192" i="3"/>
  <c r="F1192" i="3"/>
  <c r="A1193" i="3"/>
  <c r="B1193" i="3"/>
  <c r="C1193" i="3"/>
  <c r="D1193" i="3"/>
  <c r="E1193" i="3"/>
  <c r="F1193" i="3"/>
  <c r="A1194" i="3"/>
  <c r="B1194" i="3"/>
  <c r="C1194" i="3"/>
  <c r="D1194" i="3"/>
  <c r="E1194" i="3"/>
  <c r="F1194" i="3"/>
  <c r="A1195" i="3"/>
  <c r="B1195" i="3"/>
  <c r="C1195" i="3"/>
  <c r="D1195" i="3"/>
  <c r="E1195" i="3"/>
  <c r="F1195" i="3"/>
  <c r="A1196" i="3"/>
  <c r="B1196" i="3"/>
  <c r="C1196" i="3"/>
  <c r="D1196" i="3"/>
  <c r="E1196" i="3"/>
  <c r="F1196" i="3"/>
  <c r="A1197" i="3"/>
  <c r="B1197" i="3"/>
  <c r="C1197" i="3"/>
  <c r="D1197" i="3"/>
  <c r="E1197" i="3"/>
  <c r="F1197" i="3"/>
  <c r="A1198" i="3"/>
  <c r="B1198" i="3"/>
  <c r="C1198" i="3"/>
  <c r="D1198" i="3"/>
  <c r="E1198" i="3"/>
  <c r="F1198" i="3"/>
  <c r="A1199" i="3"/>
  <c r="B1199" i="3"/>
  <c r="C1199" i="3"/>
  <c r="D1199" i="3"/>
  <c r="E1199" i="3"/>
  <c r="F1199" i="3"/>
  <c r="A1200" i="3"/>
  <c r="B1200" i="3"/>
  <c r="C1200" i="3"/>
  <c r="D1200" i="3"/>
  <c r="E1200" i="3"/>
  <c r="F1200" i="3"/>
  <c r="A1201" i="3"/>
  <c r="B1201" i="3"/>
  <c r="C1201" i="3"/>
  <c r="D1201" i="3"/>
  <c r="E1201" i="3"/>
  <c r="F1201" i="3"/>
  <c r="A1202" i="3"/>
  <c r="B1202" i="3"/>
  <c r="C1202" i="3"/>
  <c r="D1202" i="3"/>
  <c r="E1202" i="3"/>
  <c r="F1202" i="3"/>
  <c r="A1203" i="3"/>
  <c r="B1203" i="3"/>
  <c r="C1203" i="3"/>
  <c r="D1203" i="3"/>
  <c r="E1203" i="3"/>
  <c r="F1203" i="3"/>
  <c r="A1204" i="3"/>
  <c r="B1204" i="3"/>
  <c r="C1204" i="3"/>
  <c r="D1204" i="3"/>
  <c r="E1204" i="3"/>
  <c r="F1204" i="3"/>
  <c r="A1205" i="3"/>
  <c r="B1205" i="3"/>
  <c r="C1205" i="3"/>
  <c r="D1205" i="3"/>
  <c r="E1205" i="3"/>
  <c r="F1205" i="3"/>
  <c r="A1206" i="3"/>
  <c r="B1206" i="3"/>
  <c r="C1206" i="3"/>
  <c r="D1206" i="3"/>
  <c r="E1206" i="3"/>
  <c r="F1206" i="3"/>
  <c r="A1207" i="3"/>
  <c r="B1207" i="3"/>
  <c r="C1207" i="3"/>
  <c r="D1207" i="3"/>
  <c r="E1207" i="3"/>
  <c r="F1207" i="3"/>
  <c r="A1208" i="3"/>
  <c r="B1208" i="3"/>
  <c r="C1208" i="3"/>
  <c r="D1208" i="3"/>
  <c r="E1208" i="3"/>
  <c r="F1208" i="3"/>
  <c r="A1209" i="3"/>
  <c r="B1209" i="3"/>
  <c r="C1209" i="3"/>
  <c r="D1209" i="3"/>
  <c r="E1209" i="3"/>
  <c r="F1209" i="3"/>
  <c r="A1210" i="3"/>
  <c r="B1210" i="3"/>
  <c r="C1210" i="3"/>
  <c r="D1210" i="3"/>
  <c r="E1210" i="3"/>
  <c r="F1210" i="3"/>
  <c r="A1211" i="3"/>
  <c r="B1211" i="3"/>
  <c r="C1211" i="3"/>
  <c r="D1211" i="3"/>
  <c r="E1211" i="3"/>
  <c r="F1211" i="3"/>
  <c r="A1212" i="3"/>
  <c r="B1212" i="3"/>
  <c r="C1212" i="3"/>
  <c r="D1212" i="3"/>
  <c r="E1212" i="3"/>
  <c r="F1212" i="3"/>
  <c r="A1213" i="3"/>
  <c r="B1213" i="3"/>
  <c r="C1213" i="3"/>
  <c r="D1213" i="3"/>
  <c r="E1213" i="3"/>
  <c r="F1213" i="3"/>
  <c r="A1214" i="3"/>
  <c r="B1214" i="3"/>
  <c r="C1214" i="3"/>
  <c r="D1214" i="3"/>
  <c r="E1214" i="3"/>
  <c r="F1214" i="3"/>
  <c r="A1215" i="3"/>
  <c r="B1215" i="3"/>
  <c r="C1215" i="3"/>
  <c r="D1215" i="3"/>
  <c r="E1215" i="3"/>
  <c r="F1215" i="3"/>
  <c r="A1216" i="3"/>
  <c r="B1216" i="3"/>
  <c r="C1216" i="3"/>
  <c r="D1216" i="3"/>
  <c r="E1216" i="3"/>
  <c r="F1216" i="3"/>
  <c r="A1217" i="3"/>
  <c r="B1217" i="3"/>
  <c r="C1217" i="3"/>
  <c r="D1217" i="3"/>
  <c r="E1217" i="3"/>
  <c r="F1217" i="3"/>
  <c r="A1218" i="3"/>
  <c r="B1218" i="3"/>
  <c r="C1218" i="3"/>
  <c r="D1218" i="3"/>
  <c r="E1218" i="3"/>
  <c r="F1218" i="3"/>
  <c r="A1219" i="3"/>
  <c r="B1219" i="3"/>
  <c r="C1219" i="3"/>
  <c r="D1219" i="3"/>
  <c r="E1219" i="3"/>
  <c r="F1219" i="3"/>
  <c r="A1220" i="3"/>
  <c r="B1220" i="3"/>
  <c r="C1220" i="3"/>
  <c r="D1220" i="3"/>
  <c r="E1220" i="3"/>
  <c r="F1220" i="3"/>
  <c r="A1221" i="3"/>
  <c r="B1221" i="3"/>
  <c r="C1221" i="3"/>
  <c r="D1221" i="3"/>
  <c r="E1221" i="3"/>
  <c r="F1221" i="3"/>
  <c r="A1222" i="3"/>
  <c r="B1222" i="3"/>
  <c r="C1222" i="3"/>
  <c r="D1222" i="3"/>
  <c r="E1222" i="3"/>
  <c r="F1222" i="3"/>
  <c r="A1223" i="3"/>
  <c r="B1223" i="3"/>
  <c r="C1223" i="3"/>
  <c r="D1223" i="3"/>
  <c r="E1223" i="3"/>
  <c r="F1223" i="3"/>
  <c r="A1224" i="3"/>
  <c r="B1224" i="3"/>
  <c r="C1224" i="3"/>
  <c r="D1224" i="3"/>
  <c r="E1224" i="3"/>
  <c r="F1224" i="3"/>
  <c r="A1225" i="3"/>
  <c r="B1225" i="3"/>
  <c r="C1225" i="3"/>
  <c r="D1225" i="3"/>
  <c r="E1225" i="3"/>
  <c r="F1225" i="3"/>
  <c r="A1226" i="3"/>
  <c r="B1226" i="3"/>
  <c r="C1226" i="3"/>
  <c r="D1226" i="3"/>
  <c r="E1226" i="3"/>
  <c r="F1226" i="3"/>
  <c r="A1227" i="3"/>
  <c r="B1227" i="3"/>
  <c r="C1227" i="3"/>
  <c r="D1227" i="3"/>
  <c r="E1227" i="3"/>
  <c r="F1227" i="3"/>
  <c r="A1228" i="3"/>
  <c r="B1228" i="3"/>
  <c r="C1228" i="3"/>
  <c r="D1228" i="3"/>
  <c r="E1228" i="3"/>
  <c r="F1228" i="3"/>
  <c r="A1229" i="3"/>
  <c r="B1229" i="3"/>
  <c r="C1229" i="3"/>
  <c r="D1229" i="3"/>
  <c r="E1229" i="3"/>
  <c r="F1229" i="3"/>
  <c r="A1230" i="3"/>
  <c r="B1230" i="3"/>
  <c r="C1230" i="3"/>
  <c r="D1230" i="3"/>
  <c r="E1230" i="3"/>
  <c r="F1230" i="3"/>
  <c r="A1231" i="3"/>
  <c r="B1231" i="3"/>
  <c r="C1231" i="3"/>
  <c r="D1231" i="3"/>
  <c r="E1231" i="3"/>
  <c r="F1231" i="3"/>
  <c r="A1232" i="3"/>
  <c r="B1232" i="3"/>
  <c r="C1232" i="3"/>
  <c r="D1232" i="3"/>
  <c r="E1232" i="3"/>
  <c r="F1232" i="3"/>
  <c r="A1233" i="3"/>
  <c r="B1233" i="3"/>
  <c r="C1233" i="3"/>
  <c r="D1233" i="3"/>
  <c r="E1233" i="3"/>
  <c r="F1233" i="3"/>
  <c r="A1234" i="3"/>
  <c r="B1234" i="3"/>
  <c r="C1234" i="3"/>
  <c r="D1234" i="3"/>
  <c r="E1234" i="3"/>
  <c r="F1234" i="3"/>
  <c r="A1235" i="3"/>
  <c r="B1235" i="3"/>
  <c r="C1235" i="3"/>
  <c r="D1235" i="3"/>
  <c r="E1235" i="3"/>
  <c r="F1235" i="3"/>
  <c r="A1236" i="3"/>
  <c r="B1236" i="3"/>
  <c r="C1236" i="3"/>
  <c r="D1236" i="3"/>
  <c r="E1236" i="3"/>
  <c r="F1236" i="3"/>
  <c r="A1237" i="3"/>
  <c r="B1237" i="3"/>
  <c r="C1237" i="3"/>
  <c r="D1237" i="3"/>
  <c r="E1237" i="3"/>
  <c r="F1237" i="3"/>
  <c r="A1238" i="3"/>
  <c r="B1238" i="3"/>
  <c r="C1238" i="3"/>
  <c r="D1238" i="3"/>
  <c r="E1238" i="3"/>
  <c r="F1238" i="3"/>
  <c r="A1239" i="3"/>
  <c r="B1239" i="3"/>
  <c r="C1239" i="3"/>
  <c r="D1239" i="3"/>
  <c r="E1239" i="3"/>
  <c r="F1239" i="3"/>
  <c r="A1240" i="3"/>
  <c r="B1240" i="3"/>
  <c r="C1240" i="3"/>
  <c r="D1240" i="3"/>
  <c r="E1240" i="3"/>
  <c r="F1240" i="3"/>
  <c r="A1241" i="3"/>
  <c r="B1241" i="3"/>
  <c r="C1241" i="3"/>
  <c r="D1241" i="3"/>
  <c r="E1241" i="3"/>
  <c r="F1241" i="3"/>
  <c r="A1242" i="3"/>
  <c r="B1242" i="3"/>
  <c r="C1242" i="3"/>
  <c r="D1242" i="3"/>
  <c r="E1242" i="3"/>
  <c r="F1242" i="3"/>
  <c r="A1243" i="3"/>
  <c r="B1243" i="3"/>
  <c r="C1243" i="3"/>
  <c r="D1243" i="3"/>
  <c r="E1243" i="3"/>
  <c r="F1243" i="3"/>
  <c r="A1244" i="3"/>
  <c r="B1244" i="3"/>
  <c r="C1244" i="3"/>
  <c r="D1244" i="3"/>
  <c r="E1244" i="3"/>
  <c r="F1244" i="3"/>
  <c r="A1245" i="3"/>
  <c r="B1245" i="3"/>
  <c r="C1245" i="3"/>
  <c r="D1245" i="3"/>
  <c r="E1245" i="3"/>
  <c r="F1245" i="3"/>
  <c r="A1246" i="3"/>
  <c r="B1246" i="3"/>
  <c r="C1246" i="3"/>
  <c r="D1246" i="3"/>
  <c r="E1246" i="3"/>
  <c r="F1246" i="3"/>
  <c r="A1247" i="3"/>
  <c r="B1247" i="3"/>
  <c r="C1247" i="3"/>
  <c r="D1247" i="3"/>
  <c r="E1247" i="3"/>
  <c r="F1247" i="3"/>
  <c r="A1248" i="3"/>
  <c r="B1248" i="3"/>
  <c r="C1248" i="3"/>
  <c r="D1248" i="3"/>
  <c r="E1248" i="3"/>
  <c r="F1248" i="3"/>
  <c r="A1249" i="3"/>
  <c r="B1249" i="3"/>
  <c r="C1249" i="3"/>
  <c r="D1249" i="3"/>
  <c r="E1249" i="3"/>
  <c r="F1249" i="3"/>
  <c r="A1250" i="3"/>
  <c r="B1250" i="3"/>
  <c r="C1250" i="3"/>
  <c r="D1250" i="3"/>
  <c r="E1250" i="3"/>
  <c r="F1250" i="3"/>
  <c r="A1251" i="3"/>
  <c r="B1251" i="3"/>
  <c r="C1251" i="3"/>
  <c r="D1251" i="3"/>
  <c r="E1251" i="3"/>
  <c r="F1251" i="3"/>
  <c r="A1252" i="3"/>
  <c r="B1252" i="3"/>
  <c r="C1252" i="3"/>
  <c r="D1252" i="3"/>
  <c r="E1252" i="3"/>
  <c r="F1252" i="3"/>
  <c r="A1253" i="3"/>
  <c r="B1253" i="3"/>
  <c r="C1253" i="3"/>
  <c r="D1253" i="3"/>
  <c r="E1253" i="3"/>
  <c r="F1253" i="3"/>
  <c r="A1254" i="3"/>
  <c r="B1254" i="3"/>
  <c r="C1254" i="3"/>
  <c r="D1254" i="3"/>
  <c r="E1254" i="3"/>
  <c r="F1254" i="3"/>
  <c r="A1255" i="3"/>
  <c r="B1255" i="3"/>
  <c r="C1255" i="3"/>
  <c r="D1255" i="3"/>
  <c r="E1255" i="3"/>
  <c r="F1255" i="3"/>
  <c r="A1256" i="3"/>
  <c r="B1256" i="3"/>
  <c r="C1256" i="3"/>
  <c r="D1256" i="3"/>
  <c r="E1256" i="3"/>
  <c r="F1256" i="3"/>
  <c r="A1257" i="3"/>
  <c r="B1257" i="3"/>
  <c r="C1257" i="3"/>
  <c r="D1257" i="3"/>
  <c r="E1257" i="3"/>
  <c r="F1257" i="3"/>
  <c r="A1258" i="3"/>
  <c r="B1258" i="3"/>
  <c r="C1258" i="3"/>
  <c r="D1258" i="3"/>
  <c r="E1258" i="3"/>
  <c r="F1258" i="3"/>
  <c r="A1259" i="3"/>
  <c r="B1259" i="3"/>
  <c r="C1259" i="3"/>
  <c r="D1259" i="3"/>
  <c r="E1259" i="3"/>
  <c r="F1259" i="3"/>
  <c r="A1260" i="3"/>
  <c r="B1260" i="3"/>
  <c r="C1260" i="3"/>
  <c r="D1260" i="3"/>
  <c r="E1260" i="3"/>
  <c r="F1260" i="3"/>
  <c r="A1261" i="3"/>
  <c r="B1261" i="3"/>
  <c r="C1261" i="3"/>
  <c r="D1261" i="3"/>
  <c r="E1261" i="3"/>
  <c r="F1261" i="3"/>
  <c r="A1262" i="3"/>
  <c r="B1262" i="3"/>
  <c r="C1262" i="3"/>
  <c r="D1262" i="3"/>
  <c r="E1262" i="3"/>
  <c r="F1262" i="3"/>
  <c r="A1263" i="3"/>
  <c r="B1263" i="3"/>
  <c r="C1263" i="3"/>
  <c r="D1263" i="3"/>
  <c r="E1263" i="3"/>
  <c r="F1263" i="3"/>
  <c r="A1264" i="3"/>
  <c r="B1264" i="3"/>
  <c r="C1264" i="3"/>
  <c r="D1264" i="3"/>
  <c r="E1264" i="3"/>
  <c r="F1264" i="3"/>
  <c r="A1265" i="3"/>
  <c r="B1265" i="3"/>
  <c r="C1265" i="3"/>
  <c r="D1265" i="3"/>
  <c r="E1265" i="3"/>
  <c r="F1265" i="3"/>
  <c r="A1266" i="3"/>
  <c r="B1266" i="3"/>
  <c r="C1266" i="3"/>
  <c r="D1266" i="3"/>
  <c r="E1266" i="3"/>
  <c r="F1266" i="3"/>
  <c r="A1267" i="3"/>
  <c r="B1267" i="3"/>
  <c r="C1267" i="3"/>
  <c r="D1267" i="3"/>
  <c r="E1267" i="3"/>
  <c r="F1267" i="3"/>
  <c r="A1268" i="3"/>
  <c r="B1268" i="3"/>
  <c r="C1268" i="3"/>
  <c r="D1268" i="3"/>
  <c r="E1268" i="3"/>
  <c r="F1268" i="3"/>
  <c r="A1269" i="3"/>
  <c r="B1269" i="3"/>
  <c r="C1269" i="3"/>
  <c r="D1269" i="3"/>
  <c r="E1269" i="3"/>
  <c r="F1269" i="3"/>
  <c r="A1270" i="3"/>
  <c r="B1270" i="3"/>
  <c r="C1270" i="3"/>
  <c r="D1270" i="3"/>
  <c r="E1270" i="3"/>
  <c r="F1270" i="3"/>
  <c r="A1271" i="3"/>
  <c r="B1271" i="3"/>
  <c r="C1271" i="3"/>
  <c r="D1271" i="3"/>
  <c r="E1271" i="3"/>
  <c r="F1271" i="3"/>
  <c r="A1272" i="3"/>
  <c r="B1272" i="3"/>
  <c r="C1272" i="3"/>
  <c r="D1272" i="3"/>
  <c r="E1272" i="3"/>
  <c r="F1272" i="3"/>
  <c r="A1273" i="3"/>
  <c r="B1273" i="3"/>
  <c r="C1273" i="3"/>
  <c r="D1273" i="3"/>
  <c r="E1273" i="3"/>
  <c r="F1273" i="3"/>
  <c r="A1274" i="3"/>
  <c r="B1274" i="3"/>
  <c r="C1274" i="3"/>
  <c r="D1274" i="3"/>
  <c r="E1274" i="3"/>
  <c r="F1274" i="3"/>
  <c r="A1275" i="3"/>
  <c r="B1275" i="3"/>
  <c r="C1275" i="3"/>
  <c r="D1275" i="3"/>
  <c r="E1275" i="3"/>
  <c r="F1275" i="3"/>
  <c r="A1276" i="3"/>
  <c r="B1276" i="3"/>
  <c r="C1276" i="3"/>
  <c r="D1276" i="3"/>
  <c r="E1276" i="3"/>
  <c r="F1276" i="3"/>
  <c r="A1277" i="3"/>
  <c r="B1277" i="3"/>
  <c r="C1277" i="3"/>
  <c r="D1277" i="3"/>
  <c r="E1277" i="3"/>
  <c r="F1277" i="3"/>
  <c r="A1278" i="3"/>
  <c r="B1278" i="3"/>
  <c r="C1278" i="3"/>
  <c r="D1278" i="3"/>
  <c r="E1278" i="3"/>
  <c r="F1278" i="3"/>
  <c r="A1279" i="3"/>
  <c r="B1279" i="3"/>
  <c r="C1279" i="3"/>
  <c r="D1279" i="3"/>
  <c r="E1279" i="3"/>
  <c r="F1279" i="3"/>
  <c r="A1280" i="3"/>
  <c r="B1280" i="3"/>
  <c r="C1280" i="3"/>
  <c r="D1280" i="3"/>
  <c r="E1280" i="3"/>
  <c r="F1280" i="3"/>
  <c r="A1281" i="3"/>
  <c r="B1281" i="3"/>
  <c r="C1281" i="3"/>
  <c r="D1281" i="3"/>
  <c r="E1281" i="3"/>
  <c r="F1281" i="3"/>
  <c r="A1282" i="3"/>
  <c r="B1282" i="3"/>
  <c r="C1282" i="3"/>
  <c r="D1282" i="3"/>
  <c r="E1282" i="3"/>
  <c r="F1282" i="3"/>
  <c r="A1283" i="3"/>
  <c r="B1283" i="3"/>
  <c r="C1283" i="3"/>
  <c r="D1283" i="3"/>
  <c r="E1283" i="3"/>
  <c r="F1283" i="3"/>
  <c r="A1284" i="3"/>
  <c r="B1284" i="3"/>
  <c r="C1284" i="3"/>
  <c r="D1284" i="3"/>
  <c r="E1284" i="3"/>
  <c r="F1284" i="3"/>
  <c r="A1285" i="3"/>
  <c r="B1285" i="3"/>
  <c r="C1285" i="3"/>
  <c r="D1285" i="3"/>
  <c r="E1285" i="3"/>
  <c r="F1285" i="3"/>
  <c r="A1286" i="3"/>
  <c r="B1286" i="3"/>
  <c r="C1286" i="3"/>
  <c r="D1286" i="3"/>
  <c r="E1286" i="3"/>
  <c r="F1286" i="3"/>
  <c r="A1287" i="3"/>
  <c r="B1287" i="3"/>
  <c r="C1287" i="3"/>
  <c r="D1287" i="3"/>
  <c r="E1287" i="3"/>
  <c r="F1287" i="3"/>
  <c r="A1288" i="3"/>
  <c r="B1288" i="3"/>
  <c r="C1288" i="3"/>
  <c r="D1288" i="3"/>
  <c r="E1288" i="3"/>
  <c r="F1288" i="3"/>
  <c r="A1289" i="3"/>
  <c r="B1289" i="3"/>
  <c r="C1289" i="3"/>
  <c r="D1289" i="3"/>
  <c r="E1289" i="3"/>
  <c r="F1289" i="3"/>
  <c r="A1290" i="3"/>
  <c r="B1290" i="3"/>
  <c r="C1290" i="3"/>
  <c r="D1290" i="3"/>
  <c r="E1290" i="3"/>
  <c r="F1290" i="3"/>
  <c r="A1291" i="3"/>
  <c r="B1291" i="3"/>
  <c r="C1291" i="3"/>
  <c r="D1291" i="3"/>
  <c r="E1291" i="3"/>
  <c r="F1291" i="3"/>
  <c r="A1292" i="3"/>
  <c r="B1292" i="3"/>
  <c r="C1292" i="3"/>
  <c r="D1292" i="3"/>
  <c r="E1292" i="3"/>
  <c r="F1292" i="3"/>
  <c r="A1293" i="3"/>
  <c r="B1293" i="3"/>
  <c r="C1293" i="3"/>
  <c r="D1293" i="3"/>
  <c r="E1293" i="3"/>
  <c r="F1293" i="3"/>
  <c r="A1294" i="3"/>
  <c r="B1294" i="3"/>
  <c r="C1294" i="3"/>
  <c r="D1294" i="3"/>
  <c r="E1294" i="3"/>
  <c r="F1294" i="3"/>
  <c r="A1295" i="3"/>
  <c r="B1295" i="3"/>
  <c r="C1295" i="3"/>
  <c r="D1295" i="3"/>
  <c r="E1295" i="3"/>
  <c r="F1295" i="3"/>
  <c r="A1296" i="3"/>
  <c r="B1296" i="3"/>
  <c r="C1296" i="3"/>
  <c r="D1296" i="3"/>
  <c r="E1296" i="3"/>
  <c r="F1296" i="3"/>
  <c r="A1297" i="3"/>
  <c r="B1297" i="3"/>
  <c r="C1297" i="3"/>
  <c r="D1297" i="3"/>
  <c r="E1297" i="3"/>
  <c r="F1297" i="3"/>
  <c r="A1298" i="3"/>
  <c r="B1298" i="3"/>
  <c r="C1298" i="3"/>
  <c r="D1298" i="3"/>
  <c r="E1298" i="3"/>
  <c r="F1298" i="3"/>
  <c r="A1299" i="3"/>
  <c r="B1299" i="3"/>
  <c r="C1299" i="3"/>
  <c r="D1299" i="3"/>
  <c r="E1299" i="3"/>
  <c r="F1299" i="3"/>
  <c r="A1300" i="3"/>
  <c r="B1300" i="3"/>
  <c r="C1300" i="3"/>
  <c r="D1300" i="3"/>
  <c r="E1300" i="3"/>
  <c r="F1300" i="3"/>
  <c r="A1301" i="3"/>
  <c r="B1301" i="3"/>
  <c r="C1301" i="3"/>
  <c r="D1301" i="3"/>
  <c r="E1301" i="3"/>
  <c r="F1301" i="3"/>
  <c r="A1302" i="3"/>
  <c r="B1302" i="3"/>
  <c r="C1302" i="3"/>
  <c r="D1302" i="3"/>
  <c r="E1302" i="3"/>
  <c r="F1302" i="3"/>
  <c r="A1303" i="3"/>
  <c r="B1303" i="3"/>
  <c r="C1303" i="3"/>
  <c r="D1303" i="3"/>
  <c r="E1303" i="3"/>
  <c r="F1303" i="3"/>
  <c r="A1304" i="3"/>
  <c r="B1304" i="3"/>
  <c r="C1304" i="3"/>
  <c r="D1304" i="3"/>
  <c r="E1304" i="3"/>
  <c r="F1304" i="3"/>
  <c r="A1305" i="3"/>
  <c r="B1305" i="3"/>
  <c r="C1305" i="3"/>
  <c r="D1305" i="3"/>
  <c r="E1305" i="3"/>
  <c r="F1305" i="3"/>
  <c r="A1306" i="3"/>
  <c r="B1306" i="3"/>
  <c r="C1306" i="3"/>
  <c r="D1306" i="3"/>
  <c r="E1306" i="3"/>
  <c r="F1306" i="3"/>
  <c r="A1307" i="3"/>
  <c r="B1307" i="3"/>
  <c r="C1307" i="3"/>
  <c r="D1307" i="3"/>
  <c r="E1307" i="3"/>
  <c r="F1307" i="3"/>
  <c r="A1308" i="3"/>
  <c r="B1308" i="3"/>
  <c r="C1308" i="3"/>
  <c r="D1308" i="3"/>
  <c r="E1308" i="3"/>
  <c r="F1308" i="3"/>
  <c r="A1309" i="3"/>
  <c r="B1309" i="3"/>
  <c r="C1309" i="3"/>
  <c r="D1309" i="3"/>
  <c r="E1309" i="3"/>
  <c r="F1309" i="3"/>
  <c r="A1310" i="3"/>
  <c r="B1310" i="3"/>
  <c r="C1310" i="3"/>
  <c r="D1310" i="3"/>
  <c r="E1310" i="3"/>
  <c r="F1310" i="3"/>
  <c r="A1311" i="3"/>
  <c r="B1311" i="3"/>
  <c r="C1311" i="3"/>
  <c r="D1311" i="3"/>
  <c r="E1311" i="3"/>
  <c r="F1311" i="3"/>
  <c r="A1312" i="3"/>
  <c r="B1312" i="3"/>
  <c r="C1312" i="3"/>
  <c r="D1312" i="3"/>
  <c r="E1312" i="3"/>
  <c r="F1312" i="3"/>
  <c r="A1313" i="3"/>
  <c r="B1313" i="3"/>
  <c r="C1313" i="3"/>
  <c r="D1313" i="3"/>
  <c r="E1313" i="3"/>
  <c r="F1313" i="3"/>
  <c r="A1314" i="3"/>
  <c r="B1314" i="3"/>
  <c r="C1314" i="3"/>
  <c r="D1314" i="3"/>
  <c r="E1314" i="3"/>
  <c r="F1314" i="3"/>
  <c r="A1315" i="3"/>
  <c r="B1315" i="3"/>
  <c r="C1315" i="3"/>
  <c r="D1315" i="3"/>
  <c r="E1315" i="3"/>
  <c r="F1315" i="3"/>
  <c r="A1316" i="3"/>
  <c r="B1316" i="3"/>
  <c r="C1316" i="3"/>
  <c r="D1316" i="3"/>
  <c r="E1316" i="3"/>
  <c r="F1316" i="3"/>
  <c r="A1317" i="3"/>
  <c r="B1317" i="3"/>
  <c r="C1317" i="3"/>
  <c r="D1317" i="3"/>
  <c r="E1317" i="3"/>
  <c r="F1317" i="3"/>
  <c r="A1318" i="3"/>
  <c r="B1318" i="3"/>
  <c r="C1318" i="3"/>
  <c r="D1318" i="3"/>
  <c r="E1318" i="3"/>
  <c r="F1318" i="3"/>
  <c r="A1319" i="3"/>
  <c r="B1319" i="3"/>
  <c r="C1319" i="3"/>
  <c r="D1319" i="3"/>
  <c r="E1319" i="3"/>
  <c r="F1319" i="3"/>
  <c r="A1320" i="3"/>
  <c r="B1320" i="3"/>
  <c r="C1320" i="3"/>
  <c r="D1320" i="3"/>
  <c r="E1320" i="3"/>
  <c r="F1320" i="3"/>
  <c r="A1321" i="3"/>
  <c r="B1321" i="3"/>
  <c r="C1321" i="3"/>
  <c r="D1321" i="3"/>
  <c r="E1321" i="3"/>
  <c r="F1321" i="3"/>
  <c r="A1322" i="3"/>
  <c r="B1322" i="3"/>
  <c r="C1322" i="3"/>
  <c r="D1322" i="3"/>
  <c r="E1322" i="3"/>
  <c r="F1322" i="3"/>
  <c r="A1323" i="3"/>
  <c r="B1323" i="3"/>
  <c r="C1323" i="3"/>
  <c r="D1323" i="3"/>
  <c r="E1323" i="3"/>
  <c r="F1323" i="3"/>
  <c r="A1324" i="3"/>
  <c r="B1324" i="3"/>
  <c r="C1324" i="3"/>
  <c r="D1324" i="3"/>
  <c r="E1324" i="3"/>
  <c r="F1324" i="3"/>
  <c r="A1325" i="3"/>
  <c r="B1325" i="3"/>
  <c r="C1325" i="3"/>
  <c r="D1325" i="3"/>
  <c r="E1325" i="3"/>
  <c r="F1325" i="3"/>
  <c r="A1326" i="3"/>
  <c r="B1326" i="3"/>
  <c r="C1326" i="3"/>
  <c r="D1326" i="3"/>
  <c r="E1326" i="3"/>
  <c r="F1326" i="3"/>
  <c r="A1327" i="3"/>
  <c r="B1327" i="3"/>
  <c r="C1327" i="3"/>
  <c r="D1327" i="3"/>
  <c r="E1327" i="3"/>
  <c r="F1327" i="3"/>
  <c r="A1328" i="3"/>
  <c r="B1328" i="3"/>
  <c r="C1328" i="3"/>
  <c r="D1328" i="3"/>
  <c r="E1328" i="3"/>
  <c r="F1328" i="3"/>
  <c r="A1329" i="3"/>
  <c r="B1329" i="3"/>
  <c r="C1329" i="3"/>
  <c r="D1329" i="3"/>
  <c r="E1329" i="3"/>
  <c r="F1329" i="3"/>
  <c r="A1330" i="3"/>
  <c r="B1330" i="3"/>
  <c r="C1330" i="3"/>
  <c r="D1330" i="3"/>
  <c r="E1330" i="3"/>
  <c r="F1330" i="3"/>
  <c r="A1331" i="3"/>
  <c r="B1331" i="3"/>
  <c r="C1331" i="3"/>
  <c r="D1331" i="3"/>
  <c r="E1331" i="3"/>
  <c r="F1331" i="3"/>
  <c r="A1332" i="3"/>
  <c r="B1332" i="3"/>
  <c r="C1332" i="3"/>
  <c r="D1332" i="3"/>
  <c r="E1332" i="3"/>
  <c r="F1332" i="3"/>
  <c r="A1333" i="3"/>
  <c r="B1333" i="3"/>
  <c r="C1333" i="3"/>
  <c r="D1333" i="3"/>
  <c r="E1333" i="3"/>
  <c r="F1333" i="3"/>
  <c r="A1334" i="3"/>
  <c r="B1334" i="3"/>
  <c r="C1334" i="3"/>
  <c r="D1334" i="3"/>
  <c r="E1334" i="3"/>
  <c r="F1334" i="3"/>
  <c r="A1335" i="3"/>
  <c r="B1335" i="3"/>
  <c r="C1335" i="3"/>
  <c r="D1335" i="3"/>
  <c r="E1335" i="3"/>
  <c r="F1335" i="3"/>
  <c r="A1336" i="3"/>
  <c r="B1336" i="3"/>
  <c r="C1336" i="3"/>
  <c r="D1336" i="3"/>
  <c r="E1336" i="3"/>
  <c r="F1336" i="3"/>
  <c r="A1337" i="3"/>
  <c r="B1337" i="3"/>
  <c r="C1337" i="3"/>
  <c r="D1337" i="3"/>
  <c r="E1337" i="3"/>
  <c r="F1337" i="3"/>
  <c r="A1338" i="3"/>
  <c r="B1338" i="3"/>
  <c r="C1338" i="3"/>
  <c r="D1338" i="3"/>
  <c r="E1338" i="3"/>
  <c r="F1338" i="3"/>
  <c r="A1339" i="3"/>
  <c r="B1339" i="3"/>
  <c r="C1339" i="3"/>
  <c r="D1339" i="3"/>
  <c r="E1339" i="3"/>
  <c r="F1339" i="3"/>
  <c r="A1340" i="3"/>
  <c r="B1340" i="3"/>
  <c r="C1340" i="3"/>
  <c r="D1340" i="3"/>
  <c r="E1340" i="3"/>
  <c r="F1340" i="3"/>
  <c r="A1341" i="3"/>
  <c r="B1341" i="3"/>
  <c r="C1341" i="3"/>
  <c r="D1341" i="3"/>
  <c r="E1341" i="3"/>
  <c r="F1341" i="3"/>
  <c r="A1342" i="3"/>
  <c r="B1342" i="3"/>
  <c r="C1342" i="3"/>
  <c r="D1342" i="3"/>
  <c r="E1342" i="3"/>
  <c r="F1342" i="3"/>
  <c r="A1343" i="3"/>
  <c r="B1343" i="3"/>
  <c r="C1343" i="3"/>
  <c r="D1343" i="3"/>
  <c r="E1343" i="3"/>
  <c r="F1343" i="3"/>
  <c r="A1344" i="3"/>
  <c r="B1344" i="3"/>
  <c r="C1344" i="3"/>
  <c r="D1344" i="3"/>
  <c r="E1344" i="3"/>
  <c r="F1344" i="3"/>
  <c r="A1345" i="3"/>
  <c r="B1345" i="3"/>
  <c r="C1345" i="3"/>
  <c r="D1345" i="3"/>
  <c r="E1345" i="3"/>
  <c r="F1345" i="3"/>
  <c r="A1346" i="3"/>
  <c r="B1346" i="3"/>
  <c r="C1346" i="3"/>
  <c r="D1346" i="3"/>
  <c r="E1346" i="3"/>
  <c r="F1346" i="3"/>
  <c r="A1347" i="3"/>
  <c r="B1347" i="3"/>
  <c r="C1347" i="3"/>
  <c r="D1347" i="3"/>
  <c r="E1347" i="3"/>
  <c r="F1347" i="3"/>
  <c r="A1348" i="3"/>
  <c r="B1348" i="3"/>
  <c r="C1348" i="3"/>
  <c r="D1348" i="3"/>
  <c r="E1348" i="3"/>
  <c r="F1348" i="3"/>
  <c r="A1349" i="3"/>
  <c r="B1349" i="3"/>
  <c r="C1349" i="3"/>
  <c r="D1349" i="3"/>
  <c r="E1349" i="3"/>
  <c r="F1349" i="3"/>
  <c r="A1350" i="3"/>
  <c r="B1350" i="3"/>
  <c r="C1350" i="3"/>
  <c r="D1350" i="3"/>
  <c r="E1350" i="3"/>
  <c r="F1350" i="3"/>
  <c r="A1351" i="3"/>
  <c r="B1351" i="3"/>
  <c r="C1351" i="3"/>
  <c r="D1351" i="3"/>
  <c r="E1351" i="3"/>
  <c r="F1351" i="3"/>
  <c r="A1352" i="3"/>
  <c r="B1352" i="3"/>
  <c r="C1352" i="3"/>
  <c r="D1352" i="3"/>
  <c r="E1352" i="3"/>
  <c r="F1352" i="3"/>
  <c r="A1353" i="3"/>
  <c r="B1353" i="3"/>
  <c r="C1353" i="3"/>
  <c r="D1353" i="3"/>
  <c r="E1353" i="3"/>
  <c r="F1353" i="3"/>
  <c r="A1354" i="3"/>
  <c r="B1354" i="3"/>
  <c r="C1354" i="3"/>
  <c r="D1354" i="3"/>
  <c r="E1354" i="3"/>
  <c r="F1354" i="3"/>
  <c r="A1355" i="3"/>
  <c r="B1355" i="3"/>
  <c r="C1355" i="3"/>
  <c r="D1355" i="3"/>
  <c r="E1355" i="3"/>
  <c r="F1355" i="3"/>
  <c r="A1356" i="3"/>
  <c r="B1356" i="3"/>
  <c r="C1356" i="3"/>
  <c r="D1356" i="3"/>
  <c r="E1356" i="3"/>
  <c r="F1356" i="3"/>
  <c r="A1357" i="3"/>
  <c r="B1357" i="3"/>
  <c r="C1357" i="3"/>
  <c r="D1357" i="3"/>
  <c r="E1357" i="3"/>
  <c r="F1357" i="3"/>
  <c r="A1358" i="3"/>
  <c r="B1358" i="3"/>
  <c r="C1358" i="3"/>
  <c r="D1358" i="3"/>
  <c r="E1358" i="3"/>
  <c r="F1358" i="3"/>
  <c r="A1359" i="3"/>
  <c r="B1359" i="3"/>
  <c r="C1359" i="3"/>
  <c r="D1359" i="3"/>
  <c r="E1359" i="3"/>
  <c r="F1359" i="3"/>
  <c r="A1360" i="3"/>
  <c r="B1360" i="3"/>
  <c r="C1360" i="3"/>
  <c r="D1360" i="3"/>
  <c r="E1360" i="3"/>
  <c r="F1360" i="3"/>
  <c r="A1361" i="3"/>
  <c r="B1361" i="3"/>
  <c r="C1361" i="3"/>
  <c r="D1361" i="3"/>
  <c r="E1361" i="3"/>
  <c r="F1361" i="3"/>
  <c r="A1362" i="3"/>
  <c r="B1362" i="3"/>
  <c r="C1362" i="3"/>
  <c r="D1362" i="3"/>
  <c r="E1362" i="3"/>
  <c r="F1362" i="3"/>
  <c r="A1363" i="3"/>
  <c r="B1363" i="3"/>
  <c r="C1363" i="3"/>
  <c r="D1363" i="3"/>
  <c r="E1363" i="3"/>
  <c r="F1363" i="3"/>
  <c r="A1364" i="3"/>
  <c r="B1364" i="3"/>
  <c r="C1364" i="3"/>
  <c r="D1364" i="3"/>
  <c r="E1364" i="3"/>
  <c r="F1364" i="3"/>
  <c r="A1365" i="3"/>
  <c r="B1365" i="3"/>
  <c r="C1365" i="3"/>
  <c r="D1365" i="3"/>
  <c r="E1365" i="3"/>
  <c r="F1365" i="3"/>
  <c r="A1366" i="3"/>
  <c r="B1366" i="3"/>
  <c r="C1366" i="3"/>
  <c r="D1366" i="3"/>
  <c r="E1366" i="3"/>
  <c r="F1366" i="3"/>
  <c r="A1367" i="3"/>
  <c r="B1367" i="3"/>
  <c r="C1367" i="3"/>
  <c r="D1367" i="3"/>
  <c r="E1367" i="3"/>
  <c r="F1367" i="3"/>
  <c r="A1368" i="3"/>
  <c r="B1368" i="3"/>
  <c r="C1368" i="3"/>
  <c r="D1368" i="3"/>
  <c r="E1368" i="3"/>
  <c r="F1368" i="3"/>
  <c r="A1369" i="3"/>
  <c r="B1369" i="3"/>
  <c r="C1369" i="3"/>
  <c r="D1369" i="3"/>
  <c r="E1369" i="3"/>
  <c r="F1369" i="3"/>
  <c r="A1370" i="3"/>
  <c r="B1370" i="3"/>
  <c r="C1370" i="3"/>
  <c r="D1370" i="3"/>
  <c r="E1370" i="3"/>
  <c r="F1370" i="3"/>
  <c r="A1371" i="3"/>
  <c r="B1371" i="3"/>
  <c r="C1371" i="3"/>
  <c r="D1371" i="3"/>
  <c r="E1371" i="3"/>
  <c r="F1371" i="3"/>
  <c r="A1372" i="3"/>
  <c r="B1372" i="3"/>
  <c r="C1372" i="3"/>
  <c r="D1372" i="3"/>
  <c r="E1372" i="3"/>
  <c r="F1372" i="3"/>
  <c r="A1373" i="3"/>
  <c r="B1373" i="3"/>
  <c r="C1373" i="3"/>
  <c r="D1373" i="3"/>
  <c r="E1373" i="3"/>
  <c r="F1373" i="3"/>
  <c r="A1374" i="3"/>
  <c r="B1374" i="3"/>
  <c r="C1374" i="3"/>
  <c r="D1374" i="3"/>
  <c r="E1374" i="3"/>
  <c r="F1374" i="3"/>
  <c r="A1375" i="3"/>
  <c r="B1375" i="3"/>
  <c r="C1375" i="3"/>
  <c r="D1375" i="3"/>
  <c r="E1375" i="3"/>
  <c r="F1375" i="3"/>
  <c r="A1376" i="3"/>
  <c r="B1376" i="3"/>
  <c r="C1376" i="3"/>
  <c r="D1376" i="3"/>
  <c r="E1376" i="3"/>
  <c r="F1376" i="3"/>
  <c r="A1377" i="3"/>
  <c r="B1377" i="3"/>
  <c r="C1377" i="3"/>
  <c r="D1377" i="3"/>
  <c r="E1377" i="3"/>
  <c r="F1377" i="3"/>
  <c r="A1378" i="3"/>
  <c r="B1378" i="3"/>
  <c r="C1378" i="3"/>
  <c r="D1378" i="3"/>
  <c r="E1378" i="3"/>
  <c r="F1378" i="3"/>
  <c r="A1379" i="3"/>
  <c r="B1379" i="3"/>
  <c r="C1379" i="3"/>
  <c r="D1379" i="3"/>
  <c r="E1379" i="3"/>
  <c r="F1379" i="3"/>
  <c r="A1380" i="3"/>
  <c r="B1380" i="3"/>
  <c r="C1380" i="3"/>
  <c r="D1380" i="3"/>
  <c r="E1380" i="3"/>
  <c r="F1380" i="3"/>
  <c r="A1381" i="3"/>
  <c r="B1381" i="3"/>
  <c r="C1381" i="3"/>
  <c r="D1381" i="3"/>
  <c r="E1381" i="3"/>
  <c r="F1381" i="3"/>
  <c r="A1382" i="3"/>
  <c r="B1382" i="3"/>
  <c r="C1382" i="3"/>
  <c r="D1382" i="3"/>
  <c r="E1382" i="3"/>
  <c r="F1382" i="3"/>
  <c r="A1383" i="3"/>
  <c r="B1383" i="3"/>
  <c r="C1383" i="3"/>
  <c r="D1383" i="3"/>
  <c r="E1383" i="3"/>
  <c r="F1383" i="3"/>
  <c r="A1384" i="3"/>
  <c r="B1384" i="3"/>
  <c r="C1384" i="3"/>
  <c r="D1384" i="3"/>
  <c r="E1384" i="3"/>
  <c r="F1384" i="3"/>
  <c r="A1385" i="3"/>
  <c r="B1385" i="3"/>
  <c r="C1385" i="3"/>
  <c r="D1385" i="3"/>
  <c r="E1385" i="3"/>
  <c r="F1385" i="3"/>
  <c r="A1386" i="3"/>
  <c r="B1386" i="3"/>
  <c r="C1386" i="3"/>
  <c r="D1386" i="3"/>
  <c r="E1386" i="3"/>
  <c r="F1386" i="3"/>
  <c r="A1387" i="3"/>
  <c r="B1387" i="3"/>
  <c r="C1387" i="3"/>
  <c r="D1387" i="3"/>
  <c r="E1387" i="3"/>
  <c r="F1387" i="3"/>
  <c r="A1388" i="3"/>
  <c r="B1388" i="3"/>
  <c r="C1388" i="3"/>
  <c r="D1388" i="3"/>
  <c r="E1388" i="3"/>
  <c r="F1388" i="3"/>
  <c r="A1389" i="3"/>
  <c r="B1389" i="3"/>
  <c r="C1389" i="3"/>
  <c r="D1389" i="3"/>
  <c r="E1389" i="3"/>
  <c r="F1389" i="3"/>
  <c r="A1390" i="3"/>
  <c r="B1390" i="3"/>
  <c r="C1390" i="3"/>
  <c r="D1390" i="3"/>
  <c r="E1390" i="3"/>
  <c r="F1390" i="3"/>
  <c r="A1391" i="3"/>
  <c r="B1391" i="3"/>
  <c r="C1391" i="3"/>
  <c r="D1391" i="3"/>
  <c r="E1391" i="3"/>
  <c r="F1391" i="3"/>
  <c r="A1392" i="3"/>
  <c r="B1392" i="3"/>
  <c r="C1392" i="3"/>
  <c r="D1392" i="3"/>
  <c r="E1392" i="3"/>
  <c r="F1392" i="3"/>
  <c r="A1393" i="3"/>
  <c r="B1393" i="3"/>
  <c r="C1393" i="3"/>
  <c r="D1393" i="3"/>
  <c r="E1393" i="3"/>
  <c r="F1393" i="3"/>
  <c r="A1394" i="3"/>
  <c r="B1394" i="3"/>
  <c r="C1394" i="3"/>
  <c r="D1394" i="3"/>
  <c r="E1394" i="3"/>
  <c r="F1394" i="3"/>
  <c r="A1395" i="3"/>
  <c r="B1395" i="3"/>
  <c r="C1395" i="3"/>
  <c r="D1395" i="3"/>
  <c r="E1395" i="3"/>
  <c r="F1395" i="3"/>
  <c r="A1396" i="3"/>
  <c r="B1396" i="3"/>
  <c r="C1396" i="3"/>
  <c r="D1396" i="3"/>
  <c r="E1396" i="3"/>
  <c r="F1396" i="3"/>
  <c r="A1397" i="3"/>
  <c r="B1397" i="3"/>
  <c r="C1397" i="3"/>
  <c r="D1397" i="3"/>
  <c r="E1397" i="3"/>
  <c r="F1397" i="3"/>
  <c r="A1398" i="3"/>
  <c r="B1398" i="3"/>
  <c r="C1398" i="3"/>
  <c r="D1398" i="3"/>
  <c r="E1398" i="3"/>
  <c r="F1398" i="3"/>
  <c r="A1399" i="3"/>
  <c r="B1399" i="3"/>
  <c r="C1399" i="3"/>
  <c r="D1399" i="3"/>
  <c r="E1399" i="3"/>
  <c r="F1399" i="3"/>
  <c r="A1400" i="3"/>
  <c r="B1400" i="3"/>
  <c r="C1400" i="3"/>
  <c r="D1400" i="3"/>
  <c r="E1400" i="3"/>
  <c r="F1400" i="3"/>
  <c r="A1401" i="3"/>
  <c r="B1401" i="3"/>
  <c r="C1401" i="3"/>
  <c r="D1401" i="3"/>
  <c r="E1401" i="3"/>
  <c r="F1401" i="3"/>
  <c r="A1402" i="3"/>
  <c r="B1402" i="3"/>
  <c r="C1402" i="3"/>
  <c r="D1402" i="3"/>
  <c r="E1402" i="3"/>
  <c r="F1402" i="3"/>
  <c r="A1403" i="3"/>
  <c r="B1403" i="3"/>
  <c r="C1403" i="3"/>
  <c r="D1403" i="3"/>
  <c r="E1403" i="3"/>
  <c r="F1403" i="3"/>
  <c r="A1404" i="3"/>
  <c r="B1404" i="3"/>
  <c r="C1404" i="3"/>
  <c r="D1404" i="3"/>
  <c r="E1404" i="3"/>
  <c r="F1404" i="3"/>
  <c r="A1405" i="3"/>
  <c r="B1405" i="3"/>
  <c r="C1405" i="3"/>
  <c r="D1405" i="3"/>
  <c r="E1405" i="3"/>
  <c r="F1405" i="3"/>
  <c r="A1406" i="3"/>
  <c r="B1406" i="3"/>
  <c r="C1406" i="3"/>
  <c r="D1406" i="3"/>
  <c r="E1406" i="3"/>
  <c r="F1406" i="3"/>
  <c r="A1407" i="3"/>
  <c r="B1407" i="3"/>
  <c r="C1407" i="3"/>
  <c r="D1407" i="3"/>
  <c r="E1407" i="3"/>
  <c r="F1407" i="3"/>
  <c r="A1408" i="3"/>
  <c r="B1408" i="3"/>
  <c r="C1408" i="3"/>
  <c r="D1408" i="3"/>
  <c r="E1408" i="3"/>
  <c r="F1408" i="3"/>
  <c r="A1409" i="3"/>
  <c r="B1409" i="3"/>
  <c r="C1409" i="3"/>
  <c r="D1409" i="3"/>
  <c r="E1409" i="3"/>
  <c r="F1409" i="3"/>
  <c r="A1410" i="3"/>
  <c r="B1410" i="3"/>
  <c r="C1410" i="3"/>
  <c r="D1410" i="3"/>
  <c r="E1410" i="3"/>
  <c r="F1410" i="3"/>
  <c r="A1411" i="3"/>
  <c r="B1411" i="3"/>
  <c r="C1411" i="3"/>
  <c r="D1411" i="3"/>
  <c r="E1411" i="3"/>
  <c r="F1411" i="3"/>
  <c r="A1412" i="3"/>
  <c r="B1412" i="3"/>
  <c r="C1412" i="3"/>
  <c r="D1412" i="3"/>
  <c r="E1412" i="3"/>
  <c r="F1412" i="3"/>
  <c r="A1413" i="3"/>
  <c r="B1413" i="3"/>
  <c r="C1413" i="3"/>
  <c r="D1413" i="3"/>
  <c r="E1413" i="3"/>
  <c r="F1413" i="3"/>
  <c r="A1414" i="3"/>
  <c r="B1414" i="3"/>
  <c r="C1414" i="3"/>
  <c r="D1414" i="3"/>
  <c r="E1414" i="3"/>
  <c r="F1414" i="3"/>
  <c r="A1415" i="3"/>
  <c r="B1415" i="3"/>
  <c r="C1415" i="3"/>
  <c r="D1415" i="3"/>
  <c r="E1415" i="3"/>
  <c r="F1415" i="3"/>
  <c r="A1416" i="3"/>
  <c r="B1416" i="3"/>
  <c r="C1416" i="3"/>
  <c r="D1416" i="3"/>
  <c r="E1416" i="3"/>
  <c r="F1416" i="3"/>
  <c r="A1417" i="3"/>
  <c r="B1417" i="3"/>
  <c r="C1417" i="3"/>
  <c r="D1417" i="3"/>
  <c r="E1417" i="3"/>
  <c r="F1417" i="3"/>
  <c r="A1418" i="3"/>
  <c r="B1418" i="3"/>
  <c r="C1418" i="3"/>
  <c r="D1418" i="3"/>
  <c r="E1418" i="3"/>
  <c r="F1418" i="3"/>
  <c r="A1419" i="3"/>
  <c r="B1419" i="3"/>
  <c r="C1419" i="3"/>
  <c r="D1419" i="3"/>
  <c r="E1419" i="3"/>
  <c r="F1419" i="3"/>
  <c r="A1420" i="3"/>
  <c r="B1420" i="3"/>
  <c r="C1420" i="3"/>
  <c r="D1420" i="3"/>
  <c r="E1420" i="3"/>
  <c r="F1420" i="3"/>
  <c r="A1421" i="3"/>
  <c r="B1421" i="3"/>
  <c r="C1421" i="3"/>
  <c r="D1421" i="3"/>
  <c r="E1421" i="3"/>
  <c r="F1421" i="3"/>
  <c r="A1422" i="3"/>
  <c r="B1422" i="3"/>
  <c r="C1422" i="3"/>
  <c r="D1422" i="3"/>
  <c r="E1422" i="3"/>
  <c r="F1422" i="3"/>
  <c r="A1423" i="3"/>
  <c r="B1423" i="3"/>
  <c r="C1423" i="3"/>
  <c r="D1423" i="3"/>
  <c r="E1423" i="3"/>
  <c r="F1423" i="3"/>
  <c r="A1424" i="3"/>
  <c r="B1424" i="3"/>
  <c r="C1424" i="3"/>
  <c r="D1424" i="3"/>
  <c r="E1424" i="3"/>
  <c r="F1424" i="3"/>
  <c r="A1425" i="3"/>
  <c r="B1425" i="3"/>
  <c r="C1425" i="3"/>
  <c r="D1425" i="3"/>
  <c r="E1425" i="3"/>
  <c r="F1425" i="3"/>
  <c r="A1426" i="3"/>
  <c r="B1426" i="3"/>
  <c r="C1426" i="3"/>
  <c r="D1426" i="3"/>
  <c r="E1426" i="3"/>
  <c r="F1426" i="3"/>
  <c r="A1427" i="3"/>
  <c r="B1427" i="3"/>
  <c r="C1427" i="3"/>
  <c r="D1427" i="3"/>
  <c r="E1427" i="3"/>
  <c r="F1427" i="3"/>
  <c r="A1428" i="3"/>
  <c r="B1428" i="3"/>
  <c r="C1428" i="3"/>
  <c r="D1428" i="3"/>
  <c r="E1428" i="3"/>
  <c r="F1428" i="3"/>
  <c r="A1429" i="3"/>
  <c r="B1429" i="3"/>
  <c r="C1429" i="3"/>
  <c r="D1429" i="3"/>
  <c r="E1429" i="3"/>
  <c r="F1429" i="3"/>
  <c r="A1430" i="3"/>
  <c r="B1430" i="3"/>
  <c r="C1430" i="3"/>
  <c r="D1430" i="3"/>
  <c r="E1430" i="3"/>
  <c r="F1430" i="3"/>
  <c r="A1431" i="3"/>
  <c r="B1431" i="3"/>
  <c r="C1431" i="3"/>
  <c r="D1431" i="3"/>
  <c r="E1431" i="3"/>
  <c r="F1431" i="3"/>
  <c r="A1432" i="3"/>
  <c r="B1432" i="3"/>
  <c r="C1432" i="3"/>
  <c r="D1432" i="3"/>
  <c r="E1432" i="3"/>
  <c r="F1432" i="3"/>
  <c r="A1433" i="3"/>
  <c r="B1433" i="3"/>
  <c r="C1433" i="3"/>
  <c r="D1433" i="3"/>
  <c r="E1433" i="3"/>
  <c r="F1433" i="3"/>
  <c r="A1434" i="3"/>
  <c r="B1434" i="3"/>
  <c r="C1434" i="3"/>
  <c r="D1434" i="3"/>
  <c r="E1434" i="3"/>
  <c r="F1434" i="3"/>
  <c r="A1435" i="3"/>
  <c r="B1435" i="3"/>
  <c r="C1435" i="3"/>
  <c r="D1435" i="3"/>
  <c r="E1435" i="3"/>
  <c r="F1435" i="3"/>
  <c r="A1436" i="3"/>
  <c r="B1436" i="3"/>
  <c r="C1436" i="3"/>
  <c r="D1436" i="3"/>
  <c r="E1436" i="3"/>
  <c r="F1436" i="3"/>
  <c r="A1437" i="3"/>
  <c r="B1437" i="3"/>
  <c r="C1437" i="3"/>
  <c r="D1437" i="3"/>
  <c r="E1437" i="3"/>
  <c r="F1437" i="3"/>
  <c r="A1438" i="3"/>
  <c r="B1438" i="3"/>
  <c r="C1438" i="3"/>
  <c r="D1438" i="3"/>
  <c r="E1438" i="3"/>
  <c r="F1438" i="3"/>
  <c r="A1439" i="3"/>
  <c r="B1439" i="3"/>
  <c r="C1439" i="3"/>
  <c r="D1439" i="3"/>
  <c r="E1439" i="3"/>
  <c r="F1439" i="3"/>
  <c r="A1440" i="3"/>
  <c r="B1440" i="3"/>
  <c r="C1440" i="3"/>
  <c r="D1440" i="3"/>
  <c r="E1440" i="3"/>
  <c r="F1440" i="3"/>
  <c r="A1441" i="3"/>
  <c r="B1441" i="3"/>
  <c r="C1441" i="3"/>
  <c r="D1441" i="3"/>
  <c r="E1441" i="3"/>
  <c r="F1441" i="3"/>
  <c r="A1442" i="3"/>
  <c r="B1442" i="3"/>
  <c r="C1442" i="3"/>
  <c r="D1442" i="3"/>
  <c r="E1442" i="3"/>
  <c r="F1442" i="3"/>
  <c r="A1443" i="3"/>
  <c r="B1443" i="3"/>
  <c r="C1443" i="3"/>
  <c r="D1443" i="3"/>
  <c r="E1443" i="3"/>
  <c r="F1443" i="3"/>
  <c r="A1444" i="3"/>
  <c r="B1444" i="3"/>
  <c r="C1444" i="3"/>
  <c r="D1444" i="3"/>
  <c r="E1444" i="3"/>
  <c r="F1444" i="3"/>
  <c r="A1445" i="3"/>
  <c r="B1445" i="3"/>
  <c r="C1445" i="3"/>
  <c r="D1445" i="3"/>
  <c r="E1445" i="3"/>
  <c r="F1445" i="3"/>
  <c r="A1446" i="3"/>
  <c r="B1446" i="3"/>
  <c r="C1446" i="3"/>
  <c r="D1446" i="3"/>
  <c r="E1446" i="3"/>
  <c r="F1446" i="3"/>
  <c r="A1447" i="3"/>
  <c r="B1447" i="3"/>
  <c r="C1447" i="3"/>
  <c r="D1447" i="3"/>
  <c r="E1447" i="3"/>
  <c r="F1447" i="3"/>
  <c r="A1448" i="3"/>
  <c r="B1448" i="3"/>
  <c r="C1448" i="3"/>
  <c r="D1448" i="3"/>
  <c r="E1448" i="3"/>
  <c r="F1448" i="3"/>
  <c r="A1449" i="3"/>
  <c r="B1449" i="3"/>
  <c r="C1449" i="3"/>
  <c r="D1449" i="3"/>
  <c r="E1449" i="3"/>
  <c r="F1449" i="3"/>
  <c r="A1450" i="3"/>
  <c r="B1450" i="3"/>
  <c r="C1450" i="3"/>
  <c r="D1450" i="3"/>
  <c r="E1450" i="3"/>
  <c r="F1450" i="3"/>
  <c r="A1451" i="3"/>
  <c r="B1451" i="3"/>
  <c r="C1451" i="3"/>
  <c r="D1451" i="3"/>
  <c r="E1451" i="3"/>
  <c r="F1451" i="3"/>
  <c r="A1452" i="3"/>
  <c r="B1452" i="3"/>
  <c r="C1452" i="3"/>
  <c r="D1452" i="3"/>
  <c r="E1452" i="3"/>
  <c r="F1452" i="3"/>
  <c r="A1453" i="3"/>
  <c r="B1453" i="3"/>
  <c r="C1453" i="3"/>
  <c r="D1453" i="3"/>
  <c r="E1453" i="3"/>
  <c r="F1453" i="3"/>
  <c r="A1454" i="3"/>
  <c r="B1454" i="3"/>
  <c r="C1454" i="3"/>
  <c r="D1454" i="3"/>
  <c r="E1454" i="3"/>
  <c r="F1454" i="3"/>
  <c r="A1455" i="3"/>
  <c r="B1455" i="3"/>
  <c r="C1455" i="3"/>
  <c r="D1455" i="3"/>
  <c r="E1455" i="3"/>
  <c r="F1455" i="3"/>
  <c r="A1456" i="3"/>
  <c r="B1456" i="3"/>
  <c r="C1456" i="3"/>
  <c r="D1456" i="3"/>
  <c r="E1456" i="3"/>
  <c r="F1456" i="3"/>
  <c r="A1457" i="3"/>
  <c r="B1457" i="3"/>
  <c r="C1457" i="3"/>
  <c r="D1457" i="3"/>
  <c r="E1457" i="3"/>
  <c r="F1457" i="3"/>
  <c r="A1458" i="3"/>
  <c r="B1458" i="3"/>
  <c r="C1458" i="3"/>
  <c r="D1458" i="3"/>
  <c r="E1458" i="3"/>
  <c r="F1458" i="3"/>
  <c r="A1459" i="3"/>
  <c r="B1459" i="3"/>
  <c r="C1459" i="3"/>
  <c r="D1459" i="3"/>
  <c r="E1459" i="3"/>
  <c r="F1459" i="3"/>
  <c r="A1460" i="3"/>
  <c r="B1460" i="3"/>
  <c r="C1460" i="3"/>
  <c r="D1460" i="3"/>
  <c r="E1460" i="3"/>
  <c r="F1460" i="3"/>
  <c r="A1461" i="3"/>
  <c r="B1461" i="3"/>
  <c r="C1461" i="3"/>
  <c r="D1461" i="3"/>
  <c r="E1461" i="3"/>
  <c r="F1461" i="3"/>
  <c r="A1462" i="3"/>
  <c r="B1462" i="3"/>
  <c r="C1462" i="3"/>
  <c r="D1462" i="3"/>
  <c r="E1462" i="3"/>
  <c r="F1462" i="3"/>
  <c r="A1463" i="3"/>
  <c r="B1463" i="3"/>
  <c r="C1463" i="3"/>
  <c r="D1463" i="3"/>
  <c r="E1463" i="3"/>
  <c r="F1463" i="3"/>
  <c r="A1464" i="3"/>
  <c r="B1464" i="3"/>
  <c r="C1464" i="3"/>
  <c r="D1464" i="3"/>
  <c r="E1464" i="3"/>
  <c r="F1464" i="3"/>
  <c r="A1465" i="3"/>
  <c r="B1465" i="3"/>
  <c r="C1465" i="3"/>
  <c r="D1465" i="3"/>
  <c r="E1465" i="3"/>
  <c r="F1465" i="3"/>
  <c r="A1466" i="3"/>
  <c r="B1466" i="3"/>
  <c r="C1466" i="3"/>
  <c r="D1466" i="3"/>
  <c r="E1466" i="3"/>
  <c r="F1466" i="3"/>
  <c r="A1467" i="3"/>
  <c r="B1467" i="3"/>
  <c r="C1467" i="3"/>
  <c r="D1467" i="3"/>
  <c r="E1467" i="3"/>
  <c r="F1467" i="3"/>
  <c r="A1468" i="3"/>
  <c r="B1468" i="3"/>
  <c r="C1468" i="3"/>
  <c r="D1468" i="3"/>
  <c r="E1468" i="3"/>
  <c r="F1468" i="3"/>
  <c r="A1469" i="3"/>
  <c r="B1469" i="3"/>
  <c r="C1469" i="3"/>
  <c r="D1469" i="3"/>
  <c r="E1469" i="3"/>
  <c r="F1469" i="3"/>
  <c r="A1470" i="3"/>
  <c r="B1470" i="3"/>
  <c r="C1470" i="3"/>
  <c r="D1470" i="3"/>
  <c r="E1470" i="3"/>
  <c r="F1470" i="3"/>
  <c r="A1471" i="3"/>
  <c r="B1471" i="3"/>
  <c r="C1471" i="3"/>
  <c r="D1471" i="3"/>
  <c r="E1471" i="3"/>
  <c r="F1471" i="3"/>
  <c r="A1472" i="3"/>
  <c r="B1472" i="3"/>
  <c r="C1472" i="3"/>
  <c r="D1472" i="3"/>
  <c r="E1472" i="3"/>
  <c r="F1472" i="3"/>
  <c r="A1473" i="3"/>
  <c r="B1473" i="3"/>
  <c r="C1473" i="3"/>
  <c r="D1473" i="3"/>
  <c r="E1473" i="3"/>
  <c r="F1473" i="3"/>
  <c r="A1474" i="3"/>
  <c r="B1474" i="3"/>
  <c r="C1474" i="3"/>
  <c r="D1474" i="3"/>
  <c r="E1474" i="3"/>
  <c r="F1474" i="3"/>
  <c r="A1475" i="3"/>
  <c r="B1475" i="3"/>
  <c r="C1475" i="3"/>
  <c r="D1475" i="3"/>
  <c r="E1475" i="3"/>
  <c r="F1475" i="3"/>
  <c r="A1476" i="3"/>
  <c r="B1476" i="3"/>
  <c r="C1476" i="3"/>
  <c r="D1476" i="3"/>
  <c r="E1476" i="3"/>
  <c r="F1476" i="3"/>
  <c r="A1477" i="3"/>
  <c r="B1477" i="3"/>
  <c r="C1477" i="3"/>
  <c r="D1477" i="3"/>
  <c r="E1477" i="3"/>
  <c r="F1477" i="3"/>
  <c r="A1478" i="3"/>
  <c r="B1478" i="3"/>
  <c r="C1478" i="3"/>
  <c r="D1478" i="3"/>
  <c r="E1478" i="3"/>
  <c r="F1478" i="3"/>
  <c r="A1479" i="3"/>
  <c r="B1479" i="3"/>
  <c r="C1479" i="3"/>
  <c r="D1479" i="3"/>
  <c r="E1479" i="3"/>
  <c r="F1479" i="3"/>
  <c r="A1480" i="3"/>
  <c r="B1480" i="3"/>
  <c r="C1480" i="3"/>
  <c r="D1480" i="3"/>
  <c r="E1480" i="3"/>
  <c r="F1480" i="3"/>
  <c r="A1481" i="3"/>
  <c r="B1481" i="3"/>
  <c r="C1481" i="3"/>
  <c r="D1481" i="3"/>
  <c r="E1481" i="3"/>
  <c r="F1481" i="3"/>
  <c r="A1482" i="3"/>
  <c r="B1482" i="3"/>
  <c r="C1482" i="3"/>
  <c r="D1482" i="3"/>
  <c r="E1482" i="3"/>
  <c r="F1482" i="3"/>
  <c r="A1483" i="3"/>
  <c r="B1483" i="3"/>
  <c r="C1483" i="3"/>
  <c r="D1483" i="3"/>
  <c r="E1483" i="3"/>
  <c r="F1483" i="3"/>
  <c r="A1484" i="3"/>
  <c r="B1484" i="3"/>
  <c r="C1484" i="3"/>
  <c r="D1484" i="3"/>
  <c r="E1484" i="3"/>
  <c r="F1484" i="3"/>
  <c r="A1485" i="3"/>
  <c r="B1485" i="3"/>
  <c r="C1485" i="3"/>
  <c r="D1485" i="3"/>
  <c r="E1485" i="3"/>
  <c r="F1485" i="3"/>
  <c r="A1486" i="3"/>
  <c r="B1486" i="3"/>
  <c r="C1486" i="3"/>
  <c r="D1486" i="3"/>
  <c r="E1486" i="3"/>
  <c r="F1486" i="3"/>
  <c r="A1487" i="3"/>
  <c r="B1487" i="3"/>
  <c r="C1487" i="3"/>
  <c r="D1487" i="3"/>
  <c r="E1487" i="3"/>
  <c r="F1487" i="3"/>
  <c r="A1488" i="3"/>
  <c r="B1488" i="3"/>
  <c r="C1488" i="3"/>
  <c r="D1488" i="3"/>
  <c r="E1488" i="3"/>
  <c r="F1488" i="3"/>
  <c r="A1489" i="3"/>
  <c r="B1489" i="3"/>
  <c r="C1489" i="3"/>
  <c r="D1489" i="3"/>
  <c r="E1489" i="3"/>
  <c r="F1489" i="3"/>
  <c r="A1490" i="3"/>
  <c r="B1490" i="3"/>
  <c r="C1490" i="3"/>
  <c r="D1490" i="3"/>
  <c r="E1490" i="3"/>
  <c r="F1490" i="3"/>
  <c r="A1491" i="3"/>
  <c r="B1491" i="3"/>
  <c r="C1491" i="3"/>
  <c r="D1491" i="3"/>
  <c r="E1491" i="3"/>
  <c r="F1491" i="3"/>
  <c r="A1492" i="3"/>
  <c r="B1492" i="3"/>
  <c r="C1492" i="3"/>
  <c r="D1492" i="3"/>
  <c r="E1492" i="3"/>
  <c r="F1492" i="3"/>
  <c r="A1493" i="3"/>
  <c r="B1493" i="3"/>
  <c r="C1493" i="3"/>
  <c r="D1493" i="3"/>
  <c r="E1493" i="3"/>
  <c r="F1493" i="3"/>
  <c r="A1494" i="3"/>
  <c r="B1494" i="3"/>
  <c r="C1494" i="3"/>
  <c r="D1494" i="3"/>
  <c r="E1494" i="3"/>
  <c r="F1494" i="3"/>
  <c r="A1495" i="3"/>
  <c r="B1495" i="3"/>
  <c r="C1495" i="3"/>
  <c r="D1495" i="3"/>
  <c r="E1495" i="3"/>
  <c r="F1495" i="3"/>
  <c r="A1496" i="3"/>
  <c r="B1496" i="3"/>
  <c r="C1496" i="3"/>
  <c r="D1496" i="3"/>
  <c r="E1496" i="3"/>
  <c r="F1496" i="3"/>
  <c r="A1497" i="3"/>
  <c r="B1497" i="3"/>
  <c r="C1497" i="3"/>
  <c r="D1497" i="3"/>
  <c r="E1497" i="3"/>
  <c r="F1497" i="3"/>
  <c r="A1498" i="3"/>
  <c r="B1498" i="3"/>
  <c r="C1498" i="3"/>
  <c r="D1498" i="3"/>
  <c r="E1498" i="3"/>
  <c r="F1498" i="3"/>
  <c r="A1499" i="3"/>
  <c r="B1499" i="3"/>
  <c r="C1499" i="3"/>
  <c r="D1499" i="3"/>
  <c r="E1499" i="3"/>
  <c r="F1499" i="3"/>
  <c r="A1500" i="3"/>
  <c r="B1500" i="3"/>
  <c r="C1500" i="3"/>
  <c r="D1500" i="3"/>
  <c r="E1500" i="3"/>
  <c r="F1500" i="3"/>
  <c r="A1501" i="3"/>
  <c r="B1501" i="3"/>
  <c r="C1501" i="3"/>
  <c r="D1501" i="3"/>
  <c r="E1501" i="3"/>
  <c r="F1501" i="3"/>
  <c r="A1502" i="3"/>
  <c r="B1502" i="3"/>
  <c r="C1502" i="3"/>
  <c r="D1502" i="3"/>
  <c r="E1502" i="3"/>
  <c r="F1502" i="3"/>
  <c r="A1503" i="3"/>
  <c r="B1503" i="3"/>
  <c r="C1503" i="3"/>
  <c r="D1503" i="3"/>
  <c r="E1503" i="3"/>
  <c r="F1503" i="3"/>
  <c r="A1504" i="3"/>
  <c r="B1504" i="3"/>
  <c r="C1504" i="3"/>
  <c r="D1504" i="3"/>
  <c r="E1504" i="3"/>
  <c r="F1504" i="3"/>
  <c r="A1505" i="3"/>
  <c r="B1505" i="3"/>
  <c r="C1505" i="3"/>
  <c r="D1505" i="3"/>
  <c r="E1505" i="3"/>
  <c r="F1505" i="3"/>
  <c r="A1506" i="3"/>
  <c r="B1506" i="3"/>
  <c r="C1506" i="3"/>
  <c r="D1506" i="3"/>
  <c r="E1506" i="3"/>
  <c r="F1506" i="3"/>
  <c r="A1507" i="3"/>
  <c r="B1507" i="3"/>
  <c r="C1507" i="3"/>
  <c r="D1507" i="3"/>
  <c r="E1507" i="3"/>
  <c r="F1507" i="3"/>
  <c r="A1508" i="3"/>
  <c r="B1508" i="3"/>
  <c r="C1508" i="3"/>
  <c r="D1508" i="3"/>
  <c r="E1508" i="3"/>
  <c r="F1508" i="3"/>
  <c r="A1509" i="3"/>
  <c r="B1509" i="3"/>
  <c r="C1509" i="3"/>
  <c r="D1509" i="3"/>
  <c r="E1509" i="3"/>
  <c r="F1509" i="3"/>
  <c r="A1510" i="3"/>
  <c r="B1510" i="3"/>
  <c r="C1510" i="3"/>
  <c r="D1510" i="3"/>
  <c r="E1510" i="3"/>
  <c r="F1510" i="3"/>
  <c r="A1511" i="3"/>
  <c r="B1511" i="3"/>
  <c r="C1511" i="3"/>
  <c r="D1511" i="3"/>
  <c r="E1511" i="3"/>
  <c r="F1511" i="3"/>
  <c r="A1512" i="3"/>
  <c r="B1512" i="3"/>
  <c r="C1512" i="3"/>
  <c r="D1512" i="3"/>
  <c r="E1512" i="3"/>
  <c r="F1512" i="3"/>
  <c r="A1513" i="3"/>
  <c r="B1513" i="3"/>
  <c r="C1513" i="3"/>
  <c r="D1513" i="3"/>
  <c r="E1513" i="3"/>
  <c r="F1513" i="3"/>
  <c r="A1514" i="3"/>
  <c r="B1514" i="3"/>
  <c r="C1514" i="3"/>
  <c r="D1514" i="3"/>
  <c r="E1514" i="3"/>
  <c r="F1514" i="3"/>
  <c r="A1515" i="3"/>
  <c r="B1515" i="3"/>
  <c r="C1515" i="3"/>
  <c r="D1515" i="3"/>
  <c r="E1515" i="3"/>
  <c r="F1515" i="3"/>
  <c r="A1516" i="3"/>
  <c r="B1516" i="3"/>
  <c r="C1516" i="3"/>
  <c r="D1516" i="3"/>
  <c r="E1516" i="3"/>
  <c r="F1516" i="3"/>
  <c r="A1517" i="3"/>
  <c r="B1517" i="3"/>
  <c r="C1517" i="3"/>
  <c r="D1517" i="3"/>
  <c r="E1517" i="3"/>
  <c r="F1517" i="3"/>
  <c r="A1518" i="3"/>
  <c r="B1518" i="3"/>
  <c r="C1518" i="3"/>
  <c r="D1518" i="3"/>
  <c r="E1518" i="3"/>
  <c r="F1518" i="3"/>
  <c r="A1519" i="3"/>
  <c r="B1519" i="3"/>
  <c r="C1519" i="3"/>
  <c r="D1519" i="3"/>
  <c r="E1519" i="3"/>
  <c r="F1519" i="3"/>
  <c r="A1520" i="3"/>
  <c r="B1520" i="3"/>
  <c r="C1520" i="3"/>
  <c r="D1520" i="3"/>
  <c r="E1520" i="3"/>
  <c r="F1520" i="3"/>
  <c r="A1521" i="3"/>
  <c r="B1521" i="3"/>
  <c r="C1521" i="3"/>
  <c r="D1521" i="3"/>
  <c r="E1521" i="3"/>
  <c r="F1521" i="3"/>
  <c r="A1522" i="3"/>
  <c r="B1522" i="3"/>
  <c r="C1522" i="3"/>
  <c r="D1522" i="3"/>
  <c r="E1522" i="3"/>
  <c r="F1522" i="3"/>
  <c r="A1523" i="3"/>
  <c r="B1523" i="3"/>
  <c r="C1523" i="3"/>
  <c r="D1523" i="3"/>
  <c r="E1523" i="3"/>
  <c r="F1523" i="3"/>
  <c r="A1524" i="3"/>
  <c r="B1524" i="3"/>
  <c r="C1524" i="3"/>
  <c r="D1524" i="3"/>
  <c r="E1524" i="3"/>
  <c r="F1524" i="3"/>
  <c r="A1525" i="3"/>
  <c r="B1525" i="3"/>
  <c r="C1525" i="3"/>
  <c r="D1525" i="3"/>
  <c r="E1525" i="3"/>
  <c r="F1525" i="3"/>
  <c r="A1526" i="3"/>
  <c r="B1526" i="3"/>
  <c r="C1526" i="3"/>
  <c r="D1526" i="3"/>
  <c r="E1526" i="3"/>
  <c r="F1526" i="3"/>
  <c r="A1527" i="3"/>
  <c r="B1527" i="3"/>
  <c r="C1527" i="3"/>
  <c r="D1527" i="3"/>
  <c r="E1527" i="3"/>
  <c r="F1527" i="3"/>
  <c r="A1528" i="3"/>
  <c r="B1528" i="3"/>
  <c r="C1528" i="3"/>
  <c r="D1528" i="3"/>
  <c r="E1528" i="3"/>
  <c r="F1528" i="3"/>
  <c r="A1529" i="3"/>
  <c r="B1529" i="3"/>
  <c r="C1529" i="3"/>
  <c r="D1529" i="3"/>
  <c r="E1529" i="3"/>
  <c r="F1529" i="3"/>
  <c r="A1530" i="3"/>
  <c r="B1530" i="3"/>
  <c r="C1530" i="3"/>
  <c r="D1530" i="3"/>
  <c r="E1530" i="3"/>
  <c r="F1530" i="3"/>
  <c r="A1531" i="3"/>
  <c r="B1531" i="3"/>
  <c r="C1531" i="3"/>
  <c r="D1531" i="3"/>
  <c r="E1531" i="3"/>
  <c r="F1531" i="3"/>
  <c r="A1532" i="3"/>
  <c r="B1532" i="3"/>
  <c r="C1532" i="3"/>
  <c r="D1532" i="3"/>
  <c r="E1532" i="3"/>
  <c r="F1532" i="3"/>
  <c r="A1533" i="3"/>
  <c r="B1533" i="3"/>
  <c r="C1533" i="3"/>
  <c r="D1533" i="3"/>
  <c r="E1533" i="3"/>
  <c r="F1533" i="3"/>
  <c r="A1534" i="3"/>
  <c r="B1534" i="3"/>
  <c r="C1534" i="3"/>
  <c r="D1534" i="3"/>
  <c r="E1534" i="3"/>
  <c r="F1534" i="3"/>
  <c r="A1535" i="3"/>
  <c r="B1535" i="3"/>
  <c r="C1535" i="3"/>
  <c r="D1535" i="3"/>
  <c r="E1535" i="3"/>
  <c r="F1535" i="3"/>
  <c r="A1536" i="3"/>
  <c r="B1536" i="3"/>
  <c r="C1536" i="3"/>
  <c r="D1536" i="3"/>
  <c r="E1536" i="3"/>
  <c r="F1536" i="3"/>
  <c r="A1537" i="3"/>
  <c r="B1537" i="3"/>
  <c r="C1537" i="3"/>
  <c r="D1537" i="3"/>
  <c r="E1537" i="3"/>
  <c r="F1537" i="3"/>
  <c r="A1538" i="3"/>
  <c r="B1538" i="3"/>
  <c r="C1538" i="3"/>
  <c r="D1538" i="3"/>
  <c r="E1538" i="3"/>
  <c r="F1538" i="3"/>
  <c r="A1539" i="3"/>
  <c r="B1539" i="3"/>
  <c r="C1539" i="3"/>
  <c r="D1539" i="3"/>
  <c r="E1539" i="3"/>
  <c r="F1539" i="3"/>
  <c r="A1540" i="3"/>
  <c r="B1540" i="3"/>
  <c r="C1540" i="3"/>
  <c r="D1540" i="3"/>
  <c r="E1540" i="3"/>
  <c r="F1540" i="3"/>
  <c r="A1541" i="3"/>
  <c r="B1541" i="3"/>
  <c r="C1541" i="3"/>
  <c r="D1541" i="3"/>
  <c r="E1541" i="3"/>
  <c r="F1541" i="3"/>
  <c r="A1542" i="3"/>
  <c r="B1542" i="3"/>
  <c r="C1542" i="3"/>
  <c r="D1542" i="3"/>
  <c r="E1542" i="3"/>
  <c r="F1542" i="3"/>
  <c r="A1543" i="3"/>
  <c r="B1543" i="3"/>
  <c r="C1543" i="3"/>
  <c r="D1543" i="3"/>
  <c r="E1543" i="3"/>
  <c r="F1543" i="3"/>
  <c r="A1544" i="3"/>
  <c r="B1544" i="3"/>
  <c r="C1544" i="3"/>
  <c r="D1544" i="3"/>
  <c r="E1544" i="3"/>
  <c r="F1544" i="3"/>
  <c r="A1545" i="3"/>
  <c r="B1545" i="3"/>
  <c r="C1545" i="3"/>
  <c r="D1545" i="3"/>
  <c r="E1545" i="3"/>
  <c r="F1545" i="3"/>
  <c r="A1546" i="3"/>
  <c r="B1546" i="3"/>
  <c r="C1546" i="3"/>
  <c r="D1546" i="3"/>
  <c r="E1546" i="3"/>
  <c r="F1546" i="3"/>
  <c r="A1547" i="3"/>
  <c r="B1547" i="3"/>
  <c r="C1547" i="3"/>
  <c r="D1547" i="3"/>
  <c r="E1547" i="3"/>
  <c r="F1547" i="3"/>
  <c r="A1548" i="3"/>
  <c r="B1548" i="3"/>
  <c r="C1548" i="3"/>
  <c r="D1548" i="3"/>
  <c r="E1548" i="3"/>
  <c r="F1548" i="3"/>
  <c r="A1549" i="3"/>
  <c r="B1549" i="3"/>
  <c r="C1549" i="3"/>
  <c r="D1549" i="3"/>
  <c r="E1549" i="3"/>
  <c r="F1549" i="3"/>
  <c r="A1550" i="3"/>
  <c r="B1550" i="3"/>
  <c r="C1550" i="3"/>
  <c r="D1550" i="3"/>
  <c r="E1550" i="3"/>
  <c r="F1550" i="3"/>
  <c r="A1551" i="3"/>
  <c r="B1551" i="3"/>
  <c r="C1551" i="3"/>
  <c r="D1551" i="3"/>
  <c r="E1551" i="3"/>
  <c r="F1551" i="3"/>
  <c r="A1552" i="3"/>
  <c r="B1552" i="3"/>
  <c r="C1552" i="3"/>
  <c r="D1552" i="3"/>
  <c r="E1552" i="3"/>
  <c r="F1552" i="3"/>
  <c r="A1553" i="3"/>
  <c r="B1553" i="3"/>
  <c r="C1553" i="3"/>
  <c r="D1553" i="3"/>
  <c r="E1553" i="3"/>
  <c r="F1553" i="3"/>
  <c r="A1554" i="3"/>
  <c r="B1554" i="3"/>
  <c r="C1554" i="3"/>
  <c r="D1554" i="3"/>
  <c r="E1554" i="3"/>
  <c r="F1554" i="3"/>
  <c r="A1555" i="3"/>
  <c r="B1555" i="3"/>
  <c r="C1555" i="3"/>
  <c r="D1555" i="3"/>
  <c r="E1555" i="3"/>
  <c r="F1555" i="3"/>
  <c r="A1556" i="3"/>
  <c r="B1556" i="3"/>
  <c r="C1556" i="3"/>
  <c r="D1556" i="3"/>
  <c r="E1556" i="3"/>
  <c r="F1556" i="3"/>
  <c r="A1557" i="3"/>
  <c r="B1557" i="3"/>
  <c r="C1557" i="3"/>
  <c r="D1557" i="3"/>
  <c r="E1557" i="3"/>
  <c r="F1557" i="3"/>
  <c r="A1558" i="3"/>
  <c r="B1558" i="3"/>
  <c r="C1558" i="3"/>
  <c r="D1558" i="3"/>
  <c r="E1558" i="3"/>
  <c r="F1558" i="3"/>
  <c r="A1559" i="3"/>
  <c r="B1559" i="3"/>
  <c r="C1559" i="3"/>
  <c r="D1559" i="3"/>
  <c r="E1559" i="3"/>
  <c r="F1559" i="3"/>
  <c r="A1560" i="3"/>
  <c r="B1560" i="3"/>
  <c r="C1560" i="3"/>
  <c r="D1560" i="3"/>
  <c r="E1560" i="3"/>
  <c r="F1560" i="3"/>
  <c r="A1561" i="3"/>
  <c r="B1561" i="3"/>
  <c r="C1561" i="3"/>
  <c r="D1561" i="3"/>
  <c r="E1561" i="3"/>
  <c r="F1561" i="3"/>
  <c r="A1562" i="3"/>
  <c r="B1562" i="3"/>
  <c r="C1562" i="3"/>
  <c r="D1562" i="3"/>
  <c r="E1562" i="3"/>
  <c r="F1562" i="3"/>
  <c r="A1563" i="3"/>
  <c r="B1563" i="3"/>
  <c r="C1563" i="3"/>
  <c r="D1563" i="3"/>
  <c r="E1563" i="3"/>
  <c r="F1563" i="3"/>
  <c r="A1564" i="3"/>
  <c r="B1564" i="3"/>
  <c r="C1564" i="3"/>
  <c r="D1564" i="3"/>
  <c r="E1564" i="3"/>
  <c r="F1564" i="3"/>
  <c r="A1565" i="3"/>
  <c r="B1565" i="3"/>
  <c r="C1565" i="3"/>
  <c r="D1565" i="3"/>
  <c r="E1565" i="3"/>
  <c r="F1565" i="3"/>
  <c r="A1566" i="3"/>
  <c r="B1566" i="3"/>
  <c r="C1566" i="3"/>
  <c r="D1566" i="3"/>
  <c r="E1566" i="3"/>
  <c r="F1566" i="3"/>
  <c r="A1567" i="3"/>
  <c r="B1567" i="3"/>
  <c r="C1567" i="3"/>
  <c r="D1567" i="3"/>
  <c r="E1567" i="3"/>
  <c r="F1567" i="3"/>
  <c r="A1568" i="3"/>
  <c r="B1568" i="3"/>
  <c r="C1568" i="3"/>
  <c r="D1568" i="3"/>
  <c r="E1568" i="3"/>
  <c r="F1568" i="3"/>
  <c r="A1569" i="3"/>
  <c r="B1569" i="3"/>
  <c r="C1569" i="3"/>
  <c r="D1569" i="3"/>
  <c r="E1569" i="3"/>
  <c r="F1569" i="3"/>
  <c r="A1570" i="3"/>
  <c r="B1570" i="3"/>
  <c r="C1570" i="3"/>
  <c r="D1570" i="3"/>
  <c r="E1570" i="3"/>
  <c r="F1570" i="3"/>
  <c r="A1571" i="3"/>
  <c r="B1571" i="3"/>
  <c r="C1571" i="3"/>
  <c r="D1571" i="3"/>
  <c r="E1571" i="3"/>
  <c r="F1571" i="3"/>
  <c r="A1572" i="3"/>
  <c r="B1572" i="3"/>
  <c r="C1572" i="3"/>
  <c r="D1572" i="3"/>
  <c r="E1572" i="3"/>
  <c r="F1572" i="3"/>
  <c r="A1573" i="3"/>
  <c r="B1573" i="3"/>
  <c r="C1573" i="3"/>
  <c r="D1573" i="3"/>
  <c r="E1573" i="3"/>
  <c r="F1573" i="3"/>
  <c r="A1574" i="3"/>
  <c r="B1574" i="3"/>
  <c r="C1574" i="3"/>
  <c r="D1574" i="3"/>
  <c r="E1574" i="3"/>
  <c r="F1574" i="3"/>
  <c r="A1575" i="3"/>
  <c r="B1575" i="3"/>
  <c r="C1575" i="3"/>
  <c r="D1575" i="3"/>
  <c r="E1575" i="3"/>
  <c r="F1575" i="3"/>
  <c r="A1576" i="3"/>
  <c r="B1576" i="3"/>
  <c r="C1576" i="3"/>
  <c r="D1576" i="3"/>
  <c r="E1576" i="3"/>
  <c r="F1576" i="3"/>
  <c r="A1577" i="3"/>
  <c r="B1577" i="3"/>
  <c r="C1577" i="3"/>
  <c r="D1577" i="3"/>
  <c r="E1577" i="3"/>
  <c r="F1577" i="3"/>
  <c r="A1578" i="3"/>
  <c r="B1578" i="3"/>
  <c r="C1578" i="3"/>
  <c r="D1578" i="3"/>
  <c r="E1578" i="3"/>
  <c r="F1578" i="3"/>
  <c r="A1579" i="3"/>
  <c r="B1579" i="3"/>
  <c r="C1579" i="3"/>
  <c r="D1579" i="3"/>
  <c r="E1579" i="3"/>
  <c r="F1579" i="3"/>
  <c r="A1580" i="3"/>
  <c r="B1580" i="3"/>
  <c r="C1580" i="3"/>
  <c r="D1580" i="3"/>
  <c r="E1580" i="3"/>
  <c r="F1580" i="3"/>
  <c r="A1581" i="3"/>
  <c r="B1581" i="3"/>
  <c r="C1581" i="3"/>
  <c r="D1581" i="3"/>
  <c r="E1581" i="3"/>
  <c r="F1581" i="3"/>
  <c r="A1582" i="3"/>
  <c r="B1582" i="3"/>
  <c r="C1582" i="3"/>
  <c r="D1582" i="3"/>
  <c r="E1582" i="3"/>
  <c r="F1582" i="3"/>
  <c r="A1583" i="3"/>
  <c r="B1583" i="3"/>
  <c r="C1583" i="3"/>
  <c r="D1583" i="3"/>
  <c r="E1583" i="3"/>
  <c r="F1583" i="3"/>
  <c r="A1584" i="3"/>
  <c r="B1584" i="3"/>
  <c r="C1584" i="3"/>
  <c r="D1584" i="3"/>
  <c r="E1584" i="3"/>
  <c r="F1584" i="3"/>
  <c r="A1585" i="3"/>
  <c r="B1585" i="3"/>
  <c r="C1585" i="3"/>
  <c r="D1585" i="3"/>
  <c r="E1585" i="3"/>
  <c r="F1585" i="3"/>
  <c r="A1586" i="3"/>
  <c r="B1586" i="3"/>
  <c r="C1586" i="3"/>
  <c r="D1586" i="3"/>
  <c r="E1586" i="3"/>
  <c r="F1586" i="3"/>
  <c r="A1587" i="3"/>
  <c r="B1587" i="3"/>
  <c r="C1587" i="3"/>
  <c r="D1587" i="3"/>
  <c r="E1587" i="3"/>
  <c r="F1587" i="3"/>
  <c r="A1588" i="3"/>
  <c r="B1588" i="3"/>
  <c r="C1588" i="3"/>
  <c r="D1588" i="3"/>
  <c r="E1588" i="3"/>
  <c r="F1588" i="3"/>
  <c r="A1589" i="3"/>
  <c r="B1589" i="3"/>
  <c r="C1589" i="3"/>
  <c r="D1589" i="3"/>
  <c r="E1589" i="3"/>
  <c r="F1589" i="3"/>
  <c r="A1590" i="3"/>
  <c r="B1590" i="3"/>
  <c r="C1590" i="3"/>
  <c r="D1590" i="3"/>
  <c r="E1590" i="3"/>
  <c r="F1590" i="3"/>
  <c r="A1591" i="3"/>
  <c r="B1591" i="3"/>
  <c r="C1591" i="3"/>
  <c r="D1591" i="3"/>
  <c r="E1591" i="3"/>
  <c r="F1591" i="3"/>
  <c r="A1592" i="3"/>
  <c r="B1592" i="3"/>
  <c r="C1592" i="3"/>
  <c r="D1592" i="3"/>
  <c r="E1592" i="3"/>
  <c r="F1592" i="3"/>
  <c r="A1593" i="3"/>
  <c r="B1593" i="3"/>
  <c r="C1593" i="3"/>
  <c r="D1593" i="3"/>
  <c r="E1593" i="3"/>
  <c r="F1593" i="3"/>
  <c r="A1594" i="3"/>
  <c r="B1594" i="3"/>
  <c r="C1594" i="3"/>
  <c r="D1594" i="3"/>
  <c r="E1594" i="3"/>
  <c r="F1594" i="3"/>
  <c r="A1595" i="3"/>
  <c r="B1595" i="3"/>
  <c r="C1595" i="3"/>
  <c r="D1595" i="3"/>
  <c r="E1595" i="3"/>
  <c r="F1595" i="3"/>
  <c r="A1596" i="3"/>
  <c r="B1596" i="3"/>
  <c r="C1596" i="3"/>
  <c r="D1596" i="3"/>
  <c r="E1596" i="3"/>
  <c r="F1596" i="3"/>
  <c r="A1597" i="3"/>
  <c r="B1597" i="3"/>
  <c r="C1597" i="3"/>
  <c r="D1597" i="3"/>
  <c r="E1597" i="3"/>
  <c r="F1597" i="3"/>
  <c r="A1598" i="3"/>
  <c r="B1598" i="3"/>
  <c r="C1598" i="3"/>
  <c r="D1598" i="3"/>
  <c r="E1598" i="3"/>
  <c r="F1598" i="3"/>
  <c r="A1599" i="3"/>
  <c r="B1599" i="3"/>
  <c r="C1599" i="3"/>
  <c r="D1599" i="3"/>
  <c r="E1599" i="3"/>
  <c r="F1599" i="3"/>
  <c r="A1600" i="3"/>
  <c r="B1600" i="3"/>
  <c r="C1600" i="3"/>
  <c r="D1600" i="3"/>
  <c r="E1600" i="3"/>
  <c r="F1600" i="3"/>
  <c r="A1601" i="3"/>
  <c r="B1601" i="3"/>
  <c r="C1601" i="3"/>
  <c r="D1601" i="3"/>
  <c r="E1601" i="3"/>
  <c r="F1601" i="3"/>
  <c r="A1602" i="3"/>
  <c r="B1602" i="3"/>
  <c r="C1602" i="3"/>
  <c r="D1602" i="3"/>
  <c r="E1602" i="3"/>
  <c r="F1602" i="3"/>
  <c r="A1603" i="3"/>
  <c r="B1603" i="3"/>
  <c r="C1603" i="3"/>
  <c r="D1603" i="3"/>
  <c r="E1603" i="3"/>
  <c r="F1603" i="3"/>
  <c r="A1604" i="3"/>
  <c r="B1604" i="3"/>
  <c r="C1604" i="3"/>
  <c r="D1604" i="3"/>
  <c r="E1604" i="3"/>
  <c r="F1604" i="3"/>
  <c r="A1605" i="3"/>
  <c r="B1605" i="3"/>
  <c r="C1605" i="3"/>
  <c r="D1605" i="3"/>
  <c r="E1605" i="3"/>
  <c r="F1605" i="3"/>
  <c r="A1606" i="3"/>
  <c r="B1606" i="3"/>
  <c r="C1606" i="3"/>
  <c r="D1606" i="3"/>
  <c r="E1606" i="3"/>
  <c r="F1606" i="3"/>
  <c r="A1607" i="3"/>
  <c r="B1607" i="3"/>
  <c r="C1607" i="3"/>
  <c r="D1607" i="3"/>
  <c r="E1607" i="3"/>
  <c r="F1607" i="3"/>
  <c r="A1608" i="3"/>
  <c r="B1608" i="3"/>
  <c r="C1608" i="3"/>
  <c r="D1608" i="3"/>
  <c r="E1608" i="3"/>
  <c r="F1608" i="3"/>
  <c r="A1609" i="3"/>
  <c r="B1609" i="3"/>
  <c r="C1609" i="3"/>
  <c r="D1609" i="3"/>
  <c r="E1609" i="3"/>
  <c r="F1609" i="3"/>
  <c r="A1610" i="3"/>
  <c r="B1610" i="3"/>
  <c r="C1610" i="3"/>
  <c r="D1610" i="3"/>
  <c r="E1610" i="3"/>
  <c r="F1610" i="3"/>
  <c r="A1611" i="3"/>
  <c r="B1611" i="3"/>
  <c r="C1611" i="3"/>
  <c r="D1611" i="3"/>
  <c r="E1611" i="3"/>
  <c r="F1611" i="3"/>
  <c r="A1612" i="3"/>
  <c r="B1612" i="3"/>
  <c r="C1612" i="3"/>
  <c r="D1612" i="3"/>
  <c r="E1612" i="3"/>
  <c r="F1612" i="3"/>
  <c r="A1613" i="3"/>
  <c r="B1613" i="3"/>
  <c r="C1613" i="3"/>
  <c r="D1613" i="3"/>
  <c r="E1613" i="3"/>
  <c r="F1613" i="3"/>
  <c r="A1614" i="3"/>
  <c r="B1614" i="3"/>
  <c r="C1614" i="3"/>
  <c r="D1614" i="3"/>
  <c r="E1614" i="3"/>
  <c r="F1614" i="3"/>
  <c r="A1615" i="3"/>
  <c r="B1615" i="3"/>
  <c r="C1615" i="3"/>
  <c r="D1615" i="3"/>
  <c r="E1615" i="3"/>
  <c r="F1615" i="3"/>
  <c r="A1616" i="3"/>
  <c r="B1616" i="3"/>
  <c r="C1616" i="3"/>
  <c r="D1616" i="3"/>
  <c r="E1616" i="3"/>
  <c r="F1616" i="3"/>
  <c r="A1617" i="3"/>
  <c r="B1617" i="3"/>
  <c r="C1617" i="3"/>
  <c r="D1617" i="3"/>
  <c r="E1617" i="3"/>
  <c r="F1617" i="3"/>
  <c r="A1618" i="3"/>
  <c r="B1618" i="3"/>
  <c r="C1618" i="3"/>
  <c r="D1618" i="3"/>
  <c r="E1618" i="3"/>
  <c r="F1618" i="3"/>
  <c r="A1619" i="3"/>
  <c r="B1619" i="3"/>
  <c r="C1619" i="3"/>
  <c r="D1619" i="3"/>
  <c r="E1619" i="3"/>
  <c r="F1619" i="3"/>
  <c r="A1620" i="3"/>
  <c r="B1620" i="3"/>
  <c r="C1620" i="3"/>
  <c r="D1620" i="3"/>
  <c r="E1620" i="3"/>
  <c r="F1620" i="3"/>
  <c r="A1621" i="3"/>
  <c r="B1621" i="3"/>
  <c r="C1621" i="3"/>
  <c r="D1621" i="3"/>
  <c r="E1621" i="3"/>
  <c r="F1621" i="3"/>
  <c r="A1622" i="3"/>
  <c r="B1622" i="3"/>
  <c r="C1622" i="3"/>
  <c r="D1622" i="3"/>
  <c r="E1622" i="3"/>
  <c r="F1622" i="3"/>
  <c r="A1623" i="3"/>
  <c r="B1623" i="3"/>
  <c r="C1623" i="3"/>
  <c r="D1623" i="3"/>
  <c r="E1623" i="3"/>
  <c r="F1623" i="3"/>
  <c r="A1624" i="3"/>
  <c r="B1624" i="3"/>
  <c r="C1624" i="3"/>
  <c r="D1624" i="3"/>
  <c r="E1624" i="3"/>
  <c r="F1624" i="3"/>
  <c r="A1625" i="3"/>
  <c r="B1625" i="3"/>
  <c r="C1625" i="3"/>
  <c r="D1625" i="3"/>
  <c r="E1625" i="3"/>
  <c r="F1625" i="3"/>
  <c r="A1626" i="3"/>
  <c r="B1626" i="3"/>
  <c r="C1626" i="3"/>
  <c r="D1626" i="3"/>
  <c r="E1626" i="3"/>
  <c r="F1626" i="3"/>
  <c r="A1627" i="3"/>
  <c r="B1627" i="3"/>
  <c r="C1627" i="3"/>
  <c r="D1627" i="3"/>
  <c r="E1627" i="3"/>
  <c r="F1627" i="3"/>
  <c r="A1628" i="3"/>
  <c r="B1628" i="3"/>
  <c r="C1628" i="3"/>
  <c r="D1628" i="3"/>
  <c r="E1628" i="3"/>
  <c r="F1628" i="3"/>
  <c r="A1629" i="3"/>
  <c r="B1629" i="3"/>
  <c r="C1629" i="3"/>
  <c r="D1629" i="3"/>
  <c r="E1629" i="3"/>
  <c r="F1629" i="3"/>
  <c r="A1630" i="3"/>
  <c r="B1630" i="3"/>
  <c r="C1630" i="3"/>
  <c r="D1630" i="3"/>
  <c r="E1630" i="3"/>
  <c r="F1630" i="3"/>
  <c r="A1631" i="3"/>
  <c r="B1631" i="3"/>
  <c r="C1631" i="3"/>
  <c r="D1631" i="3"/>
  <c r="E1631" i="3"/>
  <c r="F1631" i="3"/>
  <c r="A1632" i="3"/>
  <c r="B1632" i="3"/>
  <c r="C1632" i="3"/>
  <c r="D1632" i="3"/>
  <c r="E1632" i="3"/>
  <c r="F1632" i="3"/>
  <c r="A1633" i="3"/>
  <c r="B1633" i="3"/>
  <c r="C1633" i="3"/>
  <c r="D1633" i="3"/>
  <c r="E1633" i="3"/>
  <c r="F1633" i="3"/>
  <c r="A1634" i="3"/>
  <c r="B1634" i="3"/>
  <c r="C1634" i="3"/>
  <c r="D1634" i="3"/>
  <c r="E1634" i="3"/>
  <c r="F1634" i="3"/>
  <c r="A1635" i="3"/>
  <c r="B1635" i="3"/>
  <c r="C1635" i="3"/>
  <c r="D1635" i="3"/>
  <c r="E1635" i="3"/>
  <c r="F1635" i="3"/>
  <c r="A1636" i="3"/>
  <c r="B1636" i="3"/>
  <c r="C1636" i="3"/>
  <c r="D1636" i="3"/>
  <c r="E1636" i="3"/>
  <c r="F1636" i="3"/>
  <c r="A1637" i="3"/>
  <c r="B1637" i="3"/>
  <c r="C1637" i="3"/>
  <c r="D1637" i="3"/>
  <c r="E1637" i="3"/>
  <c r="F1637" i="3"/>
  <c r="A1638" i="3"/>
  <c r="B1638" i="3"/>
  <c r="C1638" i="3"/>
  <c r="D1638" i="3"/>
  <c r="E1638" i="3"/>
  <c r="F1638" i="3"/>
  <c r="A1639" i="3"/>
  <c r="B1639" i="3"/>
  <c r="C1639" i="3"/>
  <c r="D1639" i="3"/>
  <c r="E1639" i="3"/>
  <c r="F1639" i="3"/>
  <c r="A1640" i="3"/>
  <c r="B1640" i="3"/>
  <c r="C1640" i="3"/>
  <c r="D1640" i="3"/>
  <c r="E1640" i="3"/>
  <c r="F1640" i="3"/>
  <c r="A1641" i="3"/>
  <c r="B1641" i="3"/>
  <c r="C1641" i="3"/>
  <c r="D1641" i="3"/>
  <c r="E1641" i="3"/>
  <c r="F1641" i="3"/>
  <c r="A1642" i="3"/>
  <c r="B1642" i="3"/>
  <c r="C1642" i="3"/>
  <c r="D1642" i="3"/>
  <c r="E1642" i="3"/>
  <c r="F1642" i="3"/>
  <c r="A1643" i="3"/>
  <c r="B1643" i="3"/>
  <c r="C1643" i="3"/>
  <c r="D1643" i="3"/>
  <c r="E1643" i="3"/>
  <c r="F1643" i="3"/>
  <c r="A1644" i="3"/>
  <c r="B1644" i="3"/>
  <c r="C1644" i="3"/>
  <c r="D1644" i="3"/>
  <c r="E1644" i="3"/>
  <c r="F1644" i="3"/>
  <c r="A1645" i="3"/>
  <c r="B1645" i="3"/>
  <c r="C1645" i="3"/>
  <c r="D1645" i="3"/>
  <c r="E1645" i="3"/>
  <c r="F1645" i="3"/>
  <c r="A1646" i="3"/>
  <c r="B1646" i="3"/>
  <c r="C1646" i="3"/>
  <c r="D1646" i="3"/>
  <c r="E1646" i="3"/>
  <c r="F1646" i="3"/>
  <c r="A1647" i="3"/>
  <c r="B1647" i="3"/>
  <c r="C1647" i="3"/>
  <c r="D1647" i="3"/>
  <c r="E1647" i="3"/>
  <c r="F1647" i="3"/>
  <c r="A1648" i="3"/>
  <c r="B1648" i="3"/>
  <c r="C1648" i="3"/>
  <c r="D1648" i="3"/>
  <c r="E1648" i="3"/>
  <c r="F1648" i="3"/>
  <c r="A1649" i="3"/>
  <c r="B1649" i="3"/>
  <c r="C1649" i="3"/>
  <c r="D1649" i="3"/>
  <c r="E1649" i="3"/>
  <c r="F1649" i="3"/>
  <c r="A1650" i="3"/>
  <c r="B1650" i="3"/>
  <c r="C1650" i="3"/>
  <c r="D1650" i="3"/>
  <c r="E1650" i="3"/>
  <c r="F1650" i="3"/>
  <c r="A1651" i="3"/>
  <c r="B1651" i="3"/>
  <c r="C1651" i="3"/>
  <c r="D1651" i="3"/>
  <c r="E1651" i="3"/>
  <c r="F1651" i="3"/>
  <c r="A1652" i="3"/>
  <c r="B1652" i="3"/>
  <c r="C1652" i="3"/>
  <c r="D1652" i="3"/>
  <c r="E1652" i="3"/>
  <c r="F1652" i="3"/>
  <c r="A1653" i="3"/>
  <c r="B1653" i="3"/>
  <c r="C1653" i="3"/>
  <c r="D1653" i="3"/>
  <c r="E1653" i="3"/>
  <c r="F1653" i="3"/>
  <c r="A1654" i="3"/>
  <c r="B1654" i="3"/>
  <c r="C1654" i="3"/>
  <c r="D1654" i="3"/>
  <c r="E1654" i="3"/>
  <c r="F1654" i="3"/>
  <c r="A1655" i="3"/>
  <c r="B1655" i="3"/>
  <c r="C1655" i="3"/>
  <c r="D1655" i="3"/>
  <c r="E1655" i="3"/>
  <c r="F1655" i="3"/>
  <c r="A1656" i="3"/>
  <c r="B1656" i="3"/>
  <c r="C1656" i="3"/>
  <c r="D1656" i="3"/>
  <c r="E1656" i="3"/>
  <c r="F1656" i="3"/>
  <c r="A1657" i="3"/>
  <c r="B1657" i="3"/>
  <c r="C1657" i="3"/>
  <c r="D1657" i="3"/>
  <c r="E1657" i="3"/>
  <c r="F1657" i="3"/>
  <c r="A1658" i="3"/>
  <c r="B1658" i="3"/>
  <c r="C1658" i="3"/>
  <c r="D1658" i="3"/>
  <c r="E1658" i="3"/>
  <c r="F1658" i="3"/>
  <c r="A1659" i="3"/>
  <c r="B1659" i="3"/>
  <c r="C1659" i="3"/>
  <c r="D1659" i="3"/>
  <c r="E1659" i="3"/>
  <c r="F1659" i="3"/>
  <c r="A1660" i="3"/>
  <c r="B1660" i="3"/>
  <c r="C1660" i="3"/>
  <c r="D1660" i="3"/>
  <c r="E1660" i="3"/>
  <c r="F1660" i="3"/>
  <c r="A1661" i="3"/>
  <c r="B1661" i="3"/>
  <c r="C1661" i="3"/>
  <c r="D1661" i="3"/>
  <c r="E1661" i="3"/>
  <c r="F1661" i="3"/>
  <c r="A1662" i="3"/>
  <c r="B1662" i="3"/>
  <c r="C1662" i="3"/>
  <c r="D1662" i="3"/>
  <c r="E1662" i="3"/>
  <c r="F1662" i="3"/>
  <c r="A1663" i="3"/>
  <c r="B1663" i="3"/>
  <c r="C1663" i="3"/>
  <c r="D1663" i="3"/>
  <c r="E1663" i="3"/>
  <c r="F1663" i="3"/>
  <c r="A1664" i="3"/>
  <c r="B1664" i="3"/>
  <c r="C1664" i="3"/>
  <c r="D1664" i="3"/>
  <c r="E1664" i="3"/>
  <c r="F1664" i="3"/>
  <c r="A1665" i="3"/>
  <c r="B1665" i="3"/>
  <c r="C1665" i="3"/>
  <c r="D1665" i="3"/>
  <c r="E1665" i="3"/>
  <c r="F1665" i="3"/>
  <c r="A1666" i="3"/>
  <c r="B1666" i="3"/>
  <c r="C1666" i="3"/>
  <c r="D1666" i="3"/>
  <c r="E1666" i="3"/>
  <c r="F1666" i="3"/>
  <c r="A1667" i="3"/>
  <c r="B1667" i="3"/>
  <c r="C1667" i="3"/>
  <c r="D1667" i="3"/>
  <c r="E1667" i="3"/>
  <c r="F1667" i="3"/>
  <c r="A1668" i="3"/>
  <c r="B1668" i="3"/>
  <c r="C1668" i="3"/>
  <c r="D1668" i="3"/>
  <c r="E1668" i="3"/>
  <c r="F1668" i="3"/>
  <c r="A1669" i="3"/>
  <c r="B1669" i="3"/>
  <c r="C1669" i="3"/>
  <c r="D1669" i="3"/>
  <c r="E1669" i="3"/>
  <c r="F1669" i="3"/>
  <c r="A1670" i="3"/>
  <c r="B1670" i="3"/>
  <c r="C1670" i="3"/>
  <c r="D1670" i="3"/>
  <c r="E1670" i="3"/>
  <c r="F1670" i="3"/>
  <c r="A1671" i="3"/>
  <c r="B1671" i="3"/>
  <c r="C1671" i="3"/>
  <c r="D1671" i="3"/>
  <c r="E1671" i="3"/>
  <c r="F1671" i="3"/>
  <c r="A1672" i="3"/>
  <c r="B1672" i="3"/>
  <c r="C1672" i="3"/>
  <c r="D1672" i="3"/>
  <c r="E1672" i="3"/>
  <c r="F1672" i="3"/>
  <c r="A1673" i="3"/>
  <c r="B1673" i="3"/>
  <c r="C1673" i="3"/>
  <c r="D1673" i="3"/>
  <c r="E1673" i="3"/>
  <c r="F1673" i="3"/>
  <c r="A1674" i="3"/>
  <c r="B1674" i="3"/>
  <c r="C1674" i="3"/>
  <c r="D1674" i="3"/>
  <c r="E1674" i="3"/>
  <c r="F1674" i="3"/>
  <c r="A1675" i="3"/>
  <c r="B1675" i="3"/>
  <c r="C1675" i="3"/>
  <c r="D1675" i="3"/>
  <c r="E1675" i="3"/>
  <c r="F1675" i="3"/>
  <c r="A1676" i="3"/>
  <c r="B1676" i="3"/>
  <c r="C1676" i="3"/>
  <c r="D1676" i="3"/>
  <c r="E1676" i="3"/>
  <c r="F1676" i="3"/>
  <c r="A1677" i="3"/>
  <c r="B1677" i="3"/>
  <c r="C1677" i="3"/>
  <c r="D1677" i="3"/>
  <c r="E1677" i="3"/>
  <c r="F1677" i="3"/>
  <c r="A1678" i="3"/>
  <c r="B1678" i="3"/>
  <c r="C1678" i="3"/>
  <c r="D1678" i="3"/>
  <c r="E1678" i="3"/>
  <c r="F1678" i="3"/>
  <c r="A1679" i="3"/>
  <c r="B1679" i="3"/>
  <c r="C1679" i="3"/>
  <c r="D1679" i="3"/>
  <c r="E1679" i="3"/>
  <c r="F1679" i="3"/>
  <c r="A1680" i="3"/>
  <c r="B1680" i="3"/>
  <c r="C1680" i="3"/>
  <c r="D1680" i="3"/>
  <c r="E1680" i="3"/>
  <c r="F1680" i="3"/>
  <c r="A1681" i="3"/>
  <c r="B1681" i="3"/>
  <c r="C1681" i="3"/>
  <c r="D1681" i="3"/>
  <c r="E1681" i="3"/>
  <c r="F1681" i="3"/>
  <c r="A1682" i="3"/>
  <c r="B1682" i="3"/>
  <c r="C1682" i="3"/>
  <c r="D1682" i="3"/>
  <c r="E1682" i="3"/>
  <c r="F1682" i="3"/>
  <c r="A1683" i="3"/>
  <c r="B1683" i="3"/>
  <c r="C1683" i="3"/>
  <c r="D1683" i="3"/>
  <c r="E1683" i="3"/>
  <c r="F1683" i="3"/>
  <c r="A1684" i="3"/>
  <c r="B1684" i="3"/>
  <c r="C1684" i="3"/>
  <c r="D1684" i="3"/>
  <c r="E1684" i="3"/>
  <c r="F1684" i="3"/>
  <c r="A1685" i="3"/>
  <c r="B1685" i="3"/>
  <c r="C1685" i="3"/>
  <c r="D1685" i="3"/>
  <c r="E1685" i="3"/>
  <c r="F1685" i="3"/>
  <c r="A1686" i="3"/>
  <c r="B1686" i="3"/>
  <c r="C1686" i="3"/>
  <c r="D1686" i="3"/>
  <c r="E1686" i="3"/>
  <c r="F1686" i="3"/>
  <c r="A1687" i="3"/>
  <c r="B1687" i="3"/>
  <c r="C1687" i="3"/>
  <c r="D1687" i="3"/>
  <c r="E1687" i="3"/>
  <c r="F1687" i="3"/>
  <c r="A1688" i="3"/>
  <c r="B1688" i="3"/>
  <c r="C1688" i="3"/>
  <c r="D1688" i="3"/>
  <c r="E1688" i="3"/>
  <c r="F1688" i="3"/>
  <c r="A1689" i="3"/>
  <c r="B1689" i="3"/>
  <c r="C1689" i="3"/>
  <c r="D1689" i="3"/>
  <c r="E1689" i="3"/>
  <c r="F1689" i="3"/>
  <c r="A1690" i="3"/>
  <c r="B1690" i="3"/>
  <c r="C1690" i="3"/>
  <c r="D1690" i="3"/>
  <c r="E1690" i="3"/>
  <c r="F1690" i="3"/>
  <c r="A1691" i="3"/>
  <c r="B1691" i="3"/>
  <c r="C1691" i="3"/>
  <c r="D1691" i="3"/>
  <c r="E1691" i="3"/>
  <c r="F1691" i="3"/>
  <c r="A1692" i="3"/>
  <c r="B1692" i="3"/>
  <c r="C1692" i="3"/>
  <c r="D1692" i="3"/>
  <c r="E1692" i="3"/>
  <c r="F1692" i="3"/>
  <c r="A1693" i="3"/>
  <c r="B1693" i="3"/>
  <c r="C1693" i="3"/>
  <c r="D1693" i="3"/>
  <c r="E1693" i="3"/>
  <c r="F1693" i="3"/>
  <c r="A1694" i="3"/>
  <c r="B1694" i="3"/>
  <c r="C1694" i="3"/>
  <c r="D1694" i="3"/>
  <c r="E1694" i="3"/>
  <c r="F1694" i="3"/>
  <c r="A1695" i="3"/>
  <c r="B1695" i="3"/>
  <c r="C1695" i="3"/>
  <c r="D1695" i="3"/>
  <c r="E1695" i="3"/>
  <c r="F1695" i="3"/>
  <c r="A1696" i="3"/>
  <c r="B1696" i="3"/>
  <c r="C1696" i="3"/>
  <c r="D1696" i="3"/>
  <c r="E1696" i="3"/>
  <c r="F1696" i="3"/>
  <c r="A1697" i="3"/>
  <c r="B1697" i="3"/>
  <c r="C1697" i="3"/>
  <c r="D1697" i="3"/>
  <c r="E1697" i="3"/>
  <c r="F1697" i="3"/>
  <c r="A1698" i="3"/>
  <c r="B1698" i="3"/>
  <c r="C1698" i="3"/>
  <c r="D1698" i="3"/>
  <c r="E1698" i="3"/>
  <c r="F1698" i="3"/>
  <c r="A1699" i="3"/>
  <c r="B1699" i="3"/>
  <c r="C1699" i="3"/>
  <c r="D1699" i="3"/>
  <c r="E1699" i="3"/>
  <c r="F1699" i="3"/>
  <c r="A1700" i="3"/>
  <c r="B1700" i="3"/>
  <c r="C1700" i="3"/>
  <c r="D1700" i="3"/>
  <c r="E1700" i="3"/>
  <c r="F1700" i="3"/>
  <c r="A1701" i="3"/>
  <c r="B1701" i="3"/>
  <c r="C1701" i="3"/>
  <c r="D1701" i="3"/>
  <c r="E1701" i="3"/>
  <c r="F1701" i="3"/>
  <c r="A1702" i="3"/>
  <c r="B1702" i="3"/>
  <c r="C1702" i="3"/>
  <c r="D1702" i="3"/>
  <c r="E1702" i="3"/>
  <c r="F1702" i="3"/>
  <c r="A1703" i="3"/>
  <c r="B1703" i="3"/>
  <c r="C1703" i="3"/>
  <c r="D1703" i="3"/>
  <c r="E1703" i="3"/>
  <c r="F1703" i="3"/>
  <c r="A1704" i="3"/>
  <c r="B1704" i="3"/>
  <c r="C1704" i="3"/>
  <c r="D1704" i="3"/>
  <c r="E1704" i="3"/>
  <c r="F1704" i="3"/>
  <c r="A1705" i="3"/>
  <c r="B1705" i="3"/>
  <c r="C1705" i="3"/>
  <c r="D1705" i="3"/>
  <c r="E1705" i="3"/>
  <c r="F1705" i="3"/>
  <c r="A1706" i="3"/>
  <c r="B1706" i="3"/>
  <c r="C1706" i="3"/>
  <c r="D1706" i="3"/>
  <c r="E1706" i="3"/>
  <c r="F1706" i="3"/>
  <c r="A1707" i="3"/>
  <c r="B1707" i="3"/>
  <c r="C1707" i="3"/>
  <c r="D1707" i="3"/>
  <c r="E1707" i="3"/>
  <c r="F1707" i="3"/>
  <c r="A1708" i="3"/>
  <c r="B1708" i="3"/>
  <c r="C1708" i="3"/>
  <c r="D1708" i="3"/>
  <c r="E1708" i="3"/>
  <c r="F1708" i="3"/>
  <c r="A1709" i="3"/>
  <c r="B1709" i="3"/>
  <c r="C1709" i="3"/>
  <c r="D1709" i="3"/>
  <c r="E1709" i="3"/>
  <c r="F1709" i="3"/>
  <c r="A1710" i="3"/>
  <c r="B1710" i="3"/>
  <c r="C1710" i="3"/>
  <c r="D1710" i="3"/>
  <c r="E1710" i="3"/>
  <c r="F1710" i="3"/>
  <c r="A1711" i="3"/>
  <c r="B1711" i="3"/>
  <c r="C1711" i="3"/>
  <c r="D1711" i="3"/>
  <c r="E1711" i="3"/>
  <c r="F1711" i="3"/>
  <c r="A1712" i="3"/>
  <c r="B1712" i="3"/>
  <c r="C1712" i="3"/>
  <c r="D1712" i="3"/>
  <c r="E1712" i="3"/>
  <c r="F1712" i="3"/>
  <c r="A1713" i="3"/>
  <c r="B1713" i="3"/>
  <c r="C1713" i="3"/>
  <c r="D1713" i="3"/>
  <c r="E1713" i="3"/>
  <c r="F1713" i="3"/>
  <c r="A1714" i="3"/>
  <c r="B1714" i="3"/>
  <c r="C1714" i="3"/>
  <c r="D1714" i="3"/>
  <c r="E1714" i="3"/>
  <c r="F1714" i="3"/>
  <c r="A1715" i="3"/>
  <c r="B1715" i="3"/>
  <c r="C1715" i="3"/>
  <c r="D1715" i="3"/>
  <c r="E1715" i="3"/>
  <c r="F1715" i="3"/>
  <c r="A1716" i="3"/>
  <c r="B1716" i="3"/>
  <c r="C1716" i="3"/>
  <c r="D1716" i="3"/>
  <c r="E1716" i="3"/>
  <c r="F1716" i="3"/>
  <c r="A1717" i="3"/>
  <c r="B1717" i="3"/>
  <c r="C1717" i="3"/>
  <c r="D1717" i="3"/>
  <c r="E1717" i="3"/>
  <c r="F1717" i="3"/>
  <c r="A1718" i="3"/>
  <c r="B1718" i="3"/>
  <c r="C1718" i="3"/>
  <c r="D1718" i="3"/>
  <c r="E1718" i="3"/>
  <c r="F1718" i="3"/>
  <c r="A1719" i="3"/>
  <c r="B1719" i="3"/>
  <c r="C1719" i="3"/>
  <c r="D1719" i="3"/>
  <c r="E1719" i="3"/>
  <c r="F1719" i="3"/>
  <c r="A1720" i="3"/>
  <c r="B1720" i="3"/>
  <c r="C1720" i="3"/>
  <c r="D1720" i="3"/>
  <c r="E1720" i="3"/>
  <c r="F1720" i="3"/>
  <c r="A1721" i="3"/>
  <c r="B1721" i="3"/>
  <c r="C1721" i="3"/>
  <c r="D1721" i="3"/>
  <c r="E1721" i="3"/>
  <c r="F1721" i="3"/>
  <c r="A1722" i="3"/>
  <c r="B1722" i="3"/>
  <c r="C1722" i="3"/>
  <c r="D1722" i="3"/>
  <c r="E1722" i="3"/>
  <c r="F1722" i="3"/>
  <c r="A1723" i="3"/>
  <c r="B1723" i="3"/>
  <c r="C1723" i="3"/>
  <c r="D1723" i="3"/>
  <c r="E1723" i="3"/>
  <c r="F1723" i="3"/>
  <c r="A1724" i="3"/>
  <c r="B1724" i="3"/>
  <c r="C1724" i="3"/>
  <c r="D1724" i="3"/>
  <c r="E1724" i="3"/>
  <c r="F1724" i="3"/>
  <c r="A1725" i="3"/>
  <c r="B1725" i="3"/>
  <c r="C1725" i="3"/>
  <c r="D1725" i="3"/>
  <c r="E1725" i="3"/>
  <c r="F1725" i="3"/>
  <c r="A1726" i="3"/>
  <c r="B1726" i="3"/>
  <c r="C1726" i="3"/>
  <c r="D1726" i="3"/>
  <c r="E1726" i="3"/>
  <c r="F1726" i="3"/>
  <c r="A1727" i="3"/>
  <c r="B1727" i="3"/>
  <c r="C1727" i="3"/>
  <c r="D1727" i="3"/>
  <c r="E1727" i="3"/>
  <c r="F1727" i="3"/>
  <c r="A1728" i="3"/>
  <c r="B1728" i="3"/>
  <c r="C1728" i="3"/>
  <c r="D1728" i="3"/>
  <c r="E1728" i="3"/>
  <c r="F1728" i="3"/>
  <c r="A1729" i="3"/>
  <c r="B1729" i="3"/>
  <c r="C1729" i="3"/>
  <c r="D1729" i="3"/>
  <c r="E1729" i="3"/>
  <c r="F1729" i="3"/>
  <c r="A1730" i="3"/>
  <c r="B1730" i="3"/>
  <c r="C1730" i="3"/>
  <c r="D1730" i="3"/>
  <c r="E1730" i="3"/>
  <c r="F1730" i="3"/>
  <c r="A1731" i="3"/>
  <c r="B1731" i="3"/>
  <c r="C1731" i="3"/>
  <c r="D1731" i="3"/>
  <c r="E1731" i="3"/>
  <c r="F1731" i="3"/>
  <c r="A1732" i="3"/>
  <c r="B1732" i="3"/>
  <c r="C1732" i="3"/>
  <c r="D1732" i="3"/>
  <c r="E1732" i="3"/>
  <c r="F1732" i="3"/>
  <c r="A1733" i="3"/>
  <c r="B1733" i="3"/>
  <c r="C1733" i="3"/>
  <c r="D1733" i="3"/>
  <c r="E1733" i="3"/>
  <c r="F1733" i="3"/>
  <c r="A1734" i="3"/>
  <c r="B1734" i="3"/>
  <c r="C1734" i="3"/>
  <c r="D1734" i="3"/>
  <c r="E1734" i="3"/>
  <c r="F1734" i="3"/>
  <c r="A1735" i="3"/>
  <c r="B1735" i="3"/>
  <c r="C1735" i="3"/>
  <c r="D1735" i="3"/>
  <c r="E1735" i="3"/>
  <c r="F1735" i="3"/>
  <c r="A1736" i="3"/>
  <c r="B1736" i="3"/>
  <c r="C1736" i="3"/>
  <c r="D1736" i="3"/>
  <c r="E1736" i="3"/>
  <c r="F1736" i="3"/>
  <c r="A1737" i="3"/>
  <c r="B1737" i="3"/>
  <c r="C1737" i="3"/>
  <c r="D1737" i="3"/>
  <c r="E1737" i="3"/>
  <c r="F1737" i="3"/>
  <c r="A1738" i="3"/>
  <c r="B1738" i="3"/>
  <c r="C1738" i="3"/>
  <c r="D1738" i="3"/>
  <c r="E1738" i="3"/>
  <c r="F1738" i="3"/>
  <c r="A1739" i="3"/>
  <c r="B1739" i="3"/>
  <c r="C1739" i="3"/>
  <c r="D1739" i="3"/>
  <c r="E1739" i="3"/>
  <c r="F1739" i="3"/>
  <c r="A1740" i="3"/>
  <c r="B1740" i="3"/>
  <c r="C1740" i="3"/>
  <c r="D1740" i="3"/>
  <c r="E1740" i="3"/>
  <c r="F1740" i="3"/>
  <c r="A1741" i="3"/>
  <c r="B1741" i="3"/>
  <c r="C1741" i="3"/>
  <c r="D1741" i="3"/>
  <c r="E1741" i="3"/>
  <c r="F1741" i="3"/>
  <c r="A1742" i="3"/>
  <c r="B1742" i="3"/>
  <c r="C1742" i="3"/>
  <c r="D1742" i="3"/>
  <c r="E1742" i="3"/>
  <c r="F1742" i="3"/>
  <c r="A1743" i="3"/>
  <c r="B1743" i="3"/>
  <c r="C1743" i="3"/>
  <c r="D1743" i="3"/>
  <c r="E1743" i="3"/>
  <c r="F1743" i="3"/>
  <c r="A1744" i="3"/>
  <c r="B1744" i="3"/>
  <c r="C1744" i="3"/>
  <c r="D1744" i="3"/>
  <c r="E1744" i="3"/>
  <c r="F1744" i="3"/>
  <c r="A1745" i="3"/>
  <c r="B1745" i="3"/>
  <c r="C1745" i="3"/>
  <c r="D1745" i="3"/>
  <c r="E1745" i="3"/>
  <c r="F1745" i="3"/>
  <c r="A1746" i="3"/>
  <c r="B1746" i="3"/>
  <c r="C1746" i="3"/>
  <c r="D1746" i="3"/>
  <c r="E1746" i="3"/>
  <c r="F1746" i="3"/>
  <c r="A1747" i="3"/>
  <c r="B1747" i="3"/>
  <c r="C1747" i="3"/>
  <c r="D1747" i="3"/>
  <c r="E1747" i="3"/>
  <c r="F1747" i="3"/>
  <c r="A1748" i="3"/>
  <c r="B1748" i="3"/>
  <c r="C1748" i="3"/>
  <c r="D1748" i="3"/>
  <c r="E1748" i="3"/>
  <c r="F1748" i="3"/>
  <c r="A1749" i="3"/>
  <c r="B1749" i="3"/>
  <c r="C1749" i="3"/>
  <c r="D1749" i="3"/>
  <c r="E1749" i="3"/>
  <c r="F1749" i="3"/>
  <c r="A1750" i="3"/>
  <c r="B1750" i="3"/>
  <c r="C1750" i="3"/>
  <c r="D1750" i="3"/>
  <c r="E1750" i="3"/>
  <c r="F1750" i="3"/>
  <c r="A1751" i="3"/>
  <c r="B1751" i="3"/>
  <c r="C1751" i="3"/>
  <c r="D1751" i="3"/>
  <c r="E1751" i="3"/>
  <c r="F1751" i="3"/>
  <c r="A1752" i="3"/>
  <c r="B1752" i="3"/>
  <c r="C1752" i="3"/>
  <c r="D1752" i="3"/>
  <c r="E1752" i="3"/>
  <c r="F1752" i="3"/>
  <c r="A1753" i="3"/>
  <c r="B1753" i="3"/>
  <c r="C1753" i="3"/>
  <c r="D1753" i="3"/>
  <c r="E1753" i="3"/>
  <c r="F1753" i="3"/>
  <c r="A1754" i="3"/>
  <c r="B1754" i="3"/>
  <c r="C1754" i="3"/>
  <c r="D1754" i="3"/>
  <c r="E1754" i="3"/>
  <c r="F1754" i="3"/>
  <c r="A1755" i="3"/>
  <c r="B1755" i="3"/>
  <c r="C1755" i="3"/>
  <c r="D1755" i="3"/>
  <c r="E1755" i="3"/>
  <c r="F1755" i="3"/>
  <c r="A1756" i="3"/>
  <c r="B1756" i="3"/>
  <c r="C1756" i="3"/>
  <c r="D1756" i="3"/>
  <c r="E1756" i="3"/>
  <c r="F1756" i="3"/>
  <c r="A1757" i="3"/>
  <c r="B1757" i="3"/>
  <c r="C1757" i="3"/>
  <c r="D1757" i="3"/>
  <c r="E1757" i="3"/>
  <c r="F1757" i="3"/>
  <c r="A1758" i="3"/>
  <c r="B1758" i="3"/>
  <c r="C1758" i="3"/>
  <c r="D1758" i="3"/>
  <c r="E1758" i="3"/>
  <c r="F1758" i="3"/>
  <c r="A1759" i="3"/>
  <c r="B1759" i="3"/>
  <c r="C1759" i="3"/>
  <c r="D1759" i="3"/>
  <c r="E1759" i="3"/>
  <c r="F1759" i="3"/>
  <c r="A1760" i="3"/>
  <c r="B1760" i="3"/>
  <c r="C1760" i="3"/>
  <c r="D1760" i="3"/>
  <c r="E1760" i="3"/>
  <c r="F1760" i="3"/>
  <c r="A1761" i="3"/>
  <c r="B1761" i="3"/>
  <c r="C1761" i="3"/>
  <c r="D1761" i="3"/>
  <c r="E1761" i="3"/>
  <c r="F1761" i="3"/>
  <c r="A1762" i="3"/>
  <c r="B1762" i="3"/>
  <c r="C1762" i="3"/>
  <c r="D1762" i="3"/>
  <c r="E1762" i="3"/>
  <c r="F1762" i="3"/>
  <c r="A1763" i="3"/>
  <c r="B1763" i="3"/>
  <c r="C1763" i="3"/>
  <c r="D1763" i="3"/>
  <c r="E1763" i="3"/>
  <c r="F1763" i="3"/>
  <c r="A1764" i="3"/>
  <c r="B1764" i="3"/>
  <c r="C1764" i="3"/>
  <c r="D1764" i="3"/>
  <c r="E1764" i="3"/>
  <c r="F1764" i="3"/>
  <c r="A1765" i="3"/>
  <c r="B1765" i="3"/>
  <c r="C1765" i="3"/>
  <c r="D1765" i="3"/>
  <c r="E1765" i="3"/>
  <c r="F1765" i="3"/>
  <c r="A1766" i="3"/>
  <c r="B1766" i="3"/>
  <c r="C1766" i="3"/>
  <c r="D1766" i="3"/>
  <c r="E1766" i="3"/>
  <c r="F1766" i="3"/>
  <c r="A1767" i="3"/>
  <c r="B1767" i="3"/>
  <c r="C1767" i="3"/>
  <c r="D1767" i="3"/>
  <c r="E1767" i="3"/>
  <c r="F1767" i="3"/>
  <c r="A1768" i="3"/>
  <c r="B1768" i="3"/>
  <c r="C1768" i="3"/>
  <c r="D1768" i="3"/>
  <c r="E1768" i="3"/>
  <c r="F1768" i="3"/>
  <c r="A1769" i="3"/>
  <c r="B1769" i="3"/>
  <c r="C1769" i="3"/>
  <c r="D1769" i="3"/>
  <c r="E1769" i="3"/>
  <c r="F1769" i="3"/>
  <c r="A1770" i="3"/>
  <c r="B1770" i="3"/>
  <c r="C1770" i="3"/>
  <c r="D1770" i="3"/>
  <c r="E1770" i="3"/>
  <c r="F1770" i="3"/>
  <c r="A1771" i="3"/>
  <c r="B1771" i="3"/>
  <c r="C1771" i="3"/>
  <c r="D1771" i="3"/>
  <c r="E1771" i="3"/>
  <c r="F1771" i="3"/>
  <c r="A1772" i="3"/>
  <c r="B1772" i="3"/>
  <c r="C1772" i="3"/>
  <c r="D1772" i="3"/>
  <c r="E1772" i="3"/>
  <c r="F1772" i="3"/>
  <c r="A1773" i="3"/>
  <c r="B1773" i="3"/>
  <c r="C1773" i="3"/>
  <c r="D1773" i="3"/>
  <c r="E1773" i="3"/>
  <c r="F1773" i="3"/>
  <c r="A1774" i="3"/>
  <c r="B1774" i="3"/>
  <c r="C1774" i="3"/>
  <c r="D1774" i="3"/>
  <c r="E1774" i="3"/>
  <c r="F1774" i="3"/>
  <c r="A1775" i="3"/>
  <c r="B1775" i="3"/>
  <c r="C1775" i="3"/>
  <c r="D1775" i="3"/>
  <c r="E1775" i="3"/>
  <c r="F1775" i="3"/>
  <c r="A1776" i="3"/>
  <c r="B1776" i="3"/>
  <c r="C1776" i="3"/>
  <c r="D1776" i="3"/>
  <c r="E1776" i="3"/>
  <c r="F1776" i="3"/>
  <c r="A1777" i="3"/>
  <c r="B1777" i="3"/>
  <c r="C1777" i="3"/>
  <c r="D1777" i="3"/>
  <c r="E1777" i="3"/>
  <c r="F1777" i="3"/>
  <c r="A1778" i="3"/>
  <c r="B1778" i="3"/>
  <c r="C1778" i="3"/>
  <c r="D1778" i="3"/>
  <c r="E1778" i="3"/>
  <c r="F1778" i="3"/>
  <c r="A1779" i="3"/>
  <c r="B1779" i="3"/>
  <c r="C1779" i="3"/>
  <c r="D1779" i="3"/>
  <c r="E1779" i="3"/>
  <c r="F1779" i="3"/>
  <c r="A1780" i="3"/>
  <c r="B1780" i="3"/>
  <c r="C1780" i="3"/>
  <c r="D1780" i="3"/>
  <c r="E1780" i="3"/>
  <c r="F1780" i="3"/>
  <c r="A1781" i="3"/>
  <c r="B1781" i="3"/>
  <c r="C1781" i="3"/>
  <c r="D1781" i="3"/>
  <c r="E1781" i="3"/>
  <c r="F1781" i="3"/>
  <c r="A1782" i="3"/>
  <c r="B1782" i="3"/>
  <c r="C1782" i="3"/>
  <c r="D1782" i="3"/>
  <c r="E1782" i="3"/>
  <c r="F1782" i="3"/>
  <c r="A1783" i="3"/>
  <c r="B1783" i="3"/>
  <c r="C1783" i="3"/>
  <c r="D1783" i="3"/>
  <c r="E1783" i="3"/>
  <c r="F1783" i="3"/>
  <c r="A1784" i="3"/>
  <c r="B1784" i="3"/>
  <c r="C1784" i="3"/>
  <c r="D1784" i="3"/>
  <c r="E1784" i="3"/>
  <c r="F1784" i="3"/>
  <c r="A1785" i="3"/>
  <c r="B1785" i="3"/>
  <c r="C1785" i="3"/>
  <c r="D1785" i="3"/>
  <c r="E1785" i="3"/>
  <c r="F1785" i="3"/>
  <c r="A1786" i="3"/>
  <c r="B1786" i="3"/>
  <c r="C1786" i="3"/>
  <c r="D1786" i="3"/>
  <c r="E1786" i="3"/>
  <c r="F1786" i="3"/>
  <c r="A1787" i="3"/>
  <c r="B1787" i="3"/>
  <c r="C1787" i="3"/>
  <c r="D1787" i="3"/>
  <c r="E1787" i="3"/>
  <c r="F1787" i="3"/>
  <c r="A1788" i="3"/>
  <c r="B1788" i="3"/>
  <c r="C1788" i="3"/>
  <c r="D1788" i="3"/>
  <c r="E1788" i="3"/>
  <c r="F1788" i="3"/>
  <c r="A1789" i="3"/>
  <c r="B1789" i="3"/>
  <c r="C1789" i="3"/>
  <c r="D1789" i="3"/>
  <c r="E1789" i="3"/>
  <c r="F1789" i="3"/>
  <c r="A1790" i="3"/>
  <c r="B1790" i="3"/>
  <c r="C1790" i="3"/>
  <c r="D1790" i="3"/>
  <c r="E1790" i="3"/>
  <c r="F1790" i="3"/>
  <c r="A1791" i="3"/>
  <c r="B1791" i="3"/>
  <c r="C1791" i="3"/>
  <c r="D1791" i="3"/>
  <c r="E1791" i="3"/>
  <c r="F1791" i="3"/>
  <c r="A1792" i="3"/>
  <c r="B1792" i="3"/>
  <c r="C1792" i="3"/>
  <c r="D1792" i="3"/>
  <c r="E1792" i="3"/>
  <c r="F1792" i="3"/>
  <c r="A1793" i="3"/>
  <c r="B1793" i="3"/>
  <c r="C1793" i="3"/>
  <c r="D1793" i="3"/>
  <c r="E1793" i="3"/>
  <c r="F1793" i="3"/>
  <c r="A1794" i="3"/>
  <c r="B1794" i="3"/>
  <c r="C1794" i="3"/>
  <c r="D1794" i="3"/>
  <c r="E1794" i="3"/>
  <c r="F1794" i="3"/>
  <c r="A1795" i="3"/>
  <c r="B1795" i="3"/>
  <c r="C1795" i="3"/>
  <c r="D1795" i="3"/>
  <c r="E1795" i="3"/>
  <c r="F1795" i="3"/>
  <c r="A1796" i="3"/>
  <c r="B1796" i="3"/>
  <c r="C1796" i="3"/>
  <c r="D1796" i="3"/>
  <c r="E1796" i="3"/>
  <c r="F1796" i="3"/>
  <c r="A1797" i="3"/>
  <c r="B1797" i="3"/>
  <c r="C1797" i="3"/>
  <c r="D1797" i="3"/>
  <c r="E1797" i="3"/>
  <c r="F1797" i="3"/>
  <c r="A1798" i="3"/>
  <c r="B1798" i="3"/>
  <c r="C1798" i="3"/>
  <c r="D1798" i="3"/>
  <c r="E1798" i="3"/>
  <c r="F1798" i="3"/>
  <c r="A1799" i="3"/>
  <c r="B1799" i="3"/>
  <c r="C1799" i="3"/>
  <c r="D1799" i="3"/>
  <c r="E1799" i="3"/>
  <c r="F1799" i="3"/>
  <c r="A1800" i="3"/>
  <c r="B1800" i="3"/>
  <c r="C1800" i="3"/>
  <c r="D1800" i="3"/>
  <c r="E1800" i="3"/>
  <c r="F1800" i="3"/>
  <c r="A1801" i="3"/>
  <c r="B1801" i="3"/>
  <c r="C1801" i="3"/>
  <c r="D1801" i="3"/>
  <c r="E1801" i="3"/>
  <c r="F1801" i="3"/>
  <c r="A1802" i="3"/>
  <c r="B1802" i="3"/>
  <c r="C1802" i="3"/>
  <c r="D1802" i="3"/>
  <c r="E1802" i="3"/>
  <c r="F1802" i="3"/>
  <c r="A1803" i="3"/>
  <c r="B1803" i="3"/>
  <c r="C1803" i="3"/>
  <c r="D1803" i="3"/>
  <c r="E1803" i="3"/>
  <c r="F1803" i="3"/>
  <c r="A1804" i="3"/>
  <c r="B1804" i="3"/>
  <c r="C1804" i="3"/>
  <c r="D1804" i="3"/>
  <c r="E1804" i="3"/>
  <c r="F1804" i="3"/>
  <c r="A1805" i="3"/>
  <c r="B1805" i="3"/>
  <c r="C1805" i="3"/>
  <c r="D1805" i="3"/>
  <c r="E1805" i="3"/>
  <c r="F1805" i="3"/>
  <c r="A1806" i="3"/>
  <c r="B1806" i="3"/>
  <c r="C1806" i="3"/>
  <c r="D1806" i="3"/>
  <c r="E1806" i="3"/>
  <c r="F1806" i="3"/>
  <c r="A1807" i="3"/>
  <c r="B1807" i="3"/>
  <c r="C1807" i="3"/>
  <c r="D1807" i="3"/>
  <c r="E1807" i="3"/>
  <c r="F1807" i="3"/>
  <c r="A1808" i="3"/>
  <c r="B1808" i="3"/>
  <c r="C1808" i="3"/>
  <c r="D1808" i="3"/>
  <c r="E1808" i="3"/>
  <c r="F1808" i="3"/>
  <c r="A1809" i="3"/>
  <c r="B1809" i="3"/>
  <c r="C1809" i="3"/>
  <c r="D1809" i="3"/>
  <c r="E1809" i="3"/>
  <c r="F1809" i="3"/>
  <c r="A1810" i="3"/>
  <c r="B1810" i="3"/>
  <c r="C1810" i="3"/>
  <c r="D1810" i="3"/>
  <c r="E1810" i="3"/>
  <c r="F1810" i="3"/>
  <c r="A1811" i="3"/>
  <c r="B1811" i="3"/>
  <c r="C1811" i="3"/>
  <c r="D1811" i="3"/>
  <c r="E1811" i="3"/>
  <c r="F1811" i="3"/>
  <c r="A1812" i="3"/>
  <c r="B1812" i="3"/>
  <c r="C1812" i="3"/>
  <c r="D1812" i="3"/>
  <c r="E1812" i="3"/>
  <c r="F1812" i="3"/>
  <c r="A1813" i="3"/>
  <c r="B1813" i="3"/>
  <c r="C1813" i="3"/>
  <c r="D1813" i="3"/>
  <c r="E1813" i="3"/>
  <c r="F1813" i="3"/>
  <c r="A1814" i="3"/>
  <c r="B1814" i="3"/>
  <c r="C1814" i="3"/>
  <c r="D1814" i="3"/>
  <c r="E1814" i="3"/>
  <c r="F1814" i="3"/>
  <c r="A1815" i="3"/>
  <c r="B1815" i="3"/>
  <c r="C1815" i="3"/>
  <c r="D1815" i="3"/>
  <c r="E1815" i="3"/>
  <c r="F1815" i="3"/>
  <c r="A1816" i="3"/>
  <c r="B1816" i="3"/>
  <c r="C1816" i="3"/>
  <c r="D1816" i="3"/>
  <c r="E1816" i="3"/>
  <c r="F1816" i="3"/>
  <c r="A1817" i="3"/>
  <c r="B1817" i="3"/>
  <c r="C1817" i="3"/>
  <c r="D1817" i="3"/>
  <c r="E1817" i="3"/>
  <c r="F1817" i="3"/>
  <c r="A1818" i="3"/>
  <c r="B1818" i="3"/>
  <c r="C1818" i="3"/>
  <c r="D1818" i="3"/>
  <c r="E1818" i="3"/>
  <c r="F1818" i="3"/>
  <c r="A1819" i="3"/>
  <c r="B1819" i="3"/>
  <c r="C1819" i="3"/>
  <c r="D1819" i="3"/>
  <c r="E1819" i="3"/>
  <c r="F1819" i="3"/>
  <c r="A1820" i="3"/>
  <c r="B1820" i="3"/>
  <c r="C1820" i="3"/>
  <c r="D1820" i="3"/>
  <c r="E1820" i="3"/>
  <c r="F1820" i="3"/>
  <c r="A1821" i="3"/>
  <c r="B1821" i="3"/>
  <c r="C1821" i="3"/>
  <c r="D1821" i="3"/>
  <c r="E1821" i="3"/>
  <c r="F1821" i="3"/>
  <c r="A1822" i="3"/>
  <c r="B1822" i="3"/>
  <c r="C1822" i="3"/>
  <c r="D1822" i="3"/>
  <c r="E1822" i="3"/>
  <c r="F1822" i="3"/>
  <c r="A1823" i="3"/>
  <c r="B1823" i="3"/>
  <c r="C1823" i="3"/>
  <c r="D1823" i="3"/>
  <c r="E1823" i="3"/>
  <c r="F1823" i="3"/>
  <c r="A1824" i="3"/>
  <c r="B1824" i="3"/>
  <c r="C1824" i="3"/>
  <c r="D1824" i="3"/>
  <c r="E1824" i="3"/>
  <c r="F1824" i="3"/>
  <c r="A1825" i="3"/>
  <c r="B1825" i="3"/>
  <c r="C1825" i="3"/>
  <c r="D1825" i="3"/>
  <c r="E1825" i="3"/>
  <c r="F1825" i="3"/>
  <c r="A1826" i="3"/>
  <c r="B1826" i="3"/>
  <c r="C1826" i="3"/>
  <c r="D1826" i="3"/>
  <c r="E1826" i="3"/>
  <c r="F1826" i="3"/>
  <c r="A1827" i="3"/>
  <c r="B1827" i="3"/>
  <c r="C1827" i="3"/>
  <c r="D1827" i="3"/>
  <c r="E1827" i="3"/>
  <c r="F1827" i="3"/>
  <c r="A1828" i="3"/>
  <c r="B1828" i="3"/>
  <c r="C1828" i="3"/>
  <c r="D1828" i="3"/>
  <c r="E1828" i="3"/>
  <c r="F1828" i="3"/>
  <c r="A1829" i="3"/>
  <c r="B1829" i="3"/>
  <c r="C1829" i="3"/>
  <c r="D1829" i="3"/>
  <c r="E1829" i="3"/>
  <c r="F1829" i="3"/>
  <c r="A1830" i="3"/>
  <c r="B1830" i="3"/>
  <c r="C1830" i="3"/>
  <c r="D1830" i="3"/>
  <c r="E1830" i="3"/>
  <c r="F1830" i="3"/>
  <c r="A1831" i="3"/>
  <c r="B1831" i="3"/>
  <c r="C1831" i="3"/>
  <c r="D1831" i="3"/>
  <c r="E1831" i="3"/>
  <c r="F1831" i="3"/>
  <c r="A1832" i="3"/>
  <c r="B1832" i="3"/>
  <c r="C1832" i="3"/>
  <c r="D1832" i="3"/>
  <c r="E1832" i="3"/>
  <c r="F1832" i="3"/>
  <c r="A1833" i="3"/>
  <c r="B1833" i="3"/>
  <c r="C1833" i="3"/>
  <c r="D1833" i="3"/>
  <c r="E1833" i="3"/>
  <c r="F1833" i="3"/>
  <c r="A1834" i="3"/>
  <c r="B1834" i="3"/>
  <c r="C1834" i="3"/>
  <c r="D1834" i="3"/>
  <c r="E1834" i="3"/>
  <c r="F1834" i="3"/>
  <c r="A1835" i="3"/>
  <c r="B1835" i="3"/>
  <c r="C1835" i="3"/>
  <c r="D1835" i="3"/>
  <c r="E1835" i="3"/>
  <c r="F1835" i="3"/>
  <c r="A1836" i="3"/>
  <c r="B1836" i="3"/>
  <c r="C1836" i="3"/>
  <c r="D1836" i="3"/>
  <c r="E1836" i="3"/>
  <c r="F1836" i="3"/>
  <c r="A1837" i="3"/>
  <c r="B1837" i="3"/>
  <c r="C1837" i="3"/>
  <c r="D1837" i="3"/>
  <c r="E1837" i="3"/>
  <c r="F1837" i="3"/>
  <c r="A1838" i="3"/>
  <c r="B1838" i="3"/>
  <c r="C1838" i="3"/>
  <c r="D1838" i="3"/>
  <c r="E1838" i="3"/>
  <c r="F1838" i="3"/>
  <c r="A1839" i="3"/>
  <c r="B1839" i="3"/>
  <c r="C1839" i="3"/>
  <c r="D1839" i="3"/>
  <c r="E1839" i="3"/>
  <c r="F1839" i="3"/>
  <c r="A1840" i="3"/>
  <c r="B1840" i="3"/>
  <c r="C1840" i="3"/>
  <c r="D1840" i="3"/>
  <c r="E1840" i="3"/>
  <c r="F1840" i="3"/>
  <c r="A1841" i="3"/>
  <c r="B1841" i="3"/>
  <c r="C1841" i="3"/>
  <c r="D1841" i="3"/>
  <c r="E1841" i="3"/>
  <c r="F1841" i="3"/>
  <c r="A1842" i="3"/>
  <c r="B1842" i="3"/>
  <c r="C1842" i="3"/>
  <c r="D1842" i="3"/>
  <c r="E1842" i="3"/>
  <c r="F1842" i="3"/>
  <c r="A1843" i="3"/>
  <c r="B1843" i="3"/>
  <c r="C1843" i="3"/>
  <c r="D1843" i="3"/>
  <c r="E1843" i="3"/>
  <c r="F1843" i="3"/>
  <c r="A1844" i="3"/>
  <c r="B1844" i="3"/>
  <c r="C1844" i="3"/>
  <c r="D1844" i="3"/>
  <c r="E1844" i="3"/>
  <c r="F1844" i="3"/>
  <c r="A1845" i="3"/>
  <c r="B1845" i="3"/>
  <c r="C1845" i="3"/>
  <c r="D1845" i="3"/>
  <c r="E1845" i="3"/>
  <c r="F1845" i="3"/>
  <c r="A1846" i="3"/>
  <c r="B1846" i="3"/>
  <c r="C1846" i="3"/>
  <c r="D1846" i="3"/>
  <c r="E1846" i="3"/>
  <c r="F1846" i="3"/>
  <c r="A1847" i="3"/>
  <c r="B1847" i="3"/>
  <c r="C1847" i="3"/>
  <c r="D1847" i="3"/>
  <c r="E1847" i="3"/>
  <c r="F1847" i="3"/>
  <c r="A1848" i="3"/>
  <c r="B1848" i="3"/>
  <c r="C1848" i="3"/>
  <c r="D1848" i="3"/>
  <c r="E1848" i="3"/>
  <c r="F1848" i="3"/>
  <c r="A1849" i="3"/>
  <c r="B1849" i="3"/>
  <c r="C1849" i="3"/>
  <c r="D1849" i="3"/>
  <c r="E1849" i="3"/>
  <c r="F1849" i="3"/>
  <c r="A1850" i="3"/>
  <c r="B1850" i="3"/>
  <c r="C1850" i="3"/>
  <c r="D1850" i="3"/>
  <c r="E1850" i="3"/>
  <c r="F1850" i="3"/>
  <c r="A1851" i="3"/>
  <c r="B1851" i="3"/>
  <c r="C1851" i="3"/>
  <c r="D1851" i="3"/>
  <c r="E1851" i="3"/>
  <c r="F1851" i="3"/>
  <c r="A1852" i="3"/>
  <c r="B1852" i="3"/>
  <c r="C1852" i="3"/>
  <c r="D1852" i="3"/>
  <c r="E1852" i="3"/>
  <c r="F1852" i="3"/>
  <c r="A1853" i="3"/>
  <c r="B1853" i="3"/>
  <c r="C1853" i="3"/>
  <c r="D1853" i="3"/>
  <c r="E1853" i="3"/>
  <c r="F1853" i="3"/>
  <c r="A1854" i="3"/>
  <c r="B1854" i="3"/>
  <c r="C1854" i="3"/>
  <c r="D1854" i="3"/>
  <c r="E1854" i="3"/>
  <c r="F1854" i="3"/>
  <c r="A1855" i="3"/>
  <c r="B1855" i="3"/>
  <c r="C1855" i="3"/>
  <c r="D1855" i="3"/>
  <c r="E1855" i="3"/>
  <c r="F1855" i="3"/>
  <c r="A1856" i="3"/>
  <c r="B1856" i="3"/>
  <c r="C1856" i="3"/>
  <c r="D1856" i="3"/>
  <c r="E1856" i="3"/>
  <c r="F1856" i="3"/>
  <c r="A1857" i="3"/>
  <c r="B1857" i="3"/>
  <c r="C1857" i="3"/>
  <c r="D1857" i="3"/>
  <c r="E1857" i="3"/>
  <c r="F1857" i="3"/>
  <c r="A1858" i="3"/>
  <c r="B1858" i="3"/>
  <c r="C1858" i="3"/>
  <c r="D1858" i="3"/>
  <c r="E1858" i="3"/>
  <c r="F1858" i="3"/>
  <c r="A1859" i="3"/>
  <c r="B1859" i="3"/>
  <c r="C1859" i="3"/>
  <c r="D1859" i="3"/>
  <c r="E1859" i="3"/>
  <c r="F1859" i="3"/>
  <c r="A1860" i="3"/>
  <c r="B1860" i="3"/>
  <c r="C1860" i="3"/>
  <c r="D1860" i="3"/>
  <c r="E1860" i="3"/>
  <c r="F1860" i="3"/>
  <c r="A1861" i="3"/>
  <c r="B1861" i="3"/>
  <c r="C1861" i="3"/>
  <c r="D1861" i="3"/>
  <c r="E1861" i="3"/>
  <c r="F1861" i="3"/>
  <c r="A1862" i="3"/>
  <c r="B1862" i="3"/>
  <c r="C1862" i="3"/>
  <c r="D1862" i="3"/>
  <c r="E1862" i="3"/>
  <c r="F1862" i="3"/>
  <c r="A1863" i="3"/>
  <c r="B1863" i="3"/>
  <c r="C1863" i="3"/>
  <c r="D1863" i="3"/>
  <c r="E1863" i="3"/>
  <c r="F1863" i="3"/>
  <c r="A1864" i="3"/>
  <c r="B1864" i="3"/>
  <c r="C1864" i="3"/>
  <c r="D1864" i="3"/>
  <c r="E1864" i="3"/>
  <c r="F1864" i="3"/>
  <c r="A1865" i="3"/>
  <c r="B1865" i="3"/>
  <c r="C1865" i="3"/>
  <c r="D1865" i="3"/>
  <c r="E1865" i="3"/>
  <c r="F1865" i="3"/>
  <c r="A1866" i="3"/>
  <c r="B1866" i="3"/>
  <c r="C1866" i="3"/>
  <c r="D1866" i="3"/>
  <c r="E1866" i="3"/>
  <c r="F1866" i="3"/>
  <c r="A1867" i="3"/>
  <c r="B1867" i="3"/>
  <c r="C1867" i="3"/>
  <c r="D1867" i="3"/>
  <c r="E1867" i="3"/>
  <c r="F1867" i="3"/>
  <c r="A1868" i="3"/>
  <c r="B1868" i="3"/>
  <c r="C1868" i="3"/>
  <c r="D1868" i="3"/>
  <c r="E1868" i="3"/>
  <c r="F1868" i="3"/>
  <c r="A1869" i="3"/>
  <c r="B1869" i="3"/>
  <c r="C1869" i="3"/>
  <c r="D1869" i="3"/>
  <c r="E1869" i="3"/>
  <c r="F1869" i="3"/>
  <c r="A1870" i="3"/>
  <c r="B1870" i="3"/>
  <c r="C1870" i="3"/>
  <c r="D1870" i="3"/>
  <c r="E1870" i="3"/>
  <c r="F1870" i="3"/>
  <c r="A1871" i="3"/>
  <c r="B1871" i="3"/>
  <c r="C1871" i="3"/>
  <c r="D1871" i="3"/>
  <c r="E1871" i="3"/>
  <c r="F1871" i="3"/>
  <c r="A1872" i="3"/>
  <c r="B1872" i="3"/>
  <c r="C1872" i="3"/>
  <c r="D1872" i="3"/>
  <c r="E1872" i="3"/>
  <c r="F1872" i="3"/>
  <c r="A1873" i="3"/>
  <c r="B1873" i="3"/>
  <c r="C1873" i="3"/>
  <c r="D1873" i="3"/>
  <c r="E1873" i="3"/>
  <c r="F1873" i="3"/>
  <c r="A1874" i="3"/>
  <c r="B1874" i="3"/>
  <c r="C1874" i="3"/>
  <c r="D1874" i="3"/>
  <c r="E1874" i="3"/>
  <c r="F1874" i="3"/>
  <c r="A1875" i="3"/>
  <c r="B1875" i="3"/>
  <c r="C1875" i="3"/>
  <c r="D1875" i="3"/>
  <c r="E1875" i="3"/>
  <c r="F1875" i="3"/>
  <c r="A1876" i="3"/>
  <c r="B1876" i="3"/>
  <c r="C1876" i="3"/>
  <c r="D1876" i="3"/>
  <c r="E1876" i="3"/>
  <c r="F1876" i="3"/>
  <c r="A1877" i="3"/>
  <c r="B1877" i="3"/>
  <c r="C1877" i="3"/>
  <c r="D1877" i="3"/>
  <c r="E1877" i="3"/>
  <c r="F1877" i="3"/>
  <c r="A1878" i="3"/>
  <c r="B1878" i="3"/>
  <c r="C1878" i="3"/>
  <c r="D1878" i="3"/>
  <c r="E1878" i="3"/>
  <c r="F1878" i="3"/>
  <c r="A1879" i="3"/>
  <c r="B1879" i="3"/>
  <c r="C1879" i="3"/>
  <c r="D1879" i="3"/>
  <c r="E1879" i="3"/>
  <c r="F1879" i="3"/>
  <c r="A1880" i="3"/>
  <c r="B1880" i="3"/>
  <c r="C1880" i="3"/>
  <c r="D1880" i="3"/>
  <c r="E1880" i="3"/>
  <c r="F1880" i="3"/>
  <c r="A1881" i="3"/>
  <c r="B1881" i="3"/>
  <c r="C1881" i="3"/>
  <c r="D1881" i="3"/>
  <c r="E1881" i="3"/>
  <c r="F1881" i="3"/>
  <c r="A1882" i="3"/>
  <c r="B1882" i="3"/>
  <c r="C1882" i="3"/>
  <c r="D1882" i="3"/>
  <c r="E1882" i="3"/>
  <c r="F1882" i="3"/>
  <c r="A1883" i="3"/>
  <c r="B1883" i="3"/>
  <c r="C1883" i="3"/>
  <c r="D1883" i="3"/>
  <c r="E1883" i="3"/>
  <c r="F1883" i="3"/>
  <c r="A1884" i="3"/>
  <c r="B1884" i="3"/>
  <c r="C1884" i="3"/>
  <c r="D1884" i="3"/>
  <c r="E1884" i="3"/>
  <c r="F1884" i="3"/>
  <c r="A1885" i="3"/>
  <c r="B1885" i="3"/>
  <c r="C1885" i="3"/>
  <c r="D1885" i="3"/>
  <c r="E1885" i="3"/>
  <c r="F1885" i="3"/>
  <c r="A1886" i="3"/>
  <c r="B1886" i="3"/>
  <c r="C1886" i="3"/>
  <c r="D1886" i="3"/>
  <c r="E1886" i="3"/>
  <c r="F1886" i="3"/>
  <c r="A1887" i="3"/>
  <c r="B1887" i="3"/>
  <c r="C1887" i="3"/>
  <c r="D1887" i="3"/>
  <c r="E1887" i="3"/>
  <c r="F1887" i="3"/>
  <c r="A1888" i="3"/>
  <c r="B1888" i="3"/>
  <c r="C1888" i="3"/>
  <c r="D1888" i="3"/>
  <c r="E1888" i="3"/>
  <c r="F1888" i="3"/>
  <c r="A1889" i="3"/>
  <c r="B1889" i="3"/>
  <c r="C1889" i="3"/>
  <c r="D1889" i="3"/>
  <c r="E1889" i="3"/>
  <c r="F1889" i="3"/>
  <c r="A1890" i="3"/>
  <c r="B1890" i="3"/>
  <c r="C1890" i="3"/>
  <c r="D1890" i="3"/>
  <c r="E1890" i="3"/>
  <c r="F1890" i="3"/>
  <c r="A1891" i="3"/>
  <c r="B1891" i="3"/>
  <c r="C1891" i="3"/>
  <c r="D1891" i="3"/>
  <c r="E1891" i="3"/>
  <c r="F1891" i="3"/>
  <c r="A1892" i="3"/>
  <c r="B1892" i="3"/>
  <c r="C1892" i="3"/>
  <c r="D1892" i="3"/>
  <c r="E1892" i="3"/>
  <c r="F1892" i="3"/>
  <c r="A1893" i="3"/>
  <c r="B1893" i="3"/>
  <c r="C1893" i="3"/>
  <c r="D1893" i="3"/>
  <c r="E1893" i="3"/>
  <c r="F1893" i="3"/>
  <c r="A1894" i="3"/>
  <c r="B1894" i="3"/>
  <c r="C1894" i="3"/>
  <c r="D1894" i="3"/>
  <c r="E1894" i="3"/>
  <c r="F1894" i="3"/>
  <c r="A1895" i="3"/>
  <c r="B1895" i="3"/>
  <c r="C1895" i="3"/>
  <c r="D1895" i="3"/>
  <c r="E1895" i="3"/>
  <c r="F1895" i="3"/>
  <c r="A1896" i="3"/>
  <c r="B1896" i="3"/>
  <c r="C1896" i="3"/>
  <c r="D1896" i="3"/>
  <c r="E1896" i="3"/>
  <c r="F1896" i="3"/>
  <c r="A1897" i="3"/>
  <c r="B1897" i="3"/>
  <c r="C1897" i="3"/>
  <c r="D1897" i="3"/>
  <c r="E1897" i="3"/>
  <c r="F1897" i="3"/>
  <c r="A1898" i="3"/>
  <c r="B1898" i="3"/>
  <c r="C1898" i="3"/>
  <c r="D1898" i="3"/>
  <c r="E1898" i="3"/>
  <c r="F1898" i="3"/>
  <c r="A1899" i="3"/>
  <c r="B1899" i="3"/>
  <c r="C1899" i="3"/>
  <c r="D1899" i="3"/>
  <c r="E1899" i="3"/>
  <c r="F1899" i="3"/>
  <c r="A1900" i="3"/>
  <c r="B1900" i="3"/>
  <c r="C1900" i="3"/>
  <c r="D1900" i="3"/>
  <c r="E1900" i="3"/>
  <c r="F1900" i="3"/>
  <c r="A1901" i="3"/>
  <c r="B1901" i="3"/>
  <c r="C1901" i="3"/>
  <c r="D1901" i="3"/>
  <c r="E1901" i="3"/>
  <c r="F1901" i="3"/>
  <c r="A1902" i="3"/>
  <c r="B1902" i="3"/>
  <c r="C1902" i="3"/>
  <c r="D1902" i="3"/>
  <c r="E1902" i="3"/>
  <c r="F1902" i="3"/>
  <c r="A1903" i="3"/>
  <c r="B1903" i="3"/>
  <c r="C1903" i="3"/>
  <c r="D1903" i="3"/>
  <c r="E1903" i="3"/>
  <c r="F1903" i="3"/>
  <c r="A1904" i="3"/>
  <c r="B1904" i="3"/>
  <c r="C1904" i="3"/>
  <c r="D1904" i="3"/>
  <c r="E1904" i="3"/>
  <c r="F1904" i="3"/>
  <c r="A1905" i="3"/>
  <c r="B1905" i="3"/>
  <c r="C1905" i="3"/>
  <c r="D1905" i="3"/>
  <c r="E1905" i="3"/>
  <c r="F1905" i="3"/>
  <c r="A1906" i="3"/>
  <c r="B1906" i="3"/>
  <c r="C1906" i="3"/>
  <c r="D1906" i="3"/>
  <c r="E1906" i="3"/>
  <c r="F1906" i="3"/>
  <c r="A1907" i="3"/>
  <c r="B1907" i="3"/>
  <c r="C1907" i="3"/>
  <c r="D1907" i="3"/>
  <c r="E1907" i="3"/>
  <c r="F1907" i="3"/>
  <c r="A1908" i="3"/>
  <c r="B1908" i="3"/>
  <c r="C1908" i="3"/>
  <c r="D1908" i="3"/>
  <c r="E1908" i="3"/>
  <c r="F1908" i="3"/>
  <c r="A1909" i="3"/>
  <c r="B1909" i="3"/>
  <c r="C1909" i="3"/>
  <c r="D1909" i="3"/>
  <c r="E1909" i="3"/>
  <c r="F1909" i="3"/>
  <c r="A1910" i="3"/>
  <c r="B1910" i="3"/>
  <c r="C1910" i="3"/>
  <c r="D1910" i="3"/>
  <c r="E1910" i="3"/>
  <c r="F1910" i="3"/>
  <c r="A1911" i="3"/>
  <c r="B1911" i="3"/>
  <c r="C1911" i="3"/>
  <c r="D1911" i="3"/>
  <c r="E1911" i="3"/>
  <c r="F1911" i="3"/>
  <c r="A1912" i="3"/>
  <c r="B1912" i="3"/>
  <c r="C1912" i="3"/>
  <c r="D1912" i="3"/>
  <c r="E1912" i="3"/>
  <c r="F1912" i="3"/>
  <c r="A1913" i="3"/>
  <c r="B1913" i="3"/>
  <c r="C1913" i="3"/>
  <c r="D1913" i="3"/>
  <c r="E1913" i="3"/>
  <c r="F1913" i="3"/>
  <c r="A1914" i="3"/>
  <c r="B1914" i="3"/>
  <c r="C1914" i="3"/>
  <c r="D1914" i="3"/>
  <c r="E1914" i="3"/>
  <c r="F1914" i="3"/>
  <c r="A1915" i="3"/>
  <c r="B1915" i="3"/>
  <c r="C1915" i="3"/>
  <c r="D1915" i="3"/>
  <c r="E1915" i="3"/>
  <c r="F1915" i="3"/>
  <c r="A1916" i="3"/>
  <c r="B1916" i="3"/>
  <c r="C1916" i="3"/>
  <c r="D1916" i="3"/>
  <c r="E1916" i="3"/>
  <c r="F1916" i="3"/>
  <c r="A1917" i="3"/>
  <c r="B1917" i="3"/>
  <c r="C1917" i="3"/>
  <c r="D1917" i="3"/>
  <c r="E1917" i="3"/>
  <c r="F1917" i="3"/>
  <c r="A1918" i="3"/>
  <c r="B1918" i="3"/>
  <c r="C1918" i="3"/>
  <c r="D1918" i="3"/>
  <c r="E1918" i="3"/>
  <c r="F1918" i="3"/>
  <c r="A1919" i="3"/>
  <c r="B1919" i="3"/>
  <c r="C1919" i="3"/>
  <c r="D1919" i="3"/>
  <c r="E1919" i="3"/>
  <c r="F1919" i="3"/>
  <c r="A1920" i="3"/>
  <c r="B1920" i="3"/>
  <c r="C1920" i="3"/>
  <c r="D1920" i="3"/>
  <c r="E1920" i="3"/>
  <c r="F1920" i="3"/>
  <c r="A1921" i="3"/>
  <c r="B1921" i="3"/>
  <c r="C1921" i="3"/>
  <c r="D1921" i="3"/>
  <c r="E1921" i="3"/>
  <c r="F1921" i="3"/>
  <c r="A1922" i="3"/>
  <c r="B1922" i="3"/>
  <c r="C1922" i="3"/>
  <c r="D1922" i="3"/>
  <c r="E1922" i="3"/>
  <c r="F1922" i="3"/>
  <c r="A1923" i="3"/>
  <c r="B1923" i="3"/>
  <c r="C1923" i="3"/>
  <c r="D1923" i="3"/>
  <c r="E1923" i="3"/>
  <c r="F1923" i="3"/>
  <c r="A1924" i="3"/>
  <c r="B1924" i="3"/>
  <c r="C1924" i="3"/>
  <c r="D1924" i="3"/>
  <c r="E1924" i="3"/>
  <c r="F1924" i="3"/>
  <c r="A1925" i="3"/>
  <c r="B1925" i="3"/>
  <c r="C1925" i="3"/>
  <c r="D1925" i="3"/>
  <c r="E1925" i="3"/>
  <c r="F1925" i="3"/>
  <c r="A1926" i="3"/>
  <c r="B1926" i="3"/>
  <c r="C1926" i="3"/>
  <c r="D1926" i="3"/>
  <c r="E1926" i="3"/>
  <c r="F1926" i="3"/>
  <c r="A1927" i="3"/>
  <c r="B1927" i="3"/>
  <c r="C1927" i="3"/>
  <c r="D1927" i="3"/>
  <c r="E1927" i="3"/>
  <c r="F1927" i="3"/>
  <c r="A1928" i="3"/>
  <c r="B1928" i="3"/>
  <c r="C1928" i="3"/>
  <c r="D1928" i="3"/>
  <c r="E1928" i="3"/>
  <c r="F1928" i="3"/>
  <c r="A1929" i="3"/>
  <c r="B1929" i="3"/>
  <c r="C1929" i="3"/>
  <c r="D1929" i="3"/>
  <c r="E1929" i="3"/>
  <c r="F1929" i="3"/>
  <c r="A1930" i="3"/>
  <c r="B1930" i="3"/>
  <c r="C1930" i="3"/>
  <c r="D1930" i="3"/>
  <c r="E1930" i="3"/>
  <c r="F1930" i="3"/>
  <c r="A1931" i="3"/>
  <c r="B1931" i="3"/>
  <c r="C1931" i="3"/>
  <c r="D1931" i="3"/>
  <c r="E1931" i="3"/>
  <c r="F1931" i="3"/>
  <c r="A1932" i="3"/>
  <c r="B1932" i="3"/>
  <c r="C1932" i="3"/>
  <c r="D1932" i="3"/>
  <c r="E1932" i="3"/>
  <c r="F1932" i="3"/>
  <c r="A1933" i="3"/>
  <c r="B1933" i="3"/>
  <c r="C1933" i="3"/>
  <c r="D1933" i="3"/>
  <c r="E1933" i="3"/>
  <c r="F1933" i="3"/>
  <c r="A1934" i="3"/>
  <c r="B1934" i="3"/>
  <c r="C1934" i="3"/>
  <c r="D1934" i="3"/>
  <c r="E1934" i="3"/>
  <c r="F1934" i="3"/>
  <c r="A1935" i="3"/>
  <c r="B1935" i="3"/>
  <c r="C1935" i="3"/>
  <c r="D1935" i="3"/>
  <c r="E1935" i="3"/>
  <c r="F1935" i="3"/>
  <c r="A1936" i="3"/>
  <c r="B1936" i="3"/>
  <c r="C1936" i="3"/>
  <c r="D1936" i="3"/>
  <c r="E1936" i="3"/>
  <c r="F1936" i="3"/>
  <c r="A1937" i="3"/>
  <c r="B1937" i="3"/>
  <c r="C1937" i="3"/>
  <c r="D1937" i="3"/>
  <c r="E1937" i="3"/>
  <c r="F1937" i="3"/>
  <c r="A1938" i="3"/>
  <c r="B1938" i="3"/>
  <c r="C1938" i="3"/>
  <c r="D1938" i="3"/>
  <c r="E1938" i="3"/>
  <c r="F1938" i="3"/>
  <c r="A1939" i="3"/>
  <c r="B1939" i="3"/>
  <c r="C1939" i="3"/>
  <c r="D1939" i="3"/>
  <c r="E1939" i="3"/>
  <c r="F1939" i="3"/>
  <c r="A1940" i="3"/>
  <c r="B1940" i="3"/>
  <c r="C1940" i="3"/>
  <c r="D1940" i="3"/>
  <c r="E1940" i="3"/>
  <c r="F1940" i="3"/>
  <c r="A1941" i="3"/>
  <c r="B1941" i="3"/>
  <c r="C1941" i="3"/>
  <c r="D1941" i="3"/>
  <c r="E1941" i="3"/>
  <c r="F1941" i="3"/>
  <c r="A1942" i="3"/>
  <c r="B1942" i="3"/>
  <c r="C1942" i="3"/>
  <c r="D1942" i="3"/>
  <c r="E1942" i="3"/>
  <c r="F1942" i="3"/>
  <c r="A1943" i="3"/>
  <c r="B1943" i="3"/>
  <c r="C1943" i="3"/>
  <c r="D1943" i="3"/>
  <c r="E1943" i="3"/>
  <c r="F1943" i="3"/>
  <c r="A1944" i="3"/>
  <c r="B1944" i="3"/>
  <c r="C1944" i="3"/>
  <c r="D1944" i="3"/>
  <c r="E1944" i="3"/>
  <c r="F1944" i="3"/>
  <c r="A1945" i="3"/>
  <c r="B1945" i="3"/>
  <c r="C1945" i="3"/>
  <c r="D1945" i="3"/>
  <c r="E1945" i="3"/>
  <c r="F1945" i="3"/>
  <c r="A1946" i="3"/>
  <c r="B1946" i="3"/>
  <c r="C1946" i="3"/>
  <c r="D1946" i="3"/>
  <c r="E1946" i="3"/>
  <c r="F1946" i="3"/>
  <c r="A1947" i="3"/>
  <c r="B1947" i="3"/>
  <c r="C1947" i="3"/>
  <c r="D1947" i="3"/>
  <c r="E1947" i="3"/>
  <c r="F1947" i="3"/>
  <c r="A1948" i="3"/>
  <c r="B1948" i="3"/>
  <c r="C1948" i="3"/>
  <c r="D1948" i="3"/>
  <c r="E1948" i="3"/>
  <c r="F1948" i="3"/>
  <c r="A1949" i="3"/>
  <c r="B1949" i="3"/>
  <c r="C1949" i="3"/>
  <c r="D1949" i="3"/>
  <c r="E1949" i="3"/>
  <c r="F1949" i="3"/>
  <c r="A1950" i="3"/>
  <c r="B1950" i="3"/>
  <c r="C1950" i="3"/>
  <c r="D1950" i="3"/>
  <c r="E1950" i="3"/>
  <c r="F1950" i="3"/>
  <c r="A1951" i="3"/>
  <c r="B1951" i="3"/>
  <c r="C1951" i="3"/>
  <c r="D1951" i="3"/>
  <c r="E1951" i="3"/>
  <c r="F1951" i="3"/>
  <c r="A1952" i="3"/>
  <c r="B1952" i="3"/>
  <c r="C1952" i="3"/>
  <c r="D1952" i="3"/>
  <c r="E1952" i="3"/>
  <c r="F1952" i="3"/>
  <c r="A1953" i="3"/>
  <c r="B1953" i="3"/>
  <c r="C1953" i="3"/>
  <c r="D1953" i="3"/>
  <c r="E1953" i="3"/>
  <c r="F1953" i="3"/>
  <c r="A1954" i="3"/>
  <c r="B1954" i="3"/>
  <c r="C1954" i="3"/>
  <c r="D1954" i="3"/>
  <c r="E1954" i="3"/>
  <c r="F1954" i="3"/>
  <c r="A1955" i="3"/>
  <c r="B1955" i="3"/>
  <c r="C1955" i="3"/>
  <c r="D1955" i="3"/>
  <c r="E1955" i="3"/>
  <c r="F1955" i="3"/>
  <c r="A1956" i="3"/>
  <c r="B1956" i="3"/>
  <c r="C1956" i="3"/>
  <c r="D1956" i="3"/>
  <c r="E1956" i="3"/>
  <c r="F1956" i="3"/>
  <c r="A1957" i="3"/>
  <c r="B1957" i="3"/>
  <c r="C1957" i="3"/>
  <c r="D1957" i="3"/>
  <c r="E1957" i="3"/>
  <c r="F1957" i="3"/>
  <c r="A1958" i="3"/>
  <c r="B1958" i="3"/>
  <c r="C1958" i="3"/>
  <c r="D1958" i="3"/>
  <c r="E1958" i="3"/>
  <c r="F1958" i="3"/>
  <c r="A1959" i="3"/>
  <c r="B1959" i="3"/>
  <c r="C1959" i="3"/>
  <c r="D1959" i="3"/>
  <c r="E1959" i="3"/>
  <c r="F1959" i="3"/>
  <c r="A1960" i="3"/>
  <c r="B1960" i="3"/>
  <c r="C1960" i="3"/>
  <c r="D1960" i="3"/>
  <c r="E1960" i="3"/>
  <c r="F1960" i="3"/>
  <c r="A1961" i="3"/>
  <c r="B1961" i="3"/>
  <c r="C1961" i="3"/>
  <c r="D1961" i="3"/>
  <c r="E1961" i="3"/>
  <c r="F1961" i="3"/>
  <c r="A1962" i="3"/>
  <c r="B1962" i="3"/>
  <c r="C1962" i="3"/>
  <c r="D1962" i="3"/>
  <c r="E1962" i="3"/>
  <c r="F1962" i="3"/>
  <c r="A1963" i="3"/>
  <c r="B1963" i="3"/>
  <c r="C1963" i="3"/>
  <c r="D1963" i="3"/>
  <c r="E1963" i="3"/>
  <c r="F1963" i="3"/>
  <c r="A1964" i="3"/>
  <c r="B1964" i="3"/>
  <c r="C1964" i="3"/>
  <c r="D1964" i="3"/>
  <c r="E1964" i="3"/>
  <c r="F1964" i="3"/>
  <c r="A1965" i="3"/>
  <c r="B1965" i="3"/>
  <c r="C1965" i="3"/>
  <c r="D1965" i="3"/>
  <c r="E1965" i="3"/>
  <c r="F1965" i="3"/>
  <c r="A1966" i="3"/>
  <c r="B1966" i="3"/>
  <c r="C1966" i="3"/>
  <c r="D1966" i="3"/>
  <c r="E1966" i="3"/>
  <c r="F1966" i="3"/>
  <c r="A1967" i="3"/>
  <c r="B1967" i="3"/>
  <c r="C1967" i="3"/>
  <c r="D1967" i="3"/>
  <c r="E1967" i="3"/>
  <c r="F1967" i="3"/>
  <c r="A1968" i="3"/>
  <c r="B1968" i="3"/>
  <c r="C1968" i="3"/>
  <c r="D1968" i="3"/>
  <c r="E1968" i="3"/>
  <c r="F1968" i="3"/>
  <c r="A1969" i="3"/>
  <c r="B1969" i="3"/>
  <c r="C1969" i="3"/>
  <c r="D1969" i="3"/>
  <c r="E1969" i="3"/>
  <c r="F1969" i="3"/>
  <c r="A1970" i="3"/>
  <c r="B1970" i="3"/>
  <c r="C1970" i="3"/>
  <c r="D1970" i="3"/>
  <c r="E1970" i="3"/>
  <c r="F1970" i="3"/>
  <c r="A1971" i="3"/>
  <c r="B1971" i="3"/>
  <c r="C1971" i="3"/>
  <c r="D1971" i="3"/>
  <c r="E1971" i="3"/>
  <c r="F1971" i="3"/>
  <c r="A1972" i="3"/>
  <c r="B1972" i="3"/>
  <c r="C1972" i="3"/>
  <c r="D1972" i="3"/>
  <c r="E1972" i="3"/>
  <c r="F1972" i="3"/>
  <c r="A1973" i="3"/>
  <c r="B1973" i="3"/>
  <c r="C1973" i="3"/>
  <c r="D1973" i="3"/>
  <c r="E1973" i="3"/>
  <c r="F1973" i="3"/>
  <c r="A1974" i="3"/>
  <c r="B1974" i="3"/>
  <c r="C1974" i="3"/>
  <c r="D1974" i="3"/>
  <c r="E1974" i="3"/>
  <c r="F1974" i="3"/>
  <c r="A1975" i="3"/>
  <c r="B1975" i="3"/>
  <c r="C1975" i="3"/>
  <c r="D1975" i="3"/>
  <c r="E1975" i="3"/>
  <c r="F1975" i="3"/>
  <c r="A1976" i="3"/>
  <c r="B1976" i="3"/>
  <c r="C1976" i="3"/>
  <c r="D1976" i="3"/>
  <c r="E1976" i="3"/>
  <c r="F1976" i="3"/>
  <c r="A1977" i="3"/>
  <c r="B1977" i="3"/>
  <c r="C1977" i="3"/>
  <c r="D1977" i="3"/>
  <c r="E1977" i="3"/>
  <c r="F1977" i="3"/>
  <c r="A1978" i="3"/>
  <c r="B1978" i="3"/>
  <c r="C1978" i="3"/>
  <c r="D1978" i="3"/>
  <c r="E1978" i="3"/>
  <c r="F1978" i="3"/>
  <c r="A1979" i="3"/>
  <c r="B1979" i="3"/>
  <c r="C1979" i="3"/>
  <c r="D1979" i="3"/>
  <c r="E1979" i="3"/>
  <c r="F1979" i="3"/>
  <c r="A1980" i="3"/>
  <c r="B1980" i="3"/>
  <c r="C1980" i="3"/>
  <c r="D1980" i="3"/>
  <c r="E1980" i="3"/>
  <c r="F1980" i="3"/>
  <c r="A1981" i="3"/>
  <c r="B1981" i="3"/>
  <c r="C1981" i="3"/>
  <c r="D1981" i="3"/>
  <c r="E1981" i="3"/>
  <c r="F1981" i="3"/>
  <c r="A1982" i="3"/>
  <c r="B1982" i="3"/>
  <c r="C1982" i="3"/>
  <c r="D1982" i="3"/>
  <c r="E1982" i="3"/>
  <c r="F1982" i="3"/>
  <c r="A1983" i="3"/>
  <c r="B1983" i="3"/>
  <c r="C1983" i="3"/>
  <c r="D1983" i="3"/>
  <c r="E1983" i="3"/>
  <c r="F1983" i="3"/>
  <c r="A1984" i="3"/>
  <c r="B1984" i="3"/>
  <c r="C1984" i="3"/>
  <c r="D1984" i="3"/>
  <c r="E1984" i="3"/>
  <c r="F1984" i="3"/>
  <c r="A1985" i="3"/>
  <c r="B1985" i="3"/>
  <c r="C1985" i="3"/>
  <c r="D1985" i="3"/>
  <c r="E1985" i="3"/>
  <c r="F1985" i="3"/>
  <c r="A1986" i="3"/>
  <c r="B1986" i="3"/>
  <c r="C1986" i="3"/>
  <c r="D1986" i="3"/>
  <c r="E1986" i="3"/>
  <c r="F1986" i="3"/>
  <c r="A1987" i="3"/>
  <c r="B1987" i="3"/>
  <c r="C1987" i="3"/>
  <c r="D1987" i="3"/>
  <c r="E1987" i="3"/>
  <c r="F1987" i="3"/>
  <c r="A1988" i="3"/>
  <c r="B1988" i="3"/>
  <c r="C1988" i="3"/>
  <c r="D1988" i="3"/>
  <c r="E1988" i="3"/>
  <c r="F1988" i="3"/>
  <c r="A1989" i="3"/>
  <c r="B1989" i="3"/>
  <c r="C1989" i="3"/>
  <c r="D1989" i="3"/>
  <c r="E1989" i="3"/>
  <c r="F1989" i="3"/>
  <c r="A1990" i="3"/>
  <c r="B1990" i="3"/>
  <c r="C1990" i="3"/>
  <c r="D1990" i="3"/>
  <c r="E1990" i="3"/>
  <c r="F1990" i="3"/>
  <c r="A1991" i="3"/>
  <c r="B1991" i="3"/>
  <c r="C1991" i="3"/>
  <c r="D1991" i="3"/>
  <c r="E1991" i="3"/>
  <c r="F1991" i="3"/>
  <c r="A1992" i="3"/>
  <c r="B1992" i="3"/>
  <c r="C1992" i="3"/>
  <c r="D1992" i="3"/>
  <c r="E1992" i="3"/>
  <c r="F1992" i="3"/>
  <c r="A1993" i="3"/>
  <c r="B1993" i="3"/>
  <c r="C1993" i="3"/>
  <c r="D1993" i="3"/>
  <c r="E1993" i="3"/>
  <c r="F1993" i="3"/>
  <c r="A1994" i="3"/>
  <c r="B1994" i="3"/>
  <c r="C1994" i="3"/>
  <c r="D1994" i="3"/>
  <c r="E1994" i="3"/>
  <c r="F1994" i="3"/>
  <c r="A1995" i="3"/>
  <c r="B1995" i="3"/>
  <c r="C1995" i="3"/>
  <c r="D1995" i="3"/>
  <c r="E1995" i="3"/>
  <c r="F1995" i="3"/>
  <c r="A1996" i="3"/>
  <c r="B1996" i="3"/>
  <c r="C1996" i="3"/>
  <c r="D1996" i="3"/>
  <c r="E1996" i="3"/>
  <c r="F1996" i="3"/>
  <c r="A1997" i="3"/>
  <c r="B1997" i="3"/>
  <c r="C1997" i="3"/>
  <c r="D1997" i="3"/>
  <c r="E1997" i="3"/>
  <c r="F1997" i="3"/>
  <c r="A1998" i="3"/>
  <c r="B1998" i="3"/>
  <c r="C1998" i="3"/>
  <c r="D1998" i="3"/>
  <c r="E1998" i="3"/>
  <c r="F1998" i="3"/>
  <c r="A1999" i="3"/>
  <c r="B1999" i="3"/>
  <c r="C1999" i="3"/>
  <c r="D1999" i="3"/>
  <c r="E1999" i="3"/>
  <c r="F1999" i="3"/>
  <c r="A2000" i="3"/>
  <c r="B2000" i="3"/>
  <c r="C2000" i="3"/>
  <c r="D2000" i="3"/>
  <c r="E2000" i="3"/>
  <c r="F2000" i="3"/>
  <c r="A2001" i="3"/>
  <c r="B2001" i="3"/>
  <c r="C2001" i="3"/>
  <c r="D2001" i="3"/>
  <c r="E2001" i="3"/>
  <c r="F2001" i="3"/>
  <c r="A2002" i="3"/>
  <c r="B2002" i="3"/>
  <c r="C2002" i="3"/>
  <c r="D2002" i="3"/>
  <c r="E2002" i="3"/>
  <c r="F2002" i="3"/>
  <c r="A2003" i="3"/>
  <c r="B2003" i="3"/>
  <c r="C2003" i="3"/>
  <c r="D2003" i="3"/>
  <c r="E2003" i="3"/>
  <c r="F2003" i="3"/>
  <c r="A2004" i="3"/>
  <c r="B2004" i="3"/>
  <c r="C2004" i="3"/>
  <c r="D2004" i="3"/>
  <c r="E2004" i="3"/>
  <c r="F2004" i="3"/>
  <c r="A2005" i="3"/>
  <c r="B2005" i="3"/>
  <c r="C2005" i="3"/>
  <c r="D2005" i="3"/>
  <c r="E2005" i="3"/>
  <c r="F2005" i="3"/>
  <c r="A2006" i="3"/>
  <c r="B2006" i="3"/>
  <c r="C2006" i="3"/>
  <c r="D2006" i="3"/>
  <c r="E2006" i="3"/>
  <c r="F2006" i="3"/>
  <c r="A2007" i="3"/>
  <c r="B2007" i="3"/>
  <c r="C2007" i="3"/>
  <c r="D2007" i="3"/>
  <c r="E2007" i="3"/>
  <c r="F2007" i="3"/>
  <c r="A2008" i="3"/>
  <c r="B2008" i="3"/>
  <c r="C2008" i="3"/>
  <c r="D2008" i="3"/>
  <c r="E2008" i="3"/>
  <c r="F2008" i="3"/>
  <c r="A2009" i="3"/>
  <c r="B2009" i="3"/>
  <c r="C2009" i="3"/>
  <c r="D2009" i="3"/>
  <c r="E2009" i="3"/>
  <c r="F2009" i="3"/>
  <c r="A2010" i="3"/>
  <c r="B2010" i="3"/>
  <c r="C2010" i="3"/>
  <c r="D2010" i="3"/>
  <c r="E2010" i="3"/>
  <c r="F2010" i="3"/>
  <c r="A2011" i="3"/>
  <c r="B2011" i="3"/>
  <c r="C2011" i="3"/>
  <c r="D2011" i="3"/>
  <c r="E2011" i="3"/>
  <c r="F2011" i="3"/>
  <c r="A2012" i="3"/>
  <c r="B2012" i="3"/>
  <c r="C2012" i="3"/>
  <c r="D2012" i="3"/>
  <c r="E2012" i="3"/>
  <c r="F2012" i="3"/>
  <c r="A2013" i="3"/>
  <c r="B2013" i="3"/>
  <c r="C2013" i="3"/>
  <c r="D2013" i="3"/>
  <c r="E2013" i="3"/>
  <c r="F2013" i="3"/>
  <c r="A2014" i="3"/>
  <c r="B2014" i="3"/>
  <c r="C2014" i="3"/>
  <c r="D2014" i="3"/>
  <c r="E2014" i="3"/>
  <c r="F2014" i="3"/>
  <c r="A2015" i="3"/>
  <c r="B2015" i="3"/>
  <c r="C2015" i="3"/>
  <c r="D2015" i="3"/>
  <c r="E2015" i="3"/>
  <c r="F2015" i="3"/>
  <c r="A2016" i="3"/>
  <c r="B2016" i="3"/>
  <c r="C2016" i="3"/>
  <c r="D2016" i="3"/>
  <c r="E2016" i="3"/>
  <c r="F2016" i="3"/>
  <c r="A2017" i="3"/>
  <c r="B2017" i="3"/>
  <c r="C2017" i="3"/>
  <c r="D2017" i="3"/>
  <c r="E2017" i="3"/>
  <c r="F2017" i="3"/>
  <c r="A2018" i="3"/>
  <c r="B2018" i="3"/>
  <c r="C2018" i="3"/>
  <c r="D2018" i="3"/>
  <c r="E2018" i="3"/>
  <c r="F2018" i="3"/>
  <c r="A2019" i="3"/>
  <c r="B2019" i="3"/>
  <c r="C2019" i="3"/>
  <c r="D2019" i="3"/>
  <c r="E2019" i="3"/>
  <c r="F2019" i="3"/>
  <c r="A2020" i="3"/>
  <c r="B2020" i="3"/>
  <c r="C2020" i="3"/>
  <c r="D2020" i="3"/>
  <c r="E2020" i="3"/>
  <c r="F2020" i="3"/>
  <c r="A2021" i="3"/>
  <c r="B2021" i="3"/>
  <c r="C2021" i="3"/>
  <c r="D2021" i="3"/>
  <c r="E2021" i="3"/>
  <c r="F2021" i="3"/>
  <c r="A2022" i="3"/>
  <c r="B2022" i="3"/>
  <c r="C2022" i="3"/>
  <c r="D2022" i="3"/>
  <c r="E2022" i="3"/>
  <c r="F2022" i="3"/>
  <c r="A2023" i="3"/>
  <c r="B2023" i="3"/>
  <c r="C2023" i="3"/>
  <c r="D2023" i="3"/>
  <c r="E2023" i="3"/>
  <c r="F2023" i="3"/>
  <c r="A2024" i="3"/>
  <c r="B2024" i="3"/>
  <c r="C2024" i="3"/>
  <c r="D2024" i="3"/>
  <c r="E2024" i="3"/>
  <c r="F2024" i="3"/>
  <c r="A2025" i="3"/>
  <c r="B2025" i="3"/>
  <c r="C2025" i="3"/>
  <c r="D2025" i="3"/>
  <c r="E2025" i="3"/>
  <c r="F2025" i="3"/>
  <c r="A2026" i="3"/>
  <c r="B2026" i="3"/>
  <c r="C2026" i="3"/>
  <c r="D2026" i="3"/>
  <c r="E2026" i="3"/>
  <c r="F2026" i="3"/>
  <c r="A2027" i="3"/>
  <c r="B2027" i="3"/>
  <c r="C2027" i="3"/>
  <c r="D2027" i="3"/>
  <c r="E2027" i="3"/>
  <c r="F2027" i="3"/>
  <c r="A2028" i="3"/>
  <c r="B2028" i="3"/>
  <c r="C2028" i="3"/>
  <c r="D2028" i="3"/>
  <c r="E2028" i="3"/>
  <c r="F2028" i="3"/>
  <c r="A2029" i="3"/>
  <c r="B2029" i="3"/>
  <c r="C2029" i="3"/>
  <c r="D2029" i="3"/>
  <c r="E2029" i="3"/>
  <c r="F2029" i="3"/>
  <c r="A2030" i="3"/>
  <c r="B2030" i="3"/>
  <c r="C2030" i="3"/>
  <c r="D2030" i="3"/>
  <c r="E2030" i="3"/>
  <c r="F2030" i="3"/>
  <c r="A2031" i="3"/>
  <c r="B2031" i="3"/>
  <c r="C2031" i="3"/>
  <c r="D2031" i="3"/>
  <c r="E2031" i="3"/>
  <c r="F2031" i="3"/>
  <c r="A2032" i="3"/>
  <c r="B2032" i="3"/>
  <c r="C2032" i="3"/>
  <c r="D2032" i="3"/>
  <c r="E2032" i="3"/>
  <c r="F2032" i="3"/>
  <c r="A2033" i="3"/>
  <c r="B2033" i="3"/>
  <c r="C2033" i="3"/>
  <c r="D2033" i="3"/>
  <c r="E2033" i="3"/>
  <c r="F2033" i="3"/>
  <c r="A2034" i="3"/>
  <c r="B2034" i="3"/>
  <c r="C2034" i="3"/>
  <c r="D2034" i="3"/>
  <c r="E2034" i="3"/>
  <c r="F2034" i="3"/>
  <c r="A2035" i="3"/>
  <c r="B2035" i="3"/>
  <c r="C2035" i="3"/>
  <c r="D2035" i="3"/>
  <c r="E2035" i="3"/>
  <c r="F2035" i="3"/>
  <c r="A2036" i="3"/>
  <c r="B2036" i="3"/>
  <c r="C2036" i="3"/>
  <c r="D2036" i="3"/>
  <c r="E2036" i="3"/>
  <c r="F2036" i="3"/>
  <c r="A2037" i="3"/>
  <c r="B2037" i="3"/>
  <c r="C2037" i="3"/>
  <c r="D2037" i="3"/>
  <c r="E2037" i="3"/>
  <c r="F2037" i="3"/>
  <c r="A2038" i="3"/>
  <c r="B2038" i="3"/>
  <c r="C2038" i="3"/>
  <c r="D2038" i="3"/>
  <c r="E2038" i="3"/>
  <c r="F2038" i="3"/>
  <c r="A2039" i="3"/>
  <c r="B2039" i="3"/>
  <c r="C2039" i="3"/>
  <c r="D2039" i="3"/>
  <c r="E2039" i="3"/>
  <c r="F2039" i="3"/>
  <c r="A2040" i="3"/>
  <c r="B2040" i="3"/>
  <c r="C2040" i="3"/>
  <c r="D2040" i="3"/>
  <c r="E2040" i="3"/>
  <c r="F2040" i="3"/>
  <c r="A2041" i="3"/>
  <c r="B2041" i="3"/>
  <c r="C2041" i="3"/>
  <c r="D2041" i="3"/>
  <c r="E2041" i="3"/>
  <c r="F2041" i="3"/>
  <c r="A2042" i="3"/>
  <c r="B2042" i="3"/>
  <c r="C2042" i="3"/>
  <c r="D2042" i="3"/>
  <c r="E2042" i="3"/>
  <c r="F2042" i="3"/>
  <c r="A2043" i="3"/>
  <c r="B2043" i="3"/>
  <c r="C2043" i="3"/>
  <c r="D2043" i="3"/>
  <c r="E2043" i="3"/>
  <c r="F2043" i="3"/>
  <c r="A2044" i="3"/>
  <c r="B2044" i="3"/>
  <c r="C2044" i="3"/>
  <c r="D2044" i="3"/>
  <c r="E2044" i="3"/>
  <c r="F2044" i="3"/>
  <c r="A2045" i="3"/>
  <c r="B2045" i="3"/>
  <c r="C2045" i="3"/>
  <c r="D2045" i="3"/>
  <c r="E2045" i="3"/>
  <c r="F2045" i="3"/>
  <c r="A2046" i="3"/>
  <c r="B2046" i="3"/>
  <c r="C2046" i="3"/>
  <c r="D2046" i="3"/>
  <c r="E2046" i="3"/>
  <c r="F2046" i="3"/>
  <c r="A2047" i="3"/>
  <c r="B2047" i="3"/>
  <c r="C2047" i="3"/>
  <c r="D2047" i="3"/>
  <c r="E2047" i="3"/>
  <c r="F2047" i="3"/>
  <c r="A2048" i="3"/>
  <c r="B2048" i="3"/>
  <c r="C2048" i="3"/>
  <c r="D2048" i="3"/>
  <c r="E2048" i="3"/>
  <c r="F2048" i="3"/>
  <c r="A2049" i="3"/>
  <c r="B2049" i="3"/>
  <c r="C2049" i="3"/>
  <c r="D2049" i="3"/>
  <c r="E2049" i="3"/>
  <c r="F2049" i="3"/>
  <c r="A2050" i="3"/>
  <c r="B2050" i="3"/>
  <c r="C2050" i="3"/>
  <c r="D2050" i="3"/>
  <c r="E2050" i="3"/>
  <c r="F2050" i="3"/>
  <c r="A2051" i="3"/>
  <c r="B2051" i="3"/>
  <c r="C2051" i="3"/>
  <c r="D2051" i="3"/>
  <c r="E2051" i="3"/>
  <c r="F2051" i="3"/>
  <c r="A2052" i="3"/>
  <c r="B2052" i="3"/>
  <c r="C2052" i="3"/>
  <c r="D2052" i="3"/>
  <c r="E2052" i="3"/>
  <c r="F2052" i="3"/>
  <c r="A2053" i="3"/>
  <c r="B2053" i="3"/>
  <c r="C2053" i="3"/>
  <c r="D2053" i="3"/>
  <c r="E2053" i="3"/>
  <c r="F2053" i="3"/>
  <c r="A2054" i="3"/>
  <c r="B2054" i="3"/>
  <c r="C2054" i="3"/>
  <c r="D2054" i="3"/>
  <c r="E2054" i="3"/>
  <c r="F2054" i="3"/>
  <c r="A2055" i="3"/>
  <c r="B2055" i="3"/>
  <c r="C2055" i="3"/>
  <c r="D2055" i="3"/>
  <c r="E2055" i="3"/>
  <c r="F2055" i="3"/>
  <c r="A2056" i="3"/>
  <c r="B2056" i="3"/>
  <c r="C2056" i="3"/>
  <c r="D2056" i="3"/>
  <c r="E2056" i="3"/>
  <c r="F2056" i="3"/>
  <c r="A2057" i="3"/>
  <c r="B2057" i="3"/>
  <c r="C2057" i="3"/>
  <c r="D2057" i="3"/>
  <c r="E2057" i="3"/>
  <c r="F2057" i="3"/>
  <c r="A2058" i="3"/>
  <c r="B2058" i="3"/>
  <c r="C2058" i="3"/>
  <c r="D2058" i="3"/>
  <c r="E2058" i="3"/>
  <c r="F2058" i="3"/>
  <c r="A2059" i="3"/>
  <c r="B2059" i="3"/>
  <c r="C2059" i="3"/>
  <c r="D2059" i="3"/>
  <c r="E2059" i="3"/>
  <c r="F2059" i="3"/>
  <c r="A2060" i="3"/>
  <c r="B2060" i="3"/>
  <c r="C2060" i="3"/>
  <c r="D2060" i="3"/>
  <c r="E2060" i="3"/>
  <c r="F2060" i="3"/>
  <c r="A2061" i="3"/>
  <c r="B2061" i="3"/>
  <c r="C2061" i="3"/>
  <c r="D2061" i="3"/>
  <c r="E2061" i="3"/>
  <c r="F2061" i="3"/>
  <c r="A2062" i="3"/>
  <c r="B2062" i="3"/>
  <c r="C2062" i="3"/>
  <c r="D2062" i="3"/>
  <c r="E2062" i="3"/>
  <c r="F2062" i="3"/>
  <c r="A2063" i="3"/>
  <c r="B2063" i="3"/>
  <c r="C2063" i="3"/>
  <c r="D2063" i="3"/>
  <c r="E2063" i="3"/>
  <c r="F2063" i="3"/>
  <c r="A2064" i="3"/>
  <c r="B2064" i="3"/>
  <c r="C2064" i="3"/>
  <c r="D2064" i="3"/>
  <c r="E2064" i="3"/>
  <c r="F2064" i="3"/>
  <c r="A2065" i="3"/>
  <c r="B2065" i="3"/>
  <c r="C2065" i="3"/>
  <c r="D2065" i="3"/>
  <c r="E2065" i="3"/>
  <c r="F2065" i="3"/>
  <c r="A2066" i="3"/>
  <c r="B2066" i="3"/>
  <c r="C2066" i="3"/>
  <c r="D2066" i="3"/>
  <c r="E2066" i="3"/>
  <c r="F2066" i="3"/>
  <c r="A2067" i="3"/>
  <c r="B2067" i="3"/>
  <c r="C2067" i="3"/>
  <c r="D2067" i="3"/>
  <c r="E2067" i="3"/>
  <c r="F2067" i="3"/>
  <c r="A2068" i="3"/>
  <c r="B2068" i="3"/>
  <c r="C2068" i="3"/>
  <c r="D2068" i="3"/>
  <c r="E2068" i="3"/>
  <c r="F2068" i="3"/>
  <c r="A2069" i="3"/>
  <c r="B2069" i="3"/>
  <c r="C2069" i="3"/>
  <c r="D2069" i="3"/>
  <c r="E2069" i="3"/>
  <c r="F2069" i="3"/>
  <c r="A2070" i="3"/>
  <c r="B2070" i="3"/>
  <c r="C2070" i="3"/>
  <c r="D2070" i="3"/>
  <c r="E2070" i="3"/>
  <c r="F2070" i="3"/>
  <c r="A2071" i="3"/>
  <c r="B2071" i="3"/>
  <c r="C2071" i="3"/>
  <c r="D2071" i="3"/>
  <c r="E2071" i="3"/>
  <c r="F2071" i="3"/>
  <c r="A2072" i="3"/>
  <c r="B2072" i="3"/>
  <c r="C2072" i="3"/>
  <c r="D2072" i="3"/>
  <c r="E2072" i="3"/>
  <c r="F2072" i="3"/>
  <c r="A2073" i="3"/>
  <c r="B2073" i="3"/>
  <c r="C2073" i="3"/>
  <c r="D2073" i="3"/>
  <c r="E2073" i="3"/>
  <c r="F2073" i="3"/>
  <c r="A2074" i="3"/>
  <c r="B2074" i="3"/>
  <c r="C2074" i="3"/>
  <c r="D2074" i="3"/>
  <c r="E2074" i="3"/>
  <c r="F2074" i="3"/>
  <c r="A2075" i="3"/>
  <c r="B2075" i="3"/>
  <c r="C2075" i="3"/>
  <c r="D2075" i="3"/>
  <c r="E2075" i="3"/>
  <c r="F2075" i="3"/>
  <c r="A2076" i="3"/>
  <c r="B2076" i="3"/>
  <c r="C2076" i="3"/>
  <c r="D2076" i="3"/>
  <c r="E2076" i="3"/>
  <c r="F2076" i="3"/>
  <c r="A2077" i="3"/>
  <c r="B2077" i="3"/>
  <c r="C2077" i="3"/>
  <c r="D2077" i="3"/>
  <c r="E2077" i="3"/>
  <c r="F2077" i="3"/>
  <c r="A2078" i="3"/>
  <c r="B2078" i="3"/>
  <c r="C2078" i="3"/>
  <c r="D2078" i="3"/>
  <c r="E2078" i="3"/>
  <c r="F2078" i="3"/>
  <c r="A2079" i="3"/>
  <c r="B2079" i="3"/>
  <c r="C2079" i="3"/>
  <c r="D2079" i="3"/>
  <c r="E2079" i="3"/>
  <c r="F2079" i="3"/>
  <c r="A2080" i="3"/>
  <c r="B2080" i="3"/>
  <c r="C2080" i="3"/>
  <c r="D2080" i="3"/>
  <c r="E2080" i="3"/>
  <c r="F2080" i="3"/>
  <c r="A2081" i="3"/>
  <c r="B2081" i="3"/>
  <c r="C2081" i="3"/>
  <c r="D2081" i="3"/>
  <c r="E2081" i="3"/>
  <c r="F2081" i="3"/>
  <c r="A2082" i="3"/>
  <c r="B2082" i="3"/>
  <c r="C2082" i="3"/>
  <c r="D2082" i="3"/>
  <c r="E2082" i="3"/>
  <c r="F2082" i="3"/>
  <c r="A2083" i="3"/>
  <c r="B2083" i="3"/>
  <c r="C2083" i="3"/>
  <c r="D2083" i="3"/>
  <c r="E2083" i="3"/>
  <c r="F2083" i="3"/>
  <c r="A2084" i="3"/>
  <c r="B2084" i="3"/>
  <c r="C2084" i="3"/>
  <c r="D2084" i="3"/>
  <c r="E2084" i="3"/>
  <c r="F2084" i="3"/>
  <c r="A2085" i="3"/>
  <c r="B2085" i="3"/>
  <c r="C2085" i="3"/>
  <c r="D2085" i="3"/>
  <c r="E2085" i="3"/>
  <c r="F2085" i="3"/>
  <c r="A2086" i="3"/>
  <c r="B2086" i="3"/>
  <c r="C2086" i="3"/>
  <c r="D2086" i="3"/>
  <c r="E2086" i="3"/>
  <c r="F2086" i="3"/>
  <c r="A2087" i="3"/>
  <c r="B2087" i="3"/>
  <c r="C2087" i="3"/>
  <c r="D2087" i="3"/>
  <c r="E2087" i="3"/>
  <c r="F2087" i="3"/>
  <c r="A2088" i="3"/>
  <c r="B2088" i="3"/>
  <c r="C2088" i="3"/>
  <c r="D2088" i="3"/>
  <c r="E2088" i="3"/>
  <c r="F2088" i="3"/>
  <c r="A2089" i="3"/>
  <c r="B2089" i="3"/>
  <c r="C2089" i="3"/>
  <c r="D2089" i="3"/>
  <c r="E2089" i="3"/>
  <c r="F2089" i="3"/>
  <c r="A2090" i="3"/>
  <c r="B2090" i="3"/>
  <c r="C2090" i="3"/>
  <c r="D2090" i="3"/>
  <c r="E2090" i="3"/>
  <c r="F2090" i="3"/>
  <c r="A2091" i="3"/>
  <c r="B2091" i="3"/>
  <c r="C2091" i="3"/>
  <c r="D2091" i="3"/>
  <c r="E2091" i="3"/>
  <c r="F2091" i="3"/>
  <c r="A2092" i="3"/>
  <c r="B2092" i="3"/>
  <c r="C2092" i="3"/>
  <c r="D2092" i="3"/>
  <c r="E2092" i="3"/>
  <c r="F2092" i="3"/>
  <c r="A2093" i="3"/>
  <c r="B2093" i="3"/>
  <c r="C2093" i="3"/>
  <c r="D2093" i="3"/>
  <c r="E2093" i="3"/>
  <c r="F2093" i="3"/>
  <c r="A2094" i="3"/>
  <c r="B2094" i="3"/>
  <c r="C2094" i="3"/>
  <c r="D2094" i="3"/>
  <c r="E2094" i="3"/>
  <c r="F2094" i="3"/>
  <c r="A2095" i="3"/>
  <c r="B2095" i="3"/>
  <c r="C2095" i="3"/>
  <c r="D2095" i="3"/>
  <c r="E2095" i="3"/>
  <c r="F2095" i="3"/>
  <c r="A2096" i="3"/>
  <c r="B2096" i="3"/>
  <c r="C2096" i="3"/>
  <c r="D2096" i="3"/>
  <c r="E2096" i="3"/>
  <c r="F2096" i="3"/>
  <c r="A2097" i="3"/>
  <c r="B2097" i="3"/>
  <c r="C2097" i="3"/>
  <c r="D2097" i="3"/>
  <c r="E2097" i="3"/>
  <c r="F2097" i="3"/>
  <c r="A2098" i="3"/>
  <c r="B2098" i="3"/>
  <c r="C2098" i="3"/>
  <c r="D2098" i="3"/>
  <c r="E2098" i="3"/>
  <c r="F2098" i="3"/>
  <c r="A2099" i="3"/>
  <c r="B2099" i="3"/>
  <c r="C2099" i="3"/>
  <c r="D2099" i="3"/>
  <c r="E2099" i="3"/>
  <c r="F2099" i="3"/>
  <c r="A2100" i="3"/>
  <c r="B2100" i="3"/>
  <c r="C2100" i="3"/>
  <c r="D2100" i="3"/>
  <c r="E2100" i="3"/>
  <c r="F2100" i="3"/>
  <c r="A2101" i="3"/>
  <c r="B2101" i="3"/>
  <c r="C2101" i="3"/>
  <c r="D2101" i="3"/>
  <c r="E2101" i="3"/>
  <c r="F2101" i="3"/>
  <c r="A2102" i="3"/>
  <c r="B2102" i="3"/>
  <c r="C2102" i="3"/>
  <c r="D2102" i="3"/>
  <c r="E2102" i="3"/>
  <c r="F2102" i="3"/>
  <c r="A2103" i="3"/>
  <c r="B2103" i="3"/>
  <c r="C2103" i="3"/>
  <c r="D2103" i="3"/>
  <c r="E2103" i="3"/>
  <c r="F2103" i="3"/>
  <c r="A2104" i="3"/>
  <c r="B2104" i="3"/>
  <c r="C2104" i="3"/>
  <c r="D2104" i="3"/>
  <c r="E2104" i="3"/>
  <c r="F2104" i="3"/>
  <c r="A2105" i="3"/>
  <c r="B2105" i="3"/>
  <c r="C2105" i="3"/>
  <c r="D2105" i="3"/>
  <c r="E2105" i="3"/>
  <c r="F2105" i="3"/>
  <c r="A2106" i="3"/>
  <c r="B2106" i="3"/>
  <c r="C2106" i="3"/>
  <c r="D2106" i="3"/>
  <c r="E2106" i="3"/>
  <c r="F2106" i="3"/>
  <c r="A2107" i="3"/>
  <c r="B2107" i="3"/>
  <c r="C2107" i="3"/>
  <c r="D2107" i="3"/>
  <c r="E2107" i="3"/>
  <c r="F2107" i="3"/>
  <c r="A2108" i="3"/>
  <c r="B2108" i="3"/>
  <c r="C2108" i="3"/>
  <c r="D2108" i="3"/>
  <c r="E2108" i="3"/>
  <c r="F2108" i="3"/>
  <c r="A2109" i="3"/>
  <c r="B2109" i="3"/>
  <c r="C2109" i="3"/>
  <c r="D2109" i="3"/>
  <c r="E2109" i="3"/>
  <c r="F2109" i="3"/>
  <c r="A2110" i="3"/>
  <c r="B2110" i="3"/>
  <c r="C2110" i="3"/>
  <c r="D2110" i="3"/>
  <c r="E2110" i="3"/>
  <c r="F2110" i="3"/>
  <c r="A2111" i="3"/>
  <c r="B2111" i="3"/>
  <c r="C2111" i="3"/>
  <c r="D2111" i="3"/>
  <c r="E2111" i="3"/>
  <c r="F2111" i="3"/>
  <c r="A2112" i="3"/>
  <c r="B2112" i="3"/>
  <c r="C2112" i="3"/>
  <c r="D2112" i="3"/>
  <c r="E2112" i="3"/>
  <c r="F2112" i="3"/>
  <c r="A2113" i="3"/>
  <c r="B2113" i="3"/>
  <c r="C2113" i="3"/>
  <c r="D2113" i="3"/>
  <c r="E2113" i="3"/>
  <c r="F2113" i="3"/>
  <c r="A2114" i="3"/>
  <c r="B2114" i="3"/>
  <c r="C2114" i="3"/>
  <c r="D2114" i="3"/>
  <c r="E2114" i="3"/>
  <c r="F2114" i="3"/>
  <c r="A2115" i="3"/>
  <c r="B2115" i="3"/>
  <c r="C2115" i="3"/>
  <c r="D2115" i="3"/>
  <c r="E2115" i="3"/>
  <c r="F2115" i="3"/>
  <c r="A2116" i="3"/>
  <c r="B2116" i="3"/>
  <c r="C2116" i="3"/>
  <c r="D2116" i="3"/>
  <c r="E2116" i="3"/>
  <c r="F2116" i="3"/>
  <c r="A2117" i="3"/>
  <c r="B2117" i="3"/>
  <c r="C2117" i="3"/>
  <c r="D2117" i="3"/>
  <c r="E2117" i="3"/>
  <c r="F2117" i="3"/>
  <c r="A2118" i="3"/>
  <c r="B2118" i="3"/>
  <c r="C2118" i="3"/>
  <c r="D2118" i="3"/>
  <c r="E2118" i="3"/>
  <c r="F2118" i="3"/>
  <c r="A2119" i="3"/>
  <c r="B2119" i="3"/>
  <c r="C2119" i="3"/>
  <c r="D2119" i="3"/>
  <c r="E2119" i="3"/>
  <c r="F2119" i="3"/>
  <c r="A2120" i="3"/>
  <c r="B2120" i="3"/>
  <c r="C2120" i="3"/>
  <c r="D2120" i="3"/>
  <c r="E2120" i="3"/>
  <c r="F2120" i="3"/>
  <c r="A2121" i="3"/>
  <c r="B2121" i="3"/>
  <c r="C2121" i="3"/>
  <c r="D2121" i="3"/>
  <c r="E2121" i="3"/>
  <c r="F2121" i="3"/>
  <c r="A2122" i="3"/>
  <c r="B2122" i="3"/>
  <c r="C2122" i="3"/>
  <c r="D2122" i="3"/>
  <c r="E2122" i="3"/>
  <c r="F2122" i="3"/>
  <c r="A2123" i="3"/>
  <c r="B2123" i="3"/>
  <c r="C2123" i="3"/>
  <c r="D2123" i="3"/>
  <c r="E2123" i="3"/>
  <c r="F2123" i="3"/>
  <c r="A2124" i="3"/>
  <c r="B2124" i="3"/>
  <c r="C2124" i="3"/>
  <c r="D2124" i="3"/>
  <c r="E2124" i="3"/>
  <c r="F2124" i="3"/>
  <c r="A2125" i="3"/>
  <c r="B2125" i="3"/>
  <c r="C2125" i="3"/>
  <c r="D2125" i="3"/>
  <c r="E2125" i="3"/>
  <c r="F2125" i="3"/>
  <c r="A2126" i="3"/>
  <c r="B2126" i="3"/>
  <c r="C2126" i="3"/>
  <c r="D2126" i="3"/>
  <c r="E2126" i="3"/>
  <c r="F2126" i="3"/>
  <c r="A2127" i="3"/>
  <c r="B2127" i="3"/>
  <c r="C2127" i="3"/>
  <c r="D2127" i="3"/>
  <c r="E2127" i="3"/>
  <c r="F2127" i="3"/>
  <c r="A2128" i="3"/>
  <c r="B2128" i="3"/>
  <c r="C2128" i="3"/>
  <c r="D2128" i="3"/>
  <c r="E2128" i="3"/>
  <c r="F2128" i="3"/>
  <c r="A2129" i="3"/>
  <c r="B2129" i="3"/>
  <c r="C2129" i="3"/>
  <c r="D2129" i="3"/>
  <c r="E2129" i="3"/>
  <c r="F2129" i="3"/>
  <c r="A2130" i="3"/>
  <c r="B2130" i="3"/>
  <c r="C2130" i="3"/>
  <c r="D2130" i="3"/>
  <c r="E2130" i="3"/>
  <c r="F2130" i="3"/>
  <c r="A2131" i="3"/>
  <c r="B2131" i="3"/>
  <c r="C2131" i="3"/>
  <c r="D2131" i="3"/>
  <c r="E2131" i="3"/>
  <c r="F2131" i="3"/>
  <c r="A2132" i="3"/>
  <c r="B2132" i="3"/>
  <c r="C2132" i="3"/>
  <c r="D2132" i="3"/>
  <c r="E2132" i="3"/>
  <c r="F2132" i="3"/>
  <c r="A2133" i="3"/>
  <c r="B2133" i="3"/>
  <c r="C2133" i="3"/>
  <c r="D2133" i="3"/>
  <c r="E2133" i="3"/>
  <c r="F2133" i="3"/>
  <c r="A2134" i="3"/>
  <c r="B2134" i="3"/>
  <c r="C2134" i="3"/>
  <c r="D2134" i="3"/>
  <c r="E2134" i="3"/>
  <c r="F2134" i="3"/>
  <c r="A2135" i="3"/>
  <c r="B2135" i="3"/>
  <c r="C2135" i="3"/>
  <c r="D2135" i="3"/>
  <c r="E2135" i="3"/>
  <c r="F2135" i="3"/>
  <c r="A2136" i="3"/>
  <c r="B2136" i="3"/>
  <c r="C2136" i="3"/>
  <c r="D2136" i="3"/>
  <c r="E2136" i="3"/>
  <c r="F2136" i="3"/>
  <c r="A2137" i="3"/>
  <c r="B2137" i="3"/>
  <c r="C2137" i="3"/>
  <c r="D2137" i="3"/>
  <c r="E2137" i="3"/>
  <c r="F2137" i="3"/>
  <c r="A2138" i="3"/>
  <c r="B2138" i="3"/>
  <c r="C2138" i="3"/>
  <c r="D2138" i="3"/>
  <c r="E2138" i="3"/>
  <c r="F2138" i="3"/>
  <c r="A2139" i="3"/>
  <c r="B2139" i="3"/>
  <c r="C2139" i="3"/>
  <c r="D2139" i="3"/>
  <c r="E2139" i="3"/>
  <c r="F2139" i="3"/>
  <c r="A2140" i="3"/>
  <c r="B2140" i="3"/>
  <c r="C2140" i="3"/>
  <c r="D2140" i="3"/>
  <c r="E2140" i="3"/>
  <c r="F2140" i="3"/>
  <c r="A2141" i="3"/>
  <c r="B2141" i="3"/>
  <c r="C2141" i="3"/>
  <c r="D2141" i="3"/>
  <c r="E2141" i="3"/>
  <c r="F2141" i="3"/>
  <c r="A2142" i="3"/>
  <c r="B2142" i="3"/>
  <c r="C2142" i="3"/>
  <c r="D2142" i="3"/>
  <c r="E2142" i="3"/>
  <c r="F2142" i="3"/>
  <c r="A2143" i="3"/>
  <c r="B2143" i="3"/>
  <c r="C2143" i="3"/>
  <c r="D2143" i="3"/>
  <c r="E2143" i="3"/>
  <c r="F2143" i="3"/>
  <c r="A2144" i="3"/>
  <c r="B2144" i="3"/>
  <c r="C2144" i="3"/>
  <c r="D2144" i="3"/>
  <c r="E2144" i="3"/>
  <c r="F2144" i="3"/>
  <c r="A2145" i="3"/>
  <c r="B2145" i="3"/>
  <c r="C2145" i="3"/>
  <c r="D2145" i="3"/>
  <c r="E2145" i="3"/>
  <c r="F2145" i="3"/>
  <c r="A2146" i="3"/>
  <c r="B2146" i="3"/>
  <c r="C2146" i="3"/>
  <c r="D2146" i="3"/>
  <c r="E2146" i="3"/>
  <c r="F2146" i="3"/>
  <c r="A2147" i="3"/>
  <c r="B2147" i="3"/>
  <c r="C2147" i="3"/>
  <c r="D2147" i="3"/>
  <c r="E2147" i="3"/>
  <c r="F2147" i="3"/>
  <c r="A2148" i="3"/>
  <c r="B2148" i="3"/>
  <c r="C2148" i="3"/>
  <c r="D2148" i="3"/>
  <c r="E2148" i="3"/>
  <c r="F2148" i="3"/>
  <c r="A2149" i="3"/>
  <c r="B2149" i="3"/>
  <c r="C2149" i="3"/>
  <c r="D2149" i="3"/>
  <c r="E2149" i="3"/>
  <c r="F2149" i="3"/>
  <c r="A2150" i="3"/>
  <c r="B2150" i="3"/>
  <c r="C2150" i="3"/>
  <c r="D2150" i="3"/>
  <c r="E2150" i="3"/>
  <c r="F2150" i="3"/>
  <c r="A2151" i="3"/>
  <c r="B2151" i="3"/>
  <c r="C2151" i="3"/>
  <c r="D2151" i="3"/>
  <c r="E2151" i="3"/>
  <c r="F2151" i="3"/>
  <c r="A2152" i="3"/>
  <c r="B2152" i="3"/>
  <c r="C2152" i="3"/>
  <c r="D2152" i="3"/>
  <c r="E2152" i="3"/>
  <c r="F2152" i="3"/>
  <c r="A2153" i="3"/>
  <c r="B2153" i="3"/>
  <c r="C2153" i="3"/>
  <c r="D2153" i="3"/>
  <c r="E2153" i="3"/>
  <c r="F2153" i="3"/>
  <c r="A2154" i="3"/>
  <c r="B2154" i="3"/>
  <c r="C2154" i="3"/>
  <c r="D2154" i="3"/>
  <c r="E2154" i="3"/>
  <c r="F2154" i="3"/>
  <c r="A2155" i="3"/>
  <c r="B2155" i="3"/>
  <c r="C2155" i="3"/>
  <c r="D2155" i="3"/>
  <c r="E2155" i="3"/>
  <c r="F2155" i="3"/>
  <c r="A2156" i="3"/>
  <c r="B2156" i="3"/>
  <c r="C2156" i="3"/>
  <c r="D2156" i="3"/>
  <c r="E2156" i="3"/>
  <c r="F2156" i="3"/>
  <c r="A2157" i="3"/>
  <c r="B2157" i="3"/>
  <c r="C2157" i="3"/>
  <c r="D2157" i="3"/>
  <c r="E2157" i="3"/>
  <c r="F2157" i="3"/>
  <c r="A2158" i="3"/>
  <c r="B2158" i="3"/>
  <c r="C2158" i="3"/>
  <c r="D2158" i="3"/>
  <c r="E2158" i="3"/>
  <c r="F2158" i="3"/>
  <c r="A2159" i="3"/>
  <c r="B2159" i="3"/>
  <c r="C2159" i="3"/>
  <c r="D2159" i="3"/>
  <c r="E2159" i="3"/>
  <c r="F2159" i="3"/>
  <c r="A2160" i="3"/>
  <c r="B2160" i="3"/>
  <c r="C2160" i="3"/>
  <c r="D2160" i="3"/>
  <c r="E2160" i="3"/>
  <c r="F2160" i="3"/>
  <c r="A2161" i="3"/>
  <c r="B2161" i="3"/>
  <c r="C2161" i="3"/>
  <c r="D2161" i="3"/>
  <c r="E2161" i="3"/>
  <c r="F2161" i="3"/>
  <c r="A2162" i="3"/>
  <c r="B2162" i="3"/>
  <c r="C2162" i="3"/>
  <c r="D2162" i="3"/>
  <c r="E2162" i="3"/>
  <c r="F2162" i="3"/>
  <c r="A2163" i="3"/>
  <c r="B2163" i="3"/>
  <c r="C2163" i="3"/>
  <c r="D2163" i="3"/>
  <c r="E2163" i="3"/>
  <c r="F2163" i="3"/>
  <c r="A2164" i="3"/>
  <c r="B2164" i="3"/>
  <c r="C2164" i="3"/>
  <c r="D2164" i="3"/>
  <c r="E2164" i="3"/>
  <c r="F2164" i="3"/>
  <c r="A2165" i="3"/>
  <c r="B2165" i="3"/>
  <c r="C2165" i="3"/>
  <c r="D2165" i="3"/>
  <c r="E2165" i="3"/>
  <c r="F2165" i="3"/>
  <c r="A2166" i="3"/>
  <c r="B2166" i="3"/>
  <c r="C2166" i="3"/>
  <c r="D2166" i="3"/>
  <c r="E2166" i="3"/>
  <c r="F2166" i="3"/>
  <c r="A2167" i="3"/>
  <c r="B2167" i="3"/>
  <c r="C2167" i="3"/>
  <c r="D2167" i="3"/>
  <c r="E2167" i="3"/>
  <c r="F2167" i="3"/>
  <c r="A2168" i="3"/>
  <c r="B2168" i="3"/>
  <c r="C2168" i="3"/>
  <c r="D2168" i="3"/>
  <c r="E2168" i="3"/>
  <c r="F2168" i="3"/>
  <c r="A2169" i="3"/>
  <c r="B2169" i="3"/>
  <c r="C2169" i="3"/>
  <c r="D2169" i="3"/>
  <c r="E2169" i="3"/>
  <c r="F2169" i="3"/>
  <c r="A2170" i="3"/>
  <c r="B2170" i="3"/>
  <c r="C2170" i="3"/>
  <c r="D2170" i="3"/>
  <c r="E2170" i="3"/>
  <c r="F2170" i="3"/>
  <c r="A2171" i="3"/>
  <c r="B2171" i="3"/>
  <c r="C2171" i="3"/>
  <c r="D2171" i="3"/>
  <c r="E2171" i="3"/>
  <c r="F2171" i="3"/>
  <c r="A2172" i="3"/>
  <c r="B2172" i="3"/>
  <c r="C2172" i="3"/>
  <c r="D2172" i="3"/>
  <c r="E2172" i="3"/>
  <c r="F2172" i="3"/>
  <c r="A2173" i="3"/>
  <c r="B2173" i="3"/>
  <c r="C2173" i="3"/>
  <c r="D2173" i="3"/>
  <c r="E2173" i="3"/>
  <c r="F2173" i="3"/>
  <c r="A2174" i="3"/>
  <c r="B2174" i="3"/>
  <c r="C2174" i="3"/>
  <c r="D2174" i="3"/>
  <c r="E2174" i="3"/>
  <c r="F2174" i="3"/>
  <c r="A2175" i="3"/>
  <c r="B2175" i="3"/>
  <c r="C2175" i="3"/>
  <c r="D2175" i="3"/>
  <c r="E2175" i="3"/>
  <c r="F2175" i="3"/>
  <c r="A2176" i="3"/>
  <c r="B2176" i="3"/>
  <c r="C2176" i="3"/>
  <c r="D2176" i="3"/>
  <c r="E2176" i="3"/>
  <c r="F2176" i="3"/>
  <c r="A2177" i="3"/>
  <c r="B2177" i="3"/>
  <c r="C2177" i="3"/>
  <c r="D2177" i="3"/>
  <c r="E2177" i="3"/>
  <c r="F2177" i="3"/>
  <c r="A2178" i="3"/>
  <c r="B2178" i="3"/>
  <c r="C2178" i="3"/>
  <c r="D2178" i="3"/>
  <c r="E2178" i="3"/>
  <c r="F2178" i="3"/>
  <c r="A2179" i="3"/>
  <c r="B2179" i="3"/>
  <c r="C2179" i="3"/>
  <c r="D2179" i="3"/>
  <c r="E2179" i="3"/>
  <c r="F2179" i="3"/>
  <c r="A2180" i="3"/>
  <c r="B2180" i="3"/>
  <c r="C2180" i="3"/>
  <c r="D2180" i="3"/>
  <c r="E2180" i="3"/>
  <c r="F2180" i="3"/>
  <c r="A2181" i="3"/>
  <c r="B2181" i="3"/>
  <c r="C2181" i="3"/>
  <c r="D2181" i="3"/>
  <c r="E2181" i="3"/>
  <c r="F2181" i="3"/>
  <c r="A2182" i="3"/>
  <c r="B2182" i="3"/>
  <c r="C2182" i="3"/>
  <c r="D2182" i="3"/>
  <c r="E2182" i="3"/>
  <c r="F2182" i="3"/>
  <c r="A2183" i="3"/>
  <c r="B2183" i="3"/>
  <c r="C2183" i="3"/>
  <c r="D2183" i="3"/>
  <c r="E2183" i="3"/>
  <c r="F2183" i="3"/>
  <c r="A2184" i="3"/>
  <c r="B2184" i="3"/>
  <c r="C2184" i="3"/>
  <c r="D2184" i="3"/>
  <c r="E2184" i="3"/>
  <c r="F2184" i="3"/>
  <c r="A2185" i="3"/>
  <c r="B2185" i="3"/>
  <c r="C2185" i="3"/>
  <c r="D2185" i="3"/>
  <c r="E2185" i="3"/>
  <c r="F2185" i="3"/>
  <c r="A2186" i="3"/>
  <c r="B2186" i="3"/>
  <c r="C2186" i="3"/>
  <c r="D2186" i="3"/>
  <c r="E2186" i="3"/>
  <c r="F2186" i="3"/>
  <c r="A2187" i="3"/>
  <c r="B2187" i="3"/>
  <c r="C2187" i="3"/>
  <c r="D2187" i="3"/>
  <c r="E2187" i="3"/>
  <c r="F2187" i="3"/>
  <c r="A2188" i="3"/>
  <c r="B2188" i="3"/>
  <c r="C2188" i="3"/>
  <c r="D2188" i="3"/>
  <c r="E2188" i="3"/>
  <c r="F2188" i="3"/>
  <c r="A2189" i="3"/>
  <c r="B2189" i="3"/>
  <c r="C2189" i="3"/>
  <c r="D2189" i="3"/>
  <c r="E2189" i="3"/>
  <c r="F2189" i="3"/>
  <c r="A2190" i="3"/>
  <c r="B2190" i="3"/>
  <c r="C2190" i="3"/>
  <c r="D2190" i="3"/>
  <c r="E2190" i="3"/>
  <c r="F2190" i="3"/>
  <c r="A2191" i="3"/>
  <c r="B2191" i="3"/>
  <c r="C2191" i="3"/>
  <c r="D2191" i="3"/>
  <c r="E2191" i="3"/>
  <c r="F2191" i="3"/>
  <c r="A2192" i="3"/>
  <c r="B2192" i="3"/>
  <c r="C2192" i="3"/>
  <c r="D2192" i="3"/>
  <c r="E2192" i="3"/>
  <c r="F2192" i="3"/>
  <c r="A2193" i="3"/>
  <c r="B2193" i="3"/>
  <c r="C2193" i="3"/>
  <c r="D2193" i="3"/>
  <c r="E2193" i="3"/>
  <c r="F2193" i="3"/>
  <c r="A2194" i="3"/>
  <c r="B2194" i="3"/>
  <c r="C2194" i="3"/>
  <c r="D2194" i="3"/>
  <c r="E2194" i="3"/>
  <c r="F2194" i="3"/>
  <c r="A2195" i="3"/>
  <c r="B2195" i="3"/>
  <c r="C2195" i="3"/>
  <c r="D2195" i="3"/>
  <c r="E2195" i="3"/>
  <c r="F2195" i="3"/>
  <c r="A2196" i="3"/>
  <c r="B2196" i="3"/>
  <c r="C2196" i="3"/>
  <c r="D2196" i="3"/>
  <c r="E2196" i="3"/>
  <c r="F2196" i="3"/>
  <c r="A2197" i="3"/>
  <c r="B2197" i="3"/>
  <c r="C2197" i="3"/>
  <c r="D2197" i="3"/>
  <c r="E2197" i="3"/>
  <c r="F2197" i="3"/>
  <c r="A2198" i="3"/>
  <c r="B2198" i="3"/>
  <c r="C2198" i="3"/>
  <c r="D2198" i="3"/>
  <c r="E2198" i="3"/>
  <c r="F2198" i="3"/>
  <c r="A2199" i="3"/>
  <c r="B2199" i="3"/>
  <c r="C2199" i="3"/>
  <c r="D2199" i="3"/>
  <c r="E2199" i="3"/>
  <c r="F2199" i="3"/>
  <c r="A2200" i="3"/>
  <c r="B2200" i="3"/>
  <c r="C2200" i="3"/>
  <c r="D2200" i="3"/>
  <c r="E2200" i="3"/>
  <c r="F2200" i="3"/>
  <c r="A2201" i="3"/>
  <c r="B2201" i="3"/>
  <c r="C2201" i="3"/>
  <c r="D2201" i="3"/>
  <c r="E2201" i="3"/>
  <c r="F2201" i="3"/>
  <c r="A2202" i="3"/>
  <c r="B2202" i="3"/>
  <c r="C2202" i="3"/>
  <c r="D2202" i="3"/>
  <c r="E2202" i="3"/>
  <c r="F2202" i="3"/>
  <c r="A2203" i="3"/>
  <c r="B2203" i="3"/>
  <c r="C2203" i="3"/>
  <c r="D2203" i="3"/>
  <c r="E2203" i="3"/>
  <c r="F2203" i="3"/>
  <c r="A2204" i="3"/>
  <c r="B2204" i="3"/>
  <c r="C2204" i="3"/>
  <c r="D2204" i="3"/>
  <c r="E2204" i="3"/>
  <c r="F2204" i="3"/>
  <c r="A2205" i="3"/>
  <c r="B2205" i="3"/>
  <c r="C2205" i="3"/>
  <c r="D2205" i="3"/>
  <c r="E2205" i="3"/>
  <c r="F2205" i="3"/>
  <c r="A2206" i="3"/>
  <c r="B2206" i="3"/>
  <c r="C2206" i="3"/>
  <c r="D2206" i="3"/>
  <c r="E2206" i="3"/>
  <c r="F2206" i="3"/>
  <c r="A2207" i="3"/>
  <c r="B2207" i="3"/>
  <c r="C2207" i="3"/>
  <c r="D2207" i="3"/>
  <c r="E2207" i="3"/>
  <c r="F2207" i="3"/>
  <c r="A2208" i="3"/>
  <c r="B2208" i="3"/>
  <c r="C2208" i="3"/>
  <c r="D2208" i="3"/>
  <c r="E2208" i="3"/>
  <c r="F2208" i="3"/>
  <c r="A2209" i="3"/>
  <c r="B2209" i="3"/>
  <c r="C2209" i="3"/>
  <c r="D2209" i="3"/>
  <c r="E2209" i="3"/>
  <c r="F2209" i="3"/>
  <c r="A2210" i="3"/>
  <c r="B2210" i="3"/>
  <c r="C2210" i="3"/>
  <c r="D2210" i="3"/>
  <c r="E2210" i="3"/>
  <c r="F2210" i="3"/>
  <c r="A2211" i="3"/>
  <c r="B2211" i="3"/>
  <c r="C2211" i="3"/>
  <c r="D2211" i="3"/>
  <c r="E2211" i="3"/>
  <c r="F2211" i="3"/>
  <c r="A2212" i="3"/>
  <c r="B2212" i="3"/>
  <c r="C2212" i="3"/>
  <c r="D2212" i="3"/>
  <c r="E2212" i="3"/>
  <c r="F2212" i="3"/>
  <c r="A2213" i="3"/>
  <c r="B2213" i="3"/>
  <c r="C2213" i="3"/>
  <c r="D2213" i="3"/>
  <c r="E2213" i="3"/>
  <c r="F2213" i="3"/>
  <c r="A2214" i="3"/>
  <c r="B2214" i="3"/>
  <c r="C2214" i="3"/>
  <c r="D2214" i="3"/>
  <c r="E2214" i="3"/>
  <c r="F2214" i="3"/>
  <c r="A2215" i="3"/>
  <c r="B2215" i="3"/>
  <c r="C2215" i="3"/>
  <c r="D2215" i="3"/>
  <c r="E2215" i="3"/>
  <c r="F2215" i="3"/>
  <c r="A2216" i="3"/>
  <c r="B2216" i="3"/>
  <c r="C2216" i="3"/>
  <c r="D2216" i="3"/>
  <c r="E2216" i="3"/>
  <c r="F2216" i="3"/>
  <c r="A2217" i="3"/>
  <c r="B2217" i="3"/>
  <c r="C2217" i="3"/>
  <c r="D2217" i="3"/>
  <c r="E2217" i="3"/>
  <c r="F2217" i="3"/>
  <c r="A2218" i="3"/>
  <c r="B2218" i="3"/>
  <c r="C2218" i="3"/>
  <c r="D2218" i="3"/>
  <c r="E2218" i="3"/>
  <c r="F2218" i="3"/>
  <c r="A2219" i="3"/>
  <c r="B2219" i="3"/>
  <c r="C2219" i="3"/>
  <c r="D2219" i="3"/>
  <c r="E2219" i="3"/>
  <c r="F2219" i="3"/>
  <c r="A2220" i="3"/>
  <c r="B2220" i="3"/>
  <c r="C2220" i="3"/>
  <c r="D2220" i="3"/>
  <c r="E2220" i="3"/>
  <c r="F2220" i="3"/>
  <c r="A2221" i="3"/>
  <c r="B2221" i="3"/>
  <c r="C2221" i="3"/>
  <c r="D2221" i="3"/>
  <c r="E2221" i="3"/>
  <c r="F2221" i="3"/>
  <c r="A2222" i="3"/>
  <c r="B2222" i="3"/>
  <c r="C2222" i="3"/>
  <c r="D2222" i="3"/>
  <c r="E2222" i="3"/>
  <c r="F2222" i="3"/>
  <c r="A2223" i="3"/>
  <c r="B2223" i="3"/>
  <c r="C2223" i="3"/>
  <c r="D2223" i="3"/>
  <c r="E2223" i="3"/>
  <c r="F2223" i="3"/>
  <c r="A2224" i="3"/>
  <c r="B2224" i="3"/>
  <c r="C2224" i="3"/>
  <c r="D2224" i="3"/>
  <c r="E2224" i="3"/>
  <c r="F2224" i="3"/>
  <c r="A2225" i="3"/>
  <c r="B2225" i="3"/>
  <c r="C2225" i="3"/>
  <c r="D2225" i="3"/>
  <c r="E2225" i="3"/>
  <c r="F2225" i="3"/>
  <c r="A2226" i="3"/>
  <c r="B2226" i="3"/>
  <c r="C2226" i="3"/>
  <c r="D2226" i="3"/>
  <c r="E2226" i="3"/>
  <c r="F2226" i="3"/>
  <c r="A2227" i="3"/>
  <c r="B2227" i="3"/>
  <c r="C2227" i="3"/>
  <c r="D2227" i="3"/>
  <c r="E2227" i="3"/>
  <c r="F2227" i="3"/>
  <c r="A2228" i="3"/>
  <c r="B2228" i="3"/>
  <c r="C2228" i="3"/>
  <c r="D2228" i="3"/>
  <c r="E2228" i="3"/>
  <c r="F2228" i="3"/>
  <c r="A2229" i="3"/>
  <c r="B2229" i="3"/>
  <c r="C2229" i="3"/>
  <c r="D2229" i="3"/>
  <c r="E2229" i="3"/>
  <c r="F2229" i="3"/>
  <c r="A2230" i="3"/>
  <c r="B2230" i="3"/>
  <c r="C2230" i="3"/>
  <c r="D2230" i="3"/>
  <c r="E2230" i="3"/>
  <c r="F2230" i="3"/>
  <c r="A2231" i="3"/>
  <c r="B2231" i="3"/>
  <c r="C2231" i="3"/>
  <c r="D2231" i="3"/>
  <c r="E2231" i="3"/>
  <c r="F2231" i="3"/>
  <c r="A2232" i="3"/>
  <c r="B2232" i="3"/>
  <c r="C2232" i="3"/>
  <c r="D2232" i="3"/>
  <c r="E2232" i="3"/>
  <c r="F2232" i="3"/>
  <c r="A2233" i="3"/>
  <c r="B2233" i="3"/>
  <c r="C2233" i="3"/>
  <c r="D2233" i="3"/>
  <c r="E2233" i="3"/>
  <c r="F2233" i="3"/>
  <c r="A2234" i="3"/>
  <c r="B2234" i="3"/>
  <c r="C2234" i="3"/>
  <c r="D2234" i="3"/>
  <c r="E2234" i="3"/>
  <c r="F2234" i="3"/>
  <c r="A2235" i="3"/>
  <c r="B2235" i="3"/>
  <c r="C2235" i="3"/>
  <c r="D2235" i="3"/>
  <c r="E2235" i="3"/>
  <c r="F2235" i="3"/>
  <c r="A2236" i="3"/>
  <c r="B2236" i="3"/>
  <c r="C2236" i="3"/>
  <c r="D2236" i="3"/>
  <c r="E2236" i="3"/>
  <c r="F2236" i="3"/>
  <c r="A2237" i="3"/>
  <c r="B2237" i="3"/>
  <c r="C2237" i="3"/>
  <c r="D2237" i="3"/>
  <c r="E2237" i="3"/>
  <c r="F2237" i="3"/>
  <c r="A2238" i="3"/>
  <c r="B2238" i="3"/>
  <c r="C2238" i="3"/>
  <c r="D2238" i="3"/>
  <c r="E2238" i="3"/>
  <c r="F2238" i="3"/>
  <c r="A2239" i="3"/>
  <c r="B2239" i="3"/>
  <c r="C2239" i="3"/>
  <c r="D2239" i="3"/>
  <c r="E2239" i="3"/>
  <c r="F2239" i="3"/>
  <c r="A2240" i="3"/>
  <c r="B2240" i="3"/>
  <c r="C2240" i="3"/>
  <c r="D2240" i="3"/>
  <c r="E2240" i="3"/>
  <c r="F2240" i="3"/>
  <c r="B2" i="3"/>
  <c r="C2" i="3"/>
  <c r="D2" i="3"/>
  <c r="E2" i="3"/>
  <c r="F2" i="3"/>
  <c r="A2" i="3"/>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 i="2"/>
  <c r="B5" i="5"/>
  <c r="B6" i="5"/>
  <c r="B4" i="5"/>
  <c r="B9" i="5"/>
  <c r="B2" i="5"/>
  <c r="B8" i="5"/>
  <c r="B7" i="5"/>
  <c r="J2234" i="2" l="1"/>
  <c r="J2233" i="2"/>
  <c r="J2232" i="2"/>
  <c r="J2231" i="2"/>
  <c r="J2230" i="2"/>
  <c r="J2229" i="2"/>
  <c r="J2228" i="2"/>
  <c r="J2227" i="2"/>
  <c r="J2226" i="2"/>
  <c r="J2225" i="2"/>
  <c r="J2224" i="2"/>
  <c r="J2223" i="2"/>
  <c r="J2222" i="2"/>
  <c r="J2221" i="2"/>
  <c r="J2220" i="2"/>
  <c r="J2219" i="2"/>
  <c r="J2218" i="2"/>
  <c r="J2217" i="2"/>
  <c r="J2216" i="2"/>
  <c r="J2215" i="2"/>
  <c r="J2214" i="2"/>
  <c r="J2213" i="2"/>
  <c r="J2212" i="2"/>
  <c r="J2211" i="2"/>
  <c r="J2210" i="2"/>
  <c r="J2209" i="2"/>
  <c r="J2208" i="2"/>
  <c r="J2207" i="2"/>
  <c r="J2206" i="2"/>
  <c r="J2205" i="2"/>
  <c r="J2204" i="2"/>
  <c r="J2203" i="2"/>
  <c r="J2202" i="2"/>
  <c r="J2201" i="2"/>
  <c r="J2200" i="2"/>
  <c r="J2199" i="2"/>
  <c r="J2198" i="2"/>
  <c r="J2197" i="2"/>
  <c r="J2196" i="2"/>
  <c r="J2195" i="2"/>
  <c r="J2194" i="2"/>
  <c r="J2193" i="2"/>
  <c r="J2192" i="2"/>
  <c r="J2191" i="2"/>
  <c r="J2190" i="2"/>
  <c r="J2189" i="2"/>
  <c r="J2188" i="2"/>
  <c r="J2187" i="2"/>
  <c r="J2186" i="2"/>
  <c r="J2185" i="2"/>
  <c r="J2184" i="2"/>
  <c r="J2183" i="2"/>
  <c r="J2182" i="2"/>
  <c r="J2181" i="2"/>
  <c r="J2180" i="2"/>
  <c r="J2179" i="2"/>
  <c r="J2178" i="2"/>
  <c r="J2177" i="2"/>
  <c r="J2176" i="2"/>
  <c r="J2175" i="2"/>
  <c r="J2174" i="2"/>
  <c r="J2173" i="2"/>
  <c r="J2172" i="2"/>
  <c r="J2171" i="2"/>
  <c r="J2170" i="2"/>
  <c r="J2169" i="2"/>
  <c r="J2168" i="2"/>
  <c r="J2167" i="2"/>
  <c r="J2166" i="2"/>
  <c r="J2165" i="2"/>
  <c r="J2164" i="2"/>
  <c r="J2163" i="2"/>
  <c r="J2162" i="2"/>
  <c r="J2161" i="2"/>
  <c r="J2160" i="2"/>
  <c r="J2159" i="2"/>
  <c r="J2158" i="2"/>
  <c r="J2157" i="2"/>
  <c r="J2156" i="2"/>
  <c r="J2155" i="2"/>
  <c r="J2154" i="2"/>
  <c r="J2153" i="2"/>
  <c r="J2152" i="2"/>
  <c r="J2151" i="2"/>
  <c r="J2150" i="2"/>
  <c r="J2149" i="2"/>
  <c r="J2148" i="2"/>
  <c r="J2147" i="2"/>
  <c r="J2146" i="2"/>
  <c r="J2145" i="2"/>
  <c r="J2144" i="2"/>
  <c r="J2143" i="2"/>
  <c r="J2142" i="2"/>
  <c r="J2141" i="2"/>
  <c r="J2140" i="2"/>
  <c r="J2139" i="2"/>
  <c r="J2138" i="2"/>
  <c r="J2137" i="2"/>
  <c r="J2136" i="2"/>
  <c r="J2135" i="2"/>
  <c r="J2134" i="2"/>
  <c r="J2133" i="2"/>
  <c r="J2132" i="2"/>
  <c r="J2131" i="2"/>
  <c r="J2130" i="2"/>
  <c r="J2129" i="2"/>
  <c r="J2128" i="2"/>
  <c r="J2127" i="2"/>
  <c r="J2126" i="2"/>
  <c r="J2125" i="2"/>
  <c r="J2124" i="2"/>
  <c r="J2123" i="2"/>
  <c r="J2122" i="2"/>
  <c r="J2121" i="2"/>
  <c r="J2120" i="2"/>
  <c r="J2119" i="2"/>
  <c r="J2118" i="2"/>
  <c r="J2117" i="2"/>
  <c r="J2116" i="2"/>
  <c r="J2115" i="2"/>
  <c r="J2114" i="2"/>
  <c r="J2113" i="2"/>
  <c r="J2112" i="2"/>
  <c r="J2111" i="2"/>
  <c r="J2110" i="2"/>
  <c r="J2109" i="2"/>
  <c r="J2108" i="2"/>
  <c r="J2107" i="2"/>
  <c r="J2106" i="2"/>
  <c r="J2105" i="2"/>
  <c r="J2104" i="2"/>
  <c r="J2103" i="2"/>
  <c r="J2102" i="2"/>
  <c r="J2101" i="2"/>
  <c r="J2100" i="2"/>
  <c r="J2099" i="2"/>
  <c r="J2098" i="2"/>
  <c r="J2097" i="2"/>
  <c r="J2096" i="2"/>
  <c r="J2095" i="2"/>
  <c r="J2094" i="2"/>
  <c r="J2093" i="2"/>
  <c r="J2092" i="2"/>
  <c r="J2091" i="2"/>
  <c r="J2090" i="2"/>
  <c r="J2089" i="2"/>
  <c r="J2088" i="2"/>
  <c r="J2087" i="2"/>
  <c r="I2087" i="3" s="1"/>
  <c r="J2237" i="2"/>
  <c r="I2237" i="3" s="1"/>
  <c r="J2085" i="2"/>
  <c r="J2084" i="2"/>
  <c r="J2083" i="2"/>
  <c r="I2083" i="3" s="1"/>
  <c r="J2082" i="2"/>
  <c r="J2081" i="2"/>
  <c r="J2080" i="2"/>
  <c r="J2079" i="2"/>
  <c r="I2079" i="3" s="1"/>
  <c r="J2078" i="2"/>
  <c r="J2077" i="2"/>
  <c r="J2076" i="2"/>
  <c r="J2075" i="2"/>
  <c r="J2074" i="2"/>
  <c r="J2073" i="2"/>
  <c r="J2072" i="2"/>
  <c r="J2071" i="2"/>
  <c r="I2071" i="3" s="1"/>
  <c r="J2070" i="2"/>
  <c r="J2069" i="2"/>
  <c r="J2068" i="2"/>
  <c r="J2067" i="2"/>
  <c r="I2067" i="3" s="1"/>
  <c r="J2066" i="2"/>
  <c r="J2065" i="2"/>
  <c r="J2064" i="2"/>
  <c r="J2063" i="2"/>
  <c r="J2062" i="2"/>
  <c r="J2061" i="2"/>
  <c r="J2060" i="2"/>
  <c r="J2059" i="2"/>
  <c r="J2058" i="2"/>
  <c r="J2057" i="2"/>
  <c r="J2056" i="2"/>
  <c r="I2056" i="3" s="1"/>
  <c r="J2055" i="2"/>
  <c r="I2055" i="3" s="1"/>
  <c r="J2054" i="2"/>
  <c r="J2053" i="2"/>
  <c r="J2052" i="2"/>
  <c r="I2052" i="3" s="1"/>
  <c r="J2051" i="2"/>
  <c r="I2051" i="3" s="1"/>
  <c r="J2050" i="2"/>
  <c r="J2049" i="2"/>
  <c r="J2048" i="2"/>
  <c r="J2047" i="2"/>
  <c r="I2047" i="3" s="1"/>
  <c r="J2046" i="2"/>
  <c r="J2045" i="2"/>
  <c r="J2044" i="2"/>
  <c r="J2043" i="2"/>
  <c r="I2043" i="3" s="1"/>
  <c r="J2042" i="2"/>
  <c r="J2041" i="2"/>
  <c r="J2040" i="2"/>
  <c r="J2039" i="2"/>
  <c r="I2039" i="3" s="1"/>
  <c r="J2038" i="2"/>
  <c r="J2037" i="2"/>
  <c r="J2036" i="2"/>
  <c r="J2035" i="2"/>
  <c r="J2034" i="2"/>
  <c r="J2033" i="2"/>
  <c r="J2032" i="2"/>
  <c r="J2031" i="2"/>
  <c r="J2030" i="2"/>
  <c r="J2029" i="2"/>
  <c r="J2028" i="2"/>
  <c r="J2027" i="2"/>
  <c r="J2026" i="2"/>
  <c r="J2025" i="2"/>
  <c r="J2024" i="2"/>
  <c r="J2023" i="2"/>
  <c r="J2022" i="2"/>
  <c r="J2021" i="2"/>
  <c r="J2020" i="2"/>
  <c r="J2019" i="2"/>
  <c r="I2019" i="3" s="1"/>
  <c r="J2018" i="2"/>
  <c r="J2017" i="2"/>
  <c r="J2016" i="2"/>
  <c r="J2015" i="2"/>
  <c r="J2014" i="2"/>
  <c r="J2013" i="2"/>
  <c r="J2012" i="2"/>
  <c r="I2012" i="3" s="1"/>
  <c r="J2011" i="2"/>
  <c r="J2010" i="2"/>
  <c r="J2009" i="2"/>
  <c r="G2009" i="3" s="1"/>
  <c r="H2009" i="4" s="1"/>
  <c r="E2009" i="6" s="1"/>
  <c r="J2008" i="2"/>
  <c r="J2007" i="2"/>
  <c r="I2007" i="3" s="1"/>
  <c r="J2006" i="2"/>
  <c r="J2005" i="2"/>
  <c r="J2004" i="2"/>
  <c r="J2003" i="2"/>
  <c r="I2003" i="3" s="1"/>
  <c r="J2002" i="2"/>
  <c r="J2001" i="2"/>
  <c r="J2000" i="2"/>
  <c r="J1999" i="2"/>
  <c r="J1998" i="2"/>
  <c r="J1997" i="2"/>
  <c r="J1996" i="2"/>
  <c r="J1995" i="2"/>
  <c r="I1995" i="3" s="1"/>
  <c r="J1994" i="2"/>
  <c r="J1993" i="2"/>
  <c r="J1992" i="2"/>
  <c r="J1991" i="2"/>
  <c r="I1991" i="3" s="1"/>
  <c r="J1990" i="2"/>
  <c r="J1989" i="2"/>
  <c r="J1988" i="2"/>
  <c r="J1987" i="2"/>
  <c r="J1986" i="2"/>
  <c r="J1985" i="2"/>
  <c r="J1984" i="2"/>
  <c r="J1983" i="2"/>
  <c r="I1983" i="3" s="1"/>
  <c r="J1982" i="2"/>
  <c r="J1981" i="2"/>
  <c r="J1980" i="2"/>
  <c r="J1979" i="2"/>
  <c r="J1978" i="2"/>
  <c r="J1977" i="2"/>
  <c r="J1976" i="2"/>
  <c r="J1975" i="2"/>
  <c r="I1975" i="3" s="1"/>
  <c r="J1974" i="2"/>
  <c r="J1973" i="2"/>
  <c r="J1972" i="2"/>
  <c r="J1971" i="2"/>
  <c r="I1971" i="3" s="1"/>
  <c r="J1970" i="2"/>
  <c r="J1969" i="2"/>
  <c r="G1969" i="3" s="1"/>
  <c r="H1969" i="4" s="1"/>
  <c r="E1969" i="6" s="1"/>
  <c r="J1968" i="2"/>
  <c r="I1968" i="3" s="1"/>
  <c r="J1967" i="2"/>
  <c r="I1967" i="3" s="1"/>
  <c r="J1966" i="2"/>
  <c r="J1965" i="2"/>
  <c r="J1964" i="2"/>
  <c r="J1963" i="2"/>
  <c r="I1963" i="3" s="1"/>
  <c r="J1962" i="2"/>
  <c r="J1961" i="2"/>
  <c r="J1960" i="2"/>
  <c r="J1959" i="2"/>
  <c r="I1959" i="3" s="1"/>
  <c r="J1958" i="2"/>
  <c r="J1957" i="2"/>
  <c r="J1956" i="2"/>
  <c r="J1955" i="2"/>
  <c r="I1955" i="3" s="1"/>
  <c r="J1954" i="2"/>
  <c r="J1953" i="2"/>
  <c r="J1952" i="2"/>
  <c r="J1951" i="2"/>
  <c r="I1951" i="3" s="1"/>
  <c r="J1950" i="2"/>
  <c r="J1949" i="2"/>
  <c r="J1948" i="2"/>
  <c r="J1947" i="2"/>
  <c r="I1947" i="3" s="1"/>
  <c r="J1946" i="2"/>
  <c r="J1945" i="2"/>
  <c r="J1944" i="2"/>
  <c r="J1943" i="2"/>
  <c r="J1942" i="2"/>
  <c r="J1941" i="2"/>
  <c r="J1940" i="2"/>
  <c r="J1939" i="2"/>
  <c r="I1939" i="3" s="1"/>
  <c r="J1938" i="2"/>
  <c r="J1937" i="2"/>
  <c r="J1936" i="2"/>
  <c r="J1935" i="2"/>
  <c r="J1934" i="2"/>
  <c r="J1933" i="2"/>
  <c r="J1932" i="2"/>
  <c r="J1931" i="2"/>
  <c r="I1931" i="3" s="1"/>
  <c r="J1930" i="2"/>
  <c r="J1929" i="2"/>
  <c r="J1928" i="2"/>
  <c r="I1928" i="3" s="1"/>
  <c r="J1927" i="2"/>
  <c r="I1927" i="3" s="1"/>
  <c r="J1926" i="2"/>
  <c r="J1925" i="2"/>
  <c r="J1924" i="2"/>
  <c r="G1924" i="3" s="1"/>
  <c r="H1924" i="4" s="1"/>
  <c r="E1924" i="6" s="1"/>
  <c r="J1923" i="2"/>
  <c r="J1922" i="2"/>
  <c r="J1921" i="2"/>
  <c r="J1920" i="2"/>
  <c r="J1919" i="2"/>
  <c r="I1919" i="3" s="1"/>
  <c r="J1918" i="2"/>
  <c r="J1917" i="2"/>
  <c r="J1916" i="2"/>
  <c r="J1915" i="2"/>
  <c r="J1914" i="2"/>
  <c r="J1913" i="2"/>
  <c r="J1912" i="2"/>
  <c r="J1911" i="2"/>
  <c r="I1911" i="3" s="1"/>
  <c r="J1910" i="2"/>
  <c r="J1909" i="2"/>
  <c r="J1908" i="2"/>
  <c r="J1907" i="2"/>
  <c r="I1907" i="3" s="1"/>
  <c r="J1906" i="2"/>
  <c r="J1905" i="2"/>
  <c r="J1904" i="2"/>
  <c r="J1903" i="2"/>
  <c r="I1903" i="3" s="1"/>
  <c r="J1902" i="2"/>
  <c r="J1901" i="2"/>
  <c r="J1900" i="2"/>
  <c r="J1899" i="2"/>
  <c r="J1898" i="2"/>
  <c r="J1897" i="2"/>
  <c r="J1896" i="2"/>
  <c r="J1895" i="2"/>
  <c r="I1895" i="3" s="1"/>
  <c r="J1894" i="2"/>
  <c r="J1893" i="2"/>
  <c r="J1892" i="2"/>
  <c r="J1891" i="2"/>
  <c r="J1890" i="2"/>
  <c r="J1889" i="2"/>
  <c r="J1888" i="2"/>
  <c r="J1887" i="2"/>
  <c r="J1886" i="2"/>
  <c r="J1885" i="2"/>
  <c r="J1884" i="2"/>
  <c r="I1884" i="3" s="1"/>
  <c r="J1883" i="2"/>
  <c r="I1883" i="3" s="1"/>
  <c r="J1882" i="2"/>
  <c r="J1881" i="2"/>
  <c r="G1881" i="3" s="1"/>
  <c r="H1881" i="4" s="1"/>
  <c r="E1881" i="6" s="1"/>
  <c r="J1880" i="2"/>
  <c r="J1879" i="2"/>
  <c r="I1879" i="3" s="1"/>
  <c r="J1878" i="2"/>
  <c r="J1877" i="2"/>
  <c r="J1876" i="2"/>
  <c r="J1875" i="2"/>
  <c r="I1875" i="3" s="1"/>
  <c r="J1874" i="2"/>
  <c r="J1873" i="2"/>
  <c r="J1872" i="2"/>
  <c r="J1871" i="2"/>
  <c r="I1871" i="3" s="1"/>
  <c r="J1870" i="2"/>
  <c r="J1869" i="2"/>
  <c r="J1868" i="2"/>
  <c r="J1867" i="2"/>
  <c r="I1867" i="3" s="1"/>
  <c r="J1866" i="2"/>
  <c r="J1865" i="2"/>
  <c r="J1864" i="2"/>
  <c r="J1863" i="2"/>
  <c r="I1863" i="3" s="1"/>
  <c r="J1862" i="2"/>
  <c r="J1861" i="2"/>
  <c r="J1860" i="2"/>
  <c r="J1859" i="2"/>
  <c r="I1859" i="3" s="1"/>
  <c r="J1858" i="2"/>
  <c r="J1857" i="2"/>
  <c r="J1856" i="2"/>
  <c r="J1855" i="2"/>
  <c r="I1855" i="3" s="1"/>
  <c r="J1854" i="2"/>
  <c r="J1853" i="2"/>
  <c r="J1852" i="2"/>
  <c r="J1851" i="2"/>
  <c r="I1851" i="3" s="1"/>
  <c r="J1850" i="2"/>
  <c r="J1849" i="2"/>
  <c r="J1848" i="2"/>
  <c r="J1847" i="2"/>
  <c r="I1847" i="3" s="1"/>
  <c r="J1846" i="2"/>
  <c r="J1845" i="2"/>
  <c r="J1844" i="2"/>
  <c r="J1843" i="2"/>
  <c r="J1842" i="2"/>
  <c r="J1841" i="2"/>
  <c r="G1841" i="3" s="1"/>
  <c r="H1841" i="4" s="1"/>
  <c r="E1841" i="6" s="1"/>
  <c r="J1840" i="2"/>
  <c r="G1840" i="3" s="1"/>
  <c r="H1840" i="4" s="1"/>
  <c r="E1840" i="6" s="1"/>
  <c r="J1839" i="2"/>
  <c r="I1839" i="3" s="1"/>
  <c r="J1838" i="2"/>
  <c r="J1837" i="2"/>
  <c r="J1836" i="2"/>
  <c r="J1835" i="2"/>
  <c r="J1834" i="2"/>
  <c r="J1833" i="2"/>
  <c r="J1832" i="2"/>
  <c r="J1831" i="2"/>
  <c r="I1831" i="3" s="1"/>
  <c r="J1830" i="2"/>
  <c r="J1829" i="2"/>
  <c r="J1828" i="2"/>
  <c r="J1827" i="2"/>
  <c r="I1827" i="3" s="1"/>
  <c r="J1826" i="2"/>
  <c r="J1825" i="2"/>
  <c r="J1824" i="2"/>
  <c r="J1823" i="2"/>
  <c r="I1823" i="3" s="1"/>
  <c r="J1822" i="2"/>
  <c r="J1821" i="2"/>
  <c r="J1820" i="2"/>
  <c r="J1819" i="2"/>
  <c r="J1818" i="2"/>
  <c r="J1817" i="2"/>
  <c r="G1817" i="3" s="1"/>
  <c r="H1817" i="4" s="1"/>
  <c r="E1817" i="6" s="1"/>
  <c r="J1816" i="2"/>
  <c r="J1815" i="2"/>
  <c r="J1814" i="2"/>
  <c r="J1813" i="2"/>
  <c r="J1812" i="2"/>
  <c r="J1811" i="2"/>
  <c r="I1811" i="3" s="1"/>
  <c r="J1810" i="2"/>
  <c r="J1809" i="2"/>
  <c r="J1808" i="2"/>
  <c r="J1807" i="2"/>
  <c r="I1807" i="3" s="1"/>
  <c r="J1806" i="2"/>
  <c r="J1805" i="2"/>
  <c r="J1804" i="2"/>
  <c r="J1803" i="2"/>
  <c r="J1802" i="2"/>
  <c r="J1801" i="2"/>
  <c r="J1800" i="2"/>
  <c r="J1799" i="2"/>
  <c r="I1799" i="3" s="1"/>
  <c r="J1798" i="2"/>
  <c r="J1797" i="2"/>
  <c r="G1797" i="3" s="1"/>
  <c r="H1797" i="4" s="1"/>
  <c r="E1797" i="6" s="1"/>
  <c r="J1796" i="2"/>
  <c r="K1796" i="2" s="1"/>
  <c r="J1795" i="2"/>
  <c r="J1794" i="2"/>
  <c r="J1793" i="2"/>
  <c r="J1792" i="2"/>
  <c r="J1791" i="2"/>
  <c r="I1791" i="3" s="1"/>
  <c r="J1790" i="2"/>
  <c r="J1789" i="2"/>
  <c r="J1788" i="2"/>
  <c r="J1787" i="2"/>
  <c r="I1787" i="3" s="1"/>
  <c r="J1786" i="2"/>
  <c r="J1785" i="2"/>
  <c r="J1784" i="2"/>
  <c r="J1783" i="2"/>
  <c r="I1783" i="3" s="1"/>
  <c r="J1782" i="2"/>
  <c r="J1781" i="2"/>
  <c r="J1780" i="2"/>
  <c r="J1779" i="2"/>
  <c r="I1779" i="3" s="1"/>
  <c r="J1778" i="2"/>
  <c r="J1777" i="2"/>
  <c r="J1776" i="2"/>
  <c r="I1776" i="3" s="1"/>
  <c r="J1775" i="2"/>
  <c r="J1774" i="2"/>
  <c r="J1773" i="2"/>
  <c r="J1772" i="2"/>
  <c r="J1771" i="2"/>
  <c r="I1771" i="3" s="1"/>
  <c r="J1770" i="2"/>
  <c r="J1769" i="2"/>
  <c r="J1768" i="2"/>
  <c r="J1767" i="2"/>
  <c r="I1767" i="3" s="1"/>
  <c r="J1766" i="2"/>
  <c r="J1765" i="2"/>
  <c r="J1764" i="2"/>
  <c r="J1763" i="2"/>
  <c r="I1763" i="3" s="1"/>
  <c r="J1762" i="2"/>
  <c r="J1761" i="2"/>
  <c r="J1760" i="2"/>
  <c r="J1759" i="2"/>
  <c r="I1759" i="3" s="1"/>
  <c r="J1758" i="2"/>
  <c r="J1757" i="2"/>
  <c r="J1756" i="2"/>
  <c r="J1755" i="2"/>
  <c r="G1755" i="3" s="1"/>
  <c r="H1755" i="4" s="1"/>
  <c r="E1755" i="6" s="1"/>
  <c r="J1754" i="2"/>
  <c r="J1753" i="2"/>
  <c r="J1752" i="2"/>
  <c r="J1751" i="2"/>
  <c r="I1751" i="3" s="1"/>
  <c r="J1750" i="2"/>
  <c r="J1749" i="2"/>
  <c r="J1748" i="2"/>
  <c r="J1747" i="2"/>
  <c r="I1747" i="3" s="1"/>
  <c r="J1746" i="2"/>
  <c r="J1745" i="2"/>
  <c r="J1744" i="2"/>
  <c r="J1743" i="2"/>
  <c r="I1743" i="3" s="1"/>
  <c r="J1742" i="2"/>
  <c r="J1741" i="2"/>
  <c r="J1740" i="2"/>
  <c r="J1739" i="2"/>
  <c r="I1739" i="3" s="1"/>
  <c r="J1738" i="2"/>
  <c r="J1737" i="2"/>
  <c r="J1736" i="2"/>
  <c r="J1735" i="2"/>
  <c r="J1734" i="2"/>
  <c r="J1733" i="2"/>
  <c r="J1732" i="2"/>
  <c r="K1732" i="2" s="1"/>
  <c r="J1731" i="2"/>
  <c r="I1731" i="3" s="1"/>
  <c r="J1730" i="2"/>
  <c r="J1729" i="2"/>
  <c r="J1728" i="2"/>
  <c r="J1727" i="2"/>
  <c r="I1727" i="3" s="1"/>
  <c r="J1726" i="2"/>
  <c r="J1725" i="2"/>
  <c r="J1724" i="2"/>
  <c r="J1723" i="2"/>
  <c r="I1723" i="3" s="1"/>
  <c r="J1722" i="2"/>
  <c r="J1721" i="2"/>
  <c r="J1720" i="2"/>
  <c r="J1719" i="2"/>
  <c r="I1719" i="3" s="1"/>
  <c r="J1718" i="2"/>
  <c r="J1717" i="2"/>
  <c r="J1716" i="2"/>
  <c r="J1715" i="2"/>
  <c r="I1715" i="3" s="1"/>
  <c r="J1714" i="2"/>
  <c r="J1713" i="2"/>
  <c r="J1712" i="2"/>
  <c r="I1712" i="3" s="1"/>
  <c r="J1711" i="2"/>
  <c r="J1710" i="2"/>
  <c r="J1709" i="2"/>
  <c r="J1708" i="2"/>
  <c r="J1707" i="2"/>
  <c r="I1707" i="3" s="1"/>
  <c r="J1706" i="2"/>
  <c r="J1705" i="2"/>
  <c r="J1704" i="2"/>
  <c r="J1703" i="2"/>
  <c r="I1703" i="3" s="1"/>
  <c r="J1702" i="2"/>
  <c r="J1701" i="2"/>
  <c r="J1700" i="2"/>
  <c r="J1699" i="2"/>
  <c r="J1698" i="2"/>
  <c r="J1697" i="2"/>
  <c r="J1696" i="2"/>
  <c r="J1695" i="2"/>
  <c r="I1695" i="3" s="1"/>
  <c r="J1694" i="2"/>
  <c r="J1693" i="2"/>
  <c r="J1692" i="2"/>
  <c r="J1691" i="2"/>
  <c r="J1690" i="2"/>
  <c r="J1689" i="2"/>
  <c r="J1688" i="2"/>
  <c r="J1687" i="2"/>
  <c r="J1686" i="2"/>
  <c r="J1685" i="2"/>
  <c r="J1684" i="2"/>
  <c r="J1683" i="2"/>
  <c r="J1682" i="2"/>
  <c r="J1681" i="2"/>
  <c r="J1680" i="2"/>
  <c r="J1679" i="2"/>
  <c r="I1679" i="3" s="1"/>
  <c r="J1678" i="2"/>
  <c r="J1677" i="2"/>
  <c r="J1676" i="2"/>
  <c r="J1675" i="2"/>
  <c r="I1675" i="3" s="1"/>
  <c r="J1674" i="2"/>
  <c r="J1673" i="2"/>
  <c r="J1672" i="2"/>
  <c r="J1671" i="2"/>
  <c r="I1671" i="3" s="1"/>
  <c r="J1670" i="2"/>
  <c r="J1669" i="2"/>
  <c r="J1668" i="2"/>
  <c r="K1668" i="2" s="1"/>
  <c r="J1667" i="2"/>
  <c r="J1666" i="2"/>
  <c r="J1665" i="2"/>
  <c r="J1664" i="2"/>
  <c r="J1663" i="2"/>
  <c r="J1662" i="2"/>
  <c r="J1661" i="2"/>
  <c r="J1660" i="2"/>
  <c r="J1659" i="2"/>
  <c r="I1659" i="3" s="1"/>
  <c r="J1658" i="2"/>
  <c r="J1657" i="2"/>
  <c r="J1656" i="2"/>
  <c r="J1655" i="2"/>
  <c r="J1654" i="2"/>
  <c r="J1653" i="2"/>
  <c r="J1652" i="2"/>
  <c r="K1652" i="2" s="1"/>
  <c r="J1651" i="2"/>
  <c r="I1651" i="3" s="1"/>
  <c r="J1650" i="2"/>
  <c r="J1649" i="2"/>
  <c r="J1648" i="2"/>
  <c r="J1647" i="2"/>
  <c r="I1647" i="3" s="1"/>
  <c r="J1646" i="2"/>
  <c r="J1645" i="2"/>
  <c r="J1644" i="2"/>
  <c r="J1643" i="2"/>
  <c r="I1643" i="3" s="1"/>
  <c r="J1642" i="2"/>
  <c r="J1641" i="2"/>
  <c r="J1640" i="2"/>
  <c r="J1639" i="2"/>
  <c r="I1639" i="3" s="1"/>
  <c r="J1638" i="2"/>
  <c r="J1637" i="2"/>
  <c r="I1637" i="3" s="1"/>
  <c r="J1637" i="4" s="1"/>
  <c r="G1637" i="6" s="1"/>
  <c r="J1636" i="2"/>
  <c r="K1636" i="2" s="1"/>
  <c r="J1635" i="2"/>
  <c r="I1635" i="3" s="1"/>
  <c r="J1634" i="2"/>
  <c r="J1633" i="2"/>
  <c r="J1632" i="2"/>
  <c r="J1631" i="2"/>
  <c r="I1631" i="3" s="1"/>
  <c r="J1630" i="2"/>
  <c r="J1629" i="2"/>
  <c r="J1628" i="2"/>
  <c r="J1627" i="2"/>
  <c r="I1627" i="3" s="1"/>
  <c r="J1626" i="2"/>
  <c r="J1625" i="2"/>
  <c r="I1625" i="3" s="1"/>
  <c r="J1624" i="2"/>
  <c r="J1623" i="2"/>
  <c r="J1622" i="2"/>
  <c r="J1621" i="2"/>
  <c r="K1621" i="2" s="1"/>
  <c r="J1620" i="2"/>
  <c r="K1620" i="2" s="1"/>
  <c r="J1619" i="2"/>
  <c r="J1618" i="2"/>
  <c r="J1617" i="2"/>
  <c r="J1616" i="2"/>
  <c r="J1615" i="2"/>
  <c r="I1615" i="3" s="1"/>
  <c r="J1614" i="2"/>
  <c r="J1613" i="2"/>
  <c r="J1612" i="2"/>
  <c r="J1611" i="2"/>
  <c r="J1610" i="2"/>
  <c r="J1609" i="2"/>
  <c r="J1608" i="2"/>
  <c r="J1607" i="2"/>
  <c r="I1607" i="3" s="1"/>
  <c r="J1606" i="2"/>
  <c r="J1605" i="2"/>
  <c r="I1605" i="3" s="1"/>
  <c r="J1605" i="4" s="1"/>
  <c r="G1605" i="6" s="1"/>
  <c r="J1604" i="2"/>
  <c r="K1604" i="2" s="1"/>
  <c r="J1603" i="2"/>
  <c r="I1603" i="3" s="1"/>
  <c r="J1602" i="2"/>
  <c r="J1601" i="2"/>
  <c r="J1600" i="2"/>
  <c r="J1599" i="2"/>
  <c r="I1599" i="3" s="1"/>
  <c r="J1598" i="2"/>
  <c r="J1597" i="2"/>
  <c r="J1596" i="2"/>
  <c r="J1595" i="2"/>
  <c r="J1594" i="2"/>
  <c r="J1593" i="2"/>
  <c r="I1593" i="3" s="1"/>
  <c r="J1592" i="2"/>
  <c r="J1591" i="2"/>
  <c r="I1591" i="3" s="1"/>
  <c r="J1590" i="2"/>
  <c r="J1589" i="2"/>
  <c r="G1589" i="3" s="1"/>
  <c r="H1589" i="4" s="1"/>
  <c r="E1589" i="6" s="1"/>
  <c r="J1588" i="2"/>
  <c r="K1588" i="2" s="1"/>
  <c r="J1587" i="2"/>
  <c r="I1587" i="3" s="1"/>
  <c r="J1586" i="2"/>
  <c r="J1585" i="2"/>
  <c r="I1585" i="3" s="1"/>
  <c r="J1584" i="2"/>
  <c r="J1583" i="2"/>
  <c r="J1582" i="2"/>
  <c r="J1581" i="2"/>
  <c r="J1580" i="2"/>
  <c r="J1579" i="2"/>
  <c r="I1579" i="3" s="1"/>
  <c r="J1578" i="2"/>
  <c r="J1577" i="2"/>
  <c r="J1576" i="2"/>
  <c r="J1575" i="2"/>
  <c r="I1575" i="3" s="1"/>
  <c r="J1574" i="2"/>
  <c r="J1573" i="2"/>
  <c r="I1573" i="3" s="1"/>
  <c r="J1573" i="4" s="1"/>
  <c r="G1573" i="6" s="1"/>
  <c r="J1572" i="2"/>
  <c r="K1572" i="2" s="1"/>
  <c r="J1571" i="2"/>
  <c r="J1570" i="2"/>
  <c r="J1569" i="2"/>
  <c r="J1568" i="2"/>
  <c r="J1567" i="2"/>
  <c r="J1566" i="2"/>
  <c r="J1565" i="2"/>
  <c r="J1564" i="2"/>
  <c r="J1563" i="2"/>
  <c r="I1563" i="3" s="1"/>
  <c r="J1562" i="2"/>
  <c r="J1561" i="2"/>
  <c r="J1560" i="2"/>
  <c r="J1559" i="2"/>
  <c r="I1559" i="3" s="1"/>
  <c r="J1558" i="2"/>
  <c r="J1557" i="2"/>
  <c r="I1557" i="3" s="1"/>
  <c r="J1557" i="4" s="1"/>
  <c r="G1557" i="6" s="1"/>
  <c r="J1556" i="2"/>
  <c r="K1556" i="2" s="1"/>
  <c r="J1555" i="2"/>
  <c r="J1554" i="2"/>
  <c r="J1553" i="2"/>
  <c r="J1552" i="2"/>
  <c r="J1551" i="2"/>
  <c r="I1551" i="3" s="1"/>
  <c r="J1550" i="2"/>
  <c r="J1549" i="2"/>
  <c r="J1548" i="2"/>
  <c r="J1547" i="2"/>
  <c r="I1547" i="3" s="1"/>
  <c r="J1546" i="2"/>
  <c r="J1545" i="2"/>
  <c r="J1544" i="2"/>
  <c r="J1543" i="2"/>
  <c r="I1543" i="3" s="1"/>
  <c r="J1542" i="2"/>
  <c r="J1541" i="2"/>
  <c r="I1541" i="3" s="1"/>
  <c r="J1541" i="4" s="1"/>
  <c r="G1541" i="6" s="1"/>
  <c r="J1540" i="2"/>
  <c r="J1539" i="2"/>
  <c r="I1539" i="3" s="1"/>
  <c r="J1538" i="2"/>
  <c r="J1537" i="2"/>
  <c r="J1536" i="2"/>
  <c r="J1535" i="2"/>
  <c r="J1534" i="2"/>
  <c r="J1533" i="2"/>
  <c r="J1532" i="2"/>
  <c r="J1531" i="2"/>
  <c r="I1531" i="3" s="1"/>
  <c r="J1530" i="2"/>
  <c r="J1529" i="2"/>
  <c r="J1528" i="2"/>
  <c r="J1527" i="2"/>
  <c r="I1527" i="3" s="1"/>
  <c r="J1526" i="2"/>
  <c r="J1525" i="2"/>
  <c r="I1525" i="3" s="1"/>
  <c r="J1525" i="4" s="1"/>
  <c r="G1525" i="6" s="1"/>
  <c r="J1524" i="2"/>
  <c r="J1523" i="2"/>
  <c r="I1523" i="3" s="1"/>
  <c r="J1522" i="2"/>
  <c r="J1521" i="2"/>
  <c r="J1520" i="2"/>
  <c r="J1519" i="2"/>
  <c r="I1519" i="3" s="1"/>
  <c r="J1518" i="2"/>
  <c r="J1517" i="2"/>
  <c r="I1517" i="3" s="1"/>
  <c r="J1516" i="2"/>
  <c r="J1515" i="2"/>
  <c r="J1514" i="2"/>
  <c r="J1513" i="2"/>
  <c r="J1512" i="2"/>
  <c r="J1511" i="2"/>
  <c r="I1511" i="3" s="1"/>
  <c r="J1510" i="2"/>
  <c r="J1509" i="2"/>
  <c r="I1509" i="3" s="1"/>
  <c r="J1509" i="4" s="1"/>
  <c r="G1509" i="6" s="1"/>
  <c r="J1508" i="2"/>
  <c r="J1507" i="2"/>
  <c r="I1507" i="3" s="1"/>
  <c r="J1506" i="2"/>
  <c r="J1505" i="2"/>
  <c r="J1504" i="2"/>
  <c r="J1503" i="2"/>
  <c r="I1503" i="3" s="1"/>
  <c r="J1502" i="2"/>
  <c r="J1501" i="2"/>
  <c r="J1500" i="2"/>
  <c r="J1499" i="2"/>
  <c r="J1498" i="2"/>
  <c r="J1497" i="2"/>
  <c r="I1497" i="3" s="1"/>
  <c r="J1496" i="2"/>
  <c r="J1495" i="2"/>
  <c r="I1495" i="3" s="1"/>
  <c r="J1494" i="2"/>
  <c r="J1493" i="2"/>
  <c r="K1493" i="2" s="1"/>
  <c r="J1492" i="2"/>
  <c r="J1491" i="2"/>
  <c r="J1490" i="2"/>
  <c r="J1489" i="2"/>
  <c r="I1489" i="3" s="1"/>
  <c r="J1488" i="2"/>
  <c r="J1487" i="2"/>
  <c r="J1486" i="2"/>
  <c r="J1485" i="2"/>
  <c r="J1484" i="2"/>
  <c r="J1483" i="2"/>
  <c r="I1483" i="3" s="1"/>
  <c r="J1482" i="2"/>
  <c r="J1481" i="2"/>
  <c r="I1481" i="3" s="1"/>
  <c r="J1480" i="2"/>
  <c r="J1479" i="2"/>
  <c r="I1479" i="3" s="1"/>
  <c r="J1478" i="2"/>
  <c r="J1477" i="2"/>
  <c r="K1477" i="2" s="1"/>
  <c r="J1476" i="2"/>
  <c r="J1475" i="2"/>
  <c r="J1474" i="2"/>
  <c r="J1473" i="2"/>
  <c r="I1473" i="3" s="1"/>
  <c r="J1472" i="2"/>
  <c r="J1471" i="2"/>
  <c r="J1470" i="2"/>
  <c r="J1469" i="2"/>
  <c r="J1468" i="2"/>
  <c r="J1467" i="2"/>
  <c r="I1467" i="3" s="1"/>
  <c r="J1466" i="2"/>
  <c r="J1465" i="2"/>
  <c r="J1464" i="2"/>
  <c r="J1463" i="2"/>
  <c r="I1463" i="3" s="1"/>
  <c r="J1462" i="2"/>
  <c r="J1461" i="2"/>
  <c r="K1461" i="2" s="1"/>
  <c r="J1460" i="2"/>
  <c r="J1459" i="2"/>
  <c r="I1459" i="3" s="1"/>
  <c r="J1458" i="2"/>
  <c r="J1457" i="2"/>
  <c r="J1456" i="2"/>
  <c r="J1455" i="2"/>
  <c r="J1454" i="2"/>
  <c r="J1453" i="2"/>
  <c r="I1453" i="3" s="1"/>
  <c r="J1452" i="2"/>
  <c r="J1451" i="2"/>
  <c r="I1451" i="3" s="1"/>
  <c r="J1450" i="2"/>
  <c r="J1449" i="2"/>
  <c r="I1449" i="3" s="1"/>
  <c r="J1448" i="2"/>
  <c r="J1447" i="2"/>
  <c r="I1447" i="3" s="1"/>
  <c r="J1446" i="2"/>
  <c r="J1445" i="2"/>
  <c r="I1445" i="3" s="1"/>
  <c r="J1445" i="4" s="1"/>
  <c r="G1445" i="6" s="1"/>
  <c r="J1444" i="2"/>
  <c r="J1443" i="2"/>
  <c r="I1443" i="3" s="1"/>
  <c r="J1442" i="2"/>
  <c r="J1441" i="2"/>
  <c r="I1441" i="3" s="1"/>
  <c r="J1440" i="2"/>
  <c r="J1439" i="2"/>
  <c r="I1439" i="3" s="1"/>
  <c r="J1438" i="2"/>
  <c r="J1437" i="2"/>
  <c r="J1436" i="2"/>
  <c r="J1435" i="2"/>
  <c r="I1435" i="3" s="1"/>
  <c r="J1434" i="2"/>
  <c r="J1433" i="2"/>
  <c r="I1433" i="3" s="1"/>
  <c r="J1432" i="2"/>
  <c r="J1431" i="2"/>
  <c r="I1431" i="3" s="1"/>
  <c r="J1430" i="2"/>
  <c r="J1429" i="2"/>
  <c r="I1429" i="3" s="1"/>
  <c r="J1429" i="4" s="1"/>
  <c r="G1429" i="6" s="1"/>
  <c r="J1428" i="2"/>
  <c r="J1427" i="2"/>
  <c r="I1427" i="3" s="1"/>
  <c r="J1426" i="2"/>
  <c r="J1425" i="2"/>
  <c r="I1425" i="3" s="1"/>
  <c r="J1424" i="2"/>
  <c r="J1423" i="2"/>
  <c r="I1423" i="3" s="1"/>
  <c r="J1422" i="2"/>
  <c r="J1421" i="2"/>
  <c r="J1420" i="2"/>
  <c r="J1419" i="2"/>
  <c r="J1418" i="2"/>
  <c r="J1417" i="2"/>
  <c r="I1417" i="3" s="1"/>
  <c r="J1416" i="2"/>
  <c r="J1415" i="2"/>
  <c r="I1415" i="3" s="1"/>
  <c r="J1414" i="2"/>
  <c r="J1413" i="2"/>
  <c r="I1413" i="3" s="1"/>
  <c r="J1412" i="2"/>
  <c r="J1411" i="2"/>
  <c r="J1410" i="2"/>
  <c r="J1409" i="2"/>
  <c r="I1409" i="3" s="1"/>
  <c r="J1408" i="2"/>
  <c r="J1407" i="2"/>
  <c r="I1407" i="3" s="1"/>
  <c r="J1406" i="2"/>
  <c r="J1405" i="2"/>
  <c r="I1405" i="3" s="1"/>
  <c r="J1404" i="2"/>
  <c r="J1403" i="2"/>
  <c r="I1403" i="3" s="1"/>
  <c r="J1402" i="2"/>
  <c r="J1401" i="2"/>
  <c r="J1400" i="2"/>
  <c r="J1399" i="2"/>
  <c r="I1399" i="3" s="1"/>
  <c r="J1398" i="2"/>
  <c r="J1397" i="2"/>
  <c r="I1397" i="3" s="1"/>
  <c r="J1396" i="2"/>
  <c r="J1395" i="2"/>
  <c r="J1394" i="2"/>
  <c r="J1393" i="2"/>
  <c r="I1393" i="3" s="1"/>
  <c r="J1392" i="2"/>
  <c r="J1391" i="2"/>
  <c r="I1391" i="3" s="1"/>
  <c r="J1390" i="2"/>
  <c r="J1389" i="2"/>
  <c r="J1388" i="2"/>
  <c r="J1387" i="2"/>
  <c r="I1387" i="3" s="1"/>
  <c r="J1386" i="2"/>
  <c r="J1385" i="2"/>
  <c r="I1385" i="3" s="1"/>
  <c r="J1384" i="2"/>
  <c r="J1383" i="2"/>
  <c r="J1382" i="2"/>
  <c r="J1381" i="2"/>
  <c r="I1381" i="3" s="1"/>
  <c r="J1381" i="4" s="1"/>
  <c r="G1381" i="6" s="1"/>
  <c r="J1380" i="2"/>
  <c r="J1379" i="2"/>
  <c r="I1379" i="3" s="1"/>
  <c r="J1378" i="2"/>
  <c r="J1377" i="2"/>
  <c r="J1376" i="2"/>
  <c r="J1375" i="2"/>
  <c r="I1375" i="3" s="1"/>
  <c r="J1374" i="2"/>
  <c r="J1373" i="2"/>
  <c r="J1372" i="2"/>
  <c r="J1371" i="2"/>
  <c r="J1370" i="2"/>
  <c r="J1369" i="2"/>
  <c r="I1369" i="3" s="1"/>
  <c r="J1368" i="2"/>
  <c r="J1367" i="2"/>
  <c r="I1367" i="3" s="1"/>
  <c r="J1366" i="2"/>
  <c r="J1365" i="2"/>
  <c r="J1364" i="2"/>
  <c r="J1363" i="2"/>
  <c r="I1363" i="3" s="1"/>
  <c r="J1362" i="2"/>
  <c r="J1361" i="2"/>
  <c r="J1360" i="2"/>
  <c r="J1359" i="2"/>
  <c r="I1359" i="3" s="1"/>
  <c r="J1358" i="2"/>
  <c r="J1357" i="2"/>
  <c r="I1357" i="3" s="1"/>
  <c r="J1356" i="2"/>
  <c r="J1355" i="2"/>
  <c r="I1355" i="3" s="1"/>
  <c r="J1354" i="2"/>
  <c r="J1353" i="2"/>
  <c r="J1352" i="2"/>
  <c r="J1351" i="2"/>
  <c r="I1351" i="3" s="1"/>
  <c r="J1350" i="2"/>
  <c r="J1349" i="2"/>
  <c r="J1348" i="2"/>
  <c r="J1347" i="2"/>
  <c r="I1347" i="3" s="1"/>
  <c r="J1346" i="2"/>
  <c r="J1345" i="2"/>
  <c r="J1344" i="2"/>
  <c r="J1343" i="2"/>
  <c r="J1342" i="2"/>
  <c r="J1341" i="2"/>
  <c r="I1341" i="3" s="1"/>
  <c r="J1340" i="2"/>
  <c r="J1339" i="2"/>
  <c r="I1339" i="3" s="1"/>
  <c r="J1338" i="2"/>
  <c r="J1337" i="2"/>
  <c r="I1337" i="3" s="1"/>
  <c r="J1336" i="2"/>
  <c r="J1335" i="2"/>
  <c r="I1335" i="3" s="1"/>
  <c r="J1334" i="2"/>
  <c r="J1333" i="2"/>
  <c r="J1332" i="2"/>
  <c r="J1331" i="2"/>
  <c r="I1331" i="3" s="1"/>
  <c r="J1330" i="2"/>
  <c r="J1329" i="2"/>
  <c r="J1328" i="2"/>
  <c r="J1327" i="2"/>
  <c r="I1327" i="3" s="1"/>
  <c r="J1326" i="2"/>
  <c r="J1325" i="2"/>
  <c r="J1324" i="2"/>
  <c r="J1323" i="2"/>
  <c r="I1323" i="3" s="1"/>
  <c r="J1322" i="2"/>
  <c r="J1321" i="2"/>
  <c r="J1320" i="2"/>
  <c r="J1319" i="2"/>
  <c r="I1319" i="3" s="1"/>
  <c r="J1318" i="2"/>
  <c r="J1317" i="2"/>
  <c r="J1316" i="2"/>
  <c r="J1315" i="2"/>
  <c r="I1315" i="3" s="1"/>
  <c r="J1314" i="2"/>
  <c r="J1313" i="2"/>
  <c r="I1313" i="3" s="1"/>
  <c r="J1312" i="2"/>
  <c r="J1311" i="2"/>
  <c r="J1310" i="2"/>
  <c r="J1309" i="2"/>
  <c r="J1308" i="2"/>
  <c r="J1307" i="2"/>
  <c r="I1307" i="3" s="1"/>
  <c r="J1306" i="2"/>
  <c r="J1305" i="2"/>
  <c r="J1304" i="2"/>
  <c r="J1303" i="2"/>
  <c r="I1303" i="3" s="1"/>
  <c r="J1302" i="2"/>
  <c r="J1301" i="2"/>
  <c r="J1300" i="2"/>
  <c r="J1299" i="2"/>
  <c r="J1298" i="2"/>
  <c r="J1297" i="2"/>
  <c r="I1297" i="3" s="1"/>
  <c r="J1296" i="2"/>
  <c r="J1295" i="2"/>
  <c r="I1295" i="3" s="1"/>
  <c r="J1294" i="2"/>
  <c r="J1293" i="2"/>
  <c r="J1292" i="2"/>
  <c r="J1291" i="2"/>
  <c r="J1290" i="2"/>
  <c r="J1289" i="2"/>
  <c r="J1288" i="2"/>
  <c r="J1287" i="2"/>
  <c r="I1287" i="3" s="1"/>
  <c r="J1286" i="2"/>
  <c r="J1285" i="2"/>
  <c r="K1285" i="2" s="1"/>
  <c r="J1284" i="2"/>
  <c r="J1283" i="2"/>
  <c r="I1283" i="3" s="1"/>
  <c r="J1282" i="2"/>
  <c r="J1281" i="2"/>
  <c r="I1281" i="3" s="1"/>
  <c r="J1280" i="2"/>
  <c r="J1279" i="2"/>
  <c r="I1279" i="3" s="1"/>
  <c r="J1278" i="2"/>
  <c r="J1277" i="2"/>
  <c r="J1276" i="2"/>
  <c r="J1275" i="2"/>
  <c r="I1275" i="3" s="1"/>
  <c r="J1274" i="2"/>
  <c r="J1273" i="2"/>
  <c r="I1273" i="3" s="1"/>
  <c r="J1272" i="2"/>
  <c r="J1271" i="2"/>
  <c r="J1270" i="2"/>
  <c r="J1269" i="2"/>
  <c r="J1268" i="2"/>
  <c r="J1267" i="2"/>
  <c r="I1267" i="3" s="1"/>
  <c r="J1266" i="2"/>
  <c r="J1265" i="2"/>
  <c r="J1264" i="2"/>
  <c r="J1263" i="2"/>
  <c r="I1263" i="3" s="1"/>
  <c r="J1262" i="2"/>
  <c r="J1261" i="2"/>
  <c r="J1260" i="2"/>
  <c r="J1259" i="2"/>
  <c r="I1259" i="3" s="1"/>
  <c r="J1258" i="2"/>
  <c r="J1257" i="2"/>
  <c r="I1257" i="3" s="1"/>
  <c r="J1256" i="2"/>
  <c r="J1255" i="2"/>
  <c r="I1255" i="3" s="1"/>
  <c r="J1254" i="2"/>
  <c r="J1253" i="2"/>
  <c r="J1252" i="2"/>
  <c r="J1251" i="2"/>
  <c r="J1250" i="2"/>
  <c r="J1249" i="2"/>
  <c r="J1248" i="2"/>
  <c r="J1247" i="2"/>
  <c r="I1247" i="3" s="1"/>
  <c r="J1246" i="2"/>
  <c r="J1245" i="2"/>
  <c r="J1244" i="2"/>
  <c r="J1243" i="2"/>
  <c r="I1243" i="3" s="1"/>
  <c r="J1242" i="2"/>
  <c r="J1241" i="2"/>
  <c r="J1240" i="2"/>
  <c r="J1239" i="2"/>
  <c r="I1239" i="3" s="1"/>
  <c r="J1238" i="2"/>
  <c r="J1237" i="2"/>
  <c r="I1237" i="3" s="1"/>
  <c r="J1236" i="2"/>
  <c r="J1235" i="2"/>
  <c r="I1235" i="3" s="1"/>
  <c r="J1234" i="2"/>
  <c r="J1233" i="2"/>
  <c r="J1232" i="2"/>
  <c r="J1231" i="2"/>
  <c r="I1231" i="3" s="1"/>
  <c r="J1230" i="2"/>
  <c r="J1229" i="2"/>
  <c r="J1228" i="2"/>
  <c r="J1227" i="2"/>
  <c r="I1227" i="3" s="1"/>
  <c r="J1226" i="2"/>
  <c r="J1225" i="2"/>
  <c r="J1224" i="2"/>
  <c r="J1223" i="2"/>
  <c r="I1223" i="3" s="1"/>
  <c r="J1222" i="2"/>
  <c r="J1221" i="2"/>
  <c r="I1221" i="3" s="1"/>
  <c r="J1220" i="2"/>
  <c r="J1219" i="2"/>
  <c r="I1219" i="3" s="1"/>
  <c r="J1218" i="2"/>
  <c r="J1217" i="2"/>
  <c r="J1216" i="2"/>
  <c r="J1215" i="2"/>
  <c r="I1215" i="3" s="1"/>
  <c r="J1214" i="2"/>
  <c r="J1213" i="2"/>
  <c r="I1213" i="3" s="1"/>
  <c r="J1212" i="2"/>
  <c r="J1211" i="2"/>
  <c r="I1211" i="3" s="1"/>
  <c r="J1210" i="2"/>
  <c r="J1209" i="2"/>
  <c r="J1208" i="2"/>
  <c r="J1207" i="2"/>
  <c r="I1207" i="3" s="1"/>
  <c r="J1206" i="2"/>
  <c r="J1205" i="2"/>
  <c r="I1205" i="3" s="1"/>
  <c r="J1204" i="2"/>
  <c r="J1203" i="2"/>
  <c r="I1203" i="3" s="1"/>
  <c r="J1202" i="2"/>
  <c r="J1201" i="2"/>
  <c r="J1200" i="2"/>
  <c r="J1199" i="2"/>
  <c r="J1198" i="2"/>
  <c r="J1197" i="2"/>
  <c r="I1197" i="3" s="1"/>
  <c r="J1196" i="2"/>
  <c r="J1195" i="2"/>
  <c r="I1195" i="3" s="1"/>
  <c r="J1194" i="2"/>
  <c r="J1193" i="2"/>
  <c r="J1192" i="2"/>
  <c r="I1192" i="3" s="1"/>
  <c r="J1191" i="2"/>
  <c r="I1191" i="3" s="1"/>
  <c r="J1190" i="2"/>
  <c r="J1189" i="2"/>
  <c r="J1188" i="2"/>
  <c r="J1187" i="2"/>
  <c r="I1187" i="3" s="1"/>
  <c r="J1186" i="2"/>
  <c r="J1185" i="2"/>
  <c r="J1184" i="2"/>
  <c r="J1183" i="2"/>
  <c r="J1182" i="2"/>
  <c r="J1181" i="2"/>
  <c r="J1180" i="2"/>
  <c r="J1179" i="2"/>
  <c r="I1179" i="3" s="1"/>
  <c r="J1178" i="2"/>
  <c r="J1177" i="2"/>
  <c r="J1176" i="2"/>
  <c r="I1176" i="3" s="1"/>
  <c r="J1175" i="2"/>
  <c r="I1175" i="3" s="1"/>
  <c r="J1174" i="2"/>
  <c r="J1173" i="2"/>
  <c r="I1173" i="3" s="1"/>
  <c r="J1172" i="2"/>
  <c r="J1171" i="2"/>
  <c r="I1171" i="3" s="1"/>
  <c r="J1170" i="2"/>
  <c r="J1169" i="2"/>
  <c r="J1168" i="2"/>
  <c r="J1167" i="2"/>
  <c r="I1167" i="3" s="1"/>
  <c r="J1166" i="2"/>
  <c r="J1165" i="2"/>
  <c r="J1164" i="2"/>
  <c r="J1163" i="2"/>
  <c r="J1162" i="2"/>
  <c r="J1161" i="2"/>
  <c r="J1160" i="2"/>
  <c r="I1160" i="3" s="1"/>
  <c r="J1159" i="2"/>
  <c r="I1159" i="3" s="1"/>
  <c r="J1158" i="2"/>
  <c r="J1157" i="2"/>
  <c r="J1156" i="2"/>
  <c r="J1155" i="2"/>
  <c r="J1154" i="2"/>
  <c r="J1153" i="2"/>
  <c r="J1152" i="2"/>
  <c r="J1151" i="2"/>
  <c r="J1150" i="2"/>
  <c r="J1149" i="2"/>
  <c r="J1148" i="2"/>
  <c r="J1147" i="2"/>
  <c r="I1147" i="3" s="1"/>
  <c r="J1146" i="2"/>
  <c r="J1145" i="2"/>
  <c r="J1144" i="2"/>
  <c r="I1144" i="3" s="1"/>
  <c r="J1143" i="2"/>
  <c r="I1143" i="3" s="1"/>
  <c r="J1142" i="2"/>
  <c r="J1141" i="2"/>
  <c r="J1140" i="2"/>
  <c r="J1139" i="2"/>
  <c r="I1139" i="3" s="1"/>
  <c r="J1138" i="2"/>
  <c r="J1137" i="2"/>
  <c r="J1136" i="2"/>
  <c r="J1135" i="2"/>
  <c r="I1135" i="3" s="1"/>
  <c r="J1134" i="2"/>
  <c r="J1133" i="2"/>
  <c r="J1132" i="2"/>
  <c r="J1131" i="2"/>
  <c r="I1131" i="3" s="1"/>
  <c r="J1130" i="2"/>
  <c r="J1129" i="2"/>
  <c r="J1128" i="2"/>
  <c r="I1128" i="3" s="1"/>
  <c r="J1127" i="2"/>
  <c r="J1126" i="2"/>
  <c r="J1125" i="2"/>
  <c r="J1124" i="2"/>
  <c r="J1123" i="2"/>
  <c r="I1123" i="3" s="1"/>
  <c r="J1122" i="2"/>
  <c r="J1121" i="2"/>
  <c r="J1120" i="2"/>
  <c r="J1119" i="2"/>
  <c r="I1119" i="3" s="1"/>
  <c r="J1118" i="2"/>
  <c r="J1117" i="2"/>
  <c r="J1116" i="2"/>
  <c r="J1115" i="2"/>
  <c r="J1114" i="2"/>
  <c r="J1113" i="2"/>
  <c r="K1113" i="2" s="1"/>
  <c r="J1112" i="2"/>
  <c r="J1111" i="2"/>
  <c r="I1111" i="3" s="1"/>
  <c r="J1110" i="2"/>
  <c r="J1109" i="2"/>
  <c r="J1108" i="2"/>
  <c r="J1107" i="2"/>
  <c r="J1106" i="2"/>
  <c r="J1105" i="2"/>
  <c r="G1105" i="3" s="1"/>
  <c r="H1105" i="4" s="1"/>
  <c r="E1105" i="6" s="1"/>
  <c r="J1104" i="2"/>
  <c r="J1103" i="2"/>
  <c r="I1103" i="3" s="1"/>
  <c r="J1102" i="2"/>
  <c r="J1101" i="2"/>
  <c r="J1100" i="2"/>
  <c r="J1099" i="2"/>
  <c r="I1099" i="3" s="1"/>
  <c r="J1098" i="2"/>
  <c r="J1097" i="2"/>
  <c r="J1096" i="2"/>
  <c r="I1096" i="3" s="1"/>
  <c r="J1095" i="2"/>
  <c r="I1095" i="3" s="1"/>
  <c r="J1094" i="2"/>
  <c r="J1093" i="2"/>
  <c r="J1092" i="2"/>
  <c r="J1091" i="2"/>
  <c r="J1090" i="2"/>
  <c r="J1089" i="2"/>
  <c r="J1088" i="2"/>
  <c r="J1087" i="2"/>
  <c r="I1087" i="3" s="1"/>
  <c r="J1086" i="2"/>
  <c r="J1085" i="2"/>
  <c r="J1084" i="2"/>
  <c r="J1083" i="2"/>
  <c r="I1083" i="3" s="1"/>
  <c r="J1082" i="2"/>
  <c r="J1081" i="2"/>
  <c r="K1081" i="2" s="1"/>
  <c r="J1080" i="2"/>
  <c r="J1079" i="2"/>
  <c r="I1079" i="3" s="1"/>
  <c r="J1078" i="2"/>
  <c r="J1077" i="2"/>
  <c r="J1076" i="2"/>
  <c r="J1075" i="2"/>
  <c r="I1075" i="3" s="1"/>
  <c r="J1074" i="2"/>
  <c r="J1073" i="2"/>
  <c r="J1072" i="2"/>
  <c r="J1071" i="2"/>
  <c r="I1071" i="3" s="1"/>
  <c r="J1070" i="2"/>
  <c r="J1069" i="2"/>
  <c r="I1069" i="3" s="1"/>
  <c r="J1068" i="2"/>
  <c r="J1067" i="2"/>
  <c r="I1067" i="3" s="1"/>
  <c r="J1066" i="2"/>
  <c r="J1065" i="2"/>
  <c r="J1064" i="2"/>
  <c r="J1063" i="2"/>
  <c r="I1063" i="3" s="1"/>
  <c r="J1062" i="2"/>
  <c r="J1061" i="2"/>
  <c r="I1061" i="3" s="1"/>
  <c r="J1060" i="2"/>
  <c r="J1059" i="2"/>
  <c r="I1059" i="3" s="1"/>
  <c r="J1058" i="2"/>
  <c r="J1057" i="2"/>
  <c r="J1056" i="2"/>
  <c r="J1055" i="2"/>
  <c r="J1054" i="2"/>
  <c r="J1053" i="2"/>
  <c r="J1052" i="2"/>
  <c r="J1051" i="2"/>
  <c r="I1051" i="3" s="1"/>
  <c r="J1050" i="2"/>
  <c r="J1049" i="2"/>
  <c r="J1048" i="2"/>
  <c r="J1047" i="2"/>
  <c r="I1047" i="3" s="1"/>
  <c r="J1046" i="2"/>
  <c r="J1045" i="2"/>
  <c r="J1044" i="2"/>
  <c r="J1043" i="2"/>
  <c r="I1043" i="3" s="1"/>
  <c r="J1042" i="2"/>
  <c r="J1041" i="2"/>
  <c r="K1041" i="2" s="1"/>
  <c r="J1040" i="2"/>
  <c r="J1039" i="2"/>
  <c r="J1038" i="2"/>
  <c r="J1037" i="2"/>
  <c r="J1036" i="2"/>
  <c r="J1035" i="2"/>
  <c r="I1035" i="3" s="1"/>
  <c r="J1034" i="2"/>
  <c r="J1033" i="2"/>
  <c r="J1032" i="2"/>
  <c r="I1032" i="3" s="1"/>
  <c r="J1031" i="2"/>
  <c r="I1031" i="3" s="1"/>
  <c r="J1030" i="2"/>
  <c r="J1029" i="2"/>
  <c r="J1028" i="2"/>
  <c r="J1027" i="2"/>
  <c r="I1027" i="3" s="1"/>
  <c r="J1026" i="2"/>
  <c r="J1025" i="2"/>
  <c r="J1024" i="2"/>
  <c r="J1023" i="2"/>
  <c r="I1023" i="3" s="1"/>
  <c r="J1022" i="2"/>
  <c r="J1021" i="2"/>
  <c r="J1020" i="2"/>
  <c r="J1019" i="2"/>
  <c r="I1019" i="3" s="1"/>
  <c r="J1018" i="2"/>
  <c r="J1017" i="2"/>
  <c r="J1016" i="2"/>
  <c r="I1016" i="3" s="1"/>
  <c r="J1015" i="2"/>
  <c r="I1015" i="3" s="1"/>
  <c r="J1014" i="2"/>
  <c r="J2086" i="2"/>
  <c r="I2086" i="3" s="1"/>
  <c r="J1013" i="2"/>
  <c r="J1012" i="2"/>
  <c r="I1012" i="3" s="1"/>
  <c r="J1011" i="2"/>
  <c r="J1010" i="2"/>
  <c r="J1009" i="2"/>
  <c r="I1009" i="3" s="1"/>
  <c r="J1008" i="2"/>
  <c r="J1007" i="2"/>
  <c r="J1006" i="2"/>
  <c r="J1005" i="2"/>
  <c r="J1004" i="2"/>
  <c r="I1004" i="3" s="1"/>
  <c r="J1003" i="2"/>
  <c r="J1002" i="2"/>
  <c r="I1002" i="3" s="1"/>
  <c r="J1001" i="2"/>
  <c r="I1001" i="3" s="1"/>
  <c r="J1000" i="2"/>
  <c r="J999" i="2"/>
  <c r="J998" i="2"/>
  <c r="J997" i="2"/>
  <c r="J996" i="2"/>
  <c r="I996" i="3" s="1"/>
  <c r="J995" i="2"/>
  <c r="J994" i="2"/>
  <c r="J993" i="2"/>
  <c r="I993" i="3" s="1"/>
  <c r="J992" i="2"/>
  <c r="J991" i="2"/>
  <c r="J990" i="2"/>
  <c r="I990" i="3" s="1"/>
  <c r="J989" i="2"/>
  <c r="J988" i="2"/>
  <c r="J987" i="2"/>
  <c r="J986" i="2"/>
  <c r="I986" i="3" s="1"/>
  <c r="J985" i="2"/>
  <c r="I985" i="3" s="1"/>
  <c r="J984" i="2"/>
  <c r="I984" i="3" s="1"/>
  <c r="J984" i="4" s="1"/>
  <c r="G984" i="6" s="1"/>
  <c r="J983" i="2"/>
  <c r="J982" i="2"/>
  <c r="J981" i="2"/>
  <c r="J980" i="2"/>
  <c r="J979" i="2"/>
  <c r="J978" i="2"/>
  <c r="J977" i="2"/>
  <c r="I977" i="3" s="1"/>
  <c r="J976" i="2"/>
  <c r="J975" i="2"/>
  <c r="J974" i="2"/>
  <c r="I974" i="3" s="1"/>
  <c r="J973" i="2"/>
  <c r="J972" i="2"/>
  <c r="J971" i="2"/>
  <c r="J970" i="2"/>
  <c r="I970" i="3" s="1"/>
  <c r="J969" i="2"/>
  <c r="I969" i="3" s="1"/>
  <c r="J968" i="2"/>
  <c r="J967" i="2"/>
  <c r="J966" i="2"/>
  <c r="J965" i="2"/>
  <c r="J964" i="2"/>
  <c r="I964" i="3" s="1"/>
  <c r="J963" i="2"/>
  <c r="J962" i="2"/>
  <c r="I962" i="3" s="1"/>
  <c r="J961" i="2"/>
  <c r="I961" i="3" s="1"/>
  <c r="J960" i="2"/>
  <c r="J959" i="2"/>
  <c r="J958" i="2"/>
  <c r="J957" i="2"/>
  <c r="J956" i="2"/>
  <c r="J955" i="2"/>
  <c r="J954" i="2"/>
  <c r="J953" i="2"/>
  <c r="I953" i="3" s="1"/>
  <c r="J952" i="2"/>
  <c r="J951" i="2"/>
  <c r="J950" i="2"/>
  <c r="I950" i="3" s="1"/>
  <c r="J949" i="2"/>
  <c r="J948" i="2"/>
  <c r="J947" i="2"/>
  <c r="J946" i="2"/>
  <c r="J945" i="2"/>
  <c r="I945" i="3" s="1"/>
  <c r="J944" i="2"/>
  <c r="J943" i="2"/>
  <c r="J942" i="2"/>
  <c r="J941" i="2"/>
  <c r="J940" i="2"/>
  <c r="I940" i="3" s="1"/>
  <c r="J939" i="2"/>
  <c r="J938" i="2"/>
  <c r="J937" i="2"/>
  <c r="I937" i="3" s="1"/>
  <c r="J936" i="2"/>
  <c r="J935" i="2"/>
  <c r="J934" i="2"/>
  <c r="J933" i="2"/>
  <c r="J932" i="2"/>
  <c r="I932" i="3" s="1"/>
  <c r="J931" i="2"/>
  <c r="J930" i="2"/>
  <c r="J929" i="2"/>
  <c r="I929" i="3" s="1"/>
  <c r="J928" i="2"/>
  <c r="J927" i="2"/>
  <c r="J926" i="2"/>
  <c r="J925" i="2"/>
  <c r="J924" i="2"/>
  <c r="I924" i="3" s="1"/>
  <c r="J923" i="2"/>
  <c r="J922" i="2"/>
  <c r="J921" i="2"/>
  <c r="I921" i="3" s="1"/>
  <c r="J920" i="2"/>
  <c r="J919" i="2"/>
  <c r="J918" i="2"/>
  <c r="J917" i="2"/>
  <c r="J916" i="2"/>
  <c r="I916" i="3" s="1"/>
  <c r="J915" i="2"/>
  <c r="J914" i="2"/>
  <c r="J913" i="2"/>
  <c r="I913" i="3" s="1"/>
  <c r="J912" i="2"/>
  <c r="J911" i="2"/>
  <c r="J910" i="2"/>
  <c r="J909" i="2"/>
  <c r="J908" i="2"/>
  <c r="I908" i="3" s="1"/>
  <c r="J907" i="2"/>
  <c r="J906" i="2"/>
  <c r="I906" i="3" s="1"/>
  <c r="J905" i="2"/>
  <c r="I905" i="3" s="1"/>
  <c r="J904" i="2"/>
  <c r="J903" i="2"/>
  <c r="J902" i="2"/>
  <c r="J901" i="2"/>
  <c r="J900" i="2"/>
  <c r="I900" i="3" s="1"/>
  <c r="J899" i="2"/>
  <c r="J898" i="2"/>
  <c r="J897" i="2"/>
  <c r="I897" i="3" s="1"/>
  <c r="J896" i="2"/>
  <c r="J895" i="2"/>
  <c r="J894" i="2"/>
  <c r="J893" i="2"/>
  <c r="J892" i="2"/>
  <c r="J891" i="2"/>
  <c r="J890" i="2"/>
  <c r="I890" i="3" s="1"/>
  <c r="J889" i="2"/>
  <c r="I889" i="3" s="1"/>
  <c r="J888" i="2"/>
  <c r="J887" i="2"/>
  <c r="J886" i="2"/>
  <c r="J885" i="2"/>
  <c r="J884" i="2"/>
  <c r="I884" i="3" s="1"/>
  <c r="J883" i="2"/>
  <c r="J882" i="2"/>
  <c r="J881" i="2"/>
  <c r="I881" i="3" s="1"/>
  <c r="J880" i="2"/>
  <c r="J879" i="2"/>
  <c r="J878" i="2"/>
  <c r="I878" i="3" s="1"/>
  <c r="J877" i="2"/>
  <c r="J876" i="2"/>
  <c r="I876" i="3" s="1"/>
  <c r="J875" i="2"/>
  <c r="J874" i="2"/>
  <c r="J873" i="2"/>
  <c r="I873" i="3" s="1"/>
  <c r="J872" i="2"/>
  <c r="I872" i="3" s="1"/>
  <c r="J872" i="4" s="1"/>
  <c r="G872" i="6" s="1"/>
  <c r="J871" i="2"/>
  <c r="J870" i="2"/>
  <c r="I870" i="3" s="1"/>
  <c r="J869" i="2"/>
  <c r="J868" i="2"/>
  <c r="I868" i="3" s="1"/>
  <c r="J867" i="2"/>
  <c r="J866" i="2"/>
  <c r="J865" i="2"/>
  <c r="I865" i="3" s="1"/>
  <c r="J864" i="2"/>
  <c r="J863" i="2"/>
  <c r="J862" i="2"/>
  <c r="I862" i="3" s="1"/>
  <c r="J861" i="2"/>
  <c r="J860" i="2"/>
  <c r="I860" i="3" s="1"/>
  <c r="J859" i="2"/>
  <c r="J858" i="2"/>
  <c r="J857" i="2"/>
  <c r="I857" i="3" s="1"/>
  <c r="J856" i="2"/>
  <c r="J855" i="2"/>
  <c r="J854" i="2"/>
  <c r="J853" i="2"/>
  <c r="J852" i="2"/>
  <c r="I852" i="3" s="1"/>
  <c r="J851" i="2"/>
  <c r="J850" i="2"/>
  <c r="J849" i="2"/>
  <c r="I849" i="3" s="1"/>
  <c r="J848" i="2"/>
  <c r="I848" i="3" s="1"/>
  <c r="J848" i="4" s="1"/>
  <c r="G848" i="6" s="1"/>
  <c r="J847" i="2"/>
  <c r="J846" i="2"/>
  <c r="J845" i="2"/>
  <c r="J844" i="2"/>
  <c r="I844" i="3" s="1"/>
  <c r="J843" i="2"/>
  <c r="J842" i="2"/>
  <c r="I842" i="3" s="1"/>
  <c r="J841" i="2"/>
  <c r="I841" i="3" s="1"/>
  <c r="J840" i="2"/>
  <c r="G840" i="3" s="1"/>
  <c r="H840" i="4" s="1"/>
  <c r="E840" i="6" s="1"/>
  <c r="J839" i="2"/>
  <c r="J838" i="2"/>
  <c r="J837" i="2"/>
  <c r="J836" i="2"/>
  <c r="I836" i="3" s="1"/>
  <c r="J835" i="2"/>
  <c r="J834" i="2"/>
  <c r="J833" i="2"/>
  <c r="I833" i="3" s="1"/>
  <c r="J832" i="2"/>
  <c r="J831" i="2"/>
  <c r="J830" i="2"/>
  <c r="J829" i="2"/>
  <c r="J828" i="2"/>
  <c r="I828" i="3" s="1"/>
  <c r="J827" i="2"/>
  <c r="J826" i="2"/>
  <c r="J825" i="2"/>
  <c r="I825" i="3" s="1"/>
  <c r="J824" i="2"/>
  <c r="J823" i="2"/>
  <c r="J822" i="2"/>
  <c r="I822" i="3" s="1"/>
  <c r="J821" i="2"/>
  <c r="J820" i="2"/>
  <c r="I820" i="3" s="1"/>
  <c r="J819" i="2"/>
  <c r="J818" i="2"/>
  <c r="J817" i="2"/>
  <c r="I817" i="3" s="1"/>
  <c r="J816" i="2"/>
  <c r="J815" i="2"/>
  <c r="J814" i="2"/>
  <c r="I814" i="3" s="1"/>
  <c r="J813" i="2"/>
  <c r="J812" i="2"/>
  <c r="I812" i="3" s="1"/>
  <c r="J811" i="2"/>
  <c r="J810" i="2"/>
  <c r="J809" i="2"/>
  <c r="I809" i="3" s="1"/>
  <c r="J808" i="2"/>
  <c r="J807" i="2"/>
  <c r="J806" i="2"/>
  <c r="J805" i="2"/>
  <c r="J804" i="2"/>
  <c r="I804" i="3" s="1"/>
  <c r="J803" i="2"/>
  <c r="J802" i="2"/>
  <c r="J801" i="2"/>
  <c r="I801" i="3" s="1"/>
  <c r="J800" i="2"/>
  <c r="G800" i="3" s="1"/>
  <c r="H800" i="4" s="1"/>
  <c r="E800" i="6" s="1"/>
  <c r="J799" i="2"/>
  <c r="J798" i="2"/>
  <c r="I798" i="3" s="1"/>
  <c r="J797" i="2"/>
  <c r="J796" i="2"/>
  <c r="I796" i="3" s="1"/>
  <c r="J795" i="2"/>
  <c r="J794" i="2"/>
  <c r="J793" i="2"/>
  <c r="I793" i="3" s="1"/>
  <c r="J792" i="2"/>
  <c r="J791" i="2"/>
  <c r="J790" i="2"/>
  <c r="J789" i="2"/>
  <c r="J788" i="2"/>
  <c r="I788" i="3" s="1"/>
  <c r="J787" i="2"/>
  <c r="J786" i="2"/>
  <c r="J785" i="2"/>
  <c r="I785" i="3" s="1"/>
  <c r="J784" i="2"/>
  <c r="J783" i="2"/>
  <c r="J782" i="2"/>
  <c r="I782" i="3" s="1"/>
  <c r="J781" i="2"/>
  <c r="J780" i="2"/>
  <c r="I780" i="3" s="1"/>
  <c r="J779" i="2"/>
  <c r="J778" i="2"/>
  <c r="J777" i="2"/>
  <c r="I777" i="3" s="1"/>
  <c r="J776" i="2"/>
  <c r="J775" i="2"/>
  <c r="J774" i="2"/>
  <c r="I774" i="3" s="1"/>
  <c r="J773" i="2"/>
  <c r="J772" i="2"/>
  <c r="J771" i="2"/>
  <c r="J770" i="2"/>
  <c r="J769" i="2"/>
  <c r="I769" i="3" s="1"/>
  <c r="J768" i="2"/>
  <c r="J767" i="2"/>
  <c r="J766" i="2"/>
  <c r="J765" i="2"/>
  <c r="J764" i="2"/>
  <c r="I764" i="3" s="1"/>
  <c r="J763" i="2"/>
  <c r="J762" i="2"/>
  <c r="J761" i="2"/>
  <c r="I761" i="3" s="1"/>
  <c r="J760" i="2"/>
  <c r="J759" i="2"/>
  <c r="J758" i="2"/>
  <c r="J757" i="2"/>
  <c r="J756" i="2"/>
  <c r="J755" i="2"/>
  <c r="J754" i="2"/>
  <c r="J753" i="2"/>
  <c r="I753" i="3" s="1"/>
  <c r="J752" i="2"/>
  <c r="J751" i="2"/>
  <c r="J750" i="2"/>
  <c r="I750" i="3" s="1"/>
  <c r="J749" i="2"/>
  <c r="J748" i="2"/>
  <c r="I748" i="3" s="1"/>
  <c r="J747" i="2"/>
  <c r="J746" i="2"/>
  <c r="I746" i="3" s="1"/>
  <c r="J745" i="2"/>
  <c r="I745" i="3" s="1"/>
  <c r="J744" i="2"/>
  <c r="J743" i="2"/>
  <c r="J742" i="2"/>
  <c r="I742" i="3" s="1"/>
  <c r="J741" i="2"/>
  <c r="J740" i="2"/>
  <c r="I740" i="3" s="1"/>
  <c r="J739" i="2"/>
  <c r="J738" i="2"/>
  <c r="I738" i="3" s="1"/>
  <c r="J737" i="2"/>
  <c r="I737" i="3" s="1"/>
  <c r="J736" i="2"/>
  <c r="J735" i="2"/>
  <c r="J734" i="2"/>
  <c r="J733" i="2"/>
  <c r="J732" i="2"/>
  <c r="J731" i="2"/>
  <c r="J730" i="2"/>
  <c r="J729" i="2"/>
  <c r="I729" i="3" s="1"/>
  <c r="J728" i="2"/>
  <c r="J727" i="2"/>
  <c r="J726" i="2"/>
  <c r="J725" i="2"/>
  <c r="J724" i="2"/>
  <c r="I724" i="3" s="1"/>
  <c r="J723" i="2"/>
  <c r="J722" i="2"/>
  <c r="J721" i="2"/>
  <c r="I721" i="3" s="1"/>
  <c r="J720" i="2"/>
  <c r="K720" i="2" s="1"/>
  <c r="J719" i="2"/>
  <c r="J718" i="2"/>
  <c r="J717" i="2"/>
  <c r="J716" i="2"/>
  <c r="I716" i="3" s="1"/>
  <c r="J715" i="2"/>
  <c r="J714" i="2"/>
  <c r="J713" i="2"/>
  <c r="I713" i="3" s="1"/>
  <c r="J712" i="2"/>
  <c r="J711" i="2"/>
  <c r="J710" i="2"/>
  <c r="J709" i="2"/>
  <c r="J708" i="2"/>
  <c r="I708" i="3" s="1"/>
  <c r="J707" i="2"/>
  <c r="J706" i="2"/>
  <c r="I706" i="3" s="1"/>
  <c r="J705" i="2"/>
  <c r="I705" i="3" s="1"/>
  <c r="J704" i="2"/>
  <c r="J703" i="2"/>
  <c r="J702" i="2"/>
  <c r="I702" i="3" s="1"/>
  <c r="J701" i="2"/>
  <c r="J700" i="2"/>
  <c r="I700" i="3" s="1"/>
  <c r="J699" i="2"/>
  <c r="J698" i="2"/>
  <c r="J697" i="2"/>
  <c r="I697" i="3" s="1"/>
  <c r="J696" i="2"/>
  <c r="K696" i="2" s="1"/>
  <c r="J695" i="2"/>
  <c r="J694" i="2"/>
  <c r="I694" i="3" s="1"/>
  <c r="J693" i="2"/>
  <c r="J692" i="2"/>
  <c r="J691" i="2"/>
  <c r="J690" i="2"/>
  <c r="I690" i="3" s="1"/>
  <c r="J689" i="2"/>
  <c r="I689" i="3" s="1"/>
  <c r="J688" i="2"/>
  <c r="J687" i="2"/>
  <c r="J686" i="2"/>
  <c r="I686" i="3" s="1"/>
  <c r="J685" i="2"/>
  <c r="J684" i="2"/>
  <c r="I684" i="3" s="1"/>
  <c r="J683" i="2"/>
  <c r="J682" i="2"/>
  <c r="J681" i="2"/>
  <c r="I681" i="3" s="1"/>
  <c r="J680" i="2"/>
  <c r="J679" i="2"/>
  <c r="J678" i="2"/>
  <c r="J677" i="2"/>
  <c r="J676" i="2"/>
  <c r="J675" i="2"/>
  <c r="J674" i="2"/>
  <c r="J673" i="2"/>
  <c r="I673" i="3" s="1"/>
  <c r="J672" i="2"/>
  <c r="I672" i="3" s="1"/>
  <c r="J672" i="4" s="1"/>
  <c r="G672" i="6" s="1"/>
  <c r="J671" i="2"/>
  <c r="J670" i="2"/>
  <c r="I670" i="3" s="1"/>
  <c r="J669" i="2"/>
  <c r="J668" i="2"/>
  <c r="I668" i="3" s="1"/>
  <c r="J667" i="2"/>
  <c r="J666" i="2"/>
  <c r="J665" i="2"/>
  <c r="I665" i="3" s="1"/>
  <c r="J664" i="2"/>
  <c r="J663" i="2"/>
  <c r="J662" i="2"/>
  <c r="J661" i="2"/>
  <c r="J660" i="2"/>
  <c r="I660" i="3" s="1"/>
  <c r="J659" i="2"/>
  <c r="J658" i="2"/>
  <c r="I658" i="3" s="1"/>
  <c r="J657" i="2"/>
  <c r="I657" i="3" s="1"/>
  <c r="J656" i="2"/>
  <c r="J655" i="2"/>
  <c r="J654" i="2"/>
  <c r="I654" i="3" s="1"/>
  <c r="J653" i="2"/>
  <c r="J652" i="2"/>
  <c r="J651" i="2"/>
  <c r="J650" i="2"/>
  <c r="J649" i="2"/>
  <c r="I649" i="3" s="1"/>
  <c r="J648" i="2"/>
  <c r="J647" i="2"/>
  <c r="J646" i="2"/>
  <c r="I646" i="3" s="1"/>
  <c r="J645" i="2"/>
  <c r="J644" i="2"/>
  <c r="I644" i="3" s="1"/>
  <c r="J643" i="2"/>
  <c r="J642" i="2"/>
  <c r="J641" i="2"/>
  <c r="I641" i="3" s="1"/>
  <c r="J640" i="2"/>
  <c r="G640" i="3" s="1"/>
  <c r="H640" i="4" s="1"/>
  <c r="E640" i="6" s="1"/>
  <c r="J639" i="2"/>
  <c r="J638" i="2"/>
  <c r="J637" i="2"/>
  <c r="J636" i="2"/>
  <c r="J635" i="2"/>
  <c r="J634" i="2"/>
  <c r="I634" i="3" s="1"/>
  <c r="J633" i="2"/>
  <c r="I633" i="3" s="1"/>
  <c r="J632" i="2"/>
  <c r="J631" i="2"/>
  <c r="J630" i="2"/>
  <c r="I630" i="3" s="1"/>
  <c r="J629" i="2"/>
  <c r="J628" i="2"/>
  <c r="I628" i="3" s="1"/>
  <c r="J627" i="2"/>
  <c r="J626" i="2"/>
  <c r="I626" i="3" s="1"/>
  <c r="J625" i="2"/>
  <c r="I625" i="3" s="1"/>
  <c r="J624" i="2"/>
  <c r="J623" i="2"/>
  <c r="J622" i="2"/>
  <c r="J621" i="2"/>
  <c r="J620" i="2"/>
  <c r="I620" i="3" s="1"/>
  <c r="J619" i="2"/>
  <c r="J618" i="2"/>
  <c r="I618" i="3" s="1"/>
  <c r="J617" i="2"/>
  <c r="I617" i="3" s="1"/>
  <c r="J616" i="2"/>
  <c r="J615" i="2"/>
  <c r="J614" i="2"/>
  <c r="I614" i="3" s="1"/>
  <c r="J613" i="2"/>
  <c r="J612" i="2"/>
  <c r="I612" i="3" s="1"/>
  <c r="J611" i="2"/>
  <c r="J610" i="2"/>
  <c r="I610" i="3" s="1"/>
  <c r="J609" i="2"/>
  <c r="I609" i="3" s="1"/>
  <c r="J608" i="2"/>
  <c r="J607" i="2"/>
  <c r="J606" i="2"/>
  <c r="J605" i="2"/>
  <c r="J604" i="2"/>
  <c r="I604" i="3" s="1"/>
  <c r="J603" i="2"/>
  <c r="J602" i="2"/>
  <c r="I602" i="3" s="1"/>
  <c r="J601" i="2"/>
  <c r="I601" i="3" s="1"/>
  <c r="J600" i="2"/>
  <c r="J599" i="2"/>
  <c r="J598" i="2"/>
  <c r="J597" i="2"/>
  <c r="J596" i="2"/>
  <c r="I596" i="3" s="1"/>
  <c r="J595" i="2"/>
  <c r="J594" i="2"/>
  <c r="J593" i="2"/>
  <c r="I593" i="3" s="1"/>
  <c r="J592" i="2"/>
  <c r="J591" i="2"/>
  <c r="J590" i="2"/>
  <c r="I590" i="3" s="1"/>
  <c r="J589" i="2"/>
  <c r="J588" i="2"/>
  <c r="I588" i="3" s="1"/>
  <c r="J587" i="2"/>
  <c r="J586" i="2"/>
  <c r="J585" i="2"/>
  <c r="I585" i="3" s="1"/>
  <c r="J584" i="2"/>
  <c r="J583" i="2"/>
  <c r="J582" i="2"/>
  <c r="I582" i="3" s="1"/>
  <c r="J581" i="2"/>
  <c r="J580" i="2"/>
  <c r="I580" i="3" s="1"/>
  <c r="J579" i="2"/>
  <c r="J578" i="2"/>
  <c r="I578" i="3" s="1"/>
  <c r="J577" i="2"/>
  <c r="I577" i="3" s="1"/>
  <c r="J576" i="2"/>
  <c r="J575" i="2"/>
  <c r="J574" i="2"/>
  <c r="I574" i="3" s="1"/>
  <c r="J573" i="2"/>
  <c r="J572" i="2"/>
  <c r="I572" i="3" s="1"/>
  <c r="J571" i="2"/>
  <c r="J570" i="2"/>
  <c r="J569" i="2"/>
  <c r="I569" i="3" s="1"/>
  <c r="J568" i="2"/>
  <c r="J567" i="2"/>
  <c r="J566" i="2"/>
  <c r="J565" i="2"/>
  <c r="J564" i="2"/>
  <c r="I564" i="3" s="1"/>
  <c r="J563" i="2"/>
  <c r="J562" i="2"/>
  <c r="J561" i="2"/>
  <c r="I561" i="3" s="1"/>
  <c r="J560" i="2"/>
  <c r="J559" i="2"/>
  <c r="J558" i="2"/>
  <c r="I558" i="3" s="1"/>
  <c r="J557" i="2"/>
  <c r="J556" i="2"/>
  <c r="J555" i="2"/>
  <c r="J554" i="2"/>
  <c r="J553" i="2"/>
  <c r="I553" i="3" s="1"/>
  <c r="J552" i="2"/>
  <c r="J551" i="2"/>
  <c r="J550" i="2"/>
  <c r="J549" i="2"/>
  <c r="J548" i="2"/>
  <c r="J547" i="2"/>
  <c r="J546" i="2"/>
  <c r="J545" i="2"/>
  <c r="I545" i="3" s="1"/>
  <c r="J544" i="2"/>
  <c r="J543" i="2"/>
  <c r="J542" i="2"/>
  <c r="J541" i="2"/>
  <c r="J540" i="2"/>
  <c r="I540" i="3" s="1"/>
  <c r="J539" i="2"/>
  <c r="J538" i="2"/>
  <c r="J537" i="2"/>
  <c r="I537" i="3" s="1"/>
  <c r="J536" i="2"/>
  <c r="G536" i="3" s="1"/>
  <c r="H536" i="4" s="1"/>
  <c r="E536" i="6" s="1"/>
  <c r="J535" i="2"/>
  <c r="J534" i="2"/>
  <c r="I534" i="3" s="1"/>
  <c r="J533" i="2"/>
  <c r="J532" i="2"/>
  <c r="I532" i="3" s="1"/>
  <c r="J531" i="2"/>
  <c r="J530" i="2"/>
  <c r="I530" i="3" s="1"/>
  <c r="J529" i="2"/>
  <c r="I529" i="3" s="1"/>
  <c r="J528" i="2"/>
  <c r="J527" i="2"/>
  <c r="J526" i="2"/>
  <c r="I526" i="3" s="1"/>
  <c r="J525" i="2"/>
  <c r="J524" i="2"/>
  <c r="J523" i="2"/>
  <c r="J522" i="2"/>
  <c r="J521" i="2"/>
  <c r="I521" i="3" s="1"/>
  <c r="J520" i="2"/>
  <c r="J519" i="2"/>
  <c r="J518" i="2"/>
  <c r="J517" i="2"/>
  <c r="J516" i="2"/>
  <c r="J515" i="2"/>
  <c r="J514" i="2"/>
  <c r="J513" i="2"/>
  <c r="I513" i="3" s="1"/>
  <c r="J512" i="2"/>
  <c r="J511" i="2"/>
  <c r="J510" i="2"/>
  <c r="J509" i="2"/>
  <c r="J508" i="2"/>
  <c r="I508" i="3" s="1"/>
  <c r="J507" i="2"/>
  <c r="J506" i="2"/>
  <c r="J505" i="2"/>
  <c r="I505" i="3" s="1"/>
  <c r="J504" i="2"/>
  <c r="J503" i="2"/>
  <c r="J502" i="2"/>
  <c r="J501" i="2"/>
  <c r="J500" i="2"/>
  <c r="I500" i="3" s="1"/>
  <c r="J499" i="2"/>
  <c r="J498" i="2"/>
  <c r="J497" i="2"/>
  <c r="I497" i="3" s="1"/>
  <c r="J496" i="2"/>
  <c r="K496" i="2" s="1"/>
  <c r="J495" i="2"/>
  <c r="J494" i="2"/>
  <c r="J493" i="2"/>
  <c r="J492" i="2"/>
  <c r="I492" i="3" s="1"/>
  <c r="J491" i="2"/>
  <c r="J490" i="2"/>
  <c r="I490" i="3" s="1"/>
  <c r="J489" i="2"/>
  <c r="I489" i="3" s="1"/>
  <c r="J488" i="2"/>
  <c r="J487" i="2"/>
  <c r="J486" i="2"/>
  <c r="J485" i="2"/>
  <c r="J484" i="2"/>
  <c r="J483" i="2"/>
  <c r="J482" i="2"/>
  <c r="I482" i="3" s="1"/>
  <c r="J481" i="2"/>
  <c r="I481" i="3" s="1"/>
  <c r="J480" i="2"/>
  <c r="J479" i="2"/>
  <c r="J478" i="2"/>
  <c r="J477" i="2"/>
  <c r="J476" i="2"/>
  <c r="I476" i="3" s="1"/>
  <c r="J475" i="2"/>
  <c r="J474" i="2"/>
  <c r="I474" i="3" s="1"/>
  <c r="J473" i="2"/>
  <c r="I473" i="3" s="1"/>
  <c r="J472" i="2"/>
  <c r="J471" i="2"/>
  <c r="J470" i="2"/>
  <c r="J469" i="2"/>
  <c r="J468" i="2"/>
  <c r="I468" i="3" s="1"/>
  <c r="J467" i="2"/>
  <c r="J466" i="2"/>
  <c r="I466" i="3" s="1"/>
  <c r="J465" i="2"/>
  <c r="I465" i="3" s="1"/>
  <c r="J465" i="4" s="1"/>
  <c r="G465" i="6" s="1"/>
  <c r="J464" i="2"/>
  <c r="J463" i="2"/>
  <c r="J462" i="2"/>
  <c r="J461" i="2"/>
  <c r="J460" i="2"/>
  <c r="J459" i="2"/>
  <c r="J458" i="2"/>
  <c r="J457" i="2"/>
  <c r="I457" i="3" s="1"/>
  <c r="J456" i="2"/>
  <c r="J455" i="2"/>
  <c r="J454" i="2"/>
  <c r="J453" i="2"/>
  <c r="J452" i="2"/>
  <c r="J451" i="2"/>
  <c r="J450" i="2"/>
  <c r="J449" i="2"/>
  <c r="I449" i="3" s="1"/>
  <c r="J449" i="4" s="1"/>
  <c r="G449" i="6" s="1"/>
  <c r="J448" i="2"/>
  <c r="J447" i="2"/>
  <c r="J446" i="2"/>
  <c r="J445" i="2"/>
  <c r="J444" i="2"/>
  <c r="I444" i="3" s="1"/>
  <c r="J443" i="2"/>
  <c r="J442" i="2"/>
  <c r="I442" i="3" s="1"/>
  <c r="J441" i="2"/>
  <c r="I441" i="3" s="1"/>
  <c r="J440" i="2"/>
  <c r="J439" i="2"/>
  <c r="J438" i="2"/>
  <c r="J437" i="2"/>
  <c r="J436" i="2"/>
  <c r="I436" i="3" s="1"/>
  <c r="J435" i="2"/>
  <c r="J434" i="2"/>
  <c r="J433" i="2"/>
  <c r="I433" i="3" s="1"/>
  <c r="J432" i="2"/>
  <c r="J431" i="2"/>
  <c r="J430" i="2"/>
  <c r="I430" i="3" s="1"/>
  <c r="J429" i="2"/>
  <c r="J428" i="2"/>
  <c r="I428" i="3" s="1"/>
  <c r="J427" i="2"/>
  <c r="J426" i="2"/>
  <c r="J425" i="2"/>
  <c r="I425" i="3" s="1"/>
  <c r="J424" i="2"/>
  <c r="J423" i="2"/>
  <c r="J422" i="2"/>
  <c r="I422" i="3" s="1"/>
  <c r="J421" i="2"/>
  <c r="J420" i="2"/>
  <c r="I420" i="3" s="1"/>
  <c r="J419" i="2"/>
  <c r="J418" i="2"/>
  <c r="J2239" i="2"/>
  <c r="I2239" i="3" s="1"/>
  <c r="J2239" i="4" s="1"/>
  <c r="G2239" i="6" s="1"/>
  <c r="J2235" i="2"/>
  <c r="G2235" i="3" s="1"/>
  <c r="H2235" i="4" s="1"/>
  <c r="E2235" i="6" s="1"/>
  <c r="J2240" i="2"/>
  <c r="I2240" i="3" s="1"/>
  <c r="J2236" i="2"/>
  <c r="K2236" i="2" s="1"/>
  <c r="J2" i="2"/>
  <c r="I2" i="3" s="1"/>
  <c r="J417" i="2"/>
  <c r="G417" i="3" s="1"/>
  <c r="H417" i="4" s="1"/>
  <c r="E417" i="6" s="1"/>
  <c r="J416" i="2"/>
  <c r="J415" i="2"/>
  <c r="I415" i="3" s="1"/>
  <c r="J414" i="2"/>
  <c r="I414" i="3" s="1"/>
  <c r="J413" i="2"/>
  <c r="I413" i="3" s="1"/>
  <c r="J412" i="2"/>
  <c r="J411" i="2"/>
  <c r="I411" i="3" s="1"/>
  <c r="J410" i="2"/>
  <c r="I410" i="3" s="1"/>
  <c r="J409" i="2"/>
  <c r="J408" i="2"/>
  <c r="J407" i="2"/>
  <c r="I407" i="3" s="1"/>
  <c r="J406" i="2"/>
  <c r="I406" i="3" s="1"/>
  <c r="J405" i="2"/>
  <c r="I405" i="3" s="1"/>
  <c r="J404" i="2"/>
  <c r="J403" i="2"/>
  <c r="I403" i="3" s="1"/>
  <c r="J402" i="2"/>
  <c r="I402" i="3" s="1"/>
  <c r="J401" i="2"/>
  <c r="J400" i="2"/>
  <c r="J399" i="2"/>
  <c r="I399" i="3" s="1"/>
  <c r="J398" i="2"/>
  <c r="I398" i="3" s="1"/>
  <c r="J397" i="2"/>
  <c r="I397" i="3" s="1"/>
  <c r="J396" i="2"/>
  <c r="J395" i="2"/>
  <c r="I395" i="3" s="1"/>
  <c r="J394" i="2"/>
  <c r="I394" i="3" s="1"/>
  <c r="J393" i="2"/>
  <c r="J392" i="2"/>
  <c r="J391" i="2"/>
  <c r="I391" i="3" s="1"/>
  <c r="J390" i="2"/>
  <c r="I390" i="3" s="1"/>
  <c r="J389" i="2"/>
  <c r="I389" i="3" s="1"/>
  <c r="J388" i="2"/>
  <c r="J387" i="2"/>
  <c r="I387" i="3" s="1"/>
  <c r="J386" i="2"/>
  <c r="I386" i="3" s="1"/>
  <c r="J385" i="2"/>
  <c r="J384" i="2"/>
  <c r="J383" i="2"/>
  <c r="I383" i="3" s="1"/>
  <c r="J382" i="2"/>
  <c r="I382" i="3" s="1"/>
  <c r="J381" i="2"/>
  <c r="I381" i="3" s="1"/>
  <c r="J380" i="2"/>
  <c r="J379" i="2"/>
  <c r="I379" i="3" s="1"/>
  <c r="J378" i="2"/>
  <c r="I378" i="3" s="1"/>
  <c r="J377" i="2"/>
  <c r="J376" i="2"/>
  <c r="J375" i="2"/>
  <c r="I375" i="3" s="1"/>
  <c r="J374" i="2"/>
  <c r="I374" i="3" s="1"/>
  <c r="J373" i="2"/>
  <c r="J372" i="2"/>
  <c r="J371" i="2"/>
  <c r="I371" i="3" s="1"/>
  <c r="J370" i="2"/>
  <c r="I370" i="3" s="1"/>
  <c r="J369" i="2"/>
  <c r="J368" i="2"/>
  <c r="J367" i="2"/>
  <c r="I367" i="3" s="1"/>
  <c r="J366" i="2"/>
  <c r="I366" i="3" s="1"/>
  <c r="J365" i="2"/>
  <c r="I365" i="3" s="1"/>
  <c r="J364" i="2"/>
  <c r="J363" i="2"/>
  <c r="I363" i="3" s="1"/>
  <c r="J362" i="2"/>
  <c r="I362" i="3" s="1"/>
  <c r="J361" i="2"/>
  <c r="J360" i="2"/>
  <c r="J359" i="2"/>
  <c r="I359" i="3" s="1"/>
  <c r="J358" i="2"/>
  <c r="I358" i="3" s="1"/>
  <c r="J357" i="2"/>
  <c r="I357" i="3" s="1"/>
  <c r="J356" i="2"/>
  <c r="J355" i="2"/>
  <c r="I355" i="3" s="1"/>
  <c r="J354" i="2"/>
  <c r="I354" i="3" s="1"/>
  <c r="J353" i="2"/>
  <c r="J352" i="2"/>
  <c r="J351" i="2"/>
  <c r="I351" i="3" s="1"/>
  <c r="J350" i="2"/>
  <c r="I350" i="3" s="1"/>
  <c r="J349" i="2"/>
  <c r="I349" i="3" s="1"/>
  <c r="J348" i="2"/>
  <c r="J347" i="2"/>
  <c r="I347" i="3" s="1"/>
  <c r="J346" i="2"/>
  <c r="I346" i="3" s="1"/>
  <c r="J345" i="2"/>
  <c r="J344" i="2"/>
  <c r="J343" i="2"/>
  <c r="I343" i="3" s="1"/>
  <c r="J342" i="2"/>
  <c r="I342" i="3" s="1"/>
  <c r="J341" i="2"/>
  <c r="J340" i="2"/>
  <c r="J339" i="2"/>
  <c r="I339" i="3" s="1"/>
  <c r="J338" i="2"/>
  <c r="I338" i="3" s="1"/>
  <c r="J338" i="4" s="1"/>
  <c r="G338" i="6" s="1"/>
  <c r="J337" i="2"/>
  <c r="J336" i="2"/>
  <c r="J335" i="2"/>
  <c r="I335" i="3" s="1"/>
  <c r="J334" i="2"/>
  <c r="I334" i="3" s="1"/>
  <c r="J333" i="2"/>
  <c r="J332" i="2"/>
  <c r="J331" i="2"/>
  <c r="I331" i="3" s="1"/>
  <c r="J331" i="4" s="1"/>
  <c r="G331" i="6" s="1"/>
  <c r="J330" i="2"/>
  <c r="I330" i="3" s="1"/>
  <c r="J330" i="4" s="1"/>
  <c r="G330" i="6" s="1"/>
  <c r="J329" i="2"/>
  <c r="I329" i="3" s="1"/>
  <c r="J328" i="2"/>
  <c r="J327" i="2"/>
  <c r="I327" i="3" s="1"/>
  <c r="J326" i="2"/>
  <c r="I326" i="3" s="1"/>
  <c r="J325" i="2"/>
  <c r="J324" i="2"/>
  <c r="J323" i="2"/>
  <c r="I323" i="3" s="1"/>
  <c r="J323" i="4" s="1"/>
  <c r="G323" i="6" s="1"/>
  <c r="J322" i="2"/>
  <c r="I322" i="3" s="1"/>
  <c r="J322" i="4" s="1"/>
  <c r="G322" i="6" s="1"/>
  <c r="J321" i="2"/>
  <c r="I321" i="3" s="1"/>
  <c r="J320" i="2"/>
  <c r="J319" i="2"/>
  <c r="I319" i="3" s="1"/>
  <c r="J318" i="2"/>
  <c r="I318" i="3" s="1"/>
  <c r="J317" i="2"/>
  <c r="I317" i="3" s="1"/>
  <c r="J316" i="2"/>
  <c r="J315" i="2"/>
  <c r="I315" i="3" s="1"/>
  <c r="J315" i="4" s="1"/>
  <c r="G315" i="6" s="1"/>
  <c r="J314" i="2"/>
  <c r="I314" i="3" s="1"/>
  <c r="J314" i="4" s="1"/>
  <c r="G314" i="6" s="1"/>
  <c r="J313" i="2"/>
  <c r="J312" i="2"/>
  <c r="J311" i="2"/>
  <c r="I311" i="3" s="1"/>
  <c r="J310" i="2"/>
  <c r="I310" i="3" s="1"/>
  <c r="J309" i="2"/>
  <c r="I309" i="3" s="1"/>
  <c r="J308" i="2"/>
  <c r="J307" i="2"/>
  <c r="I307" i="3" s="1"/>
  <c r="J307" i="4" s="1"/>
  <c r="G307" i="6" s="1"/>
  <c r="J306" i="2"/>
  <c r="I306" i="3" s="1"/>
  <c r="J306" i="4" s="1"/>
  <c r="G306" i="6" s="1"/>
  <c r="J305" i="2"/>
  <c r="I305" i="3" s="1"/>
  <c r="J304" i="2"/>
  <c r="J303" i="2"/>
  <c r="I303" i="3" s="1"/>
  <c r="J302" i="2"/>
  <c r="I302" i="3" s="1"/>
  <c r="J301" i="2"/>
  <c r="I301" i="3" s="1"/>
  <c r="J300" i="2"/>
  <c r="J299" i="2"/>
  <c r="I299" i="3" s="1"/>
  <c r="J299" i="4" s="1"/>
  <c r="G299" i="6" s="1"/>
  <c r="J298" i="2"/>
  <c r="I298" i="3" s="1"/>
  <c r="J298" i="4" s="1"/>
  <c r="G298" i="6" s="1"/>
  <c r="J297" i="2"/>
  <c r="I297" i="3" s="1"/>
  <c r="J296" i="2"/>
  <c r="J295" i="2"/>
  <c r="I295" i="3" s="1"/>
  <c r="J294" i="2"/>
  <c r="I294" i="3" s="1"/>
  <c r="J293" i="2"/>
  <c r="I293" i="3" s="1"/>
  <c r="J292" i="2"/>
  <c r="J291" i="2"/>
  <c r="I291" i="3" s="1"/>
  <c r="J291" i="4" s="1"/>
  <c r="G291" i="6" s="1"/>
  <c r="J290" i="2"/>
  <c r="I290" i="3" s="1"/>
  <c r="J290" i="4" s="1"/>
  <c r="G290" i="6" s="1"/>
  <c r="J289" i="2"/>
  <c r="I289" i="3" s="1"/>
  <c r="J288" i="2"/>
  <c r="J287" i="2"/>
  <c r="I287" i="3" s="1"/>
  <c r="J286" i="2"/>
  <c r="I286" i="3" s="1"/>
  <c r="J285" i="2"/>
  <c r="J284" i="2"/>
  <c r="J283" i="2"/>
  <c r="I283" i="3" s="1"/>
  <c r="J283" i="4" s="1"/>
  <c r="G283" i="6" s="1"/>
  <c r="J282" i="2"/>
  <c r="I282" i="3" s="1"/>
  <c r="J282" i="4" s="1"/>
  <c r="G282" i="6" s="1"/>
  <c r="J281" i="2"/>
  <c r="I281" i="3" s="1"/>
  <c r="J280" i="2"/>
  <c r="J279" i="2"/>
  <c r="I279" i="3" s="1"/>
  <c r="J278" i="2"/>
  <c r="I278" i="3" s="1"/>
  <c r="J277" i="2"/>
  <c r="I277" i="3" s="1"/>
  <c r="J276" i="2"/>
  <c r="J275" i="2"/>
  <c r="I275" i="3" s="1"/>
  <c r="J275" i="4" s="1"/>
  <c r="G275" i="6" s="1"/>
  <c r="J274" i="2"/>
  <c r="I274" i="3" s="1"/>
  <c r="J274" i="4" s="1"/>
  <c r="G274" i="6" s="1"/>
  <c r="J273" i="2"/>
  <c r="I273" i="3" s="1"/>
  <c r="J272" i="2"/>
  <c r="J271" i="2"/>
  <c r="I271" i="3" s="1"/>
  <c r="J270" i="2"/>
  <c r="I270" i="3" s="1"/>
  <c r="J269" i="2"/>
  <c r="I269" i="3" s="1"/>
  <c r="J268" i="2"/>
  <c r="J267" i="2"/>
  <c r="I267" i="3" s="1"/>
  <c r="J267" i="4" s="1"/>
  <c r="G267" i="6" s="1"/>
  <c r="J266" i="2"/>
  <c r="I266" i="3" s="1"/>
  <c r="J266" i="4" s="1"/>
  <c r="G266" i="6" s="1"/>
  <c r="J265" i="2"/>
  <c r="J264" i="2"/>
  <c r="J263" i="2"/>
  <c r="I263" i="3" s="1"/>
  <c r="J262" i="2"/>
  <c r="I262" i="3" s="1"/>
  <c r="J261" i="2"/>
  <c r="I261" i="3" s="1"/>
  <c r="J260" i="2"/>
  <c r="J259" i="2"/>
  <c r="I259" i="3" s="1"/>
  <c r="J259" i="4" s="1"/>
  <c r="G259" i="6" s="1"/>
  <c r="J258" i="2"/>
  <c r="I258" i="3" s="1"/>
  <c r="J258" i="4" s="1"/>
  <c r="G258" i="6" s="1"/>
  <c r="J257" i="2"/>
  <c r="J256" i="2"/>
  <c r="J255" i="2"/>
  <c r="I255" i="3" s="1"/>
  <c r="J254" i="2"/>
  <c r="I254" i="3" s="1"/>
  <c r="J253" i="2"/>
  <c r="I253" i="3" s="1"/>
  <c r="J252" i="2"/>
  <c r="J251" i="2"/>
  <c r="I251" i="3" s="1"/>
  <c r="J251" i="4" s="1"/>
  <c r="G251" i="6" s="1"/>
  <c r="J250" i="2"/>
  <c r="I250" i="3" s="1"/>
  <c r="J250" i="4" s="1"/>
  <c r="G250" i="6" s="1"/>
  <c r="J249" i="2"/>
  <c r="I249" i="3" s="1"/>
  <c r="J248" i="2"/>
  <c r="J247" i="2"/>
  <c r="I247" i="3" s="1"/>
  <c r="J246" i="2"/>
  <c r="I246" i="3" s="1"/>
  <c r="J245" i="2"/>
  <c r="I245" i="3" s="1"/>
  <c r="J244" i="2"/>
  <c r="J243" i="2"/>
  <c r="I243" i="3" s="1"/>
  <c r="J243" i="4" s="1"/>
  <c r="G243" i="6" s="1"/>
  <c r="J242" i="2"/>
  <c r="I242" i="3" s="1"/>
  <c r="J242" i="4" s="1"/>
  <c r="G242" i="6" s="1"/>
  <c r="J241" i="2"/>
  <c r="J240" i="2"/>
  <c r="J239" i="2"/>
  <c r="I239" i="3" s="1"/>
  <c r="J238" i="2"/>
  <c r="I238" i="3" s="1"/>
  <c r="J237" i="2"/>
  <c r="I237" i="3" s="1"/>
  <c r="J236" i="2"/>
  <c r="J235" i="2"/>
  <c r="I235" i="3" s="1"/>
  <c r="J234" i="2"/>
  <c r="I234" i="3" s="1"/>
  <c r="J233" i="2"/>
  <c r="J232" i="2"/>
  <c r="J231" i="2"/>
  <c r="I231" i="3" s="1"/>
  <c r="J230" i="2"/>
  <c r="I230" i="3" s="1"/>
  <c r="J229" i="2"/>
  <c r="I229" i="3" s="1"/>
  <c r="J228" i="2"/>
  <c r="G228" i="3" s="1"/>
  <c r="H228" i="4" s="1"/>
  <c r="E228" i="6" s="1"/>
  <c r="J227" i="2"/>
  <c r="I227" i="3" s="1"/>
  <c r="J226" i="2"/>
  <c r="I226" i="3" s="1"/>
  <c r="J225" i="2"/>
  <c r="I225" i="3" s="1"/>
  <c r="J224" i="2"/>
  <c r="J223" i="2"/>
  <c r="I223" i="3" s="1"/>
  <c r="J223" i="4" s="1"/>
  <c r="G223" i="6" s="1"/>
  <c r="J222" i="2"/>
  <c r="I222" i="3" s="1"/>
  <c r="J222" i="4" s="1"/>
  <c r="G222" i="6" s="1"/>
  <c r="J221" i="2"/>
  <c r="I221" i="3" s="1"/>
  <c r="J220" i="2"/>
  <c r="J219" i="2"/>
  <c r="I219" i="3" s="1"/>
  <c r="J219" i="4" s="1"/>
  <c r="G219" i="6" s="1"/>
  <c r="J218" i="2"/>
  <c r="I218" i="3" s="1"/>
  <c r="J218" i="4" s="1"/>
  <c r="G218" i="6" s="1"/>
  <c r="J217" i="2"/>
  <c r="I217" i="3" s="1"/>
  <c r="J216" i="2"/>
  <c r="J215" i="2"/>
  <c r="I215" i="3" s="1"/>
  <c r="J215" i="4" s="1"/>
  <c r="G215" i="6" s="1"/>
  <c r="J214" i="2"/>
  <c r="I214" i="3" s="1"/>
  <c r="J214" i="4" s="1"/>
  <c r="G214" i="6" s="1"/>
  <c r="J213" i="2"/>
  <c r="I213" i="3" s="1"/>
  <c r="J212" i="2"/>
  <c r="J211" i="2"/>
  <c r="I211" i="3" s="1"/>
  <c r="J211" i="4" s="1"/>
  <c r="G211" i="6" s="1"/>
  <c r="J210" i="2"/>
  <c r="I210" i="3" s="1"/>
  <c r="J210" i="4" s="1"/>
  <c r="G210" i="6" s="1"/>
  <c r="J209" i="2"/>
  <c r="I209" i="3" s="1"/>
  <c r="J208" i="2"/>
  <c r="J207" i="2"/>
  <c r="I207" i="3" s="1"/>
  <c r="J207" i="4" s="1"/>
  <c r="G207" i="6" s="1"/>
  <c r="J206" i="2"/>
  <c r="I206" i="3" s="1"/>
  <c r="J206" i="4" s="1"/>
  <c r="G206" i="6" s="1"/>
  <c r="J205" i="2"/>
  <c r="I205" i="3" s="1"/>
  <c r="J204" i="2"/>
  <c r="J203" i="2"/>
  <c r="I203" i="3" s="1"/>
  <c r="J203" i="4" s="1"/>
  <c r="G203" i="6" s="1"/>
  <c r="J202" i="2"/>
  <c r="I202" i="3" s="1"/>
  <c r="J201" i="2"/>
  <c r="I201" i="3" s="1"/>
  <c r="J200" i="2"/>
  <c r="J199" i="2"/>
  <c r="I199" i="3" s="1"/>
  <c r="J198" i="2"/>
  <c r="I198" i="3" s="1"/>
  <c r="J197" i="2"/>
  <c r="I197" i="3" s="1"/>
  <c r="J196" i="2"/>
  <c r="J195" i="2"/>
  <c r="I195" i="3" s="1"/>
  <c r="J194" i="2"/>
  <c r="I194" i="3" s="1"/>
  <c r="J194" i="4" s="1"/>
  <c r="G194" i="6" s="1"/>
  <c r="J193" i="2"/>
  <c r="J192" i="2"/>
  <c r="J191" i="2"/>
  <c r="I191" i="3" s="1"/>
  <c r="J190" i="2"/>
  <c r="I190" i="3" s="1"/>
  <c r="J189" i="2"/>
  <c r="J188" i="2"/>
  <c r="J187" i="2"/>
  <c r="I187" i="3" s="1"/>
  <c r="J186" i="2"/>
  <c r="I186" i="3" s="1"/>
  <c r="J185" i="2"/>
  <c r="J184" i="2"/>
  <c r="J183" i="2"/>
  <c r="I183" i="3" s="1"/>
  <c r="J182" i="2"/>
  <c r="I182" i="3" s="1"/>
  <c r="J181" i="2"/>
  <c r="K181" i="2" s="1"/>
  <c r="J180" i="2"/>
  <c r="J179" i="2"/>
  <c r="I179" i="3" s="1"/>
  <c r="J178" i="2"/>
  <c r="I178" i="3" s="1"/>
  <c r="J177" i="2"/>
  <c r="J176" i="2"/>
  <c r="J175" i="2"/>
  <c r="I175" i="3" s="1"/>
  <c r="J174" i="2"/>
  <c r="I174" i="3" s="1"/>
  <c r="J173" i="2"/>
  <c r="J172" i="2"/>
  <c r="J171" i="2"/>
  <c r="I171" i="3" s="1"/>
  <c r="J170" i="2"/>
  <c r="I170" i="3" s="1"/>
  <c r="J169" i="2"/>
  <c r="J168" i="2"/>
  <c r="J167" i="2"/>
  <c r="I167" i="3" s="1"/>
  <c r="J166" i="2"/>
  <c r="I166" i="3" s="1"/>
  <c r="J165" i="2"/>
  <c r="J164" i="2"/>
  <c r="J163" i="2"/>
  <c r="I163" i="3" s="1"/>
  <c r="J162" i="2"/>
  <c r="I162" i="3" s="1"/>
  <c r="J161" i="2"/>
  <c r="K161" i="2" s="1"/>
  <c r="J160" i="2"/>
  <c r="J159" i="2"/>
  <c r="I159" i="3" s="1"/>
  <c r="J158" i="2"/>
  <c r="I158" i="3" s="1"/>
  <c r="J157" i="2"/>
  <c r="J156" i="2"/>
  <c r="J155" i="2"/>
  <c r="I155" i="3" s="1"/>
  <c r="J154" i="2"/>
  <c r="I154" i="3" s="1"/>
  <c r="J153" i="2"/>
  <c r="G153" i="3" s="1"/>
  <c r="H153" i="4" s="1"/>
  <c r="E153" i="6" s="1"/>
  <c r="J152" i="2"/>
  <c r="J151" i="2"/>
  <c r="I151" i="3" s="1"/>
  <c r="J150" i="2"/>
  <c r="I150" i="3" s="1"/>
  <c r="J149" i="2"/>
  <c r="J148" i="2"/>
  <c r="J147" i="2"/>
  <c r="I147" i="3" s="1"/>
  <c r="J146" i="2"/>
  <c r="I146" i="3" s="1"/>
  <c r="J145" i="2"/>
  <c r="I145" i="3" s="1"/>
  <c r="J145" i="4" s="1"/>
  <c r="G145" i="6" s="1"/>
  <c r="J144" i="2"/>
  <c r="J143" i="2"/>
  <c r="I143" i="3" s="1"/>
  <c r="J142" i="2"/>
  <c r="I142" i="3" s="1"/>
  <c r="J141" i="2"/>
  <c r="J140" i="2"/>
  <c r="J139" i="2"/>
  <c r="I139" i="3" s="1"/>
  <c r="J138" i="2"/>
  <c r="I138" i="3" s="1"/>
  <c r="J137" i="2"/>
  <c r="J136" i="2"/>
  <c r="J135" i="2"/>
  <c r="I135" i="3" s="1"/>
  <c r="J134" i="2"/>
  <c r="I134" i="3" s="1"/>
  <c r="J133" i="2"/>
  <c r="J132" i="2"/>
  <c r="J131" i="2"/>
  <c r="I131" i="3" s="1"/>
  <c r="J130" i="2"/>
  <c r="I130" i="3" s="1"/>
  <c r="J129" i="2"/>
  <c r="J128" i="2"/>
  <c r="J127" i="2"/>
  <c r="I127" i="3" s="1"/>
  <c r="J126" i="2"/>
  <c r="I126" i="3" s="1"/>
  <c r="J125" i="2"/>
  <c r="J124" i="2"/>
  <c r="J123" i="2"/>
  <c r="I123" i="3" s="1"/>
  <c r="J122" i="2"/>
  <c r="I122" i="3" s="1"/>
  <c r="J121" i="2"/>
  <c r="J120" i="2"/>
  <c r="J119" i="2"/>
  <c r="I119" i="3" s="1"/>
  <c r="J118" i="2"/>
  <c r="I118" i="3" s="1"/>
  <c r="J117" i="2"/>
  <c r="J116" i="2"/>
  <c r="J115" i="2"/>
  <c r="I115" i="3" s="1"/>
  <c r="J114" i="2"/>
  <c r="I114" i="3" s="1"/>
  <c r="J113" i="2"/>
  <c r="J112" i="2"/>
  <c r="J111" i="2"/>
  <c r="I111" i="3" s="1"/>
  <c r="J110" i="2"/>
  <c r="I110" i="3" s="1"/>
  <c r="J109" i="2"/>
  <c r="I109" i="3" s="1"/>
  <c r="J108" i="2"/>
  <c r="J107" i="2"/>
  <c r="I107" i="3" s="1"/>
  <c r="J106" i="2"/>
  <c r="I106" i="3" s="1"/>
  <c r="J105" i="2"/>
  <c r="I105" i="3" s="1"/>
  <c r="J104" i="2"/>
  <c r="J103" i="2"/>
  <c r="I103" i="3" s="1"/>
  <c r="J102" i="2"/>
  <c r="I102" i="3" s="1"/>
  <c r="J101" i="2"/>
  <c r="I101" i="3" s="1"/>
  <c r="J100" i="2"/>
  <c r="J99" i="2"/>
  <c r="I99" i="3" s="1"/>
  <c r="J98" i="2"/>
  <c r="I98" i="3" s="1"/>
  <c r="J97" i="2"/>
  <c r="I97" i="3" s="1"/>
  <c r="J96" i="2"/>
  <c r="J95" i="2"/>
  <c r="I95" i="3" s="1"/>
  <c r="J94" i="2"/>
  <c r="I94" i="3" s="1"/>
  <c r="J93" i="2"/>
  <c r="I93" i="3" s="1"/>
  <c r="J92" i="2"/>
  <c r="J91" i="2"/>
  <c r="I91" i="3" s="1"/>
  <c r="J90" i="2"/>
  <c r="I90" i="3" s="1"/>
  <c r="J89" i="2"/>
  <c r="I89" i="3" s="1"/>
  <c r="J88" i="2"/>
  <c r="J87" i="2"/>
  <c r="I87" i="3" s="1"/>
  <c r="J86" i="2"/>
  <c r="I86" i="3" s="1"/>
  <c r="J85" i="2"/>
  <c r="I85" i="3" s="1"/>
  <c r="J84" i="2"/>
  <c r="J83" i="2"/>
  <c r="I83" i="3" s="1"/>
  <c r="J82" i="2"/>
  <c r="I82" i="3" s="1"/>
  <c r="J81" i="2"/>
  <c r="I81" i="3" s="1"/>
  <c r="J80" i="2"/>
  <c r="J79" i="2"/>
  <c r="I79" i="3" s="1"/>
  <c r="J78" i="2"/>
  <c r="I78" i="3" s="1"/>
  <c r="J77" i="2"/>
  <c r="I77" i="3" s="1"/>
  <c r="J76" i="2"/>
  <c r="J75" i="2"/>
  <c r="I75" i="3" s="1"/>
  <c r="J74" i="2"/>
  <c r="I74" i="3" s="1"/>
  <c r="J73" i="2"/>
  <c r="I73" i="3" s="1"/>
  <c r="J72" i="2"/>
  <c r="J71" i="2"/>
  <c r="I71" i="3" s="1"/>
  <c r="J70" i="2"/>
  <c r="I70" i="3" s="1"/>
  <c r="J69" i="2"/>
  <c r="I69" i="3" s="1"/>
  <c r="J68" i="2"/>
  <c r="J67" i="2"/>
  <c r="I67" i="3" s="1"/>
  <c r="J66" i="2"/>
  <c r="I66" i="3" s="1"/>
  <c r="J65" i="2"/>
  <c r="I65" i="3" s="1"/>
  <c r="J64" i="2"/>
  <c r="J63" i="2"/>
  <c r="I63" i="3" s="1"/>
  <c r="J62" i="2"/>
  <c r="I62" i="3" s="1"/>
  <c r="J61" i="2"/>
  <c r="I61" i="3" s="1"/>
  <c r="J60" i="2"/>
  <c r="J59" i="2"/>
  <c r="I59" i="3" s="1"/>
  <c r="J58" i="2"/>
  <c r="I58" i="3" s="1"/>
  <c r="J57" i="2"/>
  <c r="I57" i="3" s="1"/>
  <c r="J56" i="2"/>
  <c r="J55" i="2"/>
  <c r="I55" i="3" s="1"/>
  <c r="J54" i="2"/>
  <c r="I54" i="3" s="1"/>
  <c r="J53" i="2"/>
  <c r="I53" i="3" s="1"/>
  <c r="J52" i="2"/>
  <c r="J51" i="2"/>
  <c r="I51" i="3" s="1"/>
  <c r="J50" i="2"/>
  <c r="I50" i="3" s="1"/>
  <c r="J49" i="2"/>
  <c r="I49" i="3" s="1"/>
  <c r="J48" i="2"/>
  <c r="J47" i="2"/>
  <c r="I47" i="3" s="1"/>
  <c r="J46" i="2"/>
  <c r="I46" i="3" s="1"/>
  <c r="J45" i="2"/>
  <c r="I45" i="3" s="1"/>
  <c r="J44" i="2"/>
  <c r="J43" i="2"/>
  <c r="I43" i="3" s="1"/>
  <c r="J42" i="2"/>
  <c r="I42" i="3" s="1"/>
  <c r="J41" i="2"/>
  <c r="I41" i="3" s="1"/>
  <c r="J40" i="2"/>
  <c r="J39" i="2"/>
  <c r="I39" i="3" s="1"/>
  <c r="J38" i="2"/>
  <c r="I38" i="3" s="1"/>
  <c r="J37" i="2"/>
  <c r="I37" i="3" s="1"/>
  <c r="J36" i="2"/>
  <c r="J35" i="2"/>
  <c r="I35" i="3" s="1"/>
  <c r="J34" i="2"/>
  <c r="I34" i="3" s="1"/>
  <c r="J33" i="2"/>
  <c r="I33" i="3" s="1"/>
  <c r="J32" i="2"/>
  <c r="J31" i="2"/>
  <c r="I31" i="3" s="1"/>
  <c r="J30" i="2"/>
  <c r="I30" i="3" s="1"/>
  <c r="J29" i="2"/>
  <c r="I29" i="3" s="1"/>
  <c r="J28" i="2"/>
  <c r="J27" i="2"/>
  <c r="I27" i="3" s="1"/>
  <c r="J26" i="2"/>
  <c r="I26" i="3" s="1"/>
  <c r="J2238" i="2"/>
  <c r="K2238" i="2" s="1"/>
  <c r="J25" i="2"/>
  <c r="J24" i="2"/>
  <c r="I24" i="3" s="1"/>
  <c r="J23" i="2"/>
  <c r="I23" i="3" s="1"/>
  <c r="J22" i="2"/>
  <c r="J21" i="2"/>
  <c r="J20" i="2"/>
  <c r="I20" i="3" s="1"/>
  <c r="J19" i="2"/>
  <c r="I19" i="3" s="1"/>
  <c r="J18" i="2"/>
  <c r="I18" i="3" s="1"/>
  <c r="J17" i="2"/>
  <c r="J16" i="2"/>
  <c r="I16" i="3" s="1"/>
  <c r="J15" i="2"/>
  <c r="I15" i="3" s="1"/>
  <c r="J14" i="2"/>
  <c r="J13" i="2"/>
  <c r="J12" i="2"/>
  <c r="I12" i="3" s="1"/>
  <c r="J11" i="2"/>
  <c r="I11" i="3" s="1"/>
  <c r="J10" i="2"/>
  <c r="I10" i="3" s="1"/>
  <c r="J9" i="2"/>
  <c r="J8" i="2"/>
  <c r="I8" i="3" s="1"/>
  <c r="J7" i="2"/>
  <c r="I7" i="3" s="1"/>
  <c r="J6" i="2"/>
  <c r="J5" i="2"/>
  <c r="J4" i="2"/>
  <c r="I4" i="3" s="1"/>
  <c r="J3" i="2"/>
  <c r="I3" i="3" s="1"/>
  <c r="I1969" i="3"/>
  <c r="J1969" i="4" s="1"/>
  <c r="G1969" i="6" s="1"/>
  <c r="I1841" i="3"/>
  <c r="J1841" i="4" s="1"/>
  <c r="G1841" i="6" s="1"/>
  <c r="I2009" i="3"/>
  <c r="J2009" i="4" s="1"/>
  <c r="G2009" i="6" s="1"/>
  <c r="G1689" i="3"/>
  <c r="H1689" i="4" s="1"/>
  <c r="E1689" i="6" s="1"/>
  <c r="I1689" i="3"/>
  <c r="J1689" i="4" s="1"/>
  <c r="G1689" i="6" s="1"/>
  <c r="I1881" i="3"/>
  <c r="J1881" i="4" s="1"/>
  <c r="G1881" i="6" s="1"/>
  <c r="I1817" i="3"/>
  <c r="J1817" i="4" s="1"/>
  <c r="G1817" i="6" s="1"/>
  <c r="K236" i="2"/>
  <c r="I236" i="3"/>
  <c r="J236" i="4" s="1"/>
  <c r="G236" i="6" s="1"/>
  <c r="G1669" i="3"/>
  <c r="H1669" i="4" s="1"/>
  <c r="E1669" i="6" s="1"/>
  <c r="I1669" i="3"/>
  <c r="J1669" i="4" s="1"/>
  <c r="G1669" i="6" s="1"/>
  <c r="K1428" i="2"/>
  <c r="I1428" i="3"/>
  <c r="J1428" i="4" s="1"/>
  <c r="G1428" i="6" s="1"/>
  <c r="K1396" i="2"/>
  <c r="I1396" i="3"/>
  <c r="J1396" i="4" s="1"/>
  <c r="G1396" i="6" s="1"/>
  <c r="K1364" i="2"/>
  <c r="I1364" i="3"/>
  <c r="J1364" i="4" s="1"/>
  <c r="G1364" i="6" s="1"/>
  <c r="K1332" i="2"/>
  <c r="I1332" i="3"/>
  <c r="J1332" i="4" s="1"/>
  <c r="G1332" i="6" s="1"/>
  <c r="K1268" i="2"/>
  <c r="I1268" i="3"/>
  <c r="J1268" i="4" s="1"/>
  <c r="G1268" i="6" s="1"/>
  <c r="G1240" i="3"/>
  <c r="H1240" i="4" s="1"/>
  <c r="E1240" i="6" s="1"/>
  <c r="I1240" i="3"/>
  <c r="J1240" i="4" s="1"/>
  <c r="G1240" i="6" s="1"/>
  <c r="G1224" i="3"/>
  <c r="H1224" i="4" s="1"/>
  <c r="E1224" i="6" s="1"/>
  <c r="I1224" i="3"/>
  <c r="J1224" i="4" s="1"/>
  <c r="G1224" i="6" s="1"/>
  <c r="G1208" i="3"/>
  <c r="H1208" i="4" s="1"/>
  <c r="E1208" i="6" s="1"/>
  <c r="I1208" i="3"/>
  <c r="J1208" i="4" s="1"/>
  <c r="G1208" i="6" s="1"/>
  <c r="G1112" i="3"/>
  <c r="H1112" i="4" s="1"/>
  <c r="E1112" i="6" s="1"/>
  <c r="I1112" i="3"/>
  <c r="J1112" i="4" s="1"/>
  <c r="G1112" i="6" s="1"/>
  <c r="K408" i="2"/>
  <c r="I408" i="3"/>
  <c r="J408" i="4" s="1"/>
  <c r="G408" i="6" s="1"/>
  <c r="K392" i="2"/>
  <c r="I392" i="3"/>
  <c r="J392" i="4" s="1"/>
  <c r="G392" i="6" s="1"/>
  <c r="K376" i="2"/>
  <c r="I376" i="3"/>
  <c r="J376" i="4" s="1"/>
  <c r="G376" i="6" s="1"/>
  <c r="K360" i="2"/>
  <c r="I360" i="3"/>
  <c r="J360" i="4" s="1"/>
  <c r="G360" i="6" s="1"/>
  <c r="K344" i="2"/>
  <c r="I344" i="3"/>
  <c r="J344" i="4" s="1"/>
  <c r="G344" i="6" s="1"/>
  <c r="K228" i="2"/>
  <c r="I1840" i="3"/>
  <c r="J1840" i="4" s="1"/>
  <c r="G1840" i="6" s="1"/>
  <c r="I1732" i="3"/>
  <c r="J1732" i="4" s="1"/>
  <c r="G1732" i="6" s="1"/>
  <c r="I1668" i="3"/>
  <c r="J1668" i="4" s="1"/>
  <c r="G1668" i="6" s="1"/>
  <c r="I1652" i="3"/>
  <c r="J1652" i="4" s="1"/>
  <c r="G1652" i="6" s="1"/>
  <c r="I1636" i="3"/>
  <c r="J1636" i="4" s="1"/>
  <c r="G1636" i="6" s="1"/>
  <c r="I1620" i="3"/>
  <c r="J1620" i="4" s="1"/>
  <c r="G1620" i="6" s="1"/>
  <c r="I1604" i="3"/>
  <c r="J1604" i="4" s="1"/>
  <c r="G1604" i="6" s="1"/>
  <c r="I1588" i="3"/>
  <c r="J1588" i="4" s="1"/>
  <c r="G1588" i="6" s="1"/>
  <c r="I1572" i="3"/>
  <c r="J1572" i="4" s="1"/>
  <c r="G1572" i="6" s="1"/>
  <c r="I1556" i="3"/>
  <c r="J1556" i="4" s="1"/>
  <c r="G1556" i="6" s="1"/>
  <c r="K1524" i="2"/>
  <c r="I1524" i="3"/>
  <c r="J1524" i="4" s="1"/>
  <c r="G1524" i="6" s="1"/>
  <c r="K1492" i="2"/>
  <c r="I1492" i="3"/>
  <c r="J1492" i="4" s="1"/>
  <c r="G1492" i="6" s="1"/>
  <c r="K1460" i="2"/>
  <c r="I1460" i="3"/>
  <c r="J1460" i="4" s="1"/>
  <c r="G1460" i="6" s="1"/>
  <c r="K1300" i="2"/>
  <c r="I1300" i="3"/>
  <c r="J1300" i="4" s="1"/>
  <c r="G1300" i="6" s="1"/>
  <c r="G1080" i="3"/>
  <c r="H1080" i="4" s="1"/>
  <c r="E1080" i="6" s="1"/>
  <c r="I1080" i="3"/>
  <c r="J1080" i="4" s="1"/>
  <c r="G1080" i="6" s="1"/>
  <c r="G1064" i="3"/>
  <c r="H1064" i="4" s="1"/>
  <c r="E1064" i="6" s="1"/>
  <c r="I1064" i="3"/>
  <c r="J1064" i="4" s="1"/>
  <c r="G1064" i="6" s="1"/>
  <c r="G1048" i="3"/>
  <c r="H1048" i="4" s="1"/>
  <c r="E1048" i="6" s="1"/>
  <c r="I1048" i="3"/>
  <c r="J1048" i="4" s="1"/>
  <c r="G1048" i="6" s="1"/>
  <c r="G1753" i="3"/>
  <c r="H1753" i="4" s="1"/>
  <c r="E1753" i="6" s="1"/>
  <c r="I1753" i="3"/>
  <c r="J1753" i="4" s="1"/>
  <c r="G1753" i="6" s="1"/>
  <c r="J2237" i="4"/>
  <c r="G2237" i="6" s="1"/>
  <c r="G2237" i="3"/>
  <c r="H2237" i="4" s="1"/>
  <c r="E2237" i="6" s="1"/>
  <c r="I1797" i="3"/>
  <c r="J1797" i="4" s="1"/>
  <c r="G1797" i="6" s="1"/>
  <c r="G1733" i="3"/>
  <c r="H1733" i="4" s="1"/>
  <c r="E1733" i="6" s="1"/>
  <c r="I1733" i="3"/>
  <c r="J1733" i="4" s="1"/>
  <c r="G1733" i="6" s="1"/>
  <c r="G1653" i="3"/>
  <c r="H1653" i="4" s="1"/>
  <c r="E1653" i="6" s="1"/>
  <c r="I1653" i="3"/>
  <c r="J1653" i="4" s="1"/>
  <c r="G1653" i="6" s="1"/>
  <c r="G1621" i="3"/>
  <c r="H1621" i="4" s="1"/>
  <c r="E1621" i="6" s="1"/>
  <c r="G1557" i="3"/>
  <c r="H1557" i="4" s="1"/>
  <c r="E1557" i="6" s="1"/>
  <c r="K1540" i="2"/>
  <c r="I1540" i="3"/>
  <c r="J1540" i="4" s="1"/>
  <c r="G1540" i="6" s="1"/>
  <c r="G1525" i="3"/>
  <c r="H1525" i="4" s="1"/>
  <c r="E1525" i="6" s="1"/>
  <c r="K1508" i="2"/>
  <c r="I1508" i="3"/>
  <c r="J1508" i="4" s="1"/>
  <c r="G1508" i="6" s="1"/>
  <c r="G1493" i="3"/>
  <c r="H1493" i="4" s="1"/>
  <c r="E1493" i="6" s="1"/>
  <c r="K1476" i="2"/>
  <c r="I1476" i="3"/>
  <c r="J1476" i="4" s="1"/>
  <c r="G1476" i="6" s="1"/>
  <c r="G1461" i="3"/>
  <c r="H1461" i="4" s="1"/>
  <c r="E1461" i="6" s="1"/>
  <c r="K1444" i="2"/>
  <c r="I1444" i="3"/>
  <c r="J1444" i="4" s="1"/>
  <c r="G1444" i="6" s="1"/>
  <c r="K1412" i="2"/>
  <c r="I1412" i="3"/>
  <c r="J1412" i="4" s="1"/>
  <c r="G1412" i="6" s="1"/>
  <c r="K1380" i="2"/>
  <c r="I1380" i="3"/>
  <c r="J1380" i="4" s="1"/>
  <c r="G1380" i="6" s="1"/>
  <c r="K1348" i="2"/>
  <c r="I1348" i="3"/>
  <c r="J1348" i="4" s="1"/>
  <c r="G1348" i="6" s="1"/>
  <c r="K1316" i="2"/>
  <c r="I1316" i="3"/>
  <c r="J1316" i="4" s="1"/>
  <c r="G1316" i="6" s="1"/>
  <c r="K1284" i="2"/>
  <c r="I1284" i="3"/>
  <c r="J1284" i="4" s="1"/>
  <c r="G1284" i="6" s="1"/>
  <c r="K1252" i="2"/>
  <c r="I1252" i="3"/>
  <c r="J1252" i="4" s="1"/>
  <c r="G1252" i="6" s="1"/>
  <c r="G1232" i="3"/>
  <c r="H1232" i="4" s="1"/>
  <c r="E1232" i="6" s="1"/>
  <c r="I1232" i="3"/>
  <c r="J1232" i="4" s="1"/>
  <c r="G1232" i="6" s="1"/>
  <c r="G1216" i="3"/>
  <c r="H1216" i="4" s="1"/>
  <c r="E1216" i="6" s="1"/>
  <c r="I1216" i="3"/>
  <c r="J1216" i="4" s="1"/>
  <c r="G1216" i="6" s="1"/>
  <c r="G1200" i="3"/>
  <c r="H1200" i="4" s="1"/>
  <c r="E1200" i="6" s="1"/>
  <c r="I1200" i="3"/>
  <c r="J1200" i="4" s="1"/>
  <c r="G1200" i="6" s="1"/>
  <c r="G1184" i="3"/>
  <c r="H1184" i="4" s="1"/>
  <c r="E1184" i="6" s="1"/>
  <c r="I1184" i="3"/>
  <c r="J1184" i="4" s="1"/>
  <c r="G1184" i="6" s="1"/>
  <c r="G1168" i="3"/>
  <c r="H1168" i="4" s="1"/>
  <c r="E1168" i="6" s="1"/>
  <c r="I1168" i="3"/>
  <c r="J1168" i="4" s="1"/>
  <c r="G1168" i="6" s="1"/>
  <c r="G1152" i="3"/>
  <c r="H1152" i="4" s="1"/>
  <c r="E1152" i="6" s="1"/>
  <c r="I1152" i="3"/>
  <c r="J1152" i="4" s="1"/>
  <c r="G1152" i="6" s="1"/>
  <c r="G1136" i="3"/>
  <c r="H1136" i="4" s="1"/>
  <c r="E1136" i="6" s="1"/>
  <c r="I1136" i="3"/>
  <c r="J1136" i="4" s="1"/>
  <c r="G1136" i="6" s="1"/>
  <c r="G1120" i="3"/>
  <c r="H1120" i="4" s="1"/>
  <c r="E1120" i="6" s="1"/>
  <c r="I1120" i="3"/>
  <c r="J1120" i="4" s="1"/>
  <c r="G1120" i="6" s="1"/>
  <c r="G1104" i="3"/>
  <c r="H1104" i="4" s="1"/>
  <c r="E1104" i="6" s="1"/>
  <c r="I1104" i="3"/>
  <c r="J1104" i="4" s="1"/>
  <c r="G1104" i="6" s="1"/>
  <c r="G1088" i="3"/>
  <c r="H1088" i="4" s="1"/>
  <c r="E1088" i="6" s="1"/>
  <c r="I1088" i="3"/>
  <c r="J1088" i="4" s="1"/>
  <c r="G1088" i="6" s="1"/>
  <c r="G1072" i="3"/>
  <c r="H1072" i="4" s="1"/>
  <c r="E1072" i="6" s="1"/>
  <c r="I1072" i="3"/>
  <c r="J1072" i="4" s="1"/>
  <c r="G1072" i="6" s="1"/>
  <c r="G1056" i="3"/>
  <c r="H1056" i="4" s="1"/>
  <c r="E1056" i="6" s="1"/>
  <c r="I1056" i="3"/>
  <c r="J1056" i="4" s="1"/>
  <c r="G1056" i="6" s="1"/>
  <c r="G1040" i="3"/>
  <c r="H1040" i="4" s="1"/>
  <c r="E1040" i="6" s="1"/>
  <c r="I1040" i="3"/>
  <c r="J1040" i="4" s="1"/>
  <c r="G1040" i="6" s="1"/>
  <c r="G1024" i="3"/>
  <c r="H1024" i="4" s="1"/>
  <c r="E1024" i="6" s="1"/>
  <c r="I1024" i="3"/>
  <c r="J1024" i="4" s="1"/>
  <c r="G1024" i="6" s="1"/>
  <c r="K416" i="2"/>
  <c r="I416" i="3"/>
  <c r="J416" i="4" s="1"/>
  <c r="G416" i="6" s="1"/>
  <c r="K400" i="2"/>
  <c r="I400" i="3"/>
  <c r="J400" i="4" s="1"/>
  <c r="G400" i="6" s="1"/>
  <c r="K384" i="2"/>
  <c r="I384" i="3"/>
  <c r="J384" i="4" s="1"/>
  <c r="G384" i="6" s="1"/>
  <c r="K368" i="2"/>
  <c r="I368" i="3"/>
  <c r="J368" i="4" s="1"/>
  <c r="G368" i="6" s="1"/>
  <c r="K352" i="2"/>
  <c r="I352" i="3"/>
  <c r="J352" i="4" s="1"/>
  <c r="G352" i="6" s="1"/>
  <c r="J2240" i="4"/>
  <c r="G2240" i="6" s="1"/>
  <c r="K2237" i="2"/>
  <c r="G1444" i="3"/>
  <c r="H1444" i="4" s="1"/>
  <c r="E1444" i="6" s="1"/>
  <c r="I1924" i="3"/>
  <c r="J1924" i="4" s="1"/>
  <c r="G1924" i="6" s="1"/>
  <c r="I1796" i="3"/>
  <c r="J1796" i="4" s="1"/>
  <c r="G1796" i="6" s="1"/>
  <c r="K2056" i="2"/>
  <c r="J2056" i="4"/>
  <c r="G2056" i="6" s="1"/>
  <c r="K1884" i="2"/>
  <c r="J1884" i="4"/>
  <c r="G1884" i="6" s="1"/>
  <c r="K1776" i="2"/>
  <c r="J1776" i="4"/>
  <c r="G1776" i="6" s="1"/>
  <c r="K1637" i="2"/>
  <c r="K1541" i="2"/>
  <c r="K1445" i="2"/>
  <c r="K1192" i="2"/>
  <c r="J1192" i="4"/>
  <c r="G1192" i="6" s="1"/>
  <c r="K1176" i="2"/>
  <c r="J1176" i="4"/>
  <c r="G1176" i="6" s="1"/>
  <c r="K1160" i="2"/>
  <c r="J1160" i="4"/>
  <c r="G1160" i="6" s="1"/>
  <c r="K1144" i="2"/>
  <c r="J1144" i="4"/>
  <c r="G1144" i="6" s="1"/>
  <c r="K1128" i="2"/>
  <c r="J1128" i="4"/>
  <c r="G1128" i="6" s="1"/>
  <c r="K1096" i="2"/>
  <c r="J1096" i="4"/>
  <c r="G1096" i="6" s="1"/>
  <c r="G1073" i="3"/>
  <c r="H1073" i="4" s="1"/>
  <c r="E1073" i="6" s="1"/>
  <c r="K1032" i="2"/>
  <c r="J1032" i="4"/>
  <c r="G1032" i="6" s="1"/>
  <c r="K1016" i="2"/>
  <c r="J1016" i="4"/>
  <c r="G1016" i="6" s="1"/>
  <c r="K945" i="2"/>
  <c r="J945" i="4"/>
  <c r="G945" i="6" s="1"/>
  <c r="G945" i="3"/>
  <c r="H945" i="4" s="1"/>
  <c r="E945" i="6" s="1"/>
  <c r="K913" i="2"/>
  <c r="J913" i="4"/>
  <c r="G913" i="6" s="1"/>
  <c r="G913" i="3"/>
  <c r="H913" i="4" s="1"/>
  <c r="E913" i="6" s="1"/>
  <c r="K897" i="2"/>
  <c r="J897" i="4"/>
  <c r="G897" i="6" s="1"/>
  <c r="G897" i="3"/>
  <c r="H897" i="4" s="1"/>
  <c r="E897" i="6" s="1"/>
  <c r="K881" i="2"/>
  <c r="J881" i="4"/>
  <c r="G881" i="6" s="1"/>
  <c r="G881" i="3"/>
  <c r="H881" i="4" s="1"/>
  <c r="E881" i="6" s="1"/>
  <c r="K865" i="2"/>
  <c r="J865" i="4"/>
  <c r="G865" i="6" s="1"/>
  <c r="G865" i="3"/>
  <c r="H865" i="4" s="1"/>
  <c r="E865" i="6" s="1"/>
  <c r="K849" i="2"/>
  <c r="J849" i="4"/>
  <c r="G849" i="6" s="1"/>
  <c r="G849" i="3"/>
  <c r="H849" i="4" s="1"/>
  <c r="E849" i="6" s="1"/>
  <c r="K833" i="2"/>
  <c r="J833" i="4"/>
  <c r="G833" i="6" s="1"/>
  <c r="G833" i="3"/>
  <c r="H833" i="4" s="1"/>
  <c r="E833" i="6" s="1"/>
  <c r="K817" i="2"/>
  <c r="J817" i="4"/>
  <c r="G817" i="6" s="1"/>
  <c r="G817" i="3"/>
  <c r="H817" i="4" s="1"/>
  <c r="E817" i="6" s="1"/>
  <c r="K801" i="2"/>
  <c r="J801" i="4"/>
  <c r="G801" i="6" s="1"/>
  <c r="G801" i="3"/>
  <c r="H801" i="4" s="1"/>
  <c r="E801" i="6" s="1"/>
  <c r="K785" i="2"/>
  <c r="J785" i="4"/>
  <c r="G785" i="6" s="1"/>
  <c r="G785" i="3"/>
  <c r="H785" i="4" s="1"/>
  <c r="E785" i="6" s="1"/>
  <c r="K769" i="2"/>
  <c r="G769" i="3"/>
  <c r="H769" i="4" s="1"/>
  <c r="E769" i="6" s="1"/>
  <c r="J769" i="4"/>
  <c r="G769" i="6" s="1"/>
  <c r="K753" i="2"/>
  <c r="G753" i="3"/>
  <c r="H753" i="4" s="1"/>
  <c r="E753" i="6" s="1"/>
  <c r="J753" i="4"/>
  <c r="G753" i="6" s="1"/>
  <c r="K737" i="2"/>
  <c r="G737" i="3"/>
  <c r="H737" i="4" s="1"/>
  <c r="E737" i="6" s="1"/>
  <c r="J737" i="4"/>
  <c r="G737" i="6" s="1"/>
  <c r="K721" i="2"/>
  <c r="G721" i="3"/>
  <c r="H721" i="4" s="1"/>
  <c r="E721" i="6" s="1"/>
  <c r="J721" i="4"/>
  <c r="G721" i="6" s="1"/>
  <c r="K705" i="2"/>
  <c r="G705" i="3"/>
  <c r="H705" i="4" s="1"/>
  <c r="E705" i="6" s="1"/>
  <c r="J705" i="4"/>
  <c r="G705" i="6" s="1"/>
  <c r="K689" i="2"/>
  <c r="G689" i="3"/>
  <c r="H689" i="4" s="1"/>
  <c r="E689" i="6" s="1"/>
  <c r="J689" i="4"/>
  <c r="G689" i="6" s="1"/>
  <c r="K673" i="2"/>
  <c r="G673" i="3"/>
  <c r="H673" i="4" s="1"/>
  <c r="E673" i="6" s="1"/>
  <c r="J673" i="4"/>
  <c r="G673" i="6" s="1"/>
  <c r="K657" i="2"/>
  <c r="G657" i="3"/>
  <c r="H657" i="4" s="1"/>
  <c r="E657" i="6" s="1"/>
  <c r="J657" i="4"/>
  <c r="G657" i="6" s="1"/>
  <c r="K641" i="2"/>
  <c r="G641" i="3"/>
  <c r="H641" i="4" s="1"/>
  <c r="E641" i="6" s="1"/>
  <c r="J641" i="4"/>
  <c r="G641" i="6" s="1"/>
  <c r="K625" i="2"/>
  <c r="G625" i="3"/>
  <c r="H625" i="4" s="1"/>
  <c r="E625" i="6" s="1"/>
  <c r="J625" i="4"/>
  <c r="G625" i="6" s="1"/>
  <c r="K609" i="2"/>
  <c r="G609" i="3"/>
  <c r="H609" i="4" s="1"/>
  <c r="E609" i="6" s="1"/>
  <c r="J609" i="4"/>
  <c r="G609" i="6" s="1"/>
  <c r="K593" i="2"/>
  <c r="G593" i="3"/>
  <c r="H593" i="4" s="1"/>
  <c r="E593" i="6" s="1"/>
  <c r="J593" i="4"/>
  <c r="G593" i="6" s="1"/>
  <c r="K577" i="2"/>
  <c r="G577" i="3"/>
  <c r="H577" i="4" s="1"/>
  <c r="E577" i="6" s="1"/>
  <c r="J577" i="4"/>
  <c r="G577" i="6" s="1"/>
  <c r="K561" i="2"/>
  <c r="G561" i="3"/>
  <c r="H561" i="4" s="1"/>
  <c r="E561" i="6" s="1"/>
  <c r="J561" i="4"/>
  <c r="G561" i="6" s="1"/>
  <c r="K545" i="2"/>
  <c r="G545" i="3"/>
  <c r="H545" i="4" s="1"/>
  <c r="E545" i="6" s="1"/>
  <c r="J545" i="4"/>
  <c r="G545" i="6" s="1"/>
  <c r="K529" i="2"/>
  <c r="G529" i="3"/>
  <c r="H529" i="4" s="1"/>
  <c r="E529" i="6" s="1"/>
  <c r="J529" i="4"/>
  <c r="G529" i="6" s="1"/>
  <c r="K513" i="2"/>
  <c r="G513" i="3"/>
  <c r="H513" i="4" s="1"/>
  <c r="E513" i="6" s="1"/>
  <c r="J513" i="4"/>
  <c r="G513" i="6" s="1"/>
  <c r="K497" i="2"/>
  <c r="G497" i="3"/>
  <c r="H497" i="4" s="1"/>
  <c r="E497" i="6" s="1"/>
  <c r="J497" i="4"/>
  <c r="G497" i="6" s="1"/>
  <c r="K481" i="2"/>
  <c r="G481" i="3"/>
  <c r="H481" i="4" s="1"/>
  <c r="E481" i="6" s="1"/>
  <c r="J481" i="4"/>
  <c r="G481" i="6" s="1"/>
  <c r="K465" i="2"/>
  <c r="G465" i="3"/>
  <c r="H465" i="4" s="1"/>
  <c r="E465" i="6" s="1"/>
  <c r="K449" i="2"/>
  <c r="G449" i="3"/>
  <c r="H449" i="4" s="1"/>
  <c r="E449" i="6" s="1"/>
  <c r="G433" i="3"/>
  <c r="H433" i="4" s="1"/>
  <c r="E433" i="6" s="1"/>
  <c r="J433" i="4"/>
  <c r="G433" i="6" s="1"/>
  <c r="G1637" i="3"/>
  <c r="H1637" i="4" s="1"/>
  <c r="E1637" i="6" s="1"/>
  <c r="G1192" i="3"/>
  <c r="H1192" i="4" s="1"/>
  <c r="E1192" i="6" s="1"/>
  <c r="G1176" i="3"/>
  <c r="H1176" i="4" s="1"/>
  <c r="E1176" i="6" s="1"/>
  <c r="G1160" i="3"/>
  <c r="H1160" i="4" s="1"/>
  <c r="E1160" i="6" s="1"/>
  <c r="G1144" i="3"/>
  <c r="H1144" i="4" s="1"/>
  <c r="E1144" i="6" s="1"/>
  <c r="G1128" i="3"/>
  <c r="H1128" i="4" s="1"/>
  <c r="E1128" i="6" s="1"/>
  <c r="G1096" i="3"/>
  <c r="H1096" i="4" s="1"/>
  <c r="E1096" i="6" s="1"/>
  <c r="G1032" i="3"/>
  <c r="H1032" i="4" s="1"/>
  <c r="E1032" i="6" s="1"/>
  <c r="G1016" i="3"/>
  <c r="H1016" i="4" s="1"/>
  <c r="E1016" i="6" s="1"/>
  <c r="G416" i="3"/>
  <c r="H416" i="4" s="1"/>
  <c r="E416" i="6" s="1"/>
  <c r="G400" i="3"/>
  <c r="H400" i="4" s="1"/>
  <c r="E400" i="6" s="1"/>
  <c r="G384" i="3"/>
  <c r="H384" i="4" s="1"/>
  <c r="E384" i="6" s="1"/>
  <c r="G368" i="3"/>
  <c r="H368" i="4" s="1"/>
  <c r="E368" i="6" s="1"/>
  <c r="G352" i="3"/>
  <c r="H352" i="4" s="1"/>
  <c r="E352" i="6" s="1"/>
  <c r="K1817" i="2"/>
  <c r="K2052" i="2"/>
  <c r="J2052" i="4"/>
  <c r="G2052" i="6" s="1"/>
  <c r="K1968" i="2"/>
  <c r="J1968" i="4"/>
  <c r="G1968" i="6" s="1"/>
  <c r="K1841" i="2"/>
  <c r="K1797" i="2"/>
  <c r="K1669" i="2"/>
  <c r="K1573" i="2"/>
  <c r="J1413" i="4"/>
  <c r="G1413" i="6" s="1"/>
  <c r="G1317" i="3"/>
  <c r="H1317" i="4" s="1"/>
  <c r="E1317" i="6" s="1"/>
  <c r="K1240" i="2"/>
  <c r="K1224" i="2"/>
  <c r="K1208" i="2"/>
  <c r="K1201" i="2"/>
  <c r="G1169" i="3"/>
  <c r="H1169" i="4" s="1"/>
  <c r="E1169" i="6" s="1"/>
  <c r="K1137" i="2"/>
  <c r="K1112" i="2"/>
  <c r="K1080" i="2"/>
  <c r="K1064" i="2"/>
  <c r="K1048" i="2"/>
  <c r="K1009" i="2"/>
  <c r="J1009" i="4"/>
  <c r="G1009" i="6" s="1"/>
  <c r="G1009" i="3"/>
  <c r="H1009" i="4" s="1"/>
  <c r="E1009" i="6" s="1"/>
  <c r="K993" i="2"/>
  <c r="J993" i="4"/>
  <c r="G993" i="6" s="1"/>
  <c r="G993" i="3"/>
  <c r="H993" i="4" s="1"/>
  <c r="E993" i="6" s="1"/>
  <c r="K977" i="2"/>
  <c r="J977" i="4"/>
  <c r="G977" i="6" s="1"/>
  <c r="G977" i="3"/>
  <c r="H977" i="4" s="1"/>
  <c r="E977" i="6" s="1"/>
  <c r="K961" i="2"/>
  <c r="J961" i="4"/>
  <c r="G961" i="6" s="1"/>
  <c r="G961" i="3"/>
  <c r="H961" i="4" s="1"/>
  <c r="E961" i="6" s="1"/>
  <c r="K929" i="2"/>
  <c r="J929" i="4"/>
  <c r="G929" i="6" s="1"/>
  <c r="G929" i="3"/>
  <c r="H929" i="4" s="1"/>
  <c r="E929" i="6" s="1"/>
  <c r="K2012" i="2"/>
  <c r="J2012" i="4"/>
  <c r="G2012" i="6" s="1"/>
  <c r="K2009" i="2"/>
  <c r="K1928" i="2"/>
  <c r="J1928" i="4"/>
  <c r="G1928" i="6" s="1"/>
  <c r="K1753" i="2"/>
  <c r="K1712" i="2"/>
  <c r="J1712" i="4"/>
  <c r="G1712" i="6" s="1"/>
  <c r="K2240" i="2"/>
  <c r="G2240" i="3"/>
  <c r="H2240" i="4" s="1"/>
  <c r="E2240" i="6" s="1"/>
  <c r="G2056" i="3"/>
  <c r="H2056" i="4" s="1"/>
  <c r="E2056" i="6" s="1"/>
  <c r="G2052" i="3"/>
  <c r="H2052" i="4" s="1"/>
  <c r="E2052" i="6" s="1"/>
  <c r="G2012" i="3"/>
  <c r="H2012" i="4" s="1"/>
  <c r="E2012" i="6" s="1"/>
  <c r="G1968" i="3"/>
  <c r="H1968" i="4" s="1"/>
  <c r="E1968" i="6" s="1"/>
  <c r="G1928" i="3"/>
  <c r="H1928" i="4" s="1"/>
  <c r="E1928" i="6" s="1"/>
  <c r="G1884" i="3"/>
  <c r="H1884" i="4" s="1"/>
  <c r="E1884" i="6" s="1"/>
  <c r="G1796" i="3"/>
  <c r="H1796" i="4" s="1"/>
  <c r="E1796" i="6" s="1"/>
  <c r="G1776" i="3"/>
  <c r="H1776" i="4" s="1"/>
  <c r="E1776" i="6" s="1"/>
  <c r="G1732" i="3"/>
  <c r="H1732" i="4" s="1"/>
  <c r="E1732" i="6" s="1"/>
  <c r="G1712" i="3"/>
  <c r="H1712" i="4" s="1"/>
  <c r="E1712" i="6" s="1"/>
  <c r="G1668" i="3"/>
  <c r="H1668" i="4" s="1"/>
  <c r="E1668" i="6" s="1"/>
  <c r="G1652" i="3"/>
  <c r="H1652" i="4" s="1"/>
  <c r="E1652" i="6" s="1"/>
  <c r="G1636" i="3"/>
  <c r="H1636" i="4" s="1"/>
  <c r="E1636" i="6" s="1"/>
  <c r="G1620" i="3"/>
  <c r="H1620" i="4" s="1"/>
  <c r="E1620" i="6" s="1"/>
  <c r="G1604" i="3"/>
  <c r="H1604" i="4" s="1"/>
  <c r="E1604" i="6" s="1"/>
  <c r="G1588" i="3"/>
  <c r="H1588" i="4" s="1"/>
  <c r="E1588" i="6" s="1"/>
  <c r="G1572" i="3"/>
  <c r="H1572" i="4" s="1"/>
  <c r="E1572" i="6" s="1"/>
  <c r="G1556" i="3"/>
  <c r="H1556" i="4" s="1"/>
  <c r="E1556" i="6" s="1"/>
  <c r="G1540" i="3"/>
  <c r="H1540" i="4" s="1"/>
  <c r="E1540" i="6" s="1"/>
  <c r="G1524" i="3"/>
  <c r="H1524" i="4" s="1"/>
  <c r="E1524" i="6" s="1"/>
  <c r="G1508" i="3"/>
  <c r="H1508" i="4" s="1"/>
  <c r="E1508" i="6" s="1"/>
  <c r="G1492" i="3"/>
  <c r="H1492" i="4" s="1"/>
  <c r="E1492" i="6" s="1"/>
  <c r="G1476" i="3"/>
  <c r="H1476" i="4" s="1"/>
  <c r="E1476" i="6" s="1"/>
  <c r="G1460" i="3"/>
  <c r="H1460" i="4" s="1"/>
  <c r="E1460" i="6" s="1"/>
  <c r="G236" i="3"/>
  <c r="H236" i="4" s="1"/>
  <c r="E236" i="6" s="1"/>
  <c r="K1881" i="2"/>
  <c r="K1689" i="2"/>
  <c r="K1969" i="2"/>
  <c r="K1924" i="2"/>
  <c r="K1840" i="2"/>
  <c r="K1733" i="2"/>
  <c r="K1653" i="2"/>
  <c r="K1557" i="2"/>
  <c r="K1429" i="2"/>
  <c r="J1397" i="4"/>
  <c r="G1397" i="6" s="1"/>
  <c r="G1365" i="3"/>
  <c r="H1365" i="4" s="1"/>
  <c r="E1365" i="6" s="1"/>
  <c r="K1301" i="2"/>
  <c r="G1241" i="3"/>
  <c r="H1241" i="4" s="1"/>
  <c r="E1241" i="6" s="1"/>
  <c r="K1232" i="2"/>
  <c r="G1225" i="3"/>
  <c r="H1225" i="4" s="1"/>
  <c r="E1225" i="6" s="1"/>
  <c r="K1216" i="2"/>
  <c r="G1209" i="3"/>
  <c r="H1209" i="4" s="1"/>
  <c r="E1209" i="6" s="1"/>
  <c r="K1200" i="2"/>
  <c r="K1184" i="2"/>
  <c r="K1168" i="2"/>
  <c r="K1152" i="2"/>
  <c r="K1136" i="2"/>
  <c r="K1129" i="2"/>
  <c r="K1120" i="2"/>
  <c r="K1104" i="2"/>
  <c r="K1097" i="2"/>
  <c r="K1088" i="2"/>
  <c r="K1072" i="2"/>
  <c r="K1056" i="2"/>
  <c r="K1040" i="2"/>
  <c r="K1024" i="2"/>
  <c r="K1001" i="2"/>
  <c r="J1001" i="4"/>
  <c r="G1001" i="6" s="1"/>
  <c r="G1001" i="3"/>
  <c r="H1001" i="4" s="1"/>
  <c r="E1001" i="6" s="1"/>
  <c r="K985" i="2"/>
  <c r="J985" i="4"/>
  <c r="G985" i="6" s="1"/>
  <c r="G985" i="3"/>
  <c r="H985" i="4" s="1"/>
  <c r="E985" i="6" s="1"/>
  <c r="K969" i="2"/>
  <c r="J969" i="4"/>
  <c r="G969" i="6" s="1"/>
  <c r="G969" i="3"/>
  <c r="H969" i="4" s="1"/>
  <c r="E969" i="6" s="1"/>
  <c r="K953" i="2"/>
  <c r="J953" i="4"/>
  <c r="G953" i="6" s="1"/>
  <c r="G953" i="3"/>
  <c r="H953" i="4" s="1"/>
  <c r="E953" i="6" s="1"/>
  <c r="K937" i="2"/>
  <c r="J937" i="4"/>
  <c r="G937" i="6" s="1"/>
  <c r="G937" i="3"/>
  <c r="H937" i="4" s="1"/>
  <c r="E937" i="6" s="1"/>
  <c r="K921" i="2"/>
  <c r="J921" i="4"/>
  <c r="G921" i="6" s="1"/>
  <c r="G921" i="3"/>
  <c r="H921" i="4" s="1"/>
  <c r="E921" i="6" s="1"/>
  <c r="K905" i="2"/>
  <c r="J905" i="4"/>
  <c r="G905" i="6" s="1"/>
  <c r="G905" i="3"/>
  <c r="H905" i="4" s="1"/>
  <c r="E905" i="6" s="1"/>
  <c r="K889" i="2"/>
  <c r="J889" i="4"/>
  <c r="G889" i="6" s="1"/>
  <c r="G889" i="3"/>
  <c r="H889" i="4" s="1"/>
  <c r="E889" i="6" s="1"/>
  <c r="K873" i="2"/>
  <c r="J873" i="4"/>
  <c r="G873" i="6" s="1"/>
  <c r="G873" i="3"/>
  <c r="H873" i="4" s="1"/>
  <c r="E873" i="6" s="1"/>
  <c r="K857" i="2"/>
  <c r="J857" i="4"/>
  <c r="G857" i="6" s="1"/>
  <c r="G857" i="3"/>
  <c r="H857" i="4" s="1"/>
  <c r="E857" i="6" s="1"/>
  <c r="K841" i="2"/>
  <c r="J841" i="4"/>
  <c r="G841" i="6" s="1"/>
  <c r="G841" i="3"/>
  <c r="H841" i="4" s="1"/>
  <c r="E841" i="6" s="1"/>
  <c r="K825" i="2"/>
  <c r="J825" i="4"/>
  <c r="G825" i="6" s="1"/>
  <c r="G825" i="3"/>
  <c r="H825" i="4" s="1"/>
  <c r="E825" i="6" s="1"/>
  <c r="K809" i="2"/>
  <c r="J809" i="4"/>
  <c r="G809" i="6" s="1"/>
  <c r="G809" i="3"/>
  <c r="H809" i="4" s="1"/>
  <c r="E809" i="6" s="1"/>
  <c r="K793" i="2"/>
  <c r="J793" i="4"/>
  <c r="G793" i="6" s="1"/>
  <c r="G793" i="3"/>
  <c r="H793" i="4" s="1"/>
  <c r="E793" i="6" s="1"/>
  <c r="K777" i="2"/>
  <c r="J777" i="4"/>
  <c r="G777" i="6" s="1"/>
  <c r="G777" i="3"/>
  <c r="H777" i="4" s="1"/>
  <c r="E777" i="6" s="1"/>
  <c r="K761" i="2"/>
  <c r="G761" i="3"/>
  <c r="H761" i="4" s="1"/>
  <c r="E761" i="6" s="1"/>
  <c r="J761" i="4"/>
  <c r="G761" i="6" s="1"/>
  <c r="K745" i="2"/>
  <c r="G745" i="3"/>
  <c r="H745" i="4" s="1"/>
  <c r="E745" i="6" s="1"/>
  <c r="J745" i="4"/>
  <c r="G745" i="6" s="1"/>
  <c r="K729" i="2"/>
  <c r="G729" i="3"/>
  <c r="H729" i="4" s="1"/>
  <c r="E729" i="6" s="1"/>
  <c r="J729" i="4"/>
  <c r="G729" i="6" s="1"/>
  <c r="K713" i="2"/>
  <c r="G713" i="3"/>
  <c r="H713" i="4" s="1"/>
  <c r="E713" i="6" s="1"/>
  <c r="J713" i="4"/>
  <c r="G713" i="6" s="1"/>
  <c r="K697" i="2"/>
  <c r="G697" i="3"/>
  <c r="H697" i="4" s="1"/>
  <c r="E697" i="6" s="1"/>
  <c r="J697" i="4"/>
  <c r="G697" i="6" s="1"/>
  <c r="K681" i="2"/>
  <c r="G681" i="3"/>
  <c r="H681" i="4" s="1"/>
  <c r="E681" i="6" s="1"/>
  <c r="J681" i="4"/>
  <c r="G681" i="6" s="1"/>
  <c r="K665" i="2"/>
  <c r="G665" i="3"/>
  <c r="H665" i="4" s="1"/>
  <c r="E665" i="6" s="1"/>
  <c r="J665" i="4"/>
  <c r="G665" i="6" s="1"/>
  <c r="K649" i="2"/>
  <c r="G649" i="3"/>
  <c r="H649" i="4" s="1"/>
  <c r="E649" i="6" s="1"/>
  <c r="J649" i="4"/>
  <c r="G649" i="6" s="1"/>
  <c r="K633" i="2"/>
  <c r="G633" i="3"/>
  <c r="H633" i="4" s="1"/>
  <c r="E633" i="6" s="1"/>
  <c r="J633" i="4"/>
  <c r="G633" i="6" s="1"/>
  <c r="K617" i="2"/>
  <c r="G617" i="3"/>
  <c r="H617" i="4" s="1"/>
  <c r="E617" i="6" s="1"/>
  <c r="J617" i="4"/>
  <c r="G617" i="6" s="1"/>
  <c r="K601" i="2"/>
  <c r="G601" i="3"/>
  <c r="H601" i="4" s="1"/>
  <c r="E601" i="6" s="1"/>
  <c r="J601" i="4"/>
  <c r="G601" i="6" s="1"/>
  <c r="K585" i="2"/>
  <c r="G585" i="3"/>
  <c r="H585" i="4" s="1"/>
  <c r="E585" i="6" s="1"/>
  <c r="J585" i="4"/>
  <c r="G585" i="6" s="1"/>
  <c r="K569" i="2"/>
  <c r="G569" i="3"/>
  <c r="H569" i="4" s="1"/>
  <c r="E569" i="6" s="1"/>
  <c r="J569" i="4"/>
  <c r="G569" i="6" s="1"/>
  <c r="K553" i="2"/>
  <c r="G553" i="3"/>
  <c r="H553" i="4" s="1"/>
  <c r="E553" i="6" s="1"/>
  <c r="J553" i="4"/>
  <c r="G553" i="6" s="1"/>
  <c r="K537" i="2"/>
  <c r="G537" i="3"/>
  <c r="H537" i="4" s="1"/>
  <c r="E537" i="6" s="1"/>
  <c r="J537" i="4"/>
  <c r="G537" i="6" s="1"/>
  <c r="K521" i="2"/>
  <c r="G521" i="3"/>
  <c r="H521" i="4" s="1"/>
  <c r="E521" i="6" s="1"/>
  <c r="J521" i="4"/>
  <c r="G521" i="6" s="1"/>
  <c r="K505" i="2"/>
  <c r="G505" i="3"/>
  <c r="H505" i="4" s="1"/>
  <c r="E505" i="6" s="1"/>
  <c r="J505" i="4"/>
  <c r="G505" i="6" s="1"/>
  <c r="K489" i="2"/>
  <c r="G489" i="3"/>
  <c r="H489" i="4" s="1"/>
  <c r="E489" i="6" s="1"/>
  <c r="J489" i="4"/>
  <c r="G489" i="6" s="1"/>
  <c r="K473" i="2"/>
  <c r="G473" i="3"/>
  <c r="H473" i="4" s="1"/>
  <c r="E473" i="6" s="1"/>
  <c r="J473" i="4"/>
  <c r="G473" i="6" s="1"/>
  <c r="K457" i="2"/>
  <c r="G457" i="3"/>
  <c r="H457" i="4" s="1"/>
  <c r="E457" i="6" s="1"/>
  <c r="J457" i="4"/>
  <c r="G457" i="6" s="1"/>
  <c r="K441" i="2"/>
  <c r="G441" i="3"/>
  <c r="H441" i="4" s="1"/>
  <c r="E441" i="6" s="1"/>
  <c r="J441" i="4"/>
  <c r="G441" i="6" s="1"/>
  <c r="K425" i="2"/>
  <c r="G425" i="3"/>
  <c r="H425" i="4" s="1"/>
  <c r="E425" i="6" s="1"/>
  <c r="J425" i="4"/>
  <c r="G425" i="6" s="1"/>
  <c r="K2239" i="2"/>
  <c r="G2239" i="3"/>
  <c r="H2239" i="4" s="1"/>
  <c r="E2239" i="6" s="1"/>
  <c r="G1445" i="3"/>
  <c r="H1445" i="4" s="1"/>
  <c r="E1445" i="6" s="1"/>
  <c r="G1428" i="3"/>
  <c r="H1428" i="4" s="1"/>
  <c r="E1428" i="6" s="1"/>
  <c r="G1412" i="3"/>
  <c r="H1412" i="4" s="1"/>
  <c r="E1412" i="6" s="1"/>
  <c r="G1396" i="3"/>
  <c r="H1396" i="4" s="1"/>
  <c r="E1396" i="6" s="1"/>
  <c r="G1380" i="3"/>
  <c r="H1380" i="4" s="1"/>
  <c r="E1380" i="6" s="1"/>
  <c r="G1364" i="3"/>
  <c r="H1364" i="4" s="1"/>
  <c r="E1364" i="6" s="1"/>
  <c r="G1348" i="3"/>
  <c r="H1348" i="4" s="1"/>
  <c r="E1348" i="6" s="1"/>
  <c r="G1332" i="3"/>
  <c r="H1332" i="4" s="1"/>
  <c r="E1332" i="6" s="1"/>
  <c r="G1316" i="3"/>
  <c r="H1316" i="4" s="1"/>
  <c r="E1316" i="6" s="1"/>
  <c r="G1300" i="3"/>
  <c r="H1300" i="4" s="1"/>
  <c r="E1300" i="6" s="1"/>
  <c r="G1284" i="3"/>
  <c r="H1284" i="4" s="1"/>
  <c r="E1284" i="6" s="1"/>
  <c r="G1268" i="3"/>
  <c r="H1268" i="4" s="1"/>
  <c r="E1268" i="6" s="1"/>
  <c r="G1252" i="3"/>
  <c r="H1252" i="4" s="1"/>
  <c r="E1252" i="6" s="1"/>
  <c r="G408" i="3"/>
  <c r="H408" i="4" s="1"/>
  <c r="E408" i="6" s="1"/>
  <c r="G392" i="3"/>
  <c r="H392" i="4" s="1"/>
  <c r="E392" i="6" s="1"/>
  <c r="G376" i="3"/>
  <c r="H376" i="4" s="1"/>
  <c r="E376" i="6" s="1"/>
  <c r="G360" i="3"/>
  <c r="H360" i="4" s="1"/>
  <c r="E360" i="6" s="1"/>
  <c r="G344" i="3"/>
  <c r="H344" i="4" s="1"/>
  <c r="E344" i="6" s="1"/>
  <c r="I2222" i="3"/>
  <c r="I2190" i="3"/>
  <c r="I2158" i="3"/>
  <c r="I2126" i="3"/>
  <c r="I200" i="3"/>
  <c r="I196" i="3"/>
  <c r="I2089" i="3"/>
  <c r="I2218" i="3"/>
  <c r="I2186" i="3"/>
  <c r="I2154" i="3"/>
  <c r="I2122" i="3"/>
  <c r="I2206" i="3"/>
  <c r="I2174" i="3"/>
  <c r="I2142" i="3"/>
  <c r="I2110" i="3"/>
  <c r="I2085" i="3"/>
  <c r="I2084" i="3"/>
  <c r="I2082" i="3"/>
  <c r="I2081" i="3"/>
  <c r="I2078" i="3"/>
  <c r="I2077" i="3"/>
  <c r="I2076" i="3"/>
  <c r="I2073" i="3"/>
  <c r="I2070" i="3"/>
  <c r="I2069" i="3"/>
  <c r="I2066" i="3"/>
  <c r="I2064" i="3"/>
  <c r="I2062" i="3"/>
  <c r="I2061" i="3"/>
  <c r="I2060" i="3"/>
  <c r="I2059" i="3"/>
  <c r="I2049" i="3"/>
  <c r="I2044" i="3"/>
  <c r="I2042" i="3"/>
  <c r="I2041" i="3"/>
  <c r="I2040" i="3"/>
  <c r="I2038" i="3"/>
  <c r="I2034" i="3"/>
  <c r="I2032" i="3"/>
  <c r="I2030" i="3"/>
  <c r="I2028" i="3"/>
  <c r="I2024" i="3"/>
  <c r="I2023" i="3"/>
  <c r="I2017" i="3"/>
  <c r="I2013" i="3"/>
  <c r="I2011" i="3"/>
  <c r="I2010" i="3"/>
  <c r="I2008" i="3"/>
  <c r="I2006" i="3"/>
  <c r="I2004" i="3"/>
  <c r="I2001" i="3"/>
  <c r="I1999" i="3"/>
  <c r="I1998" i="3"/>
  <c r="I1996" i="3"/>
  <c r="I1993" i="3"/>
  <c r="I1992" i="3"/>
  <c r="I1990" i="3"/>
  <c r="I1989" i="3"/>
  <c r="I1988" i="3"/>
  <c r="I1986" i="3"/>
  <c r="I1982" i="3"/>
  <c r="I1977" i="3"/>
  <c r="I1973" i="3"/>
  <c r="I1970" i="3"/>
  <c r="I1964" i="3"/>
  <c r="I1958" i="3"/>
  <c r="I1957" i="3"/>
  <c r="I1953" i="3"/>
  <c r="I1952" i="3"/>
  <c r="I1950" i="3"/>
  <c r="I1949" i="3"/>
  <c r="I1946" i="3"/>
  <c r="I1945" i="3"/>
  <c r="I1942" i="3"/>
  <c r="I1936" i="3"/>
  <c r="I1935" i="3"/>
  <c r="I1932" i="3"/>
  <c r="I1929" i="3"/>
  <c r="I1926" i="3"/>
  <c r="I1921" i="3"/>
  <c r="I1918" i="3"/>
  <c r="I1914" i="3"/>
  <c r="I1910" i="3"/>
  <c r="I1908" i="3"/>
  <c r="I1902" i="3"/>
  <c r="I1898" i="3"/>
  <c r="I1892" i="3"/>
  <c r="I1890" i="3"/>
  <c r="I1887" i="3"/>
  <c r="I1886" i="3"/>
  <c r="I1885" i="3"/>
  <c r="I1880" i="3"/>
  <c r="I1878" i="3"/>
  <c r="I1877" i="3"/>
  <c r="I1872" i="3"/>
  <c r="I1869" i="3"/>
  <c r="I1868" i="3"/>
  <c r="I1865" i="3"/>
  <c r="I1861" i="3"/>
  <c r="I1856" i="3"/>
  <c r="I1853" i="3"/>
  <c r="I1850" i="3"/>
  <c r="I1848" i="3"/>
  <c r="I1846" i="3"/>
  <c r="I1838" i="3"/>
  <c r="I1836" i="3"/>
  <c r="I1835" i="3"/>
  <c r="I1833" i="3"/>
  <c r="I1826" i="3"/>
  <c r="I1825" i="3"/>
  <c r="I1821" i="3"/>
  <c r="I1820" i="3"/>
  <c r="I1816" i="3"/>
  <c r="I1813" i="3"/>
  <c r="I1812" i="3"/>
  <c r="I1809" i="3"/>
  <c r="I1808" i="3"/>
  <c r="I1806" i="3"/>
  <c r="I1805" i="3"/>
  <c r="I1804" i="3"/>
  <c r="I1802" i="3"/>
  <c r="I1800" i="3"/>
  <c r="I1795" i="3"/>
  <c r="I1793" i="3"/>
  <c r="I1785" i="3"/>
  <c r="I1784" i="3"/>
  <c r="I1782" i="3"/>
  <c r="I1781" i="3"/>
  <c r="I1778" i="3"/>
  <c r="I1772" i="3"/>
  <c r="I1769" i="3"/>
  <c r="I1768" i="3"/>
  <c r="I1766" i="3"/>
  <c r="I1765" i="3"/>
  <c r="I1764" i="3"/>
  <c r="I1761" i="3"/>
  <c r="I1757" i="3"/>
  <c r="I1756" i="3"/>
  <c r="I1750" i="3"/>
  <c r="I1748" i="3"/>
  <c r="I1746" i="3"/>
  <c r="I1745" i="3"/>
  <c r="I1742" i="3"/>
  <c r="I1740" i="3"/>
  <c r="I1736" i="3"/>
  <c r="I1734" i="3"/>
  <c r="I1729" i="3"/>
  <c r="I1725" i="3"/>
  <c r="I1720" i="3"/>
  <c r="I1717" i="3"/>
  <c r="I1716" i="3"/>
  <c r="I1709" i="3"/>
  <c r="I1706" i="3"/>
  <c r="I1704" i="3"/>
  <c r="I1702" i="3"/>
  <c r="I1701" i="3"/>
  <c r="I1700" i="3"/>
  <c r="I1698" i="3"/>
  <c r="I1697" i="3"/>
  <c r="I1694" i="3"/>
  <c r="I1690" i="3"/>
  <c r="I1688" i="3"/>
  <c r="I1686" i="3"/>
  <c r="I1685" i="3"/>
  <c r="I1682" i="3"/>
  <c r="I1681" i="3"/>
  <c r="I1677" i="3"/>
  <c r="I1674" i="3"/>
  <c r="I1673" i="3"/>
  <c r="I1672" i="3"/>
  <c r="I1670" i="3"/>
  <c r="I1666" i="3"/>
  <c r="I1664" i="3"/>
  <c r="I1662" i="3"/>
  <c r="I1661" i="3"/>
  <c r="I1658" i="3"/>
  <c r="I1656" i="3"/>
  <c r="I1655" i="3"/>
  <c r="I1654" i="3"/>
  <c r="I1650" i="3"/>
  <c r="I1649" i="3"/>
  <c r="I1648" i="3"/>
  <c r="I1645" i="3"/>
  <c r="I1644" i="3"/>
  <c r="I1642" i="3"/>
  <c r="I1641" i="3"/>
  <c r="I1638" i="3"/>
  <c r="I1633" i="3"/>
  <c r="I1630" i="3"/>
  <c r="I1626" i="3"/>
  <c r="I1624" i="3"/>
  <c r="I1617" i="3"/>
  <c r="I1613" i="3"/>
  <c r="I1608" i="3"/>
  <c r="I1601" i="3"/>
  <c r="I1598" i="3"/>
  <c r="I1596" i="3"/>
  <c r="I1595" i="3"/>
  <c r="I1594" i="3"/>
  <c r="I1590" i="3"/>
  <c r="I1583" i="3"/>
  <c r="I1581" i="3"/>
  <c r="I1577" i="3"/>
  <c r="I1574" i="3"/>
  <c r="I1569" i="3"/>
  <c r="I1567" i="3"/>
  <c r="I1564" i="3"/>
  <c r="I1562" i="3"/>
  <c r="I1560" i="3"/>
  <c r="I1555" i="3"/>
  <c r="I1552" i="3"/>
  <c r="I1548" i="3"/>
  <c r="I1546" i="3"/>
  <c r="I1544" i="3"/>
  <c r="I1542" i="3"/>
  <c r="I1536" i="3"/>
  <c r="I1534" i="3"/>
  <c r="I1528" i="3"/>
  <c r="I1526" i="3"/>
  <c r="I1520" i="3"/>
  <c r="I1513" i="3"/>
  <c r="I1510" i="3"/>
  <c r="I1505" i="3"/>
  <c r="I1498" i="3"/>
  <c r="I1494" i="3"/>
  <c r="I1490" i="3"/>
  <c r="I1486" i="3"/>
  <c r="I1485" i="3"/>
  <c r="I1484" i="3"/>
  <c r="I1480" i="3"/>
  <c r="I1475" i="3"/>
  <c r="I1472" i="3"/>
  <c r="I1458" i="3"/>
  <c r="I1455" i="3"/>
  <c r="I1454" i="3"/>
  <c r="I1442" i="3"/>
  <c r="I1440" i="3"/>
  <c r="I1438" i="3"/>
  <c r="I1436" i="3"/>
  <c r="I1434" i="3"/>
  <c r="I1432" i="3"/>
  <c r="I1430" i="3"/>
  <c r="I1426" i="3"/>
  <c r="I1419" i="3"/>
  <c r="I1418" i="3"/>
  <c r="I1416" i="3"/>
  <c r="I1408" i="3"/>
  <c r="I1404" i="3"/>
  <c r="I1402" i="3"/>
  <c r="I1401" i="3"/>
  <c r="I1400" i="3"/>
  <c r="I1398" i="3"/>
  <c r="I1394" i="3"/>
  <c r="I1390" i="3"/>
  <c r="I1388" i="3"/>
  <c r="I1383" i="3"/>
  <c r="I1382" i="3"/>
  <c r="I1376" i="3"/>
  <c r="I1374" i="3"/>
  <c r="I1373" i="3"/>
  <c r="I1372" i="3"/>
  <c r="I1362" i="3"/>
  <c r="I1360" i="3"/>
  <c r="I1354" i="3"/>
  <c r="I1350" i="3"/>
  <c r="I1346" i="3"/>
  <c r="I1345" i="3"/>
  <c r="I1344" i="3"/>
  <c r="I1342" i="3"/>
  <c r="I1340" i="3"/>
  <c r="I1334" i="3"/>
  <c r="I1330" i="3"/>
  <c r="I1328" i="3"/>
  <c r="I1326" i="3"/>
  <c r="I1325" i="3"/>
  <c r="I1324" i="3"/>
  <c r="I1321" i="3"/>
  <c r="I1320" i="3"/>
  <c r="I1318" i="3"/>
  <c r="I1312" i="3"/>
  <c r="I1310" i="3"/>
  <c r="I1306" i="3"/>
  <c r="I1304" i="3"/>
  <c r="I1298" i="3"/>
  <c r="I1294" i="3"/>
  <c r="I1292" i="3"/>
  <c r="I1291" i="3"/>
  <c r="I1289" i="3"/>
  <c r="I1286" i="3"/>
  <c r="I1282" i="3"/>
  <c r="I1280" i="3"/>
  <c r="I1278" i="3"/>
  <c r="I1276" i="3"/>
  <c r="I1266" i="3"/>
  <c r="I1264" i="3"/>
  <c r="I1262" i="3"/>
  <c r="I1261" i="3"/>
  <c r="I1260" i="3"/>
  <c r="I1258" i="3"/>
  <c r="I1254" i="3"/>
  <c r="I1251" i="3"/>
  <c r="I1250" i="3"/>
  <c r="I1248" i="3"/>
  <c r="I1245" i="3"/>
  <c r="I1244" i="3"/>
  <c r="I1242" i="3"/>
  <c r="I1238" i="3"/>
  <c r="I1226" i="3"/>
  <c r="I1220" i="3"/>
  <c r="I1218" i="3"/>
  <c r="I1214" i="3"/>
  <c r="I1212" i="3"/>
  <c r="I1210" i="3"/>
  <c r="I1206" i="3"/>
  <c r="I1202" i="3"/>
  <c r="I1198" i="3"/>
  <c r="I1196" i="3"/>
  <c r="I1189" i="3"/>
  <c r="I1186" i="3"/>
  <c r="I1182" i="3"/>
  <c r="I1178" i="3"/>
  <c r="I1174" i="3"/>
  <c r="I1172" i="3"/>
  <c r="I1166" i="3"/>
  <c r="I1164" i="3"/>
  <c r="I1163" i="3"/>
  <c r="I1156" i="3"/>
  <c r="I1150" i="3"/>
  <c r="I1149" i="3"/>
  <c r="I1148" i="3"/>
  <c r="I1141" i="3"/>
  <c r="I1140" i="3"/>
  <c r="I1138" i="3"/>
  <c r="I1134" i="3"/>
  <c r="I1132" i="3"/>
  <c r="I1130" i="3"/>
  <c r="I1125" i="3"/>
  <c r="I1124" i="3"/>
  <c r="I1122" i="3"/>
  <c r="I1117" i="3"/>
  <c r="I1114" i="3"/>
  <c r="I1110" i="3"/>
  <c r="I1106" i="3"/>
  <c r="I1102" i="3"/>
  <c r="I1098" i="3"/>
  <c r="I1094" i="3"/>
  <c r="I1092" i="3"/>
  <c r="I1086" i="3"/>
  <c r="I1085" i="3"/>
  <c r="I1082" i="3"/>
  <c r="I1078" i="3"/>
  <c r="I1077" i="3"/>
  <c r="I1070" i="3"/>
  <c r="I1068" i="3"/>
  <c r="I1058" i="3"/>
  <c r="I1054" i="3"/>
  <c r="I1053" i="3"/>
  <c r="I1052" i="3"/>
  <c r="I1046" i="3"/>
  <c r="I1044" i="3"/>
  <c r="I1039" i="3"/>
  <c r="I1037" i="3"/>
  <c r="I1034" i="3"/>
  <c r="I1030" i="3"/>
  <c r="I1029" i="3"/>
  <c r="I1028" i="3"/>
  <c r="I1020" i="3"/>
  <c r="I1014" i="3"/>
  <c r="I1003" i="3"/>
  <c r="I999" i="3"/>
  <c r="I998" i="3"/>
  <c r="I995" i="3"/>
  <c r="I989" i="3"/>
  <c r="I987" i="3"/>
  <c r="I981" i="3"/>
  <c r="I979" i="3"/>
  <c r="I978" i="3"/>
  <c r="I975" i="3"/>
  <c r="I973" i="3"/>
  <c r="I971" i="3"/>
  <c r="I967" i="3"/>
  <c r="I965" i="3"/>
  <c r="I963" i="3"/>
  <c r="I958" i="3"/>
  <c r="I957" i="3"/>
  <c r="I949" i="3"/>
  <c r="I947" i="3"/>
  <c r="I946" i="3"/>
  <c r="I943" i="3"/>
  <c r="I941" i="3"/>
  <c r="I939" i="3"/>
  <c r="I938" i="3"/>
  <c r="I935" i="3"/>
  <c r="I933" i="3"/>
  <c r="I930" i="3"/>
  <c r="I927" i="3"/>
  <c r="I925" i="3"/>
  <c r="I923" i="3"/>
  <c r="I918" i="3"/>
  <c r="I917" i="3"/>
  <c r="I915" i="3"/>
  <c r="I911" i="3"/>
  <c r="I909" i="3"/>
  <c r="I907" i="3"/>
  <c r="I903" i="3"/>
  <c r="I901" i="3"/>
  <c r="I895" i="3"/>
  <c r="I894" i="3"/>
  <c r="I891" i="3"/>
  <c r="I887" i="3"/>
  <c r="I885" i="3"/>
  <c r="I877" i="3"/>
  <c r="I875" i="3"/>
  <c r="I874" i="3"/>
  <c r="I871" i="3"/>
  <c r="I863" i="3"/>
  <c r="I859" i="3"/>
  <c r="I854" i="3"/>
  <c r="I847" i="3"/>
  <c r="I846" i="3"/>
  <c r="I843" i="3"/>
  <c r="I838" i="3"/>
  <c r="I837" i="3"/>
  <c r="I831" i="3"/>
  <c r="I829" i="3"/>
  <c r="I826" i="3"/>
  <c r="I823" i="3"/>
  <c r="I815" i="3"/>
  <c r="I813" i="3"/>
  <c r="I811" i="3"/>
  <c r="I810" i="3"/>
  <c r="I805" i="3"/>
  <c r="I794" i="3"/>
  <c r="I779" i="3"/>
  <c r="I778" i="3"/>
  <c r="I775" i="3"/>
  <c r="I773" i="3"/>
  <c r="I766" i="3"/>
  <c r="I759" i="3"/>
  <c r="I757" i="3"/>
  <c r="I756" i="3"/>
  <c r="I754" i="3"/>
  <c r="I751" i="3"/>
  <c r="I747" i="3"/>
  <c r="I741" i="3"/>
  <c r="I739" i="3"/>
  <c r="I735" i="3"/>
  <c r="I733" i="3"/>
  <c r="I731" i="3"/>
  <c r="I725" i="3"/>
  <c r="I719" i="3"/>
  <c r="I718" i="3"/>
  <c r="I715" i="3"/>
  <c r="I711" i="3"/>
  <c r="I709" i="3"/>
  <c r="I699" i="3"/>
  <c r="I691" i="3"/>
  <c r="I687" i="3"/>
  <c r="I685" i="3"/>
  <c r="I679" i="3"/>
  <c r="I676" i="3"/>
  <c r="I669" i="3"/>
  <c r="I667" i="3"/>
  <c r="I663" i="3"/>
  <c r="I661" i="3"/>
  <c r="I659" i="3"/>
  <c r="I651" i="3"/>
  <c r="I650" i="3"/>
  <c r="I645" i="3"/>
  <c r="I631" i="3"/>
  <c r="I629" i="3"/>
  <c r="I627" i="3"/>
  <c r="I623" i="3"/>
  <c r="I621" i="3"/>
  <c r="I613" i="3"/>
  <c r="I611" i="3"/>
  <c r="I606" i="3"/>
  <c r="I597" i="3"/>
  <c r="I594" i="3"/>
  <c r="I591" i="3"/>
  <c r="I589" i="3"/>
  <c r="I587" i="3"/>
  <c r="I581" i="3"/>
  <c r="I571" i="3"/>
  <c r="I566" i="3"/>
  <c r="I565" i="3"/>
  <c r="I562" i="3"/>
  <c r="I559" i="3"/>
  <c r="I557" i="3"/>
  <c r="I555" i="3"/>
  <c r="I550" i="3"/>
  <c r="I549" i="3"/>
  <c r="I547" i="3"/>
  <c r="I546" i="3"/>
  <c r="I542" i="3"/>
  <c r="I533" i="3"/>
  <c r="I531" i="3"/>
  <c r="I525" i="3"/>
  <c r="I519" i="3"/>
  <c r="I517" i="3"/>
  <c r="I515" i="3"/>
  <c r="I514" i="3"/>
  <c r="I511" i="3"/>
  <c r="I509" i="3"/>
  <c r="I503" i="3"/>
  <c r="I502" i="3"/>
  <c r="I501" i="3"/>
  <c r="I495" i="3"/>
  <c r="I494" i="3"/>
  <c r="I493" i="3"/>
  <c r="I487" i="3"/>
  <c r="I486" i="3"/>
  <c r="I485" i="3"/>
  <c r="I479" i="3"/>
  <c r="I471" i="3"/>
  <c r="I470" i="3"/>
  <c r="I467" i="3"/>
  <c r="I461" i="3"/>
  <c r="I459" i="3"/>
  <c r="I458" i="3"/>
  <c r="I453" i="3"/>
  <c r="I447" i="3"/>
  <c r="I446" i="3"/>
  <c r="I445" i="3"/>
  <c r="I443" i="3"/>
  <c r="I439" i="3"/>
  <c r="I437" i="3"/>
  <c r="I419" i="3"/>
  <c r="I380" i="3"/>
  <c r="I356" i="3"/>
  <c r="I340" i="3"/>
  <c r="I336" i="3"/>
  <c r="I320" i="3"/>
  <c r="I312" i="3"/>
  <c r="I300" i="3"/>
  <c r="I292" i="3"/>
  <c r="I288" i="3"/>
  <c r="I280" i="3"/>
  <c r="I264" i="3"/>
  <c r="I260" i="3"/>
  <c r="I256" i="3"/>
  <c r="I252" i="3"/>
  <c r="I240" i="3"/>
  <c r="I224" i="3"/>
  <c r="I212" i="3"/>
  <c r="I208" i="3"/>
  <c r="I192" i="3"/>
  <c r="I180" i="3"/>
  <c r="I168" i="3"/>
  <c r="I164" i="3"/>
  <c r="I160" i="3"/>
  <c r="I156" i="3"/>
  <c r="I140" i="3"/>
  <c r="I136" i="3"/>
  <c r="I128" i="3"/>
  <c r="I120" i="3"/>
  <c r="I112" i="3"/>
  <c r="I2080" i="3"/>
  <c r="I2075" i="3"/>
  <c r="I2074" i="3"/>
  <c r="I2072" i="3"/>
  <c r="I2068" i="3"/>
  <c r="I2065" i="3"/>
  <c r="I2063" i="3"/>
  <c r="I2058" i="3"/>
  <c r="I2057" i="3"/>
  <c r="I2054" i="3"/>
  <c r="I2053" i="3"/>
  <c r="I2050" i="3"/>
  <c r="I2048" i="3"/>
  <c r="I2046" i="3"/>
  <c r="I2045" i="3"/>
  <c r="I2037" i="3"/>
  <c r="I2036" i="3"/>
  <c r="I2035" i="3"/>
  <c r="I2033" i="3"/>
  <c r="I2031" i="3"/>
  <c r="I2029" i="3"/>
  <c r="I2027" i="3"/>
  <c r="I2026" i="3"/>
  <c r="I2025" i="3"/>
  <c r="I2022" i="3"/>
  <c r="I2021" i="3"/>
  <c r="I2020" i="3"/>
  <c r="I2018" i="3"/>
  <c r="I2016" i="3"/>
  <c r="I2015" i="3"/>
  <c r="I2014" i="3"/>
  <c r="I2005" i="3"/>
  <c r="I2002" i="3"/>
  <c r="I2000" i="3"/>
  <c r="I1997" i="3"/>
  <c r="I1994" i="3"/>
  <c r="I1987" i="3"/>
  <c r="I1985" i="3"/>
  <c r="I1984" i="3"/>
  <c r="I1981" i="3"/>
  <c r="I1980" i="3"/>
  <c r="I1979" i="3"/>
  <c r="I1978" i="3"/>
  <c r="I1976" i="3"/>
  <c r="I1974" i="3"/>
  <c r="I1972" i="3"/>
  <c r="I1966" i="3"/>
  <c r="I1965" i="3"/>
  <c r="I1962" i="3"/>
  <c r="I1961" i="3"/>
  <c r="I1960" i="3"/>
  <c r="I1956" i="3"/>
  <c r="I1954" i="3"/>
  <c r="I1948" i="3"/>
  <c r="I1944" i="3"/>
  <c r="I1943" i="3"/>
  <c r="I1941" i="3"/>
  <c r="I1940" i="3"/>
  <c r="I1938" i="3"/>
  <c r="I1937" i="3"/>
  <c r="I1934" i="3"/>
  <c r="I1933" i="3"/>
  <c r="I1930" i="3"/>
  <c r="I1925" i="3"/>
  <c r="I1923" i="3"/>
  <c r="I1922" i="3"/>
  <c r="I1920" i="3"/>
  <c r="I1917" i="3"/>
  <c r="I1916" i="3"/>
  <c r="I1915" i="3"/>
  <c r="I1913" i="3"/>
  <c r="I1912" i="3"/>
  <c r="I1909" i="3"/>
  <c r="I1906" i="3"/>
  <c r="I1905" i="3"/>
  <c r="I1904" i="3"/>
  <c r="I1901" i="3"/>
  <c r="I1900" i="3"/>
  <c r="I1899" i="3"/>
  <c r="I1897" i="3"/>
  <c r="I1896" i="3"/>
  <c r="I1894" i="3"/>
  <c r="I1893" i="3"/>
  <c r="I1891" i="3"/>
  <c r="I1889" i="3"/>
  <c r="I1888" i="3"/>
  <c r="I1882" i="3"/>
  <c r="I1876" i="3"/>
  <c r="I1874" i="3"/>
  <c r="I1873" i="3"/>
  <c r="I1870" i="3"/>
  <c r="I1866" i="3"/>
  <c r="I1864" i="3"/>
  <c r="I1862" i="3"/>
  <c r="I1860" i="3"/>
  <c r="I1858" i="3"/>
  <c r="I1857" i="3"/>
  <c r="I1854" i="3"/>
  <c r="I1852" i="3"/>
  <c r="I1849" i="3"/>
  <c r="I1845" i="3"/>
  <c r="I1844" i="3"/>
  <c r="I1843" i="3"/>
  <c r="I1842" i="3"/>
  <c r="I1837" i="3"/>
  <c r="I1834" i="3"/>
  <c r="I1832" i="3"/>
  <c r="I1830" i="3"/>
  <c r="I1829" i="3"/>
  <c r="I1828" i="3"/>
  <c r="I1824" i="3"/>
  <c r="I1822" i="3"/>
  <c r="I1818" i="3"/>
  <c r="I1815" i="3"/>
  <c r="I1814" i="3"/>
  <c r="I1810" i="3"/>
  <c r="I1803" i="3"/>
  <c r="I1801" i="3"/>
  <c r="I1798" i="3"/>
  <c r="I1794" i="3"/>
  <c r="I1792" i="3"/>
  <c r="I1790" i="3"/>
  <c r="I1789" i="3"/>
  <c r="I1788" i="3"/>
  <c r="I1786" i="3"/>
  <c r="I1780" i="3"/>
  <c r="I1777" i="3"/>
  <c r="I1774" i="3"/>
  <c r="I1773" i="3"/>
  <c r="I1770" i="3"/>
  <c r="I1762" i="3"/>
  <c r="I1760" i="3"/>
  <c r="I1758" i="3"/>
  <c r="I1754" i="3"/>
  <c r="I1752" i="3"/>
  <c r="I1749" i="3"/>
  <c r="I1744" i="3"/>
  <c r="I1741" i="3"/>
  <c r="I1738" i="3"/>
  <c r="I1737" i="3"/>
  <c r="I1735" i="3"/>
  <c r="I1730" i="3"/>
  <c r="I1728" i="3"/>
  <c r="I1726" i="3"/>
  <c r="I1724" i="3"/>
  <c r="I1722" i="3"/>
  <c r="I1721" i="3"/>
  <c r="I1718" i="3"/>
  <c r="I1714" i="3"/>
  <c r="I1713" i="3"/>
  <c r="I1710" i="3"/>
  <c r="I1708" i="3"/>
  <c r="I1705" i="3"/>
  <c r="I1699" i="3"/>
  <c r="I1696" i="3"/>
  <c r="I1693" i="3"/>
  <c r="I1692" i="3"/>
  <c r="I1687" i="3"/>
  <c r="I1684" i="3"/>
  <c r="I1683" i="3"/>
  <c r="I1680" i="3"/>
  <c r="I1678" i="3"/>
  <c r="I1676" i="3"/>
  <c r="I1667" i="3"/>
  <c r="I1665" i="3"/>
  <c r="I1663" i="3"/>
  <c r="I1660" i="3"/>
  <c r="I1657" i="3"/>
  <c r="I1646" i="3"/>
  <c r="I1640" i="3"/>
  <c r="I1634" i="3"/>
  <c r="I1632" i="3"/>
  <c r="I1629" i="3"/>
  <c r="I1628" i="3"/>
  <c r="I1623" i="3"/>
  <c r="I1622" i="3"/>
  <c r="I1619" i="3"/>
  <c r="I1618" i="3"/>
  <c r="I1616" i="3"/>
  <c r="I1614" i="3"/>
  <c r="I1612" i="3"/>
  <c r="I1611" i="3"/>
  <c r="I1610" i="3"/>
  <c r="I1609" i="3"/>
  <c r="I1606" i="3"/>
  <c r="I1602" i="3"/>
  <c r="I1600" i="3"/>
  <c r="I1597" i="3"/>
  <c r="I1592" i="3"/>
  <c r="I1586" i="3"/>
  <c r="I1584" i="3"/>
  <c r="I1582" i="3"/>
  <c r="I1580" i="3"/>
  <c r="I1578" i="3"/>
  <c r="I1576" i="3"/>
  <c r="I1571" i="3"/>
  <c r="I1570" i="3"/>
  <c r="I1568" i="3"/>
  <c r="I1566" i="3"/>
  <c r="I1565" i="3"/>
  <c r="I1561" i="3"/>
  <c r="I1558" i="3"/>
  <c r="I1554" i="3"/>
  <c r="I1553" i="3"/>
  <c r="I1550" i="3"/>
  <c r="I1549" i="3"/>
  <c r="I1545" i="3"/>
  <c r="I1538" i="3"/>
  <c r="I1537" i="3"/>
  <c r="I1535" i="3"/>
  <c r="I1533" i="3"/>
  <c r="I1532" i="3"/>
  <c r="I1530" i="3"/>
  <c r="I1529" i="3"/>
  <c r="I1522" i="3"/>
  <c r="I1521" i="3"/>
  <c r="I1518" i="3"/>
  <c r="I1516" i="3"/>
  <c r="I1515" i="3"/>
  <c r="I1514" i="3"/>
  <c r="I1512" i="3"/>
  <c r="I1506" i="3"/>
  <c r="I1504" i="3"/>
  <c r="I1502" i="3"/>
  <c r="I1501" i="3"/>
  <c r="I1500" i="3"/>
  <c r="I1499" i="3"/>
  <c r="I1496" i="3"/>
  <c r="I1491" i="3"/>
  <c r="I1488" i="3"/>
  <c r="I1487" i="3"/>
  <c r="I1482" i="3"/>
  <c r="I1478" i="3"/>
  <c r="I1474" i="3"/>
  <c r="I1471" i="3"/>
  <c r="I1470" i="3"/>
  <c r="I1469" i="3"/>
  <c r="I1468" i="3"/>
  <c r="I1466" i="3"/>
  <c r="I1465" i="3"/>
  <c r="I1464" i="3"/>
  <c r="I1462" i="3"/>
  <c r="I1457" i="3"/>
  <c r="I1456" i="3"/>
  <c r="I1452" i="3"/>
  <c r="I1450" i="3"/>
  <c r="I1448" i="3"/>
  <c r="I1446" i="3"/>
  <c r="I1437" i="3"/>
  <c r="I1424" i="3"/>
  <c r="I1422" i="3"/>
  <c r="I1421" i="3"/>
  <c r="I1420" i="3"/>
  <c r="I1414" i="3"/>
  <c r="I1411" i="3"/>
  <c r="I1410" i="3"/>
  <c r="I1406" i="3"/>
  <c r="I1395" i="3"/>
  <c r="I1392" i="3"/>
  <c r="I1389" i="3"/>
  <c r="I1386" i="3"/>
  <c r="I1384" i="3"/>
  <c r="I1378" i="3"/>
  <c r="I1377" i="3"/>
  <c r="I1371" i="3"/>
  <c r="I1370" i="3"/>
  <c r="I1368" i="3"/>
  <c r="I1366" i="3"/>
  <c r="I1361" i="3"/>
  <c r="I1358" i="3"/>
  <c r="I1356" i="3"/>
  <c r="I1353" i="3"/>
  <c r="I1352" i="3"/>
  <c r="I1343" i="3"/>
  <c r="I1338" i="3"/>
  <c r="I1336" i="3"/>
  <c r="I1329" i="3"/>
  <c r="I1322" i="3"/>
  <c r="I1314" i="3"/>
  <c r="I1311" i="3"/>
  <c r="I1309" i="3"/>
  <c r="I1308" i="3"/>
  <c r="I1305" i="3"/>
  <c r="I1302" i="3"/>
  <c r="I1299" i="3"/>
  <c r="I1296" i="3"/>
  <c r="I1293" i="3"/>
  <c r="I1290" i="3"/>
  <c r="I1288" i="3"/>
  <c r="I1277" i="3"/>
  <c r="I1274" i="3"/>
  <c r="I1272" i="3"/>
  <c r="I1271" i="3"/>
  <c r="I1270" i="3"/>
  <c r="I1265" i="3"/>
  <c r="I1256" i="3"/>
  <c r="I1249" i="3"/>
  <c r="I1246" i="3"/>
  <c r="I1236" i="3"/>
  <c r="I1234" i="3"/>
  <c r="I1230" i="3"/>
  <c r="I1229" i="3"/>
  <c r="I1228" i="3"/>
  <c r="I1222" i="3"/>
  <c r="I1204" i="3"/>
  <c r="I1199" i="3"/>
  <c r="I1194" i="3"/>
  <c r="I1190" i="3"/>
  <c r="I1188" i="3"/>
  <c r="I1183" i="3"/>
  <c r="I1181" i="3"/>
  <c r="I1180" i="3"/>
  <c r="I1170" i="3"/>
  <c r="I1165" i="3"/>
  <c r="I1162" i="3"/>
  <c r="I1158" i="3"/>
  <c r="I1157" i="3"/>
  <c r="I1155" i="3"/>
  <c r="I1154" i="3"/>
  <c r="I1151" i="3"/>
  <c r="I1146" i="3"/>
  <c r="I1142" i="3"/>
  <c r="I1133" i="3"/>
  <c r="I1127" i="3"/>
  <c r="I1126" i="3"/>
  <c r="I1118" i="3"/>
  <c r="I1116" i="3"/>
  <c r="I1115" i="3"/>
  <c r="I1109" i="3"/>
  <c r="I1108" i="3"/>
  <c r="I1107" i="3"/>
  <c r="I1101" i="3"/>
  <c r="I1100" i="3"/>
  <c r="I1093" i="3"/>
  <c r="I1091" i="3"/>
  <c r="I1090" i="3"/>
  <c r="I1084" i="3"/>
  <c r="I1076" i="3"/>
  <c r="I1074" i="3"/>
  <c r="I1066" i="3"/>
  <c r="I1062" i="3"/>
  <c r="I1060" i="3"/>
  <c r="I1055" i="3"/>
  <c r="I1050" i="3"/>
  <c r="I1045" i="3"/>
  <c r="I1042" i="3"/>
  <c r="I1038" i="3"/>
  <c r="I1036" i="3"/>
  <c r="I1026" i="3"/>
  <c r="I1022" i="3"/>
  <c r="I1021" i="3"/>
  <c r="I1018" i="3"/>
  <c r="I1013" i="3"/>
  <c r="I1011" i="3"/>
  <c r="I1010" i="3"/>
  <c r="I1007" i="3"/>
  <c r="I1006" i="3"/>
  <c r="I1005" i="3"/>
  <c r="I997" i="3"/>
  <c r="I994" i="3"/>
  <c r="I991" i="3"/>
  <c r="I988" i="3"/>
  <c r="I983" i="3"/>
  <c r="I982" i="3"/>
  <c r="I980" i="3"/>
  <c r="I972" i="3"/>
  <c r="I966" i="3"/>
  <c r="I959" i="3"/>
  <c r="I956" i="3"/>
  <c r="I955" i="3"/>
  <c r="I954" i="3"/>
  <c r="I951" i="3"/>
  <c r="I948" i="3"/>
  <c r="I942" i="3"/>
  <c r="I934" i="3"/>
  <c r="I931" i="3"/>
  <c r="I926" i="3"/>
  <c r="I922" i="3"/>
  <c r="I919" i="3"/>
  <c r="I914" i="3"/>
  <c r="I910" i="3"/>
  <c r="I902" i="3"/>
  <c r="I899" i="3"/>
  <c r="I898" i="3"/>
  <c r="I893" i="3"/>
  <c r="I892" i="3"/>
  <c r="I886" i="3"/>
  <c r="I883" i="3"/>
  <c r="I882" i="3"/>
  <c r="I879" i="3"/>
  <c r="I869" i="3"/>
  <c r="I867" i="3"/>
  <c r="I866" i="3"/>
  <c r="I861" i="3"/>
  <c r="I858" i="3"/>
  <c r="I855" i="3"/>
  <c r="I853" i="3"/>
  <c r="I851" i="3"/>
  <c r="I850" i="3"/>
  <c r="I845" i="3"/>
  <c r="I839" i="3"/>
  <c r="I835" i="3"/>
  <c r="I834" i="3"/>
  <c r="I830" i="3"/>
  <c r="I827" i="3"/>
  <c r="I821" i="3"/>
  <c r="I819" i="3"/>
  <c r="I818" i="3"/>
  <c r="I807" i="3"/>
  <c r="I806" i="3"/>
  <c r="I803" i="3"/>
  <c r="I802" i="3"/>
  <c r="I799" i="3"/>
  <c r="I797" i="3"/>
  <c r="I795" i="3"/>
  <c r="I791" i="3"/>
  <c r="I790" i="3"/>
  <c r="I789" i="3"/>
  <c r="I787" i="3"/>
  <c r="I786" i="3"/>
  <c r="I783" i="3"/>
  <c r="I781" i="3"/>
  <c r="I772" i="3"/>
  <c r="I771" i="3"/>
  <c r="I770" i="3"/>
  <c r="I767" i="3"/>
  <c r="I765" i="3"/>
  <c r="I763" i="3"/>
  <c r="I762" i="3"/>
  <c r="I758" i="3"/>
  <c r="I755" i="3"/>
  <c r="I749" i="3"/>
  <c r="I743" i="3"/>
  <c r="I734" i="3"/>
  <c r="I732" i="3"/>
  <c r="I730" i="3"/>
  <c r="I727" i="3"/>
  <c r="I726" i="3"/>
  <c r="I723" i="3"/>
  <c r="I722" i="3"/>
  <c r="I717" i="3"/>
  <c r="I714" i="3"/>
  <c r="I710" i="3"/>
  <c r="I707" i="3"/>
  <c r="I703" i="3"/>
  <c r="I701" i="3"/>
  <c r="I698" i="3"/>
  <c r="I695" i="3"/>
  <c r="I693" i="3"/>
  <c r="I692" i="3"/>
  <c r="I683" i="3"/>
  <c r="I682" i="3"/>
  <c r="I678" i="3"/>
  <c r="I677" i="3"/>
  <c r="I675" i="3"/>
  <c r="I674" i="3"/>
  <c r="I671" i="3"/>
  <c r="I666" i="3"/>
  <c r="I662" i="3"/>
  <c r="I655" i="3"/>
  <c r="I653" i="3"/>
  <c r="I652" i="3"/>
  <c r="I647" i="3"/>
  <c r="I643" i="3"/>
  <c r="I642" i="3"/>
  <c r="I639" i="3"/>
  <c r="I638" i="3"/>
  <c r="I637" i="3"/>
  <c r="I636" i="3"/>
  <c r="I635" i="3"/>
  <c r="I622" i="3"/>
  <c r="I619" i="3"/>
  <c r="I615" i="3"/>
  <c r="I607" i="3"/>
  <c r="I605" i="3"/>
  <c r="I603" i="3"/>
  <c r="I599" i="3"/>
  <c r="I598" i="3"/>
  <c r="I595" i="3"/>
  <c r="I586" i="3"/>
  <c r="I583" i="3"/>
  <c r="I579" i="3"/>
  <c r="I575" i="3"/>
  <c r="I573" i="3"/>
  <c r="I570" i="3"/>
  <c r="I567" i="3"/>
  <c r="I563" i="3"/>
  <c r="I556" i="3"/>
  <c r="I554" i="3"/>
  <c r="I551" i="3"/>
  <c r="I548" i="3"/>
  <c r="I543" i="3"/>
  <c r="I541" i="3"/>
  <c r="I539" i="3"/>
  <c r="I538" i="3"/>
  <c r="I535" i="3"/>
  <c r="I527" i="3"/>
  <c r="I524" i="3"/>
  <c r="I523" i="3"/>
  <c r="I522" i="3"/>
  <c r="I518" i="3"/>
  <c r="I516" i="3"/>
  <c r="I510" i="3"/>
  <c r="I507" i="3"/>
  <c r="I506" i="3"/>
  <c r="I499" i="3"/>
  <c r="I498" i="3"/>
  <c r="I491" i="3"/>
  <c r="I484" i="3"/>
  <c r="I483" i="3"/>
  <c r="I478" i="3"/>
  <c r="I477" i="3"/>
  <c r="I475" i="3"/>
  <c r="I469" i="3"/>
  <c r="I463" i="3"/>
  <c r="I462" i="3"/>
  <c r="I460" i="3"/>
  <c r="I455" i="3"/>
  <c r="I454" i="3"/>
  <c r="I452" i="3"/>
  <c r="I451" i="3"/>
  <c r="I450" i="3"/>
  <c r="I438" i="3"/>
  <c r="I435" i="3"/>
  <c r="I434" i="3"/>
  <c r="I431" i="3"/>
  <c r="I429" i="3"/>
  <c r="I427" i="3"/>
  <c r="I426" i="3"/>
  <c r="I423" i="3"/>
  <c r="I421" i="3"/>
  <c r="I418" i="3"/>
  <c r="I412" i="3"/>
  <c r="I404" i="3"/>
  <c r="I396" i="3"/>
  <c r="I388" i="3"/>
  <c r="I373" i="3"/>
  <c r="I372" i="3"/>
  <c r="I364" i="3"/>
  <c r="I348" i="3"/>
  <c r="I333" i="3"/>
  <c r="I332" i="3"/>
  <c r="I328" i="3"/>
  <c r="I325" i="3"/>
  <c r="I324" i="3"/>
  <c r="I316" i="3"/>
  <c r="I313" i="3"/>
  <c r="I308" i="3"/>
  <c r="I304" i="3"/>
  <c r="I296" i="3"/>
  <c r="I285" i="3"/>
  <c r="I284" i="3"/>
  <c r="I276" i="3"/>
  <c r="I272" i="3"/>
  <c r="I268" i="3"/>
  <c r="I265" i="3"/>
  <c r="I257" i="3"/>
  <c r="I248" i="3"/>
  <c r="I244" i="3"/>
  <c r="I233" i="3"/>
  <c r="I232" i="3"/>
  <c r="I220" i="3"/>
  <c r="I216" i="3"/>
  <c r="I204" i="3"/>
  <c r="I188" i="3"/>
  <c r="I184" i="3"/>
  <c r="I176" i="3"/>
  <c r="I172" i="3"/>
  <c r="I152" i="3"/>
  <c r="I148" i="3"/>
  <c r="I144" i="3"/>
  <c r="I132" i="3"/>
  <c r="I124" i="3"/>
  <c r="I116" i="3"/>
  <c r="I2088" i="3"/>
  <c r="I2233" i="3"/>
  <c r="I2232" i="3"/>
  <c r="I2231" i="3"/>
  <c r="I2230" i="3"/>
  <c r="I2229" i="3"/>
  <c r="I2228" i="3"/>
  <c r="I2227" i="3"/>
  <c r="I2226" i="3"/>
  <c r="I2225" i="3"/>
  <c r="I2224" i="3"/>
  <c r="I2223" i="3"/>
  <c r="I2221" i="3"/>
  <c r="I2220" i="3"/>
  <c r="I2219" i="3"/>
  <c r="I2217" i="3"/>
  <c r="I2216" i="3"/>
  <c r="I2215" i="3"/>
  <c r="I2214" i="3"/>
  <c r="I2213" i="3"/>
  <c r="I2212" i="3"/>
  <c r="I2211" i="3"/>
  <c r="I2210" i="3"/>
  <c r="I2209" i="3"/>
  <c r="I2208" i="3"/>
  <c r="I2207" i="3"/>
  <c r="I2205" i="3"/>
  <c r="I2204" i="3"/>
  <c r="I2203" i="3"/>
  <c r="I2201" i="3"/>
  <c r="I2200" i="3"/>
  <c r="I2199" i="3"/>
  <c r="I2198" i="3"/>
  <c r="I2197" i="3"/>
  <c r="I2196" i="3"/>
  <c r="I2195" i="3"/>
  <c r="I2194" i="3"/>
  <c r="I2193" i="3"/>
  <c r="I2192" i="3"/>
  <c r="I2191" i="3"/>
  <c r="I2189" i="3"/>
  <c r="I2188" i="3"/>
  <c r="I2187" i="3"/>
  <c r="I2185" i="3"/>
  <c r="I2184" i="3"/>
  <c r="I2183" i="3"/>
  <c r="I2182" i="3"/>
  <c r="I2181" i="3"/>
  <c r="I2180" i="3"/>
  <c r="I2179" i="3"/>
  <c r="I2178" i="3"/>
  <c r="I2177" i="3"/>
  <c r="I2176" i="3"/>
  <c r="I2175" i="3"/>
  <c r="I2173" i="3"/>
  <c r="I2172" i="3"/>
  <c r="I2171" i="3"/>
  <c r="I2169" i="3"/>
  <c r="I2168" i="3"/>
  <c r="I2167" i="3"/>
  <c r="I2166" i="3"/>
  <c r="I2165" i="3"/>
  <c r="I2164" i="3"/>
  <c r="I2163" i="3"/>
  <c r="I2162" i="3"/>
  <c r="I2161" i="3"/>
  <c r="I2160" i="3"/>
  <c r="I2159" i="3"/>
  <c r="I2157" i="3"/>
  <c r="I2156" i="3"/>
  <c r="I2155" i="3"/>
  <c r="I2153" i="3"/>
  <c r="I2152" i="3"/>
  <c r="I2151" i="3"/>
  <c r="I2150" i="3"/>
  <c r="I2149" i="3"/>
  <c r="I2148" i="3"/>
  <c r="I2147" i="3"/>
  <c r="I2146" i="3"/>
  <c r="I2145" i="3"/>
  <c r="I2144" i="3"/>
  <c r="I2143" i="3"/>
  <c r="I2141" i="3"/>
  <c r="I2140" i="3"/>
  <c r="I2139" i="3"/>
  <c r="I2137" i="3"/>
  <c r="I2136" i="3"/>
  <c r="I2135" i="3"/>
  <c r="I2134" i="3"/>
  <c r="I2133" i="3"/>
  <c r="I2132" i="3"/>
  <c r="I2131" i="3"/>
  <c r="I2130" i="3"/>
  <c r="I2129" i="3"/>
  <c r="I2128" i="3"/>
  <c r="I2127" i="3"/>
  <c r="I2125" i="3"/>
  <c r="I2124" i="3"/>
  <c r="I2123" i="3"/>
  <c r="I2121" i="3"/>
  <c r="I2120" i="3"/>
  <c r="I2119" i="3"/>
  <c r="I2118" i="3"/>
  <c r="I2117" i="3"/>
  <c r="I2116" i="3"/>
  <c r="I2115" i="3"/>
  <c r="I2114" i="3"/>
  <c r="I2113" i="3"/>
  <c r="I2112" i="3"/>
  <c r="I2111" i="3"/>
  <c r="I2109" i="3"/>
  <c r="I2108" i="3"/>
  <c r="I2107" i="3"/>
  <c r="I2105" i="3"/>
  <c r="I2104" i="3"/>
  <c r="I2103" i="3"/>
  <c r="I2102" i="3"/>
  <c r="I2101" i="3"/>
  <c r="I2100" i="3"/>
  <c r="I2099" i="3"/>
  <c r="I2098" i="3"/>
  <c r="I2097" i="3"/>
  <c r="I2096" i="3"/>
  <c r="I2095" i="3"/>
  <c r="I2094" i="3"/>
  <c r="I2093" i="3"/>
  <c r="I2092" i="3"/>
  <c r="I2091" i="3"/>
  <c r="I2090" i="3"/>
  <c r="I2234" i="3"/>
  <c r="I2202" i="3"/>
  <c r="I2170" i="3"/>
  <c r="I2138" i="3"/>
  <c r="I2106" i="3"/>
  <c r="I108" i="3"/>
  <c r="I104" i="3"/>
  <c r="I100" i="3"/>
  <c r="I96" i="3"/>
  <c r="I92" i="3"/>
  <c r="I88" i="3"/>
  <c r="I84" i="3"/>
  <c r="I80" i="3"/>
  <c r="I76" i="3"/>
  <c r="I72" i="3"/>
  <c r="I68" i="3"/>
  <c r="I64" i="3"/>
  <c r="I60" i="3"/>
  <c r="I56" i="3"/>
  <c r="I52" i="3"/>
  <c r="I48" i="3"/>
  <c r="I44" i="3"/>
  <c r="I40" i="3"/>
  <c r="I36" i="3"/>
  <c r="I32" i="3"/>
  <c r="I28" i="3"/>
  <c r="I25" i="3"/>
  <c r="I22" i="3"/>
  <c r="I21" i="3"/>
  <c r="I17" i="3"/>
  <c r="I14" i="3"/>
  <c r="I13" i="3"/>
  <c r="I9" i="3"/>
  <c r="I6" i="3"/>
  <c r="I5" i="3"/>
  <c r="I345" i="3" l="1"/>
  <c r="J345" i="4" s="1"/>
  <c r="G345" i="6" s="1"/>
  <c r="G345" i="3"/>
  <c r="H345" i="4" s="1"/>
  <c r="E345" i="6" s="1"/>
  <c r="I393" i="3"/>
  <c r="J393" i="4" s="1"/>
  <c r="G393" i="6" s="1"/>
  <c r="G393" i="3"/>
  <c r="H393" i="4" s="1"/>
  <c r="E393" i="6" s="1"/>
  <c r="I520" i="3"/>
  <c r="J520" i="4" s="1"/>
  <c r="G520" i="6" s="1"/>
  <c r="K520" i="2"/>
  <c r="I968" i="3"/>
  <c r="J968" i="4" s="1"/>
  <c r="G968" i="6" s="1"/>
  <c r="K968" i="2"/>
  <c r="K976" i="2"/>
  <c r="I976" i="3"/>
  <c r="J976" i="4" s="1"/>
  <c r="G976" i="6" s="1"/>
  <c r="I1008" i="3"/>
  <c r="J1008" i="4" s="1"/>
  <c r="G1008" i="6" s="1"/>
  <c r="G1008" i="3"/>
  <c r="H1008" i="4" s="1"/>
  <c r="E1008" i="6" s="1"/>
  <c r="I1691" i="3"/>
  <c r="J1691" i="4" s="1"/>
  <c r="G1691" i="6" s="1"/>
  <c r="G1691" i="3"/>
  <c r="H1691" i="4" s="1"/>
  <c r="E1691" i="6" s="1"/>
  <c r="I1711" i="3"/>
  <c r="J1711" i="4" s="1"/>
  <c r="G1711" i="6" s="1"/>
  <c r="G1711" i="3"/>
  <c r="H1711" i="4" s="1"/>
  <c r="E1711" i="6" s="1"/>
  <c r="I1775" i="3"/>
  <c r="J1775" i="4" s="1"/>
  <c r="G1775" i="6" s="1"/>
  <c r="K1775" i="2"/>
  <c r="I1819" i="3"/>
  <c r="J1819" i="4" s="1"/>
  <c r="G1819" i="6" s="1"/>
  <c r="K1819" i="2"/>
  <c r="G1819" i="3"/>
  <c r="H1819" i="4" s="1"/>
  <c r="E1819" i="6" s="1"/>
  <c r="G1381" i="3"/>
  <c r="H1381" i="4" s="1"/>
  <c r="E1381" i="6" s="1"/>
  <c r="K433" i="2"/>
  <c r="I1477" i="3"/>
  <c r="J1477" i="4" s="1"/>
  <c r="G1477" i="6" s="1"/>
  <c r="I2238" i="3"/>
  <c r="J2238" i="4" s="1"/>
  <c r="G2238" i="6" s="1"/>
  <c r="G2238" i="3"/>
  <c r="H2238" i="4" s="1"/>
  <c r="E2238" i="6" s="1"/>
  <c r="I113" i="3"/>
  <c r="J113" i="4" s="1"/>
  <c r="G113" i="6" s="1"/>
  <c r="K113" i="2"/>
  <c r="G113" i="3"/>
  <c r="H113" i="4" s="1"/>
  <c r="E113" i="6" s="1"/>
  <c r="I117" i="3"/>
  <c r="J117" i="4" s="1"/>
  <c r="G117" i="6" s="1"/>
  <c r="G117" i="3"/>
  <c r="H117" i="4" s="1"/>
  <c r="E117" i="6" s="1"/>
  <c r="K117" i="2"/>
  <c r="I121" i="3"/>
  <c r="J121" i="4" s="1"/>
  <c r="G121" i="6" s="1"/>
  <c r="G121" i="3"/>
  <c r="H121" i="4" s="1"/>
  <c r="E121" i="6" s="1"/>
  <c r="I125" i="3"/>
  <c r="J125" i="4" s="1"/>
  <c r="G125" i="6" s="1"/>
  <c r="K125" i="2"/>
  <c r="G125" i="3"/>
  <c r="H125" i="4" s="1"/>
  <c r="E125" i="6" s="1"/>
  <c r="I129" i="3"/>
  <c r="J129" i="4" s="1"/>
  <c r="G129" i="6" s="1"/>
  <c r="K129" i="2"/>
  <c r="I133" i="3"/>
  <c r="J133" i="4" s="1"/>
  <c r="G133" i="6" s="1"/>
  <c r="K133" i="2"/>
  <c r="G133" i="3"/>
  <c r="H133" i="4" s="1"/>
  <c r="E133" i="6" s="1"/>
  <c r="I137" i="3"/>
  <c r="J137" i="4" s="1"/>
  <c r="G137" i="6" s="1"/>
  <c r="K137" i="2"/>
  <c r="G137" i="3"/>
  <c r="H137" i="4" s="1"/>
  <c r="E137" i="6" s="1"/>
  <c r="I141" i="3"/>
  <c r="J141" i="4" s="1"/>
  <c r="G141" i="6" s="1"/>
  <c r="G141" i="3"/>
  <c r="H141" i="4" s="1"/>
  <c r="E141" i="6" s="1"/>
  <c r="I149" i="3"/>
  <c r="J149" i="4" s="1"/>
  <c r="G149" i="6" s="1"/>
  <c r="G149" i="3"/>
  <c r="H149" i="4" s="1"/>
  <c r="E149" i="6" s="1"/>
  <c r="I153" i="3"/>
  <c r="J153" i="4" s="1"/>
  <c r="G153" i="6" s="1"/>
  <c r="K153" i="2"/>
  <c r="I157" i="3"/>
  <c r="J157" i="4" s="1"/>
  <c r="G157" i="6" s="1"/>
  <c r="K157" i="2"/>
  <c r="G157" i="3"/>
  <c r="H157" i="4" s="1"/>
  <c r="E157" i="6" s="1"/>
  <c r="I161" i="3"/>
  <c r="J161" i="4" s="1"/>
  <c r="G161" i="6" s="1"/>
  <c r="G161" i="3"/>
  <c r="H161" i="4" s="1"/>
  <c r="E161" i="6" s="1"/>
  <c r="I165" i="3"/>
  <c r="J165" i="4" s="1"/>
  <c r="G165" i="6" s="1"/>
  <c r="K165" i="2"/>
  <c r="G165" i="3"/>
  <c r="H165" i="4" s="1"/>
  <c r="E165" i="6" s="1"/>
  <c r="I169" i="3"/>
  <c r="J169" i="4" s="1"/>
  <c r="G169" i="6" s="1"/>
  <c r="K169" i="2"/>
  <c r="G169" i="3"/>
  <c r="H169" i="4" s="1"/>
  <c r="E169" i="6" s="1"/>
  <c r="I173" i="3"/>
  <c r="J173" i="4" s="1"/>
  <c r="G173" i="6" s="1"/>
  <c r="G173" i="3"/>
  <c r="H173" i="4" s="1"/>
  <c r="E173" i="6" s="1"/>
  <c r="I177" i="3"/>
  <c r="J177" i="4" s="1"/>
  <c r="G177" i="6" s="1"/>
  <c r="K177" i="2"/>
  <c r="G177" i="3"/>
  <c r="H177" i="4" s="1"/>
  <c r="E177" i="6" s="1"/>
  <c r="I181" i="3"/>
  <c r="J181" i="4" s="1"/>
  <c r="G181" i="6" s="1"/>
  <c r="G181" i="3"/>
  <c r="H181" i="4" s="1"/>
  <c r="E181" i="6" s="1"/>
  <c r="I185" i="3"/>
  <c r="J185" i="4" s="1"/>
  <c r="G185" i="6" s="1"/>
  <c r="G185" i="3"/>
  <c r="H185" i="4" s="1"/>
  <c r="E185" i="6" s="1"/>
  <c r="K185" i="2"/>
  <c r="I189" i="3"/>
  <c r="J189" i="4" s="1"/>
  <c r="G189" i="6" s="1"/>
  <c r="K189" i="2"/>
  <c r="G189" i="3"/>
  <c r="H189" i="4" s="1"/>
  <c r="E189" i="6" s="1"/>
  <c r="I193" i="3"/>
  <c r="J193" i="4" s="1"/>
  <c r="G193" i="6" s="1"/>
  <c r="K193" i="2"/>
  <c r="I241" i="3"/>
  <c r="J241" i="4" s="1"/>
  <c r="G241" i="6" s="1"/>
  <c r="G241" i="3"/>
  <c r="I337" i="3"/>
  <c r="J337" i="4" s="1"/>
  <c r="G337" i="6" s="1"/>
  <c r="K337" i="2"/>
  <c r="G337" i="3"/>
  <c r="H337" i="4" s="1"/>
  <c r="E337" i="6" s="1"/>
  <c r="I341" i="3"/>
  <c r="J341" i="4" s="1"/>
  <c r="G341" i="6" s="1"/>
  <c r="G341" i="3"/>
  <c r="I353" i="3"/>
  <c r="J353" i="4" s="1"/>
  <c r="G353" i="6" s="1"/>
  <c r="K353" i="2"/>
  <c r="G353" i="3"/>
  <c r="H353" i="4" s="1"/>
  <c r="E353" i="6" s="1"/>
  <c r="I361" i="3"/>
  <c r="J361" i="4" s="1"/>
  <c r="G361" i="6" s="1"/>
  <c r="G361" i="3"/>
  <c r="H361" i="4" s="1"/>
  <c r="E361" i="6" s="1"/>
  <c r="I369" i="3"/>
  <c r="J369" i="4" s="1"/>
  <c r="G369" i="6" s="1"/>
  <c r="K369" i="2"/>
  <c r="G369" i="3"/>
  <c r="H369" i="4" s="1"/>
  <c r="E369" i="6" s="1"/>
  <c r="I377" i="3"/>
  <c r="J377" i="4" s="1"/>
  <c r="G377" i="6" s="1"/>
  <c r="K377" i="2"/>
  <c r="G377" i="3"/>
  <c r="H377" i="4" s="1"/>
  <c r="E377" i="6" s="1"/>
  <c r="I385" i="3"/>
  <c r="J385" i="4" s="1"/>
  <c r="G385" i="6" s="1"/>
  <c r="G385" i="3"/>
  <c r="H385" i="4" s="1"/>
  <c r="E385" i="6" s="1"/>
  <c r="I401" i="3"/>
  <c r="J401" i="4" s="1"/>
  <c r="G401" i="6" s="1"/>
  <c r="G401" i="3"/>
  <c r="H401" i="4" s="1"/>
  <c r="E401" i="6" s="1"/>
  <c r="K401" i="2"/>
  <c r="I409" i="3"/>
  <c r="J409" i="4" s="1"/>
  <c r="G409" i="6" s="1"/>
  <c r="G409" i="3"/>
  <c r="H409" i="4" s="1"/>
  <c r="E409" i="6" s="1"/>
  <c r="K409" i="2"/>
  <c r="I417" i="3"/>
  <c r="J417" i="4" s="1"/>
  <c r="G417" i="6" s="1"/>
  <c r="K417" i="2"/>
  <c r="I2235" i="3"/>
  <c r="J2235" i="4" s="1"/>
  <c r="G2235" i="6" s="1"/>
  <c r="K2235" i="2"/>
  <c r="K424" i="2"/>
  <c r="I424" i="3"/>
  <c r="J424" i="4" s="1"/>
  <c r="G424" i="6" s="1"/>
  <c r="G424" i="3"/>
  <c r="H424" i="4" s="1"/>
  <c r="E424" i="6" s="1"/>
  <c r="K432" i="2"/>
  <c r="G432" i="3"/>
  <c r="H432" i="4" s="1"/>
  <c r="E432" i="6" s="1"/>
  <c r="I432" i="3"/>
  <c r="J432" i="4" s="1"/>
  <c r="G432" i="6" s="1"/>
  <c r="I440" i="3"/>
  <c r="J440" i="4" s="1"/>
  <c r="G440" i="6" s="1"/>
  <c r="G440" i="3"/>
  <c r="H440" i="4" s="1"/>
  <c r="E440" i="6" s="1"/>
  <c r="K448" i="2"/>
  <c r="G448" i="3"/>
  <c r="H448" i="4" s="1"/>
  <c r="E448" i="6" s="1"/>
  <c r="I448" i="3"/>
  <c r="J448" i="4" s="1"/>
  <c r="G448" i="6" s="1"/>
  <c r="K456" i="2"/>
  <c r="I456" i="3"/>
  <c r="J456" i="4" s="1"/>
  <c r="G456" i="6" s="1"/>
  <c r="G464" i="3"/>
  <c r="H464" i="4" s="1"/>
  <c r="E464" i="6" s="1"/>
  <c r="K464" i="2"/>
  <c r="I472" i="3"/>
  <c r="J472" i="4" s="1"/>
  <c r="G472" i="6" s="1"/>
  <c r="K472" i="2"/>
  <c r="K480" i="2"/>
  <c r="I480" i="3"/>
  <c r="J480" i="4" s="1"/>
  <c r="G480" i="6" s="1"/>
  <c r="G488" i="3"/>
  <c r="H488" i="4" s="1"/>
  <c r="E488" i="6" s="1"/>
  <c r="K488" i="2"/>
  <c r="I496" i="3"/>
  <c r="J496" i="4" s="1"/>
  <c r="G496" i="6" s="1"/>
  <c r="G496" i="3"/>
  <c r="H496" i="4" s="1"/>
  <c r="E496" i="6" s="1"/>
  <c r="I504" i="3"/>
  <c r="J504" i="4" s="1"/>
  <c r="G504" i="6" s="1"/>
  <c r="G504" i="3"/>
  <c r="H504" i="4" s="1"/>
  <c r="E504" i="6" s="1"/>
  <c r="K504" i="2"/>
  <c r="K512" i="2"/>
  <c r="G512" i="3"/>
  <c r="H512" i="4" s="1"/>
  <c r="E512" i="6" s="1"/>
  <c r="I512" i="3"/>
  <c r="J512" i="4" s="1"/>
  <c r="G512" i="6" s="1"/>
  <c r="K528" i="2"/>
  <c r="I528" i="3"/>
  <c r="J528" i="4" s="1"/>
  <c r="G528" i="6" s="1"/>
  <c r="G528" i="3"/>
  <c r="H528" i="4" s="1"/>
  <c r="E528" i="6" s="1"/>
  <c r="I536" i="3"/>
  <c r="J536" i="4" s="1"/>
  <c r="G536" i="6" s="1"/>
  <c r="K536" i="2"/>
  <c r="K544" i="2"/>
  <c r="G544" i="3"/>
  <c r="H544" i="4" s="1"/>
  <c r="E544" i="6" s="1"/>
  <c r="K552" i="2"/>
  <c r="I552" i="3"/>
  <c r="J552" i="4" s="1"/>
  <c r="G552" i="6" s="1"/>
  <c r="G552" i="3"/>
  <c r="H552" i="4" s="1"/>
  <c r="E552" i="6" s="1"/>
  <c r="K560" i="2"/>
  <c r="I560" i="3"/>
  <c r="J560" i="4" s="1"/>
  <c r="G560" i="6" s="1"/>
  <c r="I568" i="3"/>
  <c r="J568" i="4" s="1"/>
  <c r="G568" i="6" s="1"/>
  <c r="G568" i="3"/>
  <c r="H568" i="4" s="1"/>
  <c r="E568" i="6" s="1"/>
  <c r="K576" i="2"/>
  <c r="G576" i="3"/>
  <c r="H576" i="4" s="1"/>
  <c r="E576" i="6" s="1"/>
  <c r="I576" i="3"/>
  <c r="J576" i="4" s="1"/>
  <c r="G576" i="6" s="1"/>
  <c r="K584" i="2"/>
  <c r="I584" i="3"/>
  <c r="J584" i="4" s="1"/>
  <c r="G584" i="6" s="1"/>
  <c r="K592" i="2"/>
  <c r="G592" i="3"/>
  <c r="H592" i="4" s="1"/>
  <c r="E592" i="6" s="1"/>
  <c r="I600" i="3"/>
  <c r="J600" i="4" s="1"/>
  <c r="G600" i="6" s="1"/>
  <c r="K600" i="2"/>
  <c r="K608" i="2"/>
  <c r="I608" i="3"/>
  <c r="J608" i="4" s="1"/>
  <c r="G608" i="6" s="1"/>
  <c r="G608" i="3"/>
  <c r="H608" i="4" s="1"/>
  <c r="E608" i="6" s="1"/>
  <c r="G616" i="3"/>
  <c r="H616" i="4" s="1"/>
  <c r="E616" i="6" s="1"/>
  <c r="K616" i="2"/>
  <c r="I624" i="3"/>
  <c r="J624" i="4" s="1"/>
  <c r="G624" i="6" s="1"/>
  <c r="G624" i="3"/>
  <c r="H624" i="4" s="1"/>
  <c r="E624" i="6" s="1"/>
  <c r="I632" i="3"/>
  <c r="J632" i="4" s="1"/>
  <c r="G632" i="6" s="1"/>
  <c r="G632" i="3"/>
  <c r="H632" i="4" s="1"/>
  <c r="E632" i="6" s="1"/>
  <c r="K632" i="2"/>
  <c r="K640" i="2"/>
  <c r="I640" i="3"/>
  <c r="J640" i="4" s="1"/>
  <c r="G640" i="6" s="1"/>
  <c r="I648" i="3"/>
  <c r="J648" i="4" s="1"/>
  <c r="G648" i="6" s="1"/>
  <c r="G648" i="3"/>
  <c r="H648" i="4" s="1"/>
  <c r="E648" i="6" s="1"/>
  <c r="K656" i="2"/>
  <c r="I656" i="3"/>
  <c r="J656" i="4" s="1"/>
  <c r="G656" i="6" s="1"/>
  <c r="G656" i="3"/>
  <c r="H656" i="4" s="1"/>
  <c r="E656" i="6" s="1"/>
  <c r="I664" i="3"/>
  <c r="J664" i="4" s="1"/>
  <c r="G664" i="6" s="1"/>
  <c r="G664" i="3"/>
  <c r="H664" i="4" s="1"/>
  <c r="E664" i="6" s="1"/>
  <c r="K664" i="2"/>
  <c r="K672" i="2"/>
  <c r="G672" i="3"/>
  <c r="H672" i="4" s="1"/>
  <c r="E672" i="6" s="1"/>
  <c r="K680" i="2"/>
  <c r="I680" i="3"/>
  <c r="J680" i="4" s="1"/>
  <c r="G680" i="6" s="1"/>
  <c r="K688" i="2"/>
  <c r="I688" i="3"/>
  <c r="J688" i="4" s="1"/>
  <c r="G688" i="6" s="1"/>
  <c r="G688" i="3"/>
  <c r="H688" i="4" s="1"/>
  <c r="E688" i="6" s="1"/>
  <c r="I696" i="3"/>
  <c r="J696" i="4" s="1"/>
  <c r="G696" i="6" s="1"/>
  <c r="G696" i="3"/>
  <c r="H696" i="4" s="1"/>
  <c r="E696" i="6" s="1"/>
  <c r="K704" i="2"/>
  <c r="I704" i="3"/>
  <c r="J704" i="4" s="1"/>
  <c r="G704" i="6" s="1"/>
  <c r="G704" i="3"/>
  <c r="H704" i="4" s="1"/>
  <c r="E704" i="6" s="1"/>
  <c r="G712" i="3"/>
  <c r="H712" i="4" s="1"/>
  <c r="E712" i="6" s="1"/>
  <c r="K712" i="2"/>
  <c r="I712" i="3"/>
  <c r="J712" i="4" s="1"/>
  <c r="G712" i="6" s="1"/>
  <c r="I728" i="3"/>
  <c r="J728" i="4" s="1"/>
  <c r="G728" i="6" s="1"/>
  <c r="G728" i="3"/>
  <c r="H728" i="4" s="1"/>
  <c r="E728" i="6" s="1"/>
  <c r="K728" i="2"/>
  <c r="K736" i="2"/>
  <c r="I736" i="3"/>
  <c r="J736" i="4" s="1"/>
  <c r="G736" i="6" s="1"/>
  <c r="G736" i="3"/>
  <c r="H736" i="4" s="1"/>
  <c r="E736" i="6" s="1"/>
  <c r="G744" i="3"/>
  <c r="H744" i="4" s="1"/>
  <c r="E744" i="6" s="1"/>
  <c r="K744" i="2"/>
  <c r="I752" i="3"/>
  <c r="J752" i="4" s="1"/>
  <c r="G752" i="6" s="1"/>
  <c r="G752" i="3"/>
  <c r="H752" i="4" s="1"/>
  <c r="E752" i="6" s="1"/>
  <c r="I760" i="3"/>
  <c r="J760" i="4" s="1"/>
  <c r="G760" i="6" s="1"/>
  <c r="G760" i="3"/>
  <c r="H760" i="4" s="1"/>
  <c r="E760" i="6" s="1"/>
  <c r="K760" i="2"/>
  <c r="K768" i="2"/>
  <c r="I768" i="3"/>
  <c r="J768" i="4" s="1"/>
  <c r="G768" i="6" s="1"/>
  <c r="I776" i="3"/>
  <c r="J776" i="4" s="1"/>
  <c r="G776" i="6" s="1"/>
  <c r="G776" i="3"/>
  <c r="H776" i="4" s="1"/>
  <c r="E776" i="6" s="1"/>
  <c r="G784" i="3"/>
  <c r="H784" i="4" s="1"/>
  <c r="E784" i="6" s="1"/>
  <c r="I784" i="3"/>
  <c r="J784" i="4" s="1"/>
  <c r="G784" i="6" s="1"/>
  <c r="I792" i="3"/>
  <c r="J792" i="4" s="1"/>
  <c r="G792" i="6" s="1"/>
  <c r="G792" i="3"/>
  <c r="H792" i="4" s="1"/>
  <c r="E792" i="6" s="1"/>
  <c r="K792" i="2"/>
  <c r="G808" i="3"/>
  <c r="H808" i="4" s="1"/>
  <c r="E808" i="6" s="1"/>
  <c r="K808" i="2"/>
  <c r="I808" i="3"/>
  <c r="J808" i="4" s="1"/>
  <c r="G808" i="6" s="1"/>
  <c r="K816" i="2"/>
  <c r="G816" i="3"/>
  <c r="H816" i="4" s="1"/>
  <c r="E816" i="6" s="1"/>
  <c r="I816" i="3"/>
  <c r="J816" i="4" s="1"/>
  <c r="G816" i="6" s="1"/>
  <c r="I824" i="3"/>
  <c r="J824" i="4" s="1"/>
  <c r="G824" i="6" s="1"/>
  <c r="G824" i="3"/>
  <c r="H824" i="4" s="1"/>
  <c r="E824" i="6" s="1"/>
  <c r="G832" i="3"/>
  <c r="H832" i="4" s="1"/>
  <c r="E832" i="6" s="1"/>
  <c r="K832" i="2"/>
  <c r="I832" i="3"/>
  <c r="J832" i="4" s="1"/>
  <c r="G832" i="6" s="1"/>
  <c r="K840" i="2"/>
  <c r="I840" i="3"/>
  <c r="J840" i="4" s="1"/>
  <c r="G840" i="6" s="1"/>
  <c r="K848" i="2"/>
  <c r="G848" i="3"/>
  <c r="H848" i="4" s="1"/>
  <c r="E848" i="6" s="1"/>
  <c r="I856" i="3"/>
  <c r="J856" i="4" s="1"/>
  <c r="G856" i="6" s="1"/>
  <c r="K856" i="2"/>
  <c r="G856" i="3"/>
  <c r="H856" i="4" s="1"/>
  <c r="E856" i="6" s="1"/>
  <c r="G864" i="3"/>
  <c r="H864" i="4" s="1"/>
  <c r="E864" i="6" s="1"/>
  <c r="K864" i="2"/>
  <c r="I864" i="3"/>
  <c r="J864" i="4" s="1"/>
  <c r="G864" i="6" s="1"/>
  <c r="G872" i="3"/>
  <c r="H872" i="4" s="1"/>
  <c r="E872" i="6" s="1"/>
  <c r="K872" i="2"/>
  <c r="K880" i="2"/>
  <c r="I880" i="3"/>
  <c r="J880" i="4" s="1"/>
  <c r="G880" i="6" s="1"/>
  <c r="K888" i="2"/>
  <c r="G888" i="3"/>
  <c r="H888" i="4" s="1"/>
  <c r="E888" i="6" s="1"/>
  <c r="I888" i="3"/>
  <c r="J888" i="4" s="1"/>
  <c r="G888" i="6" s="1"/>
  <c r="G896" i="3"/>
  <c r="H896" i="4" s="1"/>
  <c r="E896" i="6" s="1"/>
  <c r="K896" i="2"/>
  <c r="I896" i="3"/>
  <c r="J896" i="4" s="1"/>
  <c r="G896" i="6" s="1"/>
  <c r="K904" i="2"/>
  <c r="G904" i="3"/>
  <c r="H904" i="4" s="1"/>
  <c r="E904" i="6" s="1"/>
  <c r="I904" i="3"/>
  <c r="J904" i="4" s="1"/>
  <c r="G904" i="6" s="1"/>
  <c r="K912" i="2"/>
  <c r="G912" i="3"/>
  <c r="H912" i="4" s="1"/>
  <c r="E912" i="6" s="1"/>
  <c r="I912" i="3"/>
  <c r="J912" i="4" s="1"/>
  <c r="G912" i="6" s="1"/>
  <c r="I920" i="3"/>
  <c r="J920" i="4" s="1"/>
  <c r="G920" i="6" s="1"/>
  <c r="K920" i="2"/>
  <c r="G928" i="3"/>
  <c r="H928" i="4" s="1"/>
  <c r="E928" i="6" s="1"/>
  <c r="K928" i="2"/>
  <c r="G936" i="3"/>
  <c r="H936" i="4" s="1"/>
  <c r="E936" i="6" s="1"/>
  <c r="I936" i="3"/>
  <c r="J936" i="4" s="1"/>
  <c r="G936" i="6" s="1"/>
  <c r="K944" i="2"/>
  <c r="G944" i="3"/>
  <c r="H944" i="4" s="1"/>
  <c r="E944" i="6" s="1"/>
  <c r="I944" i="3"/>
  <c r="J944" i="4" s="1"/>
  <c r="G944" i="6" s="1"/>
  <c r="K952" i="2"/>
  <c r="G952" i="3"/>
  <c r="H952" i="4" s="1"/>
  <c r="E952" i="6" s="1"/>
  <c r="K241" i="2"/>
  <c r="G456" i="3"/>
  <c r="H456" i="4" s="1"/>
  <c r="E456" i="6" s="1"/>
  <c r="G584" i="3"/>
  <c r="H584" i="4" s="1"/>
  <c r="E584" i="6" s="1"/>
  <c r="G129" i="3"/>
  <c r="H129" i="4" s="1"/>
  <c r="E129" i="6" s="1"/>
  <c r="K345" i="2"/>
  <c r="K393" i="2"/>
  <c r="K141" i="2"/>
  <c r="G680" i="3"/>
  <c r="H680" i="4" s="1"/>
  <c r="E680" i="6" s="1"/>
  <c r="G920" i="3"/>
  <c r="H920" i="4" s="1"/>
  <c r="E920" i="6" s="1"/>
  <c r="K173" i="2"/>
  <c r="I544" i="3"/>
  <c r="J544" i="4" s="1"/>
  <c r="G544" i="6" s="1"/>
  <c r="I720" i="3"/>
  <c r="J720" i="4" s="1"/>
  <c r="G720" i="6" s="1"/>
  <c r="G880" i="3"/>
  <c r="H880" i="4" s="1"/>
  <c r="E880" i="6" s="1"/>
  <c r="I952" i="3"/>
  <c r="J952" i="4" s="1"/>
  <c r="G952" i="6" s="1"/>
  <c r="K568" i="2"/>
  <c r="I744" i="3"/>
  <c r="J744" i="4" s="1"/>
  <c r="G744" i="6" s="1"/>
  <c r="K936" i="2"/>
  <c r="G472" i="3"/>
  <c r="H472" i="4" s="1"/>
  <c r="E472" i="6" s="1"/>
  <c r="G600" i="3"/>
  <c r="H600" i="4" s="1"/>
  <c r="E600" i="6" s="1"/>
  <c r="G145" i="3"/>
  <c r="H145" i="4" s="1"/>
  <c r="E145" i="6" s="1"/>
  <c r="K361" i="2"/>
  <c r="G480" i="3"/>
  <c r="H480" i="4" s="1"/>
  <c r="E480" i="6" s="1"/>
  <c r="G720" i="3"/>
  <c r="H720" i="4" s="1"/>
  <c r="E720" i="6" s="1"/>
  <c r="I592" i="3"/>
  <c r="J592" i="4" s="1"/>
  <c r="G592" i="6" s="1"/>
  <c r="K752" i="2"/>
  <c r="I928" i="3"/>
  <c r="J928" i="4" s="1"/>
  <c r="G928" i="6" s="1"/>
  <c r="K440" i="2"/>
  <c r="I616" i="3"/>
  <c r="J616" i="4" s="1"/>
  <c r="G616" i="6" s="1"/>
  <c r="K776" i="2"/>
  <c r="K341" i="2"/>
  <c r="G520" i="3"/>
  <c r="H520" i="4" s="1"/>
  <c r="E520" i="6" s="1"/>
  <c r="K145" i="2"/>
  <c r="G193" i="3"/>
  <c r="H193" i="4" s="1"/>
  <c r="E193" i="6" s="1"/>
  <c r="K784" i="2"/>
  <c r="K800" i="2"/>
  <c r="K149" i="2"/>
  <c r="G560" i="3"/>
  <c r="H560" i="4" s="1"/>
  <c r="E560" i="6" s="1"/>
  <c r="G768" i="3"/>
  <c r="H768" i="4" s="1"/>
  <c r="E768" i="6" s="1"/>
  <c r="K121" i="2"/>
  <c r="K385" i="2"/>
  <c r="I464" i="3"/>
  <c r="J464" i="4" s="1"/>
  <c r="G464" i="6" s="1"/>
  <c r="K624" i="2"/>
  <c r="I800" i="3"/>
  <c r="J800" i="4" s="1"/>
  <c r="G800" i="6" s="1"/>
  <c r="I488" i="3"/>
  <c r="J488" i="4" s="1"/>
  <c r="G488" i="6" s="1"/>
  <c r="K648" i="2"/>
  <c r="K824" i="2"/>
  <c r="G960" i="3"/>
  <c r="H960" i="4" s="1"/>
  <c r="E960" i="6" s="1"/>
  <c r="K960" i="2"/>
  <c r="G992" i="3"/>
  <c r="H992" i="4" s="1"/>
  <c r="E992" i="6" s="1"/>
  <c r="K992" i="2"/>
  <c r="I1000" i="3"/>
  <c r="J1000" i="4" s="1"/>
  <c r="G1000" i="6" s="1"/>
  <c r="K1000" i="2"/>
  <c r="I1755" i="3"/>
  <c r="J1755" i="4" s="1"/>
  <c r="G1755" i="6" s="1"/>
  <c r="K1755" i="2"/>
  <c r="G976" i="3"/>
  <c r="H976" i="4" s="1"/>
  <c r="E976" i="6" s="1"/>
  <c r="G968" i="3"/>
  <c r="H968" i="4" s="1"/>
  <c r="E968" i="6" s="1"/>
  <c r="K1008" i="2"/>
  <c r="K1711" i="2"/>
  <c r="G984" i="3"/>
  <c r="H984" i="4" s="1"/>
  <c r="E984" i="6" s="1"/>
  <c r="K984" i="2"/>
  <c r="I992" i="3"/>
  <c r="J992" i="4" s="1"/>
  <c r="G992" i="6" s="1"/>
  <c r="G1775" i="3"/>
  <c r="H1775" i="4" s="1"/>
  <c r="E1775" i="6" s="1"/>
  <c r="K1691" i="2"/>
  <c r="G1000" i="3"/>
  <c r="H1000" i="4" s="1"/>
  <c r="E1000" i="6" s="1"/>
  <c r="I960" i="3"/>
  <c r="J960" i="4" s="1"/>
  <c r="G960" i="6" s="1"/>
  <c r="I2236" i="3"/>
  <c r="J2236" i="4" s="1"/>
  <c r="G2236" i="6" s="1"/>
  <c r="G2236" i="3"/>
  <c r="H2236" i="4" s="1"/>
  <c r="E2236" i="6" s="1"/>
  <c r="I1017" i="3"/>
  <c r="J1017" i="4" s="1"/>
  <c r="G1017" i="6" s="1"/>
  <c r="G1017" i="3"/>
  <c r="H1017" i="4" s="1"/>
  <c r="E1017" i="6" s="1"/>
  <c r="K1017" i="2"/>
  <c r="I1025" i="3"/>
  <c r="J1025" i="4" s="1"/>
  <c r="G1025" i="6" s="1"/>
  <c r="K1025" i="2"/>
  <c r="G1025" i="3"/>
  <c r="H1025" i="4" s="1"/>
  <c r="E1025" i="6" s="1"/>
  <c r="I1033" i="3"/>
  <c r="J1033" i="4" s="1"/>
  <c r="G1033" i="6" s="1"/>
  <c r="G1033" i="3"/>
  <c r="H1033" i="4" s="1"/>
  <c r="E1033" i="6" s="1"/>
  <c r="K1033" i="2"/>
  <c r="I1041" i="3"/>
  <c r="J1041" i="4" s="1"/>
  <c r="G1041" i="6" s="1"/>
  <c r="G1041" i="3"/>
  <c r="H1041" i="4" s="1"/>
  <c r="E1041" i="6" s="1"/>
  <c r="I1049" i="3"/>
  <c r="J1049" i="4" s="1"/>
  <c r="G1049" i="6" s="1"/>
  <c r="G1049" i="3"/>
  <c r="H1049" i="4" s="1"/>
  <c r="E1049" i="6" s="1"/>
  <c r="K1049" i="2"/>
  <c r="I1057" i="3"/>
  <c r="J1057" i="4" s="1"/>
  <c r="G1057" i="6" s="1"/>
  <c r="G1057" i="3"/>
  <c r="H1057" i="4" s="1"/>
  <c r="E1057" i="6" s="1"/>
  <c r="K1057" i="2"/>
  <c r="I1065" i="3"/>
  <c r="J1065" i="4" s="1"/>
  <c r="G1065" i="6" s="1"/>
  <c r="G1065" i="3"/>
  <c r="H1065" i="4" s="1"/>
  <c r="E1065" i="6" s="1"/>
  <c r="K1065" i="2"/>
  <c r="I1073" i="3"/>
  <c r="J1073" i="4" s="1"/>
  <c r="G1073" i="6" s="1"/>
  <c r="K1073" i="2"/>
  <c r="I1081" i="3"/>
  <c r="J1081" i="4" s="1"/>
  <c r="G1081" i="6" s="1"/>
  <c r="G1081" i="3"/>
  <c r="H1081" i="4" s="1"/>
  <c r="E1081" i="6" s="1"/>
  <c r="I1089" i="3"/>
  <c r="J1089" i="4" s="1"/>
  <c r="G1089" i="6" s="1"/>
  <c r="K1089" i="2"/>
  <c r="G1089" i="3"/>
  <c r="H1089" i="4" s="1"/>
  <c r="E1089" i="6" s="1"/>
  <c r="I1097" i="3"/>
  <c r="J1097" i="4" s="1"/>
  <c r="G1097" i="6" s="1"/>
  <c r="G1097" i="3"/>
  <c r="H1097" i="4" s="1"/>
  <c r="E1097" i="6" s="1"/>
  <c r="I1105" i="3"/>
  <c r="J1105" i="4" s="1"/>
  <c r="G1105" i="6" s="1"/>
  <c r="K1105" i="2"/>
  <c r="I1113" i="3"/>
  <c r="J1113" i="4" s="1"/>
  <c r="G1113" i="6" s="1"/>
  <c r="G1113" i="3"/>
  <c r="H1113" i="4" s="1"/>
  <c r="E1113" i="6" s="1"/>
  <c r="I1121" i="3"/>
  <c r="J1121" i="4" s="1"/>
  <c r="G1121" i="6" s="1"/>
  <c r="K1121" i="2"/>
  <c r="G1121" i="3"/>
  <c r="H1121" i="4" s="1"/>
  <c r="E1121" i="6" s="1"/>
  <c r="I1129" i="3"/>
  <c r="J1129" i="4" s="1"/>
  <c r="G1129" i="6" s="1"/>
  <c r="G1129" i="3"/>
  <c r="H1129" i="4" s="1"/>
  <c r="E1129" i="6" s="1"/>
  <c r="I1137" i="3"/>
  <c r="J1137" i="4" s="1"/>
  <c r="G1137" i="6" s="1"/>
  <c r="G1137" i="3"/>
  <c r="H1137" i="4" s="1"/>
  <c r="E1137" i="6" s="1"/>
  <c r="I1145" i="3"/>
  <c r="J1145" i="4" s="1"/>
  <c r="G1145" i="6" s="1"/>
  <c r="K1145" i="2"/>
  <c r="G1145" i="3"/>
  <c r="H1145" i="4" s="1"/>
  <c r="E1145" i="6" s="1"/>
  <c r="I1153" i="3"/>
  <c r="J1153" i="4" s="1"/>
  <c r="G1153" i="6" s="1"/>
  <c r="G1153" i="3"/>
  <c r="H1153" i="4" s="1"/>
  <c r="E1153" i="6" s="1"/>
  <c r="K1153" i="2"/>
  <c r="I1161" i="3"/>
  <c r="J1161" i="4" s="1"/>
  <c r="G1161" i="6" s="1"/>
  <c r="K1161" i="2"/>
  <c r="G1161" i="3"/>
  <c r="H1161" i="4" s="1"/>
  <c r="E1161" i="6" s="1"/>
  <c r="I1169" i="3"/>
  <c r="J1169" i="4" s="1"/>
  <c r="G1169" i="6" s="1"/>
  <c r="K1169" i="2"/>
  <c r="I1177" i="3"/>
  <c r="J1177" i="4" s="1"/>
  <c r="G1177" i="6" s="1"/>
  <c r="K1177" i="2"/>
  <c r="G1177" i="3"/>
  <c r="H1177" i="4" s="1"/>
  <c r="E1177" i="6" s="1"/>
  <c r="I1185" i="3"/>
  <c r="J1185" i="4" s="1"/>
  <c r="G1185" i="6" s="1"/>
  <c r="K1185" i="2"/>
  <c r="G1185" i="3"/>
  <c r="H1185" i="4" s="1"/>
  <c r="E1185" i="6" s="1"/>
  <c r="I1193" i="3"/>
  <c r="J1193" i="4" s="1"/>
  <c r="G1193" i="6" s="1"/>
  <c r="K1193" i="2"/>
  <c r="G1193" i="3"/>
  <c r="H1193" i="4" s="1"/>
  <c r="E1193" i="6" s="1"/>
  <c r="I1201" i="3"/>
  <c r="J1201" i="4" s="1"/>
  <c r="G1201" i="6" s="1"/>
  <c r="G1201" i="3"/>
  <c r="H1201" i="4" s="1"/>
  <c r="E1201" i="6" s="1"/>
  <c r="I1209" i="3"/>
  <c r="J1209" i="4" s="1"/>
  <c r="G1209" i="6" s="1"/>
  <c r="K1209" i="2"/>
  <c r="I1217" i="3"/>
  <c r="J1217" i="4" s="1"/>
  <c r="G1217" i="6" s="1"/>
  <c r="G1217" i="3"/>
  <c r="H1217" i="4" s="1"/>
  <c r="E1217" i="6" s="1"/>
  <c r="K1217" i="2"/>
  <c r="I1225" i="3"/>
  <c r="J1225" i="4" s="1"/>
  <c r="G1225" i="6" s="1"/>
  <c r="K1225" i="2"/>
  <c r="I1233" i="3"/>
  <c r="J1233" i="4" s="1"/>
  <c r="G1233" i="6" s="1"/>
  <c r="K1233" i="2"/>
  <c r="I1241" i="3"/>
  <c r="J1241" i="4" s="1"/>
  <c r="G1241" i="6" s="1"/>
  <c r="K1241" i="2"/>
  <c r="I1253" i="3"/>
  <c r="J1253" i="4" s="1"/>
  <c r="G1253" i="6" s="1"/>
  <c r="K1253" i="2"/>
  <c r="G1253" i="3"/>
  <c r="H1253" i="4" s="1"/>
  <c r="E1253" i="6" s="1"/>
  <c r="I1269" i="3"/>
  <c r="J1269" i="4" s="1"/>
  <c r="G1269" i="6" s="1"/>
  <c r="K1269" i="2"/>
  <c r="G1269" i="3"/>
  <c r="H1269" i="4" s="1"/>
  <c r="E1269" i="6" s="1"/>
  <c r="I1285" i="3"/>
  <c r="J1285" i="4" s="1"/>
  <c r="G1285" i="6" s="1"/>
  <c r="G1285" i="3"/>
  <c r="H1285" i="4" s="1"/>
  <c r="E1285" i="6" s="1"/>
  <c r="I1301" i="3"/>
  <c r="J1301" i="4" s="1"/>
  <c r="G1301" i="6" s="1"/>
  <c r="G1301" i="3"/>
  <c r="H1301" i="4" s="1"/>
  <c r="E1301" i="6" s="1"/>
  <c r="I1317" i="3"/>
  <c r="J1317" i="4" s="1"/>
  <c r="G1317" i="6" s="1"/>
  <c r="K1317" i="2"/>
  <c r="I1333" i="3"/>
  <c r="J1333" i="4" s="1"/>
  <c r="G1333" i="6" s="1"/>
  <c r="G1333" i="3"/>
  <c r="H1333" i="4" s="1"/>
  <c r="E1333" i="6" s="1"/>
  <c r="K1333" i="2"/>
  <c r="I1349" i="3"/>
  <c r="J1349" i="4" s="1"/>
  <c r="G1349" i="6" s="1"/>
  <c r="G1349" i="3"/>
  <c r="H1349" i="4" s="1"/>
  <c r="E1349" i="6" s="1"/>
  <c r="K1349" i="2"/>
  <c r="I1365" i="3"/>
  <c r="J1365" i="4" s="1"/>
  <c r="G1365" i="6" s="1"/>
  <c r="K1365" i="2"/>
  <c r="G1233" i="3"/>
  <c r="H1233" i="4" s="1"/>
  <c r="E1233" i="6" s="1"/>
  <c r="G1397" i="3"/>
  <c r="H1397" i="4" s="1"/>
  <c r="E1397" i="6" s="1"/>
  <c r="K1525" i="2"/>
  <c r="G1413" i="3"/>
  <c r="H1413" i="4" s="1"/>
  <c r="E1413" i="6" s="1"/>
  <c r="G1605" i="3"/>
  <c r="H1605" i="4" s="1"/>
  <c r="E1605" i="6" s="1"/>
  <c r="I1461" i="3"/>
  <c r="J1461" i="4" s="1"/>
  <c r="G1461" i="6" s="1"/>
  <c r="I1493" i="3"/>
  <c r="J1493" i="4" s="1"/>
  <c r="G1493" i="6" s="1"/>
  <c r="I1621" i="3"/>
  <c r="J1621" i="4" s="1"/>
  <c r="G1621" i="6" s="1"/>
  <c r="G1573" i="3"/>
  <c r="H1573" i="4" s="1"/>
  <c r="E1573" i="6" s="1"/>
  <c r="K1397" i="2"/>
  <c r="K1589" i="2"/>
  <c r="K1413" i="2"/>
  <c r="G1509" i="3"/>
  <c r="H1509" i="4" s="1"/>
  <c r="E1509" i="6" s="1"/>
  <c r="I1589" i="3"/>
  <c r="J1589" i="4" s="1"/>
  <c r="G1589" i="6" s="1"/>
  <c r="G1477" i="3"/>
  <c r="H1477" i="4" s="1"/>
  <c r="E1477" i="6" s="1"/>
  <c r="G1429" i="3"/>
  <c r="H1429" i="4" s="1"/>
  <c r="E1429" i="6" s="1"/>
  <c r="G1541" i="3"/>
  <c r="H1541" i="4" s="1"/>
  <c r="E1541" i="6" s="1"/>
  <c r="K1381" i="2"/>
  <c r="K1509" i="2"/>
  <c r="K1605" i="2"/>
  <c r="I228" i="3"/>
  <c r="J228" i="4" s="1"/>
  <c r="G228" i="6" s="1"/>
  <c r="K314" i="2"/>
  <c r="K290" i="2"/>
  <c r="K250" i="2"/>
  <c r="K222" i="2"/>
  <c r="G322" i="3"/>
  <c r="H322" i="4" s="1"/>
  <c r="E322" i="6" s="1"/>
  <c r="G282" i="3"/>
  <c r="H282" i="4" s="1"/>
  <c r="E282" i="6" s="1"/>
  <c r="G258" i="3"/>
  <c r="H258" i="4" s="1"/>
  <c r="E258" i="6" s="1"/>
  <c r="G210" i="3"/>
  <c r="H210" i="4" s="1"/>
  <c r="E210" i="6" s="1"/>
  <c r="G206" i="3"/>
  <c r="H206" i="4" s="1"/>
  <c r="E206" i="6" s="1"/>
  <c r="K218" i="2"/>
  <c r="G266" i="3"/>
  <c r="H266" i="4" s="1"/>
  <c r="E266" i="6" s="1"/>
  <c r="K298" i="2"/>
  <c r="G330" i="3"/>
  <c r="H330" i="4" s="1"/>
  <c r="E330" i="6" s="1"/>
  <c r="K214" i="2"/>
  <c r="G242" i="3"/>
  <c r="H242" i="4" s="1"/>
  <c r="E242" i="6" s="1"/>
  <c r="K274" i="2"/>
  <c r="G306" i="3"/>
  <c r="H306" i="4" s="1"/>
  <c r="E306" i="6" s="1"/>
  <c r="G338" i="3"/>
  <c r="H338" i="4" s="1"/>
  <c r="E338" i="6" s="1"/>
  <c r="K210" i="2"/>
  <c r="G250" i="3"/>
  <c r="H250" i="4" s="1"/>
  <c r="E250" i="6" s="1"/>
  <c r="K282" i="2"/>
  <c r="G314" i="3"/>
  <c r="H314" i="4" s="1"/>
  <c r="E314" i="6" s="1"/>
  <c r="G194" i="3"/>
  <c r="K206" i="2"/>
  <c r="G222" i="3"/>
  <c r="H222" i="4" s="1"/>
  <c r="E222" i="6" s="1"/>
  <c r="K258" i="2"/>
  <c r="G290" i="3"/>
  <c r="H290" i="4" s="1"/>
  <c r="E290" i="6" s="1"/>
  <c r="K322" i="2"/>
  <c r="G218" i="3"/>
  <c r="H218" i="4" s="1"/>
  <c r="E218" i="6" s="1"/>
  <c r="K266" i="2"/>
  <c r="G298" i="3"/>
  <c r="H298" i="4" s="1"/>
  <c r="E298" i="6" s="1"/>
  <c r="K330" i="2"/>
  <c r="G214" i="3"/>
  <c r="H214" i="4" s="1"/>
  <c r="E214" i="6" s="1"/>
  <c r="K242" i="2"/>
  <c r="G274" i="3"/>
  <c r="H274" i="4" s="1"/>
  <c r="E274" i="6" s="1"/>
  <c r="K306" i="2"/>
  <c r="K338" i="2"/>
  <c r="G203" i="3"/>
  <c r="H203" i="4" s="1"/>
  <c r="E203" i="6" s="1"/>
  <c r="K211" i="2"/>
  <c r="G219" i="3"/>
  <c r="H219" i="4" s="1"/>
  <c r="E219" i="6" s="1"/>
  <c r="G243" i="3"/>
  <c r="H243" i="4" s="1"/>
  <c r="E243" i="6" s="1"/>
  <c r="K259" i="2"/>
  <c r="G275" i="3"/>
  <c r="H275" i="4" s="1"/>
  <c r="E275" i="6" s="1"/>
  <c r="K291" i="2"/>
  <c r="G307" i="3"/>
  <c r="H307" i="4" s="1"/>
  <c r="E307" i="6" s="1"/>
  <c r="K323" i="2"/>
  <c r="G207" i="3"/>
  <c r="H207" i="4" s="1"/>
  <c r="E207" i="6" s="1"/>
  <c r="K215" i="2"/>
  <c r="G223" i="3"/>
  <c r="H223" i="4" s="1"/>
  <c r="E223" i="6" s="1"/>
  <c r="G251" i="3"/>
  <c r="H251" i="4" s="1"/>
  <c r="E251" i="6" s="1"/>
  <c r="K267" i="2"/>
  <c r="G283" i="3"/>
  <c r="H283" i="4" s="1"/>
  <c r="E283" i="6" s="1"/>
  <c r="K299" i="2"/>
  <c r="G315" i="3"/>
  <c r="H315" i="4" s="1"/>
  <c r="E315" i="6" s="1"/>
  <c r="K331" i="2"/>
  <c r="K243" i="2"/>
  <c r="G259" i="3"/>
  <c r="H259" i="4" s="1"/>
  <c r="E259" i="6" s="1"/>
  <c r="K275" i="2"/>
  <c r="G291" i="3"/>
  <c r="H291" i="4" s="1"/>
  <c r="E291" i="6" s="1"/>
  <c r="K307" i="2"/>
  <c r="G323" i="3"/>
  <c r="H323" i="4" s="1"/>
  <c r="E323" i="6" s="1"/>
  <c r="K203" i="2"/>
  <c r="G211" i="3"/>
  <c r="H211" i="4" s="1"/>
  <c r="E211" i="6" s="1"/>
  <c r="K219" i="2"/>
  <c r="K207" i="2"/>
  <c r="G215" i="3"/>
  <c r="H215" i="4" s="1"/>
  <c r="E215" i="6" s="1"/>
  <c r="K223" i="2"/>
  <c r="K251" i="2"/>
  <c r="G267" i="3"/>
  <c r="H267" i="4" s="1"/>
  <c r="E267" i="6" s="1"/>
  <c r="K283" i="2"/>
  <c r="G299" i="3"/>
  <c r="H299" i="4" s="1"/>
  <c r="E299" i="6" s="1"/>
  <c r="K315" i="2"/>
  <c r="G331" i="3"/>
  <c r="H331" i="4" s="1"/>
  <c r="E331" i="6" s="1"/>
  <c r="K3" i="2"/>
  <c r="J3" i="4"/>
  <c r="G3" i="6" s="1"/>
  <c r="G3" i="3"/>
  <c r="H3" i="4" s="1"/>
  <c r="E3" i="6" s="1"/>
  <c r="K7" i="2"/>
  <c r="J7" i="4"/>
  <c r="G7" i="6" s="1"/>
  <c r="G7" i="3"/>
  <c r="H7" i="4" s="1"/>
  <c r="E7" i="6" s="1"/>
  <c r="K11" i="2"/>
  <c r="J11" i="4"/>
  <c r="G11" i="6" s="1"/>
  <c r="G11" i="3"/>
  <c r="H11" i="4" s="1"/>
  <c r="E11" i="6" s="1"/>
  <c r="K15" i="2"/>
  <c r="J15" i="4"/>
  <c r="G15" i="6" s="1"/>
  <c r="G15" i="3"/>
  <c r="H15" i="4" s="1"/>
  <c r="E15" i="6" s="1"/>
  <c r="K19" i="2"/>
  <c r="J19" i="4"/>
  <c r="G19" i="6" s="1"/>
  <c r="G19" i="3"/>
  <c r="H19" i="4" s="1"/>
  <c r="E19" i="6" s="1"/>
  <c r="K23" i="2"/>
  <c r="J23" i="4"/>
  <c r="G23" i="6" s="1"/>
  <c r="G23" i="3"/>
  <c r="H23" i="4" s="1"/>
  <c r="E23" i="6" s="1"/>
  <c r="K27" i="2"/>
  <c r="J27" i="4"/>
  <c r="G27" i="6" s="1"/>
  <c r="G27" i="3"/>
  <c r="H27" i="4" s="1"/>
  <c r="E27" i="6" s="1"/>
  <c r="K31" i="2"/>
  <c r="J31" i="4"/>
  <c r="G31" i="6" s="1"/>
  <c r="G31" i="3"/>
  <c r="H31" i="4" s="1"/>
  <c r="E31" i="6" s="1"/>
  <c r="K35" i="2"/>
  <c r="J35" i="4"/>
  <c r="G35" i="6" s="1"/>
  <c r="G35" i="3"/>
  <c r="H35" i="4" s="1"/>
  <c r="E35" i="6" s="1"/>
  <c r="K39" i="2"/>
  <c r="J39" i="4"/>
  <c r="G39" i="6" s="1"/>
  <c r="G39" i="3"/>
  <c r="H39" i="4" s="1"/>
  <c r="E39" i="6" s="1"/>
  <c r="K43" i="2"/>
  <c r="J43" i="4"/>
  <c r="G43" i="6" s="1"/>
  <c r="G43" i="3"/>
  <c r="H43" i="4" s="1"/>
  <c r="E43" i="6" s="1"/>
  <c r="K47" i="2"/>
  <c r="J47" i="4"/>
  <c r="G47" i="6" s="1"/>
  <c r="G47" i="3"/>
  <c r="H47" i="4" s="1"/>
  <c r="E47" i="6" s="1"/>
  <c r="K51" i="2"/>
  <c r="J51" i="4"/>
  <c r="G51" i="6" s="1"/>
  <c r="G51" i="3"/>
  <c r="H51" i="4" s="1"/>
  <c r="E51" i="6" s="1"/>
  <c r="K55" i="2"/>
  <c r="J55" i="4"/>
  <c r="G55" i="6" s="1"/>
  <c r="G55" i="3"/>
  <c r="H55" i="4" s="1"/>
  <c r="E55" i="6" s="1"/>
  <c r="K59" i="2"/>
  <c r="J59" i="4"/>
  <c r="G59" i="6" s="1"/>
  <c r="G59" i="3"/>
  <c r="H59" i="4" s="1"/>
  <c r="E59" i="6" s="1"/>
  <c r="K63" i="2"/>
  <c r="J63" i="4"/>
  <c r="G63" i="6" s="1"/>
  <c r="G63" i="3"/>
  <c r="H63" i="4" s="1"/>
  <c r="E63" i="6" s="1"/>
  <c r="K67" i="2"/>
  <c r="J67" i="4"/>
  <c r="G67" i="6" s="1"/>
  <c r="G67" i="3"/>
  <c r="H67" i="4" s="1"/>
  <c r="E67" i="6" s="1"/>
  <c r="K71" i="2"/>
  <c r="J71" i="4"/>
  <c r="G71" i="6" s="1"/>
  <c r="G71" i="3"/>
  <c r="H71" i="4" s="1"/>
  <c r="E71" i="6" s="1"/>
  <c r="K75" i="2"/>
  <c r="J75" i="4"/>
  <c r="G75" i="6" s="1"/>
  <c r="G75" i="3"/>
  <c r="H75" i="4" s="1"/>
  <c r="E75" i="6" s="1"/>
  <c r="K79" i="2"/>
  <c r="J79" i="4"/>
  <c r="G79" i="6" s="1"/>
  <c r="G79" i="3"/>
  <c r="H79" i="4" s="1"/>
  <c r="E79" i="6" s="1"/>
  <c r="K83" i="2"/>
  <c r="J83" i="4"/>
  <c r="G83" i="6" s="1"/>
  <c r="G83" i="3"/>
  <c r="H83" i="4" s="1"/>
  <c r="E83" i="6" s="1"/>
  <c r="K87" i="2"/>
  <c r="J87" i="4"/>
  <c r="G87" i="6" s="1"/>
  <c r="G87" i="3"/>
  <c r="H87" i="4" s="1"/>
  <c r="E87" i="6" s="1"/>
  <c r="K91" i="2"/>
  <c r="J91" i="4"/>
  <c r="G91" i="6" s="1"/>
  <c r="G91" i="3"/>
  <c r="H91" i="4" s="1"/>
  <c r="E91" i="6" s="1"/>
  <c r="K95" i="2"/>
  <c r="J95" i="4"/>
  <c r="G95" i="6" s="1"/>
  <c r="G95" i="3"/>
  <c r="H95" i="4" s="1"/>
  <c r="E95" i="6" s="1"/>
  <c r="K99" i="2"/>
  <c r="J99" i="4"/>
  <c r="G99" i="6" s="1"/>
  <c r="G99" i="3"/>
  <c r="H99" i="4" s="1"/>
  <c r="E99" i="6" s="1"/>
  <c r="K103" i="2"/>
  <c r="J103" i="4"/>
  <c r="G103" i="6" s="1"/>
  <c r="G103" i="3"/>
  <c r="H103" i="4" s="1"/>
  <c r="E103" i="6" s="1"/>
  <c r="K107" i="2"/>
  <c r="J107" i="4"/>
  <c r="G107" i="6" s="1"/>
  <c r="G107" i="3"/>
  <c r="H107" i="4" s="1"/>
  <c r="E107" i="6" s="1"/>
  <c r="K2106" i="2"/>
  <c r="J2106" i="4"/>
  <c r="G2106" i="6" s="1"/>
  <c r="G2106" i="3"/>
  <c r="H2106" i="4" s="1"/>
  <c r="E2106" i="6" s="1"/>
  <c r="K2234" i="2"/>
  <c r="J2234" i="4"/>
  <c r="G2234" i="6" s="1"/>
  <c r="G2234" i="3"/>
  <c r="H2234" i="4" s="1"/>
  <c r="E2234" i="6" s="1"/>
  <c r="K2093" i="2"/>
  <c r="J2093" i="4"/>
  <c r="G2093" i="6" s="1"/>
  <c r="G2093" i="3"/>
  <c r="H2093" i="4" s="1"/>
  <c r="E2093" i="6" s="1"/>
  <c r="K2097" i="2"/>
  <c r="J2097" i="4"/>
  <c r="G2097" i="6" s="1"/>
  <c r="G2097" i="3"/>
  <c r="H2097" i="4" s="1"/>
  <c r="E2097" i="6" s="1"/>
  <c r="K2101" i="2"/>
  <c r="J2101" i="4"/>
  <c r="G2101" i="6" s="1"/>
  <c r="G2101" i="3"/>
  <c r="H2101" i="4" s="1"/>
  <c r="E2101" i="6" s="1"/>
  <c r="K2105" i="2"/>
  <c r="J2105" i="4"/>
  <c r="G2105" i="6" s="1"/>
  <c r="G2105" i="3"/>
  <c r="H2105" i="4" s="1"/>
  <c r="E2105" i="6" s="1"/>
  <c r="K2111" i="2"/>
  <c r="J2111" i="4"/>
  <c r="G2111" i="6" s="1"/>
  <c r="G2111" i="3"/>
  <c r="H2111" i="4" s="1"/>
  <c r="E2111" i="6" s="1"/>
  <c r="K2115" i="2"/>
  <c r="J2115" i="4"/>
  <c r="G2115" i="6" s="1"/>
  <c r="G2115" i="3"/>
  <c r="H2115" i="4" s="1"/>
  <c r="E2115" i="6" s="1"/>
  <c r="K2119" i="2"/>
  <c r="J2119" i="4"/>
  <c r="G2119" i="6" s="1"/>
  <c r="G2119" i="3"/>
  <c r="H2119" i="4" s="1"/>
  <c r="E2119" i="6" s="1"/>
  <c r="K2124" i="2"/>
  <c r="G2124" i="3"/>
  <c r="H2124" i="4" s="1"/>
  <c r="E2124" i="6" s="1"/>
  <c r="J2124" i="4"/>
  <c r="G2124" i="6" s="1"/>
  <c r="K2129" i="2"/>
  <c r="J2129" i="4"/>
  <c r="G2129" i="6" s="1"/>
  <c r="G2129" i="3"/>
  <c r="H2129" i="4" s="1"/>
  <c r="E2129" i="6" s="1"/>
  <c r="K2133" i="2"/>
  <c r="J2133" i="4"/>
  <c r="G2133" i="6" s="1"/>
  <c r="G2133" i="3"/>
  <c r="H2133" i="4" s="1"/>
  <c r="E2133" i="6" s="1"/>
  <c r="K2137" i="2"/>
  <c r="J2137" i="4"/>
  <c r="G2137" i="6" s="1"/>
  <c r="G2137" i="3"/>
  <c r="H2137" i="4" s="1"/>
  <c r="E2137" i="6" s="1"/>
  <c r="K2143" i="2"/>
  <c r="J2143" i="4"/>
  <c r="G2143" i="6" s="1"/>
  <c r="G2143" i="3"/>
  <c r="H2143" i="4" s="1"/>
  <c r="E2143" i="6" s="1"/>
  <c r="K2147" i="2"/>
  <c r="J2147" i="4"/>
  <c r="G2147" i="6" s="1"/>
  <c r="G2147" i="3"/>
  <c r="H2147" i="4" s="1"/>
  <c r="E2147" i="6" s="1"/>
  <c r="K2151" i="2"/>
  <c r="J2151" i="4"/>
  <c r="G2151" i="6" s="1"/>
  <c r="G2151" i="3"/>
  <c r="H2151" i="4" s="1"/>
  <c r="E2151" i="6" s="1"/>
  <c r="K2156" i="2"/>
  <c r="J2156" i="4"/>
  <c r="G2156" i="6" s="1"/>
  <c r="G2156" i="3"/>
  <c r="H2156" i="4" s="1"/>
  <c r="E2156" i="6" s="1"/>
  <c r="K2161" i="2"/>
  <c r="J2161" i="4"/>
  <c r="G2161" i="6" s="1"/>
  <c r="G2161" i="3"/>
  <c r="H2161" i="4" s="1"/>
  <c r="E2161" i="6" s="1"/>
  <c r="K2165" i="2"/>
  <c r="J2165" i="4"/>
  <c r="G2165" i="6" s="1"/>
  <c r="G2165" i="3"/>
  <c r="H2165" i="4" s="1"/>
  <c r="E2165" i="6" s="1"/>
  <c r="K2169" i="2"/>
  <c r="J2169" i="4"/>
  <c r="G2169" i="6" s="1"/>
  <c r="G2169" i="3"/>
  <c r="H2169" i="4" s="1"/>
  <c r="E2169" i="6" s="1"/>
  <c r="K2175" i="2"/>
  <c r="J2175" i="4"/>
  <c r="G2175" i="6" s="1"/>
  <c r="G2175" i="3"/>
  <c r="H2175" i="4" s="1"/>
  <c r="E2175" i="6" s="1"/>
  <c r="K2179" i="2"/>
  <c r="J2179" i="4"/>
  <c r="G2179" i="6" s="1"/>
  <c r="G2179" i="3"/>
  <c r="H2179" i="4" s="1"/>
  <c r="E2179" i="6" s="1"/>
  <c r="K2183" i="2"/>
  <c r="J2183" i="4"/>
  <c r="G2183" i="6" s="1"/>
  <c r="G2183" i="3"/>
  <c r="H2183" i="4" s="1"/>
  <c r="E2183" i="6" s="1"/>
  <c r="K2188" i="2"/>
  <c r="J2188" i="4"/>
  <c r="G2188" i="6" s="1"/>
  <c r="G2188" i="3"/>
  <c r="H2188" i="4" s="1"/>
  <c r="E2188" i="6" s="1"/>
  <c r="K2193" i="2"/>
  <c r="J2193" i="4"/>
  <c r="G2193" i="6" s="1"/>
  <c r="G2193" i="3"/>
  <c r="H2193" i="4" s="1"/>
  <c r="E2193" i="6" s="1"/>
  <c r="K2197" i="2"/>
  <c r="J2197" i="4"/>
  <c r="G2197" i="6" s="1"/>
  <c r="G2197" i="3"/>
  <c r="H2197" i="4" s="1"/>
  <c r="E2197" i="6" s="1"/>
  <c r="K2201" i="2"/>
  <c r="J2201" i="4"/>
  <c r="G2201" i="6" s="1"/>
  <c r="G2201" i="3"/>
  <c r="H2201" i="4" s="1"/>
  <c r="E2201" i="6" s="1"/>
  <c r="K2207" i="2"/>
  <c r="J2207" i="4"/>
  <c r="G2207" i="6" s="1"/>
  <c r="G2207" i="3"/>
  <c r="H2207" i="4" s="1"/>
  <c r="E2207" i="6" s="1"/>
  <c r="K2211" i="2"/>
  <c r="J2211" i="4"/>
  <c r="G2211" i="6" s="1"/>
  <c r="G2211" i="3"/>
  <c r="H2211" i="4" s="1"/>
  <c r="E2211" i="6" s="1"/>
  <c r="K2215" i="2"/>
  <c r="J2215" i="4"/>
  <c r="G2215" i="6" s="1"/>
  <c r="G2215" i="3"/>
  <c r="H2215" i="4" s="1"/>
  <c r="E2215" i="6" s="1"/>
  <c r="K2220" i="2"/>
  <c r="J2220" i="4"/>
  <c r="G2220" i="6" s="1"/>
  <c r="G2220" i="3"/>
  <c r="H2220" i="4" s="1"/>
  <c r="E2220" i="6" s="1"/>
  <c r="K2225" i="2"/>
  <c r="J2225" i="4"/>
  <c r="G2225" i="6" s="1"/>
  <c r="G2225" i="3"/>
  <c r="H2225" i="4" s="1"/>
  <c r="E2225" i="6" s="1"/>
  <c r="K2229" i="2"/>
  <c r="J2229" i="4"/>
  <c r="G2229" i="6" s="1"/>
  <c r="G2229" i="3"/>
  <c r="H2229" i="4" s="1"/>
  <c r="E2229" i="6" s="1"/>
  <c r="K2233" i="2"/>
  <c r="J2233" i="4"/>
  <c r="G2233" i="6" s="1"/>
  <c r="G2233" i="3"/>
  <c r="H2233" i="4" s="1"/>
  <c r="E2233" i="6" s="1"/>
  <c r="K123" i="2"/>
  <c r="J123" i="4"/>
  <c r="G123" i="6" s="1"/>
  <c r="G123" i="3"/>
  <c r="H123" i="4" s="1"/>
  <c r="E123" i="6" s="1"/>
  <c r="K148" i="2"/>
  <c r="G148" i="3"/>
  <c r="H148" i="4" s="1"/>
  <c r="E148" i="6" s="1"/>
  <c r="J148" i="4"/>
  <c r="G148" i="6" s="1"/>
  <c r="K171" i="2"/>
  <c r="J171" i="4"/>
  <c r="G171" i="6" s="1"/>
  <c r="G171" i="3"/>
  <c r="H171" i="4" s="1"/>
  <c r="E171" i="6" s="1"/>
  <c r="K183" i="2"/>
  <c r="J183" i="4"/>
  <c r="G183" i="6" s="1"/>
  <c r="G183" i="3"/>
  <c r="H183" i="4" s="1"/>
  <c r="E183" i="6" s="1"/>
  <c r="K191" i="2"/>
  <c r="J191" i="4"/>
  <c r="G191" i="6" s="1"/>
  <c r="G191" i="3"/>
  <c r="H191" i="4" s="1"/>
  <c r="E191" i="6" s="1"/>
  <c r="K217" i="2"/>
  <c r="G217" i="3"/>
  <c r="H217" i="4" s="1"/>
  <c r="E217" i="6" s="1"/>
  <c r="J217" i="4"/>
  <c r="G217" i="6" s="1"/>
  <c r="K226" i="2"/>
  <c r="J226" i="4"/>
  <c r="G226" i="6" s="1"/>
  <c r="G226" i="3"/>
  <c r="H226" i="4" s="1"/>
  <c r="E226" i="6" s="1"/>
  <c r="K233" i="2"/>
  <c r="G233" i="3"/>
  <c r="H233" i="4" s="1"/>
  <c r="E233" i="6" s="1"/>
  <c r="J233" i="4"/>
  <c r="G233" i="6" s="1"/>
  <c r="K248" i="2"/>
  <c r="G248" i="3"/>
  <c r="H248" i="4" s="1"/>
  <c r="E248" i="6" s="1"/>
  <c r="J248" i="4"/>
  <c r="G248" i="6" s="1"/>
  <c r="K263" i="2"/>
  <c r="J263" i="4"/>
  <c r="G263" i="6" s="1"/>
  <c r="G263" i="3"/>
  <c r="H263" i="4" s="1"/>
  <c r="E263" i="6" s="1"/>
  <c r="K272" i="2"/>
  <c r="G272" i="3"/>
  <c r="H272" i="4" s="1"/>
  <c r="E272" i="6" s="1"/>
  <c r="J272" i="4"/>
  <c r="G272" i="6" s="1"/>
  <c r="K284" i="2"/>
  <c r="J284" i="4"/>
  <c r="G284" i="6" s="1"/>
  <c r="G284" i="3"/>
  <c r="H284" i="4" s="1"/>
  <c r="E284" i="6" s="1"/>
  <c r="K295" i="2"/>
  <c r="J295" i="4"/>
  <c r="G295" i="6" s="1"/>
  <c r="G295" i="3"/>
  <c r="H295" i="4" s="1"/>
  <c r="E295" i="6" s="1"/>
  <c r="K308" i="2"/>
  <c r="J308" i="4"/>
  <c r="G308" i="6" s="1"/>
  <c r="G308" i="3"/>
  <c r="H308" i="4" s="1"/>
  <c r="E308" i="6" s="1"/>
  <c r="K317" i="2"/>
  <c r="G317" i="3"/>
  <c r="H317" i="4" s="1"/>
  <c r="E317" i="6" s="1"/>
  <c r="J317" i="4"/>
  <c r="G317" i="6" s="1"/>
  <c r="K325" i="2"/>
  <c r="G325" i="3"/>
  <c r="H325" i="4" s="1"/>
  <c r="E325" i="6" s="1"/>
  <c r="J325" i="4"/>
  <c r="G325" i="6" s="1"/>
  <c r="K339" i="2"/>
  <c r="J339" i="4"/>
  <c r="G339" i="6" s="1"/>
  <c r="G339" i="3"/>
  <c r="H339" i="4" s="1"/>
  <c r="E339" i="6" s="1"/>
  <c r="K348" i="2"/>
  <c r="J348" i="4"/>
  <c r="G348" i="6" s="1"/>
  <c r="G348" i="3"/>
  <c r="H348" i="4" s="1"/>
  <c r="E348" i="6" s="1"/>
  <c r="K364" i="2"/>
  <c r="J364" i="4"/>
  <c r="G364" i="6" s="1"/>
  <c r="G364" i="3"/>
  <c r="H364" i="4" s="1"/>
  <c r="E364" i="6" s="1"/>
  <c r="K372" i="2"/>
  <c r="G372" i="3"/>
  <c r="H372" i="4" s="1"/>
  <c r="E372" i="6" s="1"/>
  <c r="J372" i="4"/>
  <c r="G372" i="6" s="1"/>
  <c r="K381" i="2"/>
  <c r="G381" i="3"/>
  <c r="H381" i="4" s="1"/>
  <c r="E381" i="6" s="1"/>
  <c r="J381" i="4"/>
  <c r="G381" i="6" s="1"/>
  <c r="K388" i="2"/>
  <c r="J388" i="4"/>
  <c r="G388" i="6" s="1"/>
  <c r="G388" i="3"/>
  <c r="H388" i="4" s="1"/>
  <c r="E388" i="6" s="1"/>
  <c r="K402" i="2"/>
  <c r="J402" i="4"/>
  <c r="G402" i="6" s="1"/>
  <c r="G402" i="3"/>
  <c r="H402" i="4" s="1"/>
  <c r="E402" i="6" s="1"/>
  <c r="K407" i="2"/>
  <c r="J407" i="4"/>
  <c r="G407" i="6" s="1"/>
  <c r="G407" i="3"/>
  <c r="H407" i="4" s="1"/>
  <c r="E407" i="6" s="1"/>
  <c r="K421" i="2"/>
  <c r="G421" i="3"/>
  <c r="H421" i="4" s="1"/>
  <c r="E421" i="6" s="1"/>
  <c r="J421" i="4"/>
  <c r="G421" i="6" s="1"/>
  <c r="K429" i="2"/>
  <c r="G429" i="3"/>
  <c r="H429" i="4" s="1"/>
  <c r="E429" i="6" s="1"/>
  <c r="J429" i="4"/>
  <c r="G429" i="6" s="1"/>
  <c r="K438" i="2"/>
  <c r="J438" i="4"/>
  <c r="G438" i="6" s="1"/>
  <c r="G438" i="3"/>
  <c r="H438" i="4" s="1"/>
  <c r="E438" i="6" s="1"/>
  <c r="K452" i="2"/>
  <c r="G452" i="3"/>
  <c r="H452" i="4" s="1"/>
  <c r="E452" i="6" s="1"/>
  <c r="J452" i="4"/>
  <c r="G452" i="6" s="1"/>
  <c r="K462" i="2"/>
  <c r="J462" i="4"/>
  <c r="G462" i="6" s="1"/>
  <c r="G462" i="3"/>
  <c r="H462" i="4" s="1"/>
  <c r="E462" i="6" s="1"/>
  <c r="K475" i="2"/>
  <c r="J475" i="4"/>
  <c r="G475" i="6" s="1"/>
  <c r="G475" i="3"/>
  <c r="H475" i="4" s="1"/>
  <c r="E475" i="6" s="1"/>
  <c r="K484" i="2"/>
  <c r="G484" i="3"/>
  <c r="H484" i="4" s="1"/>
  <c r="E484" i="6" s="1"/>
  <c r="J484" i="4"/>
  <c r="G484" i="6" s="1"/>
  <c r="K499" i="2"/>
  <c r="J499" i="4"/>
  <c r="G499" i="6" s="1"/>
  <c r="G499" i="3"/>
  <c r="H499" i="4" s="1"/>
  <c r="E499" i="6" s="1"/>
  <c r="K516" i="2"/>
  <c r="J516" i="4"/>
  <c r="G516" i="6" s="1"/>
  <c r="G516" i="3"/>
  <c r="H516" i="4" s="1"/>
  <c r="E516" i="6" s="1"/>
  <c r="K524" i="2"/>
  <c r="J524" i="4"/>
  <c r="G524" i="6" s="1"/>
  <c r="G524" i="3"/>
  <c r="H524" i="4" s="1"/>
  <c r="E524" i="6" s="1"/>
  <c r="K538" i="2"/>
  <c r="J538" i="4"/>
  <c r="G538" i="6" s="1"/>
  <c r="G538" i="3"/>
  <c r="H538" i="4" s="1"/>
  <c r="E538" i="6" s="1"/>
  <c r="K548" i="2"/>
  <c r="G548" i="3"/>
  <c r="H548" i="4" s="1"/>
  <c r="E548" i="6" s="1"/>
  <c r="J548" i="4"/>
  <c r="G548" i="6" s="1"/>
  <c r="K563" i="2"/>
  <c r="J563" i="4"/>
  <c r="G563" i="6" s="1"/>
  <c r="G563" i="3"/>
  <c r="H563" i="4" s="1"/>
  <c r="E563" i="6" s="1"/>
  <c r="K575" i="2"/>
  <c r="J575" i="4"/>
  <c r="G575" i="6" s="1"/>
  <c r="G575" i="3"/>
  <c r="H575" i="4" s="1"/>
  <c r="E575" i="6" s="1"/>
  <c r="K595" i="2"/>
  <c r="J595" i="4"/>
  <c r="G595" i="6" s="1"/>
  <c r="G595" i="3"/>
  <c r="H595" i="4" s="1"/>
  <c r="E595" i="6" s="1"/>
  <c r="K603" i="2"/>
  <c r="J603" i="4"/>
  <c r="G603" i="6" s="1"/>
  <c r="G603" i="3"/>
  <c r="H603" i="4" s="1"/>
  <c r="E603" i="6" s="1"/>
  <c r="K619" i="2"/>
  <c r="J619" i="4"/>
  <c r="G619" i="6" s="1"/>
  <c r="G619" i="3"/>
  <c r="H619" i="4" s="1"/>
  <c r="E619" i="6" s="1"/>
  <c r="K636" i="2"/>
  <c r="J636" i="4"/>
  <c r="G636" i="6" s="1"/>
  <c r="G636" i="3"/>
  <c r="H636" i="4" s="1"/>
  <c r="E636" i="6" s="1"/>
  <c r="K642" i="2"/>
  <c r="J642" i="4"/>
  <c r="G642" i="6" s="1"/>
  <c r="G642" i="3"/>
  <c r="H642" i="4" s="1"/>
  <c r="E642" i="6" s="1"/>
  <c r="K653" i="2"/>
  <c r="G653" i="3"/>
  <c r="H653" i="4" s="1"/>
  <c r="E653" i="6" s="1"/>
  <c r="J653" i="4"/>
  <c r="G653" i="6" s="1"/>
  <c r="K666" i="2"/>
  <c r="J666" i="4"/>
  <c r="G666" i="6" s="1"/>
  <c r="G666" i="3"/>
  <c r="H666" i="4" s="1"/>
  <c r="E666" i="6" s="1"/>
  <c r="K677" i="2"/>
  <c r="G677" i="3"/>
  <c r="H677" i="4" s="1"/>
  <c r="E677" i="6" s="1"/>
  <c r="J677" i="4"/>
  <c r="G677" i="6" s="1"/>
  <c r="K692" i="2"/>
  <c r="G692" i="3"/>
  <c r="H692" i="4" s="1"/>
  <c r="E692" i="6" s="1"/>
  <c r="J692" i="4"/>
  <c r="G692" i="6" s="1"/>
  <c r="K701" i="2"/>
  <c r="G701" i="3"/>
  <c r="H701" i="4" s="1"/>
  <c r="E701" i="6" s="1"/>
  <c r="J701" i="4"/>
  <c r="G701" i="6" s="1"/>
  <c r="K710" i="2"/>
  <c r="J710" i="4"/>
  <c r="G710" i="6" s="1"/>
  <c r="G710" i="3"/>
  <c r="H710" i="4" s="1"/>
  <c r="E710" i="6" s="1"/>
  <c r="K723" i="2"/>
  <c r="J723" i="4"/>
  <c r="G723" i="6" s="1"/>
  <c r="G723" i="3"/>
  <c r="H723" i="4" s="1"/>
  <c r="E723" i="6" s="1"/>
  <c r="K732" i="2"/>
  <c r="J732" i="4"/>
  <c r="G732" i="6" s="1"/>
  <c r="G732" i="3"/>
  <c r="H732" i="4" s="1"/>
  <c r="E732" i="6" s="1"/>
  <c r="K749" i="2"/>
  <c r="G749" i="3"/>
  <c r="H749" i="4" s="1"/>
  <c r="E749" i="6" s="1"/>
  <c r="J749" i="4"/>
  <c r="G749" i="6" s="1"/>
  <c r="K763" i="2"/>
  <c r="J763" i="4"/>
  <c r="G763" i="6" s="1"/>
  <c r="G763" i="3"/>
  <c r="H763" i="4" s="1"/>
  <c r="E763" i="6" s="1"/>
  <c r="K771" i="2"/>
  <c r="J771" i="4"/>
  <c r="G771" i="6" s="1"/>
  <c r="G771" i="3"/>
  <c r="H771" i="4" s="1"/>
  <c r="E771" i="6" s="1"/>
  <c r="K783" i="2"/>
  <c r="J783" i="4"/>
  <c r="G783" i="6" s="1"/>
  <c r="G783" i="3"/>
  <c r="H783" i="4" s="1"/>
  <c r="E783" i="6" s="1"/>
  <c r="K790" i="2"/>
  <c r="J790" i="4"/>
  <c r="G790" i="6" s="1"/>
  <c r="G790" i="3"/>
  <c r="H790" i="4" s="1"/>
  <c r="E790" i="6" s="1"/>
  <c r="K797" i="2"/>
  <c r="J797" i="4"/>
  <c r="G797" i="6" s="1"/>
  <c r="G797" i="3"/>
  <c r="H797" i="4" s="1"/>
  <c r="E797" i="6" s="1"/>
  <c r="K804" i="2"/>
  <c r="J804" i="4"/>
  <c r="G804" i="6" s="1"/>
  <c r="G804" i="3"/>
  <c r="H804" i="4" s="1"/>
  <c r="E804" i="6" s="1"/>
  <c r="K818" i="2"/>
  <c r="J818" i="4"/>
  <c r="G818" i="6" s="1"/>
  <c r="G818" i="3"/>
  <c r="H818" i="4" s="1"/>
  <c r="E818" i="6" s="1"/>
  <c r="K828" i="2"/>
  <c r="J828" i="4"/>
  <c r="G828" i="6" s="1"/>
  <c r="G828" i="3"/>
  <c r="H828" i="4" s="1"/>
  <c r="E828" i="6" s="1"/>
  <c r="K839" i="2"/>
  <c r="J839" i="4"/>
  <c r="G839" i="6" s="1"/>
  <c r="G839" i="3"/>
  <c r="H839" i="4" s="1"/>
  <c r="E839" i="6" s="1"/>
  <c r="K853" i="2"/>
  <c r="J853" i="4"/>
  <c r="G853" i="6" s="1"/>
  <c r="G853" i="3"/>
  <c r="H853" i="4" s="1"/>
  <c r="E853" i="6" s="1"/>
  <c r="K866" i="2"/>
  <c r="J866" i="4"/>
  <c r="G866" i="6" s="1"/>
  <c r="G866" i="3"/>
  <c r="H866" i="4" s="1"/>
  <c r="E866" i="6" s="1"/>
  <c r="K879" i="2"/>
  <c r="J879" i="4"/>
  <c r="G879" i="6" s="1"/>
  <c r="G879" i="3"/>
  <c r="H879" i="4" s="1"/>
  <c r="E879" i="6" s="1"/>
  <c r="K892" i="2"/>
  <c r="J892" i="4"/>
  <c r="G892" i="6" s="1"/>
  <c r="G892" i="3"/>
  <c r="H892" i="4" s="1"/>
  <c r="E892" i="6" s="1"/>
  <c r="K902" i="2"/>
  <c r="J902" i="4"/>
  <c r="G902" i="6" s="1"/>
  <c r="G902" i="3"/>
  <c r="H902" i="4" s="1"/>
  <c r="E902" i="6" s="1"/>
  <c r="K919" i="2"/>
  <c r="J919" i="4"/>
  <c r="G919" i="6" s="1"/>
  <c r="G919" i="3"/>
  <c r="H919" i="4" s="1"/>
  <c r="E919" i="6" s="1"/>
  <c r="K931" i="2"/>
  <c r="G931" i="3"/>
  <c r="H931" i="4" s="1"/>
  <c r="E931" i="6" s="1"/>
  <c r="J931" i="4"/>
  <c r="G931" i="6" s="1"/>
  <c r="K942" i="2"/>
  <c r="G942" i="3"/>
  <c r="H942" i="4" s="1"/>
  <c r="E942" i="6" s="1"/>
  <c r="J942" i="4"/>
  <c r="G942" i="6" s="1"/>
  <c r="K955" i="2"/>
  <c r="J955" i="4"/>
  <c r="G955" i="6" s="1"/>
  <c r="G955" i="3"/>
  <c r="H955" i="4" s="1"/>
  <c r="E955" i="6" s="1"/>
  <c r="K972" i="2"/>
  <c r="G972" i="3"/>
  <c r="H972" i="4" s="1"/>
  <c r="E972" i="6" s="1"/>
  <c r="J972" i="4"/>
  <c r="G972" i="6" s="1"/>
  <c r="K988" i="2"/>
  <c r="G988" i="3"/>
  <c r="H988" i="4" s="1"/>
  <c r="E988" i="6" s="1"/>
  <c r="J988" i="4"/>
  <c r="G988" i="6" s="1"/>
  <c r="K1005" i="2"/>
  <c r="J1005" i="4"/>
  <c r="G1005" i="6" s="1"/>
  <c r="G1005" i="3"/>
  <c r="H1005" i="4" s="1"/>
  <c r="E1005" i="6" s="1"/>
  <c r="K1011" i="2"/>
  <c r="J1011" i="4"/>
  <c r="G1011" i="6" s="1"/>
  <c r="G1011" i="3"/>
  <c r="H1011" i="4" s="1"/>
  <c r="E1011" i="6" s="1"/>
  <c r="K1022" i="2"/>
  <c r="J1022" i="4"/>
  <c r="G1022" i="6" s="1"/>
  <c r="G1022" i="3"/>
  <c r="H1022" i="4" s="1"/>
  <c r="E1022" i="6" s="1"/>
  <c r="K1036" i="2"/>
  <c r="G1036" i="3"/>
  <c r="H1036" i="4" s="1"/>
  <c r="E1036" i="6" s="1"/>
  <c r="J1036" i="4"/>
  <c r="G1036" i="6" s="1"/>
  <c r="K1045" i="2"/>
  <c r="J1045" i="4"/>
  <c r="G1045" i="6" s="1"/>
  <c r="G1045" i="3"/>
  <c r="H1045" i="4" s="1"/>
  <c r="E1045" i="6" s="1"/>
  <c r="K1060" i="2"/>
  <c r="G1060" i="3"/>
  <c r="H1060" i="4" s="1"/>
  <c r="E1060" i="6" s="1"/>
  <c r="J1060" i="4"/>
  <c r="G1060" i="6" s="1"/>
  <c r="K1074" i="2"/>
  <c r="J1074" i="4"/>
  <c r="G1074" i="6" s="1"/>
  <c r="G1074" i="3"/>
  <c r="H1074" i="4" s="1"/>
  <c r="E1074" i="6" s="1"/>
  <c r="K1084" i="2"/>
  <c r="J1084" i="4"/>
  <c r="G1084" i="6" s="1"/>
  <c r="G1084" i="3"/>
  <c r="H1084" i="4" s="1"/>
  <c r="E1084" i="6" s="1"/>
  <c r="K1095" i="2"/>
  <c r="J1095" i="4"/>
  <c r="G1095" i="6" s="1"/>
  <c r="G1095" i="3"/>
  <c r="H1095" i="4" s="1"/>
  <c r="E1095" i="6" s="1"/>
  <c r="K1107" i="2"/>
  <c r="J1107" i="4"/>
  <c r="G1107" i="6" s="1"/>
  <c r="G1107" i="3"/>
  <c r="H1107" i="4" s="1"/>
  <c r="E1107" i="6" s="1"/>
  <c r="K1115" i="2"/>
  <c r="J1115" i="4"/>
  <c r="G1115" i="6" s="1"/>
  <c r="G1115" i="3"/>
  <c r="H1115" i="4" s="1"/>
  <c r="E1115" i="6" s="1"/>
  <c r="K1127" i="2"/>
  <c r="J1127" i="4"/>
  <c r="G1127" i="6" s="1"/>
  <c r="G1127" i="3"/>
  <c r="H1127" i="4" s="1"/>
  <c r="E1127" i="6" s="1"/>
  <c r="K1146" i="2"/>
  <c r="J1146" i="4"/>
  <c r="G1146" i="6" s="1"/>
  <c r="G1146" i="3"/>
  <c r="H1146" i="4" s="1"/>
  <c r="E1146" i="6" s="1"/>
  <c r="K1155" i="2"/>
  <c r="J1155" i="4"/>
  <c r="G1155" i="6" s="1"/>
  <c r="G1155" i="3"/>
  <c r="H1155" i="4" s="1"/>
  <c r="E1155" i="6" s="1"/>
  <c r="K1165" i="2"/>
  <c r="J1165" i="4"/>
  <c r="G1165" i="6" s="1"/>
  <c r="G1165" i="3"/>
  <c r="H1165" i="4" s="1"/>
  <c r="E1165" i="6" s="1"/>
  <c r="K1181" i="2"/>
  <c r="J1181" i="4"/>
  <c r="G1181" i="6" s="1"/>
  <c r="G1181" i="3"/>
  <c r="H1181" i="4" s="1"/>
  <c r="E1181" i="6" s="1"/>
  <c r="K1190" i="2"/>
  <c r="J1190" i="4"/>
  <c r="G1190" i="6" s="1"/>
  <c r="G1190" i="3"/>
  <c r="H1190" i="4" s="1"/>
  <c r="E1190" i="6" s="1"/>
  <c r="K1204" i="2"/>
  <c r="G1204" i="3"/>
  <c r="H1204" i="4" s="1"/>
  <c r="E1204" i="6" s="1"/>
  <c r="J1204" i="4"/>
  <c r="G1204" i="6" s="1"/>
  <c r="K1229" i="2"/>
  <c r="J1229" i="4"/>
  <c r="G1229" i="6" s="1"/>
  <c r="G1229" i="3"/>
  <c r="H1229" i="4" s="1"/>
  <c r="E1229" i="6" s="1"/>
  <c r="K1236" i="2"/>
  <c r="G1236" i="3"/>
  <c r="H1236" i="4" s="1"/>
  <c r="E1236" i="6" s="1"/>
  <c r="J1236" i="4"/>
  <c r="G1236" i="6" s="1"/>
  <c r="K1256" i="2"/>
  <c r="J1256" i="4"/>
  <c r="G1256" i="6" s="1"/>
  <c r="G1256" i="3"/>
  <c r="H1256" i="4" s="1"/>
  <c r="E1256" i="6" s="1"/>
  <c r="K1270" i="2"/>
  <c r="J1270" i="4"/>
  <c r="G1270" i="6" s="1"/>
  <c r="G1270" i="3"/>
  <c r="H1270" i="4" s="1"/>
  <c r="E1270" i="6" s="1"/>
  <c r="K1277" i="2"/>
  <c r="J1277" i="4"/>
  <c r="G1277" i="6" s="1"/>
  <c r="G1277" i="3"/>
  <c r="H1277" i="4" s="1"/>
  <c r="E1277" i="6" s="1"/>
  <c r="K1293" i="2"/>
  <c r="J1293" i="4"/>
  <c r="G1293" i="6" s="1"/>
  <c r="G1293" i="3"/>
  <c r="H1293" i="4" s="1"/>
  <c r="E1293" i="6" s="1"/>
  <c r="K1305" i="2"/>
  <c r="J1305" i="4"/>
  <c r="G1305" i="6" s="1"/>
  <c r="G1305" i="3"/>
  <c r="H1305" i="4" s="1"/>
  <c r="E1305" i="6" s="1"/>
  <c r="K1311" i="2"/>
  <c r="J1311" i="4"/>
  <c r="G1311" i="6" s="1"/>
  <c r="G1311" i="3"/>
  <c r="H1311" i="4" s="1"/>
  <c r="E1311" i="6" s="1"/>
  <c r="K1329" i="2"/>
  <c r="J1329" i="4"/>
  <c r="G1329" i="6" s="1"/>
  <c r="G1329" i="3"/>
  <c r="H1329" i="4" s="1"/>
  <c r="E1329" i="6" s="1"/>
  <c r="K1343" i="2"/>
  <c r="J1343" i="4"/>
  <c r="G1343" i="6" s="1"/>
  <c r="G1343" i="3"/>
  <c r="H1343" i="4" s="1"/>
  <c r="E1343" i="6" s="1"/>
  <c r="K1355" i="2"/>
  <c r="J1355" i="4"/>
  <c r="G1355" i="6" s="1"/>
  <c r="G1355" i="3"/>
  <c r="H1355" i="4" s="1"/>
  <c r="E1355" i="6" s="1"/>
  <c r="K1361" i="2"/>
  <c r="J1361" i="4"/>
  <c r="G1361" i="6" s="1"/>
  <c r="G1361" i="3"/>
  <c r="H1361" i="4" s="1"/>
  <c r="E1361" i="6" s="1"/>
  <c r="K1370" i="2"/>
  <c r="J1370" i="4"/>
  <c r="G1370" i="6" s="1"/>
  <c r="G1370" i="3"/>
  <c r="H1370" i="4" s="1"/>
  <c r="E1370" i="6" s="1"/>
  <c r="K1378" i="2"/>
  <c r="J1378" i="4"/>
  <c r="G1378" i="6" s="1"/>
  <c r="G1378" i="3"/>
  <c r="H1378" i="4" s="1"/>
  <c r="E1378" i="6" s="1"/>
  <c r="K1392" i="2"/>
  <c r="J1392" i="4"/>
  <c r="G1392" i="6" s="1"/>
  <c r="G1392" i="3"/>
  <c r="H1392" i="4" s="1"/>
  <c r="E1392" i="6" s="1"/>
  <c r="K1407" i="2"/>
  <c r="J1407" i="4"/>
  <c r="G1407" i="6" s="1"/>
  <c r="G1407" i="3"/>
  <c r="H1407" i="4" s="1"/>
  <c r="E1407" i="6" s="1"/>
  <c r="K1414" i="2"/>
  <c r="J1414" i="4"/>
  <c r="G1414" i="6" s="1"/>
  <c r="G1414" i="3"/>
  <c r="H1414" i="4" s="1"/>
  <c r="E1414" i="6" s="1"/>
  <c r="K1422" i="2"/>
  <c r="J1422" i="4"/>
  <c r="G1422" i="6" s="1"/>
  <c r="G1422" i="3"/>
  <c r="H1422" i="4" s="1"/>
  <c r="E1422" i="6" s="1"/>
  <c r="K1437" i="2"/>
  <c r="J1437" i="4"/>
  <c r="G1437" i="6" s="1"/>
  <c r="G1437" i="3"/>
  <c r="H1437" i="4" s="1"/>
  <c r="E1437" i="6" s="1"/>
  <c r="K1447" i="2"/>
  <c r="J1447" i="4"/>
  <c r="G1447" i="6" s="1"/>
  <c r="G1447" i="3"/>
  <c r="H1447" i="4" s="1"/>
  <c r="E1447" i="6" s="1"/>
  <c r="K1452" i="2"/>
  <c r="J1452" i="4"/>
  <c r="G1452" i="6" s="1"/>
  <c r="G1452" i="3"/>
  <c r="H1452" i="4" s="1"/>
  <c r="E1452" i="6" s="1"/>
  <c r="K1459" i="2"/>
  <c r="J1459" i="4"/>
  <c r="G1459" i="6" s="1"/>
  <c r="G1459" i="3"/>
  <c r="H1459" i="4" s="1"/>
  <c r="E1459" i="6" s="1"/>
  <c r="K1465" i="2"/>
  <c r="J1465" i="4"/>
  <c r="G1465" i="6" s="1"/>
  <c r="G1465" i="3"/>
  <c r="H1465" i="4" s="1"/>
  <c r="E1465" i="6" s="1"/>
  <c r="K1470" i="2"/>
  <c r="J1470" i="4"/>
  <c r="G1470" i="6" s="1"/>
  <c r="G1470" i="3"/>
  <c r="H1470" i="4" s="1"/>
  <c r="E1470" i="6" s="1"/>
  <c r="K1478" i="2"/>
  <c r="J1478" i="4"/>
  <c r="G1478" i="6" s="1"/>
  <c r="G1478" i="3"/>
  <c r="H1478" i="4" s="1"/>
  <c r="E1478" i="6" s="1"/>
  <c r="K1488" i="2"/>
  <c r="J1488" i="4"/>
  <c r="G1488" i="6" s="1"/>
  <c r="G1488" i="3"/>
  <c r="H1488" i="4" s="1"/>
  <c r="E1488" i="6" s="1"/>
  <c r="K1499" i="2"/>
  <c r="J1499" i="4"/>
  <c r="G1499" i="6" s="1"/>
  <c r="G1499" i="3"/>
  <c r="H1499" i="4" s="1"/>
  <c r="E1499" i="6" s="1"/>
  <c r="K1504" i="2"/>
  <c r="J1504" i="4"/>
  <c r="G1504" i="6" s="1"/>
  <c r="G1504" i="3"/>
  <c r="H1504" i="4" s="1"/>
  <c r="E1504" i="6" s="1"/>
  <c r="K1515" i="2"/>
  <c r="J1515" i="4"/>
  <c r="G1515" i="6" s="1"/>
  <c r="G1515" i="3"/>
  <c r="H1515" i="4" s="1"/>
  <c r="E1515" i="6" s="1"/>
  <c r="K1521" i="2"/>
  <c r="J1521" i="4"/>
  <c r="G1521" i="6" s="1"/>
  <c r="G1521" i="3"/>
  <c r="H1521" i="4" s="1"/>
  <c r="E1521" i="6" s="1"/>
  <c r="K1530" i="2"/>
  <c r="J1530" i="4"/>
  <c r="G1530" i="6" s="1"/>
  <c r="G1530" i="3"/>
  <c r="H1530" i="4" s="1"/>
  <c r="E1530" i="6" s="1"/>
  <c r="K1535" i="2"/>
  <c r="J1535" i="4"/>
  <c r="G1535" i="6" s="1"/>
  <c r="G1535" i="3"/>
  <c r="H1535" i="4" s="1"/>
  <c r="E1535" i="6" s="1"/>
  <c r="K1545" i="2"/>
  <c r="J1545" i="4"/>
  <c r="G1545" i="6" s="1"/>
  <c r="G1545" i="3"/>
  <c r="H1545" i="4" s="1"/>
  <c r="E1545" i="6" s="1"/>
  <c r="K1553" i="2"/>
  <c r="J1553" i="4"/>
  <c r="G1553" i="6" s="1"/>
  <c r="G1553" i="3"/>
  <c r="H1553" i="4" s="1"/>
  <c r="E1553" i="6" s="1"/>
  <c r="K1561" i="2"/>
  <c r="J1561" i="4"/>
  <c r="G1561" i="6" s="1"/>
  <c r="G1561" i="3"/>
  <c r="H1561" i="4" s="1"/>
  <c r="E1561" i="6" s="1"/>
  <c r="K1568" i="2"/>
  <c r="J1568" i="4"/>
  <c r="G1568" i="6" s="1"/>
  <c r="G1568" i="3"/>
  <c r="H1568" i="4" s="1"/>
  <c r="E1568" i="6" s="1"/>
  <c r="K1578" i="2"/>
  <c r="J1578" i="4"/>
  <c r="G1578" i="6" s="1"/>
  <c r="G1578" i="3"/>
  <c r="H1578" i="4" s="1"/>
  <c r="E1578" i="6" s="1"/>
  <c r="K1584" i="2"/>
  <c r="J1584" i="4"/>
  <c r="G1584" i="6" s="1"/>
  <c r="G1584" i="3"/>
  <c r="H1584" i="4" s="1"/>
  <c r="E1584" i="6" s="1"/>
  <c r="K1600" i="2"/>
  <c r="J1600" i="4"/>
  <c r="G1600" i="6" s="1"/>
  <c r="G1600" i="3"/>
  <c r="H1600" i="4" s="1"/>
  <c r="E1600" i="6" s="1"/>
  <c r="K1609" i="2"/>
  <c r="J1609" i="4"/>
  <c r="G1609" i="6" s="1"/>
  <c r="G1609" i="3"/>
  <c r="H1609" i="4" s="1"/>
  <c r="E1609" i="6" s="1"/>
  <c r="K1614" i="2"/>
  <c r="J1614" i="4"/>
  <c r="G1614" i="6" s="1"/>
  <c r="G1614" i="3"/>
  <c r="H1614" i="4" s="1"/>
  <c r="E1614" i="6" s="1"/>
  <c r="K1619" i="2"/>
  <c r="J1619" i="4"/>
  <c r="G1619" i="6" s="1"/>
  <c r="G1619" i="3"/>
  <c r="H1619" i="4" s="1"/>
  <c r="E1619" i="6" s="1"/>
  <c r="K1629" i="2"/>
  <c r="J1629" i="4"/>
  <c r="G1629" i="6" s="1"/>
  <c r="G1629" i="3"/>
  <c r="H1629" i="4" s="1"/>
  <c r="E1629" i="6" s="1"/>
  <c r="K1640" i="2"/>
  <c r="J1640" i="4"/>
  <c r="G1640" i="6" s="1"/>
  <c r="G1640" i="3"/>
  <c r="H1640" i="4" s="1"/>
  <c r="E1640" i="6" s="1"/>
  <c r="K1657" i="2"/>
  <c r="J1657" i="4"/>
  <c r="G1657" i="6" s="1"/>
  <c r="G1657" i="3"/>
  <c r="H1657" i="4" s="1"/>
  <c r="E1657" i="6" s="1"/>
  <c r="K1667" i="2"/>
  <c r="J1667" i="4"/>
  <c r="G1667" i="6" s="1"/>
  <c r="G1667" i="3"/>
  <c r="H1667" i="4" s="1"/>
  <c r="E1667" i="6" s="1"/>
  <c r="K1683" i="2"/>
  <c r="J1683" i="4"/>
  <c r="G1683" i="6" s="1"/>
  <c r="G1683" i="3"/>
  <c r="H1683" i="4" s="1"/>
  <c r="E1683" i="6" s="1"/>
  <c r="K1693" i="2"/>
  <c r="J1693" i="4"/>
  <c r="G1693" i="6" s="1"/>
  <c r="G1693" i="3"/>
  <c r="H1693" i="4" s="1"/>
  <c r="E1693" i="6" s="1"/>
  <c r="K1705" i="2"/>
  <c r="J1705" i="4"/>
  <c r="G1705" i="6" s="1"/>
  <c r="G1705" i="3"/>
  <c r="H1705" i="4" s="1"/>
  <c r="E1705" i="6" s="1"/>
  <c r="K1713" i="2"/>
  <c r="J1713" i="4"/>
  <c r="G1713" i="6" s="1"/>
  <c r="G1713" i="3"/>
  <c r="H1713" i="4" s="1"/>
  <c r="E1713" i="6" s="1"/>
  <c r="K1722" i="2"/>
  <c r="J1722" i="4"/>
  <c r="G1722" i="6" s="1"/>
  <c r="G1722" i="3"/>
  <c r="H1722" i="4" s="1"/>
  <c r="E1722" i="6" s="1"/>
  <c r="K1730" i="2"/>
  <c r="J1730" i="4"/>
  <c r="G1730" i="6" s="1"/>
  <c r="G1730" i="3"/>
  <c r="H1730" i="4" s="1"/>
  <c r="E1730" i="6" s="1"/>
  <c r="K1738" i="2"/>
  <c r="J1738" i="4"/>
  <c r="G1738" i="6" s="1"/>
  <c r="G1738" i="3"/>
  <c r="H1738" i="4" s="1"/>
  <c r="E1738" i="6" s="1"/>
  <c r="K1749" i="2"/>
  <c r="J1749" i="4"/>
  <c r="G1749" i="6" s="1"/>
  <c r="G1749" i="3"/>
  <c r="H1749" i="4" s="1"/>
  <c r="E1749" i="6" s="1"/>
  <c r="K1758" i="2"/>
  <c r="J1758" i="4"/>
  <c r="G1758" i="6" s="1"/>
  <c r="G1758" i="3"/>
  <c r="H1758" i="4" s="1"/>
  <c r="E1758" i="6" s="1"/>
  <c r="K1770" i="2"/>
  <c r="J1770" i="4"/>
  <c r="G1770" i="6" s="1"/>
  <c r="G1770" i="3"/>
  <c r="H1770" i="4" s="1"/>
  <c r="E1770" i="6" s="1"/>
  <c r="K1777" i="2"/>
  <c r="J1777" i="4"/>
  <c r="G1777" i="6" s="1"/>
  <c r="G1777" i="3"/>
  <c r="H1777" i="4" s="1"/>
  <c r="E1777" i="6" s="1"/>
  <c r="K1789" i="2"/>
  <c r="J1789" i="4"/>
  <c r="G1789" i="6" s="1"/>
  <c r="G1789" i="3"/>
  <c r="H1789" i="4" s="1"/>
  <c r="E1789" i="6" s="1"/>
  <c r="K1798" i="2"/>
  <c r="J1798" i="4"/>
  <c r="G1798" i="6" s="1"/>
  <c r="G1798" i="3"/>
  <c r="H1798" i="4" s="1"/>
  <c r="E1798" i="6" s="1"/>
  <c r="K1810" i="2"/>
  <c r="J1810" i="4"/>
  <c r="G1810" i="6" s="1"/>
  <c r="G1810" i="3"/>
  <c r="H1810" i="4" s="1"/>
  <c r="E1810" i="6" s="1"/>
  <c r="K1822" i="2"/>
  <c r="J1822" i="4"/>
  <c r="G1822" i="6" s="1"/>
  <c r="G1822" i="3"/>
  <c r="H1822" i="4" s="1"/>
  <c r="E1822" i="6" s="1"/>
  <c r="K4" i="2"/>
  <c r="J4" i="4"/>
  <c r="G4" i="6" s="1"/>
  <c r="G4" i="3"/>
  <c r="H4" i="4" s="1"/>
  <c r="E4" i="6" s="1"/>
  <c r="K8" i="2"/>
  <c r="G8" i="3"/>
  <c r="H8" i="4" s="1"/>
  <c r="E8" i="6" s="1"/>
  <c r="J8" i="4"/>
  <c r="G8" i="6" s="1"/>
  <c r="K12" i="2"/>
  <c r="J12" i="4"/>
  <c r="G12" i="6" s="1"/>
  <c r="G12" i="3"/>
  <c r="H12" i="4" s="1"/>
  <c r="E12" i="6" s="1"/>
  <c r="K16" i="2"/>
  <c r="J16" i="4"/>
  <c r="G16" i="6" s="1"/>
  <c r="G16" i="3"/>
  <c r="H16" i="4" s="1"/>
  <c r="E16" i="6" s="1"/>
  <c r="K20" i="2"/>
  <c r="G20" i="3"/>
  <c r="H20" i="4" s="1"/>
  <c r="E20" i="6" s="1"/>
  <c r="J20" i="4"/>
  <c r="G20" i="6" s="1"/>
  <c r="K24" i="2"/>
  <c r="G24" i="3"/>
  <c r="H24" i="4" s="1"/>
  <c r="E24" i="6" s="1"/>
  <c r="J24" i="4"/>
  <c r="G24" i="6" s="1"/>
  <c r="K28" i="2"/>
  <c r="J28" i="4"/>
  <c r="G28" i="6" s="1"/>
  <c r="G28" i="3"/>
  <c r="H28" i="4" s="1"/>
  <c r="E28" i="6" s="1"/>
  <c r="K32" i="2"/>
  <c r="J32" i="4"/>
  <c r="G32" i="6" s="1"/>
  <c r="G32" i="3"/>
  <c r="H32" i="4" s="1"/>
  <c r="E32" i="6" s="1"/>
  <c r="K36" i="2"/>
  <c r="G36" i="3"/>
  <c r="H36" i="4" s="1"/>
  <c r="E36" i="6" s="1"/>
  <c r="J36" i="4"/>
  <c r="G36" i="6" s="1"/>
  <c r="K40" i="2"/>
  <c r="G40" i="3"/>
  <c r="H40" i="4" s="1"/>
  <c r="E40" i="6" s="1"/>
  <c r="J40" i="4"/>
  <c r="G40" i="6" s="1"/>
  <c r="K44" i="2"/>
  <c r="J44" i="4"/>
  <c r="G44" i="6" s="1"/>
  <c r="G44" i="3"/>
  <c r="H44" i="4" s="1"/>
  <c r="E44" i="6" s="1"/>
  <c r="K48" i="2"/>
  <c r="G48" i="3"/>
  <c r="H48" i="4" s="1"/>
  <c r="E48" i="6" s="1"/>
  <c r="J48" i="4"/>
  <c r="G48" i="6" s="1"/>
  <c r="K52" i="2"/>
  <c r="G52" i="3"/>
  <c r="H52" i="4" s="1"/>
  <c r="E52" i="6" s="1"/>
  <c r="J52" i="4"/>
  <c r="G52" i="6" s="1"/>
  <c r="K56" i="2"/>
  <c r="G56" i="3"/>
  <c r="H56" i="4" s="1"/>
  <c r="E56" i="6" s="1"/>
  <c r="J56" i="4"/>
  <c r="G56" i="6" s="1"/>
  <c r="K60" i="2"/>
  <c r="J60" i="4"/>
  <c r="G60" i="6" s="1"/>
  <c r="G60" i="3"/>
  <c r="H60" i="4" s="1"/>
  <c r="E60" i="6" s="1"/>
  <c r="K64" i="2"/>
  <c r="J64" i="4"/>
  <c r="G64" i="6" s="1"/>
  <c r="G64" i="3"/>
  <c r="H64" i="4" s="1"/>
  <c r="E64" i="6" s="1"/>
  <c r="K68" i="2"/>
  <c r="G68" i="3"/>
  <c r="H68" i="4" s="1"/>
  <c r="E68" i="6" s="1"/>
  <c r="J68" i="4"/>
  <c r="G68" i="6" s="1"/>
  <c r="K72" i="2"/>
  <c r="G72" i="3"/>
  <c r="H72" i="4" s="1"/>
  <c r="E72" i="6" s="1"/>
  <c r="J72" i="4"/>
  <c r="G72" i="6" s="1"/>
  <c r="K76" i="2"/>
  <c r="J76" i="4"/>
  <c r="G76" i="6" s="1"/>
  <c r="G76" i="3"/>
  <c r="H76" i="4" s="1"/>
  <c r="E76" i="6" s="1"/>
  <c r="K80" i="2"/>
  <c r="J80" i="4"/>
  <c r="G80" i="6" s="1"/>
  <c r="G80" i="3"/>
  <c r="H80" i="4" s="1"/>
  <c r="E80" i="6" s="1"/>
  <c r="K84" i="2"/>
  <c r="J84" i="4"/>
  <c r="G84" i="6" s="1"/>
  <c r="G84" i="3"/>
  <c r="H84" i="4" s="1"/>
  <c r="E84" i="6" s="1"/>
  <c r="K88" i="2"/>
  <c r="G88" i="3"/>
  <c r="H88" i="4" s="1"/>
  <c r="E88" i="6" s="1"/>
  <c r="J88" i="4"/>
  <c r="G88" i="6" s="1"/>
  <c r="K92" i="2"/>
  <c r="J92" i="4"/>
  <c r="G92" i="6" s="1"/>
  <c r="G92" i="3"/>
  <c r="H92" i="4" s="1"/>
  <c r="E92" i="6" s="1"/>
  <c r="K96" i="2"/>
  <c r="G96" i="3"/>
  <c r="H96" i="4" s="1"/>
  <c r="E96" i="6" s="1"/>
  <c r="J96" i="4"/>
  <c r="G96" i="6" s="1"/>
  <c r="K100" i="2"/>
  <c r="G100" i="3"/>
  <c r="H100" i="4" s="1"/>
  <c r="E100" i="6" s="1"/>
  <c r="J100" i="4"/>
  <c r="G100" i="6" s="1"/>
  <c r="K104" i="2"/>
  <c r="G104" i="3"/>
  <c r="H104" i="4" s="1"/>
  <c r="E104" i="6" s="1"/>
  <c r="J104" i="4"/>
  <c r="G104" i="6" s="1"/>
  <c r="K108" i="2"/>
  <c r="J108" i="4"/>
  <c r="G108" i="6" s="1"/>
  <c r="G108" i="3"/>
  <c r="H108" i="4" s="1"/>
  <c r="E108" i="6" s="1"/>
  <c r="K2138" i="2"/>
  <c r="J2138" i="4"/>
  <c r="G2138" i="6" s="1"/>
  <c r="G2138" i="3"/>
  <c r="H2138" i="4" s="1"/>
  <c r="E2138" i="6" s="1"/>
  <c r="K2090" i="2"/>
  <c r="J2090" i="4"/>
  <c r="G2090" i="6" s="1"/>
  <c r="G2090" i="3"/>
  <c r="H2090" i="4" s="1"/>
  <c r="E2090" i="6" s="1"/>
  <c r="K2094" i="2"/>
  <c r="J2094" i="4"/>
  <c r="G2094" i="6" s="1"/>
  <c r="G2094" i="3"/>
  <c r="H2094" i="4" s="1"/>
  <c r="E2094" i="6" s="1"/>
  <c r="K2098" i="2"/>
  <c r="J2098" i="4"/>
  <c r="G2098" i="6" s="1"/>
  <c r="G2098" i="3"/>
  <c r="H2098" i="4" s="1"/>
  <c r="E2098" i="6" s="1"/>
  <c r="K2102" i="2"/>
  <c r="J2102" i="4"/>
  <c r="G2102" i="6" s="1"/>
  <c r="G2102" i="3"/>
  <c r="H2102" i="4" s="1"/>
  <c r="E2102" i="6" s="1"/>
  <c r="K2107" i="2"/>
  <c r="J2107" i="4"/>
  <c r="G2107" i="6" s="1"/>
  <c r="G2107" i="3"/>
  <c r="H2107" i="4" s="1"/>
  <c r="E2107" i="6" s="1"/>
  <c r="K2112" i="2"/>
  <c r="J2112" i="4"/>
  <c r="G2112" i="6" s="1"/>
  <c r="G2112" i="3"/>
  <c r="H2112" i="4" s="1"/>
  <c r="E2112" i="6" s="1"/>
  <c r="K2116" i="2"/>
  <c r="J2116" i="4"/>
  <c r="G2116" i="6" s="1"/>
  <c r="G2116" i="3"/>
  <c r="H2116" i="4" s="1"/>
  <c r="E2116" i="6" s="1"/>
  <c r="K2120" i="2"/>
  <c r="J2120" i="4"/>
  <c r="G2120" i="6" s="1"/>
  <c r="G2120" i="3"/>
  <c r="H2120" i="4" s="1"/>
  <c r="E2120" i="6" s="1"/>
  <c r="K2125" i="2"/>
  <c r="J2125" i="4"/>
  <c r="G2125" i="6" s="1"/>
  <c r="G2125" i="3"/>
  <c r="H2125" i="4" s="1"/>
  <c r="E2125" i="6" s="1"/>
  <c r="K2130" i="2"/>
  <c r="J2130" i="4"/>
  <c r="G2130" i="6" s="1"/>
  <c r="G2130" i="3"/>
  <c r="H2130" i="4" s="1"/>
  <c r="E2130" i="6" s="1"/>
  <c r="K2134" i="2"/>
  <c r="J2134" i="4"/>
  <c r="G2134" i="6" s="1"/>
  <c r="G2134" i="3"/>
  <c r="H2134" i="4" s="1"/>
  <c r="E2134" i="6" s="1"/>
  <c r="K2139" i="2"/>
  <c r="J2139" i="4"/>
  <c r="G2139" i="6" s="1"/>
  <c r="G2139" i="3"/>
  <c r="H2139" i="4" s="1"/>
  <c r="E2139" i="6" s="1"/>
  <c r="K2144" i="2"/>
  <c r="J2144" i="4"/>
  <c r="G2144" i="6" s="1"/>
  <c r="G2144" i="3"/>
  <c r="H2144" i="4" s="1"/>
  <c r="E2144" i="6" s="1"/>
  <c r="K2148" i="2"/>
  <c r="J2148" i="4"/>
  <c r="G2148" i="6" s="1"/>
  <c r="G2148" i="3"/>
  <c r="H2148" i="4" s="1"/>
  <c r="E2148" i="6" s="1"/>
  <c r="K2152" i="2"/>
  <c r="J2152" i="4"/>
  <c r="G2152" i="6" s="1"/>
  <c r="G2152" i="3"/>
  <c r="H2152" i="4" s="1"/>
  <c r="E2152" i="6" s="1"/>
  <c r="K2157" i="2"/>
  <c r="J2157" i="4"/>
  <c r="G2157" i="6" s="1"/>
  <c r="G2157" i="3"/>
  <c r="H2157" i="4" s="1"/>
  <c r="E2157" i="6" s="1"/>
  <c r="K2162" i="2"/>
  <c r="J2162" i="4"/>
  <c r="G2162" i="6" s="1"/>
  <c r="G2162" i="3"/>
  <c r="H2162" i="4" s="1"/>
  <c r="E2162" i="6" s="1"/>
  <c r="K2166" i="2"/>
  <c r="J2166" i="4"/>
  <c r="G2166" i="6" s="1"/>
  <c r="G2166" i="3"/>
  <c r="H2166" i="4" s="1"/>
  <c r="E2166" i="6" s="1"/>
  <c r="K2171" i="2"/>
  <c r="J2171" i="4"/>
  <c r="G2171" i="6" s="1"/>
  <c r="G2171" i="3"/>
  <c r="H2171" i="4" s="1"/>
  <c r="E2171" i="6" s="1"/>
  <c r="K2176" i="2"/>
  <c r="J2176" i="4"/>
  <c r="G2176" i="6" s="1"/>
  <c r="G2176" i="3"/>
  <c r="H2176" i="4" s="1"/>
  <c r="E2176" i="6" s="1"/>
  <c r="K2180" i="2"/>
  <c r="J2180" i="4"/>
  <c r="G2180" i="6" s="1"/>
  <c r="G2180" i="3"/>
  <c r="H2180" i="4" s="1"/>
  <c r="E2180" i="6" s="1"/>
  <c r="K2184" i="2"/>
  <c r="J2184" i="4"/>
  <c r="G2184" i="6" s="1"/>
  <c r="G2184" i="3"/>
  <c r="H2184" i="4" s="1"/>
  <c r="E2184" i="6" s="1"/>
  <c r="K2189" i="2"/>
  <c r="J2189" i="4"/>
  <c r="G2189" i="6" s="1"/>
  <c r="G2189" i="3"/>
  <c r="H2189" i="4" s="1"/>
  <c r="E2189" i="6" s="1"/>
  <c r="K2194" i="2"/>
  <c r="J2194" i="4"/>
  <c r="G2194" i="6" s="1"/>
  <c r="G2194" i="3"/>
  <c r="H2194" i="4" s="1"/>
  <c r="E2194" i="6" s="1"/>
  <c r="K2198" i="2"/>
  <c r="J2198" i="4"/>
  <c r="G2198" i="6" s="1"/>
  <c r="G2198" i="3"/>
  <c r="H2198" i="4" s="1"/>
  <c r="E2198" i="6" s="1"/>
  <c r="K2203" i="2"/>
  <c r="J2203" i="4"/>
  <c r="G2203" i="6" s="1"/>
  <c r="G2203" i="3"/>
  <c r="H2203" i="4" s="1"/>
  <c r="E2203" i="6" s="1"/>
  <c r="K2208" i="2"/>
  <c r="J2208" i="4"/>
  <c r="G2208" i="6" s="1"/>
  <c r="G2208" i="3"/>
  <c r="H2208" i="4" s="1"/>
  <c r="E2208" i="6" s="1"/>
  <c r="K2212" i="2"/>
  <c r="J2212" i="4"/>
  <c r="G2212" i="6" s="1"/>
  <c r="G2212" i="3"/>
  <c r="H2212" i="4" s="1"/>
  <c r="E2212" i="6" s="1"/>
  <c r="K2216" i="2"/>
  <c r="J2216" i="4"/>
  <c r="G2216" i="6" s="1"/>
  <c r="G2216" i="3"/>
  <c r="H2216" i="4" s="1"/>
  <c r="E2216" i="6" s="1"/>
  <c r="K2221" i="2"/>
  <c r="J2221" i="4"/>
  <c r="G2221" i="6" s="1"/>
  <c r="G2221" i="3"/>
  <c r="H2221" i="4" s="1"/>
  <c r="E2221" i="6" s="1"/>
  <c r="K2226" i="2"/>
  <c r="J2226" i="4"/>
  <c r="G2226" i="6" s="1"/>
  <c r="G2226" i="3"/>
  <c r="H2226" i="4" s="1"/>
  <c r="E2226" i="6" s="1"/>
  <c r="K2230" i="2"/>
  <c r="J2230" i="4"/>
  <c r="G2230" i="6" s="1"/>
  <c r="G2230" i="3"/>
  <c r="H2230" i="4" s="1"/>
  <c r="E2230" i="6" s="1"/>
  <c r="K2088" i="2"/>
  <c r="J2088" i="4"/>
  <c r="G2088" i="6" s="1"/>
  <c r="G2088" i="3"/>
  <c r="H2088" i="4" s="1"/>
  <c r="E2088" i="6" s="1"/>
  <c r="K124" i="2"/>
  <c r="J124" i="4"/>
  <c r="G124" i="6" s="1"/>
  <c r="G124" i="3"/>
  <c r="H124" i="4" s="1"/>
  <c r="E124" i="6" s="1"/>
  <c r="K151" i="2"/>
  <c r="J151" i="4"/>
  <c r="G151" i="6" s="1"/>
  <c r="G151" i="3"/>
  <c r="H151" i="4" s="1"/>
  <c r="E151" i="6" s="1"/>
  <c r="K172" i="2"/>
  <c r="J172" i="4"/>
  <c r="G172" i="6" s="1"/>
  <c r="G172" i="3"/>
  <c r="H172" i="4" s="1"/>
  <c r="E172" i="6" s="1"/>
  <c r="K184" i="2"/>
  <c r="G184" i="3"/>
  <c r="H184" i="4" s="1"/>
  <c r="E184" i="6" s="1"/>
  <c r="J184" i="4"/>
  <c r="G184" i="6" s="1"/>
  <c r="K204" i="2"/>
  <c r="J204" i="4"/>
  <c r="G204" i="6" s="1"/>
  <c r="G204" i="3"/>
  <c r="H204" i="4" s="1"/>
  <c r="E204" i="6" s="1"/>
  <c r="K220" i="2"/>
  <c r="J220" i="4"/>
  <c r="G220" i="6" s="1"/>
  <c r="G220" i="3"/>
  <c r="H220" i="4" s="1"/>
  <c r="E220" i="6" s="1"/>
  <c r="K230" i="2"/>
  <c r="J230" i="4"/>
  <c r="G230" i="6" s="1"/>
  <c r="G230" i="3"/>
  <c r="H230" i="4" s="1"/>
  <c r="E230" i="6" s="1"/>
  <c r="K238" i="2"/>
  <c r="J238" i="4"/>
  <c r="G238" i="6" s="1"/>
  <c r="G238" i="3"/>
  <c r="H238" i="4" s="1"/>
  <c r="E238" i="6" s="1"/>
  <c r="K254" i="2"/>
  <c r="J254" i="4"/>
  <c r="G254" i="6" s="1"/>
  <c r="G254" i="3"/>
  <c r="H254" i="4" s="1"/>
  <c r="E254" i="6" s="1"/>
  <c r="K265" i="2"/>
  <c r="G265" i="3"/>
  <c r="H265" i="4" s="1"/>
  <c r="E265" i="6" s="1"/>
  <c r="J265" i="4"/>
  <c r="G265" i="6" s="1"/>
  <c r="K276" i="2"/>
  <c r="G276" i="3"/>
  <c r="H276" i="4" s="1"/>
  <c r="E276" i="6" s="1"/>
  <c r="J276" i="4"/>
  <c r="G276" i="6" s="1"/>
  <c r="K285" i="2"/>
  <c r="G285" i="3"/>
  <c r="H285" i="4" s="1"/>
  <c r="E285" i="6" s="1"/>
  <c r="J285" i="4"/>
  <c r="G285" i="6" s="1"/>
  <c r="K296" i="2"/>
  <c r="G296" i="3"/>
  <c r="H296" i="4" s="1"/>
  <c r="E296" i="6" s="1"/>
  <c r="J296" i="4"/>
  <c r="G296" i="6" s="1"/>
  <c r="K311" i="2"/>
  <c r="J311" i="4"/>
  <c r="G311" i="6" s="1"/>
  <c r="G311" i="3"/>
  <c r="H311" i="4" s="1"/>
  <c r="E311" i="6" s="1"/>
  <c r="K319" i="2"/>
  <c r="J319" i="4"/>
  <c r="G319" i="6" s="1"/>
  <c r="G319" i="3"/>
  <c r="H319" i="4" s="1"/>
  <c r="E319" i="6" s="1"/>
  <c r="K328" i="2"/>
  <c r="G328" i="3"/>
  <c r="H328" i="4" s="1"/>
  <c r="E328" i="6" s="1"/>
  <c r="J328" i="4"/>
  <c r="G328" i="6" s="1"/>
  <c r="K342" i="2"/>
  <c r="J342" i="4"/>
  <c r="G342" i="6" s="1"/>
  <c r="G342" i="3"/>
  <c r="H342" i="4" s="1"/>
  <c r="E342" i="6" s="1"/>
  <c r="K349" i="2"/>
  <c r="G349" i="3"/>
  <c r="H349" i="4" s="1"/>
  <c r="E349" i="6" s="1"/>
  <c r="J349" i="4"/>
  <c r="G349" i="6" s="1"/>
  <c r="K366" i="2"/>
  <c r="J366" i="4"/>
  <c r="G366" i="6" s="1"/>
  <c r="G366" i="3"/>
  <c r="H366" i="4" s="1"/>
  <c r="E366" i="6" s="1"/>
  <c r="K373" i="2"/>
  <c r="G373" i="3"/>
  <c r="H373" i="4" s="1"/>
  <c r="E373" i="6" s="1"/>
  <c r="J373" i="4"/>
  <c r="G373" i="6" s="1"/>
  <c r="K383" i="2"/>
  <c r="J383" i="4"/>
  <c r="G383" i="6" s="1"/>
  <c r="G383" i="3"/>
  <c r="H383" i="4" s="1"/>
  <c r="E383" i="6" s="1"/>
  <c r="K391" i="2"/>
  <c r="J391" i="4"/>
  <c r="G391" i="6" s="1"/>
  <c r="G391" i="3"/>
  <c r="H391" i="4" s="1"/>
  <c r="E391" i="6" s="1"/>
  <c r="K403" i="2"/>
  <c r="J403" i="4"/>
  <c r="G403" i="6" s="1"/>
  <c r="G403" i="3"/>
  <c r="H403" i="4" s="1"/>
  <c r="E403" i="6" s="1"/>
  <c r="K412" i="2"/>
  <c r="J412" i="4"/>
  <c r="G412" i="6" s="1"/>
  <c r="G412" i="3"/>
  <c r="H412" i="4" s="1"/>
  <c r="E412" i="6" s="1"/>
  <c r="K423" i="2"/>
  <c r="J423" i="4"/>
  <c r="G423" i="6" s="1"/>
  <c r="G423" i="3"/>
  <c r="H423" i="4" s="1"/>
  <c r="E423" i="6" s="1"/>
  <c r="K431" i="2"/>
  <c r="J431" i="4"/>
  <c r="G431" i="6" s="1"/>
  <c r="G431" i="3"/>
  <c r="H431" i="4" s="1"/>
  <c r="E431" i="6" s="1"/>
  <c r="K444" i="2"/>
  <c r="J444" i="4"/>
  <c r="G444" i="6" s="1"/>
  <c r="G444" i="3"/>
  <c r="H444" i="4" s="1"/>
  <c r="E444" i="6" s="1"/>
  <c r="K454" i="2"/>
  <c r="J454" i="4"/>
  <c r="G454" i="6" s="1"/>
  <c r="G454" i="3"/>
  <c r="H454" i="4" s="1"/>
  <c r="E454" i="6" s="1"/>
  <c r="K463" i="2"/>
  <c r="J463" i="4"/>
  <c r="G463" i="6" s="1"/>
  <c r="G463" i="3"/>
  <c r="H463" i="4" s="1"/>
  <c r="E463" i="6" s="1"/>
  <c r="K477" i="2"/>
  <c r="G477" i="3"/>
  <c r="H477" i="4" s="1"/>
  <c r="E477" i="6" s="1"/>
  <c r="J477" i="4"/>
  <c r="G477" i="6" s="1"/>
  <c r="K491" i="2"/>
  <c r="J491" i="4"/>
  <c r="G491" i="6" s="1"/>
  <c r="G491" i="3"/>
  <c r="H491" i="4" s="1"/>
  <c r="E491" i="6" s="1"/>
  <c r="K506" i="2"/>
  <c r="J506" i="4"/>
  <c r="G506" i="6" s="1"/>
  <c r="G506" i="3"/>
  <c r="H506" i="4" s="1"/>
  <c r="E506" i="6" s="1"/>
  <c r="K518" i="2"/>
  <c r="J518" i="4"/>
  <c r="G518" i="6" s="1"/>
  <c r="G518" i="3"/>
  <c r="H518" i="4" s="1"/>
  <c r="E518" i="6" s="1"/>
  <c r="K527" i="2"/>
  <c r="J527" i="4"/>
  <c r="G527" i="6" s="1"/>
  <c r="G527" i="3"/>
  <c r="H527" i="4" s="1"/>
  <c r="E527" i="6" s="1"/>
  <c r="K539" i="2"/>
  <c r="J539" i="4"/>
  <c r="G539" i="6" s="1"/>
  <c r="G539" i="3"/>
  <c r="H539" i="4" s="1"/>
  <c r="E539" i="6" s="1"/>
  <c r="K551" i="2"/>
  <c r="J551" i="4"/>
  <c r="G551" i="6" s="1"/>
  <c r="G551" i="3"/>
  <c r="H551" i="4" s="1"/>
  <c r="E551" i="6" s="1"/>
  <c r="K567" i="2"/>
  <c r="J567" i="4"/>
  <c r="G567" i="6" s="1"/>
  <c r="G567" i="3"/>
  <c r="H567" i="4" s="1"/>
  <c r="E567" i="6" s="1"/>
  <c r="K579" i="2"/>
  <c r="J579" i="4"/>
  <c r="G579" i="6" s="1"/>
  <c r="G579" i="3"/>
  <c r="H579" i="4" s="1"/>
  <c r="E579" i="6" s="1"/>
  <c r="K596" i="2"/>
  <c r="G596" i="3"/>
  <c r="H596" i="4" s="1"/>
  <c r="E596" i="6" s="1"/>
  <c r="J596" i="4"/>
  <c r="G596" i="6" s="1"/>
  <c r="K605" i="2"/>
  <c r="G605" i="3"/>
  <c r="H605" i="4" s="1"/>
  <c r="E605" i="6" s="1"/>
  <c r="J605" i="4"/>
  <c r="G605" i="6" s="1"/>
  <c r="K622" i="2"/>
  <c r="J622" i="4"/>
  <c r="G622" i="6" s="1"/>
  <c r="G622" i="3"/>
  <c r="H622" i="4" s="1"/>
  <c r="E622" i="6" s="1"/>
  <c r="K637" i="2"/>
  <c r="G637" i="3"/>
  <c r="H637" i="4" s="1"/>
  <c r="E637" i="6" s="1"/>
  <c r="J637" i="4"/>
  <c r="G637" i="6" s="1"/>
  <c r="K643" i="2"/>
  <c r="J643" i="4"/>
  <c r="G643" i="6" s="1"/>
  <c r="G643" i="3"/>
  <c r="H643" i="4" s="1"/>
  <c r="E643" i="6" s="1"/>
  <c r="K655" i="2"/>
  <c r="J655" i="4"/>
  <c r="G655" i="6" s="1"/>
  <c r="G655" i="3"/>
  <c r="H655" i="4" s="1"/>
  <c r="E655" i="6" s="1"/>
  <c r="K671" i="2"/>
  <c r="J671" i="4"/>
  <c r="G671" i="6" s="1"/>
  <c r="G671" i="3"/>
  <c r="H671" i="4" s="1"/>
  <c r="E671" i="6" s="1"/>
  <c r="K678" i="2"/>
  <c r="J678" i="4"/>
  <c r="G678" i="6" s="1"/>
  <c r="G678" i="3"/>
  <c r="H678" i="4" s="1"/>
  <c r="E678" i="6" s="1"/>
  <c r="K693" i="2"/>
  <c r="G693" i="3"/>
  <c r="H693" i="4" s="1"/>
  <c r="E693" i="6" s="1"/>
  <c r="J693" i="4"/>
  <c r="G693" i="6" s="1"/>
  <c r="K703" i="2"/>
  <c r="J703" i="4"/>
  <c r="G703" i="6" s="1"/>
  <c r="G703" i="3"/>
  <c r="H703" i="4" s="1"/>
  <c r="E703" i="6" s="1"/>
  <c r="K714" i="2"/>
  <c r="J714" i="4"/>
  <c r="G714" i="6" s="1"/>
  <c r="G714" i="3"/>
  <c r="H714" i="4" s="1"/>
  <c r="E714" i="6" s="1"/>
  <c r="K726" i="2"/>
  <c r="J726" i="4"/>
  <c r="G726" i="6" s="1"/>
  <c r="G726" i="3"/>
  <c r="H726" i="4" s="1"/>
  <c r="E726" i="6" s="1"/>
  <c r="K734" i="2"/>
  <c r="J734" i="4"/>
  <c r="G734" i="6" s="1"/>
  <c r="G734" i="3"/>
  <c r="H734" i="4" s="1"/>
  <c r="E734" i="6" s="1"/>
  <c r="K755" i="2"/>
  <c r="J755" i="4"/>
  <c r="G755" i="6" s="1"/>
  <c r="G755" i="3"/>
  <c r="H755" i="4" s="1"/>
  <c r="E755" i="6" s="1"/>
  <c r="K765" i="2"/>
  <c r="G765" i="3"/>
  <c r="H765" i="4" s="1"/>
  <c r="E765" i="6" s="1"/>
  <c r="J765" i="4"/>
  <c r="G765" i="6" s="1"/>
  <c r="K772" i="2"/>
  <c r="G772" i="3"/>
  <c r="H772" i="4" s="1"/>
  <c r="E772" i="6" s="1"/>
  <c r="J772" i="4"/>
  <c r="G772" i="6" s="1"/>
  <c r="K786" i="2"/>
  <c r="J786" i="4"/>
  <c r="G786" i="6" s="1"/>
  <c r="G786" i="3"/>
  <c r="H786" i="4" s="1"/>
  <c r="E786" i="6" s="1"/>
  <c r="K791" i="2"/>
  <c r="J791" i="4"/>
  <c r="G791" i="6" s="1"/>
  <c r="G791" i="3"/>
  <c r="H791" i="4" s="1"/>
  <c r="E791" i="6" s="1"/>
  <c r="K799" i="2"/>
  <c r="J799" i="4"/>
  <c r="G799" i="6" s="1"/>
  <c r="G799" i="3"/>
  <c r="H799" i="4" s="1"/>
  <c r="E799" i="6" s="1"/>
  <c r="K806" i="2"/>
  <c r="J806" i="4"/>
  <c r="G806" i="6" s="1"/>
  <c r="G806" i="3"/>
  <c r="H806" i="4" s="1"/>
  <c r="E806" i="6" s="1"/>
  <c r="K819" i="2"/>
  <c r="G819" i="3"/>
  <c r="H819" i="4" s="1"/>
  <c r="E819" i="6" s="1"/>
  <c r="J819" i="4"/>
  <c r="G819" i="6" s="1"/>
  <c r="K830" i="2"/>
  <c r="J830" i="4"/>
  <c r="G830" i="6" s="1"/>
  <c r="G830" i="3"/>
  <c r="H830" i="4" s="1"/>
  <c r="E830" i="6" s="1"/>
  <c r="K845" i="2"/>
  <c r="J845" i="4"/>
  <c r="G845" i="6" s="1"/>
  <c r="G845" i="3"/>
  <c r="H845" i="4" s="1"/>
  <c r="E845" i="6" s="1"/>
  <c r="K855" i="2"/>
  <c r="J855" i="4"/>
  <c r="G855" i="6" s="1"/>
  <c r="G855" i="3"/>
  <c r="H855" i="4" s="1"/>
  <c r="E855" i="6" s="1"/>
  <c r="K867" i="2"/>
  <c r="G867" i="3"/>
  <c r="H867" i="4" s="1"/>
  <c r="E867" i="6" s="1"/>
  <c r="J867" i="4"/>
  <c r="G867" i="6" s="1"/>
  <c r="K882" i="2"/>
  <c r="J882" i="4"/>
  <c r="G882" i="6" s="1"/>
  <c r="G882" i="3"/>
  <c r="H882" i="4" s="1"/>
  <c r="E882" i="6" s="1"/>
  <c r="K893" i="2"/>
  <c r="J893" i="4"/>
  <c r="G893" i="6" s="1"/>
  <c r="G893" i="3"/>
  <c r="H893" i="4" s="1"/>
  <c r="E893" i="6" s="1"/>
  <c r="K908" i="2"/>
  <c r="J908" i="4"/>
  <c r="G908" i="6" s="1"/>
  <c r="G908" i="3"/>
  <c r="H908" i="4" s="1"/>
  <c r="E908" i="6" s="1"/>
  <c r="K922" i="2"/>
  <c r="J922" i="4"/>
  <c r="G922" i="6" s="1"/>
  <c r="G922" i="3"/>
  <c r="H922" i="4" s="1"/>
  <c r="E922" i="6" s="1"/>
  <c r="K932" i="2"/>
  <c r="J932" i="4"/>
  <c r="G932" i="6" s="1"/>
  <c r="G932" i="3"/>
  <c r="H932" i="4" s="1"/>
  <c r="E932" i="6" s="1"/>
  <c r="K948" i="2"/>
  <c r="J948" i="4"/>
  <c r="G948" i="6" s="1"/>
  <c r="G948" i="3"/>
  <c r="H948" i="4" s="1"/>
  <c r="E948" i="6" s="1"/>
  <c r="K956" i="2"/>
  <c r="J956" i="4"/>
  <c r="G956" i="6" s="1"/>
  <c r="G956" i="3"/>
  <c r="H956" i="4" s="1"/>
  <c r="E956" i="6" s="1"/>
  <c r="K980" i="2"/>
  <c r="J980" i="4"/>
  <c r="G980" i="6" s="1"/>
  <c r="G980" i="3"/>
  <c r="H980" i="4" s="1"/>
  <c r="E980" i="6" s="1"/>
  <c r="K991" i="2"/>
  <c r="J991" i="4"/>
  <c r="G991" i="6" s="1"/>
  <c r="G991" i="3"/>
  <c r="H991" i="4" s="1"/>
  <c r="E991" i="6" s="1"/>
  <c r="K1006" i="2"/>
  <c r="J1006" i="4"/>
  <c r="G1006" i="6" s="1"/>
  <c r="G1006" i="3"/>
  <c r="H1006" i="4" s="1"/>
  <c r="E1006" i="6" s="1"/>
  <c r="K1013" i="2"/>
  <c r="J1013" i="4"/>
  <c r="G1013" i="6" s="1"/>
  <c r="G1013" i="3"/>
  <c r="H1013" i="4" s="1"/>
  <c r="E1013" i="6" s="1"/>
  <c r="K1026" i="2"/>
  <c r="J1026" i="4"/>
  <c r="G1026" i="6" s="1"/>
  <c r="G1026" i="3"/>
  <c r="H1026" i="4" s="1"/>
  <c r="E1026" i="6" s="1"/>
  <c r="K1038" i="2"/>
  <c r="J1038" i="4"/>
  <c r="G1038" i="6" s="1"/>
  <c r="G1038" i="3"/>
  <c r="H1038" i="4" s="1"/>
  <c r="E1038" i="6" s="1"/>
  <c r="K1050" i="2"/>
  <c r="J1050" i="4"/>
  <c r="G1050" i="6" s="1"/>
  <c r="G1050" i="3"/>
  <c r="H1050" i="4" s="1"/>
  <c r="E1050" i="6" s="1"/>
  <c r="K1062" i="2"/>
  <c r="J1062" i="4"/>
  <c r="G1062" i="6" s="1"/>
  <c r="G1062" i="3"/>
  <c r="H1062" i="4" s="1"/>
  <c r="E1062" i="6" s="1"/>
  <c r="K1075" i="2"/>
  <c r="J1075" i="4"/>
  <c r="G1075" i="6" s="1"/>
  <c r="G1075" i="3"/>
  <c r="H1075" i="4" s="1"/>
  <c r="E1075" i="6" s="1"/>
  <c r="K1090" i="2"/>
  <c r="J1090" i="4"/>
  <c r="G1090" i="6" s="1"/>
  <c r="G1090" i="3"/>
  <c r="H1090" i="4" s="1"/>
  <c r="E1090" i="6" s="1"/>
  <c r="K1100" i="2"/>
  <c r="J1100" i="4"/>
  <c r="G1100" i="6" s="1"/>
  <c r="G1100" i="3"/>
  <c r="H1100" i="4" s="1"/>
  <c r="E1100" i="6" s="1"/>
  <c r="K1108" i="2"/>
  <c r="G1108" i="3"/>
  <c r="H1108" i="4" s="1"/>
  <c r="E1108" i="6" s="1"/>
  <c r="J1108" i="4"/>
  <c r="G1108" i="6" s="1"/>
  <c r="K1116" i="2"/>
  <c r="J1116" i="4"/>
  <c r="G1116" i="6" s="1"/>
  <c r="G1116" i="3"/>
  <c r="H1116" i="4" s="1"/>
  <c r="E1116" i="6" s="1"/>
  <c r="K1133" i="2"/>
  <c r="J1133" i="4"/>
  <c r="G1133" i="6" s="1"/>
  <c r="G1133" i="3"/>
  <c r="H1133" i="4" s="1"/>
  <c r="E1133" i="6" s="1"/>
  <c r="K1147" i="2"/>
  <c r="J1147" i="4"/>
  <c r="G1147" i="6" s="1"/>
  <c r="G1147" i="3"/>
  <c r="H1147" i="4" s="1"/>
  <c r="E1147" i="6" s="1"/>
  <c r="K1157" i="2"/>
  <c r="J1157" i="4"/>
  <c r="G1157" i="6" s="1"/>
  <c r="G1157" i="3"/>
  <c r="H1157" i="4" s="1"/>
  <c r="E1157" i="6" s="1"/>
  <c r="K1170" i="2"/>
  <c r="J1170" i="4"/>
  <c r="G1170" i="6" s="1"/>
  <c r="G1170" i="3"/>
  <c r="H1170" i="4" s="1"/>
  <c r="E1170" i="6" s="1"/>
  <c r="K1183" i="2"/>
  <c r="J1183" i="4"/>
  <c r="G1183" i="6" s="1"/>
  <c r="G1183" i="3"/>
  <c r="H1183" i="4" s="1"/>
  <c r="E1183" i="6" s="1"/>
  <c r="K1194" i="2"/>
  <c r="J1194" i="4"/>
  <c r="G1194" i="6" s="1"/>
  <c r="G1194" i="3"/>
  <c r="H1194" i="4" s="1"/>
  <c r="E1194" i="6" s="1"/>
  <c r="K1213" i="2"/>
  <c r="J1213" i="4"/>
  <c r="G1213" i="6" s="1"/>
  <c r="G1213" i="3"/>
  <c r="H1213" i="4" s="1"/>
  <c r="E1213" i="6" s="1"/>
  <c r="K1230" i="2"/>
  <c r="J1230" i="4"/>
  <c r="G1230" i="6" s="1"/>
  <c r="G1230" i="3"/>
  <c r="H1230" i="4" s="1"/>
  <c r="E1230" i="6" s="1"/>
  <c r="K1239" i="2"/>
  <c r="J1239" i="4"/>
  <c r="G1239" i="6" s="1"/>
  <c r="G1239" i="3"/>
  <c r="H1239" i="4" s="1"/>
  <c r="E1239" i="6" s="1"/>
  <c r="K1257" i="2"/>
  <c r="J1257" i="4"/>
  <c r="G1257" i="6" s="1"/>
  <c r="G1257" i="3"/>
  <c r="H1257" i="4" s="1"/>
  <c r="E1257" i="6" s="1"/>
  <c r="K1271" i="2"/>
  <c r="J1271" i="4"/>
  <c r="G1271" i="6" s="1"/>
  <c r="G1271" i="3"/>
  <c r="H1271" i="4" s="1"/>
  <c r="E1271" i="6" s="1"/>
  <c r="K1281" i="2"/>
  <c r="J1281" i="4"/>
  <c r="G1281" i="6" s="1"/>
  <c r="G1281" i="3"/>
  <c r="H1281" i="4" s="1"/>
  <c r="E1281" i="6" s="1"/>
  <c r="K1296" i="2"/>
  <c r="J1296" i="4"/>
  <c r="G1296" i="6" s="1"/>
  <c r="G1296" i="3"/>
  <c r="H1296" i="4" s="1"/>
  <c r="E1296" i="6" s="1"/>
  <c r="K1307" i="2"/>
  <c r="J1307" i="4"/>
  <c r="G1307" i="6" s="1"/>
  <c r="G1307" i="3"/>
  <c r="H1307" i="4" s="1"/>
  <c r="E1307" i="6" s="1"/>
  <c r="K1313" i="2"/>
  <c r="J1313" i="4"/>
  <c r="G1313" i="6" s="1"/>
  <c r="G1313" i="3"/>
  <c r="H1313" i="4" s="1"/>
  <c r="E1313" i="6" s="1"/>
  <c r="K1336" i="2"/>
  <c r="J1336" i="4"/>
  <c r="G1336" i="6" s="1"/>
  <c r="G1336" i="3"/>
  <c r="H1336" i="4" s="1"/>
  <c r="E1336" i="6" s="1"/>
  <c r="K1347" i="2"/>
  <c r="J1347" i="4"/>
  <c r="G1347" i="6" s="1"/>
  <c r="G1347" i="3"/>
  <c r="H1347" i="4" s="1"/>
  <c r="E1347" i="6" s="1"/>
  <c r="K1356" i="2"/>
  <c r="J1356" i="4"/>
  <c r="G1356" i="6" s="1"/>
  <c r="G1356" i="3"/>
  <c r="H1356" i="4" s="1"/>
  <c r="E1356" i="6" s="1"/>
  <c r="K1366" i="2"/>
  <c r="J1366" i="4"/>
  <c r="G1366" i="6" s="1"/>
  <c r="G1366" i="3"/>
  <c r="H1366" i="4" s="1"/>
  <c r="E1366" i="6" s="1"/>
  <c r="K1371" i="2"/>
  <c r="J1371" i="4"/>
  <c r="G1371" i="6" s="1"/>
  <c r="G1371" i="3"/>
  <c r="H1371" i="4" s="1"/>
  <c r="E1371" i="6" s="1"/>
  <c r="K1384" i="2"/>
  <c r="J1384" i="4"/>
  <c r="G1384" i="6" s="1"/>
  <c r="G1384" i="3"/>
  <c r="H1384" i="4" s="1"/>
  <c r="E1384" i="6" s="1"/>
  <c r="K1395" i="2"/>
  <c r="J1395" i="4"/>
  <c r="G1395" i="6" s="1"/>
  <c r="G1395" i="3"/>
  <c r="H1395" i="4" s="1"/>
  <c r="E1395" i="6" s="1"/>
  <c r="K1409" i="2"/>
  <c r="J1409" i="4"/>
  <c r="G1409" i="6" s="1"/>
  <c r="G1409" i="3"/>
  <c r="H1409" i="4" s="1"/>
  <c r="E1409" i="6" s="1"/>
  <c r="K1415" i="2"/>
  <c r="J1415" i="4"/>
  <c r="G1415" i="6" s="1"/>
  <c r="G1415" i="3"/>
  <c r="H1415" i="4" s="1"/>
  <c r="E1415" i="6" s="1"/>
  <c r="K1424" i="2"/>
  <c r="J1424" i="4"/>
  <c r="G1424" i="6" s="1"/>
  <c r="G1424" i="3"/>
  <c r="H1424" i="4" s="1"/>
  <c r="E1424" i="6" s="1"/>
  <c r="K1441" i="2"/>
  <c r="J1441" i="4"/>
  <c r="G1441" i="6" s="1"/>
  <c r="G1441" i="3"/>
  <c r="H1441" i="4" s="1"/>
  <c r="E1441" i="6" s="1"/>
  <c r="K1448" i="2"/>
  <c r="J1448" i="4"/>
  <c r="G1448" i="6" s="1"/>
  <c r="G1448" i="3"/>
  <c r="H1448" i="4" s="1"/>
  <c r="E1448" i="6" s="1"/>
  <c r="K1453" i="2"/>
  <c r="J1453" i="4"/>
  <c r="G1453" i="6" s="1"/>
  <c r="G1453" i="3"/>
  <c r="H1453" i="4" s="1"/>
  <c r="E1453" i="6" s="1"/>
  <c r="K1462" i="2"/>
  <c r="J1462" i="4"/>
  <c r="G1462" i="6" s="1"/>
  <c r="G1462" i="3"/>
  <c r="H1462" i="4" s="1"/>
  <c r="E1462" i="6" s="1"/>
  <c r="K1466" i="2"/>
  <c r="J1466" i="4"/>
  <c r="G1466" i="6" s="1"/>
  <c r="G1466" i="3"/>
  <c r="H1466" i="4" s="1"/>
  <c r="E1466" i="6" s="1"/>
  <c r="K1471" i="2"/>
  <c r="J1471" i="4"/>
  <c r="G1471" i="6" s="1"/>
  <c r="G1471" i="3"/>
  <c r="H1471" i="4" s="1"/>
  <c r="E1471" i="6" s="1"/>
  <c r="K1481" i="2"/>
  <c r="J1481" i="4"/>
  <c r="G1481" i="6" s="1"/>
  <c r="G1481" i="3"/>
  <c r="H1481" i="4" s="1"/>
  <c r="E1481" i="6" s="1"/>
  <c r="K1489" i="2"/>
  <c r="J1489" i="4"/>
  <c r="G1489" i="6" s="1"/>
  <c r="G1489" i="3"/>
  <c r="H1489" i="4" s="1"/>
  <c r="E1489" i="6" s="1"/>
  <c r="K1500" i="2"/>
  <c r="J1500" i="4"/>
  <c r="G1500" i="6" s="1"/>
  <c r="G1500" i="3"/>
  <c r="H1500" i="4" s="1"/>
  <c r="E1500" i="6" s="1"/>
  <c r="K1506" i="2"/>
  <c r="J1506" i="4"/>
  <c r="G1506" i="6" s="1"/>
  <c r="G1506" i="3"/>
  <c r="H1506" i="4" s="1"/>
  <c r="E1506" i="6" s="1"/>
  <c r="K1516" i="2"/>
  <c r="J1516" i="4"/>
  <c r="G1516" i="6" s="1"/>
  <c r="G1516" i="3"/>
  <c r="H1516" i="4" s="1"/>
  <c r="E1516" i="6" s="1"/>
  <c r="K1522" i="2"/>
  <c r="J1522" i="4"/>
  <c r="G1522" i="6" s="1"/>
  <c r="G1522" i="3"/>
  <c r="H1522" i="4" s="1"/>
  <c r="E1522" i="6" s="1"/>
  <c r="K1531" i="2"/>
  <c r="J1531" i="4"/>
  <c r="G1531" i="6" s="1"/>
  <c r="G1531" i="3"/>
  <c r="H1531" i="4" s="1"/>
  <c r="E1531" i="6" s="1"/>
  <c r="K1537" i="2"/>
  <c r="J1537" i="4"/>
  <c r="G1537" i="6" s="1"/>
  <c r="G1537" i="3"/>
  <c r="H1537" i="4" s="1"/>
  <c r="E1537" i="6" s="1"/>
  <c r="K1547" i="2"/>
  <c r="J1547" i="4"/>
  <c r="G1547" i="6" s="1"/>
  <c r="G1547" i="3"/>
  <c r="H1547" i="4" s="1"/>
  <c r="E1547" i="6" s="1"/>
  <c r="K1554" i="2"/>
  <c r="J1554" i="4"/>
  <c r="G1554" i="6" s="1"/>
  <c r="G1554" i="3"/>
  <c r="H1554" i="4" s="1"/>
  <c r="E1554" i="6" s="1"/>
  <c r="K1563" i="2"/>
  <c r="J1563" i="4"/>
  <c r="G1563" i="6" s="1"/>
  <c r="G1563" i="3"/>
  <c r="H1563" i="4" s="1"/>
  <c r="E1563" i="6" s="1"/>
  <c r="K1570" i="2"/>
  <c r="J1570" i="4"/>
  <c r="G1570" i="6" s="1"/>
  <c r="G1570" i="3"/>
  <c r="H1570" i="4" s="1"/>
  <c r="E1570" i="6" s="1"/>
  <c r="K1579" i="2"/>
  <c r="J1579" i="4"/>
  <c r="G1579" i="6" s="1"/>
  <c r="G1579" i="3"/>
  <c r="H1579" i="4" s="1"/>
  <c r="E1579" i="6" s="1"/>
  <c r="K1586" i="2"/>
  <c r="J1586" i="4"/>
  <c r="G1586" i="6" s="1"/>
  <c r="G1586" i="3"/>
  <c r="H1586" i="4" s="1"/>
  <c r="E1586" i="6" s="1"/>
  <c r="K1602" i="2"/>
  <c r="J1602" i="4"/>
  <c r="G1602" i="6" s="1"/>
  <c r="G1602" i="3"/>
  <c r="H1602" i="4" s="1"/>
  <c r="E1602" i="6" s="1"/>
  <c r="K1610" i="2"/>
  <c r="J1610" i="4"/>
  <c r="G1610" i="6" s="1"/>
  <c r="G1610" i="3"/>
  <c r="H1610" i="4" s="1"/>
  <c r="E1610" i="6" s="1"/>
  <c r="K1615" i="2"/>
  <c r="J1615" i="4"/>
  <c r="G1615" i="6" s="1"/>
  <c r="G1615" i="3"/>
  <c r="H1615" i="4" s="1"/>
  <c r="E1615" i="6" s="1"/>
  <c r="K1622" i="2"/>
  <c r="J1622" i="4"/>
  <c r="G1622" i="6" s="1"/>
  <c r="G1622" i="3"/>
  <c r="H1622" i="4" s="1"/>
  <c r="E1622" i="6" s="1"/>
  <c r="K1632" i="2"/>
  <c r="J1632" i="4"/>
  <c r="G1632" i="6" s="1"/>
  <c r="G1632" i="3"/>
  <c r="H1632" i="4" s="1"/>
  <c r="E1632" i="6" s="1"/>
  <c r="K1643" i="2"/>
  <c r="J1643" i="4"/>
  <c r="G1643" i="6" s="1"/>
  <c r="G1643" i="3"/>
  <c r="H1643" i="4" s="1"/>
  <c r="E1643" i="6" s="1"/>
  <c r="K1660" i="2"/>
  <c r="J1660" i="4"/>
  <c r="G1660" i="6" s="1"/>
  <c r="G1660" i="3"/>
  <c r="H1660" i="4" s="1"/>
  <c r="E1660" i="6" s="1"/>
  <c r="K1676" i="2"/>
  <c r="J1676" i="4"/>
  <c r="G1676" i="6" s="1"/>
  <c r="G1676" i="3"/>
  <c r="H1676" i="4" s="1"/>
  <c r="E1676" i="6" s="1"/>
  <c r="K1684" i="2"/>
  <c r="J1684" i="4"/>
  <c r="G1684" i="6" s="1"/>
  <c r="G1684" i="3"/>
  <c r="H1684" i="4" s="1"/>
  <c r="E1684" i="6" s="1"/>
  <c r="K1696" i="2"/>
  <c r="J1696" i="4"/>
  <c r="G1696" i="6" s="1"/>
  <c r="G1696" i="3"/>
  <c r="H1696" i="4" s="1"/>
  <c r="E1696" i="6" s="1"/>
  <c r="K1707" i="2"/>
  <c r="J1707" i="4"/>
  <c r="G1707" i="6" s="1"/>
  <c r="G1707" i="3"/>
  <c r="H1707" i="4" s="1"/>
  <c r="E1707" i="6" s="1"/>
  <c r="K1714" i="2"/>
  <c r="J1714" i="4"/>
  <c r="G1714" i="6" s="1"/>
  <c r="G1714" i="3"/>
  <c r="H1714" i="4" s="1"/>
  <c r="E1714" i="6" s="1"/>
  <c r="K1724" i="2"/>
  <c r="J1724" i="4"/>
  <c r="G1724" i="6" s="1"/>
  <c r="G1724" i="3"/>
  <c r="H1724" i="4" s="1"/>
  <c r="E1724" i="6" s="1"/>
  <c r="K1731" i="2"/>
  <c r="J1731" i="4"/>
  <c r="G1731" i="6" s="1"/>
  <c r="G1731" i="3"/>
  <c r="H1731" i="4" s="1"/>
  <c r="E1731" i="6" s="1"/>
  <c r="K1739" i="2"/>
  <c r="J1739" i="4"/>
  <c r="G1739" i="6" s="1"/>
  <c r="G1739" i="3"/>
  <c r="H1739" i="4" s="1"/>
  <c r="E1739" i="6" s="1"/>
  <c r="K1751" i="2"/>
  <c r="J1751" i="4"/>
  <c r="G1751" i="6" s="1"/>
  <c r="G1751" i="3"/>
  <c r="H1751" i="4" s="1"/>
  <c r="E1751" i="6" s="1"/>
  <c r="K1759" i="2"/>
  <c r="J1759" i="4"/>
  <c r="G1759" i="6" s="1"/>
  <c r="G1759" i="3"/>
  <c r="H1759" i="4" s="1"/>
  <c r="E1759" i="6" s="1"/>
  <c r="K1771" i="2"/>
  <c r="J1771" i="4"/>
  <c r="G1771" i="6" s="1"/>
  <c r="G1771" i="3"/>
  <c r="H1771" i="4" s="1"/>
  <c r="E1771" i="6" s="1"/>
  <c r="K1780" i="2"/>
  <c r="J1780" i="4"/>
  <c r="G1780" i="6" s="1"/>
  <c r="G1780" i="3"/>
  <c r="H1780" i="4" s="1"/>
  <c r="E1780" i="6" s="1"/>
  <c r="K1790" i="2"/>
  <c r="J1790" i="4"/>
  <c r="G1790" i="6" s="1"/>
  <c r="G1790" i="3"/>
  <c r="H1790" i="4" s="1"/>
  <c r="E1790" i="6" s="1"/>
  <c r="K1801" i="2"/>
  <c r="J1801" i="4"/>
  <c r="G1801" i="6" s="1"/>
  <c r="G1801" i="3"/>
  <c r="H1801" i="4" s="1"/>
  <c r="E1801" i="6" s="1"/>
  <c r="K1814" i="2"/>
  <c r="J1814" i="4"/>
  <c r="G1814" i="6" s="1"/>
  <c r="G1814" i="3"/>
  <c r="H1814" i="4" s="1"/>
  <c r="E1814" i="6" s="1"/>
  <c r="K5" i="2"/>
  <c r="G5" i="3"/>
  <c r="H5" i="4" s="1"/>
  <c r="E5" i="6" s="1"/>
  <c r="J5" i="4"/>
  <c r="G5" i="6" s="1"/>
  <c r="K9" i="2"/>
  <c r="G9" i="3"/>
  <c r="H9" i="4" s="1"/>
  <c r="E9" i="6" s="1"/>
  <c r="J9" i="4"/>
  <c r="G9" i="6" s="1"/>
  <c r="K13" i="2"/>
  <c r="G13" i="3"/>
  <c r="H13" i="4" s="1"/>
  <c r="E13" i="6" s="1"/>
  <c r="J13" i="4"/>
  <c r="G13" i="6" s="1"/>
  <c r="K17" i="2"/>
  <c r="G17" i="3"/>
  <c r="H17" i="4" s="1"/>
  <c r="E17" i="6" s="1"/>
  <c r="J17" i="4"/>
  <c r="G17" i="6" s="1"/>
  <c r="K21" i="2"/>
  <c r="G21" i="3"/>
  <c r="H21" i="4" s="1"/>
  <c r="E21" i="6" s="1"/>
  <c r="J21" i="4"/>
  <c r="G21" i="6" s="1"/>
  <c r="K25" i="2"/>
  <c r="G25" i="3"/>
  <c r="H25" i="4" s="1"/>
  <c r="E25" i="6" s="1"/>
  <c r="J25" i="4"/>
  <c r="G25" i="6" s="1"/>
  <c r="K29" i="2"/>
  <c r="G29" i="3"/>
  <c r="H29" i="4" s="1"/>
  <c r="E29" i="6" s="1"/>
  <c r="J29" i="4"/>
  <c r="G29" i="6" s="1"/>
  <c r="K33" i="2"/>
  <c r="G33" i="3"/>
  <c r="H33" i="4" s="1"/>
  <c r="E33" i="6" s="1"/>
  <c r="J33" i="4"/>
  <c r="G33" i="6" s="1"/>
  <c r="K37" i="2"/>
  <c r="G37" i="3"/>
  <c r="H37" i="4" s="1"/>
  <c r="E37" i="6" s="1"/>
  <c r="J37" i="4"/>
  <c r="G37" i="6" s="1"/>
  <c r="K41" i="2"/>
  <c r="G41" i="3"/>
  <c r="H41" i="4" s="1"/>
  <c r="E41" i="6" s="1"/>
  <c r="J41" i="4"/>
  <c r="G41" i="6" s="1"/>
  <c r="K45" i="2"/>
  <c r="G45" i="3"/>
  <c r="H45" i="4" s="1"/>
  <c r="E45" i="6" s="1"/>
  <c r="J45" i="4"/>
  <c r="G45" i="6" s="1"/>
  <c r="K49" i="2"/>
  <c r="G49" i="3"/>
  <c r="H49" i="4" s="1"/>
  <c r="E49" i="6" s="1"/>
  <c r="J49" i="4"/>
  <c r="G49" i="6" s="1"/>
  <c r="K53" i="2"/>
  <c r="G53" i="3"/>
  <c r="H53" i="4" s="1"/>
  <c r="E53" i="6" s="1"/>
  <c r="J53" i="4"/>
  <c r="G53" i="6" s="1"/>
  <c r="K57" i="2"/>
  <c r="G57" i="3"/>
  <c r="H57" i="4" s="1"/>
  <c r="E57" i="6" s="1"/>
  <c r="J57" i="4"/>
  <c r="G57" i="6" s="1"/>
  <c r="K61" i="2"/>
  <c r="G61" i="3"/>
  <c r="H61" i="4" s="1"/>
  <c r="E61" i="6" s="1"/>
  <c r="J61" i="4"/>
  <c r="G61" i="6" s="1"/>
  <c r="K65" i="2"/>
  <c r="G65" i="3"/>
  <c r="H65" i="4" s="1"/>
  <c r="E65" i="6" s="1"/>
  <c r="J65" i="4"/>
  <c r="G65" i="6" s="1"/>
  <c r="K69" i="2"/>
  <c r="G69" i="3"/>
  <c r="H69" i="4" s="1"/>
  <c r="E69" i="6" s="1"/>
  <c r="J69" i="4"/>
  <c r="G69" i="6" s="1"/>
  <c r="K73" i="2"/>
  <c r="G73" i="3"/>
  <c r="H73" i="4" s="1"/>
  <c r="E73" i="6" s="1"/>
  <c r="J73" i="4"/>
  <c r="G73" i="6" s="1"/>
  <c r="K77" i="2"/>
  <c r="G77" i="3"/>
  <c r="H77" i="4" s="1"/>
  <c r="E77" i="6" s="1"/>
  <c r="J77" i="4"/>
  <c r="G77" i="6" s="1"/>
  <c r="K81" i="2"/>
  <c r="G81" i="3"/>
  <c r="H81" i="4" s="1"/>
  <c r="E81" i="6" s="1"/>
  <c r="J81" i="4"/>
  <c r="G81" i="6" s="1"/>
  <c r="K85" i="2"/>
  <c r="G85" i="3"/>
  <c r="H85" i="4" s="1"/>
  <c r="E85" i="6" s="1"/>
  <c r="J85" i="4"/>
  <c r="G85" i="6" s="1"/>
  <c r="K89" i="2"/>
  <c r="G89" i="3"/>
  <c r="H89" i="4" s="1"/>
  <c r="E89" i="6" s="1"/>
  <c r="J89" i="4"/>
  <c r="G89" i="6" s="1"/>
  <c r="K93" i="2"/>
  <c r="G93" i="3"/>
  <c r="H93" i="4" s="1"/>
  <c r="E93" i="6" s="1"/>
  <c r="J93" i="4"/>
  <c r="G93" i="6" s="1"/>
  <c r="K97" i="2"/>
  <c r="G97" i="3"/>
  <c r="H97" i="4" s="1"/>
  <c r="E97" i="6" s="1"/>
  <c r="J97" i="4"/>
  <c r="G97" i="6" s="1"/>
  <c r="K101" i="2"/>
  <c r="G101" i="3"/>
  <c r="H101" i="4" s="1"/>
  <c r="E101" i="6" s="1"/>
  <c r="J101" i="4"/>
  <c r="G101" i="6" s="1"/>
  <c r="K105" i="2"/>
  <c r="G105" i="3"/>
  <c r="H105" i="4" s="1"/>
  <c r="E105" i="6" s="1"/>
  <c r="J105" i="4"/>
  <c r="G105" i="6" s="1"/>
  <c r="K109" i="2"/>
  <c r="G109" i="3"/>
  <c r="H109" i="4" s="1"/>
  <c r="E109" i="6" s="1"/>
  <c r="J109" i="4"/>
  <c r="G109" i="6" s="1"/>
  <c r="K2170" i="2"/>
  <c r="J2170" i="4"/>
  <c r="G2170" i="6" s="1"/>
  <c r="G2170" i="3"/>
  <c r="H2170" i="4" s="1"/>
  <c r="E2170" i="6" s="1"/>
  <c r="K2091" i="2"/>
  <c r="J2091" i="4"/>
  <c r="G2091" i="6" s="1"/>
  <c r="G2091" i="3"/>
  <c r="H2091" i="4" s="1"/>
  <c r="E2091" i="6" s="1"/>
  <c r="K2095" i="2"/>
  <c r="J2095" i="4"/>
  <c r="G2095" i="6" s="1"/>
  <c r="G2095" i="3"/>
  <c r="H2095" i="4" s="1"/>
  <c r="E2095" i="6" s="1"/>
  <c r="K2099" i="2"/>
  <c r="J2099" i="4"/>
  <c r="G2099" i="6" s="1"/>
  <c r="G2099" i="3"/>
  <c r="H2099" i="4" s="1"/>
  <c r="E2099" i="6" s="1"/>
  <c r="K2103" i="2"/>
  <c r="J2103" i="4"/>
  <c r="G2103" i="6" s="1"/>
  <c r="G2103" i="3"/>
  <c r="H2103" i="4" s="1"/>
  <c r="E2103" i="6" s="1"/>
  <c r="K2108" i="2"/>
  <c r="J2108" i="4"/>
  <c r="G2108" i="6" s="1"/>
  <c r="G2108" i="3"/>
  <c r="H2108" i="4" s="1"/>
  <c r="E2108" i="6" s="1"/>
  <c r="K2113" i="2"/>
  <c r="J2113" i="4"/>
  <c r="G2113" i="6" s="1"/>
  <c r="G2113" i="3"/>
  <c r="H2113" i="4" s="1"/>
  <c r="E2113" i="6" s="1"/>
  <c r="K2117" i="2"/>
  <c r="J2117" i="4"/>
  <c r="G2117" i="6" s="1"/>
  <c r="G2117" i="3"/>
  <c r="H2117" i="4" s="1"/>
  <c r="E2117" i="6" s="1"/>
  <c r="K2121" i="2"/>
  <c r="J2121" i="4"/>
  <c r="G2121" i="6" s="1"/>
  <c r="G2121" i="3"/>
  <c r="H2121" i="4" s="1"/>
  <c r="E2121" i="6" s="1"/>
  <c r="K2127" i="2"/>
  <c r="J2127" i="4"/>
  <c r="G2127" i="6" s="1"/>
  <c r="G2127" i="3"/>
  <c r="H2127" i="4" s="1"/>
  <c r="E2127" i="6" s="1"/>
  <c r="K2131" i="2"/>
  <c r="J2131" i="4"/>
  <c r="G2131" i="6" s="1"/>
  <c r="G2131" i="3"/>
  <c r="H2131" i="4" s="1"/>
  <c r="E2131" i="6" s="1"/>
  <c r="K2135" i="2"/>
  <c r="J2135" i="4"/>
  <c r="G2135" i="6" s="1"/>
  <c r="G2135" i="3"/>
  <c r="H2135" i="4" s="1"/>
  <c r="E2135" i="6" s="1"/>
  <c r="K2140" i="2"/>
  <c r="J2140" i="4"/>
  <c r="G2140" i="6" s="1"/>
  <c r="G2140" i="3"/>
  <c r="H2140" i="4" s="1"/>
  <c r="E2140" i="6" s="1"/>
  <c r="K2145" i="2"/>
  <c r="J2145" i="4"/>
  <c r="G2145" i="6" s="1"/>
  <c r="G2145" i="3"/>
  <c r="H2145" i="4" s="1"/>
  <c r="E2145" i="6" s="1"/>
  <c r="K2149" i="2"/>
  <c r="J2149" i="4"/>
  <c r="G2149" i="6" s="1"/>
  <c r="G2149" i="3"/>
  <c r="H2149" i="4" s="1"/>
  <c r="E2149" i="6" s="1"/>
  <c r="K2153" i="2"/>
  <c r="J2153" i="4"/>
  <c r="G2153" i="6" s="1"/>
  <c r="G2153" i="3"/>
  <c r="H2153" i="4" s="1"/>
  <c r="E2153" i="6" s="1"/>
  <c r="K2159" i="2"/>
  <c r="J2159" i="4"/>
  <c r="G2159" i="6" s="1"/>
  <c r="G2159" i="3"/>
  <c r="H2159" i="4" s="1"/>
  <c r="E2159" i="6" s="1"/>
  <c r="K2163" i="2"/>
  <c r="J2163" i="4"/>
  <c r="G2163" i="6" s="1"/>
  <c r="G2163" i="3"/>
  <c r="H2163" i="4" s="1"/>
  <c r="E2163" i="6" s="1"/>
  <c r="K2167" i="2"/>
  <c r="J2167" i="4"/>
  <c r="G2167" i="6" s="1"/>
  <c r="G2167" i="3"/>
  <c r="H2167" i="4" s="1"/>
  <c r="E2167" i="6" s="1"/>
  <c r="K2172" i="2"/>
  <c r="J2172" i="4"/>
  <c r="G2172" i="6" s="1"/>
  <c r="G2172" i="3"/>
  <c r="H2172" i="4" s="1"/>
  <c r="E2172" i="6" s="1"/>
  <c r="K2177" i="2"/>
  <c r="J2177" i="4"/>
  <c r="G2177" i="6" s="1"/>
  <c r="G2177" i="3"/>
  <c r="H2177" i="4" s="1"/>
  <c r="E2177" i="6" s="1"/>
  <c r="K2181" i="2"/>
  <c r="J2181" i="4"/>
  <c r="G2181" i="6" s="1"/>
  <c r="G2181" i="3"/>
  <c r="H2181" i="4" s="1"/>
  <c r="E2181" i="6" s="1"/>
  <c r="K2185" i="2"/>
  <c r="J2185" i="4"/>
  <c r="G2185" i="6" s="1"/>
  <c r="G2185" i="3"/>
  <c r="H2185" i="4" s="1"/>
  <c r="E2185" i="6" s="1"/>
  <c r="K2191" i="2"/>
  <c r="J2191" i="4"/>
  <c r="G2191" i="6" s="1"/>
  <c r="G2191" i="3"/>
  <c r="H2191" i="4" s="1"/>
  <c r="E2191" i="6" s="1"/>
  <c r="K2195" i="2"/>
  <c r="J2195" i="4"/>
  <c r="G2195" i="6" s="1"/>
  <c r="G2195" i="3"/>
  <c r="H2195" i="4" s="1"/>
  <c r="E2195" i="6" s="1"/>
  <c r="K2199" i="2"/>
  <c r="J2199" i="4"/>
  <c r="G2199" i="6" s="1"/>
  <c r="G2199" i="3"/>
  <c r="H2199" i="4" s="1"/>
  <c r="E2199" i="6" s="1"/>
  <c r="K2204" i="2"/>
  <c r="J2204" i="4"/>
  <c r="G2204" i="6" s="1"/>
  <c r="G2204" i="3"/>
  <c r="H2204" i="4" s="1"/>
  <c r="E2204" i="6" s="1"/>
  <c r="K2209" i="2"/>
  <c r="J2209" i="4"/>
  <c r="G2209" i="6" s="1"/>
  <c r="G2209" i="3"/>
  <c r="H2209" i="4" s="1"/>
  <c r="E2209" i="6" s="1"/>
  <c r="K2213" i="2"/>
  <c r="J2213" i="4"/>
  <c r="G2213" i="6" s="1"/>
  <c r="G2213" i="3"/>
  <c r="H2213" i="4" s="1"/>
  <c r="E2213" i="6" s="1"/>
  <c r="K2217" i="2"/>
  <c r="J2217" i="4"/>
  <c r="G2217" i="6" s="1"/>
  <c r="G2217" i="3"/>
  <c r="H2217" i="4" s="1"/>
  <c r="E2217" i="6" s="1"/>
  <c r="K2223" i="2"/>
  <c r="J2223" i="4"/>
  <c r="G2223" i="6" s="1"/>
  <c r="G2223" i="3"/>
  <c r="H2223" i="4" s="1"/>
  <c r="E2223" i="6" s="1"/>
  <c r="K2227" i="2"/>
  <c r="J2227" i="4"/>
  <c r="G2227" i="6" s="1"/>
  <c r="G2227" i="3"/>
  <c r="H2227" i="4" s="1"/>
  <c r="E2227" i="6" s="1"/>
  <c r="K2231" i="2"/>
  <c r="J2231" i="4"/>
  <c r="G2231" i="6" s="1"/>
  <c r="G2231" i="3"/>
  <c r="H2231" i="4" s="1"/>
  <c r="E2231" i="6" s="1"/>
  <c r="K111" i="2"/>
  <c r="J111" i="4"/>
  <c r="G111" i="6" s="1"/>
  <c r="G111" i="3"/>
  <c r="H111" i="4" s="1"/>
  <c r="E111" i="6" s="1"/>
  <c r="K132" i="2"/>
  <c r="J132" i="4"/>
  <c r="G132" i="6" s="1"/>
  <c r="G132" i="3"/>
  <c r="H132" i="4" s="1"/>
  <c r="E132" i="6" s="1"/>
  <c r="K152" i="2"/>
  <c r="G152" i="3"/>
  <c r="H152" i="4" s="1"/>
  <c r="E152" i="6" s="1"/>
  <c r="J152" i="4"/>
  <c r="G152" i="6" s="1"/>
  <c r="K176" i="2"/>
  <c r="J176" i="4"/>
  <c r="G176" i="6" s="1"/>
  <c r="G176" i="3"/>
  <c r="H176" i="4" s="1"/>
  <c r="E176" i="6" s="1"/>
  <c r="K187" i="2"/>
  <c r="J187" i="4"/>
  <c r="G187" i="6" s="1"/>
  <c r="G187" i="3"/>
  <c r="H187" i="4" s="1"/>
  <c r="E187" i="6" s="1"/>
  <c r="K213" i="2"/>
  <c r="G213" i="3"/>
  <c r="H213" i="4" s="1"/>
  <c r="E213" i="6" s="1"/>
  <c r="J213" i="4"/>
  <c r="G213" i="6" s="1"/>
  <c r="K221" i="2"/>
  <c r="G221" i="3"/>
  <c r="H221" i="4" s="1"/>
  <c r="E221" i="6" s="1"/>
  <c r="J221" i="4"/>
  <c r="G221" i="6" s="1"/>
  <c r="K231" i="2"/>
  <c r="J231" i="4"/>
  <c r="G231" i="6" s="1"/>
  <c r="G231" i="3"/>
  <c r="H231" i="4" s="1"/>
  <c r="E231" i="6" s="1"/>
  <c r="K244" i="2"/>
  <c r="G244" i="3"/>
  <c r="H244" i="4" s="1"/>
  <c r="E244" i="6" s="1"/>
  <c r="J244" i="4"/>
  <c r="G244" i="6" s="1"/>
  <c r="K255" i="2"/>
  <c r="J255" i="4"/>
  <c r="G255" i="6" s="1"/>
  <c r="G255" i="3"/>
  <c r="H255" i="4" s="1"/>
  <c r="E255" i="6" s="1"/>
  <c r="K268" i="2"/>
  <c r="J268" i="4"/>
  <c r="G268" i="6" s="1"/>
  <c r="G268" i="3"/>
  <c r="H268" i="4" s="1"/>
  <c r="E268" i="6" s="1"/>
  <c r="K278" i="2"/>
  <c r="J278" i="4"/>
  <c r="G278" i="6" s="1"/>
  <c r="G278" i="3"/>
  <c r="H278" i="4" s="1"/>
  <c r="E278" i="6" s="1"/>
  <c r="K286" i="2"/>
  <c r="J286" i="4"/>
  <c r="G286" i="6" s="1"/>
  <c r="G286" i="3"/>
  <c r="H286" i="4" s="1"/>
  <c r="E286" i="6" s="1"/>
  <c r="K303" i="2"/>
  <c r="J303" i="4"/>
  <c r="G303" i="6" s="1"/>
  <c r="G303" i="3"/>
  <c r="H303" i="4" s="1"/>
  <c r="E303" i="6" s="1"/>
  <c r="K313" i="2"/>
  <c r="G313" i="3"/>
  <c r="H313" i="4" s="1"/>
  <c r="E313" i="6" s="1"/>
  <c r="J313" i="4"/>
  <c r="G313" i="6" s="1"/>
  <c r="K321" i="2"/>
  <c r="G321" i="3"/>
  <c r="H321" i="4" s="1"/>
  <c r="E321" i="6" s="1"/>
  <c r="J321" i="4"/>
  <c r="G321" i="6" s="1"/>
  <c r="K332" i="2"/>
  <c r="J332" i="4"/>
  <c r="G332" i="6" s="1"/>
  <c r="G332" i="3"/>
  <c r="H332" i="4" s="1"/>
  <c r="E332" i="6" s="1"/>
  <c r="K346" i="2"/>
  <c r="J346" i="4"/>
  <c r="G346" i="6" s="1"/>
  <c r="G346" i="3"/>
  <c r="H346" i="4" s="1"/>
  <c r="E346" i="6" s="1"/>
  <c r="K359" i="2"/>
  <c r="J359" i="4"/>
  <c r="G359" i="6" s="1"/>
  <c r="G359" i="3"/>
  <c r="H359" i="4" s="1"/>
  <c r="E359" i="6" s="1"/>
  <c r="K370" i="2"/>
  <c r="J370" i="4"/>
  <c r="G370" i="6" s="1"/>
  <c r="G370" i="3"/>
  <c r="H370" i="4" s="1"/>
  <c r="E370" i="6" s="1"/>
  <c r="K375" i="2"/>
  <c r="J375" i="4"/>
  <c r="G375" i="6" s="1"/>
  <c r="G375" i="3"/>
  <c r="H375" i="4" s="1"/>
  <c r="E375" i="6" s="1"/>
  <c r="K386" i="2"/>
  <c r="J386" i="4"/>
  <c r="G386" i="6" s="1"/>
  <c r="G386" i="3"/>
  <c r="H386" i="4" s="1"/>
  <c r="E386" i="6" s="1"/>
  <c r="K396" i="2"/>
  <c r="J396" i="4"/>
  <c r="G396" i="6" s="1"/>
  <c r="G396" i="3"/>
  <c r="H396" i="4" s="1"/>
  <c r="E396" i="6" s="1"/>
  <c r="K404" i="2"/>
  <c r="G404" i="3"/>
  <c r="H404" i="4" s="1"/>
  <c r="E404" i="6" s="1"/>
  <c r="J404" i="4"/>
  <c r="G404" i="6" s="1"/>
  <c r="K413" i="2"/>
  <c r="G413" i="3"/>
  <c r="H413" i="4" s="1"/>
  <c r="E413" i="6" s="1"/>
  <c r="J413" i="4"/>
  <c r="G413" i="6" s="1"/>
  <c r="K426" i="2"/>
  <c r="J426" i="4"/>
  <c r="G426" i="6" s="1"/>
  <c r="G426" i="3"/>
  <c r="H426" i="4" s="1"/>
  <c r="E426" i="6" s="1"/>
  <c r="K434" i="2"/>
  <c r="J434" i="4"/>
  <c r="G434" i="6" s="1"/>
  <c r="G434" i="3"/>
  <c r="H434" i="4" s="1"/>
  <c r="E434" i="6" s="1"/>
  <c r="K450" i="2"/>
  <c r="J450" i="4"/>
  <c r="G450" i="6" s="1"/>
  <c r="G450" i="3"/>
  <c r="H450" i="4" s="1"/>
  <c r="E450" i="6" s="1"/>
  <c r="K455" i="2"/>
  <c r="J455" i="4"/>
  <c r="G455" i="6" s="1"/>
  <c r="G455" i="3"/>
  <c r="H455" i="4" s="1"/>
  <c r="E455" i="6" s="1"/>
  <c r="K468" i="2"/>
  <c r="J468" i="4"/>
  <c r="G468" i="6" s="1"/>
  <c r="G468" i="3"/>
  <c r="H468" i="4" s="1"/>
  <c r="E468" i="6" s="1"/>
  <c r="K478" i="2"/>
  <c r="J478" i="4"/>
  <c r="G478" i="6" s="1"/>
  <c r="G478" i="3"/>
  <c r="H478" i="4" s="1"/>
  <c r="E478" i="6" s="1"/>
  <c r="K492" i="2"/>
  <c r="J492" i="4"/>
  <c r="G492" i="6" s="1"/>
  <c r="G492" i="3"/>
  <c r="H492" i="4" s="1"/>
  <c r="E492" i="6" s="1"/>
  <c r="K507" i="2"/>
  <c r="J507" i="4"/>
  <c r="G507" i="6" s="1"/>
  <c r="G507" i="3"/>
  <c r="H507" i="4" s="1"/>
  <c r="E507" i="6" s="1"/>
  <c r="K522" i="2"/>
  <c r="J522" i="4"/>
  <c r="G522" i="6" s="1"/>
  <c r="G522" i="3"/>
  <c r="H522" i="4" s="1"/>
  <c r="E522" i="6" s="1"/>
  <c r="K532" i="2"/>
  <c r="G532" i="3"/>
  <c r="H532" i="4" s="1"/>
  <c r="E532" i="6" s="1"/>
  <c r="J532" i="4"/>
  <c r="G532" i="6" s="1"/>
  <c r="K541" i="2"/>
  <c r="G541" i="3"/>
  <c r="H541" i="4" s="1"/>
  <c r="E541" i="6" s="1"/>
  <c r="J541" i="4"/>
  <c r="G541" i="6" s="1"/>
  <c r="K554" i="2"/>
  <c r="J554" i="4"/>
  <c r="G554" i="6" s="1"/>
  <c r="G554" i="3"/>
  <c r="H554" i="4" s="1"/>
  <c r="E554" i="6" s="1"/>
  <c r="K570" i="2"/>
  <c r="J570" i="4"/>
  <c r="G570" i="6" s="1"/>
  <c r="G570" i="3"/>
  <c r="H570" i="4" s="1"/>
  <c r="E570" i="6" s="1"/>
  <c r="K583" i="2"/>
  <c r="J583" i="4"/>
  <c r="G583" i="6" s="1"/>
  <c r="G583" i="3"/>
  <c r="H583" i="4" s="1"/>
  <c r="E583" i="6" s="1"/>
  <c r="K598" i="2"/>
  <c r="J598" i="4"/>
  <c r="G598" i="6" s="1"/>
  <c r="G598" i="3"/>
  <c r="H598" i="4" s="1"/>
  <c r="E598" i="6" s="1"/>
  <c r="K607" i="2"/>
  <c r="J607" i="4"/>
  <c r="G607" i="6" s="1"/>
  <c r="G607" i="3"/>
  <c r="H607" i="4" s="1"/>
  <c r="E607" i="6" s="1"/>
  <c r="K628" i="2"/>
  <c r="G628" i="3"/>
  <c r="H628" i="4" s="1"/>
  <c r="E628" i="6" s="1"/>
  <c r="J628" i="4"/>
  <c r="G628" i="6" s="1"/>
  <c r="K638" i="2"/>
  <c r="J638" i="4"/>
  <c r="G638" i="6" s="1"/>
  <c r="G638" i="3"/>
  <c r="H638" i="4" s="1"/>
  <c r="E638" i="6" s="1"/>
  <c r="K647" i="2"/>
  <c r="J647" i="4"/>
  <c r="G647" i="6" s="1"/>
  <c r="G647" i="3"/>
  <c r="H647" i="4" s="1"/>
  <c r="E647" i="6" s="1"/>
  <c r="K660" i="2"/>
  <c r="G660" i="3"/>
  <c r="H660" i="4" s="1"/>
  <c r="E660" i="6" s="1"/>
  <c r="J660" i="4"/>
  <c r="G660" i="6" s="1"/>
  <c r="K674" i="2"/>
  <c r="J674" i="4"/>
  <c r="G674" i="6" s="1"/>
  <c r="G674" i="3"/>
  <c r="H674" i="4" s="1"/>
  <c r="E674" i="6" s="1"/>
  <c r="K682" i="2"/>
  <c r="J682" i="4"/>
  <c r="G682" i="6" s="1"/>
  <c r="G682" i="3"/>
  <c r="H682" i="4" s="1"/>
  <c r="E682" i="6" s="1"/>
  <c r="K695" i="2"/>
  <c r="J695" i="4"/>
  <c r="G695" i="6" s="1"/>
  <c r="G695" i="3"/>
  <c r="H695" i="4" s="1"/>
  <c r="E695" i="6" s="1"/>
  <c r="K707" i="2"/>
  <c r="J707" i="4"/>
  <c r="G707" i="6" s="1"/>
  <c r="G707" i="3"/>
  <c r="H707" i="4" s="1"/>
  <c r="E707" i="6" s="1"/>
  <c r="K717" i="2"/>
  <c r="G717" i="3"/>
  <c r="H717" i="4" s="1"/>
  <c r="E717" i="6" s="1"/>
  <c r="J717" i="4"/>
  <c r="G717" i="6" s="1"/>
  <c r="K727" i="2"/>
  <c r="J727" i="4"/>
  <c r="G727" i="6" s="1"/>
  <c r="G727" i="3"/>
  <c r="H727" i="4" s="1"/>
  <c r="E727" i="6" s="1"/>
  <c r="K740" i="2"/>
  <c r="G740" i="3"/>
  <c r="H740" i="4" s="1"/>
  <c r="E740" i="6" s="1"/>
  <c r="J740" i="4"/>
  <c r="G740" i="6" s="1"/>
  <c r="K758" i="2"/>
  <c r="J758" i="4"/>
  <c r="G758" i="6" s="1"/>
  <c r="G758" i="3"/>
  <c r="H758" i="4" s="1"/>
  <c r="E758" i="6" s="1"/>
  <c r="K767" i="2"/>
  <c r="J767" i="4"/>
  <c r="G767" i="6" s="1"/>
  <c r="G767" i="3"/>
  <c r="H767" i="4" s="1"/>
  <c r="E767" i="6" s="1"/>
  <c r="K780" i="2"/>
  <c r="J780" i="4"/>
  <c r="G780" i="6" s="1"/>
  <c r="G780" i="3"/>
  <c r="H780" i="4" s="1"/>
  <c r="E780" i="6" s="1"/>
  <c r="K787" i="2"/>
  <c r="G787" i="3"/>
  <c r="H787" i="4" s="1"/>
  <c r="E787" i="6" s="1"/>
  <c r="J787" i="4"/>
  <c r="G787" i="6" s="1"/>
  <c r="K795" i="2"/>
  <c r="J795" i="4"/>
  <c r="G795" i="6" s="1"/>
  <c r="G795" i="3"/>
  <c r="H795" i="4" s="1"/>
  <c r="E795" i="6" s="1"/>
  <c r="K802" i="2"/>
  <c r="J802" i="4"/>
  <c r="G802" i="6" s="1"/>
  <c r="G802" i="3"/>
  <c r="H802" i="4" s="1"/>
  <c r="E802" i="6" s="1"/>
  <c r="K807" i="2"/>
  <c r="J807" i="4"/>
  <c r="G807" i="6" s="1"/>
  <c r="G807" i="3"/>
  <c r="H807" i="4" s="1"/>
  <c r="E807" i="6" s="1"/>
  <c r="K821" i="2"/>
  <c r="J821" i="4"/>
  <c r="G821" i="6" s="1"/>
  <c r="G821" i="3"/>
  <c r="H821" i="4" s="1"/>
  <c r="E821" i="6" s="1"/>
  <c r="K834" i="2"/>
  <c r="J834" i="4"/>
  <c r="G834" i="6" s="1"/>
  <c r="G834" i="3"/>
  <c r="H834" i="4" s="1"/>
  <c r="E834" i="6" s="1"/>
  <c r="K850" i="2"/>
  <c r="J850" i="4"/>
  <c r="G850" i="6" s="1"/>
  <c r="G850" i="3"/>
  <c r="H850" i="4" s="1"/>
  <c r="E850" i="6" s="1"/>
  <c r="K858" i="2"/>
  <c r="J858" i="4"/>
  <c r="G858" i="6" s="1"/>
  <c r="G858" i="3"/>
  <c r="H858" i="4" s="1"/>
  <c r="E858" i="6" s="1"/>
  <c r="K869" i="2"/>
  <c r="J869" i="4"/>
  <c r="G869" i="6" s="1"/>
  <c r="G869" i="3"/>
  <c r="H869" i="4" s="1"/>
  <c r="E869" i="6" s="1"/>
  <c r="K883" i="2"/>
  <c r="G883" i="3"/>
  <c r="H883" i="4" s="1"/>
  <c r="E883" i="6" s="1"/>
  <c r="J883" i="4"/>
  <c r="G883" i="6" s="1"/>
  <c r="K898" i="2"/>
  <c r="J898" i="4"/>
  <c r="G898" i="6" s="1"/>
  <c r="G898" i="3"/>
  <c r="H898" i="4" s="1"/>
  <c r="E898" i="6" s="1"/>
  <c r="K910" i="2"/>
  <c r="J910" i="4"/>
  <c r="G910" i="6" s="1"/>
  <c r="G910" i="3"/>
  <c r="H910" i="4" s="1"/>
  <c r="E910" i="6" s="1"/>
  <c r="K924" i="2"/>
  <c r="J924" i="4"/>
  <c r="G924" i="6" s="1"/>
  <c r="G924" i="3"/>
  <c r="H924" i="4" s="1"/>
  <c r="E924" i="6" s="1"/>
  <c r="K934" i="2"/>
  <c r="J934" i="4"/>
  <c r="G934" i="6" s="1"/>
  <c r="G934" i="3"/>
  <c r="H934" i="4" s="1"/>
  <c r="E934" i="6" s="1"/>
  <c r="K951" i="2"/>
  <c r="J951" i="4"/>
  <c r="G951" i="6" s="1"/>
  <c r="G951" i="3"/>
  <c r="H951" i="4" s="1"/>
  <c r="E951" i="6" s="1"/>
  <c r="K959" i="2"/>
  <c r="J959" i="4"/>
  <c r="G959" i="6" s="1"/>
  <c r="G959" i="3"/>
  <c r="H959" i="4" s="1"/>
  <c r="E959" i="6" s="1"/>
  <c r="K982" i="2"/>
  <c r="J982" i="4"/>
  <c r="G982" i="6" s="1"/>
  <c r="G982" i="3"/>
  <c r="H982" i="4" s="1"/>
  <c r="E982" i="6" s="1"/>
  <c r="K994" i="2"/>
  <c r="J994" i="4"/>
  <c r="G994" i="6" s="1"/>
  <c r="G994" i="3"/>
  <c r="H994" i="4" s="1"/>
  <c r="E994" i="6" s="1"/>
  <c r="K1007" i="2"/>
  <c r="J1007" i="4"/>
  <c r="G1007" i="6" s="1"/>
  <c r="G1007" i="3"/>
  <c r="H1007" i="4" s="1"/>
  <c r="E1007" i="6" s="1"/>
  <c r="K1018" i="2"/>
  <c r="J1018" i="4"/>
  <c r="G1018" i="6" s="1"/>
  <c r="G1018" i="3"/>
  <c r="H1018" i="4" s="1"/>
  <c r="E1018" i="6" s="1"/>
  <c r="K1027" i="2"/>
  <c r="J1027" i="4"/>
  <c r="G1027" i="6" s="1"/>
  <c r="G1027" i="3"/>
  <c r="H1027" i="4" s="1"/>
  <c r="E1027" i="6" s="1"/>
  <c r="K1042" i="2"/>
  <c r="J1042" i="4"/>
  <c r="G1042" i="6" s="1"/>
  <c r="G1042" i="3"/>
  <c r="H1042" i="4" s="1"/>
  <c r="E1042" i="6" s="1"/>
  <c r="K1055" i="2"/>
  <c r="J1055" i="4"/>
  <c r="G1055" i="6" s="1"/>
  <c r="G1055" i="3"/>
  <c r="H1055" i="4" s="1"/>
  <c r="E1055" i="6" s="1"/>
  <c r="K1066" i="2"/>
  <c r="J1066" i="4"/>
  <c r="G1066" i="6" s="1"/>
  <c r="G1066" i="3"/>
  <c r="H1066" i="4" s="1"/>
  <c r="E1066" i="6" s="1"/>
  <c r="K1076" i="2"/>
  <c r="G1076" i="3"/>
  <c r="H1076" i="4" s="1"/>
  <c r="E1076" i="6" s="1"/>
  <c r="J1076" i="4"/>
  <c r="G1076" i="6" s="1"/>
  <c r="K1091" i="2"/>
  <c r="J1091" i="4"/>
  <c r="G1091" i="6" s="1"/>
  <c r="G1091" i="3"/>
  <c r="H1091" i="4" s="1"/>
  <c r="E1091" i="6" s="1"/>
  <c r="K1101" i="2"/>
  <c r="J1101" i="4"/>
  <c r="G1101" i="6" s="1"/>
  <c r="G1101" i="3"/>
  <c r="H1101" i="4" s="1"/>
  <c r="E1101" i="6" s="1"/>
  <c r="K1109" i="2"/>
  <c r="J1109" i="4"/>
  <c r="G1109" i="6" s="1"/>
  <c r="G1109" i="3"/>
  <c r="H1109" i="4" s="1"/>
  <c r="E1109" i="6" s="1"/>
  <c r="K1118" i="2"/>
  <c r="J1118" i="4"/>
  <c r="G1118" i="6" s="1"/>
  <c r="G1118" i="3"/>
  <c r="H1118" i="4" s="1"/>
  <c r="E1118" i="6" s="1"/>
  <c r="K1139" i="2"/>
  <c r="J1139" i="4"/>
  <c r="G1139" i="6" s="1"/>
  <c r="G1139" i="3"/>
  <c r="H1139" i="4" s="1"/>
  <c r="E1139" i="6" s="1"/>
  <c r="K1151" i="2"/>
  <c r="J1151" i="4"/>
  <c r="G1151" i="6" s="1"/>
  <c r="G1151" i="3"/>
  <c r="H1151" i="4" s="1"/>
  <c r="E1151" i="6" s="1"/>
  <c r="K1158" i="2"/>
  <c r="J1158" i="4"/>
  <c r="G1158" i="6" s="1"/>
  <c r="G1158" i="3"/>
  <c r="H1158" i="4" s="1"/>
  <c r="E1158" i="6" s="1"/>
  <c r="K1173" i="2"/>
  <c r="J1173" i="4"/>
  <c r="G1173" i="6" s="1"/>
  <c r="G1173" i="3"/>
  <c r="H1173" i="4" s="1"/>
  <c r="E1173" i="6" s="1"/>
  <c r="K1187" i="2"/>
  <c r="J1187" i="4"/>
  <c r="G1187" i="6" s="1"/>
  <c r="G1187" i="3"/>
  <c r="H1187" i="4" s="1"/>
  <c r="E1187" i="6" s="1"/>
  <c r="K1195" i="2"/>
  <c r="J1195" i="4"/>
  <c r="G1195" i="6" s="1"/>
  <c r="G1195" i="3"/>
  <c r="H1195" i="4" s="1"/>
  <c r="E1195" i="6" s="1"/>
  <c r="K1222" i="2"/>
  <c r="J1222" i="4"/>
  <c r="G1222" i="6" s="1"/>
  <c r="G1222" i="3"/>
  <c r="H1222" i="4" s="1"/>
  <c r="E1222" i="6" s="1"/>
  <c r="K1234" i="2"/>
  <c r="J1234" i="4"/>
  <c r="G1234" i="6" s="1"/>
  <c r="G1234" i="3"/>
  <c r="H1234" i="4" s="1"/>
  <c r="E1234" i="6" s="1"/>
  <c r="K1246" i="2"/>
  <c r="J1246" i="4"/>
  <c r="G1246" i="6" s="1"/>
  <c r="G1246" i="3"/>
  <c r="H1246" i="4" s="1"/>
  <c r="E1246" i="6" s="1"/>
  <c r="K1259" i="2"/>
  <c r="J1259" i="4"/>
  <c r="G1259" i="6" s="1"/>
  <c r="G1259" i="3"/>
  <c r="H1259" i="4" s="1"/>
  <c r="E1259" i="6" s="1"/>
  <c r="K1272" i="2"/>
  <c r="J1272" i="4"/>
  <c r="G1272" i="6" s="1"/>
  <c r="G1272" i="3"/>
  <c r="H1272" i="4" s="1"/>
  <c r="E1272" i="6" s="1"/>
  <c r="K1288" i="2"/>
  <c r="J1288" i="4"/>
  <c r="G1288" i="6" s="1"/>
  <c r="G1288" i="3"/>
  <c r="H1288" i="4" s="1"/>
  <c r="E1288" i="6" s="1"/>
  <c r="K1299" i="2"/>
  <c r="J1299" i="4"/>
  <c r="G1299" i="6" s="1"/>
  <c r="G1299" i="3"/>
  <c r="H1299" i="4" s="1"/>
  <c r="E1299" i="6" s="1"/>
  <c r="K1308" i="2"/>
  <c r="J1308" i="4"/>
  <c r="G1308" i="6" s="1"/>
  <c r="G1308" i="3"/>
  <c r="H1308" i="4" s="1"/>
  <c r="E1308" i="6" s="1"/>
  <c r="K1314" i="2"/>
  <c r="J1314" i="4"/>
  <c r="G1314" i="6" s="1"/>
  <c r="G1314" i="3"/>
  <c r="H1314" i="4" s="1"/>
  <c r="E1314" i="6" s="1"/>
  <c r="K1337" i="2"/>
  <c r="J1337" i="4"/>
  <c r="G1337" i="6" s="1"/>
  <c r="G1337" i="3"/>
  <c r="H1337" i="4" s="1"/>
  <c r="E1337" i="6" s="1"/>
  <c r="K1352" i="2"/>
  <c r="J1352" i="4"/>
  <c r="G1352" i="6" s="1"/>
  <c r="G1352" i="3"/>
  <c r="H1352" i="4" s="1"/>
  <c r="E1352" i="6" s="1"/>
  <c r="K1357" i="2"/>
  <c r="J1357" i="4"/>
  <c r="G1357" i="6" s="1"/>
  <c r="G1357" i="3"/>
  <c r="H1357" i="4" s="1"/>
  <c r="E1357" i="6" s="1"/>
  <c r="K1367" i="2"/>
  <c r="J1367" i="4"/>
  <c r="G1367" i="6" s="1"/>
  <c r="G1367" i="3"/>
  <c r="H1367" i="4" s="1"/>
  <c r="E1367" i="6" s="1"/>
  <c r="K1375" i="2"/>
  <c r="J1375" i="4"/>
  <c r="G1375" i="6" s="1"/>
  <c r="G1375" i="3"/>
  <c r="H1375" i="4" s="1"/>
  <c r="E1375" i="6" s="1"/>
  <c r="K1386" i="2"/>
  <c r="J1386" i="4"/>
  <c r="G1386" i="6" s="1"/>
  <c r="G1386" i="3"/>
  <c r="H1386" i="4" s="1"/>
  <c r="E1386" i="6" s="1"/>
  <c r="K1405" i="2"/>
  <c r="J1405" i="4"/>
  <c r="G1405" i="6" s="1"/>
  <c r="G1405" i="3"/>
  <c r="H1405" i="4" s="1"/>
  <c r="E1405" i="6" s="1"/>
  <c r="K1410" i="2"/>
  <c r="J1410" i="4"/>
  <c r="G1410" i="6" s="1"/>
  <c r="G1410" i="3"/>
  <c r="H1410" i="4" s="1"/>
  <c r="E1410" i="6" s="1"/>
  <c r="K1420" i="2"/>
  <c r="J1420" i="4"/>
  <c r="G1420" i="6" s="1"/>
  <c r="G1420" i="3"/>
  <c r="H1420" i="4" s="1"/>
  <c r="E1420" i="6" s="1"/>
  <c r="K1433" i="2"/>
  <c r="J1433" i="4"/>
  <c r="G1433" i="6" s="1"/>
  <c r="G1433" i="3"/>
  <c r="H1433" i="4" s="1"/>
  <c r="E1433" i="6" s="1"/>
  <c r="K1443" i="2"/>
  <c r="J1443" i="4"/>
  <c r="G1443" i="6" s="1"/>
  <c r="G1443" i="3"/>
  <c r="H1443" i="4" s="1"/>
  <c r="E1443" i="6" s="1"/>
  <c r="K1449" i="2"/>
  <c r="J1449" i="4"/>
  <c r="G1449" i="6" s="1"/>
  <c r="G1449" i="3"/>
  <c r="H1449" i="4" s="1"/>
  <c r="E1449" i="6" s="1"/>
  <c r="K1456" i="2"/>
  <c r="J1456" i="4"/>
  <c r="G1456" i="6" s="1"/>
  <c r="G1456" i="3"/>
  <c r="H1456" i="4" s="1"/>
  <c r="E1456" i="6" s="1"/>
  <c r="K1463" i="2"/>
  <c r="J1463" i="4"/>
  <c r="G1463" i="6" s="1"/>
  <c r="G1463" i="3"/>
  <c r="H1463" i="4" s="1"/>
  <c r="E1463" i="6" s="1"/>
  <c r="K1468" i="2"/>
  <c r="J1468" i="4"/>
  <c r="G1468" i="6" s="1"/>
  <c r="G1468" i="3"/>
  <c r="H1468" i="4" s="1"/>
  <c r="E1468" i="6" s="1"/>
  <c r="K1473" i="2"/>
  <c r="J1473" i="4"/>
  <c r="G1473" i="6" s="1"/>
  <c r="G1473" i="3"/>
  <c r="H1473" i="4" s="1"/>
  <c r="E1473" i="6" s="1"/>
  <c r="K1482" i="2"/>
  <c r="J1482" i="4"/>
  <c r="G1482" i="6" s="1"/>
  <c r="G1482" i="3"/>
  <c r="H1482" i="4" s="1"/>
  <c r="E1482" i="6" s="1"/>
  <c r="K1491" i="2"/>
  <c r="J1491" i="4"/>
  <c r="G1491" i="6" s="1"/>
  <c r="G1491" i="3"/>
  <c r="H1491" i="4" s="1"/>
  <c r="E1491" i="6" s="1"/>
  <c r="K1501" i="2"/>
  <c r="J1501" i="4"/>
  <c r="G1501" i="6" s="1"/>
  <c r="G1501" i="3"/>
  <c r="H1501" i="4" s="1"/>
  <c r="E1501" i="6" s="1"/>
  <c r="K1512" i="2"/>
  <c r="J1512" i="4"/>
  <c r="G1512" i="6" s="1"/>
  <c r="G1512" i="3"/>
  <c r="H1512" i="4" s="1"/>
  <c r="E1512" i="6" s="1"/>
  <c r="K1518" i="2"/>
  <c r="J1518" i="4"/>
  <c r="G1518" i="6" s="1"/>
  <c r="G1518" i="3"/>
  <c r="H1518" i="4" s="1"/>
  <c r="E1518" i="6" s="1"/>
  <c r="K1523" i="2"/>
  <c r="J1523" i="4"/>
  <c r="G1523" i="6" s="1"/>
  <c r="G1523" i="3"/>
  <c r="H1523" i="4" s="1"/>
  <c r="E1523" i="6" s="1"/>
  <c r="K1532" i="2"/>
  <c r="J1532" i="4"/>
  <c r="G1532" i="6" s="1"/>
  <c r="G1532" i="3"/>
  <c r="H1532" i="4" s="1"/>
  <c r="E1532" i="6" s="1"/>
  <c r="K1538" i="2"/>
  <c r="J1538" i="4"/>
  <c r="G1538" i="6" s="1"/>
  <c r="G1538" i="3"/>
  <c r="H1538" i="4" s="1"/>
  <c r="E1538" i="6" s="1"/>
  <c r="K1549" i="2"/>
  <c r="J1549" i="4"/>
  <c r="G1549" i="6" s="1"/>
  <c r="G1549" i="3"/>
  <c r="H1549" i="4" s="1"/>
  <c r="E1549" i="6" s="1"/>
  <c r="K1558" i="2"/>
  <c r="J1558" i="4"/>
  <c r="G1558" i="6" s="1"/>
  <c r="G1558" i="3"/>
  <c r="H1558" i="4" s="1"/>
  <c r="E1558" i="6" s="1"/>
  <c r="K1565" i="2"/>
  <c r="J1565" i="4"/>
  <c r="G1565" i="6" s="1"/>
  <c r="G1565" i="3"/>
  <c r="H1565" i="4" s="1"/>
  <c r="E1565" i="6" s="1"/>
  <c r="K1571" i="2"/>
  <c r="J1571" i="4"/>
  <c r="G1571" i="6" s="1"/>
  <c r="G1571" i="3"/>
  <c r="H1571" i="4" s="1"/>
  <c r="E1571" i="6" s="1"/>
  <c r="K1580" i="2"/>
  <c r="J1580" i="4"/>
  <c r="G1580" i="6" s="1"/>
  <c r="G1580" i="3"/>
  <c r="H1580" i="4" s="1"/>
  <c r="E1580" i="6" s="1"/>
  <c r="K1592" i="2"/>
  <c r="J1592" i="4"/>
  <c r="G1592" i="6" s="1"/>
  <c r="G1592" i="3"/>
  <c r="H1592" i="4" s="1"/>
  <c r="E1592" i="6" s="1"/>
  <c r="K1606" i="2"/>
  <c r="J1606" i="4"/>
  <c r="G1606" i="6" s="1"/>
  <c r="G1606" i="3"/>
  <c r="H1606" i="4" s="1"/>
  <c r="E1606" i="6" s="1"/>
  <c r="K1611" i="2"/>
  <c r="J1611" i="4"/>
  <c r="G1611" i="6" s="1"/>
  <c r="G1611" i="3"/>
  <c r="H1611" i="4" s="1"/>
  <c r="E1611" i="6" s="1"/>
  <c r="K1616" i="2"/>
  <c r="J1616" i="4"/>
  <c r="G1616" i="6" s="1"/>
  <c r="G1616" i="3"/>
  <c r="H1616" i="4" s="1"/>
  <c r="E1616" i="6" s="1"/>
  <c r="K1623" i="2"/>
  <c r="J1623" i="4"/>
  <c r="G1623" i="6" s="1"/>
  <c r="G1623" i="3"/>
  <c r="H1623" i="4" s="1"/>
  <c r="E1623" i="6" s="1"/>
  <c r="K1634" i="2"/>
  <c r="J1634" i="4"/>
  <c r="G1634" i="6" s="1"/>
  <c r="G1634" i="3"/>
  <c r="H1634" i="4" s="1"/>
  <c r="E1634" i="6" s="1"/>
  <c r="K1646" i="2"/>
  <c r="J1646" i="4"/>
  <c r="G1646" i="6" s="1"/>
  <c r="G1646" i="3"/>
  <c r="H1646" i="4" s="1"/>
  <c r="E1646" i="6" s="1"/>
  <c r="K1663" i="2"/>
  <c r="J1663" i="4"/>
  <c r="G1663" i="6" s="1"/>
  <c r="G1663" i="3"/>
  <c r="H1663" i="4" s="1"/>
  <c r="E1663" i="6" s="1"/>
  <c r="K1678" i="2"/>
  <c r="J1678" i="4"/>
  <c r="G1678" i="6" s="1"/>
  <c r="G1678" i="3"/>
  <c r="H1678" i="4" s="1"/>
  <c r="E1678" i="6" s="1"/>
  <c r="K1687" i="2"/>
  <c r="J1687" i="4"/>
  <c r="G1687" i="6" s="1"/>
  <c r="G1687" i="3"/>
  <c r="H1687" i="4" s="1"/>
  <c r="E1687" i="6" s="1"/>
  <c r="K1699" i="2"/>
  <c r="J1699" i="4"/>
  <c r="G1699" i="6" s="1"/>
  <c r="G1699" i="3"/>
  <c r="H1699" i="4" s="1"/>
  <c r="E1699" i="6" s="1"/>
  <c r="K1708" i="2"/>
  <c r="J1708" i="4"/>
  <c r="G1708" i="6" s="1"/>
  <c r="G1708" i="3"/>
  <c r="H1708" i="4" s="1"/>
  <c r="E1708" i="6" s="1"/>
  <c r="K1718" i="2"/>
  <c r="J1718" i="4"/>
  <c r="G1718" i="6" s="1"/>
  <c r="G1718" i="3"/>
  <c r="H1718" i="4" s="1"/>
  <c r="E1718" i="6" s="1"/>
  <c r="K1726" i="2"/>
  <c r="J1726" i="4"/>
  <c r="G1726" i="6" s="1"/>
  <c r="G1726" i="3"/>
  <c r="H1726" i="4" s="1"/>
  <c r="E1726" i="6" s="1"/>
  <c r="K1735" i="2"/>
  <c r="J1735" i="4"/>
  <c r="G1735" i="6" s="1"/>
  <c r="G1735" i="3"/>
  <c r="H1735" i="4" s="1"/>
  <c r="E1735" i="6" s="1"/>
  <c r="K1741" i="2"/>
  <c r="J1741" i="4"/>
  <c r="G1741" i="6" s="1"/>
  <c r="G1741" i="3"/>
  <c r="H1741" i="4" s="1"/>
  <c r="E1741" i="6" s="1"/>
  <c r="K1752" i="2"/>
  <c r="J1752" i="4"/>
  <c r="G1752" i="6" s="1"/>
  <c r="G1752" i="3"/>
  <c r="H1752" i="4" s="1"/>
  <c r="E1752" i="6" s="1"/>
  <c r="K1760" i="2"/>
  <c r="J1760" i="4"/>
  <c r="G1760" i="6" s="1"/>
  <c r="G1760" i="3"/>
  <c r="H1760" i="4" s="1"/>
  <c r="E1760" i="6" s="1"/>
  <c r="K1773" i="2"/>
  <c r="J1773" i="4"/>
  <c r="G1773" i="6" s="1"/>
  <c r="G1773" i="3"/>
  <c r="H1773" i="4" s="1"/>
  <c r="E1773" i="6" s="1"/>
  <c r="K1786" i="2"/>
  <c r="J1786" i="4"/>
  <c r="G1786" i="6" s="1"/>
  <c r="G1786" i="3"/>
  <c r="H1786" i="4" s="1"/>
  <c r="E1786" i="6" s="1"/>
  <c r="K1792" i="2"/>
  <c r="J1792" i="4"/>
  <c r="G1792" i="6" s="1"/>
  <c r="G1792" i="3"/>
  <c r="H1792" i="4" s="1"/>
  <c r="E1792" i="6" s="1"/>
  <c r="K1803" i="2"/>
  <c r="J1803" i="4"/>
  <c r="G1803" i="6" s="1"/>
  <c r="G1803" i="3"/>
  <c r="H1803" i="4" s="1"/>
  <c r="E1803" i="6" s="1"/>
  <c r="K1815" i="2"/>
  <c r="J1815" i="4"/>
  <c r="G1815" i="6" s="1"/>
  <c r="G1815" i="3"/>
  <c r="H1815" i="4" s="1"/>
  <c r="E1815" i="6" s="1"/>
  <c r="K2" i="2"/>
  <c r="J2" i="4"/>
  <c r="G2" i="6" s="1"/>
  <c r="G2" i="3"/>
  <c r="K6" i="2"/>
  <c r="J6" i="4"/>
  <c r="G6" i="6" s="1"/>
  <c r="G6" i="3"/>
  <c r="H6" i="4" s="1"/>
  <c r="E6" i="6" s="1"/>
  <c r="K10" i="2"/>
  <c r="J10" i="4"/>
  <c r="G10" i="6" s="1"/>
  <c r="G10" i="3"/>
  <c r="H10" i="4" s="1"/>
  <c r="E10" i="6" s="1"/>
  <c r="K14" i="2"/>
  <c r="J14" i="4"/>
  <c r="G14" i="6" s="1"/>
  <c r="G14" i="3"/>
  <c r="H14" i="4" s="1"/>
  <c r="E14" i="6" s="1"/>
  <c r="K18" i="2"/>
  <c r="J18" i="4"/>
  <c r="G18" i="6" s="1"/>
  <c r="G18" i="3"/>
  <c r="H18" i="4" s="1"/>
  <c r="E18" i="6" s="1"/>
  <c r="K22" i="2"/>
  <c r="J22" i="4"/>
  <c r="G22" i="6" s="1"/>
  <c r="G22" i="3"/>
  <c r="H22" i="4" s="1"/>
  <c r="E22" i="6" s="1"/>
  <c r="K26" i="2"/>
  <c r="J26" i="4"/>
  <c r="G26" i="6" s="1"/>
  <c r="G26" i="3"/>
  <c r="H26" i="4" s="1"/>
  <c r="E26" i="6" s="1"/>
  <c r="K30" i="2"/>
  <c r="J30" i="4"/>
  <c r="G30" i="6" s="1"/>
  <c r="G30" i="3"/>
  <c r="H30" i="4" s="1"/>
  <c r="E30" i="6" s="1"/>
  <c r="K34" i="2"/>
  <c r="J34" i="4"/>
  <c r="G34" i="6" s="1"/>
  <c r="G34" i="3"/>
  <c r="H34" i="4" s="1"/>
  <c r="E34" i="6" s="1"/>
  <c r="K38" i="2"/>
  <c r="J38" i="4"/>
  <c r="G38" i="6" s="1"/>
  <c r="G38" i="3"/>
  <c r="H38" i="4" s="1"/>
  <c r="E38" i="6" s="1"/>
  <c r="K42" i="2"/>
  <c r="J42" i="4"/>
  <c r="G42" i="6" s="1"/>
  <c r="G42" i="3"/>
  <c r="H42" i="4" s="1"/>
  <c r="E42" i="6" s="1"/>
  <c r="K46" i="2"/>
  <c r="J46" i="4"/>
  <c r="G46" i="6" s="1"/>
  <c r="G46" i="3"/>
  <c r="H46" i="4" s="1"/>
  <c r="E46" i="6" s="1"/>
  <c r="K50" i="2"/>
  <c r="J50" i="4"/>
  <c r="G50" i="6" s="1"/>
  <c r="G50" i="3"/>
  <c r="H50" i="4" s="1"/>
  <c r="E50" i="6" s="1"/>
  <c r="K54" i="2"/>
  <c r="J54" i="4"/>
  <c r="G54" i="6" s="1"/>
  <c r="G54" i="3"/>
  <c r="H54" i="4" s="1"/>
  <c r="E54" i="6" s="1"/>
  <c r="K58" i="2"/>
  <c r="J58" i="4"/>
  <c r="G58" i="6" s="1"/>
  <c r="G58" i="3"/>
  <c r="H58" i="4" s="1"/>
  <c r="E58" i="6" s="1"/>
  <c r="K62" i="2"/>
  <c r="J62" i="4"/>
  <c r="G62" i="6" s="1"/>
  <c r="G62" i="3"/>
  <c r="H62" i="4" s="1"/>
  <c r="E62" i="6" s="1"/>
  <c r="K66" i="2"/>
  <c r="J66" i="4"/>
  <c r="G66" i="6" s="1"/>
  <c r="G66" i="3"/>
  <c r="H66" i="4" s="1"/>
  <c r="E66" i="6" s="1"/>
  <c r="K70" i="2"/>
  <c r="J70" i="4"/>
  <c r="G70" i="6" s="1"/>
  <c r="G70" i="3"/>
  <c r="H70" i="4" s="1"/>
  <c r="E70" i="6" s="1"/>
  <c r="K74" i="2"/>
  <c r="J74" i="4"/>
  <c r="G74" i="6" s="1"/>
  <c r="G74" i="3"/>
  <c r="H74" i="4" s="1"/>
  <c r="E74" i="6" s="1"/>
  <c r="K78" i="2"/>
  <c r="J78" i="4"/>
  <c r="G78" i="6" s="1"/>
  <c r="G78" i="3"/>
  <c r="H78" i="4" s="1"/>
  <c r="E78" i="6" s="1"/>
  <c r="K82" i="2"/>
  <c r="J82" i="4"/>
  <c r="G82" i="6" s="1"/>
  <c r="G82" i="3"/>
  <c r="H82" i="4" s="1"/>
  <c r="E82" i="6" s="1"/>
  <c r="K86" i="2"/>
  <c r="J86" i="4"/>
  <c r="G86" i="6" s="1"/>
  <c r="G86" i="3"/>
  <c r="H86" i="4" s="1"/>
  <c r="E86" i="6" s="1"/>
  <c r="K90" i="2"/>
  <c r="J90" i="4"/>
  <c r="G90" i="6" s="1"/>
  <c r="G90" i="3"/>
  <c r="H90" i="4" s="1"/>
  <c r="E90" i="6" s="1"/>
  <c r="K94" i="2"/>
  <c r="J94" i="4"/>
  <c r="G94" i="6" s="1"/>
  <c r="G94" i="3"/>
  <c r="H94" i="4" s="1"/>
  <c r="E94" i="6" s="1"/>
  <c r="K98" i="2"/>
  <c r="J98" i="4"/>
  <c r="G98" i="6" s="1"/>
  <c r="G98" i="3"/>
  <c r="H98" i="4" s="1"/>
  <c r="E98" i="6" s="1"/>
  <c r="K102" i="2"/>
  <c r="J102" i="4"/>
  <c r="G102" i="6" s="1"/>
  <c r="G102" i="3"/>
  <c r="H102" i="4" s="1"/>
  <c r="E102" i="6" s="1"/>
  <c r="K106" i="2"/>
  <c r="J106" i="4"/>
  <c r="G106" i="6" s="1"/>
  <c r="G106" i="3"/>
  <c r="H106" i="4" s="1"/>
  <c r="E106" i="6" s="1"/>
  <c r="K110" i="2"/>
  <c r="J110" i="4"/>
  <c r="G110" i="6" s="1"/>
  <c r="G110" i="3"/>
  <c r="H110" i="4" s="1"/>
  <c r="E110" i="6" s="1"/>
  <c r="K2202" i="2"/>
  <c r="J2202" i="4"/>
  <c r="G2202" i="6" s="1"/>
  <c r="G2202" i="3"/>
  <c r="H2202" i="4" s="1"/>
  <c r="E2202" i="6" s="1"/>
  <c r="K2092" i="2"/>
  <c r="J2092" i="4"/>
  <c r="G2092" i="6" s="1"/>
  <c r="G2092" i="3"/>
  <c r="H2092" i="4" s="1"/>
  <c r="E2092" i="6" s="1"/>
  <c r="K2096" i="2"/>
  <c r="J2096" i="4"/>
  <c r="G2096" i="6" s="1"/>
  <c r="G2096" i="3"/>
  <c r="H2096" i="4" s="1"/>
  <c r="E2096" i="6" s="1"/>
  <c r="K2100" i="2"/>
  <c r="J2100" i="4"/>
  <c r="G2100" i="6" s="1"/>
  <c r="G2100" i="3"/>
  <c r="H2100" i="4" s="1"/>
  <c r="E2100" i="6" s="1"/>
  <c r="K2104" i="2"/>
  <c r="J2104" i="4"/>
  <c r="G2104" i="6" s="1"/>
  <c r="G2104" i="3"/>
  <c r="H2104" i="4" s="1"/>
  <c r="E2104" i="6" s="1"/>
  <c r="K2109" i="2"/>
  <c r="J2109" i="4"/>
  <c r="G2109" i="6" s="1"/>
  <c r="G2109" i="3"/>
  <c r="H2109" i="4" s="1"/>
  <c r="E2109" i="6" s="1"/>
  <c r="K2114" i="2"/>
  <c r="J2114" i="4"/>
  <c r="G2114" i="6" s="1"/>
  <c r="G2114" i="3"/>
  <c r="H2114" i="4" s="1"/>
  <c r="E2114" i="6" s="1"/>
  <c r="K2118" i="2"/>
  <c r="J2118" i="4"/>
  <c r="G2118" i="6" s="1"/>
  <c r="G2118" i="3"/>
  <c r="H2118" i="4" s="1"/>
  <c r="E2118" i="6" s="1"/>
  <c r="K2123" i="2"/>
  <c r="J2123" i="4"/>
  <c r="G2123" i="6" s="1"/>
  <c r="G2123" i="3"/>
  <c r="H2123" i="4" s="1"/>
  <c r="E2123" i="6" s="1"/>
  <c r="K2128" i="2"/>
  <c r="J2128" i="4"/>
  <c r="G2128" i="6" s="1"/>
  <c r="G2128" i="3"/>
  <c r="H2128" i="4" s="1"/>
  <c r="E2128" i="6" s="1"/>
  <c r="K2132" i="2"/>
  <c r="J2132" i="4"/>
  <c r="G2132" i="6" s="1"/>
  <c r="G2132" i="3"/>
  <c r="H2132" i="4" s="1"/>
  <c r="E2132" i="6" s="1"/>
  <c r="K2136" i="2"/>
  <c r="J2136" i="4"/>
  <c r="G2136" i="6" s="1"/>
  <c r="G2136" i="3"/>
  <c r="H2136" i="4" s="1"/>
  <c r="E2136" i="6" s="1"/>
  <c r="K2141" i="2"/>
  <c r="J2141" i="4"/>
  <c r="G2141" i="6" s="1"/>
  <c r="G2141" i="3"/>
  <c r="H2141" i="4" s="1"/>
  <c r="E2141" i="6" s="1"/>
  <c r="K2146" i="2"/>
  <c r="J2146" i="4"/>
  <c r="G2146" i="6" s="1"/>
  <c r="G2146" i="3"/>
  <c r="H2146" i="4" s="1"/>
  <c r="E2146" i="6" s="1"/>
  <c r="K2150" i="2"/>
  <c r="J2150" i="4"/>
  <c r="G2150" i="6" s="1"/>
  <c r="G2150" i="3"/>
  <c r="H2150" i="4" s="1"/>
  <c r="E2150" i="6" s="1"/>
  <c r="K2155" i="2"/>
  <c r="J2155" i="4"/>
  <c r="G2155" i="6" s="1"/>
  <c r="G2155" i="3"/>
  <c r="H2155" i="4" s="1"/>
  <c r="E2155" i="6" s="1"/>
  <c r="K2160" i="2"/>
  <c r="J2160" i="4"/>
  <c r="G2160" i="6" s="1"/>
  <c r="G2160" i="3"/>
  <c r="H2160" i="4" s="1"/>
  <c r="E2160" i="6" s="1"/>
  <c r="K2164" i="2"/>
  <c r="J2164" i="4"/>
  <c r="G2164" i="6" s="1"/>
  <c r="G2164" i="3"/>
  <c r="H2164" i="4" s="1"/>
  <c r="E2164" i="6" s="1"/>
  <c r="K2168" i="2"/>
  <c r="J2168" i="4"/>
  <c r="G2168" i="6" s="1"/>
  <c r="G2168" i="3"/>
  <c r="H2168" i="4" s="1"/>
  <c r="E2168" i="6" s="1"/>
  <c r="K2173" i="2"/>
  <c r="J2173" i="4"/>
  <c r="G2173" i="6" s="1"/>
  <c r="G2173" i="3"/>
  <c r="H2173" i="4" s="1"/>
  <c r="E2173" i="6" s="1"/>
  <c r="K2178" i="2"/>
  <c r="J2178" i="4"/>
  <c r="G2178" i="6" s="1"/>
  <c r="G2178" i="3"/>
  <c r="H2178" i="4" s="1"/>
  <c r="E2178" i="6" s="1"/>
  <c r="K2182" i="2"/>
  <c r="J2182" i="4"/>
  <c r="G2182" i="6" s="1"/>
  <c r="G2182" i="3"/>
  <c r="H2182" i="4" s="1"/>
  <c r="E2182" i="6" s="1"/>
  <c r="K2187" i="2"/>
  <c r="J2187" i="4"/>
  <c r="G2187" i="6" s="1"/>
  <c r="G2187" i="3"/>
  <c r="H2187" i="4" s="1"/>
  <c r="E2187" i="6" s="1"/>
  <c r="K2192" i="2"/>
  <c r="J2192" i="4"/>
  <c r="G2192" i="6" s="1"/>
  <c r="G2192" i="3"/>
  <c r="H2192" i="4" s="1"/>
  <c r="E2192" i="6" s="1"/>
  <c r="K2196" i="2"/>
  <c r="J2196" i="4"/>
  <c r="G2196" i="6" s="1"/>
  <c r="G2196" i="3"/>
  <c r="H2196" i="4" s="1"/>
  <c r="E2196" i="6" s="1"/>
  <c r="K2200" i="2"/>
  <c r="J2200" i="4"/>
  <c r="G2200" i="6" s="1"/>
  <c r="G2200" i="3"/>
  <c r="H2200" i="4" s="1"/>
  <c r="E2200" i="6" s="1"/>
  <c r="K2205" i="2"/>
  <c r="J2205" i="4"/>
  <c r="G2205" i="6" s="1"/>
  <c r="G2205" i="3"/>
  <c r="H2205" i="4" s="1"/>
  <c r="E2205" i="6" s="1"/>
  <c r="K2210" i="2"/>
  <c r="J2210" i="4"/>
  <c r="G2210" i="6" s="1"/>
  <c r="G2210" i="3"/>
  <c r="H2210" i="4" s="1"/>
  <c r="E2210" i="6" s="1"/>
  <c r="K2214" i="2"/>
  <c r="J2214" i="4"/>
  <c r="G2214" i="6" s="1"/>
  <c r="G2214" i="3"/>
  <c r="H2214" i="4" s="1"/>
  <c r="E2214" i="6" s="1"/>
  <c r="K2219" i="2"/>
  <c r="J2219" i="4"/>
  <c r="G2219" i="6" s="1"/>
  <c r="G2219" i="3"/>
  <c r="H2219" i="4" s="1"/>
  <c r="E2219" i="6" s="1"/>
  <c r="K2224" i="2"/>
  <c r="J2224" i="4"/>
  <c r="G2224" i="6" s="1"/>
  <c r="G2224" i="3"/>
  <c r="H2224" i="4" s="1"/>
  <c r="E2224" i="6" s="1"/>
  <c r="K2228" i="2"/>
  <c r="J2228" i="4"/>
  <c r="G2228" i="6" s="1"/>
  <c r="G2228" i="3"/>
  <c r="H2228" i="4" s="1"/>
  <c r="E2228" i="6" s="1"/>
  <c r="K2232" i="2"/>
  <c r="J2232" i="4"/>
  <c r="G2232" i="6" s="1"/>
  <c r="G2232" i="3"/>
  <c r="H2232" i="4" s="1"/>
  <c r="E2232" i="6" s="1"/>
  <c r="K116" i="2"/>
  <c r="G116" i="3"/>
  <c r="H116" i="4" s="1"/>
  <c r="E116" i="6" s="1"/>
  <c r="J116" i="4"/>
  <c r="G116" i="6" s="1"/>
  <c r="K144" i="2"/>
  <c r="G144" i="3"/>
  <c r="H144" i="4" s="1"/>
  <c r="E144" i="6" s="1"/>
  <c r="J144" i="4"/>
  <c r="G144" i="6" s="1"/>
  <c r="K155" i="2"/>
  <c r="J155" i="4"/>
  <c r="G155" i="6" s="1"/>
  <c r="G155" i="3"/>
  <c r="H155" i="4" s="1"/>
  <c r="E155" i="6" s="1"/>
  <c r="K179" i="2"/>
  <c r="J179" i="4"/>
  <c r="G179" i="6" s="1"/>
  <c r="G179" i="3"/>
  <c r="H179" i="4" s="1"/>
  <c r="E179" i="6" s="1"/>
  <c r="K188" i="2"/>
  <c r="J188" i="4"/>
  <c r="G188" i="6" s="1"/>
  <c r="G188" i="3"/>
  <c r="H188" i="4" s="1"/>
  <c r="E188" i="6" s="1"/>
  <c r="K216" i="2"/>
  <c r="G216" i="3"/>
  <c r="H216" i="4" s="1"/>
  <c r="E216" i="6" s="1"/>
  <c r="J216" i="4"/>
  <c r="G216" i="6" s="1"/>
  <c r="K225" i="2"/>
  <c r="G225" i="3"/>
  <c r="H225" i="4" s="1"/>
  <c r="E225" i="6" s="1"/>
  <c r="J225" i="4"/>
  <c r="G225" i="6" s="1"/>
  <c r="K232" i="2"/>
  <c r="G232" i="3"/>
  <c r="H232" i="4" s="1"/>
  <c r="E232" i="6" s="1"/>
  <c r="J232" i="4"/>
  <c r="G232" i="6" s="1"/>
  <c r="K245" i="2"/>
  <c r="G245" i="3"/>
  <c r="H245" i="4" s="1"/>
  <c r="E245" i="6" s="1"/>
  <c r="J245" i="4"/>
  <c r="G245" i="6" s="1"/>
  <c r="K257" i="2"/>
  <c r="G257" i="3"/>
  <c r="H257" i="4" s="1"/>
  <c r="E257" i="6" s="1"/>
  <c r="J257" i="4"/>
  <c r="G257" i="6" s="1"/>
  <c r="K269" i="2"/>
  <c r="G269" i="3"/>
  <c r="H269" i="4" s="1"/>
  <c r="E269" i="6" s="1"/>
  <c r="J269" i="4"/>
  <c r="G269" i="6" s="1"/>
  <c r="K281" i="2"/>
  <c r="G281" i="3"/>
  <c r="H281" i="4" s="1"/>
  <c r="E281" i="6" s="1"/>
  <c r="J281" i="4"/>
  <c r="G281" i="6" s="1"/>
  <c r="K294" i="2"/>
  <c r="J294" i="4"/>
  <c r="G294" i="6" s="1"/>
  <c r="G294" i="3"/>
  <c r="H294" i="4" s="1"/>
  <c r="E294" i="6" s="1"/>
  <c r="K304" i="2"/>
  <c r="J304" i="4"/>
  <c r="G304" i="6" s="1"/>
  <c r="G304" i="3"/>
  <c r="H304" i="4" s="1"/>
  <c r="E304" i="6" s="1"/>
  <c r="K316" i="2"/>
  <c r="J316" i="4"/>
  <c r="G316" i="6" s="1"/>
  <c r="G316" i="3"/>
  <c r="H316" i="4" s="1"/>
  <c r="E316" i="6" s="1"/>
  <c r="K324" i="2"/>
  <c r="G324" i="3"/>
  <c r="H324" i="4" s="1"/>
  <c r="E324" i="6" s="1"/>
  <c r="J324" i="4"/>
  <c r="G324" i="6" s="1"/>
  <c r="K333" i="2"/>
  <c r="G333" i="3"/>
  <c r="H333" i="4" s="1"/>
  <c r="E333" i="6" s="1"/>
  <c r="J333" i="4"/>
  <c r="G333" i="6" s="1"/>
  <c r="K347" i="2"/>
  <c r="J347" i="4"/>
  <c r="G347" i="6" s="1"/>
  <c r="G347" i="3"/>
  <c r="H347" i="4" s="1"/>
  <c r="E347" i="6" s="1"/>
  <c r="K362" i="2"/>
  <c r="J362" i="4"/>
  <c r="G362" i="6" s="1"/>
  <c r="G362" i="3"/>
  <c r="H362" i="4" s="1"/>
  <c r="E362" i="6" s="1"/>
  <c r="K371" i="2"/>
  <c r="J371" i="4"/>
  <c r="G371" i="6" s="1"/>
  <c r="G371" i="3"/>
  <c r="H371" i="4" s="1"/>
  <c r="E371" i="6" s="1"/>
  <c r="K378" i="2"/>
  <c r="J378" i="4"/>
  <c r="G378" i="6" s="1"/>
  <c r="G378" i="3"/>
  <c r="H378" i="4" s="1"/>
  <c r="E378" i="6" s="1"/>
  <c r="K387" i="2"/>
  <c r="J387" i="4"/>
  <c r="G387" i="6" s="1"/>
  <c r="G387" i="3"/>
  <c r="H387" i="4" s="1"/>
  <c r="E387" i="6" s="1"/>
  <c r="K398" i="2"/>
  <c r="J398" i="4"/>
  <c r="G398" i="6" s="1"/>
  <c r="G398" i="3"/>
  <c r="H398" i="4" s="1"/>
  <c r="E398" i="6" s="1"/>
  <c r="K406" i="2"/>
  <c r="J406" i="4"/>
  <c r="G406" i="6" s="1"/>
  <c r="G406" i="3"/>
  <c r="H406" i="4" s="1"/>
  <c r="E406" i="6" s="1"/>
  <c r="K418" i="2"/>
  <c r="J418" i="4"/>
  <c r="G418" i="6" s="1"/>
  <c r="G418" i="3"/>
  <c r="H418" i="4" s="1"/>
  <c r="E418" i="6" s="1"/>
  <c r="K427" i="2"/>
  <c r="J427" i="4"/>
  <c r="G427" i="6" s="1"/>
  <c r="G427" i="3"/>
  <c r="H427" i="4" s="1"/>
  <c r="E427" i="6" s="1"/>
  <c r="K435" i="2"/>
  <c r="J435" i="4"/>
  <c r="G435" i="6" s="1"/>
  <c r="G435" i="3"/>
  <c r="H435" i="4" s="1"/>
  <c r="E435" i="6" s="1"/>
  <c r="K451" i="2"/>
  <c r="J451" i="4"/>
  <c r="G451" i="6" s="1"/>
  <c r="G451" i="3"/>
  <c r="H451" i="4" s="1"/>
  <c r="E451" i="6" s="1"/>
  <c r="K460" i="2"/>
  <c r="J460" i="4"/>
  <c r="G460" i="6" s="1"/>
  <c r="G460" i="3"/>
  <c r="H460" i="4" s="1"/>
  <c r="E460" i="6" s="1"/>
  <c r="K469" i="2"/>
  <c r="G469" i="3"/>
  <c r="H469" i="4" s="1"/>
  <c r="E469" i="6" s="1"/>
  <c r="J469" i="4"/>
  <c r="G469" i="6" s="1"/>
  <c r="K483" i="2"/>
  <c r="J483" i="4"/>
  <c r="G483" i="6" s="1"/>
  <c r="G483" i="3"/>
  <c r="H483" i="4" s="1"/>
  <c r="E483" i="6" s="1"/>
  <c r="K498" i="2"/>
  <c r="J498" i="4"/>
  <c r="G498" i="6" s="1"/>
  <c r="G498" i="3"/>
  <c r="H498" i="4" s="1"/>
  <c r="E498" i="6" s="1"/>
  <c r="K510" i="2"/>
  <c r="J510" i="4"/>
  <c r="G510" i="6" s="1"/>
  <c r="G510" i="3"/>
  <c r="H510" i="4" s="1"/>
  <c r="E510" i="6" s="1"/>
  <c r="K523" i="2"/>
  <c r="J523" i="4"/>
  <c r="G523" i="6" s="1"/>
  <c r="G523" i="3"/>
  <c r="H523" i="4" s="1"/>
  <c r="E523" i="6" s="1"/>
  <c r="K535" i="2"/>
  <c r="J535" i="4"/>
  <c r="G535" i="6" s="1"/>
  <c r="G535" i="3"/>
  <c r="H535" i="4" s="1"/>
  <c r="E535" i="6" s="1"/>
  <c r="K543" i="2"/>
  <c r="J543" i="4"/>
  <c r="G543" i="6" s="1"/>
  <c r="G543" i="3"/>
  <c r="H543" i="4" s="1"/>
  <c r="E543" i="6" s="1"/>
  <c r="K556" i="2"/>
  <c r="J556" i="4"/>
  <c r="G556" i="6" s="1"/>
  <c r="G556" i="3"/>
  <c r="H556" i="4" s="1"/>
  <c r="E556" i="6" s="1"/>
  <c r="K573" i="2"/>
  <c r="G573" i="3"/>
  <c r="H573" i="4" s="1"/>
  <c r="E573" i="6" s="1"/>
  <c r="J573" i="4"/>
  <c r="G573" i="6" s="1"/>
  <c r="K586" i="2"/>
  <c r="J586" i="4"/>
  <c r="G586" i="6" s="1"/>
  <c r="G586" i="3"/>
  <c r="H586" i="4" s="1"/>
  <c r="E586" i="6" s="1"/>
  <c r="K599" i="2"/>
  <c r="J599" i="4"/>
  <c r="G599" i="6" s="1"/>
  <c r="G599" i="3"/>
  <c r="H599" i="4" s="1"/>
  <c r="E599" i="6" s="1"/>
  <c r="K615" i="2"/>
  <c r="J615" i="4"/>
  <c r="G615" i="6" s="1"/>
  <c r="G615" i="3"/>
  <c r="H615" i="4" s="1"/>
  <c r="E615" i="6" s="1"/>
  <c r="K635" i="2"/>
  <c r="J635" i="4"/>
  <c r="G635" i="6" s="1"/>
  <c r="G635" i="3"/>
  <c r="H635" i="4" s="1"/>
  <c r="E635" i="6" s="1"/>
  <c r="K639" i="2"/>
  <c r="J639" i="4"/>
  <c r="G639" i="6" s="1"/>
  <c r="G639" i="3"/>
  <c r="H639" i="4" s="1"/>
  <c r="E639" i="6" s="1"/>
  <c r="K652" i="2"/>
  <c r="J652" i="4"/>
  <c r="G652" i="6" s="1"/>
  <c r="G652" i="3"/>
  <c r="H652" i="4" s="1"/>
  <c r="E652" i="6" s="1"/>
  <c r="K662" i="2"/>
  <c r="J662" i="4"/>
  <c r="G662" i="6" s="1"/>
  <c r="G662" i="3"/>
  <c r="H662" i="4" s="1"/>
  <c r="E662" i="6" s="1"/>
  <c r="K675" i="2"/>
  <c r="J675" i="4"/>
  <c r="G675" i="6" s="1"/>
  <c r="G675" i="3"/>
  <c r="H675" i="4" s="1"/>
  <c r="E675" i="6" s="1"/>
  <c r="K683" i="2"/>
  <c r="J683" i="4"/>
  <c r="G683" i="6" s="1"/>
  <c r="G683" i="3"/>
  <c r="H683" i="4" s="1"/>
  <c r="E683" i="6" s="1"/>
  <c r="K698" i="2"/>
  <c r="J698" i="4"/>
  <c r="G698" i="6" s="1"/>
  <c r="G698" i="3"/>
  <c r="H698" i="4" s="1"/>
  <c r="E698" i="6" s="1"/>
  <c r="K708" i="2"/>
  <c r="G708" i="3"/>
  <c r="H708" i="4" s="1"/>
  <c r="E708" i="6" s="1"/>
  <c r="J708" i="4"/>
  <c r="G708" i="6" s="1"/>
  <c r="K722" i="2"/>
  <c r="J722" i="4"/>
  <c r="G722" i="6" s="1"/>
  <c r="G722" i="3"/>
  <c r="H722" i="4" s="1"/>
  <c r="E722" i="6" s="1"/>
  <c r="K730" i="2"/>
  <c r="J730" i="4"/>
  <c r="G730" i="6" s="1"/>
  <c r="G730" i="3"/>
  <c r="H730" i="4" s="1"/>
  <c r="E730" i="6" s="1"/>
  <c r="K743" i="2"/>
  <c r="J743" i="4"/>
  <c r="G743" i="6" s="1"/>
  <c r="G743" i="3"/>
  <c r="H743" i="4" s="1"/>
  <c r="E743" i="6" s="1"/>
  <c r="K762" i="2"/>
  <c r="J762" i="4"/>
  <c r="G762" i="6" s="1"/>
  <c r="G762" i="3"/>
  <c r="H762" i="4" s="1"/>
  <c r="E762" i="6" s="1"/>
  <c r="K770" i="2"/>
  <c r="J770" i="4"/>
  <c r="G770" i="6" s="1"/>
  <c r="G770" i="3"/>
  <c r="H770" i="4" s="1"/>
  <c r="E770" i="6" s="1"/>
  <c r="K781" i="2"/>
  <c r="J781" i="4"/>
  <c r="G781" i="6" s="1"/>
  <c r="G781" i="3"/>
  <c r="H781" i="4" s="1"/>
  <c r="E781" i="6" s="1"/>
  <c r="K789" i="2"/>
  <c r="J789" i="4"/>
  <c r="G789" i="6" s="1"/>
  <c r="G789" i="3"/>
  <c r="H789" i="4" s="1"/>
  <c r="E789" i="6" s="1"/>
  <c r="K796" i="2"/>
  <c r="J796" i="4"/>
  <c r="G796" i="6" s="1"/>
  <c r="G796" i="3"/>
  <c r="H796" i="4" s="1"/>
  <c r="E796" i="6" s="1"/>
  <c r="K803" i="2"/>
  <c r="G803" i="3"/>
  <c r="H803" i="4" s="1"/>
  <c r="E803" i="6" s="1"/>
  <c r="J803" i="4"/>
  <c r="G803" i="6" s="1"/>
  <c r="K812" i="2"/>
  <c r="J812" i="4"/>
  <c r="G812" i="6" s="1"/>
  <c r="G812" i="3"/>
  <c r="H812" i="4" s="1"/>
  <c r="E812" i="6" s="1"/>
  <c r="K827" i="2"/>
  <c r="J827" i="4"/>
  <c r="G827" i="6" s="1"/>
  <c r="G827" i="3"/>
  <c r="H827" i="4" s="1"/>
  <c r="E827" i="6" s="1"/>
  <c r="K835" i="2"/>
  <c r="G835" i="3"/>
  <c r="H835" i="4" s="1"/>
  <c r="E835" i="6" s="1"/>
  <c r="J835" i="4"/>
  <c r="G835" i="6" s="1"/>
  <c r="K851" i="2"/>
  <c r="G851" i="3"/>
  <c r="H851" i="4" s="1"/>
  <c r="E851" i="6" s="1"/>
  <c r="J851" i="4"/>
  <c r="G851" i="6" s="1"/>
  <c r="K861" i="2"/>
  <c r="J861" i="4"/>
  <c r="G861" i="6" s="1"/>
  <c r="G861" i="3"/>
  <c r="H861" i="4" s="1"/>
  <c r="E861" i="6" s="1"/>
  <c r="K876" i="2"/>
  <c r="J876" i="4"/>
  <c r="G876" i="6" s="1"/>
  <c r="G876" i="3"/>
  <c r="H876" i="4" s="1"/>
  <c r="E876" i="6" s="1"/>
  <c r="K886" i="2"/>
  <c r="J886" i="4"/>
  <c r="G886" i="6" s="1"/>
  <c r="G886" i="3"/>
  <c r="H886" i="4" s="1"/>
  <c r="E886" i="6" s="1"/>
  <c r="K899" i="2"/>
  <c r="G899" i="3"/>
  <c r="H899" i="4" s="1"/>
  <c r="E899" i="6" s="1"/>
  <c r="J899" i="4"/>
  <c r="G899" i="6" s="1"/>
  <c r="K914" i="2"/>
  <c r="J914" i="4"/>
  <c r="G914" i="6" s="1"/>
  <c r="G914" i="3"/>
  <c r="H914" i="4" s="1"/>
  <c r="E914" i="6" s="1"/>
  <c r="K926" i="2"/>
  <c r="J926" i="4"/>
  <c r="G926" i="6" s="1"/>
  <c r="G926" i="3"/>
  <c r="H926" i="4" s="1"/>
  <c r="E926" i="6" s="1"/>
  <c r="K940" i="2"/>
  <c r="J940" i="4"/>
  <c r="G940" i="6" s="1"/>
  <c r="G940" i="3"/>
  <c r="H940" i="4" s="1"/>
  <c r="E940" i="6" s="1"/>
  <c r="K954" i="2"/>
  <c r="J954" i="4"/>
  <c r="G954" i="6" s="1"/>
  <c r="G954" i="3"/>
  <c r="H954" i="4" s="1"/>
  <c r="E954" i="6" s="1"/>
  <c r="K966" i="2"/>
  <c r="J966" i="4"/>
  <c r="G966" i="6" s="1"/>
  <c r="G966" i="3"/>
  <c r="H966" i="4" s="1"/>
  <c r="E966" i="6" s="1"/>
  <c r="K983" i="2"/>
  <c r="J983" i="4"/>
  <c r="G983" i="6" s="1"/>
  <c r="G983" i="3"/>
  <c r="H983" i="4" s="1"/>
  <c r="E983" i="6" s="1"/>
  <c r="K997" i="2"/>
  <c r="J997" i="4"/>
  <c r="G997" i="6" s="1"/>
  <c r="G997" i="3"/>
  <c r="H997" i="4" s="1"/>
  <c r="E997" i="6" s="1"/>
  <c r="K1010" i="2"/>
  <c r="J1010" i="4"/>
  <c r="G1010" i="6" s="1"/>
  <c r="G1010" i="3"/>
  <c r="H1010" i="4" s="1"/>
  <c r="E1010" i="6" s="1"/>
  <c r="K1021" i="2"/>
  <c r="J1021" i="4"/>
  <c r="G1021" i="6" s="1"/>
  <c r="G1021" i="3"/>
  <c r="H1021" i="4" s="1"/>
  <c r="E1021" i="6" s="1"/>
  <c r="K1031" i="2"/>
  <c r="J1031" i="4"/>
  <c r="G1031" i="6" s="1"/>
  <c r="G1031" i="3"/>
  <c r="H1031" i="4" s="1"/>
  <c r="E1031" i="6" s="1"/>
  <c r="K1043" i="2"/>
  <c r="J1043" i="4"/>
  <c r="G1043" i="6" s="1"/>
  <c r="G1043" i="3"/>
  <c r="H1043" i="4" s="1"/>
  <c r="E1043" i="6" s="1"/>
  <c r="K1059" i="2"/>
  <c r="J1059" i="4"/>
  <c r="G1059" i="6" s="1"/>
  <c r="G1059" i="3"/>
  <c r="H1059" i="4" s="1"/>
  <c r="E1059" i="6" s="1"/>
  <c r="K1067" i="2"/>
  <c r="J1067" i="4"/>
  <c r="G1067" i="6" s="1"/>
  <c r="G1067" i="3"/>
  <c r="H1067" i="4" s="1"/>
  <c r="E1067" i="6" s="1"/>
  <c r="K1079" i="2"/>
  <c r="J1079" i="4"/>
  <c r="G1079" i="6" s="1"/>
  <c r="G1079" i="3"/>
  <c r="H1079" i="4" s="1"/>
  <c r="E1079" i="6" s="1"/>
  <c r="K1093" i="2"/>
  <c r="J1093" i="4"/>
  <c r="G1093" i="6" s="1"/>
  <c r="G1093" i="3"/>
  <c r="H1093" i="4" s="1"/>
  <c r="E1093" i="6" s="1"/>
  <c r="K1103" i="2"/>
  <c r="J1103" i="4"/>
  <c r="G1103" i="6" s="1"/>
  <c r="G1103" i="3"/>
  <c r="H1103" i="4" s="1"/>
  <c r="E1103" i="6" s="1"/>
  <c r="K1111" i="2"/>
  <c r="J1111" i="4"/>
  <c r="G1111" i="6" s="1"/>
  <c r="G1111" i="3"/>
  <c r="H1111" i="4" s="1"/>
  <c r="E1111" i="6" s="1"/>
  <c r="K1126" i="2"/>
  <c r="J1126" i="4"/>
  <c r="G1126" i="6" s="1"/>
  <c r="G1126" i="3"/>
  <c r="H1126" i="4" s="1"/>
  <c r="E1126" i="6" s="1"/>
  <c r="K1142" i="2"/>
  <c r="J1142" i="4"/>
  <c r="G1142" i="6" s="1"/>
  <c r="G1142" i="3"/>
  <c r="H1142" i="4" s="1"/>
  <c r="E1142" i="6" s="1"/>
  <c r="K1154" i="2"/>
  <c r="J1154" i="4"/>
  <c r="G1154" i="6" s="1"/>
  <c r="G1154" i="3"/>
  <c r="H1154" i="4" s="1"/>
  <c r="E1154" i="6" s="1"/>
  <c r="K1162" i="2"/>
  <c r="J1162" i="4"/>
  <c r="G1162" i="6" s="1"/>
  <c r="G1162" i="3"/>
  <c r="H1162" i="4" s="1"/>
  <c r="E1162" i="6" s="1"/>
  <c r="K1180" i="2"/>
  <c r="J1180" i="4"/>
  <c r="G1180" i="6" s="1"/>
  <c r="G1180" i="3"/>
  <c r="H1180" i="4" s="1"/>
  <c r="E1180" i="6" s="1"/>
  <c r="K1188" i="2"/>
  <c r="G1188" i="3"/>
  <c r="H1188" i="4" s="1"/>
  <c r="E1188" i="6" s="1"/>
  <c r="J1188" i="4"/>
  <c r="G1188" i="6" s="1"/>
  <c r="K1199" i="2"/>
  <c r="J1199" i="4"/>
  <c r="G1199" i="6" s="1"/>
  <c r="G1199" i="3"/>
  <c r="H1199" i="4" s="1"/>
  <c r="E1199" i="6" s="1"/>
  <c r="K1228" i="2"/>
  <c r="J1228" i="4"/>
  <c r="G1228" i="6" s="1"/>
  <c r="G1228" i="3"/>
  <c r="H1228" i="4" s="1"/>
  <c r="E1228" i="6" s="1"/>
  <c r="K1235" i="2"/>
  <c r="J1235" i="4"/>
  <c r="G1235" i="6" s="1"/>
  <c r="G1235" i="3"/>
  <c r="H1235" i="4" s="1"/>
  <c r="E1235" i="6" s="1"/>
  <c r="K1249" i="2"/>
  <c r="J1249" i="4"/>
  <c r="G1249" i="6" s="1"/>
  <c r="G1249" i="3"/>
  <c r="H1249" i="4" s="1"/>
  <c r="E1249" i="6" s="1"/>
  <c r="K1265" i="2"/>
  <c r="J1265" i="4"/>
  <c r="G1265" i="6" s="1"/>
  <c r="G1265" i="3"/>
  <c r="H1265" i="4" s="1"/>
  <c r="E1265" i="6" s="1"/>
  <c r="K1274" i="2"/>
  <c r="J1274" i="4"/>
  <c r="G1274" i="6" s="1"/>
  <c r="G1274" i="3"/>
  <c r="H1274" i="4" s="1"/>
  <c r="E1274" i="6" s="1"/>
  <c r="K1290" i="2"/>
  <c r="J1290" i="4"/>
  <c r="G1290" i="6" s="1"/>
  <c r="G1290" i="3"/>
  <c r="H1290" i="4" s="1"/>
  <c r="E1290" i="6" s="1"/>
  <c r="K1302" i="2"/>
  <c r="J1302" i="4"/>
  <c r="G1302" i="6" s="1"/>
  <c r="G1302" i="3"/>
  <c r="H1302" i="4" s="1"/>
  <c r="E1302" i="6" s="1"/>
  <c r="K1309" i="2"/>
  <c r="J1309" i="4"/>
  <c r="G1309" i="6" s="1"/>
  <c r="G1309" i="3"/>
  <c r="H1309" i="4" s="1"/>
  <c r="E1309" i="6" s="1"/>
  <c r="K1322" i="2"/>
  <c r="J1322" i="4"/>
  <c r="G1322" i="6" s="1"/>
  <c r="G1322" i="3"/>
  <c r="H1322" i="4" s="1"/>
  <c r="E1322" i="6" s="1"/>
  <c r="K1338" i="2"/>
  <c r="J1338" i="4"/>
  <c r="G1338" i="6" s="1"/>
  <c r="G1338" i="3"/>
  <c r="H1338" i="4" s="1"/>
  <c r="E1338" i="6" s="1"/>
  <c r="K1353" i="2"/>
  <c r="J1353" i="4"/>
  <c r="G1353" i="6" s="1"/>
  <c r="G1353" i="3"/>
  <c r="H1353" i="4" s="1"/>
  <c r="E1353" i="6" s="1"/>
  <c r="K1358" i="2"/>
  <c r="J1358" i="4"/>
  <c r="G1358" i="6" s="1"/>
  <c r="G1358" i="3"/>
  <c r="H1358" i="4" s="1"/>
  <c r="E1358" i="6" s="1"/>
  <c r="K1368" i="2"/>
  <c r="J1368" i="4"/>
  <c r="G1368" i="6" s="1"/>
  <c r="G1368" i="3"/>
  <c r="H1368" i="4" s="1"/>
  <c r="E1368" i="6" s="1"/>
  <c r="K1377" i="2"/>
  <c r="J1377" i="4"/>
  <c r="G1377" i="6" s="1"/>
  <c r="G1377" i="3"/>
  <c r="H1377" i="4" s="1"/>
  <c r="E1377" i="6" s="1"/>
  <c r="K1389" i="2"/>
  <c r="J1389" i="4"/>
  <c r="G1389" i="6" s="1"/>
  <c r="G1389" i="3"/>
  <c r="H1389" i="4" s="1"/>
  <c r="E1389" i="6" s="1"/>
  <c r="K1406" i="2"/>
  <c r="J1406" i="4"/>
  <c r="G1406" i="6" s="1"/>
  <c r="G1406" i="3"/>
  <c r="H1406" i="4" s="1"/>
  <c r="E1406" i="6" s="1"/>
  <c r="K1411" i="2"/>
  <c r="J1411" i="4"/>
  <c r="G1411" i="6" s="1"/>
  <c r="G1411" i="3"/>
  <c r="H1411" i="4" s="1"/>
  <c r="E1411" i="6" s="1"/>
  <c r="K1421" i="2"/>
  <c r="J1421" i="4"/>
  <c r="G1421" i="6" s="1"/>
  <c r="G1421" i="3"/>
  <c r="H1421" i="4" s="1"/>
  <c r="E1421" i="6" s="1"/>
  <c r="K1435" i="2"/>
  <c r="J1435" i="4"/>
  <c r="G1435" i="6" s="1"/>
  <c r="G1435" i="3"/>
  <c r="H1435" i="4" s="1"/>
  <c r="E1435" i="6" s="1"/>
  <c r="K1446" i="2"/>
  <c r="J1446" i="4"/>
  <c r="G1446" i="6" s="1"/>
  <c r="G1446" i="3"/>
  <c r="H1446" i="4" s="1"/>
  <c r="E1446" i="6" s="1"/>
  <c r="K1450" i="2"/>
  <c r="J1450" i="4"/>
  <c r="G1450" i="6" s="1"/>
  <c r="G1450" i="3"/>
  <c r="H1450" i="4" s="1"/>
  <c r="E1450" i="6" s="1"/>
  <c r="K1457" i="2"/>
  <c r="J1457" i="4"/>
  <c r="G1457" i="6" s="1"/>
  <c r="G1457" i="3"/>
  <c r="H1457" i="4" s="1"/>
  <c r="E1457" i="6" s="1"/>
  <c r="K1464" i="2"/>
  <c r="J1464" i="4"/>
  <c r="G1464" i="6" s="1"/>
  <c r="G1464" i="3"/>
  <c r="H1464" i="4" s="1"/>
  <c r="E1464" i="6" s="1"/>
  <c r="K1469" i="2"/>
  <c r="J1469" i="4"/>
  <c r="G1469" i="6" s="1"/>
  <c r="G1469" i="3"/>
  <c r="H1469" i="4" s="1"/>
  <c r="E1469" i="6" s="1"/>
  <c r="K1474" i="2"/>
  <c r="J1474" i="4"/>
  <c r="G1474" i="6" s="1"/>
  <c r="G1474" i="3"/>
  <c r="H1474" i="4" s="1"/>
  <c r="E1474" i="6" s="1"/>
  <c r="K1487" i="2"/>
  <c r="J1487" i="4"/>
  <c r="G1487" i="6" s="1"/>
  <c r="G1487" i="3"/>
  <c r="H1487" i="4" s="1"/>
  <c r="E1487" i="6" s="1"/>
  <c r="K1496" i="2"/>
  <c r="J1496" i="4"/>
  <c r="G1496" i="6" s="1"/>
  <c r="G1496" i="3"/>
  <c r="H1496" i="4" s="1"/>
  <c r="E1496" i="6" s="1"/>
  <c r="K1502" i="2"/>
  <c r="J1502" i="4"/>
  <c r="G1502" i="6" s="1"/>
  <c r="G1502" i="3"/>
  <c r="H1502" i="4" s="1"/>
  <c r="E1502" i="6" s="1"/>
  <c r="K1514" i="2"/>
  <c r="J1514" i="4"/>
  <c r="G1514" i="6" s="1"/>
  <c r="G1514" i="3"/>
  <c r="H1514" i="4" s="1"/>
  <c r="E1514" i="6" s="1"/>
  <c r="K1519" i="2"/>
  <c r="J1519" i="4"/>
  <c r="G1519" i="6" s="1"/>
  <c r="G1519" i="3"/>
  <c r="H1519" i="4" s="1"/>
  <c r="E1519" i="6" s="1"/>
  <c r="K1529" i="2"/>
  <c r="J1529" i="4"/>
  <c r="G1529" i="6" s="1"/>
  <c r="G1529" i="3"/>
  <c r="H1529" i="4" s="1"/>
  <c r="E1529" i="6" s="1"/>
  <c r="K1533" i="2"/>
  <c r="J1533" i="4"/>
  <c r="G1533" i="6" s="1"/>
  <c r="G1533" i="3"/>
  <c r="H1533" i="4" s="1"/>
  <c r="E1533" i="6" s="1"/>
  <c r="K1539" i="2"/>
  <c r="J1539" i="4"/>
  <c r="G1539" i="6" s="1"/>
  <c r="G1539" i="3"/>
  <c r="H1539" i="4" s="1"/>
  <c r="E1539" i="6" s="1"/>
  <c r="K1550" i="2"/>
  <c r="J1550" i="4"/>
  <c r="G1550" i="6" s="1"/>
  <c r="G1550" i="3"/>
  <c r="H1550" i="4" s="1"/>
  <c r="E1550" i="6" s="1"/>
  <c r="K1559" i="2"/>
  <c r="J1559" i="4"/>
  <c r="G1559" i="6" s="1"/>
  <c r="G1559" i="3"/>
  <c r="H1559" i="4" s="1"/>
  <c r="E1559" i="6" s="1"/>
  <c r="K1566" i="2"/>
  <c r="J1566" i="4"/>
  <c r="G1566" i="6" s="1"/>
  <c r="G1566" i="3"/>
  <c r="H1566" i="4" s="1"/>
  <c r="E1566" i="6" s="1"/>
  <c r="K1576" i="2"/>
  <c r="J1576" i="4"/>
  <c r="G1576" i="6" s="1"/>
  <c r="G1576" i="3"/>
  <c r="H1576" i="4" s="1"/>
  <c r="E1576" i="6" s="1"/>
  <c r="K1582" i="2"/>
  <c r="J1582" i="4"/>
  <c r="G1582" i="6" s="1"/>
  <c r="G1582" i="3"/>
  <c r="H1582" i="4" s="1"/>
  <c r="E1582" i="6" s="1"/>
  <c r="K1597" i="2"/>
  <c r="J1597" i="4"/>
  <c r="G1597" i="6" s="1"/>
  <c r="G1597" i="3"/>
  <c r="H1597" i="4" s="1"/>
  <c r="E1597" i="6" s="1"/>
  <c r="K1607" i="2"/>
  <c r="J1607" i="4"/>
  <c r="G1607" i="6" s="1"/>
  <c r="G1607" i="3"/>
  <c r="H1607" i="4" s="1"/>
  <c r="E1607" i="6" s="1"/>
  <c r="K1612" i="2"/>
  <c r="J1612" i="4"/>
  <c r="G1612" i="6" s="1"/>
  <c r="G1612" i="3"/>
  <c r="H1612" i="4" s="1"/>
  <c r="E1612" i="6" s="1"/>
  <c r="K1618" i="2"/>
  <c r="J1618" i="4"/>
  <c r="G1618" i="6" s="1"/>
  <c r="G1618" i="3"/>
  <c r="H1618" i="4" s="1"/>
  <c r="E1618" i="6" s="1"/>
  <c r="K1628" i="2"/>
  <c r="J1628" i="4"/>
  <c r="G1628" i="6" s="1"/>
  <c r="G1628" i="3"/>
  <c r="H1628" i="4" s="1"/>
  <c r="E1628" i="6" s="1"/>
  <c r="K1639" i="2"/>
  <c r="J1639" i="4"/>
  <c r="G1639" i="6" s="1"/>
  <c r="G1639" i="3"/>
  <c r="H1639" i="4" s="1"/>
  <c r="E1639" i="6" s="1"/>
  <c r="K1651" i="2"/>
  <c r="J1651" i="4"/>
  <c r="G1651" i="6" s="1"/>
  <c r="G1651" i="3"/>
  <c r="H1651" i="4" s="1"/>
  <c r="E1651" i="6" s="1"/>
  <c r="K1665" i="2"/>
  <c r="J1665" i="4"/>
  <c r="G1665" i="6" s="1"/>
  <c r="G1665" i="3"/>
  <c r="H1665" i="4" s="1"/>
  <c r="E1665" i="6" s="1"/>
  <c r="K1680" i="2"/>
  <c r="J1680" i="4"/>
  <c r="G1680" i="6" s="1"/>
  <c r="G1680" i="3"/>
  <c r="H1680" i="4" s="1"/>
  <c r="E1680" i="6" s="1"/>
  <c r="K1692" i="2"/>
  <c r="J1692" i="4"/>
  <c r="G1692" i="6" s="1"/>
  <c r="G1692" i="3"/>
  <c r="H1692" i="4" s="1"/>
  <c r="E1692" i="6" s="1"/>
  <c r="K1703" i="2"/>
  <c r="J1703" i="4"/>
  <c r="G1703" i="6" s="1"/>
  <c r="G1703" i="3"/>
  <c r="H1703" i="4" s="1"/>
  <c r="E1703" i="6" s="1"/>
  <c r="K1710" i="2"/>
  <c r="J1710" i="4"/>
  <c r="G1710" i="6" s="1"/>
  <c r="G1710" i="3"/>
  <c r="H1710" i="4" s="1"/>
  <c r="E1710" i="6" s="1"/>
  <c r="K1721" i="2"/>
  <c r="J1721" i="4"/>
  <c r="G1721" i="6" s="1"/>
  <c r="G1721" i="3"/>
  <c r="H1721" i="4" s="1"/>
  <c r="E1721" i="6" s="1"/>
  <c r="K1728" i="2"/>
  <c r="J1728" i="4"/>
  <c r="G1728" i="6" s="1"/>
  <c r="G1728" i="3"/>
  <c r="H1728" i="4" s="1"/>
  <c r="E1728" i="6" s="1"/>
  <c r="K1737" i="2"/>
  <c r="J1737" i="4"/>
  <c r="G1737" i="6" s="1"/>
  <c r="G1737" i="3"/>
  <c r="H1737" i="4" s="1"/>
  <c r="E1737" i="6" s="1"/>
  <c r="K1744" i="2"/>
  <c r="J1744" i="4"/>
  <c r="G1744" i="6" s="1"/>
  <c r="G1744" i="3"/>
  <c r="H1744" i="4" s="1"/>
  <c r="E1744" i="6" s="1"/>
  <c r="K1754" i="2"/>
  <c r="J1754" i="4"/>
  <c r="G1754" i="6" s="1"/>
  <c r="G1754" i="3"/>
  <c r="H1754" i="4" s="1"/>
  <c r="E1754" i="6" s="1"/>
  <c r="K1762" i="2"/>
  <c r="J1762" i="4"/>
  <c r="G1762" i="6" s="1"/>
  <c r="G1762" i="3"/>
  <c r="H1762" i="4" s="1"/>
  <c r="E1762" i="6" s="1"/>
  <c r="K1774" i="2"/>
  <c r="J1774" i="4"/>
  <c r="G1774" i="6" s="1"/>
  <c r="G1774" i="3"/>
  <c r="H1774" i="4" s="1"/>
  <c r="E1774" i="6" s="1"/>
  <c r="K1788" i="2"/>
  <c r="J1788" i="4"/>
  <c r="G1788" i="6" s="1"/>
  <c r="G1788" i="3"/>
  <c r="H1788" i="4" s="1"/>
  <c r="E1788" i="6" s="1"/>
  <c r="K1794" i="2"/>
  <c r="J1794" i="4"/>
  <c r="G1794" i="6" s="1"/>
  <c r="G1794" i="3"/>
  <c r="H1794" i="4" s="1"/>
  <c r="E1794" i="6" s="1"/>
  <c r="K1807" i="2"/>
  <c r="J1807" i="4"/>
  <c r="G1807" i="6" s="1"/>
  <c r="G1807" i="3"/>
  <c r="H1807" i="4" s="1"/>
  <c r="E1807" i="6" s="1"/>
  <c r="K1818" i="2"/>
  <c r="J1818" i="4"/>
  <c r="G1818" i="6" s="1"/>
  <c r="G1818" i="3"/>
  <c r="H1818" i="4" s="1"/>
  <c r="E1818" i="6" s="1"/>
  <c r="K1830" i="2"/>
  <c r="J1830" i="4"/>
  <c r="G1830" i="6" s="1"/>
  <c r="G1830" i="3"/>
  <c r="H1830" i="4" s="1"/>
  <c r="E1830" i="6" s="1"/>
  <c r="K1837" i="2"/>
  <c r="J1837" i="4"/>
  <c r="G1837" i="6" s="1"/>
  <c r="G1837" i="3"/>
  <c r="H1837" i="4" s="1"/>
  <c r="E1837" i="6" s="1"/>
  <c r="K1845" i="2"/>
  <c r="J1845" i="4"/>
  <c r="G1845" i="6" s="1"/>
  <c r="G1845" i="3"/>
  <c r="H1845" i="4" s="1"/>
  <c r="E1845" i="6" s="1"/>
  <c r="K1854" i="2"/>
  <c r="J1854" i="4"/>
  <c r="G1854" i="6" s="1"/>
  <c r="G1854" i="3"/>
  <c r="H1854" i="4" s="1"/>
  <c r="E1854" i="6" s="1"/>
  <c r="K1862" i="2"/>
  <c r="J1862" i="4"/>
  <c r="G1862" i="6" s="1"/>
  <c r="G1862" i="3"/>
  <c r="H1862" i="4" s="1"/>
  <c r="E1862" i="6" s="1"/>
  <c r="K1870" i="2"/>
  <c r="J1870" i="4"/>
  <c r="G1870" i="6" s="1"/>
  <c r="G1870" i="3"/>
  <c r="H1870" i="4" s="1"/>
  <c r="E1870" i="6" s="1"/>
  <c r="K1876" i="2"/>
  <c r="J1876" i="4"/>
  <c r="G1876" i="6" s="1"/>
  <c r="G1876" i="3"/>
  <c r="H1876" i="4" s="1"/>
  <c r="E1876" i="6" s="1"/>
  <c r="K1888" i="2"/>
  <c r="J1888" i="4"/>
  <c r="G1888" i="6" s="1"/>
  <c r="G1888" i="3"/>
  <c r="H1888" i="4" s="1"/>
  <c r="E1888" i="6" s="1"/>
  <c r="K1894" i="2"/>
  <c r="J1894" i="4"/>
  <c r="G1894" i="6" s="1"/>
  <c r="G1894" i="3"/>
  <c r="H1894" i="4" s="1"/>
  <c r="E1894" i="6" s="1"/>
  <c r="K1899" i="2"/>
  <c r="J1899" i="4"/>
  <c r="G1899" i="6" s="1"/>
  <c r="G1899" i="3"/>
  <c r="H1899" i="4" s="1"/>
  <c r="E1899" i="6" s="1"/>
  <c r="K1905" i="2"/>
  <c r="J1905" i="4"/>
  <c r="G1905" i="6" s="1"/>
  <c r="G1905" i="3"/>
  <c r="H1905" i="4" s="1"/>
  <c r="E1905" i="6" s="1"/>
  <c r="K1912" i="2"/>
  <c r="J1912" i="4"/>
  <c r="G1912" i="6" s="1"/>
  <c r="G1912" i="3"/>
  <c r="H1912" i="4" s="1"/>
  <c r="E1912" i="6" s="1"/>
  <c r="K1917" i="2"/>
  <c r="J1917" i="4"/>
  <c r="G1917" i="6" s="1"/>
  <c r="G1917" i="3"/>
  <c r="H1917" i="4" s="1"/>
  <c r="E1917" i="6" s="1"/>
  <c r="K1923" i="2"/>
  <c r="J1923" i="4"/>
  <c r="G1923" i="6" s="1"/>
  <c r="G1923" i="3"/>
  <c r="H1923" i="4" s="1"/>
  <c r="E1923" i="6" s="1"/>
  <c r="K1933" i="2"/>
  <c r="J1933" i="4"/>
  <c r="G1933" i="6" s="1"/>
  <c r="G1933" i="3"/>
  <c r="H1933" i="4" s="1"/>
  <c r="E1933" i="6" s="1"/>
  <c r="K1940" i="2"/>
  <c r="J1940" i="4"/>
  <c r="G1940" i="6" s="1"/>
  <c r="G1940" i="3"/>
  <c r="H1940" i="4" s="1"/>
  <c r="E1940" i="6" s="1"/>
  <c r="K1948" i="2"/>
  <c r="J1948" i="4"/>
  <c r="G1948" i="6" s="1"/>
  <c r="G1948" i="3"/>
  <c r="H1948" i="4" s="1"/>
  <c r="E1948" i="6" s="1"/>
  <c r="K1960" i="2"/>
  <c r="J1960" i="4"/>
  <c r="G1960" i="6" s="1"/>
  <c r="G1960" i="3"/>
  <c r="H1960" i="4" s="1"/>
  <c r="E1960" i="6" s="1"/>
  <c r="K1966" i="2"/>
  <c r="J1966" i="4"/>
  <c r="G1966" i="6" s="1"/>
  <c r="G1966" i="3"/>
  <c r="H1966" i="4" s="1"/>
  <c r="E1966" i="6" s="1"/>
  <c r="K1976" i="2"/>
  <c r="J1976" i="4"/>
  <c r="G1976" i="6" s="1"/>
  <c r="G1976" i="3"/>
  <c r="H1976" i="4" s="1"/>
  <c r="E1976" i="6" s="1"/>
  <c r="K1981" i="2"/>
  <c r="J1981" i="4"/>
  <c r="G1981" i="6" s="1"/>
  <c r="G1981" i="3"/>
  <c r="H1981" i="4" s="1"/>
  <c r="E1981" i="6" s="1"/>
  <c r="K1987" i="2"/>
  <c r="J1987" i="4"/>
  <c r="G1987" i="6" s="1"/>
  <c r="G1987" i="3"/>
  <c r="H1987" i="4" s="1"/>
  <c r="E1987" i="6" s="1"/>
  <c r="K2000" i="2"/>
  <c r="J2000" i="4"/>
  <c r="G2000" i="6" s="1"/>
  <c r="G2000" i="3"/>
  <c r="H2000" i="4" s="1"/>
  <c r="E2000" i="6" s="1"/>
  <c r="K2015" i="2"/>
  <c r="J2015" i="4"/>
  <c r="G2015" i="6" s="1"/>
  <c r="G2015" i="3"/>
  <c r="H2015" i="4" s="1"/>
  <c r="E2015" i="6" s="1"/>
  <c r="K2021" i="2"/>
  <c r="J2021" i="4"/>
  <c r="G2021" i="6" s="1"/>
  <c r="G2021" i="3"/>
  <c r="H2021" i="4" s="1"/>
  <c r="E2021" i="6" s="1"/>
  <c r="K2027" i="2"/>
  <c r="J2027" i="4"/>
  <c r="G2027" i="6" s="1"/>
  <c r="G2027" i="3"/>
  <c r="H2027" i="4" s="1"/>
  <c r="E2027" i="6" s="1"/>
  <c r="K2035" i="2"/>
  <c r="J2035" i="4"/>
  <c r="G2035" i="6" s="1"/>
  <c r="G2035" i="3"/>
  <c r="H2035" i="4" s="1"/>
  <c r="E2035" i="6" s="1"/>
  <c r="K2046" i="2"/>
  <c r="J2046" i="4"/>
  <c r="G2046" i="6" s="1"/>
  <c r="G2046" i="3"/>
  <c r="H2046" i="4" s="1"/>
  <c r="E2046" i="6" s="1"/>
  <c r="K2053" i="2"/>
  <c r="J2053" i="4"/>
  <c r="G2053" i="6" s="1"/>
  <c r="G2053" i="3"/>
  <c r="H2053" i="4" s="1"/>
  <c r="E2053" i="6" s="1"/>
  <c r="K2063" i="2"/>
  <c r="J2063" i="4"/>
  <c r="G2063" i="6" s="1"/>
  <c r="G2063" i="3"/>
  <c r="H2063" i="4" s="1"/>
  <c r="E2063" i="6" s="1"/>
  <c r="K2072" i="2"/>
  <c r="J2072" i="4"/>
  <c r="G2072" i="6" s="1"/>
  <c r="G2072" i="3"/>
  <c r="H2072" i="4" s="1"/>
  <c r="E2072" i="6" s="1"/>
  <c r="K2080" i="2"/>
  <c r="J2080" i="4"/>
  <c r="G2080" i="6" s="1"/>
  <c r="G2080" i="3"/>
  <c r="H2080" i="4" s="1"/>
  <c r="E2080" i="6" s="1"/>
  <c r="K115" i="2"/>
  <c r="J115" i="4"/>
  <c r="G115" i="6" s="1"/>
  <c r="G115" i="3"/>
  <c r="H115" i="4" s="1"/>
  <c r="E115" i="6" s="1"/>
  <c r="K128" i="2"/>
  <c r="J128" i="4"/>
  <c r="G128" i="6" s="1"/>
  <c r="G128" i="3"/>
  <c r="H128" i="4" s="1"/>
  <c r="E128" i="6" s="1"/>
  <c r="K139" i="2"/>
  <c r="J139" i="4"/>
  <c r="G139" i="6" s="1"/>
  <c r="G139" i="3"/>
  <c r="H139" i="4" s="1"/>
  <c r="E139" i="6" s="1"/>
  <c r="K156" i="2"/>
  <c r="J156" i="4"/>
  <c r="G156" i="6" s="1"/>
  <c r="G156" i="3"/>
  <c r="H156" i="4" s="1"/>
  <c r="E156" i="6" s="1"/>
  <c r="K164" i="2"/>
  <c r="G164" i="3"/>
  <c r="H164" i="4" s="1"/>
  <c r="E164" i="6" s="1"/>
  <c r="J164" i="4"/>
  <c r="G164" i="6" s="1"/>
  <c r="K180" i="2"/>
  <c r="J180" i="4"/>
  <c r="G180" i="6" s="1"/>
  <c r="G180" i="3"/>
  <c r="H180" i="4" s="1"/>
  <c r="E180" i="6" s="1"/>
  <c r="K209" i="2"/>
  <c r="G209" i="3"/>
  <c r="H209" i="4" s="1"/>
  <c r="E209" i="6" s="1"/>
  <c r="J209" i="4"/>
  <c r="G209" i="6" s="1"/>
  <c r="K234" i="2"/>
  <c r="J234" i="4"/>
  <c r="G234" i="6" s="1"/>
  <c r="G234" i="3"/>
  <c r="H234" i="4" s="1"/>
  <c r="E234" i="6" s="1"/>
  <c r="K252" i="2"/>
  <c r="J252" i="4"/>
  <c r="G252" i="6" s="1"/>
  <c r="G252" i="3"/>
  <c r="H252" i="4" s="1"/>
  <c r="E252" i="6" s="1"/>
  <c r="K261" i="2"/>
  <c r="G261" i="3"/>
  <c r="H261" i="4" s="1"/>
  <c r="E261" i="6" s="1"/>
  <c r="J261" i="4"/>
  <c r="G261" i="6" s="1"/>
  <c r="K271" i="2"/>
  <c r="J271" i="4"/>
  <c r="G271" i="6" s="1"/>
  <c r="G271" i="3"/>
  <c r="H271" i="4" s="1"/>
  <c r="E271" i="6" s="1"/>
  <c r="K280" i="2"/>
  <c r="G280" i="3"/>
  <c r="H280" i="4" s="1"/>
  <c r="E280" i="6" s="1"/>
  <c r="J280" i="4"/>
  <c r="G280" i="6" s="1"/>
  <c r="K292" i="2"/>
  <c r="G292" i="3"/>
  <c r="H292" i="4" s="1"/>
  <c r="E292" i="6" s="1"/>
  <c r="J292" i="4"/>
  <c r="G292" i="6" s="1"/>
  <c r="K301" i="2"/>
  <c r="G301" i="3"/>
  <c r="H301" i="4" s="1"/>
  <c r="E301" i="6" s="1"/>
  <c r="J301" i="4"/>
  <c r="G301" i="6" s="1"/>
  <c r="K310" i="2"/>
  <c r="J310" i="4"/>
  <c r="G310" i="6" s="1"/>
  <c r="G310" i="3"/>
  <c r="H310" i="4" s="1"/>
  <c r="E310" i="6" s="1"/>
  <c r="K326" i="2"/>
  <c r="J326" i="4"/>
  <c r="G326" i="6" s="1"/>
  <c r="G326" i="3"/>
  <c r="H326" i="4" s="1"/>
  <c r="E326" i="6" s="1"/>
  <c r="K335" i="2"/>
  <c r="J335" i="4"/>
  <c r="G335" i="6" s="1"/>
  <c r="G335" i="3"/>
  <c r="H335" i="4" s="1"/>
  <c r="E335" i="6" s="1"/>
  <c r="K343" i="2"/>
  <c r="J343" i="4"/>
  <c r="G343" i="6" s="1"/>
  <c r="G343" i="3"/>
  <c r="H343" i="4" s="1"/>
  <c r="E343" i="6" s="1"/>
  <c r="K355" i="2"/>
  <c r="J355" i="4"/>
  <c r="G355" i="6" s="1"/>
  <c r="G355" i="3"/>
  <c r="H355" i="4" s="1"/>
  <c r="E355" i="6" s="1"/>
  <c r="K363" i="2"/>
  <c r="J363" i="4"/>
  <c r="G363" i="6" s="1"/>
  <c r="G363" i="3"/>
  <c r="H363" i="4" s="1"/>
  <c r="E363" i="6" s="1"/>
  <c r="K379" i="2"/>
  <c r="J379" i="4"/>
  <c r="G379" i="6" s="1"/>
  <c r="G379" i="3"/>
  <c r="H379" i="4" s="1"/>
  <c r="E379" i="6" s="1"/>
  <c r="K390" i="2"/>
  <c r="J390" i="4"/>
  <c r="G390" i="6" s="1"/>
  <c r="G390" i="3"/>
  <c r="H390" i="4" s="1"/>
  <c r="E390" i="6" s="1"/>
  <c r="K399" i="2"/>
  <c r="J399" i="4"/>
  <c r="G399" i="6" s="1"/>
  <c r="G399" i="3"/>
  <c r="H399" i="4" s="1"/>
  <c r="E399" i="6" s="1"/>
  <c r="K414" i="2"/>
  <c r="J414" i="4"/>
  <c r="G414" i="6" s="1"/>
  <c r="G414" i="3"/>
  <c r="H414" i="4" s="1"/>
  <c r="E414" i="6" s="1"/>
  <c r="K422" i="2"/>
  <c r="J422" i="4"/>
  <c r="G422" i="6" s="1"/>
  <c r="G422" i="3"/>
  <c r="H422" i="4" s="1"/>
  <c r="E422" i="6" s="1"/>
  <c r="K437" i="2"/>
  <c r="G437" i="3"/>
  <c r="H437" i="4" s="1"/>
  <c r="E437" i="6" s="1"/>
  <c r="J437" i="4"/>
  <c r="G437" i="6" s="1"/>
  <c r="K445" i="2"/>
  <c r="G445" i="3"/>
  <c r="H445" i="4" s="1"/>
  <c r="E445" i="6" s="1"/>
  <c r="J445" i="4"/>
  <c r="G445" i="6" s="1"/>
  <c r="K458" i="2"/>
  <c r="J458" i="4"/>
  <c r="G458" i="6" s="1"/>
  <c r="G458" i="3"/>
  <c r="H458" i="4" s="1"/>
  <c r="E458" i="6" s="1"/>
  <c r="K467" i="2"/>
  <c r="J467" i="4"/>
  <c r="G467" i="6" s="1"/>
  <c r="G467" i="3"/>
  <c r="H467" i="4" s="1"/>
  <c r="E467" i="6" s="1"/>
  <c r="K476" i="2"/>
  <c r="J476" i="4"/>
  <c r="G476" i="6" s="1"/>
  <c r="G476" i="3"/>
  <c r="H476" i="4" s="1"/>
  <c r="E476" i="6" s="1"/>
  <c r="K486" i="2"/>
  <c r="J486" i="4"/>
  <c r="G486" i="6" s="1"/>
  <c r="G486" i="3"/>
  <c r="H486" i="4" s="1"/>
  <c r="E486" i="6" s="1"/>
  <c r="K494" i="2"/>
  <c r="J494" i="4"/>
  <c r="G494" i="6" s="1"/>
  <c r="G494" i="3"/>
  <c r="H494" i="4" s="1"/>
  <c r="E494" i="6" s="1"/>
  <c r="K502" i="2"/>
  <c r="J502" i="4"/>
  <c r="G502" i="6" s="1"/>
  <c r="G502" i="3"/>
  <c r="H502" i="4" s="1"/>
  <c r="E502" i="6" s="1"/>
  <c r="K511" i="2"/>
  <c r="J511" i="4"/>
  <c r="G511" i="6" s="1"/>
  <c r="G511" i="3"/>
  <c r="H511" i="4" s="1"/>
  <c r="E511" i="6" s="1"/>
  <c r="K519" i="2"/>
  <c r="J519" i="4"/>
  <c r="G519" i="6" s="1"/>
  <c r="G519" i="3"/>
  <c r="H519" i="4" s="1"/>
  <c r="E519" i="6" s="1"/>
  <c r="K531" i="2"/>
  <c r="J531" i="4"/>
  <c r="G531" i="6" s="1"/>
  <c r="G531" i="3"/>
  <c r="H531" i="4" s="1"/>
  <c r="E531" i="6" s="1"/>
  <c r="K542" i="2"/>
  <c r="J542" i="4"/>
  <c r="G542" i="6" s="1"/>
  <c r="G542" i="3"/>
  <c r="H542" i="4" s="1"/>
  <c r="E542" i="6" s="1"/>
  <c r="K550" i="2"/>
  <c r="J550" i="4"/>
  <c r="G550" i="6" s="1"/>
  <c r="G550" i="3"/>
  <c r="H550" i="4" s="1"/>
  <c r="E550" i="6" s="1"/>
  <c r="K559" i="2"/>
  <c r="J559" i="4"/>
  <c r="G559" i="6" s="1"/>
  <c r="G559" i="3"/>
  <c r="H559" i="4" s="1"/>
  <c r="E559" i="6" s="1"/>
  <c r="K566" i="2"/>
  <c r="J566" i="4"/>
  <c r="G566" i="6" s="1"/>
  <c r="G566" i="3"/>
  <c r="H566" i="4" s="1"/>
  <c r="E566" i="6" s="1"/>
  <c r="K578" i="2"/>
  <c r="J578" i="4"/>
  <c r="G578" i="6" s="1"/>
  <c r="G578" i="3"/>
  <c r="H578" i="4" s="1"/>
  <c r="E578" i="6" s="1"/>
  <c r="K587" i="2"/>
  <c r="J587" i="4"/>
  <c r="G587" i="6" s="1"/>
  <c r="G587" i="3"/>
  <c r="H587" i="4" s="1"/>
  <c r="E587" i="6" s="1"/>
  <c r="K591" i="2"/>
  <c r="J591" i="4"/>
  <c r="G591" i="6" s="1"/>
  <c r="G591" i="3"/>
  <c r="H591" i="4" s="1"/>
  <c r="E591" i="6" s="1"/>
  <c r="K604" i="2"/>
  <c r="J604" i="4"/>
  <c r="G604" i="6" s="1"/>
  <c r="G604" i="3"/>
  <c r="H604" i="4" s="1"/>
  <c r="E604" i="6" s="1"/>
  <c r="K612" i="2"/>
  <c r="J612" i="4"/>
  <c r="G612" i="6" s="1"/>
  <c r="G612" i="3"/>
  <c r="H612" i="4" s="1"/>
  <c r="E612" i="6" s="1"/>
  <c r="K620" i="2"/>
  <c r="J620" i="4"/>
  <c r="G620" i="6" s="1"/>
  <c r="G620" i="3"/>
  <c r="H620" i="4" s="1"/>
  <c r="E620" i="6" s="1"/>
  <c r="K627" i="2"/>
  <c r="J627" i="4"/>
  <c r="G627" i="6" s="1"/>
  <c r="G627" i="3"/>
  <c r="H627" i="4" s="1"/>
  <c r="E627" i="6" s="1"/>
  <c r="K634" i="2"/>
  <c r="J634" i="4"/>
  <c r="G634" i="6" s="1"/>
  <c r="G634" i="3"/>
  <c r="H634" i="4" s="1"/>
  <c r="E634" i="6" s="1"/>
  <c r="K650" i="2"/>
  <c r="J650" i="4"/>
  <c r="G650" i="6" s="1"/>
  <c r="G650" i="3"/>
  <c r="H650" i="4" s="1"/>
  <c r="E650" i="6" s="1"/>
  <c r="K659" i="2"/>
  <c r="J659" i="4"/>
  <c r="G659" i="6" s="1"/>
  <c r="G659" i="3"/>
  <c r="H659" i="4" s="1"/>
  <c r="E659" i="6" s="1"/>
  <c r="K668" i="2"/>
  <c r="J668" i="4"/>
  <c r="G668" i="6" s="1"/>
  <c r="G668" i="3"/>
  <c r="H668" i="4" s="1"/>
  <c r="E668" i="6" s="1"/>
  <c r="K679" i="2"/>
  <c r="J679" i="4"/>
  <c r="G679" i="6" s="1"/>
  <c r="G679" i="3"/>
  <c r="H679" i="4" s="1"/>
  <c r="E679" i="6" s="1"/>
  <c r="K687" i="2"/>
  <c r="J687" i="4"/>
  <c r="G687" i="6" s="1"/>
  <c r="G687" i="3"/>
  <c r="H687" i="4" s="1"/>
  <c r="E687" i="6" s="1"/>
  <c r="K699" i="2"/>
  <c r="J699" i="4"/>
  <c r="G699" i="6" s="1"/>
  <c r="G699" i="3"/>
  <c r="H699" i="4" s="1"/>
  <c r="E699" i="6" s="1"/>
  <c r="K709" i="2"/>
  <c r="G709" i="3"/>
  <c r="H709" i="4" s="1"/>
  <c r="E709" i="6" s="1"/>
  <c r="J709" i="4"/>
  <c r="G709" i="6" s="1"/>
  <c r="K718" i="2"/>
  <c r="J718" i="4"/>
  <c r="G718" i="6" s="1"/>
  <c r="G718" i="3"/>
  <c r="H718" i="4" s="1"/>
  <c r="E718" i="6" s="1"/>
  <c r="K731" i="2"/>
  <c r="J731" i="4"/>
  <c r="G731" i="6" s="1"/>
  <c r="G731" i="3"/>
  <c r="H731" i="4" s="1"/>
  <c r="E731" i="6" s="1"/>
  <c r="K739" i="2"/>
  <c r="J739" i="4"/>
  <c r="G739" i="6" s="1"/>
  <c r="G739" i="3"/>
  <c r="H739" i="4" s="1"/>
  <c r="E739" i="6" s="1"/>
  <c r="K747" i="2"/>
  <c r="J747" i="4"/>
  <c r="G747" i="6" s="1"/>
  <c r="G747" i="3"/>
  <c r="H747" i="4" s="1"/>
  <c r="E747" i="6" s="1"/>
  <c r="K754" i="2"/>
  <c r="J754" i="4"/>
  <c r="G754" i="6" s="1"/>
  <c r="G754" i="3"/>
  <c r="H754" i="4" s="1"/>
  <c r="E754" i="6" s="1"/>
  <c r="K764" i="2"/>
  <c r="J764" i="4"/>
  <c r="G764" i="6" s="1"/>
  <c r="G764" i="3"/>
  <c r="H764" i="4" s="1"/>
  <c r="E764" i="6" s="1"/>
  <c r="K775" i="2"/>
  <c r="J775" i="4"/>
  <c r="G775" i="6" s="1"/>
  <c r="G775" i="3"/>
  <c r="H775" i="4" s="1"/>
  <c r="E775" i="6" s="1"/>
  <c r="K788" i="2"/>
  <c r="J788" i="4"/>
  <c r="G788" i="6" s="1"/>
  <c r="G788" i="3"/>
  <c r="H788" i="4" s="1"/>
  <c r="E788" i="6" s="1"/>
  <c r="K810" i="2"/>
  <c r="J810" i="4"/>
  <c r="G810" i="6" s="1"/>
  <c r="G810" i="3"/>
  <c r="H810" i="4" s="1"/>
  <c r="E810" i="6" s="1"/>
  <c r="K815" i="2"/>
  <c r="J815" i="4"/>
  <c r="G815" i="6" s="1"/>
  <c r="G815" i="3"/>
  <c r="H815" i="4" s="1"/>
  <c r="E815" i="6" s="1"/>
  <c r="K826" i="2"/>
  <c r="J826" i="4"/>
  <c r="G826" i="6" s="1"/>
  <c r="G826" i="3"/>
  <c r="H826" i="4" s="1"/>
  <c r="E826" i="6" s="1"/>
  <c r="K837" i="2"/>
  <c r="J837" i="4"/>
  <c r="G837" i="6" s="1"/>
  <c r="G837" i="3"/>
  <c r="H837" i="4" s="1"/>
  <c r="E837" i="6" s="1"/>
  <c r="K844" i="2"/>
  <c r="J844" i="4"/>
  <c r="G844" i="6" s="1"/>
  <c r="G844" i="3"/>
  <c r="H844" i="4" s="1"/>
  <c r="E844" i="6" s="1"/>
  <c r="K854" i="2"/>
  <c r="J854" i="4"/>
  <c r="G854" i="6" s="1"/>
  <c r="G854" i="3"/>
  <c r="H854" i="4" s="1"/>
  <c r="E854" i="6" s="1"/>
  <c r="K863" i="2"/>
  <c r="J863" i="4"/>
  <c r="G863" i="6" s="1"/>
  <c r="G863" i="3"/>
  <c r="H863" i="4" s="1"/>
  <c r="E863" i="6" s="1"/>
  <c r="K874" i="2"/>
  <c r="J874" i="4"/>
  <c r="G874" i="6" s="1"/>
  <c r="G874" i="3"/>
  <c r="H874" i="4" s="1"/>
  <c r="E874" i="6" s="1"/>
  <c r="K884" i="2"/>
  <c r="J884" i="4"/>
  <c r="G884" i="6" s="1"/>
  <c r="G884" i="3"/>
  <c r="H884" i="4" s="1"/>
  <c r="E884" i="6" s="1"/>
  <c r="K891" i="2"/>
  <c r="J891" i="4"/>
  <c r="G891" i="6" s="1"/>
  <c r="G891" i="3"/>
  <c r="H891" i="4" s="1"/>
  <c r="E891" i="6" s="1"/>
  <c r="K901" i="2"/>
  <c r="J901" i="4"/>
  <c r="G901" i="6" s="1"/>
  <c r="G901" i="3"/>
  <c r="H901" i="4" s="1"/>
  <c r="E901" i="6" s="1"/>
  <c r="K909" i="2"/>
  <c r="J909" i="4"/>
  <c r="G909" i="6" s="1"/>
  <c r="G909" i="3"/>
  <c r="H909" i="4" s="1"/>
  <c r="E909" i="6" s="1"/>
  <c r="K917" i="2"/>
  <c r="J917" i="4"/>
  <c r="G917" i="6" s="1"/>
  <c r="G917" i="3"/>
  <c r="H917" i="4" s="1"/>
  <c r="E917" i="6" s="1"/>
  <c r="K927" i="2"/>
  <c r="J927" i="4"/>
  <c r="G927" i="6" s="1"/>
  <c r="G927" i="3"/>
  <c r="H927" i="4" s="1"/>
  <c r="E927" i="6" s="1"/>
  <c r="K938" i="2"/>
  <c r="J938" i="4"/>
  <c r="G938" i="6" s="1"/>
  <c r="G938" i="3"/>
  <c r="H938" i="4" s="1"/>
  <c r="E938" i="6" s="1"/>
  <c r="K946" i="2"/>
  <c r="J946" i="4"/>
  <c r="G946" i="6" s="1"/>
  <c r="G946" i="3"/>
  <c r="H946" i="4" s="1"/>
  <c r="E946" i="6" s="1"/>
  <c r="K957" i="2"/>
  <c r="J957" i="4"/>
  <c r="G957" i="6" s="1"/>
  <c r="G957" i="3"/>
  <c r="H957" i="4" s="1"/>
  <c r="E957" i="6" s="1"/>
  <c r="K964" i="2"/>
  <c r="G964" i="3"/>
  <c r="H964" i="4" s="1"/>
  <c r="E964" i="6" s="1"/>
  <c r="J964" i="4"/>
  <c r="G964" i="6" s="1"/>
  <c r="K971" i="2"/>
  <c r="J971" i="4"/>
  <c r="G971" i="6" s="1"/>
  <c r="G971" i="3"/>
  <c r="H971" i="4" s="1"/>
  <c r="E971" i="6" s="1"/>
  <c r="K978" i="2"/>
  <c r="J978" i="4"/>
  <c r="G978" i="6" s="1"/>
  <c r="G978" i="3"/>
  <c r="H978" i="4" s="1"/>
  <c r="E978" i="6" s="1"/>
  <c r="K987" i="2"/>
  <c r="J987" i="4"/>
  <c r="G987" i="6" s="1"/>
  <c r="G987" i="3"/>
  <c r="H987" i="4" s="1"/>
  <c r="E987" i="6" s="1"/>
  <c r="K996" i="2"/>
  <c r="G996" i="3"/>
  <c r="H996" i="4" s="1"/>
  <c r="E996" i="6" s="1"/>
  <c r="J996" i="4"/>
  <c r="G996" i="6" s="1"/>
  <c r="K1003" i="2"/>
  <c r="J1003" i="4"/>
  <c r="G1003" i="6" s="1"/>
  <c r="G1003" i="3"/>
  <c r="H1003" i="4" s="1"/>
  <c r="E1003" i="6" s="1"/>
  <c r="K1015" i="2"/>
  <c r="J1015" i="4"/>
  <c r="G1015" i="6" s="1"/>
  <c r="G1015" i="3"/>
  <c r="H1015" i="4" s="1"/>
  <c r="E1015" i="6" s="1"/>
  <c r="K1028" i="2"/>
  <c r="G1028" i="3"/>
  <c r="H1028" i="4" s="1"/>
  <c r="E1028" i="6" s="1"/>
  <c r="J1028" i="4"/>
  <c r="G1028" i="6" s="1"/>
  <c r="K1035" i="2"/>
  <c r="J1035" i="4"/>
  <c r="G1035" i="6" s="1"/>
  <c r="G1035" i="3"/>
  <c r="H1035" i="4" s="1"/>
  <c r="E1035" i="6" s="1"/>
  <c r="K1046" i="2"/>
  <c r="J1046" i="4"/>
  <c r="G1046" i="6" s="1"/>
  <c r="G1046" i="3"/>
  <c r="H1046" i="4" s="1"/>
  <c r="E1046" i="6" s="1"/>
  <c r="K1053" i="2"/>
  <c r="J1053" i="4"/>
  <c r="G1053" i="6" s="1"/>
  <c r="G1053" i="3"/>
  <c r="H1053" i="4" s="1"/>
  <c r="E1053" i="6" s="1"/>
  <c r="K1063" i="2"/>
  <c r="J1063" i="4"/>
  <c r="G1063" i="6" s="1"/>
  <c r="G1063" i="3"/>
  <c r="H1063" i="4" s="1"/>
  <c r="E1063" i="6" s="1"/>
  <c r="K1071" i="2"/>
  <c r="J1071" i="4"/>
  <c r="G1071" i="6" s="1"/>
  <c r="G1071" i="3"/>
  <c r="H1071" i="4" s="1"/>
  <c r="E1071" i="6" s="1"/>
  <c r="K1083" i="2"/>
  <c r="J1083" i="4"/>
  <c r="G1083" i="6" s="1"/>
  <c r="G1083" i="3"/>
  <c r="H1083" i="4" s="1"/>
  <c r="E1083" i="6" s="1"/>
  <c r="K1092" i="2"/>
  <c r="J1092" i="4"/>
  <c r="G1092" i="6" s="1"/>
  <c r="G1092" i="3"/>
  <c r="H1092" i="4" s="1"/>
  <c r="E1092" i="6" s="1"/>
  <c r="K1102" i="2"/>
  <c r="J1102" i="4"/>
  <c r="G1102" i="6" s="1"/>
  <c r="G1102" i="3"/>
  <c r="H1102" i="4" s="1"/>
  <c r="E1102" i="6" s="1"/>
  <c r="K1117" i="2"/>
  <c r="J1117" i="4"/>
  <c r="G1117" i="6" s="1"/>
  <c r="G1117" i="3"/>
  <c r="H1117" i="4" s="1"/>
  <c r="E1117" i="6" s="1"/>
  <c r="K1124" i="2"/>
  <c r="G1124" i="3"/>
  <c r="H1124" i="4" s="1"/>
  <c r="E1124" i="6" s="1"/>
  <c r="J1124" i="4"/>
  <c r="G1124" i="6" s="1"/>
  <c r="K1132" i="2"/>
  <c r="J1132" i="4"/>
  <c r="G1132" i="6" s="1"/>
  <c r="G1132" i="3"/>
  <c r="H1132" i="4" s="1"/>
  <c r="E1132" i="6" s="1"/>
  <c r="K1140" i="2"/>
  <c r="G1140" i="3"/>
  <c r="H1140" i="4" s="1"/>
  <c r="E1140" i="6" s="1"/>
  <c r="J1140" i="4"/>
  <c r="G1140" i="6" s="1"/>
  <c r="K1149" i="2"/>
  <c r="J1149" i="4"/>
  <c r="G1149" i="6" s="1"/>
  <c r="G1149" i="3"/>
  <c r="H1149" i="4" s="1"/>
  <c r="E1149" i="6" s="1"/>
  <c r="K1163" i="2"/>
  <c r="J1163" i="4"/>
  <c r="G1163" i="6" s="1"/>
  <c r="G1163" i="3"/>
  <c r="H1163" i="4" s="1"/>
  <c r="E1163" i="6" s="1"/>
  <c r="K1171" i="2"/>
  <c r="J1171" i="4"/>
  <c r="G1171" i="6" s="1"/>
  <c r="G1171" i="3"/>
  <c r="H1171" i="4" s="1"/>
  <c r="E1171" i="6" s="1"/>
  <c r="K1178" i="2"/>
  <c r="J1178" i="4"/>
  <c r="G1178" i="6" s="1"/>
  <c r="G1178" i="3"/>
  <c r="H1178" i="4" s="1"/>
  <c r="E1178" i="6" s="1"/>
  <c r="K1189" i="2"/>
  <c r="J1189" i="4"/>
  <c r="G1189" i="6" s="1"/>
  <c r="G1189" i="3"/>
  <c r="H1189" i="4" s="1"/>
  <c r="E1189" i="6" s="1"/>
  <c r="K1198" i="2"/>
  <c r="J1198" i="4"/>
  <c r="G1198" i="6" s="1"/>
  <c r="G1198" i="3"/>
  <c r="H1198" i="4" s="1"/>
  <c r="E1198" i="6" s="1"/>
  <c r="K1206" i="2"/>
  <c r="J1206" i="4"/>
  <c r="G1206" i="6" s="1"/>
  <c r="G1206" i="3"/>
  <c r="H1206" i="4" s="1"/>
  <c r="E1206" i="6" s="1"/>
  <c r="K1212" i="2"/>
  <c r="J1212" i="4"/>
  <c r="G1212" i="6" s="1"/>
  <c r="G1212" i="3"/>
  <c r="H1212" i="4" s="1"/>
  <c r="E1212" i="6" s="1"/>
  <c r="K1219" i="2"/>
  <c r="J1219" i="4"/>
  <c r="G1219" i="6" s="1"/>
  <c r="G1219" i="3"/>
  <c r="H1219" i="4" s="1"/>
  <c r="E1219" i="6" s="1"/>
  <c r="K1226" i="2"/>
  <c r="J1226" i="4"/>
  <c r="G1226" i="6" s="1"/>
  <c r="G1226" i="3"/>
  <c r="H1226" i="4" s="1"/>
  <c r="E1226" i="6" s="1"/>
  <c r="K1238" i="2"/>
  <c r="J1238" i="4"/>
  <c r="G1238" i="6" s="1"/>
  <c r="G1238" i="3"/>
  <c r="H1238" i="4" s="1"/>
  <c r="E1238" i="6" s="1"/>
  <c r="K1245" i="2"/>
  <c r="J1245" i="4"/>
  <c r="G1245" i="6" s="1"/>
  <c r="G1245" i="3"/>
  <c r="H1245" i="4" s="1"/>
  <c r="E1245" i="6" s="1"/>
  <c r="K1251" i="2"/>
  <c r="J1251" i="4"/>
  <c r="G1251" i="6" s="1"/>
  <c r="G1251" i="3"/>
  <c r="H1251" i="4" s="1"/>
  <c r="E1251" i="6" s="1"/>
  <c r="K1260" i="2"/>
  <c r="J1260" i="4"/>
  <c r="G1260" i="6" s="1"/>
  <c r="G1260" i="3"/>
  <c r="H1260" i="4" s="1"/>
  <c r="E1260" i="6" s="1"/>
  <c r="K1264" i="2"/>
  <c r="J1264" i="4"/>
  <c r="G1264" i="6" s="1"/>
  <c r="G1264" i="3"/>
  <c r="H1264" i="4" s="1"/>
  <c r="E1264" i="6" s="1"/>
  <c r="K1275" i="2"/>
  <c r="J1275" i="4"/>
  <c r="G1275" i="6" s="1"/>
  <c r="G1275" i="3"/>
  <c r="H1275" i="4" s="1"/>
  <c r="E1275" i="6" s="1"/>
  <c r="K1280" i="2"/>
  <c r="J1280" i="4"/>
  <c r="G1280" i="6" s="1"/>
  <c r="G1280" i="3"/>
  <c r="H1280" i="4" s="1"/>
  <c r="E1280" i="6" s="1"/>
  <c r="K1287" i="2"/>
  <c r="J1287" i="4"/>
  <c r="G1287" i="6" s="1"/>
  <c r="G1287" i="3"/>
  <c r="H1287" i="4" s="1"/>
  <c r="E1287" i="6" s="1"/>
  <c r="K1294" i="2"/>
  <c r="J1294" i="4"/>
  <c r="G1294" i="6" s="1"/>
  <c r="G1294" i="3"/>
  <c r="H1294" i="4" s="1"/>
  <c r="E1294" i="6" s="1"/>
  <c r="K1303" i="2"/>
  <c r="J1303" i="4"/>
  <c r="G1303" i="6" s="1"/>
  <c r="G1303" i="3"/>
  <c r="H1303" i="4" s="1"/>
  <c r="E1303" i="6" s="1"/>
  <c r="K1312" i="2"/>
  <c r="J1312" i="4"/>
  <c r="G1312" i="6" s="1"/>
  <c r="G1312" i="3"/>
  <c r="H1312" i="4" s="1"/>
  <c r="E1312" i="6" s="1"/>
  <c r="K1320" i="2"/>
  <c r="J1320" i="4"/>
  <c r="G1320" i="6" s="1"/>
  <c r="G1320" i="3"/>
  <c r="H1320" i="4" s="1"/>
  <c r="E1320" i="6" s="1"/>
  <c r="K1325" i="2"/>
  <c r="J1325" i="4"/>
  <c r="G1325" i="6" s="1"/>
  <c r="G1325" i="3"/>
  <c r="H1325" i="4" s="1"/>
  <c r="E1325" i="6" s="1"/>
  <c r="K1330" i="2"/>
  <c r="J1330" i="4"/>
  <c r="G1330" i="6" s="1"/>
  <c r="G1330" i="3"/>
  <c r="H1330" i="4" s="1"/>
  <c r="E1330" i="6" s="1"/>
  <c r="K1339" i="2"/>
  <c r="J1339" i="4"/>
  <c r="G1339" i="6" s="1"/>
  <c r="G1339" i="3"/>
  <c r="H1339" i="4" s="1"/>
  <c r="E1339" i="6" s="1"/>
  <c r="K1344" i="2"/>
  <c r="J1344" i="4"/>
  <c r="G1344" i="6" s="1"/>
  <c r="G1344" i="3"/>
  <c r="H1344" i="4" s="1"/>
  <c r="E1344" i="6" s="1"/>
  <c r="K1351" i="2"/>
  <c r="J1351" i="4"/>
  <c r="G1351" i="6" s="1"/>
  <c r="G1351" i="3"/>
  <c r="H1351" i="4" s="1"/>
  <c r="E1351" i="6" s="1"/>
  <c r="K1362" i="2"/>
  <c r="J1362" i="4"/>
  <c r="G1362" i="6" s="1"/>
  <c r="G1362" i="3"/>
  <c r="H1362" i="4" s="1"/>
  <c r="E1362" i="6" s="1"/>
  <c r="K1373" i="2"/>
  <c r="J1373" i="4"/>
  <c r="G1373" i="6" s="1"/>
  <c r="G1373" i="3"/>
  <c r="H1373" i="4" s="1"/>
  <c r="E1373" i="6" s="1"/>
  <c r="K1382" i="2"/>
  <c r="J1382" i="4"/>
  <c r="G1382" i="6" s="1"/>
  <c r="G1382" i="3"/>
  <c r="H1382" i="4" s="1"/>
  <c r="E1382" i="6" s="1"/>
  <c r="K1388" i="2"/>
  <c r="J1388" i="4"/>
  <c r="G1388" i="6" s="1"/>
  <c r="G1388" i="3"/>
  <c r="H1388" i="4" s="1"/>
  <c r="E1388" i="6" s="1"/>
  <c r="K1394" i="2"/>
  <c r="J1394" i="4"/>
  <c r="G1394" i="6" s="1"/>
  <c r="G1394" i="3"/>
  <c r="H1394" i="4" s="1"/>
  <c r="E1394" i="6" s="1"/>
  <c r="K1401" i="2"/>
  <c r="J1401" i="4"/>
  <c r="G1401" i="6" s="1"/>
  <c r="G1401" i="3"/>
  <c r="H1401" i="4" s="1"/>
  <c r="E1401" i="6" s="1"/>
  <c r="K1408" i="2"/>
  <c r="J1408" i="4"/>
  <c r="G1408" i="6" s="1"/>
  <c r="G1408" i="3"/>
  <c r="H1408" i="4" s="1"/>
  <c r="E1408" i="6" s="1"/>
  <c r="K1419" i="2"/>
  <c r="J1419" i="4"/>
  <c r="G1419" i="6" s="1"/>
  <c r="G1419" i="3"/>
  <c r="H1419" i="4" s="1"/>
  <c r="E1419" i="6" s="1"/>
  <c r="K1427" i="2"/>
  <c r="J1427" i="4"/>
  <c r="G1427" i="6" s="1"/>
  <c r="G1427" i="3"/>
  <c r="H1427" i="4" s="1"/>
  <c r="E1427" i="6" s="1"/>
  <c r="K1434" i="2"/>
  <c r="J1434" i="4"/>
  <c r="G1434" i="6" s="1"/>
  <c r="G1434" i="3"/>
  <c r="H1434" i="4" s="1"/>
  <c r="E1434" i="6" s="1"/>
  <c r="K1440" i="2"/>
  <c r="J1440" i="4"/>
  <c r="G1440" i="6" s="1"/>
  <c r="G1440" i="3"/>
  <c r="H1440" i="4" s="1"/>
  <c r="E1440" i="6" s="1"/>
  <c r="K1455" i="2"/>
  <c r="J1455" i="4"/>
  <c r="G1455" i="6" s="1"/>
  <c r="G1455" i="3"/>
  <c r="H1455" i="4" s="1"/>
  <c r="E1455" i="6" s="1"/>
  <c r="K1475" i="2"/>
  <c r="J1475" i="4"/>
  <c r="G1475" i="6" s="1"/>
  <c r="G1475" i="3"/>
  <c r="H1475" i="4" s="1"/>
  <c r="E1475" i="6" s="1"/>
  <c r="K1484" i="2"/>
  <c r="J1484" i="4"/>
  <c r="G1484" i="6" s="1"/>
  <c r="G1484" i="3"/>
  <c r="H1484" i="4" s="1"/>
  <c r="E1484" i="6" s="1"/>
  <c r="K1494" i="2"/>
  <c r="J1494" i="4"/>
  <c r="G1494" i="6" s="1"/>
  <c r="G1494" i="3"/>
  <c r="H1494" i="4" s="1"/>
  <c r="E1494" i="6" s="1"/>
  <c r="K1503" i="2"/>
  <c r="J1503" i="4"/>
  <c r="G1503" i="6" s="1"/>
  <c r="G1503" i="3"/>
  <c r="H1503" i="4" s="1"/>
  <c r="E1503" i="6" s="1"/>
  <c r="K1511" i="2"/>
  <c r="J1511" i="4"/>
  <c r="G1511" i="6" s="1"/>
  <c r="G1511" i="3"/>
  <c r="H1511" i="4" s="1"/>
  <c r="E1511" i="6" s="1"/>
  <c r="K1526" i="2"/>
  <c r="J1526" i="4"/>
  <c r="G1526" i="6" s="1"/>
  <c r="G1526" i="3"/>
  <c r="H1526" i="4" s="1"/>
  <c r="E1526" i="6" s="1"/>
  <c r="K1536" i="2"/>
  <c r="J1536" i="4"/>
  <c r="G1536" i="6" s="1"/>
  <c r="G1536" i="3"/>
  <c r="H1536" i="4" s="1"/>
  <c r="E1536" i="6" s="1"/>
  <c r="K1546" i="2"/>
  <c r="J1546" i="4"/>
  <c r="G1546" i="6" s="1"/>
  <c r="G1546" i="3"/>
  <c r="H1546" i="4" s="1"/>
  <c r="E1546" i="6" s="1"/>
  <c r="K1555" i="2"/>
  <c r="J1555" i="4"/>
  <c r="G1555" i="6" s="1"/>
  <c r="G1555" i="3"/>
  <c r="H1555" i="4" s="1"/>
  <c r="E1555" i="6" s="1"/>
  <c r="K1567" i="2"/>
  <c r="J1567" i="4"/>
  <c r="G1567" i="6" s="1"/>
  <c r="G1567" i="3"/>
  <c r="H1567" i="4" s="1"/>
  <c r="E1567" i="6" s="1"/>
  <c r="K1577" i="2"/>
  <c r="J1577" i="4"/>
  <c r="G1577" i="6" s="1"/>
  <c r="G1577" i="3"/>
  <c r="H1577" i="4" s="1"/>
  <c r="E1577" i="6" s="1"/>
  <c r="K1587" i="2"/>
  <c r="J1587" i="4"/>
  <c r="G1587" i="6" s="1"/>
  <c r="G1587" i="3"/>
  <c r="H1587" i="4" s="1"/>
  <c r="E1587" i="6" s="1"/>
  <c r="K1594" i="2"/>
  <c r="J1594" i="4"/>
  <c r="G1594" i="6" s="1"/>
  <c r="G1594" i="3"/>
  <c r="H1594" i="4" s="1"/>
  <c r="E1594" i="6" s="1"/>
  <c r="K1599" i="2"/>
  <c r="J1599" i="4"/>
  <c r="G1599" i="6" s="1"/>
  <c r="G1599" i="3"/>
  <c r="H1599" i="4" s="1"/>
  <c r="E1599" i="6" s="1"/>
  <c r="K1613" i="2"/>
  <c r="J1613" i="4"/>
  <c r="G1613" i="6" s="1"/>
  <c r="G1613" i="3"/>
  <c r="H1613" i="4" s="1"/>
  <c r="E1613" i="6" s="1"/>
  <c r="K1626" i="2"/>
  <c r="J1626" i="4"/>
  <c r="G1626" i="6" s="1"/>
  <c r="G1626" i="3"/>
  <c r="H1626" i="4" s="1"/>
  <c r="E1626" i="6" s="1"/>
  <c r="K1633" i="2"/>
  <c r="J1633" i="4"/>
  <c r="G1633" i="6" s="1"/>
  <c r="G1633" i="3"/>
  <c r="H1633" i="4" s="1"/>
  <c r="E1633" i="6" s="1"/>
  <c r="K1642" i="2"/>
  <c r="J1642" i="4"/>
  <c r="G1642" i="6" s="1"/>
  <c r="G1642" i="3"/>
  <c r="H1642" i="4" s="1"/>
  <c r="E1642" i="6" s="1"/>
  <c r="K1648" i="2"/>
  <c r="J1648" i="4"/>
  <c r="G1648" i="6" s="1"/>
  <c r="G1648" i="3"/>
  <c r="H1648" i="4" s="1"/>
  <c r="E1648" i="6" s="1"/>
  <c r="K1655" i="2"/>
  <c r="J1655" i="4"/>
  <c r="G1655" i="6" s="1"/>
  <c r="G1655" i="3"/>
  <c r="H1655" i="4" s="1"/>
  <c r="E1655" i="6" s="1"/>
  <c r="K1661" i="2"/>
  <c r="J1661" i="4"/>
  <c r="G1661" i="6" s="1"/>
  <c r="G1661" i="3"/>
  <c r="H1661" i="4" s="1"/>
  <c r="E1661" i="6" s="1"/>
  <c r="K1670" i="2"/>
  <c r="J1670" i="4"/>
  <c r="G1670" i="6" s="1"/>
  <c r="G1670" i="3"/>
  <c r="H1670" i="4" s="1"/>
  <c r="E1670" i="6" s="1"/>
  <c r="K1674" i="2"/>
  <c r="J1674" i="4"/>
  <c r="G1674" i="6" s="1"/>
  <c r="G1674" i="3"/>
  <c r="H1674" i="4" s="1"/>
  <c r="E1674" i="6" s="1"/>
  <c r="K1681" i="2"/>
  <c r="J1681" i="4"/>
  <c r="G1681" i="6" s="1"/>
  <c r="G1681" i="3"/>
  <c r="H1681" i="4" s="1"/>
  <c r="E1681" i="6" s="1"/>
  <c r="K1688" i="2"/>
  <c r="J1688" i="4"/>
  <c r="G1688" i="6" s="1"/>
  <c r="G1688" i="3"/>
  <c r="H1688" i="4" s="1"/>
  <c r="E1688" i="6" s="1"/>
  <c r="K1697" i="2"/>
  <c r="J1697" i="4"/>
  <c r="G1697" i="6" s="1"/>
  <c r="G1697" i="3"/>
  <c r="H1697" i="4" s="1"/>
  <c r="E1697" i="6" s="1"/>
  <c r="K1702" i="2"/>
  <c r="J1702" i="4"/>
  <c r="G1702" i="6" s="1"/>
  <c r="G1702" i="3"/>
  <c r="H1702" i="4" s="1"/>
  <c r="E1702" i="6" s="1"/>
  <c r="K1715" i="2"/>
  <c r="J1715" i="4"/>
  <c r="G1715" i="6" s="1"/>
  <c r="G1715" i="3"/>
  <c r="H1715" i="4" s="1"/>
  <c r="E1715" i="6" s="1"/>
  <c r="K1720" i="2"/>
  <c r="J1720" i="4"/>
  <c r="G1720" i="6" s="1"/>
  <c r="G1720" i="3"/>
  <c r="H1720" i="4" s="1"/>
  <c r="E1720" i="6" s="1"/>
  <c r="K1729" i="2"/>
  <c r="J1729" i="4"/>
  <c r="G1729" i="6" s="1"/>
  <c r="G1729" i="3"/>
  <c r="H1729" i="4" s="1"/>
  <c r="E1729" i="6" s="1"/>
  <c r="K1742" i="2"/>
  <c r="J1742" i="4"/>
  <c r="G1742" i="6" s="1"/>
  <c r="G1742" i="3"/>
  <c r="H1742" i="4" s="1"/>
  <c r="E1742" i="6" s="1"/>
  <c r="K1747" i="2"/>
  <c r="J1747" i="4"/>
  <c r="G1747" i="6" s="1"/>
  <c r="G1747" i="3"/>
  <c r="H1747" i="4" s="1"/>
  <c r="E1747" i="6" s="1"/>
  <c r="K1757" i="2"/>
  <c r="J1757" i="4"/>
  <c r="G1757" i="6" s="1"/>
  <c r="G1757" i="3"/>
  <c r="H1757" i="4" s="1"/>
  <c r="E1757" i="6" s="1"/>
  <c r="K1765" i="2"/>
  <c r="J1765" i="4"/>
  <c r="G1765" i="6" s="1"/>
  <c r="G1765" i="3"/>
  <c r="H1765" i="4" s="1"/>
  <c r="E1765" i="6" s="1"/>
  <c r="K1769" i="2"/>
  <c r="J1769" i="4"/>
  <c r="G1769" i="6" s="1"/>
  <c r="G1769" i="3"/>
  <c r="H1769" i="4" s="1"/>
  <c r="E1769" i="6" s="1"/>
  <c r="K1781" i="2"/>
  <c r="J1781" i="4"/>
  <c r="G1781" i="6" s="1"/>
  <c r="G1781" i="3"/>
  <c r="H1781" i="4" s="1"/>
  <c r="E1781" i="6" s="1"/>
  <c r="K1785" i="2"/>
  <c r="J1785" i="4"/>
  <c r="G1785" i="6" s="1"/>
  <c r="G1785" i="3"/>
  <c r="H1785" i="4" s="1"/>
  <c r="E1785" i="6" s="1"/>
  <c r="K1795" i="2"/>
  <c r="J1795" i="4"/>
  <c r="G1795" i="6" s="1"/>
  <c r="G1795" i="3"/>
  <c r="H1795" i="4" s="1"/>
  <c r="E1795" i="6" s="1"/>
  <c r="K1804" i="2"/>
  <c r="J1804" i="4"/>
  <c r="G1804" i="6" s="1"/>
  <c r="G1804" i="3"/>
  <c r="H1804" i="4" s="1"/>
  <c r="E1804" i="6" s="1"/>
  <c r="K1809" i="2"/>
  <c r="J1809" i="4"/>
  <c r="G1809" i="6" s="1"/>
  <c r="G1809" i="3"/>
  <c r="H1809" i="4" s="1"/>
  <c r="E1809" i="6" s="1"/>
  <c r="K1816" i="2"/>
  <c r="J1816" i="4"/>
  <c r="G1816" i="6" s="1"/>
  <c r="G1816" i="3"/>
  <c r="H1816" i="4" s="1"/>
  <c r="E1816" i="6" s="1"/>
  <c r="K1825" i="2"/>
  <c r="J1825" i="4"/>
  <c r="G1825" i="6" s="1"/>
  <c r="G1825" i="3"/>
  <c r="H1825" i="4" s="1"/>
  <c r="E1825" i="6" s="1"/>
  <c r="K1835" i="2"/>
  <c r="J1835" i="4"/>
  <c r="G1835" i="6" s="1"/>
  <c r="G1835" i="3"/>
  <c r="H1835" i="4" s="1"/>
  <c r="E1835" i="6" s="1"/>
  <c r="K1846" i="2"/>
  <c r="J1846" i="4"/>
  <c r="G1846" i="6" s="1"/>
  <c r="G1846" i="3"/>
  <c r="H1846" i="4" s="1"/>
  <c r="E1846" i="6" s="1"/>
  <c r="K1853" i="2"/>
  <c r="J1853" i="4"/>
  <c r="G1853" i="6" s="1"/>
  <c r="G1853" i="3"/>
  <c r="H1853" i="4" s="1"/>
  <c r="E1853" i="6" s="1"/>
  <c r="K1861" i="2"/>
  <c r="J1861" i="4"/>
  <c r="G1861" i="6" s="1"/>
  <c r="G1861" i="3"/>
  <c r="H1861" i="4" s="1"/>
  <c r="E1861" i="6" s="1"/>
  <c r="K1869" i="2"/>
  <c r="J1869" i="4"/>
  <c r="G1869" i="6" s="1"/>
  <c r="G1869" i="3"/>
  <c r="H1869" i="4" s="1"/>
  <c r="E1869" i="6" s="1"/>
  <c r="K1878" i="2"/>
  <c r="J1878" i="4"/>
  <c r="G1878" i="6" s="1"/>
  <c r="G1878" i="3"/>
  <c r="H1878" i="4" s="1"/>
  <c r="E1878" i="6" s="1"/>
  <c r="K1887" i="2"/>
  <c r="J1887" i="4"/>
  <c r="G1887" i="6" s="1"/>
  <c r="G1887" i="3"/>
  <c r="H1887" i="4" s="1"/>
  <c r="E1887" i="6" s="1"/>
  <c r="K1902" i="2"/>
  <c r="J1902" i="4"/>
  <c r="G1902" i="6" s="1"/>
  <c r="G1902" i="3"/>
  <c r="H1902" i="4" s="1"/>
  <c r="E1902" i="6" s="1"/>
  <c r="K1910" i="2"/>
  <c r="J1910" i="4"/>
  <c r="G1910" i="6" s="1"/>
  <c r="G1910" i="3"/>
  <c r="H1910" i="4" s="1"/>
  <c r="E1910" i="6" s="1"/>
  <c r="K1926" i="2"/>
  <c r="J1926" i="4"/>
  <c r="G1926" i="6" s="1"/>
  <c r="G1926" i="3"/>
  <c r="H1926" i="4" s="1"/>
  <c r="E1926" i="6" s="1"/>
  <c r="K1935" i="2"/>
  <c r="J1935" i="4"/>
  <c r="G1935" i="6" s="1"/>
  <c r="G1935" i="3"/>
  <c r="H1935" i="4" s="1"/>
  <c r="E1935" i="6" s="1"/>
  <c r="K1945" i="2"/>
  <c r="J1945" i="4"/>
  <c r="G1945" i="6" s="1"/>
  <c r="G1945" i="3"/>
  <c r="H1945" i="4" s="1"/>
  <c r="E1945" i="6" s="1"/>
  <c r="K1950" i="2"/>
  <c r="J1950" i="4"/>
  <c r="G1950" i="6" s="1"/>
  <c r="G1950" i="3"/>
  <c r="H1950" i="4" s="1"/>
  <c r="E1950" i="6" s="1"/>
  <c r="K1957" i="2"/>
  <c r="J1957" i="4"/>
  <c r="G1957" i="6" s="1"/>
  <c r="G1957" i="3"/>
  <c r="H1957" i="4" s="1"/>
  <c r="E1957" i="6" s="1"/>
  <c r="K1964" i="2"/>
  <c r="J1964" i="4"/>
  <c r="G1964" i="6" s="1"/>
  <c r="G1964" i="3"/>
  <c r="H1964" i="4" s="1"/>
  <c r="E1964" i="6" s="1"/>
  <c r="K1973" i="2"/>
  <c r="J1973" i="4"/>
  <c r="G1973" i="6" s="1"/>
  <c r="G1973" i="3"/>
  <c r="H1973" i="4" s="1"/>
  <c r="E1973" i="6" s="1"/>
  <c r="K1988" i="2"/>
  <c r="J1988" i="4"/>
  <c r="G1988" i="6" s="1"/>
  <c r="G1988" i="3"/>
  <c r="H1988" i="4" s="1"/>
  <c r="E1988" i="6" s="1"/>
  <c r="K1993" i="2"/>
  <c r="J1993" i="4"/>
  <c r="G1993" i="6" s="1"/>
  <c r="G1993" i="3"/>
  <c r="H1993" i="4" s="1"/>
  <c r="E1993" i="6" s="1"/>
  <c r="K1999" i="2"/>
  <c r="J1999" i="4"/>
  <c r="G1999" i="6" s="1"/>
  <c r="G1999" i="3"/>
  <c r="H1999" i="4" s="1"/>
  <c r="E1999" i="6" s="1"/>
  <c r="K2006" i="2"/>
  <c r="J2006" i="4"/>
  <c r="G2006" i="6" s="1"/>
  <c r="G2006" i="3"/>
  <c r="H2006" i="4" s="1"/>
  <c r="E2006" i="6" s="1"/>
  <c r="K2011" i="2"/>
  <c r="G2011" i="3"/>
  <c r="H2011" i="4" s="1"/>
  <c r="E2011" i="6" s="1"/>
  <c r="J2011" i="4"/>
  <c r="G2011" i="6" s="1"/>
  <c r="K2023" i="2"/>
  <c r="J2023" i="4"/>
  <c r="G2023" i="6" s="1"/>
  <c r="G2023" i="3"/>
  <c r="H2023" i="4" s="1"/>
  <c r="E2023" i="6" s="1"/>
  <c r="K2032" i="2"/>
  <c r="J2032" i="4"/>
  <c r="G2032" i="6" s="1"/>
  <c r="G2032" i="3"/>
  <c r="H2032" i="4" s="1"/>
  <c r="E2032" i="6" s="1"/>
  <c r="K2040" i="2"/>
  <c r="J2040" i="4"/>
  <c r="G2040" i="6" s="1"/>
  <c r="G2040" i="3"/>
  <c r="H2040" i="4" s="1"/>
  <c r="E2040" i="6" s="1"/>
  <c r="K2044" i="2"/>
  <c r="J2044" i="4"/>
  <c r="G2044" i="6" s="1"/>
  <c r="G2044" i="3"/>
  <c r="H2044" i="4" s="1"/>
  <c r="E2044" i="6" s="1"/>
  <c r="K2059" i="2"/>
  <c r="J2059" i="4"/>
  <c r="G2059" i="6" s="1"/>
  <c r="G2059" i="3"/>
  <c r="H2059" i="4" s="1"/>
  <c r="E2059" i="6" s="1"/>
  <c r="K2064" i="2"/>
  <c r="J2064" i="4"/>
  <c r="G2064" i="6" s="1"/>
  <c r="G2064" i="3"/>
  <c r="H2064" i="4" s="1"/>
  <c r="E2064" i="6" s="1"/>
  <c r="K2070" i="2"/>
  <c r="J2070" i="4"/>
  <c r="G2070" i="6" s="1"/>
  <c r="G2070" i="3"/>
  <c r="H2070" i="4" s="1"/>
  <c r="E2070" i="6" s="1"/>
  <c r="K2078" i="2"/>
  <c r="J2078" i="4"/>
  <c r="G2078" i="6" s="1"/>
  <c r="G2078" i="3"/>
  <c r="H2078" i="4" s="1"/>
  <c r="E2078" i="6" s="1"/>
  <c r="K2085" i="2"/>
  <c r="J2085" i="4"/>
  <c r="G2085" i="6" s="1"/>
  <c r="G2085" i="3"/>
  <c r="H2085" i="4" s="1"/>
  <c r="E2085" i="6" s="1"/>
  <c r="K2110" i="2"/>
  <c r="J2110" i="4"/>
  <c r="G2110" i="6" s="1"/>
  <c r="G2110" i="3"/>
  <c r="H2110" i="4" s="1"/>
  <c r="E2110" i="6" s="1"/>
  <c r="K2122" i="2"/>
  <c r="J2122" i="4"/>
  <c r="G2122" i="6" s="1"/>
  <c r="G2122" i="3"/>
  <c r="H2122" i="4" s="1"/>
  <c r="E2122" i="6" s="1"/>
  <c r="K2089" i="2"/>
  <c r="J2089" i="4"/>
  <c r="G2089" i="6" s="1"/>
  <c r="G2089" i="3"/>
  <c r="H2089" i="4" s="1"/>
  <c r="E2089" i="6" s="1"/>
  <c r="K2158" i="2"/>
  <c r="J2158" i="4"/>
  <c r="G2158" i="6" s="1"/>
  <c r="G2158" i="3"/>
  <c r="H2158" i="4" s="1"/>
  <c r="E2158" i="6" s="1"/>
  <c r="K201" i="2"/>
  <c r="G201" i="3"/>
  <c r="H201" i="4" s="1"/>
  <c r="E201" i="6" s="1"/>
  <c r="J201" i="4"/>
  <c r="G201" i="6" s="1"/>
  <c r="K118" i="2"/>
  <c r="J118" i="4"/>
  <c r="G118" i="6" s="1"/>
  <c r="G118" i="3"/>
  <c r="H118" i="4" s="1"/>
  <c r="E118" i="6" s="1"/>
  <c r="K134" i="2"/>
  <c r="J134" i="4"/>
  <c r="G134" i="6" s="1"/>
  <c r="G134" i="3"/>
  <c r="H134" i="4" s="1"/>
  <c r="E134" i="6" s="1"/>
  <c r="K150" i="2"/>
  <c r="J150" i="4"/>
  <c r="G150" i="6" s="1"/>
  <c r="G150" i="3"/>
  <c r="H150" i="4" s="1"/>
  <c r="E150" i="6" s="1"/>
  <c r="K166" i="2"/>
  <c r="J166" i="4"/>
  <c r="G166" i="6" s="1"/>
  <c r="G166" i="3"/>
  <c r="H166" i="4" s="1"/>
  <c r="E166" i="6" s="1"/>
  <c r="K182" i="2"/>
  <c r="J182" i="4"/>
  <c r="G182" i="6" s="1"/>
  <c r="G182" i="3"/>
  <c r="H182" i="4" s="1"/>
  <c r="E182" i="6" s="1"/>
  <c r="K237" i="2"/>
  <c r="G237" i="3"/>
  <c r="H237" i="4" s="1"/>
  <c r="E237" i="6" s="1"/>
  <c r="J237" i="4"/>
  <c r="G237" i="6" s="1"/>
  <c r="K1824" i="2"/>
  <c r="J1824" i="4"/>
  <c r="G1824" i="6" s="1"/>
  <c r="G1824" i="3"/>
  <c r="H1824" i="4" s="1"/>
  <c r="E1824" i="6" s="1"/>
  <c r="K1831" i="2"/>
  <c r="J1831" i="4"/>
  <c r="G1831" i="6" s="1"/>
  <c r="G1831" i="3"/>
  <c r="H1831" i="4" s="1"/>
  <c r="E1831" i="6" s="1"/>
  <c r="K1842" i="2"/>
  <c r="J1842" i="4"/>
  <c r="G1842" i="6" s="1"/>
  <c r="G1842" i="3"/>
  <c r="H1842" i="4" s="1"/>
  <c r="E1842" i="6" s="1"/>
  <c r="K1847" i="2"/>
  <c r="J1847" i="4"/>
  <c r="G1847" i="6" s="1"/>
  <c r="G1847" i="3"/>
  <c r="H1847" i="4" s="1"/>
  <c r="E1847" i="6" s="1"/>
  <c r="K1857" i="2"/>
  <c r="J1857" i="4"/>
  <c r="G1857" i="6" s="1"/>
  <c r="G1857" i="3"/>
  <c r="H1857" i="4" s="1"/>
  <c r="E1857" i="6" s="1"/>
  <c r="K1863" i="2"/>
  <c r="J1863" i="4"/>
  <c r="G1863" i="6" s="1"/>
  <c r="G1863" i="3"/>
  <c r="H1863" i="4" s="1"/>
  <c r="E1863" i="6" s="1"/>
  <c r="K1873" i="2"/>
  <c r="J1873" i="4"/>
  <c r="G1873" i="6" s="1"/>
  <c r="G1873" i="3"/>
  <c r="H1873" i="4" s="1"/>
  <c r="E1873" i="6" s="1"/>
  <c r="K1879" i="2"/>
  <c r="J1879" i="4"/>
  <c r="G1879" i="6" s="1"/>
  <c r="G1879" i="3"/>
  <c r="H1879" i="4" s="1"/>
  <c r="E1879" i="6" s="1"/>
  <c r="K1889" i="2"/>
  <c r="J1889" i="4"/>
  <c r="G1889" i="6" s="1"/>
  <c r="G1889" i="3"/>
  <c r="H1889" i="4" s="1"/>
  <c r="E1889" i="6" s="1"/>
  <c r="K1895" i="2"/>
  <c r="J1895" i="4"/>
  <c r="G1895" i="6" s="1"/>
  <c r="G1895" i="3"/>
  <c r="H1895" i="4" s="1"/>
  <c r="E1895" i="6" s="1"/>
  <c r="K1900" i="2"/>
  <c r="J1900" i="4"/>
  <c r="G1900" i="6" s="1"/>
  <c r="G1900" i="3"/>
  <c r="H1900" i="4" s="1"/>
  <c r="E1900" i="6" s="1"/>
  <c r="K1906" i="2"/>
  <c r="J1906" i="4"/>
  <c r="G1906" i="6" s="1"/>
  <c r="G1906" i="3"/>
  <c r="H1906" i="4" s="1"/>
  <c r="E1906" i="6" s="1"/>
  <c r="K1913" i="2"/>
  <c r="J1913" i="4"/>
  <c r="G1913" i="6" s="1"/>
  <c r="G1913" i="3"/>
  <c r="H1913" i="4" s="1"/>
  <c r="E1913" i="6" s="1"/>
  <c r="K1919" i="2"/>
  <c r="J1919" i="4"/>
  <c r="G1919" i="6" s="1"/>
  <c r="G1919" i="3"/>
  <c r="H1919" i="4" s="1"/>
  <c r="E1919" i="6" s="1"/>
  <c r="K1925" i="2"/>
  <c r="J1925" i="4"/>
  <c r="G1925" i="6" s="1"/>
  <c r="G1925" i="3"/>
  <c r="H1925" i="4" s="1"/>
  <c r="E1925" i="6" s="1"/>
  <c r="K1934" i="2"/>
  <c r="J1934" i="4"/>
  <c r="G1934" i="6" s="1"/>
  <c r="G1934" i="3"/>
  <c r="H1934" i="4" s="1"/>
  <c r="E1934" i="6" s="1"/>
  <c r="K1941" i="2"/>
  <c r="J1941" i="4"/>
  <c r="G1941" i="6" s="1"/>
  <c r="G1941" i="3"/>
  <c r="H1941" i="4" s="1"/>
  <c r="E1941" i="6" s="1"/>
  <c r="K1951" i="2"/>
  <c r="J1951" i="4"/>
  <c r="G1951" i="6" s="1"/>
  <c r="G1951" i="3"/>
  <c r="H1951" i="4" s="1"/>
  <c r="E1951" i="6" s="1"/>
  <c r="K1961" i="2"/>
  <c r="J1961" i="4"/>
  <c r="G1961" i="6" s="1"/>
  <c r="G1961" i="3"/>
  <c r="H1961" i="4" s="1"/>
  <c r="E1961" i="6" s="1"/>
  <c r="K1972" i="2"/>
  <c r="J1972" i="4"/>
  <c r="G1972" i="6" s="1"/>
  <c r="G1972" i="3"/>
  <c r="H1972" i="4" s="1"/>
  <c r="E1972" i="6" s="1"/>
  <c r="K1978" i="2"/>
  <c r="J1978" i="4"/>
  <c r="G1978" i="6" s="1"/>
  <c r="G1978" i="3"/>
  <c r="H1978" i="4" s="1"/>
  <c r="E1978" i="6" s="1"/>
  <c r="K1983" i="2"/>
  <c r="J1983" i="4"/>
  <c r="G1983" i="6" s="1"/>
  <c r="G1983" i="3"/>
  <c r="H1983" i="4" s="1"/>
  <c r="E1983" i="6" s="1"/>
  <c r="K1991" i="2"/>
  <c r="J1991" i="4"/>
  <c r="G1991" i="6" s="1"/>
  <c r="G1991" i="3"/>
  <c r="H1991" i="4" s="1"/>
  <c r="E1991" i="6" s="1"/>
  <c r="K2002" i="2"/>
  <c r="J2002" i="4"/>
  <c r="G2002" i="6" s="1"/>
  <c r="G2002" i="3"/>
  <c r="H2002" i="4" s="1"/>
  <c r="E2002" i="6" s="1"/>
  <c r="K2016" i="2"/>
  <c r="J2016" i="4"/>
  <c r="G2016" i="6" s="1"/>
  <c r="G2016" i="3"/>
  <c r="H2016" i="4" s="1"/>
  <c r="E2016" i="6" s="1"/>
  <c r="K2022" i="2"/>
  <c r="J2022" i="4"/>
  <c r="G2022" i="6" s="1"/>
  <c r="G2022" i="3"/>
  <c r="H2022" i="4" s="1"/>
  <c r="E2022" i="6" s="1"/>
  <c r="K2029" i="2"/>
  <c r="J2029" i="4"/>
  <c r="G2029" i="6" s="1"/>
  <c r="G2029" i="3"/>
  <c r="H2029" i="4" s="1"/>
  <c r="E2029" i="6" s="1"/>
  <c r="K2036" i="2"/>
  <c r="J2036" i="4"/>
  <c r="G2036" i="6" s="1"/>
  <c r="G2036" i="3"/>
  <c r="H2036" i="4" s="1"/>
  <c r="E2036" i="6" s="1"/>
  <c r="K2048" i="2"/>
  <c r="J2048" i="4"/>
  <c r="G2048" i="6" s="1"/>
  <c r="G2048" i="3"/>
  <c r="H2048" i="4" s="1"/>
  <c r="E2048" i="6" s="1"/>
  <c r="K2054" i="2"/>
  <c r="J2054" i="4"/>
  <c r="G2054" i="6" s="1"/>
  <c r="G2054" i="3"/>
  <c r="H2054" i="4" s="1"/>
  <c r="E2054" i="6" s="1"/>
  <c r="K2065" i="2"/>
  <c r="J2065" i="4"/>
  <c r="G2065" i="6" s="1"/>
  <c r="G2065" i="3"/>
  <c r="H2065" i="4" s="1"/>
  <c r="E2065" i="6" s="1"/>
  <c r="K2074" i="2"/>
  <c r="J2074" i="4"/>
  <c r="G2074" i="6" s="1"/>
  <c r="G2074" i="3"/>
  <c r="H2074" i="4" s="1"/>
  <c r="E2074" i="6" s="1"/>
  <c r="K2083" i="2"/>
  <c r="J2083" i="4"/>
  <c r="G2083" i="6" s="1"/>
  <c r="G2083" i="3"/>
  <c r="H2083" i="4" s="1"/>
  <c r="E2083" i="6" s="1"/>
  <c r="K119" i="2"/>
  <c r="J119" i="4"/>
  <c r="G119" i="6" s="1"/>
  <c r="G119" i="3"/>
  <c r="H119" i="4" s="1"/>
  <c r="E119" i="6" s="1"/>
  <c r="K131" i="2"/>
  <c r="J131" i="4"/>
  <c r="G131" i="6" s="1"/>
  <c r="G131" i="3"/>
  <c r="H131" i="4" s="1"/>
  <c r="E131" i="6" s="1"/>
  <c r="K140" i="2"/>
  <c r="J140" i="4"/>
  <c r="G140" i="6" s="1"/>
  <c r="G140" i="3"/>
  <c r="H140" i="4" s="1"/>
  <c r="E140" i="6" s="1"/>
  <c r="K159" i="2"/>
  <c r="J159" i="4"/>
  <c r="G159" i="6" s="1"/>
  <c r="G159" i="3"/>
  <c r="H159" i="4" s="1"/>
  <c r="E159" i="6" s="1"/>
  <c r="K167" i="2"/>
  <c r="J167" i="4"/>
  <c r="G167" i="6" s="1"/>
  <c r="G167" i="3"/>
  <c r="H167" i="4" s="1"/>
  <c r="E167" i="6" s="1"/>
  <c r="K192" i="2"/>
  <c r="G192" i="3"/>
  <c r="H192" i="4" s="1"/>
  <c r="E192" i="6" s="1"/>
  <c r="J192" i="4"/>
  <c r="G192" i="6" s="1"/>
  <c r="K212" i="2"/>
  <c r="G212" i="3"/>
  <c r="H212" i="4" s="1"/>
  <c r="E212" i="6" s="1"/>
  <c r="J212" i="4"/>
  <c r="G212" i="6" s="1"/>
  <c r="K235" i="2"/>
  <c r="J235" i="4"/>
  <c r="G235" i="6" s="1"/>
  <c r="G235" i="3"/>
  <c r="H235" i="4" s="1"/>
  <c r="E235" i="6" s="1"/>
  <c r="K246" i="2"/>
  <c r="J246" i="4"/>
  <c r="G246" i="6" s="1"/>
  <c r="G246" i="3"/>
  <c r="H246" i="4" s="1"/>
  <c r="E246" i="6" s="1"/>
  <c r="K253" i="2"/>
  <c r="G253" i="3"/>
  <c r="H253" i="4" s="1"/>
  <c r="E253" i="6" s="1"/>
  <c r="J253" i="4"/>
  <c r="G253" i="6" s="1"/>
  <c r="K262" i="2"/>
  <c r="J262" i="4"/>
  <c r="G262" i="6" s="1"/>
  <c r="G262" i="3"/>
  <c r="H262" i="4" s="1"/>
  <c r="E262" i="6" s="1"/>
  <c r="K273" i="2"/>
  <c r="G273" i="3"/>
  <c r="H273" i="4" s="1"/>
  <c r="E273" i="6" s="1"/>
  <c r="J273" i="4"/>
  <c r="G273" i="6" s="1"/>
  <c r="K287" i="2"/>
  <c r="J287" i="4"/>
  <c r="G287" i="6" s="1"/>
  <c r="G287" i="3"/>
  <c r="H287" i="4" s="1"/>
  <c r="E287" i="6" s="1"/>
  <c r="K293" i="2"/>
  <c r="G293" i="3"/>
  <c r="H293" i="4" s="1"/>
  <c r="E293" i="6" s="1"/>
  <c r="J293" i="4"/>
  <c r="G293" i="6" s="1"/>
  <c r="K302" i="2"/>
  <c r="J302" i="4"/>
  <c r="G302" i="6" s="1"/>
  <c r="G302" i="3"/>
  <c r="H302" i="4" s="1"/>
  <c r="E302" i="6" s="1"/>
  <c r="K312" i="2"/>
  <c r="G312" i="3"/>
  <c r="H312" i="4" s="1"/>
  <c r="E312" i="6" s="1"/>
  <c r="J312" i="4"/>
  <c r="G312" i="6" s="1"/>
  <c r="K327" i="2"/>
  <c r="J327" i="4"/>
  <c r="G327" i="6" s="1"/>
  <c r="G327" i="3"/>
  <c r="H327" i="4" s="1"/>
  <c r="E327" i="6" s="1"/>
  <c r="K336" i="2"/>
  <c r="J336" i="4"/>
  <c r="G336" i="6" s="1"/>
  <c r="G336" i="3"/>
  <c r="H336" i="4" s="1"/>
  <c r="E336" i="6" s="1"/>
  <c r="K350" i="2"/>
  <c r="J350" i="4"/>
  <c r="G350" i="6" s="1"/>
  <c r="G350" i="3"/>
  <c r="H350" i="4" s="1"/>
  <c r="E350" i="6" s="1"/>
  <c r="K356" i="2"/>
  <c r="J356" i="4"/>
  <c r="G356" i="6" s="1"/>
  <c r="G356" i="3"/>
  <c r="H356" i="4" s="1"/>
  <c r="E356" i="6" s="1"/>
  <c r="K365" i="2"/>
  <c r="G365" i="3"/>
  <c r="H365" i="4" s="1"/>
  <c r="E365" i="6" s="1"/>
  <c r="J365" i="4"/>
  <c r="G365" i="6" s="1"/>
  <c r="K380" i="2"/>
  <c r="J380" i="4"/>
  <c r="G380" i="6" s="1"/>
  <c r="G380" i="3"/>
  <c r="H380" i="4" s="1"/>
  <c r="E380" i="6" s="1"/>
  <c r="K394" i="2"/>
  <c r="J394" i="4"/>
  <c r="G394" i="6" s="1"/>
  <c r="G394" i="3"/>
  <c r="H394" i="4" s="1"/>
  <c r="E394" i="6" s="1"/>
  <c r="K405" i="2"/>
  <c r="G405" i="3"/>
  <c r="H405" i="4" s="1"/>
  <c r="E405" i="6" s="1"/>
  <c r="J405" i="4"/>
  <c r="G405" i="6" s="1"/>
  <c r="K415" i="2"/>
  <c r="J415" i="4"/>
  <c r="G415" i="6" s="1"/>
  <c r="G415" i="3"/>
  <c r="H415" i="4" s="1"/>
  <c r="E415" i="6" s="1"/>
  <c r="K428" i="2"/>
  <c r="J428" i="4"/>
  <c r="G428" i="6" s="1"/>
  <c r="G428" i="3"/>
  <c r="H428" i="4" s="1"/>
  <c r="E428" i="6" s="1"/>
  <c r="K439" i="2"/>
  <c r="J439" i="4"/>
  <c r="G439" i="6" s="1"/>
  <c r="G439" i="3"/>
  <c r="H439" i="4" s="1"/>
  <c r="E439" i="6" s="1"/>
  <c r="K446" i="2"/>
  <c r="J446" i="4"/>
  <c r="G446" i="6" s="1"/>
  <c r="G446" i="3"/>
  <c r="H446" i="4" s="1"/>
  <c r="E446" i="6" s="1"/>
  <c r="K459" i="2"/>
  <c r="J459" i="4"/>
  <c r="G459" i="6" s="1"/>
  <c r="G459" i="3"/>
  <c r="H459" i="4" s="1"/>
  <c r="E459" i="6" s="1"/>
  <c r="K470" i="2"/>
  <c r="J470" i="4"/>
  <c r="G470" i="6" s="1"/>
  <c r="G470" i="3"/>
  <c r="H470" i="4" s="1"/>
  <c r="E470" i="6" s="1"/>
  <c r="K479" i="2"/>
  <c r="J479" i="4"/>
  <c r="G479" i="6" s="1"/>
  <c r="G479" i="3"/>
  <c r="H479" i="4" s="1"/>
  <c r="E479" i="6" s="1"/>
  <c r="K487" i="2"/>
  <c r="J487" i="4"/>
  <c r="G487" i="6" s="1"/>
  <c r="G487" i="3"/>
  <c r="H487" i="4" s="1"/>
  <c r="E487" i="6" s="1"/>
  <c r="K495" i="2"/>
  <c r="J495" i="4"/>
  <c r="G495" i="6" s="1"/>
  <c r="G495" i="3"/>
  <c r="H495" i="4" s="1"/>
  <c r="E495" i="6" s="1"/>
  <c r="K503" i="2"/>
  <c r="J503" i="4"/>
  <c r="G503" i="6" s="1"/>
  <c r="G503" i="3"/>
  <c r="H503" i="4" s="1"/>
  <c r="E503" i="6" s="1"/>
  <c r="K514" i="2"/>
  <c r="J514" i="4"/>
  <c r="G514" i="6" s="1"/>
  <c r="G514" i="3"/>
  <c r="H514" i="4" s="1"/>
  <c r="E514" i="6" s="1"/>
  <c r="K525" i="2"/>
  <c r="G525" i="3"/>
  <c r="H525" i="4" s="1"/>
  <c r="E525" i="6" s="1"/>
  <c r="J525" i="4"/>
  <c r="G525" i="6" s="1"/>
  <c r="K533" i="2"/>
  <c r="G533" i="3"/>
  <c r="H533" i="4" s="1"/>
  <c r="E533" i="6" s="1"/>
  <c r="J533" i="4"/>
  <c r="G533" i="6" s="1"/>
  <c r="K546" i="2"/>
  <c r="J546" i="4"/>
  <c r="G546" i="6" s="1"/>
  <c r="G546" i="3"/>
  <c r="H546" i="4" s="1"/>
  <c r="E546" i="6" s="1"/>
  <c r="K555" i="2"/>
  <c r="J555" i="4"/>
  <c r="G555" i="6" s="1"/>
  <c r="G555" i="3"/>
  <c r="H555" i="4" s="1"/>
  <c r="E555" i="6" s="1"/>
  <c r="K562" i="2"/>
  <c r="J562" i="4"/>
  <c r="G562" i="6" s="1"/>
  <c r="G562" i="3"/>
  <c r="H562" i="4" s="1"/>
  <c r="E562" i="6" s="1"/>
  <c r="K571" i="2"/>
  <c r="J571" i="4"/>
  <c r="G571" i="6" s="1"/>
  <c r="G571" i="3"/>
  <c r="H571" i="4" s="1"/>
  <c r="E571" i="6" s="1"/>
  <c r="K580" i="2"/>
  <c r="G580" i="3"/>
  <c r="H580" i="4" s="1"/>
  <c r="E580" i="6" s="1"/>
  <c r="J580" i="4"/>
  <c r="G580" i="6" s="1"/>
  <c r="K588" i="2"/>
  <c r="J588" i="4"/>
  <c r="G588" i="6" s="1"/>
  <c r="G588" i="3"/>
  <c r="H588" i="4" s="1"/>
  <c r="E588" i="6" s="1"/>
  <c r="K594" i="2"/>
  <c r="J594" i="4"/>
  <c r="G594" i="6" s="1"/>
  <c r="G594" i="3"/>
  <c r="H594" i="4" s="1"/>
  <c r="E594" i="6" s="1"/>
  <c r="K606" i="2"/>
  <c r="J606" i="4"/>
  <c r="G606" i="6" s="1"/>
  <c r="G606" i="3"/>
  <c r="H606" i="4" s="1"/>
  <c r="E606" i="6" s="1"/>
  <c r="K613" i="2"/>
  <c r="G613" i="3"/>
  <c r="H613" i="4" s="1"/>
  <c r="E613" i="6" s="1"/>
  <c r="J613" i="4"/>
  <c r="G613" i="6" s="1"/>
  <c r="K621" i="2"/>
  <c r="G621" i="3"/>
  <c r="H621" i="4" s="1"/>
  <c r="E621" i="6" s="1"/>
  <c r="J621" i="4"/>
  <c r="G621" i="6" s="1"/>
  <c r="K629" i="2"/>
  <c r="G629" i="3"/>
  <c r="H629" i="4" s="1"/>
  <c r="E629" i="6" s="1"/>
  <c r="J629" i="4"/>
  <c r="G629" i="6" s="1"/>
  <c r="K644" i="2"/>
  <c r="G644" i="3"/>
  <c r="H644" i="4" s="1"/>
  <c r="E644" i="6" s="1"/>
  <c r="J644" i="4"/>
  <c r="G644" i="6" s="1"/>
  <c r="K651" i="2"/>
  <c r="J651" i="4"/>
  <c r="G651" i="6" s="1"/>
  <c r="G651" i="3"/>
  <c r="H651" i="4" s="1"/>
  <c r="E651" i="6" s="1"/>
  <c r="K661" i="2"/>
  <c r="G661" i="3"/>
  <c r="H661" i="4" s="1"/>
  <c r="E661" i="6" s="1"/>
  <c r="J661" i="4"/>
  <c r="G661" i="6" s="1"/>
  <c r="K669" i="2"/>
  <c r="G669" i="3"/>
  <c r="H669" i="4" s="1"/>
  <c r="E669" i="6" s="1"/>
  <c r="J669" i="4"/>
  <c r="G669" i="6" s="1"/>
  <c r="K684" i="2"/>
  <c r="J684" i="4"/>
  <c r="G684" i="6" s="1"/>
  <c r="G684" i="3"/>
  <c r="H684" i="4" s="1"/>
  <c r="E684" i="6" s="1"/>
  <c r="K690" i="2"/>
  <c r="J690" i="4"/>
  <c r="G690" i="6" s="1"/>
  <c r="G690" i="3"/>
  <c r="H690" i="4" s="1"/>
  <c r="E690" i="6" s="1"/>
  <c r="K700" i="2"/>
  <c r="J700" i="4"/>
  <c r="G700" i="6" s="1"/>
  <c r="G700" i="3"/>
  <c r="H700" i="4" s="1"/>
  <c r="E700" i="6" s="1"/>
  <c r="K711" i="2"/>
  <c r="J711" i="4"/>
  <c r="G711" i="6" s="1"/>
  <c r="G711" i="3"/>
  <c r="H711" i="4" s="1"/>
  <c r="E711" i="6" s="1"/>
  <c r="K719" i="2"/>
  <c r="J719" i="4"/>
  <c r="G719" i="6" s="1"/>
  <c r="G719" i="3"/>
  <c r="H719" i="4" s="1"/>
  <c r="E719" i="6" s="1"/>
  <c r="K733" i="2"/>
  <c r="G733" i="3"/>
  <c r="H733" i="4" s="1"/>
  <c r="E733" i="6" s="1"/>
  <c r="J733" i="4"/>
  <c r="G733" i="6" s="1"/>
  <c r="K741" i="2"/>
  <c r="G741" i="3"/>
  <c r="H741" i="4" s="1"/>
  <c r="E741" i="6" s="1"/>
  <c r="J741" i="4"/>
  <c r="G741" i="6" s="1"/>
  <c r="K748" i="2"/>
  <c r="J748" i="4"/>
  <c r="G748" i="6" s="1"/>
  <c r="G748" i="3"/>
  <c r="H748" i="4" s="1"/>
  <c r="E748" i="6" s="1"/>
  <c r="K756" i="2"/>
  <c r="G756" i="3"/>
  <c r="H756" i="4" s="1"/>
  <c r="E756" i="6" s="1"/>
  <c r="J756" i="4"/>
  <c r="G756" i="6" s="1"/>
  <c r="K766" i="2"/>
  <c r="J766" i="4"/>
  <c r="G766" i="6" s="1"/>
  <c r="G766" i="3"/>
  <c r="H766" i="4" s="1"/>
  <c r="E766" i="6" s="1"/>
  <c r="K778" i="2"/>
  <c r="J778" i="4"/>
  <c r="G778" i="6" s="1"/>
  <c r="G778" i="3"/>
  <c r="H778" i="4" s="1"/>
  <c r="E778" i="6" s="1"/>
  <c r="K794" i="2"/>
  <c r="J794" i="4"/>
  <c r="G794" i="6" s="1"/>
  <c r="G794" i="3"/>
  <c r="H794" i="4" s="1"/>
  <c r="E794" i="6" s="1"/>
  <c r="K811" i="2"/>
  <c r="J811" i="4"/>
  <c r="G811" i="6" s="1"/>
  <c r="G811" i="3"/>
  <c r="H811" i="4" s="1"/>
  <c r="E811" i="6" s="1"/>
  <c r="K820" i="2"/>
  <c r="J820" i="4"/>
  <c r="G820" i="6" s="1"/>
  <c r="G820" i="3"/>
  <c r="H820" i="4" s="1"/>
  <c r="E820" i="6" s="1"/>
  <c r="K829" i="2"/>
  <c r="J829" i="4"/>
  <c r="G829" i="6" s="1"/>
  <c r="G829" i="3"/>
  <c r="H829" i="4" s="1"/>
  <c r="E829" i="6" s="1"/>
  <c r="K838" i="2"/>
  <c r="J838" i="4"/>
  <c r="G838" i="6" s="1"/>
  <c r="G838" i="3"/>
  <c r="H838" i="4" s="1"/>
  <c r="E838" i="6" s="1"/>
  <c r="K846" i="2"/>
  <c r="J846" i="4"/>
  <c r="G846" i="6" s="1"/>
  <c r="G846" i="3"/>
  <c r="H846" i="4" s="1"/>
  <c r="E846" i="6" s="1"/>
  <c r="K859" i="2"/>
  <c r="J859" i="4"/>
  <c r="G859" i="6" s="1"/>
  <c r="G859" i="3"/>
  <c r="H859" i="4" s="1"/>
  <c r="E859" i="6" s="1"/>
  <c r="K868" i="2"/>
  <c r="J868" i="4"/>
  <c r="G868" i="6" s="1"/>
  <c r="G868" i="3"/>
  <c r="H868" i="4" s="1"/>
  <c r="E868" i="6" s="1"/>
  <c r="K875" i="2"/>
  <c r="J875" i="4"/>
  <c r="G875" i="6" s="1"/>
  <c r="G875" i="3"/>
  <c r="H875" i="4" s="1"/>
  <c r="E875" i="6" s="1"/>
  <c r="K885" i="2"/>
  <c r="J885" i="4"/>
  <c r="G885" i="6" s="1"/>
  <c r="G885" i="3"/>
  <c r="H885" i="4" s="1"/>
  <c r="E885" i="6" s="1"/>
  <c r="K894" i="2"/>
  <c r="J894" i="4"/>
  <c r="G894" i="6" s="1"/>
  <c r="G894" i="3"/>
  <c r="H894" i="4" s="1"/>
  <c r="E894" i="6" s="1"/>
  <c r="K903" i="2"/>
  <c r="J903" i="4"/>
  <c r="G903" i="6" s="1"/>
  <c r="G903" i="3"/>
  <c r="H903" i="4" s="1"/>
  <c r="E903" i="6" s="1"/>
  <c r="K911" i="2"/>
  <c r="J911" i="4"/>
  <c r="G911" i="6" s="1"/>
  <c r="G911" i="3"/>
  <c r="H911" i="4" s="1"/>
  <c r="E911" i="6" s="1"/>
  <c r="K918" i="2"/>
  <c r="J918" i="4"/>
  <c r="G918" i="6" s="1"/>
  <c r="G918" i="3"/>
  <c r="H918" i="4" s="1"/>
  <c r="E918" i="6" s="1"/>
  <c r="K930" i="2"/>
  <c r="J930" i="4"/>
  <c r="G930" i="6" s="1"/>
  <c r="G930" i="3"/>
  <c r="H930" i="4" s="1"/>
  <c r="E930" i="6" s="1"/>
  <c r="K939" i="2"/>
  <c r="J939" i="4"/>
  <c r="G939" i="6" s="1"/>
  <c r="G939" i="3"/>
  <c r="H939" i="4" s="1"/>
  <c r="E939" i="6" s="1"/>
  <c r="K947" i="2"/>
  <c r="G947" i="3"/>
  <c r="H947" i="4" s="1"/>
  <c r="E947" i="6" s="1"/>
  <c r="J947" i="4"/>
  <c r="G947" i="6" s="1"/>
  <c r="K958" i="2"/>
  <c r="G958" i="3"/>
  <c r="H958" i="4" s="1"/>
  <c r="E958" i="6" s="1"/>
  <c r="J958" i="4"/>
  <c r="G958" i="6" s="1"/>
  <c r="K965" i="2"/>
  <c r="J965" i="4"/>
  <c r="G965" i="6" s="1"/>
  <c r="G965" i="3"/>
  <c r="H965" i="4" s="1"/>
  <c r="E965" i="6" s="1"/>
  <c r="K973" i="2"/>
  <c r="J973" i="4"/>
  <c r="G973" i="6" s="1"/>
  <c r="G973" i="3"/>
  <c r="H973" i="4" s="1"/>
  <c r="E973" i="6" s="1"/>
  <c r="K979" i="2"/>
  <c r="J979" i="4"/>
  <c r="G979" i="6" s="1"/>
  <c r="G979" i="3"/>
  <c r="H979" i="4" s="1"/>
  <c r="E979" i="6" s="1"/>
  <c r="K989" i="2"/>
  <c r="J989" i="4"/>
  <c r="G989" i="6" s="1"/>
  <c r="G989" i="3"/>
  <c r="H989" i="4" s="1"/>
  <c r="E989" i="6" s="1"/>
  <c r="K998" i="2"/>
  <c r="J998" i="4"/>
  <c r="G998" i="6" s="1"/>
  <c r="G998" i="3"/>
  <c r="H998" i="4" s="1"/>
  <c r="E998" i="6" s="1"/>
  <c r="K1004" i="2"/>
  <c r="G1004" i="3"/>
  <c r="H1004" i="4" s="1"/>
  <c r="E1004" i="6" s="1"/>
  <c r="J1004" i="4"/>
  <c r="G1004" i="6" s="1"/>
  <c r="K1019" i="2"/>
  <c r="J1019" i="4"/>
  <c r="G1019" i="6" s="1"/>
  <c r="G1019" i="3"/>
  <c r="H1019" i="4" s="1"/>
  <c r="E1019" i="6" s="1"/>
  <c r="K1029" i="2"/>
  <c r="J1029" i="4"/>
  <c r="G1029" i="6" s="1"/>
  <c r="G1029" i="3"/>
  <c r="H1029" i="4" s="1"/>
  <c r="E1029" i="6" s="1"/>
  <c r="K1037" i="2"/>
  <c r="J1037" i="4"/>
  <c r="G1037" i="6" s="1"/>
  <c r="G1037" i="3"/>
  <c r="H1037" i="4" s="1"/>
  <c r="E1037" i="6" s="1"/>
  <c r="K1047" i="2"/>
  <c r="J1047" i="4"/>
  <c r="G1047" i="6" s="1"/>
  <c r="G1047" i="3"/>
  <c r="H1047" i="4" s="1"/>
  <c r="E1047" i="6" s="1"/>
  <c r="K1054" i="2"/>
  <c r="J1054" i="4"/>
  <c r="G1054" i="6" s="1"/>
  <c r="G1054" i="3"/>
  <c r="H1054" i="4" s="1"/>
  <c r="E1054" i="6" s="1"/>
  <c r="K1068" i="2"/>
  <c r="J1068" i="4"/>
  <c r="G1068" i="6" s="1"/>
  <c r="G1068" i="3"/>
  <c r="H1068" i="4" s="1"/>
  <c r="E1068" i="6" s="1"/>
  <c r="K1077" i="2"/>
  <c r="J1077" i="4"/>
  <c r="G1077" i="6" s="1"/>
  <c r="G1077" i="3"/>
  <c r="H1077" i="4" s="1"/>
  <c r="E1077" i="6" s="1"/>
  <c r="K1085" i="2"/>
  <c r="J1085" i="4"/>
  <c r="G1085" i="6" s="1"/>
  <c r="G1085" i="3"/>
  <c r="H1085" i="4" s="1"/>
  <c r="E1085" i="6" s="1"/>
  <c r="K1094" i="2"/>
  <c r="J1094" i="4"/>
  <c r="G1094" i="6" s="1"/>
  <c r="G1094" i="3"/>
  <c r="H1094" i="4" s="1"/>
  <c r="E1094" i="6" s="1"/>
  <c r="K1106" i="2"/>
  <c r="J1106" i="4"/>
  <c r="G1106" i="6" s="1"/>
  <c r="G1106" i="3"/>
  <c r="H1106" i="4" s="1"/>
  <c r="E1106" i="6" s="1"/>
  <c r="K1119" i="2"/>
  <c r="J1119" i="4"/>
  <c r="G1119" i="6" s="1"/>
  <c r="G1119" i="3"/>
  <c r="H1119" i="4" s="1"/>
  <c r="E1119" i="6" s="1"/>
  <c r="K1125" i="2"/>
  <c r="J1125" i="4"/>
  <c r="G1125" i="6" s="1"/>
  <c r="G1125" i="3"/>
  <c r="H1125" i="4" s="1"/>
  <c r="E1125" i="6" s="1"/>
  <c r="K1134" i="2"/>
  <c r="J1134" i="4"/>
  <c r="G1134" i="6" s="1"/>
  <c r="G1134" i="3"/>
  <c r="H1134" i="4" s="1"/>
  <c r="E1134" i="6" s="1"/>
  <c r="K1141" i="2"/>
  <c r="J1141" i="4"/>
  <c r="G1141" i="6" s="1"/>
  <c r="G1141" i="3"/>
  <c r="H1141" i="4" s="1"/>
  <c r="E1141" i="6" s="1"/>
  <c r="K1150" i="2"/>
  <c r="J1150" i="4"/>
  <c r="G1150" i="6" s="1"/>
  <c r="G1150" i="3"/>
  <c r="H1150" i="4" s="1"/>
  <c r="E1150" i="6" s="1"/>
  <c r="K1164" i="2"/>
  <c r="J1164" i="4"/>
  <c r="G1164" i="6" s="1"/>
  <c r="G1164" i="3"/>
  <c r="H1164" i="4" s="1"/>
  <c r="E1164" i="6" s="1"/>
  <c r="K1172" i="2"/>
  <c r="G1172" i="3"/>
  <c r="H1172" i="4" s="1"/>
  <c r="E1172" i="6" s="1"/>
  <c r="J1172" i="4"/>
  <c r="G1172" i="6" s="1"/>
  <c r="K1179" i="2"/>
  <c r="J1179" i="4"/>
  <c r="G1179" i="6" s="1"/>
  <c r="G1179" i="3"/>
  <c r="H1179" i="4" s="1"/>
  <c r="E1179" i="6" s="1"/>
  <c r="K1191" i="2"/>
  <c r="J1191" i="4"/>
  <c r="G1191" i="6" s="1"/>
  <c r="G1191" i="3"/>
  <c r="H1191" i="4" s="1"/>
  <c r="E1191" i="6" s="1"/>
  <c r="K1202" i="2"/>
  <c r="J1202" i="4"/>
  <c r="G1202" i="6" s="1"/>
  <c r="G1202" i="3"/>
  <c r="H1202" i="4" s="1"/>
  <c r="E1202" i="6" s="1"/>
  <c r="K1207" i="2"/>
  <c r="J1207" i="4"/>
  <c r="G1207" i="6" s="1"/>
  <c r="G1207" i="3"/>
  <c r="H1207" i="4" s="1"/>
  <c r="E1207" i="6" s="1"/>
  <c r="K1214" i="2"/>
  <c r="J1214" i="4"/>
  <c r="G1214" i="6" s="1"/>
  <c r="G1214" i="3"/>
  <c r="H1214" i="4" s="1"/>
  <c r="E1214" i="6" s="1"/>
  <c r="K1220" i="2"/>
  <c r="J1220" i="4"/>
  <c r="G1220" i="6" s="1"/>
  <c r="G1220" i="3"/>
  <c r="H1220" i="4" s="1"/>
  <c r="E1220" i="6" s="1"/>
  <c r="K1227" i="2"/>
  <c r="J1227" i="4"/>
  <c r="G1227" i="6" s="1"/>
  <c r="G1227" i="3"/>
  <c r="H1227" i="4" s="1"/>
  <c r="E1227" i="6" s="1"/>
  <c r="K1242" i="2"/>
  <c r="J1242" i="4"/>
  <c r="G1242" i="6" s="1"/>
  <c r="G1242" i="3"/>
  <c r="H1242" i="4" s="1"/>
  <c r="E1242" i="6" s="1"/>
  <c r="K1247" i="2"/>
  <c r="J1247" i="4"/>
  <c r="G1247" i="6" s="1"/>
  <c r="G1247" i="3"/>
  <c r="H1247" i="4" s="1"/>
  <c r="E1247" i="6" s="1"/>
  <c r="K1254" i="2"/>
  <c r="J1254" i="4"/>
  <c r="G1254" i="6" s="1"/>
  <c r="G1254" i="3"/>
  <c r="H1254" i="4" s="1"/>
  <c r="E1254" i="6" s="1"/>
  <c r="K1261" i="2"/>
  <c r="J1261" i="4"/>
  <c r="G1261" i="6" s="1"/>
  <c r="G1261" i="3"/>
  <c r="H1261" i="4" s="1"/>
  <c r="E1261" i="6" s="1"/>
  <c r="K1266" i="2"/>
  <c r="J1266" i="4"/>
  <c r="G1266" i="6" s="1"/>
  <c r="G1266" i="3"/>
  <c r="H1266" i="4" s="1"/>
  <c r="E1266" i="6" s="1"/>
  <c r="K1276" i="2"/>
  <c r="J1276" i="4"/>
  <c r="G1276" i="6" s="1"/>
  <c r="G1276" i="3"/>
  <c r="H1276" i="4" s="1"/>
  <c r="E1276" i="6" s="1"/>
  <c r="K1282" i="2"/>
  <c r="J1282" i="4"/>
  <c r="G1282" i="6" s="1"/>
  <c r="G1282" i="3"/>
  <c r="H1282" i="4" s="1"/>
  <c r="E1282" i="6" s="1"/>
  <c r="K1289" i="2"/>
  <c r="J1289" i="4"/>
  <c r="G1289" i="6" s="1"/>
  <c r="G1289" i="3"/>
  <c r="H1289" i="4" s="1"/>
  <c r="E1289" i="6" s="1"/>
  <c r="K1295" i="2"/>
  <c r="J1295" i="4"/>
  <c r="G1295" i="6" s="1"/>
  <c r="G1295" i="3"/>
  <c r="H1295" i="4" s="1"/>
  <c r="E1295" i="6" s="1"/>
  <c r="K1304" i="2"/>
  <c r="J1304" i="4"/>
  <c r="G1304" i="6" s="1"/>
  <c r="G1304" i="3"/>
  <c r="H1304" i="4" s="1"/>
  <c r="E1304" i="6" s="1"/>
  <c r="K1315" i="2"/>
  <c r="J1315" i="4"/>
  <c r="G1315" i="6" s="1"/>
  <c r="G1315" i="3"/>
  <c r="H1315" i="4" s="1"/>
  <c r="E1315" i="6" s="1"/>
  <c r="K1321" i="2"/>
  <c r="J1321" i="4"/>
  <c r="G1321" i="6" s="1"/>
  <c r="G1321" i="3"/>
  <c r="H1321" i="4" s="1"/>
  <c r="E1321" i="6" s="1"/>
  <c r="K1326" i="2"/>
  <c r="J1326" i="4"/>
  <c r="G1326" i="6" s="1"/>
  <c r="G1326" i="3"/>
  <c r="H1326" i="4" s="1"/>
  <c r="E1326" i="6" s="1"/>
  <c r="K1331" i="2"/>
  <c r="J1331" i="4"/>
  <c r="G1331" i="6" s="1"/>
  <c r="G1331" i="3"/>
  <c r="H1331" i="4" s="1"/>
  <c r="E1331" i="6" s="1"/>
  <c r="K1340" i="2"/>
  <c r="J1340" i="4"/>
  <c r="G1340" i="6" s="1"/>
  <c r="G1340" i="3"/>
  <c r="H1340" i="4" s="1"/>
  <c r="E1340" i="6" s="1"/>
  <c r="K1345" i="2"/>
  <c r="J1345" i="4"/>
  <c r="G1345" i="6" s="1"/>
  <c r="G1345" i="3"/>
  <c r="H1345" i="4" s="1"/>
  <c r="E1345" i="6" s="1"/>
  <c r="K1354" i="2"/>
  <c r="J1354" i="4"/>
  <c r="G1354" i="6" s="1"/>
  <c r="G1354" i="3"/>
  <c r="H1354" i="4" s="1"/>
  <c r="E1354" i="6" s="1"/>
  <c r="K1363" i="2"/>
  <c r="J1363" i="4"/>
  <c r="G1363" i="6" s="1"/>
  <c r="G1363" i="3"/>
  <c r="H1363" i="4" s="1"/>
  <c r="E1363" i="6" s="1"/>
  <c r="K1374" i="2"/>
  <c r="J1374" i="4"/>
  <c r="G1374" i="6" s="1"/>
  <c r="G1374" i="3"/>
  <c r="H1374" i="4" s="1"/>
  <c r="E1374" i="6" s="1"/>
  <c r="K1383" i="2"/>
  <c r="J1383" i="4"/>
  <c r="G1383" i="6" s="1"/>
  <c r="G1383" i="3"/>
  <c r="H1383" i="4" s="1"/>
  <c r="E1383" i="6" s="1"/>
  <c r="K1390" i="2"/>
  <c r="J1390" i="4"/>
  <c r="G1390" i="6" s="1"/>
  <c r="G1390" i="3"/>
  <c r="H1390" i="4" s="1"/>
  <c r="E1390" i="6" s="1"/>
  <c r="K1398" i="2"/>
  <c r="J1398" i="4"/>
  <c r="G1398" i="6" s="1"/>
  <c r="G1398" i="3"/>
  <c r="H1398" i="4" s="1"/>
  <c r="E1398" i="6" s="1"/>
  <c r="K1402" i="2"/>
  <c r="J1402" i="4"/>
  <c r="G1402" i="6" s="1"/>
  <c r="G1402" i="3"/>
  <c r="H1402" i="4" s="1"/>
  <c r="E1402" i="6" s="1"/>
  <c r="K1416" i="2"/>
  <c r="J1416" i="4"/>
  <c r="G1416" i="6" s="1"/>
  <c r="G1416" i="3"/>
  <c r="H1416" i="4" s="1"/>
  <c r="E1416" i="6" s="1"/>
  <c r="K1423" i="2"/>
  <c r="J1423" i="4"/>
  <c r="G1423" i="6" s="1"/>
  <c r="G1423" i="3"/>
  <c r="H1423" i="4" s="1"/>
  <c r="E1423" i="6" s="1"/>
  <c r="K1430" i="2"/>
  <c r="J1430" i="4"/>
  <c r="G1430" i="6" s="1"/>
  <c r="G1430" i="3"/>
  <c r="H1430" i="4" s="1"/>
  <c r="E1430" i="6" s="1"/>
  <c r="K1436" i="2"/>
  <c r="J1436" i="4"/>
  <c r="G1436" i="6" s="1"/>
  <c r="G1436" i="3"/>
  <c r="H1436" i="4" s="1"/>
  <c r="E1436" i="6" s="1"/>
  <c r="K1442" i="2"/>
  <c r="J1442" i="4"/>
  <c r="G1442" i="6" s="1"/>
  <c r="G1442" i="3"/>
  <c r="H1442" i="4" s="1"/>
  <c r="E1442" i="6" s="1"/>
  <c r="K1458" i="2"/>
  <c r="J1458" i="4"/>
  <c r="G1458" i="6" s="1"/>
  <c r="G1458" i="3"/>
  <c r="H1458" i="4" s="1"/>
  <c r="E1458" i="6" s="1"/>
  <c r="K1479" i="2"/>
  <c r="J1479" i="4"/>
  <c r="G1479" i="6" s="1"/>
  <c r="G1479" i="3"/>
  <c r="H1479" i="4" s="1"/>
  <c r="E1479" i="6" s="1"/>
  <c r="K1485" i="2"/>
  <c r="J1485" i="4"/>
  <c r="G1485" i="6" s="1"/>
  <c r="G1485" i="3"/>
  <c r="H1485" i="4" s="1"/>
  <c r="E1485" i="6" s="1"/>
  <c r="K1495" i="2"/>
  <c r="J1495" i="4"/>
  <c r="G1495" i="6" s="1"/>
  <c r="G1495" i="3"/>
  <c r="H1495" i="4" s="1"/>
  <c r="E1495" i="6" s="1"/>
  <c r="K1505" i="2"/>
  <c r="J1505" i="4"/>
  <c r="G1505" i="6" s="1"/>
  <c r="G1505" i="3"/>
  <c r="H1505" i="4" s="1"/>
  <c r="E1505" i="6" s="1"/>
  <c r="K1513" i="2"/>
  <c r="J1513" i="4"/>
  <c r="G1513" i="6" s="1"/>
  <c r="G1513" i="3"/>
  <c r="H1513" i="4" s="1"/>
  <c r="E1513" i="6" s="1"/>
  <c r="K1527" i="2"/>
  <c r="J1527" i="4"/>
  <c r="G1527" i="6" s="1"/>
  <c r="G1527" i="3"/>
  <c r="H1527" i="4" s="1"/>
  <c r="E1527" i="6" s="1"/>
  <c r="K1542" i="2"/>
  <c r="J1542" i="4"/>
  <c r="G1542" i="6" s="1"/>
  <c r="G1542" i="3"/>
  <c r="H1542" i="4" s="1"/>
  <c r="E1542" i="6" s="1"/>
  <c r="K1548" i="2"/>
  <c r="J1548" i="4"/>
  <c r="G1548" i="6" s="1"/>
  <c r="G1548" i="3"/>
  <c r="H1548" i="4" s="1"/>
  <c r="E1548" i="6" s="1"/>
  <c r="K1560" i="2"/>
  <c r="J1560" i="4"/>
  <c r="G1560" i="6" s="1"/>
  <c r="G1560" i="3"/>
  <c r="H1560" i="4" s="1"/>
  <c r="E1560" i="6" s="1"/>
  <c r="K1569" i="2"/>
  <c r="J1569" i="4"/>
  <c r="G1569" i="6" s="1"/>
  <c r="G1569" i="3"/>
  <c r="H1569" i="4" s="1"/>
  <c r="E1569" i="6" s="1"/>
  <c r="K1581" i="2"/>
  <c r="J1581" i="4"/>
  <c r="G1581" i="6" s="1"/>
  <c r="G1581" i="3"/>
  <c r="H1581" i="4" s="1"/>
  <c r="E1581" i="6" s="1"/>
  <c r="K1590" i="2"/>
  <c r="J1590" i="4"/>
  <c r="G1590" i="6" s="1"/>
  <c r="G1590" i="3"/>
  <c r="H1590" i="4" s="1"/>
  <c r="E1590" i="6" s="1"/>
  <c r="K1595" i="2"/>
  <c r="J1595" i="4"/>
  <c r="G1595" i="6" s="1"/>
  <c r="G1595" i="3"/>
  <c r="H1595" i="4" s="1"/>
  <c r="E1595" i="6" s="1"/>
  <c r="K1601" i="2"/>
  <c r="J1601" i="4"/>
  <c r="G1601" i="6" s="1"/>
  <c r="G1601" i="3"/>
  <c r="H1601" i="4" s="1"/>
  <c r="E1601" i="6" s="1"/>
  <c r="K1617" i="2"/>
  <c r="J1617" i="4"/>
  <c r="G1617" i="6" s="1"/>
  <c r="G1617" i="3"/>
  <c r="H1617" i="4" s="1"/>
  <c r="E1617" i="6" s="1"/>
  <c r="K1627" i="2"/>
  <c r="J1627" i="4"/>
  <c r="G1627" i="6" s="1"/>
  <c r="G1627" i="3"/>
  <c r="H1627" i="4" s="1"/>
  <c r="E1627" i="6" s="1"/>
  <c r="K1635" i="2"/>
  <c r="J1635" i="4"/>
  <c r="G1635" i="6" s="1"/>
  <c r="G1635" i="3"/>
  <c r="H1635" i="4" s="1"/>
  <c r="E1635" i="6" s="1"/>
  <c r="K1644" i="2"/>
  <c r="J1644" i="4"/>
  <c r="G1644" i="6" s="1"/>
  <c r="G1644" i="3"/>
  <c r="H1644" i="4" s="1"/>
  <c r="E1644" i="6" s="1"/>
  <c r="K1649" i="2"/>
  <c r="J1649" i="4"/>
  <c r="G1649" i="6" s="1"/>
  <c r="G1649" i="3"/>
  <c r="H1649" i="4" s="1"/>
  <c r="E1649" i="6" s="1"/>
  <c r="K1656" i="2"/>
  <c r="J1656" i="4"/>
  <c r="G1656" i="6" s="1"/>
  <c r="G1656" i="3"/>
  <c r="H1656" i="4" s="1"/>
  <c r="E1656" i="6" s="1"/>
  <c r="K1662" i="2"/>
  <c r="J1662" i="4"/>
  <c r="G1662" i="6" s="1"/>
  <c r="G1662" i="3"/>
  <c r="H1662" i="4" s="1"/>
  <c r="E1662" i="6" s="1"/>
  <c r="K1671" i="2"/>
  <c r="J1671" i="4"/>
  <c r="G1671" i="6" s="1"/>
  <c r="G1671" i="3"/>
  <c r="H1671" i="4" s="1"/>
  <c r="E1671" i="6" s="1"/>
  <c r="K1675" i="2"/>
  <c r="J1675" i="4"/>
  <c r="G1675" i="6" s="1"/>
  <c r="G1675" i="3"/>
  <c r="H1675" i="4" s="1"/>
  <c r="E1675" i="6" s="1"/>
  <c r="K1682" i="2"/>
  <c r="J1682" i="4"/>
  <c r="G1682" i="6" s="1"/>
  <c r="G1682" i="3"/>
  <c r="H1682" i="4" s="1"/>
  <c r="E1682" i="6" s="1"/>
  <c r="K1690" i="2"/>
  <c r="J1690" i="4"/>
  <c r="G1690" i="6" s="1"/>
  <c r="G1690" i="3"/>
  <c r="H1690" i="4" s="1"/>
  <c r="E1690" i="6" s="1"/>
  <c r="K1698" i="2"/>
  <c r="J1698" i="4"/>
  <c r="G1698" i="6" s="1"/>
  <c r="G1698" i="3"/>
  <c r="H1698" i="4" s="1"/>
  <c r="E1698" i="6" s="1"/>
  <c r="K1704" i="2"/>
  <c r="J1704" i="4"/>
  <c r="G1704" i="6" s="1"/>
  <c r="G1704" i="3"/>
  <c r="H1704" i="4" s="1"/>
  <c r="E1704" i="6" s="1"/>
  <c r="K1716" i="2"/>
  <c r="J1716" i="4"/>
  <c r="G1716" i="6" s="1"/>
  <c r="G1716" i="3"/>
  <c r="H1716" i="4" s="1"/>
  <c r="E1716" i="6" s="1"/>
  <c r="K1723" i="2"/>
  <c r="J1723" i="4"/>
  <c r="G1723" i="6" s="1"/>
  <c r="G1723" i="3"/>
  <c r="H1723" i="4" s="1"/>
  <c r="E1723" i="6" s="1"/>
  <c r="K1734" i="2"/>
  <c r="J1734" i="4"/>
  <c r="G1734" i="6" s="1"/>
  <c r="G1734" i="3"/>
  <c r="H1734" i="4" s="1"/>
  <c r="E1734" i="6" s="1"/>
  <c r="K1743" i="2"/>
  <c r="J1743" i="4"/>
  <c r="G1743" i="6" s="1"/>
  <c r="G1743" i="3"/>
  <c r="H1743" i="4" s="1"/>
  <c r="E1743" i="6" s="1"/>
  <c r="K1748" i="2"/>
  <c r="G1748" i="3"/>
  <c r="H1748" i="4" s="1"/>
  <c r="E1748" i="6" s="1"/>
  <c r="J1748" i="4"/>
  <c r="G1748" i="6" s="1"/>
  <c r="K1761" i="2"/>
  <c r="J1761" i="4"/>
  <c r="G1761" i="6" s="1"/>
  <c r="G1761" i="3"/>
  <c r="H1761" i="4" s="1"/>
  <c r="E1761" i="6" s="1"/>
  <c r="K1766" i="2"/>
  <c r="J1766" i="4"/>
  <c r="G1766" i="6" s="1"/>
  <c r="G1766" i="3"/>
  <c r="H1766" i="4" s="1"/>
  <c r="E1766" i="6" s="1"/>
  <c r="K1772" i="2"/>
  <c r="J1772" i="4"/>
  <c r="G1772" i="6" s="1"/>
  <c r="G1772" i="3"/>
  <c r="H1772" i="4" s="1"/>
  <c r="E1772" i="6" s="1"/>
  <c r="K1782" i="2"/>
  <c r="J1782" i="4"/>
  <c r="G1782" i="6" s="1"/>
  <c r="G1782" i="3"/>
  <c r="H1782" i="4" s="1"/>
  <c r="E1782" i="6" s="1"/>
  <c r="K1787" i="2"/>
  <c r="J1787" i="4"/>
  <c r="G1787" i="6" s="1"/>
  <c r="G1787" i="3"/>
  <c r="H1787" i="4" s="1"/>
  <c r="E1787" i="6" s="1"/>
  <c r="K1799" i="2"/>
  <c r="J1799" i="4"/>
  <c r="G1799" i="6" s="1"/>
  <c r="G1799" i="3"/>
  <c r="H1799" i="4" s="1"/>
  <c r="E1799" i="6" s="1"/>
  <c r="K1805" i="2"/>
  <c r="J1805" i="4"/>
  <c r="G1805" i="6" s="1"/>
  <c r="G1805" i="3"/>
  <c r="H1805" i="4" s="1"/>
  <c r="E1805" i="6" s="1"/>
  <c r="K1811" i="2"/>
  <c r="J1811" i="4"/>
  <c r="G1811" i="6" s="1"/>
  <c r="G1811" i="3"/>
  <c r="H1811" i="4" s="1"/>
  <c r="E1811" i="6" s="1"/>
  <c r="K1820" i="2"/>
  <c r="J1820" i="4"/>
  <c r="G1820" i="6" s="1"/>
  <c r="G1820" i="3"/>
  <c r="H1820" i="4" s="1"/>
  <c r="E1820" i="6" s="1"/>
  <c r="K1826" i="2"/>
  <c r="J1826" i="4"/>
  <c r="G1826" i="6" s="1"/>
  <c r="G1826" i="3"/>
  <c r="H1826" i="4" s="1"/>
  <c r="E1826" i="6" s="1"/>
  <c r="K1836" i="2"/>
  <c r="J1836" i="4"/>
  <c r="G1836" i="6" s="1"/>
  <c r="G1836" i="3"/>
  <c r="H1836" i="4" s="1"/>
  <c r="E1836" i="6" s="1"/>
  <c r="K1848" i="2"/>
  <c r="J1848" i="4"/>
  <c r="G1848" i="6" s="1"/>
  <c r="G1848" i="3"/>
  <c r="H1848" i="4" s="1"/>
  <c r="E1848" i="6" s="1"/>
  <c r="K1855" i="2"/>
  <c r="J1855" i="4"/>
  <c r="G1855" i="6" s="1"/>
  <c r="G1855" i="3"/>
  <c r="H1855" i="4" s="1"/>
  <c r="E1855" i="6" s="1"/>
  <c r="K1865" i="2"/>
  <c r="J1865" i="4"/>
  <c r="G1865" i="6" s="1"/>
  <c r="G1865" i="3"/>
  <c r="H1865" i="4" s="1"/>
  <c r="E1865" i="6" s="1"/>
  <c r="K1871" i="2"/>
  <c r="J1871" i="4"/>
  <c r="G1871" i="6" s="1"/>
  <c r="G1871" i="3"/>
  <c r="H1871" i="4" s="1"/>
  <c r="E1871" i="6" s="1"/>
  <c r="K1880" i="2"/>
  <c r="J1880" i="4"/>
  <c r="G1880" i="6" s="1"/>
  <c r="G1880" i="3"/>
  <c r="H1880" i="4" s="1"/>
  <c r="E1880" i="6" s="1"/>
  <c r="K1890" i="2"/>
  <c r="J1890" i="4"/>
  <c r="G1890" i="6" s="1"/>
  <c r="G1890" i="3"/>
  <c r="H1890" i="4" s="1"/>
  <c r="E1890" i="6" s="1"/>
  <c r="K1903" i="2"/>
  <c r="J1903" i="4"/>
  <c r="G1903" i="6" s="1"/>
  <c r="G1903" i="3"/>
  <c r="H1903" i="4" s="1"/>
  <c r="E1903" i="6" s="1"/>
  <c r="K1914" i="2"/>
  <c r="J1914" i="4"/>
  <c r="G1914" i="6" s="1"/>
  <c r="G1914" i="3"/>
  <c r="H1914" i="4" s="1"/>
  <c r="E1914" i="6" s="1"/>
  <c r="K1927" i="2"/>
  <c r="J1927" i="4"/>
  <c r="G1927" i="6" s="1"/>
  <c r="G1927" i="3"/>
  <c r="H1927" i="4" s="1"/>
  <c r="E1927" i="6" s="1"/>
  <c r="K1936" i="2"/>
  <c r="J1936" i="4"/>
  <c r="G1936" i="6" s="1"/>
  <c r="G1936" i="3"/>
  <c r="H1936" i="4" s="1"/>
  <c r="E1936" i="6" s="1"/>
  <c r="K1946" i="2"/>
  <c r="J1946" i="4"/>
  <c r="G1946" i="6" s="1"/>
  <c r="G1946" i="3"/>
  <c r="H1946" i="4" s="1"/>
  <c r="E1946" i="6" s="1"/>
  <c r="K1952" i="2"/>
  <c r="J1952" i="4"/>
  <c r="G1952" i="6" s="1"/>
  <c r="G1952" i="3"/>
  <c r="H1952" i="4" s="1"/>
  <c r="E1952" i="6" s="1"/>
  <c r="K1958" i="2"/>
  <c r="J1958" i="4"/>
  <c r="G1958" i="6" s="1"/>
  <c r="G1958" i="3"/>
  <c r="H1958" i="4" s="1"/>
  <c r="E1958" i="6" s="1"/>
  <c r="K1967" i="2"/>
  <c r="J1967" i="4"/>
  <c r="G1967" i="6" s="1"/>
  <c r="G1967" i="3"/>
  <c r="H1967" i="4" s="1"/>
  <c r="E1967" i="6" s="1"/>
  <c r="K1977" i="2"/>
  <c r="J1977" i="4"/>
  <c r="G1977" i="6" s="1"/>
  <c r="G1977" i="3"/>
  <c r="H1977" i="4" s="1"/>
  <c r="E1977" i="6" s="1"/>
  <c r="K1989" i="2"/>
  <c r="J1989" i="4"/>
  <c r="G1989" i="6" s="1"/>
  <c r="G1989" i="3"/>
  <c r="H1989" i="4" s="1"/>
  <c r="E1989" i="6" s="1"/>
  <c r="K1995" i="2"/>
  <c r="J1995" i="4"/>
  <c r="G1995" i="6" s="1"/>
  <c r="G1995" i="3"/>
  <c r="H1995" i="4" s="1"/>
  <c r="E1995" i="6" s="1"/>
  <c r="K2001" i="2"/>
  <c r="J2001" i="4"/>
  <c r="G2001" i="6" s="1"/>
  <c r="G2001" i="3"/>
  <c r="H2001" i="4" s="1"/>
  <c r="E2001" i="6" s="1"/>
  <c r="K2007" i="2"/>
  <c r="J2007" i="4"/>
  <c r="G2007" i="6" s="1"/>
  <c r="G2007" i="3"/>
  <c r="H2007" i="4" s="1"/>
  <c r="E2007" i="6" s="1"/>
  <c r="K2013" i="2"/>
  <c r="J2013" i="4"/>
  <c r="G2013" i="6" s="1"/>
  <c r="G2013" i="3"/>
  <c r="H2013" i="4" s="1"/>
  <c r="E2013" i="6" s="1"/>
  <c r="K2024" i="2"/>
  <c r="J2024" i="4"/>
  <c r="G2024" i="6" s="1"/>
  <c r="G2024" i="3"/>
  <c r="H2024" i="4" s="1"/>
  <c r="E2024" i="6" s="1"/>
  <c r="K2034" i="2"/>
  <c r="J2034" i="4"/>
  <c r="G2034" i="6" s="1"/>
  <c r="G2034" i="3"/>
  <c r="H2034" i="4" s="1"/>
  <c r="E2034" i="6" s="1"/>
  <c r="K2041" i="2"/>
  <c r="J2041" i="4"/>
  <c r="G2041" i="6" s="1"/>
  <c r="G2041" i="3"/>
  <c r="H2041" i="4" s="1"/>
  <c r="E2041" i="6" s="1"/>
  <c r="K2047" i="2"/>
  <c r="J2047" i="4"/>
  <c r="G2047" i="6" s="1"/>
  <c r="G2047" i="3"/>
  <c r="H2047" i="4" s="1"/>
  <c r="E2047" i="6" s="1"/>
  <c r="K2060" i="2"/>
  <c r="J2060" i="4"/>
  <c r="G2060" i="6" s="1"/>
  <c r="G2060" i="3"/>
  <c r="H2060" i="4" s="1"/>
  <c r="E2060" i="6" s="1"/>
  <c r="K2066" i="2"/>
  <c r="J2066" i="4"/>
  <c r="G2066" i="6" s="1"/>
  <c r="G2066" i="3"/>
  <c r="H2066" i="4" s="1"/>
  <c r="E2066" i="6" s="1"/>
  <c r="K2073" i="2"/>
  <c r="J2073" i="4"/>
  <c r="G2073" i="6" s="1"/>
  <c r="G2073" i="3"/>
  <c r="H2073" i="4" s="1"/>
  <c r="E2073" i="6" s="1"/>
  <c r="K2081" i="2"/>
  <c r="J2081" i="4"/>
  <c r="G2081" i="6" s="1"/>
  <c r="G2081" i="3"/>
  <c r="H2081" i="4" s="1"/>
  <c r="E2081" i="6" s="1"/>
  <c r="K2087" i="2"/>
  <c r="J2087" i="4"/>
  <c r="G2087" i="6" s="1"/>
  <c r="G2087" i="3"/>
  <c r="H2087" i="4" s="1"/>
  <c r="E2087" i="6" s="1"/>
  <c r="K2142" i="2"/>
  <c r="J2142" i="4"/>
  <c r="G2142" i="6" s="1"/>
  <c r="G2142" i="3"/>
  <c r="H2142" i="4" s="1"/>
  <c r="E2142" i="6" s="1"/>
  <c r="K2154" i="2"/>
  <c r="J2154" i="4"/>
  <c r="G2154" i="6" s="1"/>
  <c r="G2154" i="3"/>
  <c r="H2154" i="4" s="1"/>
  <c r="E2154" i="6" s="1"/>
  <c r="K196" i="2"/>
  <c r="G196" i="3"/>
  <c r="H196" i="4" s="1"/>
  <c r="E196" i="6" s="1"/>
  <c r="J196" i="4"/>
  <c r="G196" i="6" s="1"/>
  <c r="K2190" i="2"/>
  <c r="J2190" i="4"/>
  <c r="G2190" i="6" s="1"/>
  <c r="G2190" i="3"/>
  <c r="H2190" i="4" s="1"/>
  <c r="E2190" i="6" s="1"/>
  <c r="K198" i="2"/>
  <c r="J198" i="4"/>
  <c r="G198" i="6" s="1"/>
  <c r="G198" i="3"/>
  <c r="H198" i="4" s="1"/>
  <c r="E198" i="6" s="1"/>
  <c r="K122" i="2"/>
  <c r="J122" i="4"/>
  <c r="G122" i="6" s="1"/>
  <c r="G122" i="3"/>
  <c r="H122" i="4" s="1"/>
  <c r="E122" i="6" s="1"/>
  <c r="K138" i="2"/>
  <c r="J138" i="4"/>
  <c r="G138" i="6" s="1"/>
  <c r="G138" i="3"/>
  <c r="H138" i="4" s="1"/>
  <c r="E138" i="6" s="1"/>
  <c r="K154" i="2"/>
  <c r="J154" i="4"/>
  <c r="G154" i="6" s="1"/>
  <c r="G154" i="3"/>
  <c r="H154" i="4" s="1"/>
  <c r="E154" i="6" s="1"/>
  <c r="K170" i="2"/>
  <c r="J170" i="4"/>
  <c r="G170" i="6" s="1"/>
  <c r="G170" i="3"/>
  <c r="H170" i="4" s="1"/>
  <c r="E170" i="6" s="1"/>
  <c r="K186" i="2"/>
  <c r="J186" i="4"/>
  <c r="G186" i="6" s="1"/>
  <c r="G186" i="3"/>
  <c r="H186" i="4" s="1"/>
  <c r="E186" i="6" s="1"/>
  <c r="K1828" i="2"/>
  <c r="G1828" i="3"/>
  <c r="H1828" i="4" s="1"/>
  <c r="E1828" i="6" s="1"/>
  <c r="J1828" i="4"/>
  <c r="G1828" i="6" s="1"/>
  <c r="K1832" i="2"/>
  <c r="J1832" i="4"/>
  <c r="G1832" i="6" s="1"/>
  <c r="G1832" i="3"/>
  <c r="H1832" i="4" s="1"/>
  <c r="E1832" i="6" s="1"/>
  <c r="K1843" i="2"/>
  <c r="J1843" i="4"/>
  <c r="G1843" i="6" s="1"/>
  <c r="G1843" i="3"/>
  <c r="H1843" i="4" s="1"/>
  <c r="E1843" i="6" s="1"/>
  <c r="K1849" i="2"/>
  <c r="J1849" i="4"/>
  <c r="G1849" i="6" s="1"/>
  <c r="G1849" i="3"/>
  <c r="H1849" i="4" s="1"/>
  <c r="E1849" i="6" s="1"/>
  <c r="K1858" i="2"/>
  <c r="J1858" i="4"/>
  <c r="G1858" i="6" s="1"/>
  <c r="G1858" i="3"/>
  <c r="H1858" i="4" s="1"/>
  <c r="E1858" i="6" s="1"/>
  <c r="K1864" i="2"/>
  <c r="J1864" i="4"/>
  <c r="G1864" i="6" s="1"/>
  <c r="G1864" i="3"/>
  <c r="H1864" i="4" s="1"/>
  <c r="E1864" i="6" s="1"/>
  <c r="K1874" i="2"/>
  <c r="J1874" i="4"/>
  <c r="G1874" i="6" s="1"/>
  <c r="G1874" i="3"/>
  <c r="H1874" i="4" s="1"/>
  <c r="E1874" i="6" s="1"/>
  <c r="K1882" i="2"/>
  <c r="J1882" i="4"/>
  <c r="G1882" i="6" s="1"/>
  <c r="G1882" i="3"/>
  <c r="H1882" i="4" s="1"/>
  <c r="E1882" i="6" s="1"/>
  <c r="K1891" i="2"/>
  <c r="J1891" i="4"/>
  <c r="G1891" i="6" s="1"/>
  <c r="G1891" i="3"/>
  <c r="H1891" i="4" s="1"/>
  <c r="E1891" i="6" s="1"/>
  <c r="K1896" i="2"/>
  <c r="J1896" i="4"/>
  <c r="G1896" i="6" s="1"/>
  <c r="G1896" i="3"/>
  <c r="H1896" i="4" s="1"/>
  <c r="E1896" i="6" s="1"/>
  <c r="K1901" i="2"/>
  <c r="J1901" i="4"/>
  <c r="G1901" i="6" s="1"/>
  <c r="G1901" i="3"/>
  <c r="H1901" i="4" s="1"/>
  <c r="E1901" i="6" s="1"/>
  <c r="K1909" i="2"/>
  <c r="J1909" i="4"/>
  <c r="G1909" i="6" s="1"/>
  <c r="G1909" i="3"/>
  <c r="H1909" i="4" s="1"/>
  <c r="E1909" i="6" s="1"/>
  <c r="K1915" i="2"/>
  <c r="J1915" i="4"/>
  <c r="G1915" i="6" s="1"/>
  <c r="G1915" i="3"/>
  <c r="H1915" i="4" s="1"/>
  <c r="E1915" i="6" s="1"/>
  <c r="K1920" i="2"/>
  <c r="J1920" i="4"/>
  <c r="G1920" i="6" s="1"/>
  <c r="G1920" i="3"/>
  <c r="H1920" i="4" s="1"/>
  <c r="E1920" i="6" s="1"/>
  <c r="K1930" i="2"/>
  <c r="J1930" i="4"/>
  <c r="G1930" i="6" s="1"/>
  <c r="G1930" i="3"/>
  <c r="H1930" i="4" s="1"/>
  <c r="E1930" i="6" s="1"/>
  <c r="K1937" i="2"/>
  <c r="J1937" i="4"/>
  <c r="G1937" i="6" s="1"/>
  <c r="G1937" i="3"/>
  <c r="H1937" i="4" s="1"/>
  <c r="E1937" i="6" s="1"/>
  <c r="K1943" i="2"/>
  <c r="J1943" i="4"/>
  <c r="G1943" i="6" s="1"/>
  <c r="G1943" i="3"/>
  <c r="H1943" i="4" s="1"/>
  <c r="E1943" i="6" s="1"/>
  <c r="K1954" i="2"/>
  <c r="J1954" i="4"/>
  <c r="G1954" i="6" s="1"/>
  <c r="G1954" i="3"/>
  <c r="H1954" i="4" s="1"/>
  <c r="E1954" i="6" s="1"/>
  <c r="K1962" i="2"/>
  <c r="J1962" i="4"/>
  <c r="G1962" i="6" s="1"/>
  <c r="G1962" i="3"/>
  <c r="H1962" i="4" s="1"/>
  <c r="E1962" i="6" s="1"/>
  <c r="K1974" i="2"/>
  <c r="J1974" i="4"/>
  <c r="G1974" i="6" s="1"/>
  <c r="G1974" i="3"/>
  <c r="H1974" i="4" s="1"/>
  <c r="E1974" i="6" s="1"/>
  <c r="K1979" i="2"/>
  <c r="G1979" i="3"/>
  <c r="H1979" i="4" s="1"/>
  <c r="E1979" i="6" s="1"/>
  <c r="J1979" i="4"/>
  <c r="G1979" i="6" s="1"/>
  <c r="K1984" i="2"/>
  <c r="J1984" i="4"/>
  <c r="G1984" i="6" s="1"/>
  <c r="G1984" i="3"/>
  <c r="H1984" i="4" s="1"/>
  <c r="E1984" i="6" s="1"/>
  <c r="K1994" i="2"/>
  <c r="J1994" i="4"/>
  <c r="G1994" i="6" s="1"/>
  <c r="G1994" i="3"/>
  <c r="H1994" i="4" s="1"/>
  <c r="E1994" i="6" s="1"/>
  <c r="K2005" i="2"/>
  <c r="J2005" i="4"/>
  <c r="G2005" i="6" s="1"/>
  <c r="G2005" i="3"/>
  <c r="H2005" i="4" s="1"/>
  <c r="E2005" i="6" s="1"/>
  <c r="K2018" i="2"/>
  <c r="J2018" i="4"/>
  <c r="G2018" i="6" s="1"/>
  <c r="G2018" i="3"/>
  <c r="H2018" i="4" s="1"/>
  <c r="E2018" i="6" s="1"/>
  <c r="K2025" i="2"/>
  <c r="J2025" i="4"/>
  <c r="G2025" i="6" s="1"/>
  <c r="G2025" i="3"/>
  <c r="H2025" i="4" s="1"/>
  <c r="E2025" i="6" s="1"/>
  <c r="K2031" i="2"/>
  <c r="J2031" i="4"/>
  <c r="G2031" i="6" s="1"/>
  <c r="G2031" i="3"/>
  <c r="H2031" i="4" s="1"/>
  <c r="E2031" i="6" s="1"/>
  <c r="K2037" i="2"/>
  <c r="J2037" i="4"/>
  <c r="G2037" i="6" s="1"/>
  <c r="G2037" i="3"/>
  <c r="H2037" i="4" s="1"/>
  <c r="E2037" i="6" s="1"/>
  <c r="K2050" i="2"/>
  <c r="J2050" i="4"/>
  <c r="G2050" i="6" s="1"/>
  <c r="G2050" i="3"/>
  <c r="H2050" i="4" s="1"/>
  <c r="E2050" i="6" s="1"/>
  <c r="K2057" i="2"/>
  <c r="J2057" i="4"/>
  <c r="G2057" i="6" s="1"/>
  <c r="G2057" i="3"/>
  <c r="H2057" i="4" s="1"/>
  <c r="E2057" i="6" s="1"/>
  <c r="K2068" i="2"/>
  <c r="J2068" i="4"/>
  <c r="G2068" i="6" s="1"/>
  <c r="G2068" i="3"/>
  <c r="H2068" i="4" s="1"/>
  <c r="E2068" i="6" s="1"/>
  <c r="K2075" i="2"/>
  <c r="G2075" i="3"/>
  <c r="H2075" i="4" s="1"/>
  <c r="E2075" i="6" s="1"/>
  <c r="J2075" i="4"/>
  <c r="G2075" i="6" s="1"/>
  <c r="K2086" i="2"/>
  <c r="J2086" i="4"/>
  <c r="G2086" i="6" s="1"/>
  <c r="G2086" i="3"/>
  <c r="H2086" i="4" s="1"/>
  <c r="E2086" i="6" s="1"/>
  <c r="K120" i="2"/>
  <c r="G120" i="3"/>
  <c r="H120" i="4" s="1"/>
  <c r="E120" i="6" s="1"/>
  <c r="J120" i="4"/>
  <c r="G120" i="6" s="1"/>
  <c r="K135" i="2"/>
  <c r="J135" i="4"/>
  <c r="G135" i="6" s="1"/>
  <c r="G135" i="3"/>
  <c r="H135" i="4" s="1"/>
  <c r="E135" i="6" s="1"/>
  <c r="K143" i="2"/>
  <c r="J143" i="4"/>
  <c r="G143" i="6" s="1"/>
  <c r="G143" i="3"/>
  <c r="H143" i="4" s="1"/>
  <c r="E143" i="6" s="1"/>
  <c r="K160" i="2"/>
  <c r="J160" i="4"/>
  <c r="G160" i="6" s="1"/>
  <c r="G160" i="3"/>
  <c r="H160" i="4" s="1"/>
  <c r="E160" i="6" s="1"/>
  <c r="K168" i="2"/>
  <c r="G168" i="3"/>
  <c r="H168" i="4" s="1"/>
  <c r="E168" i="6" s="1"/>
  <c r="J168" i="4"/>
  <c r="G168" i="6" s="1"/>
  <c r="K205" i="2"/>
  <c r="G205" i="3"/>
  <c r="H205" i="4" s="1"/>
  <c r="E205" i="6" s="1"/>
  <c r="J205" i="4"/>
  <c r="G205" i="6" s="1"/>
  <c r="K224" i="2"/>
  <c r="G224" i="3"/>
  <c r="H224" i="4" s="1"/>
  <c r="E224" i="6" s="1"/>
  <c r="J224" i="4"/>
  <c r="G224" i="6" s="1"/>
  <c r="K239" i="2"/>
  <c r="J239" i="4"/>
  <c r="G239" i="6" s="1"/>
  <c r="G239" i="3"/>
  <c r="H239" i="4" s="1"/>
  <c r="E239" i="6" s="1"/>
  <c r="K247" i="2"/>
  <c r="J247" i="4"/>
  <c r="G247" i="6" s="1"/>
  <c r="G247" i="3"/>
  <c r="H247" i="4" s="1"/>
  <c r="E247" i="6" s="1"/>
  <c r="K256" i="2"/>
  <c r="J256" i="4"/>
  <c r="G256" i="6" s="1"/>
  <c r="G256" i="3"/>
  <c r="H256" i="4" s="1"/>
  <c r="E256" i="6" s="1"/>
  <c r="K264" i="2"/>
  <c r="G264" i="3"/>
  <c r="H264" i="4" s="1"/>
  <c r="E264" i="6" s="1"/>
  <c r="J264" i="4"/>
  <c r="G264" i="6" s="1"/>
  <c r="K277" i="2"/>
  <c r="G277" i="3"/>
  <c r="H277" i="4" s="1"/>
  <c r="E277" i="6" s="1"/>
  <c r="J277" i="4"/>
  <c r="G277" i="6" s="1"/>
  <c r="K288" i="2"/>
  <c r="J288" i="4"/>
  <c r="G288" i="6" s="1"/>
  <c r="G288" i="3"/>
  <c r="H288" i="4" s="1"/>
  <c r="E288" i="6" s="1"/>
  <c r="K297" i="2"/>
  <c r="G297" i="3"/>
  <c r="H297" i="4" s="1"/>
  <c r="E297" i="6" s="1"/>
  <c r="J297" i="4"/>
  <c r="G297" i="6" s="1"/>
  <c r="K305" i="2"/>
  <c r="G305" i="3"/>
  <c r="H305" i="4" s="1"/>
  <c r="E305" i="6" s="1"/>
  <c r="J305" i="4"/>
  <c r="G305" i="6" s="1"/>
  <c r="K318" i="2"/>
  <c r="J318" i="4"/>
  <c r="G318" i="6" s="1"/>
  <c r="G318" i="3"/>
  <c r="H318" i="4" s="1"/>
  <c r="E318" i="6" s="1"/>
  <c r="K329" i="2"/>
  <c r="G329" i="3"/>
  <c r="H329" i="4" s="1"/>
  <c r="E329" i="6" s="1"/>
  <c r="J329" i="4"/>
  <c r="G329" i="6" s="1"/>
  <c r="K340" i="2"/>
  <c r="G340" i="3"/>
  <c r="H340" i="4" s="1"/>
  <c r="E340" i="6" s="1"/>
  <c r="J340" i="4"/>
  <c r="G340" i="6" s="1"/>
  <c r="K351" i="2"/>
  <c r="J351" i="4"/>
  <c r="G351" i="6" s="1"/>
  <c r="G351" i="3"/>
  <c r="H351" i="4" s="1"/>
  <c r="E351" i="6" s="1"/>
  <c r="K357" i="2"/>
  <c r="G357" i="3"/>
  <c r="H357" i="4" s="1"/>
  <c r="E357" i="6" s="1"/>
  <c r="J357" i="4"/>
  <c r="G357" i="6" s="1"/>
  <c r="K367" i="2"/>
  <c r="J367" i="4"/>
  <c r="G367" i="6" s="1"/>
  <c r="G367" i="3"/>
  <c r="H367" i="4" s="1"/>
  <c r="E367" i="6" s="1"/>
  <c r="K382" i="2"/>
  <c r="J382" i="4"/>
  <c r="G382" i="6" s="1"/>
  <c r="G382" i="3"/>
  <c r="H382" i="4" s="1"/>
  <c r="E382" i="6" s="1"/>
  <c r="K395" i="2"/>
  <c r="J395" i="4"/>
  <c r="G395" i="6" s="1"/>
  <c r="G395" i="3"/>
  <c r="H395" i="4" s="1"/>
  <c r="E395" i="6" s="1"/>
  <c r="K410" i="2"/>
  <c r="J410" i="4"/>
  <c r="G410" i="6" s="1"/>
  <c r="G410" i="3"/>
  <c r="H410" i="4" s="1"/>
  <c r="E410" i="6" s="1"/>
  <c r="K419" i="2"/>
  <c r="J419" i="4"/>
  <c r="G419" i="6" s="1"/>
  <c r="G419" i="3"/>
  <c r="H419" i="4" s="1"/>
  <c r="E419" i="6" s="1"/>
  <c r="K430" i="2"/>
  <c r="J430" i="4"/>
  <c r="G430" i="6" s="1"/>
  <c r="G430" i="3"/>
  <c r="H430" i="4" s="1"/>
  <c r="E430" i="6" s="1"/>
  <c r="K442" i="2"/>
  <c r="J442" i="4"/>
  <c r="G442" i="6" s="1"/>
  <c r="G442" i="3"/>
  <c r="H442" i="4" s="1"/>
  <c r="E442" i="6" s="1"/>
  <c r="K447" i="2"/>
  <c r="J447" i="4"/>
  <c r="G447" i="6" s="1"/>
  <c r="G447" i="3"/>
  <c r="H447" i="4" s="1"/>
  <c r="E447" i="6" s="1"/>
  <c r="K461" i="2"/>
  <c r="G461" i="3"/>
  <c r="H461" i="4" s="1"/>
  <c r="E461" i="6" s="1"/>
  <c r="J461" i="4"/>
  <c r="G461" i="6" s="1"/>
  <c r="K471" i="2"/>
  <c r="J471" i="4"/>
  <c r="G471" i="6" s="1"/>
  <c r="G471" i="3"/>
  <c r="H471" i="4" s="1"/>
  <c r="E471" i="6" s="1"/>
  <c r="K482" i="2"/>
  <c r="J482" i="4"/>
  <c r="G482" i="6" s="1"/>
  <c r="G482" i="3"/>
  <c r="H482" i="4" s="1"/>
  <c r="E482" i="6" s="1"/>
  <c r="K490" i="2"/>
  <c r="J490" i="4"/>
  <c r="G490" i="6" s="1"/>
  <c r="G490" i="3"/>
  <c r="H490" i="4" s="1"/>
  <c r="E490" i="6" s="1"/>
  <c r="K500" i="2"/>
  <c r="G500" i="3"/>
  <c r="H500" i="4" s="1"/>
  <c r="E500" i="6" s="1"/>
  <c r="J500" i="4"/>
  <c r="G500" i="6" s="1"/>
  <c r="K508" i="2"/>
  <c r="J508" i="4"/>
  <c r="G508" i="6" s="1"/>
  <c r="G508" i="3"/>
  <c r="H508" i="4" s="1"/>
  <c r="E508" i="6" s="1"/>
  <c r="K515" i="2"/>
  <c r="J515" i="4"/>
  <c r="G515" i="6" s="1"/>
  <c r="G515" i="3"/>
  <c r="H515" i="4" s="1"/>
  <c r="E515" i="6" s="1"/>
  <c r="K526" i="2"/>
  <c r="J526" i="4"/>
  <c r="G526" i="6" s="1"/>
  <c r="G526" i="3"/>
  <c r="H526" i="4" s="1"/>
  <c r="E526" i="6" s="1"/>
  <c r="K534" i="2"/>
  <c r="J534" i="4"/>
  <c r="G534" i="6" s="1"/>
  <c r="G534" i="3"/>
  <c r="H534" i="4" s="1"/>
  <c r="E534" i="6" s="1"/>
  <c r="K547" i="2"/>
  <c r="J547" i="4"/>
  <c r="G547" i="6" s="1"/>
  <c r="G547" i="3"/>
  <c r="H547" i="4" s="1"/>
  <c r="E547" i="6" s="1"/>
  <c r="K557" i="2"/>
  <c r="G557" i="3"/>
  <c r="H557" i="4" s="1"/>
  <c r="E557" i="6" s="1"/>
  <c r="J557" i="4"/>
  <c r="G557" i="6" s="1"/>
  <c r="K564" i="2"/>
  <c r="J564" i="4"/>
  <c r="G564" i="6" s="1"/>
  <c r="G564" i="3"/>
  <c r="H564" i="4" s="1"/>
  <c r="E564" i="6" s="1"/>
  <c r="K572" i="2"/>
  <c r="J572" i="4"/>
  <c r="G572" i="6" s="1"/>
  <c r="G572" i="3"/>
  <c r="H572" i="4" s="1"/>
  <c r="E572" i="6" s="1"/>
  <c r="K581" i="2"/>
  <c r="G581" i="3"/>
  <c r="H581" i="4" s="1"/>
  <c r="E581" i="6" s="1"/>
  <c r="J581" i="4"/>
  <c r="G581" i="6" s="1"/>
  <c r="K589" i="2"/>
  <c r="G589" i="3"/>
  <c r="H589" i="4" s="1"/>
  <c r="E589" i="6" s="1"/>
  <c r="J589" i="4"/>
  <c r="G589" i="6" s="1"/>
  <c r="K597" i="2"/>
  <c r="G597" i="3"/>
  <c r="H597" i="4" s="1"/>
  <c r="E597" i="6" s="1"/>
  <c r="J597" i="4"/>
  <c r="G597" i="6" s="1"/>
  <c r="K610" i="2"/>
  <c r="J610" i="4"/>
  <c r="G610" i="6" s="1"/>
  <c r="G610" i="3"/>
  <c r="H610" i="4" s="1"/>
  <c r="E610" i="6" s="1"/>
  <c r="K614" i="2"/>
  <c r="J614" i="4"/>
  <c r="G614" i="6" s="1"/>
  <c r="G614" i="3"/>
  <c r="H614" i="4" s="1"/>
  <c r="E614" i="6" s="1"/>
  <c r="K623" i="2"/>
  <c r="J623" i="4"/>
  <c r="G623" i="6" s="1"/>
  <c r="G623" i="3"/>
  <c r="H623" i="4" s="1"/>
  <c r="E623" i="6" s="1"/>
  <c r="K630" i="2"/>
  <c r="J630" i="4"/>
  <c r="G630" i="6" s="1"/>
  <c r="G630" i="3"/>
  <c r="H630" i="4" s="1"/>
  <c r="E630" i="6" s="1"/>
  <c r="K645" i="2"/>
  <c r="G645" i="3"/>
  <c r="H645" i="4" s="1"/>
  <c r="E645" i="6" s="1"/>
  <c r="J645" i="4"/>
  <c r="G645" i="6" s="1"/>
  <c r="K654" i="2"/>
  <c r="J654" i="4"/>
  <c r="G654" i="6" s="1"/>
  <c r="G654" i="3"/>
  <c r="H654" i="4" s="1"/>
  <c r="E654" i="6" s="1"/>
  <c r="K663" i="2"/>
  <c r="J663" i="4"/>
  <c r="G663" i="6" s="1"/>
  <c r="G663" i="3"/>
  <c r="H663" i="4" s="1"/>
  <c r="E663" i="6" s="1"/>
  <c r="K670" i="2"/>
  <c r="J670" i="4"/>
  <c r="G670" i="6" s="1"/>
  <c r="G670" i="3"/>
  <c r="H670" i="4" s="1"/>
  <c r="E670" i="6" s="1"/>
  <c r="K685" i="2"/>
  <c r="G685" i="3"/>
  <c r="H685" i="4" s="1"/>
  <c r="E685" i="6" s="1"/>
  <c r="J685" i="4"/>
  <c r="G685" i="6" s="1"/>
  <c r="K691" i="2"/>
  <c r="J691" i="4"/>
  <c r="G691" i="6" s="1"/>
  <c r="G691" i="3"/>
  <c r="H691" i="4" s="1"/>
  <c r="E691" i="6" s="1"/>
  <c r="K702" i="2"/>
  <c r="J702" i="4"/>
  <c r="G702" i="6" s="1"/>
  <c r="G702" i="3"/>
  <c r="H702" i="4" s="1"/>
  <c r="E702" i="6" s="1"/>
  <c r="K715" i="2"/>
  <c r="J715" i="4"/>
  <c r="G715" i="6" s="1"/>
  <c r="G715" i="3"/>
  <c r="H715" i="4" s="1"/>
  <c r="E715" i="6" s="1"/>
  <c r="K724" i="2"/>
  <c r="G724" i="3"/>
  <c r="H724" i="4" s="1"/>
  <c r="E724" i="6" s="1"/>
  <c r="J724" i="4"/>
  <c r="G724" i="6" s="1"/>
  <c r="K735" i="2"/>
  <c r="J735" i="4"/>
  <c r="G735" i="6" s="1"/>
  <c r="G735" i="3"/>
  <c r="H735" i="4" s="1"/>
  <c r="E735" i="6" s="1"/>
  <c r="K742" i="2"/>
  <c r="J742" i="4"/>
  <c r="G742" i="6" s="1"/>
  <c r="G742" i="3"/>
  <c r="H742" i="4" s="1"/>
  <c r="E742" i="6" s="1"/>
  <c r="K750" i="2"/>
  <c r="J750" i="4"/>
  <c r="G750" i="6" s="1"/>
  <c r="G750" i="3"/>
  <c r="H750" i="4" s="1"/>
  <c r="E750" i="6" s="1"/>
  <c r="K757" i="2"/>
  <c r="G757" i="3"/>
  <c r="H757" i="4" s="1"/>
  <c r="E757" i="6" s="1"/>
  <c r="J757" i="4"/>
  <c r="G757" i="6" s="1"/>
  <c r="K773" i="2"/>
  <c r="G773" i="3"/>
  <c r="H773" i="4" s="1"/>
  <c r="E773" i="6" s="1"/>
  <c r="J773" i="4"/>
  <c r="G773" i="6" s="1"/>
  <c r="K779" i="2"/>
  <c r="J779" i="4"/>
  <c r="G779" i="6" s="1"/>
  <c r="G779" i="3"/>
  <c r="H779" i="4" s="1"/>
  <c r="E779" i="6" s="1"/>
  <c r="K798" i="2"/>
  <c r="J798" i="4"/>
  <c r="G798" i="6" s="1"/>
  <c r="G798" i="3"/>
  <c r="H798" i="4" s="1"/>
  <c r="E798" i="6" s="1"/>
  <c r="K813" i="2"/>
  <c r="J813" i="4"/>
  <c r="G813" i="6" s="1"/>
  <c r="G813" i="3"/>
  <c r="H813" i="4" s="1"/>
  <c r="E813" i="6" s="1"/>
  <c r="K822" i="2"/>
  <c r="J822" i="4"/>
  <c r="G822" i="6" s="1"/>
  <c r="G822" i="3"/>
  <c r="H822" i="4" s="1"/>
  <c r="E822" i="6" s="1"/>
  <c r="K831" i="2"/>
  <c r="J831" i="4"/>
  <c r="G831" i="6" s="1"/>
  <c r="G831" i="3"/>
  <c r="H831" i="4" s="1"/>
  <c r="E831" i="6" s="1"/>
  <c r="K842" i="2"/>
  <c r="J842" i="4"/>
  <c r="G842" i="6" s="1"/>
  <c r="G842" i="3"/>
  <c r="H842" i="4" s="1"/>
  <c r="E842" i="6" s="1"/>
  <c r="K847" i="2"/>
  <c r="J847" i="4"/>
  <c r="G847" i="6" s="1"/>
  <c r="G847" i="3"/>
  <c r="H847" i="4" s="1"/>
  <c r="E847" i="6" s="1"/>
  <c r="K860" i="2"/>
  <c r="J860" i="4"/>
  <c r="G860" i="6" s="1"/>
  <c r="G860" i="3"/>
  <c r="H860" i="4" s="1"/>
  <c r="E860" i="6" s="1"/>
  <c r="K870" i="2"/>
  <c r="J870" i="4"/>
  <c r="G870" i="6" s="1"/>
  <c r="G870" i="3"/>
  <c r="H870" i="4" s="1"/>
  <c r="E870" i="6" s="1"/>
  <c r="K877" i="2"/>
  <c r="J877" i="4"/>
  <c r="G877" i="6" s="1"/>
  <c r="G877" i="3"/>
  <c r="H877" i="4" s="1"/>
  <c r="E877" i="6" s="1"/>
  <c r="K887" i="2"/>
  <c r="J887" i="4"/>
  <c r="G887" i="6" s="1"/>
  <c r="G887" i="3"/>
  <c r="H887" i="4" s="1"/>
  <c r="E887" i="6" s="1"/>
  <c r="K895" i="2"/>
  <c r="J895" i="4"/>
  <c r="G895" i="6" s="1"/>
  <c r="G895" i="3"/>
  <c r="H895" i="4" s="1"/>
  <c r="E895" i="6" s="1"/>
  <c r="K906" i="2"/>
  <c r="J906" i="4"/>
  <c r="G906" i="6" s="1"/>
  <c r="G906" i="3"/>
  <c r="H906" i="4" s="1"/>
  <c r="E906" i="6" s="1"/>
  <c r="K915" i="2"/>
  <c r="G915" i="3"/>
  <c r="H915" i="4" s="1"/>
  <c r="E915" i="6" s="1"/>
  <c r="J915" i="4"/>
  <c r="G915" i="6" s="1"/>
  <c r="K923" i="2"/>
  <c r="J923" i="4"/>
  <c r="G923" i="6" s="1"/>
  <c r="G923" i="3"/>
  <c r="H923" i="4" s="1"/>
  <c r="E923" i="6" s="1"/>
  <c r="K933" i="2"/>
  <c r="J933" i="4"/>
  <c r="G933" i="6" s="1"/>
  <c r="G933" i="3"/>
  <c r="H933" i="4" s="1"/>
  <c r="E933" i="6" s="1"/>
  <c r="K941" i="2"/>
  <c r="J941" i="4"/>
  <c r="G941" i="6" s="1"/>
  <c r="G941" i="3"/>
  <c r="H941" i="4" s="1"/>
  <c r="E941" i="6" s="1"/>
  <c r="K949" i="2"/>
  <c r="J949" i="4"/>
  <c r="G949" i="6" s="1"/>
  <c r="G949" i="3"/>
  <c r="H949" i="4" s="1"/>
  <c r="E949" i="6" s="1"/>
  <c r="K962" i="2"/>
  <c r="J962" i="4"/>
  <c r="G962" i="6" s="1"/>
  <c r="G962" i="3"/>
  <c r="H962" i="4" s="1"/>
  <c r="E962" i="6" s="1"/>
  <c r="K967" i="2"/>
  <c r="J967" i="4"/>
  <c r="G967" i="6" s="1"/>
  <c r="G967" i="3"/>
  <c r="H967" i="4" s="1"/>
  <c r="E967" i="6" s="1"/>
  <c r="K974" i="2"/>
  <c r="J974" i="4"/>
  <c r="G974" i="6" s="1"/>
  <c r="G974" i="3"/>
  <c r="H974" i="4" s="1"/>
  <c r="E974" i="6" s="1"/>
  <c r="K981" i="2"/>
  <c r="J981" i="4"/>
  <c r="G981" i="6" s="1"/>
  <c r="G981" i="3"/>
  <c r="H981" i="4" s="1"/>
  <c r="E981" i="6" s="1"/>
  <c r="K990" i="2"/>
  <c r="J990" i="4"/>
  <c r="G990" i="6" s="1"/>
  <c r="G990" i="3"/>
  <c r="H990" i="4" s="1"/>
  <c r="E990" i="6" s="1"/>
  <c r="K999" i="2"/>
  <c r="J999" i="4"/>
  <c r="G999" i="6" s="1"/>
  <c r="G999" i="3"/>
  <c r="H999" i="4" s="1"/>
  <c r="E999" i="6" s="1"/>
  <c r="K1012" i="2"/>
  <c r="J1012" i="4"/>
  <c r="G1012" i="6" s="1"/>
  <c r="G1012" i="3"/>
  <c r="H1012" i="4" s="1"/>
  <c r="E1012" i="6" s="1"/>
  <c r="K1020" i="2"/>
  <c r="G1020" i="3"/>
  <c r="H1020" i="4" s="1"/>
  <c r="E1020" i="6" s="1"/>
  <c r="J1020" i="4"/>
  <c r="G1020" i="6" s="1"/>
  <c r="K1030" i="2"/>
  <c r="J1030" i="4"/>
  <c r="G1030" i="6" s="1"/>
  <c r="G1030" i="3"/>
  <c r="H1030" i="4" s="1"/>
  <c r="E1030" i="6" s="1"/>
  <c r="K1039" i="2"/>
  <c r="J1039" i="4"/>
  <c r="G1039" i="6" s="1"/>
  <c r="G1039" i="3"/>
  <c r="H1039" i="4" s="1"/>
  <c r="E1039" i="6" s="1"/>
  <c r="K1051" i="2"/>
  <c r="J1051" i="4"/>
  <c r="G1051" i="6" s="1"/>
  <c r="G1051" i="3"/>
  <c r="H1051" i="4" s="1"/>
  <c r="E1051" i="6" s="1"/>
  <c r="K1058" i="2"/>
  <c r="J1058" i="4"/>
  <c r="G1058" i="6" s="1"/>
  <c r="G1058" i="3"/>
  <c r="H1058" i="4" s="1"/>
  <c r="E1058" i="6" s="1"/>
  <c r="K1069" i="2"/>
  <c r="J1069" i="4"/>
  <c r="G1069" i="6" s="1"/>
  <c r="G1069" i="3"/>
  <c r="H1069" i="4" s="1"/>
  <c r="E1069" i="6" s="1"/>
  <c r="K1078" i="2"/>
  <c r="J1078" i="4"/>
  <c r="G1078" i="6" s="1"/>
  <c r="G1078" i="3"/>
  <c r="H1078" i="4" s="1"/>
  <c r="E1078" i="6" s="1"/>
  <c r="K1086" i="2"/>
  <c r="J1086" i="4"/>
  <c r="G1086" i="6" s="1"/>
  <c r="G1086" i="3"/>
  <c r="H1086" i="4" s="1"/>
  <c r="E1086" i="6" s="1"/>
  <c r="K1098" i="2"/>
  <c r="J1098" i="4"/>
  <c r="G1098" i="6" s="1"/>
  <c r="G1098" i="3"/>
  <c r="H1098" i="4" s="1"/>
  <c r="E1098" i="6" s="1"/>
  <c r="K1110" i="2"/>
  <c r="J1110" i="4"/>
  <c r="G1110" i="6" s="1"/>
  <c r="G1110" i="3"/>
  <c r="H1110" i="4" s="1"/>
  <c r="E1110" i="6" s="1"/>
  <c r="K1122" i="2"/>
  <c r="J1122" i="4"/>
  <c r="G1122" i="6" s="1"/>
  <c r="G1122" i="3"/>
  <c r="H1122" i="4" s="1"/>
  <c r="E1122" i="6" s="1"/>
  <c r="K1130" i="2"/>
  <c r="J1130" i="4"/>
  <c r="G1130" i="6" s="1"/>
  <c r="G1130" i="3"/>
  <c r="H1130" i="4" s="1"/>
  <c r="E1130" i="6" s="1"/>
  <c r="K1135" i="2"/>
  <c r="J1135" i="4"/>
  <c r="G1135" i="6" s="1"/>
  <c r="G1135" i="3"/>
  <c r="H1135" i="4" s="1"/>
  <c r="E1135" i="6" s="1"/>
  <c r="K1143" i="2"/>
  <c r="J1143" i="4"/>
  <c r="G1143" i="6" s="1"/>
  <c r="G1143" i="3"/>
  <c r="H1143" i="4" s="1"/>
  <c r="E1143" i="6" s="1"/>
  <c r="K1156" i="2"/>
  <c r="J1156" i="4"/>
  <c r="G1156" i="6" s="1"/>
  <c r="G1156" i="3"/>
  <c r="H1156" i="4" s="1"/>
  <c r="E1156" i="6" s="1"/>
  <c r="K1166" i="2"/>
  <c r="J1166" i="4"/>
  <c r="G1166" i="6" s="1"/>
  <c r="G1166" i="3"/>
  <c r="H1166" i="4" s="1"/>
  <c r="E1166" i="6" s="1"/>
  <c r="K1174" i="2"/>
  <c r="J1174" i="4"/>
  <c r="G1174" i="6" s="1"/>
  <c r="G1174" i="3"/>
  <c r="H1174" i="4" s="1"/>
  <c r="E1174" i="6" s="1"/>
  <c r="K1182" i="2"/>
  <c r="J1182" i="4"/>
  <c r="G1182" i="6" s="1"/>
  <c r="G1182" i="3"/>
  <c r="H1182" i="4" s="1"/>
  <c r="E1182" i="6" s="1"/>
  <c r="K1196" i="2"/>
  <c r="J1196" i="4"/>
  <c r="G1196" i="6" s="1"/>
  <c r="G1196" i="3"/>
  <c r="H1196" i="4" s="1"/>
  <c r="E1196" i="6" s="1"/>
  <c r="K1203" i="2"/>
  <c r="J1203" i="4"/>
  <c r="G1203" i="6" s="1"/>
  <c r="G1203" i="3"/>
  <c r="H1203" i="4" s="1"/>
  <c r="E1203" i="6" s="1"/>
  <c r="K1210" i="2"/>
  <c r="J1210" i="4"/>
  <c r="G1210" i="6" s="1"/>
  <c r="G1210" i="3"/>
  <c r="H1210" i="4" s="1"/>
  <c r="E1210" i="6" s="1"/>
  <c r="K1215" i="2"/>
  <c r="J1215" i="4"/>
  <c r="G1215" i="6" s="1"/>
  <c r="G1215" i="3"/>
  <c r="H1215" i="4" s="1"/>
  <c r="E1215" i="6" s="1"/>
  <c r="K1221" i="2"/>
  <c r="J1221" i="4"/>
  <c r="G1221" i="6" s="1"/>
  <c r="G1221" i="3"/>
  <c r="H1221" i="4" s="1"/>
  <c r="E1221" i="6" s="1"/>
  <c r="K1231" i="2"/>
  <c r="J1231" i="4"/>
  <c r="G1231" i="6" s="1"/>
  <c r="G1231" i="3"/>
  <c r="H1231" i="4" s="1"/>
  <c r="E1231" i="6" s="1"/>
  <c r="K1243" i="2"/>
  <c r="J1243" i="4"/>
  <c r="G1243" i="6" s="1"/>
  <c r="G1243" i="3"/>
  <c r="H1243" i="4" s="1"/>
  <c r="E1243" i="6" s="1"/>
  <c r="K1248" i="2"/>
  <c r="J1248" i="4"/>
  <c r="G1248" i="6" s="1"/>
  <c r="G1248" i="3"/>
  <c r="H1248" i="4" s="1"/>
  <c r="E1248" i="6" s="1"/>
  <c r="K1255" i="2"/>
  <c r="J1255" i="4"/>
  <c r="G1255" i="6" s="1"/>
  <c r="G1255" i="3"/>
  <c r="H1255" i="4" s="1"/>
  <c r="E1255" i="6" s="1"/>
  <c r="K1262" i="2"/>
  <c r="J1262" i="4"/>
  <c r="G1262" i="6" s="1"/>
  <c r="G1262" i="3"/>
  <c r="H1262" i="4" s="1"/>
  <c r="E1262" i="6" s="1"/>
  <c r="K1267" i="2"/>
  <c r="J1267" i="4"/>
  <c r="G1267" i="6" s="1"/>
  <c r="G1267" i="3"/>
  <c r="H1267" i="4" s="1"/>
  <c r="E1267" i="6" s="1"/>
  <c r="K1278" i="2"/>
  <c r="J1278" i="4"/>
  <c r="G1278" i="6" s="1"/>
  <c r="G1278" i="3"/>
  <c r="H1278" i="4" s="1"/>
  <c r="E1278" i="6" s="1"/>
  <c r="K1283" i="2"/>
  <c r="J1283" i="4"/>
  <c r="G1283" i="6" s="1"/>
  <c r="G1283" i="3"/>
  <c r="H1283" i="4" s="1"/>
  <c r="E1283" i="6" s="1"/>
  <c r="K1291" i="2"/>
  <c r="J1291" i="4"/>
  <c r="G1291" i="6" s="1"/>
  <c r="G1291" i="3"/>
  <c r="H1291" i="4" s="1"/>
  <c r="E1291" i="6" s="1"/>
  <c r="K1297" i="2"/>
  <c r="J1297" i="4"/>
  <c r="G1297" i="6" s="1"/>
  <c r="G1297" i="3"/>
  <c r="H1297" i="4" s="1"/>
  <c r="E1297" i="6" s="1"/>
  <c r="K1306" i="2"/>
  <c r="J1306" i="4"/>
  <c r="G1306" i="6" s="1"/>
  <c r="G1306" i="3"/>
  <c r="H1306" i="4" s="1"/>
  <c r="E1306" i="6" s="1"/>
  <c r="K1318" i="2"/>
  <c r="J1318" i="4"/>
  <c r="G1318" i="6" s="1"/>
  <c r="G1318" i="3"/>
  <c r="H1318" i="4" s="1"/>
  <c r="E1318" i="6" s="1"/>
  <c r="K1323" i="2"/>
  <c r="J1323" i="4"/>
  <c r="G1323" i="6" s="1"/>
  <c r="G1323" i="3"/>
  <c r="H1323" i="4" s="1"/>
  <c r="E1323" i="6" s="1"/>
  <c r="K1327" i="2"/>
  <c r="J1327" i="4"/>
  <c r="G1327" i="6" s="1"/>
  <c r="G1327" i="3"/>
  <c r="H1327" i="4" s="1"/>
  <c r="E1327" i="6" s="1"/>
  <c r="K1334" i="2"/>
  <c r="J1334" i="4"/>
  <c r="G1334" i="6" s="1"/>
  <c r="G1334" i="3"/>
  <c r="H1334" i="4" s="1"/>
  <c r="E1334" i="6" s="1"/>
  <c r="K1341" i="2"/>
  <c r="J1341" i="4"/>
  <c r="G1341" i="6" s="1"/>
  <c r="G1341" i="3"/>
  <c r="H1341" i="4" s="1"/>
  <c r="E1341" i="6" s="1"/>
  <c r="K1346" i="2"/>
  <c r="J1346" i="4"/>
  <c r="G1346" i="6" s="1"/>
  <c r="G1346" i="3"/>
  <c r="H1346" i="4" s="1"/>
  <c r="E1346" i="6" s="1"/>
  <c r="K1359" i="2"/>
  <c r="J1359" i="4"/>
  <c r="G1359" i="6" s="1"/>
  <c r="G1359" i="3"/>
  <c r="H1359" i="4" s="1"/>
  <c r="E1359" i="6" s="1"/>
  <c r="K1369" i="2"/>
  <c r="J1369" i="4"/>
  <c r="G1369" i="6" s="1"/>
  <c r="G1369" i="3"/>
  <c r="H1369" i="4" s="1"/>
  <c r="E1369" i="6" s="1"/>
  <c r="K1376" i="2"/>
  <c r="J1376" i="4"/>
  <c r="G1376" i="6" s="1"/>
  <c r="G1376" i="3"/>
  <c r="H1376" i="4" s="1"/>
  <c r="E1376" i="6" s="1"/>
  <c r="K1385" i="2"/>
  <c r="J1385" i="4"/>
  <c r="G1385" i="6" s="1"/>
  <c r="G1385" i="3"/>
  <c r="H1385" i="4" s="1"/>
  <c r="E1385" i="6" s="1"/>
  <c r="K1391" i="2"/>
  <c r="J1391" i="4"/>
  <c r="G1391" i="6" s="1"/>
  <c r="G1391" i="3"/>
  <c r="H1391" i="4" s="1"/>
  <c r="E1391" i="6" s="1"/>
  <c r="K1399" i="2"/>
  <c r="J1399" i="4"/>
  <c r="G1399" i="6" s="1"/>
  <c r="G1399" i="3"/>
  <c r="H1399" i="4" s="1"/>
  <c r="E1399" i="6" s="1"/>
  <c r="K1403" i="2"/>
  <c r="J1403" i="4"/>
  <c r="G1403" i="6" s="1"/>
  <c r="G1403" i="3"/>
  <c r="H1403" i="4" s="1"/>
  <c r="E1403" i="6" s="1"/>
  <c r="K1417" i="2"/>
  <c r="J1417" i="4"/>
  <c r="G1417" i="6" s="1"/>
  <c r="G1417" i="3"/>
  <c r="H1417" i="4" s="1"/>
  <c r="E1417" i="6" s="1"/>
  <c r="K1425" i="2"/>
  <c r="J1425" i="4"/>
  <c r="G1425" i="6" s="1"/>
  <c r="G1425" i="3"/>
  <c r="H1425" i="4" s="1"/>
  <c r="E1425" i="6" s="1"/>
  <c r="K1431" i="2"/>
  <c r="J1431" i="4"/>
  <c r="G1431" i="6" s="1"/>
  <c r="G1431" i="3"/>
  <c r="H1431" i="4" s="1"/>
  <c r="E1431" i="6" s="1"/>
  <c r="K1438" i="2"/>
  <c r="J1438" i="4"/>
  <c r="G1438" i="6" s="1"/>
  <c r="G1438" i="3"/>
  <c r="H1438" i="4" s="1"/>
  <c r="E1438" i="6" s="1"/>
  <c r="K1451" i="2"/>
  <c r="J1451" i="4"/>
  <c r="G1451" i="6" s="1"/>
  <c r="G1451" i="3"/>
  <c r="H1451" i="4" s="1"/>
  <c r="E1451" i="6" s="1"/>
  <c r="K1467" i="2"/>
  <c r="J1467" i="4"/>
  <c r="G1467" i="6" s="1"/>
  <c r="G1467" i="3"/>
  <c r="H1467" i="4" s="1"/>
  <c r="E1467" i="6" s="1"/>
  <c r="K1480" i="2"/>
  <c r="J1480" i="4"/>
  <c r="G1480" i="6" s="1"/>
  <c r="G1480" i="3"/>
  <c r="H1480" i="4" s="1"/>
  <c r="E1480" i="6" s="1"/>
  <c r="K1486" i="2"/>
  <c r="J1486" i="4"/>
  <c r="G1486" i="6" s="1"/>
  <c r="G1486" i="3"/>
  <c r="H1486" i="4" s="1"/>
  <c r="E1486" i="6" s="1"/>
  <c r="K1497" i="2"/>
  <c r="J1497" i="4"/>
  <c r="G1497" i="6" s="1"/>
  <c r="G1497" i="3"/>
  <c r="H1497" i="4" s="1"/>
  <c r="E1497" i="6" s="1"/>
  <c r="K1507" i="2"/>
  <c r="J1507" i="4"/>
  <c r="G1507" i="6" s="1"/>
  <c r="G1507" i="3"/>
  <c r="H1507" i="4" s="1"/>
  <c r="E1507" i="6" s="1"/>
  <c r="K1517" i="2"/>
  <c r="J1517" i="4"/>
  <c r="G1517" i="6" s="1"/>
  <c r="G1517" i="3"/>
  <c r="H1517" i="4" s="1"/>
  <c r="E1517" i="6" s="1"/>
  <c r="K1528" i="2"/>
  <c r="J1528" i="4"/>
  <c r="G1528" i="6" s="1"/>
  <c r="G1528" i="3"/>
  <c r="H1528" i="4" s="1"/>
  <c r="E1528" i="6" s="1"/>
  <c r="K1543" i="2"/>
  <c r="J1543" i="4"/>
  <c r="G1543" i="6" s="1"/>
  <c r="G1543" i="3"/>
  <c r="H1543" i="4" s="1"/>
  <c r="E1543" i="6" s="1"/>
  <c r="K1551" i="2"/>
  <c r="J1551" i="4"/>
  <c r="G1551" i="6" s="1"/>
  <c r="G1551" i="3"/>
  <c r="H1551" i="4" s="1"/>
  <c r="E1551" i="6" s="1"/>
  <c r="K1562" i="2"/>
  <c r="J1562" i="4"/>
  <c r="G1562" i="6" s="1"/>
  <c r="G1562" i="3"/>
  <c r="H1562" i="4" s="1"/>
  <c r="E1562" i="6" s="1"/>
  <c r="K1574" i="2"/>
  <c r="J1574" i="4"/>
  <c r="G1574" i="6" s="1"/>
  <c r="G1574" i="3"/>
  <c r="H1574" i="4" s="1"/>
  <c r="E1574" i="6" s="1"/>
  <c r="K1583" i="2"/>
  <c r="J1583" i="4"/>
  <c r="G1583" i="6" s="1"/>
  <c r="G1583" i="3"/>
  <c r="H1583" i="4" s="1"/>
  <c r="E1583" i="6" s="1"/>
  <c r="K1591" i="2"/>
  <c r="J1591" i="4"/>
  <c r="G1591" i="6" s="1"/>
  <c r="G1591" i="3"/>
  <c r="H1591" i="4" s="1"/>
  <c r="E1591" i="6" s="1"/>
  <c r="K1596" i="2"/>
  <c r="J1596" i="4"/>
  <c r="G1596" i="6" s="1"/>
  <c r="G1596" i="3"/>
  <c r="H1596" i="4" s="1"/>
  <c r="E1596" i="6" s="1"/>
  <c r="K1603" i="2"/>
  <c r="J1603" i="4"/>
  <c r="G1603" i="6" s="1"/>
  <c r="G1603" i="3"/>
  <c r="H1603" i="4" s="1"/>
  <c r="E1603" i="6" s="1"/>
  <c r="K1624" i="2"/>
  <c r="J1624" i="4"/>
  <c r="G1624" i="6" s="1"/>
  <c r="G1624" i="3"/>
  <c r="H1624" i="4" s="1"/>
  <c r="E1624" i="6" s="1"/>
  <c r="K1630" i="2"/>
  <c r="J1630" i="4"/>
  <c r="G1630" i="6" s="1"/>
  <c r="G1630" i="3"/>
  <c r="H1630" i="4" s="1"/>
  <c r="E1630" i="6" s="1"/>
  <c r="K1638" i="2"/>
  <c r="J1638" i="4"/>
  <c r="G1638" i="6" s="1"/>
  <c r="G1638" i="3"/>
  <c r="H1638" i="4" s="1"/>
  <c r="E1638" i="6" s="1"/>
  <c r="K1645" i="2"/>
  <c r="J1645" i="4"/>
  <c r="G1645" i="6" s="1"/>
  <c r="G1645" i="3"/>
  <c r="H1645" i="4" s="1"/>
  <c r="E1645" i="6" s="1"/>
  <c r="K1650" i="2"/>
  <c r="J1650" i="4"/>
  <c r="G1650" i="6" s="1"/>
  <c r="G1650" i="3"/>
  <c r="H1650" i="4" s="1"/>
  <c r="E1650" i="6" s="1"/>
  <c r="K1658" i="2"/>
  <c r="J1658" i="4"/>
  <c r="G1658" i="6" s="1"/>
  <c r="G1658" i="3"/>
  <c r="H1658" i="4" s="1"/>
  <c r="E1658" i="6" s="1"/>
  <c r="K1664" i="2"/>
  <c r="J1664" i="4"/>
  <c r="G1664" i="6" s="1"/>
  <c r="G1664" i="3"/>
  <c r="H1664" i="4" s="1"/>
  <c r="E1664" i="6" s="1"/>
  <c r="K1672" i="2"/>
  <c r="J1672" i="4"/>
  <c r="G1672" i="6" s="1"/>
  <c r="G1672" i="3"/>
  <c r="H1672" i="4" s="1"/>
  <c r="E1672" i="6" s="1"/>
  <c r="K1677" i="2"/>
  <c r="J1677" i="4"/>
  <c r="G1677" i="6" s="1"/>
  <c r="G1677" i="3"/>
  <c r="H1677" i="4" s="1"/>
  <c r="E1677" i="6" s="1"/>
  <c r="K1685" i="2"/>
  <c r="J1685" i="4"/>
  <c r="G1685" i="6" s="1"/>
  <c r="G1685" i="3"/>
  <c r="H1685" i="4" s="1"/>
  <c r="E1685" i="6" s="1"/>
  <c r="K1694" i="2"/>
  <c r="J1694" i="4"/>
  <c r="G1694" i="6" s="1"/>
  <c r="G1694" i="3"/>
  <c r="H1694" i="4" s="1"/>
  <c r="E1694" i="6" s="1"/>
  <c r="K1700" i="2"/>
  <c r="G1700" i="3"/>
  <c r="H1700" i="4" s="1"/>
  <c r="E1700" i="6" s="1"/>
  <c r="J1700" i="4"/>
  <c r="G1700" i="6" s="1"/>
  <c r="K1706" i="2"/>
  <c r="J1706" i="4"/>
  <c r="G1706" i="6" s="1"/>
  <c r="G1706" i="3"/>
  <c r="H1706" i="4" s="1"/>
  <c r="E1706" i="6" s="1"/>
  <c r="K1717" i="2"/>
  <c r="J1717" i="4"/>
  <c r="G1717" i="6" s="1"/>
  <c r="G1717" i="3"/>
  <c r="H1717" i="4" s="1"/>
  <c r="E1717" i="6" s="1"/>
  <c r="K1725" i="2"/>
  <c r="J1725" i="4"/>
  <c r="G1725" i="6" s="1"/>
  <c r="G1725" i="3"/>
  <c r="H1725" i="4" s="1"/>
  <c r="E1725" i="6" s="1"/>
  <c r="K1736" i="2"/>
  <c r="J1736" i="4"/>
  <c r="G1736" i="6" s="1"/>
  <c r="G1736" i="3"/>
  <c r="H1736" i="4" s="1"/>
  <c r="E1736" i="6" s="1"/>
  <c r="K1745" i="2"/>
  <c r="J1745" i="4"/>
  <c r="G1745" i="6" s="1"/>
  <c r="G1745" i="3"/>
  <c r="H1745" i="4" s="1"/>
  <c r="E1745" i="6" s="1"/>
  <c r="K1750" i="2"/>
  <c r="J1750" i="4"/>
  <c r="G1750" i="6" s="1"/>
  <c r="G1750" i="3"/>
  <c r="H1750" i="4" s="1"/>
  <c r="E1750" i="6" s="1"/>
  <c r="K1763" i="2"/>
  <c r="J1763" i="4"/>
  <c r="G1763" i="6" s="1"/>
  <c r="G1763" i="3"/>
  <c r="H1763" i="4" s="1"/>
  <c r="E1763" i="6" s="1"/>
  <c r="K1767" i="2"/>
  <c r="J1767" i="4"/>
  <c r="G1767" i="6" s="1"/>
  <c r="G1767" i="3"/>
  <c r="H1767" i="4" s="1"/>
  <c r="E1767" i="6" s="1"/>
  <c r="K1778" i="2"/>
  <c r="J1778" i="4"/>
  <c r="G1778" i="6" s="1"/>
  <c r="G1778" i="3"/>
  <c r="H1778" i="4" s="1"/>
  <c r="E1778" i="6" s="1"/>
  <c r="K1783" i="2"/>
  <c r="J1783" i="4"/>
  <c r="G1783" i="6" s="1"/>
  <c r="G1783" i="3"/>
  <c r="H1783" i="4" s="1"/>
  <c r="E1783" i="6" s="1"/>
  <c r="K1791" i="2"/>
  <c r="J1791" i="4"/>
  <c r="G1791" i="6" s="1"/>
  <c r="G1791" i="3"/>
  <c r="H1791" i="4" s="1"/>
  <c r="E1791" i="6" s="1"/>
  <c r="K1800" i="2"/>
  <c r="J1800" i="4"/>
  <c r="G1800" i="6" s="1"/>
  <c r="G1800" i="3"/>
  <c r="H1800" i="4" s="1"/>
  <c r="E1800" i="6" s="1"/>
  <c r="K1806" i="2"/>
  <c r="J1806" i="4"/>
  <c r="G1806" i="6" s="1"/>
  <c r="G1806" i="3"/>
  <c r="H1806" i="4" s="1"/>
  <c r="E1806" i="6" s="1"/>
  <c r="K1812" i="2"/>
  <c r="G1812" i="3"/>
  <c r="H1812" i="4" s="1"/>
  <c r="E1812" i="6" s="1"/>
  <c r="J1812" i="4"/>
  <c r="G1812" i="6" s="1"/>
  <c r="K1821" i="2"/>
  <c r="J1821" i="4"/>
  <c r="G1821" i="6" s="1"/>
  <c r="G1821" i="3"/>
  <c r="H1821" i="4" s="1"/>
  <c r="E1821" i="6" s="1"/>
  <c r="K1827" i="2"/>
  <c r="J1827" i="4"/>
  <c r="G1827" i="6" s="1"/>
  <c r="G1827" i="3"/>
  <c r="H1827" i="4" s="1"/>
  <c r="E1827" i="6" s="1"/>
  <c r="K1838" i="2"/>
  <c r="J1838" i="4"/>
  <c r="G1838" i="6" s="1"/>
  <c r="G1838" i="3"/>
  <c r="H1838" i="4" s="1"/>
  <c r="E1838" i="6" s="1"/>
  <c r="K1850" i="2"/>
  <c r="J1850" i="4"/>
  <c r="G1850" i="6" s="1"/>
  <c r="G1850" i="3"/>
  <c r="H1850" i="4" s="1"/>
  <c r="E1850" i="6" s="1"/>
  <c r="K1856" i="2"/>
  <c r="J1856" i="4"/>
  <c r="G1856" i="6" s="1"/>
  <c r="G1856" i="3"/>
  <c r="H1856" i="4" s="1"/>
  <c r="E1856" i="6" s="1"/>
  <c r="K1867" i="2"/>
  <c r="J1867" i="4"/>
  <c r="G1867" i="6" s="1"/>
  <c r="G1867" i="3"/>
  <c r="H1867" i="4" s="1"/>
  <c r="E1867" i="6" s="1"/>
  <c r="K1872" i="2"/>
  <c r="J1872" i="4"/>
  <c r="G1872" i="6" s="1"/>
  <c r="G1872" i="3"/>
  <c r="H1872" i="4" s="1"/>
  <c r="E1872" i="6" s="1"/>
  <c r="K1885" i="2"/>
  <c r="J1885" i="4"/>
  <c r="G1885" i="6" s="1"/>
  <c r="G1885" i="3"/>
  <c r="H1885" i="4" s="1"/>
  <c r="E1885" i="6" s="1"/>
  <c r="K1892" i="2"/>
  <c r="G1892" i="3"/>
  <c r="H1892" i="4" s="1"/>
  <c r="E1892" i="6" s="1"/>
  <c r="J1892" i="4"/>
  <c r="G1892" i="6" s="1"/>
  <c r="K1907" i="2"/>
  <c r="J1907" i="4"/>
  <c r="G1907" i="6" s="1"/>
  <c r="G1907" i="3"/>
  <c r="H1907" i="4" s="1"/>
  <c r="E1907" i="6" s="1"/>
  <c r="K1918" i="2"/>
  <c r="J1918" i="4"/>
  <c r="G1918" i="6" s="1"/>
  <c r="G1918" i="3"/>
  <c r="H1918" i="4" s="1"/>
  <c r="E1918" i="6" s="1"/>
  <c r="K1929" i="2"/>
  <c r="J1929" i="4"/>
  <c r="G1929" i="6" s="1"/>
  <c r="G1929" i="3"/>
  <c r="H1929" i="4" s="1"/>
  <c r="E1929" i="6" s="1"/>
  <c r="K1939" i="2"/>
  <c r="J1939" i="4"/>
  <c r="G1939" i="6" s="1"/>
  <c r="G1939" i="3"/>
  <c r="H1939" i="4" s="1"/>
  <c r="E1939" i="6" s="1"/>
  <c r="K1947" i="2"/>
  <c r="J1947" i="4"/>
  <c r="G1947" i="6" s="1"/>
  <c r="G1947" i="3"/>
  <c r="H1947" i="4" s="1"/>
  <c r="E1947" i="6" s="1"/>
  <c r="K1953" i="2"/>
  <c r="J1953" i="4"/>
  <c r="G1953" i="6" s="1"/>
  <c r="G1953" i="3"/>
  <c r="H1953" i="4" s="1"/>
  <c r="E1953" i="6" s="1"/>
  <c r="K1959" i="2"/>
  <c r="J1959" i="4"/>
  <c r="G1959" i="6" s="1"/>
  <c r="G1959" i="3"/>
  <c r="H1959" i="4" s="1"/>
  <c r="E1959" i="6" s="1"/>
  <c r="K1970" i="2"/>
  <c r="J1970" i="4"/>
  <c r="G1970" i="6" s="1"/>
  <c r="G1970" i="3"/>
  <c r="H1970" i="4" s="1"/>
  <c r="E1970" i="6" s="1"/>
  <c r="K1982" i="2"/>
  <c r="J1982" i="4"/>
  <c r="G1982" i="6" s="1"/>
  <c r="G1982" i="3"/>
  <c r="H1982" i="4" s="1"/>
  <c r="E1982" i="6" s="1"/>
  <c r="K1990" i="2"/>
  <c r="J1990" i="4"/>
  <c r="G1990" i="6" s="1"/>
  <c r="G1990" i="3"/>
  <c r="H1990" i="4" s="1"/>
  <c r="E1990" i="6" s="1"/>
  <c r="K1996" i="2"/>
  <c r="J1996" i="4"/>
  <c r="G1996" i="6" s="1"/>
  <c r="G1996" i="3"/>
  <c r="H1996" i="4" s="1"/>
  <c r="E1996" i="6" s="1"/>
  <c r="K2003" i="2"/>
  <c r="J2003" i="4"/>
  <c r="G2003" i="6" s="1"/>
  <c r="G2003" i="3"/>
  <c r="H2003" i="4" s="1"/>
  <c r="E2003" i="6" s="1"/>
  <c r="K2008" i="2"/>
  <c r="J2008" i="4"/>
  <c r="G2008" i="6" s="1"/>
  <c r="G2008" i="3"/>
  <c r="H2008" i="4" s="1"/>
  <c r="E2008" i="6" s="1"/>
  <c r="K2017" i="2"/>
  <c r="J2017" i="4"/>
  <c r="G2017" i="6" s="1"/>
  <c r="G2017" i="3"/>
  <c r="H2017" i="4" s="1"/>
  <c r="E2017" i="6" s="1"/>
  <c r="K2028" i="2"/>
  <c r="J2028" i="4"/>
  <c r="G2028" i="6" s="1"/>
  <c r="G2028" i="3"/>
  <c r="H2028" i="4" s="1"/>
  <c r="E2028" i="6" s="1"/>
  <c r="K2038" i="2"/>
  <c r="J2038" i="4"/>
  <c r="G2038" i="6" s="1"/>
  <c r="G2038" i="3"/>
  <c r="H2038" i="4" s="1"/>
  <c r="E2038" i="6" s="1"/>
  <c r="K2042" i="2"/>
  <c r="J2042" i="4"/>
  <c r="G2042" i="6" s="1"/>
  <c r="G2042" i="3"/>
  <c r="H2042" i="4" s="1"/>
  <c r="E2042" i="6" s="1"/>
  <c r="K2049" i="2"/>
  <c r="J2049" i="4"/>
  <c r="G2049" i="6" s="1"/>
  <c r="G2049" i="3"/>
  <c r="H2049" i="4" s="1"/>
  <c r="E2049" i="6" s="1"/>
  <c r="K2061" i="2"/>
  <c r="J2061" i="4"/>
  <c r="G2061" i="6" s="1"/>
  <c r="G2061" i="3"/>
  <c r="H2061" i="4" s="1"/>
  <c r="E2061" i="6" s="1"/>
  <c r="K2067" i="2"/>
  <c r="J2067" i="4"/>
  <c r="G2067" i="6" s="1"/>
  <c r="G2067" i="3"/>
  <c r="H2067" i="4" s="1"/>
  <c r="E2067" i="6" s="1"/>
  <c r="K2076" i="2"/>
  <c r="J2076" i="4"/>
  <c r="G2076" i="6" s="1"/>
  <c r="G2076" i="3"/>
  <c r="H2076" i="4" s="1"/>
  <c r="E2076" i="6" s="1"/>
  <c r="K2082" i="2"/>
  <c r="J2082" i="4"/>
  <c r="G2082" i="6" s="1"/>
  <c r="G2082" i="3"/>
  <c r="H2082" i="4" s="1"/>
  <c r="E2082" i="6" s="1"/>
  <c r="K195" i="2"/>
  <c r="J195" i="4"/>
  <c r="G195" i="6" s="1"/>
  <c r="G195" i="3"/>
  <c r="H195" i="4" s="1"/>
  <c r="E195" i="6" s="1"/>
  <c r="K2174" i="2"/>
  <c r="J2174" i="4"/>
  <c r="G2174" i="6" s="1"/>
  <c r="G2174" i="3"/>
  <c r="H2174" i="4" s="1"/>
  <c r="E2174" i="6" s="1"/>
  <c r="K2186" i="2"/>
  <c r="J2186" i="4"/>
  <c r="G2186" i="6" s="1"/>
  <c r="G2186" i="3"/>
  <c r="H2186" i="4" s="1"/>
  <c r="E2186" i="6" s="1"/>
  <c r="K200" i="2"/>
  <c r="G200" i="3"/>
  <c r="H200" i="4" s="1"/>
  <c r="E200" i="6" s="1"/>
  <c r="J200" i="4"/>
  <c r="G200" i="6" s="1"/>
  <c r="K2222" i="2"/>
  <c r="J2222" i="4"/>
  <c r="G2222" i="6" s="1"/>
  <c r="G2222" i="3"/>
  <c r="H2222" i="4" s="1"/>
  <c r="E2222" i="6" s="1"/>
  <c r="K202" i="2"/>
  <c r="J202" i="4"/>
  <c r="G202" i="6" s="1"/>
  <c r="G202" i="3"/>
  <c r="H202" i="4" s="1"/>
  <c r="E202" i="6" s="1"/>
  <c r="K126" i="2"/>
  <c r="J126" i="4"/>
  <c r="G126" i="6" s="1"/>
  <c r="G126" i="3"/>
  <c r="H126" i="4" s="1"/>
  <c r="E126" i="6" s="1"/>
  <c r="K142" i="2"/>
  <c r="J142" i="4"/>
  <c r="G142" i="6" s="1"/>
  <c r="G142" i="3"/>
  <c r="H142" i="4" s="1"/>
  <c r="E142" i="6" s="1"/>
  <c r="K158" i="2"/>
  <c r="J158" i="4"/>
  <c r="G158" i="6" s="1"/>
  <c r="G158" i="3"/>
  <c r="H158" i="4" s="1"/>
  <c r="E158" i="6" s="1"/>
  <c r="K174" i="2"/>
  <c r="J174" i="4"/>
  <c r="G174" i="6" s="1"/>
  <c r="G174" i="3"/>
  <c r="H174" i="4" s="1"/>
  <c r="E174" i="6" s="1"/>
  <c r="K190" i="2"/>
  <c r="J190" i="4"/>
  <c r="G190" i="6" s="1"/>
  <c r="G190" i="3"/>
  <c r="H190" i="4" s="1"/>
  <c r="E190" i="6" s="1"/>
  <c r="K1829" i="2"/>
  <c r="J1829" i="4"/>
  <c r="G1829" i="6" s="1"/>
  <c r="G1829" i="3"/>
  <c r="H1829" i="4" s="1"/>
  <c r="E1829" i="6" s="1"/>
  <c r="K1834" i="2"/>
  <c r="J1834" i="4"/>
  <c r="G1834" i="6" s="1"/>
  <c r="G1834" i="3"/>
  <c r="H1834" i="4" s="1"/>
  <c r="E1834" i="6" s="1"/>
  <c r="K1844" i="2"/>
  <c r="J1844" i="4"/>
  <c r="G1844" i="6" s="1"/>
  <c r="G1844" i="3"/>
  <c r="H1844" i="4" s="1"/>
  <c r="E1844" i="6" s="1"/>
  <c r="K1852" i="2"/>
  <c r="J1852" i="4"/>
  <c r="G1852" i="6" s="1"/>
  <c r="G1852" i="3"/>
  <c r="H1852" i="4" s="1"/>
  <c r="E1852" i="6" s="1"/>
  <c r="K1860" i="2"/>
  <c r="J1860" i="4"/>
  <c r="G1860" i="6" s="1"/>
  <c r="G1860" i="3"/>
  <c r="H1860" i="4" s="1"/>
  <c r="E1860" i="6" s="1"/>
  <c r="K1866" i="2"/>
  <c r="J1866" i="4"/>
  <c r="G1866" i="6" s="1"/>
  <c r="G1866" i="3"/>
  <c r="H1866" i="4" s="1"/>
  <c r="E1866" i="6" s="1"/>
  <c r="K1875" i="2"/>
  <c r="J1875" i="4"/>
  <c r="G1875" i="6" s="1"/>
  <c r="G1875" i="3"/>
  <c r="H1875" i="4" s="1"/>
  <c r="E1875" i="6" s="1"/>
  <c r="K1883" i="2"/>
  <c r="J1883" i="4"/>
  <c r="G1883" i="6" s="1"/>
  <c r="G1883" i="3"/>
  <c r="H1883" i="4" s="1"/>
  <c r="E1883" i="6" s="1"/>
  <c r="K1893" i="2"/>
  <c r="J1893" i="4"/>
  <c r="G1893" i="6" s="1"/>
  <c r="G1893" i="3"/>
  <c r="H1893" i="4" s="1"/>
  <c r="E1893" i="6" s="1"/>
  <c r="K1897" i="2"/>
  <c r="J1897" i="4"/>
  <c r="G1897" i="6" s="1"/>
  <c r="G1897" i="3"/>
  <c r="H1897" i="4" s="1"/>
  <c r="E1897" i="6" s="1"/>
  <c r="K1904" i="2"/>
  <c r="J1904" i="4"/>
  <c r="G1904" i="6" s="1"/>
  <c r="G1904" i="3"/>
  <c r="H1904" i="4" s="1"/>
  <c r="E1904" i="6" s="1"/>
  <c r="K1911" i="2"/>
  <c r="J1911" i="4"/>
  <c r="G1911" i="6" s="1"/>
  <c r="G1911" i="3"/>
  <c r="H1911" i="4" s="1"/>
  <c r="E1911" i="6" s="1"/>
  <c r="K1916" i="2"/>
  <c r="J1916" i="4"/>
  <c r="G1916" i="6" s="1"/>
  <c r="G1916" i="3"/>
  <c r="H1916" i="4" s="1"/>
  <c r="E1916" i="6" s="1"/>
  <c r="K1922" i="2"/>
  <c r="J1922" i="4"/>
  <c r="G1922" i="6" s="1"/>
  <c r="G1922" i="3"/>
  <c r="H1922" i="4" s="1"/>
  <c r="E1922" i="6" s="1"/>
  <c r="K1931" i="2"/>
  <c r="J1931" i="4"/>
  <c r="G1931" i="6" s="1"/>
  <c r="G1931" i="3"/>
  <c r="H1931" i="4" s="1"/>
  <c r="E1931" i="6" s="1"/>
  <c r="K1938" i="2"/>
  <c r="J1938" i="4"/>
  <c r="G1938" i="6" s="1"/>
  <c r="G1938" i="3"/>
  <c r="H1938" i="4" s="1"/>
  <c r="E1938" i="6" s="1"/>
  <c r="K1944" i="2"/>
  <c r="J1944" i="4"/>
  <c r="G1944" i="6" s="1"/>
  <c r="G1944" i="3"/>
  <c r="H1944" i="4" s="1"/>
  <c r="E1944" i="6" s="1"/>
  <c r="K1956" i="2"/>
  <c r="G1956" i="3"/>
  <c r="H1956" i="4" s="1"/>
  <c r="E1956" i="6" s="1"/>
  <c r="J1956" i="4"/>
  <c r="G1956" i="6" s="1"/>
  <c r="K1965" i="2"/>
  <c r="J1965" i="4"/>
  <c r="G1965" i="6" s="1"/>
  <c r="G1965" i="3"/>
  <c r="H1965" i="4" s="1"/>
  <c r="E1965" i="6" s="1"/>
  <c r="K1975" i="2"/>
  <c r="J1975" i="4"/>
  <c r="G1975" i="6" s="1"/>
  <c r="G1975" i="3"/>
  <c r="H1975" i="4" s="1"/>
  <c r="E1975" i="6" s="1"/>
  <c r="K1980" i="2"/>
  <c r="J1980" i="4"/>
  <c r="G1980" i="6" s="1"/>
  <c r="G1980" i="3"/>
  <c r="H1980" i="4" s="1"/>
  <c r="E1980" i="6" s="1"/>
  <c r="K1985" i="2"/>
  <c r="J1985" i="4"/>
  <c r="G1985" i="6" s="1"/>
  <c r="G1985" i="3"/>
  <c r="H1985" i="4" s="1"/>
  <c r="E1985" i="6" s="1"/>
  <c r="K1997" i="2"/>
  <c r="J1997" i="4"/>
  <c r="G1997" i="6" s="1"/>
  <c r="G1997" i="3"/>
  <c r="H1997" i="4" s="1"/>
  <c r="E1997" i="6" s="1"/>
  <c r="K2014" i="2"/>
  <c r="J2014" i="4"/>
  <c r="G2014" i="6" s="1"/>
  <c r="G2014" i="3"/>
  <c r="H2014" i="4" s="1"/>
  <c r="E2014" i="6" s="1"/>
  <c r="K2020" i="2"/>
  <c r="J2020" i="4"/>
  <c r="G2020" i="6" s="1"/>
  <c r="G2020" i="3"/>
  <c r="H2020" i="4" s="1"/>
  <c r="E2020" i="6" s="1"/>
  <c r="K2026" i="2"/>
  <c r="J2026" i="4"/>
  <c r="G2026" i="6" s="1"/>
  <c r="G2026" i="3"/>
  <c r="H2026" i="4" s="1"/>
  <c r="E2026" i="6" s="1"/>
  <c r="K2033" i="2"/>
  <c r="J2033" i="4"/>
  <c r="G2033" i="6" s="1"/>
  <c r="G2033" i="3"/>
  <c r="H2033" i="4" s="1"/>
  <c r="E2033" i="6" s="1"/>
  <c r="K2045" i="2"/>
  <c r="J2045" i="4"/>
  <c r="G2045" i="6" s="1"/>
  <c r="G2045" i="3"/>
  <c r="H2045" i="4" s="1"/>
  <c r="E2045" i="6" s="1"/>
  <c r="K2051" i="2"/>
  <c r="J2051" i="4"/>
  <c r="G2051" i="6" s="1"/>
  <c r="G2051" i="3"/>
  <c r="H2051" i="4" s="1"/>
  <c r="E2051" i="6" s="1"/>
  <c r="K2058" i="2"/>
  <c r="J2058" i="4"/>
  <c r="G2058" i="6" s="1"/>
  <c r="G2058" i="3"/>
  <c r="H2058" i="4" s="1"/>
  <c r="E2058" i="6" s="1"/>
  <c r="K2071" i="2"/>
  <c r="J2071" i="4"/>
  <c r="G2071" i="6" s="1"/>
  <c r="G2071" i="3"/>
  <c r="H2071" i="4" s="1"/>
  <c r="E2071" i="6" s="1"/>
  <c r="K2079" i="2"/>
  <c r="J2079" i="4"/>
  <c r="G2079" i="6" s="1"/>
  <c r="G2079" i="3"/>
  <c r="H2079" i="4" s="1"/>
  <c r="E2079" i="6" s="1"/>
  <c r="K112" i="2"/>
  <c r="J112" i="4"/>
  <c r="G112" i="6" s="1"/>
  <c r="G112" i="3"/>
  <c r="H112" i="4" s="1"/>
  <c r="E112" i="6" s="1"/>
  <c r="K127" i="2"/>
  <c r="J127" i="4"/>
  <c r="G127" i="6" s="1"/>
  <c r="G127" i="3"/>
  <c r="H127" i="4" s="1"/>
  <c r="E127" i="6" s="1"/>
  <c r="K136" i="2"/>
  <c r="G136" i="3"/>
  <c r="H136" i="4" s="1"/>
  <c r="E136" i="6" s="1"/>
  <c r="J136" i="4"/>
  <c r="G136" i="6" s="1"/>
  <c r="K147" i="2"/>
  <c r="J147" i="4"/>
  <c r="G147" i="6" s="1"/>
  <c r="G147" i="3"/>
  <c r="H147" i="4" s="1"/>
  <c r="E147" i="6" s="1"/>
  <c r="K163" i="2"/>
  <c r="J163" i="4"/>
  <c r="G163" i="6" s="1"/>
  <c r="G163" i="3"/>
  <c r="H163" i="4" s="1"/>
  <c r="E163" i="6" s="1"/>
  <c r="K175" i="2"/>
  <c r="J175" i="4"/>
  <c r="G175" i="6" s="1"/>
  <c r="G175" i="3"/>
  <c r="H175" i="4" s="1"/>
  <c r="E175" i="6" s="1"/>
  <c r="K208" i="2"/>
  <c r="J208" i="4"/>
  <c r="G208" i="6" s="1"/>
  <c r="G208" i="3"/>
  <c r="H208" i="4" s="1"/>
  <c r="E208" i="6" s="1"/>
  <c r="K227" i="2"/>
  <c r="J227" i="4"/>
  <c r="G227" i="6" s="1"/>
  <c r="G227" i="3"/>
  <c r="H227" i="4" s="1"/>
  <c r="E227" i="6" s="1"/>
  <c r="K240" i="2"/>
  <c r="J240" i="4"/>
  <c r="G240" i="6" s="1"/>
  <c r="G240" i="3"/>
  <c r="H240" i="4" s="1"/>
  <c r="E240" i="6" s="1"/>
  <c r="K249" i="2"/>
  <c r="G249" i="3"/>
  <c r="H249" i="4" s="1"/>
  <c r="E249" i="6" s="1"/>
  <c r="J249" i="4"/>
  <c r="G249" i="6" s="1"/>
  <c r="K260" i="2"/>
  <c r="G260" i="3"/>
  <c r="H260" i="4" s="1"/>
  <c r="E260" i="6" s="1"/>
  <c r="J260" i="4"/>
  <c r="G260" i="6" s="1"/>
  <c r="K270" i="2"/>
  <c r="J270" i="4"/>
  <c r="G270" i="6" s="1"/>
  <c r="G270" i="3"/>
  <c r="H270" i="4" s="1"/>
  <c r="E270" i="6" s="1"/>
  <c r="K279" i="2"/>
  <c r="J279" i="4"/>
  <c r="G279" i="6" s="1"/>
  <c r="G279" i="3"/>
  <c r="H279" i="4" s="1"/>
  <c r="E279" i="6" s="1"/>
  <c r="K289" i="2"/>
  <c r="G289" i="3"/>
  <c r="H289" i="4" s="1"/>
  <c r="E289" i="6" s="1"/>
  <c r="J289" i="4"/>
  <c r="G289" i="6" s="1"/>
  <c r="K300" i="2"/>
  <c r="J300" i="4"/>
  <c r="G300" i="6" s="1"/>
  <c r="G300" i="3"/>
  <c r="H300" i="4" s="1"/>
  <c r="E300" i="6" s="1"/>
  <c r="K309" i="2"/>
  <c r="G309" i="3"/>
  <c r="H309" i="4" s="1"/>
  <c r="E309" i="6" s="1"/>
  <c r="J309" i="4"/>
  <c r="G309" i="6" s="1"/>
  <c r="K320" i="2"/>
  <c r="G320" i="3"/>
  <c r="H320" i="4" s="1"/>
  <c r="E320" i="6" s="1"/>
  <c r="J320" i="4"/>
  <c r="G320" i="6" s="1"/>
  <c r="K334" i="2"/>
  <c r="J334" i="4"/>
  <c r="G334" i="6" s="1"/>
  <c r="G334" i="3"/>
  <c r="H334" i="4" s="1"/>
  <c r="E334" i="6" s="1"/>
  <c r="K354" i="2"/>
  <c r="J354" i="4"/>
  <c r="G354" i="6" s="1"/>
  <c r="G354" i="3"/>
  <c r="H354" i="4" s="1"/>
  <c r="E354" i="6" s="1"/>
  <c r="K358" i="2"/>
  <c r="J358" i="4"/>
  <c r="G358" i="6" s="1"/>
  <c r="G358" i="3"/>
  <c r="H358" i="4" s="1"/>
  <c r="E358" i="6" s="1"/>
  <c r="K374" i="2"/>
  <c r="J374" i="4"/>
  <c r="G374" i="6" s="1"/>
  <c r="G374" i="3"/>
  <c r="H374" i="4" s="1"/>
  <c r="E374" i="6" s="1"/>
  <c r="K389" i="2"/>
  <c r="G389" i="3"/>
  <c r="H389" i="4" s="1"/>
  <c r="E389" i="6" s="1"/>
  <c r="J389" i="4"/>
  <c r="G389" i="6" s="1"/>
  <c r="K397" i="2"/>
  <c r="G397" i="3"/>
  <c r="H397" i="4" s="1"/>
  <c r="E397" i="6" s="1"/>
  <c r="J397" i="4"/>
  <c r="G397" i="6" s="1"/>
  <c r="K411" i="2"/>
  <c r="J411" i="4"/>
  <c r="G411" i="6" s="1"/>
  <c r="G411" i="3"/>
  <c r="H411" i="4" s="1"/>
  <c r="E411" i="6" s="1"/>
  <c r="K420" i="2"/>
  <c r="G420" i="3"/>
  <c r="H420" i="4" s="1"/>
  <c r="E420" i="6" s="1"/>
  <c r="J420" i="4"/>
  <c r="G420" i="6" s="1"/>
  <c r="K436" i="2"/>
  <c r="J436" i="4"/>
  <c r="G436" i="6" s="1"/>
  <c r="G436" i="3"/>
  <c r="H436" i="4" s="1"/>
  <c r="E436" i="6" s="1"/>
  <c r="K443" i="2"/>
  <c r="J443" i="4"/>
  <c r="G443" i="6" s="1"/>
  <c r="G443" i="3"/>
  <c r="H443" i="4" s="1"/>
  <c r="E443" i="6" s="1"/>
  <c r="K453" i="2"/>
  <c r="G453" i="3"/>
  <c r="H453" i="4" s="1"/>
  <c r="E453" i="6" s="1"/>
  <c r="J453" i="4"/>
  <c r="G453" i="6" s="1"/>
  <c r="K466" i="2"/>
  <c r="J466" i="4"/>
  <c r="G466" i="6" s="1"/>
  <c r="G466" i="3"/>
  <c r="H466" i="4" s="1"/>
  <c r="E466" i="6" s="1"/>
  <c r="K474" i="2"/>
  <c r="J474" i="4"/>
  <c r="G474" i="6" s="1"/>
  <c r="G474" i="3"/>
  <c r="H474" i="4" s="1"/>
  <c r="E474" i="6" s="1"/>
  <c r="K485" i="2"/>
  <c r="G485" i="3"/>
  <c r="H485" i="4" s="1"/>
  <c r="E485" i="6" s="1"/>
  <c r="J485" i="4"/>
  <c r="G485" i="6" s="1"/>
  <c r="K493" i="2"/>
  <c r="G493" i="3"/>
  <c r="H493" i="4" s="1"/>
  <c r="E493" i="6" s="1"/>
  <c r="J493" i="4"/>
  <c r="G493" i="6" s="1"/>
  <c r="K501" i="2"/>
  <c r="G501" i="3"/>
  <c r="H501" i="4" s="1"/>
  <c r="E501" i="6" s="1"/>
  <c r="J501" i="4"/>
  <c r="G501" i="6" s="1"/>
  <c r="K509" i="2"/>
  <c r="G509" i="3"/>
  <c r="H509" i="4" s="1"/>
  <c r="E509" i="6" s="1"/>
  <c r="J509" i="4"/>
  <c r="G509" i="6" s="1"/>
  <c r="K517" i="2"/>
  <c r="G517" i="3"/>
  <c r="H517" i="4" s="1"/>
  <c r="E517" i="6" s="1"/>
  <c r="J517" i="4"/>
  <c r="G517" i="6" s="1"/>
  <c r="K530" i="2"/>
  <c r="J530" i="4"/>
  <c r="G530" i="6" s="1"/>
  <c r="G530" i="3"/>
  <c r="H530" i="4" s="1"/>
  <c r="E530" i="6" s="1"/>
  <c r="K540" i="2"/>
  <c r="J540" i="4"/>
  <c r="G540" i="6" s="1"/>
  <c r="G540" i="3"/>
  <c r="H540" i="4" s="1"/>
  <c r="E540" i="6" s="1"/>
  <c r="K549" i="2"/>
  <c r="G549" i="3"/>
  <c r="H549" i="4" s="1"/>
  <c r="E549" i="6" s="1"/>
  <c r="J549" i="4"/>
  <c r="G549" i="6" s="1"/>
  <c r="K558" i="2"/>
  <c r="J558" i="4"/>
  <c r="G558" i="6" s="1"/>
  <c r="G558" i="3"/>
  <c r="H558" i="4" s="1"/>
  <c r="E558" i="6" s="1"/>
  <c r="K565" i="2"/>
  <c r="G565" i="3"/>
  <c r="H565" i="4" s="1"/>
  <c r="E565" i="6" s="1"/>
  <c r="J565" i="4"/>
  <c r="G565" i="6" s="1"/>
  <c r="K574" i="2"/>
  <c r="J574" i="4"/>
  <c r="G574" i="6" s="1"/>
  <c r="G574" i="3"/>
  <c r="H574" i="4" s="1"/>
  <c r="E574" i="6" s="1"/>
  <c r="K582" i="2"/>
  <c r="J582" i="4"/>
  <c r="G582" i="6" s="1"/>
  <c r="G582" i="3"/>
  <c r="H582" i="4" s="1"/>
  <c r="E582" i="6" s="1"/>
  <c r="K590" i="2"/>
  <c r="J590" i="4"/>
  <c r="G590" i="6" s="1"/>
  <c r="G590" i="3"/>
  <c r="H590" i="4" s="1"/>
  <c r="E590" i="6" s="1"/>
  <c r="K602" i="2"/>
  <c r="J602" i="4"/>
  <c r="G602" i="6" s="1"/>
  <c r="G602" i="3"/>
  <c r="H602" i="4" s="1"/>
  <c r="E602" i="6" s="1"/>
  <c r="K611" i="2"/>
  <c r="J611" i="4"/>
  <c r="G611" i="6" s="1"/>
  <c r="G611" i="3"/>
  <c r="H611" i="4" s="1"/>
  <c r="E611" i="6" s="1"/>
  <c r="K618" i="2"/>
  <c r="J618" i="4"/>
  <c r="G618" i="6" s="1"/>
  <c r="G618" i="3"/>
  <c r="H618" i="4" s="1"/>
  <c r="E618" i="6" s="1"/>
  <c r="K626" i="2"/>
  <c r="J626" i="4"/>
  <c r="G626" i="6" s="1"/>
  <c r="G626" i="3"/>
  <c r="H626" i="4" s="1"/>
  <c r="E626" i="6" s="1"/>
  <c r="K631" i="2"/>
  <c r="J631" i="4"/>
  <c r="G631" i="6" s="1"/>
  <c r="G631" i="3"/>
  <c r="H631" i="4" s="1"/>
  <c r="E631" i="6" s="1"/>
  <c r="K646" i="2"/>
  <c r="J646" i="4"/>
  <c r="G646" i="6" s="1"/>
  <c r="G646" i="3"/>
  <c r="H646" i="4" s="1"/>
  <c r="E646" i="6" s="1"/>
  <c r="K658" i="2"/>
  <c r="J658" i="4"/>
  <c r="G658" i="6" s="1"/>
  <c r="G658" i="3"/>
  <c r="H658" i="4" s="1"/>
  <c r="E658" i="6" s="1"/>
  <c r="K667" i="2"/>
  <c r="J667" i="4"/>
  <c r="G667" i="6" s="1"/>
  <c r="G667" i="3"/>
  <c r="H667" i="4" s="1"/>
  <c r="E667" i="6" s="1"/>
  <c r="K676" i="2"/>
  <c r="G676" i="3"/>
  <c r="H676" i="4" s="1"/>
  <c r="E676" i="6" s="1"/>
  <c r="J676" i="4"/>
  <c r="G676" i="6" s="1"/>
  <c r="K686" i="2"/>
  <c r="J686" i="4"/>
  <c r="G686" i="6" s="1"/>
  <c r="G686" i="3"/>
  <c r="H686" i="4" s="1"/>
  <c r="E686" i="6" s="1"/>
  <c r="K694" i="2"/>
  <c r="J694" i="4"/>
  <c r="G694" i="6" s="1"/>
  <c r="G694" i="3"/>
  <c r="H694" i="4" s="1"/>
  <c r="E694" i="6" s="1"/>
  <c r="K706" i="2"/>
  <c r="J706" i="4"/>
  <c r="G706" i="6" s="1"/>
  <c r="G706" i="3"/>
  <c r="H706" i="4" s="1"/>
  <c r="E706" i="6" s="1"/>
  <c r="K716" i="2"/>
  <c r="J716" i="4"/>
  <c r="G716" i="6" s="1"/>
  <c r="G716" i="3"/>
  <c r="H716" i="4" s="1"/>
  <c r="E716" i="6" s="1"/>
  <c r="K725" i="2"/>
  <c r="G725" i="3"/>
  <c r="H725" i="4" s="1"/>
  <c r="E725" i="6" s="1"/>
  <c r="J725" i="4"/>
  <c r="G725" i="6" s="1"/>
  <c r="K738" i="2"/>
  <c r="J738" i="4"/>
  <c r="G738" i="6" s="1"/>
  <c r="G738" i="3"/>
  <c r="H738" i="4" s="1"/>
  <c r="E738" i="6" s="1"/>
  <c r="K746" i="2"/>
  <c r="J746" i="4"/>
  <c r="G746" i="6" s="1"/>
  <c r="G746" i="3"/>
  <c r="H746" i="4" s="1"/>
  <c r="E746" i="6" s="1"/>
  <c r="K751" i="2"/>
  <c r="J751" i="4"/>
  <c r="G751" i="6" s="1"/>
  <c r="G751" i="3"/>
  <c r="H751" i="4" s="1"/>
  <c r="E751" i="6" s="1"/>
  <c r="K759" i="2"/>
  <c r="J759" i="4"/>
  <c r="G759" i="6" s="1"/>
  <c r="G759" i="3"/>
  <c r="H759" i="4" s="1"/>
  <c r="E759" i="6" s="1"/>
  <c r="K774" i="2"/>
  <c r="J774" i="4"/>
  <c r="G774" i="6" s="1"/>
  <c r="G774" i="3"/>
  <c r="H774" i="4" s="1"/>
  <c r="E774" i="6" s="1"/>
  <c r="K782" i="2"/>
  <c r="J782" i="4"/>
  <c r="G782" i="6" s="1"/>
  <c r="G782" i="3"/>
  <c r="H782" i="4" s="1"/>
  <c r="E782" i="6" s="1"/>
  <c r="K805" i="2"/>
  <c r="J805" i="4"/>
  <c r="G805" i="6" s="1"/>
  <c r="G805" i="3"/>
  <c r="H805" i="4" s="1"/>
  <c r="E805" i="6" s="1"/>
  <c r="K814" i="2"/>
  <c r="G814" i="3"/>
  <c r="H814" i="4" s="1"/>
  <c r="E814" i="6" s="1"/>
  <c r="J814" i="4"/>
  <c r="G814" i="6" s="1"/>
  <c r="K823" i="2"/>
  <c r="J823" i="4"/>
  <c r="G823" i="6" s="1"/>
  <c r="G823" i="3"/>
  <c r="H823" i="4" s="1"/>
  <c r="E823" i="6" s="1"/>
  <c r="K836" i="2"/>
  <c r="J836" i="4"/>
  <c r="G836" i="6" s="1"/>
  <c r="G836" i="3"/>
  <c r="H836" i="4" s="1"/>
  <c r="E836" i="6" s="1"/>
  <c r="K843" i="2"/>
  <c r="J843" i="4"/>
  <c r="G843" i="6" s="1"/>
  <c r="G843" i="3"/>
  <c r="H843" i="4" s="1"/>
  <c r="E843" i="6" s="1"/>
  <c r="K852" i="2"/>
  <c r="J852" i="4"/>
  <c r="G852" i="6" s="1"/>
  <c r="G852" i="3"/>
  <c r="H852" i="4" s="1"/>
  <c r="E852" i="6" s="1"/>
  <c r="K862" i="2"/>
  <c r="J862" i="4"/>
  <c r="G862" i="6" s="1"/>
  <c r="G862" i="3"/>
  <c r="H862" i="4" s="1"/>
  <c r="E862" i="6" s="1"/>
  <c r="K871" i="2"/>
  <c r="J871" i="4"/>
  <c r="G871" i="6" s="1"/>
  <c r="G871" i="3"/>
  <c r="H871" i="4" s="1"/>
  <c r="E871" i="6" s="1"/>
  <c r="K878" i="2"/>
  <c r="G878" i="3"/>
  <c r="H878" i="4" s="1"/>
  <c r="E878" i="6" s="1"/>
  <c r="J878" i="4"/>
  <c r="G878" i="6" s="1"/>
  <c r="K890" i="2"/>
  <c r="J890" i="4"/>
  <c r="G890" i="6" s="1"/>
  <c r="G890" i="3"/>
  <c r="H890" i="4" s="1"/>
  <c r="E890" i="6" s="1"/>
  <c r="K900" i="2"/>
  <c r="J900" i="4"/>
  <c r="G900" i="6" s="1"/>
  <c r="G900" i="3"/>
  <c r="H900" i="4" s="1"/>
  <c r="E900" i="6" s="1"/>
  <c r="K907" i="2"/>
  <c r="J907" i="4"/>
  <c r="G907" i="6" s="1"/>
  <c r="G907" i="3"/>
  <c r="H907" i="4" s="1"/>
  <c r="E907" i="6" s="1"/>
  <c r="K916" i="2"/>
  <c r="J916" i="4"/>
  <c r="G916" i="6" s="1"/>
  <c r="G916" i="3"/>
  <c r="H916" i="4" s="1"/>
  <c r="E916" i="6" s="1"/>
  <c r="K925" i="2"/>
  <c r="J925" i="4"/>
  <c r="G925" i="6" s="1"/>
  <c r="G925" i="3"/>
  <c r="H925" i="4" s="1"/>
  <c r="E925" i="6" s="1"/>
  <c r="K935" i="2"/>
  <c r="J935" i="4"/>
  <c r="G935" i="6" s="1"/>
  <c r="G935" i="3"/>
  <c r="H935" i="4" s="1"/>
  <c r="E935" i="6" s="1"/>
  <c r="K943" i="2"/>
  <c r="J943" i="4"/>
  <c r="G943" i="6" s="1"/>
  <c r="G943" i="3"/>
  <c r="H943" i="4" s="1"/>
  <c r="E943" i="6" s="1"/>
  <c r="K950" i="2"/>
  <c r="J950" i="4"/>
  <c r="G950" i="6" s="1"/>
  <c r="G950" i="3"/>
  <c r="H950" i="4" s="1"/>
  <c r="E950" i="6" s="1"/>
  <c r="K963" i="2"/>
  <c r="J963" i="4"/>
  <c r="G963" i="6" s="1"/>
  <c r="G963" i="3"/>
  <c r="H963" i="4" s="1"/>
  <c r="E963" i="6" s="1"/>
  <c r="K970" i="2"/>
  <c r="J970" i="4"/>
  <c r="G970" i="6" s="1"/>
  <c r="G970" i="3"/>
  <c r="H970" i="4" s="1"/>
  <c r="E970" i="6" s="1"/>
  <c r="K975" i="2"/>
  <c r="J975" i="4"/>
  <c r="G975" i="6" s="1"/>
  <c r="G975" i="3"/>
  <c r="H975" i="4" s="1"/>
  <c r="E975" i="6" s="1"/>
  <c r="K986" i="2"/>
  <c r="J986" i="4"/>
  <c r="G986" i="6" s="1"/>
  <c r="G986" i="3"/>
  <c r="H986" i="4" s="1"/>
  <c r="E986" i="6" s="1"/>
  <c r="K995" i="2"/>
  <c r="J995" i="4"/>
  <c r="G995" i="6" s="1"/>
  <c r="G995" i="3"/>
  <c r="H995" i="4" s="1"/>
  <c r="E995" i="6" s="1"/>
  <c r="K1002" i="2"/>
  <c r="J1002" i="4"/>
  <c r="G1002" i="6" s="1"/>
  <c r="G1002" i="3"/>
  <c r="H1002" i="4" s="1"/>
  <c r="E1002" i="6" s="1"/>
  <c r="K1014" i="2"/>
  <c r="J1014" i="4"/>
  <c r="G1014" i="6" s="1"/>
  <c r="G1014" i="3"/>
  <c r="H1014" i="4" s="1"/>
  <c r="E1014" i="6" s="1"/>
  <c r="K1023" i="2"/>
  <c r="J1023" i="4"/>
  <c r="G1023" i="6" s="1"/>
  <c r="G1023" i="3"/>
  <c r="H1023" i="4" s="1"/>
  <c r="E1023" i="6" s="1"/>
  <c r="K1034" i="2"/>
  <c r="J1034" i="4"/>
  <c r="G1034" i="6" s="1"/>
  <c r="G1034" i="3"/>
  <c r="H1034" i="4" s="1"/>
  <c r="E1034" i="6" s="1"/>
  <c r="K1044" i="2"/>
  <c r="J1044" i="4"/>
  <c r="G1044" i="6" s="1"/>
  <c r="G1044" i="3"/>
  <c r="H1044" i="4" s="1"/>
  <c r="E1044" i="6" s="1"/>
  <c r="K1052" i="2"/>
  <c r="G1052" i="3"/>
  <c r="H1052" i="4" s="1"/>
  <c r="E1052" i="6" s="1"/>
  <c r="J1052" i="4"/>
  <c r="G1052" i="6" s="1"/>
  <c r="K1061" i="2"/>
  <c r="J1061" i="4"/>
  <c r="G1061" i="6" s="1"/>
  <c r="G1061" i="3"/>
  <c r="H1061" i="4" s="1"/>
  <c r="E1061" i="6" s="1"/>
  <c r="K1070" i="2"/>
  <c r="J1070" i="4"/>
  <c r="G1070" i="6" s="1"/>
  <c r="G1070" i="3"/>
  <c r="H1070" i="4" s="1"/>
  <c r="E1070" i="6" s="1"/>
  <c r="K1082" i="2"/>
  <c r="J1082" i="4"/>
  <c r="G1082" i="6" s="1"/>
  <c r="G1082" i="3"/>
  <c r="H1082" i="4" s="1"/>
  <c r="E1082" i="6" s="1"/>
  <c r="K1087" i="2"/>
  <c r="J1087" i="4"/>
  <c r="G1087" i="6" s="1"/>
  <c r="G1087" i="3"/>
  <c r="H1087" i="4" s="1"/>
  <c r="E1087" i="6" s="1"/>
  <c r="K1099" i="2"/>
  <c r="J1099" i="4"/>
  <c r="G1099" i="6" s="1"/>
  <c r="G1099" i="3"/>
  <c r="H1099" i="4" s="1"/>
  <c r="E1099" i="6" s="1"/>
  <c r="K1114" i="2"/>
  <c r="J1114" i="4"/>
  <c r="G1114" i="6" s="1"/>
  <c r="G1114" i="3"/>
  <c r="H1114" i="4" s="1"/>
  <c r="E1114" i="6" s="1"/>
  <c r="K1123" i="2"/>
  <c r="J1123" i="4"/>
  <c r="G1123" i="6" s="1"/>
  <c r="G1123" i="3"/>
  <c r="H1123" i="4" s="1"/>
  <c r="E1123" i="6" s="1"/>
  <c r="K1131" i="2"/>
  <c r="J1131" i="4"/>
  <c r="G1131" i="6" s="1"/>
  <c r="G1131" i="3"/>
  <c r="H1131" i="4" s="1"/>
  <c r="E1131" i="6" s="1"/>
  <c r="K1138" i="2"/>
  <c r="J1138" i="4"/>
  <c r="G1138" i="6" s="1"/>
  <c r="G1138" i="3"/>
  <c r="H1138" i="4" s="1"/>
  <c r="E1138" i="6" s="1"/>
  <c r="K1148" i="2"/>
  <c r="J1148" i="4"/>
  <c r="G1148" i="6" s="1"/>
  <c r="G1148" i="3"/>
  <c r="H1148" i="4" s="1"/>
  <c r="E1148" i="6" s="1"/>
  <c r="K1159" i="2"/>
  <c r="J1159" i="4"/>
  <c r="G1159" i="6" s="1"/>
  <c r="G1159" i="3"/>
  <c r="H1159" i="4" s="1"/>
  <c r="E1159" i="6" s="1"/>
  <c r="K1167" i="2"/>
  <c r="J1167" i="4"/>
  <c r="G1167" i="6" s="1"/>
  <c r="G1167" i="3"/>
  <c r="H1167" i="4" s="1"/>
  <c r="E1167" i="6" s="1"/>
  <c r="K1175" i="2"/>
  <c r="J1175" i="4"/>
  <c r="G1175" i="6" s="1"/>
  <c r="G1175" i="3"/>
  <c r="H1175" i="4" s="1"/>
  <c r="E1175" i="6" s="1"/>
  <c r="K1186" i="2"/>
  <c r="J1186" i="4"/>
  <c r="G1186" i="6" s="1"/>
  <c r="G1186" i="3"/>
  <c r="H1186" i="4" s="1"/>
  <c r="E1186" i="6" s="1"/>
  <c r="K1197" i="2"/>
  <c r="J1197" i="4"/>
  <c r="G1197" i="6" s="1"/>
  <c r="G1197" i="3"/>
  <c r="H1197" i="4" s="1"/>
  <c r="E1197" i="6" s="1"/>
  <c r="K1205" i="2"/>
  <c r="J1205" i="4"/>
  <c r="G1205" i="6" s="1"/>
  <c r="G1205" i="3"/>
  <c r="H1205" i="4" s="1"/>
  <c r="E1205" i="6" s="1"/>
  <c r="K1211" i="2"/>
  <c r="J1211" i="4"/>
  <c r="G1211" i="6" s="1"/>
  <c r="G1211" i="3"/>
  <c r="H1211" i="4" s="1"/>
  <c r="E1211" i="6" s="1"/>
  <c r="K1218" i="2"/>
  <c r="J1218" i="4"/>
  <c r="G1218" i="6" s="1"/>
  <c r="G1218" i="3"/>
  <c r="H1218" i="4" s="1"/>
  <c r="E1218" i="6" s="1"/>
  <c r="K1223" i="2"/>
  <c r="J1223" i="4"/>
  <c r="G1223" i="6" s="1"/>
  <c r="G1223" i="3"/>
  <c r="H1223" i="4" s="1"/>
  <c r="E1223" i="6" s="1"/>
  <c r="K1237" i="2"/>
  <c r="J1237" i="4"/>
  <c r="G1237" i="6" s="1"/>
  <c r="G1237" i="3"/>
  <c r="H1237" i="4" s="1"/>
  <c r="E1237" i="6" s="1"/>
  <c r="K1244" i="2"/>
  <c r="J1244" i="4"/>
  <c r="G1244" i="6" s="1"/>
  <c r="G1244" i="3"/>
  <c r="H1244" i="4" s="1"/>
  <c r="E1244" i="6" s="1"/>
  <c r="K1250" i="2"/>
  <c r="J1250" i="4"/>
  <c r="G1250" i="6" s="1"/>
  <c r="G1250" i="3"/>
  <c r="H1250" i="4" s="1"/>
  <c r="E1250" i="6" s="1"/>
  <c r="K1258" i="2"/>
  <c r="J1258" i="4"/>
  <c r="G1258" i="6" s="1"/>
  <c r="G1258" i="3"/>
  <c r="H1258" i="4" s="1"/>
  <c r="E1258" i="6" s="1"/>
  <c r="K1263" i="2"/>
  <c r="J1263" i="4"/>
  <c r="G1263" i="6" s="1"/>
  <c r="G1263" i="3"/>
  <c r="H1263" i="4" s="1"/>
  <c r="E1263" i="6" s="1"/>
  <c r="K1273" i="2"/>
  <c r="J1273" i="4"/>
  <c r="G1273" i="6" s="1"/>
  <c r="G1273" i="3"/>
  <c r="H1273" i="4" s="1"/>
  <c r="E1273" i="6" s="1"/>
  <c r="K1279" i="2"/>
  <c r="J1279" i="4"/>
  <c r="G1279" i="6" s="1"/>
  <c r="G1279" i="3"/>
  <c r="H1279" i="4" s="1"/>
  <c r="E1279" i="6" s="1"/>
  <c r="K1286" i="2"/>
  <c r="J1286" i="4"/>
  <c r="G1286" i="6" s="1"/>
  <c r="G1286" i="3"/>
  <c r="H1286" i="4" s="1"/>
  <c r="E1286" i="6" s="1"/>
  <c r="K1292" i="2"/>
  <c r="J1292" i="4"/>
  <c r="G1292" i="6" s="1"/>
  <c r="G1292" i="3"/>
  <c r="H1292" i="4" s="1"/>
  <c r="E1292" i="6" s="1"/>
  <c r="K1298" i="2"/>
  <c r="J1298" i="4"/>
  <c r="G1298" i="6" s="1"/>
  <c r="G1298" i="3"/>
  <c r="H1298" i="4" s="1"/>
  <c r="E1298" i="6" s="1"/>
  <c r="K1310" i="2"/>
  <c r="J1310" i="4"/>
  <c r="G1310" i="6" s="1"/>
  <c r="G1310" i="3"/>
  <c r="H1310" i="4" s="1"/>
  <c r="E1310" i="6" s="1"/>
  <c r="K1319" i="2"/>
  <c r="J1319" i="4"/>
  <c r="G1319" i="6" s="1"/>
  <c r="G1319" i="3"/>
  <c r="H1319" i="4" s="1"/>
  <c r="E1319" i="6" s="1"/>
  <c r="K1324" i="2"/>
  <c r="J1324" i="4"/>
  <c r="G1324" i="6" s="1"/>
  <c r="G1324" i="3"/>
  <c r="H1324" i="4" s="1"/>
  <c r="E1324" i="6" s="1"/>
  <c r="K1328" i="2"/>
  <c r="J1328" i="4"/>
  <c r="G1328" i="6" s="1"/>
  <c r="G1328" i="3"/>
  <c r="H1328" i="4" s="1"/>
  <c r="E1328" i="6" s="1"/>
  <c r="K1335" i="2"/>
  <c r="J1335" i="4"/>
  <c r="G1335" i="6" s="1"/>
  <c r="G1335" i="3"/>
  <c r="H1335" i="4" s="1"/>
  <c r="E1335" i="6" s="1"/>
  <c r="K1342" i="2"/>
  <c r="J1342" i="4"/>
  <c r="G1342" i="6" s="1"/>
  <c r="G1342" i="3"/>
  <c r="H1342" i="4" s="1"/>
  <c r="E1342" i="6" s="1"/>
  <c r="K1350" i="2"/>
  <c r="J1350" i="4"/>
  <c r="G1350" i="6" s="1"/>
  <c r="G1350" i="3"/>
  <c r="H1350" i="4" s="1"/>
  <c r="E1350" i="6" s="1"/>
  <c r="K1360" i="2"/>
  <c r="J1360" i="4"/>
  <c r="G1360" i="6" s="1"/>
  <c r="G1360" i="3"/>
  <c r="H1360" i="4" s="1"/>
  <c r="E1360" i="6" s="1"/>
  <c r="K1372" i="2"/>
  <c r="J1372" i="4"/>
  <c r="G1372" i="6" s="1"/>
  <c r="G1372" i="3"/>
  <c r="H1372" i="4" s="1"/>
  <c r="E1372" i="6" s="1"/>
  <c r="K1379" i="2"/>
  <c r="J1379" i="4"/>
  <c r="G1379" i="6" s="1"/>
  <c r="G1379" i="3"/>
  <c r="H1379" i="4" s="1"/>
  <c r="E1379" i="6" s="1"/>
  <c r="K1387" i="2"/>
  <c r="J1387" i="4"/>
  <c r="G1387" i="6" s="1"/>
  <c r="G1387" i="3"/>
  <c r="H1387" i="4" s="1"/>
  <c r="E1387" i="6" s="1"/>
  <c r="K1393" i="2"/>
  <c r="J1393" i="4"/>
  <c r="G1393" i="6" s="1"/>
  <c r="G1393" i="3"/>
  <c r="H1393" i="4" s="1"/>
  <c r="E1393" i="6" s="1"/>
  <c r="K1400" i="2"/>
  <c r="J1400" i="4"/>
  <c r="G1400" i="6" s="1"/>
  <c r="G1400" i="3"/>
  <c r="H1400" i="4" s="1"/>
  <c r="E1400" i="6" s="1"/>
  <c r="K1404" i="2"/>
  <c r="J1404" i="4"/>
  <c r="G1404" i="6" s="1"/>
  <c r="G1404" i="3"/>
  <c r="H1404" i="4" s="1"/>
  <c r="E1404" i="6" s="1"/>
  <c r="K1418" i="2"/>
  <c r="J1418" i="4"/>
  <c r="G1418" i="6" s="1"/>
  <c r="G1418" i="3"/>
  <c r="H1418" i="4" s="1"/>
  <c r="E1418" i="6" s="1"/>
  <c r="K1426" i="2"/>
  <c r="J1426" i="4"/>
  <c r="G1426" i="6" s="1"/>
  <c r="G1426" i="3"/>
  <c r="H1426" i="4" s="1"/>
  <c r="E1426" i="6" s="1"/>
  <c r="K1432" i="2"/>
  <c r="J1432" i="4"/>
  <c r="G1432" i="6" s="1"/>
  <c r="G1432" i="3"/>
  <c r="H1432" i="4" s="1"/>
  <c r="E1432" i="6" s="1"/>
  <c r="K1439" i="2"/>
  <c r="J1439" i="4"/>
  <c r="G1439" i="6" s="1"/>
  <c r="G1439" i="3"/>
  <c r="H1439" i="4" s="1"/>
  <c r="E1439" i="6" s="1"/>
  <c r="K1454" i="2"/>
  <c r="J1454" i="4"/>
  <c r="G1454" i="6" s="1"/>
  <c r="G1454" i="3"/>
  <c r="H1454" i="4" s="1"/>
  <c r="E1454" i="6" s="1"/>
  <c r="K1472" i="2"/>
  <c r="J1472" i="4"/>
  <c r="G1472" i="6" s="1"/>
  <c r="G1472" i="3"/>
  <c r="H1472" i="4" s="1"/>
  <c r="E1472" i="6" s="1"/>
  <c r="K1483" i="2"/>
  <c r="J1483" i="4"/>
  <c r="G1483" i="6" s="1"/>
  <c r="G1483" i="3"/>
  <c r="H1483" i="4" s="1"/>
  <c r="E1483" i="6" s="1"/>
  <c r="K1490" i="2"/>
  <c r="J1490" i="4"/>
  <c r="G1490" i="6" s="1"/>
  <c r="G1490" i="3"/>
  <c r="H1490" i="4" s="1"/>
  <c r="E1490" i="6" s="1"/>
  <c r="K1498" i="2"/>
  <c r="J1498" i="4"/>
  <c r="G1498" i="6" s="1"/>
  <c r="G1498" i="3"/>
  <c r="H1498" i="4" s="1"/>
  <c r="E1498" i="6" s="1"/>
  <c r="K1510" i="2"/>
  <c r="J1510" i="4"/>
  <c r="G1510" i="6" s="1"/>
  <c r="G1510" i="3"/>
  <c r="H1510" i="4" s="1"/>
  <c r="E1510" i="6" s="1"/>
  <c r="K1520" i="2"/>
  <c r="J1520" i="4"/>
  <c r="G1520" i="6" s="1"/>
  <c r="G1520" i="3"/>
  <c r="H1520" i="4" s="1"/>
  <c r="E1520" i="6" s="1"/>
  <c r="K1534" i="2"/>
  <c r="J1534" i="4"/>
  <c r="G1534" i="6" s="1"/>
  <c r="G1534" i="3"/>
  <c r="H1534" i="4" s="1"/>
  <c r="E1534" i="6" s="1"/>
  <c r="K1544" i="2"/>
  <c r="J1544" i="4"/>
  <c r="G1544" i="6" s="1"/>
  <c r="G1544" i="3"/>
  <c r="H1544" i="4" s="1"/>
  <c r="E1544" i="6" s="1"/>
  <c r="K1552" i="2"/>
  <c r="J1552" i="4"/>
  <c r="G1552" i="6" s="1"/>
  <c r="G1552" i="3"/>
  <c r="H1552" i="4" s="1"/>
  <c r="E1552" i="6" s="1"/>
  <c r="K1564" i="2"/>
  <c r="J1564" i="4"/>
  <c r="G1564" i="6" s="1"/>
  <c r="G1564" i="3"/>
  <c r="H1564" i="4" s="1"/>
  <c r="E1564" i="6" s="1"/>
  <c r="K1575" i="2"/>
  <c r="J1575" i="4"/>
  <c r="G1575" i="6" s="1"/>
  <c r="G1575" i="3"/>
  <c r="H1575" i="4" s="1"/>
  <c r="E1575" i="6" s="1"/>
  <c r="K1585" i="2"/>
  <c r="J1585" i="4"/>
  <c r="G1585" i="6" s="1"/>
  <c r="G1585" i="3"/>
  <c r="H1585" i="4" s="1"/>
  <c r="E1585" i="6" s="1"/>
  <c r="K1593" i="2"/>
  <c r="J1593" i="4"/>
  <c r="G1593" i="6" s="1"/>
  <c r="G1593" i="3"/>
  <c r="H1593" i="4" s="1"/>
  <c r="E1593" i="6" s="1"/>
  <c r="K1598" i="2"/>
  <c r="J1598" i="4"/>
  <c r="G1598" i="6" s="1"/>
  <c r="G1598" i="3"/>
  <c r="H1598" i="4" s="1"/>
  <c r="E1598" i="6" s="1"/>
  <c r="K1608" i="2"/>
  <c r="J1608" i="4"/>
  <c r="G1608" i="6" s="1"/>
  <c r="G1608" i="3"/>
  <c r="H1608" i="4" s="1"/>
  <c r="E1608" i="6" s="1"/>
  <c r="K1625" i="2"/>
  <c r="J1625" i="4"/>
  <c r="G1625" i="6" s="1"/>
  <c r="G1625" i="3"/>
  <c r="H1625" i="4" s="1"/>
  <c r="E1625" i="6" s="1"/>
  <c r="K1631" i="2"/>
  <c r="J1631" i="4"/>
  <c r="G1631" i="6" s="1"/>
  <c r="G1631" i="3"/>
  <c r="H1631" i="4" s="1"/>
  <c r="E1631" i="6" s="1"/>
  <c r="K1641" i="2"/>
  <c r="J1641" i="4"/>
  <c r="G1641" i="6" s="1"/>
  <c r="G1641" i="3"/>
  <c r="H1641" i="4" s="1"/>
  <c r="E1641" i="6" s="1"/>
  <c r="K1647" i="2"/>
  <c r="J1647" i="4"/>
  <c r="G1647" i="6" s="1"/>
  <c r="G1647" i="3"/>
  <c r="H1647" i="4" s="1"/>
  <c r="E1647" i="6" s="1"/>
  <c r="K1654" i="2"/>
  <c r="J1654" i="4"/>
  <c r="G1654" i="6" s="1"/>
  <c r="G1654" i="3"/>
  <c r="H1654" i="4" s="1"/>
  <c r="E1654" i="6" s="1"/>
  <c r="K1659" i="2"/>
  <c r="J1659" i="4"/>
  <c r="G1659" i="6" s="1"/>
  <c r="G1659" i="3"/>
  <c r="H1659" i="4" s="1"/>
  <c r="E1659" i="6" s="1"/>
  <c r="K1666" i="2"/>
  <c r="J1666" i="4"/>
  <c r="G1666" i="6" s="1"/>
  <c r="G1666" i="3"/>
  <c r="H1666" i="4" s="1"/>
  <c r="E1666" i="6" s="1"/>
  <c r="K1673" i="2"/>
  <c r="J1673" i="4"/>
  <c r="G1673" i="6" s="1"/>
  <c r="G1673" i="3"/>
  <c r="H1673" i="4" s="1"/>
  <c r="E1673" i="6" s="1"/>
  <c r="K1679" i="2"/>
  <c r="J1679" i="4"/>
  <c r="G1679" i="6" s="1"/>
  <c r="G1679" i="3"/>
  <c r="H1679" i="4" s="1"/>
  <c r="E1679" i="6" s="1"/>
  <c r="K1686" i="2"/>
  <c r="J1686" i="4"/>
  <c r="G1686" i="6" s="1"/>
  <c r="G1686" i="3"/>
  <c r="H1686" i="4" s="1"/>
  <c r="E1686" i="6" s="1"/>
  <c r="K1695" i="2"/>
  <c r="J1695" i="4"/>
  <c r="G1695" i="6" s="1"/>
  <c r="G1695" i="3"/>
  <c r="H1695" i="4" s="1"/>
  <c r="E1695" i="6" s="1"/>
  <c r="K1701" i="2"/>
  <c r="J1701" i="4"/>
  <c r="G1701" i="6" s="1"/>
  <c r="G1701" i="3"/>
  <c r="H1701" i="4" s="1"/>
  <c r="E1701" i="6" s="1"/>
  <c r="K1709" i="2"/>
  <c r="J1709" i="4"/>
  <c r="G1709" i="6" s="1"/>
  <c r="G1709" i="3"/>
  <c r="H1709" i="4" s="1"/>
  <c r="E1709" i="6" s="1"/>
  <c r="K1719" i="2"/>
  <c r="J1719" i="4"/>
  <c r="G1719" i="6" s="1"/>
  <c r="G1719" i="3"/>
  <c r="H1719" i="4" s="1"/>
  <c r="E1719" i="6" s="1"/>
  <c r="K1727" i="2"/>
  <c r="J1727" i="4"/>
  <c r="G1727" i="6" s="1"/>
  <c r="G1727" i="3"/>
  <c r="H1727" i="4" s="1"/>
  <c r="E1727" i="6" s="1"/>
  <c r="K1740" i="2"/>
  <c r="J1740" i="4"/>
  <c r="G1740" i="6" s="1"/>
  <c r="G1740" i="3"/>
  <c r="H1740" i="4" s="1"/>
  <c r="E1740" i="6" s="1"/>
  <c r="K1746" i="2"/>
  <c r="J1746" i="4"/>
  <c r="G1746" i="6" s="1"/>
  <c r="G1746" i="3"/>
  <c r="H1746" i="4" s="1"/>
  <c r="E1746" i="6" s="1"/>
  <c r="K1756" i="2"/>
  <c r="J1756" i="4"/>
  <c r="G1756" i="6" s="1"/>
  <c r="G1756" i="3"/>
  <c r="H1756" i="4" s="1"/>
  <c r="E1756" i="6" s="1"/>
  <c r="K1764" i="2"/>
  <c r="G1764" i="3"/>
  <c r="H1764" i="4" s="1"/>
  <c r="E1764" i="6" s="1"/>
  <c r="J1764" i="4"/>
  <c r="G1764" i="6" s="1"/>
  <c r="K1768" i="2"/>
  <c r="J1768" i="4"/>
  <c r="G1768" i="6" s="1"/>
  <c r="G1768" i="3"/>
  <c r="H1768" i="4" s="1"/>
  <c r="E1768" i="6" s="1"/>
  <c r="K1779" i="2"/>
  <c r="J1779" i="4"/>
  <c r="G1779" i="6" s="1"/>
  <c r="G1779" i="3"/>
  <c r="H1779" i="4" s="1"/>
  <c r="E1779" i="6" s="1"/>
  <c r="K1784" i="2"/>
  <c r="J1784" i="4"/>
  <c r="G1784" i="6" s="1"/>
  <c r="G1784" i="3"/>
  <c r="H1784" i="4" s="1"/>
  <c r="E1784" i="6" s="1"/>
  <c r="K1793" i="2"/>
  <c r="J1793" i="4"/>
  <c r="G1793" i="6" s="1"/>
  <c r="G1793" i="3"/>
  <c r="H1793" i="4" s="1"/>
  <c r="E1793" i="6" s="1"/>
  <c r="K1802" i="2"/>
  <c r="J1802" i="4"/>
  <c r="G1802" i="6" s="1"/>
  <c r="G1802" i="3"/>
  <c r="H1802" i="4" s="1"/>
  <c r="E1802" i="6" s="1"/>
  <c r="K1808" i="2"/>
  <c r="J1808" i="4"/>
  <c r="G1808" i="6" s="1"/>
  <c r="G1808" i="3"/>
  <c r="H1808" i="4" s="1"/>
  <c r="E1808" i="6" s="1"/>
  <c r="K1813" i="2"/>
  <c r="J1813" i="4"/>
  <c r="G1813" i="6" s="1"/>
  <c r="G1813" i="3"/>
  <c r="H1813" i="4" s="1"/>
  <c r="E1813" i="6" s="1"/>
  <c r="K1823" i="2"/>
  <c r="J1823" i="4"/>
  <c r="G1823" i="6" s="1"/>
  <c r="G1823" i="3"/>
  <c r="H1823" i="4" s="1"/>
  <c r="E1823" i="6" s="1"/>
  <c r="K1833" i="2"/>
  <c r="J1833" i="4"/>
  <c r="G1833" i="6" s="1"/>
  <c r="G1833" i="3"/>
  <c r="H1833" i="4" s="1"/>
  <c r="E1833" i="6" s="1"/>
  <c r="K1839" i="2"/>
  <c r="J1839" i="4"/>
  <c r="G1839" i="6" s="1"/>
  <c r="G1839" i="3"/>
  <c r="H1839" i="4" s="1"/>
  <c r="E1839" i="6" s="1"/>
  <c r="K1851" i="2"/>
  <c r="J1851" i="4"/>
  <c r="G1851" i="6" s="1"/>
  <c r="G1851" i="3"/>
  <c r="H1851" i="4" s="1"/>
  <c r="E1851" i="6" s="1"/>
  <c r="K1859" i="2"/>
  <c r="J1859" i="4"/>
  <c r="G1859" i="6" s="1"/>
  <c r="G1859" i="3"/>
  <c r="H1859" i="4" s="1"/>
  <c r="E1859" i="6" s="1"/>
  <c r="K1868" i="2"/>
  <c r="J1868" i="4"/>
  <c r="G1868" i="6" s="1"/>
  <c r="G1868" i="3"/>
  <c r="H1868" i="4" s="1"/>
  <c r="E1868" i="6" s="1"/>
  <c r="K1877" i="2"/>
  <c r="J1877" i="4"/>
  <c r="G1877" i="6" s="1"/>
  <c r="G1877" i="3"/>
  <c r="H1877" i="4" s="1"/>
  <c r="E1877" i="6" s="1"/>
  <c r="K1886" i="2"/>
  <c r="J1886" i="4"/>
  <c r="G1886" i="6" s="1"/>
  <c r="G1886" i="3"/>
  <c r="H1886" i="4" s="1"/>
  <c r="E1886" i="6" s="1"/>
  <c r="K1898" i="2"/>
  <c r="J1898" i="4"/>
  <c r="G1898" i="6" s="1"/>
  <c r="G1898" i="3"/>
  <c r="H1898" i="4" s="1"/>
  <c r="E1898" i="6" s="1"/>
  <c r="K1908" i="2"/>
  <c r="J1908" i="4"/>
  <c r="G1908" i="6" s="1"/>
  <c r="G1908" i="3"/>
  <c r="H1908" i="4" s="1"/>
  <c r="E1908" i="6" s="1"/>
  <c r="K1921" i="2"/>
  <c r="J1921" i="4"/>
  <c r="G1921" i="6" s="1"/>
  <c r="G1921" i="3"/>
  <c r="H1921" i="4" s="1"/>
  <c r="E1921" i="6" s="1"/>
  <c r="K1932" i="2"/>
  <c r="J1932" i="4"/>
  <c r="G1932" i="6" s="1"/>
  <c r="G1932" i="3"/>
  <c r="H1932" i="4" s="1"/>
  <c r="E1932" i="6" s="1"/>
  <c r="K1942" i="2"/>
  <c r="J1942" i="4"/>
  <c r="G1942" i="6" s="1"/>
  <c r="G1942" i="3"/>
  <c r="H1942" i="4" s="1"/>
  <c r="E1942" i="6" s="1"/>
  <c r="K1949" i="2"/>
  <c r="J1949" i="4"/>
  <c r="G1949" i="6" s="1"/>
  <c r="G1949" i="3"/>
  <c r="H1949" i="4" s="1"/>
  <c r="E1949" i="6" s="1"/>
  <c r="K1955" i="2"/>
  <c r="J1955" i="4"/>
  <c r="G1955" i="6" s="1"/>
  <c r="G1955" i="3"/>
  <c r="H1955" i="4" s="1"/>
  <c r="E1955" i="6" s="1"/>
  <c r="K1963" i="2"/>
  <c r="J1963" i="4"/>
  <c r="G1963" i="6" s="1"/>
  <c r="G1963" i="3"/>
  <c r="H1963" i="4" s="1"/>
  <c r="E1963" i="6" s="1"/>
  <c r="K1971" i="2"/>
  <c r="J1971" i="4"/>
  <c r="G1971" i="6" s="1"/>
  <c r="G1971" i="3"/>
  <c r="H1971" i="4" s="1"/>
  <c r="E1971" i="6" s="1"/>
  <c r="K1986" i="2"/>
  <c r="J1986" i="4"/>
  <c r="G1986" i="6" s="1"/>
  <c r="G1986" i="3"/>
  <c r="H1986" i="4" s="1"/>
  <c r="E1986" i="6" s="1"/>
  <c r="K1992" i="2"/>
  <c r="J1992" i="4"/>
  <c r="G1992" i="6" s="1"/>
  <c r="G1992" i="3"/>
  <c r="H1992" i="4" s="1"/>
  <c r="E1992" i="6" s="1"/>
  <c r="K1998" i="2"/>
  <c r="J1998" i="4"/>
  <c r="G1998" i="6" s="1"/>
  <c r="G1998" i="3"/>
  <c r="H1998" i="4" s="1"/>
  <c r="E1998" i="6" s="1"/>
  <c r="K2004" i="2"/>
  <c r="J2004" i="4"/>
  <c r="G2004" i="6" s="1"/>
  <c r="G2004" i="3"/>
  <c r="H2004" i="4" s="1"/>
  <c r="E2004" i="6" s="1"/>
  <c r="K2010" i="2"/>
  <c r="J2010" i="4"/>
  <c r="G2010" i="6" s="1"/>
  <c r="G2010" i="3"/>
  <c r="H2010" i="4" s="1"/>
  <c r="E2010" i="6" s="1"/>
  <c r="K2019" i="2"/>
  <c r="J2019" i="4"/>
  <c r="G2019" i="6" s="1"/>
  <c r="G2019" i="3"/>
  <c r="H2019" i="4" s="1"/>
  <c r="E2019" i="6" s="1"/>
  <c r="K2030" i="2"/>
  <c r="J2030" i="4"/>
  <c r="G2030" i="6" s="1"/>
  <c r="G2030" i="3"/>
  <c r="H2030" i="4" s="1"/>
  <c r="E2030" i="6" s="1"/>
  <c r="K2039" i="2"/>
  <c r="J2039" i="4"/>
  <c r="G2039" i="6" s="1"/>
  <c r="G2039" i="3"/>
  <c r="H2039" i="4" s="1"/>
  <c r="E2039" i="6" s="1"/>
  <c r="K2043" i="2"/>
  <c r="J2043" i="4"/>
  <c r="G2043" i="6" s="1"/>
  <c r="G2043" i="3"/>
  <c r="H2043" i="4" s="1"/>
  <c r="E2043" i="6" s="1"/>
  <c r="K2055" i="2"/>
  <c r="J2055" i="4"/>
  <c r="G2055" i="6" s="1"/>
  <c r="G2055" i="3"/>
  <c r="H2055" i="4" s="1"/>
  <c r="E2055" i="6" s="1"/>
  <c r="K2062" i="2"/>
  <c r="J2062" i="4"/>
  <c r="G2062" i="6" s="1"/>
  <c r="G2062" i="3"/>
  <c r="H2062" i="4" s="1"/>
  <c r="E2062" i="6" s="1"/>
  <c r="K2069" i="2"/>
  <c r="J2069" i="4"/>
  <c r="G2069" i="6" s="1"/>
  <c r="G2069" i="3"/>
  <c r="H2069" i="4" s="1"/>
  <c r="E2069" i="6" s="1"/>
  <c r="K2077" i="2"/>
  <c r="J2077" i="4"/>
  <c r="G2077" i="6" s="1"/>
  <c r="G2077" i="3"/>
  <c r="H2077" i="4" s="1"/>
  <c r="E2077" i="6" s="1"/>
  <c r="K2084" i="2"/>
  <c r="J2084" i="4"/>
  <c r="G2084" i="6" s="1"/>
  <c r="G2084" i="3"/>
  <c r="H2084" i="4" s="1"/>
  <c r="E2084" i="6" s="1"/>
  <c r="K199" i="2"/>
  <c r="J199" i="4"/>
  <c r="G199" i="6" s="1"/>
  <c r="G199" i="3"/>
  <c r="H199" i="4" s="1"/>
  <c r="E199" i="6" s="1"/>
  <c r="K2206" i="2"/>
  <c r="J2206" i="4"/>
  <c r="G2206" i="6" s="1"/>
  <c r="G2206" i="3"/>
  <c r="H2206" i="4" s="1"/>
  <c r="E2206" i="6" s="1"/>
  <c r="K2218" i="2"/>
  <c r="J2218" i="4"/>
  <c r="G2218" i="6" s="1"/>
  <c r="G2218" i="3"/>
  <c r="H2218" i="4" s="1"/>
  <c r="E2218" i="6" s="1"/>
  <c r="K2126" i="2"/>
  <c r="J2126" i="4"/>
  <c r="G2126" i="6" s="1"/>
  <c r="G2126" i="3"/>
  <c r="H2126" i="4" s="1"/>
  <c r="E2126" i="6" s="1"/>
  <c r="K197" i="2"/>
  <c r="G197" i="3"/>
  <c r="H197" i="4" s="1"/>
  <c r="E197" i="6" s="1"/>
  <c r="J197" i="4"/>
  <c r="G197" i="6" s="1"/>
  <c r="K114" i="2"/>
  <c r="J114" i="4"/>
  <c r="G114" i="6" s="1"/>
  <c r="G114" i="3"/>
  <c r="H114" i="4" s="1"/>
  <c r="E114" i="6" s="1"/>
  <c r="K130" i="2"/>
  <c r="J130" i="4"/>
  <c r="G130" i="6" s="1"/>
  <c r="G130" i="3"/>
  <c r="H130" i="4" s="1"/>
  <c r="E130" i="6" s="1"/>
  <c r="K146" i="2"/>
  <c r="J146" i="4"/>
  <c r="G146" i="6" s="1"/>
  <c r="G146" i="3"/>
  <c r="H146" i="4" s="1"/>
  <c r="E146" i="6" s="1"/>
  <c r="K162" i="2"/>
  <c r="J162" i="4"/>
  <c r="G162" i="6" s="1"/>
  <c r="G162" i="3"/>
  <c r="H162" i="4" s="1"/>
  <c r="E162" i="6" s="1"/>
  <c r="K178" i="2"/>
  <c r="J178" i="4"/>
  <c r="G178" i="6" s="1"/>
  <c r="G178" i="3"/>
  <c r="H178" i="4" s="1"/>
  <c r="E178" i="6" s="1"/>
  <c r="K229" i="2"/>
  <c r="G229" i="3"/>
  <c r="H229" i="4" s="1"/>
  <c r="E229" i="6" s="1"/>
  <c r="J229" i="4"/>
  <c r="G229" i="6" s="1"/>
  <c r="K194" i="2"/>
  <c r="H2" i="4" l="1"/>
  <c r="E2" i="6" s="1"/>
  <c r="K28" i="8"/>
  <c r="K27" i="8"/>
  <c r="K30" i="8"/>
  <c r="K29" i="8"/>
  <c r="E2086" i="2" l="1"/>
  <c r="E2087" i="2"/>
  <c r="E2088" i="2"/>
  <c r="E2088" i="1"/>
  <c r="B3" i="5"/>
</calcChain>
</file>

<file path=xl/sharedStrings.xml><?xml version="1.0" encoding="utf-8"?>
<sst xmlns="http://schemas.openxmlformats.org/spreadsheetml/2006/main" count="9169" uniqueCount="85">
  <si>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</si>
  <si>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</si>
  <si>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</si>
  <si>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</si>
  <si>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</si>
  <si>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</si>
  <si>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</si>
  <si>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</si>
  <si>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</si>
  <si>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</si>
  <si>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</si>
  <si>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</si>
  <si>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</si>
  <si>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</si>
  <si>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</si>
  <si>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</si>
  <si>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</si>
  <si>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</si>
  <si>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</si>
  <si>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</si>
  <si>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</si>
  <si>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</si>
  <si>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</si>
  <si>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</si>
  <si>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</si>
  <si>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</si>
  <si>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</si>
  <si>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</si>
  <si>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</si>
  <si>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</si>
  <si>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</si>
  <si>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Together</t>
  </si>
  <si>
    <t>PhD</t>
  </si>
  <si>
    <t>Married</t>
  </si>
  <si>
    <t>Master</t>
  </si>
  <si>
    <t>Divorced</t>
  </si>
  <si>
    <t>Basic</t>
  </si>
  <si>
    <t>2n Cycle</t>
  </si>
  <si>
    <t>Widow</t>
  </si>
  <si>
    <t>Alone</t>
  </si>
  <si>
    <t>Absurd</t>
  </si>
  <si>
    <t>YOLO</t>
  </si>
  <si>
    <t>Marital Status</t>
  </si>
  <si>
    <t>Average Income</t>
  </si>
  <si>
    <t>Row Labels</t>
  </si>
  <si>
    <t>Grand Total</t>
  </si>
  <si>
    <t>Count of Education</t>
  </si>
  <si>
    <t>Count of Marital_Status</t>
  </si>
  <si>
    <t>Average of Income</t>
  </si>
  <si>
    <t>Product Name</t>
  </si>
  <si>
    <t>Average Spent</t>
  </si>
  <si>
    <t>Age</t>
  </si>
  <si>
    <t>16-25</t>
  </si>
  <si>
    <t>26-35</t>
  </si>
  <si>
    <t>36-45</t>
  </si>
  <si>
    <t>46-55</t>
  </si>
  <si>
    <t>56-65</t>
  </si>
  <si>
    <t>66-75</t>
  </si>
  <si>
    <t>DVAD</t>
  </si>
  <si>
    <t>ALL</t>
  </si>
  <si>
    <t>(All)</t>
  </si>
  <si>
    <t>Wines</t>
  </si>
  <si>
    <t>Fruits</t>
  </si>
  <si>
    <t>Meats</t>
  </si>
  <si>
    <t>Fishes</t>
  </si>
  <si>
    <t>Sweets</t>
  </si>
  <si>
    <t>Golds</t>
  </si>
  <si>
    <t>Catalog</t>
  </si>
  <si>
    <t>Store</t>
  </si>
  <si>
    <t>Camp1</t>
  </si>
  <si>
    <t>Camp2</t>
  </si>
  <si>
    <t>Camp3</t>
  </si>
  <si>
    <t>Camp4</t>
  </si>
  <si>
    <t>Camp5</t>
  </si>
  <si>
    <t>Average of Recency</t>
  </si>
  <si>
    <t>Complain Perc</t>
  </si>
  <si>
    <t>Discount Purchase</t>
  </si>
  <si>
    <t>Average of Discount Purchase</t>
  </si>
  <si>
    <t>Website</t>
  </si>
  <si>
    <t>Kid Home</t>
  </si>
  <si>
    <t>TennHome</t>
  </si>
  <si>
    <t>Kids</t>
  </si>
  <si>
    <t>Teens</t>
  </si>
  <si>
    <t>(blank)</t>
  </si>
  <si>
    <t>Sum of Average Spent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</si>
</sst>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Trebuchet MS"/>
      <family val="2"/>
      <scheme val="minor"/>
    </font>
    <font>
      <sz val="11"/>
      <color theme="1"/>
      <name val="Trebuchet MS"/>
      <family val="2"/>
      <scheme val="minor"/>
    </font>
    <font>
      <sz val="18"/>
      <color theme="3"/>
      <name val="Trebuchet MS"/>
      <family val="2"/>
      <scheme val="major"/>
    </font>
    <font>
      <b/>
      <sz val="15"/>
      <color theme="3"/>
      <name val="Trebuchet MS"/>
      <family val="2"/>
      <scheme val="minor"/>
    </font>
    <font>
      <b/>
      <sz val="13"/>
      <color theme="3"/>
      <name val="Trebuchet MS"/>
      <family val="2"/>
      <scheme val="minor"/>
    </font>
    <font>
      <b/>
      <sz val="11"/>
      <color theme="3"/>
      <name val="Trebuchet MS"/>
      <family val="2"/>
      <scheme val="minor"/>
    </font>
    <font>
      <sz val="11"/>
      <color rgb="FF006100"/>
      <name val="Trebuchet MS"/>
      <family val="2"/>
      <scheme val="minor"/>
    </font>
    <font>
      <sz val="11"/>
      <color rgb="FF9C0006"/>
      <name val="Trebuchet MS"/>
      <family val="2"/>
      <scheme val="minor"/>
    </font>
    <font>
      <sz val="11"/>
      <color rgb="FF9C5700"/>
      <name val="Trebuchet MS"/>
      <family val="2"/>
      <scheme val="minor"/>
    </font>
    <font>
      <sz val="11"/>
      <color rgb="FF3F3F76"/>
      <name val="Trebuchet MS"/>
      <family val="2"/>
      <scheme val="minor"/>
    </font>
    <font>
      <b/>
      <sz val="11"/>
      <color rgb="FF3F3F3F"/>
      <name val="Trebuchet MS"/>
      <family val="2"/>
      <scheme val="minor"/>
    </font>
    <font>
      <b/>
      <sz val="11"/>
      <color rgb="FFFA7D00"/>
      <name val="Trebuchet MS"/>
      <family val="2"/>
      <scheme val="minor"/>
    </font>
    <font>
      <sz val="11"/>
      <color rgb="FFFA7D00"/>
      <name val="Trebuchet MS"/>
      <family val="2"/>
      <scheme val="minor"/>
    </font>
    <font>
      <b/>
      <sz val="11"/>
      <color theme="0"/>
      <name val="Trebuchet MS"/>
      <family val="2"/>
      <scheme val="minor"/>
    </font>
    <font>
      <sz val="11"/>
      <color rgb="FFFF0000"/>
      <name val="Trebuchet MS"/>
      <family val="2"/>
      <scheme val="minor"/>
    </font>
    <font>
      <i/>
      <sz val="11"/>
      <color rgb="FF7F7F7F"/>
      <name val="Trebuchet MS"/>
      <family val="2"/>
      <scheme val="minor"/>
    </font>
    <font>
      <b/>
      <sz val="11"/>
      <color theme="1"/>
      <name val="Trebuchet MS"/>
      <family val="2"/>
      <scheme val="minor"/>
    </font>
    <font>
      <sz val="11"/>
      <color theme="0"/>
      <name val="Trebuchet MS"/>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24997711111789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6">
    <xf numFmtId="0" fontId="0" fillId="0" borderId="0" xfId="0"/>
    <xf numFmtId="14" fontId="0" fillId="0" borderId="0" xfId="0" applyNumberFormat="1"/>
    <xf numFmtId="0" fontId="0" fillId="0" borderId="11" xfId="0" applyFont="1" applyBorder="1"/>
    <xf numFmtId="1" fontId="0" fillId="0" borderId="0" xfId="0" applyNumberFormat="1"/>
    <xf numFmtId="0" fontId="0" fillId="0" borderId="13" xfId="0" applyFont="1" applyBorder="1"/>
    <xf numFmtId="0" fontId="0" fillId="34" borderId="14" xfId="0" applyFont="1" applyFill="1" applyBorder="1"/>
    <xf numFmtId="0" fontId="0" fillId="34" borderId="13" xfId="0" applyFont="1" applyFill="1" applyBorder="1"/>
    <xf numFmtId="0" fontId="0" fillId="0" borderId="14" xfId="0" applyFont="1" applyBorder="1"/>
    <xf numFmtId="1" fontId="0" fillId="34" borderId="13" xfId="0" applyNumberFormat="1" applyFont="1" applyFill="1" applyBorder="1"/>
    <xf numFmtId="14" fontId="0" fillId="34" borderId="13" xfId="0" applyNumberFormat="1" applyFont="1"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1" fontId="0" fillId="0" borderId="13" xfId="0" applyNumberFormat="1" applyFont="1" applyBorder="1"/>
    <xf numFmtId="0" fontId="13" fillId="33" borderId="0" xfId="0" applyFont="1" applyFill="1" applyBorder="1"/>
    <xf numFmtId="0" fontId="0" fillId="34" borderId="10" xfId="0" applyFont="1" applyFill="1" applyBorder="1"/>
    <xf numFmtId="0" fontId="0" fillId="34" borderId="11" xfId="0" applyFont="1" applyFill="1" applyBorder="1"/>
    <xf numFmtId="0" fontId="0" fillId="34" borderId="12" xfId="0" applyFont="1" applyFill="1" applyBorder="1"/>
    <xf numFmtId="0" fontId="0" fillId="0" borderId="12" xfId="0" applyFont="1" applyBorder="1"/>
    <xf numFmtId="0" fontId="13" fillId="33" borderId="0" xfId="0" applyFont="1" applyFill="1"/>
    <xf numFmtId="0" fontId="13" fillId="33" borderId="14" xfId="0" applyFont="1" applyFill="1" applyBorder="1"/>
    <xf numFmtId="1" fontId="0" fillId="34" borderId="11" xfId="0" applyNumberFormat="1" applyFont="1" applyFill="1" applyBorder="1"/>
    <xf numFmtId="9" fontId="0" fillId="0" borderId="0" xfId="42" applyFont="1"/>
    <xf numFmtId="0" fontId="0" fillId="35" borderId="0" xfId="0" applyFont="1" applyFill="1"/>
    <xf numFmtId="0" fontId="16"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51">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9" formatCode="dd/mm/yyyy"/>
    </dxf>
    <dxf>
      <numFmt numFmtId="0" formatCode="General"/>
    </dxf>
    <dxf>
      <numFmt numFmtId="1" formatCode="0"/>
    </dxf>
    <dxf>
      <numFmt numFmtId="0" formatCode="General"/>
    </dxf>
    <dxf>
      <numFmt numFmtId="1" formatCode="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rebuchet MS"/>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dxf>
    <dxf>
      <numFmt numFmtId="0" formatCode="General"/>
    </dxf>
    <dxf>
      <font>
        <b val="0"/>
        <i val="0"/>
        <strike val="0"/>
        <condense val="0"/>
        <extend val="0"/>
        <outline val="0"/>
        <shadow val="0"/>
        <u val="none"/>
        <vertAlign val="baseline"/>
        <sz val="11"/>
        <color theme="1"/>
        <name val="Trebuchet MS"/>
        <family val="2"/>
        <scheme val="minor"/>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rebuchet MS"/>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i val="0"/>
        <strike val="0"/>
        <condense val="0"/>
        <extend val="0"/>
        <outline val="0"/>
        <shadow val="0"/>
        <u val="none"/>
        <vertAlign val="baseline"/>
        <sz val="11"/>
        <color theme="0"/>
        <name val="Trebuchet MS"/>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rebuchet MS"/>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rebuchet MS"/>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rder>
    </dxf>
    <dxf>
      <font>
        <b/>
        <i val="0"/>
        <strike val="0"/>
        <condense val="0"/>
        <extend val="0"/>
        <outline val="0"/>
        <shadow val="0"/>
        <u val="none"/>
        <vertAlign val="baseline"/>
        <sz val="11"/>
        <color theme="0"/>
        <name val="Trebuchet MS"/>
        <family val="2"/>
        <scheme val="minor"/>
      </font>
      <fill>
        <patternFill patternType="solid">
          <fgColor theme="4"/>
          <bgColor theme="4"/>
        </patternFill>
      </fill>
    </dxf>
    <dxf>
      <numFmt numFmtId="1" formatCode="0"/>
    </dxf>
    <dxf>
      <font>
        <color theme="0"/>
      </font>
    </dxf>
    <dxf>
      <font>
        <color theme="1"/>
      </font>
      <fill>
        <patternFill>
          <bgColor theme="1"/>
        </patternFill>
      </fill>
      <border diagonalUp="0" diagonalDown="0">
        <left/>
        <right/>
        <top/>
        <bottom/>
        <vertical/>
        <horizontal/>
      </border>
    </dxf>
  </dxfs>
  <tableStyles count="1" defaultTableStyle="TableStyleMedium2" defaultPivotStyle="PivotStyleLight16">
    <tableStyle name="MYSTYLE" pivot="0" table="0" count="6" xr9:uid="{0CF0B56B-F942-4287-96DF-DEED2D505924}">
      <tableStyleElement type="wholeTable" dxfId="50"/>
      <tableStyleElement type="headerRow" dxfId="49"/>
    </tableStyle>
  </tableStyles>
  <extLst>
    <ext xmlns:x14="http://schemas.microsoft.com/office/spreadsheetml/2009/9/main" uri="{46F421CA-312F-682f-3DD2-61675219B42D}">
      <x14:dxfs count="4">
        <dxf>
          <font>
            <color theme="4" tint="-0.499984740745262"/>
          </font>
        </dxf>
        <dxf>
          <font>
            <color theme="4" tint="0.39994506668294322"/>
          </font>
        </dxf>
        <dxf>
          <font>
            <color theme="0"/>
          </font>
          <fill>
            <patternFill>
              <bgColor theme="4" tint="-0.24994659260841701"/>
            </patternFill>
          </fill>
        </dxf>
        <dxf>
          <font>
            <color theme="4" tint="0.39994506668294322"/>
          </font>
        </dxf>
      </x14:dxfs>
    </ext>
    <ext xmlns:x14="http://schemas.microsoft.com/office/spreadsheetml/2009/9/main" uri="{EB79DEF2-80B8-43e5-95BD-54CBDDF9020C}">
      <x14:slicerStyles defaultSlicerStyle="SlicerStyleLight1">
        <x14:slicerStyle name="MYSTYLE">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07/relationships/slicerCache" Target="slicerCaches/slicerCache2.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1.xml"/><Relationship Id="rId29"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Charts!Perc Based on Degrees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a:t>
            </a:r>
            <a:r>
              <a:rPr lang="en-US" baseline="0"/>
              <a:t> of People Based on Degrees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'Graphs and Charts'!$B$1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8E-4A00-923D-0E9DE54AD2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8E-4A00-923D-0E9DE54AD2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8E-4A00-923D-0E9DE54AD2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8E-4A00-923D-0E9DE54AD2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8E-4A00-923D-0E9DE54AD2E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 and Charts'!$A$2:$A$7</c:f>
              <c:strCache>
                <c:ptCount val="5"/>
                <c:pt idx="0">
                  <c:v>2n Cycle</c:v>
                </c:pt>
                <c:pt idx="1">
                  <c:v>Basic</c:v>
                </c:pt>
                <c:pt idx="2">
                  <c:v>Graduation</c:v>
                </c:pt>
                <c:pt idx="3">
                  <c:v>Master</c:v>
                </c:pt>
                <c:pt idx="4">
                  <c:v>PhD</c:v>
                </c:pt>
              </c:strCache>
            </c:strRef>
          </c:cat>
          <c:val>
            <c:numRef>
              <c:f>'Graphs and Charts'!$B$2:$B$7</c:f>
              <c:numCache>
                <c:formatCode>0.00%</c:formatCode>
                <c:ptCount val="5"/>
                <c:pt idx="0">
                  <c:v>9.0665475658776237E-2</c:v>
                </c:pt>
                <c:pt idx="1">
                  <c:v>2.4117909781152299E-2</c:v>
                </c:pt>
                <c:pt idx="2">
                  <c:v>0.50290308173291653</c:v>
                </c:pt>
                <c:pt idx="3">
                  <c:v>0.16525234479678427</c:v>
                </c:pt>
                <c:pt idx="4">
                  <c:v>0.21706118803037069</c:v>
                </c:pt>
              </c:numCache>
            </c:numRef>
          </c:val>
          <c:extLst>
            <c:ext xmlns:c16="http://schemas.microsoft.com/office/drawing/2014/chart" uri="{C3380CC4-5D6E-409C-BE32-E72D297353CC}">
              <c16:uniqueId val="{00000000-F871-4FD7-BC68-295B4822F178}"/>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Charts!Perc Based on Marital Status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a:t>
            </a:r>
            <a:r>
              <a:rPr lang="en-US" baseline="0"/>
              <a:t> of Top 3 People Based Marital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'Graphs and Charts'!$N$1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45D-4941-8B4A-84DA3517C2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45D-4941-8B4A-84DA3517C2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45D-4941-8B4A-84DA3517C2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 and Charts'!$M$2:$M$5</c:f>
              <c:strCache>
                <c:ptCount val="3"/>
                <c:pt idx="0">
                  <c:v>Married</c:v>
                </c:pt>
                <c:pt idx="1">
                  <c:v>Together</c:v>
                </c:pt>
                <c:pt idx="2">
                  <c:v>Single</c:v>
                </c:pt>
              </c:strCache>
            </c:strRef>
          </c:cat>
          <c:val>
            <c:numRef>
              <c:f>'Graphs and Charts'!$N$2:$N$5</c:f>
              <c:numCache>
                <c:formatCode>0.00%</c:formatCode>
                <c:ptCount val="3"/>
                <c:pt idx="0">
                  <c:v>0.44929797191887677</c:v>
                </c:pt>
                <c:pt idx="1">
                  <c:v>0.30109204368174725</c:v>
                </c:pt>
                <c:pt idx="2">
                  <c:v>0.24960998439937598</c:v>
                </c:pt>
              </c:numCache>
            </c:numRef>
          </c:val>
          <c:extLst>
            <c:ext xmlns:c16="http://schemas.microsoft.com/office/drawing/2014/chart" uri="{C3380CC4-5D6E-409C-BE32-E72D297353CC}">
              <c16:uniqueId val="{00000000-BA68-4132-A25B-B5E644C723E0}"/>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Charts!Place_Pivot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Majority of Purchase Platform Based on Marital</a:t>
            </a:r>
            <a:r>
              <a:rPr lang="en-IN" baseline="0"/>
              <a:t> Status and Age</a:t>
            </a:r>
            <a:endParaRPr lang="en-IN"/>
          </a:p>
        </c:rich>
      </c:tx>
      <c:layout>
        <c:manualLayout>
          <c:xMode val="edge"/>
          <c:yMode val="edge"/>
          <c:x val="9.198490841514679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Charts'!$V$4</c:f>
              <c:strCache>
                <c:ptCount val="1"/>
                <c:pt idx="0">
                  <c:v>Website</c:v>
                </c:pt>
              </c:strCache>
            </c:strRef>
          </c:tx>
          <c:spPr>
            <a:solidFill>
              <a:schemeClr val="accent1"/>
            </a:solidFill>
            <a:ln>
              <a:noFill/>
            </a:ln>
            <a:effectLst/>
          </c:spPr>
          <c:invertIfNegative val="0"/>
          <c:cat>
            <c:strRef>
              <c:f>'Graphs and Charts'!$V$5</c:f>
              <c:strCache>
                <c:ptCount val="1"/>
                <c:pt idx="0">
                  <c:v>Total</c:v>
                </c:pt>
              </c:strCache>
            </c:strRef>
          </c:cat>
          <c:val>
            <c:numRef>
              <c:f>'Graphs and Charts'!$V$5</c:f>
              <c:numCache>
                <c:formatCode>0</c:formatCode>
                <c:ptCount val="1"/>
                <c:pt idx="0">
                  <c:v>4.0853059401518532</c:v>
                </c:pt>
              </c:numCache>
            </c:numRef>
          </c:val>
          <c:extLst>
            <c:ext xmlns:c16="http://schemas.microsoft.com/office/drawing/2014/chart" uri="{C3380CC4-5D6E-409C-BE32-E72D297353CC}">
              <c16:uniqueId val="{00000000-B280-40DF-ACE5-F850E09AA1DB}"/>
            </c:ext>
          </c:extLst>
        </c:ser>
        <c:ser>
          <c:idx val="1"/>
          <c:order val="1"/>
          <c:tx>
            <c:strRef>
              <c:f>'Graphs and Charts'!$W$4</c:f>
              <c:strCache>
                <c:ptCount val="1"/>
                <c:pt idx="0">
                  <c:v>Catalog</c:v>
                </c:pt>
              </c:strCache>
            </c:strRef>
          </c:tx>
          <c:spPr>
            <a:solidFill>
              <a:schemeClr val="accent2"/>
            </a:solidFill>
            <a:ln>
              <a:noFill/>
            </a:ln>
            <a:effectLst/>
          </c:spPr>
          <c:invertIfNegative val="0"/>
          <c:cat>
            <c:strRef>
              <c:f>'Graphs and Charts'!$V$5</c:f>
              <c:strCache>
                <c:ptCount val="1"/>
                <c:pt idx="0">
                  <c:v>Total</c:v>
                </c:pt>
              </c:strCache>
            </c:strRef>
          </c:cat>
          <c:val>
            <c:numRef>
              <c:f>'Graphs and Charts'!$W$5</c:f>
              <c:numCache>
                <c:formatCode>0</c:formatCode>
                <c:ptCount val="1"/>
                <c:pt idx="0">
                  <c:v>2.6627958910227778</c:v>
                </c:pt>
              </c:numCache>
            </c:numRef>
          </c:val>
          <c:extLst>
            <c:ext xmlns:c16="http://schemas.microsoft.com/office/drawing/2014/chart" uri="{C3380CC4-5D6E-409C-BE32-E72D297353CC}">
              <c16:uniqueId val="{00000001-B280-40DF-ACE5-F850E09AA1DB}"/>
            </c:ext>
          </c:extLst>
        </c:ser>
        <c:ser>
          <c:idx val="2"/>
          <c:order val="2"/>
          <c:tx>
            <c:strRef>
              <c:f>'Graphs and Charts'!$X$4</c:f>
              <c:strCache>
                <c:ptCount val="1"/>
                <c:pt idx="0">
                  <c:v>Store</c:v>
                </c:pt>
              </c:strCache>
            </c:strRef>
          </c:tx>
          <c:spPr>
            <a:solidFill>
              <a:schemeClr val="accent3"/>
            </a:solidFill>
            <a:ln>
              <a:noFill/>
            </a:ln>
            <a:effectLst/>
          </c:spPr>
          <c:invertIfNegative val="0"/>
          <c:cat>
            <c:strRef>
              <c:f>'Graphs and Charts'!$V$5</c:f>
              <c:strCache>
                <c:ptCount val="1"/>
                <c:pt idx="0">
                  <c:v>Total</c:v>
                </c:pt>
              </c:strCache>
            </c:strRef>
          </c:cat>
          <c:val>
            <c:numRef>
              <c:f>'Graphs and Charts'!$X$5</c:f>
              <c:numCache>
                <c:formatCode>0</c:formatCode>
                <c:ptCount val="1"/>
                <c:pt idx="0">
                  <c:v>5.7914247431889239</c:v>
                </c:pt>
              </c:numCache>
            </c:numRef>
          </c:val>
          <c:extLst>
            <c:ext xmlns:c16="http://schemas.microsoft.com/office/drawing/2014/chart" uri="{C3380CC4-5D6E-409C-BE32-E72D297353CC}">
              <c16:uniqueId val="{00000002-B280-40DF-ACE5-F850E09AA1DB}"/>
            </c:ext>
          </c:extLst>
        </c:ser>
        <c:dLbls>
          <c:showLegendKey val="0"/>
          <c:showVal val="0"/>
          <c:showCatName val="0"/>
          <c:showSerName val="0"/>
          <c:showPercent val="0"/>
          <c:showBubbleSize val="0"/>
        </c:dLbls>
        <c:gapWidth val="219"/>
        <c:overlap val="-27"/>
        <c:axId val="460549471"/>
        <c:axId val="460551551"/>
      </c:barChart>
      <c:catAx>
        <c:axId val="460549471"/>
        <c:scaling>
          <c:orientation val="minMax"/>
        </c:scaling>
        <c:delete val="1"/>
        <c:axPos val="b"/>
        <c:numFmt formatCode="General" sourceLinked="1"/>
        <c:majorTickMark val="none"/>
        <c:minorTickMark val="none"/>
        <c:tickLblPos val="nextTo"/>
        <c:crossAx val="460551551"/>
        <c:crosses val="autoZero"/>
        <c:auto val="1"/>
        <c:lblAlgn val="ctr"/>
        <c:lblOffset val="100"/>
        <c:noMultiLvlLbl val="0"/>
      </c:catAx>
      <c:valAx>
        <c:axId val="46055155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4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Charts!Campus_Pivot</c:name>
    <c:fmtId val="0"/>
  </c:pivotSource>
  <c:chart>
    <c:title>
      <c:tx>
        <c:strRef>
          <c:f>'Graphs and Charts'!$Z$31</c:f>
          <c:strCache>
            <c:ptCount val="1"/>
            <c:pt idx="0">
              <c:v>Reflection of Five Camps Based on Age And Marital Status</c:v>
            </c:pt>
          </c:strCache>
        </c:strRef>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Charts'!$Z$31</c:f>
              <c:strCache>
                <c:ptCount val="1"/>
                <c:pt idx="0">
                  <c:v>Camp1</c:v>
                </c:pt>
              </c:strCache>
            </c:strRef>
          </c:tx>
          <c:spPr>
            <a:solidFill>
              <a:schemeClr val="accent1"/>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144</c:v>
                </c:pt>
              </c:numCache>
            </c:numRef>
          </c:val>
          <c:extLst>
            <c:ext xmlns:c16="http://schemas.microsoft.com/office/drawing/2014/chart" uri="{C3380CC4-5D6E-409C-BE32-E72D297353CC}">
              <c16:uniqueId val="{00000000-6031-4600-BF5D-A0D66D0AD2A7}"/>
            </c:ext>
          </c:extLst>
        </c:ser>
        <c:ser>
          <c:idx val="1"/>
          <c:order val="1"/>
          <c:tx>
            <c:strRef>
              <c:f>'Graphs and Charts'!$Z$31</c:f>
              <c:strCache>
                <c:ptCount val="1"/>
                <c:pt idx="0">
                  <c:v>Camp2</c:v>
                </c:pt>
              </c:strCache>
            </c:strRef>
          </c:tx>
          <c:spPr>
            <a:solidFill>
              <a:schemeClr val="accent2"/>
            </a:solidFill>
            <a:ln>
              <a:noFill/>
            </a:ln>
            <a:effectLst/>
          </c:spPr>
          <c:invertIfNegative val="0"/>
          <c:cat>
            <c:strRef>
              <c:f>'Graphs and Charts'!$Z$31</c:f>
              <c:strCache>
                <c:ptCount val="1"/>
                <c:pt idx="0">
                  <c:v>Total</c:v>
                </c:pt>
              </c:strCache>
            </c:strRef>
          </c:cat>
          <c:val>
            <c:numRef>
              <c:f>'Graphs and Charts'!$Z$31</c:f>
              <c:numCache>
                <c:formatCode>General</c:formatCode>
                <c:ptCount val="1"/>
                <c:pt idx="0">
                  <c:v>30</c:v>
                </c:pt>
              </c:numCache>
            </c:numRef>
          </c:val>
          <c:extLst>
            <c:ext xmlns:c16="http://schemas.microsoft.com/office/drawing/2014/chart" uri="{C3380CC4-5D6E-409C-BE32-E72D297353CC}">
              <c16:uniqueId val="{00000001-6031-4600-BF5D-A0D66D0AD2A7}"/>
            </c:ext>
          </c:extLst>
        </c:ser>
        <c:ser>
          <c:idx val="2"/>
          <c:order val="2"/>
          <c:tx>
            <c:strRef>
              <c:f>'Graphs and Charts'!$Z$31</c:f>
              <c:strCache>
                <c:ptCount val="1"/>
                <c:pt idx="0">
                  <c:v>Camp3</c:v>
                </c:pt>
              </c:strCache>
            </c:strRef>
          </c:tx>
          <c:spPr>
            <a:solidFill>
              <a:schemeClr val="accent3"/>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163</c:v>
                </c:pt>
              </c:numCache>
            </c:numRef>
          </c:val>
          <c:extLst>
            <c:ext xmlns:c16="http://schemas.microsoft.com/office/drawing/2014/chart" uri="{C3380CC4-5D6E-409C-BE32-E72D297353CC}">
              <c16:uniqueId val="{00000002-6031-4600-BF5D-A0D66D0AD2A7}"/>
            </c:ext>
          </c:extLst>
        </c:ser>
        <c:ser>
          <c:idx val="3"/>
          <c:order val="3"/>
          <c:tx>
            <c:strRef>
              <c:f>'Graphs and Charts'!$Z$31</c:f>
              <c:strCache>
                <c:ptCount val="1"/>
                <c:pt idx="0">
                  <c:v>Camp4</c:v>
                </c:pt>
              </c:strCache>
            </c:strRef>
          </c:tx>
          <c:spPr>
            <a:solidFill>
              <a:schemeClr val="accent4"/>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167</c:v>
                </c:pt>
              </c:numCache>
            </c:numRef>
          </c:val>
          <c:extLst>
            <c:ext xmlns:c16="http://schemas.microsoft.com/office/drawing/2014/chart" uri="{C3380CC4-5D6E-409C-BE32-E72D297353CC}">
              <c16:uniqueId val="{00000003-6031-4600-BF5D-A0D66D0AD2A7}"/>
            </c:ext>
          </c:extLst>
        </c:ser>
        <c:ser>
          <c:idx val="4"/>
          <c:order val="4"/>
          <c:tx>
            <c:strRef>
              <c:f>'Graphs and Charts'!$Z$31</c:f>
              <c:strCache>
                <c:ptCount val="1"/>
                <c:pt idx="0">
                  <c:v>Camp5</c:v>
                </c:pt>
              </c:strCache>
            </c:strRef>
          </c:tx>
          <c:spPr>
            <a:solidFill>
              <a:schemeClr val="accent5"/>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163</c:v>
                </c:pt>
              </c:numCache>
            </c:numRef>
          </c:val>
          <c:extLst>
            <c:ext xmlns:c16="http://schemas.microsoft.com/office/drawing/2014/chart" uri="{C3380CC4-5D6E-409C-BE32-E72D297353CC}">
              <c16:uniqueId val="{00000004-6031-4600-BF5D-A0D66D0AD2A7}"/>
            </c:ext>
          </c:extLst>
        </c:ser>
        <c:dLbls>
          <c:showLegendKey val="0"/>
          <c:showVal val="0"/>
          <c:showCatName val="0"/>
          <c:showSerName val="0"/>
          <c:showPercent val="0"/>
          <c:showBubbleSize val="0"/>
        </c:dLbls>
        <c:gapWidth val="219"/>
        <c:overlap val="-27"/>
        <c:axId val="138145055"/>
        <c:axId val="138135903"/>
      </c:barChart>
      <c:catAx>
        <c:axId val="13814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5903"/>
        <c:crosses val="autoZero"/>
        <c:auto val="1"/>
        <c:lblAlgn val="ctr"/>
        <c:lblOffset val="100"/>
        <c:noMultiLvlLbl val="0"/>
      </c:catAx>
      <c:valAx>
        <c:axId val="138135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45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Charts!Average Recency</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Recency</a:t>
            </a:r>
            <a:r>
              <a:rPr lang="en-US" baseline="0"/>
              <a:t> Based on 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Charts'!$T$50</c:f>
              <c:strCache>
                <c:ptCount val="1"/>
                <c:pt idx="0">
                  <c:v>Total</c:v>
                </c:pt>
              </c:strCache>
            </c:strRef>
          </c:tx>
          <c:spPr>
            <a:solidFill>
              <a:schemeClr val="accent1"/>
            </a:solidFill>
            <a:ln>
              <a:noFill/>
            </a:ln>
            <a:effectLst/>
          </c:spPr>
          <c:invertIfNegative val="0"/>
          <c:cat>
            <c:strRef>
              <c:f>'Graphs and Charts'!$S$51:$S$56</c:f>
              <c:strCache>
                <c:ptCount val="6"/>
                <c:pt idx="0">
                  <c:v>16-25</c:v>
                </c:pt>
                <c:pt idx="1">
                  <c:v>26-35</c:v>
                </c:pt>
                <c:pt idx="2">
                  <c:v>36-45</c:v>
                </c:pt>
                <c:pt idx="3">
                  <c:v>46-55</c:v>
                </c:pt>
                <c:pt idx="4">
                  <c:v>56-65</c:v>
                </c:pt>
                <c:pt idx="5">
                  <c:v>66-75</c:v>
                </c:pt>
              </c:strCache>
            </c:strRef>
          </c:cat>
          <c:val>
            <c:numRef>
              <c:f>'Graphs and Charts'!$T$51:$T$56</c:f>
              <c:numCache>
                <c:formatCode>0</c:formatCode>
                <c:ptCount val="6"/>
                <c:pt idx="0">
                  <c:v>48.775862068965516</c:v>
                </c:pt>
                <c:pt idx="1">
                  <c:v>48.562211981566819</c:v>
                </c:pt>
                <c:pt idx="2">
                  <c:v>48.21418826739427</c:v>
                </c:pt>
                <c:pt idx="3">
                  <c:v>50.572874493927124</c:v>
                </c:pt>
                <c:pt idx="4">
                  <c:v>50.07462686567164</c:v>
                </c:pt>
                <c:pt idx="5">
                  <c:v>46.56666666666667</c:v>
                </c:pt>
              </c:numCache>
            </c:numRef>
          </c:val>
          <c:extLst>
            <c:ext xmlns:c16="http://schemas.microsoft.com/office/drawing/2014/chart" uri="{C3380CC4-5D6E-409C-BE32-E72D297353CC}">
              <c16:uniqueId val="{00000000-3A0C-442E-AC53-DC4EA4B94AD4}"/>
            </c:ext>
          </c:extLst>
        </c:ser>
        <c:dLbls>
          <c:showLegendKey val="0"/>
          <c:showVal val="0"/>
          <c:showCatName val="0"/>
          <c:showSerName val="0"/>
          <c:showPercent val="0"/>
          <c:showBubbleSize val="0"/>
        </c:dLbls>
        <c:gapWidth val="219"/>
        <c:overlap val="-27"/>
        <c:axId val="379398799"/>
        <c:axId val="379400463"/>
      </c:barChart>
      <c:catAx>
        <c:axId val="37939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400463"/>
        <c:crosses val="autoZero"/>
        <c:auto val="1"/>
        <c:lblAlgn val="ctr"/>
        <c:lblOffset val="100"/>
        <c:noMultiLvlLbl val="0"/>
      </c:catAx>
      <c:valAx>
        <c:axId val="37940046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39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effectLst/>
              </a:rPr>
              <a:t>Products</a:t>
            </a:r>
            <a:r>
              <a:rPr lang="en-IN" baseline="0">
                <a:effectLst/>
              </a:rPr>
              <a:t> Based on Marital Status and Age</a:t>
            </a:r>
            <a:endParaRPr lang="en-IN">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Charts'!$K$42</c:f>
              <c:strCache>
                <c:ptCount val="1"/>
                <c:pt idx="0">
                  <c:v>Wines</c:v>
                </c:pt>
              </c:strCache>
            </c:strRef>
          </c:tx>
          <c:spPr>
            <a:solidFill>
              <a:schemeClr val="accent1"/>
            </a:solidFill>
            <a:ln>
              <a:noFill/>
            </a:ln>
            <a:effectLst/>
          </c:spPr>
          <c:invertIfNegative val="0"/>
          <c:cat>
            <c:strRef>
              <c:f>'Graphs and Charts'!$K$43</c:f>
              <c:strCache>
                <c:ptCount val="1"/>
                <c:pt idx="0">
                  <c:v>Total</c:v>
                </c:pt>
              </c:strCache>
            </c:strRef>
          </c:cat>
          <c:val>
            <c:numRef>
              <c:f>'Graphs and Charts'!$K$43</c:f>
              <c:numCache>
                <c:formatCode>0</c:formatCode>
                <c:ptCount val="1"/>
                <c:pt idx="0">
                  <c:v>304.06744082179546</c:v>
                </c:pt>
              </c:numCache>
            </c:numRef>
          </c:val>
          <c:extLst>
            <c:ext xmlns:c16="http://schemas.microsoft.com/office/drawing/2014/chart" uri="{C3380CC4-5D6E-409C-BE32-E72D297353CC}">
              <c16:uniqueId val="{00000000-CF79-44ED-9638-5DC70247B8DE}"/>
            </c:ext>
          </c:extLst>
        </c:ser>
        <c:ser>
          <c:idx val="1"/>
          <c:order val="1"/>
          <c:tx>
            <c:strRef>
              <c:f>'Graphs and Charts'!$L$42</c:f>
              <c:strCache>
                <c:ptCount val="1"/>
                <c:pt idx="0">
                  <c:v>Fruits</c:v>
                </c:pt>
              </c:strCache>
            </c:strRef>
          </c:tx>
          <c:spPr>
            <a:solidFill>
              <a:schemeClr val="accent2"/>
            </a:solidFill>
            <a:ln>
              <a:noFill/>
            </a:ln>
            <a:effectLst/>
          </c:spPr>
          <c:invertIfNegative val="0"/>
          <c:cat>
            <c:strRef>
              <c:f>'Graphs and Charts'!$K$43</c:f>
              <c:strCache>
                <c:ptCount val="1"/>
                <c:pt idx="0">
                  <c:v>Total</c:v>
                </c:pt>
              </c:strCache>
            </c:strRef>
          </c:cat>
          <c:val>
            <c:numRef>
              <c:f>'Graphs and Charts'!$L$43</c:f>
              <c:numCache>
                <c:formatCode>0</c:formatCode>
                <c:ptCount val="1"/>
                <c:pt idx="0">
                  <c:v>26.307726663689149</c:v>
                </c:pt>
              </c:numCache>
            </c:numRef>
          </c:val>
          <c:extLst>
            <c:ext xmlns:c16="http://schemas.microsoft.com/office/drawing/2014/chart" uri="{C3380CC4-5D6E-409C-BE32-E72D297353CC}">
              <c16:uniqueId val="{00000001-CF79-44ED-9638-5DC70247B8DE}"/>
            </c:ext>
          </c:extLst>
        </c:ser>
        <c:ser>
          <c:idx val="2"/>
          <c:order val="2"/>
          <c:tx>
            <c:strRef>
              <c:f>'Graphs and Charts'!$M$42</c:f>
              <c:strCache>
                <c:ptCount val="1"/>
                <c:pt idx="0">
                  <c:v>Meats</c:v>
                </c:pt>
              </c:strCache>
            </c:strRef>
          </c:tx>
          <c:spPr>
            <a:solidFill>
              <a:schemeClr val="accent3"/>
            </a:solidFill>
            <a:ln>
              <a:noFill/>
            </a:ln>
            <a:effectLst/>
          </c:spPr>
          <c:invertIfNegative val="0"/>
          <c:cat>
            <c:strRef>
              <c:f>'Graphs and Charts'!$K$43</c:f>
              <c:strCache>
                <c:ptCount val="1"/>
                <c:pt idx="0">
                  <c:v>Total</c:v>
                </c:pt>
              </c:strCache>
            </c:strRef>
          </c:cat>
          <c:val>
            <c:numRef>
              <c:f>'Graphs and Charts'!$M$43</c:f>
              <c:numCache>
                <c:formatCode>0</c:formatCode>
                <c:ptCount val="1"/>
                <c:pt idx="0">
                  <c:v>167.01652523447967</c:v>
                </c:pt>
              </c:numCache>
            </c:numRef>
          </c:val>
          <c:extLst>
            <c:ext xmlns:c16="http://schemas.microsoft.com/office/drawing/2014/chart" uri="{C3380CC4-5D6E-409C-BE32-E72D297353CC}">
              <c16:uniqueId val="{00000002-CF79-44ED-9638-5DC70247B8DE}"/>
            </c:ext>
          </c:extLst>
        </c:ser>
        <c:ser>
          <c:idx val="3"/>
          <c:order val="3"/>
          <c:tx>
            <c:strRef>
              <c:f>'Graphs and Charts'!$N$42</c:f>
              <c:strCache>
                <c:ptCount val="1"/>
                <c:pt idx="0">
                  <c:v>Fishes</c:v>
                </c:pt>
              </c:strCache>
            </c:strRef>
          </c:tx>
          <c:spPr>
            <a:solidFill>
              <a:schemeClr val="accent4"/>
            </a:solidFill>
            <a:ln>
              <a:noFill/>
            </a:ln>
            <a:effectLst/>
          </c:spPr>
          <c:invertIfNegative val="0"/>
          <c:cat>
            <c:strRef>
              <c:f>'Graphs and Charts'!$K$43</c:f>
              <c:strCache>
                <c:ptCount val="1"/>
                <c:pt idx="0">
                  <c:v>Total</c:v>
                </c:pt>
              </c:strCache>
            </c:strRef>
          </c:cat>
          <c:val>
            <c:numRef>
              <c:f>'Graphs and Charts'!$N$43</c:f>
              <c:numCache>
                <c:formatCode>0</c:formatCode>
                <c:ptCount val="1"/>
                <c:pt idx="0">
                  <c:v>37.538633318445733</c:v>
                </c:pt>
              </c:numCache>
            </c:numRef>
          </c:val>
          <c:extLst>
            <c:ext xmlns:c16="http://schemas.microsoft.com/office/drawing/2014/chart" uri="{C3380CC4-5D6E-409C-BE32-E72D297353CC}">
              <c16:uniqueId val="{00000003-CF79-44ED-9638-5DC70247B8DE}"/>
            </c:ext>
          </c:extLst>
        </c:ser>
        <c:ser>
          <c:idx val="4"/>
          <c:order val="4"/>
          <c:tx>
            <c:strRef>
              <c:f>'Graphs and Charts'!$O$42</c:f>
              <c:strCache>
                <c:ptCount val="1"/>
                <c:pt idx="0">
                  <c:v>Sweets</c:v>
                </c:pt>
              </c:strCache>
            </c:strRef>
          </c:tx>
          <c:spPr>
            <a:solidFill>
              <a:schemeClr val="accent5"/>
            </a:solidFill>
            <a:ln>
              <a:noFill/>
            </a:ln>
            <a:effectLst/>
          </c:spPr>
          <c:invertIfNegative val="0"/>
          <c:cat>
            <c:strRef>
              <c:f>'Graphs and Charts'!$K$43</c:f>
              <c:strCache>
                <c:ptCount val="1"/>
                <c:pt idx="0">
                  <c:v>Total</c:v>
                </c:pt>
              </c:strCache>
            </c:strRef>
          </c:cat>
          <c:val>
            <c:numRef>
              <c:f>'Graphs and Charts'!$O$43</c:f>
              <c:numCache>
                <c:formatCode>0</c:formatCode>
                <c:ptCount val="1"/>
                <c:pt idx="0">
                  <c:v>27.07458686913801</c:v>
                </c:pt>
              </c:numCache>
            </c:numRef>
          </c:val>
          <c:extLst>
            <c:ext xmlns:c16="http://schemas.microsoft.com/office/drawing/2014/chart" uri="{C3380CC4-5D6E-409C-BE32-E72D297353CC}">
              <c16:uniqueId val="{00000004-CF79-44ED-9638-5DC70247B8DE}"/>
            </c:ext>
          </c:extLst>
        </c:ser>
        <c:ser>
          <c:idx val="5"/>
          <c:order val="5"/>
          <c:tx>
            <c:strRef>
              <c:f>'Graphs and Charts'!$P$42</c:f>
              <c:strCache>
                <c:ptCount val="1"/>
                <c:pt idx="0">
                  <c:v>Golds</c:v>
                </c:pt>
              </c:strCache>
            </c:strRef>
          </c:tx>
          <c:spPr>
            <a:solidFill>
              <a:schemeClr val="accent6"/>
            </a:solidFill>
            <a:ln>
              <a:noFill/>
            </a:ln>
            <a:effectLst/>
          </c:spPr>
          <c:invertIfNegative val="0"/>
          <c:cat>
            <c:strRef>
              <c:f>'Graphs and Charts'!$K$43</c:f>
              <c:strCache>
                <c:ptCount val="1"/>
                <c:pt idx="0">
                  <c:v>Total</c:v>
                </c:pt>
              </c:strCache>
            </c:strRef>
          </c:cat>
          <c:val>
            <c:numRef>
              <c:f>'Graphs and Charts'!$P$43</c:f>
              <c:numCache>
                <c:formatCode>0</c:formatCode>
                <c:ptCount val="1"/>
                <c:pt idx="0">
                  <c:v>44.036176864671731</c:v>
                </c:pt>
              </c:numCache>
            </c:numRef>
          </c:val>
          <c:extLst>
            <c:ext xmlns:c16="http://schemas.microsoft.com/office/drawing/2014/chart" uri="{C3380CC4-5D6E-409C-BE32-E72D297353CC}">
              <c16:uniqueId val="{00000005-CF79-44ED-9638-5DC70247B8DE}"/>
            </c:ext>
          </c:extLst>
        </c:ser>
        <c:dLbls>
          <c:showLegendKey val="0"/>
          <c:showVal val="0"/>
          <c:showCatName val="0"/>
          <c:showSerName val="0"/>
          <c:showPercent val="0"/>
          <c:showBubbleSize val="0"/>
        </c:dLbls>
        <c:gapWidth val="219"/>
        <c:overlap val="-27"/>
        <c:axId val="775488624"/>
        <c:axId val="734821984"/>
      </c:barChart>
      <c:catAx>
        <c:axId val="77548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821984"/>
        <c:crosses val="autoZero"/>
        <c:auto val="1"/>
        <c:lblAlgn val="ctr"/>
        <c:lblOffset val="100"/>
        <c:noMultiLvlLbl val="0"/>
      </c:catAx>
      <c:valAx>
        <c:axId val="7348219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48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 Recency Based on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Charts'!$K$50</c:f>
              <c:strCache>
                <c:ptCount val="1"/>
                <c:pt idx="0">
                  <c:v>Total</c:v>
                </c:pt>
              </c:strCache>
            </c:strRef>
          </c:tx>
          <c:spPr>
            <a:solidFill>
              <a:schemeClr val="accent1"/>
            </a:solidFill>
            <a:ln>
              <a:noFill/>
            </a:ln>
            <a:effectLst/>
          </c:spPr>
          <c:invertIfNegative val="0"/>
          <c:cat>
            <c:strRef>
              <c:f>'Graphs and Charts'!$J$51:$J$57</c:f>
              <c:strCache>
                <c:ptCount val="6"/>
                <c:pt idx="0">
                  <c:v>46-55</c:v>
                </c:pt>
                <c:pt idx="1">
                  <c:v>56-65</c:v>
                </c:pt>
                <c:pt idx="2">
                  <c:v>16-25</c:v>
                </c:pt>
                <c:pt idx="3">
                  <c:v>26-35</c:v>
                </c:pt>
                <c:pt idx="4">
                  <c:v>36-45</c:v>
                </c:pt>
                <c:pt idx="5">
                  <c:v>66-75</c:v>
                </c:pt>
              </c:strCache>
            </c:strRef>
          </c:cat>
          <c:val>
            <c:numRef>
              <c:f>'Graphs and Charts'!$K$51:$K$57</c:f>
              <c:numCache>
                <c:formatCode>0</c:formatCode>
                <c:ptCount val="6"/>
                <c:pt idx="0">
                  <c:v>50.572874493927124</c:v>
                </c:pt>
                <c:pt idx="1">
                  <c:v>50.07462686567164</c:v>
                </c:pt>
                <c:pt idx="2">
                  <c:v>48.775862068965516</c:v>
                </c:pt>
                <c:pt idx="3">
                  <c:v>48.562211981566819</c:v>
                </c:pt>
                <c:pt idx="4">
                  <c:v>48.21418826739427</c:v>
                </c:pt>
                <c:pt idx="5">
                  <c:v>46.56666666666667</c:v>
                </c:pt>
              </c:numCache>
            </c:numRef>
          </c:val>
          <c:extLst>
            <c:ext xmlns:c16="http://schemas.microsoft.com/office/drawing/2014/chart" uri="{C3380CC4-5D6E-409C-BE32-E72D297353CC}">
              <c16:uniqueId val="{00000000-74CC-4421-B3D0-9C7A5CD3C617}"/>
            </c:ext>
          </c:extLst>
        </c:ser>
        <c:dLbls>
          <c:showLegendKey val="0"/>
          <c:showVal val="0"/>
          <c:showCatName val="0"/>
          <c:showSerName val="0"/>
          <c:showPercent val="0"/>
          <c:showBubbleSize val="0"/>
        </c:dLbls>
        <c:gapWidth val="219"/>
        <c:overlap val="-27"/>
        <c:axId val="1223332912"/>
        <c:axId val="1223324176"/>
      </c:barChart>
      <c:catAx>
        <c:axId val="12233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324176"/>
        <c:crosses val="autoZero"/>
        <c:auto val="1"/>
        <c:lblAlgn val="ctr"/>
        <c:lblOffset val="100"/>
        <c:noMultiLvlLbl val="0"/>
      </c:catAx>
      <c:valAx>
        <c:axId val="122332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33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a:t>
            </a:r>
            <a:r>
              <a:rPr lang="en-IN" baseline="0"/>
              <a:t> Income based on Marital Status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Charts'!$B$16</c:f>
              <c:strCache>
                <c:ptCount val="1"/>
                <c:pt idx="0">
                  <c:v>Total</c:v>
                </c:pt>
              </c:strCache>
            </c:strRef>
          </c:tx>
          <c:spPr>
            <a:solidFill>
              <a:schemeClr val="accent1"/>
            </a:solidFill>
            <a:ln>
              <a:noFill/>
            </a:ln>
            <a:effectLst/>
          </c:spPr>
          <c:invertIfNegative val="0"/>
          <c:cat>
            <c:strRef>
              <c:f>'Graphs and Charts'!$A$17:$A$25</c:f>
              <c:strCache>
                <c:ptCount val="8"/>
                <c:pt idx="0">
                  <c:v>Absurd</c:v>
                </c:pt>
                <c:pt idx="1">
                  <c:v>Widow</c:v>
                </c:pt>
                <c:pt idx="2">
                  <c:v>Divorced</c:v>
                </c:pt>
                <c:pt idx="3">
                  <c:v>Together</c:v>
                </c:pt>
                <c:pt idx="4">
                  <c:v>Married</c:v>
                </c:pt>
                <c:pt idx="5">
                  <c:v>Single</c:v>
                </c:pt>
                <c:pt idx="6">
                  <c:v>YOLO</c:v>
                </c:pt>
                <c:pt idx="7">
                  <c:v>Alone</c:v>
                </c:pt>
              </c:strCache>
            </c:strRef>
          </c:cat>
          <c:val>
            <c:numRef>
              <c:f>'Graphs and Charts'!$B$17:$B$25</c:f>
              <c:numCache>
                <c:formatCode>0</c:formatCode>
                <c:ptCount val="8"/>
                <c:pt idx="0">
                  <c:v>72365.5</c:v>
                </c:pt>
                <c:pt idx="1">
                  <c:v>56481.552631578954</c:v>
                </c:pt>
                <c:pt idx="2">
                  <c:v>52834.228448275862</c:v>
                </c:pt>
                <c:pt idx="3">
                  <c:v>52186.09153713299</c:v>
                </c:pt>
                <c:pt idx="4">
                  <c:v>51724.979166666664</c:v>
                </c:pt>
                <c:pt idx="5">
                  <c:v>50995.34375</c:v>
                </c:pt>
                <c:pt idx="6">
                  <c:v>48432</c:v>
                </c:pt>
                <c:pt idx="7">
                  <c:v>43789</c:v>
                </c:pt>
              </c:numCache>
            </c:numRef>
          </c:val>
          <c:extLst>
            <c:ext xmlns:c16="http://schemas.microsoft.com/office/drawing/2014/chart" uri="{C3380CC4-5D6E-409C-BE32-E72D297353CC}">
              <c16:uniqueId val="{00000000-A9CD-4F23-808D-C1C345A807E2}"/>
            </c:ext>
          </c:extLst>
        </c:ser>
        <c:dLbls>
          <c:showLegendKey val="0"/>
          <c:showVal val="0"/>
          <c:showCatName val="0"/>
          <c:showSerName val="0"/>
          <c:showPercent val="0"/>
          <c:showBubbleSize val="0"/>
        </c:dLbls>
        <c:gapWidth val="219"/>
        <c:overlap val="-27"/>
        <c:axId val="1223273424"/>
        <c:axId val="1223294224"/>
      </c:barChart>
      <c:catAx>
        <c:axId val="122327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294224"/>
        <c:crosses val="autoZero"/>
        <c:auto val="1"/>
        <c:lblAlgn val="ctr"/>
        <c:lblOffset val="100"/>
        <c:noMultiLvlLbl val="0"/>
      </c:catAx>
      <c:valAx>
        <c:axId val="12232942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27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Charts!Perc Based on Degrees</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Percentage</a:t>
            </a:r>
            <a:r>
              <a:rPr lang="en-US" b="1" baseline="0">
                <a:solidFill>
                  <a:schemeClr val="bg1"/>
                </a:solidFill>
              </a:rPr>
              <a:t> of People Based on Degrees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'Graphs and Charts'!$B$1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35-4757-BC22-2D342CA55A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35-4757-BC22-2D342CA55A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F35-4757-BC22-2D342CA55A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F35-4757-BC22-2D342CA55A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F35-4757-BC22-2D342CA55AC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 and Charts'!$A$2:$A$7</c:f>
              <c:strCache>
                <c:ptCount val="5"/>
                <c:pt idx="0">
                  <c:v>2n Cycle</c:v>
                </c:pt>
                <c:pt idx="1">
                  <c:v>Basic</c:v>
                </c:pt>
                <c:pt idx="2">
                  <c:v>Graduation</c:v>
                </c:pt>
                <c:pt idx="3">
                  <c:v>Master</c:v>
                </c:pt>
                <c:pt idx="4">
                  <c:v>PhD</c:v>
                </c:pt>
              </c:strCache>
            </c:strRef>
          </c:cat>
          <c:val>
            <c:numRef>
              <c:f>'Graphs and Charts'!$B$2:$B$7</c:f>
              <c:numCache>
                <c:formatCode>0.00%</c:formatCode>
                <c:ptCount val="5"/>
                <c:pt idx="0">
                  <c:v>9.0665475658776237E-2</c:v>
                </c:pt>
                <c:pt idx="1">
                  <c:v>2.4117909781152299E-2</c:v>
                </c:pt>
                <c:pt idx="2">
                  <c:v>0.50290308173291653</c:v>
                </c:pt>
                <c:pt idx="3">
                  <c:v>0.16525234479678427</c:v>
                </c:pt>
                <c:pt idx="4">
                  <c:v>0.21706118803037069</c:v>
                </c:pt>
              </c:numCache>
            </c:numRef>
          </c:val>
          <c:extLst>
            <c:ext xmlns:c16="http://schemas.microsoft.com/office/drawing/2014/chart" uri="{C3380CC4-5D6E-409C-BE32-E72D297353CC}">
              <c16:uniqueId val="{0000000A-CF35-4757-BC22-2D342CA55AC0}"/>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Charts!Perc Based on Marital Status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Percentage</a:t>
            </a:r>
            <a:r>
              <a:rPr lang="en-US" b="1" baseline="0">
                <a:solidFill>
                  <a:schemeClr val="bg1"/>
                </a:solidFill>
              </a:rPr>
              <a:t> of Top 3 People Based Marital Status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'Graphs and Charts'!$N$1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CA-48EF-B885-02478B3AF6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CA-48EF-B885-02478B3AF6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CA-48EF-B885-02478B3AF62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 and Charts'!$M$2:$M$5</c:f>
              <c:strCache>
                <c:ptCount val="3"/>
                <c:pt idx="0">
                  <c:v>Married</c:v>
                </c:pt>
                <c:pt idx="1">
                  <c:v>Together</c:v>
                </c:pt>
                <c:pt idx="2">
                  <c:v>Single</c:v>
                </c:pt>
              </c:strCache>
            </c:strRef>
          </c:cat>
          <c:val>
            <c:numRef>
              <c:f>'Graphs and Charts'!$N$2:$N$5</c:f>
              <c:numCache>
                <c:formatCode>0.00%</c:formatCode>
                <c:ptCount val="3"/>
                <c:pt idx="0">
                  <c:v>0.44929797191887677</c:v>
                </c:pt>
                <c:pt idx="1">
                  <c:v>0.30109204368174725</c:v>
                </c:pt>
                <c:pt idx="2">
                  <c:v>0.24960998439937598</c:v>
                </c:pt>
              </c:numCache>
            </c:numRef>
          </c:val>
          <c:extLst>
            <c:ext xmlns:c16="http://schemas.microsoft.com/office/drawing/2014/chart" uri="{C3380CC4-5D6E-409C-BE32-E72D297353CC}">
              <c16:uniqueId val="{00000006-CECA-48EF-B885-02478B3AF625}"/>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Charts!Campus_Pivot</c:name>
    <c:fmtId val="2"/>
  </c:pivotSource>
  <c:chart>
    <c:title>
      <c:tx>
        <c:strRef>
          <c:f>'Graphs and Charts'!$Z$31</c:f>
          <c:strCache>
            <c:ptCount val="1"/>
            <c:pt idx="0">
              <c:v>Reflection of Five Camps Based on Age And Marital Status</c:v>
            </c:pt>
          </c:strCache>
        </c:strRef>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Charts'!$Z$31</c:f>
              <c:strCache>
                <c:ptCount val="1"/>
                <c:pt idx="0">
                  <c:v>Camp1</c:v>
                </c:pt>
              </c:strCache>
            </c:strRef>
          </c:tx>
          <c:spPr>
            <a:solidFill>
              <a:schemeClr val="accent1"/>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144</c:v>
                </c:pt>
              </c:numCache>
            </c:numRef>
          </c:val>
          <c:extLst>
            <c:ext xmlns:c16="http://schemas.microsoft.com/office/drawing/2014/chart" uri="{C3380CC4-5D6E-409C-BE32-E72D297353CC}">
              <c16:uniqueId val="{00000000-28C4-4A7E-81D1-89DDDDFDD7AB}"/>
            </c:ext>
          </c:extLst>
        </c:ser>
        <c:ser>
          <c:idx val="1"/>
          <c:order val="1"/>
          <c:tx>
            <c:strRef>
              <c:f>'Graphs and Charts'!$Z$31</c:f>
              <c:strCache>
                <c:ptCount val="1"/>
                <c:pt idx="0">
                  <c:v>Camp2</c:v>
                </c:pt>
              </c:strCache>
            </c:strRef>
          </c:tx>
          <c:spPr>
            <a:solidFill>
              <a:schemeClr val="accent2"/>
            </a:solidFill>
            <a:ln>
              <a:noFill/>
            </a:ln>
            <a:effectLst/>
          </c:spPr>
          <c:invertIfNegative val="0"/>
          <c:cat>
            <c:strRef>
              <c:f>'Graphs and Charts'!$Z$31</c:f>
              <c:strCache>
                <c:ptCount val="1"/>
                <c:pt idx="0">
                  <c:v>Total</c:v>
                </c:pt>
              </c:strCache>
            </c:strRef>
          </c:cat>
          <c:val>
            <c:numRef>
              <c:f>'Graphs and Charts'!$Z$31</c:f>
              <c:numCache>
                <c:formatCode>General</c:formatCode>
                <c:ptCount val="1"/>
                <c:pt idx="0">
                  <c:v>30</c:v>
                </c:pt>
              </c:numCache>
            </c:numRef>
          </c:val>
          <c:extLst>
            <c:ext xmlns:c16="http://schemas.microsoft.com/office/drawing/2014/chart" uri="{C3380CC4-5D6E-409C-BE32-E72D297353CC}">
              <c16:uniqueId val="{00000001-28C4-4A7E-81D1-89DDDDFDD7AB}"/>
            </c:ext>
          </c:extLst>
        </c:ser>
        <c:ser>
          <c:idx val="2"/>
          <c:order val="2"/>
          <c:tx>
            <c:strRef>
              <c:f>'Graphs and Charts'!$Z$31</c:f>
              <c:strCache>
                <c:ptCount val="1"/>
                <c:pt idx="0">
                  <c:v>Camp3</c:v>
                </c:pt>
              </c:strCache>
            </c:strRef>
          </c:tx>
          <c:spPr>
            <a:solidFill>
              <a:schemeClr val="accent3"/>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163</c:v>
                </c:pt>
              </c:numCache>
            </c:numRef>
          </c:val>
          <c:extLst>
            <c:ext xmlns:c16="http://schemas.microsoft.com/office/drawing/2014/chart" uri="{C3380CC4-5D6E-409C-BE32-E72D297353CC}">
              <c16:uniqueId val="{00000002-28C4-4A7E-81D1-89DDDDFDD7AB}"/>
            </c:ext>
          </c:extLst>
        </c:ser>
        <c:ser>
          <c:idx val="3"/>
          <c:order val="3"/>
          <c:tx>
            <c:strRef>
              <c:f>'Graphs and Charts'!$Z$31</c:f>
              <c:strCache>
                <c:ptCount val="1"/>
                <c:pt idx="0">
                  <c:v>Camp4</c:v>
                </c:pt>
              </c:strCache>
            </c:strRef>
          </c:tx>
          <c:spPr>
            <a:solidFill>
              <a:schemeClr val="accent4"/>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167</c:v>
                </c:pt>
              </c:numCache>
            </c:numRef>
          </c:val>
          <c:extLst>
            <c:ext xmlns:c16="http://schemas.microsoft.com/office/drawing/2014/chart" uri="{C3380CC4-5D6E-409C-BE32-E72D297353CC}">
              <c16:uniqueId val="{00000003-28C4-4A7E-81D1-89DDDDFDD7AB}"/>
            </c:ext>
          </c:extLst>
        </c:ser>
        <c:ser>
          <c:idx val="4"/>
          <c:order val="4"/>
          <c:tx>
            <c:strRef>
              <c:f>'Graphs and Charts'!$Z$31</c:f>
              <c:strCache>
                <c:ptCount val="1"/>
                <c:pt idx="0">
                  <c:v>Camp5</c:v>
                </c:pt>
              </c:strCache>
            </c:strRef>
          </c:tx>
          <c:spPr>
            <a:solidFill>
              <a:schemeClr val="accent5"/>
            </a:solidFill>
            <a:ln>
              <a:noFill/>
            </a:ln>
            <a:effectLst/>
          </c:spPr>
          <c:invertIfNegative val="0"/>
          <c:cat>
            <c:strRef>
              <c:f>'Graphs and Charts'!$Z$31</c:f>
              <c:strCache>
                <c:ptCount val="1"/>
                <c:pt idx="0">
                  <c:v>Total</c:v>
                </c:pt>
              </c:strCache>
            </c:strRef>
          </c:cat>
          <c:val>
            <c:numRef>
              <c:f>'Graphs and Charts'!$Z$31</c:f>
              <c:numCache>
                <c:formatCode>General</c:formatCode>
                <c:ptCount val="1"/>
                <c:pt idx="0">
                  <c:v>163</c:v>
                </c:pt>
              </c:numCache>
            </c:numRef>
          </c:val>
          <c:extLst>
            <c:ext xmlns:c16="http://schemas.microsoft.com/office/drawing/2014/chart" uri="{C3380CC4-5D6E-409C-BE32-E72D297353CC}">
              <c16:uniqueId val="{00000004-28C4-4A7E-81D1-89DDDDFDD7AB}"/>
            </c:ext>
          </c:extLst>
        </c:ser>
        <c:dLbls>
          <c:showLegendKey val="0"/>
          <c:showVal val="0"/>
          <c:showCatName val="0"/>
          <c:showSerName val="0"/>
          <c:showPercent val="0"/>
          <c:showBubbleSize val="0"/>
        </c:dLbls>
        <c:gapWidth val="219"/>
        <c:overlap val="-27"/>
        <c:axId val="138145055"/>
        <c:axId val="138135903"/>
      </c:barChart>
      <c:catAx>
        <c:axId val="138145055"/>
        <c:scaling>
          <c:orientation val="minMax"/>
        </c:scaling>
        <c:delete val="1"/>
        <c:axPos val="b"/>
        <c:numFmt formatCode="General" sourceLinked="1"/>
        <c:majorTickMark val="none"/>
        <c:minorTickMark val="none"/>
        <c:tickLblPos val="nextTo"/>
        <c:crossAx val="138135903"/>
        <c:crosses val="autoZero"/>
        <c:auto val="1"/>
        <c:lblAlgn val="ctr"/>
        <c:lblOffset val="100"/>
        <c:noMultiLvlLbl val="0"/>
      </c:catAx>
      <c:valAx>
        <c:axId val="138135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45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Charts!Place_Pivot</c:name>
    <c:fmtId val="3"/>
  </c:pivotSource>
  <c:chart>
    <c:title>
      <c:tx>
        <c:rich>
          <a:bodyPr rot="0" spcFirstLastPara="1" vertOverflow="ellipsis" vert="horz" wrap="square" anchor="ctr" anchorCtr="1"/>
          <a:lstStyle/>
          <a:p>
            <a:pPr algn="ctr" rtl="0">
              <a:defRPr lang="en-IN" sz="1400" b="1" i="0" u="none" strike="noStrike" kern="1200" spc="0" baseline="0">
                <a:solidFill>
                  <a:schemeClr val="bg1"/>
                </a:solidFill>
                <a:latin typeface="+mn-lt"/>
                <a:ea typeface="+mn-ea"/>
                <a:cs typeface="+mn-cs"/>
              </a:defRPr>
            </a:pPr>
            <a:r>
              <a:rPr lang="en-IN" sz="1400" b="1" i="0" u="none" strike="noStrike" kern="1200" spc="0" baseline="0">
                <a:solidFill>
                  <a:schemeClr val="bg1"/>
                </a:solidFill>
                <a:latin typeface="+mn-lt"/>
                <a:ea typeface="+mn-ea"/>
                <a:cs typeface="+mn-cs"/>
              </a:rPr>
              <a:t>Majority of Purchase Platform Based on Marital Status and Age</a:t>
            </a:r>
          </a:p>
        </c:rich>
      </c:tx>
      <c:layout>
        <c:manualLayout>
          <c:xMode val="edge"/>
          <c:yMode val="edge"/>
          <c:x val="9.1984908415146796E-2"/>
          <c:y val="3.2407407407407406E-2"/>
        </c:manualLayout>
      </c:layout>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Charts'!$V$4</c:f>
              <c:strCache>
                <c:ptCount val="1"/>
                <c:pt idx="0">
                  <c:v>Website</c:v>
                </c:pt>
              </c:strCache>
            </c:strRef>
          </c:tx>
          <c:spPr>
            <a:solidFill>
              <a:schemeClr val="accent1"/>
            </a:solidFill>
            <a:ln>
              <a:noFill/>
            </a:ln>
            <a:effectLst/>
          </c:spPr>
          <c:invertIfNegative val="0"/>
          <c:cat>
            <c:strRef>
              <c:f>'Graphs and Charts'!$V$5</c:f>
              <c:strCache>
                <c:ptCount val="1"/>
                <c:pt idx="0">
                  <c:v>Total</c:v>
                </c:pt>
              </c:strCache>
            </c:strRef>
          </c:cat>
          <c:val>
            <c:numRef>
              <c:f>'Graphs and Charts'!$V$5</c:f>
              <c:numCache>
                <c:formatCode>0</c:formatCode>
                <c:ptCount val="1"/>
                <c:pt idx="0">
                  <c:v>4.0853059401518532</c:v>
                </c:pt>
              </c:numCache>
            </c:numRef>
          </c:val>
          <c:extLst>
            <c:ext xmlns:c16="http://schemas.microsoft.com/office/drawing/2014/chart" uri="{C3380CC4-5D6E-409C-BE32-E72D297353CC}">
              <c16:uniqueId val="{00000000-B990-4F20-8F5B-D088AC4157D9}"/>
            </c:ext>
          </c:extLst>
        </c:ser>
        <c:ser>
          <c:idx val="1"/>
          <c:order val="1"/>
          <c:tx>
            <c:strRef>
              <c:f>'Graphs and Charts'!$W$4</c:f>
              <c:strCache>
                <c:ptCount val="1"/>
                <c:pt idx="0">
                  <c:v>Catalog</c:v>
                </c:pt>
              </c:strCache>
            </c:strRef>
          </c:tx>
          <c:spPr>
            <a:solidFill>
              <a:schemeClr val="accent1">
                <a:lumMod val="60000"/>
                <a:lumOff val="40000"/>
              </a:schemeClr>
            </a:solidFill>
            <a:ln>
              <a:noFill/>
            </a:ln>
            <a:effectLst/>
          </c:spPr>
          <c:invertIfNegative val="0"/>
          <c:cat>
            <c:strRef>
              <c:f>'Graphs and Charts'!$V$5</c:f>
              <c:strCache>
                <c:ptCount val="1"/>
                <c:pt idx="0">
                  <c:v>Total</c:v>
                </c:pt>
              </c:strCache>
            </c:strRef>
          </c:cat>
          <c:val>
            <c:numRef>
              <c:f>'Graphs and Charts'!$W$5</c:f>
              <c:numCache>
                <c:formatCode>0</c:formatCode>
                <c:ptCount val="1"/>
                <c:pt idx="0">
                  <c:v>2.6627958910227778</c:v>
                </c:pt>
              </c:numCache>
            </c:numRef>
          </c:val>
          <c:extLst>
            <c:ext xmlns:c16="http://schemas.microsoft.com/office/drawing/2014/chart" uri="{C3380CC4-5D6E-409C-BE32-E72D297353CC}">
              <c16:uniqueId val="{00000001-B990-4F20-8F5B-D088AC4157D9}"/>
            </c:ext>
          </c:extLst>
        </c:ser>
        <c:ser>
          <c:idx val="2"/>
          <c:order val="2"/>
          <c:tx>
            <c:strRef>
              <c:f>'Graphs and Charts'!$X$4</c:f>
              <c:strCache>
                <c:ptCount val="1"/>
                <c:pt idx="0">
                  <c:v>Store</c:v>
                </c:pt>
              </c:strCache>
            </c:strRef>
          </c:tx>
          <c:spPr>
            <a:solidFill>
              <a:schemeClr val="accent2">
                <a:lumMod val="50000"/>
              </a:schemeClr>
            </a:solidFill>
            <a:ln>
              <a:noFill/>
            </a:ln>
            <a:effectLst/>
          </c:spPr>
          <c:invertIfNegative val="0"/>
          <c:cat>
            <c:strRef>
              <c:f>'Graphs and Charts'!$V$5</c:f>
              <c:strCache>
                <c:ptCount val="1"/>
                <c:pt idx="0">
                  <c:v>Total</c:v>
                </c:pt>
              </c:strCache>
            </c:strRef>
          </c:cat>
          <c:val>
            <c:numRef>
              <c:f>'Graphs and Charts'!$X$5</c:f>
              <c:numCache>
                <c:formatCode>0</c:formatCode>
                <c:ptCount val="1"/>
                <c:pt idx="0">
                  <c:v>5.7914247431889239</c:v>
                </c:pt>
              </c:numCache>
            </c:numRef>
          </c:val>
          <c:extLst>
            <c:ext xmlns:c16="http://schemas.microsoft.com/office/drawing/2014/chart" uri="{C3380CC4-5D6E-409C-BE32-E72D297353CC}">
              <c16:uniqueId val="{00000002-B990-4F20-8F5B-D088AC4157D9}"/>
            </c:ext>
          </c:extLst>
        </c:ser>
        <c:dLbls>
          <c:showLegendKey val="0"/>
          <c:showVal val="0"/>
          <c:showCatName val="0"/>
          <c:showSerName val="0"/>
          <c:showPercent val="0"/>
          <c:showBubbleSize val="0"/>
        </c:dLbls>
        <c:gapWidth val="219"/>
        <c:overlap val="-27"/>
        <c:axId val="460549471"/>
        <c:axId val="460551551"/>
      </c:barChart>
      <c:catAx>
        <c:axId val="460549471"/>
        <c:scaling>
          <c:orientation val="minMax"/>
        </c:scaling>
        <c:delete val="1"/>
        <c:axPos val="b"/>
        <c:numFmt formatCode="General" sourceLinked="1"/>
        <c:majorTickMark val="none"/>
        <c:minorTickMark val="none"/>
        <c:tickLblPos val="nextTo"/>
        <c:crossAx val="460551551"/>
        <c:crosses val="autoZero"/>
        <c:auto val="1"/>
        <c:lblAlgn val="ctr"/>
        <c:lblOffset val="100"/>
        <c:noMultiLvlLbl val="0"/>
      </c:catAx>
      <c:valAx>
        <c:axId val="46055155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54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effectLst/>
              </a:rPr>
              <a:t>Preferable Products</a:t>
            </a:r>
            <a:r>
              <a:rPr lang="en-IN" b="1" baseline="0">
                <a:solidFill>
                  <a:schemeClr val="bg1"/>
                </a:solidFill>
                <a:effectLst/>
              </a:rPr>
              <a:t> Based on Marital Status and Age</a:t>
            </a:r>
            <a:endParaRPr lang="en-IN" b="1">
              <a:solidFill>
                <a:schemeClr val="bg1"/>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Charts'!$K$42</c:f>
              <c:strCache>
                <c:ptCount val="1"/>
                <c:pt idx="0">
                  <c:v>Wines</c:v>
                </c:pt>
              </c:strCache>
            </c:strRef>
          </c:tx>
          <c:spPr>
            <a:solidFill>
              <a:schemeClr val="accent1"/>
            </a:solidFill>
            <a:ln>
              <a:noFill/>
            </a:ln>
            <a:effectLst/>
          </c:spPr>
          <c:invertIfNegative val="0"/>
          <c:cat>
            <c:strRef>
              <c:f>'Graphs and Charts'!$K$43</c:f>
              <c:strCache>
                <c:ptCount val="1"/>
                <c:pt idx="0">
                  <c:v>Total</c:v>
                </c:pt>
              </c:strCache>
            </c:strRef>
          </c:cat>
          <c:val>
            <c:numRef>
              <c:f>'Graphs and Charts'!$K$43</c:f>
              <c:numCache>
                <c:formatCode>0</c:formatCode>
                <c:ptCount val="1"/>
                <c:pt idx="0">
                  <c:v>304.06744082179546</c:v>
                </c:pt>
              </c:numCache>
            </c:numRef>
          </c:val>
          <c:extLst>
            <c:ext xmlns:c16="http://schemas.microsoft.com/office/drawing/2014/chart" uri="{C3380CC4-5D6E-409C-BE32-E72D297353CC}">
              <c16:uniqueId val="{00000000-2C01-4C30-BAC9-EF69FF80615B}"/>
            </c:ext>
          </c:extLst>
        </c:ser>
        <c:ser>
          <c:idx val="1"/>
          <c:order val="1"/>
          <c:tx>
            <c:strRef>
              <c:f>'Graphs and Charts'!$L$42</c:f>
              <c:strCache>
                <c:ptCount val="1"/>
                <c:pt idx="0">
                  <c:v>Fruits</c:v>
                </c:pt>
              </c:strCache>
            </c:strRef>
          </c:tx>
          <c:spPr>
            <a:solidFill>
              <a:schemeClr val="accent2"/>
            </a:solidFill>
            <a:ln>
              <a:noFill/>
            </a:ln>
            <a:effectLst/>
          </c:spPr>
          <c:invertIfNegative val="0"/>
          <c:cat>
            <c:strRef>
              <c:f>'Graphs and Charts'!$K$43</c:f>
              <c:strCache>
                <c:ptCount val="1"/>
                <c:pt idx="0">
                  <c:v>Total</c:v>
                </c:pt>
              </c:strCache>
            </c:strRef>
          </c:cat>
          <c:val>
            <c:numRef>
              <c:f>'Graphs and Charts'!$L$43</c:f>
              <c:numCache>
                <c:formatCode>0</c:formatCode>
                <c:ptCount val="1"/>
                <c:pt idx="0">
                  <c:v>26.307726663689149</c:v>
                </c:pt>
              </c:numCache>
            </c:numRef>
          </c:val>
          <c:extLst>
            <c:ext xmlns:c16="http://schemas.microsoft.com/office/drawing/2014/chart" uri="{C3380CC4-5D6E-409C-BE32-E72D297353CC}">
              <c16:uniqueId val="{00000001-2C01-4C30-BAC9-EF69FF80615B}"/>
            </c:ext>
          </c:extLst>
        </c:ser>
        <c:ser>
          <c:idx val="2"/>
          <c:order val="2"/>
          <c:tx>
            <c:strRef>
              <c:f>'Graphs and Charts'!$M$42</c:f>
              <c:strCache>
                <c:ptCount val="1"/>
                <c:pt idx="0">
                  <c:v>Meats</c:v>
                </c:pt>
              </c:strCache>
            </c:strRef>
          </c:tx>
          <c:spPr>
            <a:solidFill>
              <a:schemeClr val="accent3"/>
            </a:solidFill>
            <a:ln>
              <a:noFill/>
            </a:ln>
            <a:effectLst/>
          </c:spPr>
          <c:invertIfNegative val="0"/>
          <c:cat>
            <c:strRef>
              <c:f>'Graphs and Charts'!$K$43</c:f>
              <c:strCache>
                <c:ptCount val="1"/>
                <c:pt idx="0">
                  <c:v>Total</c:v>
                </c:pt>
              </c:strCache>
            </c:strRef>
          </c:cat>
          <c:val>
            <c:numRef>
              <c:f>'Graphs and Charts'!$M$43</c:f>
              <c:numCache>
                <c:formatCode>0</c:formatCode>
                <c:ptCount val="1"/>
                <c:pt idx="0">
                  <c:v>167.01652523447967</c:v>
                </c:pt>
              </c:numCache>
            </c:numRef>
          </c:val>
          <c:extLst>
            <c:ext xmlns:c16="http://schemas.microsoft.com/office/drawing/2014/chart" uri="{C3380CC4-5D6E-409C-BE32-E72D297353CC}">
              <c16:uniqueId val="{00000002-2C01-4C30-BAC9-EF69FF80615B}"/>
            </c:ext>
          </c:extLst>
        </c:ser>
        <c:ser>
          <c:idx val="3"/>
          <c:order val="3"/>
          <c:tx>
            <c:strRef>
              <c:f>'Graphs and Charts'!$N$42</c:f>
              <c:strCache>
                <c:ptCount val="1"/>
                <c:pt idx="0">
                  <c:v>Fishes</c:v>
                </c:pt>
              </c:strCache>
            </c:strRef>
          </c:tx>
          <c:spPr>
            <a:solidFill>
              <a:schemeClr val="accent4"/>
            </a:solidFill>
            <a:ln>
              <a:noFill/>
            </a:ln>
            <a:effectLst/>
          </c:spPr>
          <c:invertIfNegative val="0"/>
          <c:cat>
            <c:strRef>
              <c:f>'Graphs and Charts'!$K$43</c:f>
              <c:strCache>
                <c:ptCount val="1"/>
                <c:pt idx="0">
                  <c:v>Total</c:v>
                </c:pt>
              </c:strCache>
            </c:strRef>
          </c:cat>
          <c:val>
            <c:numRef>
              <c:f>'Graphs and Charts'!$N$43</c:f>
              <c:numCache>
                <c:formatCode>0</c:formatCode>
                <c:ptCount val="1"/>
                <c:pt idx="0">
                  <c:v>37.538633318445733</c:v>
                </c:pt>
              </c:numCache>
            </c:numRef>
          </c:val>
          <c:extLst>
            <c:ext xmlns:c16="http://schemas.microsoft.com/office/drawing/2014/chart" uri="{C3380CC4-5D6E-409C-BE32-E72D297353CC}">
              <c16:uniqueId val="{00000003-2C01-4C30-BAC9-EF69FF80615B}"/>
            </c:ext>
          </c:extLst>
        </c:ser>
        <c:ser>
          <c:idx val="4"/>
          <c:order val="4"/>
          <c:tx>
            <c:strRef>
              <c:f>'Graphs and Charts'!$O$42</c:f>
              <c:strCache>
                <c:ptCount val="1"/>
                <c:pt idx="0">
                  <c:v>Sweets</c:v>
                </c:pt>
              </c:strCache>
            </c:strRef>
          </c:tx>
          <c:spPr>
            <a:solidFill>
              <a:schemeClr val="accent5"/>
            </a:solidFill>
            <a:ln>
              <a:noFill/>
            </a:ln>
            <a:effectLst/>
          </c:spPr>
          <c:invertIfNegative val="0"/>
          <c:cat>
            <c:strRef>
              <c:f>'Graphs and Charts'!$K$43</c:f>
              <c:strCache>
                <c:ptCount val="1"/>
                <c:pt idx="0">
                  <c:v>Total</c:v>
                </c:pt>
              </c:strCache>
            </c:strRef>
          </c:cat>
          <c:val>
            <c:numRef>
              <c:f>'Graphs and Charts'!$O$43</c:f>
              <c:numCache>
                <c:formatCode>0</c:formatCode>
                <c:ptCount val="1"/>
                <c:pt idx="0">
                  <c:v>27.07458686913801</c:v>
                </c:pt>
              </c:numCache>
            </c:numRef>
          </c:val>
          <c:extLst>
            <c:ext xmlns:c16="http://schemas.microsoft.com/office/drawing/2014/chart" uri="{C3380CC4-5D6E-409C-BE32-E72D297353CC}">
              <c16:uniqueId val="{00000004-2C01-4C30-BAC9-EF69FF80615B}"/>
            </c:ext>
          </c:extLst>
        </c:ser>
        <c:ser>
          <c:idx val="5"/>
          <c:order val="5"/>
          <c:tx>
            <c:strRef>
              <c:f>'Graphs and Charts'!$P$42</c:f>
              <c:strCache>
                <c:ptCount val="1"/>
                <c:pt idx="0">
                  <c:v>Golds</c:v>
                </c:pt>
              </c:strCache>
            </c:strRef>
          </c:tx>
          <c:spPr>
            <a:solidFill>
              <a:schemeClr val="accent6"/>
            </a:solidFill>
            <a:ln>
              <a:noFill/>
            </a:ln>
            <a:effectLst/>
          </c:spPr>
          <c:invertIfNegative val="0"/>
          <c:cat>
            <c:strRef>
              <c:f>'Graphs and Charts'!$K$43</c:f>
              <c:strCache>
                <c:ptCount val="1"/>
                <c:pt idx="0">
                  <c:v>Total</c:v>
                </c:pt>
              </c:strCache>
            </c:strRef>
          </c:cat>
          <c:val>
            <c:numRef>
              <c:f>'Graphs and Charts'!$P$43</c:f>
              <c:numCache>
                <c:formatCode>0</c:formatCode>
                <c:ptCount val="1"/>
                <c:pt idx="0">
                  <c:v>44.036176864671731</c:v>
                </c:pt>
              </c:numCache>
            </c:numRef>
          </c:val>
          <c:extLst>
            <c:ext xmlns:c16="http://schemas.microsoft.com/office/drawing/2014/chart" uri="{C3380CC4-5D6E-409C-BE32-E72D297353CC}">
              <c16:uniqueId val="{00000005-2C01-4C30-BAC9-EF69FF80615B}"/>
            </c:ext>
          </c:extLst>
        </c:ser>
        <c:dLbls>
          <c:showLegendKey val="0"/>
          <c:showVal val="0"/>
          <c:showCatName val="0"/>
          <c:showSerName val="0"/>
          <c:showPercent val="0"/>
          <c:showBubbleSize val="0"/>
        </c:dLbls>
        <c:gapWidth val="219"/>
        <c:overlap val="-27"/>
        <c:axId val="775488624"/>
        <c:axId val="734821984"/>
      </c:barChart>
      <c:catAx>
        <c:axId val="775488624"/>
        <c:scaling>
          <c:orientation val="minMax"/>
        </c:scaling>
        <c:delete val="1"/>
        <c:axPos val="b"/>
        <c:numFmt formatCode="General" sourceLinked="1"/>
        <c:majorTickMark val="none"/>
        <c:minorTickMark val="none"/>
        <c:tickLblPos val="nextTo"/>
        <c:crossAx val="734821984"/>
        <c:crosses val="autoZero"/>
        <c:auto val="1"/>
        <c:lblAlgn val="ctr"/>
        <c:lblOffset val="100"/>
        <c:noMultiLvlLbl val="0"/>
      </c:catAx>
      <c:valAx>
        <c:axId val="7348219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48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Charts!PivotTable2</c:name>
    <c:fmtId val="3"/>
  </c:pivotSource>
  <c:chart>
    <c:title>
      <c:tx>
        <c:rich>
          <a:bodyPr rot="0" spcFirstLastPara="1" vertOverflow="ellipsis" vert="horz" wrap="square" anchor="ctr" anchorCtr="1"/>
          <a:lstStyle/>
          <a:p>
            <a:pPr algn="ctr" rtl="0">
              <a:defRPr lang="en-IN" sz="1400" b="1" i="0" u="none" strike="noStrike" kern="1200" spc="0" baseline="0">
                <a:solidFill>
                  <a:schemeClr val="bg1"/>
                </a:solidFill>
                <a:effectLst/>
                <a:latin typeface="+mn-lt"/>
                <a:ea typeface="+mn-ea"/>
                <a:cs typeface="+mn-cs"/>
              </a:defRPr>
            </a:pPr>
            <a:r>
              <a:rPr lang="en-IN" sz="1400" b="1" i="0" u="none" strike="noStrike" kern="1200" spc="0" baseline="0">
                <a:solidFill>
                  <a:schemeClr val="bg1"/>
                </a:solidFill>
                <a:effectLst/>
                <a:latin typeface="+mn-lt"/>
                <a:ea typeface="+mn-ea"/>
                <a:cs typeface="+mn-cs"/>
              </a:rPr>
              <a:t>Average Recency Based on Age</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bg1"/>
              </a:solidFill>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Charts'!$K$50</c:f>
              <c:strCache>
                <c:ptCount val="1"/>
                <c:pt idx="0">
                  <c:v>Total</c:v>
                </c:pt>
              </c:strCache>
            </c:strRef>
          </c:tx>
          <c:spPr>
            <a:solidFill>
              <a:schemeClr val="accent1"/>
            </a:solidFill>
            <a:ln>
              <a:noFill/>
            </a:ln>
            <a:effectLst/>
          </c:spPr>
          <c:invertIfNegative val="0"/>
          <c:cat>
            <c:strRef>
              <c:f>'Graphs and Charts'!$J$51:$J$57</c:f>
              <c:strCache>
                <c:ptCount val="6"/>
                <c:pt idx="0">
                  <c:v>46-55</c:v>
                </c:pt>
                <c:pt idx="1">
                  <c:v>56-65</c:v>
                </c:pt>
                <c:pt idx="2">
                  <c:v>16-25</c:v>
                </c:pt>
                <c:pt idx="3">
                  <c:v>26-35</c:v>
                </c:pt>
                <c:pt idx="4">
                  <c:v>36-45</c:v>
                </c:pt>
                <c:pt idx="5">
                  <c:v>66-75</c:v>
                </c:pt>
              </c:strCache>
            </c:strRef>
          </c:cat>
          <c:val>
            <c:numRef>
              <c:f>'Graphs and Charts'!$K$51:$K$57</c:f>
              <c:numCache>
                <c:formatCode>0</c:formatCode>
                <c:ptCount val="6"/>
                <c:pt idx="0">
                  <c:v>50.572874493927124</c:v>
                </c:pt>
                <c:pt idx="1">
                  <c:v>50.07462686567164</c:v>
                </c:pt>
                <c:pt idx="2">
                  <c:v>48.775862068965516</c:v>
                </c:pt>
                <c:pt idx="3">
                  <c:v>48.562211981566819</c:v>
                </c:pt>
                <c:pt idx="4">
                  <c:v>48.21418826739427</c:v>
                </c:pt>
                <c:pt idx="5">
                  <c:v>46.56666666666667</c:v>
                </c:pt>
              </c:numCache>
            </c:numRef>
          </c:val>
          <c:extLst>
            <c:ext xmlns:c16="http://schemas.microsoft.com/office/drawing/2014/chart" uri="{C3380CC4-5D6E-409C-BE32-E72D297353CC}">
              <c16:uniqueId val="{00000000-7CF9-4A68-A9BE-DDC5FD8B872D}"/>
            </c:ext>
          </c:extLst>
        </c:ser>
        <c:dLbls>
          <c:showLegendKey val="0"/>
          <c:showVal val="0"/>
          <c:showCatName val="0"/>
          <c:showSerName val="0"/>
          <c:showPercent val="0"/>
          <c:showBubbleSize val="0"/>
        </c:dLbls>
        <c:gapWidth val="219"/>
        <c:overlap val="-27"/>
        <c:axId val="1223332912"/>
        <c:axId val="1223324176"/>
      </c:barChart>
      <c:catAx>
        <c:axId val="12233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324176"/>
        <c:crosses val="autoZero"/>
        <c:auto val="1"/>
        <c:lblAlgn val="ctr"/>
        <c:lblOffset val="100"/>
        <c:noMultiLvlLbl val="0"/>
      </c:catAx>
      <c:valAx>
        <c:axId val="122332417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332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Personality Analysis.xlsm]Graphs and Charts!PivotTable3</c:name>
    <c:fmtId val="3"/>
  </c:pivotSource>
  <c:chart>
    <c:title>
      <c:tx>
        <c:rich>
          <a:bodyPr rot="0" spcFirstLastPara="1" vertOverflow="ellipsis" vert="horz" wrap="square" anchor="ctr" anchorCtr="1"/>
          <a:lstStyle/>
          <a:p>
            <a:pPr algn="ctr" rtl="0">
              <a:defRPr lang="en-IN" sz="1400" b="1" i="0" u="none" strike="noStrike" kern="1200" spc="0" baseline="0">
                <a:solidFill>
                  <a:schemeClr val="bg1"/>
                </a:solidFill>
                <a:effectLst/>
                <a:latin typeface="+mn-lt"/>
                <a:ea typeface="+mn-ea"/>
                <a:cs typeface="+mn-cs"/>
              </a:defRPr>
            </a:pPr>
            <a:r>
              <a:rPr lang="en-IN" sz="1400" b="1" i="0" u="none" strike="noStrike" kern="1200" spc="0" baseline="0">
                <a:solidFill>
                  <a:schemeClr val="bg1"/>
                </a:solidFill>
                <a:effectLst/>
                <a:latin typeface="+mn-lt"/>
                <a:ea typeface="+mn-ea"/>
                <a:cs typeface="+mn-cs"/>
              </a:rPr>
              <a:t>Average Income based on Marital Status </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bg1"/>
              </a:solidFill>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 and Charts'!$B$16</c:f>
              <c:strCache>
                <c:ptCount val="1"/>
                <c:pt idx="0">
                  <c:v>Total</c:v>
                </c:pt>
              </c:strCache>
            </c:strRef>
          </c:tx>
          <c:spPr>
            <a:solidFill>
              <a:schemeClr val="accent1"/>
            </a:solidFill>
            <a:ln>
              <a:noFill/>
            </a:ln>
            <a:effectLst/>
          </c:spPr>
          <c:invertIfNegative val="0"/>
          <c:cat>
            <c:strRef>
              <c:f>'Graphs and Charts'!$A$17:$A$25</c:f>
              <c:strCache>
                <c:ptCount val="8"/>
                <c:pt idx="0">
                  <c:v>Absurd</c:v>
                </c:pt>
                <c:pt idx="1">
                  <c:v>Widow</c:v>
                </c:pt>
                <c:pt idx="2">
                  <c:v>Divorced</c:v>
                </c:pt>
                <c:pt idx="3">
                  <c:v>Together</c:v>
                </c:pt>
                <c:pt idx="4">
                  <c:v>Married</c:v>
                </c:pt>
                <c:pt idx="5">
                  <c:v>Single</c:v>
                </c:pt>
                <c:pt idx="6">
                  <c:v>YOLO</c:v>
                </c:pt>
                <c:pt idx="7">
                  <c:v>Alone</c:v>
                </c:pt>
              </c:strCache>
            </c:strRef>
          </c:cat>
          <c:val>
            <c:numRef>
              <c:f>'Graphs and Charts'!$B$17:$B$25</c:f>
              <c:numCache>
                <c:formatCode>0</c:formatCode>
                <c:ptCount val="8"/>
                <c:pt idx="0">
                  <c:v>72365.5</c:v>
                </c:pt>
                <c:pt idx="1">
                  <c:v>56481.552631578954</c:v>
                </c:pt>
                <c:pt idx="2">
                  <c:v>52834.228448275862</c:v>
                </c:pt>
                <c:pt idx="3">
                  <c:v>52186.09153713299</c:v>
                </c:pt>
                <c:pt idx="4">
                  <c:v>51724.979166666664</c:v>
                </c:pt>
                <c:pt idx="5">
                  <c:v>50995.34375</c:v>
                </c:pt>
                <c:pt idx="6">
                  <c:v>48432</c:v>
                </c:pt>
                <c:pt idx="7">
                  <c:v>43789</c:v>
                </c:pt>
              </c:numCache>
            </c:numRef>
          </c:val>
          <c:extLst>
            <c:ext xmlns:c16="http://schemas.microsoft.com/office/drawing/2014/chart" uri="{C3380CC4-5D6E-409C-BE32-E72D297353CC}">
              <c16:uniqueId val="{00000000-E90A-416F-94E7-660E00DFDF75}"/>
            </c:ext>
          </c:extLst>
        </c:ser>
        <c:dLbls>
          <c:showLegendKey val="0"/>
          <c:showVal val="0"/>
          <c:showCatName val="0"/>
          <c:showSerName val="0"/>
          <c:showPercent val="0"/>
          <c:showBubbleSize val="0"/>
        </c:dLbls>
        <c:gapWidth val="219"/>
        <c:overlap val="-27"/>
        <c:axId val="1223273424"/>
        <c:axId val="1223294224"/>
      </c:barChart>
      <c:catAx>
        <c:axId val="122327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294224"/>
        <c:crosses val="autoZero"/>
        <c:auto val="1"/>
        <c:lblAlgn val="ctr"/>
        <c:lblOffset val="100"/>
        <c:noMultiLvlLbl val="0"/>
      </c:catAx>
      <c:valAx>
        <c:axId val="12232942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27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hyperlink" Target="#Home!A1"/><Relationship Id="rId4" Type="http://schemas.openxmlformats.org/officeDocument/2006/relationships/chart" Target="../charts/chart12.xml"/><Relationship Id="rId9" Type="http://schemas.openxmlformats.org/officeDocument/2006/relationships/image" Target="../media/image2.svg"/></Relationships>
</file>

<file path=xl/drawings/_rels/drawing7.xml.rels><?xml version="1.0" encoding="UTF-8" standalone="yes"?>
<Relationships xmlns="http://schemas.openxmlformats.org/package/2006/relationships"><Relationship Id="rId3" Type="http://schemas.openxmlformats.org/officeDocument/2006/relationships/hyperlink" Target="#Insights!A1"/><Relationship Id="rId2" Type="http://schemas.openxmlformats.org/officeDocument/2006/relationships/hyperlink" Target="#Dashboard!A1"/><Relationship Id="rId1" Type="http://schemas.openxmlformats.org/officeDocument/2006/relationships/hyperlink" Target="#marketing_campaign!A1"/><Relationship Id="rId4" Type="http://schemas.openxmlformats.org/officeDocument/2006/relationships/hyperlink" Target="#Recommendations.!A1"/></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47625</xdr:rowOff>
    </xdr:from>
    <xdr:to>
      <xdr:col>1</xdr:col>
      <xdr:colOff>85725</xdr:colOff>
      <xdr:row>2</xdr:row>
      <xdr:rowOff>19050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767F192-B87A-4E3F-82C5-B04EBEBE53F6}"/>
            </a:ext>
          </a:extLst>
        </xdr:cNvPr>
        <xdr:cNvSpPr/>
      </xdr:nvSpPr>
      <xdr:spPr>
        <a:xfrm>
          <a:off x="47625" y="47625"/>
          <a:ext cx="84772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HOME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495300</xdr:colOff>
      <xdr:row>1</xdr:row>
      <xdr:rowOff>161925</xdr:rowOff>
    </xdr:from>
    <xdr:to>
      <xdr:col>25</xdr:col>
      <xdr:colOff>133350</xdr:colOff>
      <xdr:row>35</xdr:row>
      <xdr:rowOff>142875</xdr:rowOff>
    </xdr:to>
    <xdr:sp macro="" textlink="">
      <xdr:nvSpPr>
        <xdr:cNvPr id="2" name="Rectangle: Rounded Corners 1">
          <a:extLst>
            <a:ext uri="{FF2B5EF4-FFF2-40B4-BE49-F238E27FC236}">
              <a16:creationId xmlns:a16="http://schemas.microsoft.com/office/drawing/2014/main" id="{33977DB2-FCDD-486F-809E-405CEA02C4A2}"/>
            </a:ext>
          </a:extLst>
        </xdr:cNvPr>
        <xdr:cNvSpPr/>
      </xdr:nvSpPr>
      <xdr:spPr>
        <a:xfrm>
          <a:off x="495300" y="352425"/>
          <a:ext cx="14878050" cy="6457950"/>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IN" sz="1800"/>
            <a:t>1.What kind of people are my Customers?</a:t>
          </a:r>
          <a:r>
            <a:rPr lang="en-IN" sz="1800" baseline="0"/>
            <a:t> Majority of Customer Based on Marital Status and Education</a:t>
          </a:r>
        </a:p>
        <a:p>
          <a:pPr algn="l"/>
          <a:r>
            <a:rPr lang="en-IN" sz="1800" baseline="0"/>
            <a:t>2.What is the average income of Customers?(Based on Marital Status and Education)</a:t>
          </a:r>
        </a:p>
        <a:p>
          <a:pPr algn="l"/>
          <a:r>
            <a:rPr lang="en-IN" sz="1800" baseline="0"/>
            <a:t>3.Preferrable Products by Customers Based on Marital Status?(Based on Age Group)/Amount Spent</a:t>
          </a:r>
        </a:p>
        <a:p>
          <a:pPr algn="l"/>
          <a:r>
            <a:rPr lang="en-IN" sz="1800" baseline="0"/>
            <a:t>4.Product Purchase Place Based on Age Group?(Based on Marital Status)</a:t>
          </a:r>
        </a:p>
        <a:p>
          <a:pPr algn="l"/>
          <a:r>
            <a:rPr lang="en-IN" sz="1800" baseline="0"/>
            <a:t>5.Sucessful Campaigns Based on Age Groups(Marital Status)</a:t>
          </a:r>
        </a:p>
        <a:p>
          <a:pPr algn="l"/>
          <a:r>
            <a:rPr lang="en-IN" sz="1800" baseline="0"/>
            <a:t>6.Average Recency Based on Age Group?</a:t>
          </a:r>
        </a:p>
        <a:p>
          <a:pPr algn="l"/>
          <a:r>
            <a:rPr lang="en-IN" sz="1800" baseline="0"/>
            <a:t>7.Complain Percentage Based on Age Group?</a:t>
          </a:r>
        </a:p>
        <a:p>
          <a:pPr algn="l"/>
          <a:r>
            <a:rPr lang="en-IN" sz="1800" baseline="0"/>
            <a:t>8.Number of Deals with Discount Based on Marital Status(Based on Age Groups as well)?</a:t>
          </a:r>
        </a:p>
        <a:p>
          <a:pPr algn="l"/>
          <a:endParaRPr lang="en-IN" sz="1800" baseline="0"/>
        </a:p>
        <a:p>
          <a:pPr algn="l"/>
          <a:endParaRPr lang="en-IN" sz="1800" baseline="0"/>
        </a:p>
        <a:p>
          <a:pPr algn="l"/>
          <a:endParaRPr lang="en-IN" sz="1800" baseline="0"/>
        </a:p>
        <a:p>
          <a:pPr algn="l"/>
          <a:endParaRPr lang="en-IN" sz="18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47625</xdr:colOff>
      <xdr:row>2</xdr:row>
      <xdr:rowOff>71437</xdr:rowOff>
    </xdr:from>
    <xdr:to>
      <xdr:col>10</xdr:col>
      <xdr:colOff>352425</xdr:colOff>
      <xdr:row>16</xdr:row>
      <xdr:rowOff>147637</xdr:rowOff>
    </xdr:to>
    <xdr:graphicFrame macro="">
      <xdr:nvGraphicFramePr>
        <xdr:cNvPr id="2" name="Chart 1">
          <a:extLst>
            <a:ext uri="{FF2B5EF4-FFF2-40B4-BE49-F238E27FC236}">
              <a16:creationId xmlns:a16="http://schemas.microsoft.com/office/drawing/2014/main" id="{85E841C8-5E8F-47F9-8463-682CCCBB9C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571500</xdr:colOff>
      <xdr:row>6</xdr:row>
      <xdr:rowOff>119062</xdr:rowOff>
    </xdr:from>
    <xdr:to>
      <xdr:col>16</xdr:col>
      <xdr:colOff>342900</xdr:colOff>
      <xdr:row>21</xdr:row>
      <xdr:rowOff>4762</xdr:rowOff>
    </xdr:to>
    <xdr:graphicFrame macro="">
      <xdr:nvGraphicFramePr>
        <xdr:cNvPr id="4" name="Chart 3">
          <a:extLst>
            <a:ext uri="{FF2B5EF4-FFF2-40B4-BE49-F238E27FC236}">
              <a16:creationId xmlns:a16="http://schemas.microsoft.com/office/drawing/2014/main" id="{46CD0D8E-75A6-4AA9-8329-E7A343225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85724</xdr:colOff>
      <xdr:row>13</xdr:row>
      <xdr:rowOff>119062</xdr:rowOff>
    </xdr:from>
    <xdr:to>
      <xdr:col>38</xdr:col>
      <xdr:colOff>504825</xdr:colOff>
      <xdr:row>28</xdr:row>
      <xdr:rowOff>4762</xdr:rowOff>
    </xdr:to>
    <xdr:graphicFrame macro="">
      <xdr:nvGraphicFramePr>
        <xdr:cNvPr id="7" name="Chart 6">
          <a:extLst>
            <a:ext uri="{FF2B5EF4-FFF2-40B4-BE49-F238E27FC236}">
              <a16:creationId xmlns:a16="http://schemas.microsoft.com/office/drawing/2014/main" id="{D9100B0B-FFBF-4777-90B4-59CEC8C66B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247651</xdr:colOff>
      <xdr:row>12</xdr:row>
      <xdr:rowOff>42862</xdr:rowOff>
    </xdr:from>
    <xdr:to>
      <xdr:col>28</xdr:col>
      <xdr:colOff>495300</xdr:colOff>
      <xdr:row>26</xdr:row>
      <xdr:rowOff>119062</xdr:rowOff>
    </xdr:to>
    <xdr:graphicFrame macro="">
      <xdr:nvGraphicFramePr>
        <xdr:cNvPr id="8" name="Chart 7">
          <a:extLst>
            <a:ext uri="{FF2B5EF4-FFF2-40B4-BE49-F238E27FC236}">
              <a16:creationId xmlns:a16="http://schemas.microsoft.com/office/drawing/2014/main" id="{9A4BB4DF-A64E-44B1-87B9-B73CC156A4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114300</xdr:colOff>
      <xdr:row>25</xdr:row>
      <xdr:rowOff>61912</xdr:rowOff>
    </xdr:from>
    <xdr:to>
      <xdr:col>19</xdr:col>
      <xdr:colOff>381000</xdr:colOff>
      <xdr:row>39</xdr:row>
      <xdr:rowOff>138112</xdr:rowOff>
    </xdr:to>
    <xdr:graphicFrame macro="">
      <xdr:nvGraphicFramePr>
        <xdr:cNvPr id="9" name="Chart 8">
          <a:extLst>
            <a:ext uri="{FF2B5EF4-FFF2-40B4-BE49-F238E27FC236}">
              <a16:creationId xmlns:a16="http://schemas.microsoft.com/office/drawing/2014/main" id="{714345C4-BBF2-4BD2-AB5E-4090FFC9F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28575</xdr:colOff>
      <xdr:row>33</xdr:row>
      <xdr:rowOff>176212</xdr:rowOff>
    </xdr:from>
    <xdr:to>
      <xdr:col>25</xdr:col>
      <xdr:colOff>914400</xdr:colOff>
      <xdr:row>48</xdr:row>
      <xdr:rowOff>61912</xdr:rowOff>
    </xdr:to>
    <xdr:graphicFrame macro="">
      <xdr:nvGraphicFramePr>
        <xdr:cNvPr id="3" name="Chart 2">
          <a:extLst>
            <a:ext uri="{FF2B5EF4-FFF2-40B4-BE49-F238E27FC236}">
              <a16:creationId xmlns:a16="http://schemas.microsoft.com/office/drawing/2014/main" id="{C217ACD5-87A9-48A8-8A8C-29C79FA69B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38100</xdr:colOff>
      <xdr:row>48</xdr:row>
      <xdr:rowOff>185737</xdr:rowOff>
    </xdr:from>
    <xdr:to>
      <xdr:col>26</xdr:col>
      <xdr:colOff>123825</xdr:colOff>
      <xdr:row>63</xdr:row>
      <xdr:rowOff>71437</xdr:rowOff>
    </xdr:to>
    <xdr:graphicFrame macro="">
      <xdr:nvGraphicFramePr>
        <xdr:cNvPr id="5" name="Chart 4">
          <a:extLst>
            <a:ext uri="{FF2B5EF4-FFF2-40B4-BE49-F238E27FC236}">
              <a16:creationId xmlns:a16="http://schemas.microsoft.com/office/drawing/2014/main" id="{6B41E07A-331D-47C4-8EA3-A213D2D5FF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528637</xdr:colOff>
      <xdr:row>10</xdr:row>
      <xdr:rowOff>57150</xdr:rowOff>
    </xdr:from>
    <xdr:to>
      <xdr:col>8</xdr:col>
      <xdr:colOff>709612</xdr:colOff>
      <xdr:row>22</xdr:row>
      <xdr:rowOff>171450</xdr:rowOff>
    </xdr:to>
    <xdr:graphicFrame macro="">
      <xdr:nvGraphicFramePr>
        <xdr:cNvPr id="11" name="Chart 10">
          <a:extLst>
            <a:ext uri="{FF2B5EF4-FFF2-40B4-BE49-F238E27FC236}">
              <a16:creationId xmlns:a16="http://schemas.microsoft.com/office/drawing/2014/main" id="{7D4684C2-5474-419D-BCC4-1A9662DD79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xdr:colOff>
      <xdr:row>0</xdr:row>
      <xdr:rowOff>95250</xdr:rowOff>
    </xdr:from>
    <xdr:to>
      <xdr:col>15</xdr:col>
      <xdr:colOff>76200</xdr:colOff>
      <xdr:row>5</xdr:row>
      <xdr:rowOff>133350</xdr:rowOff>
    </xdr:to>
    <xdr:sp macro="" textlink="">
      <xdr:nvSpPr>
        <xdr:cNvPr id="6" name="Rectangle: Rounded Corners 5">
          <a:extLst>
            <a:ext uri="{FF2B5EF4-FFF2-40B4-BE49-F238E27FC236}">
              <a16:creationId xmlns:a16="http://schemas.microsoft.com/office/drawing/2014/main" id="{6D4D946C-1481-49CC-A8FD-EFCF48795FC3}"/>
            </a:ext>
          </a:extLst>
        </xdr:cNvPr>
        <xdr:cNvSpPr/>
      </xdr:nvSpPr>
      <xdr:spPr>
        <a:xfrm>
          <a:off x="28575" y="95250"/>
          <a:ext cx="9191625" cy="99060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0</xdr:row>
      <xdr:rowOff>95250</xdr:rowOff>
    </xdr:from>
    <xdr:to>
      <xdr:col>14</xdr:col>
      <xdr:colOff>428625</xdr:colOff>
      <xdr:row>5</xdr:row>
      <xdr:rowOff>76200</xdr:rowOff>
    </xdr:to>
    <xdr:sp macro="" textlink="">
      <xdr:nvSpPr>
        <xdr:cNvPr id="2" name="Rectangle: Rounded Corners 1">
          <a:extLst>
            <a:ext uri="{FF2B5EF4-FFF2-40B4-BE49-F238E27FC236}">
              <a16:creationId xmlns:a16="http://schemas.microsoft.com/office/drawing/2014/main" id="{5044698B-61C1-43B7-BA66-DD478B45CBE3}"/>
            </a:ext>
          </a:extLst>
        </xdr:cNvPr>
        <xdr:cNvSpPr/>
      </xdr:nvSpPr>
      <xdr:spPr>
        <a:xfrm>
          <a:off x="38100" y="95250"/>
          <a:ext cx="8924925" cy="933450"/>
        </a:xfrm>
        <a:prstGeom prst="round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4400" b="1">
              <a:solidFill>
                <a:schemeClr val="bg1"/>
              </a:solidFill>
            </a:rPr>
            <a:t>Customer Personality Analysis</a:t>
          </a:r>
        </a:p>
      </xdr:txBody>
    </xdr:sp>
    <xdr:clientData/>
  </xdr:twoCellAnchor>
  <xdr:twoCellAnchor>
    <xdr:from>
      <xdr:col>15</xdr:col>
      <xdr:colOff>280458</xdr:colOff>
      <xdr:row>0</xdr:row>
      <xdr:rowOff>142875</xdr:rowOff>
    </xdr:from>
    <xdr:to>
      <xdr:col>19</xdr:col>
      <xdr:colOff>594784</xdr:colOff>
      <xdr:row>5</xdr:row>
      <xdr:rowOff>104775</xdr:rowOff>
    </xdr:to>
    <xdr:sp macro="" textlink="">
      <xdr:nvSpPr>
        <xdr:cNvPr id="7" name="Rectangle: Rounded Corners 6">
          <a:extLst>
            <a:ext uri="{FF2B5EF4-FFF2-40B4-BE49-F238E27FC236}">
              <a16:creationId xmlns:a16="http://schemas.microsoft.com/office/drawing/2014/main" id="{99D0F14C-38D3-4DEC-BD85-048C3F485807}"/>
            </a:ext>
          </a:extLst>
        </xdr:cNvPr>
        <xdr:cNvSpPr/>
      </xdr:nvSpPr>
      <xdr:spPr>
        <a:xfrm>
          <a:off x="9487958" y="142875"/>
          <a:ext cx="2769659" cy="91440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281516</xdr:colOff>
      <xdr:row>1</xdr:row>
      <xdr:rowOff>154517</xdr:rowOff>
    </xdr:from>
    <xdr:to>
      <xdr:col>20</xdr:col>
      <xdr:colOff>220133</xdr:colOff>
      <xdr:row>5</xdr:row>
      <xdr:rowOff>40217</xdr:rowOff>
    </xdr:to>
    <xdr:sp macro="" textlink="">
      <xdr:nvSpPr>
        <xdr:cNvPr id="3" name="TextBox 2">
          <a:extLst>
            <a:ext uri="{FF2B5EF4-FFF2-40B4-BE49-F238E27FC236}">
              <a16:creationId xmlns:a16="http://schemas.microsoft.com/office/drawing/2014/main" id="{94CBEA14-09F1-40EB-91ED-3FB2A6ED4AFA}"/>
            </a:ext>
          </a:extLst>
        </xdr:cNvPr>
        <xdr:cNvSpPr txBox="1"/>
      </xdr:nvSpPr>
      <xdr:spPr>
        <a:xfrm>
          <a:off x="9489016" y="345017"/>
          <a:ext cx="300778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Complain Percentage:1%</a:t>
          </a:r>
        </a:p>
      </xdr:txBody>
    </xdr:sp>
    <xdr:clientData/>
  </xdr:twoCellAnchor>
  <xdr:twoCellAnchor>
    <xdr:from>
      <xdr:col>0</xdr:col>
      <xdr:colOff>63500</xdr:colOff>
      <xdr:row>5</xdr:row>
      <xdr:rowOff>182032</xdr:rowOff>
    </xdr:from>
    <xdr:to>
      <xdr:col>9</xdr:col>
      <xdr:colOff>292100</xdr:colOff>
      <xdr:row>21</xdr:row>
      <xdr:rowOff>29632</xdr:rowOff>
    </xdr:to>
    <xdr:sp macro="" textlink="">
      <xdr:nvSpPr>
        <xdr:cNvPr id="10" name="Rectangle: Rounded Corners 9">
          <a:extLst>
            <a:ext uri="{FF2B5EF4-FFF2-40B4-BE49-F238E27FC236}">
              <a16:creationId xmlns:a16="http://schemas.microsoft.com/office/drawing/2014/main" id="{46E0BD26-F9DE-4A5F-BF09-CC843860F2B6}"/>
            </a:ext>
          </a:extLst>
        </xdr:cNvPr>
        <xdr:cNvSpPr/>
      </xdr:nvSpPr>
      <xdr:spPr>
        <a:xfrm>
          <a:off x="63500" y="1134532"/>
          <a:ext cx="5753100" cy="298026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320676</xdr:colOff>
      <xdr:row>6</xdr:row>
      <xdr:rowOff>119591</xdr:rowOff>
    </xdr:from>
    <xdr:to>
      <xdr:col>8</xdr:col>
      <xdr:colOff>539751</xdr:colOff>
      <xdr:row>16</xdr:row>
      <xdr:rowOff>110066</xdr:rowOff>
    </xdr:to>
    <xdr:graphicFrame macro="">
      <xdr:nvGraphicFramePr>
        <xdr:cNvPr id="12" name="Chart 11">
          <a:extLst>
            <a:ext uri="{FF2B5EF4-FFF2-40B4-BE49-F238E27FC236}">
              <a16:creationId xmlns:a16="http://schemas.microsoft.com/office/drawing/2014/main" id="{E03AF753-0842-497A-A5B6-77F7A78985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529166</xdr:colOff>
      <xdr:row>16</xdr:row>
      <xdr:rowOff>119592</xdr:rowOff>
    </xdr:from>
    <xdr:to>
      <xdr:col>7</xdr:col>
      <xdr:colOff>543453</xdr:colOff>
      <xdr:row>20</xdr:row>
      <xdr:rowOff>63500</xdr:rowOff>
    </xdr:to>
    <mc:AlternateContent xmlns:mc="http://schemas.openxmlformats.org/markup-compatibility/2006">
      <mc:Choice xmlns:a14="http://schemas.microsoft.com/office/drawing/2010/main" Requires="a14">
        <xdr:graphicFrame macro="">
          <xdr:nvGraphicFramePr>
            <xdr:cNvPr id="13" name="Marital_Status">
              <a:extLst>
                <a:ext uri="{FF2B5EF4-FFF2-40B4-BE49-F238E27FC236}">
                  <a16:creationId xmlns:a16="http://schemas.microsoft.com/office/drawing/2014/main" id="{BCECD76B-95D5-4743-A9C5-88D98281096C}"/>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dr:sp macro="" textlink="">
          <xdr:nvSpPr>
            <xdr:cNvPr id="0" name=""/>
            <xdr:cNvSpPr>
              <a:spLocks noTextEdit="1"/>
            </xdr:cNvSpPr>
          </xdr:nvSpPr>
          <xdr:spPr>
            <a:xfrm>
              <a:off x="529166" y="3569759"/>
              <a:ext cx="4829704" cy="7905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71966</xdr:colOff>
      <xdr:row>14</xdr:row>
      <xdr:rowOff>118534</xdr:rowOff>
    </xdr:from>
    <xdr:to>
      <xdr:col>2</xdr:col>
      <xdr:colOff>576791</xdr:colOff>
      <xdr:row>15</xdr:row>
      <xdr:rowOff>147109</xdr:rowOff>
    </xdr:to>
    <xdr:sp macro="" textlink="">
      <xdr:nvSpPr>
        <xdr:cNvPr id="14" name="TextBox 13">
          <a:extLst>
            <a:ext uri="{FF2B5EF4-FFF2-40B4-BE49-F238E27FC236}">
              <a16:creationId xmlns:a16="http://schemas.microsoft.com/office/drawing/2014/main" id="{87DD5F11-AFD8-4BBD-BBB1-F98F09BE838A}"/>
            </a:ext>
          </a:extLst>
        </xdr:cNvPr>
        <xdr:cNvSpPr txBox="1"/>
      </xdr:nvSpPr>
      <xdr:spPr>
        <a:xfrm>
          <a:off x="685799" y="2870201"/>
          <a:ext cx="111865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Marital Status</a:t>
          </a:r>
        </a:p>
      </xdr:txBody>
    </xdr:sp>
    <xdr:clientData/>
  </xdr:twoCellAnchor>
  <xdr:twoCellAnchor>
    <xdr:from>
      <xdr:col>9</xdr:col>
      <xdr:colOff>344490</xdr:colOff>
      <xdr:row>5</xdr:row>
      <xdr:rowOff>172506</xdr:rowOff>
    </xdr:from>
    <xdr:to>
      <xdr:col>18</xdr:col>
      <xdr:colOff>401639</xdr:colOff>
      <xdr:row>21</xdr:row>
      <xdr:rowOff>71437</xdr:rowOff>
    </xdr:to>
    <xdr:sp macro="" textlink="">
      <xdr:nvSpPr>
        <xdr:cNvPr id="15" name="Rectangle: Rounded Corners 14">
          <a:extLst>
            <a:ext uri="{FF2B5EF4-FFF2-40B4-BE49-F238E27FC236}">
              <a16:creationId xmlns:a16="http://schemas.microsoft.com/office/drawing/2014/main" id="{2C9CDFF6-1989-41F4-915B-B43C429CC82C}"/>
            </a:ext>
          </a:extLst>
        </xdr:cNvPr>
        <xdr:cNvSpPr/>
      </xdr:nvSpPr>
      <xdr:spPr>
        <a:xfrm>
          <a:off x="6559553" y="1244069"/>
          <a:ext cx="6272211" cy="3387462"/>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491067</xdr:colOff>
      <xdr:row>6</xdr:row>
      <xdr:rowOff>165099</xdr:rowOff>
    </xdr:from>
    <xdr:to>
      <xdr:col>17</xdr:col>
      <xdr:colOff>510117</xdr:colOff>
      <xdr:row>19</xdr:row>
      <xdr:rowOff>88899</xdr:rowOff>
    </xdr:to>
    <xdr:graphicFrame macro="">
      <xdr:nvGraphicFramePr>
        <xdr:cNvPr id="16" name="Chart 15">
          <a:extLst>
            <a:ext uri="{FF2B5EF4-FFF2-40B4-BE49-F238E27FC236}">
              <a16:creationId xmlns:a16="http://schemas.microsoft.com/office/drawing/2014/main" id="{746D239E-62CA-418B-99C9-6E862B478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10583</xdr:colOff>
      <xdr:row>21</xdr:row>
      <xdr:rowOff>135994</xdr:rowOff>
    </xdr:from>
    <xdr:to>
      <xdr:col>9</xdr:col>
      <xdr:colOff>239183</xdr:colOff>
      <xdr:row>43</xdr:row>
      <xdr:rowOff>178593</xdr:rowOff>
    </xdr:to>
    <xdr:sp macro="" textlink="">
      <xdr:nvSpPr>
        <xdr:cNvPr id="17" name="Rectangle: Rounded Corners 16">
          <a:extLst>
            <a:ext uri="{FF2B5EF4-FFF2-40B4-BE49-F238E27FC236}">
              <a16:creationId xmlns:a16="http://schemas.microsoft.com/office/drawing/2014/main" id="{4AA44100-6969-40E1-BC1B-0B4105E9ECDB}"/>
            </a:ext>
          </a:extLst>
        </xdr:cNvPr>
        <xdr:cNvSpPr/>
      </xdr:nvSpPr>
      <xdr:spPr>
        <a:xfrm>
          <a:off x="10583" y="4219838"/>
          <a:ext cx="5693569" cy="4233599"/>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189441</xdr:colOff>
      <xdr:row>21</xdr:row>
      <xdr:rowOff>144992</xdr:rowOff>
    </xdr:from>
    <xdr:to>
      <xdr:col>9</xdr:col>
      <xdr:colOff>218016</xdr:colOff>
      <xdr:row>36</xdr:row>
      <xdr:rowOff>148166</xdr:rowOff>
    </xdr:to>
    <xdr:graphicFrame macro="">
      <xdr:nvGraphicFramePr>
        <xdr:cNvPr id="18" name="Chart 17">
          <a:extLst>
            <a:ext uri="{FF2B5EF4-FFF2-40B4-BE49-F238E27FC236}">
              <a16:creationId xmlns:a16="http://schemas.microsoft.com/office/drawing/2014/main" id="{75E02C01-5CDC-4732-8B99-92CEE8589B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286013</xdr:colOff>
      <xdr:row>21</xdr:row>
      <xdr:rowOff>126467</xdr:rowOff>
    </xdr:from>
    <xdr:to>
      <xdr:col>18</xdr:col>
      <xdr:colOff>514613</xdr:colOff>
      <xdr:row>43</xdr:row>
      <xdr:rowOff>142874</xdr:rowOff>
    </xdr:to>
    <xdr:sp macro="" textlink="">
      <xdr:nvSpPr>
        <xdr:cNvPr id="19" name="Rectangle: Rounded Corners 18">
          <a:extLst>
            <a:ext uri="{FF2B5EF4-FFF2-40B4-BE49-F238E27FC236}">
              <a16:creationId xmlns:a16="http://schemas.microsoft.com/office/drawing/2014/main" id="{A7E7F01D-D7D0-4629-B633-F4777D37D1D4}"/>
            </a:ext>
          </a:extLst>
        </xdr:cNvPr>
        <xdr:cNvSpPr/>
      </xdr:nvSpPr>
      <xdr:spPr>
        <a:xfrm>
          <a:off x="5750982" y="4210311"/>
          <a:ext cx="5693569" cy="420740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361949</xdr:colOff>
      <xdr:row>21</xdr:row>
      <xdr:rowOff>120651</xdr:rowOff>
    </xdr:from>
    <xdr:to>
      <xdr:col>18</xdr:col>
      <xdr:colOff>533399</xdr:colOff>
      <xdr:row>34</xdr:row>
      <xdr:rowOff>204108</xdr:rowOff>
    </xdr:to>
    <xdr:graphicFrame macro="">
      <xdr:nvGraphicFramePr>
        <xdr:cNvPr id="20" name="Chart 19">
          <a:extLst>
            <a:ext uri="{FF2B5EF4-FFF2-40B4-BE49-F238E27FC236}">
              <a16:creationId xmlns:a16="http://schemas.microsoft.com/office/drawing/2014/main" id="{C2F06EC2-477D-4286-BE84-547C627176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572559</xdr:colOff>
      <xdr:row>21</xdr:row>
      <xdr:rowOff>160865</xdr:rowOff>
    </xdr:from>
    <xdr:to>
      <xdr:col>28</xdr:col>
      <xdr:colOff>15875</xdr:colOff>
      <xdr:row>43</xdr:row>
      <xdr:rowOff>138906</xdr:rowOff>
    </xdr:to>
    <xdr:sp macro="" textlink="">
      <xdr:nvSpPr>
        <xdr:cNvPr id="21" name="Rectangle: Rounded Corners 20">
          <a:extLst>
            <a:ext uri="{FF2B5EF4-FFF2-40B4-BE49-F238E27FC236}">
              <a16:creationId xmlns:a16="http://schemas.microsoft.com/office/drawing/2014/main" id="{2A049C75-9031-4133-BA73-F463177C3E27}"/>
            </a:ext>
          </a:extLst>
        </xdr:cNvPr>
        <xdr:cNvSpPr/>
      </xdr:nvSpPr>
      <xdr:spPr>
        <a:xfrm>
          <a:off x="12859809" y="4875740"/>
          <a:ext cx="6269566" cy="4867541"/>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490007</xdr:colOff>
      <xdr:row>5</xdr:row>
      <xdr:rowOff>148167</xdr:rowOff>
    </xdr:from>
    <xdr:to>
      <xdr:col>27</xdr:col>
      <xdr:colOff>465666</xdr:colOff>
      <xdr:row>21</xdr:row>
      <xdr:rowOff>59531</xdr:rowOff>
    </xdr:to>
    <xdr:sp macro="" textlink="">
      <xdr:nvSpPr>
        <xdr:cNvPr id="22" name="Rectangle: Rounded Corners 21">
          <a:extLst>
            <a:ext uri="{FF2B5EF4-FFF2-40B4-BE49-F238E27FC236}">
              <a16:creationId xmlns:a16="http://schemas.microsoft.com/office/drawing/2014/main" id="{8E986E14-1C3E-4816-962F-C00DB51314F2}"/>
            </a:ext>
          </a:extLst>
        </xdr:cNvPr>
        <xdr:cNvSpPr/>
      </xdr:nvSpPr>
      <xdr:spPr>
        <a:xfrm>
          <a:off x="11419945" y="1100667"/>
          <a:ext cx="5440627" cy="3042708"/>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232831</xdr:colOff>
      <xdr:row>40</xdr:row>
      <xdr:rowOff>74083</xdr:rowOff>
    </xdr:from>
    <xdr:to>
      <xdr:col>2</xdr:col>
      <xdr:colOff>603249</xdr:colOff>
      <xdr:row>41</xdr:row>
      <xdr:rowOff>95250</xdr:rowOff>
    </xdr:to>
    <xdr:sp macro="" textlink="">
      <xdr:nvSpPr>
        <xdr:cNvPr id="26" name="TextBox 25">
          <a:extLst>
            <a:ext uri="{FF2B5EF4-FFF2-40B4-BE49-F238E27FC236}">
              <a16:creationId xmlns:a16="http://schemas.microsoft.com/office/drawing/2014/main" id="{F09448C6-E5E7-4A13-8DD0-3749A519BC86}"/>
            </a:ext>
          </a:extLst>
        </xdr:cNvPr>
        <xdr:cNvSpPr txBox="1"/>
      </xdr:nvSpPr>
      <xdr:spPr>
        <a:xfrm>
          <a:off x="920748" y="8604250"/>
          <a:ext cx="10583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Age Interval</a:t>
          </a:r>
        </a:p>
      </xdr:txBody>
    </xdr:sp>
    <xdr:clientData/>
  </xdr:twoCellAnchor>
  <xdr:twoCellAnchor>
    <xdr:from>
      <xdr:col>19</xdr:col>
      <xdr:colOff>280459</xdr:colOff>
      <xdr:row>21</xdr:row>
      <xdr:rowOff>124354</xdr:rowOff>
    </xdr:from>
    <xdr:to>
      <xdr:col>26</xdr:col>
      <xdr:colOff>555625</xdr:colOff>
      <xdr:row>30</xdr:row>
      <xdr:rowOff>166687</xdr:rowOff>
    </xdr:to>
    <xdr:graphicFrame macro="">
      <xdr:nvGraphicFramePr>
        <xdr:cNvPr id="27" name="Chart 26">
          <a:extLst>
            <a:ext uri="{FF2B5EF4-FFF2-40B4-BE49-F238E27FC236}">
              <a16:creationId xmlns:a16="http://schemas.microsoft.com/office/drawing/2014/main" id="{FAF81381-77D8-4E0F-9C76-BC5BE6374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399257</xdr:colOff>
      <xdr:row>36</xdr:row>
      <xdr:rowOff>45511</xdr:rowOff>
    </xdr:from>
    <xdr:to>
      <xdr:col>26</xdr:col>
      <xdr:colOff>136527</xdr:colOff>
      <xdr:row>38</xdr:row>
      <xdr:rowOff>74085</xdr:rowOff>
    </xdr:to>
    <mc:AlternateContent xmlns:mc="http://schemas.openxmlformats.org/markup-compatibility/2006">
      <mc:Choice xmlns:a14="http://schemas.microsoft.com/office/drawing/2010/main" Requires="a14">
        <xdr:graphicFrame macro="">
          <xdr:nvGraphicFramePr>
            <xdr:cNvPr id="4" name="Kids">
              <a:extLst>
                <a:ext uri="{FF2B5EF4-FFF2-40B4-BE49-F238E27FC236}">
                  <a16:creationId xmlns:a16="http://schemas.microsoft.com/office/drawing/2014/main" id="{F0F50C2B-B6BA-4B02-A7D2-AB0FF210394B}"/>
                </a:ext>
              </a:extLst>
            </xdr:cNvPr>
            <xdr:cNvGraphicFramePr/>
          </xdr:nvGraphicFramePr>
          <xdr:xfrm>
            <a:off x="0" y="0"/>
            <a:ext cx="0" cy="0"/>
          </xdr:xfrm>
          <a:graphic>
            <a:graphicData uri="http://schemas.microsoft.com/office/drawing/2010/slicer">
              <sle:slicer xmlns:sle="http://schemas.microsoft.com/office/drawing/2010/slicer" name="Kids"/>
            </a:graphicData>
          </a:graphic>
        </xdr:graphicFrame>
      </mc:Choice>
      <mc:Fallback>
        <xdr:sp macro="" textlink="">
          <xdr:nvSpPr>
            <xdr:cNvPr id="0" name=""/>
            <xdr:cNvSpPr>
              <a:spLocks noTextEdit="1"/>
            </xdr:cNvSpPr>
          </xdr:nvSpPr>
          <xdr:spPr>
            <a:xfrm>
              <a:off x="16221340" y="7729011"/>
              <a:ext cx="1801020" cy="4519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461433</xdr:colOff>
      <xdr:row>36</xdr:row>
      <xdr:rowOff>41539</xdr:rowOff>
    </xdr:from>
    <xdr:to>
      <xdr:col>22</xdr:col>
      <xdr:colOff>198703</xdr:colOff>
      <xdr:row>38</xdr:row>
      <xdr:rowOff>123031</xdr:rowOff>
    </xdr:to>
    <mc:AlternateContent xmlns:mc="http://schemas.openxmlformats.org/markup-compatibility/2006">
      <mc:Choice xmlns:a14="http://schemas.microsoft.com/office/drawing/2010/main" Requires="a14">
        <xdr:graphicFrame macro="">
          <xdr:nvGraphicFramePr>
            <xdr:cNvPr id="5" name="Teens">
              <a:extLst>
                <a:ext uri="{FF2B5EF4-FFF2-40B4-BE49-F238E27FC236}">
                  <a16:creationId xmlns:a16="http://schemas.microsoft.com/office/drawing/2014/main" id="{341FDB71-92FA-40EE-B9A6-71948C109D00}"/>
                </a:ext>
              </a:extLst>
            </xdr:cNvPr>
            <xdr:cNvGraphicFramePr/>
          </xdr:nvGraphicFramePr>
          <xdr:xfrm>
            <a:off x="0" y="0"/>
            <a:ext cx="0" cy="0"/>
          </xdr:xfrm>
          <a:graphic>
            <a:graphicData uri="http://schemas.microsoft.com/office/drawing/2010/slicer">
              <sle:slicer xmlns:sle="http://schemas.microsoft.com/office/drawing/2010/slicer" name="Teens"/>
            </a:graphicData>
          </a:graphic>
        </xdr:graphicFrame>
      </mc:Choice>
      <mc:Fallback>
        <xdr:sp macro="" textlink="">
          <xdr:nvSpPr>
            <xdr:cNvPr id="0" name=""/>
            <xdr:cNvSpPr>
              <a:spLocks noTextEdit="1"/>
            </xdr:cNvSpPr>
          </xdr:nvSpPr>
          <xdr:spPr>
            <a:xfrm>
              <a:off x="13531850" y="7725039"/>
              <a:ext cx="1801020" cy="504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498739</xdr:colOff>
      <xdr:row>34</xdr:row>
      <xdr:rowOff>89958</xdr:rowOff>
    </xdr:from>
    <xdr:to>
      <xdr:col>22</xdr:col>
      <xdr:colOff>350572</xdr:colOff>
      <xdr:row>35</xdr:row>
      <xdr:rowOff>153458</xdr:rowOff>
    </xdr:to>
    <xdr:sp macro="" textlink="">
      <xdr:nvSpPr>
        <xdr:cNvPr id="8" name="TextBox 7">
          <a:extLst>
            <a:ext uri="{FF2B5EF4-FFF2-40B4-BE49-F238E27FC236}">
              <a16:creationId xmlns:a16="http://schemas.microsoft.com/office/drawing/2014/main" id="{DFC2FCA8-9049-48F1-86CE-7E6D4B8054EB}"/>
            </a:ext>
          </a:extLst>
        </xdr:cNvPr>
        <xdr:cNvSpPr txBox="1"/>
      </xdr:nvSpPr>
      <xdr:spPr>
        <a:xfrm>
          <a:off x="12035895" y="6650302"/>
          <a:ext cx="167349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Teens</a:t>
          </a:r>
        </a:p>
      </xdr:txBody>
    </xdr:sp>
    <xdr:clientData/>
  </xdr:twoCellAnchor>
  <xdr:twoCellAnchor>
    <xdr:from>
      <xdr:col>23</xdr:col>
      <xdr:colOff>466990</xdr:colOff>
      <xdr:row>34</xdr:row>
      <xdr:rowOff>123030</xdr:rowOff>
    </xdr:from>
    <xdr:to>
      <xdr:col>26</xdr:col>
      <xdr:colOff>339990</xdr:colOff>
      <xdr:row>35</xdr:row>
      <xdr:rowOff>154780</xdr:rowOff>
    </xdr:to>
    <xdr:sp macro="" textlink="">
      <xdr:nvSpPr>
        <xdr:cNvPr id="9" name="TextBox 8">
          <a:extLst>
            <a:ext uri="{FF2B5EF4-FFF2-40B4-BE49-F238E27FC236}">
              <a16:creationId xmlns:a16="http://schemas.microsoft.com/office/drawing/2014/main" id="{E9656CB4-723D-47F6-88FC-02812CA591A6}"/>
            </a:ext>
          </a:extLst>
        </xdr:cNvPr>
        <xdr:cNvSpPr txBox="1"/>
      </xdr:nvSpPr>
      <xdr:spPr>
        <a:xfrm>
          <a:off x="14433021" y="6683374"/>
          <a:ext cx="1694657"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Kids</a:t>
          </a:r>
        </a:p>
      </xdr:txBody>
    </xdr:sp>
    <xdr:clientData/>
  </xdr:twoCellAnchor>
  <xdr:twoCellAnchor editAs="oneCell">
    <xdr:from>
      <xdr:col>0</xdr:col>
      <xdr:colOff>445558</xdr:colOff>
      <xdr:row>37</xdr:row>
      <xdr:rowOff>140759</xdr:rowOff>
    </xdr:from>
    <xdr:to>
      <xdr:col>3</xdr:col>
      <xdr:colOff>182826</xdr:colOff>
      <xdr:row>39</xdr:row>
      <xdr:rowOff>185208</xdr:rowOff>
    </xdr:to>
    <mc:AlternateContent xmlns:mc="http://schemas.openxmlformats.org/markup-compatibility/2006">
      <mc:Choice xmlns:a14="http://schemas.microsoft.com/office/drawing/2010/main" Requires="a14">
        <xdr:graphicFrame macro="">
          <xdr:nvGraphicFramePr>
            <xdr:cNvPr id="11" name="Kids 1">
              <a:extLst>
                <a:ext uri="{FF2B5EF4-FFF2-40B4-BE49-F238E27FC236}">
                  <a16:creationId xmlns:a16="http://schemas.microsoft.com/office/drawing/2014/main" id="{1BB1F378-D87C-4CB6-A0D2-AAC00C9530F8}"/>
                </a:ext>
              </a:extLst>
            </xdr:cNvPr>
            <xdr:cNvGraphicFramePr/>
          </xdr:nvGraphicFramePr>
          <xdr:xfrm>
            <a:off x="0" y="0"/>
            <a:ext cx="0" cy="0"/>
          </xdr:xfrm>
          <a:graphic>
            <a:graphicData uri="http://schemas.microsoft.com/office/drawing/2010/slicer">
              <sle:slicer xmlns:sle="http://schemas.microsoft.com/office/drawing/2010/slicer" name="Kids 1"/>
            </a:graphicData>
          </a:graphic>
        </xdr:graphicFrame>
      </mc:Choice>
      <mc:Fallback>
        <xdr:sp macro="" textlink="">
          <xdr:nvSpPr>
            <xdr:cNvPr id="0" name=""/>
            <xdr:cNvSpPr>
              <a:spLocks noTextEdit="1"/>
            </xdr:cNvSpPr>
          </xdr:nvSpPr>
          <xdr:spPr>
            <a:xfrm>
              <a:off x="445558" y="8035926"/>
              <a:ext cx="1801018" cy="4677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364067</xdr:colOff>
      <xdr:row>16</xdr:row>
      <xdr:rowOff>131233</xdr:rowOff>
    </xdr:from>
    <xdr:to>
      <xdr:col>26</xdr:col>
      <xdr:colOff>237067</xdr:colOff>
      <xdr:row>17</xdr:row>
      <xdr:rowOff>162983</xdr:rowOff>
    </xdr:to>
    <xdr:sp macro="" textlink="">
      <xdr:nvSpPr>
        <xdr:cNvPr id="28" name="TextBox 27">
          <a:extLst>
            <a:ext uri="{FF2B5EF4-FFF2-40B4-BE49-F238E27FC236}">
              <a16:creationId xmlns:a16="http://schemas.microsoft.com/office/drawing/2014/main" id="{5D061204-FB7E-4ED3-A230-C5BD682A97E6}"/>
            </a:ext>
          </a:extLst>
        </xdr:cNvPr>
        <xdr:cNvSpPr txBox="1"/>
      </xdr:nvSpPr>
      <xdr:spPr>
        <a:xfrm>
          <a:off x="14482234" y="3263900"/>
          <a:ext cx="17145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Kids</a:t>
          </a:r>
        </a:p>
      </xdr:txBody>
    </xdr:sp>
    <xdr:clientData/>
  </xdr:twoCellAnchor>
  <xdr:twoCellAnchor editAs="oneCell">
    <xdr:from>
      <xdr:col>4</xdr:col>
      <xdr:colOff>345018</xdr:colOff>
      <xdr:row>37</xdr:row>
      <xdr:rowOff>109007</xdr:rowOff>
    </xdr:from>
    <xdr:to>
      <xdr:col>7</xdr:col>
      <xdr:colOff>82286</xdr:colOff>
      <xdr:row>39</xdr:row>
      <xdr:rowOff>111124</xdr:rowOff>
    </xdr:to>
    <mc:AlternateContent xmlns:mc="http://schemas.openxmlformats.org/markup-compatibility/2006">
      <mc:Choice xmlns:a14="http://schemas.microsoft.com/office/drawing/2010/main" Requires="a14">
        <xdr:graphicFrame macro="">
          <xdr:nvGraphicFramePr>
            <xdr:cNvPr id="29" name="Teens 1">
              <a:extLst>
                <a:ext uri="{FF2B5EF4-FFF2-40B4-BE49-F238E27FC236}">
                  <a16:creationId xmlns:a16="http://schemas.microsoft.com/office/drawing/2014/main" id="{534AF16E-9B77-456A-B234-AF1C99586F67}"/>
                </a:ext>
              </a:extLst>
            </xdr:cNvPr>
            <xdr:cNvGraphicFramePr/>
          </xdr:nvGraphicFramePr>
          <xdr:xfrm>
            <a:off x="0" y="0"/>
            <a:ext cx="0" cy="0"/>
          </xdr:xfrm>
          <a:graphic>
            <a:graphicData uri="http://schemas.microsoft.com/office/drawing/2010/slicer">
              <sle:slicer xmlns:sle="http://schemas.microsoft.com/office/drawing/2010/slicer" name="Teens 1"/>
            </a:graphicData>
          </a:graphic>
        </xdr:graphicFrame>
      </mc:Choice>
      <mc:Fallback>
        <xdr:sp macro="" textlink="">
          <xdr:nvSpPr>
            <xdr:cNvPr id="0" name=""/>
            <xdr:cNvSpPr>
              <a:spLocks noTextEdit="1"/>
            </xdr:cNvSpPr>
          </xdr:nvSpPr>
          <xdr:spPr>
            <a:xfrm>
              <a:off x="3096685" y="8004174"/>
              <a:ext cx="1801018" cy="425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364066</xdr:colOff>
      <xdr:row>36</xdr:row>
      <xdr:rowOff>46566</xdr:rowOff>
    </xdr:from>
    <xdr:to>
      <xdr:col>7</xdr:col>
      <xdr:colOff>215899</xdr:colOff>
      <xdr:row>37</xdr:row>
      <xdr:rowOff>110065</xdr:rowOff>
    </xdr:to>
    <xdr:sp macro="" textlink="">
      <xdr:nvSpPr>
        <xdr:cNvPr id="30" name="TextBox 29">
          <a:extLst>
            <a:ext uri="{FF2B5EF4-FFF2-40B4-BE49-F238E27FC236}">
              <a16:creationId xmlns:a16="http://schemas.microsoft.com/office/drawing/2014/main" id="{AA6F512F-F361-488C-B3DB-25D3F8F94645}"/>
            </a:ext>
          </a:extLst>
        </xdr:cNvPr>
        <xdr:cNvSpPr txBox="1"/>
      </xdr:nvSpPr>
      <xdr:spPr>
        <a:xfrm>
          <a:off x="3115733" y="7730066"/>
          <a:ext cx="1915583" cy="275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Teens</a:t>
          </a:r>
        </a:p>
      </xdr:txBody>
    </xdr:sp>
    <xdr:clientData/>
  </xdr:twoCellAnchor>
  <xdr:twoCellAnchor>
    <xdr:from>
      <xdr:col>19</xdr:col>
      <xdr:colOff>296334</xdr:colOff>
      <xdr:row>5</xdr:row>
      <xdr:rowOff>116418</xdr:rowOff>
    </xdr:from>
    <xdr:to>
      <xdr:col>26</xdr:col>
      <xdr:colOff>571500</xdr:colOff>
      <xdr:row>16</xdr:row>
      <xdr:rowOff>74084</xdr:rowOff>
    </xdr:to>
    <xdr:graphicFrame macro="">
      <xdr:nvGraphicFramePr>
        <xdr:cNvPr id="31" name="Chart 30">
          <a:extLst>
            <a:ext uri="{FF2B5EF4-FFF2-40B4-BE49-F238E27FC236}">
              <a16:creationId xmlns:a16="http://schemas.microsoft.com/office/drawing/2014/main" id="{FA3CA0E4-49E7-40C0-8EC9-3EF989CB19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339724</xdr:colOff>
      <xdr:row>18</xdr:row>
      <xdr:rowOff>40219</xdr:rowOff>
    </xdr:from>
    <xdr:to>
      <xdr:col>26</xdr:col>
      <xdr:colOff>76994</xdr:colOff>
      <xdr:row>20</xdr:row>
      <xdr:rowOff>79377</xdr:rowOff>
    </xdr:to>
    <mc:AlternateContent xmlns:mc="http://schemas.openxmlformats.org/markup-compatibility/2006">
      <mc:Choice xmlns:a14="http://schemas.microsoft.com/office/drawing/2010/main" Requires="a14">
        <xdr:graphicFrame macro="">
          <xdr:nvGraphicFramePr>
            <xdr:cNvPr id="32" name="Kid Home">
              <a:extLst>
                <a:ext uri="{FF2B5EF4-FFF2-40B4-BE49-F238E27FC236}">
                  <a16:creationId xmlns:a16="http://schemas.microsoft.com/office/drawing/2014/main" id="{FAE63A9E-8DBE-4BBE-A276-BC10AC6C72B0}"/>
                </a:ext>
              </a:extLst>
            </xdr:cNvPr>
            <xdr:cNvGraphicFramePr/>
          </xdr:nvGraphicFramePr>
          <xdr:xfrm>
            <a:off x="0" y="0"/>
            <a:ext cx="0" cy="0"/>
          </xdr:xfrm>
          <a:graphic>
            <a:graphicData uri="http://schemas.microsoft.com/office/drawing/2010/slicer">
              <sle:slicer xmlns:sle="http://schemas.microsoft.com/office/drawing/2010/slicer" name="Kid Home"/>
            </a:graphicData>
          </a:graphic>
        </xdr:graphicFrame>
      </mc:Choice>
      <mc:Fallback>
        <xdr:sp macro="" textlink="">
          <xdr:nvSpPr>
            <xdr:cNvPr id="0" name=""/>
            <xdr:cNvSpPr>
              <a:spLocks noTextEdit="1"/>
            </xdr:cNvSpPr>
          </xdr:nvSpPr>
          <xdr:spPr>
            <a:xfrm>
              <a:off x="16161807" y="3913719"/>
              <a:ext cx="1801020" cy="4624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329142</xdr:colOff>
      <xdr:row>18</xdr:row>
      <xdr:rowOff>40216</xdr:rowOff>
    </xdr:from>
    <xdr:to>
      <xdr:col>22</xdr:col>
      <xdr:colOff>66412</xdr:colOff>
      <xdr:row>20</xdr:row>
      <xdr:rowOff>100541</xdr:rowOff>
    </xdr:to>
    <mc:AlternateContent xmlns:mc="http://schemas.openxmlformats.org/markup-compatibility/2006">
      <mc:Choice xmlns:a14="http://schemas.microsoft.com/office/drawing/2010/main" Requires="a14">
        <xdr:graphicFrame macro="">
          <xdr:nvGraphicFramePr>
            <xdr:cNvPr id="33" name="TennHome">
              <a:extLst>
                <a:ext uri="{FF2B5EF4-FFF2-40B4-BE49-F238E27FC236}">
                  <a16:creationId xmlns:a16="http://schemas.microsoft.com/office/drawing/2014/main" id="{52AE2378-3595-40B6-A459-3723DB78F976}"/>
                </a:ext>
              </a:extLst>
            </xdr:cNvPr>
            <xdr:cNvGraphicFramePr/>
          </xdr:nvGraphicFramePr>
          <xdr:xfrm>
            <a:off x="0" y="0"/>
            <a:ext cx="0" cy="0"/>
          </xdr:xfrm>
          <a:graphic>
            <a:graphicData uri="http://schemas.microsoft.com/office/drawing/2010/slicer">
              <sle:slicer xmlns:sle="http://schemas.microsoft.com/office/drawing/2010/slicer" name="TennHome"/>
            </a:graphicData>
          </a:graphic>
        </xdr:graphicFrame>
      </mc:Choice>
      <mc:Fallback>
        <xdr:sp macro="" textlink="">
          <xdr:nvSpPr>
            <xdr:cNvPr id="0" name=""/>
            <xdr:cNvSpPr>
              <a:spLocks noTextEdit="1"/>
            </xdr:cNvSpPr>
          </xdr:nvSpPr>
          <xdr:spPr>
            <a:xfrm>
              <a:off x="13399559" y="3913716"/>
              <a:ext cx="1801020" cy="4836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400049</xdr:colOff>
      <xdr:row>16</xdr:row>
      <xdr:rowOff>135467</xdr:rowOff>
    </xdr:from>
    <xdr:to>
      <xdr:col>22</xdr:col>
      <xdr:colOff>251882</xdr:colOff>
      <xdr:row>18</xdr:row>
      <xdr:rowOff>8467</xdr:rowOff>
    </xdr:to>
    <xdr:sp macro="" textlink="">
      <xdr:nvSpPr>
        <xdr:cNvPr id="34" name="TextBox 33">
          <a:extLst>
            <a:ext uri="{FF2B5EF4-FFF2-40B4-BE49-F238E27FC236}">
              <a16:creationId xmlns:a16="http://schemas.microsoft.com/office/drawing/2014/main" id="{1BC7E377-9648-4753-8C98-6815EFCB9881}"/>
            </a:ext>
          </a:extLst>
        </xdr:cNvPr>
        <xdr:cNvSpPr txBox="1"/>
      </xdr:nvSpPr>
      <xdr:spPr>
        <a:xfrm>
          <a:off x="12062882" y="3268134"/>
          <a:ext cx="1693333"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Teens</a:t>
          </a:r>
        </a:p>
      </xdr:txBody>
    </xdr:sp>
    <xdr:clientData/>
  </xdr:twoCellAnchor>
  <xdr:twoCellAnchor>
    <xdr:from>
      <xdr:col>0</xdr:col>
      <xdr:colOff>601134</xdr:colOff>
      <xdr:row>36</xdr:row>
      <xdr:rowOff>93133</xdr:rowOff>
    </xdr:from>
    <xdr:to>
      <xdr:col>3</xdr:col>
      <xdr:colOff>474134</xdr:colOff>
      <xdr:row>37</xdr:row>
      <xdr:rowOff>124882</xdr:rowOff>
    </xdr:to>
    <xdr:sp macro="" textlink="">
      <xdr:nvSpPr>
        <xdr:cNvPr id="35" name="TextBox 34">
          <a:extLst>
            <a:ext uri="{FF2B5EF4-FFF2-40B4-BE49-F238E27FC236}">
              <a16:creationId xmlns:a16="http://schemas.microsoft.com/office/drawing/2014/main" id="{6AC5FC2E-7386-4E59-8467-55A3286E5BAE}"/>
            </a:ext>
          </a:extLst>
        </xdr:cNvPr>
        <xdr:cNvSpPr txBox="1"/>
      </xdr:nvSpPr>
      <xdr:spPr>
        <a:xfrm>
          <a:off x="601134" y="7776633"/>
          <a:ext cx="193675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rPr>
            <a:t>Kids</a:t>
          </a:r>
        </a:p>
      </xdr:txBody>
    </xdr:sp>
    <xdr:clientData/>
  </xdr:twoCellAnchor>
  <xdr:twoCellAnchor editAs="oneCell">
    <xdr:from>
      <xdr:col>9</xdr:col>
      <xdr:colOff>367392</xdr:colOff>
      <xdr:row>36</xdr:row>
      <xdr:rowOff>45511</xdr:rowOff>
    </xdr:from>
    <xdr:to>
      <xdr:col>18</xdr:col>
      <xdr:colOff>326570</xdr:colOff>
      <xdr:row>38</xdr:row>
      <xdr:rowOff>40820</xdr:rowOff>
    </xdr:to>
    <mc:AlternateContent xmlns:mc="http://schemas.openxmlformats.org/markup-compatibility/2006">
      <mc:Choice xmlns:a14="http://schemas.microsoft.com/office/drawing/2010/main" Requires="a14">
        <xdr:graphicFrame macro="">
          <xdr:nvGraphicFramePr>
            <xdr:cNvPr id="36" name="Marital Status">
              <a:extLst>
                <a:ext uri="{FF2B5EF4-FFF2-40B4-BE49-F238E27FC236}">
                  <a16:creationId xmlns:a16="http://schemas.microsoft.com/office/drawing/2014/main" id="{E34A71D2-F39F-4708-9866-DFE90CD2A43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6558642" y="7729011"/>
              <a:ext cx="6150428" cy="418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179651</xdr:colOff>
      <xdr:row>39</xdr:row>
      <xdr:rowOff>21695</xdr:rowOff>
    </xdr:from>
    <xdr:to>
      <xdr:col>25</xdr:col>
      <xdr:colOff>406134</xdr:colOff>
      <xdr:row>42</xdr:row>
      <xdr:rowOff>127000</xdr:rowOff>
    </xdr:to>
    <mc:AlternateContent xmlns:mc="http://schemas.openxmlformats.org/markup-compatibility/2006">
      <mc:Choice xmlns:a14="http://schemas.microsoft.com/office/drawing/2010/main" Requires="a14">
        <xdr:graphicFrame macro="">
          <xdr:nvGraphicFramePr>
            <xdr:cNvPr id="37" name="Marital_Status 1">
              <a:extLst>
                <a:ext uri="{FF2B5EF4-FFF2-40B4-BE49-F238E27FC236}">
                  <a16:creationId xmlns:a16="http://schemas.microsoft.com/office/drawing/2014/main" id="{BD06C145-B5CD-41C4-9A58-6E6B3FE640AF}"/>
                </a:ext>
              </a:extLst>
            </xdr:cNvPr>
            <xdr:cNvGraphicFramePr/>
          </xdr:nvGraphicFramePr>
          <xdr:xfrm>
            <a:off x="0" y="0"/>
            <a:ext cx="0" cy="0"/>
          </xdr:xfrm>
          <a:graphic>
            <a:graphicData uri="http://schemas.microsoft.com/office/drawing/2010/slicer">
              <sle:slicer xmlns:sle="http://schemas.microsoft.com/office/drawing/2010/slicer" name="Marital_Status 1"/>
            </a:graphicData>
          </a:graphic>
        </xdr:graphicFrame>
      </mc:Choice>
      <mc:Fallback>
        <xdr:sp macro="" textlink="">
          <xdr:nvSpPr>
            <xdr:cNvPr id="0" name=""/>
            <xdr:cNvSpPr>
              <a:spLocks noTextEdit="1"/>
            </xdr:cNvSpPr>
          </xdr:nvSpPr>
          <xdr:spPr>
            <a:xfrm>
              <a:off x="13937984" y="8340195"/>
              <a:ext cx="3666067" cy="7403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179386</xdr:colOff>
      <xdr:row>37</xdr:row>
      <xdr:rowOff>187590</xdr:rowOff>
    </xdr:from>
    <xdr:to>
      <xdr:col>22</xdr:col>
      <xdr:colOff>76993</xdr:colOff>
      <xdr:row>39</xdr:row>
      <xdr:rowOff>25665</xdr:rowOff>
    </xdr:to>
    <xdr:sp macro="" textlink="">
      <xdr:nvSpPr>
        <xdr:cNvPr id="38" name="TextBox 37">
          <a:extLst>
            <a:ext uri="{FF2B5EF4-FFF2-40B4-BE49-F238E27FC236}">
              <a16:creationId xmlns:a16="http://schemas.microsoft.com/office/drawing/2014/main" id="{960FFB82-A48C-41EA-9071-1117FB1E06F8}"/>
            </a:ext>
          </a:extLst>
        </xdr:cNvPr>
        <xdr:cNvSpPr txBox="1"/>
      </xdr:nvSpPr>
      <xdr:spPr>
        <a:xfrm>
          <a:off x="12323761" y="7319434"/>
          <a:ext cx="111204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Marital Status</a:t>
          </a:r>
        </a:p>
      </xdr:txBody>
    </xdr:sp>
    <xdr:clientData/>
  </xdr:twoCellAnchor>
  <xdr:twoCellAnchor editAs="oneCell">
    <xdr:from>
      <xdr:col>1</xdr:col>
      <xdr:colOff>196849</xdr:colOff>
      <xdr:row>41</xdr:row>
      <xdr:rowOff>119592</xdr:rowOff>
    </xdr:from>
    <xdr:to>
      <xdr:col>6</xdr:col>
      <xdr:colOff>628952</xdr:colOff>
      <xdr:row>43</xdr:row>
      <xdr:rowOff>164040</xdr:rowOff>
    </xdr:to>
    <mc:AlternateContent xmlns:mc="http://schemas.openxmlformats.org/markup-compatibility/2006">
      <mc:Choice xmlns:a14="http://schemas.microsoft.com/office/drawing/2010/main" Requires="a14">
        <xdr:graphicFrame macro="">
          <xdr:nvGraphicFramePr>
            <xdr:cNvPr id="39" name="DVAD">
              <a:extLst>
                <a:ext uri="{FF2B5EF4-FFF2-40B4-BE49-F238E27FC236}">
                  <a16:creationId xmlns:a16="http://schemas.microsoft.com/office/drawing/2014/main" id="{C12D686B-1DFF-4A11-92D6-CF567916427B}"/>
                </a:ext>
              </a:extLst>
            </xdr:cNvPr>
            <xdr:cNvGraphicFramePr/>
          </xdr:nvGraphicFramePr>
          <xdr:xfrm>
            <a:off x="0" y="0"/>
            <a:ext cx="0" cy="0"/>
          </xdr:xfrm>
          <a:graphic>
            <a:graphicData uri="http://schemas.microsoft.com/office/drawing/2010/slicer">
              <sle:slicer xmlns:sle="http://schemas.microsoft.com/office/drawing/2010/slicer" name="DVAD"/>
            </a:graphicData>
          </a:graphic>
        </xdr:graphicFrame>
      </mc:Choice>
      <mc:Fallback>
        <xdr:sp macro="" textlink="">
          <xdr:nvSpPr>
            <xdr:cNvPr id="0" name=""/>
            <xdr:cNvSpPr>
              <a:spLocks noTextEdit="1"/>
            </xdr:cNvSpPr>
          </xdr:nvSpPr>
          <xdr:spPr>
            <a:xfrm>
              <a:off x="884766" y="8861425"/>
              <a:ext cx="3871686" cy="4677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204786</xdr:colOff>
      <xdr:row>32</xdr:row>
      <xdr:rowOff>26989</xdr:rowOff>
    </xdr:from>
    <xdr:to>
      <xdr:col>26</xdr:col>
      <xdr:colOff>68035</xdr:colOff>
      <xdr:row>34</xdr:row>
      <xdr:rowOff>50269</xdr:rowOff>
    </xdr:to>
    <mc:AlternateContent xmlns:mc="http://schemas.openxmlformats.org/markup-compatibility/2006">
      <mc:Choice xmlns:a14="http://schemas.microsoft.com/office/drawing/2010/main" Requires="a14">
        <xdr:graphicFrame macro="">
          <xdr:nvGraphicFramePr>
            <xdr:cNvPr id="40" name="DVAD 1">
              <a:extLst>
                <a:ext uri="{FF2B5EF4-FFF2-40B4-BE49-F238E27FC236}">
                  <a16:creationId xmlns:a16="http://schemas.microsoft.com/office/drawing/2014/main" id="{7FF24DCB-B03A-4A40-9704-12D432268296}"/>
                </a:ext>
              </a:extLst>
            </xdr:cNvPr>
            <xdr:cNvGraphicFramePr/>
          </xdr:nvGraphicFramePr>
          <xdr:xfrm>
            <a:off x="0" y="0"/>
            <a:ext cx="0" cy="0"/>
          </xdr:xfrm>
          <a:graphic>
            <a:graphicData uri="http://schemas.microsoft.com/office/drawing/2010/slicer">
              <sle:slicer xmlns:sle="http://schemas.microsoft.com/office/drawing/2010/slicer" name="DVAD 1"/>
            </a:graphicData>
          </a:graphic>
        </xdr:graphicFrame>
      </mc:Choice>
      <mc:Fallback>
        <xdr:sp macro="" textlink="">
          <xdr:nvSpPr>
            <xdr:cNvPr id="0" name=""/>
            <xdr:cNvSpPr>
              <a:spLocks noTextEdit="1"/>
            </xdr:cNvSpPr>
          </xdr:nvSpPr>
          <xdr:spPr>
            <a:xfrm>
              <a:off x="13963119" y="6863822"/>
              <a:ext cx="3990749" cy="4466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127000</xdr:colOff>
      <xdr:row>4</xdr:row>
      <xdr:rowOff>31750</xdr:rowOff>
    </xdr:from>
    <xdr:to>
      <xdr:col>39</xdr:col>
      <xdr:colOff>285750</xdr:colOff>
      <xdr:row>43</xdr:row>
      <xdr:rowOff>206375</xdr:rowOff>
    </xdr:to>
    <xdr:sp macro="" textlink="">
      <xdr:nvSpPr>
        <xdr:cNvPr id="42" name="Rectangle: Rounded Corners 41">
          <a:extLst>
            <a:ext uri="{FF2B5EF4-FFF2-40B4-BE49-F238E27FC236}">
              <a16:creationId xmlns:a16="http://schemas.microsoft.com/office/drawing/2014/main" id="{754E3D2C-AE07-4031-A51D-A54236B7DB70}"/>
            </a:ext>
          </a:extLst>
        </xdr:cNvPr>
        <xdr:cNvSpPr/>
      </xdr:nvSpPr>
      <xdr:spPr>
        <a:xfrm>
          <a:off x="19240500" y="920750"/>
          <a:ext cx="7667625" cy="889000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29</xdr:col>
      <xdr:colOff>15875</xdr:colOff>
      <xdr:row>5</xdr:row>
      <xdr:rowOff>126999</xdr:rowOff>
    </xdr:from>
    <xdr:to>
      <xdr:col>38</xdr:col>
      <xdr:colOff>365125</xdr:colOff>
      <xdr:row>42</xdr:row>
      <xdr:rowOff>15875</xdr:rowOff>
    </xdr:to>
    <xdr:graphicFrame macro="">
      <xdr:nvGraphicFramePr>
        <xdr:cNvPr id="43" name="Chart 42">
          <a:extLst>
            <a:ext uri="{FF2B5EF4-FFF2-40B4-BE49-F238E27FC236}">
              <a16:creationId xmlns:a16="http://schemas.microsoft.com/office/drawing/2014/main" id="{4347BF13-832D-4523-AA8F-4A9BBFA054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11</xdr:col>
      <xdr:colOff>118381</xdr:colOff>
      <xdr:row>40</xdr:row>
      <xdr:rowOff>172813</xdr:rowOff>
    </xdr:from>
    <xdr:to>
      <xdr:col>16</xdr:col>
      <xdr:colOff>639536</xdr:colOff>
      <xdr:row>42</xdr:row>
      <xdr:rowOff>198060</xdr:rowOff>
    </xdr:to>
    <mc:AlternateContent xmlns:mc="http://schemas.openxmlformats.org/markup-compatibility/2006">
      <mc:Choice xmlns:a14="http://schemas.microsoft.com/office/drawing/2010/main" Requires="a14">
        <xdr:graphicFrame macro="">
          <xdr:nvGraphicFramePr>
            <xdr:cNvPr id="44" name="DVAD 2">
              <a:extLst>
                <a:ext uri="{FF2B5EF4-FFF2-40B4-BE49-F238E27FC236}">
                  <a16:creationId xmlns:a16="http://schemas.microsoft.com/office/drawing/2014/main" id="{BD2BB791-2330-47B1-B854-6AD419C113AF}"/>
                </a:ext>
              </a:extLst>
            </xdr:cNvPr>
            <xdr:cNvGraphicFramePr/>
          </xdr:nvGraphicFramePr>
          <xdr:xfrm>
            <a:off x="0" y="0"/>
            <a:ext cx="0" cy="0"/>
          </xdr:xfrm>
          <a:graphic>
            <a:graphicData uri="http://schemas.microsoft.com/office/drawing/2010/slicer">
              <sle:slicer xmlns:sle="http://schemas.microsoft.com/office/drawing/2010/slicer" name="DVAD 2"/>
            </a:graphicData>
          </a:graphic>
        </xdr:graphicFrame>
      </mc:Choice>
      <mc:Fallback>
        <xdr:sp macro="" textlink="">
          <xdr:nvSpPr>
            <xdr:cNvPr id="0" name=""/>
            <xdr:cNvSpPr>
              <a:spLocks noTextEdit="1"/>
            </xdr:cNvSpPr>
          </xdr:nvSpPr>
          <xdr:spPr>
            <a:xfrm>
              <a:off x="7685464" y="8702980"/>
              <a:ext cx="3960739" cy="448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126697</xdr:colOff>
      <xdr:row>39</xdr:row>
      <xdr:rowOff>94946</xdr:rowOff>
    </xdr:from>
    <xdr:to>
      <xdr:col>12</xdr:col>
      <xdr:colOff>497114</xdr:colOff>
      <xdr:row>40</xdr:row>
      <xdr:rowOff>116114</xdr:rowOff>
    </xdr:to>
    <xdr:sp macro="" textlink="">
      <xdr:nvSpPr>
        <xdr:cNvPr id="45" name="TextBox 44">
          <a:extLst>
            <a:ext uri="{FF2B5EF4-FFF2-40B4-BE49-F238E27FC236}">
              <a16:creationId xmlns:a16="http://schemas.microsoft.com/office/drawing/2014/main" id="{BF285EE8-B014-40C7-80F8-53A8CFF9A6C1}"/>
            </a:ext>
          </a:extLst>
        </xdr:cNvPr>
        <xdr:cNvSpPr txBox="1"/>
      </xdr:nvSpPr>
      <xdr:spPr>
        <a:xfrm>
          <a:off x="7610626" y="8640232"/>
          <a:ext cx="1050774" cy="238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Age Interval</a:t>
          </a:r>
        </a:p>
      </xdr:txBody>
    </xdr:sp>
    <xdr:clientData/>
  </xdr:twoCellAnchor>
  <xdr:twoCellAnchor editAs="oneCell">
    <xdr:from>
      <xdr:col>13</xdr:col>
      <xdr:colOff>127000</xdr:colOff>
      <xdr:row>0</xdr:row>
      <xdr:rowOff>148167</xdr:rowOff>
    </xdr:from>
    <xdr:to>
      <xdr:col>14</xdr:col>
      <xdr:colOff>353484</xdr:colOff>
      <xdr:row>5</xdr:row>
      <xdr:rowOff>4234</xdr:rowOff>
    </xdr:to>
    <xdr:pic macro="[0]!Refresh1">
      <xdr:nvPicPr>
        <xdr:cNvPr id="49" name="Graphic 48" descr="Line arrow Rotate left">
          <a:extLst>
            <a:ext uri="{FF2B5EF4-FFF2-40B4-BE49-F238E27FC236}">
              <a16:creationId xmlns:a16="http://schemas.microsoft.com/office/drawing/2014/main" id="{CBDFB539-9CCF-436C-BF0A-C46449A9449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069917" y="148167"/>
          <a:ext cx="914400" cy="914400"/>
        </a:xfrm>
        <a:prstGeom prst="rect">
          <a:avLst/>
        </a:prstGeom>
      </xdr:spPr>
    </xdr:pic>
    <xdr:clientData/>
  </xdr:twoCellAnchor>
  <xdr:twoCellAnchor>
    <xdr:from>
      <xdr:col>20</xdr:col>
      <xdr:colOff>582084</xdr:colOff>
      <xdr:row>1</xdr:row>
      <xdr:rowOff>52916</xdr:rowOff>
    </xdr:from>
    <xdr:to>
      <xdr:col>22</xdr:col>
      <xdr:colOff>677333</xdr:colOff>
      <xdr:row>4</xdr:row>
      <xdr:rowOff>84666</xdr:rowOff>
    </xdr:to>
    <xdr:sp macro="" textlink="">
      <xdr:nvSpPr>
        <xdr:cNvPr id="50" name="Rectangle: Rounded Corners 49">
          <a:hlinkClick xmlns:r="http://schemas.openxmlformats.org/officeDocument/2006/relationships" r:id="rId10"/>
          <a:extLst>
            <a:ext uri="{FF2B5EF4-FFF2-40B4-BE49-F238E27FC236}">
              <a16:creationId xmlns:a16="http://schemas.microsoft.com/office/drawing/2014/main" id="{690E1FBD-2A18-4E9C-9CEB-2B6315DD937D}"/>
            </a:ext>
          </a:extLst>
        </xdr:cNvPr>
        <xdr:cNvSpPr/>
      </xdr:nvSpPr>
      <xdr:spPr>
        <a:xfrm>
          <a:off x="14340417" y="264583"/>
          <a:ext cx="1471083" cy="66675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2000"/>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180975</xdr:colOff>
      <xdr:row>6</xdr:row>
      <xdr:rowOff>19051</xdr:rowOff>
    </xdr:from>
    <xdr:to>
      <xdr:col>17</xdr:col>
      <xdr:colOff>552450</xdr:colOff>
      <xdr:row>20</xdr:row>
      <xdr:rowOff>95251</xdr:rowOff>
    </xdr:to>
    <xdr:sp macro="" textlink="">
      <xdr:nvSpPr>
        <xdr:cNvPr id="2" name="Rectangle: Rounded Corners 1">
          <a:extLst>
            <a:ext uri="{FF2B5EF4-FFF2-40B4-BE49-F238E27FC236}">
              <a16:creationId xmlns:a16="http://schemas.microsoft.com/office/drawing/2014/main" id="{66D321ED-6448-48BB-8C2B-1B42EBBF472B}"/>
            </a:ext>
          </a:extLst>
        </xdr:cNvPr>
        <xdr:cNvSpPr/>
      </xdr:nvSpPr>
      <xdr:spPr>
        <a:xfrm>
          <a:off x="866775" y="1276351"/>
          <a:ext cx="11344275" cy="30099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a:t>1.Overall Complain Percentage is Very Low.</a:t>
          </a:r>
        </a:p>
        <a:p>
          <a:pPr algn="l"/>
          <a:r>
            <a:rPr lang="en-IN" sz="1100"/>
            <a:t>2.</a:t>
          </a:r>
          <a:r>
            <a:rPr lang="en-IN" sz="1100" baseline="0"/>
            <a:t> Overall Maximum Number of Customers have minimum Degree Graduation.</a:t>
          </a:r>
        </a:p>
        <a:p>
          <a:pPr algn="l"/>
          <a:r>
            <a:rPr lang="en-IN" sz="1100" baseline="0"/>
            <a:t>3. Overall Majority of Married People is the Highest and followed by Single and Together.</a:t>
          </a:r>
        </a:p>
        <a:p>
          <a:pPr algn="l"/>
          <a:r>
            <a:rPr lang="en-IN" sz="1100" baseline="0"/>
            <a:t>4. All  People have greater than 40000  Monthly Income.</a:t>
          </a:r>
        </a:p>
        <a:p>
          <a:pPr algn="l"/>
          <a:r>
            <a:rPr lang="en-IN" sz="1100" baseline="0"/>
            <a:t>5. Wines and Meets are the most Popular Products.</a:t>
          </a:r>
        </a:p>
        <a:p>
          <a:pPr algn="l"/>
          <a:r>
            <a:rPr lang="en-IN" sz="1100" baseline="0"/>
            <a:t>6. Married people who's have Kids they are less likely to Buy Wines and meets COmpare to who's have no kids and For the Teen Same pattern.</a:t>
          </a:r>
        </a:p>
        <a:p>
          <a:pPr algn="l"/>
          <a:r>
            <a:rPr lang="en-IN" sz="1100" baseline="0"/>
            <a:t>7. Together People who's have Teenagers in their House they are less likely to buy meets compare to those who's have no Teenagers and Same Pattern for Single People.</a:t>
          </a:r>
        </a:p>
        <a:p>
          <a:pPr algn="l"/>
          <a:r>
            <a:rPr lang="en-IN" sz="1100" baseline="0"/>
            <a:t>8. For the three Marital Status Single,Together and Married who's have no teens and kids they have spent a good amount on meets and Wines.</a:t>
          </a:r>
        </a:p>
        <a:p>
          <a:pPr algn="l"/>
          <a:r>
            <a:rPr lang="en-IN" sz="1100" baseline="0"/>
            <a:t>9.Married People are interested to buy products from Store.</a:t>
          </a:r>
        </a:p>
        <a:p>
          <a:pPr algn="l"/>
          <a:r>
            <a:rPr lang="en-IN" sz="1100" baseline="0"/>
            <a:t>10. Single People in the age interval 16-25 are more interested to by products from Stores but for the other Platforms like website and Catalogue have same level of Popularity.</a:t>
          </a:r>
        </a:p>
        <a:p>
          <a:pPr algn="l"/>
          <a:r>
            <a:rPr lang="en-IN" sz="1100" baseline="0"/>
            <a:t>11. Single People in the age interval 66-75 are interested to buy products from store and also from Catalogues as well.</a:t>
          </a:r>
        </a:p>
        <a:p>
          <a:pPr algn="l"/>
          <a:r>
            <a:rPr lang="en-IN" sz="1100" baseline="0"/>
            <a:t>12. Together People in all age interval they are interested to buy products from Store.</a:t>
          </a:r>
        </a:p>
        <a:p>
          <a:pPr algn="l"/>
          <a:r>
            <a:rPr lang="en-IN" sz="1100" baseline="0"/>
            <a:t>13. 16-45 Aged people have responded well in the last Campaign.</a:t>
          </a:r>
        </a:p>
        <a:p>
          <a:pPr algn="l"/>
          <a:r>
            <a:rPr lang="en-IN" sz="1100" baseline="0"/>
            <a:t>14. For all age interval People who's have kids in their houses they have not responded well on Campaigns.</a:t>
          </a:r>
        </a:p>
        <a:p>
          <a:pPr algn="l"/>
          <a:endParaRPr lang="en-IN" sz="1100" baseline="0"/>
        </a:p>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581025</xdr:colOff>
      <xdr:row>8</xdr:row>
      <xdr:rowOff>152401</xdr:rowOff>
    </xdr:from>
    <xdr:to>
      <xdr:col>22</xdr:col>
      <xdr:colOff>323850</xdr:colOff>
      <xdr:row>17</xdr:row>
      <xdr:rowOff>190501</xdr:rowOff>
    </xdr:to>
    <xdr:sp macro="" textlink="">
      <xdr:nvSpPr>
        <xdr:cNvPr id="2" name="Rectangle: Rounded Corners 1">
          <a:extLst>
            <a:ext uri="{FF2B5EF4-FFF2-40B4-BE49-F238E27FC236}">
              <a16:creationId xmlns:a16="http://schemas.microsoft.com/office/drawing/2014/main" id="{A7150D9D-A36D-44BD-99C1-C6DC9ED9EA93}"/>
            </a:ext>
          </a:extLst>
        </xdr:cNvPr>
        <xdr:cNvSpPr/>
      </xdr:nvSpPr>
      <xdr:spPr>
        <a:xfrm>
          <a:off x="581025" y="1828801"/>
          <a:ext cx="14830425" cy="192405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a:t>1.Company Need to focus more on the People</a:t>
          </a:r>
          <a:r>
            <a:rPr lang="en-IN" sz="1100" baseline="0"/>
            <a:t> who's have minimum Graduation Degree.</a:t>
          </a:r>
        </a:p>
        <a:p>
          <a:pPr algn="l"/>
          <a:r>
            <a:rPr lang="en-IN" sz="1100" baseline="0"/>
            <a:t>2. Company needs to make more stocks on Wines and Meets for the Popularity.</a:t>
          </a:r>
        </a:p>
        <a:p>
          <a:pPr algn="l"/>
          <a:r>
            <a:rPr lang="en-IN" sz="1100" baseline="0"/>
            <a:t>3. Company needs to offer wines and meets those people who's have no kids in their house</a:t>
          </a:r>
        </a:p>
        <a:p>
          <a:pPr algn="l"/>
          <a:r>
            <a:rPr lang="en-IN" sz="1100" baseline="0"/>
            <a:t>4. For the Together People Company has to offer them more wines and less meeets if in their house has Teenagers.</a:t>
          </a:r>
        </a:p>
        <a:p>
          <a:pPr algn="l"/>
          <a:r>
            <a:rPr lang="en-IN" sz="1100" baseline="0"/>
            <a:t>5. Acccording to the overall view People are like to buy products from store so they need to advertise more in banners near the houses in local areas and micing if possible.</a:t>
          </a:r>
        </a:p>
        <a:p>
          <a:pPr algn="l"/>
          <a:r>
            <a:rPr lang="en-IN" sz="1100" baseline="0"/>
            <a:t>6. The Second Best Option is  advertising by Catalogues Specially(Single People age between 66-75)</a:t>
          </a:r>
        </a:p>
        <a:p>
          <a:pPr algn="l"/>
          <a:r>
            <a:rPr lang="en-IN" sz="1100" baseline="0"/>
            <a:t>7.People who's have kids in their housed they have not responded well on Campaigns so Company need to conduct more Campaigns with the focus on people who's have Kids in their Houses.(Wines and Meets can be most Popular Product option here)</a:t>
          </a:r>
        </a:p>
        <a:p>
          <a:pPr algn="l"/>
          <a:endParaRPr lang="en-IN" sz="1100" baseline="0"/>
        </a:p>
        <a:p>
          <a:pPr algn="l"/>
          <a:r>
            <a:rPr lang="en-IN" sz="1100" baseline="0"/>
            <a:t> </a:t>
          </a:r>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419100</xdr:colOff>
      <xdr:row>0</xdr:row>
      <xdr:rowOff>142876</xdr:rowOff>
    </xdr:from>
    <xdr:to>
      <xdr:col>23</xdr:col>
      <xdr:colOff>428625</xdr:colOff>
      <xdr:row>7</xdr:row>
      <xdr:rowOff>161926</xdr:rowOff>
    </xdr:to>
    <xdr:sp macro="" textlink="">
      <xdr:nvSpPr>
        <xdr:cNvPr id="2" name="Rectangle: Rounded Corners 1">
          <a:extLst>
            <a:ext uri="{FF2B5EF4-FFF2-40B4-BE49-F238E27FC236}">
              <a16:creationId xmlns:a16="http://schemas.microsoft.com/office/drawing/2014/main" id="{7ABA62D6-78B2-460C-AE73-4A275CE638EE}"/>
            </a:ext>
          </a:extLst>
        </xdr:cNvPr>
        <xdr:cNvSpPr/>
      </xdr:nvSpPr>
      <xdr:spPr>
        <a:xfrm>
          <a:off x="419100" y="142876"/>
          <a:ext cx="15782925" cy="1485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7200" b="1"/>
            <a:t>Customer</a:t>
          </a:r>
          <a:r>
            <a:rPr lang="en-IN" sz="7200" b="1" baseline="0"/>
            <a:t> Personality Analysis</a:t>
          </a:r>
          <a:endParaRPr lang="en-IN" sz="7200" b="1"/>
        </a:p>
      </xdr:txBody>
    </xdr:sp>
    <xdr:clientData/>
  </xdr:twoCellAnchor>
  <xdr:twoCellAnchor>
    <xdr:from>
      <xdr:col>1</xdr:col>
      <xdr:colOff>209550</xdr:colOff>
      <xdr:row>11</xdr:row>
      <xdr:rowOff>19051</xdr:rowOff>
    </xdr:from>
    <xdr:to>
      <xdr:col>7</xdr:col>
      <xdr:colOff>628650</xdr:colOff>
      <xdr:row>16</xdr:row>
      <xdr:rowOff>95251</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EE88037-CA55-4C43-8D97-3D59B0D39D99}"/>
            </a:ext>
          </a:extLst>
        </xdr:cNvPr>
        <xdr:cNvSpPr/>
      </xdr:nvSpPr>
      <xdr:spPr>
        <a:xfrm>
          <a:off x="895350" y="2324101"/>
          <a:ext cx="4533900" cy="1123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5400"/>
            <a:t>Data</a:t>
          </a:r>
        </a:p>
      </xdr:txBody>
    </xdr:sp>
    <xdr:clientData/>
  </xdr:twoCellAnchor>
  <xdr:twoCellAnchor>
    <xdr:from>
      <xdr:col>8</xdr:col>
      <xdr:colOff>38100</xdr:colOff>
      <xdr:row>11</xdr:row>
      <xdr:rowOff>19050</xdr:rowOff>
    </xdr:from>
    <xdr:to>
      <xdr:col>13</xdr:col>
      <xdr:colOff>161925</xdr:colOff>
      <xdr:row>16</xdr:row>
      <xdr:rowOff>95249</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649AD83-88C1-42B0-99B5-B94B52FAADBB}"/>
            </a:ext>
          </a:extLst>
        </xdr:cNvPr>
        <xdr:cNvSpPr/>
      </xdr:nvSpPr>
      <xdr:spPr>
        <a:xfrm>
          <a:off x="5524500" y="2324100"/>
          <a:ext cx="3552825" cy="11239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t>Dashboard</a:t>
          </a:r>
        </a:p>
      </xdr:txBody>
    </xdr:sp>
    <xdr:clientData/>
  </xdr:twoCellAnchor>
  <xdr:twoCellAnchor>
    <xdr:from>
      <xdr:col>13</xdr:col>
      <xdr:colOff>266700</xdr:colOff>
      <xdr:row>11</xdr:row>
      <xdr:rowOff>9525</xdr:rowOff>
    </xdr:from>
    <xdr:to>
      <xdr:col>17</xdr:col>
      <xdr:colOff>142875</xdr:colOff>
      <xdr:row>16</xdr:row>
      <xdr:rowOff>85725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C7FB3C1A-A165-4413-B0DD-079BED9C3305}"/>
            </a:ext>
          </a:extLst>
        </xdr:cNvPr>
        <xdr:cNvSpPr/>
      </xdr:nvSpPr>
      <xdr:spPr>
        <a:xfrm>
          <a:off x="9182100" y="2314575"/>
          <a:ext cx="2619375" cy="1123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t>Insights</a:t>
          </a:r>
        </a:p>
      </xdr:txBody>
    </xdr:sp>
    <xdr:clientData/>
  </xdr:twoCellAnchor>
  <xdr:twoCellAnchor>
    <xdr:from>
      <xdr:col>17</xdr:col>
      <xdr:colOff>247650</xdr:colOff>
      <xdr:row>11</xdr:row>
      <xdr:rowOff>9524</xdr:rowOff>
    </xdr:from>
    <xdr:to>
      <xdr:col>21</xdr:col>
      <xdr:colOff>219075</xdr:colOff>
      <xdr:row>16</xdr:row>
      <xdr:rowOff>76199</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101B7BB2-12E1-4E06-814E-60EFFF52BD27}"/>
            </a:ext>
          </a:extLst>
        </xdr:cNvPr>
        <xdr:cNvSpPr/>
      </xdr:nvSpPr>
      <xdr:spPr>
        <a:xfrm>
          <a:off x="11906250" y="2314574"/>
          <a:ext cx="2714625" cy="1114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Recommendations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marketing_campaign.xlsx"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7132638891" createdVersion="7" refreshedVersion="7" minRefreshableVersion="3" recordCount="2239" xr:uid="{8E12E8EB-2E68-4B8B-85D7-828C65A8B676}">
  <cacheSource type="worksheet">
    <worksheetSource name="Table6"/>
  </cacheSource>
  <cacheFields count="11">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Age" numFmtId="1">
      <sharedItems containsSemiMixedTypes="0" containsString="0" containsNumber="1" containsInteger="1" minValue="16" maxValue="73"/>
    </cacheField>
    <cacheField name="Marital_Status" numFmtId="0">
      <sharedItems count="8">
        <s v="Single"/>
        <s v="Together"/>
        <s v="Married"/>
        <s v="Divorced"/>
        <s v="Widow"/>
        <s v="Alone"/>
        <s v="Absurd"/>
        <s v="YOLO"/>
      </sharedItems>
    </cacheField>
    <cacheField name="DVAD" numFmtId="0">
      <sharedItems count="6">
        <s v="46-55"/>
        <s v="56-65"/>
        <s v="26-35"/>
        <s v="36-45"/>
        <s v="16-25"/>
        <s v="66-75"/>
      </sharedItems>
    </cacheField>
    <cacheField name="Kids" numFmtId="0">
      <sharedItems count="2">
        <s v="No"/>
        <s v="Yes"/>
      </sharedItems>
    </cacheField>
    <cacheField name="Teens" numFmtId="0">
      <sharedItems count="2">
        <s v="No"/>
        <s v="Yes"/>
      </sharedItems>
    </cacheField>
  </cacheFields>
  <extLst>
    <ext xmlns:x14="http://schemas.microsoft.com/office/spreadsheetml/2009/9/main" uri="{725AE2AE-9491-48be-B2B4-4EB974FC3084}">
      <x14:pivotCacheDefinition pivotCacheId="6995029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7133449076" createdVersion="7" refreshedVersion="7" minRefreshableVersion="3" recordCount="2239" xr:uid="{56D3DB08-A837-496D-9F86-E4FC8577B13E}">
  <cacheSource type="worksheet">
    <worksheetSource name="Table12"/>
  </cacheSource>
  <cacheFields count="12">
    <cacheField name="NumDealsPurchases" numFmtId="0">
      <sharedItems containsSemiMixedTypes="0" containsString="0" containsNumber="1" containsInteger="1" minValue="0" maxValue="15"/>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Response" numFmtId="0">
      <sharedItems containsSemiMixedTypes="0" containsString="0" containsNumber="1" containsInteger="1" minValue="0" maxValue="1"/>
    </cacheField>
    <cacheField name="Age" numFmtId="1">
      <sharedItems containsSemiMixedTypes="0" containsString="0" containsNumber="1" containsInteger="1" minValue="16" maxValue="73"/>
    </cacheField>
    <cacheField name="Marital Status" numFmtId="0">
      <sharedItems count="8">
        <s v="Single"/>
        <s v="Together"/>
        <s v="Married"/>
        <s v="Divorced"/>
        <s v="Widow"/>
        <s v="Alone"/>
        <s v="Absurd"/>
        <s v="YOLO"/>
      </sharedItems>
    </cacheField>
    <cacheField name="DVAD" numFmtId="0">
      <sharedItems count="8">
        <s v="46-55"/>
        <s v="56-65"/>
        <s v="26-35"/>
        <s v="36-45"/>
        <s v="16-25"/>
        <s v="66-75"/>
        <b v="0" u="1"/>
        <s v="ALL" u="1"/>
      </sharedItems>
    </cacheField>
    <cacheField name="Kids" numFmtId="0">
      <sharedItems count="2">
        <s v="No"/>
        <s v="Yes"/>
      </sharedItems>
    </cacheField>
    <cacheField name="Teens" numFmtId="0">
      <sharedItems count="2">
        <s v="No"/>
        <s v="Yes"/>
      </sharedItems>
    </cacheField>
  </cacheFields>
  <extLst>
    <ext xmlns:x14="http://schemas.microsoft.com/office/spreadsheetml/2009/9/main" uri="{725AE2AE-9491-48be-B2B4-4EB974FC3084}">
      <x14:pivotCacheDefinition pivotCacheId="64544033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7133796299" createdVersion="7" refreshedVersion="7" minRefreshableVersion="3" recordCount="2239" xr:uid="{9D133D48-80BD-4AB4-8B48-CA8FAD8582AA}">
  <cacheSource type="worksheet">
    <worksheetSource name="Table5"/>
  </cacheSource>
  <cacheFields count="15">
    <cacheField name="Year_Birth" numFmtId="0">
      <sharedItems containsSemiMixedTypes="0" containsString="0" containsNumber="1" containsInteger="1" minValue="1893" maxValue="1996"/>
    </cacheField>
    <cacheField name="Education" numFmtId="0">
      <sharedItems/>
    </cacheField>
    <cacheField name="Marital_Status" numFmtId="0">
      <sharedItems count="8">
        <s v="Single"/>
        <s v="Together"/>
        <s v="Married"/>
        <s v="Divorced"/>
        <s v="Widow"/>
        <s v="Alone"/>
        <s v="Absurd"/>
        <s v="YOLO"/>
      </sharedItems>
    </cacheField>
    <cacheField name="Income" numFmtId="0">
      <sharedItems containsSemiMixedTypes="0" containsString="0" containsNumber="1" containsInteger="1" minValue="1730" maxValue="162397"/>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14">
      <sharedItems containsSemiMixedTypes="0" containsNonDate="0" containsDate="1" containsString="0" minDate="2012-07-30T00:00:00" maxDate="2014-06-30T00:00:00"/>
    </cacheField>
    <cacheField name="Complain" numFmtId="0">
      <sharedItems containsSemiMixedTypes="0" containsString="0" containsNumber="1" containsInteger="1" minValue="0" maxValue="99"/>
    </cacheField>
    <cacheField name="Age" numFmtId="1">
      <sharedItems containsSemiMixedTypes="0" containsString="0" containsNumber="1" containsInteger="1" minValue="16" maxValue="73"/>
    </cacheField>
    <cacheField name="DVAD" numFmtId="0">
      <sharedItems count="6">
        <s v="46-55"/>
        <s v="56-65"/>
        <s v="26-35"/>
        <s v="36-45"/>
        <s v="16-25"/>
        <s v="66-75"/>
      </sharedItems>
    </cacheField>
    <cacheField name="Marital Status" numFmtId="0">
      <sharedItems count="8">
        <s v="Single"/>
        <s v="Together"/>
        <s v="Married"/>
        <s v="Divorced"/>
        <s v="Widow"/>
        <s v="Alone"/>
        <s v="Absurd"/>
        <s v="YOLO"/>
      </sharedItems>
    </cacheField>
    <cacheField name="Recency" numFmtId="0">
      <sharedItems containsSemiMixedTypes="0" containsString="0" containsNumber="1" containsInteger="1" minValue="0" maxValue="99"/>
    </cacheField>
    <cacheField name="Discount Purchase" numFmtId="0">
      <sharedItems containsSemiMixedTypes="0" containsString="0" containsNumber="1" containsInteger="1" minValue="0" maxValue="15"/>
    </cacheField>
    <cacheField name="Kid Home" numFmtId="0">
      <sharedItems count="2">
        <s v="No"/>
        <s v="Yes"/>
      </sharedItems>
    </cacheField>
    <cacheField name="TennHome" numFmtId="0">
      <sharedItems count="2">
        <s v="No"/>
        <s v="Yes"/>
      </sharedItems>
    </cacheField>
  </cacheFields>
  <extLst>
    <ext xmlns:x14="http://schemas.microsoft.com/office/spreadsheetml/2009/9/main" uri="{725AE2AE-9491-48be-B2B4-4EB974FC3084}">
      <x14:pivotCacheDefinition pivotCacheId="115079616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7134837962" createdVersion="7" refreshedVersion="7" minRefreshableVersion="3" recordCount="2239" xr:uid="{00000000-000A-0000-FFFF-FFFF04000000}">
  <cacheSource type="worksheet">
    <worksheetSource name="Table2"/>
  </cacheSource>
  <cacheFields count="29">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Education" numFmtId="0">
      <sharedItems count="5">
        <s v="Graduation"/>
        <s v="PhD"/>
        <s v="Master"/>
        <s v="Basic"/>
        <s v="2n Cycle"/>
      </sharedItems>
    </cacheField>
    <cacheField name="Marital_Status" numFmtId="0">
      <sharedItems count="8">
        <s v="Single"/>
        <s v="Together"/>
        <s v="Married"/>
        <s v="Divorced"/>
        <s v="Widow"/>
        <s v="Alone"/>
        <s v="Absurd"/>
        <s v="YOLO"/>
      </sharedItems>
    </cacheField>
    <cacheField name="Income" numFmtId="0">
      <sharedItems containsSemiMixedTypes="0" containsString="0" containsNumber="1" minValue="1730" maxValue="162397"/>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14">
      <sharedItems containsSemiMixedTypes="0" containsNonDate="0" containsDate="1" containsString="0" minDate="2012-07-30T00:00:00" maxDate="2014-06-30T00:00:00"/>
    </cacheField>
    <cacheField name="Recency" numFmtId="0">
      <sharedItems containsSemiMixedTypes="0" containsString="0" containsNumber="1" containsInteger="1" minValue="0" maxValue="99"/>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334701840"/>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7135763885" createdVersion="7" refreshedVersion="7" minRefreshableVersion="3" recordCount="2239" xr:uid="{CAEDF3F0-2C7C-4B8A-8243-56962BAD47DE}">
  <cacheSource type="worksheet">
    <worksheetSource name="Table9"/>
  </cacheSource>
  <cacheFields count="10">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Age" numFmtId="1">
      <sharedItems containsSemiMixedTypes="0" containsString="0" containsNumber="1" containsInteger="1" minValue="16" maxValue="73"/>
    </cacheField>
    <cacheField name="Marital Status" numFmtId="0">
      <sharedItems containsBlank="1" count="9">
        <s v="Single"/>
        <s v="Together"/>
        <s v="Married"/>
        <s v="Divorced"/>
        <s v="Widow"/>
        <s v="Alone"/>
        <s v="Absurd"/>
        <s v="YOLO"/>
        <m u="1"/>
      </sharedItems>
    </cacheField>
    <cacheField name="DVAD" numFmtId="0">
      <sharedItems count="8">
        <s v="46-55"/>
        <s v="56-65"/>
        <s v="26-35"/>
        <s v="36-45"/>
        <s v="16-25"/>
        <s v="66-75"/>
        <e v="#VALUE!" u="1"/>
        <s v="ALL" u="1"/>
      </sharedItems>
    </cacheField>
    <cacheField name="Kids" numFmtId="0">
      <sharedItems/>
    </cacheField>
    <cacheField name="Teens" numFmtId="0">
      <sharedItems/>
    </cacheField>
    <cacheField name="Grand" numFmtId="0" formula="NumWebPurchases+NumCatalogPurchases+NumStorePurchases" databaseField="0"/>
  </cacheFields>
  <extLst>
    <ext xmlns:x14="http://schemas.microsoft.com/office/spreadsheetml/2009/9/main" uri="{725AE2AE-9491-48be-B2B4-4EB974FC3084}">
      <x14:pivotCacheDefinition pivotCacheId="1962933220"/>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388413425928" createdVersion="7" refreshedVersion="7" minRefreshableVersion="3" recordCount="2239" xr:uid="{00000000-000A-0000-FFFF-FFFF12000000}">
  <cacheSource type="worksheet">
    <worksheetSource ref="A1:J2240" sheet="People" r:id="rId2"/>
  </cacheSource>
  <cacheFields count="10">
    <cacheField name="ID" numFmtId="0">
      <sharedItems containsString="0" containsBlank="1" containsNumber="1" containsInteger="1" minValue="0" maxValue="11191"/>
    </cacheField>
    <cacheField name="Year_Birth" numFmtId="0">
      <sharedItems containsString="0" containsBlank="1" containsNumber="1" containsInteger="1" minValue="1893" maxValue="1996"/>
    </cacheField>
    <cacheField name="Education" numFmtId="0">
      <sharedItems containsBlank="1" count="6">
        <s v="Graduation"/>
        <s v="PhD"/>
        <s v="Master"/>
        <s v="Basic"/>
        <s v="2n Cycle"/>
        <m/>
      </sharedItems>
    </cacheField>
    <cacheField name="Marital_Status" numFmtId="0">
      <sharedItems containsBlank="1" count="9">
        <s v="Single"/>
        <s v="Together"/>
        <s v="Married"/>
        <s v="Divorced"/>
        <s v="Widow"/>
        <s v="Alone"/>
        <m/>
        <s v="Absurd"/>
        <s v="YOLO"/>
      </sharedItems>
    </cacheField>
    <cacheField name="Income" numFmtId="0">
      <sharedItems containsString="0" containsBlank="1" containsNumber="1" containsInteger="1" minValue="1730" maxValue="666666"/>
    </cacheField>
    <cacheField name="Kidhome" numFmtId="0">
      <sharedItems containsString="0" containsBlank="1" containsNumber="1" containsInteger="1" minValue="0" maxValue="2" count="4">
        <n v="0"/>
        <n v="1"/>
        <n v="2"/>
        <m/>
      </sharedItems>
    </cacheField>
    <cacheField name="Teenhome" numFmtId="0">
      <sharedItems containsString="0" containsBlank="1" containsNumber="1" containsInteger="1" minValue="0" maxValue="2" count="4">
        <n v="0"/>
        <n v="1"/>
        <n v="2"/>
        <m/>
      </sharedItems>
    </cacheField>
    <cacheField name="Dt_Customer" numFmtId="0">
      <sharedItems containsNonDate="0" containsDate="1" containsString="0" containsBlank="1" minDate="2012-07-30T00:00:00" maxDate="2014-06-30T00:00:00"/>
    </cacheField>
    <cacheField name="Complain" numFmtId="0">
      <sharedItems containsString="0" containsBlank="1" containsNumber="1" containsInteger="1" minValue="0" maxValue="1" count="3">
        <n v="0"/>
        <n v="1"/>
        <m/>
      </sharedItems>
    </cacheField>
    <cacheField name="Age" numFmtId="0">
      <sharedItems containsString="0" containsBlank="1" containsNumber="1" containsInteger="1" minValue="16" maxValue="12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90.400540162038" createdVersion="7" refreshedVersion="7" minRefreshableVersion="3" recordCount="6" xr:uid="{A28F9A85-08C7-4B75-852B-7789737EC7B0}">
  <cacheSource type="worksheet">
    <worksheetSource name="Table13"/>
  </cacheSource>
  <cacheFields count="2">
    <cacheField name="Product Name" numFmtId="0">
      <sharedItems count="6">
        <s v="MntWines"/>
        <s v="MntMeatProducts"/>
        <s v="MntGoldProds"/>
        <s v="MntFishProducts"/>
        <s v="MntFruits"/>
        <s v="MntSweetProducts"/>
      </sharedItems>
    </cacheField>
    <cacheField name="Average Spent" numFmtId="1">
      <sharedItems containsSemiMixedTypes="0" containsString="0" containsNumber="1" minValue="27.07458686913801" maxValue="340.5303643724696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635"/>
    <n v="88"/>
    <n v="546"/>
    <n v="172"/>
    <n v="88"/>
    <n v="88"/>
    <n v="55"/>
    <x v="0"/>
    <x v="0"/>
    <x v="0"/>
    <x v="0"/>
  </r>
  <r>
    <n v="11"/>
    <n v="1"/>
    <n v="6"/>
    <n v="2"/>
    <n v="1"/>
    <n v="6"/>
    <n v="60"/>
    <x v="0"/>
    <x v="1"/>
    <x v="1"/>
    <x v="1"/>
  </r>
  <r>
    <n v="426"/>
    <n v="49"/>
    <n v="127"/>
    <n v="111"/>
    <n v="21"/>
    <n v="42"/>
    <n v="48"/>
    <x v="1"/>
    <x v="0"/>
    <x v="0"/>
    <x v="0"/>
  </r>
  <r>
    <n v="11"/>
    <n v="4"/>
    <n v="20"/>
    <n v="10"/>
    <n v="3"/>
    <n v="5"/>
    <n v="30"/>
    <x v="1"/>
    <x v="2"/>
    <x v="1"/>
    <x v="0"/>
  </r>
  <r>
    <n v="173"/>
    <n v="43"/>
    <n v="118"/>
    <n v="46"/>
    <n v="27"/>
    <n v="15"/>
    <n v="33"/>
    <x v="2"/>
    <x v="2"/>
    <x v="1"/>
    <x v="0"/>
  </r>
  <r>
    <n v="520"/>
    <n v="42"/>
    <n v="98"/>
    <n v="0"/>
    <n v="42"/>
    <n v="14"/>
    <n v="46"/>
    <x v="1"/>
    <x v="0"/>
    <x v="0"/>
    <x v="1"/>
  </r>
  <r>
    <n v="235"/>
    <n v="65"/>
    <n v="164"/>
    <n v="50"/>
    <n v="49"/>
    <n v="27"/>
    <n v="41"/>
    <x v="3"/>
    <x v="3"/>
    <x v="0"/>
    <x v="1"/>
  </r>
  <r>
    <n v="76"/>
    <n v="10"/>
    <n v="56"/>
    <n v="3"/>
    <n v="1"/>
    <n v="23"/>
    <n v="28"/>
    <x v="2"/>
    <x v="2"/>
    <x v="1"/>
    <x v="0"/>
  </r>
  <r>
    <n v="14"/>
    <n v="0"/>
    <n v="24"/>
    <n v="3"/>
    <n v="3"/>
    <n v="2"/>
    <n v="39"/>
    <x v="1"/>
    <x v="3"/>
    <x v="1"/>
    <x v="0"/>
  </r>
  <r>
    <n v="28"/>
    <n v="0"/>
    <n v="6"/>
    <n v="1"/>
    <n v="1"/>
    <n v="13"/>
    <n v="64"/>
    <x v="1"/>
    <x v="1"/>
    <x v="1"/>
    <x v="1"/>
  </r>
  <r>
    <n v="5"/>
    <n v="5"/>
    <n v="6"/>
    <n v="0"/>
    <n v="2"/>
    <n v="1"/>
    <n v="30"/>
    <x v="2"/>
    <x v="2"/>
    <x v="1"/>
    <x v="0"/>
  </r>
  <r>
    <n v="6"/>
    <n v="16"/>
    <n v="11"/>
    <n v="11"/>
    <n v="1"/>
    <n v="16"/>
    <n v="36"/>
    <x v="2"/>
    <x v="3"/>
    <x v="0"/>
    <x v="0"/>
  </r>
  <r>
    <n v="194"/>
    <n v="61"/>
    <n v="480"/>
    <n v="225"/>
    <n v="112"/>
    <n v="30"/>
    <n v="54"/>
    <x v="3"/>
    <x v="0"/>
    <x v="0"/>
    <x v="0"/>
  </r>
  <r>
    <n v="233"/>
    <n v="2"/>
    <n v="53"/>
    <n v="3"/>
    <n v="5"/>
    <n v="14"/>
    <n v="61"/>
    <x v="3"/>
    <x v="1"/>
    <x v="1"/>
    <x v="1"/>
  </r>
  <r>
    <n v="3"/>
    <n v="14"/>
    <n v="17"/>
    <n v="6"/>
    <n v="1"/>
    <n v="5"/>
    <n v="25"/>
    <x v="2"/>
    <x v="4"/>
    <x v="0"/>
    <x v="0"/>
  </r>
  <r>
    <n v="1006"/>
    <n v="22"/>
    <n v="115"/>
    <n v="59"/>
    <n v="68"/>
    <n v="45"/>
    <n v="66"/>
    <x v="0"/>
    <x v="5"/>
    <x v="0"/>
    <x v="0"/>
  </r>
  <r>
    <n v="53"/>
    <n v="5"/>
    <n v="19"/>
    <n v="2"/>
    <n v="13"/>
    <n v="4"/>
    <n v="32"/>
    <x v="2"/>
    <x v="2"/>
    <x v="1"/>
    <x v="1"/>
  </r>
  <r>
    <n v="84"/>
    <n v="5"/>
    <n v="38"/>
    <n v="150"/>
    <n v="12"/>
    <n v="28"/>
    <n v="66"/>
    <x v="1"/>
    <x v="5"/>
    <x v="0"/>
    <x v="0"/>
  </r>
  <r>
    <n v="1012"/>
    <n v="80"/>
    <n v="498"/>
    <n v="0"/>
    <n v="16"/>
    <n v="176"/>
    <n v="64"/>
    <x v="2"/>
    <x v="1"/>
    <x v="0"/>
    <x v="1"/>
  </r>
  <r>
    <n v="4"/>
    <n v="17"/>
    <n v="19"/>
    <n v="30"/>
    <n v="24"/>
    <n v="39"/>
    <n v="27"/>
    <x v="0"/>
    <x v="2"/>
    <x v="1"/>
    <x v="0"/>
  </r>
  <r>
    <n v="86"/>
    <n v="2"/>
    <n v="73"/>
    <n v="69"/>
    <n v="38"/>
    <n v="48"/>
    <n v="30"/>
    <x v="2"/>
    <x v="2"/>
    <x v="0"/>
    <x v="0"/>
  </r>
  <r>
    <n v="1"/>
    <n v="1"/>
    <n v="1725"/>
    <n v="1"/>
    <n v="1"/>
    <n v="1"/>
    <n v="34"/>
    <x v="2"/>
    <x v="2"/>
    <x v="1"/>
    <x v="0"/>
  </r>
  <r>
    <n v="867"/>
    <n v="0"/>
    <n v="86"/>
    <n v="0"/>
    <n v="0"/>
    <n v="19"/>
    <n v="63"/>
    <x v="2"/>
    <x v="1"/>
    <x v="0"/>
    <x v="1"/>
  </r>
  <r>
    <n v="384"/>
    <n v="0"/>
    <n v="102"/>
    <n v="21"/>
    <n v="32"/>
    <n v="5"/>
    <n v="60"/>
    <x v="2"/>
    <x v="1"/>
    <x v="0"/>
    <x v="1"/>
  </r>
  <r>
    <n v="270"/>
    <n v="3"/>
    <n v="27"/>
    <n v="39"/>
    <n v="6"/>
    <n v="99"/>
    <n v="62"/>
    <x v="1"/>
    <x v="1"/>
    <x v="0"/>
    <x v="1"/>
  </r>
  <r>
    <n v="6"/>
    <n v="4"/>
    <n v="25"/>
    <n v="15"/>
    <n v="12"/>
    <n v="13"/>
    <n v="44"/>
    <x v="0"/>
    <x v="3"/>
    <x v="0"/>
    <x v="0"/>
  </r>
  <r>
    <n v="173"/>
    <n v="4"/>
    <n v="30"/>
    <n v="3"/>
    <n v="6"/>
    <n v="41"/>
    <n v="37"/>
    <x v="2"/>
    <x v="3"/>
    <x v="1"/>
    <x v="1"/>
  </r>
  <r>
    <n v="5"/>
    <n v="1"/>
    <n v="3"/>
    <n v="3"/>
    <n v="263"/>
    <n v="362"/>
    <n v="27"/>
    <x v="0"/>
    <x v="2"/>
    <x v="1"/>
    <x v="0"/>
  </r>
  <r>
    <n v="36"/>
    <n v="2"/>
    <n v="42"/>
    <n v="20"/>
    <n v="21"/>
    <n v="10"/>
    <n v="24"/>
    <x v="2"/>
    <x v="4"/>
    <x v="1"/>
    <x v="0"/>
  </r>
  <r>
    <n v="684"/>
    <n v="100"/>
    <n v="801"/>
    <n v="21"/>
    <n v="66"/>
    <n v="0"/>
    <n v="48"/>
    <x v="2"/>
    <x v="0"/>
    <x v="0"/>
    <x v="0"/>
  </r>
  <r>
    <n v="8"/>
    <n v="4"/>
    <n v="10"/>
    <n v="2"/>
    <n v="2"/>
    <n v="4"/>
    <n v="25"/>
    <x v="3"/>
    <x v="4"/>
    <x v="0"/>
    <x v="0"/>
  </r>
  <r>
    <n v="112"/>
    <n v="17"/>
    <n v="44"/>
    <n v="34"/>
    <n v="22"/>
    <n v="89"/>
    <n v="50"/>
    <x v="1"/>
    <x v="0"/>
    <x v="0"/>
    <x v="0"/>
  </r>
  <r>
    <n v="110"/>
    <n v="0"/>
    <n v="5"/>
    <n v="2"/>
    <n v="0"/>
    <n v="3"/>
    <n v="42"/>
    <x v="1"/>
    <x v="3"/>
    <x v="0"/>
    <x v="1"/>
  </r>
  <r>
    <n v="96"/>
    <n v="12"/>
    <n v="96"/>
    <n v="33"/>
    <n v="22"/>
    <n v="43"/>
    <n v="60"/>
    <x v="3"/>
    <x v="1"/>
    <x v="0"/>
    <x v="1"/>
  </r>
  <r>
    <n v="482"/>
    <n v="34"/>
    <n v="471"/>
    <n v="119"/>
    <n v="68"/>
    <n v="22"/>
    <n v="67"/>
    <x v="2"/>
    <x v="5"/>
    <x v="0"/>
    <x v="0"/>
  </r>
  <r>
    <n v="40"/>
    <n v="0"/>
    <n v="19"/>
    <n v="2"/>
    <n v="1"/>
    <n v="3"/>
    <n v="62"/>
    <x v="0"/>
    <x v="1"/>
    <x v="1"/>
    <x v="1"/>
  </r>
  <r>
    <n v="702"/>
    <n v="17"/>
    <n v="151"/>
    <n v="0"/>
    <n v="8"/>
    <n v="35"/>
    <n v="43"/>
    <x v="2"/>
    <x v="3"/>
    <x v="0"/>
    <x v="1"/>
  </r>
  <r>
    <n v="6"/>
    <n v="3"/>
    <n v="14"/>
    <n v="15"/>
    <n v="7"/>
    <n v="36"/>
    <n v="37"/>
    <x v="2"/>
    <x v="3"/>
    <x v="1"/>
    <x v="0"/>
  </r>
  <r>
    <n v="55"/>
    <n v="0"/>
    <n v="6"/>
    <n v="2"/>
    <n v="0"/>
    <n v="4"/>
    <n v="41"/>
    <x v="4"/>
    <x v="3"/>
    <x v="0"/>
    <x v="1"/>
  </r>
  <r>
    <n v="437"/>
    <n v="8"/>
    <n v="206"/>
    <n v="160"/>
    <n v="49"/>
    <n v="42"/>
    <n v="70"/>
    <x v="3"/>
    <x v="5"/>
    <x v="0"/>
    <x v="0"/>
  </r>
  <r>
    <n v="421"/>
    <n v="76"/>
    <n v="536"/>
    <n v="82"/>
    <n v="178"/>
    <n v="102"/>
    <n v="33"/>
    <x v="2"/>
    <x v="2"/>
    <x v="0"/>
    <x v="1"/>
  </r>
  <r>
    <n v="13"/>
    <n v="1"/>
    <n v="29"/>
    <n v="3"/>
    <n v="0"/>
    <n v="7"/>
    <n v="28"/>
    <x v="2"/>
    <x v="2"/>
    <x v="1"/>
    <x v="0"/>
  </r>
  <r>
    <n v="9"/>
    <n v="0"/>
    <n v="6"/>
    <n v="3"/>
    <n v="1"/>
    <n v="3"/>
    <n v="55"/>
    <x v="1"/>
    <x v="0"/>
    <x v="0"/>
    <x v="1"/>
  </r>
  <r>
    <n v="81"/>
    <n v="11"/>
    <n v="50"/>
    <n v="3"/>
    <n v="2"/>
    <n v="39"/>
    <n v="54"/>
    <x v="0"/>
    <x v="0"/>
    <x v="0"/>
    <x v="0"/>
  </r>
  <r>
    <n v="3"/>
    <n v="1"/>
    <n v="10"/>
    <n v="3"/>
    <n v="2"/>
    <n v="12"/>
    <n v="38"/>
    <x v="2"/>
    <x v="3"/>
    <x v="1"/>
    <x v="0"/>
  </r>
  <r>
    <n v="123"/>
    <n v="164"/>
    <n v="266"/>
    <n v="227"/>
    <n v="30"/>
    <n v="174"/>
    <n v="38"/>
    <x v="0"/>
    <x v="3"/>
    <x v="0"/>
    <x v="0"/>
  </r>
  <r>
    <n v="3"/>
    <n v="18"/>
    <n v="14"/>
    <n v="15"/>
    <n v="22"/>
    <n v="50"/>
    <n v="16"/>
    <x v="2"/>
    <x v="4"/>
    <x v="0"/>
    <x v="0"/>
  </r>
  <r>
    <n v="13"/>
    <n v="6"/>
    <n v="15"/>
    <n v="3"/>
    <n v="5"/>
    <n v="13"/>
    <n v="45"/>
    <x v="1"/>
    <x v="3"/>
    <x v="1"/>
    <x v="0"/>
  </r>
  <r>
    <n v="48"/>
    <n v="5"/>
    <n v="48"/>
    <n v="6"/>
    <n v="10"/>
    <n v="7"/>
    <n v="63"/>
    <x v="0"/>
    <x v="1"/>
    <x v="1"/>
    <x v="1"/>
  </r>
  <r>
    <n v="826"/>
    <n v="50"/>
    <n v="317"/>
    <n v="50"/>
    <n v="38"/>
    <n v="38"/>
    <n v="58"/>
    <x v="2"/>
    <x v="1"/>
    <x v="1"/>
    <x v="1"/>
  </r>
  <r>
    <n v="245"/>
    <n v="19"/>
    <n v="125"/>
    <n v="37"/>
    <n v="67"/>
    <n v="14"/>
    <n v="57"/>
    <x v="4"/>
    <x v="1"/>
    <x v="0"/>
    <x v="1"/>
  </r>
  <r>
    <n v="650"/>
    <n v="37"/>
    <n v="780"/>
    <n v="27"/>
    <n v="167"/>
    <n v="32"/>
    <n v="48"/>
    <x v="2"/>
    <x v="0"/>
    <x v="0"/>
    <x v="0"/>
  </r>
  <r>
    <n v="12"/>
    <n v="6"/>
    <n v="20"/>
    <n v="30"/>
    <n v="1"/>
    <n v="3"/>
    <n v="36"/>
    <x v="0"/>
    <x v="3"/>
    <x v="1"/>
    <x v="0"/>
  </r>
  <r>
    <n v="510"/>
    <n v="120"/>
    <n v="550"/>
    <n v="156"/>
    <n v="40"/>
    <n v="241"/>
    <n v="37"/>
    <x v="3"/>
    <x v="3"/>
    <x v="0"/>
    <x v="0"/>
  </r>
  <r>
    <n v="328"/>
    <n v="9"/>
    <n v="124"/>
    <n v="12"/>
    <n v="24"/>
    <n v="109"/>
    <n v="35"/>
    <x v="2"/>
    <x v="2"/>
    <x v="1"/>
    <x v="1"/>
  </r>
  <r>
    <n v="984"/>
    <n v="51"/>
    <n v="432"/>
    <n v="180"/>
    <n v="120"/>
    <n v="190"/>
    <n v="57"/>
    <x v="1"/>
    <x v="1"/>
    <x v="0"/>
    <x v="0"/>
  </r>
  <r>
    <n v="295"/>
    <n v="35"/>
    <n v="482"/>
    <n v="121"/>
    <n v="120"/>
    <n v="40"/>
    <n v="47"/>
    <x v="3"/>
    <x v="0"/>
    <x v="0"/>
    <x v="0"/>
  </r>
  <r>
    <n v="13"/>
    <n v="0"/>
    <n v="8"/>
    <n v="2"/>
    <n v="1"/>
    <n v="5"/>
    <n v="26"/>
    <x v="0"/>
    <x v="2"/>
    <x v="1"/>
    <x v="0"/>
  </r>
  <r>
    <n v="11"/>
    <n v="3"/>
    <n v="22"/>
    <n v="2"/>
    <n v="2"/>
    <n v="6"/>
    <n v="31"/>
    <x v="0"/>
    <x v="2"/>
    <x v="1"/>
    <x v="0"/>
  </r>
  <r>
    <n v="447"/>
    <n v="0"/>
    <n v="28"/>
    <n v="0"/>
    <n v="0"/>
    <n v="43"/>
    <n v="46"/>
    <x v="2"/>
    <x v="0"/>
    <x v="0"/>
    <x v="1"/>
  </r>
  <r>
    <n v="712"/>
    <n v="26"/>
    <n v="538"/>
    <n v="69"/>
    <n v="13"/>
    <n v="80"/>
    <n v="31"/>
    <x v="0"/>
    <x v="2"/>
    <x v="0"/>
    <x v="0"/>
  </r>
  <r>
    <n v="452"/>
    <n v="18"/>
    <n v="102"/>
    <n v="16"/>
    <n v="18"/>
    <n v="6"/>
    <n v="37"/>
    <x v="1"/>
    <x v="3"/>
    <x v="1"/>
    <x v="1"/>
  </r>
  <r>
    <n v="523"/>
    <n v="7"/>
    <n v="134"/>
    <n v="37"/>
    <n v="14"/>
    <n v="169"/>
    <n v="61"/>
    <x v="0"/>
    <x v="1"/>
    <x v="0"/>
    <x v="1"/>
  </r>
  <r>
    <n v="546"/>
    <n v="0"/>
    <n v="48"/>
    <n v="0"/>
    <n v="6"/>
    <n v="6"/>
    <n v="62"/>
    <x v="4"/>
    <x v="1"/>
    <x v="0"/>
    <x v="1"/>
  </r>
  <r>
    <n v="398"/>
    <n v="40"/>
    <n v="367"/>
    <n v="119"/>
    <n v="122"/>
    <n v="30"/>
    <n v="65"/>
    <x v="1"/>
    <x v="1"/>
    <x v="0"/>
    <x v="0"/>
  </r>
  <r>
    <n v="1"/>
    <n v="3"/>
    <n v="6"/>
    <n v="3"/>
    <n v="6"/>
    <n v="15"/>
    <n v="42"/>
    <x v="2"/>
    <x v="3"/>
    <x v="1"/>
    <x v="0"/>
  </r>
  <r>
    <n v="10"/>
    <n v="0"/>
    <n v="1"/>
    <n v="0"/>
    <n v="0"/>
    <n v="0"/>
    <n v="47"/>
    <x v="1"/>
    <x v="0"/>
    <x v="1"/>
    <x v="1"/>
  </r>
  <r>
    <n v="688"/>
    <n v="14"/>
    <n v="309"/>
    <n v="201"/>
    <n v="24"/>
    <n v="38"/>
    <n v="35"/>
    <x v="0"/>
    <x v="2"/>
    <x v="0"/>
    <x v="1"/>
  </r>
  <r>
    <n v="247"/>
    <n v="49"/>
    <n v="159"/>
    <n v="7"/>
    <n v="82"/>
    <n v="109"/>
    <n v="55"/>
    <x v="1"/>
    <x v="0"/>
    <x v="0"/>
    <x v="1"/>
  </r>
  <r>
    <n v="856"/>
    <n v="59"/>
    <n v="487"/>
    <n v="58"/>
    <n v="29"/>
    <n v="73"/>
    <n v="43"/>
    <x v="1"/>
    <x v="3"/>
    <x v="1"/>
    <x v="1"/>
  </r>
  <r>
    <n v="496"/>
    <n v="36"/>
    <n v="460"/>
    <n v="189"/>
    <n v="60"/>
    <n v="12"/>
    <n v="58"/>
    <x v="2"/>
    <x v="1"/>
    <x v="0"/>
    <x v="0"/>
  </r>
  <r>
    <n v="25"/>
    <n v="3"/>
    <n v="43"/>
    <n v="17"/>
    <n v="4"/>
    <n v="17"/>
    <n v="39"/>
    <x v="2"/>
    <x v="3"/>
    <x v="1"/>
    <x v="0"/>
  </r>
  <r>
    <n v="258"/>
    <n v="107"/>
    <n v="291"/>
    <n v="84"/>
    <n v="37"/>
    <n v="86"/>
    <n v="54"/>
    <x v="2"/>
    <x v="0"/>
    <x v="0"/>
    <x v="1"/>
  </r>
  <r>
    <n v="565"/>
    <n v="6"/>
    <n v="65"/>
    <n v="0"/>
    <n v="6"/>
    <n v="19"/>
    <n v="38"/>
    <x v="2"/>
    <x v="3"/>
    <x v="1"/>
    <x v="1"/>
  </r>
  <r>
    <n v="14"/>
    <n v="10"/>
    <n v="13"/>
    <n v="4"/>
    <n v="15"/>
    <n v="9"/>
    <n v="62"/>
    <x v="2"/>
    <x v="1"/>
    <x v="0"/>
    <x v="0"/>
  </r>
  <r>
    <n v="2"/>
    <n v="1"/>
    <n v="6"/>
    <n v="2"/>
    <n v="1"/>
    <n v="1"/>
    <n v="35"/>
    <x v="3"/>
    <x v="2"/>
    <x v="1"/>
    <x v="0"/>
  </r>
  <r>
    <n v="721"/>
    <n v="111"/>
    <n v="925"/>
    <n v="97"/>
    <n v="18"/>
    <n v="18"/>
    <n v="40"/>
    <x v="2"/>
    <x v="3"/>
    <x v="0"/>
    <x v="0"/>
  </r>
  <r>
    <n v="1032"/>
    <n v="105"/>
    <n v="779"/>
    <n v="137"/>
    <n v="105"/>
    <n v="51"/>
    <n v="36"/>
    <x v="0"/>
    <x v="3"/>
    <x v="0"/>
    <x v="0"/>
  </r>
  <r>
    <n v="1"/>
    <n v="0"/>
    <n v="5"/>
    <n v="0"/>
    <n v="3"/>
    <n v="9"/>
    <n v="37"/>
    <x v="1"/>
    <x v="3"/>
    <x v="0"/>
    <x v="0"/>
  </r>
  <r>
    <n v="577"/>
    <n v="0"/>
    <n v="64"/>
    <n v="0"/>
    <n v="0"/>
    <n v="51"/>
    <n v="48"/>
    <x v="1"/>
    <x v="0"/>
    <x v="0"/>
    <x v="0"/>
  </r>
  <r>
    <n v="64"/>
    <n v="4"/>
    <n v="68"/>
    <n v="7"/>
    <n v="5"/>
    <n v="17"/>
    <n v="27"/>
    <x v="0"/>
    <x v="2"/>
    <x v="1"/>
    <x v="0"/>
  </r>
  <r>
    <n v="4"/>
    <n v="1"/>
    <n v="5"/>
    <n v="2"/>
    <n v="0"/>
    <n v="4"/>
    <n v="44"/>
    <x v="2"/>
    <x v="3"/>
    <x v="1"/>
    <x v="0"/>
  </r>
  <r>
    <n v="25"/>
    <n v="5"/>
    <n v="19"/>
    <n v="7"/>
    <n v="0"/>
    <n v="23"/>
    <n v="40"/>
    <x v="2"/>
    <x v="3"/>
    <x v="1"/>
    <x v="0"/>
  </r>
  <r>
    <n v="112"/>
    <n v="17"/>
    <n v="44"/>
    <n v="34"/>
    <n v="22"/>
    <n v="89"/>
    <n v="50"/>
    <x v="1"/>
    <x v="0"/>
    <x v="0"/>
    <x v="0"/>
  </r>
  <r>
    <n v="163"/>
    <n v="23"/>
    <n v="424"/>
    <n v="27"/>
    <n v="65"/>
    <n v="76"/>
    <n v="27"/>
    <x v="3"/>
    <x v="2"/>
    <x v="0"/>
    <x v="0"/>
  </r>
  <r>
    <n v="17"/>
    <n v="8"/>
    <n v="14"/>
    <n v="10"/>
    <n v="4"/>
    <n v="3"/>
    <n v="53"/>
    <x v="2"/>
    <x v="0"/>
    <x v="1"/>
    <x v="1"/>
  </r>
  <r>
    <n v="130"/>
    <n v="0"/>
    <n v="16"/>
    <n v="0"/>
    <n v="0"/>
    <n v="5"/>
    <n v="43"/>
    <x v="2"/>
    <x v="3"/>
    <x v="1"/>
    <x v="1"/>
  </r>
  <r>
    <n v="292"/>
    <n v="6"/>
    <n v="37"/>
    <n v="0"/>
    <n v="3"/>
    <n v="34"/>
    <n v="57"/>
    <x v="0"/>
    <x v="1"/>
    <x v="0"/>
    <x v="1"/>
  </r>
  <r>
    <n v="350"/>
    <n v="60"/>
    <n v="568"/>
    <n v="110"/>
    <n v="133"/>
    <n v="145"/>
    <n v="41"/>
    <x v="2"/>
    <x v="3"/>
    <x v="0"/>
    <x v="0"/>
  </r>
  <r>
    <n v="135"/>
    <n v="9"/>
    <n v="39"/>
    <n v="4"/>
    <n v="0"/>
    <n v="7"/>
    <n v="47"/>
    <x v="1"/>
    <x v="0"/>
    <x v="0"/>
    <x v="1"/>
  </r>
  <r>
    <n v="230"/>
    <n v="42"/>
    <n v="192"/>
    <n v="49"/>
    <n v="37"/>
    <n v="53"/>
    <n v="55"/>
    <x v="2"/>
    <x v="0"/>
    <x v="1"/>
    <x v="1"/>
  </r>
  <r>
    <n v="7"/>
    <n v="0"/>
    <n v="8"/>
    <n v="2"/>
    <n v="0"/>
    <n v="1"/>
    <n v="57"/>
    <x v="0"/>
    <x v="1"/>
    <x v="1"/>
    <x v="1"/>
  </r>
  <r>
    <n v="445"/>
    <n v="37"/>
    <n v="359"/>
    <n v="98"/>
    <n v="28"/>
    <n v="18"/>
    <n v="40"/>
    <x v="1"/>
    <x v="3"/>
    <x v="0"/>
    <x v="0"/>
  </r>
  <r>
    <n v="15"/>
    <n v="2"/>
    <n v="10"/>
    <n v="0"/>
    <n v="1"/>
    <n v="4"/>
    <n v="42"/>
    <x v="0"/>
    <x v="3"/>
    <x v="1"/>
    <x v="0"/>
  </r>
  <r>
    <n v="27"/>
    <n v="2"/>
    <n v="14"/>
    <n v="0"/>
    <n v="0"/>
    <n v="0"/>
    <n v="44"/>
    <x v="2"/>
    <x v="3"/>
    <x v="1"/>
    <x v="0"/>
  </r>
  <r>
    <n v="5"/>
    <n v="3"/>
    <n v="11"/>
    <n v="12"/>
    <n v="5"/>
    <n v="9"/>
    <n v="31"/>
    <x v="2"/>
    <x v="2"/>
    <x v="1"/>
    <x v="0"/>
  </r>
  <r>
    <n v="505"/>
    <n v="0"/>
    <n v="26"/>
    <n v="0"/>
    <n v="0"/>
    <n v="75"/>
    <n v="52"/>
    <x v="4"/>
    <x v="0"/>
    <x v="0"/>
    <x v="1"/>
  </r>
  <r>
    <n v="51"/>
    <n v="2"/>
    <n v="7"/>
    <n v="0"/>
    <n v="1"/>
    <n v="2"/>
    <n v="41"/>
    <x v="3"/>
    <x v="3"/>
    <x v="1"/>
    <x v="1"/>
  </r>
  <r>
    <n v="207"/>
    <n v="26"/>
    <n v="447"/>
    <n v="75"/>
    <n v="0"/>
    <n v="223"/>
    <n v="62"/>
    <x v="2"/>
    <x v="1"/>
    <x v="0"/>
    <x v="0"/>
  </r>
  <r>
    <n v="135"/>
    <n v="46"/>
    <n v="92"/>
    <n v="65"/>
    <n v="61"/>
    <n v="11"/>
    <n v="30"/>
    <x v="2"/>
    <x v="2"/>
    <x v="0"/>
    <x v="0"/>
  </r>
  <r>
    <n v="53"/>
    <n v="1"/>
    <n v="5"/>
    <n v="2"/>
    <n v="1"/>
    <n v="10"/>
    <n v="53"/>
    <x v="0"/>
    <x v="0"/>
    <x v="0"/>
    <x v="1"/>
  </r>
  <r>
    <n v="41"/>
    <n v="1"/>
    <n v="6"/>
    <n v="2"/>
    <n v="0"/>
    <n v="5"/>
    <n v="55"/>
    <x v="0"/>
    <x v="0"/>
    <x v="0"/>
    <x v="1"/>
  </r>
  <r>
    <n v="386"/>
    <n v="172"/>
    <n v="183"/>
    <n v="185"/>
    <n v="132"/>
    <n v="111"/>
    <n v="34"/>
    <x v="1"/>
    <x v="2"/>
    <x v="0"/>
    <x v="1"/>
  </r>
  <r>
    <n v="562"/>
    <n v="81"/>
    <n v="276"/>
    <n v="80"/>
    <n v="40"/>
    <n v="81"/>
    <n v="68"/>
    <x v="2"/>
    <x v="5"/>
    <x v="0"/>
    <x v="0"/>
  </r>
  <r>
    <n v="217"/>
    <n v="76"/>
    <n v="690"/>
    <n v="50"/>
    <n v="26"/>
    <n v="38"/>
    <n v="55"/>
    <x v="2"/>
    <x v="0"/>
    <x v="0"/>
    <x v="0"/>
  </r>
  <r>
    <n v="1"/>
    <n v="3"/>
    <n v="6"/>
    <n v="10"/>
    <n v="0"/>
    <n v="9"/>
    <n v="34"/>
    <x v="1"/>
    <x v="2"/>
    <x v="1"/>
    <x v="0"/>
  </r>
  <r>
    <n v="144"/>
    <n v="1"/>
    <n v="32"/>
    <n v="2"/>
    <n v="1"/>
    <n v="7"/>
    <n v="49"/>
    <x v="2"/>
    <x v="0"/>
    <x v="1"/>
    <x v="1"/>
  </r>
  <r>
    <n v="295"/>
    <n v="106"/>
    <n v="271"/>
    <n v="75"/>
    <n v="98"/>
    <n v="65"/>
    <n v="44"/>
    <x v="2"/>
    <x v="3"/>
    <x v="0"/>
    <x v="1"/>
  </r>
  <r>
    <n v="76"/>
    <n v="3"/>
    <n v="31"/>
    <n v="4"/>
    <n v="4"/>
    <n v="27"/>
    <n v="34"/>
    <x v="0"/>
    <x v="2"/>
    <x v="1"/>
    <x v="0"/>
  </r>
  <r>
    <n v="454"/>
    <n v="194"/>
    <n v="106"/>
    <n v="31"/>
    <n v="22"/>
    <n v="43"/>
    <n v="52"/>
    <x v="2"/>
    <x v="0"/>
    <x v="0"/>
    <x v="0"/>
  </r>
  <r>
    <n v="425"/>
    <n v="115"/>
    <n v="292"/>
    <n v="23"/>
    <n v="35"/>
    <n v="79"/>
    <n v="34"/>
    <x v="1"/>
    <x v="2"/>
    <x v="0"/>
    <x v="1"/>
  </r>
  <r>
    <n v="1332"/>
    <n v="17"/>
    <n v="311"/>
    <n v="23"/>
    <n v="51"/>
    <n v="86"/>
    <n v="21"/>
    <x v="0"/>
    <x v="4"/>
    <x v="0"/>
    <x v="0"/>
  </r>
  <r>
    <n v="527"/>
    <n v="0"/>
    <n v="21"/>
    <n v="0"/>
    <n v="0"/>
    <n v="60"/>
    <n v="51"/>
    <x v="1"/>
    <x v="0"/>
    <x v="0"/>
    <x v="1"/>
  </r>
  <r>
    <n v="490"/>
    <n v="44"/>
    <n v="125"/>
    <n v="29"/>
    <n v="20"/>
    <n v="22"/>
    <n v="22"/>
    <x v="0"/>
    <x v="4"/>
    <x v="0"/>
    <x v="0"/>
  </r>
  <r>
    <n v="378"/>
    <n v="0"/>
    <n v="101"/>
    <n v="0"/>
    <n v="0"/>
    <n v="72"/>
    <n v="32"/>
    <x v="2"/>
    <x v="2"/>
    <x v="1"/>
    <x v="0"/>
  </r>
  <r>
    <n v="64"/>
    <n v="1"/>
    <n v="21"/>
    <n v="0"/>
    <n v="1"/>
    <n v="27"/>
    <n v="51"/>
    <x v="0"/>
    <x v="0"/>
    <x v="1"/>
    <x v="1"/>
  </r>
  <r>
    <n v="547"/>
    <n v="99"/>
    <n v="812"/>
    <n v="151"/>
    <n v="82"/>
    <n v="33"/>
    <n v="44"/>
    <x v="2"/>
    <x v="3"/>
    <x v="0"/>
    <x v="0"/>
  </r>
  <r>
    <n v="47"/>
    <n v="90"/>
    <n v="94"/>
    <n v="123"/>
    <n v="103"/>
    <n v="120"/>
    <n v="35"/>
    <x v="2"/>
    <x v="2"/>
    <x v="1"/>
    <x v="0"/>
  </r>
  <r>
    <n v="12"/>
    <n v="5"/>
    <n v="25"/>
    <n v="0"/>
    <n v="9"/>
    <n v="30"/>
    <n v="46"/>
    <x v="1"/>
    <x v="0"/>
    <x v="1"/>
    <x v="1"/>
  </r>
  <r>
    <n v="1"/>
    <n v="6"/>
    <n v="7"/>
    <n v="11"/>
    <n v="5"/>
    <n v="3"/>
    <n v="44"/>
    <x v="1"/>
    <x v="3"/>
    <x v="1"/>
    <x v="0"/>
  </r>
  <r>
    <n v="320"/>
    <n v="48"/>
    <n v="133"/>
    <n v="39"/>
    <n v="72"/>
    <n v="48"/>
    <n v="60"/>
    <x v="1"/>
    <x v="1"/>
    <x v="0"/>
    <x v="1"/>
  </r>
  <r>
    <n v="34"/>
    <n v="3"/>
    <n v="29"/>
    <n v="0"/>
    <n v="4"/>
    <n v="10"/>
    <n v="47"/>
    <x v="0"/>
    <x v="0"/>
    <x v="1"/>
    <x v="0"/>
  </r>
  <r>
    <n v="9"/>
    <n v="0"/>
    <n v="7"/>
    <n v="3"/>
    <n v="4"/>
    <n v="7"/>
    <n v="28"/>
    <x v="2"/>
    <x v="2"/>
    <x v="1"/>
    <x v="0"/>
  </r>
  <r>
    <n v="17"/>
    <n v="0"/>
    <n v="14"/>
    <n v="7"/>
    <n v="3"/>
    <n v="2"/>
    <n v="37"/>
    <x v="3"/>
    <x v="3"/>
    <x v="1"/>
    <x v="0"/>
  </r>
  <r>
    <n v="722"/>
    <n v="27"/>
    <n v="102"/>
    <n v="44"/>
    <n v="72"/>
    <n v="168"/>
    <n v="30"/>
    <x v="0"/>
    <x v="2"/>
    <x v="0"/>
    <x v="0"/>
  </r>
  <r>
    <n v="162"/>
    <n v="33"/>
    <n v="124"/>
    <n v="40"/>
    <n v="28"/>
    <n v="172"/>
    <n v="48"/>
    <x v="1"/>
    <x v="0"/>
    <x v="0"/>
    <x v="0"/>
  </r>
  <r>
    <n v="450"/>
    <n v="133"/>
    <n v="951"/>
    <n v="173"/>
    <n v="0"/>
    <n v="216"/>
    <n v="29"/>
    <x v="0"/>
    <x v="2"/>
    <x v="0"/>
    <x v="0"/>
  </r>
  <r>
    <n v="70"/>
    <n v="0"/>
    <n v="16"/>
    <n v="0"/>
    <n v="0"/>
    <n v="4"/>
    <n v="61"/>
    <x v="2"/>
    <x v="1"/>
    <x v="1"/>
    <x v="1"/>
  </r>
  <r>
    <n v="352"/>
    <n v="0"/>
    <n v="27"/>
    <n v="10"/>
    <n v="0"/>
    <n v="15"/>
    <n v="52"/>
    <x v="2"/>
    <x v="0"/>
    <x v="0"/>
    <x v="1"/>
  </r>
  <r>
    <n v="492"/>
    <n v="19"/>
    <n v="110"/>
    <n v="16"/>
    <n v="12"/>
    <n v="12"/>
    <n v="58"/>
    <x v="1"/>
    <x v="1"/>
    <x v="1"/>
    <x v="1"/>
  </r>
  <r>
    <n v="120"/>
    <n v="58"/>
    <n v="73"/>
    <n v="65"/>
    <n v="89"/>
    <n v="58"/>
    <n v="61"/>
    <x v="2"/>
    <x v="1"/>
    <x v="0"/>
    <x v="1"/>
  </r>
  <r>
    <n v="534"/>
    <n v="5"/>
    <n v="47"/>
    <n v="0"/>
    <n v="5"/>
    <n v="41"/>
    <n v="55"/>
    <x v="5"/>
    <x v="0"/>
    <x v="1"/>
    <x v="1"/>
  </r>
  <r>
    <n v="236"/>
    <n v="106"/>
    <n v="189"/>
    <n v="23"/>
    <n v="41"/>
    <n v="130"/>
    <n v="45"/>
    <x v="2"/>
    <x v="3"/>
    <x v="0"/>
    <x v="0"/>
  </r>
  <r>
    <n v="231"/>
    <n v="65"/>
    <n v="196"/>
    <n v="38"/>
    <n v="71"/>
    <n v="124"/>
    <n v="50"/>
    <x v="2"/>
    <x v="0"/>
    <x v="0"/>
    <x v="1"/>
  </r>
  <r>
    <n v="220"/>
    <n v="0"/>
    <n v="33"/>
    <n v="3"/>
    <n v="0"/>
    <n v="23"/>
    <n v="49"/>
    <x v="2"/>
    <x v="0"/>
    <x v="1"/>
    <x v="1"/>
  </r>
  <r>
    <n v="796"/>
    <n v="14"/>
    <n v="590"/>
    <n v="38"/>
    <n v="44"/>
    <n v="0"/>
    <n v="46"/>
    <x v="1"/>
    <x v="0"/>
    <x v="0"/>
    <x v="0"/>
  </r>
  <r>
    <n v="0"/>
    <n v="1"/>
    <n v="3"/>
    <n v="10"/>
    <n v="6"/>
    <n v="9"/>
    <n v="36"/>
    <x v="3"/>
    <x v="3"/>
    <x v="1"/>
    <x v="0"/>
  </r>
  <r>
    <n v="53"/>
    <n v="1"/>
    <n v="34"/>
    <n v="2"/>
    <n v="0"/>
    <n v="16"/>
    <n v="54"/>
    <x v="2"/>
    <x v="0"/>
    <x v="1"/>
    <x v="1"/>
  </r>
  <r>
    <n v="15"/>
    <n v="0"/>
    <n v="8"/>
    <n v="4"/>
    <n v="2"/>
    <n v="20"/>
    <n v="41"/>
    <x v="5"/>
    <x v="3"/>
    <x v="1"/>
    <x v="1"/>
  </r>
  <r>
    <n v="17"/>
    <n v="1"/>
    <n v="12"/>
    <n v="3"/>
    <n v="1"/>
    <n v="4"/>
    <n v="48"/>
    <x v="3"/>
    <x v="0"/>
    <x v="1"/>
    <x v="1"/>
  </r>
  <r>
    <n v="962"/>
    <n v="61"/>
    <n v="921"/>
    <n v="52"/>
    <n v="61"/>
    <n v="20"/>
    <n v="20"/>
    <x v="0"/>
    <x v="4"/>
    <x v="0"/>
    <x v="0"/>
  </r>
  <r>
    <n v="738"/>
    <n v="0"/>
    <n v="232"/>
    <n v="13"/>
    <n v="20"/>
    <n v="50"/>
    <n v="37"/>
    <x v="1"/>
    <x v="3"/>
    <x v="0"/>
    <x v="1"/>
  </r>
  <r>
    <n v="399"/>
    <n v="28"/>
    <n v="756"/>
    <n v="36"/>
    <n v="40"/>
    <n v="126"/>
    <n v="51"/>
    <x v="2"/>
    <x v="0"/>
    <x v="0"/>
    <x v="0"/>
  </r>
  <r>
    <n v="614"/>
    <n v="16"/>
    <n v="132"/>
    <n v="43"/>
    <n v="33"/>
    <n v="33"/>
    <n v="39"/>
    <x v="0"/>
    <x v="3"/>
    <x v="0"/>
    <x v="1"/>
  </r>
  <r>
    <n v="32"/>
    <n v="34"/>
    <n v="41"/>
    <n v="73"/>
    <n v="16"/>
    <n v="116"/>
    <n v="25"/>
    <x v="1"/>
    <x v="4"/>
    <x v="1"/>
    <x v="0"/>
  </r>
  <r>
    <n v="598"/>
    <n v="16"/>
    <n v="141"/>
    <n v="32"/>
    <n v="41"/>
    <n v="49"/>
    <n v="36"/>
    <x v="2"/>
    <x v="3"/>
    <x v="0"/>
    <x v="1"/>
  </r>
  <r>
    <n v="2"/>
    <n v="1"/>
    <n v="18"/>
    <n v="20"/>
    <n v="11"/>
    <n v="16"/>
    <n v="37"/>
    <x v="2"/>
    <x v="3"/>
    <x v="1"/>
    <x v="0"/>
  </r>
  <r>
    <n v="6"/>
    <n v="1"/>
    <n v="10"/>
    <n v="0"/>
    <n v="1"/>
    <n v="4"/>
    <n v="32"/>
    <x v="1"/>
    <x v="2"/>
    <x v="1"/>
    <x v="0"/>
  </r>
  <r>
    <n v="73"/>
    <n v="3"/>
    <n v="90"/>
    <n v="12"/>
    <n v="1"/>
    <n v="32"/>
    <n v="39"/>
    <x v="2"/>
    <x v="3"/>
    <x v="1"/>
    <x v="1"/>
  </r>
  <r>
    <n v="42"/>
    <n v="16"/>
    <n v="29"/>
    <n v="12"/>
    <n v="20"/>
    <n v="8"/>
    <n v="48"/>
    <x v="2"/>
    <x v="0"/>
    <x v="0"/>
    <x v="0"/>
  </r>
  <r>
    <n v="295"/>
    <n v="21"/>
    <n v="78"/>
    <n v="39"/>
    <n v="13"/>
    <n v="13"/>
    <n v="61"/>
    <x v="2"/>
    <x v="1"/>
    <x v="0"/>
    <x v="1"/>
  </r>
  <r>
    <n v="346"/>
    <n v="17"/>
    <n v="48"/>
    <n v="23"/>
    <n v="13"/>
    <n v="13"/>
    <n v="45"/>
    <x v="2"/>
    <x v="3"/>
    <x v="0"/>
    <x v="1"/>
  </r>
  <r>
    <n v="233"/>
    <n v="20"/>
    <n v="57"/>
    <n v="8"/>
    <n v="20"/>
    <n v="91"/>
    <n v="40"/>
    <x v="1"/>
    <x v="3"/>
    <x v="0"/>
    <x v="1"/>
  </r>
  <r>
    <n v="5"/>
    <n v="7"/>
    <n v="24"/>
    <n v="19"/>
    <n v="14"/>
    <n v="20"/>
    <n v="26"/>
    <x v="5"/>
    <x v="2"/>
    <x v="1"/>
    <x v="0"/>
  </r>
  <r>
    <n v="888"/>
    <n v="0"/>
    <n v="57"/>
    <n v="0"/>
    <n v="0"/>
    <n v="76"/>
    <n v="60"/>
    <x v="1"/>
    <x v="1"/>
    <x v="0"/>
    <x v="1"/>
  </r>
  <r>
    <n v="997"/>
    <n v="26"/>
    <n v="269"/>
    <n v="34"/>
    <n v="13"/>
    <n v="42"/>
    <n v="64"/>
    <x v="1"/>
    <x v="1"/>
    <x v="0"/>
    <x v="0"/>
  </r>
  <r>
    <n v="212"/>
    <n v="6"/>
    <n v="69"/>
    <n v="4"/>
    <n v="12"/>
    <n v="3"/>
    <n v="55"/>
    <x v="0"/>
    <x v="0"/>
    <x v="0"/>
    <x v="1"/>
  </r>
  <r>
    <n v="8"/>
    <n v="1"/>
    <n v="7"/>
    <n v="2"/>
    <n v="0"/>
    <n v="0"/>
    <n v="35"/>
    <x v="0"/>
    <x v="2"/>
    <x v="1"/>
    <x v="1"/>
  </r>
  <r>
    <n v="42"/>
    <n v="11"/>
    <n v="57"/>
    <n v="10"/>
    <n v="28"/>
    <n v="14"/>
    <n v="36"/>
    <x v="1"/>
    <x v="3"/>
    <x v="0"/>
    <x v="1"/>
  </r>
  <r>
    <n v="536"/>
    <n v="11"/>
    <n v="387"/>
    <n v="149"/>
    <n v="91"/>
    <n v="57"/>
    <n v="58"/>
    <x v="0"/>
    <x v="1"/>
    <x v="0"/>
    <x v="0"/>
  </r>
  <r>
    <n v="5"/>
    <n v="0"/>
    <n v="3"/>
    <n v="0"/>
    <n v="0"/>
    <n v="5"/>
    <n v="55"/>
    <x v="0"/>
    <x v="0"/>
    <x v="1"/>
    <x v="1"/>
  </r>
  <r>
    <n v="1349"/>
    <n v="16"/>
    <n v="249"/>
    <n v="43"/>
    <n v="16"/>
    <n v="33"/>
    <n v="67"/>
    <x v="2"/>
    <x v="5"/>
    <x v="0"/>
    <x v="0"/>
  </r>
  <r>
    <n v="53"/>
    <n v="3"/>
    <n v="49"/>
    <n v="7"/>
    <n v="4"/>
    <n v="5"/>
    <n v="30"/>
    <x v="2"/>
    <x v="2"/>
    <x v="1"/>
    <x v="0"/>
  </r>
  <r>
    <n v="1001"/>
    <n v="12"/>
    <n v="240"/>
    <n v="16"/>
    <n v="12"/>
    <n v="12"/>
    <n v="38"/>
    <x v="3"/>
    <x v="3"/>
    <x v="0"/>
    <x v="0"/>
  </r>
  <r>
    <n v="20"/>
    <n v="2"/>
    <n v="1582"/>
    <n v="1"/>
    <n v="2"/>
    <n v="1"/>
    <n v="41"/>
    <x v="2"/>
    <x v="3"/>
    <x v="0"/>
    <x v="1"/>
  </r>
  <r>
    <n v="18"/>
    <n v="1"/>
    <n v="32"/>
    <n v="6"/>
    <n v="3"/>
    <n v="28"/>
    <n v="47"/>
    <x v="1"/>
    <x v="0"/>
    <x v="1"/>
    <x v="1"/>
  </r>
  <r>
    <n v="125"/>
    <n v="16"/>
    <n v="98"/>
    <n v="134"/>
    <n v="21"/>
    <n v="27"/>
    <n v="60"/>
    <x v="3"/>
    <x v="1"/>
    <x v="0"/>
    <x v="0"/>
  </r>
  <r>
    <n v="212"/>
    <n v="5"/>
    <n v="33"/>
    <n v="7"/>
    <n v="0"/>
    <n v="2"/>
    <n v="54"/>
    <x v="3"/>
    <x v="0"/>
    <x v="0"/>
    <x v="0"/>
  </r>
  <r>
    <n v="277"/>
    <n v="162"/>
    <n v="305"/>
    <n v="173"/>
    <n v="76"/>
    <n v="124"/>
    <n v="25"/>
    <x v="0"/>
    <x v="4"/>
    <x v="0"/>
    <x v="0"/>
  </r>
  <r>
    <n v="15"/>
    <n v="10"/>
    <n v="19"/>
    <n v="8"/>
    <n v="17"/>
    <n v="20"/>
    <n v="57"/>
    <x v="1"/>
    <x v="1"/>
    <x v="1"/>
    <x v="1"/>
  </r>
  <r>
    <n v="7"/>
    <n v="3"/>
    <n v="10"/>
    <n v="8"/>
    <n v="1"/>
    <n v="7"/>
    <n v="49"/>
    <x v="1"/>
    <x v="0"/>
    <x v="1"/>
    <x v="1"/>
  </r>
  <r>
    <n v="12"/>
    <n v="4"/>
    <n v="6"/>
    <n v="11"/>
    <n v="8"/>
    <n v="16"/>
    <n v="31"/>
    <x v="2"/>
    <x v="2"/>
    <x v="1"/>
    <x v="0"/>
  </r>
  <r>
    <n v="85"/>
    <n v="7"/>
    <n v="24"/>
    <n v="2"/>
    <n v="3"/>
    <n v="27"/>
    <n v="44"/>
    <x v="2"/>
    <x v="3"/>
    <x v="1"/>
    <x v="0"/>
  </r>
  <r>
    <n v="81"/>
    <n v="0"/>
    <n v="6"/>
    <n v="0"/>
    <n v="0"/>
    <n v="6"/>
    <n v="55"/>
    <x v="1"/>
    <x v="0"/>
    <x v="1"/>
    <x v="1"/>
  </r>
  <r>
    <n v="59"/>
    <n v="0"/>
    <n v="12"/>
    <n v="0"/>
    <n v="0"/>
    <n v="48"/>
    <n v="47"/>
    <x v="0"/>
    <x v="0"/>
    <x v="0"/>
    <x v="1"/>
  </r>
  <r>
    <n v="1149"/>
    <n v="71"/>
    <n v="449"/>
    <n v="69"/>
    <n v="71"/>
    <n v="26"/>
    <n v="37"/>
    <x v="2"/>
    <x v="3"/>
    <x v="0"/>
    <x v="1"/>
  </r>
  <r>
    <n v="847"/>
    <n v="66"/>
    <n v="119"/>
    <n v="86"/>
    <n v="89"/>
    <n v="111"/>
    <n v="64"/>
    <x v="2"/>
    <x v="1"/>
    <x v="0"/>
    <x v="0"/>
  </r>
  <r>
    <n v="29"/>
    <n v="0"/>
    <n v="14"/>
    <n v="0"/>
    <n v="0"/>
    <n v="2"/>
    <n v="44"/>
    <x v="2"/>
    <x v="3"/>
    <x v="1"/>
    <x v="1"/>
  </r>
  <r>
    <n v="2"/>
    <n v="0"/>
    <n v="5"/>
    <n v="2"/>
    <n v="0"/>
    <n v="1"/>
    <n v="55"/>
    <x v="1"/>
    <x v="0"/>
    <x v="1"/>
    <x v="1"/>
  </r>
  <r>
    <n v="207"/>
    <n v="26"/>
    <n v="447"/>
    <n v="75"/>
    <n v="0"/>
    <n v="223"/>
    <n v="62"/>
    <x v="2"/>
    <x v="1"/>
    <x v="0"/>
    <x v="0"/>
  </r>
  <r>
    <n v="152"/>
    <n v="3"/>
    <n v="22"/>
    <n v="2"/>
    <n v="5"/>
    <n v="7"/>
    <n v="38"/>
    <x v="2"/>
    <x v="3"/>
    <x v="0"/>
    <x v="1"/>
  </r>
  <r>
    <n v="12"/>
    <n v="11"/>
    <n v="10"/>
    <n v="3"/>
    <n v="12"/>
    <n v="9"/>
    <n v="26"/>
    <x v="2"/>
    <x v="2"/>
    <x v="1"/>
    <x v="0"/>
  </r>
  <r>
    <n v="620"/>
    <n v="26"/>
    <n v="195"/>
    <n v="34"/>
    <n v="17"/>
    <n v="141"/>
    <n v="67"/>
    <x v="2"/>
    <x v="5"/>
    <x v="0"/>
    <x v="0"/>
  </r>
  <r>
    <n v="47"/>
    <n v="1"/>
    <n v="6"/>
    <n v="0"/>
    <n v="0"/>
    <n v="12"/>
    <n v="30"/>
    <x v="2"/>
    <x v="2"/>
    <x v="1"/>
    <x v="0"/>
  </r>
  <r>
    <n v="1"/>
    <n v="9"/>
    <n v="7"/>
    <n v="2"/>
    <n v="14"/>
    <n v="10"/>
    <n v="53"/>
    <x v="2"/>
    <x v="0"/>
    <x v="0"/>
    <x v="0"/>
  </r>
  <r>
    <n v="10"/>
    <n v="1"/>
    <n v="18"/>
    <n v="10"/>
    <n v="4"/>
    <n v="7"/>
    <n v="29"/>
    <x v="2"/>
    <x v="2"/>
    <x v="1"/>
    <x v="0"/>
  </r>
  <r>
    <n v="35"/>
    <n v="0"/>
    <n v="2"/>
    <n v="0"/>
    <n v="0"/>
    <n v="2"/>
    <n v="44"/>
    <x v="0"/>
    <x v="3"/>
    <x v="0"/>
    <x v="1"/>
  </r>
  <r>
    <n v="356"/>
    <n v="0"/>
    <n v="107"/>
    <n v="19"/>
    <n v="9"/>
    <n v="117"/>
    <n v="47"/>
    <x v="2"/>
    <x v="0"/>
    <x v="0"/>
    <x v="1"/>
  </r>
  <r>
    <n v="783"/>
    <n v="30"/>
    <n v="537"/>
    <n v="140"/>
    <n v="76"/>
    <n v="15"/>
    <n v="37"/>
    <x v="2"/>
    <x v="3"/>
    <x v="0"/>
    <x v="0"/>
  </r>
  <r>
    <n v="42"/>
    <n v="1"/>
    <n v="18"/>
    <n v="3"/>
    <n v="0"/>
    <n v="4"/>
    <n v="49"/>
    <x v="2"/>
    <x v="0"/>
    <x v="1"/>
    <x v="1"/>
  </r>
  <r>
    <n v="1"/>
    <n v="4"/>
    <n v="10"/>
    <n v="29"/>
    <n v="0"/>
    <n v="36"/>
    <n v="34"/>
    <x v="1"/>
    <x v="2"/>
    <x v="1"/>
    <x v="0"/>
  </r>
  <r>
    <n v="466"/>
    <n v="22"/>
    <n v="432"/>
    <n v="147"/>
    <n v="113"/>
    <n v="102"/>
    <n v="24"/>
    <x v="1"/>
    <x v="4"/>
    <x v="0"/>
    <x v="0"/>
  </r>
  <r>
    <n v="15"/>
    <n v="6"/>
    <n v="8"/>
    <n v="7"/>
    <n v="4"/>
    <n v="25"/>
    <n v="44"/>
    <x v="3"/>
    <x v="3"/>
    <x v="1"/>
    <x v="0"/>
  </r>
  <r>
    <n v="23"/>
    <n v="3"/>
    <n v="21"/>
    <n v="3"/>
    <n v="19"/>
    <n v="22"/>
    <n v="25"/>
    <x v="2"/>
    <x v="4"/>
    <x v="1"/>
    <x v="0"/>
  </r>
  <r>
    <n v="235"/>
    <n v="6"/>
    <n v="45"/>
    <n v="8"/>
    <n v="9"/>
    <n v="12"/>
    <n v="40"/>
    <x v="2"/>
    <x v="3"/>
    <x v="1"/>
    <x v="1"/>
  </r>
  <r>
    <n v="10"/>
    <n v="0"/>
    <n v="10"/>
    <n v="3"/>
    <n v="1"/>
    <n v="7"/>
    <n v="36"/>
    <x v="2"/>
    <x v="3"/>
    <x v="1"/>
    <x v="1"/>
  </r>
  <r>
    <n v="656"/>
    <n v="16"/>
    <n v="106"/>
    <n v="32"/>
    <n v="16"/>
    <n v="8"/>
    <n v="34"/>
    <x v="2"/>
    <x v="2"/>
    <x v="0"/>
    <x v="0"/>
  </r>
  <r>
    <n v="519"/>
    <n v="17"/>
    <n v="813"/>
    <n v="27"/>
    <n v="173"/>
    <n v="51"/>
    <n v="59"/>
    <x v="2"/>
    <x v="1"/>
    <x v="0"/>
    <x v="0"/>
  </r>
  <r>
    <n v="344"/>
    <n v="189"/>
    <n v="482"/>
    <n v="50"/>
    <n v="33"/>
    <n v="172"/>
    <n v="59"/>
    <x v="2"/>
    <x v="1"/>
    <x v="0"/>
    <x v="0"/>
  </r>
  <r>
    <n v="96"/>
    <n v="1"/>
    <n v="79"/>
    <n v="7"/>
    <n v="1"/>
    <n v="79"/>
    <n v="41"/>
    <x v="0"/>
    <x v="3"/>
    <x v="1"/>
    <x v="1"/>
  </r>
  <r>
    <n v="448"/>
    <n v="4"/>
    <n v="34"/>
    <n v="6"/>
    <n v="4"/>
    <n v="39"/>
    <n v="62"/>
    <x v="3"/>
    <x v="1"/>
    <x v="0"/>
    <x v="1"/>
  </r>
  <r>
    <n v="265"/>
    <n v="138"/>
    <n v="553"/>
    <n v="224"/>
    <n v="23"/>
    <n v="92"/>
    <n v="45"/>
    <x v="0"/>
    <x v="3"/>
    <x v="0"/>
    <x v="0"/>
  </r>
  <r>
    <n v="587"/>
    <n v="43"/>
    <n v="337"/>
    <n v="42"/>
    <n v="87"/>
    <n v="54"/>
    <n v="35"/>
    <x v="3"/>
    <x v="2"/>
    <x v="0"/>
    <x v="1"/>
  </r>
  <r>
    <n v="763"/>
    <n v="29"/>
    <n v="138"/>
    <n v="76"/>
    <n v="176"/>
    <n v="58"/>
    <n v="35"/>
    <x v="1"/>
    <x v="2"/>
    <x v="0"/>
    <x v="0"/>
  </r>
  <r>
    <n v="22"/>
    <n v="0"/>
    <n v="13"/>
    <n v="0"/>
    <n v="0"/>
    <n v="3"/>
    <n v="48"/>
    <x v="0"/>
    <x v="0"/>
    <x v="1"/>
    <x v="1"/>
  </r>
  <r>
    <n v="6"/>
    <n v="4"/>
    <n v="1"/>
    <n v="7"/>
    <n v="2"/>
    <n v="15"/>
    <n v="28"/>
    <x v="0"/>
    <x v="2"/>
    <x v="0"/>
    <x v="0"/>
  </r>
  <r>
    <n v="7"/>
    <n v="6"/>
    <n v="13"/>
    <n v="7"/>
    <n v="6"/>
    <n v="14"/>
    <n v="25"/>
    <x v="1"/>
    <x v="4"/>
    <x v="1"/>
    <x v="0"/>
  </r>
  <r>
    <n v="81"/>
    <n v="18"/>
    <n v="113"/>
    <n v="47"/>
    <n v="13"/>
    <n v="21"/>
    <n v="50"/>
    <x v="3"/>
    <x v="0"/>
    <x v="1"/>
    <x v="1"/>
  </r>
  <r>
    <n v="54"/>
    <n v="0"/>
    <n v="7"/>
    <n v="0"/>
    <n v="0"/>
    <n v="4"/>
    <n v="48"/>
    <x v="2"/>
    <x v="0"/>
    <x v="0"/>
    <x v="1"/>
  </r>
  <r>
    <n v="1170"/>
    <n v="48"/>
    <n v="320"/>
    <n v="42"/>
    <n v="32"/>
    <n v="192"/>
    <n v="58"/>
    <x v="3"/>
    <x v="1"/>
    <x v="0"/>
    <x v="1"/>
  </r>
  <r>
    <n v="72"/>
    <n v="24"/>
    <n v="68"/>
    <n v="65"/>
    <n v="4"/>
    <n v="8"/>
    <n v="57"/>
    <x v="1"/>
    <x v="1"/>
    <x v="0"/>
    <x v="1"/>
  </r>
  <r>
    <n v="613"/>
    <n v="22"/>
    <n v="319"/>
    <n v="33"/>
    <n v="102"/>
    <n v="12"/>
    <n v="60"/>
    <x v="1"/>
    <x v="1"/>
    <x v="0"/>
    <x v="0"/>
  </r>
  <r>
    <n v="224"/>
    <n v="0"/>
    <n v="30"/>
    <n v="0"/>
    <n v="0"/>
    <n v="10"/>
    <n v="44"/>
    <x v="2"/>
    <x v="3"/>
    <x v="1"/>
    <x v="1"/>
  </r>
  <r>
    <n v="410"/>
    <n v="0"/>
    <n v="59"/>
    <n v="19"/>
    <n v="9"/>
    <n v="44"/>
    <n v="39"/>
    <x v="1"/>
    <x v="3"/>
    <x v="1"/>
    <x v="1"/>
  </r>
  <r>
    <n v="239"/>
    <n v="10"/>
    <n v="554"/>
    <n v="254"/>
    <n v="87"/>
    <n v="54"/>
    <n v="28"/>
    <x v="2"/>
    <x v="2"/>
    <x v="0"/>
    <x v="0"/>
  </r>
  <r>
    <n v="171"/>
    <n v="7"/>
    <n v="171"/>
    <n v="25"/>
    <n v="19"/>
    <n v="89"/>
    <n v="37"/>
    <x v="2"/>
    <x v="3"/>
    <x v="1"/>
    <x v="0"/>
  </r>
  <r>
    <n v="12"/>
    <n v="0"/>
    <n v="4"/>
    <n v="0"/>
    <n v="0"/>
    <n v="1"/>
    <n v="36"/>
    <x v="0"/>
    <x v="3"/>
    <x v="1"/>
    <x v="1"/>
  </r>
  <r>
    <n v="1076"/>
    <n v="16"/>
    <n v="417"/>
    <n v="42"/>
    <n v="48"/>
    <n v="16"/>
    <n v="65"/>
    <x v="2"/>
    <x v="1"/>
    <x v="0"/>
    <x v="0"/>
  </r>
  <r>
    <n v="182"/>
    <n v="4"/>
    <n v="33"/>
    <n v="0"/>
    <n v="0"/>
    <n v="66"/>
    <n v="59"/>
    <x v="4"/>
    <x v="1"/>
    <x v="0"/>
    <x v="1"/>
  </r>
  <r>
    <n v="824"/>
    <n v="32"/>
    <n v="162"/>
    <n v="42"/>
    <n v="32"/>
    <n v="43"/>
    <n v="32"/>
    <x v="1"/>
    <x v="2"/>
    <x v="1"/>
    <x v="0"/>
  </r>
  <r>
    <n v="30"/>
    <n v="11"/>
    <n v="25"/>
    <n v="29"/>
    <n v="1"/>
    <n v="18"/>
    <n v="26"/>
    <x v="1"/>
    <x v="2"/>
    <x v="1"/>
    <x v="0"/>
  </r>
  <r>
    <n v="377"/>
    <n v="10"/>
    <n v="540"/>
    <n v="80"/>
    <n v="30"/>
    <n v="10"/>
    <n v="44"/>
    <x v="2"/>
    <x v="3"/>
    <x v="0"/>
    <x v="0"/>
  </r>
  <r>
    <n v="520"/>
    <n v="7"/>
    <n v="154"/>
    <n v="19"/>
    <n v="0"/>
    <n v="14"/>
    <n v="44"/>
    <x v="1"/>
    <x v="3"/>
    <x v="0"/>
    <x v="1"/>
  </r>
  <r>
    <n v="155"/>
    <n v="1"/>
    <n v="25"/>
    <n v="0"/>
    <n v="1"/>
    <n v="3"/>
    <n v="33"/>
    <x v="2"/>
    <x v="2"/>
    <x v="1"/>
    <x v="0"/>
  </r>
  <r>
    <n v="897"/>
    <n v="23"/>
    <n v="207"/>
    <n v="15"/>
    <n v="11"/>
    <n v="92"/>
    <n v="50"/>
    <x v="3"/>
    <x v="0"/>
    <x v="0"/>
    <x v="1"/>
  </r>
  <r>
    <n v="131"/>
    <n v="0"/>
    <n v="16"/>
    <n v="2"/>
    <n v="1"/>
    <n v="39"/>
    <n v="35"/>
    <x v="1"/>
    <x v="2"/>
    <x v="1"/>
    <x v="0"/>
  </r>
  <r>
    <n v="297"/>
    <n v="7"/>
    <n v="79"/>
    <n v="0"/>
    <n v="11"/>
    <n v="182"/>
    <n v="36"/>
    <x v="1"/>
    <x v="3"/>
    <x v="0"/>
    <x v="1"/>
  </r>
  <r>
    <n v="787"/>
    <n v="20"/>
    <n v="204"/>
    <n v="0"/>
    <n v="0"/>
    <n v="92"/>
    <n v="60"/>
    <x v="3"/>
    <x v="1"/>
    <x v="0"/>
    <x v="1"/>
  </r>
  <r>
    <n v="792"/>
    <n v="86"/>
    <n v="740"/>
    <n v="67"/>
    <n v="51"/>
    <n v="17"/>
    <n v="40"/>
    <x v="2"/>
    <x v="3"/>
    <x v="0"/>
    <x v="0"/>
  </r>
  <r>
    <n v="4"/>
    <n v="1"/>
    <n v="9"/>
    <n v="3"/>
    <n v="0"/>
    <n v="0"/>
    <n v="28"/>
    <x v="1"/>
    <x v="2"/>
    <x v="1"/>
    <x v="0"/>
  </r>
  <r>
    <n v="231"/>
    <n v="7"/>
    <n v="137"/>
    <n v="4"/>
    <n v="15"/>
    <n v="39"/>
    <n v="47"/>
    <x v="0"/>
    <x v="0"/>
    <x v="1"/>
    <x v="1"/>
  </r>
  <r>
    <n v="983"/>
    <n v="76"/>
    <n v="184"/>
    <n v="180"/>
    <n v="138"/>
    <n v="27"/>
    <n v="51"/>
    <x v="3"/>
    <x v="0"/>
    <x v="0"/>
    <x v="1"/>
  </r>
  <r>
    <n v="3"/>
    <n v="1"/>
    <n v="8"/>
    <n v="4"/>
    <n v="3"/>
    <n v="3"/>
    <n v="42"/>
    <x v="1"/>
    <x v="3"/>
    <x v="1"/>
    <x v="0"/>
  </r>
  <r>
    <n v="0"/>
    <n v="4"/>
    <n v="5"/>
    <n v="6"/>
    <n v="0"/>
    <n v="4"/>
    <n v="63"/>
    <x v="0"/>
    <x v="1"/>
    <x v="0"/>
    <x v="0"/>
  </r>
  <r>
    <n v="562"/>
    <n v="21"/>
    <n v="464"/>
    <n v="28"/>
    <n v="10"/>
    <n v="32"/>
    <n v="48"/>
    <x v="2"/>
    <x v="0"/>
    <x v="0"/>
    <x v="1"/>
  </r>
  <r>
    <n v="5"/>
    <n v="9"/>
    <n v="20"/>
    <n v="6"/>
    <n v="8"/>
    <n v="21"/>
    <n v="38"/>
    <x v="2"/>
    <x v="3"/>
    <x v="1"/>
    <x v="0"/>
  </r>
  <r>
    <n v="18"/>
    <n v="0"/>
    <n v="4"/>
    <n v="0"/>
    <n v="0"/>
    <n v="1"/>
    <n v="31"/>
    <x v="1"/>
    <x v="2"/>
    <x v="1"/>
    <x v="0"/>
  </r>
  <r>
    <n v="415"/>
    <n v="5"/>
    <n v="124"/>
    <n v="15"/>
    <n v="35"/>
    <n v="11"/>
    <n v="55"/>
    <x v="0"/>
    <x v="0"/>
    <x v="0"/>
    <x v="1"/>
  </r>
  <r>
    <n v="5"/>
    <n v="3"/>
    <n v="10"/>
    <n v="12"/>
    <n v="7"/>
    <n v="20"/>
    <n v="40"/>
    <x v="0"/>
    <x v="3"/>
    <x v="1"/>
    <x v="0"/>
  </r>
  <r>
    <n v="8"/>
    <n v="0"/>
    <n v="5"/>
    <n v="7"/>
    <n v="0"/>
    <n v="2"/>
    <n v="44"/>
    <x v="0"/>
    <x v="3"/>
    <x v="0"/>
    <x v="1"/>
  </r>
  <r>
    <n v="901"/>
    <n v="61"/>
    <n v="757"/>
    <n v="186"/>
    <n v="163"/>
    <n v="20"/>
    <n v="45"/>
    <x v="4"/>
    <x v="3"/>
    <x v="0"/>
    <x v="0"/>
  </r>
  <r>
    <n v="382"/>
    <n v="114"/>
    <n v="276"/>
    <n v="75"/>
    <n v="124"/>
    <n v="38"/>
    <n v="54"/>
    <x v="1"/>
    <x v="0"/>
    <x v="0"/>
    <x v="1"/>
  </r>
  <r>
    <n v="14"/>
    <n v="1"/>
    <n v="7"/>
    <n v="2"/>
    <n v="1"/>
    <n v="1"/>
    <n v="42"/>
    <x v="0"/>
    <x v="3"/>
    <x v="1"/>
    <x v="0"/>
  </r>
  <r>
    <n v="559"/>
    <n v="153"/>
    <n v="503"/>
    <n v="218"/>
    <n v="13"/>
    <n v="181"/>
    <n v="23"/>
    <x v="2"/>
    <x v="4"/>
    <x v="0"/>
    <x v="0"/>
  </r>
  <r>
    <n v="789"/>
    <n v="0"/>
    <n v="133"/>
    <n v="0"/>
    <n v="28"/>
    <n v="152"/>
    <n v="54"/>
    <x v="2"/>
    <x v="0"/>
    <x v="0"/>
    <x v="1"/>
  </r>
  <r>
    <n v="11"/>
    <n v="0"/>
    <n v="5"/>
    <n v="0"/>
    <n v="0"/>
    <n v="1"/>
    <n v="50"/>
    <x v="2"/>
    <x v="0"/>
    <x v="1"/>
    <x v="1"/>
  </r>
  <r>
    <n v="1218"/>
    <n v="16"/>
    <n v="272"/>
    <n v="104"/>
    <n v="0"/>
    <n v="80"/>
    <n v="41"/>
    <x v="2"/>
    <x v="3"/>
    <x v="1"/>
    <x v="0"/>
  </r>
  <r>
    <n v="925"/>
    <n v="64"/>
    <n v="179"/>
    <n v="133"/>
    <n v="12"/>
    <n v="77"/>
    <n v="60"/>
    <x v="2"/>
    <x v="1"/>
    <x v="0"/>
    <x v="1"/>
  </r>
  <r>
    <n v="864"/>
    <n v="134"/>
    <n v="768"/>
    <n v="150"/>
    <n v="38"/>
    <n v="172"/>
    <n v="24"/>
    <x v="2"/>
    <x v="4"/>
    <x v="0"/>
    <x v="0"/>
  </r>
  <r>
    <n v="960"/>
    <n v="28"/>
    <n v="183"/>
    <n v="220"/>
    <n v="70"/>
    <n v="70"/>
    <n v="43"/>
    <x v="1"/>
    <x v="3"/>
    <x v="0"/>
    <x v="1"/>
  </r>
  <r>
    <n v="16"/>
    <n v="3"/>
    <n v="25"/>
    <n v="6"/>
    <n v="1"/>
    <n v="13"/>
    <n v="38"/>
    <x v="0"/>
    <x v="3"/>
    <x v="1"/>
    <x v="0"/>
  </r>
  <r>
    <n v="3"/>
    <n v="3"/>
    <n v="7"/>
    <n v="0"/>
    <n v="2"/>
    <n v="11"/>
    <n v="28"/>
    <x v="0"/>
    <x v="2"/>
    <x v="1"/>
    <x v="0"/>
  </r>
  <r>
    <n v="168"/>
    <n v="148"/>
    <n v="444"/>
    <n v="32"/>
    <n v="172"/>
    <n v="148"/>
    <n v="39"/>
    <x v="3"/>
    <x v="3"/>
    <x v="0"/>
    <x v="0"/>
  </r>
  <r>
    <n v="45"/>
    <n v="47"/>
    <n v="52"/>
    <n v="21"/>
    <n v="20"/>
    <n v="25"/>
    <n v="54"/>
    <x v="1"/>
    <x v="0"/>
    <x v="0"/>
    <x v="0"/>
  </r>
  <r>
    <n v="650"/>
    <n v="28"/>
    <n v="353"/>
    <n v="45"/>
    <n v="42"/>
    <n v="30"/>
    <n v="45"/>
    <x v="1"/>
    <x v="3"/>
    <x v="1"/>
    <x v="1"/>
  </r>
  <r>
    <n v="24"/>
    <n v="0"/>
    <n v="8"/>
    <n v="0"/>
    <n v="0"/>
    <n v="1"/>
    <n v="38"/>
    <x v="0"/>
    <x v="3"/>
    <x v="1"/>
    <x v="0"/>
  </r>
  <r>
    <n v="918"/>
    <n v="21"/>
    <n v="118"/>
    <n v="13"/>
    <n v="10"/>
    <n v="21"/>
    <n v="51"/>
    <x v="1"/>
    <x v="0"/>
    <x v="0"/>
    <x v="1"/>
  </r>
  <r>
    <n v="138"/>
    <n v="33"/>
    <n v="87"/>
    <n v="28"/>
    <n v="24"/>
    <n v="12"/>
    <n v="48"/>
    <x v="0"/>
    <x v="0"/>
    <x v="0"/>
    <x v="1"/>
  </r>
  <r>
    <n v="12"/>
    <n v="4"/>
    <n v="2"/>
    <n v="10"/>
    <n v="6"/>
    <n v="10"/>
    <n v="49"/>
    <x v="0"/>
    <x v="0"/>
    <x v="1"/>
    <x v="1"/>
  </r>
  <r>
    <n v="11"/>
    <n v="0"/>
    <n v="4"/>
    <n v="0"/>
    <n v="0"/>
    <n v="2"/>
    <n v="56"/>
    <x v="0"/>
    <x v="1"/>
    <x v="1"/>
    <x v="1"/>
  </r>
  <r>
    <n v="1"/>
    <n v="2"/>
    <n v="8"/>
    <n v="4"/>
    <n v="3"/>
    <n v="13"/>
    <n v="33"/>
    <x v="3"/>
    <x v="2"/>
    <x v="1"/>
    <x v="0"/>
  </r>
  <r>
    <n v="554"/>
    <n v="41"/>
    <n v="215"/>
    <n v="11"/>
    <n v="0"/>
    <n v="24"/>
    <n v="45"/>
    <x v="3"/>
    <x v="3"/>
    <x v="0"/>
    <x v="1"/>
  </r>
  <r>
    <n v="167"/>
    <n v="2"/>
    <n v="62"/>
    <n v="24"/>
    <n v="13"/>
    <n v="7"/>
    <n v="44"/>
    <x v="2"/>
    <x v="3"/>
    <x v="1"/>
    <x v="0"/>
  </r>
  <r>
    <n v="9"/>
    <n v="0"/>
    <n v="6"/>
    <n v="4"/>
    <n v="1"/>
    <n v="5"/>
    <n v="34"/>
    <x v="2"/>
    <x v="2"/>
    <x v="1"/>
    <x v="0"/>
  </r>
  <r>
    <n v="177"/>
    <n v="2"/>
    <n v="71"/>
    <n v="3"/>
    <n v="2"/>
    <n v="20"/>
    <n v="61"/>
    <x v="1"/>
    <x v="1"/>
    <x v="1"/>
    <x v="1"/>
  </r>
  <r>
    <n v="38"/>
    <n v="4"/>
    <n v="22"/>
    <n v="4"/>
    <n v="2"/>
    <n v="20"/>
    <n v="47"/>
    <x v="2"/>
    <x v="0"/>
    <x v="1"/>
    <x v="1"/>
  </r>
  <r>
    <n v="483"/>
    <n v="84"/>
    <n v="398"/>
    <n v="205"/>
    <n v="84"/>
    <n v="241"/>
    <n v="51"/>
    <x v="2"/>
    <x v="0"/>
    <x v="0"/>
    <x v="0"/>
  </r>
  <r>
    <n v="77"/>
    <n v="2"/>
    <n v="35"/>
    <n v="0"/>
    <n v="1"/>
    <n v="69"/>
    <n v="42"/>
    <x v="2"/>
    <x v="3"/>
    <x v="1"/>
    <x v="1"/>
  </r>
  <r>
    <n v="182"/>
    <n v="74"/>
    <n v="298"/>
    <n v="162"/>
    <n v="149"/>
    <n v="116"/>
    <n v="43"/>
    <x v="2"/>
    <x v="3"/>
    <x v="0"/>
    <x v="0"/>
  </r>
  <r>
    <n v="10"/>
    <n v="7"/>
    <n v="19"/>
    <n v="8"/>
    <n v="2"/>
    <n v="21"/>
    <n v="43"/>
    <x v="1"/>
    <x v="3"/>
    <x v="1"/>
    <x v="0"/>
  </r>
  <r>
    <n v="778"/>
    <n v="44"/>
    <n v="499"/>
    <n v="95"/>
    <n v="73"/>
    <n v="146"/>
    <n v="59"/>
    <x v="0"/>
    <x v="1"/>
    <x v="0"/>
    <x v="0"/>
  </r>
  <r>
    <n v="16"/>
    <n v="7"/>
    <n v="23"/>
    <n v="0"/>
    <n v="8"/>
    <n v="6"/>
    <n v="31"/>
    <x v="0"/>
    <x v="2"/>
    <x v="1"/>
    <x v="0"/>
  </r>
  <r>
    <n v="167"/>
    <n v="0"/>
    <n v="43"/>
    <n v="6"/>
    <n v="2"/>
    <n v="13"/>
    <n v="39"/>
    <x v="1"/>
    <x v="3"/>
    <x v="0"/>
    <x v="1"/>
  </r>
  <r>
    <n v="13"/>
    <n v="2"/>
    <n v="14"/>
    <n v="8"/>
    <n v="7"/>
    <n v="4"/>
    <n v="54"/>
    <x v="2"/>
    <x v="0"/>
    <x v="1"/>
    <x v="1"/>
  </r>
  <r>
    <n v="33"/>
    <n v="6"/>
    <n v="40"/>
    <n v="3"/>
    <n v="7"/>
    <n v="10"/>
    <n v="50"/>
    <x v="3"/>
    <x v="0"/>
    <x v="1"/>
    <x v="1"/>
  </r>
  <r>
    <n v="625"/>
    <n v="7"/>
    <n v="99"/>
    <n v="10"/>
    <n v="22"/>
    <n v="7"/>
    <n v="50"/>
    <x v="1"/>
    <x v="0"/>
    <x v="0"/>
    <x v="1"/>
  </r>
  <r>
    <n v="216"/>
    <n v="162"/>
    <n v="224"/>
    <n v="101"/>
    <n v="92"/>
    <n v="162"/>
    <n v="57"/>
    <x v="0"/>
    <x v="1"/>
    <x v="0"/>
    <x v="0"/>
  </r>
  <r>
    <n v="68"/>
    <n v="129"/>
    <n v="396"/>
    <n v="188"/>
    <n v="22"/>
    <n v="15"/>
    <n v="33"/>
    <x v="1"/>
    <x v="2"/>
    <x v="0"/>
    <x v="0"/>
  </r>
  <r>
    <n v="196"/>
    <n v="0"/>
    <n v="512"/>
    <n v="33"/>
    <n v="130"/>
    <n v="54"/>
    <n v="27"/>
    <x v="0"/>
    <x v="2"/>
    <x v="0"/>
    <x v="0"/>
  </r>
  <r>
    <n v="635"/>
    <n v="15"/>
    <n v="100"/>
    <n v="20"/>
    <n v="7"/>
    <n v="131"/>
    <n v="45"/>
    <x v="3"/>
    <x v="3"/>
    <x v="0"/>
    <x v="1"/>
  </r>
  <r>
    <n v="4"/>
    <n v="19"/>
    <n v="9"/>
    <n v="28"/>
    <n v="25"/>
    <n v="17"/>
    <n v="32"/>
    <x v="2"/>
    <x v="2"/>
    <x v="1"/>
    <x v="0"/>
  </r>
  <r>
    <n v="297"/>
    <n v="7"/>
    <n v="79"/>
    <n v="0"/>
    <n v="11"/>
    <n v="182"/>
    <n v="36"/>
    <x v="1"/>
    <x v="3"/>
    <x v="0"/>
    <x v="1"/>
  </r>
  <r>
    <n v="84"/>
    <n v="5"/>
    <n v="38"/>
    <n v="150"/>
    <n v="12"/>
    <n v="28"/>
    <n v="66"/>
    <x v="1"/>
    <x v="5"/>
    <x v="0"/>
    <x v="0"/>
  </r>
  <r>
    <n v="204"/>
    <n v="7"/>
    <n v="149"/>
    <n v="20"/>
    <n v="15"/>
    <n v="66"/>
    <n v="40"/>
    <x v="1"/>
    <x v="3"/>
    <x v="0"/>
    <x v="1"/>
  </r>
  <r>
    <n v="26"/>
    <n v="0"/>
    <n v="8"/>
    <n v="0"/>
    <n v="0"/>
    <n v="3"/>
    <n v="39"/>
    <x v="2"/>
    <x v="3"/>
    <x v="1"/>
    <x v="1"/>
  </r>
  <r>
    <n v="15"/>
    <n v="6"/>
    <n v="20"/>
    <n v="4"/>
    <n v="5"/>
    <n v="20"/>
    <n v="39"/>
    <x v="2"/>
    <x v="3"/>
    <x v="1"/>
    <x v="0"/>
  </r>
  <r>
    <n v="304"/>
    <n v="98"/>
    <n v="230"/>
    <n v="150"/>
    <n v="74"/>
    <n v="74"/>
    <n v="61"/>
    <x v="1"/>
    <x v="1"/>
    <x v="0"/>
    <x v="0"/>
  </r>
  <r>
    <n v="285"/>
    <n v="28"/>
    <n v="242"/>
    <n v="55"/>
    <n v="114"/>
    <n v="135"/>
    <n v="57"/>
    <x v="1"/>
    <x v="1"/>
    <x v="1"/>
    <x v="1"/>
  </r>
  <r>
    <n v="395"/>
    <n v="183"/>
    <n v="565"/>
    <n v="166"/>
    <n v="141"/>
    <n v="28"/>
    <n v="48"/>
    <x v="4"/>
    <x v="0"/>
    <x v="0"/>
    <x v="0"/>
  </r>
  <r>
    <n v="248"/>
    <n v="3"/>
    <n v="81"/>
    <n v="4"/>
    <n v="3"/>
    <n v="51"/>
    <n v="64"/>
    <x v="3"/>
    <x v="1"/>
    <x v="0"/>
    <x v="0"/>
  </r>
  <r>
    <n v="20"/>
    <n v="6"/>
    <n v="5"/>
    <n v="0"/>
    <n v="9"/>
    <n v="12"/>
    <n v="29"/>
    <x v="1"/>
    <x v="2"/>
    <x v="0"/>
    <x v="0"/>
  </r>
  <r>
    <n v="39"/>
    <n v="0"/>
    <n v="56"/>
    <n v="20"/>
    <n v="8"/>
    <n v="14"/>
    <n v="44"/>
    <x v="1"/>
    <x v="3"/>
    <x v="1"/>
    <x v="0"/>
  </r>
  <r>
    <n v="777"/>
    <n v="129"/>
    <n v="573"/>
    <n v="216"/>
    <n v="21"/>
    <n v="203"/>
    <n v="32"/>
    <x v="2"/>
    <x v="2"/>
    <x v="0"/>
    <x v="0"/>
  </r>
  <r>
    <n v="8"/>
    <n v="3"/>
    <n v="22"/>
    <n v="21"/>
    <n v="1"/>
    <n v="13"/>
    <n v="43"/>
    <x v="1"/>
    <x v="3"/>
    <x v="1"/>
    <x v="0"/>
  </r>
  <r>
    <n v="9"/>
    <n v="1"/>
    <n v="3"/>
    <n v="0"/>
    <n v="4"/>
    <n v="8"/>
    <n v="48"/>
    <x v="1"/>
    <x v="0"/>
    <x v="1"/>
    <x v="1"/>
  </r>
  <r>
    <n v="1241"/>
    <n v="0"/>
    <n v="80"/>
    <n v="0"/>
    <n v="13"/>
    <n v="40"/>
    <n v="60"/>
    <x v="1"/>
    <x v="1"/>
    <x v="0"/>
    <x v="1"/>
  </r>
  <r>
    <n v="6"/>
    <n v="4"/>
    <n v="7"/>
    <n v="4"/>
    <n v="3"/>
    <n v="8"/>
    <n v="25"/>
    <x v="3"/>
    <x v="4"/>
    <x v="1"/>
    <x v="0"/>
  </r>
  <r>
    <n v="65"/>
    <n v="4"/>
    <n v="16"/>
    <n v="0"/>
    <n v="4"/>
    <n v="11"/>
    <n v="27"/>
    <x v="1"/>
    <x v="2"/>
    <x v="1"/>
    <x v="0"/>
  </r>
  <r>
    <n v="395"/>
    <n v="15"/>
    <n v="263"/>
    <n v="60"/>
    <n v="54"/>
    <n v="38"/>
    <n v="31"/>
    <x v="0"/>
    <x v="2"/>
    <x v="0"/>
    <x v="0"/>
  </r>
  <r>
    <n v="801"/>
    <n v="0"/>
    <n v="80"/>
    <n v="0"/>
    <n v="0"/>
    <n v="35"/>
    <n v="49"/>
    <x v="3"/>
    <x v="0"/>
    <x v="0"/>
    <x v="1"/>
  </r>
  <r>
    <n v="36"/>
    <n v="0"/>
    <n v="12"/>
    <n v="2"/>
    <n v="2"/>
    <n v="10"/>
    <n v="56"/>
    <x v="3"/>
    <x v="1"/>
    <x v="1"/>
    <x v="1"/>
  </r>
  <r>
    <n v="513"/>
    <n v="14"/>
    <n v="154"/>
    <n v="19"/>
    <n v="0"/>
    <n v="28"/>
    <n v="57"/>
    <x v="1"/>
    <x v="1"/>
    <x v="0"/>
    <x v="1"/>
  </r>
  <r>
    <n v="37"/>
    <n v="0"/>
    <n v="46"/>
    <n v="4"/>
    <n v="3"/>
    <n v="0"/>
    <n v="36"/>
    <x v="2"/>
    <x v="3"/>
    <x v="1"/>
    <x v="0"/>
  </r>
  <r>
    <n v="80"/>
    <n v="15"/>
    <n v="93"/>
    <n v="20"/>
    <n v="13"/>
    <n v="52"/>
    <n v="26"/>
    <x v="0"/>
    <x v="2"/>
    <x v="1"/>
    <x v="0"/>
  </r>
  <r>
    <n v="14"/>
    <n v="1"/>
    <n v="21"/>
    <n v="2"/>
    <n v="3"/>
    <n v="25"/>
    <n v="29"/>
    <x v="1"/>
    <x v="2"/>
    <x v="1"/>
    <x v="0"/>
  </r>
  <r>
    <n v="525"/>
    <n v="147"/>
    <n v="112"/>
    <n v="219"/>
    <n v="147"/>
    <n v="63"/>
    <n v="52"/>
    <x v="2"/>
    <x v="0"/>
    <x v="0"/>
    <x v="0"/>
  </r>
  <r>
    <n v="1"/>
    <n v="26"/>
    <n v="25"/>
    <n v="17"/>
    <n v="23"/>
    <n v="15"/>
    <n v="46"/>
    <x v="4"/>
    <x v="0"/>
    <x v="0"/>
    <x v="0"/>
  </r>
  <r>
    <n v="675"/>
    <n v="11"/>
    <n v="400"/>
    <n v="15"/>
    <n v="45"/>
    <n v="11"/>
    <n v="67"/>
    <x v="0"/>
    <x v="5"/>
    <x v="0"/>
    <x v="0"/>
  </r>
  <r>
    <n v="509"/>
    <n v="0"/>
    <n v="27"/>
    <n v="0"/>
    <n v="0"/>
    <n v="10"/>
    <n v="49"/>
    <x v="2"/>
    <x v="0"/>
    <x v="0"/>
    <x v="1"/>
  </r>
  <r>
    <n v="154"/>
    <n v="2"/>
    <n v="46"/>
    <n v="20"/>
    <n v="4"/>
    <n v="15"/>
    <n v="21"/>
    <x v="1"/>
    <x v="4"/>
    <x v="0"/>
    <x v="0"/>
  </r>
  <r>
    <n v="3"/>
    <n v="5"/>
    <n v="14"/>
    <n v="2"/>
    <n v="12"/>
    <n v="17"/>
    <n v="38"/>
    <x v="3"/>
    <x v="3"/>
    <x v="1"/>
    <x v="0"/>
  </r>
  <r>
    <n v="25"/>
    <n v="0"/>
    <n v="8"/>
    <n v="2"/>
    <n v="0"/>
    <n v="2"/>
    <n v="46"/>
    <x v="2"/>
    <x v="0"/>
    <x v="1"/>
    <x v="1"/>
  </r>
  <r>
    <n v="861"/>
    <n v="138"/>
    <n v="461"/>
    <n v="60"/>
    <n v="30"/>
    <n v="61"/>
    <n v="24"/>
    <x v="2"/>
    <x v="4"/>
    <x v="0"/>
    <x v="0"/>
  </r>
  <r>
    <n v="768"/>
    <n v="44"/>
    <n v="561"/>
    <n v="77"/>
    <n v="44"/>
    <n v="14"/>
    <n v="37"/>
    <x v="0"/>
    <x v="3"/>
    <x v="0"/>
    <x v="0"/>
  </r>
  <r>
    <n v="185"/>
    <n v="0"/>
    <n v="28"/>
    <n v="3"/>
    <n v="2"/>
    <n v="17"/>
    <n v="47"/>
    <x v="2"/>
    <x v="0"/>
    <x v="1"/>
    <x v="1"/>
  </r>
  <r>
    <n v="24"/>
    <n v="0"/>
    <n v="7"/>
    <n v="0"/>
    <n v="0"/>
    <n v="1"/>
    <n v="58"/>
    <x v="1"/>
    <x v="1"/>
    <x v="1"/>
    <x v="1"/>
  </r>
  <r>
    <n v="44"/>
    <n v="4"/>
    <n v="21"/>
    <n v="6"/>
    <n v="0"/>
    <n v="27"/>
    <n v="41"/>
    <x v="2"/>
    <x v="3"/>
    <x v="1"/>
    <x v="1"/>
  </r>
  <r>
    <n v="91"/>
    <n v="64"/>
    <n v="128"/>
    <n v="65"/>
    <n v="3"/>
    <n v="50"/>
    <n v="27"/>
    <x v="0"/>
    <x v="2"/>
    <x v="1"/>
    <x v="0"/>
  </r>
  <r>
    <n v="11"/>
    <n v="0"/>
    <n v="7"/>
    <n v="3"/>
    <n v="1"/>
    <n v="6"/>
    <n v="62"/>
    <x v="2"/>
    <x v="1"/>
    <x v="1"/>
    <x v="1"/>
  </r>
  <r>
    <n v="738"/>
    <n v="20"/>
    <n v="172"/>
    <n v="52"/>
    <n v="50"/>
    <n v="20"/>
    <n v="43"/>
    <x v="0"/>
    <x v="3"/>
    <x v="1"/>
    <x v="1"/>
  </r>
  <r>
    <n v="412"/>
    <n v="5"/>
    <n v="119"/>
    <n v="38"/>
    <n v="29"/>
    <n v="77"/>
    <n v="42"/>
    <x v="2"/>
    <x v="3"/>
    <x v="0"/>
    <x v="1"/>
  </r>
  <r>
    <n v="3"/>
    <n v="3"/>
    <n v="7"/>
    <n v="6"/>
    <n v="2"/>
    <n v="9"/>
    <n v="39"/>
    <x v="2"/>
    <x v="3"/>
    <x v="1"/>
    <x v="0"/>
  </r>
  <r>
    <n v="16"/>
    <n v="0"/>
    <n v="3"/>
    <n v="0"/>
    <n v="0"/>
    <n v="1"/>
    <n v="49"/>
    <x v="3"/>
    <x v="0"/>
    <x v="1"/>
    <x v="1"/>
  </r>
  <r>
    <n v="731"/>
    <n v="60"/>
    <n v="353"/>
    <n v="78"/>
    <n v="12"/>
    <n v="73"/>
    <n v="52"/>
    <x v="3"/>
    <x v="0"/>
    <x v="0"/>
    <x v="1"/>
  </r>
  <r>
    <n v="424"/>
    <n v="17"/>
    <n v="118"/>
    <n v="7"/>
    <n v="23"/>
    <n v="41"/>
    <n v="60"/>
    <x v="0"/>
    <x v="1"/>
    <x v="0"/>
    <x v="1"/>
  </r>
  <r>
    <n v="792"/>
    <n v="0"/>
    <n v="275"/>
    <n v="45"/>
    <n v="45"/>
    <n v="126"/>
    <n v="56"/>
    <x v="2"/>
    <x v="1"/>
    <x v="0"/>
    <x v="0"/>
  </r>
  <r>
    <n v="21"/>
    <n v="2"/>
    <n v="28"/>
    <n v="3"/>
    <n v="2"/>
    <n v="9"/>
    <n v="37"/>
    <x v="3"/>
    <x v="3"/>
    <x v="1"/>
    <x v="0"/>
  </r>
  <r>
    <n v="22"/>
    <n v="1"/>
    <n v="11"/>
    <n v="0"/>
    <n v="1"/>
    <n v="2"/>
    <n v="29"/>
    <x v="2"/>
    <x v="2"/>
    <x v="1"/>
    <x v="0"/>
  </r>
  <r>
    <n v="33"/>
    <n v="0"/>
    <n v="5"/>
    <n v="0"/>
    <n v="0"/>
    <n v="0"/>
    <n v="63"/>
    <x v="2"/>
    <x v="1"/>
    <x v="1"/>
    <x v="1"/>
  </r>
  <r>
    <n v="68"/>
    <n v="7"/>
    <n v="59"/>
    <n v="10"/>
    <n v="5"/>
    <n v="11"/>
    <n v="27"/>
    <x v="0"/>
    <x v="2"/>
    <x v="1"/>
    <x v="0"/>
  </r>
  <r>
    <n v="9"/>
    <n v="1"/>
    <n v="6"/>
    <n v="3"/>
    <n v="0"/>
    <n v="4"/>
    <n v="30"/>
    <x v="0"/>
    <x v="2"/>
    <x v="1"/>
    <x v="0"/>
  </r>
  <r>
    <n v="40"/>
    <n v="2"/>
    <n v="15"/>
    <n v="8"/>
    <n v="0"/>
    <n v="6"/>
    <n v="24"/>
    <x v="0"/>
    <x v="4"/>
    <x v="0"/>
    <x v="0"/>
  </r>
  <r>
    <n v="909"/>
    <n v="11"/>
    <n v="218"/>
    <n v="0"/>
    <n v="0"/>
    <n v="23"/>
    <n v="57"/>
    <x v="2"/>
    <x v="1"/>
    <x v="0"/>
    <x v="1"/>
  </r>
  <r>
    <n v="23"/>
    <n v="1"/>
    <n v="13"/>
    <n v="2"/>
    <n v="2"/>
    <n v="18"/>
    <n v="42"/>
    <x v="2"/>
    <x v="3"/>
    <x v="1"/>
    <x v="0"/>
  </r>
  <r>
    <n v="11"/>
    <n v="2"/>
    <n v="9"/>
    <n v="3"/>
    <n v="0"/>
    <n v="8"/>
    <n v="30"/>
    <x v="1"/>
    <x v="2"/>
    <x v="1"/>
    <x v="0"/>
  </r>
  <r>
    <n v="317"/>
    <n v="46"/>
    <n v="247"/>
    <n v="151"/>
    <n v="46"/>
    <n v="139"/>
    <n v="52"/>
    <x v="3"/>
    <x v="0"/>
    <x v="0"/>
    <x v="1"/>
  </r>
  <r>
    <n v="797"/>
    <n v="153"/>
    <n v="293"/>
    <n v="72"/>
    <n v="97"/>
    <n v="30"/>
    <n v="44"/>
    <x v="3"/>
    <x v="3"/>
    <x v="0"/>
    <x v="0"/>
  </r>
  <r>
    <n v="10"/>
    <n v="2"/>
    <n v="16"/>
    <n v="11"/>
    <n v="2"/>
    <n v="21"/>
    <n v="40"/>
    <x v="2"/>
    <x v="3"/>
    <x v="1"/>
    <x v="0"/>
  </r>
  <r>
    <n v="856"/>
    <n v="61"/>
    <n v="570"/>
    <n v="40"/>
    <n v="25"/>
    <n v="122"/>
    <n v="48"/>
    <x v="1"/>
    <x v="0"/>
    <x v="0"/>
    <x v="0"/>
  </r>
  <r>
    <n v="755"/>
    <n v="144"/>
    <n v="562"/>
    <n v="104"/>
    <n v="64"/>
    <n v="224"/>
    <n v="44"/>
    <x v="1"/>
    <x v="3"/>
    <x v="0"/>
    <x v="0"/>
  </r>
  <r>
    <n v="456"/>
    <n v="19"/>
    <n v="832"/>
    <n v="75"/>
    <n v="118"/>
    <n v="38"/>
    <n v="24"/>
    <x v="0"/>
    <x v="4"/>
    <x v="0"/>
    <x v="0"/>
  </r>
  <r>
    <n v="37"/>
    <n v="32"/>
    <n v="38"/>
    <n v="11"/>
    <n v="3"/>
    <n v="18"/>
    <n v="27"/>
    <x v="3"/>
    <x v="2"/>
    <x v="0"/>
    <x v="0"/>
  </r>
  <r>
    <n v="1103"/>
    <n v="0"/>
    <n v="45"/>
    <n v="0"/>
    <n v="0"/>
    <n v="34"/>
    <n v="43"/>
    <x v="2"/>
    <x v="3"/>
    <x v="0"/>
    <x v="1"/>
  </r>
  <r>
    <n v="378"/>
    <n v="14"/>
    <n v="68"/>
    <n v="19"/>
    <n v="14"/>
    <n v="14"/>
    <n v="63"/>
    <x v="1"/>
    <x v="1"/>
    <x v="0"/>
    <x v="1"/>
  </r>
  <r>
    <n v="1"/>
    <n v="6"/>
    <n v="7"/>
    <n v="0"/>
    <n v="1"/>
    <n v="3"/>
    <n v="40"/>
    <x v="1"/>
    <x v="3"/>
    <x v="1"/>
    <x v="0"/>
  </r>
  <r>
    <n v="204"/>
    <n v="34"/>
    <n v="204"/>
    <n v="172"/>
    <n v="153"/>
    <n v="173"/>
    <n v="61"/>
    <x v="3"/>
    <x v="1"/>
    <x v="0"/>
    <x v="0"/>
  </r>
  <r>
    <n v="30"/>
    <n v="0"/>
    <n v="9"/>
    <n v="0"/>
    <n v="0"/>
    <n v="3"/>
    <n v="48"/>
    <x v="2"/>
    <x v="0"/>
    <x v="1"/>
    <x v="1"/>
  </r>
  <r>
    <n v="189"/>
    <n v="104"/>
    <n v="379"/>
    <n v="111"/>
    <n v="189"/>
    <n v="218"/>
    <n v="44"/>
    <x v="3"/>
    <x v="3"/>
    <x v="0"/>
    <x v="0"/>
  </r>
  <r>
    <n v="15"/>
    <n v="0"/>
    <n v="12"/>
    <n v="7"/>
    <n v="3"/>
    <n v="7"/>
    <n v="41"/>
    <x v="4"/>
    <x v="3"/>
    <x v="1"/>
    <x v="1"/>
  </r>
  <r>
    <n v="9"/>
    <n v="0"/>
    <n v="3"/>
    <n v="0"/>
    <n v="0"/>
    <n v="4"/>
    <n v="38"/>
    <x v="2"/>
    <x v="3"/>
    <x v="1"/>
    <x v="0"/>
  </r>
  <r>
    <n v="495"/>
    <n v="33"/>
    <n v="255"/>
    <n v="11"/>
    <n v="33"/>
    <n v="8"/>
    <n v="56"/>
    <x v="2"/>
    <x v="1"/>
    <x v="0"/>
    <x v="1"/>
  </r>
  <r>
    <n v="656"/>
    <n v="80"/>
    <n v="455"/>
    <n v="52"/>
    <n v="107"/>
    <n v="93"/>
    <n v="27"/>
    <x v="2"/>
    <x v="2"/>
    <x v="1"/>
    <x v="0"/>
  </r>
  <r>
    <n v="452"/>
    <n v="20"/>
    <n v="514"/>
    <n v="13"/>
    <n v="30"/>
    <n v="0"/>
    <n v="47"/>
    <x v="0"/>
    <x v="0"/>
    <x v="0"/>
    <x v="0"/>
  </r>
  <r>
    <n v="546"/>
    <n v="91"/>
    <n v="410"/>
    <n v="119"/>
    <n v="0"/>
    <n v="22"/>
    <n v="38"/>
    <x v="2"/>
    <x v="3"/>
    <x v="0"/>
    <x v="0"/>
  </r>
  <r>
    <n v="1048"/>
    <n v="0"/>
    <n v="217"/>
    <n v="0"/>
    <n v="0"/>
    <n v="12"/>
    <n v="36"/>
    <x v="0"/>
    <x v="3"/>
    <x v="0"/>
    <x v="1"/>
  </r>
  <r>
    <n v="22"/>
    <n v="2"/>
    <n v="14"/>
    <n v="0"/>
    <n v="1"/>
    <n v="10"/>
    <n v="35"/>
    <x v="0"/>
    <x v="2"/>
    <x v="1"/>
    <x v="1"/>
  </r>
  <r>
    <n v="78"/>
    <n v="0"/>
    <n v="11"/>
    <n v="0"/>
    <n v="0"/>
    <n v="10"/>
    <n v="58"/>
    <x v="2"/>
    <x v="1"/>
    <x v="0"/>
    <x v="1"/>
  </r>
  <r>
    <n v="561"/>
    <n v="64"/>
    <n v="785"/>
    <n v="84"/>
    <n v="128"/>
    <n v="48"/>
    <n v="43"/>
    <x v="2"/>
    <x v="3"/>
    <x v="0"/>
    <x v="0"/>
  </r>
  <r>
    <n v="629"/>
    <n v="17"/>
    <n v="177"/>
    <n v="69"/>
    <n v="0"/>
    <n v="8"/>
    <n v="70"/>
    <x v="2"/>
    <x v="5"/>
    <x v="0"/>
    <x v="0"/>
  </r>
  <r>
    <n v="269"/>
    <n v="15"/>
    <n v="69"/>
    <n v="15"/>
    <n v="19"/>
    <n v="38"/>
    <n v="65"/>
    <x v="1"/>
    <x v="1"/>
    <x v="0"/>
    <x v="1"/>
  </r>
  <r>
    <n v="736"/>
    <n v="163"/>
    <n v="818"/>
    <n v="212"/>
    <n v="163"/>
    <n v="61"/>
    <n v="55"/>
    <x v="2"/>
    <x v="0"/>
    <x v="0"/>
    <x v="0"/>
  </r>
  <r>
    <n v="512"/>
    <n v="0"/>
    <n v="83"/>
    <n v="0"/>
    <n v="0"/>
    <n v="41"/>
    <n v="45"/>
    <x v="4"/>
    <x v="3"/>
    <x v="0"/>
    <x v="1"/>
  </r>
  <r>
    <n v="19"/>
    <n v="3"/>
    <n v="10"/>
    <n v="11"/>
    <n v="8"/>
    <n v="6"/>
    <n v="36"/>
    <x v="2"/>
    <x v="3"/>
    <x v="1"/>
    <x v="0"/>
  </r>
  <r>
    <n v="9"/>
    <n v="0"/>
    <n v="6"/>
    <n v="4"/>
    <n v="1"/>
    <n v="5"/>
    <n v="34"/>
    <x v="2"/>
    <x v="2"/>
    <x v="1"/>
    <x v="0"/>
  </r>
  <r>
    <n v="247"/>
    <n v="8"/>
    <n v="160"/>
    <n v="6"/>
    <n v="8"/>
    <n v="65"/>
    <n v="45"/>
    <x v="2"/>
    <x v="3"/>
    <x v="1"/>
    <x v="1"/>
  </r>
  <r>
    <n v="404"/>
    <n v="0"/>
    <n v="92"/>
    <n v="28"/>
    <n v="27"/>
    <n v="142"/>
    <n v="43"/>
    <x v="0"/>
    <x v="3"/>
    <x v="0"/>
    <x v="1"/>
  </r>
  <r>
    <n v="333"/>
    <n v="0"/>
    <n v="815"/>
    <n v="129"/>
    <n v="42"/>
    <n v="29"/>
    <n v="53"/>
    <x v="2"/>
    <x v="0"/>
    <x v="0"/>
    <x v="0"/>
  </r>
  <r>
    <n v="2"/>
    <n v="3"/>
    <n v="20"/>
    <n v="6"/>
    <n v="11"/>
    <n v="9"/>
    <n v="37"/>
    <x v="3"/>
    <x v="3"/>
    <x v="1"/>
    <x v="0"/>
  </r>
  <r>
    <n v="833"/>
    <n v="33"/>
    <n v="549"/>
    <n v="151"/>
    <n v="133"/>
    <n v="233"/>
    <n v="50"/>
    <x v="1"/>
    <x v="0"/>
    <x v="0"/>
    <x v="0"/>
  </r>
  <r>
    <n v="789"/>
    <n v="0"/>
    <n v="142"/>
    <n v="12"/>
    <n v="9"/>
    <n v="38"/>
    <n v="37"/>
    <x v="0"/>
    <x v="3"/>
    <x v="0"/>
    <x v="1"/>
  </r>
  <r>
    <n v="10"/>
    <n v="4"/>
    <n v="7"/>
    <n v="0"/>
    <n v="6"/>
    <n v="3"/>
    <n v="30"/>
    <x v="2"/>
    <x v="2"/>
    <x v="1"/>
    <x v="0"/>
  </r>
  <r>
    <n v="159"/>
    <n v="4"/>
    <n v="45"/>
    <n v="6"/>
    <n v="2"/>
    <n v="38"/>
    <n v="37"/>
    <x v="2"/>
    <x v="3"/>
    <x v="1"/>
    <x v="1"/>
  </r>
  <r>
    <n v="7"/>
    <n v="1"/>
    <n v="6"/>
    <n v="3"/>
    <n v="1"/>
    <n v="11"/>
    <n v="43"/>
    <x v="0"/>
    <x v="3"/>
    <x v="1"/>
    <x v="0"/>
  </r>
  <r>
    <n v="977"/>
    <n v="12"/>
    <n v="253"/>
    <n v="16"/>
    <n v="12"/>
    <n v="101"/>
    <n v="46"/>
    <x v="0"/>
    <x v="0"/>
    <x v="0"/>
    <x v="1"/>
  </r>
  <r>
    <n v="38"/>
    <n v="4"/>
    <n v="22"/>
    <n v="3"/>
    <n v="3"/>
    <n v="3"/>
    <n v="41"/>
    <x v="0"/>
    <x v="3"/>
    <x v="1"/>
    <x v="1"/>
  </r>
  <r>
    <n v="57"/>
    <n v="0"/>
    <n v="27"/>
    <n v="0"/>
    <n v="0"/>
    <n v="36"/>
    <n v="37"/>
    <x v="0"/>
    <x v="3"/>
    <x v="1"/>
    <x v="1"/>
  </r>
  <r>
    <n v="3"/>
    <n v="9"/>
    <n v="15"/>
    <n v="13"/>
    <n v="2"/>
    <n v="39"/>
    <n v="43"/>
    <x v="0"/>
    <x v="3"/>
    <x v="0"/>
    <x v="0"/>
  </r>
  <r>
    <n v="10"/>
    <n v="4"/>
    <n v="14"/>
    <n v="4"/>
    <n v="4"/>
    <n v="1"/>
    <n v="23"/>
    <x v="0"/>
    <x v="4"/>
    <x v="1"/>
    <x v="0"/>
  </r>
  <r>
    <n v="1043"/>
    <n v="24"/>
    <n v="97"/>
    <n v="32"/>
    <n v="24"/>
    <n v="157"/>
    <n v="52"/>
    <x v="1"/>
    <x v="0"/>
    <x v="0"/>
    <x v="1"/>
  </r>
  <r>
    <n v="3"/>
    <n v="9"/>
    <n v="13"/>
    <n v="2"/>
    <n v="12"/>
    <n v="12"/>
    <n v="44"/>
    <x v="0"/>
    <x v="3"/>
    <x v="1"/>
    <x v="0"/>
  </r>
  <r>
    <n v="11"/>
    <n v="0"/>
    <n v="5"/>
    <n v="0"/>
    <n v="0"/>
    <n v="1"/>
    <n v="44"/>
    <x v="2"/>
    <x v="3"/>
    <x v="1"/>
    <x v="0"/>
  </r>
  <r>
    <n v="3"/>
    <n v="6"/>
    <n v="5"/>
    <n v="0"/>
    <n v="2"/>
    <n v="6"/>
    <n v="28"/>
    <x v="2"/>
    <x v="2"/>
    <x v="1"/>
    <x v="0"/>
  </r>
  <r>
    <n v="43"/>
    <n v="12"/>
    <n v="96"/>
    <n v="78"/>
    <n v="40"/>
    <n v="55"/>
    <n v="58"/>
    <x v="4"/>
    <x v="1"/>
    <x v="0"/>
    <x v="0"/>
  </r>
  <r>
    <n v="73"/>
    <n v="3"/>
    <n v="90"/>
    <n v="12"/>
    <n v="1"/>
    <n v="32"/>
    <n v="39"/>
    <x v="2"/>
    <x v="3"/>
    <x v="1"/>
    <x v="1"/>
  </r>
  <r>
    <n v="12"/>
    <n v="0"/>
    <n v="1"/>
    <n v="0"/>
    <n v="0"/>
    <n v="6"/>
    <n v="33"/>
    <x v="0"/>
    <x v="2"/>
    <x v="1"/>
    <x v="0"/>
  </r>
  <r>
    <n v="4"/>
    <n v="7"/>
    <n v="7"/>
    <n v="6"/>
    <n v="4"/>
    <n v="13"/>
    <n v="42"/>
    <x v="0"/>
    <x v="3"/>
    <x v="1"/>
    <x v="0"/>
  </r>
  <r>
    <n v="314"/>
    <n v="11"/>
    <n v="53"/>
    <n v="4"/>
    <n v="3"/>
    <n v="107"/>
    <n v="45"/>
    <x v="1"/>
    <x v="3"/>
    <x v="0"/>
    <x v="1"/>
  </r>
  <r>
    <n v="571"/>
    <n v="50"/>
    <n v="142"/>
    <n v="33"/>
    <n v="50"/>
    <n v="159"/>
    <n v="52"/>
    <x v="1"/>
    <x v="0"/>
    <x v="0"/>
    <x v="1"/>
  </r>
  <r>
    <n v="70"/>
    <n v="0"/>
    <n v="11"/>
    <n v="2"/>
    <n v="8"/>
    <n v="23"/>
    <n v="63"/>
    <x v="1"/>
    <x v="1"/>
    <x v="0"/>
    <x v="1"/>
  </r>
  <r>
    <n v="866"/>
    <n v="21"/>
    <n v="151"/>
    <n v="28"/>
    <n v="21"/>
    <n v="86"/>
    <n v="45"/>
    <x v="3"/>
    <x v="3"/>
    <x v="1"/>
    <x v="1"/>
  </r>
  <r>
    <n v="594"/>
    <n v="134"/>
    <n v="786"/>
    <n v="33"/>
    <n v="134"/>
    <n v="57"/>
    <n v="35"/>
    <x v="1"/>
    <x v="2"/>
    <x v="0"/>
    <x v="0"/>
  </r>
  <r>
    <n v="140"/>
    <n v="4"/>
    <n v="61"/>
    <n v="0"/>
    <n v="13"/>
    <n v="4"/>
    <n v="34"/>
    <x v="1"/>
    <x v="2"/>
    <x v="1"/>
    <x v="0"/>
  </r>
  <r>
    <n v="375"/>
    <n v="152"/>
    <n v="335"/>
    <n v="93"/>
    <n v="91"/>
    <n v="81"/>
    <n v="21"/>
    <x v="0"/>
    <x v="4"/>
    <x v="0"/>
    <x v="0"/>
  </r>
  <r>
    <n v="102"/>
    <n v="9"/>
    <n v="63"/>
    <n v="2"/>
    <n v="9"/>
    <n v="24"/>
    <n v="67"/>
    <x v="2"/>
    <x v="5"/>
    <x v="0"/>
    <x v="0"/>
  </r>
  <r>
    <n v="554"/>
    <n v="35"/>
    <n v="113"/>
    <n v="0"/>
    <n v="7"/>
    <n v="78"/>
    <n v="46"/>
    <x v="2"/>
    <x v="0"/>
    <x v="0"/>
    <x v="1"/>
  </r>
  <r>
    <n v="919"/>
    <n v="0"/>
    <n v="505"/>
    <n v="99"/>
    <n v="30"/>
    <n v="45"/>
    <n v="22"/>
    <x v="1"/>
    <x v="4"/>
    <x v="0"/>
    <x v="0"/>
  </r>
  <r>
    <n v="96"/>
    <n v="1"/>
    <n v="42"/>
    <n v="12"/>
    <n v="3"/>
    <n v="32"/>
    <n v="41"/>
    <x v="2"/>
    <x v="3"/>
    <x v="1"/>
    <x v="1"/>
  </r>
  <r>
    <n v="5"/>
    <n v="2"/>
    <n v="16"/>
    <n v="3"/>
    <n v="2"/>
    <n v="19"/>
    <n v="28"/>
    <x v="1"/>
    <x v="2"/>
    <x v="1"/>
    <x v="0"/>
  </r>
  <r>
    <n v="2"/>
    <n v="0"/>
    <n v="6"/>
    <n v="8"/>
    <n v="6"/>
    <n v="5"/>
    <n v="25"/>
    <x v="0"/>
    <x v="4"/>
    <x v="1"/>
    <x v="0"/>
  </r>
  <r>
    <n v="6"/>
    <n v="4"/>
    <n v="9"/>
    <n v="6"/>
    <n v="36"/>
    <n v="35"/>
    <n v="32"/>
    <x v="1"/>
    <x v="2"/>
    <x v="1"/>
    <x v="0"/>
  </r>
  <r>
    <n v="23"/>
    <n v="1"/>
    <n v="25"/>
    <n v="0"/>
    <n v="8"/>
    <n v="7"/>
    <n v="57"/>
    <x v="3"/>
    <x v="1"/>
    <x v="1"/>
    <x v="1"/>
  </r>
  <r>
    <n v="610"/>
    <n v="105"/>
    <n v="125"/>
    <n v="137"/>
    <n v="42"/>
    <n v="21"/>
    <n v="47"/>
    <x v="1"/>
    <x v="0"/>
    <x v="0"/>
    <x v="0"/>
  </r>
  <r>
    <n v="67"/>
    <n v="5"/>
    <n v="61"/>
    <n v="3"/>
    <n v="8"/>
    <n v="19"/>
    <n v="39"/>
    <x v="0"/>
    <x v="3"/>
    <x v="1"/>
    <x v="1"/>
  </r>
  <r>
    <n v="65"/>
    <n v="36"/>
    <n v="74"/>
    <n v="38"/>
    <n v="20"/>
    <n v="110"/>
    <n v="53"/>
    <x v="1"/>
    <x v="0"/>
    <x v="0"/>
    <x v="0"/>
  </r>
  <r>
    <n v="416"/>
    <n v="0"/>
    <n v="26"/>
    <n v="0"/>
    <n v="0"/>
    <n v="4"/>
    <n v="58"/>
    <x v="0"/>
    <x v="1"/>
    <x v="1"/>
    <x v="1"/>
  </r>
  <r>
    <n v="23"/>
    <n v="0"/>
    <n v="11"/>
    <n v="3"/>
    <n v="2"/>
    <n v="2"/>
    <n v="49"/>
    <x v="2"/>
    <x v="0"/>
    <x v="1"/>
    <x v="1"/>
  </r>
  <r>
    <n v="19"/>
    <n v="3"/>
    <n v="26"/>
    <n v="10"/>
    <n v="9"/>
    <n v="3"/>
    <n v="40"/>
    <x v="0"/>
    <x v="3"/>
    <x v="1"/>
    <x v="0"/>
  </r>
  <r>
    <n v="155"/>
    <n v="7"/>
    <n v="80"/>
    <n v="13"/>
    <n v="7"/>
    <n v="10"/>
    <n v="43"/>
    <x v="3"/>
    <x v="3"/>
    <x v="1"/>
    <x v="1"/>
  </r>
  <r>
    <n v="14"/>
    <n v="0"/>
    <n v="24"/>
    <n v="3"/>
    <n v="3"/>
    <n v="2"/>
    <n v="39"/>
    <x v="1"/>
    <x v="3"/>
    <x v="1"/>
    <x v="0"/>
  </r>
  <r>
    <n v="370"/>
    <n v="9"/>
    <n v="92"/>
    <n v="6"/>
    <n v="9"/>
    <n v="4"/>
    <n v="49"/>
    <x v="2"/>
    <x v="0"/>
    <x v="0"/>
    <x v="1"/>
  </r>
  <r>
    <n v="4"/>
    <n v="22"/>
    <n v="11"/>
    <n v="3"/>
    <n v="7"/>
    <n v="32"/>
    <n v="30"/>
    <x v="0"/>
    <x v="2"/>
    <x v="1"/>
    <x v="0"/>
  </r>
  <r>
    <n v="407"/>
    <n v="53"/>
    <n v="221"/>
    <n v="58"/>
    <n v="150"/>
    <n v="26"/>
    <n v="36"/>
    <x v="2"/>
    <x v="3"/>
    <x v="0"/>
    <x v="1"/>
  </r>
  <r>
    <n v="1200"/>
    <n v="0"/>
    <n v="204"/>
    <n v="38"/>
    <n v="29"/>
    <n v="14"/>
    <n v="58"/>
    <x v="2"/>
    <x v="1"/>
    <x v="0"/>
    <x v="1"/>
  </r>
  <r>
    <n v="85"/>
    <n v="44"/>
    <n v="54"/>
    <n v="102"/>
    <n v="78"/>
    <n v="6"/>
    <n v="25"/>
    <x v="0"/>
    <x v="4"/>
    <x v="1"/>
    <x v="0"/>
  </r>
  <r>
    <n v="583"/>
    <n v="34"/>
    <n v="309"/>
    <n v="0"/>
    <n v="22"/>
    <n v="125"/>
    <n v="51"/>
    <x v="1"/>
    <x v="0"/>
    <x v="0"/>
    <x v="1"/>
  </r>
  <r>
    <n v="483"/>
    <n v="0"/>
    <n v="591"/>
    <n v="156"/>
    <n v="0"/>
    <n v="12"/>
    <n v="71"/>
    <x v="2"/>
    <x v="5"/>
    <x v="0"/>
    <x v="0"/>
  </r>
  <r>
    <n v="2"/>
    <n v="5"/>
    <n v="9"/>
    <n v="28"/>
    <n v="6"/>
    <n v="28"/>
    <n v="38"/>
    <x v="1"/>
    <x v="3"/>
    <x v="1"/>
    <x v="0"/>
  </r>
  <r>
    <n v="966"/>
    <n v="26"/>
    <n v="282"/>
    <n v="52"/>
    <n v="26"/>
    <n v="26"/>
    <n v="20"/>
    <x v="1"/>
    <x v="4"/>
    <x v="0"/>
    <x v="0"/>
  </r>
  <r>
    <n v="822"/>
    <n v="114"/>
    <n v="108"/>
    <n v="179"/>
    <n v="137"/>
    <n v="114"/>
    <n v="32"/>
    <x v="0"/>
    <x v="2"/>
    <x v="0"/>
    <x v="0"/>
  </r>
  <r>
    <n v="604"/>
    <n v="0"/>
    <n v="100"/>
    <n v="19"/>
    <n v="0"/>
    <n v="28"/>
    <n v="42"/>
    <x v="2"/>
    <x v="3"/>
    <x v="1"/>
    <x v="1"/>
  </r>
  <r>
    <n v="19"/>
    <n v="3"/>
    <n v="19"/>
    <n v="3"/>
    <n v="1"/>
    <n v="3"/>
    <n v="41"/>
    <x v="2"/>
    <x v="3"/>
    <x v="1"/>
    <x v="0"/>
  </r>
  <r>
    <n v="5"/>
    <n v="3"/>
    <n v="11"/>
    <n v="12"/>
    <n v="5"/>
    <n v="9"/>
    <n v="31"/>
    <x v="2"/>
    <x v="2"/>
    <x v="1"/>
    <x v="0"/>
  </r>
  <r>
    <n v="2"/>
    <n v="2"/>
    <n v="2"/>
    <n v="2"/>
    <n v="1"/>
    <n v="1"/>
    <n v="32"/>
    <x v="1"/>
    <x v="2"/>
    <x v="1"/>
    <x v="0"/>
  </r>
  <r>
    <n v="1076"/>
    <n v="68"/>
    <n v="103"/>
    <n v="29"/>
    <n v="91"/>
    <n v="68"/>
    <n v="39"/>
    <x v="2"/>
    <x v="3"/>
    <x v="0"/>
    <x v="0"/>
  </r>
  <r>
    <n v="1285"/>
    <n v="42"/>
    <n v="716"/>
    <n v="55"/>
    <n v="0"/>
    <n v="21"/>
    <n v="72"/>
    <x v="2"/>
    <x v="5"/>
    <x v="0"/>
    <x v="0"/>
  </r>
  <r>
    <n v="10"/>
    <n v="0"/>
    <n v="7"/>
    <n v="2"/>
    <n v="0"/>
    <n v="1"/>
    <n v="60"/>
    <x v="2"/>
    <x v="1"/>
    <x v="1"/>
    <x v="1"/>
  </r>
  <r>
    <n v="551"/>
    <n v="137"/>
    <n v="792"/>
    <n v="179"/>
    <n v="103"/>
    <n v="33"/>
    <n v="28"/>
    <x v="2"/>
    <x v="2"/>
    <x v="0"/>
    <x v="0"/>
  </r>
  <r>
    <n v="800"/>
    <n v="0"/>
    <n v="297"/>
    <n v="0"/>
    <n v="34"/>
    <n v="57"/>
    <n v="25"/>
    <x v="2"/>
    <x v="4"/>
    <x v="1"/>
    <x v="0"/>
  </r>
  <r>
    <n v="2"/>
    <n v="2"/>
    <n v="11"/>
    <n v="10"/>
    <n v="6"/>
    <n v="12"/>
    <n v="25"/>
    <x v="1"/>
    <x v="4"/>
    <x v="1"/>
    <x v="0"/>
  </r>
  <r>
    <n v="378"/>
    <n v="0"/>
    <n v="189"/>
    <n v="97"/>
    <n v="172"/>
    <n v="172"/>
    <n v="45"/>
    <x v="2"/>
    <x v="3"/>
    <x v="0"/>
    <x v="1"/>
  </r>
  <r>
    <n v="1248"/>
    <n v="16"/>
    <n v="349"/>
    <n v="43"/>
    <n v="16"/>
    <n v="16"/>
    <n v="52"/>
    <x v="0"/>
    <x v="0"/>
    <x v="0"/>
    <x v="0"/>
  </r>
  <r>
    <n v="235"/>
    <n v="0"/>
    <n v="235"/>
    <n v="19"/>
    <n v="4"/>
    <n v="191"/>
    <n v="23"/>
    <x v="2"/>
    <x v="4"/>
    <x v="1"/>
    <x v="0"/>
  </r>
  <r>
    <n v="515"/>
    <n v="47"/>
    <n v="181"/>
    <n v="149"/>
    <n v="95"/>
    <n v="95"/>
    <n v="46"/>
    <x v="1"/>
    <x v="0"/>
    <x v="1"/>
    <x v="1"/>
  </r>
  <r>
    <n v="438"/>
    <n v="66"/>
    <n v="400"/>
    <n v="12"/>
    <n v="38"/>
    <n v="114"/>
    <n v="49"/>
    <x v="2"/>
    <x v="0"/>
    <x v="0"/>
    <x v="1"/>
  </r>
  <r>
    <n v="25"/>
    <n v="0"/>
    <n v="22"/>
    <n v="2"/>
    <n v="3"/>
    <n v="5"/>
    <n v="44"/>
    <x v="0"/>
    <x v="3"/>
    <x v="1"/>
    <x v="0"/>
  </r>
  <r>
    <n v="31"/>
    <n v="0"/>
    <n v="7"/>
    <n v="2"/>
    <n v="0"/>
    <n v="6"/>
    <n v="57"/>
    <x v="1"/>
    <x v="1"/>
    <x v="0"/>
    <x v="1"/>
  </r>
  <r>
    <n v="357"/>
    <n v="35"/>
    <n v="271"/>
    <n v="28"/>
    <n v="28"/>
    <n v="14"/>
    <n v="47"/>
    <x v="3"/>
    <x v="0"/>
    <x v="0"/>
    <x v="1"/>
  </r>
  <r>
    <n v="400"/>
    <n v="4"/>
    <n v="35"/>
    <n v="6"/>
    <n v="0"/>
    <n v="22"/>
    <n v="64"/>
    <x v="4"/>
    <x v="1"/>
    <x v="0"/>
    <x v="1"/>
  </r>
  <r>
    <n v="99"/>
    <n v="0"/>
    <n v="15"/>
    <n v="2"/>
    <n v="1"/>
    <n v="5"/>
    <n v="42"/>
    <x v="2"/>
    <x v="3"/>
    <x v="1"/>
    <x v="0"/>
  </r>
  <r>
    <n v="1"/>
    <n v="11"/>
    <n v="5"/>
    <n v="4"/>
    <n v="6"/>
    <n v="9"/>
    <n v="27"/>
    <x v="2"/>
    <x v="2"/>
    <x v="1"/>
    <x v="0"/>
  </r>
  <r>
    <n v="5"/>
    <n v="4"/>
    <n v="13"/>
    <n v="8"/>
    <n v="0"/>
    <n v="4"/>
    <n v="24"/>
    <x v="2"/>
    <x v="4"/>
    <x v="1"/>
    <x v="0"/>
  </r>
  <r>
    <n v="77"/>
    <n v="28"/>
    <n v="31"/>
    <n v="16"/>
    <n v="0"/>
    <n v="4"/>
    <n v="65"/>
    <x v="2"/>
    <x v="1"/>
    <x v="0"/>
    <x v="1"/>
  </r>
  <r>
    <n v="3"/>
    <n v="1"/>
    <n v="2"/>
    <n v="4"/>
    <n v="3"/>
    <n v="1"/>
    <n v="67"/>
    <x v="2"/>
    <x v="5"/>
    <x v="0"/>
    <x v="0"/>
  </r>
  <r>
    <n v="10"/>
    <n v="4"/>
    <n v="14"/>
    <n v="4"/>
    <n v="4"/>
    <n v="1"/>
    <n v="23"/>
    <x v="0"/>
    <x v="4"/>
    <x v="1"/>
    <x v="0"/>
  </r>
  <r>
    <n v="0"/>
    <n v="6"/>
    <n v="3"/>
    <n v="7"/>
    <n v="6"/>
    <n v="12"/>
    <n v="40"/>
    <x v="2"/>
    <x v="3"/>
    <x v="0"/>
    <x v="0"/>
  </r>
  <r>
    <n v="0"/>
    <n v="0"/>
    <n v="1"/>
    <n v="2"/>
    <n v="12"/>
    <n v="5"/>
    <n v="54"/>
    <x v="3"/>
    <x v="0"/>
    <x v="0"/>
    <x v="0"/>
  </r>
  <r>
    <n v="76"/>
    <n v="14"/>
    <n v="74"/>
    <n v="13"/>
    <n v="5"/>
    <n v="10"/>
    <n v="41"/>
    <x v="3"/>
    <x v="3"/>
    <x v="1"/>
    <x v="0"/>
  </r>
  <r>
    <n v="398"/>
    <n v="190"/>
    <n v="537"/>
    <n v="61"/>
    <n v="156"/>
    <n v="37"/>
    <n v="49"/>
    <x v="0"/>
    <x v="0"/>
    <x v="0"/>
    <x v="0"/>
  </r>
  <r>
    <n v="14"/>
    <n v="7"/>
    <n v="11"/>
    <n v="11"/>
    <n v="0"/>
    <n v="5"/>
    <n v="37"/>
    <x v="2"/>
    <x v="3"/>
    <x v="1"/>
    <x v="0"/>
  </r>
  <r>
    <n v="208"/>
    <n v="7"/>
    <n v="82"/>
    <n v="30"/>
    <n v="66"/>
    <n v="35"/>
    <n v="60"/>
    <x v="2"/>
    <x v="1"/>
    <x v="0"/>
    <x v="1"/>
  </r>
  <r>
    <n v="430"/>
    <n v="16"/>
    <n v="322"/>
    <n v="43"/>
    <n v="24"/>
    <n v="33"/>
    <n v="58"/>
    <x v="0"/>
    <x v="1"/>
    <x v="0"/>
    <x v="1"/>
  </r>
  <r>
    <n v="656"/>
    <n v="38"/>
    <n v="161"/>
    <n v="62"/>
    <n v="47"/>
    <n v="37"/>
    <n v="44"/>
    <x v="2"/>
    <x v="3"/>
    <x v="0"/>
    <x v="1"/>
  </r>
  <r>
    <n v="14"/>
    <n v="2"/>
    <n v="30"/>
    <n v="8"/>
    <n v="2"/>
    <n v="3"/>
    <n v="42"/>
    <x v="0"/>
    <x v="3"/>
    <x v="1"/>
    <x v="0"/>
  </r>
  <r>
    <n v="141"/>
    <n v="70"/>
    <n v="106"/>
    <n v="72"/>
    <n v="19"/>
    <n v="23"/>
    <n v="33"/>
    <x v="2"/>
    <x v="2"/>
    <x v="1"/>
    <x v="1"/>
  </r>
  <r>
    <n v="507"/>
    <n v="19"/>
    <n v="364"/>
    <n v="25"/>
    <n v="47"/>
    <n v="9"/>
    <n v="36"/>
    <x v="2"/>
    <x v="3"/>
    <x v="0"/>
    <x v="1"/>
  </r>
  <r>
    <n v="164"/>
    <n v="24"/>
    <n v="103"/>
    <n v="12"/>
    <n v="3"/>
    <n v="42"/>
    <n v="40"/>
    <x v="2"/>
    <x v="3"/>
    <x v="1"/>
    <x v="1"/>
  </r>
  <r>
    <n v="606"/>
    <n v="24"/>
    <n v="974"/>
    <n v="197"/>
    <n v="194"/>
    <n v="64"/>
    <n v="46"/>
    <x v="0"/>
    <x v="0"/>
    <x v="0"/>
    <x v="0"/>
  </r>
  <r>
    <n v="116"/>
    <n v="11"/>
    <n v="72"/>
    <n v="3"/>
    <n v="17"/>
    <n v="46"/>
    <n v="29"/>
    <x v="2"/>
    <x v="2"/>
    <x v="1"/>
    <x v="0"/>
  </r>
  <r>
    <n v="143"/>
    <n v="15"/>
    <n v="60"/>
    <n v="24"/>
    <n v="23"/>
    <n v="5"/>
    <n v="62"/>
    <x v="2"/>
    <x v="1"/>
    <x v="0"/>
    <x v="1"/>
  </r>
  <r>
    <n v="398"/>
    <n v="96"/>
    <n v="447"/>
    <n v="220"/>
    <n v="96"/>
    <n v="32"/>
    <n v="30"/>
    <x v="1"/>
    <x v="2"/>
    <x v="0"/>
    <x v="0"/>
  </r>
  <r>
    <n v="522"/>
    <n v="0"/>
    <n v="257"/>
    <n v="32"/>
    <n v="16"/>
    <n v="66"/>
    <n v="50"/>
    <x v="2"/>
    <x v="0"/>
    <x v="0"/>
    <x v="1"/>
  </r>
  <r>
    <n v="161"/>
    <n v="0"/>
    <n v="253"/>
    <n v="199"/>
    <n v="191"/>
    <n v="122"/>
    <n v="64"/>
    <x v="4"/>
    <x v="1"/>
    <x v="0"/>
    <x v="0"/>
  </r>
  <r>
    <n v="112"/>
    <n v="0"/>
    <n v="6"/>
    <n v="2"/>
    <n v="1"/>
    <n v="14"/>
    <n v="56"/>
    <x v="4"/>
    <x v="1"/>
    <x v="0"/>
    <x v="1"/>
  </r>
  <r>
    <n v="483"/>
    <n v="84"/>
    <n v="398"/>
    <n v="205"/>
    <n v="84"/>
    <n v="241"/>
    <n v="51"/>
    <x v="2"/>
    <x v="0"/>
    <x v="0"/>
    <x v="0"/>
  </r>
  <r>
    <n v="7"/>
    <n v="5"/>
    <n v="39"/>
    <n v="17"/>
    <n v="15"/>
    <n v="37"/>
    <n v="39"/>
    <x v="2"/>
    <x v="3"/>
    <x v="1"/>
    <x v="0"/>
  </r>
  <r>
    <n v="789"/>
    <n v="25"/>
    <n v="420"/>
    <n v="16"/>
    <n v="38"/>
    <n v="0"/>
    <n v="45"/>
    <x v="0"/>
    <x v="3"/>
    <x v="0"/>
    <x v="0"/>
  </r>
  <r>
    <n v="1239"/>
    <n v="17"/>
    <n v="413"/>
    <n v="23"/>
    <n v="34"/>
    <n v="17"/>
    <n v="58"/>
    <x v="1"/>
    <x v="1"/>
    <x v="0"/>
    <x v="0"/>
  </r>
  <r>
    <n v="4"/>
    <n v="1"/>
    <n v="5"/>
    <n v="2"/>
    <n v="0"/>
    <n v="3"/>
    <n v="42"/>
    <x v="4"/>
    <x v="3"/>
    <x v="1"/>
    <x v="0"/>
  </r>
  <r>
    <n v="335"/>
    <n v="42"/>
    <n v="127"/>
    <n v="28"/>
    <n v="5"/>
    <n v="5"/>
    <n v="63"/>
    <x v="2"/>
    <x v="1"/>
    <x v="0"/>
    <x v="1"/>
  </r>
  <r>
    <n v="639"/>
    <n v="8"/>
    <n v="166"/>
    <n v="11"/>
    <n v="8"/>
    <n v="58"/>
    <n v="41"/>
    <x v="1"/>
    <x v="3"/>
    <x v="1"/>
    <x v="0"/>
  </r>
  <r>
    <n v="563"/>
    <n v="76"/>
    <n v="384"/>
    <n v="84"/>
    <n v="192"/>
    <n v="89"/>
    <n v="38"/>
    <x v="2"/>
    <x v="3"/>
    <x v="0"/>
    <x v="1"/>
  </r>
  <r>
    <n v="2"/>
    <n v="0"/>
    <n v="8"/>
    <n v="2"/>
    <n v="2"/>
    <n v="3"/>
    <n v="33"/>
    <x v="2"/>
    <x v="2"/>
    <x v="1"/>
    <x v="0"/>
  </r>
  <r>
    <n v="746"/>
    <n v="8"/>
    <n v="125"/>
    <n v="11"/>
    <n v="8"/>
    <n v="8"/>
    <n v="31"/>
    <x v="1"/>
    <x v="2"/>
    <x v="1"/>
    <x v="0"/>
  </r>
  <r>
    <n v="22"/>
    <n v="1"/>
    <n v="13"/>
    <n v="4"/>
    <n v="0"/>
    <n v="4"/>
    <n v="35"/>
    <x v="2"/>
    <x v="2"/>
    <x v="1"/>
    <x v="1"/>
  </r>
  <r>
    <n v="4"/>
    <n v="1"/>
    <n v="6"/>
    <n v="4"/>
    <n v="1"/>
    <n v="9"/>
    <n v="26"/>
    <x v="0"/>
    <x v="2"/>
    <x v="1"/>
    <x v="0"/>
  </r>
  <r>
    <n v="478"/>
    <n v="0"/>
    <n v="193"/>
    <n v="110"/>
    <n v="75"/>
    <n v="117"/>
    <n v="57"/>
    <x v="2"/>
    <x v="1"/>
    <x v="0"/>
    <x v="1"/>
  </r>
  <r>
    <n v="20"/>
    <n v="3"/>
    <n v="4"/>
    <n v="2"/>
    <n v="0"/>
    <n v="2"/>
    <n v="42"/>
    <x v="0"/>
    <x v="3"/>
    <x v="1"/>
    <x v="1"/>
  </r>
  <r>
    <n v="451"/>
    <n v="0"/>
    <n v="39"/>
    <n v="0"/>
    <n v="4"/>
    <n v="24"/>
    <n v="37"/>
    <x v="2"/>
    <x v="3"/>
    <x v="0"/>
    <x v="1"/>
  </r>
  <r>
    <n v="371"/>
    <n v="22"/>
    <n v="39"/>
    <n v="6"/>
    <n v="0"/>
    <n v="92"/>
    <n v="40"/>
    <x v="2"/>
    <x v="3"/>
    <x v="0"/>
    <x v="1"/>
  </r>
  <r>
    <n v="281"/>
    <n v="7"/>
    <n v="84"/>
    <n v="15"/>
    <n v="0"/>
    <n v="119"/>
    <n v="35"/>
    <x v="2"/>
    <x v="2"/>
    <x v="1"/>
    <x v="0"/>
  </r>
  <r>
    <n v="19"/>
    <n v="7"/>
    <n v="19"/>
    <n v="0"/>
    <n v="1"/>
    <n v="24"/>
    <n v="40"/>
    <x v="2"/>
    <x v="3"/>
    <x v="1"/>
    <x v="0"/>
  </r>
  <r>
    <n v="26"/>
    <n v="3"/>
    <n v="13"/>
    <n v="2"/>
    <n v="10"/>
    <n v="0"/>
    <n v="41"/>
    <x v="3"/>
    <x v="3"/>
    <x v="1"/>
    <x v="0"/>
  </r>
  <r>
    <n v="138"/>
    <n v="15"/>
    <n v="35"/>
    <n v="25"/>
    <n v="11"/>
    <n v="72"/>
    <n v="38"/>
    <x v="0"/>
    <x v="3"/>
    <x v="1"/>
    <x v="0"/>
  </r>
  <r>
    <n v="213"/>
    <n v="2"/>
    <n v="44"/>
    <n v="0"/>
    <n v="2"/>
    <n v="5"/>
    <n v="38"/>
    <x v="2"/>
    <x v="3"/>
    <x v="0"/>
    <x v="1"/>
  </r>
  <r>
    <n v="407"/>
    <n v="28"/>
    <n v="100"/>
    <n v="120"/>
    <n v="74"/>
    <n v="18"/>
    <n v="52"/>
    <x v="1"/>
    <x v="0"/>
    <x v="0"/>
    <x v="0"/>
  </r>
  <r>
    <n v="483"/>
    <n v="74"/>
    <n v="114"/>
    <n v="169"/>
    <n v="37"/>
    <n v="18"/>
    <n v="48"/>
    <x v="3"/>
    <x v="0"/>
    <x v="0"/>
    <x v="0"/>
  </r>
  <r>
    <n v="738"/>
    <n v="0"/>
    <n v="232"/>
    <n v="13"/>
    <n v="20"/>
    <n v="50"/>
    <n v="37"/>
    <x v="1"/>
    <x v="3"/>
    <x v="0"/>
    <x v="1"/>
  </r>
  <r>
    <n v="502"/>
    <n v="12"/>
    <n v="109"/>
    <n v="16"/>
    <n v="6"/>
    <n v="90"/>
    <n v="39"/>
    <x v="2"/>
    <x v="3"/>
    <x v="0"/>
    <x v="1"/>
  </r>
  <r>
    <n v="11"/>
    <n v="0"/>
    <n v="5"/>
    <n v="2"/>
    <n v="1"/>
    <n v="1"/>
    <n v="45"/>
    <x v="2"/>
    <x v="3"/>
    <x v="1"/>
    <x v="0"/>
  </r>
  <r>
    <n v="24"/>
    <n v="1"/>
    <n v="108"/>
    <n v="29"/>
    <n v="29"/>
    <n v="14"/>
    <n v="60"/>
    <x v="4"/>
    <x v="1"/>
    <x v="0"/>
    <x v="0"/>
  </r>
  <r>
    <n v="1170"/>
    <n v="19"/>
    <n v="594"/>
    <n v="99"/>
    <n v="76"/>
    <n v="134"/>
    <n v="54"/>
    <x v="1"/>
    <x v="0"/>
    <x v="0"/>
    <x v="1"/>
  </r>
  <r>
    <n v="185"/>
    <n v="2"/>
    <n v="88"/>
    <n v="15"/>
    <n v="5"/>
    <n v="14"/>
    <n v="36"/>
    <x v="3"/>
    <x v="3"/>
    <x v="1"/>
    <x v="0"/>
  </r>
  <r>
    <n v="983"/>
    <n v="20"/>
    <n v="389"/>
    <n v="240"/>
    <n v="50"/>
    <n v="40"/>
    <n v="58"/>
    <x v="1"/>
    <x v="1"/>
    <x v="0"/>
    <x v="0"/>
  </r>
  <r>
    <n v="691"/>
    <n v="0"/>
    <n v="69"/>
    <n v="10"/>
    <n v="0"/>
    <n v="130"/>
    <n v="49"/>
    <x v="0"/>
    <x v="0"/>
    <x v="0"/>
    <x v="1"/>
  </r>
  <r>
    <n v="504"/>
    <n v="13"/>
    <n v="131"/>
    <n v="8"/>
    <n v="0"/>
    <n v="26"/>
    <n v="69"/>
    <x v="3"/>
    <x v="5"/>
    <x v="0"/>
    <x v="0"/>
  </r>
  <r>
    <n v="317"/>
    <n v="25"/>
    <n v="265"/>
    <n v="25"/>
    <n v="19"/>
    <n v="12"/>
    <n v="51"/>
    <x v="3"/>
    <x v="0"/>
    <x v="0"/>
    <x v="1"/>
  </r>
  <r>
    <n v="29"/>
    <n v="1"/>
    <n v="9"/>
    <n v="2"/>
    <n v="0"/>
    <n v="2"/>
    <n v="36"/>
    <x v="3"/>
    <x v="3"/>
    <x v="0"/>
    <x v="1"/>
  </r>
  <r>
    <n v="1396"/>
    <n v="0"/>
    <n v="322"/>
    <n v="46"/>
    <n v="35"/>
    <n v="17"/>
    <n v="42"/>
    <x v="1"/>
    <x v="3"/>
    <x v="0"/>
    <x v="1"/>
  </r>
  <r>
    <n v="529"/>
    <n v="0"/>
    <n v="356"/>
    <n v="63"/>
    <n v="28"/>
    <n v="0"/>
    <n v="65"/>
    <x v="1"/>
    <x v="1"/>
    <x v="0"/>
    <x v="1"/>
  </r>
  <r>
    <n v="388"/>
    <n v="14"/>
    <n v="218"/>
    <n v="91"/>
    <n v="14"/>
    <n v="21"/>
    <n v="69"/>
    <x v="2"/>
    <x v="5"/>
    <x v="0"/>
    <x v="0"/>
  </r>
  <r>
    <n v="13"/>
    <n v="2"/>
    <n v="21"/>
    <n v="4"/>
    <n v="0"/>
    <n v="24"/>
    <n v="62"/>
    <x v="1"/>
    <x v="1"/>
    <x v="1"/>
    <x v="1"/>
  </r>
  <r>
    <n v="28"/>
    <n v="0"/>
    <n v="4"/>
    <n v="0"/>
    <n v="0"/>
    <n v="0"/>
    <n v="52"/>
    <x v="1"/>
    <x v="0"/>
    <x v="0"/>
    <x v="1"/>
  </r>
  <r>
    <n v="16"/>
    <n v="36"/>
    <n v="21"/>
    <n v="20"/>
    <n v="62"/>
    <n v="108"/>
    <n v="22"/>
    <x v="2"/>
    <x v="4"/>
    <x v="0"/>
    <x v="0"/>
  </r>
  <r>
    <n v="1047"/>
    <n v="0"/>
    <n v="140"/>
    <n v="67"/>
    <n v="38"/>
    <n v="153"/>
    <n v="27"/>
    <x v="2"/>
    <x v="2"/>
    <x v="1"/>
    <x v="0"/>
  </r>
  <r>
    <n v="31"/>
    <n v="0"/>
    <n v="7"/>
    <n v="2"/>
    <n v="0"/>
    <n v="6"/>
    <n v="57"/>
    <x v="1"/>
    <x v="1"/>
    <x v="0"/>
    <x v="1"/>
  </r>
  <r>
    <n v="815"/>
    <n v="10"/>
    <n v="239"/>
    <n v="28"/>
    <n v="10"/>
    <n v="108"/>
    <n v="59"/>
    <x v="4"/>
    <x v="1"/>
    <x v="0"/>
    <x v="0"/>
  </r>
  <r>
    <n v="225"/>
    <n v="162"/>
    <n v="387"/>
    <n v="106"/>
    <n v="36"/>
    <n v="29"/>
    <n v="37"/>
    <x v="2"/>
    <x v="3"/>
    <x v="0"/>
    <x v="1"/>
  </r>
  <r>
    <n v="493"/>
    <n v="70"/>
    <n v="324"/>
    <n v="146"/>
    <n v="40"/>
    <n v="84"/>
    <n v="24"/>
    <x v="0"/>
    <x v="4"/>
    <x v="0"/>
    <x v="0"/>
  </r>
  <r>
    <n v="34"/>
    <n v="4"/>
    <n v="66"/>
    <n v="3"/>
    <n v="10"/>
    <n v="20"/>
    <n v="21"/>
    <x v="2"/>
    <x v="4"/>
    <x v="0"/>
    <x v="0"/>
  </r>
  <r>
    <n v="382"/>
    <n v="138"/>
    <n v="65"/>
    <n v="60"/>
    <n v="26"/>
    <n v="59"/>
    <n v="53"/>
    <x v="3"/>
    <x v="0"/>
    <x v="0"/>
    <x v="1"/>
  </r>
  <r>
    <n v="127"/>
    <n v="1"/>
    <n v="56"/>
    <n v="0"/>
    <n v="1"/>
    <n v="31"/>
    <n v="32"/>
    <x v="1"/>
    <x v="2"/>
    <x v="1"/>
    <x v="0"/>
  </r>
  <r>
    <n v="325"/>
    <n v="83"/>
    <n v="300"/>
    <n v="86"/>
    <n v="58"/>
    <n v="91"/>
    <n v="34"/>
    <x v="0"/>
    <x v="2"/>
    <x v="0"/>
    <x v="1"/>
  </r>
  <r>
    <n v="238"/>
    <n v="17"/>
    <n v="68"/>
    <n v="8"/>
    <n v="10"/>
    <n v="6"/>
    <n v="49"/>
    <x v="2"/>
    <x v="0"/>
    <x v="0"/>
    <x v="1"/>
  </r>
  <r>
    <n v="1168"/>
    <n v="92"/>
    <n v="408"/>
    <n v="72"/>
    <n v="129"/>
    <n v="55"/>
    <n v="55"/>
    <x v="1"/>
    <x v="0"/>
    <x v="0"/>
    <x v="0"/>
  </r>
  <r>
    <n v="284"/>
    <n v="0"/>
    <n v="55"/>
    <n v="0"/>
    <n v="6"/>
    <n v="52"/>
    <n v="67"/>
    <x v="1"/>
    <x v="5"/>
    <x v="0"/>
    <x v="1"/>
  </r>
  <r>
    <n v="1288"/>
    <n v="20"/>
    <n v="613"/>
    <n v="80"/>
    <n v="61"/>
    <n v="27"/>
    <n v="38"/>
    <x v="0"/>
    <x v="3"/>
    <x v="0"/>
    <x v="0"/>
  </r>
  <r>
    <n v="65"/>
    <n v="0"/>
    <n v="46"/>
    <n v="4"/>
    <n v="3"/>
    <n v="20"/>
    <n v="52"/>
    <x v="2"/>
    <x v="0"/>
    <x v="1"/>
    <x v="1"/>
  </r>
  <r>
    <n v="11"/>
    <n v="7"/>
    <n v="9"/>
    <n v="3"/>
    <n v="1"/>
    <n v="11"/>
    <n v="23"/>
    <x v="0"/>
    <x v="4"/>
    <x v="1"/>
    <x v="0"/>
  </r>
  <r>
    <n v="227"/>
    <n v="23"/>
    <n v="389"/>
    <n v="42"/>
    <n v="21"/>
    <n v="75"/>
    <n v="54"/>
    <x v="1"/>
    <x v="0"/>
    <x v="0"/>
    <x v="0"/>
  </r>
  <r>
    <n v="1035"/>
    <n v="134"/>
    <n v="670"/>
    <n v="25"/>
    <n v="38"/>
    <n v="0"/>
    <n v="70"/>
    <x v="2"/>
    <x v="5"/>
    <x v="0"/>
    <x v="0"/>
  </r>
  <r>
    <n v="27"/>
    <n v="1"/>
    <n v="12"/>
    <n v="2"/>
    <n v="0"/>
    <n v="10"/>
    <n v="49"/>
    <x v="3"/>
    <x v="0"/>
    <x v="1"/>
    <x v="1"/>
  </r>
  <r>
    <n v="982"/>
    <n v="73"/>
    <n v="351"/>
    <n v="56"/>
    <n v="14"/>
    <n v="175"/>
    <n v="27"/>
    <x v="0"/>
    <x v="2"/>
    <x v="0"/>
    <x v="0"/>
  </r>
  <r>
    <n v="179"/>
    <n v="2"/>
    <n v="64"/>
    <n v="38"/>
    <n v="17"/>
    <n v="58"/>
    <n v="22"/>
    <x v="2"/>
    <x v="4"/>
    <x v="0"/>
    <x v="0"/>
  </r>
  <r>
    <n v="1379"/>
    <n v="33"/>
    <n v="216"/>
    <n v="0"/>
    <n v="33"/>
    <n v="66"/>
    <n v="59"/>
    <x v="2"/>
    <x v="1"/>
    <x v="0"/>
    <x v="0"/>
  </r>
  <r>
    <n v="32"/>
    <n v="1"/>
    <n v="64"/>
    <n v="16"/>
    <n v="12"/>
    <n v="85"/>
    <n v="25"/>
    <x v="2"/>
    <x v="4"/>
    <x v="1"/>
    <x v="0"/>
  </r>
  <r>
    <n v="8"/>
    <n v="4"/>
    <n v="15"/>
    <n v="7"/>
    <n v="6"/>
    <n v="2"/>
    <n v="26"/>
    <x v="2"/>
    <x v="2"/>
    <x v="1"/>
    <x v="0"/>
  </r>
  <r>
    <n v="881"/>
    <n v="38"/>
    <n v="319"/>
    <n v="16"/>
    <n v="25"/>
    <n v="12"/>
    <n v="55"/>
    <x v="1"/>
    <x v="0"/>
    <x v="0"/>
    <x v="0"/>
  </r>
  <r>
    <n v="141"/>
    <n v="15"/>
    <n v="153"/>
    <n v="67"/>
    <n v="31"/>
    <n v="35"/>
    <n v="37"/>
    <x v="2"/>
    <x v="3"/>
    <x v="0"/>
    <x v="0"/>
  </r>
  <r>
    <n v="1000"/>
    <n v="155"/>
    <n v="379"/>
    <n v="224"/>
    <n v="17"/>
    <n v="120"/>
    <n v="48"/>
    <x v="0"/>
    <x v="0"/>
    <x v="0"/>
    <x v="0"/>
  </r>
  <r>
    <n v="206"/>
    <n v="10"/>
    <n v="67"/>
    <n v="30"/>
    <n v="27"/>
    <n v="71"/>
    <n v="53"/>
    <x v="2"/>
    <x v="0"/>
    <x v="1"/>
    <x v="1"/>
  </r>
  <r>
    <n v="162"/>
    <n v="61"/>
    <n v="83"/>
    <n v="97"/>
    <n v="57"/>
    <n v="61"/>
    <n v="38"/>
    <x v="4"/>
    <x v="3"/>
    <x v="0"/>
    <x v="1"/>
  </r>
  <r>
    <n v="619"/>
    <n v="54"/>
    <n v="260"/>
    <n v="127"/>
    <n v="54"/>
    <n v="54"/>
    <n v="44"/>
    <x v="0"/>
    <x v="3"/>
    <x v="0"/>
    <x v="1"/>
  </r>
  <r>
    <n v="456"/>
    <n v="4"/>
    <n v="24"/>
    <n v="0"/>
    <n v="0"/>
    <n v="9"/>
    <n v="37"/>
    <x v="1"/>
    <x v="3"/>
    <x v="1"/>
    <x v="1"/>
  </r>
  <r>
    <n v="112"/>
    <n v="6"/>
    <n v="92"/>
    <n v="3"/>
    <n v="9"/>
    <n v="38"/>
    <n v="51"/>
    <x v="2"/>
    <x v="0"/>
    <x v="1"/>
    <x v="1"/>
  </r>
  <r>
    <n v="11"/>
    <n v="3"/>
    <n v="22"/>
    <n v="2"/>
    <n v="2"/>
    <n v="6"/>
    <n v="31"/>
    <x v="0"/>
    <x v="2"/>
    <x v="1"/>
    <x v="0"/>
  </r>
  <r>
    <n v="172"/>
    <n v="12"/>
    <n v="112"/>
    <n v="8"/>
    <n v="0"/>
    <n v="15"/>
    <n v="62"/>
    <x v="1"/>
    <x v="1"/>
    <x v="0"/>
    <x v="1"/>
  </r>
  <r>
    <n v="78"/>
    <n v="0"/>
    <n v="11"/>
    <n v="0"/>
    <n v="0"/>
    <n v="7"/>
    <n v="47"/>
    <x v="1"/>
    <x v="0"/>
    <x v="0"/>
    <x v="1"/>
  </r>
  <r>
    <n v="464"/>
    <n v="151"/>
    <n v="292"/>
    <n v="65"/>
    <n v="60"/>
    <n v="30"/>
    <n v="47"/>
    <x v="3"/>
    <x v="0"/>
    <x v="0"/>
    <x v="0"/>
  </r>
  <r>
    <n v="99"/>
    <n v="4"/>
    <n v="32"/>
    <n v="37"/>
    <n v="54"/>
    <n v="6"/>
    <n v="61"/>
    <x v="1"/>
    <x v="1"/>
    <x v="0"/>
    <x v="1"/>
  </r>
  <r>
    <n v="19"/>
    <n v="3"/>
    <n v="19"/>
    <n v="4"/>
    <n v="5"/>
    <n v="26"/>
    <n v="32"/>
    <x v="0"/>
    <x v="2"/>
    <x v="1"/>
    <x v="0"/>
  </r>
  <r>
    <n v="1"/>
    <n v="9"/>
    <n v="8"/>
    <n v="11"/>
    <n v="3"/>
    <n v="22"/>
    <n v="36"/>
    <x v="1"/>
    <x v="3"/>
    <x v="1"/>
    <x v="0"/>
  </r>
  <r>
    <n v="63"/>
    <n v="10"/>
    <n v="83"/>
    <n v="7"/>
    <n v="19"/>
    <n v="19"/>
    <n v="43"/>
    <x v="4"/>
    <x v="3"/>
    <x v="0"/>
    <x v="1"/>
  </r>
  <r>
    <n v="252"/>
    <n v="3"/>
    <n v="42"/>
    <n v="4"/>
    <n v="3"/>
    <n v="102"/>
    <n v="28"/>
    <x v="0"/>
    <x v="2"/>
    <x v="1"/>
    <x v="0"/>
  </r>
  <r>
    <n v="1478"/>
    <n v="19"/>
    <n v="403"/>
    <n v="0"/>
    <n v="19"/>
    <n v="0"/>
    <n v="31"/>
    <x v="2"/>
    <x v="2"/>
    <x v="0"/>
    <x v="0"/>
  </r>
  <r>
    <n v="198"/>
    <n v="18"/>
    <n v="252"/>
    <n v="32"/>
    <n v="108"/>
    <n v="54"/>
    <n v="37"/>
    <x v="1"/>
    <x v="3"/>
    <x v="0"/>
    <x v="1"/>
  </r>
  <r>
    <n v="8"/>
    <n v="4"/>
    <n v="10"/>
    <n v="6"/>
    <n v="7"/>
    <n v="6"/>
    <n v="24"/>
    <x v="2"/>
    <x v="4"/>
    <x v="1"/>
    <x v="0"/>
  </r>
  <r>
    <n v="416"/>
    <n v="46"/>
    <n v="925"/>
    <n v="60"/>
    <n v="107"/>
    <n v="46"/>
    <n v="50"/>
    <x v="4"/>
    <x v="0"/>
    <x v="0"/>
    <x v="0"/>
  </r>
  <r>
    <n v="42"/>
    <n v="7"/>
    <n v="43"/>
    <n v="20"/>
    <n v="12"/>
    <n v="10"/>
    <n v="33"/>
    <x v="2"/>
    <x v="2"/>
    <x v="1"/>
    <x v="0"/>
  </r>
  <r>
    <n v="14"/>
    <n v="3"/>
    <n v="21"/>
    <n v="2"/>
    <n v="1"/>
    <n v="28"/>
    <n v="46"/>
    <x v="2"/>
    <x v="0"/>
    <x v="1"/>
    <x v="1"/>
  </r>
  <r>
    <n v="17"/>
    <n v="0"/>
    <n v="3"/>
    <n v="0"/>
    <n v="0"/>
    <n v="1"/>
    <n v="41"/>
    <x v="2"/>
    <x v="3"/>
    <x v="1"/>
    <x v="1"/>
  </r>
  <r>
    <n v="15"/>
    <n v="4"/>
    <n v="10"/>
    <n v="3"/>
    <n v="4"/>
    <n v="18"/>
    <n v="51"/>
    <x v="0"/>
    <x v="0"/>
    <x v="1"/>
    <x v="1"/>
  </r>
  <r>
    <n v="6"/>
    <n v="16"/>
    <n v="24"/>
    <n v="11"/>
    <n v="0"/>
    <n v="34"/>
    <n v="25"/>
    <x v="0"/>
    <x v="4"/>
    <x v="1"/>
    <x v="0"/>
  </r>
  <r>
    <n v="458"/>
    <n v="0"/>
    <n v="24"/>
    <n v="6"/>
    <n v="4"/>
    <n v="34"/>
    <n v="43"/>
    <x v="0"/>
    <x v="3"/>
    <x v="0"/>
    <x v="1"/>
  </r>
  <r>
    <n v="30"/>
    <n v="3"/>
    <n v="47"/>
    <n v="19"/>
    <n v="21"/>
    <n v="42"/>
    <n v="50"/>
    <x v="2"/>
    <x v="0"/>
    <x v="0"/>
    <x v="0"/>
  </r>
  <r>
    <n v="179"/>
    <n v="28"/>
    <n v="520"/>
    <n v="111"/>
    <n v="123"/>
    <n v="47"/>
    <n v="64"/>
    <x v="2"/>
    <x v="1"/>
    <x v="0"/>
    <x v="0"/>
  </r>
  <r>
    <n v="90"/>
    <n v="17"/>
    <n v="97"/>
    <n v="15"/>
    <n v="6"/>
    <n v="15"/>
    <n v="60"/>
    <x v="1"/>
    <x v="1"/>
    <x v="1"/>
    <x v="1"/>
  </r>
  <r>
    <n v="308"/>
    <n v="85"/>
    <n v="137"/>
    <n v="102"/>
    <n v="45"/>
    <n v="118"/>
    <n v="35"/>
    <x v="0"/>
    <x v="2"/>
    <x v="1"/>
    <x v="0"/>
  </r>
  <r>
    <n v="557"/>
    <n v="129"/>
    <n v="761"/>
    <n v="29"/>
    <n v="185"/>
    <n v="111"/>
    <n v="31"/>
    <x v="2"/>
    <x v="2"/>
    <x v="0"/>
    <x v="0"/>
  </r>
  <r>
    <n v="7"/>
    <n v="4"/>
    <n v="13"/>
    <n v="15"/>
    <n v="8"/>
    <n v="17"/>
    <n v="43"/>
    <x v="2"/>
    <x v="3"/>
    <x v="0"/>
    <x v="0"/>
  </r>
  <r>
    <n v="1492"/>
    <n v="38"/>
    <n v="287"/>
    <n v="50"/>
    <n v="57"/>
    <n v="33"/>
    <n v="54"/>
    <x v="1"/>
    <x v="0"/>
    <x v="0"/>
    <x v="1"/>
  </r>
  <r>
    <n v="30"/>
    <n v="8"/>
    <n v="12"/>
    <n v="8"/>
    <n v="8"/>
    <n v="12"/>
    <n v="35"/>
    <x v="2"/>
    <x v="2"/>
    <x v="1"/>
    <x v="0"/>
  </r>
  <r>
    <n v="249"/>
    <n v="153"/>
    <n v="940"/>
    <n v="58"/>
    <n v="134"/>
    <n v="38"/>
    <n v="33"/>
    <x v="0"/>
    <x v="2"/>
    <x v="0"/>
    <x v="0"/>
  </r>
  <r>
    <n v="465"/>
    <n v="25"/>
    <n v="132"/>
    <n v="136"/>
    <n v="0"/>
    <n v="37"/>
    <n v="42"/>
    <x v="1"/>
    <x v="3"/>
    <x v="0"/>
    <x v="1"/>
  </r>
  <r>
    <n v="129"/>
    <n v="129"/>
    <n v="259"/>
    <n v="168"/>
    <n v="121"/>
    <n v="83"/>
    <n v="44"/>
    <x v="2"/>
    <x v="3"/>
    <x v="0"/>
    <x v="1"/>
  </r>
  <r>
    <n v="174"/>
    <n v="18"/>
    <n v="81"/>
    <n v="28"/>
    <n v="6"/>
    <n v="24"/>
    <n v="50"/>
    <x v="3"/>
    <x v="0"/>
    <x v="0"/>
    <x v="1"/>
  </r>
  <r>
    <n v="189"/>
    <n v="2"/>
    <n v="29"/>
    <n v="3"/>
    <n v="2"/>
    <n v="40"/>
    <n v="64"/>
    <x v="1"/>
    <x v="1"/>
    <x v="0"/>
    <x v="1"/>
  </r>
  <r>
    <n v="747"/>
    <n v="10"/>
    <n v="161"/>
    <n v="65"/>
    <n v="40"/>
    <n v="42"/>
    <n v="50"/>
    <x v="0"/>
    <x v="0"/>
    <x v="0"/>
    <x v="1"/>
  </r>
  <r>
    <n v="6"/>
    <n v="0"/>
    <n v="2"/>
    <n v="2"/>
    <n v="0"/>
    <n v="1"/>
    <n v="62"/>
    <x v="1"/>
    <x v="1"/>
    <x v="1"/>
    <x v="1"/>
  </r>
  <r>
    <n v="14"/>
    <n v="0"/>
    <n v="3"/>
    <n v="0"/>
    <n v="0"/>
    <n v="4"/>
    <n v="34"/>
    <x v="0"/>
    <x v="2"/>
    <x v="0"/>
    <x v="1"/>
  </r>
  <r>
    <n v="12"/>
    <n v="0"/>
    <n v="4"/>
    <n v="0"/>
    <n v="0"/>
    <n v="1"/>
    <n v="42"/>
    <x v="1"/>
    <x v="3"/>
    <x v="1"/>
    <x v="1"/>
  </r>
  <r>
    <n v="98"/>
    <n v="0"/>
    <n v="106"/>
    <n v="49"/>
    <n v="10"/>
    <n v="106"/>
    <n v="38"/>
    <x v="2"/>
    <x v="3"/>
    <x v="0"/>
    <x v="1"/>
  </r>
  <r>
    <n v="32"/>
    <n v="0"/>
    <n v="5"/>
    <n v="0"/>
    <n v="0"/>
    <n v="1"/>
    <n v="46"/>
    <x v="2"/>
    <x v="0"/>
    <x v="1"/>
    <x v="1"/>
  </r>
  <r>
    <n v="51"/>
    <n v="12"/>
    <n v="49"/>
    <n v="17"/>
    <n v="24"/>
    <n v="24"/>
    <n v="35"/>
    <x v="0"/>
    <x v="2"/>
    <x v="1"/>
    <x v="0"/>
  </r>
  <r>
    <n v="200"/>
    <n v="5"/>
    <n v="44"/>
    <n v="0"/>
    <n v="10"/>
    <n v="20"/>
    <n v="43"/>
    <x v="1"/>
    <x v="3"/>
    <x v="0"/>
    <x v="1"/>
  </r>
  <r>
    <n v="25"/>
    <n v="6"/>
    <n v="25"/>
    <n v="6"/>
    <n v="0"/>
    <n v="0"/>
    <n v="32"/>
    <x v="2"/>
    <x v="2"/>
    <x v="1"/>
    <x v="0"/>
  </r>
  <r>
    <n v="1050"/>
    <n v="12"/>
    <n v="144"/>
    <n v="0"/>
    <n v="0"/>
    <n v="24"/>
    <n v="36"/>
    <x v="2"/>
    <x v="3"/>
    <x v="0"/>
    <x v="1"/>
  </r>
  <r>
    <n v="117"/>
    <n v="0"/>
    <n v="22"/>
    <n v="13"/>
    <n v="0"/>
    <n v="30"/>
    <n v="46"/>
    <x v="2"/>
    <x v="0"/>
    <x v="1"/>
    <x v="1"/>
  </r>
  <r>
    <n v="9"/>
    <n v="4"/>
    <n v="17"/>
    <n v="10"/>
    <n v="2"/>
    <n v="7"/>
    <n v="43"/>
    <x v="2"/>
    <x v="3"/>
    <x v="1"/>
    <x v="1"/>
  </r>
  <r>
    <n v="56"/>
    <n v="0"/>
    <n v="11"/>
    <n v="0"/>
    <n v="0"/>
    <n v="8"/>
    <n v="47"/>
    <x v="1"/>
    <x v="0"/>
    <x v="1"/>
    <x v="1"/>
  </r>
  <r>
    <n v="145"/>
    <n v="13"/>
    <n v="46"/>
    <n v="17"/>
    <n v="2"/>
    <n v="4"/>
    <n v="57"/>
    <x v="1"/>
    <x v="1"/>
    <x v="1"/>
    <x v="1"/>
  </r>
  <r>
    <n v="203"/>
    <n v="0"/>
    <n v="10"/>
    <n v="0"/>
    <n v="0"/>
    <n v="2"/>
    <n v="38"/>
    <x v="2"/>
    <x v="3"/>
    <x v="1"/>
    <x v="1"/>
  </r>
  <r>
    <n v="270"/>
    <n v="3"/>
    <n v="27"/>
    <n v="39"/>
    <n v="6"/>
    <n v="99"/>
    <n v="62"/>
    <x v="1"/>
    <x v="1"/>
    <x v="0"/>
    <x v="1"/>
  </r>
  <r>
    <n v="9"/>
    <n v="0"/>
    <n v="16"/>
    <n v="6"/>
    <n v="6"/>
    <n v="10"/>
    <n v="46"/>
    <x v="1"/>
    <x v="0"/>
    <x v="1"/>
    <x v="1"/>
  </r>
  <r>
    <n v="37"/>
    <n v="12"/>
    <n v="23"/>
    <n v="8"/>
    <n v="11"/>
    <n v="52"/>
    <n v="62"/>
    <x v="2"/>
    <x v="1"/>
    <x v="0"/>
    <x v="0"/>
  </r>
  <r>
    <n v="46"/>
    <n v="0"/>
    <n v="7"/>
    <n v="0"/>
    <n v="0"/>
    <n v="2"/>
    <n v="31"/>
    <x v="1"/>
    <x v="2"/>
    <x v="1"/>
    <x v="0"/>
  </r>
  <r>
    <n v="31"/>
    <n v="1"/>
    <n v="13"/>
    <n v="7"/>
    <n v="2"/>
    <n v="9"/>
    <n v="43"/>
    <x v="1"/>
    <x v="3"/>
    <x v="1"/>
    <x v="1"/>
  </r>
  <r>
    <n v="1060"/>
    <n v="21"/>
    <n v="530"/>
    <n v="32"/>
    <n v="0"/>
    <n v="224"/>
    <n v="57"/>
    <x v="4"/>
    <x v="1"/>
    <x v="0"/>
    <x v="0"/>
  </r>
  <r>
    <n v="264"/>
    <n v="47"/>
    <n v="188"/>
    <n v="54"/>
    <n v="47"/>
    <n v="11"/>
    <n v="52"/>
    <x v="2"/>
    <x v="0"/>
    <x v="0"/>
    <x v="1"/>
  </r>
  <r>
    <n v="399"/>
    <n v="4"/>
    <n v="30"/>
    <n v="6"/>
    <n v="4"/>
    <n v="30"/>
    <n v="59"/>
    <x v="1"/>
    <x v="1"/>
    <x v="0"/>
    <x v="1"/>
  </r>
  <r>
    <n v="8"/>
    <n v="9"/>
    <n v="9"/>
    <n v="2"/>
    <n v="5"/>
    <n v="22"/>
    <n v="54"/>
    <x v="1"/>
    <x v="0"/>
    <x v="0"/>
    <x v="0"/>
  </r>
  <r>
    <n v="19"/>
    <n v="0"/>
    <n v="35"/>
    <n v="6"/>
    <n v="4"/>
    <n v="17"/>
    <n v="28"/>
    <x v="0"/>
    <x v="2"/>
    <x v="1"/>
    <x v="0"/>
  </r>
  <r>
    <n v="817"/>
    <n v="183"/>
    <n v="797"/>
    <n v="106"/>
    <n v="163"/>
    <n v="20"/>
    <n v="37"/>
    <x v="2"/>
    <x v="3"/>
    <x v="0"/>
    <x v="0"/>
  </r>
  <r>
    <n v="292"/>
    <n v="127"/>
    <n v="635"/>
    <n v="132"/>
    <n v="127"/>
    <n v="165"/>
    <n v="48"/>
    <x v="0"/>
    <x v="0"/>
    <x v="0"/>
    <x v="0"/>
  </r>
  <r>
    <n v="12"/>
    <n v="6"/>
    <n v="2"/>
    <n v="11"/>
    <n v="2"/>
    <n v="16"/>
    <n v="37"/>
    <x v="1"/>
    <x v="3"/>
    <x v="1"/>
    <x v="0"/>
  </r>
  <r>
    <n v="130"/>
    <n v="30"/>
    <n v="168"/>
    <n v="20"/>
    <n v="34"/>
    <n v="0"/>
    <n v="41"/>
    <x v="2"/>
    <x v="3"/>
    <x v="0"/>
    <x v="0"/>
  </r>
  <r>
    <n v="6"/>
    <n v="4"/>
    <n v="16"/>
    <n v="3"/>
    <n v="10"/>
    <n v="30"/>
    <n v="38"/>
    <x v="1"/>
    <x v="3"/>
    <x v="1"/>
    <x v="0"/>
  </r>
  <r>
    <n v="16"/>
    <n v="12"/>
    <n v="18"/>
    <n v="7"/>
    <n v="1"/>
    <n v="13"/>
    <n v="43"/>
    <x v="3"/>
    <x v="3"/>
    <x v="1"/>
    <x v="0"/>
  </r>
  <r>
    <n v="19"/>
    <n v="0"/>
    <n v="9"/>
    <n v="0"/>
    <n v="0"/>
    <n v="2"/>
    <n v="44"/>
    <x v="2"/>
    <x v="3"/>
    <x v="1"/>
    <x v="1"/>
  </r>
  <r>
    <n v="4"/>
    <n v="7"/>
    <n v="15"/>
    <n v="13"/>
    <n v="9"/>
    <n v="15"/>
    <n v="35"/>
    <x v="2"/>
    <x v="2"/>
    <x v="1"/>
    <x v="0"/>
  </r>
  <r>
    <n v="31"/>
    <n v="3"/>
    <n v="31"/>
    <n v="2"/>
    <n v="8"/>
    <n v="4"/>
    <n v="31"/>
    <x v="1"/>
    <x v="2"/>
    <x v="1"/>
    <x v="0"/>
  </r>
  <r>
    <n v="36"/>
    <n v="0"/>
    <n v="2"/>
    <n v="0"/>
    <n v="0"/>
    <n v="4"/>
    <n v="52"/>
    <x v="0"/>
    <x v="0"/>
    <x v="0"/>
    <x v="1"/>
  </r>
  <r>
    <n v="526"/>
    <n v="28"/>
    <n v="135"/>
    <n v="10"/>
    <n v="21"/>
    <n v="99"/>
    <n v="52"/>
    <x v="1"/>
    <x v="0"/>
    <x v="0"/>
    <x v="1"/>
  </r>
  <r>
    <n v="400"/>
    <n v="32"/>
    <n v="519"/>
    <n v="71"/>
    <n v="75"/>
    <n v="54"/>
    <n v="58"/>
    <x v="0"/>
    <x v="1"/>
    <x v="0"/>
    <x v="0"/>
  </r>
  <r>
    <n v="410"/>
    <n v="16"/>
    <n v="114"/>
    <n v="0"/>
    <n v="5"/>
    <n v="49"/>
    <n v="64"/>
    <x v="2"/>
    <x v="1"/>
    <x v="0"/>
    <x v="1"/>
  </r>
  <r>
    <n v="80"/>
    <n v="3"/>
    <n v="26"/>
    <n v="4"/>
    <n v="2"/>
    <n v="14"/>
    <n v="47"/>
    <x v="1"/>
    <x v="0"/>
    <x v="1"/>
    <x v="1"/>
  </r>
  <r>
    <n v="88"/>
    <n v="10"/>
    <n v="46"/>
    <n v="2"/>
    <n v="3"/>
    <n v="64"/>
    <n v="26"/>
    <x v="0"/>
    <x v="2"/>
    <x v="1"/>
    <x v="0"/>
  </r>
  <r>
    <n v="55"/>
    <n v="0"/>
    <n v="6"/>
    <n v="2"/>
    <n v="0"/>
    <n v="4"/>
    <n v="41"/>
    <x v="4"/>
    <x v="3"/>
    <x v="0"/>
    <x v="1"/>
  </r>
  <r>
    <n v="5"/>
    <n v="1"/>
    <n v="13"/>
    <n v="3"/>
    <n v="5"/>
    <n v="1"/>
    <n v="57"/>
    <x v="3"/>
    <x v="1"/>
    <x v="1"/>
    <x v="1"/>
  </r>
  <r>
    <n v="8"/>
    <n v="4"/>
    <n v="5"/>
    <n v="15"/>
    <n v="2"/>
    <n v="11"/>
    <n v="37"/>
    <x v="2"/>
    <x v="3"/>
    <x v="0"/>
    <x v="1"/>
  </r>
  <r>
    <n v="410"/>
    <n v="0"/>
    <n v="592"/>
    <n v="147"/>
    <n v="22"/>
    <n v="22"/>
    <n v="49"/>
    <x v="2"/>
    <x v="0"/>
    <x v="0"/>
    <x v="0"/>
  </r>
  <r>
    <n v="101"/>
    <n v="13"/>
    <n v="76"/>
    <n v="20"/>
    <n v="18"/>
    <n v="40"/>
    <n v="44"/>
    <x v="0"/>
    <x v="3"/>
    <x v="0"/>
    <x v="0"/>
  </r>
  <r>
    <n v="162"/>
    <n v="25"/>
    <n v="53"/>
    <n v="16"/>
    <n v="0"/>
    <n v="10"/>
    <n v="69"/>
    <x v="4"/>
    <x v="5"/>
    <x v="0"/>
    <x v="0"/>
  </r>
  <r>
    <n v="2"/>
    <n v="8"/>
    <n v="1"/>
    <n v="4"/>
    <n v="7"/>
    <n v="15"/>
    <n v="39"/>
    <x v="2"/>
    <x v="3"/>
    <x v="1"/>
    <x v="0"/>
  </r>
  <r>
    <n v="25"/>
    <n v="0"/>
    <n v="8"/>
    <n v="2"/>
    <n v="0"/>
    <n v="2"/>
    <n v="46"/>
    <x v="2"/>
    <x v="0"/>
    <x v="1"/>
    <x v="1"/>
  </r>
  <r>
    <n v="389"/>
    <n v="91"/>
    <n v="248"/>
    <n v="64"/>
    <n v="49"/>
    <n v="41"/>
    <n v="43"/>
    <x v="0"/>
    <x v="3"/>
    <x v="0"/>
    <x v="0"/>
  </r>
  <r>
    <n v="215"/>
    <n v="13"/>
    <n v="87"/>
    <n v="17"/>
    <n v="17"/>
    <n v="24"/>
    <n v="39"/>
    <x v="2"/>
    <x v="3"/>
    <x v="1"/>
    <x v="1"/>
  </r>
  <r>
    <n v="27"/>
    <n v="0"/>
    <n v="5"/>
    <n v="0"/>
    <n v="0"/>
    <n v="3"/>
    <n v="48"/>
    <x v="0"/>
    <x v="0"/>
    <x v="1"/>
    <x v="1"/>
  </r>
  <r>
    <n v="85"/>
    <n v="1"/>
    <n v="16"/>
    <n v="2"/>
    <n v="1"/>
    <n v="2"/>
    <n v="37"/>
    <x v="1"/>
    <x v="3"/>
    <x v="1"/>
    <x v="1"/>
  </r>
  <r>
    <n v="5"/>
    <n v="6"/>
    <n v="10"/>
    <n v="6"/>
    <n v="5"/>
    <n v="10"/>
    <n v="35"/>
    <x v="4"/>
    <x v="2"/>
    <x v="1"/>
    <x v="1"/>
  </r>
  <r>
    <n v="179"/>
    <n v="8"/>
    <n v="83"/>
    <n v="19"/>
    <n v="11"/>
    <n v="26"/>
    <n v="52"/>
    <x v="2"/>
    <x v="0"/>
    <x v="0"/>
    <x v="1"/>
  </r>
  <r>
    <n v="352"/>
    <n v="0"/>
    <n v="27"/>
    <n v="10"/>
    <n v="0"/>
    <n v="15"/>
    <n v="52"/>
    <x v="2"/>
    <x v="0"/>
    <x v="0"/>
    <x v="1"/>
  </r>
  <r>
    <n v="17"/>
    <n v="8"/>
    <n v="12"/>
    <n v="11"/>
    <n v="15"/>
    <n v="32"/>
    <n v="42"/>
    <x v="0"/>
    <x v="3"/>
    <x v="0"/>
    <x v="0"/>
  </r>
  <r>
    <n v="625"/>
    <n v="35"/>
    <n v="169"/>
    <n v="58"/>
    <n v="17"/>
    <n v="35"/>
    <n v="65"/>
    <x v="4"/>
    <x v="1"/>
    <x v="0"/>
    <x v="0"/>
  </r>
  <r>
    <n v="10"/>
    <n v="6"/>
    <n v="11"/>
    <n v="0"/>
    <n v="4"/>
    <n v="2"/>
    <n v="35"/>
    <x v="0"/>
    <x v="2"/>
    <x v="1"/>
    <x v="0"/>
  </r>
  <r>
    <n v="390"/>
    <n v="22"/>
    <n v="323"/>
    <n v="104"/>
    <n v="35"/>
    <n v="107"/>
    <n v="58"/>
    <x v="2"/>
    <x v="1"/>
    <x v="0"/>
    <x v="0"/>
  </r>
  <r>
    <n v="10"/>
    <n v="2"/>
    <n v="15"/>
    <n v="2"/>
    <n v="1"/>
    <n v="6"/>
    <n v="37"/>
    <x v="2"/>
    <x v="3"/>
    <x v="1"/>
    <x v="0"/>
  </r>
  <r>
    <n v="215"/>
    <n v="63"/>
    <n v="507"/>
    <n v="231"/>
    <n v="31"/>
    <n v="190"/>
    <n v="38"/>
    <x v="0"/>
    <x v="3"/>
    <x v="0"/>
    <x v="1"/>
  </r>
  <r>
    <n v="1001"/>
    <n v="17"/>
    <n v="572"/>
    <n v="93"/>
    <n v="125"/>
    <n v="17"/>
    <n v="52"/>
    <x v="1"/>
    <x v="0"/>
    <x v="0"/>
    <x v="1"/>
  </r>
  <r>
    <n v="19"/>
    <n v="18"/>
    <n v="33"/>
    <n v="24"/>
    <n v="1"/>
    <n v="8"/>
    <n v="35"/>
    <x v="3"/>
    <x v="2"/>
    <x v="1"/>
    <x v="1"/>
  </r>
  <r>
    <n v="41"/>
    <n v="5"/>
    <n v="129"/>
    <n v="10"/>
    <n v="3"/>
    <n v="3"/>
    <n v="35"/>
    <x v="0"/>
    <x v="2"/>
    <x v="1"/>
    <x v="0"/>
  </r>
  <r>
    <n v="1181"/>
    <n v="107"/>
    <n v="199"/>
    <n v="39"/>
    <n v="30"/>
    <n v="30"/>
    <n v="43"/>
    <x v="2"/>
    <x v="3"/>
    <x v="1"/>
    <x v="0"/>
  </r>
  <r>
    <n v="603"/>
    <n v="45"/>
    <n v="207"/>
    <n v="36"/>
    <n v="18"/>
    <n v="54"/>
    <n v="56"/>
    <x v="1"/>
    <x v="1"/>
    <x v="0"/>
    <x v="0"/>
  </r>
  <r>
    <n v="129"/>
    <n v="129"/>
    <n v="259"/>
    <n v="168"/>
    <n v="121"/>
    <n v="83"/>
    <n v="44"/>
    <x v="2"/>
    <x v="3"/>
    <x v="0"/>
    <x v="1"/>
  </r>
  <r>
    <n v="10"/>
    <n v="24"/>
    <n v="15"/>
    <n v="13"/>
    <n v="1"/>
    <n v="30"/>
    <n v="54"/>
    <x v="0"/>
    <x v="0"/>
    <x v="0"/>
    <x v="0"/>
  </r>
  <r>
    <n v="514"/>
    <n v="22"/>
    <n v="732"/>
    <n v="42"/>
    <n v="198"/>
    <n v="79"/>
    <n v="40"/>
    <x v="0"/>
    <x v="3"/>
    <x v="0"/>
    <x v="0"/>
  </r>
  <r>
    <n v="14"/>
    <n v="0"/>
    <n v="1"/>
    <n v="0"/>
    <n v="0"/>
    <n v="1"/>
    <n v="52"/>
    <x v="3"/>
    <x v="0"/>
    <x v="1"/>
    <x v="1"/>
  </r>
  <r>
    <n v="387"/>
    <n v="20"/>
    <n v="713"/>
    <n v="38"/>
    <n v="54"/>
    <n v="163"/>
    <n v="61"/>
    <x v="0"/>
    <x v="1"/>
    <x v="0"/>
    <x v="0"/>
  </r>
  <r>
    <n v="121"/>
    <n v="103"/>
    <n v="69"/>
    <n v="8"/>
    <n v="44"/>
    <n v="48"/>
    <n v="51"/>
    <x v="2"/>
    <x v="0"/>
    <x v="0"/>
    <x v="1"/>
  </r>
  <r>
    <n v="965"/>
    <n v="69"/>
    <n v="279"/>
    <n v="54"/>
    <n v="41"/>
    <n v="69"/>
    <n v="62"/>
    <x v="3"/>
    <x v="1"/>
    <x v="0"/>
    <x v="1"/>
  </r>
  <r>
    <n v="707"/>
    <n v="21"/>
    <n v="250"/>
    <n v="85"/>
    <n v="43"/>
    <n v="73"/>
    <n v="42"/>
    <x v="2"/>
    <x v="3"/>
    <x v="0"/>
    <x v="1"/>
  </r>
  <r>
    <n v="571"/>
    <n v="50"/>
    <n v="142"/>
    <n v="33"/>
    <n v="50"/>
    <n v="159"/>
    <n v="52"/>
    <x v="1"/>
    <x v="0"/>
    <x v="0"/>
    <x v="1"/>
  </r>
  <r>
    <n v="586"/>
    <n v="66"/>
    <n v="653"/>
    <n v="17"/>
    <n v="0"/>
    <n v="26"/>
    <n v="66"/>
    <x v="1"/>
    <x v="5"/>
    <x v="0"/>
    <x v="0"/>
  </r>
  <r>
    <n v="1063"/>
    <n v="89"/>
    <n v="102"/>
    <n v="16"/>
    <n v="12"/>
    <n v="25"/>
    <n v="53"/>
    <x v="3"/>
    <x v="0"/>
    <x v="0"/>
    <x v="1"/>
  </r>
  <r>
    <n v="305"/>
    <n v="3"/>
    <n v="27"/>
    <n v="4"/>
    <n v="3"/>
    <n v="144"/>
    <n v="49"/>
    <x v="0"/>
    <x v="0"/>
    <x v="0"/>
    <x v="1"/>
  </r>
  <r>
    <n v="1200"/>
    <n v="105"/>
    <n v="758"/>
    <n v="0"/>
    <n v="42"/>
    <n v="147"/>
    <n v="66"/>
    <x v="1"/>
    <x v="5"/>
    <x v="0"/>
    <x v="0"/>
  </r>
  <r>
    <n v="163"/>
    <n v="2"/>
    <n v="40"/>
    <n v="8"/>
    <n v="11"/>
    <n v="11"/>
    <n v="42"/>
    <x v="2"/>
    <x v="3"/>
    <x v="1"/>
    <x v="1"/>
  </r>
  <r>
    <n v="1009"/>
    <n v="181"/>
    <n v="104"/>
    <n v="202"/>
    <n v="21"/>
    <n v="207"/>
    <n v="43"/>
    <x v="1"/>
    <x v="3"/>
    <x v="0"/>
    <x v="0"/>
  </r>
  <r>
    <n v="125"/>
    <n v="6"/>
    <n v="73"/>
    <n v="8"/>
    <n v="4"/>
    <n v="19"/>
    <n v="43"/>
    <x v="3"/>
    <x v="3"/>
    <x v="1"/>
    <x v="0"/>
  </r>
  <r>
    <n v="721"/>
    <n v="0"/>
    <n v="152"/>
    <n v="119"/>
    <n v="50"/>
    <n v="50"/>
    <n v="37"/>
    <x v="2"/>
    <x v="3"/>
    <x v="0"/>
    <x v="1"/>
  </r>
  <r>
    <n v="315"/>
    <n v="4"/>
    <n v="62"/>
    <n v="41"/>
    <n v="31"/>
    <n v="146"/>
    <n v="55"/>
    <x v="1"/>
    <x v="0"/>
    <x v="0"/>
    <x v="1"/>
  </r>
  <r>
    <n v="1000"/>
    <n v="19"/>
    <n v="711"/>
    <n v="125"/>
    <n v="115"/>
    <n v="38"/>
    <n v="54"/>
    <x v="0"/>
    <x v="0"/>
    <x v="0"/>
    <x v="0"/>
  </r>
  <r>
    <n v="16"/>
    <n v="0"/>
    <n v="17"/>
    <n v="6"/>
    <n v="3"/>
    <n v="6"/>
    <n v="27"/>
    <x v="1"/>
    <x v="2"/>
    <x v="1"/>
    <x v="0"/>
  </r>
  <r>
    <n v="757"/>
    <n v="80"/>
    <n v="217"/>
    <n v="29"/>
    <n v="80"/>
    <n v="11"/>
    <n v="38"/>
    <x v="2"/>
    <x v="3"/>
    <x v="0"/>
    <x v="1"/>
  </r>
  <r>
    <n v="30"/>
    <n v="2"/>
    <n v="25"/>
    <n v="0"/>
    <n v="1"/>
    <n v="9"/>
    <n v="64"/>
    <x v="1"/>
    <x v="1"/>
    <x v="0"/>
    <x v="1"/>
  </r>
  <r>
    <n v="219"/>
    <n v="3"/>
    <n v="100"/>
    <n v="26"/>
    <n v="0"/>
    <n v="17"/>
    <n v="57"/>
    <x v="3"/>
    <x v="1"/>
    <x v="0"/>
    <x v="1"/>
  </r>
  <r>
    <n v="1"/>
    <n v="1"/>
    <n v="1"/>
    <n v="1"/>
    <n v="1"/>
    <n v="1"/>
    <n v="39"/>
    <x v="3"/>
    <x v="3"/>
    <x v="0"/>
    <x v="0"/>
  </r>
  <r>
    <n v="111"/>
    <n v="3"/>
    <n v="28"/>
    <n v="2"/>
    <n v="6"/>
    <n v="15"/>
    <n v="61"/>
    <x v="1"/>
    <x v="1"/>
    <x v="0"/>
    <x v="1"/>
  </r>
  <r>
    <n v="45"/>
    <n v="47"/>
    <n v="52"/>
    <n v="21"/>
    <n v="20"/>
    <n v="25"/>
    <n v="54"/>
    <x v="1"/>
    <x v="0"/>
    <x v="0"/>
    <x v="0"/>
  </r>
  <r>
    <n v="410"/>
    <n v="112"/>
    <n v="420"/>
    <n v="0"/>
    <n v="82"/>
    <n v="71"/>
    <n v="66"/>
    <x v="1"/>
    <x v="5"/>
    <x v="0"/>
    <x v="1"/>
  </r>
  <r>
    <n v="100"/>
    <n v="1"/>
    <n v="39"/>
    <n v="6"/>
    <n v="1"/>
    <n v="76"/>
    <n v="47"/>
    <x v="0"/>
    <x v="0"/>
    <x v="1"/>
    <x v="1"/>
  </r>
  <r>
    <n v="509"/>
    <n v="0"/>
    <n v="65"/>
    <n v="7"/>
    <n v="11"/>
    <n v="5"/>
    <n v="49"/>
    <x v="1"/>
    <x v="0"/>
    <x v="0"/>
    <x v="1"/>
  </r>
  <r>
    <n v="3"/>
    <n v="6"/>
    <n v="5"/>
    <n v="0"/>
    <n v="2"/>
    <n v="6"/>
    <n v="28"/>
    <x v="2"/>
    <x v="2"/>
    <x v="1"/>
    <x v="0"/>
  </r>
  <r>
    <n v="445"/>
    <n v="53"/>
    <n v="213"/>
    <n v="104"/>
    <n v="98"/>
    <n v="151"/>
    <n v="38"/>
    <x v="4"/>
    <x v="3"/>
    <x v="0"/>
    <x v="1"/>
  </r>
  <r>
    <n v="2"/>
    <n v="2"/>
    <n v="11"/>
    <n v="41"/>
    <n v="7"/>
    <n v="11"/>
    <n v="32"/>
    <x v="2"/>
    <x v="2"/>
    <x v="0"/>
    <x v="0"/>
  </r>
  <r>
    <n v="4"/>
    <n v="1"/>
    <n v="11"/>
    <n v="6"/>
    <n v="2"/>
    <n v="2"/>
    <n v="57"/>
    <x v="1"/>
    <x v="1"/>
    <x v="0"/>
    <x v="0"/>
  </r>
  <r>
    <n v="6"/>
    <n v="1"/>
    <n v="7"/>
    <n v="23"/>
    <n v="4"/>
    <n v="19"/>
    <n v="53"/>
    <x v="2"/>
    <x v="0"/>
    <x v="0"/>
    <x v="0"/>
  </r>
  <r>
    <n v="14"/>
    <n v="0"/>
    <n v="3"/>
    <n v="0"/>
    <n v="0"/>
    <n v="3"/>
    <n v="39"/>
    <x v="1"/>
    <x v="3"/>
    <x v="0"/>
    <x v="1"/>
  </r>
  <r>
    <n v="1"/>
    <n v="10"/>
    <n v="11"/>
    <n v="19"/>
    <n v="3"/>
    <n v="15"/>
    <n v="26"/>
    <x v="0"/>
    <x v="2"/>
    <x v="1"/>
    <x v="0"/>
  </r>
  <r>
    <n v="26"/>
    <n v="0"/>
    <n v="6"/>
    <n v="0"/>
    <n v="0"/>
    <n v="2"/>
    <n v="45"/>
    <x v="2"/>
    <x v="3"/>
    <x v="1"/>
    <x v="0"/>
  </r>
  <r>
    <n v="111"/>
    <n v="16"/>
    <n v="37"/>
    <n v="7"/>
    <n v="9"/>
    <n v="18"/>
    <n v="42"/>
    <x v="2"/>
    <x v="3"/>
    <x v="1"/>
    <x v="1"/>
  </r>
  <r>
    <n v="418"/>
    <n v="61"/>
    <n v="428"/>
    <n v="80"/>
    <n v="51"/>
    <n v="10"/>
    <n v="49"/>
    <x v="2"/>
    <x v="0"/>
    <x v="0"/>
    <x v="1"/>
  </r>
  <r>
    <n v="327"/>
    <n v="9"/>
    <n v="122"/>
    <n v="19"/>
    <n v="14"/>
    <n v="83"/>
    <n v="51"/>
    <x v="0"/>
    <x v="0"/>
    <x v="0"/>
    <x v="1"/>
  </r>
  <r>
    <n v="371"/>
    <n v="159"/>
    <n v="194"/>
    <n v="58"/>
    <n v="106"/>
    <n v="141"/>
    <n v="42"/>
    <x v="4"/>
    <x v="3"/>
    <x v="0"/>
    <x v="1"/>
  </r>
  <r>
    <n v="275"/>
    <n v="59"/>
    <n v="107"/>
    <n v="69"/>
    <n v="101"/>
    <n v="59"/>
    <n v="33"/>
    <x v="2"/>
    <x v="2"/>
    <x v="0"/>
    <x v="1"/>
  </r>
  <r>
    <n v="789"/>
    <n v="0"/>
    <n v="142"/>
    <n v="12"/>
    <n v="9"/>
    <n v="38"/>
    <n v="37"/>
    <x v="0"/>
    <x v="3"/>
    <x v="0"/>
    <x v="1"/>
  </r>
  <r>
    <n v="1"/>
    <n v="1"/>
    <n v="5"/>
    <n v="0"/>
    <n v="3"/>
    <n v="1"/>
    <n v="40"/>
    <x v="2"/>
    <x v="3"/>
    <x v="1"/>
    <x v="0"/>
  </r>
  <r>
    <n v="1004"/>
    <n v="12"/>
    <n v="145"/>
    <n v="32"/>
    <n v="12"/>
    <n v="36"/>
    <n v="49"/>
    <x v="2"/>
    <x v="0"/>
    <x v="0"/>
    <x v="1"/>
  </r>
  <r>
    <n v="187"/>
    <n v="81"/>
    <n v="149"/>
    <n v="25"/>
    <n v="43"/>
    <n v="91"/>
    <n v="35"/>
    <x v="0"/>
    <x v="2"/>
    <x v="0"/>
    <x v="0"/>
  </r>
  <r>
    <n v="56"/>
    <n v="4"/>
    <n v="76"/>
    <n v="17"/>
    <n v="1"/>
    <n v="18"/>
    <n v="28"/>
    <x v="2"/>
    <x v="2"/>
    <x v="1"/>
    <x v="0"/>
  </r>
  <r>
    <n v="365"/>
    <n v="32"/>
    <n v="117"/>
    <n v="34"/>
    <n v="110"/>
    <n v="6"/>
    <n v="33"/>
    <x v="0"/>
    <x v="2"/>
    <x v="0"/>
    <x v="0"/>
  </r>
  <r>
    <n v="595"/>
    <n v="23"/>
    <n v="123"/>
    <n v="10"/>
    <n v="23"/>
    <n v="154"/>
    <n v="50"/>
    <x v="3"/>
    <x v="0"/>
    <x v="0"/>
    <x v="1"/>
  </r>
  <r>
    <n v="1132"/>
    <n v="134"/>
    <n v="384"/>
    <n v="175"/>
    <n v="134"/>
    <n v="115"/>
    <n v="45"/>
    <x v="3"/>
    <x v="3"/>
    <x v="0"/>
    <x v="0"/>
  </r>
  <r>
    <n v="34"/>
    <n v="11"/>
    <n v="137"/>
    <n v="179"/>
    <n v="61"/>
    <n v="45"/>
    <n v="31"/>
    <x v="1"/>
    <x v="2"/>
    <x v="0"/>
    <x v="0"/>
  </r>
  <r>
    <n v="116"/>
    <n v="6"/>
    <n v="82"/>
    <n v="6"/>
    <n v="6"/>
    <n v="41"/>
    <n v="58"/>
    <x v="1"/>
    <x v="1"/>
    <x v="0"/>
    <x v="1"/>
  </r>
  <r>
    <n v="565"/>
    <n v="32"/>
    <n v="435"/>
    <n v="28"/>
    <n v="32"/>
    <n v="54"/>
    <n v="46"/>
    <x v="1"/>
    <x v="0"/>
    <x v="0"/>
    <x v="0"/>
  </r>
  <r>
    <n v="372"/>
    <n v="18"/>
    <n v="126"/>
    <n v="47"/>
    <n v="48"/>
    <n v="78"/>
    <n v="37"/>
    <x v="3"/>
    <x v="3"/>
    <x v="0"/>
    <x v="1"/>
  </r>
  <r>
    <n v="899"/>
    <n v="102"/>
    <n v="838"/>
    <n v="133"/>
    <n v="102"/>
    <n v="40"/>
    <n v="40"/>
    <x v="0"/>
    <x v="3"/>
    <x v="0"/>
    <x v="0"/>
  </r>
  <r>
    <n v="55"/>
    <n v="16"/>
    <n v="1622"/>
    <n v="17"/>
    <n v="3"/>
    <n v="4"/>
    <n v="30"/>
    <x v="2"/>
    <x v="2"/>
    <x v="0"/>
    <x v="0"/>
  </r>
  <r>
    <n v="760"/>
    <n v="40"/>
    <n v="480"/>
    <n v="0"/>
    <n v="40"/>
    <n v="26"/>
    <n v="25"/>
    <x v="1"/>
    <x v="4"/>
    <x v="0"/>
    <x v="0"/>
  </r>
  <r>
    <n v="260"/>
    <n v="86"/>
    <n v="559"/>
    <n v="63"/>
    <n v="9"/>
    <n v="67"/>
    <n v="44"/>
    <x v="1"/>
    <x v="3"/>
    <x v="0"/>
    <x v="0"/>
  </r>
  <r>
    <n v="459"/>
    <n v="0"/>
    <n v="24"/>
    <n v="6"/>
    <n v="0"/>
    <n v="4"/>
    <n v="52"/>
    <x v="3"/>
    <x v="0"/>
    <x v="0"/>
    <x v="1"/>
  </r>
  <r>
    <n v="466"/>
    <n v="0"/>
    <n v="224"/>
    <n v="119"/>
    <n v="49"/>
    <n v="99"/>
    <n v="43"/>
    <x v="0"/>
    <x v="3"/>
    <x v="0"/>
    <x v="0"/>
  </r>
  <r>
    <n v="67"/>
    <n v="15"/>
    <n v="80"/>
    <n v="17"/>
    <n v="11"/>
    <n v="80"/>
    <n v="55"/>
    <x v="1"/>
    <x v="0"/>
    <x v="0"/>
    <x v="1"/>
  </r>
  <r>
    <n v="2"/>
    <n v="0"/>
    <n v="7"/>
    <n v="3"/>
    <n v="7"/>
    <n v="10"/>
    <n v="61"/>
    <x v="1"/>
    <x v="1"/>
    <x v="0"/>
    <x v="0"/>
  </r>
  <r>
    <n v="67"/>
    <n v="1"/>
    <n v="20"/>
    <n v="0"/>
    <n v="2"/>
    <n v="31"/>
    <n v="64"/>
    <x v="4"/>
    <x v="1"/>
    <x v="1"/>
    <x v="1"/>
  </r>
  <r>
    <n v="92"/>
    <n v="4"/>
    <n v="18"/>
    <n v="3"/>
    <n v="3"/>
    <n v="6"/>
    <n v="52"/>
    <x v="2"/>
    <x v="0"/>
    <x v="0"/>
    <x v="1"/>
  </r>
  <r>
    <n v="4"/>
    <n v="2"/>
    <n v="11"/>
    <n v="2"/>
    <n v="0"/>
    <n v="4"/>
    <n v="19"/>
    <x v="0"/>
    <x v="4"/>
    <x v="0"/>
    <x v="0"/>
  </r>
  <r>
    <n v="20"/>
    <n v="1"/>
    <n v="28"/>
    <n v="3"/>
    <n v="3"/>
    <n v="2"/>
    <n v="64"/>
    <x v="0"/>
    <x v="1"/>
    <x v="1"/>
    <x v="1"/>
  </r>
  <r>
    <n v="273"/>
    <n v="11"/>
    <n v="178"/>
    <n v="62"/>
    <n v="83"/>
    <n v="29"/>
    <n v="52"/>
    <x v="0"/>
    <x v="0"/>
    <x v="0"/>
    <x v="0"/>
  </r>
  <r>
    <n v="434"/>
    <n v="22"/>
    <n v="388"/>
    <n v="104"/>
    <n v="22"/>
    <n v="34"/>
    <n v="54"/>
    <x v="1"/>
    <x v="0"/>
    <x v="0"/>
    <x v="0"/>
  </r>
  <r>
    <n v="321"/>
    <n v="11"/>
    <n v="309"/>
    <n v="33"/>
    <n v="26"/>
    <n v="34"/>
    <n v="40"/>
    <x v="3"/>
    <x v="3"/>
    <x v="0"/>
    <x v="1"/>
  </r>
  <r>
    <n v="212"/>
    <n v="123"/>
    <n v="177"/>
    <n v="15"/>
    <n v="64"/>
    <n v="23"/>
    <n v="36"/>
    <x v="2"/>
    <x v="3"/>
    <x v="1"/>
    <x v="0"/>
  </r>
  <r>
    <n v="909"/>
    <n v="12"/>
    <n v="278"/>
    <n v="0"/>
    <n v="12"/>
    <n v="242"/>
    <n v="36"/>
    <x v="3"/>
    <x v="3"/>
    <x v="0"/>
    <x v="1"/>
  </r>
  <r>
    <n v="1184"/>
    <n v="32"/>
    <n v="352"/>
    <n v="21"/>
    <n v="16"/>
    <n v="16"/>
    <n v="26"/>
    <x v="0"/>
    <x v="2"/>
    <x v="0"/>
    <x v="0"/>
  </r>
  <r>
    <n v="112"/>
    <n v="19"/>
    <n v="21"/>
    <n v="16"/>
    <n v="14"/>
    <n v="5"/>
    <n v="45"/>
    <x v="3"/>
    <x v="3"/>
    <x v="1"/>
    <x v="0"/>
  </r>
  <r>
    <n v="656"/>
    <n v="80"/>
    <n v="455"/>
    <n v="52"/>
    <n v="107"/>
    <n v="93"/>
    <n v="27"/>
    <x v="2"/>
    <x v="2"/>
    <x v="1"/>
    <x v="0"/>
  </r>
  <r>
    <n v="23"/>
    <n v="0"/>
    <n v="8"/>
    <n v="6"/>
    <n v="2"/>
    <n v="18"/>
    <n v="44"/>
    <x v="3"/>
    <x v="3"/>
    <x v="1"/>
    <x v="0"/>
  </r>
  <r>
    <n v="537"/>
    <n v="6"/>
    <n v="42"/>
    <n v="16"/>
    <n v="6"/>
    <n v="30"/>
    <n v="62"/>
    <x v="3"/>
    <x v="1"/>
    <x v="0"/>
    <x v="1"/>
  </r>
  <r>
    <n v="712"/>
    <n v="0"/>
    <n v="45"/>
    <n v="0"/>
    <n v="0"/>
    <n v="191"/>
    <n v="65"/>
    <x v="1"/>
    <x v="1"/>
    <x v="0"/>
    <x v="1"/>
  </r>
  <r>
    <n v="23"/>
    <n v="1"/>
    <n v="13"/>
    <n v="2"/>
    <n v="2"/>
    <n v="18"/>
    <n v="42"/>
    <x v="2"/>
    <x v="3"/>
    <x v="1"/>
    <x v="0"/>
  </r>
  <r>
    <n v="1"/>
    <n v="3"/>
    <n v="4"/>
    <n v="2"/>
    <n v="2"/>
    <n v="6"/>
    <n v="27"/>
    <x v="2"/>
    <x v="2"/>
    <x v="1"/>
    <x v="0"/>
  </r>
  <r>
    <n v="664"/>
    <n v="58"/>
    <n v="83"/>
    <n v="32"/>
    <n v="0"/>
    <n v="66"/>
    <n v="47"/>
    <x v="0"/>
    <x v="0"/>
    <x v="0"/>
    <x v="1"/>
  </r>
  <r>
    <n v="6"/>
    <n v="10"/>
    <n v="21"/>
    <n v="19"/>
    <n v="14"/>
    <n v="42"/>
    <n v="38"/>
    <x v="0"/>
    <x v="3"/>
    <x v="1"/>
    <x v="0"/>
  </r>
  <r>
    <n v="299"/>
    <n v="5"/>
    <n v="201"/>
    <n v="21"/>
    <n v="21"/>
    <n v="49"/>
    <n v="60"/>
    <x v="1"/>
    <x v="1"/>
    <x v="0"/>
    <x v="0"/>
  </r>
  <r>
    <n v="99"/>
    <n v="13"/>
    <n v="66"/>
    <n v="43"/>
    <n v="8"/>
    <n v="4"/>
    <n v="31"/>
    <x v="1"/>
    <x v="2"/>
    <x v="1"/>
    <x v="0"/>
  </r>
  <r>
    <n v="749"/>
    <n v="40"/>
    <n v="294"/>
    <n v="121"/>
    <n v="160"/>
    <n v="147"/>
    <n v="37"/>
    <x v="2"/>
    <x v="3"/>
    <x v="0"/>
    <x v="0"/>
  </r>
  <r>
    <n v="345"/>
    <n v="25"/>
    <n v="501"/>
    <n v="63"/>
    <n v="138"/>
    <n v="80"/>
    <n v="52"/>
    <x v="3"/>
    <x v="0"/>
    <x v="0"/>
    <x v="0"/>
  </r>
  <r>
    <n v="9"/>
    <n v="4"/>
    <n v="18"/>
    <n v="7"/>
    <n v="5"/>
    <n v="5"/>
    <n v="35"/>
    <x v="1"/>
    <x v="2"/>
    <x v="1"/>
    <x v="0"/>
  </r>
  <r>
    <n v="440"/>
    <n v="81"/>
    <n v="368"/>
    <n v="0"/>
    <n v="122"/>
    <n v="174"/>
    <n v="43"/>
    <x v="3"/>
    <x v="3"/>
    <x v="0"/>
    <x v="1"/>
  </r>
  <r>
    <n v="8"/>
    <n v="2"/>
    <n v="5"/>
    <n v="3"/>
    <n v="0"/>
    <n v="3"/>
    <n v="56"/>
    <x v="0"/>
    <x v="1"/>
    <x v="1"/>
    <x v="1"/>
  </r>
  <r>
    <n v="670"/>
    <n v="9"/>
    <n v="249"/>
    <n v="0"/>
    <n v="28"/>
    <n v="9"/>
    <n v="47"/>
    <x v="2"/>
    <x v="0"/>
    <x v="0"/>
    <x v="1"/>
  </r>
  <r>
    <n v="524"/>
    <n v="0"/>
    <n v="134"/>
    <n v="28"/>
    <n v="28"/>
    <n v="155"/>
    <n v="59"/>
    <x v="2"/>
    <x v="1"/>
    <x v="0"/>
    <x v="0"/>
  </r>
  <r>
    <n v="6"/>
    <n v="0"/>
    <n v="6"/>
    <n v="2"/>
    <n v="1"/>
    <n v="1"/>
    <n v="30"/>
    <x v="2"/>
    <x v="2"/>
    <x v="1"/>
    <x v="0"/>
  </r>
  <r>
    <n v="597"/>
    <n v="166"/>
    <n v="597"/>
    <n v="172"/>
    <n v="166"/>
    <n v="249"/>
    <n v="48"/>
    <x v="2"/>
    <x v="0"/>
    <x v="0"/>
    <x v="0"/>
  </r>
  <r>
    <n v="7"/>
    <n v="0"/>
    <n v="12"/>
    <n v="13"/>
    <n v="7"/>
    <n v="32"/>
    <n v="36"/>
    <x v="2"/>
    <x v="3"/>
    <x v="1"/>
    <x v="0"/>
  </r>
  <r>
    <n v="54"/>
    <n v="0"/>
    <n v="7"/>
    <n v="0"/>
    <n v="0"/>
    <n v="4"/>
    <n v="48"/>
    <x v="2"/>
    <x v="0"/>
    <x v="0"/>
    <x v="1"/>
  </r>
  <r>
    <n v="445"/>
    <n v="25"/>
    <n v="706"/>
    <n v="80"/>
    <n v="76"/>
    <n v="48"/>
    <n v="58"/>
    <x v="2"/>
    <x v="1"/>
    <x v="0"/>
    <x v="0"/>
  </r>
  <r>
    <n v="294"/>
    <n v="142"/>
    <n v="218"/>
    <n v="164"/>
    <n v="58"/>
    <n v="151"/>
    <n v="38"/>
    <x v="3"/>
    <x v="3"/>
    <x v="0"/>
    <x v="0"/>
  </r>
  <r>
    <n v="292"/>
    <n v="3"/>
    <n v="77"/>
    <n v="10"/>
    <n v="3"/>
    <n v="26"/>
    <n v="48"/>
    <x v="2"/>
    <x v="0"/>
    <x v="1"/>
    <x v="1"/>
  </r>
  <r>
    <n v="412"/>
    <n v="22"/>
    <n v="132"/>
    <n v="59"/>
    <n v="28"/>
    <n v="183"/>
    <n v="22"/>
    <x v="1"/>
    <x v="4"/>
    <x v="0"/>
    <x v="0"/>
  </r>
  <r>
    <n v="8"/>
    <n v="0"/>
    <n v="3"/>
    <n v="0"/>
    <n v="0"/>
    <n v="0"/>
    <n v="64"/>
    <x v="3"/>
    <x v="1"/>
    <x v="1"/>
    <x v="1"/>
  </r>
  <r>
    <n v="349"/>
    <n v="4"/>
    <n v="78"/>
    <n v="6"/>
    <n v="0"/>
    <n v="43"/>
    <n v="59"/>
    <x v="1"/>
    <x v="1"/>
    <x v="1"/>
    <x v="1"/>
  </r>
  <r>
    <n v="328"/>
    <n v="9"/>
    <n v="124"/>
    <n v="12"/>
    <n v="24"/>
    <n v="109"/>
    <n v="35"/>
    <x v="2"/>
    <x v="2"/>
    <x v="1"/>
    <x v="1"/>
  </r>
  <r>
    <n v="144"/>
    <n v="2"/>
    <n v="99"/>
    <n v="7"/>
    <n v="2"/>
    <n v="30"/>
    <n v="65"/>
    <x v="3"/>
    <x v="1"/>
    <x v="1"/>
    <x v="1"/>
  </r>
  <r>
    <n v="1126"/>
    <n v="28"/>
    <n v="211"/>
    <n v="37"/>
    <n v="28"/>
    <n v="42"/>
    <n v="40"/>
    <x v="3"/>
    <x v="3"/>
    <x v="1"/>
    <x v="1"/>
  </r>
  <r>
    <n v="967"/>
    <n v="0"/>
    <n v="617"/>
    <n v="43"/>
    <n v="50"/>
    <n v="0"/>
    <n v="65"/>
    <x v="2"/>
    <x v="1"/>
    <x v="0"/>
    <x v="0"/>
  </r>
  <r>
    <n v="432"/>
    <n v="79"/>
    <n v="341"/>
    <n v="177"/>
    <n v="136"/>
    <n v="170"/>
    <n v="40"/>
    <x v="2"/>
    <x v="3"/>
    <x v="0"/>
    <x v="1"/>
  </r>
  <r>
    <n v="138"/>
    <n v="39"/>
    <n v="63"/>
    <n v="55"/>
    <n v="18"/>
    <n v="21"/>
    <n v="62"/>
    <x v="1"/>
    <x v="1"/>
    <x v="0"/>
    <x v="1"/>
  </r>
  <r>
    <n v="0"/>
    <n v="0"/>
    <n v="1"/>
    <n v="7"/>
    <n v="4"/>
    <n v="6"/>
    <n v="24"/>
    <x v="2"/>
    <x v="4"/>
    <x v="1"/>
    <x v="0"/>
  </r>
  <r>
    <n v="509"/>
    <n v="133"/>
    <n v="497"/>
    <n v="78"/>
    <n v="24"/>
    <n v="97"/>
    <n v="43"/>
    <x v="1"/>
    <x v="3"/>
    <x v="0"/>
    <x v="1"/>
  </r>
  <r>
    <n v="948"/>
    <n v="10"/>
    <n v="86"/>
    <n v="13"/>
    <n v="21"/>
    <n v="21"/>
    <n v="60"/>
    <x v="0"/>
    <x v="1"/>
    <x v="0"/>
    <x v="1"/>
  </r>
  <r>
    <n v="39"/>
    <n v="2"/>
    <n v="25"/>
    <n v="4"/>
    <n v="3"/>
    <n v="24"/>
    <n v="57"/>
    <x v="1"/>
    <x v="1"/>
    <x v="1"/>
    <x v="1"/>
  </r>
  <r>
    <n v="28"/>
    <n v="1"/>
    <n v="21"/>
    <n v="3"/>
    <n v="0"/>
    <n v="10"/>
    <n v="64"/>
    <x v="0"/>
    <x v="1"/>
    <x v="1"/>
    <x v="1"/>
  </r>
  <r>
    <n v="13"/>
    <n v="11"/>
    <n v="24"/>
    <n v="13"/>
    <n v="8"/>
    <n v="40"/>
    <n v="35"/>
    <x v="1"/>
    <x v="2"/>
    <x v="1"/>
    <x v="0"/>
  </r>
  <r>
    <n v="307"/>
    <n v="26"/>
    <n v="360"/>
    <n v="138"/>
    <n v="31"/>
    <n v="40"/>
    <n v="50"/>
    <x v="2"/>
    <x v="0"/>
    <x v="0"/>
    <x v="0"/>
  </r>
  <r>
    <n v="901"/>
    <n v="31"/>
    <n v="345"/>
    <n v="75"/>
    <n v="31"/>
    <n v="191"/>
    <n v="61"/>
    <x v="1"/>
    <x v="1"/>
    <x v="0"/>
    <x v="0"/>
  </r>
  <r>
    <n v="2"/>
    <n v="5"/>
    <n v="12"/>
    <n v="4"/>
    <n v="8"/>
    <n v="7"/>
    <n v="38"/>
    <x v="2"/>
    <x v="3"/>
    <x v="1"/>
    <x v="0"/>
  </r>
  <r>
    <n v="283"/>
    <n v="17"/>
    <n v="372"/>
    <n v="138"/>
    <n v="106"/>
    <n v="44"/>
    <n v="19"/>
    <x v="0"/>
    <x v="4"/>
    <x v="0"/>
    <x v="0"/>
  </r>
  <r>
    <n v="4"/>
    <n v="3"/>
    <n v="7"/>
    <n v="0"/>
    <n v="3"/>
    <n v="11"/>
    <n v="43"/>
    <x v="0"/>
    <x v="3"/>
    <x v="1"/>
    <x v="0"/>
  </r>
  <r>
    <n v="769"/>
    <n v="80"/>
    <n v="252"/>
    <n v="15"/>
    <n v="34"/>
    <n v="65"/>
    <n v="60"/>
    <x v="2"/>
    <x v="1"/>
    <x v="0"/>
    <x v="0"/>
  </r>
  <r>
    <n v="518"/>
    <n v="42"/>
    <n v="742"/>
    <n v="55"/>
    <n v="56"/>
    <n v="84"/>
    <n v="41"/>
    <x v="1"/>
    <x v="3"/>
    <x v="0"/>
    <x v="0"/>
  </r>
  <r>
    <n v="350"/>
    <n v="8"/>
    <n v="66"/>
    <n v="17"/>
    <n v="4"/>
    <n v="4"/>
    <n v="55"/>
    <x v="1"/>
    <x v="0"/>
    <x v="0"/>
    <x v="1"/>
  </r>
  <r>
    <n v="445"/>
    <n v="53"/>
    <n v="213"/>
    <n v="104"/>
    <n v="98"/>
    <n v="151"/>
    <n v="38"/>
    <x v="4"/>
    <x v="3"/>
    <x v="0"/>
    <x v="1"/>
  </r>
  <r>
    <n v="778"/>
    <n v="178"/>
    <n v="689"/>
    <n v="41"/>
    <n v="27"/>
    <n v="44"/>
    <n v="44"/>
    <x v="2"/>
    <x v="3"/>
    <x v="0"/>
    <x v="0"/>
  </r>
  <r>
    <n v="709"/>
    <n v="93"/>
    <n v="374"/>
    <n v="104"/>
    <n v="80"/>
    <n v="80"/>
    <n v="35"/>
    <x v="1"/>
    <x v="2"/>
    <x v="0"/>
    <x v="0"/>
  </r>
  <r>
    <n v="359"/>
    <n v="35"/>
    <n v="314"/>
    <n v="93"/>
    <n v="116"/>
    <n v="89"/>
    <n v="35"/>
    <x v="1"/>
    <x v="2"/>
    <x v="0"/>
    <x v="0"/>
  </r>
  <r>
    <n v="799"/>
    <n v="12"/>
    <n v="375"/>
    <n v="16"/>
    <n v="12"/>
    <n v="12"/>
    <n v="40"/>
    <x v="1"/>
    <x v="3"/>
    <x v="0"/>
    <x v="1"/>
  </r>
  <r>
    <n v="895"/>
    <n v="10"/>
    <n v="101"/>
    <n v="13"/>
    <n v="0"/>
    <n v="152"/>
    <n v="49"/>
    <x v="2"/>
    <x v="0"/>
    <x v="0"/>
    <x v="1"/>
  </r>
  <r>
    <n v="40"/>
    <n v="2"/>
    <n v="23"/>
    <n v="0"/>
    <n v="4"/>
    <n v="23"/>
    <n v="34"/>
    <x v="2"/>
    <x v="2"/>
    <x v="1"/>
    <x v="0"/>
  </r>
  <r>
    <n v="76"/>
    <n v="0"/>
    <n v="7"/>
    <n v="0"/>
    <n v="0"/>
    <n v="16"/>
    <n v="55"/>
    <x v="2"/>
    <x v="0"/>
    <x v="0"/>
    <x v="1"/>
  </r>
  <r>
    <n v="11"/>
    <n v="5"/>
    <n v="22"/>
    <n v="12"/>
    <n v="5"/>
    <n v="11"/>
    <n v="32"/>
    <x v="2"/>
    <x v="2"/>
    <x v="1"/>
    <x v="0"/>
  </r>
  <r>
    <n v="245"/>
    <n v="16"/>
    <n v="223"/>
    <n v="21"/>
    <n v="43"/>
    <n v="16"/>
    <n v="47"/>
    <x v="0"/>
    <x v="0"/>
    <x v="1"/>
    <x v="1"/>
  </r>
  <r>
    <n v="647"/>
    <n v="107"/>
    <n v="391"/>
    <n v="175"/>
    <n v="67"/>
    <n v="40"/>
    <n v="25"/>
    <x v="2"/>
    <x v="4"/>
    <x v="0"/>
    <x v="0"/>
  </r>
  <r>
    <n v="39"/>
    <n v="1"/>
    <n v="9"/>
    <n v="2"/>
    <n v="1"/>
    <n v="34"/>
    <n v="35"/>
    <x v="0"/>
    <x v="2"/>
    <x v="1"/>
    <x v="0"/>
  </r>
  <r>
    <n v="203"/>
    <n v="35"/>
    <n v="305"/>
    <n v="46"/>
    <n v="17"/>
    <n v="227"/>
    <n v="62"/>
    <x v="0"/>
    <x v="1"/>
    <x v="0"/>
    <x v="0"/>
  </r>
  <r>
    <n v="138"/>
    <n v="3"/>
    <n v="38"/>
    <n v="4"/>
    <n v="0"/>
    <n v="59"/>
    <n v="58"/>
    <x v="2"/>
    <x v="1"/>
    <x v="0"/>
    <x v="1"/>
  </r>
  <r>
    <n v="587"/>
    <n v="51"/>
    <n v="898"/>
    <n v="247"/>
    <n v="0"/>
    <n v="86"/>
    <n v="35"/>
    <x v="2"/>
    <x v="2"/>
    <x v="0"/>
    <x v="0"/>
  </r>
  <r>
    <n v="595"/>
    <n v="97"/>
    <n v="291"/>
    <n v="127"/>
    <n v="133"/>
    <n v="121"/>
    <n v="25"/>
    <x v="1"/>
    <x v="4"/>
    <x v="0"/>
    <x v="0"/>
  </r>
  <r>
    <n v="43"/>
    <n v="12"/>
    <n v="23"/>
    <n v="29"/>
    <n v="15"/>
    <n v="61"/>
    <n v="48"/>
    <x v="2"/>
    <x v="0"/>
    <x v="0"/>
    <x v="1"/>
  </r>
  <r>
    <n v="301"/>
    <n v="7"/>
    <n v="74"/>
    <n v="10"/>
    <n v="0"/>
    <n v="58"/>
    <n v="57"/>
    <x v="2"/>
    <x v="1"/>
    <x v="0"/>
    <x v="1"/>
  </r>
  <r>
    <n v="180"/>
    <n v="32"/>
    <n v="348"/>
    <n v="76"/>
    <n v="32"/>
    <n v="90"/>
    <n v="34"/>
    <x v="2"/>
    <x v="2"/>
    <x v="0"/>
    <x v="1"/>
  </r>
  <r>
    <n v="794"/>
    <n v="115"/>
    <n v="243"/>
    <n v="150"/>
    <n v="0"/>
    <n v="205"/>
    <n v="62"/>
    <x v="2"/>
    <x v="1"/>
    <x v="0"/>
    <x v="0"/>
  </r>
  <r>
    <n v="392"/>
    <n v="5"/>
    <n v="91"/>
    <n v="28"/>
    <n v="26"/>
    <n v="112"/>
    <n v="48"/>
    <x v="0"/>
    <x v="0"/>
    <x v="1"/>
    <x v="1"/>
  </r>
  <r>
    <n v="39"/>
    <n v="1"/>
    <n v="22"/>
    <n v="3"/>
    <n v="4"/>
    <n v="12"/>
    <n v="41"/>
    <x v="2"/>
    <x v="3"/>
    <x v="1"/>
    <x v="1"/>
  </r>
  <r>
    <n v="107"/>
    <n v="2"/>
    <n v="12"/>
    <n v="2"/>
    <n v="2"/>
    <n v="12"/>
    <n v="55"/>
    <x v="1"/>
    <x v="0"/>
    <x v="0"/>
    <x v="1"/>
  </r>
  <r>
    <n v="13"/>
    <n v="0"/>
    <n v="3"/>
    <n v="0"/>
    <n v="0"/>
    <n v="0"/>
    <n v="60"/>
    <x v="1"/>
    <x v="1"/>
    <x v="1"/>
    <x v="1"/>
  </r>
  <r>
    <n v="70"/>
    <n v="0"/>
    <n v="17"/>
    <n v="0"/>
    <n v="0"/>
    <n v="6"/>
    <n v="48"/>
    <x v="0"/>
    <x v="0"/>
    <x v="0"/>
    <x v="1"/>
  </r>
  <r>
    <n v="680"/>
    <n v="11"/>
    <n v="392"/>
    <n v="75"/>
    <n v="0"/>
    <n v="0"/>
    <n v="56"/>
    <x v="1"/>
    <x v="1"/>
    <x v="0"/>
    <x v="0"/>
  </r>
  <r>
    <n v="26"/>
    <n v="1"/>
    <n v="11"/>
    <n v="0"/>
    <n v="1"/>
    <n v="4"/>
    <n v="58"/>
    <x v="0"/>
    <x v="1"/>
    <x v="1"/>
    <x v="1"/>
  </r>
  <r>
    <n v="522"/>
    <n v="0"/>
    <n v="522"/>
    <n v="227"/>
    <n v="120"/>
    <n v="134"/>
    <n v="42"/>
    <x v="0"/>
    <x v="3"/>
    <x v="0"/>
    <x v="1"/>
  </r>
  <r>
    <n v="412"/>
    <n v="12"/>
    <n v="546"/>
    <n v="78"/>
    <n v="182"/>
    <n v="0"/>
    <n v="40"/>
    <x v="0"/>
    <x v="3"/>
    <x v="0"/>
    <x v="0"/>
  </r>
  <r>
    <n v="6"/>
    <n v="5"/>
    <n v="5"/>
    <n v="8"/>
    <n v="0"/>
    <n v="5"/>
    <n v="38"/>
    <x v="1"/>
    <x v="3"/>
    <x v="1"/>
    <x v="1"/>
  </r>
  <r>
    <n v="2"/>
    <n v="3"/>
    <n v="6"/>
    <n v="4"/>
    <n v="1"/>
    <n v="9"/>
    <n v="44"/>
    <x v="0"/>
    <x v="3"/>
    <x v="1"/>
    <x v="0"/>
  </r>
  <r>
    <n v="1"/>
    <n v="3"/>
    <n v="8"/>
    <n v="2"/>
    <n v="5"/>
    <n v="5"/>
    <n v="42"/>
    <x v="2"/>
    <x v="3"/>
    <x v="1"/>
    <x v="0"/>
  </r>
  <r>
    <n v="6"/>
    <n v="2"/>
    <n v="15"/>
    <n v="6"/>
    <n v="6"/>
    <n v="3"/>
    <n v="41"/>
    <x v="1"/>
    <x v="3"/>
    <x v="1"/>
    <x v="0"/>
  </r>
  <r>
    <n v="4"/>
    <n v="12"/>
    <n v="5"/>
    <n v="3"/>
    <n v="16"/>
    <n v="17"/>
    <n v="26"/>
    <x v="2"/>
    <x v="2"/>
    <x v="1"/>
    <x v="0"/>
  </r>
  <r>
    <n v="18"/>
    <n v="2"/>
    <n v="19"/>
    <n v="0"/>
    <n v="2"/>
    <n v="6"/>
    <n v="54"/>
    <x v="1"/>
    <x v="0"/>
    <x v="1"/>
    <x v="1"/>
  </r>
  <r>
    <n v="324"/>
    <n v="48"/>
    <n v="186"/>
    <n v="39"/>
    <n v="18"/>
    <n v="198"/>
    <n v="45"/>
    <x v="3"/>
    <x v="3"/>
    <x v="0"/>
    <x v="1"/>
  </r>
  <r>
    <n v="327"/>
    <n v="9"/>
    <n v="125"/>
    <n v="25"/>
    <n v="4"/>
    <n v="139"/>
    <n v="36"/>
    <x v="2"/>
    <x v="3"/>
    <x v="1"/>
    <x v="0"/>
  </r>
  <r>
    <n v="229"/>
    <n v="27"/>
    <n v="71"/>
    <n v="13"/>
    <n v="3"/>
    <n v="34"/>
    <n v="36"/>
    <x v="3"/>
    <x v="3"/>
    <x v="0"/>
    <x v="1"/>
  </r>
  <r>
    <n v="521"/>
    <n v="168"/>
    <n v="706"/>
    <n v="80"/>
    <n v="76"/>
    <n v="61"/>
    <n v="68"/>
    <x v="1"/>
    <x v="5"/>
    <x v="0"/>
    <x v="0"/>
  </r>
  <r>
    <n v="184"/>
    <n v="23"/>
    <n v="446"/>
    <n v="30"/>
    <n v="23"/>
    <n v="23"/>
    <n v="55"/>
    <x v="2"/>
    <x v="0"/>
    <x v="0"/>
    <x v="0"/>
  </r>
  <r>
    <n v="4"/>
    <n v="8"/>
    <n v="11"/>
    <n v="12"/>
    <n v="2"/>
    <n v="13"/>
    <n v="63"/>
    <x v="0"/>
    <x v="1"/>
    <x v="0"/>
    <x v="0"/>
  </r>
  <r>
    <n v="183"/>
    <n v="2"/>
    <n v="64"/>
    <n v="7"/>
    <n v="2"/>
    <n v="12"/>
    <n v="35"/>
    <x v="2"/>
    <x v="2"/>
    <x v="1"/>
    <x v="1"/>
  </r>
  <r>
    <n v="31"/>
    <n v="19"/>
    <n v="35"/>
    <n v="26"/>
    <n v="14"/>
    <n v="52"/>
    <n v="52"/>
    <x v="0"/>
    <x v="0"/>
    <x v="0"/>
    <x v="1"/>
  </r>
  <r>
    <n v="219"/>
    <n v="3"/>
    <n v="60"/>
    <n v="12"/>
    <n v="9"/>
    <n v="12"/>
    <n v="51"/>
    <x v="0"/>
    <x v="0"/>
    <x v="0"/>
    <x v="0"/>
  </r>
  <r>
    <n v="479"/>
    <n v="28"/>
    <n v="136"/>
    <n v="75"/>
    <n v="14"/>
    <n v="35"/>
    <n v="60"/>
    <x v="2"/>
    <x v="1"/>
    <x v="0"/>
    <x v="1"/>
  </r>
  <r>
    <n v="584"/>
    <n v="44"/>
    <n v="212"/>
    <n v="46"/>
    <n v="8"/>
    <n v="177"/>
    <n v="47"/>
    <x v="3"/>
    <x v="0"/>
    <x v="0"/>
    <x v="1"/>
  </r>
  <r>
    <n v="627"/>
    <n v="91"/>
    <n v="597"/>
    <n v="159"/>
    <n v="91"/>
    <n v="15"/>
    <n v="40"/>
    <x v="1"/>
    <x v="3"/>
    <x v="0"/>
    <x v="0"/>
  </r>
  <r>
    <n v="24"/>
    <n v="1"/>
    <n v="16"/>
    <n v="12"/>
    <n v="2"/>
    <n v="5"/>
    <n v="45"/>
    <x v="2"/>
    <x v="3"/>
    <x v="1"/>
    <x v="0"/>
  </r>
  <r>
    <n v="330"/>
    <n v="5"/>
    <n v="159"/>
    <n v="36"/>
    <n v="27"/>
    <n v="16"/>
    <n v="43"/>
    <x v="2"/>
    <x v="3"/>
    <x v="0"/>
    <x v="1"/>
  </r>
  <r>
    <n v="19"/>
    <n v="1"/>
    <n v="10"/>
    <n v="2"/>
    <n v="1"/>
    <n v="8"/>
    <n v="57"/>
    <x v="4"/>
    <x v="1"/>
    <x v="1"/>
    <x v="1"/>
  </r>
  <r>
    <n v="28"/>
    <n v="23"/>
    <n v="29"/>
    <n v="29"/>
    <n v="14"/>
    <n v="47"/>
    <n v="62"/>
    <x v="2"/>
    <x v="1"/>
    <x v="1"/>
    <x v="1"/>
  </r>
  <r>
    <n v="606"/>
    <n v="148"/>
    <n v="228"/>
    <n v="15"/>
    <n v="148"/>
    <n v="22"/>
    <n v="69"/>
    <x v="0"/>
    <x v="5"/>
    <x v="0"/>
    <x v="0"/>
  </r>
  <r>
    <n v="1039"/>
    <n v="43"/>
    <n v="204"/>
    <n v="153"/>
    <n v="58"/>
    <n v="29"/>
    <n v="55"/>
    <x v="2"/>
    <x v="0"/>
    <x v="0"/>
    <x v="0"/>
  </r>
  <r>
    <n v="411"/>
    <n v="0"/>
    <n v="26"/>
    <n v="0"/>
    <n v="0"/>
    <n v="21"/>
    <n v="37"/>
    <x v="2"/>
    <x v="3"/>
    <x v="0"/>
    <x v="1"/>
  </r>
  <r>
    <n v="34"/>
    <n v="1"/>
    <n v="19"/>
    <n v="2"/>
    <n v="7"/>
    <n v="0"/>
    <n v="43"/>
    <x v="2"/>
    <x v="3"/>
    <x v="0"/>
    <x v="1"/>
  </r>
  <r>
    <n v="161"/>
    <n v="28"/>
    <n v="136"/>
    <n v="32"/>
    <n v="3"/>
    <n v="45"/>
    <n v="56"/>
    <x v="2"/>
    <x v="1"/>
    <x v="0"/>
    <x v="1"/>
  </r>
  <r>
    <n v="623"/>
    <n v="53"/>
    <n v="178"/>
    <n v="23"/>
    <n v="17"/>
    <n v="133"/>
    <n v="41"/>
    <x v="2"/>
    <x v="3"/>
    <x v="1"/>
    <x v="1"/>
  </r>
  <r>
    <n v="604"/>
    <n v="26"/>
    <n v="470"/>
    <n v="123"/>
    <n v="161"/>
    <n v="94"/>
    <n v="41"/>
    <x v="0"/>
    <x v="3"/>
    <x v="0"/>
    <x v="1"/>
  </r>
  <r>
    <n v="3"/>
    <n v="10"/>
    <n v="8"/>
    <n v="3"/>
    <n v="16"/>
    <n v="32"/>
    <n v="32"/>
    <x v="2"/>
    <x v="2"/>
    <x v="0"/>
    <x v="0"/>
  </r>
  <r>
    <n v="12"/>
    <n v="2"/>
    <n v="17"/>
    <n v="6"/>
    <n v="1"/>
    <n v="10"/>
    <n v="41"/>
    <x v="0"/>
    <x v="3"/>
    <x v="1"/>
    <x v="0"/>
  </r>
  <r>
    <n v="184"/>
    <n v="174"/>
    <n v="256"/>
    <n v="50"/>
    <n v="30"/>
    <n v="32"/>
    <n v="39"/>
    <x v="0"/>
    <x v="3"/>
    <x v="0"/>
    <x v="0"/>
  </r>
  <r>
    <n v="393"/>
    <n v="0"/>
    <n v="239"/>
    <n v="90"/>
    <n v="69"/>
    <n v="69"/>
    <n v="58"/>
    <x v="2"/>
    <x v="1"/>
    <x v="0"/>
    <x v="1"/>
  </r>
  <r>
    <n v="410"/>
    <n v="73"/>
    <n v="747"/>
    <n v="76"/>
    <n v="161"/>
    <n v="30"/>
    <n v="27"/>
    <x v="1"/>
    <x v="2"/>
    <x v="0"/>
    <x v="0"/>
  </r>
  <r>
    <n v="376"/>
    <n v="9"/>
    <n v="83"/>
    <n v="19"/>
    <n v="4"/>
    <n v="4"/>
    <n v="44"/>
    <x v="1"/>
    <x v="3"/>
    <x v="0"/>
    <x v="1"/>
  </r>
  <r>
    <n v="7"/>
    <n v="2"/>
    <n v="4"/>
    <n v="2"/>
    <n v="1"/>
    <n v="4"/>
    <n v="38"/>
    <x v="2"/>
    <x v="3"/>
    <x v="1"/>
    <x v="1"/>
  </r>
  <r>
    <n v="68"/>
    <n v="0"/>
    <n v="226"/>
    <n v="51"/>
    <n v="157"/>
    <n v="68"/>
    <n v="58"/>
    <x v="0"/>
    <x v="1"/>
    <x v="0"/>
    <x v="0"/>
  </r>
  <r>
    <n v="642"/>
    <n v="14"/>
    <n v="49"/>
    <n v="0"/>
    <n v="7"/>
    <n v="57"/>
    <n v="42"/>
    <x v="2"/>
    <x v="3"/>
    <x v="0"/>
    <x v="1"/>
  </r>
  <r>
    <n v="8"/>
    <n v="7"/>
    <n v="9"/>
    <n v="13"/>
    <n v="6"/>
    <n v="12"/>
    <n v="35"/>
    <x v="2"/>
    <x v="2"/>
    <x v="1"/>
    <x v="0"/>
  </r>
  <r>
    <n v="840"/>
    <n v="53"/>
    <n v="804"/>
    <n v="23"/>
    <n v="71"/>
    <n v="17"/>
    <n v="33"/>
    <x v="0"/>
    <x v="2"/>
    <x v="0"/>
    <x v="0"/>
  </r>
  <r>
    <n v="7"/>
    <n v="10"/>
    <n v="13"/>
    <n v="3"/>
    <n v="11"/>
    <n v="11"/>
    <n v="41"/>
    <x v="2"/>
    <x v="3"/>
    <x v="1"/>
    <x v="0"/>
  </r>
  <r>
    <n v="464"/>
    <n v="5"/>
    <n v="64"/>
    <n v="7"/>
    <n v="0"/>
    <n v="37"/>
    <n v="53"/>
    <x v="0"/>
    <x v="0"/>
    <x v="0"/>
    <x v="0"/>
  </r>
  <r>
    <n v="30"/>
    <n v="3"/>
    <n v="47"/>
    <n v="19"/>
    <n v="21"/>
    <n v="42"/>
    <n v="50"/>
    <x v="2"/>
    <x v="0"/>
    <x v="0"/>
    <x v="0"/>
  </r>
  <r>
    <n v="1492"/>
    <n v="38"/>
    <n v="287"/>
    <n v="50"/>
    <n v="57"/>
    <n v="33"/>
    <n v="54"/>
    <x v="1"/>
    <x v="0"/>
    <x v="0"/>
    <x v="1"/>
  </r>
  <r>
    <n v="752"/>
    <n v="122"/>
    <n v="476"/>
    <n v="39"/>
    <n v="153"/>
    <n v="34"/>
    <n v="54"/>
    <x v="3"/>
    <x v="0"/>
    <x v="0"/>
    <x v="1"/>
  </r>
  <r>
    <n v="1279"/>
    <n v="15"/>
    <n v="287"/>
    <n v="20"/>
    <n v="0"/>
    <n v="15"/>
    <n v="59"/>
    <x v="2"/>
    <x v="1"/>
    <x v="1"/>
    <x v="1"/>
  </r>
  <r>
    <n v="22"/>
    <n v="1"/>
    <n v="8"/>
    <n v="2"/>
    <n v="1"/>
    <n v="2"/>
    <n v="51"/>
    <x v="3"/>
    <x v="0"/>
    <x v="1"/>
    <x v="1"/>
  </r>
  <r>
    <n v="860"/>
    <n v="28"/>
    <n v="409"/>
    <n v="73"/>
    <n v="56"/>
    <n v="56"/>
    <n v="55"/>
    <x v="4"/>
    <x v="0"/>
    <x v="0"/>
    <x v="1"/>
  </r>
  <r>
    <n v="3"/>
    <n v="0"/>
    <n v="5"/>
    <n v="13"/>
    <n v="0"/>
    <n v="1"/>
    <n v="30"/>
    <x v="1"/>
    <x v="2"/>
    <x v="1"/>
    <x v="0"/>
  </r>
  <r>
    <n v="10"/>
    <n v="5"/>
    <n v="28"/>
    <n v="11"/>
    <n v="1"/>
    <n v="8"/>
    <n v="37"/>
    <x v="3"/>
    <x v="3"/>
    <x v="1"/>
    <x v="1"/>
  </r>
  <r>
    <n v="351"/>
    <n v="16"/>
    <n v="156"/>
    <n v="7"/>
    <n v="5"/>
    <n v="145"/>
    <n v="20"/>
    <x v="0"/>
    <x v="4"/>
    <x v="0"/>
    <x v="0"/>
  </r>
  <r>
    <n v="421"/>
    <n v="5"/>
    <n v="90"/>
    <n v="0"/>
    <n v="16"/>
    <n v="10"/>
    <n v="46"/>
    <x v="1"/>
    <x v="0"/>
    <x v="0"/>
    <x v="1"/>
  </r>
  <r>
    <n v="2"/>
    <n v="5"/>
    <n v="7"/>
    <n v="0"/>
    <n v="18"/>
    <n v="18"/>
    <n v="33"/>
    <x v="1"/>
    <x v="2"/>
    <x v="1"/>
    <x v="0"/>
  </r>
  <r>
    <n v="25"/>
    <n v="1"/>
    <n v="9"/>
    <n v="2"/>
    <n v="1"/>
    <n v="1"/>
    <n v="46"/>
    <x v="2"/>
    <x v="0"/>
    <x v="1"/>
    <x v="1"/>
  </r>
  <r>
    <n v="336"/>
    <n v="123"/>
    <n v="274"/>
    <n v="46"/>
    <n v="123"/>
    <n v="141"/>
    <n v="57"/>
    <x v="2"/>
    <x v="1"/>
    <x v="0"/>
    <x v="1"/>
  </r>
  <r>
    <n v="191"/>
    <n v="9"/>
    <n v="97"/>
    <n v="0"/>
    <n v="6"/>
    <n v="82"/>
    <n v="41"/>
    <x v="0"/>
    <x v="3"/>
    <x v="1"/>
    <x v="0"/>
  </r>
  <r>
    <n v="563"/>
    <n v="50"/>
    <n v="774"/>
    <n v="28"/>
    <n v="31"/>
    <n v="187"/>
    <n v="32"/>
    <x v="3"/>
    <x v="2"/>
    <x v="0"/>
    <x v="0"/>
  </r>
  <r>
    <n v="31"/>
    <n v="0"/>
    <n v="6"/>
    <n v="0"/>
    <n v="1"/>
    <n v="8"/>
    <n v="33"/>
    <x v="0"/>
    <x v="2"/>
    <x v="0"/>
    <x v="1"/>
  </r>
  <r>
    <n v="479"/>
    <n v="5"/>
    <n v="82"/>
    <n v="7"/>
    <n v="17"/>
    <n v="171"/>
    <n v="37"/>
    <x v="0"/>
    <x v="3"/>
    <x v="0"/>
    <x v="1"/>
  </r>
  <r>
    <n v="18"/>
    <n v="6"/>
    <n v="15"/>
    <n v="12"/>
    <n v="8"/>
    <n v="17"/>
    <n v="63"/>
    <x v="1"/>
    <x v="1"/>
    <x v="1"/>
    <x v="1"/>
  </r>
  <r>
    <n v="91"/>
    <n v="65"/>
    <n v="52"/>
    <n v="10"/>
    <n v="44"/>
    <n v="28"/>
    <n v="38"/>
    <x v="2"/>
    <x v="3"/>
    <x v="0"/>
    <x v="1"/>
  </r>
  <r>
    <n v="5"/>
    <n v="7"/>
    <n v="24"/>
    <n v="19"/>
    <n v="14"/>
    <n v="20"/>
    <n v="26"/>
    <x v="0"/>
    <x v="2"/>
    <x v="1"/>
    <x v="0"/>
  </r>
  <r>
    <n v="2"/>
    <n v="14"/>
    <n v="28"/>
    <n v="16"/>
    <n v="3"/>
    <n v="7"/>
    <n v="31"/>
    <x v="2"/>
    <x v="2"/>
    <x v="1"/>
    <x v="0"/>
  </r>
  <r>
    <n v="362"/>
    <n v="50"/>
    <n v="431"/>
    <n v="134"/>
    <n v="35"/>
    <n v="54"/>
    <n v="53"/>
    <x v="2"/>
    <x v="0"/>
    <x v="0"/>
    <x v="0"/>
  </r>
  <r>
    <n v="724"/>
    <n v="74"/>
    <n v="929"/>
    <n v="97"/>
    <n v="55"/>
    <n v="130"/>
    <n v="44"/>
    <x v="1"/>
    <x v="3"/>
    <x v="0"/>
    <x v="0"/>
  </r>
  <r>
    <n v="605"/>
    <n v="91"/>
    <n v="399"/>
    <n v="0"/>
    <n v="45"/>
    <n v="205"/>
    <n v="21"/>
    <x v="0"/>
    <x v="4"/>
    <x v="0"/>
    <x v="0"/>
  </r>
  <r>
    <n v="547"/>
    <n v="7"/>
    <n v="140"/>
    <n v="0"/>
    <n v="7"/>
    <n v="63"/>
    <n v="56"/>
    <x v="0"/>
    <x v="1"/>
    <x v="0"/>
    <x v="1"/>
  </r>
  <r>
    <n v="104"/>
    <n v="1"/>
    <n v="54"/>
    <n v="13"/>
    <n v="9"/>
    <n v="14"/>
    <n v="50"/>
    <x v="0"/>
    <x v="0"/>
    <x v="0"/>
    <x v="1"/>
  </r>
  <r>
    <n v="8"/>
    <n v="2"/>
    <n v="15"/>
    <n v="0"/>
    <n v="10"/>
    <n v="18"/>
    <n v="33"/>
    <x v="2"/>
    <x v="2"/>
    <x v="1"/>
    <x v="0"/>
  </r>
  <r>
    <n v="224"/>
    <n v="2"/>
    <n v="25"/>
    <n v="7"/>
    <n v="0"/>
    <n v="110"/>
    <n v="39"/>
    <x v="0"/>
    <x v="3"/>
    <x v="0"/>
    <x v="1"/>
  </r>
  <r>
    <n v="384"/>
    <n v="0"/>
    <n v="102"/>
    <n v="21"/>
    <n v="32"/>
    <n v="5"/>
    <n v="60"/>
    <x v="2"/>
    <x v="1"/>
    <x v="0"/>
    <x v="1"/>
  </r>
  <r>
    <n v="556"/>
    <n v="54"/>
    <n v="845"/>
    <n v="202"/>
    <n v="133"/>
    <n v="63"/>
    <n v="55"/>
    <x v="2"/>
    <x v="0"/>
    <x v="0"/>
    <x v="0"/>
  </r>
  <r>
    <n v="24"/>
    <n v="0"/>
    <n v="2"/>
    <n v="0"/>
    <n v="0"/>
    <n v="9"/>
    <n v="48"/>
    <x v="1"/>
    <x v="0"/>
    <x v="1"/>
    <x v="1"/>
  </r>
  <r>
    <n v="408"/>
    <n v="0"/>
    <n v="21"/>
    <n v="0"/>
    <n v="0"/>
    <n v="17"/>
    <n v="40"/>
    <x v="2"/>
    <x v="3"/>
    <x v="0"/>
    <x v="1"/>
  </r>
  <r>
    <n v="265"/>
    <n v="199"/>
    <n v="303"/>
    <n v="234"/>
    <n v="9"/>
    <n v="170"/>
    <n v="34"/>
    <x v="0"/>
    <x v="2"/>
    <x v="0"/>
    <x v="1"/>
  </r>
  <r>
    <n v="34"/>
    <n v="0"/>
    <n v="7"/>
    <n v="0"/>
    <n v="0"/>
    <n v="0"/>
    <n v="41"/>
    <x v="2"/>
    <x v="3"/>
    <x v="0"/>
    <x v="1"/>
  </r>
  <r>
    <n v="374"/>
    <n v="64"/>
    <n v="116"/>
    <n v="84"/>
    <n v="25"/>
    <n v="64"/>
    <n v="28"/>
    <x v="2"/>
    <x v="2"/>
    <x v="1"/>
    <x v="0"/>
  </r>
  <r>
    <n v="27"/>
    <n v="2"/>
    <n v="10"/>
    <n v="0"/>
    <n v="0"/>
    <n v="1"/>
    <n v="46"/>
    <x v="1"/>
    <x v="0"/>
    <x v="1"/>
    <x v="1"/>
  </r>
  <r>
    <n v="600"/>
    <n v="20"/>
    <n v="350"/>
    <n v="29"/>
    <n v="30"/>
    <n v="33"/>
    <n v="24"/>
    <x v="2"/>
    <x v="4"/>
    <x v="0"/>
    <x v="0"/>
  </r>
  <r>
    <n v="13"/>
    <n v="2"/>
    <n v="18"/>
    <n v="6"/>
    <n v="1"/>
    <n v="0"/>
    <n v="45"/>
    <x v="1"/>
    <x v="3"/>
    <x v="1"/>
    <x v="0"/>
  </r>
  <r>
    <n v="167"/>
    <n v="2"/>
    <n v="89"/>
    <n v="0"/>
    <n v="0"/>
    <n v="34"/>
    <n v="45"/>
    <x v="1"/>
    <x v="3"/>
    <x v="1"/>
    <x v="1"/>
  </r>
  <r>
    <n v="0"/>
    <n v="2"/>
    <n v="3"/>
    <n v="4"/>
    <n v="1"/>
    <n v="5"/>
    <n v="26"/>
    <x v="2"/>
    <x v="2"/>
    <x v="0"/>
    <x v="0"/>
  </r>
  <r>
    <n v="46"/>
    <n v="35"/>
    <n v="69"/>
    <n v="84"/>
    <n v="41"/>
    <n v="66"/>
    <n v="23"/>
    <x v="1"/>
    <x v="4"/>
    <x v="1"/>
    <x v="0"/>
  </r>
  <r>
    <n v="88"/>
    <n v="39"/>
    <n v="78"/>
    <n v="58"/>
    <n v="13"/>
    <n v="93"/>
    <n v="38"/>
    <x v="0"/>
    <x v="3"/>
    <x v="1"/>
    <x v="0"/>
  </r>
  <r>
    <n v="243"/>
    <n v="11"/>
    <n v="119"/>
    <n v="10"/>
    <n v="3"/>
    <n v="15"/>
    <n v="40"/>
    <x v="1"/>
    <x v="3"/>
    <x v="0"/>
    <x v="1"/>
  </r>
  <r>
    <n v="275"/>
    <n v="11"/>
    <n v="68"/>
    <n v="25"/>
    <n v="7"/>
    <n v="7"/>
    <n v="47"/>
    <x v="0"/>
    <x v="0"/>
    <x v="0"/>
    <x v="1"/>
  </r>
  <r>
    <n v="6"/>
    <n v="0"/>
    <n v="4"/>
    <n v="0"/>
    <n v="0"/>
    <n v="0"/>
    <n v="27"/>
    <x v="0"/>
    <x v="2"/>
    <x v="1"/>
    <x v="0"/>
  </r>
  <r>
    <n v="121"/>
    <n v="62"/>
    <n v="90"/>
    <n v="68"/>
    <n v="20"/>
    <n v="125"/>
    <n v="35"/>
    <x v="1"/>
    <x v="2"/>
    <x v="0"/>
    <x v="1"/>
  </r>
  <r>
    <n v="4"/>
    <n v="12"/>
    <n v="15"/>
    <n v="19"/>
    <n v="7"/>
    <n v="12"/>
    <n v="33"/>
    <x v="1"/>
    <x v="2"/>
    <x v="1"/>
    <x v="0"/>
  </r>
  <r>
    <n v="1308"/>
    <n v="0"/>
    <n v="396"/>
    <n v="23"/>
    <n v="0"/>
    <n v="0"/>
    <n v="30"/>
    <x v="1"/>
    <x v="2"/>
    <x v="0"/>
    <x v="0"/>
  </r>
  <r>
    <n v="515"/>
    <n v="47"/>
    <n v="267"/>
    <n v="62"/>
    <n v="66"/>
    <n v="38"/>
    <n v="55"/>
    <x v="0"/>
    <x v="0"/>
    <x v="0"/>
    <x v="1"/>
  </r>
  <r>
    <n v="4"/>
    <n v="0"/>
    <n v="16"/>
    <n v="17"/>
    <n v="4"/>
    <n v="4"/>
    <n v="38"/>
    <x v="1"/>
    <x v="3"/>
    <x v="1"/>
    <x v="0"/>
  </r>
  <r>
    <n v="48"/>
    <n v="13"/>
    <n v="57"/>
    <n v="24"/>
    <n v="15"/>
    <n v="25"/>
    <n v="33"/>
    <x v="0"/>
    <x v="2"/>
    <x v="1"/>
    <x v="1"/>
  </r>
  <r>
    <n v="562"/>
    <n v="58"/>
    <n v="168"/>
    <n v="43"/>
    <n v="16"/>
    <n v="142"/>
    <n v="35"/>
    <x v="1"/>
    <x v="2"/>
    <x v="1"/>
    <x v="0"/>
  </r>
  <r>
    <n v="769"/>
    <n v="22"/>
    <n v="500"/>
    <n v="210"/>
    <n v="143"/>
    <n v="33"/>
    <n v="60"/>
    <x v="1"/>
    <x v="1"/>
    <x v="0"/>
    <x v="0"/>
  </r>
  <r>
    <n v="379"/>
    <n v="4"/>
    <n v="93"/>
    <n v="12"/>
    <n v="9"/>
    <n v="98"/>
    <n v="42"/>
    <x v="3"/>
    <x v="3"/>
    <x v="1"/>
    <x v="1"/>
  </r>
  <r>
    <n v="29"/>
    <n v="12"/>
    <n v="59"/>
    <n v="19"/>
    <n v="1"/>
    <n v="36"/>
    <n v="30"/>
    <x v="2"/>
    <x v="2"/>
    <x v="1"/>
    <x v="0"/>
  </r>
  <r>
    <n v="387"/>
    <n v="68"/>
    <n v="569"/>
    <n v="89"/>
    <n v="45"/>
    <n v="68"/>
    <n v="58"/>
    <x v="0"/>
    <x v="1"/>
    <x v="0"/>
    <x v="0"/>
  </r>
  <r>
    <n v="12"/>
    <n v="23"/>
    <n v="38"/>
    <n v="30"/>
    <n v="18"/>
    <n v="7"/>
    <n v="35"/>
    <x v="1"/>
    <x v="2"/>
    <x v="1"/>
    <x v="0"/>
  </r>
  <r>
    <n v="6"/>
    <n v="10"/>
    <n v="12"/>
    <n v="3"/>
    <n v="15"/>
    <n v="40"/>
    <n v="42"/>
    <x v="0"/>
    <x v="3"/>
    <x v="1"/>
    <x v="0"/>
  </r>
  <r>
    <n v="27"/>
    <n v="1"/>
    <n v="14"/>
    <n v="4"/>
    <n v="1"/>
    <n v="21"/>
    <n v="37"/>
    <x v="2"/>
    <x v="3"/>
    <x v="0"/>
    <x v="1"/>
  </r>
  <r>
    <n v="9"/>
    <n v="1"/>
    <n v="5"/>
    <n v="0"/>
    <n v="0"/>
    <n v="1"/>
    <n v="38"/>
    <x v="3"/>
    <x v="3"/>
    <x v="1"/>
    <x v="0"/>
  </r>
  <r>
    <n v="22"/>
    <n v="0"/>
    <n v="19"/>
    <n v="6"/>
    <n v="5"/>
    <n v="3"/>
    <n v="33"/>
    <x v="2"/>
    <x v="2"/>
    <x v="1"/>
    <x v="1"/>
  </r>
  <r>
    <n v="899"/>
    <n v="102"/>
    <n v="838"/>
    <n v="133"/>
    <n v="102"/>
    <n v="40"/>
    <n v="40"/>
    <x v="0"/>
    <x v="3"/>
    <x v="0"/>
    <x v="0"/>
  </r>
  <r>
    <n v="889"/>
    <n v="55"/>
    <n v="685"/>
    <n v="168"/>
    <n v="92"/>
    <n v="129"/>
    <n v="43"/>
    <x v="1"/>
    <x v="3"/>
    <x v="0"/>
    <x v="0"/>
  </r>
  <r>
    <n v="189"/>
    <n v="2"/>
    <n v="55"/>
    <n v="0"/>
    <n v="5"/>
    <n v="12"/>
    <n v="59"/>
    <x v="0"/>
    <x v="1"/>
    <x v="1"/>
    <x v="1"/>
  </r>
  <r>
    <n v="48"/>
    <n v="0"/>
    <n v="2"/>
    <n v="0"/>
    <n v="0"/>
    <n v="5"/>
    <n v="54"/>
    <x v="2"/>
    <x v="0"/>
    <x v="1"/>
    <x v="1"/>
  </r>
  <r>
    <n v="230"/>
    <n v="14"/>
    <n v="156"/>
    <n v="82"/>
    <n v="24"/>
    <n v="58"/>
    <n v="51"/>
    <x v="1"/>
    <x v="0"/>
    <x v="1"/>
    <x v="1"/>
  </r>
  <r>
    <n v="852"/>
    <n v="60"/>
    <n v="207"/>
    <n v="78"/>
    <n v="36"/>
    <n v="48"/>
    <n v="35"/>
    <x v="0"/>
    <x v="2"/>
    <x v="0"/>
    <x v="0"/>
  </r>
  <r>
    <n v="35"/>
    <n v="3"/>
    <n v="20"/>
    <n v="4"/>
    <n v="1"/>
    <n v="20"/>
    <n v="40"/>
    <x v="2"/>
    <x v="3"/>
    <x v="1"/>
    <x v="0"/>
  </r>
  <r>
    <n v="205"/>
    <n v="20"/>
    <n v="47"/>
    <n v="23"/>
    <n v="2"/>
    <n v="56"/>
    <n v="47"/>
    <x v="4"/>
    <x v="0"/>
    <x v="1"/>
    <x v="1"/>
  </r>
  <r>
    <n v="255"/>
    <n v="31"/>
    <n v="446"/>
    <n v="40"/>
    <n v="56"/>
    <n v="175"/>
    <n v="31"/>
    <x v="2"/>
    <x v="2"/>
    <x v="0"/>
    <x v="0"/>
  </r>
  <r>
    <n v="0"/>
    <n v="0"/>
    <n v="1"/>
    <n v="8"/>
    <n v="3"/>
    <n v="2"/>
    <n v="23"/>
    <x v="0"/>
    <x v="4"/>
    <x v="1"/>
    <x v="0"/>
  </r>
  <r>
    <n v="437"/>
    <n v="8"/>
    <n v="206"/>
    <n v="160"/>
    <n v="49"/>
    <n v="42"/>
    <n v="70"/>
    <x v="3"/>
    <x v="5"/>
    <x v="0"/>
    <x v="0"/>
  </r>
  <r>
    <n v="825"/>
    <n v="8"/>
    <n v="53"/>
    <n v="11"/>
    <n v="0"/>
    <n v="242"/>
    <n v="40"/>
    <x v="0"/>
    <x v="3"/>
    <x v="0"/>
    <x v="1"/>
  </r>
  <r>
    <n v="316"/>
    <n v="58"/>
    <n v="161"/>
    <n v="76"/>
    <n v="51"/>
    <n v="135"/>
    <n v="57"/>
    <x v="1"/>
    <x v="1"/>
    <x v="0"/>
    <x v="1"/>
  </r>
  <r>
    <n v="756"/>
    <n v="138"/>
    <n v="354"/>
    <n v="160"/>
    <n v="169"/>
    <n v="61"/>
    <n v="56"/>
    <x v="3"/>
    <x v="1"/>
    <x v="0"/>
    <x v="1"/>
  </r>
  <r>
    <n v="194"/>
    <n v="55"/>
    <n v="134"/>
    <n v="15"/>
    <n v="0"/>
    <n v="3"/>
    <n v="39"/>
    <x v="2"/>
    <x v="3"/>
    <x v="1"/>
    <x v="0"/>
  </r>
  <r>
    <n v="7"/>
    <n v="17"/>
    <n v="18"/>
    <n v="6"/>
    <n v="10"/>
    <n v="26"/>
    <n v="27"/>
    <x v="3"/>
    <x v="2"/>
    <x v="1"/>
    <x v="0"/>
  </r>
  <r>
    <n v="183"/>
    <n v="33"/>
    <n v="493"/>
    <n v="59"/>
    <n v="103"/>
    <n v="57"/>
    <n v="55"/>
    <x v="2"/>
    <x v="0"/>
    <x v="0"/>
    <x v="0"/>
  </r>
  <r>
    <n v="171"/>
    <n v="0"/>
    <n v="11"/>
    <n v="0"/>
    <n v="1"/>
    <n v="20"/>
    <n v="43"/>
    <x v="3"/>
    <x v="3"/>
    <x v="0"/>
    <x v="1"/>
  </r>
  <r>
    <n v="243"/>
    <n v="101"/>
    <n v="405"/>
    <n v="29"/>
    <n v="40"/>
    <n v="40"/>
    <n v="46"/>
    <x v="1"/>
    <x v="0"/>
    <x v="0"/>
    <x v="0"/>
  </r>
  <r>
    <n v="181"/>
    <n v="21"/>
    <n v="69"/>
    <n v="39"/>
    <n v="3"/>
    <n v="96"/>
    <n v="40"/>
    <x v="1"/>
    <x v="3"/>
    <x v="0"/>
    <x v="0"/>
  </r>
  <r>
    <n v="151"/>
    <n v="7"/>
    <n v="89"/>
    <n v="0"/>
    <n v="7"/>
    <n v="28"/>
    <n v="44"/>
    <x v="1"/>
    <x v="3"/>
    <x v="1"/>
    <x v="1"/>
  </r>
  <r>
    <n v="494"/>
    <n v="92"/>
    <n v="391"/>
    <n v="194"/>
    <n v="11"/>
    <n v="241"/>
    <n v="37"/>
    <x v="0"/>
    <x v="3"/>
    <x v="0"/>
    <x v="0"/>
  </r>
  <r>
    <n v="464"/>
    <n v="28"/>
    <n v="873"/>
    <n v="29"/>
    <n v="18"/>
    <n v="37"/>
    <n v="52"/>
    <x v="0"/>
    <x v="0"/>
    <x v="0"/>
    <x v="0"/>
  </r>
  <r>
    <n v="5"/>
    <n v="1"/>
    <n v="5"/>
    <n v="10"/>
    <n v="0"/>
    <n v="7"/>
    <n v="42"/>
    <x v="4"/>
    <x v="3"/>
    <x v="1"/>
    <x v="0"/>
  </r>
  <r>
    <n v="29"/>
    <n v="0"/>
    <n v="29"/>
    <n v="0"/>
    <n v="5"/>
    <n v="4"/>
    <n v="40"/>
    <x v="1"/>
    <x v="3"/>
    <x v="1"/>
    <x v="0"/>
  </r>
  <r>
    <n v="102"/>
    <n v="9"/>
    <n v="49"/>
    <n v="24"/>
    <n v="3"/>
    <n v="12"/>
    <n v="28"/>
    <x v="2"/>
    <x v="2"/>
    <x v="0"/>
    <x v="0"/>
  </r>
  <r>
    <n v="604"/>
    <n v="28"/>
    <n v="674"/>
    <n v="91"/>
    <n v="28"/>
    <n v="28"/>
    <n v="47"/>
    <x v="0"/>
    <x v="0"/>
    <x v="0"/>
    <x v="0"/>
  </r>
  <r>
    <n v="571"/>
    <n v="12"/>
    <n v="523"/>
    <n v="63"/>
    <n v="60"/>
    <n v="24"/>
    <n v="21"/>
    <x v="1"/>
    <x v="4"/>
    <x v="0"/>
    <x v="0"/>
  </r>
  <r>
    <n v="953"/>
    <n v="0"/>
    <n v="71"/>
    <n v="0"/>
    <n v="0"/>
    <n v="174"/>
    <n v="50"/>
    <x v="4"/>
    <x v="0"/>
    <x v="0"/>
    <x v="1"/>
  </r>
  <r>
    <n v="63"/>
    <n v="3"/>
    <n v="67"/>
    <n v="8"/>
    <n v="9"/>
    <n v="28"/>
    <n v="41"/>
    <x v="2"/>
    <x v="3"/>
    <x v="1"/>
    <x v="0"/>
  </r>
  <r>
    <n v="770"/>
    <n v="29"/>
    <n v="890"/>
    <n v="250"/>
    <n v="27"/>
    <n v="24"/>
    <n v="18"/>
    <x v="0"/>
    <x v="4"/>
    <x v="0"/>
    <x v="0"/>
  </r>
  <r>
    <n v="398"/>
    <n v="61"/>
    <n v="265"/>
    <n v="138"/>
    <n v="61"/>
    <n v="53"/>
    <n v="59"/>
    <x v="2"/>
    <x v="1"/>
    <x v="0"/>
    <x v="0"/>
  </r>
  <r>
    <n v="741"/>
    <n v="19"/>
    <n v="154"/>
    <n v="50"/>
    <n v="9"/>
    <n v="28"/>
    <n v="53"/>
    <x v="1"/>
    <x v="0"/>
    <x v="0"/>
    <x v="0"/>
  </r>
  <r>
    <n v="1478"/>
    <n v="19"/>
    <n v="403"/>
    <n v="0"/>
    <n v="19"/>
    <n v="0"/>
    <n v="31"/>
    <x v="2"/>
    <x v="2"/>
    <x v="0"/>
    <x v="0"/>
  </r>
  <r>
    <n v="156"/>
    <n v="29"/>
    <n v="56"/>
    <n v="30"/>
    <n v="32"/>
    <n v="47"/>
    <n v="59"/>
    <x v="0"/>
    <x v="1"/>
    <x v="0"/>
    <x v="1"/>
  </r>
  <r>
    <n v="960"/>
    <n v="64"/>
    <n v="464"/>
    <n v="146"/>
    <n v="0"/>
    <n v="16"/>
    <n v="59"/>
    <x v="0"/>
    <x v="1"/>
    <x v="0"/>
    <x v="0"/>
  </r>
  <r>
    <n v="38"/>
    <n v="0"/>
    <n v="2"/>
    <n v="0"/>
    <n v="0"/>
    <n v="6"/>
    <n v="59"/>
    <x v="1"/>
    <x v="1"/>
    <x v="1"/>
    <x v="1"/>
  </r>
  <r>
    <n v="315"/>
    <n v="26"/>
    <n v="473"/>
    <n v="220"/>
    <n v="12"/>
    <n v="182"/>
    <n v="20"/>
    <x v="0"/>
    <x v="4"/>
    <x v="0"/>
    <x v="0"/>
  </r>
  <r>
    <n v="15"/>
    <n v="20"/>
    <n v="25"/>
    <n v="2"/>
    <n v="7"/>
    <n v="26"/>
    <n v="44"/>
    <x v="0"/>
    <x v="3"/>
    <x v="1"/>
    <x v="0"/>
  </r>
  <r>
    <n v="19"/>
    <n v="6"/>
    <n v="20"/>
    <n v="0"/>
    <n v="5"/>
    <n v="12"/>
    <n v="66"/>
    <x v="2"/>
    <x v="5"/>
    <x v="1"/>
    <x v="1"/>
  </r>
  <r>
    <n v="812"/>
    <n v="99"/>
    <n v="431"/>
    <n v="237"/>
    <n v="149"/>
    <n v="33"/>
    <n v="28"/>
    <x v="1"/>
    <x v="2"/>
    <x v="1"/>
    <x v="0"/>
  </r>
  <r>
    <n v="73"/>
    <n v="28"/>
    <n v="217"/>
    <n v="10"/>
    <n v="24"/>
    <n v="115"/>
    <n v="33"/>
    <x v="1"/>
    <x v="2"/>
    <x v="0"/>
    <x v="0"/>
  </r>
  <r>
    <n v="372"/>
    <n v="23"/>
    <n v="384"/>
    <n v="250"/>
    <n v="12"/>
    <n v="108"/>
    <n v="36"/>
    <x v="2"/>
    <x v="3"/>
    <x v="0"/>
    <x v="0"/>
  </r>
  <r>
    <n v="871"/>
    <n v="111"/>
    <n v="704"/>
    <n v="145"/>
    <n v="55"/>
    <n v="166"/>
    <n v="31"/>
    <x v="0"/>
    <x v="2"/>
    <x v="0"/>
    <x v="0"/>
  </r>
  <r>
    <n v="375"/>
    <n v="152"/>
    <n v="335"/>
    <n v="93"/>
    <n v="91"/>
    <n v="81"/>
    <n v="21"/>
    <x v="0"/>
    <x v="4"/>
    <x v="0"/>
    <x v="0"/>
  </r>
  <r>
    <n v="760"/>
    <n v="80"/>
    <n v="466"/>
    <n v="17"/>
    <n v="13"/>
    <n v="80"/>
    <n v="37"/>
    <x v="2"/>
    <x v="3"/>
    <x v="0"/>
    <x v="1"/>
  </r>
  <r>
    <n v="471"/>
    <n v="0"/>
    <n v="510"/>
    <n v="99"/>
    <n v="21"/>
    <n v="12"/>
    <n v="40"/>
    <x v="1"/>
    <x v="3"/>
    <x v="0"/>
    <x v="0"/>
  </r>
  <r>
    <n v="31"/>
    <n v="9"/>
    <n v="27"/>
    <n v="16"/>
    <n v="9"/>
    <n v="33"/>
    <n v="25"/>
    <x v="0"/>
    <x v="4"/>
    <x v="1"/>
    <x v="0"/>
  </r>
  <r>
    <n v="819"/>
    <n v="0"/>
    <n v="72"/>
    <n v="12"/>
    <n v="0"/>
    <n v="63"/>
    <n v="61"/>
    <x v="0"/>
    <x v="1"/>
    <x v="0"/>
    <x v="1"/>
  </r>
  <r>
    <n v="1"/>
    <n v="4"/>
    <n v="3"/>
    <n v="8"/>
    <n v="9"/>
    <n v="7"/>
    <n v="23"/>
    <x v="2"/>
    <x v="4"/>
    <x v="1"/>
    <x v="0"/>
  </r>
  <r>
    <n v="203"/>
    <n v="35"/>
    <n v="305"/>
    <n v="46"/>
    <n v="17"/>
    <n v="227"/>
    <n v="62"/>
    <x v="0"/>
    <x v="1"/>
    <x v="0"/>
    <x v="0"/>
  </r>
  <r>
    <n v="26"/>
    <n v="0"/>
    <n v="15"/>
    <n v="2"/>
    <n v="1"/>
    <n v="2"/>
    <n v="43"/>
    <x v="1"/>
    <x v="3"/>
    <x v="1"/>
    <x v="0"/>
  </r>
  <r>
    <n v="354"/>
    <n v="21"/>
    <n v="311"/>
    <n v="167"/>
    <n v="75"/>
    <n v="32"/>
    <n v="42"/>
    <x v="1"/>
    <x v="3"/>
    <x v="0"/>
    <x v="0"/>
  </r>
  <r>
    <n v="1253"/>
    <n v="0"/>
    <n v="447"/>
    <n v="23"/>
    <n v="71"/>
    <n v="35"/>
    <n v="43"/>
    <x v="2"/>
    <x v="3"/>
    <x v="0"/>
    <x v="1"/>
  </r>
  <r>
    <n v="371"/>
    <n v="17"/>
    <n v="238"/>
    <n v="23"/>
    <n v="24"/>
    <n v="106"/>
    <n v="42"/>
    <x v="0"/>
    <x v="3"/>
    <x v="0"/>
    <x v="1"/>
  </r>
  <r>
    <n v="588"/>
    <n v="7"/>
    <n v="76"/>
    <n v="110"/>
    <n v="15"/>
    <n v="15"/>
    <n v="38"/>
    <x v="3"/>
    <x v="3"/>
    <x v="1"/>
    <x v="0"/>
  </r>
  <r>
    <n v="480"/>
    <n v="86"/>
    <n v="249"/>
    <n v="75"/>
    <n v="86"/>
    <n v="144"/>
    <n v="61"/>
    <x v="0"/>
    <x v="1"/>
    <x v="1"/>
    <x v="1"/>
  </r>
  <r>
    <n v="517"/>
    <n v="12"/>
    <n v="54"/>
    <n v="16"/>
    <n v="6"/>
    <n v="120"/>
    <n v="51"/>
    <x v="1"/>
    <x v="0"/>
    <x v="0"/>
    <x v="1"/>
  </r>
  <r>
    <n v="267"/>
    <n v="98"/>
    <n v="606"/>
    <n v="48"/>
    <n v="70"/>
    <n v="98"/>
    <n v="30"/>
    <x v="3"/>
    <x v="2"/>
    <x v="0"/>
    <x v="0"/>
  </r>
  <r>
    <n v="1111"/>
    <n v="24"/>
    <n v="790"/>
    <n v="160"/>
    <n v="45"/>
    <n v="172"/>
    <n v="60"/>
    <x v="1"/>
    <x v="1"/>
    <x v="0"/>
    <x v="0"/>
  </r>
  <r>
    <n v="7"/>
    <n v="7"/>
    <n v="14"/>
    <n v="7"/>
    <n v="16"/>
    <n v="15"/>
    <n v="26"/>
    <x v="0"/>
    <x v="2"/>
    <x v="0"/>
    <x v="0"/>
  </r>
  <r>
    <n v="1166"/>
    <n v="0"/>
    <n v="48"/>
    <n v="0"/>
    <n v="0"/>
    <n v="36"/>
    <n v="25"/>
    <x v="2"/>
    <x v="4"/>
    <x v="0"/>
    <x v="0"/>
  </r>
  <r>
    <n v="261"/>
    <n v="42"/>
    <n v="144"/>
    <n v="55"/>
    <n v="48"/>
    <n v="133"/>
    <n v="32"/>
    <x v="2"/>
    <x v="2"/>
    <x v="0"/>
    <x v="1"/>
  </r>
  <r>
    <n v="135"/>
    <n v="25"/>
    <n v="51"/>
    <n v="23"/>
    <n v="25"/>
    <n v="46"/>
    <n v="34"/>
    <x v="3"/>
    <x v="2"/>
    <x v="1"/>
    <x v="1"/>
  </r>
  <r>
    <n v="6"/>
    <n v="2"/>
    <n v="18"/>
    <n v="2"/>
    <n v="8"/>
    <n v="14"/>
    <n v="36"/>
    <x v="1"/>
    <x v="3"/>
    <x v="1"/>
    <x v="0"/>
  </r>
  <r>
    <n v="711"/>
    <n v="28"/>
    <n v="142"/>
    <n v="49"/>
    <n v="18"/>
    <n v="47"/>
    <n v="37"/>
    <x v="3"/>
    <x v="3"/>
    <x v="0"/>
    <x v="1"/>
  </r>
  <r>
    <n v="11"/>
    <n v="0"/>
    <n v="13"/>
    <n v="2"/>
    <n v="4"/>
    <n v="11"/>
    <n v="35"/>
    <x v="1"/>
    <x v="2"/>
    <x v="1"/>
    <x v="0"/>
  </r>
  <r>
    <n v="42"/>
    <n v="0"/>
    <n v="17"/>
    <n v="0"/>
    <n v="0"/>
    <n v="18"/>
    <n v="38"/>
    <x v="1"/>
    <x v="3"/>
    <x v="1"/>
    <x v="1"/>
  </r>
  <r>
    <n v="79"/>
    <n v="7"/>
    <n v="58"/>
    <n v="6"/>
    <n v="3"/>
    <n v="18"/>
    <n v="40"/>
    <x v="3"/>
    <x v="3"/>
    <x v="1"/>
    <x v="1"/>
  </r>
  <r>
    <n v="20"/>
    <n v="6"/>
    <n v="43"/>
    <n v="19"/>
    <n v="5"/>
    <n v="38"/>
    <n v="42"/>
    <x v="0"/>
    <x v="3"/>
    <x v="1"/>
    <x v="0"/>
  </r>
  <r>
    <n v="30"/>
    <n v="0"/>
    <n v="8"/>
    <n v="2"/>
    <n v="0"/>
    <n v="14"/>
    <n v="38"/>
    <x v="1"/>
    <x v="3"/>
    <x v="1"/>
    <x v="1"/>
  </r>
  <r>
    <n v="20"/>
    <n v="2"/>
    <n v="23"/>
    <n v="3"/>
    <n v="1"/>
    <n v="4"/>
    <n v="37"/>
    <x v="2"/>
    <x v="3"/>
    <x v="1"/>
    <x v="1"/>
  </r>
  <r>
    <n v="115"/>
    <n v="27"/>
    <n v="44"/>
    <n v="4"/>
    <n v="146"/>
    <n v="139"/>
    <n v="47"/>
    <x v="2"/>
    <x v="0"/>
    <x v="0"/>
    <x v="1"/>
  </r>
  <r>
    <n v="263"/>
    <n v="5"/>
    <n v="233"/>
    <n v="69"/>
    <n v="41"/>
    <n v="83"/>
    <n v="60"/>
    <x v="0"/>
    <x v="1"/>
    <x v="0"/>
    <x v="1"/>
  </r>
  <r>
    <n v="69"/>
    <n v="2"/>
    <n v="15"/>
    <n v="2"/>
    <n v="2"/>
    <n v="6"/>
    <n v="41"/>
    <x v="2"/>
    <x v="3"/>
    <x v="1"/>
    <x v="1"/>
  </r>
  <r>
    <n v="267"/>
    <n v="3"/>
    <n v="30"/>
    <n v="4"/>
    <n v="0"/>
    <n v="57"/>
    <n v="56"/>
    <x v="3"/>
    <x v="1"/>
    <x v="0"/>
    <x v="1"/>
  </r>
  <r>
    <n v="561"/>
    <n v="85"/>
    <n v="171"/>
    <n v="25"/>
    <n v="123"/>
    <n v="114"/>
    <n v="45"/>
    <x v="3"/>
    <x v="3"/>
    <x v="0"/>
    <x v="1"/>
  </r>
  <r>
    <n v="492"/>
    <n v="0"/>
    <n v="37"/>
    <n v="7"/>
    <n v="0"/>
    <n v="42"/>
    <n v="52"/>
    <x v="0"/>
    <x v="0"/>
    <x v="0"/>
    <x v="1"/>
  </r>
  <r>
    <n v="14"/>
    <n v="7"/>
    <n v="9"/>
    <n v="6"/>
    <n v="16"/>
    <n v="12"/>
    <n v="43"/>
    <x v="1"/>
    <x v="3"/>
    <x v="1"/>
    <x v="0"/>
  </r>
  <r>
    <n v="80"/>
    <n v="4"/>
    <n v="46"/>
    <n v="0"/>
    <n v="17"/>
    <n v="2"/>
    <n v="38"/>
    <x v="2"/>
    <x v="3"/>
    <x v="0"/>
    <x v="1"/>
  </r>
  <r>
    <n v="97"/>
    <n v="12"/>
    <n v="84"/>
    <n v="13"/>
    <n v="10"/>
    <n v="15"/>
    <n v="34"/>
    <x v="2"/>
    <x v="2"/>
    <x v="1"/>
    <x v="1"/>
  </r>
  <r>
    <n v="197"/>
    <n v="107"/>
    <n v="227"/>
    <n v="7"/>
    <n v="59"/>
    <n v="131"/>
    <n v="54"/>
    <x v="1"/>
    <x v="0"/>
    <x v="0"/>
    <x v="1"/>
  </r>
  <r>
    <n v="693"/>
    <n v="21"/>
    <n v="925"/>
    <n v="31"/>
    <n v="24"/>
    <n v="84"/>
    <n v="40"/>
    <x v="2"/>
    <x v="3"/>
    <x v="0"/>
    <x v="0"/>
  </r>
  <r>
    <n v="43"/>
    <n v="2"/>
    <n v="27"/>
    <n v="0"/>
    <n v="9"/>
    <n v="12"/>
    <n v="39"/>
    <x v="2"/>
    <x v="3"/>
    <x v="1"/>
    <x v="0"/>
  </r>
  <r>
    <n v="14"/>
    <n v="0"/>
    <n v="2"/>
    <n v="0"/>
    <n v="0"/>
    <n v="7"/>
    <n v="39"/>
    <x v="2"/>
    <x v="3"/>
    <x v="1"/>
    <x v="0"/>
  </r>
  <r>
    <n v="186"/>
    <n v="36"/>
    <n v="234"/>
    <n v="86"/>
    <n v="72"/>
    <n v="48"/>
    <n v="32"/>
    <x v="1"/>
    <x v="2"/>
    <x v="1"/>
    <x v="0"/>
  </r>
  <r>
    <n v="434"/>
    <n v="137"/>
    <n v="400"/>
    <n v="45"/>
    <n v="137"/>
    <n v="45"/>
    <n v="26"/>
    <x v="2"/>
    <x v="2"/>
    <x v="0"/>
    <x v="0"/>
  </r>
  <r>
    <n v="59"/>
    <n v="0"/>
    <n v="11"/>
    <n v="4"/>
    <n v="2"/>
    <n v="5"/>
    <n v="45"/>
    <x v="1"/>
    <x v="3"/>
    <x v="1"/>
    <x v="1"/>
  </r>
  <r>
    <n v="16"/>
    <n v="5"/>
    <n v="30"/>
    <n v="8"/>
    <n v="7"/>
    <n v="26"/>
    <n v="24"/>
    <x v="2"/>
    <x v="4"/>
    <x v="1"/>
    <x v="0"/>
  </r>
  <r>
    <n v="230"/>
    <n v="35"/>
    <n v="75"/>
    <n v="63"/>
    <n v="57"/>
    <n v="31"/>
    <n v="54"/>
    <x v="3"/>
    <x v="0"/>
    <x v="0"/>
    <x v="1"/>
  </r>
  <r>
    <n v="829"/>
    <n v="138"/>
    <n v="430"/>
    <n v="60"/>
    <n v="92"/>
    <n v="15"/>
    <n v="41"/>
    <x v="1"/>
    <x v="3"/>
    <x v="0"/>
    <x v="0"/>
  </r>
  <r>
    <n v="318"/>
    <n v="8"/>
    <n v="407"/>
    <n v="150"/>
    <n v="35"/>
    <n v="8"/>
    <n v="52"/>
    <x v="2"/>
    <x v="0"/>
    <x v="0"/>
    <x v="0"/>
  </r>
  <r>
    <n v="1206"/>
    <n v="55"/>
    <n v="445"/>
    <n v="168"/>
    <n v="18"/>
    <n v="18"/>
    <n v="53"/>
    <x v="1"/>
    <x v="0"/>
    <x v="0"/>
    <x v="0"/>
  </r>
  <r>
    <n v="292"/>
    <n v="3"/>
    <n v="77"/>
    <n v="10"/>
    <n v="3"/>
    <n v="26"/>
    <n v="48"/>
    <x v="2"/>
    <x v="0"/>
    <x v="1"/>
    <x v="1"/>
  </r>
  <r>
    <n v="30"/>
    <n v="9"/>
    <n v="12"/>
    <n v="2"/>
    <n v="11"/>
    <n v="30"/>
    <n v="62"/>
    <x v="2"/>
    <x v="1"/>
    <x v="1"/>
    <x v="1"/>
  </r>
  <r>
    <n v="729"/>
    <n v="17"/>
    <n v="133"/>
    <n v="11"/>
    <n v="0"/>
    <n v="195"/>
    <n v="59"/>
    <x v="1"/>
    <x v="1"/>
    <x v="0"/>
    <x v="1"/>
  </r>
  <r>
    <n v="12"/>
    <n v="1"/>
    <n v="3"/>
    <n v="0"/>
    <n v="0"/>
    <n v="7"/>
    <n v="53"/>
    <x v="4"/>
    <x v="0"/>
    <x v="1"/>
    <x v="1"/>
  </r>
  <r>
    <n v="2"/>
    <n v="1"/>
    <n v="1"/>
    <n v="1"/>
    <n v="0"/>
    <n v="1"/>
    <n v="49"/>
    <x v="3"/>
    <x v="0"/>
    <x v="0"/>
    <x v="0"/>
  </r>
  <r>
    <n v="22"/>
    <n v="3"/>
    <n v="18"/>
    <n v="0"/>
    <n v="0"/>
    <n v="11"/>
    <n v="34"/>
    <x v="3"/>
    <x v="2"/>
    <x v="1"/>
    <x v="0"/>
  </r>
  <r>
    <n v="587"/>
    <n v="43"/>
    <n v="337"/>
    <n v="42"/>
    <n v="87"/>
    <n v="54"/>
    <n v="35"/>
    <x v="3"/>
    <x v="2"/>
    <x v="0"/>
    <x v="1"/>
  </r>
  <r>
    <n v="674"/>
    <n v="168"/>
    <n v="108"/>
    <n v="192"/>
    <n v="42"/>
    <n v="231"/>
    <n v="63"/>
    <x v="2"/>
    <x v="1"/>
    <x v="0"/>
    <x v="0"/>
  </r>
  <r>
    <n v="284"/>
    <n v="3"/>
    <n v="84"/>
    <n v="4"/>
    <n v="7"/>
    <n v="23"/>
    <n v="39"/>
    <x v="2"/>
    <x v="3"/>
    <x v="0"/>
    <x v="1"/>
  </r>
  <r>
    <n v="1023"/>
    <n v="93"/>
    <n v="651"/>
    <n v="49"/>
    <n v="55"/>
    <n v="37"/>
    <n v="35"/>
    <x v="2"/>
    <x v="2"/>
    <x v="0"/>
    <x v="0"/>
  </r>
  <r>
    <n v="1394"/>
    <n v="22"/>
    <n v="708"/>
    <n v="89"/>
    <n v="91"/>
    <n v="182"/>
    <n v="44"/>
    <x v="2"/>
    <x v="3"/>
    <x v="0"/>
    <x v="0"/>
  </r>
  <r>
    <n v="311"/>
    <n v="26"/>
    <n v="640"/>
    <n v="180"/>
    <n v="37"/>
    <n v="121"/>
    <n v="37"/>
    <x v="0"/>
    <x v="3"/>
    <x v="0"/>
    <x v="0"/>
  </r>
  <r>
    <n v="27"/>
    <n v="0"/>
    <n v="12"/>
    <n v="0"/>
    <n v="1"/>
    <n v="5"/>
    <n v="58"/>
    <x v="4"/>
    <x v="1"/>
    <x v="1"/>
    <x v="1"/>
  </r>
  <r>
    <n v="1296"/>
    <n v="17"/>
    <n v="311"/>
    <n v="45"/>
    <n v="69"/>
    <n v="51"/>
    <n v="60"/>
    <x v="3"/>
    <x v="1"/>
    <x v="0"/>
    <x v="0"/>
  </r>
  <r>
    <n v="3"/>
    <n v="6"/>
    <n v="7"/>
    <n v="0"/>
    <n v="0"/>
    <n v="3"/>
    <n v="40"/>
    <x v="2"/>
    <x v="3"/>
    <x v="1"/>
    <x v="0"/>
  </r>
  <r>
    <n v="393"/>
    <n v="5"/>
    <n v="136"/>
    <n v="7"/>
    <n v="5"/>
    <n v="27"/>
    <n v="31"/>
    <x v="1"/>
    <x v="2"/>
    <x v="1"/>
    <x v="0"/>
  </r>
  <r>
    <n v="218"/>
    <n v="63"/>
    <n v="282"/>
    <n v="137"/>
    <n v="35"/>
    <n v="70"/>
    <n v="25"/>
    <x v="0"/>
    <x v="4"/>
    <x v="1"/>
    <x v="0"/>
  </r>
  <r>
    <n v="66"/>
    <n v="0"/>
    <n v="16"/>
    <n v="0"/>
    <n v="6"/>
    <n v="20"/>
    <n v="60"/>
    <x v="3"/>
    <x v="1"/>
    <x v="1"/>
    <x v="1"/>
  </r>
  <r>
    <n v="4"/>
    <n v="2"/>
    <n v="11"/>
    <n v="2"/>
    <n v="0"/>
    <n v="4"/>
    <n v="19"/>
    <x v="0"/>
    <x v="4"/>
    <x v="0"/>
    <x v="0"/>
  </r>
  <r>
    <n v="795"/>
    <n v="0"/>
    <n v="545"/>
    <n v="95"/>
    <n v="58"/>
    <n v="0"/>
    <n v="35"/>
    <x v="1"/>
    <x v="2"/>
    <x v="0"/>
    <x v="0"/>
  </r>
  <r>
    <n v="15"/>
    <n v="10"/>
    <n v="19"/>
    <n v="8"/>
    <n v="17"/>
    <n v="20"/>
    <n v="57"/>
    <x v="1"/>
    <x v="1"/>
    <x v="1"/>
    <x v="1"/>
  </r>
  <r>
    <n v="384"/>
    <n v="25"/>
    <n v="292"/>
    <n v="130"/>
    <n v="41"/>
    <n v="64"/>
    <n v="40"/>
    <x v="2"/>
    <x v="3"/>
    <x v="1"/>
    <x v="0"/>
  </r>
  <r>
    <n v="244"/>
    <n v="8"/>
    <n v="32"/>
    <n v="7"/>
    <n v="2"/>
    <n v="50"/>
    <n v="57"/>
    <x v="3"/>
    <x v="1"/>
    <x v="0"/>
    <x v="1"/>
  </r>
  <r>
    <n v="158"/>
    <n v="19"/>
    <n v="288"/>
    <n v="25"/>
    <n v="0"/>
    <n v="38"/>
    <n v="56"/>
    <x v="4"/>
    <x v="1"/>
    <x v="0"/>
    <x v="1"/>
  </r>
  <r>
    <n v="1285"/>
    <n v="21"/>
    <n v="449"/>
    <n v="106"/>
    <n v="20"/>
    <n v="20"/>
    <n v="26"/>
    <x v="0"/>
    <x v="2"/>
    <x v="0"/>
    <x v="0"/>
  </r>
  <r>
    <n v="349"/>
    <n v="16"/>
    <n v="144"/>
    <n v="28"/>
    <n v="5"/>
    <n v="182"/>
    <n v="32"/>
    <x v="2"/>
    <x v="2"/>
    <x v="1"/>
    <x v="1"/>
  </r>
  <r>
    <n v="4"/>
    <n v="12"/>
    <n v="11"/>
    <n v="3"/>
    <n v="13"/>
    <n v="15"/>
    <n v="26"/>
    <x v="1"/>
    <x v="2"/>
    <x v="1"/>
    <x v="0"/>
  </r>
  <r>
    <n v="223"/>
    <n v="2"/>
    <n v="31"/>
    <n v="0"/>
    <n v="2"/>
    <n v="39"/>
    <n v="59"/>
    <x v="2"/>
    <x v="1"/>
    <x v="0"/>
    <x v="1"/>
  </r>
  <r>
    <n v="157"/>
    <n v="43"/>
    <n v="127"/>
    <n v="68"/>
    <n v="56"/>
    <n v="37"/>
    <n v="59"/>
    <x v="0"/>
    <x v="1"/>
    <x v="0"/>
    <x v="1"/>
  </r>
  <r>
    <n v="397"/>
    <n v="46"/>
    <n v="288"/>
    <n v="20"/>
    <n v="38"/>
    <n v="70"/>
    <n v="59"/>
    <x v="2"/>
    <x v="1"/>
    <x v="0"/>
    <x v="1"/>
  </r>
  <r>
    <n v="901"/>
    <n v="31"/>
    <n v="345"/>
    <n v="75"/>
    <n v="31"/>
    <n v="191"/>
    <n v="61"/>
    <x v="1"/>
    <x v="1"/>
    <x v="0"/>
    <x v="0"/>
  </r>
  <r>
    <n v="14"/>
    <n v="3"/>
    <n v="21"/>
    <n v="2"/>
    <n v="1"/>
    <n v="28"/>
    <n v="46"/>
    <x v="2"/>
    <x v="0"/>
    <x v="1"/>
    <x v="1"/>
  </r>
  <r>
    <n v="10"/>
    <n v="0"/>
    <n v="3"/>
    <n v="0"/>
    <n v="0"/>
    <n v="4"/>
    <n v="50"/>
    <x v="0"/>
    <x v="0"/>
    <x v="1"/>
    <x v="1"/>
  </r>
  <r>
    <n v="1230"/>
    <n v="0"/>
    <n v="396"/>
    <n v="232"/>
    <n v="178"/>
    <n v="158"/>
    <n v="33"/>
    <x v="1"/>
    <x v="2"/>
    <x v="0"/>
    <x v="1"/>
  </r>
  <r>
    <n v="81"/>
    <n v="1"/>
    <n v="31"/>
    <n v="2"/>
    <n v="1"/>
    <n v="0"/>
    <n v="38"/>
    <x v="1"/>
    <x v="3"/>
    <x v="0"/>
    <x v="1"/>
  </r>
  <r>
    <n v="154"/>
    <n v="20"/>
    <n v="66"/>
    <n v="0"/>
    <n v="12"/>
    <n v="27"/>
    <n v="35"/>
    <x v="0"/>
    <x v="2"/>
    <x v="1"/>
    <x v="0"/>
  </r>
  <r>
    <n v="63"/>
    <n v="0"/>
    <n v="21"/>
    <n v="7"/>
    <n v="0"/>
    <n v="12"/>
    <n v="44"/>
    <x v="1"/>
    <x v="3"/>
    <x v="0"/>
    <x v="1"/>
  </r>
  <r>
    <n v="30"/>
    <n v="0"/>
    <n v="11"/>
    <n v="0"/>
    <n v="0"/>
    <n v="3"/>
    <n v="43"/>
    <x v="2"/>
    <x v="3"/>
    <x v="1"/>
    <x v="1"/>
  </r>
  <r>
    <n v="90"/>
    <n v="67"/>
    <n v="165"/>
    <n v="30"/>
    <n v="43"/>
    <n v="11"/>
    <n v="63"/>
    <x v="2"/>
    <x v="1"/>
    <x v="0"/>
    <x v="0"/>
  </r>
  <r>
    <n v="635"/>
    <n v="114"/>
    <n v="254"/>
    <n v="132"/>
    <n v="152"/>
    <n v="76"/>
    <n v="49"/>
    <x v="2"/>
    <x v="0"/>
    <x v="0"/>
    <x v="0"/>
  </r>
  <r>
    <n v="127"/>
    <n v="4"/>
    <n v="73"/>
    <n v="15"/>
    <n v="6"/>
    <n v="11"/>
    <n v="44"/>
    <x v="1"/>
    <x v="3"/>
    <x v="0"/>
    <x v="0"/>
  </r>
  <r>
    <n v="13"/>
    <n v="3"/>
    <n v="6"/>
    <n v="6"/>
    <n v="5"/>
    <n v="6"/>
    <n v="40"/>
    <x v="2"/>
    <x v="3"/>
    <x v="1"/>
    <x v="0"/>
  </r>
  <r>
    <n v="18"/>
    <n v="42"/>
    <n v="24"/>
    <n v="15"/>
    <n v="20"/>
    <n v="18"/>
    <n v="37"/>
    <x v="0"/>
    <x v="3"/>
    <x v="0"/>
    <x v="0"/>
  </r>
  <r>
    <n v="45"/>
    <n v="2"/>
    <n v="26"/>
    <n v="4"/>
    <n v="1"/>
    <n v="1"/>
    <n v="41"/>
    <x v="2"/>
    <x v="3"/>
    <x v="1"/>
    <x v="0"/>
  </r>
  <r>
    <n v="38"/>
    <n v="1"/>
    <n v="24"/>
    <n v="0"/>
    <n v="0"/>
    <n v="0"/>
    <n v="39"/>
    <x v="1"/>
    <x v="3"/>
    <x v="1"/>
    <x v="0"/>
  </r>
  <r>
    <n v="986"/>
    <n v="36"/>
    <n v="168"/>
    <n v="16"/>
    <n v="0"/>
    <n v="108"/>
    <n v="60"/>
    <x v="1"/>
    <x v="1"/>
    <x v="1"/>
    <x v="1"/>
  </r>
  <r>
    <n v="61"/>
    <n v="0"/>
    <n v="3"/>
    <n v="0"/>
    <n v="0"/>
    <n v="7"/>
    <n v="48"/>
    <x v="1"/>
    <x v="0"/>
    <x v="0"/>
    <x v="1"/>
  </r>
  <r>
    <n v="4"/>
    <n v="9"/>
    <n v="16"/>
    <n v="17"/>
    <n v="0"/>
    <n v="12"/>
    <n v="34"/>
    <x v="2"/>
    <x v="2"/>
    <x v="1"/>
    <x v="0"/>
  </r>
  <r>
    <n v="201"/>
    <n v="53"/>
    <n v="172"/>
    <n v="116"/>
    <n v="77"/>
    <n v="83"/>
    <n v="46"/>
    <x v="2"/>
    <x v="0"/>
    <x v="0"/>
    <x v="1"/>
  </r>
  <r>
    <n v="19"/>
    <n v="8"/>
    <n v="29"/>
    <n v="0"/>
    <n v="12"/>
    <n v="26"/>
    <n v="35"/>
    <x v="0"/>
    <x v="2"/>
    <x v="1"/>
    <x v="0"/>
  </r>
  <r>
    <n v="4"/>
    <n v="8"/>
    <n v="11"/>
    <n v="19"/>
    <n v="12"/>
    <n v="26"/>
    <n v="26"/>
    <x v="0"/>
    <x v="2"/>
    <x v="1"/>
    <x v="0"/>
  </r>
  <r>
    <n v="18"/>
    <n v="0"/>
    <n v="2"/>
    <n v="0"/>
    <n v="0"/>
    <n v="2"/>
    <n v="55"/>
    <x v="3"/>
    <x v="0"/>
    <x v="0"/>
    <x v="1"/>
  </r>
  <r>
    <n v="806"/>
    <n v="80"/>
    <n v="161"/>
    <n v="120"/>
    <n v="11"/>
    <n v="33"/>
    <n v="48"/>
    <x v="1"/>
    <x v="0"/>
    <x v="0"/>
    <x v="1"/>
  </r>
  <r>
    <n v="380"/>
    <n v="98"/>
    <n v="733"/>
    <n v="110"/>
    <n v="112"/>
    <n v="28"/>
    <n v="42"/>
    <x v="1"/>
    <x v="3"/>
    <x v="0"/>
    <x v="0"/>
  </r>
  <r>
    <n v="576"/>
    <n v="172"/>
    <n v="961"/>
    <n v="125"/>
    <n v="115"/>
    <n v="19"/>
    <n v="42"/>
    <x v="0"/>
    <x v="3"/>
    <x v="0"/>
    <x v="0"/>
  </r>
  <r>
    <n v="458"/>
    <n v="81"/>
    <n v="356"/>
    <n v="106"/>
    <n v="50"/>
    <n v="40"/>
    <n v="45"/>
    <x v="1"/>
    <x v="3"/>
    <x v="0"/>
    <x v="0"/>
  </r>
  <r>
    <n v="5"/>
    <n v="10"/>
    <n v="13"/>
    <n v="3"/>
    <n v="8"/>
    <n v="16"/>
    <n v="36"/>
    <x v="2"/>
    <x v="3"/>
    <x v="1"/>
    <x v="0"/>
  </r>
  <r>
    <n v="350"/>
    <n v="60"/>
    <n v="568"/>
    <n v="110"/>
    <n v="133"/>
    <n v="145"/>
    <n v="41"/>
    <x v="2"/>
    <x v="3"/>
    <x v="0"/>
    <x v="0"/>
  </r>
  <r>
    <n v="39"/>
    <n v="33"/>
    <n v="130"/>
    <n v="41"/>
    <n v="26"/>
    <n v="44"/>
    <n v="32"/>
    <x v="0"/>
    <x v="2"/>
    <x v="0"/>
    <x v="0"/>
  </r>
  <r>
    <n v="26"/>
    <n v="1"/>
    <n v="16"/>
    <n v="2"/>
    <n v="2"/>
    <n v="15"/>
    <n v="56"/>
    <x v="1"/>
    <x v="1"/>
    <x v="1"/>
    <x v="1"/>
  </r>
  <r>
    <n v="68"/>
    <n v="0"/>
    <n v="16"/>
    <n v="0"/>
    <n v="0"/>
    <n v="8"/>
    <n v="41"/>
    <x v="0"/>
    <x v="3"/>
    <x v="1"/>
    <x v="1"/>
  </r>
  <r>
    <n v="45"/>
    <n v="3"/>
    <n v="9"/>
    <n v="4"/>
    <n v="4"/>
    <n v="7"/>
    <n v="43"/>
    <x v="2"/>
    <x v="3"/>
    <x v="1"/>
    <x v="0"/>
  </r>
  <r>
    <n v="359"/>
    <n v="0"/>
    <n v="134"/>
    <n v="13"/>
    <n v="26"/>
    <n v="123"/>
    <n v="60"/>
    <x v="2"/>
    <x v="1"/>
    <x v="0"/>
    <x v="1"/>
  </r>
  <r>
    <n v="403"/>
    <n v="24"/>
    <n v="29"/>
    <n v="6"/>
    <n v="24"/>
    <n v="218"/>
    <n v="55"/>
    <x v="2"/>
    <x v="0"/>
    <x v="0"/>
    <x v="1"/>
  </r>
  <r>
    <n v="34"/>
    <n v="1"/>
    <n v="14"/>
    <n v="0"/>
    <n v="0"/>
    <n v="5"/>
    <n v="58"/>
    <x v="2"/>
    <x v="1"/>
    <x v="1"/>
    <x v="1"/>
  </r>
  <r>
    <n v="73"/>
    <n v="18"/>
    <n v="66"/>
    <n v="7"/>
    <n v="12"/>
    <n v="2"/>
    <n v="21"/>
    <x v="0"/>
    <x v="4"/>
    <x v="0"/>
    <x v="0"/>
  </r>
  <r>
    <n v="292"/>
    <n v="30"/>
    <n v="415"/>
    <n v="63"/>
    <n v="33"/>
    <n v="200"/>
    <n v="52"/>
    <x v="1"/>
    <x v="0"/>
    <x v="0"/>
    <x v="0"/>
  </r>
  <r>
    <n v="14"/>
    <n v="0"/>
    <n v="16"/>
    <n v="0"/>
    <n v="0"/>
    <n v="6"/>
    <n v="27"/>
    <x v="1"/>
    <x v="2"/>
    <x v="1"/>
    <x v="0"/>
  </r>
  <r>
    <n v="80"/>
    <n v="1"/>
    <n v="37"/>
    <n v="0"/>
    <n v="1"/>
    <n v="3"/>
    <n v="47"/>
    <x v="0"/>
    <x v="0"/>
    <x v="0"/>
    <x v="1"/>
  </r>
  <r>
    <n v="30"/>
    <n v="11"/>
    <n v="33"/>
    <n v="13"/>
    <n v="6"/>
    <n v="29"/>
    <n v="47"/>
    <x v="2"/>
    <x v="0"/>
    <x v="0"/>
    <x v="1"/>
  </r>
  <r>
    <n v="463"/>
    <n v="96"/>
    <n v="333"/>
    <n v="168"/>
    <n v="53"/>
    <n v="10"/>
    <n v="53"/>
    <x v="2"/>
    <x v="0"/>
    <x v="0"/>
    <x v="1"/>
  </r>
  <r>
    <n v="75"/>
    <n v="12"/>
    <n v="141"/>
    <n v="43"/>
    <n v="39"/>
    <n v="187"/>
    <n v="28"/>
    <x v="1"/>
    <x v="2"/>
    <x v="1"/>
    <x v="0"/>
  </r>
  <r>
    <n v="538"/>
    <n v="13"/>
    <n v="91"/>
    <n v="17"/>
    <n v="6"/>
    <n v="26"/>
    <n v="47"/>
    <x v="2"/>
    <x v="0"/>
    <x v="0"/>
    <x v="1"/>
  </r>
  <r>
    <n v="635"/>
    <n v="114"/>
    <n v="254"/>
    <n v="132"/>
    <n v="152"/>
    <n v="76"/>
    <n v="49"/>
    <x v="2"/>
    <x v="0"/>
    <x v="0"/>
    <x v="0"/>
  </r>
  <r>
    <n v="8"/>
    <n v="0"/>
    <n v="3"/>
    <n v="0"/>
    <n v="0"/>
    <n v="1"/>
    <n v="48"/>
    <x v="1"/>
    <x v="0"/>
    <x v="1"/>
    <x v="1"/>
  </r>
  <r>
    <n v="1315"/>
    <n v="22"/>
    <n v="780"/>
    <n v="145"/>
    <n v="0"/>
    <n v="178"/>
    <n v="64"/>
    <x v="2"/>
    <x v="1"/>
    <x v="0"/>
    <x v="0"/>
  </r>
  <r>
    <n v="4"/>
    <n v="2"/>
    <n v="12"/>
    <n v="7"/>
    <n v="5"/>
    <n v="26"/>
    <n v="43"/>
    <x v="3"/>
    <x v="3"/>
    <x v="1"/>
    <x v="1"/>
  </r>
  <r>
    <n v="12"/>
    <n v="0"/>
    <n v="13"/>
    <n v="2"/>
    <n v="0"/>
    <n v="10"/>
    <n v="30"/>
    <x v="2"/>
    <x v="2"/>
    <x v="1"/>
    <x v="0"/>
  </r>
  <r>
    <n v="347"/>
    <n v="44"/>
    <n v="534"/>
    <n v="17"/>
    <n v="0"/>
    <n v="26"/>
    <n v="27"/>
    <x v="0"/>
    <x v="2"/>
    <x v="0"/>
    <x v="0"/>
  </r>
  <r>
    <n v="192"/>
    <n v="5"/>
    <n v="53"/>
    <n v="0"/>
    <n v="5"/>
    <n v="15"/>
    <n v="38"/>
    <x v="2"/>
    <x v="3"/>
    <x v="0"/>
    <x v="1"/>
  </r>
  <r>
    <n v="241"/>
    <n v="0"/>
    <n v="12"/>
    <n v="0"/>
    <n v="0"/>
    <n v="25"/>
    <n v="62"/>
    <x v="2"/>
    <x v="1"/>
    <x v="0"/>
    <x v="0"/>
  </r>
  <r>
    <n v="631"/>
    <n v="28"/>
    <n v="491"/>
    <n v="30"/>
    <n v="14"/>
    <n v="56"/>
    <n v="60"/>
    <x v="0"/>
    <x v="1"/>
    <x v="0"/>
    <x v="0"/>
  </r>
  <r>
    <n v="336"/>
    <n v="28"/>
    <n v="282"/>
    <n v="184"/>
    <n v="54"/>
    <n v="54"/>
    <n v="26"/>
    <x v="1"/>
    <x v="2"/>
    <x v="0"/>
    <x v="0"/>
  </r>
  <r>
    <n v="1099"/>
    <n v="0"/>
    <n v="45"/>
    <n v="0"/>
    <n v="0"/>
    <n v="34"/>
    <n v="63"/>
    <x v="2"/>
    <x v="1"/>
    <x v="1"/>
    <x v="1"/>
  </r>
  <r>
    <n v="743"/>
    <n v="19"/>
    <n v="181"/>
    <n v="12"/>
    <n v="0"/>
    <n v="200"/>
    <n v="55"/>
    <x v="1"/>
    <x v="0"/>
    <x v="0"/>
    <x v="1"/>
  </r>
  <r>
    <n v="124"/>
    <n v="83"/>
    <n v="267"/>
    <n v="85"/>
    <n v="59"/>
    <n v="35"/>
    <n v="26"/>
    <x v="0"/>
    <x v="2"/>
    <x v="0"/>
    <x v="0"/>
  </r>
  <r>
    <n v="15"/>
    <n v="0"/>
    <n v="8"/>
    <n v="4"/>
    <n v="2"/>
    <n v="20"/>
    <n v="41"/>
    <x v="3"/>
    <x v="3"/>
    <x v="1"/>
    <x v="1"/>
  </r>
  <r>
    <n v="397"/>
    <n v="19"/>
    <n v="69"/>
    <n v="12"/>
    <n v="0"/>
    <n v="9"/>
    <n v="50"/>
    <x v="2"/>
    <x v="0"/>
    <x v="0"/>
    <x v="1"/>
  </r>
  <r>
    <n v="10"/>
    <n v="4"/>
    <n v="4"/>
    <n v="3"/>
    <n v="3"/>
    <n v="14"/>
    <n v="51"/>
    <x v="2"/>
    <x v="0"/>
    <x v="1"/>
    <x v="1"/>
  </r>
  <r>
    <n v="530"/>
    <n v="117"/>
    <n v="678"/>
    <n v="134"/>
    <n v="44"/>
    <n v="147"/>
    <n v="22"/>
    <x v="0"/>
    <x v="4"/>
    <x v="0"/>
    <x v="0"/>
  </r>
  <r>
    <n v="1215"/>
    <n v="33"/>
    <n v="249"/>
    <n v="64"/>
    <n v="116"/>
    <n v="149"/>
    <n v="47"/>
    <x v="3"/>
    <x v="0"/>
    <x v="0"/>
    <x v="1"/>
  </r>
  <r>
    <n v="3"/>
    <n v="2"/>
    <n v="7"/>
    <n v="0"/>
    <n v="4"/>
    <n v="2"/>
    <n v="56"/>
    <x v="3"/>
    <x v="1"/>
    <x v="0"/>
    <x v="0"/>
  </r>
  <r>
    <n v="444"/>
    <n v="44"/>
    <n v="382"/>
    <n v="11"/>
    <n v="8"/>
    <n v="17"/>
    <n v="36"/>
    <x v="2"/>
    <x v="3"/>
    <x v="0"/>
    <x v="0"/>
  </r>
  <r>
    <n v="26"/>
    <n v="0"/>
    <n v="15"/>
    <n v="2"/>
    <n v="1"/>
    <n v="2"/>
    <n v="43"/>
    <x v="1"/>
    <x v="3"/>
    <x v="1"/>
    <x v="0"/>
  </r>
  <r>
    <n v="736"/>
    <n v="114"/>
    <n v="279"/>
    <n v="82"/>
    <n v="76"/>
    <n v="190"/>
    <n v="46"/>
    <x v="1"/>
    <x v="0"/>
    <x v="0"/>
    <x v="1"/>
  </r>
  <r>
    <n v="473"/>
    <n v="21"/>
    <n v="176"/>
    <n v="19"/>
    <n v="21"/>
    <n v="56"/>
    <n v="57"/>
    <x v="1"/>
    <x v="1"/>
    <x v="0"/>
    <x v="1"/>
  </r>
  <r>
    <n v="32"/>
    <n v="0"/>
    <n v="5"/>
    <n v="2"/>
    <n v="0"/>
    <n v="8"/>
    <n v="61"/>
    <x v="2"/>
    <x v="1"/>
    <x v="0"/>
    <x v="1"/>
  </r>
  <r>
    <n v="288"/>
    <n v="10"/>
    <n v="30"/>
    <n v="4"/>
    <n v="10"/>
    <n v="125"/>
    <n v="55"/>
    <x v="1"/>
    <x v="0"/>
    <x v="0"/>
    <x v="0"/>
  </r>
  <r>
    <n v="1050"/>
    <n v="178"/>
    <n v="555"/>
    <n v="77"/>
    <n v="138"/>
    <n v="118"/>
    <n v="52"/>
    <x v="1"/>
    <x v="0"/>
    <x v="0"/>
    <x v="0"/>
  </r>
  <r>
    <n v="1001"/>
    <n v="44"/>
    <n v="107"/>
    <n v="58"/>
    <n v="44"/>
    <n v="44"/>
    <n v="32"/>
    <x v="2"/>
    <x v="2"/>
    <x v="0"/>
    <x v="0"/>
  </r>
  <r>
    <n v="9"/>
    <n v="1"/>
    <n v="7"/>
    <n v="0"/>
    <n v="3"/>
    <n v="2"/>
    <n v="37"/>
    <x v="1"/>
    <x v="3"/>
    <x v="1"/>
    <x v="1"/>
  </r>
  <r>
    <n v="234"/>
    <n v="14"/>
    <n v="77"/>
    <n v="19"/>
    <n v="10"/>
    <n v="42"/>
    <n v="46"/>
    <x v="0"/>
    <x v="0"/>
    <x v="1"/>
    <x v="0"/>
  </r>
  <r>
    <n v="7"/>
    <n v="2"/>
    <n v="6"/>
    <n v="2"/>
    <n v="0"/>
    <n v="3"/>
    <n v="35"/>
    <x v="2"/>
    <x v="2"/>
    <x v="1"/>
    <x v="0"/>
  </r>
  <r>
    <n v="251"/>
    <n v="108"/>
    <n v="334"/>
    <n v="65"/>
    <n v="92"/>
    <n v="117"/>
    <n v="49"/>
    <x v="0"/>
    <x v="0"/>
    <x v="0"/>
    <x v="0"/>
  </r>
  <r>
    <n v="172"/>
    <n v="10"/>
    <n v="125"/>
    <n v="21"/>
    <n v="13"/>
    <n v="16"/>
    <n v="41"/>
    <x v="2"/>
    <x v="3"/>
    <x v="1"/>
    <x v="0"/>
  </r>
  <r>
    <n v="565"/>
    <n v="42"/>
    <n v="548"/>
    <n v="64"/>
    <n v="83"/>
    <n v="99"/>
    <n v="56"/>
    <x v="2"/>
    <x v="1"/>
    <x v="0"/>
    <x v="0"/>
  </r>
  <r>
    <n v="5"/>
    <n v="0"/>
    <n v="8"/>
    <n v="2"/>
    <n v="0"/>
    <n v="0"/>
    <n v="31"/>
    <x v="1"/>
    <x v="2"/>
    <x v="1"/>
    <x v="0"/>
  </r>
  <r>
    <n v="918"/>
    <n v="57"/>
    <n v="842"/>
    <n v="99"/>
    <n v="38"/>
    <n v="133"/>
    <n v="43"/>
    <x v="0"/>
    <x v="3"/>
    <x v="0"/>
    <x v="0"/>
  </r>
  <r>
    <n v="652"/>
    <n v="8"/>
    <n v="158"/>
    <n v="21"/>
    <n v="0"/>
    <n v="142"/>
    <n v="36"/>
    <x v="2"/>
    <x v="3"/>
    <x v="0"/>
    <x v="1"/>
  </r>
  <r>
    <n v="4"/>
    <n v="1"/>
    <n v="7"/>
    <n v="2"/>
    <n v="1"/>
    <n v="2"/>
    <n v="43"/>
    <x v="0"/>
    <x v="3"/>
    <x v="1"/>
    <x v="1"/>
  </r>
  <r>
    <n v="152"/>
    <n v="27"/>
    <n v="103"/>
    <n v="106"/>
    <n v="54"/>
    <n v="81"/>
    <n v="55"/>
    <x v="1"/>
    <x v="0"/>
    <x v="0"/>
    <x v="0"/>
  </r>
  <r>
    <n v="8"/>
    <n v="0"/>
    <n v="9"/>
    <n v="2"/>
    <n v="1"/>
    <n v="3"/>
    <n v="31"/>
    <x v="1"/>
    <x v="2"/>
    <x v="1"/>
    <x v="0"/>
  </r>
  <r>
    <n v="336"/>
    <n v="130"/>
    <n v="411"/>
    <n v="240"/>
    <n v="32"/>
    <n v="43"/>
    <n v="56"/>
    <x v="0"/>
    <x v="1"/>
    <x v="0"/>
    <x v="0"/>
  </r>
  <r>
    <n v="938"/>
    <n v="19"/>
    <n v="843"/>
    <n v="25"/>
    <n v="95"/>
    <n v="38"/>
    <n v="41"/>
    <x v="2"/>
    <x v="3"/>
    <x v="0"/>
    <x v="0"/>
  </r>
  <r>
    <n v="68"/>
    <n v="8"/>
    <n v="18"/>
    <n v="19"/>
    <n v="8"/>
    <n v="12"/>
    <n v="40"/>
    <x v="0"/>
    <x v="3"/>
    <x v="1"/>
    <x v="0"/>
  </r>
  <r>
    <n v="227"/>
    <n v="23"/>
    <n v="389"/>
    <n v="42"/>
    <n v="21"/>
    <n v="75"/>
    <n v="54"/>
    <x v="1"/>
    <x v="0"/>
    <x v="0"/>
    <x v="0"/>
  </r>
  <r>
    <n v="38"/>
    <n v="4"/>
    <n v="22"/>
    <n v="3"/>
    <n v="3"/>
    <n v="3"/>
    <n v="41"/>
    <x v="0"/>
    <x v="3"/>
    <x v="1"/>
    <x v="1"/>
  </r>
  <r>
    <n v="105"/>
    <n v="0"/>
    <n v="9"/>
    <n v="2"/>
    <n v="1"/>
    <n v="4"/>
    <n v="49"/>
    <x v="2"/>
    <x v="0"/>
    <x v="1"/>
    <x v="1"/>
  </r>
  <r>
    <n v="162"/>
    <n v="50"/>
    <n v="100"/>
    <n v="55"/>
    <n v="30"/>
    <n v="27"/>
    <n v="34"/>
    <x v="0"/>
    <x v="2"/>
    <x v="0"/>
    <x v="1"/>
  </r>
  <r>
    <n v="574"/>
    <n v="8"/>
    <n v="216"/>
    <n v="21"/>
    <n v="16"/>
    <n v="33"/>
    <n v="56"/>
    <x v="3"/>
    <x v="1"/>
    <x v="0"/>
    <x v="1"/>
  </r>
  <r>
    <n v="160"/>
    <n v="80"/>
    <n v="369"/>
    <n v="67"/>
    <n v="39"/>
    <n v="41"/>
    <n v="26"/>
    <x v="0"/>
    <x v="2"/>
    <x v="0"/>
    <x v="0"/>
  </r>
  <r>
    <n v="6"/>
    <n v="0"/>
    <n v="5"/>
    <n v="0"/>
    <n v="0"/>
    <n v="1"/>
    <n v="31"/>
    <x v="1"/>
    <x v="2"/>
    <x v="1"/>
    <x v="0"/>
  </r>
  <r>
    <n v="614"/>
    <n v="35"/>
    <n v="160"/>
    <n v="58"/>
    <n v="35"/>
    <n v="35"/>
    <n v="34"/>
    <x v="2"/>
    <x v="2"/>
    <x v="0"/>
    <x v="1"/>
  </r>
  <r>
    <n v="897"/>
    <n v="161"/>
    <n v="430"/>
    <n v="186"/>
    <n v="161"/>
    <n v="27"/>
    <n v="38"/>
    <x v="3"/>
    <x v="3"/>
    <x v="0"/>
    <x v="0"/>
  </r>
  <r>
    <n v="70"/>
    <n v="54"/>
    <n v="109"/>
    <n v="80"/>
    <n v="9"/>
    <n v="45"/>
    <n v="34"/>
    <x v="2"/>
    <x v="2"/>
    <x v="0"/>
    <x v="1"/>
  </r>
  <r>
    <n v="120"/>
    <n v="19"/>
    <n v="206"/>
    <n v="25"/>
    <n v="19"/>
    <n v="54"/>
    <n v="27"/>
    <x v="2"/>
    <x v="2"/>
    <x v="1"/>
    <x v="0"/>
  </r>
  <r>
    <n v="211"/>
    <n v="2"/>
    <n v="30"/>
    <n v="7"/>
    <n v="7"/>
    <n v="10"/>
    <n v="43"/>
    <x v="1"/>
    <x v="3"/>
    <x v="1"/>
    <x v="0"/>
  </r>
  <r>
    <n v="11"/>
    <n v="0"/>
    <n v="16"/>
    <n v="7"/>
    <n v="6"/>
    <n v="21"/>
    <n v="42"/>
    <x v="2"/>
    <x v="3"/>
    <x v="1"/>
    <x v="0"/>
  </r>
  <r>
    <n v="760"/>
    <n v="53"/>
    <n v="400"/>
    <n v="17"/>
    <n v="93"/>
    <n v="0"/>
    <n v="53"/>
    <x v="0"/>
    <x v="0"/>
    <x v="0"/>
    <x v="0"/>
  </r>
  <r>
    <n v="53"/>
    <n v="0"/>
    <n v="8"/>
    <n v="0"/>
    <n v="0"/>
    <n v="2"/>
    <n v="62"/>
    <x v="2"/>
    <x v="1"/>
    <x v="0"/>
    <x v="1"/>
  </r>
  <r>
    <n v="7"/>
    <n v="4"/>
    <n v="13"/>
    <n v="15"/>
    <n v="8"/>
    <n v="17"/>
    <n v="43"/>
    <x v="2"/>
    <x v="3"/>
    <x v="0"/>
    <x v="0"/>
  </r>
  <r>
    <n v="391"/>
    <n v="32"/>
    <n v="70"/>
    <n v="21"/>
    <n v="32"/>
    <n v="16"/>
    <n v="40"/>
    <x v="2"/>
    <x v="3"/>
    <x v="1"/>
    <x v="0"/>
  </r>
  <r>
    <n v="199"/>
    <n v="9"/>
    <n v="57"/>
    <n v="20"/>
    <n v="21"/>
    <n v="6"/>
    <n v="49"/>
    <x v="2"/>
    <x v="0"/>
    <x v="1"/>
    <x v="1"/>
  </r>
  <r>
    <n v="516"/>
    <n v="56"/>
    <n v="449"/>
    <n v="86"/>
    <n v="33"/>
    <n v="16"/>
    <n v="59"/>
    <x v="3"/>
    <x v="1"/>
    <x v="0"/>
    <x v="0"/>
  </r>
  <r>
    <n v="709"/>
    <n v="45"/>
    <n v="115"/>
    <n v="30"/>
    <n v="160"/>
    <n v="45"/>
    <n v="30"/>
    <x v="0"/>
    <x v="2"/>
    <x v="0"/>
    <x v="0"/>
  </r>
  <r>
    <n v="12"/>
    <n v="0"/>
    <n v="4"/>
    <n v="0"/>
    <n v="0"/>
    <n v="0"/>
    <n v="41"/>
    <x v="0"/>
    <x v="3"/>
    <x v="1"/>
    <x v="1"/>
  </r>
  <r>
    <n v="1000"/>
    <n v="19"/>
    <n v="711"/>
    <n v="125"/>
    <n v="115"/>
    <n v="38"/>
    <n v="54"/>
    <x v="0"/>
    <x v="0"/>
    <x v="0"/>
    <x v="0"/>
  </r>
  <r>
    <n v="19"/>
    <n v="3"/>
    <n v="18"/>
    <n v="3"/>
    <n v="1"/>
    <n v="0"/>
    <n v="29"/>
    <x v="0"/>
    <x v="2"/>
    <x v="1"/>
    <x v="0"/>
  </r>
  <r>
    <n v="1224"/>
    <n v="28"/>
    <n v="140"/>
    <n v="0"/>
    <n v="14"/>
    <n v="168"/>
    <n v="42"/>
    <x v="1"/>
    <x v="3"/>
    <x v="0"/>
    <x v="1"/>
  </r>
  <r>
    <n v="16"/>
    <n v="2"/>
    <n v="18"/>
    <n v="3"/>
    <n v="0"/>
    <n v="24"/>
    <n v="30"/>
    <x v="2"/>
    <x v="2"/>
    <x v="1"/>
    <x v="0"/>
  </r>
  <r>
    <n v="88"/>
    <n v="39"/>
    <n v="54"/>
    <n v="64"/>
    <n v="28"/>
    <n v="153"/>
    <n v="30"/>
    <x v="2"/>
    <x v="2"/>
    <x v="0"/>
    <x v="0"/>
  </r>
  <r>
    <n v="2"/>
    <n v="23"/>
    <n v="11"/>
    <n v="8"/>
    <n v="6"/>
    <n v="46"/>
    <n v="47"/>
    <x v="1"/>
    <x v="0"/>
    <x v="0"/>
    <x v="0"/>
  </r>
  <r>
    <n v="508"/>
    <n v="11"/>
    <n v="59"/>
    <n v="23"/>
    <n v="5"/>
    <n v="29"/>
    <n v="35"/>
    <x v="2"/>
    <x v="2"/>
    <x v="0"/>
    <x v="1"/>
  </r>
  <r>
    <n v="381"/>
    <n v="28"/>
    <n v="215"/>
    <n v="84"/>
    <n v="28"/>
    <n v="21"/>
    <n v="45"/>
    <x v="0"/>
    <x v="3"/>
    <x v="0"/>
    <x v="1"/>
  </r>
  <r>
    <n v="74"/>
    <n v="0"/>
    <n v="42"/>
    <n v="2"/>
    <n v="1"/>
    <n v="6"/>
    <n v="33"/>
    <x v="2"/>
    <x v="2"/>
    <x v="1"/>
    <x v="0"/>
  </r>
  <r>
    <n v="146"/>
    <n v="0"/>
    <n v="93"/>
    <n v="7"/>
    <n v="13"/>
    <n v="73"/>
    <n v="40"/>
    <x v="3"/>
    <x v="3"/>
    <x v="1"/>
    <x v="1"/>
  </r>
  <r>
    <n v="23"/>
    <n v="17"/>
    <n v="23"/>
    <n v="43"/>
    <n v="20"/>
    <n v="9"/>
    <n v="34"/>
    <x v="0"/>
    <x v="2"/>
    <x v="1"/>
    <x v="0"/>
  </r>
  <r>
    <n v="110"/>
    <n v="5"/>
    <n v="137"/>
    <n v="26"/>
    <n v="23"/>
    <n v="29"/>
    <n v="58"/>
    <x v="2"/>
    <x v="1"/>
    <x v="0"/>
    <x v="1"/>
  </r>
  <r>
    <n v="165"/>
    <n v="3"/>
    <n v="147"/>
    <n v="4"/>
    <n v="24"/>
    <n v="41"/>
    <n v="50"/>
    <x v="3"/>
    <x v="0"/>
    <x v="1"/>
    <x v="1"/>
  </r>
  <r>
    <n v="957"/>
    <n v="47"/>
    <n v="494"/>
    <n v="82"/>
    <n v="47"/>
    <n v="95"/>
    <n v="46"/>
    <x v="0"/>
    <x v="0"/>
    <x v="1"/>
    <x v="1"/>
  </r>
  <r>
    <n v="41"/>
    <n v="0"/>
    <n v="17"/>
    <n v="3"/>
    <n v="1"/>
    <n v="16"/>
    <n v="37"/>
    <x v="1"/>
    <x v="3"/>
    <x v="1"/>
    <x v="1"/>
  </r>
  <r>
    <n v="1"/>
    <n v="3"/>
    <n v="4"/>
    <n v="2"/>
    <n v="3"/>
    <n v="11"/>
    <n v="28"/>
    <x v="0"/>
    <x v="2"/>
    <x v="0"/>
    <x v="0"/>
  </r>
  <r>
    <n v="176"/>
    <n v="29"/>
    <n v="818"/>
    <n v="0"/>
    <n v="33"/>
    <n v="112"/>
    <n v="61"/>
    <x v="3"/>
    <x v="1"/>
    <x v="0"/>
    <x v="0"/>
  </r>
  <r>
    <n v="815"/>
    <n v="8"/>
    <n v="53"/>
    <n v="11"/>
    <n v="0"/>
    <n v="70"/>
    <n v="62"/>
    <x v="2"/>
    <x v="1"/>
    <x v="0"/>
    <x v="1"/>
  </r>
  <r>
    <n v="6"/>
    <n v="1"/>
    <n v="2"/>
    <n v="2"/>
    <n v="0"/>
    <n v="4"/>
    <n v="46"/>
    <x v="0"/>
    <x v="0"/>
    <x v="1"/>
    <x v="1"/>
  </r>
  <r>
    <n v="8"/>
    <n v="4"/>
    <n v="20"/>
    <n v="6"/>
    <n v="3"/>
    <n v="16"/>
    <n v="36"/>
    <x v="2"/>
    <x v="3"/>
    <x v="1"/>
    <x v="0"/>
  </r>
  <r>
    <n v="717"/>
    <n v="42"/>
    <n v="864"/>
    <n v="219"/>
    <n v="30"/>
    <n v="84"/>
    <n v="36"/>
    <x v="1"/>
    <x v="3"/>
    <x v="0"/>
    <x v="1"/>
  </r>
  <r>
    <n v="1067"/>
    <n v="138"/>
    <n v="750"/>
    <n v="0"/>
    <n v="19"/>
    <n v="39"/>
    <n v="28"/>
    <x v="0"/>
    <x v="2"/>
    <x v="0"/>
    <x v="0"/>
  </r>
  <r>
    <n v="166"/>
    <n v="5"/>
    <n v="107"/>
    <n v="11"/>
    <n v="8"/>
    <n v="29"/>
    <n v="40"/>
    <x v="1"/>
    <x v="3"/>
    <x v="1"/>
    <x v="0"/>
  </r>
  <r>
    <n v="29"/>
    <n v="4"/>
    <n v="34"/>
    <n v="2"/>
    <n v="4"/>
    <n v="4"/>
    <n v="44"/>
    <x v="2"/>
    <x v="3"/>
    <x v="1"/>
    <x v="1"/>
  </r>
  <r>
    <n v="714"/>
    <n v="76"/>
    <n v="395"/>
    <n v="116"/>
    <n v="0"/>
    <n v="12"/>
    <n v="51"/>
    <x v="3"/>
    <x v="0"/>
    <x v="0"/>
    <x v="0"/>
  </r>
  <r>
    <n v="8"/>
    <n v="4"/>
    <n v="10"/>
    <n v="2"/>
    <n v="2"/>
    <n v="4"/>
    <n v="25"/>
    <x v="3"/>
    <x v="4"/>
    <x v="0"/>
    <x v="0"/>
  </r>
  <r>
    <n v="229"/>
    <n v="5"/>
    <n v="56"/>
    <n v="3"/>
    <n v="2"/>
    <n v="20"/>
    <n v="52"/>
    <x v="2"/>
    <x v="0"/>
    <x v="0"/>
    <x v="1"/>
  </r>
  <r>
    <n v="320"/>
    <n v="48"/>
    <n v="133"/>
    <n v="39"/>
    <n v="72"/>
    <n v="48"/>
    <n v="60"/>
    <x v="1"/>
    <x v="1"/>
    <x v="0"/>
    <x v="1"/>
  </r>
  <r>
    <n v="23"/>
    <n v="0"/>
    <n v="26"/>
    <n v="7"/>
    <n v="15"/>
    <n v="3"/>
    <n v="24"/>
    <x v="2"/>
    <x v="4"/>
    <x v="1"/>
    <x v="0"/>
  </r>
  <r>
    <n v="1"/>
    <n v="5"/>
    <n v="8"/>
    <n v="4"/>
    <n v="8"/>
    <n v="20"/>
    <n v="36"/>
    <x v="3"/>
    <x v="3"/>
    <x v="1"/>
    <x v="0"/>
  </r>
  <r>
    <n v="56"/>
    <n v="0"/>
    <n v="12"/>
    <n v="0"/>
    <n v="0"/>
    <n v="18"/>
    <n v="51"/>
    <x v="0"/>
    <x v="0"/>
    <x v="0"/>
    <x v="1"/>
  </r>
  <r>
    <n v="508"/>
    <n v="124"/>
    <n v="249"/>
    <n v="50"/>
    <n v="38"/>
    <n v="134"/>
    <n v="68"/>
    <x v="4"/>
    <x v="5"/>
    <x v="0"/>
    <x v="0"/>
  </r>
  <r>
    <n v="29"/>
    <n v="0"/>
    <n v="25"/>
    <n v="2"/>
    <n v="2"/>
    <n v="3"/>
    <n v="40"/>
    <x v="1"/>
    <x v="3"/>
    <x v="1"/>
    <x v="0"/>
  </r>
  <r>
    <n v="46"/>
    <n v="7"/>
    <n v="59"/>
    <n v="2"/>
    <n v="4"/>
    <n v="27"/>
    <n v="32"/>
    <x v="1"/>
    <x v="2"/>
    <x v="1"/>
    <x v="0"/>
  </r>
  <r>
    <n v="454"/>
    <n v="0"/>
    <n v="171"/>
    <n v="8"/>
    <n v="19"/>
    <n v="32"/>
    <n v="56"/>
    <x v="1"/>
    <x v="1"/>
    <x v="1"/>
    <x v="1"/>
  </r>
  <r>
    <n v="350"/>
    <n v="3"/>
    <n v="39"/>
    <n v="0"/>
    <n v="0"/>
    <n v="19"/>
    <n v="59"/>
    <x v="2"/>
    <x v="1"/>
    <x v="0"/>
    <x v="1"/>
  </r>
  <r>
    <n v="10"/>
    <n v="0"/>
    <n v="8"/>
    <n v="0"/>
    <n v="0"/>
    <n v="9"/>
    <n v="26"/>
    <x v="0"/>
    <x v="2"/>
    <x v="1"/>
    <x v="0"/>
  </r>
  <r>
    <n v="735"/>
    <n v="40"/>
    <n v="183"/>
    <n v="52"/>
    <n v="20"/>
    <n v="30"/>
    <n v="70"/>
    <x v="4"/>
    <x v="5"/>
    <x v="0"/>
    <x v="0"/>
  </r>
  <r>
    <n v="897"/>
    <n v="126"/>
    <n v="196"/>
    <n v="91"/>
    <n v="112"/>
    <n v="37"/>
    <n v="48"/>
    <x v="1"/>
    <x v="0"/>
    <x v="0"/>
    <x v="1"/>
  </r>
  <r>
    <n v="5"/>
    <n v="2"/>
    <n v="3"/>
    <n v="3"/>
    <n v="0"/>
    <n v="5"/>
    <n v="33"/>
    <x v="2"/>
    <x v="2"/>
    <x v="0"/>
    <x v="1"/>
  </r>
  <r>
    <n v="777"/>
    <n v="35"/>
    <n v="731"/>
    <n v="39"/>
    <n v="137"/>
    <n v="114"/>
    <n v="38"/>
    <x v="1"/>
    <x v="3"/>
    <x v="0"/>
    <x v="0"/>
  </r>
  <r>
    <n v="162"/>
    <n v="6"/>
    <n v="37"/>
    <n v="6"/>
    <n v="13"/>
    <n v="13"/>
    <n v="54"/>
    <x v="2"/>
    <x v="0"/>
    <x v="0"/>
    <x v="1"/>
  </r>
  <r>
    <n v="35"/>
    <n v="0"/>
    <n v="11"/>
    <n v="0"/>
    <n v="0"/>
    <n v="2"/>
    <n v="51"/>
    <x v="0"/>
    <x v="0"/>
    <x v="1"/>
    <x v="1"/>
  </r>
  <r>
    <n v="342"/>
    <n v="9"/>
    <n v="112"/>
    <n v="19"/>
    <n v="14"/>
    <n v="19"/>
    <n v="37"/>
    <x v="2"/>
    <x v="3"/>
    <x v="1"/>
    <x v="1"/>
  </r>
  <r>
    <n v="258"/>
    <n v="105"/>
    <n v="239"/>
    <n v="237"/>
    <n v="172"/>
    <n v="9"/>
    <n v="38"/>
    <x v="1"/>
    <x v="3"/>
    <x v="0"/>
    <x v="0"/>
  </r>
  <r>
    <n v="658"/>
    <n v="80"/>
    <n v="483"/>
    <n v="123"/>
    <n v="13"/>
    <n v="13"/>
    <n v="53"/>
    <x v="2"/>
    <x v="0"/>
    <x v="0"/>
    <x v="0"/>
  </r>
  <r>
    <n v="356"/>
    <n v="80"/>
    <n v="329"/>
    <n v="138"/>
    <n v="17"/>
    <n v="106"/>
    <n v="62"/>
    <x v="2"/>
    <x v="1"/>
    <x v="0"/>
    <x v="1"/>
  </r>
  <r>
    <n v="213"/>
    <n v="5"/>
    <n v="28"/>
    <n v="7"/>
    <n v="7"/>
    <n v="41"/>
    <n v="49"/>
    <x v="2"/>
    <x v="0"/>
    <x v="0"/>
    <x v="1"/>
  </r>
  <r>
    <n v="454"/>
    <n v="0"/>
    <n v="171"/>
    <n v="8"/>
    <n v="19"/>
    <n v="32"/>
    <n v="56"/>
    <x v="1"/>
    <x v="1"/>
    <x v="1"/>
    <x v="1"/>
  </r>
  <r>
    <n v="457"/>
    <n v="4"/>
    <n v="29"/>
    <n v="0"/>
    <n v="0"/>
    <n v="9"/>
    <n v="47"/>
    <x v="2"/>
    <x v="0"/>
    <x v="0"/>
    <x v="1"/>
  </r>
  <r>
    <n v="241"/>
    <n v="45"/>
    <n v="604"/>
    <n v="34"/>
    <n v="26"/>
    <n v="54"/>
    <n v="18"/>
    <x v="1"/>
    <x v="4"/>
    <x v="0"/>
    <x v="0"/>
  </r>
  <r>
    <n v="210"/>
    <n v="0"/>
    <n v="6"/>
    <n v="0"/>
    <n v="0"/>
    <n v="2"/>
    <n v="39"/>
    <x v="2"/>
    <x v="3"/>
    <x v="0"/>
    <x v="1"/>
  </r>
  <r>
    <n v="441"/>
    <n v="35"/>
    <n v="83"/>
    <n v="7"/>
    <n v="29"/>
    <n v="11"/>
    <n v="41"/>
    <x v="2"/>
    <x v="3"/>
    <x v="0"/>
    <x v="1"/>
  </r>
  <r>
    <n v="19"/>
    <n v="13"/>
    <n v="18"/>
    <n v="10"/>
    <n v="7"/>
    <n v="8"/>
    <n v="45"/>
    <x v="2"/>
    <x v="3"/>
    <x v="0"/>
    <x v="1"/>
  </r>
  <r>
    <n v="28"/>
    <n v="9"/>
    <n v="37"/>
    <n v="12"/>
    <n v="7"/>
    <n v="13"/>
    <n v="44"/>
    <x v="1"/>
    <x v="3"/>
    <x v="1"/>
    <x v="1"/>
  </r>
  <r>
    <n v="476"/>
    <n v="75"/>
    <n v="162"/>
    <n v="29"/>
    <n v="151"/>
    <n v="97"/>
    <n v="65"/>
    <x v="2"/>
    <x v="1"/>
    <x v="0"/>
    <x v="0"/>
  </r>
  <r>
    <n v="364"/>
    <n v="40"/>
    <n v="425"/>
    <n v="158"/>
    <n v="60"/>
    <n v="50"/>
    <n v="45"/>
    <x v="0"/>
    <x v="3"/>
    <x v="0"/>
    <x v="0"/>
  </r>
  <r>
    <n v="0"/>
    <n v="0"/>
    <n v="2"/>
    <n v="3"/>
    <n v="3"/>
    <n v="8"/>
    <n v="18"/>
    <x v="2"/>
    <x v="4"/>
    <x v="0"/>
    <x v="0"/>
  </r>
  <r>
    <n v="0"/>
    <n v="6"/>
    <n v="3"/>
    <n v="7"/>
    <n v="6"/>
    <n v="12"/>
    <n v="40"/>
    <x v="2"/>
    <x v="3"/>
    <x v="0"/>
    <x v="0"/>
  </r>
  <r>
    <n v="863"/>
    <n v="83"/>
    <n v="547"/>
    <n v="86"/>
    <n v="99"/>
    <n v="33"/>
    <n v="22"/>
    <x v="2"/>
    <x v="4"/>
    <x v="0"/>
    <x v="0"/>
  </r>
  <r>
    <n v="349"/>
    <n v="7"/>
    <n v="35"/>
    <n v="0"/>
    <n v="0"/>
    <n v="47"/>
    <n v="57"/>
    <x v="2"/>
    <x v="1"/>
    <x v="1"/>
    <x v="1"/>
  </r>
  <r>
    <n v="5"/>
    <n v="23"/>
    <n v="15"/>
    <n v="0"/>
    <n v="18"/>
    <n v="14"/>
    <n v="34"/>
    <x v="1"/>
    <x v="2"/>
    <x v="1"/>
    <x v="0"/>
  </r>
  <r>
    <n v="184"/>
    <n v="2"/>
    <n v="19"/>
    <n v="8"/>
    <n v="8"/>
    <n v="4"/>
    <n v="53"/>
    <x v="2"/>
    <x v="0"/>
    <x v="0"/>
    <x v="1"/>
  </r>
  <r>
    <n v="8"/>
    <n v="0"/>
    <n v="8"/>
    <n v="0"/>
    <n v="0"/>
    <n v="2"/>
    <n v="60"/>
    <x v="2"/>
    <x v="1"/>
    <x v="1"/>
    <x v="1"/>
  </r>
  <r>
    <n v="277"/>
    <n v="21"/>
    <n v="64"/>
    <n v="62"/>
    <n v="21"/>
    <n v="25"/>
    <n v="32"/>
    <x v="2"/>
    <x v="2"/>
    <x v="0"/>
    <x v="1"/>
  </r>
  <r>
    <n v="44"/>
    <n v="5"/>
    <n v="19"/>
    <n v="0"/>
    <n v="4"/>
    <n v="19"/>
    <n v="32"/>
    <x v="3"/>
    <x v="2"/>
    <x v="1"/>
    <x v="1"/>
  </r>
  <r>
    <n v="1156"/>
    <n v="120"/>
    <n v="915"/>
    <n v="94"/>
    <n v="144"/>
    <n v="96"/>
    <n v="23"/>
    <x v="0"/>
    <x v="4"/>
    <x v="0"/>
    <x v="0"/>
  </r>
  <r>
    <n v="373"/>
    <n v="14"/>
    <n v="83"/>
    <n v="6"/>
    <n v="9"/>
    <n v="19"/>
    <n v="63"/>
    <x v="1"/>
    <x v="1"/>
    <x v="0"/>
    <x v="1"/>
  </r>
  <r>
    <n v="134"/>
    <n v="8"/>
    <n v="76"/>
    <n v="6"/>
    <n v="0"/>
    <n v="11"/>
    <n v="56"/>
    <x v="2"/>
    <x v="1"/>
    <x v="0"/>
    <x v="1"/>
  </r>
  <r>
    <n v="1148"/>
    <n v="0"/>
    <n v="60"/>
    <n v="0"/>
    <n v="0"/>
    <n v="24"/>
    <n v="52"/>
    <x v="3"/>
    <x v="0"/>
    <x v="0"/>
    <x v="1"/>
  </r>
  <r>
    <n v="6"/>
    <n v="12"/>
    <n v="3"/>
    <n v="21"/>
    <n v="6"/>
    <n v="40"/>
    <n v="55"/>
    <x v="0"/>
    <x v="0"/>
    <x v="1"/>
    <x v="1"/>
  </r>
  <r>
    <n v="4"/>
    <n v="1"/>
    <n v="11"/>
    <n v="0"/>
    <n v="0"/>
    <n v="1"/>
    <n v="43"/>
    <x v="0"/>
    <x v="3"/>
    <x v="1"/>
    <x v="0"/>
  </r>
  <r>
    <n v="5"/>
    <n v="4"/>
    <n v="8"/>
    <n v="2"/>
    <n v="0"/>
    <n v="5"/>
    <n v="28"/>
    <x v="0"/>
    <x v="2"/>
    <x v="1"/>
    <x v="0"/>
  </r>
  <r>
    <n v="24"/>
    <n v="2"/>
    <n v="20"/>
    <n v="2"/>
    <n v="2"/>
    <n v="10"/>
    <n v="48"/>
    <x v="2"/>
    <x v="0"/>
    <x v="1"/>
    <x v="1"/>
  </r>
  <r>
    <n v="899"/>
    <n v="0"/>
    <n v="101"/>
    <n v="0"/>
    <n v="0"/>
    <n v="20"/>
    <n v="61"/>
    <x v="0"/>
    <x v="1"/>
    <x v="0"/>
    <x v="1"/>
  </r>
  <r>
    <n v="108"/>
    <n v="1"/>
    <n v="28"/>
    <n v="13"/>
    <n v="1"/>
    <n v="4"/>
    <n v="50"/>
    <x v="1"/>
    <x v="0"/>
    <x v="0"/>
    <x v="1"/>
  </r>
  <r>
    <n v="27"/>
    <n v="2"/>
    <n v="7"/>
    <n v="0"/>
    <n v="2"/>
    <n v="13"/>
    <n v="40"/>
    <x v="2"/>
    <x v="3"/>
    <x v="0"/>
    <x v="1"/>
  </r>
  <r>
    <n v="816"/>
    <n v="66"/>
    <n v="549"/>
    <n v="216"/>
    <n v="66"/>
    <n v="99"/>
    <n v="42"/>
    <x v="3"/>
    <x v="3"/>
    <x v="0"/>
    <x v="0"/>
  </r>
  <r>
    <n v="1298"/>
    <n v="0"/>
    <n v="70"/>
    <n v="37"/>
    <n v="14"/>
    <n v="42"/>
    <n v="43"/>
    <x v="4"/>
    <x v="3"/>
    <x v="0"/>
    <x v="1"/>
  </r>
  <r>
    <n v="10"/>
    <n v="0"/>
    <n v="11"/>
    <n v="17"/>
    <n v="29"/>
    <n v="29"/>
    <n v="54"/>
    <x v="3"/>
    <x v="0"/>
    <x v="0"/>
    <x v="1"/>
  </r>
  <r>
    <n v="87"/>
    <n v="13"/>
    <n v="34"/>
    <n v="10"/>
    <n v="6"/>
    <n v="10"/>
    <n v="62"/>
    <x v="0"/>
    <x v="1"/>
    <x v="0"/>
    <x v="1"/>
  </r>
  <r>
    <n v="57"/>
    <n v="2"/>
    <n v="51"/>
    <n v="4"/>
    <n v="2"/>
    <n v="23"/>
    <n v="44"/>
    <x v="2"/>
    <x v="3"/>
    <x v="1"/>
    <x v="1"/>
  </r>
  <r>
    <n v="635"/>
    <n v="15"/>
    <n v="100"/>
    <n v="20"/>
    <n v="7"/>
    <n v="131"/>
    <n v="45"/>
    <x v="3"/>
    <x v="3"/>
    <x v="0"/>
    <x v="1"/>
  </r>
  <r>
    <n v="43"/>
    <n v="12"/>
    <n v="23"/>
    <n v="29"/>
    <n v="15"/>
    <n v="61"/>
    <n v="48"/>
    <x v="2"/>
    <x v="0"/>
    <x v="0"/>
    <x v="1"/>
  </r>
  <r>
    <n v="964"/>
    <n v="34"/>
    <n v="137"/>
    <n v="15"/>
    <n v="0"/>
    <n v="11"/>
    <n v="44"/>
    <x v="2"/>
    <x v="3"/>
    <x v="1"/>
    <x v="0"/>
  </r>
  <r>
    <n v="572"/>
    <n v="8"/>
    <n v="259"/>
    <n v="34"/>
    <n v="35"/>
    <n v="80"/>
    <n v="42"/>
    <x v="2"/>
    <x v="3"/>
    <x v="0"/>
    <x v="0"/>
  </r>
  <r>
    <n v="341"/>
    <n v="142"/>
    <n v="113"/>
    <n v="259"/>
    <n v="151"/>
    <n v="66"/>
    <n v="51"/>
    <x v="4"/>
    <x v="0"/>
    <x v="0"/>
    <x v="1"/>
  </r>
  <r>
    <n v="63"/>
    <n v="6"/>
    <n v="57"/>
    <n v="13"/>
    <n v="13"/>
    <n v="22"/>
    <n v="36"/>
    <x v="2"/>
    <x v="3"/>
    <x v="1"/>
    <x v="1"/>
  </r>
  <r>
    <n v="221"/>
    <n v="104"/>
    <n v="169"/>
    <n v="102"/>
    <n v="78"/>
    <n v="84"/>
    <n v="54"/>
    <x v="2"/>
    <x v="0"/>
    <x v="0"/>
    <x v="1"/>
  </r>
  <r>
    <n v="140"/>
    <n v="3"/>
    <n v="29"/>
    <n v="4"/>
    <n v="5"/>
    <n v="14"/>
    <n v="55"/>
    <x v="2"/>
    <x v="0"/>
    <x v="0"/>
    <x v="1"/>
  </r>
  <r>
    <n v="1"/>
    <n v="2"/>
    <n v="8"/>
    <n v="4"/>
    <n v="3"/>
    <n v="13"/>
    <n v="33"/>
    <x v="3"/>
    <x v="2"/>
    <x v="1"/>
    <x v="0"/>
  </r>
  <r>
    <n v="291"/>
    <n v="10"/>
    <n v="689"/>
    <n v="84"/>
    <n v="10"/>
    <n v="0"/>
    <n v="56"/>
    <x v="1"/>
    <x v="1"/>
    <x v="0"/>
    <x v="0"/>
  </r>
  <r>
    <n v="544"/>
    <n v="13"/>
    <n v="85"/>
    <n v="8"/>
    <n v="6"/>
    <n v="29"/>
    <n v="57"/>
    <x v="2"/>
    <x v="1"/>
    <x v="0"/>
    <x v="1"/>
  </r>
  <r>
    <n v="684"/>
    <n v="100"/>
    <n v="801"/>
    <n v="21"/>
    <n v="66"/>
    <n v="0"/>
    <n v="48"/>
    <x v="2"/>
    <x v="0"/>
    <x v="0"/>
    <x v="0"/>
  </r>
  <r>
    <n v="1"/>
    <n v="12"/>
    <n v="9"/>
    <n v="0"/>
    <n v="14"/>
    <n v="7"/>
    <n v="23"/>
    <x v="2"/>
    <x v="4"/>
    <x v="0"/>
    <x v="0"/>
  </r>
  <r>
    <n v="35"/>
    <n v="0"/>
    <n v="4"/>
    <n v="0"/>
    <n v="0"/>
    <n v="10"/>
    <n v="57"/>
    <x v="1"/>
    <x v="1"/>
    <x v="0"/>
    <x v="1"/>
  </r>
  <r>
    <n v="87"/>
    <n v="3"/>
    <n v="25"/>
    <n v="3"/>
    <n v="2"/>
    <n v="13"/>
    <n v="48"/>
    <x v="1"/>
    <x v="0"/>
    <x v="0"/>
    <x v="1"/>
  </r>
  <r>
    <n v="309"/>
    <n v="3"/>
    <n v="24"/>
    <n v="4"/>
    <n v="3"/>
    <n v="20"/>
    <n v="56"/>
    <x v="1"/>
    <x v="1"/>
    <x v="0"/>
    <x v="1"/>
  </r>
  <r>
    <n v="172"/>
    <n v="73"/>
    <n v="93"/>
    <n v="95"/>
    <n v="78"/>
    <n v="34"/>
    <n v="58"/>
    <x v="1"/>
    <x v="1"/>
    <x v="0"/>
    <x v="1"/>
  </r>
  <r>
    <n v="625"/>
    <n v="38"/>
    <n v="242"/>
    <n v="50"/>
    <n v="34"/>
    <n v="76"/>
    <n v="41"/>
    <x v="1"/>
    <x v="3"/>
    <x v="0"/>
    <x v="1"/>
  </r>
  <r>
    <n v="972"/>
    <n v="59"/>
    <n v="913"/>
    <n v="25"/>
    <n v="19"/>
    <n v="59"/>
    <n v="44"/>
    <x v="1"/>
    <x v="3"/>
    <x v="0"/>
    <x v="0"/>
  </r>
  <r>
    <n v="157"/>
    <n v="6"/>
    <n v="39"/>
    <n v="6"/>
    <n v="13"/>
    <n v="75"/>
    <n v="40"/>
    <x v="2"/>
    <x v="3"/>
    <x v="1"/>
    <x v="1"/>
  </r>
  <r>
    <n v="48"/>
    <n v="9"/>
    <n v="45"/>
    <n v="3"/>
    <n v="15"/>
    <n v="20"/>
    <n v="38"/>
    <x v="0"/>
    <x v="3"/>
    <x v="1"/>
    <x v="1"/>
  </r>
  <r>
    <n v="279"/>
    <n v="83"/>
    <n v="88"/>
    <n v="32"/>
    <n v="14"/>
    <n v="34"/>
    <n v="48"/>
    <x v="0"/>
    <x v="0"/>
    <x v="0"/>
    <x v="1"/>
  </r>
  <r>
    <n v="132"/>
    <n v="0"/>
    <n v="16"/>
    <n v="0"/>
    <n v="0"/>
    <n v="4"/>
    <n v="49"/>
    <x v="1"/>
    <x v="0"/>
    <x v="1"/>
    <x v="1"/>
  </r>
  <r>
    <n v="919"/>
    <n v="0"/>
    <n v="505"/>
    <n v="99"/>
    <n v="30"/>
    <n v="45"/>
    <n v="22"/>
    <x v="1"/>
    <x v="4"/>
    <x v="0"/>
    <x v="0"/>
  </r>
  <r>
    <n v="62"/>
    <n v="0"/>
    <n v="22"/>
    <n v="3"/>
    <n v="1"/>
    <n v="26"/>
    <n v="50"/>
    <x v="0"/>
    <x v="0"/>
    <x v="0"/>
    <x v="1"/>
  </r>
  <r>
    <n v="1"/>
    <n v="45"/>
    <n v="3"/>
    <n v="4"/>
    <n v="6"/>
    <n v="42"/>
    <n v="26"/>
    <x v="0"/>
    <x v="2"/>
    <x v="1"/>
    <x v="0"/>
  </r>
  <r>
    <n v="2"/>
    <n v="6"/>
    <n v="4"/>
    <n v="3"/>
    <n v="1"/>
    <n v="9"/>
    <n v="40"/>
    <x v="2"/>
    <x v="3"/>
    <x v="1"/>
    <x v="0"/>
  </r>
  <r>
    <n v="408"/>
    <n v="61"/>
    <n v="109"/>
    <n v="48"/>
    <n v="122"/>
    <n v="41"/>
    <n v="56"/>
    <x v="3"/>
    <x v="1"/>
    <x v="0"/>
    <x v="0"/>
  </r>
  <r>
    <n v="51"/>
    <n v="1"/>
    <n v="7"/>
    <n v="2"/>
    <n v="1"/>
    <n v="25"/>
    <n v="32"/>
    <x v="2"/>
    <x v="2"/>
    <x v="1"/>
    <x v="1"/>
  </r>
  <r>
    <n v="62"/>
    <n v="1"/>
    <n v="16"/>
    <n v="3"/>
    <n v="2"/>
    <n v="6"/>
    <n v="55"/>
    <x v="4"/>
    <x v="0"/>
    <x v="1"/>
    <x v="1"/>
  </r>
  <r>
    <n v="952"/>
    <n v="12"/>
    <n v="180"/>
    <n v="47"/>
    <n v="12"/>
    <n v="12"/>
    <n v="54"/>
    <x v="2"/>
    <x v="0"/>
    <x v="0"/>
    <x v="1"/>
  </r>
  <r>
    <n v="618"/>
    <n v="15"/>
    <n v="106"/>
    <n v="20"/>
    <n v="7"/>
    <n v="45"/>
    <n v="58"/>
    <x v="0"/>
    <x v="1"/>
    <x v="0"/>
    <x v="0"/>
  </r>
  <r>
    <n v="11"/>
    <n v="7"/>
    <n v="12"/>
    <n v="2"/>
    <n v="2"/>
    <n v="27"/>
    <n v="26"/>
    <x v="2"/>
    <x v="2"/>
    <x v="1"/>
    <x v="0"/>
  </r>
  <r>
    <n v="318"/>
    <n v="3"/>
    <n v="17"/>
    <n v="4"/>
    <n v="7"/>
    <n v="56"/>
    <n v="38"/>
    <x v="2"/>
    <x v="3"/>
    <x v="0"/>
    <x v="1"/>
  </r>
  <r>
    <n v="56"/>
    <n v="0"/>
    <n v="14"/>
    <n v="0"/>
    <n v="0"/>
    <n v="2"/>
    <n v="59"/>
    <x v="2"/>
    <x v="1"/>
    <x v="1"/>
    <x v="1"/>
  </r>
  <r>
    <n v="110"/>
    <n v="5"/>
    <n v="59"/>
    <n v="7"/>
    <n v="1"/>
    <n v="7"/>
    <n v="42"/>
    <x v="3"/>
    <x v="3"/>
    <x v="1"/>
    <x v="1"/>
  </r>
  <r>
    <n v="23"/>
    <n v="0"/>
    <n v="11"/>
    <n v="2"/>
    <n v="1"/>
    <n v="3"/>
    <n v="27"/>
    <x v="1"/>
    <x v="2"/>
    <x v="1"/>
    <x v="0"/>
  </r>
  <r>
    <n v="27"/>
    <n v="5"/>
    <n v="8"/>
    <n v="8"/>
    <n v="3"/>
    <n v="12"/>
    <n v="36"/>
    <x v="3"/>
    <x v="3"/>
    <x v="0"/>
    <x v="1"/>
  </r>
  <r>
    <n v="18"/>
    <n v="3"/>
    <n v="19"/>
    <n v="3"/>
    <n v="3"/>
    <n v="6"/>
    <n v="30"/>
    <x v="1"/>
    <x v="2"/>
    <x v="1"/>
    <x v="0"/>
  </r>
  <r>
    <n v="18"/>
    <n v="0"/>
    <n v="9"/>
    <n v="0"/>
    <n v="1"/>
    <n v="11"/>
    <n v="38"/>
    <x v="1"/>
    <x v="3"/>
    <x v="1"/>
    <x v="0"/>
  </r>
  <r>
    <n v="303"/>
    <n v="0"/>
    <n v="280"/>
    <n v="60"/>
    <n v="147"/>
    <n v="15"/>
    <n v="43"/>
    <x v="2"/>
    <x v="3"/>
    <x v="1"/>
    <x v="0"/>
  </r>
  <r>
    <n v="97"/>
    <n v="1"/>
    <n v="19"/>
    <n v="2"/>
    <n v="0"/>
    <n v="11"/>
    <n v="58"/>
    <x v="1"/>
    <x v="1"/>
    <x v="0"/>
    <x v="1"/>
  </r>
  <r>
    <n v="997"/>
    <n v="15"/>
    <n v="414"/>
    <n v="99"/>
    <n v="30"/>
    <n v="76"/>
    <n v="41"/>
    <x v="1"/>
    <x v="3"/>
    <x v="0"/>
    <x v="0"/>
  </r>
  <r>
    <n v="5"/>
    <n v="4"/>
    <n v="13"/>
    <n v="8"/>
    <n v="0"/>
    <n v="4"/>
    <n v="24"/>
    <x v="2"/>
    <x v="4"/>
    <x v="1"/>
    <x v="0"/>
  </r>
  <r>
    <n v="95"/>
    <n v="11"/>
    <n v="35"/>
    <n v="0"/>
    <n v="4"/>
    <n v="7"/>
    <n v="61"/>
    <x v="0"/>
    <x v="1"/>
    <x v="1"/>
    <x v="1"/>
  </r>
  <r>
    <n v="1"/>
    <n v="6"/>
    <n v="2"/>
    <n v="3"/>
    <n v="6"/>
    <n v="3"/>
    <n v="30"/>
    <x v="0"/>
    <x v="2"/>
    <x v="1"/>
    <x v="0"/>
  </r>
  <r>
    <n v="46"/>
    <n v="1"/>
    <n v="12"/>
    <n v="3"/>
    <n v="0"/>
    <n v="9"/>
    <n v="46"/>
    <x v="2"/>
    <x v="0"/>
    <x v="1"/>
    <x v="1"/>
  </r>
  <r>
    <n v="411"/>
    <n v="106"/>
    <n v="147"/>
    <n v="54"/>
    <n v="115"/>
    <n v="66"/>
    <n v="52"/>
    <x v="0"/>
    <x v="0"/>
    <x v="0"/>
    <x v="1"/>
  </r>
  <r>
    <n v="244"/>
    <n v="51"/>
    <n v="270"/>
    <n v="101"/>
    <n v="0"/>
    <n v="45"/>
    <n v="67"/>
    <x v="1"/>
    <x v="5"/>
    <x v="0"/>
    <x v="0"/>
  </r>
  <r>
    <n v="152"/>
    <n v="9"/>
    <n v="121"/>
    <n v="12"/>
    <n v="12"/>
    <n v="45"/>
    <n v="34"/>
    <x v="1"/>
    <x v="2"/>
    <x v="1"/>
    <x v="0"/>
  </r>
  <r>
    <n v="1"/>
    <n v="1"/>
    <n v="3"/>
    <n v="1"/>
    <n v="1"/>
    <n v="1"/>
    <n v="43"/>
    <x v="3"/>
    <x v="3"/>
    <x v="0"/>
    <x v="0"/>
  </r>
  <r>
    <n v="10"/>
    <n v="17"/>
    <n v="18"/>
    <n v="8"/>
    <n v="26"/>
    <n v="40"/>
    <n v="20"/>
    <x v="0"/>
    <x v="4"/>
    <x v="1"/>
    <x v="0"/>
  </r>
  <r>
    <n v="12"/>
    <n v="0"/>
    <n v="5"/>
    <n v="0"/>
    <n v="0"/>
    <n v="4"/>
    <n v="45"/>
    <x v="1"/>
    <x v="3"/>
    <x v="1"/>
    <x v="1"/>
  </r>
  <r>
    <n v="5"/>
    <n v="0"/>
    <n v="4"/>
    <n v="0"/>
    <n v="0"/>
    <n v="1"/>
    <n v="41"/>
    <x v="1"/>
    <x v="3"/>
    <x v="1"/>
    <x v="0"/>
  </r>
  <r>
    <n v="790"/>
    <n v="19"/>
    <n v="133"/>
    <n v="12"/>
    <n v="0"/>
    <n v="19"/>
    <n v="39"/>
    <x v="2"/>
    <x v="3"/>
    <x v="0"/>
    <x v="1"/>
  </r>
  <r>
    <n v="882"/>
    <n v="29"/>
    <n v="514"/>
    <n v="38"/>
    <n v="29"/>
    <n v="44"/>
    <n v="48"/>
    <x v="2"/>
    <x v="0"/>
    <x v="0"/>
    <x v="0"/>
  </r>
  <r>
    <n v="615"/>
    <n v="28"/>
    <n v="259"/>
    <n v="12"/>
    <n v="48"/>
    <n v="30"/>
    <n v="61"/>
    <x v="2"/>
    <x v="1"/>
    <x v="0"/>
    <x v="1"/>
  </r>
  <r>
    <n v="1004"/>
    <n v="59"/>
    <n v="265"/>
    <n v="115"/>
    <n v="59"/>
    <n v="27"/>
    <n v="46"/>
    <x v="2"/>
    <x v="0"/>
    <x v="0"/>
    <x v="1"/>
  </r>
  <r>
    <n v="133"/>
    <n v="27"/>
    <n v="421"/>
    <n v="13"/>
    <n v="195"/>
    <n v="71"/>
    <n v="41"/>
    <x v="2"/>
    <x v="3"/>
    <x v="0"/>
    <x v="1"/>
  </r>
  <r>
    <n v="595"/>
    <n v="23"/>
    <n v="123"/>
    <n v="10"/>
    <n v="23"/>
    <n v="154"/>
    <n v="50"/>
    <x v="3"/>
    <x v="0"/>
    <x v="0"/>
    <x v="1"/>
  </r>
  <r>
    <n v="293"/>
    <n v="0"/>
    <n v="87"/>
    <n v="4"/>
    <n v="11"/>
    <n v="23"/>
    <n v="42"/>
    <x v="2"/>
    <x v="3"/>
    <x v="1"/>
    <x v="1"/>
  </r>
  <r>
    <n v="313"/>
    <n v="15"/>
    <n v="47"/>
    <n v="20"/>
    <n v="0"/>
    <n v="192"/>
    <n v="57"/>
    <x v="2"/>
    <x v="1"/>
    <x v="0"/>
    <x v="1"/>
  </r>
  <r>
    <n v="151"/>
    <n v="81"/>
    <n v="86"/>
    <n v="168"/>
    <n v="91"/>
    <n v="64"/>
    <n v="39"/>
    <x v="2"/>
    <x v="3"/>
    <x v="0"/>
    <x v="1"/>
  </r>
  <r>
    <n v="15"/>
    <n v="0"/>
    <n v="2"/>
    <n v="0"/>
    <n v="0"/>
    <n v="6"/>
    <n v="38"/>
    <x v="2"/>
    <x v="3"/>
    <x v="1"/>
    <x v="1"/>
  </r>
  <r>
    <n v="736"/>
    <n v="63"/>
    <n v="946"/>
    <n v="219"/>
    <n v="189"/>
    <n v="126"/>
    <n v="44"/>
    <x v="1"/>
    <x v="3"/>
    <x v="0"/>
    <x v="0"/>
  </r>
  <r>
    <n v="15"/>
    <n v="0"/>
    <n v="8"/>
    <n v="4"/>
    <n v="2"/>
    <n v="20"/>
    <n v="41"/>
    <x v="3"/>
    <x v="3"/>
    <x v="1"/>
    <x v="1"/>
  </r>
  <r>
    <n v="982"/>
    <n v="17"/>
    <n v="672"/>
    <n v="23"/>
    <n v="34"/>
    <n v="51"/>
    <n v="30"/>
    <x v="3"/>
    <x v="2"/>
    <x v="0"/>
    <x v="0"/>
  </r>
  <r>
    <n v="1142"/>
    <n v="51"/>
    <n v="415"/>
    <n v="90"/>
    <n v="69"/>
    <n v="37"/>
    <n v="31"/>
    <x v="1"/>
    <x v="2"/>
    <x v="0"/>
    <x v="0"/>
  </r>
  <r>
    <n v="28"/>
    <n v="0"/>
    <n v="11"/>
    <n v="0"/>
    <n v="0"/>
    <n v="9"/>
    <n v="53"/>
    <x v="2"/>
    <x v="0"/>
    <x v="1"/>
    <x v="1"/>
  </r>
  <r>
    <n v="46"/>
    <n v="0"/>
    <n v="12"/>
    <n v="0"/>
    <n v="2"/>
    <n v="23"/>
    <n v="62"/>
    <x v="0"/>
    <x v="1"/>
    <x v="1"/>
    <x v="1"/>
  </r>
  <r>
    <n v="897"/>
    <n v="161"/>
    <n v="430"/>
    <n v="186"/>
    <n v="161"/>
    <n v="27"/>
    <n v="38"/>
    <x v="3"/>
    <x v="3"/>
    <x v="0"/>
    <x v="0"/>
  </r>
  <r>
    <n v="489"/>
    <n v="6"/>
    <n v="152"/>
    <n v="8"/>
    <n v="6"/>
    <n v="132"/>
    <n v="49"/>
    <x v="2"/>
    <x v="0"/>
    <x v="1"/>
    <x v="1"/>
  </r>
  <r>
    <n v="25"/>
    <n v="4"/>
    <n v="9"/>
    <n v="6"/>
    <n v="8"/>
    <n v="32"/>
    <n v="43"/>
    <x v="1"/>
    <x v="3"/>
    <x v="1"/>
    <x v="0"/>
  </r>
  <r>
    <n v="145"/>
    <n v="1"/>
    <n v="33"/>
    <n v="2"/>
    <n v="1"/>
    <n v="1"/>
    <n v="65"/>
    <x v="2"/>
    <x v="1"/>
    <x v="0"/>
    <x v="1"/>
  </r>
  <r>
    <n v="630"/>
    <n v="26"/>
    <n v="611"/>
    <n v="44"/>
    <n v="18"/>
    <n v="54"/>
    <n v="56"/>
    <x v="0"/>
    <x v="1"/>
    <x v="0"/>
    <x v="0"/>
  </r>
  <r>
    <n v="760"/>
    <n v="38"/>
    <n v="104"/>
    <n v="50"/>
    <n v="9"/>
    <n v="38"/>
    <n v="70"/>
    <x v="2"/>
    <x v="5"/>
    <x v="0"/>
    <x v="0"/>
  </r>
  <r>
    <n v="420"/>
    <n v="15"/>
    <n v="186"/>
    <n v="151"/>
    <n v="38"/>
    <n v="15"/>
    <n v="50"/>
    <x v="0"/>
    <x v="0"/>
    <x v="0"/>
    <x v="1"/>
  </r>
  <r>
    <n v="125"/>
    <n v="17"/>
    <n v="52"/>
    <n v="3"/>
    <n v="19"/>
    <n v="30"/>
    <n v="40"/>
    <x v="0"/>
    <x v="3"/>
    <x v="1"/>
    <x v="0"/>
  </r>
  <r>
    <n v="464"/>
    <n v="5"/>
    <n v="64"/>
    <n v="7"/>
    <n v="0"/>
    <n v="70"/>
    <n v="47"/>
    <x v="2"/>
    <x v="0"/>
    <x v="1"/>
    <x v="1"/>
  </r>
  <r>
    <n v="6"/>
    <n v="6"/>
    <n v="29"/>
    <n v="12"/>
    <n v="15"/>
    <n v="8"/>
    <n v="44"/>
    <x v="3"/>
    <x v="3"/>
    <x v="1"/>
    <x v="0"/>
  </r>
  <r>
    <n v="1090"/>
    <n v="12"/>
    <n v="96"/>
    <n v="16"/>
    <n v="12"/>
    <n v="60"/>
    <n v="42"/>
    <x v="2"/>
    <x v="3"/>
    <x v="0"/>
    <x v="1"/>
  </r>
  <r>
    <n v="3"/>
    <n v="2"/>
    <n v="11"/>
    <n v="2"/>
    <n v="2"/>
    <n v="10"/>
    <n v="38"/>
    <x v="2"/>
    <x v="3"/>
    <x v="1"/>
    <x v="0"/>
  </r>
  <r>
    <n v="24"/>
    <n v="0"/>
    <n v="27"/>
    <n v="8"/>
    <n v="30"/>
    <n v="10"/>
    <n v="49"/>
    <x v="2"/>
    <x v="0"/>
    <x v="1"/>
    <x v="1"/>
  </r>
  <r>
    <n v="737"/>
    <n v="21"/>
    <n v="106"/>
    <n v="55"/>
    <n v="63"/>
    <n v="210"/>
    <n v="34"/>
    <x v="3"/>
    <x v="2"/>
    <x v="0"/>
    <x v="0"/>
  </r>
  <r>
    <n v="254"/>
    <n v="6"/>
    <n v="71"/>
    <n v="4"/>
    <n v="0"/>
    <n v="27"/>
    <n v="38"/>
    <x v="2"/>
    <x v="3"/>
    <x v="0"/>
    <x v="1"/>
  </r>
  <r>
    <n v="817"/>
    <n v="185"/>
    <n v="687"/>
    <n v="145"/>
    <n v="55"/>
    <n v="241"/>
    <n v="29"/>
    <x v="1"/>
    <x v="2"/>
    <x v="0"/>
    <x v="0"/>
  </r>
  <r>
    <n v="620"/>
    <n v="54"/>
    <n v="239"/>
    <n v="99"/>
    <n v="98"/>
    <n v="119"/>
    <n v="41"/>
    <x v="3"/>
    <x v="3"/>
    <x v="0"/>
    <x v="0"/>
  </r>
  <r>
    <n v="13"/>
    <n v="4"/>
    <n v="20"/>
    <n v="0"/>
    <n v="0"/>
    <n v="1"/>
    <n v="55"/>
    <x v="2"/>
    <x v="0"/>
    <x v="1"/>
    <x v="1"/>
  </r>
  <r>
    <n v="113"/>
    <n v="61"/>
    <n v="204"/>
    <n v="34"/>
    <n v="26"/>
    <n v="47"/>
    <n v="62"/>
    <x v="1"/>
    <x v="1"/>
    <x v="0"/>
    <x v="0"/>
  </r>
  <r>
    <n v="7"/>
    <n v="23"/>
    <n v="78"/>
    <n v="133"/>
    <n v="49"/>
    <n v="144"/>
    <n v="61"/>
    <x v="2"/>
    <x v="1"/>
    <x v="0"/>
    <x v="0"/>
  </r>
  <r>
    <n v="16"/>
    <n v="2"/>
    <n v="18"/>
    <n v="2"/>
    <n v="1"/>
    <n v="5"/>
    <n v="43"/>
    <x v="3"/>
    <x v="3"/>
    <x v="1"/>
    <x v="0"/>
  </r>
  <r>
    <n v="462"/>
    <n v="0"/>
    <n v="24"/>
    <n v="6"/>
    <n v="0"/>
    <n v="4"/>
    <n v="40"/>
    <x v="2"/>
    <x v="3"/>
    <x v="0"/>
    <x v="1"/>
  </r>
  <r>
    <n v="22"/>
    <n v="2"/>
    <n v="10"/>
    <n v="6"/>
    <n v="4"/>
    <n v="34"/>
    <n v="44"/>
    <x v="2"/>
    <x v="3"/>
    <x v="1"/>
    <x v="1"/>
  </r>
  <r>
    <n v="968"/>
    <n v="147"/>
    <n v="842"/>
    <n v="137"/>
    <n v="42"/>
    <n v="210"/>
    <n v="41"/>
    <x v="2"/>
    <x v="3"/>
    <x v="0"/>
    <x v="0"/>
  </r>
  <r>
    <n v="283"/>
    <n v="112"/>
    <n v="151"/>
    <n v="51"/>
    <n v="72"/>
    <n v="125"/>
    <n v="41"/>
    <x v="2"/>
    <x v="3"/>
    <x v="0"/>
    <x v="0"/>
  </r>
  <r>
    <n v="1"/>
    <n v="2"/>
    <n v="5"/>
    <n v="6"/>
    <n v="0"/>
    <n v="3"/>
    <n v="57"/>
    <x v="2"/>
    <x v="1"/>
    <x v="0"/>
    <x v="0"/>
  </r>
  <r>
    <n v="14"/>
    <n v="1"/>
    <n v="7"/>
    <n v="2"/>
    <n v="1"/>
    <n v="1"/>
    <n v="42"/>
    <x v="0"/>
    <x v="3"/>
    <x v="1"/>
    <x v="0"/>
  </r>
  <r>
    <n v="30"/>
    <n v="5"/>
    <n v="24"/>
    <n v="6"/>
    <n v="3"/>
    <n v="8"/>
    <n v="41"/>
    <x v="2"/>
    <x v="3"/>
    <x v="1"/>
    <x v="0"/>
  </r>
  <r>
    <n v="4"/>
    <n v="0"/>
    <n v="5"/>
    <n v="0"/>
    <n v="1"/>
    <n v="5"/>
    <n v="36"/>
    <x v="0"/>
    <x v="3"/>
    <x v="1"/>
    <x v="1"/>
  </r>
  <r>
    <n v="52"/>
    <n v="0"/>
    <n v="9"/>
    <n v="0"/>
    <n v="0"/>
    <n v="1"/>
    <n v="51"/>
    <x v="0"/>
    <x v="0"/>
    <x v="1"/>
    <x v="1"/>
  </r>
  <r>
    <n v="62"/>
    <n v="1"/>
    <n v="57"/>
    <n v="19"/>
    <n v="11"/>
    <n v="48"/>
    <n v="60"/>
    <x v="1"/>
    <x v="1"/>
    <x v="0"/>
    <x v="1"/>
  </r>
  <r>
    <n v="20"/>
    <n v="2"/>
    <n v="14"/>
    <n v="3"/>
    <n v="0"/>
    <n v="10"/>
    <n v="35"/>
    <x v="1"/>
    <x v="2"/>
    <x v="1"/>
    <x v="0"/>
  </r>
  <r>
    <n v="545"/>
    <n v="7"/>
    <n v="114"/>
    <n v="37"/>
    <n v="21"/>
    <n v="78"/>
    <n v="47"/>
    <x v="1"/>
    <x v="0"/>
    <x v="0"/>
    <x v="1"/>
  </r>
  <r>
    <n v="558"/>
    <n v="79"/>
    <n v="622"/>
    <n v="207"/>
    <n v="175"/>
    <n v="95"/>
    <n v="68"/>
    <x v="2"/>
    <x v="5"/>
    <x v="0"/>
    <x v="0"/>
  </r>
  <r>
    <n v="6"/>
    <n v="5"/>
    <n v="4"/>
    <n v="13"/>
    <n v="4"/>
    <n v="25"/>
    <n v="34"/>
    <x v="0"/>
    <x v="2"/>
    <x v="1"/>
    <x v="1"/>
  </r>
  <r>
    <n v="39"/>
    <n v="1"/>
    <n v="9"/>
    <n v="2"/>
    <n v="0"/>
    <n v="8"/>
    <n v="42"/>
    <x v="1"/>
    <x v="3"/>
    <x v="1"/>
    <x v="0"/>
  </r>
  <r>
    <n v="1111"/>
    <n v="24"/>
    <n v="790"/>
    <n v="160"/>
    <n v="45"/>
    <n v="172"/>
    <n v="60"/>
    <x v="1"/>
    <x v="1"/>
    <x v="0"/>
    <x v="0"/>
  </r>
  <r>
    <n v="4"/>
    <n v="6"/>
    <n v="8"/>
    <n v="6"/>
    <n v="3"/>
    <n v="10"/>
    <n v="29"/>
    <x v="2"/>
    <x v="2"/>
    <x v="0"/>
    <x v="0"/>
  </r>
  <r>
    <n v="183"/>
    <n v="5"/>
    <n v="65"/>
    <n v="3"/>
    <n v="5"/>
    <n v="49"/>
    <n v="43"/>
    <x v="3"/>
    <x v="3"/>
    <x v="1"/>
    <x v="1"/>
  </r>
  <r>
    <n v="546"/>
    <n v="72"/>
    <n v="376"/>
    <n v="94"/>
    <n v="145"/>
    <n v="72"/>
    <n v="33"/>
    <x v="2"/>
    <x v="2"/>
    <x v="0"/>
    <x v="0"/>
  </r>
  <r>
    <n v="606"/>
    <n v="7"/>
    <n v="155"/>
    <n v="10"/>
    <n v="0"/>
    <n v="54"/>
    <n v="47"/>
    <x v="1"/>
    <x v="0"/>
    <x v="0"/>
    <x v="1"/>
  </r>
  <r>
    <n v="266"/>
    <n v="6"/>
    <n v="51"/>
    <n v="8"/>
    <n v="6"/>
    <n v="64"/>
    <n v="37"/>
    <x v="1"/>
    <x v="3"/>
    <x v="1"/>
    <x v="1"/>
  </r>
  <r>
    <n v="1142"/>
    <n v="29"/>
    <n v="249"/>
    <n v="38"/>
    <n v="29"/>
    <n v="14"/>
    <n v="49"/>
    <x v="2"/>
    <x v="0"/>
    <x v="0"/>
    <x v="0"/>
  </r>
  <r>
    <n v="1074"/>
    <n v="0"/>
    <n v="69"/>
    <n v="0"/>
    <n v="0"/>
    <n v="46"/>
    <n v="32"/>
    <x v="2"/>
    <x v="2"/>
    <x v="0"/>
    <x v="0"/>
  </r>
  <r>
    <n v="771"/>
    <n v="51"/>
    <n v="154"/>
    <n v="54"/>
    <n v="10"/>
    <n v="154"/>
    <n v="41"/>
    <x v="1"/>
    <x v="3"/>
    <x v="0"/>
    <x v="1"/>
  </r>
  <r>
    <n v="371"/>
    <n v="32"/>
    <n v="189"/>
    <n v="0"/>
    <n v="58"/>
    <n v="6"/>
    <n v="54"/>
    <x v="2"/>
    <x v="0"/>
    <x v="0"/>
    <x v="1"/>
  </r>
  <r>
    <n v="556"/>
    <n v="14"/>
    <n v="717"/>
    <n v="210"/>
    <n v="0"/>
    <n v="43"/>
    <n v="56"/>
    <x v="0"/>
    <x v="1"/>
    <x v="0"/>
    <x v="0"/>
  </r>
  <r>
    <n v="202"/>
    <n v="5"/>
    <n v="74"/>
    <n v="11"/>
    <n v="5"/>
    <n v="14"/>
    <n v="48"/>
    <x v="1"/>
    <x v="0"/>
    <x v="0"/>
    <x v="1"/>
  </r>
  <r>
    <n v="209"/>
    <n v="162"/>
    <n v="209"/>
    <n v="41"/>
    <n v="162"/>
    <n v="37"/>
    <n v="58"/>
    <x v="1"/>
    <x v="1"/>
    <x v="0"/>
    <x v="1"/>
  </r>
  <r>
    <n v="35"/>
    <n v="40"/>
    <n v="111"/>
    <n v="36"/>
    <n v="40"/>
    <n v="12"/>
    <n v="25"/>
    <x v="2"/>
    <x v="4"/>
    <x v="1"/>
    <x v="0"/>
  </r>
  <r>
    <n v="37"/>
    <n v="0"/>
    <n v="17"/>
    <n v="0"/>
    <n v="0"/>
    <n v="3"/>
    <n v="51"/>
    <x v="0"/>
    <x v="0"/>
    <x v="1"/>
    <x v="1"/>
  </r>
  <r>
    <n v="171"/>
    <n v="45"/>
    <n v="73"/>
    <n v="59"/>
    <n v="10"/>
    <n v="90"/>
    <n v="48"/>
    <x v="1"/>
    <x v="0"/>
    <x v="0"/>
    <x v="1"/>
  </r>
  <r>
    <n v="12"/>
    <n v="2"/>
    <n v="20"/>
    <n v="3"/>
    <n v="2"/>
    <n v="5"/>
    <n v="41"/>
    <x v="2"/>
    <x v="3"/>
    <x v="1"/>
    <x v="1"/>
  </r>
  <r>
    <n v="44"/>
    <n v="4"/>
    <n v="21"/>
    <n v="6"/>
    <n v="0"/>
    <n v="27"/>
    <n v="41"/>
    <x v="2"/>
    <x v="3"/>
    <x v="1"/>
    <x v="1"/>
  </r>
  <r>
    <n v="20"/>
    <n v="2"/>
    <n v="9"/>
    <n v="4"/>
    <n v="6"/>
    <n v="20"/>
    <n v="30"/>
    <x v="1"/>
    <x v="2"/>
    <x v="1"/>
    <x v="0"/>
  </r>
  <r>
    <n v="779"/>
    <n v="86"/>
    <n v="537"/>
    <n v="34"/>
    <n v="69"/>
    <n v="138"/>
    <n v="53"/>
    <x v="2"/>
    <x v="0"/>
    <x v="0"/>
    <x v="0"/>
  </r>
  <r>
    <n v="170"/>
    <n v="6"/>
    <n v="97"/>
    <n v="24"/>
    <n v="12"/>
    <n v="88"/>
    <n v="55"/>
    <x v="1"/>
    <x v="0"/>
    <x v="0"/>
    <x v="1"/>
  </r>
  <r>
    <n v="491"/>
    <n v="48"/>
    <n v="231"/>
    <n v="112"/>
    <n v="105"/>
    <n v="134"/>
    <n v="46"/>
    <x v="1"/>
    <x v="0"/>
    <x v="0"/>
    <x v="1"/>
  </r>
  <r>
    <n v="173"/>
    <n v="8"/>
    <n v="107"/>
    <n v="7"/>
    <n v="2"/>
    <n v="176"/>
    <n v="35"/>
    <x v="0"/>
    <x v="2"/>
    <x v="1"/>
    <x v="0"/>
  </r>
  <r>
    <n v="7"/>
    <n v="10"/>
    <n v="13"/>
    <n v="16"/>
    <n v="0"/>
    <n v="4"/>
    <n v="40"/>
    <x v="2"/>
    <x v="3"/>
    <x v="1"/>
    <x v="0"/>
  </r>
  <r>
    <n v="1205"/>
    <n v="0"/>
    <n v="235"/>
    <n v="19"/>
    <n v="14"/>
    <n v="205"/>
    <n v="51"/>
    <x v="2"/>
    <x v="0"/>
    <x v="0"/>
    <x v="1"/>
  </r>
  <r>
    <n v="10"/>
    <n v="7"/>
    <n v="25"/>
    <n v="6"/>
    <n v="3"/>
    <n v="7"/>
    <n v="32"/>
    <x v="2"/>
    <x v="2"/>
    <x v="0"/>
    <x v="0"/>
  </r>
  <r>
    <n v="97"/>
    <n v="4"/>
    <n v="44"/>
    <n v="6"/>
    <n v="1"/>
    <n v="18"/>
    <n v="38"/>
    <x v="2"/>
    <x v="3"/>
    <x v="1"/>
    <x v="0"/>
  </r>
  <r>
    <n v="67"/>
    <n v="11"/>
    <n v="26"/>
    <n v="4"/>
    <n v="3"/>
    <n v="262"/>
    <n v="31"/>
    <x v="0"/>
    <x v="2"/>
    <x v="0"/>
    <x v="0"/>
  </r>
  <r>
    <n v="345"/>
    <n v="53"/>
    <n v="528"/>
    <n v="98"/>
    <n v="75"/>
    <n v="97"/>
    <n v="68"/>
    <x v="1"/>
    <x v="5"/>
    <x v="0"/>
    <x v="0"/>
  </r>
  <r>
    <n v="6"/>
    <n v="5"/>
    <n v="17"/>
    <n v="3"/>
    <n v="24"/>
    <n v="46"/>
    <n v="35"/>
    <x v="2"/>
    <x v="2"/>
    <x v="1"/>
    <x v="0"/>
  </r>
  <r>
    <n v="73"/>
    <n v="57"/>
    <n v="100"/>
    <n v="71"/>
    <n v="15"/>
    <n v="0"/>
    <n v="43"/>
    <x v="2"/>
    <x v="3"/>
    <x v="1"/>
    <x v="1"/>
  </r>
  <r>
    <n v="711"/>
    <n v="36"/>
    <n v="217"/>
    <n v="172"/>
    <n v="96"/>
    <n v="168"/>
    <n v="51"/>
    <x v="2"/>
    <x v="0"/>
    <x v="0"/>
    <x v="1"/>
  </r>
  <r>
    <n v="774"/>
    <n v="70"/>
    <n v="118"/>
    <n v="182"/>
    <n v="187"/>
    <n v="93"/>
    <n v="65"/>
    <x v="0"/>
    <x v="1"/>
    <x v="0"/>
    <x v="0"/>
  </r>
  <r>
    <n v="163"/>
    <n v="0"/>
    <n v="480"/>
    <n v="0"/>
    <n v="126"/>
    <n v="75"/>
    <n v="34"/>
    <x v="2"/>
    <x v="2"/>
    <x v="1"/>
    <x v="0"/>
  </r>
  <r>
    <n v="82"/>
    <n v="33"/>
    <n v="54"/>
    <n v="71"/>
    <n v="30"/>
    <n v="41"/>
    <n v="38"/>
    <x v="2"/>
    <x v="3"/>
    <x v="0"/>
    <x v="1"/>
  </r>
  <r>
    <n v="358"/>
    <n v="108"/>
    <n v="413"/>
    <n v="141"/>
    <n v="97"/>
    <n v="32"/>
    <n v="31"/>
    <x v="1"/>
    <x v="2"/>
    <x v="0"/>
    <x v="0"/>
  </r>
  <r>
    <n v="66"/>
    <n v="2"/>
    <n v="40"/>
    <n v="4"/>
    <n v="3"/>
    <n v="14"/>
    <n v="31"/>
    <x v="2"/>
    <x v="2"/>
    <x v="0"/>
    <x v="0"/>
  </r>
  <r>
    <n v="13"/>
    <n v="6"/>
    <n v="7"/>
    <n v="0"/>
    <n v="3"/>
    <n v="3"/>
    <n v="61"/>
    <x v="4"/>
    <x v="1"/>
    <x v="0"/>
    <x v="1"/>
  </r>
  <r>
    <n v="139"/>
    <n v="13"/>
    <n v="78"/>
    <n v="20"/>
    <n v="13"/>
    <n v="36"/>
    <n v="30"/>
    <x v="0"/>
    <x v="2"/>
    <x v="1"/>
    <x v="0"/>
  </r>
  <r>
    <n v="274"/>
    <n v="0"/>
    <n v="21"/>
    <n v="4"/>
    <n v="6"/>
    <n v="15"/>
    <n v="52"/>
    <x v="1"/>
    <x v="0"/>
    <x v="0"/>
    <x v="1"/>
  </r>
  <r>
    <n v="262"/>
    <n v="6"/>
    <n v="61"/>
    <n v="0"/>
    <n v="10"/>
    <n v="102"/>
    <n v="35"/>
    <x v="2"/>
    <x v="2"/>
    <x v="0"/>
    <x v="1"/>
  </r>
  <r>
    <n v="1099"/>
    <n v="0"/>
    <n v="45"/>
    <n v="0"/>
    <n v="0"/>
    <n v="34"/>
    <n v="63"/>
    <x v="2"/>
    <x v="1"/>
    <x v="1"/>
    <x v="1"/>
  </r>
  <r>
    <n v="32"/>
    <n v="0"/>
    <n v="8"/>
    <n v="23"/>
    <n v="4"/>
    <n v="18"/>
    <n v="23"/>
    <x v="2"/>
    <x v="4"/>
    <x v="0"/>
    <x v="0"/>
  </r>
  <r>
    <n v="2"/>
    <n v="4"/>
    <n v="2"/>
    <n v="0"/>
    <n v="11"/>
    <n v="5"/>
    <n v="31"/>
    <x v="0"/>
    <x v="2"/>
    <x v="1"/>
    <x v="0"/>
  </r>
  <r>
    <n v="6"/>
    <n v="10"/>
    <n v="21"/>
    <n v="19"/>
    <n v="14"/>
    <n v="42"/>
    <n v="38"/>
    <x v="0"/>
    <x v="3"/>
    <x v="1"/>
    <x v="0"/>
  </r>
  <r>
    <n v="6"/>
    <n v="7"/>
    <n v="4"/>
    <n v="3"/>
    <n v="4"/>
    <n v="6"/>
    <n v="54"/>
    <x v="2"/>
    <x v="0"/>
    <x v="0"/>
    <x v="1"/>
  </r>
  <r>
    <n v="135"/>
    <n v="46"/>
    <n v="92"/>
    <n v="65"/>
    <n v="61"/>
    <n v="11"/>
    <n v="30"/>
    <x v="2"/>
    <x v="2"/>
    <x v="0"/>
    <x v="0"/>
  </r>
  <r>
    <n v="641"/>
    <n v="7"/>
    <n v="84"/>
    <n v="0"/>
    <n v="30"/>
    <n v="38"/>
    <n v="37"/>
    <x v="1"/>
    <x v="3"/>
    <x v="0"/>
    <x v="1"/>
  </r>
  <r>
    <n v="714"/>
    <n v="76"/>
    <n v="395"/>
    <n v="116"/>
    <n v="0"/>
    <n v="12"/>
    <n v="51"/>
    <x v="3"/>
    <x v="0"/>
    <x v="0"/>
    <x v="0"/>
  </r>
  <r>
    <n v="794"/>
    <n v="73"/>
    <n v="573"/>
    <n v="0"/>
    <n v="29"/>
    <n v="14"/>
    <n v="57"/>
    <x v="1"/>
    <x v="1"/>
    <x v="0"/>
    <x v="0"/>
  </r>
  <r>
    <n v="420"/>
    <n v="0"/>
    <n v="452"/>
    <n v="182"/>
    <n v="64"/>
    <n v="140"/>
    <n v="20"/>
    <x v="0"/>
    <x v="4"/>
    <x v="0"/>
    <x v="0"/>
  </r>
  <r>
    <n v="1"/>
    <n v="2"/>
    <n v="7"/>
    <n v="4"/>
    <n v="3"/>
    <n v="11"/>
    <n v="25"/>
    <x v="1"/>
    <x v="4"/>
    <x v="1"/>
    <x v="0"/>
  </r>
  <r>
    <n v="86"/>
    <n v="12"/>
    <n v="75"/>
    <n v="33"/>
    <n v="15"/>
    <n v="6"/>
    <n v="49"/>
    <x v="2"/>
    <x v="0"/>
    <x v="0"/>
    <x v="1"/>
  </r>
  <r>
    <n v="823"/>
    <n v="25"/>
    <n v="459"/>
    <n v="124"/>
    <n v="29"/>
    <n v="95"/>
    <n v="30"/>
    <x v="2"/>
    <x v="2"/>
    <x v="0"/>
    <x v="0"/>
  </r>
  <r>
    <n v="231"/>
    <n v="161"/>
    <n v="215"/>
    <n v="171"/>
    <n v="30"/>
    <n v="53"/>
    <n v="51"/>
    <x v="0"/>
    <x v="0"/>
    <x v="0"/>
    <x v="1"/>
  </r>
  <r>
    <n v="8"/>
    <n v="15"/>
    <n v="27"/>
    <n v="0"/>
    <n v="20"/>
    <n v="33"/>
    <n v="35"/>
    <x v="2"/>
    <x v="2"/>
    <x v="1"/>
    <x v="0"/>
  </r>
  <r>
    <n v="182"/>
    <n v="17"/>
    <n v="259"/>
    <n v="77"/>
    <n v="70"/>
    <n v="29"/>
    <n v="68"/>
    <x v="0"/>
    <x v="5"/>
    <x v="0"/>
    <x v="0"/>
  </r>
  <r>
    <n v="557"/>
    <n v="129"/>
    <n v="984"/>
    <n v="193"/>
    <n v="37"/>
    <n v="18"/>
    <n v="50"/>
    <x v="0"/>
    <x v="0"/>
    <x v="0"/>
    <x v="0"/>
  </r>
  <r>
    <n v="79"/>
    <n v="1"/>
    <n v="31"/>
    <n v="4"/>
    <n v="4"/>
    <n v="12"/>
    <n v="42"/>
    <x v="0"/>
    <x v="3"/>
    <x v="1"/>
    <x v="1"/>
  </r>
  <r>
    <n v="368"/>
    <n v="24"/>
    <n v="68"/>
    <n v="38"/>
    <n v="0"/>
    <n v="88"/>
    <n v="44"/>
    <x v="1"/>
    <x v="3"/>
    <x v="1"/>
    <x v="1"/>
  </r>
  <r>
    <n v="6"/>
    <n v="4"/>
    <n v="14"/>
    <n v="8"/>
    <n v="8"/>
    <n v="22"/>
    <n v="21"/>
    <x v="2"/>
    <x v="4"/>
    <x v="1"/>
    <x v="0"/>
  </r>
  <r>
    <n v="160"/>
    <n v="15"/>
    <n v="196"/>
    <n v="15"/>
    <n v="11"/>
    <n v="50"/>
    <n v="39"/>
    <x v="3"/>
    <x v="3"/>
    <x v="1"/>
    <x v="1"/>
  </r>
  <r>
    <n v="488"/>
    <n v="21"/>
    <n v="238"/>
    <n v="56"/>
    <n v="108"/>
    <n v="28"/>
    <n v="62"/>
    <x v="1"/>
    <x v="1"/>
    <x v="0"/>
    <x v="0"/>
  </r>
  <r>
    <n v="691"/>
    <n v="7"/>
    <n v="69"/>
    <n v="0"/>
    <n v="7"/>
    <n v="23"/>
    <n v="36"/>
    <x v="3"/>
    <x v="3"/>
    <x v="0"/>
    <x v="1"/>
  </r>
  <r>
    <n v="543"/>
    <n v="10"/>
    <n v="205"/>
    <n v="160"/>
    <n v="143"/>
    <n v="82"/>
    <n v="54"/>
    <x v="0"/>
    <x v="0"/>
    <x v="0"/>
    <x v="1"/>
  </r>
  <r>
    <n v="254"/>
    <n v="7"/>
    <n v="108"/>
    <n v="20"/>
    <n v="0"/>
    <n v="26"/>
    <n v="37"/>
    <x v="0"/>
    <x v="3"/>
    <x v="0"/>
    <x v="1"/>
  </r>
  <r>
    <n v="5"/>
    <n v="4"/>
    <n v="10"/>
    <n v="2"/>
    <n v="2"/>
    <n v="7"/>
    <n v="40"/>
    <x v="2"/>
    <x v="3"/>
    <x v="1"/>
    <x v="0"/>
  </r>
  <r>
    <n v="112"/>
    <n v="19"/>
    <n v="21"/>
    <n v="16"/>
    <n v="14"/>
    <n v="5"/>
    <n v="45"/>
    <x v="3"/>
    <x v="3"/>
    <x v="1"/>
    <x v="0"/>
  </r>
  <r>
    <n v="134"/>
    <n v="11"/>
    <n v="59"/>
    <n v="15"/>
    <n v="2"/>
    <n v="30"/>
    <n v="56"/>
    <x v="2"/>
    <x v="1"/>
    <x v="0"/>
    <x v="1"/>
  </r>
  <r>
    <n v="143"/>
    <n v="6"/>
    <n v="52"/>
    <n v="11"/>
    <n v="8"/>
    <n v="17"/>
    <n v="39"/>
    <x v="0"/>
    <x v="3"/>
    <x v="0"/>
    <x v="1"/>
  </r>
  <r>
    <n v="51"/>
    <n v="4"/>
    <n v="24"/>
    <n v="4"/>
    <n v="7"/>
    <n v="1"/>
    <n v="53"/>
    <x v="1"/>
    <x v="0"/>
    <x v="1"/>
    <x v="1"/>
  </r>
  <r>
    <n v="27"/>
    <n v="0"/>
    <n v="5"/>
    <n v="0"/>
    <n v="0"/>
    <n v="3"/>
    <n v="48"/>
    <x v="0"/>
    <x v="0"/>
    <x v="1"/>
    <x v="1"/>
  </r>
  <r>
    <n v="459"/>
    <n v="0"/>
    <n v="24"/>
    <n v="6"/>
    <n v="0"/>
    <n v="4"/>
    <n v="52"/>
    <x v="3"/>
    <x v="0"/>
    <x v="0"/>
    <x v="1"/>
  </r>
  <r>
    <n v="689"/>
    <n v="8"/>
    <n v="167"/>
    <n v="11"/>
    <n v="8"/>
    <n v="88"/>
    <n v="44"/>
    <x v="2"/>
    <x v="3"/>
    <x v="0"/>
    <x v="1"/>
  </r>
  <r>
    <n v="283"/>
    <n v="10"/>
    <n v="38"/>
    <n v="0"/>
    <n v="13"/>
    <n v="27"/>
    <n v="52"/>
    <x v="0"/>
    <x v="0"/>
    <x v="0"/>
    <x v="1"/>
  </r>
  <r>
    <n v="347"/>
    <n v="0"/>
    <n v="35"/>
    <n v="4"/>
    <n v="3"/>
    <n v="7"/>
    <n v="38"/>
    <x v="0"/>
    <x v="3"/>
    <x v="1"/>
    <x v="1"/>
  </r>
  <r>
    <n v="5"/>
    <n v="13"/>
    <n v="14"/>
    <n v="0"/>
    <n v="5"/>
    <n v="31"/>
    <n v="28"/>
    <x v="2"/>
    <x v="2"/>
    <x v="1"/>
    <x v="0"/>
  </r>
  <r>
    <n v="280"/>
    <n v="0"/>
    <n v="18"/>
    <n v="0"/>
    <n v="0"/>
    <n v="24"/>
    <n v="42"/>
    <x v="1"/>
    <x v="3"/>
    <x v="0"/>
    <x v="1"/>
  </r>
  <r>
    <n v="187"/>
    <n v="5"/>
    <n v="65"/>
    <n v="26"/>
    <n v="20"/>
    <n v="14"/>
    <n v="43"/>
    <x v="1"/>
    <x v="3"/>
    <x v="0"/>
    <x v="1"/>
  </r>
  <r>
    <n v="95"/>
    <n v="14"/>
    <n v="64"/>
    <n v="2"/>
    <n v="9"/>
    <n v="38"/>
    <n v="59"/>
    <x v="3"/>
    <x v="1"/>
    <x v="0"/>
    <x v="1"/>
  </r>
  <r>
    <n v="84"/>
    <n v="10"/>
    <n v="34"/>
    <n v="11"/>
    <n v="10"/>
    <n v="28"/>
    <n v="57"/>
    <x v="1"/>
    <x v="1"/>
    <x v="1"/>
    <x v="1"/>
  </r>
  <r>
    <n v="19"/>
    <n v="4"/>
    <n v="12"/>
    <n v="2"/>
    <n v="2"/>
    <n v="6"/>
    <n v="54"/>
    <x v="1"/>
    <x v="0"/>
    <x v="1"/>
    <x v="1"/>
  </r>
  <r>
    <n v="5"/>
    <n v="1"/>
    <n v="9"/>
    <n v="2"/>
    <n v="0"/>
    <n v="4"/>
    <n v="50"/>
    <x v="0"/>
    <x v="0"/>
    <x v="1"/>
    <x v="1"/>
  </r>
  <r>
    <n v="18"/>
    <n v="3"/>
    <n v="17"/>
    <n v="3"/>
    <n v="0"/>
    <n v="4"/>
    <n v="39"/>
    <x v="2"/>
    <x v="3"/>
    <x v="1"/>
    <x v="0"/>
  </r>
  <r>
    <n v="992"/>
    <n v="24"/>
    <n v="694"/>
    <n v="51"/>
    <n v="19"/>
    <n v="119"/>
    <n v="66"/>
    <x v="2"/>
    <x v="5"/>
    <x v="0"/>
    <x v="0"/>
  </r>
  <r>
    <n v="25"/>
    <n v="1"/>
    <n v="13"/>
    <n v="0"/>
    <n v="0"/>
    <n v="3"/>
    <n v="42"/>
    <x v="1"/>
    <x v="3"/>
    <x v="1"/>
    <x v="0"/>
  </r>
  <r>
    <n v="9"/>
    <n v="1"/>
    <n v="7"/>
    <n v="0"/>
    <n v="3"/>
    <n v="2"/>
    <n v="37"/>
    <x v="1"/>
    <x v="3"/>
    <x v="1"/>
    <x v="1"/>
  </r>
  <r>
    <n v="19"/>
    <n v="1"/>
    <n v="17"/>
    <n v="2"/>
    <n v="0"/>
    <n v="2"/>
    <n v="32"/>
    <x v="1"/>
    <x v="2"/>
    <x v="1"/>
    <x v="1"/>
  </r>
  <r>
    <n v="709"/>
    <n v="93"/>
    <n v="374"/>
    <n v="104"/>
    <n v="80"/>
    <n v="80"/>
    <n v="35"/>
    <x v="1"/>
    <x v="2"/>
    <x v="0"/>
    <x v="0"/>
  </r>
  <r>
    <n v="158"/>
    <n v="0"/>
    <n v="76"/>
    <n v="13"/>
    <n v="7"/>
    <n v="71"/>
    <n v="41"/>
    <x v="2"/>
    <x v="3"/>
    <x v="1"/>
    <x v="1"/>
  </r>
  <r>
    <n v="10"/>
    <n v="14"/>
    <n v="29"/>
    <n v="4"/>
    <n v="2"/>
    <n v="36"/>
    <n v="40"/>
    <x v="1"/>
    <x v="3"/>
    <x v="1"/>
    <x v="0"/>
  </r>
  <r>
    <n v="25"/>
    <n v="1"/>
    <n v="13"/>
    <n v="0"/>
    <n v="0"/>
    <n v="3"/>
    <n v="42"/>
    <x v="1"/>
    <x v="3"/>
    <x v="1"/>
    <x v="0"/>
  </r>
  <r>
    <n v="8"/>
    <n v="4"/>
    <n v="12"/>
    <n v="15"/>
    <n v="4"/>
    <n v="29"/>
    <n v="37"/>
    <x v="0"/>
    <x v="3"/>
    <x v="1"/>
    <x v="1"/>
  </r>
  <r>
    <n v="14"/>
    <n v="0"/>
    <n v="6"/>
    <n v="0"/>
    <n v="0"/>
    <n v="0"/>
    <n v="42"/>
    <x v="2"/>
    <x v="3"/>
    <x v="1"/>
    <x v="0"/>
  </r>
  <r>
    <n v="622"/>
    <n v="7"/>
    <n v="115"/>
    <n v="30"/>
    <n v="0"/>
    <n v="15"/>
    <n v="57"/>
    <x v="2"/>
    <x v="1"/>
    <x v="0"/>
    <x v="1"/>
  </r>
  <r>
    <n v="11"/>
    <n v="0"/>
    <n v="3"/>
    <n v="0"/>
    <n v="0"/>
    <n v="1"/>
    <n v="40"/>
    <x v="3"/>
    <x v="3"/>
    <x v="1"/>
    <x v="1"/>
  </r>
  <r>
    <n v="25"/>
    <n v="3"/>
    <n v="16"/>
    <n v="8"/>
    <n v="5"/>
    <n v="2"/>
    <n v="42"/>
    <x v="3"/>
    <x v="3"/>
    <x v="1"/>
    <x v="0"/>
  </r>
  <r>
    <n v="635"/>
    <n v="15"/>
    <n v="100"/>
    <n v="20"/>
    <n v="7"/>
    <n v="131"/>
    <n v="45"/>
    <x v="3"/>
    <x v="3"/>
    <x v="0"/>
    <x v="1"/>
  </r>
  <r>
    <n v="100"/>
    <n v="64"/>
    <n v="79"/>
    <n v="65"/>
    <n v="0"/>
    <n v="109"/>
    <n v="43"/>
    <x v="2"/>
    <x v="3"/>
    <x v="1"/>
    <x v="1"/>
  </r>
  <r>
    <n v="201"/>
    <n v="2"/>
    <n v="43"/>
    <n v="3"/>
    <n v="5"/>
    <n v="35"/>
    <n v="51"/>
    <x v="2"/>
    <x v="0"/>
    <x v="1"/>
    <x v="1"/>
  </r>
  <r>
    <n v="642"/>
    <n v="14"/>
    <n v="49"/>
    <n v="0"/>
    <n v="7"/>
    <n v="57"/>
    <n v="42"/>
    <x v="2"/>
    <x v="3"/>
    <x v="0"/>
    <x v="1"/>
  </r>
  <r>
    <n v="97"/>
    <n v="1"/>
    <n v="41"/>
    <n v="6"/>
    <n v="2"/>
    <n v="41"/>
    <n v="61"/>
    <x v="2"/>
    <x v="1"/>
    <x v="0"/>
    <x v="1"/>
  </r>
  <r>
    <n v="204"/>
    <n v="5"/>
    <n v="39"/>
    <n v="17"/>
    <n v="0"/>
    <n v="89"/>
    <n v="55"/>
    <x v="0"/>
    <x v="0"/>
    <x v="0"/>
    <x v="1"/>
  </r>
  <r>
    <n v="513"/>
    <n v="7"/>
    <n v="133"/>
    <n v="46"/>
    <n v="14"/>
    <n v="14"/>
    <n v="42"/>
    <x v="2"/>
    <x v="3"/>
    <x v="1"/>
    <x v="0"/>
  </r>
  <r>
    <n v="88"/>
    <n v="3"/>
    <n v="21"/>
    <n v="4"/>
    <n v="1"/>
    <n v="29"/>
    <n v="45"/>
    <x v="2"/>
    <x v="3"/>
    <x v="1"/>
    <x v="1"/>
  </r>
  <r>
    <n v="172"/>
    <n v="12"/>
    <n v="112"/>
    <n v="8"/>
    <n v="0"/>
    <n v="15"/>
    <n v="62"/>
    <x v="1"/>
    <x v="1"/>
    <x v="0"/>
    <x v="1"/>
  </r>
  <r>
    <n v="329"/>
    <n v="35"/>
    <n v="222"/>
    <n v="130"/>
    <n v="35"/>
    <n v="43"/>
    <n v="60"/>
    <x v="2"/>
    <x v="1"/>
    <x v="0"/>
    <x v="1"/>
  </r>
  <r>
    <n v="296"/>
    <n v="13"/>
    <n v="104"/>
    <n v="11"/>
    <n v="13"/>
    <n v="17"/>
    <n v="62"/>
    <x v="2"/>
    <x v="1"/>
    <x v="0"/>
    <x v="1"/>
  </r>
  <r>
    <n v="100"/>
    <n v="2"/>
    <n v="16"/>
    <n v="2"/>
    <n v="1"/>
    <n v="31"/>
    <n v="59"/>
    <x v="3"/>
    <x v="1"/>
    <x v="1"/>
    <x v="1"/>
  </r>
  <r>
    <n v="422"/>
    <n v="7"/>
    <n v="238"/>
    <n v="69"/>
    <n v="46"/>
    <n v="15"/>
    <n v="35"/>
    <x v="2"/>
    <x v="2"/>
    <x v="0"/>
    <x v="1"/>
  </r>
  <r>
    <n v="1218"/>
    <n v="16"/>
    <n v="272"/>
    <n v="104"/>
    <n v="0"/>
    <n v="80"/>
    <n v="41"/>
    <x v="2"/>
    <x v="3"/>
    <x v="1"/>
    <x v="0"/>
  </r>
  <r>
    <n v="5"/>
    <n v="1"/>
    <n v="7"/>
    <n v="2"/>
    <n v="1"/>
    <n v="4"/>
    <n v="45"/>
    <x v="2"/>
    <x v="3"/>
    <x v="1"/>
    <x v="1"/>
  </r>
  <r>
    <n v="507"/>
    <n v="93"/>
    <n v="520"/>
    <n v="242"/>
    <n v="40"/>
    <n v="26"/>
    <n v="70"/>
    <x v="2"/>
    <x v="5"/>
    <x v="0"/>
    <x v="0"/>
  </r>
  <r>
    <n v="52"/>
    <n v="12"/>
    <n v="50"/>
    <n v="4"/>
    <n v="36"/>
    <n v="55"/>
    <n v="23"/>
    <x v="0"/>
    <x v="4"/>
    <x v="1"/>
    <x v="0"/>
  </r>
  <r>
    <n v="191"/>
    <n v="56"/>
    <n v="139"/>
    <n v="51"/>
    <n v="8"/>
    <n v="100"/>
    <n v="34"/>
    <x v="0"/>
    <x v="2"/>
    <x v="1"/>
    <x v="0"/>
  </r>
  <r>
    <n v="2"/>
    <n v="23"/>
    <n v="11"/>
    <n v="8"/>
    <n v="6"/>
    <n v="46"/>
    <n v="47"/>
    <x v="1"/>
    <x v="0"/>
    <x v="0"/>
    <x v="0"/>
  </r>
  <r>
    <n v="68"/>
    <n v="28"/>
    <n v="39"/>
    <n v="16"/>
    <n v="30"/>
    <n v="41"/>
    <n v="66"/>
    <x v="1"/>
    <x v="5"/>
    <x v="0"/>
    <x v="0"/>
  </r>
  <r>
    <n v="20"/>
    <n v="4"/>
    <n v="10"/>
    <n v="6"/>
    <n v="4"/>
    <n v="17"/>
    <n v="42"/>
    <x v="2"/>
    <x v="3"/>
    <x v="1"/>
    <x v="1"/>
  </r>
  <r>
    <n v="20"/>
    <n v="3"/>
    <n v="16"/>
    <n v="0"/>
    <n v="4"/>
    <n v="1"/>
    <n v="41"/>
    <x v="2"/>
    <x v="3"/>
    <x v="1"/>
    <x v="1"/>
  </r>
  <r>
    <n v="7"/>
    <n v="0"/>
    <n v="1"/>
    <n v="0"/>
    <n v="0"/>
    <n v="0"/>
    <n v="42"/>
    <x v="1"/>
    <x v="3"/>
    <x v="1"/>
    <x v="1"/>
  </r>
  <r>
    <n v="279"/>
    <n v="172"/>
    <n v="74"/>
    <n v="38"/>
    <n v="8"/>
    <n v="246"/>
    <n v="41"/>
    <x v="0"/>
    <x v="3"/>
    <x v="0"/>
    <x v="0"/>
  </r>
  <r>
    <n v="977"/>
    <n v="12"/>
    <n v="253"/>
    <n v="16"/>
    <n v="12"/>
    <n v="101"/>
    <n v="46"/>
    <x v="0"/>
    <x v="0"/>
    <x v="0"/>
    <x v="1"/>
  </r>
  <r>
    <n v="30"/>
    <n v="1"/>
    <n v="8"/>
    <n v="0"/>
    <n v="0"/>
    <n v="3"/>
    <n v="45"/>
    <x v="1"/>
    <x v="3"/>
    <x v="0"/>
    <x v="1"/>
  </r>
  <r>
    <n v="6"/>
    <n v="1"/>
    <n v="7"/>
    <n v="23"/>
    <n v="4"/>
    <n v="19"/>
    <n v="53"/>
    <x v="2"/>
    <x v="0"/>
    <x v="0"/>
    <x v="0"/>
  </r>
  <r>
    <n v="3"/>
    <n v="18"/>
    <n v="26"/>
    <n v="11"/>
    <n v="8"/>
    <n v="12"/>
    <n v="43"/>
    <x v="2"/>
    <x v="3"/>
    <x v="1"/>
    <x v="0"/>
  </r>
  <r>
    <n v="14"/>
    <n v="0"/>
    <n v="2"/>
    <n v="0"/>
    <n v="0"/>
    <n v="7"/>
    <n v="39"/>
    <x v="2"/>
    <x v="3"/>
    <x v="1"/>
    <x v="0"/>
  </r>
  <r>
    <n v="10"/>
    <n v="1"/>
    <n v="7"/>
    <n v="0"/>
    <n v="0"/>
    <n v="1"/>
    <n v="41"/>
    <x v="2"/>
    <x v="3"/>
    <x v="1"/>
    <x v="0"/>
  </r>
  <r>
    <n v="7"/>
    <n v="10"/>
    <n v="17"/>
    <n v="8"/>
    <n v="6"/>
    <n v="13"/>
    <n v="56"/>
    <x v="0"/>
    <x v="1"/>
    <x v="1"/>
    <x v="1"/>
  </r>
  <r>
    <n v="33"/>
    <n v="87"/>
    <n v="64"/>
    <n v="175"/>
    <n v="16"/>
    <n v="74"/>
    <n v="41"/>
    <x v="0"/>
    <x v="3"/>
    <x v="0"/>
    <x v="0"/>
  </r>
  <r>
    <n v="12"/>
    <n v="0"/>
    <n v="13"/>
    <n v="2"/>
    <n v="0"/>
    <n v="10"/>
    <n v="30"/>
    <x v="2"/>
    <x v="2"/>
    <x v="1"/>
    <x v="0"/>
  </r>
  <r>
    <n v="2"/>
    <n v="3"/>
    <n v="10"/>
    <n v="11"/>
    <n v="2"/>
    <n v="10"/>
    <n v="41"/>
    <x v="3"/>
    <x v="3"/>
    <x v="1"/>
    <x v="0"/>
  </r>
  <r>
    <n v="693"/>
    <n v="21"/>
    <n v="118"/>
    <n v="110"/>
    <n v="147"/>
    <n v="42"/>
    <n v="28"/>
    <x v="2"/>
    <x v="2"/>
    <x v="0"/>
    <x v="0"/>
  </r>
  <r>
    <n v="9"/>
    <n v="3"/>
    <n v="15"/>
    <n v="2"/>
    <n v="3"/>
    <n v="2"/>
    <n v="40"/>
    <x v="0"/>
    <x v="3"/>
    <x v="1"/>
    <x v="1"/>
  </r>
  <r>
    <n v="129"/>
    <n v="26"/>
    <n v="67"/>
    <n v="3"/>
    <n v="67"/>
    <n v="2"/>
    <n v="46"/>
    <x v="3"/>
    <x v="0"/>
    <x v="1"/>
    <x v="1"/>
  </r>
  <r>
    <n v="16"/>
    <n v="2"/>
    <n v="11"/>
    <n v="3"/>
    <n v="0"/>
    <n v="16"/>
    <n v="34"/>
    <x v="2"/>
    <x v="2"/>
    <x v="1"/>
    <x v="1"/>
  </r>
  <r>
    <n v="201"/>
    <n v="2"/>
    <n v="43"/>
    <n v="3"/>
    <n v="5"/>
    <n v="35"/>
    <n v="51"/>
    <x v="2"/>
    <x v="0"/>
    <x v="1"/>
    <x v="1"/>
  </r>
  <r>
    <n v="5"/>
    <n v="4"/>
    <n v="5"/>
    <n v="4"/>
    <n v="2"/>
    <n v="10"/>
    <n v="27"/>
    <x v="1"/>
    <x v="2"/>
    <x v="0"/>
    <x v="0"/>
  </r>
  <r>
    <n v="14"/>
    <n v="36"/>
    <n v="11"/>
    <n v="3"/>
    <n v="26"/>
    <n v="35"/>
    <n v="50"/>
    <x v="2"/>
    <x v="0"/>
    <x v="0"/>
    <x v="0"/>
  </r>
  <r>
    <n v="29"/>
    <n v="12"/>
    <n v="59"/>
    <n v="19"/>
    <n v="1"/>
    <n v="36"/>
    <n v="30"/>
    <x v="2"/>
    <x v="2"/>
    <x v="1"/>
    <x v="0"/>
  </r>
  <r>
    <n v="26"/>
    <n v="2"/>
    <n v="19"/>
    <n v="10"/>
    <n v="5"/>
    <n v="8"/>
    <n v="61"/>
    <x v="1"/>
    <x v="1"/>
    <x v="1"/>
    <x v="1"/>
  </r>
  <r>
    <n v="9"/>
    <n v="1"/>
    <n v="4"/>
    <n v="3"/>
    <n v="2"/>
    <n v="3"/>
    <n v="64"/>
    <x v="2"/>
    <x v="1"/>
    <x v="1"/>
    <x v="1"/>
  </r>
  <r>
    <n v="14"/>
    <n v="0"/>
    <n v="23"/>
    <n v="4"/>
    <n v="5"/>
    <n v="19"/>
    <n v="33"/>
    <x v="1"/>
    <x v="2"/>
    <x v="1"/>
    <x v="0"/>
  </r>
  <r>
    <n v="972"/>
    <n v="19"/>
    <n v="595"/>
    <n v="180"/>
    <n v="26"/>
    <n v="138"/>
    <n v="64"/>
    <x v="4"/>
    <x v="1"/>
    <x v="0"/>
    <x v="0"/>
  </r>
  <r>
    <n v="966"/>
    <n v="168"/>
    <n v="672"/>
    <n v="246"/>
    <n v="105"/>
    <n v="126"/>
    <n v="67"/>
    <x v="1"/>
    <x v="5"/>
    <x v="0"/>
    <x v="0"/>
  </r>
  <r>
    <n v="99"/>
    <n v="27"/>
    <n v="102"/>
    <n v="28"/>
    <n v="48"/>
    <n v="6"/>
    <n v="55"/>
    <x v="2"/>
    <x v="0"/>
    <x v="0"/>
    <x v="0"/>
  </r>
  <r>
    <n v="482"/>
    <n v="35"/>
    <n v="553"/>
    <n v="72"/>
    <n v="160"/>
    <n v="17"/>
    <n v="41"/>
    <x v="2"/>
    <x v="3"/>
    <x v="0"/>
    <x v="0"/>
  </r>
  <r>
    <n v="714"/>
    <n v="8"/>
    <n v="99"/>
    <n v="11"/>
    <n v="0"/>
    <n v="47"/>
    <n v="55"/>
    <x v="2"/>
    <x v="0"/>
    <x v="0"/>
    <x v="1"/>
  </r>
  <r>
    <n v="587"/>
    <n v="54"/>
    <n v="348"/>
    <n v="71"/>
    <n v="54"/>
    <n v="130"/>
    <n v="31"/>
    <x v="1"/>
    <x v="2"/>
    <x v="0"/>
    <x v="0"/>
  </r>
  <r>
    <n v="399"/>
    <n v="27"/>
    <n v="159"/>
    <n v="58"/>
    <n v="8"/>
    <n v="39"/>
    <n v="41"/>
    <x v="1"/>
    <x v="3"/>
    <x v="0"/>
    <x v="1"/>
  </r>
  <r>
    <n v="56"/>
    <n v="10"/>
    <n v="92"/>
    <n v="19"/>
    <n v="7"/>
    <n v="25"/>
    <n v="41"/>
    <x v="1"/>
    <x v="3"/>
    <x v="1"/>
    <x v="0"/>
  </r>
  <r>
    <n v="227"/>
    <n v="151"/>
    <n v="573"/>
    <n v="98"/>
    <n v="54"/>
    <n v="31"/>
    <n v="49"/>
    <x v="2"/>
    <x v="0"/>
    <x v="0"/>
    <x v="0"/>
  </r>
  <r>
    <n v="703"/>
    <n v="102"/>
    <n v="601"/>
    <n v="0"/>
    <n v="58"/>
    <n v="43"/>
    <n v="60"/>
    <x v="0"/>
    <x v="1"/>
    <x v="0"/>
    <x v="0"/>
  </r>
  <r>
    <n v="37"/>
    <n v="0"/>
    <n v="17"/>
    <n v="0"/>
    <n v="0"/>
    <n v="3"/>
    <n v="46"/>
    <x v="0"/>
    <x v="0"/>
    <x v="1"/>
    <x v="0"/>
  </r>
  <r>
    <n v="167"/>
    <n v="13"/>
    <n v="180"/>
    <n v="86"/>
    <n v="13"/>
    <n v="70"/>
    <n v="47"/>
    <x v="1"/>
    <x v="0"/>
    <x v="0"/>
    <x v="0"/>
  </r>
  <r>
    <n v="458"/>
    <n v="81"/>
    <n v="356"/>
    <n v="106"/>
    <n v="50"/>
    <n v="40"/>
    <n v="45"/>
    <x v="1"/>
    <x v="3"/>
    <x v="0"/>
    <x v="0"/>
  </r>
  <r>
    <n v="91"/>
    <n v="3"/>
    <n v="52"/>
    <n v="2"/>
    <n v="1"/>
    <n v="31"/>
    <n v="41"/>
    <x v="3"/>
    <x v="3"/>
    <x v="0"/>
    <x v="1"/>
  </r>
  <r>
    <n v="15"/>
    <n v="8"/>
    <n v="16"/>
    <n v="11"/>
    <n v="5"/>
    <n v="22"/>
    <n v="41"/>
    <x v="1"/>
    <x v="3"/>
    <x v="1"/>
    <x v="1"/>
  </r>
  <r>
    <n v="1302"/>
    <n v="68"/>
    <n v="731"/>
    <n v="89"/>
    <n v="114"/>
    <n v="45"/>
    <n v="44"/>
    <x v="0"/>
    <x v="3"/>
    <x v="0"/>
    <x v="0"/>
  </r>
  <r>
    <n v="153"/>
    <n v="64"/>
    <n v="123"/>
    <n v="116"/>
    <n v="64"/>
    <n v="14"/>
    <n v="38"/>
    <x v="2"/>
    <x v="3"/>
    <x v="0"/>
    <x v="0"/>
  </r>
  <r>
    <n v="508"/>
    <n v="5"/>
    <n v="21"/>
    <n v="7"/>
    <n v="5"/>
    <n v="10"/>
    <n v="64"/>
    <x v="4"/>
    <x v="1"/>
    <x v="0"/>
    <x v="1"/>
  </r>
  <r>
    <n v="290"/>
    <n v="59"/>
    <n v="177"/>
    <n v="77"/>
    <n v="5"/>
    <n v="29"/>
    <n v="54"/>
    <x v="1"/>
    <x v="0"/>
    <x v="0"/>
    <x v="1"/>
  </r>
  <r>
    <n v="38"/>
    <n v="0"/>
    <n v="2"/>
    <n v="0"/>
    <n v="0"/>
    <n v="6"/>
    <n v="59"/>
    <x v="1"/>
    <x v="1"/>
    <x v="1"/>
    <x v="1"/>
  </r>
  <r>
    <n v="2"/>
    <n v="13"/>
    <n v="6"/>
    <n v="7"/>
    <n v="5"/>
    <n v="11"/>
    <n v="36"/>
    <x v="1"/>
    <x v="3"/>
    <x v="1"/>
    <x v="0"/>
  </r>
  <r>
    <n v="30"/>
    <n v="0"/>
    <n v="10"/>
    <n v="2"/>
    <n v="0"/>
    <n v="5"/>
    <n v="27"/>
    <x v="2"/>
    <x v="2"/>
    <x v="1"/>
    <x v="0"/>
  </r>
  <r>
    <n v="386"/>
    <n v="23"/>
    <n v="95"/>
    <n v="54"/>
    <n v="41"/>
    <n v="196"/>
    <n v="50"/>
    <x v="3"/>
    <x v="0"/>
    <x v="0"/>
    <x v="1"/>
  </r>
  <r>
    <n v="443"/>
    <n v="10"/>
    <n v="75"/>
    <n v="0"/>
    <n v="10"/>
    <n v="48"/>
    <n v="60"/>
    <x v="2"/>
    <x v="1"/>
    <x v="0"/>
    <x v="1"/>
  </r>
  <r>
    <n v="901"/>
    <n v="31"/>
    <n v="345"/>
    <n v="75"/>
    <n v="31"/>
    <n v="191"/>
    <n v="61"/>
    <x v="1"/>
    <x v="1"/>
    <x v="0"/>
    <x v="0"/>
  </r>
  <r>
    <n v="9"/>
    <n v="0"/>
    <n v="3"/>
    <n v="0"/>
    <n v="0"/>
    <n v="1"/>
    <n v="64"/>
    <x v="2"/>
    <x v="1"/>
    <x v="1"/>
    <x v="1"/>
  </r>
  <r>
    <n v="846"/>
    <n v="84"/>
    <n v="352"/>
    <n v="91"/>
    <n v="56"/>
    <n v="42"/>
    <n v="43"/>
    <x v="1"/>
    <x v="3"/>
    <x v="0"/>
    <x v="1"/>
  </r>
  <r>
    <n v="8"/>
    <n v="3"/>
    <n v="9"/>
    <n v="19"/>
    <n v="4"/>
    <n v="22"/>
    <n v="43"/>
    <x v="2"/>
    <x v="3"/>
    <x v="1"/>
    <x v="1"/>
  </r>
  <r>
    <n v="72"/>
    <n v="7"/>
    <n v="58"/>
    <n v="13"/>
    <n v="1"/>
    <n v="24"/>
    <n v="36"/>
    <x v="2"/>
    <x v="3"/>
    <x v="1"/>
    <x v="0"/>
  </r>
  <r>
    <n v="29"/>
    <n v="0"/>
    <n v="5"/>
    <n v="0"/>
    <n v="1"/>
    <n v="5"/>
    <n v="47"/>
    <x v="0"/>
    <x v="0"/>
    <x v="0"/>
    <x v="1"/>
  </r>
  <r>
    <n v="169"/>
    <n v="24"/>
    <n v="553"/>
    <n v="188"/>
    <n v="0"/>
    <n v="144"/>
    <n v="43"/>
    <x v="2"/>
    <x v="3"/>
    <x v="0"/>
    <x v="1"/>
  </r>
  <r>
    <n v="460"/>
    <n v="35"/>
    <n v="422"/>
    <n v="33"/>
    <n v="12"/>
    <n v="153"/>
    <n v="54"/>
    <x v="2"/>
    <x v="0"/>
    <x v="0"/>
    <x v="1"/>
  </r>
  <r>
    <n v="69"/>
    <n v="8"/>
    <n v="26"/>
    <n v="12"/>
    <n v="7"/>
    <n v="12"/>
    <n v="59"/>
    <x v="1"/>
    <x v="1"/>
    <x v="0"/>
    <x v="1"/>
  </r>
  <r>
    <n v="556"/>
    <n v="14"/>
    <n v="717"/>
    <n v="210"/>
    <n v="0"/>
    <n v="43"/>
    <n v="56"/>
    <x v="0"/>
    <x v="1"/>
    <x v="0"/>
    <x v="0"/>
  </r>
  <r>
    <n v="73"/>
    <n v="0"/>
    <n v="13"/>
    <n v="0"/>
    <n v="1"/>
    <n v="0"/>
    <n v="43"/>
    <x v="2"/>
    <x v="3"/>
    <x v="0"/>
    <x v="1"/>
  </r>
  <r>
    <n v="112"/>
    <n v="1"/>
    <n v="54"/>
    <n v="7"/>
    <n v="7"/>
    <n v="36"/>
    <n v="26"/>
    <x v="0"/>
    <x v="2"/>
    <x v="0"/>
    <x v="0"/>
  </r>
  <r>
    <n v="944"/>
    <n v="0"/>
    <n v="60"/>
    <n v="0"/>
    <n v="0"/>
    <n v="30"/>
    <n v="53"/>
    <x v="2"/>
    <x v="0"/>
    <x v="0"/>
    <x v="1"/>
  </r>
  <r>
    <n v="265"/>
    <n v="199"/>
    <n v="303"/>
    <n v="234"/>
    <n v="9"/>
    <n v="170"/>
    <n v="34"/>
    <x v="0"/>
    <x v="2"/>
    <x v="0"/>
    <x v="1"/>
  </r>
  <r>
    <n v="526"/>
    <n v="28"/>
    <n v="135"/>
    <n v="10"/>
    <n v="21"/>
    <n v="99"/>
    <n v="52"/>
    <x v="1"/>
    <x v="0"/>
    <x v="0"/>
    <x v="1"/>
  </r>
  <r>
    <n v="2"/>
    <n v="3"/>
    <n v="12"/>
    <n v="3"/>
    <n v="5"/>
    <n v="7"/>
    <n v="32"/>
    <x v="1"/>
    <x v="2"/>
    <x v="1"/>
    <x v="0"/>
  </r>
  <r>
    <n v="2"/>
    <n v="4"/>
    <n v="9"/>
    <n v="10"/>
    <n v="5"/>
    <n v="16"/>
    <n v="33"/>
    <x v="2"/>
    <x v="2"/>
    <x v="1"/>
    <x v="0"/>
  </r>
  <r>
    <n v="378"/>
    <n v="97"/>
    <n v="259"/>
    <n v="197"/>
    <n v="194"/>
    <n v="34"/>
    <n v="36"/>
    <x v="1"/>
    <x v="3"/>
    <x v="0"/>
    <x v="1"/>
  </r>
  <r>
    <n v="553"/>
    <n v="25"/>
    <n v="142"/>
    <n v="65"/>
    <n v="67"/>
    <n v="8"/>
    <n v="37"/>
    <x v="0"/>
    <x v="3"/>
    <x v="0"/>
    <x v="1"/>
  </r>
  <r>
    <n v="751"/>
    <n v="127"/>
    <n v="687"/>
    <n v="20"/>
    <n v="15"/>
    <n v="31"/>
    <n v="44"/>
    <x v="1"/>
    <x v="3"/>
    <x v="0"/>
    <x v="0"/>
  </r>
  <r>
    <n v="406"/>
    <n v="0"/>
    <n v="30"/>
    <n v="0"/>
    <n v="0"/>
    <n v="8"/>
    <n v="68"/>
    <x v="1"/>
    <x v="5"/>
    <x v="1"/>
    <x v="1"/>
  </r>
  <r>
    <n v="1449"/>
    <n v="89"/>
    <n v="161"/>
    <n v="69"/>
    <n v="35"/>
    <n v="107"/>
    <n v="58"/>
    <x v="2"/>
    <x v="1"/>
    <x v="0"/>
    <x v="1"/>
  </r>
  <r>
    <n v="123"/>
    <n v="17"/>
    <n v="171"/>
    <n v="39"/>
    <n v="0"/>
    <n v="30"/>
    <n v="41"/>
    <x v="1"/>
    <x v="3"/>
    <x v="1"/>
    <x v="0"/>
  </r>
  <r>
    <n v="267"/>
    <n v="42"/>
    <n v="309"/>
    <n v="55"/>
    <n v="42"/>
    <n v="21"/>
    <n v="42"/>
    <x v="2"/>
    <x v="3"/>
    <x v="1"/>
    <x v="1"/>
  </r>
  <r>
    <n v="209"/>
    <n v="0"/>
    <n v="40"/>
    <n v="3"/>
    <n v="2"/>
    <n v="15"/>
    <n v="63"/>
    <x v="3"/>
    <x v="1"/>
    <x v="1"/>
    <x v="1"/>
  </r>
  <r>
    <n v="1259"/>
    <n v="172"/>
    <n v="815"/>
    <n v="97"/>
    <n v="148"/>
    <n v="33"/>
    <n v="25"/>
    <x v="1"/>
    <x v="4"/>
    <x v="0"/>
    <x v="0"/>
  </r>
  <r>
    <n v="344"/>
    <n v="35"/>
    <n v="178"/>
    <n v="15"/>
    <n v="23"/>
    <n v="17"/>
    <n v="35"/>
    <x v="1"/>
    <x v="2"/>
    <x v="1"/>
    <x v="0"/>
  </r>
  <r>
    <n v="22"/>
    <n v="3"/>
    <n v="30"/>
    <n v="0"/>
    <n v="5"/>
    <n v="15"/>
    <n v="23"/>
    <x v="2"/>
    <x v="4"/>
    <x v="1"/>
    <x v="0"/>
  </r>
  <r>
    <n v="247"/>
    <n v="161"/>
    <n v="295"/>
    <n v="210"/>
    <n v="85"/>
    <n v="47"/>
    <n v="55"/>
    <x v="2"/>
    <x v="0"/>
    <x v="0"/>
    <x v="0"/>
  </r>
  <r>
    <n v="38"/>
    <n v="0"/>
    <n v="12"/>
    <n v="3"/>
    <n v="1"/>
    <n v="1"/>
    <n v="36"/>
    <x v="3"/>
    <x v="3"/>
    <x v="1"/>
    <x v="0"/>
  </r>
  <r>
    <n v="896"/>
    <n v="10"/>
    <n v="101"/>
    <n v="13"/>
    <n v="10"/>
    <n v="34"/>
    <n v="43"/>
    <x v="1"/>
    <x v="3"/>
    <x v="0"/>
    <x v="1"/>
  </r>
  <r>
    <n v="931"/>
    <n v="56"/>
    <n v="253"/>
    <n v="91"/>
    <n v="98"/>
    <n v="14"/>
    <n v="53"/>
    <x v="1"/>
    <x v="0"/>
    <x v="0"/>
    <x v="1"/>
  </r>
  <r>
    <n v="758"/>
    <n v="12"/>
    <n v="385"/>
    <n v="33"/>
    <n v="89"/>
    <n v="89"/>
    <n v="25"/>
    <x v="2"/>
    <x v="4"/>
    <x v="0"/>
    <x v="0"/>
  </r>
  <r>
    <n v="216"/>
    <n v="9"/>
    <n v="57"/>
    <n v="20"/>
    <n v="9"/>
    <n v="125"/>
    <n v="38"/>
    <x v="1"/>
    <x v="3"/>
    <x v="1"/>
    <x v="1"/>
  </r>
  <r>
    <n v="2"/>
    <n v="3"/>
    <n v="10"/>
    <n v="11"/>
    <n v="2"/>
    <n v="10"/>
    <n v="41"/>
    <x v="3"/>
    <x v="3"/>
    <x v="1"/>
    <x v="0"/>
  </r>
  <r>
    <n v="244"/>
    <n v="15"/>
    <n v="108"/>
    <n v="4"/>
    <n v="15"/>
    <n v="50"/>
    <n v="35"/>
    <x v="2"/>
    <x v="2"/>
    <x v="1"/>
    <x v="0"/>
  </r>
  <r>
    <n v="539"/>
    <n v="6"/>
    <n v="91"/>
    <n v="8"/>
    <n v="6"/>
    <n v="97"/>
    <n v="39"/>
    <x v="2"/>
    <x v="3"/>
    <x v="1"/>
    <x v="1"/>
  </r>
  <r>
    <n v="1181"/>
    <n v="26"/>
    <n v="120"/>
    <n v="17"/>
    <n v="13"/>
    <n v="39"/>
    <n v="57"/>
    <x v="0"/>
    <x v="1"/>
    <x v="0"/>
    <x v="0"/>
  </r>
  <r>
    <n v="750"/>
    <n v="8"/>
    <n v="125"/>
    <n v="11"/>
    <n v="8"/>
    <n v="26"/>
    <n v="40"/>
    <x v="2"/>
    <x v="3"/>
    <x v="0"/>
    <x v="0"/>
  </r>
  <r>
    <n v="306"/>
    <n v="5"/>
    <n v="109"/>
    <n v="21"/>
    <n v="109"/>
    <n v="92"/>
    <n v="41"/>
    <x v="2"/>
    <x v="3"/>
    <x v="1"/>
    <x v="1"/>
  </r>
  <r>
    <n v="350"/>
    <n v="104"/>
    <n v="189"/>
    <n v="197"/>
    <n v="151"/>
    <n v="57"/>
    <n v="37"/>
    <x v="1"/>
    <x v="3"/>
    <x v="0"/>
    <x v="1"/>
  </r>
  <r>
    <n v="331"/>
    <n v="197"/>
    <n v="170"/>
    <n v="58"/>
    <n v="152"/>
    <n v="35"/>
    <n v="42"/>
    <x v="2"/>
    <x v="3"/>
    <x v="0"/>
    <x v="0"/>
  </r>
  <r>
    <n v="620"/>
    <n v="16"/>
    <n v="165"/>
    <n v="0"/>
    <n v="24"/>
    <n v="82"/>
    <n v="55"/>
    <x v="1"/>
    <x v="0"/>
    <x v="0"/>
    <x v="1"/>
  </r>
  <r>
    <n v="434"/>
    <n v="137"/>
    <n v="400"/>
    <n v="45"/>
    <n v="137"/>
    <n v="45"/>
    <n v="26"/>
    <x v="2"/>
    <x v="2"/>
    <x v="0"/>
    <x v="0"/>
  </r>
  <r>
    <n v="57"/>
    <n v="0"/>
    <n v="27"/>
    <n v="0"/>
    <n v="0"/>
    <n v="36"/>
    <n v="37"/>
    <x v="0"/>
    <x v="3"/>
    <x v="1"/>
    <x v="1"/>
  </r>
  <r>
    <n v="811"/>
    <n v="76"/>
    <n v="428"/>
    <n v="99"/>
    <n v="137"/>
    <n v="107"/>
    <n v="47"/>
    <x v="2"/>
    <x v="0"/>
    <x v="0"/>
    <x v="1"/>
  </r>
  <r>
    <n v="423"/>
    <n v="42"/>
    <n v="706"/>
    <n v="73"/>
    <n v="197"/>
    <n v="197"/>
    <n v="28"/>
    <x v="2"/>
    <x v="2"/>
    <x v="0"/>
    <x v="0"/>
  </r>
  <r>
    <n v="2"/>
    <n v="12"/>
    <n v="10"/>
    <n v="6"/>
    <n v="13"/>
    <n v="30"/>
    <n v="36"/>
    <x v="1"/>
    <x v="3"/>
    <x v="0"/>
    <x v="0"/>
  </r>
  <r>
    <n v="60"/>
    <n v="51"/>
    <n v="87"/>
    <n v="6"/>
    <n v="20"/>
    <n v="51"/>
    <n v="34"/>
    <x v="0"/>
    <x v="2"/>
    <x v="1"/>
    <x v="0"/>
  </r>
  <r>
    <n v="675"/>
    <n v="0"/>
    <n v="85"/>
    <n v="10"/>
    <n v="7"/>
    <n v="77"/>
    <n v="50"/>
    <x v="2"/>
    <x v="0"/>
    <x v="0"/>
    <x v="1"/>
  </r>
  <r>
    <n v="30"/>
    <n v="8"/>
    <n v="12"/>
    <n v="8"/>
    <n v="8"/>
    <n v="12"/>
    <n v="35"/>
    <x v="2"/>
    <x v="2"/>
    <x v="1"/>
    <x v="0"/>
  </r>
  <r>
    <n v="40"/>
    <n v="1"/>
    <n v="40"/>
    <n v="4"/>
    <n v="3"/>
    <n v="18"/>
    <n v="41"/>
    <x v="2"/>
    <x v="3"/>
    <x v="1"/>
    <x v="0"/>
  </r>
  <r>
    <n v="3"/>
    <n v="17"/>
    <n v="26"/>
    <n v="20"/>
    <n v="1"/>
    <n v="39"/>
    <n v="42"/>
    <x v="0"/>
    <x v="3"/>
    <x v="1"/>
    <x v="0"/>
  </r>
  <r>
    <n v="910"/>
    <n v="111"/>
    <n v="724"/>
    <n v="49"/>
    <n v="74"/>
    <n v="55"/>
    <n v="30"/>
    <x v="0"/>
    <x v="2"/>
    <x v="0"/>
    <x v="0"/>
  </r>
  <r>
    <n v="252"/>
    <n v="98"/>
    <n v="827"/>
    <n v="219"/>
    <n v="70"/>
    <n v="196"/>
    <n v="42"/>
    <x v="1"/>
    <x v="3"/>
    <x v="0"/>
    <x v="0"/>
  </r>
  <r>
    <n v="34"/>
    <n v="6"/>
    <n v="21"/>
    <n v="11"/>
    <n v="4"/>
    <n v="8"/>
    <n v="38"/>
    <x v="0"/>
    <x v="3"/>
    <x v="1"/>
    <x v="0"/>
  </r>
  <r>
    <n v="19"/>
    <n v="3"/>
    <n v="19"/>
    <n v="3"/>
    <n v="1"/>
    <n v="3"/>
    <n v="41"/>
    <x v="2"/>
    <x v="3"/>
    <x v="1"/>
    <x v="0"/>
  </r>
  <r>
    <n v="2"/>
    <n v="1"/>
    <n v="1"/>
    <n v="0"/>
    <n v="0"/>
    <n v="1"/>
    <n v="40"/>
    <x v="0"/>
    <x v="3"/>
    <x v="1"/>
    <x v="0"/>
  </r>
  <r>
    <n v="490"/>
    <n v="0"/>
    <n v="184"/>
    <n v="10"/>
    <n v="28"/>
    <n v="21"/>
    <n v="36"/>
    <x v="2"/>
    <x v="3"/>
    <x v="1"/>
    <x v="1"/>
  </r>
  <r>
    <n v="332"/>
    <n v="194"/>
    <n v="377"/>
    <n v="149"/>
    <n v="125"/>
    <n v="57"/>
    <n v="66"/>
    <x v="4"/>
    <x v="5"/>
    <x v="0"/>
    <x v="0"/>
  </r>
  <r>
    <n v="53"/>
    <n v="8"/>
    <n v="17"/>
    <n v="13"/>
    <n v="0"/>
    <n v="21"/>
    <n v="54"/>
    <x v="1"/>
    <x v="0"/>
    <x v="1"/>
    <x v="1"/>
  </r>
  <r>
    <n v="784"/>
    <n v="48"/>
    <n v="560"/>
    <n v="42"/>
    <n v="176"/>
    <n v="48"/>
    <n v="27"/>
    <x v="0"/>
    <x v="2"/>
    <x v="0"/>
    <x v="0"/>
  </r>
  <r>
    <n v="7"/>
    <n v="11"/>
    <n v="3"/>
    <n v="10"/>
    <n v="4"/>
    <n v="20"/>
    <n v="53"/>
    <x v="1"/>
    <x v="0"/>
    <x v="0"/>
    <x v="1"/>
  </r>
  <r>
    <n v="1171"/>
    <n v="43"/>
    <n v="219"/>
    <n v="19"/>
    <n v="14"/>
    <n v="47"/>
    <n v="37"/>
    <x v="2"/>
    <x v="3"/>
    <x v="0"/>
    <x v="1"/>
  </r>
  <r>
    <n v="215"/>
    <n v="7"/>
    <n v="33"/>
    <n v="3"/>
    <n v="0"/>
    <n v="13"/>
    <n v="55"/>
    <x v="1"/>
    <x v="0"/>
    <x v="1"/>
    <x v="1"/>
  </r>
  <r>
    <n v="674"/>
    <n v="62"/>
    <n v="134"/>
    <n v="0"/>
    <n v="26"/>
    <n v="8"/>
    <n v="39"/>
    <x v="2"/>
    <x v="3"/>
    <x v="0"/>
    <x v="1"/>
  </r>
  <r>
    <n v="57"/>
    <n v="0"/>
    <n v="27"/>
    <n v="0"/>
    <n v="0"/>
    <n v="36"/>
    <n v="37"/>
    <x v="0"/>
    <x v="3"/>
    <x v="1"/>
    <x v="1"/>
  </r>
  <r>
    <n v="5"/>
    <n v="36"/>
    <n v="7"/>
    <n v="0"/>
    <n v="10"/>
    <n v="45"/>
    <n v="24"/>
    <x v="2"/>
    <x v="4"/>
    <x v="1"/>
    <x v="0"/>
  </r>
  <r>
    <n v="104"/>
    <n v="20"/>
    <n v="101"/>
    <n v="24"/>
    <n v="15"/>
    <n v="5"/>
    <n v="24"/>
    <x v="0"/>
    <x v="4"/>
    <x v="1"/>
    <x v="0"/>
  </r>
  <r>
    <n v="9"/>
    <n v="0"/>
    <n v="7"/>
    <n v="2"/>
    <n v="0"/>
    <n v="4"/>
    <n v="24"/>
    <x v="0"/>
    <x v="4"/>
    <x v="1"/>
    <x v="0"/>
  </r>
  <r>
    <n v="431"/>
    <n v="82"/>
    <n v="441"/>
    <n v="80"/>
    <n v="20"/>
    <n v="102"/>
    <n v="54"/>
    <x v="4"/>
    <x v="0"/>
    <x v="0"/>
    <x v="0"/>
  </r>
  <r>
    <n v="1000"/>
    <n v="0"/>
    <n v="76"/>
    <n v="0"/>
    <n v="0"/>
    <n v="10"/>
    <n v="41"/>
    <x v="2"/>
    <x v="3"/>
    <x v="0"/>
    <x v="1"/>
  </r>
  <r>
    <n v="448"/>
    <n v="40"/>
    <n v="469"/>
    <n v="80"/>
    <n v="0"/>
    <n v="91"/>
    <n v="46"/>
    <x v="0"/>
    <x v="0"/>
    <x v="1"/>
    <x v="0"/>
  </r>
  <r>
    <n v="33"/>
    <n v="4"/>
    <n v="24"/>
    <n v="4"/>
    <n v="2"/>
    <n v="5"/>
    <n v="25"/>
    <x v="1"/>
    <x v="4"/>
    <x v="1"/>
    <x v="0"/>
  </r>
  <r>
    <n v="505"/>
    <n v="72"/>
    <n v="270"/>
    <n v="36"/>
    <n v="27"/>
    <n v="54"/>
    <n v="52"/>
    <x v="1"/>
    <x v="0"/>
    <x v="1"/>
    <x v="1"/>
  </r>
  <r>
    <n v="267"/>
    <n v="38"/>
    <n v="701"/>
    <n v="149"/>
    <n v="165"/>
    <n v="63"/>
    <n v="34"/>
    <x v="2"/>
    <x v="2"/>
    <x v="0"/>
    <x v="0"/>
  </r>
  <r>
    <n v="14"/>
    <n v="0"/>
    <n v="3"/>
    <n v="0"/>
    <n v="0"/>
    <n v="1"/>
    <n v="60"/>
    <x v="0"/>
    <x v="1"/>
    <x v="1"/>
    <x v="1"/>
  </r>
  <r>
    <n v="631"/>
    <n v="0"/>
    <n v="115"/>
    <n v="10"/>
    <n v="7"/>
    <n v="30"/>
    <n v="48"/>
    <x v="3"/>
    <x v="0"/>
    <x v="0"/>
    <x v="1"/>
  </r>
  <r>
    <n v="65"/>
    <n v="4"/>
    <n v="16"/>
    <n v="0"/>
    <n v="4"/>
    <n v="11"/>
    <n v="27"/>
    <x v="1"/>
    <x v="2"/>
    <x v="1"/>
    <x v="0"/>
  </r>
  <r>
    <n v="10"/>
    <n v="12"/>
    <n v="12"/>
    <n v="25"/>
    <n v="1"/>
    <n v="20"/>
    <n v="26"/>
    <x v="2"/>
    <x v="2"/>
    <x v="0"/>
    <x v="0"/>
  </r>
  <r>
    <n v="51"/>
    <n v="4"/>
    <n v="50"/>
    <n v="12"/>
    <n v="1"/>
    <n v="49"/>
    <n v="49"/>
    <x v="0"/>
    <x v="0"/>
    <x v="0"/>
    <x v="0"/>
  </r>
  <r>
    <n v="293"/>
    <n v="35"/>
    <n v="179"/>
    <n v="46"/>
    <n v="59"/>
    <n v="65"/>
    <n v="56"/>
    <x v="4"/>
    <x v="1"/>
    <x v="0"/>
    <x v="1"/>
  </r>
  <r>
    <n v="11"/>
    <n v="1"/>
    <n v="2"/>
    <n v="2"/>
    <n v="1"/>
    <n v="6"/>
    <n v="38"/>
    <x v="2"/>
    <x v="3"/>
    <x v="1"/>
    <x v="1"/>
  </r>
  <r>
    <n v="50"/>
    <n v="1"/>
    <n v="27"/>
    <n v="6"/>
    <n v="7"/>
    <n v="1"/>
    <n v="62"/>
    <x v="3"/>
    <x v="1"/>
    <x v="0"/>
    <x v="1"/>
  </r>
  <r>
    <n v="173"/>
    <n v="26"/>
    <n v="255"/>
    <n v="35"/>
    <n v="71"/>
    <n v="81"/>
    <n v="49"/>
    <x v="2"/>
    <x v="0"/>
    <x v="0"/>
    <x v="0"/>
  </r>
  <r>
    <n v="423"/>
    <n v="184"/>
    <n v="368"/>
    <n v="13"/>
    <n v="97"/>
    <n v="21"/>
    <n v="56"/>
    <x v="2"/>
    <x v="1"/>
    <x v="0"/>
    <x v="1"/>
  </r>
  <r>
    <n v="292"/>
    <n v="30"/>
    <n v="415"/>
    <n v="63"/>
    <n v="33"/>
    <n v="200"/>
    <n v="52"/>
    <x v="1"/>
    <x v="0"/>
    <x v="0"/>
    <x v="0"/>
  </r>
  <r>
    <n v="757"/>
    <n v="80"/>
    <n v="217"/>
    <n v="29"/>
    <n v="80"/>
    <n v="11"/>
    <n v="38"/>
    <x v="2"/>
    <x v="3"/>
    <x v="0"/>
    <x v="1"/>
  </r>
  <r>
    <n v="12"/>
    <n v="1"/>
    <n v="6"/>
    <n v="0"/>
    <n v="1"/>
    <n v="5"/>
    <n v="46"/>
    <x v="2"/>
    <x v="0"/>
    <x v="1"/>
    <x v="1"/>
  </r>
  <r>
    <n v="167"/>
    <n v="2"/>
    <n v="44"/>
    <n v="6"/>
    <n v="2"/>
    <n v="19"/>
    <n v="50"/>
    <x v="1"/>
    <x v="0"/>
    <x v="1"/>
    <x v="1"/>
  </r>
  <r>
    <n v="3"/>
    <n v="1"/>
    <n v="3"/>
    <n v="8"/>
    <n v="0"/>
    <n v="5"/>
    <n v="37"/>
    <x v="3"/>
    <x v="3"/>
    <x v="1"/>
    <x v="0"/>
  </r>
  <r>
    <n v="30"/>
    <n v="5"/>
    <n v="22"/>
    <n v="8"/>
    <n v="9"/>
    <n v="28"/>
    <n v="52"/>
    <x v="3"/>
    <x v="0"/>
    <x v="1"/>
    <x v="1"/>
  </r>
  <r>
    <n v="532"/>
    <n v="88"/>
    <n v="168"/>
    <n v="69"/>
    <n v="44"/>
    <n v="133"/>
    <n v="37"/>
    <x v="3"/>
    <x v="3"/>
    <x v="0"/>
    <x v="1"/>
  </r>
  <r>
    <n v="29"/>
    <n v="12"/>
    <n v="59"/>
    <n v="19"/>
    <n v="1"/>
    <n v="36"/>
    <n v="30"/>
    <x v="2"/>
    <x v="2"/>
    <x v="1"/>
    <x v="0"/>
  </r>
  <r>
    <n v="411"/>
    <n v="0"/>
    <n v="26"/>
    <n v="0"/>
    <n v="0"/>
    <n v="21"/>
    <n v="37"/>
    <x v="2"/>
    <x v="3"/>
    <x v="0"/>
    <x v="1"/>
  </r>
  <r>
    <n v="5"/>
    <n v="3"/>
    <n v="4"/>
    <n v="4"/>
    <n v="1"/>
    <n v="0"/>
    <n v="24"/>
    <x v="2"/>
    <x v="4"/>
    <x v="1"/>
    <x v="0"/>
  </r>
  <r>
    <n v="71"/>
    <n v="99"/>
    <n v="278"/>
    <n v="185"/>
    <n v="121"/>
    <n v="38"/>
    <n v="60"/>
    <x v="3"/>
    <x v="1"/>
    <x v="0"/>
    <x v="1"/>
  </r>
  <r>
    <n v="46"/>
    <n v="0"/>
    <n v="40"/>
    <n v="3"/>
    <n v="0"/>
    <n v="3"/>
    <n v="29"/>
    <x v="2"/>
    <x v="2"/>
    <x v="1"/>
    <x v="0"/>
  </r>
  <r>
    <n v="268"/>
    <n v="11"/>
    <n v="88"/>
    <n v="15"/>
    <n v="3"/>
    <n v="22"/>
    <n v="61"/>
    <x v="0"/>
    <x v="1"/>
    <x v="0"/>
    <x v="1"/>
  </r>
  <r>
    <n v="928"/>
    <n v="63"/>
    <n v="254"/>
    <n v="0"/>
    <n v="12"/>
    <n v="12"/>
    <n v="48"/>
    <x v="0"/>
    <x v="0"/>
    <x v="0"/>
    <x v="1"/>
  </r>
  <r>
    <n v="459"/>
    <n v="15"/>
    <n v="171"/>
    <n v="142"/>
    <n v="23"/>
    <n v="31"/>
    <n v="60"/>
    <x v="1"/>
    <x v="1"/>
    <x v="0"/>
    <x v="1"/>
  </r>
  <r>
    <n v="483"/>
    <n v="0"/>
    <n v="108"/>
    <n v="0"/>
    <n v="6"/>
    <n v="36"/>
    <n v="62"/>
    <x v="2"/>
    <x v="1"/>
    <x v="1"/>
    <x v="1"/>
  </r>
  <r>
    <n v="733"/>
    <n v="9"/>
    <n v="180"/>
    <n v="12"/>
    <n v="19"/>
    <n v="66"/>
    <n v="56"/>
    <x v="2"/>
    <x v="1"/>
    <x v="1"/>
    <x v="1"/>
  </r>
  <r>
    <n v="1006"/>
    <n v="22"/>
    <n v="115"/>
    <n v="59"/>
    <n v="68"/>
    <n v="45"/>
    <n v="66"/>
    <x v="0"/>
    <x v="5"/>
    <x v="0"/>
    <x v="0"/>
  </r>
  <r>
    <n v="34"/>
    <n v="1"/>
    <n v="14"/>
    <n v="0"/>
    <n v="0"/>
    <n v="5"/>
    <n v="58"/>
    <x v="2"/>
    <x v="1"/>
    <x v="1"/>
    <x v="1"/>
  </r>
  <r>
    <n v="1156"/>
    <n v="120"/>
    <n v="915"/>
    <n v="94"/>
    <n v="144"/>
    <n v="96"/>
    <n v="23"/>
    <x v="0"/>
    <x v="4"/>
    <x v="0"/>
    <x v="0"/>
  </r>
  <r>
    <n v="7"/>
    <n v="4"/>
    <n v="23"/>
    <n v="7"/>
    <n v="0"/>
    <n v="11"/>
    <n v="27"/>
    <x v="2"/>
    <x v="2"/>
    <x v="1"/>
    <x v="0"/>
  </r>
  <r>
    <n v="244"/>
    <n v="15"/>
    <n v="108"/>
    <n v="4"/>
    <n v="15"/>
    <n v="50"/>
    <n v="35"/>
    <x v="2"/>
    <x v="2"/>
    <x v="1"/>
    <x v="0"/>
  </r>
  <r>
    <n v="233"/>
    <n v="0"/>
    <n v="23"/>
    <n v="0"/>
    <n v="0"/>
    <n v="12"/>
    <n v="53"/>
    <x v="1"/>
    <x v="0"/>
    <x v="0"/>
    <x v="1"/>
  </r>
  <r>
    <n v="35"/>
    <n v="3"/>
    <n v="67"/>
    <n v="10"/>
    <n v="8"/>
    <n v="24"/>
    <n v="32"/>
    <x v="1"/>
    <x v="2"/>
    <x v="1"/>
    <x v="0"/>
  </r>
  <r>
    <n v="1252"/>
    <n v="0"/>
    <n v="465"/>
    <n v="46"/>
    <n v="35"/>
    <n v="0"/>
    <n v="67"/>
    <x v="1"/>
    <x v="5"/>
    <x v="0"/>
    <x v="0"/>
  </r>
  <r>
    <n v="34"/>
    <n v="4"/>
    <n v="66"/>
    <n v="3"/>
    <n v="10"/>
    <n v="20"/>
    <n v="21"/>
    <x v="2"/>
    <x v="4"/>
    <x v="0"/>
    <x v="0"/>
  </r>
  <r>
    <n v="255"/>
    <n v="43"/>
    <n v="134"/>
    <n v="37"/>
    <n v="14"/>
    <n v="24"/>
    <n v="37"/>
    <x v="0"/>
    <x v="3"/>
    <x v="0"/>
    <x v="1"/>
  </r>
  <r>
    <n v="8"/>
    <n v="1"/>
    <n v="5"/>
    <n v="0"/>
    <n v="0"/>
    <n v="1"/>
    <n v="58"/>
    <x v="1"/>
    <x v="1"/>
    <x v="1"/>
    <x v="1"/>
  </r>
  <r>
    <n v="368"/>
    <n v="32"/>
    <n v="639"/>
    <n v="13"/>
    <n v="43"/>
    <n v="10"/>
    <n v="66"/>
    <x v="1"/>
    <x v="5"/>
    <x v="0"/>
    <x v="0"/>
  </r>
  <r>
    <n v="255"/>
    <n v="47"/>
    <n v="573"/>
    <n v="52"/>
    <n v="32"/>
    <n v="15"/>
    <n v="63"/>
    <x v="3"/>
    <x v="1"/>
    <x v="0"/>
    <x v="0"/>
  </r>
  <r>
    <n v="33"/>
    <n v="8"/>
    <n v="10"/>
    <n v="2"/>
    <n v="10"/>
    <n v="3"/>
    <n v="48"/>
    <x v="1"/>
    <x v="0"/>
    <x v="0"/>
    <x v="1"/>
  </r>
  <r>
    <n v="163"/>
    <n v="23"/>
    <n v="424"/>
    <n v="27"/>
    <n v="65"/>
    <n v="76"/>
    <n v="27"/>
    <x v="3"/>
    <x v="2"/>
    <x v="0"/>
    <x v="0"/>
  </r>
  <r>
    <n v="15"/>
    <n v="0"/>
    <n v="8"/>
    <n v="4"/>
    <n v="2"/>
    <n v="20"/>
    <n v="41"/>
    <x v="3"/>
    <x v="3"/>
    <x v="1"/>
    <x v="1"/>
  </r>
  <r>
    <n v="45"/>
    <n v="12"/>
    <n v="52"/>
    <n v="25"/>
    <n v="22"/>
    <n v="13"/>
    <n v="60"/>
    <x v="1"/>
    <x v="1"/>
    <x v="1"/>
    <x v="1"/>
  </r>
  <r>
    <n v="48"/>
    <n v="58"/>
    <n v="68"/>
    <n v="16"/>
    <n v="66"/>
    <n v="43"/>
    <n v="49"/>
    <x v="2"/>
    <x v="0"/>
    <x v="0"/>
    <x v="0"/>
  </r>
  <r>
    <n v="158"/>
    <n v="6"/>
    <n v="45"/>
    <n v="8"/>
    <n v="2"/>
    <n v="2"/>
    <n v="33"/>
    <x v="2"/>
    <x v="2"/>
    <x v="1"/>
    <x v="0"/>
  </r>
  <r>
    <n v="754"/>
    <n v="160"/>
    <n v="625"/>
    <n v="63"/>
    <n v="32"/>
    <n v="48"/>
    <n v="26"/>
    <x v="2"/>
    <x v="2"/>
    <x v="0"/>
    <x v="0"/>
  </r>
  <r>
    <n v="108"/>
    <n v="1"/>
    <n v="28"/>
    <n v="13"/>
    <n v="1"/>
    <n v="4"/>
    <n v="50"/>
    <x v="1"/>
    <x v="0"/>
    <x v="0"/>
    <x v="1"/>
  </r>
  <r>
    <n v="199"/>
    <n v="66"/>
    <n v="315"/>
    <n v="97"/>
    <n v="174"/>
    <n v="41"/>
    <n v="58"/>
    <x v="2"/>
    <x v="1"/>
    <x v="0"/>
    <x v="0"/>
  </r>
  <r>
    <n v="2"/>
    <n v="7"/>
    <n v="5"/>
    <n v="2"/>
    <n v="15"/>
    <n v="27"/>
    <n v="24"/>
    <x v="1"/>
    <x v="4"/>
    <x v="1"/>
    <x v="0"/>
  </r>
  <r>
    <n v="202"/>
    <n v="5"/>
    <n v="74"/>
    <n v="11"/>
    <n v="5"/>
    <n v="14"/>
    <n v="48"/>
    <x v="1"/>
    <x v="0"/>
    <x v="0"/>
    <x v="1"/>
  </r>
  <r>
    <n v="85"/>
    <n v="0"/>
    <n v="3"/>
    <n v="0"/>
    <n v="0"/>
    <n v="7"/>
    <n v="47"/>
    <x v="0"/>
    <x v="0"/>
    <x v="0"/>
    <x v="1"/>
  </r>
  <r>
    <n v="322"/>
    <n v="3"/>
    <n v="50"/>
    <n v="4"/>
    <n v="3"/>
    <n v="42"/>
    <n v="39"/>
    <x v="0"/>
    <x v="3"/>
    <x v="0"/>
    <x v="1"/>
  </r>
  <r>
    <n v="18"/>
    <n v="2"/>
    <n v="19"/>
    <n v="0"/>
    <n v="2"/>
    <n v="6"/>
    <n v="54"/>
    <x v="1"/>
    <x v="0"/>
    <x v="1"/>
    <x v="1"/>
  </r>
  <r>
    <n v="141"/>
    <n v="8"/>
    <n v="129"/>
    <n v="3"/>
    <n v="11"/>
    <n v="47"/>
    <n v="29"/>
    <x v="0"/>
    <x v="2"/>
    <x v="1"/>
    <x v="0"/>
  </r>
  <r>
    <n v="739"/>
    <n v="107"/>
    <n v="309"/>
    <n v="140"/>
    <n v="80"/>
    <n v="35"/>
    <n v="41"/>
    <x v="2"/>
    <x v="3"/>
    <x v="1"/>
    <x v="0"/>
  </r>
  <r>
    <n v="18"/>
    <n v="0"/>
    <n v="6"/>
    <n v="3"/>
    <n v="3"/>
    <n v="5"/>
    <n v="39"/>
    <x v="2"/>
    <x v="3"/>
    <x v="1"/>
    <x v="0"/>
  </r>
  <r>
    <n v="378"/>
    <n v="0"/>
    <n v="88"/>
    <n v="19"/>
    <n v="4"/>
    <n v="73"/>
    <n v="48"/>
    <x v="2"/>
    <x v="0"/>
    <x v="0"/>
    <x v="1"/>
  </r>
  <r>
    <n v="1083"/>
    <n v="108"/>
    <n v="649"/>
    <n v="253"/>
    <n v="151"/>
    <n v="108"/>
    <n v="56"/>
    <x v="2"/>
    <x v="1"/>
    <x v="0"/>
    <x v="0"/>
  </r>
  <r>
    <n v="1016"/>
    <n v="12"/>
    <n v="215"/>
    <n v="16"/>
    <n v="12"/>
    <n v="63"/>
    <n v="58"/>
    <x v="3"/>
    <x v="1"/>
    <x v="0"/>
    <x v="0"/>
  </r>
  <r>
    <n v="23"/>
    <n v="1"/>
    <n v="6"/>
    <n v="0"/>
    <n v="0"/>
    <n v="2"/>
    <n v="53"/>
    <x v="1"/>
    <x v="0"/>
    <x v="1"/>
    <x v="1"/>
  </r>
  <r>
    <n v="12"/>
    <n v="1"/>
    <n v="21"/>
    <n v="2"/>
    <n v="2"/>
    <n v="3"/>
    <n v="53"/>
    <x v="2"/>
    <x v="0"/>
    <x v="1"/>
    <x v="1"/>
  </r>
  <r>
    <n v="35"/>
    <n v="0"/>
    <n v="4"/>
    <n v="0"/>
    <n v="0"/>
    <n v="0"/>
    <n v="50"/>
    <x v="2"/>
    <x v="0"/>
    <x v="1"/>
    <x v="1"/>
  </r>
  <r>
    <n v="548"/>
    <n v="31"/>
    <n v="422"/>
    <n v="0"/>
    <n v="112"/>
    <n v="28"/>
    <n v="36"/>
    <x v="2"/>
    <x v="3"/>
    <x v="0"/>
    <x v="1"/>
  </r>
  <r>
    <n v="342"/>
    <n v="32"/>
    <n v="230"/>
    <n v="34"/>
    <n v="32"/>
    <n v="40"/>
    <n v="23"/>
    <x v="0"/>
    <x v="4"/>
    <x v="1"/>
    <x v="0"/>
  </r>
  <r>
    <n v="365"/>
    <n v="3"/>
    <n v="15"/>
    <n v="4"/>
    <n v="3"/>
    <n v="11"/>
    <n v="41"/>
    <x v="2"/>
    <x v="3"/>
    <x v="0"/>
    <x v="1"/>
  </r>
  <r>
    <n v="397"/>
    <n v="19"/>
    <n v="69"/>
    <n v="12"/>
    <n v="0"/>
    <n v="9"/>
    <n v="50"/>
    <x v="2"/>
    <x v="0"/>
    <x v="0"/>
    <x v="1"/>
  </r>
  <r>
    <n v="456"/>
    <n v="19"/>
    <n v="832"/>
    <n v="75"/>
    <n v="118"/>
    <n v="38"/>
    <n v="24"/>
    <x v="0"/>
    <x v="4"/>
    <x v="0"/>
    <x v="0"/>
  </r>
  <r>
    <n v="5"/>
    <n v="6"/>
    <n v="15"/>
    <n v="11"/>
    <n v="7"/>
    <n v="13"/>
    <n v="34"/>
    <x v="2"/>
    <x v="2"/>
    <x v="0"/>
    <x v="0"/>
  </r>
  <r>
    <n v="836"/>
    <n v="185"/>
    <n v="575"/>
    <n v="24"/>
    <n v="25"/>
    <n v="77"/>
    <n v="23"/>
    <x v="0"/>
    <x v="4"/>
    <x v="0"/>
    <x v="0"/>
  </r>
  <r>
    <n v="100"/>
    <n v="2"/>
    <n v="128"/>
    <n v="23"/>
    <n v="7"/>
    <n v="10"/>
    <n v="38"/>
    <x v="0"/>
    <x v="3"/>
    <x v="1"/>
    <x v="0"/>
  </r>
  <r>
    <n v="10"/>
    <n v="0"/>
    <n v="10"/>
    <n v="3"/>
    <n v="1"/>
    <n v="7"/>
    <n v="36"/>
    <x v="2"/>
    <x v="3"/>
    <x v="1"/>
    <x v="1"/>
  </r>
  <r>
    <n v="238"/>
    <n v="115"/>
    <n v="215"/>
    <n v="169"/>
    <n v="69"/>
    <n v="76"/>
    <n v="29"/>
    <x v="2"/>
    <x v="2"/>
    <x v="1"/>
    <x v="0"/>
  </r>
  <r>
    <n v="6"/>
    <n v="0"/>
    <n v="5"/>
    <n v="2"/>
    <n v="1"/>
    <n v="2"/>
    <n v="30"/>
    <x v="1"/>
    <x v="2"/>
    <x v="1"/>
    <x v="0"/>
  </r>
  <r>
    <n v="158"/>
    <n v="11"/>
    <n v="99"/>
    <n v="15"/>
    <n v="11"/>
    <n v="17"/>
    <n v="27"/>
    <x v="0"/>
    <x v="2"/>
    <x v="1"/>
    <x v="0"/>
  </r>
  <r>
    <n v="86"/>
    <n v="12"/>
    <n v="75"/>
    <n v="33"/>
    <n v="15"/>
    <n v="6"/>
    <n v="49"/>
    <x v="2"/>
    <x v="0"/>
    <x v="0"/>
    <x v="1"/>
  </r>
  <r>
    <n v="856"/>
    <n v="0"/>
    <n v="76"/>
    <n v="12"/>
    <n v="9"/>
    <n v="199"/>
    <n v="56"/>
    <x v="2"/>
    <x v="1"/>
    <x v="0"/>
    <x v="1"/>
  </r>
  <r>
    <n v="98"/>
    <n v="1"/>
    <n v="17"/>
    <n v="0"/>
    <n v="1"/>
    <n v="5"/>
    <n v="48"/>
    <x v="1"/>
    <x v="0"/>
    <x v="0"/>
    <x v="1"/>
  </r>
  <r>
    <n v="4"/>
    <n v="16"/>
    <n v="20"/>
    <n v="0"/>
    <n v="17"/>
    <n v="20"/>
    <n v="42"/>
    <x v="2"/>
    <x v="3"/>
    <x v="1"/>
    <x v="0"/>
  </r>
  <r>
    <n v="398"/>
    <n v="96"/>
    <n v="447"/>
    <n v="220"/>
    <n v="96"/>
    <n v="32"/>
    <n v="30"/>
    <x v="1"/>
    <x v="2"/>
    <x v="0"/>
    <x v="0"/>
  </r>
  <r>
    <n v="313"/>
    <n v="8"/>
    <n v="104"/>
    <n v="6"/>
    <n v="4"/>
    <n v="126"/>
    <n v="54"/>
    <x v="0"/>
    <x v="0"/>
    <x v="1"/>
    <x v="1"/>
  </r>
  <r>
    <n v="109"/>
    <n v="18"/>
    <n v="16"/>
    <n v="24"/>
    <n v="26"/>
    <n v="18"/>
    <n v="50"/>
    <x v="1"/>
    <x v="0"/>
    <x v="1"/>
    <x v="1"/>
  </r>
  <r>
    <n v="216"/>
    <n v="2"/>
    <n v="6"/>
    <n v="0"/>
    <n v="0"/>
    <n v="9"/>
    <n v="62"/>
    <x v="2"/>
    <x v="1"/>
    <x v="0"/>
    <x v="1"/>
  </r>
  <r>
    <n v="595"/>
    <n v="71"/>
    <n v="153"/>
    <n v="120"/>
    <n v="112"/>
    <n v="41"/>
    <n v="41"/>
    <x v="4"/>
    <x v="3"/>
    <x v="0"/>
    <x v="1"/>
  </r>
  <r>
    <n v="123"/>
    <n v="133"/>
    <n v="142"/>
    <n v="71"/>
    <n v="44"/>
    <n v="88"/>
    <n v="50"/>
    <x v="3"/>
    <x v="0"/>
    <x v="0"/>
    <x v="0"/>
  </r>
  <r>
    <n v="16"/>
    <n v="0"/>
    <n v="23"/>
    <n v="3"/>
    <n v="2"/>
    <n v="10"/>
    <n v="32"/>
    <x v="1"/>
    <x v="2"/>
    <x v="1"/>
    <x v="0"/>
  </r>
  <r>
    <n v="11"/>
    <n v="12"/>
    <n v="35"/>
    <n v="3"/>
    <n v="5"/>
    <n v="12"/>
    <n v="37"/>
    <x v="1"/>
    <x v="3"/>
    <x v="1"/>
    <x v="0"/>
  </r>
  <r>
    <n v="410"/>
    <n v="112"/>
    <n v="420"/>
    <n v="0"/>
    <n v="82"/>
    <n v="71"/>
    <n v="66"/>
    <x v="1"/>
    <x v="5"/>
    <x v="0"/>
    <x v="1"/>
  </r>
  <r>
    <n v="159"/>
    <n v="2"/>
    <n v="51"/>
    <n v="6"/>
    <n v="2"/>
    <n v="24"/>
    <n v="44"/>
    <x v="1"/>
    <x v="3"/>
    <x v="1"/>
    <x v="0"/>
  </r>
  <r>
    <n v="105"/>
    <n v="0"/>
    <n v="10"/>
    <n v="0"/>
    <n v="1"/>
    <n v="0"/>
    <n v="55"/>
    <x v="2"/>
    <x v="0"/>
    <x v="1"/>
    <x v="1"/>
  </r>
  <r>
    <n v="5"/>
    <n v="1"/>
    <n v="8"/>
    <n v="0"/>
    <n v="0"/>
    <n v="1"/>
    <n v="35"/>
    <x v="1"/>
    <x v="2"/>
    <x v="1"/>
    <x v="0"/>
  </r>
  <r>
    <n v="269"/>
    <n v="15"/>
    <n v="69"/>
    <n v="15"/>
    <n v="19"/>
    <n v="38"/>
    <n v="65"/>
    <x v="1"/>
    <x v="1"/>
    <x v="0"/>
    <x v="1"/>
  </r>
  <r>
    <n v="629"/>
    <n v="0"/>
    <n v="70"/>
    <n v="0"/>
    <n v="0"/>
    <n v="35"/>
    <n v="58"/>
    <x v="2"/>
    <x v="1"/>
    <x v="0"/>
    <x v="1"/>
  </r>
  <r>
    <n v="443"/>
    <n v="5"/>
    <n v="71"/>
    <n v="21"/>
    <n v="16"/>
    <n v="82"/>
    <n v="59"/>
    <x v="3"/>
    <x v="1"/>
    <x v="0"/>
    <x v="1"/>
  </r>
  <r>
    <n v="217"/>
    <n v="77"/>
    <n v="373"/>
    <n v="111"/>
    <n v="23"/>
    <n v="93"/>
    <n v="68"/>
    <x v="2"/>
    <x v="5"/>
    <x v="0"/>
    <x v="0"/>
  </r>
  <r>
    <n v="24"/>
    <n v="1"/>
    <n v="10"/>
    <n v="2"/>
    <n v="0"/>
    <n v="4"/>
    <n v="45"/>
    <x v="2"/>
    <x v="3"/>
    <x v="1"/>
    <x v="1"/>
  </r>
  <r>
    <n v="9"/>
    <n v="1"/>
    <n v="5"/>
    <n v="4"/>
    <n v="5"/>
    <n v="7"/>
    <n v="37"/>
    <x v="1"/>
    <x v="3"/>
    <x v="1"/>
    <x v="0"/>
  </r>
  <r>
    <n v="8"/>
    <n v="0"/>
    <n v="14"/>
    <n v="2"/>
    <n v="3"/>
    <n v="7"/>
    <n v="45"/>
    <x v="1"/>
    <x v="3"/>
    <x v="1"/>
    <x v="1"/>
  </r>
  <r>
    <n v="1459"/>
    <n v="0"/>
    <n v="61"/>
    <n v="0"/>
    <n v="15"/>
    <n v="215"/>
    <n v="49"/>
    <x v="3"/>
    <x v="0"/>
    <x v="0"/>
    <x v="1"/>
  </r>
  <r>
    <n v="230"/>
    <n v="48"/>
    <n v="214"/>
    <n v="13"/>
    <n v="32"/>
    <n v="75"/>
    <n v="31"/>
    <x v="1"/>
    <x v="2"/>
    <x v="1"/>
    <x v="1"/>
  </r>
  <r>
    <n v="1"/>
    <n v="3"/>
    <n v="6"/>
    <n v="10"/>
    <n v="0"/>
    <n v="9"/>
    <n v="34"/>
    <x v="1"/>
    <x v="2"/>
    <x v="1"/>
    <x v="0"/>
  </r>
  <r>
    <n v="340"/>
    <n v="21"/>
    <n v="134"/>
    <n v="258"/>
    <n v="14"/>
    <n v="56"/>
    <n v="33"/>
    <x v="1"/>
    <x v="2"/>
    <x v="1"/>
    <x v="0"/>
  </r>
  <r>
    <n v="7"/>
    <n v="1"/>
    <n v="6"/>
    <n v="0"/>
    <n v="3"/>
    <n v="3"/>
    <n v="53"/>
    <x v="3"/>
    <x v="0"/>
    <x v="0"/>
    <x v="0"/>
  </r>
  <r>
    <n v="298"/>
    <n v="7"/>
    <n v="68"/>
    <n v="4"/>
    <n v="0"/>
    <n v="19"/>
    <n v="39"/>
    <x v="2"/>
    <x v="3"/>
    <x v="0"/>
    <x v="1"/>
  </r>
  <r>
    <n v="479"/>
    <n v="35"/>
    <n v="179"/>
    <n v="28"/>
    <n v="7"/>
    <n v="85"/>
    <n v="33"/>
    <x v="0"/>
    <x v="2"/>
    <x v="0"/>
    <x v="0"/>
  </r>
  <r>
    <n v="267"/>
    <n v="140"/>
    <n v="599"/>
    <n v="34"/>
    <n v="12"/>
    <n v="127"/>
    <n v="46"/>
    <x v="3"/>
    <x v="0"/>
    <x v="0"/>
    <x v="0"/>
  </r>
  <r>
    <n v="67"/>
    <n v="4"/>
    <n v="32"/>
    <n v="17"/>
    <n v="2"/>
    <n v="16"/>
    <n v="64"/>
    <x v="4"/>
    <x v="1"/>
    <x v="1"/>
    <x v="1"/>
  </r>
  <r>
    <n v="3"/>
    <n v="1"/>
    <n v="8"/>
    <n v="23"/>
    <n v="2"/>
    <n v="18"/>
    <n v="32"/>
    <x v="2"/>
    <x v="2"/>
    <x v="1"/>
    <x v="0"/>
  </r>
  <r>
    <n v="980"/>
    <n v="37"/>
    <n v="265"/>
    <n v="35"/>
    <n v="163"/>
    <n v="31"/>
    <n v="51"/>
    <x v="0"/>
    <x v="0"/>
    <x v="0"/>
    <x v="0"/>
  </r>
  <r>
    <n v="50"/>
    <n v="4"/>
    <n v="28"/>
    <n v="6"/>
    <n v="3"/>
    <n v="26"/>
    <n v="49"/>
    <x v="4"/>
    <x v="0"/>
    <x v="1"/>
    <x v="1"/>
  </r>
  <r>
    <n v="1"/>
    <n v="0"/>
    <n v="1725"/>
    <n v="2"/>
    <n v="1"/>
    <n v="1"/>
    <n v="36"/>
    <x v="1"/>
    <x v="3"/>
    <x v="0"/>
    <x v="0"/>
  </r>
  <r>
    <n v="19"/>
    <n v="0"/>
    <n v="5"/>
    <n v="0"/>
    <n v="0"/>
    <n v="8"/>
    <n v="66"/>
    <x v="4"/>
    <x v="5"/>
    <x v="0"/>
    <x v="1"/>
  </r>
  <r>
    <n v="30"/>
    <n v="5"/>
    <n v="23"/>
    <n v="4"/>
    <n v="1"/>
    <n v="4"/>
    <n v="36"/>
    <x v="0"/>
    <x v="3"/>
    <x v="1"/>
    <x v="0"/>
  </r>
  <r>
    <n v="213"/>
    <n v="9"/>
    <n v="76"/>
    <n v="4"/>
    <n v="3"/>
    <n v="30"/>
    <n v="59"/>
    <x v="1"/>
    <x v="1"/>
    <x v="0"/>
    <x v="1"/>
  </r>
  <r>
    <n v="539"/>
    <n v="30"/>
    <n v="92"/>
    <n v="80"/>
    <n v="46"/>
    <n v="38"/>
    <n v="60"/>
    <x v="2"/>
    <x v="1"/>
    <x v="0"/>
    <x v="1"/>
  </r>
  <r>
    <n v="284"/>
    <n v="16"/>
    <n v="160"/>
    <n v="84"/>
    <n v="16"/>
    <n v="134"/>
    <n v="41"/>
    <x v="1"/>
    <x v="3"/>
    <x v="0"/>
    <x v="1"/>
  </r>
  <r>
    <n v="1003"/>
    <n v="34"/>
    <n v="536"/>
    <n v="134"/>
    <n v="51"/>
    <n v="34"/>
    <n v="33"/>
    <x v="0"/>
    <x v="2"/>
    <x v="0"/>
    <x v="0"/>
  </r>
  <r>
    <n v="239"/>
    <n v="13"/>
    <n v="143"/>
    <n v="45"/>
    <n v="4"/>
    <n v="52"/>
    <n v="55"/>
    <x v="0"/>
    <x v="0"/>
    <x v="1"/>
    <x v="1"/>
  </r>
  <r>
    <n v="51"/>
    <n v="23"/>
    <n v="82"/>
    <n v="33"/>
    <n v="0"/>
    <n v="42"/>
    <n v="45"/>
    <x v="1"/>
    <x v="3"/>
    <x v="1"/>
    <x v="0"/>
  </r>
  <r>
    <n v="527"/>
    <n v="24"/>
    <n v="230"/>
    <n v="32"/>
    <n v="24"/>
    <n v="65"/>
    <n v="38"/>
    <x v="3"/>
    <x v="3"/>
    <x v="0"/>
    <x v="1"/>
  </r>
  <r>
    <n v="19"/>
    <n v="5"/>
    <n v="12"/>
    <n v="10"/>
    <n v="3"/>
    <n v="19"/>
    <n v="48"/>
    <x v="0"/>
    <x v="0"/>
    <x v="1"/>
    <x v="1"/>
  </r>
  <r>
    <n v="40"/>
    <n v="2"/>
    <n v="15"/>
    <n v="8"/>
    <n v="0"/>
    <n v="6"/>
    <n v="24"/>
    <x v="0"/>
    <x v="4"/>
    <x v="0"/>
    <x v="0"/>
  </r>
  <r>
    <n v="21"/>
    <n v="8"/>
    <n v="20"/>
    <n v="15"/>
    <n v="3"/>
    <n v="9"/>
    <n v="28"/>
    <x v="0"/>
    <x v="2"/>
    <x v="1"/>
    <x v="0"/>
  </r>
  <r>
    <n v="593"/>
    <n v="30"/>
    <n v="91"/>
    <n v="29"/>
    <n v="22"/>
    <n v="7"/>
    <n v="46"/>
    <x v="2"/>
    <x v="0"/>
    <x v="0"/>
    <x v="1"/>
  </r>
  <r>
    <n v="21"/>
    <n v="5"/>
    <n v="3"/>
    <n v="10"/>
    <n v="1"/>
    <n v="7"/>
    <n v="54"/>
    <x v="2"/>
    <x v="0"/>
    <x v="1"/>
    <x v="1"/>
  </r>
  <r>
    <n v="1181"/>
    <n v="107"/>
    <n v="199"/>
    <n v="39"/>
    <n v="30"/>
    <n v="30"/>
    <n v="43"/>
    <x v="2"/>
    <x v="3"/>
    <x v="1"/>
    <x v="0"/>
  </r>
  <r>
    <n v="1004"/>
    <n v="59"/>
    <n v="265"/>
    <n v="115"/>
    <n v="59"/>
    <n v="27"/>
    <n v="46"/>
    <x v="2"/>
    <x v="0"/>
    <x v="0"/>
    <x v="1"/>
  </r>
  <r>
    <n v="202"/>
    <n v="2"/>
    <n v="46"/>
    <n v="3"/>
    <n v="2"/>
    <n v="10"/>
    <n v="28"/>
    <x v="0"/>
    <x v="2"/>
    <x v="0"/>
    <x v="0"/>
  </r>
  <r>
    <n v="446"/>
    <n v="107"/>
    <n v="768"/>
    <n v="33"/>
    <n v="196"/>
    <n v="53"/>
    <n v="62"/>
    <x v="1"/>
    <x v="1"/>
    <x v="0"/>
    <x v="0"/>
  </r>
  <r>
    <n v="1184"/>
    <n v="102"/>
    <n v="673"/>
    <n v="52"/>
    <n v="40"/>
    <n v="40"/>
    <n v="27"/>
    <x v="2"/>
    <x v="2"/>
    <x v="0"/>
    <x v="0"/>
  </r>
  <r>
    <n v="390"/>
    <n v="22"/>
    <n v="323"/>
    <n v="104"/>
    <n v="35"/>
    <n v="107"/>
    <n v="58"/>
    <x v="2"/>
    <x v="1"/>
    <x v="0"/>
    <x v="0"/>
  </r>
  <r>
    <n v="726"/>
    <n v="53"/>
    <n v="363"/>
    <n v="123"/>
    <n v="107"/>
    <n v="161"/>
    <n v="42"/>
    <x v="2"/>
    <x v="3"/>
    <x v="0"/>
    <x v="1"/>
  </r>
  <r>
    <n v="8"/>
    <n v="8"/>
    <n v="22"/>
    <n v="24"/>
    <n v="11"/>
    <n v="9"/>
    <n v="21"/>
    <x v="1"/>
    <x v="4"/>
    <x v="0"/>
    <x v="0"/>
  </r>
  <r>
    <n v="50"/>
    <n v="15"/>
    <n v="110"/>
    <n v="39"/>
    <n v="15"/>
    <n v="15"/>
    <n v="38"/>
    <x v="2"/>
    <x v="3"/>
    <x v="1"/>
    <x v="0"/>
  </r>
  <r>
    <n v="1"/>
    <n v="1"/>
    <n v="4"/>
    <n v="11"/>
    <n v="9"/>
    <n v="10"/>
    <n v="34"/>
    <x v="0"/>
    <x v="2"/>
    <x v="1"/>
    <x v="0"/>
  </r>
  <r>
    <n v="308"/>
    <n v="0"/>
    <n v="73"/>
    <n v="0"/>
    <n v="0"/>
    <n v="23"/>
    <n v="37"/>
    <x v="2"/>
    <x v="3"/>
    <x v="1"/>
    <x v="0"/>
  </r>
  <r>
    <n v="22"/>
    <n v="2"/>
    <n v="31"/>
    <n v="7"/>
    <n v="4"/>
    <n v="5"/>
    <n v="34"/>
    <x v="2"/>
    <x v="2"/>
    <x v="1"/>
    <x v="0"/>
  </r>
  <r>
    <n v="690"/>
    <n v="117"/>
    <n v="499"/>
    <n v="76"/>
    <n v="102"/>
    <n v="88"/>
    <n v="35"/>
    <x v="1"/>
    <x v="2"/>
    <x v="0"/>
    <x v="0"/>
  </r>
  <r>
    <n v="43"/>
    <n v="5"/>
    <n v="28"/>
    <n v="7"/>
    <n v="6"/>
    <n v="33"/>
    <n v="43"/>
    <x v="1"/>
    <x v="3"/>
    <x v="1"/>
    <x v="1"/>
  </r>
  <r>
    <n v="27"/>
    <n v="0"/>
    <n v="10"/>
    <n v="0"/>
    <n v="0"/>
    <n v="4"/>
    <n v="57"/>
    <x v="2"/>
    <x v="1"/>
    <x v="1"/>
    <x v="1"/>
  </r>
  <r>
    <n v="6"/>
    <n v="0"/>
    <n v="3"/>
    <n v="0"/>
    <n v="0"/>
    <n v="1"/>
    <n v="31"/>
    <x v="2"/>
    <x v="2"/>
    <x v="1"/>
    <x v="0"/>
  </r>
  <r>
    <n v="205"/>
    <n v="7"/>
    <n v="41"/>
    <n v="3"/>
    <n v="2"/>
    <n v="46"/>
    <n v="61"/>
    <x v="2"/>
    <x v="1"/>
    <x v="0"/>
    <x v="1"/>
  </r>
  <r>
    <n v="24"/>
    <n v="0"/>
    <n v="8"/>
    <n v="0"/>
    <n v="1"/>
    <n v="4"/>
    <n v="45"/>
    <x v="2"/>
    <x v="3"/>
    <x v="1"/>
    <x v="1"/>
  </r>
  <r>
    <n v="667"/>
    <n v="50"/>
    <n v="850"/>
    <n v="21"/>
    <n v="83"/>
    <n v="83"/>
    <n v="32"/>
    <x v="3"/>
    <x v="2"/>
    <x v="0"/>
    <x v="0"/>
  </r>
  <r>
    <n v="691"/>
    <n v="7"/>
    <n v="61"/>
    <n v="10"/>
    <n v="0"/>
    <n v="46"/>
    <n v="45"/>
    <x v="1"/>
    <x v="3"/>
    <x v="0"/>
    <x v="1"/>
  </r>
  <r>
    <n v="493"/>
    <n v="26"/>
    <n v="206"/>
    <n v="116"/>
    <n v="80"/>
    <n v="80"/>
    <n v="42"/>
    <x v="0"/>
    <x v="3"/>
    <x v="0"/>
    <x v="1"/>
  </r>
  <r>
    <n v="493"/>
    <n v="70"/>
    <n v="324"/>
    <n v="146"/>
    <n v="40"/>
    <n v="84"/>
    <n v="24"/>
    <x v="0"/>
    <x v="4"/>
    <x v="0"/>
    <x v="0"/>
  </r>
  <r>
    <n v="494"/>
    <n v="5"/>
    <n v="82"/>
    <n v="7"/>
    <n v="0"/>
    <n v="100"/>
    <n v="62"/>
    <x v="0"/>
    <x v="1"/>
    <x v="0"/>
    <x v="1"/>
  </r>
  <r>
    <n v="621"/>
    <n v="73"/>
    <n v="414"/>
    <n v="78"/>
    <n v="48"/>
    <n v="85"/>
    <n v="26"/>
    <x v="3"/>
    <x v="2"/>
    <x v="0"/>
    <x v="0"/>
  </r>
  <r>
    <n v="9"/>
    <n v="0"/>
    <n v="5"/>
    <n v="0"/>
    <n v="0"/>
    <n v="7"/>
    <n v="28"/>
    <x v="2"/>
    <x v="2"/>
    <x v="1"/>
    <x v="0"/>
  </r>
  <r>
    <n v="1"/>
    <n v="6"/>
    <n v="2"/>
    <n v="8"/>
    <n v="2"/>
    <n v="12"/>
    <n v="31"/>
    <x v="0"/>
    <x v="2"/>
    <x v="1"/>
    <x v="0"/>
  </r>
  <r>
    <n v="12"/>
    <n v="4"/>
    <n v="19"/>
    <n v="12"/>
    <n v="6"/>
    <n v="14"/>
    <n v="22"/>
    <x v="2"/>
    <x v="4"/>
    <x v="0"/>
    <x v="0"/>
  </r>
  <r>
    <n v="243"/>
    <n v="131"/>
    <n v="217"/>
    <n v="85"/>
    <n v="6"/>
    <n v="26"/>
    <n v="61"/>
    <x v="3"/>
    <x v="1"/>
    <x v="0"/>
    <x v="1"/>
  </r>
  <r>
    <n v="11"/>
    <n v="1"/>
    <n v="4"/>
    <n v="2"/>
    <n v="0"/>
    <n v="7"/>
    <n v="41"/>
    <x v="1"/>
    <x v="3"/>
    <x v="1"/>
    <x v="1"/>
  </r>
  <r>
    <n v="532"/>
    <n v="21"/>
    <n v="127"/>
    <n v="26"/>
    <n v="20"/>
    <n v="20"/>
    <n v="30"/>
    <x v="2"/>
    <x v="2"/>
    <x v="0"/>
    <x v="0"/>
  </r>
  <r>
    <n v="29"/>
    <n v="0"/>
    <n v="2"/>
    <n v="0"/>
    <n v="0"/>
    <n v="1"/>
    <n v="55"/>
    <x v="3"/>
    <x v="0"/>
    <x v="1"/>
    <x v="1"/>
  </r>
  <r>
    <n v="612"/>
    <n v="91"/>
    <n v="520"/>
    <n v="258"/>
    <n v="107"/>
    <n v="107"/>
    <n v="63"/>
    <x v="4"/>
    <x v="1"/>
    <x v="0"/>
    <x v="1"/>
  </r>
  <r>
    <n v="387"/>
    <n v="126"/>
    <n v="342"/>
    <n v="0"/>
    <n v="45"/>
    <n v="180"/>
    <n v="36"/>
    <x v="2"/>
    <x v="3"/>
    <x v="0"/>
    <x v="1"/>
  </r>
  <r>
    <n v="56"/>
    <n v="0"/>
    <n v="14"/>
    <n v="0"/>
    <n v="0"/>
    <n v="2"/>
    <n v="59"/>
    <x v="2"/>
    <x v="1"/>
    <x v="1"/>
    <x v="1"/>
  </r>
  <r>
    <n v="6"/>
    <n v="8"/>
    <n v="19"/>
    <n v="16"/>
    <n v="4"/>
    <n v="4"/>
    <n v="24"/>
    <x v="0"/>
    <x v="4"/>
    <x v="1"/>
    <x v="0"/>
  </r>
  <r>
    <n v="582"/>
    <n v="0"/>
    <n v="65"/>
    <n v="0"/>
    <n v="0"/>
    <n v="13"/>
    <n v="41"/>
    <x v="1"/>
    <x v="3"/>
    <x v="0"/>
    <x v="1"/>
  </r>
  <r>
    <n v="6"/>
    <n v="17"/>
    <n v="16"/>
    <n v="6"/>
    <n v="16"/>
    <n v="42"/>
    <n v="39"/>
    <x v="1"/>
    <x v="3"/>
    <x v="1"/>
    <x v="0"/>
  </r>
  <r>
    <n v="70"/>
    <n v="6"/>
    <n v="69"/>
    <n v="2"/>
    <n v="3"/>
    <n v="3"/>
    <n v="29"/>
    <x v="2"/>
    <x v="2"/>
    <x v="1"/>
    <x v="0"/>
  </r>
  <r>
    <n v="962"/>
    <n v="12"/>
    <n v="194"/>
    <n v="16"/>
    <n v="24"/>
    <n v="12"/>
    <n v="56"/>
    <x v="1"/>
    <x v="1"/>
    <x v="0"/>
    <x v="1"/>
  </r>
  <r>
    <n v="112"/>
    <n v="10"/>
    <n v="107"/>
    <n v="30"/>
    <n v="0"/>
    <n v="20"/>
    <n v="47"/>
    <x v="1"/>
    <x v="0"/>
    <x v="0"/>
    <x v="1"/>
  </r>
  <r>
    <n v="293"/>
    <n v="0"/>
    <n v="124"/>
    <n v="179"/>
    <n v="97"/>
    <n v="52"/>
    <n v="36"/>
    <x v="2"/>
    <x v="3"/>
    <x v="1"/>
    <x v="0"/>
  </r>
  <r>
    <n v="199"/>
    <n v="12"/>
    <n v="31"/>
    <n v="3"/>
    <n v="12"/>
    <n v="7"/>
    <n v="41"/>
    <x v="2"/>
    <x v="3"/>
    <x v="0"/>
    <x v="1"/>
  </r>
  <r>
    <n v="1060"/>
    <n v="61"/>
    <n v="835"/>
    <n v="80"/>
    <n v="20"/>
    <n v="101"/>
    <n v="28"/>
    <x v="2"/>
    <x v="2"/>
    <x v="0"/>
    <x v="0"/>
  </r>
  <r>
    <n v="940"/>
    <n v="44"/>
    <n v="396"/>
    <n v="0"/>
    <n v="88"/>
    <n v="58"/>
    <n v="54"/>
    <x v="2"/>
    <x v="0"/>
    <x v="0"/>
    <x v="1"/>
  </r>
  <r>
    <n v="44"/>
    <n v="2"/>
    <n v="11"/>
    <n v="2"/>
    <n v="3"/>
    <n v="7"/>
    <n v="35"/>
    <x v="1"/>
    <x v="2"/>
    <x v="0"/>
    <x v="1"/>
  </r>
  <r>
    <n v="342"/>
    <n v="51"/>
    <n v="936"/>
    <n v="207"/>
    <n v="35"/>
    <n v="26"/>
    <n v="46"/>
    <x v="2"/>
    <x v="0"/>
    <x v="0"/>
    <x v="0"/>
  </r>
  <r>
    <n v="2"/>
    <n v="10"/>
    <n v="11"/>
    <n v="12"/>
    <n v="9"/>
    <n v="20"/>
    <n v="22"/>
    <x v="0"/>
    <x v="4"/>
    <x v="1"/>
    <x v="0"/>
  </r>
  <r>
    <n v="75"/>
    <n v="12"/>
    <n v="141"/>
    <n v="43"/>
    <n v="39"/>
    <n v="187"/>
    <n v="28"/>
    <x v="1"/>
    <x v="2"/>
    <x v="1"/>
    <x v="0"/>
  </r>
  <r>
    <n v="520"/>
    <n v="20"/>
    <n v="367"/>
    <n v="39"/>
    <n v="81"/>
    <n v="40"/>
    <n v="57"/>
    <x v="0"/>
    <x v="1"/>
    <x v="0"/>
    <x v="1"/>
  </r>
  <r>
    <n v="5"/>
    <n v="3"/>
    <n v="9"/>
    <n v="6"/>
    <n v="2"/>
    <n v="6"/>
    <n v="37"/>
    <x v="2"/>
    <x v="3"/>
    <x v="1"/>
    <x v="1"/>
  </r>
  <r>
    <n v="87"/>
    <n v="5"/>
    <n v="71"/>
    <n v="7"/>
    <n v="12"/>
    <n v="29"/>
    <n v="39"/>
    <x v="1"/>
    <x v="3"/>
    <x v="1"/>
    <x v="1"/>
  </r>
  <r>
    <n v="462"/>
    <n v="61"/>
    <n v="184"/>
    <n v="10"/>
    <n v="53"/>
    <n v="107"/>
    <n v="36"/>
    <x v="2"/>
    <x v="3"/>
    <x v="0"/>
    <x v="1"/>
  </r>
  <r>
    <n v="2"/>
    <n v="2"/>
    <n v="1"/>
    <n v="3"/>
    <n v="1"/>
    <n v="2"/>
    <n v="34"/>
    <x v="2"/>
    <x v="2"/>
    <x v="1"/>
    <x v="0"/>
  </r>
  <r>
    <n v="979"/>
    <n v="44"/>
    <n v="935"/>
    <n v="29"/>
    <n v="25"/>
    <n v="22"/>
    <n v="30"/>
    <x v="2"/>
    <x v="2"/>
    <x v="0"/>
    <x v="0"/>
  </r>
  <r>
    <n v="704"/>
    <n v="129"/>
    <n v="853"/>
    <n v="120"/>
    <n v="74"/>
    <n v="111"/>
    <n v="22"/>
    <x v="0"/>
    <x v="4"/>
    <x v="0"/>
    <x v="0"/>
  </r>
  <r>
    <n v="861"/>
    <n v="31"/>
    <n v="558"/>
    <n v="62"/>
    <n v="95"/>
    <n v="79"/>
    <n v="52"/>
    <x v="4"/>
    <x v="0"/>
    <x v="0"/>
    <x v="0"/>
  </r>
  <r>
    <n v="172"/>
    <n v="3"/>
    <n v="115"/>
    <n v="16"/>
    <n v="0"/>
    <n v="18"/>
    <n v="32"/>
    <x v="0"/>
    <x v="2"/>
    <x v="1"/>
    <x v="0"/>
  </r>
  <r>
    <n v="5"/>
    <n v="7"/>
    <n v="31"/>
    <n v="15"/>
    <n v="4"/>
    <n v="7"/>
    <n v="35"/>
    <x v="0"/>
    <x v="2"/>
    <x v="1"/>
    <x v="0"/>
  </r>
  <r>
    <n v="194"/>
    <n v="2"/>
    <n v="56"/>
    <n v="0"/>
    <n v="0"/>
    <n v="0"/>
    <n v="57"/>
    <x v="1"/>
    <x v="1"/>
    <x v="1"/>
    <x v="1"/>
  </r>
  <r>
    <n v="9"/>
    <n v="7"/>
    <n v="13"/>
    <n v="3"/>
    <n v="2"/>
    <n v="20"/>
    <n v="48"/>
    <x v="0"/>
    <x v="0"/>
    <x v="0"/>
    <x v="1"/>
  </r>
  <r>
    <n v="505"/>
    <n v="72"/>
    <n v="270"/>
    <n v="36"/>
    <n v="27"/>
    <n v="54"/>
    <n v="52"/>
    <x v="1"/>
    <x v="0"/>
    <x v="1"/>
    <x v="1"/>
  </r>
  <r>
    <n v="533"/>
    <n v="10"/>
    <n v="217"/>
    <n v="198"/>
    <n v="174"/>
    <n v="195"/>
    <n v="62"/>
    <x v="2"/>
    <x v="1"/>
    <x v="0"/>
    <x v="1"/>
  </r>
  <r>
    <n v="48"/>
    <n v="0"/>
    <n v="14"/>
    <n v="0"/>
    <n v="0"/>
    <n v="6"/>
    <n v="50"/>
    <x v="1"/>
    <x v="0"/>
    <x v="1"/>
    <x v="1"/>
  </r>
  <r>
    <n v="6"/>
    <n v="1"/>
    <n v="7"/>
    <n v="23"/>
    <n v="4"/>
    <n v="19"/>
    <n v="53"/>
    <x v="2"/>
    <x v="0"/>
    <x v="0"/>
    <x v="0"/>
  </r>
  <r>
    <n v="18"/>
    <n v="2"/>
    <n v="10"/>
    <n v="0"/>
    <n v="0"/>
    <n v="25"/>
    <n v="58"/>
    <x v="3"/>
    <x v="1"/>
    <x v="1"/>
    <x v="1"/>
  </r>
  <r>
    <n v="482"/>
    <n v="147"/>
    <n v="509"/>
    <n v="104"/>
    <n v="107"/>
    <n v="107"/>
    <n v="48"/>
    <x v="1"/>
    <x v="0"/>
    <x v="0"/>
    <x v="0"/>
  </r>
  <r>
    <n v="204"/>
    <n v="97"/>
    <n v="97"/>
    <n v="21"/>
    <n v="118"/>
    <n v="26"/>
    <n v="55"/>
    <x v="0"/>
    <x v="0"/>
    <x v="0"/>
    <x v="1"/>
  </r>
  <r>
    <n v="1073"/>
    <n v="0"/>
    <n v="250"/>
    <n v="153"/>
    <n v="14"/>
    <n v="14"/>
    <n v="59"/>
    <x v="3"/>
    <x v="1"/>
    <x v="0"/>
    <x v="1"/>
  </r>
  <r>
    <n v="245"/>
    <n v="16"/>
    <n v="223"/>
    <n v="21"/>
    <n v="43"/>
    <n v="16"/>
    <n v="47"/>
    <x v="0"/>
    <x v="0"/>
    <x v="1"/>
    <x v="1"/>
  </r>
  <r>
    <n v="560"/>
    <n v="21"/>
    <n v="442"/>
    <n v="29"/>
    <n v="44"/>
    <n v="29"/>
    <n v="50"/>
    <x v="2"/>
    <x v="0"/>
    <x v="0"/>
    <x v="0"/>
  </r>
  <r>
    <n v="173"/>
    <n v="13"/>
    <n v="131"/>
    <n v="32"/>
    <n v="3"/>
    <n v="6"/>
    <n v="55"/>
    <x v="2"/>
    <x v="0"/>
    <x v="0"/>
    <x v="1"/>
  </r>
  <r>
    <n v="22"/>
    <n v="1"/>
    <n v="11"/>
    <n v="0"/>
    <n v="5"/>
    <n v="3"/>
    <n v="42"/>
    <x v="2"/>
    <x v="3"/>
    <x v="1"/>
    <x v="0"/>
  </r>
  <r>
    <n v="136"/>
    <n v="1"/>
    <n v="12"/>
    <n v="0"/>
    <n v="3"/>
    <n v="32"/>
    <n v="50"/>
    <x v="1"/>
    <x v="0"/>
    <x v="0"/>
    <x v="1"/>
  </r>
  <r>
    <n v="275"/>
    <n v="0"/>
    <n v="86"/>
    <n v="10"/>
    <n v="23"/>
    <n v="66"/>
    <n v="30"/>
    <x v="1"/>
    <x v="2"/>
    <x v="1"/>
    <x v="0"/>
  </r>
  <r>
    <n v="56"/>
    <n v="19"/>
    <n v="29"/>
    <n v="2"/>
    <n v="14"/>
    <n v="25"/>
    <n v="69"/>
    <x v="0"/>
    <x v="5"/>
    <x v="0"/>
    <x v="0"/>
  </r>
  <r>
    <n v="303"/>
    <n v="23"/>
    <n v="751"/>
    <n v="82"/>
    <n v="26"/>
    <n v="191"/>
    <n v="66"/>
    <x v="1"/>
    <x v="5"/>
    <x v="0"/>
    <x v="0"/>
  </r>
  <r>
    <n v="708"/>
    <n v="7"/>
    <n v="62"/>
    <n v="0"/>
    <n v="0"/>
    <n v="15"/>
    <n v="44"/>
    <x v="3"/>
    <x v="3"/>
    <x v="0"/>
    <x v="1"/>
  </r>
  <r>
    <n v="324"/>
    <n v="132"/>
    <n v="693"/>
    <n v="27"/>
    <n v="118"/>
    <n v="88"/>
    <n v="60"/>
    <x v="2"/>
    <x v="1"/>
    <x v="0"/>
    <x v="0"/>
  </r>
  <r>
    <n v="1"/>
    <n v="5"/>
    <n v="3"/>
    <n v="7"/>
    <n v="4"/>
    <n v="8"/>
    <n v="65"/>
    <x v="1"/>
    <x v="1"/>
    <x v="0"/>
    <x v="0"/>
  </r>
  <r>
    <n v="620"/>
    <n v="26"/>
    <n v="195"/>
    <n v="34"/>
    <n v="17"/>
    <n v="141"/>
    <n v="67"/>
    <x v="2"/>
    <x v="5"/>
    <x v="0"/>
    <x v="0"/>
  </r>
  <r>
    <n v="312"/>
    <n v="21"/>
    <n v="206"/>
    <n v="102"/>
    <n v="92"/>
    <n v="149"/>
    <n v="44"/>
    <x v="3"/>
    <x v="3"/>
    <x v="0"/>
    <x v="1"/>
  </r>
  <r>
    <n v="1493"/>
    <n v="86"/>
    <n v="454"/>
    <n v="112"/>
    <n v="43"/>
    <n v="43"/>
    <n v="64"/>
    <x v="2"/>
    <x v="1"/>
    <x v="0"/>
    <x v="0"/>
  </r>
  <r>
    <n v="918"/>
    <n v="21"/>
    <n v="118"/>
    <n v="13"/>
    <n v="10"/>
    <n v="21"/>
    <n v="51"/>
    <x v="1"/>
    <x v="0"/>
    <x v="0"/>
    <x v="1"/>
  </r>
  <r>
    <n v="98"/>
    <n v="0"/>
    <n v="106"/>
    <n v="49"/>
    <n v="10"/>
    <n v="106"/>
    <n v="38"/>
    <x v="2"/>
    <x v="3"/>
    <x v="0"/>
    <x v="1"/>
  </r>
  <r>
    <n v="3"/>
    <n v="4"/>
    <n v="7"/>
    <n v="15"/>
    <n v="8"/>
    <n v="11"/>
    <n v="34"/>
    <x v="0"/>
    <x v="2"/>
    <x v="1"/>
    <x v="0"/>
  </r>
  <r>
    <n v="380"/>
    <n v="0"/>
    <n v="47"/>
    <n v="6"/>
    <n v="0"/>
    <n v="34"/>
    <n v="64"/>
    <x v="4"/>
    <x v="1"/>
    <x v="0"/>
    <x v="1"/>
  </r>
  <r>
    <n v="15"/>
    <n v="0"/>
    <n v="12"/>
    <n v="7"/>
    <n v="3"/>
    <n v="7"/>
    <n v="41"/>
    <x v="4"/>
    <x v="3"/>
    <x v="1"/>
    <x v="1"/>
  </r>
  <r>
    <n v="3"/>
    <n v="9"/>
    <n v="4"/>
    <n v="7"/>
    <n v="8"/>
    <n v="7"/>
    <n v="34"/>
    <x v="0"/>
    <x v="2"/>
    <x v="1"/>
    <x v="1"/>
  </r>
  <r>
    <n v="24"/>
    <n v="2"/>
    <n v="23"/>
    <n v="0"/>
    <n v="8"/>
    <n v="24"/>
    <n v="45"/>
    <x v="2"/>
    <x v="3"/>
    <x v="1"/>
    <x v="1"/>
  </r>
  <r>
    <n v="80"/>
    <n v="1"/>
    <n v="60"/>
    <n v="4"/>
    <n v="6"/>
    <n v="16"/>
    <n v="42"/>
    <x v="0"/>
    <x v="3"/>
    <x v="1"/>
    <x v="0"/>
  </r>
  <r>
    <n v="31"/>
    <n v="0"/>
    <n v="6"/>
    <n v="2"/>
    <n v="1"/>
    <n v="5"/>
    <n v="59"/>
    <x v="2"/>
    <x v="1"/>
    <x v="1"/>
    <x v="1"/>
  </r>
  <r>
    <n v="138"/>
    <n v="120"/>
    <n v="204"/>
    <n v="16"/>
    <n v="126"/>
    <n v="60"/>
    <n v="41"/>
    <x v="2"/>
    <x v="3"/>
    <x v="1"/>
    <x v="0"/>
  </r>
  <r>
    <n v="166"/>
    <n v="75"/>
    <n v="96"/>
    <n v="119"/>
    <n v="107"/>
    <n v="59"/>
    <n v="49"/>
    <x v="2"/>
    <x v="0"/>
    <x v="0"/>
    <x v="1"/>
  </r>
  <r>
    <n v="12"/>
    <n v="3"/>
    <n v="8"/>
    <n v="8"/>
    <n v="0"/>
    <n v="17"/>
    <n v="34"/>
    <x v="3"/>
    <x v="2"/>
    <x v="1"/>
    <x v="0"/>
  </r>
  <r>
    <n v="178"/>
    <n v="3"/>
    <n v="85"/>
    <n v="71"/>
    <n v="66"/>
    <n v="58"/>
    <n v="38"/>
    <x v="1"/>
    <x v="3"/>
    <x v="0"/>
    <x v="1"/>
  </r>
  <r>
    <n v="707"/>
    <n v="20"/>
    <n v="171"/>
    <n v="65"/>
    <n v="60"/>
    <n v="50"/>
    <n v="36"/>
    <x v="2"/>
    <x v="3"/>
    <x v="0"/>
    <x v="1"/>
  </r>
  <r>
    <n v="5"/>
    <n v="1"/>
    <n v="7"/>
    <n v="17"/>
    <n v="14"/>
    <n v="11"/>
    <n v="27"/>
    <x v="2"/>
    <x v="2"/>
    <x v="1"/>
    <x v="0"/>
  </r>
  <r>
    <n v="465"/>
    <n v="71"/>
    <n v="250"/>
    <n v="93"/>
    <n v="35"/>
    <n v="62"/>
    <n v="57"/>
    <x v="2"/>
    <x v="1"/>
    <x v="0"/>
    <x v="1"/>
  </r>
  <r>
    <n v="16"/>
    <n v="1"/>
    <n v="2"/>
    <n v="0"/>
    <n v="0"/>
    <n v="1"/>
    <n v="34"/>
    <x v="0"/>
    <x v="2"/>
    <x v="1"/>
    <x v="0"/>
  </r>
  <r>
    <n v="358"/>
    <n v="108"/>
    <n v="413"/>
    <n v="141"/>
    <n v="97"/>
    <n v="32"/>
    <n v="31"/>
    <x v="1"/>
    <x v="2"/>
    <x v="0"/>
    <x v="0"/>
  </r>
  <r>
    <n v="1"/>
    <n v="9"/>
    <n v="7"/>
    <n v="2"/>
    <n v="14"/>
    <n v="10"/>
    <n v="53"/>
    <x v="2"/>
    <x v="0"/>
    <x v="0"/>
    <x v="0"/>
  </r>
  <r>
    <n v="123"/>
    <n v="1"/>
    <n v="26"/>
    <n v="2"/>
    <n v="0"/>
    <n v="72"/>
    <n v="38"/>
    <x v="2"/>
    <x v="3"/>
    <x v="0"/>
    <x v="1"/>
  </r>
  <r>
    <n v="40"/>
    <n v="3"/>
    <n v="30"/>
    <n v="10"/>
    <n v="7"/>
    <n v="11"/>
    <n v="38"/>
    <x v="3"/>
    <x v="3"/>
    <x v="1"/>
    <x v="0"/>
  </r>
  <r>
    <n v="102"/>
    <n v="9"/>
    <n v="63"/>
    <n v="2"/>
    <n v="9"/>
    <n v="24"/>
    <n v="67"/>
    <x v="2"/>
    <x v="5"/>
    <x v="0"/>
    <x v="0"/>
  </r>
  <r>
    <n v="347"/>
    <n v="44"/>
    <n v="534"/>
    <n v="17"/>
    <n v="0"/>
    <n v="26"/>
    <n v="27"/>
    <x v="0"/>
    <x v="2"/>
    <x v="0"/>
    <x v="0"/>
  </r>
  <r>
    <n v="376"/>
    <n v="53"/>
    <n v="462"/>
    <n v="168"/>
    <n v="53"/>
    <n v="53"/>
    <n v="61"/>
    <x v="1"/>
    <x v="1"/>
    <x v="0"/>
    <x v="0"/>
  </r>
  <r>
    <n v="21"/>
    <n v="0"/>
    <n v="3"/>
    <n v="0"/>
    <n v="0"/>
    <n v="0"/>
    <n v="47"/>
    <x v="2"/>
    <x v="0"/>
    <x v="0"/>
    <x v="1"/>
  </r>
  <r>
    <n v="194"/>
    <n v="2"/>
    <n v="56"/>
    <n v="0"/>
    <n v="0"/>
    <n v="0"/>
    <n v="57"/>
    <x v="1"/>
    <x v="1"/>
    <x v="1"/>
    <x v="1"/>
  </r>
  <r>
    <n v="64"/>
    <n v="4"/>
    <n v="68"/>
    <n v="7"/>
    <n v="5"/>
    <n v="17"/>
    <n v="27"/>
    <x v="0"/>
    <x v="2"/>
    <x v="1"/>
    <x v="0"/>
  </r>
  <r>
    <n v="206"/>
    <n v="0"/>
    <n v="46"/>
    <n v="3"/>
    <n v="2"/>
    <n v="12"/>
    <n v="35"/>
    <x v="2"/>
    <x v="2"/>
    <x v="0"/>
    <x v="0"/>
  </r>
  <r>
    <n v="71"/>
    <n v="0"/>
    <n v="18"/>
    <n v="0"/>
    <n v="0"/>
    <n v="13"/>
    <n v="40"/>
    <x v="1"/>
    <x v="3"/>
    <x v="1"/>
    <x v="0"/>
  </r>
  <r>
    <n v="71"/>
    <n v="22"/>
    <n v="112"/>
    <n v="138"/>
    <n v="89"/>
    <n v="29"/>
    <n v="29"/>
    <x v="2"/>
    <x v="2"/>
    <x v="0"/>
    <x v="0"/>
  </r>
  <r>
    <n v="0"/>
    <n v="4"/>
    <n v="7"/>
    <n v="11"/>
    <n v="10"/>
    <n v="15"/>
    <n v="33"/>
    <x v="0"/>
    <x v="2"/>
    <x v="1"/>
    <x v="0"/>
  </r>
  <r>
    <n v="93"/>
    <n v="1"/>
    <n v="21"/>
    <n v="0"/>
    <n v="4"/>
    <n v="25"/>
    <n v="38"/>
    <x v="0"/>
    <x v="3"/>
    <x v="1"/>
    <x v="1"/>
  </r>
  <r>
    <n v="920"/>
    <n v="138"/>
    <n v="168"/>
    <n v="36"/>
    <n v="46"/>
    <n v="30"/>
    <n v="44"/>
    <x v="2"/>
    <x v="3"/>
    <x v="0"/>
    <x v="0"/>
  </r>
  <r>
    <n v="653"/>
    <n v="17"/>
    <n v="170"/>
    <n v="34"/>
    <n v="26"/>
    <n v="17"/>
    <n v="54"/>
    <x v="1"/>
    <x v="0"/>
    <x v="0"/>
    <x v="1"/>
  </r>
  <r>
    <n v="199"/>
    <n v="33"/>
    <n v="60"/>
    <n v="8"/>
    <n v="3"/>
    <n v="15"/>
    <n v="42"/>
    <x v="1"/>
    <x v="3"/>
    <x v="1"/>
    <x v="1"/>
  </r>
  <r>
    <n v="153"/>
    <n v="4"/>
    <n v="56"/>
    <n v="0"/>
    <n v="9"/>
    <n v="31"/>
    <n v="45"/>
    <x v="0"/>
    <x v="3"/>
    <x v="1"/>
    <x v="1"/>
  </r>
  <r>
    <n v="376"/>
    <n v="0"/>
    <n v="38"/>
    <n v="11"/>
    <n v="8"/>
    <n v="69"/>
    <n v="39"/>
    <x v="2"/>
    <x v="3"/>
    <x v="0"/>
    <x v="1"/>
  </r>
  <r>
    <n v="46"/>
    <n v="0"/>
    <n v="30"/>
    <n v="12"/>
    <n v="1"/>
    <n v="30"/>
    <n v="30"/>
    <x v="1"/>
    <x v="2"/>
    <x v="1"/>
    <x v="0"/>
  </r>
  <r>
    <n v="600"/>
    <n v="21"/>
    <n v="128"/>
    <n v="223"/>
    <n v="150"/>
    <n v="128"/>
    <n v="33"/>
    <x v="1"/>
    <x v="2"/>
    <x v="1"/>
    <x v="1"/>
  </r>
  <r>
    <n v="425"/>
    <n v="115"/>
    <n v="292"/>
    <n v="23"/>
    <n v="35"/>
    <n v="79"/>
    <n v="34"/>
    <x v="1"/>
    <x v="2"/>
    <x v="0"/>
    <x v="1"/>
  </r>
  <r>
    <n v="18"/>
    <n v="6"/>
    <n v="15"/>
    <n v="12"/>
    <n v="8"/>
    <n v="17"/>
    <n v="63"/>
    <x v="1"/>
    <x v="1"/>
    <x v="1"/>
    <x v="1"/>
  </r>
  <r>
    <n v="52"/>
    <n v="0"/>
    <n v="9"/>
    <n v="0"/>
    <n v="0"/>
    <n v="1"/>
    <n v="51"/>
    <x v="0"/>
    <x v="0"/>
    <x v="1"/>
    <x v="1"/>
  </r>
  <r>
    <n v="734"/>
    <n v="22"/>
    <n v="350"/>
    <n v="151"/>
    <n v="25"/>
    <n v="100"/>
    <n v="51"/>
    <x v="1"/>
    <x v="0"/>
    <x v="0"/>
    <x v="0"/>
  </r>
  <r>
    <n v="34"/>
    <n v="6"/>
    <n v="21"/>
    <n v="11"/>
    <n v="4"/>
    <n v="8"/>
    <n v="38"/>
    <x v="0"/>
    <x v="3"/>
    <x v="1"/>
    <x v="0"/>
  </r>
  <r>
    <n v="135"/>
    <n v="1"/>
    <n v="41"/>
    <n v="10"/>
    <n v="1"/>
    <n v="67"/>
    <n v="61"/>
    <x v="1"/>
    <x v="1"/>
    <x v="1"/>
    <x v="1"/>
  </r>
  <r>
    <n v="11"/>
    <n v="0"/>
    <n v="10"/>
    <n v="0"/>
    <n v="2"/>
    <n v="20"/>
    <n v="53"/>
    <x v="2"/>
    <x v="0"/>
    <x v="1"/>
    <x v="1"/>
  </r>
  <r>
    <n v="163"/>
    <n v="48"/>
    <n v="90"/>
    <n v="0"/>
    <n v="45"/>
    <n v="52"/>
    <n v="58"/>
    <x v="0"/>
    <x v="1"/>
    <x v="0"/>
    <x v="1"/>
  </r>
  <r>
    <n v="29"/>
    <n v="3"/>
    <n v="30"/>
    <n v="3"/>
    <n v="2"/>
    <n v="9"/>
    <n v="37"/>
    <x v="0"/>
    <x v="3"/>
    <x v="1"/>
    <x v="0"/>
  </r>
  <r>
    <n v="734"/>
    <n v="26"/>
    <n v="70"/>
    <n v="11"/>
    <n v="44"/>
    <n v="17"/>
    <n v="50"/>
    <x v="1"/>
    <x v="0"/>
    <x v="0"/>
    <x v="1"/>
  </r>
  <r>
    <n v="340"/>
    <n v="21"/>
    <n v="134"/>
    <n v="258"/>
    <n v="14"/>
    <n v="56"/>
    <n v="33"/>
    <x v="1"/>
    <x v="2"/>
    <x v="1"/>
    <x v="0"/>
  </r>
  <r>
    <n v="453"/>
    <n v="38"/>
    <n v="279"/>
    <n v="188"/>
    <n v="38"/>
    <n v="183"/>
    <n v="38"/>
    <x v="1"/>
    <x v="3"/>
    <x v="0"/>
    <x v="1"/>
  </r>
  <r>
    <n v="1073"/>
    <n v="0"/>
    <n v="629"/>
    <n v="145"/>
    <n v="37"/>
    <n v="37"/>
    <n v="38"/>
    <x v="1"/>
    <x v="3"/>
    <x v="0"/>
    <x v="1"/>
  </r>
  <r>
    <n v="135"/>
    <n v="0"/>
    <n v="10"/>
    <n v="0"/>
    <n v="4"/>
    <n v="36"/>
    <n v="62"/>
    <x v="1"/>
    <x v="1"/>
    <x v="1"/>
    <x v="1"/>
  </r>
  <r>
    <n v="231"/>
    <n v="7"/>
    <n v="137"/>
    <n v="4"/>
    <n v="15"/>
    <n v="39"/>
    <n v="47"/>
    <x v="0"/>
    <x v="0"/>
    <x v="1"/>
    <x v="1"/>
  </r>
  <r>
    <n v="18"/>
    <n v="0"/>
    <n v="5"/>
    <n v="0"/>
    <n v="0"/>
    <n v="11"/>
    <n v="63"/>
    <x v="2"/>
    <x v="1"/>
    <x v="1"/>
    <x v="1"/>
  </r>
  <r>
    <n v="620"/>
    <n v="16"/>
    <n v="165"/>
    <n v="0"/>
    <n v="24"/>
    <n v="82"/>
    <n v="55"/>
    <x v="1"/>
    <x v="0"/>
    <x v="0"/>
    <x v="1"/>
  </r>
  <r>
    <n v="81"/>
    <n v="4"/>
    <n v="33"/>
    <n v="5"/>
    <n v="2"/>
    <n v="291"/>
    <n v="47"/>
    <x v="0"/>
    <x v="0"/>
    <x v="0"/>
    <x v="1"/>
  </r>
  <r>
    <n v="12"/>
    <n v="4"/>
    <n v="2"/>
    <n v="10"/>
    <n v="6"/>
    <n v="10"/>
    <n v="49"/>
    <x v="0"/>
    <x v="0"/>
    <x v="1"/>
    <x v="1"/>
  </r>
  <r>
    <n v="292"/>
    <n v="51"/>
    <n v="981"/>
    <n v="224"/>
    <n v="23"/>
    <n v="17"/>
    <n v="58"/>
    <x v="2"/>
    <x v="1"/>
    <x v="0"/>
    <x v="0"/>
  </r>
  <r>
    <n v="965"/>
    <n v="34"/>
    <n v="586"/>
    <n v="89"/>
    <n v="86"/>
    <n v="37"/>
    <n v="38"/>
    <x v="0"/>
    <x v="3"/>
    <x v="0"/>
    <x v="0"/>
  </r>
  <r>
    <n v="27"/>
    <n v="2"/>
    <n v="10"/>
    <n v="0"/>
    <n v="0"/>
    <n v="1"/>
    <n v="46"/>
    <x v="1"/>
    <x v="0"/>
    <x v="1"/>
    <x v="1"/>
  </r>
  <r>
    <n v="777"/>
    <n v="30"/>
    <n v="163"/>
    <n v="0"/>
    <n v="51"/>
    <n v="122"/>
    <n v="49"/>
    <x v="0"/>
    <x v="0"/>
    <x v="0"/>
    <x v="1"/>
  </r>
  <r>
    <n v="572"/>
    <n v="8"/>
    <n v="232"/>
    <n v="23"/>
    <n v="62"/>
    <n v="17"/>
    <n v="45"/>
    <x v="2"/>
    <x v="3"/>
    <x v="0"/>
    <x v="0"/>
  </r>
  <r>
    <n v="438"/>
    <n v="169"/>
    <n v="565"/>
    <n v="91"/>
    <n v="169"/>
    <n v="70"/>
    <n v="21"/>
    <x v="1"/>
    <x v="4"/>
    <x v="0"/>
    <x v="0"/>
  </r>
  <r>
    <n v="531"/>
    <n v="69"/>
    <n v="300"/>
    <n v="150"/>
    <n v="138"/>
    <n v="150"/>
    <n v="59"/>
    <x v="3"/>
    <x v="1"/>
    <x v="0"/>
    <x v="1"/>
  </r>
  <r>
    <n v="17"/>
    <n v="0"/>
    <n v="9"/>
    <n v="0"/>
    <n v="0"/>
    <n v="1"/>
    <n v="30"/>
    <x v="1"/>
    <x v="2"/>
    <x v="1"/>
    <x v="0"/>
  </r>
  <r>
    <n v="402"/>
    <n v="35"/>
    <n v="106"/>
    <n v="101"/>
    <n v="77"/>
    <n v="42"/>
    <n v="31"/>
    <x v="1"/>
    <x v="2"/>
    <x v="0"/>
    <x v="1"/>
  </r>
  <r>
    <n v="503"/>
    <n v="27"/>
    <n v="419"/>
    <n v="90"/>
    <n v="139"/>
    <n v="153"/>
    <n v="62"/>
    <x v="0"/>
    <x v="1"/>
    <x v="0"/>
    <x v="0"/>
  </r>
  <r>
    <n v="369"/>
    <n v="9"/>
    <n v="87"/>
    <n v="12"/>
    <n v="14"/>
    <n v="34"/>
    <n v="57"/>
    <x v="2"/>
    <x v="1"/>
    <x v="0"/>
    <x v="1"/>
  </r>
  <r>
    <n v="5"/>
    <n v="0"/>
    <n v="3"/>
    <n v="0"/>
    <n v="0"/>
    <n v="1"/>
    <n v="53"/>
    <x v="1"/>
    <x v="0"/>
    <x v="1"/>
    <x v="1"/>
  </r>
  <r>
    <n v="362"/>
    <n v="17"/>
    <n v="398"/>
    <n v="80"/>
    <n v="35"/>
    <n v="61"/>
    <n v="52"/>
    <x v="1"/>
    <x v="0"/>
    <x v="0"/>
    <x v="1"/>
  </r>
  <r>
    <n v="56"/>
    <n v="0"/>
    <n v="9"/>
    <n v="0"/>
    <n v="0"/>
    <n v="3"/>
    <n v="42"/>
    <x v="3"/>
    <x v="3"/>
    <x v="1"/>
    <x v="1"/>
  </r>
  <r>
    <n v="79"/>
    <n v="1"/>
    <n v="31"/>
    <n v="4"/>
    <n v="4"/>
    <n v="12"/>
    <n v="42"/>
    <x v="0"/>
    <x v="3"/>
    <x v="1"/>
    <x v="1"/>
  </r>
  <r>
    <n v="387"/>
    <n v="84"/>
    <n v="141"/>
    <n v="73"/>
    <n v="35"/>
    <n v="162"/>
    <n v="45"/>
    <x v="2"/>
    <x v="3"/>
    <x v="0"/>
    <x v="1"/>
  </r>
  <r>
    <n v="367"/>
    <n v="17"/>
    <n v="241"/>
    <n v="104"/>
    <n v="188"/>
    <n v="232"/>
    <n v="34"/>
    <x v="1"/>
    <x v="2"/>
    <x v="0"/>
    <x v="0"/>
  </r>
  <r>
    <n v="15"/>
    <n v="0"/>
    <n v="11"/>
    <n v="0"/>
    <n v="2"/>
    <n v="9"/>
    <n v="44"/>
    <x v="2"/>
    <x v="3"/>
    <x v="1"/>
    <x v="0"/>
  </r>
  <r>
    <n v="267"/>
    <n v="6"/>
    <n v="54"/>
    <n v="8"/>
    <n v="3"/>
    <n v="50"/>
    <n v="48"/>
    <x v="4"/>
    <x v="0"/>
    <x v="0"/>
    <x v="1"/>
  </r>
  <r>
    <n v="298"/>
    <n v="27"/>
    <n v="697"/>
    <n v="216"/>
    <n v="24"/>
    <n v="166"/>
    <n v="27"/>
    <x v="1"/>
    <x v="2"/>
    <x v="0"/>
    <x v="0"/>
  </r>
  <r>
    <n v="674"/>
    <n v="92"/>
    <n v="736"/>
    <n v="39"/>
    <n v="0"/>
    <n v="92"/>
    <n v="55"/>
    <x v="2"/>
    <x v="0"/>
    <x v="0"/>
    <x v="0"/>
  </r>
  <r>
    <n v="16"/>
    <n v="14"/>
    <n v="36"/>
    <n v="37"/>
    <n v="22"/>
    <n v="48"/>
    <n v="38"/>
    <x v="1"/>
    <x v="3"/>
    <x v="1"/>
    <x v="0"/>
  </r>
  <r>
    <n v="37"/>
    <n v="4"/>
    <n v="24"/>
    <n v="16"/>
    <n v="9"/>
    <n v="9"/>
    <n v="26"/>
    <x v="0"/>
    <x v="2"/>
    <x v="1"/>
    <x v="0"/>
  </r>
  <r>
    <n v="159"/>
    <n v="0"/>
    <n v="22"/>
    <n v="2"/>
    <n v="1"/>
    <n v="31"/>
    <n v="54"/>
    <x v="1"/>
    <x v="0"/>
    <x v="0"/>
    <x v="1"/>
  </r>
  <r>
    <n v="686"/>
    <n v="17"/>
    <n v="142"/>
    <n v="23"/>
    <n v="26"/>
    <n v="35"/>
    <n v="51"/>
    <x v="2"/>
    <x v="0"/>
    <x v="0"/>
    <x v="1"/>
  </r>
  <r>
    <n v="97"/>
    <n v="3"/>
    <n v="66"/>
    <n v="12"/>
    <n v="7"/>
    <n v="34"/>
    <n v="40"/>
    <x v="1"/>
    <x v="3"/>
    <x v="1"/>
    <x v="0"/>
  </r>
  <r>
    <n v="63"/>
    <n v="6"/>
    <n v="57"/>
    <n v="13"/>
    <n v="13"/>
    <n v="22"/>
    <n v="36"/>
    <x v="2"/>
    <x v="3"/>
    <x v="1"/>
    <x v="1"/>
  </r>
  <r>
    <n v="56"/>
    <n v="5"/>
    <n v="24"/>
    <n v="4"/>
    <n v="0"/>
    <n v="3"/>
    <n v="34"/>
    <x v="1"/>
    <x v="2"/>
    <x v="1"/>
    <x v="1"/>
  </r>
  <r>
    <n v="209"/>
    <n v="19"/>
    <n v="456"/>
    <n v="160"/>
    <n v="142"/>
    <n v="66"/>
    <n v="43"/>
    <x v="2"/>
    <x v="3"/>
    <x v="0"/>
    <x v="0"/>
  </r>
  <r>
    <n v="198"/>
    <n v="2"/>
    <n v="43"/>
    <n v="0"/>
    <n v="12"/>
    <n v="20"/>
    <n v="56"/>
    <x v="2"/>
    <x v="1"/>
    <x v="0"/>
    <x v="1"/>
  </r>
  <r>
    <n v="313"/>
    <n v="15"/>
    <n v="47"/>
    <n v="20"/>
    <n v="0"/>
    <n v="192"/>
    <n v="57"/>
    <x v="2"/>
    <x v="1"/>
    <x v="0"/>
    <x v="1"/>
  </r>
  <r>
    <n v="941"/>
    <n v="14"/>
    <n v="397"/>
    <n v="76"/>
    <n v="58"/>
    <n v="176"/>
    <n v="58"/>
    <x v="3"/>
    <x v="1"/>
    <x v="0"/>
    <x v="1"/>
  </r>
  <r>
    <n v="86"/>
    <n v="4"/>
    <n v="56"/>
    <n v="2"/>
    <n v="4"/>
    <n v="7"/>
    <n v="31"/>
    <x v="1"/>
    <x v="2"/>
    <x v="1"/>
    <x v="0"/>
  </r>
  <r>
    <n v="167"/>
    <n v="48"/>
    <n v="602"/>
    <n v="63"/>
    <n v="72"/>
    <n v="72"/>
    <n v="60"/>
    <x v="4"/>
    <x v="1"/>
    <x v="0"/>
    <x v="0"/>
  </r>
  <r>
    <n v="8"/>
    <n v="3"/>
    <n v="19"/>
    <n v="0"/>
    <n v="2"/>
    <n v="3"/>
    <n v="46"/>
    <x v="3"/>
    <x v="0"/>
    <x v="1"/>
    <x v="0"/>
  </r>
  <r>
    <n v="389"/>
    <n v="66"/>
    <n v="408"/>
    <n v="37"/>
    <n v="57"/>
    <n v="85"/>
    <n v="56"/>
    <x v="1"/>
    <x v="1"/>
    <x v="0"/>
    <x v="0"/>
  </r>
  <r>
    <n v="239"/>
    <n v="7"/>
    <n v="119"/>
    <n v="4"/>
    <n v="15"/>
    <n v="11"/>
    <n v="48"/>
    <x v="1"/>
    <x v="0"/>
    <x v="1"/>
    <x v="1"/>
  </r>
  <r>
    <n v="179"/>
    <n v="21"/>
    <n v="273"/>
    <n v="0"/>
    <n v="21"/>
    <n v="63"/>
    <n v="37"/>
    <x v="2"/>
    <x v="3"/>
    <x v="0"/>
    <x v="0"/>
  </r>
  <r>
    <n v="5"/>
    <n v="0"/>
    <n v="1"/>
    <n v="1"/>
    <n v="1"/>
    <n v="1"/>
    <n v="51"/>
    <x v="2"/>
    <x v="0"/>
    <x v="1"/>
    <x v="1"/>
  </r>
  <r>
    <n v="2"/>
    <n v="6"/>
    <n v="28"/>
    <n v="13"/>
    <n v="4"/>
    <n v="16"/>
    <n v="23"/>
    <x v="2"/>
    <x v="4"/>
    <x v="0"/>
    <x v="0"/>
  </r>
  <r>
    <n v="383"/>
    <n v="0"/>
    <n v="53"/>
    <n v="6"/>
    <n v="4"/>
    <n v="40"/>
    <n v="48"/>
    <x v="2"/>
    <x v="0"/>
    <x v="0"/>
    <x v="1"/>
  </r>
  <r>
    <n v="2"/>
    <n v="8"/>
    <n v="8"/>
    <n v="6"/>
    <n v="1"/>
    <n v="9"/>
    <n v="26"/>
    <x v="0"/>
    <x v="2"/>
    <x v="1"/>
    <x v="0"/>
  </r>
  <r>
    <n v="536"/>
    <n v="27"/>
    <n v="590"/>
    <n v="38"/>
    <n v="107"/>
    <n v="67"/>
    <n v="17"/>
    <x v="0"/>
    <x v="4"/>
    <x v="0"/>
    <x v="0"/>
  </r>
  <r>
    <n v="2"/>
    <n v="1"/>
    <n v="4"/>
    <n v="3"/>
    <n v="1"/>
    <n v="2"/>
    <n v="38"/>
    <x v="1"/>
    <x v="3"/>
    <x v="1"/>
    <x v="0"/>
  </r>
  <r>
    <n v="322"/>
    <n v="53"/>
    <n v="899"/>
    <n v="34"/>
    <n v="40"/>
    <n v="53"/>
    <n v="34"/>
    <x v="2"/>
    <x v="2"/>
    <x v="0"/>
    <x v="0"/>
  </r>
  <r>
    <n v="539"/>
    <n v="169"/>
    <n v="816"/>
    <n v="20"/>
    <n v="0"/>
    <n v="30"/>
    <n v="52"/>
    <x v="1"/>
    <x v="0"/>
    <x v="0"/>
    <x v="0"/>
  </r>
  <r>
    <n v="712"/>
    <n v="50"/>
    <n v="420"/>
    <n v="65"/>
    <n v="38"/>
    <n v="38"/>
    <n v="29"/>
    <x v="0"/>
    <x v="2"/>
    <x v="0"/>
    <x v="0"/>
  </r>
  <r>
    <n v="1121"/>
    <n v="0"/>
    <n v="72"/>
    <n v="0"/>
    <n v="12"/>
    <n v="12"/>
    <n v="42"/>
    <x v="3"/>
    <x v="3"/>
    <x v="0"/>
    <x v="1"/>
  </r>
  <r>
    <n v="68"/>
    <n v="1"/>
    <n v="13"/>
    <n v="3"/>
    <n v="5"/>
    <n v="13"/>
    <n v="61"/>
    <x v="0"/>
    <x v="1"/>
    <x v="1"/>
    <x v="1"/>
  </r>
  <r>
    <n v="36"/>
    <n v="4"/>
    <n v="18"/>
    <n v="6"/>
    <n v="2"/>
    <n v="18"/>
    <n v="37"/>
    <x v="1"/>
    <x v="3"/>
    <x v="0"/>
    <x v="0"/>
  </r>
  <r>
    <n v="707"/>
    <n v="44"/>
    <n v="603"/>
    <n v="95"/>
    <n v="58"/>
    <n v="29"/>
    <n v="41"/>
    <x v="2"/>
    <x v="3"/>
    <x v="0"/>
    <x v="0"/>
  </r>
  <r>
    <n v="174"/>
    <n v="77"/>
    <n v="203"/>
    <n v="6"/>
    <n v="24"/>
    <n v="97"/>
    <n v="27"/>
    <x v="1"/>
    <x v="2"/>
    <x v="1"/>
    <x v="0"/>
  </r>
  <r>
    <n v="666"/>
    <n v="35"/>
    <n v="124"/>
    <n v="69"/>
    <n v="8"/>
    <n v="26"/>
    <n v="46"/>
    <x v="2"/>
    <x v="0"/>
    <x v="0"/>
    <x v="1"/>
  </r>
  <r>
    <n v="0"/>
    <n v="0"/>
    <n v="0"/>
    <n v="6"/>
    <n v="2"/>
    <n v="6"/>
    <n v="38"/>
    <x v="3"/>
    <x v="3"/>
    <x v="0"/>
    <x v="0"/>
  </r>
  <r>
    <n v="162"/>
    <n v="50"/>
    <n v="100"/>
    <n v="55"/>
    <n v="30"/>
    <n v="27"/>
    <n v="34"/>
    <x v="0"/>
    <x v="2"/>
    <x v="0"/>
    <x v="1"/>
  </r>
  <r>
    <n v="407"/>
    <n v="70"/>
    <n v="239"/>
    <n v="103"/>
    <n v="88"/>
    <n v="53"/>
    <n v="42"/>
    <x v="2"/>
    <x v="3"/>
    <x v="1"/>
    <x v="0"/>
  </r>
  <r>
    <n v="823"/>
    <n v="25"/>
    <n v="459"/>
    <n v="124"/>
    <n v="29"/>
    <n v="95"/>
    <n v="30"/>
    <x v="2"/>
    <x v="2"/>
    <x v="0"/>
    <x v="0"/>
  </r>
  <r>
    <n v="488"/>
    <n v="23"/>
    <n v="71"/>
    <n v="15"/>
    <n v="0"/>
    <n v="59"/>
    <n v="39"/>
    <x v="4"/>
    <x v="3"/>
    <x v="1"/>
    <x v="1"/>
  </r>
  <r>
    <n v="28"/>
    <n v="0"/>
    <n v="13"/>
    <n v="4"/>
    <n v="2"/>
    <n v="8"/>
    <n v="45"/>
    <x v="1"/>
    <x v="3"/>
    <x v="1"/>
    <x v="1"/>
  </r>
  <r>
    <n v="3"/>
    <n v="2"/>
    <n v="10"/>
    <n v="3"/>
    <n v="0"/>
    <n v="2"/>
    <n v="30"/>
    <x v="0"/>
    <x v="2"/>
    <x v="1"/>
    <x v="0"/>
  </r>
  <r>
    <n v="284"/>
    <n v="0"/>
    <n v="52"/>
    <n v="8"/>
    <n v="3"/>
    <n v="20"/>
    <n v="41"/>
    <x v="1"/>
    <x v="3"/>
    <x v="1"/>
    <x v="0"/>
  </r>
  <r>
    <n v="938"/>
    <n v="142"/>
    <n v="754"/>
    <n v="159"/>
    <n v="81"/>
    <n v="183"/>
    <n v="37"/>
    <x v="1"/>
    <x v="3"/>
    <x v="0"/>
    <x v="0"/>
  </r>
  <r>
    <n v="13"/>
    <n v="2"/>
    <n v="15"/>
    <n v="2"/>
    <n v="2"/>
    <n v="8"/>
    <n v="47"/>
    <x v="3"/>
    <x v="0"/>
    <x v="1"/>
    <x v="0"/>
  </r>
  <r>
    <n v="412"/>
    <n v="172"/>
    <n v="153"/>
    <n v="150"/>
    <n v="105"/>
    <n v="57"/>
    <n v="49"/>
    <x v="3"/>
    <x v="0"/>
    <x v="0"/>
    <x v="1"/>
  </r>
  <r>
    <n v="31"/>
    <n v="1"/>
    <n v="8"/>
    <n v="0"/>
    <n v="0"/>
    <n v="8"/>
    <n v="42"/>
    <x v="0"/>
    <x v="3"/>
    <x v="1"/>
    <x v="1"/>
  </r>
  <r>
    <n v="502"/>
    <n v="19"/>
    <n v="132"/>
    <n v="0"/>
    <n v="6"/>
    <n v="26"/>
    <n v="65"/>
    <x v="0"/>
    <x v="1"/>
    <x v="0"/>
    <x v="1"/>
  </r>
  <r>
    <n v="18"/>
    <n v="10"/>
    <n v="3"/>
    <n v="3"/>
    <n v="5"/>
    <n v="0"/>
    <n v="62"/>
    <x v="3"/>
    <x v="1"/>
    <x v="0"/>
    <x v="1"/>
  </r>
  <r>
    <n v="1"/>
    <n v="8"/>
    <n v="6"/>
    <n v="4"/>
    <n v="8"/>
    <n v="16"/>
    <n v="27"/>
    <x v="0"/>
    <x v="2"/>
    <x v="0"/>
    <x v="0"/>
  </r>
  <r>
    <n v="100"/>
    <n v="71"/>
    <n v="243"/>
    <n v="108"/>
    <n v="94"/>
    <n v="219"/>
    <n v="53"/>
    <x v="4"/>
    <x v="0"/>
    <x v="0"/>
    <x v="0"/>
  </r>
  <r>
    <n v="407"/>
    <n v="114"/>
    <n v="445"/>
    <n v="181"/>
    <n v="165"/>
    <n v="203"/>
    <n v="56"/>
    <x v="2"/>
    <x v="1"/>
    <x v="0"/>
    <x v="0"/>
  </r>
  <r>
    <n v="664"/>
    <n v="9"/>
    <n v="240"/>
    <n v="50"/>
    <n v="19"/>
    <n v="57"/>
    <n v="62"/>
    <x v="1"/>
    <x v="1"/>
    <x v="0"/>
    <x v="1"/>
  </r>
  <r>
    <n v="1045"/>
    <n v="61"/>
    <n v="338"/>
    <n v="60"/>
    <n v="46"/>
    <n v="46"/>
    <n v="38"/>
    <x v="3"/>
    <x v="3"/>
    <x v="1"/>
    <x v="0"/>
  </r>
  <r>
    <n v="1218"/>
    <n v="107"/>
    <n v="304"/>
    <n v="23"/>
    <n v="143"/>
    <n v="33"/>
    <n v="28"/>
    <x v="2"/>
    <x v="2"/>
    <x v="0"/>
    <x v="0"/>
  </r>
  <r>
    <n v="15"/>
    <n v="0"/>
    <n v="6"/>
    <n v="0"/>
    <n v="1"/>
    <n v="12"/>
    <n v="45"/>
    <x v="2"/>
    <x v="3"/>
    <x v="1"/>
    <x v="0"/>
  </r>
  <r>
    <n v="128"/>
    <n v="0"/>
    <n v="16"/>
    <n v="0"/>
    <n v="1"/>
    <n v="4"/>
    <n v="46"/>
    <x v="3"/>
    <x v="0"/>
    <x v="0"/>
    <x v="1"/>
  </r>
  <r>
    <n v="581"/>
    <n v="49"/>
    <n v="157"/>
    <n v="43"/>
    <n v="8"/>
    <n v="108"/>
    <n v="44"/>
    <x v="0"/>
    <x v="3"/>
    <x v="0"/>
    <x v="1"/>
  </r>
  <r>
    <n v="6"/>
    <n v="3"/>
    <n v="12"/>
    <n v="6"/>
    <n v="1"/>
    <n v="0"/>
    <n v="29"/>
    <x v="0"/>
    <x v="2"/>
    <x v="0"/>
    <x v="0"/>
  </r>
  <r>
    <n v="185"/>
    <n v="8"/>
    <n v="133"/>
    <n v="56"/>
    <n v="56"/>
    <n v="12"/>
    <n v="28"/>
    <x v="0"/>
    <x v="2"/>
    <x v="1"/>
    <x v="0"/>
  </r>
  <r>
    <n v="22"/>
    <n v="1"/>
    <n v="9"/>
    <n v="0"/>
    <n v="0"/>
    <n v="14"/>
    <n v="57"/>
    <x v="2"/>
    <x v="1"/>
    <x v="1"/>
    <x v="1"/>
  </r>
  <r>
    <n v="584"/>
    <n v="100"/>
    <n v="835"/>
    <n v="65"/>
    <n v="83"/>
    <n v="35"/>
    <n v="42"/>
    <x v="3"/>
    <x v="3"/>
    <x v="0"/>
    <x v="0"/>
  </r>
  <r>
    <n v="355"/>
    <n v="30"/>
    <n v="177"/>
    <n v="90"/>
    <n v="138"/>
    <n v="30"/>
    <n v="38"/>
    <x v="1"/>
    <x v="3"/>
    <x v="1"/>
    <x v="1"/>
  </r>
  <r>
    <n v="175"/>
    <n v="10"/>
    <n v="110"/>
    <n v="54"/>
    <n v="6"/>
    <n v="27"/>
    <n v="31"/>
    <x v="2"/>
    <x v="2"/>
    <x v="1"/>
    <x v="0"/>
  </r>
  <r>
    <n v="864"/>
    <n v="134"/>
    <n v="768"/>
    <n v="150"/>
    <n v="38"/>
    <n v="172"/>
    <n v="24"/>
    <x v="2"/>
    <x v="4"/>
    <x v="0"/>
    <x v="0"/>
  </r>
  <r>
    <n v="957"/>
    <n v="153"/>
    <n v="612"/>
    <n v="99"/>
    <n v="95"/>
    <n v="153"/>
    <n v="25"/>
    <x v="1"/>
    <x v="4"/>
    <x v="0"/>
    <x v="0"/>
  </r>
  <r>
    <n v="25"/>
    <n v="6"/>
    <n v="16"/>
    <n v="20"/>
    <n v="0"/>
    <n v="5"/>
    <n v="28"/>
    <x v="2"/>
    <x v="2"/>
    <x v="1"/>
    <x v="0"/>
  </r>
  <r>
    <n v="641"/>
    <n v="7"/>
    <n v="56"/>
    <n v="0"/>
    <n v="0"/>
    <n v="28"/>
    <n v="46"/>
    <x v="3"/>
    <x v="0"/>
    <x v="0"/>
    <x v="1"/>
  </r>
  <r>
    <n v="273"/>
    <n v="86"/>
    <n v="208"/>
    <n v="177"/>
    <n v="14"/>
    <n v="43"/>
    <n v="40"/>
    <x v="0"/>
    <x v="3"/>
    <x v="0"/>
    <x v="0"/>
  </r>
  <r>
    <n v="122"/>
    <n v="21"/>
    <n v="43"/>
    <n v="25"/>
    <n v="10"/>
    <n v="15"/>
    <n v="64"/>
    <x v="3"/>
    <x v="1"/>
    <x v="0"/>
    <x v="1"/>
  </r>
  <r>
    <n v="1"/>
    <n v="4"/>
    <n v="10"/>
    <n v="29"/>
    <n v="0"/>
    <n v="36"/>
    <n v="34"/>
    <x v="1"/>
    <x v="2"/>
    <x v="1"/>
    <x v="0"/>
  </r>
  <r>
    <n v="1020"/>
    <n v="31"/>
    <n v="430"/>
    <n v="62"/>
    <n v="63"/>
    <n v="79"/>
    <n v="60"/>
    <x v="0"/>
    <x v="1"/>
    <x v="0"/>
    <x v="0"/>
  </r>
  <r>
    <n v="6"/>
    <n v="2"/>
    <n v="3"/>
    <n v="1"/>
    <n v="262"/>
    <n v="3"/>
    <n v="69"/>
    <x v="0"/>
    <x v="5"/>
    <x v="0"/>
    <x v="0"/>
  </r>
  <r>
    <n v="378"/>
    <n v="14"/>
    <n v="68"/>
    <n v="19"/>
    <n v="14"/>
    <n v="14"/>
    <n v="63"/>
    <x v="1"/>
    <x v="1"/>
    <x v="0"/>
    <x v="1"/>
  </r>
  <r>
    <n v="42"/>
    <n v="1"/>
    <n v="18"/>
    <n v="3"/>
    <n v="0"/>
    <n v="4"/>
    <n v="49"/>
    <x v="2"/>
    <x v="0"/>
    <x v="1"/>
    <x v="1"/>
  </r>
  <r>
    <n v="15"/>
    <n v="5"/>
    <n v="14"/>
    <n v="0"/>
    <n v="4"/>
    <n v="11"/>
    <n v="31"/>
    <x v="0"/>
    <x v="2"/>
    <x v="0"/>
    <x v="0"/>
  </r>
  <r>
    <n v="272"/>
    <n v="7"/>
    <n v="80"/>
    <n v="20"/>
    <n v="7"/>
    <n v="11"/>
    <n v="27"/>
    <x v="2"/>
    <x v="2"/>
    <x v="0"/>
    <x v="0"/>
  </r>
  <r>
    <n v="9"/>
    <n v="1"/>
    <n v="24"/>
    <n v="2"/>
    <n v="1"/>
    <n v="2"/>
    <n v="42"/>
    <x v="3"/>
    <x v="3"/>
    <x v="1"/>
    <x v="0"/>
  </r>
  <r>
    <n v="279"/>
    <n v="0"/>
    <n v="18"/>
    <n v="0"/>
    <n v="0"/>
    <n v="9"/>
    <n v="46"/>
    <x v="2"/>
    <x v="0"/>
    <x v="0"/>
    <x v="1"/>
  </r>
  <r>
    <n v="398"/>
    <n v="61"/>
    <n v="265"/>
    <n v="138"/>
    <n v="61"/>
    <n v="53"/>
    <n v="59"/>
    <x v="2"/>
    <x v="1"/>
    <x v="0"/>
    <x v="0"/>
  </r>
  <r>
    <n v="637"/>
    <n v="47"/>
    <n v="237"/>
    <n v="12"/>
    <n v="19"/>
    <n v="76"/>
    <n v="42"/>
    <x v="2"/>
    <x v="3"/>
    <x v="0"/>
    <x v="1"/>
  </r>
  <r>
    <n v="45"/>
    <n v="0"/>
    <n v="16"/>
    <n v="2"/>
    <n v="1"/>
    <n v="6"/>
    <n v="28"/>
    <x v="1"/>
    <x v="2"/>
    <x v="1"/>
    <x v="0"/>
  </r>
  <r>
    <n v="21"/>
    <n v="1"/>
    <n v="9"/>
    <n v="7"/>
    <n v="3"/>
    <n v="5"/>
    <n v="54"/>
    <x v="2"/>
    <x v="0"/>
    <x v="0"/>
    <x v="0"/>
  </r>
  <r>
    <n v="15"/>
    <n v="4"/>
    <n v="13"/>
    <n v="0"/>
    <n v="0"/>
    <n v="19"/>
    <n v="33"/>
    <x v="2"/>
    <x v="2"/>
    <x v="1"/>
    <x v="0"/>
  </r>
  <r>
    <n v="493"/>
    <n v="183"/>
    <n v="352"/>
    <n v="184"/>
    <n v="23"/>
    <n v="28"/>
    <n v="54"/>
    <x v="1"/>
    <x v="0"/>
    <x v="0"/>
    <x v="0"/>
  </r>
  <r>
    <n v="957"/>
    <n v="40"/>
    <n v="175"/>
    <n v="158"/>
    <n v="53"/>
    <n v="107"/>
    <n v="42"/>
    <x v="0"/>
    <x v="3"/>
    <x v="0"/>
    <x v="1"/>
  </r>
  <r>
    <n v="829"/>
    <n v="138"/>
    <n v="430"/>
    <n v="60"/>
    <n v="92"/>
    <n v="15"/>
    <n v="41"/>
    <x v="1"/>
    <x v="3"/>
    <x v="0"/>
    <x v="0"/>
  </r>
  <r>
    <n v="1017"/>
    <n v="50"/>
    <n v="500"/>
    <n v="65"/>
    <n v="50"/>
    <n v="133"/>
    <n v="45"/>
    <x v="2"/>
    <x v="3"/>
    <x v="0"/>
    <x v="1"/>
  </r>
  <r>
    <n v="953"/>
    <n v="0"/>
    <n v="71"/>
    <n v="0"/>
    <n v="0"/>
    <n v="174"/>
    <n v="50"/>
    <x v="4"/>
    <x v="0"/>
    <x v="0"/>
    <x v="1"/>
  </r>
  <r>
    <n v="159"/>
    <n v="0"/>
    <n v="120"/>
    <n v="0"/>
    <n v="0"/>
    <n v="137"/>
    <n v="44"/>
    <x v="0"/>
    <x v="3"/>
    <x v="0"/>
    <x v="1"/>
  </r>
  <r>
    <n v="32"/>
    <n v="0"/>
    <n v="8"/>
    <n v="23"/>
    <n v="4"/>
    <n v="18"/>
    <n v="23"/>
    <x v="2"/>
    <x v="4"/>
    <x v="0"/>
    <x v="0"/>
  </r>
  <r>
    <n v="23"/>
    <n v="0"/>
    <n v="15"/>
    <n v="0"/>
    <n v="2"/>
    <n v="7"/>
    <n v="32"/>
    <x v="0"/>
    <x v="2"/>
    <x v="1"/>
    <x v="0"/>
  </r>
  <r>
    <n v="18"/>
    <n v="42"/>
    <n v="24"/>
    <n v="15"/>
    <n v="20"/>
    <n v="18"/>
    <n v="37"/>
    <x v="0"/>
    <x v="3"/>
    <x v="0"/>
    <x v="0"/>
  </r>
  <r>
    <n v="15"/>
    <n v="0"/>
    <n v="4"/>
    <n v="0"/>
    <n v="0"/>
    <n v="2"/>
    <n v="47"/>
    <x v="1"/>
    <x v="0"/>
    <x v="1"/>
    <x v="1"/>
  </r>
  <r>
    <n v="23"/>
    <n v="4"/>
    <n v="5"/>
    <n v="10"/>
    <n v="5"/>
    <n v="23"/>
    <n v="37"/>
    <x v="0"/>
    <x v="3"/>
    <x v="0"/>
    <x v="1"/>
  </r>
  <r>
    <n v="200"/>
    <n v="193"/>
    <n v="100"/>
    <n v="46"/>
    <n v="185"/>
    <n v="185"/>
    <n v="42"/>
    <x v="2"/>
    <x v="3"/>
    <x v="0"/>
    <x v="1"/>
  </r>
  <r>
    <n v="1324"/>
    <n v="27"/>
    <n v="119"/>
    <n v="71"/>
    <n v="108"/>
    <n v="27"/>
    <n v="56"/>
    <x v="0"/>
    <x v="1"/>
    <x v="0"/>
    <x v="0"/>
  </r>
  <r>
    <n v="1193"/>
    <n v="33"/>
    <n v="281"/>
    <n v="129"/>
    <n v="66"/>
    <n v="33"/>
    <n v="70"/>
    <x v="0"/>
    <x v="5"/>
    <x v="0"/>
    <x v="0"/>
  </r>
  <r>
    <n v="505"/>
    <n v="137"/>
    <n v="401"/>
    <n v="104"/>
    <n v="22"/>
    <n v="22"/>
    <n v="54"/>
    <x v="0"/>
    <x v="0"/>
    <x v="1"/>
    <x v="1"/>
  </r>
  <r>
    <n v="2"/>
    <n v="4"/>
    <n v="9"/>
    <n v="0"/>
    <n v="4"/>
    <n v="5"/>
    <n v="36"/>
    <x v="2"/>
    <x v="3"/>
    <x v="1"/>
    <x v="0"/>
  </r>
  <r>
    <n v="1103"/>
    <n v="0"/>
    <n v="45"/>
    <n v="0"/>
    <n v="0"/>
    <n v="34"/>
    <n v="43"/>
    <x v="2"/>
    <x v="3"/>
    <x v="0"/>
    <x v="1"/>
  </r>
  <r>
    <n v="353"/>
    <n v="61"/>
    <n v="753"/>
    <n v="40"/>
    <n v="46"/>
    <n v="27"/>
    <n v="43"/>
    <x v="2"/>
    <x v="3"/>
    <x v="0"/>
    <x v="0"/>
  </r>
  <r>
    <n v="652"/>
    <n v="48"/>
    <n v="350"/>
    <n v="94"/>
    <n v="84"/>
    <n v="108"/>
    <n v="55"/>
    <x v="0"/>
    <x v="0"/>
    <x v="0"/>
    <x v="0"/>
  </r>
  <r>
    <n v="379"/>
    <n v="6"/>
    <n v="157"/>
    <n v="25"/>
    <n v="91"/>
    <n v="91"/>
    <n v="48"/>
    <x v="2"/>
    <x v="0"/>
    <x v="1"/>
    <x v="1"/>
  </r>
  <r>
    <n v="46"/>
    <n v="4"/>
    <n v="36"/>
    <n v="2"/>
    <n v="2"/>
    <n v="1"/>
    <n v="39"/>
    <x v="2"/>
    <x v="3"/>
    <x v="1"/>
    <x v="1"/>
  </r>
  <r>
    <n v="162"/>
    <n v="31"/>
    <n v="127"/>
    <n v="8"/>
    <n v="17"/>
    <n v="69"/>
    <n v="66"/>
    <x v="2"/>
    <x v="5"/>
    <x v="0"/>
    <x v="1"/>
  </r>
  <r>
    <n v="8"/>
    <n v="3"/>
    <n v="19"/>
    <n v="3"/>
    <n v="3"/>
    <n v="8"/>
    <n v="32"/>
    <x v="2"/>
    <x v="2"/>
    <x v="1"/>
    <x v="0"/>
  </r>
  <r>
    <n v="17"/>
    <n v="3"/>
    <n v="18"/>
    <n v="3"/>
    <n v="4"/>
    <n v="18"/>
    <n v="46"/>
    <x v="2"/>
    <x v="0"/>
    <x v="1"/>
    <x v="0"/>
  </r>
  <r>
    <n v="340"/>
    <n v="108"/>
    <n v="185"/>
    <n v="130"/>
    <n v="38"/>
    <n v="100"/>
    <n v="62"/>
    <x v="2"/>
    <x v="1"/>
    <x v="0"/>
    <x v="1"/>
  </r>
  <r>
    <n v="8"/>
    <n v="4"/>
    <n v="15"/>
    <n v="3"/>
    <n v="5"/>
    <n v="3"/>
    <n v="37"/>
    <x v="1"/>
    <x v="3"/>
    <x v="1"/>
    <x v="1"/>
  </r>
  <r>
    <n v="154"/>
    <n v="22"/>
    <n v="202"/>
    <n v="39"/>
    <n v="30"/>
    <n v="8"/>
    <n v="57"/>
    <x v="0"/>
    <x v="1"/>
    <x v="0"/>
    <x v="1"/>
  </r>
  <r>
    <n v="710"/>
    <n v="15"/>
    <n v="30"/>
    <n v="20"/>
    <n v="0"/>
    <n v="0"/>
    <n v="63"/>
    <x v="4"/>
    <x v="1"/>
    <x v="0"/>
    <x v="1"/>
  </r>
  <r>
    <n v="8"/>
    <n v="2"/>
    <n v="4"/>
    <n v="0"/>
    <n v="0"/>
    <n v="1"/>
    <n v="55"/>
    <x v="2"/>
    <x v="0"/>
    <x v="0"/>
    <x v="1"/>
  </r>
  <r>
    <n v="2"/>
    <n v="2"/>
    <n v="4"/>
    <n v="13"/>
    <n v="13"/>
    <n v="4"/>
    <n v="40"/>
    <x v="2"/>
    <x v="3"/>
    <x v="1"/>
    <x v="0"/>
  </r>
  <r>
    <n v="1050"/>
    <n v="14"/>
    <n v="322"/>
    <n v="0"/>
    <n v="14"/>
    <n v="112"/>
    <n v="30"/>
    <x v="2"/>
    <x v="2"/>
    <x v="0"/>
    <x v="0"/>
  </r>
  <r>
    <n v="19"/>
    <n v="1"/>
    <n v="14"/>
    <n v="3"/>
    <n v="2"/>
    <n v="4"/>
    <n v="63"/>
    <x v="1"/>
    <x v="1"/>
    <x v="0"/>
    <x v="1"/>
  </r>
  <r>
    <n v="22"/>
    <n v="0"/>
    <n v="6"/>
    <n v="6"/>
    <n v="2"/>
    <n v="6"/>
    <n v="35"/>
    <x v="0"/>
    <x v="2"/>
    <x v="1"/>
    <x v="0"/>
  </r>
  <r>
    <n v="274"/>
    <n v="83"/>
    <n v="216"/>
    <n v="151"/>
    <n v="141"/>
    <n v="224"/>
    <n v="30"/>
    <x v="2"/>
    <x v="2"/>
    <x v="0"/>
    <x v="0"/>
  </r>
  <r>
    <n v="68"/>
    <n v="6"/>
    <n v="38"/>
    <n v="3"/>
    <n v="6"/>
    <n v="41"/>
    <n v="36"/>
    <x v="2"/>
    <x v="3"/>
    <x v="1"/>
    <x v="0"/>
  </r>
  <r>
    <n v="344"/>
    <n v="45"/>
    <n v="654"/>
    <n v="104"/>
    <n v="11"/>
    <n v="114"/>
    <n v="62"/>
    <x v="4"/>
    <x v="1"/>
    <x v="0"/>
    <x v="0"/>
  </r>
  <r>
    <n v="145"/>
    <n v="193"/>
    <n v="459"/>
    <n v="205"/>
    <n v="26"/>
    <n v="145"/>
    <n v="30"/>
    <x v="2"/>
    <x v="2"/>
    <x v="0"/>
    <x v="0"/>
  </r>
  <r>
    <n v="217"/>
    <n v="38"/>
    <n v="350"/>
    <n v="111"/>
    <n v="85"/>
    <n v="15"/>
    <n v="40"/>
    <x v="2"/>
    <x v="3"/>
    <x v="0"/>
    <x v="1"/>
  </r>
  <r>
    <n v="18"/>
    <n v="7"/>
    <n v="34"/>
    <n v="10"/>
    <n v="2"/>
    <n v="3"/>
    <n v="45"/>
    <x v="0"/>
    <x v="3"/>
    <x v="1"/>
    <x v="1"/>
  </r>
  <r>
    <n v="69"/>
    <n v="8"/>
    <n v="26"/>
    <n v="12"/>
    <n v="7"/>
    <n v="12"/>
    <n v="59"/>
    <x v="1"/>
    <x v="1"/>
    <x v="0"/>
    <x v="1"/>
  </r>
  <r>
    <n v="144"/>
    <n v="0"/>
    <n v="7"/>
    <n v="0"/>
    <n v="0"/>
    <n v="6"/>
    <n v="73"/>
    <x v="0"/>
    <x v="5"/>
    <x v="0"/>
    <x v="0"/>
  </r>
  <r>
    <n v="256"/>
    <n v="34"/>
    <n v="103"/>
    <n v="90"/>
    <n v="29"/>
    <n v="49"/>
    <n v="37"/>
    <x v="2"/>
    <x v="3"/>
    <x v="0"/>
    <x v="1"/>
  </r>
  <r>
    <n v="483"/>
    <n v="72"/>
    <n v="567"/>
    <n v="94"/>
    <n v="12"/>
    <n v="108"/>
    <n v="63"/>
    <x v="0"/>
    <x v="1"/>
    <x v="0"/>
    <x v="0"/>
  </r>
  <r>
    <n v="1285"/>
    <n v="105"/>
    <n v="653"/>
    <n v="28"/>
    <n v="21"/>
    <n v="0"/>
    <n v="36"/>
    <x v="1"/>
    <x v="3"/>
    <x v="0"/>
    <x v="0"/>
  </r>
  <r>
    <n v="338"/>
    <n v="4"/>
    <n v="89"/>
    <n v="11"/>
    <n v="8"/>
    <n v="13"/>
    <n v="49"/>
    <x v="0"/>
    <x v="0"/>
    <x v="0"/>
    <x v="0"/>
  </r>
  <r>
    <n v="605"/>
    <n v="10"/>
    <n v="345"/>
    <n v="84"/>
    <n v="54"/>
    <n v="32"/>
    <n v="64"/>
    <x v="4"/>
    <x v="1"/>
    <x v="0"/>
    <x v="0"/>
  </r>
  <r>
    <n v="8"/>
    <n v="0"/>
    <n v="7"/>
    <n v="3"/>
    <n v="1"/>
    <n v="1"/>
    <n v="38"/>
    <x v="1"/>
    <x v="3"/>
    <x v="1"/>
    <x v="0"/>
  </r>
  <r>
    <n v="172"/>
    <n v="41"/>
    <n v="86"/>
    <n v="45"/>
    <n v="6"/>
    <n v="27"/>
    <n v="56"/>
    <x v="0"/>
    <x v="1"/>
    <x v="0"/>
    <x v="1"/>
  </r>
  <r>
    <n v="448"/>
    <n v="71"/>
    <n v="951"/>
    <n v="40"/>
    <n v="17"/>
    <n v="17"/>
    <n v="23"/>
    <x v="0"/>
    <x v="4"/>
    <x v="0"/>
    <x v="0"/>
  </r>
  <r>
    <n v="67"/>
    <n v="4"/>
    <n v="32"/>
    <n v="17"/>
    <n v="2"/>
    <n v="16"/>
    <n v="64"/>
    <x v="4"/>
    <x v="1"/>
    <x v="1"/>
    <x v="1"/>
  </r>
  <r>
    <n v="512"/>
    <n v="53"/>
    <n v="98"/>
    <n v="81"/>
    <n v="179"/>
    <n v="89"/>
    <n v="48"/>
    <x v="2"/>
    <x v="0"/>
    <x v="0"/>
    <x v="1"/>
  </r>
  <r>
    <n v="1462"/>
    <n v="16"/>
    <n v="128"/>
    <n v="0"/>
    <n v="0"/>
    <n v="160"/>
    <n v="51"/>
    <x v="4"/>
    <x v="0"/>
    <x v="0"/>
    <x v="0"/>
  </r>
  <r>
    <n v="20"/>
    <n v="0"/>
    <n v="14"/>
    <n v="7"/>
    <n v="3"/>
    <n v="1"/>
    <n v="36"/>
    <x v="2"/>
    <x v="3"/>
    <x v="1"/>
    <x v="1"/>
  </r>
  <r>
    <n v="50"/>
    <n v="4"/>
    <n v="44"/>
    <n v="10"/>
    <n v="10"/>
    <n v="43"/>
    <n v="61"/>
    <x v="0"/>
    <x v="1"/>
    <x v="1"/>
    <x v="1"/>
  </r>
  <r>
    <n v="102"/>
    <n v="1"/>
    <n v="15"/>
    <n v="2"/>
    <n v="0"/>
    <n v="24"/>
    <n v="48"/>
    <x v="3"/>
    <x v="0"/>
    <x v="0"/>
    <x v="1"/>
  </r>
  <r>
    <n v="499"/>
    <n v="149"/>
    <n v="815"/>
    <n v="173"/>
    <n v="49"/>
    <n v="49"/>
    <n v="66"/>
    <x v="1"/>
    <x v="5"/>
    <x v="0"/>
    <x v="0"/>
  </r>
  <r>
    <n v="381"/>
    <n v="35"/>
    <n v="172"/>
    <n v="56"/>
    <n v="86"/>
    <n v="93"/>
    <n v="41"/>
    <x v="1"/>
    <x v="3"/>
    <x v="0"/>
    <x v="1"/>
  </r>
  <r>
    <n v="631"/>
    <n v="43"/>
    <n v="239"/>
    <n v="128"/>
    <n v="76"/>
    <n v="21"/>
    <n v="51"/>
    <x v="1"/>
    <x v="0"/>
    <x v="0"/>
    <x v="1"/>
  </r>
  <r>
    <n v="526"/>
    <n v="80"/>
    <n v="553"/>
    <n v="123"/>
    <n v="94"/>
    <n v="53"/>
    <n v="64"/>
    <x v="4"/>
    <x v="1"/>
    <x v="0"/>
    <x v="0"/>
  </r>
  <r>
    <n v="913"/>
    <n v="26"/>
    <n v="376"/>
    <n v="17"/>
    <n v="26"/>
    <n v="13"/>
    <n v="36"/>
    <x v="1"/>
    <x v="3"/>
    <x v="0"/>
    <x v="0"/>
  </r>
  <r>
    <n v="673"/>
    <n v="0"/>
    <n v="199"/>
    <n v="37"/>
    <n v="47"/>
    <n v="26"/>
    <n v="47"/>
    <x v="3"/>
    <x v="0"/>
    <x v="0"/>
    <x v="1"/>
  </r>
  <r>
    <n v="23"/>
    <n v="0"/>
    <n v="9"/>
    <n v="0"/>
    <n v="0"/>
    <n v="12"/>
    <n v="31"/>
    <x v="0"/>
    <x v="2"/>
    <x v="1"/>
    <x v="0"/>
  </r>
  <r>
    <n v="199"/>
    <n v="33"/>
    <n v="60"/>
    <n v="8"/>
    <n v="3"/>
    <n v="15"/>
    <n v="42"/>
    <x v="1"/>
    <x v="3"/>
    <x v="1"/>
    <x v="1"/>
  </r>
  <r>
    <n v="261"/>
    <n v="23"/>
    <n v="73"/>
    <n v="4"/>
    <n v="23"/>
    <n v="50"/>
    <n v="38"/>
    <x v="2"/>
    <x v="3"/>
    <x v="0"/>
    <x v="1"/>
  </r>
  <r>
    <n v="111"/>
    <n v="16"/>
    <n v="37"/>
    <n v="7"/>
    <n v="9"/>
    <n v="18"/>
    <n v="42"/>
    <x v="2"/>
    <x v="3"/>
    <x v="1"/>
    <x v="1"/>
  </r>
  <r>
    <n v="16"/>
    <n v="4"/>
    <n v="12"/>
    <n v="2"/>
    <n v="4"/>
    <n v="321"/>
    <n v="44"/>
    <x v="2"/>
    <x v="3"/>
    <x v="0"/>
    <x v="1"/>
  </r>
  <r>
    <n v="63"/>
    <n v="151"/>
    <n v="137"/>
    <n v="153"/>
    <n v="19"/>
    <n v="53"/>
    <n v="49"/>
    <x v="2"/>
    <x v="0"/>
    <x v="0"/>
    <x v="0"/>
  </r>
  <r>
    <n v="58"/>
    <n v="0"/>
    <n v="18"/>
    <n v="2"/>
    <n v="0"/>
    <n v="10"/>
    <n v="45"/>
    <x v="0"/>
    <x v="3"/>
    <x v="1"/>
    <x v="1"/>
  </r>
  <r>
    <n v="29"/>
    <n v="1"/>
    <n v="17"/>
    <n v="0"/>
    <n v="3"/>
    <n v="13"/>
    <n v="35"/>
    <x v="2"/>
    <x v="2"/>
    <x v="1"/>
    <x v="0"/>
  </r>
  <r>
    <n v="3"/>
    <n v="2"/>
    <n v="12"/>
    <n v="0"/>
    <n v="1"/>
    <n v="9"/>
    <n v="28"/>
    <x v="0"/>
    <x v="2"/>
    <x v="1"/>
    <x v="0"/>
  </r>
  <r>
    <n v="28"/>
    <n v="34"/>
    <n v="62"/>
    <n v="11"/>
    <n v="14"/>
    <n v="44"/>
    <n v="29"/>
    <x v="2"/>
    <x v="2"/>
    <x v="1"/>
    <x v="0"/>
  </r>
  <r>
    <n v="40"/>
    <n v="3"/>
    <n v="30"/>
    <n v="10"/>
    <n v="7"/>
    <n v="11"/>
    <n v="38"/>
    <x v="3"/>
    <x v="3"/>
    <x v="1"/>
    <x v="0"/>
  </r>
  <r>
    <n v="879"/>
    <n v="143"/>
    <n v="797"/>
    <n v="106"/>
    <n v="143"/>
    <n v="143"/>
    <n v="63"/>
    <x v="2"/>
    <x v="1"/>
    <x v="0"/>
    <x v="0"/>
  </r>
  <r>
    <n v="62"/>
    <n v="1"/>
    <n v="44"/>
    <n v="6"/>
    <n v="5"/>
    <n v="22"/>
    <n v="51"/>
    <x v="2"/>
    <x v="0"/>
    <x v="0"/>
    <x v="1"/>
  </r>
  <r>
    <n v="280"/>
    <n v="7"/>
    <n v="81"/>
    <n v="20"/>
    <n v="0"/>
    <n v="27"/>
    <n v="38"/>
    <x v="0"/>
    <x v="3"/>
    <x v="1"/>
    <x v="1"/>
  </r>
  <r>
    <n v="9"/>
    <n v="0"/>
    <n v="6"/>
    <n v="3"/>
    <n v="1"/>
    <n v="3"/>
    <n v="55"/>
    <x v="1"/>
    <x v="0"/>
    <x v="0"/>
    <x v="1"/>
  </r>
  <r>
    <n v="182"/>
    <n v="4"/>
    <n v="33"/>
    <n v="0"/>
    <n v="2"/>
    <n v="42"/>
    <n v="35"/>
    <x v="2"/>
    <x v="2"/>
    <x v="1"/>
    <x v="1"/>
  </r>
  <r>
    <n v="83"/>
    <n v="2"/>
    <n v="101"/>
    <n v="64"/>
    <n v="26"/>
    <n v="117"/>
    <n v="22"/>
    <x v="2"/>
    <x v="4"/>
    <x v="0"/>
    <x v="0"/>
  </r>
  <r>
    <n v="38"/>
    <n v="15"/>
    <n v="54"/>
    <n v="3"/>
    <n v="8"/>
    <n v="29"/>
    <n v="27"/>
    <x v="2"/>
    <x v="2"/>
    <x v="1"/>
    <x v="0"/>
  </r>
  <r>
    <n v="228"/>
    <n v="19"/>
    <n v="130"/>
    <n v="4"/>
    <n v="11"/>
    <n v="51"/>
    <n v="58"/>
    <x v="2"/>
    <x v="1"/>
    <x v="0"/>
    <x v="1"/>
  </r>
  <r>
    <n v="1092"/>
    <n v="37"/>
    <n v="592"/>
    <n v="145"/>
    <n v="37"/>
    <n v="55"/>
    <n v="50"/>
    <x v="3"/>
    <x v="0"/>
    <x v="0"/>
    <x v="0"/>
  </r>
  <r>
    <n v="85"/>
    <n v="15"/>
    <n v="27"/>
    <n v="13"/>
    <n v="13"/>
    <n v="21"/>
    <n v="42"/>
    <x v="2"/>
    <x v="3"/>
    <x v="0"/>
    <x v="1"/>
  </r>
  <r>
    <n v="1276"/>
    <n v="24"/>
    <n v="746"/>
    <n v="94"/>
    <n v="29"/>
    <n v="48"/>
    <n v="66"/>
    <x v="0"/>
    <x v="5"/>
    <x v="0"/>
    <x v="0"/>
  </r>
  <r>
    <n v="1017"/>
    <n v="33"/>
    <n v="417"/>
    <n v="108"/>
    <n v="100"/>
    <n v="16"/>
    <n v="56"/>
    <x v="0"/>
    <x v="1"/>
    <x v="0"/>
    <x v="1"/>
  </r>
  <r>
    <n v="6"/>
    <n v="2"/>
    <n v="9"/>
    <n v="2"/>
    <n v="1"/>
    <n v="5"/>
    <n v="53"/>
    <x v="1"/>
    <x v="0"/>
    <x v="1"/>
    <x v="1"/>
  </r>
  <r>
    <n v="448"/>
    <n v="21"/>
    <n v="125"/>
    <n v="52"/>
    <n v="101"/>
    <n v="62"/>
    <n v="34"/>
    <x v="2"/>
    <x v="2"/>
    <x v="0"/>
    <x v="0"/>
  </r>
  <r>
    <n v="504"/>
    <n v="23"/>
    <n v="117"/>
    <n v="179"/>
    <n v="28"/>
    <n v="44"/>
    <n v="37"/>
    <x v="2"/>
    <x v="3"/>
    <x v="0"/>
    <x v="0"/>
  </r>
  <r>
    <n v="226"/>
    <n v="22"/>
    <n v="133"/>
    <n v="41"/>
    <n v="31"/>
    <n v="31"/>
    <n v="37"/>
    <x v="1"/>
    <x v="3"/>
    <x v="0"/>
    <x v="1"/>
  </r>
  <r>
    <n v="239"/>
    <n v="3"/>
    <n v="141"/>
    <n v="0"/>
    <n v="7"/>
    <n v="23"/>
    <n v="40"/>
    <x v="2"/>
    <x v="3"/>
    <x v="1"/>
    <x v="0"/>
  </r>
  <r>
    <n v="90"/>
    <n v="38"/>
    <n v="67"/>
    <n v="33"/>
    <n v="36"/>
    <n v="67"/>
    <n v="34"/>
    <x v="0"/>
    <x v="2"/>
    <x v="0"/>
    <x v="1"/>
  </r>
  <r>
    <n v="7"/>
    <n v="2"/>
    <n v="8"/>
    <n v="3"/>
    <n v="2"/>
    <n v="3"/>
    <n v="43"/>
    <x v="0"/>
    <x v="3"/>
    <x v="1"/>
    <x v="0"/>
  </r>
  <r>
    <n v="4"/>
    <n v="2"/>
    <n v="5"/>
    <n v="2"/>
    <n v="0"/>
    <n v="0"/>
    <n v="46"/>
    <x v="3"/>
    <x v="0"/>
    <x v="1"/>
    <x v="0"/>
  </r>
  <r>
    <n v="16"/>
    <n v="17"/>
    <n v="19"/>
    <n v="20"/>
    <n v="21"/>
    <n v="22"/>
    <n v="42"/>
    <x v="2"/>
    <x v="3"/>
    <x v="1"/>
    <x v="0"/>
  </r>
  <r>
    <n v="10"/>
    <n v="3"/>
    <n v="3"/>
    <n v="0"/>
    <n v="0"/>
    <n v="0"/>
    <n v="48"/>
    <x v="0"/>
    <x v="0"/>
    <x v="0"/>
    <x v="0"/>
  </r>
  <r>
    <n v="68"/>
    <n v="0"/>
    <n v="16"/>
    <n v="0"/>
    <n v="0"/>
    <n v="8"/>
    <n v="41"/>
    <x v="0"/>
    <x v="3"/>
    <x v="1"/>
    <x v="1"/>
  </r>
  <r>
    <n v="35"/>
    <n v="0"/>
    <n v="13"/>
    <n v="2"/>
    <n v="0"/>
    <n v="2"/>
    <n v="36"/>
    <x v="2"/>
    <x v="3"/>
    <x v="0"/>
    <x v="1"/>
  </r>
  <r>
    <n v="575"/>
    <n v="80"/>
    <n v="428"/>
    <n v="208"/>
    <n v="93"/>
    <n v="80"/>
    <n v="42"/>
    <x v="2"/>
    <x v="3"/>
    <x v="0"/>
    <x v="1"/>
  </r>
  <r>
    <n v="315"/>
    <n v="0"/>
    <n v="31"/>
    <n v="4"/>
    <n v="0"/>
    <n v="91"/>
    <n v="49"/>
    <x v="3"/>
    <x v="0"/>
    <x v="0"/>
    <x v="1"/>
  </r>
  <r>
    <n v="182"/>
    <n v="2"/>
    <n v="49"/>
    <n v="17"/>
    <n v="13"/>
    <n v="20"/>
    <n v="54"/>
    <x v="3"/>
    <x v="0"/>
    <x v="0"/>
    <x v="1"/>
  </r>
  <r>
    <n v="561"/>
    <n v="14"/>
    <n v="113"/>
    <n v="10"/>
    <n v="14"/>
    <n v="35"/>
    <n v="48"/>
    <x v="1"/>
    <x v="0"/>
    <x v="0"/>
    <x v="1"/>
  </r>
  <r>
    <n v="587"/>
    <n v="51"/>
    <n v="932"/>
    <n v="180"/>
    <n v="34"/>
    <n v="86"/>
    <n v="55"/>
    <x v="3"/>
    <x v="0"/>
    <x v="0"/>
    <x v="0"/>
  </r>
  <r>
    <n v="94"/>
    <n v="1"/>
    <n v="33"/>
    <n v="13"/>
    <n v="12"/>
    <n v="12"/>
    <n v="27"/>
    <x v="0"/>
    <x v="2"/>
    <x v="1"/>
    <x v="0"/>
  </r>
  <r>
    <n v="908"/>
    <n v="43"/>
    <n v="735"/>
    <n v="40"/>
    <n v="194"/>
    <n v="21"/>
    <n v="36"/>
    <x v="1"/>
    <x v="3"/>
    <x v="0"/>
    <x v="0"/>
  </r>
  <r>
    <n v="228"/>
    <n v="122"/>
    <n v="122"/>
    <n v="208"/>
    <n v="129"/>
    <n v="30"/>
    <n v="32"/>
    <x v="2"/>
    <x v="2"/>
    <x v="0"/>
    <x v="0"/>
  </r>
  <r>
    <n v="995"/>
    <n v="112"/>
    <n v="417"/>
    <n v="42"/>
    <n v="48"/>
    <n v="41"/>
    <n v="54"/>
    <x v="0"/>
    <x v="0"/>
    <x v="0"/>
    <x v="0"/>
  </r>
  <r>
    <n v="11"/>
    <n v="1"/>
    <n v="2"/>
    <n v="2"/>
    <n v="1"/>
    <n v="6"/>
    <n v="38"/>
    <x v="2"/>
    <x v="3"/>
    <x v="1"/>
    <x v="1"/>
  </r>
  <r>
    <n v="3"/>
    <n v="3"/>
    <n v="14"/>
    <n v="15"/>
    <n v="21"/>
    <n v="10"/>
    <n v="30"/>
    <x v="2"/>
    <x v="2"/>
    <x v="0"/>
    <x v="0"/>
  </r>
  <r>
    <n v="12"/>
    <n v="1"/>
    <n v="16"/>
    <n v="4"/>
    <n v="1"/>
    <n v="3"/>
    <n v="46"/>
    <x v="1"/>
    <x v="0"/>
    <x v="1"/>
    <x v="1"/>
  </r>
  <r>
    <n v="17"/>
    <n v="0"/>
    <n v="2"/>
    <n v="0"/>
    <n v="0"/>
    <n v="2"/>
    <n v="63"/>
    <x v="3"/>
    <x v="1"/>
    <x v="1"/>
    <x v="1"/>
  </r>
  <r>
    <n v="8"/>
    <n v="0"/>
    <n v="5"/>
    <n v="0"/>
    <n v="3"/>
    <n v="6"/>
    <n v="40"/>
    <x v="1"/>
    <x v="3"/>
    <x v="1"/>
    <x v="1"/>
  </r>
  <r>
    <n v="22"/>
    <n v="4"/>
    <n v="17"/>
    <n v="12"/>
    <n v="10"/>
    <n v="13"/>
    <n v="36"/>
    <x v="1"/>
    <x v="3"/>
    <x v="1"/>
    <x v="0"/>
  </r>
  <r>
    <n v="14"/>
    <n v="10"/>
    <n v="29"/>
    <n v="4"/>
    <n v="7"/>
    <n v="15"/>
    <n v="31"/>
    <x v="2"/>
    <x v="2"/>
    <x v="1"/>
    <x v="0"/>
  </r>
  <r>
    <n v="106"/>
    <n v="27"/>
    <n v="68"/>
    <n v="52"/>
    <n v="7"/>
    <n v="5"/>
    <n v="58"/>
    <x v="2"/>
    <x v="1"/>
    <x v="1"/>
    <x v="1"/>
  </r>
  <r>
    <n v="820"/>
    <n v="57"/>
    <n v="242"/>
    <n v="45"/>
    <n v="0"/>
    <n v="11"/>
    <n v="62"/>
    <x v="2"/>
    <x v="1"/>
    <x v="0"/>
    <x v="1"/>
  </r>
  <r>
    <n v="753"/>
    <n v="43"/>
    <n v="226"/>
    <n v="69"/>
    <n v="10"/>
    <n v="204"/>
    <n v="48"/>
    <x v="2"/>
    <x v="0"/>
    <x v="0"/>
    <x v="1"/>
  </r>
  <r>
    <n v="13"/>
    <n v="3"/>
    <n v="17"/>
    <n v="7"/>
    <n v="3"/>
    <n v="3"/>
    <n v="35"/>
    <x v="2"/>
    <x v="2"/>
    <x v="1"/>
    <x v="0"/>
  </r>
  <r>
    <n v="9"/>
    <n v="1"/>
    <n v="3"/>
    <n v="0"/>
    <n v="4"/>
    <n v="8"/>
    <n v="48"/>
    <x v="1"/>
    <x v="0"/>
    <x v="1"/>
    <x v="1"/>
  </r>
  <r>
    <n v="19"/>
    <n v="3"/>
    <n v="6"/>
    <n v="4"/>
    <n v="2"/>
    <n v="12"/>
    <n v="60"/>
    <x v="3"/>
    <x v="1"/>
    <x v="0"/>
    <x v="0"/>
  </r>
  <r>
    <n v="520"/>
    <n v="8"/>
    <n v="223"/>
    <n v="32"/>
    <n v="49"/>
    <n v="42"/>
    <n v="63"/>
    <x v="1"/>
    <x v="1"/>
    <x v="0"/>
    <x v="1"/>
  </r>
  <r>
    <n v="5"/>
    <n v="17"/>
    <n v="17"/>
    <n v="13"/>
    <n v="14"/>
    <n v="34"/>
    <n v="27"/>
    <x v="1"/>
    <x v="2"/>
    <x v="1"/>
    <x v="0"/>
  </r>
  <r>
    <n v="618"/>
    <n v="44"/>
    <n v="215"/>
    <n v="0"/>
    <n v="17"/>
    <n v="36"/>
    <n v="66"/>
    <x v="4"/>
    <x v="5"/>
    <x v="0"/>
    <x v="1"/>
  </r>
  <r>
    <n v="315"/>
    <n v="35"/>
    <n v="322"/>
    <n v="46"/>
    <n v="7"/>
    <n v="143"/>
    <n v="58"/>
    <x v="2"/>
    <x v="1"/>
    <x v="0"/>
    <x v="1"/>
  </r>
  <r>
    <n v="15"/>
    <n v="1"/>
    <n v="23"/>
    <n v="0"/>
    <n v="5"/>
    <n v="1"/>
    <n v="37"/>
    <x v="2"/>
    <x v="3"/>
    <x v="1"/>
    <x v="0"/>
  </r>
  <r>
    <n v="384"/>
    <n v="60"/>
    <n v="364"/>
    <n v="119"/>
    <n v="101"/>
    <n v="232"/>
    <n v="38"/>
    <x v="1"/>
    <x v="3"/>
    <x v="0"/>
    <x v="1"/>
  </r>
  <r>
    <n v="110"/>
    <n v="29"/>
    <n v="92"/>
    <n v="28"/>
    <n v="10"/>
    <n v="145"/>
    <n v="29"/>
    <x v="2"/>
    <x v="2"/>
    <x v="1"/>
    <x v="0"/>
  </r>
  <r>
    <n v="208"/>
    <n v="17"/>
    <n v="76"/>
    <n v="36"/>
    <n v="17"/>
    <n v="38"/>
    <n v="63"/>
    <x v="1"/>
    <x v="1"/>
    <x v="0"/>
    <x v="1"/>
  </r>
  <r>
    <n v="555"/>
    <n v="82"/>
    <n v="257"/>
    <n v="93"/>
    <n v="61"/>
    <n v="61"/>
    <n v="35"/>
    <x v="2"/>
    <x v="2"/>
    <x v="1"/>
    <x v="1"/>
  </r>
  <r>
    <n v="240"/>
    <n v="90"/>
    <n v="216"/>
    <n v="63"/>
    <n v="6"/>
    <n v="24"/>
    <n v="62"/>
    <x v="0"/>
    <x v="1"/>
    <x v="0"/>
    <x v="1"/>
  </r>
  <r>
    <n v="11"/>
    <n v="0"/>
    <n v="36"/>
    <n v="15"/>
    <n v="5"/>
    <n v="12"/>
    <n v="29"/>
    <x v="2"/>
    <x v="2"/>
    <x v="1"/>
    <x v="0"/>
  </r>
  <r>
    <n v="848"/>
    <n v="154"/>
    <n v="323"/>
    <n v="201"/>
    <n v="61"/>
    <n v="78"/>
    <n v="31"/>
    <x v="1"/>
    <x v="2"/>
    <x v="0"/>
    <x v="0"/>
  </r>
  <r>
    <n v="202"/>
    <n v="47"/>
    <n v="197"/>
    <n v="55"/>
    <n v="42"/>
    <n v="149"/>
    <n v="22"/>
    <x v="0"/>
    <x v="4"/>
    <x v="0"/>
    <x v="0"/>
  </r>
  <r>
    <n v="433"/>
    <n v="89"/>
    <n v="650"/>
    <n v="16"/>
    <n v="102"/>
    <n v="102"/>
    <n v="42"/>
    <x v="0"/>
    <x v="3"/>
    <x v="1"/>
    <x v="1"/>
  </r>
  <r>
    <n v="6"/>
    <n v="6"/>
    <n v="15"/>
    <n v="10"/>
    <n v="5"/>
    <n v="2"/>
    <n v="32"/>
    <x v="2"/>
    <x v="2"/>
    <x v="1"/>
    <x v="0"/>
  </r>
  <r>
    <n v="37"/>
    <n v="0"/>
    <n v="7"/>
    <n v="3"/>
    <n v="0"/>
    <n v="3"/>
    <n v="34"/>
    <x v="2"/>
    <x v="2"/>
    <x v="1"/>
    <x v="0"/>
  </r>
  <r>
    <n v="167"/>
    <n v="37"/>
    <n v="64"/>
    <n v="49"/>
    <n v="34"/>
    <n v="116"/>
    <n v="41"/>
    <x v="2"/>
    <x v="3"/>
    <x v="1"/>
    <x v="0"/>
  </r>
  <r>
    <n v="45"/>
    <n v="7"/>
    <n v="99"/>
    <n v="4"/>
    <n v="25"/>
    <n v="43"/>
    <n v="43"/>
    <x v="0"/>
    <x v="3"/>
    <x v="1"/>
    <x v="0"/>
  </r>
  <r>
    <n v="129"/>
    <n v="0"/>
    <n v="21"/>
    <n v="0"/>
    <n v="1"/>
    <n v="7"/>
    <n v="55"/>
    <x v="2"/>
    <x v="0"/>
    <x v="0"/>
    <x v="1"/>
  </r>
  <r>
    <n v="713"/>
    <n v="0"/>
    <n v="264"/>
    <n v="120"/>
    <n v="80"/>
    <n v="34"/>
    <n v="40"/>
    <x v="2"/>
    <x v="3"/>
    <x v="0"/>
    <x v="0"/>
  </r>
  <r>
    <n v="676"/>
    <n v="161"/>
    <n v="426"/>
    <n v="210"/>
    <n v="44"/>
    <n v="58"/>
    <n v="42"/>
    <x v="0"/>
    <x v="3"/>
    <x v="1"/>
    <x v="0"/>
  </r>
  <r>
    <n v="450"/>
    <n v="26"/>
    <n v="535"/>
    <n v="73"/>
    <n v="98"/>
    <n v="26"/>
    <n v="66"/>
    <x v="2"/>
    <x v="5"/>
    <x v="0"/>
    <x v="0"/>
  </r>
  <r>
    <n v="22"/>
    <n v="2"/>
    <n v="12"/>
    <n v="0"/>
    <n v="2"/>
    <n v="5"/>
    <n v="62"/>
    <x v="2"/>
    <x v="1"/>
    <x v="1"/>
    <x v="1"/>
  </r>
  <r>
    <n v="367"/>
    <n v="4"/>
    <n v="51"/>
    <n v="6"/>
    <n v="4"/>
    <n v="95"/>
    <n v="38"/>
    <x v="0"/>
    <x v="3"/>
    <x v="1"/>
    <x v="1"/>
  </r>
  <r>
    <n v="526"/>
    <n v="35"/>
    <n v="214"/>
    <n v="69"/>
    <n v="53"/>
    <n v="35"/>
    <n v="55"/>
    <x v="4"/>
    <x v="0"/>
    <x v="0"/>
    <x v="1"/>
  </r>
  <r>
    <n v="51"/>
    <n v="0"/>
    <n v="16"/>
    <n v="0"/>
    <n v="0"/>
    <n v="4"/>
    <n v="59"/>
    <x v="0"/>
    <x v="1"/>
    <x v="1"/>
    <x v="1"/>
  </r>
  <r>
    <n v="25"/>
    <n v="0"/>
    <n v="11"/>
    <n v="3"/>
    <n v="0"/>
    <n v="15"/>
    <n v="61"/>
    <x v="1"/>
    <x v="1"/>
    <x v="1"/>
    <x v="1"/>
  </r>
  <r>
    <n v="28"/>
    <n v="6"/>
    <n v="27"/>
    <n v="12"/>
    <n v="17"/>
    <n v="39"/>
    <n v="48"/>
    <x v="0"/>
    <x v="0"/>
    <x v="0"/>
    <x v="0"/>
  </r>
  <r>
    <n v="958"/>
    <n v="159"/>
    <n v="447"/>
    <n v="20"/>
    <n v="0"/>
    <n v="31"/>
    <n v="39"/>
    <x v="3"/>
    <x v="3"/>
    <x v="1"/>
    <x v="0"/>
  </r>
  <r>
    <n v="532"/>
    <n v="88"/>
    <n v="168"/>
    <n v="69"/>
    <n v="44"/>
    <n v="133"/>
    <n v="37"/>
    <x v="3"/>
    <x v="3"/>
    <x v="0"/>
    <x v="1"/>
  </r>
  <r>
    <n v="724"/>
    <n v="17"/>
    <n v="143"/>
    <n v="0"/>
    <n v="8"/>
    <n v="196"/>
    <n v="63"/>
    <x v="2"/>
    <x v="1"/>
    <x v="0"/>
    <x v="1"/>
  </r>
  <r>
    <n v="375"/>
    <n v="42"/>
    <n v="48"/>
    <n v="94"/>
    <n v="66"/>
    <n v="96"/>
    <n v="44"/>
    <x v="1"/>
    <x v="3"/>
    <x v="1"/>
    <x v="1"/>
  </r>
  <r>
    <n v="39"/>
    <n v="0"/>
    <n v="56"/>
    <n v="20"/>
    <n v="8"/>
    <n v="14"/>
    <n v="44"/>
    <x v="1"/>
    <x v="3"/>
    <x v="1"/>
    <x v="0"/>
  </r>
  <r>
    <n v="23"/>
    <n v="0"/>
    <n v="15"/>
    <n v="0"/>
    <n v="2"/>
    <n v="7"/>
    <n v="32"/>
    <x v="0"/>
    <x v="2"/>
    <x v="1"/>
    <x v="0"/>
  </r>
  <r>
    <n v="587"/>
    <n v="54"/>
    <n v="348"/>
    <n v="71"/>
    <n v="54"/>
    <n v="130"/>
    <n v="31"/>
    <x v="1"/>
    <x v="2"/>
    <x v="0"/>
    <x v="0"/>
  </r>
  <r>
    <n v="29"/>
    <n v="1"/>
    <n v="11"/>
    <n v="0"/>
    <n v="0"/>
    <n v="0"/>
    <n v="35"/>
    <x v="1"/>
    <x v="2"/>
    <x v="1"/>
    <x v="1"/>
  </r>
  <r>
    <n v="757"/>
    <n v="80"/>
    <n v="217"/>
    <n v="29"/>
    <n v="80"/>
    <n v="11"/>
    <n v="38"/>
    <x v="2"/>
    <x v="3"/>
    <x v="0"/>
    <x v="1"/>
  </r>
  <r>
    <n v="544"/>
    <n v="35"/>
    <n v="133"/>
    <n v="23"/>
    <n v="151"/>
    <n v="107"/>
    <n v="62"/>
    <x v="4"/>
    <x v="1"/>
    <x v="0"/>
    <x v="1"/>
  </r>
  <r>
    <n v="40"/>
    <n v="15"/>
    <n v="15"/>
    <n v="17"/>
    <n v="6"/>
    <n v="7"/>
    <n v="65"/>
    <x v="2"/>
    <x v="1"/>
    <x v="0"/>
    <x v="0"/>
  </r>
  <r>
    <n v="1245"/>
    <n v="33"/>
    <n v="332"/>
    <n v="21"/>
    <n v="33"/>
    <n v="16"/>
    <n v="60"/>
    <x v="2"/>
    <x v="1"/>
    <x v="0"/>
    <x v="1"/>
  </r>
  <r>
    <n v="19"/>
    <n v="1"/>
    <n v="20"/>
    <n v="16"/>
    <n v="14"/>
    <n v="28"/>
    <n v="30"/>
    <x v="2"/>
    <x v="2"/>
    <x v="1"/>
    <x v="0"/>
  </r>
  <r>
    <n v="16"/>
    <n v="3"/>
    <n v="15"/>
    <n v="2"/>
    <n v="1"/>
    <n v="11"/>
    <n v="34"/>
    <x v="1"/>
    <x v="2"/>
    <x v="1"/>
    <x v="0"/>
  </r>
  <r>
    <n v="376"/>
    <n v="4"/>
    <n v="94"/>
    <n v="12"/>
    <n v="9"/>
    <n v="24"/>
    <n v="64"/>
    <x v="1"/>
    <x v="1"/>
    <x v="0"/>
    <x v="1"/>
  </r>
  <r>
    <n v="184"/>
    <n v="178"/>
    <n v="178"/>
    <n v="103"/>
    <n v="39"/>
    <n v="33"/>
    <n v="57"/>
    <x v="2"/>
    <x v="1"/>
    <x v="0"/>
    <x v="1"/>
  </r>
  <r>
    <n v="15"/>
    <n v="0"/>
    <n v="11"/>
    <n v="0"/>
    <n v="2"/>
    <n v="9"/>
    <n v="44"/>
    <x v="2"/>
    <x v="3"/>
    <x v="1"/>
    <x v="0"/>
  </r>
  <r>
    <n v="124"/>
    <n v="83"/>
    <n v="267"/>
    <n v="85"/>
    <n v="59"/>
    <n v="35"/>
    <n v="26"/>
    <x v="0"/>
    <x v="2"/>
    <x v="0"/>
    <x v="0"/>
  </r>
  <r>
    <n v="627"/>
    <n v="120"/>
    <n v="414"/>
    <n v="121"/>
    <n v="80"/>
    <n v="93"/>
    <n v="30"/>
    <x v="2"/>
    <x v="2"/>
    <x v="0"/>
    <x v="0"/>
  </r>
  <r>
    <n v="180"/>
    <n v="60"/>
    <n v="241"/>
    <n v="13"/>
    <n v="54"/>
    <n v="54"/>
    <n v="44"/>
    <x v="3"/>
    <x v="3"/>
    <x v="1"/>
    <x v="0"/>
  </r>
  <r>
    <n v="14"/>
    <n v="0"/>
    <n v="4"/>
    <n v="0"/>
    <n v="0"/>
    <n v="8"/>
    <n v="36"/>
    <x v="2"/>
    <x v="3"/>
    <x v="1"/>
    <x v="0"/>
  </r>
  <r>
    <n v="3"/>
    <n v="3"/>
    <n v="24"/>
    <n v="34"/>
    <n v="7"/>
    <n v="31"/>
    <n v="54"/>
    <x v="4"/>
    <x v="0"/>
    <x v="0"/>
    <x v="0"/>
  </r>
  <r>
    <n v="71"/>
    <n v="1"/>
    <n v="16"/>
    <n v="0"/>
    <n v="0"/>
    <n v="9"/>
    <n v="42"/>
    <x v="2"/>
    <x v="3"/>
    <x v="1"/>
    <x v="1"/>
  </r>
  <r>
    <n v="161"/>
    <n v="0"/>
    <n v="22"/>
    <n v="0"/>
    <n v="0"/>
    <n v="24"/>
    <n v="59"/>
    <x v="1"/>
    <x v="1"/>
    <x v="0"/>
    <x v="1"/>
  </r>
  <r>
    <n v="8"/>
    <n v="26"/>
    <n v="46"/>
    <n v="38"/>
    <n v="9"/>
    <n v="49"/>
    <n v="39"/>
    <x v="2"/>
    <x v="3"/>
    <x v="1"/>
    <x v="0"/>
  </r>
  <r>
    <n v="264"/>
    <n v="0"/>
    <n v="21"/>
    <n v="12"/>
    <n v="6"/>
    <n v="147"/>
    <n v="58"/>
    <x v="0"/>
    <x v="1"/>
    <x v="0"/>
    <x v="1"/>
  </r>
  <r>
    <n v="293"/>
    <n v="6"/>
    <n v="23"/>
    <n v="13"/>
    <n v="6"/>
    <n v="92"/>
    <n v="52"/>
    <x v="2"/>
    <x v="0"/>
    <x v="0"/>
    <x v="1"/>
  </r>
  <r>
    <n v="758"/>
    <n v="12"/>
    <n v="385"/>
    <n v="33"/>
    <n v="89"/>
    <n v="89"/>
    <n v="25"/>
    <x v="2"/>
    <x v="4"/>
    <x v="0"/>
    <x v="0"/>
  </r>
  <r>
    <n v="532"/>
    <n v="126"/>
    <n v="490"/>
    <n v="164"/>
    <n v="126"/>
    <n v="126"/>
    <n v="70"/>
    <x v="4"/>
    <x v="5"/>
    <x v="0"/>
    <x v="0"/>
  </r>
  <r>
    <n v="656"/>
    <n v="38"/>
    <n v="161"/>
    <n v="62"/>
    <n v="47"/>
    <n v="37"/>
    <n v="44"/>
    <x v="2"/>
    <x v="3"/>
    <x v="0"/>
    <x v="1"/>
  </r>
  <r>
    <n v="196"/>
    <n v="25"/>
    <n v="607"/>
    <n v="67"/>
    <n v="17"/>
    <n v="49"/>
    <n v="20"/>
    <x v="2"/>
    <x v="4"/>
    <x v="0"/>
    <x v="0"/>
  </r>
  <r>
    <n v="835"/>
    <n v="73"/>
    <n v="380"/>
    <n v="114"/>
    <n v="73"/>
    <n v="43"/>
    <n v="55"/>
    <x v="2"/>
    <x v="0"/>
    <x v="0"/>
    <x v="1"/>
  </r>
  <r>
    <n v="16"/>
    <n v="11"/>
    <n v="15"/>
    <n v="2"/>
    <n v="0"/>
    <n v="12"/>
    <n v="33"/>
    <x v="0"/>
    <x v="2"/>
    <x v="1"/>
    <x v="0"/>
  </r>
  <r>
    <n v="9"/>
    <n v="1"/>
    <n v="5"/>
    <n v="2"/>
    <n v="1"/>
    <n v="4"/>
    <n v="42"/>
    <x v="2"/>
    <x v="3"/>
    <x v="0"/>
    <x v="1"/>
  </r>
  <r>
    <n v="229"/>
    <n v="7"/>
    <n v="140"/>
    <n v="10"/>
    <n v="3"/>
    <n v="11"/>
    <n v="39"/>
    <x v="3"/>
    <x v="3"/>
    <x v="1"/>
    <x v="1"/>
  </r>
  <r>
    <n v="0"/>
    <n v="1"/>
    <n v="4"/>
    <n v="15"/>
    <n v="1"/>
    <n v="5"/>
    <n v="44"/>
    <x v="1"/>
    <x v="3"/>
    <x v="0"/>
    <x v="0"/>
  </r>
  <r>
    <n v="121"/>
    <n v="24"/>
    <n v="124"/>
    <n v="24"/>
    <n v="15"/>
    <n v="42"/>
    <n v="38"/>
    <x v="1"/>
    <x v="3"/>
    <x v="0"/>
    <x v="1"/>
  </r>
  <r>
    <n v="471"/>
    <n v="102"/>
    <n v="125"/>
    <n v="212"/>
    <n v="61"/>
    <n v="245"/>
    <n v="19"/>
    <x v="6"/>
    <x v="4"/>
    <x v="0"/>
    <x v="0"/>
  </r>
  <r>
    <n v="520"/>
    <n v="8"/>
    <n v="223"/>
    <n v="32"/>
    <n v="49"/>
    <n v="42"/>
    <n v="63"/>
    <x v="1"/>
    <x v="1"/>
    <x v="0"/>
    <x v="1"/>
  </r>
  <r>
    <n v="26"/>
    <n v="1"/>
    <n v="10"/>
    <n v="2"/>
    <n v="0"/>
    <n v="1"/>
    <n v="63"/>
    <x v="2"/>
    <x v="1"/>
    <x v="1"/>
    <x v="1"/>
  </r>
  <r>
    <n v="240"/>
    <n v="132"/>
    <n v="445"/>
    <n v="250"/>
    <n v="192"/>
    <n v="108"/>
    <n v="38"/>
    <x v="1"/>
    <x v="3"/>
    <x v="0"/>
    <x v="0"/>
  </r>
  <r>
    <n v="178"/>
    <n v="4"/>
    <n v="26"/>
    <n v="8"/>
    <n v="4"/>
    <n v="44"/>
    <n v="57"/>
    <x v="0"/>
    <x v="1"/>
    <x v="1"/>
    <x v="1"/>
  </r>
  <r>
    <n v="1486"/>
    <n v="55"/>
    <n v="278"/>
    <n v="49"/>
    <n v="0"/>
    <n v="185"/>
    <n v="36"/>
    <x v="2"/>
    <x v="3"/>
    <x v="1"/>
    <x v="0"/>
  </r>
  <r>
    <n v="1115"/>
    <n v="12"/>
    <n v="128"/>
    <n v="33"/>
    <n v="12"/>
    <n v="76"/>
    <n v="37"/>
    <x v="2"/>
    <x v="3"/>
    <x v="0"/>
    <x v="1"/>
  </r>
  <r>
    <n v="29"/>
    <n v="0"/>
    <n v="8"/>
    <n v="2"/>
    <n v="0"/>
    <n v="6"/>
    <n v="38"/>
    <x v="2"/>
    <x v="3"/>
    <x v="1"/>
    <x v="1"/>
  </r>
  <r>
    <n v="529"/>
    <n v="0"/>
    <n v="356"/>
    <n v="63"/>
    <n v="28"/>
    <n v="0"/>
    <n v="65"/>
    <x v="1"/>
    <x v="1"/>
    <x v="0"/>
    <x v="1"/>
  </r>
  <r>
    <n v="13"/>
    <n v="3"/>
    <n v="8"/>
    <n v="7"/>
    <n v="4"/>
    <n v="16"/>
    <n v="28"/>
    <x v="2"/>
    <x v="2"/>
    <x v="1"/>
    <x v="0"/>
  </r>
  <r>
    <n v="934"/>
    <n v="24"/>
    <n v="230"/>
    <n v="16"/>
    <n v="24"/>
    <n v="36"/>
    <n v="40"/>
    <x v="2"/>
    <x v="3"/>
    <x v="0"/>
    <x v="1"/>
  </r>
  <r>
    <n v="2"/>
    <n v="7"/>
    <n v="11"/>
    <n v="16"/>
    <n v="12"/>
    <n v="27"/>
    <n v="41"/>
    <x v="2"/>
    <x v="3"/>
    <x v="0"/>
    <x v="0"/>
  </r>
  <r>
    <n v="4"/>
    <n v="12"/>
    <n v="5"/>
    <n v="3"/>
    <n v="16"/>
    <n v="17"/>
    <n v="26"/>
    <x v="2"/>
    <x v="2"/>
    <x v="1"/>
    <x v="0"/>
  </r>
  <r>
    <n v="62"/>
    <n v="1"/>
    <n v="44"/>
    <n v="6"/>
    <n v="5"/>
    <n v="22"/>
    <n v="51"/>
    <x v="2"/>
    <x v="0"/>
    <x v="0"/>
    <x v="1"/>
  </r>
  <r>
    <n v="158"/>
    <n v="35"/>
    <n v="179"/>
    <n v="0"/>
    <n v="0"/>
    <n v="125"/>
    <n v="42"/>
    <x v="3"/>
    <x v="3"/>
    <x v="0"/>
    <x v="1"/>
  </r>
  <r>
    <n v="173"/>
    <n v="2"/>
    <n v="39"/>
    <n v="3"/>
    <n v="2"/>
    <n v="47"/>
    <n v="64"/>
    <x v="2"/>
    <x v="1"/>
    <x v="0"/>
    <x v="1"/>
  </r>
  <r>
    <n v="830"/>
    <n v="59"/>
    <n v="968"/>
    <n v="51"/>
    <n v="79"/>
    <n v="19"/>
    <n v="51"/>
    <x v="0"/>
    <x v="0"/>
    <x v="0"/>
    <x v="0"/>
  </r>
  <r>
    <n v="189"/>
    <n v="10"/>
    <n v="253"/>
    <n v="56"/>
    <n v="43"/>
    <n v="64"/>
    <n v="58"/>
    <x v="4"/>
    <x v="1"/>
    <x v="1"/>
    <x v="1"/>
  </r>
  <r>
    <n v="728"/>
    <n v="17"/>
    <n v="133"/>
    <n v="11"/>
    <n v="8"/>
    <n v="124"/>
    <n v="31"/>
    <x v="1"/>
    <x v="2"/>
    <x v="0"/>
    <x v="0"/>
  </r>
  <r>
    <n v="7"/>
    <n v="2"/>
    <n v="9"/>
    <n v="2"/>
    <n v="0"/>
    <n v="2"/>
    <n v="61"/>
    <x v="1"/>
    <x v="1"/>
    <x v="1"/>
    <x v="1"/>
  </r>
  <r>
    <n v="35"/>
    <n v="4"/>
    <n v="17"/>
    <n v="7"/>
    <n v="6"/>
    <n v="64"/>
    <n v="39"/>
    <x v="1"/>
    <x v="3"/>
    <x v="0"/>
    <x v="1"/>
  </r>
  <r>
    <n v="188"/>
    <n v="3"/>
    <n v="180"/>
    <n v="20"/>
    <n v="3"/>
    <n v="43"/>
    <n v="59"/>
    <x v="2"/>
    <x v="1"/>
    <x v="0"/>
    <x v="1"/>
  </r>
  <r>
    <n v="742"/>
    <n v="28"/>
    <n v="152"/>
    <n v="25"/>
    <n v="9"/>
    <n v="57"/>
    <n v="44"/>
    <x v="1"/>
    <x v="3"/>
    <x v="0"/>
    <x v="1"/>
  </r>
  <r>
    <n v="0"/>
    <n v="7"/>
    <n v="5"/>
    <n v="26"/>
    <n v="2"/>
    <n v="17"/>
    <n v="32"/>
    <x v="2"/>
    <x v="2"/>
    <x v="1"/>
    <x v="0"/>
  </r>
  <r>
    <n v="750"/>
    <n v="71"/>
    <n v="174"/>
    <n v="13"/>
    <n v="10"/>
    <n v="20"/>
    <n v="62"/>
    <x v="1"/>
    <x v="1"/>
    <x v="0"/>
    <x v="1"/>
  </r>
  <r>
    <n v="816"/>
    <n v="42"/>
    <n v="450"/>
    <n v="55"/>
    <n v="56"/>
    <n v="154"/>
    <n v="51"/>
    <x v="0"/>
    <x v="0"/>
    <x v="0"/>
    <x v="0"/>
  </r>
  <r>
    <n v="5"/>
    <n v="2"/>
    <n v="8"/>
    <n v="2"/>
    <n v="2"/>
    <n v="9"/>
    <n v="41"/>
    <x v="3"/>
    <x v="3"/>
    <x v="1"/>
    <x v="0"/>
  </r>
  <r>
    <n v="37"/>
    <n v="5"/>
    <n v="56"/>
    <n v="12"/>
    <n v="8"/>
    <n v="5"/>
    <n v="36"/>
    <x v="1"/>
    <x v="3"/>
    <x v="1"/>
    <x v="0"/>
  </r>
  <r>
    <n v="4"/>
    <n v="0"/>
    <n v="4"/>
    <n v="0"/>
    <n v="0"/>
    <n v="5"/>
    <n v="37"/>
    <x v="1"/>
    <x v="3"/>
    <x v="1"/>
    <x v="1"/>
  </r>
  <r>
    <n v="99"/>
    <n v="2"/>
    <n v="11"/>
    <n v="4"/>
    <n v="0"/>
    <n v="16"/>
    <n v="32"/>
    <x v="2"/>
    <x v="2"/>
    <x v="0"/>
    <x v="1"/>
  </r>
  <r>
    <n v="176"/>
    <n v="72"/>
    <n v="98"/>
    <n v="136"/>
    <n v="21"/>
    <n v="229"/>
    <n v="56"/>
    <x v="2"/>
    <x v="1"/>
    <x v="0"/>
    <x v="1"/>
  </r>
  <r>
    <n v="54"/>
    <n v="0"/>
    <n v="10"/>
    <n v="0"/>
    <n v="0"/>
    <n v="2"/>
    <n v="57"/>
    <x v="1"/>
    <x v="1"/>
    <x v="1"/>
    <x v="1"/>
  </r>
  <r>
    <n v="997"/>
    <n v="15"/>
    <n v="414"/>
    <n v="99"/>
    <n v="30"/>
    <n v="76"/>
    <n v="41"/>
    <x v="1"/>
    <x v="3"/>
    <x v="0"/>
    <x v="0"/>
  </r>
  <r>
    <n v="356"/>
    <n v="0"/>
    <n v="107"/>
    <n v="19"/>
    <n v="9"/>
    <n v="117"/>
    <n v="47"/>
    <x v="2"/>
    <x v="0"/>
    <x v="0"/>
    <x v="1"/>
  </r>
  <r>
    <n v="1311"/>
    <n v="0"/>
    <n v="359"/>
    <n v="46"/>
    <n v="89"/>
    <n v="17"/>
    <n v="27"/>
    <x v="2"/>
    <x v="2"/>
    <x v="0"/>
    <x v="0"/>
  </r>
  <r>
    <n v="890"/>
    <n v="63"/>
    <n v="292"/>
    <n v="0"/>
    <n v="25"/>
    <n v="12"/>
    <n v="47"/>
    <x v="1"/>
    <x v="0"/>
    <x v="0"/>
    <x v="0"/>
  </r>
  <r>
    <n v="4"/>
    <n v="0"/>
    <n v="2"/>
    <n v="0"/>
    <n v="0"/>
    <n v="2"/>
    <n v="39"/>
    <x v="1"/>
    <x v="3"/>
    <x v="1"/>
    <x v="1"/>
  </r>
  <r>
    <n v="17"/>
    <n v="0"/>
    <n v="14"/>
    <n v="7"/>
    <n v="3"/>
    <n v="2"/>
    <n v="37"/>
    <x v="3"/>
    <x v="3"/>
    <x v="1"/>
    <x v="0"/>
  </r>
  <r>
    <n v="960"/>
    <n v="0"/>
    <n v="883"/>
    <n v="50"/>
    <n v="38"/>
    <n v="0"/>
    <n v="37"/>
    <x v="0"/>
    <x v="3"/>
    <x v="0"/>
    <x v="0"/>
  </r>
  <r>
    <n v="2"/>
    <n v="1"/>
    <n v="2"/>
    <n v="1"/>
    <n v="1"/>
    <n v="1"/>
    <n v="64"/>
    <x v="2"/>
    <x v="1"/>
    <x v="0"/>
    <x v="0"/>
  </r>
  <r>
    <n v="1"/>
    <n v="3"/>
    <n v="2"/>
    <n v="20"/>
    <n v="30"/>
    <n v="47"/>
    <n v="32"/>
    <x v="2"/>
    <x v="2"/>
    <x v="1"/>
    <x v="0"/>
  </r>
  <r>
    <n v="240"/>
    <n v="67"/>
    <n v="500"/>
    <n v="199"/>
    <n v="0"/>
    <n v="163"/>
    <n v="57"/>
    <x v="6"/>
    <x v="1"/>
    <x v="0"/>
    <x v="0"/>
  </r>
  <r>
    <n v="301"/>
    <n v="11"/>
    <n v="61"/>
    <n v="4"/>
    <n v="7"/>
    <n v="11"/>
    <n v="49"/>
    <x v="2"/>
    <x v="0"/>
    <x v="0"/>
    <x v="1"/>
  </r>
  <r>
    <n v="154"/>
    <n v="0"/>
    <n v="50"/>
    <n v="6"/>
    <n v="11"/>
    <n v="37"/>
    <n v="44"/>
    <x v="4"/>
    <x v="3"/>
    <x v="1"/>
    <x v="1"/>
  </r>
  <r>
    <n v="2"/>
    <n v="3"/>
    <n v="6"/>
    <n v="4"/>
    <n v="1"/>
    <n v="9"/>
    <n v="44"/>
    <x v="0"/>
    <x v="3"/>
    <x v="1"/>
    <x v="0"/>
  </r>
  <r>
    <n v="104"/>
    <n v="12"/>
    <n v="48"/>
    <n v="4"/>
    <n v="12"/>
    <n v="5"/>
    <n v="60"/>
    <x v="3"/>
    <x v="1"/>
    <x v="0"/>
    <x v="1"/>
  </r>
  <r>
    <n v="70"/>
    <n v="3"/>
    <n v="37"/>
    <n v="4"/>
    <n v="2"/>
    <n v="64"/>
    <n v="46"/>
    <x v="3"/>
    <x v="0"/>
    <x v="1"/>
    <x v="1"/>
  </r>
  <r>
    <n v="2"/>
    <n v="0"/>
    <n v="9"/>
    <n v="3"/>
    <n v="6"/>
    <n v="2"/>
    <n v="40"/>
    <x v="3"/>
    <x v="3"/>
    <x v="1"/>
    <x v="0"/>
  </r>
  <r>
    <n v="23"/>
    <n v="2"/>
    <n v="11"/>
    <n v="3"/>
    <n v="1"/>
    <n v="4"/>
    <n v="43"/>
    <x v="2"/>
    <x v="3"/>
    <x v="1"/>
    <x v="1"/>
  </r>
  <r>
    <n v="43"/>
    <n v="4"/>
    <n v="12"/>
    <n v="8"/>
    <n v="0"/>
    <n v="27"/>
    <n v="45"/>
    <x v="3"/>
    <x v="3"/>
    <x v="1"/>
    <x v="1"/>
  </r>
  <r>
    <n v="4"/>
    <n v="24"/>
    <n v="11"/>
    <n v="16"/>
    <n v="1"/>
    <n v="25"/>
    <n v="57"/>
    <x v="2"/>
    <x v="1"/>
    <x v="0"/>
    <x v="0"/>
  </r>
  <r>
    <n v="654"/>
    <n v="7"/>
    <n v="92"/>
    <n v="0"/>
    <n v="15"/>
    <n v="30"/>
    <n v="41"/>
    <x v="0"/>
    <x v="3"/>
    <x v="0"/>
    <x v="1"/>
  </r>
  <r>
    <n v="912"/>
    <n v="72"/>
    <n v="170"/>
    <n v="47"/>
    <n v="36"/>
    <n v="97"/>
    <n v="56"/>
    <x v="0"/>
    <x v="1"/>
    <x v="0"/>
    <x v="0"/>
  </r>
  <r>
    <n v="25"/>
    <n v="0"/>
    <n v="8"/>
    <n v="0"/>
    <n v="1"/>
    <n v="4"/>
    <n v="43"/>
    <x v="1"/>
    <x v="3"/>
    <x v="1"/>
    <x v="0"/>
  </r>
  <r>
    <n v="24"/>
    <n v="4"/>
    <n v="22"/>
    <n v="0"/>
    <n v="2"/>
    <n v="9"/>
    <n v="54"/>
    <x v="1"/>
    <x v="0"/>
    <x v="1"/>
    <x v="1"/>
  </r>
  <r>
    <n v="141"/>
    <n v="11"/>
    <n v="114"/>
    <n v="15"/>
    <n v="14"/>
    <n v="5"/>
    <n v="40"/>
    <x v="1"/>
    <x v="3"/>
    <x v="1"/>
    <x v="1"/>
  </r>
  <r>
    <n v="71"/>
    <n v="0"/>
    <n v="13"/>
    <n v="3"/>
    <n v="1"/>
    <n v="0"/>
    <n v="51"/>
    <x v="2"/>
    <x v="0"/>
    <x v="0"/>
    <x v="1"/>
  </r>
  <r>
    <n v="35"/>
    <n v="1"/>
    <n v="16"/>
    <n v="0"/>
    <n v="1"/>
    <n v="1"/>
    <n v="55"/>
    <x v="2"/>
    <x v="0"/>
    <x v="1"/>
    <x v="1"/>
  </r>
  <r>
    <n v="496"/>
    <n v="32"/>
    <n v="849"/>
    <n v="229"/>
    <n v="48"/>
    <n v="128"/>
    <n v="40"/>
    <x v="2"/>
    <x v="3"/>
    <x v="0"/>
    <x v="0"/>
  </r>
  <r>
    <n v="9"/>
    <n v="9"/>
    <n v="11"/>
    <n v="13"/>
    <n v="10"/>
    <n v="16"/>
    <n v="38"/>
    <x v="2"/>
    <x v="3"/>
    <x v="1"/>
    <x v="0"/>
  </r>
  <r>
    <n v="154"/>
    <n v="0"/>
    <n v="50"/>
    <n v="6"/>
    <n v="11"/>
    <n v="37"/>
    <n v="44"/>
    <x v="4"/>
    <x v="3"/>
    <x v="1"/>
    <x v="1"/>
  </r>
  <r>
    <n v="9"/>
    <n v="1"/>
    <n v="5"/>
    <n v="4"/>
    <n v="5"/>
    <n v="7"/>
    <n v="37"/>
    <x v="1"/>
    <x v="3"/>
    <x v="1"/>
    <x v="0"/>
  </r>
  <r>
    <n v="26"/>
    <n v="3"/>
    <n v="23"/>
    <n v="4"/>
    <n v="7"/>
    <n v="3"/>
    <n v="31"/>
    <x v="2"/>
    <x v="2"/>
    <x v="1"/>
    <x v="0"/>
  </r>
  <r>
    <n v="77"/>
    <n v="8"/>
    <n v="44"/>
    <n v="10"/>
    <n v="10"/>
    <n v="25"/>
    <n v="50"/>
    <x v="3"/>
    <x v="0"/>
    <x v="1"/>
    <x v="1"/>
  </r>
  <r>
    <n v="11"/>
    <n v="2"/>
    <n v="7"/>
    <n v="4"/>
    <n v="2"/>
    <n v="2"/>
    <n v="39"/>
    <x v="1"/>
    <x v="3"/>
    <x v="0"/>
    <x v="1"/>
  </r>
  <r>
    <n v="576"/>
    <n v="7"/>
    <n v="115"/>
    <n v="19"/>
    <n v="7"/>
    <n v="7"/>
    <n v="59"/>
    <x v="2"/>
    <x v="1"/>
    <x v="0"/>
    <x v="1"/>
  </r>
  <r>
    <n v="89"/>
    <n v="15"/>
    <n v="89"/>
    <n v="34"/>
    <n v="42"/>
    <n v="5"/>
    <n v="49"/>
    <x v="0"/>
    <x v="0"/>
    <x v="0"/>
    <x v="1"/>
  </r>
  <r>
    <n v="1013"/>
    <n v="30"/>
    <n v="399"/>
    <n v="60"/>
    <n v="46"/>
    <n v="153"/>
    <n v="48"/>
    <x v="2"/>
    <x v="0"/>
    <x v="0"/>
    <x v="1"/>
  </r>
  <r>
    <n v="224"/>
    <n v="12"/>
    <n v="48"/>
    <n v="4"/>
    <n v="12"/>
    <n v="12"/>
    <n v="34"/>
    <x v="1"/>
    <x v="2"/>
    <x v="1"/>
    <x v="0"/>
  </r>
  <r>
    <n v="200"/>
    <n v="19"/>
    <n v="111"/>
    <n v="50"/>
    <n v="15"/>
    <n v="19"/>
    <n v="56"/>
    <x v="1"/>
    <x v="1"/>
    <x v="0"/>
    <x v="1"/>
  </r>
  <r>
    <n v="570"/>
    <n v="73"/>
    <n v="614"/>
    <n v="133"/>
    <n v="102"/>
    <n v="73"/>
    <n v="64"/>
    <x v="4"/>
    <x v="1"/>
    <x v="0"/>
    <x v="0"/>
  </r>
  <r>
    <n v="1"/>
    <n v="3"/>
    <n v="3"/>
    <n v="8"/>
    <n v="1"/>
    <n v="13"/>
    <n v="21"/>
    <x v="0"/>
    <x v="4"/>
    <x v="1"/>
    <x v="0"/>
  </r>
  <r>
    <n v="62"/>
    <n v="1"/>
    <n v="20"/>
    <n v="4"/>
    <n v="0"/>
    <n v="7"/>
    <n v="39"/>
    <x v="0"/>
    <x v="3"/>
    <x v="1"/>
    <x v="0"/>
  </r>
  <r>
    <n v="531"/>
    <n v="69"/>
    <n v="300"/>
    <n v="150"/>
    <n v="138"/>
    <n v="150"/>
    <n v="59"/>
    <x v="3"/>
    <x v="1"/>
    <x v="0"/>
    <x v="1"/>
  </r>
  <r>
    <n v="162"/>
    <n v="28"/>
    <n v="818"/>
    <n v="0"/>
    <n v="28"/>
    <n v="56"/>
    <n v="23"/>
    <x v="0"/>
    <x v="4"/>
    <x v="0"/>
    <x v="0"/>
  </r>
  <r>
    <n v="675"/>
    <n v="144"/>
    <n v="133"/>
    <n v="94"/>
    <n v="192"/>
    <n v="241"/>
    <n v="29"/>
    <x v="2"/>
    <x v="2"/>
    <x v="0"/>
    <x v="0"/>
  </r>
  <r>
    <n v="23"/>
    <n v="4"/>
    <n v="10"/>
    <n v="0"/>
    <n v="2"/>
    <n v="15"/>
    <n v="32"/>
    <x v="0"/>
    <x v="2"/>
    <x v="1"/>
    <x v="1"/>
  </r>
  <r>
    <n v="492"/>
    <n v="5"/>
    <n v="32"/>
    <n v="13"/>
    <n v="5"/>
    <n v="21"/>
    <n v="49"/>
    <x v="0"/>
    <x v="0"/>
    <x v="0"/>
    <x v="1"/>
  </r>
  <r>
    <n v="918"/>
    <n v="10"/>
    <n v="129"/>
    <n v="13"/>
    <n v="0"/>
    <n v="129"/>
    <n v="43"/>
    <x v="3"/>
    <x v="3"/>
    <x v="0"/>
    <x v="0"/>
  </r>
  <r>
    <n v="224"/>
    <n v="155"/>
    <n v="155"/>
    <n v="192"/>
    <n v="93"/>
    <n v="54"/>
    <n v="39"/>
    <x v="1"/>
    <x v="3"/>
    <x v="0"/>
    <x v="1"/>
  </r>
  <r>
    <n v="572"/>
    <n v="19"/>
    <n v="286"/>
    <n v="50"/>
    <n v="38"/>
    <n v="248"/>
    <n v="62"/>
    <x v="2"/>
    <x v="1"/>
    <x v="0"/>
    <x v="1"/>
  </r>
  <r>
    <n v="626"/>
    <n v="0"/>
    <n v="70"/>
    <n v="0"/>
    <n v="7"/>
    <n v="28"/>
    <n v="59"/>
    <x v="2"/>
    <x v="1"/>
    <x v="0"/>
    <x v="1"/>
  </r>
  <r>
    <n v="1074"/>
    <n v="37"/>
    <n v="518"/>
    <n v="193"/>
    <n v="92"/>
    <n v="129"/>
    <n v="38"/>
    <x v="2"/>
    <x v="3"/>
    <x v="0"/>
    <x v="0"/>
  </r>
  <r>
    <n v="741"/>
    <n v="68"/>
    <n v="689"/>
    <n v="224"/>
    <n v="68"/>
    <n v="103"/>
    <n v="45"/>
    <x v="3"/>
    <x v="3"/>
    <x v="0"/>
    <x v="0"/>
  </r>
  <r>
    <n v="322"/>
    <n v="3"/>
    <n v="50"/>
    <n v="4"/>
    <n v="3"/>
    <n v="42"/>
    <n v="39"/>
    <x v="7"/>
    <x v="3"/>
    <x v="0"/>
    <x v="1"/>
  </r>
  <r>
    <n v="254"/>
    <n v="10"/>
    <n v="44"/>
    <n v="30"/>
    <n v="10"/>
    <n v="227"/>
    <n v="42"/>
    <x v="2"/>
    <x v="3"/>
    <x v="0"/>
    <x v="1"/>
  </r>
  <r>
    <n v="116"/>
    <n v="6"/>
    <n v="82"/>
    <n v="6"/>
    <n v="6"/>
    <n v="41"/>
    <n v="58"/>
    <x v="1"/>
    <x v="1"/>
    <x v="0"/>
    <x v="1"/>
  </r>
  <r>
    <n v="22"/>
    <n v="2"/>
    <n v="18"/>
    <n v="0"/>
    <n v="2"/>
    <n v="12"/>
    <n v="39"/>
    <x v="2"/>
    <x v="3"/>
    <x v="1"/>
    <x v="0"/>
  </r>
  <r>
    <n v="516"/>
    <n v="0"/>
    <n v="21"/>
    <n v="0"/>
    <n v="0"/>
    <n v="5"/>
    <n v="41"/>
    <x v="2"/>
    <x v="3"/>
    <x v="0"/>
    <x v="1"/>
  </r>
  <r>
    <n v="14"/>
    <n v="36"/>
    <n v="11"/>
    <n v="3"/>
    <n v="26"/>
    <n v="35"/>
    <n v="50"/>
    <x v="2"/>
    <x v="0"/>
    <x v="0"/>
    <x v="0"/>
  </r>
  <r>
    <n v="2"/>
    <n v="8"/>
    <n v="10"/>
    <n v="12"/>
    <n v="14"/>
    <n v="23"/>
    <n v="35"/>
    <x v="0"/>
    <x v="2"/>
    <x v="1"/>
    <x v="0"/>
  </r>
  <r>
    <n v="28"/>
    <n v="0"/>
    <n v="9"/>
    <n v="3"/>
    <n v="0"/>
    <n v="0"/>
    <n v="57"/>
    <x v="2"/>
    <x v="1"/>
    <x v="0"/>
    <x v="1"/>
  </r>
  <r>
    <n v="530"/>
    <n v="142"/>
    <n v="217"/>
    <n v="62"/>
    <n v="9"/>
    <n v="56"/>
    <n v="53"/>
    <x v="2"/>
    <x v="0"/>
    <x v="0"/>
    <x v="1"/>
  </r>
  <r>
    <n v="519"/>
    <n v="50"/>
    <n v="167"/>
    <n v="130"/>
    <n v="0"/>
    <n v="41"/>
    <n v="42"/>
    <x v="2"/>
    <x v="3"/>
    <x v="0"/>
    <x v="1"/>
  </r>
  <r>
    <n v="611"/>
    <n v="76"/>
    <n v="749"/>
    <n v="59"/>
    <n v="45"/>
    <n v="26"/>
    <n v="58"/>
    <x v="2"/>
    <x v="1"/>
    <x v="0"/>
    <x v="0"/>
  </r>
  <r>
    <n v="240"/>
    <n v="67"/>
    <n v="500"/>
    <n v="199"/>
    <n v="0"/>
    <n v="163"/>
    <n v="57"/>
    <x v="1"/>
    <x v="1"/>
    <x v="0"/>
    <x v="0"/>
  </r>
  <r>
    <n v="4"/>
    <n v="9"/>
    <n v="12"/>
    <n v="11"/>
    <n v="2"/>
    <n v="8"/>
    <n v="42"/>
    <x v="2"/>
    <x v="3"/>
    <x v="1"/>
    <x v="0"/>
  </r>
  <r>
    <n v="671"/>
    <n v="47"/>
    <n v="655"/>
    <n v="145"/>
    <n v="111"/>
    <n v="15"/>
    <n v="30"/>
    <x v="0"/>
    <x v="2"/>
    <x v="0"/>
    <x v="0"/>
  </r>
  <r>
    <n v="23"/>
    <n v="1"/>
    <n v="7"/>
    <n v="0"/>
    <n v="4"/>
    <n v="24"/>
    <n v="42"/>
    <x v="3"/>
    <x v="3"/>
    <x v="1"/>
    <x v="1"/>
  </r>
  <r>
    <n v="9"/>
    <n v="1"/>
    <n v="2"/>
    <n v="3"/>
    <n v="2"/>
    <n v="0"/>
    <n v="65"/>
    <x v="2"/>
    <x v="1"/>
    <x v="0"/>
    <x v="0"/>
  </r>
  <r>
    <n v="556"/>
    <n v="54"/>
    <n v="845"/>
    <n v="202"/>
    <n v="133"/>
    <n v="63"/>
    <n v="55"/>
    <x v="2"/>
    <x v="0"/>
    <x v="0"/>
    <x v="0"/>
  </r>
  <r>
    <n v="833"/>
    <n v="80"/>
    <n v="363"/>
    <n v="52"/>
    <n v="26"/>
    <n v="174"/>
    <n v="55"/>
    <x v="2"/>
    <x v="0"/>
    <x v="0"/>
    <x v="1"/>
  </r>
  <r>
    <n v="12"/>
    <n v="0"/>
    <n v="13"/>
    <n v="4"/>
    <n v="2"/>
    <n v="4"/>
    <n v="61"/>
    <x v="0"/>
    <x v="1"/>
    <x v="1"/>
    <x v="1"/>
  </r>
  <r>
    <n v="56"/>
    <n v="7"/>
    <n v="48"/>
    <n v="10"/>
    <n v="2"/>
    <n v="18"/>
    <n v="40"/>
    <x v="0"/>
    <x v="3"/>
    <x v="0"/>
    <x v="0"/>
  </r>
  <r>
    <n v="293"/>
    <n v="8"/>
    <n v="124"/>
    <n v="11"/>
    <n v="4"/>
    <n v="106"/>
    <n v="40"/>
    <x v="1"/>
    <x v="3"/>
    <x v="0"/>
    <x v="1"/>
  </r>
  <r>
    <n v="297"/>
    <n v="0"/>
    <n v="38"/>
    <n v="13"/>
    <n v="0"/>
    <n v="152"/>
    <n v="59"/>
    <x v="2"/>
    <x v="1"/>
    <x v="1"/>
    <x v="1"/>
  </r>
  <r>
    <n v="39"/>
    <n v="1"/>
    <n v="16"/>
    <n v="2"/>
    <n v="0"/>
    <n v="3"/>
    <n v="39"/>
    <x v="2"/>
    <x v="3"/>
    <x v="1"/>
    <x v="1"/>
  </r>
  <r>
    <n v="5"/>
    <n v="11"/>
    <n v="16"/>
    <n v="21"/>
    <n v="8"/>
    <n v="45"/>
    <n v="23"/>
    <x v="0"/>
    <x v="4"/>
    <x v="1"/>
    <x v="0"/>
  </r>
  <r>
    <n v="266"/>
    <n v="21"/>
    <n v="300"/>
    <n v="65"/>
    <n v="8"/>
    <n v="44"/>
    <n v="43"/>
    <x v="0"/>
    <x v="3"/>
    <x v="0"/>
    <x v="1"/>
  </r>
  <r>
    <n v="322"/>
    <n v="3"/>
    <n v="50"/>
    <n v="4"/>
    <n v="3"/>
    <n v="42"/>
    <n v="39"/>
    <x v="7"/>
    <x v="3"/>
    <x v="0"/>
    <x v="1"/>
  </r>
  <r>
    <n v="366"/>
    <n v="124"/>
    <n v="156"/>
    <n v="71"/>
    <n v="78"/>
    <n v="54"/>
    <n v="35"/>
    <x v="2"/>
    <x v="2"/>
    <x v="0"/>
    <x v="1"/>
  </r>
  <r>
    <n v="32"/>
    <n v="0"/>
    <n v="8"/>
    <n v="23"/>
    <n v="4"/>
    <n v="18"/>
    <n v="23"/>
    <x v="2"/>
    <x v="4"/>
    <x v="0"/>
    <x v="0"/>
  </r>
  <r>
    <n v="158"/>
    <n v="0"/>
    <n v="23"/>
    <n v="0"/>
    <n v="0"/>
    <n v="18"/>
    <n v="44"/>
    <x v="0"/>
    <x v="3"/>
    <x v="1"/>
    <x v="1"/>
  </r>
  <r>
    <n v="269"/>
    <n v="129"/>
    <n v="495"/>
    <n v="182"/>
    <n v="43"/>
    <n v="29"/>
    <n v="32"/>
    <x v="2"/>
    <x v="2"/>
    <x v="0"/>
    <x v="1"/>
  </r>
  <r>
    <n v="41"/>
    <n v="0"/>
    <n v="10"/>
    <n v="0"/>
    <n v="0"/>
    <n v="3"/>
    <n v="60"/>
    <x v="1"/>
    <x v="1"/>
    <x v="1"/>
    <x v="1"/>
  </r>
  <r>
    <n v="3"/>
    <n v="3"/>
    <n v="3"/>
    <n v="15"/>
    <n v="4"/>
    <n v="15"/>
    <n v="49"/>
    <x v="1"/>
    <x v="0"/>
    <x v="0"/>
    <x v="1"/>
  </r>
  <r>
    <n v="33"/>
    <n v="0"/>
    <n v="5"/>
    <n v="0"/>
    <n v="0"/>
    <n v="15"/>
    <n v="50"/>
    <x v="3"/>
    <x v="0"/>
    <x v="1"/>
    <x v="1"/>
  </r>
  <r>
    <n v="302"/>
    <n v="29"/>
    <n v="131"/>
    <n v="32"/>
    <n v="0"/>
    <n v="27"/>
    <n v="58"/>
    <x v="3"/>
    <x v="1"/>
    <x v="0"/>
    <x v="1"/>
  </r>
  <r>
    <n v="519"/>
    <n v="71"/>
    <n v="860"/>
    <n v="93"/>
    <n v="27"/>
    <n v="53"/>
    <n v="33"/>
    <x v="1"/>
    <x v="2"/>
    <x v="0"/>
    <x v="0"/>
  </r>
  <r>
    <n v="23"/>
    <n v="2"/>
    <n v="17"/>
    <n v="2"/>
    <n v="1"/>
    <n v="0"/>
    <n v="64"/>
    <x v="3"/>
    <x v="1"/>
    <x v="1"/>
    <x v="1"/>
  </r>
  <r>
    <n v="594"/>
    <n v="51"/>
    <n v="631"/>
    <n v="72"/>
    <n v="55"/>
    <n v="32"/>
    <n v="17"/>
    <x v="0"/>
    <x v="4"/>
    <x v="0"/>
    <x v="0"/>
  </r>
  <r>
    <n v="12"/>
    <n v="4"/>
    <n v="7"/>
    <n v="1"/>
    <n v="3"/>
    <n v="5"/>
    <n v="37"/>
    <x v="2"/>
    <x v="3"/>
    <x v="0"/>
    <x v="1"/>
  </r>
  <r>
    <n v="4"/>
    <n v="2"/>
    <n v="5"/>
    <n v="0"/>
    <n v="0"/>
    <n v="5"/>
    <n v="58"/>
    <x v="1"/>
    <x v="1"/>
    <x v="1"/>
    <x v="1"/>
  </r>
  <r>
    <n v="18"/>
    <n v="3"/>
    <n v="19"/>
    <n v="3"/>
    <n v="3"/>
    <n v="6"/>
    <n v="30"/>
    <x v="1"/>
    <x v="2"/>
    <x v="1"/>
    <x v="0"/>
  </r>
  <r>
    <n v="332"/>
    <n v="194"/>
    <n v="377"/>
    <n v="149"/>
    <n v="125"/>
    <n v="57"/>
    <n v="66"/>
    <x v="4"/>
    <x v="5"/>
    <x v="0"/>
    <x v="0"/>
  </r>
  <r>
    <n v="5"/>
    <n v="1"/>
    <n v="8"/>
    <n v="0"/>
    <n v="0"/>
    <n v="1"/>
    <n v="35"/>
    <x v="1"/>
    <x v="2"/>
    <x v="1"/>
    <x v="0"/>
  </r>
  <r>
    <n v="171"/>
    <n v="3"/>
    <n v="129"/>
    <n v="26"/>
    <n v="24"/>
    <n v="62"/>
    <n v="27"/>
    <x v="1"/>
    <x v="2"/>
    <x v="1"/>
    <x v="0"/>
  </r>
  <r>
    <n v="270"/>
    <n v="31"/>
    <n v="88"/>
    <n v="11"/>
    <n v="48"/>
    <n v="22"/>
    <n v="34"/>
    <x v="2"/>
    <x v="2"/>
    <x v="0"/>
    <x v="1"/>
  </r>
  <r>
    <n v="712"/>
    <n v="26"/>
    <n v="538"/>
    <n v="69"/>
    <n v="13"/>
    <n v="80"/>
    <n v="31"/>
    <x v="0"/>
    <x v="2"/>
    <x v="0"/>
    <x v="0"/>
  </r>
  <r>
    <n v="2"/>
    <n v="8"/>
    <n v="11"/>
    <n v="3"/>
    <n v="8"/>
    <n v="21"/>
    <n v="34"/>
    <x v="1"/>
    <x v="2"/>
    <x v="1"/>
    <x v="0"/>
  </r>
  <r>
    <n v="21"/>
    <n v="12"/>
    <n v="12"/>
    <n v="0"/>
    <n v="3"/>
    <n v="3"/>
    <n v="51"/>
    <x v="2"/>
    <x v="0"/>
    <x v="1"/>
    <x v="1"/>
  </r>
  <r>
    <n v="580"/>
    <n v="6"/>
    <n v="58"/>
    <n v="8"/>
    <n v="0"/>
    <n v="27"/>
    <n v="44"/>
    <x v="0"/>
    <x v="3"/>
    <x v="0"/>
    <x v="1"/>
  </r>
  <r>
    <n v="368"/>
    <n v="24"/>
    <n v="68"/>
    <n v="38"/>
    <n v="0"/>
    <n v="88"/>
    <n v="44"/>
    <x v="1"/>
    <x v="3"/>
    <x v="1"/>
    <x v="1"/>
  </r>
  <r>
    <n v="457"/>
    <n v="5"/>
    <n v="106"/>
    <n v="15"/>
    <n v="17"/>
    <n v="53"/>
    <n v="34"/>
    <x v="2"/>
    <x v="2"/>
    <x v="1"/>
    <x v="1"/>
  </r>
  <r>
    <n v="229"/>
    <n v="7"/>
    <n v="137"/>
    <n v="4"/>
    <n v="0"/>
    <n v="91"/>
    <n v="51"/>
    <x v="0"/>
    <x v="0"/>
    <x v="0"/>
    <x v="1"/>
  </r>
  <r>
    <n v="32"/>
    <n v="2"/>
    <n v="1607"/>
    <n v="12"/>
    <n v="4"/>
    <n v="22"/>
    <n v="34"/>
    <x v="1"/>
    <x v="2"/>
    <x v="0"/>
    <x v="0"/>
  </r>
  <r>
    <n v="3"/>
    <n v="2"/>
    <n v="8"/>
    <n v="20"/>
    <n v="0"/>
    <n v="17"/>
    <n v="42"/>
    <x v="2"/>
    <x v="3"/>
    <x v="1"/>
    <x v="0"/>
  </r>
  <r>
    <n v="24"/>
    <n v="3"/>
    <n v="26"/>
    <n v="7"/>
    <n v="1"/>
    <n v="23"/>
    <n v="29"/>
    <x v="0"/>
    <x v="2"/>
    <x v="1"/>
    <x v="0"/>
  </r>
  <r>
    <n v="853"/>
    <n v="10"/>
    <n v="143"/>
    <n v="13"/>
    <n v="10"/>
    <n v="20"/>
    <n v="42"/>
    <x v="0"/>
    <x v="3"/>
    <x v="0"/>
    <x v="0"/>
  </r>
  <r>
    <n v="5"/>
    <n v="1"/>
    <n v="6"/>
    <n v="3"/>
    <n v="4"/>
    <n v="3"/>
    <n v="26"/>
    <x v="0"/>
    <x v="2"/>
    <x v="0"/>
    <x v="0"/>
  </r>
  <r>
    <n v="3"/>
    <n v="3"/>
    <n v="7"/>
    <n v="6"/>
    <n v="2"/>
    <n v="9"/>
    <n v="39"/>
    <x v="1"/>
    <x v="3"/>
    <x v="1"/>
    <x v="0"/>
  </r>
  <r>
    <n v="709"/>
    <n v="43"/>
    <n v="182"/>
    <n v="42"/>
    <n v="118"/>
    <n v="247"/>
    <n v="46"/>
    <x v="2"/>
    <x v="0"/>
    <x v="0"/>
    <x v="1"/>
  </r>
  <r>
    <n v="406"/>
    <n v="0"/>
    <n v="30"/>
    <n v="0"/>
    <n v="0"/>
    <n v="8"/>
    <n v="68"/>
    <x v="2"/>
    <x v="5"/>
    <x v="1"/>
    <x v="1"/>
  </r>
  <r>
    <n v="908"/>
    <n v="48"/>
    <n v="217"/>
    <n v="32"/>
    <n v="12"/>
    <n v="24"/>
    <n v="33"/>
    <x v="1"/>
    <x v="2"/>
    <x v="0"/>
    <x v="0"/>
  </r>
  <r>
    <n v="428"/>
    <n v="30"/>
    <n v="214"/>
    <n v="80"/>
    <n v="30"/>
    <n v="61"/>
    <n v="58"/>
    <x v="3"/>
    <x v="1"/>
    <x v="0"/>
    <x v="1"/>
  </r>
  <r>
    <n v="84"/>
    <n v="3"/>
    <n v="61"/>
    <n v="2"/>
    <n v="1"/>
    <n v="21"/>
    <n v="58"/>
    <x v="1"/>
    <x v="1"/>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3"/>
    <n v="0"/>
    <n v="0"/>
    <n v="0"/>
    <n v="0"/>
    <n v="0"/>
    <n v="1"/>
    <n v="55"/>
    <x v="0"/>
    <x v="0"/>
    <x v="0"/>
    <x v="0"/>
  </r>
  <r>
    <n v="2"/>
    <n v="0"/>
    <n v="0"/>
    <n v="0"/>
    <n v="0"/>
    <n v="0"/>
    <n v="0"/>
    <n v="60"/>
    <x v="0"/>
    <x v="1"/>
    <x v="1"/>
    <x v="1"/>
  </r>
  <r>
    <n v="1"/>
    <n v="0"/>
    <n v="0"/>
    <n v="0"/>
    <n v="0"/>
    <n v="0"/>
    <n v="0"/>
    <n v="48"/>
    <x v="1"/>
    <x v="0"/>
    <x v="0"/>
    <x v="0"/>
  </r>
  <r>
    <n v="2"/>
    <n v="0"/>
    <n v="0"/>
    <n v="0"/>
    <n v="0"/>
    <n v="0"/>
    <n v="0"/>
    <n v="30"/>
    <x v="1"/>
    <x v="2"/>
    <x v="1"/>
    <x v="0"/>
  </r>
  <r>
    <n v="5"/>
    <n v="0"/>
    <n v="0"/>
    <n v="0"/>
    <n v="0"/>
    <n v="0"/>
    <n v="0"/>
    <n v="33"/>
    <x v="2"/>
    <x v="2"/>
    <x v="1"/>
    <x v="0"/>
  </r>
  <r>
    <n v="2"/>
    <n v="0"/>
    <n v="0"/>
    <n v="0"/>
    <n v="0"/>
    <n v="0"/>
    <n v="0"/>
    <n v="46"/>
    <x v="1"/>
    <x v="0"/>
    <x v="0"/>
    <x v="1"/>
  </r>
  <r>
    <n v="4"/>
    <n v="0"/>
    <n v="0"/>
    <n v="0"/>
    <n v="0"/>
    <n v="0"/>
    <n v="0"/>
    <n v="41"/>
    <x v="3"/>
    <x v="3"/>
    <x v="0"/>
    <x v="1"/>
  </r>
  <r>
    <n v="2"/>
    <n v="0"/>
    <n v="0"/>
    <n v="0"/>
    <n v="0"/>
    <n v="0"/>
    <n v="0"/>
    <n v="28"/>
    <x v="2"/>
    <x v="2"/>
    <x v="1"/>
    <x v="0"/>
  </r>
  <r>
    <n v="1"/>
    <n v="0"/>
    <n v="0"/>
    <n v="0"/>
    <n v="0"/>
    <n v="0"/>
    <n v="1"/>
    <n v="39"/>
    <x v="1"/>
    <x v="3"/>
    <x v="1"/>
    <x v="0"/>
  </r>
  <r>
    <n v="1"/>
    <n v="1"/>
    <n v="0"/>
    <n v="0"/>
    <n v="0"/>
    <n v="0"/>
    <n v="0"/>
    <n v="64"/>
    <x v="1"/>
    <x v="1"/>
    <x v="1"/>
    <x v="1"/>
  </r>
  <r>
    <n v="1"/>
    <n v="0"/>
    <n v="0"/>
    <n v="0"/>
    <n v="0"/>
    <n v="0"/>
    <n v="0"/>
    <n v="30"/>
    <x v="2"/>
    <x v="2"/>
    <x v="1"/>
    <x v="0"/>
  </r>
  <r>
    <n v="1"/>
    <n v="0"/>
    <n v="0"/>
    <n v="0"/>
    <n v="0"/>
    <n v="0"/>
    <n v="0"/>
    <n v="36"/>
    <x v="2"/>
    <x v="3"/>
    <x v="0"/>
    <x v="0"/>
  </r>
  <r>
    <n v="1"/>
    <n v="0"/>
    <n v="0"/>
    <n v="0"/>
    <n v="0"/>
    <n v="0"/>
    <n v="0"/>
    <n v="54"/>
    <x v="3"/>
    <x v="0"/>
    <x v="0"/>
    <x v="0"/>
  </r>
  <r>
    <n v="3"/>
    <n v="0"/>
    <n v="0"/>
    <n v="0"/>
    <n v="0"/>
    <n v="0"/>
    <n v="0"/>
    <n v="61"/>
    <x v="3"/>
    <x v="1"/>
    <x v="1"/>
    <x v="1"/>
  </r>
  <r>
    <n v="1"/>
    <n v="0"/>
    <n v="0"/>
    <n v="0"/>
    <n v="0"/>
    <n v="0"/>
    <n v="0"/>
    <n v="25"/>
    <x v="2"/>
    <x v="4"/>
    <x v="0"/>
    <x v="0"/>
  </r>
  <r>
    <n v="1"/>
    <n v="0"/>
    <n v="0"/>
    <n v="1"/>
    <n v="1"/>
    <n v="0"/>
    <n v="1"/>
    <n v="66"/>
    <x v="0"/>
    <x v="5"/>
    <x v="0"/>
    <x v="0"/>
  </r>
  <r>
    <n v="3"/>
    <n v="0"/>
    <n v="0"/>
    <n v="0"/>
    <n v="0"/>
    <n v="0"/>
    <n v="0"/>
    <n v="32"/>
    <x v="2"/>
    <x v="2"/>
    <x v="1"/>
    <x v="1"/>
  </r>
  <r>
    <n v="2"/>
    <n v="0"/>
    <n v="0"/>
    <n v="0"/>
    <n v="0"/>
    <n v="0"/>
    <n v="0"/>
    <n v="66"/>
    <x v="1"/>
    <x v="5"/>
    <x v="0"/>
    <x v="0"/>
  </r>
  <r>
    <n v="2"/>
    <n v="0"/>
    <n v="0"/>
    <n v="0"/>
    <n v="1"/>
    <n v="0"/>
    <n v="0"/>
    <n v="64"/>
    <x v="2"/>
    <x v="1"/>
    <x v="0"/>
    <x v="1"/>
  </r>
  <r>
    <n v="2"/>
    <n v="0"/>
    <n v="0"/>
    <n v="0"/>
    <n v="0"/>
    <n v="0"/>
    <n v="0"/>
    <n v="27"/>
    <x v="0"/>
    <x v="2"/>
    <x v="1"/>
    <x v="0"/>
  </r>
  <r>
    <n v="1"/>
    <n v="0"/>
    <n v="0"/>
    <n v="0"/>
    <n v="0"/>
    <n v="0"/>
    <n v="0"/>
    <n v="30"/>
    <x v="2"/>
    <x v="2"/>
    <x v="0"/>
    <x v="0"/>
  </r>
  <r>
    <n v="15"/>
    <n v="0"/>
    <n v="0"/>
    <n v="0"/>
    <n v="0"/>
    <n v="0"/>
    <n v="0"/>
    <n v="34"/>
    <x v="2"/>
    <x v="2"/>
    <x v="1"/>
    <x v="0"/>
  </r>
  <r>
    <n v="3"/>
    <n v="0"/>
    <n v="1"/>
    <n v="0"/>
    <n v="0"/>
    <n v="0"/>
    <n v="0"/>
    <n v="63"/>
    <x v="2"/>
    <x v="1"/>
    <x v="0"/>
    <x v="1"/>
  </r>
  <r>
    <n v="3"/>
    <n v="0"/>
    <n v="0"/>
    <n v="0"/>
    <n v="0"/>
    <n v="0"/>
    <n v="0"/>
    <n v="60"/>
    <x v="2"/>
    <x v="1"/>
    <x v="0"/>
    <x v="1"/>
  </r>
  <r>
    <n v="7"/>
    <n v="0"/>
    <n v="0"/>
    <n v="0"/>
    <n v="0"/>
    <n v="0"/>
    <n v="0"/>
    <n v="62"/>
    <x v="1"/>
    <x v="1"/>
    <x v="0"/>
    <x v="1"/>
  </r>
  <r>
    <n v="2"/>
    <n v="0"/>
    <n v="0"/>
    <n v="0"/>
    <n v="0"/>
    <n v="0"/>
    <n v="0"/>
    <n v="44"/>
    <x v="0"/>
    <x v="3"/>
    <x v="0"/>
    <x v="0"/>
  </r>
  <r>
    <n v="4"/>
    <n v="0"/>
    <n v="0"/>
    <n v="0"/>
    <n v="0"/>
    <n v="0"/>
    <n v="0"/>
    <n v="37"/>
    <x v="2"/>
    <x v="3"/>
    <x v="1"/>
    <x v="1"/>
  </r>
  <r>
    <n v="0"/>
    <n v="0"/>
    <n v="0"/>
    <n v="0"/>
    <n v="0"/>
    <n v="0"/>
    <n v="0"/>
    <n v="27"/>
    <x v="0"/>
    <x v="2"/>
    <x v="1"/>
    <x v="0"/>
  </r>
  <r>
    <n v="2"/>
    <n v="0"/>
    <n v="0"/>
    <n v="0"/>
    <n v="0"/>
    <n v="0"/>
    <n v="0"/>
    <n v="24"/>
    <x v="2"/>
    <x v="4"/>
    <x v="1"/>
    <x v="0"/>
  </r>
  <r>
    <n v="1"/>
    <n v="0"/>
    <n v="0"/>
    <n v="1"/>
    <n v="0"/>
    <n v="0"/>
    <n v="0"/>
    <n v="48"/>
    <x v="2"/>
    <x v="0"/>
    <x v="0"/>
    <x v="0"/>
  </r>
  <r>
    <n v="2"/>
    <n v="0"/>
    <n v="0"/>
    <n v="0"/>
    <n v="0"/>
    <n v="0"/>
    <n v="0"/>
    <n v="25"/>
    <x v="3"/>
    <x v="4"/>
    <x v="0"/>
    <x v="0"/>
  </r>
  <r>
    <n v="1"/>
    <n v="0"/>
    <n v="0"/>
    <n v="0"/>
    <n v="0"/>
    <n v="0"/>
    <n v="0"/>
    <n v="50"/>
    <x v="1"/>
    <x v="0"/>
    <x v="0"/>
    <x v="0"/>
  </r>
  <r>
    <n v="2"/>
    <n v="0"/>
    <n v="1"/>
    <n v="0"/>
    <n v="0"/>
    <n v="0"/>
    <n v="0"/>
    <n v="42"/>
    <x v="1"/>
    <x v="3"/>
    <x v="0"/>
    <x v="1"/>
  </r>
  <r>
    <n v="6"/>
    <n v="0"/>
    <n v="0"/>
    <n v="0"/>
    <n v="0"/>
    <n v="0"/>
    <n v="1"/>
    <n v="60"/>
    <x v="3"/>
    <x v="1"/>
    <x v="0"/>
    <x v="1"/>
  </r>
  <r>
    <n v="1"/>
    <n v="0"/>
    <n v="0"/>
    <n v="0"/>
    <n v="0"/>
    <n v="0"/>
    <n v="0"/>
    <n v="67"/>
    <x v="2"/>
    <x v="5"/>
    <x v="0"/>
    <x v="0"/>
  </r>
  <r>
    <n v="1"/>
    <n v="0"/>
    <n v="0"/>
    <n v="0"/>
    <n v="0"/>
    <n v="0"/>
    <n v="0"/>
    <n v="62"/>
    <x v="0"/>
    <x v="1"/>
    <x v="1"/>
    <x v="1"/>
  </r>
  <r>
    <n v="5"/>
    <n v="0"/>
    <n v="0"/>
    <n v="0"/>
    <n v="0"/>
    <n v="0"/>
    <n v="0"/>
    <n v="43"/>
    <x v="2"/>
    <x v="3"/>
    <x v="0"/>
    <x v="1"/>
  </r>
  <r>
    <n v="3"/>
    <n v="0"/>
    <n v="0"/>
    <n v="0"/>
    <n v="0"/>
    <n v="0"/>
    <n v="0"/>
    <n v="37"/>
    <x v="2"/>
    <x v="3"/>
    <x v="1"/>
    <x v="0"/>
  </r>
  <r>
    <n v="2"/>
    <n v="0"/>
    <n v="0"/>
    <n v="0"/>
    <n v="0"/>
    <n v="0"/>
    <n v="0"/>
    <n v="41"/>
    <x v="4"/>
    <x v="3"/>
    <x v="0"/>
    <x v="1"/>
  </r>
  <r>
    <n v="2"/>
    <n v="1"/>
    <n v="0"/>
    <n v="0"/>
    <n v="0"/>
    <n v="0"/>
    <n v="1"/>
    <n v="70"/>
    <x v="3"/>
    <x v="5"/>
    <x v="0"/>
    <x v="0"/>
  </r>
  <r>
    <n v="2"/>
    <n v="0"/>
    <n v="0"/>
    <n v="0"/>
    <n v="0"/>
    <n v="0"/>
    <n v="0"/>
    <n v="33"/>
    <x v="2"/>
    <x v="2"/>
    <x v="0"/>
    <x v="1"/>
  </r>
  <r>
    <n v="2"/>
    <n v="0"/>
    <n v="0"/>
    <n v="0"/>
    <n v="0"/>
    <n v="0"/>
    <n v="0"/>
    <n v="28"/>
    <x v="2"/>
    <x v="2"/>
    <x v="1"/>
    <x v="0"/>
  </r>
  <r>
    <n v="1"/>
    <n v="0"/>
    <n v="0"/>
    <n v="0"/>
    <n v="0"/>
    <n v="0"/>
    <n v="0"/>
    <n v="55"/>
    <x v="1"/>
    <x v="0"/>
    <x v="0"/>
    <x v="1"/>
  </r>
  <r>
    <n v="1"/>
    <n v="0"/>
    <n v="0"/>
    <n v="0"/>
    <n v="0"/>
    <n v="0"/>
    <n v="0"/>
    <n v="54"/>
    <x v="0"/>
    <x v="0"/>
    <x v="0"/>
    <x v="0"/>
  </r>
  <r>
    <n v="3"/>
    <n v="0"/>
    <n v="0"/>
    <n v="0"/>
    <n v="0"/>
    <n v="0"/>
    <n v="0"/>
    <n v="38"/>
    <x v="2"/>
    <x v="3"/>
    <x v="1"/>
    <x v="0"/>
  </r>
  <r>
    <n v="1"/>
    <n v="0"/>
    <n v="0"/>
    <n v="0"/>
    <n v="0"/>
    <n v="0"/>
    <n v="0"/>
    <n v="38"/>
    <x v="0"/>
    <x v="3"/>
    <x v="0"/>
    <x v="0"/>
  </r>
  <r>
    <n v="3"/>
    <n v="0"/>
    <n v="0"/>
    <n v="0"/>
    <n v="0"/>
    <n v="0"/>
    <n v="1"/>
    <n v="16"/>
    <x v="2"/>
    <x v="4"/>
    <x v="0"/>
    <x v="0"/>
  </r>
  <r>
    <n v="1"/>
    <n v="0"/>
    <n v="0"/>
    <n v="0"/>
    <n v="0"/>
    <n v="0"/>
    <n v="0"/>
    <n v="45"/>
    <x v="1"/>
    <x v="3"/>
    <x v="1"/>
    <x v="0"/>
  </r>
  <r>
    <n v="3"/>
    <n v="0"/>
    <n v="0"/>
    <n v="0"/>
    <n v="0"/>
    <n v="0"/>
    <n v="0"/>
    <n v="63"/>
    <x v="0"/>
    <x v="1"/>
    <x v="1"/>
    <x v="1"/>
  </r>
  <r>
    <n v="9"/>
    <n v="0"/>
    <n v="0"/>
    <n v="0"/>
    <n v="0"/>
    <n v="0"/>
    <n v="0"/>
    <n v="58"/>
    <x v="2"/>
    <x v="1"/>
    <x v="1"/>
    <x v="1"/>
  </r>
  <r>
    <n v="1"/>
    <n v="0"/>
    <n v="0"/>
    <n v="0"/>
    <n v="0"/>
    <n v="0"/>
    <n v="0"/>
    <n v="57"/>
    <x v="4"/>
    <x v="1"/>
    <x v="0"/>
    <x v="1"/>
  </r>
  <r>
    <n v="1"/>
    <n v="0"/>
    <n v="0"/>
    <n v="0"/>
    <n v="0"/>
    <n v="0"/>
    <n v="0"/>
    <n v="48"/>
    <x v="2"/>
    <x v="0"/>
    <x v="0"/>
    <x v="0"/>
  </r>
  <r>
    <n v="2"/>
    <n v="0"/>
    <n v="0"/>
    <n v="0"/>
    <n v="0"/>
    <n v="0"/>
    <n v="0"/>
    <n v="36"/>
    <x v="0"/>
    <x v="3"/>
    <x v="1"/>
    <x v="0"/>
  </r>
  <r>
    <n v="1"/>
    <n v="1"/>
    <n v="0"/>
    <n v="0"/>
    <n v="1"/>
    <n v="0"/>
    <n v="1"/>
    <n v="37"/>
    <x v="3"/>
    <x v="3"/>
    <x v="0"/>
    <x v="0"/>
  </r>
  <r>
    <n v="7"/>
    <n v="0"/>
    <n v="0"/>
    <n v="0"/>
    <n v="0"/>
    <n v="0"/>
    <n v="0"/>
    <n v="35"/>
    <x v="2"/>
    <x v="2"/>
    <x v="1"/>
    <x v="1"/>
  </r>
  <r>
    <n v="1"/>
    <n v="0"/>
    <n v="0"/>
    <n v="1"/>
    <n v="0"/>
    <n v="0"/>
    <n v="1"/>
    <n v="57"/>
    <x v="1"/>
    <x v="1"/>
    <x v="0"/>
    <x v="0"/>
  </r>
  <r>
    <n v="1"/>
    <n v="0"/>
    <n v="0"/>
    <n v="0"/>
    <n v="0"/>
    <n v="0"/>
    <n v="1"/>
    <n v="47"/>
    <x v="3"/>
    <x v="0"/>
    <x v="0"/>
    <x v="0"/>
  </r>
  <r>
    <n v="1"/>
    <n v="0"/>
    <n v="0"/>
    <n v="0"/>
    <n v="0"/>
    <n v="0"/>
    <n v="0"/>
    <n v="26"/>
    <x v="0"/>
    <x v="2"/>
    <x v="1"/>
    <x v="0"/>
  </r>
  <r>
    <n v="2"/>
    <n v="0"/>
    <n v="0"/>
    <n v="0"/>
    <n v="0"/>
    <n v="0"/>
    <n v="0"/>
    <n v="31"/>
    <x v="0"/>
    <x v="2"/>
    <x v="1"/>
    <x v="0"/>
  </r>
  <r>
    <n v="3"/>
    <n v="0"/>
    <n v="0"/>
    <n v="0"/>
    <n v="0"/>
    <n v="0"/>
    <n v="0"/>
    <n v="46"/>
    <x v="2"/>
    <x v="0"/>
    <x v="0"/>
    <x v="1"/>
  </r>
  <r>
    <n v="1"/>
    <n v="0"/>
    <n v="1"/>
    <n v="1"/>
    <n v="0"/>
    <n v="0"/>
    <n v="1"/>
    <n v="31"/>
    <x v="0"/>
    <x v="2"/>
    <x v="0"/>
    <x v="0"/>
  </r>
  <r>
    <n v="4"/>
    <n v="0"/>
    <n v="0"/>
    <n v="0"/>
    <n v="0"/>
    <n v="0"/>
    <n v="0"/>
    <n v="37"/>
    <x v="1"/>
    <x v="3"/>
    <x v="1"/>
    <x v="1"/>
  </r>
  <r>
    <n v="4"/>
    <n v="0"/>
    <n v="0"/>
    <n v="0"/>
    <n v="0"/>
    <n v="0"/>
    <n v="0"/>
    <n v="61"/>
    <x v="0"/>
    <x v="1"/>
    <x v="0"/>
    <x v="1"/>
  </r>
  <r>
    <n v="1"/>
    <n v="0"/>
    <n v="0"/>
    <n v="0"/>
    <n v="0"/>
    <n v="0"/>
    <n v="0"/>
    <n v="62"/>
    <x v="4"/>
    <x v="1"/>
    <x v="0"/>
    <x v="1"/>
  </r>
  <r>
    <n v="1"/>
    <n v="0"/>
    <n v="0"/>
    <n v="0"/>
    <n v="0"/>
    <n v="0"/>
    <n v="0"/>
    <n v="65"/>
    <x v="1"/>
    <x v="1"/>
    <x v="0"/>
    <x v="0"/>
  </r>
  <r>
    <n v="1"/>
    <n v="0"/>
    <n v="0"/>
    <n v="0"/>
    <n v="0"/>
    <n v="0"/>
    <n v="1"/>
    <n v="42"/>
    <x v="2"/>
    <x v="3"/>
    <x v="1"/>
    <x v="0"/>
  </r>
  <r>
    <n v="1"/>
    <n v="0"/>
    <n v="0"/>
    <n v="0"/>
    <n v="0"/>
    <n v="0"/>
    <n v="0"/>
    <n v="47"/>
    <x v="1"/>
    <x v="0"/>
    <x v="1"/>
    <x v="1"/>
  </r>
  <r>
    <n v="1"/>
    <n v="1"/>
    <n v="0"/>
    <n v="0"/>
    <n v="1"/>
    <n v="0"/>
    <n v="1"/>
    <n v="35"/>
    <x v="0"/>
    <x v="2"/>
    <x v="0"/>
    <x v="1"/>
  </r>
  <r>
    <n v="1"/>
    <n v="0"/>
    <n v="0"/>
    <n v="0"/>
    <n v="0"/>
    <n v="0"/>
    <n v="0"/>
    <n v="55"/>
    <x v="1"/>
    <x v="0"/>
    <x v="0"/>
    <x v="1"/>
  </r>
  <r>
    <n v="7"/>
    <n v="0"/>
    <n v="0"/>
    <n v="0"/>
    <n v="0"/>
    <n v="0"/>
    <n v="0"/>
    <n v="43"/>
    <x v="1"/>
    <x v="3"/>
    <x v="1"/>
    <x v="1"/>
  </r>
  <r>
    <n v="3"/>
    <n v="0"/>
    <n v="0"/>
    <n v="0"/>
    <n v="0"/>
    <n v="0"/>
    <n v="0"/>
    <n v="58"/>
    <x v="2"/>
    <x v="1"/>
    <x v="0"/>
    <x v="0"/>
  </r>
  <r>
    <n v="3"/>
    <n v="0"/>
    <n v="0"/>
    <n v="0"/>
    <n v="0"/>
    <n v="0"/>
    <n v="0"/>
    <n v="39"/>
    <x v="2"/>
    <x v="3"/>
    <x v="1"/>
    <x v="0"/>
  </r>
  <r>
    <n v="4"/>
    <n v="0"/>
    <n v="0"/>
    <n v="0"/>
    <n v="0"/>
    <n v="0"/>
    <n v="0"/>
    <n v="54"/>
    <x v="2"/>
    <x v="0"/>
    <x v="0"/>
    <x v="1"/>
  </r>
  <r>
    <n v="5"/>
    <n v="0"/>
    <n v="1"/>
    <n v="0"/>
    <n v="0"/>
    <n v="0"/>
    <n v="0"/>
    <n v="38"/>
    <x v="2"/>
    <x v="3"/>
    <x v="1"/>
    <x v="1"/>
  </r>
  <r>
    <n v="1"/>
    <n v="0"/>
    <n v="0"/>
    <n v="0"/>
    <n v="0"/>
    <n v="0"/>
    <n v="0"/>
    <n v="62"/>
    <x v="2"/>
    <x v="1"/>
    <x v="0"/>
    <x v="0"/>
  </r>
  <r>
    <n v="1"/>
    <n v="0"/>
    <n v="0"/>
    <n v="0"/>
    <n v="0"/>
    <n v="0"/>
    <n v="0"/>
    <n v="35"/>
    <x v="3"/>
    <x v="2"/>
    <x v="1"/>
    <x v="0"/>
  </r>
  <r>
    <n v="1"/>
    <n v="0"/>
    <n v="0"/>
    <n v="0"/>
    <n v="0"/>
    <n v="0"/>
    <n v="1"/>
    <n v="40"/>
    <x v="2"/>
    <x v="3"/>
    <x v="0"/>
    <x v="0"/>
  </r>
  <r>
    <n v="0"/>
    <n v="1"/>
    <n v="0"/>
    <n v="0"/>
    <n v="0"/>
    <n v="0"/>
    <n v="1"/>
    <n v="36"/>
    <x v="0"/>
    <x v="3"/>
    <x v="0"/>
    <x v="0"/>
  </r>
  <r>
    <n v="1"/>
    <n v="0"/>
    <n v="0"/>
    <n v="0"/>
    <n v="0"/>
    <n v="0"/>
    <n v="0"/>
    <n v="37"/>
    <x v="1"/>
    <x v="3"/>
    <x v="0"/>
    <x v="0"/>
  </r>
  <r>
    <n v="2"/>
    <n v="1"/>
    <n v="0"/>
    <n v="0"/>
    <n v="0"/>
    <n v="0"/>
    <n v="1"/>
    <n v="48"/>
    <x v="1"/>
    <x v="0"/>
    <x v="0"/>
    <x v="0"/>
  </r>
  <r>
    <n v="4"/>
    <n v="0"/>
    <n v="0"/>
    <n v="0"/>
    <n v="0"/>
    <n v="0"/>
    <n v="0"/>
    <n v="27"/>
    <x v="0"/>
    <x v="2"/>
    <x v="1"/>
    <x v="0"/>
  </r>
  <r>
    <n v="1"/>
    <n v="0"/>
    <n v="0"/>
    <n v="0"/>
    <n v="0"/>
    <n v="0"/>
    <n v="0"/>
    <n v="44"/>
    <x v="2"/>
    <x v="3"/>
    <x v="1"/>
    <x v="0"/>
  </r>
  <r>
    <n v="3"/>
    <n v="0"/>
    <n v="0"/>
    <n v="0"/>
    <n v="0"/>
    <n v="0"/>
    <n v="0"/>
    <n v="40"/>
    <x v="2"/>
    <x v="3"/>
    <x v="1"/>
    <x v="0"/>
  </r>
  <r>
    <n v="1"/>
    <n v="0"/>
    <n v="0"/>
    <n v="0"/>
    <n v="0"/>
    <n v="0"/>
    <n v="0"/>
    <n v="50"/>
    <x v="1"/>
    <x v="0"/>
    <x v="0"/>
    <x v="0"/>
  </r>
  <r>
    <n v="1"/>
    <n v="0"/>
    <n v="0"/>
    <n v="0"/>
    <n v="0"/>
    <n v="0"/>
    <n v="0"/>
    <n v="27"/>
    <x v="3"/>
    <x v="2"/>
    <x v="0"/>
    <x v="0"/>
  </r>
  <r>
    <n v="2"/>
    <n v="0"/>
    <n v="0"/>
    <n v="0"/>
    <n v="0"/>
    <n v="0"/>
    <n v="0"/>
    <n v="53"/>
    <x v="2"/>
    <x v="0"/>
    <x v="1"/>
    <x v="1"/>
  </r>
  <r>
    <n v="5"/>
    <n v="0"/>
    <n v="1"/>
    <n v="0"/>
    <n v="0"/>
    <n v="0"/>
    <n v="0"/>
    <n v="43"/>
    <x v="2"/>
    <x v="3"/>
    <x v="1"/>
    <x v="1"/>
  </r>
  <r>
    <n v="4"/>
    <n v="0"/>
    <n v="1"/>
    <n v="0"/>
    <n v="1"/>
    <n v="0"/>
    <n v="1"/>
    <n v="57"/>
    <x v="0"/>
    <x v="1"/>
    <x v="0"/>
    <x v="1"/>
  </r>
  <r>
    <n v="1"/>
    <n v="0"/>
    <n v="0"/>
    <n v="1"/>
    <n v="0"/>
    <n v="0"/>
    <n v="0"/>
    <n v="41"/>
    <x v="2"/>
    <x v="3"/>
    <x v="0"/>
    <x v="0"/>
  </r>
  <r>
    <n v="1"/>
    <n v="0"/>
    <n v="0"/>
    <n v="0"/>
    <n v="0"/>
    <n v="0"/>
    <n v="0"/>
    <n v="47"/>
    <x v="1"/>
    <x v="0"/>
    <x v="0"/>
    <x v="1"/>
  </r>
  <r>
    <n v="12"/>
    <n v="0"/>
    <n v="0"/>
    <n v="0"/>
    <n v="0"/>
    <n v="0"/>
    <n v="0"/>
    <n v="55"/>
    <x v="2"/>
    <x v="0"/>
    <x v="1"/>
    <x v="1"/>
  </r>
  <r>
    <n v="1"/>
    <n v="0"/>
    <n v="0"/>
    <n v="0"/>
    <n v="0"/>
    <n v="0"/>
    <n v="0"/>
    <n v="57"/>
    <x v="0"/>
    <x v="1"/>
    <x v="1"/>
    <x v="1"/>
  </r>
  <r>
    <n v="1"/>
    <n v="0"/>
    <n v="0"/>
    <n v="0"/>
    <n v="0"/>
    <n v="0"/>
    <n v="0"/>
    <n v="40"/>
    <x v="1"/>
    <x v="3"/>
    <x v="0"/>
    <x v="0"/>
  </r>
  <r>
    <n v="1"/>
    <n v="0"/>
    <n v="0"/>
    <n v="0"/>
    <n v="0"/>
    <n v="0"/>
    <n v="0"/>
    <n v="42"/>
    <x v="0"/>
    <x v="3"/>
    <x v="1"/>
    <x v="0"/>
  </r>
  <r>
    <n v="3"/>
    <n v="0"/>
    <n v="0"/>
    <n v="0"/>
    <n v="0"/>
    <n v="0"/>
    <n v="0"/>
    <n v="44"/>
    <x v="2"/>
    <x v="3"/>
    <x v="1"/>
    <x v="0"/>
  </r>
  <r>
    <n v="1"/>
    <n v="0"/>
    <n v="0"/>
    <n v="0"/>
    <n v="0"/>
    <n v="0"/>
    <n v="0"/>
    <n v="31"/>
    <x v="2"/>
    <x v="2"/>
    <x v="1"/>
    <x v="0"/>
  </r>
  <r>
    <n v="5"/>
    <n v="0"/>
    <n v="1"/>
    <n v="0"/>
    <n v="0"/>
    <n v="0"/>
    <n v="0"/>
    <n v="52"/>
    <x v="4"/>
    <x v="0"/>
    <x v="0"/>
    <x v="1"/>
  </r>
  <r>
    <n v="2"/>
    <n v="0"/>
    <n v="0"/>
    <n v="0"/>
    <n v="0"/>
    <n v="0"/>
    <n v="0"/>
    <n v="41"/>
    <x v="3"/>
    <x v="3"/>
    <x v="1"/>
    <x v="1"/>
  </r>
  <r>
    <n v="1"/>
    <n v="0"/>
    <n v="0"/>
    <n v="0"/>
    <n v="1"/>
    <n v="0"/>
    <n v="0"/>
    <n v="62"/>
    <x v="2"/>
    <x v="1"/>
    <x v="0"/>
    <x v="0"/>
  </r>
  <r>
    <n v="2"/>
    <n v="0"/>
    <n v="0"/>
    <n v="0"/>
    <n v="0"/>
    <n v="0"/>
    <n v="0"/>
    <n v="30"/>
    <x v="2"/>
    <x v="2"/>
    <x v="0"/>
    <x v="0"/>
  </r>
  <r>
    <n v="2"/>
    <n v="0"/>
    <n v="0"/>
    <n v="0"/>
    <n v="0"/>
    <n v="0"/>
    <n v="0"/>
    <n v="53"/>
    <x v="0"/>
    <x v="0"/>
    <x v="0"/>
    <x v="1"/>
  </r>
  <r>
    <n v="2"/>
    <n v="0"/>
    <n v="0"/>
    <n v="0"/>
    <n v="0"/>
    <n v="0"/>
    <n v="0"/>
    <n v="55"/>
    <x v="0"/>
    <x v="0"/>
    <x v="0"/>
    <x v="1"/>
  </r>
  <r>
    <n v="2"/>
    <n v="0"/>
    <n v="0"/>
    <n v="0"/>
    <n v="0"/>
    <n v="0"/>
    <n v="0"/>
    <n v="34"/>
    <x v="1"/>
    <x v="2"/>
    <x v="0"/>
    <x v="1"/>
  </r>
  <r>
    <n v="1"/>
    <n v="0"/>
    <n v="0"/>
    <n v="0"/>
    <n v="0"/>
    <n v="0"/>
    <n v="0"/>
    <n v="68"/>
    <x v="2"/>
    <x v="5"/>
    <x v="0"/>
    <x v="0"/>
  </r>
  <r>
    <n v="1"/>
    <n v="0"/>
    <n v="0"/>
    <n v="0"/>
    <n v="0"/>
    <n v="0"/>
    <n v="1"/>
    <n v="55"/>
    <x v="2"/>
    <x v="0"/>
    <x v="0"/>
    <x v="0"/>
  </r>
  <r>
    <n v="1"/>
    <n v="0"/>
    <n v="0"/>
    <n v="0"/>
    <n v="0"/>
    <n v="0"/>
    <n v="0"/>
    <n v="34"/>
    <x v="1"/>
    <x v="2"/>
    <x v="1"/>
    <x v="0"/>
  </r>
  <r>
    <n v="4"/>
    <n v="0"/>
    <n v="0"/>
    <n v="0"/>
    <n v="0"/>
    <n v="0"/>
    <n v="0"/>
    <n v="49"/>
    <x v="2"/>
    <x v="0"/>
    <x v="1"/>
    <x v="1"/>
  </r>
  <r>
    <n v="4"/>
    <n v="0"/>
    <n v="0"/>
    <n v="0"/>
    <n v="0"/>
    <n v="0"/>
    <n v="0"/>
    <n v="44"/>
    <x v="2"/>
    <x v="3"/>
    <x v="0"/>
    <x v="1"/>
  </r>
  <r>
    <n v="2"/>
    <n v="0"/>
    <n v="0"/>
    <n v="0"/>
    <n v="0"/>
    <n v="0"/>
    <n v="0"/>
    <n v="34"/>
    <x v="0"/>
    <x v="2"/>
    <x v="1"/>
    <x v="0"/>
  </r>
  <r>
    <n v="1"/>
    <n v="0"/>
    <n v="0"/>
    <n v="0"/>
    <n v="0"/>
    <n v="0"/>
    <n v="0"/>
    <n v="52"/>
    <x v="2"/>
    <x v="0"/>
    <x v="0"/>
    <x v="0"/>
  </r>
  <r>
    <n v="1"/>
    <n v="0"/>
    <n v="0"/>
    <n v="0"/>
    <n v="0"/>
    <n v="0"/>
    <n v="0"/>
    <n v="34"/>
    <x v="1"/>
    <x v="2"/>
    <x v="0"/>
    <x v="1"/>
  </r>
  <r>
    <n v="1"/>
    <n v="0"/>
    <n v="1"/>
    <n v="0"/>
    <n v="0"/>
    <n v="0"/>
    <n v="1"/>
    <n v="21"/>
    <x v="0"/>
    <x v="4"/>
    <x v="0"/>
    <x v="0"/>
  </r>
  <r>
    <n v="3"/>
    <n v="0"/>
    <n v="1"/>
    <n v="0"/>
    <n v="0"/>
    <n v="0"/>
    <n v="0"/>
    <n v="51"/>
    <x v="1"/>
    <x v="0"/>
    <x v="0"/>
    <x v="1"/>
  </r>
  <r>
    <n v="1"/>
    <n v="0"/>
    <n v="1"/>
    <n v="1"/>
    <n v="0"/>
    <n v="0"/>
    <n v="1"/>
    <n v="22"/>
    <x v="0"/>
    <x v="4"/>
    <x v="0"/>
    <x v="0"/>
  </r>
  <r>
    <n v="5"/>
    <n v="0"/>
    <n v="0"/>
    <n v="0"/>
    <n v="0"/>
    <n v="0"/>
    <n v="0"/>
    <n v="32"/>
    <x v="2"/>
    <x v="2"/>
    <x v="1"/>
    <x v="0"/>
  </r>
  <r>
    <n v="2"/>
    <n v="0"/>
    <n v="0"/>
    <n v="0"/>
    <n v="0"/>
    <n v="0"/>
    <n v="0"/>
    <n v="51"/>
    <x v="0"/>
    <x v="0"/>
    <x v="1"/>
    <x v="1"/>
  </r>
  <r>
    <n v="0"/>
    <n v="0"/>
    <n v="0"/>
    <n v="1"/>
    <n v="1"/>
    <n v="0"/>
    <n v="0"/>
    <n v="44"/>
    <x v="2"/>
    <x v="3"/>
    <x v="0"/>
    <x v="0"/>
  </r>
  <r>
    <n v="5"/>
    <n v="0"/>
    <n v="0"/>
    <n v="0"/>
    <n v="0"/>
    <n v="0"/>
    <n v="0"/>
    <n v="35"/>
    <x v="2"/>
    <x v="2"/>
    <x v="1"/>
    <x v="0"/>
  </r>
  <r>
    <n v="2"/>
    <n v="0"/>
    <n v="0"/>
    <n v="0"/>
    <n v="0"/>
    <n v="0"/>
    <n v="0"/>
    <n v="46"/>
    <x v="1"/>
    <x v="0"/>
    <x v="1"/>
    <x v="1"/>
  </r>
  <r>
    <n v="2"/>
    <n v="0"/>
    <n v="0"/>
    <n v="0"/>
    <n v="0"/>
    <n v="0"/>
    <n v="0"/>
    <n v="44"/>
    <x v="1"/>
    <x v="3"/>
    <x v="1"/>
    <x v="0"/>
  </r>
  <r>
    <n v="4"/>
    <n v="0"/>
    <n v="0"/>
    <n v="0"/>
    <n v="0"/>
    <n v="0"/>
    <n v="0"/>
    <n v="60"/>
    <x v="1"/>
    <x v="1"/>
    <x v="0"/>
    <x v="1"/>
  </r>
  <r>
    <n v="3"/>
    <n v="0"/>
    <n v="0"/>
    <n v="0"/>
    <n v="0"/>
    <n v="0"/>
    <n v="1"/>
    <n v="47"/>
    <x v="0"/>
    <x v="0"/>
    <x v="1"/>
    <x v="0"/>
  </r>
  <r>
    <n v="2"/>
    <n v="0"/>
    <n v="0"/>
    <n v="0"/>
    <n v="0"/>
    <n v="0"/>
    <n v="0"/>
    <n v="28"/>
    <x v="2"/>
    <x v="2"/>
    <x v="1"/>
    <x v="0"/>
  </r>
  <r>
    <n v="1"/>
    <n v="0"/>
    <n v="0"/>
    <n v="0"/>
    <n v="0"/>
    <n v="0"/>
    <n v="0"/>
    <n v="37"/>
    <x v="3"/>
    <x v="3"/>
    <x v="1"/>
    <x v="0"/>
  </r>
  <r>
    <n v="0"/>
    <n v="0"/>
    <n v="1"/>
    <n v="1"/>
    <n v="1"/>
    <n v="0"/>
    <n v="1"/>
    <n v="30"/>
    <x v="0"/>
    <x v="2"/>
    <x v="0"/>
    <x v="0"/>
  </r>
  <r>
    <n v="2"/>
    <n v="0"/>
    <n v="0"/>
    <n v="0"/>
    <n v="0"/>
    <n v="0"/>
    <n v="0"/>
    <n v="48"/>
    <x v="1"/>
    <x v="0"/>
    <x v="0"/>
    <x v="0"/>
  </r>
  <r>
    <n v="1"/>
    <n v="0"/>
    <n v="0"/>
    <n v="0"/>
    <n v="0"/>
    <n v="0"/>
    <n v="1"/>
    <n v="29"/>
    <x v="0"/>
    <x v="2"/>
    <x v="0"/>
    <x v="0"/>
  </r>
  <r>
    <n v="2"/>
    <n v="0"/>
    <n v="0"/>
    <n v="0"/>
    <n v="0"/>
    <n v="0"/>
    <n v="0"/>
    <n v="61"/>
    <x v="2"/>
    <x v="1"/>
    <x v="1"/>
    <x v="1"/>
  </r>
  <r>
    <n v="3"/>
    <n v="0"/>
    <n v="0"/>
    <n v="0"/>
    <n v="0"/>
    <n v="0"/>
    <n v="0"/>
    <n v="52"/>
    <x v="2"/>
    <x v="0"/>
    <x v="0"/>
    <x v="1"/>
  </r>
  <r>
    <n v="4"/>
    <n v="0"/>
    <n v="0"/>
    <n v="0"/>
    <n v="0"/>
    <n v="0"/>
    <n v="0"/>
    <n v="58"/>
    <x v="1"/>
    <x v="1"/>
    <x v="1"/>
    <x v="1"/>
  </r>
  <r>
    <n v="5"/>
    <n v="0"/>
    <n v="0"/>
    <n v="0"/>
    <n v="0"/>
    <n v="0"/>
    <n v="0"/>
    <n v="61"/>
    <x v="2"/>
    <x v="1"/>
    <x v="0"/>
    <x v="1"/>
  </r>
  <r>
    <n v="5"/>
    <n v="0"/>
    <n v="0"/>
    <n v="0"/>
    <n v="0"/>
    <n v="0"/>
    <n v="0"/>
    <n v="55"/>
    <x v="5"/>
    <x v="0"/>
    <x v="1"/>
    <x v="1"/>
  </r>
  <r>
    <n v="1"/>
    <n v="0"/>
    <n v="0"/>
    <n v="0"/>
    <n v="0"/>
    <n v="0"/>
    <n v="0"/>
    <n v="45"/>
    <x v="2"/>
    <x v="3"/>
    <x v="0"/>
    <x v="0"/>
  </r>
  <r>
    <n v="1"/>
    <n v="0"/>
    <n v="0"/>
    <n v="0"/>
    <n v="0"/>
    <n v="0"/>
    <n v="0"/>
    <n v="50"/>
    <x v="2"/>
    <x v="0"/>
    <x v="0"/>
    <x v="1"/>
  </r>
  <r>
    <n v="5"/>
    <n v="0"/>
    <n v="0"/>
    <n v="0"/>
    <n v="0"/>
    <n v="0"/>
    <n v="0"/>
    <n v="49"/>
    <x v="2"/>
    <x v="0"/>
    <x v="1"/>
    <x v="1"/>
  </r>
  <r>
    <n v="1"/>
    <n v="0"/>
    <n v="1"/>
    <n v="0"/>
    <n v="0"/>
    <n v="0"/>
    <n v="0"/>
    <n v="46"/>
    <x v="1"/>
    <x v="0"/>
    <x v="0"/>
    <x v="0"/>
  </r>
  <r>
    <n v="2"/>
    <n v="0"/>
    <n v="0"/>
    <n v="0"/>
    <n v="0"/>
    <n v="0"/>
    <n v="0"/>
    <n v="36"/>
    <x v="3"/>
    <x v="3"/>
    <x v="1"/>
    <x v="0"/>
  </r>
  <r>
    <n v="3"/>
    <n v="0"/>
    <n v="0"/>
    <n v="0"/>
    <n v="0"/>
    <n v="0"/>
    <n v="0"/>
    <n v="54"/>
    <x v="2"/>
    <x v="0"/>
    <x v="1"/>
    <x v="1"/>
  </r>
  <r>
    <n v="2"/>
    <n v="1"/>
    <n v="0"/>
    <n v="0"/>
    <n v="0"/>
    <n v="0"/>
    <n v="1"/>
    <n v="41"/>
    <x v="5"/>
    <x v="3"/>
    <x v="1"/>
    <x v="1"/>
  </r>
  <r>
    <n v="2"/>
    <n v="0"/>
    <n v="0"/>
    <n v="0"/>
    <n v="0"/>
    <n v="0"/>
    <n v="0"/>
    <n v="48"/>
    <x v="3"/>
    <x v="0"/>
    <x v="1"/>
    <x v="1"/>
  </r>
  <r>
    <n v="1"/>
    <n v="0"/>
    <n v="0"/>
    <n v="0"/>
    <n v="0"/>
    <n v="0"/>
    <n v="0"/>
    <n v="20"/>
    <x v="0"/>
    <x v="4"/>
    <x v="0"/>
    <x v="0"/>
  </r>
  <r>
    <n v="2"/>
    <n v="0"/>
    <n v="0"/>
    <n v="0"/>
    <n v="0"/>
    <n v="0"/>
    <n v="1"/>
    <n v="37"/>
    <x v="1"/>
    <x v="3"/>
    <x v="0"/>
    <x v="1"/>
  </r>
  <r>
    <n v="1"/>
    <n v="0"/>
    <n v="0"/>
    <n v="0"/>
    <n v="0"/>
    <n v="0"/>
    <n v="0"/>
    <n v="51"/>
    <x v="2"/>
    <x v="0"/>
    <x v="0"/>
    <x v="0"/>
  </r>
  <r>
    <n v="3"/>
    <n v="0"/>
    <n v="0"/>
    <n v="0"/>
    <n v="0"/>
    <n v="0"/>
    <n v="0"/>
    <n v="39"/>
    <x v="0"/>
    <x v="3"/>
    <x v="0"/>
    <x v="1"/>
  </r>
  <r>
    <n v="3"/>
    <n v="0"/>
    <n v="0"/>
    <n v="0"/>
    <n v="0"/>
    <n v="0"/>
    <n v="0"/>
    <n v="25"/>
    <x v="1"/>
    <x v="4"/>
    <x v="1"/>
    <x v="0"/>
  </r>
  <r>
    <n v="3"/>
    <n v="0"/>
    <n v="0"/>
    <n v="0"/>
    <n v="0"/>
    <n v="0"/>
    <n v="0"/>
    <n v="36"/>
    <x v="2"/>
    <x v="3"/>
    <x v="0"/>
    <x v="1"/>
  </r>
  <r>
    <n v="1"/>
    <n v="0"/>
    <n v="0"/>
    <n v="0"/>
    <n v="0"/>
    <n v="0"/>
    <n v="1"/>
    <n v="37"/>
    <x v="2"/>
    <x v="3"/>
    <x v="1"/>
    <x v="0"/>
  </r>
  <r>
    <n v="1"/>
    <n v="0"/>
    <n v="0"/>
    <n v="0"/>
    <n v="0"/>
    <n v="0"/>
    <n v="0"/>
    <n v="32"/>
    <x v="1"/>
    <x v="2"/>
    <x v="1"/>
    <x v="0"/>
  </r>
  <r>
    <n v="7"/>
    <n v="0"/>
    <n v="0"/>
    <n v="0"/>
    <n v="0"/>
    <n v="0"/>
    <n v="0"/>
    <n v="39"/>
    <x v="2"/>
    <x v="3"/>
    <x v="1"/>
    <x v="1"/>
  </r>
  <r>
    <n v="1"/>
    <n v="0"/>
    <n v="0"/>
    <n v="0"/>
    <n v="0"/>
    <n v="0"/>
    <n v="0"/>
    <n v="48"/>
    <x v="2"/>
    <x v="0"/>
    <x v="0"/>
    <x v="0"/>
  </r>
  <r>
    <n v="1"/>
    <n v="0"/>
    <n v="0"/>
    <n v="0"/>
    <n v="0"/>
    <n v="0"/>
    <n v="0"/>
    <n v="61"/>
    <x v="2"/>
    <x v="1"/>
    <x v="0"/>
    <x v="1"/>
  </r>
  <r>
    <n v="4"/>
    <n v="0"/>
    <n v="1"/>
    <n v="0"/>
    <n v="0"/>
    <n v="0"/>
    <n v="0"/>
    <n v="45"/>
    <x v="2"/>
    <x v="3"/>
    <x v="0"/>
    <x v="1"/>
  </r>
  <r>
    <n v="4"/>
    <n v="0"/>
    <n v="0"/>
    <n v="0"/>
    <n v="0"/>
    <n v="0"/>
    <n v="0"/>
    <n v="40"/>
    <x v="1"/>
    <x v="3"/>
    <x v="0"/>
    <x v="1"/>
  </r>
  <r>
    <n v="4"/>
    <n v="0"/>
    <n v="0"/>
    <n v="0"/>
    <n v="0"/>
    <n v="0"/>
    <n v="0"/>
    <n v="26"/>
    <x v="5"/>
    <x v="2"/>
    <x v="1"/>
    <x v="0"/>
  </r>
  <r>
    <n v="2"/>
    <n v="0"/>
    <n v="0"/>
    <n v="0"/>
    <n v="0"/>
    <n v="0"/>
    <n v="0"/>
    <n v="60"/>
    <x v="1"/>
    <x v="1"/>
    <x v="0"/>
    <x v="1"/>
  </r>
  <r>
    <n v="1"/>
    <n v="0"/>
    <n v="1"/>
    <n v="1"/>
    <n v="0"/>
    <n v="0"/>
    <n v="1"/>
    <n v="64"/>
    <x v="1"/>
    <x v="1"/>
    <x v="0"/>
    <x v="0"/>
  </r>
  <r>
    <n v="3"/>
    <n v="0"/>
    <n v="0"/>
    <n v="0"/>
    <n v="0"/>
    <n v="0"/>
    <n v="0"/>
    <n v="55"/>
    <x v="0"/>
    <x v="0"/>
    <x v="0"/>
    <x v="1"/>
  </r>
  <r>
    <n v="1"/>
    <n v="0"/>
    <n v="0"/>
    <n v="0"/>
    <n v="0"/>
    <n v="0"/>
    <n v="0"/>
    <n v="35"/>
    <x v="0"/>
    <x v="2"/>
    <x v="1"/>
    <x v="1"/>
  </r>
  <r>
    <n v="1"/>
    <n v="0"/>
    <n v="0"/>
    <n v="0"/>
    <n v="0"/>
    <n v="0"/>
    <n v="0"/>
    <n v="36"/>
    <x v="1"/>
    <x v="3"/>
    <x v="0"/>
    <x v="1"/>
  </r>
  <r>
    <n v="1"/>
    <n v="0"/>
    <n v="0"/>
    <n v="0"/>
    <n v="0"/>
    <n v="0"/>
    <n v="0"/>
    <n v="58"/>
    <x v="0"/>
    <x v="1"/>
    <x v="0"/>
    <x v="0"/>
  </r>
  <r>
    <n v="1"/>
    <n v="0"/>
    <n v="0"/>
    <n v="0"/>
    <n v="0"/>
    <n v="0"/>
    <n v="0"/>
    <n v="55"/>
    <x v="0"/>
    <x v="0"/>
    <x v="1"/>
    <x v="1"/>
  </r>
  <r>
    <n v="2"/>
    <n v="0"/>
    <n v="0"/>
    <n v="0"/>
    <n v="0"/>
    <n v="0"/>
    <n v="0"/>
    <n v="67"/>
    <x v="2"/>
    <x v="5"/>
    <x v="0"/>
    <x v="0"/>
  </r>
  <r>
    <n v="4"/>
    <n v="0"/>
    <n v="0"/>
    <n v="0"/>
    <n v="0"/>
    <n v="0"/>
    <n v="0"/>
    <n v="30"/>
    <x v="2"/>
    <x v="2"/>
    <x v="1"/>
    <x v="0"/>
  </r>
  <r>
    <n v="1"/>
    <n v="0"/>
    <n v="0"/>
    <n v="0"/>
    <n v="0"/>
    <n v="0"/>
    <n v="0"/>
    <n v="38"/>
    <x v="3"/>
    <x v="3"/>
    <x v="0"/>
    <x v="0"/>
  </r>
  <r>
    <n v="15"/>
    <n v="0"/>
    <n v="0"/>
    <n v="0"/>
    <n v="0"/>
    <n v="0"/>
    <n v="0"/>
    <n v="41"/>
    <x v="2"/>
    <x v="3"/>
    <x v="0"/>
    <x v="1"/>
  </r>
  <r>
    <n v="3"/>
    <n v="0"/>
    <n v="0"/>
    <n v="0"/>
    <n v="0"/>
    <n v="0"/>
    <n v="0"/>
    <n v="47"/>
    <x v="1"/>
    <x v="0"/>
    <x v="1"/>
    <x v="1"/>
  </r>
  <r>
    <n v="1"/>
    <n v="1"/>
    <n v="0"/>
    <n v="0"/>
    <n v="0"/>
    <n v="0"/>
    <n v="0"/>
    <n v="60"/>
    <x v="3"/>
    <x v="1"/>
    <x v="0"/>
    <x v="0"/>
  </r>
  <r>
    <n v="1"/>
    <n v="0"/>
    <n v="1"/>
    <n v="0"/>
    <n v="0"/>
    <n v="0"/>
    <n v="0"/>
    <n v="54"/>
    <x v="3"/>
    <x v="0"/>
    <x v="0"/>
    <x v="0"/>
  </r>
  <r>
    <n v="1"/>
    <n v="0"/>
    <n v="0"/>
    <n v="0"/>
    <n v="0"/>
    <n v="0"/>
    <n v="0"/>
    <n v="25"/>
    <x v="0"/>
    <x v="4"/>
    <x v="0"/>
    <x v="0"/>
  </r>
  <r>
    <n v="3"/>
    <n v="0"/>
    <n v="0"/>
    <n v="0"/>
    <n v="0"/>
    <n v="0"/>
    <n v="0"/>
    <n v="57"/>
    <x v="1"/>
    <x v="1"/>
    <x v="1"/>
    <x v="1"/>
  </r>
  <r>
    <n v="2"/>
    <n v="0"/>
    <n v="0"/>
    <n v="0"/>
    <n v="0"/>
    <n v="0"/>
    <n v="0"/>
    <n v="49"/>
    <x v="1"/>
    <x v="0"/>
    <x v="1"/>
    <x v="1"/>
  </r>
  <r>
    <n v="2"/>
    <n v="0"/>
    <n v="0"/>
    <n v="0"/>
    <n v="0"/>
    <n v="0"/>
    <n v="0"/>
    <n v="31"/>
    <x v="2"/>
    <x v="2"/>
    <x v="1"/>
    <x v="0"/>
  </r>
  <r>
    <n v="1"/>
    <n v="0"/>
    <n v="0"/>
    <n v="0"/>
    <n v="0"/>
    <n v="0"/>
    <n v="0"/>
    <n v="44"/>
    <x v="2"/>
    <x v="3"/>
    <x v="1"/>
    <x v="0"/>
  </r>
  <r>
    <n v="2"/>
    <n v="0"/>
    <n v="0"/>
    <n v="0"/>
    <n v="0"/>
    <n v="0"/>
    <n v="0"/>
    <n v="55"/>
    <x v="1"/>
    <x v="0"/>
    <x v="1"/>
    <x v="1"/>
  </r>
  <r>
    <n v="1"/>
    <n v="1"/>
    <n v="0"/>
    <n v="0"/>
    <n v="0"/>
    <n v="0"/>
    <n v="0"/>
    <n v="47"/>
    <x v="0"/>
    <x v="0"/>
    <x v="0"/>
    <x v="1"/>
  </r>
  <r>
    <n v="1"/>
    <n v="0"/>
    <n v="0"/>
    <n v="0"/>
    <n v="0"/>
    <n v="0"/>
    <n v="0"/>
    <n v="37"/>
    <x v="2"/>
    <x v="3"/>
    <x v="0"/>
    <x v="1"/>
  </r>
  <r>
    <n v="1"/>
    <n v="0"/>
    <n v="1"/>
    <n v="0"/>
    <n v="1"/>
    <n v="0"/>
    <n v="1"/>
    <n v="64"/>
    <x v="2"/>
    <x v="1"/>
    <x v="0"/>
    <x v="0"/>
  </r>
  <r>
    <n v="2"/>
    <n v="0"/>
    <n v="0"/>
    <n v="0"/>
    <n v="0"/>
    <n v="0"/>
    <n v="0"/>
    <n v="44"/>
    <x v="2"/>
    <x v="3"/>
    <x v="1"/>
    <x v="1"/>
  </r>
  <r>
    <n v="1"/>
    <n v="0"/>
    <n v="0"/>
    <n v="0"/>
    <n v="0"/>
    <n v="0"/>
    <n v="0"/>
    <n v="55"/>
    <x v="1"/>
    <x v="0"/>
    <x v="1"/>
    <x v="1"/>
  </r>
  <r>
    <n v="1"/>
    <n v="0"/>
    <n v="0"/>
    <n v="0"/>
    <n v="1"/>
    <n v="0"/>
    <n v="0"/>
    <n v="62"/>
    <x v="2"/>
    <x v="1"/>
    <x v="0"/>
    <x v="0"/>
  </r>
  <r>
    <n v="1"/>
    <n v="0"/>
    <n v="0"/>
    <n v="0"/>
    <n v="0"/>
    <n v="0"/>
    <n v="0"/>
    <n v="38"/>
    <x v="2"/>
    <x v="3"/>
    <x v="0"/>
    <x v="1"/>
  </r>
  <r>
    <n v="3"/>
    <n v="0"/>
    <n v="0"/>
    <n v="0"/>
    <n v="0"/>
    <n v="0"/>
    <n v="0"/>
    <n v="26"/>
    <x v="2"/>
    <x v="2"/>
    <x v="1"/>
    <x v="0"/>
  </r>
  <r>
    <n v="1"/>
    <n v="0"/>
    <n v="0"/>
    <n v="0"/>
    <n v="0"/>
    <n v="0"/>
    <n v="0"/>
    <n v="67"/>
    <x v="2"/>
    <x v="5"/>
    <x v="0"/>
    <x v="0"/>
  </r>
  <r>
    <n v="1"/>
    <n v="0"/>
    <n v="0"/>
    <n v="0"/>
    <n v="0"/>
    <n v="0"/>
    <n v="0"/>
    <n v="30"/>
    <x v="2"/>
    <x v="2"/>
    <x v="1"/>
    <x v="0"/>
  </r>
  <r>
    <n v="1"/>
    <n v="0"/>
    <n v="0"/>
    <n v="0"/>
    <n v="0"/>
    <n v="0"/>
    <n v="0"/>
    <n v="53"/>
    <x v="2"/>
    <x v="0"/>
    <x v="0"/>
    <x v="0"/>
  </r>
  <r>
    <n v="1"/>
    <n v="0"/>
    <n v="0"/>
    <n v="0"/>
    <n v="0"/>
    <n v="0"/>
    <n v="0"/>
    <n v="29"/>
    <x v="2"/>
    <x v="2"/>
    <x v="1"/>
    <x v="0"/>
  </r>
  <r>
    <n v="2"/>
    <n v="0"/>
    <n v="0"/>
    <n v="0"/>
    <n v="0"/>
    <n v="0"/>
    <n v="0"/>
    <n v="44"/>
    <x v="0"/>
    <x v="3"/>
    <x v="0"/>
    <x v="1"/>
  </r>
  <r>
    <n v="2"/>
    <n v="0"/>
    <n v="0"/>
    <n v="0"/>
    <n v="0"/>
    <n v="0"/>
    <n v="0"/>
    <n v="47"/>
    <x v="2"/>
    <x v="0"/>
    <x v="0"/>
    <x v="1"/>
  </r>
  <r>
    <n v="1"/>
    <n v="0"/>
    <n v="0"/>
    <n v="0"/>
    <n v="0"/>
    <n v="0"/>
    <n v="0"/>
    <n v="37"/>
    <x v="2"/>
    <x v="3"/>
    <x v="0"/>
    <x v="0"/>
  </r>
  <r>
    <n v="2"/>
    <n v="0"/>
    <n v="0"/>
    <n v="0"/>
    <n v="0"/>
    <n v="0"/>
    <n v="0"/>
    <n v="49"/>
    <x v="2"/>
    <x v="0"/>
    <x v="1"/>
    <x v="1"/>
  </r>
  <r>
    <n v="1"/>
    <n v="1"/>
    <n v="0"/>
    <n v="0"/>
    <n v="0"/>
    <n v="0"/>
    <n v="0"/>
    <n v="34"/>
    <x v="1"/>
    <x v="2"/>
    <x v="1"/>
    <x v="0"/>
  </r>
  <r>
    <n v="1"/>
    <n v="0"/>
    <n v="0"/>
    <n v="0"/>
    <n v="0"/>
    <n v="0"/>
    <n v="0"/>
    <n v="24"/>
    <x v="1"/>
    <x v="4"/>
    <x v="0"/>
    <x v="0"/>
  </r>
  <r>
    <n v="1"/>
    <n v="0"/>
    <n v="0"/>
    <n v="0"/>
    <n v="0"/>
    <n v="0"/>
    <n v="0"/>
    <n v="44"/>
    <x v="3"/>
    <x v="3"/>
    <x v="1"/>
    <x v="0"/>
  </r>
  <r>
    <n v="2"/>
    <n v="0"/>
    <n v="0"/>
    <n v="0"/>
    <n v="0"/>
    <n v="0"/>
    <n v="0"/>
    <n v="25"/>
    <x v="2"/>
    <x v="4"/>
    <x v="1"/>
    <x v="0"/>
  </r>
  <r>
    <n v="4"/>
    <n v="0"/>
    <n v="0"/>
    <n v="0"/>
    <n v="0"/>
    <n v="0"/>
    <n v="0"/>
    <n v="40"/>
    <x v="2"/>
    <x v="3"/>
    <x v="1"/>
    <x v="1"/>
  </r>
  <r>
    <n v="2"/>
    <n v="0"/>
    <n v="0"/>
    <n v="0"/>
    <n v="0"/>
    <n v="0"/>
    <n v="0"/>
    <n v="36"/>
    <x v="2"/>
    <x v="3"/>
    <x v="1"/>
    <x v="1"/>
  </r>
  <r>
    <n v="1"/>
    <n v="0"/>
    <n v="0"/>
    <n v="0"/>
    <n v="0"/>
    <n v="0"/>
    <n v="0"/>
    <n v="34"/>
    <x v="2"/>
    <x v="2"/>
    <x v="0"/>
    <x v="0"/>
  </r>
  <r>
    <n v="1"/>
    <n v="0"/>
    <n v="0"/>
    <n v="1"/>
    <n v="0"/>
    <n v="0"/>
    <n v="0"/>
    <n v="59"/>
    <x v="2"/>
    <x v="1"/>
    <x v="0"/>
    <x v="0"/>
  </r>
  <r>
    <n v="1"/>
    <n v="0"/>
    <n v="0"/>
    <n v="0"/>
    <n v="0"/>
    <n v="0"/>
    <n v="0"/>
    <n v="59"/>
    <x v="2"/>
    <x v="1"/>
    <x v="0"/>
    <x v="0"/>
  </r>
  <r>
    <n v="6"/>
    <n v="1"/>
    <n v="0"/>
    <n v="0"/>
    <n v="0"/>
    <n v="0"/>
    <n v="1"/>
    <n v="41"/>
    <x v="0"/>
    <x v="3"/>
    <x v="1"/>
    <x v="1"/>
  </r>
  <r>
    <n v="3"/>
    <n v="0"/>
    <n v="1"/>
    <n v="0"/>
    <n v="0"/>
    <n v="0"/>
    <n v="0"/>
    <n v="62"/>
    <x v="3"/>
    <x v="1"/>
    <x v="0"/>
    <x v="1"/>
  </r>
  <r>
    <n v="1"/>
    <n v="0"/>
    <n v="0"/>
    <n v="0"/>
    <n v="0"/>
    <n v="0"/>
    <n v="0"/>
    <n v="45"/>
    <x v="0"/>
    <x v="3"/>
    <x v="0"/>
    <x v="0"/>
  </r>
  <r>
    <n v="3"/>
    <n v="0"/>
    <n v="0"/>
    <n v="0"/>
    <n v="0"/>
    <n v="0"/>
    <n v="0"/>
    <n v="35"/>
    <x v="3"/>
    <x v="2"/>
    <x v="0"/>
    <x v="1"/>
  </r>
  <r>
    <n v="0"/>
    <n v="0"/>
    <n v="1"/>
    <n v="1"/>
    <n v="1"/>
    <n v="0"/>
    <n v="1"/>
    <n v="35"/>
    <x v="1"/>
    <x v="2"/>
    <x v="0"/>
    <x v="0"/>
  </r>
  <r>
    <n v="2"/>
    <n v="0"/>
    <n v="0"/>
    <n v="0"/>
    <n v="0"/>
    <n v="0"/>
    <n v="0"/>
    <n v="48"/>
    <x v="0"/>
    <x v="0"/>
    <x v="1"/>
    <x v="1"/>
  </r>
  <r>
    <n v="1"/>
    <n v="1"/>
    <n v="0"/>
    <n v="0"/>
    <n v="0"/>
    <n v="0"/>
    <n v="1"/>
    <n v="28"/>
    <x v="0"/>
    <x v="2"/>
    <x v="0"/>
    <x v="0"/>
  </r>
  <r>
    <n v="1"/>
    <n v="1"/>
    <n v="0"/>
    <n v="0"/>
    <n v="0"/>
    <n v="0"/>
    <n v="0"/>
    <n v="25"/>
    <x v="1"/>
    <x v="4"/>
    <x v="1"/>
    <x v="0"/>
  </r>
  <r>
    <n v="6"/>
    <n v="0"/>
    <n v="0"/>
    <n v="0"/>
    <n v="0"/>
    <n v="0"/>
    <n v="0"/>
    <n v="50"/>
    <x v="3"/>
    <x v="0"/>
    <x v="1"/>
    <x v="1"/>
  </r>
  <r>
    <n v="1"/>
    <n v="0"/>
    <n v="0"/>
    <n v="0"/>
    <n v="0"/>
    <n v="0"/>
    <n v="0"/>
    <n v="48"/>
    <x v="2"/>
    <x v="0"/>
    <x v="0"/>
    <x v="1"/>
  </r>
  <r>
    <n v="5"/>
    <n v="1"/>
    <n v="0"/>
    <n v="0"/>
    <n v="0"/>
    <n v="0"/>
    <n v="1"/>
    <n v="58"/>
    <x v="3"/>
    <x v="1"/>
    <x v="0"/>
    <x v="1"/>
  </r>
  <r>
    <n v="5"/>
    <n v="0"/>
    <n v="0"/>
    <n v="0"/>
    <n v="0"/>
    <n v="0"/>
    <n v="0"/>
    <n v="57"/>
    <x v="1"/>
    <x v="1"/>
    <x v="0"/>
    <x v="1"/>
  </r>
  <r>
    <n v="1"/>
    <n v="0"/>
    <n v="0"/>
    <n v="0"/>
    <n v="0"/>
    <n v="0"/>
    <n v="0"/>
    <n v="60"/>
    <x v="1"/>
    <x v="1"/>
    <x v="0"/>
    <x v="0"/>
  </r>
  <r>
    <n v="8"/>
    <n v="0"/>
    <n v="0"/>
    <n v="0"/>
    <n v="0"/>
    <n v="0"/>
    <n v="0"/>
    <n v="44"/>
    <x v="2"/>
    <x v="3"/>
    <x v="1"/>
    <x v="1"/>
  </r>
  <r>
    <n v="10"/>
    <n v="0"/>
    <n v="0"/>
    <n v="0"/>
    <n v="0"/>
    <n v="0"/>
    <n v="0"/>
    <n v="39"/>
    <x v="1"/>
    <x v="3"/>
    <x v="1"/>
    <x v="1"/>
  </r>
  <r>
    <n v="1"/>
    <n v="0"/>
    <n v="0"/>
    <n v="0"/>
    <n v="0"/>
    <n v="0"/>
    <n v="0"/>
    <n v="28"/>
    <x v="2"/>
    <x v="2"/>
    <x v="0"/>
    <x v="0"/>
  </r>
  <r>
    <n v="6"/>
    <n v="0"/>
    <n v="0"/>
    <n v="0"/>
    <n v="0"/>
    <n v="0"/>
    <n v="0"/>
    <n v="37"/>
    <x v="2"/>
    <x v="3"/>
    <x v="1"/>
    <x v="0"/>
  </r>
  <r>
    <n v="1"/>
    <n v="0"/>
    <n v="0"/>
    <n v="0"/>
    <n v="0"/>
    <n v="0"/>
    <n v="0"/>
    <n v="36"/>
    <x v="0"/>
    <x v="3"/>
    <x v="1"/>
    <x v="1"/>
  </r>
  <r>
    <n v="1"/>
    <n v="0"/>
    <n v="1"/>
    <n v="1"/>
    <n v="0"/>
    <n v="0"/>
    <n v="0"/>
    <n v="65"/>
    <x v="2"/>
    <x v="1"/>
    <x v="0"/>
    <x v="0"/>
  </r>
  <r>
    <n v="2"/>
    <n v="0"/>
    <n v="0"/>
    <n v="0"/>
    <n v="0"/>
    <n v="0"/>
    <n v="0"/>
    <n v="59"/>
    <x v="4"/>
    <x v="1"/>
    <x v="0"/>
    <x v="1"/>
  </r>
  <r>
    <n v="2"/>
    <n v="0"/>
    <n v="0"/>
    <n v="0"/>
    <n v="0"/>
    <n v="0"/>
    <n v="0"/>
    <n v="32"/>
    <x v="1"/>
    <x v="2"/>
    <x v="1"/>
    <x v="0"/>
  </r>
  <r>
    <n v="1"/>
    <n v="0"/>
    <n v="0"/>
    <n v="0"/>
    <n v="0"/>
    <n v="0"/>
    <n v="0"/>
    <n v="26"/>
    <x v="1"/>
    <x v="2"/>
    <x v="1"/>
    <x v="0"/>
  </r>
  <r>
    <n v="1"/>
    <n v="0"/>
    <n v="0"/>
    <n v="0"/>
    <n v="0"/>
    <n v="0"/>
    <n v="0"/>
    <n v="44"/>
    <x v="2"/>
    <x v="3"/>
    <x v="0"/>
    <x v="0"/>
  </r>
  <r>
    <n v="2"/>
    <n v="0"/>
    <n v="0"/>
    <n v="0"/>
    <n v="0"/>
    <n v="0"/>
    <n v="0"/>
    <n v="44"/>
    <x v="1"/>
    <x v="3"/>
    <x v="0"/>
    <x v="1"/>
  </r>
  <r>
    <n v="4"/>
    <n v="0"/>
    <n v="0"/>
    <n v="0"/>
    <n v="0"/>
    <n v="0"/>
    <n v="0"/>
    <n v="33"/>
    <x v="2"/>
    <x v="2"/>
    <x v="1"/>
    <x v="0"/>
  </r>
  <r>
    <n v="5"/>
    <n v="0"/>
    <n v="0"/>
    <n v="0"/>
    <n v="0"/>
    <n v="0"/>
    <n v="0"/>
    <n v="50"/>
    <x v="3"/>
    <x v="0"/>
    <x v="0"/>
    <x v="1"/>
  </r>
  <r>
    <n v="4"/>
    <n v="0"/>
    <n v="0"/>
    <n v="0"/>
    <n v="0"/>
    <n v="0"/>
    <n v="0"/>
    <n v="35"/>
    <x v="1"/>
    <x v="2"/>
    <x v="1"/>
    <x v="0"/>
  </r>
  <r>
    <n v="2"/>
    <n v="0"/>
    <n v="0"/>
    <n v="0"/>
    <n v="0"/>
    <n v="0"/>
    <n v="0"/>
    <n v="36"/>
    <x v="1"/>
    <x v="3"/>
    <x v="0"/>
    <x v="1"/>
  </r>
  <r>
    <n v="3"/>
    <n v="0"/>
    <n v="0"/>
    <n v="0"/>
    <n v="0"/>
    <n v="0"/>
    <n v="0"/>
    <n v="60"/>
    <x v="3"/>
    <x v="1"/>
    <x v="0"/>
    <x v="1"/>
  </r>
  <r>
    <n v="1"/>
    <n v="0"/>
    <n v="0"/>
    <n v="0"/>
    <n v="0"/>
    <n v="0"/>
    <n v="0"/>
    <n v="40"/>
    <x v="2"/>
    <x v="3"/>
    <x v="0"/>
    <x v="0"/>
  </r>
  <r>
    <n v="1"/>
    <n v="0"/>
    <n v="0"/>
    <n v="0"/>
    <n v="0"/>
    <n v="0"/>
    <n v="0"/>
    <n v="28"/>
    <x v="1"/>
    <x v="2"/>
    <x v="1"/>
    <x v="0"/>
  </r>
  <r>
    <n v="9"/>
    <n v="0"/>
    <n v="0"/>
    <n v="0"/>
    <n v="0"/>
    <n v="0"/>
    <n v="1"/>
    <n v="47"/>
    <x v="0"/>
    <x v="0"/>
    <x v="1"/>
    <x v="1"/>
  </r>
  <r>
    <n v="1"/>
    <n v="0"/>
    <n v="0"/>
    <n v="1"/>
    <n v="0"/>
    <n v="0"/>
    <n v="0"/>
    <n v="51"/>
    <x v="3"/>
    <x v="0"/>
    <x v="0"/>
    <x v="1"/>
  </r>
  <r>
    <n v="1"/>
    <n v="0"/>
    <n v="0"/>
    <n v="0"/>
    <n v="0"/>
    <n v="0"/>
    <n v="0"/>
    <n v="42"/>
    <x v="1"/>
    <x v="3"/>
    <x v="1"/>
    <x v="0"/>
  </r>
  <r>
    <n v="1"/>
    <n v="0"/>
    <n v="0"/>
    <n v="0"/>
    <n v="0"/>
    <n v="0"/>
    <n v="0"/>
    <n v="63"/>
    <x v="0"/>
    <x v="1"/>
    <x v="0"/>
    <x v="0"/>
  </r>
  <r>
    <n v="3"/>
    <n v="0"/>
    <n v="0"/>
    <n v="0"/>
    <n v="0"/>
    <n v="0"/>
    <n v="0"/>
    <n v="48"/>
    <x v="2"/>
    <x v="0"/>
    <x v="0"/>
    <x v="1"/>
  </r>
  <r>
    <n v="2"/>
    <n v="0"/>
    <n v="0"/>
    <n v="0"/>
    <n v="0"/>
    <n v="0"/>
    <n v="0"/>
    <n v="38"/>
    <x v="2"/>
    <x v="3"/>
    <x v="1"/>
    <x v="0"/>
  </r>
  <r>
    <n v="1"/>
    <n v="0"/>
    <n v="0"/>
    <n v="0"/>
    <n v="0"/>
    <n v="0"/>
    <n v="0"/>
    <n v="31"/>
    <x v="1"/>
    <x v="2"/>
    <x v="1"/>
    <x v="0"/>
  </r>
  <r>
    <n v="1"/>
    <n v="0"/>
    <n v="0"/>
    <n v="0"/>
    <n v="0"/>
    <n v="0"/>
    <n v="0"/>
    <n v="55"/>
    <x v="0"/>
    <x v="0"/>
    <x v="0"/>
    <x v="1"/>
  </r>
  <r>
    <n v="4"/>
    <n v="0"/>
    <n v="0"/>
    <n v="0"/>
    <n v="0"/>
    <n v="0"/>
    <n v="0"/>
    <n v="40"/>
    <x v="0"/>
    <x v="3"/>
    <x v="1"/>
    <x v="0"/>
  </r>
  <r>
    <n v="1"/>
    <n v="0"/>
    <n v="0"/>
    <n v="0"/>
    <n v="0"/>
    <n v="0"/>
    <n v="0"/>
    <n v="44"/>
    <x v="0"/>
    <x v="3"/>
    <x v="0"/>
    <x v="1"/>
  </r>
  <r>
    <n v="1"/>
    <n v="0"/>
    <n v="1"/>
    <n v="0"/>
    <n v="0"/>
    <n v="0"/>
    <n v="0"/>
    <n v="45"/>
    <x v="4"/>
    <x v="3"/>
    <x v="0"/>
    <x v="0"/>
  </r>
  <r>
    <n v="2"/>
    <n v="0"/>
    <n v="0"/>
    <n v="0"/>
    <n v="0"/>
    <n v="0"/>
    <n v="0"/>
    <n v="54"/>
    <x v="1"/>
    <x v="0"/>
    <x v="0"/>
    <x v="1"/>
  </r>
  <r>
    <n v="1"/>
    <n v="0"/>
    <n v="0"/>
    <n v="0"/>
    <n v="0"/>
    <n v="0"/>
    <n v="0"/>
    <n v="42"/>
    <x v="0"/>
    <x v="3"/>
    <x v="1"/>
    <x v="0"/>
  </r>
  <r>
    <n v="1"/>
    <n v="0"/>
    <n v="0"/>
    <n v="0"/>
    <n v="1"/>
    <n v="0"/>
    <n v="1"/>
    <n v="23"/>
    <x v="2"/>
    <x v="4"/>
    <x v="0"/>
    <x v="0"/>
  </r>
  <r>
    <n v="7"/>
    <n v="0"/>
    <n v="0"/>
    <n v="0"/>
    <n v="0"/>
    <n v="0"/>
    <n v="0"/>
    <n v="54"/>
    <x v="2"/>
    <x v="0"/>
    <x v="0"/>
    <x v="1"/>
  </r>
  <r>
    <n v="2"/>
    <n v="0"/>
    <n v="0"/>
    <n v="0"/>
    <n v="0"/>
    <n v="0"/>
    <n v="0"/>
    <n v="50"/>
    <x v="2"/>
    <x v="0"/>
    <x v="1"/>
    <x v="1"/>
  </r>
  <r>
    <n v="2"/>
    <n v="0"/>
    <n v="1"/>
    <n v="1"/>
    <n v="1"/>
    <n v="0"/>
    <n v="1"/>
    <n v="41"/>
    <x v="2"/>
    <x v="3"/>
    <x v="1"/>
    <x v="0"/>
  </r>
  <r>
    <n v="2"/>
    <n v="0"/>
    <n v="0"/>
    <n v="0"/>
    <n v="0"/>
    <n v="0"/>
    <n v="0"/>
    <n v="60"/>
    <x v="2"/>
    <x v="1"/>
    <x v="0"/>
    <x v="1"/>
  </r>
  <r>
    <n v="1"/>
    <n v="0"/>
    <n v="0"/>
    <n v="0"/>
    <n v="0"/>
    <n v="0"/>
    <n v="0"/>
    <n v="24"/>
    <x v="2"/>
    <x v="4"/>
    <x v="0"/>
    <x v="0"/>
  </r>
  <r>
    <n v="4"/>
    <n v="0"/>
    <n v="0"/>
    <n v="0"/>
    <n v="0"/>
    <n v="0"/>
    <n v="0"/>
    <n v="43"/>
    <x v="1"/>
    <x v="3"/>
    <x v="0"/>
    <x v="1"/>
  </r>
  <r>
    <n v="2"/>
    <n v="0"/>
    <n v="0"/>
    <n v="0"/>
    <n v="0"/>
    <n v="0"/>
    <n v="0"/>
    <n v="38"/>
    <x v="0"/>
    <x v="3"/>
    <x v="1"/>
    <x v="0"/>
  </r>
  <r>
    <n v="2"/>
    <n v="0"/>
    <n v="0"/>
    <n v="0"/>
    <n v="0"/>
    <n v="0"/>
    <n v="0"/>
    <n v="28"/>
    <x v="0"/>
    <x v="2"/>
    <x v="1"/>
    <x v="0"/>
  </r>
  <r>
    <n v="1"/>
    <n v="0"/>
    <n v="1"/>
    <n v="1"/>
    <n v="1"/>
    <n v="1"/>
    <n v="1"/>
    <n v="39"/>
    <x v="3"/>
    <x v="3"/>
    <x v="0"/>
    <x v="0"/>
  </r>
  <r>
    <n v="2"/>
    <n v="0"/>
    <n v="0"/>
    <n v="0"/>
    <n v="0"/>
    <n v="0"/>
    <n v="0"/>
    <n v="54"/>
    <x v="1"/>
    <x v="0"/>
    <x v="0"/>
    <x v="0"/>
  </r>
  <r>
    <n v="5"/>
    <n v="0"/>
    <n v="0"/>
    <n v="0"/>
    <n v="0"/>
    <n v="0"/>
    <n v="0"/>
    <n v="45"/>
    <x v="1"/>
    <x v="3"/>
    <x v="1"/>
    <x v="1"/>
  </r>
  <r>
    <n v="2"/>
    <n v="0"/>
    <n v="0"/>
    <n v="0"/>
    <n v="0"/>
    <n v="0"/>
    <n v="0"/>
    <n v="38"/>
    <x v="0"/>
    <x v="3"/>
    <x v="1"/>
    <x v="0"/>
  </r>
  <r>
    <n v="3"/>
    <n v="0"/>
    <n v="1"/>
    <n v="0"/>
    <n v="0"/>
    <n v="0"/>
    <n v="0"/>
    <n v="51"/>
    <x v="1"/>
    <x v="0"/>
    <x v="0"/>
    <x v="1"/>
  </r>
  <r>
    <n v="4"/>
    <n v="0"/>
    <n v="0"/>
    <n v="0"/>
    <n v="0"/>
    <n v="0"/>
    <n v="0"/>
    <n v="48"/>
    <x v="0"/>
    <x v="0"/>
    <x v="0"/>
    <x v="1"/>
  </r>
  <r>
    <n v="4"/>
    <n v="0"/>
    <n v="0"/>
    <n v="0"/>
    <n v="0"/>
    <n v="0"/>
    <n v="0"/>
    <n v="49"/>
    <x v="0"/>
    <x v="0"/>
    <x v="1"/>
    <x v="1"/>
  </r>
  <r>
    <n v="1"/>
    <n v="0"/>
    <n v="0"/>
    <n v="0"/>
    <n v="0"/>
    <n v="0"/>
    <n v="0"/>
    <n v="56"/>
    <x v="0"/>
    <x v="1"/>
    <x v="1"/>
    <x v="1"/>
  </r>
  <r>
    <n v="2"/>
    <n v="1"/>
    <n v="0"/>
    <n v="0"/>
    <n v="0"/>
    <n v="0"/>
    <n v="1"/>
    <n v="33"/>
    <x v="3"/>
    <x v="2"/>
    <x v="1"/>
    <x v="0"/>
  </r>
  <r>
    <n v="3"/>
    <n v="0"/>
    <n v="0"/>
    <n v="0"/>
    <n v="0"/>
    <n v="0"/>
    <n v="0"/>
    <n v="45"/>
    <x v="3"/>
    <x v="3"/>
    <x v="0"/>
    <x v="1"/>
  </r>
  <r>
    <n v="4"/>
    <n v="0"/>
    <n v="0"/>
    <n v="0"/>
    <n v="0"/>
    <n v="0"/>
    <n v="0"/>
    <n v="44"/>
    <x v="2"/>
    <x v="3"/>
    <x v="1"/>
    <x v="0"/>
  </r>
  <r>
    <n v="1"/>
    <n v="0"/>
    <n v="0"/>
    <n v="0"/>
    <n v="0"/>
    <n v="0"/>
    <n v="0"/>
    <n v="34"/>
    <x v="2"/>
    <x v="2"/>
    <x v="1"/>
    <x v="0"/>
  </r>
  <r>
    <n v="6"/>
    <n v="0"/>
    <n v="0"/>
    <n v="0"/>
    <n v="0"/>
    <n v="0"/>
    <n v="1"/>
    <n v="61"/>
    <x v="1"/>
    <x v="1"/>
    <x v="1"/>
    <x v="1"/>
  </r>
  <r>
    <n v="4"/>
    <n v="0"/>
    <n v="0"/>
    <n v="0"/>
    <n v="0"/>
    <n v="0"/>
    <n v="0"/>
    <n v="47"/>
    <x v="2"/>
    <x v="0"/>
    <x v="1"/>
    <x v="1"/>
  </r>
  <r>
    <n v="1"/>
    <n v="1"/>
    <n v="0"/>
    <n v="0"/>
    <n v="0"/>
    <n v="0"/>
    <n v="0"/>
    <n v="51"/>
    <x v="2"/>
    <x v="0"/>
    <x v="0"/>
    <x v="0"/>
  </r>
  <r>
    <n v="4"/>
    <n v="1"/>
    <n v="0"/>
    <n v="0"/>
    <n v="0"/>
    <n v="0"/>
    <n v="1"/>
    <n v="42"/>
    <x v="2"/>
    <x v="3"/>
    <x v="1"/>
    <x v="1"/>
  </r>
  <r>
    <n v="1"/>
    <n v="0"/>
    <n v="0"/>
    <n v="0"/>
    <n v="0"/>
    <n v="0"/>
    <n v="0"/>
    <n v="43"/>
    <x v="2"/>
    <x v="3"/>
    <x v="0"/>
    <x v="0"/>
  </r>
  <r>
    <n v="2"/>
    <n v="0"/>
    <n v="0"/>
    <n v="0"/>
    <n v="0"/>
    <n v="0"/>
    <n v="0"/>
    <n v="43"/>
    <x v="1"/>
    <x v="3"/>
    <x v="1"/>
    <x v="0"/>
  </r>
  <r>
    <n v="2"/>
    <n v="0"/>
    <n v="0"/>
    <n v="0"/>
    <n v="0"/>
    <n v="0"/>
    <n v="1"/>
    <n v="59"/>
    <x v="0"/>
    <x v="1"/>
    <x v="0"/>
    <x v="0"/>
  </r>
  <r>
    <n v="3"/>
    <n v="0"/>
    <n v="0"/>
    <n v="0"/>
    <n v="0"/>
    <n v="0"/>
    <n v="0"/>
    <n v="31"/>
    <x v="0"/>
    <x v="2"/>
    <x v="1"/>
    <x v="0"/>
  </r>
  <r>
    <n v="2"/>
    <n v="0"/>
    <n v="0"/>
    <n v="0"/>
    <n v="0"/>
    <n v="0"/>
    <n v="0"/>
    <n v="39"/>
    <x v="1"/>
    <x v="3"/>
    <x v="0"/>
    <x v="1"/>
  </r>
  <r>
    <n v="4"/>
    <n v="0"/>
    <n v="0"/>
    <n v="0"/>
    <n v="0"/>
    <n v="0"/>
    <n v="0"/>
    <n v="54"/>
    <x v="2"/>
    <x v="0"/>
    <x v="1"/>
    <x v="1"/>
  </r>
  <r>
    <n v="3"/>
    <n v="0"/>
    <n v="0"/>
    <n v="0"/>
    <n v="0"/>
    <n v="0"/>
    <n v="0"/>
    <n v="50"/>
    <x v="3"/>
    <x v="0"/>
    <x v="1"/>
    <x v="1"/>
  </r>
  <r>
    <n v="2"/>
    <n v="0"/>
    <n v="0"/>
    <n v="0"/>
    <n v="0"/>
    <n v="0"/>
    <n v="0"/>
    <n v="50"/>
    <x v="1"/>
    <x v="0"/>
    <x v="0"/>
    <x v="1"/>
  </r>
  <r>
    <n v="2"/>
    <n v="0"/>
    <n v="0"/>
    <n v="0"/>
    <n v="0"/>
    <n v="0"/>
    <n v="1"/>
    <n v="57"/>
    <x v="0"/>
    <x v="1"/>
    <x v="0"/>
    <x v="0"/>
  </r>
  <r>
    <n v="1"/>
    <n v="0"/>
    <n v="0"/>
    <n v="0"/>
    <n v="0"/>
    <n v="0"/>
    <n v="0"/>
    <n v="33"/>
    <x v="1"/>
    <x v="2"/>
    <x v="0"/>
    <x v="0"/>
  </r>
  <r>
    <n v="1"/>
    <n v="0"/>
    <n v="0"/>
    <n v="0"/>
    <n v="1"/>
    <n v="0"/>
    <n v="1"/>
    <n v="27"/>
    <x v="0"/>
    <x v="2"/>
    <x v="0"/>
    <x v="0"/>
  </r>
  <r>
    <n v="1"/>
    <n v="0"/>
    <n v="0"/>
    <n v="0"/>
    <n v="0"/>
    <n v="0"/>
    <n v="0"/>
    <n v="45"/>
    <x v="3"/>
    <x v="3"/>
    <x v="0"/>
    <x v="1"/>
  </r>
  <r>
    <n v="3"/>
    <n v="0"/>
    <n v="0"/>
    <n v="0"/>
    <n v="0"/>
    <n v="0"/>
    <n v="0"/>
    <n v="32"/>
    <x v="2"/>
    <x v="2"/>
    <x v="1"/>
    <x v="0"/>
  </r>
  <r>
    <n v="2"/>
    <n v="0"/>
    <n v="0"/>
    <n v="0"/>
    <n v="0"/>
    <n v="0"/>
    <n v="0"/>
    <n v="36"/>
    <x v="1"/>
    <x v="3"/>
    <x v="0"/>
    <x v="1"/>
  </r>
  <r>
    <n v="2"/>
    <n v="0"/>
    <n v="0"/>
    <n v="0"/>
    <n v="0"/>
    <n v="0"/>
    <n v="0"/>
    <n v="66"/>
    <x v="1"/>
    <x v="5"/>
    <x v="0"/>
    <x v="0"/>
  </r>
  <r>
    <n v="1"/>
    <n v="0"/>
    <n v="0"/>
    <n v="0"/>
    <n v="0"/>
    <n v="0"/>
    <n v="0"/>
    <n v="40"/>
    <x v="1"/>
    <x v="3"/>
    <x v="0"/>
    <x v="1"/>
  </r>
  <r>
    <n v="2"/>
    <n v="0"/>
    <n v="0"/>
    <n v="0"/>
    <n v="0"/>
    <n v="0"/>
    <n v="0"/>
    <n v="39"/>
    <x v="2"/>
    <x v="3"/>
    <x v="1"/>
    <x v="1"/>
  </r>
  <r>
    <n v="1"/>
    <n v="0"/>
    <n v="0"/>
    <n v="0"/>
    <n v="0"/>
    <n v="0"/>
    <n v="0"/>
    <n v="39"/>
    <x v="2"/>
    <x v="3"/>
    <x v="1"/>
    <x v="0"/>
  </r>
  <r>
    <n v="1"/>
    <n v="0"/>
    <n v="0"/>
    <n v="0"/>
    <n v="0"/>
    <n v="0"/>
    <n v="0"/>
    <n v="61"/>
    <x v="1"/>
    <x v="1"/>
    <x v="0"/>
    <x v="0"/>
  </r>
  <r>
    <n v="13"/>
    <n v="0"/>
    <n v="0"/>
    <n v="0"/>
    <n v="0"/>
    <n v="0"/>
    <n v="0"/>
    <n v="57"/>
    <x v="1"/>
    <x v="1"/>
    <x v="1"/>
    <x v="1"/>
  </r>
  <r>
    <n v="1"/>
    <n v="0"/>
    <n v="0"/>
    <n v="0"/>
    <n v="0"/>
    <n v="0"/>
    <n v="0"/>
    <n v="48"/>
    <x v="4"/>
    <x v="0"/>
    <x v="0"/>
    <x v="0"/>
  </r>
  <r>
    <n v="3"/>
    <n v="0"/>
    <n v="0"/>
    <n v="0"/>
    <n v="0"/>
    <n v="0"/>
    <n v="0"/>
    <n v="64"/>
    <x v="3"/>
    <x v="1"/>
    <x v="0"/>
    <x v="0"/>
  </r>
  <r>
    <n v="1"/>
    <n v="1"/>
    <n v="0"/>
    <n v="0"/>
    <n v="0"/>
    <n v="0"/>
    <n v="0"/>
    <n v="29"/>
    <x v="1"/>
    <x v="2"/>
    <x v="0"/>
    <x v="0"/>
  </r>
  <r>
    <n v="3"/>
    <n v="0"/>
    <n v="0"/>
    <n v="0"/>
    <n v="0"/>
    <n v="0"/>
    <n v="0"/>
    <n v="44"/>
    <x v="1"/>
    <x v="3"/>
    <x v="1"/>
    <x v="0"/>
  </r>
  <r>
    <n v="1"/>
    <n v="0"/>
    <n v="0"/>
    <n v="1"/>
    <n v="0"/>
    <n v="0"/>
    <n v="0"/>
    <n v="32"/>
    <x v="2"/>
    <x v="2"/>
    <x v="0"/>
    <x v="0"/>
  </r>
  <r>
    <n v="3"/>
    <n v="0"/>
    <n v="0"/>
    <n v="0"/>
    <n v="0"/>
    <n v="0"/>
    <n v="0"/>
    <n v="43"/>
    <x v="1"/>
    <x v="3"/>
    <x v="1"/>
    <x v="0"/>
  </r>
  <r>
    <n v="1"/>
    <n v="0"/>
    <n v="0"/>
    <n v="0"/>
    <n v="0"/>
    <n v="0"/>
    <n v="0"/>
    <n v="48"/>
    <x v="1"/>
    <x v="0"/>
    <x v="1"/>
    <x v="1"/>
  </r>
  <r>
    <n v="3"/>
    <n v="0"/>
    <n v="1"/>
    <n v="0"/>
    <n v="0"/>
    <n v="1"/>
    <n v="0"/>
    <n v="60"/>
    <x v="1"/>
    <x v="1"/>
    <x v="0"/>
    <x v="1"/>
  </r>
  <r>
    <n v="1"/>
    <n v="0"/>
    <n v="0"/>
    <n v="0"/>
    <n v="0"/>
    <n v="0"/>
    <n v="0"/>
    <n v="25"/>
    <x v="3"/>
    <x v="4"/>
    <x v="1"/>
    <x v="0"/>
  </r>
  <r>
    <n v="1"/>
    <n v="0"/>
    <n v="0"/>
    <n v="0"/>
    <n v="0"/>
    <n v="0"/>
    <n v="0"/>
    <n v="27"/>
    <x v="1"/>
    <x v="2"/>
    <x v="1"/>
    <x v="0"/>
  </r>
  <r>
    <n v="1"/>
    <n v="0"/>
    <n v="0"/>
    <n v="0"/>
    <n v="0"/>
    <n v="0"/>
    <n v="0"/>
    <n v="31"/>
    <x v="0"/>
    <x v="2"/>
    <x v="0"/>
    <x v="0"/>
  </r>
  <r>
    <n v="5"/>
    <n v="0"/>
    <n v="1"/>
    <n v="0"/>
    <n v="0"/>
    <n v="0"/>
    <n v="0"/>
    <n v="49"/>
    <x v="3"/>
    <x v="0"/>
    <x v="0"/>
    <x v="1"/>
  </r>
  <r>
    <n v="4"/>
    <n v="0"/>
    <n v="0"/>
    <n v="0"/>
    <n v="0"/>
    <n v="0"/>
    <n v="0"/>
    <n v="56"/>
    <x v="3"/>
    <x v="1"/>
    <x v="1"/>
    <x v="1"/>
  </r>
  <r>
    <n v="1"/>
    <n v="0"/>
    <n v="0"/>
    <n v="0"/>
    <n v="0"/>
    <n v="0"/>
    <n v="0"/>
    <n v="57"/>
    <x v="1"/>
    <x v="1"/>
    <x v="0"/>
    <x v="1"/>
  </r>
  <r>
    <n v="1"/>
    <n v="0"/>
    <n v="0"/>
    <n v="0"/>
    <n v="0"/>
    <n v="0"/>
    <n v="0"/>
    <n v="36"/>
    <x v="2"/>
    <x v="3"/>
    <x v="1"/>
    <x v="0"/>
  </r>
  <r>
    <n v="3"/>
    <n v="0"/>
    <n v="0"/>
    <n v="0"/>
    <n v="0"/>
    <n v="0"/>
    <n v="0"/>
    <n v="26"/>
    <x v="0"/>
    <x v="2"/>
    <x v="1"/>
    <x v="0"/>
  </r>
  <r>
    <n v="3"/>
    <n v="0"/>
    <n v="0"/>
    <n v="0"/>
    <n v="0"/>
    <n v="0"/>
    <n v="0"/>
    <n v="29"/>
    <x v="1"/>
    <x v="2"/>
    <x v="1"/>
    <x v="0"/>
  </r>
  <r>
    <n v="1"/>
    <n v="0"/>
    <n v="0"/>
    <n v="0"/>
    <n v="1"/>
    <n v="0"/>
    <n v="0"/>
    <n v="52"/>
    <x v="2"/>
    <x v="0"/>
    <x v="0"/>
    <x v="0"/>
  </r>
  <r>
    <n v="1"/>
    <n v="0"/>
    <n v="0"/>
    <n v="0"/>
    <n v="0"/>
    <n v="0"/>
    <n v="1"/>
    <n v="46"/>
    <x v="4"/>
    <x v="0"/>
    <x v="0"/>
    <x v="0"/>
  </r>
  <r>
    <n v="1"/>
    <n v="0"/>
    <n v="0"/>
    <n v="1"/>
    <n v="0"/>
    <n v="0"/>
    <n v="0"/>
    <n v="67"/>
    <x v="0"/>
    <x v="5"/>
    <x v="0"/>
    <x v="0"/>
  </r>
  <r>
    <n v="1"/>
    <n v="0"/>
    <n v="1"/>
    <n v="0"/>
    <n v="0"/>
    <n v="0"/>
    <n v="0"/>
    <n v="49"/>
    <x v="2"/>
    <x v="0"/>
    <x v="0"/>
    <x v="1"/>
  </r>
  <r>
    <n v="1"/>
    <n v="0"/>
    <n v="0"/>
    <n v="0"/>
    <n v="0"/>
    <n v="0"/>
    <n v="0"/>
    <n v="21"/>
    <x v="1"/>
    <x v="4"/>
    <x v="0"/>
    <x v="0"/>
  </r>
  <r>
    <n v="4"/>
    <n v="0"/>
    <n v="0"/>
    <n v="0"/>
    <n v="0"/>
    <n v="0"/>
    <n v="0"/>
    <n v="38"/>
    <x v="3"/>
    <x v="3"/>
    <x v="1"/>
    <x v="0"/>
  </r>
  <r>
    <n v="2"/>
    <n v="0"/>
    <n v="0"/>
    <n v="0"/>
    <n v="0"/>
    <n v="0"/>
    <n v="0"/>
    <n v="46"/>
    <x v="2"/>
    <x v="0"/>
    <x v="1"/>
    <x v="1"/>
  </r>
  <r>
    <n v="1"/>
    <n v="0"/>
    <n v="1"/>
    <n v="0"/>
    <n v="1"/>
    <n v="0"/>
    <n v="0"/>
    <n v="24"/>
    <x v="2"/>
    <x v="4"/>
    <x v="0"/>
    <x v="0"/>
  </r>
  <r>
    <n v="1"/>
    <n v="0"/>
    <n v="0"/>
    <n v="0"/>
    <n v="0"/>
    <n v="0"/>
    <n v="0"/>
    <n v="37"/>
    <x v="0"/>
    <x v="3"/>
    <x v="0"/>
    <x v="0"/>
  </r>
  <r>
    <n v="6"/>
    <n v="0"/>
    <n v="0"/>
    <n v="0"/>
    <n v="0"/>
    <n v="0"/>
    <n v="0"/>
    <n v="47"/>
    <x v="2"/>
    <x v="0"/>
    <x v="1"/>
    <x v="1"/>
  </r>
  <r>
    <n v="2"/>
    <n v="0"/>
    <n v="0"/>
    <n v="0"/>
    <n v="0"/>
    <n v="0"/>
    <n v="0"/>
    <n v="58"/>
    <x v="1"/>
    <x v="1"/>
    <x v="1"/>
    <x v="1"/>
  </r>
  <r>
    <n v="2"/>
    <n v="0"/>
    <n v="0"/>
    <n v="0"/>
    <n v="0"/>
    <n v="0"/>
    <n v="0"/>
    <n v="41"/>
    <x v="2"/>
    <x v="3"/>
    <x v="1"/>
    <x v="1"/>
  </r>
  <r>
    <n v="2"/>
    <n v="0"/>
    <n v="0"/>
    <n v="0"/>
    <n v="0"/>
    <n v="0"/>
    <n v="0"/>
    <n v="27"/>
    <x v="0"/>
    <x v="2"/>
    <x v="1"/>
    <x v="0"/>
  </r>
  <r>
    <n v="2"/>
    <n v="0"/>
    <n v="0"/>
    <n v="0"/>
    <n v="0"/>
    <n v="0"/>
    <n v="0"/>
    <n v="62"/>
    <x v="2"/>
    <x v="1"/>
    <x v="1"/>
    <x v="1"/>
  </r>
  <r>
    <n v="6"/>
    <n v="0"/>
    <n v="1"/>
    <n v="0"/>
    <n v="1"/>
    <n v="0"/>
    <n v="0"/>
    <n v="43"/>
    <x v="0"/>
    <x v="3"/>
    <x v="1"/>
    <x v="1"/>
  </r>
  <r>
    <n v="3"/>
    <n v="0"/>
    <n v="0"/>
    <n v="0"/>
    <n v="0"/>
    <n v="0"/>
    <n v="0"/>
    <n v="42"/>
    <x v="2"/>
    <x v="3"/>
    <x v="0"/>
    <x v="1"/>
  </r>
  <r>
    <n v="1"/>
    <n v="0"/>
    <n v="0"/>
    <n v="0"/>
    <n v="0"/>
    <n v="0"/>
    <n v="0"/>
    <n v="39"/>
    <x v="2"/>
    <x v="3"/>
    <x v="1"/>
    <x v="0"/>
  </r>
  <r>
    <n v="1"/>
    <n v="0"/>
    <n v="0"/>
    <n v="0"/>
    <n v="0"/>
    <n v="0"/>
    <n v="0"/>
    <n v="49"/>
    <x v="3"/>
    <x v="0"/>
    <x v="1"/>
    <x v="1"/>
  </r>
  <r>
    <n v="5"/>
    <n v="0"/>
    <n v="0"/>
    <n v="0"/>
    <n v="0"/>
    <n v="0"/>
    <n v="0"/>
    <n v="52"/>
    <x v="3"/>
    <x v="0"/>
    <x v="0"/>
    <x v="1"/>
  </r>
  <r>
    <n v="6"/>
    <n v="0"/>
    <n v="0"/>
    <n v="0"/>
    <n v="0"/>
    <n v="0"/>
    <n v="0"/>
    <n v="60"/>
    <x v="0"/>
    <x v="1"/>
    <x v="0"/>
    <x v="1"/>
  </r>
  <r>
    <n v="1"/>
    <n v="0"/>
    <n v="0"/>
    <n v="0"/>
    <n v="0"/>
    <n v="0"/>
    <n v="0"/>
    <n v="56"/>
    <x v="2"/>
    <x v="1"/>
    <x v="0"/>
    <x v="0"/>
  </r>
  <r>
    <n v="3"/>
    <n v="0"/>
    <n v="0"/>
    <n v="0"/>
    <n v="0"/>
    <n v="0"/>
    <n v="0"/>
    <n v="37"/>
    <x v="3"/>
    <x v="3"/>
    <x v="1"/>
    <x v="0"/>
  </r>
  <r>
    <n v="1"/>
    <n v="0"/>
    <n v="0"/>
    <n v="0"/>
    <n v="0"/>
    <n v="0"/>
    <n v="0"/>
    <n v="29"/>
    <x v="2"/>
    <x v="2"/>
    <x v="1"/>
    <x v="0"/>
  </r>
  <r>
    <n v="1"/>
    <n v="0"/>
    <n v="0"/>
    <n v="0"/>
    <n v="0"/>
    <n v="0"/>
    <n v="0"/>
    <n v="63"/>
    <x v="2"/>
    <x v="1"/>
    <x v="1"/>
    <x v="1"/>
  </r>
  <r>
    <n v="4"/>
    <n v="0"/>
    <n v="0"/>
    <n v="0"/>
    <n v="0"/>
    <n v="0"/>
    <n v="0"/>
    <n v="27"/>
    <x v="0"/>
    <x v="2"/>
    <x v="1"/>
    <x v="0"/>
  </r>
  <r>
    <n v="1"/>
    <n v="0"/>
    <n v="0"/>
    <n v="0"/>
    <n v="0"/>
    <n v="0"/>
    <n v="0"/>
    <n v="30"/>
    <x v="0"/>
    <x v="2"/>
    <x v="1"/>
    <x v="0"/>
  </r>
  <r>
    <n v="1"/>
    <n v="0"/>
    <n v="0"/>
    <n v="0"/>
    <n v="0"/>
    <n v="0"/>
    <n v="0"/>
    <n v="24"/>
    <x v="0"/>
    <x v="4"/>
    <x v="0"/>
    <x v="0"/>
  </r>
  <r>
    <n v="2"/>
    <n v="0"/>
    <n v="0"/>
    <n v="0"/>
    <n v="0"/>
    <n v="0"/>
    <n v="1"/>
    <n v="57"/>
    <x v="2"/>
    <x v="1"/>
    <x v="0"/>
    <x v="1"/>
  </r>
  <r>
    <n v="1"/>
    <n v="1"/>
    <n v="0"/>
    <n v="0"/>
    <n v="0"/>
    <n v="0"/>
    <n v="1"/>
    <n v="42"/>
    <x v="2"/>
    <x v="3"/>
    <x v="1"/>
    <x v="0"/>
  </r>
  <r>
    <n v="2"/>
    <n v="0"/>
    <n v="0"/>
    <n v="0"/>
    <n v="0"/>
    <n v="0"/>
    <n v="0"/>
    <n v="30"/>
    <x v="1"/>
    <x v="2"/>
    <x v="1"/>
    <x v="0"/>
  </r>
  <r>
    <n v="1"/>
    <n v="0"/>
    <n v="0"/>
    <n v="0"/>
    <n v="0"/>
    <n v="0"/>
    <n v="0"/>
    <n v="52"/>
    <x v="3"/>
    <x v="0"/>
    <x v="0"/>
    <x v="1"/>
  </r>
  <r>
    <n v="1"/>
    <n v="0"/>
    <n v="1"/>
    <n v="1"/>
    <n v="1"/>
    <n v="0"/>
    <n v="1"/>
    <n v="44"/>
    <x v="3"/>
    <x v="3"/>
    <x v="0"/>
    <x v="0"/>
  </r>
  <r>
    <n v="1"/>
    <n v="0"/>
    <n v="0"/>
    <n v="0"/>
    <n v="0"/>
    <n v="0"/>
    <n v="0"/>
    <n v="40"/>
    <x v="2"/>
    <x v="3"/>
    <x v="1"/>
    <x v="0"/>
  </r>
  <r>
    <n v="1"/>
    <n v="0"/>
    <n v="0"/>
    <n v="1"/>
    <n v="0"/>
    <n v="0"/>
    <n v="1"/>
    <n v="48"/>
    <x v="1"/>
    <x v="0"/>
    <x v="0"/>
    <x v="0"/>
  </r>
  <r>
    <n v="1"/>
    <n v="0"/>
    <n v="0"/>
    <n v="1"/>
    <n v="0"/>
    <n v="0"/>
    <n v="0"/>
    <n v="44"/>
    <x v="1"/>
    <x v="3"/>
    <x v="0"/>
    <x v="0"/>
  </r>
  <r>
    <n v="1"/>
    <n v="0"/>
    <n v="0"/>
    <n v="0"/>
    <n v="0"/>
    <n v="0"/>
    <n v="0"/>
    <n v="24"/>
    <x v="0"/>
    <x v="4"/>
    <x v="0"/>
    <x v="0"/>
  </r>
  <r>
    <n v="1"/>
    <n v="0"/>
    <n v="0"/>
    <n v="0"/>
    <n v="0"/>
    <n v="0"/>
    <n v="0"/>
    <n v="27"/>
    <x v="3"/>
    <x v="2"/>
    <x v="0"/>
    <x v="0"/>
  </r>
  <r>
    <n v="3"/>
    <n v="0"/>
    <n v="1"/>
    <n v="0"/>
    <n v="0"/>
    <n v="1"/>
    <n v="0"/>
    <n v="43"/>
    <x v="2"/>
    <x v="3"/>
    <x v="0"/>
    <x v="1"/>
  </r>
  <r>
    <n v="2"/>
    <n v="0"/>
    <n v="0"/>
    <n v="0"/>
    <n v="0"/>
    <n v="0"/>
    <n v="0"/>
    <n v="63"/>
    <x v="1"/>
    <x v="1"/>
    <x v="0"/>
    <x v="1"/>
  </r>
  <r>
    <n v="1"/>
    <n v="1"/>
    <n v="0"/>
    <n v="0"/>
    <n v="0"/>
    <n v="0"/>
    <n v="1"/>
    <n v="40"/>
    <x v="1"/>
    <x v="3"/>
    <x v="1"/>
    <x v="0"/>
  </r>
  <r>
    <n v="1"/>
    <n v="0"/>
    <n v="0"/>
    <n v="0"/>
    <n v="0"/>
    <n v="0"/>
    <n v="0"/>
    <n v="61"/>
    <x v="3"/>
    <x v="1"/>
    <x v="0"/>
    <x v="0"/>
  </r>
  <r>
    <n v="2"/>
    <n v="0"/>
    <n v="0"/>
    <n v="0"/>
    <n v="0"/>
    <n v="0"/>
    <n v="0"/>
    <n v="48"/>
    <x v="2"/>
    <x v="0"/>
    <x v="1"/>
    <x v="1"/>
  </r>
  <r>
    <n v="1"/>
    <n v="0"/>
    <n v="0"/>
    <n v="0"/>
    <n v="0"/>
    <n v="0"/>
    <n v="1"/>
    <n v="44"/>
    <x v="3"/>
    <x v="3"/>
    <x v="0"/>
    <x v="0"/>
  </r>
  <r>
    <n v="3"/>
    <n v="0"/>
    <n v="0"/>
    <n v="0"/>
    <n v="0"/>
    <n v="0"/>
    <n v="0"/>
    <n v="41"/>
    <x v="4"/>
    <x v="3"/>
    <x v="1"/>
    <x v="1"/>
  </r>
  <r>
    <n v="1"/>
    <n v="1"/>
    <n v="0"/>
    <n v="0"/>
    <n v="0"/>
    <n v="0"/>
    <n v="0"/>
    <n v="38"/>
    <x v="2"/>
    <x v="3"/>
    <x v="1"/>
    <x v="0"/>
  </r>
  <r>
    <n v="4"/>
    <n v="0"/>
    <n v="0"/>
    <n v="0"/>
    <n v="0"/>
    <n v="0"/>
    <n v="0"/>
    <n v="56"/>
    <x v="2"/>
    <x v="1"/>
    <x v="0"/>
    <x v="1"/>
  </r>
  <r>
    <n v="2"/>
    <n v="1"/>
    <n v="0"/>
    <n v="1"/>
    <n v="0"/>
    <n v="0"/>
    <n v="0"/>
    <n v="27"/>
    <x v="2"/>
    <x v="2"/>
    <x v="1"/>
    <x v="0"/>
  </r>
  <r>
    <n v="3"/>
    <n v="0"/>
    <n v="0"/>
    <n v="0"/>
    <n v="0"/>
    <n v="0"/>
    <n v="1"/>
    <n v="47"/>
    <x v="0"/>
    <x v="0"/>
    <x v="0"/>
    <x v="0"/>
  </r>
  <r>
    <n v="1"/>
    <n v="0"/>
    <n v="0"/>
    <n v="0"/>
    <n v="0"/>
    <n v="0"/>
    <n v="0"/>
    <n v="38"/>
    <x v="2"/>
    <x v="3"/>
    <x v="0"/>
    <x v="0"/>
  </r>
  <r>
    <n v="5"/>
    <n v="0"/>
    <n v="0"/>
    <n v="0"/>
    <n v="0"/>
    <n v="0"/>
    <n v="0"/>
    <n v="36"/>
    <x v="0"/>
    <x v="3"/>
    <x v="0"/>
    <x v="1"/>
  </r>
  <r>
    <n v="2"/>
    <n v="0"/>
    <n v="0"/>
    <n v="0"/>
    <n v="0"/>
    <n v="0"/>
    <n v="0"/>
    <n v="35"/>
    <x v="0"/>
    <x v="2"/>
    <x v="1"/>
    <x v="1"/>
  </r>
  <r>
    <n v="1"/>
    <n v="0"/>
    <n v="1"/>
    <n v="0"/>
    <n v="0"/>
    <n v="0"/>
    <n v="0"/>
    <n v="58"/>
    <x v="2"/>
    <x v="1"/>
    <x v="0"/>
    <x v="1"/>
  </r>
  <r>
    <n v="1"/>
    <n v="0"/>
    <n v="0"/>
    <n v="0"/>
    <n v="0"/>
    <n v="0"/>
    <n v="0"/>
    <n v="43"/>
    <x v="2"/>
    <x v="3"/>
    <x v="0"/>
    <x v="0"/>
  </r>
  <r>
    <n v="1"/>
    <n v="0"/>
    <n v="0"/>
    <n v="0"/>
    <n v="0"/>
    <n v="0"/>
    <n v="0"/>
    <n v="70"/>
    <x v="2"/>
    <x v="5"/>
    <x v="0"/>
    <x v="0"/>
  </r>
  <r>
    <n v="2"/>
    <n v="0"/>
    <n v="0"/>
    <n v="0"/>
    <n v="0"/>
    <n v="0"/>
    <n v="0"/>
    <n v="65"/>
    <x v="1"/>
    <x v="1"/>
    <x v="0"/>
    <x v="1"/>
  </r>
  <r>
    <n v="1"/>
    <n v="0"/>
    <n v="1"/>
    <n v="0"/>
    <n v="0"/>
    <n v="0"/>
    <n v="0"/>
    <n v="55"/>
    <x v="2"/>
    <x v="0"/>
    <x v="0"/>
    <x v="0"/>
  </r>
  <r>
    <n v="3"/>
    <n v="0"/>
    <n v="0"/>
    <n v="0"/>
    <n v="0"/>
    <n v="0"/>
    <n v="0"/>
    <n v="45"/>
    <x v="4"/>
    <x v="3"/>
    <x v="0"/>
    <x v="1"/>
  </r>
  <r>
    <n v="3"/>
    <n v="0"/>
    <n v="0"/>
    <n v="0"/>
    <n v="0"/>
    <n v="0"/>
    <n v="0"/>
    <n v="36"/>
    <x v="2"/>
    <x v="3"/>
    <x v="1"/>
    <x v="0"/>
  </r>
  <r>
    <n v="1"/>
    <n v="0"/>
    <n v="0"/>
    <n v="0"/>
    <n v="0"/>
    <n v="0"/>
    <n v="0"/>
    <n v="34"/>
    <x v="2"/>
    <x v="2"/>
    <x v="1"/>
    <x v="0"/>
  </r>
  <r>
    <n v="7"/>
    <n v="0"/>
    <n v="0"/>
    <n v="0"/>
    <n v="0"/>
    <n v="0"/>
    <n v="0"/>
    <n v="45"/>
    <x v="2"/>
    <x v="3"/>
    <x v="1"/>
    <x v="1"/>
  </r>
  <r>
    <n v="2"/>
    <n v="0"/>
    <n v="0"/>
    <n v="0"/>
    <n v="0"/>
    <n v="0"/>
    <n v="0"/>
    <n v="43"/>
    <x v="0"/>
    <x v="3"/>
    <x v="0"/>
    <x v="1"/>
  </r>
  <r>
    <n v="1"/>
    <n v="0"/>
    <n v="0"/>
    <n v="0"/>
    <n v="0"/>
    <n v="0"/>
    <n v="0"/>
    <n v="53"/>
    <x v="2"/>
    <x v="0"/>
    <x v="0"/>
    <x v="0"/>
  </r>
  <r>
    <n v="2"/>
    <n v="0"/>
    <n v="0"/>
    <n v="0"/>
    <n v="0"/>
    <n v="0"/>
    <n v="0"/>
    <n v="37"/>
    <x v="3"/>
    <x v="3"/>
    <x v="1"/>
    <x v="0"/>
  </r>
  <r>
    <n v="1"/>
    <n v="0"/>
    <n v="0"/>
    <n v="0"/>
    <n v="0"/>
    <n v="0"/>
    <n v="0"/>
    <n v="50"/>
    <x v="1"/>
    <x v="0"/>
    <x v="0"/>
    <x v="0"/>
  </r>
  <r>
    <n v="2"/>
    <n v="0"/>
    <n v="0"/>
    <n v="0"/>
    <n v="0"/>
    <n v="0"/>
    <n v="0"/>
    <n v="37"/>
    <x v="0"/>
    <x v="3"/>
    <x v="0"/>
    <x v="1"/>
  </r>
  <r>
    <n v="1"/>
    <n v="0"/>
    <n v="0"/>
    <n v="0"/>
    <n v="0"/>
    <n v="0"/>
    <n v="0"/>
    <n v="30"/>
    <x v="2"/>
    <x v="2"/>
    <x v="1"/>
    <x v="0"/>
  </r>
  <r>
    <n v="6"/>
    <n v="0"/>
    <n v="0"/>
    <n v="0"/>
    <n v="0"/>
    <n v="0"/>
    <n v="0"/>
    <n v="37"/>
    <x v="2"/>
    <x v="3"/>
    <x v="1"/>
    <x v="1"/>
  </r>
  <r>
    <n v="1"/>
    <n v="1"/>
    <n v="0"/>
    <n v="0"/>
    <n v="0"/>
    <n v="0"/>
    <n v="0"/>
    <n v="43"/>
    <x v="0"/>
    <x v="3"/>
    <x v="1"/>
    <x v="0"/>
  </r>
  <r>
    <n v="4"/>
    <n v="0"/>
    <n v="1"/>
    <n v="0"/>
    <n v="0"/>
    <n v="0"/>
    <n v="0"/>
    <n v="46"/>
    <x v="0"/>
    <x v="0"/>
    <x v="0"/>
    <x v="1"/>
  </r>
  <r>
    <n v="3"/>
    <n v="0"/>
    <n v="0"/>
    <n v="0"/>
    <n v="0"/>
    <n v="0"/>
    <n v="1"/>
    <n v="41"/>
    <x v="0"/>
    <x v="3"/>
    <x v="1"/>
    <x v="1"/>
  </r>
  <r>
    <n v="4"/>
    <n v="0"/>
    <n v="0"/>
    <n v="0"/>
    <n v="0"/>
    <n v="0"/>
    <n v="0"/>
    <n v="37"/>
    <x v="0"/>
    <x v="3"/>
    <x v="1"/>
    <x v="1"/>
  </r>
  <r>
    <n v="1"/>
    <n v="1"/>
    <n v="0"/>
    <n v="0"/>
    <n v="0"/>
    <n v="0"/>
    <n v="1"/>
    <n v="43"/>
    <x v="0"/>
    <x v="3"/>
    <x v="0"/>
    <x v="0"/>
  </r>
  <r>
    <n v="1"/>
    <n v="0"/>
    <n v="0"/>
    <n v="0"/>
    <n v="0"/>
    <n v="0"/>
    <n v="0"/>
    <n v="23"/>
    <x v="0"/>
    <x v="4"/>
    <x v="1"/>
    <x v="0"/>
  </r>
  <r>
    <n v="2"/>
    <n v="0"/>
    <n v="0"/>
    <n v="0"/>
    <n v="0"/>
    <n v="0"/>
    <n v="0"/>
    <n v="52"/>
    <x v="1"/>
    <x v="0"/>
    <x v="0"/>
    <x v="1"/>
  </r>
  <r>
    <n v="1"/>
    <n v="0"/>
    <n v="0"/>
    <n v="0"/>
    <n v="0"/>
    <n v="0"/>
    <n v="0"/>
    <n v="44"/>
    <x v="0"/>
    <x v="3"/>
    <x v="1"/>
    <x v="0"/>
  </r>
  <r>
    <n v="1"/>
    <n v="0"/>
    <n v="0"/>
    <n v="0"/>
    <n v="0"/>
    <n v="0"/>
    <n v="0"/>
    <n v="44"/>
    <x v="2"/>
    <x v="3"/>
    <x v="1"/>
    <x v="0"/>
  </r>
  <r>
    <n v="1"/>
    <n v="0"/>
    <n v="0"/>
    <n v="0"/>
    <n v="0"/>
    <n v="0"/>
    <n v="0"/>
    <n v="28"/>
    <x v="2"/>
    <x v="2"/>
    <x v="1"/>
    <x v="0"/>
  </r>
  <r>
    <n v="3"/>
    <n v="0"/>
    <n v="0"/>
    <n v="0"/>
    <n v="0"/>
    <n v="0"/>
    <n v="0"/>
    <n v="58"/>
    <x v="4"/>
    <x v="1"/>
    <x v="0"/>
    <x v="0"/>
  </r>
  <r>
    <n v="7"/>
    <n v="0"/>
    <n v="0"/>
    <n v="0"/>
    <n v="0"/>
    <n v="0"/>
    <n v="0"/>
    <n v="39"/>
    <x v="2"/>
    <x v="3"/>
    <x v="1"/>
    <x v="1"/>
  </r>
  <r>
    <n v="1"/>
    <n v="0"/>
    <n v="0"/>
    <n v="0"/>
    <n v="0"/>
    <n v="0"/>
    <n v="0"/>
    <n v="33"/>
    <x v="0"/>
    <x v="2"/>
    <x v="1"/>
    <x v="0"/>
  </r>
  <r>
    <n v="3"/>
    <n v="0"/>
    <n v="0"/>
    <n v="0"/>
    <n v="0"/>
    <n v="0"/>
    <n v="0"/>
    <n v="42"/>
    <x v="0"/>
    <x v="3"/>
    <x v="1"/>
    <x v="0"/>
  </r>
  <r>
    <n v="3"/>
    <n v="0"/>
    <n v="1"/>
    <n v="0"/>
    <n v="0"/>
    <n v="0"/>
    <n v="1"/>
    <n v="45"/>
    <x v="1"/>
    <x v="3"/>
    <x v="0"/>
    <x v="1"/>
  </r>
  <r>
    <n v="4"/>
    <n v="0"/>
    <n v="0"/>
    <n v="0"/>
    <n v="0"/>
    <n v="0"/>
    <n v="0"/>
    <n v="52"/>
    <x v="1"/>
    <x v="0"/>
    <x v="0"/>
    <x v="1"/>
  </r>
  <r>
    <n v="1"/>
    <n v="0"/>
    <n v="0"/>
    <n v="0"/>
    <n v="0"/>
    <n v="0"/>
    <n v="0"/>
    <n v="63"/>
    <x v="1"/>
    <x v="1"/>
    <x v="0"/>
    <x v="1"/>
  </r>
  <r>
    <n v="3"/>
    <n v="0"/>
    <n v="0"/>
    <n v="0"/>
    <n v="0"/>
    <n v="0"/>
    <n v="0"/>
    <n v="45"/>
    <x v="3"/>
    <x v="3"/>
    <x v="1"/>
    <x v="1"/>
  </r>
  <r>
    <n v="0"/>
    <n v="0"/>
    <n v="0"/>
    <n v="1"/>
    <n v="0"/>
    <n v="0"/>
    <n v="0"/>
    <n v="35"/>
    <x v="1"/>
    <x v="2"/>
    <x v="0"/>
    <x v="0"/>
  </r>
  <r>
    <n v="2"/>
    <n v="0"/>
    <n v="0"/>
    <n v="0"/>
    <n v="0"/>
    <n v="0"/>
    <n v="0"/>
    <n v="34"/>
    <x v="1"/>
    <x v="2"/>
    <x v="1"/>
    <x v="0"/>
  </r>
  <r>
    <n v="1"/>
    <n v="0"/>
    <n v="0"/>
    <n v="0"/>
    <n v="0"/>
    <n v="0"/>
    <n v="0"/>
    <n v="21"/>
    <x v="0"/>
    <x v="4"/>
    <x v="0"/>
    <x v="0"/>
  </r>
  <r>
    <n v="1"/>
    <n v="0"/>
    <n v="0"/>
    <n v="0"/>
    <n v="0"/>
    <n v="0"/>
    <n v="0"/>
    <n v="67"/>
    <x v="2"/>
    <x v="5"/>
    <x v="0"/>
    <x v="0"/>
  </r>
  <r>
    <n v="3"/>
    <n v="0"/>
    <n v="0"/>
    <n v="0"/>
    <n v="0"/>
    <n v="0"/>
    <n v="0"/>
    <n v="46"/>
    <x v="2"/>
    <x v="0"/>
    <x v="0"/>
    <x v="1"/>
  </r>
  <r>
    <n v="1"/>
    <n v="0"/>
    <n v="0"/>
    <n v="0"/>
    <n v="0"/>
    <n v="0"/>
    <n v="0"/>
    <n v="22"/>
    <x v="1"/>
    <x v="4"/>
    <x v="0"/>
    <x v="0"/>
  </r>
  <r>
    <n v="4"/>
    <n v="0"/>
    <n v="0"/>
    <n v="0"/>
    <n v="0"/>
    <n v="0"/>
    <n v="0"/>
    <n v="41"/>
    <x v="2"/>
    <x v="3"/>
    <x v="1"/>
    <x v="1"/>
  </r>
  <r>
    <n v="2"/>
    <n v="0"/>
    <n v="0"/>
    <n v="0"/>
    <n v="0"/>
    <n v="0"/>
    <n v="1"/>
    <n v="28"/>
    <x v="1"/>
    <x v="2"/>
    <x v="1"/>
    <x v="0"/>
  </r>
  <r>
    <n v="1"/>
    <n v="0"/>
    <n v="0"/>
    <n v="0"/>
    <n v="0"/>
    <n v="0"/>
    <n v="0"/>
    <n v="25"/>
    <x v="0"/>
    <x v="4"/>
    <x v="1"/>
    <x v="0"/>
  </r>
  <r>
    <n v="4"/>
    <n v="0"/>
    <n v="0"/>
    <n v="0"/>
    <n v="0"/>
    <n v="0"/>
    <n v="1"/>
    <n v="32"/>
    <x v="1"/>
    <x v="2"/>
    <x v="1"/>
    <x v="0"/>
  </r>
  <r>
    <n v="4"/>
    <n v="0"/>
    <n v="0"/>
    <n v="0"/>
    <n v="0"/>
    <n v="0"/>
    <n v="0"/>
    <n v="57"/>
    <x v="3"/>
    <x v="1"/>
    <x v="1"/>
    <x v="1"/>
  </r>
  <r>
    <n v="1"/>
    <n v="0"/>
    <n v="0"/>
    <n v="0"/>
    <n v="0"/>
    <n v="0"/>
    <n v="0"/>
    <n v="47"/>
    <x v="1"/>
    <x v="0"/>
    <x v="0"/>
    <x v="0"/>
  </r>
  <r>
    <n v="5"/>
    <n v="0"/>
    <n v="0"/>
    <n v="0"/>
    <n v="0"/>
    <n v="0"/>
    <n v="0"/>
    <n v="39"/>
    <x v="0"/>
    <x v="3"/>
    <x v="1"/>
    <x v="1"/>
  </r>
  <r>
    <n v="1"/>
    <n v="0"/>
    <n v="0"/>
    <n v="0"/>
    <n v="0"/>
    <n v="0"/>
    <n v="0"/>
    <n v="53"/>
    <x v="1"/>
    <x v="0"/>
    <x v="0"/>
    <x v="0"/>
  </r>
  <r>
    <n v="9"/>
    <n v="0"/>
    <n v="1"/>
    <n v="0"/>
    <n v="0"/>
    <n v="0"/>
    <n v="1"/>
    <n v="58"/>
    <x v="0"/>
    <x v="1"/>
    <x v="1"/>
    <x v="1"/>
  </r>
  <r>
    <n v="1"/>
    <n v="0"/>
    <n v="0"/>
    <n v="0"/>
    <n v="0"/>
    <n v="0"/>
    <n v="0"/>
    <n v="49"/>
    <x v="2"/>
    <x v="0"/>
    <x v="1"/>
    <x v="1"/>
  </r>
  <r>
    <n v="3"/>
    <n v="0"/>
    <n v="0"/>
    <n v="0"/>
    <n v="0"/>
    <n v="0"/>
    <n v="1"/>
    <n v="40"/>
    <x v="0"/>
    <x v="3"/>
    <x v="1"/>
    <x v="0"/>
  </r>
  <r>
    <n v="3"/>
    <n v="0"/>
    <n v="0"/>
    <n v="0"/>
    <n v="0"/>
    <n v="0"/>
    <n v="0"/>
    <n v="43"/>
    <x v="3"/>
    <x v="3"/>
    <x v="1"/>
    <x v="1"/>
  </r>
  <r>
    <n v="1"/>
    <n v="0"/>
    <n v="0"/>
    <n v="0"/>
    <n v="0"/>
    <n v="0"/>
    <n v="0"/>
    <n v="39"/>
    <x v="1"/>
    <x v="3"/>
    <x v="1"/>
    <x v="0"/>
  </r>
  <r>
    <n v="3"/>
    <n v="0"/>
    <n v="0"/>
    <n v="0"/>
    <n v="0"/>
    <n v="0"/>
    <n v="0"/>
    <n v="49"/>
    <x v="2"/>
    <x v="0"/>
    <x v="0"/>
    <x v="1"/>
  </r>
  <r>
    <n v="2"/>
    <n v="0"/>
    <n v="0"/>
    <n v="0"/>
    <n v="0"/>
    <n v="0"/>
    <n v="1"/>
    <n v="30"/>
    <x v="0"/>
    <x v="2"/>
    <x v="1"/>
    <x v="0"/>
  </r>
  <r>
    <n v="4"/>
    <n v="0"/>
    <n v="0"/>
    <n v="0"/>
    <n v="0"/>
    <n v="0"/>
    <n v="0"/>
    <n v="36"/>
    <x v="2"/>
    <x v="3"/>
    <x v="0"/>
    <x v="1"/>
  </r>
  <r>
    <n v="3"/>
    <n v="0"/>
    <n v="0"/>
    <n v="0"/>
    <n v="1"/>
    <n v="0"/>
    <n v="0"/>
    <n v="58"/>
    <x v="2"/>
    <x v="1"/>
    <x v="0"/>
    <x v="1"/>
  </r>
  <r>
    <n v="3"/>
    <n v="0"/>
    <n v="0"/>
    <n v="0"/>
    <n v="0"/>
    <n v="0"/>
    <n v="0"/>
    <n v="25"/>
    <x v="0"/>
    <x v="4"/>
    <x v="1"/>
    <x v="0"/>
  </r>
  <r>
    <n v="2"/>
    <n v="0"/>
    <n v="0"/>
    <n v="0"/>
    <n v="0"/>
    <n v="0"/>
    <n v="0"/>
    <n v="51"/>
    <x v="1"/>
    <x v="0"/>
    <x v="0"/>
    <x v="1"/>
  </r>
  <r>
    <n v="1"/>
    <n v="0"/>
    <n v="0"/>
    <n v="0"/>
    <n v="0"/>
    <n v="0"/>
    <n v="0"/>
    <n v="71"/>
    <x v="2"/>
    <x v="5"/>
    <x v="0"/>
    <x v="0"/>
  </r>
  <r>
    <n v="3"/>
    <n v="1"/>
    <n v="0"/>
    <n v="0"/>
    <n v="0"/>
    <n v="0"/>
    <n v="0"/>
    <n v="38"/>
    <x v="1"/>
    <x v="3"/>
    <x v="1"/>
    <x v="0"/>
  </r>
  <r>
    <n v="1"/>
    <n v="0"/>
    <n v="1"/>
    <n v="1"/>
    <n v="1"/>
    <n v="1"/>
    <n v="0"/>
    <n v="20"/>
    <x v="1"/>
    <x v="4"/>
    <x v="0"/>
    <x v="0"/>
  </r>
  <r>
    <n v="1"/>
    <n v="0"/>
    <n v="0"/>
    <n v="1"/>
    <n v="1"/>
    <n v="0"/>
    <n v="1"/>
    <n v="32"/>
    <x v="0"/>
    <x v="2"/>
    <x v="0"/>
    <x v="0"/>
  </r>
  <r>
    <n v="9"/>
    <n v="0"/>
    <n v="0"/>
    <n v="0"/>
    <n v="0"/>
    <n v="0"/>
    <n v="0"/>
    <n v="42"/>
    <x v="2"/>
    <x v="3"/>
    <x v="1"/>
    <x v="1"/>
  </r>
  <r>
    <n v="2"/>
    <n v="0"/>
    <n v="0"/>
    <n v="0"/>
    <n v="0"/>
    <n v="0"/>
    <n v="0"/>
    <n v="41"/>
    <x v="2"/>
    <x v="3"/>
    <x v="1"/>
    <x v="0"/>
  </r>
  <r>
    <n v="1"/>
    <n v="0"/>
    <n v="0"/>
    <n v="0"/>
    <n v="0"/>
    <n v="0"/>
    <n v="0"/>
    <n v="31"/>
    <x v="2"/>
    <x v="2"/>
    <x v="1"/>
    <x v="0"/>
  </r>
  <r>
    <n v="1"/>
    <n v="0"/>
    <n v="0"/>
    <n v="0"/>
    <n v="0"/>
    <n v="0"/>
    <n v="0"/>
    <n v="32"/>
    <x v="1"/>
    <x v="2"/>
    <x v="1"/>
    <x v="0"/>
  </r>
  <r>
    <n v="1"/>
    <n v="0"/>
    <n v="1"/>
    <n v="1"/>
    <n v="0"/>
    <n v="0"/>
    <n v="1"/>
    <n v="39"/>
    <x v="2"/>
    <x v="3"/>
    <x v="0"/>
    <x v="0"/>
  </r>
  <r>
    <n v="0"/>
    <n v="0"/>
    <n v="0"/>
    <n v="1"/>
    <n v="0"/>
    <n v="0"/>
    <n v="0"/>
    <n v="72"/>
    <x v="2"/>
    <x v="5"/>
    <x v="0"/>
    <x v="0"/>
  </r>
  <r>
    <n v="1"/>
    <n v="0"/>
    <n v="0"/>
    <n v="0"/>
    <n v="0"/>
    <n v="0"/>
    <n v="0"/>
    <n v="60"/>
    <x v="2"/>
    <x v="1"/>
    <x v="1"/>
    <x v="1"/>
  </r>
  <r>
    <n v="1"/>
    <n v="0"/>
    <n v="1"/>
    <n v="1"/>
    <n v="1"/>
    <n v="0"/>
    <n v="0"/>
    <n v="28"/>
    <x v="2"/>
    <x v="2"/>
    <x v="0"/>
    <x v="0"/>
  </r>
  <r>
    <n v="2"/>
    <n v="0"/>
    <n v="1"/>
    <n v="0"/>
    <n v="1"/>
    <n v="0"/>
    <n v="0"/>
    <n v="25"/>
    <x v="2"/>
    <x v="4"/>
    <x v="1"/>
    <x v="0"/>
  </r>
  <r>
    <n v="2"/>
    <n v="0"/>
    <n v="0"/>
    <n v="0"/>
    <n v="0"/>
    <n v="0"/>
    <n v="0"/>
    <n v="25"/>
    <x v="1"/>
    <x v="4"/>
    <x v="1"/>
    <x v="0"/>
  </r>
  <r>
    <n v="2"/>
    <n v="0"/>
    <n v="0"/>
    <n v="0"/>
    <n v="0"/>
    <n v="0"/>
    <n v="0"/>
    <n v="45"/>
    <x v="2"/>
    <x v="3"/>
    <x v="0"/>
    <x v="1"/>
  </r>
  <r>
    <n v="1"/>
    <n v="0"/>
    <n v="1"/>
    <n v="1"/>
    <n v="1"/>
    <n v="1"/>
    <n v="1"/>
    <n v="52"/>
    <x v="0"/>
    <x v="0"/>
    <x v="0"/>
    <x v="0"/>
  </r>
  <r>
    <n v="5"/>
    <n v="0"/>
    <n v="0"/>
    <n v="0"/>
    <n v="0"/>
    <n v="0"/>
    <n v="0"/>
    <n v="23"/>
    <x v="2"/>
    <x v="4"/>
    <x v="1"/>
    <x v="0"/>
  </r>
  <r>
    <n v="15"/>
    <n v="0"/>
    <n v="0"/>
    <n v="0"/>
    <n v="0"/>
    <n v="0"/>
    <n v="0"/>
    <n v="46"/>
    <x v="1"/>
    <x v="0"/>
    <x v="1"/>
    <x v="1"/>
  </r>
  <r>
    <n v="1"/>
    <n v="0"/>
    <n v="0"/>
    <n v="0"/>
    <n v="0"/>
    <n v="0"/>
    <n v="0"/>
    <n v="49"/>
    <x v="2"/>
    <x v="0"/>
    <x v="0"/>
    <x v="1"/>
  </r>
  <r>
    <n v="2"/>
    <n v="0"/>
    <n v="0"/>
    <n v="0"/>
    <n v="0"/>
    <n v="0"/>
    <n v="0"/>
    <n v="44"/>
    <x v="0"/>
    <x v="3"/>
    <x v="1"/>
    <x v="0"/>
  </r>
  <r>
    <n v="1"/>
    <n v="0"/>
    <n v="0"/>
    <n v="0"/>
    <n v="0"/>
    <n v="0"/>
    <n v="0"/>
    <n v="57"/>
    <x v="1"/>
    <x v="1"/>
    <x v="0"/>
    <x v="1"/>
  </r>
  <r>
    <n v="3"/>
    <n v="0"/>
    <n v="0"/>
    <n v="0"/>
    <n v="0"/>
    <n v="0"/>
    <n v="0"/>
    <n v="47"/>
    <x v="3"/>
    <x v="0"/>
    <x v="0"/>
    <x v="1"/>
  </r>
  <r>
    <n v="2"/>
    <n v="0"/>
    <n v="0"/>
    <n v="0"/>
    <n v="0"/>
    <n v="0"/>
    <n v="0"/>
    <n v="64"/>
    <x v="4"/>
    <x v="1"/>
    <x v="0"/>
    <x v="1"/>
  </r>
  <r>
    <n v="3"/>
    <n v="0"/>
    <n v="0"/>
    <n v="0"/>
    <n v="0"/>
    <n v="0"/>
    <n v="0"/>
    <n v="42"/>
    <x v="2"/>
    <x v="3"/>
    <x v="1"/>
    <x v="0"/>
  </r>
  <r>
    <n v="2"/>
    <n v="0"/>
    <n v="0"/>
    <n v="0"/>
    <n v="0"/>
    <n v="0"/>
    <n v="0"/>
    <n v="27"/>
    <x v="2"/>
    <x v="2"/>
    <x v="1"/>
    <x v="0"/>
  </r>
  <r>
    <n v="1"/>
    <n v="0"/>
    <n v="0"/>
    <n v="0"/>
    <n v="0"/>
    <n v="0"/>
    <n v="0"/>
    <n v="24"/>
    <x v="2"/>
    <x v="4"/>
    <x v="1"/>
    <x v="0"/>
  </r>
  <r>
    <n v="2"/>
    <n v="0"/>
    <n v="0"/>
    <n v="0"/>
    <n v="0"/>
    <n v="0"/>
    <n v="0"/>
    <n v="65"/>
    <x v="2"/>
    <x v="1"/>
    <x v="0"/>
    <x v="1"/>
  </r>
  <r>
    <n v="1"/>
    <n v="0"/>
    <n v="0"/>
    <n v="0"/>
    <n v="0"/>
    <n v="0"/>
    <n v="0"/>
    <n v="67"/>
    <x v="2"/>
    <x v="5"/>
    <x v="0"/>
    <x v="0"/>
  </r>
  <r>
    <n v="1"/>
    <n v="0"/>
    <n v="0"/>
    <n v="0"/>
    <n v="0"/>
    <n v="0"/>
    <n v="0"/>
    <n v="23"/>
    <x v="0"/>
    <x v="4"/>
    <x v="1"/>
    <x v="0"/>
  </r>
  <r>
    <n v="1"/>
    <n v="0"/>
    <n v="0"/>
    <n v="0"/>
    <n v="0"/>
    <n v="0"/>
    <n v="0"/>
    <n v="40"/>
    <x v="2"/>
    <x v="3"/>
    <x v="0"/>
    <x v="0"/>
  </r>
  <r>
    <n v="1"/>
    <n v="0"/>
    <n v="0"/>
    <n v="0"/>
    <n v="0"/>
    <n v="0"/>
    <n v="0"/>
    <n v="54"/>
    <x v="3"/>
    <x v="0"/>
    <x v="0"/>
    <x v="0"/>
  </r>
  <r>
    <n v="2"/>
    <n v="0"/>
    <n v="0"/>
    <n v="0"/>
    <n v="0"/>
    <n v="0"/>
    <n v="0"/>
    <n v="41"/>
    <x v="3"/>
    <x v="3"/>
    <x v="1"/>
    <x v="0"/>
  </r>
  <r>
    <n v="1"/>
    <n v="1"/>
    <n v="0"/>
    <n v="0"/>
    <n v="1"/>
    <n v="0"/>
    <n v="0"/>
    <n v="49"/>
    <x v="0"/>
    <x v="0"/>
    <x v="0"/>
    <x v="0"/>
  </r>
  <r>
    <n v="2"/>
    <n v="0"/>
    <n v="0"/>
    <n v="0"/>
    <n v="0"/>
    <n v="0"/>
    <n v="0"/>
    <n v="37"/>
    <x v="2"/>
    <x v="3"/>
    <x v="1"/>
    <x v="0"/>
  </r>
  <r>
    <n v="2"/>
    <n v="0"/>
    <n v="0"/>
    <n v="0"/>
    <n v="0"/>
    <n v="0"/>
    <n v="0"/>
    <n v="60"/>
    <x v="2"/>
    <x v="1"/>
    <x v="0"/>
    <x v="1"/>
  </r>
  <r>
    <n v="5"/>
    <n v="0"/>
    <n v="0"/>
    <n v="0"/>
    <n v="0"/>
    <n v="0"/>
    <n v="0"/>
    <n v="58"/>
    <x v="0"/>
    <x v="1"/>
    <x v="0"/>
    <x v="1"/>
  </r>
  <r>
    <n v="3"/>
    <n v="0"/>
    <n v="0"/>
    <n v="0"/>
    <n v="0"/>
    <n v="0"/>
    <n v="0"/>
    <n v="44"/>
    <x v="2"/>
    <x v="3"/>
    <x v="0"/>
    <x v="1"/>
  </r>
  <r>
    <n v="1"/>
    <n v="0"/>
    <n v="0"/>
    <n v="0"/>
    <n v="0"/>
    <n v="0"/>
    <n v="0"/>
    <n v="42"/>
    <x v="0"/>
    <x v="3"/>
    <x v="1"/>
    <x v="0"/>
  </r>
  <r>
    <n v="2"/>
    <n v="0"/>
    <n v="0"/>
    <n v="0"/>
    <n v="0"/>
    <n v="0"/>
    <n v="0"/>
    <n v="33"/>
    <x v="2"/>
    <x v="2"/>
    <x v="1"/>
    <x v="1"/>
  </r>
  <r>
    <n v="3"/>
    <n v="0"/>
    <n v="0"/>
    <n v="0"/>
    <n v="0"/>
    <n v="0"/>
    <n v="0"/>
    <n v="36"/>
    <x v="2"/>
    <x v="3"/>
    <x v="0"/>
    <x v="1"/>
  </r>
  <r>
    <n v="7"/>
    <n v="0"/>
    <n v="0"/>
    <n v="0"/>
    <n v="0"/>
    <n v="0"/>
    <n v="0"/>
    <n v="40"/>
    <x v="2"/>
    <x v="3"/>
    <x v="1"/>
    <x v="1"/>
  </r>
  <r>
    <n v="1"/>
    <n v="0"/>
    <n v="1"/>
    <n v="0"/>
    <n v="1"/>
    <n v="0"/>
    <n v="1"/>
    <n v="46"/>
    <x v="0"/>
    <x v="0"/>
    <x v="0"/>
    <x v="0"/>
  </r>
  <r>
    <n v="4"/>
    <n v="1"/>
    <n v="0"/>
    <n v="0"/>
    <n v="0"/>
    <n v="0"/>
    <n v="1"/>
    <n v="29"/>
    <x v="2"/>
    <x v="2"/>
    <x v="1"/>
    <x v="0"/>
  </r>
  <r>
    <n v="2"/>
    <n v="0"/>
    <n v="0"/>
    <n v="0"/>
    <n v="0"/>
    <n v="0"/>
    <n v="0"/>
    <n v="62"/>
    <x v="2"/>
    <x v="1"/>
    <x v="0"/>
    <x v="1"/>
  </r>
  <r>
    <n v="1"/>
    <n v="0"/>
    <n v="0"/>
    <n v="0"/>
    <n v="0"/>
    <n v="0"/>
    <n v="0"/>
    <n v="30"/>
    <x v="1"/>
    <x v="2"/>
    <x v="0"/>
    <x v="0"/>
  </r>
  <r>
    <n v="4"/>
    <n v="0"/>
    <n v="0"/>
    <n v="0"/>
    <n v="1"/>
    <n v="0"/>
    <n v="1"/>
    <n v="50"/>
    <x v="2"/>
    <x v="0"/>
    <x v="0"/>
    <x v="1"/>
  </r>
  <r>
    <n v="1"/>
    <n v="0"/>
    <n v="0"/>
    <n v="0"/>
    <n v="0"/>
    <n v="0"/>
    <n v="0"/>
    <n v="64"/>
    <x v="4"/>
    <x v="1"/>
    <x v="0"/>
    <x v="0"/>
  </r>
  <r>
    <n v="2"/>
    <n v="0"/>
    <n v="0"/>
    <n v="0"/>
    <n v="0"/>
    <n v="0"/>
    <n v="0"/>
    <n v="56"/>
    <x v="4"/>
    <x v="1"/>
    <x v="0"/>
    <x v="1"/>
  </r>
  <r>
    <n v="1"/>
    <n v="1"/>
    <n v="0"/>
    <n v="0"/>
    <n v="0"/>
    <n v="0"/>
    <n v="0"/>
    <n v="51"/>
    <x v="2"/>
    <x v="0"/>
    <x v="0"/>
    <x v="0"/>
  </r>
  <r>
    <n v="2"/>
    <n v="0"/>
    <n v="0"/>
    <n v="0"/>
    <n v="0"/>
    <n v="0"/>
    <n v="0"/>
    <n v="39"/>
    <x v="2"/>
    <x v="3"/>
    <x v="1"/>
    <x v="0"/>
  </r>
  <r>
    <n v="1"/>
    <n v="0"/>
    <n v="0"/>
    <n v="0"/>
    <n v="0"/>
    <n v="0"/>
    <n v="0"/>
    <n v="45"/>
    <x v="0"/>
    <x v="3"/>
    <x v="0"/>
    <x v="0"/>
  </r>
  <r>
    <n v="1"/>
    <n v="0"/>
    <n v="1"/>
    <n v="1"/>
    <n v="0"/>
    <n v="0"/>
    <n v="1"/>
    <n v="58"/>
    <x v="1"/>
    <x v="1"/>
    <x v="0"/>
    <x v="0"/>
  </r>
  <r>
    <n v="1"/>
    <n v="0"/>
    <n v="0"/>
    <n v="0"/>
    <n v="0"/>
    <n v="0"/>
    <n v="0"/>
    <n v="42"/>
    <x v="4"/>
    <x v="3"/>
    <x v="1"/>
    <x v="0"/>
  </r>
  <r>
    <n v="3"/>
    <n v="0"/>
    <n v="0"/>
    <n v="0"/>
    <n v="0"/>
    <n v="0"/>
    <n v="0"/>
    <n v="63"/>
    <x v="2"/>
    <x v="1"/>
    <x v="0"/>
    <x v="1"/>
  </r>
  <r>
    <n v="3"/>
    <n v="0"/>
    <n v="0"/>
    <n v="0"/>
    <n v="0"/>
    <n v="0"/>
    <n v="0"/>
    <n v="41"/>
    <x v="1"/>
    <x v="3"/>
    <x v="1"/>
    <x v="0"/>
  </r>
  <r>
    <n v="4"/>
    <n v="0"/>
    <n v="0"/>
    <n v="0"/>
    <n v="0"/>
    <n v="0"/>
    <n v="0"/>
    <n v="38"/>
    <x v="2"/>
    <x v="3"/>
    <x v="0"/>
    <x v="1"/>
  </r>
  <r>
    <n v="1"/>
    <n v="0"/>
    <n v="0"/>
    <n v="0"/>
    <n v="0"/>
    <n v="0"/>
    <n v="1"/>
    <n v="33"/>
    <x v="2"/>
    <x v="2"/>
    <x v="1"/>
    <x v="0"/>
  </r>
  <r>
    <n v="7"/>
    <n v="0"/>
    <n v="1"/>
    <n v="0"/>
    <n v="0"/>
    <n v="0"/>
    <n v="1"/>
    <n v="31"/>
    <x v="1"/>
    <x v="2"/>
    <x v="1"/>
    <x v="0"/>
  </r>
  <r>
    <n v="2"/>
    <n v="0"/>
    <n v="0"/>
    <n v="0"/>
    <n v="0"/>
    <n v="0"/>
    <n v="0"/>
    <n v="35"/>
    <x v="2"/>
    <x v="2"/>
    <x v="1"/>
    <x v="1"/>
  </r>
  <r>
    <n v="1"/>
    <n v="0"/>
    <n v="0"/>
    <n v="0"/>
    <n v="0"/>
    <n v="0"/>
    <n v="0"/>
    <n v="26"/>
    <x v="0"/>
    <x v="2"/>
    <x v="1"/>
    <x v="0"/>
  </r>
  <r>
    <n v="4"/>
    <n v="0"/>
    <n v="0"/>
    <n v="0"/>
    <n v="0"/>
    <n v="0"/>
    <n v="0"/>
    <n v="57"/>
    <x v="2"/>
    <x v="1"/>
    <x v="0"/>
    <x v="1"/>
  </r>
  <r>
    <n v="2"/>
    <n v="0"/>
    <n v="0"/>
    <n v="0"/>
    <n v="0"/>
    <n v="0"/>
    <n v="0"/>
    <n v="42"/>
    <x v="0"/>
    <x v="3"/>
    <x v="1"/>
    <x v="1"/>
  </r>
  <r>
    <n v="1"/>
    <n v="0"/>
    <n v="0"/>
    <n v="0"/>
    <n v="0"/>
    <n v="0"/>
    <n v="0"/>
    <n v="37"/>
    <x v="2"/>
    <x v="3"/>
    <x v="0"/>
    <x v="1"/>
  </r>
  <r>
    <n v="4"/>
    <n v="0"/>
    <n v="0"/>
    <n v="0"/>
    <n v="0"/>
    <n v="0"/>
    <n v="0"/>
    <n v="40"/>
    <x v="2"/>
    <x v="3"/>
    <x v="0"/>
    <x v="1"/>
  </r>
  <r>
    <n v="7"/>
    <n v="0"/>
    <n v="0"/>
    <n v="0"/>
    <n v="0"/>
    <n v="0"/>
    <n v="0"/>
    <n v="35"/>
    <x v="2"/>
    <x v="2"/>
    <x v="1"/>
    <x v="0"/>
  </r>
  <r>
    <n v="1"/>
    <n v="0"/>
    <n v="0"/>
    <n v="0"/>
    <n v="0"/>
    <n v="0"/>
    <n v="0"/>
    <n v="40"/>
    <x v="2"/>
    <x v="3"/>
    <x v="1"/>
    <x v="0"/>
  </r>
  <r>
    <n v="1"/>
    <n v="0"/>
    <n v="0"/>
    <n v="0"/>
    <n v="0"/>
    <n v="0"/>
    <n v="0"/>
    <n v="41"/>
    <x v="3"/>
    <x v="3"/>
    <x v="1"/>
    <x v="0"/>
  </r>
  <r>
    <n v="2"/>
    <n v="1"/>
    <n v="0"/>
    <n v="0"/>
    <n v="0"/>
    <n v="0"/>
    <n v="1"/>
    <n v="38"/>
    <x v="0"/>
    <x v="3"/>
    <x v="1"/>
    <x v="0"/>
  </r>
  <r>
    <n v="4"/>
    <n v="0"/>
    <n v="0"/>
    <n v="0"/>
    <n v="0"/>
    <n v="0"/>
    <n v="0"/>
    <n v="38"/>
    <x v="2"/>
    <x v="3"/>
    <x v="0"/>
    <x v="1"/>
  </r>
  <r>
    <n v="1"/>
    <n v="0"/>
    <n v="0"/>
    <n v="0"/>
    <n v="0"/>
    <n v="0"/>
    <n v="0"/>
    <n v="52"/>
    <x v="1"/>
    <x v="0"/>
    <x v="0"/>
    <x v="0"/>
  </r>
  <r>
    <n v="1"/>
    <n v="0"/>
    <n v="0"/>
    <n v="0"/>
    <n v="0"/>
    <n v="0"/>
    <n v="1"/>
    <n v="48"/>
    <x v="3"/>
    <x v="0"/>
    <x v="0"/>
    <x v="0"/>
  </r>
  <r>
    <n v="2"/>
    <n v="0"/>
    <n v="0"/>
    <n v="0"/>
    <n v="0"/>
    <n v="0"/>
    <n v="0"/>
    <n v="37"/>
    <x v="1"/>
    <x v="3"/>
    <x v="0"/>
    <x v="1"/>
  </r>
  <r>
    <n v="2"/>
    <n v="0"/>
    <n v="0"/>
    <n v="0"/>
    <n v="0"/>
    <n v="0"/>
    <n v="0"/>
    <n v="39"/>
    <x v="2"/>
    <x v="3"/>
    <x v="0"/>
    <x v="1"/>
  </r>
  <r>
    <n v="1"/>
    <n v="0"/>
    <n v="0"/>
    <n v="0"/>
    <n v="0"/>
    <n v="0"/>
    <n v="0"/>
    <n v="45"/>
    <x v="2"/>
    <x v="3"/>
    <x v="1"/>
    <x v="0"/>
  </r>
  <r>
    <n v="1"/>
    <n v="0"/>
    <n v="0"/>
    <n v="0"/>
    <n v="0"/>
    <n v="0"/>
    <n v="0"/>
    <n v="60"/>
    <x v="4"/>
    <x v="1"/>
    <x v="0"/>
    <x v="0"/>
  </r>
  <r>
    <n v="2"/>
    <n v="0"/>
    <n v="0"/>
    <n v="0"/>
    <n v="0"/>
    <n v="0"/>
    <n v="0"/>
    <n v="54"/>
    <x v="1"/>
    <x v="0"/>
    <x v="0"/>
    <x v="1"/>
  </r>
  <r>
    <n v="2"/>
    <n v="0"/>
    <n v="0"/>
    <n v="0"/>
    <n v="0"/>
    <n v="0"/>
    <n v="0"/>
    <n v="36"/>
    <x v="3"/>
    <x v="3"/>
    <x v="1"/>
    <x v="0"/>
  </r>
  <r>
    <n v="1"/>
    <n v="0"/>
    <n v="0"/>
    <n v="0"/>
    <n v="1"/>
    <n v="0"/>
    <n v="0"/>
    <n v="58"/>
    <x v="1"/>
    <x v="1"/>
    <x v="0"/>
    <x v="0"/>
  </r>
  <r>
    <n v="4"/>
    <n v="0"/>
    <n v="0"/>
    <n v="0"/>
    <n v="0"/>
    <n v="0"/>
    <n v="0"/>
    <n v="49"/>
    <x v="0"/>
    <x v="0"/>
    <x v="0"/>
    <x v="1"/>
  </r>
  <r>
    <n v="1"/>
    <n v="0"/>
    <n v="1"/>
    <n v="0"/>
    <n v="0"/>
    <n v="0"/>
    <n v="0"/>
    <n v="69"/>
    <x v="3"/>
    <x v="5"/>
    <x v="0"/>
    <x v="0"/>
  </r>
  <r>
    <n v="3"/>
    <n v="0"/>
    <n v="0"/>
    <n v="0"/>
    <n v="0"/>
    <n v="0"/>
    <n v="0"/>
    <n v="51"/>
    <x v="3"/>
    <x v="0"/>
    <x v="0"/>
    <x v="1"/>
  </r>
  <r>
    <n v="1"/>
    <n v="0"/>
    <n v="0"/>
    <n v="0"/>
    <n v="0"/>
    <n v="0"/>
    <n v="0"/>
    <n v="36"/>
    <x v="3"/>
    <x v="3"/>
    <x v="0"/>
    <x v="1"/>
  </r>
  <r>
    <n v="1"/>
    <n v="0"/>
    <n v="0"/>
    <n v="0"/>
    <n v="0"/>
    <n v="0"/>
    <n v="0"/>
    <n v="42"/>
    <x v="1"/>
    <x v="3"/>
    <x v="0"/>
    <x v="1"/>
  </r>
  <r>
    <n v="3"/>
    <n v="0"/>
    <n v="0"/>
    <n v="0"/>
    <n v="0"/>
    <n v="0"/>
    <n v="0"/>
    <n v="65"/>
    <x v="1"/>
    <x v="1"/>
    <x v="0"/>
    <x v="1"/>
  </r>
  <r>
    <n v="1"/>
    <n v="0"/>
    <n v="0"/>
    <n v="0"/>
    <n v="0"/>
    <n v="0"/>
    <n v="0"/>
    <n v="69"/>
    <x v="2"/>
    <x v="5"/>
    <x v="0"/>
    <x v="0"/>
  </r>
  <r>
    <n v="2"/>
    <n v="0"/>
    <n v="0"/>
    <n v="0"/>
    <n v="0"/>
    <n v="0"/>
    <n v="0"/>
    <n v="62"/>
    <x v="1"/>
    <x v="1"/>
    <x v="1"/>
    <x v="1"/>
  </r>
  <r>
    <n v="1"/>
    <n v="0"/>
    <n v="0"/>
    <n v="0"/>
    <n v="0"/>
    <n v="0"/>
    <n v="0"/>
    <n v="52"/>
    <x v="1"/>
    <x v="0"/>
    <x v="0"/>
    <x v="1"/>
  </r>
  <r>
    <n v="1"/>
    <n v="0"/>
    <n v="0"/>
    <n v="0"/>
    <n v="0"/>
    <n v="0"/>
    <n v="0"/>
    <n v="22"/>
    <x v="2"/>
    <x v="4"/>
    <x v="0"/>
    <x v="0"/>
  </r>
  <r>
    <n v="2"/>
    <n v="0"/>
    <n v="0"/>
    <n v="0"/>
    <n v="0"/>
    <n v="0"/>
    <n v="0"/>
    <n v="27"/>
    <x v="2"/>
    <x v="2"/>
    <x v="1"/>
    <x v="0"/>
  </r>
  <r>
    <n v="1"/>
    <n v="0"/>
    <n v="0"/>
    <n v="0"/>
    <n v="0"/>
    <n v="0"/>
    <n v="0"/>
    <n v="57"/>
    <x v="1"/>
    <x v="1"/>
    <x v="0"/>
    <x v="1"/>
  </r>
  <r>
    <n v="2"/>
    <n v="0"/>
    <n v="0"/>
    <n v="0"/>
    <n v="0"/>
    <n v="0"/>
    <n v="0"/>
    <n v="59"/>
    <x v="4"/>
    <x v="1"/>
    <x v="0"/>
    <x v="0"/>
  </r>
  <r>
    <n v="1"/>
    <n v="0"/>
    <n v="0"/>
    <n v="0"/>
    <n v="0"/>
    <n v="0"/>
    <n v="0"/>
    <n v="37"/>
    <x v="2"/>
    <x v="3"/>
    <x v="0"/>
    <x v="1"/>
  </r>
  <r>
    <n v="1"/>
    <n v="0"/>
    <n v="0"/>
    <n v="0"/>
    <n v="0"/>
    <n v="0"/>
    <n v="0"/>
    <n v="24"/>
    <x v="0"/>
    <x v="4"/>
    <x v="0"/>
    <x v="0"/>
  </r>
  <r>
    <n v="1"/>
    <n v="0"/>
    <n v="0"/>
    <n v="0"/>
    <n v="0"/>
    <n v="0"/>
    <n v="0"/>
    <n v="21"/>
    <x v="2"/>
    <x v="4"/>
    <x v="0"/>
    <x v="0"/>
  </r>
  <r>
    <n v="6"/>
    <n v="0"/>
    <n v="0"/>
    <n v="0"/>
    <n v="0"/>
    <n v="0"/>
    <n v="0"/>
    <n v="53"/>
    <x v="3"/>
    <x v="0"/>
    <x v="0"/>
    <x v="1"/>
  </r>
  <r>
    <n v="3"/>
    <n v="1"/>
    <n v="0"/>
    <n v="0"/>
    <n v="0"/>
    <n v="0"/>
    <n v="0"/>
    <n v="32"/>
    <x v="1"/>
    <x v="2"/>
    <x v="1"/>
    <x v="0"/>
  </r>
  <r>
    <n v="1"/>
    <n v="0"/>
    <n v="0"/>
    <n v="0"/>
    <n v="0"/>
    <n v="0"/>
    <n v="0"/>
    <n v="34"/>
    <x v="0"/>
    <x v="2"/>
    <x v="0"/>
    <x v="1"/>
  </r>
  <r>
    <n v="3"/>
    <n v="0"/>
    <n v="1"/>
    <n v="0"/>
    <n v="0"/>
    <n v="0"/>
    <n v="0"/>
    <n v="49"/>
    <x v="2"/>
    <x v="0"/>
    <x v="0"/>
    <x v="1"/>
  </r>
  <r>
    <n v="1"/>
    <n v="0"/>
    <n v="0"/>
    <n v="1"/>
    <n v="0"/>
    <n v="0"/>
    <n v="0"/>
    <n v="55"/>
    <x v="1"/>
    <x v="0"/>
    <x v="0"/>
    <x v="0"/>
  </r>
  <r>
    <n v="4"/>
    <n v="0"/>
    <n v="0"/>
    <n v="0"/>
    <n v="0"/>
    <n v="0"/>
    <n v="0"/>
    <n v="67"/>
    <x v="1"/>
    <x v="5"/>
    <x v="0"/>
    <x v="1"/>
  </r>
  <r>
    <n v="1"/>
    <n v="0"/>
    <n v="0"/>
    <n v="0"/>
    <n v="0"/>
    <n v="0"/>
    <n v="0"/>
    <n v="38"/>
    <x v="0"/>
    <x v="3"/>
    <x v="0"/>
    <x v="0"/>
  </r>
  <r>
    <n v="4"/>
    <n v="0"/>
    <n v="0"/>
    <n v="0"/>
    <n v="0"/>
    <n v="0"/>
    <n v="0"/>
    <n v="52"/>
    <x v="2"/>
    <x v="0"/>
    <x v="1"/>
    <x v="1"/>
  </r>
  <r>
    <n v="1"/>
    <n v="0"/>
    <n v="0"/>
    <n v="0"/>
    <n v="0"/>
    <n v="0"/>
    <n v="0"/>
    <n v="23"/>
    <x v="0"/>
    <x v="4"/>
    <x v="1"/>
    <x v="0"/>
  </r>
  <r>
    <n v="1"/>
    <n v="0"/>
    <n v="0"/>
    <n v="0"/>
    <n v="0"/>
    <n v="0"/>
    <n v="0"/>
    <n v="54"/>
    <x v="1"/>
    <x v="0"/>
    <x v="0"/>
    <x v="0"/>
  </r>
  <r>
    <n v="1"/>
    <n v="0"/>
    <n v="0"/>
    <n v="1"/>
    <n v="1"/>
    <n v="0"/>
    <n v="0"/>
    <n v="70"/>
    <x v="2"/>
    <x v="5"/>
    <x v="0"/>
    <x v="0"/>
  </r>
  <r>
    <n v="2"/>
    <n v="0"/>
    <n v="0"/>
    <n v="0"/>
    <n v="0"/>
    <n v="0"/>
    <n v="0"/>
    <n v="49"/>
    <x v="3"/>
    <x v="0"/>
    <x v="1"/>
    <x v="1"/>
  </r>
  <r>
    <n v="1"/>
    <n v="1"/>
    <n v="0"/>
    <n v="0"/>
    <n v="0"/>
    <n v="0"/>
    <n v="0"/>
    <n v="27"/>
    <x v="0"/>
    <x v="2"/>
    <x v="0"/>
    <x v="0"/>
  </r>
  <r>
    <n v="1"/>
    <n v="0"/>
    <n v="0"/>
    <n v="0"/>
    <n v="0"/>
    <n v="0"/>
    <n v="0"/>
    <n v="22"/>
    <x v="2"/>
    <x v="4"/>
    <x v="0"/>
    <x v="0"/>
  </r>
  <r>
    <n v="1"/>
    <n v="0"/>
    <n v="1"/>
    <n v="1"/>
    <n v="0"/>
    <n v="0"/>
    <n v="0"/>
    <n v="59"/>
    <x v="2"/>
    <x v="1"/>
    <x v="0"/>
    <x v="0"/>
  </r>
  <r>
    <n v="3"/>
    <n v="0"/>
    <n v="0"/>
    <n v="0"/>
    <n v="0"/>
    <n v="0"/>
    <n v="1"/>
    <n v="25"/>
    <x v="2"/>
    <x v="4"/>
    <x v="1"/>
    <x v="0"/>
  </r>
  <r>
    <n v="1"/>
    <n v="0"/>
    <n v="0"/>
    <n v="0"/>
    <n v="0"/>
    <n v="0"/>
    <n v="0"/>
    <n v="26"/>
    <x v="2"/>
    <x v="2"/>
    <x v="1"/>
    <x v="0"/>
  </r>
  <r>
    <n v="1"/>
    <n v="0"/>
    <n v="0"/>
    <n v="0"/>
    <n v="0"/>
    <n v="0"/>
    <n v="0"/>
    <n v="55"/>
    <x v="1"/>
    <x v="0"/>
    <x v="0"/>
    <x v="0"/>
  </r>
  <r>
    <n v="1"/>
    <n v="0"/>
    <n v="0"/>
    <n v="0"/>
    <n v="0"/>
    <n v="0"/>
    <n v="0"/>
    <n v="37"/>
    <x v="2"/>
    <x v="3"/>
    <x v="0"/>
    <x v="0"/>
  </r>
  <r>
    <n v="1"/>
    <n v="0"/>
    <n v="0"/>
    <n v="0"/>
    <n v="0"/>
    <n v="0"/>
    <n v="0"/>
    <n v="48"/>
    <x v="0"/>
    <x v="0"/>
    <x v="0"/>
    <x v="0"/>
  </r>
  <r>
    <n v="6"/>
    <n v="0"/>
    <n v="0"/>
    <n v="0"/>
    <n v="0"/>
    <n v="0"/>
    <n v="0"/>
    <n v="53"/>
    <x v="2"/>
    <x v="0"/>
    <x v="1"/>
    <x v="1"/>
  </r>
  <r>
    <n v="4"/>
    <n v="0"/>
    <n v="0"/>
    <n v="0"/>
    <n v="0"/>
    <n v="0"/>
    <n v="0"/>
    <n v="38"/>
    <x v="4"/>
    <x v="3"/>
    <x v="0"/>
    <x v="1"/>
  </r>
  <r>
    <n v="1"/>
    <n v="0"/>
    <n v="0"/>
    <n v="0"/>
    <n v="0"/>
    <n v="0"/>
    <n v="0"/>
    <n v="44"/>
    <x v="0"/>
    <x v="3"/>
    <x v="0"/>
    <x v="1"/>
  </r>
  <r>
    <n v="7"/>
    <n v="0"/>
    <n v="1"/>
    <n v="0"/>
    <n v="0"/>
    <n v="0"/>
    <n v="0"/>
    <n v="37"/>
    <x v="1"/>
    <x v="3"/>
    <x v="1"/>
    <x v="1"/>
  </r>
  <r>
    <n v="2"/>
    <n v="0"/>
    <n v="0"/>
    <n v="0"/>
    <n v="0"/>
    <n v="0"/>
    <n v="0"/>
    <n v="51"/>
    <x v="2"/>
    <x v="0"/>
    <x v="1"/>
    <x v="1"/>
  </r>
  <r>
    <n v="2"/>
    <n v="0"/>
    <n v="0"/>
    <n v="0"/>
    <n v="0"/>
    <n v="0"/>
    <n v="0"/>
    <n v="31"/>
    <x v="0"/>
    <x v="2"/>
    <x v="1"/>
    <x v="0"/>
  </r>
  <r>
    <n v="4"/>
    <n v="0"/>
    <n v="0"/>
    <n v="0"/>
    <n v="0"/>
    <n v="0"/>
    <n v="0"/>
    <n v="62"/>
    <x v="1"/>
    <x v="1"/>
    <x v="0"/>
    <x v="1"/>
  </r>
  <r>
    <n v="1"/>
    <n v="0"/>
    <n v="0"/>
    <n v="0"/>
    <n v="0"/>
    <n v="0"/>
    <n v="0"/>
    <n v="47"/>
    <x v="1"/>
    <x v="0"/>
    <x v="0"/>
    <x v="1"/>
  </r>
  <r>
    <n v="1"/>
    <n v="0"/>
    <n v="0"/>
    <n v="1"/>
    <n v="0"/>
    <n v="0"/>
    <n v="1"/>
    <n v="47"/>
    <x v="3"/>
    <x v="0"/>
    <x v="0"/>
    <x v="0"/>
  </r>
  <r>
    <n v="2"/>
    <n v="0"/>
    <n v="0"/>
    <n v="0"/>
    <n v="0"/>
    <n v="0"/>
    <n v="0"/>
    <n v="61"/>
    <x v="1"/>
    <x v="1"/>
    <x v="0"/>
    <x v="1"/>
  </r>
  <r>
    <n v="3"/>
    <n v="0"/>
    <n v="0"/>
    <n v="0"/>
    <n v="0"/>
    <n v="0"/>
    <n v="0"/>
    <n v="32"/>
    <x v="0"/>
    <x v="2"/>
    <x v="1"/>
    <x v="0"/>
  </r>
  <r>
    <n v="3"/>
    <n v="0"/>
    <n v="0"/>
    <n v="0"/>
    <n v="0"/>
    <n v="0"/>
    <n v="0"/>
    <n v="36"/>
    <x v="1"/>
    <x v="3"/>
    <x v="1"/>
    <x v="0"/>
  </r>
  <r>
    <n v="2"/>
    <n v="0"/>
    <n v="0"/>
    <n v="0"/>
    <n v="0"/>
    <n v="0"/>
    <n v="0"/>
    <n v="43"/>
    <x v="4"/>
    <x v="3"/>
    <x v="0"/>
    <x v="1"/>
  </r>
  <r>
    <n v="2"/>
    <n v="0"/>
    <n v="0"/>
    <n v="0"/>
    <n v="0"/>
    <n v="0"/>
    <n v="0"/>
    <n v="28"/>
    <x v="0"/>
    <x v="2"/>
    <x v="1"/>
    <x v="0"/>
  </r>
  <r>
    <n v="1"/>
    <n v="0"/>
    <n v="1"/>
    <n v="1"/>
    <n v="0"/>
    <n v="0"/>
    <n v="1"/>
    <n v="31"/>
    <x v="2"/>
    <x v="2"/>
    <x v="0"/>
    <x v="0"/>
  </r>
  <r>
    <n v="2"/>
    <n v="0"/>
    <n v="0"/>
    <n v="0"/>
    <n v="0"/>
    <n v="0"/>
    <n v="0"/>
    <n v="37"/>
    <x v="1"/>
    <x v="3"/>
    <x v="0"/>
    <x v="1"/>
  </r>
  <r>
    <n v="2"/>
    <n v="0"/>
    <n v="0"/>
    <n v="0"/>
    <n v="0"/>
    <n v="0"/>
    <n v="0"/>
    <n v="24"/>
    <x v="2"/>
    <x v="4"/>
    <x v="1"/>
    <x v="0"/>
  </r>
  <r>
    <n v="1"/>
    <n v="0"/>
    <n v="0"/>
    <n v="0"/>
    <n v="0"/>
    <n v="0"/>
    <n v="1"/>
    <n v="50"/>
    <x v="4"/>
    <x v="0"/>
    <x v="0"/>
    <x v="0"/>
  </r>
  <r>
    <n v="1"/>
    <n v="0"/>
    <n v="0"/>
    <n v="0"/>
    <n v="0"/>
    <n v="0"/>
    <n v="0"/>
    <n v="33"/>
    <x v="2"/>
    <x v="2"/>
    <x v="1"/>
    <x v="0"/>
  </r>
  <r>
    <n v="4"/>
    <n v="1"/>
    <n v="0"/>
    <n v="0"/>
    <n v="0"/>
    <n v="0"/>
    <n v="1"/>
    <n v="46"/>
    <x v="2"/>
    <x v="0"/>
    <x v="1"/>
    <x v="1"/>
  </r>
  <r>
    <n v="2"/>
    <n v="0"/>
    <n v="0"/>
    <n v="0"/>
    <n v="0"/>
    <n v="0"/>
    <n v="0"/>
    <n v="41"/>
    <x v="2"/>
    <x v="3"/>
    <x v="1"/>
    <x v="1"/>
  </r>
  <r>
    <n v="2"/>
    <n v="0"/>
    <n v="0"/>
    <n v="0"/>
    <n v="0"/>
    <n v="0"/>
    <n v="0"/>
    <n v="51"/>
    <x v="0"/>
    <x v="0"/>
    <x v="1"/>
    <x v="1"/>
  </r>
  <r>
    <n v="2"/>
    <n v="1"/>
    <n v="0"/>
    <n v="0"/>
    <n v="0"/>
    <n v="0"/>
    <n v="1"/>
    <n v="25"/>
    <x v="0"/>
    <x v="4"/>
    <x v="1"/>
    <x v="0"/>
  </r>
  <r>
    <n v="2"/>
    <n v="0"/>
    <n v="0"/>
    <n v="0"/>
    <n v="0"/>
    <n v="0"/>
    <n v="0"/>
    <n v="43"/>
    <x v="0"/>
    <x v="3"/>
    <x v="0"/>
    <x v="1"/>
  </r>
  <r>
    <n v="1"/>
    <n v="0"/>
    <n v="0"/>
    <n v="0"/>
    <n v="0"/>
    <n v="0"/>
    <n v="0"/>
    <n v="50"/>
    <x v="2"/>
    <x v="0"/>
    <x v="0"/>
    <x v="0"/>
  </r>
  <r>
    <n v="1"/>
    <n v="0"/>
    <n v="0"/>
    <n v="0"/>
    <n v="0"/>
    <n v="0"/>
    <n v="1"/>
    <n v="64"/>
    <x v="2"/>
    <x v="1"/>
    <x v="0"/>
    <x v="0"/>
  </r>
  <r>
    <n v="6"/>
    <n v="0"/>
    <n v="0"/>
    <n v="0"/>
    <n v="0"/>
    <n v="0"/>
    <n v="0"/>
    <n v="60"/>
    <x v="1"/>
    <x v="1"/>
    <x v="1"/>
    <x v="1"/>
  </r>
  <r>
    <n v="2"/>
    <n v="0"/>
    <n v="0"/>
    <n v="0"/>
    <n v="0"/>
    <n v="0"/>
    <n v="0"/>
    <n v="35"/>
    <x v="0"/>
    <x v="2"/>
    <x v="1"/>
    <x v="0"/>
  </r>
  <r>
    <n v="1"/>
    <n v="0"/>
    <n v="0"/>
    <n v="1"/>
    <n v="0"/>
    <n v="0"/>
    <n v="0"/>
    <n v="31"/>
    <x v="2"/>
    <x v="2"/>
    <x v="0"/>
    <x v="0"/>
  </r>
  <r>
    <n v="2"/>
    <n v="0"/>
    <n v="0"/>
    <n v="0"/>
    <n v="0"/>
    <n v="0"/>
    <n v="0"/>
    <n v="43"/>
    <x v="2"/>
    <x v="3"/>
    <x v="0"/>
    <x v="0"/>
  </r>
  <r>
    <n v="1"/>
    <n v="0"/>
    <n v="1"/>
    <n v="1"/>
    <n v="1"/>
    <n v="1"/>
    <n v="1"/>
    <n v="54"/>
    <x v="1"/>
    <x v="0"/>
    <x v="0"/>
    <x v="1"/>
  </r>
  <r>
    <n v="1"/>
    <n v="0"/>
    <n v="0"/>
    <n v="0"/>
    <n v="0"/>
    <n v="0"/>
    <n v="0"/>
    <n v="35"/>
    <x v="2"/>
    <x v="2"/>
    <x v="1"/>
    <x v="0"/>
  </r>
  <r>
    <n v="0"/>
    <n v="0"/>
    <n v="0"/>
    <n v="0"/>
    <n v="0"/>
    <n v="0"/>
    <n v="0"/>
    <n v="33"/>
    <x v="0"/>
    <x v="2"/>
    <x v="0"/>
    <x v="0"/>
  </r>
  <r>
    <n v="2"/>
    <n v="0"/>
    <n v="0"/>
    <n v="0"/>
    <n v="0"/>
    <n v="0"/>
    <n v="0"/>
    <n v="42"/>
    <x v="1"/>
    <x v="3"/>
    <x v="0"/>
    <x v="1"/>
  </r>
  <r>
    <n v="5"/>
    <n v="0"/>
    <n v="0"/>
    <n v="0"/>
    <n v="0"/>
    <n v="0"/>
    <n v="0"/>
    <n v="44"/>
    <x v="2"/>
    <x v="3"/>
    <x v="0"/>
    <x v="1"/>
  </r>
  <r>
    <n v="3"/>
    <n v="0"/>
    <n v="0"/>
    <n v="0"/>
    <n v="0"/>
    <n v="0"/>
    <n v="0"/>
    <n v="50"/>
    <x v="3"/>
    <x v="0"/>
    <x v="0"/>
    <x v="1"/>
  </r>
  <r>
    <n v="2"/>
    <n v="0"/>
    <n v="0"/>
    <n v="0"/>
    <n v="0"/>
    <n v="0"/>
    <n v="0"/>
    <n v="64"/>
    <x v="1"/>
    <x v="1"/>
    <x v="0"/>
    <x v="1"/>
  </r>
  <r>
    <n v="4"/>
    <n v="0"/>
    <n v="0"/>
    <n v="0"/>
    <n v="0"/>
    <n v="0"/>
    <n v="0"/>
    <n v="50"/>
    <x v="0"/>
    <x v="0"/>
    <x v="0"/>
    <x v="1"/>
  </r>
  <r>
    <n v="1"/>
    <n v="0"/>
    <n v="0"/>
    <n v="0"/>
    <n v="0"/>
    <n v="0"/>
    <n v="0"/>
    <n v="62"/>
    <x v="1"/>
    <x v="1"/>
    <x v="1"/>
    <x v="1"/>
  </r>
  <r>
    <n v="1"/>
    <n v="0"/>
    <n v="0"/>
    <n v="0"/>
    <n v="0"/>
    <n v="0"/>
    <n v="0"/>
    <n v="34"/>
    <x v="0"/>
    <x v="2"/>
    <x v="0"/>
    <x v="1"/>
  </r>
  <r>
    <n v="1"/>
    <n v="0"/>
    <n v="0"/>
    <n v="0"/>
    <n v="0"/>
    <n v="0"/>
    <n v="0"/>
    <n v="42"/>
    <x v="1"/>
    <x v="3"/>
    <x v="1"/>
    <x v="1"/>
  </r>
  <r>
    <n v="5"/>
    <n v="0"/>
    <n v="0"/>
    <n v="0"/>
    <n v="0"/>
    <n v="0"/>
    <n v="0"/>
    <n v="38"/>
    <x v="2"/>
    <x v="3"/>
    <x v="0"/>
    <x v="1"/>
  </r>
  <r>
    <n v="2"/>
    <n v="0"/>
    <n v="0"/>
    <n v="0"/>
    <n v="0"/>
    <n v="0"/>
    <n v="0"/>
    <n v="46"/>
    <x v="2"/>
    <x v="0"/>
    <x v="1"/>
    <x v="1"/>
  </r>
  <r>
    <n v="3"/>
    <n v="0"/>
    <n v="0"/>
    <n v="0"/>
    <n v="0"/>
    <n v="0"/>
    <n v="0"/>
    <n v="35"/>
    <x v="0"/>
    <x v="2"/>
    <x v="1"/>
    <x v="0"/>
  </r>
  <r>
    <n v="1"/>
    <n v="0"/>
    <n v="0"/>
    <n v="0"/>
    <n v="0"/>
    <n v="0"/>
    <n v="0"/>
    <n v="43"/>
    <x v="1"/>
    <x v="3"/>
    <x v="0"/>
    <x v="1"/>
  </r>
  <r>
    <n v="2"/>
    <n v="0"/>
    <n v="0"/>
    <n v="0"/>
    <n v="0"/>
    <n v="0"/>
    <n v="0"/>
    <n v="32"/>
    <x v="2"/>
    <x v="2"/>
    <x v="1"/>
    <x v="0"/>
  </r>
  <r>
    <n v="3"/>
    <n v="0"/>
    <n v="1"/>
    <n v="0"/>
    <n v="1"/>
    <n v="1"/>
    <n v="1"/>
    <n v="36"/>
    <x v="2"/>
    <x v="3"/>
    <x v="0"/>
    <x v="1"/>
  </r>
  <r>
    <n v="3"/>
    <n v="0"/>
    <n v="0"/>
    <n v="0"/>
    <n v="0"/>
    <n v="0"/>
    <n v="0"/>
    <n v="46"/>
    <x v="2"/>
    <x v="0"/>
    <x v="1"/>
    <x v="1"/>
  </r>
  <r>
    <n v="4"/>
    <n v="0"/>
    <n v="0"/>
    <n v="0"/>
    <n v="0"/>
    <n v="0"/>
    <n v="0"/>
    <n v="43"/>
    <x v="2"/>
    <x v="3"/>
    <x v="1"/>
    <x v="1"/>
  </r>
  <r>
    <n v="2"/>
    <n v="0"/>
    <n v="0"/>
    <n v="0"/>
    <n v="0"/>
    <n v="0"/>
    <n v="0"/>
    <n v="47"/>
    <x v="1"/>
    <x v="0"/>
    <x v="1"/>
    <x v="1"/>
  </r>
  <r>
    <n v="6"/>
    <n v="0"/>
    <n v="0"/>
    <n v="0"/>
    <n v="0"/>
    <n v="0"/>
    <n v="0"/>
    <n v="57"/>
    <x v="1"/>
    <x v="1"/>
    <x v="1"/>
    <x v="1"/>
  </r>
  <r>
    <n v="5"/>
    <n v="0"/>
    <n v="1"/>
    <n v="0"/>
    <n v="0"/>
    <n v="0"/>
    <n v="0"/>
    <n v="38"/>
    <x v="2"/>
    <x v="3"/>
    <x v="1"/>
    <x v="1"/>
  </r>
  <r>
    <n v="7"/>
    <n v="0"/>
    <n v="0"/>
    <n v="0"/>
    <n v="0"/>
    <n v="0"/>
    <n v="0"/>
    <n v="62"/>
    <x v="1"/>
    <x v="1"/>
    <x v="0"/>
    <x v="1"/>
  </r>
  <r>
    <n v="1"/>
    <n v="0"/>
    <n v="0"/>
    <n v="0"/>
    <n v="0"/>
    <n v="0"/>
    <n v="0"/>
    <n v="46"/>
    <x v="1"/>
    <x v="0"/>
    <x v="1"/>
    <x v="1"/>
  </r>
  <r>
    <n v="1"/>
    <n v="0"/>
    <n v="0"/>
    <n v="0"/>
    <n v="0"/>
    <n v="0"/>
    <n v="0"/>
    <n v="62"/>
    <x v="2"/>
    <x v="1"/>
    <x v="0"/>
    <x v="0"/>
  </r>
  <r>
    <n v="2"/>
    <n v="0"/>
    <n v="0"/>
    <n v="0"/>
    <n v="0"/>
    <n v="0"/>
    <n v="0"/>
    <n v="31"/>
    <x v="1"/>
    <x v="2"/>
    <x v="1"/>
    <x v="0"/>
  </r>
  <r>
    <n v="4"/>
    <n v="0"/>
    <n v="0"/>
    <n v="0"/>
    <n v="0"/>
    <n v="0"/>
    <n v="0"/>
    <n v="43"/>
    <x v="1"/>
    <x v="3"/>
    <x v="1"/>
    <x v="1"/>
  </r>
  <r>
    <n v="1"/>
    <n v="1"/>
    <n v="0"/>
    <n v="1"/>
    <n v="1"/>
    <n v="0"/>
    <n v="1"/>
    <n v="57"/>
    <x v="4"/>
    <x v="1"/>
    <x v="0"/>
    <x v="0"/>
  </r>
  <r>
    <n v="2"/>
    <n v="0"/>
    <n v="0"/>
    <n v="0"/>
    <n v="0"/>
    <n v="0"/>
    <n v="0"/>
    <n v="52"/>
    <x v="2"/>
    <x v="0"/>
    <x v="0"/>
    <x v="1"/>
  </r>
  <r>
    <n v="3"/>
    <n v="0"/>
    <n v="1"/>
    <n v="0"/>
    <n v="0"/>
    <n v="0"/>
    <n v="0"/>
    <n v="59"/>
    <x v="1"/>
    <x v="1"/>
    <x v="0"/>
    <x v="1"/>
  </r>
  <r>
    <n v="1"/>
    <n v="0"/>
    <n v="0"/>
    <n v="0"/>
    <n v="0"/>
    <n v="0"/>
    <n v="0"/>
    <n v="54"/>
    <x v="1"/>
    <x v="0"/>
    <x v="0"/>
    <x v="0"/>
  </r>
  <r>
    <n v="2"/>
    <n v="0"/>
    <n v="0"/>
    <n v="0"/>
    <n v="0"/>
    <n v="0"/>
    <n v="1"/>
    <n v="28"/>
    <x v="0"/>
    <x v="2"/>
    <x v="1"/>
    <x v="0"/>
  </r>
  <r>
    <n v="0"/>
    <n v="0"/>
    <n v="0"/>
    <n v="1"/>
    <n v="1"/>
    <n v="0"/>
    <n v="1"/>
    <n v="37"/>
    <x v="2"/>
    <x v="3"/>
    <x v="0"/>
    <x v="0"/>
  </r>
  <r>
    <n v="1"/>
    <n v="0"/>
    <n v="0"/>
    <n v="0"/>
    <n v="0"/>
    <n v="0"/>
    <n v="0"/>
    <n v="48"/>
    <x v="0"/>
    <x v="0"/>
    <x v="0"/>
    <x v="0"/>
  </r>
  <r>
    <n v="1"/>
    <n v="0"/>
    <n v="0"/>
    <n v="0"/>
    <n v="0"/>
    <n v="0"/>
    <n v="0"/>
    <n v="37"/>
    <x v="1"/>
    <x v="3"/>
    <x v="1"/>
    <x v="0"/>
  </r>
  <r>
    <n v="1"/>
    <n v="0"/>
    <n v="0"/>
    <n v="0"/>
    <n v="0"/>
    <n v="0"/>
    <n v="0"/>
    <n v="41"/>
    <x v="2"/>
    <x v="3"/>
    <x v="0"/>
    <x v="0"/>
  </r>
  <r>
    <n v="3"/>
    <n v="0"/>
    <n v="0"/>
    <n v="0"/>
    <n v="0"/>
    <n v="0"/>
    <n v="1"/>
    <n v="38"/>
    <x v="1"/>
    <x v="3"/>
    <x v="1"/>
    <x v="0"/>
  </r>
  <r>
    <n v="1"/>
    <n v="0"/>
    <n v="0"/>
    <n v="0"/>
    <n v="0"/>
    <n v="0"/>
    <n v="0"/>
    <n v="43"/>
    <x v="3"/>
    <x v="3"/>
    <x v="1"/>
    <x v="0"/>
  </r>
  <r>
    <n v="2"/>
    <n v="0"/>
    <n v="0"/>
    <n v="0"/>
    <n v="0"/>
    <n v="0"/>
    <n v="0"/>
    <n v="44"/>
    <x v="2"/>
    <x v="3"/>
    <x v="1"/>
    <x v="1"/>
  </r>
  <r>
    <n v="3"/>
    <n v="0"/>
    <n v="0"/>
    <n v="0"/>
    <n v="0"/>
    <n v="0"/>
    <n v="0"/>
    <n v="35"/>
    <x v="2"/>
    <x v="2"/>
    <x v="1"/>
    <x v="0"/>
  </r>
  <r>
    <n v="3"/>
    <n v="0"/>
    <n v="0"/>
    <n v="0"/>
    <n v="0"/>
    <n v="0"/>
    <n v="0"/>
    <n v="31"/>
    <x v="1"/>
    <x v="2"/>
    <x v="1"/>
    <x v="0"/>
  </r>
  <r>
    <n v="1"/>
    <n v="0"/>
    <n v="0"/>
    <n v="0"/>
    <n v="0"/>
    <n v="0"/>
    <n v="0"/>
    <n v="52"/>
    <x v="0"/>
    <x v="0"/>
    <x v="0"/>
    <x v="1"/>
  </r>
  <r>
    <n v="3"/>
    <n v="0"/>
    <n v="0"/>
    <n v="0"/>
    <n v="0"/>
    <n v="0"/>
    <n v="0"/>
    <n v="52"/>
    <x v="1"/>
    <x v="0"/>
    <x v="0"/>
    <x v="1"/>
  </r>
  <r>
    <n v="1"/>
    <n v="0"/>
    <n v="0"/>
    <n v="0"/>
    <n v="0"/>
    <n v="0"/>
    <n v="0"/>
    <n v="58"/>
    <x v="0"/>
    <x v="1"/>
    <x v="0"/>
    <x v="0"/>
  </r>
  <r>
    <n v="3"/>
    <n v="0"/>
    <n v="0"/>
    <n v="0"/>
    <n v="0"/>
    <n v="0"/>
    <n v="0"/>
    <n v="64"/>
    <x v="2"/>
    <x v="1"/>
    <x v="0"/>
    <x v="1"/>
  </r>
  <r>
    <n v="4"/>
    <n v="0"/>
    <n v="0"/>
    <n v="0"/>
    <n v="0"/>
    <n v="0"/>
    <n v="0"/>
    <n v="47"/>
    <x v="1"/>
    <x v="0"/>
    <x v="1"/>
    <x v="1"/>
  </r>
  <r>
    <n v="4"/>
    <n v="0"/>
    <n v="0"/>
    <n v="0"/>
    <n v="0"/>
    <n v="0"/>
    <n v="1"/>
    <n v="26"/>
    <x v="0"/>
    <x v="2"/>
    <x v="1"/>
    <x v="0"/>
  </r>
  <r>
    <n v="2"/>
    <n v="0"/>
    <n v="0"/>
    <n v="0"/>
    <n v="0"/>
    <n v="0"/>
    <n v="0"/>
    <n v="41"/>
    <x v="4"/>
    <x v="3"/>
    <x v="0"/>
    <x v="1"/>
  </r>
  <r>
    <n v="1"/>
    <n v="0"/>
    <n v="0"/>
    <n v="0"/>
    <n v="0"/>
    <n v="0"/>
    <n v="0"/>
    <n v="57"/>
    <x v="3"/>
    <x v="1"/>
    <x v="1"/>
    <x v="1"/>
  </r>
  <r>
    <n v="2"/>
    <n v="0"/>
    <n v="0"/>
    <n v="0"/>
    <n v="0"/>
    <n v="0"/>
    <n v="0"/>
    <n v="37"/>
    <x v="2"/>
    <x v="3"/>
    <x v="0"/>
    <x v="1"/>
  </r>
  <r>
    <n v="1"/>
    <n v="0"/>
    <n v="0"/>
    <n v="0"/>
    <n v="1"/>
    <n v="0"/>
    <n v="0"/>
    <n v="49"/>
    <x v="2"/>
    <x v="0"/>
    <x v="0"/>
    <x v="0"/>
  </r>
  <r>
    <n v="2"/>
    <n v="0"/>
    <n v="0"/>
    <n v="0"/>
    <n v="0"/>
    <n v="0"/>
    <n v="0"/>
    <n v="44"/>
    <x v="0"/>
    <x v="3"/>
    <x v="0"/>
    <x v="0"/>
  </r>
  <r>
    <n v="1"/>
    <n v="0"/>
    <n v="0"/>
    <n v="0"/>
    <n v="0"/>
    <n v="0"/>
    <n v="0"/>
    <n v="69"/>
    <x v="4"/>
    <x v="5"/>
    <x v="0"/>
    <x v="0"/>
  </r>
  <r>
    <n v="1"/>
    <n v="0"/>
    <n v="0"/>
    <n v="0"/>
    <n v="0"/>
    <n v="0"/>
    <n v="0"/>
    <n v="39"/>
    <x v="2"/>
    <x v="3"/>
    <x v="1"/>
    <x v="0"/>
  </r>
  <r>
    <n v="2"/>
    <n v="0"/>
    <n v="0"/>
    <n v="0"/>
    <n v="0"/>
    <n v="0"/>
    <n v="0"/>
    <n v="46"/>
    <x v="2"/>
    <x v="0"/>
    <x v="1"/>
    <x v="1"/>
  </r>
  <r>
    <n v="3"/>
    <n v="0"/>
    <n v="0"/>
    <n v="0"/>
    <n v="0"/>
    <n v="0"/>
    <n v="1"/>
    <n v="43"/>
    <x v="0"/>
    <x v="3"/>
    <x v="0"/>
    <x v="0"/>
  </r>
  <r>
    <n v="5"/>
    <n v="0"/>
    <n v="0"/>
    <n v="0"/>
    <n v="0"/>
    <n v="0"/>
    <n v="0"/>
    <n v="39"/>
    <x v="2"/>
    <x v="3"/>
    <x v="1"/>
    <x v="1"/>
  </r>
  <r>
    <n v="2"/>
    <n v="0"/>
    <n v="0"/>
    <n v="0"/>
    <n v="0"/>
    <n v="0"/>
    <n v="0"/>
    <n v="48"/>
    <x v="0"/>
    <x v="0"/>
    <x v="1"/>
    <x v="1"/>
  </r>
  <r>
    <n v="0"/>
    <n v="0"/>
    <n v="0"/>
    <n v="0"/>
    <n v="0"/>
    <n v="0"/>
    <n v="0"/>
    <n v="37"/>
    <x v="1"/>
    <x v="3"/>
    <x v="1"/>
    <x v="1"/>
  </r>
  <r>
    <n v="1"/>
    <n v="0"/>
    <n v="0"/>
    <n v="0"/>
    <n v="0"/>
    <n v="0"/>
    <n v="0"/>
    <n v="35"/>
    <x v="4"/>
    <x v="2"/>
    <x v="1"/>
    <x v="1"/>
  </r>
  <r>
    <n v="5"/>
    <n v="0"/>
    <n v="0"/>
    <n v="0"/>
    <n v="0"/>
    <n v="0"/>
    <n v="0"/>
    <n v="52"/>
    <x v="2"/>
    <x v="0"/>
    <x v="0"/>
    <x v="1"/>
  </r>
  <r>
    <n v="3"/>
    <n v="0"/>
    <n v="0"/>
    <n v="0"/>
    <n v="0"/>
    <n v="0"/>
    <n v="0"/>
    <n v="52"/>
    <x v="2"/>
    <x v="0"/>
    <x v="0"/>
    <x v="1"/>
  </r>
  <r>
    <n v="1"/>
    <n v="0"/>
    <n v="0"/>
    <n v="0"/>
    <n v="0"/>
    <n v="0"/>
    <n v="0"/>
    <n v="42"/>
    <x v="0"/>
    <x v="3"/>
    <x v="0"/>
    <x v="0"/>
  </r>
  <r>
    <n v="1"/>
    <n v="0"/>
    <n v="1"/>
    <n v="1"/>
    <n v="0"/>
    <n v="0"/>
    <n v="0"/>
    <n v="65"/>
    <x v="4"/>
    <x v="1"/>
    <x v="0"/>
    <x v="0"/>
  </r>
  <r>
    <n v="1"/>
    <n v="0"/>
    <n v="0"/>
    <n v="0"/>
    <n v="0"/>
    <n v="0"/>
    <n v="0"/>
    <n v="35"/>
    <x v="0"/>
    <x v="2"/>
    <x v="1"/>
    <x v="0"/>
  </r>
  <r>
    <n v="1"/>
    <n v="0"/>
    <n v="0"/>
    <n v="0"/>
    <n v="1"/>
    <n v="0"/>
    <n v="0"/>
    <n v="58"/>
    <x v="2"/>
    <x v="1"/>
    <x v="0"/>
    <x v="0"/>
  </r>
  <r>
    <n v="2"/>
    <n v="0"/>
    <n v="0"/>
    <n v="0"/>
    <n v="0"/>
    <n v="0"/>
    <n v="0"/>
    <n v="37"/>
    <x v="2"/>
    <x v="3"/>
    <x v="1"/>
    <x v="0"/>
  </r>
  <r>
    <n v="1"/>
    <n v="0"/>
    <n v="0"/>
    <n v="0"/>
    <n v="0"/>
    <n v="0"/>
    <n v="0"/>
    <n v="38"/>
    <x v="0"/>
    <x v="3"/>
    <x v="0"/>
    <x v="1"/>
  </r>
  <r>
    <n v="7"/>
    <n v="0"/>
    <n v="0"/>
    <n v="0"/>
    <n v="0"/>
    <n v="0"/>
    <n v="1"/>
    <n v="52"/>
    <x v="1"/>
    <x v="0"/>
    <x v="0"/>
    <x v="1"/>
  </r>
  <r>
    <n v="3"/>
    <n v="0"/>
    <n v="0"/>
    <n v="0"/>
    <n v="0"/>
    <n v="0"/>
    <n v="0"/>
    <n v="35"/>
    <x v="3"/>
    <x v="2"/>
    <x v="1"/>
    <x v="1"/>
  </r>
  <r>
    <n v="3"/>
    <n v="0"/>
    <n v="0"/>
    <n v="0"/>
    <n v="0"/>
    <n v="0"/>
    <n v="0"/>
    <n v="35"/>
    <x v="0"/>
    <x v="2"/>
    <x v="1"/>
    <x v="0"/>
  </r>
  <r>
    <n v="2"/>
    <n v="0"/>
    <n v="0"/>
    <n v="0"/>
    <n v="0"/>
    <n v="0"/>
    <n v="0"/>
    <n v="43"/>
    <x v="2"/>
    <x v="3"/>
    <x v="1"/>
    <x v="0"/>
  </r>
  <r>
    <n v="1"/>
    <n v="0"/>
    <n v="0"/>
    <n v="0"/>
    <n v="0"/>
    <n v="0"/>
    <n v="0"/>
    <n v="56"/>
    <x v="1"/>
    <x v="1"/>
    <x v="0"/>
    <x v="0"/>
  </r>
  <r>
    <n v="5"/>
    <n v="0"/>
    <n v="0"/>
    <n v="0"/>
    <n v="0"/>
    <n v="0"/>
    <n v="0"/>
    <n v="44"/>
    <x v="2"/>
    <x v="3"/>
    <x v="0"/>
    <x v="1"/>
  </r>
  <r>
    <n v="1"/>
    <n v="1"/>
    <n v="0"/>
    <n v="0"/>
    <n v="0"/>
    <n v="0"/>
    <n v="1"/>
    <n v="54"/>
    <x v="0"/>
    <x v="0"/>
    <x v="0"/>
    <x v="0"/>
  </r>
  <r>
    <n v="1"/>
    <n v="0"/>
    <n v="0"/>
    <n v="0"/>
    <n v="0"/>
    <n v="0"/>
    <n v="1"/>
    <n v="40"/>
    <x v="0"/>
    <x v="3"/>
    <x v="0"/>
    <x v="0"/>
  </r>
  <r>
    <n v="1"/>
    <n v="0"/>
    <n v="0"/>
    <n v="0"/>
    <n v="0"/>
    <n v="0"/>
    <n v="0"/>
    <n v="52"/>
    <x v="3"/>
    <x v="0"/>
    <x v="1"/>
    <x v="1"/>
  </r>
  <r>
    <n v="1"/>
    <n v="0"/>
    <n v="0"/>
    <n v="0"/>
    <n v="0"/>
    <n v="0"/>
    <n v="0"/>
    <n v="61"/>
    <x v="0"/>
    <x v="1"/>
    <x v="0"/>
    <x v="0"/>
  </r>
  <r>
    <n v="1"/>
    <n v="0"/>
    <n v="0"/>
    <n v="0"/>
    <n v="0"/>
    <n v="0"/>
    <n v="0"/>
    <n v="51"/>
    <x v="2"/>
    <x v="0"/>
    <x v="0"/>
    <x v="1"/>
  </r>
  <r>
    <n v="5"/>
    <n v="0"/>
    <n v="0"/>
    <n v="0"/>
    <n v="0"/>
    <n v="0"/>
    <n v="1"/>
    <n v="62"/>
    <x v="3"/>
    <x v="1"/>
    <x v="0"/>
    <x v="1"/>
  </r>
  <r>
    <n v="2"/>
    <n v="1"/>
    <n v="0"/>
    <n v="0"/>
    <n v="0"/>
    <n v="0"/>
    <n v="0"/>
    <n v="42"/>
    <x v="2"/>
    <x v="3"/>
    <x v="0"/>
    <x v="1"/>
  </r>
  <r>
    <n v="4"/>
    <n v="0"/>
    <n v="0"/>
    <n v="0"/>
    <n v="0"/>
    <n v="0"/>
    <n v="0"/>
    <n v="52"/>
    <x v="1"/>
    <x v="0"/>
    <x v="0"/>
    <x v="1"/>
  </r>
  <r>
    <n v="1"/>
    <n v="0"/>
    <n v="0"/>
    <n v="0"/>
    <n v="0"/>
    <n v="0"/>
    <n v="0"/>
    <n v="66"/>
    <x v="1"/>
    <x v="5"/>
    <x v="0"/>
    <x v="0"/>
  </r>
  <r>
    <n v="4"/>
    <n v="0"/>
    <n v="0"/>
    <n v="0"/>
    <n v="0"/>
    <n v="0"/>
    <n v="0"/>
    <n v="53"/>
    <x v="3"/>
    <x v="0"/>
    <x v="0"/>
    <x v="1"/>
  </r>
  <r>
    <n v="2"/>
    <n v="1"/>
    <n v="0"/>
    <n v="0"/>
    <n v="0"/>
    <n v="0"/>
    <n v="0"/>
    <n v="49"/>
    <x v="0"/>
    <x v="0"/>
    <x v="0"/>
    <x v="1"/>
  </r>
  <r>
    <n v="1"/>
    <n v="0"/>
    <n v="1"/>
    <n v="1"/>
    <n v="0"/>
    <n v="0"/>
    <n v="1"/>
    <n v="66"/>
    <x v="1"/>
    <x v="5"/>
    <x v="0"/>
    <x v="0"/>
  </r>
  <r>
    <n v="7"/>
    <n v="0"/>
    <n v="0"/>
    <n v="0"/>
    <n v="0"/>
    <n v="0"/>
    <n v="0"/>
    <n v="42"/>
    <x v="2"/>
    <x v="3"/>
    <x v="1"/>
    <x v="1"/>
  </r>
  <r>
    <n v="0"/>
    <n v="0"/>
    <n v="0"/>
    <n v="1"/>
    <n v="1"/>
    <n v="0"/>
    <n v="1"/>
    <n v="43"/>
    <x v="1"/>
    <x v="3"/>
    <x v="0"/>
    <x v="0"/>
  </r>
  <r>
    <n v="1"/>
    <n v="0"/>
    <n v="0"/>
    <n v="0"/>
    <n v="0"/>
    <n v="0"/>
    <n v="0"/>
    <n v="43"/>
    <x v="3"/>
    <x v="3"/>
    <x v="1"/>
    <x v="0"/>
  </r>
  <r>
    <n v="3"/>
    <n v="0"/>
    <n v="0"/>
    <n v="0"/>
    <n v="0"/>
    <n v="0"/>
    <n v="0"/>
    <n v="37"/>
    <x v="2"/>
    <x v="3"/>
    <x v="0"/>
    <x v="1"/>
  </r>
  <r>
    <n v="2"/>
    <n v="0"/>
    <n v="0"/>
    <n v="0"/>
    <n v="0"/>
    <n v="0"/>
    <n v="0"/>
    <n v="55"/>
    <x v="1"/>
    <x v="0"/>
    <x v="0"/>
    <x v="1"/>
  </r>
  <r>
    <n v="0"/>
    <n v="0"/>
    <n v="1"/>
    <n v="0"/>
    <n v="0"/>
    <n v="0"/>
    <n v="0"/>
    <n v="54"/>
    <x v="0"/>
    <x v="0"/>
    <x v="0"/>
    <x v="0"/>
  </r>
  <r>
    <n v="2"/>
    <n v="0"/>
    <n v="0"/>
    <n v="0"/>
    <n v="0"/>
    <n v="0"/>
    <n v="0"/>
    <n v="27"/>
    <x v="1"/>
    <x v="2"/>
    <x v="1"/>
    <x v="0"/>
  </r>
  <r>
    <n v="5"/>
    <n v="0"/>
    <n v="0"/>
    <n v="0"/>
    <n v="0"/>
    <n v="0"/>
    <n v="0"/>
    <n v="38"/>
    <x v="2"/>
    <x v="3"/>
    <x v="0"/>
    <x v="1"/>
  </r>
  <r>
    <n v="1"/>
    <n v="0"/>
    <n v="0"/>
    <n v="0"/>
    <n v="0"/>
    <n v="0"/>
    <n v="0"/>
    <n v="64"/>
    <x v="1"/>
    <x v="1"/>
    <x v="0"/>
    <x v="1"/>
  </r>
  <r>
    <n v="2"/>
    <n v="0"/>
    <n v="0"/>
    <n v="0"/>
    <n v="0"/>
    <n v="0"/>
    <n v="0"/>
    <n v="57"/>
    <x v="3"/>
    <x v="1"/>
    <x v="0"/>
    <x v="1"/>
  </r>
  <r>
    <n v="0"/>
    <n v="0"/>
    <n v="0"/>
    <n v="0"/>
    <n v="0"/>
    <n v="0"/>
    <n v="0"/>
    <n v="39"/>
    <x v="3"/>
    <x v="3"/>
    <x v="0"/>
    <x v="0"/>
  </r>
  <r>
    <n v="2"/>
    <n v="0"/>
    <n v="0"/>
    <n v="0"/>
    <n v="0"/>
    <n v="0"/>
    <n v="0"/>
    <n v="61"/>
    <x v="1"/>
    <x v="1"/>
    <x v="0"/>
    <x v="1"/>
  </r>
  <r>
    <n v="2"/>
    <n v="0"/>
    <n v="0"/>
    <n v="0"/>
    <n v="0"/>
    <n v="0"/>
    <n v="0"/>
    <n v="54"/>
    <x v="1"/>
    <x v="0"/>
    <x v="0"/>
    <x v="0"/>
  </r>
  <r>
    <n v="1"/>
    <n v="0"/>
    <n v="0"/>
    <n v="0"/>
    <n v="0"/>
    <n v="0"/>
    <n v="0"/>
    <n v="66"/>
    <x v="1"/>
    <x v="5"/>
    <x v="0"/>
    <x v="1"/>
  </r>
  <r>
    <n v="4"/>
    <n v="1"/>
    <n v="0"/>
    <n v="0"/>
    <n v="0"/>
    <n v="0"/>
    <n v="0"/>
    <n v="47"/>
    <x v="0"/>
    <x v="0"/>
    <x v="1"/>
    <x v="1"/>
  </r>
  <r>
    <n v="4"/>
    <n v="0"/>
    <n v="0"/>
    <n v="0"/>
    <n v="0"/>
    <n v="0"/>
    <n v="0"/>
    <n v="49"/>
    <x v="1"/>
    <x v="0"/>
    <x v="0"/>
    <x v="1"/>
  </r>
  <r>
    <n v="1"/>
    <n v="0"/>
    <n v="0"/>
    <n v="0"/>
    <n v="0"/>
    <n v="0"/>
    <n v="0"/>
    <n v="28"/>
    <x v="2"/>
    <x v="2"/>
    <x v="1"/>
    <x v="0"/>
  </r>
  <r>
    <n v="1"/>
    <n v="0"/>
    <n v="0"/>
    <n v="0"/>
    <n v="0"/>
    <n v="0"/>
    <n v="0"/>
    <n v="38"/>
    <x v="4"/>
    <x v="3"/>
    <x v="0"/>
    <x v="1"/>
  </r>
  <r>
    <n v="1"/>
    <n v="0"/>
    <n v="0"/>
    <n v="0"/>
    <n v="0"/>
    <n v="0"/>
    <n v="0"/>
    <n v="32"/>
    <x v="2"/>
    <x v="2"/>
    <x v="0"/>
    <x v="0"/>
  </r>
  <r>
    <n v="1"/>
    <n v="0"/>
    <n v="0"/>
    <n v="0"/>
    <n v="0"/>
    <n v="0"/>
    <n v="0"/>
    <n v="57"/>
    <x v="1"/>
    <x v="1"/>
    <x v="0"/>
    <x v="0"/>
  </r>
  <r>
    <n v="1"/>
    <n v="0"/>
    <n v="0"/>
    <n v="0"/>
    <n v="0"/>
    <n v="0"/>
    <n v="0"/>
    <n v="53"/>
    <x v="2"/>
    <x v="0"/>
    <x v="0"/>
    <x v="0"/>
  </r>
  <r>
    <n v="1"/>
    <n v="0"/>
    <n v="0"/>
    <n v="0"/>
    <n v="0"/>
    <n v="0"/>
    <n v="0"/>
    <n v="39"/>
    <x v="1"/>
    <x v="3"/>
    <x v="0"/>
    <x v="1"/>
  </r>
  <r>
    <n v="2"/>
    <n v="0"/>
    <n v="0"/>
    <n v="0"/>
    <n v="0"/>
    <n v="0"/>
    <n v="0"/>
    <n v="26"/>
    <x v="0"/>
    <x v="2"/>
    <x v="1"/>
    <x v="0"/>
  </r>
  <r>
    <n v="1"/>
    <n v="0"/>
    <n v="0"/>
    <n v="0"/>
    <n v="0"/>
    <n v="0"/>
    <n v="0"/>
    <n v="45"/>
    <x v="2"/>
    <x v="3"/>
    <x v="1"/>
    <x v="0"/>
  </r>
  <r>
    <n v="3"/>
    <n v="0"/>
    <n v="0"/>
    <n v="0"/>
    <n v="0"/>
    <n v="0"/>
    <n v="0"/>
    <n v="42"/>
    <x v="2"/>
    <x v="3"/>
    <x v="1"/>
    <x v="1"/>
  </r>
  <r>
    <n v="3"/>
    <n v="0"/>
    <n v="0"/>
    <n v="0"/>
    <n v="0"/>
    <n v="0"/>
    <n v="0"/>
    <n v="49"/>
    <x v="2"/>
    <x v="0"/>
    <x v="0"/>
    <x v="1"/>
  </r>
  <r>
    <n v="5"/>
    <n v="0"/>
    <n v="0"/>
    <n v="0"/>
    <n v="0"/>
    <n v="0"/>
    <n v="0"/>
    <n v="51"/>
    <x v="0"/>
    <x v="0"/>
    <x v="0"/>
    <x v="1"/>
  </r>
  <r>
    <n v="4"/>
    <n v="0"/>
    <n v="0"/>
    <n v="0"/>
    <n v="0"/>
    <n v="0"/>
    <n v="0"/>
    <n v="42"/>
    <x v="4"/>
    <x v="3"/>
    <x v="0"/>
    <x v="1"/>
  </r>
  <r>
    <n v="2"/>
    <n v="0"/>
    <n v="0"/>
    <n v="0"/>
    <n v="0"/>
    <n v="0"/>
    <n v="0"/>
    <n v="33"/>
    <x v="2"/>
    <x v="2"/>
    <x v="0"/>
    <x v="1"/>
  </r>
  <r>
    <n v="2"/>
    <n v="0"/>
    <n v="0"/>
    <n v="0"/>
    <n v="0"/>
    <n v="0"/>
    <n v="0"/>
    <n v="37"/>
    <x v="0"/>
    <x v="3"/>
    <x v="0"/>
    <x v="1"/>
  </r>
  <r>
    <n v="1"/>
    <n v="0"/>
    <n v="0"/>
    <n v="0"/>
    <n v="0"/>
    <n v="0"/>
    <n v="0"/>
    <n v="40"/>
    <x v="2"/>
    <x v="3"/>
    <x v="1"/>
    <x v="0"/>
  </r>
  <r>
    <n v="3"/>
    <n v="0"/>
    <n v="0"/>
    <n v="0"/>
    <n v="1"/>
    <n v="0"/>
    <n v="1"/>
    <n v="49"/>
    <x v="2"/>
    <x v="0"/>
    <x v="0"/>
    <x v="1"/>
  </r>
  <r>
    <n v="1"/>
    <n v="0"/>
    <n v="0"/>
    <n v="0"/>
    <n v="0"/>
    <n v="0"/>
    <n v="0"/>
    <n v="35"/>
    <x v="0"/>
    <x v="2"/>
    <x v="0"/>
    <x v="0"/>
  </r>
  <r>
    <n v="4"/>
    <n v="1"/>
    <n v="0"/>
    <n v="0"/>
    <n v="0"/>
    <n v="0"/>
    <n v="1"/>
    <n v="28"/>
    <x v="2"/>
    <x v="2"/>
    <x v="1"/>
    <x v="0"/>
  </r>
  <r>
    <n v="1"/>
    <n v="0"/>
    <n v="0"/>
    <n v="0"/>
    <n v="0"/>
    <n v="0"/>
    <n v="0"/>
    <n v="33"/>
    <x v="0"/>
    <x v="2"/>
    <x v="0"/>
    <x v="0"/>
  </r>
  <r>
    <n v="2"/>
    <n v="0"/>
    <n v="0"/>
    <n v="0"/>
    <n v="0"/>
    <n v="0"/>
    <n v="0"/>
    <n v="50"/>
    <x v="3"/>
    <x v="0"/>
    <x v="0"/>
    <x v="1"/>
  </r>
  <r>
    <n v="1"/>
    <n v="0"/>
    <n v="0"/>
    <n v="0"/>
    <n v="0"/>
    <n v="0"/>
    <n v="0"/>
    <n v="45"/>
    <x v="3"/>
    <x v="3"/>
    <x v="0"/>
    <x v="0"/>
  </r>
  <r>
    <n v="1"/>
    <n v="0"/>
    <n v="0"/>
    <n v="0"/>
    <n v="0"/>
    <n v="0"/>
    <n v="0"/>
    <n v="31"/>
    <x v="1"/>
    <x v="2"/>
    <x v="0"/>
    <x v="0"/>
  </r>
  <r>
    <n v="2"/>
    <n v="0"/>
    <n v="0"/>
    <n v="0"/>
    <n v="0"/>
    <n v="0"/>
    <n v="0"/>
    <n v="58"/>
    <x v="1"/>
    <x v="1"/>
    <x v="0"/>
    <x v="1"/>
  </r>
  <r>
    <n v="1"/>
    <n v="0"/>
    <n v="0"/>
    <n v="0"/>
    <n v="0"/>
    <n v="0"/>
    <n v="0"/>
    <n v="46"/>
    <x v="1"/>
    <x v="0"/>
    <x v="0"/>
    <x v="0"/>
  </r>
  <r>
    <n v="2"/>
    <n v="0"/>
    <n v="0"/>
    <n v="0"/>
    <n v="0"/>
    <n v="0"/>
    <n v="0"/>
    <n v="37"/>
    <x v="3"/>
    <x v="3"/>
    <x v="0"/>
    <x v="1"/>
  </r>
  <r>
    <n v="1"/>
    <n v="0"/>
    <n v="0"/>
    <n v="0"/>
    <n v="0"/>
    <n v="0"/>
    <n v="1"/>
    <n v="40"/>
    <x v="0"/>
    <x v="3"/>
    <x v="0"/>
    <x v="0"/>
  </r>
  <r>
    <n v="15"/>
    <n v="0"/>
    <n v="0"/>
    <n v="0"/>
    <n v="0"/>
    <n v="0"/>
    <n v="0"/>
    <n v="30"/>
    <x v="2"/>
    <x v="2"/>
    <x v="0"/>
    <x v="0"/>
  </r>
  <r>
    <n v="1"/>
    <n v="0"/>
    <n v="0"/>
    <n v="1"/>
    <n v="1"/>
    <n v="0"/>
    <n v="0"/>
    <n v="25"/>
    <x v="1"/>
    <x v="4"/>
    <x v="0"/>
    <x v="0"/>
  </r>
  <r>
    <n v="1"/>
    <n v="0"/>
    <n v="0"/>
    <n v="0"/>
    <n v="0"/>
    <n v="0"/>
    <n v="0"/>
    <n v="44"/>
    <x v="1"/>
    <x v="3"/>
    <x v="0"/>
    <x v="0"/>
  </r>
  <r>
    <n v="6"/>
    <n v="0"/>
    <n v="1"/>
    <n v="0"/>
    <n v="0"/>
    <n v="0"/>
    <n v="1"/>
    <n v="52"/>
    <x v="3"/>
    <x v="0"/>
    <x v="0"/>
    <x v="1"/>
  </r>
  <r>
    <n v="1"/>
    <n v="0"/>
    <n v="0"/>
    <n v="0"/>
    <n v="0"/>
    <n v="0"/>
    <n v="0"/>
    <n v="43"/>
    <x v="0"/>
    <x v="3"/>
    <x v="0"/>
    <x v="0"/>
  </r>
  <r>
    <n v="3"/>
    <n v="0"/>
    <n v="0"/>
    <n v="0"/>
    <n v="0"/>
    <n v="0"/>
    <n v="0"/>
    <n v="55"/>
    <x v="1"/>
    <x v="0"/>
    <x v="0"/>
    <x v="1"/>
  </r>
  <r>
    <n v="1"/>
    <n v="0"/>
    <n v="0"/>
    <n v="0"/>
    <n v="0"/>
    <n v="0"/>
    <n v="0"/>
    <n v="61"/>
    <x v="1"/>
    <x v="1"/>
    <x v="0"/>
    <x v="0"/>
  </r>
  <r>
    <n v="3"/>
    <n v="0"/>
    <n v="0"/>
    <n v="0"/>
    <n v="0"/>
    <n v="0"/>
    <n v="1"/>
    <n v="64"/>
    <x v="4"/>
    <x v="1"/>
    <x v="1"/>
    <x v="1"/>
  </r>
  <r>
    <n v="1"/>
    <n v="0"/>
    <n v="0"/>
    <n v="0"/>
    <n v="0"/>
    <n v="0"/>
    <n v="0"/>
    <n v="52"/>
    <x v="2"/>
    <x v="0"/>
    <x v="0"/>
    <x v="1"/>
  </r>
  <r>
    <n v="1"/>
    <n v="0"/>
    <n v="0"/>
    <n v="0"/>
    <n v="0"/>
    <n v="0"/>
    <n v="0"/>
    <n v="19"/>
    <x v="0"/>
    <x v="4"/>
    <x v="0"/>
    <x v="0"/>
  </r>
  <r>
    <n v="3"/>
    <n v="0"/>
    <n v="0"/>
    <n v="0"/>
    <n v="0"/>
    <n v="0"/>
    <n v="1"/>
    <n v="64"/>
    <x v="0"/>
    <x v="1"/>
    <x v="1"/>
    <x v="1"/>
  </r>
  <r>
    <n v="2"/>
    <n v="0"/>
    <n v="0"/>
    <n v="0"/>
    <n v="0"/>
    <n v="0"/>
    <n v="0"/>
    <n v="52"/>
    <x v="0"/>
    <x v="0"/>
    <x v="0"/>
    <x v="0"/>
  </r>
  <r>
    <n v="1"/>
    <n v="0"/>
    <n v="0"/>
    <n v="0"/>
    <n v="1"/>
    <n v="0"/>
    <n v="0"/>
    <n v="54"/>
    <x v="1"/>
    <x v="0"/>
    <x v="0"/>
    <x v="0"/>
  </r>
  <r>
    <n v="3"/>
    <n v="0"/>
    <n v="0"/>
    <n v="0"/>
    <n v="0"/>
    <n v="0"/>
    <n v="0"/>
    <n v="40"/>
    <x v="3"/>
    <x v="3"/>
    <x v="0"/>
    <x v="1"/>
  </r>
  <r>
    <n v="2"/>
    <n v="0"/>
    <n v="0"/>
    <n v="0"/>
    <n v="0"/>
    <n v="0"/>
    <n v="0"/>
    <n v="36"/>
    <x v="2"/>
    <x v="3"/>
    <x v="1"/>
    <x v="0"/>
  </r>
  <r>
    <n v="3"/>
    <n v="1"/>
    <n v="0"/>
    <n v="0"/>
    <n v="0"/>
    <n v="0"/>
    <n v="0"/>
    <n v="36"/>
    <x v="3"/>
    <x v="3"/>
    <x v="0"/>
    <x v="1"/>
  </r>
  <r>
    <n v="1"/>
    <n v="0"/>
    <n v="1"/>
    <n v="1"/>
    <n v="1"/>
    <n v="0"/>
    <n v="1"/>
    <n v="26"/>
    <x v="0"/>
    <x v="2"/>
    <x v="0"/>
    <x v="0"/>
  </r>
  <r>
    <n v="3"/>
    <n v="0"/>
    <n v="0"/>
    <n v="0"/>
    <n v="0"/>
    <n v="0"/>
    <n v="0"/>
    <n v="45"/>
    <x v="3"/>
    <x v="3"/>
    <x v="1"/>
    <x v="0"/>
  </r>
  <r>
    <n v="2"/>
    <n v="1"/>
    <n v="0"/>
    <n v="1"/>
    <n v="0"/>
    <n v="0"/>
    <n v="0"/>
    <n v="27"/>
    <x v="2"/>
    <x v="2"/>
    <x v="1"/>
    <x v="0"/>
  </r>
  <r>
    <n v="1"/>
    <n v="0"/>
    <n v="0"/>
    <n v="0"/>
    <n v="0"/>
    <n v="0"/>
    <n v="0"/>
    <n v="44"/>
    <x v="3"/>
    <x v="3"/>
    <x v="1"/>
    <x v="0"/>
  </r>
  <r>
    <n v="2"/>
    <n v="0"/>
    <n v="0"/>
    <n v="0"/>
    <n v="0"/>
    <n v="0"/>
    <n v="0"/>
    <n v="62"/>
    <x v="3"/>
    <x v="1"/>
    <x v="0"/>
    <x v="1"/>
  </r>
  <r>
    <n v="3"/>
    <n v="1"/>
    <n v="0"/>
    <n v="0"/>
    <n v="0"/>
    <n v="0"/>
    <n v="0"/>
    <n v="65"/>
    <x v="1"/>
    <x v="1"/>
    <x v="0"/>
    <x v="1"/>
  </r>
  <r>
    <n v="1"/>
    <n v="1"/>
    <n v="0"/>
    <n v="0"/>
    <n v="0"/>
    <n v="0"/>
    <n v="1"/>
    <n v="42"/>
    <x v="2"/>
    <x v="3"/>
    <x v="1"/>
    <x v="0"/>
  </r>
  <r>
    <n v="1"/>
    <n v="0"/>
    <n v="0"/>
    <n v="0"/>
    <n v="0"/>
    <n v="0"/>
    <n v="0"/>
    <n v="27"/>
    <x v="2"/>
    <x v="2"/>
    <x v="1"/>
    <x v="0"/>
  </r>
  <r>
    <n v="4"/>
    <n v="0"/>
    <n v="0"/>
    <n v="0"/>
    <n v="0"/>
    <n v="0"/>
    <n v="0"/>
    <n v="47"/>
    <x v="0"/>
    <x v="0"/>
    <x v="0"/>
    <x v="1"/>
  </r>
  <r>
    <n v="2"/>
    <n v="0"/>
    <n v="0"/>
    <n v="0"/>
    <n v="0"/>
    <n v="0"/>
    <n v="0"/>
    <n v="38"/>
    <x v="0"/>
    <x v="3"/>
    <x v="1"/>
    <x v="0"/>
  </r>
  <r>
    <n v="3"/>
    <n v="0"/>
    <n v="0"/>
    <n v="0"/>
    <n v="0"/>
    <n v="0"/>
    <n v="0"/>
    <n v="60"/>
    <x v="1"/>
    <x v="1"/>
    <x v="0"/>
    <x v="0"/>
  </r>
  <r>
    <n v="3"/>
    <n v="0"/>
    <n v="0"/>
    <n v="0"/>
    <n v="0"/>
    <n v="0"/>
    <n v="0"/>
    <n v="31"/>
    <x v="1"/>
    <x v="2"/>
    <x v="1"/>
    <x v="0"/>
  </r>
  <r>
    <n v="1"/>
    <n v="0"/>
    <n v="0"/>
    <n v="0"/>
    <n v="0"/>
    <n v="0"/>
    <n v="0"/>
    <n v="37"/>
    <x v="2"/>
    <x v="3"/>
    <x v="0"/>
    <x v="0"/>
  </r>
  <r>
    <n v="1"/>
    <n v="0"/>
    <n v="0"/>
    <n v="1"/>
    <n v="0"/>
    <n v="0"/>
    <n v="1"/>
    <n v="52"/>
    <x v="3"/>
    <x v="0"/>
    <x v="0"/>
    <x v="0"/>
  </r>
  <r>
    <n v="2"/>
    <n v="0"/>
    <n v="0"/>
    <n v="0"/>
    <n v="0"/>
    <n v="0"/>
    <n v="0"/>
    <n v="35"/>
    <x v="1"/>
    <x v="2"/>
    <x v="1"/>
    <x v="0"/>
  </r>
  <r>
    <n v="6"/>
    <n v="0"/>
    <n v="0"/>
    <n v="0"/>
    <n v="0"/>
    <n v="0"/>
    <n v="0"/>
    <n v="43"/>
    <x v="3"/>
    <x v="3"/>
    <x v="0"/>
    <x v="1"/>
  </r>
  <r>
    <n v="1"/>
    <n v="0"/>
    <n v="0"/>
    <n v="0"/>
    <n v="0"/>
    <n v="0"/>
    <n v="0"/>
    <n v="56"/>
    <x v="0"/>
    <x v="1"/>
    <x v="1"/>
    <x v="1"/>
  </r>
  <r>
    <n v="2"/>
    <n v="0"/>
    <n v="0"/>
    <n v="0"/>
    <n v="0"/>
    <n v="0"/>
    <n v="0"/>
    <n v="47"/>
    <x v="2"/>
    <x v="0"/>
    <x v="0"/>
    <x v="1"/>
  </r>
  <r>
    <n v="1"/>
    <n v="0"/>
    <n v="0"/>
    <n v="0"/>
    <n v="0"/>
    <n v="0"/>
    <n v="0"/>
    <n v="59"/>
    <x v="2"/>
    <x v="1"/>
    <x v="0"/>
    <x v="0"/>
  </r>
  <r>
    <n v="2"/>
    <n v="0"/>
    <n v="0"/>
    <n v="0"/>
    <n v="0"/>
    <n v="0"/>
    <n v="0"/>
    <n v="30"/>
    <x v="2"/>
    <x v="2"/>
    <x v="1"/>
    <x v="0"/>
  </r>
  <r>
    <n v="1"/>
    <n v="0"/>
    <n v="0"/>
    <n v="0"/>
    <n v="0"/>
    <n v="0"/>
    <n v="0"/>
    <n v="48"/>
    <x v="2"/>
    <x v="0"/>
    <x v="0"/>
    <x v="0"/>
  </r>
  <r>
    <n v="5"/>
    <n v="1"/>
    <n v="0"/>
    <n v="0"/>
    <n v="0"/>
    <n v="0"/>
    <n v="1"/>
    <n v="36"/>
    <x v="2"/>
    <x v="3"/>
    <x v="1"/>
    <x v="0"/>
  </r>
  <r>
    <n v="1"/>
    <n v="0"/>
    <n v="0"/>
    <n v="0"/>
    <n v="0"/>
    <n v="0"/>
    <n v="0"/>
    <n v="48"/>
    <x v="2"/>
    <x v="0"/>
    <x v="0"/>
    <x v="1"/>
  </r>
  <r>
    <n v="1"/>
    <n v="0"/>
    <n v="0"/>
    <n v="0"/>
    <n v="1"/>
    <n v="0"/>
    <n v="0"/>
    <n v="58"/>
    <x v="2"/>
    <x v="1"/>
    <x v="0"/>
    <x v="0"/>
  </r>
  <r>
    <n v="1"/>
    <n v="0"/>
    <n v="0"/>
    <n v="0"/>
    <n v="0"/>
    <n v="0"/>
    <n v="0"/>
    <n v="38"/>
    <x v="3"/>
    <x v="3"/>
    <x v="0"/>
    <x v="0"/>
  </r>
  <r>
    <n v="7"/>
    <n v="0"/>
    <n v="0"/>
    <n v="0"/>
    <n v="0"/>
    <n v="0"/>
    <n v="0"/>
    <n v="48"/>
    <x v="2"/>
    <x v="0"/>
    <x v="1"/>
    <x v="1"/>
  </r>
  <r>
    <n v="1"/>
    <n v="0"/>
    <n v="0"/>
    <n v="1"/>
    <n v="0"/>
    <n v="0"/>
    <n v="0"/>
    <n v="22"/>
    <x v="1"/>
    <x v="4"/>
    <x v="0"/>
    <x v="0"/>
  </r>
  <r>
    <n v="1"/>
    <n v="0"/>
    <n v="0"/>
    <n v="0"/>
    <n v="0"/>
    <n v="0"/>
    <n v="0"/>
    <n v="64"/>
    <x v="3"/>
    <x v="1"/>
    <x v="1"/>
    <x v="1"/>
  </r>
  <r>
    <n v="8"/>
    <n v="0"/>
    <n v="0"/>
    <n v="0"/>
    <n v="0"/>
    <n v="0"/>
    <n v="0"/>
    <n v="59"/>
    <x v="1"/>
    <x v="1"/>
    <x v="1"/>
    <x v="1"/>
  </r>
  <r>
    <n v="7"/>
    <n v="0"/>
    <n v="0"/>
    <n v="0"/>
    <n v="0"/>
    <n v="0"/>
    <n v="0"/>
    <n v="35"/>
    <x v="2"/>
    <x v="2"/>
    <x v="1"/>
    <x v="1"/>
  </r>
  <r>
    <n v="5"/>
    <n v="0"/>
    <n v="0"/>
    <n v="0"/>
    <n v="0"/>
    <n v="0"/>
    <n v="0"/>
    <n v="65"/>
    <x v="3"/>
    <x v="1"/>
    <x v="1"/>
    <x v="1"/>
  </r>
  <r>
    <n v="3"/>
    <n v="0"/>
    <n v="1"/>
    <n v="1"/>
    <n v="1"/>
    <n v="0"/>
    <n v="0"/>
    <n v="40"/>
    <x v="3"/>
    <x v="3"/>
    <x v="1"/>
    <x v="1"/>
  </r>
  <r>
    <n v="1"/>
    <n v="0"/>
    <n v="1"/>
    <n v="1"/>
    <n v="1"/>
    <n v="0"/>
    <n v="1"/>
    <n v="65"/>
    <x v="2"/>
    <x v="1"/>
    <x v="0"/>
    <x v="0"/>
  </r>
  <r>
    <n v="2"/>
    <n v="0"/>
    <n v="0"/>
    <n v="0"/>
    <n v="0"/>
    <n v="0"/>
    <n v="0"/>
    <n v="40"/>
    <x v="2"/>
    <x v="3"/>
    <x v="0"/>
    <x v="1"/>
  </r>
  <r>
    <n v="1"/>
    <n v="0"/>
    <n v="0"/>
    <n v="0"/>
    <n v="0"/>
    <n v="0"/>
    <n v="0"/>
    <n v="62"/>
    <x v="1"/>
    <x v="1"/>
    <x v="0"/>
    <x v="1"/>
  </r>
  <r>
    <n v="1"/>
    <n v="0"/>
    <n v="0"/>
    <n v="0"/>
    <n v="0"/>
    <n v="0"/>
    <n v="0"/>
    <n v="24"/>
    <x v="2"/>
    <x v="4"/>
    <x v="1"/>
    <x v="0"/>
  </r>
  <r>
    <n v="2"/>
    <n v="0"/>
    <n v="0"/>
    <n v="0"/>
    <n v="0"/>
    <n v="0"/>
    <n v="0"/>
    <n v="43"/>
    <x v="1"/>
    <x v="3"/>
    <x v="0"/>
    <x v="1"/>
  </r>
  <r>
    <n v="4"/>
    <n v="0"/>
    <n v="0"/>
    <n v="0"/>
    <n v="0"/>
    <n v="0"/>
    <n v="0"/>
    <n v="60"/>
    <x v="0"/>
    <x v="1"/>
    <x v="0"/>
    <x v="1"/>
  </r>
  <r>
    <n v="2"/>
    <n v="0"/>
    <n v="0"/>
    <n v="0"/>
    <n v="0"/>
    <n v="0"/>
    <n v="0"/>
    <n v="57"/>
    <x v="1"/>
    <x v="1"/>
    <x v="1"/>
    <x v="1"/>
  </r>
  <r>
    <n v="3"/>
    <n v="0"/>
    <n v="0"/>
    <n v="0"/>
    <n v="0"/>
    <n v="0"/>
    <n v="0"/>
    <n v="64"/>
    <x v="0"/>
    <x v="1"/>
    <x v="1"/>
    <x v="1"/>
  </r>
  <r>
    <n v="2"/>
    <n v="0"/>
    <n v="0"/>
    <n v="0"/>
    <n v="0"/>
    <n v="0"/>
    <n v="0"/>
    <n v="35"/>
    <x v="1"/>
    <x v="2"/>
    <x v="1"/>
    <x v="0"/>
  </r>
  <r>
    <n v="1"/>
    <n v="0"/>
    <n v="0"/>
    <n v="0"/>
    <n v="1"/>
    <n v="0"/>
    <n v="0"/>
    <n v="50"/>
    <x v="2"/>
    <x v="0"/>
    <x v="0"/>
    <x v="0"/>
  </r>
  <r>
    <n v="1"/>
    <n v="0"/>
    <n v="0"/>
    <n v="1"/>
    <n v="0"/>
    <n v="0"/>
    <n v="0"/>
    <n v="61"/>
    <x v="1"/>
    <x v="1"/>
    <x v="0"/>
    <x v="0"/>
  </r>
  <r>
    <n v="3"/>
    <n v="0"/>
    <n v="0"/>
    <n v="0"/>
    <n v="0"/>
    <n v="0"/>
    <n v="0"/>
    <n v="38"/>
    <x v="2"/>
    <x v="3"/>
    <x v="1"/>
    <x v="0"/>
  </r>
  <r>
    <n v="1"/>
    <n v="0"/>
    <n v="0"/>
    <n v="0"/>
    <n v="0"/>
    <n v="0"/>
    <n v="0"/>
    <n v="19"/>
    <x v="0"/>
    <x v="4"/>
    <x v="0"/>
    <x v="0"/>
  </r>
  <r>
    <n v="1"/>
    <n v="1"/>
    <n v="0"/>
    <n v="0"/>
    <n v="0"/>
    <n v="0"/>
    <n v="0"/>
    <n v="43"/>
    <x v="0"/>
    <x v="3"/>
    <x v="1"/>
    <x v="0"/>
  </r>
  <r>
    <n v="1"/>
    <n v="1"/>
    <n v="0"/>
    <n v="0"/>
    <n v="0"/>
    <n v="0"/>
    <n v="1"/>
    <n v="60"/>
    <x v="2"/>
    <x v="1"/>
    <x v="0"/>
    <x v="0"/>
  </r>
  <r>
    <n v="1"/>
    <n v="0"/>
    <n v="0"/>
    <n v="0"/>
    <n v="0"/>
    <n v="0"/>
    <n v="0"/>
    <n v="41"/>
    <x v="1"/>
    <x v="3"/>
    <x v="0"/>
    <x v="0"/>
  </r>
  <r>
    <n v="2"/>
    <n v="0"/>
    <n v="0"/>
    <n v="0"/>
    <n v="0"/>
    <n v="0"/>
    <n v="0"/>
    <n v="55"/>
    <x v="1"/>
    <x v="0"/>
    <x v="0"/>
    <x v="1"/>
  </r>
  <r>
    <n v="1"/>
    <n v="0"/>
    <n v="0"/>
    <n v="0"/>
    <n v="0"/>
    <n v="0"/>
    <n v="0"/>
    <n v="38"/>
    <x v="4"/>
    <x v="3"/>
    <x v="0"/>
    <x v="1"/>
  </r>
  <r>
    <n v="1"/>
    <n v="0"/>
    <n v="1"/>
    <n v="1"/>
    <n v="1"/>
    <n v="0"/>
    <n v="1"/>
    <n v="44"/>
    <x v="2"/>
    <x v="3"/>
    <x v="0"/>
    <x v="0"/>
  </r>
  <r>
    <n v="1"/>
    <n v="0"/>
    <n v="0"/>
    <n v="0"/>
    <n v="0"/>
    <n v="0"/>
    <n v="0"/>
    <n v="35"/>
    <x v="1"/>
    <x v="2"/>
    <x v="0"/>
    <x v="0"/>
  </r>
  <r>
    <n v="1"/>
    <n v="0"/>
    <n v="0"/>
    <n v="0"/>
    <n v="0"/>
    <n v="0"/>
    <n v="0"/>
    <n v="35"/>
    <x v="1"/>
    <x v="2"/>
    <x v="0"/>
    <x v="0"/>
  </r>
  <r>
    <n v="5"/>
    <n v="0"/>
    <n v="0"/>
    <n v="0"/>
    <n v="0"/>
    <n v="0"/>
    <n v="1"/>
    <n v="40"/>
    <x v="1"/>
    <x v="3"/>
    <x v="0"/>
    <x v="1"/>
  </r>
  <r>
    <n v="5"/>
    <n v="0"/>
    <n v="0"/>
    <n v="0"/>
    <n v="0"/>
    <n v="0"/>
    <n v="0"/>
    <n v="49"/>
    <x v="2"/>
    <x v="0"/>
    <x v="0"/>
    <x v="1"/>
  </r>
  <r>
    <n v="2"/>
    <n v="0"/>
    <n v="0"/>
    <n v="0"/>
    <n v="0"/>
    <n v="0"/>
    <n v="0"/>
    <n v="34"/>
    <x v="2"/>
    <x v="2"/>
    <x v="1"/>
    <x v="0"/>
  </r>
  <r>
    <n v="1"/>
    <n v="0"/>
    <n v="0"/>
    <n v="0"/>
    <n v="0"/>
    <n v="0"/>
    <n v="0"/>
    <n v="55"/>
    <x v="2"/>
    <x v="0"/>
    <x v="0"/>
    <x v="1"/>
  </r>
  <r>
    <n v="2"/>
    <n v="0"/>
    <n v="0"/>
    <n v="0"/>
    <n v="0"/>
    <n v="0"/>
    <n v="0"/>
    <n v="32"/>
    <x v="2"/>
    <x v="2"/>
    <x v="1"/>
    <x v="0"/>
  </r>
  <r>
    <n v="2"/>
    <n v="0"/>
    <n v="0"/>
    <n v="0"/>
    <n v="0"/>
    <n v="0"/>
    <n v="0"/>
    <n v="47"/>
    <x v="0"/>
    <x v="0"/>
    <x v="1"/>
    <x v="1"/>
  </r>
  <r>
    <n v="1"/>
    <n v="0"/>
    <n v="0"/>
    <n v="0"/>
    <n v="0"/>
    <n v="0"/>
    <n v="0"/>
    <n v="25"/>
    <x v="2"/>
    <x v="4"/>
    <x v="0"/>
    <x v="0"/>
  </r>
  <r>
    <n v="1"/>
    <n v="1"/>
    <n v="0"/>
    <n v="0"/>
    <n v="0"/>
    <n v="0"/>
    <n v="1"/>
    <n v="35"/>
    <x v="0"/>
    <x v="2"/>
    <x v="1"/>
    <x v="0"/>
  </r>
  <r>
    <n v="1"/>
    <n v="0"/>
    <n v="0"/>
    <n v="0"/>
    <n v="0"/>
    <n v="0"/>
    <n v="0"/>
    <n v="62"/>
    <x v="0"/>
    <x v="1"/>
    <x v="0"/>
    <x v="0"/>
  </r>
  <r>
    <n v="3"/>
    <n v="0"/>
    <n v="0"/>
    <n v="0"/>
    <n v="0"/>
    <n v="0"/>
    <n v="0"/>
    <n v="58"/>
    <x v="2"/>
    <x v="1"/>
    <x v="0"/>
    <x v="1"/>
  </r>
  <r>
    <n v="1"/>
    <n v="0"/>
    <n v="0"/>
    <n v="0"/>
    <n v="0"/>
    <n v="0"/>
    <n v="0"/>
    <n v="35"/>
    <x v="2"/>
    <x v="2"/>
    <x v="0"/>
    <x v="0"/>
  </r>
  <r>
    <n v="1"/>
    <n v="0"/>
    <n v="0"/>
    <n v="0"/>
    <n v="0"/>
    <n v="0"/>
    <n v="0"/>
    <n v="25"/>
    <x v="1"/>
    <x v="4"/>
    <x v="0"/>
    <x v="0"/>
  </r>
  <r>
    <n v="1"/>
    <n v="0"/>
    <n v="0"/>
    <n v="0"/>
    <n v="0"/>
    <n v="0"/>
    <n v="0"/>
    <n v="48"/>
    <x v="2"/>
    <x v="0"/>
    <x v="0"/>
    <x v="1"/>
  </r>
  <r>
    <n v="4"/>
    <n v="0"/>
    <n v="0"/>
    <n v="0"/>
    <n v="0"/>
    <n v="0"/>
    <n v="0"/>
    <n v="57"/>
    <x v="2"/>
    <x v="1"/>
    <x v="0"/>
    <x v="1"/>
  </r>
  <r>
    <n v="2"/>
    <n v="0"/>
    <n v="0"/>
    <n v="0"/>
    <n v="0"/>
    <n v="0"/>
    <n v="0"/>
    <n v="34"/>
    <x v="2"/>
    <x v="2"/>
    <x v="0"/>
    <x v="1"/>
  </r>
  <r>
    <n v="1"/>
    <n v="0"/>
    <n v="0"/>
    <n v="0"/>
    <n v="0"/>
    <n v="0"/>
    <n v="0"/>
    <n v="62"/>
    <x v="2"/>
    <x v="1"/>
    <x v="0"/>
    <x v="0"/>
  </r>
  <r>
    <n v="8"/>
    <n v="0"/>
    <n v="0"/>
    <n v="0"/>
    <n v="0"/>
    <n v="0"/>
    <n v="1"/>
    <n v="48"/>
    <x v="0"/>
    <x v="0"/>
    <x v="1"/>
    <x v="1"/>
  </r>
  <r>
    <n v="3"/>
    <n v="0"/>
    <n v="0"/>
    <n v="0"/>
    <n v="0"/>
    <n v="0"/>
    <n v="0"/>
    <n v="41"/>
    <x v="2"/>
    <x v="3"/>
    <x v="1"/>
    <x v="1"/>
  </r>
  <r>
    <n v="0"/>
    <n v="0"/>
    <n v="0"/>
    <n v="0"/>
    <n v="0"/>
    <n v="0"/>
    <n v="0"/>
    <n v="55"/>
    <x v="1"/>
    <x v="0"/>
    <x v="0"/>
    <x v="1"/>
  </r>
  <r>
    <n v="1"/>
    <n v="0"/>
    <n v="0"/>
    <n v="0"/>
    <n v="0"/>
    <n v="0"/>
    <n v="0"/>
    <n v="60"/>
    <x v="1"/>
    <x v="1"/>
    <x v="1"/>
    <x v="1"/>
  </r>
  <r>
    <n v="2"/>
    <n v="0"/>
    <n v="0"/>
    <n v="0"/>
    <n v="0"/>
    <n v="0"/>
    <n v="0"/>
    <n v="48"/>
    <x v="0"/>
    <x v="0"/>
    <x v="0"/>
    <x v="1"/>
  </r>
  <r>
    <n v="1"/>
    <n v="0"/>
    <n v="0"/>
    <n v="0"/>
    <n v="0"/>
    <n v="0"/>
    <n v="0"/>
    <n v="56"/>
    <x v="1"/>
    <x v="1"/>
    <x v="0"/>
    <x v="0"/>
  </r>
  <r>
    <n v="2"/>
    <n v="0"/>
    <n v="0"/>
    <n v="0"/>
    <n v="0"/>
    <n v="0"/>
    <n v="0"/>
    <n v="58"/>
    <x v="0"/>
    <x v="1"/>
    <x v="1"/>
    <x v="1"/>
  </r>
  <r>
    <n v="2"/>
    <n v="0"/>
    <n v="0"/>
    <n v="0"/>
    <n v="0"/>
    <n v="0"/>
    <n v="0"/>
    <n v="42"/>
    <x v="0"/>
    <x v="3"/>
    <x v="0"/>
    <x v="1"/>
  </r>
  <r>
    <n v="1"/>
    <n v="0"/>
    <n v="0"/>
    <n v="0"/>
    <n v="0"/>
    <n v="0"/>
    <n v="0"/>
    <n v="40"/>
    <x v="0"/>
    <x v="3"/>
    <x v="0"/>
    <x v="0"/>
  </r>
  <r>
    <n v="2"/>
    <n v="0"/>
    <n v="0"/>
    <n v="0"/>
    <n v="0"/>
    <n v="0"/>
    <n v="0"/>
    <n v="38"/>
    <x v="1"/>
    <x v="3"/>
    <x v="1"/>
    <x v="1"/>
  </r>
  <r>
    <n v="1"/>
    <n v="0"/>
    <n v="0"/>
    <n v="0"/>
    <n v="0"/>
    <n v="0"/>
    <n v="0"/>
    <n v="44"/>
    <x v="0"/>
    <x v="3"/>
    <x v="1"/>
    <x v="0"/>
  </r>
  <r>
    <n v="1"/>
    <n v="0"/>
    <n v="0"/>
    <n v="0"/>
    <n v="0"/>
    <n v="0"/>
    <n v="0"/>
    <n v="42"/>
    <x v="2"/>
    <x v="3"/>
    <x v="1"/>
    <x v="0"/>
  </r>
  <r>
    <n v="1"/>
    <n v="0"/>
    <n v="0"/>
    <n v="0"/>
    <n v="0"/>
    <n v="0"/>
    <n v="0"/>
    <n v="41"/>
    <x v="1"/>
    <x v="3"/>
    <x v="1"/>
    <x v="0"/>
  </r>
  <r>
    <n v="2"/>
    <n v="0"/>
    <n v="0"/>
    <n v="0"/>
    <n v="0"/>
    <n v="0"/>
    <n v="0"/>
    <n v="26"/>
    <x v="2"/>
    <x v="2"/>
    <x v="1"/>
    <x v="0"/>
  </r>
  <r>
    <n v="5"/>
    <n v="0"/>
    <n v="0"/>
    <n v="0"/>
    <n v="0"/>
    <n v="0"/>
    <n v="0"/>
    <n v="54"/>
    <x v="1"/>
    <x v="0"/>
    <x v="1"/>
    <x v="1"/>
  </r>
  <r>
    <n v="6"/>
    <n v="1"/>
    <n v="0"/>
    <n v="0"/>
    <n v="0"/>
    <n v="0"/>
    <n v="1"/>
    <n v="45"/>
    <x v="3"/>
    <x v="3"/>
    <x v="0"/>
    <x v="1"/>
  </r>
  <r>
    <n v="6"/>
    <n v="1"/>
    <n v="0"/>
    <n v="0"/>
    <n v="0"/>
    <n v="0"/>
    <n v="0"/>
    <n v="36"/>
    <x v="2"/>
    <x v="3"/>
    <x v="1"/>
    <x v="0"/>
  </r>
  <r>
    <n v="4"/>
    <n v="0"/>
    <n v="0"/>
    <n v="0"/>
    <n v="0"/>
    <n v="0"/>
    <n v="0"/>
    <n v="36"/>
    <x v="3"/>
    <x v="3"/>
    <x v="0"/>
    <x v="1"/>
  </r>
  <r>
    <n v="1"/>
    <n v="0"/>
    <n v="0"/>
    <n v="0"/>
    <n v="0"/>
    <n v="0"/>
    <n v="0"/>
    <n v="68"/>
    <x v="1"/>
    <x v="5"/>
    <x v="0"/>
    <x v="0"/>
  </r>
  <r>
    <n v="1"/>
    <n v="0"/>
    <n v="1"/>
    <n v="1"/>
    <n v="1"/>
    <n v="0"/>
    <n v="1"/>
    <n v="55"/>
    <x v="2"/>
    <x v="0"/>
    <x v="0"/>
    <x v="0"/>
  </r>
  <r>
    <n v="1"/>
    <n v="1"/>
    <n v="0"/>
    <n v="0"/>
    <n v="0"/>
    <n v="0"/>
    <n v="0"/>
    <n v="63"/>
    <x v="0"/>
    <x v="1"/>
    <x v="0"/>
    <x v="0"/>
  </r>
  <r>
    <n v="4"/>
    <n v="0"/>
    <n v="0"/>
    <n v="0"/>
    <n v="0"/>
    <n v="0"/>
    <n v="0"/>
    <n v="35"/>
    <x v="2"/>
    <x v="2"/>
    <x v="1"/>
    <x v="1"/>
  </r>
  <r>
    <n v="2"/>
    <n v="0"/>
    <n v="0"/>
    <n v="0"/>
    <n v="0"/>
    <n v="0"/>
    <n v="0"/>
    <n v="52"/>
    <x v="0"/>
    <x v="0"/>
    <x v="0"/>
    <x v="1"/>
  </r>
  <r>
    <n v="1"/>
    <n v="0"/>
    <n v="1"/>
    <n v="0"/>
    <n v="0"/>
    <n v="0"/>
    <n v="0"/>
    <n v="51"/>
    <x v="0"/>
    <x v="0"/>
    <x v="0"/>
    <x v="0"/>
  </r>
  <r>
    <n v="3"/>
    <n v="0"/>
    <n v="0"/>
    <n v="0"/>
    <n v="0"/>
    <n v="0"/>
    <n v="0"/>
    <n v="60"/>
    <x v="2"/>
    <x v="1"/>
    <x v="0"/>
    <x v="1"/>
  </r>
  <r>
    <n v="3"/>
    <n v="0"/>
    <n v="0"/>
    <n v="0"/>
    <n v="0"/>
    <n v="0"/>
    <n v="0"/>
    <n v="47"/>
    <x v="3"/>
    <x v="0"/>
    <x v="0"/>
    <x v="1"/>
  </r>
  <r>
    <n v="1"/>
    <n v="0"/>
    <n v="0"/>
    <n v="0"/>
    <n v="0"/>
    <n v="0"/>
    <n v="0"/>
    <n v="40"/>
    <x v="1"/>
    <x v="3"/>
    <x v="0"/>
    <x v="0"/>
  </r>
  <r>
    <n v="3"/>
    <n v="0"/>
    <n v="0"/>
    <n v="0"/>
    <n v="0"/>
    <n v="0"/>
    <n v="0"/>
    <n v="45"/>
    <x v="2"/>
    <x v="3"/>
    <x v="1"/>
    <x v="0"/>
  </r>
  <r>
    <n v="4"/>
    <n v="0"/>
    <n v="0"/>
    <n v="0"/>
    <n v="0"/>
    <n v="0"/>
    <n v="0"/>
    <n v="43"/>
    <x v="2"/>
    <x v="3"/>
    <x v="0"/>
    <x v="1"/>
  </r>
  <r>
    <n v="1"/>
    <n v="0"/>
    <n v="0"/>
    <n v="0"/>
    <n v="0"/>
    <n v="0"/>
    <n v="0"/>
    <n v="57"/>
    <x v="4"/>
    <x v="1"/>
    <x v="1"/>
    <x v="1"/>
  </r>
  <r>
    <n v="3"/>
    <n v="0"/>
    <n v="0"/>
    <n v="0"/>
    <n v="0"/>
    <n v="0"/>
    <n v="0"/>
    <n v="62"/>
    <x v="2"/>
    <x v="1"/>
    <x v="1"/>
    <x v="1"/>
  </r>
  <r>
    <n v="1"/>
    <n v="0"/>
    <n v="0"/>
    <n v="0"/>
    <n v="0"/>
    <n v="0"/>
    <n v="0"/>
    <n v="69"/>
    <x v="0"/>
    <x v="5"/>
    <x v="0"/>
    <x v="0"/>
  </r>
  <r>
    <n v="3"/>
    <n v="0"/>
    <n v="1"/>
    <n v="0"/>
    <n v="1"/>
    <n v="1"/>
    <n v="1"/>
    <n v="55"/>
    <x v="2"/>
    <x v="0"/>
    <x v="0"/>
    <x v="0"/>
  </r>
  <r>
    <n v="6"/>
    <n v="0"/>
    <n v="0"/>
    <n v="0"/>
    <n v="0"/>
    <n v="0"/>
    <n v="0"/>
    <n v="37"/>
    <x v="2"/>
    <x v="3"/>
    <x v="0"/>
    <x v="1"/>
  </r>
  <r>
    <n v="1"/>
    <n v="0"/>
    <n v="0"/>
    <n v="0"/>
    <n v="0"/>
    <n v="0"/>
    <n v="0"/>
    <n v="43"/>
    <x v="2"/>
    <x v="3"/>
    <x v="0"/>
    <x v="1"/>
  </r>
  <r>
    <n v="4"/>
    <n v="0"/>
    <n v="0"/>
    <n v="0"/>
    <n v="0"/>
    <n v="0"/>
    <n v="0"/>
    <n v="56"/>
    <x v="2"/>
    <x v="1"/>
    <x v="0"/>
    <x v="1"/>
  </r>
  <r>
    <n v="7"/>
    <n v="0"/>
    <n v="1"/>
    <n v="0"/>
    <n v="0"/>
    <n v="0"/>
    <n v="0"/>
    <n v="41"/>
    <x v="2"/>
    <x v="3"/>
    <x v="1"/>
    <x v="1"/>
  </r>
  <r>
    <n v="2"/>
    <n v="0"/>
    <n v="0"/>
    <n v="0"/>
    <n v="0"/>
    <n v="0"/>
    <n v="0"/>
    <n v="41"/>
    <x v="0"/>
    <x v="3"/>
    <x v="0"/>
    <x v="1"/>
  </r>
  <r>
    <n v="1"/>
    <n v="0"/>
    <n v="0"/>
    <n v="0"/>
    <n v="0"/>
    <n v="0"/>
    <n v="0"/>
    <n v="32"/>
    <x v="2"/>
    <x v="2"/>
    <x v="0"/>
    <x v="0"/>
  </r>
  <r>
    <n v="2"/>
    <n v="0"/>
    <n v="0"/>
    <n v="0"/>
    <n v="0"/>
    <n v="0"/>
    <n v="1"/>
    <n v="41"/>
    <x v="0"/>
    <x v="3"/>
    <x v="1"/>
    <x v="0"/>
  </r>
  <r>
    <n v="1"/>
    <n v="0"/>
    <n v="0"/>
    <n v="0"/>
    <n v="0"/>
    <n v="0"/>
    <n v="0"/>
    <n v="39"/>
    <x v="0"/>
    <x v="3"/>
    <x v="0"/>
    <x v="0"/>
  </r>
  <r>
    <n v="6"/>
    <n v="0"/>
    <n v="0"/>
    <n v="0"/>
    <n v="0"/>
    <n v="0"/>
    <n v="0"/>
    <n v="58"/>
    <x v="2"/>
    <x v="1"/>
    <x v="0"/>
    <x v="1"/>
  </r>
  <r>
    <n v="0"/>
    <n v="0"/>
    <n v="0"/>
    <n v="0"/>
    <n v="0"/>
    <n v="0"/>
    <n v="0"/>
    <n v="27"/>
    <x v="1"/>
    <x v="2"/>
    <x v="0"/>
    <x v="0"/>
  </r>
  <r>
    <n v="2"/>
    <n v="0"/>
    <n v="0"/>
    <n v="0"/>
    <n v="0"/>
    <n v="0"/>
    <n v="0"/>
    <n v="44"/>
    <x v="1"/>
    <x v="3"/>
    <x v="0"/>
    <x v="1"/>
  </r>
  <r>
    <n v="1"/>
    <n v="0"/>
    <n v="0"/>
    <n v="0"/>
    <n v="0"/>
    <n v="0"/>
    <n v="0"/>
    <n v="38"/>
    <x v="2"/>
    <x v="3"/>
    <x v="1"/>
    <x v="1"/>
  </r>
  <r>
    <n v="3"/>
    <n v="0"/>
    <n v="0"/>
    <n v="0"/>
    <n v="0"/>
    <n v="0"/>
    <n v="0"/>
    <n v="58"/>
    <x v="0"/>
    <x v="1"/>
    <x v="0"/>
    <x v="0"/>
  </r>
  <r>
    <n v="1"/>
    <n v="0"/>
    <n v="0"/>
    <n v="0"/>
    <n v="0"/>
    <n v="0"/>
    <n v="0"/>
    <n v="42"/>
    <x v="2"/>
    <x v="3"/>
    <x v="0"/>
    <x v="1"/>
  </r>
  <r>
    <n v="2"/>
    <n v="0"/>
    <n v="0"/>
    <n v="0"/>
    <n v="0"/>
    <n v="0"/>
    <n v="0"/>
    <n v="35"/>
    <x v="2"/>
    <x v="2"/>
    <x v="1"/>
    <x v="0"/>
  </r>
  <r>
    <n v="1"/>
    <n v="0"/>
    <n v="0"/>
    <n v="1"/>
    <n v="1"/>
    <n v="0"/>
    <n v="1"/>
    <n v="33"/>
    <x v="0"/>
    <x v="2"/>
    <x v="0"/>
    <x v="0"/>
  </r>
  <r>
    <n v="2"/>
    <n v="0"/>
    <n v="0"/>
    <n v="0"/>
    <n v="0"/>
    <n v="0"/>
    <n v="0"/>
    <n v="41"/>
    <x v="2"/>
    <x v="3"/>
    <x v="1"/>
    <x v="0"/>
  </r>
  <r>
    <n v="1"/>
    <n v="0"/>
    <n v="0"/>
    <n v="0"/>
    <n v="0"/>
    <n v="1"/>
    <n v="1"/>
    <n v="53"/>
    <x v="0"/>
    <x v="0"/>
    <x v="0"/>
    <x v="0"/>
  </r>
  <r>
    <n v="1"/>
    <n v="0"/>
    <n v="0"/>
    <n v="0"/>
    <n v="0"/>
    <n v="0"/>
    <n v="0"/>
    <n v="50"/>
    <x v="2"/>
    <x v="0"/>
    <x v="0"/>
    <x v="0"/>
  </r>
  <r>
    <n v="1"/>
    <n v="0"/>
    <n v="1"/>
    <n v="1"/>
    <n v="1"/>
    <n v="1"/>
    <n v="1"/>
    <n v="54"/>
    <x v="1"/>
    <x v="0"/>
    <x v="0"/>
    <x v="1"/>
  </r>
  <r>
    <n v="1"/>
    <n v="0"/>
    <n v="0"/>
    <n v="0"/>
    <n v="0"/>
    <n v="0"/>
    <n v="0"/>
    <n v="54"/>
    <x v="3"/>
    <x v="0"/>
    <x v="0"/>
    <x v="1"/>
  </r>
  <r>
    <n v="3"/>
    <n v="0"/>
    <n v="1"/>
    <n v="1"/>
    <n v="0"/>
    <n v="0"/>
    <n v="0"/>
    <n v="59"/>
    <x v="2"/>
    <x v="1"/>
    <x v="1"/>
    <x v="1"/>
  </r>
  <r>
    <n v="2"/>
    <n v="0"/>
    <n v="0"/>
    <n v="0"/>
    <n v="0"/>
    <n v="0"/>
    <n v="0"/>
    <n v="51"/>
    <x v="3"/>
    <x v="0"/>
    <x v="1"/>
    <x v="1"/>
  </r>
  <r>
    <n v="1"/>
    <n v="0"/>
    <n v="0"/>
    <n v="0"/>
    <n v="0"/>
    <n v="0"/>
    <n v="0"/>
    <n v="55"/>
    <x v="4"/>
    <x v="0"/>
    <x v="0"/>
    <x v="1"/>
  </r>
  <r>
    <n v="1"/>
    <n v="0"/>
    <n v="0"/>
    <n v="0"/>
    <n v="0"/>
    <n v="0"/>
    <n v="0"/>
    <n v="30"/>
    <x v="1"/>
    <x v="2"/>
    <x v="1"/>
    <x v="0"/>
  </r>
  <r>
    <n v="1"/>
    <n v="0"/>
    <n v="0"/>
    <n v="0"/>
    <n v="0"/>
    <n v="0"/>
    <n v="0"/>
    <n v="37"/>
    <x v="3"/>
    <x v="3"/>
    <x v="1"/>
    <x v="1"/>
  </r>
  <r>
    <n v="1"/>
    <n v="0"/>
    <n v="0"/>
    <n v="0"/>
    <n v="0"/>
    <n v="0"/>
    <n v="0"/>
    <n v="20"/>
    <x v="0"/>
    <x v="4"/>
    <x v="0"/>
    <x v="0"/>
  </r>
  <r>
    <n v="3"/>
    <n v="0"/>
    <n v="0"/>
    <n v="0"/>
    <n v="0"/>
    <n v="0"/>
    <n v="0"/>
    <n v="46"/>
    <x v="1"/>
    <x v="0"/>
    <x v="0"/>
    <x v="1"/>
  </r>
  <r>
    <n v="2"/>
    <n v="0"/>
    <n v="0"/>
    <n v="0"/>
    <n v="0"/>
    <n v="0"/>
    <n v="0"/>
    <n v="33"/>
    <x v="1"/>
    <x v="2"/>
    <x v="1"/>
    <x v="0"/>
  </r>
  <r>
    <n v="2"/>
    <n v="0"/>
    <n v="0"/>
    <n v="0"/>
    <n v="0"/>
    <n v="0"/>
    <n v="0"/>
    <n v="46"/>
    <x v="2"/>
    <x v="0"/>
    <x v="1"/>
    <x v="1"/>
  </r>
  <r>
    <n v="5"/>
    <n v="0"/>
    <n v="0"/>
    <n v="0"/>
    <n v="0"/>
    <n v="0"/>
    <n v="0"/>
    <n v="57"/>
    <x v="2"/>
    <x v="1"/>
    <x v="0"/>
    <x v="1"/>
  </r>
  <r>
    <n v="2"/>
    <n v="0"/>
    <n v="0"/>
    <n v="0"/>
    <n v="0"/>
    <n v="0"/>
    <n v="0"/>
    <n v="41"/>
    <x v="0"/>
    <x v="3"/>
    <x v="1"/>
    <x v="0"/>
  </r>
  <r>
    <n v="1"/>
    <n v="0"/>
    <n v="0"/>
    <n v="0"/>
    <n v="0"/>
    <n v="0"/>
    <n v="0"/>
    <n v="32"/>
    <x v="3"/>
    <x v="2"/>
    <x v="0"/>
    <x v="0"/>
  </r>
  <r>
    <n v="1"/>
    <n v="0"/>
    <n v="0"/>
    <n v="0"/>
    <n v="0"/>
    <n v="0"/>
    <n v="0"/>
    <n v="33"/>
    <x v="0"/>
    <x v="2"/>
    <x v="0"/>
    <x v="1"/>
  </r>
  <r>
    <n v="2"/>
    <n v="1"/>
    <n v="0"/>
    <n v="0"/>
    <n v="0"/>
    <n v="0"/>
    <n v="0"/>
    <n v="37"/>
    <x v="0"/>
    <x v="3"/>
    <x v="0"/>
    <x v="1"/>
  </r>
  <r>
    <n v="3"/>
    <n v="0"/>
    <n v="0"/>
    <n v="0"/>
    <n v="0"/>
    <n v="0"/>
    <n v="0"/>
    <n v="63"/>
    <x v="1"/>
    <x v="1"/>
    <x v="1"/>
    <x v="1"/>
  </r>
  <r>
    <n v="3"/>
    <n v="0"/>
    <n v="0"/>
    <n v="0"/>
    <n v="0"/>
    <n v="0"/>
    <n v="0"/>
    <n v="38"/>
    <x v="2"/>
    <x v="3"/>
    <x v="0"/>
    <x v="1"/>
  </r>
  <r>
    <n v="4"/>
    <n v="0"/>
    <n v="0"/>
    <n v="0"/>
    <n v="0"/>
    <n v="0"/>
    <n v="0"/>
    <n v="26"/>
    <x v="0"/>
    <x v="2"/>
    <x v="1"/>
    <x v="0"/>
  </r>
  <r>
    <n v="4"/>
    <n v="0"/>
    <n v="0"/>
    <n v="0"/>
    <n v="0"/>
    <n v="0"/>
    <n v="0"/>
    <n v="31"/>
    <x v="2"/>
    <x v="2"/>
    <x v="1"/>
    <x v="0"/>
  </r>
  <r>
    <n v="1"/>
    <n v="0"/>
    <n v="0"/>
    <n v="0"/>
    <n v="0"/>
    <n v="0"/>
    <n v="0"/>
    <n v="53"/>
    <x v="2"/>
    <x v="0"/>
    <x v="0"/>
    <x v="0"/>
  </r>
  <r>
    <n v="1"/>
    <n v="1"/>
    <n v="0"/>
    <n v="1"/>
    <n v="0"/>
    <n v="1"/>
    <n v="1"/>
    <n v="44"/>
    <x v="1"/>
    <x v="3"/>
    <x v="0"/>
    <x v="0"/>
  </r>
  <r>
    <n v="2"/>
    <n v="0"/>
    <n v="0"/>
    <n v="0"/>
    <n v="0"/>
    <n v="0"/>
    <n v="0"/>
    <n v="21"/>
    <x v="0"/>
    <x v="4"/>
    <x v="0"/>
    <x v="0"/>
  </r>
  <r>
    <n v="3"/>
    <n v="0"/>
    <n v="0"/>
    <n v="0"/>
    <n v="0"/>
    <n v="0"/>
    <n v="0"/>
    <n v="56"/>
    <x v="0"/>
    <x v="1"/>
    <x v="0"/>
    <x v="1"/>
  </r>
  <r>
    <n v="2"/>
    <n v="0"/>
    <n v="0"/>
    <n v="0"/>
    <n v="0"/>
    <n v="0"/>
    <n v="0"/>
    <n v="50"/>
    <x v="0"/>
    <x v="0"/>
    <x v="0"/>
    <x v="1"/>
  </r>
  <r>
    <n v="4"/>
    <n v="0"/>
    <n v="0"/>
    <n v="0"/>
    <n v="0"/>
    <n v="0"/>
    <n v="0"/>
    <n v="33"/>
    <x v="2"/>
    <x v="2"/>
    <x v="1"/>
    <x v="0"/>
  </r>
  <r>
    <n v="2"/>
    <n v="0"/>
    <n v="0"/>
    <n v="0"/>
    <n v="0"/>
    <n v="0"/>
    <n v="0"/>
    <n v="39"/>
    <x v="0"/>
    <x v="3"/>
    <x v="0"/>
    <x v="1"/>
  </r>
  <r>
    <n v="3"/>
    <n v="0"/>
    <n v="0"/>
    <n v="0"/>
    <n v="0"/>
    <n v="0"/>
    <n v="0"/>
    <n v="60"/>
    <x v="2"/>
    <x v="1"/>
    <x v="0"/>
    <x v="1"/>
  </r>
  <r>
    <n v="1"/>
    <n v="1"/>
    <n v="0"/>
    <n v="0"/>
    <n v="1"/>
    <n v="0"/>
    <n v="0"/>
    <n v="55"/>
    <x v="2"/>
    <x v="0"/>
    <x v="0"/>
    <x v="0"/>
  </r>
  <r>
    <n v="2"/>
    <n v="1"/>
    <n v="0"/>
    <n v="0"/>
    <n v="0"/>
    <n v="0"/>
    <n v="0"/>
    <n v="48"/>
    <x v="1"/>
    <x v="0"/>
    <x v="1"/>
    <x v="1"/>
  </r>
  <r>
    <n v="3"/>
    <n v="0"/>
    <n v="1"/>
    <n v="0"/>
    <n v="1"/>
    <n v="0"/>
    <n v="1"/>
    <n v="40"/>
    <x v="2"/>
    <x v="3"/>
    <x v="0"/>
    <x v="1"/>
  </r>
  <r>
    <n v="7"/>
    <n v="0"/>
    <n v="0"/>
    <n v="0"/>
    <n v="0"/>
    <n v="0"/>
    <n v="0"/>
    <n v="34"/>
    <x v="0"/>
    <x v="2"/>
    <x v="0"/>
    <x v="1"/>
  </r>
  <r>
    <n v="1"/>
    <n v="0"/>
    <n v="0"/>
    <n v="0"/>
    <n v="0"/>
    <n v="0"/>
    <n v="0"/>
    <n v="41"/>
    <x v="2"/>
    <x v="3"/>
    <x v="0"/>
    <x v="1"/>
  </r>
  <r>
    <n v="3"/>
    <n v="0"/>
    <n v="0"/>
    <n v="0"/>
    <n v="0"/>
    <n v="0"/>
    <n v="0"/>
    <n v="28"/>
    <x v="2"/>
    <x v="2"/>
    <x v="1"/>
    <x v="0"/>
  </r>
  <r>
    <n v="2"/>
    <n v="0"/>
    <n v="0"/>
    <n v="0"/>
    <n v="0"/>
    <n v="0"/>
    <n v="0"/>
    <n v="46"/>
    <x v="1"/>
    <x v="0"/>
    <x v="1"/>
    <x v="1"/>
  </r>
  <r>
    <n v="1"/>
    <n v="0"/>
    <n v="0"/>
    <n v="1"/>
    <n v="0"/>
    <n v="0"/>
    <n v="0"/>
    <n v="24"/>
    <x v="2"/>
    <x v="4"/>
    <x v="0"/>
    <x v="0"/>
  </r>
  <r>
    <n v="2"/>
    <n v="0"/>
    <n v="0"/>
    <n v="0"/>
    <n v="0"/>
    <n v="0"/>
    <n v="0"/>
    <n v="45"/>
    <x v="1"/>
    <x v="3"/>
    <x v="1"/>
    <x v="0"/>
  </r>
  <r>
    <n v="6"/>
    <n v="0"/>
    <n v="0"/>
    <n v="0"/>
    <n v="0"/>
    <n v="0"/>
    <n v="0"/>
    <n v="45"/>
    <x v="1"/>
    <x v="3"/>
    <x v="1"/>
    <x v="1"/>
  </r>
  <r>
    <n v="1"/>
    <n v="0"/>
    <n v="0"/>
    <n v="0"/>
    <n v="0"/>
    <n v="0"/>
    <n v="0"/>
    <n v="26"/>
    <x v="2"/>
    <x v="2"/>
    <x v="0"/>
    <x v="0"/>
  </r>
  <r>
    <n v="6"/>
    <n v="0"/>
    <n v="0"/>
    <n v="0"/>
    <n v="0"/>
    <n v="0"/>
    <n v="0"/>
    <n v="23"/>
    <x v="1"/>
    <x v="4"/>
    <x v="1"/>
    <x v="0"/>
  </r>
  <r>
    <n v="2"/>
    <n v="0"/>
    <n v="0"/>
    <n v="0"/>
    <n v="0"/>
    <n v="0"/>
    <n v="0"/>
    <n v="38"/>
    <x v="0"/>
    <x v="3"/>
    <x v="1"/>
    <x v="0"/>
  </r>
  <r>
    <n v="3"/>
    <n v="0"/>
    <n v="0"/>
    <n v="0"/>
    <n v="0"/>
    <n v="0"/>
    <n v="0"/>
    <n v="40"/>
    <x v="1"/>
    <x v="3"/>
    <x v="0"/>
    <x v="1"/>
  </r>
  <r>
    <n v="3"/>
    <n v="0"/>
    <n v="0"/>
    <n v="0"/>
    <n v="0"/>
    <n v="0"/>
    <n v="0"/>
    <n v="47"/>
    <x v="0"/>
    <x v="0"/>
    <x v="0"/>
    <x v="1"/>
  </r>
  <r>
    <n v="1"/>
    <n v="0"/>
    <n v="0"/>
    <n v="0"/>
    <n v="0"/>
    <n v="0"/>
    <n v="0"/>
    <n v="27"/>
    <x v="0"/>
    <x v="2"/>
    <x v="1"/>
    <x v="0"/>
  </r>
  <r>
    <n v="3"/>
    <n v="0"/>
    <n v="0"/>
    <n v="0"/>
    <n v="0"/>
    <n v="0"/>
    <n v="0"/>
    <n v="35"/>
    <x v="1"/>
    <x v="2"/>
    <x v="0"/>
    <x v="1"/>
  </r>
  <r>
    <n v="2"/>
    <n v="0"/>
    <n v="0"/>
    <n v="0"/>
    <n v="0"/>
    <n v="0"/>
    <n v="0"/>
    <n v="33"/>
    <x v="1"/>
    <x v="2"/>
    <x v="1"/>
    <x v="0"/>
  </r>
  <r>
    <n v="1"/>
    <n v="0"/>
    <n v="1"/>
    <n v="0"/>
    <n v="0"/>
    <n v="1"/>
    <n v="0"/>
    <n v="30"/>
    <x v="1"/>
    <x v="2"/>
    <x v="0"/>
    <x v="0"/>
  </r>
  <r>
    <n v="2"/>
    <n v="0"/>
    <n v="1"/>
    <n v="0"/>
    <n v="0"/>
    <n v="0"/>
    <n v="0"/>
    <n v="55"/>
    <x v="0"/>
    <x v="0"/>
    <x v="0"/>
    <x v="1"/>
  </r>
  <r>
    <n v="3"/>
    <n v="0"/>
    <n v="0"/>
    <n v="0"/>
    <n v="0"/>
    <n v="0"/>
    <n v="0"/>
    <n v="38"/>
    <x v="1"/>
    <x v="3"/>
    <x v="1"/>
    <x v="0"/>
  </r>
  <r>
    <n v="4"/>
    <n v="0"/>
    <n v="0"/>
    <n v="0"/>
    <n v="0"/>
    <n v="0"/>
    <n v="0"/>
    <n v="33"/>
    <x v="0"/>
    <x v="2"/>
    <x v="1"/>
    <x v="1"/>
  </r>
  <r>
    <n v="1"/>
    <n v="0"/>
    <n v="0"/>
    <n v="0"/>
    <n v="0"/>
    <n v="0"/>
    <n v="0"/>
    <n v="35"/>
    <x v="1"/>
    <x v="2"/>
    <x v="1"/>
    <x v="0"/>
  </r>
  <r>
    <n v="1"/>
    <n v="1"/>
    <n v="0"/>
    <n v="1"/>
    <n v="1"/>
    <n v="0"/>
    <n v="0"/>
    <n v="60"/>
    <x v="1"/>
    <x v="1"/>
    <x v="0"/>
    <x v="0"/>
  </r>
  <r>
    <n v="7"/>
    <n v="0"/>
    <n v="0"/>
    <n v="0"/>
    <n v="0"/>
    <n v="0"/>
    <n v="0"/>
    <n v="42"/>
    <x v="3"/>
    <x v="3"/>
    <x v="1"/>
    <x v="1"/>
  </r>
  <r>
    <n v="2"/>
    <n v="0"/>
    <n v="0"/>
    <n v="0"/>
    <n v="0"/>
    <n v="0"/>
    <n v="0"/>
    <n v="30"/>
    <x v="2"/>
    <x v="2"/>
    <x v="1"/>
    <x v="0"/>
  </r>
  <r>
    <n v="1"/>
    <n v="0"/>
    <n v="0"/>
    <n v="0"/>
    <n v="0"/>
    <n v="0"/>
    <n v="0"/>
    <n v="58"/>
    <x v="0"/>
    <x v="1"/>
    <x v="0"/>
    <x v="0"/>
  </r>
  <r>
    <n v="4"/>
    <n v="0"/>
    <n v="0"/>
    <n v="0"/>
    <n v="0"/>
    <n v="0"/>
    <n v="0"/>
    <n v="35"/>
    <x v="1"/>
    <x v="2"/>
    <x v="1"/>
    <x v="0"/>
  </r>
  <r>
    <n v="3"/>
    <n v="1"/>
    <n v="0"/>
    <n v="0"/>
    <n v="0"/>
    <n v="0"/>
    <n v="1"/>
    <n v="42"/>
    <x v="0"/>
    <x v="3"/>
    <x v="1"/>
    <x v="0"/>
  </r>
  <r>
    <n v="2"/>
    <n v="0"/>
    <n v="0"/>
    <n v="0"/>
    <n v="0"/>
    <n v="0"/>
    <n v="0"/>
    <n v="37"/>
    <x v="2"/>
    <x v="3"/>
    <x v="0"/>
    <x v="1"/>
  </r>
  <r>
    <n v="1"/>
    <n v="0"/>
    <n v="0"/>
    <n v="0"/>
    <n v="0"/>
    <n v="0"/>
    <n v="0"/>
    <n v="38"/>
    <x v="3"/>
    <x v="3"/>
    <x v="1"/>
    <x v="0"/>
  </r>
  <r>
    <n v="2"/>
    <n v="0"/>
    <n v="0"/>
    <n v="0"/>
    <n v="0"/>
    <n v="0"/>
    <n v="0"/>
    <n v="33"/>
    <x v="2"/>
    <x v="2"/>
    <x v="1"/>
    <x v="1"/>
  </r>
  <r>
    <n v="1"/>
    <n v="0"/>
    <n v="0"/>
    <n v="0"/>
    <n v="0"/>
    <n v="0"/>
    <n v="1"/>
    <n v="40"/>
    <x v="0"/>
    <x v="3"/>
    <x v="0"/>
    <x v="0"/>
  </r>
  <r>
    <n v="1"/>
    <n v="0"/>
    <n v="0"/>
    <n v="0"/>
    <n v="0"/>
    <n v="0"/>
    <n v="0"/>
    <n v="43"/>
    <x v="1"/>
    <x v="3"/>
    <x v="0"/>
    <x v="0"/>
  </r>
  <r>
    <n v="4"/>
    <n v="0"/>
    <n v="0"/>
    <n v="0"/>
    <n v="0"/>
    <n v="0"/>
    <n v="0"/>
    <n v="59"/>
    <x v="0"/>
    <x v="1"/>
    <x v="1"/>
    <x v="1"/>
  </r>
  <r>
    <n v="2"/>
    <n v="0"/>
    <n v="0"/>
    <n v="0"/>
    <n v="0"/>
    <n v="0"/>
    <n v="0"/>
    <n v="54"/>
    <x v="2"/>
    <x v="0"/>
    <x v="1"/>
    <x v="1"/>
  </r>
  <r>
    <n v="8"/>
    <n v="0"/>
    <n v="0"/>
    <n v="0"/>
    <n v="0"/>
    <n v="0"/>
    <n v="0"/>
    <n v="51"/>
    <x v="1"/>
    <x v="0"/>
    <x v="1"/>
    <x v="1"/>
  </r>
  <r>
    <n v="2"/>
    <n v="0"/>
    <n v="0"/>
    <n v="0"/>
    <n v="0"/>
    <n v="0"/>
    <n v="0"/>
    <n v="35"/>
    <x v="0"/>
    <x v="2"/>
    <x v="0"/>
    <x v="0"/>
  </r>
  <r>
    <n v="2"/>
    <n v="1"/>
    <n v="0"/>
    <n v="0"/>
    <n v="0"/>
    <n v="0"/>
    <n v="0"/>
    <n v="40"/>
    <x v="2"/>
    <x v="3"/>
    <x v="1"/>
    <x v="0"/>
  </r>
  <r>
    <n v="6"/>
    <n v="0"/>
    <n v="0"/>
    <n v="0"/>
    <n v="0"/>
    <n v="0"/>
    <n v="0"/>
    <n v="47"/>
    <x v="4"/>
    <x v="0"/>
    <x v="1"/>
    <x v="1"/>
  </r>
  <r>
    <n v="1"/>
    <n v="0"/>
    <n v="0"/>
    <n v="0"/>
    <n v="0"/>
    <n v="0"/>
    <n v="0"/>
    <n v="31"/>
    <x v="2"/>
    <x v="2"/>
    <x v="0"/>
    <x v="0"/>
  </r>
  <r>
    <n v="1"/>
    <n v="0"/>
    <n v="0"/>
    <n v="0"/>
    <n v="0"/>
    <n v="0"/>
    <n v="0"/>
    <n v="23"/>
    <x v="0"/>
    <x v="4"/>
    <x v="1"/>
    <x v="0"/>
  </r>
  <r>
    <n v="2"/>
    <n v="1"/>
    <n v="0"/>
    <n v="0"/>
    <n v="0"/>
    <n v="0"/>
    <n v="1"/>
    <n v="70"/>
    <x v="3"/>
    <x v="5"/>
    <x v="0"/>
    <x v="0"/>
  </r>
  <r>
    <n v="2"/>
    <n v="0"/>
    <n v="0"/>
    <n v="0"/>
    <n v="0"/>
    <n v="0"/>
    <n v="0"/>
    <n v="40"/>
    <x v="0"/>
    <x v="3"/>
    <x v="0"/>
    <x v="1"/>
  </r>
  <r>
    <n v="1"/>
    <n v="0"/>
    <n v="0"/>
    <n v="0"/>
    <n v="0"/>
    <n v="0"/>
    <n v="1"/>
    <n v="57"/>
    <x v="1"/>
    <x v="1"/>
    <x v="0"/>
    <x v="1"/>
  </r>
  <r>
    <n v="2"/>
    <n v="0"/>
    <n v="0"/>
    <n v="0"/>
    <n v="0"/>
    <n v="0"/>
    <n v="0"/>
    <n v="56"/>
    <x v="3"/>
    <x v="1"/>
    <x v="0"/>
    <x v="1"/>
  </r>
  <r>
    <n v="3"/>
    <n v="0"/>
    <n v="0"/>
    <n v="0"/>
    <n v="0"/>
    <n v="0"/>
    <n v="0"/>
    <n v="39"/>
    <x v="2"/>
    <x v="3"/>
    <x v="1"/>
    <x v="0"/>
  </r>
  <r>
    <n v="4"/>
    <n v="0"/>
    <n v="0"/>
    <n v="0"/>
    <n v="0"/>
    <n v="0"/>
    <n v="0"/>
    <n v="27"/>
    <x v="3"/>
    <x v="2"/>
    <x v="1"/>
    <x v="0"/>
  </r>
  <r>
    <n v="1"/>
    <n v="0"/>
    <n v="0"/>
    <n v="0"/>
    <n v="0"/>
    <n v="0"/>
    <n v="0"/>
    <n v="55"/>
    <x v="2"/>
    <x v="0"/>
    <x v="0"/>
    <x v="0"/>
  </r>
  <r>
    <n v="2"/>
    <n v="0"/>
    <n v="0"/>
    <n v="0"/>
    <n v="0"/>
    <n v="0"/>
    <n v="0"/>
    <n v="43"/>
    <x v="3"/>
    <x v="3"/>
    <x v="0"/>
    <x v="1"/>
  </r>
  <r>
    <n v="1"/>
    <n v="0"/>
    <n v="0"/>
    <n v="0"/>
    <n v="0"/>
    <n v="0"/>
    <n v="0"/>
    <n v="46"/>
    <x v="1"/>
    <x v="0"/>
    <x v="0"/>
    <x v="0"/>
  </r>
  <r>
    <n v="1"/>
    <n v="0"/>
    <n v="0"/>
    <n v="0"/>
    <n v="0"/>
    <n v="0"/>
    <n v="0"/>
    <n v="40"/>
    <x v="1"/>
    <x v="3"/>
    <x v="0"/>
    <x v="0"/>
  </r>
  <r>
    <n v="5"/>
    <n v="0"/>
    <n v="0"/>
    <n v="0"/>
    <n v="0"/>
    <n v="0"/>
    <n v="0"/>
    <n v="44"/>
    <x v="1"/>
    <x v="3"/>
    <x v="1"/>
    <x v="1"/>
  </r>
  <r>
    <n v="1"/>
    <n v="0"/>
    <n v="0"/>
    <n v="0"/>
    <n v="0"/>
    <n v="0"/>
    <n v="0"/>
    <n v="37"/>
    <x v="0"/>
    <x v="3"/>
    <x v="0"/>
    <x v="0"/>
  </r>
  <r>
    <n v="0"/>
    <n v="0"/>
    <n v="0"/>
    <n v="0"/>
    <n v="1"/>
    <n v="0"/>
    <n v="1"/>
    <n v="52"/>
    <x v="0"/>
    <x v="0"/>
    <x v="0"/>
    <x v="0"/>
  </r>
  <r>
    <n v="1"/>
    <n v="0"/>
    <n v="0"/>
    <n v="0"/>
    <n v="0"/>
    <n v="0"/>
    <n v="0"/>
    <n v="42"/>
    <x v="4"/>
    <x v="3"/>
    <x v="1"/>
    <x v="0"/>
  </r>
  <r>
    <n v="1"/>
    <n v="0"/>
    <n v="0"/>
    <n v="0"/>
    <n v="0"/>
    <n v="0"/>
    <n v="0"/>
    <n v="40"/>
    <x v="1"/>
    <x v="3"/>
    <x v="1"/>
    <x v="0"/>
  </r>
  <r>
    <n v="1"/>
    <n v="0"/>
    <n v="0"/>
    <n v="0"/>
    <n v="0"/>
    <n v="0"/>
    <n v="0"/>
    <n v="28"/>
    <x v="2"/>
    <x v="2"/>
    <x v="0"/>
    <x v="0"/>
  </r>
  <r>
    <n v="1"/>
    <n v="0"/>
    <n v="0"/>
    <n v="0"/>
    <n v="0"/>
    <n v="0"/>
    <n v="0"/>
    <n v="47"/>
    <x v="0"/>
    <x v="0"/>
    <x v="0"/>
    <x v="0"/>
  </r>
  <r>
    <n v="1"/>
    <n v="0"/>
    <n v="0"/>
    <n v="0"/>
    <n v="0"/>
    <n v="0"/>
    <n v="0"/>
    <n v="21"/>
    <x v="1"/>
    <x v="4"/>
    <x v="0"/>
    <x v="0"/>
  </r>
  <r>
    <n v="6"/>
    <n v="0"/>
    <n v="0"/>
    <n v="0"/>
    <n v="0"/>
    <n v="0"/>
    <n v="1"/>
    <n v="50"/>
    <x v="4"/>
    <x v="0"/>
    <x v="0"/>
    <x v="1"/>
  </r>
  <r>
    <n v="2"/>
    <n v="0"/>
    <n v="0"/>
    <n v="0"/>
    <n v="0"/>
    <n v="0"/>
    <n v="1"/>
    <n v="41"/>
    <x v="2"/>
    <x v="3"/>
    <x v="1"/>
    <x v="0"/>
  </r>
  <r>
    <n v="1"/>
    <n v="0"/>
    <n v="0"/>
    <n v="1"/>
    <n v="0"/>
    <n v="0"/>
    <n v="1"/>
    <n v="18"/>
    <x v="0"/>
    <x v="4"/>
    <x v="0"/>
    <x v="0"/>
  </r>
  <r>
    <n v="1"/>
    <n v="0"/>
    <n v="0"/>
    <n v="0"/>
    <n v="0"/>
    <n v="0"/>
    <n v="0"/>
    <n v="59"/>
    <x v="2"/>
    <x v="1"/>
    <x v="0"/>
    <x v="0"/>
  </r>
  <r>
    <n v="1"/>
    <n v="0"/>
    <n v="0"/>
    <n v="0"/>
    <n v="0"/>
    <n v="0"/>
    <n v="0"/>
    <n v="53"/>
    <x v="1"/>
    <x v="0"/>
    <x v="0"/>
    <x v="0"/>
  </r>
  <r>
    <n v="1"/>
    <n v="0"/>
    <n v="1"/>
    <n v="1"/>
    <n v="0"/>
    <n v="0"/>
    <n v="1"/>
    <n v="31"/>
    <x v="2"/>
    <x v="2"/>
    <x v="0"/>
    <x v="0"/>
  </r>
  <r>
    <n v="2"/>
    <n v="0"/>
    <n v="0"/>
    <n v="0"/>
    <n v="0"/>
    <n v="0"/>
    <n v="0"/>
    <n v="59"/>
    <x v="0"/>
    <x v="1"/>
    <x v="0"/>
    <x v="1"/>
  </r>
  <r>
    <n v="1"/>
    <n v="0"/>
    <n v="0"/>
    <n v="0"/>
    <n v="1"/>
    <n v="0"/>
    <n v="0"/>
    <n v="59"/>
    <x v="0"/>
    <x v="1"/>
    <x v="0"/>
    <x v="0"/>
  </r>
  <r>
    <n v="1"/>
    <n v="1"/>
    <n v="0"/>
    <n v="0"/>
    <n v="0"/>
    <n v="1"/>
    <n v="0"/>
    <n v="59"/>
    <x v="1"/>
    <x v="1"/>
    <x v="1"/>
    <x v="1"/>
  </r>
  <r>
    <n v="1"/>
    <n v="0"/>
    <n v="0"/>
    <n v="0"/>
    <n v="0"/>
    <n v="0"/>
    <n v="0"/>
    <n v="20"/>
    <x v="0"/>
    <x v="4"/>
    <x v="0"/>
    <x v="0"/>
  </r>
  <r>
    <n v="1"/>
    <n v="0"/>
    <n v="0"/>
    <n v="0"/>
    <n v="0"/>
    <n v="0"/>
    <n v="1"/>
    <n v="44"/>
    <x v="0"/>
    <x v="3"/>
    <x v="1"/>
    <x v="0"/>
  </r>
  <r>
    <n v="3"/>
    <n v="0"/>
    <n v="0"/>
    <n v="0"/>
    <n v="0"/>
    <n v="0"/>
    <n v="0"/>
    <n v="66"/>
    <x v="2"/>
    <x v="5"/>
    <x v="1"/>
    <x v="1"/>
  </r>
  <r>
    <n v="1"/>
    <n v="0"/>
    <n v="0"/>
    <n v="0"/>
    <n v="1"/>
    <n v="0"/>
    <n v="0"/>
    <n v="28"/>
    <x v="1"/>
    <x v="2"/>
    <x v="1"/>
    <x v="0"/>
  </r>
  <r>
    <n v="3"/>
    <n v="0"/>
    <n v="0"/>
    <n v="0"/>
    <n v="0"/>
    <n v="0"/>
    <n v="0"/>
    <n v="33"/>
    <x v="1"/>
    <x v="2"/>
    <x v="0"/>
    <x v="0"/>
  </r>
  <r>
    <n v="1"/>
    <n v="0"/>
    <n v="0"/>
    <n v="0"/>
    <n v="1"/>
    <n v="0"/>
    <n v="0"/>
    <n v="36"/>
    <x v="2"/>
    <x v="3"/>
    <x v="0"/>
    <x v="0"/>
  </r>
  <r>
    <n v="1"/>
    <n v="0"/>
    <n v="1"/>
    <n v="0"/>
    <n v="0"/>
    <n v="0"/>
    <n v="0"/>
    <n v="31"/>
    <x v="0"/>
    <x v="2"/>
    <x v="0"/>
    <x v="0"/>
  </r>
  <r>
    <n v="1"/>
    <n v="0"/>
    <n v="0"/>
    <n v="0"/>
    <n v="0"/>
    <n v="0"/>
    <n v="0"/>
    <n v="21"/>
    <x v="0"/>
    <x v="4"/>
    <x v="0"/>
    <x v="0"/>
  </r>
  <r>
    <n v="1"/>
    <n v="0"/>
    <n v="0"/>
    <n v="0"/>
    <n v="0"/>
    <n v="0"/>
    <n v="0"/>
    <n v="37"/>
    <x v="2"/>
    <x v="3"/>
    <x v="0"/>
    <x v="1"/>
  </r>
  <r>
    <n v="1"/>
    <n v="0"/>
    <n v="0"/>
    <n v="0"/>
    <n v="0"/>
    <n v="0"/>
    <n v="0"/>
    <n v="40"/>
    <x v="1"/>
    <x v="3"/>
    <x v="0"/>
    <x v="0"/>
  </r>
  <r>
    <n v="1"/>
    <n v="0"/>
    <n v="0"/>
    <n v="0"/>
    <n v="0"/>
    <n v="0"/>
    <n v="0"/>
    <n v="25"/>
    <x v="0"/>
    <x v="4"/>
    <x v="1"/>
    <x v="0"/>
  </r>
  <r>
    <n v="2"/>
    <n v="0"/>
    <n v="1"/>
    <n v="0"/>
    <n v="0"/>
    <n v="0"/>
    <n v="0"/>
    <n v="61"/>
    <x v="0"/>
    <x v="1"/>
    <x v="0"/>
    <x v="1"/>
  </r>
  <r>
    <n v="1"/>
    <n v="0"/>
    <n v="0"/>
    <n v="0"/>
    <n v="0"/>
    <n v="0"/>
    <n v="0"/>
    <n v="23"/>
    <x v="2"/>
    <x v="4"/>
    <x v="1"/>
    <x v="0"/>
  </r>
  <r>
    <n v="1"/>
    <n v="0"/>
    <n v="0"/>
    <n v="0"/>
    <n v="0"/>
    <n v="0"/>
    <n v="0"/>
    <n v="62"/>
    <x v="0"/>
    <x v="1"/>
    <x v="0"/>
    <x v="0"/>
  </r>
  <r>
    <n v="2"/>
    <n v="0"/>
    <n v="0"/>
    <n v="0"/>
    <n v="0"/>
    <n v="0"/>
    <n v="0"/>
    <n v="43"/>
    <x v="1"/>
    <x v="3"/>
    <x v="1"/>
    <x v="0"/>
  </r>
  <r>
    <n v="1"/>
    <n v="0"/>
    <n v="0"/>
    <n v="0"/>
    <n v="0"/>
    <n v="0"/>
    <n v="0"/>
    <n v="42"/>
    <x v="1"/>
    <x v="3"/>
    <x v="0"/>
    <x v="0"/>
  </r>
  <r>
    <n v="3"/>
    <n v="0"/>
    <n v="0"/>
    <n v="0"/>
    <n v="1"/>
    <n v="0"/>
    <n v="0"/>
    <n v="43"/>
    <x v="2"/>
    <x v="3"/>
    <x v="0"/>
    <x v="1"/>
  </r>
  <r>
    <n v="3"/>
    <n v="0"/>
    <n v="0"/>
    <n v="0"/>
    <n v="0"/>
    <n v="0"/>
    <n v="0"/>
    <n v="42"/>
    <x v="0"/>
    <x v="3"/>
    <x v="0"/>
    <x v="1"/>
  </r>
  <r>
    <n v="2"/>
    <n v="0"/>
    <n v="0"/>
    <n v="0"/>
    <n v="0"/>
    <n v="0"/>
    <n v="0"/>
    <n v="38"/>
    <x v="3"/>
    <x v="3"/>
    <x v="1"/>
    <x v="0"/>
  </r>
  <r>
    <n v="8"/>
    <n v="0"/>
    <n v="0"/>
    <n v="0"/>
    <n v="0"/>
    <n v="0"/>
    <n v="0"/>
    <n v="61"/>
    <x v="0"/>
    <x v="1"/>
    <x v="1"/>
    <x v="1"/>
  </r>
  <r>
    <n v="2"/>
    <n v="0"/>
    <n v="0"/>
    <n v="0"/>
    <n v="0"/>
    <n v="0"/>
    <n v="0"/>
    <n v="51"/>
    <x v="1"/>
    <x v="0"/>
    <x v="0"/>
    <x v="1"/>
  </r>
  <r>
    <n v="1"/>
    <n v="0"/>
    <n v="0"/>
    <n v="1"/>
    <n v="0"/>
    <n v="0"/>
    <n v="1"/>
    <n v="30"/>
    <x v="3"/>
    <x v="2"/>
    <x v="0"/>
    <x v="0"/>
  </r>
  <r>
    <n v="0"/>
    <n v="0"/>
    <n v="1"/>
    <n v="1"/>
    <n v="1"/>
    <n v="0"/>
    <n v="1"/>
    <n v="60"/>
    <x v="1"/>
    <x v="1"/>
    <x v="0"/>
    <x v="0"/>
  </r>
  <r>
    <n v="3"/>
    <n v="0"/>
    <n v="0"/>
    <n v="0"/>
    <n v="0"/>
    <n v="0"/>
    <n v="0"/>
    <n v="26"/>
    <x v="0"/>
    <x v="2"/>
    <x v="0"/>
    <x v="0"/>
  </r>
  <r>
    <n v="1"/>
    <n v="0"/>
    <n v="1"/>
    <n v="1"/>
    <n v="0"/>
    <n v="0"/>
    <n v="0"/>
    <n v="25"/>
    <x v="2"/>
    <x v="4"/>
    <x v="0"/>
    <x v="0"/>
  </r>
  <r>
    <n v="3"/>
    <n v="0"/>
    <n v="0"/>
    <n v="0"/>
    <n v="0"/>
    <n v="0"/>
    <n v="0"/>
    <n v="32"/>
    <x v="2"/>
    <x v="2"/>
    <x v="0"/>
    <x v="1"/>
  </r>
  <r>
    <n v="2"/>
    <n v="0"/>
    <n v="0"/>
    <n v="0"/>
    <n v="0"/>
    <n v="0"/>
    <n v="0"/>
    <n v="34"/>
    <x v="3"/>
    <x v="2"/>
    <x v="1"/>
    <x v="1"/>
  </r>
  <r>
    <n v="1"/>
    <n v="0"/>
    <n v="0"/>
    <n v="0"/>
    <n v="0"/>
    <n v="0"/>
    <n v="0"/>
    <n v="36"/>
    <x v="1"/>
    <x v="3"/>
    <x v="1"/>
    <x v="0"/>
  </r>
  <r>
    <n v="2"/>
    <n v="0"/>
    <n v="0"/>
    <n v="0"/>
    <n v="0"/>
    <n v="0"/>
    <n v="0"/>
    <n v="37"/>
    <x v="3"/>
    <x v="3"/>
    <x v="0"/>
    <x v="1"/>
  </r>
  <r>
    <n v="1"/>
    <n v="0"/>
    <n v="0"/>
    <n v="0"/>
    <n v="0"/>
    <n v="0"/>
    <n v="0"/>
    <n v="35"/>
    <x v="1"/>
    <x v="2"/>
    <x v="1"/>
    <x v="0"/>
  </r>
  <r>
    <n v="3"/>
    <n v="1"/>
    <n v="0"/>
    <n v="0"/>
    <n v="0"/>
    <n v="0"/>
    <n v="0"/>
    <n v="38"/>
    <x v="1"/>
    <x v="3"/>
    <x v="1"/>
    <x v="1"/>
  </r>
  <r>
    <n v="4"/>
    <n v="0"/>
    <n v="0"/>
    <n v="0"/>
    <n v="0"/>
    <n v="0"/>
    <n v="1"/>
    <n v="40"/>
    <x v="3"/>
    <x v="3"/>
    <x v="1"/>
    <x v="1"/>
  </r>
  <r>
    <n v="1"/>
    <n v="0"/>
    <n v="0"/>
    <n v="0"/>
    <n v="0"/>
    <n v="0"/>
    <n v="0"/>
    <n v="42"/>
    <x v="0"/>
    <x v="3"/>
    <x v="1"/>
    <x v="0"/>
  </r>
  <r>
    <n v="1"/>
    <n v="0"/>
    <n v="0"/>
    <n v="0"/>
    <n v="0"/>
    <n v="0"/>
    <n v="0"/>
    <n v="38"/>
    <x v="1"/>
    <x v="3"/>
    <x v="1"/>
    <x v="1"/>
  </r>
  <r>
    <n v="5"/>
    <n v="0"/>
    <n v="0"/>
    <n v="0"/>
    <n v="0"/>
    <n v="0"/>
    <n v="0"/>
    <n v="37"/>
    <x v="2"/>
    <x v="3"/>
    <x v="1"/>
    <x v="1"/>
  </r>
  <r>
    <n v="3"/>
    <n v="0"/>
    <n v="0"/>
    <n v="0"/>
    <n v="0"/>
    <n v="0"/>
    <n v="1"/>
    <n v="47"/>
    <x v="2"/>
    <x v="0"/>
    <x v="0"/>
    <x v="1"/>
  </r>
  <r>
    <n v="4"/>
    <n v="0"/>
    <n v="0"/>
    <n v="0"/>
    <n v="0"/>
    <n v="0"/>
    <n v="0"/>
    <n v="60"/>
    <x v="0"/>
    <x v="1"/>
    <x v="0"/>
    <x v="1"/>
  </r>
  <r>
    <n v="2"/>
    <n v="0"/>
    <n v="0"/>
    <n v="0"/>
    <n v="0"/>
    <n v="0"/>
    <n v="0"/>
    <n v="41"/>
    <x v="2"/>
    <x v="3"/>
    <x v="1"/>
    <x v="1"/>
  </r>
  <r>
    <n v="4"/>
    <n v="0"/>
    <n v="0"/>
    <n v="0"/>
    <n v="0"/>
    <n v="0"/>
    <n v="0"/>
    <n v="56"/>
    <x v="3"/>
    <x v="1"/>
    <x v="0"/>
    <x v="1"/>
  </r>
  <r>
    <n v="2"/>
    <n v="0"/>
    <n v="0"/>
    <n v="0"/>
    <n v="0"/>
    <n v="0"/>
    <n v="0"/>
    <n v="45"/>
    <x v="3"/>
    <x v="3"/>
    <x v="0"/>
    <x v="1"/>
  </r>
  <r>
    <n v="3"/>
    <n v="0"/>
    <n v="0"/>
    <n v="0"/>
    <n v="0"/>
    <n v="0"/>
    <n v="0"/>
    <n v="52"/>
    <x v="0"/>
    <x v="0"/>
    <x v="0"/>
    <x v="1"/>
  </r>
  <r>
    <n v="2"/>
    <n v="0"/>
    <n v="0"/>
    <n v="0"/>
    <n v="0"/>
    <n v="0"/>
    <n v="1"/>
    <n v="43"/>
    <x v="1"/>
    <x v="3"/>
    <x v="1"/>
    <x v="0"/>
  </r>
  <r>
    <n v="5"/>
    <n v="0"/>
    <n v="0"/>
    <n v="0"/>
    <n v="0"/>
    <n v="0"/>
    <n v="0"/>
    <n v="38"/>
    <x v="2"/>
    <x v="3"/>
    <x v="0"/>
    <x v="1"/>
  </r>
  <r>
    <n v="7"/>
    <n v="0"/>
    <n v="0"/>
    <n v="0"/>
    <n v="0"/>
    <n v="0"/>
    <n v="0"/>
    <n v="34"/>
    <x v="2"/>
    <x v="2"/>
    <x v="1"/>
    <x v="1"/>
  </r>
  <r>
    <n v="3"/>
    <n v="0"/>
    <n v="0"/>
    <n v="0"/>
    <n v="0"/>
    <n v="0"/>
    <n v="0"/>
    <n v="54"/>
    <x v="1"/>
    <x v="0"/>
    <x v="0"/>
    <x v="1"/>
  </r>
  <r>
    <n v="1"/>
    <n v="0"/>
    <n v="0"/>
    <n v="1"/>
    <n v="1"/>
    <n v="0"/>
    <n v="1"/>
    <n v="40"/>
    <x v="2"/>
    <x v="3"/>
    <x v="0"/>
    <x v="0"/>
  </r>
  <r>
    <n v="3"/>
    <n v="0"/>
    <n v="0"/>
    <n v="0"/>
    <n v="0"/>
    <n v="0"/>
    <n v="0"/>
    <n v="39"/>
    <x v="2"/>
    <x v="3"/>
    <x v="1"/>
    <x v="0"/>
  </r>
  <r>
    <n v="1"/>
    <n v="0"/>
    <n v="0"/>
    <n v="0"/>
    <n v="0"/>
    <n v="0"/>
    <n v="1"/>
    <n v="39"/>
    <x v="2"/>
    <x v="3"/>
    <x v="1"/>
    <x v="0"/>
  </r>
  <r>
    <n v="6"/>
    <n v="0"/>
    <n v="0"/>
    <n v="0"/>
    <n v="0"/>
    <n v="0"/>
    <n v="0"/>
    <n v="32"/>
    <x v="1"/>
    <x v="2"/>
    <x v="1"/>
    <x v="0"/>
  </r>
  <r>
    <n v="1"/>
    <n v="0"/>
    <n v="0"/>
    <n v="0"/>
    <n v="0"/>
    <n v="0"/>
    <n v="0"/>
    <n v="26"/>
    <x v="2"/>
    <x v="2"/>
    <x v="0"/>
    <x v="0"/>
  </r>
  <r>
    <n v="4"/>
    <n v="0"/>
    <n v="0"/>
    <n v="0"/>
    <n v="0"/>
    <n v="0"/>
    <n v="0"/>
    <n v="45"/>
    <x v="1"/>
    <x v="3"/>
    <x v="1"/>
    <x v="1"/>
  </r>
  <r>
    <n v="3"/>
    <n v="0"/>
    <n v="0"/>
    <n v="0"/>
    <n v="0"/>
    <n v="0"/>
    <n v="0"/>
    <n v="24"/>
    <x v="2"/>
    <x v="4"/>
    <x v="1"/>
    <x v="0"/>
  </r>
  <r>
    <n v="3"/>
    <n v="0"/>
    <n v="0"/>
    <n v="0"/>
    <n v="0"/>
    <n v="0"/>
    <n v="0"/>
    <n v="54"/>
    <x v="3"/>
    <x v="0"/>
    <x v="0"/>
    <x v="1"/>
  </r>
  <r>
    <n v="1"/>
    <n v="0"/>
    <n v="0"/>
    <n v="0"/>
    <n v="0"/>
    <n v="0"/>
    <n v="0"/>
    <n v="41"/>
    <x v="1"/>
    <x v="3"/>
    <x v="0"/>
    <x v="0"/>
  </r>
  <r>
    <n v="1"/>
    <n v="0"/>
    <n v="0"/>
    <n v="0"/>
    <n v="0"/>
    <n v="0"/>
    <n v="0"/>
    <n v="52"/>
    <x v="2"/>
    <x v="0"/>
    <x v="0"/>
    <x v="0"/>
  </r>
  <r>
    <n v="1"/>
    <n v="0"/>
    <n v="0"/>
    <n v="1"/>
    <n v="0"/>
    <n v="0"/>
    <n v="0"/>
    <n v="53"/>
    <x v="1"/>
    <x v="0"/>
    <x v="0"/>
    <x v="0"/>
  </r>
  <r>
    <n v="7"/>
    <n v="0"/>
    <n v="0"/>
    <n v="0"/>
    <n v="0"/>
    <n v="0"/>
    <n v="0"/>
    <n v="48"/>
    <x v="2"/>
    <x v="0"/>
    <x v="1"/>
    <x v="1"/>
  </r>
  <r>
    <n v="3"/>
    <n v="0"/>
    <n v="0"/>
    <n v="0"/>
    <n v="0"/>
    <n v="0"/>
    <n v="0"/>
    <n v="62"/>
    <x v="2"/>
    <x v="1"/>
    <x v="1"/>
    <x v="1"/>
  </r>
  <r>
    <n v="5"/>
    <n v="1"/>
    <n v="0"/>
    <n v="0"/>
    <n v="0"/>
    <n v="0"/>
    <n v="0"/>
    <n v="59"/>
    <x v="1"/>
    <x v="1"/>
    <x v="0"/>
    <x v="1"/>
  </r>
  <r>
    <n v="1"/>
    <n v="0"/>
    <n v="0"/>
    <n v="0"/>
    <n v="0"/>
    <n v="0"/>
    <n v="0"/>
    <n v="53"/>
    <x v="4"/>
    <x v="0"/>
    <x v="1"/>
    <x v="1"/>
  </r>
  <r>
    <n v="0"/>
    <n v="0"/>
    <n v="0"/>
    <n v="0"/>
    <n v="0"/>
    <n v="0"/>
    <n v="0"/>
    <n v="49"/>
    <x v="3"/>
    <x v="0"/>
    <x v="0"/>
    <x v="0"/>
  </r>
  <r>
    <n v="1"/>
    <n v="0"/>
    <n v="0"/>
    <n v="0"/>
    <n v="0"/>
    <n v="0"/>
    <n v="0"/>
    <n v="34"/>
    <x v="3"/>
    <x v="2"/>
    <x v="1"/>
    <x v="0"/>
  </r>
  <r>
    <n v="3"/>
    <n v="0"/>
    <n v="0"/>
    <n v="0"/>
    <n v="0"/>
    <n v="0"/>
    <n v="0"/>
    <n v="35"/>
    <x v="3"/>
    <x v="2"/>
    <x v="0"/>
    <x v="1"/>
  </r>
  <r>
    <n v="1"/>
    <n v="0"/>
    <n v="0"/>
    <n v="1"/>
    <n v="1"/>
    <n v="0"/>
    <n v="1"/>
    <n v="63"/>
    <x v="2"/>
    <x v="1"/>
    <x v="0"/>
    <x v="0"/>
  </r>
  <r>
    <n v="2"/>
    <n v="0"/>
    <n v="0"/>
    <n v="0"/>
    <n v="0"/>
    <n v="0"/>
    <n v="0"/>
    <n v="39"/>
    <x v="2"/>
    <x v="3"/>
    <x v="0"/>
    <x v="1"/>
  </r>
  <r>
    <n v="1"/>
    <n v="0"/>
    <n v="0"/>
    <n v="0"/>
    <n v="0"/>
    <n v="0"/>
    <n v="0"/>
    <n v="35"/>
    <x v="2"/>
    <x v="2"/>
    <x v="0"/>
    <x v="0"/>
  </r>
  <r>
    <n v="1"/>
    <n v="1"/>
    <n v="0"/>
    <n v="1"/>
    <n v="1"/>
    <n v="0"/>
    <n v="1"/>
    <n v="44"/>
    <x v="2"/>
    <x v="3"/>
    <x v="0"/>
    <x v="0"/>
  </r>
  <r>
    <n v="1"/>
    <n v="0"/>
    <n v="0"/>
    <n v="0"/>
    <n v="0"/>
    <n v="0"/>
    <n v="0"/>
    <n v="37"/>
    <x v="0"/>
    <x v="3"/>
    <x v="0"/>
    <x v="0"/>
  </r>
  <r>
    <n v="2"/>
    <n v="0"/>
    <n v="0"/>
    <n v="0"/>
    <n v="0"/>
    <n v="0"/>
    <n v="0"/>
    <n v="58"/>
    <x v="4"/>
    <x v="1"/>
    <x v="1"/>
    <x v="1"/>
  </r>
  <r>
    <n v="1"/>
    <n v="0"/>
    <n v="1"/>
    <n v="1"/>
    <n v="1"/>
    <n v="1"/>
    <n v="1"/>
    <n v="60"/>
    <x v="3"/>
    <x v="1"/>
    <x v="0"/>
    <x v="0"/>
  </r>
  <r>
    <n v="1"/>
    <n v="0"/>
    <n v="0"/>
    <n v="0"/>
    <n v="0"/>
    <n v="0"/>
    <n v="0"/>
    <n v="40"/>
    <x v="2"/>
    <x v="3"/>
    <x v="1"/>
    <x v="0"/>
  </r>
  <r>
    <n v="5"/>
    <n v="1"/>
    <n v="0"/>
    <n v="0"/>
    <n v="0"/>
    <n v="0"/>
    <n v="0"/>
    <n v="31"/>
    <x v="1"/>
    <x v="2"/>
    <x v="1"/>
    <x v="0"/>
  </r>
  <r>
    <n v="4"/>
    <n v="0"/>
    <n v="0"/>
    <n v="0"/>
    <n v="0"/>
    <n v="0"/>
    <n v="0"/>
    <n v="25"/>
    <x v="0"/>
    <x v="4"/>
    <x v="1"/>
    <x v="0"/>
  </r>
  <r>
    <n v="2"/>
    <n v="0"/>
    <n v="0"/>
    <n v="0"/>
    <n v="0"/>
    <n v="0"/>
    <n v="0"/>
    <n v="60"/>
    <x v="3"/>
    <x v="1"/>
    <x v="1"/>
    <x v="1"/>
  </r>
  <r>
    <n v="1"/>
    <n v="0"/>
    <n v="0"/>
    <n v="0"/>
    <n v="0"/>
    <n v="0"/>
    <n v="0"/>
    <n v="19"/>
    <x v="0"/>
    <x v="4"/>
    <x v="0"/>
    <x v="0"/>
  </r>
  <r>
    <n v="1"/>
    <n v="0"/>
    <n v="0"/>
    <n v="0"/>
    <n v="1"/>
    <n v="0"/>
    <n v="0"/>
    <n v="35"/>
    <x v="1"/>
    <x v="2"/>
    <x v="0"/>
    <x v="0"/>
  </r>
  <r>
    <n v="3"/>
    <n v="0"/>
    <n v="0"/>
    <n v="0"/>
    <n v="0"/>
    <n v="0"/>
    <n v="0"/>
    <n v="57"/>
    <x v="1"/>
    <x v="1"/>
    <x v="1"/>
    <x v="1"/>
  </r>
  <r>
    <n v="3"/>
    <n v="1"/>
    <n v="0"/>
    <n v="0"/>
    <n v="0"/>
    <n v="0"/>
    <n v="0"/>
    <n v="40"/>
    <x v="2"/>
    <x v="3"/>
    <x v="1"/>
    <x v="0"/>
  </r>
  <r>
    <n v="4"/>
    <n v="0"/>
    <n v="0"/>
    <n v="0"/>
    <n v="0"/>
    <n v="0"/>
    <n v="0"/>
    <n v="57"/>
    <x v="3"/>
    <x v="1"/>
    <x v="0"/>
    <x v="1"/>
  </r>
  <r>
    <n v="1"/>
    <n v="0"/>
    <n v="1"/>
    <n v="1"/>
    <n v="0"/>
    <n v="0"/>
    <n v="1"/>
    <n v="56"/>
    <x v="4"/>
    <x v="1"/>
    <x v="0"/>
    <x v="1"/>
  </r>
  <r>
    <n v="1"/>
    <n v="0"/>
    <n v="0"/>
    <n v="1"/>
    <n v="1"/>
    <n v="0"/>
    <n v="1"/>
    <n v="26"/>
    <x v="0"/>
    <x v="2"/>
    <x v="0"/>
    <x v="0"/>
  </r>
  <r>
    <n v="5"/>
    <n v="1"/>
    <n v="0"/>
    <n v="0"/>
    <n v="1"/>
    <n v="0"/>
    <n v="1"/>
    <n v="32"/>
    <x v="2"/>
    <x v="2"/>
    <x v="1"/>
    <x v="1"/>
  </r>
  <r>
    <n v="2"/>
    <n v="0"/>
    <n v="0"/>
    <n v="0"/>
    <n v="0"/>
    <n v="0"/>
    <n v="0"/>
    <n v="26"/>
    <x v="1"/>
    <x v="2"/>
    <x v="1"/>
    <x v="0"/>
  </r>
  <r>
    <n v="5"/>
    <n v="0"/>
    <n v="0"/>
    <n v="0"/>
    <n v="0"/>
    <n v="0"/>
    <n v="0"/>
    <n v="59"/>
    <x v="2"/>
    <x v="1"/>
    <x v="0"/>
    <x v="1"/>
  </r>
  <r>
    <n v="6"/>
    <n v="1"/>
    <n v="0"/>
    <n v="0"/>
    <n v="0"/>
    <n v="0"/>
    <n v="1"/>
    <n v="59"/>
    <x v="0"/>
    <x v="1"/>
    <x v="0"/>
    <x v="1"/>
  </r>
  <r>
    <n v="2"/>
    <n v="0"/>
    <n v="0"/>
    <n v="0"/>
    <n v="0"/>
    <n v="0"/>
    <n v="0"/>
    <n v="59"/>
    <x v="2"/>
    <x v="1"/>
    <x v="0"/>
    <x v="1"/>
  </r>
  <r>
    <n v="1"/>
    <n v="0"/>
    <n v="0"/>
    <n v="1"/>
    <n v="0"/>
    <n v="0"/>
    <n v="0"/>
    <n v="61"/>
    <x v="1"/>
    <x v="1"/>
    <x v="0"/>
    <x v="0"/>
  </r>
  <r>
    <n v="4"/>
    <n v="1"/>
    <n v="0"/>
    <n v="0"/>
    <n v="0"/>
    <n v="0"/>
    <n v="0"/>
    <n v="46"/>
    <x v="2"/>
    <x v="0"/>
    <x v="1"/>
    <x v="1"/>
  </r>
  <r>
    <n v="1"/>
    <n v="0"/>
    <n v="0"/>
    <n v="0"/>
    <n v="0"/>
    <n v="0"/>
    <n v="0"/>
    <n v="50"/>
    <x v="0"/>
    <x v="0"/>
    <x v="1"/>
    <x v="1"/>
  </r>
  <r>
    <n v="1"/>
    <n v="0"/>
    <n v="1"/>
    <n v="1"/>
    <n v="1"/>
    <n v="0"/>
    <n v="0"/>
    <n v="33"/>
    <x v="1"/>
    <x v="2"/>
    <x v="0"/>
    <x v="1"/>
  </r>
  <r>
    <n v="1"/>
    <n v="0"/>
    <n v="0"/>
    <n v="0"/>
    <n v="0"/>
    <n v="0"/>
    <n v="0"/>
    <n v="38"/>
    <x v="1"/>
    <x v="3"/>
    <x v="0"/>
    <x v="1"/>
  </r>
  <r>
    <n v="7"/>
    <n v="0"/>
    <n v="0"/>
    <n v="0"/>
    <n v="0"/>
    <n v="0"/>
    <n v="0"/>
    <n v="35"/>
    <x v="0"/>
    <x v="2"/>
    <x v="1"/>
    <x v="0"/>
  </r>
  <r>
    <n v="1"/>
    <n v="0"/>
    <n v="0"/>
    <n v="0"/>
    <n v="0"/>
    <n v="0"/>
    <n v="0"/>
    <n v="44"/>
    <x v="1"/>
    <x v="3"/>
    <x v="0"/>
    <x v="1"/>
  </r>
  <r>
    <n v="3"/>
    <n v="0"/>
    <n v="0"/>
    <n v="0"/>
    <n v="0"/>
    <n v="0"/>
    <n v="0"/>
    <n v="43"/>
    <x v="2"/>
    <x v="3"/>
    <x v="1"/>
    <x v="1"/>
  </r>
  <r>
    <n v="1"/>
    <n v="0"/>
    <n v="0"/>
    <n v="0"/>
    <n v="0"/>
    <n v="0"/>
    <n v="0"/>
    <n v="63"/>
    <x v="2"/>
    <x v="1"/>
    <x v="0"/>
    <x v="0"/>
  </r>
  <r>
    <n v="1"/>
    <n v="0"/>
    <n v="0"/>
    <n v="1"/>
    <n v="0"/>
    <n v="0"/>
    <n v="0"/>
    <n v="49"/>
    <x v="2"/>
    <x v="0"/>
    <x v="0"/>
    <x v="0"/>
  </r>
  <r>
    <n v="1"/>
    <n v="0"/>
    <n v="0"/>
    <n v="0"/>
    <n v="0"/>
    <n v="0"/>
    <n v="0"/>
    <n v="44"/>
    <x v="1"/>
    <x v="3"/>
    <x v="0"/>
    <x v="0"/>
  </r>
  <r>
    <n v="1"/>
    <n v="0"/>
    <n v="0"/>
    <n v="0"/>
    <n v="0"/>
    <n v="0"/>
    <n v="0"/>
    <n v="40"/>
    <x v="2"/>
    <x v="3"/>
    <x v="1"/>
    <x v="0"/>
  </r>
  <r>
    <n v="1"/>
    <n v="0"/>
    <n v="0"/>
    <n v="0"/>
    <n v="0"/>
    <n v="0"/>
    <n v="0"/>
    <n v="37"/>
    <x v="0"/>
    <x v="3"/>
    <x v="0"/>
    <x v="0"/>
  </r>
  <r>
    <n v="3"/>
    <n v="0"/>
    <n v="0"/>
    <n v="0"/>
    <n v="0"/>
    <n v="0"/>
    <n v="0"/>
    <n v="41"/>
    <x v="2"/>
    <x v="3"/>
    <x v="1"/>
    <x v="0"/>
  </r>
  <r>
    <n v="1"/>
    <n v="0"/>
    <n v="0"/>
    <n v="0"/>
    <n v="0"/>
    <n v="0"/>
    <n v="0"/>
    <n v="39"/>
    <x v="1"/>
    <x v="3"/>
    <x v="1"/>
    <x v="0"/>
  </r>
  <r>
    <n v="7"/>
    <n v="0"/>
    <n v="0"/>
    <n v="0"/>
    <n v="0"/>
    <n v="0"/>
    <n v="1"/>
    <n v="60"/>
    <x v="1"/>
    <x v="1"/>
    <x v="1"/>
    <x v="1"/>
  </r>
  <r>
    <n v="1"/>
    <n v="0"/>
    <n v="0"/>
    <n v="0"/>
    <n v="0"/>
    <n v="0"/>
    <n v="0"/>
    <n v="48"/>
    <x v="1"/>
    <x v="0"/>
    <x v="0"/>
    <x v="1"/>
  </r>
  <r>
    <n v="2"/>
    <n v="0"/>
    <n v="0"/>
    <n v="0"/>
    <n v="0"/>
    <n v="0"/>
    <n v="0"/>
    <n v="34"/>
    <x v="2"/>
    <x v="2"/>
    <x v="1"/>
    <x v="0"/>
  </r>
  <r>
    <n v="3"/>
    <n v="0"/>
    <n v="0"/>
    <n v="0"/>
    <n v="0"/>
    <n v="0"/>
    <n v="0"/>
    <n v="46"/>
    <x v="2"/>
    <x v="0"/>
    <x v="0"/>
    <x v="1"/>
  </r>
  <r>
    <n v="1"/>
    <n v="1"/>
    <n v="0"/>
    <n v="0"/>
    <n v="0"/>
    <n v="0"/>
    <n v="1"/>
    <n v="35"/>
    <x v="0"/>
    <x v="2"/>
    <x v="1"/>
    <x v="0"/>
  </r>
  <r>
    <n v="2"/>
    <n v="0"/>
    <n v="0"/>
    <n v="0"/>
    <n v="0"/>
    <n v="0"/>
    <n v="0"/>
    <n v="26"/>
    <x v="0"/>
    <x v="2"/>
    <x v="1"/>
    <x v="0"/>
  </r>
  <r>
    <n v="1"/>
    <n v="0"/>
    <n v="0"/>
    <n v="0"/>
    <n v="0"/>
    <n v="0"/>
    <n v="0"/>
    <n v="55"/>
    <x v="3"/>
    <x v="0"/>
    <x v="0"/>
    <x v="1"/>
  </r>
  <r>
    <n v="5"/>
    <n v="0"/>
    <n v="0"/>
    <n v="0"/>
    <n v="0"/>
    <n v="0"/>
    <n v="0"/>
    <n v="48"/>
    <x v="1"/>
    <x v="0"/>
    <x v="0"/>
    <x v="1"/>
  </r>
  <r>
    <n v="1"/>
    <n v="0"/>
    <n v="0"/>
    <n v="1"/>
    <n v="0"/>
    <n v="0"/>
    <n v="1"/>
    <n v="42"/>
    <x v="1"/>
    <x v="3"/>
    <x v="0"/>
    <x v="0"/>
  </r>
  <r>
    <n v="1"/>
    <n v="0"/>
    <n v="0"/>
    <n v="0"/>
    <n v="0"/>
    <n v="0"/>
    <n v="1"/>
    <n v="42"/>
    <x v="0"/>
    <x v="3"/>
    <x v="0"/>
    <x v="0"/>
  </r>
  <r>
    <n v="1"/>
    <n v="0"/>
    <n v="0"/>
    <n v="0"/>
    <n v="0"/>
    <n v="0"/>
    <n v="0"/>
    <n v="45"/>
    <x v="1"/>
    <x v="3"/>
    <x v="0"/>
    <x v="0"/>
  </r>
  <r>
    <n v="1"/>
    <n v="0"/>
    <n v="0"/>
    <n v="0"/>
    <n v="0"/>
    <n v="0"/>
    <n v="0"/>
    <n v="36"/>
    <x v="2"/>
    <x v="3"/>
    <x v="1"/>
    <x v="0"/>
  </r>
  <r>
    <n v="1"/>
    <n v="0"/>
    <n v="0"/>
    <n v="1"/>
    <n v="0"/>
    <n v="0"/>
    <n v="0"/>
    <n v="41"/>
    <x v="2"/>
    <x v="3"/>
    <x v="0"/>
    <x v="0"/>
  </r>
  <r>
    <n v="2"/>
    <n v="0"/>
    <n v="0"/>
    <n v="0"/>
    <n v="0"/>
    <n v="0"/>
    <n v="0"/>
    <n v="32"/>
    <x v="0"/>
    <x v="2"/>
    <x v="0"/>
    <x v="0"/>
  </r>
  <r>
    <n v="4"/>
    <n v="0"/>
    <n v="0"/>
    <n v="0"/>
    <n v="0"/>
    <n v="0"/>
    <n v="0"/>
    <n v="56"/>
    <x v="1"/>
    <x v="1"/>
    <x v="1"/>
    <x v="1"/>
  </r>
  <r>
    <n v="3"/>
    <n v="0"/>
    <n v="0"/>
    <n v="0"/>
    <n v="0"/>
    <n v="0"/>
    <n v="0"/>
    <n v="41"/>
    <x v="0"/>
    <x v="3"/>
    <x v="1"/>
    <x v="1"/>
  </r>
  <r>
    <n v="1"/>
    <n v="1"/>
    <n v="0"/>
    <n v="0"/>
    <n v="0"/>
    <n v="0"/>
    <n v="1"/>
    <n v="43"/>
    <x v="2"/>
    <x v="3"/>
    <x v="1"/>
    <x v="0"/>
  </r>
  <r>
    <n v="4"/>
    <n v="0"/>
    <n v="0"/>
    <n v="0"/>
    <n v="0"/>
    <n v="0"/>
    <n v="0"/>
    <n v="60"/>
    <x v="2"/>
    <x v="1"/>
    <x v="0"/>
    <x v="1"/>
  </r>
  <r>
    <n v="2"/>
    <n v="1"/>
    <n v="0"/>
    <n v="0"/>
    <n v="0"/>
    <n v="0"/>
    <n v="0"/>
    <n v="55"/>
    <x v="2"/>
    <x v="0"/>
    <x v="0"/>
    <x v="1"/>
  </r>
  <r>
    <n v="3"/>
    <n v="0"/>
    <n v="0"/>
    <n v="0"/>
    <n v="0"/>
    <n v="0"/>
    <n v="0"/>
    <n v="58"/>
    <x v="2"/>
    <x v="1"/>
    <x v="1"/>
    <x v="1"/>
  </r>
  <r>
    <n v="15"/>
    <n v="0"/>
    <n v="0"/>
    <n v="0"/>
    <n v="0"/>
    <n v="0"/>
    <n v="0"/>
    <n v="21"/>
    <x v="0"/>
    <x v="4"/>
    <x v="0"/>
    <x v="0"/>
  </r>
  <r>
    <n v="1"/>
    <n v="0"/>
    <n v="0"/>
    <n v="0"/>
    <n v="1"/>
    <n v="0"/>
    <n v="0"/>
    <n v="52"/>
    <x v="1"/>
    <x v="0"/>
    <x v="0"/>
    <x v="0"/>
  </r>
  <r>
    <n v="1"/>
    <n v="0"/>
    <n v="0"/>
    <n v="0"/>
    <n v="0"/>
    <n v="0"/>
    <n v="1"/>
    <n v="27"/>
    <x v="1"/>
    <x v="2"/>
    <x v="1"/>
    <x v="0"/>
  </r>
  <r>
    <n v="3"/>
    <n v="0"/>
    <n v="0"/>
    <n v="0"/>
    <n v="0"/>
    <n v="0"/>
    <n v="0"/>
    <n v="47"/>
    <x v="0"/>
    <x v="0"/>
    <x v="0"/>
    <x v="1"/>
  </r>
  <r>
    <n v="1"/>
    <n v="0"/>
    <n v="0"/>
    <n v="0"/>
    <n v="0"/>
    <n v="0"/>
    <n v="0"/>
    <n v="47"/>
    <x v="2"/>
    <x v="0"/>
    <x v="0"/>
    <x v="1"/>
  </r>
  <r>
    <n v="1"/>
    <n v="0"/>
    <n v="0"/>
    <n v="0"/>
    <n v="0"/>
    <n v="0"/>
    <n v="0"/>
    <n v="53"/>
    <x v="2"/>
    <x v="0"/>
    <x v="0"/>
    <x v="1"/>
  </r>
  <r>
    <n v="6"/>
    <n v="0"/>
    <n v="0"/>
    <n v="0"/>
    <n v="0"/>
    <n v="0"/>
    <n v="1"/>
    <n v="28"/>
    <x v="1"/>
    <x v="2"/>
    <x v="1"/>
    <x v="0"/>
  </r>
  <r>
    <n v="6"/>
    <n v="0"/>
    <n v="1"/>
    <n v="0"/>
    <n v="0"/>
    <n v="0"/>
    <n v="0"/>
    <n v="47"/>
    <x v="2"/>
    <x v="0"/>
    <x v="0"/>
    <x v="1"/>
  </r>
  <r>
    <n v="1"/>
    <n v="0"/>
    <n v="0"/>
    <n v="1"/>
    <n v="0"/>
    <n v="0"/>
    <n v="0"/>
    <n v="49"/>
    <x v="2"/>
    <x v="0"/>
    <x v="0"/>
    <x v="0"/>
  </r>
  <r>
    <n v="1"/>
    <n v="1"/>
    <n v="0"/>
    <n v="0"/>
    <n v="0"/>
    <n v="0"/>
    <n v="0"/>
    <n v="48"/>
    <x v="1"/>
    <x v="0"/>
    <x v="1"/>
    <x v="1"/>
  </r>
  <r>
    <n v="1"/>
    <n v="0"/>
    <n v="0"/>
    <n v="0"/>
    <n v="0"/>
    <n v="0"/>
    <n v="0"/>
    <n v="64"/>
    <x v="2"/>
    <x v="1"/>
    <x v="0"/>
    <x v="0"/>
  </r>
  <r>
    <n v="2"/>
    <n v="0"/>
    <n v="0"/>
    <n v="0"/>
    <n v="0"/>
    <n v="0"/>
    <n v="1"/>
    <n v="43"/>
    <x v="3"/>
    <x v="3"/>
    <x v="1"/>
    <x v="1"/>
  </r>
  <r>
    <n v="1"/>
    <n v="0"/>
    <n v="0"/>
    <n v="0"/>
    <n v="0"/>
    <n v="0"/>
    <n v="0"/>
    <n v="30"/>
    <x v="2"/>
    <x v="2"/>
    <x v="1"/>
    <x v="0"/>
  </r>
  <r>
    <n v="1"/>
    <n v="0"/>
    <n v="0"/>
    <n v="0"/>
    <n v="0"/>
    <n v="0"/>
    <n v="0"/>
    <n v="27"/>
    <x v="0"/>
    <x v="2"/>
    <x v="0"/>
    <x v="0"/>
  </r>
  <r>
    <n v="4"/>
    <n v="0"/>
    <n v="0"/>
    <n v="0"/>
    <n v="0"/>
    <n v="0"/>
    <n v="0"/>
    <n v="38"/>
    <x v="2"/>
    <x v="3"/>
    <x v="0"/>
    <x v="1"/>
  </r>
  <r>
    <n v="1"/>
    <n v="0"/>
    <n v="0"/>
    <n v="0"/>
    <n v="0"/>
    <n v="0"/>
    <n v="0"/>
    <n v="62"/>
    <x v="2"/>
    <x v="1"/>
    <x v="0"/>
    <x v="0"/>
  </r>
  <r>
    <n v="1"/>
    <n v="0"/>
    <n v="0"/>
    <n v="0"/>
    <n v="0"/>
    <n v="0"/>
    <n v="0"/>
    <n v="60"/>
    <x v="0"/>
    <x v="1"/>
    <x v="0"/>
    <x v="0"/>
  </r>
  <r>
    <n v="1"/>
    <n v="0"/>
    <n v="0"/>
    <n v="0"/>
    <n v="0"/>
    <n v="0"/>
    <n v="0"/>
    <n v="26"/>
    <x v="1"/>
    <x v="2"/>
    <x v="0"/>
    <x v="0"/>
  </r>
  <r>
    <n v="11"/>
    <n v="0"/>
    <n v="1"/>
    <n v="0"/>
    <n v="0"/>
    <n v="0"/>
    <n v="0"/>
    <n v="63"/>
    <x v="2"/>
    <x v="1"/>
    <x v="1"/>
    <x v="1"/>
  </r>
  <r>
    <n v="2"/>
    <n v="1"/>
    <n v="0"/>
    <n v="0"/>
    <n v="0"/>
    <n v="0"/>
    <n v="0"/>
    <n v="55"/>
    <x v="1"/>
    <x v="0"/>
    <x v="0"/>
    <x v="1"/>
  </r>
  <r>
    <n v="2"/>
    <n v="0"/>
    <n v="0"/>
    <n v="0"/>
    <n v="0"/>
    <n v="0"/>
    <n v="1"/>
    <n v="26"/>
    <x v="0"/>
    <x v="2"/>
    <x v="0"/>
    <x v="0"/>
  </r>
  <r>
    <n v="2"/>
    <n v="1"/>
    <n v="0"/>
    <n v="0"/>
    <n v="0"/>
    <n v="0"/>
    <n v="0"/>
    <n v="41"/>
    <x v="3"/>
    <x v="3"/>
    <x v="1"/>
    <x v="1"/>
  </r>
  <r>
    <n v="1"/>
    <n v="0"/>
    <n v="0"/>
    <n v="0"/>
    <n v="0"/>
    <n v="0"/>
    <n v="0"/>
    <n v="50"/>
    <x v="2"/>
    <x v="0"/>
    <x v="0"/>
    <x v="1"/>
  </r>
  <r>
    <n v="3"/>
    <n v="0"/>
    <n v="0"/>
    <n v="0"/>
    <n v="0"/>
    <n v="0"/>
    <n v="0"/>
    <n v="51"/>
    <x v="2"/>
    <x v="0"/>
    <x v="1"/>
    <x v="1"/>
  </r>
  <r>
    <n v="1"/>
    <n v="1"/>
    <n v="0"/>
    <n v="0"/>
    <n v="1"/>
    <n v="0"/>
    <n v="1"/>
    <n v="22"/>
    <x v="0"/>
    <x v="4"/>
    <x v="0"/>
    <x v="0"/>
  </r>
  <r>
    <n v="8"/>
    <n v="0"/>
    <n v="0"/>
    <n v="0"/>
    <n v="0"/>
    <n v="0"/>
    <n v="0"/>
    <n v="47"/>
    <x v="3"/>
    <x v="0"/>
    <x v="0"/>
    <x v="1"/>
  </r>
  <r>
    <n v="1"/>
    <n v="0"/>
    <n v="0"/>
    <n v="0"/>
    <n v="0"/>
    <n v="0"/>
    <n v="0"/>
    <n v="56"/>
    <x v="3"/>
    <x v="1"/>
    <x v="0"/>
    <x v="0"/>
  </r>
  <r>
    <n v="1"/>
    <n v="0"/>
    <n v="0"/>
    <n v="0"/>
    <n v="0"/>
    <n v="0"/>
    <n v="0"/>
    <n v="36"/>
    <x v="2"/>
    <x v="3"/>
    <x v="0"/>
    <x v="0"/>
  </r>
  <r>
    <n v="2"/>
    <n v="0"/>
    <n v="0"/>
    <n v="0"/>
    <n v="0"/>
    <n v="0"/>
    <n v="0"/>
    <n v="43"/>
    <x v="1"/>
    <x v="3"/>
    <x v="1"/>
    <x v="0"/>
  </r>
  <r>
    <n v="6"/>
    <n v="0"/>
    <n v="0"/>
    <n v="0"/>
    <n v="0"/>
    <n v="0"/>
    <n v="0"/>
    <n v="46"/>
    <x v="1"/>
    <x v="0"/>
    <x v="0"/>
    <x v="1"/>
  </r>
  <r>
    <n v="3"/>
    <n v="0"/>
    <n v="0"/>
    <n v="0"/>
    <n v="0"/>
    <n v="0"/>
    <n v="0"/>
    <n v="57"/>
    <x v="1"/>
    <x v="1"/>
    <x v="0"/>
    <x v="1"/>
  </r>
  <r>
    <n v="2"/>
    <n v="0"/>
    <n v="0"/>
    <n v="0"/>
    <n v="0"/>
    <n v="0"/>
    <n v="0"/>
    <n v="61"/>
    <x v="2"/>
    <x v="1"/>
    <x v="0"/>
    <x v="1"/>
  </r>
  <r>
    <n v="1"/>
    <n v="0"/>
    <n v="0"/>
    <n v="0"/>
    <n v="0"/>
    <n v="0"/>
    <n v="0"/>
    <n v="55"/>
    <x v="1"/>
    <x v="0"/>
    <x v="0"/>
    <x v="0"/>
  </r>
  <r>
    <n v="1"/>
    <n v="0"/>
    <n v="0"/>
    <n v="0"/>
    <n v="1"/>
    <n v="0"/>
    <n v="0"/>
    <n v="52"/>
    <x v="1"/>
    <x v="0"/>
    <x v="0"/>
    <x v="0"/>
  </r>
  <r>
    <n v="1"/>
    <n v="1"/>
    <n v="0"/>
    <n v="1"/>
    <n v="0"/>
    <n v="0"/>
    <n v="0"/>
    <n v="32"/>
    <x v="2"/>
    <x v="2"/>
    <x v="0"/>
    <x v="0"/>
  </r>
  <r>
    <n v="2"/>
    <n v="0"/>
    <n v="0"/>
    <n v="0"/>
    <n v="0"/>
    <n v="0"/>
    <n v="0"/>
    <n v="37"/>
    <x v="1"/>
    <x v="3"/>
    <x v="1"/>
    <x v="1"/>
  </r>
  <r>
    <n v="2"/>
    <n v="0"/>
    <n v="0"/>
    <n v="0"/>
    <n v="0"/>
    <n v="0"/>
    <n v="0"/>
    <n v="46"/>
    <x v="0"/>
    <x v="0"/>
    <x v="1"/>
    <x v="0"/>
  </r>
  <r>
    <n v="1"/>
    <n v="0"/>
    <n v="0"/>
    <n v="0"/>
    <n v="0"/>
    <n v="0"/>
    <n v="0"/>
    <n v="35"/>
    <x v="2"/>
    <x v="2"/>
    <x v="1"/>
    <x v="0"/>
  </r>
  <r>
    <n v="1"/>
    <n v="0"/>
    <n v="0"/>
    <n v="0"/>
    <n v="0"/>
    <n v="0"/>
    <n v="0"/>
    <n v="49"/>
    <x v="0"/>
    <x v="0"/>
    <x v="0"/>
    <x v="0"/>
  </r>
  <r>
    <n v="6"/>
    <n v="0"/>
    <n v="0"/>
    <n v="0"/>
    <n v="0"/>
    <n v="0"/>
    <n v="1"/>
    <n v="41"/>
    <x v="2"/>
    <x v="3"/>
    <x v="1"/>
    <x v="0"/>
  </r>
  <r>
    <n v="1"/>
    <n v="0"/>
    <n v="0"/>
    <n v="0"/>
    <n v="0"/>
    <n v="0"/>
    <n v="1"/>
    <n v="56"/>
    <x v="2"/>
    <x v="1"/>
    <x v="0"/>
    <x v="0"/>
  </r>
  <r>
    <n v="1"/>
    <n v="0"/>
    <n v="0"/>
    <n v="0"/>
    <n v="0"/>
    <n v="0"/>
    <n v="0"/>
    <n v="31"/>
    <x v="1"/>
    <x v="2"/>
    <x v="1"/>
    <x v="0"/>
  </r>
  <r>
    <n v="1"/>
    <n v="0"/>
    <n v="0"/>
    <n v="0"/>
    <n v="1"/>
    <n v="0"/>
    <n v="1"/>
    <n v="43"/>
    <x v="0"/>
    <x v="3"/>
    <x v="0"/>
    <x v="0"/>
  </r>
  <r>
    <n v="4"/>
    <n v="0"/>
    <n v="0"/>
    <n v="0"/>
    <n v="0"/>
    <n v="0"/>
    <n v="0"/>
    <n v="36"/>
    <x v="2"/>
    <x v="3"/>
    <x v="0"/>
    <x v="1"/>
  </r>
  <r>
    <n v="2"/>
    <n v="0"/>
    <n v="0"/>
    <n v="0"/>
    <n v="0"/>
    <n v="0"/>
    <n v="0"/>
    <n v="43"/>
    <x v="0"/>
    <x v="3"/>
    <x v="1"/>
    <x v="1"/>
  </r>
  <r>
    <n v="0"/>
    <n v="0"/>
    <n v="1"/>
    <n v="1"/>
    <n v="1"/>
    <n v="1"/>
    <n v="1"/>
    <n v="55"/>
    <x v="1"/>
    <x v="0"/>
    <x v="0"/>
    <x v="0"/>
  </r>
  <r>
    <n v="1"/>
    <n v="0"/>
    <n v="0"/>
    <n v="0"/>
    <n v="0"/>
    <n v="0"/>
    <n v="0"/>
    <n v="31"/>
    <x v="1"/>
    <x v="2"/>
    <x v="1"/>
    <x v="0"/>
  </r>
  <r>
    <n v="1"/>
    <n v="0"/>
    <n v="0"/>
    <n v="0"/>
    <n v="0"/>
    <n v="0"/>
    <n v="1"/>
    <n v="56"/>
    <x v="0"/>
    <x v="1"/>
    <x v="0"/>
    <x v="0"/>
  </r>
  <r>
    <n v="1"/>
    <n v="0"/>
    <n v="0"/>
    <n v="1"/>
    <n v="0"/>
    <n v="0"/>
    <n v="0"/>
    <n v="41"/>
    <x v="2"/>
    <x v="3"/>
    <x v="0"/>
    <x v="0"/>
  </r>
  <r>
    <n v="2"/>
    <n v="0"/>
    <n v="0"/>
    <n v="0"/>
    <n v="0"/>
    <n v="0"/>
    <n v="0"/>
    <n v="40"/>
    <x v="0"/>
    <x v="3"/>
    <x v="1"/>
    <x v="0"/>
  </r>
  <r>
    <n v="1"/>
    <n v="0"/>
    <n v="0"/>
    <n v="0"/>
    <n v="0"/>
    <n v="0"/>
    <n v="0"/>
    <n v="54"/>
    <x v="1"/>
    <x v="0"/>
    <x v="0"/>
    <x v="0"/>
  </r>
  <r>
    <n v="3"/>
    <n v="0"/>
    <n v="0"/>
    <n v="0"/>
    <n v="0"/>
    <n v="0"/>
    <n v="0"/>
    <n v="41"/>
    <x v="0"/>
    <x v="3"/>
    <x v="1"/>
    <x v="1"/>
  </r>
  <r>
    <n v="3"/>
    <n v="0"/>
    <n v="0"/>
    <n v="0"/>
    <n v="0"/>
    <n v="0"/>
    <n v="0"/>
    <n v="49"/>
    <x v="2"/>
    <x v="0"/>
    <x v="1"/>
    <x v="1"/>
  </r>
  <r>
    <n v="1"/>
    <n v="0"/>
    <n v="0"/>
    <n v="0"/>
    <n v="0"/>
    <n v="0"/>
    <n v="0"/>
    <n v="34"/>
    <x v="0"/>
    <x v="2"/>
    <x v="0"/>
    <x v="1"/>
  </r>
  <r>
    <n v="1"/>
    <n v="0"/>
    <n v="0"/>
    <n v="0"/>
    <n v="0"/>
    <n v="0"/>
    <n v="0"/>
    <n v="56"/>
    <x v="3"/>
    <x v="1"/>
    <x v="0"/>
    <x v="1"/>
  </r>
  <r>
    <n v="1"/>
    <n v="0"/>
    <n v="0"/>
    <n v="0"/>
    <n v="0"/>
    <n v="0"/>
    <n v="0"/>
    <n v="26"/>
    <x v="0"/>
    <x v="2"/>
    <x v="0"/>
    <x v="0"/>
  </r>
  <r>
    <n v="1"/>
    <n v="0"/>
    <n v="0"/>
    <n v="0"/>
    <n v="0"/>
    <n v="0"/>
    <n v="0"/>
    <n v="31"/>
    <x v="1"/>
    <x v="2"/>
    <x v="1"/>
    <x v="0"/>
  </r>
  <r>
    <n v="2"/>
    <n v="0"/>
    <n v="0"/>
    <n v="0"/>
    <n v="0"/>
    <n v="0"/>
    <n v="0"/>
    <n v="34"/>
    <x v="2"/>
    <x v="2"/>
    <x v="0"/>
    <x v="1"/>
  </r>
  <r>
    <n v="0"/>
    <n v="1"/>
    <n v="0"/>
    <n v="1"/>
    <n v="1"/>
    <n v="0"/>
    <n v="1"/>
    <n v="38"/>
    <x v="3"/>
    <x v="3"/>
    <x v="0"/>
    <x v="0"/>
  </r>
  <r>
    <n v="2"/>
    <n v="0"/>
    <n v="0"/>
    <n v="0"/>
    <n v="0"/>
    <n v="0"/>
    <n v="0"/>
    <n v="34"/>
    <x v="2"/>
    <x v="2"/>
    <x v="0"/>
    <x v="1"/>
  </r>
  <r>
    <n v="6"/>
    <n v="0"/>
    <n v="0"/>
    <n v="0"/>
    <n v="0"/>
    <n v="0"/>
    <n v="0"/>
    <n v="27"/>
    <x v="2"/>
    <x v="2"/>
    <x v="1"/>
    <x v="0"/>
  </r>
  <r>
    <n v="2"/>
    <n v="0"/>
    <n v="0"/>
    <n v="0"/>
    <n v="0"/>
    <n v="0"/>
    <n v="0"/>
    <n v="43"/>
    <x v="1"/>
    <x v="3"/>
    <x v="1"/>
    <x v="0"/>
  </r>
  <r>
    <n v="1"/>
    <n v="0"/>
    <n v="0"/>
    <n v="0"/>
    <n v="0"/>
    <n v="0"/>
    <n v="0"/>
    <n v="42"/>
    <x v="2"/>
    <x v="3"/>
    <x v="1"/>
    <x v="0"/>
  </r>
  <r>
    <n v="1"/>
    <n v="0"/>
    <n v="0"/>
    <n v="0"/>
    <n v="1"/>
    <n v="0"/>
    <n v="0"/>
    <n v="53"/>
    <x v="0"/>
    <x v="0"/>
    <x v="0"/>
    <x v="0"/>
  </r>
  <r>
    <n v="1"/>
    <n v="0"/>
    <n v="0"/>
    <n v="0"/>
    <n v="0"/>
    <n v="0"/>
    <n v="0"/>
    <n v="62"/>
    <x v="2"/>
    <x v="1"/>
    <x v="0"/>
    <x v="1"/>
  </r>
  <r>
    <n v="2"/>
    <n v="0"/>
    <n v="0"/>
    <n v="0"/>
    <n v="0"/>
    <n v="0"/>
    <n v="0"/>
    <n v="43"/>
    <x v="2"/>
    <x v="3"/>
    <x v="0"/>
    <x v="0"/>
  </r>
  <r>
    <n v="2"/>
    <n v="0"/>
    <n v="1"/>
    <n v="0"/>
    <n v="0"/>
    <n v="0"/>
    <n v="0"/>
    <n v="40"/>
    <x v="2"/>
    <x v="3"/>
    <x v="1"/>
    <x v="0"/>
  </r>
  <r>
    <n v="7"/>
    <n v="0"/>
    <n v="0"/>
    <n v="0"/>
    <n v="0"/>
    <n v="0"/>
    <n v="0"/>
    <n v="49"/>
    <x v="2"/>
    <x v="0"/>
    <x v="1"/>
    <x v="1"/>
  </r>
  <r>
    <n v="1"/>
    <n v="0"/>
    <n v="0"/>
    <n v="0"/>
    <n v="0"/>
    <n v="0"/>
    <n v="0"/>
    <n v="59"/>
    <x v="3"/>
    <x v="1"/>
    <x v="0"/>
    <x v="0"/>
  </r>
  <r>
    <n v="1"/>
    <n v="0"/>
    <n v="0"/>
    <n v="0"/>
    <n v="1"/>
    <n v="0"/>
    <n v="1"/>
    <n v="30"/>
    <x v="0"/>
    <x v="2"/>
    <x v="0"/>
    <x v="0"/>
  </r>
  <r>
    <n v="1"/>
    <n v="0"/>
    <n v="0"/>
    <n v="0"/>
    <n v="0"/>
    <n v="0"/>
    <n v="0"/>
    <n v="41"/>
    <x v="0"/>
    <x v="3"/>
    <x v="1"/>
    <x v="1"/>
  </r>
  <r>
    <n v="0"/>
    <n v="0"/>
    <n v="1"/>
    <n v="0"/>
    <n v="0"/>
    <n v="0"/>
    <n v="0"/>
    <n v="54"/>
    <x v="0"/>
    <x v="0"/>
    <x v="0"/>
    <x v="0"/>
  </r>
  <r>
    <n v="3"/>
    <n v="0"/>
    <n v="0"/>
    <n v="0"/>
    <n v="0"/>
    <n v="0"/>
    <n v="0"/>
    <n v="29"/>
    <x v="0"/>
    <x v="2"/>
    <x v="1"/>
    <x v="0"/>
  </r>
  <r>
    <n v="3"/>
    <n v="0"/>
    <n v="1"/>
    <n v="1"/>
    <n v="0"/>
    <n v="0"/>
    <n v="0"/>
    <n v="42"/>
    <x v="1"/>
    <x v="3"/>
    <x v="0"/>
    <x v="1"/>
  </r>
  <r>
    <n v="1"/>
    <n v="1"/>
    <n v="0"/>
    <n v="0"/>
    <n v="0"/>
    <n v="0"/>
    <n v="1"/>
    <n v="30"/>
    <x v="2"/>
    <x v="2"/>
    <x v="1"/>
    <x v="0"/>
  </r>
  <r>
    <n v="1"/>
    <n v="1"/>
    <n v="0"/>
    <n v="0"/>
    <n v="0"/>
    <n v="0"/>
    <n v="1"/>
    <n v="30"/>
    <x v="2"/>
    <x v="2"/>
    <x v="0"/>
    <x v="0"/>
  </r>
  <r>
    <n v="1"/>
    <n v="0"/>
    <n v="0"/>
    <n v="0"/>
    <n v="0"/>
    <n v="0"/>
    <n v="0"/>
    <n v="47"/>
    <x v="1"/>
    <x v="0"/>
    <x v="0"/>
    <x v="0"/>
  </r>
  <r>
    <n v="5"/>
    <n v="0"/>
    <n v="0"/>
    <n v="0"/>
    <n v="0"/>
    <n v="0"/>
    <n v="0"/>
    <n v="35"/>
    <x v="2"/>
    <x v="2"/>
    <x v="0"/>
    <x v="1"/>
  </r>
  <r>
    <n v="2"/>
    <n v="0"/>
    <n v="0"/>
    <n v="0"/>
    <n v="0"/>
    <n v="0"/>
    <n v="0"/>
    <n v="45"/>
    <x v="0"/>
    <x v="3"/>
    <x v="0"/>
    <x v="1"/>
  </r>
  <r>
    <n v="2"/>
    <n v="0"/>
    <n v="0"/>
    <n v="0"/>
    <n v="0"/>
    <n v="0"/>
    <n v="0"/>
    <n v="33"/>
    <x v="2"/>
    <x v="2"/>
    <x v="1"/>
    <x v="0"/>
  </r>
  <r>
    <n v="5"/>
    <n v="0"/>
    <n v="0"/>
    <n v="0"/>
    <n v="0"/>
    <n v="0"/>
    <n v="0"/>
    <n v="40"/>
    <x v="3"/>
    <x v="3"/>
    <x v="1"/>
    <x v="1"/>
  </r>
  <r>
    <n v="1"/>
    <n v="0"/>
    <n v="0"/>
    <n v="0"/>
    <n v="0"/>
    <n v="0"/>
    <n v="0"/>
    <n v="34"/>
    <x v="0"/>
    <x v="2"/>
    <x v="1"/>
    <x v="0"/>
  </r>
  <r>
    <n v="2"/>
    <n v="0"/>
    <n v="0"/>
    <n v="0"/>
    <n v="0"/>
    <n v="0"/>
    <n v="0"/>
    <n v="58"/>
    <x v="2"/>
    <x v="1"/>
    <x v="0"/>
    <x v="1"/>
  </r>
  <r>
    <n v="7"/>
    <n v="0"/>
    <n v="0"/>
    <n v="0"/>
    <n v="0"/>
    <n v="0"/>
    <n v="1"/>
    <n v="50"/>
    <x v="3"/>
    <x v="0"/>
    <x v="1"/>
    <x v="1"/>
  </r>
  <r>
    <n v="4"/>
    <n v="0"/>
    <n v="0"/>
    <n v="0"/>
    <n v="0"/>
    <n v="0"/>
    <n v="0"/>
    <n v="46"/>
    <x v="0"/>
    <x v="0"/>
    <x v="1"/>
    <x v="1"/>
  </r>
  <r>
    <n v="2"/>
    <n v="0"/>
    <n v="0"/>
    <n v="0"/>
    <n v="0"/>
    <n v="0"/>
    <n v="0"/>
    <n v="37"/>
    <x v="1"/>
    <x v="3"/>
    <x v="1"/>
    <x v="1"/>
  </r>
  <r>
    <n v="1"/>
    <n v="0"/>
    <n v="0"/>
    <n v="0"/>
    <n v="0"/>
    <n v="0"/>
    <n v="0"/>
    <n v="28"/>
    <x v="0"/>
    <x v="2"/>
    <x v="0"/>
    <x v="0"/>
  </r>
  <r>
    <n v="1"/>
    <n v="0"/>
    <n v="0"/>
    <n v="0"/>
    <n v="0"/>
    <n v="0"/>
    <n v="1"/>
    <n v="61"/>
    <x v="3"/>
    <x v="1"/>
    <x v="0"/>
    <x v="0"/>
  </r>
  <r>
    <n v="4"/>
    <n v="0"/>
    <n v="1"/>
    <n v="0"/>
    <n v="0"/>
    <n v="0"/>
    <n v="0"/>
    <n v="62"/>
    <x v="2"/>
    <x v="1"/>
    <x v="0"/>
    <x v="1"/>
  </r>
  <r>
    <n v="1"/>
    <n v="0"/>
    <n v="0"/>
    <n v="0"/>
    <n v="0"/>
    <n v="0"/>
    <n v="0"/>
    <n v="46"/>
    <x v="0"/>
    <x v="0"/>
    <x v="1"/>
    <x v="1"/>
  </r>
  <r>
    <n v="1"/>
    <n v="0"/>
    <n v="0"/>
    <n v="0"/>
    <n v="0"/>
    <n v="0"/>
    <n v="0"/>
    <n v="36"/>
    <x v="2"/>
    <x v="3"/>
    <x v="1"/>
    <x v="0"/>
  </r>
  <r>
    <n v="2"/>
    <n v="0"/>
    <n v="0"/>
    <n v="0"/>
    <n v="1"/>
    <n v="0"/>
    <n v="0"/>
    <n v="36"/>
    <x v="1"/>
    <x v="3"/>
    <x v="0"/>
    <x v="1"/>
  </r>
  <r>
    <n v="1"/>
    <n v="0"/>
    <n v="1"/>
    <n v="1"/>
    <n v="1"/>
    <n v="0"/>
    <n v="1"/>
    <n v="28"/>
    <x v="0"/>
    <x v="2"/>
    <x v="0"/>
    <x v="0"/>
  </r>
  <r>
    <n v="2"/>
    <n v="0"/>
    <n v="0"/>
    <n v="0"/>
    <n v="0"/>
    <n v="0"/>
    <n v="0"/>
    <n v="40"/>
    <x v="1"/>
    <x v="3"/>
    <x v="1"/>
    <x v="0"/>
  </r>
  <r>
    <n v="3"/>
    <n v="0"/>
    <n v="0"/>
    <n v="0"/>
    <n v="0"/>
    <n v="0"/>
    <n v="0"/>
    <n v="44"/>
    <x v="2"/>
    <x v="3"/>
    <x v="1"/>
    <x v="1"/>
  </r>
  <r>
    <n v="1"/>
    <n v="0"/>
    <n v="0"/>
    <n v="0"/>
    <n v="0"/>
    <n v="0"/>
    <n v="1"/>
    <n v="51"/>
    <x v="3"/>
    <x v="0"/>
    <x v="0"/>
    <x v="0"/>
  </r>
  <r>
    <n v="2"/>
    <n v="0"/>
    <n v="0"/>
    <n v="0"/>
    <n v="0"/>
    <n v="0"/>
    <n v="0"/>
    <n v="25"/>
    <x v="3"/>
    <x v="4"/>
    <x v="0"/>
    <x v="0"/>
  </r>
  <r>
    <n v="2"/>
    <n v="0"/>
    <n v="0"/>
    <n v="0"/>
    <n v="0"/>
    <n v="0"/>
    <n v="0"/>
    <n v="52"/>
    <x v="2"/>
    <x v="0"/>
    <x v="0"/>
    <x v="1"/>
  </r>
  <r>
    <n v="4"/>
    <n v="0"/>
    <n v="0"/>
    <n v="0"/>
    <n v="0"/>
    <n v="0"/>
    <n v="0"/>
    <n v="60"/>
    <x v="1"/>
    <x v="1"/>
    <x v="0"/>
    <x v="1"/>
  </r>
  <r>
    <n v="1"/>
    <n v="0"/>
    <n v="0"/>
    <n v="0"/>
    <n v="0"/>
    <n v="0"/>
    <n v="0"/>
    <n v="24"/>
    <x v="2"/>
    <x v="4"/>
    <x v="1"/>
    <x v="0"/>
  </r>
  <r>
    <n v="2"/>
    <n v="0"/>
    <n v="0"/>
    <n v="0"/>
    <n v="0"/>
    <n v="0"/>
    <n v="0"/>
    <n v="36"/>
    <x v="3"/>
    <x v="3"/>
    <x v="1"/>
    <x v="0"/>
  </r>
  <r>
    <n v="2"/>
    <n v="0"/>
    <n v="0"/>
    <n v="0"/>
    <n v="0"/>
    <n v="0"/>
    <n v="0"/>
    <n v="51"/>
    <x v="0"/>
    <x v="0"/>
    <x v="0"/>
    <x v="1"/>
  </r>
  <r>
    <n v="1"/>
    <n v="0"/>
    <n v="0"/>
    <n v="0"/>
    <n v="0"/>
    <n v="0"/>
    <n v="0"/>
    <n v="68"/>
    <x v="4"/>
    <x v="5"/>
    <x v="0"/>
    <x v="0"/>
  </r>
  <r>
    <n v="4"/>
    <n v="0"/>
    <n v="0"/>
    <n v="0"/>
    <n v="0"/>
    <n v="0"/>
    <n v="0"/>
    <n v="40"/>
    <x v="1"/>
    <x v="3"/>
    <x v="1"/>
    <x v="0"/>
  </r>
  <r>
    <n v="2"/>
    <n v="1"/>
    <n v="0"/>
    <n v="0"/>
    <n v="0"/>
    <n v="0"/>
    <n v="1"/>
    <n v="32"/>
    <x v="1"/>
    <x v="2"/>
    <x v="1"/>
    <x v="0"/>
  </r>
  <r>
    <n v="12"/>
    <n v="0"/>
    <n v="0"/>
    <n v="0"/>
    <n v="0"/>
    <n v="0"/>
    <n v="0"/>
    <n v="56"/>
    <x v="1"/>
    <x v="1"/>
    <x v="1"/>
    <x v="1"/>
  </r>
  <r>
    <n v="2"/>
    <n v="0"/>
    <n v="0"/>
    <n v="0"/>
    <n v="0"/>
    <n v="0"/>
    <n v="0"/>
    <n v="59"/>
    <x v="2"/>
    <x v="1"/>
    <x v="0"/>
    <x v="1"/>
  </r>
  <r>
    <n v="1"/>
    <n v="1"/>
    <n v="0"/>
    <n v="0"/>
    <n v="0"/>
    <n v="0"/>
    <n v="1"/>
    <n v="26"/>
    <x v="0"/>
    <x v="2"/>
    <x v="1"/>
    <x v="0"/>
  </r>
  <r>
    <n v="2"/>
    <n v="0"/>
    <n v="0"/>
    <n v="0"/>
    <n v="0"/>
    <n v="0"/>
    <n v="0"/>
    <n v="70"/>
    <x v="4"/>
    <x v="5"/>
    <x v="0"/>
    <x v="0"/>
  </r>
  <r>
    <n v="3"/>
    <n v="0"/>
    <n v="0"/>
    <n v="0"/>
    <n v="0"/>
    <n v="0"/>
    <n v="0"/>
    <n v="48"/>
    <x v="1"/>
    <x v="0"/>
    <x v="0"/>
    <x v="1"/>
  </r>
  <r>
    <n v="1"/>
    <n v="0"/>
    <n v="0"/>
    <n v="0"/>
    <n v="0"/>
    <n v="0"/>
    <n v="0"/>
    <n v="33"/>
    <x v="2"/>
    <x v="2"/>
    <x v="0"/>
    <x v="1"/>
  </r>
  <r>
    <n v="1"/>
    <n v="0"/>
    <n v="0"/>
    <n v="1"/>
    <n v="0"/>
    <n v="0"/>
    <n v="1"/>
    <n v="38"/>
    <x v="1"/>
    <x v="3"/>
    <x v="0"/>
    <x v="0"/>
  </r>
  <r>
    <n v="2"/>
    <n v="0"/>
    <n v="0"/>
    <n v="0"/>
    <n v="0"/>
    <n v="0"/>
    <n v="0"/>
    <n v="54"/>
    <x v="2"/>
    <x v="0"/>
    <x v="0"/>
    <x v="1"/>
  </r>
  <r>
    <n v="4"/>
    <n v="0"/>
    <n v="0"/>
    <n v="0"/>
    <n v="0"/>
    <n v="0"/>
    <n v="0"/>
    <n v="51"/>
    <x v="0"/>
    <x v="0"/>
    <x v="1"/>
    <x v="1"/>
  </r>
  <r>
    <n v="10"/>
    <n v="0"/>
    <n v="0"/>
    <n v="0"/>
    <n v="0"/>
    <n v="0"/>
    <n v="1"/>
    <n v="37"/>
    <x v="2"/>
    <x v="3"/>
    <x v="1"/>
    <x v="1"/>
  </r>
  <r>
    <n v="1"/>
    <n v="0"/>
    <n v="0"/>
    <n v="0"/>
    <n v="0"/>
    <n v="0"/>
    <n v="0"/>
    <n v="38"/>
    <x v="1"/>
    <x v="3"/>
    <x v="0"/>
    <x v="0"/>
  </r>
  <r>
    <n v="1"/>
    <n v="0"/>
    <n v="0"/>
    <n v="0"/>
    <n v="0"/>
    <n v="0"/>
    <n v="0"/>
    <n v="53"/>
    <x v="2"/>
    <x v="0"/>
    <x v="0"/>
    <x v="0"/>
  </r>
  <r>
    <n v="2"/>
    <n v="0"/>
    <n v="0"/>
    <n v="0"/>
    <n v="0"/>
    <n v="0"/>
    <n v="0"/>
    <n v="62"/>
    <x v="2"/>
    <x v="1"/>
    <x v="0"/>
    <x v="1"/>
  </r>
  <r>
    <n v="1"/>
    <n v="0"/>
    <n v="0"/>
    <n v="0"/>
    <n v="0"/>
    <n v="0"/>
    <n v="0"/>
    <n v="49"/>
    <x v="2"/>
    <x v="0"/>
    <x v="0"/>
    <x v="1"/>
  </r>
  <r>
    <n v="12"/>
    <n v="0"/>
    <n v="0"/>
    <n v="0"/>
    <n v="0"/>
    <n v="0"/>
    <n v="0"/>
    <n v="56"/>
    <x v="1"/>
    <x v="1"/>
    <x v="1"/>
    <x v="1"/>
  </r>
  <r>
    <n v="1"/>
    <n v="0"/>
    <n v="1"/>
    <n v="0"/>
    <n v="0"/>
    <n v="0"/>
    <n v="0"/>
    <n v="47"/>
    <x v="2"/>
    <x v="0"/>
    <x v="0"/>
    <x v="1"/>
  </r>
  <r>
    <n v="1"/>
    <n v="0"/>
    <n v="0"/>
    <n v="0"/>
    <n v="0"/>
    <n v="0"/>
    <n v="0"/>
    <n v="18"/>
    <x v="1"/>
    <x v="4"/>
    <x v="0"/>
    <x v="0"/>
  </r>
  <r>
    <n v="2"/>
    <n v="0"/>
    <n v="0"/>
    <n v="0"/>
    <n v="0"/>
    <n v="0"/>
    <n v="0"/>
    <n v="39"/>
    <x v="2"/>
    <x v="3"/>
    <x v="0"/>
    <x v="1"/>
  </r>
  <r>
    <n v="4"/>
    <n v="0"/>
    <n v="0"/>
    <n v="0"/>
    <n v="0"/>
    <n v="0"/>
    <n v="0"/>
    <n v="41"/>
    <x v="2"/>
    <x v="3"/>
    <x v="0"/>
    <x v="1"/>
  </r>
  <r>
    <n v="1"/>
    <n v="0"/>
    <n v="0"/>
    <n v="0"/>
    <n v="0"/>
    <n v="0"/>
    <n v="0"/>
    <n v="45"/>
    <x v="2"/>
    <x v="3"/>
    <x v="0"/>
    <x v="1"/>
  </r>
  <r>
    <n v="3"/>
    <n v="0"/>
    <n v="0"/>
    <n v="0"/>
    <n v="0"/>
    <n v="0"/>
    <n v="0"/>
    <n v="44"/>
    <x v="1"/>
    <x v="3"/>
    <x v="1"/>
    <x v="1"/>
  </r>
  <r>
    <n v="1"/>
    <n v="0"/>
    <n v="0"/>
    <n v="0"/>
    <n v="0"/>
    <n v="0"/>
    <n v="0"/>
    <n v="65"/>
    <x v="2"/>
    <x v="1"/>
    <x v="0"/>
    <x v="0"/>
  </r>
  <r>
    <n v="1"/>
    <n v="0"/>
    <n v="0"/>
    <n v="0"/>
    <n v="0"/>
    <n v="0"/>
    <n v="0"/>
    <n v="45"/>
    <x v="0"/>
    <x v="3"/>
    <x v="0"/>
    <x v="0"/>
  </r>
  <r>
    <n v="1"/>
    <n v="1"/>
    <n v="0"/>
    <n v="0"/>
    <n v="0"/>
    <n v="0"/>
    <n v="0"/>
    <n v="18"/>
    <x v="2"/>
    <x v="4"/>
    <x v="0"/>
    <x v="0"/>
  </r>
  <r>
    <n v="1"/>
    <n v="0"/>
    <n v="0"/>
    <n v="0"/>
    <n v="0"/>
    <n v="0"/>
    <n v="0"/>
    <n v="40"/>
    <x v="2"/>
    <x v="3"/>
    <x v="0"/>
    <x v="0"/>
  </r>
  <r>
    <n v="1"/>
    <n v="0"/>
    <n v="0"/>
    <n v="0"/>
    <n v="0"/>
    <n v="0"/>
    <n v="0"/>
    <n v="22"/>
    <x v="2"/>
    <x v="4"/>
    <x v="0"/>
    <x v="0"/>
  </r>
  <r>
    <n v="3"/>
    <n v="0"/>
    <n v="1"/>
    <n v="0"/>
    <n v="0"/>
    <n v="0"/>
    <n v="0"/>
    <n v="57"/>
    <x v="2"/>
    <x v="1"/>
    <x v="1"/>
    <x v="1"/>
  </r>
  <r>
    <n v="2"/>
    <n v="0"/>
    <n v="0"/>
    <n v="0"/>
    <n v="0"/>
    <n v="0"/>
    <n v="0"/>
    <n v="34"/>
    <x v="1"/>
    <x v="2"/>
    <x v="1"/>
    <x v="0"/>
  </r>
  <r>
    <n v="3"/>
    <n v="0"/>
    <n v="0"/>
    <n v="0"/>
    <n v="0"/>
    <n v="0"/>
    <n v="0"/>
    <n v="53"/>
    <x v="2"/>
    <x v="0"/>
    <x v="0"/>
    <x v="1"/>
  </r>
  <r>
    <n v="1"/>
    <n v="0"/>
    <n v="0"/>
    <n v="0"/>
    <n v="0"/>
    <n v="0"/>
    <n v="0"/>
    <n v="60"/>
    <x v="2"/>
    <x v="1"/>
    <x v="1"/>
    <x v="1"/>
  </r>
  <r>
    <n v="2"/>
    <n v="0"/>
    <n v="0"/>
    <n v="0"/>
    <n v="0"/>
    <n v="0"/>
    <n v="0"/>
    <n v="32"/>
    <x v="2"/>
    <x v="2"/>
    <x v="0"/>
    <x v="1"/>
  </r>
  <r>
    <n v="3"/>
    <n v="0"/>
    <n v="0"/>
    <n v="0"/>
    <n v="0"/>
    <n v="0"/>
    <n v="0"/>
    <n v="32"/>
    <x v="3"/>
    <x v="2"/>
    <x v="1"/>
    <x v="1"/>
  </r>
  <r>
    <n v="1"/>
    <n v="0"/>
    <n v="0"/>
    <n v="1"/>
    <n v="0"/>
    <n v="0"/>
    <n v="0"/>
    <n v="23"/>
    <x v="0"/>
    <x v="4"/>
    <x v="0"/>
    <x v="0"/>
  </r>
  <r>
    <n v="3"/>
    <n v="0"/>
    <n v="0"/>
    <n v="0"/>
    <n v="0"/>
    <n v="0"/>
    <n v="0"/>
    <n v="63"/>
    <x v="1"/>
    <x v="1"/>
    <x v="0"/>
    <x v="1"/>
  </r>
  <r>
    <n v="1"/>
    <n v="0"/>
    <n v="0"/>
    <n v="0"/>
    <n v="0"/>
    <n v="0"/>
    <n v="0"/>
    <n v="56"/>
    <x v="2"/>
    <x v="1"/>
    <x v="0"/>
    <x v="1"/>
  </r>
  <r>
    <n v="3"/>
    <n v="0"/>
    <n v="1"/>
    <n v="0"/>
    <n v="0"/>
    <n v="0"/>
    <n v="1"/>
    <n v="52"/>
    <x v="3"/>
    <x v="0"/>
    <x v="0"/>
    <x v="1"/>
  </r>
  <r>
    <n v="5"/>
    <n v="0"/>
    <n v="0"/>
    <n v="0"/>
    <n v="0"/>
    <n v="0"/>
    <n v="0"/>
    <n v="55"/>
    <x v="0"/>
    <x v="0"/>
    <x v="1"/>
    <x v="1"/>
  </r>
  <r>
    <n v="1"/>
    <n v="0"/>
    <n v="0"/>
    <n v="0"/>
    <n v="0"/>
    <n v="0"/>
    <n v="0"/>
    <n v="43"/>
    <x v="0"/>
    <x v="3"/>
    <x v="1"/>
    <x v="0"/>
  </r>
  <r>
    <n v="1"/>
    <n v="0"/>
    <n v="0"/>
    <n v="0"/>
    <n v="0"/>
    <n v="0"/>
    <n v="0"/>
    <n v="28"/>
    <x v="0"/>
    <x v="2"/>
    <x v="1"/>
    <x v="0"/>
  </r>
  <r>
    <n v="2"/>
    <n v="0"/>
    <n v="0"/>
    <n v="0"/>
    <n v="0"/>
    <n v="0"/>
    <n v="0"/>
    <n v="48"/>
    <x v="2"/>
    <x v="0"/>
    <x v="1"/>
    <x v="1"/>
  </r>
  <r>
    <n v="1"/>
    <n v="0"/>
    <n v="0"/>
    <n v="0"/>
    <n v="1"/>
    <n v="0"/>
    <n v="0"/>
    <n v="61"/>
    <x v="0"/>
    <x v="1"/>
    <x v="0"/>
    <x v="1"/>
  </r>
  <r>
    <n v="2"/>
    <n v="0"/>
    <n v="0"/>
    <n v="0"/>
    <n v="0"/>
    <n v="0"/>
    <n v="0"/>
    <n v="50"/>
    <x v="1"/>
    <x v="0"/>
    <x v="0"/>
    <x v="1"/>
  </r>
  <r>
    <n v="1"/>
    <n v="0"/>
    <n v="0"/>
    <n v="0"/>
    <n v="0"/>
    <n v="0"/>
    <n v="0"/>
    <n v="40"/>
    <x v="2"/>
    <x v="3"/>
    <x v="0"/>
    <x v="1"/>
  </r>
  <r>
    <n v="1"/>
    <n v="0"/>
    <n v="0"/>
    <n v="0"/>
    <n v="0"/>
    <n v="0"/>
    <n v="1"/>
    <n v="42"/>
    <x v="3"/>
    <x v="3"/>
    <x v="0"/>
    <x v="0"/>
  </r>
  <r>
    <n v="4"/>
    <n v="0"/>
    <n v="1"/>
    <n v="1"/>
    <n v="0"/>
    <n v="0"/>
    <n v="1"/>
    <n v="43"/>
    <x v="4"/>
    <x v="3"/>
    <x v="0"/>
    <x v="1"/>
  </r>
  <r>
    <n v="1"/>
    <n v="0"/>
    <n v="0"/>
    <n v="0"/>
    <n v="0"/>
    <n v="0"/>
    <n v="0"/>
    <n v="54"/>
    <x v="3"/>
    <x v="0"/>
    <x v="0"/>
    <x v="1"/>
  </r>
  <r>
    <n v="1"/>
    <n v="0"/>
    <n v="0"/>
    <n v="0"/>
    <n v="0"/>
    <n v="0"/>
    <n v="0"/>
    <n v="62"/>
    <x v="0"/>
    <x v="1"/>
    <x v="0"/>
    <x v="1"/>
  </r>
  <r>
    <n v="3"/>
    <n v="0"/>
    <n v="0"/>
    <n v="0"/>
    <n v="0"/>
    <n v="0"/>
    <n v="0"/>
    <n v="44"/>
    <x v="2"/>
    <x v="3"/>
    <x v="1"/>
    <x v="1"/>
  </r>
  <r>
    <n v="1"/>
    <n v="0"/>
    <n v="0"/>
    <n v="0"/>
    <n v="0"/>
    <n v="0"/>
    <n v="0"/>
    <n v="45"/>
    <x v="3"/>
    <x v="3"/>
    <x v="0"/>
    <x v="1"/>
  </r>
  <r>
    <n v="1"/>
    <n v="0"/>
    <n v="0"/>
    <n v="0"/>
    <n v="0"/>
    <n v="0"/>
    <n v="0"/>
    <n v="48"/>
    <x v="2"/>
    <x v="0"/>
    <x v="0"/>
    <x v="1"/>
  </r>
  <r>
    <n v="2"/>
    <n v="0"/>
    <n v="1"/>
    <n v="0"/>
    <n v="0"/>
    <n v="0"/>
    <n v="0"/>
    <n v="44"/>
    <x v="2"/>
    <x v="3"/>
    <x v="1"/>
    <x v="0"/>
  </r>
  <r>
    <n v="1"/>
    <n v="0"/>
    <n v="0"/>
    <n v="0"/>
    <n v="0"/>
    <n v="0"/>
    <n v="0"/>
    <n v="42"/>
    <x v="2"/>
    <x v="3"/>
    <x v="0"/>
    <x v="0"/>
  </r>
  <r>
    <n v="3"/>
    <n v="0"/>
    <n v="0"/>
    <n v="0"/>
    <n v="0"/>
    <n v="0"/>
    <n v="0"/>
    <n v="51"/>
    <x v="4"/>
    <x v="0"/>
    <x v="0"/>
    <x v="1"/>
  </r>
  <r>
    <n v="4"/>
    <n v="0"/>
    <n v="0"/>
    <n v="0"/>
    <n v="0"/>
    <n v="0"/>
    <n v="0"/>
    <n v="36"/>
    <x v="2"/>
    <x v="3"/>
    <x v="1"/>
    <x v="1"/>
  </r>
  <r>
    <n v="3"/>
    <n v="0"/>
    <n v="0"/>
    <n v="0"/>
    <n v="0"/>
    <n v="0"/>
    <n v="0"/>
    <n v="54"/>
    <x v="2"/>
    <x v="0"/>
    <x v="0"/>
    <x v="1"/>
  </r>
  <r>
    <n v="2"/>
    <n v="0"/>
    <n v="0"/>
    <n v="0"/>
    <n v="0"/>
    <n v="0"/>
    <n v="0"/>
    <n v="55"/>
    <x v="2"/>
    <x v="0"/>
    <x v="0"/>
    <x v="1"/>
  </r>
  <r>
    <n v="2"/>
    <n v="1"/>
    <n v="0"/>
    <n v="0"/>
    <n v="0"/>
    <n v="0"/>
    <n v="1"/>
    <n v="33"/>
    <x v="3"/>
    <x v="2"/>
    <x v="1"/>
    <x v="0"/>
  </r>
  <r>
    <n v="1"/>
    <n v="0"/>
    <n v="0"/>
    <n v="0"/>
    <n v="0"/>
    <n v="0"/>
    <n v="0"/>
    <n v="56"/>
    <x v="1"/>
    <x v="1"/>
    <x v="0"/>
    <x v="0"/>
  </r>
  <r>
    <n v="3"/>
    <n v="1"/>
    <n v="0"/>
    <n v="0"/>
    <n v="0"/>
    <n v="0"/>
    <n v="0"/>
    <n v="57"/>
    <x v="2"/>
    <x v="1"/>
    <x v="0"/>
    <x v="1"/>
  </r>
  <r>
    <n v="1"/>
    <n v="0"/>
    <n v="0"/>
    <n v="1"/>
    <n v="0"/>
    <n v="0"/>
    <n v="0"/>
    <n v="48"/>
    <x v="2"/>
    <x v="0"/>
    <x v="0"/>
    <x v="0"/>
  </r>
  <r>
    <n v="1"/>
    <n v="0"/>
    <n v="0"/>
    <n v="0"/>
    <n v="0"/>
    <n v="0"/>
    <n v="0"/>
    <n v="23"/>
    <x v="2"/>
    <x v="4"/>
    <x v="0"/>
    <x v="0"/>
  </r>
  <r>
    <n v="1"/>
    <n v="1"/>
    <n v="0"/>
    <n v="0"/>
    <n v="0"/>
    <n v="0"/>
    <n v="0"/>
    <n v="57"/>
    <x v="1"/>
    <x v="1"/>
    <x v="0"/>
    <x v="1"/>
  </r>
  <r>
    <n v="2"/>
    <n v="0"/>
    <n v="0"/>
    <n v="0"/>
    <n v="0"/>
    <n v="0"/>
    <n v="0"/>
    <n v="48"/>
    <x v="1"/>
    <x v="0"/>
    <x v="0"/>
    <x v="1"/>
  </r>
  <r>
    <n v="2"/>
    <n v="0"/>
    <n v="1"/>
    <n v="0"/>
    <n v="0"/>
    <n v="0"/>
    <n v="0"/>
    <n v="56"/>
    <x v="1"/>
    <x v="1"/>
    <x v="0"/>
    <x v="1"/>
  </r>
  <r>
    <n v="2"/>
    <n v="0"/>
    <n v="0"/>
    <n v="0"/>
    <n v="0"/>
    <n v="0"/>
    <n v="0"/>
    <n v="58"/>
    <x v="1"/>
    <x v="1"/>
    <x v="0"/>
    <x v="1"/>
  </r>
  <r>
    <n v="2"/>
    <n v="1"/>
    <n v="0"/>
    <n v="0"/>
    <n v="0"/>
    <n v="0"/>
    <n v="0"/>
    <n v="41"/>
    <x v="1"/>
    <x v="3"/>
    <x v="0"/>
    <x v="1"/>
  </r>
  <r>
    <n v="1"/>
    <n v="0"/>
    <n v="0"/>
    <n v="1"/>
    <n v="0"/>
    <n v="0"/>
    <n v="0"/>
    <n v="44"/>
    <x v="1"/>
    <x v="3"/>
    <x v="0"/>
    <x v="0"/>
  </r>
  <r>
    <n v="5"/>
    <n v="0"/>
    <n v="0"/>
    <n v="0"/>
    <n v="0"/>
    <n v="0"/>
    <n v="0"/>
    <n v="40"/>
    <x v="2"/>
    <x v="3"/>
    <x v="1"/>
    <x v="1"/>
  </r>
  <r>
    <n v="4"/>
    <n v="0"/>
    <n v="0"/>
    <n v="0"/>
    <n v="0"/>
    <n v="0"/>
    <n v="1"/>
    <n v="38"/>
    <x v="0"/>
    <x v="3"/>
    <x v="1"/>
    <x v="1"/>
  </r>
  <r>
    <n v="1"/>
    <n v="0"/>
    <n v="0"/>
    <n v="0"/>
    <n v="0"/>
    <n v="0"/>
    <n v="0"/>
    <n v="48"/>
    <x v="0"/>
    <x v="0"/>
    <x v="0"/>
    <x v="1"/>
  </r>
  <r>
    <n v="5"/>
    <n v="0"/>
    <n v="0"/>
    <n v="0"/>
    <n v="0"/>
    <n v="0"/>
    <n v="0"/>
    <n v="49"/>
    <x v="1"/>
    <x v="0"/>
    <x v="1"/>
    <x v="1"/>
  </r>
  <r>
    <n v="1"/>
    <n v="0"/>
    <n v="0"/>
    <n v="0"/>
    <n v="0"/>
    <n v="0"/>
    <n v="0"/>
    <n v="22"/>
    <x v="1"/>
    <x v="4"/>
    <x v="0"/>
    <x v="0"/>
  </r>
  <r>
    <n v="2"/>
    <n v="0"/>
    <n v="0"/>
    <n v="0"/>
    <n v="0"/>
    <n v="0"/>
    <n v="0"/>
    <n v="50"/>
    <x v="0"/>
    <x v="0"/>
    <x v="0"/>
    <x v="1"/>
  </r>
  <r>
    <n v="3"/>
    <n v="0"/>
    <n v="0"/>
    <n v="0"/>
    <n v="0"/>
    <n v="0"/>
    <n v="0"/>
    <n v="26"/>
    <x v="0"/>
    <x v="2"/>
    <x v="1"/>
    <x v="0"/>
  </r>
  <r>
    <n v="1"/>
    <n v="0"/>
    <n v="0"/>
    <n v="0"/>
    <n v="0"/>
    <n v="0"/>
    <n v="0"/>
    <n v="40"/>
    <x v="2"/>
    <x v="3"/>
    <x v="1"/>
    <x v="0"/>
  </r>
  <r>
    <n v="1"/>
    <n v="0"/>
    <n v="0"/>
    <n v="0"/>
    <n v="1"/>
    <n v="0"/>
    <n v="0"/>
    <n v="56"/>
    <x v="3"/>
    <x v="1"/>
    <x v="0"/>
    <x v="0"/>
  </r>
  <r>
    <n v="2"/>
    <n v="1"/>
    <n v="0"/>
    <n v="0"/>
    <n v="0"/>
    <n v="0"/>
    <n v="0"/>
    <n v="32"/>
    <x v="2"/>
    <x v="2"/>
    <x v="1"/>
    <x v="1"/>
  </r>
  <r>
    <n v="4"/>
    <n v="0"/>
    <n v="0"/>
    <n v="0"/>
    <n v="0"/>
    <n v="0"/>
    <n v="0"/>
    <n v="55"/>
    <x v="4"/>
    <x v="0"/>
    <x v="1"/>
    <x v="1"/>
  </r>
  <r>
    <n v="2"/>
    <n v="0"/>
    <n v="0"/>
    <n v="0"/>
    <n v="0"/>
    <n v="0"/>
    <n v="0"/>
    <n v="54"/>
    <x v="2"/>
    <x v="0"/>
    <x v="0"/>
    <x v="1"/>
  </r>
  <r>
    <n v="1"/>
    <n v="0"/>
    <n v="1"/>
    <n v="0"/>
    <n v="0"/>
    <n v="0"/>
    <n v="0"/>
    <n v="58"/>
    <x v="0"/>
    <x v="1"/>
    <x v="0"/>
    <x v="0"/>
  </r>
  <r>
    <n v="2"/>
    <n v="1"/>
    <n v="0"/>
    <n v="0"/>
    <n v="0"/>
    <n v="0"/>
    <n v="1"/>
    <n v="26"/>
    <x v="2"/>
    <x v="2"/>
    <x v="1"/>
    <x v="0"/>
  </r>
  <r>
    <n v="5"/>
    <n v="0"/>
    <n v="0"/>
    <n v="0"/>
    <n v="0"/>
    <n v="0"/>
    <n v="0"/>
    <n v="38"/>
    <x v="2"/>
    <x v="3"/>
    <x v="0"/>
    <x v="1"/>
  </r>
  <r>
    <n v="3"/>
    <n v="0"/>
    <n v="0"/>
    <n v="0"/>
    <n v="0"/>
    <n v="0"/>
    <n v="0"/>
    <n v="59"/>
    <x v="2"/>
    <x v="1"/>
    <x v="1"/>
    <x v="1"/>
  </r>
  <r>
    <n v="5"/>
    <n v="0"/>
    <n v="0"/>
    <n v="0"/>
    <n v="0"/>
    <n v="0"/>
    <n v="0"/>
    <n v="42"/>
    <x v="3"/>
    <x v="3"/>
    <x v="1"/>
    <x v="1"/>
  </r>
  <r>
    <n v="1"/>
    <n v="0"/>
    <n v="0"/>
    <n v="0"/>
    <n v="0"/>
    <n v="0"/>
    <n v="0"/>
    <n v="27"/>
    <x v="1"/>
    <x v="2"/>
    <x v="1"/>
    <x v="0"/>
  </r>
  <r>
    <n v="3"/>
    <n v="0"/>
    <n v="0"/>
    <n v="0"/>
    <n v="0"/>
    <n v="0"/>
    <n v="0"/>
    <n v="36"/>
    <x v="3"/>
    <x v="3"/>
    <x v="0"/>
    <x v="1"/>
  </r>
  <r>
    <n v="2"/>
    <n v="0"/>
    <n v="0"/>
    <n v="0"/>
    <n v="0"/>
    <n v="0"/>
    <n v="0"/>
    <n v="30"/>
    <x v="1"/>
    <x v="2"/>
    <x v="1"/>
    <x v="0"/>
  </r>
  <r>
    <n v="1"/>
    <n v="0"/>
    <n v="0"/>
    <n v="0"/>
    <n v="0"/>
    <n v="0"/>
    <n v="0"/>
    <n v="38"/>
    <x v="1"/>
    <x v="3"/>
    <x v="1"/>
    <x v="0"/>
  </r>
  <r>
    <n v="4"/>
    <n v="0"/>
    <n v="0"/>
    <n v="0"/>
    <n v="0"/>
    <n v="0"/>
    <n v="0"/>
    <n v="43"/>
    <x v="2"/>
    <x v="3"/>
    <x v="1"/>
    <x v="0"/>
  </r>
  <r>
    <n v="1"/>
    <n v="0"/>
    <n v="0"/>
    <n v="0"/>
    <n v="0"/>
    <n v="0"/>
    <n v="0"/>
    <n v="58"/>
    <x v="1"/>
    <x v="1"/>
    <x v="0"/>
    <x v="1"/>
  </r>
  <r>
    <n v="1"/>
    <n v="0"/>
    <n v="1"/>
    <n v="1"/>
    <n v="0"/>
    <n v="1"/>
    <n v="0"/>
    <n v="41"/>
    <x v="1"/>
    <x v="3"/>
    <x v="0"/>
    <x v="0"/>
  </r>
  <r>
    <n v="1"/>
    <n v="0"/>
    <n v="0"/>
    <n v="0"/>
    <n v="0"/>
    <n v="0"/>
    <n v="0"/>
    <n v="24"/>
    <x v="2"/>
    <x v="4"/>
    <x v="1"/>
    <x v="0"/>
  </r>
  <r>
    <n v="4"/>
    <n v="0"/>
    <n v="0"/>
    <n v="0"/>
    <n v="0"/>
    <n v="0"/>
    <n v="0"/>
    <n v="61"/>
    <x v="0"/>
    <x v="1"/>
    <x v="1"/>
    <x v="1"/>
  </r>
  <r>
    <n v="1"/>
    <n v="0"/>
    <n v="0"/>
    <n v="0"/>
    <n v="0"/>
    <n v="0"/>
    <n v="0"/>
    <n v="30"/>
    <x v="0"/>
    <x v="2"/>
    <x v="1"/>
    <x v="0"/>
  </r>
  <r>
    <n v="2"/>
    <n v="0"/>
    <n v="0"/>
    <n v="0"/>
    <n v="0"/>
    <n v="0"/>
    <n v="0"/>
    <n v="46"/>
    <x v="2"/>
    <x v="0"/>
    <x v="1"/>
    <x v="1"/>
  </r>
  <r>
    <n v="1"/>
    <n v="1"/>
    <n v="0"/>
    <n v="0"/>
    <n v="0"/>
    <n v="0"/>
    <n v="0"/>
    <n v="52"/>
    <x v="0"/>
    <x v="0"/>
    <x v="0"/>
    <x v="1"/>
  </r>
  <r>
    <n v="1"/>
    <n v="0"/>
    <n v="0"/>
    <n v="0"/>
    <n v="0"/>
    <n v="0"/>
    <n v="0"/>
    <n v="67"/>
    <x v="1"/>
    <x v="5"/>
    <x v="0"/>
    <x v="0"/>
  </r>
  <r>
    <n v="4"/>
    <n v="0"/>
    <n v="0"/>
    <n v="0"/>
    <n v="0"/>
    <n v="0"/>
    <n v="0"/>
    <n v="34"/>
    <x v="1"/>
    <x v="2"/>
    <x v="1"/>
    <x v="0"/>
  </r>
  <r>
    <n v="15"/>
    <n v="0"/>
    <n v="0"/>
    <n v="0"/>
    <n v="0"/>
    <n v="0"/>
    <n v="0"/>
    <n v="43"/>
    <x v="3"/>
    <x v="3"/>
    <x v="0"/>
    <x v="0"/>
  </r>
  <r>
    <n v="4"/>
    <n v="0"/>
    <n v="0"/>
    <n v="0"/>
    <n v="0"/>
    <n v="0"/>
    <n v="0"/>
    <n v="20"/>
    <x v="0"/>
    <x v="4"/>
    <x v="1"/>
    <x v="0"/>
  </r>
  <r>
    <n v="1"/>
    <n v="0"/>
    <n v="0"/>
    <n v="0"/>
    <n v="0"/>
    <n v="0"/>
    <n v="0"/>
    <n v="45"/>
    <x v="1"/>
    <x v="3"/>
    <x v="1"/>
    <x v="1"/>
  </r>
  <r>
    <n v="1"/>
    <n v="0"/>
    <n v="0"/>
    <n v="0"/>
    <n v="0"/>
    <n v="0"/>
    <n v="0"/>
    <n v="41"/>
    <x v="1"/>
    <x v="3"/>
    <x v="1"/>
    <x v="0"/>
  </r>
  <r>
    <n v="3"/>
    <n v="0"/>
    <n v="1"/>
    <n v="0"/>
    <n v="0"/>
    <n v="0"/>
    <n v="0"/>
    <n v="39"/>
    <x v="2"/>
    <x v="3"/>
    <x v="0"/>
    <x v="1"/>
  </r>
  <r>
    <n v="1"/>
    <n v="0"/>
    <n v="0"/>
    <n v="1"/>
    <n v="1"/>
    <n v="0"/>
    <n v="1"/>
    <n v="48"/>
    <x v="2"/>
    <x v="0"/>
    <x v="0"/>
    <x v="0"/>
  </r>
  <r>
    <n v="4"/>
    <n v="0"/>
    <n v="1"/>
    <n v="0"/>
    <n v="0"/>
    <n v="0"/>
    <n v="0"/>
    <n v="61"/>
    <x v="2"/>
    <x v="1"/>
    <x v="0"/>
    <x v="1"/>
  </r>
  <r>
    <n v="2"/>
    <n v="1"/>
    <n v="0"/>
    <n v="0"/>
    <n v="0"/>
    <n v="0"/>
    <n v="1"/>
    <n v="46"/>
    <x v="2"/>
    <x v="0"/>
    <x v="0"/>
    <x v="1"/>
  </r>
  <r>
    <n v="2"/>
    <n v="0"/>
    <n v="0"/>
    <n v="0"/>
    <n v="0"/>
    <n v="0"/>
    <n v="0"/>
    <n v="41"/>
    <x v="2"/>
    <x v="3"/>
    <x v="0"/>
    <x v="1"/>
  </r>
  <r>
    <n v="2"/>
    <n v="0"/>
    <n v="0"/>
    <n v="0"/>
    <n v="0"/>
    <n v="0"/>
    <n v="0"/>
    <n v="50"/>
    <x v="3"/>
    <x v="0"/>
    <x v="0"/>
    <x v="1"/>
  </r>
  <r>
    <n v="4"/>
    <n v="0"/>
    <n v="0"/>
    <n v="0"/>
    <n v="0"/>
    <n v="0"/>
    <n v="1"/>
    <n v="42"/>
    <x v="2"/>
    <x v="3"/>
    <x v="1"/>
    <x v="1"/>
  </r>
  <r>
    <n v="2"/>
    <n v="0"/>
    <n v="0"/>
    <n v="0"/>
    <n v="0"/>
    <n v="0"/>
    <n v="1"/>
    <n v="57"/>
    <x v="2"/>
    <x v="1"/>
    <x v="0"/>
    <x v="1"/>
  </r>
  <r>
    <n v="2"/>
    <n v="0"/>
    <n v="0"/>
    <n v="0"/>
    <n v="0"/>
    <n v="0"/>
    <n v="0"/>
    <n v="39"/>
    <x v="2"/>
    <x v="3"/>
    <x v="0"/>
    <x v="1"/>
  </r>
  <r>
    <n v="1"/>
    <n v="1"/>
    <n v="0"/>
    <n v="0"/>
    <n v="0"/>
    <n v="0"/>
    <n v="0"/>
    <n v="38"/>
    <x v="2"/>
    <x v="3"/>
    <x v="1"/>
    <x v="1"/>
  </r>
  <r>
    <n v="1"/>
    <n v="0"/>
    <n v="0"/>
    <n v="1"/>
    <n v="1"/>
    <n v="0"/>
    <n v="0"/>
    <n v="44"/>
    <x v="1"/>
    <x v="3"/>
    <x v="0"/>
    <x v="0"/>
  </r>
  <r>
    <n v="2"/>
    <n v="1"/>
    <n v="0"/>
    <n v="0"/>
    <n v="0"/>
    <n v="0"/>
    <n v="0"/>
    <n v="41"/>
    <x v="3"/>
    <x v="3"/>
    <x v="1"/>
    <x v="1"/>
  </r>
  <r>
    <n v="1"/>
    <n v="0"/>
    <n v="0"/>
    <n v="1"/>
    <n v="0"/>
    <n v="0"/>
    <n v="1"/>
    <n v="30"/>
    <x v="3"/>
    <x v="2"/>
    <x v="0"/>
    <x v="0"/>
  </r>
  <r>
    <n v="1"/>
    <n v="1"/>
    <n v="0"/>
    <n v="0"/>
    <n v="1"/>
    <n v="0"/>
    <n v="0"/>
    <n v="31"/>
    <x v="1"/>
    <x v="2"/>
    <x v="0"/>
    <x v="0"/>
  </r>
  <r>
    <n v="3"/>
    <n v="0"/>
    <n v="0"/>
    <n v="0"/>
    <n v="0"/>
    <n v="0"/>
    <n v="0"/>
    <n v="53"/>
    <x v="2"/>
    <x v="0"/>
    <x v="1"/>
    <x v="1"/>
  </r>
  <r>
    <n v="2"/>
    <n v="0"/>
    <n v="0"/>
    <n v="0"/>
    <n v="0"/>
    <n v="0"/>
    <n v="1"/>
    <n v="62"/>
    <x v="0"/>
    <x v="1"/>
    <x v="1"/>
    <x v="1"/>
  </r>
  <r>
    <n v="0"/>
    <n v="1"/>
    <n v="0"/>
    <n v="1"/>
    <n v="1"/>
    <n v="0"/>
    <n v="1"/>
    <n v="38"/>
    <x v="3"/>
    <x v="3"/>
    <x v="0"/>
    <x v="0"/>
  </r>
  <r>
    <n v="10"/>
    <n v="0"/>
    <n v="0"/>
    <n v="0"/>
    <n v="0"/>
    <n v="0"/>
    <n v="1"/>
    <n v="49"/>
    <x v="2"/>
    <x v="0"/>
    <x v="1"/>
    <x v="1"/>
  </r>
  <r>
    <n v="3"/>
    <n v="0"/>
    <n v="0"/>
    <n v="0"/>
    <n v="0"/>
    <n v="0"/>
    <n v="0"/>
    <n v="43"/>
    <x v="1"/>
    <x v="3"/>
    <x v="1"/>
    <x v="0"/>
  </r>
  <r>
    <n v="1"/>
    <n v="0"/>
    <n v="0"/>
    <n v="0"/>
    <n v="0"/>
    <n v="0"/>
    <n v="0"/>
    <n v="65"/>
    <x v="2"/>
    <x v="1"/>
    <x v="0"/>
    <x v="1"/>
  </r>
  <r>
    <n v="1"/>
    <n v="0"/>
    <n v="0"/>
    <n v="0"/>
    <n v="0"/>
    <n v="0"/>
    <n v="0"/>
    <n v="56"/>
    <x v="0"/>
    <x v="1"/>
    <x v="0"/>
    <x v="0"/>
  </r>
  <r>
    <n v="2"/>
    <n v="0"/>
    <n v="1"/>
    <n v="0"/>
    <n v="0"/>
    <n v="0"/>
    <n v="0"/>
    <n v="70"/>
    <x v="2"/>
    <x v="5"/>
    <x v="0"/>
    <x v="0"/>
  </r>
  <r>
    <n v="3"/>
    <n v="0"/>
    <n v="0"/>
    <n v="0"/>
    <n v="0"/>
    <n v="0"/>
    <n v="0"/>
    <n v="50"/>
    <x v="0"/>
    <x v="0"/>
    <x v="0"/>
    <x v="1"/>
  </r>
  <r>
    <n v="4"/>
    <n v="1"/>
    <n v="0"/>
    <n v="0"/>
    <n v="0"/>
    <n v="0"/>
    <n v="1"/>
    <n v="40"/>
    <x v="0"/>
    <x v="3"/>
    <x v="1"/>
    <x v="0"/>
  </r>
  <r>
    <n v="8"/>
    <n v="0"/>
    <n v="0"/>
    <n v="0"/>
    <n v="0"/>
    <n v="0"/>
    <n v="0"/>
    <n v="47"/>
    <x v="2"/>
    <x v="0"/>
    <x v="1"/>
    <x v="1"/>
  </r>
  <r>
    <n v="3"/>
    <n v="0"/>
    <n v="0"/>
    <n v="0"/>
    <n v="0"/>
    <n v="0"/>
    <n v="0"/>
    <n v="44"/>
    <x v="3"/>
    <x v="3"/>
    <x v="1"/>
    <x v="0"/>
  </r>
  <r>
    <n v="4"/>
    <n v="0"/>
    <n v="1"/>
    <n v="0"/>
    <n v="0"/>
    <n v="0"/>
    <n v="0"/>
    <n v="42"/>
    <x v="2"/>
    <x v="3"/>
    <x v="0"/>
    <x v="1"/>
  </r>
  <r>
    <n v="1"/>
    <n v="1"/>
    <n v="0"/>
    <n v="0"/>
    <n v="0"/>
    <n v="0"/>
    <n v="0"/>
    <n v="38"/>
    <x v="2"/>
    <x v="3"/>
    <x v="1"/>
    <x v="0"/>
  </r>
  <r>
    <n v="2"/>
    <n v="0"/>
    <n v="0"/>
    <n v="0"/>
    <n v="0"/>
    <n v="0"/>
    <n v="0"/>
    <n v="49"/>
    <x v="2"/>
    <x v="0"/>
    <x v="1"/>
    <x v="1"/>
  </r>
  <r>
    <n v="0"/>
    <n v="0"/>
    <n v="0"/>
    <n v="0"/>
    <n v="1"/>
    <n v="0"/>
    <n v="0"/>
    <n v="34"/>
    <x v="3"/>
    <x v="2"/>
    <x v="0"/>
    <x v="0"/>
  </r>
  <r>
    <n v="5"/>
    <n v="0"/>
    <n v="0"/>
    <n v="0"/>
    <n v="0"/>
    <n v="0"/>
    <n v="0"/>
    <n v="38"/>
    <x v="2"/>
    <x v="3"/>
    <x v="0"/>
    <x v="1"/>
  </r>
  <r>
    <n v="1"/>
    <n v="0"/>
    <n v="0"/>
    <n v="1"/>
    <n v="0"/>
    <n v="0"/>
    <n v="1"/>
    <n v="29"/>
    <x v="1"/>
    <x v="2"/>
    <x v="0"/>
    <x v="0"/>
  </r>
  <r>
    <n v="2"/>
    <n v="0"/>
    <n v="1"/>
    <n v="0"/>
    <n v="0"/>
    <n v="1"/>
    <n v="1"/>
    <n v="41"/>
    <x v="3"/>
    <x v="3"/>
    <x v="0"/>
    <x v="0"/>
  </r>
  <r>
    <n v="2"/>
    <n v="0"/>
    <n v="0"/>
    <n v="0"/>
    <n v="0"/>
    <n v="0"/>
    <n v="0"/>
    <n v="55"/>
    <x v="2"/>
    <x v="0"/>
    <x v="1"/>
    <x v="1"/>
  </r>
  <r>
    <n v="2"/>
    <n v="0"/>
    <n v="0"/>
    <n v="0"/>
    <n v="0"/>
    <n v="0"/>
    <n v="0"/>
    <n v="62"/>
    <x v="1"/>
    <x v="1"/>
    <x v="0"/>
    <x v="0"/>
  </r>
  <r>
    <n v="2"/>
    <n v="0"/>
    <n v="0"/>
    <n v="0"/>
    <n v="0"/>
    <n v="0"/>
    <n v="0"/>
    <n v="61"/>
    <x v="2"/>
    <x v="1"/>
    <x v="0"/>
    <x v="0"/>
  </r>
  <r>
    <n v="1"/>
    <n v="0"/>
    <n v="0"/>
    <n v="0"/>
    <n v="0"/>
    <n v="0"/>
    <n v="0"/>
    <n v="43"/>
    <x v="3"/>
    <x v="3"/>
    <x v="1"/>
    <x v="0"/>
  </r>
  <r>
    <n v="2"/>
    <n v="0"/>
    <n v="1"/>
    <n v="0"/>
    <n v="0"/>
    <n v="0"/>
    <n v="1"/>
    <n v="40"/>
    <x v="2"/>
    <x v="3"/>
    <x v="0"/>
    <x v="1"/>
  </r>
  <r>
    <n v="2"/>
    <n v="0"/>
    <n v="0"/>
    <n v="0"/>
    <n v="0"/>
    <n v="0"/>
    <n v="0"/>
    <n v="44"/>
    <x v="2"/>
    <x v="3"/>
    <x v="1"/>
    <x v="1"/>
  </r>
  <r>
    <n v="1"/>
    <n v="1"/>
    <n v="0"/>
    <n v="1"/>
    <n v="1"/>
    <n v="0"/>
    <n v="1"/>
    <n v="41"/>
    <x v="2"/>
    <x v="3"/>
    <x v="0"/>
    <x v="0"/>
  </r>
  <r>
    <n v="2"/>
    <n v="0"/>
    <n v="0"/>
    <n v="0"/>
    <n v="0"/>
    <n v="0"/>
    <n v="0"/>
    <n v="41"/>
    <x v="2"/>
    <x v="3"/>
    <x v="0"/>
    <x v="0"/>
  </r>
  <r>
    <n v="1"/>
    <n v="0"/>
    <n v="0"/>
    <n v="0"/>
    <n v="0"/>
    <n v="0"/>
    <n v="0"/>
    <n v="57"/>
    <x v="2"/>
    <x v="1"/>
    <x v="0"/>
    <x v="0"/>
  </r>
  <r>
    <n v="1"/>
    <n v="0"/>
    <n v="0"/>
    <n v="0"/>
    <n v="0"/>
    <n v="0"/>
    <n v="0"/>
    <n v="42"/>
    <x v="0"/>
    <x v="3"/>
    <x v="1"/>
    <x v="0"/>
  </r>
  <r>
    <n v="2"/>
    <n v="0"/>
    <n v="0"/>
    <n v="0"/>
    <n v="0"/>
    <n v="0"/>
    <n v="0"/>
    <n v="41"/>
    <x v="2"/>
    <x v="3"/>
    <x v="1"/>
    <x v="0"/>
  </r>
  <r>
    <n v="1"/>
    <n v="0"/>
    <n v="0"/>
    <n v="0"/>
    <n v="0"/>
    <n v="0"/>
    <n v="0"/>
    <n v="36"/>
    <x v="0"/>
    <x v="3"/>
    <x v="1"/>
    <x v="1"/>
  </r>
  <r>
    <n v="2"/>
    <n v="0"/>
    <n v="0"/>
    <n v="0"/>
    <n v="0"/>
    <n v="0"/>
    <n v="0"/>
    <n v="51"/>
    <x v="0"/>
    <x v="0"/>
    <x v="1"/>
    <x v="1"/>
  </r>
  <r>
    <n v="2"/>
    <n v="0"/>
    <n v="0"/>
    <n v="0"/>
    <n v="0"/>
    <n v="0"/>
    <n v="0"/>
    <n v="60"/>
    <x v="1"/>
    <x v="1"/>
    <x v="0"/>
    <x v="1"/>
  </r>
  <r>
    <n v="1"/>
    <n v="0"/>
    <n v="0"/>
    <n v="0"/>
    <n v="0"/>
    <n v="0"/>
    <n v="0"/>
    <n v="35"/>
    <x v="1"/>
    <x v="2"/>
    <x v="1"/>
    <x v="0"/>
  </r>
  <r>
    <n v="5"/>
    <n v="0"/>
    <n v="1"/>
    <n v="0"/>
    <n v="0"/>
    <n v="0"/>
    <n v="0"/>
    <n v="47"/>
    <x v="1"/>
    <x v="0"/>
    <x v="0"/>
    <x v="1"/>
  </r>
  <r>
    <n v="1"/>
    <n v="0"/>
    <n v="0"/>
    <n v="1"/>
    <n v="0"/>
    <n v="0"/>
    <n v="1"/>
    <n v="68"/>
    <x v="2"/>
    <x v="5"/>
    <x v="0"/>
    <x v="0"/>
  </r>
  <r>
    <n v="4"/>
    <n v="0"/>
    <n v="0"/>
    <n v="0"/>
    <n v="0"/>
    <n v="0"/>
    <n v="0"/>
    <n v="34"/>
    <x v="0"/>
    <x v="2"/>
    <x v="1"/>
    <x v="1"/>
  </r>
  <r>
    <n v="0"/>
    <n v="0"/>
    <n v="0"/>
    <n v="0"/>
    <n v="0"/>
    <n v="0"/>
    <n v="0"/>
    <n v="42"/>
    <x v="1"/>
    <x v="3"/>
    <x v="1"/>
    <x v="0"/>
  </r>
  <r>
    <n v="0"/>
    <n v="0"/>
    <n v="1"/>
    <n v="1"/>
    <n v="1"/>
    <n v="0"/>
    <n v="1"/>
    <n v="60"/>
    <x v="1"/>
    <x v="1"/>
    <x v="0"/>
    <x v="0"/>
  </r>
  <r>
    <n v="1"/>
    <n v="0"/>
    <n v="0"/>
    <n v="0"/>
    <n v="0"/>
    <n v="0"/>
    <n v="0"/>
    <n v="29"/>
    <x v="2"/>
    <x v="2"/>
    <x v="0"/>
    <x v="0"/>
  </r>
  <r>
    <n v="5"/>
    <n v="0"/>
    <n v="0"/>
    <n v="0"/>
    <n v="0"/>
    <n v="0"/>
    <n v="0"/>
    <n v="43"/>
    <x v="3"/>
    <x v="3"/>
    <x v="1"/>
    <x v="1"/>
  </r>
  <r>
    <n v="1"/>
    <n v="0"/>
    <n v="1"/>
    <n v="0"/>
    <n v="0"/>
    <n v="0"/>
    <n v="0"/>
    <n v="33"/>
    <x v="2"/>
    <x v="2"/>
    <x v="0"/>
    <x v="0"/>
  </r>
  <r>
    <n v="5"/>
    <n v="0"/>
    <n v="0"/>
    <n v="0"/>
    <n v="0"/>
    <n v="0"/>
    <n v="0"/>
    <n v="47"/>
    <x v="1"/>
    <x v="0"/>
    <x v="0"/>
    <x v="1"/>
  </r>
  <r>
    <n v="6"/>
    <n v="0"/>
    <n v="0"/>
    <n v="0"/>
    <n v="0"/>
    <n v="0"/>
    <n v="0"/>
    <n v="37"/>
    <x v="1"/>
    <x v="3"/>
    <x v="1"/>
    <x v="1"/>
  </r>
  <r>
    <n v="1"/>
    <n v="0"/>
    <n v="1"/>
    <n v="1"/>
    <n v="0"/>
    <n v="0"/>
    <n v="0"/>
    <n v="49"/>
    <x v="2"/>
    <x v="0"/>
    <x v="0"/>
    <x v="0"/>
  </r>
  <r>
    <n v="1"/>
    <n v="1"/>
    <n v="0"/>
    <n v="1"/>
    <n v="1"/>
    <n v="1"/>
    <n v="1"/>
    <n v="32"/>
    <x v="2"/>
    <x v="2"/>
    <x v="0"/>
    <x v="0"/>
  </r>
  <r>
    <n v="7"/>
    <n v="0"/>
    <n v="0"/>
    <n v="0"/>
    <n v="0"/>
    <n v="0"/>
    <n v="0"/>
    <n v="41"/>
    <x v="1"/>
    <x v="3"/>
    <x v="0"/>
    <x v="1"/>
  </r>
  <r>
    <n v="2"/>
    <n v="0"/>
    <n v="0"/>
    <n v="0"/>
    <n v="0"/>
    <n v="0"/>
    <n v="0"/>
    <n v="54"/>
    <x v="2"/>
    <x v="0"/>
    <x v="0"/>
    <x v="1"/>
  </r>
  <r>
    <n v="1"/>
    <n v="0"/>
    <n v="0"/>
    <n v="0"/>
    <n v="0"/>
    <n v="0"/>
    <n v="0"/>
    <n v="56"/>
    <x v="0"/>
    <x v="1"/>
    <x v="0"/>
    <x v="0"/>
  </r>
  <r>
    <n v="3"/>
    <n v="0"/>
    <n v="0"/>
    <n v="0"/>
    <n v="0"/>
    <n v="0"/>
    <n v="0"/>
    <n v="48"/>
    <x v="1"/>
    <x v="0"/>
    <x v="0"/>
    <x v="1"/>
  </r>
  <r>
    <n v="5"/>
    <n v="0"/>
    <n v="0"/>
    <n v="0"/>
    <n v="0"/>
    <n v="0"/>
    <n v="0"/>
    <n v="58"/>
    <x v="1"/>
    <x v="1"/>
    <x v="0"/>
    <x v="1"/>
  </r>
  <r>
    <n v="3"/>
    <n v="0"/>
    <n v="0"/>
    <n v="0"/>
    <n v="0"/>
    <n v="0"/>
    <n v="0"/>
    <n v="25"/>
    <x v="2"/>
    <x v="4"/>
    <x v="1"/>
    <x v="0"/>
  </r>
  <r>
    <n v="3"/>
    <n v="0"/>
    <n v="0"/>
    <n v="0"/>
    <n v="0"/>
    <n v="0"/>
    <n v="0"/>
    <n v="51"/>
    <x v="0"/>
    <x v="0"/>
    <x v="1"/>
    <x v="1"/>
  </r>
  <r>
    <n v="4"/>
    <n v="0"/>
    <n v="0"/>
    <n v="0"/>
    <n v="0"/>
    <n v="0"/>
    <n v="0"/>
    <n v="48"/>
    <x v="1"/>
    <x v="0"/>
    <x v="0"/>
    <x v="1"/>
  </r>
  <r>
    <n v="1"/>
    <n v="0"/>
    <n v="0"/>
    <n v="0"/>
    <n v="0"/>
    <n v="0"/>
    <n v="0"/>
    <n v="41"/>
    <x v="2"/>
    <x v="3"/>
    <x v="1"/>
    <x v="1"/>
  </r>
  <r>
    <n v="2"/>
    <n v="0"/>
    <n v="0"/>
    <n v="0"/>
    <n v="0"/>
    <n v="0"/>
    <n v="0"/>
    <n v="41"/>
    <x v="2"/>
    <x v="3"/>
    <x v="1"/>
    <x v="1"/>
  </r>
  <r>
    <n v="1"/>
    <n v="0"/>
    <n v="0"/>
    <n v="0"/>
    <n v="0"/>
    <n v="0"/>
    <n v="0"/>
    <n v="30"/>
    <x v="1"/>
    <x v="2"/>
    <x v="1"/>
    <x v="0"/>
  </r>
  <r>
    <n v="1"/>
    <n v="0"/>
    <n v="0"/>
    <n v="0"/>
    <n v="0"/>
    <n v="0"/>
    <n v="0"/>
    <n v="53"/>
    <x v="2"/>
    <x v="0"/>
    <x v="0"/>
    <x v="0"/>
  </r>
  <r>
    <n v="3"/>
    <n v="0"/>
    <n v="0"/>
    <n v="0"/>
    <n v="0"/>
    <n v="0"/>
    <n v="0"/>
    <n v="55"/>
    <x v="1"/>
    <x v="0"/>
    <x v="0"/>
    <x v="1"/>
  </r>
  <r>
    <n v="2"/>
    <n v="0"/>
    <n v="0"/>
    <n v="1"/>
    <n v="0"/>
    <n v="0"/>
    <n v="0"/>
    <n v="46"/>
    <x v="1"/>
    <x v="0"/>
    <x v="0"/>
    <x v="1"/>
  </r>
  <r>
    <n v="4"/>
    <n v="1"/>
    <n v="0"/>
    <n v="0"/>
    <n v="0"/>
    <n v="0"/>
    <n v="1"/>
    <n v="35"/>
    <x v="0"/>
    <x v="2"/>
    <x v="1"/>
    <x v="0"/>
  </r>
  <r>
    <n v="2"/>
    <n v="0"/>
    <n v="0"/>
    <n v="0"/>
    <n v="0"/>
    <n v="0"/>
    <n v="0"/>
    <n v="40"/>
    <x v="2"/>
    <x v="3"/>
    <x v="1"/>
    <x v="0"/>
  </r>
  <r>
    <n v="6"/>
    <n v="0"/>
    <n v="0"/>
    <n v="0"/>
    <n v="0"/>
    <n v="0"/>
    <n v="0"/>
    <n v="51"/>
    <x v="2"/>
    <x v="0"/>
    <x v="0"/>
    <x v="1"/>
  </r>
  <r>
    <n v="1"/>
    <n v="0"/>
    <n v="0"/>
    <n v="0"/>
    <n v="0"/>
    <n v="0"/>
    <n v="0"/>
    <n v="32"/>
    <x v="2"/>
    <x v="2"/>
    <x v="0"/>
    <x v="0"/>
  </r>
  <r>
    <n v="1"/>
    <n v="0"/>
    <n v="0"/>
    <n v="0"/>
    <n v="0"/>
    <n v="0"/>
    <n v="0"/>
    <n v="38"/>
    <x v="2"/>
    <x v="3"/>
    <x v="1"/>
    <x v="0"/>
  </r>
  <r>
    <n v="0"/>
    <n v="0"/>
    <n v="0"/>
    <n v="0"/>
    <n v="0"/>
    <n v="0"/>
    <n v="0"/>
    <n v="31"/>
    <x v="0"/>
    <x v="2"/>
    <x v="0"/>
    <x v="0"/>
  </r>
  <r>
    <n v="1"/>
    <n v="1"/>
    <n v="0"/>
    <n v="0"/>
    <n v="0"/>
    <n v="0"/>
    <n v="1"/>
    <n v="68"/>
    <x v="1"/>
    <x v="5"/>
    <x v="0"/>
    <x v="0"/>
  </r>
  <r>
    <n v="2"/>
    <n v="0"/>
    <n v="0"/>
    <n v="0"/>
    <n v="0"/>
    <n v="0"/>
    <n v="0"/>
    <n v="35"/>
    <x v="2"/>
    <x v="2"/>
    <x v="1"/>
    <x v="0"/>
  </r>
  <r>
    <n v="5"/>
    <n v="0"/>
    <n v="0"/>
    <n v="0"/>
    <n v="0"/>
    <n v="0"/>
    <n v="1"/>
    <n v="43"/>
    <x v="2"/>
    <x v="3"/>
    <x v="1"/>
    <x v="1"/>
  </r>
  <r>
    <n v="3"/>
    <n v="0"/>
    <n v="1"/>
    <n v="0"/>
    <n v="1"/>
    <n v="0"/>
    <n v="0"/>
    <n v="51"/>
    <x v="2"/>
    <x v="0"/>
    <x v="0"/>
    <x v="1"/>
  </r>
  <r>
    <n v="1"/>
    <n v="0"/>
    <n v="0"/>
    <n v="0"/>
    <n v="0"/>
    <n v="0"/>
    <n v="0"/>
    <n v="65"/>
    <x v="0"/>
    <x v="1"/>
    <x v="0"/>
    <x v="0"/>
  </r>
  <r>
    <n v="1"/>
    <n v="0"/>
    <n v="1"/>
    <n v="1"/>
    <n v="1"/>
    <n v="0"/>
    <n v="1"/>
    <n v="34"/>
    <x v="2"/>
    <x v="2"/>
    <x v="1"/>
    <x v="0"/>
  </r>
  <r>
    <n v="2"/>
    <n v="0"/>
    <n v="0"/>
    <n v="0"/>
    <n v="0"/>
    <n v="0"/>
    <n v="0"/>
    <n v="38"/>
    <x v="2"/>
    <x v="3"/>
    <x v="0"/>
    <x v="1"/>
  </r>
  <r>
    <n v="1"/>
    <n v="0"/>
    <n v="0"/>
    <n v="0"/>
    <n v="0"/>
    <n v="0"/>
    <n v="0"/>
    <n v="31"/>
    <x v="1"/>
    <x v="2"/>
    <x v="0"/>
    <x v="0"/>
  </r>
  <r>
    <n v="1"/>
    <n v="0"/>
    <n v="0"/>
    <n v="0"/>
    <n v="0"/>
    <n v="0"/>
    <n v="0"/>
    <n v="31"/>
    <x v="2"/>
    <x v="2"/>
    <x v="0"/>
    <x v="0"/>
  </r>
  <r>
    <n v="1"/>
    <n v="0"/>
    <n v="0"/>
    <n v="0"/>
    <n v="0"/>
    <n v="0"/>
    <n v="0"/>
    <n v="61"/>
    <x v="4"/>
    <x v="1"/>
    <x v="0"/>
    <x v="1"/>
  </r>
  <r>
    <n v="3"/>
    <n v="0"/>
    <n v="0"/>
    <n v="0"/>
    <n v="0"/>
    <n v="0"/>
    <n v="1"/>
    <n v="30"/>
    <x v="0"/>
    <x v="2"/>
    <x v="1"/>
    <x v="0"/>
  </r>
  <r>
    <n v="1"/>
    <n v="0"/>
    <n v="1"/>
    <n v="0"/>
    <n v="0"/>
    <n v="0"/>
    <n v="0"/>
    <n v="52"/>
    <x v="1"/>
    <x v="0"/>
    <x v="0"/>
    <x v="1"/>
  </r>
  <r>
    <n v="3"/>
    <n v="0"/>
    <n v="0"/>
    <n v="0"/>
    <n v="0"/>
    <n v="0"/>
    <n v="0"/>
    <n v="35"/>
    <x v="2"/>
    <x v="2"/>
    <x v="0"/>
    <x v="1"/>
  </r>
  <r>
    <n v="11"/>
    <n v="0"/>
    <n v="1"/>
    <n v="0"/>
    <n v="0"/>
    <n v="0"/>
    <n v="1"/>
    <n v="63"/>
    <x v="2"/>
    <x v="1"/>
    <x v="1"/>
    <x v="1"/>
  </r>
  <r>
    <n v="1"/>
    <n v="0"/>
    <n v="0"/>
    <n v="0"/>
    <n v="0"/>
    <n v="0"/>
    <n v="0"/>
    <n v="23"/>
    <x v="2"/>
    <x v="4"/>
    <x v="0"/>
    <x v="0"/>
  </r>
  <r>
    <n v="1"/>
    <n v="0"/>
    <n v="0"/>
    <n v="0"/>
    <n v="0"/>
    <n v="0"/>
    <n v="0"/>
    <n v="31"/>
    <x v="0"/>
    <x v="2"/>
    <x v="1"/>
    <x v="0"/>
  </r>
  <r>
    <n v="2"/>
    <n v="0"/>
    <n v="0"/>
    <n v="0"/>
    <n v="0"/>
    <n v="0"/>
    <n v="0"/>
    <n v="38"/>
    <x v="0"/>
    <x v="3"/>
    <x v="1"/>
    <x v="0"/>
  </r>
  <r>
    <n v="1"/>
    <n v="0"/>
    <n v="0"/>
    <n v="0"/>
    <n v="0"/>
    <n v="0"/>
    <n v="0"/>
    <n v="54"/>
    <x v="2"/>
    <x v="0"/>
    <x v="0"/>
    <x v="1"/>
  </r>
  <r>
    <n v="2"/>
    <n v="0"/>
    <n v="0"/>
    <n v="0"/>
    <n v="0"/>
    <n v="0"/>
    <n v="0"/>
    <n v="30"/>
    <x v="2"/>
    <x v="2"/>
    <x v="0"/>
    <x v="0"/>
  </r>
  <r>
    <n v="3"/>
    <n v="0"/>
    <n v="1"/>
    <n v="0"/>
    <n v="0"/>
    <n v="0"/>
    <n v="0"/>
    <n v="37"/>
    <x v="1"/>
    <x v="3"/>
    <x v="0"/>
    <x v="1"/>
  </r>
  <r>
    <n v="1"/>
    <n v="0"/>
    <n v="0"/>
    <n v="0"/>
    <n v="0"/>
    <n v="0"/>
    <n v="1"/>
    <n v="51"/>
    <x v="3"/>
    <x v="0"/>
    <x v="0"/>
    <x v="0"/>
  </r>
  <r>
    <n v="1"/>
    <n v="0"/>
    <n v="0"/>
    <n v="0"/>
    <n v="0"/>
    <n v="0"/>
    <n v="0"/>
    <n v="57"/>
    <x v="1"/>
    <x v="1"/>
    <x v="0"/>
    <x v="0"/>
  </r>
  <r>
    <n v="1"/>
    <n v="0"/>
    <n v="0"/>
    <n v="0"/>
    <n v="0"/>
    <n v="0"/>
    <n v="1"/>
    <n v="20"/>
    <x v="0"/>
    <x v="4"/>
    <x v="0"/>
    <x v="0"/>
  </r>
  <r>
    <n v="1"/>
    <n v="0"/>
    <n v="0"/>
    <n v="0"/>
    <n v="0"/>
    <n v="0"/>
    <n v="0"/>
    <n v="25"/>
    <x v="1"/>
    <x v="4"/>
    <x v="1"/>
    <x v="0"/>
  </r>
  <r>
    <n v="1"/>
    <n v="0"/>
    <n v="0"/>
    <n v="0"/>
    <n v="0"/>
    <n v="0"/>
    <n v="0"/>
    <n v="49"/>
    <x v="2"/>
    <x v="0"/>
    <x v="0"/>
    <x v="1"/>
  </r>
  <r>
    <n v="1"/>
    <n v="0"/>
    <n v="0"/>
    <n v="1"/>
    <n v="0"/>
    <n v="0"/>
    <n v="1"/>
    <n v="30"/>
    <x v="2"/>
    <x v="2"/>
    <x v="0"/>
    <x v="0"/>
  </r>
  <r>
    <n v="2"/>
    <n v="0"/>
    <n v="0"/>
    <n v="0"/>
    <n v="0"/>
    <n v="0"/>
    <n v="0"/>
    <n v="51"/>
    <x v="0"/>
    <x v="0"/>
    <x v="0"/>
    <x v="1"/>
  </r>
  <r>
    <n v="2"/>
    <n v="1"/>
    <n v="0"/>
    <n v="0"/>
    <n v="0"/>
    <n v="0"/>
    <n v="0"/>
    <n v="35"/>
    <x v="2"/>
    <x v="2"/>
    <x v="1"/>
    <x v="0"/>
  </r>
  <r>
    <n v="1"/>
    <n v="0"/>
    <n v="0"/>
    <n v="0"/>
    <n v="0"/>
    <n v="0"/>
    <n v="0"/>
    <n v="68"/>
    <x v="0"/>
    <x v="5"/>
    <x v="0"/>
    <x v="0"/>
  </r>
  <r>
    <n v="1"/>
    <n v="0"/>
    <n v="0"/>
    <n v="0"/>
    <n v="0"/>
    <n v="0"/>
    <n v="0"/>
    <n v="50"/>
    <x v="0"/>
    <x v="0"/>
    <x v="0"/>
    <x v="0"/>
  </r>
  <r>
    <n v="3"/>
    <n v="0"/>
    <n v="0"/>
    <n v="0"/>
    <n v="0"/>
    <n v="0"/>
    <n v="0"/>
    <n v="42"/>
    <x v="0"/>
    <x v="3"/>
    <x v="1"/>
    <x v="1"/>
  </r>
  <r>
    <n v="6"/>
    <n v="0"/>
    <n v="0"/>
    <n v="0"/>
    <n v="0"/>
    <n v="0"/>
    <n v="0"/>
    <n v="44"/>
    <x v="1"/>
    <x v="3"/>
    <x v="1"/>
    <x v="1"/>
  </r>
  <r>
    <n v="2"/>
    <n v="1"/>
    <n v="0"/>
    <n v="0"/>
    <n v="0"/>
    <n v="0"/>
    <n v="0"/>
    <n v="21"/>
    <x v="2"/>
    <x v="4"/>
    <x v="1"/>
    <x v="0"/>
  </r>
  <r>
    <n v="8"/>
    <n v="0"/>
    <n v="0"/>
    <n v="0"/>
    <n v="0"/>
    <n v="0"/>
    <n v="0"/>
    <n v="39"/>
    <x v="3"/>
    <x v="3"/>
    <x v="1"/>
    <x v="1"/>
  </r>
  <r>
    <n v="1"/>
    <n v="0"/>
    <n v="0"/>
    <n v="0"/>
    <n v="0"/>
    <n v="0"/>
    <n v="0"/>
    <n v="62"/>
    <x v="1"/>
    <x v="1"/>
    <x v="0"/>
    <x v="0"/>
  </r>
  <r>
    <n v="4"/>
    <n v="0"/>
    <n v="1"/>
    <n v="0"/>
    <n v="0"/>
    <n v="0"/>
    <n v="0"/>
    <n v="36"/>
    <x v="3"/>
    <x v="3"/>
    <x v="0"/>
    <x v="1"/>
  </r>
  <r>
    <n v="1"/>
    <n v="0"/>
    <n v="0"/>
    <n v="0"/>
    <n v="0"/>
    <n v="0"/>
    <n v="1"/>
    <n v="54"/>
    <x v="0"/>
    <x v="0"/>
    <x v="0"/>
    <x v="1"/>
  </r>
  <r>
    <n v="3"/>
    <n v="0"/>
    <n v="0"/>
    <n v="0"/>
    <n v="0"/>
    <n v="0"/>
    <n v="0"/>
    <n v="37"/>
    <x v="0"/>
    <x v="3"/>
    <x v="0"/>
    <x v="1"/>
  </r>
  <r>
    <n v="1"/>
    <n v="0"/>
    <n v="0"/>
    <n v="0"/>
    <n v="0"/>
    <n v="0"/>
    <n v="0"/>
    <n v="40"/>
    <x v="2"/>
    <x v="3"/>
    <x v="1"/>
    <x v="0"/>
  </r>
  <r>
    <n v="3"/>
    <n v="0"/>
    <n v="0"/>
    <n v="0"/>
    <n v="0"/>
    <n v="0"/>
    <n v="0"/>
    <n v="45"/>
    <x v="3"/>
    <x v="3"/>
    <x v="1"/>
    <x v="0"/>
  </r>
  <r>
    <n v="1"/>
    <n v="0"/>
    <n v="0"/>
    <n v="0"/>
    <n v="0"/>
    <n v="0"/>
    <n v="0"/>
    <n v="56"/>
    <x v="2"/>
    <x v="1"/>
    <x v="0"/>
    <x v="1"/>
  </r>
  <r>
    <n v="2"/>
    <n v="0"/>
    <n v="0"/>
    <n v="0"/>
    <n v="0"/>
    <n v="0"/>
    <n v="0"/>
    <n v="39"/>
    <x v="0"/>
    <x v="3"/>
    <x v="0"/>
    <x v="1"/>
  </r>
  <r>
    <n v="2"/>
    <n v="0"/>
    <n v="0"/>
    <n v="0"/>
    <n v="0"/>
    <n v="0"/>
    <n v="0"/>
    <n v="53"/>
    <x v="1"/>
    <x v="0"/>
    <x v="1"/>
    <x v="1"/>
  </r>
  <r>
    <n v="2"/>
    <n v="0"/>
    <n v="0"/>
    <n v="0"/>
    <n v="0"/>
    <n v="0"/>
    <n v="0"/>
    <n v="48"/>
    <x v="0"/>
    <x v="0"/>
    <x v="1"/>
    <x v="1"/>
  </r>
  <r>
    <n v="6"/>
    <n v="0"/>
    <n v="1"/>
    <n v="0"/>
    <n v="0"/>
    <n v="0"/>
    <n v="0"/>
    <n v="52"/>
    <x v="3"/>
    <x v="0"/>
    <x v="0"/>
    <x v="1"/>
  </r>
  <r>
    <n v="5"/>
    <n v="0"/>
    <n v="0"/>
    <n v="0"/>
    <n v="0"/>
    <n v="0"/>
    <n v="0"/>
    <n v="44"/>
    <x v="2"/>
    <x v="3"/>
    <x v="0"/>
    <x v="1"/>
  </r>
  <r>
    <n v="4"/>
    <n v="0"/>
    <n v="0"/>
    <n v="0"/>
    <n v="0"/>
    <n v="0"/>
    <n v="0"/>
    <n v="52"/>
    <x v="0"/>
    <x v="0"/>
    <x v="0"/>
    <x v="1"/>
  </r>
  <r>
    <n v="6"/>
    <n v="0"/>
    <n v="0"/>
    <n v="0"/>
    <n v="0"/>
    <n v="0"/>
    <n v="0"/>
    <n v="38"/>
    <x v="0"/>
    <x v="3"/>
    <x v="1"/>
    <x v="1"/>
  </r>
  <r>
    <n v="2"/>
    <n v="1"/>
    <n v="0"/>
    <n v="0"/>
    <n v="0"/>
    <n v="0"/>
    <n v="1"/>
    <n v="28"/>
    <x v="2"/>
    <x v="2"/>
    <x v="1"/>
    <x v="0"/>
  </r>
  <r>
    <n v="3"/>
    <n v="0"/>
    <n v="1"/>
    <n v="0"/>
    <n v="0"/>
    <n v="0"/>
    <n v="0"/>
    <n v="42"/>
    <x v="1"/>
    <x v="3"/>
    <x v="0"/>
    <x v="1"/>
  </r>
  <r>
    <n v="2"/>
    <n v="0"/>
    <n v="0"/>
    <n v="0"/>
    <n v="0"/>
    <n v="0"/>
    <n v="0"/>
    <n v="43"/>
    <x v="1"/>
    <x v="3"/>
    <x v="0"/>
    <x v="1"/>
  </r>
  <r>
    <n v="1"/>
    <n v="0"/>
    <n v="0"/>
    <n v="0"/>
    <n v="0"/>
    <n v="0"/>
    <n v="0"/>
    <n v="59"/>
    <x v="3"/>
    <x v="1"/>
    <x v="0"/>
    <x v="1"/>
  </r>
  <r>
    <n v="4"/>
    <n v="0"/>
    <n v="0"/>
    <n v="0"/>
    <n v="0"/>
    <n v="0"/>
    <n v="0"/>
    <n v="57"/>
    <x v="1"/>
    <x v="1"/>
    <x v="1"/>
    <x v="1"/>
  </r>
  <r>
    <n v="1"/>
    <n v="0"/>
    <n v="0"/>
    <n v="0"/>
    <n v="0"/>
    <n v="0"/>
    <n v="0"/>
    <n v="54"/>
    <x v="1"/>
    <x v="0"/>
    <x v="1"/>
    <x v="1"/>
  </r>
  <r>
    <n v="1"/>
    <n v="0"/>
    <n v="0"/>
    <n v="0"/>
    <n v="0"/>
    <n v="0"/>
    <n v="0"/>
    <n v="50"/>
    <x v="0"/>
    <x v="0"/>
    <x v="1"/>
    <x v="1"/>
  </r>
  <r>
    <n v="1"/>
    <n v="0"/>
    <n v="0"/>
    <n v="0"/>
    <n v="0"/>
    <n v="0"/>
    <n v="0"/>
    <n v="39"/>
    <x v="2"/>
    <x v="3"/>
    <x v="1"/>
    <x v="0"/>
  </r>
  <r>
    <n v="0"/>
    <n v="1"/>
    <n v="0"/>
    <n v="1"/>
    <n v="0"/>
    <n v="0"/>
    <n v="0"/>
    <n v="66"/>
    <x v="2"/>
    <x v="5"/>
    <x v="0"/>
    <x v="0"/>
  </r>
  <r>
    <n v="1"/>
    <n v="0"/>
    <n v="0"/>
    <n v="0"/>
    <n v="0"/>
    <n v="0"/>
    <n v="0"/>
    <n v="42"/>
    <x v="1"/>
    <x v="3"/>
    <x v="1"/>
    <x v="0"/>
  </r>
  <r>
    <n v="2"/>
    <n v="0"/>
    <n v="0"/>
    <n v="0"/>
    <n v="0"/>
    <n v="0"/>
    <n v="0"/>
    <n v="37"/>
    <x v="1"/>
    <x v="3"/>
    <x v="1"/>
    <x v="1"/>
  </r>
  <r>
    <n v="1"/>
    <n v="0"/>
    <n v="0"/>
    <n v="0"/>
    <n v="0"/>
    <n v="0"/>
    <n v="0"/>
    <n v="32"/>
    <x v="1"/>
    <x v="2"/>
    <x v="1"/>
    <x v="1"/>
  </r>
  <r>
    <n v="1"/>
    <n v="0"/>
    <n v="0"/>
    <n v="0"/>
    <n v="0"/>
    <n v="0"/>
    <n v="0"/>
    <n v="35"/>
    <x v="1"/>
    <x v="2"/>
    <x v="0"/>
    <x v="0"/>
  </r>
  <r>
    <n v="6"/>
    <n v="0"/>
    <n v="0"/>
    <n v="0"/>
    <n v="0"/>
    <n v="0"/>
    <n v="0"/>
    <n v="41"/>
    <x v="2"/>
    <x v="3"/>
    <x v="1"/>
    <x v="1"/>
  </r>
  <r>
    <n v="3"/>
    <n v="0"/>
    <n v="0"/>
    <n v="0"/>
    <n v="0"/>
    <n v="0"/>
    <n v="0"/>
    <n v="40"/>
    <x v="1"/>
    <x v="3"/>
    <x v="1"/>
    <x v="0"/>
  </r>
  <r>
    <n v="1"/>
    <n v="0"/>
    <n v="0"/>
    <n v="0"/>
    <n v="0"/>
    <n v="0"/>
    <n v="0"/>
    <n v="42"/>
    <x v="1"/>
    <x v="3"/>
    <x v="1"/>
    <x v="0"/>
  </r>
  <r>
    <n v="2"/>
    <n v="0"/>
    <n v="0"/>
    <n v="0"/>
    <n v="0"/>
    <n v="0"/>
    <n v="0"/>
    <n v="37"/>
    <x v="0"/>
    <x v="3"/>
    <x v="1"/>
    <x v="1"/>
  </r>
  <r>
    <n v="2"/>
    <n v="0"/>
    <n v="0"/>
    <n v="0"/>
    <n v="0"/>
    <n v="0"/>
    <n v="0"/>
    <n v="42"/>
    <x v="2"/>
    <x v="3"/>
    <x v="1"/>
    <x v="0"/>
  </r>
  <r>
    <n v="2"/>
    <n v="0"/>
    <n v="0"/>
    <n v="0"/>
    <n v="0"/>
    <n v="0"/>
    <n v="0"/>
    <n v="57"/>
    <x v="2"/>
    <x v="1"/>
    <x v="0"/>
    <x v="1"/>
  </r>
  <r>
    <n v="1"/>
    <n v="0"/>
    <n v="0"/>
    <n v="0"/>
    <n v="0"/>
    <n v="0"/>
    <n v="0"/>
    <n v="40"/>
    <x v="3"/>
    <x v="3"/>
    <x v="1"/>
    <x v="1"/>
  </r>
  <r>
    <n v="2"/>
    <n v="0"/>
    <n v="0"/>
    <n v="0"/>
    <n v="0"/>
    <n v="0"/>
    <n v="0"/>
    <n v="42"/>
    <x v="3"/>
    <x v="3"/>
    <x v="1"/>
    <x v="0"/>
  </r>
  <r>
    <n v="1"/>
    <n v="0"/>
    <n v="0"/>
    <n v="0"/>
    <n v="0"/>
    <n v="0"/>
    <n v="0"/>
    <n v="45"/>
    <x v="3"/>
    <x v="3"/>
    <x v="0"/>
    <x v="1"/>
  </r>
  <r>
    <n v="2"/>
    <n v="0"/>
    <n v="0"/>
    <n v="0"/>
    <n v="0"/>
    <n v="0"/>
    <n v="0"/>
    <n v="43"/>
    <x v="2"/>
    <x v="3"/>
    <x v="1"/>
    <x v="1"/>
  </r>
  <r>
    <n v="4"/>
    <n v="0"/>
    <n v="0"/>
    <n v="0"/>
    <n v="0"/>
    <n v="0"/>
    <n v="0"/>
    <n v="51"/>
    <x v="2"/>
    <x v="0"/>
    <x v="1"/>
    <x v="1"/>
  </r>
  <r>
    <n v="1"/>
    <n v="0"/>
    <n v="0"/>
    <n v="0"/>
    <n v="0"/>
    <n v="0"/>
    <n v="0"/>
    <n v="42"/>
    <x v="2"/>
    <x v="3"/>
    <x v="0"/>
    <x v="1"/>
  </r>
  <r>
    <n v="2"/>
    <n v="0"/>
    <n v="0"/>
    <n v="0"/>
    <n v="0"/>
    <n v="0"/>
    <n v="0"/>
    <n v="61"/>
    <x v="2"/>
    <x v="1"/>
    <x v="0"/>
    <x v="1"/>
  </r>
  <r>
    <n v="3"/>
    <n v="0"/>
    <n v="0"/>
    <n v="0"/>
    <n v="0"/>
    <n v="0"/>
    <n v="1"/>
    <n v="55"/>
    <x v="0"/>
    <x v="0"/>
    <x v="0"/>
    <x v="1"/>
  </r>
  <r>
    <n v="6"/>
    <n v="0"/>
    <n v="0"/>
    <n v="0"/>
    <n v="0"/>
    <n v="0"/>
    <n v="0"/>
    <n v="42"/>
    <x v="2"/>
    <x v="3"/>
    <x v="1"/>
    <x v="0"/>
  </r>
  <r>
    <n v="4"/>
    <n v="0"/>
    <n v="0"/>
    <n v="0"/>
    <n v="0"/>
    <n v="0"/>
    <n v="0"/>
    <n v="45"/>
    <x v="2"/>
    <x v="3"/>
    <x v="1"/>
    <x v="1"/>
  </r>
  <r>
    <n v="4"/>
    <n v="0"/>
    <n v="0"/>
    <n v="0"/>
    <n v="0"/>
    <n v="0"/>
    <n v="0"/>
    <n v="62"/>
    <x v="1"/>
    <x v="1"/>
    <x v="0"/>
    <x v="1"/>
  </r>
  <r>
    <n v="2"/>
    <n v="0"/>
    <n v="0"/>
    <n v="0"/>
    <n v="0"/>
    <n v="0"/>
    <n v="0"/>
    <n v="60"/>
    <x v="2"/>
    <x v="1"/>
    <x v="0"/>
    <x v="1"/>
  </r>
  <r>
    <n v="3"/>
    <n v="0"/>
    <n v="0"/>
    <n v="0"/>
    <n v="0"/>
    <n v="0"/>
    <n v="0"/>
    <n v="62"/>
    <x v="2"/>
    <x v="1"/>
    <x v="0"/>
    <x v="1"/>
  </r>
  <r>
    <n v="4"/>
    <n v="0"/>
    <n v="0"/>
    <n v="0"/>
    <n v="0"/>
    <n v="0"/>
    <n v="1"/>
    <n v="59"/>
    <x v="3"/>
    <x v="1"/>
    <x v="1"/>
    <x v="1"/>
  </r>
  <r>
    <n v="1"/>
    <n v="0"/>
    <n v="0"/>
    <n v="0"/>
    <n v="0"/>
    <n v="0"/>
    <n v="0"/>
    <n v="35"/>
    <x v="2"/>
    <x v="2"/>
    <x v="0"/>
    <x v="1"/>
  </r>
  <r>
    <n v="2"/>
    <n v="0"/>
    <n v="1"/>
    <n v="1"/>
    <n v="1"/>
    <n v="0"/>
    <n v="1"/>
    <n v="41"/>
    <x v="2"/>
    <x v="3"/>
    <x v="1"/>
    <x v="0"/>
  </r>
  <r>
    <n v="1"/>
    <n v="0"/>
    <n v="0"/>
    <n v="0"/>
    <n v="0"/>
    <n v="0"/>
    <n v="0"/>
    <n v="45"/>
    <x v="2"/>
    <x v="3"/>
    <x v="1"/>
    <x v="1"/>
  </r>
  <r>
    <n v="1"/>
    <n v="0"/>
    <n v="0"/>
    <n v="0"/>
    <n v="1"/>
    <n v="0"/>
    <n v="1"/>
    <n v="70"/>
    <x v="2"/>
    <x v="5"/>
    <x v="0"/>
    <x v="0"/>
  </r>
  <r>
    <n v="3"/>
    <n v="0"/>
    <n v="0"/>
    <n v="0"/>
    <n v="0"/>
    <n v="0"/>
    <n v="0"/>
    <n v="23"/>
    <x v="0"/>
    <x v="4"/>
    <x v="1"/>
    <x v="0"/>
  </r>
  <r>
    <n v="4"/>
    <n v="0"/>
    <n v="0"/>
    <n v="0"/>
    <n v="0"/>
    <n v="0"/>
    <n v="0"/>
    <n v="34"/>
    <x v="0"/>
    <x v="2"/>
    <x v="1"/>
    <x v="0"/>
  </r>
  <r>
    <n v="1"/>
    <n v="0"/>
    <n v="0"/>
    <n v="0"/>
    <n v="0"/>
    <n v="0"/>
    <n v="0"/>
    <n v="47"/>
    <x v="1"/>
    <x v="0"/>
    <x v="0"/>
    <x v="0"/>
  </r>
  <r>
    <n v="1"/>
    <n v="0"/>
    <n v="0"/>
    <n v="0"/>
    <n v="0"/>
    <n v="0"/>
    <n v="0"/>
    <n v="66"/>
    <x v="1"/>
    <x v="5"/>
    <x v="0"/>
    <x v="0"/>
  </r>
  <r>
    <n v="2"/>
    <n v="0"/>
    <n v="0"/>
    <n v="0"/>
    <n v="0"/>
    <n v="0"/>
    <n v="0"/>
    <n v="42"/>
    <x v="2"/>
    <x v="3"/>
    <x v="1"/>
    <x v="1"/>
  </r>
  <r>
    <n v="3"/>
    <n v="0"/>
    <n v="0"/>
    <n v="0"/>
    <n v="0"/>
    <n v="0"/>
    <n v="0"/>
    <n v="41"/>
    <x v="2"/>
    <x v="3"/>
    <x v="1"/>
    <x v="1"/>
  </r>
  <r>
    <n v="1"/>
    <n v="0"/>
    <n v="0"/>
    <n v="0"/>
    <n v="0"/>
    <n v="0"/>
    <n v="0"/>
    <n v="42"/>
    <x v="1"/>
    <x v="3"/>
    <x v="1"/>
    <x v="1"/>
  </r>
  <r>
    <n v="1"/>
    <n v="0"/>
    <n v="0"/>
    <n v="0"/>
    <n v="0"/>
    <n v="0"/>
    <n v="0"/>
    <n v="41"/>
    <x v="0"/>
    <x v="3"/>
    <x v="0"/>
    <x v="0"/>
  </r>
  <r>
    <n v="4"/>
    <n v="0"/>
    <n v="1"/>
    <n v="0"/>
    <n v="0"/>
    <n v="0"/>
    <n v="0"/>
    <n v="46"/>
    <x v="0"/>
    <x v="0"/>
    <x v="0"/>
    <x v="1"/>
  </r>
  <r>
    <n v="1"/>
    <n v="0"/>
    <n v="0"/>
    <n v="0"/>
    <n v="0"/>
    <n v="0"/>
    <n v="0"/>
    <n v="45"/>
    <x v="1"/>
    <x v="3"/>
    <x v="0"/>
    <x v="1"/>
  </r>
  <r>
    <n v="1"/>
    <n v="0"/>
    <n v="0"/>
    <n v="0"/>
    <n v="0"/>
    <n v="0"/>
    <n v="0"/>
    <n v="53"/>
    <x v="2"/>
    <x v="0"/>
    <x v="0"/>
    <x v="0"/>
  </r>
  <r>
    <n v="3"/>
    <n v="0"/>
    <n v="0"/>
    <n v="0"/>
    <n v="0"/>
    <n v="0"/>
    <n v="0"/>
    <n v="43"/>
    <x v="2"/>
    <x v="3"/>
    <x v="1"/>
    <x v="0"/>
  </r>
  <r>
    <n v="1"/>
    <n v="0"/>
    <n v="0"/>
    <n v="0"/>
    <n v="0"/>
    <n v="0"/>
    <n v="0"/>
    <n v="39"/>
    <x v="2"/>
    <x v="3"/>
    <x v="1"/>
    <x v="0"/>
  </r>
  <r>
    <n v="1"/>
    <n v="0"/>
    <n v="0"/>
    <n v="0"/>
    <n v="0"/>
    <n v="0"/>
    <n v="0"/>
    <n v="41"/>
    <x v="2"/>
    <x v="3"/>
    <x v="1"/>
    <x v="0"/>
  </r>
  <r>
    <n v="2"/>
    <n v="0"/>
    <n v="0"/>
    <n v="0"/>
    <n v="0"/>
    <n v="0"/>
    <n v="0"/>
    <n v="56"/>
    <x v="0"/>
    <x v="1"/>
    <x v="1"/>
    <x v="1"/>
  </r>
  <r>
    <n v="1"/>
    <n v="0"/>
    <n v="0"/>
    <n v="0"/>
    <n v="0"/>
    <n v="0"/>
    <n v="0"/>
    <n v="41"/>
    <x v="0"/>
    <x v="3"/>
    <x v="0"/>
    <x v="0"/>
  </r>
  <r>
    <n v="1"/>
    <n v="0"/>
    <n v="0"/>
    <n v="0"/>
    <n v="0"/>
    <n v="0"/>
    <n v="0"/>
    <n v="30"/>
    <x v="2"/>
    <x v="2"/>
    <x v="1"/>
    <x v="0"/>
  </r>
  <r>
    <n v="1"/>
    <n v="0"/>
    <n v="0"/>
    <n v="0"/>
    <n v="0"/>
    <n v="0"/>
    <n v="0"/>
    <n v="41"/>
    <x v="3"/>
    <x v="3"/>
    <x v="1"/>
    <x v="0"/>
  </r>
  <r>
    <n v="1"/>
    <n v="0"/>
    <n v="0"/>
    <n v="1"/>
    <n v="1"/>
    <n v="0"/>
    <n v="0"/>
    <n v="28"/>
    <x v="2"/>
    <x v="2"/>
    <x v="0"/>
    <x v="0"/>
  </r>
  <r>
    <n v="2"/>
    <n v="0"/>
    <n v="0"/>
    <n v="0"/>
    <n v="0"/>
    <n v="0"/>
    <n v="0"/>
    <n v="40"/>
    <x v="0"/>
    <x v="3"/>
    <x v="1"/>
    <x v="1"/>
  </r>
  <r>
    <n v="5"/>
    <n v="0"/>
    <n v="0"/>
    <n v="0"/>
    <n v="0"/>
    <n v="0"/>
    <n v="0"/>
    <n v="46"/>
    <x v="3"/>
    <x v="0"/>
    <x v="1"/>
    <x v="1"/>
  </r>
  <r>
    <n v="2"/>
    <n v="1"/>
    <n v="0"/>
    <n v="0"/>
    <n v="0"/>
    <n v="0"/>
    <n v="0"/>
    <n v="34"/>
    <x v="2"/>
    <x v="2"/>
    <x v="1"/>
    <x v="1"/>
  </r>
  <r>
    <n v="4"/>
    <n v="0"/>
    <n v="0"/>
    <n v="0"/>
    <n v="0"/>
    <n v="0"/>
    <n v="0"/>
    <n v="51"/>
    <x v="2"/>
    <x v="0"/>
    <x v="1"/>
    <x v="1"/>
  </r>
  <r>
    <n v="1"/>
    <n v="0"/>
    <n v="0"/>
    <n v="0"/>
    <n v="0"/>
    <n v="0"/>
    <n v="0"/>
    <n v="27"/>
    <x v="1"/>
    <x v="2"/>
    <x v="0"/>
    <x v="0"/>
  </r>
  <r>
    <n v="1"/>
    <n v="0"/>
    <n v="0"/>
    <n v="0"/>
    <n v="0"/>
    <n v="0"/>
    <n v="0"/>
    <n v="50"/>
    <x v="2"/>
    <x v="0"/>
    <x v="0"/>
    <x v="0"/>
  </r>
  <r>
    <n v="2"/>
    <n v="0"/>
    <n v="0"/>
    <n v="0"/>
    <n v="0"/>
    <n v="0"/>
    <n v="0"/>
    <n v="30"/>
    <x v="2"/>
    <x v="2"/>
    <x v="1"/>
    <x v="0"/>
  </r>
  <r>
    <n v="3"/>
    <n v="0"/>
    <n v="0"/>
    <n v="0"/>
    <n v="0"/>
    <n v="0"/>
    <n v="0"/>
    <n v="61"/>
    <x v="1"/>
    <x v="1"/>
    <x v="1"/>
    <x v="1"/>
  </r>
  <r>
    <n v="1"/>
    <n v="0"/>
    <n v="0"/>
    <n v="0"/>
    <n v="0"/>
    <n v="0"/>
    <n v="0"/>
    <n v="64"/>
    <x v="2"/>
    <x v="1"/>
    <x v="1"/>
    <x v="1"/>
  </r>
  <r>
    <n v="3"/>
    <n v="0"/>
    <n v="0"/>
    <n v="0"/>
    <n v="0"/>
    <n v="0"/>
    <n v="1"/>
    <n v="33"/>
    <x v="1"/>
    <x v="2"/>
    <x v="1"/>
    <x v="0"/>
  </r>
  <r>
    <n v="3"/>
    <n v="0"/>
    <n v="0"/>
    <n v="0"/>
    <n v="1"/>
    <n v="0"/>
    <n v="1"/>
    <n v="64"/>
    <x v="4"/>
    <x v="1"/>
    <x v="0"/>
    <x v="0"/>
  </r>
  <r>
    <n v="1"/>
    <n v="0"/>
    <n v="1"/>
    <n v="0"/>
    <n v="1"/>
    <n v="0"/>
    <n v="0"/>
    <n v="67"/>
    <x v="1"/>
    <x v="5"/>
    <x v="0"/>
    <x v="0"/>
  </r>
  <r>
    <n v="1"/>
    <n v="0"/>
    <n v="0"/>
    <n v="0"/>
    <n v="0"/>
    <n v="0"/>
    <n v="0"/>
    <n v="55"/>
    <x v="2"/>
    <x v="0"/>
    <x v="0"/>
    <x v="0"/>
  </r>
  <r>
    <n v="1"/>
    <n v="0"/>
    <n v="0"/>
    <n v="0"/>
    <n v="0"/>
    <n v="0"/>
    <n v="0"/>
    <n v="41"/>
    <x v="2"/>
    <x v="3"/>
    <x v="0"/>
    <x v="0"/>
  </r>
  <r>
    <n v="4"/>
    <n v="1"/>
    <n v="0"/>
    <n v="0"/>
    <n v="0"/>
    <n v="0"/>
    <n v="0"/>
    <n v="55"/>
    <x v="2"/>
    <x v="0"/>
    <x v="0"/>
    <x v="1"/>
  </r>
  <r>
    <n v="1"/>
    <n v="0"/>
    <n v="0"/>
    <n v="0"/>
    <n v="0"/>
    <n v="0"/>
    <n v="0"/>
    <n v="31"/>
    <x v="1"/>
    <x v="2"/>
    <x v="0"/>
    <x v="0"/>
  </r>
  <r>
    <n v="4"/>
    <n v="0"/>
    <n v="0"/>
    <n v="0"/>
    <n v="0"/>
    <n v="0"/>
    <n v="0"/>
    <n v="41"/>
    <x v="1"/>
    <x v="3"/>
    <x v="0"/>
    <x v="1"/>
  </r>
  <r>
    <n v="3"/>
    <n v="0"/>
    <n v="0"/>
    <n v="0"/>
    <n v="0"/>
    <n v="0"/>
    <n v="0"/>
    <n v="41"/>
    <x v="1"/>
    <x v="3"/>
    <x v="1"/>
    <x v="0"/>
  </r>
  <r>
    <n v="1"/>
    <n v="0"/>
    <n v="0"/>
    <n v="0"/>
    <n v="0"/>
    <n v="0"/>
    <n v="0"/>
    <n v="49"/>
    <x v="2"/>
    <x v="0"/>
    <x v="0"/>
    <x v="0"/>
  </r>
  <r>
    <n v="1"/>
    <n v="0"/>
    <n v="0"/>
    <n v="0"/>
    <n v="0"/>
    <n v="0"/>
    <n v="1"/>
    <n v="60"/>
    <x v="0"/>
    <x v="1"/>
    <x v="0"/>
    <x v="0"/>
  </r>
  <r>
    <n v="1"/>
    <n v="0"/>
    <n v="0"/>
    <n v="0"/>
    <n v="0"/>
    <n v="0"/>
    <n v="0"/>
    <n v="46"/>
    <x v="0"/>
    <x v="0"/>
    <x v="1"/>
    <x v="0"/>
  </r>
  <r>
    <n v="2"/>
    <n v="0"/>
    <n v="0"/>
    <n v="0"/>
    <n v="0"/>
    <n v="0"/>
    <n v="0"/>
    <n v="47"/>
    <x v="1"/>
    <x v="0"/>
    <x v="0"/>
    <x v="0"/>
  </r>
  <r>
    <n v="1"/>
    <n v="0"/>
    <n v="0"/>
    <n v="0"/>
    <n v="0"/>
    <n v="0"/>
    <n v="0"/>
    <n v="45"/>
    <x v="1"/>
    <x v="3"/>
    <x v="0"/>
    <x v="0"/>
  </r>
  <r>
    <n v="3"/>
    <n v="0"/>
    <n v="0"/>
    <n v="0"/>
    <n v="0"/>
    <n v="0"/>
    <n v="1"/>
    <n v="41"/>
    <x v="3"/>
    <x v="3"/>
    <x v="0"/>
    <x v="1"/>
  </r>
  <r>
    <n v="4"/>
    <n v="0"/>
    <n v="0"/>
    <n v="0"/>
    <n v="0"/>
    <n v="0"/>
    <n v="0"/>
    <n v="41"/>
    <x v="1"/>
    <x v="3"/>
    <x v="1"/>
    <x v="1"/>
  </r>
  <r>
    <n v="0"/>
    <n v="0"/>
    <n v="1"/>
    <n v="1"/>
    <n v="1"/>
    <n v="0"/>
    <n v="1"/>
    <n v="44"/>
    <x v="0"/>
    <x v="3"/>
    <x v="0"/>
    <x v="0"/>
  </r>
  <r>
    <n v="2"/>
    <n v="0"/>
    <n v="0"/>
    <n v="0"/>
    <n v="0"/>
    <n v="0"/>
    <n v="1"/>
    <n v="38"/>
    <x v="2"/>
    <x v="3"/>
    <x v="0"/>
    <x v="0"/>
  </r>
  <r>
    <n v="4"/>
    <n v="0"/>
    <n v="1"/>
    <n v="0"/>
    <n v="0"/>
    <n v="0"/>
    <n v="0"/>
    <n v="64"/>
    <x v="4"/>
    <x v="1"/>
    <x v="0"/>
    <x v="1"/>
  </r>
  <r>
    <n v="7"/>
    <n v="0"/>
    <n v="0"/>
    <n v="0"/>
    <n v="0"/>
    <n v="0"/>
    <n v="0"/>
    <n v="54"/>
    <x v="1"/>
    <x v="0"/>
    <x v="0"/>
    <x v="1"/>
  </r>
  <r>
    <n v="1"/>
    <n v="1"/>
    <n v="0"/>
    <n v="0"/>
    <n v="0"/>
    <n v="1"/>
    <n v="0"/>
    <n v="59"/>
    <x v="1"/>
    <x v="1"/>
    <x v="1"/>
    <x v="1"/>
  </r>
  <r>
    <n v="3"/>
    <n v="0"/>
    <n v="0"/>
    <n v="0"/>
    <n v="0"/>
    <n v="0"/>
    <n v="0"/>
    <n v="36"/>
    <x v="1"/>
    <x v="3"/>
    <x v="1"/>
    <x v="0"/>
  </r>
  <r>
    <n v="1"/>
    <n v="0"/>
    <n v="0"/>
    <n v="0"/>
    <n v="0"/>
    <n v="0"/>
    <n v="0"/>
    <n v="27"/>
    <x v="2"/>
    <x v="2"/>
    <x v="1"/>
    <x v="0"/>
  </r>
  <r>
    <n v="4"/>
    <n v="0"/>
    <n v="0"/>
    <n v="0"/>
    <n v="0"/>
    <n v="0"/>
    <n v="0"/>
    <n v="50"/>
    <x v="3"/>
    <x v="0"/>
    <x v="0"/>
    <x v="1"/>
  </r>
  <r>
    <n v="4"/>
    <n v="0"/>
    <n v="0"/>
    <n v="0"/>
    <n v="0"/>
    <n v="0"/>
    <n v="0"/>
    <n v="60"/>
    <x v="2"/>
    <x v="1"/>
    <x v="0"/>
    <x v="1"/>
  </r>
  <r>
    <n v="1"/>
    <n v="0"/>
    <n v="0"/>
    <n v="1"/>
    <n v="0"/>
    <n v="0"/>
    <n v="0"/>
    <n v="61"/>
    <x v="1"/>
    <x v="1"/>
    <x v="0"/>
    <x v="0"/>
  </r>
  <r>
    <n v="1"/>
    <n v="0"/>
    <n v="0"/>
    <n v="0"/>
    <n v="0"/>
    <n v="0"/>
    <n v="0"/>
    <n v="64"/>
    <x v="2"/>
    <x v="1"/>
    <x v="1"/>
    <x v="1"/>
  </r>
  <r>
    <n v="4"/>
    <n v="0"/>
    <n v="0"/>
    <n v="0"/>
    <n v="0"/>
    <n v="0"/>
    <n v="0"/>
    <n v="43"/>
    <x v="1"/>
    <x v="3"/>
    <x v="0"/>
    <x v="1"/>
  </r>
  <r>
    <n v="3"/>
    <n v="0"/>
    <n v="0"/>
    <n v="0"/>
    <n v="0"/>
    <n v="0"/>
    <n v="0"/>
    <n v="43"/>
    <x v="2"/>
    <x v="3"/>
    <x v="1"/>
    <x v="1"/>
  </r>
  <r>
    <n v="4"/>
    <n v="0"/>
    <n v="0"/>
    <n v="0"/>
    <n v="0"/>
    <n v="0"/>
    <n v="0"/>
    <n v="36"/>
    <x v="2"/>
    <x v="3"/>
    <x v="1"/>
    <x v="0"/>
  </r>
  <r>
    <n v="1"/>
    <n v="0"/>
    <n v="0"/>
    <n v="0"/>
    <n v="0"/>
    <n v="0"/>
    <n v="0"/>
    <n v="47"/>
    <x v="0"/>
    <x v="0"/>
    <x v="0"/>
    <x v="1"/>
  </r>
  <r>
    <n v="1"/>
    <n v="0"/>
    <n v="1"/>
    <n v="1"/>
    <n v="0"/>
    <n v="0"/>
    <n v="1"/>
    <n v="43"/>
    <x v="2"/>
    <x v="3"/>
    <x v="0"/>
    <x v="1"/>
  </r>
  <r>
    <n v="2"/>
    <n v="0"/>
    <n v="0"/>
    <n v="0"/>
    <n v="0"/>
    <n v="0"/>
    <n v="0"/>
    <n v="54"/>
    <x v="2"/>
    <x v="0"/>
    <x v="0"/>
    <x v="1"/>
  </r>
  <r>
    <n v="2"/>
    <n v="0"/>
    <n v="0"/>
    <n v="0"/>
    <n v="0"/>
    <n v="0"/>
    <n v="0"/>
    <n v="59"/>
    <x v="1"/>
    <x v="1"/>
    <x v="0"/>
    <x v="1"/>
  </r>
  <r>
    <n v="1"/>
    <n v="0"/>
    <n v="0"/>
    <n v="0"/>
    <n v="0"/>
    <n v="0"/>
    <n v="0"/>
    <n v="56"/>
    <x v="0"/>
    <x v="1"/>
    <x v="0"/>
    <x v="0"/>
  </r>
  <r>
    <n v="1"/>
    <n v="0"/>
    <n v="0"/>
    <n v="0"/>
    <n v="0"/>
    <n v="0"/>
    <n v="0"/>
    <n v="43"/>
    <x v="2"/>
    <x v="3"/>
    <x v="0"/>
    <x v="1"/>
  </r>
  <r>
    <n v="1"/>
    <n v="0"/>
    <n v="0"/>
    <n v="0"/>
    <n v="0"/>
    <n v="0"/>
    <n v="0"/>
    <n v="26"/>
    <x v="0"/>
    <x v="2"/>
    <x v="0"/>
    <x v="0"/>
  </r>
  <r>
    <n v="2"/>
    <n v="1"/>
    <n v="0"/>
    <n v="0"/>
    <n v="0"/>
    <n v="0"/>
    <n v="0"/>
    <n v="53"/>
    <x v="2"/>
    <x v="0"/>
    <x v="0"/>
    <x v="1"/>
  </r>
  <r>
    <n v="7"/>
    <n v="0"/>
    <n v="0"/>
    <n v="0"/>
    <n v="0"/>
    <n v="0"/>
    <n v="0"/>
    <n v="34"/>
    <x v="0"/>
    <x v="2"/>
    <x v="0"/>
    <x v="1"/>
  </r>
  <r>
    <n v="3"/>
    <n v="0"/>
    <n v="0"/>
    <n v="0"/>
    <n v="0"/>
    <n v="0"/>
    <n v="0"/>
    <n v="52"/>
    <x v="1"/>
    <x v="0"/>
    <x v="0"/>
    <x v="1"/>
  </r>
  <r>
    <n v="1"/>
    <n v="0"/>
    <n v="0"/>
    <n v="0"/>
    <n v="0"/>
    <n v="0"/>
    <n v="0"/>
    <n v="32"/>
    <x v="1"/>
    <x v="2"/>
    <x v="1"/>
    <x v="0"/>
  </r>
  <r>
    <n v="2"/>
    <n v="0"/>
    <n v="0"/>
    <n v="0"/>
    <n v="0"/>
    <n v="0"/>
    <n v="0"/>
    <n v="33"/>
    <x v="2"/>
    <x v="2"/>
    <x v="1"/>
    <x v="0"/>
  </r>
  <r>
    <n v="2"/>
    <n v="0"/>
    <n v="0"/>
    <n v="0"/>
    <n v="0"/>
    <n v="0"/>
    <n v="0"/>
    <n v="36"/>
    <x v="1"/>
    <x v="3"/>
    <x v="0"/>
    <x v="1"/>
  </r>
  <r>
    <n v="3"/>
    <n v="0"/>
    <n v="0"/>
    <n v="0"/>
    <n v="0"/>
    <n v="0"/>
    <n v="0"/>
    <n v="37"/>
    <x v="0"/>
    <x v="3"/>
    <x v="0"/>
    <x v="1"/>
  </r>
  <r>
    <n v="1"/>
    <n v="0"/>
    <n v="0"/>
    <n v="0"/>
    <n v="0"/>
    <n v="0"/>
    <n v="0"/>
    <n v="44"/>
    <x v="1"/>
    <x v="3"/>
    <x v="0"/>
    <x v="0"/>
  </r>
  <r>
    <n v="7"/>
    <n v="0"/>
    <n v="0"/>
    <n v="0"/>
    <n v="1"/>
    <n v="0"/>
    <n v="0"/>
    <n v="68"/>
    <x v="1"/>
    <x v="5"/>
    <x v="1"/>
    <x v="1"/>
  </r>
  <r>
    <n v="2"/>
    <n v="0"/>
    <n v="0"/>
    <n v="1"/>
    <n v="0"/>
    <n v="0"/>
    <n v="0"/>
    <n v="58"/>
    <x v="2"/>
    <x v="1"/>
    <x v="0"/>
    <x v="1"/>
  </r>
  <r>
    <n v="5"/>
    <n v="0"/>
    <n v="0"/>
    <n v="0"/>
    <n v="0"/>
    <n v="0"/>
    <n v="0"/>
    <n v="41"/>
    <x v="1"/>
    <x v="3"/>
    <x v="1"/>
    <x v="0"/>
  </r>
  <r>
    <n v="10"/>
    <n v="0"/>
    <n v="0"/>
    <n v="0"/>
    <n v="0"/>
    <n v="0"/>
    <n v="1"/>
    <n v="42"/>
    <x v="2"/>
    <x v="3"/>
    <x v="1"/>
    <x v="1"/>
  </r>
  <r>
    <n v="4"/>
    <n v="0"/>
    <n v="0"/>
    <n v="0"/>
    <n v="0"/>
    <n v="0"/>
    <n v="0"/>
    <n v="63"/>
    <x v="3"/>
    <x v="1"/>
    <x v="1"/>
    <x v="1"/>
  </r>
  <r>
    <n v="1"/>
    <n v="1"/>
    <n v="0"/>
    <n v="1"/>
    <n v="1"/>
    <n v="0"/>
    <n v="1"/>
    <n v="25"/>
    <x v="1"/>
    <x v="4"/>
    <x v="0"/>
    <x v="0"/>
  </r>
  <r>
    <n v="7"/>
    <n v="0"/>
    <n v="0"/>
    <n v="0"/>
    <n v="0"/>
    <n v="0"/>
    <n v="0"/>
    <n v="35"/>
    <x v="1"/>
    <x v="2"/>
    <x v="1"/>
    <x v="0"/>
  </r>
  <r>
    <n v="2"/>
    <n v="0"/>
    <n v="0"/>
    <n v="0"/>
    <n v="0"/>
    <n v="0"/>
    <n v="0"/>
    <n v="23"/>
    <x v="2"/>
    <x v="4"/>
    <x v="1"/>
    <x v="0"/>
  </r>
  <r>
    <n v="2"/>
    <n v="0"/>
    <n v="0"/>
    <n v="0"/>
    <n v="0"/>
    <n v="0"/>
    <n v="0"/>
    <n v="55"/>
    <x v="2"/>
    <x v="0"/>
    <x v="0"/>
    <x v="0"/>
  </r>
  <r>
    <n v="1"/>
    <n v="0"/>
    <n v="0"/>
    <n v="0"/>
    <n v="0"/>
    <n v="0"/>
    <n v="0"/>
    <n v="36"/>
    <x v="3"/>
    <x v="3"/>
    <x v="1"/>
    <x v="0"/>
  </r>
  <r>
    <n v="6"/>
    <n v="1"/>
    <n v="0"/>
    <n v="0"/>
    <n v="0"/>
    <n v="0"/>
    <n v="1"/>
    <n v="43"/>
    <x v="1"/>
    <x v="3"/>
    <x v="0"/>
    <x v="1"/>
  </r>
  <r>
    <n v="4"/>
    <n v="0"/>
    <n v="0"/>
    <n v="0"/>
    <n v="0"/>
    <n v="0"/>
    <n v="0"/>
    <n v="53"/>
    <x v="1"/>
    <x v="0"/>
    <x v="0"/>
    <x v="1"/>
  </r>
  <r>
    <n v="1"/>
    <n v="0"/>
    <n v="0"/>
    <n v="0"/>
    <n v="0"/>
    <n v="0"/>
    <n v="0"/>
    <n v="25"/>
    <x v="2"/>
    <x v="4"/>
    <x v="0"/>
    <x v="0"/>
  </r>
  <r>
    <n v="7"/>
    <n v="0"/>
    <n v="0"/>
    <n v="0"/>
    <n v="0"/>
    <n v="0"/>
    <n v="0"/>
    <n v="38"/>
    <x v="1"/>
    <x v="3"/>
    <x v="1"/>
    <x v="1"/>
  </r>
  <r>
    <n v="1"/>
    <n v="0"/>
    <n v="0"/>
    <n v="0"/>
    <n v="0"/>
    <n v="0"/>
    <n v="0"/>
    <n v="41"/>
    <x v="3"/>
    <x v="3"/>
    <x v="1"/>
    <x v="0"/>
  </r>
  <r>
    <n v="6"/>
    <n v="0"/>
    <n v="0"/>
    <n v="0"/>
    <n v="0"/>
    <n v="0"/>
    <n v="1"/>
    <n v="35"/>
    <x v="2"/>
    <x v="2"/>
    <x v="1"/>
    <x v="0"/>
  </r>
  <r>
    <n v="13"/>
    <n v="0"/>
    <n v="0"/>
    <n v="0"/>
    <n v="0"/>
    <n v="0"/>
    <n v="0"/>
    <n v="39"/>
    <x v="2"/>
    <x v="3"/>
    <x v="1"/>
    <x v="1"/>
  </r>
  <r>
    <n v="2"/>
    <n v="1"/>
    <n v="0"/>
    <n v="0"/>
    <n v="0"/>
    <n v="0"/>
    <n v="1"/>
    <n v="57"/>
    <x v="0"/>
    <x v="1"/>
    <x v="0"/>
    <x v="0"/>
  </r>
  <r>
    <n v="1"/>
    <n v="0"/>
    <n v="0"/>
    <n v="1"/>
    <n v="0"/>
    <n v="0"/>
    <n v="0"/>
    <n v="40"/>
    <x v="2"/>
    <x v="3"/>
    <x v="0"/>
    <x v="0"/>
  </r>
  <r>
    <n v="9"/>
    <n v="0"/>
    <n v="0"/>
    <n v="0"/>
    <n v="0"/>
    <n v="0"/>
    <n v="0"/>
    <n v="41"/>
    <x v="2"/>
    <x v="3"/>
    <x v="1"/>
    <x v="1"/>
  </r>
  <r>
    <n v="6"/>
    <n v="1"/>
    <n v="0"/>
    <n v="0"/>
    <n v="0"/>
    <n v="0"/>
    <n v="0"/>
    <n v="37"/>
    <x v="1"/>
    <x v="3"/>
    <x v="0"/>
    <x v="1"/>
  </r>
  <r>
    <n v="1"/>
    <n v="0"/>
    <n v="0"/>
    <n v="0"/>
    <n v="0"/>
    <n v="0"/>
    <n v="0"/>
    <n v="42"/>
    <x v="2"/>
    <x v="3"/>
    <x v="0"/>
    <x v="0"/>
  </r>
  <r>
    <n v="5"/>
    <n v="0"/>
    <n v="0"/>
    <n v="0"/>
    <n v="0"/>
    <n v="0"/>
    <n v="0"/>
    <n v="55"/>
    <x v="1"/>
    <x v="0"/>
    <x v="0"/>
    <x v="1"/>
  </r>
  <r>
    <n v="1"/>
    <n v="0"/>
    <n v="0"/>
    <n v="0"/>
    <n v="0"/>
    <n v="0"/>
    <n v="0"/>
    <n v="26"/>
    <x v="2"/>
    <x v="2"/>
    <x v="0"/>
    <x v="0"/>
  </r>
  <r>
    <n v="4"/>
    <n v="0"/>
    <n v="0"/>
    <n v="0"/>
    <n v="0"/>
    <n v="0"/>
    <n v="0"/>
    <n v="37"/>
    <x v="0"/>
    <x v="3"/>
    <x v="1"/>
    <x v="1"/>
  </r>
  <r>
    <n v="3"/>
    <n v="0"/>
    <n v="0"/>
    <n v="0"/>
    <n v="0"/>
    <n v="0"/>
    <n v="0"/>
    <n v="47"/>
    <x v="2"/>
    <x v="0"/>
    <x v="0"/>
    <x v="1"/>
  </r>
  <r>
    <n v="1"/>
    <n v="0"/>
    <n v="0"/>
    <n v="0"/>
    <n v="0"/>
    <n v="0"/>
    <n v="0"/>
    <n v="28"/>
    <x v="2"/>
    <x v="2"/>
    <x v="0"/>
    <x v="0"/>
  </r>
  <r>
    <n v="1"/>
    <n v="0"/>
    <n v="0"/>
    <n v="0"/>
    <n v="0"/>
    <n v="0"/>
    <n v="1"/>
    <n v="36"/>
    <x v="1"/>
    <x v="3"/>
    <x v="0"/>
    <x v="0"/>
  </r>
  <r>
    <n v="2"/>
    <n v="0"/>
    <n v="0"/>
    <n v="0"/>
    <n v="0"/>
    <n v="0"/>
    <n v="0"/>
    <n v="34"/>
    <x v="0"/>
    <x v="2"/>
    <x v="1"/>
    <x v="0"/>
  </r>
  <r>
    <n v="5"/>
    <n v="0"/>
    <n v="0"/>
    <n v="0"/>
    <n v="0"/>
    <n v="0"/>
    <n v="0"/>
    <n v="50"/>
    <x v="2"/>
    <x v="0"/>
    <x v="0"/>
    <x v="1"/>
  </r>
  <r>
    <n v="1"/>
    <n v="0"/>
    <n v="0"/>
    <n v="0"/>
    <n v="0"/>
    <n v="0"/>
    <n v="0"/>
    <n v="35"/>
    <x v="2"/>
    <x v="2"/>
    <x v="1"/>
    <x v="0"/>
  </r>
  <r>
    <n v="1"/>
    <n v="0"/>
    <n v="0"/>
    <n v="0"/>
    <n v="0"/>
    <n v="0"/>
    <n v="0"/>
    <n v="41"/>
    <x v="2"/>
    <x v="3"/>
    <x v="1"/>
    <x v="0"/>
  </r>
  <r>
    <n v="2"/>
    <n v="0"/>
    <n v="0"/>
    <n v="0"/>
    <n v="0"/>
    <n v="0"/>
    <n v="1"/>
    <n v="42"/>
    <x v="0"/>
    <x v="3"/>
    <x v="1"/>
    <x v="0"/>
  </r>
  <r>
    <n v="1"/>
    <n v="0"/>
    <n v="0"/>
    <n v="0"/>
    <n v="0"/>
    <n v="0"/>
    <n v="1"/>
    <n v="30"/>
    <x v="0"/>
    <x v="2"/>
    <x v="0"/>
    <x v="0"/>
  </r>
  <r>
    <n v="1"/>
    <n v="0"/>
    <n v="0"/>
    <n v="0"/>
    <n v="0"/>
    <n v="0"/>
    <n v="0"/>
    <n v="42"/>
    <x v="1"/>
    <x v="3"/>
    <x v="0"/>
    <x v="0"/>
  </r>
  <r>
    <n v="1"/>
    <n v="0"/>
    <n v="0"/>
    <n v="0"/>
    <n v="0"/>
    <n v="0"/>
    <n v="0"/>
    <n v="38"/>
    <x v="0"/>
    <x v="3"/>
    <x v="1"/>
    <x v="0"/>
  </r>
  <r>
    <n v="2"/>
    <n v="0"/>
    <n v="0"/>
    <n v="0"/>
    <n v="0"/>
    <n v="0"/>
    <n v="0"/>
    <n v="41"/>
    <x v="2"/>
    <x v="3"/>
    <x v="1"/>
    <x v="0"/>
  </r>
  <r>
    <n v="0"/>
    <n v="0"/>
    <n v="0"/>
    <n v="0"/>
    <n v="0"/>
    <n v="0"/>
    <n v="0"/>
    <n v="40"/>
    <x v="0"/>
    <x v="3"/>
    <x v="1"/>
    <x v="0"/>
  </r>
  <r>
    <n v="12"/>
    <n v="0"/>
    <n v="0"/>
    <n v="0"/>
    <n v="0"/>
    <n v="0"/>
    <n v="0"/>
    <n v="36"/>
    <x v="2"/>
    <x v="3"/>
    <x v="1"/>
    <x v="1"/>
  </r>
  <r>
    <n v="0"/>
    <n v="0"/>
    <n v="0"/>
    <n v="0"/>
    <n v="0"/>
    <n v="0"/>
    <n v="0"/>
    <n v="66"/>
    <x v="4"/>
    <x v="5"/>
    <x v="0"/>
    <x v="0"/>
  </r>
  <r>
    <n v="3"/>
    <n v="0"/>
    <n v="0"/>
    <n v="0"/>
    <n v="0"/>
    <n v="0"/>
    <n v="0"/>
    <n v="54"/>
    <x v="1"/>
    <x v="0"/>
    <x v="1"/>
    <x v="1"/>
  </r>
  <r>
    <n v="1"/>
    <n v="0"/>
    <n v="0"/>
    <n v="1"/>
    <n v="1"/>
    <n v="0"/>
    <n v="1"/>
    <n v="27"/>
    <x v="0"/>
    <x v="2"/>
    <x v="0"/>
    <x v="0"/>
  </r>
  <r>
    <n v="2"/>
    <n v="0"/>
    <n v="0"/>
    <n v="0"/>
    <n v="0"/>
    <n v="0"/>
    <n v="0"/>
    <n v="53"/>
    <x v="1"/>
    <x v="0"/>
    <x v="0"/>
    <x v="1"/>
  </r>
  <r>
    <n v="4"/>
    <n v="1"/>
    <n v="0"/>
    <n v="0"/>
    <n v="0"/>
    <n v="0"/>
    <n v="0"/>
    <n v="37"/>
    <x v="2"/>
    <x v="3"/>
    <x v="0"/>
    <x v="1"/>
  </r>
  <r>
    <n v="6"/>
    <n v="0"/>
    <n v="1"/>
    <n v="0"/>
    <n v="0"/>
    <n v="0"/>
    <n v="0"/>
    <n v="55"/>
    <x v="1"/>
    <x v="0"/>
    <x v="1"/>
    <x v="1"/>
  </r>
  <r>
    <n v="4"/>
    <n v="0"/>
    <n v="0"/>
    <n v="0"/>
    <n v="0"/>
    <n v="0"/>
    <n v="0"/>
    <n v="39"/>
    <x v="2"/>
    <x v="3"/>
    <x v="0"/>
    <x v="1"/>
  </r>
  <r>
    <n v="4"/>
    <n v="0"/>
    <n v="0"/>
    <n v="0"/>
    <n v="0"/>
    <n v="0"/>
    <n v="1"/>
    <n v="37"/>
    <x v="0"/>
    <x v="3"/>
    <x v="1"/>
    <x v="1"/>
  </r>
  <r>
    <n v="2"/>
    <n v="0"/>
    <n v="0"/>
    <n v="0"/>
    <n v="0"/>
    <n v="0"/>
    <n v="0"/>
    <n v="24"/>
    <x v="2"/>
    <x v="4"/>
    <x v="1"/>
    <x v="0"/>
  </r>
  <r>
    <n v="6"/>
    <n v="0"/>
    <n v="0"/>
    <n v="0"/>
    <n v="0"/>
    <n v="0"/>
    <n v="0"/>
    <n v="24"/>
    <x v="0"/>
    <x v="4"/>
    <x v="1"/>
    <x v="0"/>
  </r>
  <r>
    <n v="1"/>
    <n v="0"/>
    <n v="0"/>
    <n v="0"/>
    <n v="0"/>
    <n v="0"/>
    <n v="0"/>
    <n v="24"/>
    <x v="0"/>
    <x v="4"/>
    <x v="1"/>
    <x v="0"/>
  </r>
  <r>
    <n v="1"/>
    <n v="0"/>
    <n v="0"/>
    <n v="0"/>
    <n v="0"/>
    <n v="0"/>
    <n v="1"/>
    <n v="54"/>
    <x v="4"/>
    <x v="0"/>
    <x v="0"/>
    <x v="0"/>
  </r>
  <r>
    <n v="3"/>
    <n v="0"/>
    <n v="1"/>
    <n v="0"/>
    <n v="0"/>
    <n v="0"/>
    <n v="0"/>
    <n v="41"/>
    <x v="2"/>
    <x v="3"/>
    <x v="0"/>
    <x v="1"/>
  </r>
  <r>
    <n v="3"/>
    <n v="0"/>
    <n v="0"/>
    <n v="0"/>
    <n v="0"/>
    <n v="0"/>
    <n v="0"/>
    <n v="46"/>
    <x v="0"/>
    <x v="0"/>
    <x v="1"/>
    <x v="0"/>
  </r>
  <r>
    <n v="2"/>
    <n v="0"/>
    <n v="0"/>
    <n v="0"/>
    <n v="0"/>
    <n v="0"/>
    <n v="0"/>
    <n v="25"/>
    <x v="1"/>
    <x v="4"/>
    <x v="1"/>
    <x v="0"/>
  </r>
  <r>
    <n v="4"/>
    <n v="0"/>
    <n v="0"/>
    <n v="0"/>
    <n v="0"/>
    <n v="0"/>
    <n v="0"/>
    <n v="52"/>
    <x v="1"/>
    <x v="0"/>
    <x v="1"/>
    <x v="1"/>
  </r>
  <r>
    <n v="1"/>
    <n v="0"/>
    <n v="0"/>
    <n v="0"/>
    <n v="0"/>
    <n v="0"/>
    <n v="0"/>
    <n v="34"/>
    <x v="2"/>
    <x v="2"/>
    <x v="0"/>
    <x v="0"/>
  </r>
  <r>
    <n v="1"/>
    <n v="0"/>
    <n v="0"/>
    <n v="0"/>
    <n v="0"/>
    <n v="0"/>
    <n v="0"/>
    <n v="60"/>
    <x v="0"/>
    <x v="1"/>
    <x v="1"/>
    <x v="1"/>
  </r>
  <r>
    <n v="3"/>
    <n v="0"/>
    <n v="0"/>
    <n v="0"/>
    <n v="0"/>
    <n v="0"/>
    <n v="0"/>
    <n v="48"/>
    <x v="3"/>
    <x v="0"/>
    <x v="0"/>
    <x v="1"/>
  </r>
  <r>
    <n v="1"/>
    <n v="0"/>
    <n v="0"/>
    <n v="0"/>
    <n v="0"/>
    <n v="0"/>
    <n v="0"/>
    <n v="27"/>
    <x v="1"/>
    <x v="2"/>
    <x v="1"/>
    <x v="0"/>
  </r>
  <r>
    <n v="1"/>
    <n v="0"/>
    <n v="0"/>
    <n v="0"/>
    <n v="0"/>
    <n v="0"/>
    <n v="0"/>
    <n v="26"/>
    <x v="2"/>
    <x v="2"/>
    <x v="0"/>
    <x v="0"/>
  </r>
  <r>
    <n v="1"/>
    <n v="0"/>
    <n v="0"/>
    <n v="0"/>
    <n v="0"/>
    <n v="0"/>
    <n v="1"/>
    <n v="49"/>
    <x v="0"/>
    <x v="0"/>
    <x v="0"/>
    <x v="0"/>
  </r>
  <r>
    <n v="2"/>
    <n v="0"/>
    <n v="0"/>
    <n v="0"/>
    <n v="0"/>
    <n v="0"/>
    <n v="0"/>
    <n v="56"/>
    <x v="4"/>
    <x v="1"/>
    <x v="0"/>
    <x v="1"/>
  </r>
  <r>
    <n v="1"/>
    <n v="0"/>
    <n v="0"/>
    <n v="0"/>
    <n v="0"/>
    <n v="0"/>
    <n v="0"/>
    <n v="38"/>
    <x v="2"/>
    <x v="3"/>
    <x v="1"/>
    <x v="1"/>
  </r>
  <r>
    <n v="1"/>
    <n v="0"/>
    <n v="0"/>
    <n v="0"/>
    <n v="0"/>
    <n v="0"/>
    <n v="0"/>
    <n v="62"/>
    <x v="3"/>
    <x v="1"/>
    <x v="0"/>
    <x v="1"/>
  </r>
  <r>
    <n v="1"/>
    <n v="0"/>
    <n v="0"/>
    <n v="0"/>
    <n v="0"/>
    <n v="0"/>
    <n v="0"/>
    <n v="49"/>
    <x v="2"/>
    <x v="0"/>
    <x v="0"/>
    <x v="0"/>
  </r>
  <r>
    <n v="1"/>
    <n v="0"/>
    <n v="0"/>
    <n v="0"/>
    <n v="0"/>
    <n v="0"/>
    <n v="0"/>
    <n v="56"/>
    <x v="2"/>
    <x v="1"/>
    <x v="0"/>
    <x v="1"/>
  </r>
  <r>
    <n v="1"/>
    <n v="0"/>
    <n v="0"/>
    <n v="0"/>
    <n v="1"/>
    <n v="0"/>
    <n v="0"/>
    <n v="52"/>
    <x v="1"/>
    <x v="0"/>
    <x v="0"/>
    <x v="0"/>
  </r>
  <r>
    <n v="5"/>
    <n v="0"/>
    <n v="0"/>
    <n v="0"/>
    <n v="0"/>
    <n v="0"/>
    <n v="0"/>
    <n v="38"/>
    <x v="2"/>
    <x v="3"/>
    <x v="0"/>
    <x v="1"/>
  </r>
  <r>
    <n v="2"/>
    <n v="0"/>
    <n v="0"/>
    <n v="0"/>
    <n v="0"/>
    <n v="0"/>
    <n v="0"/>
    <n v="46"/>
    <x v="2"/>
    <x v="0"/>
    <x v="1"/>
    <x v="1"/>
  </r>
  <r>
    <n v="7"/>
    <n v="1"/>
    <n v="0"/>
    <n v="0"/>
    <n v="0"/>
    <n v="0"/>
    <n v="1"/>
    <n v="50"/>
    <x v="1"/>
    <x v="0"/>
    <x v="1"/>
    <x v="1"/>
  </r>
  <r>
    <n v="1"/>
    <n v="0"/>
    <n v="0"/>
    <n v="0"/>
    <n v="0"/>
    <n v="0"/>
    <n v="0"/>
    <n v="37"/>
    <x v="3"/>
    <x v="3"/>
    <x v="1"/>
    <x v="0"/>
  </r>
  <r>
    <n v="4"/>
    <n v="0"/>
    <n v="0"/>
    <n v="0"/>
    <n v="0"/>
    <n v="0"/>
    <n v="0"/>
    <n v="52"/>
    <x v="3"/>
    <x v="0"/>
    <x v="1"/>
    <x v="1"/>
  </r>
  <r>
    <n v="3"/>
    <n v="0"/>
    <n v="0"/>
    <n v="0"/>
    <n v="0"/>
    <n v="0"/>
    <n v="0"/>
    <n v="37"/>
    <x v="3"/>
    <x v="3"/>
    <x v="0"/>
    <x v="1"/>
  </r>
  <r>
    <n v="2"/>
    <n v="0"/>
    <n v="0"/>
    <n v="0"/>
    <n v="0"/>
    <n v="0"/>
    <n v="0"/>
    <n v="30"/>
    <x v="2"/>
    <x v="2"/>
    <x v="1"/>
    <x v="0"/>
  </r>
  <r>
    <n v="6"/>
    <n v="0"/>
    <n v="0"/>
    <n v="0"/>
    <n v="0"/>
    <n v="0"/>
    <n v="0"/>
    <n v="37"/>
    <x v="2"/>
    <x v="3"/>
    <x v="0"/>
    <x v="1"/>
  </r>
  <r>
    <n v="1"/>
    <n v="0"/>
    <n v="0"/>
    <n v="0"/>
    <n v="0"/>
    <n v="0"/>
    <n v="0"/>
    <n v="24"/>
    <x v="2"/>
    <x v="4"/>
    <x v="1"/>
    <x v="0"/>
  </r>
  <r>
    <n v="1"/>
    <n v="0"/>
    <n v="0"/>
    <n v="0"/>
    <n v="0"/>
    <n v="0"/>
    <n v="0"/>
    <n v="60"/>
    <x v="3"/>
    <x v="1"/>
    <x v="0"/>
    <x v="1"/>
  </r>
  <r>
    <n v="2"/>
    <n v="0"/>
    <n v="0"/>
    <n v="0"/>
    <n v="0"/>
    <n v="0"/>
    <n v="0"/>
    <n v="29"/>
    <x v="2"/>
    <x v="2"/>
    <x v="1"/>
    <x v="0"/>
  </r>
  <r>
    <n v="2"/>
    <n v="0"/>
    <n v="0"/>
    <n v="0"/>
    <n v="0"/>
    <n v="0"/>
    <n v="0"/>
    <n v="61"/>
    <x v="0"/>
    <x v="1"/>
    <x v="0"/>
    <x v="1"/>
  </r>
  <r>
    <n v="4"/>
    <n v="0"/>
    <n v="1"/>
    <n v="0"/>
    <n v="0"/>
    <n v="0"/>
    <n v="0"/>
    <n v="48"/>
    <x v="0"/>
    <x v="0"/>
    <x v="0"/>
    <x v="1"/>
  </r>
  <r>
    <n v="2"/>
    <n v="0"/>
    <n v="0"/>
    <n v="0"/>
    <n v="0"/>
    <n v="0"/>
    <n v="0"/>
    <n v="60"/>
    <x v="1"/>
    <x v="1"/>
    <x v="0"/>
    <x v="1"/>
  </r>
  <r>
    <n v="5"/>
    <n v="0"/>
    <n v="0"/>
    <n v="0"/>
    <n v="0"/>
    <n v="0"/>
    <n v="1"/>
    <n v="62"/>
    <x v="2"/>
    <x v="1"/>
    <x v="1"/>
    <x v="1"/>
  </r>
  <r>
    <n v="11"/>
    <n v="0"/>
    <n v="0"/>
    <n v="0"/>
    <n v="0"/>
    <n v="0"/>
    <n v="0"/>
    <n v="56"/>
    <x v="2"/>
    <x v="1"/>
    <x v="1"/>
    <x v="1"/>
  </r>
  <r>
    <n v="1"/>
    <n v="0"/>
    <n v="0"/>
    <n v="1"/>
    <n v="1"/>
    <n v="0"/>
    <n v="1"/>
    <n v="66"/>
    <x v="0"/>
    <x v="5"/>
    <x v="0"/>
    <x v="0"/>
  </r>
  <r>
    <n v="3"/>
    <n v="0"/>
    <n v="0"/>
    <n v="0"/>
    <n v="0"/>
    <n v="0"/>
    <n v="0"/>
    <n v="58"/>
    <x v="2"/>
    <x v="1"/>
    <x v="1"/>
    <x v="1"/>
  </r>
  <r>
    <n v="1"/>
    <n v="0"/>
    <n v="0"/>
    <n v="1"/>
    <n v="0"/>
    <n v="0"/>
    <n v="1"/>
    <n v="23"/>
    <x v="0"/>
    <x v="4"/>
    <x v="0"/>
    <x v="0"/>
  </r>
  <r>
    <n v="1"/>
    <n v="0"/>
    <n v="0"/>
    <n v="0"/>
    <n v="0"/>
    <n v="0"/>
    <n v="0"/>
    <n v="27"/>
    <x v="2"/>
    <x v="2"/>
    <x v="1"/>
    <x v="0"/>
  </r>
  <r>
    <n v="6"/>
    <n v="0"/>
    <n v="0"/>
    <n v="0"/>
    <n v="0"/>
    <n v="0"/>
    <n v="1"/>
    <n v="35"/>
    <x v="2"/>
    <x v="2"/>
    <x v="1"/>
    <x v="0"/>
  </r>
  <r>
    <n v="4"/>
    <n v="0"/>
    <n v="0"/>
    <n v="0"/>
    <n v="0"/>
    <n v="0"/>
    <n v="0"/>
    <n v="53"/>
    <x v="1"/>
    <x v="0"/>
    <x v="0"/>
    <x v="1"/>
  </r>
  <r>
    <n v="1"/>
    <n v="0"/>
    <n v="0"/>
    <n v="0"/>
    <n v="0"/>
    <n v="0"/>
    <n v="1"/>
    <n v="32"/>
    <x v="1"/>
    <x v="2"/>
    <x v="1"/>
    <x v="0"/>
  </r>
  <r>
    <n v="1"/>
    <n v="0"/>
    <n v="1"/>
    <n v="1"/>
    <n v="0"/>
    <n v="0"/>
    <n v="0"/>
    <n v="67"/>
    <x v="1"/>
    <x v="5"/>
    <x v="0"/>
    <x v="0"/>
  </r>
  <r>
    <n v="1"/>
    <n v="0"/>
    <n v="0"/>
    <n v="0"/>
    <n v="0"/>
    <n v="0"/>
    <n v="0"/>
    <n v="21"/>
    <x v="2"/>
    <x v="4"/>
    <x v="0"/>
    <x v="0"/>
  </r>
  <r>
    <n v="1"/>
    <n v="0"/>
    <n v="0"/>
    <n v="0"/>
    <n v="0"/>
    <n v="0"/>
    <n v="0"/>
    <n v="37"/>
    <x v="0"/>
    <x v="3"/>
    <x v="0"/>
    <x v="1"/>
  </r>
  <r>
    <n v="1"/>
    <n v="0"/>
    <n v="0"/>
    <n v="0"/>
    <n v="0"/>
    <n v="0"/>
    <n v="0"/>
    <n v="58"/>
    <x v="1"/>
    <x v="1"/>
    <x v="1"/>
    <x v="1"/>
  </r>
  <r>
    <n v="1"/>
    <n v="0"/>
    <n v="0"/>
    <n v="0"/>
    <n v="0"/>
    <n v="0"/>
    <n v="0"/>
    <n v="66"/>
    <x v="1"/>
    <x v="5"/>
    <x v="0"/>
    <x v="0"/>
  </r>
  <r>
    <n v="1"/>
    <n v="0"/>
    <n v="0"/>
    <n v="0"/>
    <n v="0"/>
    <n v="0"/>
    <n v="0"/>
    <n v="63"/>
    <x v="3"/>
    <x v="1"/>
    <x v="0"/>
    <x v="0"/>
  </r>
  <r>
    <n v="2"/>
    <n v="0"/>
    <n v="0"/>
    <n v="0"/>
    <n v="0"/>
    <n v="0"/>
    <n v="0"/>
    <n v="48"/>
    <x v="1"/>
    <x v="0"/>
    <x v="0"/>
    <x v="1"/>
  </r>
  <r>
    <n v="1"/>
    <n v="0"/>
    <n v="0"/>
    <n v="0"/>
    <n v="0"/>
    <n v="0"/>
    <n v="1"/>
    <n v="27"/>
    <x v="3"/>
    <x v="2"/>
    <x v="0"/>
    <x v="0"/>
  </r>
  <r>
    <n v="2"/>
    <n v="1"/>
    <n v="0"/>
    <n v="0"/>
    <n v="0"/>
    <n v="0"/>
    <n v="1"/>
    <n v="41"/>
    <x v="3"/>
    <x v="3"/>
    <x v="1"/>
    <x v="1"/>
  </r>
  <r>
    <n v="4"/>
    <n v="0"/>
    <n v="0"/>
    <n v="0"/>
    <n v="0"/>
    <n v="0"/>
    <n v="1"/>
    <n v="60"/>
    <x v="1"/>
    <x v="1"/>
    <x v="1"/>
    <x v="1"/>
  </r>
  <r>
    <n v="1"/>
    <n v="0"/>
    <n v="0"/>
    <n v="0"/>
    <n v="0"/>
    <n v="0"/>
    <n v="0"/>
    <n v="49"/>
    <x v="2"/>
    <x v="0"/>
    <x v="0"/>
    <x v="0"/>
  </r>
  <r>
    <n v="7"/>
    <n v="0"/>
    <n v="0"/>
    <n v="0"/>
    <n v="0"/>
    <n v="0"/>
    <n v="0"/>
    <n v="33"/>
    <x v="2"/>
    <x v="2"/>
    <x v="1"/>
    <x v="0"/>
  </r>
  <r>
    <n v="1"/>
    <n v="0"/>
    <n v="0"/>
    <n v="0"/>
    <n v="1"/>
    <n v="0"/>
    <n v="0"/>
    <n v="26"/>
    <x v="2"/>
    <x v="2"/>
    <x v="0"/>
    <x v="0"/>
  </r>
  <r>
    <n v="2"/>
    <n v="0"/>
    <n v="0"/>
    <n v="0"/>
    <n v="0"/>
    <n v="0"/>
    <n v="0"/>
    <n v="50"/>
    <x v="1"/>
    <x v="0"/>
    <x v="0"/>
    <x v="1"/>
  </r>
  <r>
    <n v="1"/>
    <n v="0"/>
    <n v="0"/>
    <n v="0"/>
    <n v="0"/>
    <n v="0"/>
    <n v="0"/>
    <n v="58"/>
    <x v="2"/>
    <x v="1"/>
    <x v="0"/>
    <x v="0"/>
  </r>
  <r>
    <n v="1"/>
    <n v="1"/>
    <n v="0"/>
    <n v="0"/>
    <n v="0"/>
    <n v="0"/>
    <n v="0"/>
    <n v="24"/>
    <x v="1"/>
    <x v="4"/>
    <x v="1"/>
    <x v="0"/>
  </r>
  <r>
    <n v="3"/>
    <n v="0"/>
    <n v="0"/>
    <n v="0"/>
    <n v="0"/>
    <n v="0"/>
    <n v="0"/>
    <n v="48"/>
    <x v="1"/>
    <x v="0"/>
    <x v="0"/>
    <x v="1"/>
  </r>
  <r>
    <n v="1"/>
    <n v="0"/>
    <n v="0"/>
    <n v="0"/>
    <n v="0"/>
    <n v="0"/>
    <n v="0"/>
    <n v="47"/>
    <x v="0"/>
    <x v="0"/>
    <x v="0"/>
    <x v="1"/>
  </r>
  <r>
    <n v="5"/>
    <n v="0"/>
    <n v="0"/>
    <n v="0"/>
    <n v="0"/>
    <n v="0"/>
    <n v="1"/>
    <n v="39"/>
    <x v="0"/>
    <x v="3"/>
    <x v="0"/>
    <x v="1"/>
  </r>
  <r>
    <n v="5"/>
    <n v="0"/>
    <n v="0"/>
    <n v="0"/>
    <n v="0"/>
    <n v="0"/>
    <n v="0"/>
    <n v="54"/>
    <x v="1"/>
    <x v="0"/>
    <x v="1"/>
    <x v="1"/>
  </r>
  <r>
    <n v="3"/>
    <n v="1"/>
    <n v="0"/>
    <n v="0"/>
    <n v="0"/>
    <n v="0"/>
    <n v="0"/>
    <n v="29"/>
    <x v="0"/>
    <x v="2"/>
    <x v="1"/>
    <x v="0"/>
  </r>
  <r>
    <n v="1"/>
    <n v="0"/>
    <n v="0"/>
    <n v="0"/>
    <n v="0"/>
    <n v="0"/>
    <n v="0"/>
    <n v="41"/>
    <x v="2"/>
    <x v="3"/>
    <x v="1"/>
    <x v="0"/>
  </r>
  <r>
    <n v="1"/>
    <n v="0"/>
    <n v="0"/>
    <n v="0"/>
    <n v="0"/>
    <n v="0"/>
    <n v="0"/>
    <n v="39"/>
    <x v="2"/>
    <x v="3"/>
    <x v="1"/>
    <x v="0"/>
  </r>
  <r>
    <n v="4"/>
    <n v="0"/>
    <n v="0"/>
    <n v="0"/>
    <n v="0"/>
    <n v="0"/>
    <n v="0"/>
    <n v="48"/>
    <x v="2"/>
    <x v="0"/>
    <x v="0"/>
    <x v="1"/>
  </r>
  <r>
    <n v="1"/>
    <n v="0"/>
    <n v="0"/>
    <n v="0"/>
    <n v="1"/>
    <n v="0"/>
    <n v="0"/>
    <n v="56"/>
    <x v="2"/>
    <x v="1"/>
    <x v="0"/>
    <x v="0"/>
  </r>
  <r>
    <n v="1"/>
    <n v="0"/>
    <n v="1"/>
    <n v="0"/>
    <n v="0"/>
    <n v="0"/>
    <n v="0"/>
    <n v="58"/>
    <x v="3"/>
    <x v="1"/>
    <x v="0"/>
    <x v="0"/>
  </r>
  <r>
    <n v="2"/>
    <n v="0"/>
    <n v="0"/>
    <n v="0"/>
    <n v="0"/>
    <n v="0"/>
    <n v="0"/>
    <n v="53"/>
    <x v="1"/>
    <x v="0"/>
    <x v="1"/>
    <x v="1"/>
  </r>
  <r>
    <n v="2"/>
    <n v="0"/>
    <n v="0"/>
    <n v="0"/>
    <n v="0"/>
    <n v="0"/>
    <n v="0"/>
    <n v="53"/>
    <x v="2"/>
    <x v="0"/>
    <x v="1"/>
    <x v="1"/>
  </r>
  <r>
    <n v="1"/>
    <n v="0"/>
    <n v="0"/>
    <n v="0"/>
    <n v="0"/>
    <n v="0"/>
    <n v="0"/>
    <n v="50"/>
    <x v="2"/>
    <x v="0"/>
    <x v="1"/>
    <x v="1"/>
  </r>
  <r>
    <n v="4"/>
    <n v="0"/>
    <n v="0"/>
    <n v="0"/>
    <n v="0"/>
    <n v="0"/>
    <n v="0"/>
    <n v="36"/>
    <x v="2"/>
    <x v="3"/>
    <x v="0"/>
    <x v="1"/>
  </r>
  <r>
    <n v="5"/>
    <n v="1"/>
    <n v="0"/>
    <n v="0"/>
    <n v="0"/>
    <n v="0"/>
    <n v="0"/>
    <n v="23"/>
    <x v="0"/>
    <x v="4"/>
    <x v="1"/>
    <x v="0"/>
  </r>
  <r>
    <n v="5"/>
    <n v="0"/>
    <n v="0"/>
    <n v="0"/>
    <n v="0"/>
    <n v="0"/>
    <n v="0"/>
    <n v="41"/>
    <x v="2"/>
    <x v="3"/>
    <x v="0"/>
    <x v="1"/>
  </r>
  <r>
    <n v="1"/>
    <n v="0"/>
    <n v="0"/>
    <n v="0"/>
    <n v="0"/>
    <n v="0"/>
    <n v="0"/>
    <n v="50"/>
    <x v="2"/>
    <x v="0"/>
    <x v="0"/>
    <x v="1"/>
  </r>
  <r>
    <n v="1"/>
    <n v="0"/>
    <n v="0"/>
    <n v="0"/>
    <n v="0"/>
    <n v="0"/>
    <n v="0"/>
    <n v="24"/>
    <x v="0"/>
    <x v="4"/>
    <x v="0"/>
    <x v="0"/>
  </r>
  <r>
    <n v="1"/>
    <n v="0"/>
    <n v="0"/>
    <n v="0"/>
    <n v="0"/>
    <n v="0"/>
    <n v="0"/>
    <n v="34"/>
    <x v="2"/>
    <x v="2"/>
    <x v="0"/>
    <x v="0"/>
  </r>
  <r>
    <n v="1"/>
    <n v="1"/>
    <n v="0"/>
    <n v="0"/>
    <n v="0"/>
    <n v="0"/>
    <n v="1"/>
    <n v="23"/>
    <x v="0"/>
    <x v="4"/>
    <x v="0"/>
    <x v="0"/>
  </r>
  <r>
    <n v="4"/>
    <n v="0"/>
    <n v="0"/>
    <n v="0"/>
    <n v="0"/>
    <n v="0"/>
    <n v="0"/>
    <n v="38"/>
    <x v="0"/>
    <x v="3"/>
    <x v="1"/>
    <x v="0"/>
  </r>
  <r>
    <n v="2"/>
    <n v="0"/>
    <n v="0"/>
    <n v="0"/>
    <n v="0"/>
    <n v="0"/>
    <n v="1"/>
    <n v="36"/>
    <x v="2"/>
    <x v="3"/>
    <x v="1"/>
    <x v="1"/>
  </r>
  <r>
    <n v="3"/>
    <n v="0"/>
    <n v="0"/>
    <n v="0"/>
    <n v="0"/>
    <n v="0"/>
    <n v="0"/>
    <n v="29"/>
    <x v="2"/>
    <x v="2"/>
    <x v="1"/>
    <x v="0"/>
  </r>
  <r>
    <n v="1"/>
    <n v="0"/>
    <n v="0"/>
    <n v="0"/>
    <n v="0"/>
    <n v="0"/>
    <n v="0"/>
    <n v="30"/>
    <x v="1"/>
    <x v="2"/>
    <x v="1"/>
    <x v="0"/>
  </r>
  <r>
    <n v="2"/>
    <n v="0"/>
    <n v="0"/>
    <n v="0"/>
    <n v="0"/>
    <n v="0"/>
    <n v="0"/>
    <n v="27"/>
    <x v="0"/>
    <x v="2"/>
    <x v="1"/>
    <x v="0"/>
  </r>
  <r>
    <n v="1"/>
    <n v="0"/>
    <n v="0"/>
    <n v="0"/>
    <n v="0"/>
    <n v="0"/>
    <n v="0"/>
    <n v="49"/>
    <x v="2"/>
    <x v="0"/>
    <x v="0"/>
    <x v="1"/>
  </r>
  <r>
    <n v="7"/>
    <n v="0"/>
    <n v="0"/>
    <n v="0"/>
    <n v="0"/>
    <n v="0"/>
    <n v="0"/>
    <n v="56"/>
    <x v="2"/>
    <x v="1"/>
    <x v="0"/>
    <x v="1"/>
  </r>
  <r>
    <n v="1"/>
    <n v="0"/>
    <n v="1"/>
    <n v="0"/>
    <n v="0"/>
    <n v="0"/>
    <n v="0"/>
    <n v="48"/>
    <x v="1"/>
    <x v="0"/>
    <x v="0"/>
    <x v="1"/>
  </r>
  <r>
    <n v="3"/>
    <n v="0"/>
    <n v="0"/>
    <n v="0"/>
    <n v="0"/>
    <n v="0"/>
    <n v="0"/>
    <n v="42"/>
    <x v="2"/>
    <x v="3"/>
    <x v="1"/>
    <x v="0"/>
  </r>
  <r>
    <n v="1"/>
    <n v="0"/>
    <n v="0"/>
    <n v="0"/>
    <n v="0"/>
    <n v="0"/>
    <n v="0"/>
    <n v="30"/>
    <x v="1"/>
    <x v="2"/>
    <x v="0"/>
    <x v="0"/>
  </r>
  <r>
    <n v="9"/>
    <n v="0"/>
    <n v="0"/>
    <n v="0"/>
    <n v="0"/>
    <n v="0"/>
    <n v="0"/>
    <n v="54"/>
    <x v="0"/>
    <x v="0"/>
    <x v="1"/>
    <x v="1"/>
  </r>
  <r>
    <n v="4"/>
    <n v="0"/>
    <n v="0"/>
    <n v="0"/>
    <n v="0"/>
    <n v="0"/>
    <n v="0"/>
    <n v="50"/>
    <x v="1"/>
    <x v="0"/>
    <x v="1"/>
    <x v="1"/>
  </r>
  <r>
    <n v="2"/>
    <n v="0"/>
    <n v="0"/>
    <n v="0"/>
    <n v="0"/>
    <n v="0"/>
    <n v="0"/>
    <n v="62"/>
    <x v="2"/>
    <x v="1"/>
    <x v="0"/>
    <x v="1"/>
  </r>
  <r>
    <n v="6"/>
    <n v="0"/>
    <n v="0"/>
    <n v="0"/>
    <n v="0"/>
    <n v="0"/>
    <n v="0"/>
    <n v="41"/>
    <x v="4"/>
    <x v="3"/>
    <x v="0"/>
    <x v="1"/>
  </r>
  <r>
    <n v="1"/>
    <n v="0"/>
    <n v="0"/>
    <n v="0"/>
    <n v="0"/>
    <n v="0"/>
    <n v="0"/>
    <n v="50"/>
    <x v="3"/>
    <x v="0"/>
    <x v="0"/>
    <x v="0"/>
  </r>
  <r>
    <n v="3"/>
    <n v="0"/>
    <n v="0"/>
    <n v="0"/>
    <n v="0"/>
    <n v="0"/>
    <n v="1"/>
    <n v="32"/>
    <x v="1"/>
    <x v="2"/>
    <x v="1"/>
    <x v="0"/>
  </r>
  <r>
    <n v="1"/>
    <n v="0"/>
    <n v="0"/>
    <n v="0"/>
    <n v="0"/>
    <n v="0"/>
    <n v="0"/>
    <n v="37"/>
    <x v="1"/>
    <x v="3"/>
    <x v="1"/>
    <x v="0"/>
  </r>
  <r>
    <n v="1"/>
    <n v="0"/>
    <n v="0"/>
    <n v="0"/>
    <n v="0"/>
    <n v="0"/>
    <n v="0"/>
    <n v="66"/>
    <x v="1"/>
    <x v="5"/>
    <x v="0"/>
    <x v="1"/>
  </r>
  <r>
    <n v="3"/>
    <n v="0"/>
    <n v="0"/>
    <n v="0"/>
    <n v="0"/>
    <n v="0"/>
    <n v="0"/>
    <n v="44"/>
    <x v="1"/>
    <x v="3"/>
    <x v="1"/>
    <x v="0"/>
  </r>
  <r>
    <n v="2"/>
    <n v="0"/>
    <n v="0"/>
    <n v="0"/>
    <n v="0"/>
    <n v="0"/>
    <n v="0"/>
    <n v="55"/>
    <x v="2"/>
    <x v="0"/>
    <x v="1"/>
    <x v="1"/>
  </r>
  <r>
    <n v="1"/>
    <n v="0"/>
    <n v="0"/>
    <n v="0"/>
    <n v="0"/>
    <n v="0"/>
    <n v="0"/>
    <n v="35"/>
    <x v="1"/>
    <x v="2"/>
    <x v="1"/>
    <x v="0"/>
  </r>
  <r>
    <n v="2"/>
    <n v="0"/>
    <n v="0"/>
    <n v="0"/>
    <n v="0"/>
    <n v="0"/>
    <n v="0"/>
    <n v="65"/>
    <x v="1"/>
    <x v="1"/>
    <x v="0"/>
    <x v="1"/>
  </r>
  <r>
    <n v="6"/>
    <n v="0"/>
    <n v="0"/>
    <n v="0"/>
    <n v="0"/>
    <n v="0"/>
    <n v="0"/>
    <n v="58"/>
    <x v="2"/>
    <x v="1"/>
    <x v="0"/>
    <x v="1"/>
  </r>
  <r>
    <n v="2"/>
    <n v="0"/>
    <n v="0"/>
    <n v="0"/>
    <n v="0"/>
    <n v="0"/>
    <n v="0"/>
    <n v="59"/>
    <x v="3"/>
    <x v="1"/>
    <x v="0"/>
    <x v="1"/>
  </r>
  <r>
    <n v="1"/>
    <n v="0"/>
    <n v="0"/>
    <n v="0"/>
    <n v="0"/>
    <n v="0"/>
    <n v="0"/>
    <n v="68"/>
    <x v="2"/>
    <x v="5"/>
    <x v="0"/>
    <x v="0"/>
  </r>
  <r>
    <n v="2"/>
    <n v="0"/>
    <n v="0"/>
    <n v="0"/>
    <n v="0"/>
    <n v="0"/>
    <n v="0"/>
    <n v="45"/>
    <x v="2"/>
    <x v="3"/>
    <x v="1"/>
    <x v="1"/>
  </r>
  <r>
    <n v="1"/>
    <n v="0"/>
    <n v="0"/>
    <n v="0"/>
    <n v="0"/>
    <n v="0"/>
    <n v="0"/>
    <n v="37"/>
    <x v="1"/>
    <x v="3"/>
    <x v="1"/>
    <x v="0"/>
  </r>
  <r>
    <n v="1"/>
    <n v="0"/>
    <n v="0"/>
    <n v="0"/>
    <n v="0"/>
    <n v="0"/>
    <n v="0"/>
    <n v="45"/>
    <x v="1"/>
    <x v="3"/>
    <x v="1"/>
    <x v="1"/>
  </r>
  <r>
    <n v="5"/>
    <n v="1"/>
    <n v="0"/>
    <n v="1"/>
    <n v="0"/>
    <n v="1"/>
    <n v="1"/>
    <n v="49"/>
    <x v="3"/>
    <x v="0"/>
    <x v="0"/>
    <x v="1"/>
  </r>
  <r>
    <n v="8"/>
    <n v="0"/>
    <n v="0"/>
    <n v="0"/>
    <n v="0"/>
    <n v="0"/>
    <n v="0"/>
    <n v="31"/>
    <x v="1"/>
    <x v="2"/>
    <x v="1"/>
    <x v="1"/>
  </r>
  <r>
    <n v="1"/>
    <n v="0"/>
    <n v="0"/>
    <n v="0"/>
    <n v="0"/>
    <n v="0"/>
    <n v="0"/>
    <n v="34"/>
    <x v="1"/>
    <x v="2"/>
    <x v="1"/>
    <x v="0"/>
  </r>
  <r>
    <n v="1"/>
    <n v="0"/>
    <n v="0"/>
    <n v="0"/>
    <n v="0"/>
    <n v="0"/>
    <n v="0"/>
    <n v="33"/>
    <x v="1"/>
    <x v="2"/>
    <x v="1"/>
    <x v="0"/>
  </r>
  <r>
    <n v="1"/>
    <n v="0"/>
    <n v="0"/>
    <n v="0"/>
    <n v="0"/>
    <n v="0"/>
    <n v="0"/>
    <n v="53"/>
    <x v="3"/>
    <x v="0"/>
    <x v="0"/>
    <x v="0"/>
  </r>
  <r>
    <n v="2"/>
    <n v="0"/>
    <n v="0"/>
    <n v="0"/>
    <n v="0"/>
    <n v="0"/>
    <n v="0"/>
    <n v="39"/>
    <x v="2"/>
    <x v="3"/>
    <x v="0"/>
    <x v="1"/>
  </r>
  <r>
    <n v="1"/>
    <n v="0"/>
    <n v="1"/>
    <n v="0"/>
    <n v="0"/>
    <n v="0"/>
    <n v="0"/>
    <n v="33"/>
    <x v="0"/>
    <x v="2"/>
    <x v="0"/>
    <x v="0"/>
  </r>
  <r>
    <n v="1"/>
    <n v="0"/>
    <n v="0"/>
    <n v="0"/>
    <n v="0"/>
    <n v="0"/>
    <n v="1"/>
    <n v="46"/>
    <x v="3"/>
    <x v="0"/>
    <x v="0"/>
    <x v="0"/>
  </r>
  <r>
    <n v="3"/>
    <n v="0"/>
    <n v="0"/>
    <n v="0"/>
    <n v="0"/>
    <n v="0"/>
    <n v="0"/>
    <n v="64"/>
    <x v="4"/>
    <x v="1"/>
    <x v="1"/>
    <x v="1"/>
  </r>
  <r>
    <n v="3"/>
    <n v="0"/>
    <n v="0"/>
    <n v="0"/>
    <n v="0"/>
    <n v="0"/>
    <n v="0"/>
    <n v="32"/>
    <x v="2"/>
    <x v="2"/>
    <x v="1"/>
    <x v="0"/>
  </r>
  <r>
    <n v="1"/>
    <n v="0"/>
    <n v="0"/>
    <n v="0"/>
    <n v="0"/>
    <n v="0"/>
    <n v="1"/>
    <n v="51"/>
    <x v="0"/>
    <x v="0"/>
    <x v="0"/>
    <x v="0"/>
  </r>
  <r>
    <n v="3"/>
    <n v="0"/>
    <n v="0"/>
    <n v="0"/>
    <n v="0"/>
    <n v="0"/>
    <n v="1"/>
    <n v="49"/>
    <x v="4"/>
    <x v="0"/>
    <x v="1"/>
    <x v="1"/>
  </r>
  <r>
    <n v="0"/>
    <n v="0"/>
    <n v="0"/>
    <n v="0"/>
    <n v="0"/>
    <n v="0"/>
    <n v="0"/>
    <n v="36"/>
    <x v="1"/>
    <x v="3"/>
    <x v="0"/>
    <x v="0"/>
  </r>
  <r>
    <n v="2"/>
    <n v="0"/>
    <n v="0"/>
    <n v="0"/>
    <n v="0"/>
    <n v="0"/>
    <n v="0"/>
    <n v="66"/>
    <x v="4"/>
    <x v="5"/>
    <x v="0"/>
    <x v="1"/>
  </r>
  <r>
    <n v="1"/>
    <n v="0"/>
    <n v="0"/>
    <n v="0"/>
    <n v="0"/>
    <n v="0"/>
    <n v="0"/>
    <n v="36"/>
    <x v="0"/>
    <x v="3"/>
    <x v="1"/>
    <x v="0"/>
  </r>
  <r>
    <n v="3"/>
    <n v="0"/>
    <n v="0"/>
    <n v="0"/>
    <n v="0"/>
    <n v="0"/>
    <n v="0"/>
    <n v="59"/>
    <x v="1"/>
    <x v="1"/>
    <x v="0"/>
    <x v="1"/>
  </r>
  <r>
    <n v="1"/>
    <n v="0"/>
    <n v="0"/>
    <n v="0"/>
    <n v="0"/>
    <n v="0"/>
    <n v="0"/>
    <n v="60"/>
    <x v="2"/>
    <x v="1"/>
    <x v="0"/>
    <x v="1"/>
  </r>
  <r>
    <n v="6"/>
    <n v="0"/>
    <n v="0"/>
    <n v="0"/>
    <n v="0"/>
    <n v="0"/>
    <n v="0"/>
    <n v="41"/>
    <x v="1"/>
    <x v="3"/>
    <x v="0"/>
    <x v="1"/>
  </r>
  <r>
    <n v="1"/>
    <n v="0"/>
    <n v="0"/>
    <n v="1"/>
    <n v="1"/>
    <n v="0"/>
    <n v="1"/>
    <n v="33"/>
    <x v="0"/>
    <x v="2"/>
    <x v="0"/>
    <x v="0"/>
  </r>
  <r>
    <n v="9"/>
    <n v="0"/>
    <n v="0"/>
    <n v="0"/>
    <n v="0"/>
    <n v="0"/>
    <n v="0"/>
    <n v="55"/>
    <x v="0"/>
    <x v="0"/>
    <x v="1"/>
    <x v="1"/>
  </r>
  <r>
    <n v="4"/>
    <n v="0"/>
    <n v="0"/>
    <n v="0"/>
    <n v="0"/>
    <n v="0"/>
    <n v="0"/>
    <n v="45"/>
    <x v="1"/>
    <x v="3"/>
    <x v="1"/>
    <x v="0"/>
  </r>
  <r>
    <n v="2"/>
    <n v="0"/>
    <n v="0"/>
    <n v="0"/>
    <n v="0"/>
    <n v="0"/>
    <n v="0"/>
    <n v="38"/>
    <x v="3"/>
    <x v="3"/>
    <x v="0"/>
    <x v="1"/>
  </r>
  <r>
    <n v="3"/>
    <n v="0"/>
    <n v="0"/>
    <n v="0"/>
    <n v="0"/>
    <n v="0"/>
    <n v="0"/>
    <n v="48"/>
    <x v="0"/>
    <x v="0"/>
    <x v="1"/>
    <x v="1"/>
  </r>
  <r>
    <n v="1"/>
    <n v="0"/>
    <n v="0"/>
    <n v="0"/>
    <n v="0"/>
    <n v="0"/>
    <n v="0"/>
    <n v="24"/>
    <x v="0"/>
    <x v="4"/>
    <x v="0"/>
    <x v="0"/>
  </r>
  <r>
    <n v="1"/>
    <n v="0"/>
    <n v="0"/>
    <n v="0"/>
    <n v="0"/>
    <n v="0"/>
    <n v="0"/>
    <n v="28"/>
    <x v="0"/>
    <x v="2"/>
    <x v="1"/>
    <x v="0"/>
  </r>
  <r>
    <n v="1"/>
    <n v="0"/>
    <n v="0"/>
    <n v="0"/>
    <n v="0"/>
    <n v="0"/>
    <n v="0"/>
    <n v="46"/>
    <x v="2"/>
    <x v="0"/>
    <x v="0"/>
    <x v="1"/>
  </r>
  <r>
    <n v="3"/>
    <n v="0"/>
    <n v="0"/>
    <n v="0"/>
    <n v="0"/>
    <n v="0"/>
    <n v="0"/>
    <n v="54"/>
    <x v="2"/>
    <x v="0"/>
    <x v="1"/>
    <x v="1"/>
  </r>
  <r>
    <n v="2"/>
    <n v="0"/>
    <n v="0"/>
    <n v="0"/>
    <n v="0"/>
    <n v="0"/>
    <n v="0"/>
    <n v="43"/>
    <x v="2"/>
    <x v="3"/>
    <x v="1"/>
    <x v="0"/>
  </r>
  <r>
    <n v="2"/>
    <n v="1"/>
    <n v="0"/>
    <n v="0"/>
    <n v="0"/>
    <n v="0"/>
    <n v="1"/>
    <n v="46"/>
    <x v="2"/>
    <x v="0"/>
    <x v="0"/>
    <x v="1"/>
  </r>
  <r>
    <n v="2"/>
    <n v="0"/>
    <n v="1"/>
    <n v="0"/>
    <n v="1"/>
    <n v="0"/>
    <n v="1"/>
    <n v="28"/>
    <x v="0"/>
    <x v="2"/>
    <x v="0"/>
    <x v="0"/>
  </r>
  <r>
    <n v="1"/>
    <n v="0"/>
    <n v="0"/>
    <n v="0"/>
    <n v="0"/>
    <n v="0"/>
    <n v="0"/>
    <n v="62"/>
    <x v="1"/>
    <x v="1"/>
    <x v="0"/>
    <x v="0"/>
  </r>
  <r>
    <n v="1"/>
    <n v="0"/>
    <n v="0"/>
    <n v="1"/>
    <n v="0"/>
    <n v="0"/>
    <n v="1"/>
    <n v="27"/>
    <x v="2"/>
    <x v="2"/>
    <x v="0"/>
    <x v="0"/>
  </r>
  <r>
    <n v="1"/>
    <n v="0"/>
    <n v="0"/>
    <n v="0"/>
    <n v="1"/>
    <n v="0"/>
    <n v="0"/>
    <n v="58"/>
    <x v="2"/>
    <x v="1"/>
    <x v="0"/>
    <x v="0"/>
  </r>
  <r>
    <n v="4"/>
    <n v="0"/>
    <n v="0"/>
    <n v="0"/>
    <n v="0"/>
    <n v="0"/>
    <n v="0"/>
    <n v="42"/>
    <x v="2"/>
    <x v="3"/>
    <x v="0"/>
    <x v="1"/>
  </r>
  <r>
    <n v="1"/>
    <n v="0"/>
    <n v="0"/>
    <n v="0"/>
    <n v="0"/>
    <n v="0"/>
    <n v="0"/>
    <n v="21"/>
    <x v="1"/>
    <x v="4"/>
    <x v="0"/>
    <x v="0"/>
  </r>
  <r>
    <n v="4"/>
    <n v="0"/>
    <n v="0"/>
    <n v="0"/>
    <n v="0"/>
    <n v="0"/>
    <n v="0"/>
    <n v="38"/>
    <x v="2"/>
    <x v="3"/>
    <x v="1"/>
    <x v="0"/>
  </r>
  <r>
    <n v="1"/>
    <n v="0"/>
    <n v="0"/>
    <n v="0"/>
    <n v="0"/>
    <n v="0"/>
    <n v="0"/>
    <n v="34"/>
    <x v="0"/>
    <x v="2"/>
    <x v="1"/>
    <x v="0"/>
  </r>
  <r>
    <n v="2"/>
    <n v="0"/>
    <n v="0"/>
    <n v="0"/>
    <n v="0"/>
    <n v="0"/>
    <n v="0"/>
    <n v="37"/>
    <x v="2"/>
    <x v="3"/>
    <x v="1"/>
    <x v="0"/>
  </r>
  <r>
    <n v="1"/>
    <n v="0"/>
    <n v="0"/>
    <n v="0"/>
    <n v="0"/>
    <n v="0"/>
    <n v="0"/>
    <n v="34"/>
    <x v="2"/>
    <x v="2"/>
    <x v="1"/>
    <x v="0"/>
  </r>
  <r>
    <n v="1"/>
    <n v="0"/>
    <n v="0"/>
    <n v="0"/>
    <n v="1"/>
    <n v="0"/>
    <n v="0"/>
    <n v="35"/>
    <x v="1"/>
    <x v="2"/>
    <x v="0"/>
    <x v="0"/>
  </r>
  <r>
    <n v="4"/>
    <n v="0"/>
    <n v="0"/>
    <n v="0"/>
    <n v="0"/>
    <n v="0"/>
    <n v="0"/>
    <n v="43"/>
    <x v="1"/>
    <x v="3"/>
    <x v="1"/>
    <x v="1"/>
  </r>
  <r>
    <n v="4"/>
    <n v="0"/>
    <n v="0"/>
    <n v="0"/>
    <n v="0"/>
    <n v="0"/>
    <n v="0"/>
    <n v="57"/>
    <x v="2"/>
    <x v="1"/>
    <x v="1"/>
    <x v="1"/>
  </r>
  <r>
    <n v="1"/>
    <n v="0"/>
    <n v="0"/>
    <n v="0"/>
    <n v="0"/>
    <n v="0"/>
    <n v="0"/>
    <n v="31"/>
    <x v="2"/>
    <x v="2"/>
    <x v="1"/>
    <x v="0"/>
  </r>
  <r>
    <n v="2"/>
    <n v="0"/>
    <n v="0"/>
    <n v="0"/>
    <n v="0"/>
    <n v="0"/>
    <n v="0"/>
    <n v="61"/>
    <x v="2"/>
    <x v="1"/>
    <x v="0"/>
    <x v="1"/>
  </r>
  <r>
    <n v="1"/>
    <n v="0"/>
    <n v="0"/>
    <n v="0"/>
    <n v="0"/>
    <n v="0"/>
    <n v="0"/>
    <n v="45"/>
    <x v="2"/>
    <x v="3"/>
    <x v="1"/>
    <x v="1"/>
  </r>
  <r>
    <n v="1"/>
    <n v="0"/>
    <n v="0"/>
    <n v="0"/>
    <n v="0"/>
    <n v="0"/>
    <n v="1"/>
    <n v="32"/>
    <x v="3"/>
    <x v="2"/>
    <x v="0"/>
    <x v="0"/>
  </r>
  <r>
    <n v="4"/>
    <n v="0"/>
    <n v="1"/>
    <n v="0"/>
    <n v="0"/>
    <n v="1"/>
    <n v="1"/>
    <n v="45"/>
    <x v="1"/>
    <x v="3"/>
    <x v="0"/>
    <x v="1"/>
  </r>
  <r>
    <n v="4"/>
    <n v="0"/>
    <n v="0"/>
    <n v="0"/>
    <n v="0"/>
    <n v="0"/>
    <n v="0"/>
    <n v="42"/>
    <x v="0"/>
    <x v="3"/>
    <x v="0"/>
    <x v="1"/>
  </r>
  <r>
    <n v="1"/>
    <n v="0"/>
    <n v="0"/>
    <n v="0"/>
    <n v="0"/>
    <n v="0"/>
    <n v="0"/>
    <n v="24"/>
    <x v="0"/>
    <x v="4"/>
    <x v="0"/>
    <x v="0"/>
  </r>
  <r>
    <n v="3"/>
    <n v="0"/>
    <n v="0"/>
    <n v="0"/>
    <n v="0"/>
    <n v="0"/>
    <n v="0"/>
    <n v="62"/>
    <x v="0"/>
    <x v="1"/>
    <x v="0"/>
    <x v="1"/>
  </r>
  <r>
    <n v="1"/>
    <n v="0"/>
    <n v="0"/>
    <n v="0"/>
    <n v="0"/>
    <n v="0"/>
    <n v="0"/>
    <n v="26"/>
    <x v="3"/>
    <x v="2"/>
    <x v="0"/>
    <x v="0"/>
  </r>
  <r>
    <n v="1"/>
    <n v="0"/>
    <n v="0"/>
    <n v="0"/>
    <n v="0"/>
    <n v="0"/>
    <n v="0"/>
    <n v="28"/>
    <x v="2"/>
    <x v="2"/>
    <x v="1"/>
    <x v="0"/>
  </r>
  <r>
    <n v="1"/>
    <n v="0"/>
    <n v="0"/>
    <n v="0"/>
    <n v="0"/>
    <n v="0"/>
    <n v="0"/>
    <n v="31"/>
    <x v="0"/>
    <x v="2"/>
    <x v="1"/>
    <x v="0"/>
  </r>
  <r>
    <n v="1"/>
    <n v="0"/>
    <n v="0"/>
    <n v="0"/>
    <n v="0"/>
    <n v="0"/>
    <n v="0"/>
    <n v="22"/>
    <x v="2"/>
    <x v="4"/>
    <x v="0"/>
    <x v="0"/>
  </r>
  <r>
    <n v="2"/>
    <n v="0"/>
    <n v="0"/>
    <n v="0"/>
    <n v="0"/>
    <n v="0"/>
    <n v="0"/>
    <n v="61"/>
    <x v="3"/>
    <x v="1"/>
    <x v="0"/>
    <x v="1"/>
  </r>
  <r>
    <n v="1"/>
    <n v="0"/>
    <n v="0"/>
    <n v="0"/>
    <n v="0"/>
    <n v="0"/>
    <n v="0"/>
    <n v="41"/>
    <x v="1"/>
    <x v="3"/>
    <x v="1"/>
    <x v="1"/>
  </r>
  <r>
    <n v="0"/>
    <n v="0"/>
    <n v="0"/>
    <n v="1"/>
    <n v="0"/>
    <n v="0"/>
    <n v="0"/>
    <n v="30"/>
    <x v="2"/>
    <x v="2"/>
    <x v="0"/>
    <x v="0"/>
  </r>
  <r>
    <n v="1"/>
    <n v="0"/>
    <n v="0"/>
    <n v="0"/>
    <n v="0"/>
    <n v="0"/>
    <n v="0"/>
    <n v="55"/>
    <x v="3"/>
    <x v="0"/>
    <x v="1"/>
    <x v="1"/>
  </r>
  <r>
    <n v="2"/>
    <n v="0"/>
    <n v="0"/>
    <n v="0"/>
    <n v="0"/>
    <n v="0"/>
    <n v="0"/>
    <n v="63"/>
    <x v="4"/>
    <x v="1"/>
    <x v="0"/>
    <x v="1"/>
  </r>
  <r>
    <n v="5"/>
    <n v="0"/>
    <n v="0"/>
    <n v="0"/>
    <n v="0"/>
    <n v="0"/>
    <n v="0"/>
    <n v="36"/>
    <x v="2"/>
    <x v="3"/>
    <x v="0"/>
    <x v="1"/>
  </r>
  <r>
    <n v="3"/>
    <n v="0"/>
    <n v="0"/>
    <n v="0"/>
    <n v="0"/>
    <n v="0"/>
    <n v="0"/>
    <n v="59"/>
    <x v="2"/>
    <x v="1"/>
    <x v="1"/>
    <x v="1"/>
  </r>
  <r>
    <n v="3"/>
    <n v="0"/>
    <n v="0"/>
    <n v="0"/>
    <n v="0"/>
    <n v="0"/>
    <n v="0"/>
    <n v="24"/>
    <x v="0"/>
    <x v="4"/>
    <x v="1"/>
    <x v="0"/>
  </r>
  <r>
    <n v="6"/>
    <n v="0"/>
    <n v="0"/>
    <n v="0"/>
    <n v="0"/>
    <n v="0"/>
    <n v="0"/>
    <n v="41"/>
    <x v="1"/>
    <x v="3"/>
    <x v="0"/>
    <x v="1"/>
  </r>
  <r>
    <n v="4"/>
    <n v="0"/>
    <n v="0"/>
    <n v="0"/>
    <n v="0"/>
    <n v="0"/>
    <n v="1"/>
    <n v="39"/>
    <x v="1"/>
    <x v="3"/>
    <x v="1"/>
    <x v="0"/>
  </r>
  <r>
    <n v="3"/>
    <n v="0"/>
    <n v="0"/>
    <n v="0"/>
    <n v="0"/>
    <n v="0"/>
    <n v="0"/>
    <n v="29"/>
    <x v="2"/>
    <x v="2"/>
    <x v="1"/>
    <x v="0"/>
  </r>
  <r>
    <n v="4"/>
    <n v="0"/>
    <n v="0"/>
    <n v="1"/>
    <n v="0"/>
    <n v="0"/>
    <n v="0"/>
    <n v="56"/>
    <x v="1"/>
    <x v="1"/>
    <x v="0"/>
    <x v="1"/>
  </r>
  <r>
    <n v="2"/>
    <n v="0"/>
    <n v="0"/>
    <n v="0"/>
    <n v="0"/>
    <n v="0"/>
    <n v="0"/>
    <n v="47"/>
    <x v="1"/>
    <x v="0"/>
    <x v="0"/>
    <x v="1"/>
  </r>
  <r>
    <n v="1"/>
    <n v="0"/>
    <n v="0"/>
    <n v="0"/>
    <n v="0"/>
    <n v="0"/>
    <n v="0"/>
    <n v="36"/>
    <x v="2"/>
    <x v="3"/>
    <x v="1"/>
    <x v="0"/>
  </r>
  <r>
    <n v="1"/>
    <n v="0"/>
    <n v="0"/>
    <n v="0"/>
    <n v="0"/>
    <n v="0"/>
    <n v="0"/>
    <n v="41"/>
    <x v="2"/>
    <x v="3"/>
    <x v="0"/>
    <x v="1"/>
  </r>
  <r>
    <n v="1"/>
    <n v="1"/>
    <n v="0"/>
    <n v="1"/>
    <n v="1"/>
    <n v="1"/>
    <n v="1"/>
    <n v="28"/>
    <x v="2"/>
    <x v="2"/>
    <x v="0"/>
    <x v="0"/>
  </r>
  <r>
    <n v="1"/>
    <n v="1"/>
    <n v="0"/>
    <n v="1"/>
    <n v="1"/>
    <n v="0"/>
    <n v="1"/>
    <n v="54"/>
    <x v="2"/>
    <x v="0"/>
    <x v="0"/>
    <x v="1"/>
  </r>
  <r>
    <n v="1"/>
    <n v="0"/>
    <n v="0"/>
    <n v="0"/>
    <n v="0"/>
    <n v="0"/>
    <n v="0"/>
    <n v="35"/>
    <x v="1"/>
    <x v="2"/>
    <x v="0"/>
    <x v="1"/>
  </r>
  <r>
    <n v="1"/>
    <n v="0"/>
    <n v="0"/>
    <n v="1"/>
    <n v="0"/>
    <n v="0"/>
    <n v="0"/>
    <n v="46"/>
    <x v="2"/>
    <x v="0"/>
    <x v="0"/>
    <x v="0"/>
  </r>
  <r>
    <n v="2"/>
    <n v="0"/>
    <n v="0"/>
    <n v="0"/>
    <n v="0"/>
    <n v="0"/>
    <n v="0"/>
    <n v="22"/>
    <x v="0"/>
    <x v="4"/>
    <x v="1"/>
    <x v="0"/>
  </r>
  <r>
    <n v="6"/>
    <n v="0"/>
    <n v="0"/>
    <n v="0"/>
    <n v="0"/>
    <n v="0"/>
    <n v="0"/>
    <n v="28"/>
    <x v="1"/>
    <x v="2"/>
    <x v="1"/>
    <x v="0"/>
  </r>
  <r>
    <n v="2"/>
    <n v="0"/>
    <n v="0"/>
    <n v="0"/>
    <n v="0"/>
    <n v="0"/>
    <n v="0"/>
    <n v="57"/>
    <x v="0"/>
    <x v="1"/>
    <x v="0"/>
    <x v="1"/>
  </r>
  <r>
    <n v="2"/>
    <n v="0"/>
    <n v="0"/>
    <n v="0"/>
    <n v="0"/>
    <n v="0"/>
    <n v="0"/>
    <n v="37"/>
    <x v="2"/>
    <x v="3"/>
    <x v="1"/>
    <x v="1"/>
  </r>
  <r>
    <n v="5"/>
    <n v="0"/>
    <n v="0"/>
    <n v="0"/>
    <n v="0"/>
    <n v="0"/>
    <n v="0"/>
    <n v="39"/>
    <x v="1"/>
    <x v="3"/>
    <x v="1"/>
    <x v="1"/>
  </r>
  <r>
    <n v="4"/>
    <n v="1"/>
    <n v="0"/>
    <n v="0"/>
    <n v="0"/>
    <n v="0"/>
    <n v="1"/>
    <n v="36"/>
    <x v="2"/>
    <x v="3"/>
    <x v="0"/>
    <x v="1"/>
  </r>
  <r>
    <n v="1"/>
    <n v="0"/>
    <n v="0"/>
    <n v="0"/>
    <n v="0"/>
    <n v="0"/>
    <n v="0"/>
    <n v="34"/>
    <x v="2"/>
    <x v="2"/>
    <x v="1"/>
    <x v="0"/>
  </r>
  <r>
    <n v="1"/>
    <n v="0"/>
    <n v="1"/>
    <n v="1"/>
    <n v="1"/>
    <n v="0"/>
    <n v="1"/>
    <n v="30"/>
    <x v="2"/>
    <x v="2"/>
    <x v="0"/>
    <x v="0"/>
  </r>
  <r>
    <n v="1"/>
    <n v="0"/>
    <n v="1"/>
    <n v="1"/>
    <n v="1"/>
    <n v="0"/>
    <n v="1"/>
    <n v="22"/>
    <x v="0"/>
    <x v="4"/>
    <x v="0"/>
    <x v="0"/>
  </r>
  <r>
    <n v="0"/>
    <n v="0"/>
    <n v="0"/>
    <n v="1"/>
    <n v="0"/>
    <n v="0"/>
    <n v="0"/>
    <n v="52"/>
    <x v="4"/>
    <x v="0"/>
    <x v="0"/>
    <x v="0"/>
  </r>
  <r>
    <n v="5"/>
    <n v="0"/>
    <n v="0"/>
    <n v="0"/>
    <n v="0"/>
    <n v="0"/>
    <n v="1"/>
    <n v="32"/>
    <x v="0"/>
    <x v="2"/>
    <x v="1"/>
    <x v="0"/>
  </r>
  <r>
    <n v="3"/>
    <n v="0"/>
    <n v="0"/>
    <n v="0"/>
    <n v="0"/>
    <n v="0"/>
    <n v="1"/>
    <n v="35"/>
    <x v="0"/>
    <x v="2"/>
    <x v="1"/>
    <x v="0"/>
  </r>
  <r>
    <n v="5"/>
    <n v="0"/>
    <n v="0"/>
    <n v="0"/>
    <n v="0"/>
    <n v="0"/>
    <n v="1"/>
    <n v="57"/>
    <x v="1"/>
    <x v="1"/>
    <x v="1"/>
    <x v="1"/>
  </r>
  <r>
    <n v="1"/>
    <n v="0"/>
    <n v="0"/>
    <n v="0"/>
    <n v="0"/>
    <n v="0"/>
    <n v="0"/>
    <n v="48"/>
    <x v="0"/>
    <x v="0"/>
    <x v="0"/>
    <x v="1"/>
  </r>
  <r>
    <n v="4"/>
    <n v="0"/>
    <n v="0"/>
    <n v="0"/>
    <n v="0"/>
    <n v="0"/>
    <n v="0"/>
    <n v="52"/>
    <x v="1"/>
    <x v="0"/>
    <x v="1"/>
    <x v="1"/>
  </r>
  <r>
    <n v="2"/>
    <n v="0"/>
    <n v="0"/>
    <n v="0"/>
    <n v="0"/>
    <n v="0"/>
    <n v="0"/>
    <n v="62"/>
    <x v="2"/>
    <x v="1"/>
    <x v="0"/>
    <x v="1"/>
  </r>
  <r>
    <n v="2"/>
    <n v="0"/>
    <n v="0"/>
    <n v="0"/>
    <n v="0"/>
    <n v="0"/>
    <n v="0"/>
    <n v="50"/>
    <x v="1"/>
    <x v="0"/>
    <x v="1"/>
    <x v="1"/>
  </r>
  <r>
    <n v="1"/>
    <n v="0"/>
    <n v="0"/>
    <n v="0"/>
    <n v="0"/>
    <n v="0"/>
    <n v="0"/>
    <n v="53"/>
    <x v="2"/>
    <x v="0"/>
    <x v="0"/>
    <x v="0"/>
  </r>
  <r>
    <n v="1"/>
    <n v="1"/>
    <n v="0"/>
    <n v="0"/>
    <n v="0"/>
    <n v="0"/>
    <n v="0"/>
    <n v="58"/>
    <x v="3"/>
    <x v="1"/>
    <x v="1"/>
    <x v="1"/>
  </r>
  <r>
    <n v="1"/>
    <n v="0"/>
    <n v="0"/>
    <n v="1"/>
    <n v="0"/>
    <n v="0"/>
    <n v="0"/>
    <n v="48"/>
    <x v="1"/>
    <x v="0"/>
    <x v="0"/>
    <x v="0"/>
  </r>
  <r>
    <n v="1"/>
    <n v="0"/>
    <n v="0"/>
    <n v="0"/>
    <n v="0"/>
    <n v="0"/>
    <n v="0"/>
    <n v="55"/>
    <x v="0"/>
    <x v="0"/>
    <x v="0"/>
    <x v="1"/>
  </r>
  <r>
    <n v="4"/>
    <n v="0"/>
    <n v="0"/>
    <n v="0"/>
    <n v="0"/>
    <n v="0"/>
    <n v="0"/>
    <n v="59"/>
    <x v="3"/>
    <x v="1"/>
    <x v="0"/>
    <x v="1"/>
  </r>
  <r>
    <n v="2"/>
    <n v="0"/>
    <n v="0"/>
    <n v="0"/>
    <n v="0"/>
    <n v="0"/>
    <n v="0"/>
    <n v="47"/>
    <x v="0"/>
    <x v="0"/>
    <x v="1"/>
    <x v="1"/>
  </r>
  <r>
    <n v="1"/>
    <n v="0"/>
    <n v="0"/>
    <n v="1"/>
    <n v="0"/>
    <n v="0"/>
    <n v="0"/>
    <n v="50"/>
    <x v="2"/>
    <x v="0"/>
    <x v="0"/>
    <x v="0"/>
  </r>
  <r>
    <n v="4"/>
    <n v="0"/>
    <n v="0"/>
    <n v="0"/>
    <n v="1"/>
    <n v="0"/>
    <n v="0"/>
    <n v="55"/>
    <x v="2"/>
    <x v="0"/>
    <x v="0"/>
    <x v="1"/>
  </r>
  <r>
    <n v="1"/>
    <n v="0"/>
    <n v="0"/>
    <n v="0"/>
    <n v="0"/>
    <n v="0"/>
    <n v="0"/>
    <n v="42"/>
    <x v="2"/>
    <x v="3"/>
    <x v="1"/>
    <x v="0"/>
  </r>
  <r>
    <n v="2"/>
    <n v="0"/>
    <n v="1"/>
    <n v="0"/>
    <n v="0"/>
    <n v="0"/>
    <n v="0"/>
    <n v="50"/>
    <x v="1"/>
    <x v="0"/>
    <x v="0"/>
    <x v="1"/>
  </r>
  <r>
    <n v="5"/>
    <n v="0"/>
    <n v="0"/>
    <n v="0"/>
    <n v="0"/>
    <n v="0"/>
    <n v="0"/>
    <n v="30"/>
    <x v="1"/>
    <x v="2"/>
    <x v="1"/>
    <x v="0"/>
  </r>
  <r>
    <n v="1"/>
    <n v="0"/>
    <n v="0"/>
    <n v="0"/>
    <n v="0"/>
    <n v="0"/>
    <n v="1"/>
    <n v="69"/>
    <x v="0"/>
    <x v="5"/>
    <x v="0"/>
    <x v="0"/>
  </r>
  <r>
    <n v="1"/>
    <n v="0"/>
    <n v="0"/>
    <n v="0"/>
    <n v="0"/>
    <n v="0"/>
    <n v="1"/>
    <n v="66"/>
    <x v="1"/>
    <x v="5"/>
    <x v="0"/>
    <x v="0"/>
  </r>
  <r>
    <n v="2"/>
    <n v="0"/>
    <n v="0"/>
    <n v="0"/>
    <n v="0"/>
    <n v="0"/>
    <n v="0"/>
    <n v="44"/>
    <x v="3"/>
    <x v="3"/>
    <x v="0"/>
    <x v="1"/>
  </r>
  <r>
    <n v="1"/>
    <n v="0"/>
    <n v="0"/>
    <n v="0"/>
    <n v="0"/>
    <n v="0"/>
    <n v="0"/>
    <n v="60"/>
    <x v="2"/>
    <x v="1"/>
    <x v="0"/>
    <x v="0"/>
  </r>
  <r>
    <n v="1"/>
    <n v="0"/>
    <n v="0"/>
    <n v="0"/>
    <n v="0"/>
    <n v="0"/>
    <n v="0"/>
    <n v="65"/>
    <x v="1"/>
    <x v="1"/>
    <x v="0"/>
    <x v="0"/>
  </r>
  <r>
    <n v="1"/>
    <n v="0"/>
    <n v="0"/>
    <n v="0"/>
    <n v="0"/>
    <n v="0"/>
    <n v="0"/>
    <n v="67"/>
    <x v="2"/>
    <x v="5"/>
    <x v="0"/>
    <x v="0"/>
  </r>
  <r>
    <n v="3"/>
    <n v="0"/>
    <n v="0"/>
    <n v="0"/>
    <n v="0"/>
    <n v="0"/>
    <n v="0"/>
    <n v="44"/>
    <x v="3"/>
    <x v="3"/>
    <x v="0"/>
    <x v="1"/>
  </r>
  <r>
    <n v="2"/>
    <n v="0"/>
    <n v="1"/>
    <n v="1"/>
    <n v="1"/>
    <n v="0"/>
    <n v="0"/>
    <n v="64"/>
    <x v="2"/>
    <x v="1"/>
    <x v="0"/>
    <x v="0"/>
  </r>
  <r>
    <n v="3"/>
    <n v="0"/>
    <n v="1"/>
    <n v="0"/>
    <n v="0"/>
    <n v="0"/>
    <n v="1"/>
    <n v="51"/>
    <x v="1"/>
    <x v="0"/>
    <x v="0"/>
    <x v="1"/>
  </r>
  <r>
    <n v="5"/>
    <n v="0"/>
    <n v="0"/>
    <n v="0"/>
    <n v="0"/>
    <n v="0"/>
    <n v="0"/>
    <n v="38"/>
    <x v="2"/>
    <x v="3"/>
    <x v="0"/>
    <x v="1"/>
  </r>
  <r>
    <n v="1"/>
    <n v="0"/>
    <n v="0"/>
    <n v="0"/>
    <n v="0"/>
    <n v="0"/>
    <n v="0"/>
    <n v="34"/>
    <x v="0"/>
    <x v="2"/>
    <x v="1"/>
    <x v="0"/>
  </r>
  <r>
    <n v="4"/>
    <n v="0"/>
    <n v="1"/>
    <n v="0"/>
    <n v="0"/>
    <n v="0"/>
    <n v="1"/>
    <n v="64"/>
    <x v="4"/>
    <x v="1"/>
    <x v="0"/>
    <x v="1"/>
  </r>
  <r>
    <n v="3"/>
    <n v="0"/>
    <n v="0"/>
    <n v="0"/>
    <n v="0"/>
    <n v="0"/>
    <n v="0"/>
    <n v="41"/>
    <x v="4"/>
    <x v="3"/>
    <x v="1"/>
    <x v="1"/>
  </r>
  <r>
    <n v="4"/>
    <n v="0"/>
    <n v="0"/>
    <n v="0"/>
    <n v="0"/>
    <n v="0"/>
    <n v="0"/>
    <n v="34"/>
    <x v="0"/>
    <x v="2"/>
    <x v="1"/>
    <x v="1"/>
  </r>
  <r>
    <n v="3"/>
    <n v="0"/>
    <n v="0"/>
    <n v="0"/>
    <n v="0"/>
    <n v="0"/>
    <n v="0"/>
    <n v="45"/>
    <x v="2"/>
    <x v="3"/>
    <x v="1"/>
    <x v="1"/>
  </r>
  <r>
    <n v="2"/>
    <n v="0"/>
    <n v="0"/>
    <n v="0"/>
    <n v="0"/>
    <n v="0"/>
    <n v="1"/>
    <n v="42"/>
    <x v="0"/>
    <x v="3"/>
    <x v="1"/>
    <x v="0"/>
  </r>
  <r>
    <n v="2"/>
    <n v="0"/>
    <n v="0"/>
    <n v="0"/>
    <n v="0"/>
    <n v="0"/>
    <n v="0"/>
    <n v="59"/>
    <x v="2"/>
    <x v="1"/>
    <x v="1"/>
    <x v="1"/>
  </r>
  <r>
    <n v="3"/>
    <n v="0"/>
    <n v="0"/>
    <n v="0"/>
    <n v="0"/>
    <n v="0"/>
    <n v="0"/>
    <n v="41"/>
    <x v="2"/>
    <x v="3"/>
    <x v="1"/>
    <x v="0"/>
  </r>
  <r>
    <n v="3"/>
    <n v="0"/>
    <n v="0"/>
    <n v="0"/>
    <n v="0"/>
    <n v="0"/>
    <n v="0"/>
    <n v="49"/>
    <x v="2"/>
    <x v="0"/>
    <x v="0"/>
    <x v="1"/>
  </r>
  <r>
    <n v="2"/>
    <n v="0"/>
    <n v="0"/>
    <n v="0"/>
    <n v="0"/>
    <n v="0"/>
    <n v="0"/>
    <n v="34"/>
    <x v="3"/>
    <x v="2"/>
    <x v="1"/>
    <x v="0"/>
  </r>
  <r>
    <n v="2"/>
    <n v="0"/>
    <n v="0"/>
    <n v="0"/>
    <n v="0"/>
    <n v="0"/>
    <n v="0"/>
    <n v="38"/>
    <x v="1"/>
    <x v="3"/>
    <x v="0"/>
    <x v="1"/>
  </r>
  <r>
    <n v="1"/>
    <n v="0"/>
    <n v="0"/>
    <n v="0"/>
    <n v="0"/>
    <n v="0"/>
    <n v="0"/>
    <n v="36"/>
    <x v="2"/>
    <x v="3"/>
    <x v="0"/>
    <x v="1"/>
  </r>
  <r>
    <n v="2"/>
    <n v="0"/>
    <n v="0"/>
    <n v="0"/>
    <n v="0"/>
    <n v="0"/>
    <n v="0"/>
    <n v="27"/>
    <x v="2"/>
    <x v="2"/>
    <x v="1"/>
    <x v="0"/>
  </r>
  <r>
    <n v="3"/>
    <n v="0"/>
    <n v="0"/>
    <n v="0"/>
    <n v="0"/>
    <n v="0"/>
    <n v="0"/>
    <n v="57"/>
    <x v="2"/>
    <x v="1"/>
    <x v="0"/>
    <x v="1"/>
  </r>
  <r>
    <n v="1"/>
    <n v="0"/>
    <n v="0"/>
    <n v="0"/>
    <n v="0"/>
    <n v="0"/>
    <n v="0"/>
    <n v="34"/>
    <x v="0"/>
    <x v="2"/>
    <x v="1"/>
    <x v="0"/>
  </r>
  <r>
    <n v="1"/>
    <n v="0"/>
    <n v="0"/>
    <n v="0"/>
    <n v="0"/>
    <n v="0"/>
    <n v="0"/>
    <n v="31"/>
    <x v="1"/>
    <x v="2"/>
    <x v="0"/>
    <x v="0"/>
  </r>
  <r>
    <n v="1"/>
    <n v="0"/>
    <n v="0"/>
    <n v="0"/>
    <n v="0"/>
    <n v="0"/>
    <n v="0"/>
    <n v="53"/>
    <x v="2"/>
    <x v="0"/>
    <x v="0"/>
    <x v="0"/>
  </r>
  <r>
    <n v="2"/>
    <n v="1"/>
    <n v="0"/>
    <n v="0"/>
    <n v="0"/>
    <n v="0"/>
    <n v="0"/>
    <n v="38"/>
    <x v="2"/>
    <x v="3"/>
    <x v="0"/>
    <x v="1"/>
  </r>
  <r>
    <n v="3"/>
    <n v="0"/>
    <n v="0"/>
    <n v="0"/>
    <n v="0"/>
    <n v="0"/>
    <n v="1"/>
    <n v="38"/>
    <x v="3"/>
    <x v="3"/>
    <x v="1"/>
    <x v="0"/>
  </r>
  <r>
    <n v="1"/>
    <n v="0"/>
    <n v="0"/>
    <n v="0"/>
    <n v="0"/>
    <n v="0"/>
    <n v="0"/>
    <n v="67"/>
    <x v="2"/>
    <x v="5"/>
    <x v="0"/>
    <x v="0"/>
  </r>
  <r>
    <n v="1"/>
    <n v="0"/>
    <n v="0"/>
    <n v="0"/>
    <n v="0"/>
    <n v="0"/>
    <n v="0"/>
    <n v="27"/>
    <x v="0"/>
    <x v="2"/>
    <x v="0"/>
    <x v="0"/>
  </r>
  <r>
    <n v="1"/>
    <n v="0"/>
    <n v="0"/>
    <n v="0"/>
    <n v="0"/>
    <n v="0"/>
    <n v="0"/>
    <n v="61"/>
    <x v="1"/>
    <x v="1"/>
    <x v="0"/>
    <x v="0"/>
  </r>
  <r>
    <n v="1"/>
    <n v="0"/>
    <n v="0"/>
    <n v="0"/>
    <n v="0"/>
    <n v="0"/>
    <n v="0"/>
    <n v="47"/>
    <x v="2"/>
    <x v="0"/>
    <x v="0"/>
    <x v="1"/>
  </r>
  <r>
    <n v="5"/>
    <n v="0"/>
    <n v="0"/>
    <n v="0"/>
    <n v="0"/>
    <n v="0"/>
    <n v="1"/>
    <n v="57"/>
    <x v="1"/>
    <x v="1"/>
    <x v="1"/>
    <x v="1"/>
  </r>
  <r>
    <n v="4"/>
    <n v="0"/>
    <n v="0"/>
    <n v="0"/>
    <n v="0"/>
    <n v="0"/>
    <n v="0"/>
    <n v="27"/>
    <x v="0"/>
    <x v="2"/>
    <x v="1"/>
    <x v="0"/>
  </r>
  <r>
    <n v="2"/>
    <n v="0"/>
    <n v="0"/>
    <n v="0"/>
    <n v="0"/>
    <n v="0"/>
    <n v="0"/>
    <n v="35"/>
    <x v="2"/>
    <x v="2"/>
    <x v="0"/>
    <x v="0"/>
  </r>
  <r>
    <n v="1"/>
    <n v="0"/>
    <n v="0"/>
    <n v="0"/>
    <n v="0"/>
    <n v="0"/>
    <n v="0"/>
    <n v="40"/>
    <x v="1"/>
    <x v="3"/>
    <x v="1"/>
    <x v="0"/>
  </r>
  <r>
    <n v="1"/>
    <n v="0"/>
    <n v="0"/>
    <n v="0"/>
    <n v="0"/>
    <n v="0"/>
    <n v="0"/>
    <n v="29"/>
    <x v="2"/>
    <x v="2"/>
    <x v="0"/>
    <x v="0"/>
  </r>
  <r>
    <n v="2"/>
    <n v="0"/>
    <n v="0"/>
    <n v="0"/>
    <n v="0"/>
    <n v="0"/>
    <n v="0"/>
    <n v="33"/>
    <x v="0"/>
    <x v="2"/>
    <x v="1"/>
    <x v="0"/>
  </r>
  <r>
    <n v="3"/>
    <n v="0"/>
    <n v="0"/>
    <n v="0"/>
    <n v="0"/>
    <n v="0"/>
    <n v="0"/>
    <n v="38"/>
    <x v="0"/>
    <x v="3"/>
    <x v="1"/>
    <x v="1"/>
  </r>
  <r>
    <n v="1"/>
    <n v="0"/>
    <n v="0"/>
    <n v="0"/>
    <n v="0"/>
    <n v="0"/>
    <n v="0"/>
    <n v="44"/>
    <x v="2"/>
    <x v="3"/>
    <x v="0"/>
    <x v="0"/>
  </r>
  <r>
    <n v="2"/>
    <n v="0"/>
    <n v="0"/>
    <n v="0"/>
    <n v="0"/>
    <n v="0"/>
    <n v="0"/>
    <n v="54"/>
    <x v="1"/>
    <x v="0"/>
    <x v="0"/>
    <x v="1"/>
  </r>
  <r>
    <n v="5"/>
    <n v="0"/>
    <n v="0"/>
    <n v="0"/>
    <n v="0"/>
    <n v="0"/>
    <n v="1"/>
    <n v="42"/>
    <x v="1"/>
    <x v="3"/>
    <x v="1"/>
    <x v="1"/>
  </r>
  <r>
    <n v="4"/>
    <n v="0"/>
    <n v="0"/>
    <n v="0"/>
    <n v="0"/>
    <n v="0"/>
    <n v="0"/>
    <n v="45"/>
    <x v="0"/>
    <x v="3"/>
    <x v="1"/>
    <x v="1"/>
  </r>
  <r>
    <n v="5"/>
    <n v="0"/>
    <n v="0"/>
    <n v="0"/>
    <n v="0"/>
    <n v="0"/>
    <n v="0"/>
    <n v="39"/>
    <x v="2"/>
    <x v="3"/>
    <x v="0"/>
    <x v="1"/>
  </r>
  <r>
    <n v="1"/>
    <n v="0"/>
    <n v="0"/>
    <n v="0"/>
    <n v="0"/>
    <n v="0"/>
    <n v="0"/>
    <n v="30"/>
    <x v="1"/>
    <x v="2"/>
    <x v="1"/>
    <x v="0"/>
  </r>
  <r>
    <n v="13"/>
    <n v="0"/>
    <n v="0"/>
    <n v="0"/>
    <n v="0"/>
    <n v="0"/>
    <n v="0"/>
    <n v="33"/>
    <x v="1"/>
    <x v="2"/>
    <x v="1"/>
    <x v="1"/>
  </r>
  <r>
    <n v="1"/>
    <n v="0"/>
    <n v="0"/>
    <n v="0"/>
    <n v="0"/>
    <n v="0"/>
    <n v="0"/>
    <n v="34"/>
    <x v="1"/>
    <x v="2"/>
    <x v="0"/>
    <x v="1"/>
  </r>
  <r>
    <n v="3"/>
    <n v="0"/>
    <n v="0"/>
    <n v="0"/>
    <n v="0"/>
    <n v="0"/>
    <n v="0"/>
    <n v="63"/>
    <x v="1"/>
    <x v="1"/>
    <x v="1"/>
    <x v="1"/>
  </r>
  <r>
    <n v="2"/>
    <n v="0"/>
    <n v="0"/>
    <n v="0"/>
    <n v="0"/>
    <n v="0"/>
    <n v="0"/>
    <n v="51"/>
    <x v="0"/>
    <x v="0"/>
    <x v="1"/>
    <x v="1"/>
  </r>
  <r>
    <n v="1"/>
    <n v="0"/>
    <n v="0"/>
    <n v="1"/>
    <n v="0"/>
    <n v="0"/>
    <n v="0"/>
    <n v="51"/>
    <x v="1"/>
    <x v="0"/>
    <x v="0"/>
    <x v="0"/>
  </r>
  <r>
    <n v="1"/>
    <n v="0"/>
    <n v="0"/>
    <n v="0"/>
    <n v="0"/>
    <n v="0"/>
    <n v="0"/>
    <n v="38"/>
    <x v="0"/>
    <x v="3"/>
    <x v="1"/>
    <x v="0"/>
  </r>
  <r>
    <n v="5"/>
    <n v="1"/>
    <n v="0"/>
    <n v="0"/>
    <n v="0"/>
    <n v="0"/>
    <n v="0"/>
    <n v="61"/>
    <x v="1"/>
    <x v="1"/>
    <x v="1"/>
    <x v="1"/>
  </r>
  <r>
    <n v="1"/>
    <n v="0"/>
    <n v="0"/>
    <n v="0"/>
    <n v="0"/>
    <n v="0"/>
    <n v="0"/>
    <n v="53"/>
    <x v="2"/>
    <x v="0"/>
    <x v="1"/>
    <x v="1"/>
  </r>
  <r>
    <n v="1"/>
    <n v="0"/>
    <n v="0"/>
    <n v="0"/>
    <n v="0"/>
    <n v="0"/>
    <n v="0"/>
    <n v="58"/>
    <x v="0"/>
    <x v="1"/>
    <x v="0"/>
    <x v="1"/>
  </r>
  <r>
    <n v="2"/>
    <n v="0"/>
    <n v="0"/>
    <n v="0"/>
    <n v="0"/>
    <n v="0"/>
    <n v="0"/>
    <n v="37"/>
    <x v="0"/>
    <x v="3"/>
    <x v="1"/>
    <x v="0"/>
  </r>
  <r>
    <n v="2"/>
    <n v="0"/>
    <n v="0"/>
    <n v="0"/>
    <n v="1"/>
    <n v="0"/>
    <n v="0"/>
    <n v="50"/>
    <x v="1"/>
    <x v="0"/>
    <x v="0"/>
    <x v="1"/>
  </r>
  <r>
    <n v="1"/>
    <n v="0"/>
    <n v="0"/>
    <n v="0"/>
    <n v="0"/>
    <n v="0"/>
    <n v="0"/>
    <n v="33"/>
    <x v="1"/>
    <x v="2"/>
    <x v="1"/>
    <x v="0"/>
  </r>
  <r>
    <n v="2"/>
    <n v="0"/>
    <n v="0"/>
    <n v="0"/>
    <n v="0"/>
    <n v="0"/>
    <n v="0"/>
    <n v="38"/>
    <x v="1"/>
    <x v="3"/>
    <x v="0"/>
    <x v="1"/>
  </r>
  <r>
    <n v="1"/>
    <n v="0"/>
    <n v="0"/>
    <n v="1"/>
    <n v="0"/>
    <n v="0"/>
    <n v="0"/>
    <n v="38"/>
    <x v="1"/>
    <x v="3"/>
    <x v="0"/>
    <x v="1"/>
  </r>
  <r>
    <n v="2"/>
    <n v="0"/>
    <n v="0"/>
    <n v="0"/>
    <n v="0"/>
    <n v="0"/>
    <n v="0"/>
    <n v="62"/>
    <x v="1"/>
    <x v="1"/>
    <x v="1"/>
    <x v="1"/>
  </r>
  <r>
    <n v="9"/>
    <n v="0"/>
    <n v="0"/>
    <n v="0"/>
    <n v="0"/>
    <n v="0"/>
    <n v="1"/>
    <n v="47"/>
    <x v="0"/>
    <x v="0"/>
    <x v="1"/>
    <x v="1"/>
  </r>
  <r>
    <n v="2"/>
    <n v="1"/>
    <n v="0"/>
    <n v="0"/>
    <n v="0"/>
    <n v="0"/>
    <n v="0"/>
    <n v="63"/>
    <x v="2"/>
    <x v="1"/>
    <x v="1"/>
    <x v="1"/>
  </r>
  <r>
    <n v="5"/>
    <n v="0"/>
    <n v="0"/>
    <n v="0"/>
    <n v="0"/>
    <n v="0"/>
    <n v="0"/>
    <n v="55"/>
    <x v="1"/>
    <x v="0"/>
    <x v="0"/>
    <x v="1"/>
  </r>
  <r>
    <n v="0"/>
    <n v="0"/>
    <n v="0"/>
    <n v="0"/>
    <n v="0"/>
    <n v="0"/>
    <n v="0"/>
    <n v="47"/>
    <x v="0"/>
    <x v="0"/>
    <x v="0"/>
    <x v="1"/>
  </r>
  <r>
    <n v="4"/>
    <n v="0"/>
    <n v="0"/>
    <n v="0"/>
    <n v="0"/>
    <n v="0"/>
    <n v="0"/>
    <n v="49"/>
    <x v="0"/>
    <x v="0"/>
    <x v="1"/>
    <x v="1"/>
  </r>
  <r>
    <n v="1"/>
    <n v="0"/>
    <n v="0"/>
    <n v="0"/>
    <n v="0"/>
    <n v="0"/>
    <n v="1"/>
    <n v="58"/>
    <x v="2"/>
    <x v="1"/>
    <x v="0"/>
    <x v="0"/>
  </r>
  <r>
    <n v="1"/>
    <n v="1"/>
    <n v="0"/>
    <n v="0"/>
    <n v="0"/>
    <n v="0"/>
    <n v="0"/>
    <n v="38"/>
    <x v="0"/>
    <x v="3"/>
    <x v="0"/>
    <x v="0"/>
  </r>
  <r>
    <n v="2"/>
    <n v="0"/>
    <n v="0"/>
    <n v="0"/>
    <n v="0"/>
    <n v="0"/>
    <n v="0"/>
    <n v="46"/>
    <x v="1"/>
    <x v="0"/>
    <x v="1"/>
    <x v="1"/>
  </r>
  <r>
    <n v="6"/>
    <n v="0"/>
    <n v="0"/>
    <n v="0"/>
    <n v="0"/>
    <n v="0"/>
    <n v="0"/>
    <n v="49"/>
    <x v="0"/>
    <x v="0"/>
    <x v="0"/>
    <x v="1"/>
  </r>
  <r>
    <n v="1"/>
    <n v="0"/>
    <n v="0"/>
    <n v="0"/>
    <n v="1"/>
    <n v="0"/>
    <n v="0"/>
    <n v="45"/>
    <x v="2"/>
    <x v="3"/>
    <x v="0"/>
    <x v="0"/>
  </r>
  <r>
    <n v="1"/>
    <n v="0"/>
    <n v="0"/>
    <n v="0"/>
    <n v="1"/>
    <n v="0"/>
    <n v="0"/>
    <n v="21"/>
    <x v="1"/>
    <x v="4"/>
    <x v="0"/>
    <x v="0"/>
  </r>
  <r>
    <n v="3"/>
    <n v="0"/>
    <n v="0"/>
    <n v="0"/>
    <n v="0"/>
    <n v="0"/>
    <n v="0"/>
    <n v="59"/>
    <x v="3"/>
    <x v="1"/>
    <x v="0"/>
    <x v="1"/>
  </r>
  <r>
    <n v="1"/>
    <n v="0"/>
    <n v="0"/>
    <n v="0"/>
    <n v="0"/>
    <n v="0"/>
    <n v="0"/>
    <n v="30"/>
    <x v="1"/>
    <x v="2"/>
    <x v="1"/>
    <x v="0"/>
  </r>
  <r>
    <n v="2"/>
    <n v="0"/>
    <n v="1"/>
    <n v="0"/>
    <n v="0"/>
    <n v="0"/>
    <n v="0"/>
    <n v="31"/>
    <x v="1"/>
    <x v="2"/>
    <x v="0"/>
    <x v="1"/>
  </r>
  <r>
    <n v="1"/>
    <n v="0"/>
    <n v="0"/>
    <n v="0"/>
    <n v="0"/>
    <n v="0"/>
    <n v="1"/>
    <n v="62"/>
    <x v="0"/>
    <x v="1"/>
    <x v="0"/>
    <x v="0"/>
  </r>
  <r>
    <n v="3"/>
    <n v="0"/>
    <n v="0"/>
    <n v="0"/>
    <n v="0"/>
    <n v="0"/>
    <n v="0"/>
    <n v="57"/>
    <x v="2"/>
    <x v="1"/>
    <x v="0"/>
    <x v="1"/>
  </r>
  <r>
    <n v="1"/>
    <n v="0"/>
    <n v="0"/>
    <n v="0"/>
    <n v="0"/>
    <n v="0"/>
    <n v="0"/>
    <n v="53"/>
    <x v="1"/>
    <x v="0"/>
    <x v="1"/>
    <x v="1"/>
  </r>
  <r>
    <n v="3"/>
    <n v="0"/>
    <n v="0"/>
    <n v="0"/>
    <n v="1"/>
    <n v="0"/>
    <n v="0"/>
    <n v="52"/>
    <x v="1"/>
    <x v="0"/>
    <x v="0"/>
    <x v="1"/>
  </r>
  <r>
    <n v="2"/>
    <n v="0"/>
    <n v="0"/>
    <n v="0"/>
    <n v="0"/>
    <n v="0"/>
    <n v="0"/>
    <n v="42"/>
    <x v="3"/>
    <x v="3"/>
    <x v="1"/>
    <x v="1"/>
  </r>
  <r>
    <n v="3"/>
    <n v="0"/>
    <n v="0"/>
    <n v="0"/>
    <n v="0"/>
    <n v="0"/>
    <n v="0"/>
    <n v="42"/>
    <x v="0"/>
    <x v="3"/>
    <x v="1"/>
    <x v="1"/>
  </r>
  <r>
    <n v="3"/>
    <n v="0"/>
    <n v="0"/>
    <n v="0"/>
    <n v="0"/>
    <n v="0"/>
    <n v="0"/>
    <n v="45"/>
    <x v="2"/>
    <x v="3"/>
    <x v="0"/>
    <x v="1"/>
  </r>
  <r>
    <n v="2"/>
    <n v="0"/>
    <n v="0"/>
    <n v="0"/>
    <n v="0"/>
    <n v="0"/>
    <n v="0"/>
    <n v="34"/>
    <x v="1"/>
    <x v="2"/>
    <x v="0"/>
    <x v="0"/>
  </r>
  <r>
    <n v="1"/>
    <n v="0"/>
    <n v="0"/>
    <n v="0"/>
    <n v="0"/>
    <n v="0"/>
    <n v="0"/>
    <n v="44"/>
    <x v="2"/>
    <x v="3"/>
    <x v="1"/>
    <x v="0"/>
  </r>
  <r>
    <n v="2"/>
    <n v="0"/>
    <n v="0"/>
    <n v="0"/>
    <n v="0"/>
    <n v="0"/>
    <n v="0"/>
    <n v="48"/>
    <x v="4"/>
    <x v="0"/>
    <x v="0"/>
    <x v="1"/>
  </r>
  <r>
    <n v="1"/>
    <n v="0"/>
    <n v="0"/>
    <n v="0"/>
    <n v="0"/>
    <n v="0"/>
    <n v="1"/>
    <n v="27"/>
    <x v="1"/>
    <x v="2"/>
    <x v="0"/>
    <x v="0"/>
  </r>
  <r>
    <n v="1"/>
    <n v="0"/>
    <n v="0"/>
    <n v="0"/>
    <n v="0"/>
    <n v="0"/>
    <n v="0"/>
    <n v="55"/>
    <x v="2"/>
    <x v="0"/>
    <x v="0"/>
    <x v="0"/>
  </r>
  <r>
    <n v="3"/>
    <n v="0"/>
    <n v="0"/>
    <n v="0"/>
    <n v="0"/>
    <n v="0"/>
    <n v="1"/>
    <n v="38"/>
    <x v="1"/>
    <x v="3"/>
    <x v="1"/>
    <x v="0"/>
  </r>
  <r>
    <n v="2"/>
    <n v="0"/>
    <n v="0"/>
    <n v="0"/>
    <n v="0"/>
    <n v="0"/>
    <n v="0"/>
    <n v="26"/>
    <x v="0"/>
    <x v="2"/>
    <x v="1"/>
    <x v="0"/>
  </r>
  <r>
    <n v="3"/>
    <n v="0"/>
    <n v="0"/>
    <n v="0"/>
    <n v="0"/>
    <n v="0"/>
    <n v="0"/>
    <n v="54"/>
    <x v="1"/>
    <x v="0"/>
    <x v="0"/>
    <x v="1"/>
  </r>
  <r>
    <n v="8"/>
    <n v="0"/>
    <n v="0"/>
    <n v="0"/>
    <n v="0"/>
    <n v="0"/>
    <n v="0"/>
    <n v="51"/>
    <x v="2"/>
    <x v="0"/>
    <x v="0"/>
    <x v="1"/>
  </r>
  <r>
    <n v="3"/>
    <n v="0"/>
    <n v="0"/>
    <n v="0"/>
    <n v="0"/>
    <n v="0"/>
    <n v="0"/>
    <n v="40"/>
    <x v="1"/>
    <x v="3"/>
    <x v="1"/>
    <x v="0"/>
  </r>
  <r>
    <n v="4"/>
    <n v="0"/>
    <n v="0"/>
    <n v="0"/>
    <n v="0"/>
    <n v="0"/>
    <n v="1"/>
    <n v="36"/>
    <x v="2"/>
    <x v="3"/>
    <x v="1"/>
    <x v="1"/>
  </r>
  <r>
    <n v="3"/>
    <n v="0"/>
    <n v="0"/>
    <n v="0"/>
    <n v="0"/>
    <n v="0"/>
    <n v="0"/>
    <n v="34"/>
    <x v="1"/>
    <x v="2"/>
    <x v="1"/>
    <x v="1"/>
  </r>
  <r>
    <n v="1"/>
    <n v="0"/>
    <n v="0"/>
    <n v="0"/>
    <n v="0"/>
    <n v="0"/>
    <n v="0"/>
    <n v="43"/>
    <x v="2"/>
    <x v="3"/>
    <x v="0"/>
    <x v="0"/>
  </r>
  <r>
    <n v="3"/>
    <n v="0"/>
    <n v="1"/>
    <n v="0"/>
    <n v="0"/>
    <n v="0"/>
    <n v="0"/>
    <n v="56"/>
    <x v="2"/>
    <x v="1"/>
    <x v="0"/>
    <x v="1"/>
  </r>
  <r>
    <n v="2"/>
    <n v="0"/>
    <n v="0"/>
    <n v="0"/>
    <n v="0"/>
    <n v="0"/>
    <n v="0"/>
    <n v="57"/>
    <x v="2"/>
    <x v="1"/>
    <x v="0"/>
    <x v="1"/>
  </r>
  <r>
    <n v="11"/>
    <n v="0"/>
    <n v="0"/>
    <n v="0"/>
    <n v="0"/>
    <n v="0"/>
    <n v="1"/>
    <n v="58"/>
    <x v="3"/>
    <x v="1"/>
    <x v="0"/>
    <x v="1"/>
  </r>
  <r>
    <n v="3"/>
    <n v="0"/>
    <n v="0"/>
    <n v="0"/>
    <n v="0"/>
    <n v="0"/>
    <n v="0"/>
    <n v="31"/>
    <x v="1"/>
    <x v="2"/>
    <x v="1"/>
    <x v="0"/>
  </r>
  <r>
    <n v="1"/>
    <n v="0"/>
    <n v="1"/>
    <n v="1"/>
    <n v="1"/>
    <n v="0"/>
    <n v="1"/>
    <n v="60"/>
    <x v="4"/>
    <x v="1"/>
    <x v="0"/>
    <x v="0"/>
  </r>
  <r>
    <n v="2"/>
    <n v="0"/>
    <n v="0"/>
    <n v="0"/>
    <n v="0"/>
    <n v="0"/>
    <n v="0"/>
    <n v="46"/>
    <x v="3"/>
    <x v="0"/>
    <x v="1"/>
    <x v="0"/>
  </r>
  <r>
    <n v="1"/>
    <n v="0"/>
    <n v="0"/>
    <n v="0"/>
    <n v="0"/>
    <n v="0"/>
    <n v="0"/>
    <n v="56"/>
    <x v="1"/>
    <x v="1"/>
    <x v="0"/>
    <x v="0"/>
  </r>
  <r>
    <n v="5"/>
    <n v="0"/>
    <n v="0"/>
    <n v="0"/>
    <n v="0"/>
    <n v="0"/>
    <n v="0"/>
    <n v="48"/>
    <x v="1"/>
    <x v="0"/>
    <x v="1"/>
    <x v="1"/>
  </r>
  <r>
    <n v="1"/>
    <n v="1"/>
    <n v="0"/>
    <n v="1"/>
    <n v="1"/>
    <n v="0"/>
    <n v="1"/>
    <n v="37"/>
    <x v="2"/>
    <x v="3"/>
    <x v="0"/>
    <x v="0"/>
  </r>
  <r>
    <n v="15"/>
    <n v="0"/>
    <n v="0"/>
    <n v="0"/>
    <n v="0"/>
    <n v="0"/>
    <n v="0"/>
    <n v="51"/>
    <x v="2"/>
    <x v="0"/>
    <x v="1"/>
    <x v="1"/>
  </r>
  <r>
    <n v="1"/>
    <n v="0"/>
    <n v="0"/>
    <n v="0"/>
    <n v="0"/>
    <n v="0"/>
    <n v="0"/>
    <n v="23"/>
    <x v="2"/>
    <x v="4"/>
    <x v="0"/>
    <x v="0"/>
  </r>
  <r>
    <n v="3"/>
    <n v="0"/>
    <n v="0"/>
    <n v="0"/>
    <n v="0"/>
    <n v="0"/>
    <n v="0"/>
    <n v="48"/>
    <x v="2"/>
    <x v="0"/>
    <x v="0"/>
    <x v="1"/>
  </r>
  <r>
    <n v="2"/>
    <n v="0"/>
    <n v="0"/>
    <n v="0"/>
    <n v="0"/>
    <n v="0"/>
    <n v="0"/>
    <n v="26"/>
    <x v="0"/>
    <x v="2"/>
    <x v="1"/>
    <x v="0"/>
  </r>
  <r>
    <n v="1"/>
    <n v="1"/>
    <n v="0"/>
    <n v="1"/>
    <n v="0"/>
    <n v="0"/>
    <n v="1"/>
    <n v="17"/>
    <x v="0"/>
    <x v="4"/>
    <x v="0"/>
    <x v="0"/>
  </r>
  <r>
    <n v="1"/>
    <n v="0"/>
    <n v="0"/>
    <n v="0"/>
    <n v="0"/>
    <n v="0"/>
    <n v="0"/>
    <n v="38"/>
    <x v="1"/>
    <x v="3"/>
    <x v="1"/>
    <x v="0"/>
  </r>
  <r>
    <n v="1"/>
    <n v="0"/>
    <n v="0"/>
    <n v="0"/>
    <n v="0"/>
    <n v="0"/>
    <n v="0"/>
    <n v="34"/>
    <x v="2"/>
    <x v="2"/>
    <x v="0"/>
    <x v="0"/>
  </r>
  <r>
    <n v="1"/>
    <n v="0"/>
    <n v="0"/>
    <n v="0"/>
    <n v="0"/>
    <n v="0"/>
    <n v="1"/>
    <n v="52"/>
    <x v="1"/>
    <x v="0"/>
    <x v="0"/>
    <x v="0"/>
  </r>
  <r>
    <n v="1"/>
    <n v="0"/>
    <n v="0"/>
    <n v="0"/>
    <n v="0"/>
    <n v="0"/>
    <n v="1"/>
    <n v="29"/>
    <x v="0"/>
    <x v="2"/>
    <x v="0"/>
    <x v="0"/>
  </r>
  <r>
    <n v="4"/>
    <n v="0"/>
    <n v="1"/>
    <n v="0"/>
    <n v="1"/>
    <n v="0"/>
    <n v="0"/>
    <n v="42"/>
    <x v="3"/>
    <x v="3"/>
    <x v="0"/>
    <x v="1"/>
  </r>
  <r>
    <n v="1"/>
    <n v="0"/>
    <n v="0"/>
    <n v="0"/>
    <n v="0"/>
    <n v="0"/>
    <n v="0"/>
    <n v="61"/>
    <x v="0"/>
    <x v="1"/>
    <x v="1"/>
    <x v="1"/>
  </r>
  <r>
    <n v="1"/>
    <n v="0"/>
    <n v="0"/>
    <n v="0"/>
    <n v="0"/>
    <n v="0"/>
    <n v="0"/>
    <n v="37"/>
    <x v="1"/>
    <x v="3"/>
    <x v="0"/>
    <x v="0"/>
  </r>
  <r>
    <n v="1"/>
    <n v="0"/>
    <n v="0"/>
    <n v="0"/>
    <n v="0"/>
    <n v="0"/>
    <n v="0"/>
    <n v="41"/>
    <x v="2"/>
    <x v="3"/>
    <x v="0"/>
    <x v="0"/>
  </r>
  <r>
    <n v="2"/>
    <n v="0"/>
    <n v="0"/>
    <n v="0"/>
    <n v="0"/>
    <n v="0"/>
    <n v="0"/>
    <n v="27"/>
    <x v="1"/>
    <x v="2"/>
    <x v="1"/>
    <x v="0"/>
  </r>
  <r>
    <n v="1"/>
    <n v="0"/>
    <n v="0"/>
    <n v="0"/>
    <n v="0"/>
    <n v="0"/>
    <n v="0"/>
    <n v="46"/>
    <x v="2"/>
    <x v="0"/>
    <x v="0"/>
    <x v="1"/>
  </r>
  <r>
    <n v="1"/>
    <n v="0"/>
    <n v="0"/>
    <n v="0"/>
    <n v="0"/>
    <n v="0"/>
    <n v="0"/>
    <n v="38"/>
    <x v="3"/>
    <x v="3"/>
    <x v="0"/>
    <x v="0"/>
  </r>
  <r>
    <n v="1"/>
    <n v="0"/>
    <n v="0"/>
    <n v="0"/>
    <n v="0"/>
    <n v="0"/>
    <n v="0"/>
    <n v="34"/>
    <x v="0"/>
    <x v="2"/>
    <x v="0"/>
    <x v="1"/>
  </r>
  <r>
    <n v="1"/>
    <n v="0"/>
    <n v="0"/>
    <n v="0"/>
    <n v="0"/>
    <n v="0"/>
    <n v="0"/>
    <n v="42"/>
    <x v="2"/>
    <x v="3"/>
    <x v="1"/>
    <x v="0"/>
  </r>
  <r>
    <n v="1"/>
    <n v="0"/>
    <n v="0"/>
    <n v="1"/>
    <n v="0"/>
    <n v="0"/>
    <n v="1"/>
    <n v="30"/>
    <x v="2"/>
    <x v="2"/>
    <x v="0"/>
    <x v="0"/>
  </r>
  <r>
    <n v="11"/>
    <n v="0"/>
    <n v="1"/>
    <n v="0"/>
    <n v="0"/>
    <n v="0"/>
    <n v="1"/>
    <n v="39"/>
    <x v="4"/>
    <x v="3"/>
    <x v="1"/>
    <x v="1"/>
  </r>
  <r>
    <n v="3"/>
    <n v="0"/>
    <n v="0"/>
    <n v="0"/>
    <n v="0"/>
    <n v="0"/>
    <n v="0"/>
    <n v="45"/>
    <x v="1"/>
    <x v="3"/>
    <x v="1"/>
    <x v="1"/>
  </r>
  <r>
    <n v="1"/>
    <n v="0"/>
    <n v="0"/>
    <n v="0"/>
    <n v="0"/>
    <n v="0"/>
    <n v="0"/>
    <n v="30"/>
    <x v="0"/>
    <x v="2"/>
    <x v="1"/>
    <x v="0"/>
  </r>
  <r>
    <n v="4"/>
    <n v="0"/>
    <n v="0"/>
    <n v="0"/>
    <n v="0"/>
    <n v="0"/>
    <n v="0"/>
    <n v="41"/>
    <x v="1"/>
    <x v="3"/>
    <x v="1"/>
    <x v="0"/>
  </r>
  <r>
    <n v="1"/>
    <n v="0"/>
    <n v="1"/>
    <n v="1"/>
    <n v="1"/>
    <n v="0"/>
    <n v="1"/>
    <n v="37"/>
    <x v="1"/>
    <x v="3"/>
    <x v="0"/>
    <x v="0"/>
  </r>
  <r>
    <n v="2"/>
    <n v="0"/>
    <n v="0"/>
    <n v="0"/>
    <n v="0"/>
    <n v="0"/>
    <n v="0"/>
    <n v="47"/>
    <x v="3"/>
    <x v="0"/>
    <x v="1"/>
    <x v="0"/>
  </r>
  <r>
    <n v="2"/>
    <n v="0"/>
    <n v="0"/>
    <n v="0"/>
    <n v="0"/>
    <n v="0"/>
    <n v="0"/>
    <n v="49"/>
    <x v="3"/>
    <x v="0"/>
    <x v="0"/>
    <x v="1"/>
  </r>
  <r>
    <n v="2"/>
    <n v="0"/>
    <n v="0"/>
    <n v="0"/>
    <n v="0"/>
    <n v="0"/>
    <n v="0"/>
    <n v="42"/>
    <x v="0"/>
    <x v="3"/>
    <x v="1"/>
    <x v="1"/>
  </r>
  <r>
    <n v="6"/>
    <n v="0"/>
    <n v="0"/>
    <n v="0"/>
    <n v="0"/>
    <n v="0"/>
    <n v="0"/>
    <n v="65"/>
    <x v="0"/>
    <x v="1"/>
    <x v="0"/>
    <x v="1"/>
  </r>
  <r>
    <n v="1"/>
    <n v="0"/>
    <n v="0"/>
    <n v="0"/>
    <n v="0"/>
    <n v="0"/>
    <n v="0"/>
    <n v="62"/>
    <x v="3"/>
    <x v="1"/>
    <x v="0"/>
    <x v="1"/>
  </r>
  <r>
    <n v="1"/>
    <n v="0"/>
    <n v="0"/>
    <n v="0"/>
    <n v="0"/>
    <n v="0"/>
    <n v="0"/>
    <n v="27"/>
    <x v="0"/>
    <x v="2"/>
    <x v="0"/>
    <x v="0"/>
  </r>
  <r>
    <n v="3"/>
    <n v="0"/>
    <n v="0"/>
    <n v="0"/>
    <n v="0"/>
    <n v="0"/>
    <n v="1"/>
    <n v="53"/>
    <x v="4"/>
    <x v="0"/>
    <x v="0"/>
    <x v="0"/>
  </r>
  <r>
    <n v="1"/>
    <n v="0"/>
    <n v="0"/>
    <n v="0"/>
    <n v="1"/>
    <n v="0"/>
    <n v="0"/>
    <n v="56"/>
    <x v="2"/>
    <x v="1"/>
    <x v="0"/>
    <x v="0"/>
  </r>
  <r>
    <n v="2"/>
    <n v="0"/>
    <n v="0"/>
    <n v="0"/>
    <n v="0"/>
    <n v="0"/>
    <n v="0"/>
    <n v="62"/>
    <x v="1"/>
    <x v="1"/>
    <x v="0"/>
    <x v="1"/>
  </r>
  <r>
    <n v="3"/>
    <n v="0"/>
    <n v="0"/>
    <n v="0"/>
    <n v="0"/>
    <n v="0"/>
    <n v="0"/>
    <n v="38"/>
    <x v="3"/>
    <x v="3"/>
    <x v="1"/>
    <x v="0"/>
  </r>
  <r>
    <n v="1"/>
    <n v="0"/>
    <n v="0"/>
    <n v="0"/>
    <n v="0"/>
    <n v="0"/>
    <n v="1"/>
    <n v="28"/>
    <x v="2"/>
    <x v="2"/>
    <x v="0"/>
    <x v="0"/>
  </r>
  <r>
    <n v="2"/>
    <n v="1"/>
    <n v="0"/>
    <n v="0"/>
    <n v="0"/>
    <n v="0"/>
    <n v="1"/>
    <n v="45"/>
    <x v="2"/>
    <x v="3"/>
    <x v="1"/>
    <x v="0"/>
  </r>
  <r>
    <n v="2"/>
    <n v="0"/>
    <n v="0"/>
    <n v="0"/>
    <n v="0"/>
    <n v="0"/>
    <n v="0"/>
    <n v="46"/>
    <x v="3"/>
    <x v="0"/>
    <x v="0"/>
    <x v="1"/>
  </r>
  <r>
    <n v="1"/>
    <n v="0"/>
    <n v="1"/>
    <n v="0"/>
    <n v="0"/>
    <n v="0"/>
    <n v="0"/>
    <n v="44"/>
    <x v="0"/>
    <x v="3"/>
    <x v="0"/>
    <x v="1"/>
  </r>
  <r>
    <n v="1"/>
    <n v="0"/>
    <n v="0"/>
    <n v="0"/>
    <n v="0"/>
    <n v="0"/>
    <n v="0"/>
    <n v="29"/>
    <x v="0"/>
    <x v="2"/>
    <x v="0"/>
    <x v="0"/>
  </r>
  <r>
    <n v="2"/>
    <n v="0"/>
    <n v="0"/>
    <n v="0"/>
    <n v="0"/>
    <n v="0"/>
    <n v="0"/>
    <n v="28"/>
    <x v="0"/>
    <x v="2"/>
    <x v="1"/>
    <x v="0"/>
  </r>
  <r>
    <n v="1"/>
    <n v="0"/>
    <n v="0"/>
    <n v="0"/>
    <n v="0"/>
    <n v="0"/>
    <n v="0"/>
    <n v="57"/>
    <x v="2"/>
    <x v="1"/>
    <x v="1"/>
    <x v="1"/>
  </r>
  <r>
    <n v="1"/>
    <n v="1"/>
    <n v="0"/>
    <n v="0"/>
    <n v="0"/>
    <n v="0"/>
    <n v="1"/>
    <n v="42"/>
    <x v="3"/>
    <x v="3"/>
    <x v="0"/>
    <x v="0"/>
  </r>
  <r>
    <n v="4"/>
    <n v="0"/>
    <n v="0"/>
    <n v="0"/>
    <n v="0"/>
    <n v="0"/>
    <n v="0"/>
    <n v="38"/>
    <x v="1"/>
    <x v="3"/>
    <x v="1"/>
    <x v="1"/>
  </r>
  <r>
    <n v="2"/>
    <n v="1"/>
    <n v="0"/>
    <n v="0"/>
    <n v="0"/>
    <n v="0"/>
    <n v="0"/>
    <n v="31"/>
    <x v="2"/>
    <x v="2"/>
    <x v="1"/>
    <x v="0"/>
  </r>
  <r>
    <n v="1"/>
    <n v="0"/>
    <n v="0"/>
    <n v="0"/>
    <n v="0"/>
    <n v="0"/>
    <n v="0"/>
    <n v="24"/>
    <x v="2"/>
    <x v="4"/>
    <x v="0"/>
    <x v="0"/>
  </r>
  <r>
    <n v="1"/>
    <n v="1"/>
    <n v="0"/>
    <n v="1"/>
    <n v="1"/>
    <n v="0"/>
    <n v="0"/>
    <n v="25"/>
    <x v="1"/>
    <x v="4"/>
    <x v="0"/>
    <x v="0"/>
  </r>
  <r>
    <n v="2"/>
    <n v="0"/>
    <n v="0"/>
    <n v="0"/>
    <n v="0"/>
    <n v="0"/>
    <n v="0"/>
    <n v="28"/>
    <x v="2"/>
    <x v="2"/>
    <x v="1"/>
    <x v="0"/>
  </r>
  <r>
    <n v="8"/>
    <n v="0"/>
    <n v="1"/>
    <n v="0"/>
    <n v="1"/>
    <n v="0"/>
    <n v="0"/>
    <n v="46"/>
    <x v="3"/>
    <x v="0"/>
    <x v="0"/>
    <x v="1"/>
  </r>
  <r>
    <n v="1"/>
    <n v="0"/>
    <n v="0"/>
    <n v="0"/>
    <n v="0"/>
    <n v="0"/>
    <n v="0"/>
    <n v="40"/>
    <x v="0"/>
    <x v="3"/>
    <x v="0"/>
    <x v="0"/>
  </r>
  <r>
    <n v="2"/>
    <n v="0"/>
    <n v="0"/>
    <n v="0"/>
    <n v="0"/>
    <n v="0"/>
    <n v="0"/>
    <n v="64"/>
    <x v="3"/>
    <x v="1"/>
    <x v="0"/>
    <x v="1"/>
  </r>
  <r>
    <n v="1"/>
    <n v="1"/>
    <n v="0"/>
    <n v="0"/>
    <n v="0"/>
    <n v="0"/>
    <n v="0"/>
    <n v="34"/>
    <x v="1"/>
    <x v="2"/>
    <x v="1"/>
    <x v="0"/>
  </r>
  <r>
    <n v="1"/>
    <n v="0"/>
    <n v="0"/>
    <n v="1"/>
    <n v="0"/>
    <n v="0"/>
    <n v="0"/>
    <n v="60"/>
    <x v="0"/>
    <x v="1"/>
    <x v="0"/>
    <x v="0"/>
  </r>
  <r>
    <n v="0"/>
    <n v="0"/>
    <n v="0"/>
    <n v="0"/>
    <n v="0"/>
    <n v="0"/>
    <n v="0"/>
    <n v="69"/>
    <x v="0"/>
    <x v="5"/>
    <x v="0"/>
    <x v="0"/>
  </r>
  <r>
    <n v="2"/>
    <n v="0"/>
    <n v="0"/>
    <n v="0"/>
    <n v="0"/>
    <n v="0"/>
    <n v="0"/>
    <n v="63"/>
    <x v="1"/>
    <x v="1"/>
    <x v="0"/>
    <x v="1"/>
  </r>
  <r>
    <n v="2"/>
    <n v="0"/>
    <n v="0"/>
    <n v="0"/>
    <n v="0"/>
    <n v="0"/>
    <n v="0"/>
    <n v="49"/>
    <x v="2"/>
    <x v="0"/>
    <x v="1"/>
    <x v="1"/>
  </r>
  <r>
    <n v="1"/>
    <n v="0"/>
    <n v="0"/>
    <n v="0"/>
    <n v="0"/>
    <n v="0"/>
    <n v="0"/>
    <n v="31"/>
    <x v="0"/>
    <x v="2"/>
    <x v="0"/>
    <x v="0"/>
  </r>
  <r>
    <n v="1"/>
    <n v="0"/>
    <n v="0"/>
    <n v="0"/>
    <n v="0"/>
    <n v="0"/>
    <n v="0"/>
    <n v="27"/>
    <x v="2"/>
    <x v="2"/>
    <x v="0"/>
    <x v="0"/>
  </r>
  <r>
    <n v="3"/>
    <n v="0"/>
    <n v="0"/>
    <n v="0"/>
    <n v="0"/>
    <n v="0"/>
    <n v="0"/>
    <n v="42"/>
    <x v="3"/>
    <x v="3"/>
    <x v="1"/>
    <x v="0"/>
  </r>
  <r>
    <n v="2"/>
    <n v="0"/>
    <n v="1"/>
    <n v="0"/>
    <n v="0"/>
    <n v="0"/>
    <n v="0"/>
    <n v="46"/>
    <x v="2"/>
    <x v="0"/>
    <x v="0"/>
    <x v="1"/>
  </r>
  <r>
    <n v="1"/>
    <n v="0"/>
    <n v="0"/>
    <n v="0"/>
    <n v="0"/>
    <n v="0"/>
    <n v="0"/>
    <n v="59"/>
    <x v="2"/>
    <x v="1"/>
    <x v="0"/>
    <x v="0"/>
  </r>
  <r>
    <n v="4"/>
    <n v="0"/>
    <n v="0"/>
    <n v="0"/>
    <n v="0"/>
    <n v="0"/>
    <n v="0"/>
    <n v="42"/>
    <x v="2"/>
    <x v="3"/>
    <x v="0"/>
    <x v="1"/>
  </r>
  <r>
    <n v="1"/>
    <n v="0"/>
    <n v="0"/>
    <n v="0"/>
    <n v="0"/>
    <n v="0"/>
    <n v="0"/>
    <n v="28"/>
    <x v="1"/>
    <x v="2"/>
    <x v="1"/>
    <x v="0"/>
  </r>
  <r>
    <n v="1"/>
    <n v="0"/>
    <n v="0"/>
    <n v="0"/>
    <n v="0"/>
    <n v="0"/>
    <n v="0"/>
    <n v="54"/>
    <x v="2"/>
    <x v="0"/>
    <x v="0"/>
    <x v="0"/>
  </r>
  <r>
    <n v="1"/>
    <n v="1"/>
    <n v="0"/>
    <n v="0"/>
    <n v="0"/>
    <n v="0"/>
    <n v="0"/>
    <n v="33"/>
    <x v="2"/>
    <x v="2"/>
    <x v="1"/>
    <x v="0"/>
  </r>
  <r>
    <n v="0"/>
    <n v="0"/>
    <n v="0"/>
    <n v="0"/>
    <n v="0"/>
    <n v="0"/>
    <n v="0"/>
    <n v="54"/>
    <x v="1"/>
    <x v="0"/>
    <x v="0"/>
    <x v="0"/>
  </r>
  <r>
    <n v="2"/>
    <n v="0"/>
    <n v="1"/>
    <n v="0"/>
    <n v="0"/>
    <n v="0"/>
    <n v="0"/>
    <n v="42"/>
    <x v="0"/>
    <x v="3"/>
    <x v="0"/>
    <x v="1"/>
  </r>
  <r>
    <n v="1"/>
    <n v="0"/>
    <n v="0"/>
    <n v="0"/>
    <n v="0"/>
    <n v="0"/>
    <n v="0"/>
    <n v="41"/>
    <x v="1"/>
    <x v="3"/>
    <x v="0"/>
    <x v="0"/>
  </r>
  <r>
    <n v="3"/>
    <n v="0"/>
    <n v="1"/>
    <n v="0"/>
    <n v="1"/>
    <n v="0"/>
    <n v="1"/>
    <n v="45"/>
    <x v="2"/>
    <x v="3"/>
    <x v="0"/>
    <x v="1"/>
  </r>
  <r>
    <n v="6"/>
    <n v="0"/>
    <n v="0"/>
    <n v="0"/>
    <n v="0"/>
    <n v="0"/>
    <n v="0"/>
    <n v="50"/>
    <x v="4"/>
    <x v="0"/>
    <x v="0"/>
    <x v="1"/>
  </r>
  <r>
    <n v="7"/>
    <n v="0"/>
    <n v="1"/>
    <n v="0"/>
    <n v="0"/>
    <n v="1"/>
    <n v="1"/>
    <n v="44"/>
    <x v="0"/>
    <x v="3"/>
    <x v="0"/>
    <x v="1"/>
  </r>
  <r>
    <n v="1"/>
    <n v="0"/>
    <n v="0"/>
    <n v="0"/>
    <n v="0"/>
    <n v="0"/>
    <n v="0"/>
    <n v="23"/>
    <x v="2"/>
    <x v="4"/>
    <x v="0"/>
    <x v="0"/>
  </r>
  <r>
    <n v="2"/>
    <n v="0"/>
    <n v="0"/>
    <n v="0"/>
    <n v="0"/>
    <n v="0"/>
    <n v="0"/>
    <n v="32"/>
    <x v="0"/>
    <x v="2"/>
    <x v="1"/>
    <x v="0"/>
  </r>
  <r>
    <n v="1"/>
    <n v="0"/>
    <n v="0"/>
    <n v="0"/>
    <n v="0"/>
    <n v="0"/>
    <n v="0"/>
    <n v="37"/>
    <x v="0"/>
    <x v="3"/>
    <x v="0"/>
    <x v="0"/>
  </r>
  <r>
    <n v="1"/>
    <n v="0"/>
    <n v="0"/>
    <n v="0"/>
    <n v="0"/>
    <n v="0"/>
    <n v="0"/>
    <n v="47"/>
    <x v="1"/>
    <x v="0"/>
    <x v="1"/>
    <x v="1"/>
  </r>
  <r>
    <n v="1"/>
    <n v="0"/>
    <n v="0"/>
    <n v="0"/>
    <n v="0"/>
    <n v="0"/>
    <n v="0"/>
    <n v="37"/>
    <x v="0"/>
    <x v="3"/>
    <x v="0"/>
    <x v="1"/>
  </r>
  <r>
    <n v="2"/>
    <n v="0"/>
    <n v="0"/>
    <n v="0"/>
    <n v="0"/>
    <n v="0"/>
    <n v="0"/>
    <n v="42"/>
    <x v="2"/>
    <x v="3"/>
    <x v="0"/>
    <x v="1"/>
  </r>
  <r>
    <n v="0"/>
    <n v="0"/>
    <n v="1"/>
    <n v="1"/>
    <n v="1"/>
    <n v="1"/>
    <n v="1"/>
    <n v="56"/>
    <x v="0"/>
    <x v="1"/>
    <x v="0"/>
    <x v="0"/>
  </r>
  <r>
    <n v="1"/>
    <n v="0"/>
    <n v="0"/>
    <n v="1"/>
    <n v="0"/>
    <n v="0"/>
    <n v="0"/>
    <n v="70"/>
    <x v="0"/>
    <x v="5"/>
    <x v="0"/>
    <x v="0"/>
  </r>
  <r>
    <n v="3"/>
    <n v="0"/>
    <n v="0"/>
    <n v="0"/>
    <n v="0"/>
    <n v="0"/>
    <n v="0"/>
    <n v="54"/>
    <x v="0"/>
    <x v="0"/>
    <x v="1"/>
    <x v="1"/>
  </r>
  <r>
    <n v="1"/>
    <n v="0"/>
    <n v="0"/>
    <n v="0"/>
    <n v="0"/>
    <n v="0"/>
    <n v="0"/>
    <n v="36"/>
    <x v="2"/>
    <x v="3"/>
    <x v="1"/>
    <x v="0"/>
  </r>
  <r>
    <n v="3"/>
    <n v="0"/>
    <n v="1"/>
    <n v="0"/>
    <n v="0"/>
    <n v="1"/>
    <n v="0"/>
    <n v="43"/>
    <x v="2"/>
    <x v="3"/>
    <x v="0"/>
    <x v="1"/>
  </r>
  <r>
    <n v="1"/>
    <n v="0"/>
    <n v="0"/>
    <n v="0"/>
    <n v="0"/>
    <n v="0"/>
    <n v="0"/>
    <n v="43"/>
    <x v="2"/>
    <x v="3"/>
    <x v="0"/>
    <x v="0"/>
  </r>
  <r>
    <n v="1"/>
    <n v="0"/>
    <n v="0"/>
    <n v="0"/>
    <n v="0"/>
    <n v="0"/>
    <n v="1"/>
    <n v="55"/>
    <x v="0"/>
    <x v="0"/>
    <x v="0"/>
    <x v="0"/>
  </r>
  <r>
    <n v="5"/>
    <n v="0"/>
    <n v="0"/>
    <n v="0"/>
    <n v="0"/>
    <n v="0"/>
    <n v="0"/>
    <n v="48"/>
    <x v="2"/>
    <x v="0"/>
    <x v="1"/>
    <x v="1"/>
  </r>
  <r>
    <n v="1"/>
    <n v="0"/>
    <n v="0"/>
    <n v="0"/>
    <n v="0"/>
    <n v="0"/>
    <n v="0"/>
    <n v="39"/>
    <x v="2"/>
    <x v="3"/>
    <x v="1"/>
    <x v="1"/>
  </r>
  <r>
    <n v="2"/>
    <n v="0"/>
    <n v="0"/>
    <n v="0"/>
    <n v="0"/>
    <n v="0"/>
    <n v="0"/>
    <n v="66"/>
    <x v="2"/>
    <x v="5"/>
    <x v="0"/>
    <x v="1"/>
  </r>
  <r>
    <n v="3"/>
    <n v="0"/>
    <n v="0"/>
    <n v="0"/>
    <n v="0"/>
    <n v="0"/>
    <n v="0"/>
    <n v="32"/>
    <x v="2"/>
    <x v="2"/>
    <x v="1"/>
    <x v="0"/>
  </r>
  <r>
    <n v="2"/>
    <n v="0"/>
    <n v="0"/>
    <n v="0"/>
    <n v="0"/>
    <n v="0"/>
    <n v="0"/>
    <n v="46"/>
    <x v="2"/>
    <x v="0"/>
    <x v="1"/>
    <x v="0"/>
  </r>
  <r>
    <n v="2"/>
    <n v="0"/>
    <n v="0"/>
    <n v="0"/>
    <n v="0"/>
    <n v="0"/>
    <n v="0"/>
    <n v="62"/>
    <x v="2"/>
    <x v="1"/>
    <x v="0"/>
    <x v="1"/>
  </r>
  <r>
    <n v="2"/>
    <n v="0"/>
    <n v="0"/>
    <n v="0"/>
    <n v="0"/>
    <n v="0"/>
    <n v="0"/>
    <n v="37"/>
    <x v="1"/>
    <x v="3"/>
    <x v="1"/>
    <x v="1"/>
  </r>
  <r>
    <n v="5"/>
    <n v="0"/>
    <n v="0"/>
    <n v="0"/>
    <n v="0"/>
    <n v="0"/>
    <n v="1"/>
    <n v="57"/>
    <x v="0"/>
    <x v="1"/>
    <x v="0"/>
    <x v="1"/>
  </r>
  <r>
    <n v="3"/>
    <n v="0"/>
    <n v="0"/>
    <n v="0"/>
    <n v="0"/>
    <n v="0"/>
    <n v="1"/>
    <n v="63"/>
    <x v="4"/>
    <x v="1"/>
    <x v="0"/>
    <x v="1"/>
  </r>
  <r>
    <n v="1"/>
    <n v="0"/>
    <n v="0"/>
    <n v="0"/>
    <n v="0"/>
    <n v="0"/>
    <n v="0"/>
    <n v="55"/>
    <x v="2"/>
    <x v="0"/>
    <x v="0"/>
    <x v="1"/>
  </r>
  <r>
    <n v="1"/>
    <n v="0"/>
    <n v="0"/>
    <n v="0"/>
    <n v="0"/>
    <n v="0"/>
    <n v="0"/>
    <n v="40"/>
    <x v="2"/>
    <x v="3"/>
    <x v="1"/>
    <x v="0"/>
  </r>
  <r>
    <n v="1"/>
    <n v="1"/>
    <n v="0"/>
    <n v="1"/>
    <n v="1"/>
    <n v="0"/>
    <n v="1"/>
    <n v="30"/>
    <x v="2"/>
    <x v="2"/>
    <x v="0"/>
    <x v="0"/>
  </r>
  <r>
    <n v="1"/>
    <n v="0"/>
    <n v="0"/>
    <n v="0"/>
    <n v="0"/>
    <n v="0"/>
    <n v="0"/>
    <n v="63"/>
    <x v="1"/>
    <x v="1"/>
    <x v="0"/>
    <x v="1"/>
  </r>
  <r>
    <n v="1"/>
    <n v="0"/>
    <n v="0"/>
    <n v="0"/>
    <n v="0"/>
    <n v="0"/>
    <n v="0"/>
    <n v="35"/>
    <x v="0"/>
    <x v="2"/>
    <x v="1"/>
    <x v="0"/>
  </r>
  <r>
    <n v="1"/>
    <n v="0"/>
    <n v="0"/>
    <n v="0"/>
    <n v="0"/>
    <n v="0"/>
    <n v="0"/>
    <n v="30"/>
    <x v="2"/>
    <x v="2"/>
    <x v="0"/>
    <x v="0"/>
  </r>
  <r>
    <n v="2"/>
    <n v="0"/>
    <n v="0"/>
    <n v="0"/>
    <n v="0"/>
    <n v="0"/>
    <n v="0"/>
    <n v="36"/>
    <x v="2"/>
    <x v="3"/>
    <x v="1"/>
    <x v="0"/>
  </r>
  <r>
    <n v="2"/>
    <n v="0"/>
    <n v="0"/>
    <n v="0"/>
    <n v="0"/>
    <n v="0"/>
    <n v="0"/>
    <n v="62"/>
    <x v="4"/>
    <x v="1"/>
    <x v="0"/>
    <x v="0"/>
  </r>
  <r>
    <n v="2"/>
    <n v="0"/>
    <n v="0"/>
    <n v="0"/>
    <n v="0"/>
    <n v="0"/>
    <n v="1"/>
    <n v="30"/>
    <x v="2"/>
    <x v="2"/>
    <x v="0"/>
    <x v="0"/>
  </r>
  <r>
    <n v="1"/>
    <n v="0"/>
    <n v="0"/>
    <n v="0"/>
    <n v="0"/>
    <n v="0"/>
    <n v="0"/>
    <n v="40"/>
    <x v="2"/>
    <x v="3"/>
    <x v="0"/>
    <x v="1"/>
  </r>
  <r>
    <n v="3"/>
    <n v="0"/>
    <n v="0"/>
    <n v="0"/>
    <n v="0"/>
    <n v="0"/>
    <n v="0"/>
    <n v="45"/>
    <x v="0"/>
    <x v="3"/>
    <x v="1"/>
    <x v="1"/>
  </r>
  <r>
    <n v="2"/>
    <n v="0"/>
    <n v="0"/>
    <n v="0"/>
    <n v="0"/>
    <n v="0"/>
    <n v="0"/>
    <n v="59"/>
    <x v="1"/>
    <x v="1"/>
    <x v="0"/>
    <x v="1"/>
  </r>
  <r>
    <n v="1"/>
    <n v="0"/>
    <n v="0"/>
    <n v="0"/>
    <n v="0"/>
    <n v="0"/>
    <n v="0"/>
    <n v="73"/>
    <x v="0"/>
    <x v="5"/>
    <x v="0"/>
    <x v="0"/>
  </r>
  <r>
    <n v="2"/>
    <n v="0"/>
    <n v="0"/>
    <n v="0"/>
    <n v="0"/>
    <n v="0"/>
    <n v="0"/>
    <n v="37"/>
    <x v="2"/>
    <x v="3"/>
    <x v="0"/>
    <x v="1"/>
  </r>
  <r>
    <n v="1"/>
    <n v="0"/>
    <n v="0"/>
    <n v="0"/>
    <n v="0"/>
    <n v="0"/>
    <n v="0"/>
    <n v="63"/>
    <x v="0"/>
    <x v="1"/>
    <x v="0"/>
    <x v="0"/>
  </r>
  <r>
    <n v="1"/>
    <n v="0"/>
    <n v="0"/>
    <n v="0"/>
    <n v="0"/>
    <n v="0"/>
    <n v="1"/>
    <n v="36"/>
    <x v="1"/>
    <x v="3"/>
    <x v="0"/>
    <x v="0"/>
  </r>
  <r>
    <n v="1"/>
    <n v="0"/>
    <n v="0"/>
    <n v="0"/>
    <n v="0"/>
    <n v="0"/>
    <n v="0"/>
    <n v="49"/>
    <x v="0"/>
    <x v="0"/>
    <x v="0"/>
    <x v="0"/>
  </r>
  <r>
    <n v="1"/>
    <n v="0"/>
    <n v="0"/>
    <n v="0"/>
    <n v="0"/>
    <n v="0"/>
    <n v="0"/>
    <n v="64"/>
    <x v="4"/>
    <x v="1"/>
    <x v="0"/>
    <x v="0"/>
  </r>
  <r>
    <n v="1"/>
    <n v="0"/>
    <n v="0"/>
    <n v="0"/>
    <n v="0"/>
    <n v="0"/>
    <n v="0"/>
    <n v="38"/>
    <x v="1"/>
    <x v="3"/>
    <x v="1"/>
    <x v="0"/>
  </r>
  <r>
    <n v="5"/>
    <n v="1"/>
    <n v="0"/>
    <n v="0"/>
    <n v="0"/>
    <n v="0"/>
    <n v="0"/>
    <n v="56"/>
    <x v="0"/>
    <x v="1"/>
    <x v="0"/>
    <x v="1"/>
  </r>
  <r>
    <n v="1"/>
    <n v="0"/>
    <n v="0"/>
    <n v="1"/>
    <n v="0"/>
    <n v="0"/>
    <n v="1"/>
    <n v="23"/>
    <x v="0"/>
    <x v="4"/>
    <x v="0"/>
    <x v="0"/>
  </r>
  <r>
    <n v="3"/>
    <n v="0"/>
    <n v="0"/>
    <n v="0"/>
    <n v="0"/>
    <n v="0"/>
    <n v="0"/>
    <n v="64"/>
    <x v="4"/>
    <x v="1"/>
    <x v="1"/>
    <x v="1"/>
  </r>
  <r>
    <n v="3"/>
    <n v="0"/>
    <n v="0"/>
    <n v="0"/>
    <n v="0"/>
    <n v="0"/>
    <n v="0"/>
    <n v="48"/>
    <x v="2"/>
    <x v="0"/>
    <x v="0"/>
    <x v="1"/>
  </r>
  <r>
    <n v="1"/>
    <n v="0"/>
    <n v="1"/>
    <n v="1"/>
    <n v="0"/>
    <n v="1"/>
    <n v="1"/>
    <n v="51"/>
    <x v="4"/>
    <x v="0"/>
    <x v="0"/>
    <x v="0"/>
  </r>
  <r>
    <n v="3"/>
    <n v="0"/>
    <n v="0"/>
    <n v="0"/>
    <n v="0"/>
    <n v="0"/>
    <n v="0"/>
    <n v="36"/>
    <x v="2"/>
    <x v="3"/>
    <x v="1"/>
    <x v="1"/>
  </r>
  <r>
    <n v="3"/>
    <n v="0"/>
    <n v="0"/>
    <n v="0"/>
    <n v="0"/>
    <n v="0"/>
    <n v="1"/>
    <n v="61"/>
    <x v="0"/>
    <x v="1"/>
    <x v="1"/>
    <x v="1"/>
  </r>
  <r>
    <n v="1"/>
    <n v="0"/>
    <n v="0"/>
    <n v="0"/>
    <n v="0"/>
    <n v="0"/>
    <n v="0"/>
    <n v="48"/>
    <x v="3"/>
    <x v="0"/>
    <x v="0"/>
    <x v="1"/>
  </r>
  <r>
    <n v="1"/>
    <n v="0"/>
    <n v="0"/>
    <n v="0"/>
    <n v="0"/>
    <n v="0"/>
    <n v="0"/>
    <n v="66"/>
    <x v="1"/>
    <x v="5"/>
    <x v="0"/>
    <x v="0"/>
  </r>
  <r>
    <n v="2"/>
    <n v="0"/>
    <n v="0"/>
    <n v="0"/>
    <n v="0"/>
    <n v="0"/>
    <n v="0"/>
    <n v="41"/>
    <x v="1"/>
    <x v="3"/>
    <x v="0"/>
    <x v="1"/>
  </r>
  <r>
    <n v="2"/>
    <n v="0"/>
    <n v="0"/>
    <n v="0"/>
    <n v="0"/>
    <n v="0"/>
    <n v="0"/>
    <n v="51"/>
    <x v="1"/>
    <x v="0"/>
    <x v="0"/>
    <x v="1"/>
  </r>
  <r>
    <n v="1"/>
    <n v="0"/>
    <n v="0"/>
    <n v="0"/>
    <n v="1"/>
    <n v="0"/>
    <n v="1"/>
    <n v="64"/>
    <x v="4"/>
    <x v="1"/>
    <x v="0"/>
    <x v="0"/>
  </r>
  <r>
    <n v="1"/>
    <n v="0"/>
    <n v="1"/>
    <n v="1"/>
    <n v="0"/>
    <n v="0"/>
    <n v="0"/>
    <n v="36"/>
    <x v="1"/>
    <x v="3"/>
    <x v="0"/>
    <x v="0"/>
  </r>
  <r>
    <n v="2"/>
    <n v="1"/>
    <n v="0"/>
    <n v="0"/>
    <n v="0"/>
    <n v="0"/>
    <n v="0"/>
    <n v="47"/>
    <x v="3"/>
    <x v="0"/>
    <x v="0"/>
    <x v="1"/>
  </r>
  <r>
    <n v="1"/>
    <n v="1"/>
    <n v="0"/>
    <n v="0"/>
    <n v="0"/>
    <n v="0"/>
    <n v="0"/>
    <n v="31"/>
    <x v="0"/>
    <x v="2"/>
    <x v="1"/>
    <x v="0"/>
  </r>
  <r>
    <n v="5"/>
    <n v="0"/>
    <n v="0"/>
    <n v="0"/>
    <n v="0"/>
    <n v="0"/>
    <n v="1"/>
    <n v="42"/>
    <x v="1"/>
    <x v="3"/>
    <x v="1"/>
    <x v="1"/>
  </r>
  <r>
    <n v="2"/>
    <n v="0"/>
    <n v="0"/>
    <n v="0"/>
    <n v="0"/>
    <n v="0"/>
    <n v="0"/>
    <n v="38"/>
    <x v="2"/>
    <x v="3"/>
    <x v="0"/>
    <x v="1"/>
  </r>
  <r>
    <n v="3"/>
    <n v="0"/>
    <n v="0"/>
    <n v="0"/>
    <n v="0"/>
    <n v="0"/>
    <n v="0"/>
    <n v="42"/>
    <x v="2"/>
    <x v="3"/>
    <x v="1"/>
    <x v="1"/>
  </r>
  <r>
    <n v="0"/>
    <n v="0"/>
    <n v="0"/>
    <n v="0"/>
    <n v="0"/>
    <n v="0"/>
    <n v="0"/>
    <n v="44"/>
    <x v="2"/>
    <x v="3"/>
    <x v="0"/>
    <x v="1"/>
  </r>
  <r>
    <n v="2"/>
    <n v="0"/>
    <n v="0"/>
    <n v="0"/>
    <n v="0"/>
    <n v="0"/>
    <n v="0"/>
    <n v="49"/>
    <x v="2"/>
    <x v="0"/>
    <x v="0"/>
    <x v="0"/>
  </r>
  <r>
    <n v="4"/>
    <n v="0"/>
    <n v="0"/>
    <n v="0"/>
    <n v="0"/>
    <n v="0"/>
    <n v="0"/>
    <n v="45"/>
    <x v="0"/>
    <x v="3"/>
    <x v="1"/>
    <x v="1"/>
  </r>
  <r>
    <n v="1"/>
    <n v="0"/>
    <n v="0"/>
    <n v="0"/>
    <n v="0"/>
    <n v="0"/>
    <n v="1"/>
    <n v="35"/>
    <x v="2"/>
    <x v="2"/>
    <x v="1"/>
    <x v="0"/>
  </r>
  <r>
    <n v="1"/>
    <n v="1"/>
    <n v="0"/>
    <n v="0"/>
    <n v="0"/>
    <n v="0"/>
    <n v="1"/>
    <n v="28"/>
    <x v="0"/>
    <x v="2"/>
    <x v="1"/>
    <x v="0"/>
  </r>
  <r>
    <n v="3"/>
    <n v="0"/>
    <n v="0"/>
    <n v="0"/>
    <n v="0"/>
    <n v="0"/>
    <n v="0"/>
    <n v="29"/>
    <x v="2"/>
    <x v="2"/>
    <x v="1"/>
    <x v="0"/>
  </r>
  <r>
    <n v="3"/>
    <n v="0"/>
    <n v="0"/>
    <n v="0"/>
    <n v="0"/>
    <n v="0"/>
    <n v="1"/>
    <n v="38"/>
    <x v="3"/>
    <x v="3"/>
    <x v="1"/>
    <x v="0"/>
  </r>
  <r>
    <n v="0"/>
    <n v="0"/>
    <n v="0"/>
    <n v="1"/>
    <n v="1"/>
    <n v="0"/>
    <n v="0"/>
    <n v="63"/>
    <x v="2"/>
    <x v="1"/>
    <x v="0"/>
    <x v="0"/>
  </r>
  <r>
    <n v="1"/>
    <n v="0"/>
    <n v="0"/>
    <n v="0"/>
    <n v="0"/>
    <n v="0"/>
    <n v="0"/>
    <n v="51"/>
    <x v="2"/>
    <x v="0"/>
    <x v="0"/>
    <x v="1"/>
  </r>
  <r>
    <n v="8"/>
    <n v="0"/>
    <n v="0"/>
    <n v="0"/>
    <n v="0"/>
    <n v="0"/>
    <n v="0"/>
    <n v="38"/>
    <x v="0"/>
    <x v="3"/>
    <x v="1"/>
    <x v="1"/>
  </r>
  <r>
    <n v="1"/>
    <n v="0"/>
    <n v="0"/>
    <n v="0"/>
    <n v="0"/>
    <n v="0"/>
    <n v="0"/>
    <n v="55"/>
    <x v="1"/>
    <x v="0"/>
    <x v="0"/>
    <x v="1"/>
  </r>
  <r>
    <n v="6"/>
    <n v="0"/>
    <n v="0"/>
    <n v="0"/>
    <n v="0"/>
    <n v="0"/>
    <n v="0"/>
    <n v="35"/>
    <x v="2"/>
    <x v="2"/>
    <x v="1"/>
    <x v="1"/>
  </r>
  <r>
    <n v="1"/>
    <n v="0"/>
    <n v="0"/>
    <n v="0"/>
    <n v="0"/>
    <n v="0"/>
    <n v="0"/>
    <n v="22"/>
    <x v="2"/>
    <x v="4"/>
    <x v="0"/>
    <x v="0"/>
  </r>
  <r>
    <n v="3"/>
    <n v="0"/>
    <n v="0"/>
    <n v="0"/>
    <n v="0"/>
    <n v="0"/>
    <n v="0"/>
    <n v="27"/>
    <x v="2"/>
    <x v="2"/>
    <x v="1"/>
    <x v="0"/>
  </r>
  <r>
    <n v="2"/>
    <n v="0"/>
    <n v="0"/>
    <n v="0"/>
    <n v="0"/>
    <n v="0"/>
    <n v="0"/>
    <n v="58"/>
    <x v="2"/>
    <x v="1"/>
    <x v="0"/>
    <x v="1"/>
  </r>
  <r>
    <n v="1"/>
    <n v="0"/>
    <n v="0"/>
    <n v="0"/>
    <n v="1"/>
    <n v="0"/>
    <n v="1"/>
    <n v="50"/>
    <x v="3"/>
    <x v="0"/>
    <x v="0"/>
    <x v="0"/>
  </r>
  <r>
    <n v="2"/>
    <n v="0"/>
    <n v="0"/>
    <n v="0"/>
    <n v="0"/>
    <n v="0"/>
    <n v="0"/>
    <n v="42"/>
    <x v="2"/>
    <x v="3"/>
    <x v="0"/>
    <x v="1"/>
  </r>
  <r>
    <n v="0"/>
    <n v="0"/>
    <n v="0"/>
    <n v="1"/>
    <n v="0"/>
    <n v="0"/>
    <n v="1"/>
    <n v="66"/>
    <x v="0"/>
    <x v="5"/>
    <x v="0"/>
    <x v="0"/>
  </r>
  <r>
    <n v="1"/>
    <n v="0"/>
    <n v="1"/>
    <n v="1"/>
    <n v="0"/>
    <n v="0"/>
    <n v="0"/>
    <n v="56"/>
    <x v="0"/>
    <x v="1"/>
    <x v="0"/>
    <x v="1"/>
  </r>
  <r>
    <n v="2"/>
    <n v="0"/>
    <n v="0"/>
    <n v="0"/>
    <n v="0"/>
    <n v="0"/>
    <n v="0"/>
    <n v="53"/>
    <x v="1"/>
    <x v="0"/>
    <x v="1"/>
    <x v="1"/>
  </r>
  <r>
    <n v="0"/>
    <n v="1"/>
    <n v="0"/>
    <n v="1"/>
    <n v="1"/>
    <n v="0"/>
    <n v="1"/>
    <n v="34"/>
    <x v="2"/>
    <x v="2"/>
    <x v="0"/>
    <x v="0"/>
  </r>
  <r>
    <n v="1"/>
    <n v="0"/>
    <n v="0"/>
    <n v="0"/>
    <n v="1"/>
    <n v="0"/>
    <n v="1"/>
    <n v="37"/>
    <x v="2"/>
    <x v="3"/>
    <x v="0"/>
    <x v="0"/>
  </r>
  <r>
    <n v="3"/>
    <n v="0"/>
    <n v="0"/>
    <n v="0"/>
    <n v="0"/>
    <n v="0"/>
    <n v="0"/>
    <n v="37"/>
    <x v="1"/>
    <x v="3"/>
    <x v="0"/>
    <x v="1"/>
  </r>
  <r>
    <n v="4"/>
    <n v="1"/>
    <n v="0"/>
    <n v="0"/>
    <n v="0"/>
    <n v="0"/>
    <n v="0"/>
    <n v="40"/>
    <x v="2"/>
    <x v="3"/>
    <x v="1"/>
    <x v="0"/>
  </r>
  <r>
    <n v="1"/>
    <n v="0"/>
    <n v="0"/>
    <n v="0"/>
    <n v="0"/>
    <n v="0"/>
    <n v="0"/>
    <n v="34"/>
    <x v="0"/>
    <x v="2"/>
    <x v="0"/>
    <x v="1"/>
  </r>
  <r>
    <n v="1"/>
    <n v="0"/>
    <n v="0"/>
    <n v="0"/>
    <n v="0"/>
    <n v="0"/>
    <n v="0"/>
    <n v="43"/>
    <x v="0"/>
    <x v="3"/>
    <x v="1"/>
    <x v="0"/>
  </r>
  <r>
    <n v="1"/>
    <n v="0"/>
    <n v="0"/>
    <n v="0"/>
    <n v="0"/>
    <n v="0"/>
    <n v="0"/>
    <n v="46"/>
    <x v="3"/>
    <x v="0"/>
    <x v="1"/>
    <x v="0"/>
  </r>
  <r>
    <n v="3"/>
    <n v="0"/>
    <n v="0"/>
    <n v="0"/>
    <n v="0"/>
    <n v="0"/>
    <n v="1"/>
    <n v="42"/>
    <x v="2"/>
    <x v="3"/>
    <x v="1"/>
    <x v="0"/>
  </r>
  <r>
    <n v="1"/>
    <n v="0"/>
    <n v="0"/>
    <n v="0"/>
    <n v="0"/>
    <n v="0"/>
    <n v="0"/>
    <n v="48"/>
    <x v="0"/>
    <x v="0"/>
    <x v="0"/>
    <x v="0"/>
  </r>
  <r>
    <n v="3"/>
    <n v="0"/>
    <n v="0"/>
    <n v="0"/>
    <n v="0"/>
    <n v="0"/>
    <n v="0"/>
    <n v="41"/>
    <x v="0"/>
    <x v="3"/>
    <x v="1"/>
    <x v="1"/>
  </r>
  <r>
    <n v="2"/>
    <n v="0"/>
    <n v="0"/>
    <n v="0"/>
    <n v="0"/>
    <n v="0"/>
    <n v="0"/>
    <n v="36"/>
    <x v="2"/>
    <x v="3"/>
    <x v="0"/>
    <x v="1"/>
  </r>
  <r>
    <n v="3"/>
    <n v="0"/>
    <n v="0"/>
    <n v="0"/>
    <n v="0"/>
    <n v="0"/>
    <n v="0"/>
    <n v="42"/>
    <x v="2"/>
    <x v="3"/>
    <x v="0"/>
    <x v="1"/>
  </r>
  <r>
    <n v="4"/>
    <n v="1"/>
    <n v="0"/>
    <n v="0"/>
    <n v="0"/>
    <n v="0"/>
    <n v="0"/>
    <n v="49"/>
    <x v="3"/>
    <x v="0"/>
    <x v="0"/>
    <x v="1"/>
  </r>
  <r>
    <n v="1"/>
    <n v="0"/>
    <n v="0"/>
    <n v="0"/>
    <n v="0"/>
    <n v="0"/>
    <n v="0"/>
    <n v="54"/>
    <x v="3"/>
    <x v="0"/>
    <x v="0"/>
    <x v="1"/>
  </r>
  <r>
    <n v="3"/>
    <n v="0"/>
    <n v="0"/>
    <n v="0"/>
    <n v="0"/>
    <n v="0"/>
    <n v="0"/>
    <n v="48"/>
    <x v="1"/>
    <x v="0"/>
    <x v="0"/>
    <x v="1"/>
  </r>
  <r>
    <n v="1"/>
    <n v="0"/>
    <n v="0"/>
    <n v="0"/>
    <n v="0"/>
    <n v="0"/>
    <n v="0"/>
    <n v="55"/>
    <x v="3"/>
    <x v="0"/>
    <x v="0"/>
    <x v="0"/>
  </r>
  <r>
    <n v="3"/>
    <n v="0"/>
    <n v="0"/>
    <n v="0"/>
    <n v="0"/>
    <n v="0"/>
    <n v="0"/>
    <n v="27"/>
    <x v="0"/>
    <x v="2"/>
    <x v="1"/>
    <x v="0"/>
  </r>
  <r>
    <n v="1"/>
    <n v="0"/>
    <n v="1"/>
    <n v="1"/>
    <n v="1"/>
    <n v="0"/>
    <n v="1"/>
    <n v="36"/>
    <x v="1"/>
    <x v="3"/>
    <x v="0"/>
    <x v="0"/>
  </r>
  <r>
    <n v="6"/>
    <n v="0"/>
    <n v="0"/>
    <n v="0"/>
    <n v="0"/>
    <n v="0"/>
    <n v="0"/>
    <n v="32"/>
    <x v="2"/>
    <x v="2"/>
    <x v="0"/>
    <x v="0"/>
  </r>
  <r>
    <n v="1"/>
    <n v="0"/>
    <n v="0"/>
    <n v="0"/>
    <n v="0"/>
    <n v="0"/>
    <n v="1"/>
    <n v="54"/>
    <x v="0"/>
    <x v="0"/>
    <x v="0"/>
    <x v="0"/>
  </r>
  <r>
    <n v="1"/>
    <n v="0"/>
    <n v="0"/>
    <n v="0"/>
    <n v="0"/>
    <n v="0"/>
    <n v="0"/>
    <n v="38"/>
    <x v="2"/>
    <x v="3"/>
    <x v="1"/>
    <x v="1"/>
  </r>
  <r>
    <n v="1"/>
    <n v="0"/>
    <n v="0"/>
    <n v="0"/>
    <n v="0"/>
    <n v="0"/>
    <n v="1"/>
    <n v="30"/>
    <x v="2"/>
    <x v="2"/>
    <x v="0"/>
    <x v="0"/>
  </r>
  <r>
    <n v="3"/>
    <n v="0"/>
    <n v="0"/>
    <n v="0"/>
    <n v="0"/>
    <n v="0"/>
    <n v="0"/>
    <n v="46"/>
    <x v="1"/>
    <x v="0"/>
    <x v="1"/>
    <x v="1"/>
  </r>
  <r>
    <n v="2"/>
    <n v="0"/>
    <n v="0"/>
    <n v="0"/>
    <n v="0"/>
    <n v="0"/>
    <n v="0"/>
    <n v="63"/>
    <x v="3"/>
    <x v="1"/>
    <x v="1"/>
    <x v="1"/>
  </r>
  <r>
    <n v="1"/>
    <n v="0"/>
    <n v="0"/>
    <n v="0"/>
    <n v="0"/>
    <n v="0"/>
    <n v="0"/>
    <n v="40"/>
    <x v="1"/>
    <x v="3"/>
    <x v="1"/>
    <x v="1"/>
  </r>
  <r>
    <n v="3"/>
    <n v="0"/>
    <n v="0"/>
    <n v="0"/>
    <n v="0"/>
    <n v="0"/>
    <n v="0"/>
    <n v="36"/>
    <x v="1"/>
    <x v="3"/>
    <x v="1"/>
    <x v="0"/>
  </r>
  <r>
    <n v="1"/>
    <n v="0"/>
    <n v="0"/>
    <n v="0"/>
    <n v="0"/>
    <n v="0"/>
    <n v="0"/>
    <n v="31"/>
    <x v="2"/>
    <x v="2"/>
    <x v="1"/>
    <x v="0"/>
  </r>
  <r>
    <n v="6"/>
    <n v="0"/>
    <n v="0"/>
    <n v="0"/>
    <n v="0"/>
    <n v="0"/>
    <n v="0"/>
    <n v="58"/>
    <x v="2"/>
    <x v="1"/>
    <x v="1"/>
    <x v="1"/>
  </r>
  <r>
    <n v="2"/>
    <n v="0"/>
    <n v="0"/>
    <n v="0"/>
    <n v="0"/>
    <n v="0"/>
    <n v="0"/>
    <n v="62"/>
    <x v="2"/>
    <x v="1"/>
    <x v="0"/>
    <x v="1"/>
  </r>
  <r>
    <n v="2"/>
    <n v="0"/>
    <n v="0"/>
    <n v="0"/>
    <n v="0"/>
    <n v="0"/>
    <n v="0"/>
    <n v="48"/>
    <x v="2"/>
    <x v="0"/>
    <x v="0"/>
    <x v="1"/>
  </r>
  <r>
    <n v="2"/>
    <n v="0"/>
    <n v="0"/>
    <n v="0"/>
    <n v="0"/>
    <n v="0"/>
    <n v="0"/>
    <n v="35"/>
    <x v="2"/>
    <x v="2"/>
    <x v="1"/>
    <x v="0"/>
  </r>
  <r>
    <n v="1"/>
    <n v="0"/>
    <n v="0"/>
    <n v="0"/>
    <n v="0"/>
    <n v="0"/>
    <n v="0"/>
    <n v="48"/>
    <x v="1"/>
    <x v="0"/>
    <x v="1"/>
    <x v="1"/>
  </r>
  <r>
    <n v="1"/>
    <n v="0"/>
    <n v="0"/>
    <n v="0"/>
    <n v="0"/>
    <n v="0"/>
    <n v="0"/>
    <n v="60"/>
    <x v="3"/>
    <x v="1"/>
    <x v="0"/>
    <x v="0"/>
  </r>
  <r>
    <n v="4"/>
    <n v="1"/>
    <n v="0"/>
    <n v="0"/>
    <n v="0"/>
    <n v="0"/>
    <n v="1"/>
    <n v="63"/>
    <x v="1"/>
    <x v="1"/>
    <x v="0"/>
    <x v="1"/>
  </r>
  <r>
    <n v="4"/>
    <n v="0"/>
    <n v="0"/>
    <n v="0"/>
    <n v="0"/>
    <n v="0"/>
    <n v="0"/>
    <n v="27"/>
    <x v="1"/>
    <x v="2"/>
    <x v="1"/>
    <x v="0"/>
  </r>
  <r>
    <n v="2"/>
    <n v="1"/>
    <n v="0"/>
    <n v="0"/>
    <n v="0"/>
    <n v="0"/>
    <n v="1"/>
    <n v="66"/>
    <x v="4"/>
    <x v="5"/>
    <x v="0"/>
    <x v="1"/>
  </r>
  <r>
    <n v="3"/>
    <n v="0"/>
    <n v="0"/>
    <n v="0"/>
    <n v="0"/>
    <n v="0"/>
    <n v="0"/>
    <n v="58"/>
    <x v="2"/>
    <x v="1"/>
    <x v="0"/>
    <x v="1"/>
  </r>
  <r>
    <n v="3"/>
    <n v="0"/>
    <n v="0"/>
    <n v="0"/>
    <n v="0"/>
    <n v="0"/>
    <n v="0"/>
    <n v="37"/>
    <x v="2"/>
    <x v="3"/>
    <x v="1"/>
    <x v="0"/>
  </r>
  <r>
    <n v="4"/>
    <n v="0"/>
    <n v="0"/>
    <n v="0"/>
    <n v="0"/>
    <n v="0"/>
    <n v="0"/>
    <n v="38"/>
    <x v="1"/>
    <x v="3"/>
    <x v="0"/>
    <x v="1"/>
  </r>
  <r>
    <n v="1"/>
    <n v="1"/>
    <n v="0"/>
    <n v="0"/>
    <n v="0"/>
    <n v="0"/>
    <n v="0"/>
    <n v="29"/>
    <x v="2"/>
    <x v="2"/>
    <x v="1"/>
    <x v="0"/>
  </r>
  <r>
    <n v="2"/>
    <n v="0"/>
    <n v="0"/>
    <n v="0"/>
    <n v="0"/>
    <n v="0"/>
    <n v="0"/>
    <n v="63"/>
    <x v="1"/>
    <x v="1"/>
    <x v="0"/>
    <x v="1"/>
  </r>
  <r>
    <n v="4"/>
    <n v="0"/>
    <n v="0"/>
    <n v="0"/>
    <n v="0"/>
    <n v="0"/>
    <n v="0"/>
    <n v="35"/>
    <x v="2"/>
    <x v="2"/>
    <x v="1"/>
    <x v="1"/>
  </r>
  <r>
    <n v="4"/>
    <n v="0"/>
    <n v="0"/>
    <n v="0"/>
    <n v="0"/>
    <n v="0"/>
    <n v="0"/>
    <n v="62"/>
    <x v="0"/>
    <x v="1"/>
    <x v="0"/>
    <x v="1"/>
  </r>
  <r>
    <n v="1"/>
    <n v="0"/>
    <n v="0"/>
    <n v="0"/>
    <n v="0"/>
    <n v="0"/>
    <n v="0"/>
    <n v="29"/>
    <x v="2"/>
    <x v="2"/>
    <x v="1"/>
    <x v="0"/>
  </r>
  <r>
    <n v="1"/>
    <n v="1"/>
    <n v="0"/>
    <n v="0"/>
    <n v="0"/>
    <n v="0"/>
    <n v="0"/>
    <n v="31"/>
    <x v="1"/>
    <x v="2"/>
    <x v="0"/>
    <x v="0"/>
  </r>
  <r>
    <n v="1"/>
    <n v="0"/>
    <n v="0"/>
    <n v="0"/>
    <n v="0"/>
    <n v="0"/>
    <n v="0"/>
    <n v="22"/>
    <x v="0"/>
    <x v="4"/>
    <x v="0"/>
    <x v="0"/>
  </r>
  <r>
    <n v="10"/>
    <n v="0"/>
    <n v="0"/>
    <n v="0"/>
    <n v="0"/>
    <n v="0"/>
    <n v="0"/>
    <n v="42"/>
    <x v="0"/>
    <x v="3"/>
    <x v="1"/>
    <x v="1"/>
  </r>
  <r>
    <n v="2"/>
    <n v="0"/>
    <n v="0"/>
    <n v="0"/>
    <n v="0"/>
    <n v="0"/>
    <n v="0"/>
    <n v="32"/>
    <x v="2"/>
    <x v="2"/>
    <x v="1"/>
    <x v="0"/>
  </r>
  <r>
    <n v="1"/>
    <n v="0"/>
    <n v="0"/>
    <n v="0"/>
    <n v="0"/>
    <n v="0"/>
    <n v="0"/>
    <n v="34"/>
    <x v="2"/>
    <x v="2"/>
    <x v="1"/>
    <x v="0"/>
  </r>
  <r>
    <n v="8"/>
    <n v="0"/>
    <n v="0"/>
    <n v="0"/>
    <n v="0"/>
    <n v="0"/>
    <n v="0"/>
    <n v="41"/>
    <x v="2"/>
    <x v="3"/>
    <x v="1"/>
    <x v="0"/>
  </r>
  <r>
    <n v="3"/>
    <n v="0"/>
    <n v="0"/>
    <n v="0"/>
    <n v="0"/>
    <n v="0"/>
    <n v="0"/>
    <n v="43"/>
    <x v="0"/>
    <x v="3"/>
    <x v="1"/>
    <x v="0"/>
  </r>
  <r>
    <n v="1"/>
    <n v="0"/>
    <n v="0"/>
    <n v="0"/>
    <n v="0"/>
    <n v="0"/>
    <n v="0"/>
    <n v="55"/>
    <x v="2"/>
    <x v="0"/>
    <x v="0"/>
    <x v="1"/>
  </r>
  <r>
    <n v="1"/>
    <n v="0"/>
    <n v="0"/>
    <n v="1"/>
    <n v="1"/>
    <n v="0"/>
    <n v="0"/>
    <n v="40"/>
    <x v="2"/>
    <x v="3"/>
    <x v="0"/>
    <x v="0"/>
  </r>
  <r>
    <n v="2"/>
    <n v="0"/>
    <n v="0"/>
    <n v="0"/>
    <n v="0"/>
    <n v="0"/>
    <n v="1"/>
    <n v="42"/>
    <x v="0"/>
    <x v="3"/>
    <x v="1"/>
    <x v="0"/>
  </r>
  <r>
    <n v="1"/>
    <n v="0"/>
    <n v="0"/>
    <n v="0"/>
    <n v="0"/>
    <n v="0"/>
    <n v="0"/>
    <n v="66"/>
    <x v="2"/>
    <x v="5"/>
    <x v="0"/>
    <x v="0"/>
  </r>
  <r>
    <n v="1"/>
    <n v="0"/>
    <n v="0"/>
    <n v="0"/>
    <n v="0"/>
    <n v="0"/>
    <n v="0"/>
    <n v="62"/>
    <x v="2"/>
    <x v="1"/>
    <x v="1"/>
    <x v="1"/>
  </r>
  <r>
    <n v="6"/>
    <n v="0"/>
    <n v="0"/>
    <n v="0"/>
    <n v="1"/>
    <n v="0"/>
    <n v="0"/>
    <n v="38"/>
    <x v="0"/>
    <x v="3"/>
    <x v="1"/>
    <x v="1"/>
  </r>
  <r>
    <n v="2"/>
    <n v="0"/>
    <n v="0"/>
    <n v="0"/>
    <n v="0"/>
    <n v="0"/>
    <n v="0"/>
    <n v="55"/>
    <x v="4"/>
    <x v="0"/>
    <x v="0"/>
    <x v="1"/>
  </r>
  <r>
    <n v="2"/>
    <n v="0"/>
    <n v="0"/>
    <n v="0"/>
    <n v="0"/>
    <n v="0"/>
    <n v="0"/>
    <n v="59"/>
    <x v="0"/>
    <x v="1"/>
    <x v="1"/>
    <x v="1"/>
  </r>
  <r>
    <n v="1"/>
    <n v="0"/>
    <n v="0"/>
    <n v="0"/>
    <n v="0"/>
    <n v="0"/>
    <n v="0"/>
    <n v="61"/>
    <x v="1"/>
    <x v="1"/>
    <x v="1"/>
    <x v="1"/>
  </r>
  <r>
    <n v="1"/>
    <n v="0"/>
    <n v="0"/>
    <n v="0"/>
    <n v="0"/>
    <n v="0"/>
    <n v="0"/>
    <n v="48"/>
    <x v="0"/>
    <x v="0"/>
    <x v="0"/>
    <x v="0"/>
  </r>
  <r>
    <n v="3"/>
    <n v="0"/>
    <n v="0"/>
    <n v="0"/>
    <n v="0"/>
    <n v="0"/>
    <n v="0"/>
    <n v="39"/>
    <x v="3"/>
    <x v="3"/>
    <x v="1"/>
    <x v="0"/>
  </r>
  <r>
    <n v="3"/>
    <n v="0"/>
    <n v="0"/>
    <n v="0"/>
    <n v="0"/>
    <n v="0"/>
    <n v="0"/>
    <n v="37"/>
    <x v="3"/>
    <x v="3"/>
    <x v="0"/>
    <x v="1"/>
  </r>
  <r>
    <n v="2"/>
    <n v="0"/>
    <n v="0"/>
    <n v="0"/>
    <n v="0"/>
    <n v="0"/>
    <n v="0"/>
    <n v="63"/>
    <x v="2"/>
    <x v="1"/>
    <x v="0"/>
    <x v="1"/>
  </r>
  <r>
    <n v="7"/>
    <n v="0"/>
    <n v="0"/>
    <n v="0"/>
    <n v="0"/>
    <n v="0"/>
    <n v="0"/>
    <n v="44"/>
    <x v="1"/>
    <x v="3"/>
    <x v="1"/>
    <x v="1"/>
  </r>
  <r>
    <n v="3"/>
    <n v="0"/>
    <n v="0"/>
    <n v="0"/>
    <n v="0"/>
    <n v="0"/>
    <n v="0"/>
    <n v="44"/>
    <x v="1"/>
    <x v="3"/>
    <x v="1"/>
    <x v="0"/>
  </r>
  <r>
    <n v="2"/>
    <n v="0"/>
    <n v="0"/>
    <n v="0"/>
    <n v="0"/>
    <n v="0"/>
    <n v="0"/>
    <n v="32"/>
    <x v="0"/>
    <x v="2"/>
    <x v="1"/>
    <x v="0"/>
  </r>
  <r>
    <n v="1"/>
    <n v="0"/>
    <n v="0"/>
    <n v="0"/>
    <n v="0"/>
    <n v="0"/>
    <n v="0"/>
    <n v="31"/>
    <x v="1"/>
    <x v="2"/>
    <x v="0"/>
    <x v="0"/>
  </r>
  <r>
    <n v="2"/>
    <n v="0"/>
    <n v="0"/>
    <n v="0"/>
    <n v="0"/>
    <n v="0"/>
    <n v="0"/>
    <n v="35"/>
    <x v="1"/>
    <x v="2"/>
    <x v="1"/>
    <x v="1"/>
  </r>
  <r>
    <n v="5"/>
    <n v="0"/>
    <n v="0"/>
    <n v="0"/>
    <n v="0"/>
    <n v="0"/>
    <n v="0"/>
    <n v="38"/>
    <x v="2"/>
    <x v="3"/>
    <x v="0"/>
    <x v="1"/>
  </r>
  <r>
    <n v="2"/>
    <n v="0"/>
    <n v="0"/>
    <n v="0"/>
    <n v="0"/>
    <n v="0"/>
    <n v="0"/>
    <n v="62"/>
    <x v="4"/>
    <x v="1"/>
    <x v="0"/>
    <x v="1"/>
  </r>
  <r>
    <n v="1"/>
    <n v="0"/>
    <n v="0"/>
    <n v="0"/>
    <n v="0"/>
    <n v="0"/>
    <n v="0"/>
    <n v="65"/>
    <x v="2"/>
    <x v="1"/>
    <x v="0"/>
    <x v="0"/>
  </r>
  <r>
    <n v="2"/>
    <n v="0"/>
    <n v="0"/>
    <n v="0"/>
    <n v="0"/>
    <n v="0"/>
    <n v="0"/>
    <n v="60"/>
    <x v="2"/>
    <x v="1"/>
    <x v="0"/>
    <x v="1"/>
  </r>
  <r>
    <n v="2"/>
    <n v="0"/>
    <n v="0"/>
    <n v="0"/>
    <n v="0"/>
    <n v="0"/>
    <n v="0"/>
    <n v="30"/>
    <x v="2"/>
    <x v="2"/>
    <x v="1"/>
    <x v="0"/>
  </r>
  <r>
    <n v="1"/>
    <n v="0"/>
    <n v="0"/>
    <n v="0"/>
    <n v="0"/>
    <n v="0"/>
    <n v="0"/>
    <n v="34"/>
    <x v="1"/>
    <x v="2"/>
    <x v="1"/>
    <x v="0"/>
  </r>
  <r>
    <n v="3"/>
    <n v="0"/>
    <n v="0"/>
    <n v="0"/>
    <n v="0"/>
    <n v="0"/>
    <n v="0"/>
    <n v="64"/>
    <x v="1"/>
    <x v="1"/>
    <x v="0"/>
    <x v="1"/>
  </r>
  <r>
    <n v="1"/>
    <n v="0"/>
    <n v="0"/>
    <n v="0"/>
    <n v="0"/>
    <n v="0"/>
    <n v="0"/>
    <n v="57"/>
    <x v="2"/>
    <x v="1"/>
    <x v="0"/>
    <x v="1"/>
  </r>
  <r>
    <n v="1"/>
    <n v="0"/>
    <n v="0"/>
    <n v="0"/>
    <n v="0"/>
    <n v="0"/>
    <n v="0"/>
    <n v="44"/>
    <x v="2"/>
    <x v="3"/>
    <x v="1"/>
    <x v="0"/>
  </r>
  <r>
    <n v="2"/>
    <n v="0"/>
    <n v="0"/>
    <n v="0"/>
    <n v="0"/>
    <n v="0"/>
    <n v="1"/>
    <n v="26"/>
    <x v="0"/>
    <x v="2"/>
    <x v="0"/>
    <x v="0"/>
  </r>
  <r>
    <n v="1"/>
    <n v="0"/>
    <n v="0"/>
    <n v="0"/>
    <n v="0"/>
    <n v="0"/>
    <n v="0"/>
    <n v="30"/>
    <x v="2"/>
    <x v="2"/>
    <x v="0"/>
    <x v="0"/>
  </r>
  <r>
    <n v="2"/>
    <n v="0"/>
    <n v="0"/>
    <n v="0"/>
    <n v="0"/>
    <n v="0"/>
    <n v="1"/>
    <n v="44"/>
    <x v="3"/>
    <x v="3"/>
    <x v="1"/>
    <x v="0"/>
  </r>
  <r>
    <n v="1"/>
    <n v="0"/>
    <n v="0"/>
    <n v="0"/>
    <n v="0"/>
    <n v="0"/>
    <n v="0"/>
    <n v="36"/>
    <x v="2"/>
    <x v="3"/>
    <x v="1"/>
    <x v="0"/>
  </r>
  <r>
    <n v="1"/>
    <n v="0"/>
    <n v="0"/>
    <n v="0"/>
    <n v="0"/>
    <n v="0"/>
    <n v="0"/>
    <n v="54"/>
    <x v="4"/>
    <x v="0"/>
    <x v="0"/>
    <x v="0"/>
  </r>
  <r>
    <n v="4"/>
    <n v="0"/>
    <n v="0"/>
    <n v="0"/>
    <n v="0"/>
    <n v="0"/>
    <n v="0"/>
    <n v="42"/>
    <x v="2"/>
    <x v="3"/>
    <x v="1"/>
    <x v="1"/>
  </r>
  <r>
    <n v="2"/>
    <n v="0"/>
    <n v="0"/>
    <n v="0"/>
    <n v="0"/>
    <n v="0"/>
    <n v="0"/>
    <n v="59"/>
    <x v="1"/>
    <x v="1"/>
    <x v="0"/>
    <x v="1"/>
  </r>
  <r>
    <n v="2"/>
    <n v="0"/>
    <n v="0"/>
    <n v="0"/>
    <n v="0"/>
    <n v="0"/>
    <n v="0"/>
    <n v="39"/>
    <x v="2"/>
    <x v="3"/>
    <x v="1"/>
    <x v="0"/>
  </r>
  <r>
    <n v="3"/>
    <n v="0"/>
    <n v="0"/>
    <n v="0"/>
    <n v="0"/>
    <n v="0"/>
    <n v="0"/>
    <n v="58"/>
    <x v="0"/>
    <x v="1"/>
    <x v="0"/>
    <x v="1"/>
  </r>
  <r>
    <n v="4"/>
    <n v="0"/>
    <n v="0"/>
    <n v="0"/>
    <n v="0"/>
    <n v="0"/>
    <n v="0"/>
    <n v="52"/>
    <x v="2"/>
    <x v="0"/>
    <x v="0"/>
    <x v="1"/>
  </r>
  <r>
    <n v="1"/>
    <n v="0"/>
    <n v="0"/>
    <n v="0"/>
    <n v="0"/>
    <n v="0"/>
    <n v="0"/>
    <n v="25"/>
    <x v="2"/>
    <x v="4"/>
    <x v="0"/>
    <x v="0"/>
  </r>
  <r>
    <n v="1"/>
    <n v="0"/>
    <n v="0"/>
    <n v="1"/>
    <n v="0"/>
    <n v="0"/>
    <n v="1"/>
    <n v="70"/>
    <x v="4"/>
    <x v="5"/>
    <x v="0"/>
    <x v="0"/>
  </r>
  <r>
    <n v="3"/>
    <n v="0"/>
    <n v="0"/>
    <n v="0"/>
    <n v="0"/>
    <n v="0"/>
    <n v="0"/>
    <n v="44"/>
    <x v="2"/>
    <x v="3"/>
    <x v="0"/>
    <x v="1"/>
  </r>
  <r>
    <n v="1"/>
    <n v="0"/>
    <n v="0"/>
    <n v="0"/>
    <n v="0"/>
    <n v="0"/>
    <n v="0"/>
    <n v="20"/>
    <x v="2"/>
    <x v="4"/>
    <x v="0"/>
    <x v="0"/>
  </r>
  <r>
    <n v="1"/>
    <n v="0"/>
    <n v="1"/>
    <n v="0"/>
    <n v="0"/>
    <n v="0"/>
    <n v="0"/>
    <n v="55"/>
    <x v="2"/>
    <x v="0"/>
    <x v="0"/>
    <x v="1"/>
  </r>
  <r>
    <n v="2"/>
    <n v="0"/>
    <n v="0"/>
    <n v="0"/>
    <n v="0"/>
    <n v="0"/>
    <n v="0"/>
    <n v="33"/>
    <x v="0"/>
    <x v="2"/>
    <x v="1"/>
    <x v="0"/>
  </r>
  <r>
    <n v="1"/>
    <n v="0"/>
    <n v="0"/>
    <n v="0"/>
    <n v="0"/>
    <n v="0"/>
    <n v="0"/>
    <n v="42"/>
    <x v="2"/>
    <x v="3"/>
    <x v="0"/>
    <x v="1"/>
  </r>
  <r>
    <n v="7"/>
    <n v="0"/>
    <n v="0"/>
    <n v="0"/>
    <n v="0"/>
    <n v="0"/>
    <n v="1"/>
    <n v="39"/>
    <x v="3"/>
    <x v="3"/>
    <x v="1"/>
    <x v="1"/>
  </r>
  <r>
    <n v="1"/>
    <n v="0"/>
    <n v="0"/>
    <n v="0"/>
    <n v="0"/>
    <n v="0"/>
    <n v="0"/>
    <n v="44"/>
    <x v="1"/>
    <x v="3"/>
    <x v="0"/>
    <x v="0"/>
  </r>
  <r>
    <n v="1"/>
    <n v="0"/>
    <n v="0"/>
    <n v="0"/>
    <n v="0"/>
    <n v="0"/>
    <n v="0"/>
    <n v="38"/>
    <x v="1"/>
    <x v="3"/>
    <x v="0"/>
    <x v="1"/>
  </r>
  <r>
    <n v="1"/>
    <n v="0"/>
    <n v="0"/>
    <n v="1"/>
    <n v="1"/>
    <n v="0"/>
    <n v="1"/>
    <n v="19"/>
    <x v="6"/>
    <x v="4"/>
    <x v="0"/>
    <x v="0"/>
  </r>
  <r>
    <n v="4"/>
    <n v="1"/>
    <n v="0"/>
    <n v="0"/>
    <n v="0"/>
    <n v="0"/>
    <n v="1"/>
    <n v="63"/>
    <x v="1"/>
    <x v="1"/>
    <x v="0"/>
    <x v="1"/>
  </r>
  <r>
    <n v="1"/>
    <n v="0"/>
    <n v="0"/>
    <n v="0"/>
    <n v="0"/>
    <n v="0"/>
    <n v="0"/>
    <n v="63"/>
    <x v="2"/>
    <x v="1"/>
    <x v="1"/>
    <x v="1"/>
  </r>
  <r>
    <n v="1"/>
    <n v="0"/>
    <n v="0"/>
    <n v="0"/>
    <n v="0"/>
    <n v="0"/>
    <n v="0"/>
    <n v="38"/>
    <x v="1"/>
    <x v="3"/>
    <x v="0"/>
    <x v="0"/>
  </r>
  <r>
    <n v="5"/>
    <n v="0"/>
    <n v="0"/>
    <n v="0"/>
    <n v="0"/>
    <n v="0"/>
    <n v="0"/>
    <n v="57"/>
    <x v="0"/>
    <x v="1"/>
    <x v="1"/>
    <x v="1"/>
  </r>
  <r>
    <n v="2"/>
    <n v="1"/>
    <n v="0"/>
    <n v="1"/>
    <n v="0"/>
    <n v="0"/>
    <n v="1"/>
    <n v="36"/>
    <x v="2"/>
    <x v="3"/>
    <x v="1"/>
    <x v="0"/>
  </r>
  <r>
    <n v="1"/>
    <n v="0"/>
    <n v="1"/>
    <n v="0"/>
    <n v="0"/>
    <n v="1"/>
    <n v="0"/>
    <n v="37"/>
    <x v="2"/>
    <x v="3"/>
    <x v="0"/>
    <x v="1"/>
  </r>
  <r>
    <n v="1"/>
    <n v="0"/>
    <n v="0"/>
    <n v="0"/>
    <n v="0"/>
    <n v="0"/>
    <n v="0"/>
    <n v="38"/>
    <x v="2"/>
    <x v="3"/>
    <x v="1"/>
    <x v="1"/>
  </r>
  <r>
    <n v="3"/>
    <n v="0"/>
    <n v="0"/>
    <n v="0"/>
    <n v="0"/>
    <n v="0"/>
    <n v="0"/>
    <n v="65"/>
    <x v="1"/>
    <x v="1"/>
    <x v="0"/>
    <x v="1"/>
  </r>
  <r>
    <n v="2"/>
    <n v="0"/>
    <n v="0"/>
    <n v="0"/>
    <n v="0"/>
    <n v="0"/>
    <n v="1"/>
    <n v="28"/>
    <x v="2"/>
    <x v="2"/>
    <x v="1"/>
    <x v="0"/>
  </r>
  <r>
    <n v="2"/>
    <n v="0"/>
    <n v="1"/>
    <n v="1"/>
    <n v="0"/>
    <n v="0"/>
    <n v="0"/>
    <n v="40"/>
    <x v="2"/>
    <x v="3"/>
    <x v="0"/>
    <x v="1"/>
  </r>
  <r>
    <n v="1"/>
    <n v="0"/>
    <n v="0"/>
    <n v="0"/>
    <n v="0"/>
    <n v="0"/>
    <n v="0"/>
    <n v="41"/>
    <x v="2"/>
    <x v="3"/>
    <x v="0"/>
    <x v="0"/>
  </r>
  <r>
    <n v="2"/>
    <n v="0"/>
    <n v="0"/>
    <n v="0"/>
    <n v="0"/>
    <n v="0"/>
    <n v="0"/>
    <n v="26"/>
    <x v="2"/>
    <x v="2"/>
    <x v="1"/>
    <x v="0"/>
  </r>
  <r>
    <n v="1"/>
    <n v="0"/>
    <n v="0"/>
    <n v="0"/>
    <n v="0"/>
    <n v="0"/>
    <n v="0"/>
    <n v="51"/>
    <x v="2"/>
    <x v="0"/>
    <x v="0"/>
    <x v="1"/>
  </r>
  <r>
    <n v="2"/>
    <n v="1"/>
    <n v="0"/>
    <n v="0"/>
    <n v="0"/>
    <n v="0"/>
    <n v="1"/>
    <n v="42"/>
    <x v="3"/>
    <x v="3"/>
    <x v="0"/>
    <x v="1"/>
  </r>
  <r>
    <n v="3"/>
    <n v="0"/>
    <n v="0"/>
    <n v="0"/>
    <n v="0"/>
    <n v="0"/>
    <n v="0"/>
    <n v="64"/>
    <x v="2"/>
    <x v="1"/>
    <x v="0"/>
    <x v="1"/>
  </r>
  <r>
    <n v="1"/>
    <n v="0"/>
    <n v="0"/>
    <n v="1"/>
    <n v="0"/>
    <n v="0"/>
    <n v="1"/>
    <n v="51"/>
    <x v="0"/>
    <x v="0"/>
    <x v="0"/>
    <x v="0"/>
  </r>
  <r>
    <n v="6"/>
    <n v="0"/>
    <n v="0"/>
    <n v="0"/>
    <n v="0"/>
    <n v="0"/>
    <n v="0"/>
    <n v="58"/>
    <x v="4"/>
    <x v="1"/>
    <x v="1"/>
    <x v="1"/>
  </r>
  <r>
    <n v="1"/>
    <n v="1"/>
    <n v="0"/>
    <n v="0"/>
    <n v="0"/>
    <n v="0"/>
    <n v="0"/>
    <n v="31"/>
    <x v="1"/>
    <x v="2"/>
    <x v="0"/>
    <x v="0"/>
  </r>
  <r>
    <n v="2"/>
    <n v="0"/>
    <n v="0"/>
    <n v="0"/>
    <n v="0"/>
    <n v="0"/>
    <n v="0"/>
    <n v="61"/>
    <x v="1"/>
    <x v="1"/>
    <x v="1"/>
    <x v="1"/>
  </r>
  <r>
    <n v="1"/>
    <n v="0"/>
    <n v="0"/>
    <n v="0"/>
    <n v="0"/>
    <n v="0"/>
    <n v="0"/>
    <n v="39"/>
    <x v="1"/>
    <x v="3"/>
    <x v="0"/>
    <x v="1"/>
  </r>
  <r>
    <n v="5"/>
    <n v="0"/>
    <n v="0"/>
    <n v="0"/>
    <n v="0"/>
    <n v="0"/>
    <n v="0"/>
    <n v="59"/>
    <x v="2"/>
    <x v="1"/>
    <x v="0"/>
    <x v="1"/>
  </r>
  <r>
    <n v="2"/>
    <n v="0"/>
    <n v="0"/>
    <n v="0"/>
    <n v="0"/>
    <n v="0"/>
    <n v="0"/>
    <n v="44"/>
    <x v="1"/>
    <x v="3"/>
    <x v="0"/>
    <x v="1"/>
  </r>
  <r>
    <n v="2"/>
    <n v="0"/>
    <n v="0"/>
    <n v="0"/>
    <n v="0"/>
    <n v="0"/>
    <n v="0"/>
    <n v="32"/>
    <x v="2"/>
    <x v="2"/>
    <x v="1"/>
    <x v="0"/>
  </r>
  <r>
    <n v="2"/>
    <n v="0"/>
    <n v="0"/>
    <n v="0"/>
    <n v="0"/>
    <n v="0"/>
    <n v="0"/>
    <n v="62"/>
    <x v="1"/>
    <x v="1"/>
    <x v="0"/>
    <x v="1"/>
  </r>
  <r>
    <n v="1"/>
    <n v="0"/>
    <n v="0"/>
    <n v="0"/>
    <n v="0"/>
    <n v="0"/>
    <n v="0"/>
    <n v="51"/>
    <x v="0"/>
    <x v="0"/>
    <x v="0"/>
    <x v="0"/>
  </r>
  <r>
    <n v="1"/>
    <n v="0"/>
    <n v="0"/>
    <n v="0"/>
    <n v="0"/>
    <n v="0"/>
    <n v="0"/>
    <n v="41"/>
    <x v="3"/>
    <x v="3"/>
    <x v="1"/>
    <x v="0"/>
  </r>
  <r>
    <n v="2"/>
    <n v="0"/>
    <n v="0"/>
    <n v="0"/>
    <n v="0"/>
    <n v="0"/>
    <n v="0"/>
    <n v="36"/>
    <x v="1"/>
    <x v="3"/>
    <x v="1"/>
    <x v="0"/>
  </r>
  <r>
    <n v="1"/>
    <n v="0"/>
    <n v="0"/>
    <n v="0"/>
    <n v="0"/>
    <n v="0"/>
    <n v="0"/>
    <n v="37"/>
    <x v="1"/>
    <x v="3"/>
    <x v="1"/>
    <x v="1"/>
  </r>
  <r>
    <n v="3"/>
    <n v="0"/>
    <n v="0"/>
    <n v="0"/>
    <n v="0"/>
    <n v="0"/>
    <n v="0"/>
    <n v="32"/>
    <x v="2"/>
    <x v="2"/>
    <x v="0"/>
    <x v="1"/>
  </r>
  <r>
    <n v="4"/>
    <n v="0"/>
    <n v="0"/>
    <n v="0"/>
    <n v="0"/>
    <n v="0"/>
    <n v="0"/>
    <n v="56"/>
    <x v="2"/>
    <x v="1"/>
    <x v="0"/>
    <x v="1"/>
  </r>
  <r>
    <n v="2"/>
    <n v="0"/>
    <n v="1"/>
    <n v="0"/>
    <n v="0"/>
    <n v="0"/>
    <n v="0"/>
    <n v="57"/>
    <x v="1"/>
    <x v="1"/>
    <x v="1"/>
    <x v="1"/>
  </r>
  <r>
    <n v="1"/>
    <n v="0"/>
    <n v="1"/>
    <n v="1"/>
    <n v="0"/>
    <n v="1"/>
    <n v="0"/>
    <n v="41"/>
    <x v="1"/>
    <x v="3"/>
    <x v="0"/>
    <x v="0"/>
  </r>
  <r>
    <n v="2"/>
    <n v="0"/>
    <n v="0"/>
    <n v="0"/>
    <n v="0"/>
    <n v="0"/>
    <n v="0"/>
    <n v="47"/>
    <x v="2"/>
    <x v="0"/>
    <x v="0"/>
    <x v="1"/>
  </r>
  <r>
    <n v="1"/>
    <n v="0"/>
    <n v="0"/>
    <n v="1"/>
    <n v="0"/>
    <n v="0"/>
    <n v="1"/>
    <n v="27"/>
    <x v="2"/>
    <x v="2"/>
    <x v="0"/>
    <x v="0"/>
  </r>
  <r>
    <n v="4"/>
    <n v="0"/>
    <n v="0"/>
    <n v="0"/>
    <n v="0"/>
    <n v="0"/>
    <n v="1"/>
    <n v="47"/>
    <x v="1"/>
    <x v="0"/>
    <x v="0"/>
    <x v="0"/>
  </r>
  <r>
    <n v="1"/>
    <n v="0"/>
    <n v="0"/>
    <n v="0"/>
    <n v="0"/>
    <n v="0"/>
    <n v="0"/>
    <n v="39"/>
    <x v="1"/>
    <x v="3"/>
    <x v="1"/>
    <x v="1"/>
  </r>
  <r>
    <n v="1"/>
    <n v="0"/>
    <n v="0"/>
    <n v="0"/>
    <n v="0"/>
    <n v="0"/>
    <n v="0"/>
    <n v="37"/>
    <x v="3"/>
    <x v="3"/>
    <x v="1"/>
    <x v="0"/>
  </r>
  <r>
    <n v="1"/>
    <n v="0"/>
    <n v="0"/>
    <n v="0"/>
    <n v="1"/>
    <n v="0"/>
    <n v="1"/>
    <n v="37"/>
    <x v="0"/>
    <x v="3"/>
    <x v="0"/>
    <x v="0"/>
  </r>
  <r>
    <n v="0"/>
    <n v="0"/>
    <n v="0"/>
    <n v="0"/>
    <n v="0"/>
    <n v="0"/>
    <n v="0"/>
    <n v="64"/>
    <x v="2"/>
    <x v="1"/>
    <x v="0"/>
    <x v="0"/>
  </r>
  <r>
    <n v="3"/>
    <n v="0"/>
    <n v="0"/>
    <n v="0"/>
    <n v="0"/>
    <n v="0"/>
    <n v="0"/>
    <n v="32"/>
    <x v="2"/>
    <x v="2"/>
    <x v="1"/>
    <x v="0"/>
  </r>
  <r>
    <n v="3"/>
    <n v="0"/>
    <n v="0"/>
    <n v="0"/>
    <n v="0"/>
    <n v="0"/>
    <n v="0"/>
    <n v="57"/>
    <x v="6"/>
    <x v="1"/>
    <x v="0"/>
    <x v="0"/>
  </r>
  <r>
    <n v="1"/>
    <n v="0"/>
    <n v="0"/>
    <n v="0"/>
    <n v="0"/>
    <n v="0"/>
    <n v="0"/>
    <n v="49"/>
    <x v="2"/>
    <x v="0"/>
    <x v="0"/>
    <x v="1"/>
  </r>
  <r>
    <n v="5"/>
    <n v="1"/>
    <n v="0"/>
    <n v="0"/>
    <n v="0"/>
    <n v="0"/>
    <n v="0"/>
    <n v="44"/>
    <x v="4"/>
    <x v="3"/>
    <x v="1"/>
    <x v="1"/>
  </r>
  <r>
    <n v="1"/>
    <n v="0"/>
    <n v="0"/>
    <n v="0"/>
    <n v="0"/>
    <n v="0"/>
    <n v="0"/>
    <n v="44"/>
    <x v="0"/>
    <x v="3"/>
    <x v="1"/>
    <x v="0"/>
  </r>
  <r>
    <n v="1"/>
    <n v="0"/>
    <n v="0"/>
    <n v="0"/>
    <n v="0"/>
    <n v="0"/>
    <n v="0"/>
    <n v="60"/>
    <x v="3"/>
    <x v="1"/>
    <x v="0"/>
    <x v="1"/>
  </r>
  <r>
    <n v="4"/>
    <n v="0"/>
    <n v="0"/>
    <n v="0"/>
    <n v="0"/>
    <n v="0"/>
    <n v="1"/>
    <n v="46"/>
    <x v="3"/>
    <x v="0"/>
    <x v="1"/>
    <x v="1"/>
  </r>
  <r>
    <n v="1"/>
    <n v="0"/>
    <n v="0"/>
    <n v="0"/>
    <n v="0"/>
    <n v="0"/>
    <n v="0"/>
    <n v="40"/>
    <x v="3"/>
    <x v="3"/>
    <x v="1"/>
    <x v="0"/>
  </r>
  <r>
    <n v="2"/>
    <n v="0"/>
    <n v="0"/>
    <n v="0"/>
    <n v="0"/>
    <n v="0"/>
    <n v="0"/>
    <n v="43"/>
    <x v="2"/>
    <x v="3"/>
    <x v="1"/>
    <x v="1"/>
  </r>
  <r>
    <n v="5"/>
    <n v="0"/>
    <n v="0"/>
    <n v="0"/>
    <n v="0"/>
    <n v="0"/>
    <n v="0"/>
    <n v="45"/>
    <x v="3"/>
    <x v="3"/>
    <x v="1"/>
    <x v="1"/>
  </r>
  <r>
    <n v="1"/>
    <n v="0"/>
    <n v="0"/>
    <n v="0"/>
    <n v="0"/>
    <n v="0"/>
    <n v="0"/>
    <n v="57"/>
    <x v="2"/>
    <x v="1"/>
    <x v="0"/>
    <x v="0"/>
  </r>
  <r>
    <n v="7"/>
    <n v="0"/>
    <n v="1"/>
    <n v="1"/>
    <n v="0"/>
    <n v="0"/>
    <n v="0"/>
    <n v="41"/>
    <x v="0"/>
    <x v="3"/>
    <x v="0"/>
    <x v="1"/>
  </r>
  <r>
    <n v="1"/>
    <n v="0"/>
    <n v="0"/>
    <n v="1"/>
    <n v="0"/>
    <n v="0"/>
    <n v="1"/>
    <n v="56"/>
    <x v="0"/>
    <x v="1"/>
    <x v="0"/>
    <x v="0"/>
  </r>
  <r>
    <n v="1"/>
    <n v="0"/>
    <n v="0"/>
    <n v="0"/>
    <n v="0"/>
    <n v="0"/>
    <n v="0"/>
    <n v="43"/>
    <x v="1"/>
    <x v="3"/>
    <x v="1"/>
    <x v="0"/>
  </r>
  <r>
    <n v="4"/>
    <n v="0"/>
    <n v="0"/>
    <n v="0"/>
    <n v="0"/>
    <n v="0"/>
    <n v="0"/>
    <n v="54"/>
    <x v="1"/>
    <x v="0"/>
    <x v="1"/>
    <x v="1"/>
  </r>
  <r>
    <n v="4"/>
    <n v="0"/>
    <n v="0"/>
    <n v="0"/>
    <n v="0"/>
    <n v="0"/>
    <n v="0"/>
    <n v="40"/>
    <x v="1"/>
    <x v="3"/>
    <x v="1"/>
    <x v="1"/>
  </r>
  <r>
    <n v="2"/>
    <n v="0"/>
    <n v="0"/>
    <n v="0"/>
    <n v="0"/>
    <n v="0"/>
    <n v="0"/>
    <n v="51"/>
    <x v="2"/>
    <x v="0"/>
    <x v="0"/>
    <x v="1"/>
  </r>
  <r>
    <n v="2"/>
    <n v="0"/>
    <n v="0"/>
    <n v="0"/>
    <n v="0"/>
    <n v="0"/>
    <n v="0"/>
    <n v="55"/>
    <x v="2"/>
    <x v="0"/>
    <x v="1"/>
    <x v="1"/>
  </r>
  <r>
    <n v="2"/>
    <n v="0"/>
    <n v="0"/>
    <n v="0"/>
    <n v="1"/>
    <n v="0"/>
    <n v="0"/>
    <n v="40"/>
    <x v="2"/>
    <x v="3"/>
    <x v="0"/>
    <x v="0"/>
  </r>
  <r>
    <n v="4"/>
    <n v="0"/>
    <n v="0"/>
    <n v="0"/>
    <n v="0"/>
    <n v="0"/>
    <n v="0"/>
    <n v="38"/>
    <x v="2"/>
    <x v="3"/>
    <x v="1"/>
    <x v="0"/>
  </r>
  <r>
    <n v="5"/>
    <n v="1"/>
    <n v="0"/>
    <n v="0"/>
    <n v="0"/>
    <n v="0"/>
    <n v="0"/>
    <n v="44"/>
    <x v="4"/>
    <x v="3"/>
    <x v="1"/>
    <x v="1"/>
  </r>
  <r>
    <n v="1"/>
    <n v="0"/>
    <n v="0"/>
    <n v="0"/>
    <n v="0"/>
    <n v="0"/>
    <n v="0"/>
    <n v="37"/>
    <x v="1"/>
    <x v="3"/>
    <x v="1"/>
    <x v="0"/>
  </r>
  <r>
    <n v="2"/>
    <n v="0"/>
    <n v="0"/>
    <n v="0"/>
    <n v="0"/>
    <n v="0"/>
    <n v="0"/>
    <n v="31"/>
    <x v="2"/>
    <x v="2"/>
    <x v="1"/>
    <x v="0"/>
  </r>
  <r>
    <n v="5"/>
    <n v="0"/>
    <n v="0"/>
    <n v="0"/>
    <n v="0"/>
    <n v="0"/>
    <n v="0"/>
    <n v="50"/>
    <x v="3"/>
    <x v="0"/>
    <x v="1"/>
    <x v="1"/>
  </r>
  <r>
    <n v="1"/>
    <n v="0"/>
    <n v="0"/>
    <n v="0"/>
    <n v="0"/>
    <n v="0"/>
    <n v="0"/>
    <n v="39"/>
    <x v="1"/>
    <x v="3"/>
    <x v="0"/>
    <x v="1"/>
  </r>
  <r>
    <n v="2"/>
    <n v="0"/>
    <n v="1"/>
    <n v="0"/>
    <n v="0"/>
    <n v="0"/>
    <n v="0"/>
    <n v="59"/>
    <x v="2"/>
    <x v="1"/>
    <x v="0"/>
    <x v="1"/>
  </r>
  <r>
    <n v="1"/>
    <n v="0"/>
    <n v="0"/>
    <n v="0"/>
    <n v="0"/>
    <n v="0"/>
    <n v="0"/>
    <n v="49"/>
    <x v="0"/>
    <x v="0"/>
    <x v="0"/>
    <x v="1"/>
  </r>
  <r>
    <n v="3"/>
    <n v="0"/>
    <n v="0"/>
    <n v="0"/>
    <n v="0"/>
    <n v="0"/>
    <n v="1"/>
    <n v="48"/>
    <x v="2"/>
    <x v="0"/>
    <x v="0"/>
    <x v="1"/>
  </r>
  <r>
    <n v="1"/>
    <n v="0"/>
    <n v="0"/>
    <n v="0"/>
    <n v="0"/>
    <n v="0"/>
    <n v="0"/>
    <n v="34"/>
    <x v="1"/>
    <x v="2"/>
    <x v="1"/>
    <x v="0"/>
  </r>
  <r>
    <n v="6"/>
    <n v="0"/>
    <n v="0"/>
    <n v="0"/>
    <n v="0"/>
    <n v="0"/>
    <n v="0"/>
    <n v="56"/>
    <x v="1"/>
    <x v="1"/>
    <x v="0"/>
    <x v="1"/>
  </r>
  <r>
    <n v="1"/>
    <n v="0"/>
    <n v="0"/>
    <n v="0"/>
    <n v="1"/>
    <n v="0"/>
    <n v="0"/>
    <n v="64"/>
    <x v="4"/>
    <x v="1"/>
    <x v="0"/>
    <x v="0"/>
  </r>
  <r>
    <n v="2"/>
    <n v="0"/>
    <n v="0"/>
    <n v="0"/>
    <n v="0"/>
    <n v="0"/>
    <n v="0"/>
    <n v="21"/>
    <x v="0"/>
    <x v="4"/>
    <x v="1"/>
    <x v="0"/>
  </r>
  <r>
    <n v="2"/>
    <n v="0"/>
    <n v="0"/>
    <n v="0"/>
    <n v="0"/>
    <n v="0"/>
    <n v="0"/>
    <n v="39"/>
    <x v="0"/>
    <x v="3"/>
    <x v="1"/>
    <x v="0"/>
  </r>
  <r>
    <n v="3"/>
    <n v="0"/>
    <n v="0"/>
    <n v="0"/>
    <n v="0"/>
    <n v="0"/>
    <n v="0"/>
    <n v="59"/>
    <x v="3"/>
    <x v="1"/>
    <x v="0"/>
    <x v="1"/>
  </r>
  <r>
    <n v="0"/>
    <n v="1"/>
    <n v="0"/>
    <n v="1"/>
    <n v="1"/>
    <n v="1"/>
    <n v="1"/>
    <n v="23"/>
    <x v="0"/>
    <x v="4"/>
    <x v="0"/>
    <x v="0"/>
  </r>
  <r>
    <n v="1"/>
    <n v="1"/>
    <n v="0"/>
    <n v="1"/>
    <n v="1"/>
    <n v="0"/>
    <n v="0"/>
    <n v="29"/>
    <x v="2"/>
    <x v="2"/>
    <x v="0"/>
    <x v="0"/>
  </r>
  <r>
    <n v="1"/>
    <n v="0"/>
    <n v="0"/>
    <n v="0"/>
    <n v="0"/>
    <n v="0"/>
    <n v="0"/>
    <n v="32"/>
    <x v="0"/>
    <x v="2"/>
    <x v="1"/>
    <x v="1"/>
  </r>
  <r>
    <n v="1"/>
    <n v="0"/>
    <n v="1"/>
    <n v="0"/>
    <n v="0"/>
    <n v="0"/>
    <n v="0"/>
    <n v="49"/>
    <x v="0"/>
    <x v="0"/>
    <x v="0"/>
    <x v="1"/>
  </r>
  <r>
    <n v="1"/>
    <n v="0"/>
    <n v="1"/>
    <n v="1"/>
    <n v="0"/>
    <n v="1"/>
    <n v="1"/>
    <n v="43"/>
    <x v="3"/>
    <x v="3"/>
    <x v="0"/>
    <x v="0"/>
  </r>
  <r>
    <n v="2"/>
    <n v="0"/>
    <n v="0"/>
    <n v="0"/>
    <n v="0"/>
    <n v="0"/>
    <n v="0"/>
    <n v="39"/>
    <x v="1"/>
    <x v="3"/>
    <x v="0"/>
    <x v="1"/>
  </r>
  <r>
    <n v="3"/>
    <n v="0"/>
    <n v="0"/>
    <n v="0"/>
    <n v="0"/>
    <n v="0"/>
    <n v="0"/>
    <n v="62"/>
    <x v="2"/>
    <x v="1"/>
    <x v="0"/>
    <x v="1"/>
  </r>
  <r>
    <n v="2"/>
    <n v="0"/>
    <n v="1"/>
    <n v="0"/>
    <n v="1"/>
    <n v="0"/>
    <n v="0"/>
    <n v="59"/>
    <x v="2"/>
    <x v="1"/>
    <x v="0"/>
    <x v="1"/>
  </r>
  <r>
    <n v="1"/>
    <n v="0"/>
    <n v="0"/>
    <n v="1"/>
    <n v="1"/>
    <n v="0"/>
    <n v="1"/>
    <n v="38"/>
    <x v="2"/>
    <x v="3"/>
    <x v="0"/>
    <x v="0"/>
  </r>
  <r>
    <n v="1"/>
    <n v="0"/>
    <n v="0"/>
    <n v="0"/>
    <n v="0"/>
    <n v="0"/>
    <n v="0"/>
    <n v="45"/>
    <x v="3"/>
    <x v="3"/>
    <x v="0"/>
    <x v="0"/>
  </r>
  <r>
    <n v="5"/>
    <n v="0"/>
    <n v="0"/>
    <n v="0"/>
    <n v="0"/>
    <n v="0"/>
    <n v="0"/>
    <n v="39"/>
    <x v="7"/>
    <x v="3"/>
    <x v="0"/>
    <x v="1"/>
  </r>
  <r>
    <n v="2"/>
    <n v="1"/>
    <n v="0"/>
    <n v="0"/>
    <n v="0"/>
    <n v="0"/>
    <n v="0"/>
    <n v="42"/>
    <x v="2"/>
    <x v="3"/>
    <x v="0"/>
    <x v="1"/>
  </r>
  <r>
    <n v="2"/>
    <n v="0"/>
    <n v="0"/>
    <n v="0"/>
    <n v="0"/>
    <n v="0"/>
    <n v="0"/>
    <n v="58"/>
    <x v="1"/>
    <x v="1"/>
    <x v="0"/>
    <x v="1"/>
  </r>
  <r>
    <n v="3"/>
    <n v="0"/>
    <n v="0"/>
    <n v="0"/>
    <n v="0"/>
    <n v="0"/>
    <n v="0"/>
    <n v="39"/>
    <x v="2"/>
    <x v="3"/>
    <x v="1"/>
    <x v="0"/>
  </r>
  <r>
    <n v="4"/>
    <n v="0"/>
    <n v="1"/>
    <n v="0"/>
    <n v="0"/>
    <n v="0"/>
    <n v="0"/>
    <n v="41"/>
    <x v="2"/>
    <x v="3"/>
    <x v="0"/>
    <x v="1"/>
  </r>
  <r>
    <n v="1"/>
    <n v="0"/>
    <n v="0"/>
    <n v="0"/>
    <n v="0"/>
    <n v="0"/>
    <n v="0"/>
    <n v="50"/>
    <x v="2"/>
    <x v="0"/>
    <x v="0"/>
    <x v="0"/>
  </r>
  <r>
    <n v="3"/>
    <n v="0"/>
    <n v="0"/>
    <n v="0"/>
    <n v="0"/>
    <n v="0"/>
    <n v="0"/>
    <n v="35"/>
    <x v="0"/>
    <x v="2"/>
    <x v="1"/>
    <x v="0"/>
  </r>
  <r>
    <n v="1"/>
    <n v="0"/>
    <n v="0"/>
    <n v="0"/>
    <n v="0"/>
    <n v="0"/>
    <n v="0"/>
    <n v="57"/>
    <x v="2"/>
    <x v="1"/>
    <x v="0"/>
    <x v="1"/>
  </r>
  <r>
    <n v="4"/>
    <n v="0"/>
    <n v="1"/>
    <n v="0"/>
    <n v="0"/>
    <n v="0"/>
    <n v="0"/>
    <n v="53"/>
    <x v="2"/>
    <x v="0"/>
    <x v="0"/>
    <x v="1"/>
  </r>
  <r>
    <n v="1"/>
    <n v="0"/>
    <n v="1"/>
    <n v="0"/>
    <n v="0"/>
    <n v="0"/>
    <n v="0"/>
    <n v="42"/>
    <x v="2"/>
    <x v="3"/>
    <x v="0"/>
    <x v="1"/>
  </r>
  <r>
    <n v="1"/>
    <n v="0"/>
    <n v="0"/>
    <n v="1"/>
    <n v="0"/>
    <n v="0"/>
    <n v="0"/>
    <n v="58"/>
    <x v="2"/>
    <x v="1"/>
    <x v="0"/>
    <x v="0"/>
  </r>
  <r>
    <n v="3"/>
    <n v="0"/>
    <n v="0"/>
    <n v="0"/>
    <n v="0"/>
    <n v="0"/>
    <n v="0"/>
    <n v="57"/>
    <x v="1"/>
    <x v="1"/>
    <x v="0"/>
    <x v="0"/>
  </r>
  <r>
    <n v="2"/>
    <n v="0"/>
    <n v="0"/>
    <n v="0"/>
    <n v="0"/>
    <n v="0"/>
    <n v="0"/>
    <n v="42"/>
    <x v="2"/>
    <x v="3"/>
    <x v="1"/>
    <x v="0"/>
  </r>
  <r>
    <n v="1"/>
    <n v="0"/>
    <n v="0"/>
    <n v="0"/>
    <n v="0"/>
    <n v="0"/>
    <n v="1"/>
    <n v="30"/>
    <x v="0"/>
    <x v="2"/>
    <x v="0"/>
    <x v="0"/>
  </r>
  <r>
    <n v="1"/>
    <n v="0"/>
    <n v="0"/>
    <n v="0"/>
    <n v="0"/>
    <n v="0"/>
    <n v="0"/>
    <n v="42"/>
    <x v="3"/>
    <x v="3"/>
    <x v="1"/>
    <x v="1"/>
  </r>
  <r>
    <n v="1"/>
    <n v="0"/>
    <n v="0"/>
    <n v="0"/>
    <n v="0"/>
    <n v="0"/>
    <n v="0"/>
    <n v="65"/>
    <x v="2"/>
    <x v="1"/>
    <x v="0"/>
    <x v="0"/>
  </r>
  <r>
    <n v="1"/>
    <n v="1"/>
    <n v="0"/>
    <n v="0"/>
    <n v="1"/>
    <n v="0"/>
    <n v="1"/>
    <n v="55"/>
    <x v="2"/>
    <x v="0"/>
    <x v="0"/>
    <x v="0"/>
  </r>
  <r>
    <n v="2"/>
    <n v="1"/>
    <n v="0"/>
    <n v="0"/>
    <n v="0"/>
    <n v="0"/>
    <n v="1"/>
    <n v="55"/>
    <x v="2"/>
    <x v="0"/>
    <x v="0"/>
    <x v="1"/>
  </r>
  <r>
    <n v="4"/>
    <n v="0"/>
    <n v="0"/>
    <n v="0"/>
    <n v="0"/>
    <n v="0"/>
    <n v="0"/>
    <n v="61"/>
    <x v="0"/>
    <x v="1"/>
    <x v="1"/>
    <x v="1"/>
  </r>
  <r>
    <n v="1"/>
    <n v="0"/>
    <n v="0"/>
    <n v="0"/>
    <n v="0"/>
    <n v="0"/>
    <n v="0"/>
    <n v="40"/>
    <x v="0"/>
    <x v="3"/>
    <x v="0"/>
    <x v="0"/>
  </r>
  <r>
    <n v="2"/>
    <n v="1"/>
    <n v="0"/>
    <n v="0"/>
    <n v="0"/>
    <n v="0"/>
    <n v="0"/>
    <n v="40"/>
    <x v="1"/>
    <x v="3"/>
    <x v="0"/>
    <x v="1"/>
  </r>
  <r>
    <n v="7"/>
    <n v="1"/>
    <n v="0"/>
    <n v="0"/>
    <n v="0"/>
    <n v="0"/>
    <n v="1"/>
    <n v="59"/>
    <x v="2"/>
    <x v="1"/>
    <x v="1"/>
    <x v="1"/>
  </r>
  <r>
    <n v="4"/>
    <n v="0"/>
    <n v="0"/>
    <n v="0"/>
    <n v="0"/>
    <n v="0"/>
    <n v="0"/>
    <n v="39"/>
    <x v="2"/>
    <x v="3"/>
    <x v="1"/>
    <x v="1"/>
  </r>
  <r>
    <n v="2"/>
    <n v="0"/>
    <n v="0"/>
    <n v="0"/>
    <n v="0"/>
    <n v="0"/>
    <n v="0"/>
    <n v="23"/>
    <x v="0"/>
    <x v="4"/>
    <x v="1"/>
    <x v="0"/>
  </r>
  <r>
    <n v="4"/>
    <n v="0"/>
    <n v="0"/>
    <n v="0"/>
    <n v="0"/>
    <n v="0"/>
    <n v="0"/>
    <n v="43"/>
    <x v="0"/>
    <x v="3"/>
    <x v="0"/>
    <x v="1"/>
  </r>
  <r>
    <n v="5"/>
    <n v="0"/>
    <n v="0"/>
    <n v="0"/>
    <n v="0"/>
    <n v="0"/>
    <n v="1"/>
    <n v="39"/>
    <x v="7"/>
    <x v="3"/>
    <x v="0"/>
    <x v="1"/>
  </r>
  <r>
    <n v="2"/>
    <n v="0"/>
    <n v="0"/>
    <n v="0"/>
    <n v="0"/>
    <n v="0"/>
    <n v="0"/>
    <n v="35"/>
    <x v="2"/>
    <x v="2"/>
    <x v="0"/>
    <x v="1"/>
  </r>
  <r>
    <n v="1"/>
    <n v="0"/>
    <n v="0"/>
    <n v="0"/>
    <n v="0"/>
    <n v="0"/>
    <n v="0"/>
    <n v="23"/>
    <x v="2"/>
    <x v="4"/>
    <x v="0"/>
    <x v="0"/>
  </r>
  <r>
    <n v="6"/>
    <n v="0"/>
    <n v="0"/>
    <n v="0"/>
    <n v="0"/>
    <n v="0"/>
    <n v="0"/>
    <n v="44"/>
    <x v="0"/>
    <x v="3"/>
    <x v="1"/>
    <x v="1"/>
  </r>
  <r>
    <n v="4"/>
    <n v="0"/>
    <n v="0"/>
    <n v="0"/>
    <n v="0"/>
    <n v="0"/>
    <n v="0"/>
    <n v="32"/>
    <x v="2"/>
    <x v="2"/>
    <x v="0"/>
    <x v="1"/>
  </r>
  <r>
    <n v="4"/>
    <n v="0"/>
    <n v="1"/>
    <n v="0"/>
    <n v="0"/>
    <n v="0"/>
    <n v="0"/>
    <n v="60"/>
    <x v="1"/>
    <x v="1"/>
    <x v="1"/>
    <x v="1"/>
  </r>
  <r>
    <n v="1"/>
    <n v="0"/>
    <n v="0"/>
    <n v="0"/>
    <n v="0"/>
    <n v="0"/>
    <n v="0"/>
    <n v="49"/>
    <x v="1"/>
    <x v="0"/>
    <x v="0"/>
    <x v="1"/>
  </r>
  <r>
    <n v="2"/>
    <n v="0"/>
    <n v="0"/>
    <n v="0"/>
    <n v="0"/>
    <n v="0"/>
    <n v="0"/>
    <n v="50"/>
    <x v="3"/>
    <x v="0"/>
    <x v="1"/>
    <x v="1"/>
  </r>
  <r>
    <n v="6"/>
    <n v="0"/>
    <n v="0"/>
    <n v="0"/>
    <n v="0"/>
    <n v="0"/>
    <n v="0"/>
    <n v="58"/>
    <x v="3"/>
    <x v="1"/>
    <x v="0"/>
    <x v="1"/>
  </r>
  <r>
    <n v="1"/>
    <n v="0"/>
    <n v="0"/>
    <n v="0"/>
    <n v="0"/>
    <n v="0"/>
    <n v="0"/>
    <n v="33"/>
    <x v="1"/>
    <x v="2"/>
    <x v="0"/>
    <x v="0"/>
  </r>
  <r>
    <n v="2"/>
    <n v="0"/>
    <n v="0"/>
    <n v="0"/>
    <n v="0"/>
    <n v="0"/>
    <n v="0"/>
    <n v="64"/>
    <x v="3"/>
    <x v="1"/>
    <x v="1"/>
    <x v="1"/>
  </r>
  <r>
    <n v="1"/>
    <n v="0"/>
    <n v="0"/>
    <n v="0"/>
    <n v="0"/>
    <n v="0"/>
    <n v="0"/>
    <n v="17"/>
    <x v="0"/>
    <x v="4"/>
    <x v="0"/>
    <x v="0"/>
  </r>
  <r>
    <n v="0"/>
    <n v="0"/>
    <n v="0"/>
    <n v="0"/>
    <n v="0"/>
    <n v="0"/>
    <n v="0"/>
    <n v="37"/>
    <x v="2"/>
    <x v="3"/>
    <x v="0"/>
    <x v="1"/>
  </r>
  <r>
    <n v="1"/>
    <n v="0"/>
    <n v="0"/>
    <n v="0"/>
    <n v="0"/>
    <n v="0"/>
    <n v="0"/>
    <n v="58"/>
    <x v="1"/>
    <x v="1"/>
    <x v="1"/>
    <x v="1"/>
  </r>
  <r>
    <n v="2"/>
    <n v="0"/>
    <n v="0"/>
    <n v="0"/>
    <n v="0"/>
    <n v="0"/>
    <n v="0"/>
    <n v="30"/>
    <x v="1"/>
    <x v="2"/>
    <x v="1"/>
    <x v="0"/>
  </r>
  <r>
    <n v="0"/>
    <n v="0"/>
    <n v="0"/>
    <n v="0"/>
    <n v="0"/>
    <n v="0"/>
    <n v="0"/>
    <n v="66"/>
    <x v="4"/>
    <x v="5"/>
    <x v="0"/>
    <x v="0"/>
  </r>
  <r>
    <n v="1"/>
    <n v="0"/>
    <n v="0"/>
    <n v="0"/>
    <n v="0"/>
    <n v="0"/>
    <n v="0"/>
    <n v="35"/>
    <x v="1"/>
    <x v="2"/>
    <x v="1"/>
    <x v="0"/>
  </r>
  <r>
    <n v="4"/>
    <n v="0"/>
    <n v="0"/>
    <n v="0"/>
    <n v="0"/>
    <n v="0"/>
    <n v="0"/>
    <n v="27"/>
    <x v="1"/>
    <x v="2"/>
    <x v="1"/>
    <x v="0"/>
  </r>
  <r>
    <n v="3"/>
    <n v="0"/>
    <n v="0"/>
    <n v="0"/>
    <n v="0"/>
    <n v="0"/>
    <n v="0"/>
    <n v="34"/>
    <x v="2"/>
    <x v="2"/>
    <x v="0"/>
    <x v="1"/>
  </r>
  <r>
    <n v="1"/>
    <n v="0"/>
    <n v="1"/>
    <n v="1"/>
    <n v="0"/>
    <n v="0"/>
    <n v="1"/>
    <n v="31"/>
    <x v="0"/>
    <x v="2"/>
    <x v="0"/>
    <x v="0"/>
  </r>
  <r>
    <n v="4"/>
    <n v="0"/>
    <n v="0"/>
    <n v="0"/>
    <n v="0"/>
    <n v="0"/>
    <n v="0"/>
    <n v="34"/>
    <x v="1"/>
    <x v="2"/>
    <x v="1"/>
    <x v="0"/>
  </r>
  <r>
    <n v="3"/>
    <n v="0"/>
    <n v="0"/>
    <n v="0"/>
    <n v="0"/>
    <n v="0"/>
    <n v="0"/>
    <n v="51"/>
    <x v="2"/>
    <x v="0"/>
    <x v="1"/>
    <x v="1"/>
  </r>
  <r>
    <n v="3"/>
    <n v="1"/>
    <n v="0"/>
    <n v="0"/>
    <n v="0"/>
    <n v="0"/>
    <n v="0"/>
    <n v="44"/>
    <x v="0"/>
    <x v="3"/>
    <x v="0"/>
    <x v="1"/>
  </r>
  <r>
    <n v="6"/>
    <n v="0"/>
    <n v="0"/>
    <n v="0"/>
    <n v="0"/>
    <n v="0"/>
    <n v="0"/>
    <n v="44"/>
    <x v="1"/>
    <x v="3"/>
    <x v="1"/>
    <x v="1"/>
  </r>
  <r>
    <n v="8"/>
    <n v="0"/>
    <n v="0"/>
    <n v="0"/>
    <n v="0"/>
    <n v="0"/>
    <n v="0"/>
    <n v="34"/>
    <x v="2"/>
    <x v="2"/>
    <x v="1"/>
    <x v="1"/>
  </r>
  <r>
    <n v="5"/>
    <n v="0"/>
    <n v="0"/>
    <n v="0"/>
    <n v="0"/>
    <n v="0"/>
    <n v="0"/>
    <n v="51"/>
    <x v="0"/>
    <x v="0"/>
    <x v="0"/>
    <x v="1"/>
  </r>
  <r>
    <n v="0"/>
    <n v="0"/>
    <n v="1"/>
    <n v="0"/>
    <n v="0"/>
    <n v="0"/>
    <n v="0"/>
    <n v="34"/>
    <x v="1"/>
    <x v="2"/>
    <x v="0"/>
    <x v="0"/>
  </r>
  <r>
    <n v="2"/>
    <n v="0"/>
    <n v="0"/>
    <n v="0"/>
    <n v="0"/>
    <n v="0"/>
    <n v="0"/>
    <n v="42"/>
    <x v="2"/>
    <x v="3"/>
    <x v="1"/>
    <x v="0"/>
  </r>
  <r>
    <n v="3"/>
    <n v="1"/>
    <n v="0"/>
    <n v="0"/>
    <n v="0"/>
    <n v="0"/>
    <n v="0"/>
    <n v="29"/>
    <x v="0"/>
    <x v="2"/>
    <x v="1"/>
    <x v="0"/>
  </r>
  <r>
    <n v="2"/>
    <n v="0"/>
    <n v="0"/>
    <n v="0"/>
    <n v="0"/>
    <n v="0"/>
    <n v="0"/>
    <n v="42"/>
    <x v="0"/>
    <x v="3"/>
    <x v="0"/>
    <x v="0"/>
  </r>
  <r>
    <n v="1"/>
    <n v="0"/>
    <n v="0"/>
    <n v="0"/>
    <n v="0"/>
    <n v="0"/>
    <n v="0"/>
    <n v="26"/>
    <x v="0"/>
    <x v="2"/>
    <x v="0"/>
    <x v="0"/>
  </r>
  <r>
    <n v="1"/>
    <n v="0"/>
    <n v="0"/>
    <n v="0"/>
    <n v="0"/>
    <n v="0"/>
    <n v="0"/>
    <n v="39"/>
    <x v="1"/>
    <x v="3"/>
    <x v="1"/>
    <x v="0"/>
  </r>
  <r>
    <n v="2"/>
    <n v="0"/>
    <n v="0"/>
    <n v="0"/>
    <n v="0"/>
    <n v="0"/>
    <n v="0"/>
    <n v="46"/>
    <x v="2"/>
    <x v="0"/>
    <x v="0"/>
    <x v="1"/>
  </r>
  <r>
    <n v="7"/>
    <n v="0"/>
    <n v="0"/>
    <n v="0"/>
    <n v="1"/>
    <n v="0"/>
    <n v="0"/>
    <n v="68"/>
    <x v="2"/>
    <x v="5"/>
    <x v="1"/>
    <x v="1"/>
  </r>
  <r>
    <n v="1"/>
    <n v="0"/>
    <n v="1"/>
    <n v="0"/>
    <n v="0"/>
    <n v="0"/>
    <n v="0"/>
    <n v="33"/>
    <x v="1"/>
    <x v="2"/>
    <x v="0"/>
    <x v="0"/>
  </r>
  <r>
    <n v="2"/>
    <n v="0"/>
    <n v="0"/>
    <n v="0"/>
    <n v="0"/>
    <n v="0"/>
    <n v="0"/>
    <n v="58"/>
    <x v="3"/>
    <x v="1"/>
    <x v="0"/>
    <x v="1"/>
  </r>
  <r>
    <n v="3"/>
    <n v="0"/>
    <n v="0"/>
    <n v="0"/>
    <n v="0"/>
    <n v="0"/>
    <n v="1"/>
    <n v="58"/>
    <x v="1"/>
    <x v="1"/>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1957"/>
    <s v="Graduation"/>
    <x v="0"/>
    <n v="58138"/>
    <n v="0"/>
    <n v="0"/>
    <d v="2012-09-04T00:00:00"/>
    <n v="58"/>
    <n v="55"/>
    <x v="0"/>
    <x v="0"/>
    <n v="58"/>
    <n v="3"/>
    <x v="0"/>
    <x v="0"/>
  </r>
  <r>
    <n v="1954"/>
    <s v="Graduation"/>
    <x v="0"/>
    <n v="46344"/>
    <n v="1"/>
    <n v="1"/>
    <d v="2014-03-08T00:00:00"/>
    <n v="38"/>
    <n v="60"/>
    <x v="1"/>
    <x v="0"/>
    <n v="38"/>
    <n v="2"/>
    <x v="1"/>
    <x v="1"/>
  </r>
  <r>
    <n v="1965"/>
    <s v="Graduation"/>
    <x v="1"/>
    <n v="71613"/>
    <n v="0"/>
    <n v="0"/>
    <d v="2013-08-21T00:00:00"/>
    <n v="26"/>
    <n v="48"/>
    <x v="0"/>
    <x v="1"/>
    <n v="26"/>
    <n v="1"/>
    <x v="0"/>
    <x v="0"/>
  </r>
  <r>
    <n v="1984"/>
    <s v="Graduation"/>
    <x v="1"/>
    <n v="26646"/>
    <n v="1"/>
    <n v="0"/>
    <d v="2014-02-10T00:00:00"/>
    <n v="26"/>
    <n v="30"/>
    <x v="2"/>
    <x v="1"/>
    <n v="26"/>
    <n v="2"/>
    <x v="1"/>
    <x v="0"/>
  </r>
  <r>
    <n v="1981"/>
    <s v="PhD"/>
    <x v="2"/>
    <n v="58293"/>
    <n v="1"/>
    <n v="0"/>
    <d v="2014-01-19T00:00:00"/>
    <n v="94"/>
    <n v="33"/>
    <x v="2"/>
    <x v="2"/>
    <n v="94"/>
    <n v="5"/>
    <x v="1"/>
    <x v="0"/>
  </r>
  <r>
    <n v="1967"/>
    <s v="Master"/>
    <x v="1"/>
    <n v="62513"/>
    <n v="0"/>
    <n v="1"/>
    <d v="2013-09-09T00:00:00"/>
    <n v="16"/>
    <n v="46"/>
    <x v="0"/>
    <x v="1"/>
    <n v="16"/>
    <n v="2"/>
    <x v="0"/>
    <x v="1"/>
  </r>
  <r>
    <n v="1971"/>
    <s v="Graduation"/>
    <x v="3"/>
    <n v="55635"/>
    <n v="0"/>
    <n v="1"/>
    <d v="2012-11-13T00:00:00"/>
    <n v="34"/>
    <n v="41"/>
    <x v="3"/>
    <x v="3"/>
    <n v="34"/>
    <n v="4"/>
    <x v="0"/>
    <x v="1"/>
  </r>
  <r>
    <n v="1985"/>
    <s v="PhD"/>
    <x v="2"/>
    <n v="33454"/>
    <n v="1"/>
    <n v="0"/>
    <d v="2013-05-08T00:00:00"/>
    <n v="32"/>
    <n v="28"/>
    <x v="2"/>
    <x v="2"/>
    <n v="32"/>
    <n v="2"/>
    <x v="1"/>
    <x v="0"/>
  </r>
  <r>
    <n v="1974"/>
    <s v="PhD"/>
    <x v="1"/>
    <n v="30351"/>
    <n v="1"/>
    <n v="0"/>
    <d v="2013-06-06T00:00:00"/>
    <n v="19"/>
    <n v="39"/>
    <x v="3"/>
    <x v="1"/>
    <n v="19"/>
    <n v="1"/>
    <x v="1"/>
    <x v="0"/>
  </r>
  <r>
    <n v="1950"/>
    <s v="PhD"/>
    <x v="1"/>
    <n v="5648"/>
    <n v="1"/>
    <n v="1"/>
    <d v="2014-03-13T00:00:00"/>
    <n v="68"/>
    <n v="64"/>
    <x v="1"/>
    <x v="1"/>
    <n v="68"/>
    <n v="1"/>
    <x v="1"/>
    <x v="1"/>
  </r>
  <r>
    <n v="1983"/>
    <s v="Graduation"/>
    <x v="2"/>
    <n v="51725"/>
    <n v="1"/>
    <n v="0"/>
    <d v="2013-11-15T00:00:00"/>
    <n v="11"/>
    <n v="30"/>
    <x v="2"/>
    <x v="2"/>
    <n v="11"/>
    <n v="1"/>
    <x v="1"/>
    <x v="0"/>
  </r>
  <r>
    <n v="1976"/>
    <s v="Basic"/>
    <x v="2"/>
    <n v="7500"/>
    <n v="0"/>
    <n v="0"/>
    <d v="2012-11-13T00:00:00"/>
    <n v="59"/>
    <n v="36"/>
    <x v="3"/>
    <x v="2"/>
    <n v="59"/>
    <n v="1"/>
    <x v="0"/>
    <x v="0"/>
  </r>
  <r>
    <n v="1959"/>
    <s v="Graduation"/>
    <x v="3"/>
    <n v="63033"/>
    <n v="0"/>
    <n v="0"/>
    <d v="2013-11-15T00:00:00"/>
    <n v="82"/>
    <n v="54"/>
    <x v="0"/>
    <x v="3"/>
    <n v="82"/>
    <n v="1"/>
    <x v="0"/>
    <x v="0"/>
  </r>
  <r>
    <n v="1952"/>
    <s v="Master"/>
    <x v="3"/>
    <n v="59354"/>
    <n v="1"/>
    <n v="1"/>
    <d v="2013-11-15T00:00:00"/>
    <n v="53"/>
    <n v="61"/>
    <x v="1"/>
    <x v="3"/>
    <n v="53"/>
    <n v="3"/>
    <x v="1"/>
    <x v="1"/>
  </r>
  <r>
    <n v="1987"/>
    <s v="Graduation"/>
    <x v="2"/>
    <n v="17323"/>
    <n v="0"/>
    <n v="0"/>
    <d v="2012-10-10T00:00:00"/>
    <n v="38"/>
    <n v="25"/>
    <x v="4"/>
    <x v="2"/>
    <n v="38"/>
    <n v="1"/>
    <x v="0"/>
    <x v="0"/>
  </r>
  <r>
    <n v="1946"/>
    <s v="PhD"/>
    <x v="0"/>
    <n v="82800"/>
    <n v="0"/>
    <n v="0"/>
    <d v="2012-11-24T00:00:00"/>
    <n v="23"/>
    <n v="66"/>
    <x v="5"/>
    <x v="0"/>
    <n v="23"/>
    <n v="1"/>
    <x v="0"/>
    <x v="0"/>
  </r>
  <r>
    <n v="1980"/>
    <s v="Graduation"/>
    <x v="2"/>
    <n v="41850"/>
    <n v="1"/>
    <n v="1"/>
    <d v="2012-12-24T00:00:00"/>
    <n v="51"/>
    <n v="32"/>
    <x v="2"/>
    <x v="2"/>
    <n v="51"/>
    <n v="3"/>
    <x v="1"/>
    <x v="1"/>
  </r>
  <r>
    <n v="1946"/>
    <s v="Graduation"/>
    <x v="1"/>
    <n v="37760"/>
    <n v="0"/>
    <n v="0"/>
    <d v="2012-08-31T00:00:00"/>
    <n v="20"/>
    <n v="66"/>
    <x v="5"/>
    <x v="1"/>
    <n v="20"/>
    <n v="2"/>
    <x v="0"/>
    <x v="0"/>
  </r>
  <r>
    <n v="1949"/>
    <s v="Master"/>
    <x v="2"/>
    <n v="76995"/>
    <n v="0"/>
    <n v="1"/>
    <d v="2013-03-28T00:00:00"/>
    <n v="91"/>
    <n v="64"/>
    <x v="1"/>
    <x v="2"/>
    <n v="91"/>
    <n v="2"/>
    <x v="0"/>
    <x v="1"/>
  </r>
  <r>
    <n v="1985"/>
    <s v="2n Cycle"/>
    <x v="0"/>
    <n v="33812"/>
    <n v="1"/>
    <n v="0"/>
    <d v="2012-11-03T00:00:00"/>
    <n v="86"/>
    <n v="27"/>
    <x v="2"/>
    <x v="0"/>
    <n v="86"/>
    <n v="2"/>
    <x v="1"/>
    <x v="0"/>
  </r>
  <r>
    <n v="1982"/>
    <s v="Graduation"/>
    <x v="2"/>
    <n v="37040"/>
    <n v="0"/>
    <n v="0"/>
    <d v="2012-08-08T00:00:00"/>
    <n v="41"/>
    <n v="30"/>
    <x v="2"/>
    <x v="2"/>
    <n v="41"/>
    <n v="1"/>
    <x v="0"/>
    <x v="0"/>
  </r>
  <r>
    <n v="1979"/>
    <s v="Graduation"/>
    <x v="2"/>
    <n v="2447"/>
    <n v="1"/>
    <n v="0"/>
    <d v="2013-01-06T00:00:00"/>
    <n v="42"/>
    <n v="34"/>
    <x v="2"/>
    <x v="2"/>
    <n v="42"/>
    <n v="15"/>
    <x v="1"/>
    <x v="0"/>
  </r>
  <r>
    <n v="1949"/>
    <s v="PhD"/>
    <x v="2"/>
    <n v="58607"/>
    <n v="0"/>
    <n v="1"/>
    <d v="2012-12-23T00:00:00"/>
    <n v="63"/>
    <n v="63"/>
    <x v="1"/>
    <x v="2"/>
    <n v="63"/>
    <n v="3"/>
    <x v="0"/>
    <x v="1"/>
  </r>
  <r>
    <n v="1954"/>
    <s v="PhD"/>
    <x v="2"/>
    <n v="65324"/>
    <n v="0"/>
    <n v="1"/>
    <d v="2014-01-11T00:00:00"/>
    <n v="0"/>
    <n v="60"/>
    <x v="1"/>
    <x v="2"/>
    <n v="0"/>
    <n v="3"/>
    <x v="0"/>
    <x v="1"/>
  </r>
  <r>
    <n v="1951"/>
    <s v="Graduation"/>
    <x v="1"/>
    <n v="40689"/>
    <n v="0"/>
    <n v="1"/>
    <d v="2013-03-18T00:00:00"/>
    <n v="69"/>
    <n v="62"/>
    <x v="1"/>
    <x v="1"/>
    <n v="69"/>
    <n v="7"/>
    <x v="0"/>
    <x v="1"/>
  </r>
  <r>
    <n v="1969"/>
    <s v="Graduation"/>
    <x v="0"/>
    <n v="18589"/>
    <n v="0"/>
    <n v="0"/>
    <d v="2013-01-02T00:00:00"/>
    <n v="89"/>
    <n v="44"/>
    <x v="3"/>
    <x v="0"/>
    <n v="89"/>
    <n v="2"/>
    <x v="0"/>
    <x v="0"/>
  </r>
  <r>
    <n v="1976"/>
    <s v="Graduation"/>
    <x v="2"/>
    <n v="53359"/>
    <n v="1"/>
    <n v="1"/>
    <d v="2013-05-27T00:00:00"/>
    <n v="4"/>
    <n v="37"/>
    <x v="3"/>
    <x v="2"/>
    <n v="4"/>
    <n v="4"/>
    <x v="1"/>
    <x v="1"/>
  </r>
  <r>
    <n v="1986"/>
    <s v="Graduation"/>
    <x v="0"/>
    <n v="50995"/>
    <n v="1"/>
    <n v="0"/>
    <d v="2013-02-20T00:00:00"/>
    <n v="19"/>
    <n v="27"/>
    <x v="2"/>
    <x v="0"/>
    <n v="19"/>
    <n v="0"/>
    <x v="1"/>
    <x v="0"/>
  </r>
  <r>
    <n v="1989"/>
    <s v="Graduation"/>
    <x v="2"/>
    <n v="38360"/>
    <n v="1"/>
    <n v="0"/>
    <d v="2013-05-31T00:00:00"/>
    <n v="26"/>
    <n v="24"/>
    <x v="4"/>
    <x v="2"/>
    <n v="26"/>
    <n v="2"/>
    <x v="1"/>
    <x v="0"/>
  </r>
  <r>
    <n v="1965"/>
    <s v="PhD"/>
    <x v="2"/>
    <n v="84618"/>
    <n v="0"/>
    <n v="0"/>
    <d v="2013-11-22T00:00:00"/>
    <n v="96"/>
    <n v="48"/>
    <x v="0"/>
    <x v="2"/>
    <n v="96"/>
    <n v="1"/>
    <x v="0"/>
    <x v="0"/>
  </r>
  <r>
    <n v="1989"/>
    <s v="Master"/>
    <x v="3"/>
    <n v="10979"/>
    <n v="0"/>
    <n v="0"/>
    <d v="2014-05-22T00:00:00"/>
    <n v="34"/>
    <n v="25"/>
    <x v="4"/>
    <x v="3"/>
    <n v="34"/>
    <n v="2"/>
    <x v="0"/>
    <x v="0"/>
  </r>
  <r>
    <n v="1963"/>
    <s v="Master"/>
    <x v="1"/>
    <n v="38620"/>
    <n v="0"/>
    <n v="0"/>
    <d v="2013-05-11T00:00:00"/>
    <n v="56"/>
    <n v="50"/>
    <x v="0"/>
    <x v="1"/>
    <n v="56"/>
    <n v="1"/>
    <x v="0"/>
    <x v="0"/>
  </r>
  <r>
    <n v="1970"/>
    <s v="Graduation"/>
    <x v="1"/>
    <n v="40548"/>
    <n v="0"/>
    <n v="1"/>
    <d v="2012-10-10T00:00:00"/>
    <n v="31"/>
    <n v="42"/>
    <x v="3"/>
    <x v="1"/>
    <n v="31"/>
    <n v="2"/>
    <x v="0"/>
    <x v="1"/>
  </r>
  <r>
    <n v="1952"/>
    <s v="PhD"/>
    <x v="3"/>
    <n v="46610"/>
    <n v="0"/>
    <n v="2"/>
    <d v="2012-10-29T00:00:00"/>
    <n v="8"/>
    <n v="60"/>
    <x v="1"/>
    <x v="3"/>
    <n v="8"/>
    <n v="6"/>
    <x v="0"/>
    <x v="1"/>
  </r>
  <r>
    <n v="1946"/>
    <s v="Master"/>
    <x v="2"/>
    <n v="68657"/>
    <n v="0"/>
    <n v="0"/>
    <d v="2013-02-20T00:00:00"/>
    <n v="4"/>
    <n v="67"/>
    <x v="5"/>
    <x v="2"/>
    <n v="4"/>
    <n v="1"/>
    <x v="0"/>
    <x v="0"/>
  </r>
  <r>
    <n v="1951"/>
    <s v="Master"/>
    <x v="0"/>
    <n v="49389"/>
    <n v="1"/>
    <n v="1"/>
    <d v="2013-08-29T00:00:00"/>
    <n v="55"/>
    <n v="62"/>
    <x v="1"/>
    <x v="0"/>
    <n v="55"/>
    <n v="1"/>
    <x v="1"/>
    <x v="1"/>
  </r>
  <r>
    <n v="1970"/>
    <s v="PhD"/>
    <x v="2"/>
    <n v="67353"/>
    <n v="0"/>
    <n v="1"/>
    <d v="2013-12-31T00:00:00"/>
    <n v="37"/>
    <n v="43"/>
    <x v="3"/>
    <x v="2"/>
    <n v="37"/>
    <n v="5"/>
    <x v="0"/>
    <x v="1"/>
  </r>
  <r>
    <n v="1976"/>
    <s v="2n Cycle"/>
    <x v="2"/>
    <n v="23718"/>
    <n v="1"/>
    <n v="0"/>
    <d v="2013-09-02T00:00:00"/>
    <n v="76"/>
    <n v="37"/>
    <x v="3"/>
    <x v="2"/>
    <n v="76"/>
    <n v="3"/>
    <x v="1"/>
    <x v="0"/>
  </r>
  <r>
    <n v="1973"/>
    <s v="Graduation"/>
    <x v="4"/>
    <n v="42429"/>
    <n v="0"/>
    <n v="1"/>
    <d v="2014-02-11T00:00:00"/>
    <n v="99"/>
    <n v="41"/>
    <x v="3"/>
    <x v="4"/>
    <n v="99"/>
    <n v="2"/>
    <x v="0"/>
    <x v="1"/>
  </r>
  <r>
    <n v="1943"/>
    <s v="PhD"/>
    <x v="3"/>
    <n v="48948"/>
    <n v="0"/>
    <n v="0"/>
    <d v="2013-02-01T00:00:00"/>
    <n v="53"/>
    <n v="70"/>
    <x v="5"/>
    <x v="3"/>
    <n v="53"/>
    <n v="2"/>
    <x v="0"/>
    <x v="0"/>
  </r>
  <r>
    <n v="1980"/>
    <s v="Graduation"/>
    <x v="2"/>
    <n v="80011"/>
    <n v="0"/>
    <n v="1"/>
    <d v="2013-04-29T00:00:00"/>
    <n v="3"/>
    <n v="33"/>
    <x v="2"/>
    <x v="2"/>
    <n v="3"/>
    <n v="2"/>
    <x v="0"/>
    <x v="1"/>
  </r>
  <r>
    <n v="1985"/>
    <s v="Master"/>
    <x v="2"/>
    <n v="20559"/>
    <n v="1"/>
    <n v="0"/>
    <d v="2013-03-12T00:00:00"/>
    <n v="88"/>
    <n v="28"/>
    <x v="2"/>
    <x v="2"/>
    <n v="88"/>
    <n v="2"/>
    <x v="1"/>
    <x v="0"/>
  </r>
  <r>
    <n v="1957"/>
    <s v="Graduation"/>
    <x v="1"/>
    <n v="21994"/>
    <n v="0"/>
    <n v="1"/>
    <d v="2012-12-24T00:00:00"/>
    <n v="4"/>
    <n v="55"/>
    <x v="0"/>
    <x v="1"/>
    <n v="4"/>
    <n v="1"/>
    <x v="0"/>
    <x v="1"/>
  </r>
  <r>
    <n v="1959"/>
    <s v="PhD"/>
    <x v="0"/>
    <n v="50995"/>
    <n v="0"/>
    <n v="0"/>
    <d v="2013-11-05T00:00:00"/>
    <n v="80"/>
    <n v="54"/>
    <x v="0"/>
    <x v="0"/>
    <n v="80"/>
    <n v="1"/>
    <x v="0"/>
    <x v="0"/>
  </r>
  <r>
    <n v="1975"/>
    <s v="Master"/>
    <x v="2"/>
    <n v="7500"/>
    <n v="1"/>
    <n v="0"/>
    <d v="2013-10-02T00:00:00"/>
    <n v="19"/>
    <n v="38"/>
    <x v="3"/>
    <x v="2"/>
    <n v="19"/>
    <n v="3"/>
    <x v="1"/>
    <x v="0"/>
  </r>
  <r>
    <n v="1976"/>
    <s v="Graduation"/>
    <x v="0"/>
    <n v="79941"/>
    <n v="0"/>
    <n v="0"/>
    <d v="2014-06-28T00:00:00"/>
    <n v="72"/>
    <n v="38"/>
    <x v="3"/>
    <x v="0"/>
    <n v="72"/>
    <n v="1"/>
    <x v="0"/>
    <x v="0"/>
  </r>
  <r>
    <n v="1996"/>
    <s v="2n Cycle"/>
    <x v="2"/>
    <n v="7500"/>
    <n v="0"/>
    <n v="0"/>
    <d v="2012-11-09T00:00:00"/>
    <n v="24"/>
    <n v="16"/>
    <x v="4"/>
    <x v="2"/>
    <n v="24"/>
    <n v="3"/>
    <x v="0"/>
    <x v="0"/>
  </r>
  <r>
    <n v="1968"/>
    <s v="Graduation"/>
    <x v="1"/>
    <n v="41728"/>
    <n v="1"/>
    <n v="0"/>
    <d v="2013-05-24T00:00:00"/>
    <n v="92"/>
    <n v="45"/>
    <x v="3"/>
    <x v="1"/>
    <n v="92"/>
    <n v="1"/>
    <x v="1"/>
    <x v="0"/>
  </r>
  <r>
    <n v="1951"/>
    <s v="Graduation"/>
    <x v="0"/>
    <n v="50995"/>
    <n v="2"/>
    <n v="1"/>
    <d v="2014-01-01T00:00:00"/>
    <n v="96"/>
    <n v="63"/>
    <x v="1"/>
    <x v="0"/>
    <n v="96"/>
    <n v="3"/>
    <x v="1"/>
    <x v="1"/>
  </r>
  <r>
    <n v="1954"/>
    <s v="PhD"/>
    <x v="2"/>
    <n v="72550"/>
    <n v="1"/>
    <n v="1"/>
    <d v="2012-11-08T00:00:00"/>
    <n v="39"/>
    <n v="58"/>
    <x v="1"/>
    <x v="2"/>
    <n v="39"/>
    <n v="9"/>
    <x v="1"/>
    <x v="1"/>
  </r>
  <r>
    <n v="1957"/>
    <s v="Graduation"/>
    <x v="4"/>
    <n v="65486"/>
    <n v="0"/>
    <n v="1"/>
    <d v="2014-05-12T00:00:00"/>
    <n v="29"/>
    <n v="57"/>
    <x v="1"/>
    <x v="4"/>
    <n v="29"/>
    <n v="1"/>
    <x v="0"/>
    <x v="1"/>
  </r>
  <r>
    <n v="1964"/>
    <s v="Master"/>
    <x v="2"/>
    <n v="79143"/>
    <n v="0"/>
    <n v="0"/>
    <d v="2012-08-11T00:00:00"/>
    <n v="2"/>
    <n v="48"/>
    <x v="0"/>
    <x v="2"/>
    <n v="2"/>
    <n v="1"/>
    <x v="0"/>
    <x v="0"/>
  </r>
  <r>
    <n v="1977"/>
    <s v="Graduation"/>
    <x v="0"/>
    <n v="35790"/>
    <n v="1"/>
    <n v="0"/>
    <d v="2013-01-02T00:00:00"/>
    <n v="54"/>
    <n v="36"/>
    <x v="3"/>
    <x v="0"/>
    <n v="54"/>
    <n v="2"/>
    <x v="1"/>
    <x v="0"/>
  </r>
  <r>
    <n v="1977"/>
    <s v="Graduation"/>
    <x v="3"/>
    <n v="82582"/>
    <n v="0"/>
    <n v="0"/>
    <d v="2014-06-07T00:00:00"/>
    <n v="54"/>
    <n v="37"/>
    <x v="3"/>
    <x v="3"/>
    <n v="54"/>
    <n v="1"/>
    <x v="0"/>
    <x v="0"/>
  </r>
  <r>
    <n v="1978"/>
    <s v="Graduation"/>
    <x v="2"/>
    <n v="66373"/>
    <n v="1"/>
    <n v="1"/>
    <d v="2013-06-12T00:00:00"/>
    <n v="57"/>
    <n v="35"/>
    <x v="2"/>
    <x v="2"/>
    <n v="57"/>
    <n v="7"/>
    <x v="1"/>
    <x v="1"/>
  </r>
  <r>
    <n v="1955"/>
    <s v="Master"/>
    <x v="1"/>
    <n v="82384"/>
    <n v="0"/>
    <n v="0"/>
    <d v="2012-11-19T00:00:00"/>
    <n v="55"/>
    <n v="57"/>
    <x v="1"/>
    <x v="1"/>
    <n v="55"/>
    <n v="1"/>
    <x v="0"/>
    <x v="0"/>
  </r>
  <r>
    <n v="1966"/>
    <s v="Graduation"/>
    <x v="3"/>
    <n v="70287"/>
    <n v="0"/>
    <n v="0"/>
    <d v="2013-04-02T00:00:00"/>
    <n v="30"/>
    <n v="47"/>
    <x v="0"/>
    <x v="3"/>
    <n v="30"/>
    <n v="1"/>
    <x v="0"/>
    <x v="0"/>
  </r>
  <r>
    <n v="1988"/>
    <s v="Graduation"/>
    <x v="0"/>
    <n v="27938"/>
    <n v="1"/>
    <n v="0"/>
    <d v="2014-04-28T00:00:00"/>
    <n v="31"/>
    <n v="26"/>
    <x v="2"/>
    <x v="0"/>
    <n v="31"/>
    <n v="1"/>
    <x v="1"/>
    <x v="0"/>
  </r>
  <r>
    <n v="1982"/>
    <s v="Graduation"/>
    <x v="0"/>
    <n v="50995"/>
    <n v="1"/>
    <n v="0"/>
    <d v="2013-06-17T00:00:00"/>
    <n v="57"/>
    <n v="31"/>
    <x v="2"/>
    <x v="0"/>
    <n v="57"/>
    <n v="2"/>
    <x v="1"/>
    <x v="0"/>
  </r>
  <r>
    <n v="1968"/>
    <s v="PhD"/>
    <x v="2"/>
    <n v="55954"/>
    <n v="0"/>
    <n v="1"/>
    <d v="2014-03-03T00:00:00"/>
    <n v="63"/>
    <n v="46"/>
    <x v="0"/>
    <x v="2"/>
    <n v="63"/>
    <n v="3"/>
    <x v="0"/>
    <x v="1"/>
  </r>
  <r>
    <n v="1982"/>
    <s v="Master"/>
    <x v="0"/>
    <n v="75777"/>
    <n v="0"/>
    <n v="0"/>
    <d v="2013-07-04T00:00:00"/>
    <n v="12"/>
    <n v="31"/>
    <x v="2"/>
    <x v="0"/>
    <n v="12"/>
    <n v="1"/>
    <x v="0"/>
    <x v="0"/>
  </r>
  <r>
    <n v="1975"/>
    <s v="Graduation"/>
    <x v="1"/>
    <n v="66653"/>
    <n v="1"/>
    <n v="1"/>
    <d v="2012-09-07T00:00:00"/>
    <n v="18"/>
    <n v="37"/>
    <x v="3"/>
    <x v="1"/>
    <n v="18"/>
    <n v="4"/>
    <x v="1"/>
    <x v="1"/>
  </r>
  <r>
    <n v="1952"/>
    <s v="Graduation"/>
    <x v="0"/>
    <n v="61823"/>
    <n v="0"/>
    <n v="1"/>
    <d v="2013-02-18T00:00:00"/>
    <n v="26"/>
    <n v="61"/>
    <x v="1"/>
    <x v="0"/>
    <n v="26"/>
    <n v="4"/>
    <x v="0"/>
    <x v="1"/>
  </r>
  <r>
    <n v="1951"/>
    <s v="PhD"/>
    <x v="4"/>
    <n v="67680"/>
    <n v="0"/>
    <n v="1"/>
    <d v="2013-06-11T00:00:00"/>
    <n v="8"/>
    <n v="62"/>
    <x v="1"/>
    <x v="4"/>
    <n v="8"/>
    <n v="1"/>
    <x v="0"/>
    <x v="1"/>
  </r>
  <r>
    <n v="1948"/>
    <s v="Graduation"/>
    <x v="1"/>
    <n v="70666"/>
    <n v="0"/>
    <n v="0"/>
    <d v="2013-12-06T00:00:00"/>
    <n v="29"/>
    <n v="65"/>
    <x v="1"/>
    <x v="1"/>
    <n v="29"/>
    <n v="1"/>
    <x v="0"/>
    <x v="0"/>
  </r>
  <r>
    <n v="1971"/>
    <s v="Graduation"/>
    <x v="2"/>
    <n v="25721"/>
    <n v="1"/>
    <n v="0"/>
    <d v="2013-05-21T00:00:00"/>
    <n v="75"/>
    <n v="42"/>
    <x v="3"/>
    <x v="2"/>
    <n v="75"/>
    <n v="1"/>
    <x v="1"/>
    <x v="0"/>
  </r>
  <r>
    <n v="1967"/>
    <s v="Graduation"/>
    <x v="1"/>
    <n v="32474"/>
    <n v="1"/>
    <n v="1"/>
    <d v="2014-05-11T00:00:00"/>
    <n v="0"/>
    <n v="47"/>
    <x v="0"/>
    <x v="1"/>
    <n v="0"/>
    <n v="1"/>
    <x v="1"/>
    <x v="1"/>
  </r>
  <r>
    <n v="1979"/>
    <s v="2n Cycle"/>
    <x v="0"/>
    <n v="88194"/>
    <n v="0"/>
    <n v="1"/>
    <d v="2014-03-19T00:00:00"/>
    <n v="19"/>
    <n v="35"/>
    <x v="2"/>
    <x v="0"/>
    <n v="19"/>
    <n v="1"/>
    <x v="0"/>
    <x v="1"/>
  </r>
  <r>
    <n v="1958"/>
    <s v="Graduation"/>
    <x v="1"/>
    <n v="69096"/>
    <n v="0"/>
    <n v="1"/>
    <d v="2013-09-27T00:00:00"/>
    <n v="4"/>
    <n v="55"/>
    <x v="0"/>
    <x v="1"/>
    <n v="4"/>
    <n v="1"/>
    <x v="0"/>
    <x v="1"/>
  </r>
  <r>
    <n v="1970"/>
    <s v="Graduation"/>
    <x v="1"/>
    <n v="74854"/>
    <n v="1"/>
    <n v="2"/>
    <d v="2013-04-08T00:00:00"/>
    <n v="90"/>
    <n v="43"/>
    <x v="3"/>
    <x v="1"/>
    <n v="90"/>
    <n v="7"/>
    <x v="1"/>
    <x v="1"/>
  </r>
  <r>
    <n v="1954"/>
    <s v="Master"/>
    <x v="2"/>
    <n v="66991"/>
    <n v="0"/>
    <n v="0"/>
    <d v="2012-09-11T00:00:00"/>
    <n v="1"/>
    <n v="58"/>
    <x v="1"/>
    <x v="2"/>
    <n v="1"/>
    <n v="3"/>
    <x v="0"/>
    <x v="0"/>
  </r>
  <r>
    <n v="1973"/>
    <s v="2n Cycle"/>
    <x v="2"/>
    <n v="51725"/>
    <n v="1"/>
    <n v="0"/>
    <d v="2012-09-14T00:00:00"/>
    <n v="25"/>
    <n v="39"/>
    <x v="3"/>
    <x v="2"/>
    <n v="25"/>
    <n v="3"/>
    <x v="1"/>
    <x v="0"/>
  </r>
  <r>
    <n v="1959"/>
    <s v="Graduation"/>
    <x v="2"/>
    <n v="65031"/>
    <n v="0"/>
    <n v="1"/>
    <d v="2013-03-17T00:00:00"/>
    <n v="29"/>
    <n v="54"/>
    <x v="0"/>
    <x v="2"/>
    <n v="29"/>
    <n v="4"/>
    <x v="0"/>
    <x v="1"/>
  </r>
  <r>
    <n v="1975"/>
    <s v="PhD"/>
    <x v="2"/>
    <n v="60631"/>
    <n v="1"/>
    <n v="1"/>
    <d v="2013-04-05T00:00:00"/>
    <n v="88"/>
    <n v="38"/>
    <x v="3"/>
    <x v="2"/>
    <n v="88"/>
    <n v="5"/>
    <x v="1"/>
    <x v="1"/>
  </r>
  <r>
    <n v="1952"/>
    <s v="Graduation"/>
    <x v="2"/>
    <n v="28332"/>
    <n v="0"/>
    <n v="0"/>
    <d v="2014-04-30T00:00:00"/>
    <n v="58"/>
    <n v="62"/>
    <x v="1"/>
    <x v="2"/>
    <n v="58"/>
    <n v="1"/>
    <x v="0"/>
    <x v="0"/>
  </r>
  <r>
    <n v="1977"/>
    <s v="Graduation"/>
    <x v="3"/>
    <n v="40246"/>
    <n v="1"/>
    <n v="0"/>
    <d v="2012-12-19T00:00:00"/>
    <n v="68"/>
    <n v="35"/>
    <x v="2"/>
    <x v="3"/>
    <n v="68"/>
    <n v="1"/>
    <x v="1"/>
    <x v="0"/>
  </r>
  <r>
    <n v="1972"/>
    <s v="Master"/>
    <x v="2"/>
    <n v="75251"/>
    <n v="0"/>
    <n v="0"/>
    <d v="2012-08-27T00:00:00"/>
    <n v="34"/>
    <n v="40"/>
    <x v="3"/>
    <x v="2"/>
    <n v="34"/>
    <n v="1"/>
    <x v="0"/>
    <x v="0"/>
  </r>
  <r>
    <n v="1976"/>
    <s v="Graduation"/>
    <x v="0"/>
    <n v="75825"/>
    <n v="0"/>
    <n v="0"/>
    <d v="2012-10-12T00:00:00"/>
    <n v="40"/>
    <n v="36"/>
    <x v="3"/>
    <x v="0"/>
    <n v="40"/>
    <n v="0"/>
    <x v="0"/>
    <x v="0"/>
  </r>
  <r>
    <n v="1976"/>
    <s v="2n Cycle"/>
    <x v="1"/>
    <n v="26326"/>
    <n v="0"/>
    <n v="0"/>
    <d v="2013-09-04T00:00:00"/>
    <n v="12"/>
    <n v="37"/>
    <x v="3"/>
    <x v="1"/>
    <n v="12"/>
    <n v="1"/>
    <x v="0"/>
    <x v="0"/>
  </r>
  <r>
    <n v="1965"/>
    <s v="Graduation"/>
    <x v="1"/>
    <n v="56046"/>
    <n v="0"/>
    <n v="0"/>
    <d v="2013-01-02T00:00:00"/>
    <n v="9"/>
    <n v="48"/>
    <x v="0"/>
    <x v="1"/>
    <n v="9"/>
    <n v="2"/>
    <x v="0"/>
    <x v="0"/>
  </r>
  <r>
    <n v="1985"/>
    <s v="Graduation"/>
    <x v="0"/>
    <n v="29760"/>
    <n v="1"/>
    <n v="0"/>
    <d v="2012-08-29T00:00:00"/>
    <n v="87"/>
    <n v="27"/>
    <x v="2"/>
    <x v="0"/>
    <n v="87"/>
    <n v="4"/>
    <x v="1"/>
    <x v="0"/>
  </r>
  <r>
    <n v="1969"/>
    <s v="Graduation"/>
    <x v="2"/>
    <n v="26304"/>
    <n v="1"/>
    <n v="0"/>
    <d v="2013-06-23T00:00:00"/>
    <n v="5"/>
    <n v="44"/>
    <x v="3"/>
    <x v="2"/>
    <n v="5"/>
    <n v="1"/>
    <x v="1"/>
    <x v="0"/>
  </r>
  <r>
    <n v="1973"/>
    <s v="2n Cycle"/>
    <x v="2"/>
    <n v="23559"/>
    <n v="1"/>
    <n v="0"/>
    <d v="2013-07-03T00:00:00"/>
    <n v="87"/>
    <n v="40"/>
    <x v="3"/>
    <x v="2"/>
    <n v="87"/>
    <n v="3"/>
    <x v="1"/>
    <x v="0"/>
  </r>
  <r>
    <n v="1963"/>
    <s v="Master"/>
    <x v="1"/>
    <n v="38620"/>
    <n v="0"/>
    <n v="0"/>
    <d v="2013-05-11T00:00:00"/>
    <n v="56"/>
    <n v="50"/>
    <x v="0"/>
    <x v="1"/>
    <n v="56"/>
    <n v="1"/>
    <x v="0"/>
    <x v="0"/>
  </r>
  <r>
    <n v="1987"/>
    <s v="Graduation"/>
    <x v="3"/>
    <n v="81361"/>
    <n v="0"/>
    <n v="0"/>
    <d v="2014-02-25T00:00:00"/>
    <n v="18"/>
    <n v="27"/>
    <x v="2"/>
    <x v="3"/>
    <n v="18"/>
    <n v="1"/>
    <x v="0"/>
    <x v="0"/>
  </r>
  <r>
    <n v="1960"/>
    <s v="Graduation"/>
    <x v="2"/>
    <n v="29440"/>
    <n v="1"/>
    <n v="1"/>
    <d v="2013-08-11T00:00:00"/>
    <n v="95"/>
    <n v="53"/>
    <x v="0"/>
    <x v="2"/>
    <n v="95"/>
    <n v="2"/>
    <x v="1"/>
    <x v="1"/>
  </r>
  <r>
    <n v="1970"/>
    <s v="Master"/>
    <x v="2"/>
    <n v="36138"/>
    <n v="1"/>
    <n v="1"/>
    <d v="2013-07-16T00:00:00"/>
    <n v="48"/>
    <n v="43"/>
    <x v="3"/>
    <x v="2"/>
    <n v="48"/>
    <n v="5"/>
    <x v="1"/>
    <x v="1"/>
  </r>
  <r>
    <n v="1957"/>
    <s v="Graduation"/>
    <x v="0"/>
    <n v="50388"/>
    <n v="0"/>
    <n v="1"/>
    <d v="2014-05-28T00:00:00"/>
    <n v="3"/>
    <n v="57"/>
    <x v="1"/>
    <x v="0"/>
    <n v="3"/>
    <n v="4"/>
    <x v="0"/>
    <x v="1"/>
  </r>
  <r>
    <n v="1973"/>
    <s v="Graduation"/>
    <x v="2"/>
    <n v="79593"/>
    <n v="0"/>
    <n v="0"/>
    <d v="2014-05-12T00:00:00"/>
    <n v="70"/>
    <n v="41"/>
    <x v="3"/>
    <x v="2"/>
    <n v="70"/>
    <n v="1"/>
    <x v="0"/>
    <x v="0"/>
  </r>
  <r>
    <n v="1967"/>
    <s v="Graduation"/>
    <x v="1"/>
    <n v="54178"/>
    <n v="0"/>
    <n v="1"/>
    <d v="2014-01-21T00:00:00"/>
    <n v="79"/>
    <n v="47"/>
    <x v="0"/>
    <x v="1"/>
    <n v="79"/>
    <n v="1"/>
    <x v="0"/>
    <x v="1"/>
  </r>
  <r>
    <n v="1957"/>
    <s v="PhD"/>
    <x v="2"/>
    <n v="51725"/>
    <n v="2"/>
    <n v="1"/>
    <d v="2012-11-19T00:00:00"/>
    <n v="4"/>
    <n v="55"/>
    <x v="0"/>
    <x v="2"/>
    <n v="4"/>
    <n v="12"/>
    <x v="1"/>
    <x v="1"/>
  </r>
  <r>
    <n v="1957"/>
    <s v="Graduation"/>
    <x v="0"/>
    <n v="50995"/>
    <n v="1"/>
    <n v="1"/>
    <d v="2014-05-27T00:00:00"/>
    <n v="45"/>
    <n v="57"/>
    <x v="1"/>
    <x v="0"/>
    <n v="45"/>
    <n v="1"/>
    <x v="1"/>
    <x v="1"/>
  </r>
  <r>
    <n v="1973"/>
    <s v="Master"/>
    <x v="1"/>
    <n v="53246"/>
    <n v="0"/>
    <n v="0"/>
    <d v="2013-11-23T00:00:00"/>
    <n v="87"/>
    <n v="40"/>
    <x v="3"/>
    <x v="1"/>
    <n v="87"/>
    <n v="1"/>
    <x v="0"/>
    <x v="0"/>
  </r>
  <r>
    <n v="1972"/>
    <s v="Master"/>
    <x v="0"/>
    <n v="42394"/>
    <n v="1"/>
    <n v="0"/>
    <d v="2014-03-23T00:00:00"/>
    <n v="69"/>
    <n v="42"/>
    <x v="3"/>
    <x v="0"/>
    <n v="69"/>
    <n v="1"/>
    <x v="1"/>
    <x v="0"/>
  </r>
  <r>
    <n v="1970"/>
    <s v="PhD"/>
    <x v="2"/>
    <n v="23626"/>
    <n v="1"/>
    <n v="0"/>
    <d v="2014-05-24T00:00:00"/>
    <n v="84"/>
    <n v="44"/>
    <x v="3"/>
    <x v="2"/>
    <n v="84"/>
    <n v="3"/>
    <x v="1"/>
    <x v="0"/>
  </r>
  <r>
    <n v="1983"/>
    <s v="Graduation"/>
    <x v="2"/>
    <n v="30096"/>
    <n v="1"/>
    <n v="0"/>
    <d v="2014-05-22T00:00:00"/>
    <n v="30"/>
    <n v="31"/>
    <x v="2"/>
    <x v="2"/>
    <n v="30"/>
    <n v="1"/>
    <x v="1"/>
    <x v="0"/>
  </r>
  <r>
    <n v="1960"/>
    <s v="Graduation"/>
    <x v="4"/>
    <n v="47916"/>
    <n v="0"/>
    <n v="1"/>
    <d v="2012-11-22T00:00:00"/>
    <n v="72"/>
    <n v="52"/>
    <x v="0"/>
    <x v="4"/>
    <n v="72"/>
    <n v="5"/>
    <x v="0"/>
    <x v="1"/>
  </r>
  <r>
    <n v="1972"/>
    <s v="Graduation"/>
    <x v="3"/>
    <n v="51813"/>
    <n v="1"/>
    <n v="1"/>
    <d v="2013-04-11T00:00:00"/>
    <n v="37"/>
    <n v="41"/>
    <x v="3"/>
    <x v="3"/>
    <n v="37"/>
    <n v="2"/>
    <x v="1"/>
    <x v="1"/>
  </r>
  <r>
    <n v="1951"/>
    <s v="2n Cycle"/>
    <x v="2"/>
    <n v="78497"/>
    <n v="0"/>
    <n v="0"/>
    <d v="2013-12-01T00:00:00"/>
    <n v="44"/>
    <n v="62"/>
    <x v="1"/>
    <x v="2"/>
    <n v="44"/>
    <n v="1"/>
    <x v="0"/>
    <x v="0"/>
  </r>
  <r>
    <n v="1983"/>
    <s v="PhD"/>
    <x v="2"/>
    <n v="50150"/>
    <n v="0"/>
    <n v="0"/>
    <d v="2013-06-20T00:00:00"/>
    <n v="32"/>
    <n v="30"/>
    <x v="2"/>
    <x v="2"/>
    <n v="32"/>
    <n v="2"/>
    <x v="0"/>
    <x v="0"/>
  </r>
  <r>
    <n v="1960"/>
    <s v="2n Cycle"/>
    <x v="0"/>
    <n v="47823"/>
    <n v="0"/>
    <n v="1"/>
    <d v="2013-07-23T00:00:00"/>
    <n v="0"/>
    <n v="53"/>
    <x v="0"/>
    <x v="0"/>
    <n v="0"/>
    <n v="2"/>
    <x v="0"/>
    <x v="1"/>
  </r>
  <r>
    <n v="1959"/>
    <s v="PhD"/>
    <x v="0"/>
    <n v="34554"/>
    <n v="0"/>
    <n v="1"/>
    <d v="2014-03-30T00:00:00"/>
    <n v="43"/>
    <n v="55"/>
    <x v="0"/>
    <x v="0"/>
    <n v="43"/>
    <n v="2"/>
    <x v="0"/>
    <x v="1"/>
  </r>
  <r>
    <n v="1979"/>
    <s v="Graduation"/>
    <x v="1"/>
    <n v="85693"/>
    <n v="0"/>
    <n v="1"/>
    <d v="2013-04-20T00:00:00"/>
    <n v="59"/>
    <n v="34"/>
    <x v="2"/>
    <x v="1"/>
    <n v="59"/>
    <n v="2"/>
    <x v="0"/>
    <x v="1"/>
  </r>
  <r>
    <n v="1945"/>
    <s v="PhD"/>
    <x v="2"/>
    <n v="65846"/>
    <n v="0"/>
    <n v="0"/>
    <d v="2013-05-17T00:00:00"/>
    <n v="68"/>
    <n v="68"/>
    <x v="5"/>
    <x v="2"/>
    <n v="68"/>
    <n v="1"/>
    <x v="0"/>
    <x v="0"/>
  </r>
  <r>
    <n v="1959"/>
    <s v="Graduation"/>
    <x v="2"/>
    <n v="87195"/>
    <n v="0"/>
    <n v="0"/>
    <d v="2014-05-08T00:00:00"/>
    <n v="35"/>
    <n v="55"/>
    <x v="0"/>
    <x v="2"/>
    <n v="35"/>
    <n v="1"/>
    <x v="0"/>
    <x v="0"/>
  </r>
  <r>
    <n v="1979"/>
    <s v="Basic"/>
    <x v="1"/>
    <n v="24594"/>
    <n v="1"/>
    <n v="0"/>
    <d v="2013-12-10T00:00:00"/>
    <n v="94"/>
    <n v="34"/>
    <x v="2"/>
    <x v="1"/>
    <n v="94"/>
    <n v="1"/>
    <x v="1"/>
    <x v="0"/>
  </r>
  <r>
    <n v="1964"/>
    <s v="Graduation"/>
    <x v="2"/>
    <n v="49096"/>
    <n v="1"/>
    <n v="1"/>
    <d v="2013-09-24T00:00:00"/>
    <n v="15"/>
    <n v="49"/>
    <x v="0"/>
    <x v="2"/>
    <n v="15"/>
    <n v="4"/>
    <x v="1"/>
    <x v="1"/>
  </r>
  <r>
    <n v="1969"/>
    <s v="Graduation"/>
    <x v="2"/>
    <n v="52413"/>
    <n v="0"/>
    <n v="2"/>
    <d v="2013-02-02T00:00:00"/>
    <n v="56"/>
    <n v="44"/>
    <x v="3"/>
    <x v="2"/>
    <n v="56"/>
    <n v="4"/>
    <x v="0"/>
    <x v="1"/>
  </r>
  <r>
    <n v="1978"/>
    <s v="Graduation"/>
    <x v="0"/>
    <n v="38557"/>
    <n v="1"/>
    <n v="0"/>
    <d v="2012-12-19T00:00:00"/>
    <n v="17"/>
    <n v="34"/>
    <x v="2"/>
    <x v="0"/>
    <n v="17"/>
    <n v="2"/>
    <x v="1"/>
    <x v="0"/>
  </r>
  <r>
    <n v="1960"/>
    <s v="Master"/>
    <x v="2"/>
    <n v="89058"/>
    <n v="0"/>
    <n v="0"/>
    <d v="2012-12-07T00:00:00"/>
    <n v="18"/>
    <n v="52"/>
    <x v="0"/>
    <x v="2"/>
    <n v="18"/>
    <n v="1"/>
    <x v="0"/>
    <x v="0"/>
  </r>
  <r>
    <n v="1979"/>
    <s v="Graduation"/>
    <x v="1"/>
    <n v="77298"/>
    <n v="0"/>
    <n v="1"/>
    <d v="2013-11-02T00:00:00"/>
    <n v="46"/>
    <n v="34"/>
    <x v="2"/>
    <x v="1"/>
    <n v="46"/>
    <n v="1"/>
    <x v="0"/>
    <x v="1"/>
  </r>
  <r>
    <n v="1991"/>
    <s v="PhD"/>
    <x v="0"/>
    <n v="68126"/>
    <n v="0"/>
    <n v="0"/>
    <d v="2012-11-10T00:00:00"/>
    <n v="40"/>
    <n v="21"/>
    <x v="4"/>
    <x v="0"/>
    <n v="40"/>
    <n v="1"/>
    <x v="0"/>
    <x v="0"/>
  </r>
  <r>
    <n v="1963"/>
    <s v="Master"/>
    <x v="1"/>
    <n v="57288"/>
    <n v="0"/>
    <n v="1"/>
    <d v="2014-06-25T00:00:00"/>
    <n v="27"/>
    <n v="51"/>
    <x v="0"/>
    <x v="1"/>
    <n v="27"/>
    <n v="3"/>
    <x v="0"/>
    <x v="1"/>
  </r>
  <r>
    <n v="1991"/>
    <s v="Graduation"/>
    <x v="0"/>
    <n v="86037"/>
    <n v="0"/>
    <n v="0"/>
    <d v="2013-01-02T00:00:00"/>
    <n v="95"/>
    <n v="22"/>
    <x v="4"/>
    <x v="0"/>
    <n v="95"/>
    <n v="1"/>
    <x v="0"/>
    <x v="0"/>
  </r>
  <r>
    <n v="1980"/>
    <s v="PhD"/>
    <x v="2"/>
    <n v="43974"/>
    <n v="1"/>
    <n v="0"/>
    <d v="2012-12-12T00:00:00"/>
    <n v="19"/>
    <n v="32"/>
    <x v="2"/>
    <x v="2"/>
    <n v="19"/>
    <n v="5"/>
    <x v="1"/>
    <x v="0"/>
  </r>
  <r>
    <n v="1962"/>
    <s v="Graduation"/>
    <x v="0"/>
    <n v="50785"/>
    <n v="1"/>
    <n v="1"/>
    <d v="2013-09-10T00:00:00"/>
    <n v="27"/>
    <n v="51"/>
    <x v="0"/>
    <x v="0"/>
    <n v="27"/>
    <n v="2"/>
    <x v="1"/>
    <x v="1"/>
  </r>
  <r>
    <n v="1970"/>
    <s v="Graduation"/>
    <x v="2"/>
    <n v="90765"/>
    <n v="0"/>
    <n v="0"/>
    <d v="2014-01-24T00:00:00"/>
    <n v="25"/>
    <n v="44"/>
    <x v="3"/>
    <x v="2"/>
    <n v="25"/>
    <n v="0"/>
    <x v="0"/>
    <x v="0"/>
  </r>
  <r>
    <n v="1978"/>
    <s v="2n Cycle"/>
    <x v="2"/>
    <n v="36550"/>
    <n v="1"/>
    <n v="0"/>
    <d v="2013-02-19T00:00:00"/>
    <n v="74"/>
    <n v="35"/>
    <x v="2"/>
    <x v="2"/>
    <n v="74"/>
    <n v="5"/>
    <x v="1"/>
    <x v="0"/>
  </r>
  <r>
    <n v="1967"/>
    <s v="2n Cycle"/>
    <x v="1"/>
    <n v="30753"/>
    <n v="1"/>
    <n v="1"/>
    <d v="2013-07-11T00:00:00"/>
    <n v="85"/>
    <n v="46"/>
    <x v="0"/>
    <x v="1"/>
    <n v="85"/>
    <n v="2"/>
    <x v="1"/>
    <x v="1"/>
  </r>
  <r>
    <n v="1969"/>
    <s v="Graduation"/>
    <x v="1"/>
    <n v="21918"/>
    <n v="1"/>
    <n v="0"/>
    <d v="2013-11-14T00:00:00"/>
    <n v="37"/>
    <n v="44"/>
    <x v="3"/>
    <x v="1"/>
    <n v="37"/>
    <n v="2"/>
    <x v="1"/>
    <x v="0"/>
  </r>
  <r>
    <n v="1953"/>
    <s v="Master"/>
    <x v="1"/>
    <n v="56129"/>
    <n v="0"/>
    <n v="1"/>
    <d v="2013-06-20T00:00:00"/>
    <n v="65"/>
    <n v="60"/>
    <x v="1"/>
    <x v="1"/>
    <n v="65"/>
    <n v="4"/>
    <x v="0"/>
    <x v="1"/>
  </r>
  <r>
    <n v="1967"/>
    <s v="Master"/>
    <x v="0"/>
    <n v="32557"/>
    <n v="1"/>
    <n v="0"/>
    <d v="2014-02-24T00:00:00"/>
    <n v="13"/>
    <n v="47"/>
    <x v="0"/>
    <x v="0"/>
    <n v="13"/>
    <n v="3"/>
    <x v="1"/>
    <x v="0"/>
  </r>
  <r>
    <n v="1985"/>
    <s v="Master"/>
    <x v="2"/>
    <n v="19510"/>
    <n v="2"/>
    <n v="0"/>
    <d v="2013-09-04T00:00:00"/>
    <n v="63"/>
    <n v="28"/>
    <x v="2"/>
    <x v="2"/>
    <n v="63"/>
    <n v="2"/>
    <x v="1"/>
    <x v="0"/>
  </r>
  <r>
    <n v="1976"/>
    <s v="Graduation"/>
    <x v="3"/>
    <n v="30992"/>
    <n v="1"/>
    <n v="0"/>
    <d v="2013-04-22T00:00:00"/>
    <n v="83"/>
    <n v="37"/>
    <x v="3"/>
    <x v="3"/>
    <n v="83"/>
    <n v="1"/>
    <x v="1"/>
    <x v="0"/>
  </r>
  <r>
    <n v="1983"/>
    <s v="Graduation"/>
    <x v="0"/>
    <n v="101970"/>
    <n v="0"/>
    <n v="0"/>
    <d v="2013-03-12T00:00:00"/>
    <n v="69"/>
    <n v="30"/>
    <x v="2"/>
    <x v="0"/>
    <n v="69"/>
    <n v="0"/>
    <x v="0"/>
    <x v="0"/>
  </r>
  <r>
    <n v="1965"/>
    <s v="2n Cycle"/>
    <x v="1"/>
    <n v="71488"/>
    <n v="0"/>
    <n v="0"/>
    <d v="2013-02-18T00:00:00"/>
    <n v="87"/>
    <n v="48"/>
    <x v="0"/>
    <x v="1"/>
    <n v="87"/>
    <n v="2"/>
    <x v="0"/>
    <x v="0"/>
  </r>
  <r>
    <n v="1984"/>
    <s v="Graduation"/>
    <x v="0"/>
    <n v="79607"/>
    <n v="0"/>
    <n v="0"/>
    <d v="2013-04-21T00:00:00"/>
    <n v="37"/>
    <n v="29"/>
    <x v="2"/>
    <x v="0"/>
    <n v="37"/>
    <n v="1"/>
    <x v="0"/>
    <x v="0"/>
  </r>
  <r>
    <n v="1953"/>
    <s v="Master"/>
    <x v="2"/>
    <n v="54348"/>
    <n v="1"/>
    <n v="1"/>
    <d v="2014-06-08T00:00:00"/>
    <n v="51"/>
    <n v="61"/>
    <x v="1"/>
    <x v="2"/>
    <n v="51"/>
    <n v="2"/>
    <x v="1"/>
    <x v="1"/>
  </r>
  <r>
    <n v="1961"/>
    <s v="PhD"/>
    <x v="2"/>
    <n v="51725"/>
    <n v="0"/>
    <n v="1"/>
    <d v="2013-07-11T00:00:00"/>
    <n v="23"/>
    <n v="52"/>
    <x v="0"/>
    <x v="2"/>
    <n v="23"/>
    <n v="3"/>
    <x v="0"/>
    <x v="1"/>
  </r>
  <r>
    <n v="1956"/>
    <s v="PhD"/>
    <x v="1"/>
    <n v="77376"/>
    <n v="1"/>
    <n v="1"/>
    <d v="2014-05-10T00:00:00"/>
    <n v="72"/>
    <n v="58"/>
    <x v="1"/>
    <x v="1"/>
    <n v="72"/>
    <n v="4"/>
    <x v="1"/>
    <x v="1"/>
  </r>
  <r>
    <n v="1952"/>
    <s v="Graduation"/>
    <x v="2"/>
    <n v="62998"/>
    <n v="0"/>
    <n v="1"/>
    <d v="2013-09-30T00:00:00"/>
    <n v="10"/>
    <n v="61"/>
    <x v="1"/>
    <x v="2"/>
    <n v="10"/>
    <n v="5"/>
    <x v="0"/>
    <x v="1"/>
  </r>
  <r>
    <n v="1958"/>
    <s v="Master"/>
    <x v="5"/>
    <n v="61331"/>
    <n v="1"/>
    <n v="1"/>
    <d v="2013-03-10T00:00:00"/>
    <n v="42"/>
    <n v="55"/>
    <x v="0"/>
    <x v="5"/>
    <n v="42"/>
    <n v="5"/>
    <x v="1"/>
    <x v="1"/>
  </r>
  <r>
    <n v="1969"/>
    <s v="Graduation"/>
    <x v="2"/>
    <n v="73448"/>
    <n v="0"/>
    <n v="0"/>
    <d v="2014-02-10T00:00:00"/>
    <n v="10"/>
    <n v="45"/>
    <x v="3"/>
    <x v="2"/>
    <n v="10"/>
    <n v="1"/>
    <x v="0"/>
    <x v="0"/>
  </r>
  <r>
    <n v="1963"/>
    <s v="Graduation"/>
    <x v="2"/>
    <n v="51725"/>
    <n v="0"/>
    <n v="1"/>
    <d v="2013-08-11T00:00:00"/>
    <n v="96"/>
    <n v="50"/>
    <x v="0"/>
    <x v="2"/>
    <n v="96"/>
    <n v="1"/>
    <x v="0"/>
    <x v="1"/>
  </r>
  <r>
    <n v="1964"/>
    <s v="PhD"/>
    <x v="2"/>
    <n v="41551"/>
    <n v="1"/>
    <n v="1"/>
    <d v="2013-08-14T00:00:00"/>
    <n v="51"/>
    <n v="49"/>
    <x v="0"/>
    <x v="2"/>
    <n v="51"/>
    <n v="5"/>
    <x v="1"/>
    <x v="1"/>
  </r>
  <r>
    <n v="1967"/>
    <s v="PhD"/>
    <x v="1"/>
    <n v="62981"/>
    <n v="0"/>
    <n v="0"/>
    <d v="2013-03-17T00:00:00"/>
    <n v="21"/>
    <n v="46"/>
    <x v="0"/>
    <x v="1"/>
    <n v="21"/>
    <n v="1"/>
    <x v="0"/>
    <x v="0"/>
  </r>
  <r>
    <n v="1976"/>
    <s v="Basic"/>
    <x v="3"/>
    <n v="9548"/>
    <n v="1"/>
    <n v="0"/>
    <d v="2012-08-08T00:00:00"/>
    <n v="31"/>
    <n v="36"/>
    <x v="3"/>
    <x v="3"/>
    <n v="31"/>
    <n v="2"/>
    <x v="1"/>
    <x v="0"/>
  </r>
  <r>
    <n v="1959"/>
    <s v="PhD"/>
    <x v="2"/>
    <n v="33762"/>
    <n v="2"/>
    <n v="1"/>
    <d v="2013-07-07T00:00:00"/>
    <n v="61"/>
    <n v="54"/>
    <x v="0"/>
    <x v="2"/>
    <n v="61"/>
    <n v="3"/>
    <x v="1"/>
    <x v="1"/>
  </r>
  <r>
    <n v="1973"/>
    <s v="PhD"/>
    <x v="5"/>
    <n v="35860"/>
    <n v="1"/>
    <n v="1"/>
    <d v="2014-05-19T00:00:00"/>
    <n v="37"/>
    <n v="41"/>
    <x v="3"/>
    <x v="5"/>
    <n v="37"/>
    <n v="2"/>
    <x v="1"/>
    <x v="1"/>
  </r>
  <r>
    <n v="1965"/>
    <s v="PhD"/>
    <x v="3"/>
    <n v="36921"/>
    <n v="1"/>
    <n v="1"/>
    <d v="2013-07-28T00:00:00"/>
    <n v="74"/>
    <n v="48"/>
    <x v="0"/>
    <x v="3"/>
    <n v="74"/>
    <n v="2"/>
    <x v="1"/>
    <x v="1"/>
  </r>
  <r>
    <n v="1992"/>
    <s v="Master"/>
    <x v="0"/>
    <n v="92859"/>
    <n v="0"/>
    <n v="0"/>
    <d v="2012-10-19T00:00:00"/>
    <n v="46"/>
    <n v="20"/>
    <x v="4"/>
    <x v="0"/>
    <n v="46"/>
    <n v="1"/>
    <x v="0"/>
    <x v="0"/>
  </r>
  <r>
    <n v="1976"/>
    <s v="Master"/>
    <x v="1"/>
    <n v="65104"/>
    <n v="0"/>
    <n v="1"/>
    <d v="2013-11-14T00:00:00"/>
    <n v="4"/>
    <n v="37"/>
    <x v="3"/>
    <x v="1"/>
    <n v="4"/>
    <n v="2"/>
    <x v="0"/>
    <x v="1"/>
  </r>
  <r>
    <n v="1962"/>
    <s v="Graduation"/>
    <x v="2"/>
    <n v="86111"/>
    <n v="0"/>
    <n v="0"/>
    <d v="2013-04-19T00:00:00"/>
    <n v="73"/>
    <n v="51"/>
    <x v="0"/>
    <x v="2"/>
    <n v="73"/>
    <n v="1"/>
    <x v="0"/>
    <x v="0"/>
  </r>
  <r>
    <n v="1974"/>
    <s v="PhD"/>
    <x v="0"/>
    <n v="68352"/>
    <n v="0"/>
    <n v="1"/>
    <d v="2013-08-28T00:00:00"/>
    <n v="47"/>
    <n v="39"/>
    <x v="3"/>
    <x v="0"/>
    <n v="47"/>
    <n v="3"/>
    <x v="0"/>
    <x v="1"/>
  </r>
  <r>
    <n v="1988"/>
    <s v="Graduation"/>
    <x v="1"/>
    <n v="41883"/>
    <n v="1"/>
    <n v="0"/>
    <d v="2013-03-19T00:00:00"/>
    <n v="13"/>
    <n v="25"/>
    <x v="4"/>
    <x v="1"/>
    <n v="13"/>
    <n v="3"/>
    <x v="1"/>
    <x v="0"/>
  </r>
  <r>
    <n v="1976"/>
    <s v="Graduation"/>
    <x v="2"/>
    <n v="59809"/>
    <n v="0"/>
    <n v="2"/>
    <d v="2012-10-18T00:00:00"/>
    <n v="36"/>
    <n v="36"/>
    <x v="3"/>
    <x v="2"/>
    <n v="36"/>
    <n v="3"/>
    <x v="0"/>
    <x v="1"/>
  </r>
  <r>
    <n v="1975"/>
    <s v="Graduation"/>
    <x v="2"/>
    <n v="23957"/>
    <n v="1"/>
    <n v="0"/>
    <d v="2012-10-28T00:00:00"/>
    <n v="47"/>
    <n v="37"/>
    <x v="3"/>
    <x v="2"/>
    <n v="47"/>
    <n v="1"/>
    <x v="1"/>
    <x v="0"/>
  </r>
  <r>
    <n v="1981"/>
    <s v="Graduation"/>
    <x v="1"/>
    <n v="38547"/>
    <n v="1"/>
    <n v="0"/>
    <d v="2013-08-28T00:00:00"/>
    <n v="49"/>
    <n v="32"/>
    <x v="2"/>
    <x v="1"/>
    <n v="49"/>
    <n v="1"/>
    <x v="1"/>
    <x v="0"/>
  </r>
  <r>
    <n v="1973"/>
    <s v="2n Cycle"/>
    <x v="2"/>
    <n v="35688"/>
    <n v="2"/>
    <n v="1"/>
    <d v="2012-08-22T00:00:00"/>
    <n v="94"/>
    <n v="39"/>
    <x v="3"/>
    <x v="2"/>
    <n v="94"/>
    <n v="7"/>
    <x v="1"/>
    <x v="1"/>
  </r>
  <r>
    <n v="1966"/>
    <s v="Master"/>
    <x v="2"/>
    <n v="49605"/>
    <n v="0"/>
    <n v="0"/>
    <d v="2014-06-21T00:00:00"/>
    <n v="65"/>
    <n v="48"/>
    <x v="0"/>
    <x v="2"/>
    <n v="65"/>
    <n v="1"/>
    <x v="0"/>
    <x v="0"/>
  </r>
  <r>
    <n v="1953"/>
    <s v="Master"/>
    <x v="2"/>
    <n v="59354"/>
    <n v="0"/>
    <n v="2"/>
    <d v="2014-04-24T00:00:00"/>
    <n v="59"/>
    <n v="61"/>
    <x v="1"/>
    <x v="2"/>
    <n v="59"/>
    <n v="1"/>
    <x v="0"/>
    <x v="1"/>
  </r>
  <r>
    <n v="1969"/>
    <s v="Graduation"/>
    <x v="2"/>
    <n v="65747"/>
    <n v="0"/>
    <n v="1"/>
    <d v="2014-03-07T00:00:00"/>
    <n v="96"/>
    <n v="45"/>
    <x v="3"/>
    <x v="2"/>
    <n v="96"/>
    <n v="4"/>
    <x v="0"/>
    <x v="1"/>
  </r>
  <r>
    <n v="1972"/>
    <s v="2n Cycle"/>
    <x v="1"/>
    <n v="46344"/>
    <n v="0"/>
    <n v="1"/>
    <d v="2012-12-14T00:00:00"/>
    <n v="28"/>
    <n v="40"/>
    <x v="3"/>
    <x v="1"/>
    <n v="28"/>
    <n v="4"/>
    <x v="0"/>
    <x v="1"/>
  </r>
  <r>
    <n v="1988"/>
    <s v="Graduation"/>
    <x v="5"/>
    <n v="34176"/>
    <n v="1"/>
    <n v="0"/>
    <d v="2014-05-12T00:00:00"/>
    <n v="12"/>
    <n v="26"/>
    <x v="2"/>
    <x v="5"/>
    <n v="12"/>
    <n v="4"/>
    <x v="1"/>
    <x v="0"/>
  </r>
  <r>
    <n v="1952"/>
    <s v="PhD"/>
    <x v="1"/>
    <n v="61010"/>
    <n v="0"/>
    <n v="1"/>
    <d v="2012-10-09T00:00:00"/>
    <n v="57"/>
    <n v="60"/>
    <x v="1"/>
    <x v="1"/>
    <n v="57"/>
    <n v="2"/>
    <x v="0"/>
    <x v="1"/>
  </r>
  <r>
    <n v="1949"/>
    <s v="Graduation"/>
    <x v="1"/>
    <n v="69372"/>
    <n v="0"/>
    <n v="0"/>
    <d v="2013-02-19T00:00:00"/>
    <n v="10"/>
    <n v="64"/>
    <x v="1"/>
    <x v="1"/>
    <n v="10"/>
    <n v="1"/>
    <x v="0"/>
    <x v="0"/>
  </r>
  <r>
    <n v="1958"/>
    <s v="Graduation"/>
    <x v="0"/>
    <n v="49967"/>
    <n v="0"/>
    <n v="1"/>
    <d v="2013-07-08T00:00:00"/>
    <n v="4"/>
    <n v="55"/>
    <x v="0"/>
    <x v="0"/>
    <n v="4"/>
    <n v="3"/>
    <x v="0"/>
    <x v="1"/>
  </r>
  <r>
    <n v="1978"/>
    <s v="Graduation"/>
    <x v="0"/>
    <n v="60199"/>
    <n v="1"/>
    <n v="2"/>
    <d v="2013-09-12T00:00:00"/>
    <n v="49"/>
    <n v="35"/>
    <x v="2"/>
    <x v="0"/>
    <n v="49"/>
    <n v="1"/>
    <x v="1"/>
    <x v="1"/>
  </r>
  <r>
    <n v="1977"/>
    <s v="Graduation"/>
    <x v="1"/>
    <n v="55375"/>
    <n v="0"/>
    <n v="1"/>
    <d v="2013-10-17T00:00:00"/>
    <n v="3"/>
    <n v="36"/>
    <x v="3"/>
    <x v="1"/>
    <n v="3"/>
    <n v="1"/>
    <x v="0"/>
    <x v="1"/>
  </r>
  <r>
    <n v="1955"/>
    <s v="Graduation"/>
    <x v="0"/>
    <n v="80317"/>
    <n v="0"/>
    <n v="0"/>
    <d v="2013-08-20T00:00:00"/>
    <n v="64"/>
    <n v="58"/>
    <x v="1"/>
    <x v="0"/>
    <n v="64"/>
    <n v="1"/>
    <x v="0"/>
    <x v="0"/>
  </r>
  <r>
    <n v="1958"/>
    <s v="Master"/>
    <x v="0"/>
    <n v="30523"/>
    <n v="2"/>
    <n v="1"/>
    <d v="2013-07-01T00:00:00"/>
    <n v="0"/>
    <n v="55"/>
    <x v="0"/>
    <x v="0"/>
    <n v="0"/>
    <n v="1"/>
    <x v="1"/>
    <x v="1"/>
  </r>
  <r>
    <n v="1945"/>
    <s v="PhD"/>
    <x v="2"/>
    <n v="70356"/>
    <n v="0"/>
    <n v="0"/>
    <d v="2012-11-05T00:00:00"/>
    <n v="20"/>
    <n v="67"/>
    <x v="5"/>
    <x v="2"/>
    <n v="20"/>
    <n v="2"/>
    <x v="0"/>
    <x v="0"/>
  </r>
  <r>
    <n v="1984"/>
    <s v="Graduation"/>
    <x v="2"/>
    <n v="23228"/>
    <n v="1"/>
    <n v="0"/>
    <d v="2014-01-05T00:00:00"/>
    <n v="91"/>
    <n v="30"/>
    <x v="2"/>
    <x v="2"/>
    <n v="91"/>
    <n v="4"/>
    <x v="1"/>
    <x v="0"/>
  </r>
  <r>
    <n v="1975"/>
    <s v="PhD"/>
    <x v="3"/>
    <n v="74165"/>
    <n v="0"/>
    <n v="0"/>
    <d v="2013-05-01T00:00:00"/>
    <n v="9"/>
    <n v="38"/>
    <x v="3"/>
    <x v="3"/>
    <n v="9"/>
    <n v="1"/>
    <x v="0"/>
    <x v="0"/>
  </r>
  <r>
    <n v="1973"/>
    <s v="PhD"/>
    <x v="2"/>
    <n v="157243"/>
    <n v="0"/>
    <n v="1"/>
    <d v="2014-03-01T00:00:00"/>
    <n v="98"/>
    <n v="41"/>
    <x v="3"/>
    <x v="2"/>
    <n v="98"/>
    <n v="15"/>
    <x v="0"/>
    <x v="1"/>
  </r>
  <r>
    <n v="1966"/>
    <s v="Graduation"/>
    <x v="1"/>
    <n v="43482"/>
    <n v="2"/>
    <n v="1"/>
    <d v="2013-11-13T00:00:00"/>
    <n v="83"/>
    <n v="47"/>
    <x v="0"/>
    <x v="1"/>
    <n v="83"/>
    <n v="3"/>
    <x v="1"/>
    <x v="1"/>
  </r>
  <r>
    <n v="1953"/>
    <s v="Graduation"/>
    <x v="3"/>
    <n v="62551"/>
    <n v="0"/>
    <n v="0"/>
    <d v="2013-11-18T00:00:00"/>
    <n v="27"/>
    <n v="60"/>
    <x v="1"/>
    <x v="3"/>
    <n v="27"/>
    <n v="1"/>
    <x v="0"/>
    <x v="0"/>
  </r>
  <r>
    <n v="1959"/>
    <s v="Graduation"/>
    <x v="3"/>
    <n v="52332"/>
    <n v="0"/>
    <n v="0"/>
    <d v="2013-08-28T00:00:00"/>
    <n v="63"/>
    <n v="54"/>
    <x v="0"/>
    <x v="3"/>
    <n v="63"/>
    <n v="1"/>
    <x v="0"/>
    <x v="0"/>
  </r>
  <r>
    <n v="1988"/>
    <s v="Graduation"/>
    <x v="0"/>
    <n v="66951"/>
    <n v="0"/>
    <n v="0"/>
    <d v="2013-11-02T00:00:00"/>
    <n v="46"/>
    <n v="25"/>
    <x v="4"/>
    <x v="0"/>
    <n v="46"/>
    <n v="1"/>
    <x v="0"/>
    <x v="0"/>
  </r>
  <r>
    <n v="1957"/>
    <s v="Graduation"/>
    <x v="1"/>
    <n v="26091"/>
    <n v="1"/>
    <n v="1"/>
    <d v="2014-02-25T00:00:00"/>
    <n v="84"/>
    <n v="57"/>
    <x v="1"/>
    <x v="1"/>
    <n v="84"/>
    <n v="3"/>
    <x v="1"/>
    <x v="1"/>
  </r>
  <r>
    <n v="1965"/>
    <s v="Graduation"/>
    <x v="1"/>
    <n v="33456"/>
    <n v="1"/>
    <n v="1"/>
    <d v="2014-04-21T00:00:00"/>
    <n v="58"/>
    <n v="49"/>
    <x v="0"/>
    <x v="1"/>
    <n v="58"/>
    <n v="2"/>
    <x v="1"/>
    <x v="1"/>
  </r>
  <r>
    <n v="1982"/>
    <s v="Graduation"/>
    <x v="2"/>
    <n v="28718"/>
    <n v="1"/>
    <n v="0"/>
    <d v="2013-07-13T00:00:00"/>
    <n v="78"/>
    <n v="31"/>
    <x v="2"/>
    <x v="2"/>
    <n v="78"/>
    <n v="2"/>
    <x v="1"/>
    <x v="0"/>
  </r>
  <r>
    <n v="1970"/>
    <s v="Graduation"/>
    <x v="2"/>
    <n v="50447"/>
    <n v="2"/>
    <n v="0"/>
    <d v="2014-04-21T00:00:00"/>
    <n v="4"/>
    <n v="44"/>
    <x v="3"/>
    <x v="2"/>
    <n v="4"/>
    <n v="1"/>
    <x v="1"/>
    <x v="0"/>
  </r>
  <r>
    <n v="1959"/>
    <s v="PhD"/>
    <x v="1"/>
    <n v="53537"/>
    <n v="1"/>
    <n v="1"/>
    <d v="2014-01-30T00:00:00"/>
    <n v="17"/>
    <n v="55"/>
    <x v="0"/>
    <x v="1"/>
    <n v="17"/>
    <n v="2"/>
    <x v="1"/>
    <x v="1"/>
  </r>
  <r>
    <n v="1967"/>
    <s v="Graduation"/>
    <x v="0"/>
    <n v="52074"/>
    <n v="0"/>
    <n v="1"/>
    <d v="2014-04-04T00:00:00"/>
    <n v="77"/>
    <n v="47"/>
    <x v="0"/>
    <x v="0"/>
    <n v="77"/>
    <n v="1"/>
    <x v="0"/>
    <x v="1"/>
  </r>
  <r>
    <n v="1975"/>
    <s v="PhD"/>
    <x v="2"/>
    <n v="80427"/>
    <n v="0"/>
    <n v="1"/>
    <d v="2012-09-12T00:00:00"/>
    <n v="56"/>
    <n v="37"/>
    <x v="3"/>
    <x v="2"/>
    <n v="56"/>
    <n v="1"/>
    <x v="0"/>
    <x v="1"/>
  </r>
  <r>
    <n v="1948"/>
    <s v="PhD"/>
    <x v="2"/>
    <n v="83837"/>
    <n v="0"/>
    <n v="0"/>
    <d v="2012-12-16T00:00:00"/>
    <n v="79"/>
    <n v="64"/>
    <x v="1"/>
    <x v="2"/>
    <n v="79"/>
    <n v="1"/>
    <x v="0"/>
    <x v="0"/>
  </r>
  <r>
    <n v="1970"/>
    <s v="PhD"/>
    <x v="2"/>
    <n v="38853"/>
    <n v="1"/>
    <n v="1"/>
    <d v="2014-05-23T00:00:00"/>
    <n v="90"/>
    <n v="44"/>
    <x v="3"/>
    <x v="2"/>
    <n v="90"/>
    <n v="2"/>
    <x v="1"/>
    <x v="1"/>
  </r>
  <r>
    <n v="1959"/>
    <s v="Graduation"/>
    <x v="1"/>
    <n v="38285"/>
    <n v="2"/>
    <n v="1"/>
    <d v="2014-06-24T00:00:00"/>
    <n v="96"/>
    <n v="55"/>
    <x v="0"/>
    <x v="1"/>
    <n v="96"/>
    <n v="1"/>
    <x v="1"/>
    <x v="1"/>
  </r>
  <r>
    <n v="1951"/>
    <s v="2n Cycle"/>
    <x v="2"/>
    <n v="78497"/>
    <n v="0"/>
    <n v="0"/>
    <d v="2013-12-01T00:00:00"/>
    <n v="44"/>
    <n v="62"/>
    <x v="1"/>
    <x v="2"/>
    <n v="44"/>
    <n v="1"/>
    <x v="0"/>
    <x v="0"/>
  </r>
  <r>
    <n v="1976"/>
    <s v="PhD"/>
    <x v="2"/>
    <n v="51650"/>
    <n v="0"/>
    <n v="1"/>
    <d v="2014-05-11T00:00:00"/>
    <n v="81"/>
    <n v="38"/>
    <x v="3"/>
    <x v="2"/>
    <n v="81"/>
    <n v="1"/>
    <x v="0"/>
    <x v="1"/>
  </r>
  <r>
    <n v="1988"/>
    <s v="2n Cycle"/>
    <x v="2"/>
    <n v="16248"/>
    <n v="1"/>
    <n v="0"/>
    <d v="2014-05-10T00:00:00"/>
    <n v="77"/>
    <n v="26"/>
    <x v="2"/>
    <x v="2"/>
    <n v="77"/>
    <n v="3"/>
    <x v="1"/>
    <x v="0"/>
  </r>
  <r>
    <n v="1946"/>
    <s v="Master"/>
    <x v="2"/>
    <n v="66835"/>
    <n v="0"/>
    <n v="0"/>
    <d v="2013-09-28T00:00:00"/>
    <n v="21"/>
    <n v="67"/>
    <x v="5"/>
    <x v="2"/>
    <n v="21"/>
    <n v="1"/>
    <x v="0"/>
    <x v="0"/>
  </r>
  <r>
    <n v="1984"/>
    <s v="Master"/>
    <x v="2"/>
    <n v="30477"/>
    <n v="1"/>
    <n v="0"/>
    <d v="2014-01-22T00:00:00"/>
    <n v="16"/>
    <n v="30"/>
    <x v="2"/>
    <x v="2"/>
    <n v="16"/>
    <n v="1"/>
    <x v="1"/>
    <x v="0"/>
  </r>
  <r>
    <n v="1961"/>
    <s v="Basic"/>
    <x v="2"/>
    <n v="28249"/>
    <n v="0"/>
    <n v="0"/>
    <d v="2014-06-15T00:00:00"/>
    <n v="80"/>
    <n v="53"/>
    <x v="0"/>
    <x v="2"/>
    <n v="80"/>
    <n v="1"/>
    <x v="0"/>
    <x v="0"/>
  </r>
  <r>
    <n v="1983"/>
    <s v="Graduation"/>
    <x v="2"/>
    <n v="25271"/>
    <n v="1"/>
    <n v="0"/>
    <d v="2012-12-05T00:00:00"/>
    <n v="45"/>
    <n v="29"/>
    <x v="2"/>
    <x v="2"/>
    <n v="45"/>
    <n v="1"/>
    <x v="1"/>
    <x v="0"/>
  </r>
  <r>
    <n v="1970"/>
    <s v="PhD"/>
    <x v="0"/>
    <n v="32303"/>
    <n v="0"/>
    <n v="1"/>
    <d v="2014-03-08T00:00:00"/>
    <n v="63"/>
    <n v="44"/>
    <x v="3"/>
    <x v="0"/>
    <n v="63"/>
    <n v="2"/>
    <x v="0"/>
    <x v="1"/>
  </r>
  <r>
    <n v="1966"/>
    <s v="Graduation"/>
    <x v="2"/>
    <n v="61286"/>
    <n v="0"/>
    <n v="1"/>
    <d v="2013-08-02T00:00:00"/>
    <n v="34"/>
    <n v="47"/>
    <x v="0"/>
    <x v="2"/>
    <n v="34"/>
    <n v="2"/>
    <x v="0"/>
    <x v="1"/>
  </r>
  <r>
    <n v="1976"/>
    <s v="Graduation"/>
    <x v="2"/>
    <n v="74068"/>
    <n v="0"/>
    <n v="0"/>
    <d v="2013-03-19T00:00:00"/>
    <n v="14"/>
    <n v="37"/>
    <x v="3"/>
    <x v="2"/>
    <n v="14"/>
    <n v="1"/>
    <x v="0"/>
    <x v="0"/>
  </r>
  <r>
    <n v="1964"/>
    <s v="PhD"/>
    <x v="2"/>
    <n v="45759"/>
    <n v="1"/>
    <n v="1"/>
    <d v="2013-02-23T00:00:00"/>
    <n v="13"/>
    <n v="49"/>
    <x v="0"/>
    <x v="2"/>
    <n v="13"/>
    <n v="2"/>
    <x v="1"/>
    <x v="1"/>
  </r>
  <r>
    <n v="1978"/>
    <s v="Basic"/>
    <x v="1"/>
    <n v="24882"/>
    <n v="1"/>
    <n v="0"/>
    <d v="2012-09-09T00:00:00"/>
    <n v="52"/>
    <n v="34"/>
    <x v="2"/>
    <x v="1"/>
    <n v="52"/>
    <n v="1"/>
    <x v="1"/>
    <x v="0"/>
  </r>
  <r>
    <n v="1989"/>
    <s v="PhD"/>
    <x v="1"/>
    <n v="66973"/>
    <n v="0"/>
    <n v="0"/>
    <d v="2013-05-17T00:00:00"/>
    <n v="98"/>
    <n v="24"/>
    <x v="4"/>
    <x v="1"/>
    <n v="98"/>
    <n v="1"/>
    <x v="0"/>
    <x v="0"/>
  </r>
  <r>
    <n v="1900"/>
    <s v="2n Cycle"/>
    <x v="3"/>
    <n v="36640"/>
    <n v="1"/>
    <n v="0"/>
    <d v="2013-09-26T00:00:00"/>
    <n v="99"/>
    <n v="44"/>
    <x v="3"/>
    <x v="3"/>
    <n v="99"/>
    <n v="1"/>
    <x v="1"/>
    <x v="0"/>
  </r>
  <r>
    <n v="1988"/>
    <s v="Graduation"/>
    <x v="2"/>
    <n v="38872"/>
    <n v="1"/>
    <n v="0"/>
    <d v="2013-05-30T00:00:00"/>
    <n v="93"/>
    <n v="25"/>
    <x v="4"/>
    <x v="2"/>
    <n v="93"/>
    <n v="2"/>
    <x v="1"/>
    <x v="0"/>
  </r>
  <r>
    <n v="1973"/>
    <s v="Graduation"/>
    <x v="2"/>
    <n v="51148"/>
    <n v="1"/>
    <n v="1"/>
    <d v="2013-02-18T00:00:00"/>
    <n v="38"/>
    <n v="40"/>
    <x v="3"/>
    <x v="2"/>
    <n v="38"/>
    <n v="4"/>
    <x v="1"/>
    <x v="1"/>
  </r>
  <r>
    <n v="1977"/>
    <s v="Graduation"/>
    <x v="2"/>
    <n v="31353"/>
    <n v="1"/>
    <n v="1"/>
    <d v="2013-12-29T00:00:00"/>
    <n v="24"/>
    <n v="36"/>
    <x v="3"/>
    <x v="2"/>
    <n v="24"/>
    <n v="2"/>
    <x v="1"/>
    <x v="1"/>
  </r>
  <r>
    <n v="1980"/>
    <s v="Master"/>
    <x v="2"/>
    <n v="69661"/>
    <n v="0"/>
    <n v="0"/>
    <d v="2014-05-13T00:00:00"/>
    <n v="80"/>
    <n v="34"/>
    <x v="2"/>
    <x v="2"/>
    <n v="80"/>
    <n v="1"/>
    <x v="0"/>
    <x v="0"/>
  </r>
  <r>
    <n v="1954"/>
    <s v="Graduation"/>
    <x v="2"/>
    <n v="80067"/>
    <n v="0"/>
    <n v="0"/>
    <d v="2013-09-19T00:00:00"/>
    <n v="82"/>
    <n v="59"/>
    <x v="1"/>
    <x v="2"/>
    <n v="82"/>
    <n v="1"/>
    <x v="0"/>
    <x v="0"/>
  </r>
  <r>
    <n v="1954"/>
    <s v="Graduation"/>
    <x v="2"/>
    <n v="86718"/>
    <n v="0"/>
    <n v="0"/>
    <d v="2013-01-17T00:00:00"/>
    <n v="20"/>
    <n v="59"/>
    <x v="1"/>
    <x v="2"/>
    <n v="20"/>
    <n v="1"/>
    <x v="0"/>
    <x v="0"/>
  </r>
  <r>
    <n v="1973"/>
    <s v="PhD"/>
    <x v="0"/>
    <n v="46854"/>
    <n v="1"/>
    <n v="1"/>
    <d v="2014-03-31T00:00:00"/>
    <n v="81"/>
    <n v="41"/>
    <x v="3"/>
    <x v="0"/>
    <n v="81"/>
    <n v="6"/>
    <x v="1"/>
    <x v="1"/>
  </r>
  <r>
    <n v="1952"/>
    <s v="Graduation"/>
    <x v="3"/>
    <n v="69142"/>
    <n v="0"/>
    <n v="1"/>
    <d v="2014-06-29T00:00:00"/>
    <n v="50"/>
    <n v="62"/>
    <x v="1"/>
    <x v="3"/>
    <n v="50"/>
    <n v="3"/>
    <x v="0"/>
    <x v="1"/>
  </r>
  <r>
    <n v="1968"/>
    <s v="Graduation"/>
    <x v="0"/>
    <n v="75922"/>
    <n v="0"/>
    <n v="0"/>
    <d v="2013-12-09T00:00:00"/>
    <n v="60"/>
    <n v="45"/>
    <x v="3"/>
    <x v="0"/>
    <n v="60"/>
    <n v="1"/>
    <x v="0"/>
    <x v="0"/>
  </r>
  <r>
    <n v="1978"/>
    <s v="Graduation"/>
    <x v="3"/>
    <n v="63693"/>
    <n v="0"/>
    <n v="1"/>
    <d v="2013-10-14T00:00:00"/>
    <n v="63"/>
    <n v="35"/>
    <x v="2"/>
    <x v="3"/>
    <n v="63"/>
    <n v="3"/>
    <x v="0"/>
    <x v="1"/>
  </r>
  <r>
    <n v="1977"/>
    <s v="PhD"/>
    <x v="1"/>
    <n v="102160"/>
    <n v="0"/>
    <n v="0"/>
    <d v="2012-11-02T00:00:00"/>
    <n v="54"/>
    <n v="35"/>
    <x v="2"/>
    <x v="1"/>
    <n v="54"/>
    <n v="0"/>
    <x v="0"/>
    <x v="0"/>
  </r>
  <r>
    <n v="1965"/>
    <s v="PhD"/>
    <x v="0"/>
    <n v="40637"/>
    <n v="1"/>
    <n v="1"/>
    <d v="2013-07-17T00:00:00"/>
    <n v="72"/>
    <n v="48"/>
    <x v="0"/>
    <x v="0"/>
    <n v="72"/>
    <n v="2"/>
    <x v="1"/>
    <x v="1"/>
  </r>
  <r>
    <n v="1984"/>
    <s v="Master"/>
    <x v="0"/>
    <n v="18890"/>
    <n v="0"/>
    <n v="0"/>
    <d v="2012-11-10T00:00:00"/>
    <n v="5"/>
    <n v="28"/>
    <x v="2"/>
    <x v="0"/>
    <n v="5"/>
    <n v="1"/>
    <x v="0"/>
    <x v="0"/>
  </r>
  <r>
    <n v="1988"/>
    <s v="Graduation"/>
    <x v="1"/>
    <n v="29604"/>
    <n v="1"/>
    <n v="0"/>
    <d v="2013-12-08T00:00:00"/>
    <n v="88"/>
    <n v="25"/>
    <x v="4"/>
    <x v="1"/>
    <n v="88"/>
    <n v="1"/>
    <x v="1"/>
    <x v="0"/>
  </r>
  <r>
    <n v="1963"/>
    <s v="Master"/>
    <x v="3"/>
    <n v="48721"/>
    <n v="1"/>
    <n v="1"/>
    <d v="2013-05-13T00:00:00"/>
    <n v="50"/>
    <n v="50"/>
    <x v="0"/>
    <x v="3"/>
    <n v="50"/>
    <n v="6"/>
    <x v="1"/>
    <x v="1"/>
  </r>
  <r>
    <n v="1966"/>
    <s v="Graduation"/>
    <x v="2"/>
    <n v="44794"/>
    <n v="0"/>
    <n v="1"/>
    <d v="2014-06-08T00:00:00"/>
    <n v="99"/>
    <n v="48"/>
    <x v="0"/>
    <x v="2"/>
    <n v="99"/>
    <n v="1"/>
    <x v="0"/>
    <x v="1"/>
  </r>
  <r>
    <n v="1954"/>
    <s v="Graduation"/>
    <x v="3"/>
    <n v="64497"/>
    <n v="0"/>
    <n v="1"/>
    <d v="2012-09-10T00:00:00"/>
    <n v="17"/>
    <n v="58"/>
    <x v="1"/>
    <x v="3"/>
    <n v="17"/>
    <n v="5"/>
    <x v="0"/>
    <x v="1"/>
  </r>
  <r>
    <n v="1956"/>
    <s v="Graduation"/>
    <x v="1"/>
    <n v="46097"/>
    <n v="0"/>
    <n v="1"/>
    <d v="2013-03-31T00:00:00"/>
    <n v="11"/>
    <n v="57"/>
    <x v="1"/>
    <x v="1"/>
    <n v="11"/>
    <n v="5"/>
    <x v="0"/>
    <x v="1"/>
  </r>
  <r>
    <n v="1954"/>
    <s v="Graduation"/>
    <x v="1"/>
    <n v="77972"/>
    <n v="0"/>
    <n v="0"/>
    <d v="2014-03-18T00:00:00"/>
    <n v="18"/>
    <n v="60"/>
    <x v="1"/>
    <x v="1"/>
    <n v="18"/>
    <n v="1"/>
    <x v="0"/>
    <x v="0"/>
  </r>
  <r>
    <n v="1968"/>
    <s v="PhD"/>
    <x v="2"/>
    <n v="44377"/>
    <n v="1"/>
    <n v="1"/>
    <d v="2012-10-05T00:00:00"/>
    <n v="70"/>
    <n v="44"/>
    <x v="3"/>
    <x v="2"/>
    <n v="70"/>
    <n v="8"/>
    <x v="1"/>
    <x v="1"/>
  </r>
  <r>
    <n v="1974"/>
    <s v="Master"/>
    <x v="1"/>
    <n v="46014"/>
    <n v="1"/>
    <n v="1"/>
    <d v="2013-01-21T00:00:00"/>
    <n v="21"/>
    <n v="39"/>
    <x v="3"/>
    <x v="1"/>
    <n v="21"/>
    <n v="10"/>
    <x v="1"/>
    <x v="1"/>
  </r>
  <r>
    <n v="1985"/>
    <s v="Graduation"/>
    <x v="2"/>
    <n v="70951"/>
    <n v="0"/>
    <n v="0"/>
    <d v="2013-05-04T00:00:00"/>
    <n v="66"/>
    <n v="28"/>
    <x v="2"/>
    <x v="2"/>
    <n v="66"/>
    <n v="1"/>
    <x v="0"/>
    <x v="0"/>
  </r>
  <r>
    <n v="1977"/>
    <s v="Graduation"/>
    <x v="2"/>
    <n v="41443"/>
    <n v="1"/>
    <n v="0"/>
    <d v="2014-04-01T00:00:00"/>
    <n v="79"/>
    <n v="37"/>
    <x v="3"/>
    <x v="2"/>
    <n v="79"/>
    <n v="6"/>
    <x v="1"/>
    <x v="0"/>
  </r>
  <r>
    <n v="1978"/>
    <s v="2n Cycle"/>
    <x v="0"/>
    <n v="52195"/>
    <n v="2"/>
    <n v="1"/>
    <d v="2014-05-12T00:00:00"/>
    <n v="2"/>
    <n v="36"/>
    <x v="3"/>
    <x v="0"/>
    <n v="2"/>
    <n v="1"/>
    <x v="1"/>
    <x v="1"/>
  </r>
  <r>
    <n v="1948"/>
    <s v="Master"/>
    <x v="2"/>
    <n v="83790"/>
    <n v="0"/>
    <n v="0"/>
    <d v="2013-11-15T00:00:00"/>
    <n v="81"/>
    <n v="65"/>
    <x v="1"/>
    <x v="2"/>
    <n v="81"/>
    <n v="1"/>
    <x v="0"/>
    <x v="0"/>
  </r>
  <r>
    <n v="1954"/>
    <s v="Master"/>
    <x v="4"/>
    <n v="44551"/>
    <n v="0"/>
    <n v="1"/>
    <d v="2013-08-31T00:00:00"/>
    <n v="24"/>
    <n v="59"/>
    <x v="1"/>
    <x v="4"/>
    <n v="24"/>
    <n v="2"/>
    <x v="0"/>
    <x v="1"/>
  </r>
  <r>
    <n v="1980"/>
    <s v="Graduation"/>
    <x v="1"/>
    <n v="69508"/>
    <n v="1"/>
    <n v="0"/>
    <d v="2012-11-14T00:00:00"/>
    <n v="48"/>
    <n v="32"/>
    <x v="2"/>
    <x v="1"/>
    <n v="48"/>
    <n v="2"/>
    <x v="1"/>
    <x v="0"/>
  </r>
  <r>
    <n v="1988"/>
    <s v="2n Cycle"/>
    <x v="1"/>
    <n v="45204"/>
    <n v="1"/>
    <n v="0"/>
    <d v="2014-04-11T00:00:00"/>
    <n v="93"/>
    <n v="26"/>
    <x v="2"/>
    <x v="1"/>
    <n v="93"/>
    <n v="1"/>
    <x v="1"/>
    <x v="0"/>
  </r>
  <r>
    <n v="1969"/>
    <s v="Graduation"/>
    <x v="2"/>
    <n v="72460"/>
    <n v="0"/>
    <n v="0"/>
    <d v="2013-11-14T00:00:00"/>
    <n v="56"/>
    <n v="44"/>
    <x v="3"/>
    <x v="2"/>
    <n v="56"/>
    <n v="1"/>
    <x v="0"/>
    <x v="0"/>
  </r>
  <r>
    <n v="1970"/>
    <s v="PhD"/>
    <x v="1"/>
    <n v="77622"/>
    <n v="0"/>
    <n v="2"/>
    <d v="2014-04-14T00:00:00"/>
    <n v="3"/>
    <n v="44"/>
    <x v="3"/>
    <x v="1"/>
    <n v="3"/>
    <n v="2"/>
    <x v="0"/>
    <x v="1"/>
  </r>
  <r>
    <n v="1980"/>
    <s v="PhD"/>
    <x v="2"/>
    <n v="30732"/>
    <n v="1"/>
    <n v="0"/>
    <d v="2013-01-05T00:00:00"/>
    <n v="44"/>
    <n v="33"/>
    <x v="2"/>
    <x v="2"/>
    <n v="44"/>
    <n v="4"/>
    <x v="1"/>
    <x v="0"/>
  </r>
  <r>
    <n v="1962"/>
    <s v="Graduation"/>
    <x v="3"/>
    <n v="63887"/>
    <n v="0"/>
    <n v="1"/>
    <d v="2012-09-08T00:00:00"/>
    <n v="38"/>
    <n v="50"/>
    <x v="0"/>
    <x v="3"/>
    <n v="38"/>
    <n v="5"/>
    <x v="0"/>
    <x v="1"/>
  </r>
  <r>
    <n v="1978"/>
    <s v="Graduation"/>
    <x v="1"/>
    <n v="42011"/>
    <n v="1"/>
    <n v="0"/>
    <d v="2013-03-26T00:00:00"/>
    <n v="46"/>
    <n v="35"/>
    <x v="2"/>
    <x v="1"/>
    <n v="46"/>
    <n v="4"/>
    <x v="1"/>
    <x v="0"/>
  </r>
  <r>
    <n v="1976"/>
    <s v="Graduation"/>
    <x v="1"/>
    <n v="51369"/>
    <n v="0"/>
    <n v="1"/>
    <d v="2012-10-25T00:00:00"/>
    <n v="84"/>
    <n v="36"/>
    <x v="3"/>
    <x v="1"/>
    <n v="84"/>
    <n v="2"/>
    <x v="0"/>
    <x v="1"/>
  </r>
  <r>
    <n v="1952"/>
    <s v="Graduation"/>
    <x v="3"/>
    <n v="51537"/>
    <n v="0"/>
    <n v="1"/>
    <d v="2012-12-09T00:00:00"/>
    <n v="27"/>
    <n v="60"/>
    <x v="1"/>
    <x v="3"/>
    <n v="27"/>
    <n v="3"/>
    <x v="0"/>
    <x v="1"/>
  </r>
  <r>
    <n v="1972"/>
    <s v="PhD"/>
    <x v="2"/>
    <n v="79930"/>
    <n v="0"/>
    <n v="0"/>
    <d v="2012-08-08T00:00:00"/>
    <n v="72"/>
    <n v="40"/>
    <x v="3"/>
    <x v="2"/>
    <n v="72"/>
    <n v="1"/>
    <x v="0"/>
    <x v="0"/>
  </r>
  <r>
    <n v="1986"/>
    <s v="PhD"/>
    <x v="1"/>
    <n v="34320"/>
    <n v="1"/>
    <n v="0"/>
    <d v="2014-02-16T00:00:00"/>
    <n v="66"/>
    <n v="28"/>
    <x v="2"/>
    <x v="1"/>
    <n v="66"/>
    <n v="1"/>
    <x v="1"/>
    <x v="0"/>
  </r>
  <r>
    <n v="1966"/>
    <s v="Graduation"/>
    <x v="0"/>
    <n v="37070"/>
    <n v="1"/>
    <n v="1"/>
    <d v="2013-03-20T00:00:00"/>
    <n v="30"/>
    <n v="47"/>
    <x v="0"/>
    <x v="0"/>
    <n v="30"/>
    <n v="9"/>
    <x v="1"/>
    <x v="1"/>
  </r>
  <r>
    <n v="1962"/>
    <s v="2n Cycle"/>
    <x v="3"/>
    <n v="81975"/>
    <n v="0"/>
    <n v="1"/>
    <d v="2013-01-05T00:00:00"/>
    <n v="2"/>
    <n v="51"/>
    <x v="0"/>
    <x v="3"/>
    <n v="2"/>
    <n v="1"/>
    <x v="0"/>
    <x v="1"/>
  </r>
  <r>
    <n v="1971"/>
    <s v="Graduation"/>
    <x v="1"/>
    <n v="38590"/>
    <n v="1"/>
    <n v="0"/>
    <d v="2013-05-15T00:00:00"/>
    <n v="65"/>
    <n v="42"/>
    <x v="3"/>
    <x v="1"/>
    <n v="65"/>
    <n v="1"/>
    <x v="1"/>
    <x v="0"/>
  </r>
  <r>
    <n v="1951"/>
    <s v="Graduation"/>
    <x v="0"/>
    <n v="15033"/>
    <n v="0"/>
    <n v="0"/>
    <d v="2014-04-16T00:00:00"/>
    <n v="37"/>
    <n v="63"/>
    <x v="1"/>
    <x v="0"/>
    <n v="37"/>
    <n v="1"/>
    <x v="0"/>
    <x v="0"/>
  </r>
  <r>
    <n v="1965"/>
    <s v="PhD"/>
    <x v="2"/>
    <n v="62745"/>
    <n v="0"/>
    <n v="1"/>
    <d v="2013-03-23T00:00:00"/>
    <n v="89"/>
    <n v="48"/>
    <x v="0"/>
    <x v="2"/>
    <n v="89"/>
    <n v="3"/>
    <x v="0"/>
    <x v="1"/>
  </r>
  <r>
    <n v="1975"/>
    <s v="2n Cycle"/>
    <x v="2"/>
    <n v="22212"/>
    <n v="1"/>
    <n v="0"/>
    <d v="2013-12-09T00:00:00"/>
    <n v="49"/>
    <n v="38"/>
    <x v="3"/>
    <x v="2"/>
    <n v="49"/>
    <n v="2"/>
    <x v="1"/>
    <x v="0"/>
  </r>
  <r>
    <n v="1982"/>
    <s v="Master"/>
    <x v="1"/>
    <n v="23661"/>
    <n v="1"/>
    <n v="0"/>
    <d v="2013-12-04T00:00:00"/>
    <n v="46"/>
    <n v="31"/>
    <x v="2"/>
    <x v="1"/>
    <n v="46"/>
    <n v="1"/>
    <x v="1"/>
    <x v="0"/>
  </r>
  <r>
    <n v="1958"/>
    <s v="PhD"/>
    <x v="0"/>
    <n v="79761"/>
    <n v="0"/>
    <n v="1"/>
    <d v="2013-10-04T00:00:00"/>
    <n v="32"/>
    <n v="55"/>
    <x v="0"/>
    <x v="0"/>
    <n v="32"/>
    <n v="1"/>
    <x v="0"/>
    <x v="1"/>
  </r>
  <r>
    <n v="1973"/>
    <s v="Graduation"/>
    <x v="0"/>
    <n v="7500"/>
    <n v="1"/>
    <n v="0"/>
    <d v="2013-12-26T00:00:00"/>
    <n v="54"/>
    <n v="40"/>
    <x v="3"/>
    <x v="0"/>
    <n v="54"/>
    <n v="4"/>
    <x v="1"/>
    <x v="0"/>
  </r>
  <r>
    <n v="1893"/>
    <s v="2n Cycle"/>
    <x v="0"/>
    <n v="60182"/>
    <n v="0"/>
    <n v="1"/>
    <d v="2014-05-17T00:00:00"/>
    <n v="23"/>
    <n v="44"/>
    <x v="3"/>
    <x v="0"/>
    <n v="23"/>
    <n v="1"/>
    <x v="0"/>
    <x v="1"/>
  </r>
  <r>
    <n v="1968"/>
    <s v="Graduation"/>
    <x v="4"/>
    <n v="73455"/>
    <n v="0"/>
    <n v="0"/>
    <d v="2013-10-28T00:00:00"/>
    <n v="98"/>
    <n v="45"/>
    <x v="3"/>
    <x v="4"/>
    <n v="98"/>
    <n v="1"/>
    <x v="0"/>
    <x v="0"/>
  </r>
  <r>
    <n v="1958"/>
    <s v="Graduation"/>
    <x v="1"/>
    <n v="64961"/>
    <n v="0"/>
    <n v="1"/>
    <d v="2012-12-23T00:00:00"/>
    <n v="97"/>
    <n v="54"/>
    <x v="0"/>
    <x v="1"/>
    <n v="97"/>
    <n v="2"/>
    <x v="0"/>
    <x v="1"/>
  </r>
  <r>
    <n v="1971"/>
    <s v="Graduation"/>
    <x v="0"/>
    <n v="22804"/>
    <n v="1"/>
    <n v="0"/>
    <d v="2013-07-31T00:00:00"/>
    <n v="75"/>
    <n v="42"/>
    <x v="3"/>
    <x v="0"/>
    <n v="75"/>
    <n v="1"/>
    <x v="1"/>
    <x v="0"/>
  </r>
  <r>
    <n v="1990"/>
    <s v="Graduation"/>
    <x v="2"/>
    <n v="73687"/>
    <n v="0"/>
    <n v="0"/>
    <d v="2013-11-28T00:00:00"/>
    <n v="8"/>
    <n v="23"/>
    <x v="4"/>
    <x v="2"/>
    <n v="8"/>
    <n v="1"/>
    <x v="0"/>
    <x v="0"/>
  </r>
  <r>
    <n v="1958"/>
    <s v="Graduation"/>
    <x v="2"/>
    <n v="61074"/>
    <n v="0"/>
    <n v="1"/>
    <d v="2012-08-17T00:00:00"/>
    <n v="37"/>
    <n v="54"/>
    <x v="0"/>
    <x v="2"/>
    <n v="37"/>
    <n v="7"/>
    <x v="0"/>
    <x v="1"/>
  </r>
  <r>
    <n v="1964"/>
    <s v="PhD"/>
    <x v="2"/>
    <n v="31686"/>
    <n v="1"/>
    <n v="1"/>
    <d v="2014-06-05T00:00:00"/>
    <n v="31"/>
    <n v="50"/>
    <x v="0"/>
    <x v="2"/>
    <n v="31"/>
    <n v="2"/>
    <x v="1"/>
    <x v="1"/>
  </r>
  <r>
    <n v="1972"/>
    <s v="Graduation"/>
    <x v="2"/>
    <n v="80134"/>
    <n v="1"/>
    <n v="0"/>
    <d v="2013-05-20T00:00:00"/>
    <n v="40"/>
    <n v="41"/>
    <x v="3"/>
    <x v="2"/>
    <n v="40"/>
    <n v="2"/>
    <x v="1"/>
    <x v="0"/>
  </r>
  <r>
    <n v="1953"/>
    <s v="Graduation"/>
    <x v="2"/>
    <n v="75027"/>
    <n v="0"/>
    <n v="1"/>
    <d v="2013-01-09T00:00:00"/>
    <n v="74"/>
    <n v="60"/>
    <x v="1"/>
    <x v="2"/>
    <n v="74"/>
    <n v="2"/>
    <x v="0"/>
    <x v="1"/>
  </r>
  <r>
    <n v="1988"/>
    <s v="PhD"/>
    <x v="2"/>
    <n v="67546"/>
    <n v="0"/>
    <n v="0"/>
    <d v="2012-08-31T00:00:00"/>
    <n v="90"/>
    <n v="24"/>
    <x v="4"/>
    <x v="2"/>
    <n v="90"/>
    <n v="1"/>
    <x v="0"/>
    <x v="0"/>
  </r>
  <r>
    <n v="1969"/>
    <s v="Master"/>
    <x v="1"/>
    <n v="65176"/>
    <n v="0"/>
    <n v="1"/>
    <d v="2012-10-29T00:00:00"/>
    <n v="57"/>
    <n v="43"/>
    <x v="3"/>
    <x v="1"/>
    <n v="57"/>
    <n v="4"/>
    <x v="0"/>
    <x v="1"/>
  </r>
  <r>
    <n v="1975"/>
    <s v="Master"/>
    <x v="0"/>
    <n v="31160"/>
    <n v="1"/>
    <n v="0"/>
    <d v="2013-09-16T00:00:00"/>
    <n v="59"/>
    <n v="38"/>
    <x v="3"/>
    <x v="0"/>
    <n v="59"/>
    <n v="2"/>
    <x v="1"/>
    <x v="0"/>
  </r>
  <r>
    <n v="1985"/>
    <s v="Graduation"/>
    <x v="0"/>
    <n v="29938"/>
    <n v="1"/>
    <n v="0"/>
    <d v="2013-10-27T00:00:00"/>
    <n v="52"/>
    <n v="28"/>
    <x v="2"/>
    <x v="0"/>
    <n v="52"/>
    <n v="2"/>
    <x v="1"/>
    <x v="0"/>
  </r>
  <r>
    <n v="1974"/>
    <s v="Graduation"/>
    <x v="3"/>
    <n v="102692"/>
    <n v="0"/>
    <n v="0"/>
    <d v="2013-04-05T00:00:00"/>
    <n v="5"/>
    <n v="39"/>
    <x v="3"/>
    <x v="3"/>
    <n v="5"/>
    <n v="1"/>
    <x v="0"/>
    <x v="0"/>
  </r>
  <r>
    <n v="1958"/>
    <s v="2n Cycle"/>
    <x v="1"/>
    <n v="26490"/>
    <n v="0"/>
    <n v="0"/>
    <d v="2012-09-22T00:00:00"/>
    <n v="92"/>
    <n v="54"/>
    <x v="0"/>
    <x v="1"/>
    <n v="92"/>
    <n v="2"/>
    <x v="0"/>
    <x v="0"/>
  </r>
  <r>
    <n v="1967"/>
    <s v="Graduation"/>
    <x v="1"/>
    <n v="75702"/>
    <n v="1"/>
    <n v="1"/>
    <d v="2012-08-29T00:00:00"/>
    <n v="77"/>
    <n v="45"/>
    <x v="3"/>
    <x v="1"/>
    <n v="77"/>
    <n v="5"/>
    <x v="1"/>
    <x v="1"/>
  </r>
  <r>
    <n v="1974"/>
    <s v="PhD"/>
    <x v="0"/>
    <n v="30899"/>
    <n v="1"/>
    <n v="0"/>
    <d v="2012-10-13T00:00:00"/>
    <n v="35"/>
    <n v="38"/>
    <x v="3"/>
    <x v="0"/>
    <n v="35"/>
    <n v="2"/>
    <x v="1"/>
    <x v="0"/>
  </r>
  <r>
    <n v="1961"/>
    <s v="PhD"/>
    <x v="1"/>
    <n v="63342"/>
    <n v="0"/>
    <n v="1"/>
    <d v="2012-10-16T00:00:00"/>
    <n v="48"/>
    <n v="51"/>
    <x v="0"/>
    <x v="1"/>
    <n v="48"/>
    <n v="3"/>
    <x v="0"/>
    <x v="1"/>
  </r>
  <r>
    <n v="1964"/>
    <s v="Graduation"/>
    <x v="0"/>
    <n v="45989"/>
    <n v="0"/>
    <n v="1"/>
    <d v="2012-10-22T00:00:00"/>
    <n v="97"/>
    <n v="48"/>
    <x v="0"/>
    <x v="0"/>
    <n v="97"/>
    <n v="4"/>
    <x v="0"/>
    <x v="1"/>
  </r>
  <r>
    <n v="1964"/>
    <s v="Graduation"/>
    <x v="0"/>
    <n v="18701"/>
    <n v="1"/>
    <n v="1"/>
    <d v="2013-06-04T00:00:00"/>
    <n v="95"/>
    <n v="49"/>
    <x v="0"/>
    <x v="0"/>
    <n v="95"/>
    <n v="4"/>
    <x v="1"/>
    <x v="1"/>
  </r>
  <r>
    <n v="1957"/>
    <s v="PhD"/>
    <x v="0"/>
    <n v="40737"/>
    <n v="2"/>
    <n v="1"/>
    <d v="2013-12-08T00:00:00"/>
    <n v="24"/>
    <n v="56"/>
    <x v="1"/>
    <x v="0"/>
    <n v="24"/>
    <n v="1"/>
    <x v="1"/>
    <x v="1"/>
  </r>
  <r>
    <n v="1979"/>
    <s v="Graduation"/>
    <x v="3"/>
    <n v="15287"/>
    <n v="1"/>
    <n v="0"/>
    <d v="2012-10-10T00:00:00"/>
    <n v="60"/>
    <n v="33"/>
    <x v="2"/>
    <x v="3"/>
    <n v="60"/>
    <n v="2"/>
    <x v="1"/>
    <x v="0"/>
  </r>
  <r>
    <n v="1968"/>
    <s v="PhD"/>
    <x v="3"/>
    <n v="69674"/>
    <n v="0"/>
    <n v="2"/>
    <d v="2013-05-22T00:00:00"/>
    <n v="46"/>
    <n v="45"/>
    <x v="3"/>
    <x v="3"/>
    <n v="46"/>
    <n v="3"/>
    <x v="0"/>
    <x v="1"/>
  </r>
  <r>
    <n v="1970"/>
    <s v="Master"/>
    <x v="2"/>
    <n v="44159"/>
    <n v="1"/>
    <n v="0"/>
    <d v="2014-06-17T00:00:00"/>
    <n v="85"/>
    <n v="44"/>
    <x v="3"/>
    <x v="2"/>
    <n v="85"/>
    <n v="4"/>
    <x v="1"/>
    <x v="0"/>
  </r>
  <r>
    <n v="1978"/>
    <s v="PhD"/>
    <x v="2"/>
    <n v="37717"/>
    <n v="1"/>
    <n v="0"/>
    <d v="2012-11-23T00:00:00"/>
    <n v="31"/>
    <n v="34"/>
    <x v="2"/>
    <x v="2"/>
    <n v="31"/>
    <n v="1"/>
    <x v="1"/>
    <x v="0"/>
  </r>
  <r>
    <n v="1952"/>
    <s v="Master"/>
    <x v="1"/>
    <n v="43776"/>
    <n v="1"/>
    <n v="1"/>
    <d v="2013-02-03T00:00:00"/>
    <n v="9"/>
    <n v="61"/>
    <x v="1"/>
    <x v="1"/>
    <n v="9"/>
    <n v="6"/>
    <x v="1"/>
    <x v="1"/>
  </r>
  <r>
    <n v="1966"/>
    <s v="Master"/>
    <x v="2"/>
    <n v="38179"/>
    <n v="1"/>
    <n v="1"/>
    <d v="2013-03-14T00:00:00"/>
    <n v="30"/>
    <n v="47"/>
    <x v="0"/>
    <x v="2"/>
    <n v="30"/>
    <n v="4"/>
    <x v="1"/>
    <x v="1"/>
  </r>
  <r>
    <n v="1963"/>
    <s v="Graduation"/>
    <x v="2"/>
    <n v="80124"/>
    <n v="0"/>
    <n v="0"/>
    <d v="2014-06-26T00:00:00"/>
    <n v="47"/>
    <n v="51"/>
    <x v="0"/>
    <x v="2"/>
    <n v="47"/>
    <n v="1"/>
    <x v="0"/>
    <x v="0"/>
  </r>
  <r>
    <n v="1970"/>
    <s v="PhD"/>
    <x v="2"/>
    <n v="38097"/>
    <n v="1"/>
    <n v="1"/>
    <d v="2012-10-15T00:00:00"/>
    <n v="70"/>
    <n v="42"/>
    <x v="3"/>
    <x v="2"/>
    <n v="70"/>
    <n v="4"/>
    <x v="1"/>
    <x v="1"/>
  </r>
  <r>
    <n v="1970"/>
    <s v="Graduation"/>
    <x v="2"/>
    <n v="72940"/>
    <n v="0"/>
    <n v="0"/>
    <d v="2013-06-19T00:00:00"/>
    <n v="13"/>
    <n v="43"/>
    <x v="3"/>
    <x v="2"/>
    <n v="13"/>
    <n v="1"/>
    <x v="0"/>
    <x v="0"/>
  </r>
  <r>
    <n v="1970"/>
    <s v="Graduation"/>
    <x v="1"/>
    <n v="22070"/>
    <n v="1"/>
    <n v="0"/>
    <d v="2013-10-04T00:00:00"/>
    <n v="11"/>
    <n v="43"/>
    <x v="3"/>
    <x v="1"/>
    <n v="11"/>
    <n v="2"/>
    <x v="1"/>
    <x v="0"/>
  </r>
  <r>
    <n v="1953"/>
    <s v="Graduation"/>
    <x v="0"/>
    <n v="69267"/>
    <n v="0"/>
    <n v="0"/>
    <d v="2012-09-22T00:00:00"/>
    <n v="31"/>
    <n v="59"/>
    <x v="1"/>
    <x v="0"/>
    <n v="31"/>
    <n v="2"/>
    <x v="0"/>
    <x v="0"/>
  </r>
  <r>
    <n v="1983"/>
    <s v="Master"/>
    <x v="0"/>
    <n v="31788"/>
    <n v="1"/>
    <n v="0"/>
    <d v="2014-03-20T00:00:00"/>
    <n v="15"/>
    <n v="31"/>
    <x v="2"/>
    <x v="0"/>
    <n v="15"/>
    <n v="3"/>
    <x v="1"/>
    <x v="0"/>
  </r>
  <r>
    <n v="1975"/>
    <s v="PhD"/>
    <x v="1"/>
    <n v="61905"/>
    <n v="0"/>
    <n v="1"/>
    <d v="2014-02-04T00:00:00"/>
    <n v="2"/>
    <n v="39"/>
    <x v="3"/>
    <x v="1"/>
    <n v="2"/>
    <n v="2"/>
    <x v="0"/>
    <x v="1"/>
  </r>
  <r>
    <n v="1960"/>
    <s v="Graduation"/>
    <x v="2"/>
    <n v="29315"/>
    <n v="1"/>
    <n v="1"/>
    <d v="2014-04-06T00:00:00"/>
    <n v="55"/>
    <n v="54"/>
    <x v="0"/>
    <x v="2"/>
    <n v="55"/>
    <n v="4"/>
    <x v="1"/>
    <x v="1"/>
  </r>
  <r>
    <n v="1963"/>
    <s v="Graduation"/>
    <x v="3"/>
    <n v="33378"/>
    <n v="1"/>
    <n v="1"/>
    <d v="2013-02-06T00:00:00"/>
    <n v="38"/>
    <n v="50"/>
    <x v="0"/>
    <x v="3"/>
    <n v="38"/>
    <n v="3"/>
    <x v="1"/>
    <x v="1"/>
  </r>
  <r>
    <n v="1963"/>
    <s v="PhD"/>
    <x v="1"/>
    <n v="66313"/>
    <n v="0"/>
    <n v="1"/>
    <d v="2013-09-16T00:00:00"/>
    <n v="86"/>
    <n v="50"/>
    <x v="0"/>
    <x v="1"/>
    <n v="86"/>
    <n v="2"/>
    <x v="0"/>
    <x v="1"/>
  </r>
  <r>
    <n v="1956"/>
    <s v="Graduation"/>
    <x v="0"/>
    <n v="60714"/>
    <n v="0"/>
    <n v="0"/>
    <d v="2013-01-17T00:00:00"/>
    <n v="56"/>
    <n v="57"/>
    <x v="1"/>
    <x v="0"/>
    <n v="56"/>
    <n v="2"/>
    <x v="0"/>
    <x v="0"/>
  </r>
  <r>
    <n v="1981"/>
    <s v="Master"/>
    <x v="1"/>
    <n v="77882"/>
    <n v="0"/>
    <n v="0"/>
    <d v="2014-04-30T00:00:00"/>
    <n v="29"/>
    <n v="33"/>
    <x v="2"/>
    <x v="1"/>
    <n v="29"/>
    <n v="1"/>
    <x v="0"/>
    <x v="0"/>
  </r>
  <r>
    <n v="1986"/>
    <s v="PhD"/>
    <x v="0"/>
    <n v="69867"/>
    <n v="0"/>
    <n v="0"/>
    <d v="2013-04-02T00:00:00"/>
    <n v="30"/>
    <n v="27"/>
    <x v="2"/>
    <x v="0"/>
    <n v="30"/>
    <n v="1"/>
    <x v="0"/>
    <x v="0"/>
  </r>
  <r>
    <n v="1968"/>
    <s v="Master"/>
    <x v="3"/>
    <n v="63841"/>
    <n v="0"/>
    <n v="1"/>
    <d v="2013-04-21T00:00:00"/>
    <n v="64"/>
    <n v="45"/>
    <x v="3"/>
    <x v="3"/>
    <n v="64"/>
    <n v="1"/>
    <x v="0"/>
    <x v="1"/>
  </r>
  <r>
    <n v="1981"/>
    <s v="Basic"/>
    <x v="2"/>
    <n v="24480"/>
    <n v="1"/>
    <n v="0"/>
    <d v="2013-02-11T00:00:00"/>
    <n v="46"/>
    <n v="32"/>
    <x v="2"/>
    <x v="2"/>
    <n v="46"/>
    <n v="3"/>
    <x v="1"/>
    <x v="0"/>
  </r>
  <r>
    <n v="1976"/>
    <s v="Graduation"/>
    <x v="1"/>
    <n v="51369"/>
    <n v="0"/>
    <n v="1"/>
    <d v="2012-10-25T00:00:00"/>
    <n v="84"/>
    <n v="36"/>
    <x v="3"/>
    <x v="1"/>
    <n v="84"/>
    <n v="2"/>
    <x v="0"/>
    <x v="1"/>
  </r>
  <r>
    <n v="1946"/>
    <s v="Graduation"/>
    <x v="1"/>
    <n v="37760"/>
    <n v="0"/>
    <n v="0"/>
    <d v="2012-08-31T00:00:00"/>
    <n v="20"/>
    <n v="66"/>
    <x v="5"/>
    <x v="1"/>
    <n v="20"/>
    <n v="2"/>
    <x v="0"/>
    <x v="0"/>
  </r>
  <r>
    <n v="1974"/>
    <s v="PhD"/>
    <x v="1"/>
    <n v="65640"/>
    <n v="0"/>
    <n v="1"/>
    <d v="2014-03-01T00:00:00"/>
    <n v="74"/>
    <n v="40"/>
    <x v="3"/>
    <x v="1"/>
    <n v="74"/>
    <n v="1"/>
    <x v="0"/>
    <x v="1"/>
  </r>
  <r>
    <n v="1975"/>
    <s v="Master"/>
    <x v="2"/>
    <n v="44319"/>
    <n v="1"/>
    <n v="1"/>
    <d v="2014-04-17T00:00:00"/>
    <n v="18"/>
    <n v="39"/>
    <x v="3"/>
    <x v="2"/>
    <n v="18"/>
    <n v="2"/>
    <x v="1"/>
    <x v="1"/>
  </r>
  <r>
    <n v="1974"/>
    <s v="Graduation"/>
    <x v="2"/>
    <n v="30631"/>
    <n v="1"/>
    <n v="0"/>
    <d v="2013-07-12T00:00:00"/>
    <n v="75"/>
    <n v="39"/>
    <x v="3"/>
    <x v="2"/>
    <n v="75"/>
    <n v="1"/>
    <x v="1"/>
    <x v="0"/>
  </r>
  <r>
    <n v="1952"/>
    <s v="Graduation"/>
    <x v="1"/>
    <n v="75278"/>
    <n v="0"/>
    <n v="0"/>
    <d v="2013-01-29T00:00:00"/>
    <n v="17"/>
    <n v="61"/>
    <x v="1"/>
    <x v="1"/>
    <n v="17"/>
    <n v="1"/>
    <x v="0"/>
    <x v="0"/>
  </r>
  <r>
    <n v="1956"/>
    <s v="Master"/>
    <x v="1"/>
    <n v="50898"/>
    <n v="1"/>
    <n v="1"/>
    <d v="2013-01-08T00:00:00"/>
    <n v="88"/>
    <n v="57"/>
    <x v="1"/>
    <x v="1"/>
    <n v="88"/>
    <n v="13"/>
    <x v="1"/>
    <x v="1"/>
  </r>
  <r>
    <n v="1966"/>
    <s v="Graduation"/>
    <x v="4"/>
    <n v="79946"/>
    <n v="0"/>
    <n v="0"/>
    <d v="2014-05-12T00:00:00"/>
    <n v="19"/>
    <n v="48"/>
    <x v="0"/>
    <x v="4"/>
    <n v="19"/>
    <n v="1"/>
    <x v="0"/>
    <x v="0"/>
  </r>
  <r>
    <n v="1949"/>
    <s v="Master"/>
    <x v="3"/>
    <n v="35416"/>
    <n v="0"/>
    <n v="0"/>
    <d v="2013-06-13T00:00:00"/>
    <n v="62"/>
    <n v="64"/>
    <x v="1"/>
    <x v="3"/>
    <n v="62"/>
    <n v="3"/>
    <x v="0"/>
    <x v="0"/>
  </r>
  <r>
    <n v="1984"/>
    <s v="2n Cycle"/>
    <x v="1"/>
    <n v="32414"/>
    <n v="0"/>
    <n v="0"/>
    <d v="2013-07-04T00:00:00"/>
    <n v="11"/>
    <n v="29"/>
    <x v="2"/>
    <x v="1"/>
    <n v="11"/>
    <n v="1"/>
    <x v="0"/>
    <x v="0"/>
  </r>
  <r>
    <n v="1969"/>
    <s v="Graduation"/>
    <x v="1"/>
    <n v="38361"/>
    <n v="1"/>
    <n v="0"/>
    <d v="2013-12-27T00:00:00"/>
    <n v="74"/>
    <n v="44"/>
    <x v="3"/>
    <x v="1"/>
    <n v="74"/>
    <n v="3"/>
    <x v="1"/>
    <x v="0"/>
  </r>
  <r>
    <n v="1980"/>
    <s v="Graduation"/>
    <x v="2"/>
    <n v="82497"/>
    <n v="0"/>
    <n v="0"/>
    <d v="2012-10-31T00:00:00"/>
    <n v="32"/>
    <n v="32"/>
    <x v="2"/>
    <x v="2"/>
    <n v="32"/>
    <n v="1"/>
    <x v="0"/>
    <x v="0"/>
  </r>
  <r>
    <n v="1971"/>
    <s v="Graduation"/>
    <x v="1"/>
    <n v="16626"/>
    <n v="2"/>
    <n v="0"/>
    <d v="2014-01-15T00:00:00"/>
    <n v="76"/>
    <n v="43"/>
    <x v="3"/>
    <x v="1"/>
    <n v="76"/>
    <n v="3"/>
    <x v="1"/>
    <x v="0"/>
  </r>
  <r>
    <n v="1965"/>
    <s v="Graduation"/>
    <x v="1"/>
    <n v="29672"/>
    <n v="1"/>
    <n v="1"/>
    <d v="2013-03-12T00:00:00"/>
    <n v="6"/>
    <n v="48"/>
    <x v="0"/>
    <x v="1"/>
    <n v="6"/>
    <n v="1"/>
    <x v="1"/>
    <x v="1"/>
  </r>
  <r>
    <n v="1952"/>
    <s v="Master"/>
    <x v="1"/>
    <n v="55951"/>
    <n v="0"/>
    <n v="1"/>
    <d v="2012-08-23T00:00:00"/>
    <n v="62"/>
    <n v="60"/>
    <x v="1"/>
    <x v="1"/>
    <n v="62"/>
    <n v="3"/>
    <x v="0"/>
    <x v="1"/>
  </r>
  <r>
    <n v="1988"/>
    <s v="2n Cycle"/>
    <x v="3"/>
    <n v="35388"/>
    <n v="1"/>
    <n v="0"/>
    <d v="2013-03-07T00:00:00"/>
    <n v="20"/>
    <n v="25"/>
    <x v="4"/>
    <x v="3"/>
    <n v="20"/>
    <n v="1"/>
    <x v="1"/>
    <x v="0"/>
  </r>
  <r>
    <n v="1986"/>
    <s v="Master"/>
    <x v="1"/>
    <n v="42386"/>
    <n v="1"/>
    <n v="0"/>
    <d v="2013-01-13T00:00:00"/>
    <n v="43"/>
    <n v="27"/>
    <x v="2"/>
    <x v="1"/>
    <n v="43"/>
    <n v="1"/>
    <x v="1"/>
    <x v="0"/>
  </r>
  <r>
    <n v="1982"/>
    <s v="Graduation"/>
    <x v="0"/>
    <n v="68627"/>
    <n v="0"/>
    <n v="0"/>
    <d v="2013-01-12T00:00:00"/>
    <n v="45"/>
    <n v="31"/>
    <x v="2"/>
    <x v="0"/>
    <n v="45"/>
    <n v="1"/>
    <x v="0"/>
    <x v="0"/>
  </r>
  <r>
    <n v="1965"/>
    <s v="PhD"/>
    <x v="3"/>
    <n v="57912"/>
    <n v="0"/>
    <n v="1"/>
    <d v="2014-03-17T00:00:00"/>
    <n v="34"/>
    <n v="49"/>
    <x v="0"/>
    <x v="3"/>
    <n v="34"/>
    <n v="5"/>
    <x v="0"/>
    <x v="1"/>
  </r>
  <r>
    <n v="1958"/>
    <s v="Graduation"/>
    <x v="3"/>
    <n v="35246"/>
    <n v="1"/>
    <n v="1"/>
    <d v="2014-04-16T00:00:00"/>
    <n v="53"/>
    <n v="56"/>
    <x v="1"/>
    <x v="3"/>
    <n v="53"/>
    <n v="4"/>
    <x v="1"/>
    <x v="1"/>
  </r>
  <r>
    <n v="1956"/>
    <s v="2n Cycle"/>
    <x v="1"/>
    <n v="58821"/>
    <n v="0"/>
    <n v="1"/>
    <d v="2013-10-12T00:00:00"/>
    <n v="44"/>
    <n v="57"/>
    <x v="1"/>
    <x v="1"/>
    <n v="44"/>
    <n v="1"/>
    <x v="0"/>
    <x v="1"/>
  </r>
  <r>
    <n v="1978"/>
    <s v="PhD"/>
    <x v="2"/>
    <n v="46377"/>
    <n v="1"/>
    <n v="0"/>
    <d v="2014-03-01T00:00:00"/>
    <n v="89"/>
    <n v="36"/>
    <x v="3"/>
    <x v="2"/>
    <n v="89"/>
    <n v="1"/>
    <x v="1"/>
    <x v="0"/>
  </r>
  <r>
    <n v="1988"/>
    <s v="Graduation"/>
    <x v="0"/>
    <n v="39747"/>
    <n v="1"/>
    <n v="0"/>
    <d v="2014-04-13T00:00:00"/>
    <n v="43"/>
    <n v="26"/>
    <x v="2"/>
    <x v="0"/>
    <n v="43"/>
    <n v="3"/>
    <x v="1"/>
    <x v="0"/>
  </r>
  <r>
    <n v="1984"/>
    <s v="Graduation"/>
    <x v="1"/>
    <n v="23976"/>
    <n v="1"/>
    <n v="0"/>
    <d v="2013-12-27T00:00:00"/>
    <n v="68"/>
    <n v="29"/>
    <x v="2"/>
    <x v="1"/>
    <n v="68"/>
    <n v="3"/>
    <x v="1"/>
    <x v="0"/>
  </r>
  <r>
    <n v="1961"/>
    <s v="Master"/>
    <x v="2"/>
    <n v="80950"/>
    <n v="0"/>
    <n v="0"/>
    <d v="2013-03-28T00:00:00"/>
    <n v="44"/>
    <n v="52"/>
    <x v="0"/>
    <x v="2"/>
    <n v="44"/>
    <n v="1"/>
    <x v="0"/>
    <x v="0"/>
  </r>
  <r>
    <n v="1966"/>
    <s v="Graduation"/>
    <x v="4"/>
    <n v="27038"/>
    <n v="0"/>
    <n v="0"/>
    <d v="2012-09-18T00:00:00"/>
    <n v="64"/>
    <n v="46"/>
    <x v="0"/>
    <x v="4"/>
    <n v="64"/>
    <n v="1"/>
    <x v="0"/>
    <x v="0"/>
  </r>
  <r>
    <n v="1947"/>
    <s v="Graduation"/>
    <x v="0"/>
    <n v="77457"/>
    <n v="0"/>
    <n v="0"/>
    <d v="2014-03-05T00:00:00"/>
    <n v="85"/>
    <n v="67"/>
    <x v="5"/>
    <x v="0"/>
    <n v="85"/>
    <n v="1"/>
    <x v="0"/>
    <x v="0"/>
  </r>
  <r>
    <n v="1964"/>
    <s v="Master"/>
    <x v="2"/>
    <n v="64100"/>
    <n v="0"/>
    <n v="1"/>
    <d v="2013-09-10T00:00:00"/>
    <n v="93"/>
    <n v="49"/>
    <x v="0"/>
    <x v="2"/>
    <n v="93"/>
    <n v="1"/>
    <x v="0"/>
    <x v="1"/>
  </r>
  <r>
    <n v="1992"/>
    <s v="Master"/>
    <x v="1"/>
    <n v="42670"/>
    <n v="0"/>
    <n v="0"/>
    <d v="2013-04-27T00:00:00"/>
    <n v="12"/>
    <n v="21"/>
    <x v="4"/>
    <x v="1"/>
    <n v="12"/>
    <n v="1"/>
    <x v="0"/>
    <x v="0"/>
  </r>
  <r>
    <n v="1976"/>
    <s v="Graduation"/>
    <x v="3"/>
    <n v="12571"/>
    <n v="1"/>
    <n v="0"/>
    <d v="2014-01-18T00:00:00"/>
    <n v="86"/>
    <n v="38"/>
    <x v="3"/>
    <x v="3"/>
    <n v="86"/>
    <n v="4"/>
    <x v="1"/>
    <x v="0"/>
  </r>
  <r>
    <n v="1967"/>
    <s v="Graduation"/>
    <x v="2"/>
    <n v="22574"/>
    <n v="2"/>
    <n v="1"/>
    <d v="2013-10-28T00:00:00"/>
    <n v="28"/>
    <n v="46"/>
    <x v="0"/>
    <x v="2"/>
    <n v="28"/>
    <n v="2"/>
    <x v="1"/>
    <x v="1"/>
  </r>
  <r>
    <n v="1989"/>
    <s v="Graduation"/>
    <x v="2"/>
    <n v="51725"/>
    <n v="0"/>
    <n v="0"/>
    <d v="2013-06-03T00:00:00"/>
    <n v="69"/>
    <n v="24"/>
    <x v="4"/>
    <x v="2"/>
    <n v="69"/>
    <n v="1"/>
    <x v="0"/>
    <x v="0"/>
  </r>
  <r>
    <n v="1976"/>
    <s v="Master"/>
    <x v="0"/>
    <n v="70893"/>
    <n v="0"/>
    <n v="0"/>
    <d v="2013-02-06T00:00:00"/>
    <n v="42"/>
    <n v="37"/>
    <x v="3"/>
    <x v="0"/>
    <n v="42"/>
    <n v="1"/>
    <x v="0"/>
    <x v="0"/>
  </r>
  <r>
    <n v="1966"/>
    <s v="Graduation"/>
    <x v="2"/>
    <n v="54198"/>
    <n v="1"/>
    <n v="1"/>
    <d v="2013-12-17T00:00:00"/>
    <n v="13"/>
    <n v="47"/>
    <x v="0"/>
    <x v="2"/>
    <n v="13"/>
    <n v="6"/>
    <x v="1"/>
    <x v="1"/>
  </r>
  <r>
    <n v="1956"/>
    <s v="Master"/>
    <x v="1"/>
    <n v="28839"/>
    <n v="1"/>
    <n v="1"/>
    <d v="2014-03-11T00:00:00"/>
    <n v="86"/>
    <n v="58"/>
    <x v="1"/>
    <x v="1"/>
    <n v="86"/>
    <n v="2"/>
    <x v="1"/>
    <x v="1"/>
  </r>
  <r>
    <n v="1972"/>
    <s v="Graduation"/>
    <x v="2"/>
    <n v="40321"/>
    <n v="1"/>
    <n v="1"/>
    <d v="2013-07-29T00:00:00"/>
    <n v="59"/>
    <n v="41"/>
    <x v="3"/>
    <x v="2"/>
    <n v="59"/>
    <n v="2"/>
    <x v="1"/>
    <x v="1"/>
  </r>
  <r>
    <n v="1985"/>
    <s v="Graduation"/>
    <x v="0"/>
    <n v="66503"/>
    <n v="1"/>
    <n v="0"/>
    <d v="2012-08-14T00:00:00"/>
    <n v="30"/>
    <n v="27"/>
    <x v="2"/>
    <x v="0"/>
    <n v="30"/>
    <n v="2"/>
    <x v="1"/>
    <x v="0"/>
  </r>
  <r>
    <n v="1951"/>
    <s v="Graduation"/>
    <x v="2"/>
    <n v="30833"/>
    <n v="1"/>
    <n v="1"/>
    <d v="2013-07-16T00:00:00"/>
    <n v="33"/>
    <n v="62"/>
    <x v="1"/>
    <x v="2"/>
    <n v="33"/>
    <n v="2"/>
    <x v="1"/>
    <x v="1"/>
  </r>
  <r>
    <n v="1970"/>
    <s v="Graduation"/>
    <x v="0"/>
    <n v="50995"/>
    <n v="1"/>
    <n v="2"/>
    <d v="2013-08-23T00:00:00"/>
    <n v="67"/>
    <n v="43"/>
    <x v="3"/>
    <x v="0"/>
    <n v="67"/>
    <n v="6"/>
    <x v="1"/>
    <x v="1"/>
  </r>
  <r>
    <n v="1971"/>
    <s v="Graduation"/>
    <x v="2"/>
    <n v="64795"/>
    <n v="0"/>
    <n v="1"/>
    <d v="2013-01-17T00:00:00"/>
    <n v="23"/>
    <n v="42"/>
    <x v="3"/>
    <x v="2"/>
    <n v="23"/>
    <n v="3"/>
    <x v="0"/>
    <x v="1"/>
  </r>
  <r>
    <n v="1974"/>
    <s v="Graduation"/>
    <x v="2"/>
    <n v="34421"/>
    <n v="1"/>
    <n v="0"/>
    <d v="2013-07-01T00:00:00"/>
    <n v="81"/>
    <n v="39"/>
    <x v="3"/>
    <x v="2"/>
    <n v="81"/>
    <n v="1"/>
    <x v="1"/>
    <x v="0"/>
  </r>
  <r>
    <n v="1965"/>
    <s v="PhD"/>
    <x v="3"/>
    <n v="47025"/>
    <n v="1"/>
    <n v="1"/>
    <d v="2014-02-09T00:00:00"/>
    <n v="6"/>
    <n v="49"/>
    <x v="0"/>
    <x v="3"/>
    <n v="6"/>
    <n v="1"/>
    <x v="1"/>
    <x v="1"/>
  </r>
  <r>
    <n v="1961"/>
    <s v="PhD"/>
    <x v="3"/>
    <n v="64325"/>
    <n v="0"/>
    <n v="1"/>
    <d v="2013-02-07T00:00:00"/>
    <n v="41"/>
    <n v="52"/>
    <x v="0"/>
    <x v="3"/>
    <n v="41"/>
    <n v="5"/>
    <x v="0"/>
    <x v="1"/>
  </r>
  <r>
    <n v="1953"/>
    <s v="Graduation"/>
    <x v="0"/>
    <n v="40464"/>
    <n v="0"/>
    <n v="1"/>
    <d v="2013-01-11T00:00:00"/>
    <n v="78"/>
    <n v="60"/>
    <x v="1"/>
    <x v="0"/>
    <n v="78"/>
    <n v="6"/>
    <x v="0"/>
    <x v="1"/>
  </r>
  <r>
    <n v="1957"/>
    <s v="Graduation"/>
    <x v="2"/>
    <n v="62187"/>
    <n v="0"/>
    <n v="0"/>
    <d v="2013-07-05T00:00:00"/>
    <n v="49"/>
    <n v="56"/>
    <x v="1"/>
    <x v="2"/>
    <n v="49"/>
    <n v="1"/>
    <x v="0"/>
    <x v="0"/>
  </r>
  <r>
    <n v="1976"/>
    <s v="PhD"/>
    <x v="3"/>
    <n v="14849"/>
    <n v="1"/>
    <n v="0"/>
    <d v="2013-07-02T00:00:00"/>
    <n v="39"/>
    <n v="37"/>
    <x v="3"/>
    <x v="3"/>
    <n v="39"/>
    <n v="3"/>
    <x v="1"/>
    <x v="0"/>
  </r>
  <r>
    <n v="1984"/>
    <s v="Graduation"/>
    <x v="2"/>
    <n v="27255"/>
    <n v="1"/>
    <n v="0"/>
    <d v="2013-11-07T00:00:00"/>
    <n v="3"/>
    <n v="29"/>
    <x v="2"/>
    <x v="2"/>
    <n v="3"/>
    <n v="1"/>
    <x v="1"/>
    <x v="0"/>
  </r>
  <r>
    <n v="1950"/>
    <s v="PhD"/>
    <x v="2"/>
    <n v="54432"/>
    <n v="2"/>
    <n v="1"/>
    <d v="2013-05-09T00:00:00"/>
    <n v="37"/>
    <n v="63"/>
    <x v="1"/>
    <x v="2"/>
    <n v="37"/>
    <n v="1"/>
    <x v="1"/>
    <x v="1"/>
  </r>
  <r>
    <n v="1986"/>
    <s v="PhD"/>
    <x v="0"/>
    <n v="29999"/>
    <n v="1"/>
    <n v="0"/>
    <d v="2013-02-13T00:00:00"/>
    <n v="22"/>
    <n v="27"/>
    <x v="2"/>
    <x v="0"/>
    <n v="22"/>
    <n v="4"/>
    <x v="1"/>
    <x v="0"/>
  </r>
  <r>
    <n v="1983"/>
    <s v="Graduation"/>
    <x v="0"/>
    <n v="24072"/>
    <n v="1"/>
    <n v="0"/>
    <d v="2013-04-16T00:00:00"/>
    <n v="79"/>
    <n v="30"/>
    <x v="2"/>
    <x v="0"/>
    <n v="79"/>
    <n v="1"/>
    <x v="1"/>
    <x v="0"/>
  </r>
  <r>
    <n v="1989"/>
    <s v="PhD"/>
    <x v="0"/>
    <n v="33996"/>
    <n v="0"/>
    <n v="0"/>
    <d v="2013-09-11T00:00:00"/>
    <n v="46"/>
    <n v="24"/>
    <x v="4"/>
    <x v="0"/>
    <n v="46"/>
    <n v="1"/>
    <x v="0"/>
    <x v="0"/>
  </r>
  <r>
    <n v="1956"/>
    <s v="PhD"/>
    <x v="2"/>
    <n v="66334"/>
    <n v="0"/>
    <n v="1"/>
    <d v="2013-04-03T00:00:00"/>
    <n v="82"/>
    <n v="57"/>
    <x v="1"/>
    <x v="2"/>
    <n v="82"/>
    <n v="2"/>
    <x v="0"/>
    <x v="1"/>
  </r>
  <r>
    <n v="1971"/>
    <s v="Master"/>
    <x v="2"/>
    <n v="35178"/>
    <n v="1"/>
    <n v="0"/>
    <d v="2013-01-10T00:00:00"/>
    <n v="10"/>
    <n v="42"/>
    <x v="3"/>
    <x v="2"/>
    <n v="10"/>
    <n v="1"/>
    <x v="1"/>
    <x v="0"/>
  </r>
  <r>
    <n v="1983"/>
    <s v="Graduation"/>
    <x v="1"/>
    <n v="22010"/>
    <n v="1"/>
    <n v="0"/>
    <d v="2013-06-30T00:00:00"/>
    <n v="51"/>
    <n v="30"/>
    <x v="2"/>
    <x v="1"/>
    <n v="51"/>
    <n v="2"/>
    <x v="1"/>
    <x v="0"/>
  </r>
  <r>
    <n v="1960"/>
    <s v="Graduation"/>
    <x v="3"/>
    <n v="62204"/>
    <n v="0"/>
    <n v="2"/>
    <d v="2012-09-12T00:00:00"/>
    <n v="38"/>
    <n v="52"/>
    <x v="0"/>
    <x v="3"/>
    <n v="38"/>
    <n v="1"/>
    <x v="0"/>
    <x v="1"/>
  </r>
  <r>
    <n v="1968"/>
    <s v="Graduation"/>
    <x v="3"/>
    <n v="75693"/>
    <n v="0"/>
    <n v="0"/>
    <d v="2012-12-06T00:00:00"/>
    <n v="10"/>
    <n v="44"/>
    <x v="3"/>
    <x v="3"/>
    <n v="10"/>
    <n v="1"/>
    <x v="0"/>
    <x v="0"/>
  </r>
  <r>
    <n v="1972"/>
    <s v="Graduation"/>
    <x v="2"/>
    <n v="30675"/>
    <n v="1"/>
    <n v="0"/>
    <d v="2012-11-12T00:00:00"/>
    <n v="14"/>
    <n v="40"/>
    <x v="3"/>
    <x v="2"/>
    <n v="14"/>
    <n v="1"/>
    <x v="1"/>
    <x v="0"/>
  </r>
  <r>
    <n v="1965"/>
    <s v="Graduation"/>
    <x v="1"/>
    <n v="83003"/>
    <n v="0"/>
    <n v="0"/>
    <d v="2013-03-03T00:00:00"/>
    <n v="18"/>
    <n v="48"/>
    <x v="0"/>
    <x v="1"/>
    <n v="18"/>
    <n v="1"/>
    <x v="0"/>
    <x v="0"/>
  </r>
  <r>
    <n v="1899"/>
    <s v="PhD"/>
    <x v="1"/>
    <n v="83532"/>
    <n v="0"/>
    <n v="0"/>
    <d v="2013-09-26T00:00:00"/>
    <n v="36"/>
    <n v="44"/>
    <x v="3"/>
    <x v="1"/>
    <n v="36"/>
    <n v="1"/>
    <x v="0"/>
    <x v="0"/>
  </r>
  <r>
    <n v="1988"/>
    <s v="Graduation"/>
    <x v="0"/>
    <n v="68655"/>
    <n v="0"/>
    <n v="0"/>
    <d v="2012-08-10T00:00:00"/>
    <n v="95"/>
    <n v="24"/>
    <x v="4"/>
    <x v="0"/>
    <n v="95"/>
    <n v="1"/>
    <x v="0"/>
    <x v="0"/>
  </r>
  <r>
    <n v="1986"/>
    <s v="Graduation"/>
    <x v="3"/>
    <n v="41411"/>
    <n v="0"/>
    <n v="0"/>
    <d v="2013-12-07T00:00:00"/>
    <n v="11"/>
    <n v="27"/>
    <x v="2"/>
    <x v="3"/>
    <n v="11"/>
    <n v="1"/>
    <x v="0"/>
    <x v="0"/>
  </r>
  <r>
    <n v="1969"/>
    <s v="PhD"/>
    <x v="2"/>
    <n v="55212"/>
    <n v="0"/>
    <n v="1"/>
    <d v="2012-11-23T00:00:00"/>
    <n v="65"/>
    <n v="43"/>
    <x v="3"/>
    <x v="2"/>
    <n v="65"/>
    <n v="3"/>
    <x v="0"/>
    <x v="1"/>
  </r>
  <r>
    <n v="1950"/>
    <s v="PhD"/>
    <x v="1"/>
    <n v="59292"/>
    <n v="0"/>
    <n v="1"/>
    <d v="2013-06-13T00:00:00"/>
    <n v="71"/>
    <n v="63"/>
    <x v="1"/>
    <x v="1"/>
    <n v="71"/>
    <n v="2"/>
    <x v="0"/>
    <x v="1"/>
  </r>
  <r>
    <n v="1973"/>
    <s v="Basic"/>
    <x v="1"/>
    <n v="27190"/>
    <n v="1"/>
    <n v="0"/>
    <d v="2013-08-15T00:00:00"/>
    <n v="13"/>
    <n v="40"/>
    <x v="3"/>
    <x v="1"/>
    <n v="13"/>
    <n v="1"/>
    <x v="1"/>
    <x v="0"/>
  </r>
  <r>
    <n v="1952"/>
    <s v="Graduation"/>
    <x v="3"/>
    <n v="82623"/>
    <n v="0"/>
    <n v="0"/>
    <d v="2013-11-10T00:00:00"/>
    <n v="58"/>
    <n v="61"/>
    <x v="1"/>
    <x v="3"/>
    <n v="58"/>
    <n v="1"/>
    <x v="0"/>
    <x v="0"/>
  </r>
  <r>
    <n v="1965"/>
    <s v="Graduation"/>
    <x v="2"/>
    <n v="44300"/>
    <n v="1"/>
    <n v="1"/>
    <d v="2013-06-23T00:00:00"/>
    <n v="65"/>
    <n v="48"/>
    <x v="0"/>
    <x v="2"/>
    <n v="65"/>
    <n v="2"/>
    <x v="1"/>
    <x v="1"/>
  </r>
  <r>
    <n v="1970"/>
    <s v="Graduation"/>
    <x v="3"/>
    <n v="84835"/>
    <n v="0"/>
    <n v="0"/>
    <d v="2014-06-16T00:00:00"/>
    <n v="0"/>
    <n v="44"/>
    <x v="3"/>
    <x v="3"/>
    <n v="0"/>
    <n v="1"/>
    <x v="0"/>
    <x v="0"/>
  </r>
  <r>
    <n v="1971"/>
    <s v="Graduation"/>
    <x v="4"/>
    <n v="30372"/>
    <n v="1"/>
    <n v="1"/>
    <d v="2012-12-25T00:00:00"/>
    <n v="33"/>
    <n v="41"/>
    <x v="3"/>
    <x v="4"/>
    <n v="33"/>
    <n v="3"/>
    <x v="1"/>
    <x v="1"/>
  </r>
  <r>
    <n v="1976"/>
    <s v="Master"/>
    <x v="2"/>
    <n v="33181"/>
    <n v="1"/>
    <n v="0"/>
    <d v="2014-01-03T00:00:00"/>
    <n v="90"/>
    <n v="38"/>
    <x v="3"/>
    <x v="2"/>
    <n v="90"/>
    <n v="1"/>
    <x v="1"/>
    <x v="0"/>
  </r>
  <r>
    <n v="1957"/>
    <s v="Graduation"/>
    <x v="2"/>
    <n v="71113"/>
    <n v="0"/>
    <n v="1"/>
    <d v="2013-12-17T00:00:00"/>
    <n v="95"/>
    <n v="56"/>
    <x v="1"/>
    <x v="2"/>
    <n v="95"/>
    <n v="4"/>
    <x v="0"/>
    <x v="1"/>
  </r>
  <r>
    <n v="1986"/>
    <s v="Graduation"/>
    <x v="2"/>
    <n v="71952"/>
    <n v="1"/>
    <n v="0"/>
    <d v="2013-01-10T00:00:00"/>
    <n v="93"/>
    <n v="27"/>
    <x v="2"/>
    <x v="2"/>
    <n v="93"/>
    <n v="2"/>
    <x v="1"/>
    <x v="0"/>
  </r>
  <r>
    <n v="1966"/>
    <s v="PhD"/>
    <x v="0"/>
    <n v="69759"/>
    <n v="0"/>
    <n v="0"/>
    <d v="2013-10-28T00:00:00"/>
    <n v="38"/>
    <n v="47"/>
    <x v="0"/>
    <x v="0"/>
    <n v="38"/>
    <n v="3"/>
    <x v="0"/>
    <x v="0"/>
  </r>
  <r>
    <n v="1974"/>
    <s v="Graduation"/>
    <x v="2"/>
    <n v="72099"/>
    <n v="0"/>
    <n v="0"/>
    <d v="2012-10-27T00:00:00"/>
    <n v="18"/>
    <n v="38"/>
    <x v="3"/>
    <x v="2"/>
    <n v="18"/>
    <n v="1"/>
    <x v="0"/>
    <x v="0"/>
  </r>
  <r>
    <n v="1976"/>
    <s v="PhD"/>
    <x v="0"/>
    <n v="60000"/>
    <n v="0"/>
    <n v="1"/>
    <d v="2012-12-22T00:00:00"/>
    <n v="57"/>
    <n v="36"/>
    <x v="3"/>
    <x v="0"/>
    <n v="57"/>
    <n v="5"/>
    <x v="0"/>
    <x v="1"/>
  </r>
  <r>
    <n v="1978"/>
    <s v="Graduation"/>
    <x v="0"/>
    <n v="38643"/>
    <n v="1"/>
    <n v="1"/>
    <d v="2013-11-29T00:00:00"/>
    <n v="45"/>
    <n v="35"/>
    <x v="2"/>
    <x v="0"/>
    <n v="45"/>
    <n v="2"/>
    <x v="1"/>
    <x v="1"/>
  </r>
  <r>
    <n v="1955"/>
    <s v="Graduation"/>
    <x v="2"/>
    <n v="50737"/>
    <n v="0"/>
    <n v="1"/>
    <d v="2013-05-11T00:00:00"/>
    <n v="61"/>
    <n v="58"/>
    <x v="1"/>
    <x v="2"/>
    <n v="61"/>
    <n v="1"/>
    <x v="0"/>
    <x v="1"/>
  </r>
  <r>
    <n v="1969"/>
    <s v="PhD"/>
    <x v="2"/>
    <n v="68462"/>
    <n v="0"/>
    <n v="0"/>
    <d v="2012-12-12T00:00:00"/>
    <n v="6"/>
    <n v="43"/>
    <x v="3"/>
    <x v="2"/>
    <n v="6"/>
    <n v="1"/>
    <x v="0"/>
    <x v="0"/>
  </r>
  <r>
    <n v="1943"/>
    <s v="Master"/>
    <x v="2"/>
    <n v="65073"/>
    <n v="0"/>
    <n v="0"/>
    <d v="2013-08-20T00:00:00"/>
    <n v="65"/>
    <n v="70"/>
    <x v="5"/>
    <x v="2"/>
    <n v="65"/>
    <n v="1"/>
    <x v="0"/>
    <x v="0"/>
  </r>
  <r>
    <n v="1948"/>
    <s v="PhD"/>
    <x v="1"/>
    <n v="46681"/>
    <n v="0"/>
    <n v="2"/>
    <d v="2013-10-08T00:00:00"/>
    <n v="52"/>
    <n v="65"/>
    <x v="1"/>
    <x v="1"/>
    <n v="52"/>
    <n v="2"/>
    <x v="0"/>
    <x v="1"/>
  </r>
  <r>
    <n v="1957"/>
    <s v="Graduation"/>
    <x v="2"/>
    <n v="78618"/>
    <n v="0"/>
    <n v="0"/>
    <d v="2012-09-28T00:00:00"/>
    <n v="87"/>
    <n v="55"/>
    <x v="0"/>
    <x v="2"/>
    <n v="87"/>
    <n v="1"/>
    <x v="0"/>
    <x v="0"/>
  </r>
  <r>
    <n v="1969"/>
    <s v="PhD"/>
    <x v="4"/>
    <n v="62187"/>
    <n v="0"/>
    <n v="1"/>
    <d v="2014-03-22T00:00:00"/>
    <n v="38"/>
    <n v="45"/>
    <x v="3"/>
    <x v="4"/>
    <n v="38"/>
    <n v="3"/>
    <x v="0"/>
    <x v="1"/>
  </r>
  <r>
    <n v="1978"/>
    <s v="Graduation"/>
    <x v="2"/>
    <n v="28442"/>
    <n v="2"/>
    <n v="0"/>
    <d v="2014-02-24T00:00:00"/>
    <n v="53"/>
    <n v="36"/>
    <x v="3"/>
    <x v="2"/>
    <n v="53"/>
    <n v="3"/>
    <x v="1"/>
    <x v="0"/>
  </r>
  <r>
    <n v="1978"/>
    <s v="PhD"/>
    <x v="2"/>
    <n v="37717"/>
    <n v="1"/>
    <n v="0"/>
    <d v="2012-11-23T00:00:00"/>
    <n v="31"/>
    <n v="34"/>
    <x v="2"/>
    <x v="2"/>
    <n v="31"/>
    <n v="1"/>
    <x v="1"/>
    <x v="0"/>
  </r>
  <r>
    <n v="1967"/>
    <s v="Graduation"/>
    <x v="2"/>
    <n v="51479"/>
    <n v="1"/>
    <n v="1"/>
    <d v="2012-12-28T00:00:00"/>
    <n v="67"/>
    <n v="45"/>
    <x v="3"/>
    <x v="2"/>
    <n v="67"/>
    <n v="7"/>
    <x v="1"/>
    <x v="1"/>
  </r>
  <r>
    <n v="1969"/>
    <s v="Graduation"/>
    <x v="0"/>
    <n v="54803"/>
    <n v="0"/>
    <n v="1"/>
    <d v="2012-08-21T00:00:00"/>
    <n v="65"/>
    <n v="43"/>
    <x v="3"/>
    <x v="0"/>
    <n v="65"/>
    <n v="2"/>
    <x v="0"/>
    <x v="1"/>
  </r>
  <r>
    <n v="1960"/>
    <s v="Graduation"/>
    <x v="2"/>
    <n v="79530"/>
    <n v="0"/>
    <n v="0"/>
    <d v="2013-05-17T00:00:00"/>
    <n v="64"/>
    <n v="53"/>
    <x v="0"/>
    <x v="2"/>
    <n v="64"/>
    <n v="1"/>
    <x v="0"/>
    <x v="0"/>
  </r>
  <r>
    <n v="1976"/>
    <s v="Graduation"/>
    <x v="3"/>
    <n v="31615"/>
    <n v="1"/>
    <n v="0"/>
    <d v="2013-03-16T00:00:00"/>
    <n v="82"/>
    <n v="37"/>
    <x v="3"/>
    <x v="3"/>
    <n v="82"/>
    <n v="2"/>
    <x v="1"/>
    <x v="0"/>
  </r>
  <r>
    <n v="1962"/>
    <s v="Graduation"/>
    <x v="1"/>
    <n v="72025"/>
    <n v="0"/>
    <n v="0"/>
    <d v="2012-11-17T00:00:00"/>
    <n v="27"/>
    <n v="50"/>
    <x v="0"/>
    <x v="1"/>
    <n v="27"/>
    <n v="1"/>
    <x v="0"/>
    <x v="0"/>
  </r>
  <r>
    <n v="1975"/>
    <s v="PhD"/>
    <x v="0"/>
    <n v="52614"/>
    <n v="0"/>
    <n v="1"/>
    <d v="2012-12-01T00:00:00"/>
    <n v="63"/>
    <n v="37"/>
    <x v="3"/>
    <x v="0"/>
    <n v="63"/>
    <n v="2"/>
    <x v="0"/>
    <x v="1"/>
  </r>
  <r>
    <n v="1984"/>
    <s v="2n Cycle"/>
    <x v="2"/>
    <n v="35684"/>
    <n v="1"/>
    <n v="0"/>
    <d v="2014-04-22T00:00:00"/>
    <n v="66"/>
    <n v="30"/>
    <x v="2"/>
    <x v="2"/>
    <n v="66"/>
    <n v="1"/>
    <x v="1"/>
    <x v="0"/>
  </r>
  <r>
    <n v="1975"/>
    <s v="Graduation"/>
    <x v="2"/>
    <n v="48178"/>
    <n v="1"/>
    <n v="1"/>
    <d v="2012-10-28T00:00:00"/>
    <n v="69"/>
    <n v="37"/>
    <x v="3"/>
    <x v="2"/>
    <n v="69"/>
    <n v="6"/>
    <x v="1"/>
    <x v="1"/>
  </r>
  <r>
    <n v="1970"/>
    <s v="Master"/>
    <x v="0"/>
    <n v="29548"/>
    <n v="1"/>
    <n v="0"/>
    <d v="2013-08-29T00:00:00"/>
    <n v="52"/>
    <n v="43"/>
    <x v="3"/>
    <x v="0"/>
    <n v="52"/>
    <n v="1"/>
    <x v="1"/>
    <x v="0"/>
  </r>
  <r>
    <n v="1966"/>
    <s v="Graduation"/>
    <x v="0"/>
    <n v="63810"/>
    <n v="0"/>
    <n v="1"/>
    <d v="2012-11-11T00:00:00"/>
    <n v="45"/>
    <n v="46"/>
    <x v="0"/>
    <x v="0"/>
    <n v="45"/>
    <n v="4"/>
    <x v="0"/>
    <x v="1"/>
  </r>
  <r>
    <n v="1972"/>
    <s v="PhD"/>
    <x v="0"/>
    <n v="38578"/>
    <n v="1"/>
    <n v="1"/>
    <d v="2013-06-22T00:00:00"/>
    <n v="2"/>
    <n v="41"/>
    <x v="3"/>
    <x v="0"/>
    <n v="2"/>
    <n v="3"/>
    <x v="1"/>
    <x v="1"/>
  </r>
  <r>
    <n v="1975"/>
    <s v="Master"/>
    <x v="0"/>
    <n v="46098"/>
    <n v="1"/>
    <n v="1"/>
    <d v="2012-08-18T00:00:00"/>
    <n v="86"/>
    <n v="37"/>
    <x v="3"/>
    <x v="0"/>
    <n v="86"/>
    <n v="4"/>
    <x v="1"/>
    <x v="1"/>
  </r>
  <r>
    <n v="1970"/>
    <s v="Graduation"/>
    <x v="0"/>
    <n v="22585"/>
    <n v="0"/>
    <n v="0"/>
    <d v="2013-03-18T00:00:00"/>
    <n v="23"/>
    <n v="43"/>
    <x v="3"/>
    <x v="0"/>
    <n v="23"/>
    <n v="1"/>
    <x v="0"/>
    <x v="0"/>
  </r>
  <r>
    <n v="1989"/>
    <s v="Graduation"/>
    <x v="0"/>
    <n v="30279"/>
    <n v="1"/>
    <n v="0"/>
    <d v="2012-12-30T00:00:00"/>
    <n v="13"/>
    <n v="23"/>
    <x v="4"/>
    <x v="0"/>
    <n v="13"/>
    <n v="1"/>
    <x v="1"/>
    <x v="0"/>
  </r>
  <r>
    <n v="1961"/>
    <s v="PhD"/>
    <x v="1"/>
    <n v="66426"/>
    <n v="0"/>
    <n v="1"/>
    <d v="2013-10-02T00:00:00"/>
    <n v="14"/>
    <n v="52"/>
    <x v="0"/>
    <x v="1"/>
    <n v="14"/>
    <n v="2"/>
    <x v="0"/>
    <x v="1"/>
  </r>
  <r>
    <n v="1969"/>
    <s v="Graduation"/>
    <x v="0"/>
    <n v="30822"/>
    <n v="1"/>
    <n v="0"/>
    <d v="2013-06-14T00:00:00"/>
    <n v="92"/>
    <n v="44"/>
    <x v="3"/>
    <x v="0"/>
    <n v="92"/>
    <n v="1"/>
    <x v="1"/>
    <x v="0"/>
  </r>
  <r>
    <n v="1969"/>
    <s v="PhD"/>
    <x v="2"/>
    <n v="33581"/>
    <n v="2"/>
    <n v="0"/>
    <d v="2013-01-08T00:00:00"/>
    <n v="38"/>
    <n v="44"/>
    <x v="3"/>
    <x v="2"/>
    <n v="38"/>
    <n v="1"/>
    <x v="1"/>
    <x v="0"/>
  </r>
  <r>
    <n v="1985"/>
    <s v="Graduation"/>
    <x v="2"/>
    <n v="19986"/>
    <n v="1"/>
    <n v="0"/>
    <d v="2013-11-14T00:00:00"/>
    <n v="74"/>
    <n v="28"/>
    <x v="2"/>
    <x v="2"/>
    <n v="74"/>
    <n v="1"/>
    <x v="1"/>
    <x v="0"/>
  </r>
  <r>
    <n v="1954"/>
    <s v="Graduation"/>
    <x v="4"/>
    <n v="27421"/>
    <n v="0"/>
    <n v="0"/>
    <d v="2012-12-12T00:00:00"/>
    <n v="14"/>
    <n v="58"/>
    <x v="1"/>
    <x v="4"/>
    <n v="14"/>
    <n v="3"/>
    <x v="0"/>
    <x v="0"/>
  </r>
  <r>
    <n v="1973"/>
    <s v="2n Cycle"/>
    <x v="2"/>
    <n v="35688"/>
    <n v="2"/>
    <n v="1"/>
    <d v="2012-08-22T00:00:00"/>
    <n v="94"/>
    <n v="39"/>
    <x v="3"/>
    <x v="2"/>
    <n v="94"/>
    <n v="7"/>
    <x v="1"/>
    <x v="1"/>
  </r>
  <r>
    <n v="1981"/>
    <s v="Master"/>
    <x v="0"/>
    <n v="36143"/>
    <n v="1"/>
    <n v="0"/>
    <d v="2014-03-30T00:00:00"/>
    <n v="33"/>
    <n v="33"/>
    <x v="2"/>
    <x v="0"/>
    <n v="33"/>
    <n v="1"/>
    <x v="1"/>
    <x v="0"/>
  </r>
  <r>
    <n v="1971"/>
    <s v="Graduation"/>
    <x v="0"/>
    <n v="10245"/>
    <n v="1"/>
    <n v="0"/>
    <d v="2013-05-15T00:00:00"/>
    <n v="32"/>
    <n v="42"/>
    <x v="3"/>
    <x v="0"/>
    <n v="32"/>
    <n v="3"/>
    <x v="1"/>
    <x v="0"/>
  </r>
  <r>
    <n v="1968"/>
    <s v="Master"/>
    <x v="1"/>
    <n v="43795"/>
    <n v="0"/>
    <n v="1"/>
    <d v="2013-10-16T00:00:00"/>
    <n v="11"/>
    <n v="45"/>
    <x v="3"/>
    <x v="1"/>
    <n v="11"/>
    <n v="3"/>
    <x v="0"/>
    <x v="1"/>
  </r>
  <r>
    <n v="1960"/>
    <s v="Graduation"/>
    <x v="1"/>
    <n v="63381"/>
    <n v="0"/>
    <n v="1"/>
    <d v="2012-10-05T00:00:00"/>
    <n v="78"/>
    <n v="52"/>
    <x v="0"/>
    <x v="1"/>
    <n v="78"/>
    <n v="4"/>
    <x v="0"/>
    <x v="1"/>
  </r>
  <r>
    <n v="1949"/>
    <s v="Graduation"/>
    <x v="1"/>
    <n v="38823"/>
    <n v="0"/>
    <n v="1"/>
    <d v="2012-08-30T00:00:00"/>
    <n v="56"/>
    <n v="63"/>
    <x v="1"/>
    <x v="1"/>
    <n v="56"/>
    <n v="1"/>
    <x v="0"/>
    <x v="1"/>
  </r>
  <r>
    <n v="1968"/>
    <s v="PhD"/>
    <x v="3"/>
    <n v="83664"/>
    <n v="1"/>
    <n v="1"/>
    <d v="2013-05-08T00:00:00"/>
    <n v="57"/>
    <n v="45"/>
    <x v="3"/>
    <x v="3"/>
    <n v="57"/>
    <n v="3"/>
    <x v="1"/>
    <x v="1"/>
  </r>
  <r>
    <n v="1979"/>
    <s v="Graduation"/>
    <x v="1"/>
    <n v="90300"/>
    <n v="0"/>
    <n v="0"/>
    <d v="2014-01-03T00:00:00"/>
    <n v="7"/>
    <n v="35"/>
    <x v="2"/>
    <x v="1"/>
    <n v="7"/>
    <n v="0"/>
    <x v="0"/>
    <x v="0"/>
  </r>
  <r>
    <n v="1979"/>
    <s v="Master"/>
    <x v="1"/>
    <n v="62499"/>
    <n v="1"/>
    <n v="0"/>
    <d v="2013-12-09T00:00:00"/>
    <n v="0"/>
    <n v="34"/>
    <x v="2"/>
    <x v="1"/>
    <n v="0"/>
    <n v="2"/>
    <x v="1"/>
    <x v="0"/>
  </r>
  <r>
    <n v="1993"/>
    <s v="Graduation"/>
    <x v="0"/>
    <n v="74293"/>
    <n v="0"/>
    <n v="0"/>
    <d v="2014-05-04T00:00:00"/>
    <n v="66"/>
    <n v="21"/>
    <x v="4"/>
    <x v="0"/>
    <n v="66"/>
    <n v="1"/>
    <x v="0"/>
    <x v="0"/>
  </r>
  <r>
    <n v="1946"/>
    <s v="PhD"/>
    <x v="2"/>
    <n v="51012"/>
    <n v="0"/>
    <n v="0"/>
    <d v="2013-04-18T00:00:00"/>
    <n v="86"/>
    <n v="67"/>
    <x v="5"/>
    <x v="2"/>
    <n v="86"/>
    <n v="1"/>
    <x v="0"/>
    <x v="0"/>
  </r>
  <r>
    <n v="1968"/>
    <s v="Master"/>
    <x v="2"/>
    <n v="70777"/>
    <n v="0"/>
    <n v="1"/>
    <d v="2014-02-25T00:00:00"/>
    <n v="80"/>
    <n v="46"/>
    <x v="0"/>
    <x v="2"/>
    <n v="80"/>
    <n v="3"/>
    <x v="0"/>
    <x v="1"/>
  </r>
  <r>
    <n v="1991"/>
    <s v="PhD"/>
    <x v="1"/>
    <n v="68682"/>
    <n v="0"/>
    <n v="0"/>
    <d v="2013-10-06T00:00:00"/>
    <n v="56"/>
    <n v="22"/>
    <x v="4"/>
    <x v="1"/>
    <n v="56"/>
    <n v="1"/>
    <x v="0"/>
    <x v="0"/>
  </r>
  <r>
    <n v="1971"/>
    <s v="Graduation"/>
    <x v="2"/>
    <n v="43824"/>
    <n v="1"/>
    <n v="1"/>
    <d v="2012-09-15T00:00:00"/>
    <n v="18"/>
    <n v="41"/>
    <x v="3"/>
    <x v="2"/>
    <n v="18"/>
    <n v="4"/>
    <x v="1"/>
    <x v="1"/>
  </r>
  <r>
    <n v="1984"/>
    <s v="Graduation"/>
    <x v="1"/>
    <n v="15345"/>
    <n v="1"/>
    <n v="0"/>
    <d v="2012-08-31T00:00:00"/>
    <n v="51"/>
    <n v="28"/>
    <x v="2"/>
    <x v="1"/>
    <n v="51"/>
    <n v="2"/>
    <x v="1"/>
    <x v="0"/>
  </r>
  <r>
    <n v="1987"/>
    <s v="Graduation"/>
    <x v="0"/>
    <n v="23442"/>
    <n v="1"/>
    <n v="0"/>
    <d v="2012-12-24T00:00:00"/>
    <n v="71"/>
    <n v="25"/>
    <x v="4"/>
    <x v="0"/>
    <n v="71"/>
    <n v="1"/>
    <x v="1"/>
    <x v="0"/>
  </r>
  <r>
    <n v="1980"/>
    <s v="2n Cycle"/>
    <x v="1"/>
    <n v="14515"/>
    <n v="1"/>
    <n v="0"/>
    <d v="2012-11-09T00:00:00"/>
    <n v="71"/>
    <n v="32"/>
    <x v="2"/>
    <x v="1"/>
    <n v="71"/>
    <n v="4"/>
    <x v="1"/>
    <x v="0"/>
  </r>
  <r>
    <n v="1956"/>
    <s v="2n Cycle"/>
    <x v="3"/>
    <n v="31395"/>
    <n v="1"/>
    <n v="1"/>
    <d v="2013-03-23T00:00:00"/>
    <n v="80"/>
    <n v="57"/>
    <x v="1"/>
    <x v="3"/>
    <n v="80"/>
    <n v="4"/>
    <x v="1"/>
    <x v="1"/>
  </r>
  <r>
    <n v="1965"/>
    <s v="Graduation"/>
    <x v="1"/>
    <n v="75276"/>
    <n v="0"/>
    <n v="0"/>
    <d v="2012-09-27T00:00:00"/>
    <n v="2"/>
    <n v="47"/>
    <x v="0"/>
    <x v="1"/>
    <n v="2"/>
    <n v="1"/>
    <x v="0"/>
    <x v="0"/>
  </r>
  <r>
    <n v="1974"/>
    <s v="Graduation"/>
    <x v="0"/>
    <n v="42373"/>
    <n v="1"/>
    <n v="1"/>
    <d v="2013-08-15T00:00:00"/>
    <n v="83"/>
    <n v="39"/>
    <x v="3"/>
    <x v="0"/>
    <n v="83"/>
    <n v="5"/>
    <x v="1"/>
    <x v="1"/>
  </r>
  <r>
    <n v="1960"/>
    <s v="Graduation"/>
    <x v="1"/>
    <n v="30507"/>
    <n v="0"/>
    <n v="0"/>
    <d v="2013-03-11T00:00:00"/>
    <n v="29"/>
    <n v="53"/>
    <x v="0"/>
    <x v="1"/>
    <n v="29"/>
    <n v="1"/>
    <x v="0"/>
    <x v="0"/>
  </r>
  <r>
    <n v="1955"/>
    <s v="PhD"/>
    <x v="0"/>
    <n v="55521"/>
    <n v="1"/>
    <n v="2"/>
    <d v="2013-10-22T00:00:00"/>
    <n v="11"/>
    <n v="58"/>
    <x v="1"/>
    <x v="0"/>
    <n v="11"/>
    <n v="9"/>
    <x v="1"/>
    <x v="1"/>
  </r>
  <r>
    <n v="1965"/>
    <s v="Graduation"/>
    <x v="2"/>
    <n v="48006"/>
    <n v="1"/>
    <n v="1"/>
    <d v="2014-06-09T00:00:00"/>
    <n v="55"/>
    <n v="49"/>
    <x v="0"/>
    <x v="2"/>
    <n v="55"/>
    <n v="1"/>
    <x v="1"/>
    <x v="1"/>
  </r>
  <r>
    <n v="1972"/>
    <s v="PhD"/>
    <x v="0"/>
    <n v="27213"/>
    <n v="1"/>
    <n v="0"/>
    <d v="2012-08-30T00:00:00"/>
    <n v="19"/>
    <n v="40"/>
    <x v="3"/>
    <x v="0"/>
    <n v="19"/>
    <n v="3"/>
    <x v="1"/>
    <x v="0"/>
  </r>
  <r>
    <n v="1971"/>
    <s v="PhD"/>
    <x v="3"/>
    <n v="65808"/>
    <n v="1"/>
    <n v="1"/>
    <d v="2014-05-30T00:00:00"/>
    <n v="1"/>
    <n v="43"/>
    <x v="3"/>
    <x v="3"/>
    <n v="1"/>
    <n v="3"/>
    <x v="1"/>
    <x v="1"/>
  </r>
  <r>
    <n v="1974"/>
    <s v="PhD"/>
    <x v="1"/>
    <n v="30351"/>
    <n v="1"/>
    <n v="0"/>
    <d v="2013-06-06T00:00:00"/>
    <n v="19"/>
    <n v="39"/>
    <x v="3"/>
    <x v="1"/>
    <n v="19"/>
    <n v="1"/>
    <x v="1"/>
    <x v="0"/>
  </r>
  <r>
    <n v="1963"/>
    <s v="Graduation"/>
    <x v="2"/>
    <n v="50437"/>
    <n v="0"/>
    <n v="2"/>
    <d v="2012-10-17T00:00:00"/>
    <n v="28"/>
    <n v="49"/>
    <x v="0"/>
    <x v="2"/>
    <n v="28"/>
    <n v="3"/>
    <x v="0"/>
    <x v="1"/>
  </r>
  <r>
    <n v="1982"/>
    <s v="2n Cycle"/>
    <x v="0"/>
    <n v="23616"/>
    <n v="1"/>
    <n v="0"/>
    <d v="2012-11-17T00:00:00"/>
    <n v="76"/>
    <n v="30"/>
    <x v="2"/>
    <x v="0"/>
    <n v="76"/>
    <n v="2"/>
    <x v="1"/>
    <x v="0"/>
  </r>
  <r>
    <n v="1976"/>
    <s v="Graduation"/>
    <x v="2"/>
    <n v="53858"/>
    <n v="0"/>
    <n v="1"/>
    <d v="2012-11-09T00:00:00"/>
    <n v="50"/>
    <n v="36"/>
    <x v="3"/>
    <x v="2"/>
    <n v="50"/>
    <n v="4"/>
    <x v="0"/>
    <x v="1"/>
  </r>
  <r>
    <n v="1955"/>
    <s v="PhD"/>
    <x v="2"/>
    <n v="66465"/>
    <n v="0"/>
    <n v="1"/>
    <d v="2013-03-30T00:00:00"/>
    <n v="1"/>
    <n v="58"/>
    <x v="1"/>
    <x v="2"/>
    <n v="1"/>
    <n v="3"/>
    <x v="0"/>
    <x v="1"/>
  </r>
  <r>
    <n v="1987"/>
    <s v="Graduation"/>
    <x v="0"/>
    <n v="46923"/>
    <n v="1"/>
    <n v="0"/>
    <d v="2012-08-22T00:00:00"/>
    <n v="90"/>
    <n v="25"/>
    <x v="4"/>
    <x v="0"/>
    <n v="90"/>
    <n v="3"/>
    <x v="1"/>
    <x v="0"/>
  </r>
  <r>
    <n v="1962"/>
    <s v="Graduation"/>
    <x v="1"/>
    <n v="75072"/>
    <n v="0"/>
    <n v="1"/>
    <d v="2013-01-23T00:00:00"/>
    <n v="83"/>
    <n v="51"/>
    <x v="0"/>
    <x v="1"/>
    <n v="83"/>
    <n v="2"/>
    <x v="0"/>
    <x v="1"/>
  </r>
  <r>
    <n v="1943"/>
    <s v="PhD"/>
    <x v="2"/>
    <n v="75865"/>
    <n v="0"/>
    <n v="0"/>
    <d v="2014-03-31T00:00:00"/>
    <n v="73"/>
    <n v="71"/>
    <x v="5"/>
    <x v="2"/>
    <n v="73"/>
    <n v="1"/>
    <x v="0"/>
    <x v="0"/>
  </r>
  <r>
    <n v="1975"/>
    <s v="2n Cycle"/>
    <x v="1"/>
    <n v="19789"/>
    <n v="1"/>
    <n v="0"/>
    <d v="2013-11-20T00:00:00"/>
    <n v="24"/>
    <n v="38"/>
    <x v="3"/>
    <x v="1"/>
    <n v="24"/>
    <n v="3"/>
    <x v="1"/>
    <x v="0"/>
  </r>
  <r>
    <n v="1994"/>
    <s v="Graduation"/>
    <x v="1"/>
    <n v="80134"/>
    <n v="0"/>
    <n v="0"/>
    <d v="2014-02-14T00:00:00"/>
    <n v="11"/>
    <n v="20"/>
    <x v="4"/>
    <x v="1"/>
    <n v="11"/>
    <n v="1"/>
    <x v="0"/>
    <x v="0"/>
  </r>
  <r>
    <n v="1981"/>
    <s v="Graduation"/>
    <x v="0"/>
    <n v="91065"/>
    <n v="0"/>
    <n v="0"/>
    <d v="2013-02-22T00:00:00"/>
    <n v="33"/>
    <n v="32"/>
    <x v="2"/>
    <x v="0"/>
    <n v="33"/>
    <n v="1"/>
    <x v="0"/>
    <x v="0"/>
  </r>
  <r>
    <n v="1971"/>
    <s v="Master"/>
    <x v="2"/>
    <n v="49505"/>
    <n v="1"/>
    <n v="1"/>
    <d v="2013-03-05T00:00:00"/>
    <n v="4"/>
    <n v="42"/>
    <x v="3"/>
    <x v="2"/>
    <n v="4"/>
    <n v="9"/>
    <x v="1"/>
    <x v="1"/>
  </r>
  <r>
    <n v="1973"/>
    <s v="PhD"/>
    <x v="2"/>
    <n v="37401"/>
    <n v="1"/>
    <n v="0"/>
    <d v="2014-05-06T00:00:00"/>
    <n v="14"/>
    <n v="41"/>
    <x v="3"/>
    <x v="2"/>
    <n v="14"/>
    <n v="2"/>
    <x v="1"/>
    <x v="0"/>
  </r>
  <r>
    <n v="1983"/>
    <s v="Graduation"/>
    <x v="2"/>
    <n v="30096"/>
    <n v="1"/>
    <n v="0"/>
    <d v="2014-05-22T00:00:00"/>
    <n v="30"/>
    <n v="31"/>
    <x v="2"/>
    <x v="2"/>
    <n v="30"/>
    <n v="1"/>
    <x v="1"/>
    <x v="0"/>
  </r>
  <r>
    <n v="1982"/>
    <s v="Master"/>
    <x v="1"/>
    <n v="18492"/>
    <n v="1"/>
    <n v="0"/>
    <d v="2014-06-05T00:00:00"/>
    <n v="75"/>
    <n v="32"/>
    <x v="2"/>
    <x v="1"/>
    <n v="75"/>
    <n v="1"/>
    <x v="1"/>
    <x v="0"/>
  </r>
  <r>
    <n v="1974"/>
    <s v="Master"/>
    <x v="2"/>
    <n v="82584"/>
    <n v="0"/>
    <n v="0"/>
    <d v="2013-06-04T00:00:00"/>
    <n v="26"/>
    <n v="39"/>
    <x v="3"/>
    <x v="2"/>
    <n v="26"/>
    <n v="1"/>
    <x v="0"/>
    <x v="0"/>
  </r>
  <r>
    <n v="1941"/>
    <s v="PhD"/>
    <x v="2"/>
    <n v="93027"/>
    <n v="0"/>
    <n v="0"/>
    <d v="2013-04-13T00:00:00"/>
    <n v="77"/>
    <n v="72"/>
    <x v="5"/>
    <x v="2"/>
    <n v="77"/>
    <n v="0"/>
    <x v="0"/>
    <x v="0"/>
  </r>
  <r>
    <n v="1953"/>
    <s v="Graduation"/>
    <x v="2"/>
    <n v="48686"/>
    <n v="1"/>
    <n v="2"/>
    <d v="2013-12-04T00:00:00"/>
    <n v="8"/>
    <n v="60"/>
    <x v="1"/>
    <x v="2"/>
    <n v="8"/>
    <n v="1"/>
    <x v="1"/>
    <x v="1"/>
  </r>
  <r>
    <n v="1986"/>
    <s v="Graduation"/>
    <x v="2"/>
    <n v="92910"/>
    <n v="0"/>
    <n v="0"/>
    <d v="2014-04-24T00:00:00"/>
    <n v="42"/>
    <n v="28"/>
    <x v="2"/>
    <x v="2"/>
    <n v="42"/>
    <n v="1"/>
    <x v="0"/>
    <x v="0"/>
  </r>
  <r>
    <n v="1989"/>
    <s v="Graduation"/>
    <x v="2"/>
    <n v="75433"/>
    <n v="1"/>
    <n v="0"/>
    <d v="2014-04-05T00:00:00"/>
    <n v="28"/>
    <n v="25"/>
    <x v="4"/>
    <x v="2"/>
    <n v="28"/>
    <n v="2"/>
    <x v="1"/>
    <x v="0"/>
  </r>
  <r>
    <n v="1989"/>
    <s v="2n Cycle"/>
    <x v="1"/>
    <n v="10404"/>
    <n v="1"/>
    <n v="0"/>
    <d v="2014-05-04T00:00:00"/>
    <n v="52"/>
    <n v="25"/>
    <x v="4"/>
    <x v="1"/>
    <n v="52"/>
    <n v="2"/>
    <x v="1"/>
    <x v="0"/>
  </r>
  <r>
    <n v="1968"/>
    <s v="Graduation"/>
    <x v="2"/>
    <n v="61314"/>
    <n v="0"/>
    <n v="1"/>
    <d v="2013-04-25T00:00:00"/>
    <n v="1"/>
    <n v="45"/>
    <x v="3"/>
    <x v="2"/>
    <n v="1"/>
    <n v="2"/>
    <x v="0"/>
    <x v="1"/>
  </r>
  <r>
    <n v="1961"/>
    <s v="PhD"/>
    <x v="0"/>
    <n v="84865"/>
    <n v="0"/>
    <n v="0"/>
    <d v="2013-05-09T00:00:00"/>
    <n v="1"/>
    <n v="52"/>
    <x v="0"/>
    <x v="0"/>
    <n v="1"/>
    <n v="1"/>
    <x v="0"/>
    <x v="0"/>
  </r>
  <r>
    <n v="1989"/>
    <s v="Graduation"/>
    <x v="2"/>
    <n v="42387"/>
    <n v="1"/>
    <n v="0"/>
    <d v="2012-10-29T00:00:00"/>
    <n v="42"/>
    <n v="23"/>
    <x v="4"/>
    <x v="2"/>
    <n v="42"/>
    <n v="5"/>
    <x v="1"/>
    <x v="0"/>
  </r>
  <r>
    <n v="1967"/>
    <s v="2n Cycle"/>
    <x v="1"/>
    <n v="67309"/>
    <n v="1"/>
    <n v="1"/>
    <d v="2013-01-23T00:00:00"/>
    <n v="76"/>
    <n v="46"/>
    <x v="0"/>
    <x v="1"/>
    <n v="76"/>
    <n v="15"/>
    <x v="1"/>
    <x v="1"/>
  </r>
  <r>
    <n v="1964"/>
    <s v="Graduation"/>
    <x v="2"/>
    <n v="75236"/>
    <n v="0"/>
    <n v="1"/>
    <d v="2013-11-25T00:00:00"/>
    <n v="27"/>
    <n v="49"/>
    <x v="0"/>
    <x v="2"/>
    <n v="27"/>
    <n v="1"/>
    <x v="0"/>
    <x v="1"/>
  </r>
  <r>
    <n v="1970"/>
    <s v="Graduation"/>
    <x v="0"/>
    <n v="30015"/>
    <n v="1"/>
    <n v="0"/>
    <d v="2014-02-02T00:00:00"/>
    <n v="28"/>
    <n v="44"/>
    <x v="3"/>
    <x v="0"/>
    <n v="28"/>
    <n v="2"/>
    <x v="1"/>
    <x v="0"/>
  </r>
  <r>
    <n v="1956"/>
    <s v="Master"/>
    <x v="1"/>
    <n v="50943"/>
    <n v="0"/>
    <n v="1"/>
    <d v="2013-06-21T00:00:00"/>
    <n v="49"/>
    <n v="57"/>
    <x v="1"/>
    <x v="1"/>
    <n v="49"/>
    <n v="1"/>
    <x v="0"/>
    <x v="1"/>
  </r>
  <r>
    <n v="1966"/>
    <s v="Graduation"/>
    <x v="3"/>
    <n v="67272"/>
    <n v="0"/>
    <n v="1"/>
    <d v="2013-12-21T00:00:00"/>
    <n v="12"/>
    <n v="47"/>
    <x v="0"/>
    <x v="3"/>
    <n v="12"/>
    <n v="3"/>
    <x v="0"/>
    <x v="1"/>
  </r>
  <r>
    <n v="1949"/>
    <s v="Master"/>
    <x v="4"/>
    <n v="51529"/>
    <n v="0"/>
    <n v="1"/>
    <d v="2013-09-07T00:00:00"/>
    <n v="14"/>
    <n v="64"/>
    <x v="1"/>
    <x v="4"/>
    <n v="14"/>
    <n v="2"/>
    <x v="0"/>
    <x v="1"/>
  </r>
  <r>
    <n v="1971"/>
    <s v="PhD"/>
    <x v="2"/>
    <n v="32011"/>
    <n v="1"/>
    <n v="0"/>
    <d v="2013-08-22T00:00:00"/>
    <n v="89"/>
    <n v="42"/>
    <x v="3"/>
    <x v="2"/>
    <n v="89"/>
    <n v="3"/>
    <x v="1"/>
    <x v="0"/>
  </r>
  <r>
    <n v="1986"/>
    <s v="2n Cycle"/>
    <x v="2"/>
    <n v="7500"/>
    <n v="1"/>
    <n v="0"/>
    <d v="2013-02-07T00:00:00"/>
    <n v="96"/>
    <n v="27"/>
    <x v="2"/>
    <x v="2"/>
    <n v="96"/>
    <n v="2"/>
    <x v="1"/>
    <x v="0"/>
  </r>
  <r>
    <n v="1989"/>
    <s v="Graduation"/>
    <x v="2"/>
    <n v="28691"/>
    <n v="1"/>
    <n v="0"/>
    <d v="2013-07-04T00:00:00"/>
    <n v="56"/>
    <n v="24"/>
    <x v="4"/>
    <x v="2"/>
    <n v="56"/>
    <n v="1"/>
    <x v="1"/>
    <x v="0"/>
  </r>
  <r>
    <n v="1948"/>
    <s v="PhD"/>
    <x v="2"/>
    <n v="56223"/>
    <n v="0"/>
    <n v="1"/>
    <d v="2013-12-20T00:00:00"/>
    <n v="72"/>
    <n v="65"/>
    <x v="1"/>
    <x v="2"/>
    <n v="72"/>
    <n v="2"/>
    <x v="0"/>
    <x v="1"/>
  </r>
  <r>
    <n v="1946"/>
    <s v="Graduation"/>
    <x v="2"/>
    <n v="18100"/>
    <n v="0"/>
    <n v="0"/>
    <d v="2013-08-06T00:00:00"/>
    <n v="14"/>
    <n v="67"/>
    <x v="5"/>
    <x v="2"/>
    <n v="14"/>
    <n v="1"/>
    <x v="0"/>
    <x v="0"/>
  </r>
  <r>
    <n v="1989"/>
    <s v="Graduation"/>
    <x v="0"/>
    <n v="30279"/>
    <n v="1"/>
    <n v="0"/>
    <d v="2012-12-30T00:00:00"/>
    <n v="13"/>
    <n v="23"/>
    <x v="4"/>
    <x v="0"/>
    <n v="13"/>
    <n v="1"/>
    <x v="1"/>
    <x v="0"/>
  </r>
  <r>
    <n v="1974"/>
    <s v="2n Cycle"/>
    <x v="2"/>
    <n v="20130"/>
    <n v="0"/>
    <n v="0"/>
    <d v="2014-03-17T00:00:00"/>
    <n v="99"/>
    <n v="40"/>
    <x v="3"/>
    <x v="2"/>
    <n v="99"/>
    <n v="1"/>
    <x v="0"/>
    <x v="0"/>
  </r>
  <r>
    <n v="1959"/>
    <s v="Graduation"/>
    <x v="3"/>
    <n v="23295"/>
    <n v="0"/>
    <n v="0"/>
    <d v="2013-07-13T00:00:00"/>
    <n v="72"/>
    <n v="54"/>
    <x v="0"/>
    <x v="3"/>
    <n v="72"/>
    <n v="1"/>
    <x v="0"/>
    <x v="0"/>
  </r>
  <r>
    <n v="1972"/>
    <s v="Master"/>
    <x v="3"/>
    <n v="42618"/>
    <n v="1"/>
    <n v="0"/>
    <d v="2013-10-09T00:00:00"/>
    <n v="92"/>
    <n v="41"/>
    <x v="3"/>
    <x v="3"/>
    <n v="92"/>
    <n v="2"/>
    <x v="1"/>
    <x v="0"/>
  </r>
  <r>
    <n v="1964"/>
    <s v="Graduation"/>
    <x v="0"/>
    <n v="81246"/>
    <n v="0"/>
    <n v="0"/>
    <d v="2013-12-29T00:00:00"/>
    <n v="87"/>
    <n v="49"/>
    <x v="0"/>
    <x v="0"/>
    <n v="87"/>
    <n v="1"/>
    <x v="0"/>
    <x v="0"/>
  </r>
  <r>
    <n v="1976"/>
    <s v="Graduation"/>
    <x v="2"/>
    <n v="24027"/>
    <n v="1"/>
    <n v="0"/>
    <d v="2013-06-09T00:00:00"/>
    <n v="7"/>
    <n v="37"/>
    <x v="3"/>
    <x v="2"/>
    <n v="7"/>
    <n v="2"/>
    <x v="1"/>
    <x v="0"/>
  </r>
  <r>
    <n v="1953"/>
    <s v="PhD"/>
    <x v="2"/>
    <n v="55707"/>
    <n v="0"/>
    <n v="1"/>
    <d v="2013-12-22T00:00:00"/>
    <n v="91"/>
    <n v="60"/>
    <x v="1"/>
    <x v="2"/>
    <n v="91"/>
    <n v="2"/>
    <x v="0"/>
    <x v="1"/>
  </r>
  <r>
    <n v="1955"/>
    <s v="Graduation"/>
    <x v="0"/>
    <n v="57959"/>
    <n v="0"/>
    <n v="1"/>
    <d v="2013-05-02T00:00:00"/>
    <n v="71"/>
    <n v="58"/>
    <x v="1"/>
    <x v="0"/>
    <n v="71"/>
    <n v="5"/>
    <x v="0"/>
    <x v="1"/>
  </r>
  <r>
    <n v="1969"/>
    <s v="Graduation"/>
    <x v="2"/>
    <n v="56796"/>
    <n v="0"/>
    <n v="1"/>
    <d v="2013-02-16T00:00:00"/>
    <n v="24"/>
    <n v="44"/>
    <x v="3"/>
    <x v="2"/>
    <n v="24"/>
    <n v="3"/>
    <x v="0"/>
    <x v="1"/>
  </r>
  <r>
    <n v="1971"/>
    <s v="Master"/>
    <x v="0"/>
    <n v="36230"/>
    <n v="1"/>
    <n v="0"/>
    <d v="2013-10-17T00:00:00"/>
    <n v="17"/>
    <n v="42"/>
    <x v="3"/>
    <x v="0"/>
    <n v="17"/>
    <n v="1"/>
    <x v="1"/>
    <x v="0"/>
  </r>
  <r>
    <n v="1980"/>
    <s v="2n Cycle"/>
    <x v="2"/>
    <n v="70829"/>
    <n v="1"/>
    <n v="1"/>
    <d v="2013-12-01T00:00:00"/>
    <n v="87"/>
    <n v="33"/>
    <x v="2"/>
    <x v="2"/>
    <n v="87"/>
    <n v="2"/>
    <x v="1"/>
    <x v="1"/>
  </r>
  <r>
    <n v="1976"/>
    <s v="Graduation"/>
    <x v="2"/>
    <n v="65991"/>
    <n v="0"/>
    <n v="1"/>
    <d v="2012-09-07T00:00:00"/>
    <n v="21"/>
    <n v="36"/>
    <x v="3"/>
    <x v="2"/>
    <n v="21"/>
    <n v="3"/>
    <x v="0"/>
    <x v="1"/>
  </r>
  <r>
    <n v="1972"/>
    <s v="Graduation"/>
    <x v="2"/>
    <n v="38988"/>
    <n v="1"/>
    <n v="2"/>
    <d v="2012-08-20T00:00:00"/>
    <n v="90"/>
    <n v="40"/>
    <x v="3"/>
    <x v="2"/>
    <n v="90"/>
    <n v="7"/>
    <x v="1"/>
    <x v="1"/>
  </r>
  <r>
    <n v="1966"/>
    <s v="2n Cycle"/>
    <x v="0"/>
    <n v="89572"/>
    <n v="0"/>
    <n v="0"/>
    <d v="2012-09-15T00:00:00"/>
    <n v="44"/>
    <n v="46"/>
    <x v="0"/>
    <x v="0"/>
    <n v="44"/>
    <n v="1"/>
    <x v="0"/>
    <x v="0"/>
  </r>
  <r>
    <n v="1984"/>
    <s v="Master"/>
    <x v="2"/>
    <n v="42207"/>
    <n v="1"/>
    <n v="0"/>
    <d v="2013-04-01T00:00:00"/>
    <n v="71"/>
    <n v="29"/>
    <x v="2"/>
    <x v="2"/>
    <n v="71"/>
    <n v="4"/>
    <x v="1"/>
    <x v="0"/>
  </r>
  <r>
    <n v="1952"/>
    <s v="Graduation"/>
    <x v="2"/>
    <n v="50300"/>
    <n v="0"/>
    <n v="1"/>
    <d v="2014-05-25T00:00:00"/>
    <n v="52"/>
    <n v="62"/>
    <x v="1"/>
    <x v="2"/>
    <n v="52"/>
    <n v="2"/>
    <x v="0"/>
    <x v="1"/>
  </r>
  <r>
    <n v="1982"/>
    <s v="2n Cycle"/>
    <x v="1"/>
    <n v="66664"/>
    <n v="0"/>
    <n v="0"/>
    <d v="2012-09-25T00:00:00"/>
    <n v="78"/>
    <n v="30"/>
    <x v="2"/>
    <x v="1"/>
    <n v="78"/>
    <n v="1"/>
    <x v="0"/>
    <x v="0"/>
  </r>
  <r>
    <n v="1964"/>
    <s v="Graduation"/>
    <x v="2"/>
    <n v="60597"/>
    <n v="0"/>
    <n v="1"/>
    <d v="2014-01-01T00:00:00"/>
    <n v="2"/>
    <n v="50"/>
    <x v="0"/>
    <x v="2"/>
    <n v="2"/>
    <n v="4"/>
    <x v="0"/>
    <x v="1"/>
  </r>
  <r>
    <n v="1949"/>
    <s v="Graduation"/>
    <x v="4"/>
    <n v="70165"/>
    <n v="0"/>
    <n v="0"/>
    <d v="2013-09-22T00:00:00"/>
    <n v="60"/>
    <n v="64"/>
    <x v="1"/>
    <x v="4"/>
    <n v="60"/>
    <n v="1"/>
    <x v="0"/>
    <x v="0"/>
  </r>
  <r>
    <n v="1958"/>
    <s v="PhD"/>
    <x v="4"/>
    <n v="50520"/>
    <n v="0"/>
    <n v="1"/>
    <d v="2014-01-28T00:00:00"/>
    <n v="25"/>
    <n v="56"/>
    <x v="1"/>
    <x v="4"/>
    <n v="25"/>
    <n v="2"/>
    <x v="0"/>
    <x v="1"/>
  </r>
  <r>
    <n v="1963"/>
    <s v="Graduation"/>
    <x v="2"/>
    <n v="80124"/>
    <n v="0"/>
    <n v="0"/>
    <d v="2014-06-26T00:00:00"/>
    <n v="47"/>
    <n v="51"/>
    <x v="0"/>
    <x v="2"/>
    <n v="47"/>
    <n v="1"/>
    <x v="0"/>
    <x v="0"/>
  </r>
  <r>
    <n v="1975"/>
    <s v="Graduation"/>
    <x v="2"/>
    <n v="33183"/>
    <n v="1"/>
    <n v="0"/>
    <d v="2014-02-24T00:00:00"/>
    <n v="46"/>
    <n v="39"/>
    <x v="3"/>
    <x v="2"/>
    <n v="46"/>
    <n v="2"/>
    <x v="1"/>
    <x v="0"/>
  </r>
  <r>
    <n v="1969"/>
    <s v="PhD"/>
    <x v="0"/>
    <n v="66582"/>
    <n v="0"/>
    <n v="0"/>
    <d v="2014-03-03T00:00:00"/>
    <n v="83"/>
    <n v="45"/>
    <x v="3"/>
    <x v="0"/>
    <n v="83"/>
    <n v="1"/>
    <x v="0"/>
    <x v="0"/>
  </r>
  <r>
    <n v="1955"/>
    <s v="PhD"/>
    <x v="1"/>
    <n v="75261"/>
    <n v="0"/>
    <n v="0"/>
    <d v="2013-04-23T00:00:00"/>
    <n v="17"/>
    <n v="58"/>
    <x v="1"/>
    <x v="1"/>
    <n v="17"/>
    <n v="1"/>
    <x v="0"/>
    <x v="0"/>
  </r>
  <r>
    <n v="1970"/>
    <s v="Graduation"/>
    <x v="4"/>
    <n v="31880"/>
    <n v="1"/>
    <n v="0"/>
    <d v="2012-10-31T00:00:00"/>
    <n v="13"/>
    <n v="42"/>
    <x v="3"/>
    <x v="4"/>
    <n v="13"/>
    <n v="1"/>
    <x v="1"/>
    <x v="0"/>
  </r>
  <r>
    <n v="1951"/>
    <s v="Graduation"/>
    <x v="2"/>
    <n v="53790"/>
    <n v="0"/>
    <n v="2"/>
    <d v="2014-03-06T00:00:00"/>
    <n v="86"/>
    <n v="63"/>
    <x v="1"/>
    <x v="2"/>
    <n v="86"/>
    <n v="3"/>
    <x v="0"/>
    <x v="1"/>
  </r>
  <r>
    <n v="1971"/>
    <s v="PhD"/>
    <x v="1"/>
    <n v="49269"/>
    <n v="1"/>
    <n v="0"/>
    <d v="2012-08-15T00:00:00"/>
    <n v="92"/>
    <n v="41"/>
    <x v="3"/>
    <x v="1"/>
    <n v="92"/>
    <n v="3"/>
    <x v="1"/>
    <x v="0"/>
  </r>
  <r>
    <n v="1975"/>
    <s v="Graduation"/>
    <x v="2"/>
    <n v="61456"/>
    <n v="0"/>
    <n v="1"/>
    <d v="2013-03-27T00:00:00"/>
    <n v="47"/>
    <n v="38"/>
    <x v="3"/>
    <x v="2"/>
    <n v="47"/>
    <n v="4"/>
    <x v="0"/>
    <x v="1"/>
  </r>
  <r>
    <n v="1980"/>
    <s v="Graduation"/>
    <x v="2"/>
    <n v="37406"/>
    <n v="1"/>
    <n v="0"/>
    <d v="2013-10-10T00:00:00"/>
    <n v="18"/>
    <n v="33"/>
    <x v="2"/>
    <x v="2"/>
    <n v="18"/>
    <n v="1"/>
    <x v="1"/>
    <x v="0"/>
  </r>
  <r>
    <n v="1981"/>
    <s v="PhD"/>
    <x v="1"/>
    <n v="56937"/>
    <n v="1"/>
    <n v="0"/>
    <d v="2012-08-04T00:00:00"/>
    <n v="81"/>
    <n v="31"/>
    <x v="2"/>
    <x v="1"/>
    <n v="81"/>
    <n v="7"/>
    <x v="1"/>
    <x v="0"/>
  </r>
  <r>
    <n v="1978"/>
    <s v="Graduation"/>
    <x v="2"/>
    <n v="38415"/>
    <n v="1"/>
    <n v="1"/>
    <d v="2013-01-02T00:00:00"/>
    <n v="91"/>
    <n v="35"/>
    <x v="2"/>
    <x v="2"/>
    <n v="91"/>
    <n v="2"/>
    <x v="1"/>
    <x v="1"/>
  </r>
  <r>
    <n v="1988"/>
    <s v="Graduation"/>
    <x v="0"/>
    <n v="20518"/>
    <n v="1"/>
    <n v="0"/>
    <d v="2014-05-18T00:00:00"/>
    <n v="58"/>
    <n v="26"/>
    <x v="2"/>
    <x v="0"/>
    <n v="58"/>
    <n v="1"/>
    <x v="1"/>
    <x v="0"/>
  </r>
  <r>
    <n v="1956"/>
    <s v="Graduation"/>
    <x v="2"/>
    <n v="62503"/>
    <n v="0"/>
    <n v="1"/>
    <d v="2013-02-18T00:00:00"/>
    <n v="40"/>
    <n v="57"/>
    <x v="1"/>
    <x v="2"/>
    <n v="40"/>
    <n v="4"/>
    <x v="0"/>
    <x v="1"/>
  </r>
  <r>
    <n v="1972"/>
    <s v="PhD"/>
    <x v="0"/>
    <n v="41644"/>
    <n v="1"/>
    <n v="1"/>
    <d v="2014-05-09T00:00:00"/>
    <n v="67"/>
    <n v="42"/>
    <x v="3"/>
    <x v="0"/>
    <n v="67"/>
    <n v="2"/>
    <x v="1"/>
    <x v="1"/>
  </r>
  <r>
    <n v="1977"/>
    <s v="Master"/>
    <x v="2"/>
    <n v="55842"/>
    <n v="0"/>
    <n v="1"/>
    <d v="2014-05-23T00:00:00"/>
    <n v="19"/>
    <n v="37"/>
    <x v="3"/>
    <x v="2"/>
    <n v="19"/>
    <n v="1"/>
    <x v="0"/>
    <x v="1"/>
  </r>
  <r>
    <n v="1972"/>
    <s v="PhD"/>
    <x v="2"/>
    <n v="62010"/>
    <n v="0"/>
    <n v="1"/>
    <d v="2012-10-23T00:00:00"/>
    <n v="93"/>
    <n v="40"/>
    <x v="3"/>
    <x v="2"/>
    <n v="93"/>
    <n v="4"/>
    <x v="0"/>
    <x v="1"/>
  </r>
  <r>
    <n v="1977"/>
    <s v="Graduation"/>
    <x v="2"/>
    <n v="41124"/>
    <n v="1"/>
    <n v="0"/>
    <d v="2012-10-31T00:00:00"/>
    <n v="41"/>
    <n v="35"/>
    <x v="2"/>
    <x v="2"/>
    <n v="41"/>
    <n v="7"/>
    <x v="1"/>
    <x v="0"/>
  </r>
  <r>
    <n v="1973"/>
    <s v="Master"/>
    <x v="2"/>
    <n v="38961"/>
    <n v="1"/>
    <n v="0"/>
    <d v="2013-12-30T00:00:00"/>
    <n v="60"/>
    <n v="40"/>
    <x v="3"/>
    <x v="2"/>
    <n v="60"/>
    <n v="1"/>
    <x v="1"/>
    <x v="0"/>
  </r>
  <r>
    <n v="1972"/>
    <s v="Master"/>
    <x v="3"/>
    <n v="37760"/>
    <n v="1"/>
    <n v="0"/>
    <d v="2013-08-11T00:00:00"/>
    <n v="54"/>
    <n v="41"/>
    <x v="3"/>
    <x v="3"/>
    <n v="54"/>
    <n v="1"/>
    <x v="1"/>
    <x v="0"/>
  </r>
  <r>
    <n v="1974"/>
    <s v="Graduation"/>
    <x v="0"/>
    <n v="32233"/>
    <n v="1"/>
    <n v="0"/>
    <d v="2012-08-19T00:00:00"/>
    <n v="26"/>
    <n v="38"/>
    <x v="3"/>
    <x v="0"/>
    <n v="26"/>
    <n v="2"/>
    <x v="1"/>
    <x v="0"/>
  </r>
  <r>
    <n v="1975"/>
    <s v="Graduation"/>
    <x v="2"/>
    <n v="43057"/>
    <n v="0"/>
    <n v="1"/>
    <d v="2013-10-30T00:00:00"/>
    <n v="30"/>
    <n v="38"/>
    <x v="3"/>
    <x v="2"/>
    <n v="30"/>
    <n v="4"/>
    <x v="0"/>
    <x v="1"/>
  </r>
  <r>
    <n v="1960"/>
    <s v="Master"/>
    <x v="1"/>
    <n v="83151"/>
    <n v="0"/>
    <n v="0"/>
    <d v="2012-10-10T00:00:00"/>
    <n v="93"/>
    <n v="52"/>
    <x v="0"/>
    <x v="1"/>
    <n v="93"/>
    <n v="1"/>
    <x v="0"/>
    <x v="0"/>
  </r>
  <r>
    <n v="1964"/>
    <s v="PhD"/>
    <x v="3"/>
    <n v="78825"/>
    <n v="0"/>
    <n v="0"/>
    <d v="2012-09-14T00:00:00"/>
    <n v="35"/>
    <n v="48"/>
    <x v="0"/>
    <x v="3"/>
    <n v="35"/>
    <n v="1"/>
    <x v="0"/>
    <x v="0"/>
  </r>
  <r>
    <n v="1976"/>
    <s v="Master"/>
    <x v="1"/>
    <n v="65104"/>
    <n v="0"/>
    <n v="1"/>
    <d v="2013-11-14T00:00:00"/>
    <n v="4"/>
    <n v="37"/>
    <x v="3"/>
    <x v="1"/>
    <n v="4"/>
    <n v="2"/>
    <x v="0"/>
    <x v="1"/>
  </r>
  <r>
    <n v="1974"/>
    <s v="Graduation"/>
    <x v="2"/>
    <n v="60093"/>
    <n v="0"/>
    <n v="1"/>
    <d v="2013-06-26T00:00:00"/>
    <n v="92"/>
    <n v="39"/>
    <x v="3"/>
    <x v="2"/>
    <n v="92"/>
    <n v="2"/>
    <x v="0"/>
    <x v="1"/>
  </r>
  <r>
    <n v="1969"/>
    <s v="Graduation"/>
    <x v="2"/>
    <n v="14045"/>
    <n v="1"/>
    <n v="0"/>
    <d v="2014-01-26T00:00:00"/>
    <n v="24"/>
    <n v="45"/>
    <x v="3"/>
    <x v="2"/>
    <n v="24"/>
    <n v="1"/>
    <x v="1"/>
    <x v="0"/>
  </r>
  <r>
    <n v="1952"/>
    <s v="2n Cycle"/>
    <x v="4"/>
    <n v="28457"/>
    <n v="0"/>
    <n v="0"/>
    <d v="2012-10-28T00:00:00"/>
    <n v="96"/>
    <n v="60"/>
    <x v="1"/>
    <x v="4"/>
    <n v="96"/>
    <n v="1"/>
    <x v="0"/>
    <x v="0"/>
  </r>
  <r>
    <n v="1958"/>
    <s v="PhD"/>
    <x v="1"/>
    <n v="78952"/>
    <n v="0"/>
    <n v="1"/>
    <d v="2012-09-24T00:00:00"/>
    <n v="11"/>
    <n v="54"/>
    <x v="0"/>
    <x v="1"/>
    <n v="11"/>
    <n v="2"/>
    <x v="0"/>
    <x v="1"/>
  </r>
  <r>
    <n v="1976"/>
    <s v="Graduation"/>
    <x v="3"/>
    <n v="46310"/>
    <n v="1"/>
    <n v="0"/>
    <d v="2012-12-03T00:00:00"/>
    <n v="99"/>
    <n v="36"/>
    <x v="3"/>
    <x v="3"/>
    <n v="99"/>
    <n v="2"/>
    <x v="1"/>
    <x v="0"/>
  </r>
  <r>
    <n v="1955"/>
    <s v="Graduation"/>
    <x v="1"/>
    <n v="76005"/>
    <n v="0"/>
    <n v="0"/>
    <d v="2013-02-22T00:00:00"/>
    <n v="72"/>
    <n v="58"/>
    <x v="1"/>
    <x v="1"/>
    <n v="72"/>
    <n v="1"/>
    <x v="0"/>
    <x v="0"/>
  </r>
  <r>
    <n v="1964"/>
    <s v="Master"/>
    <x v="0"/>
    <n v="58308"/>
    <n v="0"/>
    <n v="1"/>
    <d v="2013-01-12T00:00:00"/>
    <n v="77"/>
    <n v="49"/>
    <x v="0"/>
    <x v="0"/>
    <n v="77"/>
    <n v="4"/>
    <x v="0"/>
    <x v="1"/>
  </r>
  <r>
    <n v="1944"/>
    <s v="PhD"/>
    <x v="3"/>
    <n v="55614"/>
    <n v="0"/>
    <n v="0"/>
    <d v="2013-11-27T00:00:00"/>
    <n v="85"/>
    <n v="69"/>
    <x v="5"/>
    <x v="3"/>
    <n v="85"/>
    <n v="1"/>
    <x v="0"/>
    <x v="0"/>
  </r>
  <r>
    <n v="1962"/>
    <s v="Master"/>
    <x v="3"/>
    <n v="59432"/>
    <n v="0"/>
    <n v="1"/>
    <d v="2013-04-13T00:00:00"/>
    <n v="88"/>
    <n v="51"/>
    <x v="0"/>
    <x v="3"/>
    <n v="88"/>
    <n v="3"/>
    <x v="0"/>
    <x v="1"/>
  </r>
  <r>
    <n v="1978"/>
    <s v="Graduation"/>
    <x v="3"/>
    <n v="55563"/>
    <n v="0"/>
    <n v="1"/>
    <d v="2014-04-05T00:00:00"/>
    <n v="22"/>
    <n v="36"/>
    <x v="3"/>
    <x v="3"/>
    <n v="22"/>
    <n v="1"/>
    <x v="0"/>
    <x v="1"/>
  </r>
  <r>
    <n v="1971"/>
    <s v="PhD"/>
    <x v="1"/>
    <n v="78642"/>
    <n v="0"/>
    <n v="1"/>
    <d v="2013-04-21T00:00:00"/>
    <n v="83"/>
    <n v="42"/>
    <x v="3"/>
    <x v="1"/>
    <n v="83"/>
    <n v="1"/>
    <x v="0"/>
    <x v="1"/>
  </r>
  <r>
    <n v="1949"/>
    <s v="PhD"/>
    <x v="1"/>
    <n v="67911"/>
    <n v="0"/>
    <n v="1"/>
    <d v="2014-05-22T00:00:00"/>
    <n v="63"/>
    <n v="65"/>
    <x v="1"/>
    <x v="1"/>
    <n v="63"/>
    <n v="3"/>
    <x v="0"/>
    <x v="1"/>
  </r>
  <r>
    <n v="1944"/>
    <s v="Graduation"/>
    <x v="2"/>
    <n v="65275"/>
    <n v="0"/>
    <n v="0"/>
    <d v="2013-04-03T00:00:00"/>
    <n v="9"/>
    <n v="69"/>
    <x v="5"/>
    <x v="2"/>
    <n v="9"/>
    <n v="1"/>
    <x v="0"/>
    <x v="0"/>
  </r>
  <r>
    <n v="1950"/>
    <s v="Graduation"/>
    <x v="1"/>
    <n v="27203"/>
    <n v="1"/>
    <n v="1"/>
    <d v="2012-08-06T00:00:00"/>
    <n v="92"/>
    <n v="62"/>
    <x v="1"/>
    <x v="1"/>
    <n v="92"/>
    <n v="2"/>
    <x v="1"/>
    <x v="1"/>
  </r>
  <r>
    <n v="1961"/>
    <s v="Master"/>
    <x v="1"/>
    <n v="48330"/>
    <n v="0"/>
    <n v="1"/>
    <d v="2013-11-15T00:00:00"/>
    <n v="2"/>
    <n v="52"/>
    <x v="0"/>
    <x v="1"/>
    <n v="2"/>
    <n v="1"/>
    <x v="0"/>
    <x v="1"/>
  </r>
  <r>
    <n v="1990"/>
    <s v="Basic"/>
    <x v="2"/>
    <n v="24279"/>
    <n v="0"/>
    <n v="0"/>
    <d v="2012-12-29T00:00:00"/>
    <n v="6"/>
    <n v="22"/>
    <x v="4"/>
    <x v="2"/>
    <n v="6"/>
    <n v="1"/>
    <x v="0"/>
    <x v="0"/>
  </r>
  <r>
    <n v="1985"/>
    <s v="PhD"/>
    <x v="2"/>
    <n v="64355"/>
    <n v="1"/>
    <n v="0"/>
    <d v="2012-08-24T00:00:00"/>
    <n v="66"/>
    <n v="27"/>
    <x v="2"/>
    <x v="2"/>
    <n v="66"/>
    <n v="2"/>
    <x v="1"/>
    <x v="0"/>
  </r>
  <r>
    <n v="1956"/>
    <s v="Master"/>
    <x v="1"/>
    <n v="50943"/>
    <n v="0"/>
    <n v="1"/>
    <d v="2013-06-21T00:00:00"/>
    <n v="49"/>
    <n v="57"/>
    <x v="1"/>
    <x v="1"/>
    <n v="49"/>
    <n v="1"/>
    <x v="0"/>
    <x v="1"/>
  </r>
  <r>
    <n v="1953"/>
    <s v="Graduation"/>
    <x v="4"/>
    <n v="53653"/>
    <n v="0"/>
    <n v="0"/>
    <d v="2012-11-07T00:00:00"/>
    <n v="29"/>
    <n v="59"/>
    <x v="1"/>
    <x v="4"/>
    <n v="29"/>
    <n v="2"/>
    <x v="0"/>
    <x v="0"/>
  </r>
  <r>
    <n v="1976"/>
    <s v="Graduation"/>
    <x v="2"/>
    <n v="65665"/>
    <n v="0"/>
    <n v="1"/>
    <d v="2013-12-02T00:00:00"/>
    <n v="77"/>
    <n v="37"/>
    <x v="3"/>
    <x v="2"/>
    <n v="77"/>
    <n v="1"/>
    <x v="0"/>
    <x v="1"/>
  </r>
  <r>
    <n v="1989"/>
    <s v="Graduation"/>
    <x v="0"/>
    <n v="81217"/>
    <n v="0"/>
    <n v="0"/>
    <d v="2013-07-19T00:00:00"/>
    <n v="77"/>
    <n v="24"/>
    <x v="4"/>
    <x v="0"/>
    <n v="77"/>
    <n v="1"/>
    <x v="0"/>
    <x v="0"/>
  </r>
  <r>
    <n v="1992"/>
    <s v="Graduation"/>
    <x v="2"/>
    <n v="34935"/>
    <n v="0"/>
    <n v="0"/>
    <d v="2013-06-21T00:00:00"/>
    <n v="71"/>
    <n v="21"/>
    <x v="4"/>
    <x v="2"/>
    <n v="71"/>
    <n v="1"/>
    <x v="0"/>
    <x v="0"/>
  </r>
  <r>
    <n v="1959"/>
    <s v="Graduation"/>
    <x v="3"/>
    <n v="61250"/>
    <n v="0"/>
    <n v="1"/>
    <d v="2012-12-16T00:00:00"/>
    <n v="49"/>
    <n v="53"/>
    <x v="0"/>
    <x v="3"/>
    <n v="49"/>
    <n v="6"/>
    <x v="0"/>
    <x v="1"/>
  </r>
  <r>
    <n v="1981"/>
    <s v="PhD"/>
    <x v="1"/>
    <n v="39665"/>
    <n v="1"/>
    <n v="0"/>
    <d v="2013-05-25T00:00:00"/>
    <n v="97"/>
    <n v="32"/>
    <x v="2"/>
    <x v="1"/>
    <n v="97"/>
    <n v="3"/>
    <x v="1"/>
    <x v="0"/>
  </r>
  <r>
    <n v="1979"/>
    <s v="Graduation"/>
    <x v="0"/>
    <n v="60152"/>
    <n v="0"/>
    <n v="1"/>
    <d v="2013-03-28T00:00:00"/>
    <n v="6"/>
    <n v="34"/>
    <x v="2"/>
    <x v="0"/>
    <n v="6"/>
    <n v="1"/>
    <x v="0"/>
    <x v="1"/>
  </r>
  <r>
    <n v="1964"/>
    <s v="Graduation"/>
    <x v="2"/>
    <n v="48920"/>
    <n v="0"/>
    <n v="2"/>
    <d v="2013-10-20T00:00:00"/>
    <n v="93"/>
    <n v="49"/>
    <x v="0"/>
    <x v="2"/>
    <n v="93"/>
    <n v="3"/>
    <x v="0"/>
    <x v="1"/>
  </r>
  <r>
    <n v="1959"/>
    <s v="Master"/>
    <x v="1"/>
    <n v="89120"/>
    <n v="0"/>
    <n v="0"/>
    <d v="2014-03-17T00:00:00"/>
    <n v="78"/>
    <n v="55"/>
    <x v="0"/>
    <x v="1"/>
    <n v="78"/>
    <n v="1"/>
    <x v="0"/>
    <x v="0"/>
  </r>
  <r>
    <n v="1946"/>
    <s v="PhD"/>
    <x v="1"/>
    <n v="44124"/>
    <n v="0"/>
    <n v="1"/>
    <d v="2013-05-11T00:00:00"/>
    <n v="62"/>
    <n v="67"/>
    <x v="5"/>
    <x v="1"/>
    <n v="62"/>
    <n v="4"/>
    <x v="0"/>
    <x v="1"/>
  </r>
  <r>
    <n v="1975"/>
    <s v="Master"/>
    <x v="0"/>
    <n v="81169"/>
    <n v="0"/>
    <n v="0"/>
    <d v="2013-04-14T00:00:00"/>
    <n v="47"/>
    <n v="38"/>
    <x v="3"/>
    <x v="0"/>
    <n v="47"/>
    <n v="1"/>
    <x v="0"/>
    <x v="0"/>
  </r>
  <r>
    <n v="1961"/>
    <s v="Graduation"/>
    <x v="2"/>
    <n v="36443"/>
    <n v="1"/>
    <n v="1"/>
    <d v="2013-02-03T00:00:00"/>
    <n v="9"/>
    <n v="52"/>
    <x v="0"/>
    <x v="2"/>
    <n v="9"/>
    <n v="4"/>
    <x v="1"/>
    <x v="1"/>
  </r>
  <r>
    <n v="1990"/>
    <s v="Graduation"/>
    <x v="0"/>
    <n v="26095"/>
    <n v="1"/>
    <n v="0"/>
    <d v="2013-06-30T00:00:00"/>
    <n v="77"/>
    <n v="23"/>
    <x v="4"/>
    <x v="0"/>
    <n v="77"/>
    <n v="1"/>
    <x v="1"/>
    <x v="0"/>
  </r>
  <r>
    <n v="1959"/>
    <s v="Graduation"/>
    <x v="1"/>
    <n v="71367"/>
    <n v="0"/>
    <n v="0"/>
    <d v="2013-08-23T00:00:00"/>
    <n v="24"/>
    <n v="54"/>
    <x v="0"/>
    <x v="1"/>
    <n v="24"/>
    <n v="1"/>
    <x v="0"/>
    <x v="0"/>
  </r>
  <r>
    <n v="1944"/>
    <s v="Master"/>
    <x v="2"/>
    <n v="80184"/>
    <n v="0"/>
    <n v="0"/>
    <d v="2014-03-01T00:00:00"/>
    <n v="19"/>
    <n v="70"/>
    <x v="5"/>
    <x v="2"/>
    <n v="19"/>
    <n v="1"/>
    <x v="0"/>
    <x v="0"/>
  </r>
  <r>
    <n v="1965"/>
    <s v="Graduation"/>
    <x v="3"/>
    <n v="30630"/>
    <n v="1"/>
    <n v="1"/>
    <d v="2014-01-27T00:00:00"/>
    <n v="67"/>
    <n v="49"/>
    <x v="0"/>
    <x v="3"/>
    <n v="67"/>
    <n v="2"/>
    <x v="1"/>
    <x v="1"/>
  </r>
  <r>
    <n v="1987"/>
    <s v="Master"/>
    <x v="0"/>
    <n v="73454"/>
    <n v="0"/>
    <n v="0"/>
    <d v="2014-03-01T00:00:00"/>
    <n v="95"/>
    <n v="27"/>
    <x v="2"/>
    <x v="0"/>
    <n v="95"/>
    <n v="1"/>
    <x v="0"/>
    <x v="0"/>
  </r>
  <r>
    <n v="1991"/>
    <s v="Graduation"/>
    <x v="2"/>
    <n v="42691"/>
    <n v="0"/>
    <n v="0"/>
    <d v="2013-08-16T00:00:00"/>
    <n v="48"/>
    <n v="22"/>
    <x v="4"/>
    <x v="2"/>
    <n v="48"/>
    <n v="1"/>
    <x v="0"/>
    <x v="0"/>
  </r>
  <r>
    <n v="1953"/>
    <s v="Graduation"/>
    <x v="2"/>
    <n v="70503"/>
    <n v="0"/>
    <n v="0"/>
    <d v="2012-09-30T00:00:00"/>
    <n v="73"/>
    <n v="59"/>
    <x v="1"/>
    <x v="2"/>
    <n v="73"/>
    <n v="1"/>
    <x v="0"/>
    <x v="0"/>
  </r>
  <r>
    <n v="1987"/>
    <s v="Graduation"/>
    <x v="2"/>
    <n v="25545"/>
    <n v="1"/>
    <n v="0"/>
    <d v="2012-09-08T00:00:00"/>
    <n v="35"/>
    <n v="25"/>
    <x v="4"/>
    <x v="2"/>
    <n v="35"/>
    <n v="3"/>
    <x v="1"/>
    <x v="0"/>
  </r>
  <r>
    <n v="1986"/>
    <s v="Graduation"/>
    <x v="2"/>
    <n v="32880"/>
    <n v="1"/>
    <n v="0"/>
    <d v="2012-12-04T00:00:00"/>
    <n v="76"/>
    <n v="26"/>
    <x v="2"/>
    <x v="2"/>
    <n v="76"/>
    <n v="1"/>
    <x v="1"/>
    <x v="0"/>
  </r>
  <r>
    <n v="1958"/>
    <s v="PhD"/>
    <x v="1"/>
    <n v="77863"/>
    <n v="0"/>
    <n v="0"/>
    <d v="2013-11-27T00:00:00"/>
    <n v="20"/>
    <n v="55"/>
    <x v="0"/>
    <x v="1"/>
    <n v="20"/>
    <n v="1"/>
    <x v="0"/>
    <x v="0"/>
  </r>
  <r>
    <n v="1977"/>
    <s v="Master"/>
    <x v="2"/>
    <n v="50353"/>
    <n v="0"/>
    <n v="0"/>
    <d v="2014-06-08T00:00:00"/>
    <n v="72"/>
    <n v="37"/>
    <x v="3"/>
    <x v="2"/>
    <n v="72"/>
    <n v="1"/>
    <x v="0"/>
    <x v="0"/>
  </r>
  <r>
    <n v="1964"/>
    <s v="Graduation"/>
    <x v="0"/>
    <n v="61839"/>
    <n v="0"/>
    <n v="0"/>
    <d v="2012-08-12T00:00:00"/>
    <n v="20"/>
    <n v="48"/>
    <x v="0"/>
    <x v="0"/>
    <n v="20"/>
    <n v="1"/>
    <x v="0"/>
    <x v="0"/>
  </r>
  <r>
    <n v="1960"/>
    <s v="PhD"/>
    <x v="2"/>
    <n v="49154"/>
    <n v="1"/>
    <n v="1"/>
    <d v="2013-11-03T00:00:00"/>
    <n v="69"/>
    <n v="53"/>
    <x v="0"/>
    <x v="2"/>
    <n v="69"/>
    <n v="6"/>
    <x v="1"/>
    <x v="1"/>
  </r>
  <r>
    <n v="1975"/>
    <s v="2n Cycle"/>
    <x v="4"/>
    <n v="47682"/>
    <n v="0"/>
    <n v="1"/>
    <d v="2013-02-15T00:00:00"/>
    <n v="80"/>
    <n v="38"/>
    <x v="3"/>
    <x v="4"/>
    <n v="80"/>
    <n v="4"/>
    <x v="0"/>
    <x v="1"/>
  </r>
  <r>
    <n v="1969"/>
    <s v="Graduation"/>
    <x v="0"/>
    <n v="72679"/>
    <n v="0"/>
    <n v="1"/>
    <d v="2013-09-18T00:00:00"/>
    <n v="65"/>
    <n v="44"/>
    <x v="3"/>
    <x v="0"/>
    <n v="65"/>
    <n v="1"/>
    <x v="0"/>
    <x v="1"/>
  </r>
  <r>
    <n v="1977"/>
    <s v="Master"/>
    <x v="1"/>
    <n v="57954"/>
    <n v="1"/>
    <n v="1"/>
    <d v="2014-06-18T00:00:00"/>
    <n v="52"/>
    <n v="37"/>
    <x v="3"/>
    <x v="1"/>
    <n v="52"/>
    <n v="7"/>
    <x v="1"/>
    <x v="1"/>
  </r>
  <r>
    <n v="1962"/>
    <s v="Graduation"/>
    <x v="2"/>
    <n v="65316"/>
    <n v="1"/>
    <n v="1"/>
    <d v="2013-04-24T00:00:00"/>
    <n v="65"/>
    <n v="51"/>
    <x v="0"/>
    <x v="2"/>
    <n v="65"/>
    <n v="2"/>
    <x v="1"/>
    <x v="1"/>
  </r>
  <r>
    <n v="1982"/>
    <s v="Graduation"/>
    <x v="0"/>
    <n v="28567"/>
    <n v="1"/>
    <n v="0"/>
    <d v="2013-06-17T00:00:00"/>
    <n v="57"/>
    <n v="31"/>
    <x v="2"/>
    <x v="0"/>
    <n v="57"/>
    <n v="2"/>
    <x v="1"/>
    <x v="0"/>
  </r>
  <r>
    <n v="1951"/>
    <s v="Master"/>
    <x v="1"/>
    <n v="47352"/>
    <n v="0"/>
    <n v="1"/>
    <d v="2013-04-11T00:00:00"/>
    <n v="70"/>
    <n v="62"/>
    <x v="1"/>
    <x v="1"/>
    <n v="70"/>
    <n v="4"/>
    <x v="0"/>
    <x v="1"/>
  </r>
  <r>
    <n v="1967"/>
    <s v="Graduation"/>
    <x v="1"/>
    <n v="44931"/>
    <n v="0"/>
    <n v="1"/>
    <d v="2014-01-18T00:00:00"/>
    <n v="0"/>
    <n v="47"/>
    <x v="0"/>
    <x v="1"/>
    <n v="0"/>
    <n v="1"/>
    <x v="0"/>
    <x v="1"/>
  </r>
  <r>
    <n v="1967"/>
    <s v="Graduation"/>
    <x v="3"/>
    <n v="76982"/>
    <n v="0"/>
    <n v="0"/>
    <d v="2014-02-15T00:00:00"/>
    <n v="19"/>
    <n v="47"/>
    <x v="0"/>
    <x v="3"/>
    <n v="19"/>
    <n v="1"/>
    <x v="0"/>
    <x v="0"/>
  </r>
  <r>
    <n v="1952"/>
    <s v="2n Cycle"/>
    <x v="1"/>
    <n v="57247"/>
    <n v="0"/>
    <n v="1"/>
    <d v="2013-08-08T00:00:00"/>
    <n v="50"/>
    <n v="61"/>
    <x v="1"/>
    <x v="1"/>
    <n v="50"/>
    <n v="2"/>
    <x v="0"/>
    <x v="1"/>
  </r>
  <r>
    <n v="1981"/>
    <s v="Master"/>
    <x v="0"/>
    <n v="22944"/>
    <n v="1"/>
    <n v="0"/>
    <d v="2013-12-23T00:00:00"/>
    <n v="67"/>
    <n v="32"/>
    <x v="2"/>
    <x v="0"/>
    <n v="67"/>
    <n v="3"/>
    <x v="1"/>
    <x v="0"/>
  </r>
  <r>
    <n v="1977"/>
    <s v="2n Cycle"/>
    <x v="1"/>
    <n v="25315"/>
    <n v="1"/>
    <n v="0"/>
    <d v="2013-11-07T00:00:00"/>
    <n v="46"/>
    <n v="36"/>
    <x v="3"/>
    <x v="1"/>
    <n v="46"/>
    <n v="3"/>
    <x v="1"/>
    <x v="0"/>
  </r>
  <r>
    <n v="1969"/>
    <s v="Graduation"/>
    <x v="4"/>
    <n v="43638"/>
    <n v="0"/>
    <n v="1"/>
    <d v="2012-08-06T00:00:00"/>
    <n v="37"/>
    <n v="43"/>
    <x v="3"/>
    <x v="4"/>
    <n v="37"/>
    <n v="2"/>
    <x v="0"/>
    <x v="1"/>
  </r>
  <r>
    <n v="1984"/>
    <s v="PhD"/>
    <x v="0"/>
    <n v="42710"/>
    <n v="1"/>
    <n v="0"/>
    <d v="2012-11-28T00:00:00"/>
    <n v="38"/>
    <n v="28"/>
    <x v="2"/>
    <x v="0"/>
    <n v="38"/>
    <n v="2"/>
    <x v="1"/>
    <x v="0"/>
  </r>
  <r>
    <n v="1982"/>
    <s v="PhD"/>
    <x v="2"/>
    <n v="84169"/>
    <n v="0"/>
    <n v="0"/>
    <d v="2013-08-07T00:00:00"/>
    <n v="9"/>
    <n v="31"/>
    <x v="2"/>
    <x v="2"/>
    <n v="9"/>
    <n v="1"/>
    <x v="0"/>
    <x v="0"/>
  </r>
  <r>
    <n v="1976"/>
    <s v="Graduation"/>
    <x v="1"/>
    <n v="54058"/>
    <n v="0"/>
    <n v="1"/>
    <d v="2013-06-04T00:00:00"/>
    <n v="56"/>
    <n v="37"/>
    <x v="3"/>
    <x v="1"/>
    <n v="56"/>
    <n v="2"/>
    <x v="0"/>
    <x v="1"/>
  </r>
  <r>
    <n v="1990"/>
    <s v="2n Cycle"/>
    <x v="2"/>
    <n v="24683"/>
    <n v="1"/>
    <n v="0"/>
    <d v="2014-03-08T00:00:00"/>
    <n v="98"/>
    <n v="24"/>
    <x v="4"/>
    <x v="2"/>
    <n v="98"/>
    <n v="2"/>
    <x v="1"/>
    <x v="0"/>
  </r>
  <r>
    <n v="1964"/>
    <s v="Graduation"/>
    <x v="4"/>
    <n v="85620"/>
    <n v="0"/>
    <n v="0"/>
    <d v="2014-01-07T00:00:00"/>
    <n v="68"/>
    <n v="50"/>
    <x v="0"/>
    <x v="4"/>
    <n v="68"/>
    <n v="1"/>
    <x v="0"/>
    <x v="0"/>
  </r>
  <r>
    <n v="1980"/>
    <s v="Graduation"/>
    <x v="2"/>
    <n v="47850"/>
    <n v="1"/>
    <n v="0"/>
    <d v="2013-12-03T00:00:00"/>
    <n v="72"/>
    <n v="33"/>
    <x v="2"/>
    <x v="2"/>
    <n v="72"/>
    <n v="1"/>
    <x v="1"/>
    <x v="0"/>
  </r>
  <r>
    <n v="1968"/>
    <s v="Graduation"/>
    <x v="2"/>
    <n v="19514"/>
    <n v="1"/>
    <n v="1"/>
    <d v="2014-01-26T00:00:00"/>
    <n v="47"/>
    <n v="46"/>
    <x v="0"/>
    <x v="2"/>
    <n v="47"/>
    <n v="4"/>
    <x v="1"/>
    <x v="1"/>
  </r>
  <r>
    <n v="1973"/>
    <s v="Master"/>
    <x v="2"/>
    <n v="27159"/>
    <n v="1"/>
    <n v="1"/>
    <d v="2014-03-29T00:00:00"/>
    <n v="33"/>
    <n v="41"/>
    <x v="3"/>
    <x v="2"/>
    <n v="33"/>
    <n v="2"/>
    <x v="1"/>
    <x v="1"/>
  </r>
  <r>
    <n v="1963"/>
    <s v="2n Cycle"/>
    <x v="0"/>
    <n v="39548"/>
    <n v="1"/>
    <n v="1"/>
    <d v="2014-03-31T00:00:00"/>
    <n v="87"/>
    <n v="51"/>
    <x v="0"/>
    <x v="0"/>
    <n v="87"/>
    <n v="2"/>
    <x v="1"/>
    <x v="1"/>
  </r>
  <r>
    <n v="1989"/>
    <s v="Graduation"/>
    <x v="0"/>
    <n v="21474"/>
    <n v="1"/>
    <n v="0"/>
    <d v="2014-04-08T00:00:00"/>
    <n v="0"/>
    <n v="25"/>
    <x v="4"/>
    <x v="0"/>
    <n v="0"/>
    <n v="2"/>
    <x v="1"/>
    <x v="0"/>
  </r>
  <r>
    <n v="1971"/>
    <s v="PhD"/>
    <x v="0"/>
    <n v="60504"/>
    <n v="0"/>
    <n v="1"/>
    <d v="2014-02-07T00:00:00"/>
    <n v="73"/>
    <n v="43"/>
    <x v="3"/>
    <x v="0"/>
    <n v="73"/>
    <n v="2"/>
    <x v="0"/>
    <x v="1"/>
  </r>
  <r>
    <n v="1963"/>
    <s v="Graduation"/>
    <x v="2"/>
    <n v="22419"/>
    <n v="0"/>
    <n v="0"/>
    <d v="2013-04-18T00:00:00"/>
    <n v="74"/>
    <n v="50"/>
    <x v="0"/>
    <x v="2"/>
    <n v="74"/>
    <n v="1"/>
    <x v="0"/>
    <x v="0"/>
  </r>
  <r>
    <n v="1949"/>
    <s v="Master"/>
    <x v="2"/>
    <n v="81698"/>
    <n v="0"/>
    <n v="0"/>
    <d v="2013-11-06T00:00:00"/>
    <n v="4"/>
    <n v="64"/>
    <x v="1"/>
    <x v="2"/>
    <n v="4"/>
    <n v="1"/>
    <x v="0"/>
    <x v="0"/>
  </r>
  <r>
    <n v="1952"/>
    <s v="Graduation"/>
    <x v="1"/>
    <n v="43462"/>
    <n v="1"/>
    <n v="1"/>
    <d v="2012-09-12T00:00:00"/>
    <n v="50"/>
    <n v="60"/>
    <x v="1"/>
    <x v="1"/>
    <n v="50"/>
    <n v="6"/>
    <x v="1"/>
    <x v="1"/>
  </r>
  <r>
    <n v="1978"/>
    <s v="PhD"/>
    <x v="0"/>
    <n v="54880"/>
    <n v="1"/>
    <n v="0"/>
    <d v="2013-03-01T00:00:00"/>
    <n v="57"/>
    <n v="35"/>
    <x v="2"/>
    <x v="0"/>
    <n v="57"/>
    <n v="2"/>
    <x v="1"/>
    <x v="0"/>
  </r>
  <r>
    <n v="1982"/>
    <s v="Graduation"/>
    <x v="2"/>
    <n v="79908"/>
    <n v="0"/>
    <n v="0"/>
    <d v="2013-04-05T00:00:00"/>
    <n v="30"/>
    <n v="31"/>
    <x v="2"/>
    <x v="2"/>
    <n v="30"/>
    <n v="1"/>
    <x v="0"/>
    <x v="0"/>
  </r>
  <r>
    <n v="1970"/>
    <s v="2n Cycle"/>
    <x v="2"/>
    <n v="15315"/>
    <n v="0"/>
    <n v="0"/>
    <d v="2013-08-03T00:00:00"/>
    <n v="27"/>
    <n v="43"/>
    <x v="3"/>
    <x v="2"/>
    <n v="27"/>
    <n v="2"/>
    <x v="0"/>
    <x v="0"/>
  </r>
  <r>
    <n v="1959"/>
    <s v="Graduation"/>
    <x v="1"/>
    <n v="87771"/>
    <n v="0"/>
    <n v="1"/>
    <d v="2013-05-22T00:00:00"/>
    <n v="61"/>
    <n v="54"/>
    <x v="0"/>
    <x v="1"/>
    <n v="61"/>
    <n v="1"/>
    <x v="0"/>
    <x v="1"/>
  </r>
  <r>
    <n v="1978"/>
    <s v="Graduation"/>
    <x v="2"/>
    <n v="33039"/>
    <n v="1"/>
    <n v="0"/>
    <d v="2013-09-09T00:00:00"/>
    <n v="4"/>
    <n v="35"/>
    <x v="2"/>
    <x v="2"/>
    <n v="4"/>
    <n v="1"/>
    <x v="1"/>
    <x v="0"/>
  </r>
  <r>
    <n v="1980"/>
    <s v="Graduation"/>
    <x v="0"/>
    <n v="81741"/>
    <n v="0"/>
    <n v="0"/>
    <d v="2013-06-16T00:00:00"/>
    <n v="75"/>
    <n v="33"/>
    <x v="2"/>
    <x v="0"/>
    <n v="75"/>
    <n v="0"/>
    <x v="0"/>
    <x v="0"/>
  </r>
  <r>
    <n v="1971"/>
    <s v="Master"/>
    <x v="1"/>
    <n v="71499"/>
    <n v="0"/>
    <n v="1"/>
    <d v="2013-06-25T00:00:00"/>
    <n v="12"/>
    <n v="42"/>
    <x v="3"/>
    <x v="1"/>
    <n v="12"/>
    <n v="2"/>
    <x v="0"/>
    <x v="1"/>
  </r>
  <r>
    <n v="1970"/>
    <s v="2n Cycle"/>
    <x v="2"/>
    <n v="62466"/>
    <n v="0"/>
    <n v="1"/>
    <d v="2014-01-15T00:00:00"/>
    <n v="13"/>
    <n v="44"/>
    <x v="3"/>
    <x v="2"/>
    <n v="13"/>
    <n v="5"/>
    <x v="0"/>
    <x v="1"/>
  </r>
  <r>
    <n v="1963"/>
    <s v="PhD"/>
    <x v="3"/>
    <n v="48799"/>
    <n v="0"/>
    <n v="1"/>
    <d v="2013-11-05T00:00:00"/>
    <n v="9"/>
    <n v="50"/>
    <x v="0"/>
    <x v="3"/>
    <n v="9"/>
    <n v="3"/>
    <x v="0"/>
    <x v="1"/>
  </r>
  <r>
    <n v="1950"/>
    <s v="PhD"/>
    <x v="1"/>
    <n v="52157"/>
    <n v="0"/>
    <n v="1"/>
    <d v="2014-06-07T00:00:00"/>
    <n v="48"/>
    <n v="64"/>
    <x v="1"/>
    <x v="1"/>
    <n v="48"/>
    <n v="2"/>
    <x v="0"/>
    <x v="1"/>
  </r>
  <r>
    <n v="1962"/>
    <s v="Graduation"/>
    <x v="0"/>
    <n v="66565"/>
    <n v="0"/>
    <n v="1"/>
    <d v="2012-12-05T00:00:00"/>
    <n v="80"/>
    <n v="50"/>
    <x v="0"/>
    <x v="0"/>
    <n v="80"/>
    <n v="4"/>
    <x v="0"/>
    <x v="1"/>
  </r>
  <r>
    <n v="1951"/>
    <s v="Master"/>
    <x v="1"/>
    <n v="29298"/>
    <n v="1"/>
    <n v="1"/>
    <d v="2013-09-07T00:00:00"/>
    <n v="60"/>
    <n v="62"/>
    <x v="1"/>
    <x v="1"/>
    <n v="60"/>
    <n v="1"/>
    <x v="1"/>
    <x v="1"/>
  </r>
  <r>
    <n v="1979"/>
    <s v="Graduation"/>
    <x v="0"/>
    <n v="47691"/>
    <n v="0"/>
    <n v="1"/>
    <d v="2013-07-05T00:00:00"/>
    <n v="43"/>
    <n v="34"/>
    <x v="2"/>
    <x v="0"/>
    <n v="43"/>
    <n v="1"/>
    <x v="0"/>
    <x v="1"/>
  </r>
  <r>
    <n v="1970"/>
    <s v="Graduation"/>
    <x v="1"/>
    <n v="38200"/>
    <n v="1"/>
    <n v="1"/>
    <d v="2012-12-07T00:00:00"/>
    <n v="19"/>
    <n v="42"/>
    <x v="3"/>
    <x v="1"/>
    <n v="19"/>
    <n v="1"/>
    <x v="1"/>
    <x v="1"/>
  </r>
  <r>
    <n v="1974"/>
    <s v="Graduation"/>
    <x v="2"/>
    <n v="44989"/>
    <n v="0"/>
    <n v="1"/>
    <d v="2012-09-12T00:00:00"/>
    <n v="26"/>
    <n v="38"/>
    <x v="3"/>
    <x v="2"/>
    <n v="26"/>
    <n v="5"/>
    <x v="0"/>
    <x v="1"/>
  </r>
  <r>
    <n v="1968"/>
    <s v="PhD"/>
    <x v="2"/>
    <n v="38443"/>
    <n v="1"/>
    <n v="1"/>
    <d v="2014-01-27T00:00:00"/>
    <n v="58"/>
    <n v="46"/>
    <x v="0"/>
    <x v="2"/>
    <n v="58"/>
    <n v="2"/>
    <x v="1"/>
    <x v="1"/>
  </r>
  <r>
    <n v="1978"/>
    <s v="2n Cycle"/>
    <x v="0"/>
    <n v="38593"/>
    <n v="1"/>
    <n v="0"/>
    <d v="2013-09-13T00:00:00"/>
    <n v="42"/>
    <n v="35"/>
    <x v="2"/>
    <x v="0"/>
    <n v="42"/>
    <n v="3"/>
    <x v="1"/>
    <x v="0"/>
  </r>
  <r>
    <n v="1970"/>
    <s v="PhD"/>
    <x v="1"/>
    <n v="64413"/>
    <n v="0"/>
    <n v="1"/>
    <d v="2013-08-01T00:00:00"/>
    <n v="27"/>
    <n v="43"/>
    <x v="3"/>
    <x v="1"/>
    <n v="27"/>
    <n v="1"/>
    <x v="0"/>
    <x v="1"/>
  </r>
  <r>
    <n v="1981"/>
    <s v="Master"/>
    <x v="2"/>
    <n v="36959"/>
    <n v="1"/>
    <n v="0"/>
    <d v="2013-10-02T00:00:00"/>
    <n v="56"/>
    <n v="32"/>
    <x v="2"/>
    <x v="2"/>
    <n v="56"/>
    <n v="2"/>
    <x v="1"/>
    <x v="0"/>
  </r>
  <r>
    <n v="1977"/>
    <s v="PhD"/>
    <x v="2"/>
    <n v="61996"/>
    <n v="0"/>
    <n v="1"/>
    <d v="2013-01-31T00:00:00"/>
    <n v="27"/>
    <n v="36"/>
    <x v="3"/>
    <x v="2"/>
    <n v="27"/>
    <n v="3"/>
    <x v="0"/>
    <x v="1"/>
  </r>
  <r>
    <n v="1968"/>
    <s v="Graduation"/>
    <x v="2"/>
    <n v="51287"/>
    <n v="1"/>
    <n v="1"/>
    <d v="2014-04-01T00:00:00"/>
    <n v="10"/>
    <n v="46"/>
    <x v="0"/>
    <x v="2"/>
    <n v="10"/>
    <n v="3"/>
    <x v="1"/>
    <x v="1"/>
  </r>
  <r>
    <n v="1970"/>
    <s v="Graduation"/>
    <x v="2"/>
    <n v="13260"/>
    <n v="1"/>
    <n v="1"/>
    <d v="2013-08-23T00:00:00"/>
    <n v="48"/>
    <n v="43"/>
    <x v="3"/>
    <x v="2"/>
    <n v="48"/>
    <n v="4"/>
    <x v="1"/>
    <x v="1"/>
  </r>
  <r>
    <n v="1966"/>
    <s v="PhD"/>
    <x v="1"/>
    <n v="47472"/>
    <n v="1"/>
    <n v="1"/>
    <d v="2013-09-16T00:00:00"/>
    <n v="39"/>
    <n v="47"/>
    <x v="0"/>
    <x v="1"/>
    <n v="39"/>
    <n v="2"/>
    <x v="1"/>
    <x v="1"/>
  </r>
  <r>
    <n v="1956"/>
    <s v="Master"/>
    <x v="1"/>
    <n v="54603"/>
    <n v="1"/>
    <n v="1"/>
    <d v="2013-07-09T00:00:00"/>
    <n v="85"/>
    <n v="57"/>
    <x v="1"/>
    <x v="1"/>
    <n v="85"/>
    <n v="6"/>
    <x v="1"/>
    <x v="1"/>
  </r>
  <r>
    <n v="1974"/>
    <s v="PhD"/>
    <x v="2"/>
    <n v="45207"/>
    <n v="1"/>
    <n v="1"/>
    <d v="2012-11-10T00:00:00"/>
    <n v="64"/>
    <n v="38"/>
    <x v="3"/>
    <x v="2"/>
    <n v="64"/>
    <n v="5"/>
    <x v="1"/>
    <x v="1"/>
  </r>
  <r>
    <n v="1951"/>
    <s v="Graduation"/>
    <x v="1"/>
    <n v="40689"/>
    <n v="0"/>
    <n v="1"/>
    <d v="2013-03-18T00:00:00"/>
    <n v="69"/>
    <n v="62"/>
    <x v="1"/>
    <x v="1"/>
    <n v="69"/>
    <n v="7"/>
    <x v="0"/>
    <x v="1"/>
  </r>
  <r>
    <n v="1967"/>
    <s v="2n Cycle"/>
    <x v="1"/>
    <n v="47821"/>
    <n v="1"/>
    <n v="1"/>
    <d v="2013-10-20T00:00:00"/>
    <n v="54"/>
    <n v="46"/>
    <x v="0"/>
    <x v="1"/>
    <n v="54"/>
    <n v="1"/>
    <x v="1"/>
    <x v="1"/>
  </r>
  <r>
    <n v="1951"/>
    <s v="Master"/>
    <x v="2"/>
    <n v="27450"/>
    <n v="0"/>
    <n v="0"/>
    <d v="2013-04-15T00:00:00"/>
    <n v="57"/>
    <n v="62"/>
    <x v="1"/>
    <x v="2"/>
    <n v="57"/>
    <n v="1"/>
    <x v="0"/>
    <x v="0"/>
  </r>
  <r>
    <n v="1983"/>
    <s v="Graduation"/>
    <x v="1"/>
    <n v="39453"/>
    <n v="1"/>
    <n v="0"/>
    <d v="2014-04-03T00:00:00"/>
    <n v="64"/>
    <n v="31"/>
    <x v="2"/>
    <x v="1"/>
    <n v="64"/>
    <n v="2"/>
    <x v="1"/>
    <x v="0"/>
  </r>
  <r>
    <n v="1971"/>
    <s v="2n Cycle"/>
    <x v="1"/>
    <n v="26850"/>
    <n v="1"/>
    <n v="1"/>
    <d v="2014-04-18T00:00:00"/>
    <n v="10"/>
    <n v="43"/>
    <x v="3"/>
    <x v="1"/>
    <n v="10"/>
    <n v="4"/>
    <x v="1"/>
    <x v="1"/>
  </r>
  <r>
    <n v="1955"/>
    <s v="Graduation"/>
    <x v="4"/>
    <n v="79800"/>
    <n v="0"/>
    <n v="0"/>
    <d v="2012-09-23T00:00:00"/>
    <n v="65"/>
    <n v="57"/>
    <x v="1"/>
    <x v="4"/>
    <n v="65"/>
    <n v="1"/>
    <x v="0"/>
    <x v="0"/>
  </r>
  <r>
    <n v="1961"/>
    <s v="Master"/>
    <x v="2"/>
    <n v="61794"/>
    <n v="0"/>
    <n v="1"/>
    <d v="2013-09-14T00:00:00"/>
    <n v="74"/>
    <n v="52"/>
    <x v="0"/>
    <x v="2"/>
    <n v="74"/>
    <n v="2"/>
    <x v="0"/>
    <x v="1"/>
  </r>
  <r>
    <n v="1955"/>
    <s v="Graduation"/>
    <x v="1"/>
    <n v="53863"/>
    <n v="0"/>
    <n v="1"/>
    <d v="2014-05-17T00:00:00"/>
    <n v="4"/>
    <n v="59"/>
    <x v="1"/>
    <x v="1"/>
    <n v="4"/>
    <n v="3"/>
    <x v="0"/>
    <x v="1"/>
  </r>
  <r>
    <n v="1959"/>
    <s v="Graduation"/>
    <x v="1"/>
    <n v="24221"/>
    <n v="0"/>
    <n v="0"/>
    <d v="2013-08-20T00:00:00"/>
    <n v="94"/>
    <n v="54"/>
    <x v="0"/>
    <x v="1"/>
    <n v="94"/>
    <n v="1"/>
    <x v="0"/>
    <x v="0"/>
  </r>
  <r>
    <n v="1984"/>
    <s v="PhD"/>
    <x v="0"/>
    <n v="39684"/>
    <n v="1"/>
    <n v="0"/>
    <d v="2012-10-12T00:00:00"/>
    <n v="41"/>
    <n v="28"/>
    <x v="2"/>
    <x v="0"/>
    <n v="41"/>
    <n v="2"/>
    <x v="1"/>
    <x v="0"/>
  </r>
  <r>
    <n v="1975"/>
    <s v="Master"/>
    <x v="2"/>
    <n v="92163"/>
    <n v="0"/>
    <n v="0"/>
    <d v="2012-12-12T00:00:00"/>
    <n v="25"/>
    <n v="37"/>
    <x v="3"/>
    <x v="2"/>
    <n v="25"/>
    <n v="0"/>
    <x v="0"/>
    <x v="0"/>
  </r>
  <r>
    <n v="1965"/>
    <s v="Master"/>
    <x v="0"/>
    <n v="69882"/>
    <n v="0"/>
    <n v="0"/>
    <d v="2013-11-10T00:00:00"/>
    <n v="94"/>
    <n v="48"/>
    <x v="0"/>
    <x v="0"/>
    <n v="94"/>
    <n v="1"/>
    <x v="0"/>
    <x v="0"/>
  </r>
  <r>
    <n v="1977"/>
    <s v="Graduation"/>
    <x v="1"/>
    <n v="33178"/>
    <n v="1"/>
    <n v="0"/>
    <d v="2014-01-30T00:00:00"/>
    <n v="9"/>
    <n v="37"/>
    <x v="3"/>
    <x v="1"/>
    <n v="9"/>
    <n v="1"/>
    <x v="1"/>
    <x v="0"/>
  </r>
  <r>
    <n v="1972"/>
    <s v="PhD"/>
    <x v="2"/>
    <n v="59973"/>
    <n v="0"/>
    <n v="0"/>
    <d v="2013-09-11T00:00:00"/>
    <n v="47"/>
    <n v="41"/>
    <x v="3"/>
    <x v="2"/>
    <n v="47"/>
    <n v="1"/>
    <x v="0"/>
    <x v="0"/>
  </r>
  <r>
    <n v="1975"/>
    <s v="Master"/>
    <x v="1"/>
    <n v="17459"/>
    <n v="1"/>
    <n v="0"/>
    <d v="2013-09-19T00:00:00"/>
    <n v="12"/>
    <n v="38"/>
    <x v="3"/>
    <x v="1"/>
    <n v="12"/>
    <n v="3"/>
    <x v="1"/>
    <x v="0"/>
  </r>
  <r>
    <n v="1969"/>
    <s v="Graduation"/>
    <x v="3"/>
    <n v="23910"/>
    <n v="1"/>
    <n v="0"/>
    <d v="2012-10-26T00:00:00"/>
    <n v="80"/>
    <n v="43"/>
    <x v="3"/>
    <x v="3"/>
    <n v="80"/>
    <n v="1"/>
    <x v="1"/>
    <x v="0"/>
  </r>
  <r>
    <n v="1969"/>
    <s v="Master"/>
    <x v="2"/>
    <n v="42169"/>
    <n v="1"/>
    <n v="1"/>
    <d v="2013-10-19T00:00:00"/>
    <n v="20"/>
    <n v="44"/>
    <x v="3"/>
    <x v="2"/>
    <n v="20"/>
    <n v="2"/>
    <x v="1"/>
    <x v="1"/>
  </r>
  <r>
    <n v="1978"/>
    <s v="2n Cycle"/>
    <x v="2"/>
    <n v="26224"/>
    <n v="1"/>
    <n v="0"/>
    <d v="2013-06-04T00:00:00"/>
    <n v="39"/>
    <n v="35"/>
    <x v="2"/>
    <x v="2"/>
    <n v="39"/>
    <n v="3"/>
    <x v="1"/>
    <x v="0"/>
  </r>
  <r>
    <n v="1981"/>
    <s v="Graduation"/>
    <x v="1"/>
    <n v="31089"/>
    <n v="1"/>
    <n v="0"/>
    <d v="2012-08-17T00:00:00"/>
    <n v="57"/>
    <n v="31"/>
    <x v="2"/>
    <x v="1"/>
    <n v="57"/>
    <n v="3"/>
    <x v="1"/>
    <x v="0"/>
  </r>
  <r>
    <n v="1961"/>
    <s v="Graduation"/>
    <x v="0"/>
    <n v="30081"/>
    <n v="0"/>
    <n v="1"/>
    <d v="2013-02-21T00:00:00"/>
    <n v="27"/>
    <n v="52"/>
    <x v="0"/>
    <x v="0"/>
    <n v="27"/>
    <n v="1"/>
    <x v="0"/>
    <x v="1"/>
  </r>
  <r>
    <n v="1960"/>
    <s v="Graduation"/>
    <x v="1"/>
    <n v="62807"/>
    <n v="0"/>
    <n v="1"/>
    <d v="2012-08-31T00:00:00"/>
    <n v="83"/>
    <n v="52"/>
    <x v="0"/>
    <x v="1"/>
    <n v="83"/>
    <n v="3"/>
    <x v="0"/>
    <x v="1"/>
  </r>
  <r>
    <n v="1955"/>
    <s v="Graduation"/>
    <x v="0"/>
    <n v="72906"/>
    <n v="0"/>
    <n v="0"/>
    <d v="2013-09-17T00:00:00"/>
    <n v="79"/>
    <n v="58"/>
    <x v="1"/>
    <x v="0"/>
    <n v="79"/>
    <n v="1"/>
    <x v="0"/>
    <x v="0"/>
  </r>
  <r>
    <n v="1948"/>
    <s v="PhD"/>
    <x v="2"/>
    <n v="61467"/>
    <n v="0"/>
    <n v="2"/>
    <d v="2012-12-09T00:00:00"/>
    <n v="69"/>
    <n v="64"/>
    <x v="1"/>
    <x v="2"/>
    <n v="69"/>
    <n v="3"/>
    <x v="0"/>
    <x v="1"/>
  </r>
  <r>
    <n v="1966"/>
    <s v="Master"/>
    <x v="1"/>
    <n v="49618"/>
    <n v="1"/>
    <n v="1"/>
    <d v="2013-01-26T00:00:00"/>
    <n v="77"/>
    <n v="47"/>
    <x v="0"/>
    <x v="1"/>
    <n v="77"/>
    <n v="4"/>
    <x v="1"/>
    <x v="1"/>
  </r>
  <r>
    <n v="1986"/>
    <s v="Master"/>
    <x v="0"/>
    <n v="21888"/>
    <n v="1"/>
    <n v="0"/>
    <d v="2012-12-29T00:00:00"/>
    <n v="15"/>
    <n v="26"/>
    <x v="2"/>
    <x v="0"/>
    <n v="15"/>
    <n v="4"/>
    <x v="1"/>
    <x v="0"/>
  </r>
  <r>
    <n v="1973"/>
    <s v="Graduation"/>
    <x v="4"/>
    <n v="42429"/>
    <n v="0"/>
    <n v="1"/>
    <d v="2014-02-11T00:00:00"/>
    <n v="99"/>
    <n v="41"/>
    <x v="3"/>
    <x v="4"/>
    <n v="99"/>
    <n v="2"/>
    <x v="0"/>
    <x v="1"/>
  </r>
  <r>
    <n v="1956"/>
    <s v="Graduation"/>
    <x v="3"/>
    <n v="26150"/>
    <n v="2"/>
    <n v="1"/>
    <d v="2013-03-11T00:00:00"/>
    <n v="61"/>
    <n v="57"/>
    <x v="1"/>
    <x v="3"/>
    <n v="61"/>
    <n v="1"/>
    <x v="1"/>
    <x v="1"/>
  </r>
  <r>
    <n v="1975"/>
    <s v="Basic"/>
    <x v="2"/>
    <n v="30801"/>
    <n v="0"/>
    <n v="1"/>
    <d v="2012-10-26T00:00:00"/>
    <n v="23"/>
    <n v="37"/>
    <x v="3"/>
    <x v="2"/>
    <n v="23"/>
    <n v="2"/>
    <x v="0"/>
    <x v="1"/>
  </r>
  <r>
    <n v="1965"/>
    <s v="Graduation"/>
    <x v="2"/>
    <n v="81168"/>
    <n v="0"/>
    <n v="0"/>
    <d v="2014-05-07T00:00:00"/>
    <n v="84"/>
    <n v="49"/>
    <x v="0"/>
    <x v="2"/>
    <n v="84"/>
    <n v="1"/>
    <x v="0"/>
    <x v="0"/>
  </r>
  <r>
    <n v="1969"/>
    <s v="Master"/>
    <x v="0"/>
    <n v="26877"/>
    <n v="0"/>
    <n v="0"/>
    <d v="2013-08-19T00:00:00"/>
    <n v="74"/>
    <n v="44"/>
    <x v="3"/>
    <x v="0"/>
    <n v="74"/>
    <n v="2"/>
    <x v="0"/>
    <x v="0"/>
  </r>
  <r>
    <n v="1944"/>
    <s v="Master"/>
    <x v="4"/>
    <n v="45006"/>
    <n v="0"/>
    <n v="0"/>
    <d v="2013-07-18T00:00:00"/>
    <n v="90"/>
    <n v="69"/>
    <x v="5"/>
    <x v="4"/>
    <n v="90"/>
    <n v="1"/>
    <x v="0"/>
    <x v="0"/>
  </r>
  <r>
    <n v="1973"/>
    <s v="Basic"/>
    <x v="2"/>
    <n v="18978"/>
    <n v="1"/>
    <n v="0"/>
    <d v="2012-12-11T00:00:00"/>
    <n v="41"/>
    <n v="39"/>
    <x v="3"/>
    <x v="2"/>
    <n v="41"/>
    <n v="1"/>
    <x v="1"/>
    <x v="0"/>
  </r>
  <r>
    <n v="1967"/>
    <s v="Graduation"/>
    <x v="2"/>
    <n v="22574"/>
    <n v="2"/>
    <n v="1"/>
    <d v="2013-10-28T00:00:00"/>
    <n v="28"/>
    <n v="46"/>
    <x v="0"/>
    <x v="2"/>
    <n v="28"/>
    <n v="2"/>
    <x v="1"/>
    <x v="1"/>
  </r>
  <r>
    <n v="1969"/>
    <s v="PhD"/>
    <x v="0"/>
    <n v="48240"/>
    <n v="0"/>
    <n v="0"/>
    <d v="2012-11-09T00:00:00"/>
    <n v="73"/>
    <n v="43"/>
    <x v="3"/>
    <x v="0"/>
    <n v="73"/>
    <n v="3"/>
    <x v="0"/>
    <x v="0"/>
  </r>
  <r>
    <n v="1974"/>
    <s v="Graduation"/>
    <x v="2"/>
    <n v="45837"/>
    <n v="1"/>
    <n v="1"/>
    <d v="2013-07-26T00:00:00"/>
    <n v="88"/>
    <n v="39"/>
    <x v="3"/>
    <x v="2"/>
    <n v="88"/>
    <n v="5"/>
    <x v="1"/>
    <x v="1"/>
  </r>
  <r>
    <n v="1965"/>
    <s v="Master"/>
    <x v="0"/>
    <n v="35791"/>
    <n v="2"/>
    <n v="1"/>
    <d v="2013-05-06T00:00:00"/>
    <n v="94"/>
    <n v="48"/>
    <x v="0"/>
    <x v="0"/>
    <n v="94"/>
    <n v="2"/>
    <x v="1"/>
    <x v="1"/>
  </r>
  <r>
    <n v="1976"/>
    <s v="PhD"/>
    <x v="1"/>
    <n v="162397"/>
    <n v="1"/>
    <n v="1"/>
    <d v="2013-06-03T00:00:00"/>
    <n v="31"/>
    <n v="37"/>
    <x v="3"/>
    <x v="1"/>
    <n v="31"/>
    <n v="0"/>
    <x v="1"/>
    <x v="1"/>
  </r>
  <r>
    <n v="1978"/>
    <s v="Graduation"/>
    <x v="4"/>
    <n v="54162"/>
    <n v="1"/>
    <n v="1"/>
    <d v="2013-03-18T00:00:00"/>
    <n v="31"/>
    <n v="35"/>
    <x v="2"/>
    <x v="4"/>
    <n v="31"/>
    <n v="1"/>
    <x v="1"/>
    <x v="1"/>
  </r>
  <r>
    <n v="1960"/>
    <s v="Master"/>
    <x v="2"/>
    <n v="30522"/>
    <n v="0"/>
    <n v="1"/>
    <d v="2012-08-17T00:00:00"/>
    <n v="6"/>
    <n v="52"/>
    <x v="0"/>
    <x v="2"/>
    <n v="6"/>
    <n v="5"/>
    <x v="0"/>
    <x v="1"/>
  </r>
  <r>
    <n v="1961"/>
    <s v="PhD"/>
    <x v="2"/>
    <n v="54456"/>
    <n v="0"/>
    <n v="1"/>
    <d v="2013-07-11T00:00:00"/>
    <n v="23"/>
    <n v="52"/>
    <x v="0"/>
    <x v="2"/>
    <n v="23"/>
    <n v="3"/>
    <x v="0"/>
    <x v="1"/>
  </r>
  <r>
    <n v="1971"/>
    <s v="Graduation"/>
    <x v="0"/>
    <n v="31632"/>
    <n v="0"/>
    <n v="0"/>
    <d v="2013-07-14T00:00:00"/>
    <n v="92"/>
    <n v="42"/>
    <x v="3"/>
    <x v="0"/>
    <n v="92"/>
    <n v="1"/>
    <x v="0"/>
    <x v="0"/>
  </r>
  <r>
    <n v="1949"/>
    <s v="Graduation"/>
    <x v="4"/>
    <n v="72298"/>
    <n v="0"/>
    <n v="0"/>
    <d v="2014-03-10T00:00:00"/>
    <n v="52"/>
    <n v="65"/>
    <x v="1"/>
    <x v="4"/>
    <n v="52"/>
    <n v="1"/>
    <x v="0"/>
    <x v="0"/>
  </r>
  <r>
    <n v="1978"/>
    <s v="2n Cycle"/>
    <x v="0"/>
    <n v="36975"/>
    <n v="1"/>
    <n v="0"/>
    <d v="2013-12-28T00:00:00"/>
    <n v="50"/>
    <n v="35"/>
    <x v="2"/>
    <x v="0"/>
    <n v="50"/>
    <n v="1"/>
    <x v="1"/>
    <x v="0"/>
  </r>
  <r>
    <n v="1955"/>
    <s v="2n Cycle"/>
    <x v="2"/>
    <n v="72635"/>
    <n v="0"/>
    <n v="0"/>
    <d v="2013-06-03T00:00:00"/>
    <n v="54"/>
    <n v="58"/>
    <x v="1"/>
    <x v="2"/>
    <n v="54"/>
    <n v="1"/>
    <x v="0"/>
    <x v="0"/>
  </r>
  <r>
    <n v="1976"/>
    <s v="Graduation"/>
    <x v="2"/>
    <n v="13624"/>
    <n v="1"/>
    <n v="0"/>
    <d v="2013-01-20T00:00:00"/>
    <n v="93"/>
    <n v="37"/>
    <x v="3"/>
    <x v="2"/>
    <n v="93"/>
    <n v="2"/>
    <x v="1"/>
    <x v="0"/>
  </r>
  <r>
    <n v="1975"/>
    <s v="Graduation"/>
    <x v="0"/>
    <n v="84196"/>
    <n v="0"/>
    <n v="1"/>
    <d v="2013-06-03T00:00:00"/>
    <n v="56"/>
    <n v="38"/>
    <x v="3"/>
    <x v="0"/>
    <n v="56"/>
    <n v="1"/>
    <x v="0"/>
    <x v="1"/>
  </r>
  <r>
    <n v="1960"/>
    <s v="Graduation"/>
    <x v="1"/>
    <n v="70971"/>
    <n v="0"/>
    <n v="1"/>
    <d v="2012-09-21T00:00:00"/>
    <n v="28"/>
    <n v="52"/>
    <x v="0"/>
    <x v="1"/>
    <n v="28"/>
    <n v="7"/>
    <x v="0"/>
    <x v="1"/>
  </r>
  <r>
    <n v="1977"/>
    <s v="PhD"/>
    <x v="3"/>
    <n v="34487"/>
    <n v="1"/>
    <n v="1"/>
    <d v="2012-09-06T00:00:00"/>
    <n v="94"/>
    <n v="35"/>
    <x v="2"/>
    <x v="3"/>
    <n v="94"/>
    <n v="3"/>
    <x v="1"/>
    <x v="1"/>
  </r>
  <r>
    <n v="1977"/>
    <s v="Graduation"/>
    <x v="0"/>
    <n v="28769"/>
    <n v="1"/>
    <n v="0"/>
    <d v="2012-12-18T00:00:00"/>
    <n v="76"/>
    <n v="35"/>
    <x v="2"/>
    <x v="0"/>
    <n v="76"/>
    <n v="3"/>
    <x v="1"/>
    <x v="0"/>
  </r>
  <r>
    <n v="1970"/>
    <s v="PhD"/>
    <x v="2"/>
    <n v="69084"/>
    <n v="1"/>
    <n v="0"/>
    <d v="2013-11-19T00:00:00"/>
    <n v="43"/>
    <n v="43"/>
    <x v="3"/>
    <x v="2"/>
    <n v="43"/>
    <n v="2"/>
    <x v="1"/>
    <x v="0"/>
  </r>
  <r>
    <n v="1958"/>
    <s v="PhD"/>
    <x v="1"/>
    <n v="65488"/>
    <n v="0"/>
    <n v="0"/>
    <d v="2014-06-13T00:00:00"/>
    <n v="46"/>
    <n v="56"/>
    <x v="1"/>
    <x v="1"/>
    <n v="46"/>
    <n v="1"/>
    <x v="0"/>
    <x v="0"/>
  </r>
  <r>
    <n v="1970"/>
    <s v="2n Cycle"/>
    <x v="2"/>
    <n v="62466"/>
    <n v="0"/>
    <n v="1"/>
    <d v="2014-01-15T00:00:00"/>
    <n v="13"/>
    <n v="44"/>
    <x v="3"/>
    <x v="2"/>
    <n v="13"/>
    <n v="5"/>
    <x v="0"/>
    <x v="1"/>
  </r>
  <r>
    <n v="1960"/>
    <s v="2n Cycle"/>
    <x v="0"/>
    <n v="32218"/>
    <n v="0"/>
    <n v="0"/>
    <d v="2014-02-15T00:00:00"/>
    <n v="27"/>
    <n v="54"/>
    <x v="0"/>
    <x v="0"/>
    <n v="27"/>
    <n v="1"/>
    <x v="0"/>
    <x v="0"/>
  </r>
  <r>
    <n v="1973"/>
    <s v="Graduation"/>
    <x v="0"/>
    <n v="83917"/>
    <n v="0"/>
    <n v="0"/>
    <d v="2013-04-18T00:00:00"/>
    <n v="12"/>
    <n v="40"/>
    <x v="3"/>
    <x v="0"/>
    <n v="12"/>
    <n v="1"/>
    <x v="0"/>
    <x v="0"/>
  </r>
  <r>
    <n v="1962"/>
    <s v="Graduation"/>
    <x v="3"/>
    <n v="46102"/>
    <n v="2"/>
    <n v="1"/>
    <d v="2014-03-10T00:00:00"/>
    <n v="3"/>
    <n v="52"/>
    <x v="0"/>
    <x v="3"/>
    <n v="3"/>
    <n v="1"/>
    <x v="1"/>
    <x v="1"/>
  </r>
  <r>
    <n v="1952"/>
    <s v="Graduation"/>
    <x v="0"/>
    <n v="84574"/>
    <n v="0"/>
    <n v="0"/>
    <d v="2013-06-04T00:00:00"/>
    <n v="72"/>
    <n v="61"/>
    <x v="1"/>
    <x v="0"/>
    <n v="72"/>
    <n v="1"/>
    <x v="0"/>
    <x v="0"/>
  </r>
  <r>
    <n v="1962"/>
    <s v="Graduation"/>
    <x v="2"/>
    <n v="56181"/>
    <n v="0"/>
    <n v="1"/>
    <d v="2013-01-08T00:00:00"/>
    <n v="6"/>
    <n v="51"/>
    <x v="0"/>
    <x v="2"/>
    <n v="6"/>
    <n v="1"/>
    <x v="0"/>
    <x v="1"/>
  </r>
  <r>
    <n v="1950"/>
    <s v="Master"/>
    <x v="3"/>
    <n v="63120"/>
    <n v="0"/>
    <n v="1"/>
    <d v="2012-09-28T00:00:00"/>
    <n v="53"/>
    <n v="62"/>
    <x v="1"/>
    <x v="3"/>
    <n v="53"/>
    <n v="5"/>
    <x v="0"/>
    <x v="1"/>
  </r>
  <r>
    <n v="1971"/>
    <s v="Graduation"/>
    <x v="2"/>
    <n v="73691"/>
    <n v="0"/>
    <n v="1"/>
    <d v="2013-11-06T00:00:00"/>
    <n v="58"/>
    <n v="42"/>
    <x v="3"/>
    <x v="2"/>
    <n v="58"/>
    <n v="2"/>
    <x v="0"/>
    <x v="1"/>
  </r>
  <r>
    <n v="1960"/>
    <s v="Graduation"/>
    <x v="1"/>
    <n v="63381"/>
    <n v="0"/>
    <n v="1"/>
    <d v="2012-10-05T00:00:00"/>
    <n v="78"/>
    <n v="52"/>
    <x v="0"/>
    <x v="1"/>
    <n v="78"/>
    <n v="4"/>
    <x v="0"/>
    <x v="1"/>
  </r>
  <r>
    <n v="1948"/>
    <s v="PhD"/>
    <x v="1"/>
    <n v="76140"/>
    <n v="0"/>
    <n v="0"/>
    <d v="2014-05-13T00:00:00"/>
    <n v="57"/>
    <n v="66"/>
    <x v="5"/>
    <x v="1"/>
    <n v="57"/>
    <n v="1"/>
    <x v="0"/>
    <x v="0"/>
  </r>
  <r>
    <n v="1959"/>
    <s v="PhD"/>
    <x v="3"/>
    <n v="62859"/>
    <n v="0"/>
    <n v="1"/>
    <d v="2012-12-30T00:00:00"/>
    <n v="37"/>
    <n v="53"/>
    <x v="0"/>
    <x v="3"/>
    <n v="37"/>
    <n v="4"/>
    <x v="0"/>
    <x v="1"/>
  </r>
  <r>
    <n v="1964"/>
    <s v="Graduation"/>
    <x v="0"/>
    <n v="45906"/>
    <n v="0"/>
    <n v="1"/>
    <d v="2013-05-07T00:00:00"/>
    <n v="20"/>
    <n v="49"/>
    <x v="0"/>
    <x v="0"/>
    <n v="20"/>
    <n v="2"/>
    <x v="0"/>
    <x v="1"/>
  </r>
  <r>
    <n v="1947"/>
    <s v="Master"/>
    <x v="1"/>
    <n v="77632"/>
    <n v="0"/>
    <n v="0"/>
    <d v="2013-03-10T00:00:00"/>
    <n v="73"/>
    <n v="66"/>
    <x v="5"/>
    <x v="1"/>
    <n v="73"/>
    <n v="1"/>
    <x v="0"/>
    <x v="0"/>
  </r>
  <r>
    <n v="1971"/>
    <s v="PhD"/>
    <x v="2"/>
    <n v="46463"/>
    <n v="1"/>
    <n v="1"/>
    <d v="2013-08-18T00:00:00"/>
    <n v="56"/>
    <n v="42"/>
    <x v="3"/>
    <x v="2"/>
    <n v="56"/>
    <n v="7"/>
    <x v="1"/>
    <x v="1"/>
  </r>
  <r>
    <n v="1970"/>
    <s v="Graduation"/>
    <x v="1"/>
    <n v="105471"/>
    <n v="0"/>
    <n v="0"/>
    <d v="2013-01-21T00:00:00"/>
    <n v="36"/>
    <n v="43"/>
    <x v="3"/>
    <x v="1"/>
    <n v="36"/>
    <n v="0"/>
    <x v="0"/>
    <x v="0"/>
  </r>
  <r>
    <n v="1970"/>
    <s v="Master"/>
    <x v="3"/>
    <n v="55282"/>
    <n v="1"/>
    <n v="0"/>
    <d v="2013-12-13T00:00:00"/>
    <n v="9"/>
    <n v="43"/>
    <x v="3"/>
    <x v="3"/>
    <n v="9"/>
    <n v="1"/>
    <x v="1"/>
    <x v="0"/>
  </r>
  <r>
    <n v="1977"/>
    <s v="Master"/>
    <x v="2"/>
    <n v="78710"/>
    <n v="0"/>
    <n v="1"/>
    <d v="2014-05-23T00:00:00"/>
    <n v="42"/>
    <n v="37"/>
    <x v="3"/>
    <x v="2"/>
    <n v="42"/>
    <n v="3"/>
    <x v="0"/>
    <x v="1"/>
  </r>
  <r>
    <n v="1958"/>
    <s v="Graduation"/>
    <x v="1"/>
    <n v="66886"/>
    <n v="0"/>
    <n v="1"/>
    <d v="2013-09-16T00:00:00"/>
    <n v="28"/>
    <n v="55"/>
    <x v="0"/>
    <x v="1"/>
    <n v="28"/>
    <n v="2"/>
    <x v="0"/>
    <x v="1"/>
  </r>
  <r>
    <n v="1960"/>
    <s v="Master"/>
    <x v="0"/>
    <n v="98777"/>
    <n v="0"/>
    <n v="0"/>
    <d v="2014-02-17T00:00:00"/>
    <n v="23"/>
    <n v="54"/>
    <x v="0"/>
    <x v="0"/>
    <n v="23"/>
    <n v="0"/>
    <x v="0"/>
    <x v="0"/>
  </r>
  <r>
    <n v="1985"/>
    <s v="Graduation"/>
    <x v="1"/>
    <n v="29103"/>
    <n v="1"/>
    <n v="0"/>
    <d v="2012-08-27T00:00:00"/>
    <n v="38"/>
    <n v="27"/>
    <x v="2"/>
    <x v="1"/>
    <n v="38"/>
    <n v="2"/>
    <x v="1"/>
    <x v="0"/>
  </r>
  <r>
    <n v="1974"/>
    <s v="Graduation"/>
    <x v="2"/>
    <n v="67445"/>
    <n v="0"/>
    <n v="1"/>
    <d v="2012-08-12T00:00:00"/>
    <n v="63"/>
    <n v="38"/>
    <x v="3"/>
    <x v="2"/>
    <n v="63"/>
    <n v="5"/>
    <x v="0"/>
    <x v="1"/>
  </r>
  <r>
    <n v="1950"/>
    <s v="PhD"/>
    <x v="1"/>
    <n v="50616"/>
    <n v="0"/>
    <n v="1"/>
    <d v="2014-04-13T00:00:00"/>
    <n v="71"/>
    <n v="64"/>
    <x v="1"/>
    <x v="1"/>
    <n v="71"/>
    <n v="1"/>
    <x v="0"/>
    <x v="1"/>
  </r>
  <r>
    <n v="1955"/>
    <s v="Graduation"/>
    <x v="3"/>
    <n v="49431"/>
    <n v="0"/>
    <n v="1"/>
    <d v="2012-08-03T00:00:00"/>
    <n v="9"/>
    <n v="57"/>
    <x v="1"/>
    <x v="3"/>
    <n v="9"/>
    <n v="2"/>
    <x v="0"/>
    <x v="1"/>
  </r>
  <r>
    <n v="1975"/>
    <s v="Graduation"/>
    <x v="3"/>
    <n v="153924"/>
    <n v="0"/>
    <n v="0"/>
    <d v="2014-02-07T00:00:00"/>
    <n v="81"/>
    <n v="39"/>
    <x v="3"/>
    <x v="3"/>
    <n v="81"/>
    <n v="0"/>
    <x v="0"/>
    <x v="0"/>
  </r>
  <r>
    <n v="1953"/>
    <s v="Graduation"/>
    <x v="1"/>
    <n v="61278"/>
    <n v="0"/>
    <n v="1"/>
    <d v="2014-01-04T00:00:00"/>
    <n v="87"/>
    <n v="61"/>
    <x v="1"/>
    <x v="1"/>
    <n v="87"/>
    <n v="2"/>
    <x v="0"/>
    <x v="1"/>
  </r>
  <r>
    <n v="1958"/>
    <s v="2n Cycle"/>
    <x v="1"/>
    <n v="26490"/>
    <n v="0"/>
    <n v="0"/>
    <d v="2012-09-22T00:00:00"/>
    <n v="92"/>
    <n v="54"/>
    <x v="0"/>
    <x v="1"/>
    <n v="92"/>
    <n v="2"/>
    <x v="0"/>
    <x v="0"/>
  </r>
  <r>
    <n v="1947"/>
    <s v="PhD"/>
    <x v="1"/>
    <n v="73059"/>
    <n v="0"/>
    <n v="1"/>
    <d v="2013-08-31T00:00:00"/>
    <n v="36"/>
    <n v="66"/>
    <x v="5"/>
    <x v="1"/>
    <n v="36"/>
    <n v="1"/>
    <x v="0"/>
    <x v="1"/>
  </r>
  <r>
    <n v="1966"/>
    <s v="PhD"/>
    <x v="0"/>
    <n v="46734"/>
    <n v="1"/>
    <n v="2"/>
    <d v="2013-10-21T00:00:00"/>
    <n v="86"/>
    <n v="47"/>
    <x v="0"/>
    <x v="0"/>
    <n v="86"/>
    <n v="4"/>
    <x v="1"/>
    <x v="1"/>
  </r>
  <r>
    <n v="1963"/>
    <s v="Graduation"/>
    <x v="1"/>
    <n v="56253"/>
    <n v="0"/>
    <n v="1"/>
    <d v="2012-12-07T00:00:00"/>
    <n v="83"/>
    <n v="49"/>
    <x v="0"/>
    <x v="1"/>
    <n v="83"/>
    <n v="4"/>
    <x v="0"/>
    <x v="1"/>
  </r>
  <r>
    <n v="1985"/>
    <s v="Graduation"/>
    <x v="2"/>
    <n v="19986"/>
    <n v="1"/>
    <n v="0"/>
    <d v="2013-11-14T00:00:00"/>
    <n v="74"/>
    <n v="28"/>
    <x v="2"/>
    <x v="2"/>
    <n v="74"/>
    <n v="1"/>
    <x v="1"/>
    <x v="0"/>
  </r>
  <r>
    <n v="1975"/>
    <s v="Graduation"/>
    <x v="4"/>
    <n v="58330"/>
    <n v="0"/>
    <n v="1"/>
    <d v="2013-12-25T00:00:00"/>
    <n v="87"/>
    <n v="38"/>
    <x v="3"/>
    <x v="4"/>
    <n v="87"/>
    <n v="1"/>
    <x v="0"/>
    <x v="1"/>
  </r>
  <r>
    <n v="1980"/>
    <s v="Basic"/>
    <x v="2"/>
    <n v="25965"/>
    <n v="0"/>
    <n v="0"/>
    <d v="2012-09-07T00:00:00"/>
    <n v="29"/>
    <n v="32"/>
    <x v="2"/>
    <x v="2"/>
    <n v="29"/>
    <n v="1"/>
    <x v="0"/>
    <x v="0"/>
  </r>
  <r>
    <n v="1956"/>
    <s v="Master"/>
    <x v="1"/>
    <n v="14661"/>
    <n v="0"/>
    <n v="0"/>
    <d v="2013-01-01T00:00:00"/>
    <n v="88"/>
    <n v="57"/>
    <x v="1"/>
    <x v="1"/>
    <n v="88"/>
    <n v="1"/>
    <x v="0"/>
    <x v="0"/>
  </r>
  <r>
    <n v="1959"/>
    <s v="Graduation"/>
    <x v="2"/>
    <n v="18690"/>
    <n v="0"/>
    <n v="0"/>
    <d v="2012-12-28T00:00:00"/>
    <n v="77"/>
    <n v="53"/>
    <x v="0"/>
    <x v="2"/>
    <n v="77"/>
    <n v="1"/>
    <x v="0"/>
    <x v="0"/>
  </r>
  <r>
    <n v="1974"/>
    <s v="PhD"/>
    <x v="1"/>
    <n v="45068"/>
    <n v="0"/>
    <n v="1"/>
    <d v="2013-05-16T00:00:00"/>
    <n v="25"/>
    <n v="39"/>
    <x v="3"/>
    <x v="1"/>
    <n v="25"/>
    <n v="1"/>
    <x v="0"/>
    <x v="1"/>
  </r>
  <r>
    <n v="1987"/>
    <s v="Basic"/>
    <x v="0"/>
    <n v="21063"/>
    <n v="1"/>
    <n v="0"/>
    <d v="2013-09-25T00:00:00"/>
    <n v="34"/>
    <n v="26"/>
    <x v="2"/>
    <x v="0"/>
    <n v="34"/>
    <n v="2"/>
    <x v="1"/>
    <x v="0"/>
  </r>
  <r>
    <n v="1968"/>
    <s v="PhD"/>
    <x v="2"/>
    <n v="29187"/>
    <n v="1"/>
    <n v="0"/>
    <d v="2013-05-09T00:00:00"/>
    <n v="43"/>
    <n v="45"/>
    <x v="3"/>
    <x v="2"/>
    <n v="43"/>
    <n v="1"/>
    <x v="1"/>
    <x v="0"/>
  </r>
  <r>
    <n v="1971"/>
    <s v="2n Cycle"/>
    <x v="2"/>
    <n v="54690"/>
    <n v="1"/>
    <n v="1"/>
    <d v="2013-11-07T00:00:00"/>
    <n v="76"/>
    <n v="42"/>
    <x v="3"/>
    <x v="2"/>
    <n v="76"/>
    <n v="3"/>
    <x v="1"/>
    <x v="1"/>
  </r>
  <r>
    <n v="1964"/>
    <s v="PhD"/>
    <x v="2"/>
    <n v="59304"/>
    <n v="0"/>
    <n v="1"/>
    <d v="2013-07-29T00:00:00"/>
    <n v="81"/>
    <n v="49"/>
    <x v="0"/>
    <x v="2"/>
    <n v="81"/>
    <n v="3"/>
    <x v="0"/>
    <x v="1"/>
  </r>
  <r>
    <n v="1962"/>
    <s v="Master"/>
    <x v="0"/>
    <n v="59247"/>
    <n v="0"/>
    <n v="2"/>
    <d v="2013-11-08T00:00:00"/>
    <n v="87"/>
    <n v="51"/>
    <x v="0"/>
    <x v="0"/>
    <n v="87"/>
    <n v="5"/>
    <x v="0"/>
    <x v="1"/>
  </r>
  <r>
    <n v="1970"/>
    <s v="Graduation"/>
    <x v="4"/>
    <n v="66731"/>
    <n v="0"/>
    <n v="1"/>
    <d v="2012-09-12T00:00:00"/>
    <n v="33"/>
    <n v="42"/>
    <x v="3"/>
    <x v="4"/>
    <n v="33"/>
    <n v="4"/>
    <x v="0"/>
    <x v="1"/>
  </r>
  <r>
    <n v="1980"/>
    <s v="Graduation"/>
    <x v="2"/>
    <n v="77353"/>
    <n v="0"/>
    <n v="1"/>
    <d v="2013-12-16T00:00:00"/>
    <n v="38"/>
    <n v="33"/>
    <x v="2"/>
    <x v="2"/>
    <n v="38"/>
    <n v="2"/>
    <x v="0"/>
    <x v="1"/>
  </r>
  <r>
    <n v="1975"/>
    <s v="PhD"/>
    <x v="0"/>
    <n v="52614"/>
    <n v="0"/>
    <n v="1"/>
    <d v="2012-12-01T00:00:00"/>
    <n v="63"/>
    <n v="37"/>
    <x v="3"/>
    <x v="0"/>
    <n v="63"/>
    <n v="2"/>
    <x v="0"/>
    <x v="1"/>
  </r>
  <r>
    <n v="1974"/>
    <s v="Graduation"/>
    <x v="2"/>
    <n v="26751"/>
    <n v="2"/>
    <n v="0"/>
    <d v="2014-05-22T00:00:00"/>
    <n v="26"/>
    <n v="40"/>
    <x v="3"/>
    <x v="2"/>
    <n v="26"/>
    <n v="1"/>
    <x v="1"/>
    <x v="0"/>
  </r>
  <r>
    <n v="1963"/>
    <s v="PhD"/>
    <x v="2"/>
    <n v="81300"/>
    <n v="0"/>
    <n v="1"/>
    <d v="2012-10-30T00:00:00"/>
    <n v="17"/>
    <n v="49"/>
    <x v="0"/>
    <x v="2"/>
    <n v="17"/>
    <n v="3"/>
    <x v="0"/>
    <x v="1"/>
  </r>
  <r>
    <n v="1979"/>
    <s v="Graduation"/>
    <x v="0"/>
    <n v="70337"/>
    <n v="0"/>
    <n v="0"/>
    <d v="2014-01-02T00:00:00"/>
    <n v="75"/>
    <n v="35"/>
    <x v="2"/>
    <x v="0"/>
    <n v="75"/>
    <n v="1"/>
    <x v="0"/>
    <x v="0"/>
  </r>
  <r>
    <n v="1985"/>
    <s v="2n Cycle"/>
    <x v="2"/>
    <n v="36145"/>
    <n v="1"/>
    <n v="0"/>
    <d v="2013-06-16T00:00:00"/>
    <n v="13"/>
    <n v="28"/>
    <x v="2"/>
    <x v="2"/>
    <n v="13"/>
    <n v="4"/>
    <x v="1"/>
    <x v="0"/>
  </r>
  <r>
    <n v="1980"/>
    <s v="PhD"/>
    <x v="0"/>
    <n v="65295"/>
    <n v="0"/>
    <n v="0"/>
    <d v="2013-12-23T00:00:00"/>
    <n v="19"/>
    <n v="33"/>
    <x v="2"/>
    <x v="0"/>
    <n v="19"/>
    <n v="1"/>
    <x v="0"/>
    <x v="0"/>
  </r>
  <r>
    <n v="1963"/>
    <s v="Graduation"/>
    <x v="3"/>
    <n v="68118"/>
    <n v="0"/>
    <n v="1"/>
    <d v="2013-10-18T00:00:00"/>
    <n v="51"/>
    <n v="50"/>
    <x v="0"/>
    <x v="3"/>
    <n v="51"/>
    <n v="2"/>
    <x v="0"/>
    <x v="1"/>
  </r>
  <r>
    <n v="1967"/>
    <s v="Graduation"/>
    <x v="3"/>
    <n v="68743"/>
    <n v="0"/>
    <n v="0"/>
    <d v="2012-08-30T00:00:00"/>
    <n v="81"/>
    <n v="45"/>
    <x v="3"/>
    <x v="3"/>
    <n v="81"/>
    <n v="1"/>
    <x v="0"/>
    <x v="0"/>
  </r>
  <r>
    <n v="1982"/>
    <s v="2n Cycle"/>
    <x v="1"/>
    <n v="41039"/>
    <n v="0"/>
    <n v="0"/>
    <d v="2013-07-25T00:00:00"/>
    <n v="32"/>
    <n v="31"/>
    <x v="2"/>
    <x v="1"/>
    <n v="32"/>
    <n v="1"/>
    <x v="0"/>
    <x v="0"/>
  </r>
  <r>
    <n v="1955"/>
    <s v="Graduation"/>
    <x v="1"/>
    <n v="38946"/>
    <n v="0"/>
    <n v="1"/>
    <d v="2013-10-24T00:00:00"/>
    <n v="84"/>
    <n v="58"/>
    <x v="1"/>
    <x v="1"/>
    <n v="84"/>
    <n v="2"/>
    <x v="0"/>
    <x v="1"/>
  </r>
  <r>
    <n v="1967"/>
    <s v="Graduation"/>
    <x v="1"/>
    <n v="65777"/>
    <n v="0"/>
    <n v="0"/>
    <d v="2013-12-19T00:00:00"/>
    <n v="87"/>
    <n v="46"/>
    <x v="0"/>
    <x v="1"/>
    <n v="87"/>
    <n v="1"/>
    <x v="0"/>
    <x v="0"/>
  </r>
  <r>
    <n v="1976"/>
    <s v="PhD"/>
    <x v="3"/>
    <n v="66476"/>
    <n v="0"/>
    <n v="1"/>
    <d v="2013-03-07T00:00:00"/>
    <n v="99"/>
    <n v="37"/>
    <x v="3"/>
    <x v="3"/>
    <n v="99"/>
    <n v="2"/>
    <x v="0"/>
    <x v="1"/>
  </r>
  <r>
    <n v="1972"/>
    <s v="PhD"/>
    <x v="0"/>
    <n v="86857"/>
    <n v="0"/>
    <n v="0"/>
    <d v="2012-09-12T00:00:00"/>
    <n v="96"/>
    <n v="40"/>
    <x v="3"/>
    <x v="0"/>
    <n v="96"/>
    <n v="1"/>
    <x v="0"/>
    <x v="0"/>
  </r>
  <r>
    <n v="1982"/>
    <s v="PhD"/>
    <x v="2"/>
    <n v="160803"/>
    <n v="0"/>
    <n v="0"/>
    <d v="2012-08-04T00:00:00"/>
    <n v="21"/>
    <n v="30"/>
    <x v="2"/>
    <x v="2"/>
    <n v="21"/>
    <n v="15"/>
    <x v="0"/>
    <x v="0"/>
  </r>
  <r>
    <n v="1989"/>
    <s v="PhD"/>
    <x v="1"/>
    <n v="77845"/>
    <n v="0"/>
    <n v="0"/>
    <d v="2014-05-16T00:00:00"/>
    <n v="40"/>
    <n v="25"/>
    <x v="4"/>
    <x v="1"/>
    <n v="40"/>
    <n v="1"/>
    <x v="0"/>
    <x v="0"/>
  </r>
  <r>
    <n v="1969"/>
    <s v="PhD"/>
    <x v="1"/>
    <n v="69476"/>
    <n v="0"/>
    <n v="0"/>
    <d v="2013-09-30T00:00:00"/>
    <n v="3"/>
    <n v="44"/>
    <x v="3"/>
    <x v="1"/>
    <n v="3"/>
    <n v="1"/>
    <x v="0"/>
    <x v="0"/>
  </r>
  <r>
    <n v="1960"/>
    <s v="PhD"/>
    <x v="3"/>
    <n v="50611"/>
    <n v="0"/>
    <n v="1"/>
    <d v="2012-10-04T00:00:00"/>
    <n v="98"/>
    <n v="52"/>
    <x v="0"/>
    <x v="3"/>
    <n v="98"/>
    <n v="6"/>
    <x v="0"/>
    <x v="1"/>
  </r>
  <r>
    <n v="1970"/>
    <s v="Graduation"/>
    <x v="0"/>
    <n v="61209"/>
    <n v="0"/>
    <n v="0"/>
    <d v="2013-08-25T00:00:00"/>
    <n v="73"/>
    <n v="43"/>
    <x v="3"/>
    <x v="0"/>
    <n v="73"/>
    <n v="1"/>
    <x v="0"/>
    <x v="0"/>
  </r>
  <r>
    <n v="1958"/>
    <s v="Master"/>
    <x v="1"/>
    <n v="42315"/>
    <n v="0"/>
    <n v="1"/>
    <d v="2013-07-12T00:00:00"/>
    <n v="90"/>
    <n v="55"/>
    <x v="0"/>
    <x v="1"/>
    <n v="90"/>
    <n v="3"/>
    <x v="0"/>
    <x v="1"/>
  </r>
  <r>
    <n v="1952"/>
    <s v="Basic"/>
    <x v="1"/>
    <n v="13084"/>
    <n v="0"/>
    <n v="0"/>
    <d v="2013-11-02T00:00:00"/>
    <n v="29"/>
    <n v="61"/>
    <x v="1"/>
    <x v="1"/>
    <n v="29"/>
    <n v="1"/>
    <x v="0"/>
    <x v="0"/>
  </r>
  <r>
    <n v="1949"/>
    <s v="Master"/>
    <x v="4"/>
    <n v="47570"/>
    <n v="1"/>
    <n v="1"/>
    <d v="2013-05-29T00:00:00"/>
    <n v="3"/>
    <n v="64"/>
    <x v="1"/>
    <x v="4"/>
    <n v="3"/>
    <n v="3"/>
    <x v="1"/>
    <x v="1"/>
  </r>
  <r>
    <n v="1961"/>
    <s v="Master"/>
    <x v="2"/>
    <n v="61923"/>
    <n v="0"/>
    <n v="2"/>
    <d v="2013-07-26T00:00:00"/>
    <n v="94"/>
    <n v="52"/>
    <x v="0"/>
    <x v="2"/>
    <n v="94"/>
    <n v="1"/>
    <x v="0"/>
    <x v="1"/>
  </r>
  <r>
    <n v="1995"/>
    <s v="Graduation"/>
    <x v="0"/>
    <n v="34824"/>
    <n v="0"/>
    <n v="0"/>
    <d v="2014-03-26T00:00:00"/>
    <n v="65"/>
    <n v="19"/>
    <x v="4"/>
    <x v="0"/>
    <n v="65"/>
    <n v="1"/>
    <x v="0"/>
    <x v="0"/>
  </r>
  <r>
    <n v="1949"/>
    <s v="PhD"/>
    <x v="0"/>
    <n v="26518"/>
    <n v="1"/>
    <n v="1"/>
    <d v="2013-04-08T00:00:00"/>
    <n v="33"/>
    <n v="64"/>
    <x v="1"/>
    <x v="0"/>
    <n v="33"/>
    <n v="3"/>
    <x v="1"/>
    <x v="1"/>
  </r>
  <r>
    <n v="1961"/>
    <s v="Graduation"/>
    <x v="0"/>
    <n v="45938"/>
    <n v="0"/>
    <n v="0"/>
    <d v="2013-11-03T00:00:00"/>
    <n v="46"/>
    <n v="52"/>
    <x v="0"/>
    <x v="0"/>
    <n v="46"/>
    <n v="2"/>
    <x v="0"/>
    <x v="0"/>
  </r>
  <r>
    <n v="1960"/>
    <s v="Graduation"/>
    <x v="1"/>
    <n v="78468"/>
    <n v="0"/>
    <n v="0"/>
    <d v="2014-04-09T00:00:00"/>
    <n v="29"/>
    <n v="54"/>
    <x v="0"/>
    <x v="1"/>
    <n v="29"/>
    <n v="1"/>
    <x v="0"/>
    <x v="0"/>
  </r>
  <r>
    <n v="1973"/>
    <s v="Graduation"/>
    <x v="3"/>
    <n v="78901"/>
    <n v="0"/>
    <n v="1"/>
    <d v="2013-09-17T00:00:00"/>
    <n v="99"/>
    <n v="40"/>
    <x v="3"/>
    <x v="3"/>
    <n v="99"/>
    <n v="3"/>
    <x v="0"/>
    <x v="1"/>
  </r>
  <r>
    <n v="1978"/>
    <s v="Graduation"/>
    <x v="2"/>
    <n v="71427"/>
    <n v="2"/>
    <n v="0"/>
    <d v="2014-03-12T00:00:00"/>
    <n v="26"/>
    <n v="36"/>
    <x v="3"/>
    <x v="2"/>
    <n v="26"/>
    <n v="2"/>
    <x v="1"/>
    <x v="0"/>
  </r>
  <r>
    <n v="1978"/>
    <s v="Graduation"/>
    <x v="3"/>
    <n v="71022"/>
    <n v="0"/>
    <n v="1"/>
    <d v="2014-02-11T00:00:00"/>
    <n v="30"/>
    <n v="36"/>
    <x v="3"/>
    <x v="3"/>
    <n v="30"/>
    <n v="3"/>
    <x v="0"/>
    <x v="1"/>
  </r>
  <r>
    <n v="1988"/>
    <s v="Master"/>
    <x v="0"/>
    <n v="90247"/>
    <n v="0"/>
    <n v="0"/>
    <d v="2014-04-29T00:00:00"/>
    <n v="27"/>
    <n v="26"/>
    <x v="2"/>
    <x v="0"/>
    <n v="27"/>
    <n v="1"/>
    <x v="0"/>
    <x v="0"/>
  </r>
  <r>
    <n v="1968"/>
    <s v="Master"/>
    <x v="3"/>
    <n v="41335"/>
    <n v="1"/>
    <n v="0"/>
    <d v="2013-12-26T00:00:00"/>
    <n v="24"/>
    <n v="45"/>
    <x v="3"/>
    <x v="3"/>
    <n v="24"/>
    <n v="3"/>
    <x v="1"/>
    <x v="0"/>
  </r>
  <r>
    <n v="1986"/>
    <s v="Graduation"/>
    <x v="2"/>
    <n v="71952"/>
    <n v="1"/>
    <n v="0"/>
    <d v="2013-01-10T00:00:00"/>
    <n v="93"/>
    <n v="27"/>
    <x v="2"/>
    <x v="2"/>
    <n v="93"/>
    <n v="2"/>
    <x v="1"/>
    <x v="0"/>
  </r>
  <r>
    <n v="1970"/>
    <s v="PhD"/>
    <x v="3"/>
    <n v="35682"/>
    <n v="1"/>
    <n v="0"/>
    <d v="2014-06-27T00:00:00"/>
    <n v="34"/>
    <n v="44"/>
    <x v="3"/>
    <x v="3"/>
    <n v="34"/>
    <n v="1"/>
    <x v="1"/>
    <x v="0"/>
  </r>
  <r>
    <n v="1951"/>
    <s v="Graduation"/>
    <x v="3"/>
    <n v="43185"/>
    <n v="0"/>
    <n v="1"/>
    <d v="2013-04-10T00:00:00"/>
    <n v="88"/>
    <n v="62"/>
    <x v="1"/>
    <x v="3"/>
    <n v="88"/>
    <n v="2"/>
    <x v="0"/>
    <x v="1"/>
  </r>
  <r>
    <n v="1948"/>
    <s v="PhD"/>
    <x v="1"/>
    <n v="66375"/>
    <n v="0"/>
    <n v="1"/>
    <d v="2013-11-21T00:00:00"/>
    <n v="96"/>
    <n v="65"/>
    <x v="1"/>
    <x v="1"/>
    <n v="96"/>
    <n v="3"/>
    <x v="0"/>
    <x v="1"/>
  </r>
  <r>
    <n v="1971"/>
    <s v="Master"/>
    <x v="2"/>
    <n v="35178"/>
    <n v="1"/>
    <n v="0"/>
    <d v="2013-01-10T00:00:00"/>
    <n v="10"/>
    <n v="42"/>
    <x v="3"/>
    <x v="2"/>
    <n v="10"/>
    <n v="1"/>
    <x v="1"/>
    <x v="0"/>
  </r>
  <r>
    <n v="1986"/>
    <s v="Graduation"/>
    <x v="2"/>
    <n v="25252"/>
    <n v="1"/>
    <n v="0"/>
    <d v="2013-07-12T00:00:00"/>
    <n v="26"/>
    <n v="27"/>
    <x v="2"/>
    <x v="2"/>
    <n v="26"/>
    <n v="1"/>
    <x v="1"/>
    <x v="0"/>
  </r>
  <r>
    <n v="1965"/>
    <s v="Master"/>
    <x v="0"/>
    <n v="55250"/>
    <n v="0"/>
    <n v="1"/>
    <d v="2012-10-21T00:00:00"/>
    <n v="49"/>
    <n v="47"/>
    <x v="0"/>
    <x v="0"/>
    <n v="49"/>
    <n v="4"/>
    <x v="0"/>
    <x v="1"/>
  </r>
  <r>
    <n v="1975"/>
    <s v="Graduation"/>
    <x v="0"/>
    <n v="33249"/>
    <n v="1"/>
    <n v="0"/>
    <d v="2013-02-20T00:00:00"/>
    <n v="11"/>
    <n v="38"/>
    <x v="3"/>
    <x v="0"/>
    <n v="11"/>
    <n v="2"/>
    <x v="1"/>
    <x v="0"/>
  </r>
  <r>
    <n v="1953"/>
    <s v="Graduation"/>
    <x v="1"/>
    <n v="58398"/>
    <n v="0"/>
    <n v="0"/>
    <d v="2013-05-14T00:00:00"/>
    <n v="44"/>
    <n v="60"/>
    <x v="1"/>
    <x v="1"/>
    <n v="44"/>
    <n v="3"/>
    <x v="0"/>
    <x v="0"/>
  </r>
  <r>
    <n v="1982"/>
    <s v="Graduation"/>
    <x v="1"/>
    <n v="50272"/>
    <n v="1"/>
    <n v="0"/>
    <d v="2013-08-07T00:00:00"/>
    <n v="75"/>
    <n v="31"/>
    <x v="2"/>
    <x v="1"/>
    <n v="75"/>
    <n v="3"/>
    <x v="1"/>
    <x v="0"/>
  </r>
  <r>
    <n v="1975"/>
    <s v="PhD"/>
    <x v="2"/>
    <n v="76618"/>
    <n v="0"/>
    <n v="0"/>
    <d v="2012-12-07T00:00:00"/>
    <n v="64"/>
    <n v="37"/>
    <x v="3"/>
    <x v="2"/>
    <n v="64"/>
    <n v="1"/>
    <x v="0"/>
    <x v="0"/>
  </r>
  <r>
    <n v="1960"/>
    <s v="2n Cycle"/>
    <x v="3"/>
    <n v="87305"/>
    <n v="0"/>
    <n v="0"/>
    <d v="2012-09-23T00:00:00"/>
    <n v="19"/>
    <n v="52"/>
    <x v="0"/>
    <x v="3"/>
    <n v="19"/>
    <n v="1"/>
    <x v="0"/>
    <x v="0"/>
  </r>
  <r>
    <n v="1978"/>
    <s v="Graduation"/>
    <x v="1"/>
    <n v="25851"/>
    <n v="1"/>
    <n v="0"/>
    <d v="2013-02-11T00:00:00"/>
    <n v="45"/>
    <n v="35"/>
    <x v="2"/>
    <x v="1"/>
    <n v="45"/>
    <n v="2"/>
    <x v="1"/>
    <x v="0"/>
  </r>
  <r>
    <n v="1970"/>
    <s v="Graduation"/>
    <x v="3"/>
    <n v="58710"/>
    <n v="0"/>
    <n v="1"/>
    <d v="2013-03-31T00:00:00"/>
    <n v="77"/>
    <n v="43"/>
    <x v="3"/>
    <x v="3"/>
    <n v="77"/>
    <n v="6"/>
    <x v="0"/>
    <x v="1"/>
  </r>
  <r>
    <n v="1958"/>
    <s v="Graduation"/>
    <x v="0"/>
    <n v="45160"/>
    <n v="1"/>
    <n v="1"/>
    <d v="2014-03-29T00:00:00"/>
    <n v="9"/>
    <n v="56"/>
    <x v="1"/>
    <x v="0"/>
    <n v="9"/>
    <n v="1"/>
    <x v="1"/>
    <x v="1"/>
  </r>
  <r>
    <n v="1965"/>
    <s v="Master"/>
    <x v="2"/>
    <n v="74806"/>
    <n v="0"/>
    <n v="1"/>
    <d v="2012-12-19T00:00:00"/>
    <n v="1"/>
    <n v="47"/>
    <x v="0"/>
    <x v="2"/>
    <n v="1"/>
    <n v="2"/>
    <x v="0"/>
    <x v="1"/>
  </r>
  <r>
    <n v="1954"/>
    <s v="Graduation"/>
    <x v="2"/>
    <n v="59111"/>
    <n v="0"/>
    <n v="0"/>
    <d v="2013-05-02T00:00:00"/>
    <n v="90"/>
    <n v="59"/>
    <x v="1"/>
    <x v="2"/>
    <n v="90"/>
    <n v="1"/>
    <x v="0"/>
    <x v="0"/>
  </r>
  <r>
    <n v="1984"/>
    <s v="PhD"/>
    <x v="2"/>
    <n v="18988"/>
    <n v="1"/>
    <n v="0"/>
    <d v="2014-05-23T00:00:00"/>
    <n v="43"/>
    <n v="30"/>
    <x v="2"/>
    <x v="2"/>
    <n v="43"/>
    <n v="2"/>
    <x v="1"/>
    <x v="0"/>
  </r>
  <r>
    <n v="1965"/>
    <s v="Graduation"/>
    <x v="2"/>
    <n v="72190"/>
    <n v="0"/>
    <n v="0"/>
    <d v="2013-02-13T00:00:00"/>
    <n v="79"/>
    <n v="48"/>
    <x v="0"/>
    <x v="2"/>
    <n v="79"/>
    <n v="1"/>
    <x v="0"/>
    <x v="0"/>
  </r>
  <r>
    <n v="1976"/>
    <s v="Graduation"/>
    <x v="2"/>
    <n v="7500"/>
    <n v="1"/>
    <n v="0"/>
    <d v="2012-08-01T00:00:00"/>
    <n v="19"/>
    <n v="36"/>
    <x v="3"/>
    <x v="2"/>
    <n v="19"/>
    <n v="5"/>
    <x v="1"/>
    <x v="0"/>
  </r>
  <r>
    <n v="1966"/>
    <s v="Graduation"/>
    <x v="2"/>
    <n v="44794"/>
    <n v="0"/>
    <n v="1"/>
    <d v="2014-06-08T00:00:00"/>
    <n v="99"/>
    <n v="48"/>
    <x v="0"/>
    <x v="2"/>
    <n v="99"/>
    <n v="1"/>
    <x v="0"/>
    <x v="1"/>
  </r>
  <r>
    <n v="1955"/>
    <s v="Graduation"/>
    <x v="2"/>
    <n v="80395"/>
    <n v="0"/>
    <n v="0"/>
    <d v="2013-11-23T00:00:00"/>
    <n v="62"/>
    <n v="58"/>
    <x v="1"/>
    <x v="2"/>
    <n v="62"/>
    <n v="1"/>
    <x v="0"/>
    <x v="0"/>
  </r>
  <r>
    <n v="1976"/>
    <s v="Master"/>
    <x v="3"/>
    <n v="75012"/>
    <n v="0"/>
    <n v="0"/>
    <d v="2014-01-25T00:00:00"/>
    <n v="41"/>
    <n v="38"/>
    <x v="3"/>
    <x v="3"/>
    <n v="41"/>
    <n v="1"/>
    <x v="0"/>
    <x v="0"/>
  </r>
  <r>
    <n v="1965"/>
    <s v="Master"/>
    <x v="2"/>
    <n v="56962"/>
    <n v="2"/>
    <n v="1"/>
    <d v="2013-10-11T00:00:00"/>
    <n v="60"/>
    <n v="48"/>
    <x v="0"/>
    <x v="2"/>
    <n v="60"/>
    <n v="7"/>
    <x v="1"/>
    <x v="1"/>
  </r>
  <r>
    <n v="1991"/>
    <s v="Graduation"/>
    <x v="1"/>
    <n v="89891"/>
    <n v="0"/>
    <n v="0"/>
    <d v="2013-04-15T00:00:00"/>
    <n v="17"/>
    <n v="22"/>
    <x v="4"/>
    <x v="1"/>
    <n v="17"/>
    <n v="1"/>
    <x v="0"/>
    <x v="0"/>
  </r>
  <r>
    <n v="1949"/>
    <s v="PhD"/>
    <x v="3"/>
    <n v="35946"/>
    <n v="1"/>
    <n v="1"/>
    <d v="2013-09-27T00:00:00"/>
    <n v="24"/>
    <n v="64"/>
    <x v="1"/>
    <x v="3"/>
    <n v="24"/>
    <n v="1"/>
    <x v="1"/>
    <x v="1"/>
  </r>
  <r>
    <n v="1953"/>
    <s v="PhD"/>
    <x v="1"/>
    <n v="53593"/>
    <n v="1"/>
    <n v="1"/>
    <d v="2012-08-07T00:00:00"/>
    <n v="60"/>
    <n v="59"/>
    <x v="1"/>
    <x v="1"/>
    <n v="60"/>
    <n v="8"/>
    <x v="1"/>
    <x v="1"/>
  </r>
  <r>
    <n v="1978"/>
    <s v="Graduation"/>
    <x v="2"/>
    <n v="66373"/>
    <n v="1"/>
    <n v="1"/>
    <d v="2013-06-12T00:00:00"/>
    <n v="57"/>
    <n v="35"/>
    <x v="2"/>
    <x v="2"/>
    <n v="57"/>
    <n v="7"/>
    <x v="1"/>
    <x v="1"/>
  </r>
  <r>
    <n v="1948"/>
    <s v="PhD"/>
    <x v="3"/>
    <n v="45072"/>
    <n v="1"/>
    <n v="2"/>
    <d v="2013-10-16T00:00:00"/>
    <n v="74"/>
    <n v="65"/>
    <x v="1"/>
    <x v="3"/>
    <n v="74"/>
    <n v="5"/>
    <x v="1"/>
    <x v="1"/>
  </r>
  <r>
    <n v="1973"/>
    <s v="Graduation"/>
    <x v="3"/>
    <n v="89694"/>
    <n v="1"/>
    <n v="1"/>
    <d v="2013-10-09T00:00:00"/>
    <n v="22"/>
    <n v="40"/>
    <x v="3"/>
    <x v="3"/>
    <n v="22"/>
    <n v="3"/>
    <x v="1"/>
    <x v="1"/>
  </r>
  <r>
    <n v="1949"/>
    <s v="Graduation"/>
    <x v="2"/>
    <n v="72025"/>
    <n v="0"/>
    <n v="0"/>
    <d v="2014-04-29T00:00:00"/>
    <n v="46"/>
    <n v="65"/>
    <x v="1"/>
    <x v="2"/>
    <n v="46"/>
    <n v="1"/>
    <x v="0"/>
    <x v="0"/>
  </r>
  <r>
    <n v="1973"/>
    <s v="Graduation"/>
    <x v="2"/>
    <n v="67432"/>
    <n v="0"/>
    <n v="1"/>
    <d v="2013-03-29T00:00:00"/>
    <n v="69"/>
    <n v="40"/>
    <x v="3"/>
    <x v="2"/>
    <n v="69"/>
    <n v="2"/>
    <x v="0"/>
    <x v="1"/>
  </r>
  <r>
    <n v="1952"/>
    <s v="Master"/>
    <x v="1"/>
    <n v="70545"/>
    <n v="0"/>
    <n v="1"/>
    <d v="2014-06-03T00:00:00"/>
    <n v="29"/>
    <n v="62"/>
    <x v="1"/>
    <x v="1"/>
    <n v="29"/>
    <n v="1"/>
    <x v="0"/>
    <x v="1"/>
  </r>
  <r>
    <n v="1989"/>
    <s v="Basic"/>
    <x v="2"/>
    <n v="17487"/>
    <n v="1"/>
    <n v="0"/>
    <d v="2013-03-18T00:00:00"/>
    <n v="37"/>
    <n v="24"/>
    <x v="4"/>
    <x v="2"/>
    <n v="37"/>
    <n v="1"/>
    <x v="1"/>
    <x v="0"/>
  </r>
  <r>
    <n v="1969"/>
    <s v="Graduation"/>
    <x v="1"/>
    <n v="62882"/>
    <n v="0"/>
    <n v="1"/>
    <d v="2012-08-09T00:00:00"/>
    <n v="26"/>
    <n v="43"/>
    <x v="3"/>
    <x v="1"/>
    <n v="26"/>
    <n v="2"/>
    <x v="0"/>
    <x v="1"/>
  </r>
  <r>
    <n v="1953"/>
    <s v="PhD"/>
    <x v="0"/>
    <n v="64108"/>
    <n v="0"/>
    <n v="1"/>
    <d v="2013-03-23T00:00:00"/>
    <n v="8"/>
    <n v="60"/>
    <x v="1"/>
    <x v="0"/>
    <n v="8"/>
    <n v="4"/>
    <x v="0"/>
    <x v="1"/>
  </r>
  <r>
    <n v="1956"/>
    <s v="Master"/>
    <x v="1"/>
    <n v="34941"/>
    <n v="1"/>
    <n v="1"/>
    <d v="2013-03-06T00:00:00"/>
    <n v="26"/>
    <n v="57"/>
    <x v="1"/>
    <x v="1"/>
    <n v="26"/>
    <n v="2"/>
    <x v="1"/>
    <x v="1"/>
  </r>
  <r>
    <n v="1950"/>
    <s v="PhD"/>
    <x v="0"/>
    <n v="48767"/>
    <n v="1"/>
    <n v="2"/>
    <d v="2014-01-01T00:00:00"/>
    <n v="79"/>
    <n v="64"/>
    <x v="1"/>
    <x v="0"/>
    <n v="79"/>
    <n v="3"/>
    <x v="1"/>
    <x v="1"/>
  </r>
  <r>
    <n v="1978"/>
    <s v="2n Cycle"/>
    <x v="1"/>
    <n v="38702"/>
    <n v="1"/>
    <n v="0"/>
    <d v="2013-08-01T00:00:00"/>
    <n v="71"/>
    <n v="35"/>
    <x v="2"/>
    <x v="1"/>
    <n v="71"/>
    <n v="2"/>
    <x v="1"/>
    <x v="0"/>
  </r>
  <r>
    <n v="1964"/>
    <s v="Graduation"/>
    <x v="2"/>
    <n v="82224"/>
    <n v="0"/>
    <n v="0"/>
    <d v="2014-01-25T00:00:00"/>
    <n v="83"/>
    <n v="50"/>
    <x v="0"/>
    <x v="2"/>
    <n v="83"/>
    <n v="1"/>
    <x v="0"/>
    <x v="0"/>
  </r>
  <r>
    <n v="1952"/>
    <s v="Graduation"/>
    <x v="1"/>
    <n v="83844"/>
    <n v="0"/>
    <n v="0"/>
    <d v="2013-05-12T00:00:00"/>
    <n v="57"/>
    <n v="61"/>
    <x v="1"/>
    <x v="1"/>
    <n v="57"/>
    <n v="1"/>
    <x v="0"/>
    <x v="0"/>
  </r>
  <r>
    <n v="1975"/>
    <s v="2n Cycle"/>
    <x v="2"/>
    <n v="17003"/>
    <n v="1"/>
    <n v="0"/>
    <d v="2013-12-09T00:00:00"/>
    <n v="37"/>
    <n v="38"/>
    <x v="3"/>
    <x v="2"/>
    <n v="37"/>
    <n v="3"/>
    <x v="1"/>
    <x v="0"/>
  </r>
  <r>
    <n v="1995"/>
    <s v="Graduation"/>
    <x v="0"/>
    <n v="71163"/>
    <n v="0"/>
    <n v="0"/>
    <d v="2014-03-09T00:00:00"/>
    <n v="30"/>
    <n v="19"/>
    <x v="4"/>
    <x v="0"/>
    <n v="30"/>
    <n v="1"/>
    <x v="0"/>
    <x v="0"/>
  </r>
  <r>
    <n v="1970"/>
    <s v="Graduation"/>
    <x v="0"/>
    <n v="33697"/>
    <n v="1"/>
    <n v="0"/>
    <d v="2013-09-15T00:00:00"/>
    <n v="34"/>
    <n v="43"/>
    <x v="3"/>
    <x v="0"/>
    <n v="34"/>
    <n v="1"/>
    <x v="1"/>
    <x v="0"/>
  </r>
  <r>
    <n v="1954"/>
    <s v="2n Cycle"/>
    <x v="2"/>
    <n v="63564"/>
    <n v="0"/>
    <n v="0"/>
    <d v="2014-01-29T00:00:00"/>
    <n v="0"/>
    <n v="60"/>
    <x v="1"/>
    <x v="2"/>
    <n v="0"/>
    <n v="1"/>
    <x v="0"/>
    <x v="0"/>
  </r>
  <r>
    <n v="1972"/>
    <s v="PhD"/>
    <x v="1"/>
    <n v="83443"/>
    <n v="0"/>
    <n v="0"/>
    <d v="2013-12-31T00:00:00"/>
    <n v="89"/>
    <n v="41"/>
    <x v="3"/>
    <x v="1"/>
    <n v="89"/>
    <n v="1"/>
    <x v="0"/>
    <x v="0"/>
  </r>
  <r>
    <n v="1958"/>
    <s v="PhD"/>
    <x v="1"/>
    <n v="51518"/>
    <n v="0"/>
    <n v="1"/>
    <d v="2013-10-03T00:00:00"/>
    <n v="92"/>
    <n v="55"/>
    <x v="0"/>
    <x v="1"/>
    <n v="92"/>
    <n v="2"/>
    <x v="0"/>
    <x v="1"/>
  </r>
  <r>
    <n v="1975"/>
    <s v="Graduation"/>
    <x v="4"/>
    <n v="58330"/>
    <n v="0"/>
    <n v="1"/>
    <d v="2013-12-25T00:00:00"/>
    <n v="87"/>
    <n v="38"/>
    <x v="3"/>
    <x v="4"/>
    <n v="87"/>
    <n v="1"/>
    <x v="0"/>
    <x v="1"/>
  </r>
  <r>
    <n v="1969"/>
    <s v="Graduation"/>
    <x v="2"/>
    <n v="80952"/>
    <n v="0"/>
    <n v="0"/>
    <d v="2013-02-28T00:00:00"/>
    <n v="20"/>
    <n v="44"/>
    <x v="3"/>
    <x v="2"/>
    <n v="20"/>
    <n v="1"/>
    <x v="0"/>
    <x v="0"/>
  </r>
  <r>
    <n v="1979"/>
    <s v="Graduation"/>
    <x v="1"/>
    <n v="75507"/>
    <n v="0"/>
    <n v="0"/>
    <d v="2014-05-02T00:00:00"/>
    <n v="56"/>
    <n v="35"/>
    <x v="2"/>
    <x v="1"/>
    <n v="56"/>
    <n v="1"/>
    <x v="0"/>
    <x v="0"/>
  </r>
  <r>
    <n v="1978"/>
    <s v="2n Cycle"/>
    <x v="1"/>
    <n v="63855"/>
    <n v="0"/>
    <n v="0"/>
    <d v="2013-02-09T00:00:00"/>
    <n v="28"/>
    <n v="35"/>
    <x v="2"/>
    <x v="1"/>
    <n v="28"/>
    <n v="1"/>
    <x v="0"/>
    <x v="0"/>
  </r>
  <r>
    <n v="1972"/>
    <s v="PhD"/>
    <x v="1"/>
    <n v="62220"/>
    <n v="0"/>
    <n v="1"/>
    <d v="2012-08-11T00:00:00"/>
    <n v="55"/>
    <n v="40"/>
    <x v="3"/>
    <x v="1"/>
    <n v="55"/>
    <n v="5"/>
    <x v="0"/>
    <x v="1"/>
  </r>
  <r>
    <n v="1964"/>
    <s v="Graduation"/>
    <x v="2"/>
    <n v="58512"/>
    <n v="0"/>
    <n v="1"/>
    <d v="2013-09-19T00:00:00"/>
    <n v="25"/>
    <n v="49"/>
    <x v="0"/>
    <x v="2"/>
    <n v="25"/>
    <n v="5"/>
    <x v="0"/>
    <x v="1"/>
  </r>
  <r>
    <n v="1979"/>
    <s v="Master"/>
    <x v="2"/>
    <n v="40662"/>
    <n v="1"/>
    <n v="0"/>
    <d v="2013-03-15T00:00:00"/>
    <n v="0"/>
    <n v="34"/>
    <x v="2"/>
    <x v="2"/>
    <n v="0"/>
    <n v="2"/>
    <x v="1"/>
    <x v="0"/>
  </r>
  <r>
    <n v="1959"/>
    <s v="PhD"/>
    <x v="2"/>
    <n v="38829"/>
    <n v="0"/>
    <n v="1"/>
    <d v="2014-04-06T00:00:00"/>
    <n v="86"/>
    <n v="55"/>
    <x v="0"/>
    <x v="2"/>
    <n v="86"/>
    <n v="1"/>
    <x v="0"/>
    <x v="1"/>
  </r>
  <r>
    <n v="1981"/>
    <s v="2n Cycle"/>
    <x v="2"/>
    <n v="35523"/>
    <n v="1"/>
    <n v="0"/>
    <d v="2013-10-03T00:00:00"/>
    <n v="8"/>
    <n v="32"/>
    <x v="2"/>
    <x v="2"/>
    <n v="8"/>
    <n v="2"/>
    <x v="1"/>
    <x v="0"/>
  </r>
  <r>
    <n v="1967"/>
    <s v="Graduation"/>
    <x v="0"/>
    <n v="79146"/>
    <n v="1"/>
    <n v="1"/>
    <d v="2014-04-24T00:00:00"/>
    <n v="33"/>
    <n v="47"/>
    <x v="0"/>
    <x v="0"/>
    <n v="33"/>
    <n v="2"/>
    <x v="1"/>
    <x v="1"/>
  </r>
  <r>
    <n v="1988"/>
    <s v="Master"/>
    <x v="2"/>
    <n v="78285"/>
    <n v="0"/>
    <n v="0"/>
    <d v="2013-10-28T00:00:00"/>
    <n v="13"/>
    <n v="25"/>
    <x v="4"/>
    <x v="2"/>
    <n v="13"/>
    <n v="1"/>
    <x v="0"/>
    <x v="0"/>
  </r>
  <r>
    <n v="1978"/>
    <s v="PhD"/>
    <x v="0"/>
    <n v="31626"/>
    <n v="1"/>
    <n v="0"/>
    <d v="2013-05-10T00:00:00"/>
    <n v="12"/>
    <n v="35"/>
    <x v="2"/>
    <x v="0"/>
    <n v="12"/>
    <n v="1"/>
    <x v="1"/>
    <x v="0"/>
  </r>
  <r>
    <n v="1952"/>
    <s v="Graduation"/>
    <x v="0"/>
    <n v="75127"/>
    <n v="0"/>
    <n v="0"/>
    <d v="2014-05-22T00:00:00"/>
    <n v="92"/>
    <n v="62"/>
    <x v="1"/>
    <x v="0"/>
    <n v="92"/>
    <n v="1"/>
    <x v="0"/>
    <x v="0"/>
  </r>
  <r>
    <n v="1955"/>
    <s v="Graduation"/>
    <x v="2"/>
    <n v="48726"/>
    <n v="0"/>
    <n v="1"/>
    <d v="2013-04-27T00:00:00"/>
    <n v="90"/>
    <n v="58"/>
    <x v="1"/>
    <x v="2"/>
    <n v="90"/>
    <n v="3"/>
    <x v="0"/>
    <x v="1"/>
  </r>
  <r>
    <n v="1977"/>
    <s v="Graduation"/>
    <x v="2"/>
    <n v="74985"/>
    <n v="0"/>
    <n v="0"/>
    <d v="2012-09-11T00:00:00"/>
    <n v="8"/>
    <n v="35"/>
    <x v="2"/>
    <x v="2"/>
    <n v="8"/>
    <n v="1"/>
    <x v="0"/>
    <x v="0"/>
  </r>
  <r>
    <n v="1987"/>
    <s v="Graduation"/>
    <x v="1"/>
    <n v="67430"/>
    <n v="0"/>
    <n v="0"/>
    <d v="2012-09-05T00:00:00"/>
    <n v="6"/>
    <n v="25"/>
    <x v="4"/>
    <x v="1"/>
    <n v="6"/>
    <n v="1"/>
    <x v="0"/>
    <x v="0"/>
  </r>
  <r>
    <n v="1965"/>
    <s v="2n Cycle"/>
    <x v="2"/>
    <n v="46891"/>
    <n v="0"/>
    <n v="1"/>
    <d v="2013-09-01T00:00:00"/>
    <n v="91"/>
    <n v="48"/>
    <x v="0"/>
    <x v="2"/>
    <n v="91"/>
    <n v="1"/>
    <x v="0"/>
    <x v="1"/>
  </r>
  <r>
    <n v="1956"/>
    <s v="Master"/>
    <x v="2"/>
    <n v="62058"/>
    <n v="0"/>
    <n v="1"/>
    <d v="2013-05-26T00:00:00"/>
    <n v="52"/>
    <n v="57"/>
    <x v="1"/>
    <x v="2"/>
    <n v="52"/>
    <n v="4"/>
    <x v="0"/>
    <x v="1"/>
  </r>
  <r>
    <n v="1979"/>
    <s v="Graduation"/>
    <x v="2"/>
    <n v="72063"/>
    <n v="0"/>
    <n v="1"/>
    <d v="2013-07-03T00:00:00"/>
    <n v="3"/>
    <n v="34"/>
    <x v="2"/>
    <x v="2"/>
    <n v="3"/>
    <n v="2"/>
    <x v="0"/>
    <x v="1"/>
  </r>
  <r>
    <n v="1951"/>
    <s v="PhD"/>
    <x v="2"/>
    <n v="78939"/>
    <n v="0"/>
    <n v="0"/>
    <d v="2013-12-12T00:00:00"/>
    <n v="57"/>
    <n v="62"/>
    <x v="1"/>
    <x v="2"/>
    <n v="57"/>
    <n v="1"/>
    <x v="0"/>
    <x v="0"/>
  </r>
  <r>
    <n v="1965"/>
    <s v="Graduation"/>
    <x v="0"/>
    <n v="42720"/>
    <n v="1"/>
    <n v="1"/>
    <d v="2013-04-24T00:00:00"/>
    <n v="9"/>
    <n v="48"/>
    <x v="0"/>
    <x v="0"/>
    <n v="9"/>
    <n v="8"/>
    <x v="1"/>
    <x v="1"/>
  </r>
  <r>
    <n v="1972"/>
    <s v="Graduation"/>
    <x v="2"/>
    <n v="33622"/>
    <n v="1"/>
    <n v="1"/>
    <d v="2013-04-13T00:00:00"/>
    <n v="22"/>
    <n v="41"/>
    <x v="3"/>
    <x v="2"/>
    <n v="22"/>
    <n v="3"/>
    <x v="1"/>
    <x v="1"/>
  </r>
  <r>
    <n v="1957"/>
    <s v="PhD"/>
    <x v="1"/>
    <n v="6835"/>
    <n v="0"/>
    <n v="1"/>
    <d v="2012-12-08T00:00:00"/>
    <n v="76"/>
    <n v="55"/>
    <x v="0"/>
    <x v="1"/>
    <n v="76"/>
    <n v="0"/>
    <x v="0"/>
    <x v="1"/>
  </r>
  <r>
    <n v="1953"/>
    <s v="Graduation"/>
    <x v="1"/>
    <n v="41452"/>
    <n v="1"/>
    <n v="1"/>
    <d v="2013-03-06T00:00:00"/>
    <n v="86"/>
    <n v="60"/>
    <x v="1"/>
    <x v="1"/>
    <n v="86"/>
    <n v="1"/>
    <x v="1"/>
    <x v="1"/>
  </r>
  <r>
    <n v="1965"/>
    <s v="PhD"/>
    <x v="0"/>
    <n v="40760"/>
    <n v="0"/>
    <n v="1"/>
    <d v="2013-08-30T00:00:00"/>
    <n v="64"/>
    <n v="48"/>
    <x v="0"/>
    <x v="0"/>
    <n v="64"/>
    <n v="2"/>
    <x v="0"/>
    <x v="1"/>
  </r>
  <r>
    <n v="1958"/>
    <s v="PhD"/>
    <x v="1"/>
    <n v="74250"/>
    <n v="0"/>
    <n v="0"/>
    <d v="2014-01-26T00:00:00"/>
    <n v="90"/>
    <n v="56"/>
    <x v="1"/>
    <x v="1"/>
    <n v="90"/>
    <n v="1"/>
    <x v="0"/>
    <x v="0"/>
  </r>
  <r>
    <n v="1955"/>
    <s v="Master"/>
    <x v="0"/>
    <n v="51124"/>
    <n v="1"/>
    <n v="1"/>
    <d v="2013-12-18T00:00:00"/>
    <n v="79"/>
    <n v="58"/>
    <x v="1"/>
    <x v="0"/>
    <n v="79"/>
    <n v="2"/>
    <x v="1"/>
    <x v="1"/>
  </r>
  <r>
    <n v="1971"/>
    <s v="Graduation"/>
    <x v="0"/>
    <n v="72258"/>
    <n v="0"/>
    <n v="1"/>
    <d v="2013-09-12T00:00:00"/>
    <n v="28"/>
    <n v="42"/>
    <x v="3"/>
    <x v="0"/>
    <n v="28"/>
    <n v="2"/>
    <x v="0"/>
    <x v="1"/>
  </r>
  <r>
    <n v="1974"/>
    <s v="PhD"/>
    <x v="0"/>
    <n v="71466"/>
    <n v="0"/>
    <n v="0"/>
    <d v="2014-04-05T00:00:00"/>
    <n v="86"/>
    <n v="40"/>
    <x v="3"/>
    <x v="0"/>
    <n v="86"/>
    <n v="1"/>
    <x v="0"/>
    <x v="0"/>
  </r>
  <r>
    <n v="1976"/>
    <s v="Graduation"/>
    <x v="1"/>
    <n v="36283"/>
    <n v="1"/>
    <n v="1"/>
    <d v="2014-04-14T00:00:00"/>
    <n v="42"/>
    <n v="38"/>
    <x v="3"/>
    <x v="1"/>
    <n v="42"/>
    <n v="2"/>
    <x v="1"/>
    <x v="1"/>
  </r>
  <r>
    <n v="1970"/>
    <s v="Graduation"/>
    <x v="0"/>
    <n v="20587"/>
    <n v="1"/>
    <n v="0"/>
    <d v="2014-05-11T00:00:00"/>
    <n v="39"/>
    <n v="44"/>
    <x v="3"/>
    <x v="0"/>
    <n v="39"/>
    <n v="1"/>
    <x v="1"/>
    <x v="0"/>
  </r>
  <r>
    <n v="1972"/>
    <s v="Graduation"/>
    <x v="2"/>
    <n v="30467"/>
    <n v="1"/>
    <n v="0"/>
    <d v="2014-03-19T00:00:00"/>
    <n v="8"/>
    <n v="42"/>
    <x v="3"/>
    <x v="2"/>
    <n v="8"/>
    <n v="1"/>
    <x v="1"/>
    <x v="0"/>
  </r>
  <r>
    <n v="1972"/>
    <s v="Graduation"/>
    <x v="1"/>
    <n v="31590"/>
    <n v="1"/>
    <n v="0"/>
    <d v="2013-06-18T00:00:00"/>
    <n v="40"/>
    <n v="41"/>
    <x v="3"/>
    <x v="1"/>
    <n v="40"/>
    <n v="1"/>
    <x v="1"/>
    <x v="0"/>
  </r>
  <r>
    <n v="1986"/>
    <s v="Basic"/>
    <x v="2"/>
    <n v="20425"/>
    <n v="1"/>
    <n v="0"/>
    <d v="2012-10-29T00:00:00"/>
    <n v="5"/>
    <n v="26"/>
    <x v="2"/>
    <x v="2"/>
    <n v="5"/>
    <n v="2"/>
    <x v="1"/>
    <x v="0"/>
  </r>
  <r>
    <n v="1960"/>
    <s v="Master"/>
    <x v="1"/>
    <n v="17144"/>
    <n v="1"/>
    <n v="1"/>
    <d v="2014-02-15T00:00:00"/>
    <n v="96"/>
    <n v="54"/>
    <x v="0"/>
    <x v="1"/>
    <n v="96"/>
    <n v="5"/>
    <x v="1"/>
    <x v="1"/>
  </r>
  <r>
    <n v="1968"/>
    <s v="PhD"/>
    <x v="3"/>
    <n v="42564"/>
    <n v="0"/>
    <n v="1"/>
    <d v="2013-01-02T00:00:00"/>
    <n v="28"/>
    <n v="45"/>
    <x v="3"/>
    <x v="3"/>
    <n v="28"/>
    <n v="6"/>
    <x v="0"/>
    <x v="1"/>
  </r>
  <r>
    <n v="1978"/>
    <s v="Master"/>
    <x v="2"/>
    <n v="43783"/>
    <n v="1"/>
    <n v="0"/>
    <d v="2014-05-29T00:00:00"/>
    <n v="22"/>
    <n v="36"/>
    <x v="3"/>
    <x v="2"/>
    <n v="22"/>
    <n v="6"/>
    <x v="1"/>
    <x v="0"/>
  </r>
  <r>
    <n v="1976"/>
    <s v="Graduation"/>
    <x v="3"/>
    <n v="40780"/>
    <n v="0"/>
    <n v="1"/>
    <d v="2012-09-08T00:00:00"/>
    <n v="30"/>
    <n v="36"/>
    <x v="3"/>
    <x v="3"/>
    <n v="30"/>
    <n v="4"/>
    <x v="0"/>
    <x v="1"/>
  </r>
  <r>
    <n v="1945"/>
    <s v="Master"/>
    <x v="1"/>
    <n v="62847"/>
    <n v="0"/>
    <n v="0"/>
    <d v="2013-01-15T00:00:00"/>
    <n v="45"/>
    <n v="68"/>
    <x v="5"/>
    <x v="1"/>
    <n v="45"/>
    <n v="1"/>
    <x v="0"/>
    <x v="0"/>
  </r>
  <r>
    <n v="1957"/>
    <s v="PhD"/>
    <x v="2"/>
    <n v="82017"/>
    <n v="0"/>
    <n v="0"/>
    <d v="2012-11-07T00:00:00"/>
    <n v="58"/>
    <n v="55"/>
    <x v="0"/>
    <x v="2"/>
    <n v="58"/>
    <n v="1"/>
    <x v="0"/>
    <x v="0"/>
  </r>
  <r>
    <n v="1950"/>
    <s v="Graduation"/>
    <x v="0"/>
    <n v="16813"/>
    <n v="0"/>
    <n v="0"/>
    <d v="2013-07-19T00:00:00"/>
    <n v="49"/>
    <n v="63"/>
    <x v="1"/>
    <x v="0"/>
    <n v="49"/>
    <n v="1"/>
    <x v="0"/>
    <x v="0"/>
  </r>
  <r>
    <n v="1978"/>
    <s v="Graduation"/>
    <x v="2"/>
    <n v="51267"/>
    <n v="1"/>
    <n v="1"/>
    <d v="2013-10-29T00:00:00"/>
    <n v="37"/>
    <n v="35"/>
    <x v="2"/>
    <x v="2"/>
    <n v="37"/>
    <n v="4"/>
    <x v="1"/>
    <x v="1"/>
  </r>
  <r>
    <n v="1961"/>
    <s v="Graduation"/>
    <x v="0"/>
    <n v="46524"/>
    <n v="0"/>
    <n v="1"/>
    <d v="2013-04-05T00:00:00"/>
    <n v="70"/>
    <n v="52"/>
    <x v="0"/>
    <x v="0"/>
    <n v="70"/>
    <n v="2"/>
    <x v="0"/>
    <x v="1"/>
  </r>
  <r>
    <n v="1962"/>
    <s v="Master"/>
    <x v="0"/>
    <n v="45183"/>
    <n v="0"/>
    <n v="0"/>
    <d v="2013-01-20T00:00:00"/>
    <n v="33"/>
    <n v="51"/>
    <x v="0"/>
    <x v="0"/>
    <n v="33"/>
    <n v="1"/>
    <x v="0"/>
    <x v="0"/>
  </r>
  <r>
    <n v="1954"/>
    <s v="PhD"/>
    <x v="2"/>
    <n v="70421"/>
    <n v="0"/>
    <n v="1"/>
    <d v="2014-06-28T00:00:00"/>
    <n v="98"/>
    <n v="60"/>
    <x v="1"/>
    <x v="2"/>
    <n v="98"/>
    <n v="3"/>
    <x v="0"/>
    <x v="1"/>
  </r>
  <r>
    <n v="1965"/>
    <s v="2n Cycle"/>
    <x v="3"/>
    <n v="60161"/>
    <n v="0"/>
    <n v="1"/>
    <d v="2012-10-23T00:00:00"/>
    <n v="17"/>
    <n v="47"/>
    <x v="0"/>
    <x v="3"/>
    <n v="17"/>
    <n v="3"/>
    <x v="0"/>
    <x v="1"/>
  </r>
  <r>
    <n v="1973"/>
    <s v="Graduation"/>
    <x v="1"/>
    <n v="73926"/>
    <n v="0"/>
    <n v="0"/>
    <d v="2013-03-02T00:00:00"/>
    <n v="54"/>
    <n v="40"/>
    <x v="3"/>
    <x v="1"/>
    <n v="54"/>
    <n v="1"/>
    <x v="0"/>
    <x v="0"/>
  </r>
  <r>
    <n v="1968"/>
    <s v="Graduation"/>
    <x v="2"/>
    <n v="19329"/>
    <n v="1"/>
    <n v="0"/>
    <d v="2013-12-14T00:00:00"/>
    <n v="39"/>
    <n v="45"/>
    <x v="3"/>
    <x v="2"/>
    <n v="39"/>
    <n v="3"/>
    <x v="1"/>
    <x v="0"/>
  </r>
  <r>
    <n v="1970"/>
    <s v="Master"/>
    <x v="2"/>
    <n v="61872"/>
    <n v="0"/>
    <n v="1"/>
    <d v="2013-12-13T00:00:00"/>
    <n v="81"/>
    <n v="43"/>
    <x v="3"/>
    <x v="2"/>
    <n v="81"/>
    <n v="4"/>
    <x v="0"/>
    <x v="1"/>
  </r>
  <r>
    <n v="1956"/>
    <s v="Graduation"/>
    <x v="4"/>
    <n v="46984"/>
    <n v="1"/>
    <n v="1"/>
    <d v="2013-03-26T00:00:00"/>
    <n v="71"/>
    <n v="57"/>
    <x v="1"/>
    <x v="4"/>
    <n v="71"/>
    <n v="1"/>
    <x v="1"/>
    <x v="1"/>
  </r>
  <r>
    <n v="1951"/>
    <s v="Graduation"/>
    <x v="2"/>
    <n v="34838"/>
    <n v="1"/>
    <n v="1"/>
    <d v="2013-01-19T00:00:00"/>
    <n v="62"/>
    <n v="62"/>
    <x v="1"/>
    <x v="2"/>
    <n v="62"/>
    <n v="3"/>
    <x v="1"/>
    <x v="1"/>
  </r>
  <r>
    <n v="1944"/>
    <s v="PhD"/>
    <x v="0"/>
    <n v="82716"/>
    <n v="0"/>
    <n v="0"/>
    <d v="2013-11-05T00:00:00"/>
    <n v="8"/>
    <n v="69"/>
    <x v="5"/>
    <x v="0"/>
    <n v="8"/>
    <n v="1"/>
    <x v="0"/>
    <x v="0"/>
  </r>
  <r>
    <n v="1958"/>
    <s v="Graduation"/>
    <x v="2"/>
    <n v="48192"/>
    <n v="0"/>
    <n v="0"/>
    <d v="2013-04-06T00:00:00"/>
    <n v="76"/>
    <n v="55"/>
    <x v="0"/>
    <x v="2"/>
    <n v="76"/>
    <n v="3"/>
    <x v="0"/>
    <x v="0"/>
  </r>
  <r>
    <n v="1976"/>
    <s v="Master"/>
    <x v="2"/>
    <n v="49681"/>
    <n v="0"/>
    <n v="2"/>
    <d v="2013-11-04T00:00:00"/>
    <n v="66"/>
    <n v="37"/>
    <x v="3"/>
    <x v="2"/>
    <n v="66"/>
    <n v="6"/>
    <x v="0"/>
    <x v="1"/>
  </r>
  <r>
    <n v="1971"/>
    <s v="Master"/>
    <x v="2"/>
    <n v="56850"/>
    <n v="0"/>
    <n v="1"/>
    <d v="2014-03-23T00:00:00"/>
    <n v="83"/>
    <n v="43"/>
    <x v="3"/>
    <x v="2"/>
    <n v="83"/>
    <n v="1"/>
    <x v="0"/>
    <x v="1"/>
  </r>
  <r>
    <n v="1957"/>
    <s v="Graduation"/>
    <x v="2"/>
    <n v="55267"/>
    <n v="0"/>
    <n v="1"/>
    <d v="2013-10-21T00:00:00"/>
    <n v="28"/>
    <n v="56"/>
    <x v="1"/>
    <x v="2"/>
    <n v="28"/>
    <n v="4"/>
    <x v="0"/>
    <x v="1"/>
  </r>
  <r>
    <n v="1972"/>
    <s v="Graduation"/>
    <x v="2"/>
    <n v="59666"/>
    <n v="1"/>
    <n v="1"/>
    <d v="2013-03-22T00:00:00"/>
    <n v="87"/>
    <n v="41"/>
    <x v="3"/>
    <x v="2"/>
    <n v="87"/>
    <n v="7"/>
    <x v="1"/>
    <x v="1"/>
  </r>
  <r>
    <n v="1972"/>
    <s v="Graduation"/>
    <x v="0"/>
    <n v="72504"/>
    <n v="0"/>
    <n v="1"/>
    <d v="2013-04-06T00:00:00"/>
    <n v="43"/>
    <n v="41"/>
    <x v="3"/>
    <x v="0"/>
    <n v="43"/>
    <n v="2"/>
    <x v="0"/>
    <x v="1"/>
  </r>
  <r>
    <n v="1981"/>
    <s v="Graduation"/>
    <x v="2"/>
    <n v="26872"/>
    <n v="0"/>
    <n v="0"/>
    <d v="2013-10-16T00:00:00"/>
    <n v="0"/>
    <n v="32"/>
    <x v="2"/>
    <x v="2"/>
    <n v="0"/>
    <n v="1"/>
    <x v="0"/>
    <x v="0"/>
  </r>
  <r>
    <n v="1972"/>
    <s v="Graduation"/>
    <x v="0"/>
    <n v="21359"/>
    <n v="1"/>
    <n v="0"/>
    <d v="2013-04-20T00:00:00"/>
    <n v="1"/>
    <n v="41"/>
    <x v="3"/>
    <x v="0"/>
    <n v="1"/>
    <n v="2"/>
    <x v="1"/>
    <x v="0"/>
  </r>
  <r>
    <n v="1975"/>
    <s v="Graduation"/>
    <x v="0"/>
    <n v="73170"/>
    <n v="0"/>
    <n v="0"/>
    <d v="2014-05-31T00:00:00"/>
    <n v="1"/>
    <n v="39"/>
    <x v="3"/>
    <x v="0"/>
    <n v="1"/>
    <n v="1"/>
    <x v="0"/>
    <x v="0"/>
  </r>
  <r>
    <n v="1955"/>
    <s v="Master"/>
    <x v="2"/>
    <n v="52750"/>
    <n v="0"/>
    <n v="1"/>
    <d v="2013-02-04T00:00:00"/>
    <n v="72"/>
    <n v="58"/>
    <x v="1"/>
    <x v="2"/>
    <n v="72"/>
    <n v="6"/>
    <x v="0"/>
    <x v="1"/>
  </r>
  <r>
    <n v="1986"/>
    <s v="PhD"/>
    <x v="1"/>
    <n v="91820"/>
    <n v="0"/>
    <n v="0"/>
    <d v="2013-11-23T00:00:00"/>
    <n v="72"/>
    <n v="27"/>
    <x v="2"/>
    <x v="1"/>
    <n v="72"/>
    <n v="0"/>
    <x v="0"/>
    <x v="0"/>
  </r>
  <r>
    <n v="1970"/>
    <s v="PhD"/>
    <x v="1"/>
    <n v="65968"/>
    <n v="0"/>
    <n v="1"/>
    <d v="2014-05-12T00:00:00"/>
    <n v="12"/>
    <n v="44"/>
    <x v="3"/>
    <x v="1"/>
    <n v="12"/>
    <n v="2"/>
    <x v="0"/>
    <x v="1"/>
  </r>
  <r>
    <n v="1976"/>
    <s v="Graduation"/>
    <x v="2"/>
    <n v="30772"/>
    <n v="1"/>
    <n v="1"/>
    <d v="2014-03-12T00:00:00"/>
    <n v="89"/>
    <n v="38"/>
    <x v="3"/>
    <x v="2"/>
    <n v="89"/>
    <n v="1"/>
    <x v="1"/>
    <x v="1"/>
  </r>
  <r>
    <n v="1954"/>
    <s v="Graduation"/>
    <x v="0"/>
    <n v="22507"/>
    <n v="0"/>
    <n v="0"/>
    <d v="2012-11-24T00:00:00"/>
    <n v="67"/>
    <n v="58"/>
    <x v="1"/>
    <x v="0"/>
    <n v="67"/>
    <n v="3"/>
    <x v="0"/>
    <x v="0"/>
  </r>
  <r>
    <n v="1972"/>
    <s v="Graduation"/>
    <x v="2"/>
    <n v="65685"/>
    <n v="0"/>
    <n v="1"/>
    <d v="2014-03-29T00:00:00"/>
    <n v="54"/>
    <n v="42"/>
    <x v="3"/>
    <x v="2"/>
    <n v="54"/>
    <n v="1"/>
    <x v="0"/>
    <x v="1"/>
  </r>
  <r>
    <n v="1978"/>
    <s v="2n Cycle"/>
    <x v="2"/>
    <n v="25804"/>
    <n v="1"/>
    <n v="0"/>
    <d v="2013-09-01T00:00:00"/>
    <n v="34"/>
    <n v="35"/>
    <x v="2"/>
    <x v="2"/>
    <n v="34"/>
    <n v="2"/>
    <x v="1"/>
    <x v="0"/>
  </r>
  <r>
    <n v="1980"/>
    <s v="PhD"/>
    <x v="0"/>
    <n v="76412"/>
    <n v="0"/>
    <n v="0"/>
    <d v="2013-05-05T00:00:00"/>
    <n v="15"/>
    <n v="33"/>
    <x v="2"/>
    <x v="0"/>
    <n v="15"/>
    <n v="1"/>
    <x v="0"/>
    <x v="0"/>
  </r>
  <r>
    <n v="1972"/>
    <s v="Graduation"/>
    <x v="2"/>
    <n v="22063"/>
    <n v="1"/>
    <n v="0"/>
    <d v="2013-08-08T00:00:00"/>
    <n v="43"/>
    <n v="41"/>
    <x v="3"/>
    <x v="2"/>
    <n v="43"/>
    <n v="2"/>
    <x v="1"/>
    <x v="0"/>
  </r>
  <r>
    <n v="1961"/>
    <s v="Graduation"/>
    <x v="0"/>
    <n v="57091"/>
    <n v="0"/>
    <n v="0"/>
    <d v="2014-06-15T00:00:00"/>
    <n v="0"/>
    <n v="53"/>
    <x v="0"/>
    <x v="0"/>
    <n v="0"/>
    <n v="1"/>
    <x v="0"/>
    <x v="0"/>
  </r>
  <r>
    <n v="1963"/>
    <s v="Graduation"/>
    <x v="2"/>
    <n v="22419"/>
    <n v="0"/>
    <n v="0"/>
    <d v="2013-04-18T00:00:00"/>
    <n v="74"/>
    <n v="50"/>
    <x v="0"/>
    <x v="2"/>
    <n v="74"/>
    <n v="1"/>
    <x v="0"/>
    <x v="0"/>
  </r>
  <r>
    <n v="1959"/>
    <s v="Graduation"/>
    <x v="1"/>
    <n v="87771"/>
    <n v="0"/>
    <n v="1"/>
    <d v="2013-05-22T00:00:00"/>
    <n v="61"/>
    <n v="54"/>
    <x v="0"/>
    <x v="1"/>
    <n v="61"/>
    <n v="1"/>
    <x v="0"/>
    <x v="1"/>
  </r>
  <r>
    <n v="1959"/>
    <s v="2n Cycle"/>
    <x v="3"/>
    <n v="78353"/>
    <n v="0"/>
    <n v="1"/>
    <d v="2013-04-16T00:00:00"/>
    <n v="51"/>
    <n v="54"/>
    <x v="0"/>
    <x v="3"/>
    <n v="51"/>
    <n v="1"/>
    <x v="0"/>
    <x v="1"/>
  </r>
  <r>
    <n v="1954"/>
    <s v="Graduation"/>
    <x v="2"/>
    <n v="93404"/>
    <n v="1"/>
    <n v="2"/>
    <d v="2013-05-07T00:00:00"/>
    <n v="97"/>
    <n v="59"/>
    <x v="1"/>
    <x v="2"/>
    <n v="97"/>
    <n v="3"/>
    <x v="1"/>
    <x v="1"/>
  </r>
  <r>
    <n v="1962"/>
    <s v="Graduation"/>
    <x v="3"/>
    <n v="37859"/>
    <n v="1"/>
    <n v="2"/>
    <d v="2013-01-12T00:00:00"/>
    <n v="75"/>
    <n v="51"/>
    <x v="0"/>
    <x v="3"/>
    <n v="75"/>
    <n v="2"/>
    <x v="1"/>
    <x v="1"/>
  </r>
  <r>
    <n v="1958"/>
    <s v="PhD"/>
    <x v="4"/>
    <n v="80995"/>
    <n v="0"/>
    <n v="1"/>
    <d v="2013-05-11T00:00:00"/>
    <n v="83"/>
    <n v="55"/>
    <x v="0"/>
    <x v="4"/>
    <n v="83"/>
    <n v="1"/>
    <x v="0"/>
    <x v="1"/>
  </r>
  <r>
    <n v="1984"/>
    <s v="Graduation"/>
    <x v="1"/>
    <n v="16529"/>
    <n v="1"/>
    <n v="0"/>
    <d v="2014-03-01T00:00:00"/>
    <n v="23"/>
    <n v="30"/>
    <x v="2"/>
    <x v="1"/>
    <n v="23"/>
    <n v="1"/>
    <x v="1"/>
    <x v="0"/>
  </r>
  <r>
    <n v="1976"/>
    <s v="PhD"/>
    <x v="3"/>
    <n v="55412"/>
    <n v="1"/>
    <n v="1"/>
    <d v="2013-11-22T00:00:00"/>
    <n v="65"/>
    <n v="37"/>
    <x v="3"/>
    <x v="3"/>
    <n v="65"/>
    <n v="1"/>
    <x v="1"/>
    <x v="1"/>
  </r>
  <r>
    <n v="1992"/>
    <s v="Graduation"/>
    <x v="0"/>
    <n v="48789"/>
    <n v="0"/>
    <n v="0"/>
    <d v="2012-09-10T00:00:00"/>
    <n v="94"/>
    <n v="20"/>
    <x v="4"/>
    <x v="0"/>
    <n v="94"/>
    <n v="1"/>
    <x v="0"/>
    <x v="0"/>
  </r>
  <r>
    <n v="1967"/>
    <s v="PhD"/>
    <x v="1"/>
    <n v="56575"/>
    <n v="0"/>
    <n v="2"/>
    <d v="2013-05-05T00:00:00"/>
    <n v="42"/>
    <n v="46"/>
    <x v="0"/>
    <x v="1"/>
    <n v="42"/>
    <n v="3"/>
    <x v="0"/>
    <x v="1"/>
  </r>
  <r>
    <n v="1980"/>
    <s v="2n Cycle"/>
    <x v="1"/>
    <n v="25130"/>
    <n v="1"/>
    <n v="0"/>
    <d v="2013-10-02T00:00:00"/>
    <n v="10"/>
    <n v="33"/>
    <x v="2"/>
    <x v="1"/>
    <n v="10"/>
    <n v="2"/>
    <x v="1"/>
    <x v="0"/>
  </r>
  <r>
    <n v="1967"/>
    <s v="Graduation"/>
    <x v="2"/>
    <n v="35441"/>
    <n v="1"/>
    <n v="1"/>
    <d v="2013-02-14T00:00:00"/>
    <n v="94"/>
    <n v="46"/>
    <x v="0"/>
    <x v="2"/>
    <n v="94"/>
    <n v="2"/>
    <x v="1"/>
    <x v="1"/>
  </r>
  <r>
    <n v="1956"/>
    <s v="Graduation"/>
    <x v="2"/>
    <n v="71391"/>
    <n v="0"/>
    <n v="1"/>
    <d v="2013-03-29T00:00:00"/>
    <n v="50"/>
    <n v="57"/>
    <x v="1"/>
    <x v="2"/>
    <n v="50"/>
    <n v="5"/>
    <x v="0"/>
    <x v="1"/>
  </r>
  <r>
    <n v="1972"/>
    <s v="Master"/>
    <x v="0"/>
    <n v="49494"/>
    <n v="1"/>
    <n v="0"/>
    <d v="2013-04-25T00:00:00"/>
    <n v="46"/>
    <n v="41"/>
    <x v="3"/>
    <x v="0"/>
    <n v="46"/>
    <n v="2"/>
    <x v="1"/>
    <x v="0"/>
  </r>
  <r>
    <n v="1980"/>
    <s v="Graduation"/>
    <x v="3"/>
    <n v="81702"/>
    <n v="0"/>
    <n v="0"/>
    <d v="2012-09-23T00:00:00"/>
    <n v="98"/>
    <n v="32"/>
    <x v="2"/>
    <x v="3"/>
    <n v="98"/>
    <n v="1"/>
    <x v="0"/>
    <x v="0"/>
  </r>
  <r>
    <n v="1980"/>
    <s v="2n Cycle"/>
    <x v="0"/>
    <n v="45889"/>
    <n v="0"/>
    <n v="1"/>
    <d v="2013-07-02T00:00:00"/>
    <n v="42"/>
    <n v="33"/>
    <x v="2"/>
    <x v="0"/>
    <n v="42"/>
    <n v="1"/>
    <x v="0"/>
    <x v="1"/>
  </r>
  <r>
    <n v="1977"/>
    <s v="Graduation"/>
    <x v="0"/>
    <n v="56628"/>
    <n v="0"/>
    <n v="1"/>
    <d v="2014-03-21T00:00:00"/>
    <n v="30"/>
    <n v="37"/>
    <x v="3"/>
    <x v="0"/>
    <n v="30"/>
    <n v="2"/>
    <x v="0"/>
    <x v="1"/>
  </r>
  <r>
    <n v="1950"/>
    <s v="Graduation"/>
    <x v="1"/>
    <n v="34026"/>
    <n v="1"/>
    <n v="1"/>
    <d v="2013-08-05T00:00:00"/>
    <n v="11"/>
    <n v="63"/>
    <x v="1"/>
    <x v="1"/>
    <n v="11"/>
    <n v="3"/>
    <x v="1"/>
    <x v="1"/>
  </r>
  <r>
    <n v="1974"/>
    <s v="Graduation"/>
    <x v="2"/>
    <n v="40049"/>
    <n v="0"/>
    <n v="1"/>
    <d v="2012-11-29T00:00:00"/>
    <n v="61"/>
    <n v="38"/>
    <x v="3"/>
    <x v="2"/>
    <n v="61"/>
    <n v="3"/>
    <x v="0"/>
    <x v="1"/>
  </r>
  <r>
    <n v="1988"/>
    <s v="Graduation"/>
    <x v="0"/>
    <n v="34176"/>
    <n v="1"/>
    <n v="0"/>
    <d v="2014-05-12T00:00:00"/>
    <n v="12"/>
    <n v="26"/>
    <x v="2"/>
    <x v="0"/>
    <n v="12"/>
    <n v="4"/>
    <x v="1"/>
    <x v="0"/>
  </r>
  <r>
    <n v="1981"/>
    <s v="Graduation"/>
    <x v="2"/>
    <n v="19419"/>
    <n v="1"/>
    <n v="0"/>
    <d v="2012-11-10T00:00:00"/>
    <n v="76"/>
    <n v="31"/>
    <x v="2"/>
    <x v="2"/>
    <n v="76"/>
    <n v="4"/>
    <x v="1"/>
    <x v="0"/>
  </r>
  <r>
    <n v="1960"/>
    <s v="2n Cycle"/>
    <x v="2"/>
    <n v="82504"/>
    <n v="0"/>
    <n v="0"/>
    <d v="2013-07-27T00:00:00"/>
    <n v="2"/>
    <n v="53"/>
    <x v="0"/>
    <x v="2"/>
    <n v="2"/>
    <n v="1"/>
    <x v="0"/>
    <x v="0"/>
  </r>
  <r>
    <n v="1970"/>
    <s v="Graduation"/>
    <x v="1"/>
    <n v="81205"/>
    <n v="0"/>
    <n v="0"/>
    <d v="2014-01-13T00:00:00"/>
    <n v="43"/>
    <n v="44"/>
    <x v="3"/>
    <x v="1"/>
    <n v="43"/>
    <n v="1"/>
    <x v="0"/>
    <x v="0"/>
  </r>
  <r>
    <n v="1991"/>
    <s v="2n Cycle"/>
    <x v="0"/>
    <n v="61618"/>
    <n v="0"/>
    <n v="0"/>
    <d v="2012-09-29T00:00:00"/>
    <n v="27"/>
    <n v="21"/>
    <x v="4"/>
    <x v="0"/>
    <n v="27"/>
    <n v="2"/>
    <x v="0"/>
    <x v="0"/>
  </r>
  <r>
    <n v="1956"/>
    <s v="Master"/>
    <x v="0"/>
    <n v="55284"/>
    <n v="0"/>
    <n v="1"/>
    <d v="2012-12-24T00:00:00"/>
    <n v="60"/>
    <n v="56"/>
    <x v="1"/>
    <x v="0"/>
    <n v="60"/>
    <n v="3"/>
    <x v="0"/>
    <x v="1"/>
  </r>
  <r>
    <n v="1963"/>
    <s v="Graduation"/>
    <x v="0"/>
    <n v="49980"/>
    <n v="0"/>
    <n v="1"/>
    <d v="2013-10-23T00:00:00"/>
    <n v="79"/>
    <n v="50"/>
    <x v="0"/>
    <x v="0"/>
    <n v="79"/>
    <n v="2"/>
    <x v="0"/>
    <x v="1"/>
  </r>
  <r>
    <n v="1980"/>
    <s v="Graduation"/>
    <x v="2"/>
    <n v="15072"/>
    <n v="2"/>
    <n v="0"/>
    <d v="2013-05-10T00:00:00"/>
    <n v="96"/>
    <n v="33"/>
    <x v="2"/>
    <x v="2"/>
    <n v="96"/>
    <n v="4"/>
    <x v="1"/>
    <x v="0"/>
  </r>
  <r>
    <n v="1974"/>
    <s v="Graduation"/>
    <x v="0"/>
    <n v="49166"/>
    <n v="0"/>
    <n v="1"/>
    <d v="2013-06-13T00:00:00"/>
    <n v="17"/>
    <n v="39"/>
    <x v="3"/>
    <x v="0"/>
    <n v="17"/>
    <n v="2"/>
    <x v="0"/>
    <x v="1"/>
  </r>
  <r>
    <n v="1954"/>
    <s v="PhD"/>
    <x v="2"/>
    <n v="65324"/>
    <n v="0"/>
    <n v="1"/>
    <d v="2014-01-11T00:00:00"/>
    <n v="0"/>
    <n v="60"/>
    <x v="1"/>
    <x v="2"/>
    <n v="0"/>
    <n v="3"/>
    <x v="0"/>
    <x v="1"/>
  </r>
  <r>
    <n v="1957"/>
    <s v="2n Cycle"/>
    <x v="2"/>
    <n v="82347"/>
    <n v="0"/>
    <n v="0"/>
    <d v="2012-11-06T00:00:00"/>
    <n v="38"/>
    <n v="55"/>
    <x v="0"/>
    <x v="2"/>
    <n v="38"/>
    <n v="1"/>
    <x v="0"/>
    <x v="0"/>
  </r>
  <r>
    <n v="1966"/>
    <s v="PhD"/>
    <x v="1"/>
    <n v="30843"/>
    <n v="1"/>
    <n v="1"/>
    <d v="2014-05-26T00:00:00"/>
    <n v="43"/>
    <n v="48"/>
    <x v="0"/>
    <x v="1"/>
    <n v="43"/>
    <n v="2"/>
    <x v="1"/>
    <x v="1"/>
  </r>
  <r>
    <n v="1974"/>
    <s v="PhD"/>
    <x v="2"/>
    <n v="46374"/>
    <n v="0"/>
    <n v="1"/>
    <d v="2014-03-17T00:00:00"/>
    <n v="1"/>
    <n v="40"/>
    <x v="3"/>
    <x v="2"/>
    <n v="1"/>
    <n v="3"/>
    <x v="0"/>
    <x v="1"/>
  </r>
  <r>
    <n v="1979"/>
    <s v="Graduation"/>
    <x v="0"/>
    <n v="60474"/>
    <n v="0"/>
    <n v="1"/>
    <d v="2013-04-01T00:00:00"/>
    <n v="25"/>
    <n v="34"/>
    <x v="2"/>
    <x v="0"/>
    <n v="25"/>
    <n v="7"/>
    <x v="0"/>
    <x v="1"/>
  </r>
  <r>
    <n v="1973"/>
    <s v="Master"/>
    <x v="2"/>
    <n v="38576"/>
    <n v="0"/>
    <n v="1"/>
    <d v="2014-03-04T00:00:00"/>
    <n v="2"/>
    <n v="41"/>
    <x v="3"/>
    <x v="2"/>
    <n v="2"/>
    <n v="1"/>
    <x v="0"/>
    <x v="1"/>
  </r>
  <r>
    <n v="1985"/>
    <s v="Graduation"/>
    <x v="2"/>
    <n v="55357"/>
    <n v="2"/>
    <n v="0"/>
    <d v="2013-02-19T00:00:00"/>
    <n v="66"/>
    <n v="28"/>
    <x v="2"/>
    <x v="2"/>
    <n v="66"/>
    <n v="3"/>
    <x v="1"/>
    <x v="0"/>
  </r>
  <r>
    <n v="1966"/>
    <s v="Graduation"/>
    <x v="1"/>
    <n v="37758"/>
    <n v="1"/>
    <n v="1"/>
    <d v="2012-10-04T00:00:00"/>
    <n v="49"/>
    <n v="46"/>
    <x v="0"/>
    <x v="1"/>
    <n v="49"/>
    <n v="2"/>
    <x v="1"/>
    <x v="1"/>
  </r>
  <r>
    <n v="1989"/>
    <s v="2n Cycle"/>
    <x v="2"/>
    <n v="85710"/>
    <n v="0"/>
    <n v="0"/>
    <d v="2013-05-05T00:00:00"/>
    <n v="5"/>
    <n v="24"/>
    <x v="4"/>
    <x v="2"/>
    <n v="5"/>
    <n v="1"/>
    <x v="0"/>
    <x v="0"/>
  </r>
  <r>
    <n v="1969"/>
    <s v="Graduation"/>
    <x v="1"/>
    <n v="23228"/>
    <n v="1"/>
    <n v="0"/>
    <d v="2014-01-26T00:00:00"/>
    <n v="71"/>
    <n v="45"/>
    <x v="3"/>
    <x v="1"/>
    <n v="71"/>
    <n v="2"/>
    <x v="1"/>
    <x v="0"/>
  </r>
  <r>
    <n v="1969"/>
    <s v="Master"/>
    <x v="1"/>
    <n v="44602"/>
    <n v="1"/>
    <n v="1"/>
    <d v="2014-02-15T00:00:00"/>
    <n v="35"/>
    <n v="45"/>
    <x v="3"/>
    <x v="1"/>
    <n v="35"/>
    <n v="6"/>
    <x v="1"/>
    <x v="1"/>
  </r>
  <r>
    <n v="1987"/>
    <s v="Graduation"/>
    <x v="2"/>
    <n v="7500"/>
    <n v="0"/>
    <n v="0"/>
    <d v="2013-01-09T00:00:00"/>
    <n v="94"/>
    <n v="26"/>
    <x v="2"/>
    <x v="2"/>
    <n v="94"/>
    <n v="1"/>
    <x v="0"/>
    <x v="0"/>
  </r>
  <r>
    <n v="1989"/>
    <s v="2n Cycle"/>
    <x v="1"/>
    <n v="38683"/>
    <n v="1"/>
    <n v="0"/>
    <d v="2012-10-04T00:00:00"/>
    <n v="80"/>
    <n v="23"/>
    <x v="4"/>
    <x v="1"/>
    <n v="80"/>
    <n v="6"/>
    <x v="1"/>
    <x v="0"/>
  </r>
  <r>
    <n v="1975"/>
    <s v="2n Cycle"/>
    <x v="0"/>
    <n v="49514"/>
    <n v="1"/>
    <n v="0"/>
    <d v="2013-12-17T00:00:00"/>
    <n v="61"/>
    <n v="38"/>
    <x v="3"/>
    <x v="0"/>
    <n v="61"/>
    <n v="2"/>
    <x v="1"/>
    <x v="0"/>
  </r>
  <r>
    <n v="1973"/>
    <s v="PhD"/>
    <x v="1"/>
    <n v="57906"/>
    <n v="0"/>
    <n v="1"/>
    <d v="2013-06-11T00:00:00"/>
    <n v="29"/>
    <n v="40"/>
    <x v="3"/>
    <x v="1"/>
    <n v="29"/>
    <n v="3"/>
    <x v="0"/>
    <x v="1"/>
  </r>
  <r>
    <n v="1966"/>
    <s v="Master"/>
    <x v="0"/>
    <n v="43456"/>
    <n v="0"/>
    <n v="1"/>
    <d v="2013-03-26T00:00:00"/>
    <n v="0"/>
    <n v="47"/>
    <x v="0"/>
    <x v="0"/>
    <n v="0"/>
    <n v="3"/>
    <x v="0"/>
    <x v="1"/>
  </r>
  <r>
    <n v="1986"/>
    <s v="Master"/>
    <x v="0"/>
    <n v="19485"/>
    <n v="2"/>
    <n v="0"/>
    <d v="2013-09-24T00:00:00"/>
    <n v="80"/>
    <n v="27"/>
    <x v="2"/>
    <x v="0"/>
    <n v="80"/>
    <n v="1"/>
    <x v="1"/>
    <x v="0"/>
  </r>
  <r>
    <n v="1978"/>
    <s v="Graduation"/>
    <x v="1"/>
    <n v="53172"/>
    <n v="0"/>
    <n v="1"/>
    <d v="2013-05-06T00:00:00"/>
    <n v="54"/>
    <n v="35"/>
    <x v="2"/>
    <x v="1"/>
    <n v="54"/>
    <n v="3"/>
    <x v="0"/>
    <x v="1"/>
  </r>
  <r>
    <n v="1979"/>
    <s v="Graduation"/>
    <x v="1"/>
    <n v="30545"/>
    <n v="1"/>
    <n v="0"/>
    <d v="2012-10-17T00:00:00"/>
    <n v="71"/>
    <n v="33"/>
    <x v="2"/>
    <x v="1"/>
    <n v="71"/>
    <n v="2"/>
    <x v="1"/>
    <x v="0"/>
  </r>
  <r>
    <n v="1983"/>
    <s v="PhD"/>
    <x v="1"/>
    <n v="70123"/>
    <n v="0"/>
    <n v="0"/>
    <d v="2013-09-28T00:00:00"/>
    <n v="27"/>
    <n v="30"/>
    <x v="2"/>
    <x v="1"/>
    <n v="27"/>
    <n v="1"/>
    <x v="0"/>
    <x v="0"/>
  </r>
  <r>
    <n v="1959"/>
    <s v="Graduation"/>
    <x v="0"/>
    <n v="62450"/>
    <n v="0"/>
    <n v="1"/>
    <d v="2014-01-06T00:00:00"/>
    <n v="61"/>
    <n v="55"/>
    <x v="0"/>
    <x v="0"/>
    <n v="61"/>
    <n v="2"/>
    <x v="0"/>
    <x v="1"/>
  </r>
  <r>
    <n v="1976"/>
    <s v="Graduation"/>
    <x v="1"/>
    <n v="21675"/>
    <n v="1"/>
    <n v="0"/>
    <d v="2014-06-11T00:00:00"/>
    <n v="55"/>
    <n v="38"/>
    <x v="3"/>
    <x v="1"/>
    <n v="55"/>
    <n v="3"/>
    <x v="1"/>
    <x v="0"/>
  </r>
  <r>
    <n v="1981"/>
    <s v="2n Cycle"/>
    <x v="0"/>
    <n v="42395"/>
    <n v="1"/>
    <n v="1"/>
    <d v="2014-04-04T00:00:00"/>
    <n v="35"/>
    <n v="33"/>
    <x v="2"/>
    <x v="0"/>
    <n v="35"/>
    <n v="4"/>
    <x v="1"/>
    <x v="1"/>
  </r>
  <r>
    <n v="1978"/>
    <s v="Master"/>
    <x v="1"/>
    <n v="61346"/>
    <n v="1"/>
    <n v="0"/>
    <d v="2013-10-06T00:00:00"/>
    <n v="34"/>
    <n v="35"/>
    <x v="2"/>
    <x v="1"/>
    <n v="34"/>
    <n v="1"/>
    <x v="1"/>
    <x v="0"/>
  </r>
  <r>
    <n v="1953"/>
    <s v="Graduation"/>
    <x v="1"/>
    <n v="80812"/>
    <n v="0"/>
    <n v="0"/>
    <d v="2013-09-17T00:00:00"/>
    <n v="95"/>
    <n v="60"/>
    <x v="1"/>
    <x v="1"/>
    <n v="95"/>
    <n v="1"/>
    <x v="0"/>
    <x v="0"/>
  </r>
  <r>
    <n v="1971"/>
    <s v="Master"/>
    <x v="3"/>
    <n v="42835"/>
    <n v="1"/>
    <n v="1"/>
    <d v="2013-06-30T00:00:00"/>
    <n v="64"/>
    <n v="42"/>
    <x v="3"/>
    <x v="3"/>
    <n v="64"/>
    <n v="7"/>
    <x v="1"/>
    <x v="1"/>
  </r>
  <r>
    <n v="1983"/>
    <s v="Graduation"/>
    <x v="2"/>
    <n v="39922"/>
    <n v="1"/>
    <n v="0"/>
    <d v="2013-02-14T00:00:00"/>
    <n v="30"/>
    <n v="30"/>
    <x v="2"/>
    <x v="2"/>
    <n v="30"/>
    <n v="2"/>
    <x v="1"/>
    <x v="0"/>
  </r>
  <r>
    <n v="1956"/>
    <s v="Master"/>
    <x v="0"/>
    <n v="86424"/>
    <n v="0"/>
    <n v="0"/>
    <d v="2014-04-05T00:00:00"/>
    <n v="12"/>
    <n v="58"/>
    <x v="1"/>
    <x v="0"/>
    <n v="12"/>
    <n v="1"/>
    <x v="0"/>
    <x v="0"/>
  </r>
  <r>
    <n v="1978"/>
    <s v="2n Cycle"/>
    <x v="1"/>
    <n v="17117"/>
    <n v="1"/>
    <n v="0"/>
    <d v="2013-01-17T00:00:00"/>
    <n v="96"/>
    <n v="35"/>
    <x v="2"/>
    <x v="1"/>
    <n v="96"/>
    <n v="4"/>
    <x v="1"/>
    <x v="0"/>
  </r>
  <r>
    <n v="1972"/>
    <s v="Graduation"/>
    <x v="0"/>
    <n v="24762"/>
    <n v="1"/>
    <n v="0"/>
    <d v="2014-02-10T00:00:00"/>
    <n v="16"/>
    <n v="42"/>
    <x v="3"/>
    <x v="0"/>
    <n v="16"/>
    <n v="3"/>
    <x v="1"/>
    <x v="0"/>
  </r>
  <r>
    <n v="1975"/>
    <s v="Graduation"/>
    <x v="2"/>
    <n v="35797"/>
    <n v="0"/>
    <n v="1"/>
    <d v="2012-10-16T00:00:00"/>
    <n v="16"/>
    <n v="37"/>
    <x v="3"/>
    <x v="2"/>
    <n v="16"/>
    <n v="2"/>
    <x v="0"/>
    <x v="1"/>
  </r>
  <r>
    <n v="1975"/>
    <s v="Graduation"/>
    <x v="3"/>
    <n v="36627"/>
    <n v="2"/>
    <n v="0"/>
    <d v="2013-07-23T00:00:00"/>
    <n v="78"/>
    <n v="38"/>
    <x v="3"/>
    <x v="3"/>
    <n v="78"/>
    <n v="1"/>
    <x v="1"/>
    <x v="0"/>
  </r>
  <r>
    <n v="1981"/>
    <s v="2n Cycle"/>
    <x v="2"/>
    <n v="51111"/>
    <n v="1"/>
    <n v="1"/>
    <d v="2014-06-19T00:00:00"/>
    <n v="83"/>
    <n v="33"/>
    <x v="2"/>
    <x v="2"/>
    <n v="83"/>
    <n v="2"/>
    <x v="1"/>
    <x v="1"/>
  </r>
  <r>
    <n v="1972"/>
    <s v="PhD"/>
    <x v="0"/>
    <n v="86857"/>
    <n v="0"/>
    <n v="0"/>
    <d v="2012-09-12T00:00:00"/>
    <n v="96"/>
    <n v="40"/>
    <x v="3"/>
    <x v="0"/>
    <n v="96"/>
    <n v="1"/>
    <x v="0"/>
    <x v="0"/>
  </r>
  <r>
    <n v="1970"/>
    <s v="PhD"/>
    <x v="1"/>
    <n v="82072"/>
    <n v="0"/>
    <n v="0"/>
    <d v="2013-07-02T00:00:00"/>
    <n v="67"/>
    <n v="43"/>
    <x v="3"/>
    <x v="1"/>
    <n v="67"/>
    <n v="1"/>
    <x v="0"/>
    <x v="0"/>
  </r>
  <r>
    <n v="1953"/>
    <s v="PhD"/>
    <x v="0"/>
    <n v="46231"/>
    <n v="2"/>
    <n v="1"/>
    <d v="2012-11-26T00:00:00"/>
    <n v="87"/>
    <n v="59"/>
    <x v="1"/>
    <x v="0"/>
    <n v="87"/>
    <n v="4"/>
    <x v="1"/>
    <x v="1"/>
  </r>
  <r>
    <n v="1959"/>
    <s v="Graduation"/>
    <x v="2"/>
    <n v="42243"/>
    <n v="1"/>
    <n v="1"/>
    <d v="2013-12-11T00:00:00"/>
    <n v="34"/>
    <n v="54"/>
    <x v="0"/>
    <x v="2"/>
    <n v="34"/>
    <n v="2"/>
    <x v="1"/>
    <x v="1"/>
  </r>
  <r>
    <n v="1962"/>
    <s v="Graduation"/>
    <x v="1"/>
    <n v="51195"/>
    <n v="1"/>
    <n v="1"/>
    <d v="2013-04-01T00:00:00"/>
    <n v="46"/>
    <n v="51"/>
    <x v="0"/>
    <x v="1"/>
    <n v="46"/>
    <n v="8"/>
    <x v="1"/>
    <x v="1"/>
  </r>
  <r>
    <n v="1978"/>
    <s v="Master"/>
    <x v="0"/>
    <n v="68092"/>
    <n v="0"/>
    <n v="0"/>
    <d v="2013-12-16T00:00:00"/>
    <n v="7"/>
    <n v="35"/>
    <x v="2"/>
    <x v="0"/>
    <n v="7"/>
    <n v="2"/>
    <x v="0"/>
    <x v="0"/>
  </r>
  <r>
    <n v="1973"/>
    <s v="Graduation"/>
    <x v="2"/>
    <n v="31814"/>
    <n v="1"/>
    <n v="0"/>
    <d v="2013-02-09T00:00:00"/>
    <n v="73"/>
    <n v="40"/>
    <x v="3"/>
    <x v="2"/>
    <n v="73"/>
    <n v="2"/>
    <x v="1"/>
    <x v="0"/>
  </r>
  <r>
    <n v="1965"/>
    <s v="Master"/>
    <x v="4"/>
    <n v="51390"/>
    <n v="1"/>
    <n v="1"/>
    <d v="2012-09-08T00:00:00"/>
    <n v="54"/>
    <n v="47"/>
    <x v="0"/>
    <x v="4"/>
    <n v="54"/>
    <n v="6"/>
    <x v="1"/>
    <x v="1"/>
  </r>
  <r>
    <n v="1983"/>
    <s v="Graduation"/>
    <x v="2"/>
    <n v="76630"/>
    <n v="0"/>
    <n v="0"/>
    <d v="2014-01-14T00:00:00"/>
    <n v="93"/>
    <n v="31"/>
    <x v="2"/>
    <x v="2"/>
    <n v="93"/>
    <n v="1"/>
    <x v="0"/>
    <x v="0"/>
  </r>
  <r>
    <n v="1991"/>
    <s v="Basic"/>
    <x v="0"/>
    <n v="26868"/>
    <n v="1"/>
    <n v="0"/>
    <d v="2014-04-30T00:00:00"/>
    <n v="52"/>
    <n v="23"/>
    <x v="4"/>
    <x v="0"/>
    <n v="52"/>
    <n v="1"/>
    <x v="1"/>
    <x v="0"/>
  </r>
  <r>
    <n v="1943"/>
    <s v="PhD"/>
    <x v="3"/>
    <n v="48948"/>
    <n v="0"/>
    <n v="0"/>
    <d v="2013-02-01T00:00:00"/>
    <n v="53"/>
    <n v="70"/>
    <x v="5"/>
    <x v="3"/>
    <n v="53"/>
    <n v="2"/>
    <x v="0"/>
    <x v="0"/>
  </r>
  <r>
    <n v="1972"/>
    <s v="PhD"/>
    <x v="0"/>
    <n v="55260"/>
    <n v="0"/>
    <n v="1"/>
    <d v="2012-12-12T00:00:00"/>
    <n v="81"/>
    <n v="40"/>
    <x v="3"/>
    <x v="0"/>
    <n v="81"/>
    <n v="2"/>
    <x v="0"/>
    <x v="1"/>
  </r>
  <r>
    <n v="1956"/>
    <s v="Graduation"/>
    <x v="1"/>
    <n v="64090"/>
    <n v="0"/>
    <n v="1"/>
    <d v="2013-08-07T00:00:00"/>
    <n v="8"/>
    <n v="57"/>
    <x v="1"/>
    <x v="1"/>
    <n v="8"/>
    <n v="1"/>
    <x v="0"/>
    <x v="1"/>
  </r>
  <r>
    <n v="1958"/>
    <s v="Graduation"/>
    <x v="3"/>
    <n v="78331"/>
    <n v="0"/>
    <n v="1"/>
    <d v="2014-01-23T00:00:00"/>
    <n v="97"/>
    <n v="56"/>
    <x v="1"/>
    <x v="3"/>
    <n v="97"/>
    <n v="2"/>
    <x v="0"/>
    <x v="1"/>
  </r>
  <r>
    <n v="1974"/>
    <s v="PhD"/>
    <x v="2"/>
    <n v="37087"/>
    <n v="1"/>
    <n v="0"/>
    <d v="2013-08-11T00:00:00"/>
    <n v="50"/>
    <n v="39"/>
    <x v="3"/>
    <x v="2"/>
    <n v="50"/>
    <n v="3"/>
    <x v="1"/>
    <x v="0"/>
  </r>
  <r>
    <n v="1986"/>
    <s v="Graduation"/>
    <x v="3"/>
    <n v="21846"/>
    <n v="1"/>
    <n v="0"/>
    <d v="2013-10-22T00:00:00"/>
    <n v="38"/>
    <n v="27"/>
    <x v="2"/>
    <x v="3"/>
    <n v="38"/>
    <n v="4"/>
    <x v="1"/>
    <x v="0"/>
  </r>
  <r>
    <n v="1958"/>
    <s v="Graduation"/>
    <x v="2"/>
    <n v="81320"/>
    <n v="0"/>
    <n v="0"/>
    <d v="2013-02-06T00:00:00"/>
    <n v="61"/>
    <n v="55"/>
    <x v="0"/>
    <x v="2"/>
    <n v="61"/>
    <n v="1"/>
    <x v="0"/>
    <x v="0"/>
  </r>
  <r>
    <n v="1970"/>
    <s v="Graduation"/>
    <x v="3"/>
    <n v="54137"/>
    <n v="0"/>
    <n v="1"/>
    <d v="2013-08-16T00:00:00"/>
    <n v="46"/>
    <n v="43"/>
    <x v="3"/>
    <x v="3"/>
    <n v="46"/>
    <n v="2"/>
    <x v="0"/>
    <x v="1"/>
  </r>
  <r>
    <n v="1967"/>
    <s v="Graduation"/>
    <x v="1"/>
    <n v="66825"/>
    <n v="0"/>
    <n v="0"/>
    <d v="2013-07-14T00:00:00"/>
    <n v="73"/>
    <n v="46"/>
    <x v="0"/>
    <x v="1"/>
    <n v="73"/>
    <n v="1"/>
    <x v="0"/>
    <x v="0"/>
  </r>
  <r>
    <n v="1973"/>
    <s v="Graduation"/>
    <x v="1"/>
    <n v="57100"/>
    <n v="0"/>
    <n v="0"/>
    <d v="2013-12-04T00:00:00"/>
    <n v="19"/>
    <n v="40"/>
    <x v="3"/>
    <x v="1"/>
    <n v="19"/>
    <n v="1"/>
    <x v="0"/>
    <x v="0"/>
  </r>
  <r>
    <n v="1969"/>
    <s v="Graduation"/>
    <x v="1"/>
    <n v="58917"/>
    <n v="1"/>
    <n v="2"/>
    <d v="2013-03-24T00:00:00"/>
    <n v="10"/>
    <n v="44"/>
    <x v="3"/>
    <x v="1"/>
    <n v="10"/>
    <n v="5"/>
    <x v="1"/>
    <x v="1"/>
  </r>
  <r>
    <n v="1977"/>
    <s v="Graduation"/>
    <x v="0"/>
    <n v="85072"/>
    <n v="0"/>
    <n v="0"/>
    <d v="2014-04-09T00:00:00"/>
    <n v="94"/>
    <n v="37"/>
    <x v="3"/>
    <x v="0"/>
    <n v="94"/>
    <n v="1"/>
    <x v="0"/>
    <x v="0"/>
  </r>
  <r>
    <n v="1961"/>
    <s v="Graduation"/>
    <x v="0"/>
    <n v="86429"/>
    <n v="0"/>
    <n v="0"/>
    <d v="2013-11-21T00:00:00"/>
    <n v="10"/>
    <n v="52"/>
    <x v="0"/>
    <x v="0"/>
    <n v="10"/>
    <n v="0"/>
    <x v="0"/>
    <x v="0"/>
  </r>
  <r>
    <n v="1971"/>
    <s v="Graduation"/>
    <x v="4"/>
    <n v="45684"/>
    <n v="1"/>
    <n v="0"/>
    <d v="2013-12-02T00:00:00"/>
    <n v="37"/>
    <n v="42"/>
    <x v="3"/>
    <x v="4"/>
    <n v="37"/>
    <n v="1"/>
    <x v="1"/>
    <x v="0"/>
  </r>
  <r>
    <n v="1974"/>
    <s v="Graduation"/>
    <x v="1"/>
    <n v="47889"/>
    <n v="1"/>
    <n v="0"/>
    <d v="2014-01-04T00:00:00"/>
    <n v="94"/>
    <n v="40"/>
    <x v="3"/>
    <x v="1"/>
    <n v="94"/>
    <n v="1"/>
    <x v="1"/>
    <x v="0"/>
  </r>
  <r>
    <n v="1986"/>
    <s v="PhD"/>
    <x v="2"/>
    <n v="45921"/>
    <n v="0"/>
    <n v="0"/>
    <d v="2014-03-10T00:00:00"/>
    <n v="23"/>
    <n v="28"/>
    <x v="2"/>
    <x v="2"/>
    <n v="23"/>
    <n v="1"/>
    <x v="0"/>
    <x v="0"/>
  </r>
  <r>
    <n v="1966"/>
    <s v="PhD"/>
    <x v="0"/>
    <n v="78420"/>
    <n v="0"/>
    <n v="0"/>
    <d v="2013-06-29T00:00:00"/>
    <n v="75"/>
    <n v="47"/>
    <x v="0"/>
    <x v="0"/>
    <n v="75"/>
    <n v="1"/>
    <x v="0"/>
    <x v="0"/>
  </r>
  <r>
    <n v="1992"/>
    <s v="Graduation"/>
    <x v="1"/>
    <n v="75114"/>
    <n v="0"/>
    <n v="0"/>
    <d v="2013-11-07T00:00:00"/>
    <n v="40"/>
    <n v="21"/>
    <x v="4"/>
    <x v="1"/>
    <n v="40"/>
    <n v="1"/>
    <x v="0"/>
    <x v="0"/>
  </r>
  <r>
    <n v="1963"/>
    <s v="PhD"/>
    <x v="4"/>
    <n v="52278"/>
    <n v="0"/>
    <n v="1"/>
    <d v="2013-01-25T00:00:00"/>
    <n v="24"/>
    <n v="50"/>
    <x v="0"/>
    <x v="4"/>
    <n v="24"/>
    <n v="6"/>
    <x v="0"/>
    <x v="1"/>
  </r>
  <r>
    <n v="1972"/>
    <s v="Master"/>
    <x v="2"/>
    <n v="35641"/>
    <n v="1"/>
    <n v="0"/>
    <d v="2013-07-14T00:00:00"/>
    <n v="11"/>
    <n v="41"/>
    <x v="3"/>
    <x v="2"/>
    <n v="11"/>
    <n v="2"/>
    <x v="1"/>
    <x v="0"/>
  </r>
  <r>
    <n v="1994"/>
    <s v="Graduation"/>
    <x v="0"/>
    <n v="95529"/>
    <n v="0"/>
    <n v="0"/>
    <d v="2012-12-03T00:00:00"/>
    <n v="29"/>
    <n v="18"/>
    <x v="4"/>
    <x v="0"/>
    <n v="29"/>
    <n v="1"/>
    <x v="0"/>
    <x v="0"/>
  </r>
  <r>
    <n v="1954"/>
    <s v="Graduation"/>
    <x v="2"/>
    <n v="62820"/>
    <n v="0"/>
    <n v="0"/>
    <d v="2013-05-11T00:00:00"/>
    <n v="51"/>
    <n v="59"/>
    <x v="1"/>
    <x v="2"/>
    <n v="51"/>
    <n v="1"/>
    <x v="0"/>
    <x v="0"/>
  </r>
  <r>
    <n v="1960"/>
    <s v="Master"/>
    <x v="1"/>
    <n v="73113"/>
    <n v="0"/>
    <n v="0"/>
    <d v="2013-12-26T00:00:00"/>
    <n v="86"/>
    <n v="53"/>
    <x v="0"/>
    <x v="1"/>
    <n v="86"/>
    <n v="1"/>
    <x v="0"/>
    <x v="0"/>
  </r>
  <r>
    <n v="1982"/>
    <s v="PhD"/>
    <x v="2"/>
    <n v="84169"/>
    <n v="0"/>
    <n v="0"/>
    <d v="2013-08-07T00:00:00"/>
    <n v="9"/>
    <n v="31"/>
    <x v="2"/>
    <x v="2"/>
    <n v="9"/>
    <n v="1"/>
    <x v="0"/>
    <x v="0"/>
  </r>
  <r>
    <n v="1954"/>
    <s v="2n Cycle"/>
    <x v="0"/>
    <n v="42607"/>
    <n v="0"/>
    <n v="1"/>
    <d v="2013-11-17T00:00:00"/>
    <n v="30"/>
    <n v="59"/>
    <x v="1"/>
    <x v="0"/>
    <n v="30"/>
    <n v="2"/>
    <x v="0"/>
    <x v="1"/>
  </r>
  <r>
    <n v="1954"/>
    <s v="PhD"/>
    <x v="0"/>
    <n v="74637"/>
    <n v="0"/>
    <n v="0"/>
    <d v="2013-05-18T00:00:00"/>
    <n v="73"/>
    <n v="59"/>
    <x v="1"/>
    <x v="0"/>
    <n v="73"/>
    <n v="1"/>
    <x v="0"/>
    <x v="0"/>
  </r>
  <r>
    <n v="1955"/>
    <s v="PhD"/>
    <x v="1"/>
    <n v="46015"/>
    <n v="1"/>
    <n v="1"/>
    <d v="2014-04-13T00:00:00"/>
    <n v="25"/>
    <n v="59"/>
    <x v="1"/>
    <x v="1"/>
    <n v="25"/>
    <n v="1"/>
    <x v="1"/>
    <x v="1"/>
  </r>
  <r>
    <n v="1993"/>
    <s v="Graduation"/>
    <x v="0"/>
    <n v="72354"/>
    <n v="0"/>
    <n v="0"/>
    <d v="2013-04-17T00:00:00"/>
    <n v="67"/>
    <n v="20"/>
    <x v="4"/>
    <x v="0"/>
    <n v="67"/>
    <n v="1"/>
    <x v="0"/>
    <x v="0"/>
  </r>
  <r>
    <n v="1969"/>
    <s v="Master"/>
    <x v="0"/>
    <n v="39858"/>
    <n v="1"/>
    <n v="0"/>
    <d v="2013-01-24T00:00:00"/>
    <n v="67"/>
    <n v="44"/>
    <x v="3"/>
    <x v="0"/>
    <n v="67"/>
    <n v="1"/>
    <x v="1"/>
    <x v="0"/>
  </r>
  <r>
    <n v="1948"/>
    <s v="PhD"/>
    <x v="2"/>
    <n v="34469"/>
    <n v="1"/>
    <n v="1"/>
    <d v="2014-05-04T00:00:00"/>
    <n v="58"/>
    <n v="66"/>
    <x v="5"/>
    <x v="2"/>
    <n v="58"/>
    <n v="3"/>
    <x v="1"/>
    <x v="1"/>
  </r>
  <r>
    <n v="1986"/>
    <s v="Graduation"/>
    <x v="1"/>
    <n v="83033"/>
    <n v="1"/>
    <n v="0"/>
    <d v="2014-05-18T00:00:00"/>
    <n v="82"/>
    <n v="28"/>
    <x v="2"/>
    <x v="1"/>
    <n v="82"/>
    <n v="1"/>
    <x v="1"/>
    <x v="0"/>
  </r>
  <r>
    <n v="1979"/>
    <s v="Master"/>
    <x v="1"/>
    <n v="24401"/>
    <n v="0"/>
    <n v="0"/>
    <d v="2012-08-31T00:00:00"/>
    <n v="98"/>
    <n v="33"/>
    <x v="2"/>
    <x v="1"/>
    <n v="98"/>
    <n v="3"/>
    <x v="0"/>
    <x v="0"/>
  </r>
  <r>
    <n v="1978"/>
    <s v="Graduation"/>
    <x v="2"/>
    <n v="77583"/>
    <n v="0"/>
    <n v="0"/>
    <d v="2014-02-10T00:00:00"/>
    <n v="93"/>
    <n v="36"/>
    <x v="3"/>
    <x v="2"/>
    <n v="93"/>
    <n v="1"/>
    <x v="0"/>
    <x v="0"/>
  </r>
  <r>
    <n v="1982"/>
    <s v="2n Cycle"/>
    <x v="0"/>
    <n v="74116"/>
    <n v="0"/>
    <n v="0"/>
    <d v="2013-12-30T00:00:00"/>
    <n v="53"/>
    <n v="31"/>
    <x v="2"/>
    <x v="0"/>
    <n v="53"/>
    <n v="1"/>
    <x v="0"/>
    <x v="0"/>
  </r>
  <r>
    <n v="1993"/>
    <s v="Graduation"/>
    <x v="0"/>
    <n v="74293"/>
    <n v="0"/>
    <n v="0"/>
    <d v="2014-05-04T00:00:00"/>
    <n v="66"/>
    <n v="21"/>
    <x v="4"/>
    <x v="0"/>
    <n v="66"/>
    <n v="1"/>
    <x v="0"/>
    <x v="0"/>
  </r>
  <r>
    <n v="1976"/>
    <s v="PhD"/>
    <x v="2"/>
    <n v="68397"/>
    <n v="0"/>
    <n v="1"/>
    <d v="2013-11-17T00:00:00"/>
    <n v="6"/>
    <n v="37"/>
    <x v="3"/>
    <x v="2"/>
    <n v="6"/>
    <n v="1"/>
    <x v="0"/>
    <x v="1"/>
  </r>
  <r>
    <n v="1974"/>
    <s v="PhD"/>
    <x v="1"/>
    <n v="79632"/>
    <n v="0"/>
    <n v="0"/>
    <d v="2014-04-08T00:00:00"/>
    <n v="42"/>
    <n v="40"/>
    <x v="3"/>
    <x v="1"/>
    <n v="42"/>
    <n v="1"/>
    <x v="0"/>
    <x v="0"/>
  </r>
  <r>
    <n v="1989"/>
    <s v="Graduation"/>
    <x v="0"/>
    <n v="46107"/>
    <n v="1"/>
    <n v="0"/>
    <d v="2014-02-10T00:00:00"/>
    <n v="78"/>
    <n v="25"/>
    <x v="4"/>
    <x v="0"/>
    <n v="78"/>
    <n v="1"/>
    <x v="1"/>
    <x v="0"/>
  </r>
  <r>
    <n v="1951"/>
    <s v="PhD"/>
    <x v="0"/>
    <n v="64950"/>
    <n v="0"/>
    <n v="1"/>
    <d v="2012-08-12T00:00:00"/>
    <n v="29"/>
    <n v="61"/>
    <x v="1"/>
    <x v="0"/>
    <n v="29"/>
    <n v="2"/>
    <x v="0"/>
    <x v="1"/>
  </r>
  <r>
    <n v="1989"/>
    <s v="Basic"/>
    <x v="2"/>
    <n v="25443"/>
    <n v="1"/>
    <n v="0"/>
    <d v="2012-12-22T00:00:00"/>
    <n v="82"/>
    <n v="23"/>
    <x v="4"/>
    <x v="2"/>
    <n v="82"/>
    <n v="1"/>
    <x v="1"/>
    <x v="0"/>
  </r>
  <r>
    <n v="1952"/>
    <s v="Graduation"/>
    <x v="0"/>
    <n v="75127"/>
    <n v="0"/>
    <n v="0"/>
    <d v="2014-05-22T00:00:00"/>
    <n v="92"/>
    <n v="62"/>
    <x v="1"/>
    <x v="0"/>
    <n v="92"/>
    <n v="1"/>
    <x v="0"/>
    <x v="0"/>
  </r>
  <r>
    <n v="1971"/>
    <s v="PhD"/>
    <x v="1"/>
    <n v="32892"/>
    <n v="1"/>
    <n v="0"/>
    <d v="2014-05-25T00:00:00"/>
    <n v="78"/>
    <n v="43"/>
    <x v="3"/>
    <x v="1"/>
    <n v="78"/>
    <n v="2"/>
    <x v="1"/>
    <x v="0"/>
  </r>
  <r>
    <n v="1971"/>
    <s v="Graduation"/>
    <x v="1"/>
    <n v="71796"/>
    <n v="0"/>
    <n v="0"/>
    <d v="2013-10-24T00:00:00"/>
    <n v="54"/>
    <n v="42"/>
    <x v="3"/>
    <x v="1"/>
    <n v="54"/>
    <n v="1"/>
    <x v="0"/>
    <x v="0"/>
  </r>
  <r>
    <n v="1970"/>
    <s v="PhD"/>
    <x v="2"/>
    <n v="67536"/>
    <n v="0"/>
    <n v="1"/>
    <d v="2013-05-22T00:00:00"/>
    <n v="45"/>
    <n v="43"/>
    <x v="3"/>
    <x v="2"/>
    <n v="45"/>
    <n v="3"/>
    <x v="0"/>
    <x v="1"/>
  </r>
  <r>
    <n v="1971"/>
    <s v="Graduation"/>
    <x v="0"/>
    <n v="55239"/>
    <n v="0"/>
    <n v="1"/>
    <d v="2013-07-14T00:00:00"/>
    <n v="59"/>
    <n v="42"/>
    <x v="3"/>
    <x v="0"/>
    <n v="59"/>
    <n v="3"/>
    <x v="0"/>
    <x v="1"/>
  </r>
  <r>
    <n v="1975"/>
    <s v="PhD"/>
    <x v="3"/>
    <n v="60554"/>
    <n v="1"/>
    <n v="0"/>
    <d v="2013-08-09T00:00:00"/>
    <n v="8"/>
    <n v="38"/>
    <x v="3"/>
    <x v="3"/>
    <n v="8"/>
    <n v="2"/>
    <x v="1"/>
    <x v="0"/>
  </r>
  <r>
    <n v="1952"/>
    <s v="2n Cycle"/>
    <x v="0"/>
    <n v="64831"/>
    <n v="1"/>
    <n v="1"/>
    <d v="2013-06-10T00:00:00"/>
    <n v="51"/>
    <n v="61"/>
    <x v="1"/>
    <x v="0"/>
    <n v="51"/>
    <n v="8"/>
    <x v="1"/>
    <x v="1"/>
  </r>
  <r>
    <n v="1962"/>
    <s v="PhD"/>
    <x v="1"/>
    <n v="56067"/>
    <n v="0"/>
    <n v="1"/>
    <d v="2013-07-20T00:00:00"/>
    <n v="51"/>
    <n v="51"/>
    <x v="0"/>
    <x v="1"/>
    <n v="51"/>
    <n v="2"/>
    <x v="0"/>
    <x v="1"/>
  </r>
  <r>
    <n v="1983"/>
    <s v="Graduation"/>
    <x v="3"/>
    <n v="82025"/>
    <n v="0"/>
    <n v="0"/>
    <d v="2013-05-28T00:00:00"/>
    <n v="76"/>
    <n v="30"/>
    <x v="2"/>
    <x v="3"/>
    <n v="76"/>
    <n v="1"/>
    <x v="0"/>
    <x v="0"/>
  </r>
  <r>
    <n v="1953"/>
    <s v="Graduation"/>
    <x v="1"/>
    <n v="94384"/>
    <n v="0"/>
    <n v="0"/>
    <d v="2013-03-04T00:00:00"/>
    <n v="62"/>
    <n v="60"/>
    <x v="1"/>
    <x v="1"/>
    <n v="62"/>
    <n v="0"/>
    <x v="0"/>
    <x v="0"/>
  </r>
  <r>
    <n v="1986"/>
    <s v="Basic"/>
    <x v="0"/>
    <n v="14906"/>
    <n v="0"/>
    <n v="0"/>
    <d v="2012-12-22T00:00:00"/>
    <n v="86"/>
    <n v="26"/>
    <x v="2"/>
    <x v="0"/>
    <n v="86"/>
    <n v="3"/>
    <x v="0"/>
    <x v="0"/>
  </r>
  <r>
    <n v="1987"/>
    <s v="PhD"/>
    <x v="2"/>
    <n v="51563"/>
    <n v="0"/>
    <n v="0"/>
    <d v="2012-10-01T00:00:00"/>
    <n v="60"/>
    <n v="25"/>
    <x v="4"/>
    <x v="2"/>
    <n v="60"/>
    <n v="1"/>
    <x v="0"/>
    <x v="0"/>
  </r>
  <r>
    <n v="1982"/>
    <s v="2n Cycle"/>
    <x v="2"/>
    <n v="57937"/>
    <n v="0"/>
    <n v="1"/>
    <d v="2014-02-16T00:00:00"/>
    <n v="56"/>
    <n v="32"/>
    <x v="2"/>
    <x v="2"/>
    <n v="56"/>
    <n v="3"/>
    <x v="0"/>
    <x v="1"/>
  </r>
  <r>
    <n v="1979"/>
    <s v="Graduation"/>
    <x v="3"/>
    <n v="68274"/>
    <n v="1"/>
    <n v="1"/>
    <d v="2013-09-30T00:00:00"/>
    <n v="83"/>
    <n v="34"/>
    <x v="2"/>
    <x v="3"/>
    <n v="83"/>
    <n v="2"/>
    <x v="1"/>
    <x v="1"/>
  </r>
  <r>
    <n v="1977"/>
    <s v="Graduation"/>
    <x v="1"/>
    <n v="39771"/>
    <n v="1"/>
    <n v="0"/>
    <d v="2013-12-06T00:00:00"/>
    <n v="92"/>
    <n v="36"/>
    <x v="3"/>
    <x v="1"/>
    <n v="92"/>
    <n v="1"/>
    <x v="1"/>
    <x v="0"/>
  </r>
  <r>
    <n v="1975"/>
    <s v="2n Cycle"/>
    <x v="3"/>
    <n v="67893"/>
    <n v="0"/>
    <n v="1"/>
    <d v="2012-10-01T00:00:00"/>
    <n v="31"/>
    <n v="37"/>
    <x v="3"/>
    <x v="3"/>
    <n v="31"/>
    <n v="2"/>
    <x v="0"/>
    <x v="1"/>
  </r>
  <r>
    <n v="1979"/>
    <s v="PhD"/>
    <x v="1"/>
    <n v="27922"/>
    <n v="1"/>
    <n v="0"/>
    <d v="2014-05-10T00:00:00"/>
    <n v="80"/>
    <n v="35"/>
    <x v="2"/>
    <x v="1"/>
    <n v="80"/>
    <n v="1"/>
    <x v="1"/>
    <x v="0"/>
  </r>
  <r>
    <n v="1976"/>
    <s v="PhD"/>
    <x v="1"/>
    <n v="52190"/>
    <n v="1"/>
    <n v="1"/>
    <d v="2014-05-08T00:00:00"/>
    <n v="39"/>
    <n v="38"/>
    <x v="3"/>
    <x v="1"/>
    <n v="39"/>
    <n v="3"/>
    <x v="1"/>
    <x v="1"/>
  </r>
  <r>
    <n v="1973"/>
    <s v="Master"/>
    <x v="3"/>
    <n v="44051"/>
    <n v="1"/>
    <n v="1"/>
    <d v="2013-01-29T00:00:00"/>
    <n v="20"/>
    <n v="40"/>
    <x v="3"/>
    <x v="3"/>
    <n v="20"/>
    <n v="4"/>
    <x v="1"/>
    <x v="1"/>
  </r>
  <r>
    <n v="1971"/>
    <s v="PhD"/>
    <x v="0"/>
    <n v="42767"/>
    <n v="2"/>
    <n v="0"/>
    <d v="2013-05-11T00:00:00"/>
    <n v="53"/>
    <n v="42"/>
    <x v="3"/>
    <x v="0"/>
    <n v="53"/>
    <n v="1"/>
    <x v="1"/>
    <x v="0"/>
  </r>
  <r>
    <n v="1976"/>
    <s v="Master"/>
    <x v="1"/>
    <n v="46106"/>
    <n v="1"/>
    <n v="1"/>
    <d v="2014-05-11T00:00:00"/>
    <n v="84"/>
    <n v="38"/>
    <x v="3"/>
    <x v="1"/>
    <n v="84"/>
    <n v="1"/>
    <x v="1"/>
    <x v="1"/>
  </r>
  <r>
    <n v="1976"/>
    <s v="PhD"/>
    <x v="2"/>
    <n v="16927"/>
    <n v="1"/>
    <n v="1"/>
    <d v="2013-02-10T00:00:00"/>
    <n v="50"/>
    <n v="37"/>
    <x v="3"/>
    <x v="2"/>
    <n v="50"/>
    <n v="5"/>
    <x v="1"/>
    <x v="1"/>
  </r>
  <r>
    <n v="1965"/>
    <s v="Graduation"/>
    <x v="2"/>
    <n v="59754"/>
    <n v="0"/>
    <n v="1"/>
    <d v="2012-12-01T00:00:00"/>
    <n v="96"/>
    <n v="47"/>
    <x v="0"/>
    <x v="2"/>
    <n v="96"/>
    <n v="3"/>
    <x v="0"/>
    <x v="1"/>
  </r>
  <r>
    <n v="1952"/>
    <s v="Graduation"/>
    <x v="0"/>
    <n v="53700"/>
    <n v="0"/>
    <n v="1"/>
    <d v="2012-08-17T00:00:00"/>
    <n v="94"/>
    <n v="60"/>
    <x v="1"/>
    <x v="0"/>
    <n v="94"/>
    <n v="4"/>
    <x v="0"/>
    <x v="1"/>
  </r>
  <r>
    <n v="1973"/>
    <s v="Graduation"/>
    <x v="2"/>
    <n v="59041"/>
    <n v="1"/>
    <n v="1"/>
    <d v="2014-05-07T00:00:00"/>
    <n v="25"/>
    <n v="41"/>
    <x v="3"/>
    <x v="2"/>
    <n v="25"/>
    <n v="2"/>
    <x v="1"/>
    <x v="1"/>
  </r>
  <r>
    <n v="1957"/>
    <s v="PhD"/>
    <x v="3"/>
    <n v="54237"/>
    <n v="0"/>
    <n v="1"/>
    <d v="2013-04-27T00:00:00"/>
    <n v="48"/>
    <n v="56"/>
    <x v="1"/>
    <x v="3"/>
    <n v="48"/>
    <n v="4"/>
    <x v="0"/>
    <x v="1"/>
  </r>
  <r>
    <n v="1967"/>
    <s v="Graduation"/>
    <x v="3"/>
    <n v="70647"/>
    <n v="0"/>
    <n v="1"/>
    <d v="2012-09-21T00:00:00"/>
    <n v="65"/>
    <n v="45"/>
    <x v="3"/>
    <x v="3"/>
    <n v="65"/>
    <n v="2"/>
    <x v="0"/>
    <x v="1"/>
  </r>
  <r>
    <n v="1962"/>
    <s v="PhD"/>
    <x v="0"/>
    <n v="52597"/>
    <n v="0"/>
    <n v="1"/>
    <d v="2014-05-07T00:00:00"/>
    <n v="69"/>
    <n v="52"/>
    <x v="0"/>
    <x v="0"/>
    <n v="69"/>
    <n v="3"/>
    <x v="0"/>
    <x v="1"/>
  </r>
  <r>
    <n v="1969"/>
    <s v="Master"/>
    <x v="1"/>
    <n v="41021"/>
    <n v="1"/>
    <n v="0"/>
    <d v="2012-12-30T00:00:00"/>
    <n v="12"/>
    <n v="43"/>
    <x v="3"/>
    <x v="1"/>
    <n v="12"/>
    <n v="2"/>
    <x v="1"/>
    <x v="0"/>
  </r>
  <r>
    <n v="1975"/>
    <s v="PhD"/>
    <x v="2"/>
    <n v="40233"/>
    <n v="0"/>
    <n v="1"/>
    <d v="2013-10-14T00:00:00"/>
    <n v="84"/>
    <n v="38"/>
    <x v="3"/>
    <x v="2"/>
    <n v="84"/>
    <n v="5"/>
    <x v="0"/>
    <x v="1"/>
  </r>
  <r>
    <n v="1980"/>
    <s v="Graduation"/>
    <x v="2"/>
    <n v="50183"/>
    <n v="1"/>
    <n v="1"/>
    <d v="2014-06-25T00:00:00"/>
    <n v="47"/>
    <n v="34"/>
    <x v="2"/>
    <x v="2"/>
    <n v="47"/>
    <n v="7"/>
    <x v="1"/>
    <x v="1"/>
  </r>
  <r>
    <n v="1959"/>
    <s v="Graduation"/>
    <x v="1"/>
    <n v="54753"/>
    <n v="0"/>
    <n v="1"/>
    <d v="2013-09-12T00:00:00"/>
    <n v="87"/>
    <n v="54"/>
    <x v="0"/>
    <x v="1"/>
    <n v="87"/>
    <n v="3"/>
    <x v="0"/>
    <x v="1"/>
  </r>
  <r>
    <n v="1973"/>
    <s v="Graduation"/>
    <x v="2"/>
    <n v="92955"/>
    <n v="0"/>
    <n v="0"/>
    <d v="2013-08-19T00:00:00"/>
    <n v="35"/>
    <n v="40"/>
    <x v="3"/>
    <x v="2"/>
    <n v="35"/>
    <n v="1"/>
    <x v="0"/>
    <x v="0"/>
  </r>
  <r>
    <n v="1973"/>
    <s v="Graduation"/>
    <x v="2"/>
    <n v="33471"/>
    <n v="1"/>
    <n v="0"/>
    <d v="2012-10-12T00:00:00"/>
    <n v="47"/>
    <n v="39"/>
    <x v="3"/>
    <x v="2"/>
    <n v="47"/>
    <n v="3"/>
    <x v="1"/>
    <x v="0"/>
  </r>
  <r>
    <n v="1974"/>
    <s v="PhD"/>
    <x v="2"/>
    <n v="34596"/>
    <n v="1"/>
    <n v="0"/>
    <d v="2013-04-13T00:00:00"/>
    <n v="48"/>
    <n v="39"/>
    <x v="3"/>
    <x v="2"/>
    <n v="48"/>
    <n v="1"/>
    <x v="1"/>
    <x v="0"/>
  </r>
  <r>
    <n v="1980"/>
    <s v="Graduation"/>
    <x v="1"/>
    <n v="44010"/>
    <n v="1"/>
    <n v="0"/>
    <d v="2012-10-13T00:00:00"/>
    <n v="46"/>
    <n v="32"/>
    <x v="2"/>
    <x v="1"/>
    <n v="46"/>
    <n v="6"/>
    <x v="1"/>
    <x v="0"/>
  </r>
  <r>
    <n v="1988"/>
    <s v="Graduation"/>
    <x v="2"/>
    <n v="84219"/>
    <n v="0"/>
    <n v="0"/>
    <d v="2014-02-02T00:00:00"/>
    <n v="27"/>
    <n v="26"/>
    <x v="2"/>
    <x v="2"/>
    <n v="27"/>
    <n v="1"/>
    <x v="0"/>
    <x v="0"/>
  </r>
  <r>
    <n v="1968"/>
    <s v="PhD"/>
    <x v="1"/>
    <n v="40706"/>
    <n v="2"/>
    <n v="1"/>
    <d v="2013-01-17T00:00:00"/>
    <n v="37"/>
    <n v="45"/>
    <x v="3"/>
    <x v="1"/>
    <n v="37"/>
    <n v="4"/>
    <x v="1"/>
    <x v="1"/>
  </r>
  <r>
    <n v="1988"/>
    <s v="2n Cycle"/>
    <x v="2"/>
    <n v="15716"/>
    <n v="1"/>
    <n v="0"/>
    <d v="2012-11-12T00:00:00"/>
    <n v="8"/>
    <n v="24"/>
    <x v="4"/>
    <x v="2"/>
    <n v="8"/>
    <n v="3"/>
    <x v="1"/>
    <x v="0"/>
  </r>
  <r>
    <n v="1959"/>
    <s v="2n Cycle"/>
    <x v="3"/>
    <n v="59052"/>
    <n v="0"/>
    <n v="1"/>
    <d v="2013-11-17T00:00:00"/>
    <n v="29"/>
    <n v="54"/>
    <x v="0"/>
    <x v="3"/>
    <n v="29"/>
    <n v="3"/>
    <x v="0"/>
    <x v="1"/>
  </r>
  <r>
    <n v="1971"/>
    <s v="Master"/>
    <x v="1"/>
    <n v="80573"/>
    <n v="0"/>
    <n v="0"/>
    <d v="2012-10-14T00:00:00"/>
    <n v="85"/>
    <n v="41"/>
    <x v="3"/>
    <x v="1"/>
    <n v="85"/>
    <n v="1"/>
    <x v="0"/>
    <x v="0"/>
  </r>
  <r>
    <n v="1962"/>
    <s v="Graduation"/>
    <x v="2"/>
    <n v="83715"/>
    <n v="0"/>
    <n v="0"/>
    <d v="2014-02-03T00:00:00"/>
    <n v="2"/>
    <n v="52"/>
    <x v="0"/>
    <x v="2"/>
    <n v="2"/>
    <n v="1"/>
    <x v="0"/>
    <x v="0"/>
  </r>
  <r>
    <n v="1959"/>
    <s v="Master"/>
    <x v="1"/>
    <n v="82576"/>
    <n v="0"/>
    <n v="0"/>
    <d v="2012-08-01T00:00:00"/>
    <n v="66"/>
    <n v="53"/>
    <x v="0"/>
    <x v="1"/>
    <n v="66"/>
    <n v="1"/>
    <x v="0"/>
    <x v="0"/>
  </r>
  <r>
    <n v="1965"/>
    <s v="Master"/>
    <x v="2"/>
    <n v="56962"/>
    <n v="2"/>
    <n v="1"/>
    <d v="2013-10-11T00:00:00"/>
    <n v="60"/>
    <n v="48"/>
    <x v="0"/>
    <x v="2"/>
    <n v="60"/>
    <n v="7"/>
    <x v="1"/>
    <x v="1"/>
  </r>
  <r>
    <n v="1952"/>
    <s v="Graduation"/>
    <x v="2"/>
    <n v="35704"/>
    <n v="1"/>
    <n v="1"/>
    <d v="2014-01-03T00:00:00"/>
    <n v="54"/>
    <n v="62"/>
    <x v="1"/>
    <x v="2"/>
    <n v="54"/>
    <n v="3"/>
    <x v="1"/>
    <x v="1"/>
  </r>
  <r>
    <n v="1954"/>
    <s v="Graduation"/>
    <x v="1"/>
    <n v="53103"/>
    <n v="0"/>
    <n v="1"/>
    <d v="2013-09-12T00:00:00"/>
    <n v="70"/>
    <n v="59"/>
    <x v="1"/>
    <x v="1"/>
    <n v="70"/>
    <n v="5"/>
    <x v="0"/>
    <x v="1"/>
  </r>
  <r>
    <n v="1960"/>
    <s v="2n Cycle"/>
    <x v="4"/>
    <n v="46779"/>
    <n v="1"/>
    <n v="1"/>
    <d v="2013-07-12T00:00:00"/>
    <n v="55"/>
    <n v="53"/>
    <x v="0"/>
    <x v="4"/>
    <n v="55"/>
    <n v="1"/>
    <x v="1"/>
    <x v="1"/>
  </r>
  <r>
    <n v="1965"/>
    <s v="Graduation"/>
    <x v="3"/>
    <n v="4861"/>
    <n v="0"/>
    <n v="0"/>
    <d v="2014-06-22T00:00:00"/>
    <n v="20"/>
    <n v="49"/>
    <x v="0"/>
    <x v="3"/>
    <n v="20"/>
    <n v="0"/>
    <x v="0"/>
    <x v="0"/>
  </r>
  <r>
    <n v="1979"/>
    <s v="Master"/>
    <x v="3"/>
    <n v="33462"/>
    <n v="1"/>
    <n v="0"/>
    <d v="2013-08-07T00:00:00"/>
    <n v="78"/>
    <n v="34"/>
    <x v="2"/>
    <x v="3"/>
    <n v="78"/>
    <n v="1"/>
    <x v="1"/>
    <x v="0"/>
  </r>
  <r>
    <n v="1978"/>
    <s v="Graduation"/>
    <x v="3"/>
    <n v="63693"/>
    <n v="0"/>
    <n v="1"/>
    <d v="2013-10-14T00:00:00"/>
    <n v="63"/>
    <n v="35"/>
    <x v="2"/>
    <x v="3"/>
    <n v="63"/>
    <n v="3"/>
    <x v="0"/>
    <x v="1"/>
  </r>
  <r>
    <n v="1950"/>
    <s v="Graduation"/>
    <x v="2"/>
    <n v="80763"/>
    <n v="0"/>
    <n v="0"/>
    <d v="2013-08-15T00:00:00"/>
    <n v="17"/>
    <n v="63"/>
    <x v="1"/>
    <x v="2"/>
    <n v="17"/>
    <n v="1"/>
    <x v="0"/>
    <x v="0"/>
  </r>
  <r>
    <n v="1974"/>
    <s v="PhD"/>
    <x v="2"/>
    <n v="65352"/>
    <n v="0"/>
    <n v="1"/>
    <d v="2013-08-21T00:00:00"/>
    <n v="43"/>
    <n v="39"/>
    <x v="3"/>
    <x v="2"/>
    <n v="43"/>
    <n v="2"/>
    <x v="0"/>
    <x v="1"/>
  </r>
  <r>
    <n v="1978"/>
    <s v="PhD"/>
    <x v="2"/>
    <n v="82170"/>
    <n v="0"/>
    <n v="0"/>
    <d v="2013-11-25T00:00:00"/>
    <n v="13"/>
    <n v="35"/>
    <x v="2"/>
    <x v="2"/>
    <n v="13"/>
    <n v="1"/>
    <x v="0"/>
    <x v="0"/>
  </r>
  <r>
    <n v="1969"/>
    <s v="Graduation"/>
    <x v="2"/>
    <n v="75759"/>
    <n v="0"/>
    <n v="0"/>
    <d v="2013-10-25T00:00:00"/>
    <n v="46"/>
    <n v="44"/>
    <x v="3"/>
    <x v="2"/>
    <n v="46"/>
    <n v="1"/>
    <x v="0"/>
    <x v="0"/>
  </r>
  <r>
    <n v="1976"/>
    <s v="2n Cycle"/>
    <x v="0"/>
    <n v="79689"/>
    <n v="0"/>
    <n v="0"/>
    <d v="2013-05-12T00:00:00"/>
    <n v="65"/>
    <n v="37"/>
    <x v="3"/>
    <x v="0"/>
    <n v="65"/>
    <n v="1"/>
    <x v="0"/>
    <x v="0"/>
  </r>
  <r>
    <n v="1956"/>
    <s v="PhD"/>
    <x v="4"/>
    <n v="35340"/>
    <n v="1"/>
    <n v="1"/>
    <d v="2014-06-29T00:00:00"/>
    <n v="1"/>
    <n v="58"/>
    <x v="1"/>
    <x v="4"/>
    <n v="1"/>
    <n v="2"/>
    <x v="1"/>
    <x v="1"/>
  </r>
  <r>
    <n v="1954"/>
    <s v="Graduation"/>
    <x v="3"/>
    <n v="85683"/>
    <n v="0"/>
    <n v="0"/>
    <d v="2014-03-21T00:00:00"/>
    <n v="6"/>
    <n v="60"/>
    <x v="1"/>
    <x v="3"/>
    <n v="6"/>
    <n v="1"/>
    <x v="0"/>
    <x v="0"/>
  </r>
  <r>
    <n v="1972"/>
    <s v="2n Cycle"/>
    <x v="2"/>
    <n v="24884"/>
    <n v="1"/>
    <n v="0"/>
    <d v="2012-11-29T00:00:00"/>
    <n v="32"/>
    <n v="40"/>
    <x v="3"/>
    <x v="2"/>
    <n v="32"/>
    <n v="1"/>
    <x v="1"/>
    <x v="0"/>
  </r>
  <r>
    <n v="1981"/>
    <s v="Master"/>
    <x v="1"/>
    <n v="42021"/>
    <n v="1"/>
    <n v="0"/>
    <d v="2012-08-31T00:00:00"/>
    <n v="34"/>
    <n v="31"/>
    <x v="2"/>
    <x v="1"/>
    <n v="34"/>
    <n v="5"/>
    <x v="1"/>
    <x v="0"/>
  </r>
  <r>
    <n v="1989"/>
    <s v="Graduation"/>
    <x v="0"/>
    <n v="64449"/>
    <n v="1"/>
    <n v="0"/>
    <d v="2014-02-18T00:00:00"/>
    <n v="70"/>
    <n v="25"/>
    <x v="4"/>
    <x v="0"/>
    <n v="70"/>
    <n v="4"/>
    <x v="1"/>
    <x v="0"/>
  </r>
  <r>
    <n v="1954"/>
    <s v="Graduation"/>
    <x v="3"/>
    <n v="64587"/>
    <n v="1"/>
    <n v="1"/>
    <d v="2014-06-22T00:00:00"/>
    <n v="49"/>
    <n v="60"/>
    <x v="1"/>
    <x v="3"/>
    <n v="49"/>
    <n v="2"/>
    <x v="1"/>
    <x v="1"/>
  </r>
  <r>
    <n v="1995"/>
    <s v="Graduation"/>
    <x v="0"/>
    <n v="34824"/>
    <n v="0"/>
    <n v="0"/>
    <d v="2014-03-26T00:00:00"/>
    <n v="65"/>
    <n v="19"/>
    <x v="4"/>
    <x v="0"/>
    <n v="65"/>
    <n v="1"/>
    <x v="0"/>
    <x v="0"/>
  </r>
  <r>
    <n v="1978"/>
    <s v="Graduation"/>
    <x v="1"/>
    <n v="75437"/>
    <n v="0"/>
    <n v="0"/>
    <d v="2013-11-09T00:00:00"/>
    <n v="25"/>
    <n v="35"/>
    <x v="2"/>
    <x v="1"/>
    <n v="25"/>
    <n v="1"/>
    <x v="0"/>
    <x v="0"/>
  </r>
  <r>
    <n v="1957"/>
    <s v="Graduation"/>
    <x v="1"/>
    <n v="26091"/>
    <n v="1"/>
    <n v="1"/>
    <d v="2014-02-25T00:00:00"/>
    <n v="84"/>
    <n v="57"/>
    <x v="1"/>
    <x v="1"/>
    <n v="84"/>
    <n v="3"/>
    <x v="1"/>
    <x v="1"/>
  </r>
  <r>
    <n v="1973"/>
    <s v="Graduation"/>
    <x v="2"/>
    <n v="52845"/>
    <n v="1"/>
    <n v="0"/>
    <d v="2013-08-13T00:00:00"/>
    <n v="7"/>
    <n v="40"/>
    <x v="3"/>
    <x v="2"/>
    <n v="7"/>
    <n v="3"/>
    <x v="1"/>
    <x v="0"/>
  </r>
  <r>
    <n v="1956"/>
    <s v="Graduation"/>
    <x v="3"/>
    <n v="46086"/>
    <n v="0"/>
    <n v="1"/>
    <d v="2013-11-03T00:00:00"/>
    <n v="34"/>
    <n v="57"/>
    <x v="1"/>
    <x v="3"/>
    <n v="34"/>
    <n v="4"/>
    <x v="0"/>
    <x v="1"/>
  </r>
  <r>
    <n v="1956"/>
    <s v="PhD"/>
    <x v="4"/>
    <n v="78028"/>
    <n v="0"/>
    <n v="1"/>
    <d v="2012-09-10T00:00:00"/>
    <n v="38"/>
    <n v="56"/>
    <x v="1"/>
    <x v="4"/>
    <n v="38"/>
    <n v="1"/>
    <x v="0"/>
    <x v="1"/>
  </r>
  <r>
    <n v="1987"/>
    <s v="PhD"/>
    <x v="0"/>
    <n v="95169"/>
    <n v="0"/>
    <n v="0"/>
    <d v="2013-10-09T00:00:00"/>
    <n v="1"/>
    <n v="26"/>
    <x v="2"/>
    <x v="0"/>
    <n v="1"/>
    <n v="1"/>
    <x v="0"/>
    <x v="0"/>
  </r>
  <r>
    <n v="1981"/>
    <s v="2n Cycle"/>
    <x v="2"/>
    <n v="56337"/>
    <n v="1"/>
    <n v="1"/>
    <d v="2013-03-27T00:00:00"/>
    <n v="25"/>
    <n v="32"/>
    <x v="2"/>
    <x v="2"/>
    <n v="25"/>
    <n v="5"/>
    <x v="1"/>
    <x v="1"/>
  </r>
  <r>
    <n v="1987"/>
    <s v="Graduation"/>
    <x v="1"/>
    <n v="22434"/>
    <n v="1"/>
    <n v="0"/>
    <d v="2013-02-13T00:00:00"/>
    <n v="25"/>
    <n v="26"/>
    <x v="2"/>
    <x v="1"/>
    <n v="25"/>
    <n v="2"/>
    <x v="1"/>
    <x v="0"/>
  </r>
  <r>
    <n v="1954"/>
    <s v="PhD"/>
    <x v="2"/>
    <n v="36930"/>
    <n v="0"/>
    <n v="1"/>
    <d v="2013-05-17T00:00:00"/>
    <n v="50"/>
    <n v="59"/>
    <x v="1"/>
    <x v="2"/>
    <n v="50"/>
    <n v="5"/>
    <x v="0"/>
    <x v="1"/>
  </r>
  <r>
    <n v="1954"/>
    <s v="Graduation"/>
    <x v="0"/>
    <n v="36130"/>
    <n v="0"/>
    <n v="1"/>
    <d v="2013-02-02T00:00:00"/>
    <n v="46"/>
    <n v="59"/>
    <x v="1"/>
    <x v="0"/>
    <n v="46"/>
    <n v="6"/>
    <x v="0"/>
    <x v="1"/>
  </r>
  <r>
    <n v="1953"/>
    <s v="Master"/>
    <x v="2"/>
    <n v="65569"/>
    <n v="0"/>
    <n v="1"/>
    <d v="2012-11-05T00:00:00"/>
    <n v="96"/>
    <n v="59"/>
    <x v="1"/>
    <x v="2"/>
    <n v="96"/>
    <n v="2"/>
    <x v="0"/>
    <x v="1"/>
  </r>
  <r>
    <n v="1952"/>
    <s v="Graduation"/>
    <x v="1"/>
    <n v="83844"/>
    <n v="0"/>
    <n v="0"/>
    <d v="2013-05-12T00:00:00"/>
    <n v="57"/>
    <n v="61"/>
    <x v="1"/>
    <x v="1"/>
    <n v="57"/>
    <n v="1"/>
    <x v="0"/>
    <x v="0"/>
  </r>
  <r>
    <n v="1968"/>
    <s v="Graduation"/>
    <x v="2"/>
    <n v="19514"/>
    <n v="1"/>
    <n v="1"/>
    <d v="2014-01-26T00:00:00"/>
    <n v="47"/>
    <n v="46"/>
    <x v="0"/>
    <x v="2"/>
    <n v="47"/>
    <n v="4"/>
    <x v="1"/>
    <x v="1"/>
  </r>
  <r>
    <n v="1963"/>
    <s v="PhD"/>
    <x v="0"/>
    <n v="36736"/>
    <n v="1"/>
    <n v="1"/>
    <d v="2013-05-10T00:00:00"/>
    <n v="52"/>
    <n v="50"/>
    <x v="0"/>
    <x v="0"/>
    <n v="52"/>
    <n v="1"/>
    <x v="1"/>
    <x v="1"/>
  </r>
  <r>
    <n v="1979"/>
    <s v="Graduation"/>
    <x v="1"/>
    <n v="77568"/>
    <n v="0"/>
    <n v="1"/>
    <d v="2012-08-25T00:00:00"/>
    <n v="30"/>
    <n v="33"/>
    <x v="2"/>
    <x v="1"/>
    <n v="30"/>
    <n v="1"/>
    <x v="0"/>
    <x v="1"/>
  </r>
  <r>
    <n v="1976"/>
    <s v="PhD"/>
    <x v="1"/>
    <n v="49187"/>
    <n v="0"/>
    <n v="1"/>
    <d v="2014-01-11T00:00:00"/>
    <n v="63"/>
    <n v="38"/>
    <x v="3"/>
    <x v="1"/>
    <n v="63"/>
    <n v="1"/>
    <x v="0"/>
    <x v="1"/>
  </r>
  <r>
    <n v="1978"/>
    <s v="Graduation"/>
    <x v="0"/>
    <n v="30168"/>
    <n v="1"/>
    <n v="0"/>
    <d v="2013-03-07T00:00:00"/>
    <n v="51"/>
    <n v="35"/>
    <x v="2"/>
    <x v="0"/>
    <n v="51"/>
    <n v="7"/>
    <x v="1"/>
    <x v="0"/>
  </r>
  <r>
    <n v="1968"/>
    <s v="Master"/>
    <x v="1"/>
    <n v="34053"/>
    <n v="0"/>
    <n v="1"/>
    <d v="2012-09-10T00:00:00"/>
    <n v="14"/>
    <n v="44"/>
    <x v="3"/>
    <x v="1"/>
    <n v="14"/>
    <n v="1"/>
    <x v="0"/>
    <x v="1"/>
  </r>
  <r>
    <n v="1971"/>
    <s v="Master"/>
    <x v="2"/>
    <n v="38196"/>
    <n v="1"/>
    <n v="1"/>
    <d v="2014-04-18T00:00:00"/>
    <n v="20"/>
    <n v="43"/>
    <x v="3"/>
    <x v="2"/>
    <n v="20"/>
    <n v="3"/>
    <x v="1"/>
    <x v="1"/>
  </r>
  <r>
    <n v="1951"/>
    <s v="Master"/>
    <x v="2"/>
    <n v="59412"/>
    <n v="0"/>
    <n v="0"/>
    <d v="2014-04-19T00:00:00"/>
    <n v="56"/>
    <n v="63"/>
    <x v="1"/>
    <x v="2"/>
    <n v="56"/>
    <n v="1"/>
    <x v="0"/>
    <x v="0"/>
  </r>
  <r>
    <n v="1965"/>
    <s v="2n Cycle"/>
    <x v="2"/>
    <n v="70924"/>
    <n v="0"/>
    <n v="0"/>
    <d v="2014-04-07T00:00:00"/>
    <n v="41"/>
    <n v="49"/>
    <x v="0"/>
    <x v="2"/>
    <n v="41"/>
    <n v="1"/>
    <x v="0"/>
    <x v="0"/>
  </r>
  <r>
    <n v="1969"/>
    <s v="Graduation"/>
    <x v="1"/>
    <n v="54165"/>
    <n v="0"/>
    <n v="0"/>
    <d v="2013-05-28T00:00:00"/>
    <n v="72"/>
    <n v="44"/>
    <x v="3"/>
    <x v="1"/>
    <n v="72"/>
    <n v="1"/>
    <x v="0"/>
    <x v="0"/>
  </r>
  <r>
    <n v="1973"/>
    <s v="Graduation"/>
    <x v="2"/>
    <n v="32300"/>
    <n v="1"/>
    <n v="0"/>
    <d v="2013-01-03T00:00:00"/>
    <n v="1"/>
    <n v="40"/>
    <x v="3"/>
    <x v="2"/>
    <n v="1"/>
    <n v="1"/>
    <x v="1"/>
    <x v="0"/>
  </r>
  <r>
    <n v="1976"/>
    <s v="Graduation"/>
    <x v="0"/>
    <n v="20180"/>
    <n v="0"/>
    <n v="0"/>
    <d v="2013-02-20T00:00:00"/>
    <n v="27"/>
    <n v="37"/>
    <x v="3"/>
    <x v="0"/>
    <n v="27"/>
    <n v="1"/>
    <x v="0"/>
    <x v="0"/>
  </r>
  <r>
    <n v="1973"/>
    <s v="Graduation"/>
    <x v="2"/>
    <n v="34961"/>
    <n v="1"/>
    <n v="0"/>
    <d v="2014-06-19T00:00:00"/>
    <n v="77"/>
    <n v="41"/>
    <x v="3"/>
    <x v="2"/>
    <n v="77"/>
    <n v="3"/>
    <x v="1"/>
    <x v="0"/>
  </r>
  <r>
    <n v="1974"/>
    <s v="PhD"/>
    <x v="1"/>
    <n v="28440"/>
    <n v="1"/>
    <n v="0"/>
    <d v="2013-07-07T00:00:00"/>
    <n v="87"/>
    <n v="39"/>
    <x v="3"/>
    <x v="1"/>
    <n v="87"/>
    <n v="1"/>
    <x v="1"/>
    <x v="0"/>
  </r>
  <r>
    <n v="1953"/>
    <s v="PhD"/>
    <x v="1"/>
    <n v="64504"/>
    <n v="1"/>
    <n v="2"/>
    <d v="2013-03-04T00:00:00"/>
    <n v="81"/>
    <n v="60"/>
    <x v="1"/>
    <x v="1"/>
    <n v="81"/>
    <n v="7"/>
    <x v="1"/>
    <x v="1"/>
  </r>
  <r>
    <n v="1966"/>
    <s v="Master"/>
    <x v="1"/>
    <n v="33564"/>
    <n v="0"/>
    <n v="1"/>
    <d v="2014-06-24T00:00:00"/>
    <n v="51"/>
    <n v="48"/>
    <x v="0"/>
    <x v="1"/>
    <n v="51"/>
    <n v="1"/>
    <x v="0"/>
    <x v="1"/>
  </r>
  <r>
    <n v="1978"/>
    <s v="Graduation"/>
    <x v="2"/>
    <n v="17345"/>
    <n v="1"/>
    <n v="0"/>
    <d v="2012-11-03T00:00:00"/>
    <n v="79"/>
    <n v="34"/>
    <x v="2"/>
    <x v="2"/>
    <n v="79"/>
    <n v="2"/>
    <x v="1"/>
    <x v="0"/>
  </r>
  <r>
    <n v="1967"/>
    <s v="PhD"/>
    <x v="2"/>
    <n v="56320"/>
    <n v="0"/>
    <n v="1"/>
    <d v="2013-04-08T00:00:00"/>
    <n v="11"/>
    <n v="46"/>
    <x v="0"/>
    <x v="2"/>
    <n v="11"/>
    <n v="3"/>
    <x v="0"/>
    <x v="1"/>
  </r>
  <r>
    <n v="1978"/>
    <s v="Graduation"/>
    <x v="0"/>
    <n v="28647"/>
    <n v="1"/>
    <n v="0"/>
    <d v="2013-08-21T00:00:00"/>
    <n v="54"/>
    <n v="35"/>
    <x v="2"/>
    <x v="0"/>
    <n v="54"/>
    <n v="1"/>
    <x v="1"/>
    <x v="0"/>
  </r>
  <r>
    <n v="1987"/>
    <s v="Basic"/>
    <x v="0"/>
    <n v="15038"/>
    <n v="1"/>
    <n v="0"/>
    <d v="2013-01-29T00:00:00"/>
    <n v="93"/>
    <n v="26"/>
    <x v="2"/>
    <x v="0"/>
    <n v="93"/>
    <n v="2"/>
    <x v="1"/>
    <x v="0"/>
  </r>
  <r>
    <n v="1958"/>
    <s v="PhD"/>
    <x v="3"/>
    <n v="32173"/>
    <n v="0"/>
    <n v="1"/>
    <d v="2013-08-01T00:00:00"/>
    <n v="0"/>
    <n v="55"/>
    <x v="0"/>
    <x v="3"/>
    <n v="0"/>
    <n v="1"/>
    <x v="0"/>
    <x v="1"/>
  </r>
  <r>
    <n v="1964"/>
    <s v="2n Cycle"/>
    <x v="1"/>
    <n v="68316"/>
    <n v="0"/>
    <n v="1"/>
    <d v="2012-11-04T00:00:00"/>
    <n v="54"/>
    <n v="48"/>
    <x v="0"/>
    <x v="1"/>
    <n v="54"/>
    <n v="5"/>
    <x v="0"/>
    <x v="1"/>
  </r>
  <r>
    <n v="1971"/>
    <s v="Graduation"/>
    <x v="1"/>
    <n v="74538"/>
    <n v="0"/>
    <n v="0"/>
    <d v="2013-06-29T00:00:00"/>
    <n v="21"/>
    <n v="42"/>
    <x v="3"/>
    <x v="1"/>
    <n v="21"/>
    <n v="1"/>
    <x v="0"/>
    <x v="0"/>
  </r>
  <r>
    <n v="1971"/>
    <s v="Graduation"/>
    <x v="0"/>
    <n v="91700"/>
    <n v="0"/>
    <n v="0"/>
    <d v="2013-01-17T00:00:00"/>
    <n v="58"/>
    <n v="42"/>
    <x v="3"/>
    <x v="0"/>
    <n v="58"/>
    <n v="1"/>
    <x v="0"/>
    <x v="0"/>
  </r>
  <r>
    <n v="1969"/>
    <s v="Graduation"/>
    <x v="1"/>
    <n v="68695"/>
    <n v="0"/>
    <n v="0"/>
    <d v="2014-06-25T00:00:00"/>
    <n v="3"/>
    <n v="45"/>
    <x v="3"/>
    <x v="1"/>
    <n v="3"/>
    <n v="1"/>
    <x v="0"/>
    <x v="0"/>
  </r>
  <r>
    <n v="1977"/>
    <s v="2n Cycle"/>
    <x v="2"/>
    <n v="31056"/>
    <n v="1"/>
    <n v="0"/>
    <d v="2013-01-22T00:00:00"/>
    <n v="99"/>
    <n v="36"/>
    <x v="3"/>
    <x v="2"/>
    <n v="99"/>
    <n v="1"/>
    <x v="1"/>
    <x v="0"/>
  </r>
  <r>
    <n v="1973"/>
    <s v="Graduation"/>
    <x v="2"/>
    <n v="79593"/>
    <n v="0"/>
    <n v="0"/>
    <d v="2014-05-12T00:00:00"/>
    <n v="70"/>
    <n v="41"/>
    <x v="3"/>
    <x v="2"/>
    <n v="70"/>
    <n v="1"/>
    <x v="0"/>
    <x v="0"/>
  </r>
  <r>
    <n v="1980"/>
    <s v="Graduation"/>
    <x v="0"/>
    <n v="28071"/>
    <n v="0"/>
    <n v="0"/>
    <d v="2012-08-29T00:00:00"/>
    <n v="65"/>
    <n v="32"/>
    <x v="2"/>
    <x v="0"/>
    <n v="65"/>
    <n v="2"/>
    <x v="0"/>
    <x v="0"/>
  </r>
  <r>
    <n v="1958"/>
    <s v="PhD"/>
    <x v="1"/>
    <n v="37334"/>
    <n v="1"/>
    <n v="1"/>
    <d v="2014-02-26T00:00:00"/>
    <n v="44"/>
    <n v="56"/>
    <x v="1"/>
    <x v="1"/>
    <n v="44"/>
    <n v="4"/>
    <x v="1"/>
    <x v="1"/>
  </r>
  <r>
    <n v="1972"/>
    <s v="Master"/>
    <x v="0"/>
    <n v="46423"/>
    <n v="1"/>
    <n v="1"/>
    <d v="2013-09-18T00:00:00"/>
    <n v="6"/>
    <n v="41"/>
    <x v="3"/>
    <x v="0"/>
    <n v="6"/>
    <n v="3"/>
    <x v="1"/>
    <x v="1"/>
  </r>
  <r>
    <n v="1971"/>
    <s v="PhD"/>
    <x v="2"/>
    <n v="37126"/>
    <n v="1"/>
    <n v="0"/>
    <d v="2014-03-30T00:00:00"/>
    <n v="9"/>
    <n v="43"/>
    <x v="3"/>
    <x v="2"/>
    <n v="9"/>
    <n v="1"/>
    <x v="1"/>
    <x v="0"/>
  </r>
  <r>
    <n v="1953"/>
    <s v="Graduation"/>
    <x v="2"/>
    <n v="47703"/>
    <n v="0"/>
    <n v="1"/>
    <d v="2013-05-29T00:00:00"/>
    <n v="95"/>
    <n v="60"/>
    <x v="1"/>
    <x v="2"/>
    <n v="95"/>
    <n v="4"/>
    <x v="0"/>
    <x v="1"/>
  </r>
  <r>
    <n v="1959"/>
    <s v="Graduation"/>
    <x v="2"/>
    <n v="61180"/>
    <n v="0"/>
    <n v="1"/>
    <d v="2014-04-23T00:00:00"/>
    <n v="70"/>
    <n v="55"/>
    <x v="0"/>
    <x v="2"/>
    <n v="70"/>
    <n v="2"/>
    <x v="0"/>
    <x v="1"/>
  </r>
  <r>
    <n v="1954"/>
    <s v="Graduation"/>
    <x v="2"/>
    <n v="38998"/>
    <n v="1"/>
    <n v="1"/>
    <d v="2012-11-03T00:00:00"/>
    <n v="92"/>
    <n v="58"/>
    <x v="1"/>
    <x v="2"/>
    <n v="92"/>
    <n v="3"/>
    <x v="1"/>
    <x v="1"/>
  </r>
  <r>
    <n v="1991"/>
    <s v="Graduation"/>
    <x v="0"/>
    <n v="8028"/>
    <n v="0"/>
    <n v="0"/>
    <d v="2012-09-18T00:00:00"/>
    <n v="62"/>
    <n v="21"/>
    <x v="4"/>
    <x v="0"/>
    <n v="62"/>
    <n v="15"/>
    <x v="0"/>
    <x v="0"/>
  </r>
  <r>
    <n v="1962"/>
    <s v="Graduation"/>
    <x v="1"/>
    <n v="76081"/>
    <n v="0"/>
    <n v="0"/>
    <d v="2014-05-23T00:00:00"/>
    <n v="85"/>
    <n v="52"/>
    <x v="0"/>
    <x v="1"/>
    <n v="85"/>
    <n v="1"/>
    <x v="0"/>
    <x v="0"/>
  </r>
  <r>
    <n v="1986"/>
    <s v="Graduation"/>
    <x v="1"/>
    <n v="34728"/>
    <n v="1"/>
    <n v="0"/>
    <d v="2013-07-30T00:00:00"/>
    <n v="2"/>
    <n v="27"/>
    <x v="2"/>
    <x v="1"/>
    <n v="2"/>
    <n v="1"/>
    <x v="1"/>
    <x v="0"/>
  </r>
  <r>
    <n v="1965"/>
    <s v="Master"/>
    <x v="0"/>
    <n v="33168"/>
    <n v="0"/>
    <n v="1"/>
    <d v="2012-10-13T00:00:00"/>
    <n v="0"/>
    <n v="47"/>
    <x v="0"/>
    <x v="0"/>
    <n v="0"/>
    <n v="3"/>
    <x v="0"/>
    <x v="1"/>
  </r>
  <r>
    <n v="1966"/>
    <s v="Master"/>
    <x v="2"/>
    <n v="33585"/>
    <n v="0"/>
    <n v="1"/>
    <d v="2013-09-25T00:00:00"/>
    <n v="91"/>
    <n v="47"/>
    <x v="0"/>
    <x v="2"/>
    <n v="91"/>
    <n v="1"/>
    <x v="0"/>
    <x v="1"/>
  </r>
  <r>
    <n v="1960"/>
    <s v="PhD"/>
    <x v="2"/>
    <n v="77037"/>
    <n v="0"/>
    <n v="1"/>
    <d v="2013-10-13T00:00:00"/>
    <n v="3"/>
    <n v="53"/>
    <x v="0"/>
    <x v="2"/>
    <n v="3"/>
    <n v="1"/>
    <x v="0"/>
    <x v="1"/>
  </r>
  <r>
    <n v="1984"/>
    <s v="Graduation"/>
    <x v="1"/>
    <n v="35196"/>
    <n v="1"/>
    <n v="0"/>
    <d v="2012-11-13T00:00:00"/>
    <n v="68"/>
    <n v="28"/>
    <x v="2"/>
    <x v="1"/>
    <n v="68"/>
    <n v="6"/>
    <x v="1"/>
    <x v="0"/>
  </r>
  <r>
    <n v="1966"/>
    <s v="Graduation"/>
    <x v="2"/>
    <n v="44529"/>
    <n v="0"/>
    <n v="1"/>
    <d v="2013-07-05T00:00:00"/>
    <n v="98"/>
    <n v="47"/>
    <x v="0"/>
    <x v="2"/>
    <n v="98"/>
    <n v="6"/>
    <x v="0"/>
    <x v="1"/>
  </r>
  <r>
    <n v="1965"/>
    <s v="2n Cycle"/>
    <x v="2"/>
    <n v="70924"/>
    <n v="0"/>
    <n v="0"/>
    <d v="2014-04-07T00:00:00"/>
    <n v="41"/>
    <n v="49"/>
    <x v="0"/>
    <x v="2"/>
    <n v="41"/>
    <n v="1"/>
    <x v="0"/>
    <x v="0"/>
  </r>
  <r>
    <n v="1966"/>
    <s v="PhD"/>
    <x v="1"/>
    <n v="28764"/>
    <n v="1"/>
    <n v="1"/>
    <d v="2014-06-05T00:00:00"/>
    <n v="16"/>
    <n v="48"/>
    <x v="0"/>
    <x v="1"/>
    <n v="16"/>
    <n v="1"/>
    <x v="1"/>
    <x v="1"/>
  </r>
  <r>
    <n v="1949"/>
    <s v="PhD"/>
    <x v="2"/>
    <n v="69098"/>
    <n v="0"/>
    <n v="0"/>
    <d v="2013-02-16T00:00:00"/>
    <n v="82"/>
    <n v="64"/>
    <x v="1"/>
    <x v="2"/>
    <n v="82"/>
    <n v="1"/>
    <x v="0"/>
    <x v="0"/>
  </r>
  <r>
    <n v="1970"/>
    <s v="2n Cycle"/>
    <x v="3"/>
    <n v="25959"/>
    <n v="1"/>
    <n v="1"/>
    <d v="2013-02-14T00:00:00"/>
    <n v="1"/>
    <n v="43"/>
    <x v="3"/>
    <x v="3"/>
    <n v="1"/>
    <n v="2"/>
    <x v="1"/>
    <x v="1"/>
  </r>
  <r>
    <n v="1983"/>
    <s v="Master"/>
    <x v="2"/>
    <n v="27100"/>
    <n v="1"/>
    <n v="0"/>
    <d v="2013-04-05T00:00:00"/>
    <n v="64"/>
    <n v="30"/>
    <x v="2"/>
    <x v="2"/>
    <n v="64"/>
    <n v="1"/>
    <x v="1"/>
    <x v="0"/>
  </r>
  <r>
    <n v="1985"/>
    <s v="Graduation"/>
    <x v="0"/>
    <n v="70596"/>
    <n v="0"/>
    <n v="0"/>
    <d v="2012-10-05T00:00:00"/>
    <n v="68"/>
    <n v="27"/>
    <x v="2"/>
    <x v="0"/>
    <n v="68"/>
    <n v="1"/>
    <x v="0"/>
    <x v="0"/>
  </r>
  <r>
    <n v="1974"/>
    <s v="Graduation"/>
    <x v="2"/>
    <n v="42557"/>
    <n v="0"/>
    <n v="1"/>
    <d v="2012-08-29T00:00:00"/>
    <n v="98"/>
    <n v="38"/>
    <x v="3"/>
    <x v="2"/>
    <n v="98"/>
    <n v="4"/>
    <x v="0"/>
    <x v="1"/>
  </r>
  <r>
    <n v="1951"/>
    <s v="PhD"/>
    <x v="2"/>
    <n v="53312"/>
    <n v="0"/>
    <n v="0"/>
    <d v="2013-08-09T00:00:00"/>
    <n v="32"/>
    <n v="62"/>
    <x v="1"/>
    <x v="2"/>
    <n v="32"/>
    <n v="1"/>
    <x v="0"/>
    <x v="0"/>
  </r>
  <r>
    <n v="1952"/>
    <s v="Graduation"/>
    <x v="0"/>
    <n v="72228"/>
    <n v="0"/>
    <n v="0"/>
    <d v="2012-11-27T00:00:00"/>
    <n v="87"/>
    <n v="60"/>
    <x v="1"/>
    <x v="0"/>
    <n v="87"/>
    <n v="1"/>
    <x v="0"/>
    <x v="0"/>
  </r>
  <r>
    <n v="1987"/>
    <s v="Graduation"/>
    <x v="1"/>
    <n v="67605"/>
    <n v="0"/>
    <n v="0"/>
    <d v="2013-03-31T00:00:00"/>
    <n v="84"/>
    <n v="26"/>
    <x v="2"/>
    <x v="1"/>
    <n v="84"/>
    <n v="1"/>
    <x v="0"/>
    <x v="0"/>
  </r>
  <r>
    <n v="1949"/>
    <s v="Master"/>
    <x v="2"/>
    <n v="62845"/>
    <n v="1"/>
    <n v="1"/>
    <d v="2012-10-01T00:00:00"/>
    <n v="3"/>
    <n v="63"/>
    <x v="1"/>
    <x v="2"/>
    <n v="3"/>
    <n v="11"/>
    <x v="1"/>
    <x v="1"/>
  </r>
  <r>
    <n v="1958"/>
    <s v="Graduation"/>
    <x v="1"/>
    <n v="65196"/>
    <n v="0"/>
    <n v="2"/>
    <d v="2013-07-25T00:00:00"/>
    <n v="34"/>
    <n v="55"/>
    <x v="0"/>
    <x v="1"/>
    <n v="34"/>
    <n v="2"/>
    <x v="0"/>
    <x v="1"/>
  </r>
  <r>
    <n v="1987"/>
    <s v="PhD"/>
    <x v="0"/>
    <n v="42000"/>
    <n v="0"/>
    <n v="0"/>
    <d v="2013-01-10T00:00:00"/>
    <n v="23"/>
    <n v="26"/>
    <x v="2"/>
    <x v="0"/>
    <n v="23"/>
    <n v="2"/>
    <x v="0"/>
    <x v="0"/>
  </r>
  <r>
    <n v="1973"/>
    <s v="PhD"/>
    <x v="3"/>
    <n v="35860"/>
    <n v="1"/>
    <n v="1"/>
    <d v="2014-05-19T00:00:00"/>
    <n v="37"/>
    <n v="41"/>
    <x v="3"/>
    <x v="3"/>
    <n v="37"/>
    <n v="2"/>
    <x v="1"/>
    <x v="1"/>
  </r>
  <r>
    <n v="1964"/>
    <s v="PhD"/>
    <x v="2"/>
    <n v="65526"/>
    <n v="0"/>
    <n v="1"/>
    <d v="2014-04-11T00:00:00"/>
    <n v="22"/>
    <n v="50"/>
    <x v="0"/>
    <x v="2"/>
    <n v="22"/>
    <n v="1"/>
    <x v="0"/>
    <x v="1"/>
  </r>
  <r>
    <n v="1961"/>
    <s v="Graduation"/>
    <x v="2"/>
    <n v="16860"/>
    <n v="1"/>
    <n v="1"/>
    <d v="2012-09-12T00:00:00"/>
    <n v="19"/>
    <n v="51"/>
    <x v="0"/>
    <x v="2"/>
    <n v="19"/>
    <n v="3"/>
    <x v="1"/>
    <x v="1"/>
  </r>
  <r>
    <n v="1992"/>
    <s v="Graduation"/>
    <x v="0"/>
    <n v="83528"/>
    <n v="0"/>
    <n v="0"/>
    <d v="2014-05-01T00:00:00"/>
    <n v="7"/>
    <n v="22"/>
    <x v="4"/>
    <x v="0"/>
    <n v="7"/>
    <n v="1"/>
    <x v="0"/>
    <x v="0"/>
  </r>
  <r>
    <n v="1965"/>
    <s v="2n Cycle"/>
    <x v="3"/>
    <n v="64176"/>
    <n v="0"/>
    <n v="1"/>
    <d v="2012-08-03T00:00:00"/>
    <n v="52"/>
    <n v="47"/>
    <x v="0"/>
    <x v="3"/>
    <n v="52"/>
    <n v="8"/>
    <x v="0"/>
    <x v="1"/>
  </r>
  <r>
    <n v="1956"/>
    <s v="Graduation"/>
    <x v="3"/>
    <n v="22304"/>
    <n v="0"/>
    <n v="0"/>
    <d v="2012-08-04T00:00:00"/>
    <n v="91"/>
    <n v="56"/>
    <x v="1"/>
    <x v="3"/>
    <n v="91"/>
    <n v="1"/>
    <x v="0"/>
    <x v="0"/>
  </r>
  <r>
    <n v="1978"/>
    <s v="Graduation"/>
    <x v="2"/>
    <n v="67023"/>
    <n v="0"/>
    <n v="0"/>
    <d v="2014-03-04T00:00:00"/>
    <n v="93"/>
    <n v="36"/>
    <x v="3"/>
    <x v="2"/>
    <n v="93"/>
    <n v="1"/>
    <x v="0"/>
    <x v="0"/>
  </r>
  <r>
    <n v="1971"/>
    <s v="PhD"/>
    <x v="1"/>
    <n v="32892"/>
    <n v="1"/>
    <n v="0"/>
    <d v="2014-05-25T00:00:00"/>
    <n v="78"/>
    <n v="43"/>
    <x v="3"/>
    <x v="1"/>
    <n v="78"/>
    <n v="2"/>
    <x v="1"/>
    <x v="0"/>
  </r>
  <r>
    <n v="1966"/>
    <s v="Graduation"/>
    <x v="1"/>
    <n v="70713"/>
    <n v="0"/>
    <n v="1"/>
    <d v="2012-12-03T00:00:00"/>
    <n v="23"/>
    <n v="46"/>
    <x v="0"/>
    <x v="1"/>
    <n v="23"/>
    <n v="6"/>
    <x v="0"/>
    <x v="1"/>
  </r>
  <r>
    <n v="1955"/>
    <s v="Graduation"/>
    <x v="1"/>
    <n v="59925"/>
    <n v="0"/>
    <n v="1"/>
    <d v="2012-11-30T00:00:00"/>
    <n v="83"/>
    <n v="57"/>
    <x v="1"/>
    <x v="1"/>
    <n v="83"/>
    <n v="3"/>
    <x v="0"/>
    <x v="1"/>
  </r>
  <r>
    <n v="1953"/>
    <s v="Graduation"/>
    <x v="2"/>
    <n v="39722"/>
    <n v="0"/>
    <n v="1"/>
    <d v="2014-02-24T00:00:00"/>
    <n v="92"/>
    <n v="61"/>
    <x v="1"/>
    <x v="2"/>
    <n v="92"/>
    <n v="2"/>
    <x v="0"/>
    <x v="1"/>
  </r>
  <r>
    <n v="1958"/>
    <s v="Graduation"/>
    <x v="1"/>
    <n v="46610"/>
    <n v="0"/>
    <n v="0"/>
    <d v="2013-07-18T00:00:00"/>
    <n v="4"/>
    <n v="55"/>
    <x v="0"/>
    <x v="1"/>
    <n v="4"/>
    <n v="1"/>
    <x v="0"/>
    <x v="0"/>
  </r>
  <r>
    <n v="1961"/>
    <s v="Graduation"/>
    <x v="1"/>
    <n v="88347"/>
    <n v="0"/>
    <n v="0"/>
    <d v="2013-07-03T00:00:00"/>
    <n v="32"/>
    <n v="52"/>
    <x v="0"/>
    <x v="1"/>
    <n v="32"/>
    <n v="1"/>
    <x v="0"/>
    <x v="0"/>
  </r>
  <r>
    <n v="1981"/>
    <s v="PhD"/>
    <x v="2"/>
    <n v="87171"/>
    <n v="0"/>
    <n v="0"/>
    <d v="2013-05-01T00:00:00"/>
    <n v="27"/>
    <n v="32"/>
    <x v="2"/>
    <x v="2"/>
    <n v="27"/>
    <n v="1"/>
    <x v="0"/>
    <x v="0"/>
  </r>
  <r>
    <n v="1976"/>
    <s v="2n Cycle"/>
    <x v="1"/>
    <n v="26907"/>
    <n v="1"/>
    <n v="1"/>
    <d v="2013-08-20T00:00:00"/>
    <n v="10"/>
    <n v="37"/>
    <x v="3"/>
    <x v="1"/>
    <n v="10"/>
    <n v="2"/>
    <x v="1"/>
    <x v="1"/>
  </r>
  <r>
    <n v="1968"/>
    <s v="Master"/>
    <x v="0"/>
    <n v="50014"/>
    <n v="1"/>
    <n v="0"/>
    <d v="2014-01-22T00:00:00"/>
    <n v="9"/>
    <n v="46"/>
    <x v="0"/>
    <x v="0"/>
    <n v="9"/>
    <n v="2"/>
    <x v="1"/>
    <x v="0"/>
  </r>
  <r>
    <n v="1978"/>
    <s v="PhD"/>
    <x v="2"/>
    <n v="41014"/>
    <n v="1"/>
    <n v="0"/>
    <d v="2013-04-22T00:00:00"/>
    <n v="65"/>
    <n v="35"/>
    <x v="2"/>
    <x v="2"/>
    <n v="65"/>
    <n v="1"/>
    <x v="1"/>
    <x v="0"/>
  </r>
  <r>
    <n v="1965"/>
    <s v="Graduation"/>
    <x v="0"/>
    <n v="66294"/>
    <n v="0"/>
    <n v="0"/>
    <d v="2014-03-17T00:00:00"/>
    <n v="68"/>
    <n v="49"/>
    <x v="0"/>
    <x v="0"/>
    <n v="68"/>
    <n v="1"/>
    <x v="0"/>
    <x v="0"/>
  </r>
  <r>
    <n v="1971"/>
    <s v="Graduation"/>
    <x v="2"/>
    <n v="36715"/>
    <n v="1"/>
    <n v="0"/>
    <d v="2012-11-17T00:00:00"/>
    <n v="16"/>
    <n v="41"/>
    <x v="3"/>
    <x v="2"/>
    <n v="16"/>
    <n v="6"/>
    <x v="1"/>
    <x v="0"/>
  </r>
  <r>
    <n v="1956"/>
    <s v="Graduation"/>
    <x v="2"/>
    <n v="79456"/>
    <n v="0"/>
    <n v="0"/>
    <d v="2012-08-22T00:00:00"/>
    <n v="12"/>
    <n v="56"/>
    <x v="1"/>
    <x v="2"/>
    <n v="12"/>
    <n v="1"/>
    <x v="0"/>
    <x v="0"/>
  </r>
  <r>
    <n v="1982"/>
    <s v="Graduation"/>
    <x v="1"/>
    <n v="40479"/>
    <n v="1"/>
    <n v="0"/>
    <d v="2013-08-17T00:00:00"/>
    <n v="95"/>
    <n v="31"/>
    <x v="2"/>
    <x v="1"/>
    <n v="95"/>
    <n v="1"/>
    <x v="1"/>
    <x v="0"/>
  </r>
  <r>
    <n v="1970"/>
    <s v="Master"/>
    <x v="0"/>
    <n v="75345"/>
    <n v="0"/>
    <n v="0"/>
    <d v="2013-02-02T00:00:00"/>
    <n v="16"/>
    <n v="43"/>
    <x v="3"/>
    <x v="0"/>
    <n v="16"/>
    <n v="1"/>
    <x v="0"/>
    <x v="0"/>
  </r>
  <r>
    <n v="1977"/>
    <s v="Graduation"/>
    <x v="2"/>
    <n v="54233"/>
    <n v="0"/>
    <n v="1"/>
    <d v="2013-02-04T00:00:00"/>
    <n v="46"/>
    <n v="36"/>
    <x v="3"/>
    <x v="2"/>
    <n v="46"/>
    <n v="4"/>
    <x v="0"/>
    <x v="1"/>
  </r>
  <r>
    <n v="1970"/>
    <s v="Graduation"/>
    <x v="0"/>
    <n v="24163"/>
    <n v="1"/>
    <n v="1"/>
    <d v="2013-10-12T00:00:00"/>
    <n v="3"/>
    <n v="43"/>
    <x v="3"/>
    <x v="0"/>
    <n v="3"/>
    <n v="2"/>
    <x v="1"/>
    <x v="1"/>
  </r>
  <r>
    <n v="1958"/>
    <s v="PhD"/>
    <x v="1"/>
    <n v="84460"/>
    <n v="0"/>
    <n v="0"/>
    <d v="2013-01-04T00:00:00"/>
    <n v="80"/>
    <n v="55"/>
    <x v="0"/>
    <x v="1"/>
    <n v="80"/>
    <n v="0"/>
    <x v="0"/>
    <x v="0"/>
  </r>
  <r>
    <n v="1983"/>
    <s v="Graduation"/>
    <x v="1"/>
    <n v="43776"/>
    <n v="1"/>
    <n v="0"/>
    <d v="2014-05-03T00:00:00"/>
    <n v="77"/>
    <n v="31"/>
    <x v="2"/>
    <x v="1"/>
    <n v="77"/>
    <n v="1"/>
    <x v="1"/>
    <x v="0"/>
  </r>
  <r>
    <n v="1958"/>
    <s v="PhD"/>
    <x v="0"/>
    <n v="71691"/>
    <n v="0"/>
    <n v="0"/>
    <d v="2014-03-17T00:00:00"/>
    <n v="0"/>
    <n v="56"/>
    <x v="1"/>
    <x v="0"/>
    <n v="0"/>
    <n v="1"/>
    <x v="0"/>
    <x v="0"/>
  </r>
  <r>
    <n v="1973"/>
    <s v="PhD"/>
    <x v="2"/>
    <n v="85844"/>
    <n v="0"/>
    <n v="0"/>
    <d v="2014-05-29T00:00:00"/>
    <n v="62"/>
    <n v="41"/>
    <x v="3"/>
    <x v="2"/>
    <n v="62"/>
    <n v="1"/>
    <x v="0"/>
    <x v="0"/>
  </r>
  <r>
    <n v="1974"/>
    <s v="PhD"/>
    <x v="0"/>
    <n v="39190"/>
    <n v="1"/>
    <n v="0"/>
    <d v="2014-04-26T00:00:00"/>
    <n v="91"/>
    <n v="40"/>
    <x v="3"/>
    <x v="0"/>
    <n v="91"/>
    <n v="2"/>
    <x v="1"/>
    <x v="0"/>
  </r>
  <r>
    <n v="1959"/>
    <s v="Graduation"/>
    <x v="1"/>
    <n v="71367"/>
    <n v="0"/>
    <n v="0"/>
    <d v="2013-08-23T00:00:00"/>
    <n v="24"/>
    <n v="54"/>
    <x v="0"/>
    <x v="1"/>
    <n v="24"/>
    <n v="1"/>
    <x v="0"/>
    <x v="0"/>
  </r>
  <r>
    <n v="1972"/>
    <s v="PhD"/>
    <x v="0"/>
    <n v="38578"/>
    <n v="1"/>
    <n v="1"/>
    <d v="2013-06-22T00:00:00"/>
    <n v="2"/>
    <n v="41"/>
    <x v="3"/>
    <x v="0"/>
    <n v="2"/>
    <n v="3"/>
    <x v="1"/>
    <x v="1"/>
  </r>
  <r>
    <n v="1965"/>
    <s v="PhD"/>
    <x v="2"/>
    <n v="57236"/>
    <n v="1"/>
    <n v="1"/>
    <d v="2014-03-12T00:00:00"/>
    <n v="22"/>
    <n v="49"/>
    <x v="0"/>
    <x v="2"/>
    <n v="22"/>
    <n v="3"/>
    <x v="1"/>
    <x v="1"/>
  </r>
  <r>
    <n v="1979"/>
    <s v="Graduation"/>
    <x v="0"/>
    <n v="61825"/>
    <n v="0"/>
    <n v="1"/>
    <d v="2013-08-07T00:00:00"/>
    <n v="56"/>
    <n v="34"/>
    <x v="2"/>
    <x v="0"/>
    <n v="56"/>
    <n v="1"/>
    <x v="0"/>
    <x v="1"/>
  </r>
  <r>
    <n v="1958"/>
    <s v="Graduation"/>
    <x v="3"/>
    <n v="79803"/>
    <n v="0"/>
    <n v="1"/>
    <d v="2014-06-02T00:00:00"/>
    <n v="54"/>
    <n v="56"/>
    <x v="1"/>
    <x v="3"/>
    <n v="54"/>
    <n v="1"/>
    <x v="0"/>
    <x v="1"/>
  </r>
  <r>
    <n v="1986"/>
    <s v="2n Cycle"/>
    <x v="0"/>
    <n v="80910"/>
    <n v="0"/>
    <n v="0"/>
    <d v="2012-10-31T00:00:00"/>
    <n v="71"/>
    <n v="26"/>
    <x v="2"/>
    <x v="0"/>
    <n v="71"/>
    <n v="1"/>
    <x v="0"/>
    <x v="0"/>
  </r>
  <r>
    <n v="1982"/>
    <s v="Master"/>
    <x v="1"/>
    <n v="27590"/>
    <n v="1"/>
    <n v="0"/>
    <d v="2013-04-23T00:00:00"/>
    <n v="38"/>
    <n v="31"/>
    <x v="2"/>
    <x v="1"/>
    <n v="38"/>
    <n v="1"/>
    <x v="1"/>
    <x v="0"/>
  </r>
  <r>
    <n v="1979"/>
    <s v="Graduation"/>
    <x v="2"/>
    <n v="56775"/>
    <n v="0"/>
    <n v="1"/>
    <d v="2013-01-02T00:00:00"/>
    <n v="62"/>
    <n v="34"/>
    <x v="2"/>
    <x v="2"/>
    <n v="62"/>
    <n v="2"/>
    <x v="0"/>
    <x v="1"/>
  </r>
  <r>
    <n v="1975"/>
    <s v="Graduation"/>
    <x v="3"/>
    <n v="83829"/>
    <n v="0"/>
    <n v="0"/>
    <d v="2013-10-08T00:00:00"/>
    <n v="78"/>
    <n v="38"/>
    <x v="3"/>
    <x v="3"/>
    <n v="78"/>
    <n v="0"/>
    <x v="0"/>
    <x v="0"/>
  </r>
  <r>
    <n v="1979"/>
    <s v="2n Cycle"/>
    <x v="2"/>
    <n v="54210"/>
    <n v="0"/>
    <n v="1"/>
    <d v="2013-05-20T00:00:00"/>
    <n v="18"/>
    <n v="34"/>
    <x v="2"/>
    <x v="2"/>
    <n v="18"/>
    <n v="2"/>
    <x v="0"/>
    <x v="1"/>
  </r>
  <r>
    <n v="1986"/>
    <s v="Graduation"/>
    <x v="2"/>
    <n v="38508"/>
    <n v="1"/>
    <n v="0"/>
    <d v="2013-08-02T00:00:00"/>
    <n v="95"/>
    <n v="27"/>
    <x v="2"/>
    <x v="2"/>
    <n v="95"/>
    <n v="6"/>
    <x v="1"/>
    <x v="0"/>
  </r>
  <r>
    <n v="1970"/>
    <s v="Graduation"/>
    <x v="1"/>
    <n v="53187"/>
    <n v="1"/>
    <n v="0"/>
    <d v="2013-10-26T00:00:00"/>
    <n v="66"/>
    <n v="43"/>
    <x v="3"/>
    <x v="1"/>
    <n v="66"/>
    <n v="2"/>
    <x v="1"/>
    <x v="0"/>
  </r>
  <r>
    <n v="1972"/>
    <s v="Graduation"/>
    <x v="2"/>
    <n v="30023"/>
    <n v="1"/>
    <n v="0"/>
    <d v="2014-03-24T00:00:00"/>
    <n v="28"/>
    <n v="42"/>
    <x v="3"/>
    <x v="2"/>
    <n v="28"/>
    <n v="1"/>
    <x v="1"/>
    <x v="0"/>
  </r>
  <r>
    <n v="1960"/>
    <s v="PhD"/>
    <x v="0"/>
    <n v="76045"/>
    <n v="0"/>
    <n v="0"/>
    <d v="2013-11-15T00:00:00"/>
    <n v="78"/>
    <n v="53"/>
    <x v="0"/>
    <x v="0"/>
    <n v="78"/>
    <n v="1"/>
    <x v="0"/>
    <x v="0"/>
  </r>
  <r>
    <n v="1952"/>
    <s v="PhD"/>
    <x v="2"/>
    <n v="50870"/>
    <n v="0"/>
    <n v="1"/>
    <d v="2014-06-19T00:00:00"/>
    <n v="13"/>
    <n v="62"/>
    <x v="1"/>
    <x v="2"/>
    <n v="13"/>
    <n v="1"/>
    <x v="0"/>
    <x v="1"/>
  </r>
  <r>
    <n v="1970"/>
    <s v="2n Cycle"/>
    <x v="2"/>
    <n v="15315"/>
    <n v="0"/>
    <n v="0"/>
    <d v="2013-08-03T00:00:00"/>
    <n v="27"/>
    <n v="43"/>
    <x v="3"/>
    <x v="2"/>
    <n v="27"/>
    <n v="2"/>
    <x v="0"/>
    <x v="0"/>
  </r>
  <r>
    <n v="1974"/>
    <s v="2n Cycle"/>
    <x v="2"/>
    <n v="65463"/>
    <n v="1"/>
    <n v="0"/>
    <d v="2014-01-30T00:00:00"/>
    <n v="17"/>
    <n v="40"/>
    <x v="3"/>
    <x v="2"/>
    <n v="17"/>
    <n v="2"/>
    <x v="1"/>
    <x v="0"/>
  </r>
  <r>
    <n v="1965"/>
    <s v="Graduation"/>
    <x v="2"/>
    <n v="66480"/>
    <n v="1"/>
    <n v="1"/>
    <d v="2014-05-31T00:00:00"/>
    <n v="71"/>
    <n v="49"/>
    <x v="0"/>
    <x v="2"/>
    <n v="71"/>
    <n v="7"/>
    <x v="1"/>
    <x v="1"/>
  </r>
  <r>
    <n v="1954"/>
    <s v="Graduation"/>
    <x v="3"/>
    <n v="76773"/>
    <n v="0"/>
    <n v="0"/>
    <d v="2013-02-25T00:00:00"/>
    <n v="79"/>
    <n v="59"/>
    <x v="1"/>
    <x v="3"/>
    <n v="79"/>
    <n v="1"/>
    <x v="0"/>
    <x v="0"/>
  </r>
  <r>
    <n v="1983"/>
    <s v="2n Cycle"/>
    <x v="0"/>
    <n v="81698"/>
    <n v="0"/>
    <n v="0"/>
    <d v="2013-03-01T00:00:00"/>
    <n v="1"/>
    <n v="30"/>
    <x v="2"/>
    <x v="0"/>
    <n v="1"/>
    <n v="1"/>
    <x v="0"/>
    <x v="0"/>
  </r>
  <r>
    <n v="1973"/>
    <s v="PhD"/>
    <x v="0"/>
    <n v="54466"/>
    <n v="1"/>
    <n v="1"/>
    <d v="2014-02-09T00:00:00"/>
    <n v="78"/>
    <n v="41"/>
    <x v="3"/>
    <x v="0"/>
    <n v="78"/>
    <n v="1"/>
    <x v="1"/>
    <x v="1"/>
  </r>
  <r>
    <n v="1960"/>
    <s v="Master"/>
    <x v="0"/>
    <n v="98777"/>
    <n v="0"/>
    <n v="0"/>
    <d v="2014-02-17T00:00:00"/>
    <n v="23"/>
    <n v="54"/>
    <x v="0"/>
    <x v="0"/>
    <n v="23"/>
    <n v="0"/>
    <x v="0"/>
    <x v="0"/>
  </r>
  <r>
    <n v="1984"/>
    <s v="PhD"/>
    <x v="0"/>
    <n v="16269"/>
    <n v="1"/>
    <n v="0"/>
    <d v="2013-08-30T00:00:00"/>
    <n v="75"/>
    <n v="29"/>
    <x v="2"/>
    <x v="0"/>
    <n v="75"/>
    <n v="3"/>
    <x v="1"/>
    <x v="0"/>
  </r>
  <r>
    <n v="1971"/>
    <s v="Graduation"/>
    <x v="1"/>
    <n v="71819"/>
    <n v="0"/>
    <n v="1"/>
    <d v="2013-08-28T00:00:00"/>
    <n v="70"/>
    <n v="42"/>
    <x v="3"/>
    <x v="1"/>
    <n v="70"/>
    <n v="3"/>
    <x v="0"/>
    <x v="1"/>
  </r>
  <r>
    <n v="1983"/>
    <s v="PhD"/>
    <x v="2"/>
    <n v="33569"/>
    <n v="1"/>
    <n v="0"/>
    <d v="2013-10-16T00:00:00"/>
    <n v="10"/>
    <n v="30"/>
    <x v="2"/>
    <x v="2"/>
    <n v="10"/>
    <n v="1"/>
    <x v="1"/>
    <x v="0"/>
  </r>
  <r>
    <n v="1983"/>
    <s v="Master"/>
    <x v="2"/>
    <n v="36262"/>
    <n v="0"/>
    <n v="0"/>
    <d v="2013-09-20T00:00:00"/>
    <n v="24"/>
    <n v="30"/>
    <x v="2"/>
    <x v="2"/>
    <n v="24"/>
    <n v="1"/>
    <x v="0"/>
    <x v="0"/>
  </r>
  <r>
    <n v="1966"/>
    <s v="Basic"/>
    <x v="1"/>
    <n v="22634"/>
    <n v="0"/>
    <n v="0"/>
    <d v="2013-01-16T00:00:00"/>
    <n v="47"/>
    <n v="47"/>
    <x v="0"/>
    <x v="1"/>
    <n v="47"/>
    <n v="1"/>
    <x v="0"/>
    <x v="0"/>
  </r>
  <r>
    <n v="1978"/>
    <s v="2n Cycle"/>
    <x v="2"/>
    <n v="47025"/>
    <n v="0"/>
    <n v="1"/>
    <d v="2013-09-12T00:00:00"/>
    <n v="98"/>
    <n v="35"/>
    <x v="2"/>
    <x v="2"/>
    <n v="98"/>
    <n v="5"/>
    <x v="0"/>
    <x v="1"/>
  </r>
  <r>
    <n v="1968"/>
    <s v="Graduation"/>
    <x v="0"/>
    <n v="70566"/>
    <n v="0"/>
    <n v="1"/>
    <d v="2013-10-06T00:00:00"/>
    <n v="4"/>
    <n v="45"/>
    <x v="3"/>
    <x v="0"/>
    <n v="4"/>
    <n v="2"/>
    <x v="0"/>
    <x v="1"/>
  </r>
  <r>
    <n v="1979"/>
    <s v="PhD"/>
    <x v="2"/>
    <n v="31605"/>
    <n v="1"/>
    <n v="0"/>
    <d v="2012-11-22T00:00:00"/>
    <n v="15"/>
    <n v="33"/>
    <x v="2"/>
    <x v="2"/>
    <n v="15"/>
    <n v="2"/>
    <x v="1"/>
    <x v="0"/>
  </r>
  <r>
    <n v="1973"/>
    <s v="Master"/>
    <x v="3"/>
    <n v="52034"/>
    <n v="1"/>
    <n v="1"/>
    <d v="2013-05-17T00:00:00"/>
    <n v="67"/>
    <n v="40"/>
    <x v="3"/>
    <x v="3"/>
    <n v="67"/>
    <n v="5"/>
    <x v="1"/>
    <x v="1"/>
  </r>
  <r>
    <n v="1979"/>
    <s v="Graduation"/>
    <x v="0"/>
    <n v="48526"/>
    <n v="1"/>
    <n v="0"/>
    <d v="2013-12-24T00:00:00"/>
    <n v="32"/>
    <n v="34"/>
    <x v="2"/>
    <x v="0"/>
    <n v="32"/>
    <n v="1"/>
    <x v="1"/>
    <x v="0"/>
  </r>
  <r>
    <n v="1954"/>
    <s v="Graduation"/>
    <x v="2"/>
    <n v="46734"/>
    <n v="0"/>
    <n v="1"/>
    <d v="2012-11-18T00:00:00"/>
    <n v="40"/>
    <n v="58"/>
    <x v="1"/>
    <x v="2"/>
    <n v="40"/>
    <n v="2"/>
    <x v="0"/>
    <x v="1"/>
  </r>
  <r>
    <n v="1962"/>
    <s v="Graduation"/>
    <x v="3"/>
    <n v="39552"/>
    <n v="1"/>
    <n v="1"/>
    <d v="2012-12-18T00:00:00"/>
    <n v="54"/>
    <n v="50"/>
    <x v="0"/>
    <x v="3"/>
    <n v="54"/>
    <n v="7"/>
    <x v="1"/>
    <x v="1"/>
  </r>
  <r>
    <n v="1966"/>
    <s v="Graduation"/>
    <x v="0"/>
    <n v="86358"/>
    <n v="1"/>
    <n v="1"/>
    <d v="2012-08-08T00:00:00"/>
    <n v="78"/>
    <n v="46"/>
    <x v="0"/>
    <x v="0"/>
    <n v="78"/>
    <n v="4"/>
    <x v="1"/>
    <x v="1"/>
  </r>
  <r>
    <n v="1977"/>
    <s v="Graduation"/>
    <x v="1"/>
    <n v="46931"/>
    <n v="2"/>
    <n v="1"/>
    <d v="2014-04-24T00:00:00"/>
    <n v="94"/>
    <n v="37"/>
    <x v="3"/>
    <x v="1"/>
    <n v="94"/>
    <n v="2"/>
    <x v="1"/>
    <x v="1"/>
  </r>
  <r>
    <n v="1985"/>
    <s v="Basic"/>
    <x v="0"/>
    <n v="16581"/>
    <n v="0"/>
    <n v="0"/>
    <d v="2013-01-12T00:00:00"/>
    <n v="51"/>
    <n v="28"/>
    <x v="2"/>
    <x v="0"/>
    <n v="51"/>
    <n v="1"/>
    <x v="0"/>
    <x v="0"/>
  </r>
  <r>
    <n v="1952"/>
    <s v="2n Cycle"/>
    <x v="3"/>
    <n v="63998"/>
    <n v="0"/>
    <n v="0"/>
    <d v="2013-12-20T00:00:00"/>
    <n v="42"/>
    <n v="61"/>
    <x v="1"/>
    <x v="3"/>
    <n v="42"/>
    <n v="1"/>
    <x v="0"/>
    <x v="0"/>
  </r>
  <r>
    <n v="1951"/>
    <s v="Master"/>
    <x v="2"/>
    <n v="67381"/>
    <n v="0"/>
    <n v="1"/>
    <d v="2013-01-15T00:00:00"/>
    <n v="67"/>
    <n v="62"/>
    <x v="1"/>
    <x v="2"/>
    <n v="67"/>
    <n v="4"/>
    <x v="0"/>
    <x v="1"/>
  </r>
  <r>
    <n v="1967"/>
    <s v="Graduation"/>
    <x v="0"/>
    <n v="25930"/>
    <n v="1"/>
    <n v="1"/>
    <d v="2013-10-10T00:00:00"/>
    <n v="87"/>
    <n v="46"/>
    <x v="0"/>
    <x v="0"/>
    <n v="87"/>
    <n v="1"/>
    <x v="1"/>
    <x v="1"/>
  </r>
  <r>
    <n v="1978"/>
    <s v="Graduation"/>
    <x v="2"/>
    <n v="42693"/>
    <n v="1"/>
    <n v="0"/>
    <d v="2014-06-07T00:00:00"/>
    <n v="29"/>
    <n v="36"/>
    <x v="3"/>
    <x v="2"/>
    <n v="29"/>
    <n v="1"/>
    <x v="1"/>
    <x v="0"/>
  </r>
  <r>
    <n v="1976"/>
    <s v="Graduation"/>
    <x v="1"/>
    <n v="85606"/>
    <n v="0"/>
    <n v="1"/>
    <d v="2012-11-12T00:00:00"/>
    <n v="89"/>
    <n v="36"/>
    <x v="3"/>
    <x v="1"/>
    <n v="89"/>
    <n v="2"/>
    <x v="0"/>
    <x v="1"/>
  </r>
  <r>
    <n v="1985"/>
    <s v="Graduation"/>
    <x v="0"/>
    <n v="72903"/>
    <n v="0"/>
    <n v="0"/>
    <d v="2013-10-29T00:00:00"/>
    <n v="74"/>
    <n v="28"/>
    <x v="2"/>
    <x v="0"/>
    <n v="74"/>
    <n v="1"/>
    <x v="0"/>
    <x v="0"/>
  </r>
  <r>
    <n v="1974"/>
    <s v="2n Cycle"/>
    <x v="1"/>
    <n v="49669"/>
    <n v="1"/>
    <n v="0"/>
    <d v="2014-05-24T00:00:00"/>
    <n v="97"/>
    <n v="40"/>
    <x v="3"/>
    <x v="1"/>
    <n v="97"/>
    <n v="2"/>
    <x v="1"/>
    <x v="0"/>
  </r>
  <r>
    <n v="1968"/>
    <s v="PhD"/>
    <x v="2"/>
    <n v="36778"/>
    <n v="1"/>
    <n v="1"/>
    <d v="2012-08-05T00:00:00"/>
    <n v="63"/>
    <n v="44"/>
    <x v="3"/>
    <x v="2"/>
    <n v="63"/>
    <n v="3"/>
    <x v="1"/>
    <x v="1"/>
  </r>
  <r>
    <n v="1962"/>
    <s v="PhD"/>
    <x v="3"/>
    <n v="85696"/>
    <n v="0"/>
    <n v="0"/>
    <d v="2013-05-03T00:00:00"/>
    <n v="88"/>
    <n v="51"/>
    <x v="0"/>
    <x v="3"/>
    <n v="88"/>
    <n v="1"/>
    <x v="0"/>
    <x v="0"/>
  </r>
  <r>
    <n v="1989"/>
    <s v="Master"/>
    <x v="3"/>
    <n v="10979"/>
    <n v="0"/>
    <n v="0"/>
    <d v="2014-05-22T00:00:00"/>
    <n v="34"/>
    <n v="25"/>
    <x v="4"/>
    <x v="3"/>
    <n v="34"/>
    <n v="2"/>
    <x v="0"/>
    <x v="0"/>
  </r>
  <r>
    <n v="1961"/>
    <s v="Graduation"/>
    <x v="2"/>
    <n v="49678"/>
    <n v="0"/>
    <n v="1"/>
    <d v="2013-02-02T00:00:00"/>
    <n v="81"/>
    <n v="52"/>
    <x v="0"/>
    <x v="2"/>
    <n v="81"/>
    <n v="2"/>
    <x v="0"/>
    <x v="1"/>
  </r>
  <r>
    <n v="1953"/>
    <s v="Master"/>
    <x v="1"/>
    <n v="56129"/>
    <n v="0"/>
    <n v="1"/>
    <d v="2013-06-20T00:00:00"/>
    <n v="65"/>
    <n v="60"/>
    <x v="1"/>
    <x v="1"/>
    <n v="65"/>
    <n v="4"/>
    <x v="0"/>
    <x v="1"/>
  </r>
  <r>
    <n v="1989"/>
    <s v="Graduation"/>
    <x v="2"/>
    <n v="37155"/>
    <n v="1"/>
    <n v="0"/>
    <d v="2013-01-31T00:00:00"/>
    <n v="51"/>
    <n v="24"/>
    <x v="4"/>
    <x v="2"/>
    <n v="51"/>
    <n v="1"/>
    <x v="1"/>
    <x v="0"/>
  </r>
  <r>
    <n v="1978"/>
    <s v="2n Cycle"/>
    <x v="3"/>
    <n v="21282"/>
    <n v="1"/>
    <n v="0"/>
    <d v="2014-05-11T00:00:00"/>
    <n v="76"/>
    <n v="36"/>
    <x v="3"/>
    <x v="3"/>
    <n v="76"/>
    <n v="2"/>
    <x v="1"/>
    <x v="0"/>
  </r>
  <r>
    <n v="1962"/>
    <s v="PhD"/>
    <x v="0"/>
    <n v="33419"/>
    <n v="0"/>
    <n v="1"/>
    <d v="2013-08-17T00:00:00"/>
    <n v="76"/>
    <n v="51"/>
    <x v="0"/>
    <x v="0"/>
    <n v="76"/>
    <n v="2"/>
    <x v="0"/>
    <x v="1"/>
  </r>
  <r>
    <n v="1945"/>
    <s v="Graduation"/>
    <x v="4"/>
    <n v="63285"/>
    <n v="0"/>
    <n v="0"/>
    <d v="2013-11-05T00:00:00"/>
    <n v="84"/>
    <n v="68"/>
    <x v="5"/>
    <x v="4"/>
    <n v="84"/>
    <n v="1"/>
    <x v="0"/>
    <x v="0"/>
  </r>
  <r>
    <n v="1974"/>
    <s v="Master"/>
    <x v="1"/>
    <n v="21255"/>
    <n v="1"/>
    <n v="0"/>
    <d v="2014-01-21T00:00:00"/>
    <n v="56"/>
    <n v="40"/>
    <x v="3"/>
    <x v="1"/>
    <n v="56"/>
    <n v="4"/>
    <x v="1"/>
    <x v="0"/>
  </r>
  <r>
    <n v="1981"/>
    <s v="Graduation"/>
    <x v="1"/>
    <n v="42162"/>
    <n v="1"/>
    <n v="0"/>
    <d v="2013-11-19T00:00:00"/>
    <n v="31"/>
    <n v="32"/>
    <x v="2"/>
    <x v="1"/>
    <n v="31"/>
    <n v="2"/>
    <x v="1"/>
    <x v="0"/>
  </r>
  <r>
    <n v="1956"/>
    <s v="Graduation"/>
    <x v="1"/>
    <n v="54450"/>
    <n v="1"/>
    <n v="1"/>
    <d v="2012-09-14T00:00:00"/>
    <n v="0"/>
    <n v="56"/>
    <x v="1"/>
    <x v="1"/>
    <n v="0"/>
    <n v="12"/>
    <x v="1"/>
    <x v="1"/>
  </r>
  <r>
    <n v="1954"/>
    <s v="PhD"/>
    <x v="2"/>
    <n v="57744"/>
    <n v="0"/>
    <n v="1"/>
    <d v="2013-11-12T00:00:00"/>
    <n v="91"/>
    <n v="59"/>
    <x v="1"/>
    <x v="2"/>
    <n v="91"/>
    <n v="2"/>
    <x v="0"/>
    <x v="1"/>
  </r>
  <r>
    <n v="1986"/>
    <s v="Graduation"/>
    <x v="0"/>
    <n v="26576"/>
    <n v="1"/>
    <n v="0"/>
    <d v="2012-10-13T00:00:00"/>
    <n v="40"/>
    <n v="26"/>
    <x v="2"/>
    <x v="0"/>
    <n v="40"/>
    <n v="1"/>
    <x v="1"/>
    <x v="0"/>
  </r>
  <r>
    <n v="1943"/>
    <s v="PhD"/>
    <x v="4"/>
    <n v="57513"/>
    <n v="0"/>
    <n v="0"/>
    <d v="2013-07-06T00:00:00"/>
    <n v="59"/>
    <n v="70"/>
    <x v="5"/>
    <x v="4"/>
    <n v="59"/>
    <n v="2"/>
    <x v="0"/>
    <x v="0"/>
  </r>
  <r>
    <n v="1964"/>
    <s v="Graduation"/>
    <x v="1"/>
    <n v="68142"/>
    <n v="0"/>
    <n v="1"/>
    <d v="2012-08-29T00:00:00"/>
    <n v="96"/>
    <n v="48"/>
    <x v="0"/>
    <x v="1"/>
    <n v="96"/>
    <n v="3"/>
    <x v="0"/>
    <x v="1"/>
  </r>
  <r>
    <n v="1979"/>
    <s v="Graduation"/>
    <x v="2"/>
    <n v="7500"/>
    <n v="0"/>
    <n v="1"/>
    <d v="2012-08-29T00:00:00"/>
    <n v="61"/>
    <n v="33"/>
    <x v="2"/>
    <x v="2"/>
    <n v="61"/>
    <n v="1"/>
    <x v="0"/>
    <x v="1"/>
  </r>
  <r>
    <n v="1974"/>
    <s v="Graduation"/>
    <x v="1"/>
    <n v="83145"/>
    <n v="0"/>
    <n v="0"/>
    <d v="2012-09-22T00:00:00"/>
    <n v="14"/>
    <n v="38"/>
    <x v="3"/>
    <x v="1"/>
    <n v="14"/>
    <n v="1"/>
    <x v="0"/>
    <x v="0"/>
  </r>
  <r>
    <n v="1960"/>
    <s v="Master"/>
    <x v="2"/>
    <n v="54197"/>
    <n v="0"/>
    <n v="1"/>
    <d v="2014-04-03T00:00:00"/>
    <n v="16"/>
    <n v="54"/>
    <x v="0"/>
    <x v="2"/>
    <n v="16"/>
    <n v="2"/>
    <x v="0"/>
    <x v="1"/>
  </r>
  <r>
    <n v="1963"/>
    <s v="PhD"/>
    <x v="0"/>
    <n v="23091"/>
    <n v="1"/>
    <n v="1"/>
    <d v="2014-05-28T00:00:00"/>
    <n v="98"/>
    <n v="51"/>
    <x v="0"/>
    <x v="0"/>
    <n v="98"/>
    <n v="4"/>
    <x v="1"/>
    <x v="1"/>
  </r>
  <r>
    <n v="1976"/>
    <s v="Graduation"/>
    <x v="2"/>
    <n v="46049"/>
    <n v="1"/>
    <n v="1"/>
    <d v="2013-07-21T00:00:00"/>
    <n v="11"/>
    <n v="37"/>
    <x v="3"/>
    <x v="2"/>
    <n v="11"/>
    <n v="10"/>
    <x v="1"/>
    <x v="1"/>
  </r>
  <r>
    <n v="1974"/>
    <s v="Graduation"/>
    <x v="1"/>
    <n v="56715"/>
    <n v="0"/>
    <n v="0"/>
    <d v="2012-12-05T00:00:00"/>
    <n v="52"/>
    <n v="38"/>
    <x v="3"/>
    <x v="1"/>
    <n v="52"/>
    <n v="1"/>
    <x v="0"/>
    <x v="0"/>
  </r>
  <r>
    <n v="1961"/>
    <s v="Graduation"/>
    <x v="2"/>
    <n v="79410"/>
    <n v="0"/>
    <n v="0"/>
    <d v="2014-05-29T00:00:00"/>
    <n v="19"/>
    <n v="53"/>
    <x v="0"/>
    <x v="2"/>
    <n v="19"/>
    <n v="1"/>
    <x v="0"/>
    <x v="0"/>
  </r>
  <r>
    <n v="1951"/>
    <s v="Graduation"/>
    <x v="2"/>
    <n v="57304"/>
    <n v="0"/>
    <n v="1"/>
    <d v="2013-03-11T00:00:00"/>
    <n v="61"/>
    <n v="62"/>
    <x v="1"/>
    <x v="2"/>
    <n v="61"/>
    <n v="2"/>
    <x v="0"/>
    <x v="1"/>
  </r>
  <r>
    <n v="1965"/>
    <s v="Graduation"/>
    <x v="2"/>
    <n v="44375"/>
    <n v="0"/>
    <n v="1"/>
    <d v="2014-03-23T00:00:00"/>
    <n v="73"/>
    <n v="49"/>
    <x v="0"/>
    <x v="2"/>
    <n v="73"/>
    <n v="1"/>
    <x v="0"/>
    <x v="1"/>
  </r>
  <r>
    <n v="1956"/>
    <s v="Graduation"/>
    <x v="1"/>
    <n v="54450"/>
    <n v="1"/>
    <n v="1"/>
    <d v="2012-09-14T00:00:00"/>
    <n v="0"/>
    <n v="56"/>
    <x v="1"/>
    <x v="1"/>
    <n v="0"/>
    <n v="12"/>
    <x v="1"/>
    <x v="1"/>
  </r>
  <r>
    <n v="1965"/>
    <s v="Graduation"/>
    <x v="2"/>
    <n v="59594"/>
    <n v="0"/>
    <n v="1"/>
    <d v="2012-10-20T00:00:00"/>
    <n v="74"/>
    <n v="47"/>
    <x v="0"/>
    <x v="2"/>
    <n v="74"/>
    <n v="1"/>
    <x v="0"/>
    <x v="1"/>
  </r>
  <r>
    <n v="1994"/>
    <s v="Graduation"/>
    <x v="1"/>
    <n v="80685"/>
    <n v="0"/>
    <n v="0"/>
    <d v="2012-08-22T00:00:00"/>
    <n v="55"/>
    <n v="18"/>
    <x v="4"/>
    <x v="1"/>
    <n v="55"/>
    <n v="1"/>
    <x v="0"/>
    <x v="0"/>
  </r>
  <r>
    <n v="1974"/>
    <s v="PhD"/>
    <x v="2"/>
    <n v="40344"/>
    <n v="0"/>
    <n v="1"/>
    <d v="2013-10-13T00:00:00"/>
    <n v="48"/>
    <n v="39"/>
    <x v="3"/>
    <x v="2"/>
    <n v="48"/>
    <n v="2"/>
    <x v="0"/>
    <x v="1"/>
  </r>
  <r>
    <n v="1972"/>
    <s v="Graduation"/>
    <x v="2"/>
    <n v="62710"/>
    <n v="0"/>
    <n v="1"/>
    <d v="2013-05-23T00:00:00"/>
    <n v="53"/>
    <n v="41"/>
    <x v="3"/>
    <x v="2"/>
    <n v="53"/>
    <n v="4"/>
    <x v="0"/>
    <x v="1"/>
  </r>
  <r>
    <n v="1968"/>
    <s v="2n Cycle"/>
    <x v="2"/>
    <n v="48985"/>
    <n v="0"/>
    <n v="1"/>
    <d v="2013-07-05T00:00:00"/>
    <n v="13"/>
    <n v="45"/>
    <x v="3"/>
    <x v="2"/>
    <n v="13"/>
    <n v="1"/>
    <x v="0"/>
    <x v="1"/>
  </r>
  <r>
    <n v="1968"/>
    <s v="Graduation"/>
    <x v="1"/>
    <n v="35322"/>
    <n v="1"/>
    <n v="2"/>
    <d v="2012-08-22T00:00:00"/>
    <n v="34"/>
    <n v="44"/>
    <x v="3"/>
    <x v="1"/>
    <n v="34"/>
    <n v="3"/>
    <x v="1"/>
    <x v="1"/>
  </r>
  <r>
    <n v="1948"/>
    <s v="Graduation"/>
    <x v="2"/>
    <n v="77142"/>
    <n v="0"/>
    <n v="0"/>
    <d v="2013-05-29T00:00:00"/>
    <n v="54"/>
    <n v="65"/>
    <x v="1"/>
    <x v="2"/>
    <n v="54"/>
    <n v="1"/>
    <x v="0"/>
    <x v="0"/>
  </r>
  <r>
    <n v="1969"/>
    <s v="Graduation"/>
    <x v="0"/>
    <n v="81657"/>
    <n v="0"/>
    <n v="0"/>
    <d v="2014-01-22T00:00:00"/>
    <n v="69"/>
    <n v="45"/>
    <x v="3"/>
    <x v="0"/>
    <n v="69"/>
    <n v="1"/>
    <x v="0"/>
    <x v="0"/>
  </r>
  <r>
    <n v="1996"/>
    <s v="Basic"/>
    <x v="2"/>
    <n v="14421"/>
    <n v="0"/>
    <n v="0"/>
    <d v="2014-02-17T00:00:00"/>
    <n v="81"/>
    <n v="18"/>
    <x v="4"/>
    <x v="2"/>
    <n v="81"/>
    <n v="1"/>
    <x v="0"/>
    <x v="0"/>
  </r>
  <r>
    <n v="1974"/>
    <s v="2n Cycle"/>
    <x v="2"/>
    <n v="20130"/>
    <n v="0"/>
    <n v="0"/>
    <d v="2014-03-17T00:00:00"/>
    <n v="99"/>
    <n v="40"/>
    <x v="3"/>
    <x v="2"/>
    <n v="99"/>
    <n v="1"/>
    <x v="0"/>
    <x v="0"/>
  </r>
  <r>
    <n v="1990"/>
    <s v="PhD"/>
    <x v="2"/>
    <n v="74214"/>
    <n v="0"/>
    <n v="0"/>
    <d v="2012-08-26T00:00:00"/>
    <n v="3"/>
    <n v="22"/>
    <x v="4"/>
    <x v="2"/>
    <n v="3"/>
    <n v="1"/>
    <x v="0"/>
    <x v="0"/>
  </r>
  <r>
    <n v="1957"/>
    <s v="Master"/>
    <x v="2"/>
    <n v="66726"/>
    <n v="1"/>
    <n v="1"/>
    <d v="2014-01-12T00:00:00"/>
    <n v="61"/>
    <n v="57"/>
    <x v="1"/>
    <x v="2"/>
    <n v="61"/>
    <n v="3"/>
    <x v="1"/>
    <x v="1"/>
  </r>
  <r>
    <n v="1979"/>
    <s v="Basic"/>
    <x v="1"/>
    <n v="23724"/>
    <n v="1"/>
    <n v="0"/>
    <d v="2013-01-08T00:00:00"/>
    <n v="65"/>
    <n v="34"/>
    <x v="2"/>
    <x v="1"/>
    <n v="65"/>
    <n v="2"/>
    <x v="1"/>
    <x v="0"/>
  </r>
  <r>
    <n v="1960"/>
    <s v="Master"/>
    <x v="2"/>
    <n v="47353"/>
    <n v="0"/>
    <n v="1"/>
    <d v="2013-11-13T00:00:00"/>
    <n v="93"/>
    <n v="53"/>
    <x v="0"/>
    <x v="2"/>
    <n v="93"/>
    <n v="3"/>
    <x v="0"/>
    <x v="1"/>
  </r>
  <r>
    <n v="1952"/>
    <s v="Master"/>
    <x v="2"/>
    <n v="33444"/>
    <n v="1"/>
    <n v="1"/>
    <d v="2012-11-03T00:00:00"/>
    <n v="24"/>
    <n v="60"/>
    <x v="1"/>
    <x v="2"/>
    <n v="24"/>
    <n v="1"/>
    <x v="1"/>
    <x v="1"/>
  </r>
  <r>
    <n v="1981"/>
    <s v="Graduation"/>
    <x v="2"/>
    <n v="54386"/>
    <n v="0"/>
    <n v="1"/>
    <d v="2013-05-17T00:00:00"/>
    <n v="8"/>
    <n v="32"/>
    <x v="2"/>
    <x v="2"/>
    <n v="8"/>
    <n v="2"/>
    <x v="0"/>
    <x v="1"/>
  </r>
  <r>
    <n v="1981"/>
    <s v="Graduation"/>
    <x v="3"/>
    <n v="28510"/>
    <n v="1"/>
    <n v="1"/>
    <d v="2013-04-13T00:00:00"/>
    <n v="72"/>
    <n v="32"/>
    <x v="2"/>
    <x v="3"/>
    <n v="72"/>
    <n v="3"/>
    <x v="1"/>
    <x v="1"/>
  </r>
  <r>
    <n v="1991"/>
    <s v="Master"/>
    <x v="0"/>
    <n v="90638"/>
    <n v="0"/>
    <n v="0"/>
    <d v="2014-02-13T00:00:00"/>
    <n v="29"/>
    <n v="23"/>
    <x v="4"/>
    <x v="0"/>
    <n v="29"/>
    <n v="1"/>
    <x v="0"/>
    <x v="0"/>
  </r>
  <r>
    <n v="1950"/>
    <s v="Graduation"/>
    <x v="1"/>
    <n v="48070"/>
    <n v="0"/>
    <n v="1"/>
    <d v="2013-01-13T00:00:00"/>
    <n v="33"/>
    <n v="63"/>
    <x v="1"/>
    <x v="1"/>
    <n v="33"/>
    <n v="3"/>
    <x v="0"/>
    <x v="1"/>
  </r>
  <r>
    <n v="1957"/>
    <s v="Graduation"/>
    <x v="2"/>
    <n v="43140"/>
    <n v="0"/>
    <n v="1"/>
    <d v="2013-01-05T00:00:00"/>
    <n v="68"/>
    <n v="56"/>
    <x v="1"/>
    <x v="2"/>
    <n v="68"/>
    <n v="1"/>
    <x v="0"/>
    <x v="1"/>
  </r>
  <r>
    <n v="1961"/>
    <s v="PhD"/>
    <x v="3"/>
    <n v="54959"/>
    <n v="0"/>
    <n v="1"/>
    <d v="2013-01-19T00:00:00"/>
    <n v="55"/>
    <n v="52"/>
    <x v="0"/>
    <x v="3"/>
    <n v="55"/>
    <n v="3"/>
    <x v="0"/>
    <x v="1"/>
  </r>
  <r>
    <n v="1958"/>
    <s v="Basic"/>
    <x v="0"/>
    <n v="15056"/>
    <n v="1"/>
    <n v="1"/>
    <d v="2013-05-03T00:00:00"/>
    <n v="76"/>
    <n v="55"/>
    <x v="0"/>
    <x v="0"/>
    <n v="76"/>
    <n v="5"/>
    <x v="1"/>
    <x v="1"/>
  </r>
  <r>
    <n v="1971"/>
    <s v="Graduation"/>
    <x v="0"/>
    <n v="26954"/>
    <n v="1"/>
    <n v="0"/>
    <d v="2014-05-08T00:00:00"/>
    <n v="17"/>
    <n v="43"/>
    <x v="3"/>
    <x v="0"/>
    <n v="17"/>
    <n v="1"/>
    <x v="1"/>
    <x v="0"/>
  </r>
  <r>
    <n v="1985"/>
    <s v="Graduation"/>
    <x v="0"/>
    <n v="22327"/>
    <n v="1"/>
    <n v="0"/>
    <d v="2013-08-02T00:00:00"/>
    <n v="94"/>
    <n v="28"/>
    <x v="2"/>
    <x v="0"/>
    <n v="94"/>
    <n v="1"/>
    <x v="1"/>
    <x v="0"/>
  </r>
  <r>
    <n v="1965"/>
    <s v="Graduation"/>
    <x v="2"/>
    <n v="44393"/>
    <n v="1"/>
    <n v="1"/>
    <d v="2013-08-22T00:00:00"/>
    <n v="86"/>
    <n v="48"/>
    <x v="0"/>
    <x v="2"/>
    <n v="86"/>
    <n v="2"/>
    <x v="1"/>
    <x v="1"/>
  </r>
  <r>
    <n v="1952"/>
    <s v="PhD"/>
    <x v="0"/>
    <n v="62000"/>
    <n v="0"/>
    <n v="1"/>
    <d v="2013-08-25T00:00:00"/>
    <n v="25"/>
    <n v="61"/>
    <x v="1"/>
    <x v="0"/>
    <n v="25"/>
    <n v="1"/>
    <x v="0"/>
    <x v="1"/>
  </r>
  <r>
    <n v="1962"/>
    <s v="PhD"/>
    <x v="1"/>
    <n v="31497"/>
    <n v="0"/>
    <n v="1"/>
    <d v="2012-12-06T00:00:00"/>
    <n v="22"/>
    <n v="50"/>
    <x v="0"/>
    <x v="1"/>
    <n v="22"/>
    <n v="2"/>
    <x v="0"/>
    <x v="1"/>
  </r>
  <r>
    <n v="1974"/>
    <s v="2n Cycle"/>
    <x v="2"/>
    <n v="45894"/>
    <n v="0"/>
    <n v="2"/>
    <d v="2014-02-27T00:00:00"/>
    <n v="15"/>
    <n v="40"/>
    <x v="3"/>
    <x v="2"/>
    <n v="15"/>
    <n v="1"/>
    <x v="0"/>
    <x v="1"/>
  </r>
  <r>
    <n v="1970"/>
    <s v="Master"/>
    <x v="3"/>
    <n v="78579"/>
    <n v="0"/>
    <n v="0"/>
    <d v="2012-12-22T00:00:00"/>
    <n v="35"/>
    <n v="42"/>
    <x v="3"/>
    <x v="3"/>
    <n v="35"/>
    <n v="1"/>
    <x v="0"/>
    <x v="0"/>
  </r>
  <r>
    <n v="1969"/>
    <s v="Master"/>
    <x v="4"/>
    <n v="67369"/>
    <n v="0"/>
    <n v="1"/>
    <d v="2012-11-17T00:00:00"/>
    <n v="81"/>
    <n v="43"/>
    <x v="3"/>
    <x v="4"/>
    <n v="81"/>
    <n v="4"/>
    <x v="0"/>
    <x v="1"/>
  </r>
  <r>
    <n v="1960"/>
    <s v="Graduation"/>
    <x v="3"/>
    <n v="58401"/>
    <n v="0"/>
    <n v="1"/>
    <d v="2014-04-20T00:00:00"/>
    <n v="55"/>
    <n v="54"/>
    <x v="0"/>
    <x v="3"/>
    <n v="55"/>
    <n v="1"/>
    <x v="0"/>
    <x v="1"/>
  </r>
  <r>
    <n v="1952"/>
    <s v="Graduation"/>
    <x v="0"/>
    <n v="62307"/>
    <n v="0"/>
    <n v="1"/>
    <d v="2014-02-17T00:00:00"/>
    <n v="94"/>
    <n v="62"/>
    <x v="1"/>
    <x v="0"/>
    <n v="94"/>
    <n v="1"/>
    <x v="0"/>
    <x v="1"/>
  </r>
  <r>
    <n v="1969"/>
    <s v="Master"/>
    <x v="2"/>
    <n v="43641"/>
    <n v="1"/>
    <n v="1"/>
    <d v="2013-04-22T00:00:00"/>
    <n v="50"/>
    <n v="44"/>
    <x v="3"/>
    <x v="2"/>
    <n v="50"/>
    <n v="3"/>
    <x v="1"/>
    <x v="1"/>
  </r>
  <r>
    <n v="1968"/>
    <s v="Master"/>
    <x v="3"/>
    <n v="63841"/>
    <n v="0"/>
    <n v="1"/>
    <d v="2013-04-21T00:00:00"/>
    <n v="64"/>
    <n v="45"/>
    <x v="3"/>
    <x v="3"/>
    <n v="64"/>
    <n v="1"/>
    <x v="0"/>
    <x v="1"/>
  </r>
  <r>
    <n v="1965"/>
    <s v="2n Cycle"/>
    <x v="2"/>
    <n v="46891"/>
    <n v="0"/>
    <n v="1"/>
    <d v="2013-09-01T00:00:00"/>
    <n v="91"/>
    <n v="48"/>
    <x v="0"/>
    <x v="2"/>
    <n v="91"/>
    <n v="1"/>
    <x v="0"/>
    <x v="1"/>
  </r>
  <r>
    <n v="1969"/>
    <s v="Master"/>
    <x v="2"/>
    <n v="70091"/>
    <n v="1"/>
    <n v="0"/>
    <d v="2013-03-31T00:00:00"/>
    <n v="11"/>
    <n v="44"/>
    <x v="3"/>
    <x v="2"/>
    <n v="11"/>
    <n v="2"/>
    <x v="1"/>
    <x v="0"/>
  </r>
  <r>
    <n v="1972"/>
    <s v="PhD"/>
    <x v="2"/>
    <n v="78075"/>
    <n v="0"/>
    <n v="0"/>
    <d v="2014-04-05T00:00:00"/>
    <n v="72"/>
    <n v="42"/>
    <x v="3"/>
    <x v="2"/>
    <n v="72"/>
    <n v="1"/>
    <x v="0"/>
    <x v="0"/>
  </r>
  <r>
    <n v="1961"/>
    <s v="2n Cycle"/>
    <x v="4"/>
    <n v="59184"/>
    <n v="0"/>
    <n v="1"/>
    <d v="2012-09-09T00:00:00"/>
    <n v="6"/>
    <n v="51"/>
    <x v="0"/>
    <x v="4"/>
    <n v="6"/>
    <n v="3"/>
    <x v="0"/>
    <x v="1"/>
  </r>
  <r>
    <n v="1977"/>
    <s v="Graduation"/>
    <x v="2"/>
    <n v="54809"/>
    <n v="1"/>
    <n v="1"/>
    <d v="2013-09-11T00:00:00"/>
    <n v="0"/>
    <n v="36"/>
    <x v="3"/>
    <x v="2"/>
    <n v="0"/>
    <n v="4"/>
    <x v="1"/>
    <x v="1"/>
  </r>
  <r>
    <n v="1959"/>
    <s v="Graduation"/>
    <x v="2"/>
    <n v="58113"/>
    <n v="0"/>
    <n v="1"/>
    <d v="2013-01-25T00:00:00"/>
    <n v="66"/>
    <n v="54"/>
    <x v="0"/>
    <x v="2"/>
    <n v="66"/>
    <n v="3"/>
    <x v="0"/>
    <x v="1"/>
  </r>
  <r>
    <n v="1958"/>
    <s v="Master"/>
    <x v="2"/>
    <n v="51412"/>
    <n v="0"/>
    <n v="1"/>
    <d v="2013-12-31T00:00:00"/>
    <n v="42"/>
    <n v="55"/>
    <x v="0"/>
    <x v="2"/>
    <n v="42"/>
    <n v="2"/>
    <x v="0"/>
    <x v="1"/>
  </r>
  <r>
    <n v="1979"/>
    <s v="Graduation"/>
    <x v="3"/>
    <n v="15287"/>
    <n v="1"/>
    <n v="0"/>
    <d v="2012-10-10T00:00:00"/>
    <n v="60"/>
    <n v="33"/>
    <x v="2"/>
    <x v="3"/>
    <n v="60"/>
    <n v="2"/>
    <x v="1"/>
    <x v="0"/>
  </r>
  <r>
    <n v="1957"/>
    <s v="Master"/>
    <x v="1"/>
    <n v="66636"/>
    <n v="0"/>
    <n v="0"/>
    <d v="2013-08-17T00:00:00"/>
    <n v="64"/>
    <n v="56"/>
    <x v="1"/>
    <x v="1"/>
    <n v="64"/>
    <n v="1"/>
    <x v="0"/>
    <x v="0"/>
  </r>
  <r>
    <n v="1956"/>
    <s v="Master"/>
    <x v="2"/>
    <n v="50965"/>
    <n v="0"/>
    <n v="1"/>
    <d v="2013-02-20T00:00:00"/>
    <n v="87"/>
    <n v="57"/>
    <x v="1"/>
    <x v="2"/>
    <n v="87"/>
    <n v="3"/>
    <x v="0"/>
    <x v="1"/>
  </r>
  <r>
    <n v="1965"/>
    <s v="PhD"/>
    <x v="2"/>
    <n v="84618"/>
    <n v="0"/>
    <n v="0"/>
    <d v="2013-11-22T00:00:00"/>
    <n v="96"/>
    <n v="48"/>
    <x v="0"/>
    <x v="2"/>
    <n v="96"/>
    <n v="1"/>
    <x v="0"/>
    <x v="0"/>
  </r>
  <r>
    <n v="1990"/>
    <s v="Graduation"/>
    <x v="2"/>
    <n v="18351"/>
    <n v="0"/>
    <n v="0"/>
    <d v="2013-10-29T00:00:00"/>
    <n v="1"/>
    <n v="23"/>
    <x v="4"/>
    <x v="2"/>
    <n v="1"/>
    <n v="1"/>
    <x v="0"/>
    <x v="0"/>
  </r>
  <r>
    <n v="1957"/>
    <s v="PhD"/>
    <x v="1"/>
    <n v="40451"/>
    <n v="0"/>
    <n v="2"/>
    <d v="2014-02-16T00:00:00"/>
    <n v="54"/>
    <n v="57"/>
    <x v="1"/>
    <x v="1"/>
    <n v="54"/>
    <n v="1"/>
    <x v="0"/>
    <x v="1"/>
  </r>
  <r>
    <n v="1965"/>
    <s v="Graduation"/>
    <x v="1"/>
    <n v="36317"/>
    <n v="0"/>
    <n v="1"/>
    <d v="2013-05-22T00:00:00"/>
    <n v="53"/>
    <n v="48"/>
    <x v="0"/>
    <x v="1"/>
    <n v="53"/>
    <n v="2"/>
    <x v="0"/>
    <x v="1"/>
  </r>
  <r>
    <n v="1957"/>
    <s v="Graduation"/>
    <x v="1"/>
    <n v="42213"/>
    <n v="0"/>
    <n v="1"/>
    <d v="2013-10-12T00:00:00"/>
    <n v="96"/>
    <n v="56"/>
    <x v="1"/>
    <x v="1"/>
    <n v="96"/>
    <n v="2"/>
    <x v="0"/>
    <x v="1"/>
  </r>
  <r>
    <n v="1955"/>
    <s v="Graduation"/>
    <x v="1"/>
    <n v="65748"/>
    <n v="0"/>
    <n v="1"/>
    <d v="2013-04-15T00:00:00"/>
    <n v="58"/>
    <n v="58"/>
    <x v="1"/>
    <x v="1"/>
    <n v="58"/>
    <n v="2"/>
    <x v="0"/>
    <x v="1"/>
  </r>
  <r>
    <n v="1972"/>
    <s v="Graduation"/>
    <x v="1"/>
    <n v="77044"/>
    <n v="0"/>
    <n v="1"/>
    <d v="2013-10-27T00:00:00"/>
    <n v="12"/>
    <n v="41"/>
    <x v="3"/>
    <x v="1"/>
    <n v="12"/>
    <n v="2"/>
    <x v="0"/>
    <x v="1"/>
  </r>
  <r>
    <n v="1969"/>
    <s v="Graduation"/>
    <x v="1"/>
    <n v="74918"/>
    <n v="0"/>
    <n v="0"/>
    <d v="2013-03-12T00:00:00"/>
    <n v="78"/>
    <n v="44"/>
    <x v="3"/>
    <x v="1"/>
    <n v="78"/>
    <n v="1"/>
    <x v="0"/>
    <x v="0"/>
  </r>
  <r>
    <n v="1972"/>
    <s v="Graduation"/>
    <x v="2"/>
    <n v="56721"/>
    <n v="1"/>
    <n v="1"/>
    <d v="2012-10-31T00:00:00"/>
    <n v="64"/>
    <n v="40"/>
    <x v="3"/>
    <x v="2"/>
    <n v="64"/>
    <n v="5"/>
    <x v="1"/>
    <x v="1"/>
  </r>
  <r>
    <n v="1975"/>
    <s v="Graduation"/>
    <x v="0"/>
    <n v="42160"/>
    <n v="1"/>
    <n v="1"/>
    <d v="2013-06-28T00:00:00"/>
    <n v="26"/>
    <n v="38"/>
    <x v="3"/>
    <x v="0"/>
    <n v="26"/>
    <n v="4"/>
    <x v="1"/>
    <x v="1"/>
  </r>
  <r>
    <n v="1965"/>
    <s v="Graduation"/>
    <x v="0"/>
    <n v="61559"/>
    <n v="0"/>
    <n v="1"/>
    <d v="2013-07-17T00:00:00"/>
    <n v="8"/>
    <n v="48"/>
    <x v="0"/>
    <x v="0"/>
    <n v="8"/>
    <n v="1"/>
    <x v="0"/>
    <x v="1"/>
  </r>
  <r>
    <n v="1963"/>
    <s v="PhD"/>
    <x v="1"/>
    <n v="33629"/>
    <n v="1"/>
    <n v="1"/>
    <d v="2012-08-08T00:00:00"/>
    <n v="49"/>
    <n v="49"/>
    <x v="0"/>
    <x v="1"/>
    <n v="49"/>
    <n v="5"/>
    <x v="1"/>
    <x v="1"/>
  </r>
  <r>
    <n v="1991"/>
    <s v="PhD"/>
    <x v="1"/>
    <n v="68682"/>
    <n v="0"/>
    <n v="0"/>
    <d v="2013-10-06T00:00:00"/>
    <n v="56"/>
    <n v="22"/>
    <x v="4"/>
    <x v="1"/>
    <n v="56"/>
    <n v="1"/>
    <x v="0"/>
    <x v="0"/>
  </r>
  <r>
    <n v="1963"/>
    <s v="Graduation"/>
    <x v="0"/>
    <n v="34377"/>
    <n v="0"/>
    <n v="1"/>
    <d v="2013-01-19T00:00:00"/>
    <n v="55"/>
    <n v="50"/>
    <x v="0"/>
    <x v="0"/>
    <n v="55"/>
    <n v="2"/>
    <x v="0"/>
    <x v="1"/>
  </r>
  <r>
    <n v="1986"/>
    <s v="Basic"/>
    <x v="0"/>
    <n v="8940"/>
    <n v="1"/>
    <n v="0"/>
    <d v="2012-08-22T00:00:00"/>
    <n v="25"/>
    <n v="26"/>
    <x v="2"/>
    <x v="0"/>
    <n v="25"/>
    <n v="3"/>
    <x v="1"/>
    <x v="0"/>
  </r>
  <r>
    <n v="1973"/>
    <s v="Graduation"/>
    <x v="2"/>
    <n v="26228"/>
    <n v="1"/>
    <n v="0"/>
    <d v="2013-09-22T00:00:00"/>
    <n v="50"/>
    <n v="40"/>
    <x v="3"/>
    <x v="2"/>
    <n v="50"/>
    <n v="1"/>
    <x v="1"/>
    <x v="0"/>
  </r>
  <r>
    <n v="1957"/>
    <s v="2n Cycle"/>
    <x v="3"/>
    <n v="77297"/>
    <n v="0"/>
    <n v="0"/>
    <d v="2013-01-26T00:00:00"/>
    <n v="84"/>
    <n v="56"/>
    <x v="1"/>
    <x v="3"/>
    <n v="84"/>
    <n v="1"/>
    <x v="0"/>
    <x v="0"/>
  </r>
  <r>
    <n v="1981"/>
    <s v="Graduation"/>
    <x v="2"/>
    <n v="40211"/>
    <n v="1"/>
    <n v="1"/>
    <d v="2013-07-30T00:00:00"/>
    <n v="30"/>
    <n v="32"/>
    <x v="2"/>
    <x v="2"/>
    <n v="30"/>
    <n v="2"/>
    <x v="1"/>
    <x v="1"/>
  </r>
  <r>
    <n v="1958"/>
    <s v="PhD"/>
    <x v="4"/>
    <n v="33438"/>
    <n v="1"/>
    <n v="1"/>
    <d v="2013-09-22T00:00:00"/>
    <n v="81"/>
    <n v="55"/>
    <x v="0"/>
    <x v="4"/>
    <n v="81"/>
    <n v="4"/>
    <x v="1"/>
    <x v="1"/>
  </r>
  <r>
    <n v="1959"/>
    <s v="PhD"/>
    <x v="2"/>
    <n v="75032"/>
    <n v="0"/>
    <n v="1"/>
    <d v="2013-04-28T00:00:00"/>
    <n v="74"/>
    <n v="54"/>
    <x v="0"/>
    <x v="2"/>
    <n v="74"/>
    <n v="2"/>
    <x v="0"/>
    <x v="1"/>
  </r>
  <r>
    <n v="1955"/>
    <s v="PhD"/>
    <x v="0"/>
    <n v="61284"/>
    <n v="0"/>
    <n v="0"/>
    <d v="2013-10-12T00:00:00"/>
    <n v="76"/>
    <n v="58"/>
    <x v="1"/>
    <x v="0"/>
    <n v="76"/>
    <n v="1"/>
    <x v="0"/>
    <x v="0"/>
  </r>
  <r>
    <n v="1986"/>
    <s v="Graduation"/>
    <x v="2"/>
    <n v="22518"/>
    <n v="1"/>
    <n v="0"/>
    <d v="2012-10-22T00:00:00"/>
    <n v="36"/>
    <n v="26"/>
    <x v="2"/>
    <x v="2"/>
    <n v="36"/>
    <n v="2"/>
    <x v="1"/>
    <x v="0"/>
  </r>
  <r>
    <n v="1975"/>
    <s v="Master"/>
    <x v="2"/>
    <n v="54730"/>
    <n v="0"/>
    <n v="1"/>
    <d v="2013-08-15T00:00:00"/>
    <n v="64"/>
    <n v="38"/>
    <x v="3"/>
    <x v="2"/>
    <n v="64"/>
    <n v="5"/>
    <x v="0"/>
    <x v="1"/>
  </r>
  <r>
    <n v="1955"/>
    <s v="Master"/>
    <x v="2"/>
    <n v="38452"/>
    <n v="1"/>
    <n v="1"/>
    <d v="2014-03-30T00:00:00"/>
    <n v="62"/>
    <n v="59"/>
    <x v="1"/>
    <x v="2"/>
    <n v="62"/>
    <n v="3"/>
    <x v="1"/>
    <x v="1"/>
  </r>
  <r>
    <n v="1971"/>
    <s v="Graduation"/>
    <x v="3"/>
    <n v="44421"/>
    <n v="1"/>
    <n v="1"/>
    <d v="2013-02-15T00:00:00"/>
    <n v="53"/>
    <n v="42"/>
    <x v="3"/>
    <x v="3"/>
    <n v="53"/>
    <n v="5"/>
    <x v="1"/>
    <x v="1"/>
  </r>
  <r>
    <n v="1986"/>
    <s v="PhD"/>
    <x v="1"/>
    <n v="38197"/>
    <n v="1"/>
    <n v="0"/>
    <d v="2013-06-29T00:00:00"/>
    <n v="86"/>
    <n v="27"/>
    <x v="2"/>
    <x v="1"/>
    <n v="86"/>
    <n v="1"/>
    <x v="1"/>
    <x v="0"/>
  </r>
  <r>
    <n v="1978"/>
    <s v="Graduation"/>
    <x v="3"/>
    <n v="41986"/>
    <n v="0"/>
    <n v="1"/>
    <d v="2014-02-09T00:00:00"/>
    <n v="15"/>
    <n v="36"/>
    <x v="3"/>
    <x v="3"/>
    <n v="15"/>
    <n v="3"/>
    <x v="0"/>
    <x v="1"/>
  </r>
  <r>
    <n v="1983"/>
    <s v="Graduation"/>
    <x v="1"/>
    <n v="28427"/>
    <n v="1"/>
    <n v="0"/>
    <d v="2013-03-21T00:00:00"/>
    <n v="67"/>
    <n v="30"/>
    <x v="2"/>
    <x v="1"/>
    <n v="67"/>
    <n v="2"/>
    <x v="1"/>
    <x v="0"/>
  </r>
  <r>
    <n v="1976"/>
    <s v="PhD"/>
    <x v="1"/>
    <n v="37395"/>
    <n v="1"/>
    <n v="0"/>
    <d v="2014-05-02T00:00:00"/>
    <n v="47"/>
    <n v="38"/>
    <x v="3"/>
    <x v="1"/>
    <n v="47"/>
    <n v="1"/>
    <x v="1"/>
    <x v="0"/>
  </r>
  <r>
    <n v="1971"/>
    <s v="Graduation"/>
    <x v="2"/>
    <n v="64722"/>
    <n v="1"/>
    <n v="0"/>
    <d v="2014-05-26T00:00:00"/>
    <n v="47"/>
    <n v="43"/>
    <x v="3"/>
    <x v="2"/>
    <n v="47"/>
    <n v="4"/>
    <x v="1"/>
    <x v="0"/>
  </r>
  <r>
    <n v="1956"/>
    <s v="Master"/>
    <x v="1"/>
    <n v="55249"/>
    <n v="0"/>
    <n v="1"/>
    <d v="2014-04-17T00:00:00"/>
    <n v="81"/>
    <n v="58"/>
    <x v="1"/>
    <x v="1"/>
    <n v="81"/>
    <n v="1"/>
    <x v="0"/>
    <x v="1"/>
  </r>
  <r>
    <n v="1972"/>
    <s v="Graduation"/>
    <x v="1"/>
    <n v="84906"/>
    <n v="0"/>
    <n v="0"/>
    <d v="2013-10-04T00:00:00"/>
    <n v="98"/>
    <n v="41"/>
    <x v="3"/>
    <x v="1"/>
    <n v="98"/>
    <n v="1"/>
    <x v="0"/>
    <x v="0"/>
  </r>
  <r>
    <n v="1989"/>
    <s v="Graduation"/>
    <x v="2"/>
    <n v="28691"/>
    <n v="1"/>
    <n v="0"/>
    <d v="2013-07-04T00:00:00"/>
    <n v="56"/>
    <n v="24"/>
    <x v="4"/>
    <x v="2"/>
    <n v="56"/>
    <n v="1"/>
    <x v="1"/>
    <x v="0"/>
  </r>
  <r>
    <n v="1952"/>
    <s v="Graduation"/>
    <x v="0"/>
    <n v="44213"/>
    <n v="1"/>
    <n v="1"/>
    <d v="2013-11-29T00:00:00"/>
    <n v="48"/>
    <n v="61"/>
    <x v="1"/>
    <x v="0"/>
    <n v="48"/>
    <n v="4"/>
    <x v="1"/>
    <x v="1"/>
  </r>
  <r>
    <n v="1984"/>
    <s v="Basic"/>
    <x v="0"/>
    <n v="25707"/>
    <n v="1"/>
    <n v="0"/>
    <d v="2014-01-18T00:00:00"/>
    <n v="18"/>
    <n v="30"/>
    <x v="2"/>
    <x v="0"/>
    <n v="18"/>
    <n v="1"/>
    <x v="1"/>
    <x v="0"/>
  </r>
  <r>
    <n v="1967"/>
    <s v="PhD"/>
    <x v="2"/>
    <n v="59062"/>
    <n v="2"/>
    <n v="1"/>
    <d v="2013-10-03T00:00:00"/>
    <n v="74"/>
    <n v="46"/>
    <x v="0"/>
    <x v="2"/>
    <n v="74"/>
    <n v="2"/>
    <x v="1"/>
    <x v="1"/>
  </r>
  <r>
    <n v="1962"/>
    <s v="Graduation"/>
    <x v="0"/>
    <n v="76624"/>
    <n v="0"/>
    <n v="1"/>
    <d v="2014-05-24T00:00:00"/>
    <n v="68"/>
    <n v="52"/>
    <x v="0"/>
    <x v="0"/>
    <n v="68"/>
    <n v="1"/>
    <x v="0"/>
    <x v="1"/>
  </r>
  <r>
    <n v="1947"/>
    <s v="Master"/>
    <x v="1"/>
    <n v="66000"/>
    <n v="0"/>
    <n v="0"/>
    <d v="2014-04-20T00:00:00"/>
    <n v="36"/>
    <n v="67"/>
    <x v="5"/>
    <x v="1"/>
    <n v="36"/>
    <n v="1"/>
    <x v="0"/>
    <x v="0"/>
  </r>
  <r>
    <n v="1978"/>
    <s v="PhD"/>
    <x v="1"/>
    <n v="27683"/>
    <n v="1"/>
    <n v="0"/>
    <d v="2012-08-04T00:00:00"/>
    <n v="90"/>
    <n v="34"/>
    <x v="2"/>
    <x v="1"/>
    <n v="90"/>
    <n v="4"/>
    <x v="1"/>
    <x v="0"/>
  </r>
  <r>
    <n v="1971"/>
    <s v="Graduation"/>
    <x v="3"/>
    <n v="1730"/>
    <n v="0"/>
    <n v="0"/>
    <d v="2014-05-18T00:00:00"/>
    <n v="65"/>
    <n v="43"/>
    <x v="3"/>
    <x v="3"/>
    <n v="65"/>
    <n v="15"/>
    <x v="0"/>
    <x v="0"/>
  </r>
  <r>
    <n v="1992"/>
    <s v="Basic"/>
    <x v="0"/>
    <n v="7500"/>
    <n v="1"/>
    <n v="0"/>
    <d v="2012-12-03T00:00:00"/>
    <n v="63"/>
    <n v="20"/>
    <x v="4"/>
    <x v="0"/>
    <n v="63"/>
    <n v="4"/>
    <x v="1"/>
    <x v="0"/>
  </r>
  <r>
    <n v="1968"/>
    <s v="Graduation"/>
    <x v="1"/>
    <n v="40521"/>
    <n v="1"/>
    <n v="1"/>
    <d v="2013-04-05T00:00:00"/>
    <n v="82"/>
    <n v="45"/>
    <x v="3"/>
    <x v="1"/>
    <n v="82"/>
    <n v="1"/>
    <x v="1"/>
    <x v="1"/>
  </r>
  <r>
    <n v="1973"/>
    <s v="PhD"/>
    <x v="1"/>
    <n v="20427"/>
    <n v="1"/>
    <n v="0"/>
    <d v="2014-03-24T00:00:00"/>
    <n v="63"/>
    <n v="41"/>
    <x v="3"/>
    <x v="1"/>
    <n v="63"/>
    <n v="1"/>
    <x v="1"/>
    <x v="0"/>
  </r>
  <r>
    <n v="1975"/>
    <s v="Graduation"/>
    <x v="2"/>
    <n v="65106"/>
    <n v="0"/>
    <n v="1"/>
    <d v="2014-05-24T00:00:00"/>
    <n v="55"/>
    <n v="39"/>
    <x v="3"/>
    <x v="2"/>
    <n v="55"/>
    <n v="3"/>
    <x v="0"/>
    <x v="1"/>
  </r>
  <r>
    <n v="1965"/>
    <s v="PhD"/>
    <x v="2"/>
    <n v="69969"/>
    <n v="0"/>
    <n v="0"/>
    <d v="2013-08-27T00:00:00"/>
    <n v="64"/>
    <n v="48"/>
    <x v="0"/>
    <x v="2"/>
    <n v="64"/>
    <n v="1"/>
    <x v="0"/>
    <x v="0"/>
  </r>
  <r>
    <n v="1952"/>
    <s v="Graduation"/>
    <x v="2"/>
    <n v="67433"/>
    <n v="0"/>
    <n v="2"/>
    <d v="2013-07-16T00:00:00"/>
    <n v="51"/>
    <n v="61"/>
    <x v="1"/>
    <x v="2"/>
    <n v="51"/>
    <n v="4"/>
    <x v="0"/>
    <x v="1"/>
  </r>
  <r>
    <n v="1967"/>
    <s v="PhD"/>
    <x v="2"/>
    <n v="77766"/>
    <n v="0"/>
    <n v="1"/>
    <d v="2013-02-22T00:00:00"/>
    <n v="97"/>
    <n v="46"/>
    <x v="0"/>
    <x v="2"/>
    <n v="97"/>
    <n v="2"/>
    <x v="0"/>
    <x v="1"/>
  </r>
  <r>
    <n v="1972"/>
    <s v="Graduation"/>
    <x v="2"/>
    <n v="74716"/>
    <n v="0"/>
    <n v="1"/>
    <d v="2013-09-12T00:00:00"/>
    <n v="92"/>
    <n v="41"/>
    <x v="3"/>
    <x v="2"/>
    <n v="92"/>
    <n v="2"/>
    <x v="0"/>
    <x v="1"/>
  </r>
  <r>
    <n v="1963"/>
    <s v="Graduation"/>
    <x v="3"/>
    <n v="68118"/>
    <n v="0"/>
    <n v="1"/>
    <d v="2013-10-18T00:00:00"/>
    <n v="51"/>
    <n v="50"/>
    <x v="0"/>
    <x v="3"/>
    <n v="51"/>
    <n v="2"/>
    <x v="0"/>
    <x v="1"/>
  </r>
  <r>
    <n v="1970"/>
    <s v="PhD"/>
    <x v="2"/>
    <n v="55158"/>
    <n v="1"/>
    <n v="1"/>
    <d v="2012-07-30T00:00:00"/>
    <n v="72"/>
    <n v="42"/>
    <x v="3"/>
    <x v="2"/>
    <n v="72"/>
    <n v="4"/>
    <x v="1"/>
    <x v="1"/>
  </r>
  <r>
    <n v="1955"/>
    <s v="2n Cycle"/>
    <x v="2"/>
    <n v="62972"/>
    <n v="0"/>
    <n v="1"/>
    <d v="2012-08-03T00:00:00"/>
    <n v="39"/>
    <n v="57"/>
    <x v="1"/>
    <x v="2"/>
    <n v="39"/>
    <n v="2"/>
    <x v="0"/>
    <x v="1"/>
  </r>
  <r>
    <n v="1975"/>
    <s v="Graduation"/>
    <x v="2"/>
    <n v="74190"/>
    <n v="0"/>
    <n v="1"/>
    <d v="2014-05-12T00:00:00"/>
    <n v="49"/>
    <n v="39"/>
    <x v="3"/>
    <x v="2"/>
    <n v="49"/>
    <n v="2"/>
    <x v="0"/>
    <x v="1"/>
  </r>
  <r>
    <n v="1976"/>
    <s v="Graduation"/>
    <x v="2"/>
    <n v="39356"/>
    <n v="1"/>
    <n v="1"/>
    <d v="2014-03-19T00:00:00"/>
    <n v="21"/>
    <n v="38"/>
    <x v="3"/>
    <x v="2"/>
    <n v="21"/>
    <n v="1"/>
    <x v="1"/>
    <x v="1"/>
  </r>
  <r>
    <n v="1969"/>
    <s v="Graduation"/>
    <x v="1"/>
    <n v="76653"/>
    <n v="0"/>
    <n v="0"/>
    <d v="2013-08-16T00:00:00"/>
    <n v="91"/>
    <n v="44"/>
    <x v="3"/>
    <x v="1"/>
    <n v="91"/>
    <n v="1"/>
    <x v="0"/>
    <x v="0"/>
  </r>
  <r>
    <n v="1973"/>
    <s v="PhD"/>
    <x v="3"/>
    <n v="35860"/>
    <n v="1"/>
    <n v="1"/>
    <d v="2014-05-19T00:00:00"/>
    <n v="37"/>
    <n v="41"/>
    <x v="3"/>
    <x v="3"/>
    <n v="37"/>
    <n v="2"/>
    <x v="1"/>
    <x v="1"/>
  </r>
  <r>
    <n v="1983"/>
    <s v="PhD"/>
    <x v="3"/>
    <n v="90687"/>
    <n v="0"/>
    <n v="0"/>
    <d v="2013-05-22T00:00:00"/>
    <n v="98"/>
    <n v="30"/>
    <x v="2"/>
    <x v="3"/>
    <n v="98"/>
    <n v="1"/>
    <x v="0"/>
    <x v="0"/>
  </r>
  <r>
    <n v="1982"/>
    <s v="Master"/>
    <x v="1"/>
    <n v="73450"/>
    <n v="0"/>
    <n v="0"/>
    <d v="2013-12-05T00:00:00"/>
    <n v="85"/>
    <n v="31"/>
    <x v="2"/>
    <x v="1"/>
    <n v="85"/>
    <n v="1"/>
    <x v="0"/>
    <x v="0"/>
  </r>
  <r>
    <n v="1960"/>
    <s v="Graduation"/>
    <x v="2"/>
    <n v="31454"/>
    <n v="1"/>
    <n v="1"/>
    <d v="2013-07-06T00:00:00"/>
    <n v="40"/>
    <n v="53"/>
    <x v="0"/>
    <x v="2"/>
    <n v="40"/>
    <n v="3"/>
    <x v="1"/>
    <x v="1"/>
  </r>
  <r>
    <n v="1952"/>
    <s v="Graduation"/>
    <x v="0"/>
    <n v="47139"/>
    <n v="1"/>
    <n v="1"/>
    <d v="2014-03-06T00:00:00"/>
    <n v="2"/>
    <n v="62"/>
    <x v="1"/>
    <x v="0"/>
    <n v="2"/>
    <n v="2"/>
    <x v="1"/>
    <x v="1"/>
  </r>
  <r>
    <n v="1975"/>
    <s v="Graduation"/>
    <x v="3"/>
    <n v="83829"/>
    <n v="0"/>
    <n v="0"/>
    <d v="2013-10-08T00:00:00"/>
    <n v="78"/>
    <n v="38"/>
    <x v="3"/>
    <x v="3"/>
    <n v="78"/>
    <n v="0"/>
    <x v="0"/>
    <x v="0"/>
  </r>
  <r>
    <n v="1963"/>
    <s v="PhD"/>
    <x v="2"/>
    <n v="53378"/>
    <n v="1"/>
    <n v="1"/>
    <d v="2012-09-24T00:00:00"/>
    <n v="41"/>
    <n v="49"/>
    <x v="0"/>
    <x v="2"/>
    <n v="41"/>
    <n v="10"/>
    <x v="1"/>
    <x v="1"/>
  </r>
  <r>
    <n v="1970"/>
    <s v="Graduation"/>
    <x v="1"/>
    <n v="19656"/>
    <n v="1"/>
    <n v="0"/>
    <d v="2013-02-08T00:00:00"/>
    <n v="94"/>
    <n v="43"/>
    <x v="3"/>
    <x v="1"/>
    <n v="94"/>
    <n v="3"/>
    <x v="1"/>
    <x v="0"/>
  </r>
  <r>
    <n v="1948"/>
    <s v="PhD"/>
    <x v="2"/>
    <n v="45579"/>
    <n v="0"/>
    <n v="1"/>
    <d v="2013-08-20T00:00:00"/>
    <n v="10"/>
    <n v="65"/>
    <x v="1"/>
    <x v="2"/>
    <n v="10"/>
    <n v="1"/>
    <x v="0"/>
    <x v="1"/>
  </r>
  <r>
    <n v="1958"/>
    <s v="2n Cycle"/>
    <x v="0"/>
    <n v="85485"/>
    <n v="0"/>
    <n v="0"/>
    <d v="2014-06-21T00:00:00"/>
    <n v="73"/>
    <n v="56"/>
    <x v="1"/>
    <x v="0"/>
    <n v="73"/>
    <n v="1"/>
    <x v="0"/>
    <x v="0"/>
  </r>
  <r>
    <n v="1944"/>
    <s v="Graduation"/>
    <x v="2"/>
    <n v="55956"/>
    <n v="0"/>
    <n v="0"/>
    <d v="2014-04-07T00:00:00"/>
    <n v="22"/>
    <n v="70"/>
    <x v="5"/>
    <x v="2"/>
    <n v="22"/>
    <n v="2"/>
    <x v="0"/>
    <x v="0"/>
  </r>
  <r>
    <n v="1963"/>
    <s v="Master"/>
    <x v="0"/>
    <n v="64191"/>
    <n v="0"/>
    <n v="1"/>
    <d v="2013-01-22T00:00:00"/>
    <n v="30"/>
    <n v="50"/>
    <x v="0"/>
    <x v="0"/>
    <n v="30"/>
    <n v="3"/>
    <x v="0"/>
    <x v="1"/>
  </r>
  <r>
    <n v="1972"/>
    <s v="Graduation"/>
    <x v="0"/>
    <n v="38808"/>
    <n v="1"/>
    <n v="0"/>
    <d v="2012-08-26T00:00:00"/>
    <n v="21"/>
    <n v="40"/>
    <x v="3"/>
    <x v="0"/>
    <n v="21"/>
    <n v="4"/>
    <x v="1"/>
    <x v="0"/>
  </r>
  <r>
    <n v="1966"/>
    <s v="Master"/>
    <x v="2"/>
    <n v="57183"/>
    <n v="1"/>
    <n v="1"/>
    <d v="2013-03-19T00:00:00"/>
    <n v="51"/>
    <n v="47"/>
    <x v="0"/>
    <x v="2"/>
    <n v="51"/>
    <n v="8"/>
    <x v="1"/>
    <x v="1"/>
  </r>
  <r>
    <n v="1968"/>
    <s v="Master"/>
    <x v="3"/>
    <n v="23748"/>
    <n v="1"/>
    <n v="0"/>
    <d v="2012-11-21T00:00:00"/>
    <n v="97"/>
    <n v="44"/>
    <x v="3"/>
    <x v="3"/>
    <n v="97"/>
    <n v="3"/>
    <x v="1"/>
    <x v="0"/>
  </r>
  <r>
    <n v="1971"/>
    <s v="Graduation"/>
    <x v="2"/>
    <n v="66303"/>
    <n v="0"/>
    <n v="1"/>
    <d v="2013-02-26T00:00:00"/>
    <n v="56"/>
    <n v="42"/>
    <x v="3"/>
    <x v="2"/>
    <n v="56"/>
    <n v="4"/>
    <x v="0"/>
    <x v="1"/>
  </r>
  <r>
    <n v="1975"/>
    <s v="Master"/>
    <x v="2"/>
    <n v="37368"/>
    <n v="1"/>
    <n v="0"/>
    <d v="2013-12-16T00:00:00"/>
    <n v="4"/>
    <n v="38"/>
    <x v="3"/>
    <x v="2"/>
    <n v="4"/>
    <n v="1"/>
    <x v="1"/>
    <x v="0"/>
  </r>
  <r>
    <n v="1964"/>
    <s v="Graduation"/>
    <x v="2"/>
    <n v="40800"/>
    <n v="1"/>
    <n v="2"/>
    <d v="2013-01-01T00:00:00"/>
    <n v="77"/>
    <n v="49"/>
    <x v="0"/>
    <x v="2"/>
    <n v="77"/>
    <n v="2"/>
    <x v="1"/>
    <x v="1"/>
  </r>
  <r>
    <n v="1978"/>
    <s v="Graduation"/>
    <x v="3"/>
    <n v="71847"/>
    <n v="0"/>
    <n v="0"/>
    <d v="2012-09-21T00:00:00"/>
    <n v="95"/>
    <n v="34"/>
    <x v="2"/>
    <x v="3"/>
    <n v="95"/>
    <n v="0"/>
    <x v="0"/>
    <x v="0"/>
  </r>
  <r>
    <n v="1975"/>
    <s v="Graduation"/>
    <x v="2"/>
    <n v="46149"/>
    <n v="0"/>
    <n v="1"/>
    <d v="2013-11-29T00:00:00"/>
    <n v="36"/>
    <n v="38"/>
    <x v="3"/>
    <x v="2"/>
    <n v="36"/>
    <n v="5"/>
    <x v="0"/>
    <x v="1"/>
  </r>
  <r>
    <n v="1983"/>
    <s v="Graduation"/>
    <x v="1"/>
    <n v="78687"/>
    <n v="0"/>
    <n v="0"/>
    <d v="2012-08-09T00:00:00"/>
    <n v="13"/>
    <n v="29"/>
    <x v="2"/>
    <x v="1"/>
    <n v="13"/>
    <n v="1"/>
    <x v="0"/>
    <x v="0"/>
  </r>
  <r>
    <n v="1971"/>
    <s v="2n Cycle"/>
    <x v="3"/>
    <n v="49118"/>
    <n v="0"/>
    <n v="0"/>
    <d v="2012-08-18T00:00:00"/>
    <n v="90"/>
    <n v="41"/>
    <x v="3"/>
    <x v="3"/>
    <n v="90"/>
    <n v="2"/>
    <x v="0"/>
    <x v="0"/>
  </r>
  <r>
    <n v="1957"/>
    <s v="PhD"/>
    <x v="2"/>
    <n v="37633"/>
    <n v="1"/>
    <n v="1"/>
    <d v="2012-09-20T00:00:00"/>
    <n v="49"/>
    <n v="55"/>
    <x v="0"/>
    <x v="2"/>
    <n v="49"/>
    <n v="2"/>
    <x v="1"/>
    <x v="1"/>
  </r>
  <r>
    <n v="1951"/>
    <s v="Master"/>
    <x v="1"/>
    <n v="39767"/>
    <n v="0"/>
    <n v="0"/>
    <d v="2013-07-21T00:00:00"/>
    <n v="18"/>
    <n v="62"/>
    <x v="1"/>
    <x v="1"/>
    <n v="18"/>
    <n v="2"/>
    <x v="0"/>
    <x v="0"/>
  </r>
  <r>
    <n v="1951"/>
    <s v="Basic"/>
    <x v="2"/>
    <n v="26997"/>
    <n v="0"/>
    <n v="0"/>
    <d v="2012-11-05T00:00:00"/>
    <n v="89"/>
    <n v="61"/>
    <x v="1"/>
    <x v="2"/>
    <n v="89"/>
    <n v="2"/>
    <x v="0"/>
    <x v="0"/>
  </r>
  <r>
    <n v="1970"/>
    <s v="Graduation"/>
    <x v="3"/>
    <n v="33986"/>
    <n v="1"/>
    <n v="0"/>
    <d v="2013-03-14T00:00:00"/>
    <n v="43"/>
    <n v="43"/>
    <x v="3"/>
    <x v="3"/>
    <n v="43"/>
    <n v="1"/>
    <x v="1"/>
    <x v="0"/>
  </r>
  <r>
    <n v="1972"/>
    <s v="PhD"/>
    <x v="2"/>
    <n v="57091"/>
    <n v="0"/>
    <n v="1"/>
    <d v="2012-11-23T00:00:00"/>
    <n v="82"/>
    <n v="40"/>
    <x v="3"/>
    <x v="2"/>
    <n v="82"/>
    <n v="2"/>
    <x v="0"/>
    <x v="1"/>
  </r>
  <r>
    <n v="1969"/>
    <s v="2n Cycle"/>
    <x v="2"/>
    <n v="46831"/>
    <n v="1"/>
    <n v="1"/>
    <d v="2013-06-08T00:00:00"/>
    <n v="84"/>
    <n v="44"/>
    <x v="3"/>
    <x v="2"/>
    <n v="84"/>
    <n v="2"/>
    <x v="1"/>
    <x v="1"/>
  </r>
  <r>
    <n v="1972"/>
    <s v="Master"/>
    <x v="2"/>
    <n v="83151"/>
    <n v="0"/>
    <n v="0"/>
    <d v="2013-02-10T00:00:00"/>
    <n v="80"/>
    <n v="41"/>
    <x v="3"/>
    <x v="2"/>
    <n v="80"/>
    <n v="1"/>
    <x v="0"/>
    <x v="0"/>
  </r>
  <r>
    <n v="1971"/>
    <s v="Graduation"/>
    <x v="2"/>
    <n v="52531"/>
    <n v="0"/>
    <n v="0"/>
    <d v="2012-12-30T00:00:00"/>
    <n v="68"/>
    <n v="41"/>
    <x v="3"/>
    <x v="2"/>
    <n v="68"/>
    <n v="2"/>
    <x v="0"/>
    <x v="0"/>
  </r>
  <r>
    <n v="1956"/>
    <s v="Graduation"/>
    <x v="2"/>
    <n v="15759"/>
    <n v="0"/>
    <n v="0"/>
    <d v="2013-09-05T00:00:00"/>
    <n v="12"/>
    <n v="57"/>
    <x v="1"/>
    <x v="2"/>
    <n v="12"/>
    <n v="1"/>
    <x v="0"/>
    <x v="0"/>
  </r>
  <r>
    <n v="1971"/>
    <s v="Graduation"/>
    <x v="0"/>
    <n v="22804"/>
    <n v="1"/>
    <n v="0"/>
    <d v="2013-07-31T00:00:00"/>
    <n v="75"/>
    <n v="42"/>
    <x v="3"/>
    <x v="0"/>
    <n v="75"/>
    <n v="1"/>
    <x v="1"/>
    <x v="0"/>
  </r>
  <r>
    <n v="1973"/>
    <s v="2n Cycle"/>
    <x v="2"/>
    <n v="43050"/>
    <n v="1"/>
    <n v="0"/>
    <d v="2014-03-18T00:00:00"/>
    <n v="10"/>
    <n v="41"/>
    <x v="3"/>
    <x v="2"/>
    <n v="10"/>
    <n v="2"/>
    <x v="1"/>
    <x v="0"/>
  </r>
  <r>
    <n v="1977"/>
    <s v="PhD"/>
    <x v="0"/>
    <n v="42997"/>
    <n v="1"/>
    <n v="1"/>
    <d v="2013-12-07T00:00:00"/>
    <n v="91"/>
    <n v="36"/>
    <x v="3"/>
    <x v="0"/>
    <n v="91"/>
    <n v="1"/>
    <x v="1"/>
    <x v="1"/>
  </r>
  <r>
    <n v="1963"/>
    <s v="PhD"/>
    <x v="0"/>
    <n v="48918"/>
    <n v="1"/>
    <n v="1"/>
    <d v="2014-04-12T00:00:00"/>
    <n v="21"/>
    <n v="51"/>
    <x v="0"/>
    <x v="0"/>
    <n v="21"/>
    <n v="2"/>
    <x v="1"/>
    <x v="1"/>
  </r>
  <r>
    <n v="1954"/>
    <s v="Master"/>
    <x v="1"/>
    <n v="60033"/>
    <n v="0"/>
    <n v="1"/>
    <d v="2014-03-29T00:00:00"/>
    <n v="28"/>
    <n v="60"/>
    <x v="1"/>
    <x v="1"/>
    <n v="28"/>
    <n v="2"/>
    <x v="0"/>
    <x v="1"/>
  </r>
  <r>
    <n v="1978"/>
    <s v="PhD"/>
    <x v="1"/>
    <n v="34043"/>
    <n v="1"/>
    <n v="0"/>
    <d v="2013-10-25T00:00:00"/>
    <n v="97"/>
    <n v="35"/>
    <x v="2"/>
    <x v="1"/>
    <n v="97"/>
    <n v="1"/>
    <x v="1"/>
    <x v="0"/>
  </r>
  <r>
    <n v="1966"/>
    <s v="Graduation"/>
    <x v="1"/>
    <n v="57811"/>
    <n v="0"/>
    <n v="1"/>
    <d v="2013-06-24T00:00:00"/>
    <n v="49"/>
    <n v="47"/>
    <x v="0"/>
    <x v="1"/>
    <n v="49"/>
    <n v="5"/>
    <x v="0"/>
    <x v="1"/>
  </r>
  <r>
    <n v="1946"/>
    <s v="Graduation"/>
    <x v="2"/>
    <n v="78569"/>
    <n v="0"/>
    <n v="0"/>
    <d v="2014-02-19T00:00:00"/>
    <n v="14"/>
    <n v="68"/>
    <x v="5"/>
    <x v="2"/>
    <n v="14"/>
    <n v="1"/>
    <x v="0"/>
    <x v="0"/>
  </r>
  <r>
    <n v="1978"/>
    <s v="Graduation"/>
    <x v="0"/>
    <n v="7500"/>
    <n v="1"/>
    <n v="1"/>
    <d v="2012-12-27T00:00:00"/>
    <n v="5"/>
    <n v="34"/>
    <x v="2"/>
    <x v="0"/>
    <n v="5"/>
    <n v="4"/>
    <x v="1"/>
    <x v="1"/>
  </r>
  <r>
    <n v="1971"/>
    <s v="Master"/>
    <x v="1"/>
    <n v="157733"/>
    <n v="1"/>
    <n v="0"/>
    <d v="2013-06-04T00:00:00"/>
    <n v="37"/>
    <n v="42"/>
    <x v="3"/>
    <x v="1"/>
    <n v="37"/>
    <n v="0"/>
    <x v="1"/>
    <x v="0"/>
  </r>
  <r>
    <n v="1953"/>
    <s v="Graduation"/>
    <x v="1"/>
    <n v="94384"/>
    <n v="0"/>
    <n v="0"/>
    <d v="2013-03-04T00:00:00"/>
    <n v="62"/>
    <n v="60"/>
    <x v="1"/>
    <x v="1"/>
    <n v="62"/>
    <n v="0"/>
    <x v="0"/>
    <x v="0"/>
  </r>
  <r>
    <n v="1985"/>
    <s v="2n Cycle"/>
    <x v="2"/>
    <n v="23148"/>
    <n v="0"/>
    <n v="0"/>
    <d v="2014-02-18T00:00:00"/>
    <n v="83"/>
    <n v="29"/>
    <x v="2"/>
    <x v="2"/>
    <n v="83"/>
    <n v="1"/>
    <x v="0"/>
    <x v="0"/>
  </r>
  <r>
    <n v="1970"/>
    <s v="Graduation"/>
    <x v="3"/>
    <n v="44267"/>
    <n v="1"/>
    <n v="1"/>
    <d v="2013-02-25T00:00:00"/>
    <n v="48"/>
    <n v="43"/>
    <x v="3"/>
    <x v="3"/>
    <n v="48"/>
    <n v="5"/>
    <x v="1"/>
    <x v="1"/>
  </r>
  <r>
    <n v="1979"/>
    <s v="Graduation"/>
    <x v="2"/>
    <n v="71626"/>
    <n v="0"/>
    <n v="0"/>
    <d v="2012-11-01T00:00:00"/>
    <n v="94"/>
    <n v="33"/>
    <x v="2"/>
    <x v="2"/>
    <n v="94"/>
    <n v="1"/>
    <x v="0"/>
    <x v="0"/>
  </r>
  <r>
    <n v="1966"/>
    <s v="Graduation"/>
    <x v="1"/>
    <n v="60894"/>
    <n v="0"/>
    <n v="1"/>
    <d v="2013-06-28T00:00:00"/>
    <n v="61"/>
    <n v="47"/>
    <x v="0"/>
    <x v="1"/>
    <n v="61"/>
    <n v="5"/>
    <x v="0"/>
    <x v="1"/>
  </r>
  <r>
    <n v="1976"/>
    <s v="Graduation"/>
    <x v="1"/>
    <n v="50200"/>
    <n v="1"/>
    <n v="1"/>
    <d v="2013-04-03T00:00:00"/>
    <n v="70"/>
    <n v="37"/>
    <x v="3"/>
    <x v="1"/>
    <n v="70"/>
    <n v="6"/>
    <x v="1"/>
    <x v="1"/>
  </r>
  <r>
    <n v="1965"/>
    <s v="PhD"/>
    <x v="2"/>
    <n v="81051"/>
    <n v="0"/>
    <n v="0"/>
    <d v="2014-05-23T00:00:00"/>
    <n v="43"/>
    <n v="49"/>
    <x v="0"/>
    <x v="2"/>
    <n v="43"/>
    <n v="1"/>
    <x v="0"/>
    <x v="0"/>
  </r>
  <r>
    <n v="1982"/>
    <s v="Graduation"/>
    <x v="2"/>
    <n v="65169"/>
    <n v="0"/>
    <n v="0"/>
    <d v="2014-01-14T00:00:00"/>
    <n v="23"/>
    <n v="32"/>
    <x v="2"/>
    <x v="2"/>
    <n v="23"/>
    <n v="1"/>
    <x v="0"/>
    <x v="0"/>
  </r>
  <r>
    <n v="1972"/>
    <s v="Graduation"/>
    <x v="1"/>
    <n v="59868"/>
    <n v="0"/>
    <n v="1"/>
    <d v="2013-07-22T00:00:00"/>
    <n v="37"/>
    <n v="41"/>
    <x v="3"/>
    <x v="1"/>
    <n v="37"/>
    <n v="7"/>
    <x v="0"/>
    <x v="1"/>
  </r>
  <r>
    <n v="1960"/>
    <s v="PhD"/>
    <x v="2"/>
    <n v="65695"/>
    <n v="0"/>
    <n v="1"/>
    <d v="2014-01-31T00:00:00"/>
    <n v="50"/>
    <n v="54"/>
    <x v="0"/>
    <x v="2"/>
    <n v="50"/>
    <n v="2"/>
    <x v="0"/>
    <x v="1"/>
  </r>
  <r>
    <n v="1956"/>
    <s v="Master"/>
    <x v="0"/>
    <n v="64857"/>
    <n v="0"/>
    <n v="0"/>
    <d v="2012-11-23T00:00:00"/>
    <n v="78"/>
    <n v="56"/>
    <x v="1"/>
    <x v="0"/>
    <n v="78"/>
    <n v="1"/>
    <x v="0"/>
    <x v="0"/>
  </r>
  <r>
    <n v="1965"/>
    <s v="Master"/>
    <x v="1"/>
    <n v="45143"/>
    <n v="0"/>
    <n v="1"/>
    <d v="2013-08-26T00:00:00"/>
    <n v="74"/>
    <n v="48"/>
    <x v="0"/>
    <x v="1"/>
    <n v="74"/>
    <n v="3"/>
    <x v="0"/>
    <x v="1"/>
  </r>
  <r>
    <n v="1955"/>
    <s v="2n Cycle"/>
    <x v="1"/>
    <n v="74805"/>
    <n v="0"/>
    <n v="1"/>
    <d v="2013-11-06T00:00:00"/>
    <n v="14"/>
    <n v="58"/>
    <x v="1"/>
    <x v="1"/>
    <n v="14"/>
    <n v="5"/>
    <x v="0"/>
    <x v="1"/>
  </r>
  <r>
    <n v="1989"/>
    <s v="2n Cycle"/>
    <x v="2"/>
    <n v="59060"/>
    <n v="1"/>
    <n v="0"/>
    <d v="2014-01-11T00:00:00"/>
    <n v="77"/>
    <n v="25"/>
    <x v="4"/>
    <x v="2"/>
    <n v="77"/>
    <n v="3"/>
    <x v="1"/>
    <x v="0"/>
  </r>
  <r>
    <n v="1962"/>
    <s v="PhD"/>
    <x v="0"/>
    <n v="27238"/>
    <n v="1"/>
    <n v="1"/>
    <d v="2013-04-20T00:00:00"/>
    <n v="39"/>
    <n v="51"/>
    <x v="0"/>
    <x v="0"/>
    <n v="39"/>
    <n v="3"/>
    <x v="1"/>
    <x v="1"/>
  </r>
  <r>
    <n v="1965"/>
    <s v="Graduation"/>
    <x v="1"/>
    <n v="47009"/>
    <n v="0"/>
    <n v="1"/>
    <d v="2013-10-01T00:00:00"/>
    <n v="89"/>
    <n v="48"/>
    <x v="0"/>
    <x v="1"/>
    <n v="89"/>
    <n v="4"/>
    <x v="0"/>
    <x v="1"/>
  </r>
  <r>
    <n v="1973"/>
    <s v="2n Cycle"/>
    <x v="2"/>
    <n v="46094"/>
    <n v="1"/>
    <n v="1"/>
    <d v="2014-06-10T00:00:00"/>
    <n v="62"/>
    <n v="41"/>
    <x v="3"/>
    <x v="2"/>
    <n v="62"/>
    <n v="1"/>
    <x v="1"/>
    <x v="1"/>
  </r>
  <r>
    <n v="1972"/>
    <s v="Graduation"/>
    <x v="2"/>
    <n v="40321"/>
    <n v="1"/>
    <n v="1"/>
    <d v="2013-07-29T00:00:00"/>
    <n v="59"/>
    <n v="41"/>
    <x v="3"/>
    <x v="2"/>
    <n v="59"/>
    <n v="2"/>
    <x v="1"/>
    <x v="1"/>
  </r>
  <r>
    <n v="1984"/>
    <s v="Graduation"/>
    <x v="1"/>
    <n v="37235"/>
    <n v="1"/>
    <n v="0"/>
    <d v="2014-02-01T00:00:00"/>
    <n v="68"/>
    <n v="30"/>
    <x v="2"/>
    <x v="1"/>
    <n v="68"/>
    <n v="1"/>
    <x v="1"/>
    <x v="0"/>
  </r>
  <r>
    <n v="1960"/>
    <s v="Master"/>
    <x v="2"/>
    <n v="81843"/>
    <n v="0"/>
    <n v="0"/>
    <d v="2013-04-22T00:00:00"/>
    <n v="13"/>
    <n v="53"/>
    <x v="0"/>
    <x v="2"/>
    <n v="13"/>
    <n v="1"/>
    <x v="0"/>
    <x v="0"/>
  </r>
  <r>
    <n v="1958"/>
    <s v="Master"/>
    <x v="1"/>
    <n v="46692"/>
    <n v="0"/>
    <n v="1"/>
    <d v="2013-06-06T00:00:00"/>
    <n v="37"/>
    <n v="55"/>
    <x v="0"/>
    <x v="1"/>
    <n v="37"/>
    <n v="3"/>
    <x v="0"/>
    <x v="1"/>
  </r>
  <r>
    <n v="1968"/>
    <s v="Graduation"/>
    <x v="1"/>
    <n v="77382"/>
    <n v="0"/>
    <n v="1"/>
    <d v="2014-01-07T00:00:00"/>
    <n v="36"/>
    <n v="46"/>
    <x v="0"/>
    <x v="1"/>
    <n v="36"/>
    <n v="2"/>
    <x v="0"/>
    <x v="1"/>
  </r>
  <r>
    <n v="1977"/>
    <s v="Graduation"/>
    <x v="0"/>
    <n v="37774"/>
    <n v="2"/>
    <n v="0"/>
    <d v="2012-09-03T00:00:00"/>
    <n v="28"/>
    <n v="35"/>
    <x v="2"/>
    <x v="0"/>
    <n v="28"/>
    <n v="4"/>
    <x v="1"/>
    <x v="0"/>
  </r>
  <r>
    <n v="1974"/>
    <s v="Basic"/>
    <x v="2"/>
    <n v="18393"/>
    <n v="1"/>
    <n v="0"/>
    <d v="2014-03-29T00:00:00"/>
    <n v="2"/>
    <n v="40"/>
    <x v="3"/>
    <x v="2"/>
    <n v="2"/>
    <n v="2"/>
    <x v="1"/>
    <x v="0"/>
  </r>
  <r>
    <n v="1962"/>
    <s v="Master"/>
    <x v="2"/>
    <n v="72828"/>
    <n v="0"/>
    <n v="1"/>
    <d v="2013-02-14T00:00:00"/>
    <n v="17"/>
    <n v="51"/>
    <x v="0"/>
    <x v="2"/>
    <n v="17"/>
    <n v="6"/>
    <x v="0"/>
    <x v="1"/>
  </r>
  <r>
    <n v="1982"/>
    <s v="Graduation"/>
    <x v="2"/>
    <n v="24711"/>
    <n v="0"/>
    <n v="0"/>
    <d v="2014-04-18T00:00:00"/>
    <n v="86"/>
    <n v="32"/>
    <x v="2"/>
    <x v="2"/>
    <n v="86"/>
    <n v="1"/>
    <x v="0"/>
    <x v="0"/>
  </r>
  <r>
    <n v="1975"/>
    <s v="PhD"/>
    <x v="2"/>
    <n v="45503"/>
    <n v="1"/>
    <n v="0"/>
    <d v="2013-09-25T00:00:00"/>
    <n v="54"/>
    <n v="38"/>
    <x v="3"/>
    <x v="2"/>
    <n v="54"/>
    <n v="1"/>
    <x v="1"/>
    <x v="0"/>
  </r>
  <r>
    <n v="1982"/>
    <s v="Master"/>
    <x v="0"/>
    <n v="6560"/>
    <n v="0"/>
    <n v="0"/>
    <d v="2013-12-12T00:00:00"/>
    <n v="2"/>
    <n v="31"/>
    <x v="2"/>
    <x v="0"/>
    <n v="2"/>
    <n v="0"/>
    <x v="0"/>
    <x v="0"/>
  </r>
  <r>
    <n v="1945"/>
    <s v="PhD"/>
    <x v="1"/>
    <n v="71604"/>
    <n v="0"/>
    <n v="0"/>
    <d v="2013-11-17T00:00:00"/>
    <n v="3"/>
    <n v="68"/>
    <x v="5"/>
    <x v="1"/>
    <n v="3"/>
    <n v="1"/>
    <x v="0"/>
    <x v="0"/>
  </r>
  <r>
    <n v="1979"/>
    <s v="Graduation"/>
    <x v="2"/>
    <n v="27244"/>
    <n v="1"/>
    <n v="0"/>
    <d v="2014-03-07T00:00:00"/>
    <n v="84"/>
    <n v="35"/>
    <x v="2"/>
    <x v="2"/>
    <n v="84"/>
    <n v="2"/>
    <x v="1"/>
    <x v="0"/>
  </r>
  <r>
    <n v="1969"/>
    <s v="Graduation"/>
    <x v="2"/>
    <n v="48752"/>
    <n v="1"/>
    <n v="1"/>
    <d v="2012-12-12T00:00:00"/>
    <n v="8"/>
    <n v="43"/>
    <x v="3"/>
    <x v="2"/>
    <n v="8"/>
    <n v="5"/>
    <x v="1"/>
    <x v="1"/>
  </r>
  <r>
    <n v="1962"/>
    <s v="Graduation"/>
    <x v="2"/>
    <n v="71434"/>
    <n v="0"/>
    <n v="1"/>
    <d v="2013-09-18T00:00:00"/>
    <n v="4"/>
    <n v="51"/>
    <x v="0"/>
    <x v="2"/>
    <n v="4"/>
    <n v="3"/>
    <x v="0"/>
    <x v="1"/>
  </r>
  <r>
    <n v="1948"/>
    <s v="Graduation"/>
    <x v="0"/>
    <n v="90842"/>
    <n v="0"/>
    <n v="0"/>
    <d v="2013-07-29T00:00:00"/>
    <n v="57"/>
    <n v="65"/>
    <x v="1"/>
    <x v="0"/>
    <n v="57"/>
    <n v="1"/>
    <x v="0"/>
    <x v="0"/>
  </r>
  <r>
    <n v="1978"/>
    <s v="Master"/>
    <x v="2"/>
    <n v="88097"/>
    <n v="1"/>
    <n v="0"/>
    <d v="2012-08-18T00:00:00"/>
    <n v="24"/>
    <n v="34"/>
    <x v="2"/>
    <x v="2"/>
    <n v="24"/>
    <n v="1"/>
    <x v="1"/>
    <x v="0"/>
  </r>
  <r>
    <n v="1975"/>
    <s v="Graduation"/>
    <x v="2"/>
    <n v="51948"/>
    <n v="0"/>
    <n v="1"/>
    <d v="2013-09-17T00:00:00"/>
    <n v="51"/>
    <n v="38"/>
    <x v="3"/>
    <x v="2"/>
    <n v="51"/>
    <n v="2"/>
    <x v="0"/>
    <x v="1"/>
  </r>
  <r>
    <n v="1982"/>
    <s v="Graduation"/>
    <x v="1"/>
    <n v="71853"/>
    <n v="0"/>
    <n v="0"/>
    <d v="2013-05-08T00:00:00"/>
    <n v="29"/>
    <n v="31"/>
    <x v="2"/>
    <x v="1"/>
    <n v="29"/>
    <n v="1"/>
    <x v="0"/>
    <x v="0"/>
  </r>
  <r>
    <n v="1983"/>
    <s v="Master"/>
    <x v="2"/>
    <n v="35876"/>
    <n v="0"/>
    <n v="0"/>
    <d v="2014-04-20T00:00:00"/>
    <n v="13"/>
    <n v="31"/>
    <x v="2"/>
    <x v="2"/>
    <n v="13"/>
    <n v="1"/>
    <x v="0"/>
    <x v="0"/>
  </r>
  <r>
    <n v="1952"/>
    <s v="Graduation"/>
    <x v="4"/>
    <n v="40049"/>
    <n v="0"/>
    <n v="1"/>
    <d v="2013-10-16T00:00:00"/>
    <n v="23"/>
    <n v="61"/>
    <x v="1"/>
    <x v="4"/>
    <n v="23"/>
    <n v="1"/>
    <x v="0"/>
    <x v="1"/>
  </r>
  <r>
    <n v="1982"/>
    <s v="Graduation"/>
    <x v="0"/>
    <n v="39660"/>
    <n v="1"/>
    <n v="0"/>
    <d v="2012-08-08T00:00:00"/>
    <n v="36"/>
    <n v="30"/>
    <x v="2"/>
    <x v="0"/>
    <n v="36"/>
    <n v="3"/>
    <x v="1"/>
    <x v="0"/>
  </r>
  <r>
    <n v="1962"/>
    <s v="Graduation"/>
    <x v="1"/>
    <n v="50127"/>
    <n v="0"/>
    <n v="1"/>
    <d v="2014-05-29T00:00:00"/>
    <n v="88"/>
    <n v="52"/>
    <x v="0"/>
    <x v="1"/>
    <n v="88"/>
    <n v="1"/>
    <x v="0"/>
    <x v="1"/>
  </r>
  <r>
    <n v="1977"/>
    <s v="Master"/>
    <x v="2"/>
    <n v="43263"/>
    <n v="0"/>
    <n v="1"/>
    <d v="2012-11-21T00:00:00"/>
    <n v="2"/>
    <n v="35"/>
    <x v="2"/>
    <x v="2"/>
    <n v="2"/>
    <n v="3"/>
    <x v="0"/>
    <x v="1"/>
  </r>
  <r>
    <n v="1949"/>
    <s v="Master"/>
    <x v="2"/>
    <n v="62845"/>
    <n v="1"/>
    <n v="1"/>
    <d v="2012-10-01T00:00:00"/>
    <n v="3"/>
    <n v="63"/>
    <x v="1"/>
    <x v="2"/>
    <n v="3"/>
    <n v="11"/>
    <x v="1"/>
    <x v="1"/>
  </r>
  <r>
    <n v="1990"/>
    <s v="Graduation"/>
    <x v="2"/>
    <n v="18929"/>
    <n v="0"/>
    <n v="0"/>
    <d v="2013-02-16T00:00:00"/>
    <n v="15"/>
    <n v="23"/>
    <x v="4"/>
    <x v="2"/>
    <n v="15"/>
    <n v="1"/>
    <x v="0"/>
    <x v="0"/>
  </r>
  <r>
    <n v="1982"/>
    <s v="Basic"/>
    <x v="0"/>
    <n v="24367"/>
    <n v="1"/>
    <n v="0"/>
    <d v="2013-03-20T00:00:00"/>
    <n v="58"/>
    <n v="31"/>
    <x v="2"/>
    <x v="0"/>
    <n v="58"/>
    <n v="1"/>
    <x v="1"/>
    <x v="0"/>
  </r>
  <r>
    <n v="1975"/>
    <s v="Graduation"/>
    <x v="0"/>
    <n v="33249"/>
    <n v="1"/>
    <n v="0"/>
    <d v="2013-02-20T00:00:00"/>
    <n v="11"/>
    <n v="38"/>
    <x v="3"/>
    <x v="0"/>
    <n v="11"/>
    <n v="2"/>
    <x v="1"/>
    <x v="0"/>
  </r>
  <r>
    <n v="1959"/>
    <s v="2n Cycle"/>
    <x v="2"/>
    <n v="26887"/>
    <n v="0"/>
    <n v="1"/>
    <d v="2013-02-10T00:00:00"/>
    <n v="27"/>
    <n v="54"/>
    <x v="0"/>
    <x v="2"/>
    <n v="27"/>
    <n v="1"/>
    <x v="0"/>
    <x v="1"/>
  </r>
  <r>
    <n v="1983"/>
    <s v="PhD"/>
    <x v="2"/>
    <n v="50150"/>
    <n v="0"/>
    <n v="0"/>
    <d v="2013-06-20T00:00:00"/>
    <n v="32"/>
    <n v="30"/>
    <x v="2"/>
    <x v="2"/>
    <n v="32"/>
    <n v="2"/>
    <x v="0"/>
    <x v="0"/>
  </r>
  <r>
    <n v="1976"/>
    <s v="Graduation"/>
    <x v="1"/>
    <n v="62061"/>
    <n v="0"/>
    <n v="1"/>
    <d v="2013-08-31T00:00:00"/>
    <n v="12"/>
    <n v="37"/>
    <x v="3"/>
    <x v="1"/>
    <n v="12"/>
    <n v="3"/>
    <x v="0"/>
    <x v="1"/>
  </r>
  <r>
    <n v="1962"/>
    <s v="PhD"/>
    <x v="3"/>
    <n v="85696"/>
    <n v="0"/>
    <n v="0"/>
    <d v="2013-05-03T00:00:00"/>
    <n v="88"/>
    <n v="51"/>
    <x v="0"/>
    <x v="3"/>
    <n v="88"/>
    <n v="1"/>
    <x v="0"/>
    <x v="0"/>
  </r>
  <r>
    <n v="1956"/>
    <s v="PhD"/>
    <x v="1"/>
    <n v="76542"/>
    <n v="0"/>
    <n v="0"/>
    <d v="2013-03-30T00:00:00"/>
    <n v="91"/>
    <n v="57"/>
    <x v="1"/>
    <x v="1"/>
    <n v="91"/>
    <n v="1"/>
    <x v="0"/>
    <x v="0"/>
  </r>
  <r>
    <n v="1993"/>
    <s v="Graduation"/>
    <x v="0"/>
    <n v="70515"/>
    <n v="0"/>
    <n v="0"/>
    <d v="2013-10-21T00:00:00"/>
    <n v="12"/>
    <n v="20"/>
    <x v="4"/>
    <x v="0"/>
    <n v="12"/>
    <n v="1"/>
    <x v="0"/>
    <x v="0"/>
  </r>
  <r>
    <n v="1987"/>
    <s v="Graduation"/>
    <x v="1"/>
    <n v="18227"/>
    <n v="1"/>
    <n v="0"/>
    <d v="2012-11-08T00:00:00"/>
    <n v="21"/>
    <n v="25"/>
    <x v="4"/>
    <x v="1"/>
    <n v="21"/>
    <n v="1"/>
    <x v="1"/>
    <x v="0"/>
  </r>
  <r>
    <n v="1965"/>
    <s v="Graduation"/>
    <x v="2"/>
    <n v="69139"/>
    <n v="0"/>
    <n v="1"/>
    <d v="2014-01-27T00:00:00"/>
    <n v="23"/>
    <n v="49"/>
    <x v="0"/>
    <x v="2"/>
    <n v="23"/>
    <n v="1"/>
    <x v="0"/>
    <x v="1"/>
  </r>
  <r>
    <n v="1982"/>
    <s v="Graduation"/>
    <x v="2"/>
    <n v="69109"/>
    <n v="0"/>
    <n v="0"/>
    <d v="2012-11-09T00:00:00"/>
    <n v="10"/>
    <n v="30"/>
    <x v="2"/>
    <x v="2"/>
    <n v="10"/>
    <n v="1"/>
    <x v="0"/>
    <x v="0"/>
  </r>
  <r>
    <n v="1962"/>
    <s v="Graduation"/>
    <x v="0"/>
    <n v="69627"/>
    <n v="0"/>
    <n v="1"/>
    <d v="2013-03-17T00:00:00"/>
    <n v="35"/>
    <n v="51"/>
    <x v="0"/>
    <x v="0"/>
    <n v="35"/>
    <n v="2"/>
    <x v="0"/>
    <x v="1"/>
  </r>
  <r>
    <n v="1978"/>
    <s v="Graduation"/>
    <x v="2"/>
    <n v="38136"/>
    <n v="1"/>
    <n v="0"/>
    <d v="2013-04-22T00:00:00"/>
    <n v="69"/>
    <n v="35"/>
    <x v="2"/>
    <x v="2"/>
    <n v="69"/>
    <n v="2"/>
    <x v="1"/>
    <x v="0"/>
  </r>
  <r>
    <n v="1946"/>
    <s v="PhD"/>
    <x v="0"/>
    <n v="62159"/>
    <n v="0"/>
    <n v="0"/>
    <d v="2014-04-28T00:00:00"/>
    <n v="68"/>
    <n v="68"/>
    <x v="5"/>
    <x v="0"/>
    <n v="68"/>
    <n v="1"/>
    <x v="0"/>
    <x v="0"/>
  </r>
  <r>
    <n v="1963"/>
    <s v="Graduation"/>
    <x v="0"/>
    <n v="80695"/>
    <n v="0"/>
    <n v="0"/>
    <d v="2013-12-29T00:00:00"/>
    <n v="85"/>
    <n v="50"/>
    <x v="0"/>
    <x v="0"/>
    <n v="85"/>
    <n v="1"/>
    <x v="0"/>
    <x v="0"/>
  </r>
  <r>
    <n v="1971"/>
    <s v="Master"/>
    <x v="0"/>
    <n v="33316"/>
    <n v="1"/>
    <n v="1"/>
    <d v="2013-10-04T00:00:00"/>
    <n v="34"/>
    <n v="42"/>
    <x v="3"/>
    <x v="0"/>
    <n v="34"/>
    <n v="3"/>
    <x v="1"/>
    <x v="1"/>
  </r>
  <r>
    <n v="1968"/>
    <s v="Graduation"/>
    <x v="1"/>
    <n v="58554"/>
    <n v="1"/>
    <n v="1"/>
    <d v="2012-09-26T00:00:00"/>
    <n v="55"/>
    <n v="44"/>
    <x v="3"/>
    <x v="1"/>
    <n v="55"/>
    <n v="6"/>
    <x v="1"/>
    <x v="1"/>
  </r>
  <r>
    <n v="1992"/>
    <s v="Basic"/>
    <x v="2"/>
    <n v="17256"/>
    <n v="1"/>
    <n v="0"/>
    <d v="2013-11-23T00:00:00"/>
    <n v="10"/>
    <n v="21"/>
    <x v="4"/>
    <x v="2"/>
    <n v="10"/>
    <n v="2"/>
    <x v="1"/>
    <x v="0"/>
  </r>
  <r>
    <n v="1974"/>
    <s v="Graduation"/>
    <x v="3"/>
    <n v="53034"/>
    <n v="1"/>
    <n v="1"/>
    <d v="2013-05-30T00:00:00"/>
    <n v="30"/>
    <n v="39"/>
    <x v="3"/>
    <x v="3"/>
    <n v="30"/>
    <n v="8"/>
    <x v="1"/>
    <x v="1"/>
  </r>
  <r>
    <n v="1950"/>
    <s v="2n Cycle"/>
    <x v="1"/>
    <n v="52203"/>
    <n v="0"/>
    <n v="0"/>
    <d v="2012-07-31T00:00:00"/>
    <n v="36"/>
    <n v="62"/>
    <x v="1"/>
    <x v="1"/>
    <n v="36"/>
    <n v="1"/>
    <x v="0"/>
    <x v="0"/>
  </r>
  <r>
    <n v="1977"/>
    <s v="2n Cycle"/>
    <x v="3"/>
    <n v="59601"/>
    <n v="0"/>
    <n v="1"/>
    <d v="2013-07-25T00:00:00"/>
    <n v="14"/>
    <n v="36"/>
    <x v="3"/>
    <x v="3"/>
    <n v="14"/>
    <n v="4"/>
    <x v="0"/>
    <x v="1"/>
  </r>
  <r>
    <n v="1958"/>
    <s v="Master"/>
    <x v="0"/>
    <n v="75154"/>
    <n v="0"/>
    <n v="1"/>
    <d v="2012-09-04T00:00:00"/>
    <n v="79"/>
    <n v="54"/>
    <x v="0"/>
    <x v="0"/>
    <n v="79"/>
    <n v="1"/>
    <x v="0"/>
    <x v="1"/>
  </r>
  <r>
    <n v="1976"/>
    <s v="Graduation"/>
    <x v="0"/>
    <n v="47025"/>
    <n v="0"/>
    <n v="1"/>
    <d v="2013-11-07T00:00:00"/>
    <n v="52"/>
    <n v="37"/>
    <x v="3"/>
    <x v="0"/>
    <n v="52"/>
    <n v="3"/>
    <x v="0"/>
    <x v="1"/>
  </r>
  <r>
    <n v="1973"/>
    <s v="Graduation"/>
    <x v="2"/>
    <n v="37971"/>
    <n v="1"/>
    <n v="0"/>
    <d v="2013-11-25T00:00:00"/>
    <n v="97"/>
    <n v="40"/>
    <x v="3"/>
    <x v="2"/>
    <n v="97"/>
    <n v="1"/>
    <x v="1"/>
    <x v="0"/>
  </r>
  <r>
    <n v="1968"/>
    <s v="Master"/>
    <x v="3"/>
    <n v="41335"/>
    <n v="1"/>
    <n v="0"/>
    <d v="2013-12-26T00:00:00"/>
    <n v="24"/>
    <n v="45"/>
    <x v="3"/>
    <x v="3"/>
    <n v="24"/>
    <n v="3"/>
    <x v="1"/>
    <x v="0"/>
  </r>
  <r>
    <n v="1958"/>
    <s v="Graduation"/>
    <x v="2"/>
    <n v="67267"/>
    <n v="0"/>
    <n v="1"/>
    <d v="2014-05-13T00:00:00"/>
    <n v="0"/>
    <n v="56"/>
    <x v="1"/>
    <x v="2"/>
    <n v="0"/>
    <n v="1"/>
    <x v="0"/>
    <x v="1"/>
  </r>
  <r>
    <n v="1975"/>
    <s v="Graduation"/>
    <x v="0"/>
    <n v="57338"/>
    <n v="0"/>
    <n v="1"/>
    <d v="2014-04-29T00:00:00"/>
    <n v="96"/>
    <n v="39"/>
    <x v="3"/>
    <x v="0"/>
    <n v="96"/>
    <n v="2"/>
    <x v="0"/>
    <x v="1"/>
  </r>
  <r>
    <n v="1960"/>
    <s v="2n Cycle"/>
    <x v="1"/>
    <n v="50523"/>
    <n v="1"/>
    <n v="1"/>
    <d v="2013-12-25T00:00:00"/>
    <n v="89"/>
    <n v="53"/>
    <x v="0"/>
    <x v="1"/>
    <n v="89"/>
    <n v="2"/>
    <x v="1"/>
    <x v="1"/>
  </r>
  <r>
    <n v="1965"/>
    <s v="Master"/>
    <x v="0"/>
    <n v="35791"/>
    <n v="2"/>
    <n v="1"/>
    <d v="2013-05-06T00:00:00"/>
    <n v="94"/>
    <n v="48"/>
    <x v="0"/>
    <x v="0"/>
    <n v="94"/>
    <n v="2"/>
    <x v="1"/>
    <x v="1"/>
  </r>
  <r>
    <n v="1960"/>
    <s v="PhD"/>
    <x v="3"/>
    <n v="50611"/>
    <n v="0"/>
    <n v="1"/>
    <d v="2012-10-04T00:00:00"/>
    <n v="98"/>
    <n v="52"/>
    <x v="0"/>
    <x v="3"/>
    <n v="98"/>
    <n v="6"/>
    <x v="0"/>
    <x v="1"/>
  </r>
  <r>
    <n v="1969"/>
    <s v="PhD"/>
    <x v="2"/>
    <n v="56242"/>
    <n v="0"/>
    <n v="1"/>
    <d v="2013-03-03T00:00:00"/>
    <n v="72"/>
    <n v="44"/>
    <x v="3"/>
    <x v="2"/>
    <n v="72"/>
    <n v="5"/>
    <x v="0"/>
    <x v="1"/>
  </r>
  <r>
    <n v="1960"/>
    <s v="Graduation"/>
    <x v="0"/>
    <n v="48904"/>
    <n v="0"/>
    <n v="1"/>
    <d v="2012-12-02T00:00:00"/>
    <n v="1"/>
    <n v="52"/>
    <x v="0"/>
    <x v="0"/>
    <n v="1"/>
    <n v="4"/>
    <x v="0"/>
    <x v="1"/>
  </r>
  <r>
    <n v="1975"/>
    <s v="Graduation"/>
    <x v="0"/>
    <n v="56243"/>
    <n v="1"/>
    <n v="2"/>
    <d v="2013-12-30T00:00:00"/>
    <n v="26"/>
    <n v="38"/>
    <x v="3"/>
    <x v="0"/>
    <n v="26"/>
    <n v="6"/>
    <x v="1"/>
    <x v="1"/>
  </r>
  <r>
    <n v="1985"/>
    <s v="Graduation"/>
    <x v="2"/>
    <n v="21355"/>
    <n v="1"/>
    <n v="0"/>
    <d v="2013-08-20T00:00:00"/>
    <n v="5"/>
    <n v="28"/>
    <x v="2"/>
    <x v="2"/>
    <n v="5"/>
    <n v="2"/>
    <x v="1"/>
    <x v="0"/>
  </r>
  <r>
    <n v="1971"/>
    <s v="Master"/>
    <x v="1"/>
    <n v="57420"/>
    <n v="0"/>
    <n v="1"/>
    <d v="2013-06-25T00:00:00"/>
    <n v="22"/>
    <n v="42"/>
    <x v="3"/>
    <x v="1"/>
    <n v="22"/>
    <n v="3"/>
    <x v="0"/>
    <x v="1"/>
  </r>
  <r>
    <n v="1970"/>
    <s v="Master"/>
    <x v="1"/>
    <n v="53246"/>
    <n v="0"/>
    <n v="1"/>
    <d v="2013-04-01T00:00:00"/>
    <n v="39"/>
    <n v="43"/>
    <x v="3"/>
    <x v="1"/>
    <n v="39"/>
    <n v="2"/>
    <x v="0"/>
    <x v="1"/>
  </r>
  <r>
    <n v="1955"/>
    <s v="Master"/>
    <x v="3"/>
    <n v="46390"/>
    <n v="0"/>
    <n v="1"/>
    <d v="2014-05-05T00:00:00"/>
    <n v="56"/>
    <n v="59"/>
    <x v="1"/>
    <x v="3"/>
    <n v="56"/>
    <n v="1"/>
    <x v="0"/>
    <x v="1"/>
  </r>
  <r>
    <n v="1956"/>
    <s v="2n Cycle"/>
    <x v="1"/>
    <n v="54342"/>
    <n v="1"/>
    <n v="1"/>
    <d v="2013-07-03T00:00:00"/>
    <n v="74"/>
    <n v="57"/>
    <x v="1"/>
    <x v="1"/>
    <n v="74"/>
    <n v="4"/>
    <x v="1"/>
    <x v="1"/>
  </r>
  <r>
    <n v="1958"/>
    <s v="Graduation"/>
    <x v="1"/>
    <n v="53246"/>
    <n v="1"/>
    <n v="1"/>
    <d v="2012-09-03T00:00:00"/>
    <n v="87"/>
    <n v="54"/>
    <x v="0"/>
    <x v="1"/>
    <n v="87"/>
    <n v="1"/>
    <x v="1"/>
    <x v="1"/>
  </r>
  <r>
    <n v="1964"/>
    <s v="2n Cycle"/>
    <x v="0"/>
    <n v="50995"/>
    <n v="1"/>
    <n v="1"/>
    <d v="2014-01-12T00:00:00"/>
    <n v="49"/>
    <n v="50"/>
    <x v="0"/>
    <x v="0"/>
    <n v="49"/>
    <n v="1"/>
    <x v="1"/>
    <x v="1"/>
  </r>
  <r>
    <n v="1973"/>
    <s v="Graduation"/>
    <x v="2"/>
    <n v="20895"/>
    <n v="1"/>
    <n v="0"/>
    <d v="2012-10-06T00:00:00"/>
    <n v="24"/>
    <n v="39"/>
    <x v="3"/>
    <x v="2"/>
    <n v="24"/>
    <n v="1"/>
    <x v="1"/>
    <x v="0"/>
  </r>
  <r>
    <n v="1948"/>
    <s v="Graduation"/>
    <x v="2"/>
    <n v="92344"/>
    <n v="0"/>
    <n v="0"/>
    <d v="2014-01-15T00:00:00"/>
    <n v="9"/>
    <n v="66"/>
    <x v="5"/>
    <x v="2"/>
    <n v="9"/>
    <n v="0"/>
    <x v="0"/>
    <x v="0"/>
  </r>
  <r>
    <n v="1972"/>
    <s v="PhD"/>
    <x v="1"/>
    <n v="53246"/>
    <n v="1"/>
    <n v="0"/>
    <d v="2014-03-02T00:00:00"/>
    <n v="17"/>
    <n v="42"/>
    <x v="3"/>
    <x v="1"/>
    <n v="17"/>
    <n v="1"/>
    <x v="1"/>
    <x v="0"/>
  </r>
  <r>
    <n v="1976"/>
    <s v="2n Cycle"/>
    <x v="1"/>
    <n v="26907"/>
    <n v="1"/>
    <n v="1"/>
    <d v="2013-08-20T00:00:00"/>
    <n v="10"/>
    <n v="37"/>
    <x v="3"/>
    <x v="1"/>
    <n v="10"/>
    <n v="2"/>
    <x v="1"/>
    <x v="1"/>
  </r>
  <r>
    <n v="1980"/>
    <s v="Graduation"/>
    <x v="1"/>
    <n v="44964"/>
    <n v="1"/>
    <n v="1"/>
    <d v="2012-12-16T00:00:00"/>
    <n v="35"/>
    <n v="32"/>
    <x v="2"/>
    <x v="1"/>
    <n v="35"/>
    <n v="1"/>
    <x v="1"/>
    <x v="1"/>
  </r>
  <r>
    <n v="1979"/>
    <s v="Graduation"/>
    <x v="1"/>
    <n v="75507"/>
    <n v="0"/>
    <n v="0"/>
    <d v="2014-05-02T00:00:00"/>
    <n v="56"/>
    <n v="35"/>
    <x v="2"/>
    <x v="1"/>
    <n v="56"/>
    <n v="1"/>
    <x v="0"/>
    <x v="0"/>
  </r>
  <r>
    <n v="1972"/>
    <s v="Master"/>
    <x v="2"/>
    <n v="53761"/>
    <n v="1"/>
    <n v="1"/>
    <d v="2013-10-11T00:00:00"/>
    <n v="7"/>
    <n v="41"/>
    <x v="3"/>
    <x v="2"/>
    <n v="7"/>
    <n v="6"/>
    <x v="1"/>
    <x v="1"/>
  </r>
  <r>
    <n v="1973"/>
    <s v="Graduation"/>
    <x v="1"/>
    <n v="22682"/>
    <n v="1"/>
    <n v="0"/>
    <d v="2013-10-03T00:00:00"/>
    <n v="51"/>
    <n v="40"/>
    <x v="3"/>
    <x v="1"/>
    <n v="51"/>
    <n v="3"/>
    <x v="1"/>
    <x v="0"/>
  </r>
  <r>
    <n v="1972"/>
    <s v="PhD"/>
    <x v="1"/>
    <n v="38887"/>
    <n v="1"/>
    <n v="0"/>
    <d v="2014-03-02T00:00:00"/>
    <n v="17"/>
    <n v="42"/>
    <x v="3"/>
    <x v="1"/>
    <n v="17"/>
    <n v="1"/>
    <x v="1"/>
    <x v="0"/>
  </r>
  <r>
    <n v="1975"/>
    <s v="2n Cycle"/>
    <x v="0"/>
    <n v="41658"/>
    <n v="1"/>
    <n v="1"/>
    <d v="2012-11-09T00:00:00"/>
    <n v="30"/>
    <n v="37"/>
    <x v="3"/>
    <x v="0"/>
    <n v="30"/>
    <n v="2"/>
    <x v="1"/>
    <x v="1"/>
  </r>
  <r>
    <n v="1972"/>
    <s v="PhD"/>
    <x v="2"/>
    <n v="29791"/>
    <n v="1"/>
    <n v="0"/>
    <d v="2014-05-15T00:00:00"/>
    <n v="21"/>
    <n v="42"/>
    <x v="3"/>
    <x v="2"/>
    <n v="21"/>
    <n v="2"/>
    <x v="1"/>
    <x v="0"/>
  </r>
  <r>
    <n v="1956"/>
    <s v="Master"/>
    <x v="2"/>
    <n v="63915"/>
    <n v="0"/>
    <n v="2"/>
    <d v="2013-07-30T00:00:00"/>
    <n v="2"/>
    <n v="57"/>
    <x v="1"/>
    <x v="2"/>
    <n v="2"/>
    <n v="2"/>
    <x v="0"/>
    <x v="1"/>
  </r>
  <r>
    <n v="1974"/>
    <s v="Graduation"/>
    <x v="3"/>
    <n v="39996"/>
    <n v="1"/>
    <n v="1"/>
    <d v="2014-05-22T00:00:00"/>
    <n v="85"/>
    <n v="40"/>
    <x v="3"/>
    <x v="3"/>
    <n v="85"/>
    <n v="1"/>
    <x v="1"/>
    <x v="1"/>
  </r>
  <r>
    <n v="1972"/>
    <s v="Graduation"/>
    <x v="3"/>
    <n v="26759"/>
    <n v="1"/>
    <n v="0"/>
    <d v="2014-02-07T00:00:00"/>
    <n v="65"/>
    <n v="42"/>
    <x v="3"/>
    <x v="3"/>
    <n v="65"/>
    <n v="2"/>
    <x v="1"/>
    <x v="0"/>
  </r>
  <r>
    <n v="1968"/>
    <s v="Master"/>
    <x v="3"/>
    <n v="63841"/>
    <n v="0"/>
    <n v="1"/>
    <d v="2013-04-21T00:00:00"/>
    <n v="64"/>
    <n v="45"/>
    <x v="3"/>
    <x v="3"/>
    <n v="64"/>
    <n v="1"/>
    <x v="0"/>
    <x v="1"/>
  </r>
  <r>
    <n v="1969"/>
    <s v="PhD"/>
    <x v="2"/>
    <n v="51039"/>
    <n v="1"/>
    <n v="1"/>
    <d v="2012-12-10T00:00:00"/>
    <n v="11"/>
    <n v="43"/>
    <x v="3"/>
    <x v="2"/>
    <n v="11"/>
    <n v="2"/>
    <x v="1"/>
    <x v="1"/>
  </r>
  <r>
    <n v="1961"/>
    <s v="Graduation"/>
    <x v="2"/>
    <n v="60544"/>
    <n v="1"/>
    <n v="1"/>
    <d v="2012-08-25T00:00:00"/>
    <n v="92"/>
    <n v="51"/>
    <x v="0"/>
    <x v="2"/>
    <n v="92"/>
    <n v="4"/>
    <x v="1"/>
    <x v="1"/>
  </r>
  <r>
    <n v="1972"/>
    <s v="Graduation"/>
    <x v="2"/>
    <n v="65685"/>
    <n v="0"/>
    <n v="1"/>
    <d v="2014-03-29T00:00:00"/>
    <n v="54"/>
    <n v="42"/>
    <x v="3"/>
    <x v="2"/>
    <n v="54"/>
    <n v="1"/>
    <x v="0"/>
    <x v="1"/>
  </r>
  <r>
    <n v="1953"/>
    <s v="Graduation"/>
    <x v="2"/>
    <n v="37716"/>
    <n v="0"/>
    <n v="1"/>
    <d v="2014-04-21T00:00:00"/>
    <n v="4"/>
    <n v="61"/>
    <x v="1"/>
    <x v="2"/>
    <n v="4"/>
    <n v="2"/>
    <x v="0"/>
    <x v="1"/>
  </r>
  <r>
    <n v="1957"/>
    <s v="Graduation"/>
    <x v="0"/>
    <n v="36864"/>
    <n v="0"/>
    <n v="1"/>
    <d v="2012-08-13T00:00:00"/>
    <n v="53"/>
    <n v="55"/>
    <x v="0"/>
    <x v="0"/>
    <n v="53"/>
    <n v="3"/>
    <x v="0"/>
    <x v="1"/>
  </r>
  <r>
    <n v="1970"/>
    <s v="Master"/>
    <x v="2"/>
    <n v="44511"/>
    <n v="1"/>
    <n v="0"/>
    <d v="2012-10-12T00:00:00"/>
    <n v="39"/>
    <n v="42"/>
    <x v="3"/>
    <x v="2"/>
    <n v="39"/>
    <n v="6"/>
    <x v="1"/>
    <x v="0"/>
  </r>
  <r>
    <n v="1967"/>
    <s v="PhD"/>
    <x v="2"/>
    <n v="36947"/>
    <n v="1"/>
    <n v="1"/>
    <d v="2012-08-07T00:00:00"/>
    <n v="49"/>
    <n v="45"/>
    <x v="3"/>
    <x v="2"/>
    <n v="49"/>
    <n v="4"/>
    <x v="1"/>
    <x v="1"/>
  </r>
  <r>
    <n v="1951"/>
    <s v="Master"/>
    <x v="1"/>
    <n v="47352"/>
    <n v="0"/>
    <n v="1"/>
    <d v="2013-04-11T00:00:00"/>
    <n v="70"/>
    <n v="62"/>
    <x v="1"/>
    <x v="1"/>
    <n v="70"/>
    <n v="4"/>
    <x v="0"/>
    <x v="1"/>
  </r>
  <r>
    <n v="1953"/>
    <s v="Master"/>
    <x v="2"/>
    <n v="67087"/>
    <n v="0"/>
    <n v="1"/>
    <d v="2013-12-17T00:00:00"/>
    <n v="40"/>
    <n v="60"/>
    <x v="1"/>
    <x v="2"/>
    <n v="40"/>
    <n v="2"/>
    <x v="0"/>
    <x v="1"/>
  </r>
  <r>
    <n v="1950"/>
    <s v="Graduation"/>
    <x v="2"/>
    <n v="57045"/>
    <n v="0"/>
    <n v="1"/>
    <d v="2012-09-08T00:00:00"/>
    <n v="40"/>
    <n v="62"/>
    <x v="1"/>
    <x v="2"/>
    <n v="40"/>
    <n v="3"/>
    <x v="0"/>
    <x v="1"/>
  </r>
  <r>
    <n v="1953"/>
    <s v="PhD"/>
    <x v="3"/>
    <n v="36957"/>
    <n v="1"/>
    <n v="1"/>
    <d v="2012-09-06T00:00:00"/>
    <n v="43"/>
    <n v="59"/>
    <x v="1"/>
    <x v="3"/>
    <n v="43"/>
    <n v="4"/>
    <x v="1"/>
    <x v="1"/>
  </r>
  <r>
    <n v="1977"/>
    <s v="PhD"/>
    <x v="2"/>
    <n v="69389"/>
    <n v="0"/>
    <n v="1"/>
    <d v="2012-09-28T00:00:00"/>
    <n v="17"/>
    <n v="35"/>
    <x v="2"/>
    <x v="2"/>
    <n v="17"/>
    <n v="1"/>
    <x v="0"/>
    <x v="1"/>
  </r>
  <r>
    <n v="1972"/>
    <s v="Graduation"/>
    <x v="2"/>
    <n v="80134"/>
    <n v="1"/>
    <n v="0"/>
    <d v="2013-05-20T00:00:00"/>
    <n v="40"/>
    <n v="41"/>
    <x v="3"/>
    <x v="2"/>
    <n v="40"/>
    <n v="2"/>
    <x v="1"/>
    <x v="0"/>
  </r>
  <r>
    <n v="1969"/>
    <s v="Master"/>
    <x v="2"/>
    <n v="43142"/>
    <n v="1"/>
    <n v="1"/>
    <d v="2014-02-18T00:00:00"/>
    <n v="84"/>
    <n v="45"/>
    <x v="3"/>
    <x v="2"/>
    <n v="84"/>
    <n v="1"/>
    <x v="1"/>
    <x v="1"/>
  </r>
  <r>
    <n v="1944"/>
    <s v="Graduation"/>
    <x v="2"/>
    <n v="80589"/>
    <n v="0"/>
    <n v="0"/>
    <d v="2014-01-22T00:00:00"/>
    <n v="25"/>
    <n v="70"/>
    <x v="5"/>
    <x v="2"/>
    <n v="25"/>
    <n v="1"/>
    <x v="0"/>
    <x v="0"/>
  </r>
  <r>
    <n v="1990"/>
    <s v="Graduation"/>
    <x v="0"/>
    <n v="34412"/>
    <n v="1"/>
    <n v="0"/>
    <d v="2013-02-13T00:00:00"/>
    <n v="62"/>
    <n v="23"/>
    <x v="4"/>
    <x v="0"/>
    <n v="62"/>
    <n v="3"/>
    <x v="1"/>
    <x v="0"/>
  </r>
  <r>
    <n v="1979"/>
    <s v="Graduation"/>
    <x v="0"/>
    <n v="57537"/>
    <n v="1"/>
    <n v="0"/>
    <d v="2013-06-10T00:00:00"/>
    <n v="83"/>
    <n v="34"/>
    <x v="2"/>
    <x v="0"/>
    <n v="83"/>
    <n v="4"/>
    <x v="1"/>
    <x v="0"/>
  </r>
  <r>
    <n v="1966"/>
    <s v="Basic"/>
    <x v="1"/>
    <n v="22634"/>
    <n v="0"/>
    <n v="0"/>
    <d v="2013-01-16T00:00:00"/>
    <n v="47"/>
    <n v="47"/>
    <x v="0"/>
    <x v="1"/>
    <n v="47"/>
    <n v="1"/>
    <x v="0"/>
    <x v="0"/>
  </r>
  <r>
    <n v="1948"/>
    <s v="Graduation"/>
    <x v="1"/>
    <n v="51315"/>
    <n v="0"/>
    <n v="0"/>
    <d v="2014-02-23T00:00:00"/>
    <n v="45"/>
    <n v="66"/>
    <x v="5"/>
    <x v="1"/>
    <n v="45"/>
    <n v="1"/>
    <x v="0"/>
    <x v="0"/>
  </r>
  <r>
    <n v="1972"/>
    <s v="Graduation"/>
    <x v="2"/>
    <n v="36026"/>
    <n v="2"/>
    <n v="1"/>
    <d v="2014-03-16T00:00:00"/>
    <n v="34"/>
    <n v="42"/>
    <x v="3"/>
    <x v="2"/>
    <n v="34"/>
    <n v="2"/>
    <x v="1"/>
    <x v="1"/>
  </r>
  <r>
    <n v="1973"/>
    <s v="Graduation"/>
    <x v="2"/>
    <n v="24639"/>
    <n v="1"/>
    <n v="1"/>
    <d v="2014-01-28T00:00:00"/>
    <n v="3"/>
    <n v="41"/>
    <x v="3"/>
    <x v="2"/>
    <n v="3"/>
    <n v="3"/>
    <x v="1"/>
    <x v="1"/>
  </r>
  <r>
    <n v="1972"/>
    <s v="PhD"/>
    <x v="1"/>
    <n v="34578"/>
    <n v="2"/>
    <n v="1"/>
    <d v="2014-04-11T00:00:00"/>
    <n v="1"/>
    <n v="42"/>
    <x v="3"/>
    <x v="1"/>
    <n v="1"/>
    <n v="1"/>
    <x v="1"/>
    <x v="1"/>
  </r>
  <r>
    <n v="1972"/>
    <s v="2n Cycle"/>
    <x v="0"/>
    <n v="65704"/>
    <n v="0"/>
    <n v="0"/>
    <d v="2013-10-13T00:00:00"/>
    <n v="18"/>
    <n v="41"/>
    <x v="3"/>
    <x v="0"/>
    <n v="18"/>
    <n v="1"/>
    <x v="0"/>
    <x v="0"/>
  </r>
  <r>
    <n v="1966"/>
    <s v="Graduation"/>
    <x v="0"/>
    <n v="63810"/>
    <n v="0"/>
    <n v="1"/>
    <d v="2012-11-11T00:00:00"/>
    <n v="45"/>
    <n v="46"/>
    <x v="0"/>
    <x v="0"/>
    <n v="45"/>
    <n v="4"/>
    <x v="0"/>
    <x v="1"/>
  </r>
  <r>
    <n v="1969"/>
    <s v="PhD"/>
    <x v="1"/>
    <n v="54132"/>
    <n v="0"/>
    <n v="1"/>
    <d v="2014-02-16T00:00:00"/>
    <n v="81"/>
    <n v="45"/>
    <x v="3"/>
    <x v="1"/>
    <n v="81"/>
    <n v="1"/>
    <x v="0"/>
    <x v="1"/>
  </r>
  <r>
    <n v="1959"/>
    <s v="Graduation"/>
    <x v="2"/>
    <n v="18690"/>
    <n v="0"/>
    <n v="0"/>
    <d v="2012-12-28T00:00:00"/>
    <n v="77"/>
    <n v="53"/>
    <x v="0"/>
    <x v="2"/>
    <n v="77"/>
    <n v="1"/>
    <x v="0"/>
    <x v="0"/>
  </r>
  <r>
    <n v="1970"/>
    <s v="Graduation"/>
    <x v="2"/>
    <n v="28164"/>
    <n v="1"/>
    <n v="0"/>
    <d v="2013-05-04T00:00:00"/>
    <n v="23"/>
    <n v="43"/>
    <x v="3"/>
    <x v="2"/>
    <n v="23"/>
    <n v="3"/>
    <x v="1"/>
    <x v="0"/>
  </r>
  <r>
    <n v="1974"/>
    <s v="PhD"/>
    <x v="2"/>
    <n v="34596"/>
    <n v="1"/>
    <n v="0"/>
    <d v="2013-04-13T00:00:00"/>
    <n v="48"/>
    <n v="39"/>
    <x v="3"/>
    <x v="2"/>
    <n v="48"/>
    <n v="1"/>
    <x v="1"/>
    <x v="0"/>
  </r>
  <r>
    <n v="1972"/>
    <s v="PhD"/>
    <x v="2"/>
    <n v="43269"/>
    <n v="1"/>
    <n v="0"/>
    <d v="2013-09-16T00:00:00"/>
    <n v="61"/>
    <n v="41"/>
    <x v="3"/>
    <x v="2"/>
    <n v="61"/>
    <n v="1"/>
    <x v="1"/>
    <x v="0"/>
  </r>
  <r>
    <n v="1958"/>
    <s v="2n Cycle"/>
    <x v="0"/>
    <n v="38741"/>
    <n v="1"/>
    <n v="1"/>
    <d v="2014-03-30T00:00:00"/>
    <n v="60"/>
    <n v="56"/>
    <x v="1"/>
    <x v="0"/>
    <n v="60"/>
    <n v="2"/>
    <x v="1"/>
    <x v="1"/>
  </r>
  <r>
    <n v="1972"/>
    <s v="Graduation"/>
    <x v="0"/>
    <n v="31907"/>
    <n v="0"/>
    <n v="0"/>
    <d v="2013-03-04T00:00:00"/>
    <n v="75"/>
    <n v="41"/>
    <x v="3"/>
    <x v="0"/>
    <n v="75"/>
    <n v="1"/>
    <x v="0"/>
    <x v="0"/>
  </r>
  <r>
    <n v="1983"/>
    <s v="Master"/>
    <x v="2"/>
    <n v="27100"/>
    <n v="1"/>
    <n v="0"/>
    <d v="2013-04-05T00:00:00"/>
    <n v="64"/>
    <n v="30"/>
    <x v="2"/>
    <x v="2"/>
    <n v="64"/>
    <n v="1"/>
    <x v="1"/>
    <x v="0"/>
  </r>
  <r>
    <n v="1973"/>
    <s v="2n Cycle"/>
    <x v="3"/>
    <n v="31163"/>
    <n v="1"/>
    <n v="0"/>
    <d v="2014-02-13T00:00:00"/>
    <n v="54"/>
    <n v="41"/>
    <x v="3"/>
    <x v="3"/>
    <n v="54"/>
    <n v="1"/>
    <x v="1"/>
    <x v="0"/>
  </r>
  <r>
    <n v="1985"/>
    <s v="Graduation"/>
    <x v="2"/>
    <n v="92533"/>
    <n v="0"/>
    <n v="0"/>
    <d v="2013-12-19T00:00:00"/>
    <n v="84"/>
    <n v="28"/>
    <x v="2"/>
    <x v="2"/>
    <n v="84"/>
    <n v="1"/>
    <x v="0"/>
    <x v="0"/>
  </r>
  <r>
    <n v="1973"/>
    <s v="Graduation"/>
    <x v="0"/>
    <n v="34853"/>
    <n v="1"/>
    <n v="1"/>
    <d v="2013-12-23T00:00:00"/>
    <n v="75"/>
    <n v="40"/>
    <x v="3"/>
    <x v="0"/>
    <n v="75"/>
    <n v="2"/>
    <x v="1"/>
    <x v="1"/>
  </r>
  <r>
    <n v="1967"/>
    <s v="Graduation"/>
    <x v="3"/>
    <n v="70844"/>
    <n v="1"/>
    <n v="1"/>
    <d v="2013-10-30T00:00:00"/>
    <n v="16"/>
    <n v="46"/>
    <x v="0"/>
    <x v="3"/>
    <n v="16"/>
    <n v="5"/>
    <x v="1"/>
    <x v="1"/>
  </r>
  <r>
    <n v="1979"/>
    <s v="2n Cycle"/>
    <x v="2"/>
    <n v="31086"/>
    <n v="1"/>
    <n v="1"/>
    <d v="2013-05-04T00:00:00"/>
    <n v="79"/>
    <n v="34"/>
    <x v="2"/>
    <x v="2"/>
    <n v="79"/>
    <n v="2"/>
    <x v="1"/>
    <x v="1"/>
  </r>
  <r>
    <n v="1961"/>
    <s v="Graduation"/>
    <x v="2"/>
    <n v="60544"/>
    <n v="1"/>
    <n v="1"/>
    <d v="2012-08-25T00:00:00"/>
    <n v="92"/>
    <n v="51"/>
    <x v="0"/>
    <x v="2"/>
    <n v="92"/>
    <n v="4"/>
    <x v="1"/>
    <x v="1"/>
  </r>
  <r>
    <n v="1986"/>
    <s v="2n Cycle"/>
    <x v="1"/>
    <n v="20491"/>
    <n v="0"/>
    <n v="0"/>
    <d v="2013-01-25T00:00:00"/>
    <n v="16"/>
    <n v="27"/>
    <x v="2"/>
    <x v="1"/>
    <n v="16"/>
    <n v="1"/>
    <x v="0"/>
    <x v="0"/>
  </r>
  <r>
    <n v="1964"/>
    <s v="Graduation"/>
    <x v="2"/>
    <n v="42523"/>
    <n v="0"/>
    <n v="0"/>
    <d v="2014-04-23T00:00:00"/>
    <n v="96"/>
    <n v="50"/>
    <x v="0"/>
    <x v="2"/>
    <n v="96"/>
    <n v="1"/>
    <x v="0"/>
    <x v="0"/>
  </r>
  <r>
    <n v="1983"/>
    <s v="Graduation"/>
    <x v="2"/>
    <n v="39922"/>
    <n v="1"/>
    <n v="0"/>
    <d v="2013-02-14T00:00:00"/>
    <n v="30"/>
    <n v="30"/>
    <x v="2"/>
    <x v="2"/>
    <n v="30"/>
    <n v="2"/>
    <x v="1"/>
    <x v="0"/>
  </r>
  <r>
    <n v="1952"/>
    <s v="Graduation"/>
    <x v="1"/>
    <n v="33402"/>
    <n v="1"/>
    <n v="1"/>
    <d v="2013-07-18T00:00:00"/>
    <n v="60"/>
    <n v="61"/>
    <x v="1"/>
    <x v="1"/>
    <n v="60"/>
    <n v="3"/>
    <x v="1"/>
    <x v="1"/>
  </r>
  <r>
    <n v="1949"/>
    <s v="Master"/>
    <x v="2"/>
    <n v="36408"/>
    <n v="1"/>
    <n v="1"/>
    <d v="2013-09-21T00:00:00"/>
    <n v="11"/>
    <n v="64"/>
    <x v="1"/>
    <x v="2"/>
    <n v="11"/>
    <n v="1"/>
    <x v="1"/>
    <x v="1"/>
  </r>
  <r>
    <n v="1979"/>
    <s v="Graduation"/>
    <x v="1"/>
    <n v="21645"/>
    <n v="1"/>
    <n v="0"/>
    <d v="2012-09-03T00:00:00"/>
    <n v="75"/>
    <n v="33"/>
    <x v="2"/>
    <x v="1"/>
    <n v="75"/>
    <n v="3"/>
    <x v="1"/>
    <x v="0"/>
  </r>
  <r>
    <n v="1948"/>
    <s v="Master"/>
    <x v="4"/>
    <n v="78427"/>
    <n v="0"/>
    <n v="0"/>
    <d v="2012-10-24T00:00:00"/>
    <n v="36"/>
    <n v="64"/>
    <x v="1"/>
    <x v="4"/>
    <n v="36"/>
    <n v="3"/>
    <x v="0"/>
    <x v="0"/>
  </r>
  <r>
    <n v="1946"/>
    <s v="Graduation"/>
    <x v="1"/>
    <n v="82657"/>
    <n v="0"/>
    <n v="0"/>
    <d v="2013-09-27T00:00:00"/>
    <n v="71"/>
    <n v="67"/>
    <x v="5"/>
    <x v="1"/>
    <n v="71"/>
    <n v="1"/>
    <x v="0"/>
    <x v="0"/>
  </r>
  <r>
    <n v="1958"/>
    <s v="Graduation"/>
    <x v="2"/>
    <n v="51876"/>
    <n v="0"/>
    <n v="0"/>
    <d v="2013-10-15T00:00:00"/>
    <n v="88"/>
    <n v="55"/>
    <x v="0"/>
    <x v="2"/>
    <n v="88"/>
    <n v="1"/>
    <x v="0"/>
    <x v="0"/>
  </r>
  <r>
    <n v="1971"/>
    <s v="2n Cycle"/>
    <x v="2"/>
    <n v="78041"/>
    <n v="0"/>
    <n v="0"/>
    <d v="2012-12-16T00:00:00"/>
    <n v="93"/>
    <n v="41"/>
    <x v="3"/>
    <x v="2"/>
    <n v="93"/>
    <n v="1"/>
    <x v="0"/>
    <x v="0"/>
  </r>
  <r>
    <n v="1957"/>
    <s v="Graduation"/>
    <x v="2"/>
    <n v="52852"/>
    <n v="0"/>
    <n v="1"/>
    <d v="2012-12-01T00:00:00"/>
    <n v="93"/>
    <n v="55"/>
    <x v="0"/>
    <x v="2"/>
    <n v="93"/>
    <n v="4"/>
    <x v="0"/>
    <x v="1"/>
  </r>
  <r>
    <n v="1982"/>
    <s v="PhD"/>
    <x v="1"/>
    <n v="70038"/>
    <n v="0"/>
    <n v="0"/>
    <d v="2013-10-25T00:00:00"/>
    <n v="54"/>
    <n v="31"/>
    <x v="2"/>
    <x v="1"/>
    <n v="54"/>
    <n v="1"/>
    <x v="0"/>
    <x v="0"/>
  </r>
  <r>
    <n v="1973"/>
    <s v="2n Cycle"/>
    <x v="1"/>
    <n v="69401"/>
    <n v="0"/>
    <n v="1"/>
    <d v="2014-03-23T00:00:00"/>
    <n v="41"/>
    <n v="41"/>
    <x v="3"/>
    <x v="1"/>
    <n v="41"/>
    <n v="4"/>
    <x v="0"/>
    <x v="1"/>
  </r>
  <r>
    <n v="1972"/>
    <s v="Graduation"/>
    <x v="1"/>
    <n v="46053"/>
    <n v="1"/>
    <n v="0"/>
    <d v="2013-02-17T00:00:00"/>
    <n v="46"/>
    <n v="41"/>
    <x v="3"/>
    <x v="1"/>
    <n v="46"/>
    <n v="3"/>
    <x v="1"/>
    <x v="0"/>
  </r>
  <r>
    <n v="1965"/>
    <s v="Graduation"/>
    <x v="2"/>
    <n v="77343"/>
    <n v="0"/>
    <n v="0"/>
    <d v="2014-06-09T00:00:00"/>
    <n v="28"/>
    <n v="49"/>
    <x v="0"/>
    <x v="2"/>
    <n v="28"/>
    <n v="1"/>
    <x v="0"/>
    <x v="0"/>
  </r>
  <r>
    <n v="1953"/>
    <s v="Graduation"/>
    <x v="0"/>
    <n v="73892"/>
    <n v="0"/>
    <n v="0"/>
    <d v="2013-11-13T00:00:00"/>
    <n v="40"/>
    <n v="60"/>
    <x v="1"/>
    <x v="0"/>
    <n v="40"/>
    <n v="1"/>
    <x v="0"/>
    <x v="0"/>
  </r>
  <r>
    <n v="1967"/>
    <s v="PhD"/>
    <x v="0"/>
    <n v="40304"/>
    <n v="1"/>
    <n v="0"/>
    <d v="2013-09-30T00:00:00"/>
    <n v="82"/>
    <n v="46"/>
    <x v="0"/>
    <x v="0"/>
    <n v="82"/>
    <n v="1"/>
    <x v="1"/>
    <x v="0"/>
  </r>
  <r>
    <n v="1965"/>
    <s v="PhD"/>
    <x v="1"/>
    <n v="32727"/>
    <n v="0"/>
    <n v="0"/>
    <d v="2012-08-28T00:00:00"/>
    <n v="38"/>
    <n v="47"/>
    <x v="0"/>
    <x v="1"/>
    <n v="38"/>
    <n v="2"/>
    <x v="0"/>
    <x v="0"/>
  </r>
  <r>
    <n v="1969"/>
    <s v="Graduation"/>
    <x v="1"/>
    <n v="68695"/>
    <n v="0"/>
    <n v="0"/>
    <d v="2014-06-25T00:00:00"/>
    <n v="3"/>
    <n v="45"/>
    <x v="3"/>
    <x v="1"/>
    <n v="3"/>
    <n v="1"/>
    <x v="0"/>
    <x v="0"/>
  </r>
  <r>
    <n v="1971"/>
    <s v="Graduation"/>
    <x v="3"/>
    <n v="43300"/>
    <n v="0"/>
    <n v="1"/>
    <d v="2012-10-13T00:00:00"/>
    <n v="87"/>
    <n v="41"/>
    <x v="3"/>
    <x v="3"/>
    <n v="87"/>
    <n v="3"/>
    <x v="0"/>
    <x v="1"/>
  </r>
  <r>
    <n v="1972"/>
    <s v="Graduation"/>
    <x v="1"/>
    <n v="26290"/>
    <n v="1"/>
    <n v="1"/>
    <d v="2013-01-12T00:00:00"/>
    <n v="49"/>
    <n v="41"/>
    <x v="3"/>
    <x v="1"/>
    <n v="49"/>
    <n v="4"/>
    <x v="1"/>
    <x v="1"/>
  </r>
  <r>
    <n v="1970"/>
    <s v="Graduation"/>
    <x v="0"/>
    <n v="93790"/>
    <n v="0"/>
    <n v="0"/>
    <d v="2014-02-12T00:00:00"/>
    <n v="16"/>
    <n v="44"/>
    <x v="3"/>
    <x v="0"/>
    <n v="16"/>
    <n v="0"/>
    <x v="0"/>
    <x v="0"/>
  </r>
  <r>
    <n v="1974"/>
    <s v="PhD"/>
    <x v="2"/>
    <n v="38410"/>
    <n v="0"/>
    <n v="0"/>
    <d v="2012-09-14T00:00:00"/>
    <n v="65"/>
    <n v="38"/>
    <x v="3"/>
    <x v="2"/>
    <n v="65"/>
    <n v="2"/>
    <x v="0"/>
    <x v="0"/>
  </r>
  <r>
    <n v="1950"/>
    <s v="Master"/>
    <x v="4"/>
    <n v="64866"/>
    <n v="0"/>
    <n v="1"/>
    <d v="2014-01-26T00:00:00"/>
    <n v="9"/>
    <n v="64"/>
    <x v="1"/>
    <x v="4"/>
    <n v="9"/>
    <n v="4"/>
    <x v="0"/>
    <x v="1"/>
  </r>
  <r>
    <n v="1959"/>
    <s v="Graduation"/>
    <x v="1"/>
    <n v="57957"/>
    <n v="0"/>
    <n v="1"/>
    <d v="2013-08-19T00:00:00"/>
    <n v="24"/>
    <n v="54"/>
    <x v="0"/>
    <x v="1"/>
    <n v="24"/>
    <n v="7"/>
    <x v="0"/>
    <x v="1"/>
  </r>
  <r>
    <n v="1955"/>
    <s v="PhD"/>
    <x v="1"/>
    <n v="46015"/>
    <n v="1"/>
    <n v="1"/>
    <d v="2014-04-13T00:00:00"/>
    <n v="25"/>
    <n v="59"/>
    <x v="1"/>
    <x v="1"/>
    <n v="25"/>
    <n v="1"/>
    <x v="1"/>
    <x v="1"/>
  </r>
  <r>
    <n v="1978"/>
    <s v="Graduation"/>
    <x v="1"/>
    <n v="16531"/>
    <n v="1"/>
    <n v="0"/>
    <d v="2014-06-18T00:00:00"/>
    <n v="43"/>
    <n v="36"/>
    <x v="3"/>
    <x v="1"/>
    <n v="43"/>
    <n v="3"/>
    <x v="1"/>
    <x v="0"/>
  </r>
  <r>
    <n v="1986"/>
    <s v="Master"/>
    <x v="2"/>
    <n v="28072"/>
    <n v="1"/>
    <n v="0"/>
    <d v="2013-07-08T00:00:00"/>
    <n v="10"/>
    <n v="27"/>
    <x v="2"/>
    <x v="2"/>
    <n v="10"/>
    <n v="1"/>
    <x v="1"/>
    <x v="0"/>
  </r>
  <r>
    <n v="1963"/>
    <s v="Master"/>
    <x v="3"/>
    <n v="49476"/>
    <n v="0"/>
    <n v="1"/>
    <d v="2013-06-20T00:00:00"/>
    <n v="29"/>
    <n v="50"/>
    <x v="0"/>
    <x v="3"/>
    <n v="29"/>
    <n v="4"/>
    <x v="0"/>
    <x v="1"/>
  </r>
  <r>
    <n v="1953"/>
    <s v="Graduation"/>
    <x v="2"/>
    <n v="50725"/>
    <n v="0"/>
    <n v="1"/>
    <d v="2013-02-13T00:00:00"/>
    <n v="45"/>
    <n v="60"/>
    <x v="1"/>
    <x v="2"/>
    <n v="45"/>
    <n v="4"/>
    <x v="0"/>
    <x v="1"/>
  </r>
  <r>
    <n v="1952"/>
    <s v="Graduation"/>
    <x v="1"/>
    <n v="83844"/>
    <n v="0"/>
    <n v="0"/>
    <d v="2013-05-12T00:00:00"/>
    <n v="57"/>
    <n v="61"/>
    <x v="1"/>
    <x v="1"/>
    <n v="57"/>
    <n v="1"/>
    <x v="0"/>
    <x v="0"/>
  </r>
  <r>
    <n v="1950"/>
    <s v="PhD"/>
    <x v="2"/>
    <n v="41145"/>
    <n v="1"/>
    <n v="1"/>
    <d v="2014-02-08T00:00:00"/>
    <n v="20"/>
    <n v="64"/>
    <x v="1"/>
    <x v="2"/>
    <n v="20"/>
    <n v="1"/>
    <x v="1"/>
    <x v="1"/>
  </r>
  <r>
    <n v="1970"/>
    <s v="Graduation"/>
    <x v="1"/>
    <n v="67419"/>
    <n v="0"/>
    <n v="1"/>
    <d v="2013-01-16T00:00:00"/>
    <n v="29"/>
    <n v="43"/>
    <x v="3"/>
    <x v="1"/>
    <n v="29"/>
    <n v="4"/>
    <x v="0"/>
    <x v="1"/>
  </r>
  <r>
    <n v="1970"/>
    <s v="2n Cycle"/>
    <x v="2"/>
    <n v="23162"/>
    <n v="1"/>
    <n v="1"/>
    <d v="2013-12-21T00:00:00"/>
    <n v="82"/>
    <n v="43"/>
    <x v="3"/>
    <x v="2"/>
    <n v="82"/>
    <n v="3"/>
    <x v="1"/>
    <x v="1"/>
  </r>
  <r>
    <n v="1977"/>
    <s v="Graduation"/>
    <x v="2"/>
    <n v="34380"/>
    <n v="1"/>
    <n v="0"/>
    <d v="2013-05-02T00:00:00"/>
    <n v="68"/>
    <n v="36"/>
    <x v="3"/>
    <x v="2"/>
    <n v="68"/>
    <n v="4"/>
    <x v="1"/>
    <x v="0"/>
  </r>
  <r>
    <n v="1966"/>
    <s v="Graduation"/>
    <x v="0"/>
    <n v="34704"/>
    <n v="0"/>
    <n v="1"/>
    <d v="2013-04-27T00:00:00"/>
    <n v="65"/>
    <n v="47"/>
    <x v="0"/>
    <x v="0"/>
    <n v="65"/>
    <n v="1"/>
    <x v="0"/>
    <x v="1"/>
  </r>
  <r>
    <n v="1969"/>
    <s v="PhD"/>
    <x v="2"/>
    <n v="94871"/>
    <n v="0"/>
    <n v="2"/>
    <d v="2012-09-01T00:00:00"/>
    <n v="99"/>
    <n v="43"/>
    <x v="3"/>
    <x v="2"/>
    <n v="99"/>
    <n v="1"/>
    <x v="0"/>
    <x v="1"/>
  </r>
  <r>
    <n v="1958"/>
    <s v="Graduation"/>
    <x v="2"/>
    <n v="65148"/>
    <n v="0"/>
    <n v="1"/>
    <d v="2012-11-16T00:00:00"/>
    <n v="9"/>
    <n v="54"/>
    <x v="0"/>
    <x v="2"/>
    <n v="9"/>
    <n v="2"/>
    <x v="0"/>
    <x v="1"/>
  </r>
  <r>
    <n v="1954"/>
    <s v="Graduation"/>
    <x v="1"/>
    <n v="39898"/>
    <n v="0"/>
    <n v="1"/>
    <d v="2013-02-12T00:00:00"/>
    <n v="20"/>
    <n v="59"/>
    <x v="1"/>
    <x v="1"/>
    <n v="20"/>
    <n v="2"/>
    <x v="0"/>
    <x v="1"/>
  </r>
  <r>
    <n v="1956"/>
    <s v="Master"/>
    <x v="0"/>
    <n v="64857"/>
    <n v="0"/>
    <n v="0"/>
    <d v="2012-11-23T00:00:00"/>
    <n v="78"/>
    <n v="56"/>
    <x v="1"/>
    <x v="0"/>
    <n v="78"/>
    <n v="1"/>
    <x v="0"/>
    <x v="0"/>
  </r>
  <r>
    <n v="1970"/>
    <s v="PhD"/>
    <x v="2"/>
    <n v="59892"/>
    <n v="0"/>
    <n v="1"/>
    <d v="2013-11-02T00:00:00"/>
    <n v="26"/>
    <n v="43"/>
    <x v="3"/>
    <x v="2"/>
    <n v="26"/>
    <n v="1"/>
    <x v="0"/>
    <x v="1"/>
  </r>
  <r>
    <n v="1987"/>
    <s v="Master"/>
    <x v="0"/>
    <n v="41020"/>
    <n v="0"/>
    <n v="0"/>
    <d v="2013-10-28T00:00:00"/>
    <n v="68"/>
    <n v="26"/>
    <x v="2"/>
    <x v="0"/>
    <n v="68"/>
    <n v="1"/>
    <x v="0"/>
    <x v="0"/>
  </r>
  <r>
    <n v="1961"/>
    <s v="PhD"/>
    <x v="2"/>
    <n v="57072"/>
    <n v="0"/>
    <n v="1"/>
    <d v="2014-01-24T00:00:00"/>
    <n v="79"/>
    <n v="53"/>
    <x v="0"/>
    <x v="2"/>
    <n v="79"/>
    <n v="2"/>
    <x v="0"/>
    <x v="1"/>
  </r>
  <r>
    <n v="1979"/>
    <s v="Graduation"/>
    <x v="0"/>
    <n v="60474"/>
    <n v="0"/>
    <n v="1"/>
    <d v="2013-04-01T00:00:00"/>
    <n v="25"/>
    <n v="34"/>
    <x v="2"/>
    <x v="0"/>
    <n v="25"/>
    <n v="7"/>
    <x v="0"/>
    <x v="1"/>
  </r>
  <r>
    <n v="1960"/>
    <s v="Graduation"/>
    <x v="1"/>
    <n v="62807"/>
    <n v="0"/>
    <n v="1"/>
    <d v="2012-08-31T00:00:00"/>
    <n v="83"/>
    <n v="52"/>
    <x v="0"/>
    <x v="1"/>
    <n v="83"/>
    <n v="3"/>
    <x v="0"/>
    <x v="1"/>
  </r>
  <r>
    <n v="1981"/>
    <s v="2n Cycle"/>
    <x v="1"/>
    <n v="19414"/>
    <n v="1"/>
    <n v="0"/>
    <d v="2013-10-16T00:00:00"/>
    <n v="32"/>
    <n v="32"/>
    <x v="2"/>
    <x v="1"/>
    <n v="32"/>
    <n v="1"/>
    <x v="1"/>
    <x v="0"/>
  </r>
  <r>
    <n v="1980"/>
    <s v="Graduation"/>
    <x v="2"/>
    <n v="19107"/>
    <n v="1"/>
    <n v="0"/>
    <d v="2013-08-22T00:00:00"/>
    <n v="49"/>
    <n v="33"/>
    <x v="2"/>
    <x v="2"/>
    <n v="49"/>
    <n v="2"/>
    <x v="1"/>
    <x v="0"/>
  </r>
  <r>
    <n v="1976"/>
    <s v="2n Cycle"/>
    <x v="1"/>
    <n v="75484"/>
    <n v="0"/>
    <n v="1"/>
    <d v="2012-08-02T00:00:00"/>
    <n v="50"/>
    <n v="36"/>
    <x v="3"/>
    <x v="1"/>
    <n v="50"/>
    <n v="2"/>
    <x v="0"/>
    <x v="1"/>
  </r>
  <r>
    <n v="1976"/>
    <s v="Master"/>
    <x v="0"/>
    <n v="70379"/>
    <n v="0"/>
    <n v="1"/>
    <d v="2013-03-03T00:00:00"/>
    <n v="84"/>
    <n v="37"/>
    <x v="3"/>
    <x v="0"/>
    <n v="84"/>
    <n v="3"/>
    <x v="0"/>
    <x v="1"/>
  </r>
  <r>
    <n v="1970"/>
    <s v="Master"/>
    <x v="1"/>
    <n v="79419"/>
    <n v="0"/>
    <n v="0"/>
    <d v="2014-06-22T00:00:00"/>
    <n v="96"/>
    <n v="44"/>
    <x v="3"/>
    <x v="1"/>
    <n v="96"/>
    <n v="1"/>
    <x v="0"/>
    <x v="0"/>
  </r>
  <r>
    <n v="1946"/>
    <s v="PhD"/>
    <x v="1"/>
    <n v="64014"/>
    <n v="2"/>
    <n v="1"/>
    <d v="2014-06-10T00:00:00"/>
    <n v="56"/>
    <n v="68"/>
    <x v="5"/>
    <x v="1"/>
    <n v="56"/>
    <n v="7"/>
    <x v="1"/>
    <x v="1"/>
  </r>
  <r>
    <n v="1955"/>
    <s v="Graduation"/>
    <x v="2"/>
    <n v="76998"/>
    <n v="0"/>
    <n v="1"/>
    <d v="2013-01-11T00:00:00"/>
    <n v="85"/>
    <n v="58"/>
    <x v="1"/>
    <x v="2"/>
    <n v="85"/>
    <n v="2"/>
    <x v="0"/>
    <x v="1"/>
  </r>
  <r>
    <n v="1972"/>
    <s v="Master"/>
    <x v="1"/>
    <n v="49854"/>
    <n v="1"/>
    <n v="0"/>
    <d v="2013-11-10T00:00:00"/>
    <n v="63"/>
    <n v="41"/>
    <x v="3"/>
    <x v="1"/>
    <n v="63"/>
    <n v="5"/>
    <x v="1"/>
    <x v="0"/>
  </r>
  <r>
    <n v="1971"/>
    <s v="PhD"/>
    <x v="2"/>
    <n v="60585"/>
    <n v="1"/>
    <n v="1"/>
    <d v="2013-06-24T00:00:00"/>
    <n v="17"/>
    <n v="42"/>
    <x v="3"/>
    <x v="2"/>
    <n v="17"/>
    <n v="10"/>
    <x v="1"/>
    <x v="1"/>
  </r>
  <r>
    <n v="1950"/>
    <s v="PhD"/>
    <x v="3"/>
    <n v="42873"/>
    <n v="1"/>
    <n v="1"/>
    <d v="2013-01-21T00:00:00"/>
    <n v="11"/>
    <n v="63"/>
    <x v="1"/>
    <x v="3"/>
    <n v="11"/>
    <n v="4"/>
    <x v="1"/>
    <x v="1"/>
  </r>
  <r>
    <n v="1988"/>
    <s v="Graduation"/>
    <x v="1"/>
    <n v="87679"/>
    <n v="0"/>
    <n v="0"/>
    <d v="2013-07-27T00:00:00"/>
    <n v="62"/>
    <n v="25"/>
    <x v="4"/>
    <x v="1"/>
    <n v="62"/>
    <n v="1"/>
    <x v="0"/>
    <x v="0"/>
  </r>
  <r>
    <n v="1978"/>
    <s v="Graduation"/>
    <x v="1"/>
    <n v="57867"/>
    <n v="1"/>
    <n v="0"/>
    <d v="2013-10-01T00:00:00"/>
    <n v="48"/>
    <n v="35"/>
    <x v="2"/>
    <x v="1"/>
    <n v="48"/>
    <n v="7"/>
    <x v="1"/>
    <x v="0"/>
  </r>
  <r>
    <n v="1990"/>
    <s v="Graduation"/>
    <x v="2"/>
    <n v="35765"/>
    <n v="1"/>
    <n v="0"/>
    <d v="2013-12-11T00:00:00"/>
    <n v="86"/>
    <n v="23"/>
    <x v="4"/>
    <x v="2"/>
    <n v="86"/>
    <n v="2"/>
    <x v="1"/>
    <x v="0"/>
  </r>
  <r>
    <n v="1959"/>
    <s v="Graduation"/>
    <x v="2"/>
    <n v="65492"/>
    <n v="0"/>
    <n v="0"/>
    <d v="2014-01-26T00:00:00"/>
    <n v="73"/>
    <n v="55"/>
    <x v="0"/>
    <x v="2"/>
    <n v="73"/>
    <n v="2"/>
    <x v="0"/>
    <x v="0"/>
  </r>
  <r>
    <n v="1977"/>
    <s v="Graduation"/>
    <x v="3"/>
    <n v="32952"/>
    <n v="1"/>
    <n v="0"/>
    <d v="2013-12-01T00:00:00"/>
    <n v="36"/>
    <n v="36"/>
    <x v="3"/>
    <x v="3"/>
    <n v="36"/>
    <n v="1"/>
    <x v="1"/>
    <x v="0"/>
  </r>
  <r>
    <n v="1969"/>
    <s v="PhD"/>
    <x v="1"/>
    <n v="53374"/>
    <n v="0"/>
    <n v="1"/>
    <d v="2012-08-16T00:00:00"/>
    <n v="34"/>
    <n v="43"/>
    <x v="3"/>
    <x v="1"/>
    <n v="34"/>
    <n v="6"/>
    <x v="0"/>
    <x v="1"/>
  </r>
  <r>
    <n v="1959"/>
    <s v="Graduation"/>
    <x v="1"/>
    <n v="71706"/>
    <n v="0"/>
    <n v="1"/>
    <d v="2012-11-13T00:00:00"/>
    <n v="16"/>
    <n v="53"/>
    <x v="0"/>
    <x v="1"/>
    <n v="16"/>
    <n v="4"/>
    <x v="0"/>
    <x v="1"/>
  </r>
  <r>
    <n v="1988"/>
    <s v="Graduation"/>
    <x v="2"/>
    <n v="68487"/>
    <n v="0"/>
    <n v="0"/>
    <d v="2013-01-13T00:00:00"/>
    <n v="48"/>
    <n v="25"/>
    <x v="4"/>
    <x v="2"/>
    <n v="48"/>
    <n v="1"/>
    <x v="0"/>
    <x v="0"/>
  </r>
  <r>
    <n v="1975"/>
    <s v="Master"/>
    <x v="1"/>
    <n v="53253"/>
    <n v="1"/>
    <n v="1"/>
    <d v="2013-02-11T00:00:00"/>
    <n v="61"/>
    <n v="38"/>
    <x v="3"/>
    <x v="1"/>
    <n v="61"/>
    <n v="7"/>
    <x v="1"/>
    <x v="1"/>
  </r>
  <r>
    <n v="1973"/>
    <s v="2n Cycle"/>
    <x v="3"/>
    <n v="31163"/>
    <n v="1"/>
    <n v="0"/>
    <d v="2014-02-13T00:00:00"/>
    <n v="54"/>
    <n v="41"/>
    <x v="3"/>
    <x v="3"/>
    <n v="54"/>
    <n v="1"/>
    <x v="1"/>
    <x v="0"/>
  </r>
  <r>
    <n v="1977"/>
    <s v="Graduation"/>
    <x v="2"/>
    <n v="42014"/>
    <n v="1"/>
    <n v="0"/>
    <d v="2012-08-17T00:00:00"/>
    <n v="56"/>
    <n v="35"/>
    <x v="2"/>
    <x v="2"/>
    <n v="56"/>
    <n v="6"/>
    <x v="1"/>
    <x v="0"/>
  </r>
  <r>
    <n v="1973"/>
    <s v="Master"/>
    <x v="2"/>
    <n v="54108"/>
    <n v="1"/>
    <n v="1"/>
    <d v="2012-11-05T00:00:00"/>
    <n v="74"/>
    <n v="39"/>
    <x v="3"/>
    <x v="2"/>
    <n v="74"/>
    <n v="13"/>
    <x v="1"/>
    <x v="1"/>
  </r>
  <r>
    <n v="1955"/>
    <s v="PhD"/>
    <x v="0"/>
    <n v="49667"/>
    <n v="0"/>
    <n v="0"/>
    <d v="2012-08-20T00:00:00"/>
    <n v="35"/>
    <n v="57"/>
    <x v="1"/>
    <x v="0"/>
    <n v="35"/>
    <n v="2"/>
    <x v="0"/>
    <x v="0"/>
  </r>
  <r>
    <n v="1974"/>
    <s v="Master"/>
    <x v="2"/>
    <n v="63206"/>
    <n v="0"/>
    <n v="0"/>
    <d v="2014-03-20T00:00:00"/>
    <n v="65"/>
    <n v="40"/>
    <x v="3"/>
    <x v="2"/>
    <n v="65"/>
    <n v="1"/>
    <x v="0"/>
    <x v="0"/>
  </r>
  <r>
    <n v="1972"/>
    <s v="Master"/>
    <x v="2"/>
    <n v="57136"/>
    <n v="1"/>
    <n v="1"/>
    <d v="2013-07-09T00:00:00"/>
    <n v="48"/>
    <n v="41"/>
    <x v="3"/>
    <x v="2"/>
    <n v="48"/>
    <n v="9"/>
    <x v="1"/>
    <x v="1"/>
  </r>
  <r>
    <n v="1975"/>
    <s v="2n Cycle"/>
    <x v="1"/>
    <n v="46772"/>
    <n v="0"/>
    <n v="1"/>
    <d v="2012-11-07T00:00:00"/>
    <n v="88"/>
    <n v="37"/>
    <x v="3"/>
    <x v="1"/>
    <n v="88"/>
    <n v="6"/>
    <x v="0"/>
    <x v="1"/>
  </r>
  <r>
    <n v="1971"/>
    <s v="PhD"/>
    <x v="2"/>
    <n v="78931"/>
    <n v="0"/>
    <n v="0"/>
    <d v="2013-10-25T00:00:00"/>
    <n v="19"/>
    <n v="42"/>
    <x v="3"/>
    <x v="2"/>
    <n v="19"/>
    <n v="1"/>
    <x v="0"/>
    <x v="0"/>
  </r>
  <r>
    <n v="1958"/>
    <s v="Graduation"/>
    <x v="1"/>
    <n v="53977"/>
    <n v="0"/>
    <n v="1"/>
    <d v="2013-06-08T00:00:00"/>
    <n v="21"/>
    <n v="55"/>
    <x v="0"/>
    <x v="1"/>
    <n v="21"/>
    <n v="5"/>
    <x v="0"/>
    <x v="1"/>
  </r>
  <r>
    <n v="1988"/>
    <s v="Graduation"/>
    <x v="2"/>
    <n v="84219"/>
    <n v="0"/>
    <n v="0"/>
    <d v="2014-02-02T00:00:00"/>
    <n v="27"/>
    <n v="26"/>
    <x v="2"/>
    <x v="2"/>
    <n v="27"/>
    <n v="1"/>
    <x v="0"/>
    <x v="0"/>
  </r>
  <r>
    <n v="1975"/>
    <s v="Master"/>
    <x v="0"/>
    <n v="46098"/>
    <n v="1"/>
    <n v="1"/>
    <d v="2012-08-18T00:00:00"/>
    <n v="86"/>
    <n v="37"/>
    <x v="3"/>
    <x v="0"/>
    <n v="86"/>
    <n v="4"/>
    <x v="1"/>
    <x v="1"/>
  </r>
  <r>
    <n v="1965"/>
    <s v="Graduation"/>
    <x v="2"/>
    <n v="73538"/>
    <n v="0"/>
    <n v="1"/>
    <d v="2012-11-25T00:00:00"/>
    <n v="92"/>
    <n v="47"/>
    <x v="0"/>
    <x v="2"/>
    <n v="92"/>
    <n v="3"/>
    <x v="0"/>
    <x v="1"/>
  </r>
  <r>
    <n v="1986"/>
    <s v="Graduation"/>
    <x v="2"/>
    <n v="79529"/>
    <n v="0"/>
    <n v="0"/>
    <d v="2014-04-27T00:00:00"/>
    <n v="1"/>
    <n v="28"/>
    <x v="2"/>
    <x v="2"/>
    <n v="1"/>
    <n v="1"/>
    <x v="0"/>
    <x v="0"/>
  </r>
  <r>
    <n v="1977"/>
    <s v="2n Cycle"/>
    <x v="1"/>
    <n v="20981"/>
    <n v="0"/>
    <n v="0"/>
    <d v="2013-04-30T00:00:00"/>
    <n v="14"/>
    <n v="36"/>
    <x v="3"/>
    <x v="1"/>
    <n v="14"/>
    <n v="1"/>
    <x v="0"/>
    <x v="0"/>
  </r>
  <r>
    <n v="1980"/>
    <s v="Graduation"/>
    <x v="0"/>
    <n v="51766"/>
    <n v="1"/>
    <n v="0"/>
    <d v="2014-03-11T00:00:00"/>
    <n v="74"/>
    <n v="34"/>
    <x v="2"/>
    <x v="0"/>
    <n v="74"/>
    <n v="2"/>
    <x v="1"/>
    <x v="0"/>
  </r>
  <r>
    <n v="1962"/>
    <s v="Graduation"/>
    <x v="2"/>
    <n v="55759"/>
    <n v="0"/>
    <n v="1"/>
    <d v="2012-11-28T00:00:00"/>
    <n v="84"/>
    <n v="50"/>
    <x v="0"/>
    <x v="2"/>
    <n v="84"/>
    <n v="5"/>
    <x v="0"/>
    <x v="1"/>
  </r>
  <r>
    <n v="1978"/>
    <s v="Graduation"/>
    <x v="2"/>
    <n v="33039"/>
    <n v="1"/>
    <n v="0"/>
    <d v="2013-09-09T00:00:00"/>
    <n v="4"/>
    <n v="35"/>
    <x v="2"/>
    <x v="2"/>
    <n v="4"/>
    <n v="1"/>
    <x v="1"/>
    <x v="0"/>
  </r>
  <r>
    <n v="1972"/>
    <s v="Master"/>
    <x v="2"/>
    <n v="37787"/>
    <n v="1"/>
    <n v="0"/>
    <d v="2013-09-20T00:00:00"/>
    <n v="50"/>
    <n v="41"/>
    <x v="3"/>
    <x v="2"/>
    <n v="50"/>
    <n v="1"/>
    <x v="1"/>
    <x v="0"/>
  </r>
  <r>
    <n v="1970"/>
    <s v="Graduation"/>
    <x v="0"/>
    <n v="27242"/>
    <n v="1"/>
    <n v="0"/>
    <d v="2012-11-11T00:00:00"/>
    <n v="2"/>
    <n v="42"/>
    <x v="3"/>
    <x v="0"/>
    <n v="2"/>
    <n v="2"/>
    <x v="1"/>
    <x v="0"/>
  </r>
  <r>
    <n v="1983"/>
    <s v="PhD"/>
    <x v="0"/>
    <n v="87188"/>
    <n v="0"/>
    <n v="0"/>
    <d v="2013-06-03T00:00:00"/>
    <n v="73"/>
    <n v="30"/>
    <x v="2"/>
    <x v="0"/>
    <n v="73"/>
    <n v="1"/>
    <x v="0"/>
    <x v="0"/>
  </r>
  <r>
    <n v="1971"/>
    <s v="Graduation"/>
    <x v="1"/>
    <n v="69930"/>
    <n v="0"/>
    <n v="0"/>
    <d v="2013-05-26T00:00:00"/>
    <n v="21"/>
    <n v="42"/>
    <x v="3"/>
    <x v="1"/>
    <n v="21"/>
    <n v="1"/>
    <x v="0"/>
    <x v="0"/>
  </r>
  <r>
    <n v="1976"/>
    <s v="Graduation"/>
    <x v="0"/>
    <n v="37697"/>
    <n v="1"/>
    <n v="0"/>
    <d v="2014-02-07T00:00:00"/>
    <n v="82"/>
    <n v="38"/>
    <x v="3"/>
    <x v="0"/>
    <n v="82"/>
    <n v="1"/>
    <x v="1"/>
    <x v="0"/>
  </r>
  <r>
    <n v="1973"/>
    <s v="PhD"/>
    <x v="2"/>
    <n v="37401"/>
    <n v="1"/>
    <n v="0"/>
    <d v="2014-05-06T00:00:00"/>
    <n v="14"/>
    <n v="41"/>
    <x v="3"/>
    <x v="2"/>
    <n v="14"/>
    <n v="2"/>
    <x v="1"/>
    <x v="0"/>
  </r>
  <r>
    <n v="1973"/>
    <s v="Graduation"/>
    <x v="0"/>
    <n v="3502"/>
    <n v="1"/>
    <n v="0"/>
    <d v="2013-04-13T00:00:00"/>
    <n v="56"/>
    <n v="40"/>
    <x v="3"/>
    <x v="0"/>
    <n v="56"/>
    <n v="0"/>
    <x v="1"/>
    <x v="0"/>
  </r>
  <r>
    <n v="1976"/>
    <s v="Graduation"/>
    <x v="2"/>
    <n v="58597"/>
    <n v="1"/>
    <n v="1"/>
    <d v="2012-11-20T00:00:00"/>
    <n v="20"/>
    <n v="36"/>
    <x v="3"/>
    <x v="2"/>
    <n v="20"/>
    <n v="12"/>
    <x v="1"/>
    <x v="1"/>
  </r>
  <r>
    <n v="1948"/>
    <s v="PhD"/>
    <x v="4"/>
    <n v="82032"/>
    <n v="0"/>
    <n v="0"/>
    <d v="2014-04-05T00:00:00"/>
    <n v="54"/>
    <n v="66"/>
    <x v="5"/>
    <x v="4"/>
    <n v="54"/>
    <n v="0"/>
    <x v="0"/>
    <x v="0"/>
  </r>
  <r>
    <n v="1958"/>
    <s v="Graduation"/>
    <x v="1"/>
    <n v="28087"/>
    <n v="1"/>
    <n v="1"/>
    <d v="2012-12-11T00:00:00"/>
    <n v="77"/>
    <n v="54"/>
    <x v="0"/>
    <x v="1"/>
    <n v="77"/>
    <n v="3"/>
    <x v="1"/>
    <x v="1"/>
  </r>
  <r>
    <n v="1987"/>
    <s v="PhD"/>
    <x v="0"/>
    <n v="74004"/>
    <n v="0"/>
    <n v="0"/>
    <d v="2014-02-24T00:00:00"/>
    <n v="5"/>
    <n v="27"/>
    <x v="2"/>
    <x v="0"/>
    <n v="5"/>
    <n v="1"/>
    <x v="0"/>
    <x v="0"/>
  </r>
  <r>
    <n v="1960"/>
    <s v="Graduation"/>
    <x v="1"/>
    <n v="19740"/>
    <n v="0"/>
    <n v="1"/>
    <d v="2013-03-24T00:00:00"/>
    <n v="65"/>
    <n v="53"/>
    <x v="0"/>
    <x v="1"/>
    <n v="65"/>
    <n v="2"/>
    <x v="0"/>
    <x v="1"/>
  </r>
  <r>
    <n v="1975"/>
    <s v="2n Cycle"/>
    <x v="2"/>
    <n v="57036"/>
    <n v="0"/>
    <n v="1"/>
    <d v="2012-12-11T00:00:00"/>
    <n v="33"/>
    <n v="37"/>
    <x v="3"/>
    <x v="2"/>
    <n v="33"/>
    <n v="4"/>
    <x v="0"/>
    <x v="1"/>
  </r>
  <r>
    <n v="1958"/>
    <s v="2n Cycle"/>
    <x v="1"/>
    <n v="53083"/>
    <n v="1"/>
    <n v="1"/>
    <d v="2013-05-15T00:00:00"/>
    <n v="65"/>
    <n v="55"/>
    <x v="0"/>
    <x v="1"/>
    <n v="65"/>
    <n v="6"/>
    <x v="1"/>
    <x v="1"/>
  </r>
  <r>
    <n v="1975"/>
    <s v="PhD"/>
    <x v="2"/>
    <n v="69283"/>
    <n v="0"/>
    <n v="1"/>
    <d v="2014-06-14T00:00:00"/>
    <n v="41"/>
    <n v="39"/>
    <x v="3"/>
    <x v="2"/>
    <n v="41"/>
    <n v="4"/>
    <x v="0"/>
    <x v="1"/>
  </r>
  <r>
    <n v="1975"/>
    <s v="Master"/>
    <x v="0"/>
    <n v="46098"/>
    <n v="1"/>
    <n v="1"/>
    <d v="2012-08-18T00:00:00"/>
    <n v="86"/>
    <n v="37"/>
    <x v="3"/>
    <x v="0"/>
    <n v="86"/>
    <n v="4"/>
    <x v="1"/>
    <x v="1"/>
  </r>
  <r>
    <n v="1988"/>
    <s v="2n Cycle"/>
    <x v="2"/>
    <n v="23331"/>
    <n v="1"/>
    <n v="0"/>
    <d v="2012-09-04T00:00:00"/>
    <n v="92"/>
    <n v="24"/>
    <x v="4"/>
    <x v="2"/>
    <n v="92"/>
    <n v="2"/>
    <x v="1"/>
    <x v="0"/>
  </r>
  <r>
    <n v="1988"/>
    <s v="2n Cycle"/>
    <x v="0"/>
    <n v="23331"/>
    <n v="1"/>
    <n v="0"/>
    <d v="2012-10-05T00:00:00"/>
    <n v="97"/>
    <n v="24"/>
    <x v="4"/>
    <x v="0"/>
    <n v="97"/>
    <n v="6"/>
    <x v="1"/>
    <x v="0"/>
  </r>
  <r>
    <n v="1989"/>
    <s v="Graduation"/>
    <x v="0"/>
    <n v="9255"/>
    <n v="1"/>
    <n v="0"/>
    <d v="2013-12-20T00:00:00"/>
    <n v="91"/>
    <n v="24"/>
    <x v="4"/>
    <x v="0"/>
    <n v="91"/>
    <n v="1"/>
    <x v="1"/>
    <x v="0"/>
  </r>
  <r>
    <n v="1959"/>
    <s v="PhD"/>
    <x v="4"/>
    <n v="67786"/>
    <n v="0"/>
    <n v="0"/>
    <d v="2013-12-07T00:00:00"/>
    <n v="0"/>
    <n v="54"/>
    <x v="0"/>
    <x v="4"/>
    <n v="0"/>
    <n v="1"/>
    <x v="0"/>
    <x v="0"/>
  </r>
  <r>
    <n v="1971"/>
    <s v="PhD"/>
    <x v="2"/>
    <n v="71969"/>
    <n v="0"/>
    <n v="1"/>
    <d v="2012-10-16T00:00:00"/>
    <n v="59"/>
    <n v="41"/>
    <x v="3"/>
    <x v="2"/>
    <n v="59"/>
    <n v="3"/>
    <x v="0"/>
    <x v="1"/>
  </r>
  <r>
    <n v="1967"/>
    <s v="Master"/>
    <x v="0"/>
    <n v="59235"/>
    <n v="1"/>
    <n v="0"/>
    <d v="2013-01-12T00:00:00"/>
    <n v="4"/>
    <n v="46"/>
    <x v="0"/>
    <x v="0"/>
    <n v="4"/>
    <n v="3"/>
    <x v="1"/>
    <x v="0"/>
  </r>
  <r>
    <n v="1989"/>
    <s v="Graduation"/>
    <x v="1"/>
    <n v="31928"/>
    <n v="1"/>
    <n v="0"/>
    <d v="2014-03-28T00:00:00"/>
    <n v="5"/>
    <n v="25"/>
    <x v="4"/>
    <x v="1"/>
    <n v="5"/>
    <n v="2"/>
    <x v="1"/>
    <x v="0"/>
  </r>
  <r>
    <n v="1961"/>
    <s v="Master"/>
    <x v="1"/>
    <n v="74881"/>
    <n v="1"/>
    <n v="1"/>
    <d v="2013-03-08T00:00:00"/>
    <n v="48"/>
    <n v="52"/>
    <x v="0"/>
    <x v="1"/>
    <n v="48"/>
    <n v="4"/>
    <x v="1"/>
    <x v="1"/>
  </r>
  <r>
    <n v="1978"/>
    <s v="Graduation"/>
    <x v="2"/>
    <n v="65819"/>
    <n v="0"/>
    <n v="0"/>
    <d v="2012-11-29T00:00:00"/>
    <n v="99"/>
    <n v="34"/>
    <x v="2"/>
    <x v="2"/>
    <n v="99"/>
    <n v="1"/>
    <x v="0"/>
    <x v="0"/>
  </r>
  <r>
    <n v="1953"/>
    <s v="PhD"/>
    <x v="0"/>
    <n v="51411"/>
    <n v="1"/>
    <n v="2"/>
    <d v="2013-05-26T00:00:00"/>
    <n v="81"/>
    <n v="60"/>
    <x v="1"/>
    <x v="0"/>
    <n v="81"/>
    <n v="1"/>
    <x v="1"/>
    <x v="1"/>
  </r>
  <r>
    <n v="1964"/>
    <s v="Graduation"/>
    <x v="3"/>
    <n v="51983"/>
    <n v="0"/>
    <n v="1"/>
    <d v="2012-08-31T00:00:00"/>
    <n v="95"/>
    <n v="48"/>
    <x v="0"/>
    <x v="3"/>
    <n v="95"/>
    <n v="3"/>
    <x v="0"/>
    <x v="1"/>
  </r>
  <r>
    <n v="1986"/>
    <s v="Master"/>
    <x v="1"/>
    <n v="42386"/>
    <n v="1"/>
    <n v="0"/>
    <d v="2013-01-13T00:00:00"/>
    <n v="43"/>
    <n v="27"/>
    <x v="2"/>
    <x v="1"/>
    <n v="43"/>
    <n v="1"/>
    <x v="1"/>
    <x v="0"/>
  </r>
  <r>
    <n v="1987"/>
    <s v="2n Cycle"/>
    <x v="2"/>
    <n v="30390"/>
    <n v="0"/>
    <n v="0"/>
    <d v="2013-09-02T00:00:00"/>
    <n v="5"/>
    <n v="26"/>
    <x v="2"/>
    <x v="2"/>
    <n v="5"/>
    <n v="1"/>
    <x v="0"/>
    <x v="0"/>
  </r>
  <r>
    <n v="1963"/>
    <s v="Graduation"/>
    <x v="0"/>
    <n v="30983"/>
    <n v="0"/>
    <n v="0"/>
    <d v="2012-11-09T00:00:00"/>
    <n v="50"/>
    <n v="49"/>
    <x v="0"/>
    <x v="0"/>
    <n v="50"/>
    <n v="1"/>
    <x v="0"/>
    <x v="0"/>
  </r>
  <r>
    <n v="1957"/>
    <s v="Graduation"/>
    <x v="4"/>
    <n v="66033"/>
    <n v="0"/>
    <n v="1"/>
    <d v="2013-01-20T00:00:00"/>
    <n v="76"/>
    <n v="56"/>
    <x v="1"/>
    <x v="4"/>
    <n v="76"/>
    <n v="2"/>
    <x v="0"/>
    <x v="1"/>
  </r>
  <r>
    <n v="1975"/>
    <s v="2n Cycle"/>
    <x v="2"/>
    <n v="37284"/>
    <n v="1"/>
    <n v="1"/>
    <d v="2013-03-29T00:00:00"/>
    <n v="46"/>
    <n v="38"/>
    <x v="3"/>
    <x v="2"/>
    <n v="46"/>
    <n v="1"/>
    <x v="1"/>
    <x v="1"/>
  </r>
  <r>
    <n v="1951"/>
    <s v="Master"/>
    <x v="3"/>
    <n v="57530"/>
    <n v="0"/>
    <n v="1"/>
    <d v="2013-10-12T00:00:00"/>
    <n v="68"/>
    <n v="62"/>
    <x v="1"/>
    <x v="3"/>
    <n v="68"/>
    <n v="1"/>
    <x v="0"/>
    <x v="1"/>
  </r>
  <r>
    <n v="1965"/>
    <s v="2n Cycle"/>
    <x v="2"/>
    <n v="76800"/>
    <n v="0"/>
    <n v="0"/>
    <d v="2014-03-08T00:00:00"/>
    <n v="33"/>
    <n v="49"/>
    <x v="0"/>
    <x v="2"/>
    <n v="33"/>
    <n v="1"/>
    <x v="0"/>
    <x v="0"/>
  </r>
  <r>
    <n v="1956"/>
    <s v="Graduation"/>
    <x v="2"/>
    <n v="63943"/>
    <n v="0"/>
    <n v="1"/>
    <d v="2012-09-02T00:00:00"/>
    <n v="50"/>
    <n v="56"/>
    <x v="1"/>
    <x v="2"/>
    <n v="50"/>
    <n v="1"/>
    <x v="0"/>
    <x v="1"/>
  </r>
  <r>
    <n v="1962"/>
    <s v="Graduation"/>
    <x v="1"/>
    <n v="76081"/>
    <n v="0"/>
    <n v="0"/>
    <d v="2014-05-23T00:00:00"/>
    <n v="85"/>
    <n v="52"/>
    <x v="0"/>
    <x v="1"/>
    <n v="85"/>
    <n v="1"/>
    <x v="0"/>
    <x v="0"/>
  </r>
  <r>
    <n v="1974"/>
    <s v="Graduation"/>
    <x v="2"/>
    <n v="67445"/>
    <n v="0"/>
    <n v="1"/>
    <d v="2012-08-12T00:00:00"/>
    <n v="63"/>
    <n v="38"/>
    <x v="3"/>
    <x v="2"/>
    <n v="63"/>
    <n v="5"/>
    <x v="0"/>
    <x v="1"/>
  </r>
  <r>
    <n v="1967"/>
    <s v="Master"/>
    <x v="2"/>
    <n v="37054"/>
    <n v="1"/>
    <n v="1"/>
    <d v="2013-09-15T00:00:00"/>
    <n v="89"/>
    <n v="46"/>
    <x v="0"/>
    <x v="2"/>
    <n v="89"/>
    <n v="2"/>
    <x v="1"/>
    <x v="1"/>
  </r>
  <r>
    <n v="1962"/>
    <s v="Master"/>
    <x v="1"/>
    <n v="47175"/>
    <n v="1"/>
    <n v="1"/>
    <d v="2012-10-28T00:00:00"/>
    <n v="81"/>
    <n v="50"/>
    <x v="0"/>
    <x v="1"/>
    <n v="81"/>
    <n v="7"/>
    <x v="1"/>
    <x v="1"/>
  </r>
  <r>
    <n v="1976"/>
    <s v="Graduation"/>
    <x v="3"/>
    <n v="31859"/>
    <n v="1"/>
    <n v="0"/>
    <d v="2013-06-14T00:00:00"/>
    <n v="77"/>
    <n v="37"/>
    <x v="3"/>
    <x v="3"/>
    <n v="77"/>
    <n v="1"/>
    <x v="1"/>
    <x v="0"/>
  </r>
  <r>
    <n v="1961"/>
    <s v="Graduation"/>
    <x v="3"/>
    <n v="27215"/>
    <n v="2"/>
    <n v="1"/>
    <d v="2013-01-23T00:00:00"/>
    <n v="50"/>
    <n v="52"/>
    <x v="0"/>
    <x v="3"/>
    <n v="50"/>
    <n v="4"/>
    <x v="1"/>
    <x v="1"/>
  </r>
  <r>
    <n v="1976"/>
    <s v="PhD"/>
    <x v="3"/>
    <n v="70179"/>
    <n v="0"/>
    <n v="1"/>
    <d v="2013-07-21T00:00:00"/>
    <n v="10"/>
    <n v="37"/>
    <x v="3"/>
    <x v="3"/>
    <n v="10"/>
    <n v="3"/>
    <x v="0"/>
    <x v="1"/>
  </r>
  <r>
    <n v="1983"/>
    <s v="Graduation"/>
    <x v="2"/>
    <n v="39922"/>
    <n v="1"/>
    <n v="0"/>
    <d v="2013-02-14T00:00:00"/>
    <n v="30"/>
    <n v="30"/>
    <x v="2"/>
    <x v="2"/>
    <n v="30"/>
    <n v="2"/>
    <x v="1"/>
    <x v="0"/>
  </r>
  <r>
    <n v="1976"/>
    <s v="Master"/>
    <x v="2"/>
    <n v="49681"/>
    <n v="0"/>
    <n v="2"/>
    <d v="2013-11-04T00:00:00"/>
    <n v="66"/>
    <n v="37"/>
    <x v="3"/>
    <x v="2"/>
    <n v="66"/>
    <n v="6"/>
    <x v="0"/>
    <x v="1"/>
  </r>
  <r>
    <n v="1988"/>
    <s v="Graduation"/>
    <x v="2"/>
    <n v="24645"/>
    <n v="1"/>
    <n v="0"/>
    <d v="2012-11-01T00:00:00"/>
    <n v="16"/>
    <n v="24"/>
    <x v="4"/>
    <x v="2"/>
    <n v="16"/>
    <n v="1"/>
    <x v="1"/>
    <x v="0"/>
  </r>
  <r>
    <n v="1954"/>
    <s v="Graduation"/>
    <x v="3"/>
    <n v="79865"/>
    <n v="0"/>
    <n v="1"/>
    <d v="2014-06-18T00:00:00"/>
    <n v="12"/>
    <n v="60"/>
    <x v="1"/>
    <x v="3"/>
    <n v="12"/>
    <n v="1"/>
    <x v="0"/>
    <x v="1"/>
  </r>
  <r>
    <n v="1985"/>
    <s v="Graduation"/>
    <x v="2"/>
    <n v="44322"/>
    <n v="1"/>
    <n v="0"/>
    <d v="2014-06-16T00:00:00"/>
    <n v="30"/>
    <n v="29"/>
    <x v="2"/>
    <x v="2"/>
    <n v="30"/>
    <n v="2"/>
    <x v="1"/>
    <x v="0"/>
  </r>
  <r>
    <n v="1952"/>
    <s v="Graduation"/>
    <x v="0"/>
    <n v="47958"/>
    <n v="0"/>
    <n v="1"/>
    <d v="2013-01-19T00:00:00"/>
    <n v="8"/>
    <n v="61"/>
    <x v="1"/>
    <x v="0"/>
    <n v="8"/>
    <n v="2"/>
    <x v="0"/>
    <x v="1"/>
  </r>
  <r>
    <n v="1964"/>
    <s v="Master"/>
    <x v="0"/>
    <n v="63972"/>
    <n v="0"/>
    <n v="1"/>
    <d v="2012-12-02T00:00:00"/>
    <n v="93"/>
    <n v="48"/>
    <x v="0"/>
    <x v="0"/>
    <n v="93"/>
    <n v="4"/>
    <x v="0"/>
    <x v="1"/>
  </r>
  <r>
    <n v="1954"/>
    <s v="Graduation"/>
    <x v="1"/>
    <n v="75315"/>
    <n v="0"/>
    <n v="1"/>
    <d v="2014-04-15T00:00:00"/>
    <n v="14"/>
    <n v="60"/>
    <x v="1"/>
    <x v="1"/>
    <n v="14"/>
    <n v="2"/>
    <x v="0"/>
    <x v="1"/>
  </r>
  <r>
    <n v="1950"/>
    <s v="PhD"/>
    <x v="2"/>
    <n v="55517"/>
    <n v="1"/>
    <n v="1"/>
    <d v="2012-09-27T00:00:00"/>
    <n v="53"/>
    <n v="62"/>
    <x v="1"/>
    <x v="2"/>
    <n v="53"/>
    <n v="5"/>
    <x v="1"/>
    <x v="1"/>
  </r>
  <r>
    <n v="1957"/>
    <s v="PhD"/>
    <x v="2"/>
    <n v="75283"/>
    <n v="1"/>
    <n v="2"/>
    <d v="2013-03-27T00:00:00"/>
    <n v="26"/>
    <n v="56"/>
    <x v="1"/>
    <x v="2"/>
    <n v="26"/>
    <n v="11"/>
    <x v="1"/>
    <x v="1"/>
  </r>
  <r>
    <n v="1946"/>
    <s v="PhD"/>
    <x v="0"/>
    <n v="82800"/>
    <n v="0"/>
    <n v="0"/>
    <d v="2012-11-24T00:00:00"/>
    <n v="23"/>
    <n v="66"/>
    <x v="5"/>
    <x v="0"/>
    <n v="23"/>
    <n v="1"/>
    <x v="0"/>
    <x v="0"/>
  </r>
  <r>
    <n v="1954"/>
    <s v="Graduation"/>
    <x v="2"/>
    <n v="38998"/>
    <n v="1"/>
    <n v="1"/>
    <d v="2012-11-03T00:00:00"/>
    <n v="92"/>
    <n v="58"/>
    <x v="1"/>
    <x v="2"/>
    <n v="92"/>
    <n v="3"/>
    <x v="1"/>
    <x v="1"/>
  </r>
  <r>
    <n v="1991"/>
    <s v="Master"/>
    <x v="0"/>
    <n v="90638"/>
    <n v="0"/>
    <n v="0"/>
    <d v="2014-02-13T00:00:00"/>
    <n v="29"/>
    <n v="23"/>
    <x v="4"/>
    <x v="0"/>
    <n v="29"/>
    <n v="1"/>
    <x v="0"/>
    <x v="0"/>
  </r>
  <r>
    <n v="1986"/>
    <s v="Master"/>
    <x v="2"/>
    <n v="27161"/>
    <n v="1"/>
    <n v="0"/>
    <d v="2013-10-28T00:00:00"/>
    <n v="41"/>
    <n v="27"/>
    <x v="2"/>
    <x v="2"/>
    <n v="41"/>
    <n v="1"/>
    <x v="1"/>
    <x v="0"/>
  </r>
  <r>
    <n v="1977"/>
    <s v="Graduation"/>
    <x v="2"/>
    <n v="42014"/>
    <n v="1"/>
    <n v="0"/>
    <d v="2012-08-17T00:00:00"/>
    <n v="56"/>
    <n v="35"/>
    <x v="2"/>
    <x v="2"/>
    <n v="56"/>
    <n v="6"/>
    <x v="1"/>
    <x v="0"/>
  </r>
  <r>
    <n v="1960"/>
    <s v="PhD"/>
    <x v="1"/>
    <n v="38201"/>
    <n v="0"/>
    <n v="1"/>
    <d v="2013-03-29T00:00:00"/>
    <n v="19"/>
    <n v="53"/>
    <x v="0"/>
    <x v="1"/>
    <n v="19"/>
    <n v="4"/>
    <x v="0"/>
    <x v="1"/>
  </r>
  <r>
    <n v="1982"/>
    <s v="Graduation"/>
    <x v="1"/>
    <n v="45203"/>
    <n v="2"/>
    <n v="0"/>
    <d v="2014-03-23T00:00:00"/>
    <n v="4"/>
    <n v="32"/>
    <x v="2"/>
    <x v="1"/>
    <n v="4"/>
    <n v="1"/>
    <x v="1"/>
    <x v="0"/>
  </r>
  <r>
    <n v="1947"/>
    <s v="PhD"/>
    <x v="1"/>
    <n v="81574"/>
    <n v="0"/>
    <n v="0"/>
    <d v="2014-04-28T00:00:00"/>
    <n v="89"/>
    <n v="67"/>
    <x v="5"/>
    <x v="1"/>
    <n v="89"/>
    <n v="1"/>
    <x v="0"/>
    <x v="0"/>
  </r>
  <r>
    <n v="1992"/>
    <s v="Graduation"/>
    <x v="2"/>
    <n v="34935"/>
    <n v="0"/>
    <n v="0"/>
    <d v="2013-06-21T00:00:00"/>
    <n v="71"/>
    <n v="21"/>
    <x v="4"/>
    <x v="2"/>
    <n v="71"/>
    <n v="1"/>
    <x v="0"/>
    <x v="0"/>
  </r>
  <r>
    <n v="1976"/>
    <s v="Master"/>
    <x v="0"/>
    <n v="60482"/>
    <n v="0"/>
    <n v="1"/>
    <d v="2013-01-23T00:00:00"/>
    <n v="81"/>
    <n v="37"/>
    <x v="3"/>
    <x v="0"/>
    <n v="81"/>
    <n v="1"/>
    <x v="0"/>
    <x v="1"/>
  </r>
  <r>
    <n v="1956"/>
    <s v="Graduation"/>
    <x v="1"/>
    <n v="34633"/>
    <n v="2"/>
    <n v="1"/>
    <d v="2014-01-23T00:00:00"/>
    <n v="31"/>
    <n v="58"/>
    <x v="1"/>
    <x v="1"/>
    <n v="31"/>
    <n v="1"/>
    <x v="1"/>
    <x v="1"/>
  </r>
  <r>
    <n v="1947"/>
    <s v="Master"/>
    <x v="1"/>
    <n v="78093"/>
    <n v="0"/>
    <n v="0"/>
    <d v="2013-12-11T00:00:00"/>
    <n v="53"/>
    <n v="66"/>
    <x v="5"/>
    <x v="1"/>
    <n v="53"/>
    <n v="1"/>
    <x v="0"/>
    <x v="0"/>
  </r>
  <r>
    <n v="1950"/>
    <s v="Graduation"/>
    <x v="3"/>
    <n v="82460"/>
    <n v="0"/>
    <n v="0"/>
    <d v="2013-12-02T00:00:00"/>
    <n v="78"/>
    <n v="63"/>
    <x v="1"/>
    <x v="3"/>
    <n v="78"/>
    <n v="1"/>
    <x v="0"/>
    <x v="0"/>
  </r>
  <r>
    <n v="1966"/>
    <s v="Master"/>
    <x v="1"/>
    <n v="45903"/>
    <n v="0"/>
    <n v="1"/>
    <d v="2014-04-23T00:00:00"/>
    <n v="80"/>
    <n v="48"/>
    <x v="0"/>
    <x v="1"/>
    <n v="80"/>
    <n v="2"/>
    <x v="0"/>
    <x v="1"/>
  </r>
  <r>
    <n v="1987"/>
    <s v="Graduation"/>
    <x v="3"/>
    <n v="81361"/>
    <n v="0"/>
    <n v="0"/>
    <d v="2014-02-25T00:00:00"/>
    <n v="18"/>
    <n v="27"/>
    <x v="2"/>
    <x v="3"/>
    <n v="18"/>
    <n v="1"/>
    <x v="0"/>
    <x v="0"/>
  </r>
  <r>
    <n v="1973"/>
    <s v="PhD"/>
    <x v="3"/>
    <n v="35860"/>
    <n v="1"/>
    <n v="1"/>
    <d v="2014-05-19T00:00:00"/>
    <n v="37"/>
    <n v="41"/>
    <x v="3"/>
    <x v="3"/>
    <n v="37"/>
    <n v="2"/>
    <x v="1"/>
    <x v="1"/>
  </r>
  <r>
    <n v="1952"/>
    <s v="Master"/>
    <x v="1"/>
    <n v="40442"/>
    <n v="1"/>
    <n v="1"/>
    <d v="2012-08-19T00:00:00"/>
    <n v="52"/>
    <n v="60"/>
    <x v="1"/>
    <x v="1"/>
    <n v="52"/>
    <n v="4"/>
    <x v="1"/>
    <x v="1"/>
  </r>
  <r>
    <n v="1965"/>
    <s v="Graduation"/>
    <x v="2"/>
    <n v="61482"/>
    <n v="0"/>
    <n v="0"/>
    <d v="2014-06-27T00:00:00"/>
    <n v="39"/>
    <n v="49"/>
    <x v="0"/>
    <x v="2"/>
    <n v="39"/>
    <n v="1"/>
    <x v="0"/>
    <x v="0"/>
  </r>
  <r>
    <n v="1980"/>
    <s v="Graduation"/>
    <x v="2"/>
    <n v="34968"/>
    <n v="1"/>
    <n v="0"/>
    <d v="2013-04-10T00:00:00"/>
    <n v="11"/>
    <n v="33"/>
    <x v="2"/>
    <x v="2"/>
    <n v="11"/>
    <n v="7"/>
    <x v="1"/>
    <x v="0"/>
  </r>
  <r>
    <n v="1987"/>
    <s v="Graduation"/>
    <x v="2"/>
    <n v="75794"/>
    <n v="0"/>
    <n v="0"/>
    <d v="2013-12-24T00:00:00"/>
    <n v="33"/>
    <n v="26"/>
    <x v="2"/>
    <x v="2"/>
    <n v="33"/>
    <n v="1"/>
    <x v="0"/>
    <x v="0"/>
  </r>
  <r>
    <n v="1962"/>
    <s v="PhD"/>
    <x v="1"/>
    <n v="31497"/>
    <n v="0"/>
    <n v="1"/>
    <d v="2012-12-06T00:00:00"/>
    <n v="22"/>
    <n v="50"/>
    <x v="0"/>
    <x v="1"/>
    <n v="22"/>
    <n v="2"/>
    <x v="0"/>
    <x v="1"/>
  </r>
  <r>
    <n v="1955"/>
    <s v="Graduation"/>
    <x v="2"/>
    <n v="74268"/>
    <n v="0"/>
    <n v="0"/>
    <d v="2013-02-14T00:00:00"/>
    <n v="83"/>
    <n v="58"/>
    <x v="1"/>
    <x v="2"/>
    <n v="83"/>
    <n v="1"/>
    <x v="0"/>
    <x v="0"/>
  </r>
  <r>
    <n v="1988"/>
    <s v="Basic"/>
    <x v="1"/>
    <n v="13724"/>
    <n v="1"/>
    <n v="0"/>
    <d v="2012-08-31T00:00:00"/>
    <n v="43"/>
    <n v="24"/>
    <x v="4"/>
    <x v="1"/>
    <n v="43"/>
    <n v="1"/>
    <x v="1"/>
    <x v="0"/>
  </r>
  <r>
    <n v="1965"/>
    <s v="Master"/>
    <x v="1"/>
    <n v="45143"/>
    <n v="0"/>
    <n v="1"/>
    <d v="2013-08-26T00:00:00"/>
    <n v="74"/>
    <n v="48"/>
    <x v="0"/>
    <x v="1"/>
    <n v="74"/>
    <n v="3"/>
    <x v="0"/>
    <x v="1"/>
  </r>
  <r>
    <n v="1967"/>
    <s v="PhD"/>
    <x v="0"/>
    <n v="52569"/>
    <n v="0"/>
    <n v="1"/>
    <d v="2014-04-05T00:00:00"/>
    <n v="54"/>
    <n v="47"/>
    <x v="0"/>
    <x v="0"/>
    <n v="54"/>
    <n v="1"/>
    <x v="0"/>
    <x v="1"/>
  </r>
  <r>
    <n v="1973"/>
    <s v="PhD"/>
    <x v="0"/>
    <n v="48432"/>
    <n v="0"/>
    <n v="1"/>
    <d v="2012-10-18T00:00:00"/>
    <n v="3"/>
    <n v="39"/>
    <x v="3"/>
    <x v="0"/>
    <n v="3"/>
    <n v="5"/>
    <x v="0"/>
    <x v="1"/>
  </r>
  <r>
    <n v="1960"/>
    <s v="Master"/>
    <x v="1"/>
    <n v="17144"/>
    <n v="1"/>
    <n v="1"/>
    <d v="2014-02-15T00:00:00"/>
    <n v="96"/>
    <n v="54"/>
    <x v="0"/>
    <x v="1"/>
    <n v="96"/>
    <n v="5"/>
    <x v="1"/>
    <x v="1"/>
  </r>
  <r>
    <n v="1984"/>
    <s v="Graduation"/>
    <x v="0"/>
    <n v="36108"/>
    <n v="1"/>
    <n v="0"/>
    <d v="2013-10-15T00:00:00"/>
    <n v="68"/>
    <n v="29"/>
    <x v="2"/>
    <x v="0"/>
    <n v="68"/>
    <n v="3"/>
    <x v="1"/>
    <x v="0"/>
  </r>
  <r>
    <n v="1971"/>
    <s v="Graduation"/>
    <x v="2"/>
    <n v="76445"/>
    <n v="1"/>
    <n v="0"/>
    <d v="2012-09-28T00:00:00"/>
    <n v="2"/>
    <n v="41"/>
    <x v="3"/>
    <x v="2"/>
    <n v="2"/>
    <n v="1"/>
    <x v="1"/>
    <x v="0"/>
  </r>
  <r>
    <n v="1975"/>
    <s v="PhD"/>
    <x v="2"/>
    <n v="36663"/>
    <n v="1"/>
    <n v="0"/>
    <d v="2014-04-25T00:00:00"/>
    <n v="40"/>
    <n v="39"/>
    <x v="3"/>
    <x v="2"/>
    <n v="40"/>
    <n v="1"/>
    <x v="1"/>
    <x v="0"/>
  </r>
  <r>
    <n v="1965"/>
    <s v="Master"/>
    <x v="2"/>
    <n v="53843"/>
    <n v="0"/>
    <n v="1"/>
    <d v="2013-06-27T00:00:00"/>
    <n v="64"/>
    <n v="48"/>
    <x v="0"/>
    <x v="2"/>
    <n v="64"/>
    <n v="4"/>
    <x v="0"/>
    <x v="1"/>
  </r>
  <r>
    <n v="1956"/>
    <s v="Master"/>
    <x v="2"/>
    <n v="90226"/>
    <n v="0"/>
    <n v="0"/>
    <d v="2012-09-26T00:00:00"/>
    <n v="26"/>
    <n v="56"/>
    <x v="1"/>
    <x v="2"/>
    <n v="26"/>
    <n v="1"/>
    <x v="0"/>
    <x v="0"/>
  </r>
  <r>
    <n v="1955"/>
    <s v="Master"/>
    <x v="3"/>
    <n v="70638"/>
    <n v="0"/>
    <n v="0"/>
    <d v="2013-06-01T00:00:00"/>
    <n v="69"/>
    <n v="58"/>
    <x v="1"/>
    <x v="3"/>
    <n v="69"/>
    <n v="1"/>
    <x v="0"/>
    <x v="0"/>
  </r>
  <r>
    <n v="1960"/>
    <s v="Graduation"/>
    <x v="1"/>
    <n v="44512"/>
    <n v="1"/>
    <n v="1"/>
    <d v="2013-08-30T00:00:00"/>
    <n v="57"/>
    <n v="53"/>
    <x v="0"/>
    <x v="1"/>
    <n v="57"/>
    <n v="2"/>
    <x v="1"/>
    <x v="1"/>
  </r>
  <r>
    <n v="1961"/>
    <s v="Graduation"/>
    <x v="2"/>
    <n v="27116"/>
    <n v="1"/>
    <n v="1"/>
    <d v="2014-03-02T00:00:00"/>
    <n v="78"/>
    <n v="53"/>
    <x v="0"/>
    <x v="2"/>
    <n v="78"/>
    <n v="2"/>
    <x v="1"/>
    <x v="1"/>
  </r>
  <r>
    <n v="1963"/>
    <s v="PhD"/>
    <x v="2"/>
    <n v="54072"/>
    <n v="1"/>
    <n v="1"/>
    <d v="2013-07-27T00:00:00"/>
    <n v="71"/>
    <n v="50"/>
    <x v="0"/>
    <x v="2"/>
    <n v="71"/>
    <n v="1"/>
    <x v="1"/>
    <x v="1"/>
  </r>
  <r>
    <n v="1977"/>
    <s v="Graduation"/>
    <x v="2"/>
    <n v="71855"/>
    <n v="0"/>
    <n v="1"/>
    <d v="2013-01-16T00:00:00"/>
    <n v="59"/>
    <n v="36"/>
    <x v="3"/>
    <x v="2"/>
    <n v="59"/>
    <n v="4"/>
    <x v="0"/>
    <x v="1"/>
  </r>
  <r>
    <n v="1990"/>
    <s v="2n Cycle"/>
    <x v="0"/>
    <n v="51250"/>
    <n v="1"/>
    <n v="0"/>
    <d v="2013-03-30T00:00:00"/>
    <n v="28"/>
    <n v="23"/>
    <x v="4"/>
    <x v="0"/>
    <n v="28"/>
    <n v="5"/>
    <x v="1"/>
    <x v="0"/>
  </r>
  <r>
    <n v="1973"/>
    <s v="Master"/>
    <x v="2"/>
    <n v="60432"/>
    <n v="0"/>
    <n v="1"/>
    <d v="2014-03-09T00:00:00"/>
    <n v="61"/>
    <n v="41"/>
    <x v="3"/>
    <x v="2"/>
    <n v="61"/>
    <n v="5"/>
    <x v="0"/>
    <x v="1"/>
  </r>
  <r>
    <n v="1964"/>
    <s v="PhD"/>
    <x v="2"/>
    <n v="65526"/>
    <n v="0"/>
    <n v="1"/>
    <d v="2014-04-11T00:00:00"/>
    <n v="22"/>
    <n v="50"/>
    <x v="0"/>
    <x v="2"/>
    <n v="22"/>
    <n v="1"/>
    <x v="0"/>
    <x v="1"/>
  </r>
  <r>
    <n v="1988"/>
    <s v="Graduation"/>
    <x v="0"/>
    <n v="68655"/>
    <n v="0"/>
    <n v="0"/>
    <d v="2012-08-10T00:00:00"/>
    <n v="95"/>
    <n v="24"/>
    <x v="4"/>
    <x v="0"/>
    <n v="95"/>
    <n v="1"/>
    <x v="0"/>
    <x v="0"/>
  </r>
  <r>
    <n v="1978"/>
    <s v="2n Cycle"/>
    <x v="2"/>
    <n v="12393"/>
    <n v="0"/>
    <n v="0"/>
    <d v="2012-12-04T00:00:00"/>
    <n v="38"/>
    <n v="34"/>
    <x v="2"/>
    <x v="2"/>
    <n v="38"/>
    <n v="1"/>
    <x v="0"/>
    <x v="0"/>
  </r>
  <r>
    <n v="1990"/>
    <s v="Graduation"/>
    <x v="0"/>
    <n v="64509"/>
    <n v="0"/>
    <n v="0"/>
    <d v="2013-08-17T00:00:00"/>
    <n v="19"/>
    <n v="23"/>
    <x v="4"/>
    <x v="0"/>
    <n v="19"/>
    <n v="1"/>
    <x v="0"/>
    <x v="0"/>
  </r>
  <r>
    <n v="1975"/>
    <s v="Graduation"/>
    <x v="0"/>
    <n v="33955"/>
    <n v="1"/>
    <n v="0"/>
    <d v="2013-08-09T00:00:00"/>
    <n v="92"/>
    <n v="38"/>
    <x v="3"/>
    <x v="0"/>
    <n v="92"/>
    <n v="4"/>
    <x v="1"/>
    <x v="0"/>
  </r>
  <r>
    <n v="1977"/>
    <s v="Graduation"/>
    <x v="2"/>
    <n v="31353"/>
    <n v="1"/>
    <n v="1"/>
    <d v="2013-12-29T00:00:00"/>
    <n v="24"/>
    <n v="36"/>
    <x v="3"/>
    <x v="2"/>
    <n v="24"/>
    <n v="2"/>
    <x v="1"/>
    <x v="1"/>
  </r>
  <r>
    <n v="1984"/>
    <s v="Graduation"/>
    <x v="2"/>
    <n v="55434"/>
    <n v="1"/>
    <n v="0"/>
    <d v="2013-10-05T00:00:00"/>
    <n v="21"/>
    <n v="29"/>
    <x v="2"/>
    <x v="2"/>
    <n v="21"/>
    <n v="3"/>
    <x v="1"/>
    <x v="0"/>
  </r>
  <r>
    <n v="1983"/>
    <s v="Graduation"/>
    <x v="1"/>
    <n v="28359"/>
    <n v="1"/>
    <n v="0"/>
    <d v="2013-10-27T00:00:00"/>
    <n v="35"/>
    <n v="30"/>
    <x v="2"/>
    <x v="1"/>
    <n v="35"/>
    <n v="1"/>
    <x v="1"/>
    <x v="0"/>
  </r>
  <r>
    <n v="1987"/>
    <s v="Graduation"/>
    <x v="0"/>
    <n v="57100"/>
    <n v="1"/>
    <n v="0"/>
    <d v="2014-05-18T00:00:00"/>
    <n v="9"/>
    <n v="27"/>
    <x v="2"/>
    <x v="0"/>
    <n v="9"/>
    <n v="2"/>
    <x v="1"/>
    <x v="0"/>
  </r>
  <r>
    <n v="1965"/>
    <s v="Graduation"/>
    <x v="2"/>
    <n v="69139"/>
    <n v="0"/>
    <n v="1"/>
    <d v="2014-01-27T00:00:00"/>
    <n v="23"/>
    <n v="49"/>
    <x v="0"/>
    <x v="2"/>
    <n v="23"/>
    <n v="1"/>
    <x v="0"/>
    <x v="1"/>
  </r>
  <r>
    <n v="1956"/>
    <s v="Master"/>
    <x v="2"/>
    <n v="52973"/>
    <n v="0"/>
    <n v="1"/>
    <d v="2012-11-08T00:00:00"/>
    <n v="92"/>
    <n v="56"/>
    <x v="1"/>
    <x v="2"/>
    <n v="92"/>
    <n v="7"/>
    <x v="0"/>
    <x v="1"/>
  </r>
  <r>
    <n v="1965"/>
    <s v="PhD"/>
    <x v="1"/>
    <n v="51717"/>
    <n v="0"/>
    <n v="1"/>
    <d v="2013-08-20T00:00:00"/>
    <n v="55"/>
    <n v="48"/>
    <x v="0"/>
    <x v="1"/>
    <n v="55"/>
    <n v="1"/>
    <x v="0"/>
    <x v="1"/>
  </r>
  <r>
    <n v="1971"/>
    <s v="Graduation"/>
    <x v="2"/>
    <n v="18793"/>
    <n v="1"/>
    <n v="0"/>
    <d v="2013-01-12T00:00:00"/>
    <n v="14"/>
    <n v="42"/>
    <x v="3"/>
    <x v="2"/>
    <n v="14"/>
    <n v="3"/>
    <x v="1"/>
    <x v="0"/>
  </r>
  <r>
    <n v="1982"/>
    <s v="2n Cycle"/>
    <x v="1"/>
    <n v="66664"/>
    <n v="0"/>
    <n v="0"/>
    <d v="2012-09-25T00:00:00"/>
    <n v="78"/>
    <n v="30"/>
    <x v="2"/>
    <x v="1"/>
    <n v="78"/>
    <n v="1"/>
    <x v="0"/>
    <x v="0"/>
  </r>
  <r>
    <n v="1959"/>
    <s v="Graduation"/>
    <x v="0"/>
    <n v="50664"/>
    <n v="1"/>
    <n v="1"/>
    <d v="2013-01-16T00:00:00"/>
    <n v="64"/>
    <n v="54"/>
    <x v="0"/>
    <x v="0"/>
    <n v="64"/>
    <n v="9"/>
    <x v="1"/>
    <x v="1"/>
  </r>
  <r>
    <n v="1963"/>
    <s v="Graduation"/>
    <x v="1"/>
    <n v="54414"/>
    <n v="1"/>
    <n v="1"/>
    <d v="2013-01-23T00:00:00"/>
    <n v="49"/>
    <n v="50"/>
    <x v="0"/>
    <x v="1"/>
    <n v="49"/>
    <n v="4"/>
    <x v="1"/>
    <x v="1"/>
  </r>
  <r>
    <n v="1952"/>
    <s v="PhD"/>
    <x v="2"/>
    <n v="54549"/>
    <n v="0"/>
    <n v="1"/>
    <d v="2014-03-03T00:00:00"/>
    <n v="8"/>
    <n v="62"/>
    <x v="1"/>
    <x v="2"/>
    <n v="8"/>
    <n v="2"/>
    <x v="0"/>
    <x v="1"/>
  </r>
  <r>
    <n v="1971"/>
    <s v="PhD"/>
    <x v="4"/>
    <n v="47111"/>
    <n v="0"/>
    <n v="1"/>
    <d v="2012-09-08T00:00:00"/>
    <n v="35"/>
    <n v="41"/>
    <x v="3"/>
    <x v="4"/>
    <n v="35"/>
    <n v="6"/>
    <x v="0"/>
    <x v="1"/>
  </r>
  <r>
    <n v="1963"/>
    <s v="PhD"/>
    <x v="3"/>
    <n v="41003"/>
    <n v="0"/>
    <n v="0"/>
    <d v="2013-03-17T00:00:00"/>
    <n v="11"/>
    <n v="50"/>
    <x v="0"/>
    <x v="3"/>
    <n v="11"/>
    <n v="1"/>
    <x v="0"/>
    <x v="0"/>
  </r>
  <r>
    <n v="1982"/>
    <s v="Graduation"/>
    <x v="1"/>
    <n v="19444"/>
    <n v="1"/>
    <n v="0"/>
    <d v="2014-02-22T00:00:00"/>
    <n v="8"/>
    <n v="32"/>
    <x v="2"/>
    <x v="1"/>
    <n v="8"/>
    <n v="3"/>
    <x v="1"/>
    <x v="0"/>
  </r>
  <r>
    <n v="1976"/>
    <s v="2n Cycle"/>
    <x v="1"/>
    <n v="36301"/>
    <n v="1"/>
    <n v="0"/>
    <d v="2013-10-25T00:00:00"/>
    <n v="53"/>
    <n v="37"/>
    <x v="3"/>
    <x v="1"/>
    <n v="53"/>
    <n v="1"/>
    <x v="1"/>
    <x v="0"/>
  </r>
  <r>
    <n v="1947"/>
    <s v="PhD"/>
    <x v="1"/>
    <n v="73059"/>
    <n v="0"/>
    <n v="1"/>
    <d v="2013-08-31T00:00:00"/>
    <n v="36"/>
    <n v="66"/>
    <x v="5"/>
    <x v="1"/>
    <n v="36"/>
    <n v="1"/>
    <x v="0"/>
    <x v="1"/>
  </r>
  <r>
    <n v="1969"/>
    <s v="PhD"/>
    <x v="1"/>
    <n v="42731"/>
    <n v="1"/>
    <n v="0"/>
    <d v="2013-10-21T00:00:00"/>
    <n v="64"/>
    <n v="44"/>
    <x v="3"/>
    <x v="1"/>
    <n v="64"/>
    <n v="3"/>
    <x v="1"/>
    <x v="0"/>
  </r>
  <r>
    <n v="1959"/>
    <s v="PhD"/>
    <x v="2"/>
    <n v="52854"/>
    <n v="1"/>
    <n v="1"/>
    <d v="2014-03-24T00:00:00"/>
    <n v="43"/>
    <n v="55"/>
    <x v="0"/>
    <x v="2"/>
    <n v="43"/>
    <n v="2"/>
    <x v="1"/>
    <x v="1"/>
  </r>
  <r>
    <n v="1978"/>
    <s v="Graduation"/>
    <x v="1"/>
    <n v="22775"/>
    <n v="1"/>
    <n v="0"/>
    <d v="2013-06-19T00:00:00"/>
    <n v="40"/>
    <n v="35"/>
    <x v="2"/>
    <x v="1"/>
    <n v="40"/>
    <n v="1"/>
    <x v="1"/>
    <x v="0"/>
  </r>
  <r>
    <n v="1948"/>
    <s v="PhD"/>
    <x v="1"/>
    <n v="46681"/>
    <n v="0"/>
    <n v="2"/>
    <d v="2013-10-08T00:00:00"/>
    <n v="52"/>
    <n v="65"/>
    <x v="1"/>
    <x v="1"/>
    <n v="52"/>
    <n v="2"/>
    <x v="0"/>
    <x v="1"/>
  </r>
  <r>
    <n v="1955"/>
    <s v="PhD"/>
    <x v="2"/>
    <n v="59821"/>
    <n v="0"/>
    <n v="1"/>
    <d v="2013-04-12T00:00:00"/>
    <n v="11"/>
    <n v="58"/>
    <x v="1"/>
    <x v="2"/>
    <n v="11"/>
    <n v="6"/>
    <x v="0"/>
    <x v="1"/>
  </r>
  <r>
    <n v="1954"/>
    <s v="Graduation"/>
    <x v="3"/>
    <n v="50002"/>
    <n v="0"/>
    <n v="1"/>
    <d v="2013-06-17T00:00:00"/>
    <n v="21"/>
    <n v="59"/>
    <x v="1"/>
    <x v="3"/>
    <n v="21"/>
    <n v="2"/>
    <x v="0"/>
    <x v="1"/>
  </r>
  <r>
    <n v="1945"/>
    <s v="Graduation"/>
    <x v="2"/>
    <n v="69755"/>
    <n v="0"/>
    <n v="0"/>
    <d v="2013-10-02T00:00:00"/>
    <n v="23"/>
    <n v="68"/>
    <x v="5"/>
    <x v="2"/>
    <n v="23"/>
    <n v="1"/>
    <x v="0"/>
    <x v="0"/>
  </r>
  <r>
    <n v="1969"/>
    <s v="Graduation"/>
    <x v="2"/>
    <n v="44078"/>
    <n v="1"/>
    <n v="1"/>
    <d v="2014-06-19T00:00:00"/>
    <n v="17"/>
    <n v="45"/>
    <x v="3"/>
    <x v="2"/>
    <n v="17"/>
    <n v="2"/>
    <x v="1"/>
    <x v="1"/>
  </r>
  <r>
    <n v="1976"/>
    <s v="Master"/>
    <x v="1"/>
    <n v="30560"/>
    <n v="1"/>
    <n v="0"/>
    <d v="2013-06-27T00:00:00"/>
    <n v="6"/>
    <n v="37"/>
    <x v="3"/>
    <x v="1"/>
    <n v="6"/>
    <n v="1"/>
    <x v="1"/>
    <x v="0"/>
  </r>
  <r>
    <n v="1969"/>
    <s v="Master"/>
    <x v="1"/>
    <n v="35924"/>
    <n v="1"/>
    <n v="1"/>
    <d v="2014-03-23T00:00:00"/>
    <n v="56"/>
    <n v="45"/>
    <x v="3"/>
    <x v="1"/>
    <n v="56"/>
    <n v="1"/>
    <x v="1"/>
    <x v="1"/>
  </r>
  <r>
    <n v="1964"/>
    <s v="PhD"/>
    <x v="3"/>
    <n v="64140"/>
    <n v="0"/>
    <n v="2"/>
    <d v="2013-09-23T00:00:00"/>
    <n v="71"/>
    <n v="49"/>
    <x v="0"/>
    <x v="3"/>
    <n v="71"/>
    <n v="5"/>
    <x v="0"/>
    <x v="1"/>
  </r>
  <r>
    <n v="1981"/>
    <s v="Graduation"/>
    <x v="1"/>
    <n v="56386"/>
    <n v="1"/>
    <n v="1"/>
    <d v="2012-10-27T00:00:00"/>
    <n v="51"/>
    <n v="31"/>
    <x v="2"/>
    <x v="1"/>
    <n v="51"/>
    <n v="8"/>
    <x v="1"/>
    <x v="1"/>
  </r>
  <r>
    <n v="1979"/>
    <s v="Basic"/>
    <x v="1"/>
    <n v="24594"/>
    <n v="1"/>
    <n v="0"/>
    <d v="2013-12-10T00:00:00"/>
    <n v="94"/>
    <n v="34"/>
    <x v="2"/>
    <x v="1"/>
    <n v="94"/>
    <n v="1"/>
    <x v="1"/>
    <x v="0"/>
  </r>
  <r>
    <n v="1981"/>
    <s v="2n Cycle"/>
    <x v="1"/>
    <n v="75774"/>
    <n v="1"/>
    <n v="0"/>
    <d v="2014-05-02T00:00:00"/>
    <n v="27"/>
    <n v="33"/>
    <x v="2"/>
    <x v="1"/>
    <n v="27"/>
    <n v="1"/>
    <x v="1"/>
    <x v="0"/>
  </r>
  <r>
    <n v="1960"/>
    <s v="Master"/>
    <x v="3"/>
    <n v="39228"/>
    <n v="0"/>
    <n v="0"/>
    <d v="2013-05-10T00:00:00"/>
    <n v="1"/>
    <n v="53"/>
    <x v="0"/>
    <x v="3"/>
    <n v="1"/>
    <n v="1"/>
    <x v="0"/>
    <x v="0"/>
  </r>
  <r>
    <n v="1974"/>
    <s v="Master"/>
    <x v="2"/>
    <n v="58494"/>
    <n v="0"/>
    <n v="1"/>
    <d v="2013-12-12T00:00:00"/>
    <n v="56"/>
    <n v="39"/>
    <x v="3"/>
    <x v="2"/>
    <n v="56"/>
    <n v="2"/>
    <x v="0"/>
    <x v="1"/>
  </r>
  <r>
    <n v="1981"/>
    <s v="Graduation"/>
    <x v="0"/>
    <n v="58684"/>
    <n v="0"/>
    <n v="0"/>
    <d v="2014-06-16T00:00:00"/>
    <n v="71"/>
    <n v="33"/>
    <x v="2"/>
    <x v="0"/>
    <n v="71"/>
    <n v="1"/>
    <x v="0"/>
    <x v="0"/>
  </r>
  <r>
    <n v="1967"/>
    <s v="Graduation"/>
    <x v="3"/>
    <n v="57136"/>
    <n v="0"/>
    <n v="0"/>
    <d v="2013-05-18T00:00:00"/>
    <n v="18"/>
    <n v="46"/>
    <x v="0"/>
    <x v="3"/>
    <n v="18"/>
    <n v="1"/>
    <x v="0"/>
    <x v="0"/>
  </r>
  <r>
    <n v="1950"/>
    <s v="PhD"/>
    <x v="4"/>
    <n v="56551"/>
    <n v="1"/>
    <n v="1"/>
    <d v="2014-05-07T00:00:00"/>
    <n v="48"/>
    <n v="64"/>
    <x v="1"/>
    <x v="4"/>
    <n v="48"/>
    <n v="3"/>
    <x v="1"/>
    <x v="1"/>
  </r>
  <r>
    <n v="1982"/>
    <s v="Graduation"/>
    <x v="2"/>
    <n v="22448"/>
    <n v="1"/>
    <n v="0"/>
    <d v="2014-02-26T00:00:00"/>
    <n v="86"/>
    <n v="32"/>
    <x v="2"/>
    <x v="2"/>
    <n v="86"/>
    <n v="3"/>
    <x v="1"/>
    <x v="0"/>
  </r>
  <r>
    <n v="1961"/>
    <s v="Graduation"/>
    <x v="0"/>
    <n v="82014"/>
    <n v="0"/>
    <n v="0"/>
    <d v="2012-08-20T00:00:00"/>
    <n v="48"/>
    <n v="51"/>
    <x v="0"/>
    <x v="0"/>
    <n v="48"/>
    <n v="1"/>
    <x v="0"/>
    <x v="0"/>
  </r>
  <r>
    <n v="1963"/>
    <s v="Graduation"/>
    <x v="4"/>
    <n v="34213"/>
    <n v="1"/>
    <n v="1"/>
    <d v="2012-09-07T00:00:00"/>
    <n v="2"/>
    <n v="49"/>
    <x v="0"/>
    <x v="4"/>
    <n v="2"/>
    <n v="3"/>
    <x v="1"/>
    <x v="1"/>
  </r>
  <r>
    <n v="1977"/>
    <s v="Graduation"/>
    <x v="1"/>
    <n v="157146"/>
    <n v="0"/>
    <n v="0"/>
    <d v="2013-04-29T00:00:00"/>
    <n v="13"/>
    <n v="36"/>
    <x v="3"/>
    <x v="1"/>
    <n v="13"/>
    <n v="0"/>
    <x v="0"/>
    <x v="0"/>
  </r>
  <r>
    <n v="1947"/>
    <s v="PhD"/>
    <x v="4"/>
    <n v="25358"/>
    <n v="0"/>
    <n v="1"/>
    <d v="2013-07-22T00:00:00"/>
    <n v="57"/>
    <n v="66"/>
    <x v="5"/>
    <x v="4"/>
    <n v="57"/>
    <n v="2"/>
    <x v="0"/>
    <x v="1"/>
  </r>
  <r>
    <n v="1978"/>
    <s v="Master"/>
    <x v="0"/>
    <n v="35544"/>
    <n v="1"/>
    <n v="0"/>
    <d v="2014-03-08T00:00:00"/>
    <n v="77"/>
    <n v="36"/>
    <x v="3"/>
    <x v="0"/>
    <n v="77"/>
    <n v="1"/>
    <x v="1"/>
    <x v="0"/>
  </r>
  <r>
    <n v="1954"/>
    <s v="Master"/>
    <x v="1"/>
    <n v="36634"/>
    <n v="0"/>
    <n v="1"/>
    <d v="2013-05-28T00:00:00"/>
    <n v="0"/>
    <n v="59"/>
    <x v="1"/>
    <x v="1"/>
    <n v="0"/>
    <n v="3"/>
    <x v="0"/>
    <x v="1"/>
  </r>
  <r>
    <n v="1954"/>
    <s v="PhD"/>
    <x v="2"/>
    <n v="62670"/>
    <n v="0"/>
    <n v="1"/>
    <d v="2014-02-02T00:00:00"/>
    <n v="57"/>
    <n v="60"/>
    <x v="1"/>
    <x v="2"/>
    <n v="57"/>
    <n v="1"/>
    <x v="0"/>
    <x v="1"/>
  </r>
  <r>
    <n v="1972"/>
    <s v="2n Cycle"/>
    <x v="1"/>
    <n v="50334"/>
    <n v="0"/>
    <n v="1"/>
    <d v="2013-07-24T00:00:00"/>
    <n v="24"/>
    <n v="41"/>
    <x v="3"/>
    <x v="1"/>
    <n v="24"/>
    <n v="6"/>
    <x v="0"/>
    <x v="1"/>
  </r>
  <r>
    <n v="1981"/>
    <s v="Graduation"/>
    <x v="0"/>
    <n v="72066"/>
    <n v="0"/>
    <n v="0"/>
    <d v="2014-06-23T00:00:00"/>
    <n v="55"/>
    <n v="33"/>
    <x v="2"/>
    <x v="0"/>
    <n v="55"/>
    <n v="1"/>
    <x v="0"/>
    <x v="0"/>
  </r>
  <r>
    <n v="1958"/>
    <s v="PhD"/>
    <x v="0"/>
    <n v="50729"/>
    <n v="1"/>
    <n v="1"/>
    <d v="2013-05-02T00:00:00"/>
    <n v="62"/>
    <n v="55"/>
    <x v="0"/>
    <x v="0"/>
    <n v="62"/>
    <n v="9"/>
    <x v="1"/>
    <x v="1"/>
  </r>
  <r>
    <n v="1968"/>
    <s v="Graduation"/>
    <x v="1"/>
    <n v="34916"/>
    <n v="2"/>
    <n v="0"/>
    <d v="2013-05-15T00:00:00"/>
    <n v="89"/>
    <n v="45"/>
    <x v="3"/>
    <x v="1"/>
    <n v="89"/>
    <n v="4"/>
    <x v="1"/>
    <x v="0"/>
  </r>
  <r>
    <n v="1976"/>
    <s v="Graduation"/>
    <x v="3"/>
    <n v="64892"/>
    <n v="0"/>
    <n v="1"/>
    <d v="2014-05-29T00:00:00"/>
    <n v="77"/>
    <n v="38"/>
    <x v="3"/>
    <x v="3"/>
    <n v="77"/>
    <n v="2"/>
    <x v="0"/>
    <x v="1"/>
  </r>
  <r>
    <n v="1966"/>
    <s v="Graduation"/>
    <x v="0"/>
    <n v="43602"/>
    <n v="1"/>
    <n v="1"/>
    <d v="2014-01-10T00:00:00"/>
    <n v="45"/>
    <n v="48"/>
    <x v="0"/>
    <x v="0"/>
    <n v="45"/>
    <n v="3"/>
    <x v="1"/>
    <x v="1"/>
  </r>
  <r>
    <n v="1989"/>
    <s v="PhD"/>
    <x v="0"/>
    <n v="33996"/>
    <n v="0"/>
    <n v="0"/>
    <d v="2013-09-11T00:00:00"/>
    <n v="46"/>
    <n v="24"/>
    <x v="4"/>
    <x v="0"/>
    <n v="46"/>
    <n v="1"/>
    <x v="0"/>
    <x v="0"/>
  </r>
  <r>
    <n v="1985"/>
    <s v="2n Cycle"/>
    <x v="0"/>
    <n v="41473"/>
    <n v="1"/>
    <n v="0"/>
    <d v="2013-06-19T00:00:00"/>
    <n v="80"/>
    <n v="28"/>
    <x v="2"/>
    <x v="0"/>
    <n v="80"/>
    <n v="1"/>
    <x v="1"/>
    <x v="0"/>
  </r>
  <r>
    <n v="1967"/>
    <s v="PhD"/>
    <x v="2"/>
    <n v="63246"/>
    <n v="0"/>
    <n v="2"/>
    <d v="2013-08-20T00:00:00"/>
    <n v="60"/>
    <n v="46"/>
    <x v="0"/>
    <x v="2"/>
    <n v="60"/>
    <n v="1"/>
    <x v="0"/>
    <x v="1"/>
  </r>
  <r>
    <n v="1959"/>
    <s v="PhD"/>
    <x v="2"/>
    <n v="36732"/>
    <n v="1"/>
    <n v="1"/>
    <d v="2013-12-29T00:00:00"/>
    <n v="71"/>
    <n v="54"/>
    <x v="0"/>
    <x v="2"/>
    <n v="71"/>
    <n v="3"/>
    <x v="1"/>
    <x v="1"/>
  </r>
  <r>
    <n v="1970"/>
    <s v="PhD"/>
    <x v="2"/>
    <n v="69084"/>
    <n v="1"/>
    <n v="0"/>
    <d v="2013-11-19T00:00:00"/>
    <n v="43"/>
    <n v="43"/>
    <x v="3"/>
    <x v="2"/>
    <n v="43"/>
    <n v="2"/>
    <x v="1"/>
    <x v="0"/>
  </r>
  <r>
    <n v="1967"/>
    <s v="PhD"/>
    <x v="2"/>
    <n v="77766"/>
    <n v="0"/>
    <n v="1"/>
    <d v="2013-02-22T00:00:00"/>
    <n v="97"/>
    <n v="46"/>
    <x v="0"/>
    <x v="2"/>
    <n v="97"/>
    <n v="2"/>
    <x v="0"/>
    <x v="1"/>
  </r>
  <r>
    <n v="1985"/>
    <s v="PhD"/>
    <x v="0"/>
    <n v="37929"/>
    <n v="0"/>
    <n v="0"/>
    <d v="2013-07-30T00:00:00"/>
    <n v="49"/>
    <n v="28"/>
    <x v="2"/>
    <x v="0"/>
    <n v="49"/>
    <n v="2"/>
    <x v="0"/>
    <x v="0"/>
  </r>
  <r>
    <n v="1951"/>
    <s v="Graduation"/>
    <x v="1"/>
    <n v="86610"/>
    <n v="0"/>
    <n v="0"/>
    <d v="2013-09-05T00:00:00"/>
    <n v="66"/>
    <n v="62"/>
    <x v="1"/>
    <x v="1"/>
    <n v="66"/>
    <n v="1"/>
    <x v="0"/>
    <x v="0"/>
  </r>
  <r>
    <n v="1986"/>
    <s v="Master"/>
    <x v="2"/>
    <n v="80141"/>
    <n v="0"/>
    <n v="0"/>
    <d v="2013-01-11T00:00:00"/>
    <n v="20"/>
    <n v="27"/>
    <x v="2"/>
    <x v="2"/>
    <n v="20"/>
    <n v="1"/>
    <x v="0"/>
    <x v="0"/>
  </r>
  <r>
    <n v="1955"/>
    <s v="2n Cycle"/>
    <x v="2"/>
    <n v="72635"/>
    <n v="0"/>
    <n v="0"/>
    <d v="2013-06-03T00:00:00"/>
    <n v="54"/>
    <n v="58"/>
    <x v="1"/>
    <x v="2"/>
    <n v="54"/>
    <n v="1"/>
    <x v="0"/>
    <x v="0"/>
  </r>
  <r>
    <n v="1970"/>
    <s v="Graduation"/>
    <x v="2"/>
    <n v="69016"/>
    <n v="0"/>
    <n v="1"/>
    <d v="2012-11-22T00:00:00"/>
    <n v="61"/>
    <n v="42"/>
    <x v="3"/>
    <x v="2"/>
    <n v="61"/>
    <n v="4"/>
    <x v="0"/>
    <x v="1"/>
  </r>
  <r>
    <n v="1991"/>
    <s v="2n Cycle"/>
    <x v="1"/>
    <n v="20193"/>
    <n v="0"/>
    <n v="0"/>
    <d v="2012-11-28T00:00:00"/>
    <n v="18"/>
    <n v="21"/>
    <x v="4"/>
    <x v="1"/>
    <n v="18"/>
    <n v="1"/>
    <x v="0"/>
    <x v="0"/>
  </r>
  <r>
    <n v="1975"/>
    <s v="Graduation"/>
    <x v="2"/>
    <n v="27573"/>
    <n v="1"/>
    <n v="0"/>
    <d v="2013-03-25T00:00:00"/>
    <n v="45"/>
    <n v="38"/>
    <x v="3"/>
    <x v="2"/>
    <n v="45"/>
    <n v="4"/>
    <x v="1"/>
    <x v="0"/>
  </r>
  <r>
    <n v="1979"/>
    <s v="Basic"/>
    <x v="0"/>
    <n v="15862"/>
    <n v="1"/>
    <n v="0"/>
    <d v="2013-06-27T00:00:00"/>
    <n v="26"/>
    <n v="34"/>
    <x v="2"/>
    <x v="0"/>
    <n v="26"/>
    <n v="1"/>
    <x v="1"/>
    <x v="0"/>
  </r>
  <r>
    <n v="1976"/>
    <s v="PhD"/>
    <x v="2"/>
    <n v="49544"/>
    <n v="1"/>
    <n v="0"/>
    <d v="2013-02-12T00:00:00"/>
    <n v="0"/>
    <n v="37"/>
    <x v="3"/>
    <x v="2"/>
    <n v="0"/>
    <n v="2"/>
    <x v="1"/>
    <x v="0"/>
  </r>
  <r>
    <n v="1980"/>
    <s v="Graduation"/>
    <x v="2"/>
    <n v="33228"/>
    <n v="1"/>
    <n v="0"/>
    <d v="2014-01-23T00:00:00"/>
    <n v="28"/>
    <n v="34"/>
    <x v="2"/>
    <x v="2"/>
    <n v="28"/>
    <n v="1"/>
    <x v="1"/>
    <x v="0"/>
  </r>
  <r>
    <n v="1978"/>
    <s v="Graduation"/>
    <x v="1"/>
    <n v="70440"/>
    <n v="0"/>
    <n v="0"/>
    <d v="2013-10-08T00:00:00"/>
    <n v="49"/>
    <n v="35"/>
    <x v="2"/>
    <x v="1"/>
    <n v="49"/>
    <n v="1"/>
    <x v="0"/>
    <x v="0"/>
  </r>
  <r>
    <n v="1971"/>
    <s v="Graduation"/>
    <x v="1"/>
    <n v="38232"/>
    <n v="1"/>
    <n v="1"/>
    <d v="2014-01-17T00:00:00"/>
    <n v="84"/>
    <n v="43"/>
    <x v="3"/>
    <x v="1"/>
    <n v="84"/>
    <n v="4"/>
    <x v="1"/>
    <x v="1"/>
  </r>
  <r>
    <n v="1955"/>
    <s v="PhD"/>
    <x v="2"/>
    <n v="22554"/>
    <n v="1"/>
    <n v="1"/>
    <d v="2012-11-03T00:00:00"/>
    <n v="38"/>
    <n v="57"/>
    <x v="1"/>
    <x v="2"/>
    <n v="38"/>
    <n v="4"/>
    <x v="1"/>
    <x v="1"/>
  </r>
  <r>
    <n v="1983"/>
    <s v="PhD"/>
    <x v="2"/>
    <n v="23536"/>
    <n v="1"/>
    <n v="0"/>
    <d v="2014-06-04T00:00:00"/>
    <n v="53"/>
    <n v="31"/>
    <x v="2"/>
    <x v="2"/>
    <n v="53"/>
    <n v="1"/>
    <x v="1"/>
    <x v="0"/>
  </r>
  <r>
    <n v="1952"/>
    <s v="Graduation"/>
    <x v="2"/>
    <n v="49413"/>
    <n v="0"/>
    <n v="1"/>
    <d v="2013-10-25T00:00:00"/>
    <n v="88"/>
    <n v="61"/>
    <x v="1"/>
    <x v="2"/>
    <n v="88"/>
    <n v="2"/>
    <x v="0"/>
    <x v="1"/>
  </r>
  <r>
    <n v="1969"/>
    <s v="Graduation"/>
    <x v="2"/>
    <n v="42231"/>
    <n v="1"/>
    <n v="1"/>
    <d v="2014-03-25T00:00:00"/>
    <n v="99"/>
    <n v="45"/>
    <x v="3"/>
    <x v="2"/>
    <n v="99"/>
    <n v="1"/>
    <x v="1"/>
    <x v="1"/>
  </r>
  <r>
    <n v="1980"/>
    <s v="Master"/>
    <x v="3"/>
    <n v="78789"/>
    <n v="0"/>
    <n v="0"/>
    <d v="2012-08-08T00:00:00"/>
    <n v="12"/>
    <n v="32"/>
    <x v="2"/>
    <x v="3"/>
    <n v="12"/>
    <n v="1"/>
    <x v="0"/>
    <x v="0"/>
  </r>
  <r>
    <n v="1968"/>
    <s v="Graduation"/>
    <x v="1"/>
    <n v="56534"/>
    <n v="0"/>
    <n v="1"/>
    <d v="2013-07-23T00:00:00"/>
    <n v="35"/>
    <n v="45"/>
    <x v="3"/>
    <x v="1"/>
    <n v="35"/>
    <n v="4"/>
    <x v="0"/>
    <x v="1"/>
  </r>
  <r>
    <n v="1971"/>
    <s v="Graduation"/>
    <x v="0"/>
    <n v="58350"/>
    <n v="0"/>
    <n v="1"/>
    <d v="2013-01-04T00:00:00"/>
    <n v="5"/>
    <n v="42"/>
    <x v="3"/>
    <x v="0"/>
    <n v="5"/>
    <n v="4"/>
    <x v="0"/>
    <x v="1"/>
  </r>
  <r>
    <n v="1989"/>
    <s v="Graduation"/>
    <x v="0"/>
    <n v="81217"/>
    <n v="0"/>
    <n v="0"/>
    <d v="2013-07-19T00:00:00"/>
    <n v="77"/>
    <n v="24"/>
    <x v="4"/>
    <x v="0"/>
    <n v="77"/>
    <n v="1"/>
    <x v="0"/>
    <x v="0"/>
  </r>
  <r>
    <n v="1951"/>
    <s v="Graduation"/>
    <x v="0"/>
    <n v="49090"/>
    <n v="0"/>
    <n v="1"/>
    <d v="2013-07-19T00:00:00"/>
    <n v="45"/>
    <n v="62"/>
    <x v="1"/>
    <x v="0"/>
    <n v="45"/>
    <n v="3"/>
    <x v="0"/>
    <x v="1"/>
  </r>
  <r>
    <n v="1987"/>
    <s v="Master"/>
    <x v="3"/>
    <n v="61787"/>
    <n v="0"/>
    <n v="0"/>
    <d v="2013-07-06T00:00:00"/>
    <n v="71"/>
    <n v="26"/>
    <x v="2"/>
    <x v="3"/>
    <n v="71"/>
    <n v="1"/>
    <x v="0"/>
    <x v="0"/>
  </r>
  <r>
    <n v="1985"/>
    <s v="PhD"/>
    <x v="2"/>
    <n v="18169"/>
    <n v="1"/>
    <n v="0"/>
    <d v="2013-02-19T00:00:00"/>
    <n v="40"/>
    <n v="28"/>
    <x v="2"/>
    <x v="2"/>
    <n v="40"/>
    <n v="1"/>
    <x v="1"/>
    <x v="0"/>
  </r>
  <r>
    <n v="1981"/>
    <s v="2n Cycle"/>
    <x v="0"/>
    <n v="24336"/>
    <n v="1"/>
    <n v="0"/>
    <d v="2012-08-27T00:00:00"/>
    <n v="82"/>
    <n v="31"/>
    <x v="2"/>
    <x v="0"/>
    <n v="82"/>
    <n v="1"/>
    <x v="1"/>
    <x v="0"/>
  </r>
  <r>
    <n v="1990"/>
    <s v="Graduation"/>
    <x v="2"/>
    <n v="18222"/>
    <n v="0"/>
    <n v="0"/>
    <d v="2012-12-31T00:00:00"/>
    <n v="70"/>
    <n v="22"/>
    <x v="4"/>
    <x v="2"/>
    <n v="70"/>
    <n v="1"/>
    <x v="0"/>
    <x v="0"/>
  </r>
  <r>
    <n v="1952"/>
    <s v="Graduation"/>
    <x v="3"/>
    <n v="62335"/>
    <n v="0"/>
    <n v="1"/>
    <d v="2013-05-23T00:00:00"/>
    <n v="87"/>
    <n v="61"/>
    <x v="1"/>
    <x v="3"/>
    <n v="87"/>
    <n v="2"/>
    <x v="0"/>
    <x v="1"/>
  </r>
  <r>
    <n v="1971"/>
    <s v="2n Cycle"/>
    <x v="1"/>
    <n v="42033"/>
    <n v="1"/>
    <n v="1"/>
    <d v="2012-09-19T00:00:00"/>
    <n v="95"/>
    <n v="41"/>
    <x v="3"/>
    <x v="1"/>
    <n v="95"/>
    <n v="1"/>
    <x v="1"/>
    <x v="1"/>
  </r>
  <r>
    <n v="1983"/>
    <s v="PhD"/>
    <x v="2"/>
    <n v="86580"/>
    <n v="0"/>
    <n v="0"/>
    <d v="2013-02-27T00:00:00"/>
    <n v="72"/>
    <n v="30"/>
    <x v="2"/>
    <x v="2"/>
    <n v="72"/>
    <n v="0"/>
    <x v="0"/>
    <x v="0"/>
  </r>
  <r>
    <n v="1957"/>
    <s v="PhD"/>
    <x v="3"/>
    <n v="41437"/>
    <n v="1"/>
    <n v="1"/>
    <d v="2012-09-22T00:00:00"/>
    <n v="5"/>
    <n v="55"/>
    <x v="0"/>
    <x v="3"/>
    <n v="5"/>
    <n v="1"/>
    <x v="1"/>
    <x v="1"/>
  </r>
  <r>
    <n v="1951"/>
    <s v="Master"/>
    <x v="4"/>
    <n v="73705"/>
    <n v="0"/>
    <n v="2"/>
    <d v="2014-03-05T00:00:00"/>
    <n v="86"/>
    <n v="63"/>
    <x v="1"/>
    <x v="4"/>
    <n v="86"/>
    <n v="2"/>
    <x v="0"/>
    <x v="1"/>
  </r>
  <r>
    <n v="1976"/>
    <s v="Graduation"/>
    <x v="2"/>
    <n v="61064"/>
    <n v="0"/>
    <n v="1"/>
    <d v="2012-08-31T00:00:00"/>
    <n v="80"/>
    <n v="36"/>
    <x v="3"/>
    <x v="2"/>
    <n v="80"/>
    <n v="5"/>
    <x v="0"/>
    <x v="1"/>
  </r>
  <r>
    <n v="1955"/>
    <s v="Master"/>
    <x v="2"/>
    <n v="38452"/>
    <n v="1"/>
    <n v="1"/>
    <d v="2014-03-30T00:00:00"/>
    <n v="62"/>
    <n v="59"/>
    <x v="1"/>
    <x v="2"/>
    <n v="62"/>
    <n v="3"/>
    <x v="1"/>
    <x v="1"/>
  </r>
  <r>
    <n v="1989"/>
    <s v="Graduation"/>
    <x v="0"/>
    <n v="18358"/>
    <n v="1"/>
    <n v="0"/>
    <d v="2013-11-20T00:00:00"/>
    <n v="49"/>
    <n v="24"/>
    <x v="4"/>
    <x v="0"/>
    <n v="49"/>
    <n v="3"/>
    <x v="1"/>
    <x v="0"/>
  </r>
  <r>
    <n v="1973"/>
    <s v="PhD"/>
    <x v="1"/>
    <n v="55012"/>
    <n v="0"/>
    <n v="1"/>
    <d v="2014-03-21T00:00:00"/>
    <n v="85"/>
    <n v="41"/>
    <x v="3"/>
    <x v="1"/>
    <n v="85"/>
    <n v="6"/>
    <x v="0"/>
    <x v="1"/>
  </r>
  <r>
    <n v="1973"/>
    <s v="Basic"/>
    <x v="1"/>
    <n v="9722"/>
    <n v="1"/>
    <n v="0"/>
    <d v="2012-10-02T00:00:00"/>
    <n v="7"/>
    <n v="39"/>
    <x v="3"/>
    <x v="1"/>
    <n v="7"/>
    <n v="4"/>
    <x v="1"/>
    <x v="0"/>
  </r>
  <r>
    <n v="1984"/>
    <s v="PhD"/>
    <x v="2"/>
    <n v="38175"/>
    <n v="1"/>
    <n v="0"/>
    <d v="2013-09-23T00:00:00"/>
    <n v="6"/>
    <n v="29"/>
    <x v="2"/>
    <x v="2"/>
    <n v="6"/>
    <n v="3"/>
    <x v="1"/>
    <x v="0"/>
  </r>
  <r>
    <n v="1956"/>
    <s v="Master"/>
    <x v="1"/>
    <n v="58656"/>
    <n v="0"/>
    <n v="1"/>
    <d v="2012-09-20T00:00:00"/>
    <n v="25"/>
    <n v="56"/>
    <x v="1"/>
    <x v="1"/>
    <n v="25"/>
    <n v="4"/>
    <x v="0"/>
    <x v="1"/>
  </r>
  <r>
    <n v="1965"/>
    <s v="Graduation"/>
    <x v="1"/>
    <n v="52117"/>
    <n v="0"/>
    <n v="1"/>
    <d v="2012-08-16T00:00:00"/>
    <n v="55"/>
    <n v="47"/>
    <x v="0"/>
    <x v="1"/>
    <n v="55"/>
    <n v="2"/>
    <x v="0"/>
    <x v="1"/>
  </r>
  <r>
    <n v="1978"/>
    <s v="Graduation"/>
    <x v="2"/>
    <n v="64813"/>
    <n v="1"/>
    <n v="0"/>
    <d v="2014-01-02T00:00:00"/>
    <n v="81"/>
    <n v="36"/>
    <x v="3"/>
    <x v="2"/>
    <n v="81"/>
    <n v="1"/>
    <x v="1"/>
    <x v="0"/>
  </r>
  <r>
    <n v="1973"/>
    <s v="PhD"/>
    <x v="2"/>
    <n v="54222"/>
    <n v="0"/>
    <n v="1"/>
    <d v="2014-03-01T00:00:00"/>
    <n v="98"/>
    <n v="41"/>
    <x v="3"/>
    <x v="2"/>
    <n v="98"/>
    <n v="1"/>
    <x v="0"/>
    <x v="1"/>
  </r>
  <r>
    <n v="1986"/>
    <s v="Graduation"/>
    <x v="2"/>
    <n v="83512"/>
    <n v="0"/>
    <n v="0"/>
    <d v="2014-06-17T00:00:00"/>
    <n v="31"/>
    <n v="28"/>
    <x v="2"/>
    <x v="2"/>
    <n v="31"/>
    <n v="1"/>
    <x v="0"/>
    <x v="0"/>
  </r>
  <r>
    <n v="1959"/>
    <s v="Master"/>
    <x v="2"/>
    <n v="77520"/>
    <n v="0"/>
    <n v="1"/>
    <d v="2013-08-28T00:00:00"/>
    <n v="30"/>
    <n v="54"/>
    <x v="0"/>
    <x v="2"/>
    <n v="30"/>
    <n v="1"/>
    <x v="0"/>
    <x v="1"/>
  </r>
  <r>
    <n v="1978"/>
    <s v="Graduation"/>
    <x v="1"/>
    <n v="41154"/>
    <n v="0"/>
    <n v="1"/>
    <d v="2013-04-09T00:00:00"/>
    <n v="98"/>
    <n v="35"/>
    <x v="2"/>
    <x v="1"/>
    <n v="98"/>
    <n v="1"/>
    <x v="0"/>
    <x v="1"/>
  </r>
  <r>
    <n v="1966"/>
    <s v="Graduation"/>
    <x v="2"/>
    <n v="80398"/>
    <n v="0"/>
    <n v="0"/>
    <d v="2012-11-10T00:00:00"/>
    <n v="92"/>
    <n v="46"/>
    <x v="0"/>
    <x v="2"/>
    <n v="92"/>
    <n v="1"/>
    <x v="0"/>
    <x v="0"/>
  </r>
  <r>
    <n v="1992"/>
    <s v="Basic"/>
    <x v="0"/>
    <n v="18746"/>
    <n v="1"/>
    <n v="0"/>
    <d v="2014-05-29T00:00:00"/>
    <n v="41"/>
    <n v="22"/>
    <x v="4"/>
    <x v="0"/>
    <n v="41"/>
    <n v="2"/>
    <x v="1"/>
    <x v="0"/>
  </r>
  <r>
    <n v="1984"/>
    <s v="Graduation"/>
    <x v="1"/>
    <n v="35196"/>
    <n v="1"/>
    <n v="0"/>
    <d v="2012-11-13T00:00:00"/>
    <n v="68"/>
    <n v="28"/>
    <x v="2"/>
    <x v="1"/>
    <n v="68"/>
    <n v="6"/>
    <x v="1"/>
    <x v="0"/>
  </r>
  <r>
    <n v="1956"/>
    <s v="Graduation"/>
    <x v="0"/>
    <n v="60230"/>
    <n v="0"/>
    <n v="1"/>
    <d v="2013-05-20T00:00:00"/>
    <n v="78"/>
    <n v="57"/>
    <x v="1"/>
    <x v="0"/>
    <n v="78"/>
    <n v="2"/>
    <x v="0"/>
    <x v="1"/>
  </r>
  <r>
    <n v="1977"/>
    <s v="Graduation"/>
    <x v="2"/>
    <n v="22108"/>
    <n v="1"/>
    <n v="1"/>
    <d v="2014-05-08T00:00:00"/>
    <n v="46"/>
    <n v="37"/>
    <x v="3"/>
    <x v="2"/>
    <n v="46"/>
    <n v="2"/>
    <x v="1"/>
    <x v="1"/>
  </r>
  <r>
    <n v="1974"/>
    <s v="Graduation"/>
    <x v="1"/>
    <n v="44392"/>
    <n v="1"/>
    <n v="1"/>
    <d v="2013-09-05T00:00:00"/>
    <n v="71"/>
    <n v="39"/>
    <x v="3"/>
    <x v="1"/>
    <n v="71"/>
    <n v="5"/>
    <x v="1"/>
    <x v="1"/>
  </r>
  <r>
    <n v="1976"/>
    <s v="PhD"/>
    <x v="2"/>
    <n v="55424"/>
    <n v="0"/>
    <n v="1"/>
    <d v="2012-11-25T00:00:00"/>
    <n v="6"/>
    <n v="36"/>
    <x v="3"/>
    <x v="2"/>
    <n v="6"/>
    <n v="4"/>
    <x v="0"/>
    <x v="1"/>
  </r>
  <r>
    <n v="1979"/>
    <s v="Graduation"/>
    <x v="2"/>
    <n v="17688"/>
    <n v="1"/>
    <n v="0"/>
    <d v="2013-01-13T00:00:00"/>
    <n v="82"/>
    <n v="34"/>
    <x v="2"/>
    <x v="2"/>
    <n v="82"/>
    <n v="1"/>
    <x v="1"/>
    <x v="0"/>
  </r>
  <r>
    <n v="1983"/>
    <s v="PhD"/>
    <x v="2"/>
    <n v="92491"/>
    <n v="0"/>
    <n v="0"/>
    <d v="2013-05-01T00:00:00"/>
    <n v="71"/>
    <n v="30"/>
    <x v="2"/>
    <x v="2"/>
    <n v="71"/>
    <n v="1"/>
    <x v="0"/>
    <x v="0"/>
  </r>
  <r>
    <n v="1991"/>
    <s v="Graduation"/>
    <x v="0"/>
    <n v="90273"/>
    <n v="0"/>
    <n v="0"/>
    <d v="2013-12-14T00:00:00"/>
    <n v="32"/>
    <n v="22"/>
    <x v="4"/>
    <x v="0"/>
    <n v="32"/>
    <n v="1"/>
    <x v="0"/>
    <x v="0"/>
  </r>
  <r>
    <n v="1962"/>
    <s v="PhD"/>
    <x v="4"/>
    <n v="82571"/>
    <n v="0"/>
    <n v="0"/>
    <d v="2014-04-02T00:00:00"/>
    <n v="28"/>
    <n v="52"/>
    <x v="0"/>
    <x v="4"/>
    <n v="28"/>
    <n v="0"/>
    <x v="0"/>
    <x v="0"/>
  </r>
  <r>
    <n v="1982"/>
    <s v="PhD"/>
    <x v="0"/>
    <n v="38513"/>
    <n v="1"/>
    <n v="0"/>
    <d v="2014-01-28T00:00:00"/>
    <n v="20"/>
    <n v="32"/>
    <x v="2"/>
    <x v="0"/>
    <n v="20"/>
    <n v="5"/>
    <x v="1"/>
    <x v="0"/>
  </r>
  <r>
    <n v="1979"/>
    <s v="Master"/>
    <x v="0"/>
    <n v="16653"/>
    <n v="1"/>
    <n v="0"/>
    <d v="2014-04-18T00:00:00"/>
    <n v="10"/>
    <n v="35"/>
    <x v="2"/>
    <x v="0"/>
    <n v="10"/>
    <n v="3"/>
    <x v="1"/>
    <x v="0"/>
  </r>
  <r>
    <n v="1955"/>
    <s v="Graduation"/>
    <x v="1"/>
    <n v="42586"/>
    <n v="1"/>
    <n v="1"/>
    <d v="2012-10-29T00:00:00"/>
    <n v="7"/>
    <n v="57"/>
    <x v="1"/>
    <x v="1"/>
    <n v="7"/>
    <n v="5"/>
    <x v="1"/>
    <x v="1"/>
  </r>
  <r>
    <n v="1965"/>
    <s v="Basic"/>
    <x v="0"/>
    <n v="23529"/>
    <n v="0"/>
    <n v="1"/>
    <d v="2013-01-07T00:00:00"/>
    <n v="67"/>
    <n v="48"/>
    <x v="0"/>
    <x v="0"/>
    <n v="67"/>
    <n v="1"/>
    <x v="0"/>
    <x v="1"/>
  </r>
  <r>
    <n v="1961"/>
    <s v="Master"/>
    <x v="1"/>
    <n v="74881"/>
    <n v="1"/>
    <n v="1"/>
    <d v="2013-03-08T00:00:00"/>
    <n v="48"/>
    <n v="52"/>
    <x v="0"/>
    <x v="1"/>
    <n v="48"/>
    <n v="4"/>
    <x v="1"/>
    <x v="1"/>
  </r>
  <r>
    <n v="1951"/>
    <s v="Graduation"/>
    <x v="2"/>
    <n v="71107"/>
    <n v="0"/>
    <n v="1"/>
    <d v="2013-02-17T00:00:00"/>
    <n v="61"/>
    <n v="62"/>
    <x v="1"/>
    <x v="2"/>
    <n v="61"/>
    <n v="2"/>
    <x v="0"/>
    <x v="1"/>
  </r>
  <r>
    <n v="1964"/>
    <s v="PhD"/>
    <x v="1"/>
    <n v="46910"/>
    <n v="1"/>
    <n v="1"/>
    <d v="2014-03-23T00:00:00"/>
    <n v="36"/>
    <n v="50"/>
    <x v="0"/>
    <x v="1"/>
    <n v="36"/>
    <n v="2"/>
    <x v="1"/>
    <x v="1"/>
  </r>
  <r>
    <n v="1959"/>
    <s v="Graduation"/>
    <x v="2"/>
    <n v="18690"/>
    <n v="0"/>
    <n v="0"/>
    <d v="2012-12-28T00:00:00"/>
    <n v="77"/>
    <n v="53"/>
    <x v="0"/>
    <x v="2"/>
    <n v="77"/>
    <n v="1"/>
    <x v="0"/>
    <x v="0"/>
  </r>
  <r>
    <n v="1955"/>
    <s v="Graduation"/>
    <x v="3"/>
    <n v="37244"/>
    <n v="1"/>
    <n v="1"/>
    <d v="2013-04-27T00:00:00"/>
    <n v="90"/>
    <n v="58"/>
    <x v="1"/>
    <x v="3"/>
    <n v="90"/>
    <n v="1"/>
    <x v="1"/>
    <x v="1"/>
  </r>
  <r>
    <n v="1966"/>
    <s v="Graduation"/>
    <x v="1"/>
    <n v="82427"/>
    <n v="0"/>
    <n v="0"/>
    <d v="2014-03-12T00:00:00"/>
    <n v="35"/>
    <n v="48"/>
    <x v="0"/>
    <x v="1"/>
    <n v="35"/>
    <n v="1"/>
    <x v="0"/>
    <x v="0"/>
  </r>
  <r>
    <n v="1958"/>
    <s v="2n Cycle"/>
    <x v="0"/>
    <n v="75342"/>
    <n v="0"/>
    <n v="1"/>
    <d v="2013-05-06T00:00:00"/>
    <n v="38"/>
    <n v="55"/>
    <x v="0"/>
    <x v="0"/>
    <n v="38"/>
    <n v="1"/>
    <x v="0"/>
    <x v="1"/>
  </r>
  <r>
    <n v="1954"/>
    <s v="Graduation"/>
    <x v="3"/>
    <n v="70044"/>
    <n v="0"/>
    <n v="1"/>
    <d v="2013-02-18T00:00:00"/>
    <n v="46"/>
    <n v="59"/>
    <x v="1"/>
    <x v="3"/>
    <n v="46"/>
    <n v="4"/>
    <x v="0"/>
    <x v="1"/>
  </r>
  <r>
    <n v="1967"/>
    <s v="Graduation"/>
    <x v="0"/>
    <n v="79146"/>
    <n v="1"/>
    <n v="1"/>
    <d v="2014-04-24T00:00:00"/>
    <n v="33"/>
    <n v="47"/>
    <x v="0"/>
    <x v="0"/>
    <n v="33"/>
    <n v="2"/>
    <x v="1"/>
    <x v="1"/>
  </r>
  <r>
    <n v="1963"/>
    <s v="Graduation"/>
    <x v="2"/>
    <n v="77437"/>
    <n v="0"/>
    <n v="0"/>
    <d v="2013-11-26T00:00:00"/>
    <n v="70"/>
    <n v="50"/>
    <x v="0"/>
    <x v="2"/>
    <n v="70"/>
    <n v="1"/>
    <x v="0"/>
    <x v="0"/>
  </r>
  <r>
    <n v="1959"/>
    <s v="Graduation"/>
    <x v="2"/>
    <n v="54984"/>
    <n v="0"/>
    <n v="1"/>
    <d v="2014-05-24T00:00:00"/>
    <n v="51"/>
    <n v="55"/>
    <x v="0"/>
    <x v="2"/>
    <n v="51"/>
    <n v="4"/>
    <x v="0"/>
    <x v="1"/>
  </r>
  <r>
    <n v="1971"/>
    <s v="PhD"/>
    <x v="2"/>
    <n v="42403"/>
    <n v="1"/>
    <n v="0"/>
    <d v="2013-12-11T00:00:00"/>
    <n v="18"/>
    <n v="42"/>
    <x v="3"/>
    <x v="2"/>
    <n v="18"/>
    <n v="1"/>
    <x v="1"/>
    <x v="0"/>
  </r>
  <r>
    <n v="1964"/>
    <s v="Graduation"/>
    <x v="1"/>
    <n v="55761"/>
    <n v="0"/>
    <n v="1"/>
    <d v="2014-04-24T00:00:00"/>
    <n v="97"/>
    <n v="50"/>
    <x v="0"/>
    <x v="1"/>
    <n v="97"/>
    <n v="2"/>
    <x v="0"/>
    <x v="1"/>
  </r>
  <r>
    <n v="1983"/>
    <s v="Graduation"/>
    <x v="1"/>
    <n v="37292"/>
    <n v="1"/>
    <n v="0"/>
    <d v="2013-04-18T00:00:00"/>
    <n v="32"/>
    <n v="30"/>
    <x v="2"/>
    <x v="1"/>
    <n v="32"/>
    <n v="5"/>
    <x v="1"/>
    <x v="0"/>
  </r>
  <r>
    <n v="1945"/>
    <s v="PhD"/>
    <x v="0"/>
    <n v="45576"/>
    <n v="0"/>
    <n v="0"/>
    <d v="2014-05-28T00:00:00"/>
    <n v="9"/>
    <n v="69"/>
    <x v="5"/>
    <x v="0"/>
    <n v="9"/>
    <n v="1"/>
    <x v="0"/>
    <x v="0"/>
  </r>
  <r>
    <n v="1947"/>
    <s v="Graduation"/>
    <x v="1"/>
    <n v="70321"/>
    <n v="0"/>
    <n v="0"/>
    <d v="2013-01-16T00:00:00"/>
    <n v="6"/>
    <n v="66"/>
    <x v="5"/>
    <x v="1"/>
    <n v="6"/>
    <n v="1"/>
    <x v="0"/>
    <x v="0"/>
  </r>
  <r>
    <n v="1969"/>
    <s v="PhD"/>
    <x v="3"/>
    <n v="58086"/>
    <n v="0"/>
    <n v="1"/>
    <d v="2013-01-20T00:00:00"/>
    <n v="80"/>
    <n v="44"/>
    <x v="3"/>
    <x v="3"/>
    <n v="80"/>
    <n v="2"/>
    <x v="0"/>
    <x v="1"/>
  </r>
  <r>
    <n v="1952"/>
    <s v="Graduation"/>
    <x v="2"/>
    <n v="81795"/>
    <n v="0"/>
    <n v="0"/>
    <d v="2012-10-26T00:00:00"/>
    <n v="74"/>
    <n v="60"/>
    <x v="1"/>
    <x v="2"/>
    <n v="74"/>
    <n v="1"/>
    <x v="0"/>
    <x v="0"/>
  </r>
  <r>
    <n v="1947"/>
    <s v="Basic"/>
    <x v="1"/>
    <n v="28389"/>
    <n v="0"/>
    <n v="0"/>
    <d v="2012-11-20T00:00:00"/>
    <n v="49"/>
    <n v="65"/>
    <x v="1"/>
    <x v="1"/>
    <n v="49"/>
    <n v="1"/>
    <x v="0"/>
    <x v="0"/>
  </r>
  <r>
    <n v="1946"/>
    <s v="Master"/>
    <x v="2"/>
    <n v="66835"/>
    <n v="0"/>
    <n v="0"/>
    <d v="2013-09-28T00:00:00"/>
    <n v="21"/>
    <n v="67"/>
    <x v="5"/>
    <x v="2"/>
    <n v="21"/>
    <n v="1"/>
    <x v="0"/>
    <x v="0"/>
  </r>
  <r>
    <n v="1969"/>
    <s v="Graduation"/>
    <x v="3"/>
    <n v="69901"/>
    <n v="0"/>
    <n v="1"/>
    <d v="2013-05-29T00:00:00"/>
    <n v="95"/>
    <n v="44"/>
    <x v="3"/>
    <x v="3"/>
    <n v="95"/>
    <n v="3"/>
    <x v="0"/>
    <x v="1"/>
  </r>
  <r>
    <n v="1949"/>
    <s v="PhD"/>
    <x v="2"/>
    <n v="80360"/>
    <n v="0"/>
    <n v="0"/>
    <d v="2013-03-03T00:00:00"/>
    <n v="56"/>
    <n v="64"/>
    <x v="1"/>
    <x v="2"/>
    <n v="56"/>
    <n v="2"/>
    <x v="0"/>
    <x v="0"/>
  </r>
  <r>
    <n v="1961"/>
    <s v="PhD"/>
    <x v="1"/>
    <n v="63342"/>
    <n v="0"/>
    <n v="1"/>
    <d v="2012-10-16T00:00:00"/>
    <n v="48"/>
    <n v="51"/>
    <x v="0"/>
    <x v="1"/>
    <n v="48"/>
    <n v="3"/>
    <x v="0"/>
    <x v="1"/>
  </r>
  <r>
    <n v="1974"/>
    <s v="Graduation"/>
    <x v="2"/>
    <n v="44989"/>
    <n v="0"/>
    <n v="1"/>
    <d v="2012-09-12T00:00:00"/>
    <n v="26"/>
    <n v="38"/>
    <x v="3"/>
    <x v="2"/>
    <n v="26"/>
    <n v="5"/>
    <x v="0"/>
    <x v="1"/>
  </r>
  <r>
    <n v="1980"/>
    <s v="2n Cycle"/>
    <x v="0"/>
    <n v="31859"/>
    <n v="1"/>
    <n v="0"/>
    <d v="2014-02-27T00:00:00"/>
    <n v="3"/>
    <n v="34"/>
    <x v="2"/>
    <x v="0"/>
    <n v="3"/>
    <n v="1"/>
    <x v="1"/>
    <x v="0"/>
  </r>
  <r>
    <n v="1949"/>
    <s v="PhD"/>
    <x v="4"/>
    <n v="51569"/>
    <n v="0"/>
    <n v="1"/>
    <d v="2013-02-12T00:00:00"/>
    <n v="39"/>
    <n v="64"/>
    <x v="1"/>
    <x v="4"/>
    <n v="39"/>
    <n v="4"/>
    <x v="0"/>
    <x v="1"/>
  </r>
  <r>
    <n v="1971"/>
    <s v="Graduation"/>
    <x v="4"/>
    <n v="30372"/>
    <n v="1"/>
    <n v="1"/>
    <d v="2012-12-25T00:00:00"/>
    <n v="33"/>
    <n v="41"/>
    <x v="3"/>
    <x v="4"/>
    <n v="33"/>
    <n v="3"/>
    <x v="1"/>
    <x v="1"/>
  </r>
  <r>
    <n v="1979"/>
    <s v="Basic"/>
    <x v="0"/>
    <n v="16014"/>
    <n v="1"/>
    <n v="1"/>
    <d v="2013-03-17T00:00:00"/>
    <n v="42"/>
    <n v="34"/>
    <x v="2"/>
    <x v="0"/>
    <n v="42"/>
    <n v="4"/>
    <x v="1"/>
    <x v="1"/>
  </r>
  <r>
    <n v="1968"/>
    <s v="Graduation"/>
    <x v="2"/>
    <n v="41120"/>
    <n v="1"/>
    <n v="1"/>
    <d v="2013-11-06T00:00:00"/>
    <n v="80"/>
    <n v="45"/>
    <x v="3"/>
    <x v="2"/>
    <n v="80"/>
    <n v="3"/>
    <x v="1"/>
    <x v="1"/>
  </r>
  <r>
    <n v="1971"/>
    <s v="Master"/>
    <x v="0"/>
    <n v="39763"/>
    <n v="1"/>
    <n v="0"/>
    <d v="2013-08-04T00:00:00"/>
    <n v="9"/>
    <n v="42"/>
    <x v="3"/>
    <x v="0"/>
    <n v="9"/>
    <n v="2"/>
    <x v="1"/>
    <x v="0"/>
  </r>
  <r>
    <n v="1955"/>
    <s v="PhD"/>
    <x v="2"/>
    <n v="38725"/>
    <n v="1"/>
    <n v="1"/>
    <d v="2014-05-10T00:00:00"/>
    <n v="52"/>
    <n v="59"/>
    <x v="1"/>
    <x v="2"/>
    <n v="52"/>
    <n v="2"/>
    <x v="1"/>
    <x v="1"/>
  </r>
  <r>
    <n v="1972"/>
    <s v="Graduation"/>
    <x v="2"/>
    <n v="77981"/>
    <n v="1"/>
    <n v="0"/>
    <d v="2013-05-26T00:00:00"/>
    <n v="78"/>
    <n v="41"/>
    <x v="3"/>
    <x v="2"/>
    <n v="78"/>
    <n v="3"/>
    <x v="1"/>
    <x v="0"/>
  </r>
  <r>
    <n v="1964"/>
    <s v="2n Cycle"/>
    <x v="2"/>
    <n v="62905"/>
    <n v="0"/>
    <n v="1"/>
    <d v="2013-09-10T00:00:00"/>
    <n v="68"/>
    <n v="49"/>
    <x v="0"/>
    <x v="2"/>
    <n v="68"/>
    <n v="3"/>
    <x v="0"/>
    <x v="1"/>
  </r>
  <r>
    <n v="1979"/>
    <s v="2n Cycle"/>
    <x v="3"/>
    <n v="13533"/>
    <n v="1"/>
    <n v="0"/>
    <d v="2013-03-10T00:00:00"/>
    <n v="45"/>
    <n v="34"/>
    <x v="2"/>
    <x v="3"/>
    <n v="45"/>
    <n v="2"/>
    <x v="1"/>
    <x v="0"/>
  </r>
  <r>
    <n v="1975"/>
    <s v="Graduation"/>
    <x v="1"/>
    <n v="59481"/>
    <n v="0"/>
    <n v="1"/>
    <d v="2013-10-23T00:00:00"/>
    <n v="47"/>
    <n v="38"/>
    <x v="3"/>
    <x v="1"/>
    <n v="47"/>
    <n v="2"/>
    <x v="0"/>
    <x v="1"/>
  </r>
  <r>
    <n v="1977"/>
    <s v="Graduation"/>
    <x v="2"/>
    <n v="72117"/>
    <n v="0"/>
    <n v="1"/>
    <d v="2013-08-20T00:00:00"/>
    <n v="34"/>
    <n v="36"/>
    <x v="3"/>
    <x v="2"/>
    <n v="34"/>
    <n v="1"/>
    <x v="0"/>
    <x v="1"/>
  </r>
  <r>
    <n v="1986"/>
    <s v="2n Cycle"/>
    <x v="2"/>
    <n v="21955"/>
    <n v="1"/>
    <n v="0"/>
    <d v="2013-09-07T00:00:00"/>
    <n v="81"/>
    <n v="27"/>
    <x v="2"/>
    <x v="2"/>
    <n v="81"/>
    <n v="2"/>
    <x v="1"/>
    <x v="0"/>
  </r>
  <r>
    <n v="1956"/>
    <s v="Graduation"/>
    <x v="2"/>
    <n v="67131"/>
    <n v="0"/>
    <n v="1"/>
    <d v="2013-03-26T00:00:00"/>
    <n v="72"/>
    <n v="57"/>
    <x v="1"/>
    <x v="2"/>
    <n v="72"/>
    <n v="3"/>
    <x v="0"/>
    <x v="1"/>
  </r>
  <r>
    <n v="1980"/>
    <s v="PhD"/>
    <x v="0"/>
    <n v="36802"/>
    <n v="1"/>
    <n v="0"/>
    <d v="2014-06-16T00:00:00"/>
    <n v="23"/>
    <n v="34"/>
    <x v="2"/>
    <x v="0"/>
    <n v="23"/>
    <n v="1"/>
    <x v="1"/>
    <x v="0"/>
  </r>
  <r>
    <n v="1982"/>
    <s v="Graduation"/>
    <x v="1"/>
    <n v="71853"/>
    <n v="0"/>
    <n v="0"/>
    <d v="2013-05-08T00:00:00"/>
    <n v="29"/>
    <n v="31"/>
    <x v="2"/>
    <x v="1"/>
    <n v="29"/>
    <n v="1"/>
    <x v="0"/>
    <x v="0"/>
  </r>
  <r>
    <n v="1961"/>
    <s v="Basic"/>
    <x v="2"/>
    <n v="28249"/>
    <n v="0"/>
    <n v="0"/>
    <d v="2014-06-15T00:00:00"/>
    <n v="80"/>
    <n v="53"/>
    <x v="0"/>
    <x v="2"/>
    <n v="80"/>
    <n v="1"/>
    <x v="0"/>
    <x v="0"/>
  </r>
  <r>
    <n v="1975"/>
    <s v="Master"/>
    <x v="2"/>
    <n v="47808"/>
    <n v="0"/>
    <n v="1"/>
    <d v="2013-10-20T00:00:00"/>
    <n v="30"/>
    <n v="38"/>
    <x v="3"/>
    <x v="2"/>
    <n v="30"/>
    <n v="2"/>
    <x v="0"/>
    <x v="1"/>
  </r>
  <r>
    <n v="1974"/>
    <s v="PhD"/>
    <x v="3"/>
    <n v="25509"/>
    <n v="1"/>
    <n v="0"/>
    <d v="2012-09-18T00:00:00"/>
    <n v="15"/>
    <n v="38"/>
    <x v="3"/>
    <x v="3"/>
    <n v="15"/>
    <n v="3"/>
    <x v="1"/>
    <x v="0"/>
  </r>
  <r>
    <n v="1946"/>
    <s v="PhD"/>
    <x v="2"/>
    <n v="51012"/>
    <n v="0"/>
    <n v="0"/>
    <d v="2013-04-18T00:00:00"/>
    <n v="86"/>
    <n v="67"/>
    <x v="5"/>
    <x v="2"/>
    <n v="86"/>
    <n v="1"/>
    <x v="0"/>
    <x v="0"/>
  </r>
  <r>
    <n v="1985"/>
    <s v="Graduation"/>
    <x v="0"/>
    <n v="70596"/>
    <n v="0"/>
    <n v="0"/>
    <d v="2012-10-05T00:00:00"/>
    <n v="68"/>
    <n v="27"/>
    <x v="2"/>
    <x v="0"/>
    <n v="68"/>
    <n v="1"/>
    <x v="0"/>
    <x v="0"/>
  </r>
  <r>
    <n v="1952"/>
    <s v="PhD"/>
    <x v="1"/>
    <n v="85431"/>
    <n v="0"/>
    <n v="0"/>
    <d v="2013-06-08T00:00:00"/>
    <n v="54"/>
    <n v="61"/>
    <x v="1"/>
    <x v="1"/>
    <n v="54"/>
    <n v="1"/>
    <x v="0"/>
    <x v="0"/>
  </r>
  <r>
    <n v="1967"/>
    <s v="Graduation"/>
    <x v="2"/>
    <n v="42664"/>
    <n v="0"/>
    <n v="1"/>
    <d v="2014-03-18T00:00:00"/>
    <n v="44"/>
    <n v="47"/>
    <x v="0"/>
    <x v="2"/>
    <n v="44"/>
    <n v="1"/>
    <x v="0"/>
    <x v="1"/>
  </r>
  <r>
    <n v="1955"/>
    <s v="Graduation"/>
    <x v="1"/>
    <n v="42586"/>
    <n v="1"/>
    <n v="1"/>
    <d v="2012-10-29T00:00:00"/>
    <n v="7"/>
    <n v="57"/>
    <x v="1"/>
    <x v="1"/>
    <n v="7"/>
    <n v="5"/>
    <x v="1"/>
    <x v="1"/>
  </r>
  <r>
    <n v="1985"/>
    <s v="Graduation"/>
    <x v="0"/>
    <n v="29760"/>
    <n v="1"/>
    <n v="0"/>
    <d v="2012-08-29T00:00:00"/>
    <n v="87"/>
    <n v="27"/>
    <x v="2"/>
    <x v="0"/>
    <n v="87"/>
    <n v="4"/>
    <x v="1"/>
    <x v="0"/>
  </r>
  <r>
    <n v="1977"/>
    <s v="PhD"/>
    <x v="2"/>
    <n v="28973"/>
    <n v="0"/>
    <n v="0"/>
    <d v="2012-10-13T00:00:00"/>
    <n v="59"/>
    <n v="35"/>
    <x v="2"/>
    <x v="2"/>
    <n v="59"/>
    <n v="2"/>
    <x v="0"/>
    <x v="0"/>
  </r>
  <r>
    <n v="1973"/>
    <s v="PhD"/>
    <x v="1"/>
    <n v="39435"/>
    <n v="1"/>
    <n v="0"/>
    <d v="2013-08-06T00:00:00"/>
    <n v="16"/>
    <n v="40"/>
    <x v="3"/>
    <x v="1"/>
    <n v="16"/>
    <n v="1"/>
    <x v="1"/>
    <x v="0"/>
  </r>
  <r>
    <n v="1984"/>
    <s v="2n Cycle"/>
    <x v="2"/>
    <n v="65370"/>
    <n v="0"/>
    <n v="0"/>
    <d v="2013-08-01T00:00:00"/>
    <n v="1"/>
    <n v="29"/>
    <x v="2"/>
    <x v="2"/>
    <n v="1"/>
    <n v="1"/>
    <x v="0"/>
    <x v="0"/>
  </r>
  <r>
    <n v="1979"/>
    <s v="Basic"/>
    <x v="0"/>
    <n v="20194"/>
    <n v="1"/>
    <n v="0"/>
    <d v="2012-12-17T00:00:00"/>
    <n v="64"/>
    <n v="33"/>
    <x v="2"/>
    <x v="0"/>
    <n v="64"/>
    <n v="2"/>
    <x v="1"/>
    <x v="0"/>
  </r>
  <r>
    <n v="1976"/>
    <s v="PhD"/>
    <x v="0"/>
    <n v="42473"/>
    <n v="1"/>
    <n v="1"/>
    <d v="2014-02-17T00:00:00"/>
    <n v="72"/>
    <n v="38"/>
    <x v="3"/>
    <x v="0"/>
    <n v="72"/>
    <n v="3"/>
    <x v="1"/>
    <x v="1"/>
  </r>
  <r>
    <n v="1968"/>
    <s v="Graduation"/>
    <x v="2"/>
    <n v="64590"/>
    <n v="0"/>
    <n v="0"/>
    <d v="2012-10-14T00:00:00"/>
    <n v="98"/>
    <n v="44"/>
    <x v="3"/>
    <x v="2"/>
    <n v="98"/>
    <n v="1"/>
    <x v="0"/>
    <x v="0"/>
  </r>
  <r>
    <n v="1959"/>
    <s v="Graduation"/>
    <x v="1"/>
    <n v="71232"/>
    <n v="0"/>
    <n v="1"/>
    <d v="2013-11-28T00:00:00"/>
    <n v="91"/>
    <n v="54"/>
    <x v="0"/>
    <x v="1"/>
    <n v="91"/>
    <n v="2"/>
    <x v="0"/>
    <x v="1"/>
  </r>
  <r>
    <n v="1971"/>
    <s v="Graduation"/>
    <x v="1"/>
    <n v="34600"/>
    <n v="1"/>
    <n v="1"/>
    <d v="2013-01-01T00:00:00"/>
    <n v="8"/>
    <n v="42"/>
    <x v="3"/>
    <x v="1"/>
    <n v="8"/>
    <n v="5"/>
    <x v="1"/>
    <x v="1"/>
  </r>
  <r>
    <n v="1967"/>
    <s v="Graduation"/>
    <x v="0"/>
    <n v="46904"/>
    <n v="1"/>
    <n v="1"/>
    <d v="2012-11-03T00:00:00"/>
    <n v="20"/>
    <n v="45"/>
    <x v="3"/>
    <x v="0"/>
    <n v="20"/>
    <n v="4"/>
    <x v="1"/>
    <x v="1"/>
  </r>
  <r>
    <n v="1973"/>
    <s v="Graduation"/>
    <x v="2"/>
    <n v="49094"/>
    <n v="0"/>
    <n v="1"/>
    <d v="2012-09-21T00:00:00"/>
    <n v="6"/>
    <n v="39"/>
    <x v="3"/>
    <x v="2"/>
    <n v="6"/>
    <n v="5"/>
    <x v="0"/>
    <x v="1"/>
  </r>
  <r>
    <n v="1983"/>
    <s v="Graduation"/>
    <x v="1"/>
    <n v="36075"/>
    <n v="1"/>
    <n v="0"/>
    <d v="2013-12-09T00:00:00"/>
    <n v="54"/>
    <n v="30"/>
    <x v="2"/>
    <x v="1"/>
    <n v="54"/>
    <n v="1"/>
    <x v="1"/>
    <x v="0"/>
  </r>
  <r>
    <n v="1979"/>
    <s v="2n Cycle"/>
    <x v="1"/>
    <n v="60839"/>
    <n v="1"/>
    <n v="1"/>
    <d v="2012-08-28T00:00:00"/>
    <n v="72"/>
    <n v="33"/>
    <x v="2"/>
    <x v="1"/>
    <n v="72"/>
    <n v="13"/>
    <x v="1"/>
    <x v="1"/>
  </r>
  <r>
    <n v="1979"/>
    <s v="Graduation"/>
    <x v="1"/>
    <n v="77298"/>
    <n v="0"/>
    <n v="1"/>
    <d v="2013-11-02T00:00:00"/>
    <n v="46"/>
    <n v="34"/>
    <x v="2"/>
    <x v="1"/>
    <n v="46"/>
    <n v="1"/>
    <x v="0"/>
    <x v="1"/>
  </r>
  <r>
    <n v="1950"/>
    <s v="Graduation"/>
    <x v="1"/>
    <n v="34026"/>
    <n v="1"/>
    <n v="1"/>
    <d v="2013-08-05T00:00:00"/>
    <n v="11"/>
    <n v="63"/>
    <x v="1"/>
    <x v="1"/>
    <n v="11"/>
    <n v="3"/>
    <x v="1"/>
    <x v="1"/>
  </r>
  <r>
    <n v="1963"/>
    <s v="PhD"/>
    <x v="0"/>
    <n v="48918"/>
    <n v="1"/>
    <n v="1"/>
    <d v="2014-04-12T00:00:00"/>
    <n v="21"/>
    <n v="51"/>
    <x v="0"/>
    <x v="0"/>
    <n v="21"/>
    <n v="2"/>
    <x v="1"/>
    <x v="1"/>
  </r>
  <r>
    <n v="1962"/>
    <s v="2n Cycle"/>
    <x v="1"/>
    <n v="82122"/>
    <n v="0"/>
    <n v="0"/>
    <d v="2013-08-15T00:00:00"/>
    <n v="89"/>
    <n v="51"/>
    <x v="0"/>
    <x v="1"/>
    <n v="89"/>
    <n v="1"/>
    <x v="0"/>
    <x v="0"/>
  </r>
  <r>
    <n v="1976"/>
    <s v="Graduation"/>
    <x v="0"/>
    <n v="37697"/>
    <n v="1"/>
    <n v="0"/>
    <d v="2014-02-07T00:00:00"/>
    <n v="82"/>
    <n v="38"/>
    <x v="3"/>
    <x v="0"/>
    <n v="82"/>
    <n v="1"/>
    <x v="1"/>
    <x v="0"/>
  </r>
  <r>
    <n v="1952"/>
    <s v="Graduation"/>
    <x v="1"/>
    <n v="34074"/>
    <n v="1"/>
    <n v="1"/>
    <d v="2013-07-13T00:00:00"/>
    <n v="69"/>
    <n v="61"/>
    <x v="1"/>
    <x v="1"/>
    <n v="69"/>
    <n v="5"/>
    <x v="1"/>
    <x v="1"/>
  </r>
  <r>
    <n v="1960"/>
    <s v="Master"/>
    <x v="2"/>
    <n v="28520"/>
    <n v="1"/>
    <n v="1"/>
    <d v="2013-06-14T00:00:00"/>
    <n v="55"/>
    <n v="53"/>
    <x v="0"/>
    <x v="2"/>
    <n v="55"/>
    <n v="1"/>
    <x v="1"/>
    <x v="1"/>
  </r>
  <r>
    <n v="1955"/>
    <s v="Graduation"/>
    <x v="0"/>
    <n v="62535"/>
    <n v="0"/>
    <n v="1"/>
    <d v="2013-10-03T00:00:00"/>
    <n v="13"/>
    <n v="58"/>
    <x v="1"/>
    <x v="0"/>
    <n v="13"/>
    <n v="1"/>
    <x v="0"/>
    <x v="1"/>
  </r>
  <r>
    <n v="1977"/>
    <s v="Master"/>
    <x v="0"/>
    <n v="36273"/>
    <n v="1"/>
    <n v="0"/>
    <d v="2014-04-16T00:00:00"/>
    <n v="80"/>
    <n v="37"/>
    <x v="3"/>
    <x v="0"/>
    <n v="80"/>
    <n v="2"/>
    <x v="1"/>
    <x v="0"/>
  </r>
  <r>
    <n v="1964"/>
    <s v="Graduation"/>
    <x v="1"/>
    <n v="63404"/>
    <n v="0"/>
    <n v="2"/>
    <d v="2014-06-06T00:00:00"/>
    <n v="97"/>
    <n v="50"/>
    <x v="0"/>
    <x v="1"/>
    <n v="97"/>
    <n v="2"/>
    <x v="0"/>
    <x v="1"/>
  </r>
  <r>
    <n v="1981"/>
    <s v="2n Cycle"/>
    <x v="1"/>
    <n v="75774"/>
    <n v="1"/>
    <n v="0"/>
    <d v="2014-05-02T00:00:00"/>
    <n v="27"/>
    <n v="33"/>
    <x v="2"/>
    <x v="1"/>
    <n v="27"/>
    <n v="1"/>
    <x v="1"/>
    <x v="0"/>
  </r>
  <r>
    <n v="1976"/>
    <s v="Graduation"/>
    <x v="1"/>
    <n v="78416"/>
    <n v="0"/>
    <n v="1"/>
    <d v="2014-06-27T00:00:00"/>
    <n v="99"/>
    <n v="38"/>
    <x v="3"/>
    <x v="1"/>
    <n v="99"/>
    <n v="2"/>
    <x v="0"/>
    <x v="1"/>
  </r>
  <r>
    <n v="1974"/>
    <s v="Graduation"/>
    <x v="1"/>
    <n v="75702"/>
    <n v="0"/>
    <n v="1"/>
    <d v="2012-10-14T00:00:00"/>
    <n v="87"/>
    <n v="38"/>
    <x v="3"/>
    <x v="1"/>
    <n v="87"/>
    <n v="1"/>
    <x v="0"/>
    <x v="1"/>
  </r>
  <r>
    <n v="1951"/>
    <s v="Master"/>
    <x v="1"/>
    <n v="59385"/>
    <n v="1"/>
    <n v="1"/>
    <d v="2013-04-28T00:00:00"/>
    <n v="85"/>
    <n v="62"/>
    <x v="1"/>
    <x v="1"/>
    <n v="85"/>
    <n v="2"/>
    <x v="1"/>
    <x v="1"/>
  </r>
  <r>
    <n v="1966"/>
    <s v="Graduation"/>
    <x v="0"/>
    <n v="37070"/>
    <n v="1"/>
    <n v="1"/>
    <d v="2013-03-20T00:00:00"/>
    <n v="30"/>
    <n v="47"/>
    <x v="0"/>
    <x v="0"/>
    <n v="30"/>
    <n v="9"/>
    <x v="1"/>
    <x v="1"/>
  </r>
  <r>
    <n v="1951"/>
    <s v="Graduation"/>
    <x v="2"/>
    <n v="44689"/>
    <n v="1"/>
    <n v="1"/>
    <d v="2014-01-10T00:00:00"/>
    <n v="82"/>
    <n v="63"/>
    <x v="1"/>
    <x v="2"/>
    <n v="82"/>
    <n v="2"/>
    <x v="1"/>
    <x v="1"/>
  </r>
  <r>
    <n v="1958"/>
    <s v="Graduation"/>
    <x v="1"/>
    <n v="53977"/>
    <n v="0"/>
    <n v="1"/>
    <d v="2013-06-08T00:00:00"/>
    <n v="21"/>
    <n v="55"/>
    <x v="0"/>
    <x v="1"/>
    <n v="21"/>
    <n v="5"/>
    <x v="0"/>
    <x v="1"/>
  </r>
  <r>
    <n v="1966"/>
    <s v="PhD"/>
    <x v="0"/>
    <n v="7144"/>
    <n v="0"/>
    <n v="2"/>
    <d v="2013-12-07T00:00:00"/>
    <n v="92"/>
    <n v="47"/>
    <x v="0"/>
    <x v="0"/>
    <n v="92"/>
    <n v="0"/>
    <x v="0"/>
    <x v="1"/>
  </r>
  <r>
    <n v="1964"/>
    <s v="Graduation"/>
    <x v="0"/>
    <n v="18701"/>
    <n v="1"/>
    <n v="1"/>
    <d v="2013-06-04T00:00:00"/>
    <n v="95"/>
    <n v="49"/>
    <x v="0"/>
    <x v="0"/>
    <n v="95"/>
    <n v="4"/>
    <x v="1"/>
    <x v="1"/>
  </r>
  <r>
    <n v="1956"/>
    <s v="Graduation"/>
    <x v="2"/>
    <n v="90369"/>
    <n v="0"/>
    <n v="0"/>
    <d v="2014-04-28T00:00:00"/>
    <n v="2"/>
    <n v="58"/>
    <x v="1"/>
    <x v="2"/>
    <n v="2"/>
    <n v="1"/>
    <x v="0"/>
    <x v="0"/>
  </r>
  <r>
    <n v="1974"/>
    <s v="PhD"/>
    <x v="0"/>
    <n v="63159"/>
    <n v="0"/>
    <n v="0"/>
    <d v="2012-11-05T00:00:00"/>
    <n v="74"/>
    <n v="38"/>
    <x v="3"/>
    <x v="0"/>
    <n v="74"/>
    <n v="1"/>
    <x v="0"/>
    <x v="0"/>
  </r>
  <r>
    <n v="1966"/>
    <s v="Graduation"/>
    <x v="1"/>
    <n v="37758"/>
    <n v="1"/>
    <n v="1"/>
    <d v="2012-10-04T00:00:00"/>
    <n v="49"/>
    <n v="46"/>
    <x v="0"/>
    <x v="1"/>
    <n v="49"/>
    <n v="2"/>
    <x v="1"/>
    <x v="1"/>
  </r>
  <r>
    <n v="1963"/>
    <s v="PhD"/>
    <x v="0"/>
    <n v="46757"/>
    <n v="0"/>
    <n v="1"/>
    <d v="2012-11-16T00:00:00"/>
    <n v="71"/>
    <n v="49"/>
    <x v="0"/>
    <x v="0"/>
    <n v="71"/>
    <n v="6"/>
    <x v="0"/>
    <x v="1"/>
  </r>
  <r>
    <n v="1969"/>
    <s v="Master"/>
    <x v="2"/>
    <n v="79734"/>
    <n v="0"/>
    <n v="0"/>
    <d v="2014-06-28T00:00:00"/>
    <n v="72"/>
    <n v="45"/>
    <x v="3"/>
    <x v="2"/>
    <n v="72"/>
    <n v="1"/>
    <x v="0"/>
    <x v="0"/>
  </r>
  <r>
    <n v="1992"/>
    <s v="Graduation"/>
    <x v="1"/>
    <n v="63207"/>
    <n v="0"/>
    <n v="0"/>
    <d v="2013-01-20T00:00:00"/>
    <n v="68"/>
    <n v="21"/>
    <x v="4"/>
    <x v="1"/>
    <n v="68"/>
    <n v="1"/>
    <x v="0"/>
    <x v="0"/>
  </r>
  <r>
    <n v="1954"/>
    <s v="Graduation"/>
    <x v="3"/>
    <n v="72071"/>
    <n v="0"/>
    <n v="1"/>
    <d v="2013-02-14T00:00:00"/>
    <n v="4"/>
    <n v="59"/>
    <x v="1"/>
    <x v="3"/>
    <n v="4"/>
    <n v="3"/>
    <x v="0"/>
    <x v="1"/>
  </r>
  <r>
    <n v="1983"/>
    <s v="PhD"/>
    <x v="1"/>
    <n v="21840"/>
    <n v="1"/>
    <n v="0"/>
    <d v="2013-07-21T00:00:00"/>
    <n v="80"/>
    <n v="30"/>
    <x v="2"/>
    <x v="1"/>
    <n v="80"/>
    <n v="1"/>
    <x v="1"/>
    <x v="0"/>
  </r>
  <r>
    <n v="1982"/>
    <s v="2n Cycle"/>
    <x v="1"/>
    <n v="58582"/>
    <n v="0"/>
    <n v="1"/>
    <d v="2013-09-28T00:00:00"/>
    <n v="15"/>
    <n v="31"/>
    <x v="2"/>
    <x v="1"/>
    <n v="15"/>
    <n v="2"/>
    <x v="0"/>
    <x v="1"/>
  </r>
  <r>
    <n v="1951"/>
    <s v="Graduation"/>
    <x v="0"/>
    <n v="72282"/>
    <n v="0"/>
    <n v="0"/>
    <d v="2013-07-19T00:00:00"/>
    <n v="70"/>
    <n v="62"/>
    <x v="1"/>
    <x v="0"/>
    <n v="70"/>
    <n v="1"/>
    <x v="0"/>
    <x v="0"/>
  </r>
  <r>
    <n v="1956"/>
    <s v="Graduation"/>
    <x v="2"/>
    <n v="50387"/>
    <n v="0"/>
    <n v="2"/>
    <d v="2013-08-31T00:00:00"/>
    <n v="91"/>
    <n v="57"/>
    <x v="1"/>
    <x v="2"/>
    <n v="91"/>
    <n v="3"/>
    <x v="0"/>
    <x v="1"/>
  </r>
  <r>
    <n v="1961"/>
    <s v="PhD"/>
    <x v="1"/>
    <n v="32583"/>
    <n v="1"/>
    <n v="1"/>
    <d v="2014-06-15T00:00:00"/>
    <n v="10"/>
    <n v="53"/>
    <x v="0"/>
    <x v="1"/>
    <n v="10"/>
    <n v="1"/>
    <x v="1"/>
    <x v="1"/>
  </r>
  <r>
    <n v="1962"/>
    <s v="Graduation"/>
    <x v="1"/>
    <n v="62568"/>
    <n v="0"/>
    <n v="1"/>
    <d v="2014-04-07T00:00:00"/>
    <n v="99"/>
    <n v="52"/>
    <x v="0"/>
    <x v="1"/>
    <n v="99"/>
    <n v="3"/>
    <x v="0"/>
    <x v="1"/>
  </r>
  <r>
    <n v="1971"/>
    <s v="Master"/>
    <x v="3"/>
    <n v="44635"/>
    <n v="1"/>
    <n v="1"/>
    <d v="2013-10-11T00:00:00"/>
    <n v="25"/>
    <n v="42"/>
    <x v="3"/>
    <x v="3"/>
    <n v="25"/>
    <n v="2"/>
    <x v="1"/>
    <x v="1"/>
  </r>
  <r>
    <n v="1971"/>
    <s v="Master"/>
    <x v="0"/>
    <n v="33316"/>
    <n v="1"/>
    <n v="1"/>
    <d v="2013-10-04T00:00:00"/>
    <n v="34"/>
    <n v="42"/>
    <x v="3"/>
    <x v="0"/>
    <n v="34"/>
    <n v="3"/>
    <x v="1"/>
    <x v="1"/>
  </r>
  <r>
    <n v="1968"/>
    <s v="Graduation"/>
    <x v="2"/>
    <n v="63967"/>
    <n v="0"/>
    <n v="1"/>
    <d v="2013-08-09T00:00:00"/>
    <n v="57"/>
    <n v="45"/>
    <x v="3"/>
    <x v="2"/>
    <n v="57"/>
    <n v="3"/>
    <x v="0"/>
    <x v="1"/>
  </r>
  <r>
    <n v="1978"/>
    <s v="2n Cycle"/>
    <x v="1"/>
    <n v="52513"/>
    <n v="0"/>
    <n v="0"/>
    <d v="2012-09-04T00:00:00"/>
    <n v="84"/>
    <n v="34"/>
    <x v="2"/>
    <x v="1"/>
    <n v="84"/>
    <n v="2"/>
    <x v="0"/>
    <x v="0"/>
  </r>
  <r>
    <n v="1969"/>
    <s v="Graduation"/>
    <x v="2"/>
    <n v="25293"/>
    <n v="1"/>
    <n v="0"/>
    <d v="2013-09-15T00:00:00"/>
    <n v="51"/>
    <n v="44"/>
    <x v="3"/>
    <x v="2"/>
    <n v="51"/>
    <n v="1"/>
    <x v="1"/>
    <x v="0"/>
  </r>
  <r>
    <n v="1965"/>
    <s v="PhD"/>
    <x v="4"/>
    <n v="54111"/>
    <n v="0"/>
    <n v="1"/>
    <d v="2013-08-25T00:00:00"/>
    <n v="97"/>
    <n v="48"/>
    <x v="0"/>
    <x v="4"/>
    <n v="97"/>
    <n v="2"/>
    <x v="0"/>
    <x v="1"/>
  </r>
  <r>
    <n v="1986"/>
    <s v="Graduation"/>
    <x v="1"/>
    <n v="78394"/>
    <n v="0"/>
    <n v="0"/>
    <d v="2013-02-15T00:00:00"/>
    <n v="13"/>
    <n v="27"/>
    <x v="2"/>
    <x v="1"/>
    <n v="13"/>
    <n v="1"/>
    <x v="0"/>
    <x v="0"/>
  </r>
  <r>
    <n v="1958"/>
    <s v="Master"/>
    <x v="2"/>
    <n v="80739"/>
    <n v="0"/>
    <n v="0"/>
    <d v="2013-05-23T00:00:00"/>
    <n v="92"/>
    <n v="55"/>
    <x v="0"/>
    <x v="2"/>
    <n v="92"/>
    <n v="1"/>
    <x v="0"/>
    <x v="0"/>
  </r>
  <r>
    <n v="1975"/>
    <s v="Master"/>
    <x v="1"/>
    <n v="22669"/>
    <n v="1"/>
    <n v="0"/>
    <d v="2013-05-22T00:00:00"/>
    <n v="30"/>
    <n v="38"/>
    <x v="3"/>
    <x v="1"/>
    <n v="30"/>
    <n v="3"/>
    <x v="1"/>
    <x v="0"/>
  </r>
  <r>
    <n v="1987"/>
    <s v="Graduation"/>
    <x v="0"/>
    <n v="29236"/>
    <n v="1"/>
    <n v="0"/>
    <d v="2013-10-08T00:00:00"/>
    <n v="30"/>
    <n v="26"/>
    <x v="2"/>
    <x v="0"/>
    <n v="30"/>
    <n v="2"/>
    <x v="1"/>
    <x v="0"/>
  </r>
  <r>
    <n v="1959"/>
    <s v="Graduation"/>
    <x v="1"/>
    <n v="44911"/>
    <n v="0"/>
    <n v="1"/>
    <d v="2013-03-15T00:00:00"/>
    <n v="11"/>
    <n v="54"/>
    <x v="0"/>
    <x v="1"/>
    <n v="11"/>
    <n v="3"/>
    <x v="0"/>
    <x v="1"/>
  </r>
  <r>
    <n v="1962"/>
    <s v="PhD"/>
    <x v="2"/>
    <n v="54693"/>
    <n v="0"/>
    <n v="1"/>
    <d v="2013-02-17T00:00:00"/>
    <n v="72"/>
    <n v="51"/>
    <x v="0"/>
    <x v="2"/>
    <n v="72"/>
    <n v="8"/>
    <x v="0"/>
    <x v="1"/>
  </r>
  <r>
    <n v="1974"/>
    <s v="Graduation"/>
    <x v="1"/>
    <n v="48186"/>
    <n v="1"/>
    <n v="0"/>
    <d v="2014-03-20T00:00:00"/>
    <n v="39"/>
    <n v="40"/>
    <x v="3"/>
    <x v="1"/>
    <n v="39"/>
    <n v="3"/>
    <x v="1"/>
    <x v="0"/>
  </r>
  <r>
    <n v="1977"/>
    <s v="Graduation"/>
    <x v="2"/>
    <n v="54809"/>
    <n v="1"/>
    <n v="1"/>
    <d v="2013-09-11T00:00:00"/>
    <n v="0"/>
    <n v="36"/>
    <x v="3"/>
    <x v="2"/>
    <n v="0"/>
    <n v="4"/>
    <x v="1"/>
    <x v="1"/>
  </r>
  <r>
    <n v="1978"/>
    <s v="Graduation"/>
    <x v="1"/>
    <n v="41580"/>
    <n v="1"/>
    <n v="1"/>
    <d v="2012-12-10T00:00:00"/>
    <n v="15"/>
    <n v="34"/>
    <x v="2"/>
    <x v="1"/>
    <n v="15"/>
    <n v="3"/>
    <x v="1"/>
    <x v="1"/>
  </r>
  <r>
    <n v="1970"/>
    <s v="PhD"/>
    <x v="2"/>
    <n v="80336"/>
    <n v="0"/>
    <n v="0"/>
    <d v="2013-09-09T00:00:00"/>
    <n v="12"/>
    <n v="43"/>
    <x v="3"/>
    <x v="2"/>
    <n v="12"/>
    <n v="1"/>
    <x v="0"/>
    <x v="0"/>
  </r>
  <r>
    <n v="1957"/>
    <s v="Graduation"/>
    <x v="2"/>
    <n v="47743"/>
    <n v="0"/>
    <n v="1"/>
    <d v="2013-03-22T00:00:00"/>
    <n v="56"/>
    <n v="56"/>
    <x v="1"/>
    <x v="2"/>
    <n v="56"/>
    <n v="3"/>
    <x v="0"/>
    <x v="1"/>
  </r>
  <r>
    <n v="1955"/>
    <s v="2n Cycle"/>
    <x v="2"/>
    <n v="62972"/>
    <n v="0"/>
    <n v="1"/>
    <d v="2012-08-03T00:00:00"/>
    <n v="39"/>
    <n v="57"/>
    <x v="1"/>
    <x v="2"/>
    <n v="39"/>
    <n v="2"/>
    <x v="0"/>
    <x v="1"/>
  </r>
  <r>
    <n v="1954"/>
    <s v="PhD"/>
    <x v="3"/>
    <n v="57333"/>
    <n v="0"/>
    <n v="1"/>
    <d v="2012-09-22T00:00:00"/>
    <n v="55"/>
    <n v="58"/>
    <x v="1"/>
    <x v="3"/>
    <n v="55"/>
    <n v="11"/>
    <x v="0"/>
    <x v="1"/>
  </r>
  <r>
    <n v="1982"/>
    <s v="PhD"/>
    <x v="1"/>
    <n v="32313"/>
    <n v="1"/>
    <n v="0"/>
    <d v="2013-02-11T00:00:00"/>
    <n v="60"/>
    <n v="31"/>
    <x v="2"/>
    <x v="1"/>
    <n v="60"/>
    <n v="3"/>
    <x v="1"/>
    <x v="0"/>
  </r>
  <r>
    <n v="1953"/>
    <s v="Master"/>
    <x v="4"/>
    <n v="84953"/>
    <n v="0"/>
    <n v="0"/>
    <d v="2013-06-03T00:00:00"/>
    <n v="73"/>
    <n v="60"/>
    <x v="1"/>
    <x v="4"/>
    <n v="73"/>
    <n v="1"/>
    <x v="0"/>
    <x v="0"/>
  </r>
  <r>
    <n v="1968"/>
    <s v="Master"/>
    <x v="3"/>
    <n v="27071"/>
    <n v="1"/>
    <n v="0"/>
    <d v="2014-04-23T00:00:00"/>
    <n v="90"/>
    <n v="46"/>
    <x v="0"/>
    <x v="3"/>
    <n v="90"/>
    <n v="2"/>
    <x v="1"/>
    <x v="0"/>
  </r>
  <r>
    <n v="1957"/>
    <s v="Master"/>
    <x v="1"/>
    <n v="68148"/>
    <n v="0"/>
    <n v="0"/>
    <d v="2013-08-31T00:00:00"/>
    <n v="86"/>
    <n v="56"/>
    <x v="1"/>
    <x v="1"/>
    <n v="86"/>
    <n v="1"/>
    <x v="0"/>
    <x v="0"/>
  </r>
  <r>
    <n v="1965"/>
    <s v="Master"/>
    <x v="1"/>
    <n v="65735"/>
    <n v="1"/>
    <n v="1"/>
    <d v="2013-12-07T00:00:00"/>
    <n v="37"/>
    <n v="48"/>
    <x v="0"/>
    <x v="1"/>
    <n v="37"/>
    <n v="5"/>
    <x v="1"/>
    <x v="1"/>
  </r>
  <r>
    <n v="1975"/>
    <s v="PhD"/>
    <x v="2"/>
    <n v="86836"/>
    <n v="0"/>
    <n v="0"/>
    <d v="2012-09-12T00:00:00"/>
    <n v="7"/>
    <n v="37"/>
    <x v="3"/>
    <x v="2"/>
    <n v="7"/>
    <n v="1"/>
    <x v="0"/>
    <x v="0"/>
  </r>
  <r>
    <n v="1963"/>
    <s v="PhD"/>
    <x v="2"/>
    <n v="4023"/>
    <n v="1"/>
    <n v="1"/>
    <d v="2014-06-23T00:00:00"/>
    <n v="29"/>
    <n v="51"/>
    <x v="0"/>
    <x v="2"/>
    <n v="29"/>
    <n v="15"/>
    <x v="1"/>
    <x v="1"/>
  </r>
  <r>
    <n v="1990"/>
    <s v="Graduation"/>
    <x v="2"/>
    <n v="30093"/>
    <n v="0"/>
    <n v="0"/>
    <d v="2013-07-08T00:00:00"/>
    <n v="19"/>
    <n v="23"/>
    <x v="4"/>
    <x v="2"/>
    <n v="19"/>
    <n v="1"/>
    <x v="0"/>
    <x v="0"/>
  </r>
  <r>
    <n v="1966"/>
    <s v="PhD"/>
    <x v="2"/>
    <n v="57705"/>
    <n v="0"/>
    <n v="1"/>
    <d v="2014-01-11T00:00:00"/>
    <n v="14"/>
    <n v="48"/>
    <x v="0"/>
    <x v="2"/>
    <n v="14"/>
    <n v="3"/>
    <x v="0"/>
    <x v="1"/>
  </r>
  <r>
    <n v="1988"/>
    <s v="Graduation"/>
    <x v="0"/>
    <n v="25008"/>
    <n v="1"/>
    <n v="0"/>
    <d v="2014-02-02T00:00:00"/>
    <n v="72"/>
    <n v="26"/>
    <x v="2"/>
    <x v="0"/>
    <n v="72"/>
    <n v="2"/>
    <x v="1"/>
    <x v="0"/>
  </r>
  <r>
    <n v="1995"/>
    <s v="2n Cycle"/>
    <x v="0"/>
    <n v="83257"/>
    <n v="0"/>
    <n v="0"/>
    <d v="2012-09-18T00:00:00"/>
    <n v="56"/>
    <n v="17"/>
    <x v="4"/>
    <x v="0"/>
    <n v="56"/>
    <n v="1"/>
    <x v="0"/>
    <x v="0"/>
  </r>
  <r>
    <n v="1975"/>
    <s v="Graduation"/>
    <x v="1"/>
    <n v="22280"/>
    <n v="1"/>
    <n v="0"/>
    <d v="2013-05-19T00:00:00"/>
    <n v="85"/>
    <n v="38"/>
    <x v="3"/>
    <x v="1"/>
    <n v="85"/>
    <n v="1"/>
    <x v="1"/>
    <x v="0"/>
  </r>
  <r>
    <n v="1978"/>
    <s v="PhD"/>
    <x v="2"/>
    <n v="72159"/>
    <n v="0"/>
    <n v="0"/>
    <d v="2012-10-29T00:00:00"/>
    <n v="62"/>
    <n v="34"/>
    <x v="2"/>
    <x v="2"/>
    <n v="62"/>
    <n v="1"/>
    <x v="0"/>
    <x v="0"/>
  </r>
  <r>
    <n v="1961"/>
    <s v="Graduation"/>
    <x v="1"/>
    <n v="64260"/>
    <n v="0"/>
    <n v="0"/>
    <d v="2013-01-11T00:00:00"/>
    <n v="1"/>
    <n v="52"/>
    <x v="0"/>
    <x v="1"/>
    <n v="1"/>
    <n v="1"/>
    <x v="0"/>
    <x v="0"/>
  </r>
  <r>
    <n v="1984"/>
    <s v="PhD"/>
    <x v="0"/>
    <n v="82733"/>
    <n v="0"/>
    <n v="0"/>
    <d v="2013-09-10T00:00:00"/>
    <n v="28"/>
    <n v="29"/>
    <x v="2"/>
    <x v="0"/>
    <n v="28"/>
    <n v="1"/>
    <x v="0"/>
    <x v="0"/>
  </r>
  <r>
    <n v="1971"/>
    <s v="Master"/>
    <x v="3"/>
    <n v="74290"/>
    <n v="0"/>
    <n v="1"/>
    <d v="2013-08-12T00:00:00"/>
    <n v="70"/>
    <n v="42"/>
    <x v="3"/>
    <x v="3"/>
    <n v="70"/>
    <n v="4"/>
    <x v="0"/>
    <x v="1"/>
  </r>
  <r>
    <n v="1951"/>
    <s v="Master"/>
    <x v="0"/>
    <n v="58217"/>
    <n v="2"/>
    <n v="1"/>
    <d v="2012-11-17T00:00:00"/>
    <n v="84"/>
    <n v="61"/>
    <x v="1"/>
    <x v="0"/>
    <n v="84"/>
    <n v="1"/>
    <x v="1"/>
    <x v="1"/>
  </r>
  <r>
    <n v="1976"/>
    <s v="Master"/>
    <x v="1"/>
    <n v="21024"/>
    <n v="0"/>
    <n v="0"/>
    <d v="2013-07-04T00:00:00"/>
    <n v="89"/>
    <n v="37"/>
    <x v="3"/>
    <x v="1"/>
    <n v="89"/>
    <n v="1"/>
    <x v="0"/>
    <x v="0"/>
  </r>
  <r>
    <n v="1972"/>
    <s v="PhD"/>
    <x v="2"/>
    <n v="70116"/>
    <n v="0"/>
    <n v="0"/>
    <d v="2013-01-26T00:00:00"/>
    <n v="73"/>
    <n v="41"/>
    <x v="3"/>
    <x v="2"/>
    <n v="73"/>
    <n v="1"/>
    <x v="0"/>
    <x v="0"/>
  </r>
  <r>
    <n v="1985"/>
    <s v="Graduation"/>
    <x v="1"/>
    <n v="54006"/>
    <n v="1"/>
    <n v="0"/>
    <d v="2012-09-18T00:00:00"/>
    <n v="42"/>
    <n v="27"/>
    <x v="2"/>
    <x v="1"/>
    <n v="42"/>
    <n v="2"/>
    <x v="1"/>
    <x v="0"/>
  </r>
  <r>
    <n v="1966"/>
    <s v="PhD"/>
    <x v="2"/>
    <n v="69063"/>
    <n v="0"/>
    <n v="1"/>
    <d v="2012-11-07T00:00:00"/>
    <n v="16"/>
    <n v="46"/>
    <x v="0"/>
    <x v="2"/>
    <n v="16"/>
    <n v="1"/>
    <x v="0"/>
    <x v="1"/>
  </r>
  <r>
    <n v="1975"/>
    <s v="2n Cycle"/>
    <x v="3"/>
    <n v="11448"/>
    <n v="0"/>
    <n v="0"/>
    <d v="2013-12-15T00:00:00"/>
    <n v="16"/>
    <n v="38"/>
    <x v="3"/>
    <x v="3"/>
    <n v="16"/>
    <n v="1"/>
    <x v="0"/>
    <x v="0"/>
  </r>
  <r>
    <n v="1979"/>
    <s v="Graduation"/>
    <x v="0"/>
    <n v="61825"/>
    <n v="0"/>
    <n v="1"/>
    <d v="2013-08-07T00:00:00"/>
    <n v="56"/>
    <n v="34"/>
    <x v="2"/>
    <x v="0"/>
    <n v="56"/>
    <n v="1"/>
    <x v="0"/>
    <x v="1"/>
  </r>
  <r>
    <n v="1971"/>
    <s v="Graduation"/>
    <x v="2"/>
    <n v="70886"/>
    <n v="1"/>
    <n v="0"/>
    <d v="2013-10-14T00:00:00"/>
    <n v="65"/>
    <n v="42"/>
    <x v="3"/>
    <x v="2"/>
    <n v="65"/>
    <n v="1"/>
    <x v="1"/>
    <x v="0"/>
  </r>
  <r>
    <n v="1982"/>
    <s v="Graduation"/>
    <x v="2"/>
    <n v="69109"/>
    <n v="0"/>
    <n v="0"/>
    <d v="2012-11-09T00:00:00"/>
    <n v="10"/>
    <n v="30"/>
    <x v="2"/>
    <x v="2"/>
    <n v="10"/>
    <n v="1"/>
    <x v="0"/>
    <x v="0"/>
  </r>
  <r>
    <n v="1973"/>
    <s v="Graduation"/>
    <x v="4"/>
    <n v="60208"/>
    <n v="1"/>
    <n v="1"/>
    <d v="2012-10-07T00:00:00"/>
    <n v="13"/>
    <n v="39"/>
    <x v="3"/>
    <x v="4"/>
    <n v="13"/>
    <n v="11"/>
    <x v="1"/>
    <x v="1"/>
  </r>
  <r>
    <n v="1968"/>
    <s v="Master"/>
    <x v="1"/>
    <n v="32889"/>
    <n v="1"/>
    <n v="1"/>
    <d v="2013-09-06T00:00:00"/>
    <n v="78"/>
    <n v="45"/>
    <x v="3"/>
    <x v="1"/>
    <n v="78"/>
    <n v="3"/>
    <x v="1"/>
    <x v="1"/>
  </r>
  <r>
    <n v="1984"/>
    <s v="Graduation"/>
    <x v="0"/>
    <n v="34738"/>
    <n v="1"/>
    <n v="0"/>
    <d v="2014-05-11T00:00:00"/>
    <n v="51"/>
    <n v="30"/>
    <x v="2"/>
    <x v="0"/>
    <n v="51"/>
    <n v="1"/>
    <x v="1"/>
    <x v="0"/>
  </r>
  <r>
    <n v="1971"/>
    <s v="Master"/>
    <x v="1"/>
    <n v="30538"/>
    <n v="1"/>
    <n v="0"/>
    <d v="2012-10-01T00:00:00"/>
    <n v="27"/>
    <n v="41"/>
    <x v="3"/>
    <x v="1"/>
    <n v="27"/>
    <n v="4"/>
    <x v="1"/>
    <x v="0"/>
  </r>
  <r>
    <n v="1977"/>
    <s v="2n Cycle"/>
    <x v="1"/>
    <n v="82326"/>
    <n v="0"/>
    <n v="0"/>
    <d v="2014-03-10T00:00:00"/>
    <n v="30"/>
    <n v="37"/>
    <x v="3"/>
    <x v="1"/>
    <n v="30"/>
    <n v="1"/>
    <x v="0"/>
    <x v="0"/>
  </r>
  <r>
    <n v="1967"/>
    <s v="PhD"/>
    <x v="3"/>
    <n v="26642"/>
    <n v="1"/>
    <n v="0"/>
    <d v="2014-03-01T00:00:00"/>
    <n v="71"/>
    <n v="47"/>
    <x v="0"/>
    <x v="3"/>
    <n v="71"/>
    <n v="2"/>
    <x v="1"/>
    <x v="0"/>
  </r>
  <r>
    <n v="1964"/>
    <s v="Graduation"/>
    <x v="3"/>
    <n v="69932"/>
    <n v="0"/>
    <n v="1"/>
    <d v="2013-06-12T00:00:00"/>
    <n v="97"/>
    <n v="49"/>
    <x v="0"/>
    <x v="3"/>
    <n v="97"/>
    <n v="2"/>
    <x v="0"/>
    <x v="1"/>
  </r>
  <r>
    <n v="1972"/>
    <s v="Graduation"/>
    <x v="0"/>
    <n v="44503"/>
    <n v="1"/>
    <n v="1"/>
    <d v="2014-04-16T00:00:00"/>
    <n v="83"/>
    <n v="42"/>
    <x v="3"/>
    <x v="0"/>
    <n v="83"/>
    <n v="2"/>
    <x v="1"/>
    <x v="1"/>
  </r>
  <r>
    <n v="1948"/>
    <s v="PhD"/>
    <x v="0"/>
    <n v="60200"/>
    <n v="0"/>
    <n v="1"/>
    <d v="2013-01-02T00:00:00"/>
    <n v="3"/>
    <n v="65"/>
    <x v="1"/>
    <x v="0"/>
    <n v="3"/>
    <n v="6"/>
    <x v="0"/>
    <x v="1"/>
  </r>
  <r>
    <n v="1952"/>
    <s v="Graduation"/>
    <x v="3"/>
    <n v="49638"/>
    <n v="0"/>
    <n v="1"/>
    <d v="2014-04-19T00:00:00"/>
    <n v="71"/>
    <n v="62"/>
    <x v="1"/>
    <x v="3"/>
    <n v="71"/>
    <n v="1"/>
    <x v="0"/>
    <x v="1"/>
  </r>
  <r>
    <n v="1987"/>
    <s v="2n Cycle"/>
    <x v="0"/>
    <n v="23830"/>
    <n v="0"/>
    <n v="0"/>
    <d v="2014-02-07T00:00:00"/>
    <n v="3"/>
    <n v="27"/>
    <x v="2"/>
    <x v="0"/>
    <n v="3"/>
    <n v="1"/>
    <x v="0"/>
    <x v="0"/>
  </r>
  <r>
    <n v="1959"/>
    <s v="Master"/>
    <x v="4"/>
    <n v="33051"/>
    <n v="0"/>
    <n v="0"/>
    <d v="2012-08-16T00:00:00"/>
    <n v="15"/>
    <n v="53"/>
    <x v="0"/>
    <x v="4"/>
    <n v="15"/>
    <n v="3"/>
    <x v="0"/>
    <x v="0"/>
  </r>
  <r>
    <n v="1958"/>
    <s v="Graduation"/>
    <x v="2"/>
    <n v="72905"/>
    <n v="0"/>
    <n v="0"/>
    <d v="2014-01-21T00:00:00"/>
    <n v="52"/>
    <n v="56"/>
    <x v="1"/>
    <x v="2"/>
    <n v="52"/>
    <n v="1"/>
    <x v="0"/>
    <x v="0"/>
  </r>
  <r>
    <n v="1951"/>
    <s v="PhD"/>
    <x v="1"/>
    <n v="69702"/>
    <n v="0"/>
    <n v="1"/>
    <d v="2013-02-19T00:00:00"/>
    <n v="8"/>
    <n v="62"/>
    <x v="1"/>
    <x v="1"/>
    <n v="8"/>
    <n v="2"/>
    <x v="0"/>
    <x v="1"/>
  </r>
  <r>
    <n v="1975"/>
    <s v="Graduation"/>
    <x v="3"/>
    <n v="70300"/>
    <n v="1"/>
    <n v="0"/>
    <d v="2013-07-15T00:00:00"/>
    <n v="89"/>
    <n v="38"/>
    <x v="3"/>
    <x v="3"/>
    <n v="89"/>
    <n v="3"/>
    <x v="1"/>
    <x v="0"/>
  </r>
  <r>
    <n v="1984"/>
    <s v="PhD"/>
    <x v="2"/>
    <n v="70643"/>
    <n v="0"/>
    <n v="0"/>
    <d v="2012-10-15T00:00:00"/>
    <n v="66"/>
    <n v="28"/>
    <x v="2"/>
    <x v="2"/>
    <n v="66"/>
    <n v="1"/>
    <x v="0"/>
    <x v="0"/>
  </r>
  <r>
    <n v="1969"/>
    <s v="PhD"/>
    <x v="2"/>
    <n v="30396"/>
    <n v="1"/>
    <n v="0"/>
    <d v="2014-04-30T00:00:00"/>
    <n v="22"/>
    <n v="45"/>
    <x v="3"/>
    <x v="2"/>
    <n v="22"/>
    <n v="2"/>
    <x v="1"/>
    <x v="0"/>
  </r>
  <r>
    <n v="1968"/>
    <s v="PhD"/>
    <x v="3"/>
    <n v="50616"/>
    <n v="0"/>
    <n v="1"/>
    <d v="2014-04-18T00:00:00"/>
    <n v="56"/>
    <n v="46"/>
    <x v="0"/>
    <x v="3"/>
    <n v="56"/>
    <n v="2"/>
    <x v="0"/>
    <x v="1"/>
  </r>
  <r>
    <n v="1969"/>
    <s v="Master"/>
    <x v="0"/>
    <n v="62772"/>
    <n v="0"/>
    <n v="1"/>
    <d v="2013-05-19T00:00:00"/>
    <n v="74"/>
    <n v="44"/>
    <x v="3"/>
    <x v="0"/>
    <n v="74"/>
    <n v="1"/>
    <x v="0"/>
    <x v="1"/>
  </r>
  <r>
    <n v="1985"/>
    <s v="PhD"/>
    <x v="0"/>
    <n v="30298"/>
    <n v="0"/>
    <n v="0"/>
    <d v="2014-05-19T00:00:00"/>
    <n v="48"/>
    <n v="29"/>
    <x v="2"/>
    <x v="0"/>
    <n v="48"/>
    <n v="1"/>
    <x v="0"/>
    <x v="0"/>
  </r>
  <r>
    <n v="1984"/>
    <s v="Graduation"/>
    <x v="0"/>
    <n v="52413"/>
    <n v="1"/>
    <n v="0"/>
    <d v="2012-11-03T00:00:00"/>
    <n v="67"/>
    <n v="28"/>
    <x v="2"/>
    <x v="0"/>
    <n v="67"/>
    <n v="2"/>
    <x v="1"/>
    <x v="0"/>
  </r>
  <r>
    <n v="1957"/>
    <s v="PhD"/>
    <x v="2"/>
    <n v="44155"/>
    <n v="1"/>
    <n v="1"/>
    <d v="2014-01-19T00:00:00"/>
    <n v="24"/>
    <n v="57"/>
    <x v="1"/>
    <x v="2"/>
    <n v="24"/>
    <n v="1"/>
    <x v="1"/>
    <x v="1"/>
  </r>
  <r>
    <n v="1971"/>
    <s v="PhD"/>
    <x v="3"/>
    <n v="86979"/>
    <n v="0"/>
    <n v="0"/>
    <d v="2013-11-07T00:00:00"/>
    <n v="67"/>
    <n v="42"/>
    <x v="3"/>
    <x v="3"/>
    <n v="67"/>
    <n v="1"/>
    <x v="0"/>
    <x v="0"/>
  </r>
  <r>
    <n v="1975"/>
    <s v="Graduation"/>
    <x v="1"/>
    <n v="76532"/>
    <n v="1"/>
    <n v="1"/>
    <d v="2013-09-09T00:00:00"/>
    <n v="38"/>
    <n v="38"/>
    <x v="3"/>
    <x v="1"/>
    <n v="38"/>
    <n v="4"/>
    <x v="1"/>
    <x v="1"/>
  </r>
  <r>
    <n v="1982"/>
    <s v="Graduation"/>
    <x v="2"/>
    <n v="42081"/>
    <n v="1"/>
    <n v="0"/>
    <d v="2013-02-26T00:00:00"/>
    <n v="86"/>
    <n v="31"/>
    <x v="2"/>
    <x v="2"/>
    <n v="86"/>
    <n v="2"/>
    <x v="1"/>
    <x v="0"/>
  </r>
  <r>
    <n v="1988"/>
    <s v="PhD"/>
    <x v="2"/>
    <n v="67546"/>
    <n v="0"/>
    <n v="0"/>
    <d v="2012-08-31T00:00:00"/>
    <n v="90"/>
    <n v="24"/>
    <x v="4"/>
    <x v="2"/>
    <n v="90"/>
    <n v="1"/>
    <x v="0"/>
    <x v="0"/>
  </r>
  <r>
    <n v="1989"/>
    <s v="Master"/>
    <x v="1"/>
    <n v="88420"/>
    <n v="0"/>
    <n v="0"/>
    <d v="2014-05-02T00:00:00"/>
    <n v="87"/>
    <n v="25"/>
    <x v="4"/>
    <x v="1"/>
    <n v="87"/>
    <n v="1"/>
    <x v="0"/>
    <x v="0"/>
  </r>
  <r>
    <n v="1985"/>
    <s v="Graduation"/>
    <x v="2"/>
    <n v="31158"/>
    <n v="1"/>
    <n v="0"/>
    <d v="2013-01-27T00:00:00"/>
    <n v="62"/>
    <n v="28"/>
    <x v="2"/>
    <x v="2"/>
    <n v="62"/>
    <n v="2"/>
    <x v="1"/>
    <x v="0"/>
  </r>
  <r>
    <n v="1968"/>
    <s v="Graduation"/>
    <x v="3"/>
    <n v="61671"/>
    <n v="0"/>
    <n v="1"/>
    <d v="2014-06-03T00:00:00"/>
    <n v="23"/>
    <n v="46"/>
    <x v="0"/>
    <x v="3"/>
    <n v="23"/>
    <n v="8"/>
    <x v="0"/>
    <x v="1"/>
  </r>
  <r>
    <n v="1974"/>
    <s v="Graduation"/>
    <x v="0"/>
    <n v="69719"/>
    <n v="0"/>
    <n v="0"/>
    <d v="2014-05-26T00:00:00"/>
    <n v="99"/>
    <n v="40"/>
    <x v="3"/>
    <x v="0"/>
    <n v="99"/>
    <n v="1"/>
    <x v="0"/>
    <x v="0"/>
  </r>
  <r>
    <n v="1949"/>
    <s v="Graduation"/>
    <x v="3"/>
    <n v="49160"/>
    <n v="0"/>
    <n v="1"/>
    <d v="2013-10-20T00:00:00"/>
    <n v="29"/>
    <n v="64"/>
    <x v="1"/>
    <x v="3"/>
    <n v="29"/>
    <n v="2"/>
    <x v="0"/>
    <x v="1"/>
  </r>
  <r>
    <n v="1978"/>
    <s v="Basic"/>
    <x v="1"/>
    <n v="24882"/>
    <n v="1"/>
    <n v="0"/>
    <d v="2012-09-09T00:00:00"/>
    <n v="52"/>
    <n v="34"/>
    <x v="2"/>
    <x v="1"/>
    <n v="52"/>
    <n v="1"/>
    <x v="1"/>
    <x v="0"/>
  </r>
  <r>
    <n v="1954"/>
    <s v="PhD"/>
    <x v="0"/>
    <n v="90933"/>
    <n v="0"/>
    <n v="0"/>
    <d v="2014-03-31T00:00:00"/>
    <n v="90"/>
    <n v="60"/>
    <x v="1"/>
    <x v="0"/>
    <n v="90"/>
    <n v="1"/>
    <x v="0"/>
    <x v="0"/>
  </r>
  <r>
    <n v="1945"/>
    <s v="PhD"/>
    <x v="0"/>
    <n v="113734"/>
    <n v="0"/>
    <n v="0"/>
    <d v="2014-05-28T00:00:00"/>
    <n v="9"/>
    <n v="69"/>
    <x v="5"/>
    <x v="0"/>
    <n v="9"/>
    <n v="0"/>
    <x v="0"/>
    <x v="0"/>
  </r>
  <r>
    <n v="1950"/>
    <s v="PhD"/>
    <x v="1"/>
    <n v="59292"/>
    <n v="0"/>
    <n v="1"/>
    <d v="2013-06-13T00:00:00"/>
    <n v="71"/>
    <n v="63"/>
    <x v="1"/>
    <x v="1"/>
    <n v="71"/>
    <n v="2"/>
    <x v="0"/>
    <x v="1"/>
  </r>
  <r>
    <n v="1964"/>
    <s v="PhD"/>
    <x v="2"/>
    <n v="45759"/>
    <n v="1"/>
    <n v="1"/>
    <d v="2013-02-23T00:00:00"/>
    <n v="13"/>
    <n v="49"/>
    <x v="0"/>
    <x v="2"/>
    <n v="13"/>
    <n v="2"/>
    <x v="1"/>
    <x v="1"/>
  </r>
  <r>
    <n v="1983"/>
    <s v="Graduation"/>
    <x v="0"/>
    <n v="22148"/>
    <n v="0"/>
    <n v="0"/>
    <d v="2014-04-13T00:00:00"/>
    <n v="16"/>
    <n v="31"/>
    <x v="2"/>
    <x v="0"/>
    <n v="16"/>
    <n v="1"/>
    <x v="0"/>
    <x v="0"/>
  </r>
  <r>
    <n v="1987"/>
    <s v="Master"/>
    <x v="2"/>
    <n v="73395"/>
    <n v="0"/>
    <n v="0"/>
    <d v="2014-03-18T00:00:00"/>
    <n v="94"/>
    <n v="27"/>
    <x v="2"/>
    <x v="2"/>
    <n v="94"/>
    <n v="1"/>
    <x v="0"/>
    <x v="0"/>
  </r>
  <r>
    <n v="1971"/>
    <s v="Graduation"/>
    <x v="3"/>
    <n v="29819"/>
    <n v="1"/>
    <n v="0"/>
    <d v="2013-10-24T00:00:00"/>
    <n v="77"/>
    <n v="42"/>
    <x v="3"/>
    <x v="3"/>
    <n v="77"/>
    <n v="3"/>
    <x v="1"/>
    <x v="0"/>
  </r>
  <r>
    <n v="1968"/>
    <s v="Graduation"/>
    <x v="2"/>
    <n v="45688"/>
    <n v="0"/>
    <n v="1"/>
    <d v="2014-01-25T00:00:00"/>
    <n v="20"/>
    <n v="46"/>
    <x v="0"/>
    <x v="2"/>
    <n v="20"/>
    <n v="2"/>
    <x v="0"/>
    <x v="1"/>
  </r>
  <r>
    <n v="1954"/>
    <s v="Graduation"/>
    <x v="2"/>
    <n v="62820"/>
    <n v="0"/>
    <n v="0"/>
    <d v="2013-05-11T00:00:00"/>
    <n v="51"/>
    <n v="59"/>
    <x v="1"/>
    <x v="2"/>
    <n v="51"/>
    <n v="1"/>
    <x v="0"/>
    <x v="0"/>
  </r>
  <r>
    <n v="1971"/>
    <s v="PhD"/>
    <x v="2"/>
    <n v="60491"/>
    <n v="0"/>
    <n v="1"/>
    <d v="2013-09-06T00:00:00"/>
    <n v="81"/>
    <n v="42"/>
    <x v="3"/>
    <x v="2"/>
    <n v="81"/>
    <n v="4"/>
    <x v="0"/>
    <x v="1"/>
  </r>
  <r>
    <n v="1986"/>
    <s v="Graduation"/>
    <x v="1"/>
    <n v="33235"/>
    <n v="1"/>
    <n v="0"/>
    <d v="2014-02-05T00:00:00"/>
    <n v="71"/>
    <n v="28"/>
    <x v="2"/>
    <x v="1"/>
    <n v="71"/>
    <n v="1"/>
    <x v="1"/>
    <x v="0"/>
  </r>
  <r>
    <n v="1959"/>
    <s v="Graduation"/>
    <x v="2"/>
    <n v="35701"/>
    <n v="0"/>
    <n v="0"/>
    <d v="2013-03-19T00:00:00"/>
    <n v="36"/>
    <n v="54"/>
    <x v="0"/>
    <x v="2"/>
    <n v="36"/>
    <n v="1"/>
    <x v="0"/>
    <x v="0"/>
  </r>
  <r>
    <n v="1980"/>
    <s v="Master"/>
    <x v="2"/>
    <n v="31535"/>
    <n v="1"/>
    <n v="0"/>
    <d v="2013-09-26T00:00:00"/>
    <n v="95"/>
    <n v="33"/>
    <x v="2"/>
    <x v="2"/>
    <n v="95"/>
    <n v="1"/>
    <x v="1"/>
    <x v="0"/>
  </r>
  <r>
    <n v="1960"/>
    <s v="2n Cycle"/>
    <x v="1"/>
    <n v="92556"/>
    <n v="0"/>
    <n v="0"/>
    <d v="2014-04-20T00:00:00"/>
    <n v="32"/>
    <n v="54"/>
    <x v="0"/>
    <x v="1"/>
    <n v="32"/>
    <n v="0"/>
    <x v="0"/>
    <x v="0"/>
  </r>
  <r>
    <n v="1970"/>
    <s v="Graduation"/>
    <x v="0"/>
    <n v="67384"/>
    <n v="0"/>
    <n v="1"/>
    <d v="2012-11-10T00:00:00"/>
    <n v="32"/>
    <n v="42"/>
    <x v="3"/>
    <x v="0"/>
    <n v="32"/>
    <n v="2"/>
    <x v="0"/>
    <x v="1"/>
  </r>
  <r>
    <n v="1971"/>
    <s v="Master"/>
    <x v="1"/>
    <n v="80573"/>
    <n v="0"/>
    <n v="0"/>
    <d v="2012-10-14T00:00:00"/>
    <n v="85"/>
    <n v="41"/>
    <x v="3"/>
    <x v="1"/>
    <n v="85"/>
    <n v="1"/>
    <x v="0"/>
    <x v="0"/>
  </r>
  <r>
    <n v="1967"/>
    <s v="Graduation"/>
    <x v="2"/>
    <n v="77870"/>
    <n v="0"/>
    <n v="1"/>
    <d v="2012-08-22T00:00:00"/>
    <n v="93"/>
    <n v="45"/>
    <x v="3"/>
    <x v="2"/>
    <n v="93"/>
    <n v="3"/>
    <x v="0"/>
    <x v="1"/>
  </r>
  <r>
    <n v="1963"/>
    <s v="PhD"/>
    <x v="4"/>
    <n v="52278"/>
    <n v="0"/>
    <n v="1"/>
    <d v="2013-01-25T00:00:00"/>
    <n v="24"/>
    <n v="50"/>
    <x v="0"/>
    <x v="4"/>
    <n v="24"/>
    <n v="6"/>
    <x v="0"/>
    <x v="1"/>
  </r>
  <r>
    <n v="1968"/>
    <s v="Graduation"/>
    <x v="0"/>
    <n v="57107"/>
    <n v="0"/>
    <n v="1"/>
    <d v="2012-08-24T00:00:00"/>
    <n v="44"/>
    <n v="44"/>
    <x v="3"/>
    <x v="0"/>
    <n v="44"/>
    <n v="7"/>
    <x v="0"/>
    <x v="1"/>
  </r>
  <r>
    <n v="1990"/>
    <s v="Graduation"/>
    <x v="2"/>
    <n v="18929"/>
    <n v="0"/>
    <n v="0"/>
    <d v="2013-02-16T00:00:00"/>
    <n v="15"/>
    <n v="23"/>
    <x v="4"/>
    <x v="2"/>
    <n v="15"/>
    <n v="1"/>
    <x v="0"/>
    <x v="0"/>
  </r>
  <r>
    <n v="1981"/>
    <s v="PhD"/>
    <x v="0"/>
    <n v="36038"/>
    <n v="1"/>
    <n v="0"/>
    <d v="2013-05-31T00:00:00"/>
    <n v="82"/>
    <n v="32"/>
    <x v="2"/>
    <x v="0"/>
    <n v="82"/>
    <n v="2"/>
    <x v="1"/>
    <x v="0"/>
  </r>
  <r>
    <n v="1976"/>
    <s v="Graduation"/>
    <x v="0"/>
    <n v="20180"/>
    <n v="0"/>
    <n v="0"/>
    <d v="2013-02-20T00:00:00"/>
    <n v="27"/>
    <n v="37"/>
    <x v="3"/>
    <x v="0"/>
    <n v="27"/>
    <n v="1"/>
    <x v="0"/>
    <x v="0"/>
  </r>
  <r>
    <n v="1965"/>
    <s v="PhD"/>
    <x v="1"/>
    <n v="34230"/>
    <n v="1"/>
    <n v="1"/>
    <d v="2012-12-26T00:00:00"/>
    <n v="72"/>
    <n v="47"/>
    <x v="0"/>
    <x v="1"/>
    <n v="72"/>
    <n v="1"/>
    <x v="1"/>
    <x v="1"/>
  </r>
  <r>
    <n v="1977"/>
    <s v="2n Cycle"/>
    <x v="0"/>
    <n v="31878"/>
    <n v="0"/>
    <n v="1"/>
    <d v="2014-06-22T00:00:00"/>
    <n v="7"/>
    <n v="37"/>
    <x v="3"/>
    <x v="0"/>
    <n v="7"/>
    <n v="1"/>
    <x v="0"/>
    <x v="1"/>
  </r>
  <r>
    <n v="1972"/>
    <s v="2n Cycle"/>
    <x v="2"/>
    <n v="70932"/>
    <n v="0"/>
    <n v="1"/>
    <d v="2014-01-19T00:00:00"/>
    <n v="57"/>
    <n v="42"/>
    <x v="3"/>
    <x v="2"/>
    <n v="57"/>
    <n v="2"/>
    <x v="0"/>
    <x v="1"/>
  </r>
  <r>
    <n v="1956"/>
    <s v="Graduation"/>
    <x v="0"/>
    <n v="91249"/>
    <n v="0"/>
    <n v="0"/>
    <d v="2012-10-20T00:00:00"/>
    <n v="84"/>
    <n v="56"/>
    <x v="1"/>
    <x v="0"/>
    <n v="84"/>
    <n v="0"/>
    <x v="0"/>
    <x v="0"/>
  </r>
  <r>
    <n v="1943"/>
    <s v="Master"/>
    <x v="0"/>
    <n v="77598"/>
    <n v="0"/>
    <n v="0"/>
    <d v="2013-10-01T00:00:00"/>
    <n v="53"/>
    <n v="70"/>
    <x v="5"/>
    <x v="0"/>
    <n v="53"/>
    <n v="1"/>
    <x v="0"/>
    <x v="0"/>
  </r>
  <r>
    <n v="1959"/>
    <s v="Graduation"/>
    <x v="0"/>
    <n v="80982"/>
    <n v="1"/>
    <n v="1"/>
    <d v="2013-01-08T00:00:00"/>
    <n v="48"/>
    <n v="54"/>
    <x v="0"/>
    <x v="0"/>
    <n v="48"/>
    <n v="3"/>
    <x v="1"/>
    <x v="1"/>
  </r>
  <r>
    <n v="1977"/>
    <s v="Master"/>
    <x v="2"/>
    <n v="22701"/>
    <n v="1"/>
    <n v="0"/>
    <d v="2013-09-05T00:00:00"/>
    <n v="2"/>
    <n v="36"/>
    <x v="3"/>
    <x v="2"/>
    <n v="2"/>
    <n v="1"/>
    <x v="1"/>
    <x v="0"/>
  </r>
  <r>
    <n v="1969"/>
    <s v="PhD"/>
    <x v="2"/>
    <n v="55212"/>
    <n v="0"/>
    <n v="1"/>
    <d v="2012-11-23T00:00:00"/>
    <n v="65"/>
    <n v="43"/>
    <x v="3"/>
    <x v="2"/>
    <n v="65"/>
    <n v="3"/>
    <x v="0"/>
    <x v="1"/>
  </r>
  <r>
    <n v="1970"/>
    <s v="Graduation"/>
    <x v="2"/>
    <n v="70617"/>
    <n v="0"/>
    <n v="0"/>
    <d v="2013-06-23T00:00:00"/>
    <n v="45"/>
    <n v="43"/>
    <x v="3"/>
    <x v="2"/>
    <n v="45"/>
    <n v="1"/>
    <x v="0"/>
    <x v="0"/>
  </r>
  <r>
    <n v="1957"/>
    <s v="Graduation"/>
    <x v="0"/>
    <n v="64849"/>
    <n v="0"/>
    <n v="0"/>
    <d v="2012-11-13T00:00:00"/>
    <n v="42"/>
    <n v="55"/>
    <x v="0"/>
    <x v="0"/>
    <n v="42"/>
    <n v="1"/>
    <x v="0"/>
    <x v="0"/>
  </r>
  <r>
    <n v="1965"/>
    <s v="Master"/>
    <x v="2"/>
    <n v="62694"/>
    <n v="1"/>
    <n v="1"/>
    <d v="2013-06-17T00:00:00"/>
    <n v="29"/>
    <n v="48"/>
    <x v="0"/>
    <x v="2"/>
    <n v="29"/>
    <n v="5"/>
    <x v="1"/>
    <x v="1"/>
  </r>
  <r>
    <n v="1974"/>
    <s v="PhD"/>
    <x v="2"/>
    <n v="61917"/>
    <n v="1"/>
    <n v="1"/>
    <d v="2013-11-20T00:00:00"/>
    <n v="83"/>
    <n v="39"/>
    <x v="3"/>
    <x v="2"/>
    <n v="83"/>
    <n v="1"/>
    <x v="1"/>
    <x v="1"/>
  </r>
  <r>
    <n v="1947"/>
    <s v="PhD"/>
    <x v="2"/>
    <n v="67472"/>
    <n v="0"/>
    <n v="1"/>
    <d v="2013-09-28T00:00:00"/>
    <n v="93"/>
    <n v="66"/>
    <x v="5"/>
    <x v="2"/>
    <n v="93"/>
    <n v="2"/>
    <x v="0"/>
    <x v="1"/>
  </r>
  <r>
    <n v="1982"/>
    <s v="Master"/>
    <x v="2"/>
    <n v="21059"/>
    <n v="1"/>
    <n v="0"/>
    <d v="2014-01-07T00:00:00"/>
    <n v="40"/>
    <n v="32"/>
    <x v="2"/>
    <x v="2"/>
    <n v="40"/>
    <n v="3"/>
    <x v="1"/>
    <x v="0"/>
  </r>
  <r>
    <n v="1968"/>
    <s v="Master"/>
    <x v="2"/>
    <n v="29543"/>
    <n v="2"/>
    <n v="0"/>
    <d v="2014-04-01T00:00:00"/>
    <n v="47"/>
    <n v="46"/>
    <x v="0"/>
    <x v="2"/>
    <n v="47"/>
    <n v="2"/>
    <x v="1"/>
    <x v="0"/>
  </r>
  <r>
    <n v="1951"/>
    <s v="Graduation"/>
    <x v="2"/>
    <n v="75903"/>
    <n v="0"/>
    <n v="1"/>
    <d v="2013-04-08T00:00:00"/>
    <n v="50"/>
    <n v="62"/>
    <x v="1"/>
    <x v="2"/>
    <n v="50"/>
    <n v="2"/>
    <x v="0"/>
    <x v="1"/>
  </r>
  <r>
    <n v="1975"/>
    <s v="2n Cycle"/>
    <x v="1"/>
    <n v="34984"/>
    <n v="1"/>
    <n v="1"/>
    <d v="2012-09-06T00:00:00"/>
    <n v="40"/>
    <n v="37"/>
    <x v="3"/>
    <x v="1"/>
    <n v="40"/>
    <n v="2"/>
    <x v="1"/>
    <x v="1"/>
  </r>
  <r>
    <n v="1956"/>
    <s v="PhD"/>
    <x v="0"/>
    <n v="54998"/>
    <n v="0"/>
    <n v="1"/>
    <d v="2013-03-10T00:00:00"/>
    <n v="3"/>
    <n v="57"/>
    <x v="1"/>
    <x v="0"/>
    <n v="3"/>
    <n v="5"/>
    <x v="0"/>
    <x v="1"/>
  </r>
  <r>
    <n v="1949"/>
    <s v="PhD"/>
    <x v="4"/>
    <n v="54356"/>
    <n v="0"/>
    <n v="1"/>
    <d v="2012-11-19T00:00:00"/>
    <n v="62"/>
    <n v="63"/>
    <x v="1"/>
    <x v="4"/>
    <n v="62"/>
    <n v="3"/>
    <x v="0"/>
    <x v="1"/>
  </r>
  <r>
    <n v="1959"/>
    <s v="Master"/>
    <x v="2"/>
    <n v="34242"/>
    <n v="0"/>
    <n v="1"/>
    <d v="2014-03-23T00:00:00"/>
    <n v="25"/>
    <n v="55"/>
    <x v="0"/>
    <x v="2"/>
    <n v="25"/>
    <n v="1"/>
    <x v="0"/>
    <x v="1"/>
  </r>
  <r>
    <n v="1973"/>
    <s v="Graduation"/>
    <x v="2"/>
    <n v="25410"/>
    <n v="1"/>
    <n v="0"/>
    <d v="2013-08-31T00:00:00"/>
    <n v="48"/>
    <n v="40"/>
    <x v="3"/>
    <x v="2"/>
    <n v="48"/>
    <n v="1"/>
    <x v="1"/>
    <x v="0"/>
  </r>
  <r>
    <n v="1984"/>
    <s v="PhD"/>
    <x v="2"/>
    <n v="73356"/>
    <n v="0"/>
    <n v="0"/>
    <d v="2014-02-06T00:00:00"/>
    <n v="56"/>
    <n v="30"/>
    <x v="2"/>
    <x v="2"/>
    <n v="56"/>
    <n v="1"/>
    <x v="0"/>
    <x v="0"/>
  </r>
  <r>
    <n v="1950"/>
    <s v="Graduation"/>
    <x v="1"/>
    <n v="28320"/>
    <n v="0"/>
    <n v="1"/>
    <d v="2013-01-14T00:00:00"/>
    <n v="68"/>
    <n v="63"/>
    <x v="1"/>
    <x v="1"/>
    <n v="68"/>
    <n v="1"/>
    <x v="0"/>
    <x v="1"/>
  </r>
  <r>
    <n v="1977"/>
    <s v="Graduation"/>
    <x v="0"/>
    <n v="23763"/>
    <n v="1"/>
    <n v="0"/>
    <d v="2012-08-07T00:00:00"/>
    <n v="64"/>
    <n v="35"/>
    <x v="2"/>
    <x v="0"/>
    <n v="64"/>
    <n v="1"/>
    <x v="1"/>
    <x v="0"/>
  </r>
  <r>
    <n v="1984"/>
    <s v="Graduation"/>
    <x v="2"/>
    <n v="72570"/>
    <n v="0"/>
    <n v="0"/>
    <d v="2014-04-25T00:00:00"/>
    <n v="67"/>
    <n v="30"/>
    <x v="2"/>
    <x v="2"/>
    <n v="67"/>
    <n v="1"/>
    <x v="0"/>
    <x v="0"/>
  </r>
  <r>
    <n v="1976"/>
    <s v="Master"/>
    <x v="2"/>
    <n v="34529"/>
    <n v="1"/>
    <n v="0"/>
    <d v="2012-09-14T00:00:00"/>
    <n v="94"/>
    <n v="36"/>
    <x v="3"/>
    <x v="2"/>
    <n v="94"/>
    <n v="2"/>
    <x v="1"/>
    <x v="0"/>
  </r>
  <r>
    <n v="1951"/>
    <s v="Graduation"/>
    <x v="4"/>
    <n v="70792"/>
    <n v="0"/>
    <n v="0"/>
    <d v="2013-02-06T00:00:00"/>
    <n v="82"/>
    <n v="62"/>
    <x v="1"/>
    <x v="4"/>
    <n v="82"/>
    <n v="2"/>
    <x v="0"/>
    <x v="0"/>
  </r>
  <r>
    <n v="1982"/>
    <s v="Graduation"/>
    <x v="2"/>
    <n v="63211"/>
    <n v="0"/>
    <n v="0"/>
    <d v="2012-11-02T00:00:00"/>
    <n v="3"/>
    <n v="30"/>
    <x v="2"/>
    <x v="2"/>
    <n v="3"/>
    <n v="2"/>
    <x v="0"/>
    <x v="0"/>
  </r>
  <r>
    <n v="1974"/>
    <s v="Master"/>
    <x v="2"/>
    <n v="83891"/>
    <n v="0"/>
    <n v="1"/>
    <d v="2014-06-20T00:00:00"/>
    <n v="24"/>
    <n v="40"/>
    <x v="3"/>
    <x v="2"/>
    <n v="24"/>
    <n v="1"/>
    <x v="0"/>
    <x v="1"/>
  </r>
  <r>
    <n v="1968"/>
    <s v="Graduation"/>
    <x v="0"/>
    <n v="36065"/>
    <n v="1"/>
    <n v="1"/>
    <d v="2013-03-31T00:00:00"/>
    <n v="54"/>
    <n v="45"/>
    <x v="3"/>
    <x v="0"/>
    <n v="54"/>
    <n v="3"/>
    <x v="1"/>
    <x v="1"/>
  </r>
  <r>
    <n v="1954"/>
    <s v="Graduation"/>
    <x v="1"/>
    <n v="39898"/>
    <n v="0"/>
    <n v="1"/>
    <d v="2013-02-12T00:00:00"/>
    <n v="20"/>
    <n v="59"/>
    <x v="1"/>
    <x v="1"/>
    <n v="20"/>
    <n v="2"/>
    <x v="0"/>
    <x v="1"/>
  </r>
  <r>
    <n v="1940"/>
    <s v="PhD"/>
    <x v="0"/>
    <n v="51141"/>
    <n v="0"/>
    <n v="0"/>
    <d v="2013-07-08T00:00:00"/>
    <n v="96"/>
    <n v="73"/>
    <x v="5"/>
    <x v="0"/>
    <n v="96"/>
    <n v="1"/>
    <x v="0"/>
    <x v="0"/>
  </r>
  <r>
    <n v="1976"/>
    <s v="Graduation"/>
    <x v="2"/>
    <n v="56939"/>
    <n v="0"/>
    <n v="1"/>
    <d v="2013-09-18T00:00:00"/>
    <n v="19"/>
    <n v="37"/>
    <x v="3"/>
    <x v="2"/>
    <n v="19"/>
    <n v="2"/>
    <x v="0"/>
    <x v="1"/>
  </r>
  <r>
    <n v="1951"/>
    <s v="Graduation"/>
    <x v="0"/>
    <n v="80872"/>
    <n v="0"/>
    <n v="0"/>
    <d v="2014-05-12T00:00:00"/>
    <n v="60"/>
    <n v="63"/>
    <x v="1"/>
    <x v="0"/>
    <n v="60"/>
    <n v="1"/>
    <x v="0"/>
    <x v="0"/>
  </r>
  <r>
    <n v="1976"/>
    <s v="PhD"/>
    <x v="1"/>
    <n v="72335"/>
    <n v="0"/>
    <n v="0"/>
    <d v="2012-08-13T00:00:00"/>
    <n v="2"/>
    <n v="36"/>
    <x v="3"/>
    <x v="1"/>
    <n v="2"/>
    <n v="1"/>
    <x v="0"/>
    <x v="0"/>
  </r>
  <r>
    <n v="1964"/>
    <s v="PhD"/>
    <x v="0"/>
    <n v="61798"/>
    <n v="0"/>
    <n v="0"/>
    <d v="2013-11-23T00:00:00"/>
    <n v="13"/>
    <n v="49"/>
    <x v="0"/>
    <x v="0"/>
    <n v="13"/>
    <n v="1"/>
    <x v="0"/>
    <x v="0"/>
  </r>
  <r>
    <n v="1950"/>
    <s v="PhD"/>
    <x v="4"/>
    <n v="76842"/>
    <n v="0"/>
    <n v="0"/>
    <d v="2014-05-03T00:00:00"/>
    <n v="37"/>
    <n v="64"/>
    <x v="1"/>
    <x v="4"/>
    <n v="37"/>
    <n v="1"/>
    <x v="0"/>
    <x v="0"/>
  </r>
  <r>
    <n v="1976"/>
    <s v="Graduation"/>
    <x v="1"/>
    <n v="29478"/>
    <n v="1"/>
    <n v="0"/>
    <d v="2014-01-17T00:00:00"/>
    <n v="59"/>
    <n v="38"/>
    <x v="3"/>
    <x v="1"/>
    <n v="59"/>
    <n v="1"/>
    <x v="1"/>
    <x v="0"/>
  </r>
  <r>
    <n v="1956"/>
    <s v="Graduation"/>
    <x v="0"/>
    <n v="46998"/>
    <n v="0"/>
    <n v="1"/>
    <d v="2012-10-22T00:00:00"/>
    <n v="55"/>
    <n v="56"/>
    <x v="1"/>
    <x v="0"/>
    <n v="55"/>
    <n v="5"/>
    <x v="0"/>
    <x v="1"/>
  </r>
  <r>
    <n v="1990"/>
    <s v="Graduation"/>
    <x v="0"/>
    <n v="96843"/>
    <n v="0"/>
    <n v="0"/>
    <d v="2013-04-23T00:00:00"/>
    <n v="60"/>
    <n v="23"/>
    <x v="4"/>
    <x v="0"/>
    <n v="60"/>
    <n v="1"/>
    <x v="0"/>
    <x v="0"/>
  </r>
  <r>
    <n v="1950"/>
    <s v="PhD"/>
    <x v="4"/>
    <n v="56551"/>
    <n v="1"/>
    <n v="1"/>
    <d v="2014-05-07T00:00:00"/>
    <n v="48"/>
    <n v="64"/>
    <x v="1"/>
    <x v="4"/>
    <n v="48"/>
    <n v="3"/>
    <x v="1"/>
    <x v="1"/>
  </r>
  <r>
    <n v="1965"/>
    <s v="Master"/>
    <x v="2"/>
    <n v="70053"/>
    <n v="0"/>
    <n v="1"/>
    <d v="2013-07-03T00:00:00"/>
    <n v="38"/>
    <n v="48"/>
    <x v="0"/>
    <x v="2"/>
    <n v="38"/>
    <n v="3"/>
    <x v="0"/>
    <x v="1"/>
  </r>
  <r>
    <n v="1962"/>
    <s v="PhD"/>
    <x v="4"/>
    <n v="71670"/>
    <n v="0"/>
    <n v="0"/>
    <d v="2013-07-09T00:00:00"/>
    <n v="8"/>
    <n v="51"/>
    <x v="0"/>
    <x v="4"/>
    <n v="8"/>
    <n v="1"/>
    <x v="0"/>
    <x v="0"/>
  </r>
  <r>
    <n v="1978"/>
    <s v="Graduation"/>
    <x v="2"/>
    <n v="44359"/>
    <n v="1"/>
    <n v="1"/>
    <d v="2014-06-17T00:00:00"/>
    <n v="19"/>
    <n v="36"/>
    <x v="3"/>
    <x v="2"/>
    <n v="19"/>
    <n v="3"/>
    <x v="1"/>
    <x v="1"/>
  </r>
  <r>
    <n v="1952"/>
    <s v="Graduation"/>
    <x v="0"/>
    <n v="40887"/>
    <n v="1"/>
    <n v="1"/>
    <d v="2013-05-06T00:00:00"/>
    <n v="32"/>
    <n v="61"/>
    <x v="1"/>
    <x v="0"/>
    <n v="32"/>
    <n v="3"/>
    <x v="1"/>
    <x v="1"/>
  </r>
  <r>
    <n v="1966"/>
    <s v="Graduation"/>
    <x v="3"/>
    <n v="48877"/>
    <n v="0"/>
    <n v="1"/>
    <d v="2014-01-05T00:00:00"/>
    <n v="27"/>
    <n v="48"/>
    <x v="0"/>
    <x v="3"/>
    <n v="27"/>
    <n v="1"/>
    <x v="0"/>
    <x v="1"/>
  </r>
  <r>
    <n v="1947"/>
    <s v="Graduation"/>
    <x v="1"/>
    <n v="74485"/>
    <n v="0"/>
    <n v="0"/>
    <d v="2013-08-24T00:00:00"/>
    <n v="58"/>
    <n v="66"/>
    <x v="5"/>
    <x v="1"/>
    <n v="58"/>
    <n v="1"/>
    <x v="0"/>
    <x v="0"/>
  </r>
  <r>
    <n v="1972"/>
    <s v="Graduation"/>
    <x v="1"/>
    <n v="64474"/>
    <n v="0"/>
    <n v="1"/>
    <d v="2013-10-22T00:00:00"/>
    <n v="59"/>
    <n v="41"/>
    <x v="3"/>
    <x v="1"/>
    <n v="59"/>
    <n v="2"/>
    <x v="0"/>
    <x v="1"/>
  </r>
  <r>
    <n v="1963"/>
    <s v="Graduation"/>
    <x v="1"/>
    <n v="77226"/>
    <n v="0"/>
    <n v="1"/>
    <d v="2014-02-28T00:00:00"/>
    <n v="29"/>
    <n v="51"/>
    <x v="0"/>
    <x v="1"/>
    <n v="29"/>
    <n v="2"/>
    <x v="0"/>
    <x v="1"/>
  </r>
  <r>
    <n v="1949"/>
    <s v="Graduation"/>
    <x v="4"/>
    <n v="72643"/>
    <n v="0"/>
    <n v="0"/>
    <d v="2013-02-27T00:00:00"/>
    <n v="60"/>
    <n v="64"/>
    <x v="1"/>
    <x v="4"/>
    <n v="60"/>
    <n v="1"/>
    <x v="0"/>
    <x v="0"/>
  </r>
  <r>
    <n v="1978"/>
    <s v="Master"/>
    <x v="1"/>
    <n v="85738"/>
    <n v="0"/>
    <n v="0"/>
    <d v="2014-01-23T00:00:00"/>
    <n v="41"/>
    <n v="36"/>
    <x v="3"/>
    <x v="1"/>
    <n v="41"/>
    <n v="1"/>
    <x v="0"/>
    <x v="0"/>
  </r>
  <r>
    <n v="1966"/>
    <s v="Graduation"/>
    <x v="3"/>
    <n v="55686"/>
    <n v="0"/>
    <n v="1"/>
    <d v="2013-02-14T00:00:00"/>
    <n v="27"/>
    <n v="47"/>
    <x v="0"/>
    <x v="3"/>
    <n v="27"/>
    <n v="2"/>
    <x v="0"/>
    <x v="1"/>
  </r>
  <r>
    <n v="1983"/>
    <s v="Graduation"/>
    <x v="0"/>
    <n v="39062"/>
    <n v="1"/>
    <n v="0"/>
    <d v="2014-03-25T00:00:00"/>
    <n v="28"/>
    <n v="31"/>
    <x v="2"/>
    <x v="0"/>
    <n v="28"/>
    <n v="1"/>
    <x v="1"/>
    <x v="0"/>
  </r>
  <r>
    <n v="1971"/>
    <s v="Graduation"/>
    <x v="1"/>
    <n v="34600"/>
    <n v="1"/>
    <n v="1"/>
    <d v="2013-01-01T00:00:00"/>
    <n v="8"/>
    <n v="42"/>
    <x v="3"/>
    <x v="1"/>
    <n v="8"/>
    <n v="5"/>
    <x v="1"/>
    <x v="1"/>
  </r>
  <r>
    <n v="1975"/>
    <s v="Graduation"/>
    <x v="2"/>
    <n v="40794"/>
    <n v="0"/>
    <n v="1"/>
    <d v="2013-04-07T00:00:00"/>
    <n v="18"/>
    <n v="38"/>
    <x v="3"/>
    <x v="2"/>
    <n v="18"/>
    <n v="2"/>
    <x v="0"/>
    <x v="1"/>
  </r>
  <r>
    <n v="1971"/>
    <s v="2n Cycle"/>
    <x v="2"/>
    <n v="54690"/>
    <n v="1"/>
    <n v="1"/>
    <d v="2013-11-07T00:00:00"/>
    <n v="76"/>
    <n v="42"/>
    <x v="3"/>
    <x v="2"/>
    <n v="76"/>
    <n v="3"/>
    <x v="1"/>
    <x v="1"/>
  </r>
  <r>
    <n v="1969"/>
    <s v="Graduation"/>
    <x v="2"/>
    <n v="4428"/>
    <n v="0"/>
    <n v="1"/>
    <d v="2013-10-05T00:00:00"/>
    <n v="0"/>
    <n v="44"/>
    <x v="3"/>
    <x v="2"/>
    <n v="0"/>
    <n v="0"/>
    <x v="0"/>
    <x v="1"/>
  </r>
  <r>
    <n v="1963"/>
    <s v="2n Cycle"/>
    <x v="2"/>
    <n v="32632"/>
    <n v="0"/>
    <n v="0"/>
    <d v="2012-08-02T00:00:00"/>
    <n v="32"/>
    <n v="49"/>
    <x v="0"/>
    <x v="2"/>
    <n v="32"/>
    <n v="2"/>
    <x v="0"/>
    <x v="0"/>
  </r>
  <r>
    <n v="1968"/>
    <s v="PhD"/>
    <x v="0"/>
    <n v="38236"/>
    <n v="1"/>
    <n v="1"/>
    <d v="2013-09-20T00:00:00"/>
    <n v="2"/>
    <n v="45"/>
    <x v="3"/>
    <x v="0"/>
    <n v="2"/>
    <n v="4"/>
    <x v="1"/>
    <x v="1"/>
  </r>
  <r>
    <n v="1979"/>
    <s v="Graduation"/>
    <x v="2"/>
    <n v="36781"/>
    <n v="1"/>
    <n v="0"/>
    <d v="2014-04-10T00:00:00"/>
    <n v="16"/>
    <n v="35"/>
    <x v="2"/>
    <x v="2"/>
    <n v="16"/>
    <n v="1"/>
    <x v="1"/>
    <x v="0"/>
  </r>
  <r>
    <n v="1984"/>
    <s v="Master"/>
    <x v="0"/>
    <n v="31385"/>
    <n v="1"/>
    <n v="0"/>
    <d v="2012-12-05T00:00:00"/>
    <n v="56"/>
    <n v="28"/>
    <x v="2"/>
    <x v="0"/>
    <n v="56"/>
    <n v="1"/>
    <x v="1"/>
    <x v="0"/>
  </r>
  <r>
    <n v="1984"/>
    <s v="Graduation"/>
    <x v="2"/>
    <n v="24570"/>
    <n v="1"/>
    <n v="0"/>
    <d v="2013-02-27T00:00:00"/>
    <n v="97"/>
    <n v="29"/>
    <x v="2"/>
    <x v="2"/>
    <n v="97"/>
    <n v="3"/>
    <x v="1"/>
    <x v="0"/>
  </r>
  <r>
    <n v="1974"/>
    <s v="PhD"/>
    <x v="3"/>
    <n v="25509"/>
    <n v="1"/>
    <n v="0"/>
    <d v="2012-09-18T00:00:00"/>
    <n v="15"/>
    <n v="38"/>
    <x v="3"/>
    <x v="3"/>
    <n v="15"/>
    <n v="3"/>
    <x v="1"/>
    <x v="0"/>
  </r>
  <r>
    <n v="1951"/>
    <s v="Graduation"/>
    <x v="2"/>
    <n v="94642"/>
    <n v="0"/>
    <n v="0"/>
    <d v="2014-02-12T00:00:00"/>
    <n v="35"/>
    <n v="63"/>
    <x v="1"/>
    <x v="2"/>
    <n v="35"/>
    <n v="0"/>
    <x v="0"/>
    <x v="0"/>
  </r>
  <r>
    <n v="1962"/>
    <s v="Master"/>
    <x v="2"/>
    <n v="58646"/>
    <n v="0"/>
    <n v="1"/>
    <d v="2013-06-10T00:00:00"/>
    <n v="3"/>
    <n v="51"/>
    <x v="0"/>
    <x v="2"/>
    <n v="3"/>
    <n v="1"/>
    <x v="0"/>
    <x v="1"/>
  </r>
  <r>
    <n v="1975"/>
    <s v="Graduation"/>
    <x v="0"/>
    <n v="53201"/>
    <n v="1"/>
    <n v="1"/>
    <d v="2013-02-12T00:00:00"/>
    <n v="49"/>
    <n v="38"/>
    <x v="3"/>
    <x v="0"/>
    <n v="49"/>
    <n v="8"/>
    <x v="1"/>
    <x v="1"/>
  </r>
  <r>
    <n v="1957"/>
    <s v="Graduation"/>
    <x v="1"/>
    <n v="21994"/>
    <n v="0"/>
    <n v="1"/>
    <d v="2012-12-24T00:00:00"/>
    <n v="4"/>
    <n v="55"/>
    <x v="0"/>
    <x v="1"/>
    <n v="4"/>
    <n v="1"/>
    <x v="0"/>
    <x v="1"/>
  </r>
  <r>
    <n v="1978"/>
    <s v="Graduation"/>
    <x v="2"/>
    <n v="57113"/>
    <n v="1"/>
    <n v="1"/>
    <d v="2013-02-06T00:00:00"/>
    <n v="45"/>
    <n v="35"/>
    <x v="2"/>
    <x v="2"/>
    <n v="45"/>
    <n v="6"/>
    <x v="1"/>
    <x v="1"/>
  </r>
  <r>
    <n v="1991"/>
    <s v="Graduation"/>
    <x v="2"/>
    <n v="51373"/>
    <n v="0"/>
    <n v="0"/>
    <d v="2013-06-22T00:00:00"/>
    <n v="37"/>
    <n v="22"/>
    <x v="4"/>
    <x v="2"/>
    <n v="37"/>
    <n v="1"/>
    <x v="0"/>
    <x v="0"/>
  </r>
  <r>
    <n v="1986"/>
    <s v="Graduation"/>
    <x v="2"/>
    <n v="23477"/>
    <n v="1"/>
    <n v="0"/>
    <d v="2013-10-21T00:00:00"/>
    <n v="39"/>
    <n v="27"/>
    <x v="2"/>
    <x v="2"/>
    <n v="39"/>
    <n v="3"/>
    <x v="1"/>
    <x v="0"/>
  </r>
  <r>
    <n v="1956"/>
    <s v="Graduation"/>
    <x v="2"/>
    <n v="58116"/>
    <n v="0"/>
    <n v="1"/>
    <d v="2014-04-13T00:00:00"/>
    <n v="38"/>
    <n v="58"/>
    <x v="1"/>
    <x v="2"/>
    <n v="38"/>
    <n v="2"/>
    <x v="0"/>
    <x v="1"/>
  </r>
  <r>
    <n v="1963"/>
    <s v="PhD"/>
    <x v="3"/>
    <n v="72968"/>
    <n v="0"/>
    <n v="0"/>
    <d v="2013-12-16T00:00:00"/>
    <n v="8"/>
    <n v="50"/>
    <x v="0"/>
    <x v="3"/>
    <n v="8"/>
    <n v="1"/>
    <x v="0"/>
    <x v="0"/>
  </r>
  <r>
    <n v="1971"/>
    <s v="Master"/>
    <x v="2"/>
    <n v="39791"/>
    <n v="0"/>
    <n v="1"/>
    <d v="2013-03-28T00:00:00"/>
    <n v="89"/>
    <n v="42"/>
    <x v="3"/>
    <x v="2"/>
    <n v="89"/>
    <n v="2"/>
    <x v="0"/>
    <x v="1"/>
  </r>
  <r>
    <n v="1947"/>
    <s v="Master"/>
    <x v="0"/>
    <n v="91712"/>
    <n v="0"/>
    <n v="0"/>
    <d v="2013-10-17T00:00:00"/>
    <n v="47"/>
    <n v="66"/>
    <x v="5"/>
    <x v="0"/>
    <n v="47"/>
    <n v="0"/>
    <x v="0"/>
    <x v="0"/>
  </r>
  <r>
    <n v="1958"/>
    <s v="Graduation"/>
    <x v="0"/>
    <n v="94472"/>
    <n v="0"/>
    <n v="1"/>
    <d v="2014-04-03T00:00:00"/>
    <n v="75"/>
    <n v="56"/>
    <x v="1"/>
    <x v="0"/>
    <n v="75"/>
    <n v="1"/>
    <x v="0"/>
    <x v="1"/>
  </r>
  <r>
    <n v="1960"/>
    <s v="Graduation"/>
    <x v="1"/>
    <n v="13672"/>
    <n v="1"/>
    <n v="1"/>
    <d v="2013-04-17T00:00:00"/>
    <n v="86"/>
    <n v="53"/>
    <x v="0"/>
    <x v="1"/>
    <n v="86"/>
    <n v="2"/>
    <x v="1"/>
    <x v="1"/>
  </r>
  <r>
    <n v="1980"/>
    <s v="2n Cycle"/>
    <x v="2"/>
    <n v="96547"/>
    <n v="0"/>
    <n v="0"/>
    <d v="2014-05-23T00:00:00"/>
    <n v="4"/>
    <n v="34"/>
    <x v="2"/>
    <x v="2"/>
    <n v="4"/>
    <n v="0"/>
    <x v="0"/>
    <x v="0"/>
  </r>
  <r>
    <n v="1975"/>
    <s v="Graduation"/>
    <x v="2"/>
    <n v="79205"/>
    <n v="0"/>
    <n v="0"/>
    <d v="2012-08-29T00:00:00"/>
    <n v="73"/>
    <n v="37"/>
    <x v="3"/>
    <x v="2"/>
    <n v="73"/>
    <n v="1"/>
    <x v="0"/>
    <x v="0"/>
  </r>
  <r>
    <n v="1975"/>
    <s v="PhD"/>
    <x v="1"/>
    <n v="56559"/>
    <n v="0"/>
    <n v="1"/>
    <d v="2012-12-25T00:00:00"/>
    <n v="46"/>
    <n v="37"/>
    <x v="3"/>
    <x v="1"/>
    <n v="46"/>
    <n v="3"/>
    <x v="0"/>
    <x v="1"/>
  </r>
  <r>
    <n v="1973"/>
    <s v="PhD"/>
    <x v="2"/>
    <n v="32644"/>
    <n v="1"/>
    <n v="0"/>
    <d v="2013-01-16T00:00:00"/>
    <n v="38"/>
    <n v="40"/>
    <x v="3"/>
    <x v="2"/>
    <n v="38"/>
    <n v="4"/>
    <x v="1"/>
    <x v="0"/>
  </r>
  <r>
    <n v="1980"/>
    <s v="2n Cycle"/>
    <x v="0"/>
    <n v="67506"/>
    <n v="0"/>
    <n v="1"/>
    <d v="2014-01-02T00:00:00"/>
    <n v="73"/>
    <n v="34"/>
    <x v="2"/>
    <x v="0"/>
    <n v="73"/>
    <n v="1"/>
    <x v="0"/>
    <x v="1"/>
  </r>
  <r>
    <n v="1970"/>
    <s v="Graduation"/>
    <x v="0"/>
    <n v="24206"/>
    <n v="1"/>
    <n v="0"/>
    <d v="2013-03-08T00:00:00"/>
    <n v="66"/>
    <n v="43"/>
    <x v="3"/>
    <x v="0"/>
    <n v="66"/>
    <n v="1"/>
    <x v="1"/>
    <x v="0"/>
  </r>
  <r>
    <n v="1967"/>
    <s v="PhD"/>
    <x v="3"/>
    <n v="28420"/>
    <n v="1"/>
    <n v="0"/>
    <d v="2013-12-24T00:00:00"/>
    <n v="36"/>
    <n v="46"/>
    <x v="0"/>
    <x v="3"/>
    <n v="36"/>
    <n v="1"/>
    <x v="1"/>
    <x v="0"/>
  </r>
  <r>
    <n v="1970"/>
    <s v="Graduation"/>
    <x v="2"/>
    <n v="22979"/>
    <n v="1"/>
    <n v="0"/>
    <d v="2012-09-06T00:00:00"/>
    <n v="29"/>
    <n v="42"/>
    <x v="3"/>
    <x v="2"/>
    <n v="29"/>
    <n v="3"/>
    <x v="1"/>
    <x v="0"/>
  </r>
  <r>
    <n v="1966"/>
    <s v="Graduation"/>
    <x v="0"/>
    <n v="33279"/>
    <n v="0"/>
    <n v="0"/>
    <d v="2014-06-12T00:00:00"/>
    <n v="29"/>
    <n v="48"/>
    <x v="0"/>
    <x v="0"/>
    <n v="29"/>
    <n v="1"/>
    <x v="0"/>
    <x v="0"/>
  </r>
  <r>
    <n v="1972"/>
    <s v="Master"/>
    <x v="0"/>
    <n v="46423"/>
    <n v="1"/>
    <n v="1"/>
    <d v="2013-09-18T00:00:00"/>
    <n v="6"/>
    <n v="41"/>
    <x v="3"/>
    <x v="0"/>
    <n v="6"/>
    <n v="3"/>
    <x v="1"/>
    <x v="1"/>
  </r>
  <r>
    <n v="1977"/>
    <s v="Graduation"/>
    <x v="2"/>
    <n v="30368"/>
    <n v="0"/>
    <n v="1"/>
    <d v="2013-11-07T00:00:00"/>
    <n v="97"/>
    <n v="36"/>
    <x v="3"/>
    <x v="2"/>
    <n v="97"/>
    <n v="2"/>
    <x v="0"/>
    <x v="1"/>
  </r>
  <r>
    <n v="1970"/>
    <s v="Graduation"/>
    <x v="2"/>
    <n v="63684"/>
    <n v="0"/>
    <n v="1"/>
    <d v="2012-11-26T00:00:00"/>
    <n v="61"/>
    <n v="42"/>
    <x v="3"/>
    <x v="2"/>
    <n v="61"/>
    <n v="3"/>
    <x v="0"/>
    <x v="1"/>
  </r>
  <r>
    <n v="1964"/>
    <s v="Graduation"/>
    <x v="3"/>
    <n v="41638"/>
    <n v="0"/>
    <n v="1"/>
    <d v="2013-02-13T00:00:00"/>
    <n v="68"/>
    <n v="49"/>
    <x v="0"/>
    <x v="3"/>
    <n v="68"/>
    <n v="4"/>
    <x v="0"/>
    <x v="1"/>
  </r>
  <r>
    <n v="1959"/>
    <s v="PhD"/>
    <x v="3"/>
    <n v="68805"/>
    <n v="0"/>
    <n v="1"/>
    <d v="2013-09-17T00:00:00"/>
    <n v="73"/>
    <n v="54"/>
    <x v="0"/>
    <x v="3"/>
    <n v="73"/>
    <n v="1"/>
    <x v="0"/>
    <x v="1"/>
  </r>
  <r>
    <n v="1966"/>
    <s v="PhD"/>
    <x v="1"/>
    <n v="65814"/>
    <n v="0"/>
    <n v="1"/>
    <d v="2014-03-02T00:00:00"/>
    <n v="90"/>
    <n v="48"/>
    <x v="0"/>
    <x v="1"/>
    <n v="90"/>
    <n v="3"/>
    <x v="0"/>
    <x v="1"/>
  </r>
  <r>
    <n v="1958"/>
    <s v="Graduation"/>
    <x v="3"/>
    <n v="71964"/>
    <n v="0"/>
    <n v="0"/>
    <d v="2013-05-20T00:00:00"/>
    <n v="81"/>
    <n v="55"/>
    <x v="0"/>
    <x v="3"/>
    <n v="81"/>
    <n v="1"/>
    <x v="0"/>
    <x v="0"/>
  </r>
  <r>
    <n v="1986"/>
    <s v="Graduation"/>
    <x v="0"/>
    <n v="39146"/>
    <n v="1"/>
    <n v="0"/>
    <d v="2013-02-14T00:00:00"/>
    <n v="1"/>
    <n v="27"/>
    <x v="2"/>
    <x v="0"/>
    <n v="1"/>
    <n v="3"/>
    <x v="1"/>
    <x v="0"/>
  </r>
  <r>
    <n v="1977"/>
    <s v="Graduation"/>
    <x v="1"/>
    <n v="96876"/>
    <n v="0"/>
    <n v="0"/>
    <d v="2013-08-06T00:00:00"/>
    <n v="79"/>
    <n v="36"/>
    <x v="3"/>
    <x v="1"/>
    <n v="79"/>
    <n v="1"/>
    <x v="0"/>
    <x v="0"/>
  </r>
  <r>
    <n v="1981"/>
    <s v="Basic"/>
    <x v="2"/>
    <n v="34445"/>
    <n v="0"/>
    <n v="0"/>
    <d v="2013-01-27T00:00:00"/>
    <n v="92"/>
    <n v="32"/>
    <x v="2"/>
    <x v="2"/>
    <n v="92"/>
    <n v="6"/>
    <x v="0"/>
    <x v="0"/>
  </r>
  <r>
    <n v="1958"/>
    <s v="Graduation"/>
    <x v="0"/>
    <n v="68281"/>
    <n v="0"/>
    <n v="0"/>
    <d v="2012-08-07T00:00:00"/>
    <n v="31"/>
    <n v="54"/>
    <x v="0"/>
    <x v="0"/>
    <n v="31"/>
    <n v="1"/>
    <x v="0"/>
    <x v="0"/>
  </r>
  <r>
    <n v="1975"/>
    <s v="2n Cycle"/>
    <x v="2"/>
    <n v="37284"/>
    <n v="1"/>
    <n v="1"/>
    <d v="2013-03-29T00:00:00"/>
    <n v="46"/>
    <n v="38"/>
    <x v="3"/>
    <x v="2"/>
    <n v="46"/>
    <n v="1"/>
    <x v="1"/>
    <x v="1"/>
  </r>
  <r>
    <n v="1983"/>
    <s v="Graduation"/>
    <x v="2"/>
    <n v="36790"/>
    <n v="0"/>
    <n v="0"/>
    <d v="2013-03-01T00:00:00"/>
    <n v="14"/>
    <n v="30"/>
    <x v="2"/>
    <x v="2"/>
    <n v="14"/>
    <n v="1"/>
    <x v="0"/>
    <x v="0"/>
  </r>
  <r>
    <n v="1967"/>
    <s v="Graduation"/>
    <x v="1"/>
    <n v="27943"/>
    <n v="1"/>
    <n v="1"/>
    <d v="2013-04-15T00:00:00"/>
    <n v="89"/>
    <n v="46"/>
    <x v="0"/>
    <x v="1"/>
    <n v="89"/>
    <n v="3"/>
    <x v="1"/>
    <x v="1"/>
  </r>
  <r>
    <n v="1951"/>
    <s v="Graduation"/>
    <x v="3"/>
    <n v="22263"/>
    <n v="1"/>
    <n v="1"/>
    <d v="2014-03-30T00:00:00"/>
    <n v="31"/>
    <n v="63"/>
    <x v="1"/>
    <x v="3"/>
    <n v="31"/>
    <n v="2"/>
    <x v="1"/>
    <x v="1"/>
  </r>
  <r>
    <n v="1972"/>
    <s v="Graduation"/>
    <x v="1"/>
    <n v="30261"/>
    <n v="1"/>
    <n v="2"/>
    <d v="2012-09-25T00:00:00"/>
    <n v="75"/>
    <n v="40"/>
    <x v="3"/>
    <x v="1"/>
    <n v="75"/>
    <n v="1"/>
    <x v="1"/>
    <x v="1"/>
  </r>
  <r>
    <n v="1978"/>
    <s v="Graduation"/>
    <x v="1"/>
    <n v="28587"/>
    <n v="1"/>
    <n v="0"/>
    <d v="2014-02-12T00:00:00"/>
    <n v="42"/>
    <n v="36"/>
    <x v="3"/>
    <x v="1"/>
    <n v="42"/>
    <n v="3"/>
    <x v="1"/>
    <x v="0"/>
  </r>
  <r>
    <n v="1982"/>
    <s v="Master"/>
    <x v="2"/>
    <n v="43815"/>
    <n v="1"/>
    <n v="0"/>
    <d v="2013-04-05T00:00:00"/>
    <n v="53"/>
    <n v="31"/>
    <x v="2"/>
    <x v="2"/>
    <n v="53"/>
    <n v="1"/>
    <x v="1"/>
    <x v="0"/>
  </r>
  <r>
    <n v="1956"/>
    <s v="Graduation"/>
    <x v="2"/>
    <n v="48195"/>
    <n v="1"/>
    <n v="1"/>
    <d v="2014-01-21T00:00:00"/>
    <n v="53"/>
    <n v="58"/>
    <x v="1"/>
    <x v="2"/>
    <n v="53"/>
    <n v="6"/>
    <x v="1"/>
    <x v="1"/>
  </r>
  <r>
    <n v="1952"/>
    <s v="Master"/>
    <x v="2"/>
    <n v="77027"/>
    <n v="0"/>
    <n v="1"/>
    <d v="2014-02-05T00:00:00"/>
    <n v="23"/>
    <n v="62"/>
    <x v="1"/>
    <x v="2"/>
    <n v="23"/>
    <n v="2"/>
    <x v="0"/>
    <x v="1"/>
  </r>
  <r>
    <n v="1965"/>
    <s v="PhD"/>
    <x v="2"/>
    <n v="71322"/>
    <n v="0"/>
    <n v="1"/>
    <d v="2013-02-16T00:00:00"/>
    <n v="57"/>
    <n v="48"/>
    <x v="0"/>
    <x v="2"/>
    <n v="57"/>
    <n v="2"/>
    <x v="0"/>
    <x v="1"/>
  </r>
  <r>
    <n v="1979"/>
    <s v="Master"/>
    <x v="2"/>
    <n v="32765"/>
    <n v="1"/>
    <n v="0"/>
    <d v="2014-02-23T00:00:00"/>
    <n v="49"/>
    <n v="35"/>
    <x v="2"/>
    <x v="2"/>
    <n v="49"/>
    <n v="2"/>
    <x v="1"/>
    <x v="0"/>
  </r>
  <r>
    <n v="1965"/>
    <s v="Graduation"/>
    <x v="1"/>
    <n v="29672"/>
    <n v="1"/>
    <n v="1"/>
    <d v="2013-03-12T00:00:00"/>
    <n v="6"/>
    <n v="48"/>
    <x v="0"/>
    <x v="1"/>
    <n v="6"/>
    <n v="1"/>
    <x v="1"/>
    <x v="1"/>
  </r>
  <r>
    <n v="1953"/>
    <s v="Graduation"/>
    <x v="3"/>
    <n v="23272"/>
    <n v="0"/>
    <n v="0"/>
    <d v="2013-10-17T00:00:00"/>
    <n v="29"/>
    <n v="60"/>
    <x v="1"/>
    <x v="3"/>
    <n v="29"/>
    <n v="1"/>
    <x v="0"/>
    <x v="0"/>
  </r>
  <r>
    <n v="1949"/>
    <s v="Master"/>
    <x v="1"/>
    <n v="49912"/>
    <n v="0"/>
    <n v="1"/>
    <d v="2012-09-07T00:00:00"/>
    <n v="5"/>
    <n v="63"/>
    <x v="1"/>
    <x v="1"/>
    <n v="5"/>
    <n v="4"/>
    <x v="0"/>
    <x v="1"/>
  </r>
  <r>
    <n v="1985"/>
    <s v="2n Cycle"/>
    <x v="1"/>
    <n v="7500"/>
    <n v="1"/>
    <n v="0"/>
    <d v="2012-08-01T00:00:00"/>
    <n v="98"/>
    <n v="27"/>
    <x v="2"/>
    <x v="1"/>
    <n v="98"/>
    <n v="4"/>
    <x v="1"/>
    <x v="0"/>
  </r>
  <r>
    <n v="1947"/>
    <s v="PhD"/>
    <x v="4"/>
    <n v="68117"/>
    <n v="0"/>
    <n v="1"/>
    <d v="2013-03-10T00:00:00"/>
    <n v="80"/>
    <n v="66"/>
    <x v="5"/>
    <x v="4"/>
    <n v="80"/>
    <n v="2"/>
    <x v="0"/>
    <x v="1"/>
  </r>
  <r>
    <n v="1955"/>
    <s v="Graduation"/>
    <x v="2"/>
    <n v="67225"/>
    <n v="0"/>
    <n v="1"/>
    <d v="2013-11-26T00:00:00"/>
    <n v="4"/>
    <n v="58"/>
    <x v="1"/>
    <x v="2"/>
    <n v="4"/>
    <n v="3"/>
    <x v="0"/>
    <x v="1"/>
  </r>
  <r>
    <n v="1976"/>
    <s v="Graduation"/>
    <x v="2"/>
    <n v="17649"/>
    <n v="1"/>
    <n v="0"/>
    <d v="2013-11-12T00:00:00"/>
    <n v="70"/>
    <n v="37"/>
    <x v="3"/>
    <x v="2"/>
    <n v="70"/>
    <n v="3"/>
    <x v="1"/>
    <x v="0"/>
  </r>
  <r>
    <n v="1975"/>
    <s v="Graduation"/>
    <x v="1"/>
    <n v="55914"/>
    <n v="0"/>
    <n v="1"/>
    <d v="2013-04-29T00:00:00"/>
    <n v="32"/>
    <n v="38"/>
    <x v="3"/>
    <x v="1"/>
    <n v="32"/>
    <n v="4"/>
    <x v="0"/>
    <x v="1"/>
  </r>
  <r>
    <n v="1984"/>
    <s v="Graduation"/>
    <x v="2"/>
    <n v="40059"/>
    <n v="1"/>
    <n v="0"/>
    <d v="2013-09-28T00:00:00"/>
    <n v="82"/>
    <n v="29"/>
    <x v="2"/>
    <x v="2"/>
    <n v="82"/>
    <n v="1"/>
    <x v="1"/>
    <x v="0"/>
  </r>
  <r>
    <n v="1950"/>
    <s v="Graduation"/>
    <x v="1"/>
    <n v="60905"/>
    <n v="0"/>
    <n v="1"/>
    <d v="2013-12-05T00:00:00"/>
    <n v="27"/>
    <n v="63"/>
    <x v="1"/>
    <x v="1"/>
    <n v="27"/>
    <n v="2"/>
    <x v="0"/>
    <x v="1"/>
  </r>
  <r>
    <n v="1977"/>
    <s v="Graduation"/>
    <x v="2"/>
    <n v="75330"/>
    <n v="1"/>
    <n v="1"/>
    <d v="2012-10-04T00:00:00"/>
    <n v="94"/>
    <n v="35"/>
    <x v="2"/>
    <x v="2"/>
    <n v="94"/>
    <n v="4"/>
    <x v="1"/>
    <x v="1"/>
  </r>
  <r>
    <n v="1951"/>
    <s v="Graduation"/>
    <x v="0"/>
    <n v="60689"/>
    <n v="0"/>
    <n v="1"/>
    <d v="2013-06-01T00:00:00"/>
    <n v="23"/>
    <n v="62"/>
    <x v="1"/>
    <x v="0"/>
    <n v="23"/>
    <n v="4"/>
    <x v="0"/>
    <x v="1"/>
  </r>
  <r>
    <n v="1984"/>
    <s v="Graduation"/>
    <x v="2"/>
    <n v="38680"/>
    <n v="1"/>
    <n v="0"/>
    <d v="2013-03-28T00:00:00"/>
    <n v="97"/>
    <n v="29"/>
    <x v="2"/>
    <x v="2"/>
    <n v="97"/>
    <n v="1"/>
    <x v="1"/>
    <x v="0"/>
  </r>
  <r>
    <n v="1982"/>
    <s v="Graduation"/>
    <x v="1"/>
    <n v="61416"/>
    <n v="0"/>
    <n v="0"/>
    <d v="2013-02-08T00:00:00"/>
    <n v="25"/>
    <n v="31"/>
    <x v="2"/>
    <x v="1"/>
    <n v="25"/>
    <n v="1"/>
    <x v="0"/>
    <x v="0"/>
  </r>
  <r>
    <n v="1991"/>
    <s v="Graduation"/>
    <x v="0"/>
    <n v="49767"/>
    <n v="0"/>
    <n v="0"/>
    <d v="2013-05-02T00:00:00"/>
    <n v="92"/>
    <n v="22"/>
    <x v="4"/>
    <x v="0"/>
    <n v="92"/>
    <n v="1"/>
    <x v="0"/>
    <x v="0"/>
  </r>
  <r>
    <n v="1970"/>
    <s v="Graduation"/>
    <x v="0"/>
    <n v="83273"/>
    <n v="1"/>
    <n v="2"/>
    <d v="2012-09-25T00:00:00"/>
    <n v="98"/>
    <n v="42"/>
    <x v="3"/>
    <x v="0"/>
    <n v="98"/>
    <n v="10"/>
    <x v="1"/>
    <x v="1"/>
  </r>
  <r>
    <n v="1981"/>
    <s v="Graduation"/>
    <x v="2"/>
    <n v="29009"/>
    <n v="1"/>
    <n v="0"/>
    <d v="2013-11-29T00:00:00"/>
    <n v="19"/>
    <n v="32"/>
    <x v="2"/>
    <x v="2"/>
    <n v="19"/>
    <n v="2"/>
    <x v="1"/>
    <x v="0"/>
  </r>
  <r>
    <n v="1979"/>
    <s v="Master"/>
    <x v="2"/>
    <n v="45057"/>
    <n v="1"/>
    <n v="0"/>
    <d v="2013-12-01T00:00:00"/>
    <n v="80"/>
    <n v="34"/>
    <x v="2"/>
    <x v="2"/>
    <n v="80"/>
    <n v="1"/>
    <x v="1"/>
    <x v="0"/>
  </r>
  <r>
    <n v="1971"/>
    <s v="Graduation"/>
    <x v="2"/>
    <n v="37150"/>
    <n v="1"/>
    <n v="0"/>
    <d v="2012-09-11T00:00:00"/>
    <n v="80"/>
    <n v="41"/>
    <x v="3"/>
    <x v="2"/>
    <n v="80"/>
    <n v="8"/>
    <x v="1"/>
    <x v="0"/>
  </r>
  <r>
    <n v="1970"/>
    <s v="Graduation"/>
    <x v="0"/>
    <n v="43020"/>
    <n v="1"/>
    <n v="0"/>
    <d v="2013-11-30T00:00:00"/>
    <n v="79"/>
    <n v="43"/>
    <x v="3"/>
    <x v="0"/>
    <n v="79"/>
    <n v="3"/>
    <x v="1"/>
    <x v="0"/>
  </r>
  <r>
    <n v="1959"/>
    <s v="Graduation"/>
    <x v="2"/>
    <n v="53154"/>
    <n v="0"/>
    <n v="1"/>
    <d v="2014-06-09T00:00:00"/>
    <n v="50"/>
    <n v="55"/>
    <x v="0"/>
    <x v="2"/>
    <n v="50"/>
    <n v="1"/>
    <x v="0"/>
    <x v="1"/>
  </r>
  <r>
    <n v="1973"/>
    <s v="Graduation"/>
    <x v="2"/>
    <n v="65308"/>
    <n v="0"/>
    <n v="0"/>
    <d v="2013-09-11T00:00:00"/>
    <n v="60"/>
    <n v="40"/>
    <x v="3"/>
    <x v="2"/>
    <n v="60"/>
    <n v="1"/>
    <x v="0"/>
    <x v="0"/>
  </r>
  <r>
    <n v="1970"/>
    <s v="Graduation"/>
    <x v="0"/>
    <n v="76467"/>
    <n v="1"/>
    <n v="0"/>
    <d v="2012-08-17T00:00:00"/>
    <n v="44"/>
    <n v="42"/>
    <x v="3"/>
    <x v="0"/>
    <n v="44"/>
    <n v="2"/>
    <x v="1"/>
    <x v="0"/>
  </r>
  <r>
    <n v="1947"/>
    <s v="2n Cycle"/>
    <x v="2"/>
    <n v="81044"/>
    <n v="0"/>
    <n v="0"/>
    <d v="2013-12-27T00:00:00"/>
    <n v="0"/>
    <n v="66"/>
    <x v="5"/>
    <x v="2"/>
    <n v="0"/>
    <n v="1"/>
    <x v="0"/>
    <x v="0"/>
  </r>
  <r>
    <n v="1951"/>
    <s v="Graduation"/>
    <x v="2"/>
    <n v="32871"/>
    <n v="1"/>
    <n v="1"/>
    <d v="2013-03-09T00:00:00"/>
    <n v="28"/>
    <n v="62"/>
    <x v="1"/>
    <x v="2"/>
    <n v="28"/>
    <n v="1"/>
    <x v="1"/>
    <x v="1"/>
  </r>
  <r>
    <n v="1975"/>
    <s v="Graduation"/>
    <x v="0"/>
    <n v="55801"/>
    <n v="1"/>
    <n v="1"/>
    <d v="2013-09-22T00:00:00"/>
    <n v="35"/>
    <n v="38"/>
    <x v="3"/>
    <x v="0"/>
    <n v="35"/>
    <n v="6"/>
    <x v="1"/>
    <x v="1"/>
  </r>
  <r>
    <n v="1959"/>
    <s v="Graduation"/>
    <x v="4"/>
    <n v="76320"/>
    <n v="0"/>
    <n v="1"/>
    <d v="2014-06-22T00:00:00"/>
    <n v="49"/>
    <n v="55"/>
    <x v="0"/>
    <x v="4"/>
    <n v="49"/>
    <n v="2"/>
    <x v="0"/>
    <x v="1"/>
  </r>
  <r>
    <n v="1955"/>
    <s v="Master"/>
    <x v="0"/>
    <n v="36927"/>
    <n v="1"/>
    <n v="1"/>
    <d v="2014-06-02T00:00:00"/>
    <n v="46"/>
    <n v="59"/>
    <x v="1"/>
    <x v="0"/>
    <n v="46"/>
    <n v="2"/>
    <x v="1"/>
    <x v="1"/>
  </r>
  <r>
    <n v="1953"/>
    <s v="Graduation"/>
    <x v="1"/>
    <n v="48794"/>
    <n v="1"/>
    <n v="1"/>
    <d v="2014-06-26T00:00:00"/>
    <n v="97"/>
    <n v="61"/>
    <x v="1"/>
    <x v="1"/>
    <n v="97"/>
    <n v="1"/>
    <x v="1"/>
    <x v="1"/>
  </r>
  <r>
    <n v="1965"/>
    <s v="Graduation"/>
    <x v="0"/>
    <n v="23478"/>
    <n v="0"/>
    <n v="0"/>
    <d v="2013-03-19T00:00:00"/>
    <n v="51"/>
    <n v="48"/>
    <x v="0"/>
    <x v="0"/>
    <n v="51"/>
    <n v="1"/>
    <x v="0"/>
    <x v="0"/>
  </r>
  <r>
    <n v="1973"/>
    <s v="Graduation"/>
    <x v="3"/>
    <n v="71128"/>
    <n v="1"/>
    <n v="0"/>
    <d v="2012-10-06T00:00:00"/>
    <n v="80"/>
    <n v="39"/>
    <x v="3"/>
    <x v="3"/>
    <n v="80"/>
    <n v="3"/>
    <x v="1"/>
    <x v="0"/>
  </r>
  <r>
    <n v="1976"/>
    <s v="PhD"/>
    <x v="3"/>
    <n v="70179"/>
    <n v="0"/>
    <n v="1"/>
    <d v="2013-07-21T00:00:00"/>
    <n v="10"/>
    <n v="37"/>
    <x v="3"/>
    <x v="3"/>
    <n v="10"/>
    <n v="3"/>
    <x v="0"/>
    <x v="1"/>
  </r>
  <r>
    <n v="1950"/>
    <s v="Graduation"/>
    <x v="2"/>
    <n v="59462"/>
    <n v="0"/>
    <n v="1"/>
    <d v="2013-01-05T00:00:00"/>
    <n v="29"/>
    <n v="63"/>
    <x v="1"/>
    <x v="2"/>
    <n v="29"/>
    <n v="2"/>
    <x v="0"/>
    <x v="1"/>
  </r>
  <r>
    <n v="1969"/>
    <s v="Master"/>
    <x v="1"/>
    <n v="53246"/>
    <n v="1"/>
    <n v="1"/>
    <d v="2013-05-18T00:00:00"/>
    <n v="52"/>
    <n v="44"/>
    <x v="3"/>
    <x v="1"/>
    <n v="52"/>
    <n v="7"/>
    <x v="1"/>
    <x v="1"/>
  </r>
  <r>
    <n v="1969"/>
    <s v="Graduation"/>
    <x v="1"/>
    <n v="38361"/>
    <n v="1"/>
    <n v="0"/>
    <d v="2013-12-27T00:00:00"/>
    <n v="74"/>
    <n v="44"/>
    <x v="3"/>
    <x v="1"/>
    <n v="74"/>
    <n v="3"/>
    <x v="1"/>
    <x v="0"/>
  </r>
  <r>
    <n v="1981"/>
    <s v="PhD"/>
    <x v="0"/>
    <n v="50995"/>
    <n v="1"/>
    <n v="0"/>
    <d v="2013-05-31T00:00:00"/>
    <n v="82"/>
    <n v="32"/>
    <x v="2"/>
    <x v="0"/>
    <n v="82"/>
    <n v="2"/>
    <x v="1"/>
    <x v="0"/>
  </r>
  <r>
    <n v="1982"/>
    <s v="PhD"/>
    <x v="1"/>
    <n v="70038"/>
    <n v="0"/>
    <n v="0"/>
    <d v="2013-10-25T00:00:00"/>
    <n v="54"/>
    <n v="31"/>
    <x v="2"/>
    <x v="1"/>
    <n v="54"/>
    <n v="1"/>
    <x v="0"/>
    <x v="0"/>
  </r>
  <r>
    <n v="1978"/>
    <s v="Graduation"/>
    <x v="1"/>
    <n v="42554"/>
    <n v="1"/>
    <n v="1"/>
    <d v="2013-01-12T00:00:00"/>
    <n v="93"/>
    <n v="35"/>
    <x v="2"/>
    <x v="1"/>
    <n v="93"/>
    <n v="2"/>
    <x v="1"/>
    <x v="1"/>
  </r>
  <r>
    <n v="1974"/>
    <s v="Graduation"/>
    <x v="2"/>
    <n v="67445"/>
    <n v="0"/>
    <n v="1"/>
    <d v="2012-08-12T00:00:00"/>
    <n v="63"/>
    <n v="38"/>
    <x v="3"/>
    <x v="2"/>
    <n v="63"/>
    <n v="5"/>
    <x v="0"/>
    <x v="1"/>
  </r>
  <r>
    <n v="1951"/>
    <s v="Graduation"/>
    <x v="4"/>
    <n v="67046"/>
    <n v="0"/>
    <n v="1"/>
    <d v="2013-01-06T00:00:00"/>
    <n v="92"/>
    <n v="62"/>
    <x v="1"/>
    <x v="4"/>
    <n v="92"/>
    <n v="2"/>
    <x v="0"/>
    <x v="1"/>
  </r>
  <r>
    <n v="1948"/>
    <s v="Graduation"/>
    <x v="2"/>
    <n v="42192"/>
    <n v="0"/>
    <n v="0"/>
    <d v="2013-09-06T00:00:00"/>
    <n v="40"/>
    <n v="65"/>
    <x v="1"/>
    <x v="2"/>
    <n v="40"/>
    <n v="1"/>
    <x v="0"/>
    <x v="0"/>
  </r>
  <r>
    <n v="1952"/>
    <s v="PhD"/>
    <x v="2"/>
    <n v="77610"/>
    <n v="0"/>
    <n v="1"/>
    <d v="2012-10-29T00:00:00"/>
    <n v="70"/>
    <n v="60"/>
    <x v="1"/>
    <x v="2"/>
    <n v="70"/>
    <n v="2"/>
    <x v="0"/>
    <x v="1"/>
  </r>
  <r>
    <n v="1984"/>
    <s v="Graduation"/>
    <x v="2"/>
    <n v="31761"/>
    <n v="1"/>
    <n v="0"/>
    <d v="2014-04-05T00:00:00"/>
    <n v="96"/>
    <n v="30"/>
    <x v="2"/>
    <x v="2"/>
    <n v="96"/>
    <n v="2"/>
    <x v="1"/>
    <x v="0"/>
  </r>
  <r>
    <n v="1979"/>
    <s v="Graduation"/>
    <x v="1"/>
    <n v="34350"/>
    <n v="1"/>
    <n v="0"/>
    <d v="2013-10-19T00:00:00"/>
    <n v="81"/>
    <n v="34"/>
    <x v="2"/>
    <x v="1"/>
    <n v="81"/>
    <n v="1"/>
    <x v="1"/>
    <x v="0"/>
  </r>
  <r>
    <n v="1949"/>
    <s v="Graduation"/>
    <x v="1"/>
    <n v="54591"/>
    <n v="0"/>
    <n v="1"/>
    <d v="2013-08-05T00:00:00"/>
    <n v="63"/>
    <n v="64"/>
    <x v="1"/>
    <x v="1"/>
    <n v="63"/>
    <n v="3"/>
    <x v="0"/>
    <x v="1"/>
  </r>
  <r>
    <n v="1956"/>
    <s v="Graduation"/>
    <x v="2"/>
    <n v="71866"/>
    <n v="0"/>
    <n v="1"/>
    <d v="2013-12-25T00:00:00"/>
    <n v="85"/>
    <n v="57"/>
    <x v="1"/>
    <x v="2"/>
    <n v="85"/>
    <n v="1"/>
    <x v="0"/>
    <x v="1"/>
  </r>
  <r>
    <n v="1969"/>
    <s v="Graduation"/>
    <x v="2"/>
    <n v="25293"/>
    <n v="1"/>
    <n v="0"/>
    <d v="2013-09-15T00:00:00"/>
    <n v="51"/>
    <n v="44"/>
    <x v="3"/>
    <x v="2"/>
    <n v="51"/>
    <n v="1"/>
    <x v="1"/>
    <x v="0"/>
  </r>
  <r>
    <n v="1987"/>
    <s v="PhD"/>
    <x v="0"/>
    <n v="42000"/>
    <n v="0"/>
    <n v="0"/>
    <d v="2013-01-10T00:00:00"/>
    <n v="23"/>
    <n v="26"/>
    <x v="2"/>
    <x v="0"/>
    <n v="23"/>
    <n v="2"/>
    <x v="0"/>
    <x v="0"/>
  </r>
  <r>
    <n v="1983"/>
    <s v="Graduation"/>
    <x v="2"/>
    <n v="69520"/>
    <n v="0"/>
    <n v="0"/>
    <d v="2013-07-07T00:00:00"/>
    <n v="95"/>
    <n v="30"/>
    <x v="2"/>
    <x v="2"/>
    <n v="95"/>
    <n v="1"/>
    <x v="0"/>
    <x v="0"/>
  </r>
  <r>
    <n v="1970"/>
    <s v="Graduation"/>
    <x v="3"/>
    <n v="64713"/>
    <n v="1"/>
    <n v="0"/>
    <d v="2014-02-07T00:00:00"/>
    <n v="11"/>
    <n v="44"/>
    <x v="3"/>
    <x v="3"/>
    <n v="11"/>
    <n v="2"/>
    <x v="1"/>
    <x v="0"/>
  </r>
  <r>
    <n v="1977"/>
    <s v="Master"/>
    <x v="2"/>
    <n v="27889"/>
    <n v="1"/>
    <n v="0"/>
    <d v="2013-07-05T00:00:00"/>
    <n v="42"/>
    <n v="36"/>
    <x v="3"/>
    <x v="2"/>
    <n v="42"/>
    <n v="1"/>
    <x v="1"/>
    <x v="0"/>
  </r>
  <r>
    <n v="1960"/>
    <s v="Basic"/>
    <x v="4"/>
    <n v="22123"/>
    <n v="0"/>
    <n v="0"/>
    <d v="2014-03-27T00:00:00"/>
    <n v="77"/>
    <n v="54"/>
    <x v="0"/>
    <x v="4"/>
    <n v="77"/>
    <n v="1"/>
    <x v="0"/>
    <x v="0"/>
  </r>
  <r>
    <n v="1971"/>
    <s v="Graduation"/>
    <x v="2"/>
    <n v="51725"/>
    <n v="1"/>
    <n v="1"/>
    <d v="2013-03-03T00:00:00"/>
    <n v="82"/>
    <n v="42"/>
    <x v="3"/>
    <x v="2"/>
    <n v="82"/>
    <n v="4"/>
    <x v="1"/>
    <x v="1"/>
  </r>
  <r>
    <n v="1954"/>
    <s v="Master"/>
    <x v="1"/>
    <n v="53246"/>
    <n v="0"/>
    <n v="1"/>
    <d v="2013-06-23T00:00:00"/>
    <n v="83"/>
    <n v="59"/>
    <x v="1"/>
    <x v="1"/>
    <n v="83"/>
    <n v="2"/>
    <x v="0"/>
    <x v="1"/>
  </r>
  <r>
    <n v="1973"/>
    <s v="Graduation"/>
    <x v="2"/>
    <n v="27803"/>
    <n v="1"/>
    <n v="0"/>
    <d v="2012-08-26T00:00:00"/>
    <n v="40"/>
    <n v="39"/>
    <x v="3"/>
    <x v="2"/>
    <n v="40"/>
    <n v="2"/>
    <x v="1"/>
    <x v="0"/>
  </r>
  <r>
    <n v="1955"/>
    <s v="Graduation"/>
    <x v="0"/>
    <n v="50995"/>
    <n v="0"/>
    <n v="1"/>
    <d v="2013-10-18T00:00:00"/>
    <n v="95"/>
    <n v="58"/>
    <x v="1"/>
    <x v="0"/>
    <n v="95"/>
    <n v="3"/>
    <x v="0"/>
    <x v="1"/>
  </r>
  <r>
    <n v="1960"/>
    <s v="Graduation"/>
    <x v="2"/>
    <n v="51651"/>
    <n v="0"/>
    <n v="1"/>
    <d v="2012-11-07T00:00:00"/>
    <n v="32"/>
    <n v="52"/>
    <x v="0"/>
    <x v="2"/>
    <n v="32"/>
    <n v="4"/>
    <x v="0"/>
    <x v="1"/>
  </r>
  <r>
    <n v="1988"/>
    <s v="Graduation"/>
    <x v="2"/>
    <n v="68487"/>
    <n v="0"/>
    <n v="0"/>
    <d v="2013-01-13T00:00:00"/>
    <n v="48"/>
    <n v="25"/>
    <x v="4"/>
    <x v="2"/>
    <n v="48"/>
    <n v="1"/>
    <x v="0"/>
    <x v="0"/>
  </r>
  <r>
    <n v="1943"/>
    <s v="Master"/>
    <x v="4"/>
    <n v="58138"/>
    <n v="0"/>
    <n v="0"/>
    <d v="2013-10-30T00:00:00"/>
    <n v="75"/>
    <n v="70"/>
    <x v="5"/>
    <x v="4"/>
    <n v="75"/>
    <n v="1"/>
    <x v="0"/>
    <x v="0"/>
  </r>
  <r>
    <n v="1969"/>
    <s v="Graduation"/>
    <x v="2"/>
    <n v="56796"/>
    <n v="0"/>
    <n v="1"/>
    <d v="2013-02-16T00:00:00"/>
    <n v="24"/>
    <n v="44"/>
    <x v="3"/>
    <x v="2"/>
    <n v="24"/>
    <n v="3"/>
    <x v="0"/>
    <x v="1"/>
  </r>
  <r>
    <n v="1992"/>
    <s v="2n Cycle"/>
    <x v="2"/>
    <n v="87000"/>
    <n v="0"/>
    <n v="0"/>
    <d v="2012-12-15T00:00:00"/>
    <n v="61"/>
    <n v="20"/>
    <x v="4"/>
    <x v="2"/>
    <n v="61"/>
    <n v="1"/>
    <x v="0"/>
    <x v="0"/>
  </r>
  <r>
    <n v="1959"/>
    <s v="Graduation"/>
    <x v="2"/>
    <n v="79823"/>
    <n v="0"/>
    <n v="1"/>
    <d v="2014-03-31T00:00:00"/>
    <n v="6"/>
    <n v="55"/>
    <x v="0"/>
    <x v="2"/>
    <n v="6"/>
    <n v="1"/>
    <x v="0"/>
    <x v="1"/>
  </r>
  <r>
    <n v="1980"/>
    <s v="Graduation"/>
    <x v="0"/>
    <n v="30828"/>
    <n v="1"/>
    <n v="0"/>
    <d v="2013-10-04T00:00:00"/>
    <n v="16"/>
    <n v="33"/>
    <x v="2"/>
    <x v="0"/>
    <n v="16"/>
    <n v="2"/>
    <x v="1"/>
    <x v="0"/>
  </r>
  <r>
    <n v="1971"/>
    <s v="Master"/>
    <x v="2"/>
    <n v="34109"/>
    <n v="0"/>
    <n v="1"/>
    <d v="2013-11-06T00:00:00"/>
    <n v="39"/>
    <n v="42"/>
    <x v="3"/>
    <x v="2"/>
    <n v="39"/>
    <n v="1"/>
    <x v="0"/>
    <x v="1"/>
  </r>
  <r>
    <n v="1974"/>
    <s v="Master"/>
    <x v="3"/>
    <n v="53367"/>
    <n v="1"/>
    <n v="1"/>
    <d v="2013-08-31T00:00:00"/>
    <n v="2"/>
    <n v="39"/>
    <x v="3"/>
    <x v="3"/>
    <n v="2"/>
    <n v="7"/>
    <x v="1"/>
    <x v="1"/>
  </r>
  <r>
    <n v="1969"/>
    <s v="Basic"/>
    <x v="1"/>
    <n v="22390"/>
    <n v="0"/>
    <n v="0"/>
    <d v="2013-10-21T00:00:00"/>
    <n v="49"/>
    <n v="44"/>
    <x v="3"/>
    <x v="1"/>
    <n v="49"/>
    <n v="1"/>
    <x v="0"/>
    <x v="0"/>
  </r>
  <r>
    <n v="1976"/>
    <s v="Graduation"/>
    <x v="1"/>
    <n v="71322"/>
    <n v="0"/>
    <n v="1"/>
    <d v="2014-05-02T00:00:00"/>
    <n v="31"/>
    <n v="38"/>
    <x v="3"/>
    <x v="1"/>
    <n v="31"/>
    <n v="1"/>
    <x v="0"/>
    <x v="1"/>
  </r>
  <r>
    <n v="1993"/>
    <s v="Graduation"/>
    <x v="6"/>
    <n v="79244"/>
    <n v="0"/>
    <n v="0"/>
    <d v="2012-12-19T00:00:00"/>
    <n v="58"/>
    <n v="19"/>
    <x v="4"/>
    <x v="6"/>
    <n v="58"/>
    <n v="1"/>
    <x v="0"/>
    <x v="0"/>
  </r>
  <r>
    <n v="1949"/>
    <s v="Master"/>
    <x v="1"/>
    <n v="49912"/>
    <n v="0"/>
    <n v="1"/>
    <d v="2012-09-07T00:00:00"/>
    <n v="5"/>
    <n v="63"/>
    <x v="1"/>
    <x v="1"/>
    <n v="5"/>
    <n v="4"/>
    <x v="0"/>
    <x v="1"/>
  </r>
  <r>
    <n v="1950"/>
    <s v="PhD"/>
    <x v="2"/>
    <n v="48699"/>
    <n v="1"/>
    <n v="1"/>
    <d v="2013-05-21T00:00:00"/>
    <n v="90"/>
    <n v="63"/>
    <x v="1"/>
    <x v="2"/>
    <n v="90"/>
    <n v="1"/>
    <x v="1"/>
    <x v="1"/>
  </r>
  <r>
    <n v="1975"/>
    <s v="Graduation"/>
    <x v="1"/>
    <n v="80144"/>
    <n v="0"/>
    <n v="0"/>
    <d v="2013-09-30T00:00:00"/>
    <n v="47"/>
    <n v="38"/>
    <x v="3"/>
    <x v="1"/>
    <n v="47"/>
    <n v="1"/>
    <x v="0"/>
    <x v="0"/>
  </r>
  <r>
    <n v="1956"/>
    <s v="Graduation"/>
    <x v="0"/>
    <n v="54252"/>
    <n v="1"/>
    <n v="1"/>
    <d v="2013-05-28T00:00:00"/>
    <n v="25"/>
    <n v="57"/>
    <x v="1"/>
    <x v="0"/>
    <n v="25"/>
    <n v="5"/>
    <x v="1"/>
    <x v="1"/>
  </r>
  <r>
    <n v="1976"/>
    <s v="Master"/>
    <x v="2"/>
    <n v="81929"/>
    <n v="1"/>
    <n v="0"/>
    <d v="2012-09-29T00:00:00"/>
    <n v="60"/>
    <n v="36"/>
    <x v="3"/>
    <x v="2"/>
    <n v="60"/>
    <n v="2"/>
    <x v="1"/>
    <x v="0"/>
  </r>
  <r>
    <n v="1975"/>
    <s v="Graduation"/>
    <x v="2"/>
    <n v="76068"/>
    <n v="0"/>
    <n v="1"/>
    <d v="2012-11-29T00:00:00"/>
    <n v="67"/>
    <n v="37"/>
    <x v="3"/>
    <x v="2"/>
    <n v="67"/>
    <n v="1"/>
    <x v="0"/>
    <x v="1"/>
  </r>
  <r>
    <n v="1976"/>
    <s v="Master"/>
    <x v="2"/>
    <n v="53204"/>
    <n v="1"/>
    <n v="1"/>
    <d v="2014-03-20T00:00:00"/>
    <n v="40"/>
    <n v="38"/>
    <x v="3"/>
    <x v="2"/>
    <n v="40"/>
    <n v="1"/>
    <x v="1"/>
    <x v="1"/>
  </r>
  <r>
    <n v="1949"/>
    <s v="PhD"/>
    <x v="1"/>
    <n v="67911"/>
    <n v="0"/>
    <n v="1"/>
    <d v="2014-05-22T00:00:00"/>
    <n v="63"/>
    <n v="65"/>
    <x v="1"/>
    <x v="1"/>
    <n v="63"/>
    <n v="3"/>
    <x v="0"/>
    <x v="1"/>
  </r>
  <r>
    <n v="1984"/>
    <s v="2n Cycle"/>
    <x v="2"/>
    <n v="14796"/>
    <n v="1"/>
    <n v="0"/>
    <d v="2012-09-17T00:00:00"/>
    <n v="1"/>
    <n v="28"/>
    <x v="2"/>
    <x v="2"/>
    <n v="1"/>
    <n v="2"/>
    <x v="1"/>
    <x v="0"/>
  </r>
  <r>
    <n v="1974"/>
    <s v="PhD"/>
    <x v="2"/>
    <n v="78128"/>
    <n v="0"/>
    <n v="1"/>
    <d v="2014-02-19T00:00:00"/>
    <n v="89"/>
    <n v="40"/>
    <x v="3"/>
    <x v="2"/>
    <n v="89"/>
    <n v="2"/>
    <x v="0"/>
    <x v="1"/>
  </r>
  <r>
    <n v="1972"/>
    <s v="Basic"/>
    <x v="2"/>
    <n v="14188"/>
    <n v="0"/>
    <n v="0"/>
    <d v="2013-02-28T00:00:00"/>
    <n v="40"/>
    <n v="41"/>
    <x v="3"/>
    <x v="2"/>
    <n v="40"/>
    <n v="1"/>
    <x v="0"/>
    <x v="0"/>
  </r>
  <r>
    <n v="1986"/>
    <s v="Basic"/>
    <x v="2"/>
    <n v="20425"/>
    <n v="1"/>
    <n v="0"/>
    <d v="2012-10-29T00:00:00"/>
    <n v="5"/>
    <n v="26"/>
    <x v="2"/>
    <x v="2"/>
    <n v="5"/>
    <n v="2"/>
    <x v="1"/>
    <x v="0"/>
  </r>
  <r>
    <n v="1962"/>
    <s v="Master"/>
    <x v="2"/>
    <n v="58646"/>
    <n v="0"/>
    <n v="1"/>
    <d v="2013-06-10T00:00:00"/>
    <n v="3"/>
    <n v="51"/>
    <x v="0"/>
    <x v="2"/>
    <n v="3"/>
    <n v="1"/>
    <x v="0"/>
    <x v="1"/>
  </r>
  <r>
    <n v="1970"/>
    <s v="Graduation"/>
    <x v="3"/>
    <n v="72967"/>
    <n v="0"/>
    <n v="1"/>
    <d v="2012-12-15T00:00:00"/>
    <n v="1"/>
    <n v="42"/>
    <x v="3"/>
    <x v="3"/>
    <n v="1"/>
    <n v="2"/>
    <x v="0"/>
    <x v="1"/>
  </r>
  <r>
    <n v="1949"/>
    <s v="Master"/>
    <x v="2"/>
    <n v="48150"/>
    <n v="0"/>
    <n v="1"/>
    <d v="2013-06-08T00:00:00"/>
    <n v="24"/>
    <n v="64"/>
    <x v="1"/>
    <x v="2"/>
    <n v="24"/>
    <n v="3"/>
    <x v="0"/>
    <x v="1"/>
  </r>
  <r>
    <n v="1961"/>
    <s v="Graduation"/>
    <x v="0"/>
    <n v="82332"/>
    <n v="0"/>
    <n v="0"/>
    <d v="2012-09-17T00:00:00"/>
    <n v="89"/>
    <n v="51"/>
    <x v="0"/>
    <x v="0"/>
    <n v="89"/>
    <n v="1"/>
    <x v="0"/>
    <x v="0"/>
  </r>
  <r>
    <n v="1955"/>
    <s v="Graduation"/>
    <x v="4"/>
    <n v="58275"/>
    <n v="1"/>
    <n v="1"/>
    <d v="2013-06-02T00:00:00"/>
    <n v="48"/>
    <n v="58"/>
    <x v="1"/>
    <x v="4"/>
    <n v="48"/>
    <n v="6"/>
    <x v="1"/>
    <x v="1"/>
  </r>
  <r>
    <n v="1981"/>
    <s v="PhD"/>
    <x v="1"/>
    <n v="44953"/>
    <n v="0"/>
    <n v="0"/>
    <d v="2012-12-21T00:00:00"/>
    <n v="31"/>
    <n v="31"/>
    <x v="2"/>
    <x v="1"/>
    <n v="31"/>
    <n v="1"/>
    <x v="0"/>
    <x v="0"/>
  </r>
  <r>
    <n v="1953"/>
    <s v="Graduation"/>
    <x v="1"/>
    <n v="34587"/>
    <n v="1"/>
    <n v="1"/>
    <d v="2014-05-16T00:00:00"/>
    <n v="68"/>
    <n v="61"/>
    <x v="1"/>
    <x v="1"/>
    <n v="68"/>
    <n v="2"/>
    <x v="1"/>
    <x v="1"/>
  </r>
  <r>
    <n v="1974"/>
    <s v="Master"/>
    <x v="1"/>
    <n v="43018"/>
    <n v="0"/>
    <n v="1"/>
    <d v="2013-11-01T00:00:00"/>
    <n v="46"/>
    <n v="39"/>
    <x v="3"/>
    <x v="1"/>
    <n v="46"/>
    <n v="1"/>
    <x v="0"/>
    <x v="1"/>
  </r>
  <r>
    <n v="1954"/>
    <s v="Master"/>
    <x v="2"/>
    <n v="45736"/>
    <n v="0"/>
    <n v="1"/>
    <d v="2013-07-24T00:00:00"/>
    <n v="92"/>
    <n v="59"/>
    <x v="1"/>
    <x v="2"/>
    <n v="92"/>
    <n v="5"/>
    <x v="0"/>
    <x v="1"/>
  </r>
  <r>
    <n v="1969"/>
    <s v="Master"/>
    <x v="1"/>
    <n v="66476"/>
    <n v="0"/>
    <n v="1"/>
    <d v="2013-12-04T00:00:00"/>
    <n v="80"/>
    <n v="44"/>
    <x v="3"/>
    <x v="1"/>
    <n v="80"/>
    <n v="2"/>
    <x v="0"/>
    <x v="1"/>
  </r>
  <r>
    <n v="1981"/>
    <s v="2n Cycle"/>
    <x v="2"/>
    <n v="27733"/>
    <n v="1"/>
    <n v="0"/>
    <d v="2013-08-26T00:00:00"/>
    <n v="16"/>
    <n v="32"/>
    <x v="2"/>
    <x v="2"/>
    <n v="16"/>
    <n v="2"/>
    <x v="1"/>
    <x v="0"/>
  </r>
  <r>
    <n v="1952"/>
    <s v="PhD"/>
    <x v="1"/>
    <n v="69805"/>
    <n v="0"/>
    <n v="1"/>
    <d v="2014-01-21T00:00:00"/>
    <n v="50"/>
    <n v="62"/>
    <x v="1"/>
    <x v="1"/>
    <n v="50"/>
    <n v="2"/>
    <x v="0"/>
    <x v="1"/>
  </r>
  <r>
    <n v="1962"/>
    <s v="Master"/>
    <x v="0"/>
    <n v="72217"/>
    <n v="0"/>
    <n v="0"/>
    <d v="2013-04-10T00:00:00"/>
    <n v="93"/>
    <n v="51"/>
    <x v="0"/>
    <x v="0"/>
    <n v="93"/>
    <n v="1"/>
    <x v="0"/>
    <x v="0"/>
  </r>
  <r>
    <n v="1971"/>
    <s v="Graduation"/>
    <x v="3"/>
    <n v="25818"/>
    <n v="1"/>
    <n v="0"/>
    <d v="2012-10-18T00:00:00"/>
    <n v="51"/>
    <n v="41"/>
    <x v="3"/>
    <x v="3"/>
    <n v="51"/>
    <n v="1"/>
    <x v="1"/>
    <x v="0"/>
  </r>
  <r>
    <n v="1976"/>
    <s v="Master"/>
    <x v="1"/>
    <n v="37509"/>
    <n v="1"/>
    <n v="0"/>
    <d v="2012-09-12T00:00:00"/>
    <n v="24"/>
    <n v="36"/>
    <x v="3"/>
    <x v="1"/>
    <n v="24"/>
    <n v="2"/>
    <x v="1"/>
    <x v="0"/>
  </r>
  <r>
    <n v="1976"/>
    <s v="2n Cycle"/>
    <x v="1"/>
    <n v="25176"/>
    <n v="1"/>
    <n v="1"/>
    <d v="2013-08-10T00:00:00"/>
    <n v="79"/>
    <n v="37"/>
    <x v="3"/>
    <x v="1"/>
    <n v="79"/>
    <n v="1"/>
    <x v="1"/>
    <x v="1"/>
  </r>
  <r>
    <n v="1980"/>
    <s v="Graduation"/>
    <x v="2"/>
    <n v="43586"/>
    <n v="0"/>
    <n v="1"/>
    <d v="2012-08-30T00:00:00"/>
    <n v="26"/>
    <n v="32"/>
    <x v="2"/>
    <x v="2"/>
    <n v="26"/>
    <n v="3"/>
    <x v="0"/>
    <x v="1"/>
  </r>
  <r>
    <n v="1956"/>
    <s v="2n Cycle"/>
    <x v="2"/>
    <n v="53230"/>
    <n v="0"/>
    <n v="1"/>
    <d v="2012-08-03T00:00:00"/>
    <n v="86"/>
    <n v="56"/>
    <x v="1"/>
    <x v="2"/>
    <n v="86"/>
    <n v="4"/>
    <x v="0"/>
    <x v="1"/>
  </r>
  <r>
    <n v="1957"/>
    <s v="Graduation"/>
    <x v="1"/>
    <n v="50116"/>
    <n v="1"/>
    <n v="1"/>
    <d v="2014-06-20T00:00:00"/>
    <n v="68"/>
    <n v="57"/>
    <x v="1"/>
    <x v="1"/>
    <n v="68"/>
    <n v="2"/>
    <x v="1"/>
    <x v="1"/>
  </r>
  <r>
    <n v="1972"/>
    <s v="Graduation"/>
    <x v="1"/>
    <n v="84906"/>
    <n v="0"/>
    <n v="0"/>
    <d v="2013-10-04T00:00:00"/>
    <n v="98"/>
    <n v="41"/>
    <x v="3"/>
    <x v="1"/>
    <n v="98"/>
    <n v="1"/>
    <x v="0"/>
    <x v="0"/>
  </r>
  <r>
    <n v="1966"/>
    <s v="Graduation"/>
    <x v="2"/>
    <n v="61286"/>
    <n v="0"/>
    <n v="1"/>
    <d v="2013-08-02T00:00:00"/>
    <n v="34"/>
    <n v="47"/>
    <x v="0"/>
    <x v="2"/>
    <n v="34"/>
    <n v="2"/>
    <x v="0"/>
    <x v="1"/>
  </r>
  <r>
    <n v="1986"/>
    <s v="PhD"/>
    <x v="2"/>
    <n v="82333"/>
    <n v="0"/>
    <n v="0"/>
    <d v="2013-03-30T00:00:00"/>
    <n v="60"/>
    <n v="27"/>
    <x v="2"/>
    <x v="2"/>
    <n v="60"/>
    <n v="1"/>
    <x v="0"/>
    <x v="0"/>
  </r>
  <r>
    <n v="1965"/>
    <s v="PhD"/>
    <x v="1"/>
    <n v="65220"/>
    <n v="0"/>
    <n v="0"/>
    <d v="2012-09-03T00:00:00"/>
    <n v="3"/>
    <n v="47"/>
    <x v="0"/>
    <x v="1"/>
    <n v="3"/>
    <n v="4"/>
    <x v="0"/>
    <x v="0"/>
  </r>
  <r>
    <n v="1974"/>
    <s v="Graduation"/>
    <x v="1"/>
    <n v="33590"/>
    <n v="2"/>
    <n v="1"/>
    <d v="2013-11-03T00:00:00"/>
    <n v="65"/>
    <n v="39"/>
    <x v="3"/>
    <x v="1"/>
    <n v="65"/>
    <n v="1"/>
    <x v="1"/>
    <x v="1"/>
  </r>
  <r>
    <n v="1976"/>
    <s v="Graduation"/>
    <x v="3"/>
    <n v="30992"/>
    <n v="1"/>
    <n v="0"/>
    <d v="2013-04-22T00:00:00"/>
    <n v="83"/>
    <n v="37"/>
    <x v="3"/>
    <x v="3"/>
    <n v="83"/>
    <n v="1"/>
    <x v="1"/>
    <x v="0"/>
  </r>
  <r>
    <n v="1976"/>
    <s v="Master"/>
    <x v="0"/>
    <n v="72309"/>
    <n v="0"/>
    <n v="0"/>
    <d v="2013-03-11T00:00:00"/>
    <n v="64"/>
    <n v="37"/>
    <x v="3"/>
    <x v="0"/>
    <n v="64"/>
    <n v="1"/>
    <x v="0"/>
    <x v="0"/>
  </r>
  <r>
    <n v="1949"/>
    <s v="PhD"/>
    <x v="2"/>
    <n v="156924"/>
    <n v="0"/>
    <n v="0"/>
    <d v="2013-08-29T00:00:00"/>
    <n v="85"/>
    <n v="64"/>
    <x v="1"/>
    <x v="2"/>
    <n v="85"/>
    <n v="0"/>
    <x v="0"/>
    <x v="0"/>
  </r>
  <r>
    <n v="1980"/>
    <s v="Basic"/>
    <x v="2"/>
    <n v="16005"/>
    <n v="1"/>
    <n v="0"/>
    <d v="2012-08-14T00:00:00"/>
    <n v="69"/>
    <n v="32"/>
    <x v="2"/>
    <x v="2"/>
    <n v="69"/>
    <n v="3"/>
    <x v="1"/>
    <x v="0"/>
  </r>
  <r>
    <n v="1957"/>
    <s v="Master"/>
    <x v="6"/>
    <n v="65487"/>
    <n v="0"/>
    <n v="0"/>
    <d v="2014-01-10T00:00:00"/>
    <n v="48"/>
    <n v="57"/>
    <x v="1"/>
    <x v="6"/>
    <n v="48"/>
    <n v="3"/>
    <x v="0"/>
    <x v="0"/>
  </r>
  <r>
    <n v="1965"/>
    <s v="Graduation"/>
    <x v="2"/>
    <n v="58692"/>
    <n v="0"/>
    <n v="1"/>
    <d v="2014-04-06T00:00:00"/>
    <n v="21"/>
    <n v="49"/>
    <x v="0"/>
    <x v="2"/>
    <n v="21"/>
    <n v="1"/>
    <x v="0"/>
    <x v="1"/>
  </r>
  <r>
    <n v="1969"/>
    <s v="Graduation"/>
    <x v="4"/>
    <n v="40590"/>
    <n v="1"/>
    <n v="1"/>
    <d v="2013-10-02T00:00:00"/>
    <n v="30"/>
    <n v="44"/>
    <x v="3"/>
    <x v="4"/>
    <n v="30"/>
    <n v="5"/>
    <x v="1"/>
    <x v="1"/>
  </r>
  <r>
    <n v="1970"/>
    <s v="Graduation"/>
    <x v="0"/>
    <n v="20587"/>
    <n v="1"/>
    <n v="0"/>
    <d v="2014-05-11T00:00:00"/>
    <n v="39"/>
    <n v="44"/>
    <x v="3"/>
    <x v="0"/>
    <n v="39"/>
    <n v="1"/>
    <x v="1"/>
    <x v="0"/>
  </r>
  <r>
    <n v="1954"/>
    <s v="Master"/>
    <x v="3"/>
    <n v="62637"/>
    <n v="0"/>
    <n v="1"/>
    <d v="2014-03-01T00:00:00"/>
    <n v="76"/>
    <n v="60"/>
    <x v="1"/>
    <x v="3"/>
    <n v="76"/>
    <n v="1"/>
    <x v="0"/>
    <x v="1"/>
  </r>
  <r>
    <n v="1966"/>
    <s v="Master"/>
    <x v="3"/>
    <n v="29435"/>
    <n v="1"/>
    <n v="1"/>
    <d v="2012-08-06T00:00:00"/>
    <n v="11"/>
    <n v="46"/>
    <x v="0"/>
    <x v="3"/>
    <n v="11"/>
    <n v="4"/>
    <x v="1"/>
    <x v="1"/>
  </r>
  <r>
    <n v="1974"/>
    <s v="Graduation"/>
    <x v="3"/>
    <n v="19346"/>
    <n v="1"/>
    <n v="0"/>
    <d v="2014-01-30T00:00:00"/>
    <n v="26"/>
    <n v="40"/>
    <x v="3"/>
    <x v="3"/>
    <n v="26"/>
    <n v="1"/>
    <x v="1"/>
    <x v="0"/>
  </r>
  <r>
    <n v="1971"/>
    <s v="Graduation"/>
    <x v="2"/>
    <n v="35788"/>
    <n v="1"/>
    <n v="1"/>
    <d v="2014-01-23T00:00:00"/>
    <n v="34"/>
    <n v="43"/>
    <x v="3"/>
    <x v="2"/>
    <n v="34"/>
    <n v="2"/>
    <x v="1"/>
    <x v="1"/>
  </r>
  <r>
    <n v="1968"/>
    <s v="Graduation"/>
    <x v="3"/>
    <n v="36997"/>
    <n v="1"/>
    <n v="1"/>
    <d v="2013-02-01T00:00:00"/>
    <n v="72"/>
    <n v="45"/>
    <x v="3"/>
    <x v="3"/>
    <n v="72"/>
    <n v="5"/>
    <x v="1"/>
    <x v="1"/>
  </r>
  <r>
    <n v="1957"/>
    <s v="Graduation"/>
    <x v="2"/>
    <n v="23539"/>
    <n v="0"/>
    <n v="0"/>
    <d v="2014-02-28T00:00:00"/>
    <n v="13"/>
    <n v="57"/>
    <x v="1"/>
    <x v="2"/>
    <n v="13"/>
    <n v="1"/>
    <x v="0"/>
    <x v="0"/>
  </r>
  <r>
    <n v="1973"/>
    <s v="Graduation"/>
    <x v="0"/>
    <n v="65333"/>
    <n v="0"/>
    <n v="1"/>
    <d v="2014-01-17T00:00:00"/>
    <n v="58"/>
    <n v="41"/>
    <x v="3"/>
    <x v="0"/>
    <n v="58"/>
    <n v="7"/>
    <x v="0"/>
    <x v="1"/>
  </r>
  <r>
    <n v="1957"/>
    <s v="Graduation"/>
    <x v="0"/>
    <n v="78499"/>
    <n v="0"/>
    <n v="0"/>
    <d v="2013-11-23T00:00:00"/>
    <n v="12"/>
    <n v="56"/>
    <x v="1"/>
    <x v="0"/>
    <n v="12"/>
    <n v="1"/>
    <x v="0"/>
    <x v="0"/>
  </r>
  <r>
    <n v="1971"/>
    <s v="PhD"/>
    <x v="1"/>
    <n v="29732"/>
    <n v="1"/>
    <n v="0"/>
    <d v="2014-03-25T00:00:00"/>
    <n v="23"/>
    <n v="43"/>
    <x v="3"/>
    <x v="1"/>
    <n v="23"/>
    <n v="1"/>
    <x v="1"/>
    <x v="0"/>
  </r>
  <r>
    <n v="1960"/>
    <s v="Master"/>
    <x v="1"/>
    <n v="41275"/>
    <n v="1"/>
    <n v="2"/>
    <d v="2014-03-24T00:00:00"/>
    <n v="33"/>
    <n v="54"/>
    <x v="0"/>
    <x v="1"/>
    <n v="33"/>
    <n v="4"/>
    <x v="1"/>
    <x v="1"/>
  </r>
  <r>
    <n v="1973"/>
    <s v="PhD"/>
    <x v="1"/>
    <n v="63516"/>
    <n v="1"/>
    <n v="1"/>
    <d v="2013-07-06T00:00:00"/>
    <n v="30"/>
    <n v="40"/>
    <x v="3"/>
    <x v="1"/>
    <n v="30"/>
    <n v="4"/>
    <x v="1"/>
    <x v="1"/>
  </r>
  <r>
    <n v="1962"/>
    <s v="PhD"/>
    <x v="2"/>
    <n v="42769"/>
    <n v="0"/>
    <n v="1"/>
    <d v="2013-10-12T00:00:00"/>
    <n v="15"/>
    <n v="51"/>
    <x v="0"/>
    <x v="2"/>
    <n v="15"/>
    <n v="2"/>
    <x v="0"/>
    <x v="1"/>
  </r>
  <r>
    <n v="1958"/>
    <s v="Master"/>
    <x v="2"/>
    <n v="49572"/>
    <n v="1"/>
    <n v="1"/>
    <d v="2013-12-15T00:00:00"/>
    <n v="25"/>
    <n v="55"/>
    <x v="0"/>
    <x v="2"/>
    <n v="25"/>
    <n v="2"/>
    <x v="1"/>
    <x v="1"/>
  </r>
  <r>
    <n v="1972"/>
    <s v="Graduation"/>
    <x v="2"/>
    <n v="69209"/>
    <n v="0"/>
    <n v="0"/>
    <d v="2012-09-17T00:00:00"/>
    <n v="4"/>
    <n v="40"/>
    <x v="3"/>
    <x v="2"/>
    <n v="4"/>
    <n v="2"/>
    <x v="0"/>
    <x v="0"/>
  </r>
  <r>
    <n v="1976"/>
    <s v="Graduation"/>
    <x v="2"/>
    <n v="17148"/>
    <n v="1"/>
    <n v="0"/>
    <d v="2014-01-28T00:00:00"/>
    <n v="80"/>
    <n v="38"/>
    <x v="3"/>
    <x v="2"/>
    <n v="80"/>
    <n v="4"/>
    <x v="1"/>
    <x v="0"/>
  </r>
  <r>
    <n v="1969"/>
    <s v="Graduation"/>
    <x v="4"/>
    <n v="40590"/>
    <n v="1"/>
    <n v="1"/>
    <d v="2013-10-02T00:00:00"/>
    <n v="30"/>
    <n v="44"/>
    <x v="3"/>
    <x v="4"/>
    <n v="30"/>
    <n v="5"/>
    <x v="1"/>
    <x v="1"/>
  </r>
  <r>
    <n v="1976"/>
    <s v="Master"/>
    <x v="1"/>
    <n v="30560"/>
    <n v="1"/>
    <n v="0"/>
    <d v="2013-06-27T00:00:00"/>
    <n v="6"/>
    <n v="37"/>
    <x v="3"/>
    <x v="1"/>
    <n v="6"/>
    <n v="1"/>
    <x v="1"/>
    <x v="0"/>
  </r>
  <r>
    <n v="1983"/>
    <s v="2n Cycle"/>
    <x v="2"/>
    <n v="32146"/>
    <n v="1"/>
    <n v="0"/>
    <d v="2014-05-12T00:00:00"/>
    <n v="16"/>
    <n v="31"/>
    <x v="2"/>
    <x v="2"/>
    <n v="16"/>
    <n v="2"/>
    <x v="1"/>
    <x v="0"/>
  </r>
  <r>
    <n v="1964"/>
    <s v="2n Cycle"/>
    <x v="3"/>
    <n v="41713"/>
    <n v="1"/>
    <n v="1"/>
    <d v="2014-04-29T00:00:00"/>
    <n v="57"/>
    <n v="50"/>
    <x v="0"/>
    <x v="3"/>
    <n v="57"/>
    <n v="5"/>
    <x v="1"/>
    <x v="1"/>
  </r>
  <r>
    <n v="1975"/>
    <s v="Master"/>
    <x v="1"/>
    <n v="34176"/>
    <n v="0"/>
    <n v="1"/>
    <d v="2014-01-22T00:00:00"/>
    <n v="9"/>
    <n v="39"/>
    <x v="3"/>
    <x v="1"/>
    <n v="9"/>
    <n v="1"/>
    <x v="0"/>
    <x v="1"/>
  </r>
  <r>
    <n v="1955"/>
    <s v="PhD"/>
    <x v="2"/>
    <n v="58482"/>
    <n v="0"/>
    <n v="1"/>
    <d v="2014-03-12T00:00:00"/>
    <n v="59"/>
    <n v="59"/>
    <x v="1"/>
    <x v="2"/>
    <n v="59"/>
    <n v="2"/>
    <x v="0"/>
    <x v="1"/>
  </r>
  <r>
    <n v="1965"/>
    <s v="Graduation"/>
    <x v="0"/>
    <n v="59686"/>
    <n v="0"/>
    <n v="1"/>
    <d v="2014-01-25T00:00:00"/>
    <n v="78"/>
    <n v="49"/>
    <x v="0"/>
    <x v="0"/>
    <n v="78"/>
    <n v="1"/>
    <x v="0"/>
    <x v="1"/>
  </r>
  <r>
    <n v="1964"/>
    <s v="PhD"/>
    <x v="2"/>
    <n v="60896"/>
    <n v="0"/>
    <n v="1"/>
    <d v="2012-10-11T00:00:00"/>
    <n v="90"/>
    <n v="48"/>
    <x v="0"/>
    <x v="2"/>
    <n v="90"/>
    <n v="3"/>
    <x v="0"/>
    <x v="1"/>
  </r>
  <r>
    <n v="1980"/>
    <s v="Graduation"/>
    <x v="1"/>
    <n v="62994"/>
    <n v="1"/>
    <n v="0"/>
    <d v="2014-03-04T00:00:00"/>
    <n v="74"/>
    <n v="34"/>
    <x v="2"/>
    <x v="1"/>
    <n v="74"/>
    <n v="1"/>
    <x v="1"/>
    <x v="0"/>
  </r>
  <r>
    <n v="1957"/>
    <s v="Graduation"/>
    <x v="1"/>
    <n v="47320"/>
    <n v="0"/>
    <n v="1"/>
    <d v="2013-08-01T00:00:00"/>
    <n v="10"/>
    <n v="56"/>
    <x v="1"/>
    <x v="1"/>
    <n v="10"/>
    <n v="6"/>
    <x v="0"/>
    <x v="1"/>
  </r>
  <r>
    <n v="1949"/>
    <s v="2n Cycle"/>
    <x v="4"/>
    <n v="74859"/>
    <n v="0"/>
    <n v="0"/>
    <d v="2013-06-03T00:00:00"/>
    <n v="63"/>
    <n v="64"/>
    <x v="1"/>
    <x v="4"/>
    <n v="63"/>
    <n v="1"/>
    <x v="0"/>
    <x v="0"/>
  </r>
  <r>
    <n v="1992"/>
    <s v="Basic"/>
    <x v="0"/>
    <n v="15253"/>
    <n v="1"/>
    <n v="0"/>
    <d v="2013-10-28T00:00:00"/>
    <n v="13"/>
    <n v="21"/>
    <x v="4"/>
    <x v="0"/>
    <n v="13"/>
    <n v="2"/>
    <x v="1"/>
    <x v="0"/>
  </r>
  <r>
    <n v="1974"/>
    <s v="PhD"/>
    <x v="0"/>
    <n v="31560"/>
    <n v="1"/>
    <n v="0"/>
    <d v="2013-06-24T00:00:00"/>
    <n v="98"/>
    <n v="39"/>
    <x v="3"/>
    <x v="0"/>
    <n v="98"/>
    <n v="2"/>
    <x v="1"/>
    <x v="0"/>
  </r>
  <r>
    <n v="1954"/>
    <s v="Graduation"/>
    <x v="3"/>
    <n v="72071"/>
    <n v="0"/>
    <n v="1"/>
    <d v="2013-02-14T00:00:00"/>
    <n v="4"/>
    <n v="59"/>
    <x v="1"/>
    <x v="3"/>
    <n v="4"/>
    <n v="3"/>
    <x v="0"/>
    <x v="1"/>
  </r>
  <r>
    <n v="1990"/>
    <s v="Master"/>
    <x v="0"/>
    <n v="91172"/>
    <n v="0"/>
    <n v="0"/>
    <d v="2013-03-27T00:00:00"/>
    <n v="94"/>
    <n v="23"/>
    <x v="4"/>
    <x v="0"/>
    <n v="94"/>
    <n v="0"/>
    <x v="0"/>
    <x v="0"/>
  </r>
  <r>
    <n v="1984"/>
    <s v="Graduation"/>
    <x v="2"/>
    <n v="90000"/>
    <n v="0"/>
    <n v="0"/>
    <d v="2013-12-23T00:00:00"/>
    <n v="91"/>
    <n v="29"/>
    <x v="2"/>
    <x v="2"/>
    <n v="91"/>
    <n v="1"/>
    <x v="0"/>
    <x v="0"/>
  </r>
  <r>
    <n v="1981"/>
    <s v="Graduation"/>
    <x v="0"/>
    <n v="41967"/>
    <n v="1"/>
    <n v="1"/>
    <d v="2013-11-23T00:00:00"/>
    <n v="66"/>
    <n v="32"/>
    <x v="2"/>
    <x v="0"/>
    <n v="66"/>
    <n v="1"/>
    <x v="1"/>
    <x v="1"/>
  </r>
  <r>
    <n v="1965"/>
    <s v="Graduation"/>
    <x v="0"/>
    <n v="69263"/>
    <n v="0"/>
    <n v="1"/>
    <d v="2014-03-05T00:00:00"/>
    <n v="14"/>
    <n v="49"/>
    <x v="0"/>
    <x v="0"/>
    <n v="14"/>
    <n v="1"/>
    <x v="0"/>
    <x v="1"/>
  </r>
  <r>
    <n v="1970"/>
    <s v="2n Cycle"/>
    <x v="3"/>
    <n v="65706"/>
    <n v="0"/>
    <n v="0"/>
    <d v="2013-06-28T00:00:00"/>
    <n v="77"/>
    <n v="43"/>
    <x v="3"/>
    <x v="3"/>
    <n v="77"/>
    <n v="1"/>
    <x v="0"/>
    <x v="0"/>
  </r>
  <r>
    <n v="1975"/>
    <s v="Graduation"/>
    <x v="1"/>
    <n v="60934"/>
    <n v="0"/>
    <n v="1"/>
    <d v="2014-01-17T00:00:00"/>
    <n v="41"/>
    <n v="39"/>
    <x v="3"/>
    <x v="1"/>
    <n v="41"/>
    <n v="2"/>
    <x v="0"/>
    <x v="1"/>
  </r>
  <r>
    <n v="1951"/>
    <s v="Graduation"/>
    <x v="2"/>
    <n v="71965"/>
    <n v="0"/>
    <n v="1"/>
    <d v="2013-07-29T00:00:00"/>
    <n v="21"/>
    <n v="62"/>
    <x v="1"/>
    <x v="2"/>
    <n v="21"/>
    <n v="3"/>
    <x v="0"/>
    <x v="1"/>
  </r>
  <r>
    <n v="1955"/>
    <s v="Graduation"/>
    <x v="2"/>
    <n v="65210"/>
    <n v="0"/>
    <n v="1"/>
    <d v="2014-03-10T00:00:00"/>
    <n v="25"/>
    <n v="59"/>
    <x v="1"/>
    <x v="2"/>
    <n v="25"/>
    <n v="2"/>
    <x v="0"/>
    <x v="1"/>
  </r>
  <r>
    <n v="1975"/>
    <s v="PhD"/>
    <x v="2"/>
    <n v="79174"/>
    <n v="0"/>
    <n v="0"/>
    <d v="2013-01-11T00:00:00"/>
    <n v="2"/>
    <n v="38"/>
    <x v="3"/>
    <x v="2"/>
    <n v="2"/>
    <n v="1"/>
    <x v="0"/>
    <x v="0"/>
  </r>
  <r>
    <n v="1967"/>
    <s v="Master"/>
    <x v="3"/>
    <n v="81380"/>
    <n v="0"/>
    <n v="0"/>
    <d v="2012-12-22T00:00:00"/>
    <n v="51"/>
    <n v="45"/>
    <x v="3"/>
    <x v="3"/>
    <n v="51"/>
    <n v="1"/>
    <x v="0"/>
    <x v="0"/>
  </r>
  <r>
    <n v="1973"/>
    <s v="PhD"/>
    <x v="7"/>
    <n v="48432"/>
    <n v="0"/>
    <n v="1"/>
    <d v="2012-10-18T00:00:00"/>
    <n v="3"/>
    <n v="39"/>
    <x v="3"/>
    <x v="7"/>
    <n v="3"/>
    <n v="5"/>
    <x v="0"/>
    <x v="1"/>
  </r>
  <r>
    <n v="1971"/>
    <s v="Graduation"/>
    <x v="2"/>
    <n v="52914"/>
    <n v="0"/>
    <n v="1"/>
    <d v="2013-01-07T00:00:00"/>
    <n v="32"/>
    <n v="42"/>
    <x v="3"/>
    <x v="2"/>
    <n v="32"/>
    <n v="2"/>
    <x v="0"/>
    <x v="1"/>
  </r>
  <r>
    <n v="1955"/>
    <s v="Graduation"/>
    <x v="1"/>
    <n v="38946"/>
    <n v="0"/>
    <n v="1"/>
    <d v="2013-10-24T00:00:00"/>
    <n v="84"/>
    <n v="58"/>
    <x v="1"/>
    <x v="1"/>
    <n v="84"/>
    <n v="2"/>
    <x v="0"/>
    <x v="1"/>
  </r>
  <r>
    <n v="1974"/>
    <s v="Graduation"/>
    <x v="2"/>
    <n v="26067"/>
    <n v="1"/>
    <n v="0"/>
    <d v="2013-11-04T00:00:00"/>
    <n v="49"/>
    <n v="39"/>
    <x v="3"/>
    <x v="2"/>
    <n v="49"/>
    <n v="3"/>
    <x v="1"/>
    <x v="0"/>
  </r>
  <r>
    <n v="1972"/>
    <s v="PhD"/>
    <x v="2"/>
    <n v="44325"/>
    <n v="0"/>
    <n v="1"/>
    <d v="2013-03-07T00:00:00"/>
    <n v="69"/>
    <n v="41"/>
    <x v="3"/>
    <x v="2"/>
    <n v="69"/>
    <n v="4"/>
    <x v="0"/>
    <x v="1"/>
  </r>
  <r>
    <n v="1964"/>
    <s v="Graduation"/>
    <x v="2"/>
    <n v="42523"/>
    <n v="0"/>
    <n v="0"/>
    <d v="2014-04-23T00:00:00"/>
    <n v="96"/>
    <n v="50"/>
    <x v="0"/>
    <x v="2"/>
    <n v="96"/>
    <n v="1"/>
    <x v="0"/>
    <x v="0"/>
  </r>
  <r>
    <n v="1978"/>
    <s v="Basic"/>
    <x v="0"/>
    <n v="26487"/>
    <n v="1"/>
    <n v="0"/>
    <d v="2013-05-20T00:00:00"/>
    <n v="23"/>
    <n v="35"/>
    <x v="2"/>
    <x v="0"/>
    <n v="23"/>
    <n v="3"/>
    <x v="1"/>
    <x v="0"/>
  </r>
  <r>
    <n v="1957"/>
    <s v="2n Cycle"/>
    <x v="2"/>
    <n v="53233"/>
    <n v="0"/>
    <n v="1"/>
    <d v="2014-03-18T00:00:00"/>
    <n v="18"/>
    <n v="57"/>
    <x v="1"/>
    <x v="2"/>
    <n v="18"/>
    <n v="1"/>
    <x v="0"/>
    <x v="1"/>
  </r>
  <r>
    <n v="1960"/>
    <s v="Graduation"/>
    <x v="2"/>
    <n v="67716"/>
    <n v="0"/>
    <n v="1"/>
    <d v="2013-01-10T00:00:00"/>
    <n v="8"/>
    <n v="53"/>
    <x v="0"/>
    <x v="2"/>
    <n v="8"/>
    <n v="4"/>
    <x v="0"/>
    <x v="1"/>
  </r>
  <r>
    <n v="1972"/>
    <s v="Master"/>
    <x v="2"/>
    <n v="76234"/>
    <n v="0"/>
    <n v="1"/>
    <d v="2014-02-06T00:00:00"/>
    <n v="21"/>
    <n v="42"/>
    <x v="3"/>
    <x v="2"/>
    <n v="21"/>
    <n v="1"/>
    <x v="0"/>
    <x v="1"/>
  </r>
  <r>
    <n v="1956"/>
    <s v="PhD"/>
    <x v="2"/>
    <n v="84117"/>
    <n v="0"/>
    <n v="0"/>
    <d v="2014-05-11T00:00:00"/>
    <n v="60"/>
    <n v="58"/>
    <x v="1"/>
    <x v="2"/>
    <n v="60"/>
    <n v="1"/>
    <x v="0"/>
    <x v="0"/>
  </r>
  <r>
    <n v="1957"/>
    <s v="Master"/>
    <x v="1"/>
    <n v="65487"/>
    <n v="0"/>
    <n v="0"/>
    <d v="2014-01-10T00:00:00"/>
    <n v="48"/>
    <n v="57"/>
    <x v="1"/>
    <x v="1"/>
    <n v="48"/>
    <n v="3"/>
    <x v="0"/>
    <x v="0"/>
  </r>
  <r>
    <n v="1972"/>
    <s v="Basic"/>
    <x v="2"/>
    <n v="25224"/>
    <n v="1"/>
    <n v="0"/>
    <d v="2014-03-16T00:00:00"/>
    <n v="36"/>
    <n v="42"/>
    <x v="3"/>
    <x v="2"/>
    <n v="36"/>
    <n v="2"/>
    <x v="1"/>
    <x v="0"/>
  </r>
  <r>
    <n v="1983"/>
    <s v="Master"/>
    <x v="0"/>
    <n v="89616"/>
    <n v="0"/>
    <n v="0"/>
    <d v="2013-02-25T00:00:00"/>
    <n v="36"/>
    <n v="30"/>
    <x v="2"/>
    <x v="0"/>
    <n v="36"/>
    <n v="1"/>
    <x v="0"/>
    <x v="0"/>
  </r>
  <r>
    <n v="1971"/>
    <s v="Graduation"/>
    <x v="3"/>
    <n v="40851"/>
    <n v="1"/>
    <n v="1"/>
    <d v="2013-02-21T00:00:00"/>
    <n v="63"/>
    <n v="42"/>
    <x v="3"/>
    <x v="3"/>
    <n v="63"/>
    <n v="1"/>
    <x v="1"/>
    <x v="1"/>
  </r>
  <r>
    <n v="1947"/>
    <s v="Graduation"/>
    <x v="2"/>
    <n v="27469"/>
    <n v="0"/>
    <n v="0"/>
    <d v="2012-08-02T00:00:00"/>
    <n v="2"/>
    <n v="65"/>
    <x v="1"/>
    <x v="2"/>
    <n v="2"/>
    <n v="1"/>
    <x v="0"/>
    <x v="0"/>
  </r>
  <r>
    <n v="1957"/>
    <s v="2n Cycle"/>
    <x v="2"/>
    <n v="82347"/>
    <n v="0"/>
    <n v="0"/>
    <d v="2012-11-06T00:00:00"/>
    <n v="38"/>
    <n v="55"/>
    <x v="0"/>
    <x v="2"/>
    <n v="38"/>
    <n v="1"/>
    <x v="0"/>
    <x v="0"/>
  </r>
  <r>
    <n v="1957"/>
    <s v="Graduation"/>
    <x v="2"/>
    <n v="73803"/>
    <n v="0"/>
    <n v="1"/>
    <d v="2012-08-01T00:00:00"/>
    <n v="61"/>
    <n v="55"/>
    <x v="0"/>
    <x v="2"/>
    <n v="61"/>
    <n v="2"/>
    <x v="0"/>
    <x v="1"/>
  </r>
  <r>
    <n v="1952"/>
    <s v="Master"/>
    <x v="0"/>
    <n v="8820"/>
    <n v="1"/>
    <n v="1"/>
    <d v="2013-03-22T00:00:00"/>
    <n v="52"/>
    <n v="61"/>
    <x v="1"/>
    <x v="0"/>
    <n v="52"/>
    <n v="4"/>
    <x v="1"/>
    <x v="1"/>
  </r>
  <r>
    <n v="1974"/>
    <s v="Graduation"/>
    <x v="0"/>
    <n v="43322"/>
    <n v="0"/>
    <n v="0"/>
    <d v="2014-04-21T00:00:00"/>
    <n v="25"/>
    <n v="40"/>
    <x v="3"/>
    <x v="0"/>
    <n v="25"/>
    <n v="1"/>
    <x v="0"/>
    <x v="0"/>
  </r>
  <r>
    <n v="1973"/>
    <s v="Graduation"/>
    <x v="1"/>
    <n v="55593"/>
    <n v="0"/>
    <n v="1"/>
    <d v="2013-08-21T00:00:00"/>
    <n v="63"/>
    <n v="40"/>
    <x v="3"/>
    <x v="1"/>
    <n v="63"/>
    <n v="2"/>
    <x v="0"/>
    <x v="1"/>
  </r>
  <r>
    <n v="1954"/>
    <s v="Graduation"/>
    <x v="2"/>
    <n v="50501"/>
    <n v="1"/>
    <n v="1"/>
    <d v="2013-06-18T00:00:00"/>
    <n v="10"/>
    <n v="59"/>
    <x v="1"/>
    <x v="2"/>
    <n v="10"/>
    <n v="7"/>
    <x v="1"/>
    <x v="1"/>
  </r>
  <r>
    <n v="1975"/>
    <s v="Graduation"/>
    <x v="2"/>
    <n v="37085"/>
    <n v="1"/>
    <n v="1"/>
    <d v="2014-06-26T00:00:00"/>
    <n v="65"/>
    <n v="39"/>
    <x v="3"/>
    <x v="2"/>
    <n v="65"/>
    <n v="4"/>
    <x v="1"/>
    <x v="1"/>
  </r>
  <r>
    <n v="1990"/>
    <s v="Basic"/>
    <x v="0"/>
    <n v="16185"/>
    <n v="1"/>
    <n v="0"/>
    <d v="2013-08-05T00:00:00"/>
    <n v="71"/>
    <n v="23"/>
    <x v="4"/>
    <x v="0"/>
    <n v="71"/>
    <n v="2"/>
    <x v="1"/>
    <x v="0"/>
  </r>
  <r>
    <n v="1969"/>
    <s v="Graduation"/>
    <x v="0"/>
    <n v="57731"/>
    <n v="0"/>
    <n v="1"/>
    <d v="2012-11-23T00:00:00"/>
    <n v="0"/>
    <n v="43"/>
    <x v="3"/>
    <x v="0"/>
    <n v="0"/>
    <n v="4"/>
    <x v="0"/>
    <x v="1"/>
  </r>
  <r>
    <n v="1973"/>
    <s v="PhD"/>
    <x v="7"/>
    <n v="48432"/>
    <n v="0"/>
    <n v="1"/>
    <d v="2012-10-18T00:00:00"/>
    <n v="3"/>
    <n v="39"/>
    <x v="3"/>
    <x v="7"/>
    <n v="3"/>
    <n v="5"/>
    <x v="0"/>
    <x v="1"/>
  </r>
  <r>
    <n v="1978"/>
    <s v="Graduation"/>
    <x v="2"/>
    <n v="73807"/>
    <n v="0"/>
    <n v="1"/>
    <d v="2013-01-02T00:00:00"/>
    <n v="88"/>
    <n v="35"/>
    <x v="2"/>
    <x v="2"/>
    <n v="88"/>
    <n v="2"/>
    <x v="0"/>
    <x v="1"/>
  </r>
  <r>
    <n v="1990"/>
    <s v="Graduation"/>
    <x v="2"/>
    <n v="18929"/>
    <n v="0"/>
    <n v="0"/>
    <d v="2013-02-16T00:00:00"/>
    <n v="15"/>
    <n v="23"/>
    <x v="4"/>
    <x v="2"/>
    <n v="15"/>
    <n v="1"/>
    <x v="0"/>
    <x v="0"/>
  </r>
  <r>
    <n v="1968"/>
    <s v="Graduation"/>
    <x v="0"/>
    <n v="35893"/>
    <n v="1"/>
    <n v="1"/>
    <d v="2012-10-15T00:00:00"/>
    <n v="80"/>
    <n v="44"/>
    <x v="3"/>
    <x v="0"/>
    <n v="80"/>
    <n v="6"/>
    <x v="1"/>
    <x v="1"/>
  </r>
  <r>
    <n v="1980"/>
    <s v="Graduation"/>
    <x v="2"/>
    <n v="61014"/>
    <n v="0"/>
    <n v="1"/>
    <d v="2012-08-11T00:00:00"/>
    <n v="17"/>
    <n v="32"/>
    <x v="2"/>
    <x v="2"/>
    <n v="17"/>
    <n v="4"/>
    <x v="0"/>
    <x v="1"/>
  </r>
  <r>
    <n v="1954"/>
    <s v="Graduation"/>
    <x v="1"/>
    <n v="32144"/>
    <n v="1"/>
    <n v="1"/>
    <d v="2014-03-23T00:00:00"/>
    <n v="76"/>
    <n v="60"/>
    <x v="1"/>
    <x v="1"/>
    <n v="76"/>
    <n v="4"/>
    <x v="1"/>
    <x v="1"/>
  </r>
  <r>
    <n v="1963"/>
    <s v="Basic"/>
    <x v="1"/>
    <n v="14918"/>
    <n v="0"/>
    <n v="1"/>
    <d v="2012-12-07T00:00:00"/>
    <n v="52"/>
    <n v="49"/>
    <x v="0"/>
    <x v="1"/>
    <n v="52"/>
    <n v="1"/>
    <x v="0"/>
    <x v="1"/>
  </r>
  <r>
    <n v="1963"/>
    <s v="Graduation"/>
    <x v="3"/>
    <n v="45146"/>
    <n v="1"/>
    <n v="1"/>
    <d v="2013-07-15T00:00:00"/>
    <n v="28"/>
    <n v="50"/>
    <x v="0"/>
    <x v="3"/>
    <n v="28"/>
    <n v="2"/>
    <x v="1"/>
    <x v="1"/>
  </r>
  <r>
    <n v="1955"/>
    <s v="2n Cycle"/>
    <x v="3"/>
    <n v="41769"/>
    <n v="0"/>
    <n v="1"/>
    <d v="2013-02-13T00:00:00"/>
    <n v="31"/>
    <n v="58"/>
    <x v="1"/>
    <x v="3"/>
    <n v="31"/>
    <n v="6"/>
    <x v="0"/>
    <x v="1"/>
  </r>
  <r>
    <n v="1981"/>
    <s v="Graduation"/>
    <x v="1"/>
    <n v="88325"/>
    <n v="0"/>
    <n v="0"/>
    <d v="2014-02-05T00:00:00"/>
    <n v="42"/>
    <n v="33"/>
    <x v="2"/>
    <x v="1"/>
    <n v="42"/>
    <n v="1"/>
    <x v="0"/>
    <x v="0"/>
  </r>
  <r>
    <n v="1950"/>
    <s v="Master"/>
    <x v="3"/>
    <n v="38054"/>
    <n v="1"/>
    <n v="1"/>
    <d v="2014-05-01T00:00:00"/>
    <n v="24"/>
    <n v="64"/>
    <x v="1"/>
    <x v="3"/>
    <n v="24"/>
    <n v="2"/>
    <x v="1"/>
    <x v="1"/>
  </r>
  <r>
    <n v="1995"/>
    <s v="2n Cycle"/>
    <x v="0"/>
    <n v="80617"/>
    <n v="0"/>
    <n v="0"/>
    <d v="2012-10-12T00:00:00"/>
    <n v="42"/>
    <n v="17"/>
    <x v="4"/>
    <x v="0"/>
    <n v="42"/>
    <n v="1"/>
    <x v="0"/>
    <x v="0"/>
  </r>
  <r>
    <n v="1976"/>
    <s v="Graduation"/>
    <x v="2"/>
    <n v="5305"/>
    <n v="0"/>
    <n v="1"/>
    <d v="2013-07-30T00:00:00"/>
    <n v="12"/>
    <n v="37"/>
    <x v="3"/>
    <x v="2"/>
    <n v="12"/>
    <n v="0"/>
    <x v="0"/>
    <x v="1"/>
  </r>
  <r>
    <n v="1954"/>
    <s v="Graduation"/>
    <x v="1"/>
    <n v="36807"/>
    <n v="1"/>
    <n v="1"/>
    <d v="2012-12-20T00:00:00"/>
    <n v="88"/>
    <n v="58"/>
    <x v="1"/>
    <x v="1"/>
    <n v="88"/>
    <n v="1"/>
    <x v="1"/>
    <x v="1"/>
  </r>
  <r>
    <n v="1983"/>
    <s v="Graduation"/>
    <x v="1"/>
    <n v="28427"/>
    <n v="1"/>
    <n v="0"/>
    <d v="2013-03-21T00:00:00"/>
    <n v="67"/>
    <n v="30"/>
    <x v="2"/>
    <x v="1"/>
    <n v="67"/>
    <n v="2"/>
    <x v="1"/>
    <x v="0"/>
  </r>
  <r>
    <n v="1948"/>
    <s v="PhD"/>
    <x v="4"/>
    <n v="82032"/>
    <n v="0"/>
    <n v="0"/>
    <d v="2014-04-05T00:00:00"/>
    <n v="54"/>
    <n v="66"/>
    <x v="5"/>
    <x v="4"/>
    <n v="54"/>
    <n v="0"/>
    <x v="0"/>
    <x v="0"/>
  </r>
  <r>
    <n v="1978"/>
    <s v="Graduation"/>
    <x v="1"/>
    <n v="22775"/>
    <n v="1"/>
    <n v="0"/>
    <d v="2013-06-19T00:00:00"/>
    <n v="40"/>
    <n v="35"/>
    <x v="2"/>
    <x v="1"/>
    <n v="40"/>
    <n v="1"/>
    <x v="1"/>
    <x v="0"/>
  </r>
  <r>
    <n v="1985"/>
    <s v="Master"/>
    <x v="1"/>
    <n v="40101"/>
    <n v="1"/>
    <n v="0"/>
    <d v="2012-10-14T00:00:00"/>
    <n v="73"/>
    <n v="27"/>
    <x v="2"/>
    <x v="1"/>
    <n v="73"/>
    <n v="4"/>
    <x v="1"/>
    <x v="0"/>
  </r>
  <r>
    <n v="1979"/>
    <s v="Graduation"/>
    <x v="2"/>
    <n v="58025"/>
    <n v="0"/>
    <n v="1"/>
    <d v="2013-11-26T00:00:00"/>
    <n v="81"/>
    <n v="34"/>
    <x v="2"/>
    <x v="2"/>
    <n v="81"/>
    <n v="3"/>
    <x v="0"/>
    <x v="1"/>
  </r>
  <r>
    <n v="1982"/>
    <s v="Master"/>
    <x v="0"/>
    <n v="75777"/>
    <n v="0"/>
    <n v="0"/>
    <d v="2013-07-04T00:00:00"/>
    <n v="12"/>
    <n v="31"/>
    <x v="2"/>
    <x v="0"/>
    <n v="12"/>
    <n v="1"/>
    <x v="0"/>
    <x v="0"/>
  </r>
  <r>
    <n v="1979"/>
    <s v="2n Cycle"/>
    <x v="1"/>
    <n v="7500"/>
    <n v="1"/>
    <n v="0"/>
    <d v="2013-05-07T00:00:00"/>
    <n v="7"/>
    <n v="34"/>
    <x v="2"/>
    <x v="1"/>
    <n v="7"/>
    <n v="4"/>
    <x v="1"/>
    <x v="0"/>
  </r>
  <r>
    <n v="1963"/>
    <s v="Master"/>
    <x v="2"/>
    <n v="33562"/>
    <n v="1"/>
    <n v="2"/>
    <d v="2014-06-25T00:00:00"/>
    <n v="33"/>
    <n v="51"/>
    <x v="0"/>
    <x v="2"/>
    <n v="33"/>
    <n v="3"/>
    <x v="1"/>
    <x v="1"/>
  </r>
  <r>
    <n v="1970"/>
    <s v="PhD"/>
    <x v="0"/>
    <n v="57642"/>
    <n v="0"/>
    <n v="1"/>
    <d v="2014-01-09T00:00:00"/>
    <n v="24"/>
    <n v="44"/>
    <x v="3"/>
    <x v="0"/>
    <n v="24"/>
    <n v="3"/>
    <x v="0"/>
    <x v="1"/>
  </r>
  <r>
    <n v="1968"/>
    <s v="Graduation"/>
    <x v="1"/>
    <n v="58554"/>
    <n v="1"/>
    <n v="1"/>
    <d v="2012-09-26T00:00:00"/>
    <n v="55"/>
    <n v="44"/>
    <x v="3"/>
    <x v="1"/>
    <n v="55"/>
    <n v="6"/>
    <x v="1"/>
    <x v="1"/>
  </r>
  <r>
    <n v="1979"/>
    <s v="Graduation"/>
    <x v="2"/>
    <n v="63777"/>
    <n v="1"/>
    <n v="1"/>
    <d v="2013-03-24T00:00:00"/>
    <n v="87"/>
    <n v="34"/>
    <x v="2"/>
    <x v="2"/>
    <n v="87"/>
    <n v="8"/>
    <x v="1"/>
    <x v="1"/>
  </r>
  <r>
    <n v="1962"/>
    <s v="Graduation"/>
    <x v="0"/>
    <n v="57967"/>
    <n v="0"/>
    <n v="1"/>
    <d v="2013-03-03T00:00:00"/>
    <n v="39"/>
    <n v="51"/>
    <x v="0"/>
    <x v="0"/>
    <n v="39"/>
    <n v="5"/>
    <x v="0"/>
    <x v="1"/>
  </r>
  <r>
    <n v="1978"/>
    <s v="2n Cycle"/>
    <x v="1"/>
    <n v="53246"/>
    <n v="0"/>
    <n v="0"/>
    <d v="2012-08-12T00:00:00"/>
    <n v="53"/>
    <n v="34"/>
    <x v="2"/>
    <x v="1"/>
    <n v="53"/>
    <n v="0"/>
    <x v="0"/>
    <x v="0"/>
  </r>
  <r>
    <n v="1972"/>
    <s v="Graduation"/>
    <x v="2"/>
    <n v="24434"/>
    <n v="2"/>
    <n v="0"/>
    <d v="2014-05-18T00:00:00"/>
    <n v="9"/>
    <n v="42"/>
    <x v="3"/>
    <x v="2"/>
    <n v="9"/>
    <n v="2"/>
    <x v="1"/>
    <x v="0"/>
  </r>
  <r>
    <n v="1984"/>
    <s v="Graduation"/>
    <x v="0"/>
    <n v="11012"/>
    <n v="1"/>
    <n v="0"/>
    <d v="2013-03-16T00:00:00"/>
    <n v="82"/>
    <n v="29"/>
    <x v="2"/>
    <x v="0"/>
    <n v="82"/>
    <n v="3"/>
    <x v="1"/>
    <x v="0"/>
  </r>
  <r>
    <n v="1970"/>
    <s v="Master"/>
    <x v="0"/>
    <n v="44802"/>
    <n v="0"/>
    <n v="0"/>
    <d v="2012-08-21T00:00:00"/>
    <n v="71"/>
    <n v="42"/>
    <x v="3"/>
    <x v="0"/>
    <n v="71"/>
    <n v="2"/>
    <x v="0"/>
    <x v="0"/>
  </r>
  <r>
    <n v="1986"/>
    <s v="Graduation"/>
    <x v="0"/>
    <n v="26816"/>
    <n v="0"/>
    <n v="0"/>
    <d v="2012-08-17T00:00:00"/>
    <n v="50"/>
    <n v="26"/>
    <x v="2"/>
    <x v="0"/>
    <n v="50"/>
    <n v="1"/>
    <x v="0"/>
    <x v="0"/>
  </r>
  <r>
    <n v="1974"/>
    <s v="Graduation"/>
    <x v="2"/>
    <n v="34421"/>
    <n v="1"/>
    <n v="0"/>
    <d v="2013-07-01T00:00:00"/>
    <n v="81"/>
    <n v="39"/>
    <x v="3"/>
    <x v="1"/>
    <n v="81"/>
    <n v="1"/>
    <x v="1"/>
    <x v="0"/>
  </r>
  <r>
    <n v="1967"/>
    <s v="Graduation"/>
    <x v="2"/>
    <n v="61223"/>
    <n v="0"/>
    <n v="1"/>
    <d v="2013-06-13T00:00:00"/>
    <n v="46"/>
    <n v="46"/>
    <x v="0"/>
    <x v="2"/>
    <n v="46"/>
    <n v="2"/>
    <x v="0"/>
    <x v="1"/>
  </r>
  <r>
    <n v="1946"/>
    <s v="PhD"/>
    <x v="1"/>
    <n v="64014"/>
    <n v="2"/>
    <n v="1"/>
    <d v="2014-06-10T00:00:00"/>
    <n v="56"/>
    <n v="68"/>
    <x v="5"/>
    <x v="2"/>
    <n v="56"/>
    <n v="7"/>
    <x v="1"/>
    <x v="1"/>
  </r>
  <r>
    <n v="1981"/>
    <s v="Graduation"/>
    <x v="3"/>
    <n v="56981"/>
    <n v="0"/>
    <n v="0"/>
    <d v="2014-01-25T00:00:00"/>
    <n v="91"/>
    <n v="33"/>
    <x v="2"/>
    <x v="1"/>
    <n v="91"/>
    <n v="1"/>
    <x v="0"/>
    <x v="0"/>
  </r>
  <r>
    <n v="1956"/>
    <s v="Master"/>
    <x v="1"/>
    <n v="69245"/>
    <n v="0"/>
    <n v="1"/>
    <d v="2014-01-24T00:00:00"/>
    <n v="8"/>
    <n v="58"/>
    <x v="1"/>
    <x v="3"/>
    <n v="8"/>
    <n v="2"/>
    <x v="0"/>
    <x v="1"/>
  </r>
  <r>
    <n v="1954"/>
    <s v="PhD"/>
    <x v="2"/>
    <n v="52869"/>
    <n v="1"/>
    <n v="1"/>
    <d v="2012-10-15T00:00:00"/>
    <n v="40"/>
    <n v="58"/>
    <x v="1"/>
    <x v="1"/>
    <n v="40"/>
    <n v="3"/>
    <x v="1"/>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5524"/>
    <n v="1957"/>
    <x v="0"/>
    <x v="0"/>
    <n v="58138"/>
    <n v="0"/>
    <n v="0"/>
    <d v="2012-09-04T00:00:00"/>
    <n v="58"/>
    <n v="635"/>
    <n v="88"/>
    <n v="546"/>
    <n v="172"/>
    <n v="88"/>
    <n v="88"/>
    <n v="3"/>
    <n v="8"/>
    <n v="10"/>
    <n v="4"/>
    <n v="7"/>
    <n v="0"/>
    <n v="0"/>
    <n v="0"/>
    <n v="0"/>
    <n v="0"/>
    <n v="0"/>
    <n v="3"/>
    <n v="11"/>
    <n v="1"/>
  </r>
  <r>
    <n v="2174"/>
    <n v="1954"/>
    <x v="0"/>
    <x v="0"/>
    <n v="46344"/>
    <n v="1"/>
    <n v="1"/>
    <d v="2014-03-08T00:00:00"/>
    <n v="38"/>
    <n v="11"/>
    <n v="1"/>
    <n v="6"/>
    <n v="2"/>
    <n v="1"/>
    <n v="6"/>
    <n v="2"/>
    <n v="1"/>
    <n v="1"/>
    <n v="2"/>
    <n v="5"/>
    <n v="0"/>
    <n v="0"/>
    <n v="0"/>
    <n v="0"/>
    <n v="0"/>
    <n v="0"/>
    <n v="3"/>
    <n v="11"/>
    <n v="0"/>
  </r>
  <r>
    <n v="4141"/>
    <n v="1965"/>
    <x v="0"/>
    <x v="1"/>
    <n v="71613"/>
    <n v="0"/>
    <n v="0"/>
    <d v="2013-08-21T00:00:00"/>
    <n v="26"/>
    <n v="426"/>
    <n v="49"/>
    <n v="127"/>
    <n v="111"/>
    <n v="21"/>
    <n v="42"/>
    <n v="1"/>
    <n v="8"/>
    <n v="2"/>
    <n v="10"/>
    <n v="4"/>
    <n v="0"/>
    <n v="0"/>
    <n v="0"/>
    <n v="0"/>
    <n v="0"/>
    <n v="0"/>
    <n v="3"/>
    <n v="11"/>
    <n v="0"/>
  </r>
  <r>
    <n v="6182"/>
    <n v="1984"/>
    <x v="0"/>
    <x v="1"/>
    <n v="26646"/>
    <n v="1"/>
    <n v="0"/>
    <d v="2014-02-10T00:00:00"/>
    <n v="26"/>
    <n v="11"/>
    <n v="4"/>
    <n v="20"/>
    <n v="10"/>
    <n v="3"/>
    <n v="5"/>
    <n v="2"/>
    <n v="2"/>
    <n v="0"/>
    <n v="4"/>
    <n v="6"/>
    <n v="0"/>
    <n v="0"/>
    <n v="0"/>
    <n v="0"/>
    <n v="0"/>
    <n v="0"/>
    <n v="3"/>
    <n v="11"/>
    <n v="0"/>
  </r>
  <r>
    <n v="5324"/>
    <n v="1981"/>
    <x v="1"/>
    <x v="2"/>
    <n v="58293"/>
    <n v="1"/>
    <n v="0"/>
    <d v="2014-01-19T00:00:00"/>
    <n v="94"/>
    <n v="173"/>
    <n v="43"/>
    <n v="118"/>
    <n v="46"/>
    <n v="27"/>
    <n v="15"/>
    <n v="5"/>
    <n v="5"/>
    <n v="3"/>
    <n v="6"/>
    <n v="5"/>
    <n v="0"/>
    <n v="0"/>
    <n v="0"/>
    <n v="0"/>
    <n v="0"/>
    <n v="0"/>
    <n v="3"/>
    <n v="11"/>
    <n v="0"/>
  </r>
  <r>
    <n v="7446"/>
    <n v="1967"/>
    <x v="2"/>
    <x v="1"/>
    <n v="62513"/>
    <n v="0"/>
    <n v="1"/>
    <d v="2013-09-09T00:00:00"/>
    <n v="16"/>
    <n v="520"/>
    <n v="42"/>
    <n v="98"/>
    <n v="0"/>
    <n v="42"/>
    <n v="14"/>
    <n v="2"/>
    <n v="6"/>
    <n v="4"/>
    <n v="10"/>
    <n v="6"/>
    <n v="0"/>
    <n v="0"/>
    <n v="0"/>
    <n v="0"/>
    <n v="0"/>
    <n v="0"/>
    <n v="3"/>
    <n v="11"/>
    <n v="0"/>
  </r>
  <r>
    <n v="965"/>
    <n v="1971"/>
    <x v="0"/>
    <x v="3"/>
    <n v="55635"/>
    <n v="0"/>
    <n v="1"/>
    <d v="2012-11-13T00:00:00"/>
    <n v="34"/>
    <n v="235"/>
    <n v="65"/>
    <n v="164"/>
    <n v="50"/>
    <n v="49"/>
    <n v="27"/>
    <n v="4"/>
    <n v="7"/>
    <n v="3"/>
    <n v="7"/>
    <n v="6"/>
    <n v="0"/>
    <n v="0"/>
    <n v="0"/>
    <n v="0"/>
    <n v="0"/>
    <n v="0"/>
    <n v="3"/>
    <n v="11"/>
    <n v="0"/>
  </r>
  <r>
    <n v="6177"/>
    <n v="1985"/>
    <x v="1"/>
    <x v="2"/>
    <n v="33454"/>
    <n v="1"/>
    <n v="0"/>
    <d v="2013-05-08T00:00:00"/>
    <n v="32"/>
    <n v="76"/>
    <n v="10"/>
    <n v="56"/>
    <n v="3"/>
    <n v="1"/>
    <n v="23"/>
    <n v="2"/>
    <n v="4"/>
    <n v="0"/>
    <n v="4"/>
    <n v="8"/>
    <n v="0"/>
    <n v="0"/>
    <n v="0"/>
    <n v="0"/>
    <n v="0"/>
    <n v="0"/>
    <n v="3"/>
    <n v="11"/>
    <n v="0"/>
  </r>
  <r>
    <n v="4855"/>
    <n v="1974"/>
    <x v="1"/>
    <x v="1"/>
    <n v="30351"/>
    <n v="1"/>
    <n v="0"/>
    <d v="2013-06-06T00:00:00"/>
    <n v="19"/>
    <n v="14"/>
    <n v="0"/>
    <n v="24"/>
    <n v="3"/>
    <n v="3"/>
    <n v="2"/>
    <n v="1"/>
    <n v="3"/>
    <n v="0"/>
    <n v="2"/>
    <n v="9"/>
    <n v="0"/>
    <n v="0"/>
    <n v="0"/>
    <n v="0"/>
    <n v="0"/>
    <n v="0"/>
    <n v="3"/>
    <n v="11"/>
    <n v="1"/>
  </r>
  <r>
    <n v="5899"/>
    <n v="1950"/>
    <x v="1"/>
    <x v="1"/>
    <n v="5648"/>
    <n v="1"/>
    <n v="1"/>
    <d v="2014-03-13T00:00:00"/>
    <n v="68"/>
    <n v="28"/>
    <n v="0"/>
    <n v="6"/>
    <n v="1"/>
    <n v="1"/>
    <n v="13"/>
    <n v="1"/>
    <n v="1"/>
    <n v="0"/>
    <n v="0"/>
    <n v="20"/>
    <n v="1"/>
    <n v="0"/>
    <n v="0"/>
    <n v="0"/>
    <n v="0"/>
    <n v="0"/>
    <n v="3"/>
    <n v="11"/>
    <n v="0"/>
  </r>
  <r>
    <n v="1994"/>
    <n v="1983"/>
    <x v="0"/>
    <x v="2"/>
    <n v="51725"/>
    <n v="1"/>
    <n v="0"/>
    <d v="2013-11-15T00:00:00"/>
    <n v="11"/>
    <n v="5"/>
    <n v="5"/>
    <n v="6"/>
    <n v="0"/>
    <n v="2"/>
    <n v="1"/>
    <n v="1"/>
    <n v="1"/>
    <n v="0"/>
    <n v="2"/>
    <n v="7"/>
    <n v="0"/>
    <n v="0"/>
    <n v="0"/>
    <n v="0"/>
    <n v="0"/>
    <n v="0"/>
    <n v="3"/>
    <n v="11"/>
    <n v="0"/>
  </r>
  <r>
    <n v="387"/>
    <n v="1976"/>
    <x v="3"/>
    <x v="2"/>
    <n v="7500"/>
    <n v="0"/>
    <n v="0"/>
    <d v="2012-11-13T00:00:00"/>
    <n v="59"/>
    <n v="6"/>
    <n v="16"/>
    <n v="11"/>
    <n v="11"/>
    <n v="1"/>
    <n v="16"/>
    <n v="1"/>
    <n v="2"/>
    <n v="0"/>
    <n v="3"/>
    <n v="8"/>
    <n v="0"/>
    <n v="0"/>
    <n v="0"/>
    <n v="0"/>
    <n v="0"/>
    <n v="0"/>
    <n v="3"/>
    <n v="11"/>
    <n v="0"/>
  </r>
  <r>
    <n v="2125"/>
    <n v="1959"/>
    <x v="0"/>
    <x v="3"/>
    <n v="63033"/>
    <n v="0"/>
    <n v="0"/>
    <d v="2013-11-15T00:00:00"/>
    <n v="82"/>
    <n v="194"/>
    <n v="61"/>
    <n v="480"/>
    <n v="225"/>
    <n v="112"/>
    <n v="30"/>
    <n v="1"/>
    <n v="3"/>
    <n v="4"/>
    <n v="8"/>
    <n v="2"/>
    <n v="0"/>
    <n v="0"/>
    <n v="0"/>
    <n v="0"/>
    <n v="0"/>
    <n v="0"/>
    <n v="3"/>
    <n v="11"/>
    <n v="0"/>
  </r>
  <r>
    <n v="8180"/>
    <n v="1952"/>
    <x v="2"/>
    <x v="3"/>
    <n v="59354"/>
    <n v="1"/>
    <n v="1"/>
    <d v="2013-11-15T00:00:00"/>
    <n v="53"/>
    <n v="233"/>
    <n v="2"/>
    <n v="53"/>
    <n v="3"/>
    <n v="5"/>
    <n v="14"/>
    <n v="3"/>
    <n v="6"/>
    <n v="1"/>
    <n v="5"/>
    <n v="6"/>
    <n v="0"/>
    <n v="0"/>
    <n v="0"/>
    <n v="0"/>
    <n v="0"/>
    <n v="0"/>
    <n v="3"/>
    <n v="11"/>
    <n v="0"/>
  </r>
  <r>
    <n v="2569"/>
    <n v="1987"/>
    <x v="0"/>
    <x v="2"/>
    <n v="17323"/>
    <n v="0"/>
    <n v="0"/>
    <d v="2012-10-10T00:00:00"/>
    <n v="38"/>
    <n v="3"/>
    <n v="14"/>
    <n v="17"/>
    <n v="6"/>
    <n v="1"/>
    <n v="5"/>
    <n v="1"/>
    <n v="1"/>
    <n v="0"/>
    <n v="3"/>
    <n v="8"/>
    <n v="0"/>
    <n v="0"/>
    <n v="0"/>
    <n v="0"/>
    <n v="0"/>
    <n v="0"/>
    <n v="3"/>
    <n v="11"/>
    <n v="0"/>
  </r>
  <r>
    <n v="2114"/>
    <n v="1946"/>
    <x v="1"/>
    <x v="0"/>
    <n v="82800"/>
    <n v="0"/>
    <n v="0"/>
    <d v="2012-11-24T00:00:00"/>
    <n v="23"/>
    <n v="1006"/>
    <n v="22"/>
    <n v="115"/>
    <n v="59"/>
    <n v="68"/>
    <n v="45"/>
    <n v="1"/>
    <n v="7"/>
    <n v="6"/>
    <n v="12"/>
    <n v="3"/>
    <n v="0"/>
    <n v="0"/>
    <n v="1"/>
    <n v="1"/>
    <n v="0"/>
    <n v="0"/>
    <n v="3"/>
    <n v="11"/>
    <n v="1"/>
  </r>
  <r>
    <n v="9736"/>
    <n v="1980"/>
    <x v="0"/>
    <x v="2"/>
    <n v="41850"/>
    <n v="1"/>
    <n v="1"/>
    <d v="2012-12-24T00:00:00"/>
    <n v="51"/>
    <n v="53"/>
    <n v="5"/>
    <n v="19"/>
    <n v="2"/>
    <n v="13"/>
    <n v="4"/>
    <n v="3"/>
    <n v="3"/>
    <n v="0"/>
    <n v="3"/>
    <n v="8"/>
    <n v="0"/>
    <n v="0"/>
    <n v="0"/>
    <n v="0"/>
    <n v="0"/>
    <n v="0"/>
    <n v="3"/>
    <n v="11"/>
    <n v="0"/>
  </r>
  <r>
    <n v="4939"/>
    <n v="1946"/>
    <x v="0"/>
    <x v="1"/>
    <n v="37760"/>
    <n v="0"/>
    <n v="0"/>
    <d v="2012-08-31T00:00:00"/>
    <n v="20"/>
    <n v="84"/>
    <n v="5"/>
    <n v="38"/>
    <n v="150"/>
    <n v="12"/>
    <n v="28"/>
    <n v="2"/>
    <n v="4"/>
    <n v="1"/>
    <n v="6"/>
    <n v="7"/>
    <n v="0"/>
    <n v="0"/>
    <n v="0"/>
    <n v="0"/>
    <n v="0"/>
    <n v="0"/>
    <n v="3"/>
    <n v="11"/>
    <n v="0"/>
  </r>
  <r>
    <n v="6565"/>
    <n v="1949"/>
    <x v="2"/>
    <x v="2"/>
    <n v="76995"/>
    <n v="0"/>
    <n v="1"/>
    <d v="2013-03-28T00:00:00"/>
    <n v="91"/>
    <n v="1012"/>
    <n v="80"/>
    <n v="498"/>
    <n v="0"/>
    <n v="16"/>
    <n v="176"/>
    <n v="2"/>
    <n v="11"/>
    <n v="4"/>
    <n v="9"/>
    <n v="5"/>
    <n v="0"/>
    <n v="0"/>
    <n v="0"/>
    <n v="1"/>
    <n v="0"/>
    <n v="0"/>
    <n v="3"/>
    <n v="11"/>
    <n v="0"/>
  </r>
  <r>
    <n v="2278"/>
    <n v="1985"/>
    <x v="4"/>
    <x v="0"/>
    <n v="33812"/>
    <n v="1"/>
    <n v="0"/>
    <d v="2012-11-03T00:00:00"/>
    <n v="86"/>
    <n v="4"/>
    <n v="17"/>
    <n v="19"/>
    <n v="30"/>
    <n v="24"/>
    <n v="39"/>
    <n v="2"/>
    <n v="2"/>
    <n v="1"/>
    <n v="3"/>
    <n v="6"/>
    <n v="0"/>
    <n v="0"/>
    <n v="0"/>
    <n v="0"/>
    <n v="0"/>
    <n v="0"/>
    <n v="3"/>
    <n v="11"/>
    <n v="0"/>
  </r>
  <r>
    <n v="9360"/>
    <n v="1982"/>
    <x v="0"/>
    <x v="2"/>
    <n v="37040"/>
    <n v="0"/>
    <n v="0"/>
    <d v="2012-08-08T00:00:00"/>
    <n v="41"/>
    <n v="86"/>
    <n v="2"/>
    <n v="73"/>
    <n v="69"/>
    <n v="38"/>
    <n v="48"/>
    <n v="1"/>
    <n v="4"/>
    <n v="2"/>
    <n v="5"/>
    <n v="8"/>
    <n v="0"/>
    <n v="0"/>
    <n v="0"/>
    <n v="0"/>
    <n v="0"/>
    <n v="0"/>
    <n v="3"/>
    <n v="11"/>
    <n v="0"/>
  </r>
  <r>
    <n v="5376"/>
    <n v="1979"/>
    <x v="0"/>
    <x v="2"/>
    <n v="2447"/>
    <n v="1"/>
    <n v="0"/>
    <d v="2013-01-06T00:00:00"/>
    <n v="42"/>
    <n v="1"/>
    <n v="1"/>
    <n v="1725"/>
    <n v="1"/>
    <n v="1"/>
    <n v="1"/>
    <n v="15"/>
    <n v="0"/>
    <n v="28"/>
    <n v="0"/>
    <n v="1"/>
    <n v="0"/>
    <n v="0"/>
    <n v="0"/>
    <n v="0"/>
    <n v="0"/>
    <n v="0"/>
    <n v="3"/>
    <n v="11"/>
    <n v="0"/>
  </r>
  <r>
    <n v="1993"/>
    <n v="1949"/>
    <x v="1"/>
    <x v="2"/>
    <n v="58607"/>
    <n v="0"/>
    <n v="1"/>
    <d v="2012-12-23T00:00:00"/>
    <n v="63"/>
    <n v="867"/>
    <n v="0"/>
    <n v="86"/>
    <n v="0"/>
    <n v="0"/>
    <n v="19"/>
    <n v="3"/>
    <n v="2"/>
    <n v="3"/>
    <n v="9"/>
    <n v="8"/>
    <n v="0"/>
    <n v="1"/>
    <n v="0"/>
    <n v="0"/>
    <n v="0"/>
    <n v="0"/>
    <n v="3"/>
    <n v="11"/>
    <n v="0"/>
  </r>
  <r>
    <n v="4047"/>
    <n v="1954"/>
    <x v="1"/>
    <x v="2"/>
    <n v="65324"/>
    <n v="0"/>
    <n v="1"/>
    <d v="2014-01-11T00:00:00"/>
    <n v="0"/>
    <n v="384"/>
    <n v="0"/>
    <n v="102"/>
    <n v="21"/>
    <n v="32"/>
    <n v="5"/>
    <n v="3"/>
    <n v="6"/>
    <n v="2"/>
    <n v="9"/>
    <n v="4"/>
    <n v="0"/>
    <n v="0"/>
    <n v="0"/>
    <n v="0"/>
    <n v="0"/>
    <n v="0"/>
    <n v="3"/>
    <n v="11"/>
    <n v="0"/>
  </r>
  <r>
    <n v="1409"/>
    <n v="1951"/>
    <x v="0"/>
    <x v="1"/>
    <n v="40689"/>
    <n v="0"/>
    <n v="1"/>
    <d v="2013-03-18T00:00:00"/>
    <n v="69"/>
    <n v="270"/>
    <n v="3"/>
    <n v="27"/>
    <n v="39"/>
    <n v="6"/>
    <n v="99"/>
    <n v="7"/>
    <n v="7"/>
    <n v="1"/>
    <n v="5"/>
    <n v="8"/>
    <n v="0"/>
    <n v="0"/>
    <n v="0"/>
    <n v="0"/>
    <n v="0"/>
    <n v="0"/>
    <n v="3"/>
    <n v="11"/>
    <n v="0"/>
  </r>
  <r>
    <n v="7892"/>
    <n v="1969"/>
    <x v="0"/>
    <x v="0"/>
    <n v="18589"/>
    <n v="0"/>
    <n v="0"/>
    <d v="2013-01-02T00:00:00"/>
    <n v="89"/>
    <n v="6"/>
    <n v="4"/>
    <n v="25"/>
    <n v="15"/>
    <n v="12"/>
    <n v="13"/>
    <n v="2"/>
    <n v="2"/>
    <n v="1"/>
    <n v="3"/>
    <n v="7"/>
    <n v="0"/>
    <n v="0"/>
    <n v="0"/>
    <n v="0"/>
    <n v="0"/>
    <n v="0"/>
    <n v="3"/>
    <n v="11"/>
    <n v="0"/>
  </r>
  <r>
    <n v="2404"/>
    <n v="1976"/>
    <x v="0"/>
    <x v="2"/>
    <n v="53359"/>
    <n v="1"/>
    <n v="1"/>
    <d v="2013-05-27T00:00:00"/>
    <n v="4"/>
    <n v="173"/>
    <n v="4"/>
    <n v="30"/>
    <n v="3"/>
    <n v="6"/>
    <n v="41"/>
    <n v="4"/>
    <n v="5"/>
    <n v="1"/>
    <n v="4"/>
    <n v="7"/>
    <n v="0"/>
    <n v="0"/>
    <n v="0"/>
    <n v="0"/>
    <n v="0"/>
    <n v="0"/>
    <n v="3"/>
    <n v="11"/>
    <n v="0"/>
  </r>
  <r>
    <n v="5255"/>
    <n v="1986"/>
    <x v="0"/>
    <x v="0"/>
    <n v="50995"/>
    <n v="1"/>
    <n v="0"/>
    <d v="2013-02-20T00:00:00"/>
    <n v="19"/>
    <n v="5"/>
    <n v="1"/>
    <n v="3"/>
    <n v="3"/>
    <n v="263"/>
    <n v="362"/>
    <n v="0"/>
    <n v="27"/>
    <n v="0"/>
    <n v="0"/>
    <n v="1"/>
    <n v="0"/>
    <n v="0"/>
    <n v="0"/>
    <n v="0"/>
    <n v="0"/>
    <n v="0"/>
    <n v="3"/>
    <n v="11"/>
    <n v="0"/>
  </r>
  <r>
    <n v="9422"/>
    <n v="1989"/>
    <x v="0"/>
    <x v="2"/>
    <n v="38360"/>
    <n v="1"/>
    <n v="0"/>
    <d v="2013-05-31T00:00:00"/>
    <n v="26"/>
    <n v="36"/>
    <n v="2"/>
    <n v="42"/>
    <n v="20"/>
    <n v="21"/>
    <n v="10"/>
    <n v="2"/>
    <n v="2"/>
    <n v="1"/>
    <n v="4"/>
    <n v="3"/>
    <n v="0"/>
    <n v="0"/>
    <n v="0"/>
    <n v="0"/>
    <n v="0"/>
    <n v="0"/>
    <n v="3"/>
    <n v="11"/>
    <n v="0"/>
  </r>
  <r>
    <n v="1966"/>
    <n v="1965"/>
    <x v="1"/>
    <x v="2"/>
    <n v="84618"/>
    <n v="0"/>
    <n v="0"/>
    <d v="2013-11-22T00:00:00"/>
    <n v="96"/>
    <n v="684"/>
    <n v="100"/>
    <n v="801"/>
    <n v="21"/>
    <n v="66"/>
    <n v="0"/>
    <n v="1"/>
    <n v="6"/>
    <n v="9"/>
    <n v="10"/>
    <n v="2"/>
    <n v="0"/>
    <n v="0"/>
    <n v="1"/>
    <n v="0"/>
    <n v="0"/>
    <n v="0"/>
    <n v="3"/>
    <n v="11"/>
    <n v="0"/>
  </r>
  <r>
    <n v="6864"/>
    <n v="1989"/>
    <x v="2"/>
    <x v="3"/>
    <n v="10979"/>
    <n v="0"/>
    <n v="0"/>
    <d v="2014-05-22T00:00:00"/>
    <n v="34"/>
    <n v="8"/>
    <n v="4"/>
    <n v="10"/>
    <n v="2"/>
    <n v="2"/>
    <n v="4"/>
    <n v="2"/>
    <n v="3"/>
    <n v="0"/>
    <n v="3"/>
    <n v="5"/>
    <n v="0"/>
    <n v="0"/>
    <n v="0"/>
    <n v="0"/>
    <n v="0"/>
    <n v="0"/>
    <n v="3"/>
    <n v="11"/>
    <n v="0"/>
  </r>
  <r>
    <n v="3033"/>
    <n v="1963"/>
    <x v="2"/>
    <x v="1"/>
    <n v="38620"/>
    <n v="0"/>
    <n v="0"/>
    <d v="2013-05-11T00:00:00"/>
    <n v="56"/>
    <n v="112"/>
    <n v="17"/>
    <n v="44"/>
    <n v="34"/>
    <n v="22"/>
    <n v="89"/>
    <n v="1"/>
    <n v="2"/>
    <n v="5"/>
    <n v="3"/>
    <n v="3"/>
    <n v="0"/>
    <n v="0"/>
    <n v="0"/>
    <n v="0"/>
    <n v="0"/>
    <n v="0"/>
    <n v="3"/>
    <n v="11"/>
    <n v="0"/>
  </r>
  <r>
    <n v="5710"/>
    <n v="1970"/>
    <x v="0"/>
    <x v="1"/>
    <n v="40548"/>
    <n v="0"/>
    <n v="1"/>
    <d v="2012-10-10T00:00:00"/>
    <n v="31"/>
    <n v="110"/>
    <n v="0"/>
    <n v="5"/>
    <n v="2"/>
    <n v="0"/>
    <n v="3"/>
    <n v="2"/>
    <n v="2"/>
    <n v="1"/>
    <n v="4"/>
    <n v="5"/>
    <n v="0"/>
    <n v="1"/>
    <n v="0"/>
    <n v="0"/>
    <n v="0"/>
    <n v="0"/>
    <n v="3"/>
    <n v="11"/>
    <n v="0"/>
  </r>
  <r>
    <n v="7373"/>
    <n v="1952"/>
    <x v="1"/>
    <x v="3"/>
    <n v="46610"/>
    <n v="0"/>
    <n v="2"/>
    <d v="2012-10-29T00:00:00"/>
    <n v="8"/>
    <n v="96"/>
    <n v="12"/>
    <n v="96"/>
    <n v="33"/>
    <n v="22"/>
    <n v="43"/>
    <n v="6"/>
    <n v="4"/>
    <n v="1"/>
    <n v="6"/>
    <n v="6"/>
    <n v="0"/>
    <n v="0"/>
    <n v="0"/>
    <n v="0"/>
    <n v="0"/>
    <n v="0"/>
    <n v="3"/>
    <n v="11"/>
    <n v="1"/>
  </r>
  <r>
    <n v="8755"/>
    <n v="1946"/>
    <x v="2"/>
    <x v="2"/>
    <n v="68657"/>
    <n v="0"/>
    <n v="0"/>
    <d v="2013-02-20T00:00:00"/>
    <n v="4"/>
    <n v="482"/>
    <n v="34"/>
    <n v="471"/>
    <n v="119"/>
    <n v="68"/>
    <n v="22"/>
    <n v="1"/>
    <n v="3"/>
    <n v="5"/>
    <n v="9"/>
    <n v="7"/>
    <n v="0"/>
    <n v="0"/>
    <n v="0"/>
    <n v="0"/>
    <n v="0"/>
    <n v="0"/>
    <n v="3"/>
    <n v="11"/>
    <n v="0"/>
  </r>
  <r>
    <n v="10738"/>
    <n v="1951"/>
    <x v="2"/>
    <x v="0"/>
    <n v="49389"/>
    <n v="1"/>
    <n v="1"/>
    <d v="2013-08-29T00:00:00"/>
    <n v="55"/>
    <n v="40"/>
    <n v="0"/>
    <n v="19"/>
    <n v="2"/>
    <n v="1"/>
    <n v="3"/>
    <n v="1"/>
    <n v="2"/>
    <n v="0"/>
    <n v="3"/>
    <n v="7"/>
    <n v="0"/>
    <n v="0"/>
    <n v="0"/>
    <n v="0"/>
    <n v="0"/>
    <n v="0"/>
    <n v="3"/>
    <n v="11"/>
    <n v="0"/>
  </r>
  <r>
    <n v="4339"/>
    <n v="1970"/>
    <x v="1"/>
    <x v="2"/>
    <n v="67353"/>
    <n v="0"/>
    <n v="1"/>
    <d v="2013-12-31T00:00:00"/>
    <n v="37"/>
    <n v="702"/>
    <n v="17"/>
    <n v="151"/>
    <n v="0"/>
    <n v="8"/>
    <n v="35"/>
    <n v="5"/>
    <n v="5"/>
    <n v="6"/>
    <n v="12"/>
    <n v="2"/>
    <n v="0"/>
    <n v="0"/>
    <n v="0"/>
    <n v="0"/>
    <n v="0"/>
    <n v="0"/>
    <n v="3"/>
    <n v="11"/>
    <n v="0"/>
  </r>
  <r>
    <n v="10755"/>
    <n v="1976"/>
    <x v="4"/>
    <x v="2"/>
    <n v="23718"/>
    <n v="1"/>
    <n v="0"/>
    <d v="2013-09-02T00:00:00"/>
    <n v="76"/>
    <n v="6"/>
    <n v="3"/>
    <n v="14"/>
    <n v="15"/>
    <n v="7"/>
    <n v="36"/>
    <n v="3"/>
    <n v="3"/>
    <n v="1"/>
    <n v="2"/>
    <n v="7"/>
    <n v="0"/>
    <n v="0"/>
    <n v="0"/>
    <n v="0"/>
    <n v="0"/>
    <n v="0"/>
    <n v="3"/>
    <n v="11"/>
    <n v="0"/>
  </r>
  <r>
    <n v="8595"/>
    <n v="1973"/>
    <x v="0"/>
    <x v="4"/>
    <n v="42429"/>
    <n v="0"/>
    <n v="1"/>
    <d v="2014-02-11T00:00:00"/>
    <n v="99"/>
    <n v="55"/>
    <n v="0"/>
    <n v="6"/>
    <n v="2"/>
    <n v="0"/>
    <n v="4"/>
    <n v="2"/>
    <n v="1"/>
    <n v="1"/>
    <n v="3"/>
    <n v="5"/>
    <n v="0"/>
    <n v="0"/>
    <n v="0"/>
    <n v="0"/>
    <n v="0"/>
    <n v="0"/>
    <n v="3"/>
    <n v="11"/>
    <n v="0"/>
  </r>
  <r>
    <n v="2968"/>
    <n v="1943"/>
    <x v="1"/>
    <x v="3"/>
    <n v="48948"/>
    <n v="0"/>
    <n v="0"/>
    <d v="2013-02-01T00:00:00"/>
    <n v="53"/>
    <n v="437"/>
    <n v="8"/>
    <n v="206"/>
    <n v="160"/>
    <n v="49"/>
    <n v="42"/>
    <n v="2"/>
    <n v="7"/>
    <n v="10"/>
    <n v="5"/>
    <n v="6"/>
    <n v="1"/>
    <n v="0"/>
    <n v="0"/>
    <n v="0"/>
    <n v="0"/>
    <n v="0"/>
    <n v="3"/>
    <n v="11"/>
    <n v="1"/>
  </r>
  <r>
    <n v="8601"/>
    <n v="1980"/>
    <x v="0"/>
    <x v="2"/>
    <n v="80011"/>
    <n v="0"/>
    <n v="1"/>
    <d v="2013-04-29T00:00:00"/>
    <n v="3"/>
    <n v="421"/>
    <n v="76"/>
    <n v="536"/>
    <n v="82"/>
    <n v="178"/>
    <n v="102"/>
    <n v="2"/>
    <n v="8"/>
    <n v="6"/>
    <n v="5"/>
    <n v="4"/>
    <n v="0"/>
    <n v="0"/>
    <n v="0"/>
    <n v="0"/>
    <n v="0"/>
    <n v="0"/>
    <n v="3"/>
    <n v="11"/>
    <n v="0"/>
  </r>
  <r>
    <n v="503"/>
    <n v="1985"/>
    <x v="2"/>
    <x v="2"/>
    <n v="20559"/>
    <n v="1"/>
    <n v="0"/>
    <d v="2013-03-12T00:00:00"/>
    <n v="88"/>
    <n v="13"/>
    <n v="1"/>
    <n v="29"/>
    <n v="3"/>
    <n v="0"/>
    <n v="7"/>
    <n v="2"/>
    <n v="2"/>
    <n v="0"/>
    <n v="3"/>
    <n v="8"/>
    <n v="0"/>
    <n v="0"/>
    <n v="0"/>
    <n v="0"/>
    <n v="0"/>
    <n v="0"/>
    <n v="3"/>
    <n v="11"/>
    <n v="0"/>
  </r>
  <r>
    <n v="8430"/>
    <n v="1957"/>
    <x v="0"/>
    <x v="1"/>
    <n v="21994"/>
    <n v="0"/>
    <n v="1"/>
    <d v="2012-12-24T00:00:00"/>
    <n v="4"/>
    <n v="9"/>
    <n v="0"/>
    <n v="6"/>
    <n v="3"/>
    <n v="1"/>
    <n v="3"/>
    <n v="1"/>
    <n v="0"/>
    <n v="0"/>
    <n v="3"/>
    <n v="5"/>
    <n v="0"/>
    <n v="0"/>
    <n v="0"/>
    <n v="0"/>
    <n v="0"/>
    <n v="0"/>
    <n v="3"/>
    <n v="11"/>
    <n v="0"/>
  </r>
  <r>
    <n v="7281"/>
    <n v="1959"/>
    <x v="1"/>
    <x v="0"/>
    <n v="50995"/>
    <n v="0"/>
    <n v="0"/>
    <d v="2013-11-05T00:00:00"/>
    <n v="80"/>
    <n v="81"/>
    <n v="11"/>
    <n v="50"/>
    <n v="3"/>
    <n v="2"/>
    <n v="39"/>
    <n v="1"/>
    <n v="1"/>
    <n v="3"/>
    <n v="4"/>
    <n v="2"/>
    <n v="0"/>
    <n v="0"/>
    <n v="0"/>
    <n v="0"/>
    <n v="0"/>
    <n v="0"/>
    <n v="3"/>
    <n v="11"/>
    <n v="0"/>
  </r>
  <r>
    <n v="2139"/>
    <n v="1975"/>
    <x v="2"/>
    <x v="2"/>
    <n v="7500"/>
    <n v="1"/>
    <n v="0"/>
    <d v="2013-10-02T00:00:00"/>
    <n v="19"/>
    <n v="3"/>
    <n v="1"/>
    <n v="10"/>
    <n v="3"/>
    <n v="2"/>
    <n v="12"/>
    <n v="3"/>
    <n v="2"/>
    <n v="0"/>
    <n v="3"/>
    <n v="5"/>
    <n v="0"/>
    <n v="0"/>
    <n v="0"/>
    <n v="0"/>
    <n v="0"/>
    <n v="0"/>
    <n v="3"/>
    <n v="11"/>
    <n v="0"/>
  </r>
  <r>
    <n v="1371"/>
    <n v="1976"/>
    <x v="0"/>
    <x v="0"/>
    <n v="79941"/>
    <n v="0"/>
    <n v="0"/>
    <d v="2014-06-28T00:00:00"/>
    <n v="72"/>
    <n v="123"/>
    <n v="164"/>
    <n v="266"/>
    <n v="227"/>
    <n v="30"/>
    <n v="174"/>
    <n v="1"/>
    <n v="2"/>
    <n v="4"/>
    <n v="9"/>
    <n v="1"/>
    <n v="0"/>
    <n v="0"/>
    <n v="0"/>
    <n v="0"/>
    <n v="0"/>
    <n v="0"/>
    <n v="3"/>
    <n v="11"/>
    <n v="0"/>
  </r>
  <r>
    <n v="9909"/>
    <n v="1996"/>
    <x v="4"/>
    <x v="2"/>
    <n v="7500"/>
    <n v="0"/>
    <n v="0"/>
    <d v="2012-11-09T00:00:00"/>
    <n v="24"/>
    <n v="3"/>
    <n v="18"/>
    <n v="14"/>
    <n v="15"/>
    <n v="22"/>
    <n v="50"/>
    <n v="3"/>
    <n v="3"/>
    <n v="1"/>
    <n v="3"/>
    <n v="9"/>
    <n v="0"/>
    <n v="0"/>
    <n v="0"/>
    <n v="0"/>
    <n v="0"/>
    <n v="0"/>
    <n v="3"/>
    <n v="11"/>
    <n v="1"/>
  </r>
  <r>
    <n v="7286"/>
    <n v="1968"/>
    <x v="0"/>
    <x v="1"/>
    <n v="41728"/>
    <n v="1"/>
    <n v="0"/>
    <d v="2013-05-24T00:00:00"/>
    <n v="92"/>
    <n v="13"/>
    <n v="6"/>
    <n v="15"/>
    <n v="3"/>
    <n v="5"/>
    <n v="13"/>
    <n v="1"/>
    <n v="2"/>
    <n v="0"/>
    <n v="2"/>
    <n v="10"/>
    <n v="0"/>
    <n v="0"/>
    <n v="0"/>
    <n v="0"/>
    <n v="0"/>
    <n v="0"/>
    <n v="3"/>
    <n v="11"/>
    <n v="0"/>
  </r>
  <r>
    <n v="7244"/>
    <n v="1951"/>
    <x v="0"/>
    <x v="0"/>
    <n v="50995"/>
    <n v="2"/>
    <n v="1"/>
    <d v="2014-01-01T00:00:00"/>
    <n v="96"/>
    <n v="48"/>
    <n v="5"/>
    <n v="48"/>
    <n v="6"/>
    <n v="10"/>
    <n v="7"/>
    <n v="3"/>
    <n v="2"/>
    <n v="1"/>
    <n v="4"/>
    <n v="6"/>
    <n v="0"/>
    <n v="0"/>
    <n v="0"/>
    <n v="0"/>
    <n v="0"/>
    <n v="0"/>
    <n v="3"/>
    <n v="11"/>
    <n v="0"/>
  </r>
  <r>
    <n v="6566"/>
    <n v="1954"/>
    <x v="1"/>
    <x v="2"/>
    <n v="72550"/>
    <n v="1"/>
    <n v="1"/>
    <d v="2012-11-08T00:00:00"/>
    <n v="39"/>
    <n v="826"/>
    <n v="50"/>
    <n v="317"/>
    <n v="50"/>
    <n v="38"/>
    <n v="38"/>
    <n v="9"/>
    <n v="5"/>
    <n v="2"/>
    <n v="12"/>
    <n v="8"/>
    <n v="0"/>
    <n v="0"/>
    <n v="0"/>
    <n v="0"/>
    <n v="0"/>
    <n v="0"/>
    <n v="3"/>
    <n v="11"/>
    <n v="0"/>
  </r>
  <r>
    <n v="8614"/>
    <n v="1957"/>
    <x v="0"/>
    <x v="4"/>
    <n v="65486"/>
    <n v="0"/>
    <n v="1"/>
    <d v="2014-05-12T00:00:00"/>
    <n v="29"/>
    <n v="245"/>
    <n v="19"/>
    <n v="125"/>
    <n v="37"/>
    <n v="67"/>
    <n v="14"/>
    <n v="1"/>
    <n v="4"/>
    <n v="2"/>
    <n v="10"/>
    <n v="2"/>
    <n v="0"/>
    <n v="0"/>
    <n v="0"/>
    <n v="0"/>
    <n v="0"/>
    <n v="0"/>
    <n v="3"/>
    <n v="11"/>
    <n v="0"/>
  </r>
  <r>
    <n v="4114"/>
    <n v="1964"/>
    <x v="2"/>
    <x v="2"/>
    <n v="79143"/>
    <n v="0"/>
    <n v="0"/>
    <d v="2012-08-11T00:00:00"/>
    <n v="2"/>
    <n v="650"/>
    <n v="37"/>
    <n v="780"/>
    <n v="27"/>
    <n v="167"/>
    <n v="32"/>
    <n v="1"/>
    <n v="6"/>
    <n v="9"/>
    <n v="13"/>
    <n v="3"/>
    <n v="0"/>
    <n v="0"/>
    <n v="0"/>
    <n v="0"/>
    <n v="0"/>
    <n v="0"/>
    <n v="3"/>
    <n v="11"/>
    <n v="0"/>
  </r>
  <r>
    <n v="1331"/>
    <n v="1977"/>
    <x v="0"/>
    <x v="0"/>
    <n v="35790"/>
    <n v="1"/>
    <n v="0"/>
    <d v="2013-01-02T00:00:00"/>
    <n v="54"/>
    <n v="12"/>
    <n v="6"/>
    <n v="20"/>
    <n v="30"/>
    <n v="1"/>
    <n v="3"/>
    <n v="2"/>
    <n v="2"/>
    <n v="0"/>
    <n v="3"/>
    <n v="7"/>
    <n v="0"/>
    <n v="0"/>
    <n v="0"/>
    <n v="0"/>
    <n v="0"/>
    <n v="0"/>
    <n v="3"/>
    <n v="11"/>
    <n v="0"/>
  </r>
  <r>
    <n v="2225"/>
    <n v="1977"/>
    <x v="0"/>
    <x v="3"/>
    <n v="82582"/>
    <n v="0"/>
    <n v="0"/>
    <d v="2014-06-07T00:00:00"/>
    <n v="54"/>
    <n v="510"/>
    <n v="120"/>
    <n v="550"/>
    <n v="156"/>
    <n v="40"/>
    <n v="241"/>
    <n v="1"/>
    <n v="4"/>
    <n v="9"/>
    <n v="7"/>
    <n v="1"/>
    <n v="1"/>
    <n v="0"/>
    <n v="0"/>
    <n v="1"/>
    <n v="0"/>
    <n v="0"/>
    <n v="3"/>
    <n v="11"/>
    <n v="1"/>
  </r>
  <r>
    <n v="9381"/>
    <n v="1978"/>
    <x v="0"/>
    <x v="2"/>
    <n v="66373"/>
    <n v="1"/>
    <n v="1"/>
    <d v="2013-06-12T00:00:00"/>
    <n v="57"/>
    <n v="328"/>
    <n v="9"/>
    <n v="124"/>
    <n v="12"/>
    <n v="24"/>
    <n v="109"/>
    <n v="7"/>
    <n v="4"/>
    <n v="2"/>
    <n v="10"/>
    <n v="3"/>
    <n v="0"/>
    <n v="0"/>
    <n v="0"/>
    <n v="0"/>
    <n v="0"/>
    <n v="0"/>
    <n v="3"/>
    <n v="11"/>
    <n v="0"/>
  </r>
  <r>
    <n v="6260"/>
    <n v="1955"/>
    <x v="2"/>
    <x v="1"/>
    <n v="82384"/>
    <n v="0"/>
    <n v="0"/>
    <d v="2012-11-19T00:00:00"/>
    <n v="55"/>
    <n v="984"/>
    <n v="51"/>
    <n v="432"/>
    <n v="180"/>
    <n v="120"/>
    <n v="190"/>
    <n v="1"/>
    <n v="3"/>
    <n v="10"/>
    <n v="13"/>
    <n v="1"/>
    <n v="0"/>
    <n v="0"/>
    <n v="1"/>
    <n v="0"/>
    <n v="0"/>
    <n v="0"/>
    <n v="3"/>
    <n v="11"/>
    <n v="1"/>
  </r>
  <r>
    <n v="10383"/>
    <n v="1966"/>
    <x v="0"/>
    <x v="3"/>
    <n v="70287"/>
    <n v="0"/>
    <n v="0"/>
    <d v="2013-04-02T00:00:00"/>
    <n v="30"/>
    <n v="295"/>
    <n v="35"/>
    <n v="482"/>
    <n v="121"/>
    <n v="120"/>
    <n v="40"/>
    <n v="1"/>
    <n v="5"/>
    <n v="5"/>
    <n v="10"/>
    <n v="3"/>
    <n v="0"/>
    <n v="0"/>
    <n v="0"/>
    <n v="0"/>
    <n v="0"/>
    <n v="0"/>
    <n v="3"/>
    <n v="11"/>
    <n v="1"/>
  </r>
  <r>
    <n v="7437"/>
    <n v="1988"/>
    <x v="0"/>
    <x v="0"/>
    <n v="27938"/>
    <n v="1"/>
    <n v="0"/>
    <d v="2014-04-28T00:00:00"/>
    <n v="31"/>
    <n v="13"/>
    <n v="0"/>
    <n v="8"/>
    <n v="2"/>
    <n v="1"/>
    <n v="5"/>
    <n v="1"/>
    <n v="1"/>
    <n v="0"/>
    <n v="4"/>
    <n v="3"/>
    <n v="0"/>
    <n v="0"/>
    <n v="0"/>
    <n v="0"/>
    <n v="0"/>
    <n v="0"/>
    <n v="3"/>
    <n v="11"/>
    <n v="0"/>
  </r>
  <r>
    <n v="8557"/>
    <n v="1982"/>
    <x v="0"/>
    <x v="0"/>
    <n v="50995"/>
    <n v="1"/>
    <n v="0"/>
    <d v="2013-06-17T00:00:00"/>
    <n v="57"/>
    <n v="11"/>
    <n v="3"/>
    <n v="22"/>
    <n v="2"/>
    <n v="2"/>
    <n v="6"/>
    <n v="2"/>
    <n v="2"/>
    <n v="0"/>
    <n v="3"/>
    <n v="6"/>
    <n v="0"/>
    <n v="0"/>
    <n v="0"/>
    <n v="0"/>
    <n v="0"/>
    <n v="0"/>
    <n v="3"/>
    <n v="11"/>
    <n v="0"/>
  </r>
  <r>
    <n v="8375"/>
    <n v="1968"/>
    <x v="1"/>
    <x v="2"/>
    <n v="55954"/>
    <n v="0"/>
    <n v="1"/>
    <d v="2014-03-03T00:00:00"/>
    <n v="63"/>
    <n v="447"/>
    <n v="0"/>
    <n v="28"/>
    <n v="0"/>
    <n v="0"/>
    <n v="43"/>
    <n v="3"/>
    <n v="8"/>
    <n v="2"/>
    <n v="6"/>
    <n v="7"/>
    <n v="0"/>
    <n v="0"/>
    <n v="0"/>
    <n v="0"/>
    <n v="0"/>
    <n v="0"/>
    <n v="3"/>
    <n v="11"/>
    <n v="0"/>
  </r>
  <r>
    <n v="6853"/>
    <n v="1982"/>
    <x v="2"/>
    <x v="0"/>
    <n v="75777"/>
    <n v="0"/>
    <n v="0"/>
    <d v="2013-07-04T00:00:00"/>
    <n v="12"/>
    <n v="712"/>
    <n v="26"/>
    <n v="538"/>
    <n v="69"/>
    <n v="13"/>
    <n v="80"/>
    <n v="1"/>
    <n v="3"/>
    <n v="6"/>
    <n v="11"/>
    <n v="1"/>
    <n v="0"/>
    <n v="1"/>
    <n v="1"/>
    <n v="0"/>
    <n v="0"/>
    <n v="0"/>
    <n v="3"/>
    <n v="11"/>
    <n v="1"/>
  </r>
  <r>
    <n v="3076"/>
    <n v="1975"/>
    <x v="0"/>
    <x v="1"/>
    <n v="66653"/>
    <n v="1"/>
    <n v="1"/>
    <d v="2012-09-07T00:00:00"/>
    <n v="18"/>
    <n v="452"/>
    <n v="18"/>
    <n v="102"/>
    <n v="16"/>
    <n v="18"/>
    <n v="6"/>
    <n v="4"/>
    <n v="4"/>
    <n v="2"/>
    <n v="12"/>
    <n v="3"/>
    <n v="0"/>
    <n v="0"/>
    <n v="0"/>
    <n v="0"/>
    <n v="0"/>
    <n v="0"/>
    <n v="3"/>
    <n v="11"/>
    <n v="0"/>
  </r>
  <r>
    <n v="1012"/>
    <n v="1952"/>
    <x v="0"/>
    <x v="0"/>
    <n v="61823"/>
    <n v="0"/>
    <n v="1"/>
    <d v="2013-02-18T00:00:00"/>
    <n v="26"/>
    <n v="523"/>
    <n v="7"/>
    <n v="134"/>
    <n v="37"/>
    <n v="14"/>
    <n v="169"/>
    <n v="4"/>
    <n v="8"/>
    <n v="2"/>
    <n v="10"/>
    <n v="7"/>
    <n v="0"/>
    <n v="0"/>
    <n v="0"/>
    <n v="0"/>
    <n v="0"/>
    <n v="0"/>
    <n v="3"/>
    <n v="11"/>
    <n v="0"/>
  </r>
  <r>
    <n v="6518"/>
    <n v="1951"/>
    <x v="1"/>
    <x v="4"/>
    <n v="67680"/>
    <n v="0"/>
    <n v="1"/>
    <d v="2013-06-11T00:00:00"/>
    <n v="8"/>
    <n v="546"/>
    <n v="0"/>
    <n v="48"/>
    <n v="0"/>
    <n v="6"/>
    <n v="6"/>
    <n v="1"/>
    <n v="7"/>
    <n v="3"/>
    <n v="8"/>
    <n v="5"/>
    <n v="0"/>
    <n v="0"/>
    <n v="0"/>
    <n v="0"/>
    <n v="0"/>
    <n v="0"/>
    <n v="3"/>
    <n v="11"/>
    <n v="0"/>
  </r>
  <r>
    <n v="4137"/>
    <n v="1948"/>
    <x v="0"/>
    <x v="1"/>
    <n v="70666"/>
    <n v="0"/>
    <n v="0"/>
    <d v="2013-12-06T00:00:00"/>
    <n v="29"/>
    <n v="398"/>
    <n v="40"/>
    <n v="367"/>
    <n v="119"/>
    <n v="122"/>
    <n v="30"/>
    <n v="1"/>
    <n v="7"/>
    <n v="4"/>
    <n v="4"/>
    <n v="4"/>
    <n v="0"/>
    <n v="0"/>
    <n v="0"/>
    <n v="0"/>
    <n v="0"/>
    <n v="0"/>
    <n v="3"/>
    <n v="11"/>
    <n v="0"/>
  </r>
  <r>
    <n v="8082"/>
    <n v="1971"/>
    <x v="0"/>
    <x v="2"/>
    <n v="25721"/>
    <n v="1"/>
    <n v="0"/>
    <d v="2013-05-21T00:00:00"/>
    <n v="75"/>
    <n v="1"/>
    <n v="3"/>
    <n v="6"/>
    <n v="3"/>
    <n v="6"/>
    <n v="15"/>
    <n v="1"/>
    <n v="1"/>
    <n v="1"/>
    <n v="2"/>
    <n v="7"/>
    <n v="0"/>
    <n v="0"/>
    <n v="0"/>
    <n v="0"/>
    <n v="0"/>
    <n v="0"/>
    <n v="3"/>
    <n v="11"/>
    <n v="1"/>
  </r>
  <r>
    <n v="1386"/>
    <n v="1967"/>
    <x v="0"/>
    <x v="1"/>
    <n v="32474"/>
    <n v="1"/>
    <n v="1"/>
    <d v="2014-05-11T00:00:00"/>
    <n v="0"/>
    <n v="10"/>
    <n v="0"/>
    <n v="1"/>
    <n v="0"/>
    <n v="0"/>
    <n v="0"/>
    <n v="1"/>
    <n v="1"/>
    <n v="0"/>
    <n v="2"/>
    <n v="7"/>
    <n v="0"/>
    <n v="0"/>
    <n v="0"/>
    <n v="0"/>
    <n v="0"/>
    <n v="0"/>
    <n v="3"/>
    <n v="11"/>
    <n v="0"/>
  </r>
  <r>
    <n v="9369"/>
    <n v="1979"/>
    <x v="4"/>
    <x v="0"/>
    <n v="88194"/>
    <n v="0"/>
    <n v="1"/>
    <d v="2014-03-19T00:00:00"/>
    <n v="19"/>
    <n v="688"/>
    <n v="14"/>
    <n v="309"/>
    <n v="201"/>
    <n v="24"/>
    <n v="38"/>
    <n v="1"/>
    <n v="11"/>
    <n v="10"/>
    <n v="10"/>
    <n v="5"/>
    <n v="1"/>
    <n v="0"/>
    <n v="0"/>
    <n v="1"/>
    <n v="0"/>
    <n v="0"/>
    <n v="3"/>
    <n v="11"/>
    <n v="1"/>
  </r>
  <r>
    <n v="4477"/>
    <n v="1958"/>
    <x v="0"/>
    <x v="1"/>
    <n v="69096"/>
    <n v="0"/>
    <n v="1"/>
    <d v="2013-09-27T00:00:00"/>
    <n v="4"/>
    <n v="247"/>
    <n v="49"/>
    <n v="159"/>
    <n v="7"/>
    <n v="82"/>
    <n v="109"/>
    <n v="1"/>
    <n v="5"/>
    <n v="2"/>
    <n v="10"/>
    <n v="4"/>
    <n v="0"/>
    <n v="0"/>
    <n v="0"/>
    <n v="0"/>
    <n v="0"/>
    <n v="0"/>
    <n v="3"/>
    <n v="11"/>
    <n v="0"/>
  </r>
  <r>
    <n v="1357"/>
    <n v="1970"/>
    <x v="0"/>
    <x v="1"/>
    <n v="74854"/>
    <n v="1"/>
    <n v="2"/>
    <d v="2013-04-08T00:00:00"/>
    <n v="90"/>
    <n v="856"/>
    <n v="59"/>
    <n v="487"/>
    <n v="58"/>
    <n v="29"/>
    <n v="73"/>
    <n v="7"/>
    <n v="2"/>
    <n v="5"/>
    <n v="5"/>
    <n v="5"/>
    <n v="0"/>
    <n v="0"/>
    <n v="0"/>
    <n v="0"/>
    <n v="0"/>
    <n v="0"/>
    <n v="3"/>
    <n v="11"/>
    <n v="0"/>
  </r>
  <r>
    <n v="1402"/>
    <n v="1954"/>
    <x v="2"/>
    <x v="2"/>
    <n v="66991"/>
    <n v="0"/>
    <n v="0"/>
    <d v="2012-09-11T00:00:00"/>
    <n v="1"/>
    <n v="496"/>
    <n v="36"/>
    <n v="460"/>
    <n v="189"/>
    <n v="60"/>
    <n v="12"/>
    <n v="3"/>
    <n v="4"/>
    <n v="8"/>
    <n v="6"/>
    <n v="3"/>
    <n v="0"/>
    <n v="0"/>
    <n v="0"/>
    <n v="0"/>
    <n v="0"/>
    <n v="0"/>
    <n v="3"/>
    <n v="11"/>
    <n v="0"/>
  </r>
  <r>
    <n v="10629"/>
    <n v="1973"/>
    <x v="4"/>
    <x v="2"/>
    <n v="51725"/>
    <n v="1"/>
    <n v="0"/>
    <d v="2012-09-14T00:00:00"/>
    <n v="25"/>
    <n v="25"/>
    <n v="3"/>
    <n v="43"/>
    <n v="17"/>
    <n v="4"/>
    <n v="17"/>
    <n v="3"/>
    <n v="3"/>
    <n v="0"/>
    <n v="3"/>
    <n v="8"/>
    <n v="0"/>
    <n v="0"/>
    <n v="0"/>
    <n v="0"/>
    <n v="0"/>
    <n v="0"/>
    <n v="3"/>
    <n v="11"/>
    <n v="0"/>
  </r>
  <r>
    <n v="6312"/>
    <n v="1959"/>
    <x v="0"/>
    <x v="2"/>
    <n v="65031"/>
    <n v="0"/>
    <n v="1"/>
    <d v="2013-03-17T00:00:00"/>
    <n v="29"/>
    <n v="258"/>
    <n v="107"/>
    <n v="291"/>
    <n v="84"/>
    <n v="37"/>
    <n v="86"/>
    <n v="4"/>
    <n v="10"/>
    <n v="3"/>
    <n v="13"/>
    <n v="7"/>
    <n v="0"/>
    <n v="0"/>
    <n v="0"/>
    <n v="0"/>
    <n v="0"/>
    <n v="0"/>
    <n v="3"/>
    <n v="11"/>
    <n v="0"/>
  </r>
  <r>
    <n v="8132"/>
    <n v="1975"/>
    <x v="1"/>
    <x v="2"/>
    <n v="60631"/>
    <n v="1"/>
    <n v="1"/>
    <d v="2013-04-05T00:00:00"/>
    <n v="88"/>
    <n v="565"/>
    <n v="6"/>
    <n v="65"/>
    <n v="0"/>
    <n v="6"/>
    <n v="19"/>
    <n v="5"/>
    <n v="9"/>
    <n v="2"/>
    <n v="8"/>
    <n v="7"/>
    <n v="0"/>
    <n v="1"/>
    <n v="0"/>
    <n v="0"/>
    <n v="0"/>
    <n v="0"/>
    <n v="3"/>
    <n v="11"/>
    <n v="0"/>
  </r>
  <r>
    <n v="1050"/>
    <n v="1952"/>
    <x v="0"/>
    <x v="2"/>
    <n v="28332"/>
    <n v="0"/>
    <n v="0"/>
    <d v="2014-04-30T00:00:00"/>
    <n v="58"/>
    <n v="14"/>
    <n v="10"/>
    <n v="13"/>
    <n v="4"/>
    <n v="15"/>
    <n v="9"/>
    <n v="1"/>
    <n v="2"/>
    <n v="1"/>
    <n v="4"/>
    <n v="2"/>
    <n v="0"/>
    <n v="0"/>
    <n v="0"/>
    <n v="0"/>
    <n v="0"/>
    <n v="0"/>
    <n v="3"/>
    <n v="11"/>
    <n v="0"/>
  </r>
  <r>
    <n v="5846"/>
    <n v="1977"/>
    <x v="0"/>
    <x v="3"/>
    <n v="40246"/>
    <n v="1"/>
    <n v="0"/>
    <d v="2012-12-19T00:00:00"/>
    <n v="68"/>
    <n v="2"/>
    <n v="1"/>
    <n v="6"/>
    <n v="2"/>
    <n v="1"/>
    <n v="1"/>
    <n v="1"/>
    <n v="1"/>
    <n v="0"/>
    <n v="2"/>
    <n v="6"/>
    <n v="0"/>
    <n v="0"/>
    <n v="0"/>
    <n v="0"/>
    <n v="0"/>
    <n v="0"/>
    <n v="3"/>
    <n v="11"/>
    <n v="0"/>
  </r>
  <r>
    <n v="1859"/>
    <n v="1972"/>
    <x v="2"/>
    <x v="2"/>
    <n v="75251"/>
    <n v="0"/>
    <n v="0"/>
    <d v="2012-08-27T00:00:00"/>
    <n v="34"/>
    <n v="721"/>
    <n v="111"/>
    <n v="925"/>
    <n v="97"/>
    <n v="18"/>
    <n v="18"/>
    <n v="1"/>
    <n v="7"/>
    <n v="6"/>
    <n v="5"/>
    <n v="5"/>
    <n v="0"/>
    <n v="0"/>
    <n v="0"/>
    <n v="0"/>
    <n v="0"/>
    <n v="0"/>
    <n v="3"/>
    <n v="11"/>
    <n v="1"/>
  </r>
  <r>
    <n v="7503"/>
    <n v="1976"/>
    <x v="0"/>
    <x v="0"/>
    <n v="75825"/>
    <n v="0"/>
    <n v="0"/>
    <d v="2012-10-12T00:00:00"/>
    <n v="40"/>
    <n v="1032"/>
    <n v="105"/>
    <n v="779"/>
    <n v="137"/>
    <n v="105"/>
    <n v="51"/>
    <n v="0"/>
    <n v="5"/>
    <n v="8"/>
    <n v="9"/>
    <n v="4"/>
    <n v="1"/>
    <n v="0"/>
    <n v="0"/>
    <n v="0"/>
    <n v="0"/>
    <n v="0"/>
    <n v="3"/>
    <n v="11"/>
    <n v="1"/>
  </r>
  <r>
    <n v="10401"/>
    <n v="1976"/>
    <x v="4"/>
    <x v="1"/>
    <n v="26326"/>
    <n v="0"/>
    <n v="0"/>
    <d v="2013-09-04T00:00:00"/>
    <n v="12"/>
    <n v="1"/>
    <n v="0"/>
    <n v="5"/>
    <n v="0"/>
    <n v="3"/>
    <n v="9"/>
    <n v="1"/>
    <n v="0"/>
    <n v="0"/>
    <n v="3"/>
    <n v="3"/>
    <n v="0"/>
    <n v="0"/>
    <n v="0"/>
    <n v="0"/>
    <n v="0"/>
    <n v="1"/>
    <n v="3"/>
    <n v="11"/>
    <n v="0"/>
  </r>
  <r>
    <n v="1618"/>
    <n v="1965"/>
    <x v="0"/>
    <x v="1"/>
    <n v="56046"/>
    <n v="0"/>
    <n v="0"/>
    <d v="2013-01-02T00:00:00"/>
    <n v="9"/>
    <n v="577"/>
    <n v="0"/>
    <n v="64"/>
    <n v="0"/>
    <n v="0"/>
    <n v="51"/>
    <n v="2"/>
    <n v="10"/>
    <n v="1"/>
    <n v="8"/>
    <n v="8"/>
    <n v="1"/>
    <n v="0"/>
    <n v="0"/>
    <n v="0"/>
    <n v="0"/>
    <n v="0"/>
    <n v="3"/>
    <n v="11"/>
    <n v="1"/>
  </r>
  <r>
    <n v="3332"/>
    <n v="1985"/>
    <x v="0"/>
    <x v="0"/>
    <n v="29760"/>
    <n v="1"/>
    <n v="0"/>
    <d v="2012-08-29T00:00:00"/>
    <n v="87"/>
    <n v="64"/>
    <n v="4"/>
    <n v="68"/>
    <n v="7"/>
    <n v="5"/>
    <n v="17"/>
    <n v="4"/>
    <n v="3"/>
    <n v="1"/>
    <n v="4"/>
    <n v="8"/>
    <n v="0"/>
    <n v="0"/>
    <n v="0"/>
    <n v="0"/>
    <n v="0"/>
    <n v="0"/>
    <n v="3"/>
    <n v="11"/>
    <n v="0"/>
  </r>
  <r>
    <n v="2261"/>
    <n v="1969"/>
    <x v="0"/>
    <x v="2"/>
    <n v="26304"/>
    <n v="1"/>
    <n v="0"/>
    <d v="2013-06-23T00:00:00"/>
    <n v="5"/>
    <n v="4"/>
    <n v="1"/>
    <n v="5"/>
    <n v="2"/>
    <n v="0"/>
    <n v="4"/>
    <n v="1"/>
    <n v="1"/>
    <n v="0"/>
    <n v="2"/>
    <n v="7"/>
    <n v="0"/>
    <n v="0"/>
    <n v="0"/>
    <n v="0"/>
    <n v="0"/>
    <n v="0"/>
    <n v="3"/>
    <n v="11"/>
    <n v="0"/>
  </r>
  <r>
    <n v="5346"/>
    <n v="1973"/>
    <x v="4"/>
    <x v="2"/>
    <n v="23559"/>
    <n v="1"/>
    <n v="0"/>
    <d v="2013-07-03T00:00:00"/>
    <n v="87"/>
    <n v="25"/>
    <n v="5"/>
    <n v="19"/>
    <n v="7"/>
    <n v="0"/>
    <n v="23"/>
    <n v="3"/>
    <n v="3"/>
    <n v="0"/>
    <n v="3"/>
    <n v="7"/>
    <n v="0"/>
    <n v="0"/>
    <n v="0"/>
    <n v="0"/>
    <n v="0"/>
    <n v="0"/>
    <n v="3"/>
    <n v="11"/>
    <n v="0"/>
  </r>
  <r>
    <n v="4119"/>
    <n v="1963"/>
    <x v="2"/>
    <x v="1"/>
    <n v="38620"/>
    <n v="0"/>
    <n v="0"/>
    <d v="2013-05-11T00:00:00"/>
    <n v="56"/>
    <n v="112"/>
    <n v="17"/>
    <n v="44"/>
    <n v="34"/>
    <n v="22"/>
    <n v="89"/>
    <n v="1"/>
    <n v="2"/>
    <n v="5"/>
    <n v="3"/>
    <n v="3"/>
    <n v="0"/>
    <n v="0"/>
    <n v="0"/>
    <n v="0"/>
    <n v="0"/>
    <n v="0"/>
    <n v="3"/>
    <n v="11"/>
    <n v="0"/>
  </r>
  <r>
    <n v="535"/>
    <n v="1987"/>
    <x v="0"/>
    <x v="3"/>
    <n v="81361"/>
    <n v="0"/>
    <n v="0"/>
    <d v="2014-02-25T00:00:00"/>
    <n v="18"/>
    <n v="163"/>
    <n v="23"/>
    <n v="424"/>
    <n v="27"/>
    <n v="65"/>
    <n v="76"/>
    <n v="1"/>
    <n v="3"/>
    <n v="10"/>
    <n v="13"/>
    <n v="1"/>
    <n v="0"/>
    <n v="0"/>
    <n v="0"/>
    <n v="0"/>
    <n v="0"/>
    <n v="0"/>
    <n v="3"/>
    <n v="11"/>
    <n v="0"/>
  </r>
  <r>
    <n v="5268"/>
    <n v="1960"/>
    <x v="0"/>
    <x v="2"/>
    <n v="29440"/>
    <n v="1"/>
    <n v="1"/>
    <d v="2013-08-11T00:00:00"/>
    <n v="95"/>
    <n v="17"/>
    <n v="8"/>
    <n v="14"/>
    <n v="10"/>
    <n v="4"/>
    <n v="3"/>
    <n v="2"/>
    <n v="1"/>
    <n v="0"/>
    <n v="4"/>
    <n v="7"/>
    <n v="0"/>
    <n v="0"/>
    <n v="0"/>
    <n v="0"/>
    <n v="0"/>
    <n v="0"/>
    <n v="3"/>
    <n v="11"/>
    <n v="0"/>
  </r>
  <r>
    <n v="273"/>
    <n v="1970"/>
    <x v="2"/>
    <x v="2"/>
    <n v="36138"/>
    <n v="1"/>
    <n v="1"/>
    <d v="2013-07-16T00:00:00"/>
    <n v="48"/>
    <n v="130"/>
    <n v="0"/>
    <n v="16"/>
    <n v="0"/>
    <n v="0"/>
    <n v="5"/>
    <n v="5"/>
    <n v="3"/>
    <n v="1"/>
    <n v="4"/>
    <n v="7"/>
    <n v="0"/>
    <n v="1"/>
    <n v="0"/>
    <n v="0"/>
    <n v="0"/>
    <n v="0"/>
    <n v="3"/>
    <n v="11"/>
    <n v="0"/>
  </r>
  <r>
    <n v="4452"/>
    <n v="1957"/>
    <x v="0"/>
    <x v="0"/>
    <n v="50388"/>
    <n v="0"/>
    <n v="1"/>
    <d v="2014-05-28T00:00:00"/>
    <n v="3"/>
    <n v="292"/>
    <n v="6"/>
    <n v="37"/>
    <n v="0"/>
    <n v="3"/>
    <n v="34"/>
    <n v="4"/>
    <n v="6"/>
    <n v="1"/>
    <n v="6"/>
    <n v="7"/>
    <n v="0"/>
    <n v="1"/>
    <n v="0"/>
    <n v="1"/>
    <n v="0"/>
    <n v="0"/>
    <n v="3"/>
    <n v="11"/>
    <n v="1"/>
  </r>
  <r>
    <n v="8504"/>
    <n v="1973"/>
    <x v="0"/>
    <x v="2"/>
    <n v="79593"/>
    <n v="0"/>
    <n v="0"/>
    <d v="2014-05-12T00:00:00"/>
    <n v="70"/>
    <n v="350"/>
    <n v="60"/>
    <n v="568"/>
    <n v="110"/>
    <n v="133"/>
    <n v="145"/>
    <n v="1"/>
    <n v="5"/>
    <n v="6"/>
    <n v="7"/>
    <n v="2"/>
    <n v="0"/>
    <n v="0"/>
    <n v="1"/>
    <n v="0"/>
    <n v="0"/>
    <n v="0"/>
    <n v="3"/>
    <n v="11"/>
    <n v="0"/>
  </r>
  <r>
    <n v="771"/>
    <n v="1967"/>
    <x v="0"/>
    <x v="1"/>
    <n v="54178"/>
    <n v="0"/>
    <n v="1"/>
    <d v="2014-01-21T00:00:00"/>
    <n v="79"/>
    <n v="135"/>
    <n v="9"/>
    <n v="39"/>
    <n v="4"/>
    <n v="0"/>
    <n v="7"/>
    <n v="1"/>
    <n v="2"/>
    <n v="2"/>
    <n v="5"/>
    <n v="2"/>
    <n v="0"/>
    <n v="0"/>
    <n v="0"/>
    <n v="0"/>
    <n v="0"/>
    <n v="0"/>
    <n v="3"/>
    <n v="11"/>
    <n v="0"/>
  </r>
  <r>
    <n v="8996"/>
    <n v="1957"/>
    <x v="1"/>
    <x v="2"/>
    <n v="51725"/>
    <n v="2"/>
    <n v="1"/>
    <d v="2012-11-19T00:00:00"/>
    <n v="4"/>
    <n v="230"/>
    <n v="42"/>
    <n v="192"/>
    <n v="49"/>
    <n v="37"/>
    <n v="53"/>
    <n v="12"/>
    <n v="7"/>
    <n v="2"/>
    <n v="8"/>
    <n v="9"/>
    <n v="0"/>
    <n v="0"/>
    <n v="0"/>
    <n v="0"/>
    <n v="0"/>
    <n v="0"/>
    <n v="3"/>
    <n v="11"/>
    <n v="0"/>
  </r>
  <r>
    <n v="9235"/>
    <n v="1957"/>
    <x v="0"/>
    <x v="0"/>
    <n v="50995"/>
    <n v="1"/>
    <n v="1"/>
    <d v="2014-05-27T00:00:00"/>
    <n v="45"/>
    <n v="7"/>
    <n v="0"/>
    <n v="8"/>
    <n v="2"/>
    <n v="0"/>
    <n v="1"/>
    <n v="1"/>
    <n v="1"/>
    <n v="0"/>
    <n v="2"/>
    <n v="7"/>
    <n v="0"/>
    <n v="0"/>
    <n v="0"/>
    <n v="0"/>
    <n v="0"/>
    <n v="0"/>
    <n v="3"/>
    <n v="11"/>
    <n v="0"/>
  </r>
  <r>
    <n v="5798"/>
    <n v="1973"/>
    <x v="2"/>
    <x v="1"/>
    <n v="53246"/>
    <n v="0"/>
    <n v="0"/>
    <d v="2013-11-23T00:00:00"/>
    <n v="87"/>
    <n v="445"/>
    <n v="37"/>
    <n v="359"/>
    <n v="98"/>
    <n v="28"/>
    <n v="18"/>
    <n v="1"/>
    <n v="2"/>
    <n v="4"/>
    <n v="8"/>
    <n v="1"/>
    <n v="0"/>
    <n v="0"/>
    <n v="0"/>
    <n v="0"/>
    <n v="0"/>
    <n v="0"/>
    <n v="3"/>
    <n v="11"/>
    <n v="0"/>
  </r>
  <r>
    <n v="11178"/>
    <n v="1972"/>
    <x v="2"/>
    <x v="0"/>
    <n v="42394"/>
    <n v="1"/>
    <n v="0"/>
    <d v="2014-03-23T00:00:00"/>
    <n v="69"/>
    <n v="15"/>
    <n v="2"/>
    <n v="10"/>
    <n v="0"/>
    <n v="1"/>
    <n v="4"/>
    <n v="1"/>
    <n v="1"/>
    <n v="0"/>
    <n v="3"/>
    <n v="7"/>
    <n v="0"/>
    <n v="0"/>
    <n v="0"/>
    <n v="0"/>
    <n v="0"/>
    <n v="0"/>
    <n v="3"/>
    <n v="11"/>
    <n v="0"/>
  </r>
  <r>
    <n v="2230"/>
    <n v="1970"/>
    <x v="1"/>
    <x v="2"/>
    <n v="23626"/>
    <n v="1"/>
    <n v="0"/>
    <d v="2014-05-24T00:00:00"/>
    <n v="84"/>
    <n v="27"/>
    <n v="2"/>
    <n v="14"/>
    <n v="0"/>
    <n v="0"/>
    <n v="0"/>
    <n v="3"/>
    <n v="3"/>
    <n v="1"/>
    <n v="3"/>
    <n v="5"/>
    <n v="0"/>
    <n v="0"/>
    <n v="0"/>
    <n v="0"/>
    <n v="0"/>
    <n v="0"/>
    <n v="3"/>
    <n v="11"/>
    <n v="0"/>
  </r>
  <r>
    <n v="7516"/>
    <n v="1983"/>
    <x v="0"/>
    <x v="2"/>
    <n v="30096"/>
    <n v="1"/>
    <n v="0"/>
    <d v="2014-05-22T00:00:00"/>
    <n v="30"/>
    <n v="5"/>
    <n v="3"/>
    <n v="11"/>
    <n v="12"/>
    <n v="5"/>
    <n v="9"/>
    <n v="1"/>
    <n v="2"/>
    <n v="0"/>
    <n v="3"/>
    <n v="6"/>
    <n v="0"/>
    <n v="0"/>
    <n v="0"/>
    <n v="0"/>
    <n v="0"/>
    <n v="0"/>
    <n v="3"/>
    <n v="11"/>
    <n v="0"/>
  </r>
  <r>
    <n v="7247"/>
    <n v="1960"/>
    <x v="0"/>
    <x v="4"/>
    <n v="47916"/>
    <n v="0"/>
    <n v="1"/>
    <d v="2012-11-22T00:00:00"/>
    <n v="72"/>
    <n v="505"/>
    <n v="0"/>
    <n v="26"/>
    <n v="0"/>
    <n v="0"/>
    <n v="75"/>
    <n v="5"/>
    <n v="7"/>
    <n v="4"/>
    <n v="6"/>
    <n v="6"/>
    <n v="0"/>
    <n v="1"/>
    <n v="0"/>
    <n v="0"/>
    <n v="0"/>
    <n v="0"/>
    <n v="3"/>
    <n v="11"/>
    <n v="0"/>
  </r>
  <r>
    <n v="11100"/>
    <n v="1972"/>
    <x v="0"/>
    <x v="3"/>
    <n v="51813"/>
    <n v="1"/>
    <n v="1"/>
    <d v="2013-04-11T00:00:00"/>
    <n v="37"/>
    <n v="51"/>
    <n v="2"/>
    <n v="7"/>
    <n v="0"/>
    <n v="1"/>
    <n v="2"/>
    <n v="2"/>
    <n v="2"/>
    <n v="0"/>
    <n v="3"/>
    <n v="7"/>
    <n v="0"/>
    <n v="0"/>
    <n v="0"/>
    <n v="0"/>
    <n v="0"/>
    <n v="0"/>
    <n v="3"/>
    <n v="11"/>
    <n v="0"/>
  </r>
  <r>
    <n v="4646"/>
    <n v="1951"/>
    <x v="4"/>
    <x v="2"/>
    <n v="78497"/>
    <n v="0"/>
    <n v="0"/>
    <d v="2013-12-01T00:00:00"/>
    <n v="44"/>
    <n v="207"/>
    <n v="26"/>
    <n v="447"/>
    <n v="75"/>
    <n v="0"/>
    <n v="223"/>
    <n v="1"/>
    <n v="5"/>
    <n v="7"/>
    <n v="12"/>
    <n v="2"/>
    <n v="0"/>
    <n v="0"/>
    <n v="0"/>
    <n v="1"/>
    <n v="0"/>
    <n v="0"/>
    <n v="3"/>
    <n v="11"/>
    <n v="0"/>
  </r>
  <r>
    <n v="3037"/>
    <n v="1983"/>
    <x v="1"/>
    <x v="2"/>
    <n v="50150"/>
    <n v="0"/>
    <n v="0"/>
    <d v="2013-06-20T00:00:00"/>
    <n v="32"/>
    <n v="135"/>
    <n v="46"/>
    <n v="92"/>
    <n v="65"/>
    <n v="61"/>
    <n v="11"/>
    <n v="2"/>
    <n v="5"/>
    <n v="2"/>
    <n v="7"/>
    <n v="5"/>
    <n v="0"/>
    <n v="0"/>
    <n v="0"/>
    <n v="0"/>
    <n v="0"/>
    <n v="0"/>
    <n v="3"/>
    <n v="11"/>
    <n v="0"/>
  </r>
  <r>
    <n v="1473"/>
    <n v="1960"/>
    <x v="4"/>
    <x v="0"/>
    <n v="47823"/>
    <n v="0"/>
    <n v="1"/>
    <d v="2013-07-23T00:00:00"/>
    <n v="0"/>
    <n v="53"/>
    <n v="1"/>
    <n v="5"/>
    <n v="2"/>
    <n v="1"/>
    <n v="10"/>
    <n v="2"/>
    <n v="2"/>
    <n v="0"/>
    <n v="3"/>
    <n v="8"/>
    <n v="0"/>
    <n v="0"/>
    <n v="0"/>
    <n v="0"/>
    <n v="0"/>
    <n v="0"/>
    <n v="3"/>
    <n v="11"/>
    <n v="0"/>
  </r>
  <r>
    <n v="1016"/>
    <n v="1959"/>
    <x v="1"/>
    <x v="0"/>
    <n v="34554"/>
    <n v="0"/>
    <n v="1"/>
    <d v="2014-03-30T00:00:00"/>
    <n v="43"/>
    <n v="41"/>
    <n v="1"/>
    <n v="6"/>
    <n v="2"/>
    <n v="0"/>
    <n v="5"/>
    <n v="2"/>
    <n v="2"/>
    <n v="0"/>
    <n v="3"/>
    <n v="6"/>
    <n v="0"/>
    <n v="0"/>
    <n v="0"/>
    <n v="0"/>
    <n v="0"/>
    <n v="0"/>
    <n v="3"/>
    <n v="11"/>
    <n v="0"/>
  </r>
  <r>
    <n v="4518"/>
    <n v="1979"/>
    <x v="0"/>
    <x v="1"/>
    <n v="85693"/>
    <n v="0"/>
    <n v="1"/>
    <d v="2013-04-20T00:00:00"/>
    <n v="59"/>
    <n v="386"/>
    <n v="172"/>
    <n v="183"/>
    <n v="185"/>
    <n v="132"/>
    <n v="111"/>
    <n v="2"/>
    <n v="9"/>
    <n v="5"/>
    <n v="11"/>
    <n v="5"/>
    <n v="0"/>
    <n v="0"/>
    <n v="0"/>
    <n v="0"/>
    <n v="0"/>
    <n v="0"/>
    <n v="3"/>
    <n v="11"/>
    <n v="0"/>
  </r>
  <r>
    <n v="9370"/>
    <n v="1945"/>
    <x v="1"/>
    <x v="2"/>
    <n v="65846"/>
    <n v="0"/>
    <n v="0"/>
    <d v="2013-05-17T00:00:00"/>
    <n v="68"/>
    <n v="562"/>
    <n v="81"/>
    <n v="276"/>
    <n v="80"/>
    <n v="40"/>
    <n v="81"/>
    <n v="1"/>
    <n v="6"/>
    <n v="3"/>
    <n v="6"/>
    <n v="4"/>
    <n v="0"/>
    <n v="0"/>
    <n v="0"/>
    <n v="0"/>
    <n v="0"/>
    <n v="0"/>
    <n v="3"/>
    <n v="11"/>
    <n v="0"/>
  </r>
  <r>
    <n v="8908"/>
    <n v="1959"/>
    <x v="0"/>
    <x v="2"/>
    <n v="87195"/>
    <n v="0"/>
    <n v="0"/>
    <d v="2014-05-08T00:00:00"/>
    <n v="35"/>
    <n v="217"/>
    <n v="76"/>
    <n v="690"/>
    <n v="50"/>
    <n v="26"/>
    <n v="38"/>
    <n v="1"/>
    <n v="3"/>
    <n v="11"/>
    <n v="5"/>
    <n v="1"/>
    <n v="0"/>
    <n v="0"/>
    <n v="0"/>
    <n v="0"/>
    <n v="0"/>
    <n v="0"/>
    <n v="3"/>
    <n v="11"/>
    <n v="1"/>
  </r>
  <r>
    <n v="8373"/>
    <n v="1979"/>
    <x v="3"/>
    <x v="1"/>
    <n v="24594"/>
    <n v="1"/>
    <n v="0"/>
    <d v="2013-12-10T00:00:00"/>
    <n v="94"/>
    <n v="1"/>
    <n v="3"/>
    <n v="6"/>
    <n v="10"/>
    <n v="0"/>
    <n v="9"/>
    <n v="1"/>
    <n v="1"/>
    <n v="0"/>
    <n v="3"/>
    <n v="5"/>
    <n v="0"/>
    <n v="0"/>
    <n v="0"/>
    <n v="0"/>
    <n v="0"/>
    <n v="0"/>
    <n v="3"/>
    <n v="11"/>
    <n v="0"/>
  </r>
  <r>
    <n v="7533"/>
    <n v="1964"/>
    <x v="0"/>
    <x v="2"/>
    <n v="49096"/>
    <n v="1"/>
    <n v="1"/>
    <d v="2013-09-24T00:00:00"/>
    <n v="15"/>
    <n v="144"/>
    <n v="1"/>
    <n v="32"/>
    <n v="2"/>
    <n v="1"/>
    <n v="7"/>
    <n v="4"/>
    <n v="4"/>
    <n v="1"/>
    <n v="4"/>
    <n v="7"/>
    <n v="0"/>
    <n v="0"/>
    <n v="0"/>
    <n v="0"/>
    <n v="0"/>
    <n v="0"/>
    <n v="3"/>
    <n v="11"/>
    <n v="0"/>
  </r>
  <r>
    <n v="2683"/>
    <n v="1969"/>
    <x v="0"/>
    <x v="2"/>
    <n v="52413"/>
    <n v="0"/>
    <n v="2"/>
    <d v="2013-02-02T00:00:00"/>
    <n v="56"/>
    <n v="295"/>
    <n v="106"/>
    <n v="271"/>
    <n v="75"/>
    <n v="98"/>
    <n v="65"/>
    <n v="4"/>
    <n v="6"/>
    <n v="4"/>
    <n v="12"/>
    <n v="6"/>
    <n v="0"/>
    <n v="0"/>
    <n v="0"/>
    <n v="0"/>
    <n v="0"/>
    <n v="0"/>
    <n v="3"/>
    <n v="11"/>
    <n v="0"/>
  </r>
  <r>
    <n v="3629"/>
    <n v="1978"/>
    <x v="0"/>
    <x v="0"/>
    <n v="38557"/>
    <n v="1"/>
    <n v="0"/>
    <d v="2012-12-19T00:00:00"/>
    <n v="17"/>
    <n v="76"/>
    <n v="3"/>
    <n v="31"/>
    <n v="4"/>
    <n v="4"/>
    <n v="27"/>
    <n v="2"/>
    <n v="3"/>
    <n v="1"/>
    <n v="3"/>
    <n v="7"/>
    <n v="0"/>
    <n v="0"/>
    <n v="0"/>
    <n v="0"/>
    <n v="0"/>
    <n v="0"/>
    <n v="3"/>
    <n v="11"/>
    <n v="0"/>
  </r>
  <r>
    <n v="10991"/>
    <n v="1960"/>
    <x v="2"/>
    <x v="2"/>
    <n v="89058"/>
    <n v="0"/>
    <n v="0"/>
    <d v="2012-12-07T00:00:00"/>
    <n v="18"/>
    <n v="454"/>
    <n v="194"/>
    <n v="106"/>
    <n v="31"/>
    <n v="22"/>
    <n v="43"/>
    <n v="1"/>
    <n v="5"/>
    <n v="4"/>
    <n v="4"/>
    <n v="2"/>
    <n v="0"/>
    <n v="0"/>
    <n v="0"/>
    <n v="0"/>
    <n v="0"/>
    <n v="0"/>
    <n v="3"/>
    <n v="11"/>
    <n v="0"/>
  </r>
  <r>
    <n v="5077"/>
    <n v="1979"/>
    <x v="0"/>
    <x v="1"/>
    <n v="77298"/>
    <n v="0"/>
    <n v="1"/>
    <d v="2013-11-02T00:00:00"/>
    <n v="46"/>
    <n v="425"/>
    <n v="115"/>
    <n v="292"/>
    <n v="23"/>
    <n v="35"/>
    <n v="79"/>
    <n v="1"/>
    <n v="6"/>
    <n v="6"/>
    <n v="11"/>
    <n v="3"/>
    <n v="0"/>
    <n v="0"/>
    <n v="0"/>
    <n v="0"/>
    <n v="0"/>
    <n v="0"/>
    <n v="3"/>
    <n v="11"/>
    <n v="0"/>
  </r>
  <r>
    <n v="7431"/>
    <n v="1991"/>
    <x v="1"/>
    <x v="0"/>
    <n v="68126"/>
    <n v="0"/>
    <n v="0"/>
    <d v="2012-11-10T00:00:00"/>
    <n v="40"/>
    <n v="1332"/>
    <n v="17"/>
    <n v="311"/>
    <n v="23"/>
    <n v="51"/>
    <n v="86"/>
    <n v="1"/>
    <n v="7"/>
    <n v="4"/>
    <n v="5"/>
    <n v="9"/>
    <n v="0"/>
    <n v="1"/>
    <n v="0"/>
    <n v="0"/>
    <n v="0"/>
    <n v="0"/>
    <n v="3"/>
    <n v="11"/>
    <n v="1"/>
  </r>
  <r>
    <n v="3267"/>
    <n v="1963"/>
    <x v="2"/>
    <x v="1"/>
    <n v="57288"/>
    <n v="0"/>
    <n v="1"/>
    <d v="2014-06-25T00:00:00"/>
    <n v="27"/>
    <n v="527"/>
    <n v="0"/>
    <n v="21"/>
    <n v="0"/>
    <n v="0"/>
    <n v="60"/>
    <n v="3"/>
    <n v="8"/>
    <n v="1"/>
    <n v="8"/>
    <n v="6"/>
    <n v="0"/>
    <n v="1"/>
    <n v="0"/>
    <n v="0"/>
    <n v="0"/>
    <n v="0"/>
    <n v="3"/>
    <n v="11"/>
    <n v="0"/>
  </r>
  <r>
    <n v="999"/>
    <n v="1991"/>
    <x v="0"/>
    <x v="0"/>
    <n v="86037"/>
    <n v="0"/>
    <n v="0"/>
    <d v="2013-01-02T00:00:00"/>
    <n v="95"/>
    <n v="490"/>
    <n v="44"/>
    <n v="125"/>
    <n v="29"/>
    <n v="20"/>
    <n v="22"/>
    <n v="1"/>
    <n v="6"/>
    <n v="7"/>
    <n v="11"/>
    <n v="3"/>
    <n v="0"/>
    <n v="1"/>
    <n v="1"/>
    <n v="0"/>
    <n v="0"/>
    <n v="0"/>
    <n v="3"/>
    <n v="11"/>
    <n v="1"/>
  </r>
  <r>
    <n v="9215"/>
    <n v="1980"/>
    <x v="1"/>
    <x v="2"/>
    <n v="43974"/>
    <n v="1"/>
    <n v="0"/>
    <d v="2012-12-12T00:00:00"/>
    <n v="19"/>
    <n v="378"/>
    <n v="0"/>
    <n v="101"/>
    <n v="0"/>
    <n v="0"/>
    <n v="72"/>
    <n v="5"/>
    <n v="6"/>
    <n v="4"/>
    <n v="6"/>
    <n v="7"/>
    <n v="0"/>
    <n v="0"/>
    <n v="0"/>
    <n v="0"/>
    <n v="0"/>
    <n v="0"/>
    <n v="3"/>
    <n v="11"/>
    <n v="0"/>
  </r>
  <r>
    <n v="2286"/>
    <n v="1962"/>
    <x v="0"/>
    <x v="0"/>
    <n v="50785"/>
    <n v="1"/>
    <n v="1"/>
    <d v="2013-09-10T00:00:00"/>
    <n v="27"/>
    <n v="64"/>
    <n v="1"/>
    <n v="21"/>
    <n v="0"/>
    <n v="1"/>
    <n v="27"/>
    <n v="2"/>
    <n v="2"/>
    <n v="1"/>
    <n v="3"/>
    <n v="6"/>
    <n v="0"/>
    <n v="0"/>
    <n v="0"/>
    <n v="0"/>
    <n v="0"/>
    <n v="0"/>
    <n v="3"/>
    <n v="11"/>
    <n v="0"/>
  </r>
  <r>
    <n v="1592"/>
    <n v="1970"/>
    <x v="0"/>
    <x v="2"/>
    <n v="90765"/>
    <n v="0"/>
    <n v="0"/>
    <d v="2014-01-24T00:00:00"/>
    <n v="25"/>
    <n v="547"/>
    <n v="99"/>
    <n v="812"/>
    <n v="151"/>
    <n v="82"/>
    <n v="33"/>
    <n v="0"/>
    <n v="4"/>
    <n v="6"/>
    <n v="5"/>
    <n v="1"/>
    <n v="0"/>
    <n v="0"/>
    <n v="1"/>
    <n v="1"/>
    <n v="0"/>
    <n v="0"/>
    <n v="3"/>
    <n v="11"/>
    <n v="0"/>
  </r>
  <r>
    <n v="367"/>
    <n v="1978"/>
    <x v="4"/>
    <x v="2"/>
    <n v="36550"/>
    <n v="1"/>
    <n v="0"/>
    <d v="2013-02-19T00:00:00"/>
    <n v="74"/>
    <n v="47"/>
    <n v="90"/>
    <n v="94"/>
    <n v="123"/>
    <n v="103"/>
    <n v="120"/>
    <n v="5"/>
    <n v="9"/>
    <n v="1"/>
    <n v="5"/>
    <n v="9"/>
    <n v="0"/>
    <n v="0"/>
    <n v="0"/>
    <n v="0"/>
    <n v="0"/>
    <n v="0"/>
    <n v="3"/>
    <n v="11"/>
    <n v="0"/>
  </r>
  <r>
    <n v="5234"/>
    <n v="1967"/>
    <x v="4"/>
    <x v="1"/>
    <n v="30753"/>
    <n v="1"/>
    <n v="1"/>
    <d v="2013-07-11T00:00:00"/>
    <n v="85"/>
    <n v="12"/>
    <n v="5"/>
    <n v="25"/>
    <n v="0"/>
    <n v="9"/>
    <n v="30"/>
    <n v="2"/>
    <n v="1"/>
    <n v="1"/>
    <n v="3"/>
    <n v="5"/>
    <n v="0"/>
    <n v="0"/>
    <n v="0"/>
    <n v="0"/>
    <n v="0"/>
    <n v="0"/>
    <n v="3"/>
    <n v="11"/>
    <n v="0"/>
  </r>
  <r>
    <n v="9862"/>
    <n v="1969"/>
    <x v="0"/>
    <x v="1"/>
    <n v="21918"/>
    <n v="1"/>
    <n v="0"/>
    <d v="2013-11-14T00:00:00"/>
    <n v="37"/>
    <n v="1"/>
    <n v="6"/>
    <n v="7"/>
    <n v="11"/>
    <n v="5"/>
    <n v="3"/>
    <n v="2"/>
    <n v="2"/>
    <n v="0"/>
    <n v="3"/>
    <n v="6"/>
    <n v="0"/>
    <n v="0"/>
    <n v="0"/>
    <n v="0"/>
    <n v="0"/>
    <n v="0"/>
    <n v="3"/>
    <n v="11"/>
    <n v="0"/>
  </r>
  <r>
    <n v="9805"/>
    <n v="1953"/>
    <x v="2"/>
    <x v="1"/>
    <n v="56129"/>
    <n v="0"/>
    <n v="1"/>
    <d v="2013-06-20T00:00:00"/>
    <n v="65"/>
    <n v="320"/>
    <n v="48"/>
    <n v="133"/>
    <n v="39"/>
    <n v="72"/>
    <n v="48"/>
    <n v="4"/>
    <n v="6"/>
    <n v="2"/>
    <n v="10"/>
    <n v="4"/>
    <n v="0"/>
    <n v="0"/>
    <n v="0"/>
    <n v="0"/>
    <n v="0"/>
    <n v="0"/>
    <n v="3"/>
    <n v="11"/>
    <n v="0"/>
  </r>
  <r>
    <n v="6205"/>
    <n v="1967"/>
    <x v="2"/>
    <x v="0"/>
    <n v="32557"/>
    <n v="1"/>
    <n v="0"/>
    <d v="2014-02-24T00:00:00"/>
    <n v="13"/>
    <n v="34"/>
    <n v="3"/>
    <n v="29"/>
    <n v="0"/>
    <n v="4"/>
    <n v="10"/>
    <n v="3"/>
    <n v="2"/>
    <n v="1"/>
    <n v="3"/>
    <n v="5"/>
    <n v="0"/>
    <n v="0"/>
    <n v="0"/>
    <n v="0"/>
    <n v="0"/>
    <n v="0"/>
    <n v="3"/>
    <n v="11"/>
    <n v="1"/>
  </r>
  <r>
    <n v="8442"/>
    <n v="1985"/>
    <x v="2"/>
    <x v="2"/>
    <n v="19510"/>
    <n v="2"/>
    <n v="0"/>
    <d v="2013-09-04T00:00:00"/>
    <n v="63"/>
    <n v="9"/>
    <n v="0"/>
    <n v="7"/>
    <n v="3"/>
    <n v="4"/>
    <n v="7"/>
    <n v="2"/>
    <n v="1"/>
    <n v="0"/>
    <n v="3"/>
    <n v="7"/>
    <n v="0"/>
    <n v="0"/>
    <n v="0"/>
    <n v="0"/>
    <n v="0"/>
    <n v="0"/>
    <n v="3"/>
    <n v="11"/>
    <n v="0"/>
  </r>
  <r>
    <n v="7386"/>
    <n v="1976"/>
    <x v="0"/>
    <x v="3"/>
    <n v="30992"/>
    <n v="1"/>
    <n v="0"/>
    <d v="2013-04-22T00:00:00"/>
    <n v="83"/>
    <n v="17"/>
    <n v="0"/>
    <n v="14"/>
    <n v="7"/>
    <n v="3"/>
    <n v="2"/>
    <n v="1"/>
    <n v="1"/>
    <n v="0"/>
    <n v="3"/>
    <n v="7"/>
    <n v="0"/>
    <n v="0"/>
    <n v="0"/>
    <n v="0"/>
    <n v="0"/>
    <n v="0"/>
    <n v="3"/>
    <n v="11"/>
    <n v="0"/>
  </r>
  <r>
    <n v="7215"/>
    <n v="1983"/>
    <x v="0"/>
    <x v="0"/>
    <n v="101970"/>
    <n v="0"/>
    <n v="0"/>
    <d v="2013-03-12T00:00:00"/>
    <n v="69"/>
    <n v="722"/>
    <n v="27"/>
    <n v="102"/>
    <n v="44"/>
    <n v="72"/>
    <n v="168"/>
    <n v="0"/>
    <n v="6"/>
    <n v="8"/>
    <n v="13"/>
    <n v="2"/>
    <n v="0"/>
    <n v="1"/>
    <n v="1"/>
    <n v="1"/>
    <n v="0"/>
    <n v="0"/>
    <n v="3"/>
    <n v="11"/>
    <n v="1"/>
  </r>
  <r>
    <n v="1491"/>
    <n v="1965"/>
    <x v="4"/>
    <x v="1"/>
    <n v="71488"/>
    <n v="0"/>
    <n v="0"/>
    <d v="2013-02-18T00:00:00"/>
    <n v="87"/>
    <n v="162"/>
    <n v="33"/>
    <n v="124"/>
    <n v="40"/>
    <n v="28"/>
    <n v="172"/>
    <n v="2"/>
    <n v="3"/>
    <n v="4"/>
    <n v="7"/>
    <n v="1"/>
    <n v="0"/>
    <n v="0"/>
    <n v="0"/>
    <n v="0"/>
    <n v="0"/>
    <n v="0"/>
    <n v="3"/>
    <n v="11"/>
    <n v="0"/>
  </r>
  <r>
    <n v="11071"/>
    <n v="1984"/>
    <x v="0"/>
    <x v="0"/>
    <n v="79607"/>
    <n v="0"/>
    <n v="0"/>
    <d v="2013-04-21T00:00:00"/>
    <n v="37"/>
    <n v="450"/>
    <n v="133"/>
    <n v="951"/>
    <n v="173"/>
    <n v="0"/>
    <n v="216"/>
    <n v="1"/>
    <n v="3"/>
    <n v="6"/>
    <n v="6"/>
    <n v="1"/>
    <n v="0"/>
    <n v="0"/>
    <n v="0"/>
    <n v="0"/>
    <n v="0"/>
    <n v="0"/>
    <n v="3"/>
    <n v="11"/>
    <n v="1"/>
  </r>
  <r>
    <n v="3381"/>
    <n v="1953"/>
    <x v="2"/>
    <x v="2"/>
    <n v="54348"/>
    <n v="1"/>
    <n v="1"/>
    <d v="2014-06-08T00:00:00"/>
    <n v="51"/>
    <n v="70"/>
    <n v="0"/>
    <n v="16"/>
    <n v="0"/>
    <n v="0"/>
    <n v="4"/>
    <n v="2"/>
    <n v="2"/>
    <n v="0"/>
    <n v="4"/>
    <n v="6"/>
    <n v="0"/>
    <n v="0"/>
    <n v="0"/>
    <n v="0"/>
    <n v="0"/>
    <n v="0"/>
    <n v="3"/>
    <n v="11"/>
    <n v="0"/>
  </r>
  <r>
    <n v="8268"/>
    <n v="1961"/>
    <x v="1"/>
    <x v="2"/>
    <n v="51725"/>
    <n v="0"/>
    <n v="1"/>
    <d v="2013-07-11T00:00:00"/>
    <n v="23"/>
    <n v="352"/>
    <n v="0"/>
    <n v="27"/>
    <n v="10"/>
    <n v="0"/>
    <n v="15"/>
    <n v="3"/>
    <n v="6"/>
    <n v="1"/>
    <n v="7"/>
    <n v="6"/>
    <n v="0"/>
    <n v="0"/>
    <n v="0"/>
    <n v="0"/>
    <n v="0"/>
    <n v="0"/>
    <n v="3"/>
    <n v="11"/>
    <n v="0"/>
  </r>
  <r>
    <n v="11051"/>
    <n v="1956"/>
    <x v="1"/>
    <x v="1"/>
    <n v="77376"/>
    <n v="1"/>
    <n v="1"/>
    <d v="2014-05-10T00:00:00"/>
    <n v="72"/>
    <n v="492"/>
    <n v="19"/>
    <n v="110"/>
    <n v="16"/>
    <n v="12"/>
    <n v="12"/>
    <n v="4"/>
    <n v="6"/>
    <n v="3"/>
    <n v="10"/>
    <n v="4"/>
    <n v="0"/>
    <n v="0"/>
    <n v="0"/>
    <n v="0"/>
    <n v="0"/>
    <n v="0"/>
    <n v="3"/>
    <n v="11"/>
    <n v="0"/>
  </r>
  <r>
    <n v="8026"/>
    <n v="1952"/>
    <x v="0"/>
    <x v="2"/>
    <n v="62998"/>
    <n v="0"/>
    <n v="1"/>
    <d v="2013-09-30T00:00:00"/>
    <n v="10"/>
    <n v="120"/>
    <n v="58"/>
    <n v="73"/>
    <n v="65"/>
    <n v="89"/>
    <n v="58"/>
    <n v="5"/>
    <n v="5"/>
    <n v="4"/>
    <n v="5"/>
    <n v="5"/>
    <n v="0"/>
    <n v="0"/>
    <n v="0"/>
    <n v="0"/>
    <n v="0"/>
    <n v="0"/>
    <n v="3"/>
    <n v="11"/>
    <n v="0"/>
  </r>
  <r>
    <n v="433"/>
    <n v="1958"/>
    <x v="2"/>
    <x v="5"/>
    <n v="61331"/>
    <n v="1"/>
    <n v="1"/>
    <d v="2013-03-10T00:00:00"/>
    <n v="42"/>
    <n v="534"/>
    <n v="5"/>
    <n v="47"/>
    <n v="0"/>
    <n v="5"/>
    <n v="41"/>
    <n v="5"/>
    <n v="11"/>
    <n v="1"/>
    <n v="6"/>
    <n v="8"/>
    <n v="0"/>
    <n v="0"/>
    <n v="0"/>
    <n v="0"/>
    <n v="0"/>
    <n v="0"/>
    <n v="3"/>
    <n v="11"/>
    <n v="0"/>
  </r>
  <r>
    <n v="9597"/>
    <n v="1969"/>
    <x v="0"/>
    <x v="2"/>
    <n v="73448"/>
    <n v="0"/>
    <n v="0"/>
    <d v="2014-02-10T00:00:00"/>
    <n v="10"/>
    <n v="236"/>
    <n v="106"/>
    <n v="189"/>
    <n v="23"/>
    <n v="41"/>
    <n v="130"/>
    <n v="1"/>
    <n v="7"/>
    <n v="2"/>
    <n v="9"/>
    <n v="4"/>
    <n v="0"/>
    <n v="0"/>
    <n v="0"/>
    <n v="0"/>
    <n v="0"/>
    <n v="0"/>
    <n v="3"/>
    <n v="11"/>
    <n v="0"/>
  </r>
  <r>
    <n v="1295"/>
    <n v="1963"/>
    <x v="0"/>
    <x v="2"/>
    <n v="51725"/>
    <n v="0"/>
    <n v="1"/>
    <d v="2013-08-11T00:00:00"/>
    <n v="96"/>
    <n v="231"/>
    <n v="65"/>
    <n v="196"/>
    <n v="38"/>
    <n v="71"/>
    <n v="124"/>
    <n v="1"/>
    <n v="6"/>
    <n v="5"/>
    <n v="7"/>
    <n v="4"/>
    <n v="0"/>
    <n v="0"/>
    <n v="0"/>
    <n v="0"/>
    <n v="0"/>
    <n v="0"/>
    <n v="3"/>
    <n v="11"/>
    <n v="0"/>
  </r>
  <r>
    <n v="5290"/>
    <n v="1964"/>
    <x v="1"/>
    <x v="2"/>
    <n v="41551"/>
    <n v="1"/>
    <n v="1"/>
    <d v="2013-08-14T00:00:00"/>
    <n v="51"/>
    <n v="220"/>
    <n v="0"/>
    <n v="33"/>
    <n v="3"/>
    <n v="0"/>
    <n v="23"/>
    <n v="5"/>
    <n v="5"/>
    <n v="1"/>
    <n v="5"/>
    <n v="8"/>
    <n v="0"/>
    <n v="0"/>
    <n v="0"/>
    <n v="0"/>
    <n v="0"/>
    <n v="0"/>
    <n v="3"/>
    <n v="11"/>
    <n v="0"/>
  </r>
  <r>
    <n v="1685"/>
    <n v="1967"/>
    <x v="1"/>
    <x v="1"/>
    <n v="62981"/>
    <n v="0"/>
    <n v="0"/>
    <d v="2013-03-17T00:00:00"/>
    <n v="21"/>
    <n v="796"/>
    <n v="14"/>
    <n v="590"/>
    <n v="38"/>
    <n v="44"/>
    <n v="0"/>
    <n v="1"/>
    <n v="4"/>
    <n v="5"/>
    <n v="13"/>
    <n v="3"/>
    <n v="0"/>
    <n v="1"/>
    <n v="0"/>
    <n v="0"/>
    <n v="0"/>
    <n v="0"/>
    <n v="3"/>
    <n v="11"/>
    <n v="0"/>
  </r>
  <r>
    <n v="5342"/>
    <n v="1976"/>
    <x v="3"/>
    <x v="3"/>
    <n v="9548"/>
    <n v="1"/>
    <n v="0"/>
    <d v="2012-08-08T00:00:00"/>
    <n v="31"/>
    <n v="0"/>
    <n v="1"/>
    <n v="3"/>
    <n v="10"/>
    <n v="6"/>
    <n v="9"/>
    <n v="2"/>
    <n v="1"/>
    <n v="0"/>
    <n v="3"/>
    <n v="8"/>
    <n v="0"/>
    <n v="0"/>
    <n v="0"/>
    <n v="0"/>
    <n v="0"/>
    <n v="0"/>
    <n v="3"/>
    <n v="11"/>
    <n v="0"/>
  </r>
  <r>
    <n v="9579"/>
    <n v="1959"/>
    <x v="1"/>
    <x v="2"/>
    <n v="33762"/>
    <n v="2"/>
    <n v="1"/>
    <d v="2013-07-07T00:00:00"/>
    <n v="61"/>
    <n v="53"/>
    <n v="1"/>
    <n v="34"/>
    <n v="2"/>
    <n v="0"/>
    <n v="16"/>
    <n v="3"/>
    <n v="2"/>
    <n v="2"/>
    <n v="2"/>
    <n v="8"/>
    <n v="0"/>
    <n v="0"/>
    <n v="0"/>
    <n v="0"/>
    <n v="0"/>
    <n v="0"/>
    <n v="3"/>
    <n v="11"/>
    <n v="0"/>
  </r>
  <r>
    <n v="7660"/>
    <n v="1973"/>
    <x v="1"/>
    <x v="5"/>
    <n v="35860"/>
    <n v="1"/>
    <n v="1"/>
    <d v="2014-05-19T00:00:00"/>
    <n v="37"/>
    <n v="15"/>
    <n v="0"/>
    <n v="8"/>
    <n v="4"/>
    <n v="2"/>
    <n v="20"/>
    <n v="2"/>
    <n v="1"/>
    <n v="1"/>
    <n v="2"/>
    <n v="5"/>
    <n v="1"/>
    <n v="0"/>
    <n v="0"/>
    <n v="0"/>
    <n v="0"/>
    <n v="0"/>
    <n v="3"/>
    <n v="11"/>
    <n v="1"/>
  </r>
  <r>
    <n v="1461"/>
    <n v="1965"/>
    <x v="1"/>
    <x v="3"/>
    <n v="36921"/>
    <n v="1"/>
    <n v="1"/>
    <d v="2013-07-28T00:00:00"/>
    <n v="74"/>
    <n v="17"/>
    <n v="1"/>
    <n v="12"/>
    <n v="3"/>
    <n v="1"/>
    <n v="4"/>
    <n v="2"/>
    <n v="2"/>
    <n v="0"/>
    <n v="3"/>
    <n v="7"/>
    <n v="0"/>
    <n v="0"/>
    <n v="0"/>
    <n v="0"/>
    <n v="0"/>
    <n v="0"/>
    <n v="3"/>
    <n v="11"/>
    <n v="0"/>
  </r>
  <r>
    <n v="821"/>
    <n v="1992"/>
    <x v="2"/>
    <x v="0"/>
    <n v="92859"/>
    <n v="0"/>
    <n v="0"/>
    <d v="2012-10-19T00:00:00"/>
    <n v="46"/>
    <n v="962"/>
    <n v="61"/>
    <n v="921"/>
    <n v="52"/>
    <n v="61"/>
    <n v="20"/>
    <n v="1"/>
    <n v="5"/>
    <n v="4"/>
    <n v="12"/>
    <n v="2"/>
    <n v="0"/>
    <n v="0"/>
    <n v="0"/>
    <n v="0"/>
    <n v="0"/>
    <n v="0"/>
    <n v="3"/>
    <n v="11"/>
    <n v="0"/>
  </r>
  <r>
    <n v="11084"/>
    <n v="1976"/>
    <x v="2"/>
    <x v="1"/>
    <n v="65104"/>
    <n v="0"/>
    <n v="1"/>
    <d v="2013-11-14T00:00:00"/>
    <n v="4"/>
    <n v="738"/>
    <n v="0"/>
    <n v="232"/>
    <n v="13"/>
    <n v="20"/>
    <n v="50"/>
    <n v="2"/>
    <n v="3"/>
    <n v="5"/>
    <n v="7"/>
    <n v="7"/>
    <n v="0"/>
    <n v="0"/>
    <n v="0"/>
    <n v="0"/>
    <n v="0"/>
    <n v="0"/>
    <n v="3"/>
    <n v="11"/>
    <n v="1"/>
  </r>
  <r>
    <n v="8690"/>
    <n v="1962"/>
    <x v="0"/>
    <x v="2"/>
    <n v="86111"/>
    <n v="0"/>
    <n v="0"/>
    <d v="2013-04-19T00:00:00"/>
    <n v="73"/>
    <n v="399"/>
    <n v="28"/>
    <n v="756"/>
    <n v="36"/>
    <n v="40"/>
    <n v="126"/>
    <n v="1"/>
    <n v="5"/>
    <n v="7"/>
    <n v="10"/>
    <n v="2"/>
    <n v="0"/>
    <n v="0"/>
    <n v="0"/>
    <n v="0"/>
    <n v="0"/>
    <n v="0"/>
    <n v="3"/>
    <n v="11"/>
    <n v="0"/>
  </r>
  <r>
    <n v="2937"/>
    <n v="1974"/>
    <x v="1"/>
    <x v="0"/>
    <n v="68352"/>
    <n v="0"/>
    <n v="1"/>
    <d v="2013-08-28T00:00:00"/>
    <n v="47"/>
    <n v="614"/>
    <n v="16"/>
    <n v="132"/>
    <n v="43"/>
    <n v="33"/>
    <n v="33"/>
    <n v="3"/>
    <n v="8"/>
    <n v="5"/>
    <n v="9"/>
    <n v="6"/>
    <n v="0"/>
    <n v="0"/>
    <n v="0"/>
    <n v="0"/>
    <n v="0"/>
    <n v="0"/>
    <n v="3"/>
    <n v="11"/>
    <n v="0"/>
  </r>
  <r>
    <n v="9701"/>
    <n v="1988"/>
    <x v="0"/>
    <x v="1"/>
    <n v="41883"/>
    <n v="1"/>
    <n v="0"/>
    <d v="2013-03-19T00:00:00"/>
    <n v="13"/>
    <n v="32"/>
    <n v="34"/>
    <n v="41"/>
    <n v="73"/>
    <n v="16"/>
    <n v="116"/>
    <n v="3"/>
    <n v="4"/>
    <n v="2"/>
    <n v="3"/>
    <n v="7"/>
    <n v="0"/>
    <n v="0"/>
    <n v="0"/>
    <n v="0"/>
    <n v="0"/>
    <n v="0"/>
    <n v="3"/>
    <n v="11"/>
    <n v="0"/>
  </r>
  <r>
    <n v="9949"/>
    <n v="1976"/>
    <x v="0"/>
    <x v="2"/>
    <n v="59809"/>
    <n v="0"/>
    <n v="2"/>
    <d v="2012-10-18T00:00:00"/>
    <n v="36"/>
    <n v="598"/>
    <n v="16"/>
    <n v="141"/>
    <n v="32"/>
    <n v="41"/>
    <n v="49"/>
    <n v="3"/>
    <n v="3"/>
    <n v="3"/>
    <n v="6"/>
    <n v="8"/>
    <n v="0"/>
    <n v="0"/>
    <n v="0"/>
    <n v="0"/>
    <n v="0"/>
    <n v="0"/>
    <n v="3"/>
    <n v="11"/>
    <n v="0"/>
  </r>
  <r>
    <n v="10837"/>
    <n v="1975"/>
    <x v="0"/>
    <x v="2"/>
    <n v="23957"/>
    <n v="1"/>
    <n v="0"/>
    <d v="2012-10-28T00:00:00"/>
    <n v="47"/>
    <n v="2"/>
    <n v="1"/>
    <n v="18"/>
    <n v="20"/>
    <n v="11"/>
    <n v="16"/>
    <n v="1"/>
    <n v="2"/>
    <n v="0"/>
    <n v="3"/>
    <n v="6"/>
    <n v="0"/>
    <n v="0"/>
    <n v="0"/>
    <n v="0"/>
    <n v="0"/>
    <n v="0"/>
    <n v="3"/>
    <n v="11"/>
    <n v="1"/>
  </r>
  <r>
    <n v="3120"/>
    <n v="1981"/>
    <x v="0"/>
    <x v="1"/>
    <n v="38547"/>
    <n v="1"/>
    <n v="0"/>
    <d v="2013-08-28T00:00:00"/>
    <n v="49"/>
    <n v="6"/>
    <n v="1"/>
    <n v="10"/>
    <n v="0"/>
    <n v="1"/>
    <n v="4"/>
    <n v="1"/>
    <n v="1"/>
    <n v="0"/>
    <n v="2"/>
    <n v="8"/>
    <n v="0"/>
    <n v="0"/>
    <n v="0"/>
    <n v="0"/>
    <n v="0"/>
    <n v="1"/>
    <n v="3"/>
    <n v="11"/>
    <n v="0"/>
  </r>
  <r>
    <n v="5885"/>
    <n v="1973"/>
    <x v="4"/>
    <x v="2"/>
    <n v="35688"/>
    <n v="2"/>
    <n v="1"/>
    <d v="2012-08-22T00:00:00"/>
    <n v="94"/>
    <n v="73"/>
    <n v="3"/>
    <n v="90"/>
    <n v="12"/>
    <n v="1"/>
    <n v="32"/>
    <n v="7"/>
    <n v="4"/>
    <n v="1"/>
    <n v="4"/>
    <n v="8"/>
    <n v="0"/>
    <n v="0"/>
    <n v="0"/>
    <n v="0"/>
    <n v="0"/>
    <n v="0"/>
    <n v="3"/>
    <n v="11"/>
    <n v="0"/>
  </r>
  <r>
    <n v="4050"/>
    <n v="1966"/>
    <x v="2"/>
    <x v="2"/>
    <n v="49605"/>
    <n v="0"/>
    <n v="0"/>
    <d v="2014-06-21T00:00:00"/>
    <n v="65"/>
    <n v="42"/>
    <n v="16"/>
    <n v="29"/>
    <n v="12"/>
    <n v="20"/>
    <n v="8"/>
    <n v="1"/>
    <n v="2"/>
    <n v="1"/>
    <n v="4"/>
    <n v="3"/>
    <n v="0"/>
    <n v="0"/>
    <n v="0"/>
    <n v="0"/>
    <n v="0"/>
    <n v="0"/>
    <n v="3"/>
    <n v="11"/>
    <n v="0"/>
  </r>
  <r>
    <n v="3830"/>
    <n v="1953"/>
    <x v="2"/>
    <x v="2"/>
    <n v="59354"/>
    <n v="0"/>
    <n v="2"/>
    <d v="2014-04-24T00:00:00"/>
    <n v="59"/>
    <n v="295"/>
    <n v="21"/>
    <n v="78"/>
    <n v="39"/>
    <n v="13"/>
    <n v="13"/>
    <n v="1"/>
    <n v="4"/>
    <n v="4"/>
    <n v="7"/>
    <n v="3"/>
    <n v="0"/>
    <n v="0"/>
    <n v="0"/>
    <n v="0"/>
    <n v="0"/>
    <n v="0"/>
    <n v="3"/>
    <n v="11"/>
    <n v="0"/>
  </r>
  <r>
    <n v="7987"/>
    <n v="1969"/>
    <x v="0"/>
    <x v="2"/>
    <n v="65747"/>
    <n v="0"/>
    <n v="1"/>
    <d v="2014-03-07T00:00:00"/>
    <n v="96"/>
    <n v="346"/>
    <n v="17"/>
    <n v="48"/>
    <n v="23"/>
    <n v="13"/>
    <n v="13"/>
    <n v="4"/>
    <n v="8"/>
    <n v="1"/>
    <n v="6"/>
    <n v="6"/>
    <n v="0"/>
    <n v="1"/>
    <n v="0"/>
    <n v="0"/>
    <n v="0"/>
    <n v="0"/>
    <n v="3"/>
    <n v="11"/>
    <n v="0"/>
  </r>
  <r>
    <n v="7798"/>
    <n v="1972"/>
    <x v="4"/>
    <x v="1"/>
    <n v="46344"/>
    <n v="0"/>
    <n v="1"/>
    <d v="2012-12-14T00:00:00"/>
    <n v="28"/>
    <n v="233"/>
    <n v="20"/>
    <n v="57"/>
    <n v="8"/>
    <n v="20"/>
    <n v="91"/>
    <n v="4"/>
    <n v="7"/>
    <n v="1"/>
    <n v="5"/>
    <n v="7"/>
    <n v="0"/>
    <n v="0"/>
    <n v="0"/>
    <n v="0"/>
    <n v="0"/>
    <n v="0"/>
    <n v="3"/>
    <n v="11"/>
    <n v="0"/>
  </r>
  <r>
    <n v="92"/>
    <n v="1988"/>
    <x v="0"/>
    <x v="5"/>
    <n v="34176"/>
    <n v="1"/>
    <n v="0"/>
    <d v="2014-05-12T00:00:00"/>
    <n v="12"/>
    <n v="5"/>
    <n v="7"/>
    <n v="24"/>
    <n v="19"/>
    <n v="14"/>
    <n v="20"/>
    <n v="4"/>
    <n v="3"/>
    <n v="0"/>
    <n v="4"/>
    <n v="6"/>
    <n v="0"/>
    <n v="0"/>
    <n v="0"/>
    <n v="0"/>
    <n v="0"/>
    <n v="0"/>
    <n v="3"/>
    <n v="11"/>
    <n v="0"/>
  </r>
  <r>
    <n v="7055"/>
    <n v="1952"/>
    <x v="1"/>
    <x v="1"/>
    <n v="61010"/>
    <n v="0"/>
    <n v="1"/>
    <d v="2012-10-09T00:00:00"/>
    <n v="57"/>
    <n v="888"/>
    <n v="0"/>
    <n v="57"/>
    <n v="0"/>
    <n v="0"/>
    <n v="76"/>
    <n v="2"/>
    <n v="8"/>
    <n v="5"/>
    <n v="11"/>
    <n v="5"/>
    <n v="0"/>
    <n v="0"/>
    <n v="0"/>
    <n v="0"/>
    <n v="0"/>
    <n v="0"/>
    <n v="3"/>
    <n v="11"/>
    <n v="0"/>
  </r>
  <r>
    <n v="10240"/>
    <n v="1949"/>
    <x v="0"/>
    <x v="1"/>
    <n v="69372"/>
    <n v="0"/>
    <n v="0"/>
    <d v="2013-02-19T00:00:00"/>
    <n v="10"/>
    <n v="997"/>
    <n v="26"/>
    <n v="269"/>
    <n v="34"/>
    <n v="13"/>
    <n v="42"/>
    <n v="1"/>
    <n v="10"/>
    <n v="4"/>
    <n v="6"/>
    <n v="4"/>
    <n v="0"/>
    <n v="1"/>
    <n v="1"/>
    <n v="0"/>
    <n v="0"/>
    <n v="0"/>
    <n v="3"/>
    <n v="11"/>
    <n v="1"/>
  </r>
  <r>
    <n v="3025"/>
    <n v="1958"/>
    <x v="0"/>
    <x v="0"/>
    <n v="49967"/>
    <n v="0"/>
    <n v="1"/>
    <d v="2013-07-08T00:00:00"/>
    <n v="4"/>
    <n v="212"/>
    <n v="6"/>
    <n v="69"/>
    <n v="4"/>
    <n v="12"/>
    <n v="3"/>
    <n v="3"/>
    <n v="6"/>
    <n v="1"/>
    <n v="5"/>
    <n v="7"/>
    <n v="0"/>
    <n v="0"/>
    <n v="0"/>
    <n v="0"/>
    <n v="0"/>
    <n v="0"/>
    <n v="3"/>
    <n v="11"/>
    <n v="0"/>
  </r>
  <r>
    <n v="9283"/>
    <n v="1978"/>
    <x v="0"/>
    <x v="0"/>
    <n v="60199"/>
    <n v="1"/>
    <n v="2"/>
    <d v="2013-09-12T00:00:00"/>
    <n v="49"/>
    <n v="8"/>
    <n v="1"/>
    <n v="7"/>
    <n v="2"/>
    <n v="0"/>
    <n v="0"/>
    <n v="1"/>
    <n v="0"/>
    <n v="0"/>
    <n v="3"/>
    <n v="4"/>
    <n v="0"/>
    <n v="0"/>
    <n v="0"/>
    <n v="0"/>
    <n v="0"/>
    <n v="0"/>
    <n v="3"/>
    <n v="11"/>
    <n v="0"/>
  </r>
  <r>
    <n v="9970"/>
    <n v="1977"/>
    <x v="0"/>
    <x v="1"/>
    <n v="55375"/>
    <n v="0"/>
    <n v="1"/>
    <d v="2013-10-17T00:00:00"/>
    <n v="3"/>
    <n v="42"/>
    <n v="11"/>
    <n v="57"/>
    <n v="10"/>
    <n v="28"/>
    <n v="14"/>
    <n v="1"/>
    <n v="1"/>
    <n v="1"/>
    <n v="6"/>
    <n v="2"/>
    <n v="0"/>
    <n v="0"/>
    <n v="0"/>
    <n v="0"/>
    <n v="0"/>
    <n v="0"/>
    <n v="3"/>
    <n v="11"/>
    <n v="0"/>
  </r>
  <r>
    <n v="2730"/>
    <n v="1955"/>
    <x v="0"/>
    <x v="0"/>
    <n v="80317"/>
    <n v="0"/>
    <n v="0"/>
    <d v="2013-08-20T00:00:00"/>
    <n v="64"/>
    <n v="536"/>
    <n v="11"/>
    <n v="387"/>
    <n v="149"/>
    <n v="91"/>
    <n v="57"/>
    <n v="1"/>
    <n v="3"/>
    <n v="4"/>
    <n v="10"/>
    <n v="1"/>
    <n v="0"/>
    <n v="0"/>
    <n v="0"/>
    <n v="0"/>
    <n v="0"/>
    <n v="0"/>
    <n v="3"/>
    <n v="11"/>
    <n v="0"/>
  </r>
  <r>
    <n v="2795"/>
    <n v="1958"/>
    <x v="2"/>
    <x v="0"/>
    <n v="30523"/>
    <n v="2"/>
    <n v="1"/>
    <d v="2013-07-01T00:00:00"/>
    <n v="0"/>
    <n v="5"/>
    <n v="0"/>
    <n v="3"/>
    <n v="0"/>
    <n v="0"/>
    <n v="5"/>
    <n v="1"/>
    <n v="1"/>
    <n v="0"/>
    <n v="2"/>
    <n v="7"/>
    <n v="0"/>
    <n v="0"/>
    <n v="0"/>
    <n v="0"/>
    <n v="0"/>
    <n v="0"/>
    <n v="3"/>
    <n v="11"/>
    <n v="0"/>
  </r>
  <r>
    <n v="9260"/>
    <n v="1945"/>
    <x v="1"/>
    <x v="2"/>
    <n v="70356"/>
    <n v="0"/>
    <n v="0"/>
    <d v="2012-11-05T00:00:00"/>
    <n v="20"/>
    <n v="1349"/>
    <n v="16"/>
    <n v="249"/>
    <n v="43"/>
    <n v="16"/>
    <n v="33"/>
    <n v="2"/>
    <n v="10"/>
    <n v="6"/>
    <n v="9"/>
    <n v="6"/>
    <n v="0"/>
    <n v="0"/>
    <n v="0"/>
    <n v="0"/>
    <n v="0"/>
    <n v="0"/>
    <n v="3"/>
    <n v="11"/>
    <n v="0"/>
  </r>
  <r>
    <n v="8182"/>
    <n v="1984"/>
    <x v="0"/>
    <x v="2"/>
    <n v="23228"/>
    <n v="1"/>
    <n v="0"/>
    <d v="2014-01-05T00:00:00"/>
    <n v="91"/>
    <n v="53"/>
    <n v="3"/>
    <n v="49"/>
    <n v="7"/>
    <n v="4"/>
    <n v="5"/>
    <n v="4"/>
    <n v="3"/>
    <n v="0"/>
    <n v="4"/>
    <n v="8"/>
    <n v="0"/>
    <n v="0"/>
    <n v="0"/>
    <n v="0"/>
    <n v="0"/>
    <n v="0"/>
    <n v="3"/>
    <n v="11"/>
    <n v="0"/>
  </r>
  <r>
    <n v="10095"/>
    <n v="1975"/>
    <x v="1"/>
    <x v="3"/>
    <n v="74165"/>
    <n v="0"/>
    <n v="0"/>
    <d v="2013-05-01T00:00:00"/>
    <n v="9"/>
    <n v="1001"/>
    <n v="12"/>
    <n v="240"/>
    <n v="16"/>
    <n v="12"/>
    <n v="12"/>
    <n v="1"/>
    <n v="5"/>
    <n v="4"/>
    <n v="10"/>
    <n v="2"/>
    <n v="0"/>
    <n v="0"/>
    <n v="0"/>
    <n v="0"/>
    <n v="0"/>
    <n v="0"/>
    <n v="3"/>
    <n v="11"/>
    <n v="0"/>
  </r>
  <r>
    <n v="8475"/>
    <n v="1973"/>
    <x v="1"/>
    <x v="2"/>
    <n v="157243"/>
    <n v="0"/>
    <n v="1"/>
    <d v="2014-03-01T00:00:00"/>
    <n v="98"/>
    <n v="20"/>
    <n v="2"/>
    <n v="1582"/>
    <n v="1"/>
    <n v="2"/>
    <n v="1"/>
    <n v="15"/>
    <n v="0"/>
    <n v="22"/>
    <n v="0"/>
    <n v="0"/>
    <n v="0"/>
    <n v="0"/>
    <n v="0"/>
    <n v="0"/>
    <n v="0"/>
    <n v="0"/>
    <n v="3"/>
    <n v="11"/>
    <n v="0"/>
  </r>
  <r>
    <n v="4370"/>
    <n v="1966"/>
    <x v="0"/>
    <x v="1"/>
    <n v="43482"/>
    <n v="2"/>
    <n v="1"/>
    <d v="2013-11-13T00:00:00"/>
    <n v="83"/>
    <n v="18"/>
    <n v="1"/>
    <n v="32"/>
    <n v="6"/>
    <n v="3"/>
    <n v="28"/>
    <n v="3"/>
    <n v="2"/>
    <n v="0"/>
    <n v="4"/>
    <n v="6"/>
    <n v="0"/>
    <n v="0"/>
    <n v="0"/>
    <n v="0"/>
    <n v="0"/>
    <n v="0"/>
    <n v="3"/>
    <n v="11"/>
    <n v="0"/>
  </r>
  <r>
    <n v="10573"/>
    <n v="1953"/>
    <x v="0"/>
    <x v="3"/>
    <n v="62551"/>
    <n v="0"/>
    <n v="0"/>
    <d v="2013-11-18T00:00:00"/>
    <n v="27"/>
    <n v="125"/>
    <n v="16"/>
    <n v="98"/>
    <n v="134"/>
    <n v="21"/>
    <n v="27"/>
    <n v="1"/>
    <n v="6"/>
    <n v="7"/>
    <n v="4"/>
    <n v="3"/>
    <n v="1"/>
    <n v="0"/>
    <n v="0"/>
    <n v="0"/>
    <n v="0"/>
    <n v="0"/>
    <n v="3"/>
    <n v="11"/>
    <n v="0"/>
  </r>
  <r>
    <n v="3712"/>
    <n v="1959"/>
    <x v="0"/>
    <x v="3"/>
    <n v="52332"/>
    <n v="0"/>
    <n v="0"/>
    <d v="2013-08-28T00:00:00"/>
    <n v="63"/>
    <n v="212"/>
    <n v="5"/>
    <n v="33"/>
    <n v="7"/>
    <n v="0"/>
    <n v="2"/>
    <n v="1"/>
    <n v="3"/>
    <n v="2"/>
    <n v="6"/>
    <n v="4"/>
    <n v="0"/>
    <n v="1"/>
    <n v="0"/>
    <n v="0"/>
    <n v="0"/>
    <n v="0"/>
    <n v="3"/>
    <n v="11"/>
    <n v="0"/>
  </r>
  <r>
    <n v="6637"/>
    <n v="1988"/>
    <x v="0"/>
    <x v="0"/>
    <n v="66951"/>
    <n v="0"/>
    <n v="0"/>
    <d v="2013-11-02T00:00:00"/>
    <n v="46"/>
    <n v="277"/>
    <n v="162"/>
    <n v="305"/>
    <n v="173"/>
    <n v="76"/>
    <n v="124"/>
    <n v="1"/>
    <n v="3"/>
    <n v="4"/>
    <n v="7"/>
    <n v="1"/>
    <n v="0"/>
    <n v="0"/>
    <n v="0"/>
    <n v="0"/>
    <n v="0"/>
    <n v="0"/>
    <n v="3"/>
    <n v="11"/>
    <n v="0"/>
  </r>
  <r>
    <n v="3152"/>
    <n v="1957"/>
    <x v="0"/>
    <x v="1"/>
    <n v="26091"/>
    <n v="1"/>
    <n v="1"/>
    <d v="2014-02-25T00:00:00"/>
    <n v="84"/>
    <n v="15"/>
    <n v="10"/>
    <n v="19"/>
    <n v="8"/>
    <n v="17"/>
    <n v="20"/>
    <n v="3"/>
    <n v="2"/>
    <n v="1"/>
    <n v="3"/>
    <n v="5"/>
    <n v="0"/>
    <n v="0"/>
    <n v="0"/>
    <n v="0"/>
    <n v="0"/>
    <n v="0"/>
    <n v="3"/>
    <n v="11"/>
    <n v="0"/>
  </r>
  <r>
    <n v="5610"/>
    <n v="1965"/>
    <x v="0"/>
    <x v="1"/>
    <n v="33456"/>
    <n v="1"/>
    <n v="1"/>
    <d v="2014-04-21T00:00:00"/>
    <n v="58"/>
    <n v="7"/>
    <n v="3"/>
    <n v="10"/>
    <n v="8"/>
    <n v="1"/>
    <n v="7"/>
    <n v="2"/>
    <n v="1"/>
    <n v="0"/>
    <n v="3"/>
    <n v="7"/>
    <n v="0"/>
    <n v="0"/>
    <n v="0"/>
    <n v="0"/>
    <n v="0"/>
    <n v="0"/>
    <n v="3"/>
    <n v="11"/>
    <n v="0"/>
  </r>
  <r>
    <n v="6460"/>
    <n v="1982"/>
    <x v="0"/>
    <x v="2"/>
    <n v="28718"/>
    <n v="1"/>
    <n v="0"/>
    <d v="2013-07-13T00:00:00"/>
    <n v="78"/>
    <n v="12"/>
    <n v="4"/>
    <n v="6"/>
    <n v="11"/>
    <n v="8"/>
    <n v="16"/>
    <n v="2"/>
    <n v="2"/>
    <n v="0"/>
    <n v="3"/>
    <n v="8"/>
    <n v="0"/>
    <n v="0"/>
    <n v="0"/>
    <n v="0"/>
    <n v="0"/>
    <n v="0"/>
    <n v="3"/>
    <n v="11"/>
    <n v="0"/>
  </r>
  <r>
    <n v="1349"/>
    <n v="1970"/>
    <x v="0"/>
    <x v="2"/>
    <n v="50447"/>
    <n v="2"/>
    <n v="0"/>
    <d v="2014-04-21T00:00:00"/>
    <n v="4"/>
    <n v="85"/>
    <n v="7"/>
    <n v="24"/>
    <n v="2"/>
    <n v="3"/>
    <n v="27"/>
    <n v="1"/>
    <n v="3"/>
    <n v="1"/>
    <n v="3"/>
    <n v="6"/>
    <n v="0"/>
    <n v="0"/>
    <n v="0"/>
    <n v="0"/>
    <n v="0"/>
    <n v="0"/>
    <n v="3"/>
    <n v="11"/>
    <n v="0"/>
  </r>
  <r>
    <n v="1880"/>
    <n v="1959"/>
    <x v="1"/>
    <x v="1"/>
    <n v="53537"/>
    <n v="1"/>
    <n v="1"/>
    <d v="2014-01-30T00:00:00"/>
    <n v="17"/>
    <n v="81"/>
    <n v="0"/>
    <n v="6"/>
    <n v="0"/>
    <n v="0"/>
    <n v="6"/>
    <n v="2"/>
    <n v="2"/>
    <n v="1"/>
    <n v="3"/>
    <n v="5"/>
    <n v="0"/>
    <n v="0"/>
    <n v="0"/>
    <n v="0"/>
    <n v="0"/>
    <n v="0"/>
    <n v="3"/>
    <n v="11"/>
    <n v="0"/>
  </r>
  <r>
    <n v="641"/>
    <n v="1967"/>
    <x v="0"/>
    <x v="0"/>
    <n v="52074"/>
    <n v="0"/>
    <n v="1"/>
    <d v="2014-04-04T00:00:00"/>
    <n v="77"/>
    <n v="59"/>
    <n v="0"/>
    <n v="12"/>
    <n v="0"/>
    <n v="0"/>
    <n v="48"/>
    <n v="1"/>
    <n v="2"/>
    <n v="2"/>
    <n v="2"/>
    <n v="4"/>
    <n v="1"/>
    <n v="0"/>
    <n v="0"/>
    <n v="0"/>
    <n v="0"/>
    <n v="0"/>
    <n v="3"/>
    <n v="11"/>
    <n v="0"/>
  </r>
  <r>
    <n v="8717"/>
    <n v="1975"/>
    <x v="1"/>
    <x v="2"/>
    <n v="80427"/>
    <n v="0"/>
    <n v="1"/>
    <d v="2012-09-12T00:00:00"/>
    <n v="56"/>
    <n v="1149"/>
    <n v="71"/>
    <n v="449"/>
    <n v="69"/>
    <n v="71"/>
    <n v="26"/>
    <n v="1"/>
    <n v="11"/>
    <n v="8"/>
    <n v="8"/>
    <n v="5"/>
    <n v="0"/>
    <n v="0"/>
    <n v="0"/>
    <n v="0"/>
    <n v="0"/>
    <n v="0"/>
    <n v="3"/>
    <n v="11"/>
    <n v="0"/>
  </r>
  <r>
    <n v="10314"/>
    <n v="1948"/>
    <x v="1"/>
    <x v="2"/>
    <n v="83837"/>
    <n v="0"/>
    <n v="0"/>
    <d v="2012-12-16T00:00:00"/>
    <n v="79"/>
    <n v="847"/>
    <n v="66"/>
    <n v="119"/>
    <n v="86"/>
    <n v="89"/>
    <n v="111"/>
    <n v="1"/>
    <n v="9"/>
    <n v="10"/>
    <n v="5"/>
    <n v="4"/>
    <n v="0"/>
    <n v="1"/>
    <n v="0"/>
    <n v="1"/>
    <n v="0"/>
    <n v="0"/>
    <n v="3"/>
    <n v="11"/>
    <n v="1"/>
  </r>
  <r>
    <n v="10854"/>
    <n v="1970"/>
    <x v="1"/>
    <x v="2"/>
    <n v="38853"/>
    <n v="1"/>
    <n v="1"/>
    <d v="2014-05-23T00:00:00"/>
    <n v="90"/>
    <n v="29"/>
    <n v="0"/>
    <n v="14"/>
    <n v="0"/>
    <n v="0"/>
    <n v="2"/>
    <n v="2"/>
    <n v="2"/>
    <n v="0"/>
    <n v="3"/>
    <n v="7"/>
    <n v="0"/>
    <n v="0"/>
    <n v="0"/>
    <n v="0"/>
    <n v="0"/>
    <n v="0"/>
    <n v="3"/>
    <n v="11"/>
    <n v="0"/>
  </r>
  <r>
    <n v="10492"/>
    <n v="1959"/>
    <x v="0"/>
    <x v="1"/>
    <n v="38285"/>
    <n v="2"/>
    <n v="1"/>
    <d v="2014-06-24T00:00:00"/>
    <n v="96"/>
    <n v="2"/>
    <n v="0"/>
    <n v="5"/>
    <n v="2"/>
    <n v="0"/>
    <n v="1"/>
    <n v="1"/>
    <n v="0"/>
    <n v="0"/>
    <n v="3"/>
    <n v="2"/>
    <n v="0"/>
    <n v="0"/>
    <n v="0"/>
    <n v="0"/>
    <n v="0"/>
    <n v="0"/>
    <n v="3"/>
    <n v="11"/>
    <n v="0"/>
  </r>
  <r>
    <n v="6935"/>
    <n v="1951"/>
    <x v="4"/>
    <x v="2"/>
    <n v="78497"/>
    <n v="0"/>
    <n v="0"/>
    <d v="2013-12-01T00:00:00"/>
    <n v="44"/>
    <n v="207"/>
    <n v="26"/>
    <n v="447"/>
    <n v="75"/>
    <n v="0"/>
    <n v="223"/>
    <n v="1"/>
    <n v="5"/>
    <n v="7"/>
    <n v="12"/>
    <n v="2"/>
    <n v="0"/>
    <n v="0"/>
    <n v="0"/>
    <n v="1"/>
    <n v="0"/>
    <n v="0"/>
    <n v="3"/>
    <n v="11"/>
    <n v="0"/>
  </r>
  <r>
    <n v="7698"/>
    <n v="1976"/>
    <x v="1"/>
    <x v="2"/>
    <n v="51650"/>
    <n v="0"/>
    <n v="1"/>
    <d v="2014-05-11T00:00:00"/>
    <n v="81"/>
    <n v="152"/>
    <n v="3"/>
    <n v="22"/>
    <n v="2"/>
    <n v="5"/>
    <n v="7"/>
    <n v="1"/>
    <n v="4"/>
    <n v="1"/>
    <n v="4"/>
    <n v="5"/>
    <n v="0"/>
    <n v="0"/>
    <n v="0"/>
    <n v="0"/>
    <n v="0"/>
    <n v="0"/>
    <n v="3"/>
    <n v="11"/>
    <n v="0"/>
  </r>
  <r>
    <n v="3559"/>
    <n v="1988"/>
    <x v="4"/>
    <x v="2"/>
    <n v="16248"/>
    <n v="1"/>
    <n v="0"/>
    <d v="2014-05-10T00:00:00"/>
    <n v="77"/>
    <n v="12"/>
    <n v="11"/>
    <n v="10"/>
    <n v="3"/>
    <n v="12"/>
    <n v="9"/>
    <n v="3"/>
    <n v="2"/>
    <n v="1"/>
    <n v="3"/>
    <n v="6"/>
    <n v="0"/>
    <n v="0"/>
    <n v="0"/>
    <n v="0"/>
    <n v="0"/>
    <n v="0"/>
    <n v="3"/>
    <n v="11"/>
    <n v="0"/>
  </r>
  <r>
    <n v="10562"/>
    <n v="1946"/>
    <x v="2"/>
    <x v="2"/>
    <n v="66835"/>
    <n v="0"/>
    <n v="0"/>
    <d v="2013-09-28T00:00:00"/>
    <n v="21"/>
    <n v="620"/>
    <n v="26"/>
    <n v="195"/>
    <n v="34"/>
    <n v="17"/>
    <n v="141"/>
    <n v="1"/>
    <n v="6"/>
    <n v="4"/>
    <n v="13"/>
    <n v="2"/>
    <n v="0"/>
    <n v="0"/>
    <n v="0"/>
    <n v="0"/>
    <n v="0"/>
    <n v="0"/>
    <n v="3"/>
    <n v="11"/>
    <n v="0"/>
  </r>
  <r>
    <n v="10796"/>
    <n v="1984"/>
    <x v="2"/>
    <x v="2"/>
    <n v="30477"/>
    <n v="1"/>
    <n v="0"/>
    <d v="2014-01-22T00:00:00"/>
    <n v="16"/>
    <n v="47"/>
    <n v="1"/>
    <n v="6"/>
    <n v="0"/>
    <n v="0"/>
    <n v="12"/>
    <n v="1"/>
    <n v="1"/>
    <n v="1"/>
    <n v="3"/>
    <n v="6"/>
    <n v="0"/>
    <n v="0"/>
    <n v="0"/>
    <n v="0"/>
    <n v="0"/>
    <n v="0"/>
    <n v="3"/>
    <n v="11"/>
    <n v="0"/>
  </r>
  <r>
    <n v="2563"/>
    <n v="1961"/>
    <x v="3"/>
    <x v="2"/>
    <n v="28249"/>
    <n v="0"/>
    <n v="0"/>
    <d v="2014-06-15T00:00:00"/>
    <n v="80"/>
    <n v="1"/>
    <n v="9"/>
    <n v="7"/>
    <n v="2"/>
    <n v="14"/>
    <n v="10"/>
    <n v="1"/>
    <n v="2"/>
    <n v="0"/>
    <n v="3"/>
    <n v="6"/>
    <n v="0"/>
    <n v="0"/>
    <n v="0"/>
    <n v="0"/>
    <n v="0"/>
    <n v="0"/>
    <n v="3"/>
    <n v="11"/>
    <n v="0"/>
  </r>
  <r>
    <n v="3518"/>
    <n v="1983"/>
    <x v="0"/>
    <x v="2"/>
    <n v="25271"/>
    <n v="1"/>
    <n v="0"/>
    <d v="2012-12-05T00:00:00"/>
    <n v="45"/>
    <n v="10"/>
    <n v="1"/>
    <n v="18"/>
    <n v="10"/>
    <n v="4"/>
    <n v="7"/>
    <n v="1"/>
    <n v="1"/>
    <n v="1"/>
    <n v="2"/>
    <n v="9"/>
    <n v="0"/>
    <n v="0"/>
    <n v="0"/>
    <n v="0"/>
    <n v="0"/>
    <n v="0"/>
    <n v="3"/>
    <n v="11"/>
    <n v="0"/>
  </r>
  <r>
    <n v="5823"/>
    <n v="1970"/>
    <x v="1"/>
    <x v="0"/>
    <n v="32303"/>
    <n v="0"/>
    <n v="1"/>
    <d v="2014-03-08T00:00:00"/>
    <n v="63"/>
    <n v="35"/>
    <n v="0"/>
    <n v="2"/>
    <n v="0"/>
    <n v="0"/>
    <n v="2"/>
    <n v="2"/>
    <n v="1"/>
    <n v="0"/>
    <n v="4"/>
    <n v="5"/>
    <n v="0"/>
    <n v="0"/>
    <n v="0"/>
    <n v="0"/>
    <n v="0"/>
    <n v="0"/>
    <n v="3"/>
    <n v="11"/>
    <n v="0"/>
  </r>
  <r>
    <n v="3934"/>
    <n v="1966"/>
    <x v="0"/>
    <x v="2"/>
    <n v="61286"/>
    <n v="0"/>
    <n v="1"/>
    <d v="2013-08-02T00:00:00"/>
    <n v="34"/>
    <n v="356"/>
    <n v="0"/>
    <n v="107"/>
    <n v="19"/>
    <n v="9"/>
    <n v="117"/>
    <n v="2"/>
    <n v="7"/>
    <n v="1"/>
    <n v="8"/>
    <n v="5"/>
    <n v="0"/>
    <n v="0"/>
    <n v="0"/>
    <n v="0"/>
    <n v="0"/>
    <n v="0"/>
    <n v="3"/>
    <n v="11"/>
    <n v="0"/>
  </r>
  <r>
    <n v="6982"/>
    <n v="1976"/>
    <x v="0"/>
    <x v="2"/>
    <n v="74068"/>
    <n v="0"/>
    <n v="0"/>
    <d v="2013-03-19T00:00:00"/>
    <n v="14"/>
    <n v="783"/>
    <n v="30"/>
    <n v="537"/>
    <n v="140"/>
    <n v="76"/>
    <n v="15"/>
    <n v="1"/>
    <n v="4"/>
    <n v="10"/>
    <n v="9"/>
    <n v="2"/>
    <n v="0"/>
    <n v="0"/>
    <n v="0"/>
    <n v="0"/>
    <n v="0"/>
    <n v="0"/>
    <n v="3"/>
    <n v="11"/>
    <n v="0"/>
  </r>
  <r>
    <n v="6431"/>
    <n v="1964"/>
    <x v="1"/>
    <x v="2"/>
    <n v="45759"/>
    <n v="1"/>
    <n v="1"/>
    <d v="2013-02-23T00:00:00"/>
    <n v="13"/>
    <n v="42"/>
    <n v="1"/>
    <n v="18"/>
    <n v="3"/>
    <n v="0"/>
    <n v="4"/>
    <n v="2"/>
    <n v="2"/>
    <n v="0"/>
    <n v="3"/>
    <n v="7"/>
    <n v="0"/>
    <n v="0"/>
    <n v="0"/>
    <n v="0"/>
    <n v="0"/>
    <n v="0"/>
    <n v="3"/>
    <n v="11"/>
    <n v="0"/>
  </r>
  <r>
    <n v="9733"/>
    <n v="1978"/>
    <x v="3"/>
    <x v="1"/>
    <n v="24882"/>
    <n v="1"/>
    <n v="0"/>
    <d v="2012-09-09T00:00:00"/>
    <n v="52"/>
    <n v="1"/>
    <n v="4"/>
    <n v="10"/>
    <n v="29"/>
    <n v="0"/>
    <n v="36"/>
    <n v="1"/>
    <n v="1"/>
    <n v="1"/>
    <n v="2"/>
    <n v="6"/>
    <n v="1"/>
    <n v="0"/>
    <n v="0"/>
    <n v="0"/>
    <n v="0"/>
    <n v="0"/>
    <n v="3"/>
    <n v="11"/>
    <n v="0"/>
  </r>
  <r>
    <n v="5602"/>
    <n v="1989"/>
    <x v="1"/>
    <x v="1"/>
    <n v="66973"/>
    <n v="0"/>
    <n v="0"/>
    <d v="2013-05-17T00:00:00"/>
    <n v="98"/>
    <n v="466"/>
    <n v="22"/>
    <n v="432"/>
    <n v="147"/>
    <n v="113"/>
    <n v="102"/>
    <n v="1"/>
    <n v="8"/>
    <n v="7"/>
    <n v="12"/>
    <n v="3"/>
    <n v="0"/>
    <n v="0"/>
    <n v="0"/>
    <n v="0"/>
    <n v="0"/>
    <n v="0"/>
    <n v="3"/>
    <n v="11"/>
    <n v="0"/>
  </r>
  <r>
    <n v="7829"/>
    <n v="1900"/>
    <x v="4"/>
    <x v="3"/>
    <n v="36640"/>
    <n v="1"/>
    <n v="0"/>
    <d v="2013-09-26T00:00:00"/>
    <n v="99"/>
    <n v="15"/>
    <n v="6"/>
    <n v="8"/>
    <n v="7"/>
    <n v="4"/>
    <n v="25"/>
    <n v="1"/>
    <n v="2"/>
    <n v="1"/>
    <n v="2"/>
    <n v="5"/>
    <n v="0"/>
    <n v="0"/>
    <n v="0"/>
    <n v="0"/>
    <n v="0"/>
    <n v="1"/>
    <n v="3"/>
    <n v="11"/>
    <n v="0"/>
  </r>
  <r>
    <n v="1324"/>
    <n v="1988"/>
    <x v="0"/>
    <x v="2"/>
    <n v="38872"/>
    <n v="1"/>
    <n v="0"/>
    <d v="2013-05-30T00:00:00"/>
    <n v="93"/>
    <n v="23"/>
    <n v="3"/>
    <n v="21"/>
    <n v="3"/>
    <n v="19"/>
    <n v="22"/>
    <n v="2"/>
    <n v="3"/>
    <n v="0"/>
    <n v="3"/>
    <n v="8"/>
    <n v="0"/>
    <n v="0"/>
    <n v="0"/>
    <n v="0"/>
    <n v="0"/>
    <n v="0"/>
    <n v="3"/>
    <n v="11"/>
    <n v="0"/>
  </r>
  <r>
    <n v="326"/>
    <n v="1973"/>
    <x v="0"/>
    <x v="2"/>
    <n v="51148"/>
    <n v="1"/>
    <n v="1"/>
    <d v="2013-02-18T00:00:00"/>
    <n v="38"/>
    <n v="235"/>
    <n v="6"/>
    <n v="45"/>
    <n v="8"/>
    <n v="9"/>
    <n v="12"/>
    <n v="4"/>
    <n v="5"/>
    <n v="1"/>
    <n v="6"/>
    <n v="6"/>
    <n v="0"/>
    <n v="0"/>
    <n v="0"/>
    <n v="0"/>
    <n v="0"/>
    <n v="0"/>
    <n v="3"/>
    <n v="11"/>
    <n v="0"/>
  </r>
  <r>
    <n v="7224"/>
    <n v="1977"/>
    <x v="0"/>
    <x v="2"/>
    <n v="31353"/>
    <n v="1"/>
    <n v="1"/>
    <d v="2013-12-29T00:00:00"/>
    <n v="24"/>
    <n v="10"/>
    <n v="0"/>
    <n v="10"/>
    <n v="3"/>
    <n v="1"/>
    <n v="7"/>
    <n v="2"/>
    <n v="1"/>
    <n v="1"/>
    <n v="2"/>
    <n v="8"/>
    <n v="0"/>
    <n v="0"/>
    <n v="0"/>
    <n v="0"/>
    <n v="0"/>
    <n v="0"/>
    <n v="3"/>
    <n v="11"/>
    <n v="0"/>
  </r>
  <r>
    <n v="6999"/>
    <n v="1980"/>
    <x v="2"/>
    <x v="2"/>
    <n v="69661"/>
    <n v="0"/>
    <n v="0"/>
    <d v="2014-05-13T00:00:00"/>
    <n v="80"/>
    <n v="656"/>
    <n v="16"/>
    <n v="106"/>
    <n v="32"/>
    <n v="16"/>
    <n v="8"/>
    <n v="1"/>
    <n v="7"/>
    <n v="3"/>
    <n v="12"/>
    <n v="3"/>
    <n v="0"/>
    <n v="0"/>
    <n v="0"/>
    <n v="0"/>
    <n v="0"/>
    <n v="0"/>
    <n v="3"/>
    <n v="11"/>
    <n v="0"/>
  </r>
  <r>
    <n v="9938"/>
    <n v="1954"/>
    <x v="0"/>
    <x v="2"/>
    <n v="80067"/>
    <n v="0"/>
    <n v="0"/>
    <d v="2013-09-19T00:00:00"/>
    <n v="82"/>
    <n v="519"/>
    <n v="17"/>
    <n v="813"/>
    <n v="27"/>
    <n v="173"/>
    <n v="51"/>
    <n v="1"/>
    <n v="4"/>
    <n v="6"/>
    <n v="6"/>
    <n v="2"/>
    <n v="0"/>
    <n v="0"/>
    <n v="1"/>
    <n v="0"/>
    <n v="0"/>
    <n v="0"/>
    <n v="3"/>
    <n v="11"/>
    <n v="0"/>
  </r>
  <r>
    <n v="6422"/>
    <n v="1954"/>
    <x v="0"/>
    <x v="2"/>
    <n v="86718"/>
    <n v="0"/>
    <n v="0"/>
    <d v="2013-01-17T00:00:00"/>
    <n v="20"/>
    <n v="344"/>
    <n v="189"/>
    <n v="482"/>
    <n v="50"/>
    <n v="33"/>
    <n v="172"/>
    <n v="1"/>
    <n v="5"/>
    <n v="6"/>
    <n v="5"/>
    <n v="2"/>
    <n v="0"/>
    <n v="0"/>
    <n v="0"/>
    <n v="0"/>
    <n v="0"/>
    <n v="0"/>
    <n v="3"/>
    <n v="11"/>
    <n v="0"/>
  </r>
  <r>
    <n v="3182"/>
    <n v="1973"/>
    <x v="1"/>
    <x v="0"/>
    <n v="46854"/>
    <n v="1"/>
    <n v="1"/>
    <d v="2014-03-31T00:00:00"/>
    <n v="81"/>
    <n v="96"/>
    <n v="1"/>
    <n v="79"/>
    <n v="7"/>
    <n v="1"/>
    <n v="79"/>
    <n v="6"/>
    <n v="5"/>
    <n v="1"/>
    <n v="3"/>
    <n v="8"/>
    <n v="1"/>
    <n v="0"/>
    <n v="0"/>
    <n v="0"/>
    <n v="0"/>
    <n v="0"/>
    <n v="3"/>
    <n v="11"/>
    <n v="1"/>
  </r>
  <r>
    <n v="7300"/>
    <n v="1952"/>
    <x v="0"/>
    <x v="3"/>
    <n v="69142"/>
    <n v="0"/>
    <n v="1"/>
    <d v="2014-06-29T00:00:00"/>
    <n v="50"/>
    <n v="448"/>
    <n v="4"/>
    <n v="34"/>
    <n v="6"/>
    <n v="4"/>
    <n v="39"/>
    <n v="3"/>
    <n v="8"/>
    <n v="1"/>
    <n v="7"/>
    <n v="5"/>
    <n v="0"/>
    <n v="1"/>
    <n v="0"/>
    <n v="0"/>
    <n v="0"/>
    <n v="0"/>
    <n v="3"/>
    <n v="11"/>
    <n v="0"/>
  </r>
  <r>
    <n v="10424"/>
    <n v="1968"/>
    <x v="0"/>
    <x v="0"/>
    <n v="75922"/>
    <n v="0"/>
    <n v="0"/>
    <d v="2013-12-09T00:00:00"/>
    <n v="60"/>
    <n v="265"/>
    <n v="138"/>
    <n v="553"/>
    <n v="224"/>
    <n v="23"/>
    <n v="92"/>
    <n v="1"/>
    <n v="4"/>
    <n v="4"/>
    <n v="9"/>
    <n v="1"/>
    <n v="0"/>
    <n v="0"/>
    <n v="0"/>
    <n v="0"/>
    <n v="0"/>
    <n v="0"/>
    <n v="3"/>
    <n v="11"/>
    <n v="0"/>
  </r>
  <r>
    <n v="8727"/>
    <n v="1978"/>
    <x v="0"/>
    <x v="3"/>
    <n v="63693"/>
    <n v="0"/>
    <n v="1"/>
    <d v="2013-10-14T00:00:00"/>
    <n v="63"/>
    <n v="587"/>
    <n v="43"/>
    <n v="337"/>
    <n v="42"/>
    <n v="87"/>
    <n v="54"/>
    <n v="3"/>
    <n v="11"/>
    <n v="6"/>
    <n v="9"/>
    <n v="6"/>
    <n v="0"/>
    <n v="0"/>
    <n v="0"/>
    <n v="0"/>
    <n v="0"/>
    <n v="0"/>
    <n v="3"/>
    <n v="11"/>
    <n v="0"/>
  </r>
  <r>
    <n v="2798"/>
    <n v="1977"/>
    <x v="1"/>
    <x v="1"/>
    <n v="102160"/>
    <n v="0"/>
    <n v="0"/>
    <d v="2012-11-02T00:00:00"/>
    <n v="54"/>
    <n v="763"/>
    <n v="29"/>
    <n v="138"/>
    <n v="76"/>
    <n v="176"/>
    <n v="58"/>
    <n v="0"/>
    <n v="7"/>
    <n v="9"/>
    <n v="10"/>
    <n v="4"/>
    <n v="0"/>
    <n v="1"/>
    <n v="1"/>
    <n v="1"/>
    <n v="0"/>
    <n v="0"/>
    <n v="3"/>
    <n v="11"/>
    <n v="1"/>
  </r>
  <r>
    <n v="1030"/>
    <n v="1965"/>
    <x v="1"/>
    <x v="0"/>
    <n v="40637"/>
    <n v="1"/>
    <n v="1"/>
    <d v="2013-07-17T00:00:00"/>
    <n v="72"/>
    <n v="22"/>
    <n v="0"/>
    <n v="13"/>
    <n v="0"/>
    <n v="0"/>
    <n v="3"/>
    <n v="2"/>
    <n v="1"/>
    <n v="0"/>
    <n v="3"/>
    <n v="7"/>
    <n v="0"/>
    <n v="0"/>
    <n v="0"/>
    <n v="0"/>
    <n v="0"/>
    <n v="0"/>
    <n v="3"/>
    <n v="11"/>
    <n v="0"/>
  </r>
  <r>
    <n v="624"/>
    <n v="1984"/>
    <x v="2"/>
    <x v="0"/>
    <n v="18890"/>
    <n v="0"/>
    <n v="0"/>
    <d v="2012-11-10T00:00:00"/>
    <n v="5"/>
    <n v="6"/>
    <n v="4"/>
    <n v="1"/>
    <n v="7"/>
    <n v="2"/>
    <n v="15"/>
    <n v="1"/>
    <n v="0"/>
    <n v="1"/>
    <n v="2"/>
    <n v="6"/>
    <n v="1"/>
    <n v="0"/>
    <n v="0"/>
    <n v="0"/>
    <n v="0"/>
    <n v="0"/>
    <n v="3"/>
    <n v="11"/>
    <n v="1"/>
  </r>
  <r>
    <n v="5176"/>
    <n v="1988"/>
    <x v="0"/>
    <x v="1"/>
    <n v="29604"/>
    <n v="1"/>
    <n v="0"/>
    <d v="2013-12-08T00:00:00"/>
    <n v="88"/>
    <n v="7"/>
    <n v="6"/>
    <n v="13"/>
    <n v="7"/>
    <n v="6"/>
    <n v="14"/>
    <n v="1"/>
    <n v="1"/>
    <n v="0"/>
    <n v="3"/>
    <n v="9"/>
    <n v="1"/>
    <n v="0"/>
    <n v="0"/>
    <n v="0"/>
    <n v="0"/>
    <n v="0"/>
    <n v="3"/>
    <n v="11"/>
    <n v="0"/>
  </r>
  <r>
    <n v="5552"/>
    <n v="1963"/>
    <x v="2"/>
    <x v="3"/>
    <n v="48721"/>
    <n v="1"/>
    <n v="1"/>
    <d v="2013-05-13T00:00:00"/>
    <n v="50"/>
    <n v="81"/>
    <n v="18"/>
    <n v="113"/>
    <n v="47"/>
    <n v="13"/>
    <n v="21"/>
    <n v="6"/>
    <n v="4"/>
    <n v="2"/>
    <n v="5"/>
    <n v="6"/>
    <n v="0"/>
    <n v="0"/>
    <n v="0"/>
    <n v="0"/>
    <n v="0"/>
    <n v="0"/>
    <n v="3"/>
    <n v="11"/>
    <n v="0"/>
  </r>
  <r>
    <n v="868"/>
    <n v="1966"/>
    <x v="0"/>
    <x v="2"/>
    <n v="44794"/>
    <n v="0"/>
    <n v="1"/>
    <d v="2014-06-08T00:00:00"/>
    <n v="99"/>
    <n v="54"/>
    <n v="0"/>
    <n v="7"/>
    <n v="0"/>
    <n v="0"/>
    <n v="4"/>
    <n v="1"/>
    <n v="2"/>
    <n v="0"/>
    <n v="3"/>
    <n v="6"/>
    <n v="0"/>
    <n v="0"/>
    <n v="0"/>
    <n v="0"/>
    <n v="0"/>
    <n v="0"/>
    <n v="3"/>
    <n v="11"/>
    <n v="0"/>
  </r>
  <r>
    <n v="380"/>
    <n v="1954"/>
    <x v="0"/>
    <x v="3"/>
    <n v="64497"/>
    <n v="0"/>
    <n v="1"/>
    <d v="2012-09-10T00:00:00"/>
    <n v="17"/>
    <n v="1170"/>
    <n v="48"/>
    <n v="320"/>
    <n v="42"/>
    <n v="32"/>
    <n v="192"/>
    <n v="5"/>
    <n v="11"/>
    <n v="4"/>
    <n v="9"/>
    <n v="8"/>
    <n v="1"/>
    <n v="0"/>
    <n v="0"/>
    <n v="0"/>
    <n v="0"/>
    <n v="0"/>
    <n v="3"/>
    <n v="11"/>
    <n v="1"/>
  </r>
  <r>
    <n v="2677"/>
    <n v="1956"/>
    <x v="0"/>
    <x v="1"/>
    <n v="46097"/>
    <n v="0"/>
    <n v="1"/>
    <d v="2013-03-31T00:00:00"/>
    <n v="11"/>
    <n v="72"/>
    <n v="24"/>
    <n v="68"/>
    <n v="65"/>
    <n v="4"/>
    <n v="8"/>
    <n v="5"/>
    <n v="3"/>
    <n v="1"/>
    <n v="6"/>
    <n v="4"/>
    <n v="0"/>
    <n v="0"/>
    <n v="0"/>
    <n v="0"/>
    <n v="0"/>
    <n v="0"/>
    <n v="3"/>
    <n v="11"/>
    <n v="0"/>
  </r>
  <r>
    <n v="6521"/>
    <n v="1954"/>
    <x v="0"/>
    <x v="1"/>
    <n v="77972"/>
    <n v="0"/>
    <n v="0"/>
    <d v="2014-03-18T00:00:00"/>
    <n v="18"/>
    <n v="613"/>
    <n v="22"/>
    <n v="319"/>
    <n v="33"/>
    <n v="102"/>
    <n v="12"/>
    <n v="1"/>
    <n v="4"/>
    <n v="6"/>
    <n v="9"/>
    <n v="1"/>
    <n v="0"/>
    <n v="0"/>
    <n v="0"/>
    <n v="0"/>
    <n v="0"/>
    <n v="0"/>
    <n v="3"/>
    <n v="11"/>
    <n v="0"/>
  </r>
  <r>
    <n v="6927"/>
    <n v="1968"/>
    <x v="1"/>
    <x v="2"/>
    <n v="44377"/>
    <n v="1"/>
    <n v="1"/>
    <d v="2012-10-05T00:00:00"/>
    <n v="70"/>
    <n v="224"/>
    <n v="0"/>
    <n v="30"/>
    <n v="0"/>
    <n v="0"/>
    <n v="10"/>
    <n v="8"/>
    <n v="5"/>
    <n v="1"/>
    <n v="5"/>
    <n v="8"/>
    <n v="0"/>
    <n v="0"/>
    <n v="0"/>
    <n v="0"/>
    <n v="0"/>
    <n v="0"/>
    <n v="3"/>
    <n v="11"/>
    <n v="0"/>
  </r>
  <r>
    <n v="2877"/>
    <n v="1974"/>
    <x v="2"/>
    <x v="1"/>
    <n v="46014"/>
    <n v="1"/>
    <n v="1"/>
    <d v="2013-01-21T00:00:00"/>
    <n v="21"/>
    <n v="410"/>
    <n v="0"/>
    <n v="59"/>
    <n v="19"/>
    <n v="9"/>
    <n v="44"/>
    <n v="10"/>
    <n v="7"/>
    <n v="1"/>
    <n v="8"/>
    <n v="7"/>
    <n v="0"/>
    <n v="0"/>
    <n v="0"/>
    <n v="0"/>
    <n v="0"/>
    <n v="0"/>
    <n v="3"/>
    <n v="11"/>
    <n v="0"/>
  </r>
  <r>
    <n v="0"/>
    <n v="1985"/>
    <x v="0"/>
    <x v="2"/>
    <n v="70951"/>
    <n v="0"/>
    <n v="0"/>
    <d v="2013-05-04T00:00:00"/>
    <n v="66"/>
    <n v="239"/>
    <n v="10"/>
    <n v="554"/>
    <n v="254"/>
    <n v="87"/>
    <n v="54"/>
    <n v="1"/>
    <n v="3"/>
    <n v="4"/>
    <n v="9"/>
    <n v="1"/>
    <n v="0"/>
    <n v="0"/>
    <n v="0"/>
    <n v="0"/>
    <n v="0"/>
    <n v="0"/>
    <n v="3"/>
    <n v="11"/>
    <n v="0"/>
  </r>
  <r>
    <n v="1584"/>
    <n v="1977"/>
    <x v="0"/>
    <x v="2"/>
    <n v="41443"/>
    <n v="1"/>
    <n v="0"/>
    <d v="2014-04-01T00:00:00"/>
    <n v="79"/>
    <n v="171"/>
    <n v="7"/>
    <n v="171"/>
    <n v="25"/>
    <n v="19"/>
    <n v="89"/>
    <n v="6"/>
    <n v="8"/>
    <n v="1"/>
    <n v="5"/>
    <n v="8"/>
    <n v="0"/>
    <n v="0"/>
    <n v="0"/>
    <n v="0"/>
    <n v="0"/>
    <n v="0"/>
    <n v="3"/>
    <n v="11"/>
    <n v="0"/>
  </r>
  <r>
    <n v="7264"/>
    <n v="1978"/>
    <x v="4"/>
    <x v="0"/>
    <n v="52195"/>
    <n v="2"/>
    <n v="1"/>
    <d v="2014-05-12T00:00:00"/>
    <n v="2"/>
    <n v="12"/>
    <n v="0"/>
    <n v="4"/>
    <n v="0"/>
    <n v="0"/>
    <n v="1"/>
    <n v="1"/>
    <n v="1"/>
    <n v="0"/>
    <n v="2"/>
    <n v="8"/>
    <n v="0"/>
    <n v="0"/>
    <n v="0"/>
    <n v="0"/>
    <n v="0"/>
    <n v="0"/>
    <n v="3"/>
    <n v="11"/>
    <n v="0"/>
  </r>
  <r>
    <n v="6274"/>
    <n v="1948"/>
    <x v="2"/>
    <x v="2"/>
    <n v="83790"/>
    <n v="0"/>
    <n v="0"/>
    <d v="2013-11-15T00:00:00"/>
    <n v="81"/>
    <n v="1076"/>
    <n v="16"/>
    <n v="417"/>
    <n v="42"/>
    <n v="48"/>
    <n v="16"/>
    <n v="1"/>
    <n v="8"/>
    <n v="10"/>
    <n v="6"/>
    <n v="3"/>
    <n v="0"/>
    <n v="1"/>
    <n v="1"/>
    <n v="0"/>
    <n v="0"/>
    <n v="0"/>
    <n v="3"/>
    <n v="11"/>
    <n v="0"/>
  </r>
  <r>
    <n v="1377"/>
    <n v="1954"/>
    <x v="2"/>
    <x v="4"/>
    <n v="44551"/>
    <n v="0"/>
    <n v="1"/>
    <d v="2013-08-31T00:00:00"/>
    <n v="24"/>
    <n v="182"/>
    <n v="4"/>
    <n v="33"/>
    <n v="0"/>
    <n v="0"/>
    <n v="66"/>
    <n v="2"/>
    <n v="4"/>
    <n v="1"/>
    <n v="5"/>
    <n v="7"/>
    <n v="0"/>
    <n v="0"/>
    <n v="0"/>
    <n v="0"/>
    <n v="0"/>
    <n v="0"/>
    <n v="3"/>
    <n v="11"/>
    <n v="0"/>
  </r>
  <r>
    <n v="454"/>
    <n v="1980"/>
    <x v="0"/>
    <x v="1"/>
    <n v="69508"/>
    <n v="1"/>
    <n v="0"/>
    <d v="2012-11-14T00:00:00"/>
    <n v="48"/>
    <n v="824"/>
    <n v="32"/>
    <n v="162"/>
    <n v="42"/>
    <n v="32"/>
    <n v="43"/>
    <n v="2"/>
    <n v="11"/>
    <n v="4"/>
    <n v="11"/>
    <n v="6"/>
    <n v="0"/>
    <n v="0"/>
    <n v="0"/>
    <n v="0"/>
    <n v="0"/>
    <n v="0"/>
    <n v="3"/>
    <n v="11"/>
    <n v="0"/>
  </r>
  <r>
    <n v="1755"/>
    <n v="1988"/>
    <x v="4"/>
    <x v="1"/>
    <n v="45204"/>
    <n v="1"/>
    <n v="0"/>
    <d v="2014-04-11T00:00:00"/>
    <n v="93"/>
    <n v="30"/>
    <n v="11"/>
    <n v="25"/>
    <n v="29"/>
    <n v="1"/>
    <n v="18"/>
    <n v="1"/>
    <n v="1"/>
    <n v="1"/>
    <n v="4"/>
    <n v="3"/>
    <n v="0"/>
    <n v="0"/>
    <n v="0"/>
    <n v="0"/>
    <n v="0"/>
    <n v="0"/>
    <n v="3"/>
    <n v="11"/>
    <n v="0"/>
  </r>
  <r>
    <n v="2075"/>
    <n v="1969"/>
    <x v="0"/>
    <x v="2"/>
    <n v="72460"/>
    <n v="0"/>
    <n v="0"/>
    <d v="2013-11-14T00:00:00"/>
    <n v="56"/>
    <n v="377"/>
    <n v="10"/>
    <n v="540"/>
    <n v="80"/>
    <n v="30"/>
    <n v="10"/>
    <n v="1"/>
    <n v="3"/>
    <n v="5"/>
    <n v="7"/>
    <n v="1"/>
    <n v="0"/>
    <n v="0"/>
    <n v="0"/>
    <n v="0"/>
    <n v="0"/>
    <n v="0"/>
    <n v="3"/>
    <n v="11"/>
    <n v="0"/>
  </r>
  <r>
    <n v="4785"/>
    <n v="1970"/>
    <x v="1"/>
    <x v="1"/>
    <n v="77622"/>
    <n v="0"/>
    <n v="2"/>
    <d v="2014-04-14T00:00:00"/>
    <n v="3"/>
    <n v="520"/>
    <n v="7"/>
    <n v="154"/>
    <n v="19"/>
    <n v="0"/>
    <n v="14"/>
    <n v="2"/>
    <n v="6"/>
    <n v="3"/>
    <n v="11"/>
    <n v="3"/>
    <n v="0"/>
    <n v="0"/>
    <n v="0"/>
    <n v="0"/>
    <n v="0"/>
    <n v="0"/>
    <n v="3"/>
    <n v="11"/>
    <n v="0"/>
  </r>
  <r>
    <n v="9076"/>
    <n v="1980"/>
    <x v="1"/>
    <x v="2"/>
    <n v="30732"/>
    <n v="1"/>
    <n v="0"/>
    <d v="2013-01-05T00:00:00"/>
    <n v="44"/>
    <n v="155"/>
    <n v="1"/>
    <n v="25"/>
    <n v="0"/>
    <n v="1"/>
    <n v="3"/>
    <n v="4"/>
    <n v="4"/>
    <n v="1"/>
    <n v="4"/>
    <n v="8"/>
    <n v="0"/>
    <n v="0"/>
    <n v="0"/>
    <n v="0"/>
    <n v="0"/>
    <n v="0"/>
    <n v="3"/>
    <n v="11"/>
    <n v="0"/>
  </r>
  <r>
    <n v="7079"/>
    <n v="1962"/>
    <x v="0"/>
    <x v="3"/>
    <n v="63887"/>
    <n v="0"/>
    <n v="1"/>
    <d v="2012-09-08T00:00:00"/>
    <n v="38"/>
    <n v="897"/>
    <n v="23"/>
    <n v="207"/>
    <n v="15"/>
    <n v="11"/>
    <n v="92"/>
    <n v="5"/>
    <n v="9"/>
    <n v="6"/>
    <n v="12"/>
    <n v="6"/>
    <n v="0"/>
    <n v="0"/>
    <n v="0"/>
    <n v="0"/>
    <n v="0"/>
    <n v="0"/>
    <n v="3"/>
    <n v="11"/>
    <n v="0"/>
  </r>
  <r>
    <n v="4653"/>
    <n v="1978"/>
    <x v="0"/>
    <x v="1"/>
    <n v="42011"/>
    <n v="1"/>
    <n v="0"/>
    <d v="2013-03-26T00:00:00"/>
    <n v="46"/>
    <n v="131"/>
    <n v="0"/>
    <n v="16"/>
    <n v="2"/>
    <n v="1"/>
    <n v="39"/>
    <n v="4"/>
    <n v="3"/>
    <n v="1"/>
    <n v="4"/>
    <n v="8"/>
    <n v="0"/>
    <n v="0"/>
    <n v="0"/>
    <n v="0"/>
    <n v="0"/>
    <n v="0"/>
    <n v="3"/>
    <n v="11"/>
    <n v="0"/>
  </r>
  <r>
    <n v="7375"/>
    <n v="1976"/>
    <x v="0"/>
    <x v="1"/>
    <n v="51369"/>
    <n v="0"/>
    <n v="1"/>
    <d v="2012-10-25T00:00:00"/>
    <n v="84"/>
    <n v="297"/>
    <n v="7"/>
    <n v="79"/>
    <n v="0"/>
    <n v="11"/>
    <n v="182"/>
    <n v="2"/>
    <n v="8"/>
    <n v="2"/>
    <n v="4"/>
    <n v="8"/>
    <n v="0"/>
    <n v="0"/>
    <n v="0"/>
    <n v="0"/>
    <n v="0"/>
    <n v="0"/>
    <n v="3"/>
    <n v="11"/>
    <n v="0"/>
  </r>
  <r>
    <n v="709"/>
    <n v="1952"/>
    <x v="0"/>
    <x v="3"/>
    <n v="51537"/>
    <n v="0"/>
    <n v="1"/>
    <d v="2012-12-09T00:00:00"/>
    <n v="27"/>
    <n v="787"/>
    <n v="20"/>
    <n v="204"/>
    <n v="0"/>
    <n v="0"/>
    <n v="92"/>
    <n v="3"/>
    <n v="2"/>
    <n v="2"/>
    <n v="11"/>
    <n v="8"/>
    <n v="0"/>
    <n v="0"/>
    <n v="0"/>
    <n v="0"/>
    <n v="0"/>
    <n v="0"/>
    <n v="3"/>
    <n v="11"/>
    <n v="0"/>
  </r>
  <r>
    <n v="460"/>
    <n v="1972"/>
    <x v="1"/>
    <x v="2"/>
    <n v="79930"/>
    <n v="0"/>
    <n v="0"/>
    <d v="2012-08-08T00:00:00"/>
    <n v="72"/>
    <n v="792"/>
    <n v="86"/>
    <n v="740"/>
    <n v="67"/>
    <n v="51"/>
    <n v="17"/>
    <n v="1"/>
    <n v="3"/>
    <n v="5"/>
    <n v="8"/>
    <n v="2"/>
    <n v="0"/>
    <n v="0"/>
    <n v="0"/>
    <n v="0"/>
    <n v="0"/>
    <n v="0"/>
    <n v="3"/>
    <n v="11"/>
    <n v="0"/>
  </r>
  <r>
    <n v="3726"/>
    <n v="1986"/>
    <x v="1"/>
    <x v="1"/>
    <n v="34320"/>
    <n v="1"/>
    <n v="0"/>
    <d v="2014-02-16T00:00:00"/>
    <n v="66"/>
    <n v="4"/>
    <n v="1"/>
    <n v="9"/>
    <n v="3"/>
    <n v="0"/>
    <n v="0"/>
    <n v="1"/>
    <n v="1"/>
    <n v="0"/>
    <n v="2"/>
    <n v="8"/>
    <n v="0"/>
    <n v="0"/>
    <n v="0"/>
    <n v="0"/>
    <n v="0"/>
    <n v="0"/>
    <n v="3"/>
    <n v="11"/>
    <n v="0"/>
  </r>
  <r>
    <n v="6798"/>
    <n v="1966"/>
    <x v="0"/>
    <x v="0"/>
    <n v="37070"/>
    <n v="1"/>
    <n v="1"/>
    <d v="2013-03-20T00:00:00"/>
    <n v="30"/>
    <n v="231"/>
    <n v="7"/>
    <n v="137"/>
    <n v="4"/>
    <n v="15"/>
    <n v="39"/>
    <n v="9"/>
    <n v="5"/>
    <n v="1"/>
    <n v="8"/>
    <n v="7"/>
    <n v="0"/>
    <n v="0"/>
    <n v="0"/>
    <n v="0"/>
    <n v="0"/>
    <n v="0"/>
    <n v="3"/>
    <n v="11"/>
    <n v="1"/>
  </r>
  <r>
    <n v="5341"/>
    <n v="1962"/>
    <x v="4"/>
    <x v="3"/>
    <n v="81975"/>
    <n v="0"/>
    <n v="1"/>
    <d v="2013-01-05T00:00:00"/>
    <n v="2"/>
    <n v="983"/>
    <n v="76"/>
    <n v="184"/>
    <n v="180"/>
    <n v="138"/>
    <n v="27"/>
    <n v="1"/>
    <n v="6"/>
    <n v="3"/>
    <n v="4"/>
    <n v="7"/>
    <n v="0"/>
    <n v="0"/>
    <n v="1"/>
    <n v="0"/>
    <n v="0"/>
    <n v="0"/>
    <n v="3"/>
    <n v="11"/>
    <n v="0"/>
  </r>
  <r>
    <n v="1606"/>
    <n v="1971"/>
    <x v="0"/>
    <x v="1"/>
    <n v="38590"/>
    <n v="1"/>
    <n v="0"/>
    <d v="2013-05-15T00:00:00"/>
    <n v="65"/>
    <n v="3"/>
    <n v="1"/>
    <n v="8"/>
    <n v="4"/>
    <n v="3"/>
    <n v="3"/>
    <n v="1"/>
    <n v="1"/>
    <n v="0"/>
    <n v="2"/>
    <n v="8"/>
    <n v="0"/>
    <n v="0"/>
    <n v="0"/>
    <n v="0"/>
    <n v="0"/>
    <n v="0"/>
    <n v="3"/>
    <n v="11"/>
    <n v="0"/>
  </r>
  <r>
    <n v="9617"/>
    <n v="1951"/>
    <x v="0"/>
    <x v="0"/>
    <n v="15033"/>
    <n v="0"/>
    <n v="0"/>
    <d v="2014-04-16T00:00:00"/>
    <n v="37"/>
    <n v="0"/>
    <n v="4"/>
    <n v="5"/>
    <n v="6"/>
    <n v="0"/>
    <n v="4"/>
    <n v="1"/>
    <n v="1"/>
    <n v="0"/>
    <n v="3"/>
    <n v="3"/>
    <n v="0"/>
    <n v="0"/>
    <n v="0"/>
    <n v="0"/>
    <n v="0"/>
    <n v="0"/>
    <n v="3"/>
    <n v="11"/>
    <n v="0"/>
  </r>
  <r>
    <n v="3233"/>
    <n v="1965"/>
    <x v="1"/>
    <x v="2"/>
    <n v="62745"/>
    <n v="0"/>
    <n v="1"/>
    <d v="2013-03-23T00:00:00"/>
    <n v="89"/>
    <n v="562"/>
    <n v="21"/>
    <n v="464"/>
    <n v="28"/>
    <n v="10"/>
    <n v="32"/>
    <n v="3"/>
    <n v="7"/>
    <n v="8"/>
    <n v="11"/>
    <n v="5"/>
    <n v="0"/>
    <n v="0"/>
    <n v="0"/>
    <n v="0"/>
    <n v="0"/>
    <n v="0"/>
    <n v="3"/>
    <n v="11"/>
    <n v="0"/>
  </r>
  <r>
    <n v="89"/>
    <n v="1975"/>
    <x v="4"/>
    <x v="2"/>
    <n v="22212"/>
    <n v="1"/>
    <n v="0"/>
    <d v="2013-12-09T00:00:00"/>
    <n v="49"/>
    <n v="5"/>
    <n v="9"/>
    <n v="20"/>
    <n v="6"/>
    <n v="8"/>
    <n v="21"/>
    <n v="2"/>
    <n v="2"/>
    <n v="0"/>
    <n v="4"/>
    <n v="6"/>
    <n v="0"/>
    <n v="0"/>
    <n v="0"/>
    <n v="0"/>
    <n v="0"/>
    <n v="0"/>
    <n v="3"/>
    <n v="11"/>
    <n v="0"/>
  </r>
  <r>
    <n v="2936"/>
    <n v="1982"/>
    <x v="2"/>
    <x v="1"/>
    <n v="23661"/>
    <n v="1"/>
    <n v="0"/>
    <d v="2013-12-04T00:00:00"/>
    <n v="46"/>
    <n v="18"/>
    <n v="0"/>
    <n v="4"/>
    <n v="0"/>
    <n v="0"/>
    <n v="1"/>
    <n v="1"/>
    <n v="1"/>
    <n v="0"/>
    <n v="3"/>
    <n v="7"/>
    <n v="0"/>
    <n v="0"/>
    <n v="0"/>
    <n v="0"/>
    <n v="0"/>
    <n v="0"/>
    <n v="3"/>
    <n v="11"/>
    <n v="0"/>
  </r>
  <r>
    <n v="9449"/>
    <n v="1958"/>
    <x v="1"/>
    <x v="0"/>
    <n v="79761"/>
    <n v="0"/>
    <n v="1"/>
    <d v="2013-10-04T00:00:00"/>
    <n v="32"/>
    <n v="415"/>
    <n v="5"/>
    <n v="124"/>
    <n v="15"/>
    <n v="35"/>
    <n v="11"/>
    <n v="1"/>
    <n v="5"/>
    <n v="2"/>
    <n v="11"/>
    <n v="3"/>
    <n v="0"/>
    <n v="0"/>
    <n v="0"/>
    <n v="0"/>
    <n v="0"/>
    <n v="0"/>
    <n v="3"/>
    <n v="11"/>
    <n v="0"/>
  </r>
  <r>
    <n v="7297"/>
    <n v="1973"/>
    <x v="0"/>
    <x v="0"/>
    <n v="7500"/>
    <n v="1"/>
    <n v="0"/>
    <d v="2013-12-26T00:00:00"/>
    <n v="54"/>
    <n v="5"/>
    <n v="3"/>
    <n v="10"/>
    <n v="12"/>
    <n v="7"/>
    <n v="20"/>
    <n v="4"/>
    <n v="3"/>
    <n v="1"/>
    <n v="3"/>
    <n v="7"/>
    <n v="0"/>
    <n v="0"/>
    <n v="0"/>
    <n v="0"/>
    <n v="0"/>
    <n v="0"/>
    <n v="3"/>
    <n v="11"/>
    <n v="0"/>
  </r>
  <r>
    <n v="11004"/>
    <n v="1893"/>
    <x v="4"/>
    <x v="0"/>
    <n v="60182"/>
    <n v="0"/>
    <n v="1"/>
    <d v="2014-05-17T00:00:00"/>
    <n v="23"/>
    <n v="8"/>
    <n v="0"/>
    <n v="5"/>
    <n v="7"/>
    <n v="0"/>
    <n v="2"/>
    <n v="1"/>
    <n v="1"/>
    <n v="0"/>
    <n v="2"/>
    <n v="4"/>
    <n v="0"/>
    <n v="0"/>
    <n v="0"/>
    <n v="0"/>
    <n v="0"/>
    <n v="0"/>
    <n v="3"/>
    <n v="11"/>
    <n v="0"/>
  </r>
  <r>
    <n v="313"/>
    <n v="1968"/>
    <x v="0"/>
    <x v="4"/>
    <n v="73455"/>
    <n v="0"/>
    <n v="0"/>
    <d v="2013-10-28T00:00:00"/>
    <n v="98"/>
    <n v="901"/>
    <n v="61"/>
    <n v="757"/>
    <n v="186"/>
    <n v="163"/>
    <n v="20"/>
    <n v="1"/>
    <n v="6"/>
    <n v="5"/>
    <n v="10"/>
    <n v="3"/>
    <n v="0"/>
    <n v="1"/>
    <n v="0"/>
    <n v="0"/>
    <n v="0"/>
    <n v="0"/>
    <n v="3"/>
    <n v="11"/>
    <n v="0"/>
  </r>
  <r>
    <n v="9940"/>
    <n v="1958"/>
    <x v="0"/>
    <x v="1"/>
    <n v="64961"/>
    <n v="0"/>
    <n v="1"/>
    <d v="2012-12-23T00:00:00"/>
    <n v="97"/>
    <n v="382"/>
    <n v="114"/>
    <n v="276"/>
    <n v="75"/>
    <n v="124"/>
    <n v="38"/>
    <n v="2"/>
    <n v="6"/>
    <n v="4"/>
    <n v="4"/>
    <n v="3"/>
    <n v="0"/>
    <n v="0"/>
    <n v="0"/>
    <n v="0"/>
    <n v="0"/>
    <n v="0"/>
    <n v="3"/>
    <n v="11"/>
    <n v="0"/>
  </r>
  <r>
    <n v="10735"/>
    <n v="1971"/>
    <x v="0"/>
    <x v="0"/>
    <n v="22804"/>
    <n v="1"/>
    <n v="0"/>
    <d v="2013-07-31T00:00:00"/>
    <n v="75"/>
    <n v="14"/>
    <n v="1"/>
    <n v="7"/>
    <n v="2"/>
    <n v="1"/>
    <n v="1"/>
    <n v="1"/>
    <n v="2"/>
    <n v="0"/>
    <n v="2"/>
    <n v="9"/>
    <n v="0"/>
    <n v="0"/>
    <n v="0"/>
    <n v="0"/>
    <n v="0"/>
    <n v="0"/>
    <n v="3"/>
    <n v="11"/>
    <n v="0"/>
  </r>
  <r>
    <n v="9529"/>
    <n v="1990"/>
    <x v="0"/>
    <x v="2"/>
    <n v="73687"/>
    <n v="0"/>
    <n v="0"/>
    <d v="2013-11-28T00:00:00"/>
    <n v="8"/>
    <n v="559"/>
    <n v="153"/>
    <n v="503"/>
    <n v="218"/>
    <n v="13"/>
    <n v="181"/>
    <n v="1"/>
    <n v="3"/>
    <n v="9"/>
    <n v="9"/>
    <n v="2"/>
    <n v="0"/>
    <n v="0"/>
    <n v="0"/>
    <n v="1"/>
    <n v="0"/>
    <n v="0"/>
    <n v="3"/>
    <n v="11"/>
    <n v="1"/>
  </r>
  <r>
    <n v="6439"/>
    <n v="1958"/>
    <x v="0"/>
    <x v="2"/>
    <n v="61074"/>
    <n v="0"/>
    <n v="1"/>
    <d v="2012-08-17T00:00:00"/>
    <n v="37"/>
    <n v="789"/>
    <n v="0"/>
    <n v="133"/>
    <n v="0"/>
    <n v="28"/>
    <n v="152"/>
    <n v="7"/>
    <n v="11"/>
    <n v="5"/>
    <n v="8"/>
    <n v="7"/>
    <n v="0"/>
    <n v="0"/>
    <n v="0"/>
    <n v="0"/>
    <n v="0"/>
    <n v="0"/>
    <n v="3"/>
    <n v="11"/>
    <n v="0"/>
  </r>
  <r>
    <n v="7411"/>
    <n v="1964"/>
    <x v="1"/>
    <x v="2"/>
    <n v="31686"/>
    <n v="1"/>
    <n v="1"/>
    <d v="2014-06-05T00:00:00"/>
    <n v="31"/>
    <n v="11"/>
    <n v="0"/>
    <n v="5"/>
    <n v="0"/>
    <n v="0"/>
    <n v="1"/>
    <n v="2"/>
    <n v="1"/>
    <n v="0"/>
    <n v="3"/>
    <n v="6"/>
    <n v="0"/>
    <n v="0"/>
    <n v="0"/>
    <n v="0"/>
    <n v="0"/>
    <n v="0"/>
    <n v="3"/>
    <n v="11"/>
    <n v="0"/>
  </r>
  <r>
    <n v="2176"/>
    <n v="1972"/>
    <x v="0"/>
    <x v="2"/>
    <n v="80134"/>
    <n v="1"/>
    <n v="0"/>
    <d v="2013-05-20T00:00:00"/>
    <n v="40"/>
    <n v="1218"/>
    <n v="16"/>
    <n v="272"/>
    <n v="104"/>
    <n v="0"/>
    <n v="80"/>
    <n v="2"/>
    <n v="5"/>
    <n v="3"/>
    <n v="6"/>
    <n v="6"/>
    <n v="0"/>
    <n v="1"/>
    <n v="1"/>
    <n v="1"/>
    <n v="0"/>
    <n v="0"/>
    <n v="3"/>
    <n v="11"/>
    <n v="1"/>
  </r>
  <r>
    <n v="9265"/>
    <n v="1953"/>
    <x v="0"/>
    <x v="2"/>
    <n v="75027"/>
    <n v="0"/>
    <n v="1"/>
    <d v="2013-01-09T00:00:00"/>
    <n v="74"/>
    <n v="925"/>
    <n v="64"/>
    <n v="179"/>
    <n v="133"/>
    <n v="12"/>
    <n v="77"/>
    <n v="2"/>
    <n v="9"/>
    <n v="4"/>
    <n v="6"/>
    <n v="5"/>
    <n v="0"/>
    <n v="0"/>
    <n v="0"/>
    <n v="0"/>
    <n v="0"/>
    <n v="0"/>
    <n v="3"/>
    <n v="11"/>
    <n v="0"/>
  </r>
  <r>
    <n v="8867"/>
    <n v="1988"/>
    <x v="1"/>
    <x v="2"/>
    <n v="67546"/>
    <n v="0"/>
    <n v="0"/>
    <d v="2012-08-31T00:00:00"/>
    <n v="90"/>
    <n v="864"/>
    <n v="134"/>
    <n v="768"/>
    <n v="150"/>
    <n v="38"/>
    <n v="172"/>
    <n v="1"/>
    <n v="4"/>
    <n v="10"/>
    <n v="5"/>
    <n v="3"/>
    <n v="0"/>
    <n v="0"/>
    <n v="0"/>
    <n v="0"/>
    <n v="0"/>
    <n v="0"/>
    <n v="3"/>
    <n v="11"/>
    <n v="0"/>
  </r>
  <r>
    <n v="8932"/>
    <n v="1969"/>
    <x v="2"/>
    <x v="1"/>
    <n v="65176"/>
    <n v="0"/>
    <n v="1"/>
    <d v="2012-10-29T00:00:00"/>
    <n v="57"/>
    <n v="960"/>
    <n v="28"/>
    <n v="183"/>
    <n v="220"/>
    <n v="70"/>
    <n v="70"/>
    <n v="4"/>
    <n v="9"/>
    <n v="6"/>
    <n v="6"/>
    <n v="6"/>
    <n v="0"/>
    <n v="0"/>
    <n v="0"/>
    <n v="0"/>
    <n v="0"/>
    <n v="0"/>
    <n v="3"/>
    <n v="11"/>
    <n v="0"/>
  </r>
  <r>
    <n v="10236"/>
    <n v="1975"/>
    <x v="2"/>
    <x v="0"/>
    <n v="31160"/>
    <n v="1"/>
    <n v="0"/>
    <d v="2013-09-16T00:00:00"/>
    <n v="59"/>
    <n v="16"/>
    <n v="3"/>
    <n v="25"/>
    <n v="6"/>
    <n v="1"/>
    <n v="13"/>
    <n v="2"/>
    <n v="2"/>
    <n v="0"/>
    <n v="3"/>
    <n v="8"/>
    <n v="0"/>
    <n v="0"/>
    <n v="0"/>
    <n v="0"/>
    <n v="0"/>
    <n v="0"/>
    <n v="3"/>
    <n v="11"/>
    <n v="0"/>
  </r>
  <r>
    <n v="6340"/>
    <n v="1985"/>
    <x v="0"/>
    <x v="0"/>
    <n v="29938"/>
    <n v="1"/>
    <n v="0"/>
    <d v="2013-10-27T00:00:00"/>
    <n v="52"/>
    <n v="3"/>
    <n v="3"/>
    <n v="7"/>
    <n v="0"/>
    <n v="2"/>
    <n v="11"/>
    <n v="2"/>
    <n v="1"/>
    <n v="0"/>
    <n v="3"/>
    <n v="6"/>
    <n v="0"/>
    <n v="0"/>
    <n v="0"/>
    <n v="0"/>
    <n v="0"/>
    <n v="0"/>
    <n v="3"/>
    <n v="11"/>
    <n v="0"/>
  </r>
  <r>
    <n v="10089"/>
    <n v="1974"/>
    <x v="0"/>
    <x v="3"/>
    <n v="102692"/>
    <n v="0"/>
    <n v="0"/>
    <d v="2013-04-05T00:00:00"/>
    <n v="5"/>
    <n v="168"/>
    <n v="148"/>
    <n v="444"/>
    <n v="32"/>
    <n v="172"/>
    <n v="148"/>
    <n v="1"/>
    <n v="6"/>
    <n v="9"/>
    <n v="13"/>
    <n v="2"/>
    <n v="0"/>
    <n v="1"/>
    <n v="1"/>
    <n v="1"/>
    <n v="1"/>
    <n v="0"/>
    <n v="3"/>
    <n v="11"/>
    <n v="1"/>
  </r>
  <r>
    <n v="2227"/>
    <n v="1958"/>
    <x v="4"/>
    <x v="1"/>
    <n v="26490"/>
    <n v="0"/>
    <n v="0"/>
    <d v="2012-09-22T00:00:00"/>
    <n v="92"/>
    <n v="45"/>
    <n v="47"/>
    <n v="52"/>
    <n v="21"/>
    <n v="20"/>
    <n v="25"/>
    <n v="2"/>
    <n v="3"/>
    <n v="1"/>
    <n v="5"/>
    <n v="6"/>
    <n v="0"/>
    <n v="0"/>
    <n v="0"/>
    <n v="0"/>
    <n v="0"/>
    <n v="0"/>
    <n v="3"/>
    <n v="11"/>
    <n v="0"/>
  </r>
  <r>
    <n v="10992"/>
    <n v="1967"/>
    <x v="0"/>
    <x v="1"/>
    <n v="75702"/>
    <n v="1"/>
    <n v="1"/>
    <d v="2012-08-29T00:00:00"/>
    <n v="77"/>
    <n v="650"/>
    <n v="28"/>
    <n v="353"/>
    <n v="45"/>
    <n v="42"/>
    <n v="30"/>
    <n v="5"/>
    <n v="4"/>
    <n v="6"/>
    <n v="11"/>
    <n v="8"/>
    <n v="0"/>
    <n v="0"/>
    <n v="0"/>
    <n v="0"/>
    <n v="0"/>
    <n v="0"/>
    <n v="3"/>
    <n v="11"/>
    <n v="0"/>
  </r>
  <r>
    <n v="5304"/>
    <n v="1974"/>
    <x v="1"/>
    <x v="0"/>
    <n v="30899"/>
    <n v="1"/>
    <n v="0"/>
    <d v="2012-10-13T00:00:00"/>
    <n v="35"/>
    <n v="24"/>
    <n v="0"/>
    <n v="8"/>
    <n v="0"/>
    <n v="0"/>
    <n v="1"/>
    <n v="2"/>
    <n v="1"/>
    <n v="0"/>
    <n v="3"/>
    <n v="6"/>
    <n v="0"/>
    <n v="0"/>
    <n v="0"/>
    <n v="0"/>
    <n v="0"/>
    <n v="0"/>
    <n v="3"/>
    <n v="11"/>
    <n v="0"/>
  </r>
  <r>
    <n v="309"/>
    <n v="1961"/>
    <x v="1"/>
    <x v="1"/>
    <n v="63342"/>
    <n v="0"/>
    <n v="1"/>
    <d v="2012-10-16T00:00:00"/>
    <n v="48"/>
    <n v="918"/>
    <n v="21"/>
    <n v="118"/>
    <n v="13"/>
    <n v="10"/>
    <n v="21"/>
    <n v="3"/>
    <n v="8"/>
    <n v="3"/>
    <n v="5"/>
    <n v="6"/>
    <n v="0"/>
    <n v="1"/>
    <n v="0"/>
    <n v="0"/>
    <n v="0"/>
    <n v="0"/>
    <n v="3"/>
    <n v="11"/>
    <n v="0"/>
  </r>
  <r>
    <n v="3406"/>
    <n v="1964"/>
    <x v="0"/>
    <x v="0"/>
    <n v="45989"/>
    <n v="0"/>
    <n v="1"/>
    <d v="2012-10-22T00:00:00"/>
    <n v="97"/>
    <n v="138"/>
    <n v="33"/>
    <n v="87"/>
    <n v="28"/>
    <n v="24"/>
    <n v="12"/>
    <n v="4"/>
    <n v="3"/>
    <n v="2"/>
    <n v="7"/>
    <n v="3"/>
    <n v="0"/>
    <n v="0"/>
    <n v="0"/>
    <n v="0"/>
    <n v="0"/>
    <n v="0"/>
    <n v="3"/>
    <n v="11"/>
    <n v="0"/>
  </r>
  <r>
    <n v="2661"/>
    <n v="1964"/>
    <x v="0"/>
    <x v="0"/>
    <n v="18701"/>
    <n v="1"/>
    <n v="1"/>
    <d v="2013-06-04T00:00:00"/>
    <n v="95"/>
    <n v="12"/>
    <n v="4"/>
    <n v="2"/>
    <n v="10"/>
    <n v="6"/>
    <n v="10"/>
    <n v="4"/>
    <n v="2"/>
    <n v="0"/>
    <n v="4"/>
    <n v="5"/>
    <n v="0"/>
    <n v="0"/>
    <n v="0"/>
    <n v="0"/>
    <n v="0"/>
    <n v="0"/>
    <n v="3"/>
    <n v="11"/>
    <n v="0"/>
  </r>
  <r>
    <n v="3153"/>
    <n v="1957"/>
    <x v="1"/>
    <x v="0"/>
    <n v="40737"/>
    <n v="2"/>
    <n v="1"/>
    <d v="2013-12-08T00:00:00"/>
    <n v="24"/>
    <n v="11"/>
    <n v="0"/>
    <n v="4"/>
    <n v="0"/>
    <n v="0"/>
    <n v="2"/>
    <n v="1"/>
    <n v="1"/>
    <n v="0"/>
    <n v="2"/>
    <n v="8"/>
    <n v="0"/>
    <n v="0"/>
    <n v="0"/>
    <n v="0"/>
    <n v="0"/>
    <n v="0"/>
    <n v="3"/>
    <n v="11"/>
    <n v="0"/>
  </r>
  <r>
    <n v="10264"/>
    <n v="1979"/>
    <x v="0"/>
    <x v="3"/>
    <n v="15287"/>
    <n v="1"/>
    <n v="0"/>
    <d v="2012-10-10T00:00:00"/>
    <n v="60"/>
    <n v="1"/>
    <n v="2"/>
    <n v="8"/>
    <n v="4"/>
    <n v="3"/>
    <n v="13"/>
    <n v="2"/>
    <n v="1"/>
    <n v="1"/>
    <n v="2"/>
    <n v="7"/>
    <n v="1"/>
    <n v="0"/>
    <n v="0"/>
    <n v="0"/>
    <n v="0"/>
    <n v="0"/>
    <n v="3"/>
    <n v="11"/>
    <n v="1"/>
  </r>
  <r>
    <n v="1184"/>
    <n v="1968"/>
    <x v="1"/>
    <x v="3"/>
    <n v="69674"/>
    <n v="0"/>
    <n v="2"/>
    <d v="2013-05-22T00:00:00"/>
    <n v="46"/>
    <n v="554"/>
    <n v="41"/>
    <n v="215"/>
    <n v="11"/>
    <n v="0"/>
    <n v="24"/>
    <n v="3"/>
    <n v="10"/>
    <n v="2"/>
    <n v="10"/>
    <n v="5"/>
    <n v="0"/>
    <n v="0"/>
    <n v="0"/>
    <n v="0"/>
    <n v="0"/>
    <n v="0"/>
    <n v="3"/>
    <n v="11"/>
    <n v="0"/>
  </r>
  <r>
    <n v="4200"/>
    <n v="1970"/>
    <x v="2"/>
    <x v="2"/>
    <n v="44159"/>
    <n v="1"/>
    <n v="0"/>
    <d v="2014-06-17T00:00:00"/>
    <n v="85"/>
    <n v="167"/>
    <n v="2"/>
    <n v="62"/>
    <n v="24"/>
    <n v="13"/>
    <n v="7"/>
    <n v="4"/>
    <n v="4"/>
    <n v="1"/>
    <n v="6"/>
    <n v="5"/>
    <n v="0"/>
    <n v="0"/>
    <n v="0"/>
    <n v="0"/>
    <n v="0"/>
    <n v="0"/>
    <n v="3"/>
    <n v="11"/>
    <n v="0"/>
  </r>
  <r>
    <n v="9396"/>
    <n v="1978"/>
    <x v="1"/>
    <x v="2"/>
    <n v="37717"/>
    <n v="1"/>
    <n v="0"/>
    <d v="2012-11-23T00:00:00"/>
    <n v="31"/>
    <n v="9"/>
    <n v="0"/>
    <n v="6"/>
    <n v="4"/>
    <n v="1"/>
    <n v="5"/>
    <n v="1"/>
    <n v="1"/>
    <n v="0"/>
    <n v="2"/>
    <n v="9"/>
    <n v="0"/>
    <n v="0"/>
    <n v="0"/>
    <n v="0"/>
    <n v="0"/>
    <n v="0"/>
    <n v="3"/>
    <n v="11"/>
    <n v="0"/>
  </r>
  <r>
    <n v="2387"/>
    <n v="1952"/>
    <x v="2"/>
    <x v="1"/>
    <n v="43776"/>
    <n v="1"/>
    <n v="1"/>
    <d v="2013-02-03T00:00:00"/>
    <n v="9"/>
    <n v="177"/>
    <n v="2"/>
    <n v="71"/>
    <n v="3"/>
    <n v="2"/>
    <n v="20"/>
    <n v="6"/>
    <n v="5"/>
    <n v="2"/>
    <n v="4"/>
    <n v="8"/>
    <n v="0"/>
    <n v="0"/>
    <n v="0"/>
    <n v="0"/>
    <n v="0"/>
    <n v="0"/>
    <n v="3"/>
    <n v="11"/>
    <n v="1"/>
  </r>
  <r>
    <n v="6690"/>
    <n v="1966"/>
    <x v="2"/>
    <x v="2"/>
    <n v="38179"/>
    <n v="1"/>
    <n v="1"/>
    <d v="2013-03-14T00:00:00"/>
    <n v="30"/>
    <n v="38"/>
    <n v="4"/>
    <n v="22"/>
    <n v="4"/>
    <n v="2"/>
    <n v="20"/>
    <n v="4"/>
    <n v="3"/>
    <n v="1"/>
    <n v="3"/>
    <n v="7"/>
    <n v="0"/>
    <n v="0"/>
    <n v="0"/>
    <n v="0"/>
    <n v="0"/>
    <n v="0"/>
    <n v="3"/>
    <n v="11"/>
    <n v="0"/>
  </r>
  <r>
    <n v="1225"/>
    <n v="1963"/>
    <x v="0"/>
    <x v="2"/>
    <n v="80124"/>
    <n v="0"/>
    <n v="0"/>
    <d v="2014-06-26T00:00:00"/>
    <n v="47"/>
    <n v="483"/>
    <n v="84"/>
    <n v="398"/>
    <n v="205"/>
    <n v="84"/>
    <n v="241"/>
    <n v="1"/>
    <n v="3"/>
    <n v="7"/>
    <n v="8"/>
    <n v="1"/>
    <n v="1"/>
    <n v="0"/>
    <n v="0"/>
    <n v="0"/>
    <n v="0"/>
    <n v="0"/>
    <n v="3"/>
    <n v="11"/>
    <n v="0"/>
  </r>
  <r>
    <n v="9703"/>
    <n v="1970"/>
    <x v="1"/>
    <x v="2"/>
    <n v="38097"/>
    <n v="1"/>
    <n v="1"/>
    <d v="2012-10-15T00:00:00"/>
    <n v="70"/>
    <n v="77"/>
    <n v="2"/>
    <n v="35"/>
    <n v="0"/>
    <n v="1"/>
    <n v="69"/>
    <n v="4"/>
    <n v="3"/>
    <n v="2"/>
    <n v="2"/>
    <n v="7"/>
    <n v="1"/>
    <n v="0"/>
    <n v="0"/>
    <n v="0"/>
    <n v="0"/>
    <n v="0"/>
    <n v="3"/>
    <n v="11"/>
    <n v="1"/>
  </r>
  <r>
    <n v="291"/>
    <n v="1970"/>
    <x v="0"/>
    <x v="2"/>
    <n v="72940"/>
    <n v="0"/>
    <n v="0"/>
    <d v="2013-06-19T00:00:00"/>
    <n v="13"/>
    <n v="182"/>
    <n v="74"/>
    <n v="298"/>
    <n v="162"/>
    <n v="149"/>
    <n v="116"/>
    <n v="1"/>
    <n v="3"/>
    <n v="3"/>
    <n v="6"/>
    <n v="1"/>
    <n v="0"/>
    <n v="0"/>
    <n v="0"/>
    <n v="0"/>
    <n v="0"/>
    <n v="0"/>
    <n v="3"/>
    <n v="11"/>
    <n v="0"/>
  </r>
  <r>
    <n v="4557"/>
    <n v="1970"/>
    <x v="0"/>
    <x v="1"/>
    <n v="22070"/>
    <n v="1"/>
    <n v="0"/>
    <d v="2013-10-04T00:00:00"/>
    <n v="11"/>
    <n v="10"/>
    <n v="7"/>
    <n v="19"/>
    <n v="8"/>
    <n v="2"/>
    <n v="21"/>
    <n v="2"/>
    <n v="2"/>
    <n v="2"/>
    <n v="2"/>
    <n v="6"/>
    <n v="0"/>
    <n v="0"/>
    <n v="0"/>
    <n v="0"/>
    <n v="0"/>
    <n v="0"/>
    <n v="3"/>
    <n v="11"/>
    <n v="0"/>
  </r>
  <r>
    <n v="2379"/>
    <n v="1953"/>
    <x v="0"/>
    <x v="0"/>
    <n v="69267"/>
    <n v="0"/>
    <n v="0"/>
    <d v="2012-09-22T00:00:00"/>
    <n v="31"/>
    <n v="778"/>
    <n v="44"/>
    <n v="499"/>
    <n v="95"/>
    <n v="73"/>
    <n v="146"/>
    <n v="2"/>
    <n v="3"/>
    <n v="4"/>
    <n v="5"/>
    <n v="7"/>
    <n v="0"/>
    <n v="0"/>
    <n v="0"/>
    <n v="0"/>
    <n v="0"/>
    <n v="0"/>
    <n v="3"/>
    <n v="11"/>
    <n v="1"/>
  </r>
  <r>
    <n v="5726"/>
    <n v="1983"/>
    <x v="2"/>
    <x v="0"/>
    <n v="31788"/>
    <n v="1"/>
    <n v="0"/>
    <d v="2014-03-20T00:00:00"/>
    <n v="15"/>
    <n v="16"/>
    <n v="7"/>
    <n v="23"/>
    <n v="0"/>
    <n v="8"/>
    <n v="6"/>
    <n v="3"/>
    <n v="3"/>
    <n v="0"/>
    <n v="4"/>
    <n v="5"/>
    <n v="0"/>
    <n v="0"/>
    <n v="0"/>
    <n v="0"/>
    <n v="0"/>
    <n v="1"/>
    <n v="3"/>
    <n v="11"/>
    <n v="0"/>
  </r>
  <r>
    <n v="3066"/>
    <n v="1975"/>
    <x v="1"/>
    <x v="1"/>
    <n v="61905"/>
    <n v="0"/>
    <n v="1"/>
    <d v="2014-02-04T00:00:00"/>
    <n v="2"/>
    <n v="167"/>
    <n v="0"/>
    <n v="43"/>
    <n v="6"/>
    <n v="2"/>
    <n v="13"/>
    <n v="2"/>
    <n v="4"/>
    <n v="2"/>
    <n v="4"/>
    <n v="5"/>
    <n v="0"/>
    <n v="0"/>
    <n v="0"/>
    <n v="0"/>
    <n v="0"/>
    <n v="0"/>
    <n v="3"/>
    <n v="11"/>
    <n v="0"/>
  </r>
  <r>
    <n v="6336"/>
    <n v="1960"/>
    <x v="0"/>
    <x v="2"/>
    <n v="29315"/>
    <n v="1"/>
    <n v="1"/>
    <d v="2014-04-06T00:00:00"/>
    <n v="55"/>
    <n v="13"/>
    <n v="2"/>
    <n v="14"/>
    <n v="8"/>
    <n v="7"/>
    <n v="4"/>
    <n v="4"/>
    <n v="2"/>
    <n v="0"/>
    <n v="4"/>
    <n v="6"/>
    <n v="0"/>
    <n v="0"/>
    <n v="0"/>
    <n v="0"/>
    <n v="0"/>
    <n v="0"/>
    <n v="3"/>
    <n v="11"/>
    <n v="0"/>
  </r>
  <r>
    <n v="10967"/>
    <n v="1963"/>
    <x v="0"/>
    <x v="3"/>
    <n v="33378"/>
    <n v="1"/>
    <n v="1"/>
    <d v="2013-02-06T00:00:00"/>
    <n v="38"/>
    <n v="33"/>
    <n v="6"/>
    <n v="40"/>
    <n v="3"/>
    <n v="7"/>
    <n v="10"/>
    <n v="3"/>
    <n v="2"/>
    <n v="0"/>
    <n v="4"/>
    <n v="7"/>
    <n v="0"/>
    <n v="0"/>
    <n v="0"/>
    <n v="0"/>
    <n v="0"/>
    <n v="0"/>
    <n v="3"/>
    <n v="11"/>
    <n v="0"/>
  </r>
  <r>
    <n v="2304"/>
    <n v="1963"/>
    <x v="1"/>
    <x v="1"/>
    <n v="66313"/>
    <n v="0"/>
    <n v="1"/>
    <d v="2013-09-16T00:00:00"/>
    <n v="86"/>
    <n v="625"/>
    <n v="7"/>
    <n v="99"/>
    <n v="10"/>
    <n v="22"/>
    <n v="7"/>
    <n v="2"/>
    <n v="6"/>
    <n v="3"/>
    <n v="12"/>
    <n v="4"/>
    <n v="0"/>
    <n v="0"/>
    <n v="0"/>
    <n v="0"/>
    <n v="0"/>
    <n v="0"/>
    <n v="3"/>
    <n v="11"/>
    <n v="0"/>
  </r>
  <r>
    <n v="3445"/>
    <n v="1956"/>
    <x v="0"/>
    <x v="0"/>
    <n v="60714"/>
    <n v="0"/>
    <n v="0"/>
    <d v="2013-01-17T00:00:00"/>
    <n v="56"/>
    <n v="216"/>
    <n v="162"/>
    <n v="224"/>
    <n v="101"/>
    <n v="92"/>
    <n v="162"/>
    <n v="2"/>
    <n v="7"/>
    <n v="4"/>
    <n v="10"/>
    <n v="5"/>
    <n v="0"/>
    <n v="0"/>
    <n v="0"/>
    <n v="0"/>
    <n v="0"/>
    <n v="0"/>
    <n v="3"/>
    <n v="11"/>
    <n v="1"/>
  </r>
  <r>
    <n v="7828"/>
    <n v="1981"/>
    <x v="2"/>
    <x v="1"/>
    <n v="77882"/>
    <n v="0"/>
    <n v="0"/>
    <d v="2014-04-30T00:00:00"/>
    <n v="29"/>
    <n v="68"/>
    <n v="129"/>
    <n v="396"/>
    <n v="188"/>
    <n v="22"/>
    <n v="15"/>
    <n v="1"/>
    <n v="3"/>
    <n v="3"/>
    <n v="5"/>
    <n v="1"/>
    <n v="0"/>
    <n v="0"/>
    <n v="0"/>
    <n v="0"/>
    <n v="0"/>
    <n v="0"/>
    <n v="3"/>
    <n v="11"/>
    <n v="0"/>
  </r>
  <r>
    <n v="3762"/>
    <n v="1986"/>
    <x v="1"/>
    <x v="0"/>
    <n v="69867"/>
    <n v="0"/>
    <n v="0"/>
    <d v="2013-04-02T00:00:00"/>
    <n v="30"/>
    <n v="196"/>
    <n v="0"/>
    <n v="512"/>
    <n v="33"/>
    <n v="130"/>
    <n v="54"/>
    <n v="1"/>
    <n v="3"/>
    <n v="5"/>
    <n v="8"/>
    <n v="1"/>
    <n v="0"/>
    <n v="0"/>
    <n v="0"/>
    <n v="1"/>
    <n v="0"/>
    <n v="0"/>
    <n v="3"/>
    <n v="11"/>
    <n v="1"/>
  </r>
  <r>
    <n v="4391"/>
    <n v="1968"/>
    <x v="2"/>
    <x v="3"/>
    <n v="63841"/>
    <n v="0"/>
    <n v="1"/>
    <d v="2013-04-21T00:00:00"/>
    <n v="64"/>
    <n v="635"/>
    <n v="15"/>
    <n v="100"/>
    <n v="20"/>
    <n v="7"/>
    <n v="131"/>
    <n v="1"/>
    <n v="9"/>
    <n v="3"/>
    <n v="9"/>
    <n v="6"/>
    <n v="0"/>
    <n v="0"/>
    <n v="0"/>
    <n v="0"/>
    <n v="0"/>
    <n v="0"/>
    <n v="3"/>
    <n v="11"/>
    <n v="0"/>
  </r>
  <r>
    <n v="4669"/>
    <n v="1981"/>
    <x v="3"/>
    <x v="2"/>
    <n v="24480"/>
    <n v="1"/>
    <n v="0"/>
    <d v="2013-02-11T00:00:00"/>
    <n v="46"/>
    <n v="4"/>
    <n v="19"/>
    <n v="9"/>
    <n v="28"/>
    <n v="25"/>
    <n v="17"/>
    <n v="3"/>
    <n v="3"/>
    <n v="0"/>
    <n v="4"/>
    <n v="7"/>
    <n v="0"/>
    <n v="0"/>
    <n v="0"/>
    <n v="0"/>
    <n v="0"/>
    <n v="0"/>
    <n v="3"/>
    <n v="11"/>
    <n v="0"/>
  </r>
  <r>
    <n v="10144"/>
    <n v="1976"/>
    <x v="0"/>
    <x v="1"/>
    <n v="51369"/>
    <n v="0"/>
    <n v="1"/>
    <d v="2012-10-25T00:00:00"/>
    <n v="84"/>
    <n v="297"/>
    <n v="7"/>
    <n v="79"/>
    <n v="0"/>
    <n v="11"/>
    <n v="182"/>
    <n v="2"/>
    <n v="8"/>
    <n v="2"/>
    <n v="4"/>
    <n v="8"/>
    <n v="0"/>
    <n v="0"/>
    <n v="0"/>
    <n v="0"/>
    <n v="0"/>
    <n v="0"/>
    <n v="3"/>
    <n v="11"/>
    <n v="0"/>
  </r>
  <r>
    <n v="8652"/>
    <n v="1946"/>
    <x v="0"/>
    <x v="1"/>
    <n v="37760"/>
    <n v="0"/>
    <n v="0"/>
    <d v="2012-08-31T00:00:00"/>
    <n v="20"/>
    <n v="84"/>
    <n v="5"/>
    <n v="38"/>
    <n v="150"/>
    <n v="12"/>
    <n v="28"/>
    <n v="2"/>
    <n v="4"/>
    <n v="1"/>
    <n v="6"/>
    <n v="7"/>
    <n v="0"/>
    <n v="0"/>
    <n v="0"/>
    <n v="0"/>
    <n v="0"/>
    <n v="0"/>
    <n v="3"/>
    <n v="11"/>
    <n v="0"/>
  </r>
  <r>
    <n v="1672"/>
    <n v="1974"/>
    <x v="1"/>
    <x v="1"/>
    <n v="65640"/>
    <n v="0"/>
    <n v="1"/>
    <d v="2014-03-01T00:00:00"/>
    <n v="74"/>
    <n v="204"/>
    <n v="7"/>
    <n v="149"/>
    <n v="20"/>
    <n v="15"/>
    <n v="66"/>
    <n v="1"/>
    <n v="5"/>
    <n v="1"/>
    <n v="8"/>
    <n v="2"/>
    <n v="0"/>
    <n v="0"/>
    <n v="0"/>
    <n v="0"/>
    <n v="0"/>
    <n v="0"/>
    <n v="3"/>
    <n v="11"/>
    <n v="0"/>
  </r>
  <r>
    <n v="8962"/>
    <n v="1975"/>
    <x v="2"/>
    <x v="2"/>
    <n v="44319"/>
    <n v="1"/>
    <n v="1"/>
    <d v="2014-04-17T00:00:00"/>
    <n v="18"/>
    <n v="26"/>
    <n v="0"/>
    <n v="8"/>
    <n v="0"/>
    <n v="0"/>
    <n v="3"/>
    <n v="2"/>
    <n v="2"/>
    <n v="0"/>
    <n v="3"/>
    <n v="5"/>
    <n v="0"/>
    <n v="0"/>
    <n v="0"/>
    <n v="0"/>
    <n v="0"/>
    <n v="0"/>
    <n v="3"/>
    <n v="11"/>
    <n v="0"/>
  </r>
  <r>
    <n v="9974"/>
    <n v="1974"/>
    <x v="0"/>
    <x v="2"/>
    <n v="30631"/>
    <n v="1"/>
    <n v="0"/>
    <d v="2013-07-12T00:00:00"/>
    <n v="75"/>
    <n v="15"/>
    <n v="6"/>
    <n v="20"/>
    <n v="4"/>
    <n v="5"/>
    <n v="20"/>
    <n v="1"/>
    <n v="3"/>
    <n v="1"/>
    <n v="2"/>
    <n v="7"/>
    <n v="0"/>
    <n v="0"/>
    <n v="0"/>
    <n v="0"/>
    <n v="0"/>
    <n v="0"/>
    <n v="3"/>
    <n v="11"/>
    <n v="0"/>
  </r>
  <r>
    <n v="10983"/>
    <n v="1952"/>
    <x v="0"/>
    <x v="1"/>
    <n v="75278"/>
    <n v="0"/>
    <n v="0"/>
    <d v="2013-01-29T00:00:00"/>
    <n v="17"/>
    <n v="304"/>
    <n v="98"/>
    <n v="230"/>
    <n v="150"/>
    <n v="74"/>
    <n v="74"/>
    <n v="1"/>
    <n v="6"/>
    <n v="3"/>
    <n v="13"/>
    <n v="3"/>
    <n v="0"/>
    <n v="0"/>
    <n v="0"/>
    <n v="0"/>
    <n v="0"/>
    <n v="0"/>
    <n v="3"/>
    <n v="11"/>
    <n v="0"/>
  </r>
  <r>
    <n v="8148"/>
    <n v="1956"/>
    <x v="2"/>
    <x v="1"/>
    <n v="50898"/>
    <n v="1"/>
    <n v="1"/>
    <d v="2013-01-08T00:00:00"/>
    <n v="88"/>
    <n v="285"/>
    <n v="28"/>
    <n v="242"/>
    <n v="55"/>
    <n v="114"/>
    <n v="135"/>
    <n v="13"/>
    <n v="6"/>
    <n v="2"/>
    <n v="12"/>
    <n v="5"/>
    <n v="0"/>
    <n v="0"/>
    <n v="0"/>
    <n v="0"/>
    <n v="0"/>
    <n v="0"/>
    <n v="3"/>
    <n v="11"/>
    <n v="0"/>
  </r>
  <r>
    <n v="10102"/>
    <n v="1966"/>
    <x v="0"/>
    <x v="4"/>
    <n v="79946"/>
    <n v="0"/>
    <n v="0"/>
    <d v="2014-05-12T00:00:00"/>
    <n v="19"/>
    <n v="395"/>
    <n v="183"/>
    <n v="565"/>
    <n v="166"/>
    <n v="141"/>
    <n v="28"/>
    <n v="1"/>
    <n v="5"/>
    <n v="11"/>
    <n v="5"/>
    <n v="3"/>
    <n v="0"/>
    <n v="0"/>
    <n v="0"/>
    <n v="0"/>
    <n v="0"/>
    <n v="0"/>
    <n v="3"/>
    <n v="11"/>
    <n v="0"/>
  </r>
  <r>
    <n v="4697"/>
    <n v="1949"/>
    <x v="2"/>
    <x v="3"/>
    <n v="35416"/>
    <n v="0"/>
    <n v="0"/>
    <d v="2013-06-13T00:00:00"/>
    <n v="62"/>
    <n v="248"/>
    <n v="3"/>
    <n v="81"/>
    <n v="4"/>
    <n v="3"/>
    <n v="51"/>
    <n v="3"/>
    <n v="7"/>
    <n v="1"/>
    <n v="5"/>
    <n v="8"/>
    <n v="0"/>
    <n v="0"/>
    <n v="0"/>
    <n v="0"/>
    <n v="0"/>
    <n v="0"/>
    <n v="3"/>
    <n v="11"/>
    <n v="0"/>
  </r>
  <r>
    <n v="9262"/>
    <n v="1984"/>
    <x v="4"/>
    <x v="1"/>
    <n v="32414"/>
    <n v="0"/>
    <n v="0"/>
    <d v="2013-07-04T00:00:00"/>
    <n v="11"/>
    <n v="20"/>
    <n v="6"/>
    <n v="5"/>
    <n v="0"/>
    <n v="9"/>
    <n v="12"/>
    <n v="1"/>
    <n v="1"/>
    <n v="0"/>
    <n v="3"/>
    <n v="7"/>
    <n v="1"/>
    <n v="0"/>
    <n v="0"/>
    <n v="0"/>
    <n v="0"/>
    <n v="0"/>
    <n v="3"/>
    <n v="11"/>
    <n v="0"/>
  </r>
  <r>
    <n v="7254"/>
    <n v="1969"/>
    <x v="0"/>
    <x v="1"/>
    <n v="38361"/>
    <n v="1"/>
    <n v="0"/>
    <d v="2013-12-27T00:00:00"/>
    <n v="74"/>
    <n v="39"/>
    <n v="0"/>
    <n v="56"/>
    <n v="20"/>
    <n v="8"/>
    <n v="14"/>
    <n v="3"/>
    <n v="3"/>
    <n v="1"/>
    <n v="3"/>
    <n v="7"/>
    <n v="0"/>
    <n v="0"/>
    <n v="0"/>
    <n v="0"/>
    <n v="0"/>
    <n v="0"/>
    <n v="3"/>
    <n v="11"/>
    <n v="0"/>
  </r>
  <r>
    <n v="4543"/>
    <n v="1980"/>
    <x v="0"/>
    <x v="2"/>
    <n v="82497"/>
    <n v="0"/>
    <n v="0"/>
    <d v="2012-10-31T00:00:00"/>
    <n v="32"/>
    <n v="777"/>
    <n v="129"/>
    <n v="573"/>
    <n v="216"/>
    <n v="21"/>
    <n v="203"/>
    <n v="1"/>
    <n v="2"/>
    <n v="7"/>
    <n v="9"/>
    <n v="4"/>
    <n v="0"/>
    <n v="0"/>
    <n v="1"/>
    <n v="0"/>
    <n v="0"/>
    <n v="0"/>
    <n v="3"/>
    <n v="11"/>
    <n v="0"/>
  </r>
  <r>
    <n v="4927"/>
    <n v="1971"/>
    <x v="0"/>
    <x v="1"/>
    <n v="16626"/>
    <n v="2"/>
    <n v="0"/>
    <d v="2014-01-15T00:00:00"/>
    <n v="76"/>
    <n v="8"/>
    <n v="3"/>
    <n v="22"/>
    <n v="21"/>
    <n v="1"/>
    <n v="13"/>
    <n v="3"/>
    <n v="3"/>
    <n v="0"/>
    <n v="3"/>
    <n v="9"/>
    <n v="0"/>
    <n v="0"/>
    <n v="0"/>
    <n v="0"/>
    <n v="0"/>
    <n v="0"/>
    <n v="3"/>
    <n v="11"/>
    <n v="0"/>
  </r>
  <r>
    <n v="10451"/>
    <n v="1965"/>
    <x v="0"/>
    <x v="1"/>
    <n v="29672"/>
    <n v="1"/>
    <n v="1"/>
    <d v="2013-03-12T00:00:00"/>
    <n v="6"/>
    <n v="9"/>
    <n v="1"/>
    <n v="3"/>
    <n v="0"/>
    <n v="4"/>
    <n v="8"/>
    <n v="1"/>
    <n v="0"/>
    <n v="0"/>
    <n v="3"/>
    <n v="6"/>
    <n v="0"/>
    <n v="0"/>
    <n v="0"/>
    <n v="0"/>
    <n v="0"/>
    <n v="0"/>
    <n v="3"/>
    <n v="11"/>
    <n v="0"/>
  </r>
  <r>
    <n v="2926"/>
    <n v="1952"/>
    <x v="2"/>
    <x v="1"/>
    <n v="55951"/>
    <n v="0"/>
    <n v="1"/>
    <d v="2012-08-23T00:00:00"/>
    <n v="62"/>
    <n v="1241"/>
    <n v="0"/>
    <n v="80"/>
    <n v="0"/>
    <n v="13"/>
    <n v="40"/>
    <n v="3"/>
    <n v="3"/>
    <n v="6"/>
    <n v="11"/>
    <n v="8"/>
    <n v="0"/>
    <n v="1"/>
    <n v="0"/>
    <n v="0"/>
    <n v="1"/>
    <n v="0"/>
    <n v="3"/>
    <n v="11"/>
    <n v="0"/>
  </r>
  <r>
    <n v="2874"/>
    <n v="1988"/>
    <x v="4"/>
    <x v="3"/>
    <n v="35388"/>
    <n v="1"/>
    <n v="0"/>
    <d v="2013-03-07T00:00:00"/>
    <n v="20"/>
    <n v="6"/>
    <n v="4"/>
    <n v="7"/>
    <n v="4"/>
    <n v="3"/>
    <n v="8"/>
    <n v="1"/>
    <n v="1"/>
    <n v="0"/>
    <n v="3"/>
    <n v="7"/>
    <n v="0"/>
    <n v="0"/>
    <n v="0"/>
    <n v="0"/>
    <n v="0"/>
    <n v="0"/>
    <n v="3"/>
    <n v="11"/>
    <n v="0"/>
  </r>
  <r>
    <n v="9738"/>
    <n v="1986"/>
    <x v="2"/>
    <x v="1"/>
    <n v="42386"/>
    <n v="1"/>
    <n v="0"/>
    <d v="2013-01-13T00:00:00"/>
    <n v="43"/>
    <n v="65"/>
    <n v="4"/>
    <n v="16"/>
    <n v="0"/>
    <n v="4"/>
    <n v="11"/>
    <n v="1"/>
    <n v="3"/>
    <n v="0"/>
    <n v="3"/>
    <n v="8"/>
    <n v="0"/>
    <n v="0"/>
    <n v="0"/>
    <n v="0"/>
    <n v="0"/>
    <n v="0"/>
    <n v="3"/>
    <n v="11"/>
    <n v="0"/>
  </r>
  <r>
    <n v="7119"/>
    <n v="1982"/>
    <x v="0"/>
    <x v="0"/>
    <n v="68627"/>
    <n v="0"/>
    <n v="0"/>
    <d v="2013-01-12T00:00:00"/>
    <n v="45"/>
    <n v="395"/>
    <n v="15"/>
    <n v="263"/>
    <n v="60"/>
    <n v="54"/>
    <n v="38"/>
    <n v="1"/>
    <n v="2"/>
    <n v="3"/>
    <n v="6"/>
    <n v="1"/>
    <n v="0"/>
    <n v="0"/>
    <n v="0"/>
    <n v="0"/>
    <n v="0"/>
    <n v="0"/>
    <n v="3"/>
    <n v="11"/>
    <n v="0"/>
  </r>
  <r>
    <n v="3924"/>
    <n v="1965"/>
    <x v="1"/>
    <x v="3"/>
    <n v="57912"/>
    <n v="0"/>
    <n v="1"/>
    <d v="2014-03-17T00:00:00"/>
    <n v="34"/>
    <n v="801"/>
    <n v="0"/>
    <n v="80"/>
    <n v="0"/>
    <n v="0"/>
    <n v="35"/>
    <n v="5"/>
    <n v="8"/>
    <n v="3"/>
    <n v="12"/>
    <n v="5"/>
    <n v="0"/>
    <n v="1"/>
    <n v="0"/>
    <n v="0"/>
    <n v="0"/>
    <n v="0"/>
    <n v="3"/>
    <n v="11"/>
    <n v="0"/>
  </r>
  <r>
    <n v="5827"/>
    <n v="1958"/>
    <x v="0"/>
    <x v="3"/>
    <n v="35246"/>
    <n v="1"/>
    <n v="1"/>
    <d v="2014-04-16T00:00:00"/>
    <n v="53"/>
    <n v="36"/>
    <n v="0"/>
    <n v="12"/>
    <n v="2"/>
    <n v="2"/>
    <n v="10"/>
    <n v="4"/>
    <n v="3"/>
    <n v="1"/>
    <n v="3"/>
    <n v="5"/>
    <n v="0"/>
    <n v="0"/>
    <n v="0"/>
    <n v="0"/>
    <n v="0"/>
    <n v="0"/>
    <n v="3"/>
    <n v="11"/>
    <n v="0"/>
  </r>
  <r>
    <n v="5596"/>
    <n v="1956"/>
    <x v="4"/>
    <x v="1"/>
    <n v="58821"/>
    <n v="0"/>
    <n v="1"/>
    <d v="2013-10-12T00:00:00"/>
    <n v="44"/>
    <n v="513"/>
    <n v="14"/>
    <n v="154"/>
    <n v="19"/>
    <n v="0"/>
    <n v="28"/>
    <n v="1"/>
    <n v="9"/>
    <n v="2"/>
    <n v="9"/>
    <n v="6"/>
    <n v="0"/>
    <n v="0"/>
    <n v="0"/>
    <n v="0"/>
    <n v="0"/>
    <n v="0"/>
    <n v="3"/>
    <n v="11"/>
    <n v="0"/>
  </r>
  <r>
    <n v="10812"/>
    <n v="1978"/>
    <x v="1"/>
    <x v="2"/>
    <n v="46377"/>
    <n v="1"/>
    <n v="0"/>
    <d v="2014-03-01T00:00:00"/>
    <n v="89"/>
    <n v="37"/>
    <n v="0"/>
    <n v="46"/>
    <n v="4"/>
    <n v="3"/>
    <n v="0"/>
    <n v="1"/>
    <n v="2"/>
    <n v="1"/>
    <n v="3"/>
    <n v="4"/>
    <n v="0"/>
    <n v="0"/>
    <n v="0"/>
    <n v="0"/>
    <n v="0"/>
    <n v="0"/>
    <n v="3"/>
    <n v="11"/>
    <n v="0"/>
  </r>
  <r>
    <n v="1717"/>
    <n v="1988"/>
    <x v="0"/>
    <x v="0"/>
    <n v="39747"/>
    <n v="1"/>
    <n v="0"/>
    <d v="2014-04-13T00:00:00"/>
    <n v="43"/>
    <n v="80"/>
    <n v="15"/>
    <n v="93"/>
    <n v="20"/>
    <n v="13"/>
    <n v="52"/>
    <n v="3"/>
    <n v="5"/>
    <n v="1"/>
    <n v="4"/>
    <n v="8"/>
    <n v="0"/>
    <n v="0"/>
    <n v="0"/>
    <n v="0"/>
    <n v="0"/>
    <n v="0"/>
    <n v="3"/>
    <n v="11"/>
    <n v="0"/>
  </r>
  <r>
    <n v="9491"/>
    <n v="1984"/>
    <x v="0"/>
    <x v="1"/>
    <n v="23976"/>
    <n v="1"/>
    <n v="0"/>
    <d v="2013-12-27T00:00:00"/>
    <n v="68"/>
    <n v="14"/>
    <n v="1"/>
    <n v="21"/>
    <n v="2"/>
    <n v="3"/>
    <n v="25"/>
    <n v="3"/>
    <n v="3"/>
    <n v="1"/>
    <n v="3"/>
    <n v="7"/>
    <n v="0"/>
    <n v="0"/>
    <n v="0"/>
    <n v="0"/>
    <n v="0"/>
    <n v="0"/>
    <n v="3"/>
    <n v="11"/>
    <n v="0"/>
  </r>
  <r>
    <n v="9274"/>
    <n v="1961"/>
    <x v="2"/>
    <x v="2"/>
    <n v="80950"/>
    <n v="0"/>
    <n v="0"/>
    <d v="2013-03-28T00:00:00"/>
    <n v="44"/>
    <n v="525"/>
    <n v="147"/>
    <n v="112"/>
    <n v="219"/>
    <n v="147"/>
    <n v="63"/>
    <n v="1"/>
    <n v="6"/>
    <n v="7"/>
    <n v="9"/>
    <n v="2"/>
    <n v="0"/>
    <n v="0"/>
    <n v="0"/>
    <n v="1"/>
    <n v="0"/>
    <n v="0"/>
    <n v="3"/>
    <n v="11"/>
    <n v="0"/>
  </r>
  <r>
    <n v="6609"/>
    <n v="1966"/>
    <x v="0"/>
    <x v="4"/>
    <n v="27038"/>
    <n v="0"/>
    <n v="0"/>
    <d v="2012-09-18T00:00:00"/>
    <n v="64"/>
    <n v="1"/>
    <n v="26"/>
    <n v="25"/>
    <n v="17"/>
    <n v="23"/>
    <n v="15"/>
    <n v="1"/>
    <n v="3"/>
    <n v="0"/>
    <n v="3"/>
    <n v="9"/>
    <n v="0"/>
    <n v="0"/>
    <n v="0"/>
    <n v="0"/>
    <n v="0"/>
    <n v="0"/>
    <n v="3"/>
    <n v="11"/>
    <n v="1"/>
  </r>
  <r>
    <n v="6963"/>
    <n v="1947"/>
    <x v="0"/>
    <x v="0"/>
    <n v="77457"/>
    <n v="0"/>
    <n v="0"/>
    <d v="2014-03-05T00:00:00"/>
    <n v="85"/>
    <n v="675"/>
    <n v="11"/>
    <n v="400"/>
    <n v="15"/>
    <n v="45"/>
    <n v="11"/>
    <n v="1"/>
    <n v="2"/>
    <n v="5"/>
    <n v="10"/>
    <n v="1"/>
    <n v="0"/>
    <n v="0"/>
    <n v="1"/>
    <n v="0"/>
    <n v="0"/>
    <n v="0"/>
    <n v="3"/>
    <n v="11"/>
    <n v="0"/>
  </r>
  <r>
    <n v="4440"/>
    <n v="1964"/>
    <x v="2"/>
    <x v="2"/>
    <n v="64100"/>
    <n v="0"/>
    <n v="1"/>
    <d v="2013-09-10T00:00:00"/>
    <n v="93"/>
    <n v="509"/>
    <n v="0"/>
    <n v="27"/>
    <n v="0"/>
    <n v="0"/>
    <n v="10"/>
    <n v="1"/>
    <n v="8"/>
    <n v="3"/>
    <n v="6"/>
    <n v="7"/>
    <n v="0"/>
    <n v="1"/>
    <n v="0"/>
    <n v="0"/>
    <n v="0"/>
    <n v="0"/>
    <n v="3"/>
    <n v="11"/>
    <n v="0"/>
  </r>
  <r>
    <n v="1379"/>
    <n v="1992"/>
    <x v="2"/>
    <x v="1"/>
    <n v="42670"/>
    <n v="0"/>
    <n v="0"/>
    <d v="2013-04-27T00:00:00"/>
    <n v="12"/>
    <n v="154"/>
    <n v="2"/>
    <n v="46"/>
    <n v="20"/>
    <n v="4"/>
    <n v="15"/>
    <n v="1"/>
    <n v="4"/>
    <n v="2"/>
    <n v="4"/>
    <n v="4"/>
    <n v="0"/>
    <n v="0"/>
    <n v="0"/>
    <n v="0"/>
    <n v="0"/>
    <n v="0"/>
    <n v="3"/>
    <n v="11"/>
    <n v="0"/>
  </r>
  <r>
    <n v="10032"/>
    <n v="1976"/>
    <x v="0"/>
    <x v="3"/>
    <n v="12571"/>
    <n v="1"/>
    <n v="0"/>
    <d v="2014-01-18T00:00:00"/>
    <n v="86"/>
    <n v="3"/>
    <n v="5"/>
    <n v="14"/>
    <n v="2"/>
    <n v="12"/>
    <n v="17"/>
    <n v="4"/>
    <n v="3"/>
    <n v="1"/>
    <n v="3"/>
    <n v="6"/>
    <n v="0"/>
    <n v="0"/>
    <n v="0"/>
    <n v="0"/>
    <n v="0"/>
    <n v="0"/>
    <n v="3"/>
    <n v="11"/>
    <n v="0"/>
  </r>
  <r>
    <n v="2826"/>
    <n v="1967"/>
    <x v="0"/>
    <x v="2"/>
    <n v="22574"/>
    <n v="2"/>
    <n v="1"/>
    <d v="2013-10-28T00:00:00"/>
    <n v="28"/>
    <n v="25"/>
    <n v="0"/>
    <n v="8"/>
    <n v="2"/>
    <n v="0"/>
    <n v="2"/>
    <n v="2"/>
    <n v="2"/>
    <n v="0"/>
    <n v="3"/>
    <n v="7"/>
    <n v="0"/>
    <n v="0"/>
    <n v="0"/>
    <n v="0"/>
    <n v="0"/>
    <n v="0"/>
    <n v="3"/>
    <n v="11"/>
    <n v="0"/>
  </r>
  <r>
    <n v="2437"/>
    <n v="1989"/>
    <x v="0"/>
    <x v="2"/>
    <n v="51725"/>
    <n v="0"/>
    <n v="0"/>
    <d v="2013-06-03T00:00:00"/>
    <n v="69"/>
    <n v="861"/>
    <n v="138"/>
    <n v="461"/>
    <n v="60"/>
    <n v="30"/>
    <n v="61"/>
    <n v="1"/>
    <n v="6"/>
    <n v="5"/>
    <n v="12"/>
    <n v="3"/>
    <n v="0"/>
    <n v="1"/>
    <n v="0"/>
    <n v="1"/>
    <n v="0"/>
    <n v="0"/>
    <n v="3"/>
    <n v="11"/>
    <n v="0"/>
  </r>
  <r>
    <n v="6320"/>
    <n v="1976"/>
    <x v="2"/>
    <x v="0"/>
    <n v="70893"/>
    <n v="0"/>
    <n v="0"/>
    <d v="2013-02-06T00:00:00"/>
    <n v="42"/>
    <n v="768"/>
    <n v="44"/>
    <n v="561"/>
    <n v="77"/>
    <n v="44"/>
    <n v="14"/>
    <n v="1"/>
    <n v="6"/>
    <n v="6"/>
    <n v="10"/>
    <n v="3"/>
    <n v="0"/>
    <n v="0"/>
    <n v="0"/>
    <n v="0"/>
    <n v="0"/>
    <n v="0"/>
    <n v="3"/>
    <n v="11"/>
    <n v="0"/>
  </r>
  <r>
    <n v="3050"/>
    <n v="1966"/>
    <x v="0"/>
    <x v="2"/>
    <n v="54198"/>
    <n v="1"/>
    <n v="1"/>
    <d v="2013-12-17T00:00:00"/>
    <n v="13"/>
    <n v="185"/>
    <n v="0"/>
    <n v="28"/>
    <n v="3"/>
    <n v="2"/>
    <n v="17"/>
    <n v="6"/>
    <n v="3"/>
    <n v="1"/>
    <n v="6"/>
    <n v="4"/>
    <n v="0"/>
    <n v="0"/>
    <n v="0"/>
    <n v="0"/>
    <n v="0"/>
    <n v="0"/>
    <n v="3"/>
    <n v="11"/>
    <n v="0"/>
  </r>
  <r>
    <n v="231"/>
    <n v="1956"/>
    <x v="2"/>
    <x v="1"/>
    <n v="28839"/>
    <n v="1"/>
    <n v="1"/>
    <d v="2014-03-11T00:00:00"/>
    <n v="86"/>
    <n v="24"/>
    <n v="0"/>
    <n v="7"/>
    <n v="0"/>
    <n v="0"/>
    <n v="1"/>
    <n v="2"/>
    <n v="2"/>
    <n v="0"/>
    <n v="3"/>
    <n v="5"/>
    <n v="0"/>
    <n v="0"/>
    <n v="0"/>
    <n v="0"/>
    <n v="0"/>
    <n v="0"/>
    <n v="3"/>
    <n v="11"/>
    <n v="0"/>
  </r>
  <r>
    <n v="2392"/>
    <n v="1972"/>
    <x v="0"/>
    <x v="2"/>
    <n v="40321"/>
    <n v="1"/>
    <n v="1"/>
    <d v="2013-07-29T00:00:00"/>
    <n v="59"/>
    <n v="44"/>
    <n v="4"/>
    <n v="21"/>
    <n v="6"/>
    <n v="0"/>
    <n v="27"/>
    <n v="2"/>
    <n v="3"/>
    <n v="0"/>
    <n v="3"/>
    <n v="7"/>
    <n v="0"/>
    <n v="0"/>
    <n v="0"/>
    <n v="0"/>
    <n v="0"/>
    <n v="0"/>
    <n v="3"/>
    <n v="11"/>
    <n v="0"/>
  </r>
  <r>
    <n v="9478"/>
    <n v="1985"/>
    <x v="0"/>
    <x v="0"/>
    <n v="66503"/>
    <n v="1"/>
    <n v="0"/>
    <d v="2012-08-14T00:00:00"/>
    <n v="30"/>
    <n v="91"/>
    <n v="64"/>
    <n v="128"/>
    <n v="65"/>
    <n v="3"/>
    <n v="50"/>
    <n v="2"/>
    <n v="4"/>
    <n v="3"/>
    <n v="6"/>
    <n v="3"/>
    <n v="0"/>
    <n v="0"/>
    <n v="0"/>
    <n v="0"/>
    <n v="0"/>
    <n v="0"/>
    <n v="3"/>
    <n v="11"/>
    <n v="0"/>
  </r>
  <r>
    <n v="113"/>
    <n v="1951"/>
    <x v="0"/>
    <x v="2"/>
    <n v="30833"/>
    <n v="1"/>
    <n v="1"/>
    <d v="2013-07-16T00:00:00"/>
    <n v="33"/>
    <n v="11"/>
    <n v="0"/>
    <n v="7"/>
    <n v="3"/>
    <n v="1"/>
    <n v="6"/>
    <n v="2"/>
    <n v="1"/>
    <n v="0"/>
    <n v="3"/>
    <n v="5"/>
    <n v="0"/>
    <n v="0"/>
    <n v="0"/>
    <n v="0"/>
    <n v="0"/>
    <n v="0"/>
    <n v="3"/>
    <n v="11"/>
    <n v="0"/>
  </r>
  <r>
    <n v="2863"/>
    <n v="1970"/>
    <x v="0"/>
    <x v="0"/>
    <n v="50995"/>
    <n v="1"/>
    <n v="2"/>
    <d v="2013-08-23T00:00:00"/>
    <n v="67"/>
    <n v="738"/>
    <n v="20"/>
    <n v="172"/>
    <n v="52"/>
    <n v="50"/>
    <n v="20"/>
    <n v="6"/>
    <n v="2"/>
    <n v="3"/>
    <n v="10"/>
    <n v="7"/>
    <n v="0"/>
    <n v="1"/>
    <n v="0"/>
    <n v="1"/>
    <n v="0"/>
    <n v="0"/>
    <n v="3"/>
    <n v="11"/>
    <n v="0"/>
  </r>
  <r>
    <n v="1802"/>
    <n v="1971"/>
    <x v="0"/>
    <x v="2"/>
    <n v="64795"/>
    <n v="0"/>
    <n v="1"/>
    <d v="2013-01-17T00:00:00"/>
    <n v="23"/>
    <n v="412"/>
    <n v="5"/>
    <n v="119"/>
    <n v="38"/>
    <n v="29"/>
    <n v="77"/>
    <n v="3"/>
    <n v="3"/>
    <n v="3"/>
    <n v="12"/>
    <n v="2"/>
    <n v="0"/>
    <n v="0"/>
    <n v="0"/>
    <n v="0"/>
    <n v="0"/>
    <n v="0"/>
    <n v="3"/>
    <n v="11"/>
    <n v="0"/>
  </r>
  <r>
    <n v="520"/>
    <n v="1974"/>
    <x v="0"/>
    <x v="2"/>
    <n v="34421"/>
    <n v="1"/>
    <n v="0"/>
    <d v="2013-07-01T00:00:00"/>
    <n v="81"/>
    <n v="3"/>
    <n v="3"/>
    <n v="7"/>
    <n v="6"/>
    <n v="2"/>
    <n v="9"/>
    <n v="1"/>
    <n v="1"/>
    <n v="0"/>
    <n v="2"/>
    <n v="7"/>
    <n v="0"/>
    <n v="0"/>
    <n v="0"/>
    <n v="0"/>
    <n v="0"/>
    <n v="0"/>
    <n v="3"/>
    <n v="11"/>
    <n v="0"/>
  </r>
  <r>
    <n v="8275"/>
    <n v="1965"/>
    <x v="1"/>
    <x v="3"/>
    <n v="47025"/>
    <n v="1"/>
    <n v="1"/>
    <d v="2014-02-09T00:00:00"/>
    <n v="6"/>
    <n v="16"/>
    <n v="0"/>
    <n v="3"/>
    <n v="0"/>
    <n v="0"/>
    <n v="1"/>
    <n v="1"/>
    <n v="1"/>
    <n v="0"/>
    <n v="2"/>
    <n v="7"/>
    <n v="0"/>
    <n v="0"/>
    <n v="0"/>
    <n v="0"/>
    <n v="0"/>
    <n v="0"/>
    <n v="3"/>
    <n v="11"/>
    <n v="0"/>
  </r>
  <r>
    <n v="9750"/>
    <n v="1961"/>
    <x v="1"/>
    <x v="3"/>
    <n v="64325"/>
    <n v="0"/>
    <n v="1"/>
    <d v="2013-02-07T00:00:00"/>
    <n v="41"/>
    <n v="731"/>
    <n v="60"/>
    <n v="353"/>
    <n v="78"/>
    <n v="12"/>
    <n v="73"/>
    <n v="5"/>
    <n v="10"/>
    <n v="3"/>
    <n v="5"/>
    <n v="7"/>
    <n v="0"/>
    <n v="0"/>
    <n v="0"/>
    <n v="0"/>
    <n v="0"/>
    <n v="0"/>
    <n v="3"/>
    <n v="11"/>
    <n v="0"/>
  </r>
  <r>
    <n v="2607"/>
    <n v="1953"/>
    <x v="0"/>
    <x v="0"/>
    <n v="40464"/>
    <n v="0"/>
    <n v="1"/>
    <d v="2013-01-11T00:00:00"/>
    <n v="78"/>
    <n v="424"/>
    <n v="17"/>
    <n v="118"/>
    <n v="7"/>
    <n v="23"/>
    <n v="41"/>
    <n v="6"/>
    <n v="8"/>
    <n v="2"/>
    <n v="8"/>
    <n v="8"/>
    <n v="0"/>
    <n v="0"/>
    <n v="0"/>
    <n v="0"/>
    <n v="0"/>
    <n v="0"/>
    <n v="3"/>
    <n v="11"/>
    <n v="0"/>
  </r>
  <r>
    <n v="7214"/>
    <n v="1957"/>
    <x v="0"/>
    <x v="2"/>
    <n v="62187"/>
    <n v="0"/>
    <n v="0"/>
    <d v="2013-07-05T00:00:00"/>
    <n v="49"/>
    <n v="792"/>
    <n v="0"/>
    <n v="275"/>
    <n v="45"/>
    <n v="45"/>
    <n v="126"/>
    <n v="1"/>
    <n v="4"/>
    <n v="8"/>
    <n v="5"/>
    <n v="3"/>
    <n v="0"/>
    <n v="0"/>
    <n v="0"/>
    <n v="0"/>
    <n v="0"/>
    <n v="0"/>
    <n v="3"/>
    <n v="11"/>
    <n v="0"/>
  </r>
  <r>
    <n v="5835"/>
    <n v="1976"/>
    <x v="1"/>
    <x v="3"/>
    <n v="14849"/>
    <n v="1"/>
    <n v="0"/>
    <d v="2013-07-02T00:00:00"/>
    <n v="39"/>
    <n v="21"/>
    <n v="2"/>
    <n v="28"/>
    <n v="3"/>
    <n v="2"/>
    <n v="9"/>
    <n v="3"/>
    <n v="2"/>
    <n v="0"/>
    <n v="4"/>
    <n v="8"/>
    <n v="0"/>
    <n v="0"/>
    <n v="0"/>
    <n v="0"/>
    <n v="0"/>
    <n v="0"/>
    <n v="3"/>
    <n v="11"/>
    <n v="0"/>
  </r>
  <r>
    <n v="3896"/>
    <n v="1984"/>
    <x v="0"/>
    <x v="2"/>
    <n v="27255"/>
    <n v="1"/>
    <n v="0"/>
    <d v="2013-11-07T00:00:00"/>
    <n v="3"/>
    <n v="22"/>
    <n v="1"/>
    <n v="11"/>
    <n v="0"/>
    <n v="1"/>
    <n v="2"/>
    <n v="1"/>
    <n v="1"/>
    <n v="0"/>
    <n v="3"/>
    <n v="7"/>
    <n v="0"/>
    <n v="0"/>
    <n v="0"/>
    <n v="0"/>
    <n v="0"/>
    <n v="0"/>
    <n v="3"/>
    <n v="11"/>
    <n v="0"/>
  </r>
  <r>
    <n v="10350"/>
    <n v="1950"/>
    <x v="1"/>
    <x v="2"/>
    <n v="54432"/>
    <n v="2"/>
    <n v="1"/>
    <d v="2013-05-09T00:00:00"/>
    <n v="37"/>
    <n v="33"/>
    <n v="0"/>
    <n v="5"/>
    <n v="0"/>
    <n v="0"/>
    <n v="0"/>
    <n v="1"/>
    <n v="1"/>
    <n v="0"/>
    <n v="3"/>
    <n v="4"/>
    <n v="0"/>
    <n v="0"/>
    <n v="0"/>
    <n v="0"/>
    <n v="0"/>
    <n v="0"/>
    <n v="3"/>
    <n v="11"/>
    <n v="0"/>
  </r>
  <r>
    <n v="7786"/>
    <n v="1986"/>
    <x v="1"/>
    <x v="0"/>
    <n v="29999"/>
    <n v="1"/>
    <n v="0"/>
    <d v="2013-02-13T00:00:00"/>
    <n v="22"/>
    <n v="68"/>
    <n v="7"/>
    <n v="59"/>
    <n v="10"/>
    <n v="5"/>
    <n v="11"/>
    <n v="4"/>
    <n v="3"/>
    <n v="1"/>
    <n v="4"/>
    <n v="8"/>
    <n v="0"/>
    <n v="0"/>
    <n v="0"/>
    <n v="0"/>
    <n v="0"/>
    <n v="0"/>
    <n v="3"/>
    <n v="11"/>
    <n v="0"/>
  </r>
  <r>
    <n v="2861"/>
    <n v="1983"/>
    <x v="0"/>
    <x v="0"/>
    <n v="24072"/>
    <n v="1"/>
    <n v="0"/>
    <d v="2013-04-16T00:00:00"/>
    <n v="79"/>
    <n v="9"/>
    <n v="1"/>
    <n v="6"/>
    <n v="3"/>
    <n v="0"/>
    <n v="4"/>
    <n v="1"/>
    <n v="1"/>
    <n v="0"/>
    <n v="2"/>
    <n v="8"/>
    <n v="0"/>
    <n v="0"/>
    <n v="0"/>
    <n v="0"/>
    <n v="0"/>
    <n v="0"/>
    <n v="3"/>
    <n v="11"/>
    <n v="0"/>
  </r>
  <r>
    <n v="663"/>
    <n v="1989"/>
    <x v="1"/>
    <x v="0"/>
    <n v="33996"/>
    <n v="0"/>
    <n v="0"/>
    <d v="2013-09-11T00:00:00"/>
    <n v="46"/>
    <n v="40"/>
    <n v="2"/>
    <n v="15"/>
    <n v="8"/>
    <n v="0"/>
    <n v="6"/>
    <n v="1"/>
    <n v="1"/>
    <n v="1"/>
    <n v="3"/>
    <n v="4"/>
    <n v="0"/>
    <n v="0"/>
    <n v="0"/>
    <n v="0"/>
    <n v="0"/>
    <n v="0"/>
    <n v="3"/>
    <n v="11"/>
    <n v="0"/>
  </r>
  <r>
    <n v="10675"/>
    <n v="1956"/>
    <x v="1"/>
    <x v="2"/>
    <n v="66334"/>
    <n v="0"/>
    <n v="1"/>
    <d v="2013-04-03T00:00:00"/>
    <n v="82"/>
    <n v="909"/>
    <n v="11"/>
    <n v="218"/>
    <n v="0"/>
    <n v="0"/>
    <n v="23"/>
    <n v="2"/>
    <n v="9"/>
    <n v="3"/>
    <n v="5"/>
    <n v="5"/>
    <n v="0"/>
    <n v="0"/>
    <n v="0"/>
    <n v="0"/>
    <n v="0"/>
    <n v="0"/>
    <n v="3"/>
    <n v="11"/>
    <n v="1"/>
  </r>
  <r>
    <n v="2521"/>
    <n v="1971"/>
    <x v="2"/>
    <x v="2"/>
    <n v="35178"/>
    <n v="1"/>
    <n v="0"/>
    <d v="2013-01-10T00:00:00"/>
    <n v="10"/>
    <n v="23"/>
    <n v="1"/>
    <n v="13"/>
    <n v="2"/>
    <n v="2"/>
    <n v="18"/>
    <n v="1"/>
    <n v="1"/>
    <n v="1"/>
    <n v="2"/>
    <n v="7"/>
    <n v="1"/>
    <n v="0"/>
    <n v="0"/>
    <n v="0"/>
    <n v="0"/>
    <n v="0"/>
    <n v="3"/>
    <n v="11"/>
    <n v="1"/>
  </r>
  <r>
    <n v="9592"/>
    <n v="1983"/>
    <x v="0"/>
    <x v="1"/>
    <n v="22010"/>
    <n v="1"/>
    <n v="0"/>
    <d v="2013-06-30T00:00:00"/>
    <n v="51"/>
    <n v="11"/>
    <n v="2"/>
    <n v="9"/>
    <n v="3"/>
    <n v="0"/>
    <n v="8"/>
    <n v="2"/>
    <n v="2"/>
    <n v="0"/>
    <n v="3"/>
    <n v="8"/>
    <n v="0"/>
    <n v="0"/>
    <n v="0"/>
    <n v="0"/>
    <n v="0"/>
    <n v="0"/>
    <n v="3"/>
    <n v="11"/>
    <n v="0"/>
  </r>
  <r>
    <n v="10151"/>
    <n v="1960"/>
    <x v="0"/>
    <x v="3"/>
    <n v="62204"/>
    <n v="0"/>
    <n v="2"/>
    <d v="2012-09-12T00:00:00"/>
    <n v="38"/>
    <n v="317"/>
    <n v="46"/>
    <n v="247"/>
    <n v="151"/>
    <n v="46"/>
    <n v="139"/>
    <n v="1"/>
    <n v="4"/>
    <n v="5"/>
    <n v="12"/>
    <n v="3"/>
    <n v="0"/>
    <n v="0"/>
    <n v="0"/>
    <n v="0"/>
    <n v="0"/>
    <n v="0"/>
    <n v="3"/>
    <n v="11"/>
    <n v="0"/>
  </r>
  <r>
    <n v="7381"/>
    <n v="1968"/>
    <x v="0"/>
    <x v="3"/>
    <n v="75693"/>
    <n v="0"/>
    <n v="0"/>
    <d v="2012-12-06T00:00:00"/>
    <n v="10"/>
    <n v="797"/>
    <n v="153"/>
    <n v="293"/>
    <n v="72"/>
    <n v="97"/>
    <n v="30"/>
    <n v="1"/>
    <n v="11"/>
    <n v="4"/>
    <n v="6"/>
    <n v="4"/>
    <n v="0"/>
    <n v="1"/>
    <n v="1"/>
    <n v="1"/>
    <n v="0"/>
    <n v="0"/>
    <n v="3"/>
    <n v="11"/>
    <n v="1"/>
  </r>
  <r>
    <n v="4099"/>
    <n v="1972"/>
    <x v="0"/>
    <x v="2"/>
    <n v="30675"/>
    <n v="1"/>
    <n v="0"/>
    <d v="2012-11-12T00:00:00"/>
    <n v="14"/>
    <n v="10"/>
    <n v="2"/>
    <n v="16"/>
    <n v="11"/>
    <n v="2"/>
    <n v="21"/>
    <n v="1"/>
    <n v="1"/>
    <n v="0"/>
    <n v="3"/>
    <n v="8"/>
    <n v="0"/>
    <n v="0"/>
    <n v="0"/>
    <n v="0"/>
    <n v="0"/>
    <n v="0"/>
    <n v="3"/>
    <n v="11"/>
    <n v="0"/>
  </r>
  <r>
    <n v="9560"/>
    <n v="1965"/>
    <x v="0"/>
    <x v="1"/>
    <n v="83003"/>
    <n v="0"/>
    <n v="0"/>
    <d v="2013-03-03T00:00:00"/>
    <n v="18"/>
    <n v="856"/>
    <n v="61"/>
    <n v="570"/>
    <n v="40"/>
    <n v="25"/>
    <n v="122"/>
    <n v="1"/>
    <n v="7"/>
    <n v="6"/>
    <n v="8"/>
    <n v="3"/>
    <n v="0"/>
    <n v="0"/>
    <n v="1"/>
    <n v="0"/>
    <n v="0"/>
    <n v="0"/>
    <n v="3"/>
    <n v="11"/>
    <n v="1"/>
  </r>
  <r>
    <n v="1150"/>
    <n v="1899"/>
    <x v="1"/>
    <x v="1"/>
    <n v="83532"/>
    <n v="0"/>
    <n v="0"/>
    <d v="2013-09-26T00:00:00"/>
    <n v="36"/>
    <n v="755"/>
    <n v="144"/>
    <n v="562"/>
    <n v="104"/>
    <n v="64"/>
    <n v="224"/>
    <n v="1"/>
    <n v="4"/>
    <n v="6"/>
    <n v="4"/>
    <n v="1"/>
    <n v="0"/>
    <n v="0"/>
    <n v="1"/>
    <n v="0"/>
    <n v="0"/>
    <n v="0"/>
    <n v="3"/>
    <n v="11"/>
    <n v="0"/>
  </r>
  <r>
    <n v="10172"/>
    <n v="1988"/>
    <x v="0"/>
    <x v="0"/>
    <n v="68655"/>
    <n v="0"/>
    <n v="0"/>
    <d v="2012-08-10T00:00:00"/>
    <n v="95"/>
    <n v="456"/>
    <n v="19"/>
    <n v="832"/>
    <n v="75"/>
    <n v="118"/>
    <n v="38"/>
    <n v="1"/>
    <n v="4"/>
    <n v="5"/>
    <n v="11"/>
    <n v="3"/>
    <n v="0"/>
    <n v="0"/>
    <n v="0"/>
    <n v="0"/>
    <n v="0"/>
    <n v="0"/>
    <n v="3"/>
    <n v="11"/>
    <n v="0"/>
  </r>
  <r>
    <n v="11191"/>
    <n v="1986"/>
    <x v="0"/>
    <x v="3"/>
    <n v="41411"/>
    <n v="0"/>
    <n v="0"/>
    <d v="2013-12-07T00:00:00"/>
    <n v="11"/>
    <n v="37"/>
    <n v="32"/>
    <n v="38"/>
    <n v="11"/>
    <n v="3"/>
    <n v="18"/>
    <n v="1"/>
    <n v="2"/>
    <n v="1"/>
    <n v="4"/>
    <n v="6"/>
    <n v="0"/>
    <n v="0"/>
    <n v="0"/>
    <n v="0"/>
    <n v="0"/>
    <n v="0"/>
    <n v="3"/>
    <n v="11"/>
    <n v="0"/>
  </r>
  <r>
    <n v="9707"/>
    <n v="1969"/>
    <x v="1"/>
    <x v="2"/>
    <n v="55212"/>
    <n v="0"/>
    <n v="1"/>
    <d v="2012-11-23T00:00:00"/>
    <n v="65"/>
    <n v="1103"/>
    <n v="0"/>
    <n v="45"/>
    <n v="0"/>
    <n v="0"/>
    <n v="34"/>
    <n v="3"/>
    <n v="4"/>
    <n v="2"/>
    <n v="11"/>
    <n v="8"/>
    <n v="0"/>
    <n v="1"/>
    <n v="0"/>
    <n v="0"/>
    <n v="1"/>
    <n v="0"/>
    <n v="3"/>
    <n v="11"/>
    <n v="0"/>
  </r>
  <r>
    <n v="6245"/>
    <n v="1950"/>
    <x v="1"/>
    <x v="1"/>
    <n v="59292"/>
    <n v="0"/>
    <n v="1"/>
    <d v="2013-06-13T00:00:00"/>
    <n v="71"/>
    <n v="378"/>
    <n v="14"/>
    <n v="68"/>
    <n v="19"/>
    <n v="14"/>
    <n v="14"/>
    <n v="2"/>
    <n v="3"/>
    <n v="5"/>
    <n v="8"/>
    <n v="3"/>
    <n v="0"/>
    <n v="0"/>
    <n v="0"/>
    <n v="0"/>
    <n v="0"/>
    <n v="0"/>
    <n v="3"/>
    <n v="11"/>
    <n v="0"/>
  </r>
  <r>
    <n v="8234"/>
    <n v="1973"/>
    <x v="3"/>
    <x v="1"/>
    <n v="27190"/>
    <n v="1"/>
    <n v="0"/>
    <d v="2013-08-15T00:00:00"/>
    <n v="13"/>
    <n v="1"/>
    <n v="6"/>
    <n v="7"/>
    <n v="0"/>
    <n v="1"/>
    <n v="3"/>
    <n v="1"/>
    <n v="1"/>
    <n v="0"/>
    <n v="2"/>
    <n v="8"/>
    <n v="1"/>
    <n v="0"/>
    <n v="0"/>
    <n v="0"/>
    <n v="0"/>
    <n v="0"/>
    <n v="3"/>
    <n v="11"/>
    <n v="1"/>
  </r>
  <r>
    <n v="1411"/>
    <n v="1952"/>
    <x v="0"/>
    <x v="3"/>
    <n v="82623"/>
    <n v="0"/>
    <n v="0"/>
    <d v="2013-11-10T00:00:00"/>
    <n v="58"/>
    <n v="204"/>
    <n v="34"/>
    <n v="204"/>
    <n v="172"/>
    <n v="153"/>
    <n v="173"/>
    <n v="1"/>
    <n v="2"/>
    <n v="9"/>
    <n v="4"/>
    <n v="1"/>
    <n v="0"/>
    <n v="0"/>
    <n v="0"/>
    <n v="0"/>
    <n v="0"/>
    <n v="0"/>
    <n v="3"/>
    <n v="11"/>
    <n v="0"/>
  </r>
  <r>
    <n v="8553"/>
    <n v="1965"/>
    <x v="0"/>
    <x v="2"/>
    <n v="44300"/>
    <n v="1"/>
    <n v="1"/>
    <d v="2013-06-23T00:00:00"/>
    <n v="65"/>
    <n v="30"/>
    <n v="0"/>
    <n v="9"/>
    <n v="0"/>
    <n v="0"/>
    <n v="3"/>
    <n v="2"/>
    <n v="1"/>
    <n v="0"/>
    <n v="3"/>
    <n v="6"/>
    <n v="0"/>
    <n v="0"/>
    <n v="0"/>
    <n v="0"/>
    <n v="0"/>
    <n v="0"/>
    <n v="3"/>
    <n v="11"/>
    <n v="0"/>
  </r>
  <r>
    <n v="1826"/>
    <n v="1970"/>
    <x v="0"/>
    <x v="3"/>
    <n v="84835"/>
    <n v="0"/>
    <n v="0"/>
    <d v="2014-06-16T00:00:00"/>
    <n v="0"/>
    <n v="189"/>
    <n v="104"/>
    <n v="379"/>
    <n v="111"/>
    <n v="189"/>
    <n v="218"/>
    <n v="1"/>
    <n v="4"/>
    <n v="4"/>
    <n v="6"/>
    <n v="1"/>
    <n v="0"/>
    <n v="0"/>
    <n v="0"/>
    <n v="0"/>
    <n v="0"/>
    <n v="0"/>
    <n v="3"/>
    <n v="11"/>
    <n v="1"/>
  </r>
  <r>
    <n v="8842"/>
    <n v="1971"/>
    <x v="0"/>
    <x v="4"/>
    <n v="30372"/>
    <n v="1"/>
    <n v="1"/>
    <d v="2012-12-25T00:00:00"/>
    <n v="33"/>
    <n v="15"/>
    <n v="0"/>
    <n v="12"/>
    <n v="7"/>
    <n v="3"/>
    <n v="7"/>
    <n v="3"/>
    <n v="2"/>
    <n v="0"/>
    <n v="3"/>
    <n v="7"/>
    <n v="0"/>
    <n v="0"/>
    <n v="0"/>
    <n v="0"/>
    <n v="0"/>
    <n v="0"/>
    <n v="3"/>
    <n v="11"/>
    <n v="0"/>
  </r>
  <r>
    <n v="11030"/>
    <n v="1976"/>
    <x v="2"/>
    <x v="2"/>
    <n v="33181"/>
    <n v="1"/>
    <n v="0"/>
    <d v="2014-01-03T00:00:00"/>
    <n v="90"/>
    <n v="9"/>
    <n v="0"/>
    <n v="3"/>
    <n v="0"/>
    <n v="0"/>
    <n v="4"/>
    <n v="1"/>
    <n v="1"/>
    <n v="0"/>
    <n v="2"/>
    <n v="6"/>
    <n v="1"/>
    <n v="0"/>
    <n v="0"/>
    <n v="0"/>
    <n v="0"/>
    <n v="0"/>
    <n v="3"/>
    <n v="11"/>
    <n v="0"/>
  </r>
  <r>
    <n v="2579"/>
    <n v="1957"/>
    <x v="0"/>
    <x v="2"/>
    <n v="71113"/>
    <n v="0"/>
    <n v="1"/>
    <d v="2013-12-17T00:00:00"/>
    <n v="95"/>
    <n v="495"/>
    <n v="33"/>
    <n v="255"/>
    <n v="11"/>
    <n v="33"/>
    <n v="8"/>
    <n v="4"/>
    <n v="6"/>
    <n v="7"/>
    <n v="9"/>
    <n v="4"/>
    <n v="0"/>
    <n v="0"/>
    <n v="0"/>
    <n v="0"/>
    <n v="0"/>
    <n v="0"/>
    <n v="3"/>
    <n v="11"/>
    <n v="0"/>
  </r>
  <r>
    <n v="175"/>
    <n v="1986"/>
    <x v="0"/>
    <x v="2"/>
    <n v="71952"/>
    <n v="1"/>
    <n v="0"/>
    <d v="2013-01-10T00:00:00"/>
    <n v="93"/>
    <n v="656"/>
    <n v="80"/>
    <n v="455"/>
    <n v="52"/>
    <n v="107"/>
    <n v="93"/>
    <n v="2"/>
    <n v="8"/>
    <n v="4"/>
    <n v="8"/>
    <n v="4"/>
    <n v="1"/>
    <n v="0"/>
    <n v="1"/>
    <n v="0"/>
    <n v="0"/>
    <n v="0"/>
    <n v="3"/>
    <n v="11"/>
    <n v="0"/>
  </r>
  <r>
    <n v="9185"/>
    <n v="1966"/>
    <x v="1"/>
    <x v="0"/>
    <n v="69759"/>
    <n v="0"/>
    <n v="0"/>
    <d v="2013-10-28T00:00:00"/>
    <n v="38"/>
    <n v="452"/>
    <n v="20"/>
    <n v="514"/>
    <n v="13"/>
    <n v="30"/>
    <n v="0"/>
    <n v="3"/>
    <n v="4"/>
    <n v="6"/>
    <n v="5"/>
    <n v="3"/>
    <n v="0"/>
    <n v="0"/>
    <n v="0"/>
    <n v="0"/>
    <n v="0"/>
    <n v="0"/>
    <n v="3"/>
    <n v="11"/>
    <n v="1"/>
  </r>
  <r>
    <n v="11056"/>
    <n v="1974"/>
    <x v="0"/>
    <x v="2"/>
    <n v="72099"/>
    <n v="0"/>
    <n v="0"/>
    <d v="2012-10-27T00:00:00"/>
    <n v="18"/>
    <n v="546"/>
    <n v="91"/>
    <n v="410"/>
    <n v="119"/>
    <n v="0"/>
    <n v="22"/>
    <n v="1"/>
    <n v="3"/>
    <n v="4"/>
    <n v="10"/>
    <n v="1"/>
    <n v="0"/>
    <n v="0"/>
    <n v="0"/>
    <n v="0"/>
    <n v="0"/>
    <n v="0"/>
    <n v="3"/>
    <n v="11"/>
    <n v="0"/>
  </r>
  <r>
    <n v="9365"/>
    <n v="1976"/>
    <x v="1"/>
    <x v="0"/>
    <n v="60000"/>
    <n v="0"/>
    <n v="1"/>
    <d v="2012-12-22T00:00:00"/>
    <n v="57"/>
    <n v="1048"/>
    <n v="0"/>
    <n v="217"/>
    <n v="0"/>
    <n v="0"/>
    <n v="12"/>
    <n v="5"/>
    <n v="11"/>
    <n v="3"/>
    <n v="5"/>
    <n v="6"/>
    <n v="0"/>
    <n v="0"/>
    <n v="0"/>
    <n v="0"/>
    <n v="0"/>
    <n v="0"/>
    <n v="3"/>
    <n v="11"/>
    <n v="0"/>
  </r>
  <r>
    <n v="6201"/>
    <n v="1978"/>
    <x v="0"/>
    <x v="0"/>
    <n v="38643"/>
    <n v="1"/>
    <n v="1"/>
    <d v="2013-11-29T00:00:00"/>
    <n v="45"/>
    <n v="22"/>
    <n v="2"/>
    <n v="14"/>
    <n v="0"/>
    <n v="1"/>
    <n v="10"/>
    <n v="2"/>
    <n v="2"/>
    <n v="0"/>
    <n v="3"/>
    <n v="7"/>
    <n v="0"/>
    <n v="0"/>
    <n v="0"/>
    <n v="0"/>
    <n v="0"/>
    <n v="1"/>
    <n v="3"/>
    <n v="11"/>
    <n v="0"/>
  </r>
  <r>
    <n v="2061"/>
    <n v="1955"/>
    <x v="0"/>
    <x v="2"/>
    <n v="50737"/>
    <n v="0"/>
    <n v="1"/>
    <d v="2013-05-11T00:00:00"/>
    <n v="61"/>
    <n v="78"/>
    <n v="0"/>
    <n v="11"/>
    <n v="0"/>
    <n v="0"/>
    <n v="10"/>
    <n v="1"/>
    <n v="2"/>
    <n v="0"/>
    <n v="4"/>
    <n v="6"/>
    <n v="0"/>
    <n v="1"/>
    <n v="0"/>
    <n v="0"/>
    <n v="0"/>
    <n v="0"/>
    <n v="3"/>
    <n v="11"/>
    <n v="0"/>
  </r>
  <r>
    <n v="6184"/>
    <n v="1969"/>
    <x v="1"/>
    <x v="2"/>
    <n v="68462"/>
    <n v="0"/>
    <n v="0"/>
    <d v="2012-12-12T00:00:00"/>
    <n v="6"/>
    <n v="561"/>
    <n v="64"/>
    <n v="785"/>
    <n v="84"/>
    <n v="128"/>
    <n v="48"/>
    <n v="1"/>
    <n v="3"/>
    <n v="3"/>
    <n v="8"/>
    <n v="1"/>
    <n v="0"/>
    <n v="0"/>
    <n v="0"/>
    <n v="0"/>
    <n v="0"/>
    <n v="0"/>
    <n v="3"/>
    <n v="11"/>
    <n v="0"/>
  </r>
  <r>
    <n v="6142"/>
    <n v="1943"/>
    <x v="2"/>
    <x v="2"/>
    <n v="65073"/>
    <n v="0"/>
    <n v="0"/>
    <d v="2013-08-20T00:00:00"/>
    <n v="65"/>
    <n v="629"/>
    <n v="17"/>
    <n v="177"/>
    <n v="69"/>
    <n v="0"/>
    <n v="8"/>
    <n v="1"/>
    <n v="5"/>
    <n v="3"/>
    <n v="5"/>
    <n v="2"/>
    <n v="0"/>
    <n v="0"/>
    <n v="0"/>
    <n v="0"/>
    <n v="0"/>
    <n v="1"/>
    <n v="3"/>
    <n v="11"/>
    <n v="0"/>
  </r>
  <r>
    <n v="4107"/>
    <n v="1948"/>
    <x v="1"/>
    <x v="1"/>
    <n v="46681"/>
    <n v="0"/>
    <n v="2"/>
    <d v="2013-10-08T00:00:00"/>
    <n v="52"/>
    <n v="269"/>
    <n v="15"/>
    <n v="69"/>
    <n v="15"/>
    <n v="19"/>
    <n v="38"/>
    <n v="2"/>
    <n v="4"/>
    <n v="6"/>
    <n v="4"/>
    <n v="5"/>
    <n v="0"/>
    <n v="0"/>
    <n v="0"/>
    <n v="0"/>
    <n v="0"/>
    <n v="0"/>
    <n v="3"/>
    <n v="11"/>
    <n v="0"/>
  </r>
  <r>
    <n v="7274"/>
    <n v="1957"/>
    <x v="0"/>
    <x v="2"/>
    <n v="78618"/>
    <n v="0"/>
    <n v="0"/>
    <d v="2012-09-28T00:00:00"/>
    <n v="87"/>
    <n v="736"/>
    <n v="163"/>
    <n v="818"/>
    <n v="212"/>
    <n v="163"/>
    <n v="61"/>
    <n v="1"/>
    <n v="4"/>
    <n v="7"/>
    <n v="10"/>
    <n v="2"/>
    <n v="0"/>
    <n v="1"/>
    <n v="0"/>
    <n v="0"/>
    <n v="0"/>
    <n v="0"/>
    <n v="3"/>
    <n v="11"/>
    <n v="0"/>
  </r>
  <r>
    <n v="9336"/>
    <n v="1969"/>
    <x v="1"/>
    <x v="4"/>
    <n v="62187"/>
    <n v="0"/>
    <n v="1"/>
    <d v="2014-03-22T00:00:00"/>
    <n v="38"/>
    <n v="512"/>
    <n v="0"/>
    <n v="83"/>
    <n v="0"/>
    <n v="0"/>
    <n v="41"/>
    <n v="3"/>
    <n v="6"/>
    <n v="2"/>
    <n v="10"/>
    <n v="4"/>
    <n v="0"/>
    <n v="0"/>
    <n v="0"/>
    <n v="0"/>
    <n v="0"/>
    <n v="0"/>
    <n v="3"/>
    <n v="11"/>
    <n v="0"/>
  </r>
  <r>
    <n v="2958"/>
    <n v="1978"/>
    <x v="0"/>
    <x v="2"/>
    <n v="28442"/>
    <n v="2"/>
    <n v="0"/>
    <d v="2014-02-24T00:00:00"/>
    <n v="53"/>
    <n v="19"/>
    <n v="3"/>
    <n v="10"/>
    <n v="11"/>
    <n v="8"/>
    <n v="6"/>
    <n v="3"/>
    <n v="2"/>
    <n v="1"/>
    <n v="4"/>
    <n v="4"/>
    <n v="0"/>
    <n v="0"/>
    <n v="0"/>
    <n v="0"/>
    <n v="0"/>
    <n v="0"/>
    <n v="3"/>
    <n v="11"/>
    <n v="0"/>
  </r>
  <r>
    <n v="933"/>
    <n v="1978"/>
    <x v="1"/>
    <x v="2"/>
    <n v="37717"/>
    <n v="1"/>
    <n v="0"/>
    <d v="2012-11-23T00:00:00"/>
    <n v="31"/>
    <n v="9"/>
    <n v="0"/>
    <n v="6"/>
    <n v="4"/>
    <n v="1"/>
    <n v="5"/>
    <n v="1"/>
    <n v="1"/>
    <n v="0"/>
    <n v="2"/>
    <n v="9"/>
    <n v="0"/>
    <n v="0"/>
    <n v="0"/>
    <n v="0"/>
    <n v="0"/>
    <n v="0"/>
    <n v="3"/>
    <n v="11"/>
    <n v="0"/>
  </r>
  <r>
    <n v="5837"/>
    <n v="1967"/>
    <x v="0"/>
    <x v="2"/>
    <n v="51479"/>
    <n v="1"/>
    <n v="1"/>
    <d v="2012-12-28T00:00:00"/>
    <n v="67"/>
    <n v="247"/>
    <n v="8"/>
    <n v="160"/>
    <n v="6"/>
    <n v="8"/>
    <n v="65"/>
    <n v="7"/>
    <n v="6"/>
    <n v="3"/>
    <n v="6"/>
    <n v="7"/>
    <n v="0"/>
    <n v="0"/>
    <n v="0"/>
    <n v="0"/>
    <n v="0"/>
    <n v="0"/>
    <n v="3"/>
    <n v="11"/>
    <n v="0"/>
  </r>
  <r>
    <n v="10704"/>
    <n v="1969"/>
    <x v="0"/>
    <x v="0"/>
    <n v="54803"/>
    <n v="0"/>
    <n v="1"/>
    <d v="2012-08-21T00:00:00"/>
    <n v="65"/>
    <n v="404"/>
    <n v="0"/>
    <n v="92"/>
    <n v="28"/>
    <n v="27"/>
    <n v="142"/>
    <n v="2"/>
    <n v="6"/>
    <n v="2"/>
    <n v="9"/>
    <n v="4"/>
    <n v="0"/>
    <n v="0"/>
    <n v="0"/>
    <n v="0"/>
    <n v="0"/>
    <n v="0"/>
    <n v="3"/>
    <n v="11"/>
    <n v="0"/>
  </r>
  <r>
    <n v="5125"/>
    <n v="1960"/>
    <x v="0"/>
    <x v="2"/>
    <n v="79530"/>
    <n v="0"/>
    <n v="0"/>
    <d v="2013-05-17T00:00:00"/>
    <n v="64"/>
    <n v="333"/>
    <n v="0"/>
    <n v="815"/>
    <n v="129"/>
    <n v="42"/>
    <n v="29"/>
    <n v="1"/>
    <n v="4"/>
    <n v="10"/>
    <n v="11"/>
    <n v="2"/>
    <n v="0"/>
    <n v="0"/>
    <n v="0"/>
    <n v="0"/>
    <n v="0"/>
    <n v="0"/>
    <n v="3"/>
    <n v="11"/>
    <n v="0"/>
  </r>
  <r>
    <n v="4432"/>
    <n v="1976"/>
    <x v="0"/>
    <x v="3"/>
    <n v="31615"/>
    <n v="1"/>
    <n v="0"/>
    <d v="2013-03-16T00:00:00"/>
    <n v="82"/>
    <n v="2"/>
    <n v="3"/>
    <n v="20"/>
    <n v="6"/>
    <n v="11"/>
    <n v="9"/>
    <n v="2"/>
    <n v="2"/>
    <n v="0"/>
    <n v="3"/>
    <n v="7"/>
    <n v="0"/>
    <n v="0"/>
    <n v="0"/>
    <n v="0"/>
    <n v="0"/>
    <n v="0"/>
    <n v="3"/>
    <n v="11"/>
    <n v="0"/>
  </r>
  <r>
    <n v="5955"/>
    <n v="1962"/>
    <x v="0"/>
    <x v="1"/>
    <n v="72025"/>
    <n v="0"/>
    <n v="0"/>
    <d v="2012-11-17T00:00:00"/>
    <n v="27"/>
    <n v="833"/>
    <n v="33"/>
    <n v="549"/>
    <n v="151"/>
    <n v="133"/>
    <n v="233"/>
    <n v="1"/>
    <n v="4"/>
    <n v="3"/>
    <n v="8"/>
    <n v="3"/>
    <n v="0"/>
    <n v="0"/>
    <n v="0"/>
    <n v="0"/>
    <n v="0"/>
    <n v="0"/>
    <n v="3"/>
    <n v="11"/>
    <n v="0"/>
  </r>
  <r>
    <n v="2928"/>
    <n v="1975"/>
    <x v="1"/>
    <x v="0"/>
    <n v="52614"/>
    <n v="0"/>
    <n v="1"/>
    <d v="2012-12-01T00:00:00"/>
    <n v="63"/>
    <n v="789"/>
    <n v="0"/>
    <n v="142"/>
    <n v="12"/>
    <n v="9"/>
    <n v="38"/>
    <n v="2"/>
    <n v="2"/>
    <n v="4"/>
    <n v="8"/>
    <n v="8"/>
    <n v="0"/>
    <n v="0"/>
    <n v="0"/>
    <n v="0"/>
    <n v="0"/>
    <n v="0"/>
    <n v="3"/>
    <n v="11"/>
    <n v="0"/>
  </r>
  <r>
    <n v="5680"/>
    <n v="1984"/>
    <x v="4"/>
    <x v="2"/>
    <n v="35684"/>
    <n v="1"/>
    <n v="0"/>
    <d v="2014-04-22T00:00:00"/>
    <n v="66"/>
    <n v="10"/>
    <n v="4"/>
    <n v="7"/>
    <n v="0"/>
    <n v="6"/>
    <n v="3"/>
    <n v="1"/>
    <n v="1"/>
    <n v="0"/>
    <n v="3"/>
    <n v="6"/>
    <n v="0"/>
    <n v="0"/>
    <n v="0"/>
    <n v="0"/>
    <n v="0"/>
    <n v="0"/>
    <n v="3"/>
    <n v="11"/>
    <n v="0"/>
  </r>
  <r>
    <n v="10313"/>
    <n v="1975"/>
    <x v="0"/>
    <x v="2"/>
    <n v="48178"/>
    <n v="1"/>
    <n v="1"/>
    <d v="2012-10-28T00:00:00"/>
    <n v="69"/>
    <n v="159"/>
    <n v="4"/>
    <n v="45"/>
    <n v="6"/>
    <n v="2"/>
    <n v="38"/>
    <n v="6"/>
    <n v="5"/>
    <n v="1"/>
    <n v="4"/>
    <n v="8"/>
    <n v="0"/>
    <n v="0"/>
    <n v="0"/>
    <n v="0"/>
    <n v="0"/>
    <n v="0"/>
    <n v="3"/>
    <n v="11"/>
    <n v="0"/>
  </r>
  <r>
    <n v="2557"/>
    <n v="1970"/>
    <x v="2"/>
    <x v="0"/>
    <n v="29548"/>
    <n v="1"/>
    <n v="0"/>
    <d v="2013-08-29T00:00:00"/>
    <n v="52"/>
    <n v="7"/>
    <n v="1"/>
    <n v="6"/>
    <n v="3"/>
    <n v="1"/>
    <n v="11"/>
    <n v="1"/>
    <n v="1"/>
    <n v="1"/>
    <n v="2"/>
    <n v="4"/>
    <n v="1"/>
    <n v="0"/>
    <n v="0"/>
    <n v="0"/>
    <n v="0"/>
    <n v="0"/>
    <n v="3"/>
    <n v="11"/>
    <n v="0"/>
  </r>
  <r>
    <n v="1245"/>
    <n v="1966"/>
    <x v="0"/>
    <x v="0"/>
    <n v="63810"/>
    <n v="0"/>
    <n v="1"/>
    <d v="2012-11-11T00:00:00"/>
    <n v="45"/>
    <n v="977"/>
    <n v="12"/>
    <n v="253"/>
    <n v="16"/>
    <n v="12"/>
    <n v="101"/>
    <n v="4"/>
    <n v="4"/>
    <n v="3"/>
    <n v="12"/>
    <n v="8"/>
    <n v="0"/>
    <n v="1"/>
    <n v="0"/>
    <n v="0"/>
    <n v="0"/>
    <n v="0"/>
    <n v="3"/>
    <n v="11"/>
    <n v="0"/>
  </r>
  <r>
    <n v="1519"/>
    <n v="1972"/>
    <x v="1"/>
    <x v="0"/>
    <n v="38578"/>
    <n v="1"/>
    <n v="1"/>
    <d v="2013-06-22T00:00:00"/>
    <n v="2"/>
    <n v="38"/>
    <n v="4"/>
    <n v="22"/>
    <n v="3"/>
    <n v="3"/>
    <n v="3"/>
    <n v="3"/>
    <n v="3"/>
    <n v="0"/>
    <n v="3"/>
    <n v="8"/>
    <n v="0"/>
    <n v="0"/>
    <n v="0"/>
    <n v="0"/>
    <n v="0"/>
    <n v="0"/>
    <n v="3"/>
    <n v="11"/>
    <n v="1"/>
  </r>
  <r>
    <n v="10703"/>
    <n v="1975"/>
    <x v="2"/>
    <x v="0"/>
    <n v="46098"/>
    <n v="1"/>
    <n v="1"/>
    <d v="2012-08-18T00:00:00"/>
    <n v="86"/>
    <n v="57"/>
    <n v="0"/>
    <n v="27"/>
    <n v="0"/>
    <n v="0"/>
    <n v="36"/>
    <n v="4"/>
    <n v="3"/>
    <n v="2"/>
    <n v="2"/>
    <n v="8"/>
    <n v="0"/>
    <n v="0"/>
    <n v="0"/>
    <n v="0"/>
    <n v="0"/>
    <n v="0"/>
    <n v="3"/>
    <n v="11"/>
    <n v="0"/>
  </r>
  <r>
    <n v="1726"/>
    <n v="1970"/>
    <x v="0"/>
    <x v="0"/>
    <n v="22585"/>
    <n v="0"/>
    <n v="0"/>
    <d v="2013-03-18T00:00:00"/>
    <n v="23"/>
    <n v="3"/>
    <n v="9"/>
    <n v="15"/>
    <n v="13"/>
    <n v="2"/>
    <n v="39"/>
    <n v="1"/>
    <n v="1"/>
    <n v="1"/>
    <n v="2"/>
    <n v="9"/>
    <n v="1"/>
    <n v="0"/>
    <n v="0"/>
    <n v="0"/>
    <n v="0"/>
    <n v="0"/>
    <n v="3"/>
    <n v="11"/>
    <n v="1"/>
  </r>
  <r>
    <n v="4459"/>
    <n v="1989"/>
    <x v="0"/>
    <x v="0"/>
    <n v="30279"/>
    <n v="1"/>
    <n v="0"/>
    <d v="2012-12-30T00:00:00"/>
    <n v="13"/>
    <n v="10"/>
    <n v="4"/>
    <n v="14"/>
    <n v="4"/>
    <n v="4"/>
    <n v="1"/>
    <n v="1"/>
    <n v="1"/>
    <n v="0"/>
    <n v="3"/>
    <n v="8"/>
    <n v="0"/>
    <n v="0"/>
    <n v="0"/>
    <n v="0"/>
    <n v="0"/>
    <n v="0"/>
    <n v="3"/>
    <n v="11"/>
    <n v="0"/>
  </r>
  <r>
    <n v="1729"/>
    <n v="1961"/>
    <x v="1"/>
    <x v="1"/>
    <n v="66426"/>
    <n v="0"/>
    <n v="1"/>
    <d v="2013-10-02T00:00:00"/>
    <n v="14"/>
    <n v="1043"/>
    <n v="24"/>
    <n v="97"/>
    <n v="32"/>
    <n v="24"/>
    <n v="157"/>
    <n v="2"/>
    <n v="3"/>
    <n v="5"/>
    <n v="10"/>
    <n v="6"/>
    <n v="0"/>
    <n v="0"/>
    <n v="0"/>
    <n v="0"/>
    <n v="0"/>
    <n v="0"/>
    <n v="3"/>
    <n v="11"/>
    <n v="0"/>
  </r>
  <r>
    <n v="1517"/>
    <n v="1969"/>
    <x v="0"/>
    <x v="0"/>
    <n v="30822"/>
    <n v="1"/>
    <n v="0"/>
    <d v="2013-06-14T00:00:00"/>
    <n v="92"/>
    <n v="3"/>
    <n v="9"/>
    <n v="13"/>
    <n v="2"/>
    <n v="12"/>
    <n v="12"/>
    <n v="1"/>
    <n v="1"/>
    <n v="0"/>
    <n v="3"/>
    <n v="7"/>
    <n v="0"/>
    <n v="0"/>
    <n v="0"/>
    <n v="0"/>
    <n v="0"/>
    <n v="0"/>
    <n v="3"/>
    <n v="11"/>
    <n v="0"/>
  </r>
  <r>
    <n v="2098"/>
    <n v="1969"/>
    <x v="1"/>
    <x v="2"/>
    <n v="33581"/>
    <n v="2"/>
    <n v="0"/>
    <d v="2013-01-08T00:00:00"/>
    <n v="38"/>
    <n v="11"/>
    <n v="0"/>
    <n v="5"/>
    <n v="0"/>
    <n v="0"/>
    <n v="1"/>
    <n v="1"/>
    <n v="1"/>
    <n v="0"/>
    <n v="2"/>
    <n v="8"/>
    <n v="0"/>
    <n v="0"/>
    <n v="0"/>
    <n v="0"/>
    <n v="0"/>
    <n v="0"/>
    <n v="3"/>
    <n v="11"/>
    <n v="0"/>
  </r>
  <r>
    <n v="9543"/>
    <n v="1985"/>
    <x v="0"/>
    <x v="2"/>
    <n v="19986"/>
    <n v="1"/>
    <n v="0"/>
    <d v="2013-11-14T00:00:00"/>
    <n v="74"/>
    <n v="3"/>
    <n v="6"/>
    <n v="5"/>
    <n v="0"/>
    <n v="2"/>
    <n v="6"/>
    <n v="1"/>
    <n v="0"/>
    <n v="0"/>
    <n v="3"/>
    <n v="7"/>
    <n v="0"/>
    <n v="0"/>
    <n v="0"/>
    <n v="0"/>
    <n v="0"/>
    <n v="0"/>
    <n v="3"/>
    <n v="11"/>
    <n v="0"/>
  </r>
  <r>
    <n v="6878"/>
    <n v="1954"/>
    <x v="0"/>
    <x v="4"/>
    <n v="27421"/>
    <n v="0"/>
    <n v="0"/>
    <d v="2012-12-12T00:00:00"/>
    <n v="14"/>
    <n v="43"/>
    <n v="12"/>
    <n v="96"/>
    <n v="78"/>
    <n v="40"/>
    <n v="55"/>
    <n v="3"/>
    <n v="4"/>
    <n v="1"/>
    <n v="6"/>
    <n v="7"/>
    <n v="0"/>
    <n v="0"/>
    <n v="0"/>
    <n v="0"/>
    <n v="0"/>
    <n v="0"/>
    <n v="3"/>
    <n v="11"/>
    <n v="0"/>
  </r>
  <r>
    <n v="3310"/>
    <n v="1973"/>
    <x v="4"/>
    <x v="2"/>
    <n v="35688"/>
    <n v="2"/>
    <n v="1"/>
    <d v="2012-08-22T00:00:00"/>
    <n v="94"/>
    <n v="73"/>
    <n v="3"/>
    <n v="90"/>
    <n v="12"/>
    <n v="1"/>
    <n v="32"/>
    <n v="7"/>
    <n v="4"/>
    <n v="1"/>
    <n v="4"/>
    <n v="8"/>
    <n v="0"/>
    <n v="0"/>
    <n v="0"/>
    <n v="0"/>
    <n v="0"/>
    <n v="0"/>
    <n v="3"/>
    <n v="11"/>
    <n v="0"/>
  </r>
  <r>
    <n v="2724"/>
    <n v="1981"/>
    <x v="2"/>
    <x v="0"/>
    <n v="36143"/>
    <n v="1"/>
    <n v="0"/>
    <d v="2014-03-30T00:00:00"/>
    <n v="33"/>
    <n v="12"/>
    <n v="0"/>
    <n v="1"/>
    <n v="0"/>
    <n v="0"/>
    <n v="6"/>
    <n v="1"/>
    <n v="0"/>
    <n v="1"/>
    <n v="2"/>
    <n v="3"/>
    <n v="0"/>
    <n v="0"/>
    <n v="0"/>
    <n v="0"/>
    <n v="0"/>
    <n v="0"/>
    <n v="3"/>
    <n v="11"/>
    <n v="0"/>
  </r>
  <r>
    <n v="948"/>
    <n v="1971"/>
    <x v="0"/>
    <x v="0"/>
    <n v="10245"/>
    <n v="1"/>
    <n v="0"/>
    <d v="2013-05-15T00:00:00"/>
    <n v="32"/>
    <n v="4"/>
    <n v="7"/>
    <n v="7"/>
    <n v="6"/>
    <n v="4"/>
    <n v="13"/>
    <n v="3"/>
    <n v="1"/>
    <n v="2"/>
    <n v="2"/>
    <n v="5"/>
    <n v="0"/>
    <n v="0"/>
    <n v="0"/>
    <n v="0"/>
    <n v="0"/>
    <n v="0"/>
    <n v="3"/>
    <n v="11"/>
    <n v="0"/>
  </r>
  <r>
    <n v="6720"/>
    <n v="1968"/>
    <x v="2"/>
    <x v="1"/>
    <n v="43795"/>
    <n v="0"/>
    <n v="1"/>
    <d v="2013-10-16T00:00:00"/>
    <n v="11"/>
    <n v="314"/>
    <n v="11"/>
    <n v="53"/>
    <n v="4"/>
    <n v="3"/>
    <n v="107"/>
    <n v="3"/>
    <n v="7"/>
    <n v="3"/>
    <n v="4"/>
    <n v="7"/>
    <n v="0"/>
    <n v="1"/>
    <n v="0"/>
    <n v="0"/>
    <n v="0"/>
    <n v="0"/>
    <n v="3"/>
    <n v="11"/>
    <n v="1"/>
  </r>
  <r>
    <n v="6202"/>
    <n v="1960"/>
    <x v="0"/>
    <x v="1"/>
    <n v="63381"/>
    <n v="0"/>
    <n v="1"/>
    <d v="2012-10-05T00:00:00"/>
    <n v="78"/>
    <n v="571"/>
    <n v="50"/>
    <n v="142"/>
    <n v="33"/>
    <n v="50"/>
    <n v="159"/>
    <n v="4"/>
    <n v="4"/>
    <n v="5"/>
    <n v="13"/>
    <n v="2"/>
    <n v="0"/>
    <n v="0"/>
    <n v="0"/>
    <n v="0"/>
    <n v="0"/>
    <n v="0"/>
    <n v="3"/>
    <n v="11"/>
    <n v="0"/>
  </r>
  <r>
    <n v="2066"/>
    <n v="1949"/>
    <x v="0"/>
    <x v="1"/>
    <n v="38823"/>
    <n v="0"/>
    <n v="1"/>
    <d v="2012-08-30T00:00:00"/>
    <n v="56"/>
    <n v="70"/>
    <n v="0"/>
    <n v="11"/>
    <n v="2"/>
    <n v="8"/>
    <n v="23"/>
    <n v="1"/>
    <n v="2"/>
    <n v="1"/>
    <n v="3"/>
    <n v="6"/>
    <n v="0"/>
    <n v="0"/>
    <n v="0"/>
    <n v="0"/>
    <n v="0"/>
    <n v="0"/>
    <n v="3"/>
    <n v="11"/>
    <n v="0"/>
  </r>
  <r>
    <n v="9799"/>
    <n v="1968"/>
    <x v="1"/>
    <x v="3"/>
    <n v="83664"/>
    <n v="1"/>
    <n v="1"/>
    <d v="2013-05-08T00:00:00"/>
    <n v="57"/>
    <n v="866"/>
    <n v="21"/>
    <n v="151"/>
    <n v="28"/>
    <n v="21"/>
    <n v="86"/>
    <n v="3"/>
    <n v="2"/>
    <n v="2"/>
    <n v="12"/>
    <n v="5"/>
    <n v="0"/>
    <n v="0"/>
    <n v="0"/>
    <n v="0"/>
    <n v="0"/>
    <n v="0"/>
    <n v="3"/>
    <n v="11"/>
    <n v="0"/>
  </r>
  <r>
    <n v="8318"/>
    <n v="1979"/>
    <x v="0"/>
    <x v="1"/>
    <n v="90300"/>
    <n v="0"/>
    <n v="0"/>
    <d v="2014-01-03T00:00:00"/>
    <n v="7"/>
    <n v="594"/>
    <n v="134"/>
    <n v="786"/>
    <n v="33"/>
    <n v="134"/>
    <n v="57"/>
    <n v="0"/>
    <n v="5"/>
    <n v="6"/>
    <n v="8"/>
    <n v="1"/>
    <n v="0"/>
    <n v="0"/>
    <n v="1"/>
    <n v="0"/>
    <n v="0"/>
    <n v="0"/>
    <n v="3"/>
    <n v="11"/>
    <n v="0"/>
  </r>
  <r>
    <n v="5642"/>
    <n v="1979"/>
    <x v="2"/>
    <x v="1"/>
    <n v="62499"/>
    <n v="1"/>
    <n v="0"/>
    <d v="2013-12-09T00:00:00"/>
    <n v="0"/>
    <n v="140"/>
    <n v="4"/>
    <n v="61"/>
    <n v="0"/>
    <n v="13"/>
    <n v="4"/>
    <n v="2"/>
    <n v="3"/>
    <n v="1"/>
    <n v="6"/>
    <n v="4"/>
    <n v="0"/>
    <n v="0"/>
    <n v="0"/>
    <n v="0"/>
    <n v="0"/>
    <n v="0"/>
    <n v="3"/>
    <n v="11"/>
    <n v="0"/>
  </r>
  <r>
    <n v="2669"/>
    <n v="1993"/>
    <x v="0"/>
    <x v="0"/>
    <n v="74293"/>
    <n v="0"/>
    <n v="0"/>
    <d v="2014-05-04T00:00:00"/>
    <n v="66"/>
    <n v="375"/>
    <n v="152"/>
    <n v="335"/>
    <n v="93"/>
    <n v="91"/>
    <n v="81"/>
    <n v="1"/>
    <n v="5"/>
    <n v="4"/>
    <n v="6"/>
    <n v="2"/>
    <n v="0"/>
    <n v="0"/>
    <n v="0"/>
    <n v="0"/>
    <n v="0"/>
    <n v="0"/>
    <n v="3"/>
    <n v="11"/>
    <n v="0"/>
  </r>
  <r>
    <n v="455"/>
    <n v="1946"/>
    <x v="1"/>
    <x v="2"/>
    <n v="51012"/>
    <n v="0"/>
    <n v="0"/>
    <d v="2013-04-18T00:00:00"/>
    <n v="86"/>
    <n v="102"/>
    <n v="9"/>
    <n v="63"/>
    <n v="2"/>
    <n v="9"/>
    <n v="24"/>
    <n v="1"/>
    <n v="4"/>
    <n v="1"/>
    <n v="4"/>
    <n v="6"/>
    <n v="0"/>
    <n v="0"/>
    <n v="0"/>
    <n v="0"/>
    <n v="0"/>
    <n v="0"/>
    <n v="3"/>
    <n v="11"/>
    <n v="0"/>
  </r>
  <r>
    <n v="7683"/>
    <n v="1968"/>
    <x v="2"/>
    <x v="2"/>
    <n v="70777"/>
    <n v="0"/>
    <n v="1"/>
    <d v="2014-02-25T00:00:00"/>
    <n v="80"/>
    <n v="554"/>
    <n v="35"/>
    <n v="113"/>
    <n v="0"/>
    <n v="7"/>
    <n v="78"/>
    <n v="3"/>
    <n v="5"/>
    <n v="3"/>
    <n v="12"/>
    <n v="3"/>
    <n v="0"/>
    <n v="0"/>
    <n v="0"/>
    <n v="0"/>
    <n v="0"/>
    <n v="0"/>
    <n v="3"/>
    <n v="11"/>
    <n v="0"/>
  </r>
  <r>
    <n v="3428"/>
    <n v="1991"/>
    <x v="1"/>
    <x v="1"/>
    <n v="68682"/>
    <n v="0"/>
    <n v="0"/>
    <d v="2013-10-06T00:00:00"/>
    <n v="56"/>
    <n v="919"/>
    <n v="0"/>
    <n v="505"/>
    <n v="99"/>
    <n v="30"/>
    <n v="45"/>
    <n v="1"/>
    <n v="4"/>
    <n v="9"/>
    <n v="10"/>
    <n v="2"/>
    <n v="0"/>
    <n v="0"/>
    <n v="0"/>
    <n v="0"/>
    <n v="0"/>
    <n v="0"/>
    <n v="3"/>
    <n v="11"/>
    <n v="0"/>
  </r>
  <r>
    <n v="7414"/>
    <n v="1971"/>
    <x v="0"/>
    <x v="2"/>
    <n v="43824"/>
    <n v="1"/>
    <n v="1"/>
    <d v="2012-09-15T00:00:00"/>
    <n v="18"/>
    <n v="96"/>
    <n v="1"/>
    <n v="42"/>
    <n v="12"/>
    <n v="3"/>
    <n v="32"/>
    <n v="4"/>
    <n v="3"/>
    <n v="1"/>
    <n v="4"/>
    <n v="8"/>
    <n v="0"/>
    <n v="0"/>
    <n v="0"/>
    <n v="0"/>
    <n v="0"/>
    <n v="0"/>
    <n v="3"/>
    <n v="11"/>
    <n v="0"/>
  </r>
  <r>
    <n v="6354"/>
    <n v="1984"/>
    <x v="0"/>
    <x v="1"/>
    <n v="15345"/>
    <n v="1"/>
    <n v="0"/>
    <d v="2012-08-31T00:00:00"/>
    <n v="51"/>
    <n v="5"/>
    <n v="2"/>
    <n v="16"/>
    <n v="3"/>
    <n v="2"/>
    <n v="19"/>
    <n v="2"/>
    <n v="1"/>
    <n v="1"/>
    <n v="2"/>
    <n v="8"/>
    <n v="0"/>
    <n v="0"/>
    <n v="0"/>
    <n v="0"/>
    <n v="0"/>
    <n v="0"/>
    <n v="3"/>
    <n v="11"/>
    <n v="1"/>
  </r>
  <r>
    <n v="798"/>
    <n v="1987"/>
    <x v="0"/>
    <x v="0"/>
    <n v="23442"/>
    <n v="1"/>
    <n v="0"/>
    <d v="2012-12-24T00:00:00"/>
    <n v="71"/>
    <n v="2"/>
    <n v="0"/>
    <n v="6"/>
    <n v="8"/>
    <n v="6"/>
    <n v="5"/>
    <n v="1"/>
    <n v="1"/>
    <n v="0"/>
    <n v="3"/>
    <n v="7"/>
    <n v="0"/>
    <n v="0"/>
    <n v="0"/>
    <n v="0"/>
    <n v="0"/>
    <n v="0"/>
    <n v="3"/>
    <n v="11"/>
    <n v="0"/>
  </r>
  <r>
    <n v="8213"/>
    <n v="1980"/>
    <x v="4"/>
    <x v="1"/>
    <n v="14515"/>
    <n v="1"/>
    <n v="0"/>
    <d v="2012-11-09T00:00:00"/>
    <n v="71"/>
    <n v="6"/>
    <n v="4"/>
    <n v="9"/>
    <n v="6"/>
    <n v="36"/>
    <n v="35"/>
    <n v="4"/>
    <n v="2"/>
    <n v="2"/>
    <n v="3"/>
    <n v="7"/>
    <n v="0"/>
    <n v="0"/>
    <n v="0"/>
    <n v="0"/>
    <n v="0"/>
    <n v="0"/>
    <n v="3"/>
    <n v="11"/>
    <n v="1"/>
  </r>
  <r>
    <n v="2488"/>
    <n v="1956"/>
    <x v="4"/>
    <x v="3"/>
    <n v="31395"/>
    <n v="1"/>
    <n v="1"/>
    <d v="2013-03-23T00:00:00"/>
    <n v="80"/>
    <n v="23"/>
    <n v="1"/>
    <n v="25"/>
    <n v="0"/>
    <n v="8"/>
    <n v="7"/>
    <n v="4"/>
    <n v="2"/>
    <n v="1"/>
    <n v="3"/>
    <n v="6"/>
    <n v="0"/>
    <n v="0"/>
    <n v="0"/>
    <n v="0"/>
    <n v="0"/>
    <n v="0"/>
    <n v="3"/>
    <n v="11"/>
    <n v="0"/>
  </r>
  <r>
    <n v="9999"/>
    <n v="1965"/>
    <x v="0"/>
    <x v="1"/>
    <n v="75276"/>
    <n v="0"/>
    <n v="0"/>
    <d v="2012-09-27T00:00:00"/>
    <n v="2"/>
    <n v="610"/>
    <n v="105"/>
    <n v="125"/>
    <n v="137"/>
    <n v="42"/>
    <n v="21"/>
    <n v="1"/>
    <n v="9"/>
    <n v="4"/>
    <n v="9"/>
    <n v="5"/>
    <n v="0"/>
    <n v="0"/>
    <n v="0"/>
    <n v="0"/>
    <n v="0"/>
    <n v="0"/>
    <n v="3"/>
    <n v="11"/>
    <n v="0"/>
  </r>
  <r>
    <n v="7617"/>
    <n v="1974"/>
    <x v="0"/>
    <x v="0"/>
    <n v="42373"/>
    <n v="1"/>
    <n v="1"/>
    <d v="2013-08-15T00:00:00"/>
    <n v="83"/>
    <n v="67"/>
    <n v="5"/>
    <n v="61"/>
    <n v="3"/>
    <n v="8"/>
    <n v="19"/>
    <n v="5"/>
    <n v="2"/>
    <n v="1"/>
    <n v="5"/>
    <n v="5"/>
    <n v="0"/>
    <n v="0"/>
    <n v="0"/>
    <n v="0"/>
    <n v="0"/>
    <n v="0"/>
    <n v="3"/>
    <n v="11"/>
    <n v="0"/>
  </r>
  <r>
    <n v="615"/>
    <n v="1960"/>
    <x v="0"/>
    <x v="1"/>
    <n v="30507"/>
    <n v="0"/>
    <n v="0"/>
    <d v="2013-03-11T00:00:00"/>
    <n v="29"/>
    <n v="65"/>
    <n v="36"/>
    <n v="74"/>
    <n v="38"/>
    <n v="20"/>
    <n v="110"/>
    <n v="1"/>
    <n v="5"/>
    <n v="1"/>
    <n v="4"/>
    <n v="7"/>
    <n v="0"/>
    <n v="0"/>
    <n v="0"/>
    <n v="0"/>
    <n v="0"/>
    <n v="0"/>
    <n v="3"/>
    <n v="11"/>
    <n v="0"/>
  </r>
  <r>
    <n v="2552"/>
    <n v="1955"/>
    <x v="1"/>
    <x v="0"/>
    <n v="55521"/>
    <n v="1"/>
    <n v="2"/>
    <d v="2013-10-22T00:00:00"/>
    <n v="11"/>
    <n v="416"/>
    <n v="0"/>
    <n v="26"/>
    <n v="0"/>
    <n v="0"/>
    <n v="4"/>
    <n v="9"/>
    <n v="6"/>
    <n v="3"/>
    <n v="6"/>
    <n v="7"/>
    <n v="0"/>
    <n v="1"/>
    <n v="0"/>
    <n v="0"/>
    <n v="0"/>
    <n v="0"/>
    <n v="3"/>
    <n v="11"/>
    <n v="1"/>
  </r>
  <r>
    <n v="194"/>
    <n v="1965"/>
    <x v="0"/>
    <x v="2"/>
    <n v="48006"/>
    <n v="1"/>
    <n v="1"/>
    <d v="2014-06-09T00:00:00"/>
    <n v="55"/>
    <n v="23"/>
    <n v="0"/>
    <n v="11"/>
    <n v="3"/>
    <n v="2"/>
    <n v="2"/>
    <n v="1"/>
    <n v="1"/>
    <n v="0"/>
    <n v="3"/>
    <n v="6"/>
    <n v="0"/>
    <n v="0"/>
    <n v="0"/>
    <n v="0"/>
    <n v="0"/>
    <n v="0"/>
    <n v="3"/>
    <n v="11"/>
    <n v="0"/>
  </r>
  <r>
    <n v="3645"/>
    <n v="1972"/>
    <x v="1"/>
    <x v="0"/>
    <n v="27213"/>
    <n v="1"/>
    <n v="0"/>
    <d v="2012-08-30T00:00:00"/>
    <n v="19"/>
    <n v="19"/>
    <n v="3"/>
    <n v="26"/>
    <n v="10"/>
    <n v="9"/>
    <n v="3"/>
    <n v="3"/>
    <n v="2"/>
    <n v="0"/>
    <n v="4"/>
    <n v="8"/>
    <n v="0"/>
    <n v="0"/>
    <n v="0"/>
    <n v="0"/>
    <n v="0"/>
    <n v="0"/>
    <n v="3"/>
    <n v="11"/>
    <n v="1"/>
  </r>
  <r>
    <n v="8890"/>
    <n v="1971"/>
    <x v="1"/>
    <x v="3"/>
    <n v="65808"/>
    <n v="1"/>
    <n v="1"/>
    <d v="2014-05-30T00:00:00"/>
    <n v="1"/>
    <n v="155"/>
    <n v="7"/>
    <n v="80"/>
    <n v="13"/>
    <n v="7"/>
    <n v="10"/>
    <n v="3"/>
    <n v="5"/>
    <n v="1"/>
    <n v="5"/>
    <n v="6"/>
    <n v="0"/>
    <n v="0"/>
    <n v="0"/>
    <n v="0"/>
    <n v="0"/>
    <n v="0"/>
    <n v="3"/>
    <n v="11"/>
    <n v="0"/>
  </r>
  <r>
    <n v="5049"/>
    <n v="1974"/>
    <x v="1"/>
    <x v="1"/>
    <n v="30351"/>
    <n v="1"/>
    <n v="0"/>
    <d v="2013-06-06T00:00:00"/>
    <n v="19"/>
    <n v="14"/>
    <n v="0"/>
    <n v="24"/>
    <n v="3"/>
    <n v="3"/>
    <n v="2"/>
    <n v="1"/>
    <n v="3"/>
    <n v="0"/>
    <n v="2"/>
    <n v="9"/>
    <n v="0"/>
    <n v="0"/>
    <n v="0"/>
    <n v="0"/>
    <n v="0"/>
    <n v="0"/>
    <n v="3"/>
    <n v="11"/>
    <n v="0"/>
  </r>
  <r>
    <n v="9973"/>
    <n v="1963"/>
    <x v="0"/>
    <x v="2"/>
    <n v="50437"/>
    <n v="0"/>
    <n v="2"/>
    <d v="2012-10-17T00:00:00"/>
    <n v="28"/>
    <n v="370"/>
    <n v="9"/>
    <n v="92"/>
    <n v="6"/>
    <n v="9"/>
    <n v="4"/>
    <n v="3"/>
    <n v="7"/>
    <n v="1"/>
    <n v="8"/>
    <n v="7"/>
    <n v="0"/>
    <n v="0"/>
    <n v="0"/>
    <n v="0"/>
    <n v="0"/>
    <n v="0"/>
    <n v="3"/>
    <n v="11"/>
    <n v="0"/>
  </r>
  <r>
    <n v="7301"/>
    <n v="1982"/>
    <x v="4"/>
    <x v="0"/>
    <n v="23616"/>
    <n v="1"/>
    <n v="0"/>
    <d v="2012-11-17T00:00:00"/>
    <n v="76"/>
    <n v="4"/>
    <n v="22"/>
    <n v="11"/>
    <n v="3"/>
    <n v="7"/>
    <n v="32"/>
    <n v="2"/>
    <n v="3"/>
    <n v="0"/>
    <n v="3"/>
    <n v="8"/>
    <n v="0"/>
    <n v="0"/>
    <n v="0"/>
    <n v="0"/>
    <n v="0"/>
    <n v="0"/>
    <n v="3"/>
    <n v="11"/>
    <n v="1"/>
  </r>
  <r>
    <n v="10882"/>
    <n v="1976"/>
    <x v="0"/>
    <x v="2"/>
    <n v="53858"/>
    <n v="0"/>
    <n v="1"/>
    <d v="2012-11-09T00:00:00"/>
    <n v="50"/>
    <n v="407"/>
    <n v="53"/>
    <n v="221"/>
    <n v="58"/>
    <n v="150"/>
    <n v="26"/>
    <n v="4"/>
    <n v="4"/>
    <n v="3"/>
    <n v="6"/>
    <n v="4"/>
    <n v="0"/>
    <n v="0"/>
    <n v="0"/>
    <n v="0"/>
    <n v="0"/>
    <n v="0"/>
    <n v="3"/>
    <n v="11"/>
    <n v="0"/>
  </r>
  <r>
    <n v="7030"/>
    <n v="1955"/>
    <x v="1"/>
    <x v="2"/>
    <n v="66465"/>
    <n v="0"/>
    <n v="1"/>
    <d v="2013-03-30T00:00:00"/>
    <n v="1"/>
    <n v="1200"/>
    <n v="0"/>
    <n v="204"/>
    <n v="38"/>
    <n v="29"/>
    <n v="14"/>
    <n v="3"/>
    <n v="11"/>
    <n v="9"/>
    <n v="12"/>
    <n v="6"/>
    <n v="0"/>
    <n v="0"/>
    <n v="0"/>
    <n v="1"/>
    <n v="0"/>
    <n v="0"/>
    <n v="3"/>
    <n v="11"/>
    <n v="0"/>
  </r>
  <r>
    <n v="7422"/>
    <n v="1987"/>
    <x v="0"/>
    <x v="0"/>
    <n v="46923"/>
    <n v="1"/>
    <n v="0"/>
    <d v="2012-08-22T00:00:00"/>
    <n v="90"/>
    <n v="85"/>
    <n v="44"/>
    <n v="54"/>
    <n v="102"/>
    <n v="78"/>
    <n v="6"/>
    <n v="3"/>
    <n v="5"/>
    <n v="1"/>
    <n v="7"/>
    <n v="7"/>
    <n v="0"/>
    <n v="0"/>
    <n v="0"/>
    <n v="0"/>
    <n v="0"/>
    <n v="0"/>
    <n v="3"/>
    <n v="11"/>
    <n v="0"/>
  </r>
  <r>
    <n v="3523"/>
    <n v="1962"/>
    <x v="0"/>
    <x v="1"/>
    <n v="75072"/>
    <n v="0"/>
    <n v="1"/>
    <d v="2013-01-23T00:00:00"/>
    <n v="83"/>
    <n v="583"/>
    <n v="34"/>
    <n v="309"/>
    <n v="0"/>
    <n v="22"/>
    <n v="125"/>
    <n v="2"/>
    <n v="5"/>
    <n v="4"/>
    <n v="8"/>
    <n v="3"/>
    <n v="0"/>
    <n v="0"/>
    <n v="0"/>
    <n v="0"/>
    <n v="0"/>
    <n v="0"/>
    <n v="3"/>
    <n v="11"/>
    <n v="0"/>
  </r>
  <r>
    <n v="7106"/>
    <n v="1943"/>
    <x v="1"/>
    <x v="2"/>
    <n v="75865"/>
    <n v="0"/>
    <n v="0"/>
    <d v="2014-03-31T00:00:00"/>
    <n v="73"/>
    <n v="483"/>
    <n v="0"/>
    <n v="591"/>
    <n v="156"/>
    <n v="0"/>
    <n v="12"/>
    <n v="1"/>
    <n v="3"/>
    <n v="5"/>
    <n v="10"/>
    <n v="1"/>
    <n v="0"/>
    <n v="0"/>
    <n v="0"/>
    <n v="0"/>
    <n v="0"/>
    <n v="0"/>
    <n v="3"/>
    <n v="11"/>
    <n v="0"/>
  </r>
  <r>
    <n v="6504"/>
    <n v="1975"/>
    <x v="4"/>
    <x v="1"/>
    <n v="19789"/>
    <n v="1"/>
    <n v="0"/>
    <d v="2013-11-20T00:00:00"/>
    <n v="24"/>
    <n v="2"/>
    <n v="5"/>
    <n v="9"/>
    <n v="28"/>
    <n v="6"/>
    <n v="28"/>
    <n v="3"/>
    <n v="2"/>
    <n v="1"/>
    <n v="3"/>
    <n v="5"/>
    <n v="1"/>
    <n v="0"/>
    <n v="0"/>
    <n v="0"/>
    <n v="0"/>
    <n v="0"/>
    <n v="3"/>
    <n v="11"/>
    <n v="0"/>
  </r>
  <r>
    <n v="5067"/>
    <n v="1994"/>
    <x v="0"/>
    <x v="1"/>
    <n v="80134"/>
    <n v="0"/>
    <n v="0"/>
    <d v="2014-02-14T00:00:00"/>
    <n v="11"/>
    <n v="966"/>
    <n v="26"/>
    <n v="282"/>
    <n v="52"/>
    <n v="26"/>
    <n v="26"/>
    <n v="1"/>
    <n v="2"/>
    <n v="7"/>
    <n v="11"/>
    <n v="5"/>
    <n v="0"/>
    <n v="1"/>
    <n v="1"/>
    <n v="1"/>
    <n v="1"/>
    <n v="0"/>
    <n v="3"/>
    <n v="11"/>
    <n v="0"/>
  </r>
  <r>
    <n v="4216"/>
    <n v="1981"/>
    <x v="0"/>
    <x v="0"/>
    <n v="91065"/>
    <n v="0"/>
    <n v="0"/>
    <d v="2013-02-22T00:00:00"/>
    <n v="33"/>
    <n v="822"/>
    <n v="114"/>
    <n v="108"/>
    <n v="179"/>
    <n v="137"/>
    <n v="114"/>
    <n v="1"/>
    <n v="7"/>
    <n v="9"/>
    <n v="9"/>
    <n v="3"/>
    <n v="0"/>
    <n v="0"/>
    <n v="1"/>
    <n v="1"/>
    <n v="0"/>
    <n v="0"/>
    <n v="3"/>
    <n v="11"/>
    <n v="1"/>
  </r>
  <r>
    <n v="8581"/>
    <n v="1971"/>
    <x v="2"/>
    <x v="2"/>
    <n v="49505"/>
    <n v="1"/>
    <n v="1"/>
    <d v="2013-03-05T00:00:00"/>
    <n v="4"/>
    <n v="604"/>
    <n v="0"/>
    <n v="100"/>
    <n v="19"/>
    <n v="0"/>
    <n v="28"/>
    <n v="9"/>
    <n v="10"/>
    <n v="2"/>
    <n v="8"/>
    <n v="8"/>
    <n v="0"/>
    <n v="0"/>
    <n v="0"/>
    <n v="0"/>
    <n v="0"/>
    <n v="0"/>
    <n v="3"/>
    <n v="11"/>
    <n v="0"/>
  </r>
  <r>
    <n v="5929"/>
    <n v="1973"/>
    <x v="1"/>
    <x v="2"/>
    <n v="37401"/>
    <n v="1"/>
    <n v="0"/>
    <d v="2014-05-06T00:00:00"/>
    <n v="14"/>
    <n v="19"/>
    <n v="3"/>
    <n v="19"/>
    <n v="3"/>
    <n v="1"/>
    <n v="3"/>
    <n v="2"/>
    <n v="2"/>
    <n v="0"/>
    <n v="3"/>
    <n v="7"/>
    <n v="0"/>
    <n v="0"/>
    <n v="0"/>
    <n v="0"/>
    <n v="0"/>
    <n v="0"/>
    <n v="3"/>
    <n v="11"/>
    <n v="0"/>
  </r>
  <r>
    <n v="3129"/>
    <n v="1983"/>
    <x v="0"/>
    <x v="2"/>
    <n v="30096"/>
    <n v="1"/>
    <n v="0"/>
    <d v="2014-05-22T00:00:00"/>
    <n v="30"/>
    <n v="5"/>
    <n v="3"/>
    <n v="11"/>
    <n v="12"/>
    <n v="5"/>
    <n v="9"/>
    <n v="1"/>
    <n v="2"/>
    <n v="0"/>
    <n v="3"/>
    <n v="6"/>
    <n v="0"/>
    <n v="0"/>
    <n v="0"/>
    <n v="0"/>
    <n v="0"/>
    <n v="0"/>
    <n v="3"/>
    <n v="11"/>
    <n v="0"/>
  </r>
  <r>
    <n v="6528"/>
    <n v="1982"/>
    <x v="2"/>
    <x v="1"/>
    <n v="18492"/>
    <n v="1"/>
    <n v="0"/>
    <d v="2014-06-05T00:00:00"/>
    <n v="75"/>
    <n v="2"/>
    <n v="2"/>
    <n v="2"/>
    <n v="2"/>
    <n v="1"/>
    <n v="1"/>
    <n v="1"/>
    <n v="1"/>
    <n v="0"/>
    <n v="2"/>
    <n v="8"/>
    <n v="0"/>
    <n v="0"/>
    <n v="0"/>
    <n v="0"/>
    <n v="0"/>
    <n v="0"/>
    <n v="3"/>
    <n v="11"/>
    <n v="0"/>
  </r>
  <r>
    <n v="1361"/>
    <n v="1974"/>
    <x v="2"/>
    <x v="2"/>
    <n v="82584"/>
    <n v="0"/>
    <n v="0"/>
    <d v="2013-06-04T00:00:00"/>
    <n v="26"/>
    <n v="1076"/>
    <n v="68"/>
    <n v="103"/>
    <n v="29"/>
    <n v="91"/>
    <n v="68"/>
    <n v="1"/>
    <n v="3"/>
    <n v="4"/>
    <n v="8"/>
    <n v="1"/>
    <n v="0"/>
    <n v="1"/>
    <n v="1"/>
    <n v="0"/>
    <n v="0"/>
    <n v="0"/>
    <n v="3"/>
    <n v="11"/>
    <n v="1"/>
  </r>
  <r>
    <n v="6932"/>
    <n v="1941"/>
    <x v="1"/>
    <x v="2"/>
    <n v="93027"/>
    <n v="0"/>
    <n v="0"/>
    <d v="2013-04-13T00:00:00"/>
    <n v="77"/>
    <n v="1285"/>
    <n v="42"/>
    <n v="716"/>
    <n v="55"/>
    <n v="0"/>
    <n v="21"/>
    <n v="0"/>
    <n v="7"/>
    <n v="10"/>
    <n v="5"/>
    <n v="2"/>
    <n v="0"/>
    <n v="0"/>
    <n v="1"/>
    <n v="0"/>
    <n v="0"/>
    <n v="0"/>
    <n v="3"/>
    <n v="11"/>
    <n v="0"/>
  </r>
  <r>
    <n v="7284"/>
    <n v="1953"/>
    <x v="0"/>
    <x v="2"/>
    <n v="48686"/>
    <n v="1"/>
    <n v="2"/>
    <d v="2013-12-04T00:00:00"/>
    <n v="8"/>
    <n v="10"/>
    <n v="0"/>
    <n v="7"/>
    <n v="2"/>
    <n v="0"/>
    <n v="1"/>
    <n v="1"/>
    <n v="1"/>
    <n v="0"/>
    <n v="2"/>
    <n v="8"/>
    <n v="0"/>
    <n v="0"/>
    <n v="0"/>
    <n v="0"/>
    <n v="0"/>
    <n v="0"/>
    <n v="3"/>
    <n v="11"/>
    <n v="0"/>
  </r>
  <r>
    <n v="1340"/>
    <n v="1986"/>
    <x v="0"/>
    <x v="2"/>
    <n v="92910"/>
    <n v="0"/>
    <n v="0"/>
    <d v="2014-04-24T00:00:00"/>
    <n v="42"/>
    <n v="551"/>
    <n v="137"/>
    <n v="792"/>
    <n v="179"/>
    <n v="103"/>
    <n v="33"/>
    <n v="1"/>
    <n v="6"/>
    <n v="7"/>
    <n v="13"/>
    <n v="1"/>
    <n v="0"/>
    <n v="1"/>
    <n v="1"/>
    <n v="1"/>
    <n v="0"/>
    <n v="0"/>
    <n v="3"/>
    <n v="11"/>
    <n v="0"/>
  </r>
  <r>
    <n v="8746"/>
    <n v="1989"/>
    <x v="0"/>
    <x v="2"/>
    <n v="75433"/>
    <n v="1"/>
    <n v="0"/>
    <d v="2014-04-05T00:00:00"/>
    <n v="28"/>
    <n v="800"/>
    <n v="0"/>
    <n v="297"/>
    <n v="0"/>
    <n v="34"/>
    <n v="57"/>
    <n v="2"/>
    <n v="2"/>
    <n v="5"/>
    <n v="10"/>
    <n v="6"/>
    <n v="0"/>
    <n v="1"/>
    <n v="0"/>
    <n v="1"/>
    <n v="0"/>
    <n v="0"/>
    <n v="3"/>
    <n v="11"/>
    <n v="0"/>
  </r>
  <r>
    <n v="5987"/>
    <n v="1989"/>
    <x v="4"/>
    <x v="1"/>
    <n v="10404"/>
    <n v="1"/>
    <n v="0"/>
    <d v="2014-05-04T00:00:00"/>
    <n v="52"/>
    <n v="2"/>
    <n v="2"/>
    <n v="11"/>
    <n v="10"/>
    <n v="6"/>
    <n v="12"/>
    <n v="2"/>
    <n v="1"/>
    <n v="0"/>
    <n v="4"/>
    <n v="5"/>
    <n v="0"/>
    <n v="0"/>
    <n v="0"/>
    <n v="0"/>
    <n v="0"/>
    <n v="0"/>
    <n v="3"/>
    <n v="11"/>
    <n v="0"/>
  </r>
  <r>
    <n v="3767"/>
    <n v="1968"/>
    <x v="0"/>
    <x v="2"/>
    <n v="61314"/>
    <n v="0"/>
    <n v="1"/>
    <d v="2013-04-25T00:00:00"/>
    <n v="1"/>
    <n v="378"/>
    <n v="0"/>
    <n v="189"/>
    <n v="97"/>
    <n v="172"/>
    <n v="172"/>
    <n v="2"/>
    <n v="5"/>
    <n v="5"/>
    <n v="12"/>
    <n v="3"/>
    <n v="0"/>
    <n v="0"/>
    <n v="0"/>
    <n v="0"/>
    <n v="0"/>
    <n v="0"/>
    <n v="3"/>
    <n v="11"/>
    <n v="0"/>
  </r>
  <r>
    <n v="3725"/>
    <n v="1961"/>
    <x v="1"/>
    <x v="0"/>
    <n v="84865"/>
    <n v="0"/>
    <n v="0"/>
    <d v="2013-05-09T00:00:00"/>
    <n v="1"/>
    <n v="1248"/>
    <n v="16"/>
    <n v="349"/>
    <n v="43"/>
    <n v="16"/>
    <n v="16"/>
    <n v="1"/>
    <n v="2"/>
    <n v="4"/>
    <n v="9"/>
    <n v="4"/>
    <n v="0"/>
    <n v="1"/>
    <n v="1"/>
    <n v="1"/>
    <n v="1"/>
    <n v="0"/>
    <n v="3"/>
    <n v="11"/>
    <n v="1"/>
  </r>
  <r>
    <n v="4324"/>
    <n v="1989"/>
    <x v="0"/>
    <x v="2"/>
    <n v="42387"/>
    <n v="1"/>
    <n v="0"/>
    <d v="2012-10-29T00:00:00"/>
    <n v="42"/>
    <n v="235"/>
    <n v="0"/>
    <n v="235"/>
    <n v="19"/>
    <n v="4"/>
    <n v="191"/>
    <n v="5"/>
    <n v="8"/>
    <n v="1"/>
    <n v="7"/>
    <n v="8"/>
    <n v="0"/>
    <n v="0"/>
    <n v="0"/>
    <n v="0"/>
    <n v="0"/>
    <n v="0"/>
    <n v="3"/>
    <n v="11"/>
    <n v="0"/>
  </r>
  <r>
    <n v="238"/>
    <n v="1967"/>
    <x v="4"/>
    <x v="1"/>
    <n v="67309"/>
    <n v="1"/>
    <n v="1"/>
    <d v="2013-01-23T00:00:00"/>
    <n v="76"/>
    <n v="515"/>
    <n v="47"/>
    <n v="181"/>
    <n v="149"/>
    <n v="95"/>
    <n v="95"/>
    <n v="15"/>
    <n v="9"/>
    <n v="6"/>
    <n v="9"/>
    <n v="7"/>
    <n v="0"/>
    <n v="0"/>
    <n v="0"/>
    <n v="0"/>
    <n v="0"/>
    <n v="0"/>
    <n v="3"/>
    <n v="11"/>
    <n v="0"/>
  </r>
  <r>
    <n v="6694"/>
    <n v="1964"/>
    <x v="0"/>
    <x v="2"/>
    <n v="75236"/>
    <n v="0"/>
    <n v="1"/>
    <d v="2013-11-25T00:00:00"/>
    <n v="27"/>
    <n v="438"/>
    <n v="66"/>
    <n v="400"/>
    <n v="12"/>
    <n v="38"/>
    <n v="114"/>
    <n v="1"/>
    <n v="8"/>
    <n v="3"/>
    <n v="13"/>
    <n v="4"/>
    <n v="0"/>
    <n v="0"/>
    <n v="0"/>
    <n v="0"/>
    <n v="0"/>
    <n v="0"/>
    <n v="3"/>
    <n v="11"/>
    <n v="0"/>
  </r>
  <r>
    <n v="498"/>
    <n v="1970"/>
    <x v="0"/>
    <x v="0"/>
    <n v="30015"/>
    <n v="1"/>
    <n v="0"/>
    <d v="2014-02-02T00:00:00"/>
    <n v="28"/>
    <n v="25"/>
    <n v="0"/>
    <n v="22"/>
    <n v="2"/>
    <n v="3"/>
    <n v="5"/>
    <n v="2"/>
    <n v="1"/>
    <n v="0"/>
    <n v="4"/>
    <n v="5"/>
    <n v="0"/>
    <n v="0"/>
    <n v="0"/>
    <n v="0"/>
    <n v="0"/>
    <n v="0"/>
    <n v="3"/>
    <n v="11"/>
    <n v="0"/>
  </r>
  <r>
    <n v="9347"/>
    <n v="1956"/>
    <x v="2"/>
    <x v="1"/>
    <n v="50943"/>
    <n v="0"/>
    <n v="1"/>
    <d v="2013-06-21T00:00:00"/>
    <n v="49"/>
    <n v="31"/>
    <n v="0"/>
    <n v="7"/>
    <n v="2"/>
    <n v="0"/>
    <n v="6"/>
    <n v="1"/>
    <n v="1"/>
    <n v="0"/>
    <n v="3"/>
    <n v="5"/>
    <n v="0"/>
    <n v="0"/>
    <n v="0"/>
    <n v="0"/>
    <n v="0"/>
    <n v="0"/>
    <n v="3"/>
    <n v="11"/>
    <n v="0"/>
  </r>
  <r>
    <n v="9699"/>
    <n v="1966"/>
    <x v="0"/>
    <x v="3"/>
    <n v="67272"/>
    <n v="0"/>
    <n v="1"/>
    <d v="2013-12-21T00:00:00"/>
    <n v="12"/>
    <n v="357"/>
    <n v="35"/>
    <n v="271"/>
    <n v="28"/>
    <n v="28"/>
    <n v="14"/>
    <n v="3"/>
    <n v="6"/>
    <n v="2"/>
    <n v="12"/>
    <n v="5"/>
    <n v="0"/>
    <n v="0"/>
    <n v="0"/>
    <n v="0"/>
    <n v="0"/>
    <n v="0"/>
    <n v="3"/>
    <n v="11"/>
    <n v="0"/>
  </r>
  <r>
    <n v="10664"/>
    <n v="1949"/>
    <x v="2"/>
    <x v="4"/>
    <n v="51529"/>
    <n v="0"/>
    <n v="1"/>
    <d v="2013-09-07T00:00:00"/>
    <n v="14"/>
    <n v="400"/>
    <n v="4"/>
    <n v="35"/>
    <n v="6"/>
    <n v="0"/>
    <n v="22"/>
    <n v="2"/>
    <n v="9"/>
    <n v="1"/>
    <n v="5"/>
    <n v="8"/>
    <n v="0"/>
    <n v="0"/>
    <n v="0"/>
    <n v="0"/>
    <n v="0"/>
    <n v="0"/>
    <n v="3"/>
    <n v="11"/>
    <n v="0"/>
  </r>
  <r>
    <n v="5455"/>
    <n v="1971"/>
    <x v="1"/>
    <x v="2"/>
    <n v="32011"/>
    <n v="1"/>
    <n v="0"/>
    <d v="2013-08-22T00:00:00"/>
    <n v="89"/>
    <n v="99"/>
    <n v="0"/>
    <n v="15"/>
    <n v="2"/>
    <n v="1"/>
    <n v="5"/>
    <n v="3"/>
    <n v="2"/>
    <n v="1"/>
    <n v="4"/>
    <n v="7"/>
    <n v="0"/>
    <n v="0"/>
    <n v="0"/>
    <n v="0"/>
    <n v="0"/>
    <n v="0"/>
    <n v="3"/>
    <n v="11"/>
    <n v="0"/>
  </r>
  <r>
    <n v="456"/>
    <n v="1986"/>
    <x v="4"/>
    <x v="2"/>
    <n v="7500"/>
    <n v="1"/>
    <n v="0"/>
    <d v="2013-02-07T00:00:00"/>
    <n v="96"/>
    <n v="1"/>
    <n v="11"/>
    <n v="5"/>
    <n v="4"/>
    <n v="6"/>
    <n v="9"/>
    <n v="2"/>
    <n v="2"/>
    <n v="0"/>
    <n v="3"/>
    <n v="8"/>
    <n v="0"/>
    <n v="0"/>
    <n v="0"/>
    <n v="0"/>
    <n v="0"/>
    <n v="0"/>
    <n v="3"/>
    <n v="11"/>
    <n v="0"/>
  </r>
  <r>
    <n v="5012"/>
    <n v="1989"/>
    <x v="0"/>
    <x v="2"/>
    <n v="28691"/>
    <n v="1"/>
    <n v="0"/>
    <d v="2013-07-04T00:00:00"/>
    <n v="56"/>
    <n v="5"/>
    <n v="4"/>
    <n v="13"/>
    <n v="8"/>
    <n v="0"/>
    <n v="4"/>
    <n v="1"/>
    <n v="1"/>
    <n v="0"/>
    <n v="3"/>
    <n v="8"/>
    <n v="0"/>
    <n v="0"/>
    <n v="0"/>
    <n v="0"/>
    <n v="0"/>
    <n v="0"/>
    <n v="3"/>
    <n v="11"/>
    <n v="0"/>
  </r>
  <r>
    <n v="7495"/>
    <n v="1948"/>
    <x v="1"/>
    <x v="2"/>
    <n v="56223"/>
    <n v="0"/>
    <n v="1"/>
    <d v="2013-12-20T00:00:00"/>
    <n v="72"/>
    <n v="77"/>
    <n v="28"/>
    <n v="31"/>
    <n v="16"/>
    <n v="0"/>
    <n v="4"/>
    <n v="2"/>
    <n v="2"/>
    <n v="1"/>
    <n v="5"/>
    <n v="4"/>
    <n v="0"/>
    <n v="0"/>
    <n v="0"/>
    <n v="0"/>
    <n v="0"/>
    <n v="0"/>
    <n v="3"/>
    <n v="11"/>
    <n v="0"/>
  </r>
  <r>
    <n v="5029"/>
    <n v="1946"/>
    <x v="0"/>
    <x v="2"/>
    <n v="18100"/>
    <n v="0"/>
    <n v="0"/>
    <d v="2013-08-06T00:00:00"/>
    <n v="14"/>
    <n v="3"/>
    <n v="1"/>
    <n v="2"/>
    <n v="4"/>
    <n v="3"/>
    <n v="1"/>
    <n v="1"/>
    <n v="0"/>
    <n v="0"/>
    <n v="3"/>
    <n v="5"/>
    <n v="0"/>
    <n v="0"/>
    <n v="0"/>
    <n v="0"/>
    <n v="0"/>
    <n v="0"/>
    <n v="3"/>
    <n v="11"/>
    <n v="0"/>
  </r>
  <r>
    <n v="10642"/>
    <n v="1989"/>
    <x v="0"/>
    <x v="0"/>
    <n v="30279"/>
    <n v="1"/>
    <n v="0"/>
    <d v="2012-12-30T00:00:00"/>
    <n v="13"/>
    <n v="10"/>
    <n v="4"/>
    <n v="14"/>
    <n v="4"/>
    <n v="4"/>
    <n v="1"/>
    <n v="1"/>
    <n v="1"/>
    <n v="0"/>
    <n v="3"/>
    <n v="8"/>
    <n v="0"/>
    <n v="0"/>
    <n v="0"/>
    <n v="0"/>
    <n v="0"/>
    <n v="0"/>
    <n v="3"/>
    <n v="11"/>
    <n v="0"/>
  </r>
  <r>
    <n v="2106"/>
    <n v="1974"/>
    <x v="4"/>
    <x v="2"/>
    <n v="20130"/>
    <n v="0"/>
    <n v="0"/>
    <d v="2014-03-17T00:00:00"/>
    <n v="99"/>
    <n v="0"/>
    <n v="6"/>
    <n v="3"/>
    <n v="7"/>
    <n v="6"/>
    <n v="12"/>
    <n v="1"/>
    <n v="1"/>
    <n v="0"/>
    <n v="3"/>
    <n v="8"/>
    <n v="0"/>
    <n v="0"/>
    <n v="0"/>
    <n v="0"/>
    <n v="0"/>
    <n v="0"/>
    <n v="3"/>
    <n v="11"/>
    <n v="0"/>
  </r>
  <r>
    <n v="10364"/>
    <n v="1959"/>
    <x v="0"/>
    <x v="3"/>
    <n v="23295"/>
    <n v="0"/>
    <n v="0"/>
    <d v="2013-07-13T00:00:00"/>
    <n v="72"/>
    <n v="0"/>
    <n v="0"/>
    <n v="1"/>
    <n v="2"/>
    <n v="12"/>
    <n v="5"/>
    <n v="1"/>
    <n v="1"/>
    <n v="0"/>
    <n v="2"/>
    <n v="8"/>
    <n v="0"/>
    <n v="0"/>
    <n v="0"/>
    <n v="0"/>
    <n v="0"/>
    <n v="0"/>
    <n v="3"/>
    <n v="11"/>
    <n v="0"/>
  </r>
  <r>
    <n v="5954"/>
    <n v="1972"/>
    <x v="2"/>
    <x v="3"/>
    <n v="42618"/>
    <n v="1"/>
    <n v="0"/>
    <d v="2013-10-09T00:00:00"/>
    <n v="92"/>
    <n v="76"/>
    <n v="14"/>
    <n v="74"/>
    <n v="13"/>
    <n v="5"/>
    <n v="10"/>
    <n v="2"/>
    <n v="5"/>
    <n v="0"/>
    <n v="4"/>
    <n v="8"/>
    <n v="0"/>
    <n v="0"/>
    <n v="0"/>
    <n v="0"/>
    <n v="0"/>
    <n v="0"/>
    <n v="3"/>
    <n v="11"/>
    <n v="0"/>
  </r>
  <r>
    <n v="1137"/>
    <n v="1964"/>
    <x v="0"/>
    <x v="0"/>
    <n v="81246"/>
    <n v="0"/>
    <n v="0"/>
    <d v="2013-12-29T00:00:00"/>
    <n v="87"/>
    <n v="398"/>
    <n v="190"/>
    <n v="537"/>
    <n v="61"/>
    <n v="156"/>
    <n v="37"/>
    <n v="1"/>
    <n v="4"/>
    <n v="5"/>
    <n v="7"/>
    <n v="1"/>
    <n v="1"/>
    <n v="0"/>
    <n v="0"/>
    <n v="1"/>
    <n v="0"/>
    <n v="0"/>
    <n v="3"/>
    <n v="11"/>
    <n v="0"/>
  </r>
  <r>
    <n v="2541"/>
    <n v="1976"/>
    <x v="0"/>
    <x v="2"/>
    <n v="24027"/>
    <n v="1"/>
    <n v="0"/>
    <d v="2013-06-09T00:00:00"/>
    <n v="7"/>
    <n v="14"/>
    <n v="7"/>
    <n v="11"/>
    <n v="11"/>
    <n v="0"/>
    <n v="5"/>
    <n v="2"/>
    <n v="2"/>
    <n v="0"/>
    <n v="3"/>
    <n v="8"/>
    <n v="0"/>
    <n v="0"/>
    <n v="0"/>
    <n v="0"/>
    <n v="0"/>
    <n v="0"/>
    <n v="3"/>
    <n v="11"/>
    <n v="0"/>
  </r>
  <r>
    <n v="1142"/>
    <n v="1953"/>
    <x v="1"/>
    <x v="2"/>
    <n v="55707"/>
    <n v="0"/>
    <n v="1"/>
    <d v="2013-12-22T00:00:00"/>
    <n v="91"/>
    <n v="208"/>
    <n v="7"/>
    <n v="82"/>
    <n v="30"/>
    <n v="66"/>
    <n v="35"/>
    <n v="2"/>
    <n v="3"/>
    <n v="2"/>
    <n v="9"/>
    <n v="3"/>
    <n v="0"/>
    <n v="0"/>
    <n v="0"/>
    <n v="0"/>
    <n v="0"/>
    <n v="0"/>
    <n v="3"/>
    <n v="11"/>
    <n v="0"/>
  </r>
  <r>
    <n v="2276"/>
    <n v="1955"/>
    <x v="0"/>
    <x v="0"/>
    <n v="57959"/>
    <n v="0"/>
    <n v="1"/>
    <d v="2013-05-02T00:00:00"/>
    <n v="71"/>
    <n v="430"/>
    <n v="16"/>
    <n v="322"/>
    <n v="43"/>
    <n v="24"/>
    <n v="33"/>
    <n v="5"/>
    <n v="4"/>
    <n v="7"/>
    <n v="11"/>
    <n v="3"/>
    <n v="0"/>
    <n v="0"/>
    <n v="0"/>
    <n v="0"/>
    <n v="0"/>
    <n v="0"/>
    <n v="3"/>
    <n v="11"/>
    <n v="0"/>
  </r>
  <r>
    <n v="2807"/>
    <n v="1969"/>
    <x v="0"/>
    <x v="2"/>
    <n v="56796"/>
    <n v="0"/>
    <n v="1"/>
    <d v="2013-02-16T00:00:00"/>
    <n v="24"/>
    <n v="656"/>
    <n v="38"/>
    <n v="161"/>
    <n v="62"/>
    <n v="47"/>
    <n v="37"/>
    <n v="3"/>
    <n v="8"/>
    <n v="9"/>
    <n v="7"/>
    <n v="7"/>
    <n v="0"/>
    <n v="0"/>
    <n v="0"/>
    <n v="0"/>
    <n v="0"/>
    <n v="0"/>
    <n v="3"/>
    <n v="11"/>
    <n v="0"/>
  </r>
  <r>
    <n v="6471"/>
    <n v="1971"/>
    <x v="2"/>
    <x v="0"/>
    <n v="36230"/>
    <n v="1"/>
    <n v="0"/>
    <d v="2013-10-17T00:00:00"/>
    <n v="17"/>
    <n v="14"/>
    <n v="2"/>
    <n v="30"/>
    <n v="8"/>
    <n v="2"/>
    <n v="3"/>
    <n v="1"/>
    <n v="2"/>
    <n v="0"/>
    <n v="4"/>
    <n v="5"/>
    <n v="0"/>
    <n v="0"/>
    <n v="0"/>
    <n v="0"/>
    <n v="0"/>
    <n v="0"/>
    <n v="3"/>
    <n v="11"/>
    <n v="0"/>
  </r>
  <r>
    <n v="6131"/>
    <n v="1980"/>
    <x v="4"/>
    <x v="2"/>
    <n v="70829"/>
    <n v="1"/>
    <n v="1"/>
    <d v="2013-12-01T00:00:00"/>
    <n v="87"/>
    <n v="141"/>
    <n v="70"/>
    <n v="106"/>
    <n v="72"/>
    <n v="19"/>
    <n v="23"/>
    <n v="2"/>
    <n v="4"/>
    <n v="2"/>
    <n v="8"/>
    <n v="3"/>
    <n v="0"/>
    <n v="0"/>
    <n v="0"/>
    <n v="0"/>
    <n v="0"/>
    <n v="0"/>
    <n v="3"/>
    <n v="11"/>
    <n v="0"/>
  </r>
  <r>
    <n v="6233"/>
    <n v="1976"/>
    <x v="0"/>
    <x v="2"/>
    <n v="65991"/>
    <n v="0"/>
    <n v="1"/>
    <d v="2012-09-07T00:00:00"/>
    <n v="21"/>
    <n v="507"/>
    <n v="19"/>
    <n v="364"/>
    <n v="25"/>
    <n v="47"/>
    <n v="9"/>
    <n v="3"/>
    <n v="9"/>
    <n v="5"/>
    <n v="10"/>
    <n v="7"/>
    <n v="0"/>
    <n v="0"/>
    <n v="0"/>
    <n v="0"/>
    <n v="0"/>
    <n v="0"/>
    <n v="3"/>
    <n v="11"/>
    <n v="0"/>
  </r>
  <r>
    <n v="4148"/>
    <n v="1972"/>
    <x v="0"/>
    <x v="2"/>
    <n v="38988"/>
    <n v="1"/>
    <n v="2"/>
    <d v="2012-08-20T00:00:00"/>
    <n v="90"/>
    <n v="164"/>
    <n v="24"/>
    <n v="103"/>
    <n v="12"/>
    <n v="3"/>
    <n v="42"/>
    <n v="7"/>
    <n v="5"/>
    <n v="1"/>
    <n v="6"/>
    <n v="8"/>
    <n v="0"/>
    <n v="0"/>
    <n v="0"/>
    <n v="0"/>
    <n v="0"/>
    <n v="0"/>
    <n v="3"/>
    <n v="11"/>
    <n v="0"/>
  </r>
  <r>
    <n v="4947"/>
    <n v="1966"/>
    <x v="4"/>
    <x v="0"/>
    <n v="89572"/>
    <n v="0"/>
    <n v="0"/>
    <d v="2012-09-15T00:00:00"/>
    <n v="44"/>
    <n v="606"/>
    <n v="24"/>
    <n v="974"/>
    <n v="197"/>
    <n v="194"/>
    <n v="64"/>
    <n v="1"/>
    <n v="7"/>
    <n v="7"/>
    <n v="9"/>
    <n v="4"/>
    <n v="0"/>
    <n v="1"/>
    <n v="0"/>
    <n v="1"/>
    <n v="0"/>
    <n v="0"/>
    <n v="3"/>
    <n v="11"/>
    <n v="1"/>
  </r>
  <r>
    <n v="3225"/>
    <n v="1984"/>
    <x v="2"/>
    <x v="2"/>
    <n v="42207"/>
    <n v="1"/>
    <n v="0"/>
    <d v="2013-04-01T00:00:00"/>
    <n v="71"/>
    <n v="116"/>
    <n v="11"/>
    <n v="72"/>
    <n v="3"/>
    <n v="17"/>
    <n v="46"/>
    <n v="4"/>
    <n v="4"/>
    <n v="1"/>
    <n v="5"/>
    <n v="6"/>
    <n v="1"/>
    <n v="0"/>
    <n v="0"/>
    <n v="0"/>
    <n v="0"/>
    <n v="0"/>
    <n v="3"/>
    <n v="11"/>
    <n v="1"/>
  </r>
  <r>
    <n v="7540"/>
    <n v="1952"/>
    <x v="0"/>
    <x v="2"/>
    <n v="50300"/>
    <n v="0"/>
    <n v="1"/>
    <d v="2014-05-25T00:00:00"/>
    <n v="52"/>
    <n v="143"/>
    <n v="15"/>
    <n v="60"/>
    <n v="24"/>
    <n v="23"/>
    <n v="5"/>
    <n v="2"/>
    <n v="2"/>
    <n v="1"/>
    <n v="8"/>
    <n v="2"/>
    <n v="0"/>
    <n v="0"/>
    <n v="0"/>
    <n v="0"/>
    <n v="0"/>
    <n v="0"/>
    <n v="3"/>
    <n v="11"/>
    <n v="0"/>
  </r>
  <r>
    <n v="10648"/>
    <n v="1982"/>
    <x v="4"/>
    <x v="1"/>
    <n v="66664"/>
    <n v="0"/>
    <n v="0"/>
    <d v="2012-09-25T00:00:00"/>
    <n v="78"/>
    <n v="398"/>
    <n v="96"/>
    <n v="447"/>
    <n v="220"/>
    <n v="96"/>
    <n v="32"/>
    <n v="1"/>
    <n v="5"/>
    <n v="7"/>
    <n v="6"/>
    <n v="3"/>
    <n v="0"/>
    <n v="0"/>
    <n v="0"/>
    <n v="0"/>
    <n v="0"/>
    <n v="0"/>
    <n v="3"/>
    <n v="11"/>
    <n v="0"/>
  </r>
  <r>
    <n v="1992"/>
    <n v="1964"/>
    <x v="0"/>
    <x v="2"/>
    <n v="60597"/>
    <n v="0"/>
    <n v="1"/>
    <d v="2014-01-01T00:00:00"/>
    <n v="2"/>
    <n v="522"/>
    <n v="0"/>
    <n v="257"/>
    <n v="32"/>
    <n v="16"/>
    <n v="66"/>
    <n v="4"/>
    <n v="2"/>
    <n v="2"/>
    <n v="8"/>
    <n v="7"/>
    <n v="0"/>
    <n v="0"/>
    <n v="0"/>
    <n v="1"/>
    <n v="0"/>
    <n v="0"/>
    <n v="3"/>
    <n v="11"/>
    <n v="1"/>
  </r>
  <r>
    <n v="7851"/>
    <n v="1949"/>
    <x v="0"/>
    <x v="4"/>
    <n v="70165"/>
    <n v="0"/>
    <n v="0"/>
    <d v="2013-09-22T00:00:00"/>
    <n v="60"/>
    <n v="161"/>
    <n v="0"/>
    <n v="253"/>
    <n v="199"/>
    <n v="191"/>
    <n v="122"/>
    <n v="1"/>
    <n v="3"/>
    <n v="7"/>
    <n v="11"/>
    <n v="1"/>
    <n v="0"/>
    <n v="0"/>
    <n v="0"/>
    <n v="0"/>
    <n v="0"/>
    <n v="0"/>
    <n v="3"/>
    <n v="11"/>
    <n v="0"/>
  </r>
  <r>
    <n v="8594"/>
    <n v="1958"/>
    <x v="1"/>
    <x v="4"/>
    <n v="50520"/>
    <n v="0"/>
    <n v="1"/>
    <d v="2014-01-28T00:00:00"/>
    <n v="25"/>
    <n v="112"/>
    <n v="0"/>
    <n v="6"/>
    <n v="2"/>
    <n v="1"/>
    <n v="14"/>
    <n v="2"/>
    <n v="3"/>
    <n v="1"/>
    <n v="3"/>
    <n v="6"/>
    <n v="0"/>
    <n v="0"/>
    <n v="0"/>
    <n v="0"/>
    <n v="0"/>
    <n v="0"/>
    <n v="3"/>
    <n v="11"/>
    <n v="0"/>
  </r>
  <r>
    <n v="7059"/>
    <n v="1963"/>
    <x v="0"/>
    <x v="2"/>
    <n v="80124"/>
    <n v="0"/>
    <n v="0"/>
    <d v="2014-06-26T00:00:00"/>
    <n v="47"/>
    <n v="483"/>
    <n v="84"/>
    <n v="398"/>
    <n v="205"/>
    <n v="84"/>
    <n v="241"/>
    <n v="1"/>
    <n v="3"/>
    <n v="7"/>
    <n v="8"/>
    <n v="1"/>
    <n v="1"/>
    <n v="0"/>
    <n v="0"/>
    <n v="0"/>
    <n v="0"/>
    <n v="0"/>
    <n v="3"/>
    <n v="11"/>
    <n v="0"/>
  </r>
  <r>
    <n v="2815"/>
    <n v="1975"/>
    <x v="0"/>
    <x v="2"/>
    <n v="33183"/>
    <n v="1"/>
    <n v="0"/>
    <d v="2014-02-24T00:00:00"/>
    <n v="46"/>
    <n v="7"/>
    <n v="5"/>
    <n v="39"/>
    <n v="17"/>
    <n v="15"/>
    <n v="37"/>
    <n v="2"/>
    <n v="4"/>
    <n v="0"/>
    <n v="3"/>
    <n v="7"/>
    <n v="0"/>
    <n v="0"/>
    <n v="0"/>
    <n v="0"/>
    <n v="0"/>
    <n v="0"/>
    <n v="3"/>
    <n v="11"/>
    <n v="0"/>
  </r>
  <r>
    <n v="2416"/>
    <n v="1969"/>
    <x v="1"/>
    <x v="0"/>
    <n v="66582"/>
    <n v="0"/>
    <n v="0"/>
    <d v="2014-03-03T00:00:00"/>
    <n v="83"/>
    <n v="789"/>
    <n v="25"/>
    <n v="420"/>
    <n v="16"/>
    <n v="38"/>
    <n v="0"/>
    <n v="1"/>
    <n v="2"/>
    <n v="8"/>
    <n v="9"/>
    <n v="1"/>
    <n v="0"/>
    <n v="0"/>
    <n v="0"/>
    <n v="0"/>
    <n v="0"/>
    <n v="0"/>
    <n v="3"/>
    <n v="11"/>
    <n v="0"/>
  </r>
  <r>
    <n v="7999"/>
    <n v="1955"/>
    <x v="1"/>
    <x v="1"/>
    <n v="75261"/>
    <n v="0"/>
    <n v="0"/>
    <d v="2013-04-23T00:00:00"/>
    <n v="17"/>
    <n v="1239"/>
    <n v="17"/>
    <n v="413"/>
    <n v="23"/>
    <n v="34"/>
    <n v="17"/>
    <n v="1"/>
    <n v="5"/>
    <n v="6"/>
    <n v="5"/>
    <n v="2"/>
    <n v="0"/>
    <n v="1"/>
    <n v="1"/>
    <n v="0"/>
    <n v="0"/>
    <n v="0"/>
    <n v="3"/>
    <n v="11"/>
    <n v="1"/>
  </r>
  <r>
    <n v="9213"/>
    <n v="1970"/>
    <x v="0"/>
    <x v="4"/>
    <n v="31880"/>
    <n v="1"/>
    <n v="0"/>
    <d v="2012-10-31T00:00:00"/>
    <n v="13"/>
    <n v="4"/>
    <n v="1"/>
    <n v="5"/>
    <n v="2"/>
    <n v="0"/>
    <n v="3"/>
    <n v="1"/>
    <n v="1"/>
    <n v="0"/>
    <n v="2"/>
    <n v="8"/>
    <n v="0"/>
    <n v="0"/>
    <n v="0"/>
    <n v="0"/>
    <n v="0"/>
    <n v="0"/>
    <n v="3"/>
    <n v="11"/>
    <n v="0"/>
  </r>
  <r>
    <n v="9697"/>
    <n v="1951"/>
    <x v="0"/>
    <x v="2"/>
    <n v="53790"/>
    <n v="0"/>
    <n v="2"/>
    <d v="2014-03-06T00:00:00"/>
    <n v="86"/>
    <n v="335"/>
    <n v="42"/>
    <n v="127"/>
    <n v="28"/>
    <n v="5"/>
    <n v="5"/>
    <n v="3"/>
    <n v="7"/>
    <n v="2"/>
    <n v="8"/>
    <n v="6"/>
    <n v="0"/>
    <n v="0"/>
    <n v="0"/>
    <n v="0"/>
    <n v="0"/>
    <n v="0"/>
    <n v="3"/>
    <n v="11"/>
    <n v="0"/>
  </r>
  <r>
    <n v="3916"/>
    <n v="1971"/>
    <x v="1"/>
    <x v="1"/>
    <n v="49269"/>
    <n v="1"/>
    <n v="0"/>
    <d v="2012-08-15T00:00:00"/>
    <n v="92"/>
    <n v="639"/>
    <n v="8"/>
    <n v="166"/>
    <n v="11"/>
    <n v="8"/>
    <n v="58"/>
    <n v="3"/>
    <n v="7"/>
    <n v="3"/>
    <n v="12"/>
    <n v="7"/>
    <n v="0"/>
    <n v="0"/>
    <n v="0"/>
    <n v="0"/>
    <n v="0"/>
    <n v="0"/>
    <n v="3"/>
    <n v="11"/>
    <n v="0"/>
  </r>
  <r>
    <n v="2021"/>
    <n v="1975"/>
    <x v="0"/>
    <x v="2"/>
    <n v="61456"/>
    <n v="0"/>
    <n v="1"/>
    <d v="2013-03-27T00:00:00"/>
    <n v="47"/>
    <n v="563"/>
    <n v="76"/>
    <n v="384"/>
    <n v="84"/>
    <n v="192"/>
    <n v="89"/>
    <n v="4"/>
    <n v="6"/>
    <n v="10"/>
    <n v="13"/>
    <n v="4"/>
    <n v="0"/>
    <n v="0"/>
    <n v="0"/>
    <n v="0"/>
    <n v="0"/>
    <n v="0"/>
    <n v="3"/>
    <n v="11"/>
    <n v="0"/>
  </r>
  <r>
    <n v="1581"/>
    <n v="1980"/>
    <x v="0"/>
    <x v="2"/>
    <n v="37406"/>
    <n v="1"/>
    <n v="0"/>
    <d v="2013-10-10T00:00:00"/>
    <n v="18"/>
    <n v="2"/>
    <n v="0"/>
    <n v="8"/>
    <n v="2"/>
    <n v="2"/>
    <n v="3"/>
    <n v="1"/>
    <n v="1"/>
    <n v="0"/>
    <n v="2"/>
    <n v="8"/>
    <n v="0"/>
    <n v="0"/>
    <n v="0"/>
    <n v="0"/>
    <n v="0"/>
    <n v="0"/>
    <n v="3"/>
    <n v="11"/>
    <n v="1"/>
  </r>
  <r>
    <n v="564"/>
    <n v="1981"/>
    <x v="1"/>
    <x v="1"/>
    <n v="56937"/>
    <n v="1"/>
    <n v="0"/>
    <d v="2012-08-04T00:00:00"/>
    <n v="81"/>
    <n v="746"/>
    <n v="8"/>
    <n v="125"/>
    <n v="11"/>
    <n v="8"/>
    <n v="8"/>
    <n v="7"/>
    <n v="8"/>
    <n v="6"/>
    <n v="9"/>
    <n v="6"/>
    <n v="0"/>
    <n v="1"/>
    <n v="0"/>
    <n v="0"/>
    <n v="0"/>
    <n v="0"/>
    <n v="3"/>
    <n v="11"/>
    <n v="1"/>
  </r>
  <r>
    <n v="6619"/>
    <n v="1978"/>
    <x v="0"/>
    <x v="2"/>
    <n v="38415"/>
    <n v="1"/>
    <n v="1"/>
    <d v="2013-01-02T00:00:00"/>
    <n v="91"/>
    <n v="22"/>
    <n v="1"/>
    <n v="13"/>
    <n v="4"/>
    <n v="0"/>
    <n v="4"/>
    <n v="2"/>
    <n v="1"/>
    <n v="0"/>
    <n v="3"/>
    <n v="7"/>
    <n v="0"/>
    <n v="0"/>
    <n v="0"/>
    <n v="0"/>
    <n v="0"/>
    <n v="0"/>
    <n v="3"/>
    <n v="11"/>
    <n v="0"/>
  </r>
  <r>
    <n v="9081"/>
    <n v="1988"/>
    <x v="0"/>
    <x v="0"/>
    <n v="20518"/>
    <n v="1"/>
    <n v="0"/>
    <d v="2014-05-18T00:00:00"/>
    <n v="58"/>
    <n v="4"/>
    <n v="1"/>
    <n v="6"/>
    <n v="4"/>
    <n v="1"/>
    <n v="9"/>
    <n v="1"/>
    <n v="1"/>
    <n v="1"/>
    <n v="2"/>
    <n v="5"/>
    <n v="0"/>
    <n v="0"/>
    <n v="0"/>
    <n v="0"/>
    <n v="0"/>
    <n v="0"/>
    <n v="3"/>
    <n v="11"/>
    <n v="0"/>
  </r>
  <r>
    <n v="178"/>
    <n v="1956"/>
    <x v="0"/>
    <x v="2"/>
    <n v="62503"/>
    <n v="0"/>
    <n v="1"/>
    <d v="2013-02-18T00:00:00"/>
    <n v="40"/>
    <n v="478"/>
    <n v="0"/>
    <n v="193"/>
    <n v="110"/>
    <n v="75"/>
    <n v="117"/>
    <n v="4"/>
    <n v="8"/>
    <n v="3"/>
    <n v="11"/>
    <n v="5"/>
    <n v="0"/>
    <n v="0"/>
    <n v="0"/>
    <n v="0"/>
    <n v="0"/>
    <n v="0"/>
    <n v="3"/>
    <n v="11"/>
    <n v="0"/>
  </r>
  <r>
    <n v="916"/>
    <n v="1972"/>
    <x v="1"/>
    <x v="0"/>
    <n v="41644"/>
    <n v="1"/>
    <n v="1"/>
    <d v="2014-05-09T00:00:00"/>
    <n v="67"/>
    <n v="20"/>
    <n v="3"/>
    <n v="4"/>
    <n v="2"/>
    <n v="0"/>
    <n v="2"/>
    <n v="2"/>
    <n v="1"/>
    <n v="0"/>
    <n v="3"/>
    <n v="3"/>
    <n v="0"/>
    <n v="0"/>
    <n v="0"/>
    <n v="0"/>
    <n v="0"/>
    <n v="0"/>
    <n v="3"/>
    <n v="11"/>
    <n v="0"/>
  </r>
  <r>
    <n v="5512"/>
    <n v="1977"/>
    <x v="2"/>
    <x v="2"/>
    <n v="55842"/>
    <n v="0"/>
    <n v="1"/>
    <d v="2014-05-23T00:00:00"/>
    <n v="19"/>
    <n v="451"/>
    <n v="0"/>
    <n v="39"/>
    <n v="0"/>
    <n v="4"/>
    <n v="24"/>
    <n v="1"/>
    <n v="7"/>
    <n v="1"/>
    <n v="8"/>
    <n v="5"/>
    <n v="0"/>
    <n v="0"/>
    <n v="0"/>
    <n v="0"/>
    <n v="0"/>
    <n v="0"/>
    <n v="3"/>
    <n v="11"/>
    <n v="0"/>
  </r>
  <r>
    <n v="8970"/>
    <n v="1972"/>
    <x v="1"/>
    <x v="2"/>
    <n v="62010"/>
    <n v="0"/>
    <n v="1"/>
    <d v="2012-10-23T00:00:00"/>
    <n v="93"/>
    <n v="371"/>
    <n v="22"/>
    <n v="39"/>
    <n v="6"/>
    <n v="0"/>
    <n v="92"/>
    <n v="4"/>
    <n v="6"/>
    <n v="2"/>
    <n v="7"/>
    <n v="5"/>
    <n v="0"/>
    <n v="0"/>
    <n v="0"/>
    <n v="0"/>
    <n v="0"/>
    <n v="0"/>
    <n v="3"/>
    <n v="11"/>
    <n v="0"/>
  </r>
  <r>
    <n v="10581"/>
    <n v="1977"/>
    <x v="0"/>
    <x v="2"/>
    <n v="41124"/>
    <n v="1"/>
    <n v="0"/>
    <d v="2012-10-31T00:00:00"/>
    <n v="41"/>
    <n v="281"/>
    <n v="7"/>
    <n v="84"/>
    <n v="15"/>
    <n v="0"/>
    <n v="119"/>
    <n v="7"/>
    <n v="7"/>
    <n v="3"/>
    <n v="4"/>
    <n v="8"/>
    <n v="0"/>
    <n v="0"/>
    <n v="0"/>
    <n v="0"/>
    <n v="0"/>
    <n v="0"/>
    <n v="3"/>
    <n v="11"/>
    <n v="0"/>
  </r>
  <r>
    <n v="5300"/>
    <n v="1973"/>
    <x v="2"/>
    <x v="2"/>
    <n v="38961"/>
    <n v="1"/>
    <n v="0"/>
    <d v="2013-12-30T00:00:00"/>
    <n v="60"/>
    <n v="19"/>
    <n v="7"/>
    <n v="19"/>
    <n v="0"/>
    <n v="1"/>
    <n v="24"/>
    <n v="1"/>
    <n v="2"/>
    <n v="1"/>
    <n v="2"/>
    <n v="7"/>
    <n v="0"/>
    <n v="0"/>
    <n v="0"/>
    <n v="0"/>
    <n v="0"/>
    <n v="0"/>
    <n v="3"/>
    <n v="11"/>
    <n v="0"/>
  </r>
  <r>
    <n v="5154"/>
    <n v="1972"/>
    <x v="2"/>
    <x v="3"/>
    <n v="37760"/>
    <n v="1"/>
    <n v="0"/>
    <d v="2013-08-11T00:00:00"/>
    <n v="54"/>
    <n v="26"/>
    <n v="3"/>
    <n v="13"/>
    <n v="2"/>
    <n v="10"/>
    <n v="0"/>
    <n v="1"/>
    <n v="2"/>
    <n v="0"/>
    <n v="3"/>
    <n v="6"/>
    <n v="0"/>
    <n v="0"/>
    <n v="0"/>
    <n v="0"/>
    <n v="0"/>
    <n v="0"/>
    <n v="3"/>
    <n v="11"/>
    <n v="0"/>
  </r>
  <r>
    <n v="8346"/>
    <n v="1974"/>
    <x v="0"/>
    <x v="0"/>
    <n v="32233"/>
    <n v="1"/>
    <n v="0"/>
    <d v="2012-08-19T00:00:00"/>
    <n v="26"/>
    <n v="138"/>
    <n v="15"/>
    <n v="35"/>
    <n v="25"/>
    <n v="11"/>
    <n v="72"/>
    <n v="2"/>
    <n v="6"/>
    <n v="2"/>
    <n v="2"/>
    <n v="9"/>
    <n v="1"/>
    <n v="0"/>
    <n v="0"/>
    <n v="0"/>
    <n v="0"/>
    <n v="0"/>
    <n v="3"/>
    <n v="11"/>
    <n v="1"/>
  </r>
  <r>
    <n v="1676"/>
    <n v="1975"/>
    <x v="0"/>
    <x v="2"/>
    <n v="43057"/>
    <n v="0"/>
    <n v="1"/>
    <d v="2013-10-30T00:00:00"/>
    <n v="30"/>
    <n v="213"/>
    <n v="2"/>
    <n v="44"/>
    <n v="0"/>
    <n v="2"/>
    <n v="5"/>
    <n v="4"/>
    <n v="4"/>
    <n v="2"/>
    <n v="5"/>
    <n v="5"/>
    <n v="0"/>
    <n v="0"/>
    <n v="0"/>
    <n v="0"/>
    <n v="0"/>
    <n v="0"/>
    <n v="3"/>
    <n v="11"/>
    <n v="0"/>
  </r>
  <r>
    <n v="9286"/>
    <n v="1960"/>
    <x v="2"/>
    <x v="1"/>
    <n v="83151"/>
    <n v="0"/>
    <n v="0"/>
    <d v="2012-10-10T00:00:00"/>
    <n v="93"/>
    <n v="407"/>
    <n v="28"/>
    <n v="100"/>
    <n v="120"/>
    <n v="74"/>
    <n v="18"/>
    <n v="1"/>
    <n v="5"/>
    <n v="9"/>
    <n v="4"/>
    <n v="3"/>
    <n v="0"/>
    <n v="0"/>
    <n v="0"/>
    <n v="0"/>
    <n v="0"/>
    <n v="0"/>
    <n v="3"/>
    <n v="11"/>
    <n v="0"/>
  </r>
  <r>
    <n v="2426"/>
    <n v="1964"/>
    <x v="1"/>
    <x v="3"/>
    <n v="78825"/>
    <n v="0"/>
    <n v="0"/>
    <d v="2012-09-14T00:00:00"/>
    <n v="35"/>
    <n v="483"/>
    <n v="74"/>
    <n v="114"/>
    <n v="169"/>
    <n v="37"/>
    <n v="18"/>
    <n v="1"/>
    <n v="5"/>
    <n v="10"/>
    <n v="13"/>
    <n v="3"/>
    <n v="0"/>
    <n v="0"/>
    <n v="0"/>
    <n v="0"/>
    <n v="0"/>
    <n v="0"/>
    <n v="3"/>
    <n v="11"/>
    <n v="1"/>
  </r>
  <r>
    <n v="5172"/>
    <n v="1976"/>
    <x v="2"/>
    <x v="1"/>
    <n v="65104"/>
    <n v="0"/>
    <n v="1"/>
    <d v="2013-11-14T00:00:00"/>
    <n v="4"/>
    <n v="738"/>
    <n v="0"/>
    <n v="232"/>
    <n v="13"/>
    <n v="20"/>
    <n v="50"/>
    <n v="2"/>
    <n v="3"/>
    <n v="5"/>
    <n v="7"/>
    <n v="7"/>
    <n v="0"/>
    <n v="0"/>
    <n v="0"/>
    <n v="0"/>
    <n v="0"/>
    <n v="0"/>
    <n v="3"/>
    <n v="11"/>
    <n v="0"/>
  </r>
  <r>
    <n v="5562"/>
    <n v="1974"/>
    <x v="0"/>
    <x v="2"/>
    <n v="60093"/>
    <n v="0"/>
    <n v="1"/>
    <d v="2013-06-26T00:00:00"/>
    <n v="92"/>
    <n v="502"/>
    <n v="12"/>
    <n v="109"/>
    <n v="16"/>
    <n v="6"/>
    <n v="90"/>
    <n v="2"/>
    <n v="7"/>
    <n v="2"/>
    <n v="10"/>
    <n v="6"/>
    <n v="0"/>
    <n v="0"/>
    <n v="0"/>
    <n v="0"/>
    <n v="0"/>
    <n v="0"/>
    <n v="3"/>
    <n v="11"/>
    <n v="0"/>
  </r>
  <r>
    <n v="3436"/>
    <n v="1969"/>
    <x v="0"/>
    <x v="2"/>
    <n v="14045"/>
    <n v="1"/>
    <n v="0"/>
    <d v="2014-01-26T00:00:00"/>
    <n v="24"/>
    <n v="11"/>
    <n v="0"/>
    <n v="5"/>
    <n v="2"/>
    <n v="1"/>
    <n v="1"/>
    <n v="1"/>
    <n v="1"/>
    <n v="0"/>
    <n v="3"/>
    <n v="7"/>
    <n v="0"/>
    <n v="0"/>
    <n v="0"/>
    <n v="0"/>
    <n v="0"/>
    <n v="0"/>
    <n v="3"/>
    <n v="11"/>
    <n v="0"/>
  </r>
  <r>
    <n v="3921"/>
    <n v="1952"/>
    <x v="4"/>
    <x v="4"/>
    <n v="28457"/>
    <n v="0"/>
    <n v="0"/>
    <d v="2012-10-28T00:00:00"/>
    <n v="96"/>
    <n v="24"/>
    <n v="1"/>
    <n v="108"/>
    <n v="29"/>
    <n v="29"/>
    <n v="14"/>
    <n v="1"/>
    <n v="4"/>
    <n v="1"/>
    <n v="4"/>
    <n v="8"/>
    <n v="0"/>
    <n v="0"/>
    <n v="0"/>
    <n v="0"/>
    <n v="0"/>
    <n v="0"/>
    <n v="3"/>
    <n v="11"/>
    <n v="0"/>
  </r>
  <r>
    <n v="3403"/>
    <n v="1958"/>
    <x v="1"/>
    <x v="1"/>
    <n v="78952"/>
    <n v="0"/>
    <n v="1"/>
    <d v="2012-09-24T00:00:00"/>
    <n v="11"/>
    <n v="1170"/>
    <n v="19"/>
    <n v="594"/>
    <n v="99"/>
    <n v="76"/>
    <n v="134"/>
    <n v="2"/>
    <n v="2"/>
    <n v="5"/>
    <n v="12"/>
    <n v="6"/>
    <n v="0"/>
    <n v="0"/>
    <n v="0"/>
    <n v="0"/>
    <n v="0"/>
    <n v="0"/>
    <n v="3"/>
    <n v="11"/>
    <n v="0"/>
  </r>
  <r>
    <n v="22"/>
    <n v="1976"/>
    <x v="0"/>
    <x v="3"/>
    <n v="46310"/>
    <n v="1"/>
    <n v="0"/>
    <d v="2012-12-03T00:00:00"/>
    <n v="99"/>
    <n v="185"/>
    <n v="2"/>
    <n v="88"/>
    <n v="15"/>
    <n v="5"/>
    <n v="14"/>
    <n v="2"/>
    <n v="6"/>
    <n v="1"/>
    <n v="5"/>
    <n v="8"/>
    <n v="0"/>
    <n v="0"/>
    <n v="0"/>
    <n v="0"/>
    <n v="0"/>
    <n v="0"/>
    <n v="3"/>
    <n v="11"/>
    <n v="0"/>
  </r>
  <r>
    <n v="10965"/>
    <n v="1955"/>
    <x v="0"/>
    <x v="1"/>
    <n v="76005"/>
    <n v="0"/>
    <n v="0"/>
    <d v="2013-02-22T00:00:00"/>
    <n v="72"/>
    <n v="983"/>
    <n v="20"/>
    <n v="389"/>
    <n v="240"/>
    <n v="50"/>
    <n v="40"/>
    <n v="1"/>
    <n v="3"/>
    <n v="5"/>
    <n v="13"/>
    <n v="6"/>
    <n v="0"/>
    <n v="0"/>
    <n v="0"/>
    <n v="1"/>
    <n v="0"/>
    <n v="0"/>
    <n v="3"/>
    <n v="11"/>
    <n v="0"/>
  </r>
  <r>
    <n v="9426"/>
    <n v="1964"/>
    <x v="2"/>
    <x v="0"/>
    <n v="58308"/>
    <n v="0"/>
    <n v="1"/>
    <d v="2013-01-12T00:00:00"/>
    <n v="77"/>
    <n v="691"/>
    <n v="0"/>
    <n v="69"/>
    <n v="10"/>
    <n v="0"/>
    <n v="130"/>
    <n v="4"/>
    <n v="2"/>
    <n v="6"/>
    <n v="3"/>
    <n v="8"/>
    <n v="0"/>
    <n v="0"/>
    <n v="0"/>
    <n v="0"/>
    <n v="0"/>
    <n v="0"/>
    <n v="3"/>
    <n v="11"/>
    <n v="0"/>
  </r>
  <r>
    <n v="6605"/>
    <n v="1944"/>
    <x v="1"/>
    <x v="3"/>
    <n v="55614"/>
    <n v="0"/>
    <n v="0"/>
    <d v="2013-11-27T00:00:00"/>
    <n v="85"/>
    <n v="504"/>
    <n v="13"/>
    <n v="131"/>
    <n v="8"/>
    <n v="0"/>
    <n v="26"/>
    <n v="1"/>
    <n v="9"/>
    <n v="4"/>
    <n v="6"/>
    <n v="7"/>
    <n v="0"/>
    <n v="1"/>
    <n v="0"/>
    <n v="0"/>
    <n v="0"/>
    <n v="0"/>
    <n v="3"/>
    <n v="11"/>
    <n v="0"/>
  </r>
  <r>
    <n v="3136"/>
    <n v="1962"/>
    <x v="2"/>
    <x v="3"/>
    <n v="59432"/>
    <n v="0"/>
    <n v="1"/>
    <d v="2013-04-13T00:00:00"/>
    <n v="88"/>
    <n v="317"/>
    <n v="25"/>
    <n v="265"/>
    <n v="25"/>
    <n v="19"/>
    <n v="12"/>
    <n v="3"/>
    <n v="5"/>
    <n v="3"/>
    <n v="11"/>
    <n v="5"/>
    <n v="0"/>
    <n v="0"/>
    <n v="0"/>
    <n v="0"/>
    <n v="0"/>
    <n v="0"/>
    <n v="3"/>
    <n v="11"/>
    <n v="0"/>
  </r>
  <r>
    <n v="8737"/>
    <n v="1978"/>
    <x v="0"/>
    <x v="3"/>
    <n v="55563"/>
    <n v="0"/>
    <n v="1"/>
    <d v="2014-04-05T00:00:00"/>
    <n v="22"/>
    <n v="29"/>
    <n v="1"/>
    <n v="9"/>
    <n v="2"/>
    <n v="0"/>
    <n v="2"/>
    <n v="1"/>
    <n v="2"/>
    <n v="0"/>
    <n v="3"/>
    <n v="3"/>
    <n v="0"/>
    <n v="0"/>
    <n v="0"/>
    <n v="0"/>
    <n v="0"/>
    <n v="0"/>
    <n v="3"/>
    <n v="11"/>
    <n v="0"/>
  </r>
  <r>
    <n v="11088"/>
    <n v="1971"/>
    <x v="1"/>
    <x v="1"/>
    <n v="78642"/>
    <n v="0"/>
    <n v="1"/>
    <d v="2013-04-21T00:00:00"/>
    <n v="83"/>
    <n v="1396"/>
    <n v="0"/>
    <n v="322"/>
    <n v="46"/>
    <n v="35"/>
    <n v="17"/>
    <n v="1"/>
    <n v="4"/>
    <n v="9"/>
    <n v="4"/>
    <n v="6"/>
    <n v="0"/>
    <n v="0"/>
    <n v="0"/>
    <n v="0"/>
    <n v="0"/>
    <n v="0"/>
    <n v="3"/>
    <n v="11"/>
    <n v="0"/>
  </r>
  <r>
    <n v="716"/>
    <n v="1949"/>
    <x v="1"/>
    <x v="1"/>
    <n v="67911"/>
    <n v="0"/>
    <n v="1"/>
    <d v="2014-05-22T00:00:00"/>
    <n v="63"/>
    <n v="529"/>
    <n v="0"/>
    <n v="356"/>
    <n v="63"/>
    <n v="28"/>
    <n v="0"/>
    <n v="3"/>
    <n v="6"/>
    <n v="7"/>
    <n v="11"/>
    <n v="3"/>
    <n v="0"/>
    <n v="0"/>
    <n v="0"/>
    <n v="0"/>
    <n v="0"/>
    <n v="0"/>
    <n v="3"/>
    <n v="11"/>
    <n v="0"/>
  </r>
  <r>
    <n v="466"/>
    <n v="1944"/>
    <x v="0"/>
    <x v="2"/>
    <n v="65275"/>
    <n v="0"/>
    <n v="0"/>
    <d v="2013-04-03T00:00:00"/>
    <n v="9"/>
    <n v="388"/>
    <n v="14"/>
    <n v="218"/>
    <n v="91"/>
    <n v="14"/>
    <n v="21"/>
    <n v="1"/>
    <n v="4"/>
    <n v="3"/>
    <n v="13"/>
    <n v="2"/>
    <n v="0"/>
    <n v="0"/>
    <n v="0"/>
    <n v="0"/>
    <n v="0"/>
    <n v="0"/>
    <n v="3"/>
    <n v="11"/>
    <n v="0"/>
  </r>
  <r>
    <n v="9135"/>
    <n v="1950"/>
    <x v="0"/>
    <x v="1"/>
    <n v="27203"/>
    <n v="1"/>
    <n v="1"/>
    <d v="2012-08-06T00:00:00"/>
    <n v="92"/>
    <n v="13"/>
    <n v="2"/>
    <n v="21"/>
    <n v="4"/>
    <n v="0"/>
    <n v="24"/>
    <n v="2"/>
    <n v="1"/>
    <n v="1"/>
    <n v="2"/>
    <n v="8"/>
    <n v="0"/>
    <n v="0"/>
    <n v="0"/>
    <n v="0"/>
    <n v="0"/>
    <n v="0"/>
    <n v="3"/>
    <n v="11"/>
    <n v="0"/>
  </r>
  <r>
    <n v="10623"/>
    <n v="1961"/>
    <x v="2"/>
    <x v="1"/>
    <n v="48330"/>
    <n v="0"/>
    <n v="1"/>
    <d v="2013-11-15T00:00:00"/>
    <n v="2"/>
    <n v="28"/>
    <n v="0"/>
    <n v="4"/>
    <n v="0"/>
    <n v="0"/>
    <n v="0"/>
    <n v="1"/>
    <n v="1"/>
    <n v="0"/>
    <n v="3"/>
    <n v="5"/>
    <n v="0"/>
    <n v="0"/>
    <n v="0"/>
    <n v="0"/>
    <n v="0"/>
    <n v="0"/>
    <n v="3"/>
    <n v="11"/>
    <n v="0"/>
  </r>
  <r>
    <n v="8151"/>
    <n v="1990"/>
    <x v="3"/>
    <x v="2"/>
    <n v="24279"/>
    <n v="0"/>
    <n v="0"/>
    <d v="2012-12-29T00:00:00"/>
    <n v="6"/>
    <n v="16"/>
    <n v="36"/>
    <n v="21"/>
    <n v="20"/>
    <n v="62"/>
    <n v="108"/>
    <n v="1"/>
    <n v="4"/>
    <n v="1"/>
    <n v="3"/>
    <n v="8"/>
    <n v="0"/>
    <n v="0"/>
    <n v="0"/>
    <n v="0"/>
    <n v="0"/>
    <n v="0"/>
    <n v="3"/>
    <n v="11"/>
    <n v="0"/>
  </r>
  <r>
    <n v="5140"/>
    <n v="1985"/>
    <x v="1"/>
    <x v="2"/>
    <n v="64355"/>
    <n v="1"/>
    <n v="0"/>
    <d v="2012-08-24T00:00:00"/>
    <n v="66"/>
    <n v="1047"/>
    <n v="0"/>
    <n v="140"/>
    <n v="67"/>
    <n v="38"/>
    <n v="153"/>
    <n v="2"/>
    <n v="4"/>
    <n v="3"/>
    <n v="12"/>
    <n v="8"/>
    <n v="0"/>
    <n v="0"/>
    <n v="0"/>
    <n v="0"/>
    <n v="0"/>
    <n v="0"/>
    <n v="3"/>
    <n v="11"/>
    <n v="0"/>
  </r>
  <r>
    <n v="10160"/>
    <n v="1956"/>
    <x v="2"/>
    <x v="1"/>
    <n v="50943"/>
    <n v="0"/>
    <n v="1"/>
    <d v="2013-06-21T00:00:00"/>
    <n v="49"/>
    <n v="31"/>
    <n v="0"/>
    <n v="7"/>
    <n v="2"/>
    <n v="0"/>
    <n v="6"/>
    <n v="1"/>
    <n v="1"/>
    <n v="0"/>
    <n v="3"/>
    <n v="5"/>
    <n v="0"/>
    <n v="0"/>
    <n v="0"/>
    <n v="0"/>
    <n v="0"/>
    <n v="0"/>
    <n v="3"/>
    <n v="11"/>
    <n v="0"/>
  </r>
  <r>
    <n v="4945"/>
    <n v="1953"/>
    <x v="0"/>
    <x v="4"/>
    <n v="53653"/>
    <n v="0"/>
    <n v="0"/>
    <d v="2012-11-07T00:00:00"/>
    <n v="29"/>
    <n v="815"/>
    <n v="10"/>
    <n v="239"/>
    <n v="28"/>
    <n v="10"/>
    <n v="108"/>
    <n v="2"/>
    <n v="10"/>
    <n v="4"/>
    <n v="12"/>
    <n v="6"/>
    <n v="0"/>
    <n v="0"/>
    <n v="0"/>
    <n v="0"/>
    <n v="0"/>
    <n v="0"/>
    <n v="3"/>
    <n v="11"/>
    <n v="0"/>
  </r>
  <r>
    <n v="10584"/>
    <n v="1976"/>
    <x v="0"/>
    <x v="2"/>
    <n v="65665"/>
    <n v="0"/>
    <n v="1"/>
    <d v="2013-12-02T00:00:00"/>
    <n v="77"/>
    <n v="225"/>
    <n v="162"/>
    <n v="387"/>
    <n v="106"/>
    <n v="36"/>
    <n v="29"/>
    <n v="1"/>
    <n v="5"/>
    <n v="10"/>
    <n v="8"/>
    <n v="3"/>
    <n v="0"/>
    <n v="0"/>
    <n v="0"/>
    <n v="0"/>
    <n v="0"/>
    <n v="0"/>
    <n v="3"/>
    <n v="11"/>
    <n v="0"/>
  </r>
  <r>
    <n v="6071"/>
    <n v="1989"/>
    <x v="0"/>
    <x v="0"/>
    <n v="81217"/>
    <n v="0"/>
    <n v="0"/>
    <d v="2013-07-19T00:00:00"/>
    <n v="77"/>
    <n v="493"/>
    <n v="70"/>
    <n v="324"/>
    <n v="146"/>
    <n v="40"/>
    <n v="84"/>
    <n v="1"/>
    <n v="3"/>
    <n v="7"/>
    <n v="11"/>
    <n v="1"/>
    <n v="0"/>
    <n v="0"/>
    <n v="0"/>
    <n v="0"/>
    <n v="0"/>
    <n v="0"/>
    <n v="3"/>
    <n v="11"/>
    <n v="0"/>
  </r>
  <r>
    <n v="3386"/>
    <n v="1992"/>
    <x v="0"/>
    <x v="2"/>
    <n v="34935"/>
    <n v="0"/>
    <n v="0"/>
    <d v="2013-06-21T00:00:00"/>
    <n v="71"/>
    <n v="34"/>
    <n v="4"/>
    <n v="66"/>
    <n v="3"/>
    <n v="10"/>
    <n v="20"/>
    <n v="1"/>
    <n v="2"/>
    <n v="1"/>
    <n v="4"/>
    <n v="7"/>
    <n v="0"/>
    <n v="0"/>
    <n v="0"/>
    <n v="0"/>
    <n v="0"/>
    <n v="0"/>
    <n v="3"/>
    <n v="11"/>
    <n v="0"/>
  </r>
  <r>
    <n v="8939"/>
    <n v="1959"/>
    <x v="0"/>
    <x v="3"/>
    <n v="61250"/>
    <n v="0"/>
    <n v="1"/>
    <d v="2012-12-16T00:00:00"/>
    <n v="49"/>
    <n v="382"/>
    <n v="138"/>
    <n v="65"/>
    <n v="60"/>
    <n v="26"/>
    <n v="59"/>
    <n v="6"/>
    <n v="5"/>
    <n v="2"/>
    <n v="12"/>
    <n v="5"/>
    <n v="0"/>
    <n v="0"/>
    <n v="0"/>
    <n v="0"/>
    <n v="0"/>
    <n v="0"/>
    <n v="3"/>
    <n v="11"/>
    <n v="0"/>
  </r>
  <r>
    <n v="9925"/>
    <n v="1981"/>
    <x v="1"/>
    <x v="1"/>
    <n v="39665"/>
    <n v="1"/>
    <n v="0"/>
    <d v="2013-05-25T00:00:00"/>
    <n v="97"/>
    <n v="127"/>
    <n v="1"/>
    <n v="56"/>
    <n v="0"/>
    <n v="1"/>
    <n v="31"/>
    <n v="3"/>
    <n v="4"/>
    <n v="2"/>
    <n v="3"/>
    <n v="7"/>
    <n v="1"/>
    <n v="0"/>
    <n v="0"/>
    <n v="0"/>
    <n v="0"/>
    <n v="0"/>
    <n v="3"/>
    <n v="11"/>
    <n v="0"/>
  </r>
  <r>
    <n v="4320"/>
    <n v="1979"/>
    <x v="0"/>
    <x v="0"/>
    <n v="60152"/>
    <n v="0"/>
    <n v="1"/>
    <d v="2013-03-28T00:00:00"/>
    <n v="6"/>
    <n v="325"/>
    <n v="83"/>
    <n v="300"/>
    <n v="86"/>
    <n v="58"/>
    <n v="91"/>
    <n v="1"/>
    <n v="6"/>
    <n v="4"/>
    <n v="12"/>
    <n v="3"/>
    <n v="0"/>
    <n v="0"/>
    <n v="0"/>
    <n v="0"/>
    <n v="0"/>
    <n v="0"/>
    <n v="3"/>
    <n v="11"/>
    <n v="0"/>
  </r>
  <r>
    <n v="5389"/>
    <n v="1964"/>
    <x v="0"/>
    <x v="2"/>
    <n v="48920"/>
    <n v="0"/>
    <n v="2"/>
    <d v="2013-10-20T00:00:00"/>
    <n v="93"/>
    <n v="238"/>
    <n v="17"/>
    <n v="68"/>
    <n v="8"/>
    <n v="10"/>
    <n v="6"/>
    <n v="3"/>
    <n v="6"/>
    <n v="2"/>
    <n v="5"/>
    <n v="7"/>
    <n v="0"/>
    <n v="1"/>
    <n v="0"/>
    <n v="0"/>
    <n v="0"/>
    <n v="0"/>
    <n v="3"/>
    <n v="11"/>
    <n v="0"/>
  </r>
  <r>
    <n v="6036"/>
    <n v="1959"/>
    <x v="2"/>
    <x v="1"/>
    <n v="89120"/>
    <n v="0"/>
    <n v="0"/>
    <d v="2014-03-17T00:00:00"/>
    <n v="78"/>
    <n v="1168"/>
    <n v="92"/>
    <n v="408"/>
    <n v="72"/>
    <n v="129"/>
    <n v="55"/>
    <n v="1"/>
    <n v="5"/>
    <n v="6"/>
    <n v="7"/>
    <n v="1"/>
    <n v="0"/>
    <n v="0"/>
    <n v="1"/>
    <n v="0"/>
    <n v="0"/>
    <n v="0"/>
    <n v="3"/>
    <n v="11"/>
    <n v="0"/>
  </r>
  <r>
    <n v="182"/>
    <n v="1946"/>
    <x v="1"/>
    <x v="1"/>
    <n v="44124"/>
    <n v="0"/>
    <n v="1"/>
    <d v="2013-05-11T00:00:00"/>
    <n v="62"/>
    <n v="284"/>
    <n v="0"/>
    <n v="55"/>
    <n v="0"/>
    <n v="6"/>
    <n v="52"/>
    <n v="4"/>
    <n v="6"/>
    <n v="2"/>
    <n v="5"/>
    <n v="8"/>
    <n v="0"/>
    <n v="0"/>
    <n v="0"/>
    <n v="0"/>
    <n v="0"/>
    <n v="0"/>
    <n v="3"/>
    <n v="11"/>
    <n v="0"/>
  </r>
  <r>
    <n v="203"/>
    <n v="1975"/>
    <x v="2"/>
    <x v="0"/>
    <n v="81169"/>
    <n v="0"/>
    <n v="0"/>
    <d v="2013-04-14T00:00:00"/>
    <n v="47"/>
    <n v="1288"/>
    <n v="20"/>
    <n v="613"/>
    <n v="80"/>
    <n v="61"/>
    <n v="27"/>
    <n v="1"/>
    <n v="5"/>
    <n v="7"/>
    <n v="9"/>
    <n v="2"/>
    <n v="0"/>
    <n v="0"/>
    <n v="0"/>
    <n v="0"/>
    <n v="0"/>
    <n v="0"/>
    <n v="3"/>
    <n v="11"/>
    <n v="0"/>
  </r>
  <r>
    <n v="11025"/>
    <n v="1961"/>
    <x v="0"/>
    <x v="2"/>
    <n v="36443"/>
    <n v="1"/>
    <n v="1"/>
    <d v="2013-02-03T00:00:00"/>
    <n v="9"/>
    <n v="65"/>
    <n v="0"/>
    <n v="46"/>
    <n v="4"/>
    <n v="3"/>
    <n v="20"/>
    <n v="4"/>
    <n v="3"/>
    <n v="1"/>
    <n v="3"/>
    <n v="8"/>
    <n v="0"/>
    <n v="0"/>
    <n v="0"/>
    <n v="0"/>
    <n v="0"/>
    <n v="0"/>
    <n v="3"/>
    <n v="11"/>
    <n v="0"/>
  </r>
  <r>
    <n v="10203"/>
    <n v="1990"/>
    <x v="0"/>
    <x v="0"/>
    <n v="26095"/>
    <n v="1"/>
    <n v="0"/>
    <d v="2013-06-30T00:00:00"/>
    <n v="77"/>
    <n v="11"/>
    <n v="7"/>
    <n v="9"/>
    <n v="3"/>
    <n v="1"/>
    <n v="11"/>
    <n v="1"/>
    <n v="1"/>
    <n v="0"/>
    <n v="3"/>
    <n v="7"/>
    <n v="0"/>
    <n v="0"/>
    <n v="0"/>
    <n v="0"/>
    <n v="0"/>
    <n v="0"/>
    <n v="3"/>
    <n v="11"/>
    <n v="0"/>
  </r>
  <r>
    <n v="4607"/>
    <n v="1959"/>
    <x v="0"/>
    <x v="1"/>
    <n v="71367"/>
    <n v="0"/>
    <n v="0"/>
    <d v="2013-08-23T00:00:00"/>
    <n v="24"/>
    <n v="227"/>
    <n v="23"/>
    <n v="389"/>
    <n v="42"/>
    <n v="21"/>
    <n v="75"/>
    <n v="1"/>
    <n v="4"/>
    <n v="5"/>
    <n v="7"/>
    <n v="2"/>
    <n v="0"/>
    <n v="0"/>
    <n v="0"/>
    <n v="0"/>
    <n v="0"/>
    <n v="0"/>
    <n v="3"/>
    <n v="11"/>
    <n v="0"/>
  </r>
  <r>
    <n v="3711"/>
    <n v="1944"/>
    <x v="2"/>
    <x v="2"/>
    <n v="80184"/>
    <n v="0"/>
    <n v="0"/>
    <d v="2014-03-01T00:00:00"/>
    <n v="19"/>
    <n v="1035"/>
    <n v="134"/>
    <n v="670"/>
    <n v="25"/>
    <n v="38"/>
    <n v="0"/>
    <n v="1"/>
    <n v="6"/>
    <n v="3"/>
    <n v="10"/>
    <n v="3"/>
    <n v="0"/>
    <n v="0"/>
    <n v="1"/>
    <n v="1"/>
    <n v="0"/>
    <n v="0"/>
    <n v="3"/>
    <n v="11"/>
    <n v="0"/>
  </r>
  <r>
    <n v="3696"/>
    <n v="1965"/>
    <x v="0"/>
    <x v="3"/>
    <n v="30630"/>
    <n v="1"/>
    <n v="1"/>
    <d v="2014-01-27T00:00:00"/>
    <n v="67"/>
    <n v="27"/>
    <n v="1"/>
    <n v="12"/>
    <n v="2"/>
    <n v="0"/>
    <n v="10"/>
    <n v="2"/>
    <n v="2"/>
    <n v="0"/>
    <n v="3"/>
    <n v="7"/>
    <n v="0"/>
    <n v="0"/>
    <n v="0"/>
    <n v="0"/>
    <n v="0"/>
    <n v="0"/>
    <n v="3"/>
    <n v="11"/>
    <n v="0"/>
  </r>
  <r>
    <n v="2532"/>
    <n v="1987"/>
    <x v="2"/>
    <x v="0"/>
    <n v="73454"/>
    <n v="0"/>
    <n v="0"/>
    <d v="2014-03-01T00:00:00"/>
    <n v="95"/>
    <n v="982"/>
    <n v="73"/>
    <n v="351"/>
    <n v="56"/>
    <n v="14"/>
    <n v="175"/>
    <n v="1"/>
    <n v="2"/>
    <n v="4"/>
    <n v="6"/>
    <n v="5"/>
    <n v="1"/>
    <n v="0"/>
    <n v="0"/>
    <n v="0"/>
    <n v="0"/>
    <n v="0"/>
    <n v="3"/>
    <n v="11"/>
    <n v="0"/>
  </r>
  <r>
    <n v="9214"/>
    <n v="1991"/>
    <x v="0"/>
    <x v="2"/>
    <n v="42691"/>
    <n v="0"/>
    <n v="0"/>
    <d v="2013-08-16T00:00:00"/>
    <n v="48"/>
    <n v="179"/>
    <n v="2"/>
    <n v="64"/>
    <n v="38"/>
    <n v="17"/>
    <n v="58"/>
    <n v="1"/>
    <n v="5"/>
    <n v="1"/>
    <n v="6"/>
    <n v="5"/>
    <n v="0"/>
    <n v="0"/>
    <n v="0"/>
    <n v="0"/>
    <n v="0"/>
    <n v="0"/>
    <n v="3"/>
    <n v="11"/>
    <n v="0"/>
  </r>
  <r>
    <n v="4943"/>
    <n v="1953"/>
    <x v="0"/>
    <x v="2"/>
    <n v="70503"/>
    <n v="0"/>
    <n v="0"/>
    <d v="2012-09-30T00:00:00"/>
    <n v="73"/>
    <n v="1379"/>
    <n v="33"/>
    <n v="216"/>
    <n v="0"/>
    <n v="33"/>
    <n v="66"/>
    <n v="1"/>
    <n v="2"/>
    <n v="4"/>
    <n v="9"/>
    <n v="6"/>
    <n v="0"/>
    <n v="1"/>
    <n v="1"/>
    <n v="0"/>
    <n v="0"/>
    <n v="0"/>
    <n v="3"/>
    <n v="11"/>
    <n v="0"/>
  </r>
  <r>
    <n v="35"/>
    <n v="1987"/>
    <x v="0"/>
    <x v="2"/>
    <n v="25545"/>
    <n v="1"/>
    <n v="0"/>
    <d v="2012-09-08T00:00:00"/>
    <n v="35"/>
    <n v="32"/>
    <n v="1"/>
    <n v="64"/>
    <n v="16"/>
    <n v="12"/>
    <n v="85"/>
    <n v="3"/>
    <n v="2"/>
    <n v="2"/>
    <n v="3"/>
    <n v="6"/>
    <n v="0"/>
    <n v="0"/>
    <n v="0"/>
    <n v="0"/>
    <n v="0"/>
    <n v="0"/>
    <n v="3"/>
    <n v="11"/>
    <n v="1"/>
  </r>
  <r>
    <n v="2258"/>
    <n v="1986"/>
    <x v="0"/>
    <x v="2"/>
    <n v="32880"/>
    <n v="1"/>
    <n v="0"/>
    <d v="2012-12-04T00:00:00"/>
    <n v="76"/>
    <n v="8"/>
    <n v="4"/>
    <n v="15"/>
    <n v="7"/>
    <n v="6"/>
    <n v="2"/>
    <n v="1"/>
    <n v="1"/>
    <n v="0"/>
    <n v="3"/>
    <n v="8"/>
    <n v="0"/>
    <n v="0"/>
    <n v="0"/>
    <n v="0"/>
    <n v="0"/>
    <n v="0"/>
    <n v="3"/>
    <n v="11"/>
    <n v="0"/>
  </r>
  <r>
    <n v="4322"/>
    <n v="1958"/>
    <x v="1"/>
    <x v="1"/>
    <n v="77863"/>
    <n v="0"/>
    <n v="0"/>
    <d v="2013-11-27T00:00:00"/>
    <n v="20"/>
    <n v="881"/>
    <n v="38"/>
    <n v="319"/>
    <n v="16"/>
    <n v="25"/>
    <n v="12"/>
    <n v="1"/>
    <n v="4"/>
    <n v="5"/>
    <n v="10"/>
    <n v="2"/>
    <n v="0"/>
    <n v="0"/>
    <n v="0"/>
    <n v="0"/>
    <n v="0"/>
    <n v="0"/>
    <n v="3"/>
    <n v="11"/>
    <n v="0"/>
  </r>
  <r>
    <n v="713"/>
    <n v="1977"/>
    <x v="2"/>
    <x v="2"/>
    <n v="50353"/>
    <n v="0"/>
    <n v="0"/>
    <d v="2014-06-08T00:00:00"/>
    <n v="72"/>
    <n v="141"/>
    <n v="15"/>
    <n v="153"/>
    <n v="67"/>
    <n v="31"/>
    <n v="35"/>
    <n v="1"/>
    <n v="4"/>
    <n v="4"/>
    <n v="6"/>
    <n v="3"/>
    <n v="0"/>
    <n v="0"/>
    <n v="0"/>
    <n v="0"/>
    <n v="0"/>
    <n v="0"/>
    <n v="3"/>
    <n v="11"/>
    <n v="0"/>
  </r>
  <r>
    <n v="4702"/>
    <n v="1964"/>
    <x v="0"/>
    <x v="0"/>
    <n v="61839"/>
    <n v="0"/>
    <n v="0"/>
    <d v="2012-08-12T00:00:00"/>
    <n v="20"/>
    <n v="1000"/>
    <n v="155"/>
    <n v="379"/>
    <n v="224"/>
    <n v="17"/>
    <n v="120"/>
    <n v="1"/>
    <n v="4"/>
    <n v="8"/>
    <n v="4"/>
    <n v="8"/>
    <n v="0"/>
    <n v="0"/>
    <n v="0"/>
    <n v="0"/>
    <n v="0"/>
    <n v="0"/>
    <n v="3"/>
    <n v="11"/>
    <n v="0"/>
  </r>
  <r>
    <n v="3281"/>
    <n v="1960"/>
    <x v="1"/>
    <x v="2"/>
    <n v="49154"/>
    <n v="1"/>
    <n v="1"/>
    <d v="2013-11-03T00:00:00"/>
    <n v="69"/>
    <n v="206"/>
    <n v="10"/>
    <n v="67"/>
    <n v="30"/>
    <n v="27"/>
    <n v="71"/>
    <n v="6"/>
    <n v="4"/>
    <n v="1"/>
    <n v="8"/>
    <n v="6"/>
    <n v="0"/>
    <n v="0"/>
    <n v="0"/>
    <n v="0"/>
    <n v="0"/>
    <n v="0"/>
    <n v="3"/>
    <n v="11"/>
    <n v="0"/>
  </r>
  <r>
    <n v="702"/>
    <n v="1975"/>
    <x v="4"/>
    <x v="4"/>
    <n v="47682"/>
    <n v="0"/>
    <n v="1"/>
    <d v="2013-02-15T00:00:00"/>
    <n v="80"/>
    <n v="162"/>
    <n v="61"/>
    <n v="83"/>
    <n v="97"/>
    <n v="57"/>
    <n v="61"/>
    <n v="4"/>
    <n v="4"/>
    <n v="3"/>
    <n v="8"/>
    <n v="5"/>
    <n v="0"/>
    <n v="0"/>
    <n v="0"/>
    <n v="0"/>
    <n v="0"/>
    <n v="0"/>
    <n v="3"/>
    <n v="11"/>
    <n v="0"/>
  </r>
  <r>
    <n v="2004"/>
    <n v="1969"/>
    <x v="0"/>
    <x v="0"/>
    <n v="72679"/>
    <n v="0"/>
    <n v="1"/>
    <d v="2013-09-18T00:00:00"/>
    <n v="65"/>
    <n v="619"/>
    <n v="54"/>
    <n v="260"/>
    <n v="127"/>
    <n v="54"/>
    <n v="54"/>
    <n v="1"/>
    <n v="4"/>
    <n v="7"/>
    <n v="5"/>
    <n v="1"/>
    <n v="0"/>
    <n v="0"/>
    <n v="0"/>
    <n v="0"/>
    <n v="0"/>
    <n v="0"/>
    <n v="3"/>
    <n v="11"/>
    <n v="0"/>
  </r>
  <r>
    <n v="4769"/>
    <n v="1977"/>
    <x v="2"/>
    <x v="1"/>
    <n v="57954"/>
    <n v="1"/>
    <n v="1"/>
    <d v="2014-06-18T00:00:00"/>
    <n v="52"/>
    <n v="456"/>
    <n v="4"/>
    <n v="24"/>
    <n v="0"/>
    <n v="0"/>
    <n v="9"/>
    <n v="7"/>
    <n v="8"/>
    <n v="2"/>
    <n v="6"/>
    <n v="7"/>
    <n v="0"/>
    <n v="1"/>
    <n v="0"/>
    <n v="0"/>
    <n v="0"/>
    <n v="0"/>
    <n v="3"/>
    <n v="11"/>
    <n v="0"/>
  </r>
  <r>
    <n v="4437"/>
    <n v="1962"/>
    <x v="0"/>
    <x v="2"/>
    <n v="65316"/>
    <n v="1"/>
    <n v="1"/>
    <d v="2013-04-24T00:00:00"/>
    <n v="65"/>
    <n v="112"/>
    <n v="6"/>
    <n v="92"/>
    <n v="3"/>
    <n v="9"/>
    <n v="38"/>
    <n v="2"/>
    <n v="3"/>
    <n v="2"/>
    <n v="5"/>
    <n v="4"/>
    <n v="0"/>
    <n v="0"/>
    <n v="0"/>
    <n v="0"/>
    <n v="0"/>
    <n v="0"/>
    <n v="3"/>
    <n v="11"/>
    <n v="0"/>
  </r>
  <r>
    <n v="8724"/>
    <n v="1982"/>
    <x v="0"/>
    <x v="0"/>
    <n v="28567"/>
    <n v="1"/>
    <n v="0"/>
    <d v="2013-06-17T00:00:00"/>
    <n v="57"/>
    <n v="11"/>
    <n v="3"/>
    <n v="22"/>
    <n v="2"/>
    <n v="2"/>
    <n v="6"/>
    <n v="2"/>
    <n v="2"/>
    <n v="0"/>
    <n v="3"/>
    <n v="6"/>
    <n v="0"/>
    <n v="0"/>
    <n v="0"/>
    <n v="0"/>
    <n v="0"/>
    <n v="0"/>
    <n v="3"/>
    <n v="11"/>
    <n v="0"/>
  </r>
  <r>
    <n v="10741"/>
    <n v="1951"/>
    <x v="2"/>
    <x v="1"/>
    <n v="47352"/>
    <n v="0"/>
    <n v="1"/>
    <d v="2013-04-11T00:00:00"/>
    <n v="70"/>
    <n v="172"/>
    <n v="12"/>
    <n v="112"/>
    <n v="8"/>
    <n v="0"/>
    <n v="15"/>
    <n v="4"/>
    <n v="6"/>
    <n v="1"/>
    <n v="5"/>
    <n v="7"/>
    <n v="0"/>
    <n v="0"/>
    <n v="0"/>
    <n v="0"/>
    <n v="0"/>
    <n v="0"/>
    <n v="3"/>
    <n v="11"/>
    <n v="0"/>
  </r>
  <r>
    <n v="1991"/>
    <n v="1967"/>
    <x v="0"/>
    <x v="1"/>
    <n v="44931"/>
    <n v="0"/>
    <n v="1"/>
    <d v="2014-01-18T00:00:00"/>
    <n v="0"/>
    <n v="78"/>
    <n v="0"/>
    <n v="11"/>
    <n v="0"/>
    <n v="0"/>
    <n v="7"/>
    <n v="1"/>
    <n v="2"/>
    <n v="1"/>
    <n v="3"/>
    <n v="5"/>
    <n v="0"/>
    <n v="0"/>
    <n v="0"/>
    <n v="0"/>
    <n v="0"/>
    <n v="0"/>
    <n v="3"/>
    <n v="11"/>
    <n v="0"/>
  </r>
  <r>
    <n v="6931"/>
    <n v="1967"/>
    <x v="0"/>
    <x v="3"/>
    <n v="76982"/>
    <n v="0"/>
    <n v="0"/>
    <d v="2014-02-15T00:00:00"/>
    <n v="19"/>
    <n v="464"/>
    <n v="151"/>
    <n v="292"/>
    <n v="65"/>
    <n v="60"/>
    <n v="30"/>
    <n v="1"/>
    <n v="8"/>
    <n v="3"/>
    <n v="4"/>
    <n v="4"/>
    <n v="0"/>
    <n v="0"/>
    <n v="1"/>
    <n v="0"/>
    <n v="0"/>
    <n v="0"/>
    <n v="3"/>
    <n v="11"/>
    <n v="1"/>
  </r>
  <r>
    <n v="11096"/>
    <n v="1952"/>
    <x v="4"/>
    <x v="1"/>
    <n v="57247"/>
    <n v="0"/>
    <n v="1"/>
    <d v="2013-08-08T00:00:00"/>
    <n v="50"/>
    <n v="99"/>
    <n v="4"/>
    <n v="32"/>
    <n v="37"/>
    <n v="54"/>
    <n v="6"/>
    <n v="2"/>
    <n v="2"/>
    <n v="1"/>
    <n v="7"/>
    <n v="2"/>
    <n v="0"/>
    <n v="0"/>
    <n v="0"/>
    <n v="0"/>
    <n v="0"/>
    <n v="0"/>
    <n v="3"/>
    <n v="11"/>
    <n v="0"/>
  </r>
  <r>
    <n v="304"/>
    <n v="1981"/>
    <x v="2"/>
    <x v="0"/>
    <n v="22944"/>
    <n v="1"/>
    <n v="0"/>
    <d v="2013-12-23T00:00:00"/>
    <n v="67"/>
    <n v="19"/>
    <n v="3"/>
    <n v="19"/>
    <n v="4"/>
    <n v="5"/>
    <n v="26"/>
    <n v="3"/>
    <n v="3"/>
    <n v="0"/>
    <n v="3"/>
    <n v="7"/>
    <n v="0"/>
    <n v="0"/>
    <n v="0"/>
    <n v="0"/>
    <n v="0"/>
    <n v="0"/>
    <n v="3"/>
    <n v="11"/>
    <n v="0"/>
  </r>
  <r>
    <n v="3665"/>
    <n v="1977"/>
    <x v="4"/>
    <x v="1"/>
    <n v="25315"/>
    <n v="1"/>
    <n v="0"/>
    <d v="2013-11-07T00:00:00"/>
    <n v="46"/>
    <n v="1"/>
    <n v="9"/>
    <n v="8"/>
    <n v="11"/>
    <n v="3"/>
    <n v="22"/>
    <n v="3"/>
    <n v="3"/>
    <n v="0"/>
    <n v="3"/>
    <n v="8"/>
    <n v="0"/>
    <n v="0"/>
    <n v="0"/>
    <n v="0"/>
    <n v="0"/>
    <n v="0"/>
    <n v="3"/>
    <n v="11"/>
    <n v="0"/>
  </r>
  <r>
    <n v="10591"/>
    <n v="1969"/>
    <x v="0"/>
    <x v="4"/>
    <n v="43638"/>
    <n v="0"/>
    <n v="1"/>
    <d v="2012-08-06T00:00:00"/>
    <n v="37"/>
    <n v="63"/>
    <n v="10"/>
    <n v="83"/>
    <n v="7"/>
    <n v="19"/>
    <n v="19"/>
    <n v="2"/>
    <n v="4"/>
    <n v="1"/>
    <n v="4"/>
    <n v="7"/>
    <n v="0"/>
    <n v="0"/>
    <n v="0"/>
    <n v="0"/>
    <n v="0"/>
    <n v="0"/>
    <n v="3"/>
    <n v="11"/>
    <n v="0"/>
  </r>
  <r>
    <n v="5036"/>
    <n v="1984"/>
    <x v="1"/>
    <x v="0"/>
    <n v="42710"/>
    <n v="1"/>
    <n v="0"/>
    <d v="2012-11-28T00:00:00"/>
    <n v="38"/>
    <n v="252"/>
    <n v="3"/>
    <n v="42"/>
    <n v="4"/>
    <n v="3"/>
    <n v="102"/>
    <n v="2"/>
    <n v="4"/>
    <n v="5"/>
    <n v="3"/>
    <n v="6"/>
    <n v="0"/>
    <n v="0"/>
    <n v="0"/>
    <n v="0"/>
    <n v="0"/>
    <n v="0"/>
    <n v="3"/>
    <n v="11"/>
    <n v="0"/>
  </r>
  <r>
    <n v="5547"/>
    <n v="1982"/>
    <x v="1"/>
    <x v="2"/>
    <n v="84169"/>
    <n v="0"/>
    <n v="0"/>
    <d v="2013-08-07T00:00:00"/>
    <n v="9"/>
    <n v="1478"/>
    <n v="19"/>
    <n v="403"/>
    <n v="0"/>
    <n v="19"/>
    <n v="0"/>
    <n v="1"/>
    <n v="7"/>
    <n v="6"/>
    <n v="6"/>
    <n v="3"/>
    <n v="0"/>
    <n v="1"/>
    <n v="1"/>
    <n v="0"/>
    <n v="0"/>
    <n v="0"/>
    <n v="3"/>
    <n v="11"/>
    <n v="1"/>
  </r>
  <r>
    <n v="7822"/>
    <n v="1976"/>
    <x v="0"/>
    <x v="1"/>
    <n v="54058"/>
    <n v="0"/>
    <n v="1"/>
    <d v="2013-06-04T00:00:00"/>
    <n v="56"/>
    <n v="198"/>
    <n v="18"/>
    <n v="252"/>
    <n v="32"/>
    <n v="108"/>
    <n v="54"/>
    <n v="2"/>
    <n v="4"/>
    <n v="6"/>
    <n v="8"/>
    <n v="3"/>
    <n v="0"/>
    <n v="0"/>
    <n v="0"/>
    <n v="0"/>
    <n v="0"/>
    <n v="0"/>
    <n v="3"/>
    <n v="11"/>
    <n v="0"/>
  </r>
  <r>
    <n v="8541"/>
    <n v="1990"/>
    <x v="4"/>
    <x v="2"/>
    <n v="24683"/>
    <n v="1"/>
    <n v="0"/>
    <d v="2014-03-08T00:00:00"/>
    <n v="98"/>
    <n v="8"/>
    <n v="4"/>
    <n v="10"/>
    <n v="6"/>
    <n v="7"/>
    <n v="6"/>
    <n v="2"/>
    <n v="2"/>
    <n v="0"/>
    <n v="4"/>
    <n v="5"/>
    <n v="0"/>
    <n v="0"/>
    <n v="0"/>
    <n v="0"/>
    <n v="0"/>
    <n v="0"/>
    <n v="3"/>
    <n v="11"/>
    <n v="0"/>
  </r>
  <r>
    <n v="10955"/>
    <n v="1964"/>
    <x v="0"/>
    <x v="4"/>
    <n v="85620"/>
    <n v="0"/>
    <n v="0"/>
    <d v="2014-01-07T00:00:00"/>
    <n v="68"/>
    <n v="416"/>
    <n v="46"/>
    <n v="925"/>
    <n v="60"/>
    <n v="107"/>
    <n v="46"/>
    <n v="1"/>
    <n v="3"/>
    <n v="6"/>
    <n v="4"/>
    <n v="1"/>
    <n v="0"/>
    <n v="0"/>
    <n v="0"/>
    <n v="0"/>
    <n v="0"/>
    <n v="0"/>
    <n v="3"/>
    <n v="11"/>
    <n v="1"/>
  </r>
  <r>
    <n v="4368"/>
    <n v="1980"/>
    <x v="0"/>
    <x v="2"/>
    <n v="47850"/>
    <n v="1"/>
    <n v="0"/>
    <d v="2013-12-03T00:00:00"/>
    <n v="72"/>
    <n v="42"/>
    <n v="7"/>
    <n v="43"/>
    <n v="20"/>
    <n v="12"/>
    <n v="10"/>
    <n v="1"/>
    <n v="3"/>
    <n v="0"/>
    <n v="4"/>
    <n v="6"/>
    <n v="0"/>
    <n v="0"/>
    <n v="0"/>
    <n v="0"/>
    <n v="0"/>
    <n v="0"/>
    <n v="3"/>
    <n v="11"/>
    <n v="0"/>
  </r>
  <r>
    <n v="9671"/>
    <n v="1968"/>
    <x v="0"/>
    <x v="2"/>
    <n v="19514"/>
    <n v="1"/>
    <n v="1"/>
    <d v="2014-01-26T00:00:00"/>
    <n v="47"/>
    <n v="14"/>
    <n v="3"/>
    <n v="21"/>
    <n v="2"/>
    <n v="1"/>
    <n v="28"/>
    <n v="4"/>
    <n v="3"/>
    <n v="1"/>
    <n v="2"/>
    <n v="8"/>
    <n v="1"/>
    <n v="0"/>
    <n v="0"/>
    <n v="0"/>
    <n v="0"/>
    <n v="0"/>
    <n v="3"/>
    <n v="11"/>
    <n v="1"/>
  </r>
  <r>
    <n v="2256"/>
    <n v="1973"/>
    <x v="2"/>
    <x v="2"/>
    <n v="27159"/>
    <n v="1"/>
    <n v="1"/>
    <d v="2014-03-29T00:00:00"/>
    <n v="33"/>
    <n v="17"/>
    <n v="0"/>
    <n v="3"/>
    <n v="0"/>
    <n v="0"/>
    <n v="1"/>
    <n v="2"/>
    <n v="1"/>
    <n v="0"/>
    <n v="3"/>
    <n v="6"/>
    <n v="0"/>
    <n v="0"/>
    <n v="0"/>
    <n v="0"/>
    <n v="0"/>
    <n v="0"/>
    <n v="3"/>
    <n v="11"/>
    <n v="0"/>
  </r>
  <r>
    <n v="4279"/>
    <n v="1963"/>
    <x v="4"/>
    <x v="0"/>
    <n v="39548"/>
    <n v="1"/>
    <n v="1"/>
    <d v="2014-03-31T00:00:00"/>
    <n v="87"/>
    <n v="15"/>
    <n v="4"/>
    <n v="10"/>
    <n v="3"/>
    <n v="4"/>
    <n v="18"/>
    <n v="2"/>
    <n v="1"/>
    <n v="1"/>
    <n v="3"/>
    <n v="3"/>
    <n v="0"/>
    <n v="0"/>
    <n v="0"/>
    <n v="0"/>
    <n v="0"/>
    <n v="0"/>
    <n v="3"/>
    <n v="11"/>
    <n v="0"/>
  </r>
  <r>
    <n v="5371"/>
    <n v="1989"/>
    <x v="0"/>
    <x v="0"/>
    <n v="21474"/>
    <n v="1"/>
    <n v="0"/>
    <d v="2014-04-08T00:00:00"/>
    <n v="0"/>
    <n v="6"/>
    <n v="16"/>
    <n v="24"/>
    <n v="11"/>
    <n v="0"/>
    <n v="34"/>
    <n v="2"/>
    <n v="3"/>
    <n v="1"/>
    <n v="2"/>
    <n v="7"/>
    <n v="1"/>
    <n v="0"/>
    <n v="0"/>
    <n v="0"/>
    <n v="0"/>
    <n v="0"/>
    <n v="3"/>
    <n v="11"/>
    <n v="1"/>
  </r>
  <r>
    <n v="9240"/>
    <n v="1971"/>
    <x v="1"/>
    <x v="0"/>
    <n v="60504"/>
    <n v="0"/>
    <n v="1"/>
    <d v="2014-02-07T00:00:00"/>
    <n v="73"/>
    <n v="458"/>
    <n v="0"/>
    <n v="24"/>
    <n v="6"/>
    <n v="4"/>
    <n v="34"/>
    <n v="2"/>
    <n v="6"/>
    <n v="2"/>
    <n v="8"/>
    <n v="6"/>
    <n v="0"/>
    <n v="0"/>
    <n v="0"/>
    <n v="0"/>
    <n v="0"/>
    <n v="0"/>
    <n v="3"/>
    <n v="11"/>
    <n v="0"/>
  </r>
  <r>
    <n v="9460"/>
    <n v="1963"/>
    <x v="0"/>
    <x v="2"/>
    <n v="22419"/>
    <n v="0"/>
    <n v="0"/>
    <d v="2013-04-18T00:00:00"/>
    <n v="74"/>
    <n v="30"/>
    <n v="3"/>
    <n v="47"/>
    <n v="19"/>
    <n v="21"/>
    <n v="42"/>
    <n v="1"/>
    <n v="3"/>
    <n v="2"/>
    <n v="2"/>
    <n v="8"/>
    <n v="0"/>
    <n v="0"/>
    <n v="0"/>
    <n v="0"/>
    <n v="0"/>
    <n v="0"/>
    <n v="3"/>
    <n v="11"/>
    <n v="0"/>
  </r>
  <r>
    <n v="9504"/>
    <n v="1949"/>
    <x v="2"/>
    <x v="2"/>
    <n v="81698"/>
    <n v="0"/>
    <n v="0"/>
    <d v="2013-11-06T00:00:00"/>
    <n v="4"/>
    <n v="179"/>
    <n v="28"/>
    <n v="520"/>
    <n v="111"/>
    <n v="123"/>
    <n v="47"/>
    <n v="1"/>
    <n v="3"/>
    <n v="8"/>
    <n v="13"/>
    <n v="1"/>
    <n v="0"/>
    <n v="0"/>
    <n v="0"/>
    <n v="0"/>
    <n v="0"/>
    <n v="0"/>
    <n v="3"/>
    <n v="11"/>
    <n v="1"/>
  </r>
  <r>
    <n v="8692"/>
    <n v="1952"/>
    <x v="0"/>
    <x v="1"/>
    <n v="43462"/>
    <n v="1"/>
    <n v="1"/>
    <d v="2012-09-12T00:00:00"/>
    <n v="50"/>
    <n v="90"/>
    <n v="17"/>
    <n v="97"/>
    <n v="15"/>
    <n v="6"/>
    <n v="15"/>
    <n v="6"/>
    <n v="4"/>
    <n v="1"/>
    <n v="5"/>
    <n v="8"/>
    <n v="0"/>
    <n v="0"/>
    <n v="0"/>
    <n v="0"/>
    <n v="0"/>
    <n v="0"/>
    <n v="3"/>
    <n v="11"/>
    <n v="0"/>
  </r>
  <r>
    <n v="448"/>
    <n v="1978"/>
    <x v="1"/>
    <x v="0"/>
    <n v="54880"/>
    <n v="1"/>
    <n v="0"/>
    <d v="2013-03-01T00:00:00"/>
    <n v="57"/>
    <n v="308"/>
    <n v="85"/>
    <n v="137"/>
    <n v="102"/>
    <n v="45"/>
    <n v="118"/>
    <n v="2"/>
    <n v="6"/>
    <n v="2"/>
    <n v="11"/>
    <n v="5"/>
    <n v="0"/>
    <n v="0"/>
    <n v="0"/>
    <n v="0"/>
    <n v="0"/>
    <n v="0"/>
    <n v="3"/>
    <n v="11"/>
    <n v="0"/>
  </r>
  <r>
    <n v="8314"/>
    <n v="1982"/>
    <x v="0"/>
    <x v="2"/>
    <n v="79908"/>
    <n v="0"/>
    <n v="0"/>
    <d v="2013-04-05T00:00:00"/>
    <n v="30"/>
    <n v="557"/>
    <n v="129"/>
    <n v="761"/>
    <n v="29"/>
    <n v="185"/>
    <n v="111"/>
    <n v="1"/>
    <n v="5"/>
    <n v="6"/>
    <n v="7"/>
    <n v="2"/>
    <n v="0"/>
    <n v="0"/>
    <n v="1"/>
    <n v="0"/>
    <n v="0"/>
    <n v="0"/>
    <n v="3"/>
    <n v="11"/>
    <n v="0"/>
  </r>
  <r>
    <n v="8420"/>
    <n v="1970"/>
    <x v="4"/>
    <x v="2"/>
    <n v="15315"/>
    <n v="0"/>
    <n v="0"/>
    <d v="2013-08-03T00:00:00"/>
    <n v="27"/>
    <n v="7"/>
    <n v="4"/>
    <n v="13"/>
    <n v="15"/>
    <n v="8"/>
    <n v="17"/>
    <n v="2"/>
    <n v="2"/>
    <n v="0"/>
    <n v="4"/>
    <n v="5"/>
    <n v="0"/>
    <n v="0"/>
    <n v="0"/>
    <n v="0"/>
    <n v="0"/>
    <n v="0"/>
    <n v="3"/>
    <n v="11"/>
    <n v="0"/>
  </r>
  <r>
    <n v="3174"/>
    <n v="1959"/>
    <x v="0"/>
    <x v="1"/>
    <n v="87771"/>
    <n v="0"/>
    <n v="1"/>
    <d v="2013-05-22T00:00:00"/>
    <n v="61"/>
    <n v="1492"/>
    <n v="38"/>
    <n v="287"/>
    <n v="50"/>
    <n v="57"/>
    <n v="33"/>
    <n v="1"/>
    <n v="5"/>
    <n v="10"/>
    <n v="4"/>
    <n v="6"/>
    <n v="0"/>
    <n v="1"/>
    <n v="1"/>
    <n v="1"/>
    <n v="1"/>
    <n v="0"/>
    <n v="3"/>
    <n v="11"/>
    <n v="1"/>
  </r>
  <r>
    <n v="7685"/>
    <n v="1978"/>
    <x v="0"/>
    <x v="2"/>
    <n v="33039"/>
    <n v="1"/>
    <n v="0"/>
    <d v="2013-09-09T00:00:00"/>
    <n v="4"/>
    <n v="30"/>
    <n v="8"/>
    <n v="12"/>
    <n v="8"/>
    <n v="8"/>
    <n v="12"/>
    <n v="1"/>
    <n v="2"/>
    <n v="0"/>
    <n v="4"/>
    <n v="5"/>
    <n v="0"/>
    <n v="0"/>
    <n v="0"/>
    <n v="0"/>
    <n v="0"/>
    <n v="0"/>
    <n v="3"/>
    <n v="11"/>
    <n v="0"/>
  </r>
  <r>
    <n v="3179"/>
    <n v="1980"/>
    <x v="0"/>
    <x v="0"/>
    <n v="81741"/>
    <n v="0"/>
    <n v="0"/>
    <d v="2013-06-16T00:00:00"/>
    <n v="75"/>
    <n v="249"/>
    <n v="153"/>
    <n v="940"/>
    <n v="58"/>
    <n v="134"/>
    <n v="38"/>
    <n v="0"/>
    <n v="6"/>
    <n v="6"/>
    <n v="7"/>
    <n v="2"/>
    <n v="0"/>
    <n v="0"/>
    <n v="0"/>
    <n v="0"/>
    <n v="0"/>
    <n v="0"/>
    <n v="3"/>
    <n v="11"/>
    <n v="0"/>
  </r>
  <r>
    <n v="9780"/>
    <n v="1971"/>
    <x v="2"/>
    <x v="1"/>
    <n v="71499"/>
    <n v="0"/>
    <n v="1"/>
    <d v="2013-06-25T00:00:00"/>
    <n v="12"/>
    <n v="465"/>
    <n v="25"/>
    <n v="132"/>
    <n v="136"/>
    <n v="0"/>
    <n v="37"/>
    <n v="2"/>
    <n v="8"/>
    <n v="3"/>
    <n v="13"/>
    <n v="4"/>
    <n v="0"/>
    <n v="0"/>
    <n v="0"/>
    <n v="0"/>
    <n v="0"/>
    <n v="0"/>
    <n v="3"/>
    <n v="11"/>
    <n v="0"/>
  </r>
  <r>
    <n v="10681"/>
    <n v="1970"/>
    <x v="4"/>
    <x v="2"/>
    <n v="62466"/>
    <n v="0"/>
    <n v="1"/>
    <d v="2014-01-15T00:00:00"/>
    <n v="13"/>
    <n v="129"/>
    <n v="129"/>
    <n v="259"/>
    <n v="168"/>
    <n v="121"/>
    <n v="83"/>
    <n v="5"/>
    <n v="6"/>
    <n v="3"/>
    <n v="12"/>
    <n v="4"/>
    <n v="0"/>
    <n v="0"/>
    <n v="0"/>
    <n v="0"/>
    <n v="0"/>
    <n v="0"/>
    <n v="3"/>
    <n v="11"/>
    <n v="0"/>
  </r>
  <r>
    <n v="10232"/>
    <n v="1963"/>
    <x v="1"/>
    <x v="3"/>
    <n v="48799"/>
    <n v="0"/>
    <n v="1"/>
    <d v="2013-11-05T00:00:00"/>
    <n v="9"/>
    <n v="174"/>
    <n v="18"/>
    <n v="81"/>
    <n v="28"/>
    <n v="6"/>
    <n v="24"/>
    <n v="3"/>
    <n v="3"/>
    <n v="2"/>
    <n v="7"/>
    <n v="3"/>
    <n v="0"/>
    <n v="0"/>
    <n v="0"/>
    <n v="0"/>
    <n v="0"/>
    <n v="0"/>
    <n v="3"/>
    <n v="11"/>
    <n v="0"/>
  </r>
  <r>
    <n v="4184"/>
    <n v="1950"/>
    <x v="1"/>
    <x v="1"/>
    <n v="52157"/>
    <n v="0"/>
    <n v="1"/>
    <d v="2014-06-07T00:00:00"/>
    <n v="48"/>
    <n v="189"/>
    <n v="2"/>
    <n v="29"/>
    <n v="3"/>
    <n v="2"/>
    <n v="40"/>
    <n v="2"/>
    <n v="3"/>
    <n v="2"/>
    <n v="5"/>
    <n v="4"/>
    <n v="0"/>
    <n v="0"/>
    <n v="0"/>
    <n v="0"/>
    <n v="0"/>
    <n v="0"/>
    <n v="3"/>
    <n v="11"/>
    <n v="0"/>
  </r>
  <r>
    <n v="9120"/>
    <n v="1962"/>
    <x v="0"/>
    <x v="0"/>
    <n v="66565"/>
    <n v="0"/>
    <n v="1"/>
    <d v="2012-12-05T00:00:00"/>
    <n v="80"/>
    <n v="747"/>
    <n v="10"/>
    <n v="161"/>
    <n v="65"/>
    <n v="40"/>
    <n v="42"/>
    <n v="4"/>
    <n v="4"/>
    <n v="2"/>
    <n v="9"/>
    <n v="8"/>
    <n v="0"/>
    <n v="0"/>
    <n v="0"/>
    <n v="0"/>
    <n v="0"/>
    <n v="0"/>
    <n v="3"/>
    <n v="11"/>
    <n v="0"/>
  </r>
  <r>
    <n v="891"/>
    <n v="1951"/>
    <x v="2"/>
    <x v="1"/>
    <n v="29298"/>
    <n v="1"/>
    <n v="1"/>
    <d v="2013-09-07T00:00:00"/>
    <n v="60"/>
    <n v="6"/>
    <n v="0"/>
    <n v="2"/>
    <n v="2"/>
    <n v="0"/>
    <n v="1"/>
    <n v="1"/>
    <n v="1"/>
    <n v="0"/>
    <n v="2"/>
    <n v="5"/>
    <n v="0"/>
    <n v="0"/>
    <n v="0"/>
    <n v="0"/>
    <n v="0"/>
    <n v="0"/>
    <n v="3"/>
    <n v="11"/>
    <n v="0"/>
  </r>
  <r>
    <n v="10381"/>
    <n v="1979"/>
    <x v="0"/>
    <x v="0"/>
    <n v="47691"/>
    <n v="0"/>
    <n v="1"/>
    <d v="2013-07-05T00:00:00"/>
    <n v="43"/>
    <n v="14"/>
    <n v="0"/>
    <n v="3"/>
    <n v="0"/>
    <n v="0"/>
    <n v="4"/>
    <n v="1"/>
    <n v="1"/>
    <n v="0"/>
    <n v="2"/>
    <n v="6"/>
    <n v="0"/>
    <n v="0"/>
    <n v="0"/>
    <n v="0"/>
    <n v="0"/>
    <n v="0"/>
    <n v="3"/>
    <n v="11"/>
    <n v="0"/>
  </r>
  <r>
    <n v="3525"/>
    <n v="1970"/>
    <x v="0"/>
    <x v="1"/>
    <n v="38200"/>
    <n v="1"/>
    <n v="1"/>
    <d v="2012-12-07T00:00:00"/>
    <n v="19"/>
    <n v="12"/>
    <n v="0"/>
    <n v="4"/>
    <n v="0"/>
    <n v="0"/>
    <n v="1"/>
    <n v="1"/>
    <n v="1"/>
    <n v="0"/>
    <n v="2"/>
    <n v="7"/>
    <n v="0"/>
    <n v="0"/>
    <n v="0"/>
    <n v="0"/>
    <n v="0"/>
    <n v="0"/>
    <n v="3"/>
    <n v="11"/>
    <n v="0"/>
  </r>
  <r>
    <n v="6818"/>
    <n v="1974"/>
    <x v="0"/>
    <x v="2"/>
    <n v="44989"/>
    <n v="0"/>
    <n v="1"/>
    <d v="2012-09-12T00:00:00"/>
    <n v="26"/>
    <n v="98"/>
    <n v="0"/>
    <n v="106"/>
    <n v="49"/>
    <n v="10"/>
    <n v="106"/>
    <n v="5"/>
    <n v="5"/>
    <n v="1"/>
    <n v="5"/>
    <n v="6"/>
    <n v="0"/>
    <n v="0"/>
    <n v="0"/>
    <n v="0"/>
    <n v="0"/>
    <n v="0"/>
    <n v="3"/>
    <n v="11"/>
    <n v="0"/>
  </r>
  <r>
    <n v="3526"/>
    <n v="1968"/>
    <x v="1"/>
    <x v="2"/>
    <n v="38443"/>
    <n v="1"/>
    <n v="1"/>
    <d v="2014-01-27T00:00:00"/>
    <n v="58"/>
    <n v="32"/>
    <n v="0"/>
    <n v="5"/>
    <n v="0"/>
    <n v="0"/>
    <n v="1"/>
    <n v="2"/>
    <n v="1"/>
    <n v="0"/>
    <n v="3"/>
    <n v="7"/>
    <n v="0"/>
    <n v="0"/>
    <n v="0"/>
    <n v="0"/>
    <n v="0"/>
    <n v="0"/>
    <n v="3"/>
    <n v="11"/>
    <n v="0"/>
  </r>
  <r>
    <n v="8181"/>
    <n v="1978"/>
    <x v="4"/>
    <x v="0"/>
    <n v="38593"/>
    <n v="1"/>
    <n v="0"/>
    <d v="2013-09-13T00:00:00"/>
    <n v="42"/>
    <n v="51"/>
    <n v="12"/>
    <n v="49"/>
    <n v="17"/>
    <n v="24"/>
    <n v="24"/>
    <n v="3"/>
    <n v="4"/>
    <n v="1"/>
    <n v="3"/>
    <n v="8"/>
    <n v="0"/>
    <n v="0"/>
    <n v="0"/>
    <n v="0"/>
    <n v="0"/>
    <n v="0"/>
    <n v="3"/>
    <n v="11"/>
    <n v="0"/>
  </r>
  <r>
    <n v="1029"/>
    <n v="1970"/>
    <x v="1"/>
    <x v="1"/>
    <n v="64413"/>
    <n v="0"/>
    <n v="1"/>
    <d v="2013-08-01T00:00:00"/>
    <n v="27"/>
    <n v="200"/>
    <n v="5"/>
    <n v="44"/>
    <n v="0"/>
    <n v="10"/>
    <n v="20"/>
    <n v="1"/>
    <n v="5"/>
    <n v="1"/>
    <n v="5"/>
    <n v="5"/>
    <n v="0"/>
    <n v="0"/>
    <n v="0"/>
    <n v="0"/>
    <n v="0"/>
    <n v="0"/>
    <n v="3"/>
    <n v="11"/>
    <n v="0"/>
  </r>
  <r>
    <n v="7369"/>
    <n v="1981"/>
    <x v="2"/>
    <x v="2"/>
    <n v="36959"/>
    <n v="1"/>
    <n v="0"/>
    <d v="2013-10-02T00:00:00"/>
    <n v="56"/>
    <n v="25"/>
    <n v="6"/>
    <n v="25"/>
    <n v="6"/>
    <n v="0"/>
    <n v="0"/>
    <n v="2"/>
    <n v="2"/>
    <n v="0"/>
    <n v="3"/>
    <n v="8"/>
    <n v="0"/>
    <n v="0"/>
    <n v="0"/>
    <n v="0"/>
    <n v="0"/>
    <n v="0"/>
    <n v="3"/>
    <n v="11"/>
    <n v="0"/>
  </r>
  <r>
    <n v="2574"/>
    <n v="1977"/>
    <x v="1"/>
    <x v="2"/>
    <n v="61996"/>
    <n v="0"/>
    <n v="1"/>
    <d v="2013-01-31T00:00:00"/>
    <n v="27"/>
    <n v="1050"/>
    <n v="12"/>
    <n v="144"/>
    <n v="0"/>
    <n v="0"/>
    <n v="24"/>
    <n v="3"/>
    <n v="6"/>
    <n v="4"/>
    <n v="8"/>
    <n v="5"/>
    <n v="0"/>
    <n v="1"/>
    <n v="0"/>
    <n v="1"/>
    <n v="1"/>
    <n v="0"/>
    <n v="3"/>
    <n v="11"/>
    <n v="1"/>
  </r>
  <r>
    <n v="8159"/>
    <n v="1968"/>
    <x v="0"/>
    <x v="2"/>
    <n v="51287"/>
    <n v="1"/>
    <n v="1"/>
    <d v="2014-04-01T00:00:00"/>
    <n v="10"/>
    <n v="117"/>
    <n v="0"/>
    <n v="22"/>
    <n v="13"/>
    <n v="0"/>
    <n v="30"/>
    <n v="3"/>
    <n v="4"/>
    <n v="1"/>
    <n v="3"/>
    <n v="7"/>
    <n v="0"/>
    <n v="0"/>
    <n v="0"/>
    <n v="0"/>
    <n v="0"/>
    <n v="0"/>
    <n v="3"/>
    <n v="11"/>
    <n v="0"/>
  </r>
  <r>
    <n v="1160"/>
    <n v="1970"/>
    <x v="0"/>
    <x v="2"/>
    <n v="13260"/>
    <n v="1"/>
    <n v="1"/>
    <d v="2013-08-23T00:00:00"/>
    <n v="48"/>
    <n v="9"/>
    <n v="4"/>
    <n v="17"/>
    <n v="10"/>
    <n v="2"/>
    <n v="7"/>
    <n v="4"/>
    <n v="3"/>
    <n v="0"/>
    <n v="3"/>
    <n v="8"/>
    <n v="0"/>
    <n v="0"/>
    <n v="0"/>
    <n v="0"/>
    <n v="0"/>
    <n v="0"/>
    <n v="3"/>
    <n v="11"/>
    <n v="0"/>
  </r>
  <r>
    <n v="10242"/>
    <n v="1966"/>
    <x v="1"/>
    <x v="1"/>
    <n v="47472"/>
    <n v="1"/>
    <n v="1"/>
    <d v="2013-09-16T00:00:00"/>
    <n v="39"/>
    <n v="56"/>
    <n v="0"/>
    <n v="11"/>
    <n v="0"/>
    <n v="0"/>
    <n v="8"/>
    <n v="2"/>
    <n v="2"/>
    <n v="0"/>
    <n v="4"/>
    <n v="5"/>
    <n v="0"/>
    <n v="0"/>
    <n v="0"/>
    <n v="0"/>
    <n v="0"/>
    <n v="0"/>
    <n v="3"/>
    <n v="11"/>
    <n v="0"/>
  </r>
  <r>
    <n v="5253"/>
    <n v="1956"/>
    <x v="2"/>
    <x v="1"/>
    <n v="54603"/>
    <n v="1"/>
    <n v="1"/>
    <d v="2013-07-09T00:00:00"/>
    <n v="85"/>
    <n v="145"/>
    <n v="13"/>
    <n v="46"/>
    <n v="17"/>
    <n v="2"/>
    <n v="4"/>
    <n v="6"/>
    <n v="4"/>
    <n v="2"/>
    <n v="4"/>
    <n v="7"/>
    <n v="0"/>
    <n v="0"/>
    <n v="0"/>
    <n v="0"/>
    <n v="0"/>
    <n v="0"/>
    <n v="3"/>
    <n v="11"/>
    <n v="0"/>
  </r>
  <r>
    <n v="5966"/>
    <n v="1974"/>
    <x v="1"/>
    <x v="2"/>
    <n v="45207"/>
    <n v="1"/>
    <n v="1"/>
    <d v="2012-11-10T00:00:00"/>
    <n v="64"/>
    <n v="203"/>
    <n v="0"/>
    <n v="10"/>
    <n v="0"/>
    <n v="0"/>
    <n v="2"/>
    <n v="5"/>
    <n v="3"/>
    <n v="1"/>
    <n v="6"/>
    <n v="6"/>
    <n v="0"/>
    <n v="1"/>
    <n v="0"/>
    <n v="0"/>
    <n v="0"/>
    <n v="0"/>
    <n v="3"/>
    <n v="11"/>
    <n v="0"/>
  </r>
  <r>
    <n v="5314"/>
    <n v="1951"/>
    <x v="0"/>
    <x v="1"/>
    <n v="40689"/>
    <n v="0"/>
    <n v="1"/>
    <d v="2013-03-18T00:00:00"/>
    <n v="69"/>
    <n v="270"/>
    <n v="3"/>
    <n v="27"/>
    <n v="39"/>
    <n v="6"/>
    <n v="99"/>
    <n v="7"/>
    <n v="7"/>
    <n v="1"/>
    <n v="5"/>
    <n v="8"/>
    <n v="0"/>
    <n v="0"/>
    <n v="0"/>
    <n v="0"/>
    <n v="0"/>
    <n v="0"/>
    <n v="3"/>
    <n v="11"/>
    <n v="0"/>
  </r>
  <r>
    <n v="5081"/>
    <n v="1967"/>
    <x v="4"/>
    <x v="1"/>
    <n v="47821"/>
    <n v="1"/>
    <n v="1"/>
    <d v="2013-10-20T00:00:00"/>
    <n v="54"/>
    <n v="9"/>
    <n v="0"/>
    <n v="16"/>
    <n v="6"/>
    <n v="6"/>
    <n v="10"/>
    <n v="1"/>
    <n v="1"/>
    <n v="0"/>
    <n v="3"/>
    <n v="8"/>
    <n v="0"/>
    <n v="0"/>
    <n v="0"/>
    <n v="0"/>
    <n v="0"/>
    <n v="0"/>
    <n v="3"/>
    <n v="11"/>
    <n v="0"/>
  </r>
  <r>
    <n v="5123"/>
    <n v="1951"/>
    <x v="2"/>
    <x v="2"/>
    <n v="27450"/>
    <n v="0"/>
    <n v="0"/>
    <d v="2013-04-15T00:00:00"/>
    <n v="57"/>
    <n v="37"/>
    <n v="12"/>
    <n v="23"/>
    <n v="8"/>
    <n v="11"/>
    <n v="52"/>
    <n v="1"/>
    <n v="2"/>
    <n v="1"/>
    <n v="3"/>
    <n v="7"/>
    <n v="0"/>
    <n v="0"/>
    <n v="0"/>
    <n v="0"/>
    <n v="0"/>
    <n v="0"/>
    <n v="3"/>
    <n v="11"/>
    <n v="0"/>
  </r>
  <r>
    <n v="5756"/>
    <n v="1983"/>
    <x v="0"/>
    <x v="1"/>
    <n v="39453"/>
    <n v="1"/>
    <n v="0"/>
    <d v="2014-04-03T00:00:00"/>
    <n v="64"/>
    <n v="46"/>
    <n v="0"/>
    <n v="7"/>
    <n v="0"/>
    <n v="0"/>
    <n v="2"/>
    <n v="2"/>
    <n v="2"/>
    <n v="0"/>
    <n v="3"/>
    <n v="6"/>
    <n v="0"/>
    <n v="0"/>
    <n v="0"/>
    <n v="0"/>
    <n v="0"/>
    <n v="0"/>
    <n v="3"/>
    <n v="11"/>
    <n v="0"/>
  </r>
  <r>
    <n v="8036"/>
    <n v="1971"/>
    <x v="4"/>
    <x v="1"/>
    <n v="26850"/>
    <n v="1"/>
    <n v="1"/>
    <d v="2014-04-18T00:00:00"/>
    <n v="10"/>
    <n v="31"/>
    <n v="1"/>
    <n v="13"/>
    <n v="7"/>
    <n v="2"/>
    <n v="9"/>
    <n v="4"/>
    <n v="2"/>
    <n v="1"/>
    <n v="4"/>
    <n v="4"/>
    <n v="0"/>
    <n v="0"/>
    <n v="0"/>
    <n v="0"/>
    <n v="0"/>
    <n v="0"/>
    <n v="3"/>
    <n v="11"/>
    <n v="0"/>
  </r>
  <r>
    <n v="9058"/>
    <n v="1955"/>
    <x v="0"/>
    <x v="4"/>
    <n v="79800"/>
    <n v="0"/>
    <n v="0"/>
    <d v="2012-09-23T00:00:00"/>
    <n v="65"/>
    <n v="1060"/>
    <n v="21"/>
    <n v="530"/>
    <n v="32"/>
    <n v="0"/>
    <n v="224"/>
    <n v="1"/>
    <n v="5"/>
    <n v="11"/>
    <n v="5"/>
    <n v="3"/>
    <n v="1"/>
    <n v="0"/>
    <n v="1"/>
    <n v="1"/>
    <n v="0"/>
    <n v="0"/>
    <n v="3"/>
    <n v="11"/>
    <n v="1"/>
  </r>
  <r>
    <n v="5057"/>
    <n v="1961"/>
    <x v="2"/>
    <x v="2"/>
    <n v="61794"/>
    <n v="0"/>
    <n v="1"/>
    <d v="2013-09-14T00:00:00"/>
    <n v="74"/>
    <n v="264"/>
    <n v="47"/>
    <n v="188"/>
    <n v="54"/>
    <n v="47"/>
    <n v="11"/>
    <n v="2"/>
    <n v="4"/>
    <n v="4"/>
    <n v="10"/>
    <n v="2"/>
    <n v="0"/>
    <n v="0"/>
    <n v="0"/>
    <n v="0"/>
    <n v="0"/>
    <n v="0"/>
    <n v="3"/>
    <n v="11"/>
    <n v="0"/>
  </r>
  <r>
    <n v="254"/>
    <n v="1955"/>
    <x v="0"/>
    <x v="1"/>
    <n v="53863"/>
    <n v="0"/>
    <n v="1"/>
    <d v="2014-05-17T00:00:00"/>
    <n v="4"/>
    <n v="399"/>
    <n v="4"/>
    <n v="30"/>
    <n v="6"/>
    <n v="4"/>
    <n v="30"/>
    <n v="3"/>
    <n v="7"/>
    <n v="1"/>
    <n v="7"/>
    <n v="7"/>
    <n v="0"/>
    <n v="1"/>
    <n v="0"/>
    <n v="0"/>
    <n v="0"/>
    <n v="0"/>
    <n v="3"/>
    <n v="11"/>
    <n v="0"/>
  </r>
  <r>
    <n v="4179"/>
    <n v="1959"/>
    <x v="0"/>
    <x v="1"/>
    <n v="24221"/>
    <n v="0"/>
    <n v="0"/>
    <d v="2013-08-20T00:00:00"/>
    <n v="94"/>
    <n v="8"/>
    <n v="9"/>
    <n v="9"/>
    <n v="2"/>
    <n v="5"/>
    <n v="22"/>
    <n v="1"/>
    <n v="1"/>
    <n v="1"/>
    <n v="3"/>
    <n v="4"/>
    <n v="0"/>
    <n v="0"/>
    <n v="0"/>
    <n v="0"/>
    <n v="0"/>
    <n v="0"/>
    <n v="3"/>
    <n v="11"/>
    <n v="0"/>
  </r>
  <r>
    <n v="3710"/>
    <n v="1984"/>
    <x v="1"/>
    <x v="0"/>
    <n v="39684"/>
    <n v="1"/>
    <n v="0"/>
    <d v="2012-10-12T00:00:00"/>
    <n v="41"/>
    <n v="19"/>
    <n v="0"/>
    <n v="35"/>
    <n v="6"/>
    <n v="4"/>
    <n v="17"/>
    <n v="2"/>
    <n v="2"/>
    <n v="1"/>
    <n v="2"/>
    <n v="7"/>
    <n v="0"/>
    <n v="0"/>
    <n v="0"/>
    <n v="0"/>
    <n v="0"/>
    <n v="1"/>
    <n v="3"/>
    <n v="11"/>
    <n v="1"/>
  </r>
  <r>
    <n v="7627"/>
    <n v="1975"/>
    <x v="2"/>
    <x v="2"/>
    <n v="92163"/>
    <n v="0"/>
    <n v="0"/>
    <d v="2012-12-12T00:00:00"/>
    <n v="25"/>
    <n v="817"/>
    <n v="183"/>
    <n v="797"/>
    <n v="106"/>
    <n v="163"/>
    <n v="20"/>
    <n v="0"/>
    <n v="5"/>
    <n v="11"/>
    <n v="5"/>
    <n v="2"/>
    <n v="0"/>
    <n v="0"/>
    <n v="1"/>
    <n v="1"/>
    <n v="0"/>
    <n v="0"/>
    <n v="3"/>
    <n v="11"/>
    <n v="1"/>
  </r>
  <r>
    <n v="4501"/>
    <n v="1965"/>
    <x v="2"/>
    <x v="0"/>
    <n v="69882"/>
    <n v="0"/>
    <n v="0"/>
    <d v="2013-11-10T00:00:00"/>
    <n v="94"/>
    <n v="292"/>
    <n v="127"/>
    <n v="635"/>
    <n v="132"/>
    <n v="127"/>
    <n v="165"/>
    <n v="1"/>
    <n v="3"/>
    <n v="7"/>
    <n v="9"/>
    <n v="1"/>
    <n v="0"/>
    <n v="0"/>
    <n v="0"/>
    <n v="0"/>
    <n v="0"/>
    <n v="0"/>
    <n v="3"/>
    <n v="11"/>
    <n v="0"/>
  </r>
  <r>
    <n v="6424"/>
    <n v="1977"/>
    <x v="0"/>
    <x v="1"/>
    <n v="33178"/>
    <n v="1"/>
    <n v="0"/>
    <d v="2014-01-30T00:00:00"/>
    <n v="9"/>
    <n v="12"/>
    <n v="6"/>
    <n v="2"/>
    <n v="11"/>
    <n v="2"/>
    <n v="16"/>
    <n v="1"/>
    <n v="1"/>
    <n v="0"/>
    <n v="3"/>
    <n v="4"/>
    <n v="0"/>
    <n v="0"/>
    <n v="0"/>
    <n v="0"/>
    <n v="0"/>
    <n v="0"/>
    <n v="3"/>
    <n v="11"/>
    <n v="0"/>
  </r>
  <r>
    <n v="3075"/>
    <n v="1972"/>
    <x v="1"/>
    <x v="2"/>
    <n v="59973"/>
    <n v="0"/>
    <n v="0"/>
    <d v="2013-09-11T00:00:00"/>
    <n v="47"/>
    <n v="130"/>
    <n v="30"/>
    <n v="168"/>
    <n v="20"/>
    <n v="34"/>
    <n v="0"/>
    <n v="1"/>
    <n v="3"/>
    <n v="4"/>
    <n v="7"/>
    <n v="1"/>
    <n v="0"/>
    <n v="0"/>
    <n v="0"/>
    <n v="0"/>
    <n v="0"/>
    <n v="0"/>
    <n v="3"/>
    <n v="11"/>
    <n v="0"/>
  </r>
  <r>
    <n v="4992"/>
    <n v="1975"/>
    <x v="2"/>
    <x v="1"/>
    <n v="17459"/>
    <n v="1"/>
    <n v="0"/>
    <d v="2013-09-19T00:00:00"/>
    <n v="12"/>
    <n v="6"/>
    <n v="4"/>
    <n v="16"/>
    <n v="3"/>
    <n v="10"/>
    <n v="30"/>
    <n v="3"/>
    <n v="3"/>
    <n v="1"/>
    <n v="2"/>
    <n v="7"/>
    <n v="0"/>
    <n v="0"/>
    <n v="0"/>
    <n v="0"/>
    <n v="0"/>
    <n v="0"/>
    <n v="3"/>
    <n v="11"/>
    <n v="1"/>
  </r>
  <r>
    <n v="5252"/>
    <n v="1969"/>
    <x v="0"/>
    <x v="3"/>
    <n v="23910"/>
    <n v="1"/>
    <n v="0"/>
    <d v="2012-10-26T00:00:00"/>
    <n v="80"/>
    <n v="16"/>
    <n v="12"/>
    <n v="18"/>
    <n v="7"/>
    <n v="1"/>
    <n v="13"/>
    <n v="1"/>
    <n v="2"/>
    <n v="0"/>
    <n v="3"/>
    <n v="7"/>
    <n v="0"/>
    <n v="0"/>
    <n v="0"/>
    <n v="0"/>
    <n v="0"/>
    <n v="0"/>
    <n v="3"/>
    <n v="11"/>
    <n v="0"/>
  </r>
  <r>
    <n v="7444"/>
    <n v="1969"/>
    <x v="2"/>
    <x v="2"/>
    <n v="42169"/>
    <n v="1"/>
    <n v="1"/>
    <d v="2013-10-19T00:00:00"/>
    <n v="20"/>
    <n v="19"/>
    <n v="0"/>
    <n v="9"/>
    <n v="0"/>
    <n v="0"/>
    <n v="2"/>
    <n v="2"/>
    <n v="1"/>
    <n v="0"/>
    <n v="3"/>
    <n v="8"/>
    <n v="0"/>
    <n v="0"/>
    <n v="0"/>
    <n v="0"/>
    <n v="0"/>
    <n v="0"/>
    <n v="3"/>
    <n v="11"/>
    <n v="0"/>
  </r>
  <r>
    <n v="6919"/>
    <n v="1978"/>
    <x v="4"/>
    <x v="2"/>
    <n v="26224"/>
    <n v="1"/>
    <n v="0"/>
    <d v="2013-06-04T00:00:00"/>
    <n v="39"/>
    <n v="4"/>
    <n v="7"/>
    <n v="15"/>
    <n v="13"/>
    <n v="9"/>
    <n v="15"/>
    <n v="3"/>
    <n v="2"/>
    <n v="1"/>
    <n v="3"/>
    <n v="6"/>
    <n v="0"/>
    <n v="0"/>
    <n v="0"/>
    <n v="0"/>
    <n v="0"/>
    <n v="0"/>
    <n v="3"/>
    <n v="11"/>
    <n v="0"/>
  </r>
  <r>
    <n v="3537"/>
    <n v="1981"/>
    <x v="0"/>
    <x v="1"/>
    <n v="31089"/>
    <n v="1"/>
    <n v="0"/>
    <d v="2012-08-17T00:00:00"/>
    <n v="57"/>
    <n v="31"/>
    <n v="3"/>
    <n v="31"/>
    <n v="2"/>
    <n v="8"/>
    <n v="4"/>
    <n v="3"/>
    <n v="3"/>
    <n v="0"/>
    <n v="4"/>
    <n v="8"/>
    <n v="0"/>
    <n v="0"/>
    <n v="0"/>
    <n v="0"/>
    <n v="0"/>
    <n v="0"/>
    <n v="3"/>
    <n v="11"/>
    <n v="0"/>
  </r>
  <r>
    <n v="10277"/>
    <n v="1961"/>
    <x v="0"/>
    <x v="0"/>
    <n v="30081"/>
    <n v="0"/>
    <n v="1"/>
    <d v="2013-02-21T00:00:00"/>
    <n v="27"/>
    <n v="36"/>
    <n v="0"/>
    <n v="2"/>
    <n v="0"/>
    <n v="0"/>
    <n v="4"/>
    <n v="1"/>
    <n v="1"/>
    <n v="0"/>
    <n v="3"/>
    <n v="7"/>
    <n v="0"/>
    <n v="0"/>
    <n v="0"/>
    <n v="0"/>
    <n v="0"/>
    <n v="0"/>
    <n v="3"/>
    <n v="11"/>
    <n v="0"/>
  </r>
  <r>
    <n v="2453"/>
    <n v="1960"/>
    <x v="0"/>
    <x v="1"/>
    <n v="62807"/>
    <n v="0"/>
    <n v="1"/>
    <d v="2012-08-31T00:00:00"/>
    <n v="83"/>
    <n v="526"/>
    <n v="28"/>
    <n v="135"/>
    <n v="10"/>
    <n v="21"/>
    <n v="99"/>
    <n v="3"/>
    <n v="5"/>
    <n v="3"/>
    <n v="12"/>
    <n v="5"/>
    <n v="0"/>
    <n v="0"/>
    <n v="0"/>
    <n v="0"/>
    <n v="0"/>
    <n v="0"/>
    <n v="3"/>
    <n v="11"/>
    <n v="0"/>
  </r>
  <r>
    <n v="7972"/>
    <n v="1955"/>
    <x v="0"/>
    <x v="0"/>
    <n v="72906"/>
    <n v="0"/>
    <n v="0"/>
    <d v="2013-09-17T00:00:00"/>
    <n v="79"/>
    <n v="400"/>
    <n v="32"/>
    <n v="519"/>
    <n v="71"/>
    <n v="75"/>
    <n v="54"/>
    <n v="1"/>
    <n v="3"/>
    <n v="4"/>
    <n v="9"/>
    <n v="1"/>
    <n v="0"/>
    <n v="0"/>
    <n v="0"/>
    <n v="0"/>
    <n v="0"/>
    <n v="0"/>
    <n v="3"/>
    <n v="11"/>
    <n v="0"/>
  </r>
  <r>
    <n v="895"/>
    <n v="1948"/>
    <x v="1"/>
    <x v="2"/>
    <n v="61467"/>
    <n v="0"/>
    <n v="2"/>
    <d v="2012-12-09T00:00:00"/>
    <n v="69"/>
    <n v="410"/>
    <n v="16"/>
    <n v="114"/>
    <n v="0"/>
    <n v="5"/>
    <n v="49"/>
    <n v="3"/>
    <n v="5"/>
    <n v="2"/>
    <n v="10"/>
    <n v="5"/>
    <n v="0"/>
    <n v="0"/>
    <n v="0"/>
    <n v="0"/>
    <n v="0"/>
    <n v="0"/>
    <n v="3"/>
    <n v="11"/>
    <n v="0"/>
  </r>
  <r>
    <n v="1177"/>
    <n v="1966"/>
    <x v="2"/>
    <x v="1"/>
    <n v="49618"/>
    <n v="1"/>
    <n v="1"/>
    <d v="2013-01-26T00:00:00"/>
    <n v="77"/>
    <n v="80"/>
    <n v="3"/>
    <n v="26"/>
    <n v="4"/>
    <n v="2"/>
    <n v="14"/>
    <n v="4"/>
    <n v="3"/>
    <n v="1"/>
    <n v="3"/>
    <n v="7"/>
    <n v="0"/>
    <n v="0"/>
    <n v="0"/>
    <n v="0"/>
    <n v="0"/>
    <n v="0"/>
    <n v="3"/>
    <n v="11"/>
    <n v="0"/>
  </r>
  <r>
    <n v="7141"/>
    <n v="1986"/>
    <x v="2"/>
    <x v="0"/>
    <n v="21888"/>
    <n v="1"/>
    <n v="0"/>
    <d v="2012-12-29T00:00:00"/>
    <n v="15"/>
    <n v="88"/>
    <n v="10"/>
    <n v="46"/>
    <n v="2"/>
    <n v="3"/>
    <n v="64"/>
    <n v="4"/>
    <n v="5"/>
    <n v="1"/>
    <n v="2"/>
    <n v="10"/>
    <n v="0"/>
    <n v="0"/>
    <n v="0"/>
    <n v="0"/>
    <n v="0"/>
    <n v="0"/>
    <n v="3"/>
    <n v="11"/>
    <n v="1"/>
  </r>
  <r>
    <n v="7232"/>
    <n v="1973"/>
    <x v="0"/>
    <x v="4"/>
    <n v="42429"/>
    <n v="0"/>
    <n v="1"/>
    <d v="2014-02-11T00:00:00"/>
    <n v="99"/>
    <n v="55"/>
    <n v="0"/>
    <n v="6"/>
    <n v="2"/>
    <n v="0"/>
    <n v="4"/>
    <n v="2"/>
    <n v="1"/>
    <n v="1"/>
    <n v="3"/>
    <n v="5"/>
    <n v="0"/>
    <n v="0"/>
    <n v="0"/>
    <n v="0"/>
    <n v="0"/>
    <n v="0"/>
    <n v="3"/>
    <n v="11"/>
    <n v="0"/>
  </r>
  <r>
    <n v="8477"/>
    <n v="1956"/>
    <x v="0"/>
    <x v="3"/>
    <n v="26150"/>
    <n v="2"/>
    <n v="1"/>
    <d v="2013-03-11T00:00:00"/>
    <n v="61"/>
    <n v="5"/>
    <n v="1"/>
    <n v="13"/>
    <n v="3"/>
    <n v="5"/>
    <n v="1"/>
    <n v="1"/>
    <n v="1"/>
    <n v="0"/>
    <n v="3"/>
    <n v="7"/>
    <n v="0"/>
    <n v="0"/>
    <n v="0"/>
    <n v="0"/>
    <n v="0"/>
    <n v="0"/>
    <n v="3"/>
    <n v="11"/>
    <n v="0"/>
  </r>
  <r>
    <n v="2457"/>
    <n v="1975"/>
    <x v="3"/>
    <x v="2"/>
    <n v="30801"/>
    <n v="0"/>
    <n v="1"/>
    <d v="2012-10-26T00:00:00"/>
    <n v="23"/>
    <n v="8"/>
    <n v="4"/>
    <n v="5"/>
    <n v="15"/>
    <n v="2"/>
    <n v="11"/>
    <n v="2"/>
    <n v="1"/>
    <n v="0"/>
    <n v="3"/>
    <n v="7"/>
    <n v="0"/>
    <n v="0"/>
    <n v="0"/>
    <n v="0"/>
    <n v="0"/>
    <n v="0"/>
    <n v="3"/>
    <n v="11"/>
    <n v="0"/>
  </r>
  <r>
    <n v="988"/>
    <n v="1965"/>
    <x v="0"/>
    <x v="2"/>
    <n v="81168"/>
    <n v="0"/>
    <n v="0"/>
    <d v="2014-05-07T00:00:00"/>
    <n v="84"/>
    <n v="410"/>
    <n v="0"/>
    <n v="592"/>
    <n v="147"/>
    <n v="22"/>
    <n v="22"/>
    <n v="1"/>
    <n v="6"/>
    <n v="4"/>
    <n v="7"/>
    <n v="3"/>
    <n v="0"/>
    <n v="0"/>
    <n v="0"/>
    <n v="1"/>
    <n v="0"/>
    <n v="0"/>
    <n v="3"/>
    <n v="11"/>
    <n v="0"/>
  </r>
  <r>
    <n v="7930"/>
    <n v="1969"/>
    <x v="2"/>
    <x v="0"/>
    <n v="26877"/>
    <n v="0"/>
    <n v="0"/>
    <d v="2013-08-19T00:00:00"/>
    <n v="74"/>
    <n v="101"/>
    <n v="13"/>
    <n v="76"/>
    <n v="20"/>
    <n v="18"/>
    <n v="40"/>
    <n v="2"/>
    <n v="3"/>
    <n v="1"/>
    <n v="6"/>
    <n v="6"/>
    <n v="0"/>
    <n v="0"/>
    <n v="0"/>
    <n v="0"/>
    <n v="0"/>
    <n v="0"/>
    <n v="3"/>
    <n v="11"/>
    <n v="0"/>
  </r>
  <r>
    <n v="4587"/>
    <n v="1944"/>
    <x v="2"/>
    <x v="4"/>
    <n v="45006"/>
    <n v="0"/>
    <n v="0"/>
    <d v="2013-07-18T00:00:00"/>
    <n v="90"/>
    <n v="162"/>
    <n v="25"/>
    <n v="53"/>
    <n v="16"/>
    <n v="0"/>
    <n v="10"/>
    <n v="1"/>
    <n v="3"/>
    <n v="1"/>
    <n v="7"/>
    <n v="3"/>
    <n v="0"/>
    <n v="0"/>
    <n v="0"/>
    <n v="0"/>
    <n v="0"/>
    <n v="0"/>
    <n v="3"/>
    <n v="11"/>
    <n v="0"/>
  </r>
  <r>
    <n v="6682"/>
    <n v="1973"/>
    <x v="3"/>
    <x v="2"/>
    <n v="18978"/>
    <n v="1"/>
    <n v="0"/>
    <d v="2012-12-11T00:00:00"/>
    <n v="41"/>
    <n v="2"/>
    <n v="8"/>
    <n v="1"/>
    <n v="4"/>
    <n v="7"/>
    <n v="15"/>
    <n v="1"/>
    <n v="1"/>
    <n v="0"/>
    <n v="3"/>
    <n v="8"/>
    <n v="0"/>
    <n v="0"/>
    <n v="0"/>
    <n v="0"/>
    <n v="0"/>
    <n v="0"/>
    <n v="3"/>
    <n v="11"/>
    <n v="0"/>
  </r>
  <r>
    <n v="6222"/>
    <n v="1967"/>
    <x v="0"/>
    <x v="2"/>
    <n v="22574"/>
    <n v="2"/>
    <n v="1"/>
    <d v="2013-10-28T00:00:00"/>
    <n v="28"/>
    <n v="25"/>
    <n v="0"/>
    <n v="8"/>
    <n v="2"/>
    <n v="0"/>
    <n v="2"/>
    <n v="2"/>
    <n v="2"/>
    <n v="0"/>
    <n v="3"/>
    <n v="7"/>
    <n v="0"/>
    <n v="0"/>
    <n v="0"/>
    <n v="0"/>
    <n v="0"/>
    <n v="0"/>
    <n v="3"/>
    <n v="11"/>
    <n v="0"/>
  </r>
  <r>
    <n v="10299"/>
    <n v="1969"/>
    <x v="1"/>
    <x v="0"/>
    <n v="48240"/>
    <n v="0"/>
    <n v="0"/>
    <d v="2012-11-09T00:00:00"/>
    <n v="73"/>
    <n v="389"/>
    <n v="91"/>
    <n v="248"/>
    <n v="64"/>
    <n v="49"/>
    <n v="41"/>
    <n v="3"/>
    <n v="6"/>
    <n v="3"/>
    <n v="13"/>
    <n v="5"/>
    <n v="0"/>
    <n v="0"/>
    <n v="0"/>
    <n v="0"/>
    <n v="0"/>
    <n v="0"/>
    <n v="3"/>
    <n v="11"/>
    <n v="1"/>
  </r>
  <r>
    <n v="3083"/>
    <n v="1974"/>
    <x v="0"/>
    <x v="2"/>
    <n v="45837"/>
    <n v="1"/>
    <n v="1"/>
    <d v="2013-07-26T00:00:00"/>
    <n v="88"/>
    <n v="215"/>
    <n v="13"/>
    <n v="87"/>
    <n v="17"/>
    <n v="17"/>
    <n v="24"/>
    <n v="5"/>
    <n v="6"/>
    <n v="2"/>
    <n v="5"/>
    <n v="7"/>
    <n v="0"/>
    <n v="0"/>
    <n v="0"/>
    <n v="0"/>
    <n v="0"/>
    <n v="0"/>
    <n v="3"/>
    <n v="11"/>
    <n v="0"/>
  </r>
  <r>
    <n v="8953"/>
    <n v="1965"/>
    <x v="2"/>
    <x v="0"/>
    <n v="35791"/>
    <n v="2"/>
    <n v="1"/>
    <d v="2013-05-06T00:00:00"/>
    <n v="94"/>
    <n v="27"/>
    <n v="0"/>
    <n v="5"/>
    <n v="0"/>
    <n v="0"/>
    <n v="3"/>
    <n v="2"/>
    <n v="1"/>
    <n v="0"/>
    <n v="3"/>
    <n v="8"/>
    <n v="0"/>
    <n v="0"/>
    <n v="0"/>
    <n v="0"/>
    <n v="0"/>
    <n v="0"/>
    <n v="3"/>
    <n v="11"/>
    <n v="0"/>
  </r>
  <r>
    <n v="1503"/>
    <n v="1976"/>
    <x v="1"/>
    <x v="1"/>
    <n v="162397"/>
    <n v="1"/>
    <n v="1"/>
    <d v="2013-06-03T00:00:00"/>
    <n v="31"/>
    <n v="85"/>
    <n v="1"/>
    <n v="16"/>
    <n v="2"/>
    <n v="1"/>
    <n v="2"/>
    <n v="0"/>
    <n v="0"/>
    <n v="0"/>
    <n v="1"/>
    <n v="1"/>
    <n v="0"/>
    <n v="0"/>
    <n v="0"/>
    <n v="0"/>
    <n v="0"/>
    <n v="0"/>
    <n v="3"/>
    <n v="11"/>
    <n v="0"/>
  </r>
  <r>
    <n v="8650"/>
    <n v="1978"/>
    <x v="0"/>
    <x v="4"/>
    <n v="54162"/>
    <n v="1"/>
    <n v="1"/>
    <d v="2013-03-18T00:00:00"/>
    <n v="31"/>
    <n v="5"/>
    <n v="6"/>
    <n v="10"/>
    <n v="6"/>
    <n v="5"/>
    <n v="10"/>
    <n v="1"/>
    <n v="1"/>
    <n v="0"/>
    <n v="3"/>
    <n v="4"/>
    <n v="0"/>
    <n v="0"/>
    <n v="0"/>
    <n v="0"/>
    <n v="0"/>
    <n v="0"/>
    <n v="3"/>
    <n v="11"/>
    <n v="0"/>
  </r>
  <r>
    <n v="10862"/>
    <n v="1960"/>
    <x v="2"/>
    <x v="2"/>
    <n v="30522"/>
    <n v="0"/>
    <n v="1"/>
    <d v="2012-08-17T00:00:00"/>
    <n v="6"/>
    <n v="179"/>
    <n v="8"/>
    <n v="83"/>
    <n v="19"/>
    <n v="11"/>
    <n v="26"/>
    <n v="5"/>
    <n v="1"/>
    <n v="2"/>
    <n v="9"/>
    <n v="2"/>
    <n v="0"/>
    <n v="0"/>
    <n v="0"/>
    <n v="0"/>
    <n v="0"/>
    <n v="0"/>
    <n v="3"/>
    <n v="11"/>
    <n v="0"/>
  </r>
  <r>
    <n v="2782"/>
    <n v="1961"/>
    <x v="1"/>
    <x v="2"/>
    <n v="54456"/>
    <n v="0"/>
    <n v="1"/>
    <d v="2013-07-11T00:00:00"/>
    <n v="23"/>
    <n v="352"/>
    <n v="0"/>
    <n v="27"/>
    <n v="10"/>
    <n v="0"/>
    <n v="15"/>
    <n v="3"/>
    <n v="6"/>
    <n v="1"/>
    <n v="7"/>
    <n v="6"/>
    <n v="0"/>
    <n v="0"/>
    <n v="0"/>
    <n v="0"/>
    <n v="0"/>
    <n v="0"/>
    <n v="3"/>
    <n v="11"/>
    <n v="0"/>
  </r>
  <r>
    <n v="6941"/>
    <n v="1971"/>
    <x v="0"/>
    <x v="0"/>
    <n v="31632"/>
    <n v="0"/>
    <n v="0"/>
    <d v="2013-07-14T00:00:00"/>
    <n v="92"/>
    <n v="17"/>
    <n v="8"/>
    <n v="12"/>
    <n v="11"/>
    <n v="15"/>
    <n v="32"/>
    <n v="1"/>
    <n v="2"/>
    <n v="1"/>
    <n v="2"/>
    <n v="7"/>
    <n v="0"/>
    <n v="0"/>
    <n v="0"/>
    <n v="0"/>
    <n v="0"/>
    <n v="0"/>
    <n v="3"/>
    <n v="11"/>
    <n v="0"/>
  </r>
  <r>
    <n v="10972"/>
    <n v="1949"/>
    <x v="0"/>
    <x v="4"/>
    <n v="72298"/>
    <n v="0"/>
    <n v="0"/>
    <d v="2014-03-10T00:00:00"/>
    <n v="52"/>
    <n v="625"/>
    <n v="35"/>
    <n v="169"/>
    <n v="58"/>
    <n v="17"/>
    <n v="35"/>
    <n v="1"/>
    <n v="4"/>
    <n v="3"/>
    <n v="6"/>
    <n v="1"/>
    <n v="0"/>
    <n v="1"/>
    <n v="1"/>
    <n v="0"/>
    <n v="0"/>
    <n v="0"/>
    <n v="3"/>
    <n v="11"/>
    <n v="0"/>
  </r>
  <r>
    <n v="10708"/>
    <n v="1978"/>
    <x v="4"/>
    <x v="0"/>
    <n v="36975"/>
    <n v="1"/>
    <n v="0"/>
    <d v="2013-12-28T00:00:00"/>
    <n v="50"/>
    <n v="10"/>
    <n v="6"/>
    <n v="11"/>
    <n v="0"/>
    <n v="4"/>
    <n v="2"/>
    <n v="1"/>
    <n v="1"/>
    <n v="0"/>
    <n v="3"/>
    <n v="7"/>
    <n v="0"/>
    <n v="0"/>
    <n v="0"/>
    <n v="0"/>
    <n v="0"/>
    <n v="0"/>
    <n v="3"/>
    <n v="11"/>
    <n v="0"/>
  </r>
  <r>
    <n v="6583"/>
    <n v="1955"/>
    <x v="4"/>
    <x v="2"/>
    <n v="72635"/>
    <n v="0"/>
    <n v="0"/>
    <d v="2013-06-03T00:00:00"/>
    <n v="54"/>
    <n v="390"/>
    <n v="22"/>
    <n v="323"/>
    <n v="104"/>
    <n v="35"/>
    <n v="107"/>
    <n v="1"/>
    <n v="6"/>
    <n v="8"/>
    <n v="6"/>
    <n v="3"/>
    <n v="0"/>
    <n v="0"/>
    <n v="0"/>
    <n v="1"/>
    <n v="0"/>
    <n v="0"/>
    <n v="3"/>
    <n v="11"/>
    <n v="0"/>
  </r>
  <r>
    <n v="3641"/>
    <n v="1976"/>
    <x v="0"/>
    <x v="2"/>
    <n v="13624"/>
    <n v="1"/>
    <n v="0"/>
    <d v="2013-01-20T00:00:00"/>
    <n v="93"/>
    <n v="10"/>
    <n v="2"/>
    <n v="15"/>
    <n v="2"/>
    <n v="1"/>
    <n v="6"/>
    <n v="2"/>
    <n v="2"/>
    <n v="0"/>
    <n v="3"/>
    <n v="6"/>
    <n v="0"/>
    <n v="0"/>
    <n v="0"/>
    <n v="0"/>
    <n v="0"/>
    <n v="0"/>
    <n v="3"/>
    <n v="11"/>
    <n v="0"/>
  </r>
  <r>
    <n v="10156"/>
    <n v="1975"/>
    <x v="0"/>
    <x v="0"/>
    <n v="84196"/>
    <n v="0"/>
    <n v="1"/>
    <d v="2013-06-03T00:00:00"/>
    <n v="56"/>
    <n v="215"/>
    <n v="63"/>
    <n v="507"/>
    <n v="231"/>
    <n v="31"/>
    <n v="190"/>
    <n v="1"/>
    <n v="8"/>
    <n v="4"/>
    <n v="7"/>
    <n v="3"/>
    <n v="0"/>
    <n v="0"/>
    <n v="0"/>
    <n v="0"/>
    <n v="0"/>
    <n v="0"/>
    <n v="3"/>
    <n v="11"/>
    <n v="0"/>
  </r>
  <r>
    <n v="4299"/>
    <n v="1960"/>
    <x v="0"/>
    <x v="1"/>
    <n v="70971"/>
    <n v="0"/>
    <n v="1"/>
    <d v="2012-09-21T00:00:00"/>
    <n v="28"/>
    <n v="1001"/>
    <n v="17"/>
    <n v="572"/>
    <n v="93"/>
    <n v="125"/>
    <n v="17"/>
    <n v="7"/>
    <n v="11"/>
    <n v="11"/>
    <n v="5"/>
    <n v="7"/>
    <n v="0"/>
    <n v="0"/>
    <n v="0"/>
    <n v="0"/>
    <n v="0"/>
    <n v="0"/>
    <n v="3"/>
    <n v="11"/>
    <n v="1"/>
  </r>
  <r>
    <n v="3469"/>
    <n v="1977"/>
    <x v="1"/>
    <x v="3"/>
    <n v="34487"/>
    <n v="1"/>
    <n v="1"/>
    <d v="2012-09-06T00:00:00"/>
    <n v="94"/>
    <n v="19"/>
    <n v="18"/>
    <n v="33"/>
    <n v="24"/>
    <n v="1"/>
    <n v="8"/>
    <n v="3"/>
    <n v="3"/>
    <n v="0"/>
    <n v="3"/>
    <n v="9"/>
    <n v="0"/>
    <n v="0"/>
    <n v="0"/>
    <n v="0"/>
    <n v="0"/>
    <n v="0"/>
    <n v="3"/>
    <n v="11"/>
    <n v="0"/>
  </r>
  <r>
    <n v="5063"/>
    <n v="1977"/>
    <x v="0"/>
    <x v="0"/>
    <n v="28769"/>
    <n v="1"/>
    <n v="0"/>
    <d v="2012-12-18T00:00:00"/>
    <n v="76"/>
    <n v="41"/>
    <n v="5"/>
    <n v="129"/>
    <n v="10"/>
    <n v="3"/>
    <n v="3"/>
    <n v="3"/>
    <n v="4"/>
    <n v="1"/>
    <n v="4"/>
    <n v="9"/>
    <n v="0"/>
    <n v="0"/>
    <n v="0"/>
    <n v="0"/>
    <n v="0"/>
    <n v="0"/>
    <n v="3"/>
    <n v="11"/>
    <n v="0"/>
  </r>
  <r>
    <n v="10727"/>
    <n v="1970"/>
    <x v="1"/>
    <x v="2"/>
    <n v="69084"/>
    <n v="1"/>
    <n v="0"/>
    <d v="2013-11-19T00:00:00"/>
    <n v="43"/>
    <n v="1181"/>
    <n v="107"/>
    <n v="199"/>
    <n v="39"/>
    <n v="30"/>
    <n v="30"/>
    <n v="2"/>
    <n v="7"/>
    <n v="3"/>
    <n v="13"/>
    <n v="8"/>
    <n v="0"/>
    <n v="0"/>
    <n v="0"/>
    <n v="0"/>
    <n v="0"/>
    <n v="0"/>
    <n v="3"/>
    <n v="11"/>
    <n v="0"/>
  </r>
  <r>
    <n v="9624"/>
    <n v="1958"/>
    <x v="1"/>
    <x v="1"/>
    <n v="65488"/>
    <n v="0"/>
    <n v="0"/>
    <d v="2014-06-13T00:00:00"/>
    <n v="46"/>
    <n v="603"/>
    <n v="45"/>
    <n v="207"/>
    <n v="36"/>
    <n v="18"/>
    <n v="54"/>
    <n v="1"/>
    <n v="3"/>
    <n v="4"/>
    <n v="6"/>
    <n v="1"/>
    <n v="0"/>
    <n v="0"/>
    <n v="0"/>
    <n v="0"/>
    <n v="0"/>
    <n v="0"/>
    <n v="3"/>
    <n v="11"/>
    <n v="0"/>
  </r>
  <r>
    <n v="5156"/>
    <n v="1970"/>
    <x v="4"/>
    <x v="2"/>
    <n v="62466"/>
    <n v="0"/>
    <n v="1"/>
    <d v="2014-01-15T00:00:00"/>
    <n v="13"/>
    <n v="129"/>
    <n v="129"/>
    <n v="259"/>
    <n v="168"/>
    <n v="121"/>
    <n v="83"/>
    <n v="5"/>
    <n v="6"/>
    <n v="3"/>
    <n v="12"/>
    <n v="4"/>
    <n v="0"/>
    <n v="0"/>
    <n v="0"/>
    <n v="0"/>
    <n v="0"/>
    <n v="0"/>
    <n v="3"/>
    <n v="11"/>
    <n v="0"/>
  </r>
  <r>
    <n v="4376"/>
    <n v="1960"/>
    <x v="4"/>
    <x v="0"/>
    <n v="32218"/>
    <n v="0"/>
    <n v="0"/>
    <d v="2014-02-15T00:00:00"/>
    <n v="27"/>
    <n v="10"/>
    <n v="24"/>
    <n v="15"/>
    <n v="13"/>
    <n v="1"/>
    <n v="30"/>
    <n v="1"/>
    <n v="2"/>
    <n v="1"/>
    <n v="3"/>
    <n v="7"/>
    <n v="1"/>
    <n v="0"/>
    <n v="0"/>
    <n v="0"/>
    <n v="0"/>
    <n v="0"/>
    <n v="3"/>
    <n v="11"/>
    <n v="1"/>
  </r>
  <r>
    <n v="8923"/>
    <n v="1973"/>
    <x v="0"/>
    <x v="0"/>
    <n v="83917"/>
    <n v="0"/>
    <n v="0"/>
    <d v="2013-04-18T00:00:00"/>
    <n v="12"/>
    <n v="514"/>
    <n v="22"/>
    <n v="732"/>
    <n v="42"/>
    <n v="198"/>
    <n v="79"/>
    <n v="1"/>
    <n v="6"/>
    <n v="7"/>
    <n v="7"/>
    <n v="3"/>
    <n v="0"/>
    <n v="0"/>
    <n v="0"/>
    <n v="0"/>
    <n v="0"/>
    <n v="0"/>
    <n v="3"/>
    <n v="11"/>
    <n v="1"/>
  </r>
  <r>
    <n v="8461"/>
    <n v="1962"/>
    <x v="0"/>
    <x v="3"/>
    <n v="46102"/>
    <n v="2"/>
    <n v="1"/>
    <d v="2014-03-10T00:00:00"/>
    <n v="3"/>
    <n v="14"/>
    <n v="0"/>
    <n v="1"/>
    <n v="0"/>
    <n v="0"/>
    <n v="1"/>
    <n v="1"/>
    <n v="1"/>
    <n v="0"/>
    <n v="2"/>
    <n v="7"/>
    <n v="0"/>
    <n v="0"/>
    <n v="0"/>
    <n v="0"/>
    <n v="0"/>
    <n v="0"/>
    <n v="3"/>
    <n v="11"/>
    <n v="0"/>
  </r>
  <r>
    <n v="6945"/>
    <n v="1952"/>
    <x v="0"/>
    <x v="0"/>
    <n v="84574"/>
    <n v="0"/>
    <n v="0"/>
    <d v="2013-06-04T00:00:00"/>
    <n v="72"/>
    <n v="387"/>
    <n v="20"/>
    <n v="713"/>
    <n v="38"/>
    <n v="54"/>
    <n v="163"/>
    <n v="1"/>
    <n v="9"/>
    <n v="11"/>
    <n v="11"/>
    <n v="5"/>
    <n v="0"/>
    <n v="0"/>
    <n v="0"/>
    <n v="0"/>
    <n v="0"/>
    <n v="0"/>
    <n v="3"/>
    <n v="11"/>
    <n v="0"/>
  </r>
  <r>
    <n v="944"/>
    <n v="1962"/>
    <x v="0"/>
    <x v="2"/>
    <n v="56181"/>
    <n v="0"/>
    <n v="1"/>
    <d v="2013-01-08T00:00:00"/>
    <n v="6"/>
    <n v="121"/>
    <n v="103"/>
    <n v="69"/>
    <n v="8"/>
    <n v="44"/>
    <n v="48"/>
    <n v="1"/>
    <n v="4"/>
    <n v="2"/>
    <n v="7"/>
    <n v="4"/>
    <n v="0"/>
    <n v="0"/>
    <n v="0"/>
    <n v="0"/>
    <n v="0"/>
    <n v="0"/>
    <n v="3"/>
    <n v="11"/>
    <n v="0"/>
  </r>
  <r>
    <n v="1907"/>
    <n v="1950"/>
    <x v="2"/>
    <x v="3"/>
    <n v="63120"/>
    <n v="0"/>
    <n v="1"/>
    <d v="2012-09-28T00:00:00"/>
    <n v="53"/>
    <n v="965"/>
    <n v="69"/>
    <n v="279"/>
    <n v="54"/>
    <n v="41"/>
    <n v="69"/>
    <n v="5"/>
    <n v="8"/>
    <n v="4"/>
    <n v="9"/>
    <n v="7"/>
    <n v="0"/>
    <n v="0"/>
    <n v="0"/>
    <n v="0"/>
    <n v="0"/>
    <n v="0"/>
    <n v="3"/>
    <n v="11"/>
    <n v="1"/>
  </r>
  <r>
    <n v="701"/>
    <n v="1971"/>
    <x v="0"/>
    <x v="2"/>
    <n v="73691"/>
    <n v="0"/>
    <n v="1"/>
    <d v="2013-11-06T00:00:00"/>
    <n v="58"/>
    <n v="707"/>
    <n v="21"/>
    <n v="250"/>
    <n v="85"/>
    <n v="43"/>
    <n v="73"/>
    <n v="2"/>
    <n v="6"/>
    <n v="2"/>
    <n v="8"/>
    <n v="2"/>
    <n v="1"/>
    <n v="0"/>
    <n v="0"/>
    <n v="0"/>
    <n v="0"/>
    <n v="0"/>
    <n v="3"/>
    <n v="11"/>
    <n v="0"/>
  </r>
  <r>
    <n v="3856"/>
    <n v="1960"/>
    <x v="0"/>
    <x v="1"/>
    <n v="63381"/>
    <n v="0"/>
    <n v="1"/>
    <d v="2012-10-05T00:00:00"/>
    <n v="78"/>
    <n v="571"/>
    <n v="50"/>
    <n v="142"/>
    <n v="33"/>
    <n v="50"/>
    <n v="159"/>
    <n v="4"/>
    <n v="4"/>
    <n v="5"/>
    <n v="13"/>
    <n v="2"/>
    <n v="0"/>
    <n v="0"/>
    <n v="0"/>
    <n v="0"/>
    <n v="0"/>
    <n v="0"/>
    <n v="3"/>
    <n v="11"/>
    <n v="0"/>
  </r>
  <r>
    <n v="4149"/>
    <n v="1948"/>
    <x v="1"/>
    <x v="1"/>
    <n v="76140"/>
    <n v="0"/>
    <n v="0"/>
    <d v="2014-05-13T00:00:00"/>
    <n v="57"/>
    <n v="586"/>
    <n v="66"/>
    <n v="653"/>
    <n v="17"/>
    <n v="0"/>
    <n v="26"/>
    <n v="1"/>
    <n v="5"/>
    <n v="9"/>
    <n v="6"/>
    <n v="2"/>
    <n v="0"/>
    <n v="0"/>
    <n v="0"/>
    <n v="0"/>
    <n v="0"/>
    <n v="0"/>
    <n v="3"/>
    <n v="11"/>
    <n v="0"/>
  </r>
  <r>
    <n v="2131"/>
    <n v="1959"/>
    <x v="1"/>
    <x v="3"/>
    <n v="62859"/>
    <n v="0"/>
    <n v="1"/>
    <d v="2012-12-30T00:00:00"/>
    <n v="37"/>
    <n v="1063"/>
    <n v="89"/>
    <n v="102"/>
    <n v="16"/>
    <n v="12"/>
    <n v="25"/>
    <n v="4"/>
    <n v="9"/>
    <n v="4"/>
    <n v="6"/>
    <n v="6"/>
    <n v="0"/>
    <n v="0"/>
    <n v="0"/>
    <n v="0"/>
    <n v="0"/>
    <n v="0"/>
    <n v="3"/>
    <n v="11"/>
    <n v="0"/>
  </r>
  <r>
    <n v="2942"/>
    <n v="1964"/>
    <x v="0"/>
    <x v="0"/>
    <n v="45906"/>
    <n v="0"/>
    <n v="1"/>
    <d v="2013-05-07T00:00:00"/>
    <n v="20"/>
    <n v="305"/>
    <n v="3"/>
    <n v="27"/>
    <n v="4"/>
    <n v="3"/>
    <n v="144"/>
    <n v="2"/>
    <n v="5"/>
    <n v="4"/>
    <n v="4"/>
    <n v="5"/>
    <n v="1"/>
    <n v="0"/>
    <n v="0"/>
    <n v="0"/>
    <n v="0"/>
    <n v="0"/>
    <n v="3"/>
    <n v="11"/>
    <n v="0"/>
  </r>
  <r>
    <n v="1173"/>
    <n v="1947"/>
    <x v="2"/>
    <x v="1"/>
    <n v="77632"/>
    <n v="0"/>
    <n v="0"/>
    <d v="2013-03-10T00:00:00"/>
    <n v="73"/>
    <n v="1200"/>
    <n v="105"/>
    <n v="758"/>
    <n v="0"/>
    <n v="42"/>
    <n v="147"/>
    <n v="1"/>
    <n v="4"/>
    <n v="2"/>
    <n v="6"/>
    <n v="2"/>
    <n v="0"/>
    <n v="1"/>
    <n v="1"/>
    <n v="0"/>
    <n v="0"/>
    <n v="0"/>
    <n v="3"/>
    <n v="11"/>
    <n v="1"/>
  </r>
  <r>
    <n v="4381"/>
    <n v="1971"/>
    <x v="1"/>
    <x v="2"/>
    <n v="46463"/>
    <n v="1"/>
    <n v="1"/>
    <d v="2013-08-18T00:00:00"/>
    <n v="56"/>
    <n v="163"/>
    <n v="2"/>
    <n v="40"/>
    <n v="8"/>
    <n v="11"/>
    <n v="11"/>
    <n v="7"/>
    <n v="3"/>
    <n v="1"/>
    <n v="6"/>
    <n v="6"/>
    <n v="0"/>
    <n v="0"/>
    <n v="0"/>
    <n v="0"/>
    <n v="0"/>
    <n v="0"/>
    <n v="3"/>
    <n v="11"/>
    <n v="0"/>
  </r>
  <r>
    <n v="4611"/>
    <n v="1970"/>
    <x v="0"/>
    <x v="1"/>
    <n v="105471"/>
    <n v="0"/>
    <n v="0"/>
    <d v="2013-01-21T00:00:00"/>
    <n v="36"/>
    <n v="1009"/>
    <n v="181"/>
    <n v="104"/>
    <n v="202"/>
    <n v="21"/>
    <n v="207"/>
    <n v="0"/>
    <n v="9"/>
    <n v="8"/>
    <n v="13"/>
    <n v="3"/>
    <n v="0"/>
    <n v="0"/>
    <n v="1"/>
    <n v="1"/>
    <n v="0"/>
    <n v="0"/>
    <n v="3"/>
    <n v="11"/>
    <n v="1"/>
  </r>
  <r>
    <n v="3376"/>
    <n v="1970"/>
    <x v="2"/>
    <x v="3"/>
    <n v="55282"/>
    <n v="1"/>
    <n v="0"/>
    <d v="2013-12-13T00:00:00"/>
    <n v="9"/>
    <n v="125"/>
    <n v="6"/>
    <n v="73"/>
    <n v="8"/>
    <n v="4"/>
    <n v="19"/>
    <n v="1"/>
    <n v="3"/>
    <n v="1"/>
    <n v="6"/>
    <n v="4"/>
    <n v="0"/>
    <n v="0"/>
    <n v="0"/>
    <n v="0"/>
    <n v="0"/>
    <n v="0"/>
    <n v="3"/>
    <n v="11"/>
    <n v="0"/>
  </r>
  <r>
    <n v="4679"/>
    <n v="1977"/>
    <x v="2"/>
    <x v="2"/>
    <n v="78710"/>
    <n v="0"/>
    <n v="1"/>
    <d v="2014-05-23T00:00:00"/>
    <n v="42"/>
    <n v="721"/>
    <n v="0"/>
    <n v="152"/>
    <n v="119"/>
    <n v="50"/>
    <n v="50"/>
    <n v="3"/>
    <n v="7"/>
    <n v="6"/>
    <n v="12"/>
    <n v="4"/>
    <n v="0"/>
    <n v="0"/>
    <n v="0"/>
    <n v="0"/>
    <n v="0"/>
    <n v="0"/>
    <n v="3"/>
    <n v="11"/>
    <n v="0"/>
  </r>
  <r>
    <n v="10928"/>
    <n v="1958"/>
    <x v="0"/>
    <x v="1"/>
    <n v="66886"/>
    <n v="0"/>
    <n v="1"/>
    <d v="2013-09-16T00:00:00"/>
    <n v="28"/>
    <n v="315"/>
    <n v="4"/>
    <n v="62"/>
    <n v="41"/>
    <n v="31"/>
    <n v="146"/>
    <n v="2"/>
    <n v="7"/>
    <n v="1"/>
    <n v="7"/>
    <n v="5"/>
    <n v="0"/>
    <n v="0"/>
    <n v="0"/>
    <n v="0"/>
    <n v="0"/>
    <n v="0"/>
    <n v="3"/>
    <n v="11"/>
    <n v="0"/>
  </r>
  <r>
    <n v="4248"/>
    <n v="1960"/>
    <x v="2"/>
    <x v="0"/>
    <n v="98777"/>
    <n v="0"/>
    <n v="0"/>
    <d v="2014-02-17T00:00:00"/>
    <n v="23"/>
    <n v="1000"/>
    <n v="19"/>
    <n v="711"/>
    <n v="125"/>
    <n v="115"/>
    <n v="38"/>
    <n v="0"/>
    <n v="4"/>
    <n v="6"/>
    <n v="9"/>
    <n v="1"/>
    <n v="0"/>
    <n v="1"/>
    <n v="0"/>
    <n v="0"/>
    <n v="0"/>
    <n v="0"/>
    <n v="3"/>
    <n v="11"/>
    <n v="0"/>
  </r>
  <r>
    <n v="6728"/>
    <n v="1985"/>
    <x v="0"/>
    <x v="1"/>
    <n v="29103"/>
    <n v="1"/>
    <n v="0"/>
    <d v="2012-08-27T00:00:00"/>
    <n v="38"/>
    <n v="16"/>
    <n v="0"/>
    <n v="17"/>
    <n v="6"/>
    <n v="3"/>
    <n v="6"/>
    <n v="2"/>
    <n v="1"/>
    <n v="0"/>
    <n v="3"/>
    <n v="9"/>
    <n v="0"/>
    <n v="0"/>
    <n v="0"/>
    <n v="0"/>
    <n v="0"/>
    <n v="0"/>
    <n v="3"/>
    <n v="11"/>
    <n v="0"/>
  </r>
  <r>
    <n v="6661"/>
    <n v="1974"/>
    <x v="0"/>
    <x v="2"/>
    <n v="67445"/>
    <n v="0"/>
    <n v="1"/>
    <d v="2012-08-12T00:00:00"/>
    <n v="63"/>
    <n v="757"/>
    <n v="80"/>
    <n v="217"/>
    <n v="29"/>
    <n v="80"/>
    <n v="11"/>
    <n v="5"/>
    <n v="9"/>
    <n v="6"/>
    <n v="12"/>
    <n v="6"/>
    <n v="0"/>
    <n v="0"/>
    <n v="0"/>
    <n v="0"/>
    <n v="0"/>
    <n v="0"/>
    <n v="3"/>
    <n v="11"/>
    <n v="0"/>
  </r>
  <r>
    <n v="4725"/>
    <n v="1950"/>
    <x v="1"/>
    <x v="1"/>
    <n v="50616"/>
    <n v="0"/>
    <n v="1"/>
    <d v="2014-04-13T00:00:00"/>
    <n v="71"/>
    <n v="30"/>
    <n v="2"/>
    <n v="25"/>
    <n v="0"/>
    <n v="1"/>
    <n v="9"/>
    <n v="1"/>
    <n v="1"/>
    <n v="1"/>
    <n v="4"/>
    <n v="2"/>
    <n v="0"/>
    <n v="0"/>
    <n v="0"/>
    <n v="0"/>
    <n v="0"/>
    <n v="0"/>
    <n v="3"/>
    <n v="11"/>
    <n v="0"/>
  </r>
  <r>
    <n v="3277"/>
    <n v="1955"/>
    <x v="0"/>
    <x v="3"/>
    <n v="49431"/>
    <n v="0"/>
    <n v="1"/>
    <d v="2012-08-03T00:00:00"/>
    <n v="9"/>
    <n v="219"/>
    <n v="3"/>
    <n v="100"/>
    <n v="26"/>
    <n v="0"/>
    <n v="17"/>
    <n v="2"/>
    <n v="7"/>
    <n v="1"/>
    <n v="5"/>
    <n v="8"/>
    <n v="0"/>
    <n v="0"/>
    <n v="0"/>
    <n v="0"/>
    <n v="0"/>
    <n v="0"/>
    <n v="3"/>
    <n v="11"/>
    <n v="0"/>
  </r>
  <r>
    <n v="5555"/>
    <n v="1975"/>
    <x v="0"/>
    <x v="3"/>
    <n v="153924"/>
    <n v="0"/>
    <n v="0"/>
    <d v="2014-02-07T00:00:00"/>
    <n v="81"/>
    <n v="1"/>
    <n v="1"/>
    <n v="1"/>
    <n v="1"/>
    <n v="1"/>
    <n v="1"/>
    <n v="0"/>
    <n v="0"/>
    <n v="0"/>
    <n v="0"/>
    <n v="0"/>
    <n v="0"/>
    <n v="0"/>
    <n v="0"/>
    <n v="0"/>
    <n v="0"/>
    <n v="0"/>
    <n v="3"/>
    <n v="11"/>
    <n v="0"/>
  </r>
  <r>
    <n v="2564"/>
    <n v="1953"/>
    <x v="0"/>
    <x v="1"/>
    <n v="61278"/>
    <n v="0"/>
    <n v="1"/>
    <d v="2014-01-04T00:00:00"/>
    <n v="87"/>
    <n v="111"/>
    <n v="3"/>
    <n v="28"/>
    <n v="2"/>
    <n v="6"/>
    <n v="15"/>
    <n v="2"/>
    <n v="3"/>
    <n v="1"/>
    <n v="4"/>
    <n v="6"/>
    <n v="0"/>
    <n v="0"/>
    <n v="0"/>
    <n v="0"/>
    <n v="0"/>
    <n v="0"/>
    <n v="3"/>
    <n v="11"/>
    <n v="0"/>
  </r>
  <r>
    <n v="946"/>
    <n v="1958"/>
    <x v="4"/>
    <x v="1"/>
    <n v="26490"/>
    <n v="0"/>
    <n v="0"/>
    <d v="2012-09-22T00:00:00"/>
    <n v="92"/>
    <n v="45"/>
    <n v="47"/>
    <n v="52"/>
    <n v="21"/>
    <n v="20"/>
    <n v="25"/>
    <n v="2"/>
    <n v="3"/>
    <n v="1"/>
    <n v="5"/>
    <n v="6"/>
    <n v="0"/>
    <n v="0"/>
    <n v="0"/>
    <n v="0"/>
    <n v="0"/>
    <n v="0"/>
    <n v="3"/>
    <n v="11"/>
    <n v="0"/>
  </r>
  <r>
    <n v="3867"/>
    <n v="1947"/>
    <x v="1"/>
    <x v="1"/>
    <n v="73059"/>
    <n v="0"/>
    <n v="1"/>
    <d v="2013-08-31T00:00:00"/>
    <n v="36"/>
    <n v="410"/>
    <n v="112"/>
    <n v="420"/>
    <n v="0"/>
    <n v="82"/>
    <n v="71"/>
    <n v="1"/>
    <n v="9"/>
    <n v="3"/>
    <n v="13"/>
    <n v="4"/>
    <n v="0"/>
    <n v="0"/>
    <n v="0"/>
    <n v="0"/>
    <n v="0"/>
    <n v="0"/>
    <n v="3"/>
    <n v="11"/>
    <n v="0"/>
  </r>
  <r>
    <n v="6940"/>
    <n v="1966"/>
    <x v="1"/>
    <x v="0"/>
    <n v="46734"/>
    <n v="1"/>
    <n v="2"/>
    <d v="2013-10-21T00:00:00"/>
    <n v="86"/>
    <n v="100"/>
    <n v="1"/>
    <n v="39"/>
    <n v="6"/>
    <n v="1"/>
    <n v="76"/>
    <n v="4"/>
    <n v="3"/>
    <n v="2"/>
    <n v="3"/>
    <n v="6"/>
    <n v="1"/>
    <n v="0"/>
    <n v="0"/>
    <n v="0"/>
    <n v="0"/>
    <n v="0"/>
    <n v="3"/>
    <n v="11"/>
    <n v="0"/>
  </r>
  <r>
    <n v="55"/>
    <n v="1963"/>
    <x v="0"/>
    <x v="1"/>
    <n v="56253"/>
    <n v="0"/>
    <n v="1"/>
    <d v="2012-12-07T00:00:00"/>
    <n v="83"/>
    <n v="509"/>
    <n v="0"/>
    <n v="65"/>
    <n v="7"/>
    <n v="11"/>
    <n v="5"/>
    <n v="4"/>
    <n v="7"/>
    <n v="2"/>
    <n v="9"/>
    <n v="6"/>
    <n v="0"/>
    <n v="0"/>
    <n v="0"/>
    <n v="0"/>
    <n v="0"/>
    <n v="0"/>
    <n v="3"/>
    <n v="11"/>
    <n v="0"/>
  </r>
  <r>
    <n v="7093"/>
    <n v="1985"/>
    <x v="0"/>
    <x v="2"/>
    <n v="19986"/>
    <n v="1"/>
    <n v="0"/>
    <d v="2013-11-14T00:00:00"/>
    <n v="74"/>
    <n v="3"/>
    <n v="6"/>
    <n v="5"/>
    <n v="0"/>
    <n v="2"/>
    <n v="6"/>
    <n v="1"/>
    <n v="0"/>
    <n v="0"/>
    <n v="3"/>
    <n v="7"/>
    <n v="0"/>
    <n v="0"/>
    <n v="0"/>
    <n v="0"/>
    <n v="0"/>
    <n v="0"/>
    <n v="3"/>
    <n v="11"/>
    <n v="0"/>
  </r>
  <r>
    <n v="5084"/>
    <n v="1975"/>
    <x v="0"/>
    <x v="4"/>
    <n v="58330"/>
    <n v="0"/>
    <n v="1"/>
    <d v="2013-12-25T00:00:00"/>
    <n v="87"/>
    <n v="445"/>
    <n v="53"/>
    <n v="213"/>
    <n v="104"/>
    <n v="98"/>
    <n v="151"/>
    <n v="1"/>
    <n v="6"/>
    <n v="4"/>
    <n v="13"/>
    <n v="4"/>
    <n v="0"/>
    <n v="0"/>
    <n v="0"/>
    <n v="0"/>
    <n v="0"/>
    <n v="0"/>
    <n v="3"/>
    <n v="11"/>
    <n v="0"/>
  </r>
  <r>
    <n v="1777"/>
    <n v="1980"/>
    <x v="3"/>
    <x v="2"/>
    <n v="25965"/>
    <n v="0"/>
    <n v="0"/>
    <d v="2012-09-07T00:00:00"/>
    <n v="29"/>
    <n v="2"/>
    <n v="2"/>
    <n v="11"/>
    <n v="41"/>
    <n v="7"/>
    <n v="11"/>
    <n v="1"/>
    <n v="2"/>
    <n v="0"/>
    <n v="3"/>
    <n v="8"/>
    <n v="0"/>
    <n v="0"/>
    <n v="0"/>
    <n v="0"/>
    <n v="0"/>
    <n v="0"/>
    <n v="3"/>
    <n v="11"/>
    <n v="0"/>
  </r>
  <r>
    <n v="8162"/>
    <n v="1956"/>
    <x v="2"/>
    <x v="1"/>
    <n v="14661"/>
    <n v="0"/>
    <n v="0"/>
    <d v="2013-01-01T00:00:00"/>
    <n v="88"/>
    <n v="4"/>
    <n v="1"/>
    <n v="11"/>
    <n v="6"/>
    <n v="2"/>
    <n v="2"/>
    <n v="1"/>
    <n v="1"/>
    <n v="0"/>
    <n v="3"/>
    <n v="6"/>
    <n v="0"/>
    <n v="0"/>
    <n v="0"/>
    <n v="0"/>
    <n v="0"/>
    <n v="0"/>
    <n v="3"/>
    <n v="11"/>
    <n v="0"/>
  </r>
  <r>
    <n v="10826"/>
    <n v="1959"/>
    <x v="0"/>
    <x v="2"/>
    <n v="18690"/>
    <n v="0"/>
    <n v="0"/>
    <d v="2012-12-28T00:00:00"/>
    <n v="77"/>
    <n v="6"/>
    <n v="1"/>
    <n v="7"/>
    <n v="23"/>
    <n v="4"/>
    <n v="19"/>
    <n v="1"/>
    <n v="1"/>
    <n v="1"/>
    <n v="2"/>
    <n v="8"/>
    <n v="0"/>
    <n v="0"/>
    <n v="0"/>
    <n v="0"/>
    <n v="0"/>
    <n v="0"/>
    <n v="3"/>
    <n v="11"/>
    <n v="0"/>
  </r>
  <r>
    <n v="8754"/>
    <n v="1974"/>
    <x v="1"/>
    <x v="1"/>
    <n v="45068"/>
    <n v="0"/>
    <n v="1"/>
    <d v="2013-05-16T00:00:00"/>
    <n v="25"/>
    <n v="14"/>
    <n v="0"/>
    <n v="3"/>
    <n v="0"/>
    <n v="0"/>
    <n v="3"/>
    <n v="1"/>
    <n v="1"/>
    <n v="0"/>
    <n v="2"/>
    <n v="7"/>
    <n v="0"/>
    <n v="0"/>
    <n v="0"/>
    <n v="0"/>
    <n v="0"/>
    <n v="0"/>
    <n v="3"/>
    <n v="11"/>
    <n v="0"/>
  </r>
  <r>
    <n v="1987"/>
    <n v="1987"/>
    <x v="3"/>
    <x v="0"/>
    <n v="21063"/>
    <n v="1"/>
    <n v="0"/>
    <d v="2013-09-25T00:00:00"/>
    <n v="34"/>
    <n v="1"/>
    <n v="10"/>
    <n v="11"/>
    <n v="19"/>
    <n v="3"/>
    <n v="15"/>
    <n v="2"/>
    <n v="2"/>
    <n v="0"/>
    <n v="3"/>
    <n v="6"/>
    <n v="0"/>
    <n v="0"/>
    <n v="0"/>
    <n v="0"/>
    <n v="0"/>
    <n v="0"/>
    <n v="3"/>
    <n v="11"/>
    <n v="0"/>
  </r>
  <r>
    <n v="11007"/>
    <n v="1968"/>
    <x v="1"/>
    <x v="2"/>
    <n v="29187"/>
    <n v="1"/>
    <n v="0"/>
    <d v="2013-05-09T00:00:00"/>
    <n v="43"/>
    <n v="26"/>
    <n v="0"/>
    <n v="6"/>
    <n v="0"/>
    <n v="0"/>
    <n v="2"/>
    <n v="1"/>
    <n v="1"/>
    <n v="0"/>
    <n v="3"/>
    <n v="8"/>
    <n v="0"/>
    <n v="0"/>
    <n v="0"/>
    <n v="0"/>
    <n v="0"/>
    <n v="0"/>
    <n v="3"/>
    <n v="11"/>
    <n v="0"/>
  </r>
  <r>
    <n v="7426"/>
    <n v="1971"/>
    <x v="4"/>
    <x v="2"/>
    <n v="54690"/>
    <n v="1"/>
    <n v="1"/>
    <d v="2013-11-07T00:00:00"/>
    <n v="76"/>
    <n v="111"/>
    <n v="16"/>
    <n v="37"/>
    <n v="7"/>
    <n v="9"/>
    <n v="18"/>
    <n v="3"/>
    <n v="3"/>
    <n v="1"/>
    <n v="5"/>
    <n v="3"/>
    <n v="0"/>
    <n v="0"/>
    <n v="0"/>
    <n v="0"/>
    <n v="0"/>
    <n v="0"/>
    <n v="3"/>
    <n v="11"/>
    <n v="0"/>
  </r>
  <r>
    <n v="9153"/>
    <n v="1964"/>
    <x v="1"/>
    <x v="2"/>
    <n v="59304"/>
    <n v="0"/>
    <n v="1"/>
    <d v="2013-07-29T00:00:00"/>
    <n v="81"/>
    <n v="418"/>
    <n v="61"/>
    <n v="428"/>
    <n v="80"/>
    <n v="51"/>
    <n v="10"/>
    <n v="3"/>
    <n v="7"/>
    <n v="8"/>
    <n v="10"/>
    <n v="5"/>
    <n v="0"/>
    <n v="0"/>
    <n v="0"/>
    <n v="0"/>
    <n v="0"/>
    <n v="0"/>
    <n v="3"/>
    <n v="11"/>
    <n v="0"/>
  </r>
  <r>
    <n v="10379"/>
    <n v="1962"/>
    <x v="2"/>
    <x v="0"/>
    <n v="59247"/>
    <n v="0"/>
    <n v="2"/>
    <d v="2013-11-08T00:00:00"/>
    <n v="87"/>
    <n v="327"/>
    <n v="9"/>
    <n v="122"/>
    <n v="19"/>
    <n v="14"/>
    <n v="83"/>
    <n v="5"/>
    <n v="5"/>
    <n v="2"/>
    <n v="9"/>
    <n v="6"/>
    <n v="0"/>
    <n v="0"/>
    <n v="0"/>
    <n v="0"/>
    <n v="0"/>
    <n v="0"/>
    <n v="3"/>
    <n v="11"/>
    <n v="0"/>
  </r>
  <r>
    <n v="9204"/>
    <n v="1970"/>
    <x v="0"/>
    <x v="4"/>
    <n v="66731"/>
    <n v="0"/>
    <n v="1"/>
    <d v="2012-09-12T00:00:00"/>
    <n v="33"/>
    <n v="371"/>
    <n v="159"/>
    <n v="194"/>
    <n v="58"/>
    <n v="106"/>
    <n v="141"/>
    <n v="4"/>
    <n v="4"/>
    <n v="3"/>
    <n v="6"/>
    <n v="3"/>
    <n v="0"/>
    <n v="0"/>
    <n v="0"/>
    <n v="0"/>
    <n v="0"/>
    <n v="0"/>
    <n v="3"/>
    <n v="11"/>
    <n v="0"/>
  </r>
  <r>
    <n v="3197"/>
    <n v="1980"/>
    <x v="0"/>
    <x v="2"/>
    <n v="77353"/>
    <n v="0"/>
    <n v="1"/>
    <d v="2013-12-16T00:00:00"/>
    <n v="38"/>
    <n v="275"/>
    <n v="59"/>
    <n v="107"/>
    <n v="69"/>
    <n v="101"/>
    <n v="59"/>
    <n v="2"/>
    <n v="6"/>
    <n v="4"/>
    <n v="8"/>
    <n v="4"/>
    <n v="0"/>
    <n v="0"/>
    <n v="0"/>
    <n v="0"/>
    <n v="0"/>
    <n v="0"/>
    <n v="3"/>
    <n v="11"/>
    <n v="0"/>
  </r>
  <r>
    <n v="2920"/>
    <n v="1975"/>
    <x v="1"/>
    <x v="0"/>
    <n v="52614"/>
    <n v="0"/>
    <n v="1"/>
    <d v="2012-12-01T00:00:00"/>
    <n v="63"/>
    <n v="789"/>
    <n v="0"/>
    <n v="142"/>
    <n v="12"/>
    <n v="9"/>
    <n v="38"/>
    <n v="2"/>
    <n v="2"/>
    <n v="4"/>
    <n v="8"/>
    <n v="8"/>
    <n v="0"/>
    <n v="0"/>
    <n v="0"/>
    <n v="0"/>
    <n v="0"/>
    <n v="0"/>
    <n v="3"/>
    <n v="11"/>
    <n v="0"/>
  </r>
  <r>
    <n v="6961"/>
    <n v="1974"/>
    <x v="0"/>
    <x v="2"/>
    <n v="26751"/>
    <n v="2"/>
    <n v="0"/>
    <d v="2014-05-22T00:00:00"/>
    <n v="26"/>
    <n v="1"/>
    <n v="1"/>
    <n v="5"/>
    <n v="0"/>
    <n v="3"/>
    <n v="1"/>
    <n v="1"/>
    <n v="1"/>
    <n v="0"/>
    <n v="2"/>
    <n v="8"/>
    <n v="0"/>
    <n v="0"/>
    <n v="0"/>
    <n v="0"/>
    <n v="0"/>
    <n v="0"/>
    <n v="3"/>
    <n v="11"/>
    <n v="0"/>
  </r>
  <r>
    <n v="4673"/>
    <n v="1963"/>
    <x v="1"/>
    <x v="2"/>
    <n v="81300"/>
    <n v="0"/>
    <n v="1"/>
    <d v="2012-10-30T00:00:00"/>
    <n v="17"/>
    <n v="1004"/>
    <n v="12"/>
    <n v="145"/>
    <n v="32"/>
    <n v="12"/>
    <n v="36"/>
    <n v="3"/>
    <n v="10"/>
    <n v="3"/>
    <n v="5"/>
    <n v="5"/>
    <n v="0"/>
    <n v="0"/>
    <n v="0"/>
    <n v="1"/>
    <n v="0"/>
    <n v="0"/>
    <n v="3"/>
    <n v="11"/>
    <n v="1"/>
  </r>
  <r>
    <n v="9937"/>
    <n v="1979"/>
    <x v="0"/>
    <x v="0"/>
    <n v="70337"/>
    <n v="0"/>
    <n v="0"/>
    <d v="2014-01-02T00:00:00"/>
    <n v="75"/>
    <n v="187"/>
    <n v="81"/>
    <n v="149"/>
    <n v="25"/>
    <n v="43"/>
    <n v="91"/>
    <n v="1"/>
    <n v="2"/>
    <n v="2"/>
    <n v="12"/>
    <n v="1"/>
    <n v="0"/>
    <n v="0"/>
    <n v="0"/>
    <n v="0"/>
    <n v="0"/>
    <n v="0"/>
    <n v="3"/>
    <n v="11"/>
    <n v="0"/>
  </r>
  <r>
    <n v="8779"/>
    <n v="1985"/>
    <x v="4"/>
    <x v="2"/>
    <n v="36145"/>
    <n v="1"/>
    <n v="0"/>
    <d v="2013-06-16T00:00:00"/>
    <n v="13"/>
    <n v="56"/>
    <n v="4"/>
    <n v="76"/>
    <n v="17"/>
    <n v="1"/>
    <n v="18"/>
    <n v="4"/>
    <n v="4"/>
    <n v="1"/>
    <n v="3"/>
    <n v="9"/>
    <n v="1"/>
    <n v="0"/>
    <n v="0"/>
    <n v="0"/>
    <n v="0"/>
    <n v="0"/>
    <n v="3"/>
    <n v="11"/>
    <n v="1"/>
  </r>
  <r>
    <n v="9596"/>
    <n v="1980"/>
    <x v="1"/>
    <x v="0"/>
    <n v="65295"/>
    <n v="0"/>
    <n v="0"/>
    <d v="2013-12-23T00:00:00"/>
    <n v="19"/>
    <n v="365"/>
    <n v="32"/>
    <n v="117"/>
    <n v="34"/>
    <n v="110"/>
    <n v="6"/>
    <n v="1"/>
    <n v="3"/>
    <n v="3"/>
    <n v="13"/>
    <n v="2"/>
    <n v="0"/>
    <n v="0"/>
    <n v="0"/>
    <n v="0"/>
    <n v="0"/>
    <n v="0"/>
    <n v="3"/>
    <n v="11"/>
    <n v="0"/>
  </r>
  <r>
    <n v="2891"/>
    <n v="1963"/>
    <x v="0"/>
    <x v="3"/>
    <n v="68118"/>
    <n v="0"/>
    <n v="1"/>
    <d v="2013-10-18T00:00:00"/>
    <n v="51"/>
    <n v="595"/>
    <n v="23"/>
    <n v="123"/>
    <n v="10"/>
    <n v="23"/>
    <n v="154"/>
    <n v="2"/>
    <n v="8"/>
    <n v="9"/>
    <n v="4"/>
    <n v="6"/>
    <n v="0"/>
    <n v="0"/>
    <n v="0"/>
    <n v="0"/>
    <n v="0"/>
    <n v="0"/>
    <n v="3"/>
    <n v="11"/>
    <n v="0"/>
  </r>
  <r>
    <n v="4910"/>
    <n v="1967"/>
    <x v="0"/>
    <x v="3"/>
    <n v="68743"/>
    <n v="0"/>
    <n v="0"/>
    <d v="2012-08-30T00:00:00"/>
    <n v="81"/>
    <n v="1132"/>
    <n v="134"/>
    <n v="384"/>
    <n v="175"/>
    <n v="134"/>
    <n v="115"/>
    <n v="1"/>
    <n v="11"/>
    <n v="5"/>
    <n v="13"/>
    <n v="7"/>
    <n v="0"/>
    <n v="0"/>
    <n v="0"/>
    <n v="0"/>
    <n v="0"/>
    <n v="0"/>
    <n v="3"/>
    <n v="11"/>
    <n v="0"/>
  </r>
  <r>
    <n v="75"/>
    <n v="1982"/>
    <x v="4"/>
    <x v="1"/>
    <n v="41039"/>
    <n v="0"/>
    <n v="0"/>
    <d v="2013-07-25T00:00:00"/>
    <n v="32"/>
    <n v="34"/>
    <n v="11"/>
    <n v="137"/>
    <n v="179"/>
    <n v="61"/>
    <n v="45"/>
    <n v="1"/>
    <n v="8"/>
    <n v="1"/>
    <n v="5"/>
    <n v="8"/>
    <n v="0"/>
    <n v="0"/>
    <n v="0"/>
    <n v="0"/>
    <n v="0"/>
    <n v="0"/>
    <n v="3"/>
    <n v="11"/>
    <n v="0"/>
  </r>
  <r>
    <n v="10120"/>
    <n v="1955"/>
    <x v="0"/>
    <x v="1"/>
    <n v="38946"/>
    <n v="0"/>
    <n v="1"/>
    <d v="2013-10-24T00:00:00"/>
    <n v="84"/>
    <n v="116"/>
    <n v="6"/>
    <n v="82"/>
    <n v="6"/>
    <n v="6"/>
    <n v="41"/>
    <n v="2"/>
    <n v="3"/>
    <n v="1"/>
    <n v="6"/>
    <n v="5"/>
    <n v="0"/>
    <n v="0"/>
    <n v="0"/>
    <n v="0"/>
    <n v="0"/>
    <n v="0"/>
    <n v="3"/>
    <n v="11"/>
    <n v="0"/>
  </r>
  <r>
    <n v="6327"/>
    <n v="1967"/>
    <x v="0"/>
    <x v="1"/>
    <n v="65777"/>
    <n v="0"/>
    <n v="0"/>
    <d v="2013-12-19T00:00:00"/>
    <n v="87"/>
    <n v="565"/>
    <n v="32"/>
    <n v="435"/>
    <n v="28"/>
    <n v="32"/>
    <n v="54"/>
    <n v="1"/>
    <n v="2"/>
    <n v="8"/>
    <n v="6"/>
    <n v="1"/>
    <n v="0"/>
    <n v="0"/>
    <n v="0"/>
    <n v="0"/>
    <n v="0"/>
    <n v="0"/>
    <n v="3"/>
    <n v="11"/>
    <n v="0"/>
  </r>
  <r>
    <n v="10142"/>
    <n v="1976"/>
    <x v="1"/>
    <x v="3"/>
    <n v="66476"/>
    <n v="0"/>
    <n v="1"/>
    <d v="2013-03-07T00:00:00"/>
    <n v="99"/>
    <n v="372"/>
    <n v="18"/>
    <n v="126"/>
    <n v="47"/>
    <n v="48"/>
    <n v="78"/>
    <n v="2"/>
    <n v="5"/>
    <n v="2"/>
    <n v="11"/>
    <n v="4"/>
    <n v="0"/>
    <n v="0"/>
    <n v="0"/>
    <n v="0"/>
    <n v="0"/>
    <n v="0"/>
    <n v="3"/>
    <n v="11"/>
    <n v="0"/>
  </r>
  <r>
    <n v="9826"/>
    <n v="1972"/>
    <x v="1"/>
    <x v="0"/>
    <n v="86857"/>
    <n v="0"/>
    <n v="0"/>
    <d v="2012-09-12T00:00:00"/>
    <n v="96"/>
    <n v="899"/>
    <n v="102"/>
    <n v="838"/>
    <n v="133"/>
    <n v="102"/>
    <n v="40"/>
    <n v="1"/>
    <n v="5"/>
    <n v="6"/>
    <n v="10"/>
    <n v="2"/>
    <n v="0"/>
    <n v="0"/>
    <n v="0"/>
    <n v="0"/>
    <n v="0"/>
    <n v="0"/>
    <n v="3"/>
    <n v="11"/>
    <n v="1"/>
  </r>
  <r>
    <n v="1501"/>
    <n v="1982"/>
    <x v="1"/>
    <x v="2"/>
    <n v="160803"/>
    <n v="0"/>
    <n v="0"/>
    <d v="2012-08-04T00:00:00"/>
    <n v="21"/>
    <n v="55"/>
    <n v="16"/>
    <n v="1622"/>
    <n v="17"/>
    <n v="3"/>
    <n v="4"/>
    <n v="15"/>
    <n v="0"/>
    <n v="28"/>
    <n v="1"/>
    <n v="0"/>
    <n v="0"/>
    <n v="0"/>
    <n v="0"/>
    <n v="0"/>
    <n v="0"/>
    <n v="0"/>
    <n v="3"/>
    <n v="11"/>
    <n v="0"/>
  </r>
  <r>
    <n v="10767"/>
    <n v="1989"/>
    <x v="1"/>
    <x v="1"/>
    <n v="77845"/>
    <n v="0"/>
    <n v="0"/>
    <d v="2014-05-16T00:00:00"/>
    <n v="40"/>
    <n v="760"/>
    <n v="40"/>
    <n v="480"/>
    <n v="0"/>
    <n v="40"/>
    <n v="26"/>
    <n v="1"/>
    <n v="3"/>
    <n v="5"/>
    <n v="12"/>
    <n v="1"/>
    <n v="0"/>
    <n v="0"/>
    <n v="1"/>
    <n v="1"/>
    <n v="0"/>
    <n v="0"/>
    <n v="3"/>
    <n v="11"/>
    <n v="0"/>
  </r>
  <r>
    <n v="7279"/>
    <n v="1969"/>
    <x v="1"/>
    <x v="1"/>
    <n v="69476"/>
    <n v="0"/>
    <n v="0"/>
    <d v="2013-09-30T00:00:00"/>
    <n v="3"/>
    <n v="260"/>
    <n v="86"/>
    <n v="559"/>
    <n v="63"/>
    <n v="9"/>
    <n v="67"/>
    <n v="1"/>
    <n v="4"/>
    <n v="6"/>
    <n v="4"/>
    <n v="2"/>
    <n v="0"/>
    <n v="0"/>
    <n v="0"/>
    <n v="0"/>
    <n v="0"/>
    <n v="0"/>
    <n v="3"/>
    <n v="11"/>
    <n v="0"/>
  </r>
  <r>
    <n v="7230"/>
    <n v="1960"/>
    <x v="1"/>
    <x v="3"/>
    <n v="50611"/>
    <n v="0"/>
    <n v="1"/>
    <d v="2012-10-04T00:00:00"/>
    <n v="98"/>
    <n v="459"/>
    <n v="0"/>
    <n v="24"/>
    <n v="6"/>
    <n v="0"/>
    <n v="4"/>
    <n v="6"/>
    <n v="4"/>
    <n v="5"/>
    <n v="7"/>
    <n v="6"/>
    <n v="0"/>
    <n v="1"/>
    <n v="0"/>
    <n v="0"/>
    <n v="0"/>
    <n v="0"/>
    <n v="3"/>
    <n v="11"/>
    <n v="1"/>
  </r>
  <r>
    <n v="143"/>
    <n v="1970"/>
    <x v="0"/>
    <x v="0"/>
    <n v="61209"/>
    <n v="0"/>
    <n v="0"/>
    <d v="2013-08-25T00:00:00"/>
    <n v="73"/>
    <n v="466"/>
    <n v="0"/>
    <n v="224"/>
    <n v="119"/>
    <n v="49"/>
    <n v="99"/>
    <n v="1"/>
    <n v="5"/>
    <n v="3"/>
    <n v="4"/>
    <n v="2"/>
    <n v="0"/>
    <n v="0"/>
    <n v="0"/>
    <n v="0"/>
    <n v="0"/>
    <n v="0"/>
    <n v="3"/>
    <n v="11"/>
    <n v="0"/>
  </r>
  <r>
    <n v="450"/>
    <n v="1958"/>
    <x v="2"/>
    <x v="1"/>
    <n v="42315"/>
    <n v="0"/>
    <n v="1"/>
    <d v="2013-07-12T00:00:00"/>
    <n v="90"/>
    <n v="67"/>
    <n v="15"/>
    <n v="80"/>
    <n v="17"/>
    <n v="11"/>
    <n v="80"/>
    <n v="3"/>
    <n v="1"/>
    <n v="4"/>
    <n v="4"/>
    <n v="3"/>
    <n v="0"/>
    <n v="0"/>
    <n v="0"/>
    <n v="0"/>
    <n v="0"/>
    <n v="0"/>
    <n v="3"/>
    <n v="11"/>
    <n v="0"/>
  </r>
  <r>
    <n v="9316"/>
    <n v="1952"/>
    <x v="3"/>
    <x v="1"/>
    <n v="13084"/>
    <n v="0"/>
    <n v="0"/>
    <d v="2013-11-02T00:00:00"/>
    <n v="29"/>
    <n v="2"/>
    <n v="0"/>
    <n v="7"/>
    <n v="3"/>
    <n v="7"/>
    <n v="10"/>
    <n v="1"/>
    <n v="1"/>
    <n v="0"/>
    <n v="3"/>
    <n v="6"/>
    <n v="0"/>
    <n v="0"/>
    <n v="0"/>
    <n v="0"/>
    <n v="0"/>
    <n v="0"/>
    <n v="3"/>
    <n v="11"/>
    <n v="0"/>
  </r>
  <r>
    <n v="6379"/>
    <n v="1949"/>
    <x v="2"/>
    <x v="4"/>
    <n v="47570"/>
    <n v="1"/>
    <n v="1"/>
    <d v="2013-05-29T00:00:00"/>
    <n v="3"/>
    <n v="67"/>
    <n v="1"/>
    <n v="20"/>
    <n v="0"/>
    <n v="2"/>
    <n v="31"/>
    <n v="3"/>
    <n v="2"/>
    <n v="2"/>
    <n v="2"/>
    <n v="7"/>
    <n v="0"/>
    <n v="0"/>
    <n v="0"/>
    <n v="0"/>
    <n v="0"/>
    <n v="0"/>
    <n v="3"/>
    <n v="11"/>
    <n v="1"/>
  </r>
  <r>
    <n v="9239"/>
    <n v="1961"/>
    <x v="2"/>
    <x v="2"/>
    <n v="61923"/>
    <n v="0"/>
    <n v="2"/>
    <d v="2013-07-26T00:00:00"/>
    <n v="94"/>
    <n v="92"/>
    <n v="4"/>
    <n v="18"/>
    <n v="3"/>
    <n v="3"/>
    <n v="6"/>
    <n v="1"/>
    <n v="2"/>
    <n v="1"/>
    <n v="4"/>
    <n v="3"/>
    <n v="0"/>
    <n v="0"/>
    <n v="0"/>
    <n v="0"/>
    <n v="0"/>
    <n v="0"/>
    <n v="3"/>
    <n v="11"/>
    <n v="0"/>
  </r>
  <r>
    <n v="8315"/>
    <n v="1995"/>
    <x v="0"/>
    <x v="0"/>
    <n v="34824"/>
    <n v="0"/>
    <n v="0"/>
    <d v="2014-03-26T00:00:00"/>
    <n v="65"/>
    <n v="4"/>
    <n v="2"/>
    <n v="11"/>
    <n v="2"/>
    <n v="0"/>
    <n v="4"/>
    <n v="1"/>
    <n v="1"/>
    <n v="0"/>
    <n v="2"/>
    <n v="6"/>
    <n v="0"/>
    <n v="0"/>
    <n v="0"/>
    <n v="0"/>
    <n v="0"/>
    <n v="0"/>
    <n v="3"/>
    <n v="11"/>
    <n v="0"/>
  </r>
  <r>
    <n v="2868"/>
    <n v="1949"/>
    <x v="1"/>
    <x v="0"/>
    <n v="26518"/>
    <n v="1"/>
    <n v="1"/>
    <d v="2013-04-08T00:00:00"/>
    <n v="33"/>
    <n v="20"/>
    <n v="1"/>
    <n v="28"/>
    <n v="3"/>
    <n v="3"/>
    <n v="2"/>
    <n v="3"/>
    <n v="2"/>
    <n v="0"/>
    <n v="3"/>
    <n v="8"/>
    <n v="0"/>
    <n v="0"/>
    <n v="0"/>
    <n v="0"/>
    <n v="0"/>
    <n v="0"/>
    <n v="3"/>
    <n v="11"/>
    <n v="1"/>
  </r>
  <r>
    <n v="10888"/>
    <n v="1961"/>
    <x v="0"/>
    <x v="0"/>
    <n v="45938"/>
    <n v="0"/>
    <n v="0"/>
    <d v="2013-11-03T00:00:00"/>
    <n v="46"/>
    <n v="273"/>
    <n v="11"/>
    <n v="178"/>
    <n v="62"/>
    <n v="83"/>
    <n v="29"/>
    <n v="2"/>
    <n v="8"/>
    <n v="4"/>
    <n v="6"/>
    <n v="6"/>
    <n v="0"/>
    <n v="0"/>
    <n v="0"/>
    <n v="0"/>
    <n v="0"/>
    <n v="0"/>
    <n v="3"/>
    <n v="11"/>
    <n v="0"/>
  </r>
  <r>
    <n v="1277"/>
    <n v="1960"/>
    <x v="0"/>
    <x v="1"/>
    <n v="78468"/>
    <n v="0"/>
    <n v="0"/>
    <d v="2014-04-09T00:00:00"/>
    <n v="29"/>
    <n v="434"/>
    <n v="22"/>
    <n v="388"/>
    <n v="104"/>
    <n v="22"/>
    <n v="34"/>
    <n v="1"/>
    <n v="10"/>
    <n v="7"/>
    <n v="10"/>
    <n v="4"/>
    <n v="0"/>
    <n v="0"/>
    <n v="0"/>
    <n v="1"/>
    <n v="0"/>
    <n v="0"/>
    <n v="3"/>
    <n v="11"/>
    <n v="0"/>
  </r>
  <r>
    <n v="9977"/>
    <n v="1973"/>
    <x v="0"/>
    <x v="3"/>
    <n v="78901"/>
    <n v="0"/>
    <n v="1"/>
    <d v="2013-09-17T00:00:00"/>
    <n v="99"/>
    <n v="321"/>
    <n v="11"/>
    <n v="309"/>
    <n v="33"/>
    <n v="26"/>
    <n v="34"/>
    <n v="3"/>
    <n v="9"/>
    <n v="3"/>
    <n v="5"/>
    <n v="4"/>
    <n v="0"/>
    <n v="0"/>
    <n v="0"/>
    <n v="0"/>
    <n v="0"/>
    <n v="0"/>
    <n v="3"/>
    <n v="11"/>
    <n v="0"/>
  </r>
  <r>
    <n v="10196"/>
    <n v="1978"/>
    <x v="0"/>
    <x v="2"/>
    <n v="71427"/>
    <n v="2"/>
    <n v="0"/>
    <d v="2014-03-12T00:00:00"/>
    <n v="26"/>
    <n v="212"/>
    <n v="123"/>
    <n v="177"/>
    <n v="15"/>
    <n v="64"/>
    <n v="23"/>
    <n v="2"/>
    <n v="8"/>
    <n v="2"/>
    <n v="8"/>
    <n v="4"/>
    <n v="0"/>
    <n v="0"/>
    <n v="0"/>
    <n v="0"/>
    <n v="0"/>
    <n v="0"/>
    <n v="3"/>
    <n v="11"/>
    <n v="0"/>
  </r>
  <r>
    <n v="6384"/>
    <n v="1978"/>
    <x v="0"/>
    <x v="3"/>
    <n v="71022"/>
    <n v="0"/>
    <n v="1"/>
    <d v="2014-02-11T00:00:00"/>
    <n v="30"/>
    <n v="909"/>
    <n v="12"/>
    <n v="278"/>
    <n v="0"/>
    <n v="12"/>
    <n v="242"/>
    <n v="3"/>
    <n v="5"/>
    <n v="2"/>
    <n v="11"/>
    <n v="8"/>
    <n v="1"/>
    <n v="0"/>
    <n v="0"/>
    <n v="0"/>
    <n v="0"/>
    <n v="0"/>
    <n v="3"/>
    <n v="11"/>
    <n v="0"/>
  </r>
  <r>
    <n v="8029"/>
    <n v="1988"/>
    <x v="2"/>
    <x v="0"/>
    <n v="90247"/>
    <n v="0"/>
    <n v="0"/>
    <d v="2014-04-29T00:00:00"/>
    <n v="27"/>
    <n v="1184"/>
    <n v="32"/>
    <n v="352"/>
    <n v="21"/>
    <n v="16"/>
    <n v="16"/>
    <n v="1"/>
    <n v="3"/>
    <n v="4"/>
    <n v="7"/>
    <n v="1"/>
    <n v="0"/>
    <n v="1"/>
    <n v="1"/>
    <n v="1"/>
    <n v="0"/>
    <n v="0"/>
    <n v="3"/>
    <n v="11"/>
    <n v="1"/>
  </r>
  <r>
    <n v="968"/>
    <n v="1968"/>
    <x v="2"/>
    <x v="3"/>
    <n v="41335"/>
    <n v="1"/>
    <n v="0"/>
    <d v="2013-12-26T00:00:00"/>
    <n v="24"/>
    <n v="112"/>
    <n v="19"/>
    <n v="21"/>
    <n v="16"/>
    <n v="14"/>
    <n v="5"/>
    <n v="3"/>
    <n v="4"/>
    <n v="1"/>
    <n v="4"/>
    <n v="7"/>
    <n v="0"/>
    <n v="0"/>
    <n v="0"/>
    <n v="0"/>
    <n v="0"/>
    <n v="0"/>
    <n v="3"/>
    <n v="11"/>
    <n v="0"/>
  </r>
  <r>
    <n v="6988"/>
    <n v="1986"/>
    <x v="0"/>
    <x v="2"/>
    <n v="71952"/>
    <n v="1"/>
    <n v="0"/>
    <d v="2013-01-10T00:00:00"/>
    <n v="93"/>
    <n v="656"/>
    <n v="80"/>
    <n v="455"/>
    <n v="52"/>
    <n v="107"/>
    <n v="93"/>
    <n v="2"/>
    <n v="8"/>
    <n v="4"/>
    <n v="8"/>
    <n v="4"/>
    <n v="1"/>
    <n v="0"/>
    <n v="1"/>
    <n v="0"/>
    <n v="0"/>
    <n v="0"/>
    <n v="3"/>
    <n v="11"/>
    <n v="0"/>
  </r>
  <r>
    <n v="4472"/>
    <n v="1970"/>
    <x v="1"/>
    <x v="3"/>
    <n v="35682"/>
    <n v="1"/>
    <n v="0"/>
    <d v="2014-06-27T00:00:00"/>
    <n v="34"/>
    <n v="23"/>
    <n v="0"/>
    <n v="8"/>
    <n v="6"/>
    <n v="2"/>
    <n v="18"/>
    <n v="1"/>
    <n v="1"/>
    <n v="1"/>
    <n v="3"/>
    <n v="2"/>
    <n v="0"/>
    <n v="0"/>
    <n v="0"/>
    <n v="0"/>
    <n v="0"/>
    <n v="0"/>
    <n v="3"/>
    <n v="11"/>
    <n v="0"/>
  </r>
  <r>
    <n v="6991"/>
    <n v="1951"/>
    <x v="0"/>
    <x v="3"/>
    <n v="43185"/>
    <n v="0"/>
    <n v="1"/>
    <d v="2013-04-10T00:00:00"/>
    <n v="88"/>
    <n v="537"/>
    <n v="6"/>
    <n v="42"/>
    <n v="16"/>
    <n v="6"/>
    <n v="30"/>
    <n v="2"/>
    <n v="9"/>
    <n v="3"/>
    <n v="6"/>
    <n v="8"/>
    <n v="0"/>
    <n v="0"/>
    <n v="0"/>
    <n v="0"/>
    <n v="0"/>
    <n v="0"/>
    <n v="3"/>
    <n v="11"/>
    <n v="0"/>
  </r>
  <r>
    <n v="3336"/>
    <n v="1948"/>
    <x v="1"/>
    <x v="1"/>
    <n v="66375"/>
    <n v="0"/>
    <n v="1"/>
    <d v="2013-11-21T00:00:00"/>
    <n v="96"/>
    <n v="712"/>
    <n v="0"/>
    <n v="45"/>
    <n v="0"/>
    <n v="0"/>
    <n v="191"/>
    <n v="3"/>
    <n v="2"/>
    <n v="4"/>
    <n v="5"/>
    <n v="7"/>
    <n v="1"/>
    <n v="0"/>
    <n v="0"/>
    <n v="0"/>
    <n v="0"/>
    <n v="0"/>
    <n v="3"/>
    <n v="11"/>
    <n v="0"/>
  </r>
  <r>
    <n v="4301"/>
    <n v="1971"/>
    <x v="2"/>
    <x v="2"/>
    <n v="35178"/>
    <n v="1"/>
    <n v="0"/>
    <d v="2013-01-10T00:00:00"/>
    <n v="10"/>
    <n v="23"/>
    <n v="1"/>
    <n v="13"/>
    <n v="2"/>
    <n v="2"/>
    <n v="18"/>
    <n v="1"/>
    <n v="1"/>
    <n v="1"/>
    <n v="2"/>
    <n v="7"/>
    <n v="1"/>
    <n v="0"/>
    <n v="0"/>
    <n v="0"/>
    <n v="0"/>
    <n v="0"/>
    <n v="3"/>
    <n v="11"/>
    <n v="1"/>
  </r>
  <r>
    <n v="1940"/>
    <n v="1986"/>
    <x v="0"/>
    <x v="2"/>
    <n v="25252"/>
    <n v="1"/>
    <n v="0"/>
    <d v="2013-07-12T00:00:00"/>
    <n v="26"/>
    <n v="1"/>
    <n v="3"/>
    <n v="4"/>
    <n v="2"/>
    <n v="2"/>
    <n v="6"/>
    <n v="1"/>
    <n v="1"/>
    <n v="0"/>
    <n v="2"/>
    <n v="8"/>
    <n v="0"/>
    <n v="0"/>
    <n v="0"/>
    <n v="0"/>
    <n v="0"/>
    <n v="0"/>
    <n v="3"/>
    <n v="11"/>
    <n v="0"/>
  </r>
  <r>
    <n v="1272"/>
    <n v="1965"/>
    <x v="2"/>
    <x v="0"/>
    <n v="55250"/>
    <n v="0"/>
    <n v="1"/>
    <d v="2012-10-21T00:00:00"/>
    <n v="49"/>
    <n v="664"/>
    <n v="58"/>
    <n v="83"/>
    <n v="32"/>
    <n v="0"/>
    <n v="66"/>
    <n v="4"/>
    <n v="7"/>
    <n v="5"/>
    <n v="10"/>
    <n v="5"/>
    <n v="0"/>
    <n v="0"/>
    <n v="0"/>
    <n v="0"/>
    <n v="0"/>
    <n v="0"/>
    <n v="3"/>
    <n v="11"/>
    <n v="0"/>
  </r>
  <r>
    <n v="1388"/>
    <n v="1975"/>
    <x v="0"/>
    <x v="0"/>
    <n v="33249"/>
    <n v="1"/>
    <n v="0"/>
    <d v="2013-02-20T00:00:00"/>
    <n v="11"/>
    <n v="6"/>
    <n v="10"/>
    <n v="21"/>
    <n v="19"/>
    <n v="14"/>
    <n v="42"/>
    <n v="2"/>
    <n v="2"/>
    <n v="1"/>
    <n v="3"/>
    <n v="6"/>
    <n v="0"/>
    <n v="0"/>
    <n v="0"/>
    <n v="0"/>
    <n v="0"/>
    <n v="0"/>
    <n v="3"/>
    <n v="11"/>
    <n v="0"/>
  </r>
  <r>
    <n v="1044"/>
    <n v="1953"/>
    <x v="0"/>
    <x v="1"/>
    <n v="58398"/>
    <n v="0"/>
    <n v="0"/>
    <d v="2013-05-14T00:00:00"/>
    <n v="44"/>
    <n v="299"/>
    <n v="5"/>
    <n v="201"/>
    <n v="21"/>
    <n v="21"/>
    <n v="49"/>
    <n v="3"/>
    <n v="5"/>
    <n v="4"/>
    <n v="8"/>
    <n v="4"/>
    <n v="0"/>
    <n v="0"/>
    <n v="0"/>
    <n v="0"/>
    <n v="0"/>
    <n v="0"/>
    <n v="3"/>
    <n v="11"/>
    <n v="0"/>
  </r>
  <r>
    <n v="6969"/>
    <n v="1982"/>
    <x v="0"/>
    <x v="1"/>
    <n v="50272"/>
    <n v="1"/>
    <n v="0"/>
    <d v="2013-08-07T00:00:00"/>
    <n v="75"/>
    <n v="99"/>
    <n v="13"/>
    <n v="66"/>
    <n v="43"/>
    <n v="8"/>
    <n v="4"/>
    <n v="3"/>
    <n v="4"/>
    <n v="1"/>
    <n v="5"/>
    <n v="7"/>
    <n v="0"/>
    <n v="0"/>
    <n v="0"/>
    <n v="0"/>
    <n v="0"/>
    <n v="0"/>
    <n v="3"/>
    <n v="11"/>
    <n v="0"/>
  </r>
  <r>
    <n v="10479"/>
    <n v="1975"/>
    <x v="1"/>
    <x v="2"/>
    <n v="76618"/>
    <n v="0"/>
    <n v="0"/>
    <d v="2012-12-07T00:00:00"/>
    <n v="64"/>
    <n v="749"/>
    <n v="40"/>
    <n v="294"/>
    <n v="121"/>
    <n v="160"/>
    <n v="147"/>
    <n v="1"/>
    <n v="3"/>
    <n v="2"/>
    <n v="5"/>
    <n v="1"/>
    <n v="0"/>
    <n v="0"/>
    <n v="0"/>
    <n v="0"/>
    <n v="0"/>
    <n v="0"/>
    <n v="3"/>
    <n v="11"/>
    <n v="0"/>
  </r>
  <r>
    <n v="3619"/>
    <n v="1960"/>
    <x v="4"/>
    <x v="3"/>
    <n v="87305"/>
    <n v="0"/>
    <n v="0"/>
    <d v="2012-09-23T00:00:00"/>
    <n v="19"/>
    <n v="345"/>
    <n v="25"/>
    <n v="501"/>
    <n v="63"/>
    <n v="138"/>
    <n v="80"/>
    <n v="1"/>
    <n v="5"/>
    <n v="3"/>
    <n v="8"/>
    <n v="2"/>
    <n v="0"/>
    <n v="0"/>
    <n v="1"/>
    <n v="0"/>
    <n v="0"/>
    <n v="0"/>
    <n v="3"/>
    <n v="11"/>
    <n v="1"/>
  </r>
  <r>
    <n v="1715"/>
    <n v="1978"/>
    <x v="0"/>
    <x v="1"/>
    <n v="25851"/>
    <n v="1"/>
    <n v="0"/>
    <d v="2013-02-11T00:00:00"/>
    <n v="45"/>
    <n v="9"/>
    <n v="4"/>
    <n v="18"/>
    <n v="7"/>
    <n v="5"/>
    <n v="5"/>
    <n v="2"/>
    <n v="2"/>
    <n v="0"/>
    <n v="3"/>
    <n v="7"/>
    <n v="0"/>
    <n v="0"/>
    <n v="0"/>
    <n v="0"/>
    <n v="0"/>
    <n v="0"/>
    <n v="3"/>
    <n v="11"/>
    <n v="0"/>
  </r>
  <r>
    <n v="10159"/>
    <n v="1970"/>
    <x v="0"/>
    <x v="3"/>
    <n v="58710"/>
    <n v="0"/>
    <n v="1"/>
    <d v="2013-03-31T00:00:00"/>
    <n v="77"/>
    <n v="440"/>
    <n v="81"/>
    <n v="368"/>
    <n v="0"/>
    <n v="122"/>
    <n v="174"/>
    <n v="6"/>
    <n v="11"/>
    <n v="5"/>
    <n v="9"/>
    <n v="6"/>
    <n v="0"/>
    <n v="0"/>
    <n v="0"/>
    <n v="0"/>
    <n v="0"/>
    <n v="0"/>
    <n v="3"/>
    <n v="11"/>
    <n v="0"/>
  </r>
  <r>
    <n v="1463"/>
    <n v="1958"/>
    <x v="0"/>
    <x v="0"/>
    <n v="45160"/>
    <n v="1"/>
    <n v="1"/>
    <d v="2014-03-29T00:00:00"/>
    <n v="9"/>
    <n v="8"/>
    <n v="2"/>
    <n v="5"/>
    <n v="3"/>
    <n v="0"/>
    <n v="3"/>
    <n v="1"/>
    <n v="1"/>
    <n v="0"/>
    <n v="2"/>
    <n v="7"/>
    <n v="0"/>
    <n v="0"/>
    <n v="0"/>
    <n v="0"/>
    <n v="0"/>
    <n v="0"/>
    <n v="3"/>
    <n v="11"/>
    <n v="0"/>
  </r>
  <r>
    <n v="5114"/>
    <n v="1965"/>
    <x v="2"/>
    <x v="2"/>
    <n v="74806"/>
    <n v="0"/>
    <n v="1"/>
    <d v="2012-12-19T00:00:00"/>
    <n v="1"/>
    <n v="670"/>
    <n v="9"/>
    <n v="249"/>
    <n v="0"/>
    <n v="28"/>
    <n v="9"/>
    <n v="2"/>
    <n v="5"/>
    <n v="4"/>
    <n v="5"/>
    <n v="4"/>
    <n v="0"/>
    <n v="0"/>
    <n v="0"/>
    <n v="0"/>
    <n v="0"/>
    <n v="0"/>
    <n v="3"/>
    <n v="11"/>
    <n v="0"/>
  </r>
  <r>
    <n v="4990"/>
    <n v="1954"/>
    <x v="0"/>
    <x v="2"/>
    <n v="59111"/>
    <n v="0"/>
    <n v="0"/>
    <d v="2013-05-02T00:00:00"/>
    <n v="90"/>
    <n v="524"/>
    <n v="0"/>
    <n v="134"/>
    <n v="28"/>
    <n v="28"/>
    <n v="155"/>
    <n v="1"/>
    <n v="11"/>
    <n v="1"/>
    <n v="8"/>
    <n v="7"/>
    <n v="0"/>
    <n v="0"/>
    <n v="0"/>
    <n v="0"/>
    <n v="0"/>
    <n v="0"/>
    <n v="3"/>
    <n v="11"/>
    <n v="0"/>
  </r>
  <r>
    <n v="4329"/>
    <n v="1984"/>
    <x v="1"/>
    <x v="2"/>
    <n v="18988"/>
    <n v="1"/>
    <n v="0"/>
    <d v="2014-05-23T00:00:00"/>
    <n v="43"/>
    <n v="6"/>
    <n v="0"/>
    <n v="6"/>
    <n v="2"/>
    <n v="1"/>
    <n v="1"/>
    <n v="2"/>
    <n v="1"/>
    <n v="0"/>
    <n v="3"/>
    <n v="7"/>
    <n v="0"/>
    <n v="0"/>
    <n v="0"/>
    <n v="0"/>
    <n v="0"/>
    <n v="0"/>
    <n v="3"/>
    <n v="11"/>
    <n v="0"/>
  </r>
  <r>
    <n v="10936"/>
    <n v="1965"/>
    <x v="0"/>
    <x v="2"/>
    <n v="72190"/>
    <n v="0"/>
    <n v="0"/>
    <d v="2013-02-13T00:00:00"/>
    <n v="79"/>
    <n v="597"/>
    <n v="166"/>
    <n v="597"/>
    <n v="172"/>
    <n v="166"/>
    <n v="249"/>
    <n v="1"/>
    <n v="5"/>
    <n v="6"/>
    <n v="4"/>
    <n v="3"/>
    <n v="0"/>
    <n v="0"/>
    <n v="0"/>
    <n v="0"/>
    <n v="0"/>
    <n v="0"/>
    <n v="3"/>
    <n v="11"/>
    <n v="0"/>
  </r>
  <r>
    <n v="4692"/>
    <n v="1976"/>
    <x v="0"/>
    <x v="2"/>
    <n v="7500"/>
    <n v="1"/>
    <n v="0"/>
    <d v="2012-08-01T00:00:00"/>
    <n v="19"/>
    <n v="7"/>
    <n v="0"/>
    <n v="12"/>
    <n v="13"/>
    <n v="7"/>
    <n v="32"/>
    <n v="5"/>
    <n v="4"/>
    <n v="1"/>
    <n v="2"/>
    <n v="9"/>
    <n v="1"/>
    <n v="0"/>
    <n v="0"/>
    <n v="0"/>
    <n v="0"/>
    <n v="0"/>
    <n v="3"/>
    <n v="11"/>
    <n v="1"/>
  </r>
  <r>
    <n v="7212"/>
    <n v="1966"/>
    <x v="0"/>
    <x v="2"/>
    <n v="44794"/>
    <n v="0"/>
    <n v="1"/>
    <d v="2014-06-08T00:00:00"/>
    <n v="99"/>
    <n v="54"/>
    <n v="0"/>
    <n v="7"/>
    <n v="0"/>
    <n v="0"/>
    <n v="4"/>
    <n v="1"/>
    <n v="2"/>
    <n v="0"/>
    <n v="3"/>
    <n v="6"/>
    <n v="0"/>
    <n v="0"/>
    <n v="0"/>
    <n v="0"/>
    <n v="0"/>
    <n v="0"/>
    <n v="3"/>
    <n v="11"/>
    <n v="0"/>
  </r>
  <r>
    <n v="6086"/>
    <n v="1955"/>
    <x v="0"/>
    <x v="2"/>
    <n v="80395"/>
    <n v="0"/>
    <n v="0"/>
    <d v="2013-11-23T00:00:00"/>
    <n v="62"/>
    <n v="445"/>
    <n v="25"/>
    <n v="706"/>
    <n v="80"/>
    <n v="76"/>
    <n v="48"/>
    <n v="1"/>
    <n v="6"/>
    <n v="5"/>
    <n v="12"/>
    <n v="2"/>
    <n v="0"/>
    <n v="0"/>
    <n v="0"/>
    <n v="1"/>
    <n v="0"/>
    <n v="0"/>
    <n v="3"/>
    <n v="11"/>
    <n v="0"/>
  </r>
  <r>
    <n v="437"/>
    <n v="1976"/>
    <x v="2"/>
    <x v="3"/>
    <n v="75012"/>
    <n v="0"/>
    <n v="0"/>
    <d v="2014-01-25T00:00:00"/>
    <n v="41"/>
    <n v="294"/>
    <n v="142"/>
    <n v="218"/>
    <n v="164"/>
    <n v="58"/>
    <n v="151"/>
    <n v="1"/>
    <n v="3"/>
    <n v="8"/>
    <n v="11"/>
    <n v="1"/>
    <n v="0"/>
    <n v="0"/>
    <n v="0"/>
    <n v="0"/>
    <n v="0"/>
    <n v="0"/>
    <n v="3"/>
    <n v="11"/>
    <n v="0"/>
  </r>
  <r>
    <n v="11171"/>
    <n v="1965"/>
    <x v="2"/>
    <x v="2"/>
    <n v="56962"/>
    <n v="2"/>
    <n v="1"/>
    <d v="2013-10-11T00:00:00"/>
    <n v="60"/>
    <n v="292"/>
    <n v="3"/>
    <n v="77"/>
    <n v="10"/>
    <n v="3"/>
    <n v="26"/>
    <n v="7"/>
    <n v="6"/>
    <n v="3"/>
    <n v="5"/>
    <n v="7"/>
    <n v="0"/>
    <n v="0"/>
    <n v="0"/>
    <n v="0"/>
    <n v="0"/>
    <n v="0"/>
    <n v="3"/>
    <n v="11"/>
    <n v="0"/>
  </r>
  <r>
    <n v="11101"/>
    <n v="1991"/>
    <x v="0"/>
    <x v="1"/>
    <n v="89891"/>
    <n v="0"/>
    <n v="0"/>
    <d v="2013-04-15T00:00:00"/>
    <n v="17"/>
    <n v="412"/>
    <n v="22"/>
    <n v="132"/>
    <n v="59"/>
    <n v="28"/>
    <n v="183"/>
    <n v="1"/>
    <n v="11"/>
    <n v="6"/>
    <n v="8"/>
    <n v="4"/>
    <n v="0"/>
    <n v="0"/>
    <n v="1"/>
    <n v="0"/>
    <n v="0"/>
    <n v="0"/>
    <n v="3"/>
    <n v="11"/>
    <n v="0"/>
  </r>
  <r>
    <n v="5329"/>
    <n v="1949"/>
    <x v="1"/>
    <x v="3"/>
    <n v="35946"/>
    <n v="1"/>
    <n v="1"/>
    <d v="2013-09-27T00:00:00"/>
    <n v="24"/>
    <n v="8"/>
    <n v="0"/>
    <n v="3"/>
    <n v="0"/>
    <n v="0"/>
    <n v="0"/>
    <n v="1"/>
    <n v="0"/>
    <n v="0"/>
    <n v="3"/>
    <n v="5"/>
    <n v="0"/>
    <n v="0"/>
    <n v="0"/>
    <n v="0"/>
    <n v="0"/>
    <n v="0"/>
    <n v="3"/>
    <n v="11"/>
    <n v="0"/>
  </r>
  <r>
    <n v="610"/>
    <n v="1953"/>
    <x v="1"/>
    <x v="1"/>
    <n v="53593"/>
    <n v="1"/>
    <n v="1"/>
    <d v="2012-08-07T00:00:00"/>
    <n v="60"/>
    <n v="349"/>
    <n v="4"/>
    <n v="78"/>
    <n v="6"/>
    <n v="0"/>
    <n v="43"/>
    <n v="8"/>
    <n v="7"/>
    <n v="2"/>
    <n v="6"/>
    <n v="8"/>
    <n v="0"/>
    <n v="0"/>
    <n v="0"/>
    <n v="0"/>
    <n v="0"/>
    <n v="0"/>
    <n v="3"/>
    <n v="11"/>
    <n v="0"/>
  </r>
  <r>
    <n v="9384"/>
    <n v="1978"/>
    <x v="0"/>
    <x v="2"/>
    <n v="66373"/>
    <n v="1"/>
    <n v="1"/>
    <d v="2013-06-12T00:00:00"/>
    <n v="57"/>
    <n v="328"/>
    <n v="9"/>
    <n v="124"/>
    <n v="12"/>
    <n v="24"/>
    <n v="109"/>
    <n v="7"/>
    <n v="4"/>
    <n v="2"/>
    <n v="10"/>
    <n v="3"/>
    <n v="0"/>
    <n v="0"/>
    <n v="0"/>
    <n v="0"/>
    <n v="0"/>
    <n v="0"/>
    <n v="3"/>
    <n v="11"/>
    <n v="0"/>
  </r>
  <r>
    <n v="5956"/>
    <n v="1948"/>
    <x v="1"/>
    <x v="3"/>
    <n v="45072"/>
    <n v="1"/>
    <n v="2"/>
    <d v="2013-10-16T00:00:00"/>
    <n v="74"/>
    <n v="144"/>
    <n v="2"/>
    <n v="99"/>
    <n v="7"/>
    <n v="2"/>
    <n v="30"/>
    <n v="5"/>
    <n v="6"/>
    <n v="1"/>
    <n v="4"/>
    <n v="8"/>
    <n v="0"/>
    <n v="0"/>
    <n v="0"/>
    <n v="0"/>
    <n v="0"/>
    <n v="0"/>
    <n v="3"/>
    <n v="11"/>
    <n v="0"/>
  </r>
  <r>
    <n v="10430"/>
    <n v="1973"/>
    <x v="0"/>
    <x v="3"/>
    <n v="89694"/>
    <n v="1"/>
    <n v="1"/>
    <d v="2013-10-09T00:00:00"/>
    <n v="22"/>
    <n v="1126"/>
    <n v="28"/>
    <n v="211"/>
    <n v="37"/>
    <n v="28"/>
    <n v="42"/>
    <n v="3"/>
    <n v="4"/>
    <n v="3"/>
    <n v="4"/>
    <n v="5"/>
    <n v="0"/>
    <n v="1"/>
    <n v="1"/>
    <n v="1"/>
    <n v="0"/>
    <n v="0"/>
    <n v="3"/>
    <n v="11"/>
    <n v="0"/>
  </r>
  <r>
    <n v="7875"/>
    <n v="1949"/>
    <x v="0"/>
    <x v="2"/>
    <n v="72025"/>
    <n v="0"/>
    <n v="0"/>
    <d v="2014-04-29T00:00:00"/>
    <n v="46"/>
    <n v="967"/>
    <n v="0"/>
    <n v="617"/>
    <n v="43"/>
    <n v="50"/>
    <n v="0"/>
    <n v="1"/>
    <n v="4"/>
    <n v="8"/>
    <n v="13"/>
    <n v="2"/>
    <n v="0"/>
    <n v="1"/>
    <n v="1"/>
    <n v="1"/>
    <n v="0"/>
    <n v="0"/>
    <n v="3"/>
    <n v="11"/>
    <n v="1"/>
  </r>
  <r>
    <n v="7072"/>
    <n v="1973"/>
    <x v="0"/>
    <x v="2"/>
    <n v="67432"/>
    <n v="0"/>
    <n v="1"/>
    <d v="2013-03-29T00:00:00"/>
    <n v="69"/>
    <n v="432"/>
    <n v="79"/>
    <n v="341"/>
    <n v="177"/>
    <n v="136"/>
    <n v="170"/>
    <n v="2"/>
    <n v="8"/>
    <n v="5"/>
    <n v="4"/>
    <n v="4"/>
    <n v="0"/>
    <n v="0"/>
    <n v="0"/>
    <n v="0"/>
    <n v="0"/>
    <n v="0"/>
    <n v="3"/>
    <n v="11"/>
    <n v="0"/>
  </r>
  <r>
    <n v="6255"/>
    <n v="1952"/>
    <x v="2"/>
    <x v="1"/>
    <n v="70545"/>
    <n v="0"/>
    <n v="1"/>
    <d v="2014-06-03T00:00:00"/>
    <n v="29"/>
    <n v="138"/>
    <n v="39"/>
    <n v="63"/>
    <n v="55"/>
    <n v="18"/>
    <n v="21"/>
    <n v="1"/>
    <n v="4"/>
    <n v="1"/>
    <n v="7"/>
    <n v="2"/>
    <n v="0"/>
    <n v="0"/>
    <n v="0"/>
    <n v="0"/>
    <n v="0"/>
    <n v="0"/>
    <n v="3"/>
    <n v="11"/>
    <n v="0"/>
  </r>
  <r>
    <n v="6516"/>
    <n v="1989"/>
    <x v="3"/>
    <x v="2"/>
    <n v="17487"/>
    <n v="1"/>
    <n v="0"/>
    <d v="2013-03-18T00:00:00"/>
    <n v="37"/>
    <n v="0"/>
    <n v="0"/>
    <n v="1"/>
    <n v="7"/>
    <n v="4"/>
    <n v="6"/>
    <n v="1"/>
    <n v="1"/>
    <n v="0"/>
    <n v="2"/>
    <n v="7"/>
    <n v="0"/>
    <n v="0"/>
    <n v="0"/>
    <n v="0"/>
    <n v="0"/>
    <n v="0"/>
    <n v="3"/>
    <n v="11"/>
    <n v="0"/>
  </r>
  <r>
    <n v="5564"/>
    <n v="1969"/>
    <x v="0"/>
    <x v="1"/>
    <n v="62882"/>
    <n v="0"/>
    <n v="1"/>
    <d v="2012-08-09T00:00:00"/>
    <n v="26"/>
    <n v="509"/>
    <n v="133"/>
    <n v="497"/>
    <n v="78"/>
    <n v="24"/>
    <n v="97"/>
    <n v="2"/>
    <n v="7"/>
    <n v="5"/>
    <n v="6"/>
    <n v="4"/>
    <n v="0"/>
    <n v="0"/>
    <n v="0"/>
    <n v="0"/>
    <n v="0"/>
    <n v="0"/>
    <n v="3"/>
    <n v="11"/>
    <n v="0"/>
  </r>
  <r>
    <n v="5682"/>
    <n v="1953"/>
    <x v="1"/>
    <x v="0"/>
    <n v="64108"/>
    <n v="0"/>
    <n v="1"/>
    <d v="2013-03-23T00:00:00"/>
    <n v="8"/>
    <n v="948"/>
    <n v="10"/>
    <n v="86"/>
    <n v="13"/>
    <n v="21"/>
    <n v="21"/>
    <n v="4"/>
    <n v="6"/>
    <n v="9"/>
    <n v="11"/>
    <n v="5"/>
    <n v="0"/>
    <n v="0"/>
    <n v="0"/>
    <n v="0"/>
    <n v="0"/>
    <n v="0"/>
    <n v="3"/>
    <n v="11"/>
    <n v="0"/>
  </r>
  <r>
    <n v="7458"/>
    <n v="1956"/>
    <x v="2"/>
    <x v="1"/>
    <n v="34941"/>
    <n v="1"/>
    <n v="1"/>
    <d v="2013-03-06T00:00:00"/>
    <n v="26"/>
    <n v="39"/>
    <n v="2"/>
    <n v="25"/>
    <n v="4"/>
    <n v="3"/>
    <n v="24"/>
    <n v="2"/>
    <n v="3"/>
    <n v="0"/>
    <n v="3"/>
    <n v="8"/>
    <n v="0"/>
    <n v="0"/>
    <n v="0"/>
    <n v="0"/>
    <n v="0"/>
    <n v="0"/>
    <n v="3"/>
    <n v="11"/>
    <n v="0"/>
  </r>
  <r>
    <n v="5237"/>
    <n v="1950"/>
    <x v="1"/>
    <x v="0"/>
    <n v="48767"/>
    <n v="1"/>
    <n v="2"/>
    <d v="2014-01-01T00:00:00"/>
    <n v="79"/>
    <n v="28"/>
    <n v="1"/>
    <n v="21"/>
    <n v="3"/>
    <n v="0"/>
    <n v="10"/>
    <n v="3"/>
    <n v="2"/>
    <n v="1"/>
    <n v="3"/>
    <n v="5"/>
    <n v="0"/>
    <n v="0"/>
    <n v="0"/>
    <n v="0"/>
    <n v="0"/>
    <n v="0"/>
    <n v="3"/>
    <n v="11"/>
    <n v="0"/>
  </r>
  <r>
    <n v="7761"/>
    <n v="1978"/>
    <x v="4"/>
    <x v="1"/>
    <n v="38702"/>
    <n v="1"/>
    <n v="0"/>
    <d v="2013-08-01T00:00:00"/>
    <n v="71"/>
    <n v="13"/>
    <n v="11"/>
    <n v="24"/>
    <n v="13"/>
    <n v="8"/>
    <n v="40"/>
    <n v="2"/>
    <n v="3"/>
    <n v="0"/>
    <n v="4"/>
    <n v="6"/>
    <n v="0"/>
    <n v="0"/>
    <n v="0"/>
    <n v="0"/>
    <n v="0"/>
    <n v="0"/>
    <n v="3"/>
    <n v="11"/>
    <n v="0"/>
  </r>
  <r>
    <n v="5278"/>
    <n v="1964"/>
    <x v="0"/>
    <x v="2"/>
    <n v="82224"/>
    <n v="0"/>
    <n v="0"/>
    <d v="2014-01-25T00:00:00"/>
    <n v="83"/>
    <n v="307"/>
    <n v="26"/>
    <n v="360"/>
    <n v="138"/>
    <n v="31"/>
    <n v="40"/>
    <n v="1"/>
    <n v="6"/>
    <n v="9"/>
    <n v="5"/>
    <n v="3"/>
    <n v="0"/>
    <n v="0"/>
    <n v="0"/>
    <n v="1"/>
    <n v="0"/>
    <n v="0"/>
    <n v="3"/>
    <n v="11"/>
    <n v="0"/>
  </r>
  <r>
    <n v="3560"/>
    <n v="1952"/>
    <x v="0"/>
    <x v="1"/>
    <n v="83844"/>
    <n v="0"/>
    <n v="0"/>
    <d v="2013-05-12T00:00:00"/>
    <n v="57"/>
    <n v="901"/>
    <n v="31"/>
    <n v="345"/>
    <n v="75"/>
    <n v="31"/>
    <n v="191"/>
    <n v="1"/>
    <n v="4"/>
    <n v="4"/>
    <n v="11"/>
    <n v="1"/>
    <n v="0"/>
    <n v="0"/>
    <n v="1"/>
    <n v="0"/>
    <n v="0"/>
    <n v="0"/>
    <n v="3"/>
    <n v="11"/>
    <n v="0"/>
  </r>
  <r>
    <n v="7235"/>
    <n v="1975"/>
    <x v="4"/>
    <x v="2"/>
    <n v="17003"/>
    <n v="1"/>
    <n v="0"/>
    <d v="2013-12-09T00:00:00"/>
    <n v="37"/>
    <n v="2"/>
    <n v="5"/>
    <n v="12"/>
    <n v="4"/>
    <n v="8"/>
    <n v="7"/>
    <n v="3"/>
    <n v="2"/>
    <n v="0"/>
    <n v="4"/>
    <n v="5"/>
    <n v="0"/>
    <n v="0"/>
    <n v="0"/>
    <n v="0"/>
    <n v="0"/>
    <n v="0"/>
    <n v="3"/>
    <n v="11"/>
    <n v="0"/>
  </r>
  <r>
    <n v="10548"/>
    <n v="1995"/>
    <x v="0"/>
    <x v="0"/>
    <n v="71163"/>
    <n v="0"/>
    <n v="0"/>
    <d v="2014-03-09T00:00:00"/>
    <n v="30"/>
    <n v="283"/>
    <n v="17"/>
    <n v="372"/>
    <n v="138"/>
    <n v="106"/>
    <n v="44"/>
    <n v="1"/>
    <n v="3"/>
    <n v="8"/>
    <n v="12"/>
    <n v="1"/>
    <n v="0"/>
    <n v="0"/>
    <n v="0"/>
    <n v="0"/>
    <n v="0"/>
    <n v="0"/>
    <n v="3"/>
    <n v="11"/>
    <n v="0"/>
  </r>
  <r>
    <n v="2281"/>
    <n v="1970"/>
    <x v="0"/>
    <x v="0"/>
    <n v="33697"/>
    <n v="1"/>
    <n v="0"/>
    <d v="2013-09-15T00:00:00"/>
    <n v="34"/>
    <n v="4"/>
    <n v="3"/>
    <n v="7"/>
    <n v="0"/>
    <n v="3"/>
    <n v="11"/>
    <n v="1"/>
    <n v="1"/>
    <n v="0"/>
    <n v="2"/>
    <n v="7"/>
    <n v="1"/>
    <n v="0"/>
    <n v="0"/>
    <n v="0"/>
    <n v="0"/>
    <n v="0"/>
    <n v="3"/>
    <n v="11"/>
    <n v="0"/>
  </r>
  <r>
    <n v="4073"/>
    <n v="1954"/>
    <x v="4"/>
    <x v="2"/>
    <n v="63564"/>
    <n v="0"/>
    <n v="0"/>
    <d v="2014-01-29T00:00:00"/>
    <n v="0"/>
    <n v="769"/>
    <n v="80"/>
    <n v="252"/>
    <n v="15"/>
    <n v="34"/>
    <n v="65"/>
    <n v="1"/>
    <n v="10"/>
    <n v="10"/>
    <n v="7"/>
    <n v="6"/>
    <n v="1"/>
    <n v="0"/>
    <n v="0"/>
    <n v="0"/>
    <n v="0"/>
    <n v="0"/>
    <n v="3"/>
    <n v="11"/>
    <n v="1"/>
  </r>
  <r>
    <n v="6974"/>
    <n v="1972"/>
    <x v="1"/>
    <x v="1"/>
    <n v="83443"/>
    <n v="0"/>
    <n v="0"/>
    <d v="2013-12-31T00:00:00"/>
    <n v="89"/>
    <n v="518"/>
    <n v="42"/>
    <n v="742"/>
    <n v="55"/>
    <n v="56"/>
    <n v="84"/>
    <n v="1"/>
    <n v="6"/>
    <n v="10"/>
    <n v="5"/>
    <n v="2"/>
    <n v="0"/>
    <n v="0"/>
    <n v="0"/>
    <n v="0"/>
    <n v="0"/>
    <n v="0"/>
    <n v="3"/>
    <n v="11"/>
    <n v="0"/>
  </r>
  <r>
    <n v="7938"/>
    <n v="1958"/>
    <x v="1"/>
    <x v="1"/>
    <n v="51518"/>
    <n v="0"/>
    <n v="1"/>
    <d v="2013-10-03T00:00:00"/>
    <n v="92"/>
    <n v="350"/>
    <n v="8"/>
    <n v="66"/>
    <n v="17"/>
    <n v="4"/>
    <n v="4"/>
    <n v="2"/>
    <n v="3"/>
    <n v="2"/>
    <n v="10"/>
    <n v="3"/>
    <n v="0"/>
    <n v="0"/>
    <n v="0"/>
    <n v="0"/>
    <n v="0"/>
    <n v="0"/>
    <n v="3"/>
    <n v="11"/>
    <n v="0"/>
  </r>
  <r>
    <n v="7094"/>
    <n v="1975"/>
    <x v="0"/>
    <x v="4"/>
    <n v="58330"/>
    <n v="0"/>
    <n v="1"/>
    <d v="2013-12-25T00:00:00"/>
    <n v="87"/>
    <n v="445"/>
    <n v="53"/>
    <n v="213"/>
    <n v="104"/>
    <n v="98"/>
    <n v="151"/>
    <n v="1"/>
    <n v="6"/>
    <n v="4"/>
    <n v="13"/>
    <n v="4"/>
    <n v="0"/>
    <n v="0"/>
    <n v="0"/>
    <n v="0"/>
    <n v="0"/>
    <n v="0"/>
    <n v="3"/>
    <n v="11"/>
    <n v="0"/>
  </r>
  <r>
    <n v="3667"/>
    <n v="1969"/>
    <x v="0"/>
    <x v="2"/>
    <n v="80952"/>
    <n v="0"/>
    <n v="0"/>
    <d v="2013-02-28T00:00:00"/>
    <n v="20"/>
    <n v="778"/>
    <n v="178"/>
    <n v="689"/>
    <n v="41"/>
    <n v="27"/>
    <n v="44"/>
    <n v="1"/>
    <n v="8"/>
    <n v="5"/>
    <n v="11"/>
    <n v="8"/>
    <n v="0"/>
    <n v="1"/>
    <n v="1"/>
    <n v="1"/>
    <n v="0"/>
    <n v="0"/>
    <n v="3"/>
    <n v="11"/>
    <n v="1"/>
  </r>
  <r>
    <n v="7723"/>
    <n v="1979"/>
    <x v="0"/>
    <x v="1"/>
    <n v="75507"/>
    <n v="0"/>
    <n v="0"/>
    <d v="2014-05-02T00:00:00"/>
    <n v="56"/>
    <n v="709"/>
    <n v="93"/>
    <n v="374"/>
    <n v="104"/>
    <n v="80"/>
    <n v="80"/>
    <n v="1"/>
    <n v="8"/>
    <n v="6"/>
    <n v="6"/>
    <n v="3"/>
    <n v="0"/>
    <n v="0"/>
    <n v="0"/>
    <n v="0"/>
    <n v="0"/>
    <n v="0"/>
    <n v="3"/>
    <n v="11"/>
    <n v="0"/>
  </r>
  <r>
    <n v="3870"/>
    <n v="1978"/>
    <x v="4"/>
    <x v="1"/>
    <n v="63855"/>
    <n v="0"/>
    <n v="0"/>
    <d v="2013-02-09T00:00:00"/>
    <n v="28"/>
    <n v="359"/>
    <n v="35"/>
    <n v="314"/>
    <n v="93"/>
    <n v="116"/>
    <n v="89"/>
    <n v="1"/>
    <n v="7"/>
    <n v="3"/>
    <n v="13"/>
    <n v="4"/>
    <n v="0"/>
    <n v="0"/>
    <n v="0"/>
    <n v="0"/>
    <n v="0"/>
    <n v="0"/>
    <n v="3"/>
    <n v="11"/>
    <n v="0"/>
  </r>
  <r>
    <n v="4012"/>
    <n v="1972"/>
    <x v="1"/>
    <x v="1"/>
    <n v="62220"/>
    <n v="0"/>
    <n v="1"/>
    <d v="2012-08-11T00:00:00"/>
    <n v="55"/>
    <n v="799"/>
    <n v="12"/>
    <n v="375"/>
    <n v="16"/>
    <n v="12"/>
    <n v="12"/>
    <n v="5"/>
    <n v="7"/>
    <n v="6"/>
    <n v="5"/>
    <n v="6"/>
    <n v="0"/>
    <n v="0"/>
    <n v="0"/>
    <n v="0"/>
    <n v="0"/>
    <n v="0"/>
    <n v="3"/>
    <n v="11"/>
    <n v="1"/>
  </r>
  <r>
    <n v="5909"/>
    <n v="1964"/>
    <x v="0"/>
    <x v="2"/>
    <n v="58512"/>
    <n v="0"/>
    <n v="1"/>
    <d v="2013-09-19T00:00:00"/>
    <n v="25"/>
    <n v="895"/>
    <n v="10"/>
    <n v="101"/>
    <n v="13"/>
    <n v="0"/>
    <n v="152"/>
    <n v="5"/>
    <n v="3"/>
    <n v="4"/>
    <n v="8"/>
    <n v="8"/>
    <n v="0"/>
    <n v="0"/>
    <n v="0"/>
    <n v="0"/>
    <n v="0"/>
    <n v="0"/>
    <n v="3"/>
    <n v="11"/>
    <n v="0"/>
  </r>
  <r>
    <n v="10470"/>
    <n v="1979"/>
    <x v="2"/>
    <x v="2"/>
    <n v="40662"/>
    <n v="1"/>
    <n v="0"/>
    <d v="2013-03-15T00:00:00"/>
    <n v="0"/>
    <n v="40"/>
    <n v="2"/>
    <n v="23"/>
    <n v="0"/>
    <n v="4"/>
    <n v="23"/>
    <n v="2"/>
    <n v="2"/>
    <n v="1"/>
    <n v="3"/>
    <n v="4"/>
    <n v="0"/>
    <n v="0"/>
    <n v="0"/>
    <n v="0"/>
    <n v="0"/>
    <n v="0"/>
    <n v="3"/>
    <n v="11"/>
    <n v="0"/>
  </r>
  <r>
    <n v="6488"/>
    <n v="1959"/>
    <x v="1"/>
    <x v="2"/>
    <n v="38829"/>
    <n v="0"/>
    <n v="1"/>
    <d v="2014-04-06T00:00:00"/>
    <n v="86"/>
    <n v="76"/>
    <n v="0"/>
    <n v="7"/>
    <n v="0"/>
    <n v="0"/>
    <n v="16"/>
    <n v="1"/>
    <n v="3"/>
    <n v="2"/>
    <n v="2"/>
    <n v="5"/>
    <n v="0"/>
    <n v="0"/>
    <n v="0"/>
    <n v="0"/>
    <n v="0"/>
    <n v="0"/>
    <n v="3"/>
    <n v="11"/>
    <n v="0"/>
  </r>
  <r>
    <n v="10270"/>
    <n v="1981"/>
    <x v="4"/>
    <x v="2"/>
    <n v="35523"/>
    <n v="1"/>
    <n v="0"/>
    <d v="2013-10-03T00:00:00"/>
    <n v="8"/>
    <n v="11"/>
    <n v="5"/>
    <n v="22"/>
    <n v="12"/>
    <n v="5"/>
    <n v="11"/>
    <n v="2"/>
    <n v="3"/>
    <n v="0"/>
    <n v="3"/>
    <n v="7"/>
    <n v="0"/>
    <n v="0"/>
    <n v="0"/>
    <n v="0"/>
    <n v="0"/>
    <n v="0"/>
    <n v="3"/>
    <n v="11"/>
    <n v="0"/>
  </r>
  <r>
    <n v="6887"/>
    <n v="1967"/>
    <x v="0"/>
    <x v="0"/>
    <n v="79146"/>
    <n v="1"/>
    <n v="1"/>
    <d v="2014-04-24T00:00:00"/>
    <n v="33"/>
    <n v="245"/>
    <n v="16"/>
    <n v="223"/>
    <n v="21"/>
    <n v="43"/>
    <n v="16"/>
    <n v="2"/>
    <n v="8"/>
    <n v="1"/>
    <n v="8"/>
    <n v="6"/>
    <n v="0"/>
    <n v="0"/>
    <n v="0"/>
    <n v="0"/>
    <n v="0"/>
    <n v="0"/>
    <n v="3"/>
    <n v="11"/>
    <n v="0"/>
  </r>
  <r>
    <n v="6406"/>
    <n v="1988"/>
    <x v="2"/>
    <x v="2"/>
    <n v="78285"/>
    <n v="0"/>
    <n v="0"/>
    <d v="2013-10-28T00:00:00"/>
    <n v="13"/>
    <n v="647"/>
    <n v="107"/>
    <n v="391"/>
    <n v="175"/>
    <n v="67"/>
    <n v="40"/>
    <n v="1"/>
    <n v="6"/>
    <n v="4"/>
    <n v="10"/>
    <n v="3"/>
    <n v="0"/>
    <n v="0"/>
    <n v="0"/>
    <n v="0"/>
    <n v="0"/>
    <n v="0"/>
    <n v="3"/>
    <n v="11"/>
    <n v="0"/>
  </r>
  <r>
    <n v="7573"/>
    <n v="1978"/>
    <x v="1"/>
    <x v="0"/>
    <n v="31626"/>
    <n v="1"/>
    <n v="0"/>
    <d v="2013-05-10T00:00:00"/>
    <n v="12"/>
    <n v="39"/>
    <n v="1"/>
    <n v="9"/>
    <n v="2"/>
    <n v="1"/>
    <n v="34"/>
    <n v="1"/>
    <n v="2"/>
    <n v="1"/>
    <n v="2"/>
    <n v="7"/>
    <n v="1"/>
    <n v="0"/>
    <n v="0"/>
    <n v="0"/>
    <n v="0"/>
    <n v="0"/>
    <n v="3"/>
    <n v="11"/>
    <n v="1"/>
  </r>
  <r>
    <n v="4508"/>
    <n v="1952"/>
    <x v="0"/>
    <x v="0"/>
    <n v="75127"/>
    <n v="0"/>
    <n v="0"/>
    <d v="2014-05-22T00:00:00"/>
    <n v="92"/>
    <n v="203"/>
    <n v="35"/>
    <n v="305"/>
    <n v="46"/>
    <n v="17"/>
    <n v="227"/>
    <n v="1"/>
    <n v="2"/>
    <n v="11"/>
    <n v="5"/>
    <n v="1"/>
    <n v="0"/>
    <n v="0"/>
    <n v="0"/>
    <n v="0"/>
    <n v="0"/>
    <n v="0"/>
    <n v="3"/>
    <n v="11"/>
    <n v="0"/>
  </r>
  <r>
    <n v="221"/>
    <n v="1955"/>
    <x v="0"/>
    <x v="2"/>
    <n v="48726"/>
    <n v="0"/>
    <n v="1"/>
    <d v="2013-04-27T00:00:00"/>
    <n v="90"/>
    <n v="138"/>
    <n v="3"/>
    <n v="38"/>
    <n v="4"/>
    <n v="0"/>
    <n v="59"/>
    <n v="3"/>
    <n v="3"/>
    <n v="2"/>
    <n v="4"/>
    <n v="6"/>
    <n v="0"/>
    <n v="0"/>
    <n v="0"/>
    <n v="0"/>
    <n v="0"/>
    <n v="0"/>
    <n v="3"/>
    <n v="11"/>
    <n v="0"/>
  </r>
  <r>
    <n v="5331"/>
    <n v="1977"/>
    <x v="0"/>
    <x v="2"/>
    <n v="74985"/>
    <n v="0"/>
    <n v="0"/>
    <d v="2012-09-11T00:00:00"/>
    <n v="8"/>
    <n v="587"/>
    <n v="51"/>
    <n v="898"/>
    <n v="247"/>
    <n v="0"/>
    <n v="86"/>
    <n v="1"/>
    <n v="3"/>
    <n v="6"/>
    <n v="7"/>
    <n v="2"/>
    <n v="0"/>
    <n v="0"/>
    <n v="0"/>
    <n v="0"/>
    <n v="0"/>
    <n v="0"/>
    <n v="3"/>
    <n v="11"/>
    <n v="0"/>
  </r>
  <r>
    <n v="1911"/>
    <n v="1987"/>
    <x v="0"/>
    <x v="1"/>
    <n v="67430"/>
    <n v="0"/>
    <n v="0"/>
    <d v="2012-09-05T00:00:00"/>
    <n v="6"/>
    <n v="595"/>
    <n v="97"/>
    <n v="291"/>
    <n v="127"/>
    <n v="133"/>
    <n v="121"/>
    <n v="1"/>
    <n v="11"/>
    <n v="5"/>
    <n v="12"/>
    <n v="6"/>
    <n v="0"/>
    <n v="0"/>
    <n v="0"/>
    <n v="0"/>
    <n v="0"/>
    <n v="0"/>
    <n v="3"/>
    <n v="11"/>
    <n v="0"/>
  </r>
  <r>
    <n v="20"/>
    <n v="1965"/>
    <x v="4"/>
    <x v="2"/>
    <n v="46891"/>
    <n v="0"/>
    <n v="1"/>
    <d v="2013-09-01T00:00:00"/>
    <n v="91"/>
    <n v="43"/>
    <n v="12"/>
    <n v="23"/>
    <n v="29"/>
    <n v="15"/>
    <n v="61"/>
    <n v="1"/>
    <n v="2"/>
    <n v="1"/>
    <n v="4"/>
    <n v="4"/>
    <n v="0"/>
    <n v="0"/>
    <n v="0"/>
    <n v="0"/>
    <n v="0"/>
    <n v="0"/>
    <n v="3"/>
    <n v="11"/>
    <n v="0"/>
  </r>
  <r>
    <n v="8786"/>
    <n v="1956"/>
    <x v="2"/>
    <x v="2"/>
    <n v="62058"/>
    <n v="0"/>
    <n v="1"/>
    <d v="2013-05-26T00:00:00"/>
    <n v="52"/>
    <n v="301"/>
    <n v="7"/>
    <n v="74"/>
    <n v="10"/>
    <n v="0"/>
    <n v="58"/>
    <n v="4"/>
    <n v="6"/>
    <n v="1"/>
    <n v="7"/>
    <n v="6"/>
    <n v="0"/>
    <n v="0"/>
    <n v="0"/>
    <n v="0"/>
    <n v="0"/>
    <n v="0"/>
    <n v="3"/>
    <n v="11"/>
    <n v="0"/>
  </r>
  <r>
    <n v="10582"/>
    <n v="1979"/>
    <x v="0"/>
    <x v="2"/>
    <n v="72063"/>
    <n v="0"/>
    <n v="1"/>
    <d v="2013-07-03T00:00:00"/>
    <n v="3"/>
    <n v="180"/>
    <n v="32"/>
    <n v="348"/>
    <n v="76"/>
    <n v="32"/>
    <n v="90"/>
    <n v="2"/>
    <n v="5"/>
    <n v="2"/>
    <n v="12"/>
    <n v="2"/>
    <n v="0"/>
    <n v="0"/>
    <n v="0"/>
    <n v="0"/>
    <n v="0"/>
    <n v="0"/>
    <n v="3"/>
    <n v="11"/>
    <n v="0"/>
  </r>
  <r>
    <n v="1915"/>
    <n v="1951"/>
    <x v="1"/>
    <x v="2"/>
    <n v="78939"/>
    <n v="0"/>
    <n v="0"/>
    <d v="2013-12-12T00:00:00"/>
    <n v="57"/>
    <n v="794"/>
    <n v="115"/>
    <n v="243"/>
    <n v="150"/>
    <n v="0"/>
    <n v="205"/>
    <n v="1"/>
    <n v="8"/>
    <n v="5"/>
    <n v="6"/>
    <n v="3"/>
    <n v="0"/>
    <n v="0"/>
    <n v="0"/>
    <n v="0"/>
    <n v="0"/>
    <n v="0"/>
    <n v="3"/>
    <n v="11"/>
    <n v="0"/>
  </r>
  <r>
    <n v="8897"/>
    <n v="1965"/>
    <x v="0"/>
    <x v="0"/>
    <n v="42720"/>
    <n v="1"/>
    <n v="1"/>
    <d v="2013-04-24T00:00:00"/>
    <n v="9"/>
    <n v="392"/>
    <n v="5"/>
    <n v="91"/>
    <n v="28"/>
    <n v="26"/>
    <n v="112"/>
    <n v="8"/>
    <n v="7"/>
    <n v="3"/>
    <n v="7"/>
    <n v="8"/>
    <n v="0"/>
    <n v="0"/>
    <n v="0"/>
    <n v="0"/>
    <n v="0"/>
    <n v="0"/>
    <n v="3"/>
    <n v="11"/>
    <n v="1"/>
  </r>
  <r>
    <n v="2371"/>
    <n v="1972"/>
    <x v="0"/>
    <x v="2"/>
    <n v="33622"/>
    <n v="1"/>
    <n v="1"/>
    <d v="2013-04-13T00:00:00"/>
    <n v="22"/>
    <n v="39"/>
    <n v="1"/>
    <n v="22"/>
    <n v="3"/>
    <n v="4"/>
    <n v="12"/>
    <n v="3"/>
    <n v="2"/>
    <n v="0"/>
    <n v="4"/>
    <n v="7"/>
    <n v="0"/>
    <n v="0"/>
    <n v="0"/>
    <n v="0"/>
    <n v="0"/>
    <n v="0"/>
    <n v="3"/>
    <n v="11"/>
    <n v="0"/>
  </r>
  <r>
    <n v="4303"/>
    <n v="1957"/>
    <x v="1"/>
    <x v="1"/>
    <n v="6835"/>
    <n v="0"/>
    <n v="1"/>
    <d v="2012-12-08T00:00:00"/>
    <n v="76"/>
    <n v="107"/>
    <n v="2"/>
    <n v="12"/>
    <n v="2"/>
    <n v="2"/>
    <n v="12"/>
    <n v="0"/>
    <n v="0"/>
    <n v="0"/>
    <n v="1"/>
    <n v="20"/>
    <n v="0"/>
    <n v="0"/>
    <n v="0"/>
    <n v="0"/>
    <n v="0"/>
    <n v="0"/>
    <n v="3"/>
    <n v="11"/>
    <n v="0"/>
  </r>
  <r>
    <n v="6825"/>
    <n v="1953"/>
    <x v="0"/>
    <x v="1"/>
    <n v="41452"/>
    <n v="1"/>
    <n v="1"/>
    <d v="2013-03-06T00:00:00"/>
    <n v="86"/>
    <n v="13"/>
    <n v="0"/>
    <n v="3"/>
    <n v="0"/>
    <n v="0"/>
    <n v="0"/>
    <n v="1"/>
    <n v="1"/>
    <n v="0"/>
    <n v="2"/>
    <n v="7"/>
    <n v="0"/>
    <n v="0"/>
    <n v="0"/>
    <n v="0"/>
    <n v="0"/>
    <n v="0"/>
    <n v="3"/>
    <n v="11"/>
    <n v="0"/>
  </r>
  <r>
    <n v="1072"/>
    <n v="1965"/>
    <x v="1"/>
    <x v="0"/>
    <n v="40760"/>
    <n v="0"/>
    <n v="1"/>
    <d v="2013-08-30T00:00:00"/>
    <n v="64"/>
    <n v="70"/>
    <n v="0"/>
    <n v="17"/>
    <n v="0"/>
    <n v="0"/>
    <n v="6"/>
    <n v="2"/>
    <n v="2"/>
    <n v="1"/>
    <n v="3"/>
    <n v="6"/>
    <n v="0"/>
    <n v="0"/>
    <n v="0"/>
    <n v="0"/>
    <n v="0"/>
    <n v="0"/>
    <n v="3"/>
    <n v="11"/>
    <n v="0"/>
  </r>
  <r>
    <n v="4964"/>
    <n v="1958"/>
    <x v="1"/>
    <x v="1"/>
    <n v="74250"/>
    <n v="0"/>
    <n v="0"/>
    <d v="2014-01-26T00:00:00"/>
    <n v="90"/>
    <n v="680"/>
    <n v="11"/>
    <n v="392"/>
    <n v="75"/>
    <n v="0"/>
    <n v="0"/>
    <n v="1"/>
    <n v="2"/>
    <n v="11"/>
    <n v="4"/>
    <n v="1"/>
    <n v="0"/>
    <n v="0"/>
    <n v="0"/>
    <n v="0"/>
    <n v="0"/>
    <n v="0"/>
    <n v="3"/>
    <n v="11"/>
    <n v="0"/>
  </r>
  <r>
    <n v="2461"/>
    <n v="1955"/>
    <x v="2"/>
    <x v="0"/>
    <n v="51124"/>
    <n v="1"/>
    <n v="1"/>
    <d v="2013-12-18T00:00:00"/>
    <n v="79"/>
    <n v="26"/>
    <n v="1"/>
    <n v="11"/>
    <n v="0"/>
    <n v="1"/>
    <n v="4"/>
    <n v="2"/>
    <n v="1"/>
    <n v="0"/>
    <n v="3"/>
    <n v="3"/>
    <n v="0"/>
    <n v="0"/>
    <n v="0"/>
    <n v="0"/>
    <n v="0"/>
    <n v="0"/>
    <n v="3"/>
    <n v="11"/>
    <n v="0"/>
  </r>
  <r>
    <n v="10736"/>
    <n v="1971"/>
    <x v="0"/>
    <x v="0"/>
    <n v="72258"/>
    <n v="0"/>
    <n v="1"/>
    <d v="2013-09-12T00:00:00"/>
    <n v="28"/>
    <n v="522"/>
    <n v="0"/>
    <n v="522"/>
    <n v="227"/>
    <n v="120"/>
    <n v="134"/>
    <n v="2"/>
    <n v="6"/>
    <n v="9"/>
    <n v="5"/>
    <n v="2"/>
    <n v="0"/>
    <n v="0"/>
    <n v="0"/>
    <n v="0"/>
    <n v="0"/>
    <n v="0"/>
    <n v="3"/>
    <n v="11"/>
    <n v="0"/>
  </r>
  <r>
    <n v="3194"/>
    <n v="1974"/>
    <x v="1"/>
    <x v="0"/>
    <n v="71466"/>
    <n v="0"/>
    <n v="0"/>
    <d v="2014-04-05T00:00:00"/>
    <n v="86"/>
    <n v="412"/>
    <n v="12"/>
    <n v="546"/>
    <n v="78"/>
    <n v="182"/>
    <n v="0"/>
    <n v="1"/>
    <n v="4"/>
    <n v="4"/>
    <n v="10"/>
    <n v="1"/>
    <n v="0"/>
    <n v="0"/>
    <n v="0"/>
    <n v="0"/>
    <n v="0"/>
    <n v="0"/>
    <n v="3"/>
    <n v="11"/>
    <n v="0"/>
  </r>
  <r>
    <n v="10839"/>
    <n v="1976"/>
    <x v="0"/>
    <x v="1"/>
    <n v="36283"/>
    <n v="1"/>
    <n v="1"/>
    <d v="2014-04-14T00:00:00"/>
    <n v="42"/>
    <n v="6"/>
    <n v="5"/>
    <n v="5"/>
    <n v="8"/>
    <n v="0"/>
    <n v="5"/>
    <n v="2"/>
    <n v="1"/>
    <n v="0"/>
    <n v="3"/>
    <n v="4"/>
    <n v="0"/>
    <n v="0"/>
    <n v="0"/>
    <n v="0"/>
    <n v="0"/>
    <n v="0"/>
    <n v="3"/>
    <n v="11"/>
    <n v="0"/>
  </r>
  <r>
    <n v="49"/>
    <n v="1970"/>
    <x v="0"/>
    <x v="0"/>
    <n v="20587"/>
    <n v="1"/>
    <n v="0"/>
    <d v="2014-05-11T00:00:00"/>
    <n v="39"/>
    <n v="2"/>
    <n v="3"/>
    <n v="6"/>
    <n v="4"/>
    <n v="1"/>
    <n v="9"/>
    <n v="1"/>
    <n v="1"/>
    <n v="1"/>
    <n v="2"/>
    <n v="7"/>
    <n v="0"/>
    <n v="0"/>
    <n v="0"/>
    <n v="0"/>
    <n v="0"/>
    <n v="0"/>
    <n v="3"/>
    <n v="11"/>
    <n v="0"/>
  </r>
  <r>
    <n v="4290"/>
    <n v="1972"/>
    <x v="0"/>
    <x v="2"/>
    <n v="30467"/>
    <n v="1"/>
    <n v="0"/>
    <d v="2014-03-19T00:00:00"/>
    <n v="8"/>
    <n v="1"/>
    <n v="3"/>
    <n v="8"/>
    <n v="2"/>
    <n v="5"/>
    <n v="5"/>
    <n v="1"/>
    <n v="1"/>
    <n v="0"/>
    <n v="2"/>
    <n v="7"/>
    <n v="0"/>
    <n v="0"/>
    <n v="0"/>
    <n v="0"/>
    <n v="0"/>
    <n v="0"/>
    <n v="3"/>
    <n v="11"/>
    <n v="0"/>
  </r>
  <r>
    <n v="10219"/>
    <n v="1972"/>
    <x v="0"/>
    <x v="1"/>
    <n v="31590"/>
    <n v="1"/>
    <n v="0"/>
    <d v="2013-06-18T00:00:00"/>
    <n v="40"/>
    <n v="6"/>
    <n v="2"/>
    <n v="15"/>
    <n v="6"/>
    <n v="6"/>
    <n v="3"/>
    <n v="1"/>
    <n v="1"/>
    <n v="0"/>
    <n v="3"/>
    <n v="8"/>
    <n v="0"/>
    <n v="0"/>
    <n v="0"/>
    <n v="0"/>
    <n v="0"/>
    <n v="0"/>
    <n v="3"/>
    <n v="11"/>
    <n v="0"/>
  </r>
  <r>
    <n v="4211"/>
    <n v="1986"/>
    <x v="3"/>
    <x v="2"/>
    <n v="20425"/>
    <n v="1"/>
    <n v="0"/>
    <d v="2012-10-29T00:00:00"/>
    <n v="5"/>
    <n v="4"/>
    <n v="12"/>
    <n v="5"/>
    <n v="3"/>
    <n v="16"/>
    <n v="17"/>
    <n v="2"/>
    <n v="2"/>
    <n v="0"/>
    <n v="3"/>
    <n v="7"/>
    <n v="0"/>
    <n v="0"/>
    <n v="0"/>
    <n v="0"/>
    <n v="0"/>
    <n v="0"/>
    <n v="3"/>
    <n v="11"/>
    <n v="0"/>
  </r>
  <r>
    <n v="1135"/>
    <n v="1960"/>
    <x v="2"/>
    <x v="1"/>
    <n v="17144"/>
    <n v="1"/>
    <n v="1"/>
    <d v="2014-02-15T00:00:00"/>
    <n v="96"/>
    <n v="18"/>
    <n v="2"/>
    <n v="19"/>
    <n v="0"/>
    <n v="2"/>
    <n v="6"/>
    <n v="5"/>
    <n v="3"/>
    <n v="0"/>
    <n v="4"/>
    <n v="7"/>
    <n v="0"/>
    <n v="0"/>
    <n v="0"/>
    <n v="0"/>
    <n v="0"/>
    <n v="0"/>
    <n v="3"/>
    <n v="11"/>
    <n v="0"/>
  </r>
  <r>
    <n v="6299"/>
    <n v="1968"/>
    <x v="1"/>
    <x v="3"/>
    <n v="42564"/>
    <n v="0"/>
    <n v="1"/>
    <d v="2013-01-02T00:00:00"/>
    <n v="28"/>
    <n v="324"/>
    <n v="48"/>
    <n v="186"/>
    <n v="39"/>
    <n v="18"/>
    <n v="198"/>
    <n v="6"/>
    <n v="6"/>
    <n v="8"/>
    <n v="4"/>
    <n v="7"/>
    <n v="1"/>
    <n v="0"/>
    <n v="0"/>
    <n v="0"/>
    <n v="0"/>
    <n v="0"/>
    <n v="3"/>
    <n v="11"/>
    <n v="1"/>
  </r>
  <r>
    <n v="10846"/>
    <n v="1978"/>
    <x v="2"/>
    <x v="2"/>
    <n v="43783"/>
    <n v="1"/>
    <n v="0"/>
    <d v="2014-05-29T00:00:00"/>
    <n v="22"/>
    <n v="327"/>
    <n v="9"/>
    <n v="125"/>
    <n v="25"/>
    <n v="4"/>
    <n v="139"/>
    <n v="6"/>
    <n v="7"/>
    <n v="1"/>
    <n v="8"/>
    <n v="7"/>
    <n v="1"/>
    <n v="0"/>
    <n v="0"/>
    <n v="0"/>
    <n v="0"/>
    <n v="0"/>
    <n v="3"/>
    <n v="11"/>
    <n v="0"/>
  </r>
  <r>
    <n v="347"/>
    <n v="1976"/>
    <x v="0"/>
    <x v="3"/>
    <n v="40780"/>
    <n v="0"/>
    <n v="1"/>
    <d v="2012-09-08T00:00:00"/>
    <n v="30"/>
    <n v="229"/>
    <n v="27"/>
    <n v="71"/>
    <n v="13"/>
    <n v="3"/>
    <n v="34"/>
    <n v="4"/>
    <n v="7"/>
    <n v="1"/>
    <n v="5"/>
    <n v="9"/>
    <n v="0"/>
    <n v="0"/>
    <n v="0"/>
    <n v="0"/>
    <n v="0"/>
    <n v="0"/>
    <n v="3"/>
    <n v="11"/>
    <n v="0"/>
  </r>
  <r>
    <n v="6543"/>
    <n v="1945"/>
    <x v="2"/>
    <x v="1"/>
    <n v="62847"/>
    <n v="0"/>
    <n v="0"/>
    <d v="2013-01-15T00:00:00"/>
    <n v="45"/>
    <n v="521"/>
    <n v="168"/>
    <n v="706"/>
    <n v="80"/>
    <n v="76"/>
    <n v="61"/>
    <n v="1"/>
    <n v="3"/>
    <n v="6"/>
    <n v="4"/>
    <n v="2"/>
    <n v="0"/>
    <n v="0"/>
    <n v="0"/>
    <n v="0"/>
    <n v="0"/>
    <n v="0"/>
    <n v="3"/>
    <n v="11"/>
    <n v="0"/>
  </r>
  <r>
    <n v="10446"/>
    <n v="1957"/>
    <x v="1"/>
    <x v="2"/>
    <n v="82017"/>
    <n v="0"/>
    <n v="0"/>
    <d v="2012-11-07T00:00:00"/>
    <n v="58"/>
    <n v="184"/>
    <n v="23"/>
    <n v="446"/>
    <n v="30"/>
    <n v="23"/>
    <n v="23"/>
    <n v="1"/>
    <n v="5"/>
    <n v="4"/>
    <n v="7"/>
    <n v="2"/>
    <n v="0"/>
    <n v="1"/>
    <n v="1"/>
    <n v="1"/>
    <n v="0"/>
    <n v="0"/>
    <n v="3"/>
    <n v="11"/>
    <n v="1"/>
  </r>
  <r>
    <n v="3479"/>
    <n v="1950"/>
    <x v="0"/>
    <x v="0"/>
    <n v="16813"/>
    <n v="0"/>
    <n v="0"/>
    <d v="2013-07-19T00:00:00"/>
    <n v="49"/>
    <n v="4"/>
    <n v="8"/>
    <n v="11"/>
    <n v="12"/>
    <n v="2"/>
    <n v="13"/>
    <n v="1"/>
    <n v="2"/>
    <n v="0"/>
    <n v="3"/>
    <n v="7"/>
    <n v="1"/>
    <n v="0"/>
    <n v="0"/>
    <n v="0"/>
    <n v="0"/>
    <n v="0"/>
    <n v="3"/>
    <n v="11"/>
    <n v="0"/>
  </r>
  <r>
    <n v="11075"/>
    <n v="1978"/>
    <x v="0"/>
    <x v="2"/>
    <n v="51267"/>
    <n v="1"/>
    <n v="1"/>
    <d v="2013-10-29T00:00:00"/>
    <n v="37"/>
    <n v="183"/>
    <n v="2"/>
    <n v="64"/>
    <n v="7"/>
    <n v="2"/>
    <n v="12"/>
    <n v="4"/>
    <n v="3"/>
    <n v="3"/>
    <n v="5"/>
    <n v="4"/>
    <n v="0"/>
    <n v="0"/>
    <n v="0"/>
    <n v="0"/>
    <n v="0"/>
    <n v="0"/>
    <n v="3"/>
    <n v="11"/>
    <n v="0"/>
  </r>
  <r>
    <n v="4442"/>
    <n v="1961"/>
    <x v="0"/>
    <x v="0"/>
    <n v="46524"/>
    <n v="0"/>
    <n v="1"/>
    <d v="2013-04-05T00:00:00"/>
    <n v="70"/>
    <n v="31"/>
    <n v="19"/>
    <n v="35"/>
    <n v="26"/>
    <n v="14"/>
    <n v="52"/>
    <n v="2"/>
    <n v="1"/>
    <n v="1"/>
    <n v="5"/>
    <n v="3"/>
    <n v="0"/>
    <n v="0"/>
    <n v="0"/>
    <n v="0"/>
    <n v="0"/>
    <n v="0"/>
    <n v="3"/>
    <n v="11"/>
    <n v="0"/>
  </r>
  <r>
    <n v="199"/>
    <n v="1962"/>
    <x v="2"/>
    <x v="0"/>
    <n v="45183"/>
    <n v="0"/>
    <n v="0"/>
    <d v="2013-01-20T00:00:00"/>
    <n v="33"/>
    <n v="219"/>
    <n v="3"/>
    <n v="60"/>
    <n v="12"/>
    <n v="9"/>
    <n v="12"/>
    <n v="1"/>
    <n v="4"/>
    <n v="1"/>
    <n v="7"/>
    <n v="7"/>
    <n v="0"/>
    <n v="1"/>
    <n v="0"/>
    <n v="0"/>
    <n v="0"/>
    <n v="0"/>
    <n v="3"/>
    <n v="11"/>
    <n v="0"/>
  </r>
  <r>
    <n v="6722"/>
    <n v="1954"/>
    <x v="1"/>
    <x v="2"/>
    <n v="70421"/>
    <n v="0"/>
    <n v="1"/>
    <d v="2014-06-28T00:00:00"/>
    <n v="98"/>
    <n v="479"/>
    <n v="28"/>
    <n v="136"/>
    <n v="75"/>
    <n v="14"/>
    <n v="35"/>
    <n v="3"/>
    <n v="10"/>
    <n v="3"/>
    <n v="7"/>
    <n v="6"/>
    <n v="0"/>
    <n v="0"/>
    <n v="0"/>
    <n v="0"/>
    <n v="0"/>
    <n v="0"/>
    <n v="3"/>
    <n v="11"/>
    <n v="0"/>
  </r>
  <r>
    <n v="796"/>
    <n v="1965"/>
    <x v="4"/>
    <x v="3"/>
    <n v="60161"/>
    <n v="0"/>
    <n v="1"/>
    <d v="2012-10-23T00:00:00"/>
    <n v="17"/>
    <n v="584"/>
    <n v="44"/>
    <n v="212"/>
    <n v="46"/>
    <n v="8"/>
    <n v="177"/>
    <n v="3"/>
    <n v="11"/>
    <n v="4"/>
    <n v="8"/>
    <n v="8"/>
    <n v="0"/>
    <n v="0"/>
    <n v="0"/>
    <n v="0"/>
    <n v="0"/>
    <n v="0"/>
    <n v="3"/>
    <n v="11"/>
    <n v="0"/>
  </r>
  <r>
    <n v="3749"/>
    <n v="1973"/>
    <x v="0"/>
    <x v="1"/>
    <n v="73926"/>
    <n v="0"/>
    <n v="0"/>
    <d v="2013-03-02T00:00:00"/>
    <n v="54"/>
    <n v="627"/>
    <n v="91"/>
    <n v="597"/>
    <n v="159"/>
    <n v="91"/>
    <n v="15"/>
    <n v="1"/>
    <n v="6"/>
    <n v="5"/>
    <n v="12"/>
    <n v="3"/>
    <n v="0"/>
    <n v="0"/>
    <n v="0"/>
    <n v="0"/>
    <n v="0"/>
    <n v="0"/>
    <n v="3"/>
    <n v="11"/>
    <n v="0"/>
  </r>
  <r>
    <n v="8523"/>
    <n v="1968"/>
    <x v="0"/>
    <x v="2"/>
    <n v="19329"/>
    <n v="1"/>
    <n v="0"/>
    <d v="2013-12-14T00:00:00"/>
    <n v="39"/>
    <n v="24"/>
    <n v="1"/>
    <n v="16"/>
    <n v="12"/>
    <n v="2"/>
    <n v="5"/>
    <n v="3"/>
    <n v="4"/>
    <n v="0"/>
    <n v="3"/>
    <n v="8"/>
    <n v="0"/>
    <n v="0"/>
    <n v="0"/>
    <n v="0"/>
    <n v="0"/>
    <n v="0"/>
    <n v="3"/>
    <n v="11"/>
    <n v="0"/>
  </r>
  <r>
    <n v="310"/>
    <n v="1970"/>
    <x v="2"/>
    <x v="2"/>
    <n v="61872"/>
    <n v="0"/>
    <n v="1"/>
    <d v="2013-12-13T00:00:00"/>
    <n v="81"/>
    <n v="330"/>
    <n v="5"/>
    <n v="159"/>
    <n v="36"/>
    <n v="27"/>
    <n v="16"/>
    <n v="4"/>
    <n v="4"/>
    <n v="4"/>
    <n v="9"/>
    <n v="4"/>
    <n v="0"/>
    <n v="0"/>
    <n v="0"/>
    <n v="0"/>
    <n v="0"/>
    <n v="0"/>
    <n v="3"/>
    <n v="11"/>
    <n v="0"/>
  </r>
  <r>
    <n v="8629"/>
    <n v="1956"/>
    <x v="0"/>
    <x v="4"/>
    <n v="46984"/>
    <n v="1"/>
    <n v="1"/>
    <d v="2013-03-26T00:00:00"/>
    <n v="71"/>
    <n v="19"/>
    <n v="1"/>
    <n v="10"/>
    <n v="2"/>
    <n v="1"/>
    <n v="8"/>
    <n v="1"/>
    <n v="1"/>
    <n v="0"/>
    <n v="3"/>
    <n v="5"/>
    <n v="0"/>
    <n v="0"/>
    <n v="0"/>
    <n v="0"/>
    <n v="0"/>
    <n v="0"/>
    <n v="3"/>
    <n v="11"/>
    <n v="0"/>
  </r>
  <r>
    <n v="236"/>
    <n v="1951"/>
    <x v="0"/>
    <x v="2"/>
    <n v="34838"/>
    <n v="1"/>
    <n v="1"/>
    <d v="2013-01-19T00:00:00"/>
    <n v="62"/>
    <n v="28"/>
    <n v="23"/>
    <n v="29"/>
    <n v="29"/>
    <n v="14"/>
    <n v="47"/>
    <n v="3"/>
    <n v="2"/>
    <n v="1"/>
    <n v="4"/>
    <n v="6"/>
    <n v="0"/>
    <n v="0"/>
    <n v="0"/>
    <n v="0"/>
    <n v="0"/>
    <n v="0"/>
    <n v="3"/>
    <n v="11"/>
    <n v="0"/>
  </r>
  <r>
    <n v="9930"/>
    <n v="1944"/>
    <x v="1"/>
    <x v="0"/>
    <n v="82716"/>
    <n v="0"/>
    <n v="0"/>
    <d v="2013-11-05T00:00:00"/>
    <n v="8"/>
    <n v="606"/>
    <n v="148"/>
    <n v="228"/>
    <n v="15"/>
    <n v="148"/>
    <n v="22"/>
    <n v="1"/>
    <n v="6"/>
    <n v="8"/>
    <n v="13"/>
    <n v="2"/>
    <n v="0"/>
    <n v="0"/>
    <n v="0"/>
    <n v="0"/>
    <n v="0"/>
    <n v="0"/>
    <n v="3"/>
    <n v="11"/>
    <n v="0"/>
  </r>
  <r>
    <n v="3483"/>
    <n v="1958"/>
    <x v="0"/>
    <x v="2"/>
    <n v="48192"/>
    <n v="0"/>
    <n v="0"/>
    <d v="2013-04-06T00:00:00"/>
    <n v="76"/>
    <n v="1039"/>
    <n v="43"/>
    <n v="204"/>
    <n v="153"/>
    <n v="58"/>
    <n v="29"/>
    <n v="3"/>
    <n v="2"/>
    <n v="8"/>
    <n v="12"/>
    <n v="8"/>
    <n v="0"/>
    <n v="1"/>
    <n v="0"/>
    <n v="1"/>
    <n v="1"/>
    <n v="0"/>
    <n v="3"/>
    <n v="11"/>
    <n v="1"/>
  </r>
  <r>
    <n v="4599"/>
    <n v="1976"/>
    <x v="2"/>
    <x v="2"/>
    <n v="49681"/>
    <n v="0"/>
    <n v="2"/>
    <d v="2013-11-04T00:00:00"/>
    <n v="66"/>
    <n v="411"/>
    <n v="0"/>
    <n v="26"/>
    <n v="0"/>
    <n v="0"/>
    <n v="21"/>
    <n v="6"/>
    <n v="7"/>
    <n v="1"/>
    <n v="7"/>
    <n v="7"/>
    <n v="0"/>
    <n v="0"/>
    <n v="0"/>
    <n v="0"/>
    <n v="0"/>
    <n v="0"/>
    <n v="3"/>
    <n v="11"/>
    <n v="0"/>
  </r>
  <r>
    <n v="7326"/>
    <n v="1971"/>
    <x v="2"/>
    <x v="2"/>
    <n v="56850"/>
    <n v="0"/>
    <n v="1"/>
    <d v="2014-03-23T00:00:00"/>
    <n v="83"/>
    <n v="34"/>
    <n v="1"/>
    <n v="19"/>
    <n v="2"/>
    <n v="7"/>
    <n v="0"/>
    <n v="1"/>
    <n v="1"/>
    <n v="1"/>
    <n v="3"/>
    <n v="2"/>
    <n v="0"/>
    <n v="0"/>
    <n v="0"/>
    <n v="0"/>
    <n v="0"/>
    <n v="0"/>
    <n v="3"/>
    <n v="11"/>
    <n v="0"/>
  </r>
  <r>
    <n v="7352"/>
    <n v="1957"/>
    <x v="0"/>
    <x v="2"/>
    <n v="55267"/>
    <n v="0"/>
    <n v="1"/>
    <d v="2013-10-21T00:00:00"/>
    <n v="28"/>
    <n v="161"/>
    <n v="28"/>
    <n v="136"/>
    <n v="32"/>
    <n v="3"/>
    <n v="45"/>
    <n v="4"/>
    <n v="3"/>
    <n v="4"/>
    <n v="6"/>
    <n v="3"/>
    <n v="0"/>
    <n v="0"/>
    <n v="0"/>
    <n v="0"/>
    <n v="0"/>
    <n v="0"/>
    <n v="3"/>
    <n v="11"/>
    <n v="0"/>
  </r>
  <r>
    <n v="2350"/>
    <n v="1972"/>
    <x v="0"/>
    <x v="2"/>
    <n v="59666"/>
    <n v="1"/>
    <n v="1"/>
    <d v="2013-03-22T00:00:00"/>
    <n v="87"/>
    <n v="623"/>
    <n v="53"/>
    <n v="178"/>
    <n v="23"/>
    <n v="17"/>
    <n v="133"/>
    <n v="7"/>
    <n v="3"/>
    <n v="2"/>
    <n v="8"/>
    <n v="8"/>
    <n v="0"/>
    <n v="1"/>
    <n v="0"/>
    <n v="0"/>
    <n v="0"/>
    <n v="0"/>
    <n v="3"/>
    <n v="11"/>
    <n v="0"/>
  </r>
  <r>
    <n v="9145"/>
    <n v="1972"/>
    <x v="0"/>
    <x v="0"/>
    <n v="72504"/>
    <n v="0"/>
    <n v="1"/>
    <d v="2013-04-06T00:00:00"/>
    <n v="43"/>
    <n v="604"/>
    <n v="26"/>
    <n v="470"/>
    <n v="123"/>
    <n v="161"/>
    <n v="94"/>
    <n v="2"/>
    <n v="5"/>
    <n v="9"/>
    <n v="6"/>
    <n v="2"/>
    <n v="0"/>
    <n v="0"/>
    <n v="0"/>
    <n v="0"/>
    <n v="0"/>
    <n v="0"/>
    <n v="3"/>
    <n v="11"/>
    <n v="0"/>
  </r>
  <r>
    <n v="2964"/>
    <n v="1981"/>
    <x v="0"/>
    <x v="2"/>
    <n v="26872"/>
    <n v="0"/>
    <n v="0"/>
    <d v="2013-10-16T00:00:00"/>
    <n v="0"/>
    <n v="3"/>
    <n v="10"/>
    <n v="8"/>
    <n v="3"/>
    <n v="16"/>
    <n v="32"/>
    <n v="1"/>
    <n v="1"/>
    <n v="1"/>
    <n v="2"/>
    <n v="6"/>
    <n v="0"/>
    <n v="0"/>
    <n v="0"/>
    <n v="0"/>
    <n v="0"/>
    <n v="0"/>
    <n v="3"/>
    <n v="11"/>
    <n v="0"/>
  </r>
  <r>
    <n v="5585"/>
    <n v="1972"/>
    <x v="0"/>
    <x v="0"/>
    <n v="21359"/>
    <n v="1"/>
    <n v="0"/>
    <d v="2013-04-20T00:00:00"/>
    <n v="1"/>
    <n v="12"/>
    <n v="2"/>
    <n v="17"/>
    <n v="6"/>
    <n v="1"/>
    <n v="10"/>
    <n v="2"/>
    <n v="2"/>
    <n v="0"/>
    <n v="3"/>
    <n v="8"/>
    <n v="0"/>
    <n v="0"/>
    <n v="0"/>
    <n v="0"/>
    <n v="0"/>
    <n v="0"/>
    <n v="3"/>
    <n v="11"/>
    <n v="1"/>
  </r>
  <r>
    <n v="9687"/>
    <n v="1975"/>
    <x v="0"/>
    <x v="0"/>
    <n v="73170"/>
    <n v="0"/>
    <n v="0"/>
    <d v="2014-05-31T00:00:00"/>
    <n v="1"/>
    <n v="184"/>
    <n v="174"/>
    <n v="256"/>
    <n v="50"/>
    <n v="30"/>
    <n v="32"/>
    <n v="1"/>
    <n v="5"/>
    <n v="4"/>
    <n v="6"/>
    <n v="2"/>
    <n v="0"/>
    <n v="0"/>
    <n v="0"/>
    <n v="0"/>
    <n v="0"/>
    <n v="0"/>
    <n v="3"/>
    <n v="11"/>
    <n v="0"/>
  </r>
  <r>
    <n v="3732"/>
    <n v="1955"/>
    <x v="2"/>
    <x v="2"/>
    <n v="52750"/>
    <n v="0"/>
    <n v="1"/>
    <d v="2013-02-04T00:00:00"/>
    <n v="72"/>
    <n v="393"/>
    <n v="0"/>
    <n v="239"/>
    <n v="90"/>
    <n v="69"/>
    <n v="69"/>
    <n v="6"/>
    <n v="5"/>
    <n v="7"/>
    <n v="9"/>
    <n v="4"/>
    <n v="0"/>
    <n v="0"/>
    <n v="0"/>
    <n v="0"/>
    <n v="0"/>
    <n v="0"/>
    <n v="3"/>
    <n v="11"/>
    <n v="0"/>
  </r>
  <r>
    <n v="6303"/>
    <n v="1986"/>
    <x v="1"/>
    <x v="1"/>
    <n v="91820"/>
    <n v="0"/>
    <n v="0"/>
    <d v="2013-11-23T00:00:00"/>
    <n v="72"/>
    <n v="410"/>
    <n v="73"/>
    <n v="747"/>
    <n v="76"/>
    <n v="161"/>
    <n v="30"/>
    <n v="0"/>
    <n v="5"/>
    <n v="5"/>
    <n v="12"/>
    <n v="1"/>
    <n v="0"/>
    <n v="0"/>
    <n v="0"/>
    <n v="0"/>
    <n v="0"/>
    <n v="0"/>
    <n v="3"/>
    <n v="11"/>
    <n v="0"/>
  </r>
  <r>
    <n v="11176"/>
    <n v="1970"/>
    <x v="1"/>
    <x v="1"/>
    <n v="65968"/>
    <n v="0"/>
    <n v="1"/>
    <d v="2014-05-12T00:00:00"/>
    <n v="12"/>
    <n v="376"/>
    <n v="9"/>
    <n v="83"/>
    <n v="19"/>
    <n v="4"/>
    <n v="4"/>
    <n v="2"/>
    <n v="5"/>
    <n v="4"/>
    <n v="7"/>
    <n v="3"/>
    <n v="0"/>
    <n v="0"/>
    <n v="0"/>
    <n v="0"/>
    <n v="0"/>
    <n v="0"/>
    <n v="3"/>
    <n v="11"/>
    <n v="0"/>
  </r>
  <r>
    <n v="2986"/>
    <n v="1976"/>
    <x v="0"/>
    <x v="2"/>
    <n v="30772"/>
    <n v="1"/>
    <n v="1"/>
    <d v="2014-03-12T00:00:00"/>
    <n v="89"/>
    <n v="7"/>
    <n v="2"/>
    <n v="4"/>
    <n v="2"/>
    <n v="1"/>
    <n v="4"/>
    <n v="1"/>
    <n v="1"/>
    <n v="0"/>
    <n v="2"/>
    <n v="6"/>
    <n v="0"/>
    <n v="0"/>
    <n v="0"/>
    <n v="0"/>
    <n v="0"/>
    <n v="0"/>
    <n v="3"/>
    <n v="11"/>
    <n v="0"/>
  </r>
  <r>
    <n v="7462"/>
    <n v="1954"/>
    <x v="0"/>
    <x v="0"/>
    <n v="22507"/>
    <n v="0"/>
    <n v="0"/>
    <d v="2012-11-24T00:00:00"/>
    <n v="67"/>
    <n v="68"/>
    <n v="0"/>
    <n v="226"/>
    <n v="51"/>
    <n v="157"/>
    <n v="68"/>
    <n v="3"/>
    <n v="10"/>
    <n v="2"/>
    <n v="4"/>
    <n v="9"/>
    <n v="0"/>
    <n v="0"/>
    <n v="0"/>
    <n v="0"/>
    <n v="0"/>
    <n v="0"/>
    <n v="3"/>
    <n v="11"/>
    <n v="0"/>
  </r>
  <r>
    <n v="3900"/>
    <n v="1972"/>
    <x v="0"/>
    <x v="2"/>
    <n v="65685"/>
    <n v="0"/>
    <n v="1"/>
    <d v="2014-03-29T00:00:00"/>
    <n v="54"/>
    <n v="642"/>
    <n v="14"/>
    <n v="49"/>
    <n v="0"/>
    <n v="7"/>
    <n v="57"/>
    <n v="1"/>
    <n v="9"/>
    <n v="2"/>
    <n v="9"/>
    <n v="5"/>
    <n v="0"/>
    <n v="0"/>
    <n v="0"/>
    <n v="0"/>
    <n v="0"/>
    <n v="0"/>
    <n v="3"/>
    <n v="11"/>
    <n v="0"/>
  </r>
  <r>
    <n v="7034"/>
    <n v="1978"/>
    <x v="4"/>
    <x v="2"/>
    <n v="25804"/>
    <n v="1"/>
    <n v="0"/>
    <d v="2013-09-01T00:00:00"/>
    <n v="34"/>
    <n v="8"/>
    <n v="7"/>
    <n v="9"/>
    <n v="13"/>
    <n v="6"/>
    <n v="12"/>
    <n v="2"/>
    <n v="2"/>
    <n v="0"/>
    <n v="3"/>
    <n v="8"/>
    <n v="0"/>
    <n v="0"/>
    <n v="0"/>
    <n v="0"/>
    <n v="0"/>
    <n v="0"/>
    <n v="3"/>
    <n v="11"/>
    <n v="0"/>
  </r>
  <r>
    <n v="9493"/>
    <n v="1980"/>
    <x v="1"/>
    <x v="0"/>
    <n v="76412"/>
    <n v="0"/>
    <n v="0"/>
    <d v="2013-05-05T00:00:00"/>
    <n v="15"/>
    <n v="840"/>
    <n v="53"/>
    <n v="804"/>
    <n v="23"/>
    <n v="71"/>
    <n v="17"/>
    <n v="1"/>
    <n v="5"/>
    <n v="4"/>
    <n v="8"/>
    <n v="3"/>
    <n v="0"/>
    <n v="0"/>
    <n v="1"/>
    <n v="1"/>
    <n v="0"/>
    <n v="0"/>
    <n v="3"/>
    <n v="11"/>
    <n v="1"/>
  </r>
  <r>
    <n v="1143"/>
    <n v="1972"/>
    <x v="0"/>
    <x v="2"/>
    <n v="22063"/>
    <n v="1"/>
    <n v="0"/>
    <d v="2013-08-08T00:00:00"/>
    <n v="43"/>
    <n v="7"/>
    <n v="10"/>
    <n v="13"/>
    <n v="3"/>
    <n v="11"/>
    <n v="11"/>
    <n v="2"/>
    <n v="2"/>
    <n v="0"/>
    <n v="3"/>
    <n v="7"/>
    <n v="0"/>
    <n v="0"/>
    <n v="0"/>
    <n v="0"/>
    <n v="0"/>
    <n v="0"/>
    <n v="3"/>
    <n v="11"/>
    <n v="0"/>
  </r>
  <r>
    <n v="1"/>
    <n v="1961"/>
    <x v="0"/>
    <x v="0"/>
    <n v="57091"/>
    <n v="0"/>
    <n v="0"/>
    <d v="2014-06-15T00:00:00"/>
    <n v="0"/>
    <n v="464"/>
    <n v="5"/>
    <n v="64"/>
    <n v="7"/>
    <n v="0"/>
    <n v="37"/>
    <n v="1"/>
    <n v="7"/>
    <n v="3"/>
    <n v="7"/>
    <n v="5"/>
    <n v="0"/>
    <n v="0"/>
    <n v="0"/>
    <n v="0"/>
    <n v="1"/>
    <n v="0"/>
    <n v="3"/>
    <n v="11"/>
    <n v="1"/>
  </r>
  <r>
    <n v="3855"/>
    <n v="1963"/>
    <x v="0"/>
    <x v="2"/>
    <n v="22419"/>
    <n v="0"/>
    <n v="0"/>
    <d v="2013-04-18T00:00:00"/>
    <n v="74"/>
    <n v="30"/>
    <n v="3"/>
    <n v="47"/>
    <n v="19"/>
    <n v="21"/>
    <n v="42"/>
    <n v="1"/>
    <n v="3"/>
    <n v="2"/>
    <n v="2"/>
    <n v="8"/>
    <n v="0"/>
    <n v="0"/>
    <n v="0"/>
    <n v="0"/>
    <n v="0"/>
    <n v="0"/>
    <n v="3"/>
    <n v="11"/>
    <n v="0"/>
  </r>
  <r>
    <n v="5536"/>
    <n v="1959"/>
    <x v="0"/>
    <x v="1"/>
    <n v="87771"/>
    <n v="0"/>
    <n v="1"/>
    <d v="2013-05-22T00:00:00"/>
    <n v="61"/>
    <n v="1492"/>
    <n v="38"/>
    <n v="287"/>
    <n v="50"/>
    <n v="57"/>
    <n v="33"/>
    <n v="1"/>
    <n v="5"/>
    <n v="10"/>
    <n v="4"/>
    <n v="6"/>
    <n v="0"/>
    <n v="1"/>
    <n v="1"/>
    <n v="1"/>
    <n v="1"/>
    <n v="0"/>
    <n v="3"/>
    <n v="11"/>
    <n v="1"/>
  </r>
  <r>
    <n v="5989"/>
    <n v="1959"/>
    <x v="4"/>
    <x v="3"/>
    <n v="78353"/>
    <n v="0"/>
    <n v="1"/>
    <d v="2013-04-16T00:00:00"/>
    <n v="51"/>
    <n v="752"/>
    <n v="122"/>
    <n v="476"/>
    <n v="39"/>
    <n v="153"/>
    <n v="34"/>
    <n v="1"/>
    <n v="10"/>
    <n v="2"/>
    <n v="11"/>
    <n v="8"/>
    <n v="0"/>
    <n v="0"/>
    <n v="0"/>
    <n v="0"/>
    <n v="0"/>
    <n v="0"/>
    <n v="3"/>
    <n v="11"/>
    <n v="0"/>
  </r>
  <r>
    <n v="9499"/>
    <n v="1954"/>
    <x v="0"/>
    <x v="2"/>
    <n v="93404"/>
    <n v="1"/>
    <n v="2"/>
    <d v="2013-05-07T00:00:00"/>
    <n v="97"/>
    <n v="1279"/>
    <n v="15"/>
    <n v="287"/>
    <n v="20"/>
    <n v="0"/>
    <n v="15"/>
    <n v="3"/>
    <n v="3"/>
    <n v="4"/>
    <n v="7"/>
    <n v="5"/>
    <n v="0"/>
    <n v="1"/>
    <n v="1"/>
    <n v="0"/>
    <n v="0"/>
    <n v="0"/>
    <n v="3"/>
    <n v="11"/>
    <n v="0"/>
  </r>
  <r>
    <n v="6768"/>
    <n v="1962"/>
    <x v="0"/>
    <x v="3"/>
    <n v="37859"/>
    <n v="1"/>
    <n v="2"/>
    <d v="2013-01-12T00:00:00"/>
    <n v="75"/>
    <n v="22"/>
    <n v="1"/>
    <n v="8"/>
    <n v="2"/>
    <n v="1"/>
    <n v="2"/>
    <n v="2"/>
    <n v="1"/>
    <n v="0"/>
    <n v="3"/>
    <n v="8"/>
    <n v="0"/>
    <n v="0"/>
    <n v="0"/>
    <n v="0"/>
    <n v="0"/>
    <n v="0"/>
    <n v="3"/>
    <n v="11"/>
    <n v="0"/>
  </r>
  <r>
    <n v="2150"/>
    <n v="1958"/>
    <x v="1"/>
    <x v="4"/>
    <n v="80995"/>
    <n v="0"/>
    <n v="1"/>
    <d v="2013-05-11T00:00:00"/>
    <n v="83"/>
    <n v="860"/>
    <n v="28"/>
    <n v="409"/>
    <n v="73"/>
    <n v="56"/>
    <n v="56"/>
    <n v="1"/>
    <n v="8"/>
    <n v="9"/>
    <n v="4"/>
    <n v="4"/>
    <n v="0"/>
    <n v="0"/>
    <n v="0"/>
    <n v="0"/>
    <n v="0"/>
    <n v="0"/>
    <n v="3"/>
    <n v="11"/>
    <n v="0"/>
  </r>
  <r>
    <n v="6646"/>
    <n v="1984"/>
    <x v="0"/>
    <x v="1"/>
    <n v="16529"/>
    <n v="1"/>
    <n v="0"/>
    <d v="2014-03-01T00:00:00"/>
    <n v="23"/>
    <n v="3"/>
    <n v="0"/>
    <n v="5"/>
    <n v="13"/>
    <n v="0"/>
    <n v="1"/>
    <n v="1"/>
    <n v="1"/>
    <n v="0"/>
    <n v="3"/>
    <n v="6"/>
    <n v="0"/>
    <n v="0"/>
    <n v="0"/>
    <n v="0"/>
    <n v="0"/>
    <n v="0"/>
    <n v="3"/>
    <n v="11"/>
    <n v="0"/>
  </r>
  <r>
    <n v="4887"/>
    <n v="1976"/>
    <x v="1"/>
    <x v="3"/>
    <n v="55412"/>
    <n v="1"/>
    <n v="1"/>
    <d v="2013-11-22T00:00:00"/>
    <n v="65"/>
    <n v="10"/>
    <n v="5"/>
    <n v="28"/>
    <n v="11"/>
    <n v="1"/>
    <n v="8"/>
    <n v="1"/>
    <n v="2"/>
    <n v="0"/>
    <n v="3"/>
    <n v="5"/>
    <n v="0"/>
    <n v="0"/>
    <n v="0"/>
    <n v="0"/>
    <n v="0"/>
    <n v="0"/>
    <n v="3"/>
    <n v="11"/>
    <n v="0"/>
  </r>
  <r>
    <n v="8560"/>
    <n v="1992"/>
    <x v="0"/>
    <x v="0"/>
    <n v="48789"/>
    <n v="0"/>
    <n v="0"/>
    <d v="2012-09-10T00:00:00"/>
    <n v="94"/>
    <n v="351"/>
    <n v="16"/>
    <n v="156"/>
    <n v="7"/>
    <n v="5"/>
    <n v="145"/>
    <n v="1"/>
    <n v="6"/>
    <n v="4"/>
    <n v="7"/>
    <n v="6"/>
    <n v="0"/>
    <n v="0"/>
    <n v="0"/>
    <n v="0"/>
    <n v="0"/>
    <n v="0"/>
    <n v="3"/>
    <n v="11"/>
    <n v="0"/>
  </r>
  <r>
    <n v="3321"/>
    <n v="1967"/>
    <x v="1"/>
    <x v="1"/>
    <n v="56575"/>
    <n v="0"/>
    <n v="2"/>
    <d v="2013-05-05T00:00:00"/>
    <n v="42"/>
    <n v="421"/>
    <n v="5"/>
    <n v="90"/>
    <n v="0"/>
    <n v="16"/>
    <n v="10"/>
    <n v="3"/>
    <n v="7"/>
    <n v="3"/>
    <n v="7"/>
    <n v="5"/>
    <n v="0"/>
    <n v="0"/>
    <n v="0"/>
    <n v="0"/>
    <n v="0"/>
    <n v="0"/>
    <n v="3"/>
    <n v="11"/>
    <n v="0"/>
  </r>
  <r>
    <n v="11003"/>
    <n v="1980"/>
    <x v="4"/>
    <x v="1"/>
    <n v="25130"/>
    <n v="1"/>
    <n v="0"/>
    <d v="2013-10-02T00:00:00"/>
    <n v="10"/>
    <n v="2"/>
    <n v="5"/>
    <n v="7"/>
    <n v="0"/>
    <n v="18"/>
    <n v="18"/>
    <n v="2"/>
    <n v="2"/>
    <n v="0"/>
    <n v="3"/>
    <n v="7"/>
    <n v="0"/>
    <n v="0"/>
    <n v="0"/>
    <n v="0"/>
    <n v="0"/>
    <n v="0"/>
    <n v="3"/>
    <n v="11"/>
    <n v="0"/>
  </r>
  <r>
    <n v="10402"/>
    <n v="1967"/>
    <x v="0"/>
    <x v="2"/>
    <n v="35441"/>
    <n v="1"/>
    <n v="1"/>
    <d v="2013-02-14T00:00:00"/>
    <n v="94"/>
    <n v="25"/>
    <n v="1"/>
    <n v="9"/>
    <n v="2"/>
    <n v="1"/>
    <n v="1"/>
    <n v="2"/>
    <n v="1"/>
    <n v="0"/>
    <n v="3"/>
    <n v="8"/>
    <n v="0"/>
    <n v="0"/>
    <n v="0"/>
    <n v="0"/>
    <n v="0"/>
    <n v="0"/>
    <n v="3"/>
    <n v="11"/>
    <n v="0"/>
  </r>
  <r>
    <n v="9904"/>
    <n v="1956"/>
    <x v="0"/>
    <x v="2"/>
    <n v="71391"/>
    <n v="0"/>
    <n v="1"/>
    <d v="2013-03-29T00:00:00"/>
    <n v="50"/>
    <n v="336"/>
    <n v="123"/>
    <n v="274"/>
    <n v="46"/>
    <n v="123"/>
    <n v="141"/>
    <n v="5"/>
    <n v="6"/>
    <n v="5"/>
    <n v="12"/>
    <n v="3"/>
    <n v="0"/>
    <n v="0"/>
    <n v="0"/>
    <n v="0"/>
    <n v="0"/>
    <n v="0"/>
    <n v="3"/>
    <n v="11"/>
    <n v="0"/>
  </r>
  <r>
    <n v="6141"/>
    <n v="1972"/>
    <x v="2"/>
    <x v="0"/>
    <n v="49494"/>
    <n v="1"/>
    <n v="0"/>
    <d v="2013-04-25T00:00:00"/>
    <n v="46"/>
    <n v="191"/>
    <n v="9"/>
    <n v="97"/>
    <n v="0"/>
    <n v="6"/>
    <n v="82"/>
    <n v="2"/>
    <n v="6"/>
    <n v="1"/>
    <n v="5"/>
    <n v="7"/>
    <n v="0"/>
    <n v="0"/>
    <n v="0"/>
    <n v="0"/>
    <n v="0"/>
    <n v="0"/>
    <n v="3"/>
    <n v="11"/>
    <n v="0"/>
  </r>
  <r>
    <n v="5687"/>
    <n v="1980"/>
    <x v="0"/>
    <x v="3"/>
    <n v="81702"/>
    <n v="0"/>
    <n v="0"/>
    <d v="2012-09-23T00:00:00"/>
    <n v="98"/>
    <n v="563"/>
    <n v="50"/>
    <n v="774"/>
    <n v="28"/>
    <n v="31"/>
    <n v="187"/>
    <n v="1"/>
    <n v="7"/>
    <n v="7"/>
    <n v="12"/>
    <n v="3"/>
    <n v="0"/>
    <n v="0"/>
    <n v="0"/>
    <n v="0"/>
    <n v="0"/>
    <n v="0"/>
    <n v="3"/>
    <n v="11"/>
    <n v="0"/>
  </r>
  <r>
    <n v="10856"/>
    <n v="1980"/>
    <x v="4"/>
    <x v="0"/>
    <n v="45889"/>
    <n v="0"/>
    <n v="1"/>
    <d v="2013-07-02T00:00:00"/>
    <n v="42"/>
    <n v="31"/>
    <n v="0"/>
    <n v="6"/>
    <n v="0"/>
    <n v="1"/>
    <n v="8"/>
    <n v="1"/>
    <n v="1"/>
    <n v="0"/>
    <n v="3"/>
    <n v="6"/>
    <n v="0"/>
    <n v="0"/>
    <n v="0"/>
    <n v="0"/>
    <n v="0"/>
    <n v="0"/>
    <n v="3"/>
    <n v="11"/>
    <n v="0"/>
  </r>
  <r>
    <n v="5121"/>
    <n v="1977"/>
    <x v="0"/>
    <x v="0"/>
    <n v="56628"/>
    <n v="0"/>
    <n v="1"/>
    <d v="2014-03-21T00:00:00"/>
    <n v="30"/>
    <n v="479"/>
    <n v="5"/>
    <n v="82"/>
    <n v="7"/>
    <n v="17"/>
    <n v="171"/>
    <n v="2"/>
    <n v="7"/>
    <n v="6"/>
    <n v="5"/>
    <n v="5"/>
    <n v="1"/>
    <n v="0"/>
    <n v="0"/>
    <n v="0"/>
    <n v="0"/>
    <n v="0"/>
    <n v="3"/>
    <n v="11"/>
    <n v="0"/>
  </r>
  <r>
    <n v="4186"/>
    <n v="1950"/>
    <x v="0"/>
    <x v="1"/>
    <n v="34026"/>
    <n v="1"/>
    <n v="1"/>
    <d v="2013-08-05T00:00:00"/>
    <n v="11"/>
    <n v="18"/>
    <n v="6"/>
    <n v="15"/>
    <n v="12"/>
    <n v="8"/>
    <n v="17"/>
    <n v="3"/>
    <n v="2"/>
    <n v="1"/>
    <n v="3"/>
    <n v="5"/>
    <n v="0"/>
    <n v="0"/>
    <n v="0"/>
    <n v="0"/>
    <n v="0"/>
    <n v="0"/>
    <n v="3"/>
    <n v="11"/>
    <n v="0"/>
  </r>
  <r>
    <n v="368"/>
    <n v="1974"/>
    <x v="0"/>
    <x v="2"/>
    <n v="40049"/>
    <n v="0"/>
    <n v="1"/>
    <d v="2012-11-29T00:00:00"/>
    <n v="61"/>
    <n v="91"/>
    <n v="65"/>
    <n v="52"/>
    <n v="10"/>
    <n v="44"/>
    <n v="28"/>
    <n v="3"/>
    <n v="3"/>
    <n v="2"/>
    <n v="6"/>
    <n v="5"/>
    <n v="0"/>
    <n v="0"/>
    <n v="0"/>
    <n v="0"/>
    <n v="0"/>
    <n v="0"/>
    <n v="3"/>
    <n v="11"/>
    <n v="0"/>
  </r>
  <r>
    <n v="3312"/>
    <n v="1988"/>
    <x v="0"/>
    <x v="0"/>
    <n v="34176"/>
    <n v="1"/>
    <n v="0"/>
    <d v="2014-05-12T00:00:00"/>
    <n v="12"/>
    <n v="5"/>
    <n v="7"/>
    <n v="24"/>
    <n v="19"/>
    <n v="14"/>
    <n v="20"/>
    <n v="4"/>
    <n v="3"/>
    <n v="0"/>
    <n v="4"/>
    <n v="6"/>
    <n v="0"/>
    <n v="0"/>
    <n v="0"/>
    <n v="0"/>
    <n v="0"/>
    <n v="0"/>
    <n v="3"/>
    <n v="11"/>
    <n v="0"/>
  </r>
  <r>
    <n v="11121"/>
    <n v="1981"/>
    <x v="0"/>
    <x v="2"/>
    <n v="19419"/>
    <n v="1"/>
    <n v="0"/>
    <d v="2012-11-10T00:00:00"/>
    <n v="76"/>
    <n v="2"/>
    <n v="14"/>
    <n v="28"/>
    <n v="16"/>
    <n v="3"/>
    <n v="7"/>
    <n v="4"/>
    <n v="4"/>
    <n v="0"/>
    <n v="3"/>
    <n v="9"/>
    <n v="0"/>
    <n v="0"/>
    <n v="0"/>
    <n v="0"/>
    <n v="0"/>
    <n v="0"/>
    <n v="3"/>
    <n v="11"/>
    <n v="0"/>
  </r>
  <r>
    <n v="5332"/>
    <n v="1960"/>
    <x v="4"/>
    <x v="2"/>
    <n v="82504"/>
    <n v="0"/>
    <n v="0"/>
    <d v="2013-07-27T00:00:00"/>
    <n v="2"/>
    <n v="362"/>
    <n v="50"/>
    <n v="431"/>
    <n v="134"/>
    <n v="35"/>
    <n v="54"/>
    <n v="1"/>
    <n v="3"/>
    <n v="6"/>
    <n v="7"/>
    <n v="1"/>
    <n v="0"/>
    <n v="0"/>
    <n v="0"/>
    <n v="0"/>
    <n v="0"/>
    <n v="0"/>
    <n v="3"/>
    <n v="11"/>
    <n v="0"/>
  </r>
  <r>
    <n v="5848"/>
    <n v="1970"/>
    <x v="0"/>
    <x v="1"/>
    <n v="81205"/>
    <n v="0"/>
    <n v="0"/>
    <d v="2014-01-13T00:00:00"/>
    <n v="43"/>
    <n v="724"/>
    <n v="74"/>
    <n v="929"/>
    <n v="97"/>
    <n v="55"/>
    <n v="130"/>
    <n v="1"/>
    <n v="5"/>
    <n v="6"/>
    <n v="7"/>
    <n v="2"/>
    <n v="1"/>
    <n v="0"/>
    <n v="1"/>
    <n v="0"/>
    <n v="1"/>
    <n v="0"/>
    <n v="3"/>
    <n v="11"/>
    <n v="1"/>
  </r>
  <r>
    <n v="10343"/>
    <n v="1991"/>
    <x v="4"/>
    <x v="0"/>
    <n v="61618"/>
    <n v="0"/>
    <n v="0"/>
    <d v="2012-09-29T00:00:00"/>
    <n v="27"/>
    <n v="605"/>
    <n v="91"/>
    <n v="399"/>
    <n v="0"/>
    <n v="45"/>
    <n v="205"/>
    <n v="2"/>
    <n v="3"/>
    <n v="6"/>
    <n v="8"/>
    <n v="3"/>
    <n v="0"/>
    <n v="0"/>
    <n v="0"/>
    <n v="0"/>
    <n v="0"/>
    <n v="0"/>
    <n v="3"/>
    <n v="11"/>
    <n v="0"/>
  </r>
  <r>
    <n v="5935"/>
    <n v="1956"/>
    <x v="2"/>
    <x v="0"/>
    <n v="55284"/>
    <n v="0"/>
    <n v="1"/>
    <d v="2012-12-24T00:00:00"/>
    <n v="60"/>
    <n v="547"/>
    <n v="7"/>
    <n v="140"/>
    <n v="0"/>
    <n v="7"/>
    <n v="63"/>
    <n v="3"/>
    <n v="7"/>
    <n v="5"/>
    <n v="8"/>
    <n v="5"/>
    <n v="0"/>
    <n v="0"/>
    <n v="0"/>
    <n v="0"/>
    <n v="0"/>
    <n v="0"/>
    <n v="3"/>
    <n v="11"/>
    <n v="0"/>
  </r>
  <r>
    <n v="2895"/>
    <n v="1963"/>
    <x v="0"/>
    <x v="0"/>
    <n v="49980"/>
    <n v="0"/>
    <n v="1"/>
    <d v="2013-10-23T00:00:00"/>
    <n v="79"/>
    <n v="104"/>
    <n v="1"/>
    <n v="54"/>
    <n v="13"/>
    <n v="9"/>
    <n v="14"/>
    <n v="2"/>
    <n v="3"/>
    <n v="1"/>
    <n v="5"/>
    <n v="5"/>
    <n v="0"/>
    <n v="0"/>
    <n v="0"/>
    <n v="0"/>
    <n v="0"/>
    <n v="0"/>
    <n v="3"/>
    <n v="11"/>
    <n v="0"/>
  </r>
  <r>
    <n v="10262"/>
    <n v="1980"/>
    <x v="0"/>
    <x v="2"/>
    <n v="15072"/>
    <n v="2"/>
    <n v="0"/>
    <d v="2013-05-10T00:00:00"/>
    <n v="96"/>
    <n v="8"/>
    <n v="2"/>
    <n v="15"/>
    <n v="0"/>
    <n v="10"/>
    <n v="18"/>
    <n v="4"/>
    <n v="3"/>
    <n v="1"/>
    <n v="3"/>
    <n v="5"/>
    <n v="0"/>
    <n v="0"/>
    <n v="0"/>
    <n v="0"/>
    <n v="0"/>
    <n v="0"/>
    <n v="3"/>
    <n v="11"/>
    <n v="0"/>
  </r>
  <r>
    <n v="7848"/>
    <n v="1974"/>
    <x v="0"/>
    <x v="0"/>
    <n v="49166"/>
    <n v="0"/>
    <n v="1"/>
    <d v="2013-06-13T00:00:00"/>
    <n v="17"/>
    <n v="224"/>
    <n v="2"/>
    <n v="25"/>
    <n v="7"/>
    <n v="0"/>
    <n v="110"/>
    <n v="2"/>
    <n v="5"/>
    <n v="3"/>
    <n v="3"/>
    <n v="6"/>
    <n v="0"/>
    <n v="0"/>
    <n v="0"/>
    <n v="0"/>
    <n v="0"/>
    <n v="0"/>
    <n v="3"/>
    <n v="11"/>
    <n v="0"/>
  </r>
  <r>
    <n v="9477"/>
    <n v="1954"/>
    <x v="1"/>
    <x v="2"/>
    <n v="65324"/>
    <n v="0"/>
    <n v="1"/>
    <d v="2014-01-11T00:00:00"/>
    <n v="0"/>
    <n v="384"/>
    <n v="0"/>
    <n v="102"/>
    <n v="21"/>
    <n v="32"/>
    <n v="5"/>
    <n v="3"/>
    <n v="6"/>
    <n v="2"/>
    <n v="9"/>
    <n v="4"/>
    <n v="0"/>
    <n v="0"/>
    <n v="0"/>
    <n v="0"/>
    <n v="0"/>
    <n v="0"/>
    <n v="3"/>
    <n v="11"/>
    <n v="0"/>
  </r>
  <r>
    <n v="4856"/>
    <n v="1957"/>
    <x v="4"/>
    <x v="2"/>
    <n v="82347"/>
    <n v="0"/>
    <n v="0"/>
    <d v="2012-11-06T00:00:00"/>
    <n v="38"/>
    <n v="556"/>
    <n v="54"/>
    <n v="845"/>
    <n v="202"/>
    <n v="133"/>
    <n v="63"/>
    <n v="1"/>
    <n v="7"/>
    <n v="7"/>
    <n v="10"/>
    <n v="3"/>
    <n v="1"/>
    <n v="0"/>
    <n v="0"/>
    <n v="1"/>
    <n v="0"/>
    <n v="0"/>
    <n v="3"/>
    <n v="11"/>
    <n v="0"/>
  </r>
  <r>
    <n v="7186"/>
    <n v="1966"/>
    <x v="1"/>
    <x v="1"/>
    <n v="30843"/>
    <n v="1"/>
    <n v="1"/>
    <d v="2014-05-26T00:00:00"/>
    <n v="43"/>
    <n v="24"/>
    <n v="0"/>
    <n v="2"/>
    <n v="0"/>
    <n v="0"/>
    <n v="9"/>
    <n v="2"/>
    <n v="1"/>
    <n v="1"/>
    <n v="2"/>
    <n v="5"/>
    <n v="1"/>
    <n v="0"/>
    <n v="0"/>
    <n v="0"/>
    <n v="0"/>
    <n v="0"/>
    <n v="3"/>
    <n v="11"/>
    <n v="0"/>
  </r>
  <r>
    <n v="5794"/>
    <n v="1974"/>
    <x v="1"/>
    <x v="2"/>
    <n v="46374"/>
    <n v="0"/>
    <n v="1"/>
    <d v="2014-03-17T00:00:00"/>
    <n v="1"/>
    <n v="408"/>
    <n v="0"/>
    <n v="21"/>
    <n v="0"/>
    <n v="0"/>
    <n v="17"/>
    <n v="3"/>
    <n v="7"/>
    <n v="1"/>
    <n v="7"/>
    <n v="8"/>
    <n v="0"/>
    <n v="1"/>
    <n v="0"/>
    <n v="1"/>
    <n v="0"/>
    <n v="0"/>
    <n v="3"/>
    <n v="11"/>
    <n v="1"/>
  </r>
  <r>
    <n v="1456"/>
    <n v="1979"/>
    <x v="0"/>
    <x v="0"/>
    <n v="60474"/>
    <n v="0"/>
    <n v="1"/>
    <d v="2013-04-01T00:00:00"/>
    <n v="25"/>
    <n v="265"/>
    <n v="199"/>
    <n v="303"/>
    <n v="234"/>
    <n v="9"/>
    <n v="170"/>
    <n v="7"/>
    <n v="10"/>
    <n v="2"/>
    <n v="12"/>
    <n v="7"/>
    <n v="0"/>
    <n v="0"/>
    <n v="0"/>
    <n v="0"/>
    <n v="0"/>
    <n v="0"/>
    <n v="3"/>
    <n v="11"/>
    <n v="0"/>
  </r>
  <r>
    <n v="4877"/>
    <n v="1973"/>
    <x v="2"/>
    <x v="2"/>
    <n v="38576"/>
    <n v="0"/>
    <n v="1"/>
    <d v="2014-03-04T00:00:00"/>
    <n v="2"/>
    <n v="34"/>
    <n v="0"/>
    <n v="7"/>
    <n v="0"/>
    <n v="0"/>
    <n v="0"/>
    <n v="1"/>
    <n v="1"/>
    <n v="0"/>
    <n v="3"/>
    <n v="7"/>
    <n v="0"/>
    <n v="0"/>
    <n v="0"/>
    <n v="0"/>
    <n v="0"/>
    <n v="0"/>
    <n v="3"/>
    <n v="11"/>
    <n v="0"/>
  </r>
  <r>
    <n v="425"/>
    <n v="1985"/>
    <x v="0"/>
    <x v="2"/>
    <n v="55357"/>
    <n v="2"/>
    <n v="0"/>
    <d v="2013-02-19T00:00:00"/>
    <n v="66"/>
    <n v="374"/>
    <n v="64"/>
    <n v="116"/>
    <n v="84"/>
    <n v="25"/>
    <n v="64"/>
    <n v="3"/>
    <n v="6"/>
    <n v="2"/>
    <n v="11"/>
    <n v="5"/>
    <n v="0"/>
    <n v="0"/>
    <n v="0"/>
    <n v="0"/>
    <n v="0"/>
    <n v="0"/>
    <n v="3"/>
    <n v="11"/>
    <n v="0"/>
  </r>
  <r>
    <n v="3007"/>
    <n v="1966"/>
    <x v="0"/>
    <x v="1"/>
    <n v="37758"/>
    <n v="1"/>
    <n v="1"/>
    <d v="2012-10-04T00:00:00"/>
    <n v="49"/>
    <n v="27"/>
    <n v="2"/>
    <n v="10"/>
    <n v="0"/>
    <n v="0"/>
    <n v="1"/>
    <n v="2"/>
    <n v="1"/>
    <n v="0"/>
    <n v="3"/>
    <n v="8"/>
    <n v="0"/>
    <n v="0"/>
    <n v="0"/>
    <n v="0"/>
    <n v="0"/>
    <n v="0"/>
    <n v="3"/>
    <n v="11"/>
    <n v="0"/>
  </r>
  <r>
    <n v="1031"/>
    <n v="1989"/>
    <x v="4"/>
    <x v="2"/>
    <n v="85710"/>
    <n v="0"/>
    <n v="0"/>
    <d v="2013-05-05T00:00:00"/>
    <n v="5"/>
    <n v="600"/>
    <n v="20"/>
    <n v="350"/>
    <n v="29"/>
    <n v="30"/>
    <n v="33"/>
    <n v="1"/>
    <n v="6"/>
    <n v="9"/>
    <n v="10"/>
    <n v="2"/>
    <n v="0"/>
    <n v="0"/>
    <n v="1"/>
    <n v="0"/>
    <n v="0"/>
    <n v="0"/>
    <n v="3"/>
    <n v="11"/>
    <n v="0"/>
  </r>
  <r>
    <n v="4297"/>
    <n v="1969"/>
    <x v="0"/>
    <x v="1"/>
    <n v="23228"/>
    <n v="1"/>
    <n v="0"/>
    <d v="2014-01-26T00:00:00"/>
    <n v="71"/>
    <n v="13"/>
    <n v="2"/>
    <n v="18"/>
    <n v="6"/>
    <n v="1"/>
    <n v="0"/>
    <n v="2"/>
    <n v="2"/>
    <n v="0"/>
    <n v="3"/>
    <n v="8"/>
    <n v="0"/>
    <n v="0"/>
    <n v="0"/>
    <n v="0"/>
    <n v="0"/>
    <n v="0"/>
    <n v="3"/>
    <n v="11"/>
    <n v="0"/>
  </r>
  <r>
    <n v="807"/>
    <n v="1969"/>
    <x v="2"/>
    <x v="1"/>
    <n v="44602"/>
    <n v="1"/>
    <n v="1"/>
    <d v="2014-02-15T00:00:00"/>
    <n v="35"/>
    <n v="167"/>
    <n v="2"/>
    <n v="89"/>
    <n v="0"/>
    <n v="0"/>
    <n v="34"/>
    <n v="6"/>
    <n v="6"/>
    <n v="1"/>
    <n v="4"/>
    <n v="8"/>
    <n v="0"/>
    <n v="0"/>
    <n v="0"/>
    <n v="0"/>
    <n v="0"/>
    <n v="0"/>
    <n v="3"/>
    <n v="11"/>
    <n v="0"/>
  </r>
  <r>
    <n v="9553"/>
    <n v="1987"/>
    <x v="0"/>
    <x v="2"/>
    <n v="7500"/>
    <n v="0"/>
    <n v="0"/>
    <d v="2013-01-09T00:00:00"/>
    <n v="94"/>
    <n v="0"/>
    <n v="2"/>
    <n v="3"/>
    <n v="4"/>
    <n v="1"/>
    <n v="5"/>
    <n v="1"/>
    <n v="0"/>
    <n v="0"/>
    <n v="3"/>
    <n v="6"/>
    <n v="0"/>
    <n v="0"/>
    <n v="0"/>
    <n v="0"/>
    <n v="0"/>
    <n v="0"/>
    <n v="3"/>
    <n v="11"/>
    <n v="0"/>
  </r>
  <r>
    <n v="4271"/>
    <n v="1989"/>
    <x v="4"/>
    <x v="1"/>
    <n v="38683"/>
    <n v="1"/>
    <n v="0"/>
    <d v="2012-10-04T00:00:00"/>
    <n v="80"/>
    <n v="46"/>
    <n v="35"/>
    <n v="69"/>
    <n v="84"/>
    <n v="41"/>
    <n v="66"/>
    <n v="6"/>
    <n v="4"/>
    <n v="1"/>
    <n v="6"/>
    <n v="7"/>
    <n v="0"/>
    <n v="0"/>
    <n v="0"/>
    <n v="0"/>
    <n v="0"/>
    <n v="0"/>
    <n v="3"/>
    <n v="11"/>
    <n v="0"/>
  </r>
  <r>
    <n v="4120"/>
    <n v="1975"/>
    <x v="4"/>
    <x v="0"/>
    <n v="49514"/>
    <n v="1"/>
    <n v="0"/>
    <d v="2013-12-17T00:00:00"/>
    <n v="61"/>
    <n v="88"/>
    <n v="39"/>
    <n v="78"/>
    <n v="58"/>
    <n v="13"/>
    <n v="93"/>
    <n v="2"/>
    <n v="6"/>
    <n v="1"/>
    <n v="4"/>
    <n v="7"/>
    <n v="0"/>
    <n v="0"/>
    <n v="0"/>
    <n v="0"/>
    <n v="0"/>
    <n v="0"/>
    <n v="3"/>
    <n v="11"/>
    <n v="0"/>
  </r>
  <r>
    <n v="2036"/>
    <n v="1973"/>
    <x v="1"/>
    <x v="1"/>
    <n v="57906"/>
    <n v="0"/>
    <n v="1"/>
    <d v="2013-06-11T00:00:00"/>
    <n v="29"/>
    <n v="243"/>
    <n v="11"/>
    <n v="119"/>
    <n v="10"/>
    <n v="3"/>
    <n v="15"/>
    <n v="3"/>
    <n v="4"/>
    <n v="2"/>
    <n v="8"/>
    <n v="4"/>
    <n v="0"/>
    <n v="0"/>
    <n v="0"/>
    <n v="0"/>
    <n v="0"/>
    <n v="0"/>
    <n v="3"/>
    <n v="11"/>
    <n v="0"/>
  </r>
  <r>
    <n v="115"/>
    <n v="1966"/>
    <x v="2"/>
    <x v="0"/>
    <n v="43456"/>
    <n v="0"/>
    <n v="1"/>
    <d v="2013-03-26T00:00:00"/>
    <n v="0"/>
    <n v="275"/>
    <n v="11"/>
    <n v="68"/>
    <n v="25"/>
    <n v="7"/>
    <n v="7"/>
    <n v="3"/>
    <n v="5"/>
    <n v="1"/>
    <n v="8"/>
    <n v="5"/>
    <n v="0"/>
    <n v="0"/>
    <n v="0"/>
    <n v="0"/>
    <n v="0"/>
    <n v="0"/>
    <n v="3"/>
    <n v="11"/>
    <n v="0"/>
  </r>
  <r>
    <n v="4259"/>
    <n v="1986"/>
    <x v="2"/>
    <x v="0"/>
    <n v="19485"/>
    <n v="2"/>
    <n v="0"/>
    <d v="2013-09-24T00:00:00"/>
    <n v="80"/>
    <n v="6"/>
    <n v="0"/>
    <n v="4"/>
    <n v="0"/>
    <n v="0"/>
    <n v="0"/>
    <n v="1"/>
    <n v="1"/>
    <n v="0"/>
    <n v="2"/>
    <n v="7"/>
    <n v="0"/>
    <n v="0"/>
    <n v="0"/>
    <n v="0"/>
    <n v="0"/>
    <n v="0"/>
    <n v="3"/>
    <n v="11"/>
    <n v="0"/>
  </r>
  <r>
    <n v="8687"/>
    <n v="1978"/>
    <x v="0"/>
    <x v="1"/>
    <n v="53172"/>
    <n v="0"/>
    <n v="1"/>
    <d v="2013-05-06T00:00:00"/>
    <n v="54"/>
    <n v="121"/>
    <n v="62"/>
    <n v="90"/>
    <n v="68"/>
    <n v="20"/>
    <n v="125"/>
    <n v="3"/>
    <n v="2"/>
    <n v="3"/>
    <n v="8"/>
    <n v="3"/>
    <n v="0"/>
    <n v="0"/>
    <n v="0"/>
    <n v="0"/>
    <n v="0"/>
    <n v="0"/>
    <n v="3"/>
    <n v="11"/>
    <n v="0"/>
  </r>
  <r>
    <n v="2447"/>
    <n v="1979"/>
    <x v="0"/>
    <x v="1"/>
    <n v="30545"/>
    <n v="1"/>
    <n v="0"/>
    <d v="2012-10-17T00:00:00"/>
    <n v="71"/>
    <n v="4"/>
    <n v="12"/>
    <n v="15"/>
    <n v="19"/>
    <n v="7"/>
    <n v="12"/>
    <n v="2"/>
    <n v="2"/>
    <n v="0"/>
    <n v="3"/>
    <n v="7"/>
    <n v="0"/>
    <n v="0"/>
    <n v="0"/>
    <n v="0"/>
    <n v="0"/>
    <n v="0"/>
    <n v="3"/>
    <n v="11"/>
    <n v="0"/>
  </r>
  <r>
    <n v="10140"/>
    <n v="1983"/>
    <x v="1"/>
    <x v="1"/>
    <n v="70123"/>
    <n v="0"/>
    <n v="0"/>
    <d v="2013-09-28T00:00:00"/>
    <n v="27"/>
    <n v="1308"/>
    <n v="0"/>
    <n v="396"/>
    <n v="23"/>
    <n v="0"/>
    <n v="0"/>
    <n v="1"/>
    <n v="5"/>
    <n v="7"/>
    <n v="4"/>
    <n v="3"/>
    <n v="0"/>
    <n v="1"/>
    <n v="0"/>
    <n v="0"/>
    <n v="1"/>
    <n v="0"/>
    <n v="3"/>
    <n v="11"/>
    <n v="0"/>
  </r>
  <r>
    <n v="9353"/>
    <n v="1959"/>
    <x v="0"/>
    <x v="0"/>
    <n v="62450"/>
    <n v="0"/>
    <n v="1"/>
    <d v="2014-01-06T00:00:00"/>
    <n v="61"/>
    <n v="515"/>
    <n v="47"/>
    <n v="267"/>
    <n v="62"/>
    <n v="66"/>
    <n v="38"/>
    <n v="2"/>
    <n v="5"/>
    <n v="5"/>
    <n v="4"/>
    <n v="3"/>
    <n v="0"/>
    <n v="1"/>
    <n v="0"/>
    <n v="0"/>
    <n v="0"/>
    <n v="0"/>
    <n v="3"/>
    <n v="11"/>
    <n v="0"/>
  </r>
  <r>
    <n v="3623"/>
    <n v="1976"/>
    <x v="0"/>
    <x v="1"/>
    <n v="21675"/>
    <n v="1"/>
    <n v="0"/>
    <d v="2014-06-11T00:00:00"/>
    <n v="55"/>
    <n v="4"/>
    <n v="0"/>
    <n v="16"/>
    <n v="17"/>
    <n v="4"/>
    <n v="4"/>
    <n v="3"/>
    <n v="4"/>
    <n v="0"/>
    <n v="3"/>
    <n v="7"/>
    <n v="0"/>
    <n v="0"/>
    <n v="0"/>
    <n v="0"/>
    <n v="0"/>
    <n v="0"/>
    <n v="3"/>
    <n v="11"/>
    <n v="0"/>
  </r>
  <r>
    <n v="738"/>
    <n v="1981"/>
    <x v="4"/>
    <x v="0"/>
    <n v="42395"/>
    <n v="1"/>
    <n v="1"/>
    <d v="2014-04-04T00:00:00"/>
    <n v="35"/>
    <n v="48"/>
    <n v="13"/>
    <n v="57"/>
    <n v="24"/>
    <n v="15"/>
    <n v="25"/>
    <n v="4"/>
    <n v="3"/>
    <n v="1"/>
    <n v="4"/>
    <n v="7"/>
    <n v="0"/>
    <n v="0"/>
    <n v="0"/>
    <n v="0"/>
    <n v="0"/>
    <n v="0"/>
    <n v="3"/>
    <n v="11"/>
    <n v="0"/>
  </r>
  <r>
    <n v="7631"/>
    <n v="1978"/>
    <x v="2"/>
    <x v="1"/>
    <n v="61346"/>
    <n v="1"/>
    <n v="0"/>
    <d v="2013-10-06T00:00:00"/>
    <n v="34"/>
    <n v="562"/>
    <n v="58"/>
    <n v="168"/>
    <n v="43"/>
    <n v="16"/>
    <n v="142"/>
    <n v="1"/>
    <n v="5"/>
    <n v="7"/>
    <n v="10"/>
    <n v="3"/>
    <n v="0"/>
    <n v="0"/>
    <n v="0"/>
    <n v="0"/>
    <n v="0"/>
    <n v="0"/>
    <n v="3"/>
    <n v="11"/>
    <n v="0"/>
  </r>
  <r>
    <n v="4789"/>
    <n v="1953"/>
    <x v="0"/>
    <x v="1"/>
    <n v="80812"/>
    <n v="0"/>
    <n v="0"/>
    <d v="2013-09-17T00:00:00"/>
    <n v="95"/>
    <n v="769"/>
    <n v="22"/>
    <n v="500"/>
    <n v="210"/>
    <n v="143"/>
    <n v="33"/>
    <n v="1"/>
    <n v="4"/>
    <n v="8"/>
    <n v="5"/>
    <n v="2"/>
    <n v="1"/>
    <n v="0"/>
    <n v="1"/>
    <n v="1"/>
    <n v="0"/>
    <n v="0"/>
    <n v="3"/>
    <n v="11"/>
    <n v="0"/>
  </r>
  <r>
    <n v="773"/>
    <n v="1971"/>
    <x v="2"/>
    <x v="3"/>
    <n v="42835"/>
    <n v="1"/>
    <n v="1"/>
    <d v="2013-06-30T00:00:00"/>
    <n v="64"/>
    <n v="379"/>
    <n v="4"/>
    <n v="93"/>
    <n v="12"/>
    <n v="9"/>
    <n v="98"/>
    <n v="7"/>
    <n v="6"/>
    <n v="6"/>
    <n v="4"/>
    <n v="6"/>
    <n v="0"/>
    <n v="0"/>
    <n v="0"/>
    <n v="0"/>
    <n v="0"/>
    <n v="0"/>
    <n v="3"/>
    <n v="11"/>
    <n v="0"/>
  </r>
  <r>
    <n v="10602"/>
    <n v="1983"/>
    <x v="0"/>
    <x v="2"/>
    <n v="39922"/>
    <n v="1"/>
    <n v="0"/>
    <d v="2013-02-14T00:00:00"/>
    <n v="30"/>
    <n v="29"/>
    <n v="12"/>
    <n v="59"/>
    <n v="19"/>
    <n v="1"/>
    <n v="36"/>
    <n v="2"/>
    <n v="3"/>
    <n v="0"/>
    <n v="4"/>
    <n v="8"/>
    <n v="0"/>
    <n v="0"/>
    <n v="0"/>
    <n v="0"/>
    <n v="0"/>
    <n v="0"/>
    <n v="3"/>
    <n v="11"/>
    <n v="0"/>
  </r>
  <r>
    <n v="1446"/>
    <n v="1956"/>
    <x v="2"/>
    <x v="0"/>
    <n v="86424"/>
    <n v="0"/>
    <n v="0"/>
    <d v="2014-04-05T00:00:00"/>
    <n v="12"/>
    <n v="387"/>
    <n v="68"/>
    <n v="569"/>
    <n v="89"/>
    <n v="45"/>
    <n v="68"/>
    <n v="1"/>
    <n v="6"/>
    <n v="9"/>
    <n v="12"/>
    <n v="1"/>
    <n v="0"/>
    <n v="0"/>
    <n v="0"/>
    <n v="0"/>
    <n v="0"/>
    <n v="0"/>
    <n v="3"/>
    <n v="11"/>
    <n v="0"/>
  </r>
  <r>
    <n v="3270"/>
    <n v="1978"/>
    <x v="4"/>
    <x v="1"/>
    <n v="17117"/>
    <n v="1"/>
    <n v="0"/>
    <d v="2013-01-17T00:00:00"/>
    <n v="96"/>
    <n v="12"/>
    <n v="23"/>
    <n v="38"/>
    <n v="30"/>
    <n v="18"/>
    <n v="7"/>
    <n v="4"/>
    <n v="3"/>
    <n v="1"/>
    <n v="3"/>
    <n v="9"/>
    <n v="0"/>
    <n v="0"/>
    <n v="0"/>
    <n v="0"/>
    <n v="0"/>
    <n v="0"/>
    <n v="3"/>
    <n v="11"/>
    <n v="0"/>
  </r>
  <r>
    <n v="8443"/>
    <n v="1972"/>
    <x v="0"/>
    <x v="0"/>
    <n v="24762"/>
    <n v="1"/>
    <n v="0"/>
    <d v="2014-02-10T00:00:00"/>
    <n v="16"/>
    <n v="6"/>
    <n v="10"/>
    <n v="12"/>
    <n v="3"/>
    <n v="15"/>
    <n v="40"/>
    <n v="3"/>
    <n v="3"/>
    <n v="1"/>
    <n v="2"/>
    <n v="8"/>
    <n v="1"/>
    <n v="0"/>
    <n v="0"/>
    <n v="0"/>
    <n v="0"/>
    <n v="0"/>
    <n v="3"/>
    <n v="11"/>
    <n v="1"/>
  </r>
  <r>
    <n v="9653"/>
    <n v="1975"/>
    <x v="0"/>
    <x v="2"/>
    <n v="35797"/>
    <n v="0"/>
    <n v="1"/>
    <d v="2012-10-16T00:00:00"/>
    <n v="16"/>
    <n v="27"/>
    <n v="1"/>
    <n v="14"/>
    <n v="4"/>
    <n v="1"/>
    <n v="21"/>
    <n v="2"/>
    <n v="2"/>
    <n v="0"/>
    <n v="3"/>
    <n v="8"/>
    <n v="0"/>
    <n v="0"/>
    <n v="0"/>
    <n v="0"/>
    <n v="0"/>
    <n v="0"/>
    <n v="3"/>
    <n v="11"/>
    <n v="0"/>
  </r>
  <r>
    <n v="8916"/>
    <n v="1975"/>
    <x v="0"/>
    <x v="3"/>
    <n v="36627"/>
    <n v="2"/>
    <n v="0"/>
    <d v="2013-07-23T00:00:00"/>
    <n v="78"/>
    <n v="9"/>
    <n v="1"/>
    <n v="5"/>
    <n v="0"/>
    <n v="0"/>
    <n v="1"/>
    <n v="1"/>
    <n v="0"/>
    <n v="0"/>
    <n v="3"/>
    <n v="5"/>
    <n v="0"/>
    <n v="0"/>
    <n v="0"/>
    <n v="0"/>
    <n v="0"/>
    <n v="0"/>
    <n v="3"/>
    <n v="11"/>
    <n v="0"/>
  </r>
  <r>
    <n v="8017"/>
    <n v="1981"/>
    <x v="4"/>
    <x v="2"/>
    <n v="51111"/>
    <n v="1"/>
    <n v="1"/>
    <d v="2014-06-19T00:00:00"/>
    <n v="83"/>
    <n v="22"/>
    <n v="0"/>
    <n v="19"/>
    <n v="6"/>
    <n v="5"/>
    <n v="3"/>
    <n v="2"/>
    <n v="2"/>
    <n v="0"/>
    <n v="3"/>
    <n v="6"/>
    <n v="0"/>
    <n v="0"/>
    <n v="0"/>
    <n v="0"/>
    <n v="0"/>
    <n v="0"/>
    <n v="3"/>
    <n v="11"/>
    <n v="0"/>
  </r>
  <r>
    <n v="5830"/>
    <n v="1972"/>
    <x v="1"/>
    <x v="0"/>
    <n v="86857"/>
    <n v="0"/>
    <n v="0"/>
    <d v="2012-09-12T00:00:00"/>
    <n v="96"/>
    <n v="899"/>
    <n v="102"/>
    <n v="838"/>
    <n v="133"/>
    <n v="102"/>
    <n v="40"/>
    <n v="1"/>
    <n v="5"/>
    <n v="6"/>
    <n v="10"/>
    <n v="2"/>
    <n v="0"/>
    <n v="0"/>
    <n v="0"/>
    <n v="0"/>
    <n v="0"/>
    <n v="0"/>
    <n v="3"/>
    <n v="11"/>
    <n v="1"/>
  </r>
  <r>
    <n v="4597"/>
    <n v="1970"/>
    <x v="1"/>
    <x v="1"/>
    <n v="82072"/>
    <n v="0"/>
    <n v="0"/>
    <d v="2013-07-02T00:00:00"/>
    <n v="67"/>
    <n v="889"/>
    <n v="55"/>
    <n v="685"/>
    <n v="168"/>
    <n v="92"/>
    <n v="129"/>
    <n v="1"/>
    <n v="3"/>
    <n v="2"/>
    <n v="13"/>
    <n v="1"/>
    <n v="0"/>
    <n v="0"/>
    <n v="0"/>
    <n v="0"/>
    <n v="0"/>
    <n v="0"/>
    <n v="3"/>
    <n v="11"/>
    <n v="0"/>
  </r>
  <r>
    <n v="7023"/>
    <n v="1953"/>
    <x v="1"/>
    <x v="0"/>
    <n v="46231"/>
    <n v="2"/>
    <n v="1"/>
    <d v="2012-11-26T00:00:00"/>
    <n v="87"/>
    <n v="189"/>
    <n v="2"/>
    <n v="55"/>
    <n v="0"/>
    <n v="5"/>
    <n v="12"/>
    <n v="4"/>
    <n v="6"/>
    <n v="1"/>
    <n v="4"/>
    <n v="9"/>
    <n v="0"/>
    <n v="0"/>
    <n v="0"/>
    <n v="0"/>
    <n v="0"/>
    <n v="0"/>
    <n v="3"/>
    <n v="11"/>
    <n v="0"/>
  </r>
  <r>
    <n v="8086"/>
    <n v="1959"/>
    <x v="0"/>
    <x v="2"/>
    <n v="42243"/>
    <n v="1"/>
    <n v="1"/>
    <d v="2013-12-11T00:00:00"/>
    <n v="34"/>
    <n v="48"/>
    <n v="0"/>
    <n v="2"/>
    <n v="0"/>
    <n v="0"/>
    <n v="5"/>
    <n v="2"/>
    <n v="2"/>
    <n v="0"/>
    <n v="3"/>
    <n v="7"/>
    <n v="0"/>
    <n v="0"/>
    <n v="0"/>
    <n v="0"/>
    <n v="0"/>
    <n v="0"/>
    <n v="3"/>
    <n v="11"/>
    <n v="0"/>
  </r>
  <r>
    <n v="8825"/>
    <n v="1962"/>
    <x v="0"/>
    <x v="1"/>
    <n v="51195"/>
    <n v="1"/>
    <n v="1"/>
    <d v="2013-04-01T00:00:00"/>
    <n v="46"/>
    <n v="230"/>
    <n v="14"/>
    <n v="156"/>
    <n v="82"/>
    <n v="24"/>
    <n v="58"/>
    <n v="8"/>
    <n v="9"/>
    <n v="2"/>
    <n v="5"/>
    <n v="8"/>
    <n v="0"/>
    <n v="0"/>
    <n v="0"/>
    <n v="0"/>
    <n v="0"/>
    <n v="0"/>
    <n v="3"/>
    <n v="11"/>
    <n v="0"/>
  </r>
  <r>
    <n v="2930"/>
    <n v="1978"/>
    <x v="2"/>
    <x v="0"/>
    <n v="68092"/>
    <n v="0"/>
    <n v="0"/>
    <d v="2013-12-16T00:00:00"/>
    <n v="7"/>
    <n v="852"/>
    <n v="60"/>
    <n v="207"/>
    <n v="78"/>
    <n v="36"/>
    <n v="48"/>
    <n v="2"/>
    <n v="2"/>
    <n v="6"/>
    <n v="10"/>
    <n v="5"/>
    <n v="0"/>
    <n v="0"/>
    <n v="0"/>
    <n v="0"/>
    <n v="0"/>
    <n v="0"/>
    <n v="3"/>
    <n v="11"/>
    <n v="0"/>
  </r>
  <r>
    <n v="1928"/>
    <n v="1973"/>
    <x v="0"/>
    <x v="2"/>
    <n v="31814"/>
    <n v="1"/>
    <n v="0"/>
    <d v="2013-02-09T00:00:00"/>
    <n v="73"/>
    <n v="35"/>
    <n v="3"/>
    <n v="20"/>
    <n v="4"/>
    <n v="1"/>
    <n v="20"/>
    <n v="2"/>
    <n v="2"/>
    <n v="0"/>
    <n v="3"/>
    <n v="9"/>
    <n v="1"/>
    <n v="0"/>
    <n v="0"/>
    <n v="0"/>
    <n v="0"/>
    <n v="0"/>
    <n v="3"/>
    <n v="11"/>
    <n v="0"/>
  </r>
  <r>
    <n v="7108"/>
    <n v="1965"/>
    <x v="2"/>
    <x v="4"/>
    <n v="51390"/>
    <n v="1"/>
    <n v="1"/>
    <d v="2012-09-08T00:00:00"/>
    <n v="54"/>
    <n v="205"/>
    <n v="20"/>
    <n v="47"/>
    <n v="23"/>
    <n v="2"/>
    <n v="56"/>
    <n v="6"/>
    <n v="5"/>
    <n v="2"/>
    <n v="5"/>
    <n v="5"/>
    <n v="0"/>
    <n v="0"/>
    <n v="0"/>
    <n v="0"/>
    <n v="0"/>
    <n v="0"/>
    <n v="3"/>
    <n v="11"/>
    <n v="0"/>
  </r>
  <r>
    <n v="10925"/>
    <n v="1983"/>
    <x v="0"/>
    <x v="2"/>
    <n v="76630"/>
    <n v="0"/>
    <n v="0"/>
    <d v="2014-01-14T00:00:00"/>
    <n v="93"/>
    <n v="255"/>
    <n v="31"/>
    <n v="446"/>
    <n v="40"/>
    <n v="56"/>
    <n v="175"/>
    <n v="1"/>
    <n v="3"/>
    <n v="10"/>
    <n v="11"/>
    <n v="1"/>
    <n v="0"/>
    <n v="0"/>
    <n v="0"/>
    <n v="0"/>
    <n v="0"/>
    <n v="0"/>
    <n v="3"/>
    <n v="11"/>
    <n v="0"/>
  </r>
  <r>
    <n v="9960"/>
    <n v="1991"/>
    <x v="3"/>
    <x v="0"/>
    <n v="26868"/>
    <n v="1"/>
    <n v="0"/>
    <d v="2014-04-30T00:00:00"/>
    <n v="52"/>
    <n v="0"/>
    <n v="0"/>
    <n v="1"/>
    <n v="8"/>
    <n v="3"/>
    <n v="2"/>
    <n v="1"/>
    <n v="1"/>
    <n v="0"/>
    <n v="2"/>
    <n v="7"/>
    <n v="0"/>
    <n v="0"/>
    <n v="0"/>
    <n v="0"/>
    <n v="0"/>
    <n v="0"/>
    <n v="3"/>
    <n v="11"/>
    <n v="0"/>
  </r>
  <r>
    <n v="8800"/>
    <n v="1943"/>
    <x v="1"/>
    <x v="3"/>
    <n v="48948"/>
    <n v="0"/>
    <n v="0"/>
    <d v="2013-02-01T00:00:00"/>
    <n v="53"/>
    <n v="437"/>
    <n v="8"/>
    <n v="206"/>
    <n v="160"/>
    <n v="49"/>
    <n v="42"/>
    <n v="2"/>
    <n v="7"/>
    <n v="10"/>
    <n v="5"/>
    <n v="6"/>
    <n v="1"/>
    <n v="0"/>
    <n v="0"/>
    <n v="0"/>
    <n v="0"/>
    <n v="0"/>
    <n v="3"/>
    <n v="11"/>
    <n v="1"/>
  </r>
  <r>
    <n v="9224"/>
    <n v="1972"/>
    <x v="1"/>
    <x v="0"/>
    <n v="55260"/>
    <n v="0"/>
    <n v="1"/>
    <d v="2012-12-12T00:00:00"/>
    <n v="81"/>
    <n v="825"/>
    <n v="8"/>
    <n v="53"/>
    <n v="11"/>
    <n v="0"/>
    <n v="242"/>
    <n v="2"/>
    <n v="8"/>
    <n v="10"/>
    <n v="5"/>
    <n v="6"/>
    <n v="0"/>
    <n v="0"/>
    <n v="0"/>
    <n v="0"/>
    <n v="0"/>
    <n v="0"/>
    <n v="3"/>
    <n v="11"/>
    <n v="0"/>
  </r>
  <r>
    <n v="5519"/>
    <n v="1956"/>
    <x v="0"/>
    <x v="1"/>
    <n v="64090"/>
    <n v="0"/>
    <n v="1"/>
    <d v="2013-08-07T00:00:00"/>
    <n v="8"/>
    <n v="316"/>
    <n v="58"/>
    <n v="161"/>
    <n v="76"/>
    <n v="51"/>
    <n v="135"/>
    <n v="1"/>
    <n v="6"/>
    <n v="9"/>
    <n v="4"/>
    <n v="5"/>
    <n v="0"/>
    <n v="0"/>
    <n v="0"/>
    <n v="0"/>
    <n v="0"/>
    <n v="0"/>
    <n v="3"/>
    <n v="11"/>
    <n v="1"/>
  </r>
  <r>
    <n v="5046"/>
    <n v="1958"/>
    <x v="0"/>
    <x v="3"/>
    <n v="78331"/>
    <n v="0"/>
    <n v="1"/>
    <d v="2014-01-23T00:00:00"/>
    <n v="97"/>
    <n v="756"/>
    <n v="138"/>
    <n v="354"/>
    <n v="160"/>
    <n v="169"/>
    <n v="61"/>
    <n v="2"/>
    <n v="10"/>
    <n v="6"/>
    <n v="7"/>
    <n v="4"/>
    <n v="0"/>
    <n v="0"/>
    <n v="0"/>
    <n v="0"/>
    <n v="0"/>
    <n v="0"/>
    <n v="3"/>
    <n v="11"/>
    <n v="0"/>
  </r>
  <r>
    <n v="7037"/>
    <n v="1974"/>
    <x v="1"/>
    <x v="2"/>
    <n v="37087"/>
    <n v="1"/>
    <n v="0"/>
    <d v="2013-08-11T00:00:00"/>
    <n v="50"/>
    <n v="194"/>
    <n v="55"/>
    <n v="134"/>
    <n v="15"/>
    <n v="0"/>
    <n v="3"/>
    <n v="3"/>
    <n v="4"/>
    <n v="2"/>
    <n v="8"/>
    <n v="6"/>
    <n v="0"/>
    <n v="0"/>
    <n v="0"/>
    <n v="0"/>
    <n v="0"/>
    <n v="0"/>
    <n v="3"/>
    <n v="11"/>
    <n v="0"/>
  </r>
  <r>
    <n v="905"/>
    <n v="1986"/>
    <x v="0"/>
    <x v="3"/>
    <n v="21846"/>
    <n v="1"/>
    <n v="0"/>
    <d v="2013-10-22T00:00:00"/>
    <n v="38"/>
    <n v="7"/>
    <n v="17"/>
    <n v="18"/>
    <n v="6"/>
    <n v="10"/>
    <n v="26"/>
    <n v="4"/>
    <n v="4"/>
    <n v="0"/>
    <n v="3"/>
    <n v="8"/>
    <n v="0"/>
    <n v="0"/>
    <n v="0"/>
    <n v="0"/>
    <n v="0"/>
    <n v="0"/>
    <n v="3"/>
    <n v="11"/>
    <n v="0"/>
  </r>
  <r>
    <n v="8624"/>
    <n v="1958"/>
    <x v="0"/>
    <x v="2"/>
    <n v="81320"/>
    <n v="0"/>
    <n v="0"/>
    <d v="2013-02-06T00:00:00"/>
    <n v="61"/>
    <n v="183"/>
    <n v="33"/>
    <n v="493"/>
    <n v="59"/>
    <n v="103"/>
    <n v="57"/>
    <n v="1"/>
    <n v="4"/>
    <n v="3"/>
    <n v="10"/>
    <n v="2"/>
    <n v="0"/>
    <n v="0"/>
    <n v="0"/>
    <n v="0"/>
    <n v="0"/>
    <n v="0"/>
    <n v="3"/>
    <n v="11"/>
    <n v="0"/>
  </r>
  <r>
    <n v="8945"/>
    <n v="1970"/>
    <x v="0"/>
    <x v="3"/>
    <n v="54137"/>
    <n v="0"/>
    <n v="1"/>
    <d v="2013-08-16T00:00:00"/>
    <n v="46"/>
    <n v="171"/>
    <n v="0"/>
    <n v="11"/>
    <n v="0"/>
    <n v="1"/>
    <n v="20"/>
    <n v="2"/>
    <n v="4"/>
    <n v="1"/>
    <n v="4"/>
    <n v="6"/>
    <n v="0"/>
    <n v="0"/>
    <n v="0"/>
    <n v="0"/>
    <n v="0"/>
    <n v="0"/>
    <n v="3"/>
    <n v="11"/>
    <n v="0"/>
  </r>
  <r>
    <n v="6445"/>
    <n v="1967"/>
    <x v="0"/>
    <x v="1"/>
    <n v="66825"/>
    <n v="0"/>
    <n v="0"/>
    <d v="2013-07-14T00:00:00"/>
    <n v="73"/>
    <n v="243"/>
    <n v="101"/>
    <n v="405"/>
    <n v="29"/>
    <n v="40"/>
    <n v="40"/>
    <n v="1"/>
    <n v="4"/>
    <n v="5"/>
    <n v="6"/>
    <n v="2"/>
    <n v="0"/>
    <n v="0"/>
    <n v="0"/>
    <n v="0"/>
    <n v="0"/>
    <n v="0"/>
    <n v="3"/>
    <n v="11"/>
    <n v="0"/>
  </r>
  <r>
    <n v="2727"/>
    <n v="1973"/>
    <x v="0"/>
    <x v="1"/>
    <n v="57100"/>
    <n v="0"/>
    <n v="0"/>
    <d v="2013-12-04T00:00:00"/>
    <n v="19"/>
    <n v="181"/>
    <n v="21"/>
    <n v="69"/>
    <n v="39"/>
    <n v="3"/>
    <n v="96"/>
    <n v="1"/>
    <n v="3"/>
    <n v="3"/>
    <n v="6"/>
    <n v="3"/>
    <n v="0"/>
    <n v="0"/>
    <n v="0"/>
    <n v="0"/>
    <n v="0"/>
    <n v="0"/>
    <n v="3"/>
    <n v="11"/>
    <n v="0"/>
  </r>
  <r>
    <n v="6404"/>
    <n v="1969"/>
    <x v="0"/>
    <x v="1"/>
    <n v="58917"/>
    <n v="1"/>
    <n v="2"/>
    <d v="2013-03-24T00:00:00"/>
    <n v="10"/>
    <n v="151"/>
    <n v="7"/>
    <n v="89"/>
    <n v="0"/>
    <n v="7"/>
    <n v="28"/>
    <n v="5"/>
    <n v="4"/>
    <n v="1"/>
    <n v="6"/>
    <n v="5"/>
    <n v="0"/>
    <n v="0"/>
    <n v="0"/>
    <n v="0"/>
    <n v="0"/>
    <n v="0"/>
    <n v="3"/>
    <n v="11"/>
    <n v="0"/>
  </r>
  <r>
    <n v="11074"/>
    <n v="1977"/>
    <x v="0"/>
    <x v="0"/>
    <n v="85072"/>
    <n v="0"/>
    <n v="0"/>
    <d v="2014-04-09T00:00:00"/>
    <n v="94"/>
    <n v="494"/>
    <n v="92"/>
    <n v="391"/>
    <n v="194"/>
    <n v="11"/>
    <n v="241"/>
    <n v="1"/>
    <n v="3"/>
    <n v="4"/>
    <n v="10"/>
    <n v="0"/>
    <n v="0"/>
    <n v="0"/>
    <n v="0"/>
    <n v="0"/>
    <n v="0"/>
    <n v="0"/>
    <n v="3"/>
    <n v="11"/>
    <n v="0"/>
  </r>
  <r>
    <n v="10150"/>
    <n v="1961"/>
    <x v="0"/>
    <x v="0"/>
    <n v="86429"/>
    <n v="0"/>
    <n v="0"/>
    <d v="2013-11-21T00:00:00"/>
    <n v="10"/>
    <n v="464"/>
    <n v="28"/>
    <n v="873"/>
    <n v="29"/>
    <n v="18"/>
    <n v="37"/>
    <n v="0"/>
    <n v="7"/>
    <n v="4"/>
    <n v="7"/>
    <n v="2"/>
    <n v="0"/>
    <n v="0"/>
    <n v="0"/>
    <n v="1"/>
    <n v="0"/>
    <n v="0"/>
    <n v="3"/>
    <n v="11"/>
    <n v="1"/>
  </r>
  <r>
    <n v="1968"/>
    <n v="1971"/>
    <x v="0"/>
    <x v="4"/>
    <n v="45684"/>
    <n v="1"/>
    <n v="0"/>
    <d v="2013-12-02T00:00:00"/>
    <n v="37"/>
    <n v="5"/>
    <n v="1"/>
    <n v="5"/>
    <n v="10"/>
    <n v="0"/>
    <n v="7"/>
    <n v="1"/>
    <n v="1"/>
    <n v="0"/>
    <n v="2"/>
    <n v="7"/>
    <n v="0"/>
    <n v="0"/>
    <n v="0"/>
    <n v="0"/>
    <n v="0"/>
    <n v="0"/>
    <n v="3"/>
    <n v="11"/>
    <n v="0"/>
  </r>
  <r>
    <n v="6534"/>
    <n v="1974"/>
    <x v="0"/>
    <x v="1"/>
    <n v="47889"/>
    <n v="1"/>
    <n v="0"/>
    <d v="2014-01-04T00:00:00"/>
    <n v="94"/>
    <n v="29"/>
    <n v="0"/>
    <n v="29"/>
    <n v="0"/>
    <n v="5"/>
    <n v="4"/>
    <n v="1"/>
    <n v="2"/>
    <n v="0"/>
    <n v="3"/>
    <n v="5"/>
    <n v="0"/>
    <n v="0"/>
    <n v="0"/>
    <n v="0"/>
    <n v="0"/>
    <n v="0"/>
    <n v="3"/>
    <n v="11"/>
    <n v="0"/>
  </r>
  <r>
    <n v="9485"/>
    <n v="1986"/>
    <x v="1"/>
    <x v="2"/>
    <n v="45921"/>
    <n v="0"/>
    <n v="0"/>
    <d v="2014-03-10T00:00:00"/>
    <n v="23"/>
    <n v="102"/>
    <n v="9"/>
    <n v="49"/>
    <n v="24"/>
    <n v="3"/>
    <n v="12"/>
    <n v="1"/>
    <n v="2"/>
    <n v="1"/>
    <n v="6"/>
    <n v="4"/>
    <n v="0"/>
    <n v="0"/>
    <n v="0"/>
    <n v="0"/>
    <n v="0"/>
    <n v="0"/>
    <n v="3"/>
    <n v="11"/>
    <n v="0"/>
  </r>
  <r>
    <n v="7053"/>
    <n v="1966"/>
    <x v="1"/>
    <x v="0"/>
    <n v="78420"/>
    <n v="0"/>
    <n v="0"/>
    <d v="2013-06-29T00:00:00"/>
    <n v="75"/>
    <n v="604"/>
    <n v="28"/>
    <n v="674"/>
    <n v="91"/>
    <n v="28"/>
    <n v="28"/>
    <n v="1"/>
    <n v="3"/>
    <n v="10"/>
    <n v="8"/>
    <n v="1"/>
    <n v="0"/>
    <n v="0"/>
    <n v="0"/>
    <n v="0"/>
    <n v="0"/>
    <n v="0"/>
    <n v="3"/>
    <n v="11"/>
    <n v="0"/>
  </r>
  <r>
    <n v="4654"/>
    <n v="1992"/>
    <x v="0"/>
    <x v="1"/>
    <n v="75114"/>
    <n v="0"/>
    <n v="0"/>
    <d v="2013-11-07T00:00:00"/>
    <n v="40"/>
    <n v="571"/>
    <n v="12"/>
    <n v="523"/>
    <n v="63"/>
    <n v="60"/>
    <n v="24"/>
    <n v="1"/>
    <n v="3"/>
    <n v="10"/>
    <n v="5"/>
    <n v="2"/>
    <n v="0"/>
    <n v="0"/>
    <n v="0"/>
    <n v="0"/>
    <n v="0"/>
    <n v="0"/>
    <n v="3"/>
    <n v="11"/>
    <n v="0"/>
  </r>
  <r>
    <n v="9760"/>
    <n v="1963"/>
    <x v="1"/>
    <x v="4"/>
    <n v="52278"/>
    <n v="0"/>
    <n v="1"/>
    <d v="2013-01-25T00:00:00"/>
    <n v="24"/>
    <n v="953"/>
    <n v="0"/>
    <n v="71"/>
    <n v="0"/>
    <n v="0"/>
    <n v="174"/>
    <n v="6"/>
    <n v="10"/>
    <n v="5"/>
    <n v="10"/>
    <n v="8"/>
    <n v="0"/>
    <n v="0"/>
    <n v="0"/>
    <n v="0"/>
    <n v="0"/>
    <n v="0"/>
    <n v="3"/>
    <n v="11"/>
    <n v="1"/>
  </r>
  <r>
    <n v="1048"/>
    <n v="1972"/>
    <x v="2"/>
    <x v="2"/>
    <n v="35641"/>
    <n v="1"/>
    <n v="0"/>
    <d v="2013-07-14T00:00:00"/>
    <n v="11"/>
    <n v="63"/>
    <n v="3"/>
    <n v="67"/>
    <n v="8"/>
    <n v="9"/>
    <n v="28"/>
    <n v="2"/>
    <n v="3"/>
    <n v="1"/>
    <n v="4"/>
    <n v="7"/>
    <n v="0"/>
    <n v="0"/>
    <n v="0"/>
    <n v="0"/>
    <n v="0"/>
    <n v="0"/>
    <n v="3"/>
    <n v="11"/>
    <n v="1"/>
  </r>
  <r>
    <n v="10619"/>
    <n v="1994"/>
    <x v="0"/>
    <x v="0"/>
    <n v="95529"/>
    <n v="0"/>
    <n v="0"/>
    <d v="2012-12-03T00:00:00"/>
    <n v="29"/>
    <n v="770"/>
    <n v="29"/>
    <n v="890"/>
    <n v="250"/>
    <n v="27"/>
    <n v="24"/>
    <n v="1"/>
    <n v="7"/>
    <n v="3"/>
    <n v="7"/>
    <n v="3"/>
    <n v="0"/>
    <n v="0"/>
    <n v="1"/>
    <n v="0"/>
    <n v="0"/>
    <n v="0"/>
    <n v="3"/>
    <n v="11"/>
    <n v="1"/>
  </r>
  <r>
    <n v="9308"/>
    <n v="1954"/>
    <x v="0"/>
    <x v="2"/>
    <n v="62820"/>
    <n v="0"/>
    <n v="0"/>
    <d v="2013-05-11T00:00:00"/>
    <n v="51"/>
    <n v="398"/>
    <n v="61"/>
    <n v="265"/>
    <n v="138"/>
    <n v="61"/>
    <n v="53"/>
    <n v="1"/>
    <n v="3"/>
    <n v="4"/>
    <n v="6"/>
    <n v="1"/>
    <n v="0"/>
    <n v="0"/>
    <n v="0"/>
    <n v="0"/>
    <n v="0"/>
    <n v="0"/>
    <n v="3"/>
    <n v="11"/>
    <n v="0"/>
  </r>
  <r>
    <n v="10505"/>
    <n v="1960"/>
    <x v="2"/>
    <x v="1"/>
    <n v="73113"/>
    <n v="0"/>
    <n v="0"/>
    <d v="2013-12-26T00:00:00"/>
    <n v="86"/>
    <n v="741"/>
    <n v="19"/>
    <n v="154"/>
    <n v="50"/>
    <n v="9"/>
    <n v="28"/>
    <n v="1"/>
    <n v="3"/>
    <n v="4"/>
    <n v="7"/>
    <n v="2"/>
    <n v="0"/>
    <n v="0"/>
    <n v="0"/>
    <n v="0"/>
    <n v="0"/>
    <n v="0"/>
    <n v="3"/>
    <n v="11"/>
    <n v="0"/>
  </r>
  <r>
    <n v="8362"/>
    <n v="1982"/>
    <x v="1"/>
    <x v="2"/>
    <n v="84169"/>
    <n v="0"/>
    <n v="0"/>
    <d v="2013-08-07T00:00:00"/>
    <n v="9"/>
    <n v="1478"/>
    <n v="19"/>
    <n v="403"/>
    <n v="0"/>
    <n v="19"/>
    <n v="0"/>
    <n v="1"/>
    <n v="7"/>
    <n v="6"/>
    <n v="6"/>
    <n v="3"/>
    <n v="0"/>
    <n v="1"/>
    <n v="1"/>
    <n v="0"/>
    <n v="0"/>
    <n v="0"/>
    <n v="3"/>
    <n v="11"/>
    <n v="1"/>
  </r>
  <r>
    <n v="2625"/>
    <n v="1954"/>
    <x v="4"/>
    <x v="0"/>
    <n v="42607"/>
    <n v="0"/>
    <n v="1"/>
    <d v="2013-11-17T00:00:00"/>
    <n v="30"/>
    <n v="156"/>
    <n v="29"/>
    <n v="56"/>
    <n v="30"/>
    <n v="32"/>
    <n v="47"/>
    <n v="2"/>
    <n v="3"/>
    <n v="2"/>
    <n v="7"/>
    <n v="3"/>
    <n v="0"/>
    <n v="0"/>
    <n v="0"/>
    <n v="0"/>
    <n v="0"/>
    <n v="0"/>
    <n v="3"/>
    <n v="11"/>
    <n v="0"/>
  </r>
  <r>
    <n v="4637"/>
    <n v="1954"/>
    <x v="1"/>
    <x v="0"/>
    <n v="74637"/>
    <n v="0"/>
    <n v="0"/>
    <d v="2013-05-18T00:00:00"/>
    <n v="73"/>
    <n v="960"/>
    <n v="64"/>
    <n v="464"/>
    <n v="146"/>
    <n v="0"/>
    <n v="16"/>
    <n v="1"/>
    <n v="6"/>
    <n v="9"/>
    <n v="9"/>
    <n v="3"/>
    <n v="0"/>
    <n v="0"/>
    <n v="0"/>
    <n v="1"/>
    <n v="0"/>
    <n v="0"/>
    <n v="3"/>
    <n v="11"/>
    <n v="0"/>
  </r>
  <r>
    <n v="9972"/>
    <n v="1955"/>
    <x v="1"/>
    <x v="1"/>
    <n v="46015"/>
    <n v="1"/>
    <n v="1"/>
    <d v="2014-04-13T00:00:00"/>
    <n v="25"/>
    <n v="38"/>
    <n v="0"/>
    <n v="2"/>
    <n v="0"/>
    <n v="0"/>
    <n v="6"/>
    <n v="1"/>
    <n v="1"/>
    <n v="0"/>
    <n v="3"/>
    <n v="7"/>
    <n v="1"/>
    <n v="0"/>
    <n v="0"/>
    <n v="0"/>
    <n v="1"/>
    <n v="0"/>
    <n v="3"/>
    <n v="11"/>
    <n v="0"/>
  </r>
  <r>
    <n v="4483"/>
    <n v="1993"/>
    <x v="0"/>
    <x v="0"/>
    <n v="72354"/>
    <n v="0"/>
    <n v="0"/>
    <d v="2013-04-17T00:00:00"/>
    <n v="67"/>
    <n v="315"/>
    <n v="26"/>
    <n v="473"/>
    <n v="220"/>
    <n v="12"/>
    <n v="182"/>
    <n v="1"/>
    <n v="2"/>
    <n v="10"/>
    <n v="6"/>
    <n v="1"/>
    <n v="0"/>
    <n v="0"/>
    <n v="0"/>
    <n v="0"/>
    <n v="0"/>
    <n v="0"/>
    <n v="3"/>
    <n v="11"/>
    <n v="0"/>
  </r>
  <r>
    <n v="4487"/>
    <n v="1969"/>
    <x v="2"/>
    <x v="0"/>
    <n v="39858"/>
    <n v="1"/>
    <n v="0"/>
    <d v="2013-01-24T00:00:00"/>
    <n v="67"/>
    <n v="15"/>
    <n v="20"/>
    <n v="25"/>
    <n v="2"/>
    <n v="7"/>
    <n v="26"/>
    <n v="1"/>
    <n v="2"/>
    <n v="0"/>
    <n v="4"/>
    <n v="6"/>
    <n v="0"/>
    <n v="0"/>
    <n v="0"/>
    <n v="0"/>
    <n v="0"/>
    <n v="0"/>
    <n v="3"/>
    <n v="11"/>
    <n v="1"/>
  </r>
  <r>
    <n v="4988"/>
    <n v="1948"/>
    <x v="1"/>
    <x v="2"/>
    <n v="34469"/>
    <n v="1"/>
    <n v="1"/>
    <d v="2014-05-04T00:00:00"/>
    <n v="58"/>
    <n v="19"/>
    <n v="6"/>
    <n v="20"/>
    <n v="0"/>
    <n v="5"/>
    <n v="12"/>
    <n v="3"/>
    <n v="1"/>
    <n v="1"/>
    <n v="4"/>
    <n v="4"/>
    <n v="0"/>
    <n v="0"/>
    <n v="0"/>
    <n v="0"/>
    <n v="0"/>
    <n v="0"/>
    <n v="3"/>
    <n v="11"/>
    <n v="0"/>
  </r>
  <r>
    <n v="8931"/>
    <n v="1986"/>
    <x v="0"/>
    <x v="1"/>
    <n v="83033"/>
    <n v="1"/>
    <n v="0"/>
    <d v="2014-05-18T00:00:00"/>
    <n v="82"/>
    <n v="812"/>
    <n v="99"/>
    <n v="431"/>
    <n v="237"/>
    <n v="149"/>
    <n v="33"/>
    <n v="1"/>
    <n v="11"/>
    <n v="4"/>
    <n v="10"/>
    <n v="5"/>
    <n v="0"/>
    <n v="0"/>
    <n v="0"/>
    <n v="1"/>
    <n v="0"/>
    <n v="0"/>
    <n v="3"/>
    <n v="11"/>
    <n v="0"/>
  </r>
  <r>
    <n v="5871"/>
    <n v="1979"/>
    <x v="2"/>
    <x v="1"/>
    <n v="24401"/>
    <n v="0"/>
    <n v="0"/>
    <d v="2012-08-31T00:00:00"/>
    <n v="98"/>
    <n v="73"/>
    <n v="28"/>
    <n v="217"/>
    <n v="10"/>
    <n v="24"/>
    <n v="115"/>
    <n v="3"/>
    <n v="6"/>
    <n v="1"/>
    <n v="6"/>
    <n v="8"/>
    <n v="0"/>
    <n v="0"/>
    <n v="0"/>
    <n v="0"/>
    <n v="0"/>
    <n v="0"/>
    <n v="3"/>
    <n v="11"/>
    <n v="0"/>
  </r>
  <r>
    <n v="2008"/>
    <n v="1978"/>
    <x v="0"/>
    <x v="2"/>
    <n v="77583"/>
    <n v="0"/>
    <n v="0"/>
    <d v="2014-02-10T00:00:00"/>
    <n v="93"/>
    <n v="372"/>
    <n v="23"/>
    <n v="384"/>
    <n v="250"/>
    <n v="12"/>
    <n v="108"/>
    <n v="1"/>
    <n v="4"/>
    <n v="5"/>
    <n v="9"/>
    <n v="2"/>
    <n v="0"/>
    <n v="0"/>
    <n v="0"/>
    <n v="1"/>
    <n v="0"/>
    <n v="0"/>
    <n v="3"/>
    <n v="11"/>
    <n v="0"/>
  </r>
  <r>
    <n v="3139"/>
    <n v="1982"/>
    <x v="4"/>
    <x v="0"/>
    <n v="74116"/>
    <n v="0"/>
    <n v="0"/>
    <d v="2013-12-30T00:00:00"/>
    <n v="53"/>
    <n v="871"/>
    <n v="111"/>
    <n v="704"/>
    <n v="145"/>
    <n v="55"/>
    <n v="166"/>
    <n v="1"/>
    <n v="4"/>
    <n v="4"/>
    <n v="10"/>
    <n v="2"/>
    <n v="0"/>
    <n v="1"/>
    <n v="0"/>
    <n v="0"/>
    <n v="0"/>
    <n v="0"/>
    <n v="3"/>
    <n v="11"/>
    <n v="0"/>
  </r>
  <r>
    <n v="10037"/>
    <n v="1993"/>
    <x v="0"/>
    <x v="0"/>
    <n v="74293"/>
    <n v="0"/>
    <n v="0"/>
    <d v="2014-05-04T00:00:00"/>
    <n v="66"/>
    <n v="375"/>
    <n v="152"/>
    <n v="335"/>
    <n v="93"/>
    <n v="91"/>
    <n v="81"/>
    <n v="1"/>
    <n v="5"/>
    <n v="4"/>
    <n v="6"/>
    <n v="2"/>
    <n v="0"/>
    <n v="0"/>
    <n v="0"/>
    <n v="0"/>
    <n v="0"/>
    <n v="0"/>
    <n v="3"/>
    <n v="11"/>
    <n v="0"/>
  </r>
  <r>
    <n v="10673"/>
    <n v="1976"/>
    <x v="1"/>
    <x v="2"/>
    <n v="68397"/>
    <n v="0"/>
    <n v="1"/>
    <d v="2013-11-17T00:00:00"/>
    <n v="6"/>
    <n v="760"/>
    <n v="80"/>
    <n v="466"/>
    <n v="17"/>
    <n v="13"/>
    <n v="80"/>
    <n v="1"/>
    <n v="6"/>
    <n v="9"/>
    <n v="5"/>
    <n v="3"/>
    <n v="0"/>
    <n v="0"/>
    <n v="0"/>
    <n v="0"/>
    <n v="0"/>
    <n v="0"/>
    <n v="3"/>
    <n v="11"/>
    <n v="0"/>
  </r>
  <r>
    <n v="5303"/>
    <n v="1974"/>
    <x v="1"/>
    <x v="1"/>
    <n v="79632"/>
    <n v="0"/>
    <n v="0"/>
    <d v="2014-04-08T00:00:00"/>
    <n v="42"/>
    <n v="471"/>
    <n v="0"/>
    <n v="510"/>
    <n v="99"/>
    <n v="21"/>
    <n v="12"/>
    <n v="1"/>
    <n v="6"/>
    <n v="4"/>
    <n v="9"/>
    <n v="2"/>
    <n v="0"/>
    <n v="0"/>
    <n v="0"/>
    <n v="0"/>
    <n v="0"/>
    <n v="0"/>
    <n v="3"/>
    <n v="11"/>
    <n v="0"/>
  </r>
  <r>
    <n v="538"/>
    <n v="1989"/>
    <x v="0"/>
    <x v="0"/>
    <n v="46107"/>
    <n v="1"/>
    <n v="0"/>
    <d v="2014-02-10T00:00:00"/>
    <n v="78"/>
    <n v="31"/>
    <n v="9"/>
    <n v="27"/>
    <n v="16"/>
    <n v="9"/>
    <n v="33"/>
    <n v="1"/>
    <n v="1"/>
    <n v="1"/>
    <n v="4"/>
    <n v="3"/>
    <n v="0"/>
    <n v="0"/>
    <n v="0"/>
    <n v="0"/>
    <n v="0"/>
    <n v="0"/>
    <n v="3"/>
    <n v="11"/>
    <n v="0"/>
  </r>
  <r>
    <n v="7922"/>
    <n v="1951"/>
    <x v="1"/>
    <x v="0"/>
    <n v="64950"/>
    <n v="0"/>
    <n v="1"/>
    <d v="2012-08-12T00:00:00"/>
    <n v="29"/>
    <n v="819"/>
    <n v="0"/>
    <n v="72"/>
    <n v="12"/>
    <n v="0"/>
    <n v="63"/>
    <n v="2"/>
    <n v="11"/>
    <n v="2"/>
    <n v="10"/>
    <n v="7"/>
    <n v="0"/>
    <n v="1"/>
    <n v="0"/>
    <n v="0"/>
    <n v="0"/>
    <n v="0"/>
    <n v="3"/>
    <n v="11"/>
    <n v="0"/>
  </r>
  <r>
    <n v="5692"/>
    <n v="1989"/>
    <x v="3"/>
    <x v="2"/>
    <n v="25443"/>
    <n v="1"/>
    <n v="0"/>
    <d v="2012-12-22T00:00:00"/>
    <n v="82"/>
    <n v="1"/>
    <n v="4"/>
    <n v="3"/>
    <n v="8"/>
    <n v="9"/>
    <n v="7"/>
    <n v="1"/>
    <n v="1"/>
    <n v="0"/>
    <n v="3"/>
    <n v="8"/>
    <n v="0"/>
    <n v="0"/>
    <n v="0"/>
    <n v="0"/>
    <n v="0"/>
    <n v="0"/>
    <n v="3"/>
    <n v="11"/>
    <n v="0"/>
  </r>
  <r>
    <n v="4843"/>
    <n v="1952"/>
    <x v="0"/>
    <x v="0"/>
    <n v="75127"/>
    <n v="0"/>
    <n v="0"/>
    <d v="2014-05-22T00:00:00"/>
    <n v="92"/>
    <n v="203"/>
    <n v="35"/>
    <n v="305"/>
    <n v="46"/>
    <n v="17"/>
    <n v="227"/>
    <n v="1"/>
    <n v="2"/>
    <n v="11"/>
    <n v="5"/>
    <n v="1"/>
    <n v="0"/>
    <n v="0"/>
    <n v="0"/>
    <n v="0"/>
    <n v="0"/>
    <n v="0"/>
    <n v="3"/>
    <n v="11"/>
    <n v="0"/>
  </r>
  <r>
    <n v="6383"/>
    <n v="1971"/>
    <x v="1"/>
    <x v="1"/>
    <n v="32892"/>
    <n v="1"/>
    <n v="0"/>
    <d v="2014-05-25T00:00:00"/>
    <n v="78"/>
    <n v="26"/>
    <n v="0"/>
    <n v="15"/>
    <n v="2"/>
    <n v="1"/>
    <n v="2"/>
    <n v="2"/>
    <n v="3"/>
    <n v="0"/>
    <n v="3"/>
    <n v="8"/>
    <n v="0"/>
    <n v="0"/>
    <n v="0"/>
    <n v="0"/>
    <n v="0"/>
    <n v="0"/>
    <n v="3"/>
    <n v="11"/>
    <n v="0"/>
  </r>
  <r>
    <n v="1628"/>
    <n v="1971"/>
    <x v="0"/>
    <x v="1"/>
    <n v="71796"/>
    <n v="0"/>
    <n v="0"/>
    <d v="2013-10-24T00:00:00"/>
    <n v="54"/>
    <n v="354"/>
    <n v="21"/>
    <n v="311"/>
    <n v="167"/>
    <n v="75"/>
    <n v="32"/>
    <n v="1"/>
    <n v="9"/>
    <n v="3"/>
    <n v="4"/>
    <n v="4"/>
    <n v="0"/>
    <n v="0"/>
    <n v="0"/>
    <n v="0"/>
    <n v="0"/>
    <n v="0"/>
    <n v="3"/>
    <n v="11"/>
    <n v="0"/>
  </r>
  <r>
    <n v="1204"/>
    <n v="1970"/>
    <x v="1"/>
    <x v="2"/>
    <n v="67536"/>
    <n v="0"/>
    <n v="1"/>
    <d v="2013-05-22T00:00:00"/>
    <n v="45"/>
    <n v="1253"/>
    <n v="0"/>
    <n v="447"/>
    <n v="23"/>
    <n v="71"/>
    <n v="35"/>
    <n v="3"/>
    <n v="11"/>
    <n v="5"/>
    <n v="11"/>
    <n v="8"/>
    <n v="0"/>
    <n v="0"/>
    <n v="0"/>
    <n v="1"/>
    <n v="0"/>
    <n v="0"/>
    <n v="3"/>
    <n v="11"/>
    <n v="0"/>
  </r>
  <r>
    <n v="3673"/>
    <n v="1971"/>
    <x v="0"/>
    <x v="0"/>
    <n v="55239"/>
    <n v="0"/>
    <n v="1"/>
    <d v="2013-07-14T00:00:00"/>
    <n v="59"/>
    <n v="371"/>
    <n v="17"/>
    <n v="238"/>
    <n v="23"/>
    <n v="24"/>
    <n v="106"/>
    <n v="3"/>
    <n v="7"/>
    <n v="5"/>
    <n v="11"/>
    <n v="5"/>
    <n v="0"/>
    <n v="0"/>
    <n v="0"/>
    <n v="0"/>
    <n v="0"/>
    <n v="0"/>
    <n v="3"/>
    <n v="11"/>
    <n v="0"/>
  </r>
  <r>
    <n v="760"/>
    <n v="1975"/>
    <x v="1"/>
    <x v="3"/>
    <n v="60554"/>
    <n v="1"/>
    <n v="0"/>
    <d v="2013-08-09T00:00:00"/>
    <n v="8"/>
    <n v="588"/>
    <n v="7"/>
    <n v="76"/>
    <n v="110"/>
    <n v="15"/>
    <n v="15"/>
    <n v="2"/>
    <n v="8"/>
    <n v="4"/>
    <n v="9"/>
    <n v="6"/>
    <n v="0"/>
    <n v="0"/>
    <n v="0"/>
    <n v="0"/>
    <n v="0"/>
    <n v="0"/>
    <n v="3"/>
    <n v="11"/>
    <n v="0"/>
  </r>
  <r>
    <n v="8957"/>
    <n v="1952"/>
    <x v="4"/>
    <x v="0"/>
    <n v="64831"/>
    <n v="1"/>
    <n v="1"/>
    <d v="2013-06-10T00:00:00"/>
    <n v="51"/>
    <n v="480"/>
    <n v="86"/>
    <n v="249"/>
    <n v="75"/>
    <n v="86"/>
    <n v="144"/>
    <n v="8"/>
    <n v="6"/>
    <n v="3"/>
    <n v="5"/>
    <n v="6"/>
    <n v="0"/>
    <n v="0"/>
    <n v="0"/>
    <n v="0"/>
    <n v="0"/>
    <n v="0"/>
    <n v="3"/>
    <n v="11"/>
    <n v="0"/>
  </r>
  <r>
    <n v="4128"/>
    <n v="1962"/>
    <x v="1"/>
    <x v="1"/>
    <n v="56067"/>
    <n v="0"/>
    <n v="1"/>
    <d v="2013-07-20T00:00:00"/>
    <n v="51"/>
    <n v="517"/>
    <n v="12"/>
    <n v="54"/>
    <n v="16"/>
    <n v="6"/>
    <n v="120"/>
    <n v="2"/>
    <n v="7"/>
    <n v="4"/>
    <n v="7"/>
    <n v="5"/>
    <n v="0"/>
    <n v="0"/>
    <n v="0"/>
    <n v="0"/>
    <n v="0"/>
    <n v="0"/>
    <n v="3"/>
    <n v="11"/>
    <n v="0"/>
  </r>
  <r>
    <n v="6810"/>
    <n v="1983"/>
    <x v="0"/>
    <x v="3"/>
    <n v="82025"/>
    <n v="0"/>
    <n v="0"/>
    <d v="2013-05-28T00:00:00"/>
    <n v="76"/>
    <n v="267"/>
    <n v="98"/>
    <n v="606"/>
    <n v="48"/>
    <n v="70"/>
    <n v="98"/>
    <n v="1"/>
    <n v="3"/>
    <n v="2"/>
    <n v="6"/>
    <n v="1"/>
    <n v="0"/>
    <n v="0"/>
    <n v="1"/>
    <n v="0"/>
    <n v="0"/>
    <n v="0"/>
    <n v="3"/>
    <n v="11"/>
    <n v="1"/>
  </r>
  <r>
    <n v="5386"/>
    <n v="1953"/>
    <x v="0"/>
    <x v="1"/>
    <n v="94384"/>
    <n v="0"/>
    <n v="0"/>
    <d v="2013-03-04T00:00:00"/>
    <n v="62"/>
    <n v="1111"/>
    <n v="24"/>
    <n v="790"/>
    <n v="160"/>
    <n v="45"/>
    <n v="172"/>
    <n v="0"/>
    <n v="5"/>
    <n v="8"/>
    <n v="5"/>
    <n v="2"/>
    <n v="0"/>
    <n v="1"/>
    <n v="1"/>
    <n v="1"/>
    <n v="0"/>
    <n v="0"/>
    <n v="3"/>
    <n v="11"/>
    <n v="1"/>
  </r>
  <r>
    <n v="8700"/>
    <n v="1986"/>
    <x v="3"/>
    <x v="0"/>
    <n v="14906"/>
    <n v="0"/>
    <n v="0"/>
    <d v="2012-12-22T00:00:00"/>
    <n v="86"/>
    <n v="7"/>
    <n v="7"/>
    <n v="14"/>
    <n v="7"/>
    <n v="16"/>
    <n v="15"/>
    <n v="3"/>
    <n v="2"/>
    <n v="1"/>
    <n v="3"/>
    <n v="7"/>
    <n v="0"/>
    <n v="0"/>
    <n v="0"/>
    <n v="0"/>
    <n v="0"/>
    <n v="0"/>
    <n v="3"/>
    <n v="11"/>
    <n v="0"/>
  </r>
  <r>
    <n v="3202"/>
    <n v="1987"/>
    <x v="1"/>
    <x v="2"/>
    <n v="51563"/>
    <n v="0"/>
    <n v="0"/>
    <d v="2012-10-01T00:00:00"/>
    <n v="60"/>
    <n v="1166"/>
    <n v="0"/>
    <n v="48"/>
    <n v="0"/>
    <n v="0"/>
    <n v="36"/>
    <n v="1"/>
    <n v="4"/>
    <n v="4"/>
    <n v="10"/>
    <n v="8"/>
    <n v="0"/>
    <n v="1"/>
    <n v="1"/>
    <n v="0"/>
    <n v="0"/>
    <n v="0"/>
    <n v="3"/>
    <n v="11"/>
    <n v="0"/>
  </r>
  <r>
    <n v="1328"/>
    <n v="1982"/>
    <x v="4"/>
    <x v="2"/>
    <n v="57937"/>
    <n v="0"/>
    <n v="1"/>
    <d v="2014-02-16T00:00:00"/>
    <n v="56"/>
    <n v="261"/>
    <n v="42"/>
    <n v="144"/>
    <n v="55"/>
    <n v="48"/>
    <n v="133"/>
    <n v="3"/>
    <n v="4"/>
    <n v="4"/>
    <n v="9"/>
    <n v="3"/>
    <n v="0"/>
    <n v="0"/>
    <n v="0"/>
    <n v="0"/>
    <n v="0"/>
    <n v="0"/>
    <n v="3"/>
    <n v="11"/>
    <n v="0"/>
  </r>
  <r>
    <n v="8405"/>
    <n v="1979"/>
    <x v="0"/>
    <x v="3"/>
    <n v="68274"/>
    <n v="1"/>
    <n v="1"/>
    <d v="2013-09-30T00:00:00"/>
    <n v="83"/>
    <n v="135"/>
    <n v="25"/>
    <n v="51"/>
    <n v="23"/>
    <n v="25"/>
    <n v="46"/>
    <n v="2"/>
    <n v="4"/>
    <n v="2"/>
    <n v="5"/>
    <n v="3"/>
    <n v="0"/>
    <n v="0"/>
    <n v="0"/>
    <n v="0"/>
    <n v="0"/>
    <n v="0"/>
    <n v="3"/>
    <n v="11"/>
    <n v="0"/>
  </r>
  <r>
    <n v="6515"/>
    <n v="1977"/>
    <x v="0"/>
    <x v="1"/>
    <n v="39771"/>
    <n v="1"/>
    <n v="0"/>
    <d v="2013-12-06T00:00:00"/>
    <n v="92"/>
    <n v="6"/>
    <n v="2"/>
    <n v="18"/>
    <n v="2"/>
    <n v="8"/>
    <n v="14"/>
    <n v="1"/>
    <n v="2"/>
    <n v="0"/>
    <n v="3"/>
    <n v="4"/>
    <n v="0"/>
    <n v="0"/>
    <n v="0"/>
    <n v="0"/>
    <n v="0"/>
    <n v="0"/>
    <n v="3"/>
    <n v="11"/>
    <n v="0"/>
  </r>
  <r>
    <n v="2882"/>
    <n v="1975"/>
    <x v="4"/>
    <x v="3"/>
    <n v="67893"/>
    <n v="0"/>
    <n v="1"/>
    <d v="2012-10-01T00:00:00"/>
    <n v="31"/>
    <n v="711"/>
    <n v="28"/>
    <n v="142"/>
    <n v="49"/>
    <n v="18"/>
    <n v="47"/>
    <n v="2"/>
    <n v="3"/>
    <n v="2"/>
    <n v="9"/>
    <n v="8"/>
    <n v="0"/>
    <n v="0"/>
    <n v="0"/>
    <n v="0"/>
    <n v="0"/>
    <n v="0"/>
    <n v="3"/>
    <n v="11"/>
    <n v="0"/>
  </r>
  <r>
    <n v="7574"/>
    <n v="1979"/>
    <x v="1"/>
    <x v="1"/>
    <n v="27922"/>
    <n v="1"/>
    <n v="0"/>
    <d v="2014-05-10T00:00:00"/>
    <n v="80"/>
    <n v="11"/>
    <n v="0"/>
    <n v="13"/>
    <n v="2"/>
    <n v="4"/>
    <n v="11"/>
    <n v="1"/>
    <n v="2"/>
    <n v="0"/>
    <n v="3"/>
    <n v="4"/>
    <n v="0"/>
    <n v="0"/>
    <n v="0"/>
    <n v="0"/>
    <n v="0"/>
    <n v="0"/>
    <n v="3"/>
    <n v="11"/>
    <n v="0"/>
  </r>
  <r>
    <n v="6387"/>
    <n v="1976"/>
    <x v="1"/>
    <x v="1"/>
    <n v="52190"/>
    <n v="1"/>
    <n v="1"/>
    <d v="2014-05-08T00:00:00"/>
    <n v="39"/>
    <n v="42"/>
    <n v="0"/>
    <n v="17"/>
    <n v="0"/>
    <n v="0"/>
    <n v="18"/>
    <n v="3"/>
    <n v="2"/>
    <n v="1"/>
    <n v="3"/>
    <n v="5"/>
    <n v="1"/>
    <n v="0"/>
    <n v="0"/>
    <n v="0"/>
    <n v="0"/>
    <n v="0"/>
    <n v="3"/>
    <n v="11"/>
    <n v="0"/>
  </r>
  <r>
    <n v="5320"/>
    <n v="1973"/>
    <x v="2"/>
    <x v="3"/>
    <n v="44051"/>
    <n v="1"/>
    <n v="1"/>
    <d v="2013-01-29T00:00:00"/>
    <n v="20"/>
    <n v="79"/>
    <n v="7"/>
    <n v="58"/>
    <n v="6"/>
    <n v="3"/>
    <n v="18"/>
    <n v="4"/>
    <n v="3"/>
    <n v="1"/>
    <n v="4"/>
    <n v="6"/>
    <n v="0"/>
    <n v="0"/>
    <n v="0"/>
    <n v="0"/>
    <n v="0"/>
    <n v="0"/>
    <n v="3"/>
    <n v="11"/>
    <n v="1"/>
  </r>
  <r>
    <n v="5048"/>
    <n v="1971"/>
    <x v="1"/>
    <x v="0"/>
    <n v="42767"/>
    <n v="2"/>
    <n v="0"/>
    <d v="2013-05-11T00:00:00"/>
    <n v="53"/>
    <n v="20"/>
    <n v="6"/>
    <n v="43"/>
    <n v="19"/>
    <n v="5"/>
    <n v="38"/>
    <n v="1"/>
    <n v="3"/>
    <n v="1"/>
    <n v="2"/>
    <n v="8"/>
    <n v="0"/>
    <n v="0"/>
    <n v="0"/>
    <n v="0"/>
    <n v="0"/>
    <n v="0"/>
    <n v="3"/>
    <n v="11"/>
    <n v="0"/>
  </r>
  <r>
    <n v="8146"/>
    <n v="1976"/>
    <x v="2"/>
    <x v="1"/>
    <n v="46106"/>
    <n v="1"/>
    <n v="1"/>
    <d v="2014-05-11T00:00:00"/>
    <n v="84"/>
    <n v="30"/>
    <n v="0"/>
    <n v="8"/>
    <n v="2"/>
    <n v="0"/>
    <n v="14"/>
    <n v="1"/>
    <n v="1"/>
    <n v="1"/>
    <n v="2"/>
    <n v="6"/>
    <n v="0"/>
    <n v="0"/>
    <n v="0"/>
    <n v="0"/>
    <n v="0"/>
    <n v="0"/>
    <n v="3"/>
    <n v="11"/>
    <n v="0"/>
  </r>
  <r>
    <n v="10031"/>
    <n v="1976"/>
    <x v="1"/>
    <x v="2"/>
    <n v="16927"/>
    <n v="1"/>
    <n v="1"/>
    <d v="2013-02-10T00:00:00"/>
    <n v="50"/>
    <n v="20"/>
    <n v="2"/>
    <n v="23"/>
    <n v="3"/>
    <n v="1"/>
    <n v="4"/>
    <n v="5"/>
    <n v="3"/>
    <n v="0"/>
    <n v="4"/>
    <n v="8"/>
    <n v="0"/>
    <n v="0"/>
    <n v="0"/>
    <n v="0"/>
    <n v="0"/>
    <n v="0"/>
    <n v="3"/>
    <n v="11"/>
    <n v="0"/>
  </r>
  <r>
    <n v="5748"/>
    <n v="1965"/>
    <x v="0"/>
    <x v="2"/>
    <n v="59754"/>
    <n v="0"/>
    <n v="1"/>
    <d v="2012-12-01T00:00:00"/>
    <n v="96"/>
    <n v="115"/>
    <n v="27"/>
    <n v="44"/>
    <n v="4"/>
    <n v="146"/>
    <n v="139"/>
    <n v="3"/>
    <n v="5"/>
    <n v="2"/>
    <n v="6"/>
    <n v="5"/>
    <n v="0"/>
    <n v="0"/>
    <n v="0"/>
    <n v="0"/>
    <n v="0"/>
    <n v="0"/>
    <n v="3"/>
    <n v="11"/>
    <n v="1"/>
  </r>
  <r>
    <n v="2134"/>
    <n v="1952"/>
    <x v="0"/>
    <x v="0"/>
    <n v="53700"/>
    <n v="0"/>
    <n v="1"/>
    <d v="2012-08-17T00:00:00"/>
    <n v="94"/>
    <n v="263"/>
    <n v="5"/>
    <n v="233"/>
    <n v="69"/>
    <n v="41"/>
    <n v="83"/>
    <n v="4"/>
    <n v="5"/>
    <n v="5"/>
    <n v="8"/>
    <n v="5"/>
    <n v="0"/>
    <n v="0"/>
    <n v="0"/>
    <n v="0"/>
    <n v="0"/>
    <n v="0"/>
    <n v="3"/>
    <n v="11"/>
    <n v="0"/>
  </r>
  <r>
    <n v="1523"/>
    <n v="1973"/>
    <x v="0"/>
    <x v="2"/>
    <n v="59041"/>
    <n v="1"/>
    <n v="1"/>
    <d v="2014-05-07T00:00:00"/>
    <n v="25"/>
    <n v="69"/>
    <n v="2"/>
    <n v="15"/>
    <n v="2"/>
    <n v="2"/>
    <n v="6"/>
    <n v="2"/>
    <n v="2"/>
    <n v="0"/>
    <n v="4"/>
    <n v="5"/>
    <n v="0"/>
    <n v="0"/>
    <n v="0"/>
    <n v="0"/>
    <n v="0"/>
    <n v="0"/>
    <n v="3"/>
    <n v="11"/>
    <n v="0"/>
  </r>
  <r>
    <n v="9665"/>
    <n v="1957"/>
    <x v="1"/>
    <x v="3"/>
    <n v="54237"/>
    <n v="0"/>
    <n v="1"/>
    <d v="2013-04-27T00:00:00"/>
    <n v="48"/>
    <n v="267"/>
    <n v="3"/>
    <n v="30"/>
    <n v="4"/>
    <n v="0"/>
    <n v="57"/>
    <n v="4"/>
    <n v="5"/>
    <n v="2"/>
    <n v="5"/>
    <n v="6"/>
    <n v="0"/>
    <n v="0"/>
    <n v="0"/>
    <n v="0"/>
    <n v="0"/>
    <n v="0"/>
    <n v="3"/>
    <n v="11"/>
    <n v="0"/>
  </r>
  <r>
    <n v="4640"/>
    <n v="1967"/>
    <x v="0"/>
    <x v="3"/>
    <n v="70647"/>
    <n v="0"/>
    <n v="1"/>
    <d v="2012-09-21T00:00:00"/>
    <n v="65"/>
    <n v="561"/>
    <n v="85"/>
    <n v="171"/>
    <n v="25"/>
    <n v="123"/>
    <n v="114"/>
    <n v="2"/>
    <n v="4"/>
    <n v="7"/>
    <n v="13"/>
    <n v="2"/>
    <n v="0"/>
    <n v="0"/>
    <n v="0"/>
    <n v="0"/>
    <n v="0"/>
    <n v="0"/>
    <n v="3"/>
    <n v="11"/>
    <n v="0"/>
  </r>
  <r>
    <n v="3635"/>
    <n v="1962"/>
    <x v="1"/>
    <x v="0"/>
    <n v="52597"/>
    <n v="0"/>
    <n v="1"/>
    <d v="2014-05-07T00:00:00"/>
    <n v="69"/>
    <n v="492"/>
    <n v="0"/>
    <n v="37"/>
    <n v="7"/>
    <n v="0"/>
    <n v="42"/>
    <n v="3"/>
    <n v="6"/>
    <n v="3"/>
    <n v="8"/>
    <n v="5"/>
    <n v="0"/>
    <n v="0"/>
    <n v="0"/>
    <n v="0"/>
    <n v="0"/>
    <n v="0"/>
    <n v="3"/>
    <n v="11"/>
    <n v="0"/>
  </r>
  <r>
    <n v="3547"/>
    <n v="1969"/>
    <x v="2"/>
    <x v="1"/>
    <n v="41021"/>
    <n v="1"/>
    <n v="0"/>
    <d v="2012-12-30T00:00:00"/>
    <n v="12"/>
    <n v="14"/>
    <n v="7"/>
    <n v="9"/>
    <n v="6"/>
    <n v="16"/>
    <n v="12"/>
    <n v="2"/>
    <n v="2"/>
    <n v="0"/>
    <n v="3"/>
    <n v="6"/>
    <n v="0"/>
    <n v="0"/>
    <n v="0"/>
    <n v="0"/>
    <n v="0"/>
    <n v="0"/>
    <n v="3"/>
    <n v="11"/>
    <n v="1"/>
  </r>
  <r>
    <n v="2456"/>
    <n v="1975"/>
    <x v="1"/>
    <x v="2"/>
    <n v="40233"/>
    <n v="0"/>
    <n v="1"/>
    <d v="2013-10-14T00:00:00"/>
    <n v="84"/>
    <n v="80"/>
    <n v="4"/>
    <n v="46"/>
    <n v="0"/>
    <n v="17"/>
    <n v="2"/>
    <n v="5"/>
    <n v="2"/>
    <n v="1"/>
    <n v="5"/>
    <n v="6"/>
    <n v="0"/>
    <n v="0"/>
    <n v="0"/>
    <n v="0"/>
    <n v="0"/>
    <n v="0"/>
    <n v="3"/>
    <n v="11"/>
    <n v="0"/>
  </r>
  <r>
    <n v="5633"/>
    <n v="1980"/>
    <x v="0"/>
    <x v="2"/>
    <n v="50183"/>
    <n v="1"/>
    <n v="1"/>
    <d v="2014-06-25T00:00:00"/>
    <n v="47"/>
    <n v="97"/>
    <n v="12"/>
    <n v="84"/>
    <n v="13"/>
    <n v="10"/>
    <n v="15"/>
    <n v="7"/>
    <n v="3"/>
    <n v="1"/>
    <n v="6"/>
    <n v="5"/>
    <n v="0"/>
    <n v="0"/>
    <n v="0"/>
    <n v="0"/>
    <n v="0"/>
    <n v="0"/>
    <n v="3"/>
    <n v="11"/>
    <n v="0"/>
  </r>
  <r>
    <n v="7801"/>
    <n v="1959"/>
    <x v="0"/>
    <x v="1"/>
    <n v="54753"/>
    <n v="0"/>
    <n v="1"/>
    <d v="2013-09-12T00:00:00"/>
    <n v="87"/>
    <n v="197"/>
    <n v="107"/>
    <n v="227"/>
    <n v="7"/>
    <n v="59"/>
    <n v="131"/>
    <n v="3"/>
    <n v="5"/>
    <n v="2"/>
    <n v="11"/>
    <n v="4"/>
    <n v="0"/>
    <n v="0"/>
    <n v="0"/>
    <n v="0"/>
    <n v="0"/>
    <n v="0"/>
    <n v="3"/>
    <n v="11"/>
    <n v="0"/>
  </r>
  <r>
    <n v="10489"/>
    <n v="1973"/>
    <x v="0"/>
    <x v="2"/>
    <n v="92955"/>
    <n v="0"/>
    <n v="0"/>
    <d v="2013-08-19T00:00:00"/>
    <n v="35"/>
    <n v="693"/>
    <n v="21"/>
    <n v="925"/>
    <n v="31"/>
    <n v="24"/>
    <n v="84"/>
    <n v="1"/>
    <n v="6"/>
    <n v="7"/>
    <n v="9"/>
    <n v="2"/>
    <n v="0"/>
    <n v="0"/>
    <n v="1"/>
    <n v="1"/>
    <n v="0"/>
    <n v="0"/>
    <n v="3"/>
    <n v="11"/>
    <n v="1"/>
  </r>
  <r>
    <n v="7011"/>
    <n v="1973"/>
    <x v="0"/>
    <x v="2"/>
    <n v="33471"/>
    <n v="1"/>
    <n v="0"/>
    <d v="2012-10-12T00:00:00"/>
    <n v="47"/>
    <n v="43"/>
    <n v="2"/>
    <n v="27"/>
    <n v="0"/>
    <n v="9"/>
    <n v="12"/>
    <n v="3"/>
    <n v="3"/>
    <n v="0"/>
    <n v="4"/>
    <n v="7"/>
    <n v="0"/>
    <n v="0"/>
    <n v="0"/>
    <n v="0"/>
    <n v="0"/>
    <n v="0"/>
    <n v="3"/>
    <n v="11"/>
    <n v="0"/>
  </r>
  <r>
    <n v="2620"/>
    <n v="1974"/>
    <x v="1"/>
    <x v="2"/>
    <n v="34596"/>
    <n v="1"/>
    <n v="0"/>
    <d v="2013-04-13T00:00:00"/>
    <n v="48"/>
    <n v="14"/>
    <n v="0"/>
    <n v="2"/>
    <n v="0"/>
    <n v="0"/>
    <n v="7"/>
    <n v="1"/>
    <n v="1"/>
    <n v="0"/>
    <n v="2"/>
    <n v="8"/>
    <n v="0"/>
    <n v="0"/>
    <n v="0"/>
    <n v="0"/>
    <n v="0"/>
    <n v="0"/>
    <n v="3"/>
    <n v="11"/>
    <n v="1"/>
  </r>
  <r>
    <n v="3933"/>
    <n v="1980"/>
    <x v="0"/>
    <x v="1"/>
    <n v="44010"/>
    <n v="1"/>
    <n v="0"/>
    <d v="2012-10-13T00:00:00"/>
    <n v="46"/>
    <n v="186"/>
    <n v="36"/>
    <n v="234"/>
    <n v="86"/>
    <n v="72"/>
    <n v="48"/>
    <n v="6"/>
    <n v="10"/>
    <n v="2"/>
    <n v="6"/>
    <n v="9"/>
    <n v="0"/>
    <n v="0"/>
    <n v="0"/>
    <n v="0"/>
    <n v="0"/>
    <n v="0"/>
    <n v="3"/>
    <n v="11"/>
    <n v="0"/>
  </r>
  <r>
    <n v="10981"/>
    <n v="1988"/>
    <x v="0"/>
    <x v="2"/>
    <n v="84219"/>
    <n v="0"/>
    <n v="0"/>
    <d v="2014-02-02T00:00:00"/>
    <n v="27"/>
    <n v="434"/>
    <n v="137"/>
    <n v="400"/>
    <n v="45"/>
    <n v="137"/>
    <n v="45"/>
    <n v="1"/>
    <n v="3"/>
    <n v="4"/>
    <n v="10"/>
    <n v="1"/>
    <n v="0"/>
    <n v="0"/>
    <n v="0"/>
    <n v="0"/>
    <n v="0"/>
    <n v="0"/>
    <n v="3"/>
    <n v="11"/>
    <n v="0"/>
  </r>
  <r>
    <n v="1734"/>
    <n v="1968"/>
    <x v="1"/>
    <x v="1"/>
    <n v="40706"/>
    <n v="2"/>
    <n v="1"/>
    <d v="2013-01-17T00:00:00"/>
    <n v="37"/>
    <n v="59"/>
    <n v="0"/>
    <n v="11"/>
    <n v="4"/>
    <n v="2"/>
    <n v="5"/>
    <n v="4"/>
    <n v="3"/>
    <n v="0"/>
    <n v="4"/>
    <n v="7"/>
    <n v="0"/>
    <n v="0"/>
    <n v="0"/>
    <n v="0"/>
    <n v="0"/>
    <n v="0"/>
    <n v="3"/>
    <n v="11"/>
    <n v="0"/>
  </r>
  <r>
    <n v="10995"/>
    <n v="1988"/>
    <x v="4"/>
    <x v="2"/>
    <n v="15716"/>
    <n v="1"/>
    <n v="0"/>
    <d v="2012-11-12T00:00:00"/>
    <n v="8"/>
    <n v="16"/>
    <n v="5"/>
    <n v="30"/>
    <n v="8"/>
    <n v="7"/>
    <n v="26"/>
    <n v="3"/>
    <n v="3"/>
    <n v="0"/>
    <n v="4"/>
    <n v="8"/>
    <n v="0"/>
    <n v="0"/>
    <n v="0"/>
    <n v="0"/>
    <n v="0"/>
    <n v="1"/>
    <n v="3"/>
    <n v="11"/>
    <n v="0"/>
  </r>
  <r>
    <n v="6357"/>
    <n v="1959"/>
    <x v="4"/>
    <x v="3"/>
    <n v="59052"/>
    <n v="0"/>
    <n v="1"/>
    <d v="2013-11-17T00:00:00"/>
    <n v="29"/>
    <n v="230"/>
    <n v="35"/>
    <n v="75"/>
    <n v="63"/>
    <n v="57"/>
    <n v="31"/>
    <n v="3"/>
    <n v="7"/>
    <n v="1"/>
    <n v="7"/>
    <n v="5"/>
    <n v="0"/>
    <n v="0"/>
    <n v="0"/>
    <n v="0"/>
    <n v="0"/>
    <n v="0"/>
    <n v="3"/>
    <n v="11"/>
    <n v="0"/>
  </r>
  <r>
    <n v="9209"/>
    <n v="1971"/>
    <x v="2"/>
    <x v="1"/>
    <n v="80573"/>
    <n v="0"/>
    <n v="0"/>
    <d v="2012-10-14T00:00:00"/>
    <n v="85"/>
    <n v="829"/>
    <n v="138"/>
    <n v="430"/>
    <n v="60"/>
    <n v="92"/>
    <n v="15"/>
    <n v="1"/>
    <n v="4"/>
    <n v="6"/>
    <n v="13"/>
    <n v="2"/>
    <n v="0"/>
    <n v="0"/>
    <n v="0"/>
    <n v="0"/>
    <n v="0"/>
    <n v="0"/>
    <n v="3"/>
    <n v="11"/>
    <n v="0"/>
  </r>
  <r>
    <n v="10286"/>
    <n v="1962"/>
    <x v="0"/>
    <x v="2"/>
    <n v="83715"/>
    <n v="0"/>
    <n v="0"/>
    <d v="2014-02-03T00:00:00"/>
    <n v="2"/>
    <n v="318"/>
    <n v="8"/>
    <n v="407"/>
    <n v="150"/>
    <n v="35"/>
    <n v="8"/>
    <n v="1"/>
    <n v="2"/>
    <n v="8"/>
    <n v="13"/>
    <n v="0"/>
    <n v="0"/>
    <n v="0"/>
    <n v="0"/>
    <n v="0"/>
    <n v="0"/>
    <n v="0"/>
    <n v="3"/>
    <n v="11"/>
    <n v="0"/>
  </r>
  <r>
    <n v="2611"/>
    <n v="1959"/>
    <x v="2"/>
    <x v="1"/>
    <n v="82576"/>
    <n v="0"/>
    <n v="0"/>
    <d v="2012-08-01T00:00:00"/>
    <n v="66"/>
    <n v="1206"/>
    <n v="55"/>
    <n v="445"/>
    <n v="168"/>
    <n v="18"/>
    <n v="18"/>
    <n v="1"/>
    <n v="2"/>
    <n v="4"/>
    <n v="12"/>
    <n v="1"/>
    <n v="0"/>
    <n v="0"/>
    <n v="1"/>
    <n v="0"/>
    <n v="0"/>
    <n v="0"/>
    <n v="3"/>
    <n v="11"/>
    <n v="0"/>
  </r>
  <r>
    <n v="1600"/>
    <n v="1965"/>
    <x v="2"/>
    <x v="2"/>
    <n v="56962"/>
    <n v="2"/>
    <n v="1"/>
    <d v="2013-10-11T00:00:00"/>
    <n v="60"/>
    <n v="292"/>
    <n v="3"/>
    <n v="77"/>
    <n v="10"/>
    <n v="3"/>
    <n v="26"/>
    <n v="7"/>
    <n v="6"/>
    <n v="3"/>
    <n v="5"/>
    <n v="7"/>
    <n v="0"/>
    <n v="0"/>
    <n v="0"/>
    <n v="0"/>
    <n v="0"/>
    <n v="0"/>
    <n v="3"/>
    <n v="11"/>
    <n v="0"/>
  </r>
  <r>
    <n v="3308"/>
    <n v="1952"/>
    <x v="0"/>
    <x v="2"/>
    <n v="35704"/>
    <n v="1"/>
    <n v="1"/>
    <d v="2014-01-03T00:00:00"/>
    <n v="54"/>
    <n v="30"/>
    <n v="9"/>
    <n v="12"/>
    <n v="2"/>
    <n v="11"/>
    <n v="30"/>
    <n v="3"/>
    <n v="2"/>
    <n v="0"/>
    <n v="4"/>
    <n v="4"/>
    <n v="0"/>
    <n v="0"/>
    <n v="0"/>
    <n v="0"/>
    <n v="0"/>
    <n v="0"/>
    <n v="3"/>
    <n v="11"/>
    <n v="0"/>
  </r>
  <r>
    <n v="5407"/>
    <n v="1954"/>
    <x v="0"/>
    <x v="1"/>
    <n v="53103"/>
    <n v="0"/>
    <n v="1"/>
    <d v="2013-09-12T00:00:00"/>
    <n v="70"/>
    <n v="729"/>
    <n v="17"/>
    <n v="133"/>
    <n v="11"/>
    <n v="0"/>
    <n v="195"/>
    <n v="5"/>
    <n v="10"/>
    <n v="6"/>
    <n v="7"/>
    <n v="7"/>
    <n v="1"/>
    <n v="0"/>
    <n v="0"/>
    <n v="0"/>
    <n v="0"/>
    <n v="0"/>
    <n v="3"/>
    <n v="11"/>
    <n v="0"/>
  </r>
  <r>
    <n v="2166"/>
    <n v="1960"/>
    <x v="4"/>
    <x v="4"/>
    <n v="46779"/>
    <n v="1"/>
    <n v="1"/>
    <d v="2013-07-12T00:00:00"/>
    <n v="55"/>
    <n v="12"/>
    <n v="1"/>
    <n v="3"/>
    <n v="0"/>
    <n v="0"/>
    <n v="7"/>
    <n v="1"/>
    <n v="0"/>
    <n v="1"/>
    <n v="2"/>
    <n v="4"/>
    <n v="0"/>
    <n v="0"/>
    <n v="0"/>
    <n v="0"/>
    <n v="0"/>
    <n v="0"/>
    <n v="3"/>
    <n v="11"/>
    <n v="0"/>
  </r>
  <r>
    <n v="3955"/>
    <n v="1965"/>
    <x v="0"/>
    <x v="3"/>
    <n v="4861"/>
    <n v="0"/>
    <n v="0"/>
    <d v="2014-06-22T00:00:00"/>
    <n v="20"/>
    <n v="2"/>
    <n v="1"/>
    <n v="1"/>
    <n v="1"/>
    <n v="0"/>
    <n v="1"/>
    <n v="0"/>
    <n v="0"/>
    <n v="0"/>
    <n v="0"/>
    <n v="14"/>
    <n v="0"/>
    <n v="0"/>
    <n v="0"/>
    <n v="0"/>
    <n v="0"/>
    <n v="0"/>
    <n v="3"/>
    <n v="11"/>
    <n v="0"/>
  </r>
  <r>
    <n v="6634"/>
    <n v="1979"/>
    <x v="2"/>
    <x v="3"/>
    <n v="33462"/>
    <n v="1"/>
    <n v="0"/>
    <d v="2013-08-07T00:00:00"/>
    <n v="78"/>
    <n v="22"/>
    <n v="3"/>
    <n v="18"/>
    <n v="0"/>
    <n v="0"/>
    <n v="11"/>
    <n v="1"/>
    <n v="2"/>
    <n v="0"/>
    <n v="3"/>
    <n v="7"/>
    <n v="0"/>
    <n v="0"/>
    <n v="0"/>
    <n v="0"/>
    <n v="0"/>
    <n v="0"/>
    <n v="3"/>
    <n v="11"/>
    <n v="0"/>
  </r>
  <r>
    <n v="3056"/>
    <n v="1978"/>
    <x v="0"/>
    <x v="3"/>
    <n v="63693"/>
    <n v="0"/>
    <n v="1"/>
    <d v="2013-10-14T00:00:00"/>
    <n v="63"/>
    <n v="587"/>
    <n v="43"/>
    <n v="337"/>
    <n v="42"/>
    <n v="87"/>
    <n v="54"/>
    <n v="3"/>
    <n v="11"/>
    <n v="6"/>
    <n v="9"/>
    <n v="6"/>
    <n v="0"/>
    <n v="0"/>
    <n v="0"/>
    <n v="0"/>
    <n v="0"/>
    <n v="0"/>
    <n v="3"/>
    <n v="11"/>
    <n v="0"/>
  </r>
  <r>
    <n v="5718"/>
    <n v="1950"/>
    <x v="0"/>
    <x v="2"/>
    <n v="80763"/>
    <n v="0"/>
    <n v="0"/>
    <d v="2013-08-15T00:00:00"/>
    <n v="17"/>
    <n v="674"/>
    <n v="168"/>
    <n v="108"/>
    <n v="192"/>
    <n v="42"/>
    <n v="231"/>
    <n v="1"/>
    <n v="5"/>
    <n v="11"/>
    <n v="6"/>
    <n v="3"/>
    <n v="0"/>
    <n v="0"/>
    <n v="1"/>
    <n v="1"/>
    <n v="0"/>
    <n v="0"/>
    <n v="3"/>
    <n v="11"/>
    <n v="1"/>
  </r>
  <r>
    <n v="6872"/>
    <n v="1974"/>
    <x v="1"/>
    <x v="2"/>
    <n v="65352"/>
    <n v="0"/>
    <n v="1"/>
    <d v="2013-08-21T00:00:00"/>
    <n v="43"/>
    <n v="284"/>
    <n v="3"/>
    <n v="84"/>
    <n v="4"/>
    <n v="7"/>
    <n v="23"/>
    <n v="2"/>
    <n v="4"/>
    <n v="2"/>
    <n v="8"/>
    <n v="4"/>
    <n v="0"/>
    <n v="0"/>
    <n v="0"/>
    <n v="0"/>
    <n v="0"/>
    <n v="0"/>
    <n v="3"/>
    <n v="11"/>
    <n v="0"/>
  </r>
  <r>
    <n v="8164"/>
    <n v="1978"/>
    <x v="1"/>
    <x v="2"/>
    <n v="82170"/>
    <n v="0"/>
    <n v="0"/>
    <d v="2013-11-25T00:00:00"/>
    <n v="13"/>
    <n v="1023"/>
    <n v="93"/>
    <n v="651"/>
    <n v="49"/>
    <n v="55"/>
    <n v="37"/>
    <n v="1"/>
    <n v="5"/>
    <n v="6"/>
    <n v="7"/>
    <n v="2"/>
    <n v="0"/>
    <n v="0"/>
    <n v="0"/>
    <n v="0"/>
    <n v="0"/>
    <n v="0"/>
    <n v="3"/>
    <n v="11"/>
    <n v="0"/>
  </r>
  <r>
    <n v="4580"/>
    <n v="1969"/>
    <x v="0"/>
    <x v="2"/>
    <n v="75759"/>
    <n v="0"/>
    <n v="0"/>
    <d v="2013-10-25T00:00:00"/>
    <n v="46"/>
    <n v="1394"/>
    <n v="22"/>
    <n v="708"/>
    <n v="89"/>
    <n v="91"/>
    <n v="182"/>
    <n v="1"/>
    <n v="9"/>
    <n v="7"/>
    <n v="9"/>
    <n v="5"/>
    <n v="1"/>
    <n v="0"/>
    <n v="1"/>
    <n v="1"/>
    <n v="0"/>
    <n v="0"/>
    <n v="3"/>
    <n v="11"/>
    <n v="1"/>
  </r>
  <r>
    <n v="9305"/>
    <n v="1976"/>
    <x v="4"/>
    <x v="0"/>
    <n v="79689"/>
    <n v="0"/>
    <n v="0"/>
    <d v="2013-05-12T00:00:00"/>
    <n v="65"/>
    <n v="311"/>
    <n v="26"/>
    <n v="640"/>
    <n v="180"/>
    <n v="37"/>
    <n v="121"/>
    <n v="1"/>
    <n v="4"/>
    <n v="9"/>
    <n v="13"/>
    <n v="2"/>
    <n v="0"/>
    <n v="0"/>
    <n v="0"/>
    <n v="0"/>
    <n v="0"/>
    <n v="0"/>
    <n v="3"/>
    <n v="11"/>
    <n v="0"/>
  </r>
  <r>
    <n v="453"/>
    <n v="1956"/>
    <x v="1"/>
    <x v="4"/>
    <n v="35340"/>
    <n v="1"/>
    <n v="1"/>
    <d v="2014-06-29T00:00:00"/>
    <n v="1"/>
    <n v="27"/>
    <n v="0"/>
    <n v="12"/>
    <n v="0"/>
    <n v="1"/>
    <n v="5"/>
    <n v="2"/>
    <n v="2"/>
    <n v="0"/>
    <n v="3"/>
    <n v="5"/>
    <n v="0"/>
    <n v="0"/>
    <n v="0"/>
    <n v="0"/>
    <n v="0"/>
    <n v="0"/>
    <n v="3"/>
    <n v="11"/>
    <n v="0"/>
  </r>
  <r>
    <n v="8545"/>
    <n v="1954"/>
    <x v="0"/>
    <x v="3"/>
    <n v="85683"/>
    <n v="0"/>
    <n v="0"/>
    <d v="2014-03-21T00:00:00"/>
    <n v="6"/>
    <n v="1296"/>
    <n v="17"/>
    <n v="311"/>
    <n v="45"/>
    <n v="69"/>
    <n v="51"/>
    <n v="1"/>
    <n v="2"/>
    <n v="4"/>
    <n v="10"/>
    <n v="1"/>
    <n v="0"/>
    <n v="1"/>
    <n v="1"/>
    <n v="1"/>
    <n v="1"/>
    <n v="0"/>
    <n v="3"/>
    <n v="11"/>
    <n v="1"/>
  </r>
  <r>
    <n v="9850"/>
    <n v="1972"/>
    <x v="4"/>
    <x v="2"/>
    <n v="24884"/>
    <n v="1"/>
    <n v="0"/>
    <d v="2012-11-29T00:00:00"/>
    <n v="32"/>
    <n v="3"/>
    <n v="6"/>
    <n v="7"/>
    <n v="0"/>
    <n v="0"/>
    <n v="3"/>
    <n v="1"/>
    <n v="0"/>
    <n v="0"/>
    <n v="3"/>
    <n v="7"/>
    <n v="0"/>
    <n v="0"/>
    <n v="0"/>
    <n v="0"/>
    <n v="0"/>
    <n v="0"/>
    <n v="3"/>
    <n v="11"/>
    <n v="0"/>
  </r>
  <r>
    <n v="7378"/>
    <n v="1981"/>
    <x v="2"/>
    <x v="1"/>
    <n v="42021"/>
    <n v="1"/>
    <n v="0"/>
    <d v="2012-08-31T00:00:00"/>
    <n v="34"/>
    <n v="393"/>
    <n v="5"/>
    <n v="136"/>
    <n v="7"/>
    <n v="5"/>
    <n v="27"/>
    <n v="5"/>
    <n v="10"/>
    <n v="1"/>
    <n v="6"/>
    <n v="9"/>
    <n v="1"/>
    <n v="0"/>
    <n v="0"/>
    <n v="0"/>
    <n v="0"/>
    <n v="0"/>
    <n v="3"/>
    <n v="11"/>
    <n v="0"/>
  </r>
  <r>
    <n v="7646"/>
    <n v="1989"/>
    <x v="0"/>
    <x v="0"/>
    <n v="64449"/>
    <n v="1"/>
    <n v="0"/>
    <d v="2014-02-18T00:00:00"/>
    <n v="70"/>
    <n v="218"/>
    <n v="63"/>
    <n v="282"/>
    <n v="137"/>
    <n v="35"/>
    <n v="70"/>
    <n v="4"/>
    <n v="5"/>
    <n v="3"/>
    <n v="12"/>
    <n v="4"/>
    <n v="0"/>
    <n v="0"/>
    <n v="0"/>
    <n v="0"/>
    <n v="0"/>
    <n v="0"/>
    <n v="3"/>
    <n v="11"/>
    <n v="0"/>
  </r>
  <r>
    <n v="1640"/>
    <n v="1954"/>
    <x v="0"/>
    <x v="3"/>
    <n v="64587"/>
    <n v="1"/>
    <n v="1"/>
    <d v="2014-06-22T00:00:00"/>
    <n v="49"/>
    <n v="66"/>
    <n v="0"/>
    <n v="16"/>
    <n v="0"/>
    <n v="6"/>
    <n v="20"/>
    <n v="2"/>
    <n v="1"/>
    <n v="1"/>
    <n v="4"/>
    <n v="3"/>
    <n v="0"/>
    <n v="0"/>
    <n v="0"/>
    <n v="0"/>
    <n v="0"/>
    <n v="0"/>
    <n v="3"/>
    <n v="11"/>
    <n v="0"/>
  </r>
  <r>
    <n v="5184"/>
    <n v="1995"/>
    <x v="0"/>
    <x v="0"/>
    <n v="34824"/>
    <n v="0"/>
    <n v="0"/>
    <d v="2014-03-26T00:00:00"/>
    <n v="65"/>
    <n v="4"/>
    <n v="2"/>
    <n v="11"/>
    <n v="2"/>
    <n v="0"/>
    <n v="4"/>
    <n v="1"/>
    <n v="1"/>
    <n v="0"/>
    <n v="2"/>
    <n v="6"/>
    <n v="0"/>
    <n v="0"/>
    <n v="0"/>
    <n v="0"/>
    <n v="0"/>
    <n v="0"/>
    <n v="3"/>
    <n v="11"/>
    <n v="0"/>
  </r>
  <r>
    <n v="8492"/>
    <n v="1978"/>
    <x v="0"/>
    <x v="1"/>
    <n v="75437"/>
    <n v="0"/>
    <n v="0"/>
    <d v="2013-11-09T00:00:00"/>
    <n v="25"/>
    <n v="795"/>
    <n v="0"/>
    <n v="545"/>
    <n v="95"/>
    <n v="58"/>
    <n v="0"/>
    <n v="1"/>
    <n v="8"/>
    <n v="4"/>
    <n v="10"/>
    <n v="6"/>
    <n v="0"/>
    <n v="0"/>
    <n v="0"/>
    <n v="1"/>
    <n v="0"/>
    <n v="0"/>
    <n v="3"/>
    <n v="11"/>
    <n v="0"/>
  </r>
  <r>
    <n v="11188"/>
    <n v="1957"/>
    <x v="0"/>
    <x v="1"/>
    <n v="26091"/>
    <n v="1"/>
    <n v="1"/>
    <d v="2014-02-25T00:00:00"/>
    <n v="84"/>
    <n v="15"/>
    <n v="10"/>
    <n v="19"/>
    <n v="8"/>
    <n v="17"/>
    <n v="20"/>
    <n v="3"/>
    <n v="2"/>
    <n v="1"/>
    <n v="3"/>
    <n v="5"/>
    <n v="0"/>
    <n v="0"/>
    <n v="0"/>
    <n v="0"/>
    <n v="0"/>
    <n v="0"/>
    <n v="3"/>
    <n v="11"/>
    <n v="0"/>
  </r>
  <r>
    <n v="1212"/>
    <n v="1973"/>
    <x v="0"/>
    <x v="2"/>
    <n v="52845"/>
    <n v="1"/>
    <n v="0"/>
    <d v="2013-08-13T00:00:00"/>
    <n v="7"/>
    <n v="384"/>
    <n v="25"/>
    <n v="292"/>
    <n v="130"/>
    <n v="41"/>
    <n v="64"/>
    <n v="3"/>
    <n v="8"/>
    <n v="8"/>
    <n v="6"/>
    <n v="6"/>
    <n v="1"/>
    <n v="0"/>
    <n v="0"/>
    <n v="0"/>
    <n v="0"/>
    <n v="0"/>
    <n v="3"/>
    <n v="11"/>
    <n v="0"/>
  </r>
  <r>
    <n v="9097"/>
    <n v="1956"/>
    <x v="0"/>
    <x v="3"/>
    <n v="46086"/>
    <n v="0"/>
    <n v="1"/>
    <d v="2013-11-03T00:00:00"/>
    <n v="34"/>
    <n v="244"/>
    <n v="8"/>
    <n v="32"/>
    <n v="7"/>
    <n v="2"/>
    <n v="50"/>
    <n v="4"/>
    <n v="3"/>
    <n v="1"/>
    <n v="8"/>
    <n v="4"/>
    <n v="0"/>
    <n v="0"/>
    <n v="0"/>
    <n v="0"/>
    <n v="0"/>
    <n v="0"/>
    <n v="3"/>
    <n v="11"/>
    <n v="0"/>
  </r>
  <r>
    <n v="10473"/>
    <n v="1956"/>
    <x v="1"/>
    <x v="4"/>
    <n v="78028"/>
    <n v="0"/>
    <n v="1"/>
    <d v="2012-09-10T00:00:00"/>
    <n v="38"/>
    <n v="158"/>
    <n v="19"/>
    <n v="288"/>
    <n v="25"/>
    <n v="0"/>
    <n v="38"/>
    <n v="1"/>
    <n v="6"/>
    <n v="4"/>
    <n v="9"/>
    <n v="7"/>
    <n v="0"/>
    <n v="1"/>
    <n v="1"/>
    <n v="0"/>
    <n v="0"/>
    <n v="0"/>
    <n v="3"/>
    <n v="11"/>
    <n v="1"/>
  </r>
  <r>
    <n v="7962"/>
    <n v="1987"/>
    <x v="1"/>
    <x v="0"/>
    <n v="95169"/>
    <n v="0"/>
    <n v="0"/>
    <d v="2013-10-09T00:00:00"/>
    <n v="1"/>
    <n v="1285"/>
    <n v="21"/>
    <n v="449"/>
    <n v="106"/>
    <n v="20"/>
    <n v="20"/>
    <n v="1"/>
    <n v="4"/>
    <n v="3"/>
    <n v="4"/>
    <n v="1"/>
    <n v="0"/>
    <n v="0"/>
    <n v="1"/>
    <n v="1"/>
    <n v="0"/>
    <n v="0"/>
    <n v="3"/>
    <n v="11"/>
    <n v="1"/>
  </r>
  <r>
    <n v="9984"/>
    <n v="1981"/>
    <x v="4"/>
    <x v="2"/>
    <n v="56337"/>
    <n v="1"/>
    <n v="1"/>
    <d v="2013-03-27T00:00:00"/>
    <n v="25"/>
    <n v="349"/>
    <n v="16"/>
    <n v="144"/>
    <n v="28"/>
    <n v="5"/>
    <n v="182"/>
    <n v="5"/>
    <n v="8"/>
    <n v="5"/>
    <n v="4"/>
    <n v="8"/>
    <n v="1"/>
    <n v="0"/>
    <n v="0"/>
    <n v="1"/>
    <n v="0"/>
    <n v="0"/>
    <n v="3"/>
    <n v="11"/>
    <n v="1"/>
  </r>
  <r>
    <n v="5527"/>
    <n v="1987"/>
    <x v="0"/>
    <x v="1"/>
    <n v="22434"/>
    <n v="1"/>
    <n v="0"/>
    <d v="2013-02-13T00:00:00"/>
    <n v="25"/>
    <n v="4"/>
    <n v="12"/>
    <n v="11"/>
    <n v="3"/>
    <n v="13"/>
    <n v="15"/>
    <n v="2"/>
    <n v="2"/>
    <n v="0"/>
    <n v="3"/>
    <n v="8"/>
    <n v="0"/>
    <n v="0"/>
    <n v="0"/>
    <n v="0"/>
    <n v="0"/>
    <n v="0"/>
    <n v="3"/>
    <n v="11"/>
    <n v="0"/>
  </r>
  <r>
    <n v="6374"/>
    <n v="1954"/>
    <x v="1"/>
    <x v="2"/>
    <n v="36930"/>
    <n v="0"/>
    <n v="1"/>
    <d v="2013-05-17T00:00:00"/>
    <n v="50"/>
    <n v="223"/>
    <n v="2"/>
    <n v="31"/>
    <n v="0"/>
    <n v="2"/>
    <n v="39"/>
    <n v="5"/>
    <n v="5"/>
    <n v="2"/>
    <n v="4"/>
    <n v="8"/>
    <n v="0"/>
    <n v="0"/>
    <n v="0"/>
    <n v="0"/>
    <n v="0"/>
    <n v="0"/>
    <n v="3"/>
    <n v="11"/>
    <n v="0"/>
  </r>
  <r>
    <n v="7453"/>
    <n v="1954"/>
    <x v="0"/>
    <x v="0"/>
    <n v="36130"/>
    <n v="0"/>
    <n v="1"/>
    <d v="2013-02-02T00:00:00"/>
    <n v="46"/>
    <n v="157"/>
    <n v="43"/>
    <n v="127"/>
    <n v="68"/>
    <n v="56"/>
    <n v="37"/>
    <n v="6"/>
    <n v="3"/>
    <n v="8"/>
    <n v="4"/>
    <n v="4"/>
    <n v="1"/>
    <n v="0"/>
    <n v="0"/>
    <n v="0"/>
    <n v="0"/>
    <n v="0"/>
    <n v="3"/>
    <n v="11"/>
    <n v="1"/>
  </r>
  <r>
    <n v="8952"/>
    <n v="1953"/>
    <x v="2"/>
    <x v="2"/>
    <n v="65569"/>
    <n v="0"/>
    <n v="1"/>
    <d v="2012-11-05T00:00:00"/>
    <n v="96"/>
    <n v="397"/>
    <n v="46"/>
    <n v="288"/>
    <n v="20"/>
    <n v="38"/>
    <n v="70"/>
    <n v="2"/>
    <n v="6"/>
    <n v="5"/>
    <n v="10"/>
    <n v="3"/>
    <n v="0"/>
    <n v="0"/>
    <n v="0"/>
    <n v="0"/>
    <n v="0"/>
    <n v="0"/>
    <n v="3"/>
    <n v="11"/>
    <n v="0"/>
  </r>
  <r>
    <n v="241"/>
    <n v="1952"/>
    <x v="0"/>
    <x v="1"/>
    <n v="83844"/>
    <n v="0"/>
    <n v="0"/>
    <d v="2013-05-12T00:00:00"/>
    <n v="57"/>
    <n v="901"/>
    <n v="31"/>
    <n v="345"/>
    <n v="75"/>
    <n v="31"/>
    <n v="191"/>
    <n v="1"/>
    <n v="4"/>
    <n v="4"/>
    <n v="11"/>
    <n v="1"/>
    <n v="0"/>
    <n v="0"/>
    <n v="1"/>
    <n v="0"/>
    <n v="0"/>
    <n v="0"/>
    <n v="3"/>
    <n v="11"/>
    <n v="0"/>
  </r>
  <r>
    <n v="8975"/>
    <n v="1968"/>
    <x v="0"/>
    <x v="2"/>
    <n v="19514"/>
    <n v="1"/>
    <n v="1"/>
    <d v="2014-01-26T00:00:00"/>
    <n v="47"/>
    <n v="14"/>
    <n v="3"/>
    <n v="21"/>
    <n v="2"/>
    <n v="1"/>
    <n v="28"/>
    <n v="4"/>
    <n v="3"/>
    <n v="1"/>
    <n v="2"/>
    <n v="8"/>
    <n v="1"/>
    <n v="0"/>
    <n v="0"/>
    <n v="0"/>
    <n v="0"/>
    <n v="0"/>
    <n v="3"/>
    <n v="11"/>
    <n v="0"/>
  </r>
  <r>
    <n v="6119"/>
    <n v="1963"/>
    <x v="1"/>
    <x v="0"/>
    <n v="36736"/>
    <n v="1"/>
    <n v="1"/>
    <d v="2013-05-10T00:00:00"/>
    <n v="52"/>
    <n v="10"/>
    <n v="0"/>
    <n v="3"/>
    <n v="0"/>
    <n v="0"/>
    <n v="4"/>
    <n v="1"/>
    <n v="1"/>
    <n v="0"/>
    <n v="2"/>
    <n v="6"/>
    <n v="0"/>
    <n v="0"/>
    <n v="0"/>
    <n v="0"/>
    <n v="0"/>
    <n v="0"/>
    <n v="3"/>
    <n v="11"/>
    <n v="0"/>
  </r>
  <r>
    <n v="5236"/>
    <n v="1979"/>
    <x v="0"/>
    <x v="1"/>
    <n v="77568"/>
    <n v="0"/>
    <n v="1"/>
    <d v="2012-08-25T00:00:00"/>
    <n v="30"/>
    <n v="1230"/>
    <n v="0"/>
    <n v="396"/>
    <n v="232"/>
    <n v="178"/>
    <n v="158"/>
    <n v="1"/>
    <n v="10"/>
    <n v="2"/>
    <n v="8"/>
    <n v="5"/>
    <n v="0"/>
    <n v="1"/>
    <n v="1"/>
    <n v="1"/>
    <n v="0"/>
    <n v="0"/>
    <n v="3"/>
    <n v="11"/>
    <n v="0"/>
  </r>
  <r>
    <n v="5723"/>
    <n v="1976"/>
    <x v="1"/>
    <x v="1"/>
    <n v="49187"/>
    <n v="0"/>
    <n v="1"/>
    <d v="2014-01-11T00:00:00"/>
    <n v="63"/>
    <n v="81"/>
    <n v="1"/>
    <n v="31"/>
    <n v="2"/>
    <n v="1"/>
    <n v="0"/>
    <n v="1"/>
    <n v="1"/>
    <n v="1"/>
    <n v="5"/>
    <n v="2"/>
    <n v="0"/>
    <n v="0"/>
    <n v="0"/>
    <n v="0"/>
    <n v="0"/>
    <n v="0"/>
    <n v="3"/>
    <n v="11"/>
    <n v="0"/>
  </r>
  <r>
    <n v="1710"/>
    <n v="1978"/>
    <x v="0"/>
    <x v="0"/>
    <n v="30168"/>
    <n v="1"/>
    <n v="0"/>
    <d v="2013-03-07T00:00:00"/>
    <n v="51"/>
    <n v="154"/>
    <n v="20"/>
    <n v="66"/>
    <n v="0"/>
    <n v="12"/>
    <n v="27"/>
    <n v="7"/>
    <n v="6"/>
    <n v="1"/>
    <n v="4"/>
    <n v="9"/>
    <n v="0"/>
    <n v="0"/>
    <n v="0"/>
    <n v="0"/>
    <n v="0"/>
    <n v="0"/>
    <n v="3"/>
    <n v="11"/>
    <n v="0"/>
  </r>
  <r>
    <n v="1970"/>
    <n v="1968"/>
    <x v="2"/>
    <x v="1"/>
    <n v="34053"/>
    <n v="0"/>
    <n v="1"/>
    <d v="2012-09-10T00:00:00"/>
    <n v="14"/>
    <n v="63"/>
    <n v="0"/>
    <n v="21"/>
    <n v="7"/>
    <n v="0"/>
    <n v="12"/>
    <n v="1"/>
    <n v="3"/>
    <n v="0"/>
    <n v="3"/>
    <n v="8"/>
    <n v="0"/>
    <n v="0"/>
    <n v="0"/>
    <n v="0"/>
    <n v="0"/>
    <n v="0"/>
    <n v="3"/>
    <n v="11"/>
    <n v="0"/>
  </r>
  <r>
    <n v="5313"/>
    <n v="1971"/>
    <x v="2"/>
    <x v="2"/>
    <n v="38196"/>
    <n v="1"/>
    <n v="1"/>
    <d v="2014-04-18T00:00:00"/>
    <n v="20"/>
    <n v="30"/>
    <n v="0"/>
    <n v="11"/>
    <n v="0"/>
    <n v="0"/>
    <n v="3"/>
    <n v="3"/>
    <n v="2"/>
    <n v="0"/>
    <n v="4"/>
    <n v="5"/>
    <n v="0"/>
    <n v="0"/>
    <n v="0"/>
    <n v="0"/>
    <n v="0"/>
    <n v="0"/>
    <n v="3"/>
    <n v="11"/>
    <n v="0"/>
  </r>
  <r>
    <n v="10634"/>
    <n v="1951"/>
    <x v="2"/>
    <x v="2"/>
    <n v="59412"/>
    <n v="0"/>
    <n v="0"/>
    <d v="2014-04-19T00:00:00"/>
    <n v="56"/>
    <n v="90"/>
    <n v="67"/>
    <n v="165"/>
    <n v="30"/>
    <n v="43"/>
    <n v="11"/>
    <n v="1"/>
    <n v="4"/>
    <n v="2"/>
    <n v="8"/>
    <n v="3"/>
    <n v="0"/>
    <n v="0"/>
    <n v="0"/>
    <n v="0"/>
    <n v="0"/>
    <n v="0"/>
    <n v="3"/>
    <n v="11"/>
    <n v="0"/>
  </r>
  <r>
    <n v="7010"/>
    <n v="1965"/>
    <x v="4"/>
    <x v="2"/>
    <n v="70924"/>
    <n v="0"/>
    <n v="0"/>
    <d v="2014-04-07T00:00:00"/>
    <n v="41"/>
    <n v="635"/>
    <n v="114"/>
    <n v="254"/>
    <n v="132"/>
    <n v="152"/>
    <n v="76"/>
    <n v="1"/>
    <n v="6"/>
    <n v="6"/>
    <n v="7"/>
    <n v="3"/>
    <n v="0"/>
    <n v="0"/>
    <n v="1"/>
    <n v="0"/>
    <n v="0"/>
    <n v="0"/>
    <n v="3"/>
    <n v="11"/>
    <n v="0"/>
  </r>
  <r>
    <n v="8562"/>
    <n v="1969"/>
    <x v="0"/>
    <x v="1"/>
    <n v="54165"/>
    <n v="0"/>
    <n v="0"/>
    <d v="2013-05-28T00:00:00"/>
    <n v="72"/>
    <n v="127"/>
    <n v="4"/>
    <n v="73"/>
    <n v="15"/>
    <n v="6"/>
    <n v="11"/>
    <n v="1"/>
    <n v="2"/>
    <n v="1"/>
    <n v="7"/>
    <n v="2"/>
    <n v="0"/>
    <n v="0"/>
    <n v="0"/>
    <n v="0"/>
    <n v="0"/>
    <n v="0"/>
    <n v="3"/>
    <n v="11"/>
    <n v="0"/>
  </r>
  <r>
    <n v="3158"/>
    <n v="1973"/>
    <x v="0"/>
    <x v="2"/>
    <n v="32300"/>
    <n v="1"/>
    <n v="0"/>
    <d v="2013-01-03T00:00:00"/>
    <n v="1"/>
    <n v="13"/>
    <n v="3"/>
    <n v="6"/>
    <n v="6"/>
    <n v="5"/>
    <n v="6"/>
    <n v="1"/>
    <n v="1"/>
    <n v="0"/>
    <n v="3"/>
    <n v="8"/>
    <n v="0"/>
    <n v="0"/>
    <n v="0"/>
    <n v="0"/>
    <n v="0"/>
    <n v="0"/>
    <n v="3"/>
    <n v="11"/>
    <n v="0"/>
  </r>
  <r>
    <n v="4436"/>
    <n v="1976"/>
    <x v="0"/>
    <x v="0"/>
    <n v="20180"/>
    <n v="0"/>
    <n v="0"/>
    <d v="2013-02-20T00:00:00"/>
    <n v="27"/>
    <n v="18"/>
    <n v="42"/>
    <n v="24"/>
    <n v="15"/>
    <n v="20"/>
    <n v="18"/>
    <n v="1"/>
    <n v="2"/>
    <n v="1"/>
    <n v="4"/>
    <n v="7"/>
    <n v="0"/>
    <n v="0"/>
    <n v="0"/>
    <n v="0"/>
    <n v="0"/>
    <n v="0"/>
    <n v="3"/>
    <n v="11"/>
    <n v="0"/>
  </r>
  <r>
    <n v="5287"/>
    <n v="1973"/>
    <x v="0"/>
    <x v="2"/>
    <n v="34961"/>
    <n v="1"/>
    <n v="0"/>
    <d v="2014-06-19T00:00:00"/>
    <n v="77"/>
    <n v="45"/>
    <n v="2"/>
    <n v="26"/>
    <n v="4"/>
    <n v="1"/>
    <n v="1"/>
    <n v="3"/>
    <n v="3"/>
    <n v="1"/>
    <n v="3"/>
    <n v="7"/>
    <n v="0"/>
    <n v="0"/>
    <n v="0"/>
    <n v="0"/>
    <n v="0"/>
    <n v="0"/>
    <n v="3"/>
    <n v="11"/>
    <n v="0"/>
  </r>
  <r>
    <n v="2445"/>
    <n v="1974"/>
    <x v="1"/>
    <x v="1"/>
    <n v="28440"/>
    <n v="1"/>
    <n v="0"/>
    <d v="2013-07-07T00:00:00"/>
    <n v="87"/>
    <n v="38"/>
    <n v="1"/>
    <n v="24"/>
    <n v="0"/>
    <n v="0"/>
    <n v="0"/>
    <n v="1"/>
    <n v="2"/>
    <n v="0"/>
    <n v="3"/>
    <n v="8"/>
    <n v="0"/>
    <n v="0"/>
    <n v="0"/>
    <n v="0"/>
    <n v="0"/>
    <n v="0"/>
    <n v="3"/>
    <n v="11"/>
    <n v="0"/>
  </r>
  <r>
    <n v="6059"/>
    <n v="1953"/>
    <x v="1"/>
    <x v="1"/>
    <n v="64504"/>
    <n v="1"/>
    <n v="2"/>
    <d v="2013-03-04T00:00:00"/>
    <n v="81"/>
    <n v="986"/>
    <n v="36"/>
    <n v="168"/>
    <n v="16"/>
    <n v="0"/>
    <n v="108"/>
    <n v="7"/>
    <n v="11"/>
    <n v="3"/>
    <n v="4"/>
    <n v="7"/>
    <n v="0"/>
    <n v="0"/>
    <n v="0"/>
    <n v="0"/>
    <n v="0"/>
    <n v="0"/>
    <n v="3"/>
    <n v="11"/>
    <n v="1"/>
  </r>
  <r>
    <n v="4550"/>
    <n v="1966"/>
    <x v="2"/>
    <x v="1"/>
    <n v="33564"/>
    <n v="0"/>
    <n v="1"/>
    <d v="2014-06-24T00:00:00"/>
    <n v="51"/>
    <n v="61"/>
    <n v="0"/>
    <n v="3"/>
    <n v="0"/>
    <n v="0"/>
    <n v="7"/>
    <n v="1"/>
    <n v="1"/>
    <n v="1"/>
    <n v="3"/>
    <n v="5"/>
    <n v="0"/>
    <n v="0"/>
    <n v="0"/>
    <n v="0"/>
    <n v="0"/>
    <n v="0"/>
    <n v="3"/>
    <n v="11"/>
    <n v="0"/>
  </r>
  <r>
    <n v="4240"/>
    <n v="1978"/>
    <x v="0"/>
    <x v="2"/>
    <n v="17345"/>
    <n v="1"/>
    <n v="0"/>
    <d v="2012-11-03T00:00:00"/>
    <n v="79"/>
    <n v="4"/>
    <n v="9"/>
    <n v="16"/>
    <n v="17"/>
    <n v="0"/>
    <n v="12"/>
    <n v="2"/>
    <n v="2"/>
    <n v="1"/>
    <n v="2"/>
    <n v="8"/>
    <n v="0"/>
    <n v="0"/>
    <n v="0"/>
    <n v="0"/>
    <n v="0"/>
    <n v="0"/>
    <n v="3"/>
    <n v="11"/>
    <n v="0"/>
  </r>
  <r>
    <n v="8911"/>
    <n v="1967"/>
    <x v="1"/>
    <x v="2"/>
    <n v="56320"/>
    <n v="0"/>
    <n v="1"/>
    <d v="2013-04-08T00:00:00"/>
    <n v="11"/>
    <n v="201"/>
    <n v="53"/>
    <n v="172"/>
    <n v="116"/>
    <n v="77"/>
    <n v="83"/>
    <n v="3"/>
    <n v="5"/>
    <n v="4"/>
    <n v="9"/>
    <n v="4"/>
    <n v="0"/>
    <n v="0"/>
    <n v="0"/>
    <n v="0"/>
    <n v="0"/>
    <n v="0"/>
    <n v="3"/>
    <n v="11"/>
    <n v="0"/>
  </r>
  <r>
    <n v="3706"/>
    <n v="1978"/>
    <x v="0"/>
    <x v="0"/>
    <n v="28647"/>
    <n v="1"/>
    <n v="0"/>
    <d v="2013-08-21T00:00:00"/>
    <n v="54"/>
    <n v="19"/>
    <n v="8"/>
    <n v="29"/>
    <n v="0"/>
    <n v="12"/>
    <n v="26"/>
    <n v="1"/>
    <n v="2"/>
    <n v="2"/>
    <n v="2"/>
    <n v="7"/>
    <n v="1"/>
    <n v="0"/>
    <n v="0"/>
    <n v="0"/>
    <n v="0"/>
    <n v="0"/>
    <n v="3"/>
    <n v="11"/>
    <n v="1"/>
  </r>
  <r>
    <n v="3628"/>
    <n v="1987"/>
    <x v="3"/>
    <x v="0"/>
    <n v="15038"/>
    <n v="1"/>
    <n v="0"/>
    <d v="2013-01-29T00:00:00"/>
    <n v="93"/>
    <n v="4"/>
    <n v="8"/>
    <n v="11"/>
    <n v="19"/>
    <n v="12"/>
    <n v="26"/>
    <n v="2"/>
    <n v="2"/>
    <n v="1"/>
    <n v="2"/>
    <n v="9"/>
    <n v="0"/>
    <n v="0"/>
    <n v="0"/>
    <n v="0"/>
    <n v="0"/>
    <n v="0"/>
    <n v="3"/>
    <n v="11"/>
    <n v="0"/>
  </r>
  <r>
    <n v="10175"/>
    <n v="1958"/>
    <x v="1"/>
    <x v="3"/>
    <n v="32173"/>
    <n v="0"/>
    <n v="1"/>
    <d v="2013-08-01T00:00:00"/>
    <n v="0"/>
    <n v="18"/>
    <n v="0"/>
    <n v="2"/>
    <n v="0"/>
    <n v="0"/>
    <n v="2"/>
    <n v="1"/>
    <n v="1"/>
    <n v="0"/>
    <n v="3"/>
    <n v="4"/>
    <n v="0"/>
    <n v="0"/>
    <n v="0"/>
    <n v="0"/>
    <n v="0"/>
    <n v="0"/>
    <n v="3"/>
    <n v="11"/>
    <n v="0"/>
  </r>
  <r>
    <n v="8985"/>
    <n v="1964"/>
    <x v="4"/>
    <x v="1"/>
    <n v="68316"/>
    <n v="0"/>
    <n v="1"/>
    <d v="2012-11-04T00:00:00"/>
    <n v="54"/>
    <n v="806"/>
    <n v="80"/>
    <n v="161"/>
    <n v="120"/>
    <n v="11"/>
    <n v="33"/>
    <n v="5"/>
    <n v="10"/>
    <n v="7"/>
    <n v="10"/>
    <n v="6"/>
    <n v="0"/>
    <n v="0"/>
    <n v="0"/>
    <n v="0"/>
    <n v="0"/>
    <n v="0"/>
    <n v="3"/>
    <n v="11"/>
    <n v="0"/>
  </r>
  <r>
    <n v="5204"/>
    <n v="1971"/>
    <x v="0"/>
    <x v="1"/>
    <n v="74538"/>
    <n v="0"/>
    <n v="0"/>
    <d v="2013-06-29T00:00:00"/>
    <n v="21"/>
    <n v="380"/>
    <n v="98"/>
    <n v="733"/>
    <n v="110"/>
    <n v="112"/>
    <n v="28"/>
    <n v="1"/>
    <n v="8"/>
    <n v="8"/>
    <n v="5"/>
    <n v="3"/>
    <n v="0"/>
    <n v="0"/>
    <n v="1"/>
    <n v="0"/>
    <n v="0"/>
    <n v="0"/>
    <n v="3"/>
    <n v="11"/>
    <n v="1"/>
  </r>
  <r>
    <n v="9220"/>
    <n v="1971"/>
    <x v="0"/>
    <x v="0"/>
    <n v="91700"/>
    <n v="0"/>
    <n v="0"/>
    <d v="2013-01-17T00:00:00"/>
    <n v="58"/>
    <n v="576"/>
    <n v="172"/>
    <n v="961"/>
    <n v="125"/>
    <n v="115"/>
    <n v="19"/>
    <n v="1"/>
    <n v="8"/>
    <n v="6"/>
    <n v="5"/>
    <n v="3"/>
    <n v="0"/>
    <n v="0"/>
    <n v="0"/>
    <n v="0"/>
    <n v="0"/>
    <n v="0"/>
    <n v="3"/>
    <n v="11"/>
    <n v="1"/>
  </r>
  <r>
    <n v="9888"/>
    <n v="1969"/>
    <x v="0"/>
    <x v="1"/>
    <n v="68695"/>
    <n v="0"/>
    <n v="0"/>
    <d v="2014-06-25T00:00:00"/>
    <n v="3"/>
    <n v="458"/>
    <n v="81"/>
    <n v="356"/>
    <n v="106"/>
    <n v="50"/>
    <n v="40"/>
    <n v="1"/>
    <n v="4"/>
    <n v="4"/>
    <n v="7"/>
    <n v="2"/>
    <n v="0"/>
    <n v="0"/>
    <n v="0"/>
    <n v="0"/>
    <n v="0"/>
    <n v="0"/>
    <n v="3"/>
    <n v="11"/>
    <n v="0"/>
  </r>
  <r>
    <n v="5263"/>
    <n v="1977"/>
    <x v="4"/>
    <x v="2"/>
    <n v="31056"/>
    <n v="1"/>
    <n v="0"/>
    <d v="2013-01-22T00:00:00"/>
    <n v="99"/>
    <n v="5"/>
    <n v="10"/>
    <n v="13"/>
    <n v="3"/>
    <n v="8"/>
    <n v="16"/>
    <n v="1"/>
    <n v="1"/>
    <n v="0"/>
    <n v="3"/>
    <n v="8"/>
    <n v="0"/>
    <n v="0"/>
    <n v="0"/>
    <n v="0"/>
    <n v="0"/>
    <n v="0"/>
    <n v="3"/>
    <n v="11"/>
    <n v="0"/>
  </r>
  <r>
    <n v="1020"/>
    <n v="1973"/>
    <x v="0"/>
    <x v="2"/>
    <n v="79593"/>
    <n v="0"/>
    <n v="0"/>
    <d v="2014-05-12T00:00:00"/>
    <n v="70"/>
    <n v="350"/>
    <n v="60"/>
    <n v="568"/>
    <n v="110"/>
    <n v="133"/>
    <n v="145"/>
    <n v="1"/>
    <n v="5"/>
    <n v="6"/>
    <n v="7"/>
    <n v="2"/>
    <n v="0"/>
    <n v="0"/>
    <n v="1"/>
    <n v="0"/>
    <n v="0"/>
    <n v="0"/>
    <n v="3"/>
    <n v="11"/>
    <n v="0"/>
  </r>
  <r>
    <n v="9503"/>
    <n v="1980"/>
    <x v="0"/>
    <x v="0"/>
    <n v="28071"/>
    <n v="0"/>
    <n v="0"/>
    <d v="2012-08-29T00:00:00"/>
    <n v="65"/>
    <n v="39"/>
    <n v="33"/>
    <n v="130"/>
    <n v="41"/>
    <n v="26"/>
    <n v="44"/>
    <n v="2"/>
    <n v="5"/>
    <n v="1"/>
    <n v="5"/>
    <n v="8"/>
    <n v="0"/>
    <n v="0"/>
    <n v="0"/>
    <n v="0"/>
    <n v="0"/>
    <n v="0"/>
    <n v="3"/>
    <n v="11"/>
    <n v="0"/>
  </r>
  <r>
    <n v="10613"/>
    <n v="1958"/>
    <x v="1"/>
    <x v="1"/>
    <n v="37334"/>
    <n v="1"/>
    <n v="1"/>
    <d v="2014-02-26T00:00:00"/>
    <n v="44"/>
    <n v="26"/>
    <n v="1"/>
    <n v="16"/>
    <n v="2"/>
    <n v="2"/>
    <n v="15"/>
    <n v="4"/>
    <n v="3"/>
    <n v="0"/>
    <n v="4"/>
    <n v="4"/>
    <n v="0"/>
    <n v="0"/>
    <n v="0"/>
    <n v="0"/>
    <n v="0"/>
    <n v="0"/>
    <n v="3"/>
    <n v="11"/>
    <n v="0"/>
  </r>
  <r>
    <n v="67"/>
    <n v="1972"/>
    <x v="2"/>
    <x v="0"/>
    <n v="46423"/>
    <n v="1"/>
    <n v="1"/>
    <d v="2013-09-18T00:00:00"/>
    <n v="6"/>
    <n v="68"/>
    <n v="0"/>
    <n v="16"/>
    <n v="0"/>
    <n v="0"/>
    <n v="8"/>
    <n v="3"/>
    <n v="2"/>
    <n v="0"/>
    <n v="4"/>
    <n v="7"/>
    <n v="0"/>
    <n v="0"/>
    <n v="0"/>
    <n v="0"/>
    <n v="0"/>
    <n v="0"/>
    <n v="3"/>
    <n v="11"/>
    <n v="0"/>
  </r>
  <r>
    <n v="6019"/>
    <n v="1971"/>
    <x v="1"/>
    <x v="2"/>
    <n v="37126"/>
    <n v="1"/>
    <n v="0"/>
    <d v="2014-03-30T00:00:00"/>
    <n v="9"/>
    <n v="45"/>
    <n v="3"/>
    <n v="9"/>
    <n v="4"/>
    <n v="4"/>
    <n v="7"/>
    <n v="1"/>
    <n v="1"/>
    <n v="2"/>
    <n v="2"/>
    <n v="6"/>
    <n v="1"/>
    <n v="0"/>
    <n v="0"/>
    <n v="0"/>
    <n v="0"/>
    <n v="0"/>
    <n v="3"/>
    <n v="11"/>
    <n v="1"/>
  </r>
  <r>
    <n v="5863"/>
    <n v="1953"/>
    <x v="0"/>
    <x v="2"/>
    <n v="47703"/>
    <n v="0"/>
    <n v="1"/>
    <d v="2013-05-29T00:00:00"/>
    <n v="95"/>
    <n v="359"/>
    <n v="0"/>
    <n v="134"/>
    <n v="13"/>
    <n v="26"/>
    <n v="123"/>
    <n v="4"/>
    <n v="6"/>
    <n v="3"/>
    <n v="8"/>
    <n v="5"/>
    <n v="0"/>
    <n v="0"/>
    <n v="0"/>
    <n v="0"/>
    <n v="0"/>
    <n v="0"/>
    <n v="3"/>
    <n v="11"/>
    <n v="0"/>
  </r>
  <r>
    <n v="3717"/>
    <n v="1959"/>
    <x v="0"/>
    <x v="2"/>
    <n v="61180"/>
    <n v="0"/>
    <n v="1"/>
    <d v="2014-04-23T00:00:00"/>
    <n v="70"/>
    <n v="403"/>
    <n v="24"/>
    <n v="29"/>
    <n v="6"/>
    <n v="24"/>
    <n v="218"/>
    <n v="2"/>
    <n v="5"/>
    <n v="5"/>
    <n v="6"/>
    <n v="3"/>
    <n v="1"/>
    <n v="0"/>
    <n v="0"/>
    <n v="0"/>
    <n v="0"/>
    <n v="0"/>
    <n v="3"/>
    <n v="11"/>
    <n v="0"/>
  </r>
  <r>
    <n v="6730"/>
    <n v="1954"/>
    <x v="0"/>
    <x v="2"/>
    <n v="38998"/>
    <n v="1"/>
    <n v="1"/>
    <d v="2012-11-03T00:00:00"/>
    <n v="92"/>
    <n v="34"/>
    <n v="1"/>
    <n v="14"/>
    <n v="0"/>
    <n v="0"/>
    <n v="5"/>
    <n v="3"/>
    <n v="2"/>
    <n v="0"/>
    <n v="3"/>
    <n v="8"/>
    <n v="0"/>
    <n v="0"/>
    <n v="0"/>
    <n v="0"/>
    <n v="0"/>
    <n v="1"/>
    <n v="3"/>
    <n v="11"/>
    <n v="0"/>
  </r>
  <r>
    <n v="10749"/>
    <n v="1991"/>
    <x v="0"/>
    <x v="0"/>
    <n v="8028"/>
    <n v="0"/>
    <n v="0"/>
    <d v="2012-09-18T00:00:00"/>
    <n v="62"/>
    <n v="73"/>
    <n v="18"/>
    <n v="66"/>
    <n v="7"/>
    <n v="12"/>
    <n v="2"/>
    <n v="15"/>
    <n v="0"/>
    <n v="1"/>
    <n v="0"/>
    <n v="19"/>
    <n v="0"/>
    <n v="0"/>
    <n v="0"/>
    <n v="0"/>
    <n v="0"/>
    <n v="0"/>
    <n v="3"/>
    <n v="11"/>
    <n v="0"/>
  </r>
  <r>
    <n v="4998"/>
    <n v="1962"/>
    <x v="0"/>
    <x v="1"/>
    <n v="76081"/>
    <n v="0"/>
    <n v="0"/>
    <d v="2014-05-23T00:00:00"/>
    <n v="85"/>
    <n v="292"/>
    <n v="30"/>
    <n v="415"/>
    <n v="63"/>
    <n v="33"/>
    <n v="200"/>
    <n v="1"/>
    <n v="4"/>
    <n v="5"/>
    <n v="4"/>
    <n v="2"/>
    <n v="0"/>
    <n v="0"/>
    <n v="0"/>
    <n v="1"/>
    <n v="0"/>
    <n v="0"/>
    <n v="3"/>
    <n v="11"/>
    <n v="0"/>
  </r>
  <r>
    <n v="6287"/>
    <n v="1986"/>
    <x v="0"/>
    <x v="1"/>
    <n v="34728"/>
    <n v="1"/>
    <n v="0"/>
    <d v="2013-07-30T00:00:00"/>
    <n v="2"/>
    <n v="14"/>
    <n v="0"/>
    <n v="16"/>
    <n v="0"/>
    <n v="0"/>
    <n v="6"/>
    <n v="1"/>
    <n v="1"/>
    <n v="1"/>
    <n v="2"/>
    <n v="6"/>
    <n v="0"/>
    <n v="0"/>
    <n v="0"/>
    <n v="0"/>
    <n v="0"/>
    <n v="0"/>
    <n v="3"/>
    <n v="11"/>
    <n v="1"/>
  </r>
  <r>
    <n v="5985"/>
    <n v="1965"/>
    <x v="2"/>
    <x v="0"/>
    <n v="33168"/>
    <n v="0"/>
    <n v="1"/>
    <d v="2012-10-13T00:00:00"/>
    <n v="0"/>
    <n v="80"/>
    <n v="1"/>
    <n v="37"/>
    <n v="0"/>
    <n v="1"/>
    <n v="3"/>
    <n v="3"/>
    <n v="2"/>
    <n v="1"/>
    <n v="4"/>
    <n v="7"/>
    <n v="0"/>
    <n v="0"/>
    <n v="0"/>
    <n v="0"/>
    <n v="0"/>
    <n v="0"/>
    <n v="3"/>
    <n v="11"/>
    <n v="0"/>
  </r>
  <r>
    <n v="4754"/>
    <n v="1966"/>
    <x v="2"/>
    <x v="2"/>
    <n v="33585"/>
    <n v="0"/>
    <n v="1"/>
    <d v="2013-09-25T00:00:00"/>
    <n v="91"/>
    <n v="30"/>
    <n v="11"/>
    <n v="33"/>
    <n v="13"/>
    <n v="6"/>
    <n v="29"/>
    <n v="1"/>
    <n v="2"/>
    <n v="0"/>
    <n v="4"/>
    <n v="4"/>
    <n v="0"/>
    <n v="0"/>
    <n v="0"/>
    <n v="0"/>
    <n v="0"/>
    <n v="0"/>
    <n v="3"/>
    <n v="11"/>
    <n v="0"/>
  </r>
  <r>
    <n v="4002"/>
    <n v="1960"/>
    <x v="1"/>
    <x v="2"/>
    <n v="77037"/>
    <n v="0"/>
    <n v="1"/>
    <d v="2013-10-13T00:00:00"/>
    <n v="3"/>
    <n v="463"/>
    <n v="96"/>
    <n v="333"/>
    <n v="168"/>
    <n v="53"/>
    <n v="10"/>
    <n v="1"/>
    <n v="7"/>
    <n v="7"/>
    <n v="12"/>
    <n v="3"/>
    <n v="0"/>
    <n v="0"/>
    <n v="0"/>
    <n v="0"/>
    <n v="0"/>
    <n v="0"/>
    <n v="3"/>
    <n v="11"/>
    <n v="0"/>
  </r>
  <r>
    <n v="8870"/>
    <n v="1984"/>
    <x v="0"/>
    <x v="1"/>
    <n v="35196"/>
    <n v="1"/>
    <n v="0"/>
    <d v="2012-11-13T00:00:00"/>
    <n v="68"/>
    <n v="75"/>
    <n v="12"/>
    <n v="141"/>
    <n v="43"/>
    <n v="39"/>
    <n v="187"/>
    <n v="6"/>
    <n v="6"/>
    <n v="1"/>
    <n v="5"/>
    <n v="8"/>
    <n v="0"/>
    <n v="0"/>
    <n v="0"/>
    <n v="0"/>
    <n v="0"/>
    <n v="0"/>
    <n v="3"/>
    <n v="11"/>
    <n v="1"/>
  </r>
  <r>
    <n v="966"/>
    <n v="1966"/>
    <x v="0"/>
    <x v="2"/>
    <n v="44529"/>
    <n v="0"/>
    <n v="1"/>
    <d v="2013-07-05T00:00:00"/>
    <n v="98"/>
    <n v="538"/>
    <n v="13"/>
    <n v="91"/>
    <n v="17"/>
    <n v="6"/>
    <n v="26"/>
    <n v="6"/>
    <n v="6"/>
    <n v="2"/>
    <n v="11"/>
    <n v="5"/>
    <n v="0"/>
    <n v="1"/>
    <n v="0"/>
    <n v="0"/>
    <n v="0"/>
    <n v="0"/>
    <n v="3"/>
    <n v="11"/>
    <n v="0"/>
  </r>
  <r>
    <n v="4767"/>
    <n v="1965"/>
    <x v="4"/>
    <x v="2"/>
    <n v="70924"/>
    <n v="0"/>
    <n v="0"/>
    <d v="2014-04-07T00:00:00"/>
    <n v="41"/>
    <n v="635"/>
    <n v="114"/>
    <n v="254"/>
    <n v="132"/>
    <n v="152"/>
    <n v="76"/>
    <n v="1"/>
    <n v="6"/>
    <n v="6"/>
    <n v="7"/>
    <n v="3"/>
    <n v="0"/>
    <n v="0"/>
    <n v="1"/>
    <n v="0"/>
    <n v="0"/>
    <n v="0"/>
    <n v="3"/>
    <n v="11"/>
    <n v="0"/>
  </r>
  <r>
    <n v="9725"/>
    <n v="1966"/>
    <x v="1"/>
    <x v="1"/>
    <n v="28764"/>
    <n v="1"/>
    <n v="1"/>
    <d v="2014-06-05T00:00:00"/>
    <n v="16"/>
    <n v="8"/>
    <n v="0"/>
    <n v="3"/>
    <n v="0"/>
    <n v="0"/>
    <n v="1"/>
    <n v="1"/>
    <n v="1"/>
    <n v="0"/>
    <n v="2"/>
    <n v="8"/>
    <n v="1"/>
    <n v="0"/>
    <n v="0"/>
    <n v="0"/>
    <n v="0"/>
    <n v="0"/>
    <n v="3"/>
    <n v="11"/>
    <n v="0"/>
  </r>
  <r>
    <n v="4475"/>
    <n v="1949"/>
    <x v="1"/>
    <x v="2"/>
    <n v="69098"/>
    <n v="0"/>
    <n v="0"/>
    <d v="2013-02-16T00:00:00"/>
    <n v="82"/>
    <n v="1315"/>
    <n v="22"/>
    <n v="780"/>
    <n v="145"/>
    <n v="0"/>
    <n v="178"/>
    <n v="1"/>
    <n v="7"/>
    <n v="8"/>
    <n v="9"/>
    <n v="5"/>
    <n v="0"/>
    <n v="0"/>
    <n v="0"/>
    <n v="0"/>
    <n v="0"/>
    <n v="0"/>
    <n v="3"/>
    <n v="11"/>
    <n v="0"/>
  </r>
  <r>
    <n v="5740"/>
    <n v="1970"/>
    <x v="4"/>
    <x v="3"/>
    <n v="25959"/>
    <n v="1"/>
    <n v="1"/>
    <d v="2013-02-14T00:00:00"/>
    <n v="1"/>
    <n v="4"/>
    <n v="2"/>
    <n v="12"/>
    <n v="7"/>
    <n v="5"/>
    <n v="26"/>
    <n v="2"/>
    <n v="1"/>
    <n v="2"/>
    <n v="2"/>
    <n v="6"/>
    <n v="0"/>
    <n v="0"/>
    <n v="0"/>
    <n v="0"/>
    <n v="0"/>
    <n v="0"/>
    <n v="3"/>
    <n v="11"/>
    <n v="1"/>
  </r>
  <r>
    <n v="5731"/>
    <n v="1983"/>
    <x v="2"/>
    <x v="2"/>
    <n v="27100"/>
    <n v="1"/>
    <n v="0"/>
    <d v="2013-04-05T00:00:00"/>
    <n v="64"/>
    <n v="12"/>
    <n v="0"/>
    <n v="13"/>
    <n v="2"/>
    <n v="0"/>
    <n v="10"/>
    <n v="1"/>
    <n v="1"/>
    <n v="0"/>
    <n v="3"/>
    <n v="7"/>
    <n v="0"/>
    <n v="0"/>
    <n v="0"/>
    <n v="0"/>
    <n v="0"/>
    <n v="0"/>
    <n v="3"/>
    <n v="11"/>
    <n v="0"/>
  </r>
  <r>
    <n v="7290"/>
    <n v="1985"/>
    <x v="0"/>
    <x v="0"/>
    <n v="70596"/>
    <n v="0"/>
    <n v="0"/>
    <d v="2012-10-05T00:00:00"/>
    <n v="68"/>
    <n v="347"/>
    <n v="44"/>
    <n v="534"/>
    <n v="17"/>
    <n v="0"/>
    <n v="26"/>
    <n v="1"/>
    <n v="3"/>
    <n v="5"/>
    <n v="12"/>
    <n v="2"/>
    <n v="0"/>
    <n v="0"/>
    <n v="0"/>
    <n v="0"/>
    <n v="0"/>
    <n v="0"/>
    <n v="3"/>
    <n v="11"/>
    <n v="0"/>
  </r>
  <r>
    <n v="3846"/>
    <n v="1974"/>
    <x v="0"/>
    <x v="2"/>
    <n v="42557"/>
    <n v="0"/>
    <n v="1"/>
    <d v="2012-08-29T00:00:00"/>
    <n v="98"/>
    <n v="192"/>
    <n v="5"/>
    <n v="53"/>
    <n v="0"/>
    <n v="5"/>
    <n v="15"/>
    <n v="4"/>
    <n v="6"/>
    <n v="1"/>
    <n v="4"/>
    <n v="8"/>
    <n v="0"/>
    <n v="0"/>
    <n v="0"/>
    <n v="0"/>
    <n v="0"/>
    <n v="0"/>
    <n v="3"/>
    <n v="11"/>
    <n v="0"/>
  </r>
  <r>
    <n v="8104"/>
    <n v="1951"/>
    <x v="1"/>
    <x v="2"/>
    <n v="53312"/>
    <n v="0"/>
    <n v="0"/>
    <d v="2013-08-09T00:00:00"/>
    <n v="32"/>
    <n v="241"/>
    <n v="0"/>
    <n v="12"/>
    <n v="0"/>
    <n v="0"/>
    <n v="25"/>
    <n v="1"/>
    <n v="5"/>
    <n v="1"/>
    <n v="5"/>
    <n v="7"/>
    <n v="0"/>
    <n v="0"/>
    <n v="0"/>
    <n v="0"/>
    <n v="0"/>
    <n v="0"/>
    <n v="3"/>
    <n v="11"/>
    <n v="0"/>
  </r>
  <r>
    <n v="4507"/>
    <n v="1952"/>
    <x v="0"/>
    <x v="0"/>
    <n v="72228"/>
    <n v="0"/>
    <n v="0"/>
    <d v="2012-11-27T00:00:00"/>
    <n v="87"/>
    <n v="631"/>
    <n v="28"/>
    <n v="491"/>
    <n v="30"/>
    <n v="14"/>
    <n v="56"/>
    <n v="1"/>
    <n v="6"/>
    <n v="7"/>
    <n v="8"/>
    <n v="3"/>
    <n v="0"/>
    <n v="0"/>
    <n v="0"/>
    <n v="0"/>
    <n v="0"/>
    <n v="0"/>
    <n v="3"/>
    <n v="11"/>
    <n v="0"/>
  </r>
  <r>
    <n v="11013"/>
    <n v="1987"/>
    <x v="0"/>
    <x v="1"/>
    <n v="67605"/>
    <n v="0"/>
    <n v="0"/>
    <d v="2013-03-31T00:00:00"/>
    <n v="84"/>
    <n v="336"/>
    <n v="28"/>
    <n v="282"/>
    <n v="184"/>
    <n v="54"/>
    <n v="54"/>
    <n v="1"/>
    <n v="2"/>
    <n v="8"/>
    <n v="6"/>
    <n v="1"/>
    <n v="0"/>
    <n v="0"/>
    <n v="0"/>
    <n v="0"/>
    <n v="0"/>
    <n v="0"/>
    <n v="3"/>
    <n v="11"/>
    <n v="0"/>
  </r>
  <r>
    <n v="4491"/>
    <n v="1949"/>
    <x v="2"/>
    <x v="2"/>
    <n v="62845"/>
    <n v="1"/>
    <n v="1"/>
    <d v="2012-10-01T00:00:00"/>
    <n v="3"/>
    <n v="1099"/>
    <n v="0"/>
    <n v="45"/>
    <n v="0"/>
    <n v="0"/>
    <n v="34"/>
    <n v="11"/>
    <n v="3"/>
    <n v="4"/>
    <n v="10"/>
    <n v="8"/>
    <n v="0"/>
    <n v="1"/>
    <n v="0"/>
    <n v="0"/>
    <n v="0"/>
    <n v="0"/>
    <n v="3"/>
    <n v="11"/>
    <n v="0"/>
  </r>
  <r>
    <n v="3759"/>
    <n v="1958"/>
    <x v="0"/>
    <x v="1"/>
    <n v="65196"/>
    <n v="0"/>
    <n v="2"/>
    <d v="2013-07-25T00:00:00"/>
    <n v="34"/>
    <n v="743"/>
    <n v="19"/>
    <n v="181"/>
    <n v="12"/>
    <n v="0"/>
    <n v="200"/>
    <n v="2"/>
    <n v="7"/>
    <n v="6"/>
    <n v="11"/>
    <n v="5"/>
    <n v="1"/>
    <n v="0"/>
    <n v="0"/>
    <n v="0"/>
    <n v="0"/>
    <n v="0"/>
    <n v="3"/>
    <n v="11"/>
    <n v="0"/>
  </r>
  <r>
    <n v="1162"/>
    <n v="1987"/>
    <x v="1"/>
    <x v="0"/>
    <n v="42000"/>
    <n v="0"/>
    <n v="0"/>
    <d v="2013-01-10T00:00:00"/>
    <n v="23"/>
    <n v="124"/>
    <n v="83"/>
    <n v="267"/>
    <n v="85"/>
    <n v="59"/>
    <n v="35"/>
    <n v="2"/>
    <n v="5"/>
    <n v="2"/>
    <n v="11"/>
    <n v="5"/>
    <n v="0"/>
    <n v="0"/>
    <n v="0"/>
    <n v="0"/>
    <n v="0"/>
    <n v="0"/>
    <n v="3"/>
    <n v="11"/>
    <n v="1"/>
  </r>
  <r>
    <n v="2055"/>
    <n v="1973"/>
    <x v="1"/>
    <x v="3"/>
    <n v="35860"/>
    <n v="1"/>
    <n v="1"/>
    <d v="2014-05-19T00:00:00"/>
    <n v="37"/>
    <n v="15"/>
    <n v="0"/>
    <n v="8"/>
    <n v="4"/>
    <n v="2"/>
    <n v="20"/>
    <n v="2"/>
    <n v="1"/>
    <n v="1"/>
    <n v="2"/>
    <n v="5"/>
    <n v="1"/>
    <n v="0"/>
    <n v="0"/>
    <n v="0"/>
    <n v="0"/>
    <n v="0"/>
    <n v="3"/>
    <n v="11"/>
    <n v="0"/>
  </r>
  <r>
    <n v="10766"/>
    <n v="1964"/>
    <x v="1"/>
    <x v="2"/>
    <n v="65526"/>
    <n v="0"/>
    <n v="1"/>
    <d v="2014-04-11T00:00:00"/>
    <n v="22"/>
    <n v="397"/>
    <n v="19"/>
    <n v="69"/>
    <n v="12"/>
    <n v="0"/>
    <n v="9"/>
    <n v="1"/>
    <n v="4"/>
    <n v="4"/>
    <n v="8"/>
    <n v="2"/>
    <n v="0"/>
    <n v="0"/>
    <n v="0"/>
    <n v="0"/>
    <n v="0"/>
    <n v="0"/>
    <n v="3"/>
    <n v="11"/>
    <n v="0"/>
  </r>
  <r>
    <n v="4415"/>
    <n v="1961"/>
    <x v="0"/>
    <x v="2"/>
    <n v="16860"/>
    <n v="1"/>
    <n v="1"/>
    <d v="2012-09-12T00:00:00"/>
    <n v="19"/>
    <n v="10"/>
    <n v="4"/>
    <n v="4"/>
    <n v="3"/>
    <n v="3"/>
    <n v="14"/>
    <n v="3"/>
    <n v="1"/>
    <n v="1"/>
    <n v="3"/>
    <n v="7"/>
    <n v="0"/>
    <n v="0"/>
    <n v="0"/>
    <n v="0"/>
    <n v="0"/>
    <n v="0"/>
    <n v="3"/>
    <n v="11"/>
    <n v="0"/>
  </r>
  <r>
    <n v="3005"/>
    <n v="1992"/>
    <x v="0"/>
    <x v="0"/>
    <n v="83528"/>
    <n v="0"/>
    <n v="0"/>
    <d v="2014-05-01T00:00:00"/>
    <n v="7"/>
    <n v="530"/>
    <n v="117"/>
    <n v="678"/>
    <n v="134"/>
    <n v="44"/>
    <n v="147"/>
    <n v="1"/>
    <n v="4"/>
    <n v="10"/>
    <n v="8"/>
    <n v="1"/>
    <n v="1"/>
    <n v="0"/>
    <n v="0"/>
    <n v="1"/>
    <n v="0"/>
    <n v="0"/>
    <n v="3"/>
    <n v="11"/>
    <n v="1"/>
  </r>
  <r>
    <n v="2223"/>
    <n v="1965"/>
    <x v="4"/>
    <x v="3"/>
    <n v="64176"/>
    <n v="0"/>
    <n v="1"/>
    <d v="2012-08-03T00:00:00"/>
    <n v="52"/>
    <n v="1215"/>
    <n v="33"/>
    <n v="249"/>
    <n v="64"/>
    <n v="116"/>
    <n v="149"/>
    <n v="8"/>
    <n v="8"/>
    <n v="9"/>
    <n v="8"/>
    <n v="6"/>
    <n v="0"/>
    <n v="0"/>
    <n v="0"/>
    <n v="0"/>
    <n v="0"/>
    <n v="0"/>
    <n v="3"/>
    <n v="11"/>
    <n v="0"/>
  </r>
  <r>
    <n v="4817"/>
    <n v="1956"/>
    <x v="0"/>
    <x v="3"/>
    <n v="22304"/>
    <n v="0"/>
    <n v="0"/>
    <d v="2012-08-04T00:00:00"/>
    <n v="91"/>
    <n v="3"/>
    <n v="2"/>
    <n v="7"/>
    <n v="0"/>
    <n v="4"/>
    <n v="2"/>
    <n v="1"/>
    <n v="1"/>
    <n v="0"/>
    <n v="2"/>
    <n v="8"/>
    <n v="0"/>
    <n v="0"/>
    <n v="0"/>
    <n v="0"/>
    <n v="0"/>
    <n v="0"/>
    <n v="3"/>
    <n v="11"/>
    <n v="0"/>
  </r>
  <r>
    <n v="2875"/>
    <n v="1978"/>
    <x v="0"/>
    <x v="2"/>
    <n v="67023"/>
    <n v="0"/>
    <n v="0"/>
    <d v="2014-03-04T00:00:00"/>
    <n v="93"/>
    <n v="444"/>
    <n v="44"/>
    <n v="382"/>
    <n v="11"/>
    <n v="8"/>
    <n v="17"/>
    <n v="1"/>
    <n v="3"/>
    <n v="7"/>
    <n v="13"/>
    <n v="2"/>
    <n v="0"/>
    <n v="0"/>
    <n v="0"/>
    <n v="0"/>
    <n v="0"/>
    <n v="1"/>
    <n v="3"/>
    <n v="11"/>
    <n v="0"/>
  </r>
  <r>
    <n v="10536"/>
    <n v="1971"/>
    <x v="1"/>
    <x v="1"/>
    <n v="32892"/>
    <n v="1"/>
    <n v="0"/>
    <d v="2014-05-25T00:00:00"/>
    <n v="78"/>
    <n v="26"/>
    <n v="0"/>
    <n v="15"/>
    <n v="2"/>
    <n v="1"/>
    <n v="2"/>
    <n v="2"/>
    <n v="3"/>
    <n v="0"/>
    <n v="3"/>
    <n v="8"/>
    <n v="0"/>
    <n v="0"/>
    <n v="0"/>
    <n v="0"/>
    <n v="0"/>
    <n v="0"/>
    <n v="3"/>
    <n v="11"/>
    <n v="0"/>
  </r>
  <r>
    <n v="11112"/>
    <n v="1966"/>
    <x v="0"/>
    <x v="1"/>
    <n v="70713"/>
    <n v="0"/>
    <n v="1"/>
    <d v="2012-12-03T00:00:00"/>
    <n v="23"/>
    <n v="736"/>
    <n v="114"/>
    <n v="279"/>
    <n v="82"/>
    <n v="76"/>
    <n v="190"/>
    <n v="6"/>
    <n v="5"/>
    <n v="6"/>
    <n v="8"/>
    <n v="3"/>
    <n v="0"/>
    <n v="0"/>
    <n v="0"/>
    <n v="0"/>
    <n v="0"/>
    <n v="0"/>
    <n v="3"/>
    <n v="11"/>
    <n v="0"/>
  </r>
  <r>
    <n v="3807"/>
    <n v="1955"/>
    <x v="0"/>
    <x v="1"/>
    <n v="59925"/>
    <n v="0"/>
    <n v="1"/>
    <d v="2012-11-30T00:00:00"/>
    <n v="83"/>
    <n v="473"/>
    <n v="21"/>
    <n v="176"/>
    <n v="19"/>
    <n v="21"/>
    <n v="56"/>
    <n v="3"/>
    <n v="9"/>
    <n v="2"/>
    <n v="9"/>
    <n v="6"/>
    <n v="0"/>
    <n v="0"/>
    <n v="0"/>
    <n v="0"/>
    <n v="0"/>
    <n v="0"/>
    <n v="3"/>
    <n v="11"/>
    <n v="0"/>
  </r>
  <r>
    <n v="9197"/>
    <n v="1953"/>
    <x v="0"/>
    <x v="2"/>
    <n v="39722"/>
    <n v="0"/>
    <n v="1"/>
    <d v="2014-02-24T00:00:00"/>
    <n v="92"/>
    <n v="32"/>
    <n v="0"/>
    <n v="5"/>
    <n v="2"/>
    <n v="0"/>
    <n v="8"/>
    <n v="2"/>
    <n v="2"/>
    <n v="0"/>
    <n v="3"/>
    <n v="5"/>
    <n v="0"/>
    <n v="0"/>
    <n v="0"/>
    <n v="0"/>
    <n v="0"/>
    <n v="0"/>
    <n v="3"/>
    <n v="11"/>
    <n v="0"/>
  </r>
  <r>
    <n v="10832"/>
    <n v="1958"/>
    <x v="0"/>
    <x v="1"/>
    <n v="46610"/>
    <n v="0"/>
    <n v="0"/>
    <d v="2013-07-18T00:00:00"/>
    <n v="4"/>
    <n v="288"/>
    <n v="10"/>
    <n v="30"/>
    <n v="4"/>
    <n v="10"/>
    <n v="125"/>
    <n v="1"/>
    <n v="6"/>
    <n v="1"/>
    <n v="6"/>
    <n v="6"/>
    <n v="0"/>
    <n v="0"/>
    <n v="0"/>
    <n v="0"/>
    <n v="0"/>
    <n v="0"/>
    <n v="3"/>
    <n v="11"/>
    <n v="0"/>
  </r>
  <r>
    <n v="6421"/>
    <n v="1961"/>
    <x v="0"/>
    <x v="1"/>
    <n v="88347"/>
    <n v="0"/>
    <n v="0"/>
    <d v="2013-07-03T00:00:00"/>
    <n v="32"/>
    <n v="1050"/>
    <n v="178"/>
    <n v="555"/>
    <n v="77"/>
    <n v="138"/>
    <n v="118"/>
    <n v="1"/>
    <n v="4"/>
    <n v="7"/>
    <n v="9"/>
    <n v="1"/>
    <n v="0"/>
    <n v="0"/>
    <n v="0"/>
    <n v="1"/>
    <n v="0"/>
    <n v="0"/>
    <n v="3"/>
    <n v="11"/>
    <n v="0"/>
  </r>
  <r>
    <n v="4207"/>
    <n v="1981"/>
    <x v="1"/>
    <x v="2"/>
    <n v="87171"/>
    <n v="0"/>
    <n v="0"/>
    <d v="2013-05-01T00:00:00"/>
    <n v="27"/>
    <n v="1001"/>
    <n v="44"/>
    <n v="107"/>
    <n v="58"/>
    <n v="44"/>
    <n v="44"/>
    <n v="1"/>
    <n v="6"/>
    <n v="7"/>
    <n v="11"/>
    <n v="2"/>
    <n v="1"/>
    <n v="0"/>
    <n v="1"/>
    <n v="0"/>
    <n v="0"/>
    <n v="0"/>
    <n v="3"/>
    <n v="11"/>
    <n v="0"/>
  </r>
  <r>
    <n v="577"/>
    <n v="1976"/>
    <x v="4"/>
    <x v="1"/>
    <n v="26907"/>
    <n v="1"/>
    <n v="1"/>
    <d v="2013-08-20T00:00:00"/>
    <n v="10"/>
    <n v="9"/>
    <n v="1"/>
    <n v="7"/>
    <n v="0"/>
    <n v="3"/>
    <n v="2"/>
    <n v="2"/>
    <n v="1"/>
    <n v="0"/>
    <n v="3"/>
    <n v="7"/>
    <n v="0"/>
    <n v="0"/>
    <n v="0"/>
    <n v="0"/>
    <n v="0"/>
    <n v="0"/>
    <n v="3"/>
    <n v="11"/>
    <n v="0"/>
  </r>
  <r>
    <n v="10855"/>
    <n v="1968"/>
    <x v="2"/>
    <x v="0"/>
    <n v="50014"/>
    <n v="1"/>
    <n v="0"/>
    <d v="2014-01-22T00:00:00"/>
    <n v="9"/>
    <n v="234"/>
    <n v="14"/>
    <n v="77"/>
    <n v="19"/>
    <n v="10"/>
    <n v="42"/>
    <n v="2"/>
    <n v="4"/>
    <n v="1"/>
    <n v="8"/>
    <n v="5"/>
    <n v="0"/>
    <n v="0"/>
    <n v="0"/>
    <n v="0"/>
    <n v="0"/>
    <n v="0"/>
    <n v="3"/>
    <n v="11"/>
    <n v="0"/>
  </r>
  <r>
    <n v="3081"/>
    <n v="1978"/>
    <x v="1"/>
    <x v="2"/>
    <n v="41014"/>
    <n v="1"/>
    <n v="0"/>
    <d v="2013-04-22T00:00:00"/>
    <n v="65"/>
    <n v="7"/>
    <n v="2"/>
    <n v="6"/>
    <n v="2"/>
    <n v="0"/>
    <n v="3"/>
    <n v="1"/>
    <n v="1"/>
    <n v="0"/>
    <n v="2"/>
    <n v="7"/>
    <n v="0"/>
    <n v="0"/>
    <n v="0"/>
    <n v="0"/>
    <n v="0"/>
    <n v="0"/>
    <n v="3"/>
    <n v="11"/>
    <n v="0"/>
  </r>
  <r>
    <n v="3535"/>
    <n v="1965"/>
    <x v="0"/>
    <x v="0"/>
    <n v="66294"/>
    <n v="0"/>
    <n v="0"/>
    <d v="2014-03-17T00:00:00"/>
    <n v="68"/>
    <n v="251"/>
    <n v="108"/>
    <n v="334"/>
    <n v="65"/>
    <n v="92"/>
    <n v="117"/>
    <n v="1"/>
    <n v="4"/>
    <n v="3"/>
    <n v="5"/>
    <n v="2"/>
    <n v="0"/>
    <n v="0"/>
    <n v="0"/>
    <n v="0"/>
    <n v="0"/>
    <n v="0"/>
    <n v="3"/>
    <n v="11"/>
    <n v="0"/>
  </r>
  <r>
    <n v="247"/>
    <n v="1971"/>
    <x v="0"/>
    <x v="2"/>
    <n v="36715"/>
    <n v="1"/>
    <n v="0"/>
    <d v="2012-11-17T00:00:00"/>
    <n v="16"/>
    <n v="172"/>
    <n v="10"/>
    <n v="125"/>
    <n v="21"/>
    <n v="13"/>
    <n v="16"/>
    <n v="6"/>
    <n v="7"/>
    <n v="2"/>
    <n v="4"/>
    <n v="9"/>
    <n v="0"/>
    <n v="0"/>
    <n v="0"/>
    <n v="0"/>
    <n v="0"/>
    <n v="0"/>
    <n v="3"/>
    <n v="11"/>
    <n v="1"/>
  </r>
  <r>
    <n v="8707"/>
    <n v="1956"/>
    <x v="0"/>
    <x v="2"/>
    <n v="79456"/>
    <n v="0"/>
    <n v="0"/>
    <d v="2012-08-22T00:00:00"/>
    <n v="12"/>
    <n v="565"/>
    <n v="42"/>
    <n v="548"/>
    <n v="64"/>
    <n v="83"/>
    <n v="99"/>
    <n v="1"/>
    <n v="5"/>
    <n v="6"/>
    <n v="4"/>
    <n v="3"/>
    <n v="0"/>
    <n v="0"/>
    <n v="0"/>
    <n v="0"/>
    <n v="0"/>
    <n v="0"/>
    <n v="3"/>
    <n v="11"/>
    <n v="1"/>
  </r>
  <r>
    <n v="9523"/>
    <n v="1982"/>
    <x v="0"/>
    <x v="1"/>
    <n v="40479"/>
    <n v="1"/>
    <n v="0"/>
    <d v="2013-08-17T00:00:00"/>
    <n v="95"/>
    <n v="5"/>
    <n v="0"/>
    <n v="8"/>
    <n v="2"/>
    <n v="0"/>
    <n v="0"/>
    <n v="1"/>
    <n v="0"/>
    <n v="0"/>
    <n v="3"/>
    <n v="4"/>
    <n v="0"/>
    <n v="0"/>
    <n v="0"/>
    <n v="0"/>
    <n v="0"/>
    <n v="0"/>
    <n v="3"/>
    <n v="11"/>
    <n v="0"/>
  </r>
  <r>
    <n v="6072"/>
    <n v="1970"/>
    <x v="2"/>
    <x v="0"/>
    <n v="75345"/>
    <n v="0"/>
    <n v="0"/>
    <d v="2013-02-02T00:00:00"/>
    <n v="16"/>
    <n v="918"/>
    <n v="57"/>
    <n v="842"/>
    <n v="99"/>
    <n v="38"/>
    <n v="133"/>
    <n v="1"/>
    <n v="5"/>
    <n v="8"/>
    <n v="6"/>
    <n v="3"/>
    <n v="0"/>
    <n v="0"/>
    <n v="0"/>
    <n v="1"/>
    <n v="0"/>
    <n v="0"/>
    <n v="3"/>
    <n v="11"/>
    <n v="1"/>
  </r>
  <r>
    <n v="6295"/>
    <n v="1977"/>
    <x v="0"/>
    <x v="2"/>
    <n v="54233"/>
    <n v="0"/>
    <n v="1"/>
    <d v="2013-02-04T00:00:00"/>
    <n v="46"/>
    <n v="652"/>
    <n v="8"/>
    <n v="158"/>
    <n v="21"/>
    <n v="0"/>
    <n v="142"/>
    <n v="4"/>
    <n v="11"/>
    <n v="6"/>
    <n v="5"/>
    <n v="8"/>
    <n v="0"/>
    <n v="0"/>
    <n v="0"/>
    <n v="0"/>
    <n v="0"/>
    <n v="0"/>
    <n v="3"/>
    <n v="11"/>
    <n v="0"/>
  </r>
  <r>
    <n v="10914"/>
    <n v="1970"/>
    <x v="0"/>
    <x v="0"/>
    <n v="24163"/>
    <n v="1"/>
    <n v="1"/>
    <d v="2013-10-12T00:00:00"/>
    <n v="3"/>
    <n v="4"/>
    <n v="1"/>
    <n v="7"/>
    <n v="2"/>
    <n v="1"/>
    <n v="2"/>
    <n v="2"/>
    <n v="1"/>
    <n v="0"/>
    <n v="3"/>
    <n v="4"/>
    <n v="0"/>
    <n v="0"/>
    <n v="0"/>
    <n v="0"/>
    <n v="0"/>
    <n v="0"/>
    <n v="3"/>
    <n v="11"/>
    <n v="0"/>
  </r>
  <r>
    <n v="1509"/>
    <n v="1958"/>
    <x v="1"/>
    <x v="1"/>
    <n v="84460"/>
    <n v="0"/>
    <n v="0"/>
    <d v="2013-01-04T00:00:00"/>
    <n v="80"/>
    <n v="152"/>
    <n v="27"/>
    <n v="103"/>
    <n v="106"/>
    <n v="54"/>
    <n v="81"/>
    <n v="0"/>
    <n v="9"/>
    <n v="9"/>
    <n v="4"/>
    <n v="5"/>
    <n v="0"/>
    <n v="1"/>
    <n v="1"/>
    <n v="1"/>
    <n v="1"/>
    <n v="0"/>
    <n v="3"/>
    <n v="11"/>
    <n v="1"/>
  </r>
  <r>
    <n v="5577"/>
    <n v="1983"/>
    <x v="0"/>
    <x v="1"/>
    <n v="43776"/>
    <n v="1"/>
    <n v="0"/>
    <d v="2014-05-03T00:00:00"/>
    <n v="77"/>
    <n v="8"/>
    <n v="0"/>
    <n v="9"/>
    <n v="2"/>
    <n v="1"/>
    <n v="3"/>
    <n v="1"/>
    <n v="1"/>
    <n v="0"/>
    <n v="2"/>
    <n v="6"/>
    <n v="0"/>
    <n v="0"/>
    <n v="0"/>
    <n v="0"/>
    <n v="0"/>
    <n v="0"/>
    <n v="3"/>
    <n v="11"/>
    <n v="0"/>
  </r>
  <r>
    <n v="7348"/>
    <n v="1958"/>
    <x v="1"/>
    <x v="0"/>
    <n v="71691"/>
    <n v="0"/>
    <n v="0"/>
    <d v="2014-03-17T00:00:00"/>
    <n v="0"/>
    <n v="336"/>
    <n v="130"/>
    <n v="411"/>
    <n v="240"/>
    <n v="32"/>
    <n v="43"/>
    <n v="1"/>
    <n v="4"/>
    <n v="7"/>
    <n v="5"/>
    <n v="2"/>
    <n v="0"/>
    <n v="0"/>
    <n v="0"/>
    <n v="0"/>
    <n v="0"/>
    <n v="0"/>
    <n v="3"/>
    <n v="11"/>
    <n v="1"/>
  </r>
  <r>
    <n v="1127"/>
    <n v="1973"/>
    <x v="1"/>
    <x v="2"/>
    <n v="85844"/>
    <n v="0"/>
    <n v="0"/>
    <d v="2014-05-29T00:00:00"/>
    <n v="62"/>
    <n v="938"/>
    <n v="19"/>
    <n v="843"/>
    <n v="25"/>
    <n v="95"/>
    <n v="38"/>
    <n v="1"/>
    <n v="6"/>
    <n v="6"/>
    <n v="7"/>
    <n v="2"/>
    <n v="0"/>
    <n v="0"/>
    <n v="1"/>
    <n v="0"/>
    <n v="0"/>
    <n v="0"/>
    <n v="3"/>
    <n v="11"/>
    <n v="0"/>
  </r>
  <r>
    <n v="1833"/>
    <n v="1974"/>
    <x v="1"/>
    <x v="0"/>
    <n v="39190"/>
    <n v="1"/>
    <n v="0"/>
    <d v="2014-04-26T00:00:00"/>
    <n v="91"/>
    <n v="68"/>
    <n v="8"/>
    <n v="18"/>
    <n v="19"/>
    <n v="8"/>
    <n v="12"/>
    <n v="2"/>
    <n v="2"/>
    <n v="1"/>
    <n v="4"/>
    <n v="5"/>
    <n v="0"/>
    <n v="0"/>
    <n v="0"/>
    <n v="0"/>
    <n v="0"/>
    <n v="0"/>
    <n v="3"/>
    <n v="11"/>
    <n v="0"/>
  </r>
  <r>
    <n v="4944"/>
    <n v="1959"/>
    <x v="0"/>
    <x v="1"/>
    <n v="71367"/>
    <n v="0"/>
    <n v="0"/>
    <d v="2013-08-23T00:00:00"/>
    <n v="24"/>
    <n v="227"/>
    <n v="23"/>
    <n v="389"/>
    <n v="42"/>
    <n v="21"/>
    <n v="75"/>
    <n v="1"/>
    <n v="4"/>
    <n v="5"/>
    <n v="7"/>
    <n v="2"/>
    <n v="0"/>
    <n v="0"/>
    <n v="0"/>
    <n v="0"/>
    <n v="0"/>
    <n v="0"/>
    <n v="3"/>
    <n v="11"/>
    <n v="0"/>
  </r>
  <r>
    <n v="9080"/>
    <n v="1972"/>
    <x v="1"/>
    <x v="0"/>
    <n v="38578"/>
    <n v="1"/>
    <n v="1"/>
    <d v="2013-06-22T00:00:00"/>
    <n v="2"/>
    <n v="38"/>
    <n v="4"/>
    <n v="22"/>
    <n v="3"/>
    <n v="3"/>
    <n v="3"/>
    <n v="3"/>
    <n v="3"/>
    <n v="0"/>
    <n v="3"/>
    <n v="8"/>
    <n v="0"/>
    <n v="0"/>
    <n v="0"/>
    <n v="0"/>
    <n v="0"/>
    <n v="0"/>
    <n v="3"/>
    <n v="11"/>
    <n v="0"/>
  </r>
  <r>
    <n v="6466"/>
    <n v="1965"/>
    <x v="1"/>
    <x v="2"/>
    <n v="57236"/>
    <n v="1"/>
    <n v="1"/>
    <d v="2014-03-12T00:00:00"/>
    <n v="22"/>
    <n v="105"/>
    <n v="0"/>
    <n v="9"/>
    <n v="2"/>
    <n v="1"/>
    <n v="4"/>
    <n v="3"/>
    <n v="2"/>
    <n v="1"/>
    <n v="4"/>
    <n v="3"/>
    <n v="0"/>
    <n v="0"/>
    <n v="0"/>
    <n v="0"/>
    <n v="0"/>
    <n v="0"/>
    <n v="3"/>
    <n v="11"/>
    <n v="0"/>
  </r>
  <r>
    <n v="9964"/>
    <n v="1979"/>
    <x v="0"/>
    <x v="0"/>
    <n v="61825"/>
    <n v="0"/>
    <n v="1"/>
    <d v="2013-08-07T00:00:00"/>
    <n v="56"/>
    <n v="162"/>
    <n v="50"/>
    <n v="100"/>
    <n v="55"/>
    <n v="30"/>
    <n v="27"/>
    <n v="1"/>
    <n v="4"/>
    <n v="2"/>
    <n v="8"/>
    <n v="4"/>
    <n v="0"/>
    <n v="0"/>
    <n v="0"/>
    <n v="0"/>
    <n v="0"/>
    <n v="0"/>
    <n v="3"/>
    <n v="11"/>
    <n v="0"/>
  </r>
  <r>
    <n v="4790"/>
    <n v="1958"/>
    <x v="0"/>
    <x v="3"/>
    <n v="79803"/>
    <n v="0"/>
    <n v="1"/>
    <d v="2014-06-02T00:00:00"/>
    <n v="54"/>
    <n v="574"/>
    <n v="8"/>
    <n v="216"/>
    <n v="21"/>
    <n v="16"/>
    <n v="33"/>
    <n v="1"/>
    <n v="4"/>
    <n v="3"/>
    <n v="5"/>
    <n v="1"/>
    <n v="0"/>
    <n v="0"/>
    <n v="0"/>
    <n v="0"/>
    <n v="0"/>
    <n v="0"/>
    <n v="3"/>
    <n v="11"/>
    <n v="0"/>
  </r>
  <r>
    <n v="10245"/>
    <n v="1986"/>
    <x v="4"/>
    <x v="0"/>
    <n v="80910"/>
    <n v="0"/>
    <n v="0"/>
    <d v="2012-10-31T00:00:00"/>
    <n v="71"/>
    <n v="160"/>
    <n v="80"/>
    <n v="369"/>
    <n v="67"/>
    <n v="39"/>
    <n v="41"/>
    <n v="1"/>
    <n v="3"/>
    <n v="3"/>
    <n v="8"/>
    <n v="1"/>
    <n v="0"/>
    <n v="0"/>
    <n v="0"/>
    <n v="0"/>
    <n v="0"/>
    <n v="0"/>
    <n v="3"/>
    <n v="11"/>
    <n v="0"/>
  </r>
  <r>
    <n v="1109"/>
    <n v="1982"/>
    <x v="2"/>
    <x v="1"/>
    <n v="27590"/>
    <n v="1"/>
    <n v="0"/>
    <d v="2013-04-23T00:00:00"/>
    <n v="38"/>
    <n v="6"/>
    <n v="0"/>
    <n v="5"/>
    <n v="0"/>
    <n v="0"/>
    <n v="1"/>
    <n v="1"/>
    <n v="1"/>
    <n v="0"/>
    <n v="2"/>
    <n v="7"/>
    <n v="0"/>
    <n v="0"/>
    <n v="0"/>
    <n v="0"/>
    <n v="0"/>
    <n v="0"/>
    <n v="3"/>
    <n v="11"/>
    <n v="0"/>
  </r>
  <r>
    <n v="6001"/>
    <n v="1979"/>
    <x v="0"/>
    <x v="2"/>
    <n v="56775"/>
    <n v="0"/>
    <n v="1"/>
    <d v="2013-01-02T00:00:00"/>
    <n v="62"/>
    <n v="614"/>
    <n v="35"/>
    <n v="160"/>
    <n v="58"/>
    <n v="35"/>
    <n v="35"/>
    <n v="2"/>
    <n v="5"/>
    <n v="8"/>
    <n v="10"/>
    <n v="5"/>
    <n v="0"/>
    <n v="0"/>
    <n v="0"/>
    <n v="0"/>
    <n v="0"/>
    <n v="0"/>
    <n v="3"/>
    <n v="11"/>
    <n v="0"/>
  </r>
  <r>
    <n v="5538"/>
    <n v="1975"/>
    <x v="0"/>
    <x v="3"/>
    <n v="83829"/>
    <n v="0"/>
    <n v="0"/>
    <d v="2013-10-08T00:00:00"/>
    <n v="78"/>
    <n v="897"/>
    <n v="161"/>
    <n v="430"/>
    <n v="186"/>
    <n v="161"/>
    <n v="27"/>
    <n v="0"/>
    <n v="4"/>
    <n v="7"/>
    <n v="6"/>
    <n v="1"/>
    <n v="1"/>
    <n v="0"/>
    <n v="1"/>
    <n v="1"/>
    <n v="0"/>
    <n v="0"/>
    <n v="3"/>
    <n v="11"/>
    <n v="1"/>
  </r>
  <r>
    <n v="10552"/>
    <n v="1979"/>
    <x v="4"/>
    <x v="2"/>
    <n v="54210"/>
    <n v="0"/>
    <n v="1"/>
    <d v="2013-05-20T00:00:00"/>
    <n v="18"/>
    <n v="70"/>
    <n v="54"/>
    <n v="109"/>
    <n v="80"/>
    <n v="9"/>
    <n v="45"/>
    <n v="2"/>
    <n v="4"/>
    <n v="1"/>
    <n v="7"/>
    <n v="5"/>
    <n v="0"/>
    <n v="0"/>
    <n v="0"/>
    <n v="0"/>
    <n v="0"/>
    <n v="0"/>
    <n v="3"/>
    <n v="11"/>
    <n v="0"/>
  </r>
  <r>
    <n v="1545"/>
    <n v="1986"/>
    <x v="0"/>
    <x v="2"/>
    <n v="38508"/>
    <n v="1"/>
    <n v="0"/>
    <d v="2013-08-02T00:00:00"/>
    <n v="95"/>
    <n v="120"/>
    <n v="19"/>
    <n v="206"/>
    <n v="25"/>
    <n v="19"/>
    <n v="54"/>
    <n v="6"/>
    <n v="7"/>
    <n v="2"/>
    <n v="5"/>
    <n v="8"/>
    <n v="0"/>
    <n v="0"/>
    <n v="0"/>
    <n v="0"/>
    <n v="0"/>
    <n v="0"/>
    <n v="3"/>
    <n v="11"/>
    <n v="0"/>
  </r>
  <r>
    <n v="7409"/>
    <n v="1970"/>
    <x v="0"/>
    <x v="1"/>
    <n v="53187"/>
    <n v="1"/>
    <n v="0"/>
    <d v="2013-10-26T00:00:00"/>
    <n v="66"/>
    <n v="211"/>
    <n v="2"/>
    <n v="30"/>
    <n v="7"/>
    <n v="7"/>
    <n v="10"/>
    <n v="2"/>
    <n v="4"/>
    <n v="1"/>
    <n v="6"/>
    <n v="5"/>
    <n v="0"/>
    <n v="0"/>
    <n v="0"/>
    <n v="0"/>
    <n v="0"/>
    <n v="0"/>
    <n v="3"/>
    <n v="11"/>
    <n v="0"/>
  </r>
  <r>
    <n v="4444"/>
    <n v="1972"/>
    <x v="0"/>
    <x v="2"/>
    <n v="30023"/>
    <n v="1"/>
    <n v="0"/>
    <d v="2014-03-24T00:00:00"/>
    <n v="28"/>
    <n v="11"/>
    <n v="0"/>
    <n v="16"/>
    <n v="7"/>
    <n v="6"/>
    <n v="21"/>
    <n v="1"/>
    <n v="2"/>
    <n v="0"/>
    <n v="3"/>
    <n v="8"/>
    <n v="0"/>
    <n v="0"/>
    <n v="0"/>
    <n v="0"/>
    <n v="0"/>
    <n v="0"/>
    <n v="3"/>
    <n v="11"/>
    <n v="0"/>
  </r>
  <r>
    <n v="146"/>
    <n v="1960"/>
    <x v="1"/>
    <x v="0"/>
    <n v="76045"/>
    <n v="0"/>
    <n v="0"/>
    <d v="2013-11-15T00:00:00"/>
    <n v="78"/>
    <n v="760"/>
    <n v="53"/>
    <n v="400"/>
    <n v="17"/>
    <n v="93"/>
    <n v="0"/>
    <n v="1"/>
    <n v="4"/>
    <n v="5"/>
    <n v="11"/>
    <n v="2"/>
    <n v="0"/>
    <n v="0"/>
    <n v="0"/>
    <n v="1"/>
    <n v="0"/>
    <n v="0"/>
    <n v="3"/>
    <n v="11"/>
    <n v="0"/>
  </r>
  <r>
    <n v="6271"/>
    <n v="1952"/>
    <x v="1"/>
    <x v="2"/>
    <n v="50870"/>
    <n v="0"/>
    <n v="1"/>
    <d v="2014-06-19T00:00:00"/>
    <n v="13"/>
    <n v="53"/>
    <n v="0"/>
    <n v="8"/>
    <n v="0"/>
    <n v="0"/>
    <n v="2"/>
    <n v="1"/>
    <n v="2"/>
    <n v="0"/>
    <n v="3"/>
    <n v="5"/>
    <n v="0"/>
    <n v="0"/>
    <n v="0"/>
    <n v="0"/>
    <n v="0"/>
    <n v="0"/>
    <n v="3"/>
    <n v="11"/>
    <n v="0"/>
  </r>
  <r>
    <n v="10065"/>
    <n v="1970"/>
    <x v="4"/>
    <x v="2"/>
    <n v="15315"/>
    <n v="0"/>
    <n v="0"/>
    <d v="2013-08-03T00:00:00"/>
    <n v="27"/>
    <n v="7"/>
    <n v="4"/>
    <n v="13"/>
    <n v="15"/>
    <n v="8"/>
    <n v="17"/>
    <n v="2"/>
    <n v="2"/>
    <n v="0"/>
    <n v="4"/>
    <n v="5"/>
    <n v="0"/>
    <n v="0"/>
    <n v="0"/>
    <n v="0"/>
    <n v="0"/>
    <n v="0"/>
    <n v="3"/>
    <n v="11"/>
    <n v="0"/>
  </r>
  <r>
    <n v="4741"/>
    <n v="1974"/>
    <x v="4"/>
    <x v="2"/>
    <n v="65463"/>
    <n v="1"/>
    <n v="0"/>
    <d v="2014-01-30T00:00:00"/>
    <n v="17"/>
    <n v="391"/>
    <n v="32"/>
    <n v="70"/>
    <n v="21"/>
    <n v="32"/>
    <n v="16"/>
    <n v="2"/>
    <n v="6"/>
    <n v="2"/>
    <n v="9"/>
    <n v="5"/>
    <n v="0"/>
    <n v="1"/>
    <n v="0"/>
    <n v="0"/>
    <n v="0"/>
    <n v="0"/>
    <n v="3"/>
    <n v="11"/>
    <n v="0"/>
  </r>
  <r>
    <n v="246"/>
    <n v="1965"/>
    <x v="0"/>
    <x v="2"/>
    <n v="66480"/>
    <n v="1"/>
    <n v="1"/>
    <d v="2014-05-31T00:00:00"/>
    <n v="71"/>
    <n v="199"/>
    <n v="9"/>
    <n v="57"/>
    <n v="20"/>
    <n v="21"/>
    <n v="6"/>
    <n v="7"/>
    <n v="4"/>
    <n v="1"/>
    <n v="7"/>
    <n v="4"/>
    <n v="0"/>
    <n v="0"/>
    <n v="0"/>
    <n v="0"/>
    <n v="0"/>
    <n v="0"/>
    <n v="3"/>
    <n v="11"/>
    <n v="0"/>
  </r>
  <r>
    <n v="375"/>
    <n v="1954"/>
    <x v="0"/>
    <x v="3"/>
    <n v="76773"/>
    <n v="0"/>
    <n v="0"/>
    <d v="2013-02-25T00:00:00"/>
    <n v="79"/>
    <n v="516"/>
    <n v="56"/>
    <n v="449"/>
    <n v="86"/>
    <n v="33"/>
    <n v="16"/>
    <n v="1"/>
    <n v="2"/>
    <n v="2"/>
    <n v="11"/>
    <n v="1"/>
    <n v="0"/>
    <n v="0"/>
    <n v="0"/>
    <n v="0"/>
    <n v="0"/>
    <n v="0"/>
    <n v="3"/>
    <n v="11"/>
    <n v="0"/>
  </r>
  <r>
    <n v="1524"/>
    <n v="1983"/>
    <x v="4"/>
    <x v="0"/>
    <n v="81698"/>
    <n v="0"/>
    <n v="0"/>
    <d v="2013-03-01T00:00:00"/>
    <n v="1"/>
    <n v="709"/>
    <n v="45"/>
    <n v="115"/>
    <n v="30"/>
    <n v="160"/>
    <n v="45"/>
    <n v="1"/>
    <n v="8"/>
    <n v="2"/>
    <n v="5"/>
    <n v="5"/>
    <n v="0"/>
    <n v="0"/>
    <n v="0"/>
    <n v="1"/>
    <n v="0"/>
    <n v="0"/>
    <n v="3"/>
    <n v="11"/>
    <n v="1"/>
  </r>
  <r>
    <n v="10022"/>
    <n v="1973"/>
    <x v="1"/>
    <x v="0"/>
    <n v="54466"/>
    <n v="1"/>
    <n v="1"/>
    <d v="2014-02-09T00:00:00"/>
    <n v="78"/>
    <n v="12"/>
    <n v="0"/>
    <n v="4"/>
    <n v="0"/>
    <n v="0"/>
    <n v="0"/>
    <n v="1"/>
    <n v="1"/>
    <n v="0"/>
    <n v="2"/>
    <n v="5"/>
    <n v="0"/>
    <n v="0"/>
    <n v="0"/>
    <n v="0"/>
    <n v="0"/>
    <n v="0"/>
    <n v="3"/>
    <n v="11"/>
    <n v="0"/>
  </r>
  <r>
    <n v="7451"/>
    <n v="1960"/>
    <x v="2"/>
    <x v="0"/>
    <n v="98777"/>
    <n v="0"/>
    <n v="0"/>
    <d v="2014-02-17T00:00:00"/>
    <n v="23"/>
    <n v="1000"/>
    <n v="19"/>
    <n v="711"/>
    <n v="125"/>
    <n v="115"/>
    <n v="38"/>
    <n v="0"/>
    <n v="4"/>
    <n v="6"/>
    <n v="9"/>
    <n v="1"/>
    <n v="0"/>
    <n v="1"/>
    <n v="0"/>
    <n v="0"/>
    <n v="0"/>
    <n v="0"/>
    <n v="3"/>
    <n v="11"/>
    <n v="0"/>
  </r>
  <r>
    <n v="11010"/>
    <n v="1984"/>
    <x v="1"/>
    <x v="0"/>
    <n v="16269"/>
    <n v="1"/>
    <n v="0"/>
    <d v="2013-08-30T00:00:00"/>
    <n v="75"/>
    <n v="19"/>
    <n v="3"/>
    <n v="18"/>
    <n v="3"/>
    <n v="1"/>
    <n v="0"/>
    <n v="3"/>
    <n v="3"/>
    <n v="0"/>
    <n v="3"/>
    <n v="8"/>
    <n v="0"/>
    <n v="0"/>
    <n v="0"/>
    <n v="0"/>
    <n v="0"/>
    <n v="0"/>
    <n v="3"/>
    <n v="11"/>
    <n v="0"/>
  </r>
  <r>
    <n v="4356"/>
    <n v="1971"/>
    <x v="0"/>
    <x v="1"/>
    <n v="71819"/>
    <n v="0"/>
    <n v="1"/>
    <d v="2013-08-28T00:00:00"/>
    <n v="70"/>
    <n v="1224"/>
    <n v="28"/>
    <n v="140"/>
    <n v="0"/>
    <n v="14"/>
    <n v="168"/>
    <n v="3"/>
    <n v="3"/>
    <n v="3"/>
    <n v="5"/>
    <n v="6"/>
    <n v="0"/>
    <n v="1"/>
    <n v="1"/>
    <n v="0"/>
    <n v="0"/>
    <n v="0"/>
    <n v="3"/>
    <n v="11"/>
    <n v="0"/>
  </r>
  <r>
    <n v="3885"/>
    <n v="1983"/>
    <x v="1"/>
    <x v="2"/>
    <n v="33569"/>
    <n v="1"/>
    <n v="0"/>
    <d v="2013-10-16T00:00:00"/>
    <n v="10"/>
    <n v="16"/>
    <n v="2"/>
    <n v="18"/>
    <n v="3"/>
    <n v="0"/>
    <n v="24"/>
    <n v="1"/>
    <n v="1"/>
    <n v="1"/>
    <n v="2"/>
    <n v="8"/>
    <n v="1"/>
    <n v="0"/>
    <n v="0"/>
    <n v="0"/>
    <n v="0"/>
    <n v="0"/>
    <n v="3"/>
    <n v="11"/>
    <n v="1"/>
  </r>
  <r>
    <n v="1175"/>
    <n v="1983"/>
    <x v="2"/>
    <x v="2"/>
    <n v="36262"/>
    <n v="0"/>
    <n v="0"/>
    <d v="2013-09-20T00:00:00"/>
    <n v="24"/>
    <n v="88"/>
    <n v="39"/>
    <n v="54"/>
    <n v="64"/>
    <n v="28"/>
    <n v="153"/>
    <n v="1"/>
    <n v="3"/>
    <n v="5"/>
    <n v="3"/>
    <n v="6"/>
    <n v="1"/>
    <n v="0"/>
    <n v="0"/>
    <n v="0"/>
    <n v="0"/>
    <n v="0"/>
    <n v="3"/>
    <n v="11"/>
    <n v="1"/>
  </r>
  <r>
    <n v="880"/>
    <n v="1966"/>
    <x v="3"/>
    <x v="1"/>
    <n v="22634"/>
    <n v="0"/>
    <n v="0"/>
    <d v="2013-01-16T00:00:00"/>
    <n v="47"/>
    <n v="2"/>
    <n v="23"/>
    <n v="11"/>
    <n v="8"/>
    <n v="6"/>
    <n v="46"/>
    <n v="1"/>
    <n v="2"/>
    <n v="1"/>
    <n v="2"/>
    <n v="8"/>
    <n v="0"/>
    <n v="0"/>
    <n v="0"/>
    <n v="0"/>
    <n v="0"/>
    <n v="0"/>
    <n v="3"/>
    <n v="11"/>
    <n v="0"/>
  </r>
  <r>
    <n v="2320"/>
    <n v="1978"/>
    <x v="4"/>
    <x v="2"/>
    <n v="47025"/>
    <n v="0"/>
    <n v="1"/>
    <d v="2013-09-12T00:00:00"/>
    <n v="98"/>
    <n v="508"/>
    <n v="11"/>
    <n v="59"/>
    <n v="23"/>
    <n v="5"/>
    <n v="29"/>
    <n v="5"/>
    <n v="11"/>
    <n v="1"/>
    <n v="6"/>
    <n v="9"/>
    <n v="0"/>
    <n v="0"/>
    <n v="0"/>
    <n v="0"/>
    <n v="0"/>
    <n v="0"/>
    <n v="3"/>
    <n v="11"/>
    <n v="0"/>
  </r>
  <r>
    <n v="850"/>
    <n v="1968"/>
    <x v="0"/>
    <x v="0"/>
    <n v="70566"/>
    <n v="0"/>
    <n v="1"/>
    <d v="2013-10-06T00:00:00"/>
    <n v="4"/>
    <n v="381"/>
    <n v="28"/>
    <n v="215"/>
    <n v="84"/>
    <n v="28"/>
    <n v="21"/>
    <n v="2"/>
    <n v="6"/>
    <n v="5"/>
    <n v="9"/>
    <n v="3"/>
    <n v="0"/>
    <n v="0"/>
    <n v="0"/>
    <n v="0"/>
    <n v="0"/>
    <n v="0"/>
    <n v="3"/>
    <n v="11"/>
    <n v="0"/>
  </r>
  <r>
    <n v="4713"/>
    <n v="1979"/>
    <x v="1"/>
    <x v="2"/>
    <n v="31605"/>
    <n v="1"/>
    <n v="0"/>
    <d v="2012-11-22T00:00:00"/>
    <n v="15"/>
    <n v="74"/>
    <n v="0"/>
    <n v="42"/>
    <n v="2"/>
    <n v="1"/>
    <n v="6"/>
    <n v="2"/>
    <n v="2"/>
    <n v="1"/>
    <n v="4"/>
    <n v="7"/>
    <n v="0"/>
    <n v="0"/>
    <n v="0"/>
    <n v="0"/>
    <n v="0"/>
    <n v="0"/>
    <n v="3"/>
    <n v="11"/>
    <n v="0"/>
  </r>
  <r>
    <n v="675"/>
    <n v="1973"/>
    <x v="2"/>
    <x v="3"/>
    <n v="52034"/>
    <n v="1"/>
    <n v="1"/>
    <d v="2013-05-17T00:00:00"/>
    <n v="67"/>
    <n v="146"/>
    <n v="0"/>
    <n v="93"/>
    <n v="7"/>
    <n v="13"/>
    <n v="73"/>
    <n v="5"/>
    <n v="4"/>
    <n v="2"/>
    <n v="5"/>
    <n v="7"/>
    <n v="0"/>
    <n v="0"/>
    <n v="0"/>
    <n v="0"/>
    <n v="0"/>
    <n v="0"/>
    <n v="3"/>
    <n v="11"/>
    <n v="0"/>
  </r>
  <r>
    <n v="5025"/>
    <n v="1979"/>
    <x v="0"/>
    <x v="0"/>
    <n v="48526"/>
    <n v="1"/>
    <n v="0"/>
    <d v="2013-12-24T00:00:00"/>
    <n v="32"/>
    <n v="23"/>
    <n v="17"/>
    <n v="23"/>
    <n v="43"/>
    <n v="20"/>
    <n v="9"/>
    <n v="1"/>
    <n v="2"/>
    <n v="1"/>
    <n v="4"/>
    <n v="3"/>
    <n v="0"/>
    <n v="0"/>
    <n v="0"/>
    <n v="0"/>
    <n v="0"/>
    <n v="0"/>
    <n v="3"/>
    <n v="11"/>
    <n v="0"/>
  </r>
  <r>
    <n v="2308"/>
    <n v="1954"/>
    <x v="0"/>
    <x v="2"/>
    <n v="46734"/>
    <n v="0"/>
    <n v="1"/>
    <d v="2012-11-18T00:00:00"/>
    <n v="40"/>
    <n v="110"/>
    <n v="5"/>
    <n v="137"/>
    <n v="26"/>
    <n v="23"/>
    <n v="29"/>
    <n v="2"/>
    <n v="6"/>
    <n v="1"/>
    <n v="5"/>
    <n v="7"/>
    <n v="0"/>
    <n v="0"/>
    <n v="0"/>
    <n v="0"/>
    <n v="0"/>
    <n v="0"/>
    <n v="3"/>
    <n v="11"/>
    <n v="0"/>
  </r>
  <r>
    <n v="5995"/>
    <n v="1962"/>
    <x v="0"/>
    <x v="3"/>
    <n v="39552"/>
    <n v="1"/>
    <n v="1"/>
    <d v="2012-12-18T00:00:00"/>
    <n v="54"/>
    <n v="165"/>
    <n v="3"/>
    <n v="147"/>
    <n v="4"/>
    <n v="24"/>
    <n v="41"/>
    <n v="7"/>
    <n v="6"/>
    <n v="2"/>
    <n v="5"/>
    <n v="8"/>
    <n v="0"/>
    <n v="0"/>
    <n v="0"/>
    <n v="0"/>
    <n v="0"/>
    <n v="0"/>
    <n v="3"/>
    <n v="11"/>
    <n v="1"/>
  </r>
  <r>
    <n v="6749"/>
    <n v="1966"/>
    <x v="0"/>
    <x v="0"/>
    <n v="86358"/>
    <n v="1"/>
    <n v="1"/>
    <d v="2012-08-08T00:00:00"/>
    <n v="78"/>
    <n v="957"/>
    <n v="47"/>
    <n v="494"/>
    <n v="82"/>
    <n v="47"/>
    <n v="95"/>
    <n v="4"/>
    <n v="5"/>
    <n v="3"/>
    <n v="6"/>
    <n v="8"/>
    <n v="0"/>
    <n v="0"/>
    <n v="0"/>
    <n v="0"/>
    <n v="0"/>
    <n v="0"/>
    <n v="3"/>
    <n v="11"/>
    <n v="0"/>
  </r>
  <r>
    <n v="1010"/>
    <n v="1977"/>
    <x v="0"/>
    <x v="1"/>
    <n v="46931"/>
    <n v="2"/>
    <n v="1"/>
    <d v="2014-04-24T00:00:00"/>
    <n v="94"/>
    <n v="41"/>
    <n v="0"/>
    <n v="17"/>
    <n v="3"/>
    <n v="1"/>
    <n v="16"/>
    <n v="2"/>
    <n v="1"/>
    <n v="1"/>
    <n v="3"/>
    <n v="3"/>
    <n v="0"/>
    <n v="0"/>
    <n v="0"/>
    <n v="0"/>
    <n v="0"/>
    <n v="0"/>
    <n v="3"/>
    <n v="11"/>
    <n v="0"/>
  </r>
  <r>
    <n v="8977"/>
    <n v="1985"/>
    <x v="3"/>
    <x v="0"/>
    <n v="16581"/>
    <n v="0"/>
    <n v="0"/>
    <d v="2013-01-12T00:00:00"/>
    <n v="51"/>
    <n v="1"/>
    <n v="3"/>
    <n v="4"/>
    <n v="2"/>
    <n v="3"/>
    <n v="11"/>
    <n v="1"/>
    <n v="0"/>
    <n v="0"/>
    <n v="3"/>
    <n v="4"/>
    <n v="0"/>
    <n v="0"/>
    <n v="0"/>
    <n v="0"/>
    <n v="0"/>
    <n v="0"/>
    <n v="3"/>
    <n v="11"/>
    <n v="0"/>
  </r>
  <r>
    <n v="4756"/>
    <n v="1952"/>
    <x v="4"/>
    <x v="3"/>
    <n v="63998"/>
    <n v="0"/>
    <n v="0"/>
    <d v="2013-12-20T00:00:00"/>
    <n v="42"/>
    <n v="176"/>
    <n v="29"/>
    <n v="818"/>
    <n v="0"/>
    <n v="33"/>
    <n v="112"/>
    <n v="1"/>
    <n v="7"/>
    <n v="6"/>
    <n v="11"/>
    <n v="4"/>
    <n v="0"/>
    <n v="0"/>
    <n v="0"/>
    <n v="0"/>
    <n v="0"/>
    <n v="0"/>
    <n v="3"/>
    <n v="11"/>
    <n v="1"/>
  </r>
  <r>
    <n v="3412"/>
    <n v="1951"/>
    <x v="2"/>
    <x v="2"/>
    <n v="67381"/>
    <n v="0"/>
    <n v="1"/>
    <d v="2013-01-15T00:00:00"/>
    <n v="67"/>
    <n v="815"/>
    <n v="8"/>
    <n v="53"/>
    <n v="11"/>
    <n v="0"/>
    <n v="70"/>
    <n v="4"/>
    <n v="2"/>
    <n v="2"/>
    <n v="9"/>
    <n v="7"/>
    <n v="0"/>
    <n v="1"/>
    <n v="0"/>
    <n v="0"/>
    <n v="0"/>
    <n v="0"/>
    <n v="3"/>
    <n v="11"/>
    <n v="0"/>
  </r>
  <r>
    <n v="606"/>
    <n v="1967"/>
    <x v="0"/>
    <x v="0"/>
    <n v="25930"/>
    <n v="1"/>
    <n v="1"/>
    <d v="2013-10-10T00:00:00"/>
    <n v="87"/>
    <n v="6"/>
    <n v="1"/>
    <n v="2"/>
    <n v="2"/>
    <n v="0"/>
    <n v="4"/>
    <n v="1"/>
    <n v="1"/>
    <n v="0"/>
    <n v="2"/>
    <n v="7"/>
    <n v="0"/>
    <n v="0"/>
    <n v="0"/>
    <n v="0"/>
    <n v="0"/>
    <n v="0"/>
    <n v="3"/>
    <n v="11"/>
    <n v="0"/>
  </r>
  <r>
    <n v="5961"/>
    <n v="1978"/>
    <x v="0"/>
    <x v="2"/>
    <n v="42693"/>
    <n v="1"/>
    <n v="0"/>
    <d v="2014-06-07T00:00:00"/>
    <n v="29"/>
    <n v="8"/>
    <n v="4"/>
    <n v="20"/>
    <n v="6"/>
    <n v="3"/>
    <n v="16"/>
    <n v="1"/>
    <n v="1"/>
    <n v="0"/>
    <n v="3"/>
    <n v="5"/>
    <n v="0"/>
    <n v="0"/>
    <n v="0"/>
    <n v="0"/>
    <n v="0"/>
    <n v="0"/>
    <n v="3"/>
    <n v="11"/>
    <n v="0"/>
  </r>
  <r>
    <n v="2975"/>
    <n v="1976"/>
    <x v="0"/>
    <x v="1"/>
    <n v="85606"/>
    <n v="0"/>
    <n v="1"/>
    <d v="2012-11-12T00:00:00"/>
    <n v="89"/>
    <n v="717"/>
    <n v="42"/>
    <n v="864"/>
    <n v="219"/>
    <n v="30"/>
    <n v="84"/>
    <n v="2"/>
    <n v="6"/>
    <n v="7"/>
    <n v="9"/>
    <n v="3"/>
    <n v="0"/>
    <n v="0"/>
    <n v="0"/>
    <n v="1"/>
    <n v="0"/>
    <n v="0"/>
    <n v="3"/>
    <n v="11"/>
    <n v="0"/>
  </r>
  <r>
    <n v="2894"/>
    <n v="1985"/>
    <x v="0"/>
    <x v="0"/>
    <n v="72903"/>
    <n v="0"/>
    <n v="0"/>
    <d v="2013-10-29T00:00:00"/>
    <n v="74"/>
    <n v="1067"/>
    <n v="138"/>
    <n v="750"/>
    <n v="0"/>
    <n v="19"/>
    <n v="39"/>
    <n v="1"/>
    <n v="7"/>
    <n v="5"/>
    <n v="8"/>
    <n v="4"/>
    <n v="0"/>
    <n v="1"/>
    <n v="1"/>
    <n v="1"/>
    <n v="0"/>
    <n v="0"/>
    <n v="3"/>
    <n v="11"/>
    <n v="1"/>
  </r>
  <r>
    <n v="7613"/>
    <n v="1974"/>
    <x v="4"/>
    <x v="1"/>
    <n v="49669"/>
    <n v="1"/>
    <n v="0"/>
    <d v="2014-05-24T00:00:00"/>
    <n v="97"/>
    <n v="166"/>
    <n v="5"/>
    <n v="107"/>
    <n v="11"/>
    <n v="8"/>
    <n v="29"/>
    <n v="2"/>
    <n v="5"/>
    <n v="1"/>
    <n v="6"/>
    <n v="6"/>
    <n v="0"/>
    <n v="0"/>
    <n v="0"/>
    <n v="0"/>
    <n v="0"/>
    <n v="0"/>
    <n v="3"/>
    <n v="11"/>
    <n v="0"/>
  </r>
  <r>
    <n v="10542"/>
    <n v="1968"/>
    <x v="1"/>
    <x v="2"/>
    <n v="36778"/>
    <n v="1"/>
    <n v="1"/>
    <d v="2012-08-05T00:00:00"/>
    <n v="63"/>
    <n v="29"/>
    <n v="4"/>
    <n v="34"/>
    <n v="2"/>
    <n v="4"/>
    <n v="4"/>
    <n v="3"/>
    <n v="3"/>
    <n v="0"/>
    <n v="3"/>
    <n v="9"/>
    <n v="0"/>
    <n v="0"/>
    <n v="0"/>
    <n v="0"/>
    <n v="0"/>
    <n v="0"/>
    <n v="3"/>
    <n v="11"/>
    <n v="0"/>
  </r>
  <r>
    <n v="8015"/>
    <n v="1962"/>
    <x v="1"/>
    <x v="3"/>
    <n v="85696"/>
    <n v="0"/>
    <n v="0"/>
    <d v="2013-05-03T00:00:00"/>
    <n v="88"/>
    <n v="714"/>
    <n v="76"/>
    <n v="395"/>
    <n v="116"/>
    <n v="0"/>
    <n v="12"/>
    <n v="1"/>
    <n v="4"/>
    <n v="6"/>
    <n v="9"/>
    <n v="1"/>
    <n v="0"/>
    <n v="0"/>
    <n v="0"/>
    <n v="0"/>
    <n v="0"/>
    <n v="0"/>
    <n v="3"/>
    <n v="11"/>
    <n v="1"/>
  </r>
  <r>
    <n v="10617"/>
    <n v="1989"/>
    <x v="2"/>
    <x v="3"/>
    <n v="10979"/>
    <n v="0"/>
    <n v="0"/>
    <d v="2014-05-22T00:00:00"/>
    <n v="34"/>
    <n v="8"/>
    <n v="4"/>
    <n v="10"/>
    <n v="2"/>
    <n v="2"/>
    <n v="4"/>
    <n v="2"/>
    <n v="3"/>
    <n v="0"/>
    <n v="3"/>
    <n v="5"/>
    <n v="0"/>
    <n v="0"/>
    <n v="0"/>
    <n v="0"/>
    <n v="0"/>
    <n v="0"/>
    <n v="3"/>
    <n v="11"/>
    <n v="0"/>
  </r>
  <r>
    <n v="11166"/>
    <n v="1961"/>
    <x v="0"/>
    <x v="2"/>
    <n v="49678"/>
    <n v="0"/>
    <n v="1"/>
    <d v="2013-02-02T00:00:00"/>
    <n v="81"/>
    <n v="229"/>
    <n v="5"/>
    <n v="56"/>
    <n v="3"/>
    <n v="2"/>
    <n v="20"/>
    <n v="2"/>
    <n v="6"/>
    <n v="2"/>
    <n v="4"/>
    <n v="7"/>
    <n v="0"/>
    <n v="0"/>
    <n v="0"/>
    <n v="0"/>
    <n v="0"/>
    <n v="0"/>
    <n v="3"/>
    <n v="11"/>
    <n v="0"/>
  </r>
  <r>
    <n v="849"/>
    <n v="1953"/>
    <x v="2"/>
    <x v="1"/>
    <n v="56129"/>
    <n v="0"/>
    <n v="1"/>
    <d v="2013-06-20T00:00:00"/>
    <n v="65"/>
    <n v="320"/>
    <n v="48"/>
    <n v="133"/>
    <n v="39"/>
    <n v="72"/>
    <n v="48"/>
    <n v="4"/>
    <n v="6"/>
    <n v="2"/>
    <n v="10"/>
    <n v="4"/>
    <n v="0"/>
    <n v="0"/>
    <n v="0"/>
    <n v="0"/>
    <n v="0"/>
    <n v="0"/>
    <n v="3"/>
    <n v="11"/>
    <n v="0"/>
  </r>
  <r>
    <n v="523"/>
    <n v="1989"/>
    <x v="0"/>
    <x v="2"/>
    <n v="37155"/>
    <n v="1"/>
    <n v="0"/>
    <d v="2013-01-31T00:00:00"/>
    <n v="51"/>
    <n v="23"/>
    <n v="0"/>
    <n v="26"/>
    <n v="7"/>
    <n v="15"/>
    <n v="3"/>
    <n v="1"/>
    <n v="2"/>
    <n v="0"/>
    <n v="4"/>
    <n v="5"/>
    <n v="0"/>
    <n v="0"/>
    <n v="0"/>
    <n v="0"/>
    <n v="0"/>
    <n v="0"/>
    <n v="3"/>
    <n v="11"/>
    <n v="0"/>
  </r>
  <r>
    <n v="4066"/>
    <n v="1978"/>
    <x v="4"/>
    <x v="3"/>
    <n v="21282"/>
    <n v="1"/>
    <n v="0"/>
    <d v="2014-05-11T00:00:00"/>
    <n v="76"/>
    <n v="1"/>
    <n v="5"/>
    <n v="8"/>
    <n v="4"/>
    <n v="8"/>
    <n v="20"/>
    <n v="2"/>
    <n v="2"/>
    <n v="1"/>
    <n v="2"/>
    <n v="6"/>
    <n v="0"/>
    <n v="0"/>
    <n v="0"/>
    <n v="0"/>
    <n v="0"/>
    <n v="0"/>
    <n v="3"/>
    <n v="11"/>
    <n v="0"/>
  </r>
  <r>
    <n v="8414"/>
    <n v="1962"/>
    <x v="1"/>
    <x v="0"/>
    <n v="33419"/>
    <n v="0"/>
    <n v="1"/>
    <d v="2013-08-17T00:00:00"/>
    <n v="76"/>
    <n v="56"/>
    <n v="0"/>
    <n v="12"/>
    <n v="0"/>
    <n v="0"/>
    <n v="18"/>
    <n v="2"/>
    <n v="2"/>
    <n v="0"/>
    <n v="4"/>
    <n v="7"/>
    <n v="0"/>
    <n v="0"/>
    <n v="0"/>
    <n v="0"/>
    <n v="0"/>
    <n v="0"/>
    <n v="3"/>
    <n v="11"/>
    <n v="0"/>
  </r>
  <r>
    <n v="819"/>
    <n v="1945"/>
    <x v="0"/>
    <x v="4"/>
    <n v="63285"/>
    <n v="0"/>
    <n v="0"/>
    <d v="2013-11-05T00:00:00"/>
    <n v="84"/>
    <n v="508"/>
    <n v="124"/>
    <n v="249"/>
    <n v="50"/>
    <n v="38"/>
    <n v="134"/>
    <n v="1"/>
    <n v="6"/>
    <n v="5"/>
    <n v="13"/>
    <n v="3"/>
    <n v="0"/>
    <n v="0"/>
    <n v="0"/>
    <n v="0"/>
    <n v="0"/>
    <n v="0"/>
    <n v="3"/>
    <n v="11"/>
    <n v="0"/>
  </r>
  <r>
    <n v="4961"/>
    <n v="1974"/>
    <x v="2"/>
    <x v="1"/>
    <n v="21255"/>
    <n v="1"/>
    <n v="0"/>
    <d v="2014-01-21T00:00:00"/>
    <n v="56"/>
    <n v="29"/>
    <n v="0"/>
    <n v="25"/>
    <n v="2"/>
    <n v="2"/>
    <n v="3"/>
    <n v="4"/>
    <n v="2"/>
    <n v="1"/>
    <n v="4"/>
    <n v="4"/>
    <n v="0"/>
    <n v="0"/>
    <n v="0"/>
    <n v="0"/>
    <n v="0"/>
    <n v="0"/>
    <n v="3"/>
    <n v="11"/>
    <n v="0"/>
  </r>
  <r>
    <n v="749"/>
    <n v="1981"/>
    <x v="0"/>
    <x v="1"/>
    <n v="42162"/>
    <n v="1"/>
    <n v="0"/>
    <d v="2013-11-19T00:00:00"/>
    <n v="31"/>
    <n v="46"/>
    <n v="7"/>
    <n v="59"/>
    <n v="2"/>
    <n v="4"/>
    <n v="27"/>
    <n v="2"/>
    <n v="3"/>
    <n v="1"/>
    <n v="3"/>
    <n v="6"/>
    <n v="1"/>
    <n v="0"/>
    <n v="0"/>
    <n v="0"/>
    <n v="0"/>
    <n v="0"/>
    <n v="3"/>
    <n v="11"/>
    <n v="1"/>
  </r>
  <r>
    <n v="5430"/>
    <n v="1956"/>
    <x v="0"/>
    <x v="1"/>
    <n v="54450"/>
    <n v="1"/>
    <n v="1"/>
    <d v="2012-09-14T00:00:00"/>
    <n v="0"/>
    <n v="454"/>
    <n v="0"/>
    <n v="171"/>
    <n v="8"/>
    <n v="19"/>
    <n v="32"/>
    <n v="12"/>
    <n v="9"/>
    <n v="2"/>
    <n v="8"/>
    <n v="8"/>
    <n v="0"/>
    <n v="0"/>
    <n v="0"/>
    <n v="0"/>
    <n v="0"/>
    <n v="0"/>
    <n v="3"/>
    <n v="11"/>
    <n v="0"/>
  </r>
  <r>
    <n v="7755"/>
    <n v="1954"/>
    <x v="1"/>
    <x v="2"/>
    <n v="57744"/>
    <n v="0"/>
    <n v="1"/>
    <d v="2013-11-12T00:00:00"/>
    <n v="91"/>
    <n v="350"/>
    <n v="3"/>
    <n v="39"/>
    <n v="0"/>
    <n v="0"/>
    <n v="19"/>
    <n v="2"/>
    <n v="9"/>
    <n v="1"/>
    <n v="4"/>
    <n v="8"/>
    <n v="0"/>
    <n v="0"/>
    <n v="0"/>
    <n v="0"/>
    <n v="0"/>
    <n v="0"/>
    <n v="3"/>
    <n v="11"/>
    <n v="0"/>
  </r>
  <r>
    <n v="10525"/>
    <n v="1986"/>
    <x v="0"/>
    <x v="0"/>
    <n v="26576"/>
    <n v="1"/>
    <n v="0"/>
    <d v="2012-10-13T00:00:00"/>
    <n v="40"/>
    <n v="10"/>
    <n v="0"/>
    <n v="8"/>
    <n v="0"/>
    <n v="0"/>
    <n v="9"/>
    <n v="1"/>
    <n v="1"/>
    <n v="0"/>
    <n v="2"/>
    <n v="9"/>
    <n v="1"/>
    <n v="0"/>
    <n v="0"/>
    <n v="0"/>
    <n v="0"/>
    <n v="0"/>
    <n v="3"/>
    <n v="11"/>
    <n v="1"/>
  </r>
  <r>
    <n v="1453"/>
    <n v="1943"/>
    <x v="1"/>
    <x v="4"/>
    <n v="57513"/>
    <n v="0"/>
    <n v="0"/>
    <d v="2013-07-06T00:00:00"/>
    <n v="59"/>
    <n v="735"/>
    <n v="40"/>
    <n v="183"/>
    <n v="52"/>
    <n v="20"/>
    <n v="30"/>
    <n v="2"/>
    <n v="9"/>
    <n v="3"/>
    <n v="13"/>
    <n v="6"/>
    <n v="0"/>
    <n v="0"/>
    <n v="0"/>
    <n v="0"/>
    <n v="0"/>
    <n v="0"/>
    <n v="3"/>
    <n v="11"/>
    <n v="0"/>
  </r>
  <r>
    <n v="8310"/>
    <n v="1964"/>
    <x v="0"/>
    <x v="1"/>
    <n v="68142"/>
    <n v="0"/>
    <n v="1"/>
    <d v="2012-08-29T00:00:00"/>
    <n v="96"/>
    <n v="897"/>
    <n v="126"/>
    <n v="196"/>
    <n v="91"/>
    <n v="112"/>
    <n v="37"/>
    <n v="3"/>
    <n v="10"/>
    <n v="4"/>
    <n v="7"/>
    <n v="6"/>
    <n v="0"/>
    <n v="0"/>
    <n v="0"/>
    <n v="0"/>
    <n v="0"/>
    <n v="0"/>
    <n v="3"/>
    <n v="11"/>
    <n v="0"/>
  </r>
  <r>
    <n v="10710"/>
    <n v="1979"/>
    <x v="0"/>
    <x v="2"/>
    <n v="7500"/>
    <n v="0"/>
    <n v="1"/>
    <d v="2012-08-29T00:00:00"/>
    <n v="61"/>
    <n v="5"/>
    <n v="2"/>
    <n v="3"/>
    <n v="3"/>
    <n v="0"/>
    <n v="5"/>
    <n v="1"/>
    <n v="1"/>
    <n v="0"/>
    <n v="2"/>
    <n v="8"/>
    <n v="0"/>
    <n v="0"/>
    <n v="0"/>
    <n v="0"/>
    <n v="0"/>
    <n v="0"/>
    <n v="3"/>
    <n v="11"/>
    <n v="0"/>
  </r>
  <r>
    <n v="5031"/>
    <n v="1974"/>
    <x v="0"/>
    <x v="1"/>
    <n v="83145"/>
    <n v="0"/>
    <n v="0"/>
    <d v="2012-09-22T00:00:00"/>
    <n v="14"/>
    <n v="777"/>
    <n v="35"/>
    <n v="731"/>
    <n v="39"/>
    <n v="137"/>
    <n v="114"/>
    <n v="1"/>
    <n v="5"/>
    <n v="9"/>
    <n v="11"/>
    <n v="2"/>
    <n v="0"/>
    <n v="0"/>
    <n v="1"/>
    <n v="0"/>
    <n v="0"/>
    <n v="0"/>
    <n v="3"/>
    <n v="11"/>
    <n v="1"/>
  </r>
  <r>
    <n v="2613"/>
    <n v="1960"/>
    <x v="2"/>
    <x v="2"/>
    <n v="54197"/>
    <n v="0"/>
    <n v="1"/>
    <d v="2014-04-03T00:00:00"/>
    <n v="16"/>
    <n v="162"/>
    <n v="6"/>
    <n v="37"/>
    <n v="6"/>
    <n v="13"/>
    <n v="13"/>
    <n v="2"/>
    <n v="1"/>
    <n v="3"/>
    <n v="6"/>
    <n v="1"/>
    <n v="0"/>
    <n v="0"/>
    <n v="0"/>
    <n v="0"/>
    <n v="0"/>
    <n v="0"/>
    <n v="3"/>
    <n v="11"/>
    <n v="0"/>
  </r>
  <r>
    <n v="213"/>
    <n v="1963"/>
    <x v="1"/>
    <x v="0"/>
    <n v="23091"/>
    <n v="1"/>
    <n v="1"/>
    <d v="2014-05-28T00:00:00"/>
    <n v="98"/>
    <n v="35"/>
    <n v="0"/>
    <n v="11"/>
    <n v="0"/>
    <n v="0"/>
    <n v="2"/>
    <n v="4"/>
    <n v="2"/>
    <n v="1"/>
    <n v="3"/>
    <n v="7"/>
    <n v="0"/>
    <n v="0"/>
    <n v="0"/>
    <n v="0"/>
    <n v="0"/>
    <n v="0"/>
    <n v="3"/>
    <n v="11"/>
    <n v="0"/>
  </r>
  <r>
    <n v="967"/>
    <n v="1976"/>
    <x v="0"/>
    <x v="2"/>
    <n v="46049"/>
    <n v="1"/>
    <n v="1"/>
    <d v="2013-07-21T00:00:00"/>
    <n v="11"/>
    <n v="342"/>
    <n v="9"/>
    <n v="112"/>
    <n v="19"/>
    <n v="14"/>
    <n v="19"/>
    <n v="10"/>
    <n v="5"/>
    <n v="2"/>
    <n v="9"/>
    <n v="7"/>
    <n v="0"/>
    <n v="0"/>
    <n v="0"/>
    <n v="0"/>
    <n v="0"/>
    <n v="0"/>
    <n v="3"/>
    <n v="11"/>
    <n v="1"/>
  </r>
  <r>
    <n v="1077"/>
    <n v="1974"/>
    <x v="0"/>
    <x v="1"/>
    <n v="56715"/>
    <n v="0"/>
    <n v="0"/>
    <d v="2012-12-05T00:00:00"/>
    <n v="52"/>
    <n v="258"/>
    <n v="105"/>
    <n v="239"/>
    <n v="237"/>
    <n v="172"/>
    <n v="9"/>
    <n v="1"/>
    <n v="7"/>
    <n v="3"/>
    <n v="4"/>
    <n v="4"/>
    <n v="0"/>
    <n v="0"/>
    <n v="0"/>
    <n v="0"/>
    <n v="0"/>
    <n v="0"/>
    <n v="3"/>
    <n v="11"/>
    <n v="0"/>
  </r>
  <r>
    <n v="7959"/>
    <n v="1961"/>
    <x v="0"/>
    <x v="2"/>
    <n v="79410"/>
    <n v="0"/>
    <n v="0"/>
    <d v="2014-05-29T00:00:00"/>
    <n v="19"/>
    <n v="658"/>
    <n v="80"/>
    <n v="483"/>
    <n v="123"/>
    <n v="13"/>
    <n v="13"/>
    <n v="1"/>
    <n v="3"/>
    <n v="2"/>
    <n v="5"/>
    <n v="1"/>
    <n v="0"/>
    <n v="0"/>
    <n v="0"/>
    <n v="0"/>
    <n v="0"/>
    <n v="0"/>
    <n v="3"/>
    <n v="11"/>
    <n v="0"/>
  </r>
  <r>
    <n v="640"/>
    <n v="1951"/>
    <x v="0"/>
    <x v="2"/>
    <n v="57304"/>
    <n v="0"/>
    <n v="1"/>
    <d v="2013-03-11T00:00:00"/>
    <n v="61"/>
    <n v="356"/>
    <n v="80"/>
    <n v="329"/>
    <n v="138"/>
    <n v="17"/>
    <n v="106"/>
    <n v="2"/>
    <n v="7"/>
    <n v="6"/>
    <n v="10"/>
    <n v="5"/>
    <n v="0"/>
    <n v="0"/>
    <n v="0"/>
    <n v="0"/>
    <n v="0"/>
    <n v="0"/>
    <n v="3"/>
    <n v="11"/>
    <n v="0"/>
  </r>
  <r>
    <n v="4252"/>
    <n v="1965"/>
    <x v="0"/>
    <x v="2"/>
    <n v="44375"/>
    <n v="0"/>
    <n v="1"/>
    <d v="2014-03-23T00:00:00"/>
    <n v="73"/>
    <n v="213"/>
    <n v="5"/>
    <n v="28"/>
    <n v="7"/>
    <n v="7"/>
    <n v="41"/>
    <n v="1"/>
    <n v="4"/>
    <n v="1"/>
    <n v="6"/>
    <n v="5"/>
    <n v="0"/>
    <n v="0"/>
    <n v="0"/>
    <n v="0"/>
    <n v="0"/>
    <n v="0"/>
    <n v="3"/>
    <n v="11"/>
    <n v="0"/>
  </r>
  <r>
    <n v="8432"/>
    <n v="1956"/>
    <x v="0"/>
    <x v="1"/>
    <n v="54450"/>
    <n v="1"/>
    <n v="1"/>
    <d v="2012-09-14T00:00:00"/>
    <n v="0"/>
    <n v="454"/>
    <n v="0"/>
    <n v="171"/>
    <n v="8"/>
    <n v="19"/>
    <n v="32"/>
    <n v="12"/>
    <n v="9"/>
    <n v="2"/>
    <n v="8"/>
    <n v="8"/>
    <n v="0"/>
    <n v="0"/>
    <n v="0"/>
    <n v="0"/>
    <n v="0"/>
    <n v="0"/>
    <n v="3"/>
    <n v="11"/>
    <n v="0"/>
  </r>
  <r>
    <n v="6218"/>
    <n v="1965"/>
    <x v="0"/>
    <x v="2"/>
    <n v="59594"/>
    <n v="0"/>
    <n v="1"/>
    <d v="2012-10-20T00:00:00"/>
    <n v="74"/>
    <n v="457"/>
    <n v="4"/>
    <n v="29"/>
    <n v="0"/>
    <n v="0"/>
    <n v="9"/>
    <n v="1"/>
    <n v="8"/>
    <n v="1"/>
    <n v="7"/>
    <n v="7"/>
    <n v="0"/>
    <n v="1"/>
    <n v="0"/>
    <n v="0"/>
    <n v="0"/>
    <n v="0"/>
    <n v="3"/>
    <n v="11"/>
    <n v="0"/>
  </r>
  <r>
    <n v="6905"/>
    <n v="1994"/>
    <x v="0"/>
    <x v="1"/>
    <n v="80685"/>
    <n v="0"/>
    <n v="0"/>
    <d v="2012-08-22T00:00:00"/>
    <n v="55"/>
    <n v="241"/>
    <n v="45"/>
    <n v="604"/>
    <n v="34"/>
    <n v="26"/>
    <n v="54"/>
    <n v="1"/>
    <n v="6"/>
    <n v="4"/>
    <n v="10"/>
    <n v="2"/>
    <n v="0"/>
    <n v="0"/>
    <n v="0"/>
    <n v="0"/>
    <n v="0"/>
    <n v="0"/>
    <n v="3"/>
    <n v="11"/>
    <n v="0"/>
  </r>
  <r>
    <n v="5922"/>
    <n v="1974"/>
    <x v="1"/>
    <x v="2"/>
    <n v="40344"/>
    <n v="0"/>
    <n v="1"/>
    <d v="2013-10-13T00:00:00"/>
    <n v="48"/>
    <n v="210"/>
    <n v="0"/>
    <n v="6"/>
    <n v="0"/>
    <n v="0"/>
    <n v="2"/>
    <n v="2"/>
    <n v="4"/>
    <n v="1"/>
    <n v="5"/>
    <n v="7"/>
    <n v="0"/>
    <n v="0"/>
    <n v="0"/>
    <n v="0"/>
    <n v="0"/>
    <n v="0"/>
    <n v="3"/>
    <n v="11"/>
    <n v="0"/>
  </r>
  <r>
    <n v="3598"/>
    <n v="1972"/>
    <x v="0"/>
    <x v="2"/>
    <n v="62710"/>
    <n v="0"/>
    <n v="1"/>
    <d v="2013-05-23T00:00:00"/>
    <n v="53"/>
    <n v="441"/>
    <n v="35"/>
    <n v="83"/>
    <n v="7"/>
    <n v="29"/>
    <n v="11"/>
    <n v="4"/>
    <n v="4"/>
    <n v="2"/>
    <n v="12"/>
    <n v="4"/>
    <n v="0"/>
    <n v="0"/>
    <n v="0"/>
    <n v="0"/>
    <n v="0"/>
    <n v="0"/>
    <n v="3"/>
    <n v="11"/>
    <n v="0"/>
  </r>
  <r>
    <n v="6116"/>
    <n v="1968"/>
    <x v="4"/>
    <x v="2"/>
    <n v="48985"/>
    <n v="0"/>
    <n v="1"/>
    <d v="2013-07-05T00:00:00"/>
    <n v="13"/>
    <n v="19"/>
    <n v="13"/>
    <n v="18"/>
    <n v="10"/>
    <n v="7"/>
    <n v="8"/>
    <n v="1"/>
    <n v="1"/>
    <n v="1"/>
    <n v="3"/>
    <n v="3"/>
    <n v="0"/>
    <n v="0"/>
    <n v="0"/>
    <n v="0"/>
    <n v="0"/>
    <n v="0"/>
    <n v="3"/>
    <n v="11"/>
    <n v="0"/>
  </r>
  <r>
    <n v="6263"/>
    <n v="1968"/>
    <x v="0"/>
    <x v="1"/>
    <n v="35322"/>
    <n v="1"/>
    <n v="2"/>
    <d v="2012-08-22T00:00:00"/>
    <n v="34"/>
    <n v="28"/>
    <n v="9"/>
    <n v="37"/>
    <n v="12"/>
    <n v="7"/>
    <n v="13"/>
    <n v="3"/>
    <n v="2"/>
    <n v="0"/>
    <n v="4"/>
    <n v="8"/>
    <n v="0"/>
    <n v="0"/>
    <n v="0"/>
    <n v="0"/>
    <n v="0"/>
    <n v="0"/>
    <n v="3"/>
    <n v="11"/>
    <n v="0"/>
  </r>
  <r>
    <n v="10486"/>
    <n v="1948"/>
    <x v="0"/>
    <x v="2"/>
    <n v="77142"/>
    <n v="0"/>
    <n v="0"/>
    <d v="2013-05-29T00:00:00"/>
    <n v="54"/>
    <n v="476"/>
    <n v="75"/>
    <n v="162"/>
    <n v="29"/>
    <n v="151"/>
    <n v="97"/>
    <n v="1"/>
    <n v="4"/>
    <n v="4"/>
    <n v="8"/>
    <n v="2"/>
    <n v="0"/>
    <n v="0"/>
    <n v="0"/>
    <n v="0"/>
    <n v="0"/>
    <n v="0"/>
    <n v="3"/>
    <n v="11"/>
    <n v="0"/>
  </r>
  <r>
    <n v="2410"/>
    <n v="1969"/>
    <x v="0"/>
    <x v="0"/>
    <n v="81657"/>
    <n v="0"/>
    <n v="0"/>
    <d v="2014-01-22T00:00:00"/>
    <n v="69"/>
    <n v="364"/>
    <n v="40"/>
    <n v="425"/>
    <n v="158"/>
    <n v="60"/>
    <n v="50"/>
    <n v="1"/>
    <n v="3"/>
    <n v="4"/>
    <n v="8"/>
    <n v="1"/>
    <n v="0"/>
    <n v="0"/>
    <n v="0"/>
    <n v="0"/>
    <n v="0"/>
    <n v="0"/>
    <n v="3"/>
    <n v="11"/>
    <n v="0"/>
  </r>
  <r>
    <n v="193"/>
    <n v="1996"/>
    <x v="3"/>
    <x v="2"/>
    <n v="14421"/>
    <n v="0"/>
    <n v="0"/>
    <d v="2014-02-17T00:00:00"/>
    <n v="81"/>
    <n v="0"/>
    <n v="0"/>
    <n v="2"/>
    <n v="3"/>
    <n v="3"/>
    <n v="8"/>
    <n v="1"/>
    <n v="1"/>
    <n v="0"/>
    <n v="2"/>
    <n v="5"/>
    <n v="1"/>
    <n v="0"/>
    <n v="0"/>
    <n v="0"/>
    <n v="0"/>
    <n v="0"/>
    <n v="3"/>
    <n v="11"/>
    <n v="0"/>
  </r>
  <r>
    <n v="3363"/>
    <n v="1974"/>
    <x v="4"/>
    <x v="2"/>
    <n v="20130"/>
    <n v="0"/>
    <n v="0"/>
    <d v="2014-03-17T00:00:00"/>
    <n v="99"/>
    <n v="0"/>
    <n v="6"/>
    <n v="3"/>
    <n v="7"/>
    <n v="6"/>
    <n v="12"/>
    <n v="1"/>
    <n v="1"/>
    <n v="0"/>
    <n v="3"/>
    <n v="8"/>
    <n v="0"/>
    <n v="0"/>
    <n v="0"/>
    <n v="0"/>
    <n v="0"/>
    <n v="0"/>
    <n v="3"/>
    <n v="11"/>
    <n v="0"/>
  </r>
  <r>
    <n v="8278"/>
    <n v="1990"/>
    <x v="1"/>
    <x v="2"/>
    <n v="74214"/>
    <n v="0"/>
    <n v="0"/>
    <d v="2012-08-26T00:00:00"/>
    <n v="3"/>
    <n v="863"/>
    <n v="83"/>
    <n v="547"/>
    <n v="86"/>
    <n v="99"/>
    <n v="33"/>
    <n v="1"/>
    <n v="8"/>
    <n v="2"/>
    <n v="5"/>
    <n v="5"/>
    <n v="0"/>
    <n v="0"/>
    <n v="0"/>
    <n v="0"/>
    <n v="0"/>
    <n v="0"/>
    <n v="3"/>
    <n v="11"/>
    <n v="0"/>
  </r>
  <r>
    <n v="10660"/>
    <n v="1957"/>
    <x v="2"/>
    <x v="2"/>
    <n v="66726"/>
    <n v="1"/>
    <n v="1"/>
    <d v="2014-01-12T00:00:00"/>
    <n v="61"/>
    <n v="349"/>
    <n v="7"/>
    <n v="35"/>
    <n v="0"/>
    <n v="0"/>
    <n v="47"/>
    <n v="3"/>
    <n v="8"/>
    <n v="2"/>
    <n v="4"/>
    <n v="7"/>
    <n v="0"/>
    <n v="1"/>
    <n v="0"/>
    <n v="0"/>
    <n v="0"/>
    <n v="0"/>
    <n v="3"/>
    <n v="11"/>
    <n v="0"/>
  </r>
  <r>
    <n v="8686"/>
    <n v="1979"/>
    <x v="3"/>
    <x v="1"/>
    <n v="23724"/>
    <n v="1"/>
    <n v="0"/>
    <d v="2013-01-08T00:00:00"/>
    <n v="65"/>
    <n v="5"/>
    <n v="23"/>
    <n v="15"/>
    <n v="0"/>
    <n v="18"/>
    <n v="14"/>
    <n v="2"/>
    <n v="2"/>
    <n v="0"/>
    <n v="3"/>
    <n v="8"/>
    <n v="0"/>
    <n v="0"/>
    <n v="0"/>
    <n v="0"/>
    <n v="0"/>
    <n v="0"/>
    <n v="3"/>
    <n v="11"/>
    <n v="0"/>
  </r>
  <r>
    <n v="1604"/>
    <n v="1960"/>
    <x v="2"/>
    <x v="2"/>
    <n v="47353"/>
    <n v="0"/>
    <n v="1"/>
    <d v="2013-11-13T00:00:00"/>
    <n v="93"/>
    <n v="184"/>
    <n v="2"/>
    <n v="19"/>
    <n v="8"/>
    <n v="8"/>
    <n v="4"/>
    <n v="3"/>
    <n v="2"/>
    <n v="2"/>
    <n v="6"/>
    <n v="5"/>
    <n v="0"/>
    <n v="0"/>
    <n v="0"/>
    <n v="0"/>
    <n v="0"/>
    <n v="0"/>
    <n v="3"/>
    <n v="11"/>
    <n v="0"/>
  </r>
  <r>
    <n v="5907"/>
    <n v="1952"/>
    <x v="2"/>
    <x v="2"/>
    <n v="33444"/>
    <n v="1"/>
    <n v="1"/>
    <d v="2012-11-03T00:00:00"/>
    <n v="24"/>
    <n v="8"/>
    <n v="0"/>
    <n v="8"/>
    <n v="0"/>
    <n v="0"/>
    <n v="2"/>
    <n v="1"/>
    <n v="1"/>
    <n v="0"/>
    <n v="2"/>
    <n v="8"/>
    <n v="0"/>
    <n v="0"/>
    <n v="0"/>
    <n v="0"/>
    <n v="0"/>
    <n v="0"/>
    <n v="3"/>
    <n v="11"/>
    <n v="0"/>
  </r>
  <r>
    <n v="10669"/>
    <n v="1981"/>
    <x v="0"/>
    <x v="2"/>
    <n v="54386"/>
    <n v="0"/>
    <n v="1"/>
    <d v="2013-05-17T00:00:00"/>
    <n v="8"/>
    <n v="277"/>
    <n v="21"/>
    <n v="64"/>
    <n v="62"/>
    <n v="21"/>
    <n v="25"/>
    <n v="2"/>
    <n v="3"/>
    <n v="2"/>
    <n v="10"/>
    <n v="3"/>
    <n v="0"/>
    <n v="0"/>
    <n v="0"/>
    <n v="0"/>
    <n v="0"/>
    <n v="0"/>
    <n v="3"/>
    <n v="11"/>
    <n v="0"/>
  </r>
  <r>
    <n v="2918"/>
    <n v="1981"/>
    <x v="0"/>
    <x v="3"/>
    <n v="28510"/>
    <n v="1"/>
    <n v="1"/>
    <d v="2013-04-13T00:00:00"/>
    <n v="72"/>
    <n v="44"/>
    <n v="5"/>
    <n v="19"/>
    <n v="0"/>
    <n v="4"/>
    <n v="19"/>
    <n v="3"/>
    <n v="2"/>
    <n v="0"/>
    <n v="4"/>
    <n v="5"/>
    <n v="0"/>
    <n v="0"/>
    <n v="0"/>
    <n v="0"/>
    <n v="0"/>
    <n v="0"/>
    <n v="3"/>
    <n v="11"/>
    <n v="0"/>
  </r>
  <r>
    <n v="5735"/>
    <n v="1991"/>
    <x v="2"/>
    <x v="0"/>
    <n v="90638"/>
    <n v="0"/>
    <n v="0"/>
    <d v="2014-02-13T00:00:00"/>
    <n v="29"/>
    <n v="1156"/>
    <n v="120"/>
    <n v="915"/>
    <n v="94"/>
    <n v="144"/>
    <n v="96"/>
    <n v="1"/>
    <n v="3"/>
    <n v="4"/>
    <n v="10"/>
    <n v="1"/>
    <n v="0"/>
    <n v="0"/>
    <n v="1"/>
    <n v="0"/>
    <n v="0"/>
    <n v="0"/>
    <n v="3"/>
    <n v="11"/>
    <n v="0"/>
  </r>
  <r>
    <n v="359"/>
    <n v="1950"/>
    <x v="0"/>
    <x v="1"/>
    <n v="48070"/>
    <n v="0"/>
    <n v="1"/>
    <d v="2013-01-13T00:00:00"/>
    <n v="33"/>
    <n v="373"/>
    <n v="14"/>
    <n v="83"/>
    <n v="6"/>
    <n v="9"/>
    <n v="19"/>
    <n v="3"/>
    <n v="8"/>
    <n v="2"/>
    <n v="6"/>
    <n v="7"/>
    <n v="0"/>
    <n v="0"/>
    <n v="0"/>
    <n v="0"/>
    <n v="0"/>
    <n v="1"/>
    <n v="3"/>
    <n v="11"/>
    <n v="0"/>
  </r>
  <r>
    <n v="8387"/>
    <n v="1957"/>
    <x v="0"/>
    <x v="2"/>
    <n v="43140"/>
    <n v="0"/>
    <n v="1"/>
    <d v="2013-01-05T00:00:00"/>
    <n v="68"/>
    <n v="134"/>
    <n v="8"/>
    <n v="76"/>
    <n v="6"/>
    <n v="0"/>
    <n v="11"/>
    <n v="1"/>
    <n v="4"/>
    <n v="1"/>
    <n v="5"/>
    <n v="6"/>
    <n v="0"/>
    <n v="0"/>
    <n v="0"/>
    <n v="0"/>
    <n v="0"/>
    <n v="0"/>
    <n v="3"/>
    <n v="11"/>
    <n v="0"/>
  </r>
  <r>
    <n v="1829"/>
    <n v="1961"/>
    <x v="1"/>
    <x v="3"/>
    <n v="54959"/>
    <n v="0"/>
    <n v="1"/>
    <d v="2013-01-19T00:00:00"/>
    <n v="55"/>
    <n v="1148"/>
    <n v="0"/>
    <n v="60"/>
    <n v="0"/>
    <n v="0"/>
    <n v="24"/>
    <n v="3"/>
    <n v="9"/>
    <n v="5"/>
    <n v="4"/>
    <n v="7"/>
    <n v="0"/>
    <n v="1"/>
    <n v="0"/>
    <n v="0"/>
    <n v="0"/>
    <n v="0"/>
    <n v="3"/>
    <n v="11"/>
    <n v="1"/>
  </r>
  <r>
    <n v="3839"/>
    <n v="1958"/>
    <x v="3"/>
    <x v="0"/>
    <n v="15056"/>
    <n v="1"/>
    <n v="1"/>
    <d v="2013-05-03T00:00:00"/>
    <n v="76"/>
    <n v="6"/>
    <n v="12"/>
    <n v="3"/>
    <n v="21"/>
    <n v="6"/>
    <n v="40"/>
    <n v="5"/>
    <n v="2"/>
    <n v="2"/>
    <n v="3"/>
    <n v="5"/>
    <n v="0"/>
    <n v="0"/>
    <n v="0"/>
    <n v="0"/>
    <n v="0"/>
    <n v="0"/>
    <n v="3"/>
    <n v="11"/>
    <n v="0"/>
  </r>
  <r>
    <n v="9392"/>
    <n v="1971"/>
    <x v="0"/>
    <x v="0"/>
    <n v="26954"/>
    <n v="1"/>
    <n v="0"/>
    <d v="2014-05-08T00:00:00"/>
    <n v="17"/>
    <n v="4"/>
    <n v="1"/>
    <n v="11"/>
    <n v="0"/>
    <n v="0"/>
    <n v="1"/>
    <n v="1"/>
    <n v="1"/>
    <n v="0"/>
    <n v="2"/>
    <n v="7"/>
    <n v="0"/>
    <n v="0"/>
    <n v="0"/>
    <n v="0"/>
    <n v="0"/>
    <n v="0"/>
    <n v="3"/>
    <n v="11"/>
    <n v="0"/>
  </r>
  <r>
    <n v="2292"/>
    <n v="1985"/>
    <x v="0"/>
    <x v="0"/>
    <n v="22327"/>
    <n v="1"/>
    <n v="0"/>
    <d v="2013-08-02T00:00:00"/>
    <n v="94"/>
    <n v="5"/>
    <n v="4"/>
    <n v="8"/>
    <n v="2"/>
    <n v="0"/>
    <n v="5"/>
    <n v="1"/>
    <n v="1"/>
    <n v="0"/>
    <n v="3"/>
    <n v="5"/>
    <n v="0"/>
    <n v="0"/>
    <n v="0"/>
    <n v="0"/>
    <n v="0"/>
    <n v="0"/>
    <n v="3"/>
    <n v="11"/>
    <n v="0"/>
  </r>
  <r>
    <n v="10466"/>
    <n v="1965"/>
    <x v="0"/>
    <x v="2"/>
    <n v="44393"/>
    <n v="1"/>
    <n v="1"/>
    <d v="2013-08-22T00:00:00"/>
    <n v="86"/>
    <n v="24"/>
    <n v="2"/>
    <n v="20"/>
    <n v="2"/>
    <n v="2"/>
    <n v="10"/>
    <n v="2"/>
    <n v="1"/>
    <n v="0"/>
    <n v="4"/>
    <n v="4"/>
    <n v="0"/>
    <n v="0"/>
    <n v="0"/>
    <n v="0"/>
    <n v="0"/>
    <n v="0"/>
    <n v="3"/>
    <n v="11"/>
    <n v="0"/>
  </r>
  <r>
    <n v="9855"/>
    <n v="1952"/>
    <x v="1"/>
    <x v="0"/>
    <n v="62000"/>
    <n v="0"/>
    <n v="1"/>
    <d v="2013-08-25T00:00:00"/>
    <n v="25"/>
    <n v="899"/>
    <n v="0"/>
    <n v="101"/>
    <n v="0"/>
    <n v="0"/>
    <n v="20"/>
    <n v="1"/>
    <n v="6"/>
    <n v="6"/>
    <n v="13"/>
    <n v="4"/>
    <n v="0"/>
    <n v="0"/>
    <n v="0"/>
    <n v="1"/>
    <n v="0"/>
    <n v="0"/>
    <n v="3"/>
    <n v="11"/>
    <n v="0"/>
  </r>
  <r>
    <n v="4088"/>
    <n v="1962"/>
    <x v="1"/>
    <x v="1"/>
    <n v="31497"/>
    <n v="0"/>
    <n v="1"/>
    <d v="2012-12-06T00:00:00"/>
    <n v="22"/>
    <n v="108"/>
    <n v="1"/>
    <n v="28"/>
    <n v="13"/>
    <n v="1"/>
    <n v="4"/>
    <n v="2"/>
    <n v="3"/>
    <n v="1"/>
    <n v="4"/>
    <n v="8"/>
    <n v="0"/>
    <n v="0"/>
    <n v="0"/>
    <n v="0"/>
    <n v="0"/>
    <n v="0"/>
    <n v="3"/>
    <n v="11"/>
    <n v="0"/>
  </r>
  <r>
    <n v="5231"/>
    <n v="1974"/>
    <x v="4"/>
    <x v="2"/>
    <n v="45894"/>
    <n v="0"/>
    <n v="2"/>
    <d v="2014-02-27T00:00:00"/>
    <n v="15"/>
    <n v="27"/>
    <n v="2"/>
    <n v="7"/>
    <n v="0"/>
    <n v="2"/>
    <n v="13"/>
    <n v="1"/>
    <n v="1"/>
    <n v="0"/>
    <n v="3"/>
    <n v="5"/>
    <n v="0"/>
    <n v="0"/>
    <n v="0"/>
    <n v="0"/>
    <n v="0"/>
    <n v="0"/>
    <n v="3"/>
    <n v="11"/>
    <n v="0"/>
  </r>
  <r>
    <n v="590"/>
    <n v="1970"/>
    <x v="2"/>
    <x v="3"/>
    <n v="78579"/>
    <n v="0"/>
    <n v="0"/>
    <d v="2012-12-22T00:00:00"/>
    <n v="35"/>
    <n v="816"/>
    <n v="66"/>
    <n v="549"/>
    <n v="216"/>
    <n v="66"/>
    <n v="99"/>
    <n v="1"/>
    <n v="5"/>
    <n v="6"/>
    <n v="4"/>
    <n v="3"/>
    <n v="0"/>
    <n v="0"/>
    <n v="0"/>
    <n v="0"/>
    <n v="0"/>
    <n v="0"/>
    <n v="3"/>
    <n v="11"/>
    <n v="1"/>
  </r>
  <r>
    <n v="8732"/>
    <n v="1969"/>
    <x v="2"/>
    <x v="4"/>
    <n v="67369"/>
    <n v="0"/>
    <n v="1"/>
    <d v="2012-11-17T00:00:00"/>
    <n v="81"/>
    <n v="1298"/>
    <n v="0"/>
    <n v="70"/>
    <n v="37"/>
    <n v="14"/>
    <n v="42"/>
    <n v="4"/>
    <n v="7"/>
    <n v="4"/>
    <n v="10"/>
    <n v="4"/>
    <n v="0"/>
    <n v="1"/>
    <n v="1"/>
    <n v="0"/>
    <n v="0"/>
    <n v="0"/>
    <n v="3"/>
    <n v="11"/>
    <n v="1"/>
  </r>
  <r>
    <n v="2315"/>
    <n v="1960"/>
    <x v="0"/>
    <x v="3"/>
    <n v="58401"/>
    <n v="0"/>
    <n v="1"/>
    <d v="2014-04-20T00:00:00"/>
    <n v="55"/>
    <n v="10"/>
    <n v="0"/>
    <n v="11"/>
    <n v="17"/>
    <n v="29"/>
    <n v="29"/>
    <n v="1"/>
    <n v="1"/>
    <n v="2"/>
    <n v="2"/>
    <n v="4"/>
    <n v="0"/>
    <n v="0"/>
    <n v="0"/>
    <n v="0"/>
    <n v="0"/>
    <n v="0"/>
    <n v="3"/>
    <n v="11"/>
    <n v="0"/>
  </r>
  <r>
    <n v="3515"/>
    <n v="1952"/>
    <x v="0"/>
    <x v="0"/>
    <n v="62307"/>
    <n v="0"/>
    <n v="1"/>
    <d v="2014-02-17T00:00:00"/>
    <n v="94"/>
    <n v="87"/>
    <n v="13"/>
    <n v="34"/>
    <n v="10"/>
    <n v="6"/>
    <n v="10"/>
    <n v="1"/>
    <n v="4"/>
    <n v="0"/>
    <n v="4"/>
    <n v="5"/>
    <n v="0"/>
    <n v="0"/>
    <n v="0"/>
    <n v="0"/>
    <n v="0"/>
    <n v="0"/>
    <n v="3"/>
    <n v="11"/>
    <n v="0"/>
  </r>
  <r>
    <n v="2245"/>
    <n v="1969"/>
    <x v="2"/>
    <x v="2"/>
    <n v="43641"/>
    <n v="1"/>
    <n v="1"/>
    <d v="2013-04-22T00:00:00"/>
    <n v="50"/>
    <n v="57"/>
    <n v="2"/>
    <n v="51"/>
    <n v="4"/>
    <n v="2"/>
    <n v="23"/>
    <n v="3"/>
    <n v="2"/>
    <n v="1"/>
    <n v="4"/>
    <n v="6"/>
    <n v="0"/>
    <n v="0"/>
    <n v="0"/>
    <n v="0"/>
    <n v="0"/>
    <n v="0"/>
    <n v="3"/>
    <n v="11"/>
    <n v="0"/>
  </r>
  <r>
    <n v="6283"/>
    <n v="1968"/>
    <x v="2"/>
    <x v="3"/>
    <n v="63841"/>
    <n v="0"/>
    <n v="1"/>
    <d v="2013-04-21T00:00:00"/>
    <n v="64"/>
    <n v="635"/>
    <n v="15"/>
    <n v="100"/>
    <n v="20"/>
    <n v="7"/>
    <n v="131"/>
    <n v="1"/>
    <n v="9"/>
    <n v="3"/>
    <n v="9"/>
    <n v="6"/>
    <n v="0"/>
    <n v="0"/>
    <n v="0"/>
    <n v="0"/>
    <n v="0"/>
    <n v="0"/>
    <n v="3"/>
    <n v="11"/>
    <n v="0"/>
  </r>
  <r>
    <n v="2246"/>
    <n v="1965"/>
    <x v="4"/>
    <x v="2"/>
    <n v="46891"/>
    <n v="0"/>
    <n v="1"/>
    <d v="2013-09-01T00:00:00"/>
    <n v="91"/>
    <n v="43"/>
    <n v="12"/>
    <n v="23"/>
    <n v="29"/>
    <n v="15"/>
    <n v="61"/>
    <n v="1"/>
    <n v="2"/>
    <n v="1"/>
    <n v="4"/>
    <n v="4"/>
    <n v="0"/>
    <n v="0"/>
    <n v="0"/>
    <n v="0"/>
    <n v="0"/>
    <n v="0"/>
    <n v="3"/>
    <n v="11"/>
    <n v="0"/>
  </r>
  <r>
    <n v="6606"/>
    <n v="1969"/>
    <x v="2"/>
    <x v="2"/>
    <n v="70091"/>
    <n v="1"/>
    <n v="0"/>
    <d v="2013-03-31T00:00:00"/>
    <n v="11"/>
    <n v="964"/>
    <n v="34"/>
    <n v="137"/>
    <n v="15"/>
    <n v="0"/>
    <n v="11"/>
    <n v="2"/>
    <n v="5"/>
    <n v="2"/>
    <n v="10"/>
    <n v="8"/>
    <n v="0"/>
    <n v="1"/>
    <n v="0"/>
    <n v="0"/>
    <n v="0"/>
    <n v="0"/>
    <n v="3"/>
    <n v="11"/>
    <n v="0"/>
  </r>
  <r>
    <n v="5545"/>
    <n v="1972"/>
    <x v="1"/>
    <x v="2"/>
    <n v="78075"/>
    <n v="0"/>
    <n v="0"/>
    <d v="2014-04-05T00:00:00"/>
    <n v="72"/>
    <n v="572"/>
    <n v="8"/>
    <n v="259"/>
    <n v="34"/>
    <n v="35"/>
    <n v="80"/>
    <n v="1"/>
    <n v="3"/>
    <n v="5"/>
    <n v="5"/>
    <n v="1"/>
    <n v="0"/>
    <n v="0"/>
    <n v="0"/>
    <n v="0"/>
    <n v="0"/>
    <n v="0"/>
    <n v="3"/>
    <n v="11"/>
    <n v="0"/>
  </r>
  <r>
    <n v="7342"/>
    <n v="1961"/>
    <x v="4"/>
    <x v="4"/>
    <n v="59184"/>
    <n v="0"/>
    <n v="1"/>
    <d v="2012-09-09T00:00:00"/>
    <n v="6"/>
    <n v="341"/>
    <n v="142"/>
    <n v="113"/>
    <n v="259"/>
    <n v="151"/>
    <n v="66"/>
    <n v="3"/>
    <n v="6"/>
    <n v="6"/>
    <n v="12"/>
    <n v="5"/>
    <n v="0"/>
    <n v="0"/>
    <n v="0"/>
    <n v="0"/>
    <n v="0"/>
    <n v="0"/>
    <n v="3"/>
    <n v="11"/>
    <n v="0"/>
  </r>
  <r>
    <n v="837"/>
    <n v="1977"/>
    <x v="0"/>
    <x v="2"/>
    <n v="54809"/>
    <n v="1"/>
    <n v="1"/>
    <d v="2013-09-11T00:00:00"/>
    <n v="0"/>
    <n v="63"/>
    <n v="6"/>
    <n v="57"/>
    <n v="13"/>
    <n v="13"/>
    <n v="22"/>
    <n v="4"/>
    <n v="2"/>
    <n v="1"/>
    <n v="5"/>
    <n v="4"/>
    <n v="0"/>
    <n v="0"/>
    <n v="0"/>
    <n v="0"/>
    <n v="0"/>
    <n v="0"/>
    <n v="3"/>
    <n v="11"/>
    <n v="0"/>
  </r>
  <r>
    <n v="9500"/>
    <n v="1959"/>
    <x v="0"/>
    <x v="2"/>
    <n v="58113"/>
    <n v="0"/>
    <n v="1"/>
    <d v="2013-01-25T00:00:00"/>
    <n v="66"/>
    <n v="221"/>
    <n v="104"/>
    <n v="169"/>
    <n v="102"/>
    <n v="78"/>
    <n v="84"/>
    <n v="3"/>
    <n v="9"/>
    <n v="2"/>
    <n v="8"/>
    <n v="7"/>
    <n v="0"/>
    <n v="0"/>
    <n v="0"/>
    <n v="0"/>
    <n v="0"/>
    <n v="1"/>
    <n v="3"/>
    <n v="11"/>
    <n v="0"/>
  </r>
  <r>
    <n v="3602"/>
    <n v="1958"/>
    <x v="2"/>
    <x v="2"/>
    <n v="51412"/>
    <n v="0"/>
    <n v="1"/>
    <d v="2013-12-31T00:00:00"/>
    <n v="42"/>
    <n v="140"/>
    <n v="3"/>
    <n v="29"/>
    <n v="4"/>
    <n v="5"/>
    <n v="14"/>
    <n v="2"/>
    <n v="3"/>
    <n v="2"/>
    <n v="4"/>
    <n v="4"/>
    <n v="0"/>
    <n v="0"/>
    <n v="0"/>
    <n v="0"/>
    <n v="0"/>
    <n v="0"/>
    <n v="3"/>
    <n v="11"/>
    <n v="0"/>
  </r>
  <r>
    <n v="234"/>
    <n v="1979"/>
    <x v="0"/>
    <x v="3"/>
    <n v="15287"/>
    <n v="1"/>
    <n v="0"/>
    <d v="2012-10-10T00:00:00"/>
    <n v="60"/>
    <n v="1"/>
    <n v="2"/>
    <n v="8"/>
    <n v="4"/>
    <n v="3"/>
    <n v="13"/>
    <n v="2"/>
    <n v="1"/>
    <n v="1"/>
    <n v="2"/>
    <n v="7"/>
    <n v="1"/>
    <n v="0"/>
    <n v="0"/>
    <n v="0"/>
    <n v="0"/>
    <n v="0"/>
    <n v="3"/>
    <n v="11"/>
    <n v="1"/>
  </r>
  <r>
    <n v="2995"/>
    <n v="1957"/>
    <x v="2"/>
    <x v="1"/>
    <n v="66636"/>
    <n v="0"/>
    <n v="0"/>
    <d v="2013-08-17T00:00:00"/>
    <n v="64"/>
    <n v="291"/>
    <n v="10"/>
    <n v="689"/>
    <n v="84"/>
    <n v="10"/>
    <n v="0"/>
    <n v="1"/>
    <n v="3"/>
    <n v="4"/>
    <n v="9"/>
    <n v="1"/>
    <n v="0"/>
    <n v="0"/>
    <n v="0"/>
    <n v="0"/>
    <n v="0"/>
    <n v="0"/>
    <n v="3"/>
    <n v="11"/>
    <n v="0"/>
  </r>
  <r>
    <n v="1118"/>
    <n v="1956"/>
    <x v="2"/>
    <x v="2"/>
    <n v="50965"/>
    <n v="0"/>
    <n v="1"/>
    <d v="2013-02-20T00:00:00"/>
    <n v="87"/>
    <n v="544"/>
    <n v="13"/>
    <n v="85"/>
    <n v="8"/>
    <n v="6"/>
    <n v="29"/>
    <n v="3"/>
    <n v="10"/>
    <n v="4"/>
    <n v="5"/>
    <n v="8"/>
    <n v="1"/>
    <n v="0"/>
    <n v="0"/>
    <n v="0"/>
    <n v="0"/>
    <n v="0"/>
    <n v="3"/>
    <n v="11"/>
    <n v="0"/>
  </r>
  <r>
    <n v="7789"/>
    <n v="1965"/>
    <x v="1"/>
    <x v="2"/>
    <n v="84618"/>
    <n v="0"/>
    <n v="0"/>
    <d v="2013-11-22T00:00:00"/>
    <n v="96"/>
    <n v="684"/>
    <n v="100"/>
    <n v="801"/>
    <n v="21"/>
    <n v="66"/>
    <n v="0"/>
    <n v="1"/>
    <n v="6"/>
    <n v="9"/>
    <n v="10"/>
    <n v="2"/>
    <n v="0"/>
    <n v="0"/>
    <n v="1"/>
    <n v="0"/>
    <n v="0"/>
    <n v="0"/>
    <n v="3"/>
    <n v="11"/>
    <n v="0"/>
  </r>
  <r>
    <n v="3068"/>
    <n v="1990"/>
    <x v="0"/>
    <x v="2"/>
    <n v="18351"/>
    <n v="0"/>
    <n v="0"/>
    <d v="2013-10-29T00:00:00"/>
    <n v="1"/>
    <n v="1"/>
    <n v="12"/>
    <n v="9"/>
    <n v="0"/>
    <n v="14"/>
    <n v="7"/>
    <n v="1"/>
    <n v="2"/>
    <n v="0"/>
    <n v="3"/>
    <n v="7"/>
    <n v="0"/>
    <n v="0"/>
    <n v="0"/>
    <n v="0"/>
    <n v="0"/>
    <n v="0"/>
    <n v="3"/>
    <n v="11"/>
    <n v="0"/>
  </r>
  <r>
    <n v="8955"/>
    <n v="1957"/>
    <x v="1"/>
    <x v="1"/>
    <n v="40451"/>
    <n v="0"/>
    <n v="2"/>
    <d v="2014-02-16T00:00:00"/>
    <n v="54"/>
    <n v="35"/>
    <n v="0"/>
    <n v="4"/>
    <n v="0"/>
    <n v="0"/>
    <n v="10"/>
    <n v="1"/>
    <n v="1"/>
    <n v="1"/>
    <n v="2"/>
    <n v="5"/>
    <n v="1"/>
    <n v="0"/>
    <n v="0"/>
    <n v="0"/>
    <n v="0"/>
    <n v="0"/>
    <n v="3"/>
    <n v="11"/>
    <n v="0"/>
  </r>
  <r>
    <n v="945"/>
    <n v="1965"/>
    <x v="0"/>
    <x v="1"/>
    <n v="36317"/>
    <n v="0"/>
    <n v="1"/>
    <d v="2013-05-22T00:00:00"/>
    <n v="53"/>
    <n v="87"/>
    <n v="3"/>
    <n v="25"/>
    <n v="3"/>
    <n v="2"/>
    <n v="13"/>
    <n v="2"/>
    <n v="3"/>
    <n v="0"/>
    <n v="4"/>
    <n v="7"/>
    <n v="0"/>
    <n v="0"/>
    <n v="0"/>
    <n v="0"/>
    <n v="0"/>
    <n v="0"/>
    <n v="3"/>
    <n v="11"/>
    <n v="0"/>
  </r>
  <r>
    <n v="5644"/>
    <n v="1957"/>
    <x v="0"/>
    <x v="1"/>
    <n v="42213"/>
    <n v="0"/>
    <n v="1"/>
    <d v="2013-10-12T00:00:00"/>
    <n v="96"/>
    <n v="309"/>
    <n v="3"/>
    <n v="24"/>
    <n v="4"/>
    <n v="3"/>
    <n v="20"/>
    <n v="2"/>
    <n v="5"/>
    <n v="1"/>
    <n v="7"/>
    <n v="7"/>
    <n v="0"/>
    <n v="1"/>
    <n v="0"/>
    <n v="0"/>
    <n v="0"/>
    <n v="0"/>
    <n v="3"/>
    <n v="11"/>
    <n v="0"/>
  </r>
  <r>
    <n v="7192"/>
    <n v="1955"/>
    <x v="0"/>
    <x v="1"/>
    <n v="65748"/>
    <n v="0"/>
    <n v="1"/>
    <d v="2013-04-15T00:00:00"/>
    <n v="58"/>
    <n v="172"/>
    <n v="73"/>
    <n v="93"/>
    <n v="95"/>
    <n v="78"/>
    <n v="34"/>
    <n v="2"/>
    <n v="2"/>
    <n v="4"/>
    <n v="10"/>
    <n v="1"/>
    <n v="0"/>
    <n v="0"/>
    <n v="0"/>
    <n v="0"/>
    <n v="0"/>
    <n v="1"/>
    <n v="3"/>
    <n v="11"/>
    <n v="0"/>
  </r>
  <r>
    <n v="2324"/>
    <n v="1972"/>
    <x v="0"/>
    <x v="1"/>
    <n v="77044"/>
    <n v="0"/>
    <n v="1"/>
    <d v="2013-10-27T00:00:00"/>
    <n v="12"/>
    <n v="625"/>
    <n v="38"/>
    <n v="242"/>
    <n v="50"/>
    <n v="34"/>
    <n v="76"/>
    <n v="2"/>
    <n v="7"/>
    <n v="11"/>
    <n v="11"/>
    <n v="4"/>
    <n v="1"/>
    <n v="0"/>
    <n v="0"/>
    <n v="0"/>
    <n v="0"/>
    <n v="0"/>
    <n v="3"/>
    <n v="11"/>
    <n v="0"/>
  </r>
  <r>
    <n v="697"/>
    <n v="1969"/>
    <x v="0"/>
    <x v="1"/>
    <n v="74918"/>
    <n v="0"/>
    <n v="0"/>
    <d v="2013-03-12T00:00:00"/>
    <n v="78"/>
    <n v="972"/>
    <n v="59"/>
    <n v="913"/>
    <n v="25"/>
    <n v="19"/>
    <n v="59"/>
    <n v="1"/>
    <n v="5"/>
    <n v="9"/>
    <n v="6"/>
    <n v="3"/>
    <n v="0"/>
    <n v="0"/>
    <n v="1"/>
    <n v="0"/>
    <n v="0"/>
    <n v="0"/>
    <n v="3"/>
    <n v="11"/>
    <n v="0"/>
  </r>
  <r>
    <n v="3439"/>
    <n v="1972"/>
    <x v="0"/>
    <x v="2"/>
    <n v="56721"/>
    <n v="1"/>
    <n v="1"/>
    <d v="2012-10-31T00:00:00"/>
    <n v="64"/>
    <n v="157"/>
    <n v="6"/>
    <n v="39"/>
    <n v="6"/>
    <n v="13"/>
    <n v="75"/>
    <n v="5"/>
    <n v="4"/>
    <n v="1"/>
    <n v="5"/>
    <n v="6"/>
    <n v="0"/>
    <n v="0"/>
    <n v="0"/>
    <n v="0"/>
    <n v="0"/>
    <n v="0"/>
    <n v="3"/>
    <n v="11"/>
    <n v="0"/>
  </r>
  <r>
    <n v="1506"/>
    <n v="1975"/>
    <x v="0"/>
    <x v="0"/>
    <n v="42160"/>
    <n v="1"/>
    <n v="1"/>
    <d v="2013-06-28T00:00:00"/>
    <n v="26"/>
    <n v="48"/>
    <n v="9"/>
    <n v="45"/>
    <n v="3"/>
    <n v="15"/>
    <n v="20"/>
    <n v="4"/>
    <n v="2"/>
    <n v="1"/>
    <n v="4"/>
    <n v="6"/>
    <n v="0"/>
    <n v="0"/>
    <n v="0"/>
    <n v="0"/>
    <n v="0"/>
    <n v="0"/>
    <n v="3"/>
    <n v="11"/>
    <n v="1"/>
  </r>
  <r>
    <n v="232"/>
    <n v="1965"/>
    <x v="0"/>
    <x v="0"/>
    <n v="61559"/>
    <n v="0"/>
    <n v="1"/>
    <d v="2013-07-17T00:00:00"/>
    <n v="8"/>
    <n v="279"/>
    <n v="83"/>
    <n v="88"/>
    <n v="32"/>
    <n v="14"/>
    <n v="34"/>
    <n v="1"/>
    <n v="4"/>
    <n v="2"/>
    <n v="10"/>
    <n v="3"/>
    <n v="0"/>
    <n v="0"/>
    <n v="0"/>
    <n v="0"/>
    <n v="0"/>
    <n v="0"/>
    <n v="3"/>
    <n v="11"/>
    <n v="0"/>
  </r>
  <r>
    <n v="8876"/>
    <n v="1963"/>
    <x v="1"/>
    <x v="1"/>
    <n v="33629"/>
    <n v="1"/>
    <n v="1"/>
    <d v="2012-08-08T00:00:00"/>
    <n v="49"/>
    <n v="132"/>
    <n v="0"/>
    <n v="16"/>
    <n v="0"/>
    <n v="0"/>
    <n v="4"/>
    <n v="5"/>
    <n v="3"/>
    <n v="1"/>
    <n v="4"/>
    <n v="9"/>
    <n v="0"/>
    <n v="0"/>
    <n v="0"/>
    <n v="0"/>
    <n v="0"/>
    <n v="0"/>
    <n v="3"/>
    <n v="11"/>
    <n v="0"/>
  </r>
  <r>
    <n v="4500"/>
    <n v="1991"/>
    <x v="1"/>
    <x v="1"/>
    <n v="68682"/>
    <n v="0"/>
    <n v="0"/>
    <d v="2013-10-06T00:00:00"/>
    <n v="56"/>
    <n v="919"/>
    <n v="0"/>
    <n v="505"/>
    <n v="99"/>
    <n v="30"/>
    <n v="45"/>
    <n v="1"/>
    <n v="4"/>
    <n v="9"/>
    <n v="10"/>
    <n v="2"/>
    <n v="0"/>
    <n v="0"/>
    <n v="0"/>
    <n v="0"/>
    <n v="0"/>
    <n v="0"/>
    <n v="3"/>
    <n v="11"/>
    <n v="0"/>
  </r>
  <r>
    <n v="9739"/>
    <n v="1963"/>
    <x v="0"/>
    <x v="0"/>
    <n v="34377"/>
    <n v="0"/>
    <n v="1"/>
    <d v="2013-01-19T00:00:00"/>
    <n v="55"/>
    <n v="62"/>
    <n v="0"/>
    <n v="22"/>
    <n v="3"/>
    <n v="1"/>
    <n v="26"/>
    <n v="2"/>
    <n v="2"/>
    <n v="2"/>
    <n v="2"/>
    <n v="7"/>
    <n v="0"/>
    <n v="0"/>
    <n v="0"/>
    <n v="0"/>
    <n v="0"/>
    <n v="0"/>
    <n v="3"/>
    <n v="11"/>
    <n v="0"/>
  </r>
  <r>
    <n v="10395"/>
    <n v="1986"/>
    <x v="3"/>
    <x v="0"/>
    <n v="8940"/>
    <n v="1"/>
    <n v="0"/>
    <d v="2012-08-22T00:00:00"/>
    <n v="25"/>
    <n v="1"/>
    <n v="45"/>
    <n v="3"/>
    <n v="4"/>
    <n v="6"/>
    <n v="42"/>
    <n v="3"/>
    <n v="3"/>
    <n v="1"/>
    <n v="3"/>
    <n v="8"/>
    <n v="0"/>
    <n v="0"/>
    <n v="0"/>
    <n v="0"/>
    <n v="0"/>
    <n v="0"/>
    <n v="3"/>
    <n v="11"/>
    <n v="0"/>
  </r>
  <r>
    <n v="1176"/>
    <n v="1973"/>
    <x v="0"/>
    <x v="2"/>
    <n v="26228"/>
    <n v="1"/>
    <n v="0"/>
    <d v="2013-09-22T00:00:00"/>
    <n v="50"/>
    <n v="2"/>
    <n v="6"/>
    <n v="4"/>
    <n v="3"/>
    <n v="1"/>
    <n v="9"/>
    <n v="1"/>
    <n v="1"/>
    <n v="0"/>
    <n v="2"/>
    <n v="8"/>
    <n v="0"/>
    <n v="0"/>
    <n v="0"/>
    <n v="0"/>
    <n v="0"/>
    <n v="0"/>
    <n v="3"/>
    <n v="11"/>
    <n v="0"/>
  </r>
  <r>
    <n v="1627"/>
    <n v="1957"/>
    <x v="4"/>
    <x v="3"/>
    <n v="77297"/>
    <n v="0"/>
    <n v="0"/>
    <d v="2013-01-26T00:00:00"/>
    <n v="84"/>
    <n v="408"/>
    <n v="61"/>
    <n v="109"/>
    <n v="48"/>
    <n v="122"/>
    <n v="41"/>
    <n v="1"/>
    <n v="5"/>
    <n v="7"/>
    <n v="9"/>
    <n v="4"/>
    <n v="0"/>
    <n v="0"/>
    <n v="0"/>
    <n v="1"/>
    <n v="0"/>
    <n v="0"/>
    <n v="3"/>
    <n v="11"/>
    <n v="0"/>
  </r>
  <r>
    <n v="938"/>
    <n v="1981"/>
    <x v="0"/>
    <x v="2"/>
    <n v="40211"/>
    <n v="1"/>
    <n v="1"/>
    <d v="2013-07-30T00:00:00"/>
    <n v="30"/>
    <n v="51"/>
    <n v="1"/>
    <n v="7"/>
    <n v="2"/>
    <n v="1"/>
    <n v="25"/>
    <n v="2"/>
    <n v="2"/>
    <n v="1"/>
    <n v="2"/>
    <n v="8"/>
    <n v="1"/>
    <n v="0"/>
    <n v="0"/>
    <n v="0"/>
    <n v="0"/>
    <n v="0"/>
    <n v="3"/>
    <n v="11"/>
    <n v="0"/>
  </r>
  <r>
    <n v="2740"/>
    <n v="1958"/>
    <x v="1"/>
    <x v="4"/>
    <n v="33438"/>
    <n v="1"/>
    <n v="1"/>
    <d v="2013-09-22T00:00:00"/>
    <n v="81"/>
    <n v="62"/>
    <n v="1"/>
    <n v="16"/>
    <n v="3"/>
    <n v="2"/>
    <n v="6"/>
    <n v="4"/>
    <n v="2"/>
    <n v="1"/>
    <n v="4"/>
    <n v="5"/>
    <n v="0"/>
    <n v="0"/>
    <n v="0"/>
    <n v="0"/>
    <n v="0"/>
    <n v="0"/>
    <n v="3"/>
    <n v="11"/>
    <n v="0"/>
  </r>
  <r>
    <n v="257"/>
    <n v="1959"/>
    <x v="1"/>
    <x v="2"/>
    <n v="75032"/>
    <n v="0"/>
    <n v="1"/>
    <d v="2013-04-28T00:00:00"/>
    <n v="74"/>
    <n v="952"/>
    <n v="12"/>
    <n v="180"/>
    <n v="47"/>
    <n v="12"/>
    <n v="12"/>
    <n v="2"/>
    <n v="5"/>
    <n v="4"/>
    <n v="9"/>
    <n v="3"/>
    <n v="0"/>
    <n v="0"/>
    <n v="0"/>
    <n v="0"/>
    <n v="0"/>
    <n v="0"/>
    <n v="3"/>
    <n v="11"/>
    <n v="0"/>
  </r>
  <r>
    <n v="4058"/>
    <n v="1955"/>
    <x v="1"/>
    <x v="0"/>
    <n v="61284"/>
    <n v="0"/>
    <n v="0"/>
    <d v="2013-10-12T00:00:00"/>
    <n v="76"/>
    <n v="618"/>
    <n v="15"/>
    <n v="106"/>
    <n v="20"/>
    <n v="7"/>
    <n v="45"/>
    <n v="1"/>
    <n v="11"/>
    <n v="2"/>
    <n v="8"/>
    <n v="6"/>
    <n v="0"/>
    <n v="1"/>
    <n v="0"/>
    <n v="0"/>
    <n v="0"/>
    <n v="0"/>
    <n v="3"/>
    <n v="11"/>
    <n v="0"/>
  </r>
  <r>
    <n v="7736"/>
    <n v="1986"/>
    <x v="0"/>
    <x v="2"/>
    <n v="22518"/>
    <n v="1"/>
    <n v="0"/>
    <d v="2012-10-22T00:00:00"/>
    <n v="36"/>
    <n v="11"/>
    <n v="7"/>
    <n v="12"/>
    <n v="2"/>
    <n v="2"/>
    <n v="27"/>
    <n v="2"/>
    <n v="2"/>
    <n v="1"/>
    <n v="2"/>
    <n v="5"/>
    <n v="1"/>
    <n v="0"/>
    <n v="0"/>
    <n v="0"/>
    <n v="0"/>
    <n v="0"/>
    <n v="3"/>
    <n v="11"/>
    <n v="1"/>
  </r>
  <r>
    <n v="8210"/>
    <n v="1975"/>
    <x v="2"/>
    <x v="2"/>
    <n v="54730"/>
    <n v="0"/>
    <n v="1"/>
    <d v="2013-08-15T00:00:00"/>
    <n v="64"/>
    <n v="318"/>
    <n v="3"/>
    <n v="17"/>
    <n v="4"/>
    <n v="7"/>
    <n v="56"/>
    <n v="5"/>
    <n v="4"/>
    <n v="1"/>
    <n v="8"/>
    <n v="4"/>
    <n v="0"/>
    <n v="0"/>
    <n v="0"/>
    <n v="0"/>
    <n v="0"/>
    <n v="0"/>
    <n v="3"/>
    <n v="11"/>
    <n v="0"/>
  </r>
  <r>
    <n v="833"/>
    <n v="1955"/>
    <x v="2"/>
    <x v="2"/>
    <n v="38452"/>
    <n v="1"/>
    <n v="1"/>
    <d v="2014-03-30T00:00:00"/>
    <n v="62"/>
    <n v="56"/>
    <n v="0"/>
    <n v="14"/>
    <n v="0"/>
    <n v="0"/>
    <n v="2"/>
    <n v="3"/>
    <n v="3"/>
    <n v="0"/>
    <n v="3"/>
    <n v="7"/>
    <n v="0"/>
    <n v="0"/>
    <n v="0"/>
    <n v="0"/>
    <n v="0"/>
    <n v="0"/>
    <n v="3"/>
    <n v="11"/>
    <n v="0"/>
  </r>
  <r>
    <n v="6230"/>
    <n v="1971"/>
    <x v="0"/>
    <x v="3"/>
    <n v="44421"/>
    <n v="1"/>
    <n v="1"/>
    <d v="2013-02-15T00:00:00"/>
    <n v="53"/>
    <n v="110"/>
    <n v="5"/>
    <n v="59"/>
    <n v="7"/>
    <n v="1"/>
    <n v="7"/>
    <n v="5"/>
    <n v="5"/>
    <n v="0"/>
    <n v="4"/>
    <n v="8"/>
    <n v="0"/>
    <n v="0"/>
    <n v="0"/>
    <n v="0"/>
    <n v="0"/>
    <n v="0"/>
    <n v="3"/>
    <n v="11"/>
    <n v="0"/>
  </r>
  <r>
    <n v="7325"/>
    <n v="1986"/>
    <x v="1"/>
    <x v="1"/>
    <n v="38197"/>
    <n v="1"/>
    <n v="0"/>
    <d v="2013-06-29T00:00:00"/>
    <n v="86"/>
    <n v="23"/>
    <n v="0"/>
    <n v="11"/>
    <n v="2"/>
    <n v="1"/>
    <n v="3"/>
    <n v="1"/>
    <n v="1"/>
    <n v="0"/>
    <n v="3"/>
    <n v="5"/>
    <n v="0"/>
    <n v="0"/>
    <n v="0"/>
    <n v="0"/>
    <n v="0"/>
    <n v="0"/>
    <n v="3"/>
    <n v="11"/>
    <n v="0"/>
  </r>
  <r>
    <n v="1307"/>
    <n v="1978"/>
    <x v="0"/>
    <x v="3"/>
    <n v="41986"/>
    <n v="0"/>
    <n v="1"/>
    <d v="2014-02-09T00:00:00"/>
    <n v="15"/>
    <n v="27"/>
    <n v="5"/>
    <n v="8"/>
    <n v="8"/>
    <n v="3"/>
    <n v="12"/>
    <n v="3"/>
    <n v="3"/>
    <n v="0"/>
    <n v="4"/>
    <n v="4"/>
    <n v="0"/>
    <n v="0"/>
    <n v="0"/>
    <n v="0"/>
    <n v="0"/>
    <n v="0"/>
    <n v="3"/>
    <n v="11"/>
    <n v="0"/>
  </r>
  <r>
    <n v="1502"/>
    <n v="1983"/>
    <x v="0"/>
    <x v="1"/>
    <n v="28427"/>
    <n v="1"/>
    <n v="0"/>
    <d v="2013-03-21T00:00:00"/>
    <n v="67"/>
    <n v="18"/>
    <n v="3"/>
    <n v="19"/>
    <n v="3"/>
    <n v="3"/>
    <n v="6"/>
    <n v="2"/>
    <n v="2"/>
    <n v="0"/>
    <n v="3"/>
    <n v="8"/>
    <n v="0"/>
    <n v="0"/>
    <n v="0"/>
    <n v="0"/>
    <n v="0"/>
    <n v="0"/>
    <n v="3"/>
    <n v="11"/>
    <n v="0"/>
  </r>
  <r>
    <n v="6211"/>
    <n v="1976"/>
    <x v="1"/>
    <x v="1"/>
    <n v="37395"/>
    <n v="1"/>
    <n v="0"/>
    <d v="2014-05-02T00:00:00"/>
    <n v="47"/>
    <n v="18"/>
    <n v="0"/>
    <n v="9"/>
    <n v="0"/>
    <n v="1"/>
    <n v="11"/>
    <n v="1"/>
    <n v="1"/>
    <n v="0"/>
    <n v="3"/>
    <n v="6"/>
    <n v="0"/>
    <n v="0"/>
    <n v="0"/>
    <n v="0"/>
    <n v="0"/>
    <n v="0"/>
    <n v="3"/>
    <n v="11"/>
    <n v="0"/>
  </r>
  <r>
    <n v="843"/>
    <n v="1971"/>
    <x v="0"/>
    <x v="2"/>
    <n v="64722"/>
    <n v="1"/>
    <n v="0"/>
    <d v="2014-05-26T00:00:00"/>
    <n v="47"/>
    <n v="303"/>
    <n v="0"/>
    <n v="280"/>
    <n v="60"/>
    <n v="147"/>
    <n v="15"/>
    <n v="4"/>
    <n v="8"/>
    <n v="2"/>
    <n v="11"/>
    <n v="6"/>
    <n v="0"/>
    <n v="0"/>
    <n v="0"/>
    <n v="0"/>
    <n v="0"/>
    <n v="0"/>
    <n v="3"/>
    <n v="11"/>
    <n v="0"/>
  </r>
  <r>
    <n v="4174"/>
    <n v="1956"/>
    <x v="2"/>
    <x v="1"/>
    <n v="55249"/>
    <n v="0"/>
    <n v="1"/>
    <d v="2014-04-17T00:00:00"/>
    <n v="81"/>
    <n v="97"/>
    <n v="1"/>
    <n v="19"/>
    <n v="2"/>
    <n v="0"/>
    <n v="11"/>
    <n v="1"/>
    <n v="2"/>
    <n v="1"/>
    <n v="4"/>
    <n v="3"/>
    <n v="0"/>
    <n v="0"/>
    <n v="0"/>
    <n v="0"/>
    <n v="0"/>
    <n v="0"/>
    <n v="3"/>
    <n v="11"/>
    <n v="0"/>
  </r>
  <r>
    <n v="9757"/>
    <n v="1972"/>
    <x v="0"/>
    <x v="1"/>
    <n v="84906"/>
    <n v="0"/>
    <n v="0"/>
    <d v="2013-10-04T00:00:00"/>
    <n v="98"/>
    <n v="997"/>
    <n v="15"/>
    <n v="414"/>
    <n v="99"/>
    <n v="30"/>
    <n v="76"/>
    <n v="1"/>
    <n v="5"/>
    <n v="6"/>
    <n v="12"/>
    <n v="2"/>
    <n v="0"/>
    <n v="1"/>
    <n v="1"/>
    <n v="0"/>
    <n v="1"/>
    <n v="0"/>
    <n v="3"/>
    <n v="11"/>
    <n v="0"/>
  </r>
  <r>
    <n v="6918"/>
    <n v="1989"/>
    <x v="0"/>
    <x v="2"/>
    <n v="28691"/>
    <n v="1"/>
    <n v="0"/>
    <d v="2013-07-04T00:00:00"/>
    <n v="56"/>
    <n v="5"/>
    <n v="4"/>
    <n v="13"/>
    <n v="8"/>
    <n v="0"/>
    <n v="4"/>
    <n v="1"/>
    <n v="1"/>
    <n v="0"/>
    <n v="3"/>
    <n v="8"/>
    <n v="0"/>
    <n v="0"/>
    <n v="0"/>
    <n v="0"/>
    <n v="0"/>
    <n v="0"/>
    <n v="3"/>
    <n v="11"/>
    <n v="0"/>
  </r>
  <r>
    <n v="286"/>
    <n v="1952"/>
    <x v="0"/>
    <x v="0"/>
    <n v="44213"/>
    <n v="1"/>
    <n v="1"/>
    <d v="2013-11-29T00:00:00"/>
    <n v="48"/>
    <n v="95"/>
    <n v="11"/>
    <n v="35"/>
    <n v="0"/>
    <n v="4"/>
    <n v="7"/>
    <n v="4"/>
    <n v="2"/>
    <n v="1"/>
    <n v="5"/>
    <n v="6"/>
    <n v="0"/>
    <n v="0"/>
    <n v="0"/>
    <n v="0"/>
    <n v="0"/>
    <n v="0"/>
    <n v="3"/>
    <n v="11"/>
    <n v="0"/>
  </r>
  <r>
    <n v="11086"/>
    <n v="1984"/>
    <x v="3"/>
    <x v="0"/>
    <n v="25707"/>
    <n v="1"/>
    <n v="0"/>
    <d v="2014-01-18T00:00:00"/>
    <n v="18"/>
    <n v="1"/>
    <n v="6"/>
    <n v="2"/>
    <n v="3"/>
    <n v="6"/>
    <n v="3"/>
    <n v="1"/>
    <n v="1"/>
    <n v="0"/>
    <n v="3"/>
    <n v="7"/>
    <n v="0"/>
    <n v="0"/>
    <n v="0"/>
    <n v="0"/>
    <n v="0"/>
    <n v="0"/>
    <n v="3"/>
    <n v="11"/>
    <n v="0"/>
  </r>
  <r>
    <n v="1921"/>
    <n v="1967"/>
    <x v="1"/>
    <x v="2"/>
    <n v="59062"/>
    <n v="2"/>
    <n v="1"/>
    <d v="2013-10-03T00:00:00"/>
    <n v="74"/>
    <n v="46"/>
    <n v="1"/>
    <n v="12"/>
    <n v="3"/>
    <n v="0"/>
    <n v="9"/>
    <n v="2"/>
    <n v="2"/>
    <n v="0"/>
    <n v="3"/>
    <n v="4"/>
    <n v="0"/>
    <n v="0"/>
    <n v="0"/>
    <n v="0"/>
    <n v="0"/>
    <n v="0"/>
    <n v="3"/>
    <n v="11"/>
    <n v="0"/>
  </r>
  <r>
    <n v="4138"/>
    <n v="1962"/>
    <x v="0"/>
    <x v="0"/>
    <n v="76624"/>
    <n v="0"/>
    <n v="1"/>
    <d v="2014-05-24T00:00:00"/>
    <n v="68"/>
    <n v="411"/>
    <n v="106"/>
    <n v="147"/>
    <n v="54"/>
    <n v="115"/>
    <n v="66"/>
    <n v="1"/>
    <n v="5"/>
    <n v="10"/>
    <n v="7"/>
    <n v="1"/>
    <n v="1"/>
    <n v="0"/>
    <n v="0"/>
    <n v="0"/>
    <n v="0"/>
    <n v="0"/>
    <n v="3"/>
    <n v="11"/>
    <n v="0"/>
  </r>
  <r>
    <n v="7718"/>
    <n v="1947"/>
    <x v="2"/>
    <x v="1"/>
    <n v="66000"/>
    <n v="0"/>
    <n v="0"/>
    <d v="2014-04-20T00:00:00"/>
    <n v="36"/>
    <n v="244"/>
    <n v="51"/>
    <n v="270"/>
    <n v="101"/>
    <n v="0"/>
    <n v="45"/>
    <n v="1"/>
    <n v="1"/>
    <n v="3"/>
    <n v="5"/>
    <n v="1"/>
    <n v="0"/>
    <n v="0"/>
    <n v="0"/>
    <n v="0"/>
    <n v="0"/>
    <n v="0"/>
    <n v="3"/>
    <n v="11"/>
    <n v="0"/>
  </r>
  <r>
    <n v="1291"/>
    <n v="1978"/>
    <x v="1"/>
    <x v="1"/>
    <n v="27683"/>
    <n v="1"/>
    <n v="0"/>
    <d v="2012-08-04T00:00:00"/>
    <n v="90"/>
    <n v="152"/>
    <n v="9"/>
    <n v="121"/>
    <n v="12"/>
    <n v="12"/>
    <n v="45"/>
    <n v="4"/>
    <n v="6"/>
    <n v="2"/>
    <n v="4"/>
    <n v="8"/>
    <n v="0"/>
    <n v="0"/>
    <n v="0"/>
    <n v="0"/>
    <n v="0"/>
    <n v="0"/>
    <n v="3"/>
    <n v="11"/>
    <n v="0"/>
  </r>
  <r>
    <n v="6862"/>
    <n v="1971"/>
    <x v="0"/>
    <x v="3"/>
    <n v="1730"/>
    <n v="0"/>
    <n v="0"/>
    <d v="2014-05-18T00:00:00"/>
    <n v="65"/>
    <n v="1"/>
    <n v="1"/>
    <n v="3"/>
    <n v="1"/>
    <n v="1"/>
    <n v="1"/>
    <n v="15"/>
    <n v="0"/>
    <n v="0"/>
    <n v="0"/>
    <n v="20"/>
    <n v="0"/>
    <n v="0"/>
    <n v="0"/>
    <n v="0"/>
    <n v="0"/>
    <n v="0"/>
    <n v="3"/>
    <n v="11"/>
    <n v="0"/>
  </r>
  <r>
    <n v="4136"/>
    <n v="1992"/>
    <x v="3"/>
    <x v="0"/>
    <n v="7500"/>
    <n v="1"/>
    <n v="0"/>
    <d v="2012-12-03T00:00:00"/>
    <n v="63"/>
    <n v="10"/>
    <n v="17"/>
    <n v="18"/>
    <n v="8"/>
    <n v="26"/>
    <n v="40"/>
    <n v="4"/>
    <n v="3"/>
    <n v="2"/>
    <n v="2"/>
    <n v="9"/>
    <n v="0"/>
    <n v="0"/>
    <n v="0"/>
    <n v="0"/>
    <n v="0"/>
    <n v="0"/>
    <n v="3"/>
    <n v="11"/>
    <n v="0"/>
  </r>
  <r>
    <n v="803"/>
    <n v="1968"/>
    <x v="0"/>
    <x v="1"/>
    <n v="40521"/>
    <n v="1"/>
    <n v="1"/>
    <d v="2013-04-05T00:00:00"/>
    <n v="82"/>
    <n v="12"/>
    <n v="0"/>
    <n v="5"/>
    <n v="0"/>
    <n v="0"/>
    <n v="4"/>
    <n v="1"/>
    <n v="0"/>
    <n v="1"/>
    <n v="2"/>
    <n v="5"/>
    <n v="0"/>
    <n v="0"/>
    <n v="0"/>
    <n v="0"/>
    <n v="0"/>
    <n v="0"/>
    <n v="3"/>
    <n v="11"/>
    <n v="0"/>
  </r>
  <r>
    <n v="4298"/>
    <n v="1973"/>
    <x v="1"/>
    <x v="1"/>
    <n v="20427"/>
    <n v="1"/>
    <n v="0"/>
    <d v="2014-03-24T00:00:00"/>
    <n v="63"/>
    <n v="5"/>
    <n v="0"/>
    <n v="4"/>
    <n v="0"/>
    <n v="0"/>
    <n v="1"/>
    <n v="1"/>
    <n v="1"/>
    <n v="0"/>
    <n v="2"/>
    <n v="8"/>
    <n v="0"/>
    <n v="0"/>
    <n v="0"/>
    <n v="0"/>
    <n v="0"/>
    <n v="0"/>
    <n v="3"/>
    <n v="11"/>
    <n v="0"/>
  </r>
  <r>
    <n v="10833"/>
    <n v="1975"/>
    <x v="0"/>
    <x v="2"/>
    <n v="65106"/>
    <n v="0"/>
    <n v="1"/>
    <d v="2014-05-24T00:00:00"/>
    <n v="55"/>
    <n v="790"/>
    <n v="19"/>
    <n v="133"/>
    <n v="12"/>
    <n v="0"/>
    <n v="19"/>
    <n v="3"/>
    <n v="8"/>
    <n v="3"/>
    <n v="13"/>
    <n v="6"/>
    <n v="0"/>
    <n v="1"/>
    <n v="0"/>
    <n v="0"/>
    <n v="0"/>
    <n v="0"/>
    <n v="3"/>
    <n v="11"/>
    <n v="0"/>
  </r>
  <r>
    <n v="9606"/>
    <n v="1965"/>
    <x v="1"/>
    <x v="2"/>
    <n v="69969"/>
    <n v="0"/>
    <n v="0"/>
    <d v="2013-08-27T00:00:00"/>
    <n v="64"/>
    <n v="882"/>
    <n v="29"/>
    <n v="514"/>
    <n v="38"/>
    <n v="29"/>
    <n v="44"/>
    <n v="1"/>
    <n v="4"/>
    <n v="2"/>
    <n v="6"/>
    <n v="3"/>
    <n v="0"/>
    <n v="0"/>
    <n v="1"/>
    <n v="1"/>
    <n v="0"/>
    <n v="0"/>
    <n v="3"/>
    <n v="11"/>
    <n v="1"/>
  </r>
  <r>
    <n v="8534"/>
    <n v="1952"/>
    <x v="0"/>
    <x v="2"/>
    <n v="67433"/>
    <n v="0"/>
    <n v="2"/>
    <d v="2013-07-16T00:00:00"/>
    <n v="51"/>
    <n v="615"/>
    <n v="28"/>
    <n v="259"/>
    <n v="12"/>
    <n v="48"/>
    <n v="30"/>
    <n v="4"/>
    <n v="6"/>
    <n v="5"/>
    <n v="13"/>
    <n v="4"/>
    <n v="0"/>
    <n v="1"/>
    <n v="0"/>
    <n v="0"/>
    <n v="0"/>
    <n v="0"/>
    <n v="3"/>
    <n v="11"/>
    <n v="0"/>
  </r>
  <r>
    <n v="5153"/>
    <n v="1967"/>
    <x v="1"/>
    <x v="2"/>
    <n v="77766"/>
    <n v="0"/>
    <n v="1"/>
    <d v="2013-02-22T00:00:00"/>
    <n v="97"/>
    <n v="1004"/>
    <n v="59"/>
    <n v="265"/>
    <n v="115"/>
    <n v="59"/>
    <n v="27"/>
    <n v="2"/>
    <n v="11"/>
    <n v="10"/>
    <n v="11"/>
    <n v="6"/>
    <n v="1"/>
    <n v="0"/>
    <n v="0"/>
    <n v="0"/>
    <n v="0"/>
    <n v="0"/>
    <n v="3"/>
    <n v="11"/>
    <n v="1"/>
  </r>
  <r>
    <n v="961"/>
    <n v="1972"/>
    <x v="0"/>
    <x v="2"/>
    <n v="74716"/>
    <n v="0"/>
    <n v="1"/>
    <d v="2013-09-12T00:00:00"/>
    <n v="92"/>
    <n v="133"/>
    <n v="27"/>
    <n v="421"/>
    <n v="13"/>
    <n v="195"/>
    <n v="71"/>
    <n v="2"/>
    <n v="7"/>
    <n v="3"/>
    <n v="5"/>
    <n v="4"/>
    <n v="0"/>
    <n v="0"/>
    <n v="0"/>
    <n v="0"/>
    <n v="0"/>
    <n v="0"/>
    <n v="3"/>
    <n v="11"/>
    <n v="0"/>
  </r>
  <r>
    <n v="5011"/>
    <n v="1963"/>
    <x v="0"/>
    <x v="3"/>
    <n v="68118"/>
    <n v="0"/>
    <n v="1"/>
    <d v="2013-10-18T00:00:00"/>
    <n v="51"/>
    <n v="595"/>
    <n v="23"/>
    <n v="123"/>
    <n v="10"/>
    <n v="23"/>
    <n v="154"/>
    <n v="2"/>
    <n v="8"/>
    <n v="9"/>
    <n v="4"/>
    <n v="6"/>
    <n v="0"/>
    <n v="0"/>
    <n v="0"/>
    <n v="0"/>
    <n v="0"/>
    <n v="0"/>
    <n v="3"/>
    <n v="11"/>
    <n v="0"/>
  </r>
  <r>
    <n v="6653"/>
    <n v="1970"/>
    <x v="1"/>
    <x v="2"/>
    <n v="55158"/>
    <n v="1"/>
    <n v="1"/>
    <d v="2012-07-30T00:00:00"/>
    <n v="72"/>
    <n v="293"/>
    <n v="0"/>
    <n v="87"/>
    <n v="4"/>
    <n v="11"/>
    <n v="23"/>
    <n v="4"/>
    <n v="7"/>
    <n v="2"/>
    <n v="5"/>
    <n v="7"/>
    <n v="0"/>
    <n v="0"/>
    <n v="0"/>
    <n v="0"/>
    <n v="0"/>
    <n v="0"/>
    <n v="3"/>
    <n v="11"/>
    <n v="1"/>
  </r>
  <r>
    <n v="9094"/>
    <n v="1955"/>
    <x v="4"/>
    <x v="2"/>
    <n v="62972"/>
    <n v="0"/>
    <n v="1"/>
    <d v="2012-08-03T00:00:00"/>
    <n v="39"/>
    <n v="313"/>
    <n v="15"/>
    <n v="47"/>
    <n v="20"/>
    <n v="0"/>
    <n v="192"/>
    <n v="2"/>
    <n v="7"/>
    <n v="4"/>
    <n v="3"/>
    <n v="6"/>
    <n v="0"/>
    <n v="0"/>
    <n v="0"/>
    <n v="0"/>
    <n v="0"/>
    <n v="0"/>
    <n v="3"/>
    <n v="11"/>
    <n v="1"/>
  </r>
  <r>
    <n v="810"/>
    <n v="1975"/>
    <x v="0"/>
    <x v="2"/>
    <n v="74190"/>
    <n v="0"/>
    <n v="1"/>
    <d v="2014-05-12T00:00:00"/>
    <n v="49"/>
    <n v="151"/>
    <n v="81"/>
    <n v="86"/>
    <n v="168"/>
    <n v="91"/>
    <n v="64"/>
    <n v="2"/>
    <n v="4"/>
    <n v="2"/>
    <n v="11"/>
    <n v="2"/>
    <n v="0"/>
    <n v="0"/>
    <n v="0"/>
    <n v="0"/>
    <n v="0"/>
    <n v="0"/>
    <n v="3"/>
    <n v="11"/>
    <n v="0"/>
  </r>
  <r>
    <n v="5493"/>
    <n v="1976"/>
    <x v="0"/>
    <x v="2"/>
    <n v="39356"/>
    <n v="1"/>
    <n v="1"/>
    <d v="2014-03-19T00:00:00"/>
    <n v="21"/>
    <n v="15"/>
    <n v="0"/>
    <n v="2"/>
    <n v="0"/>
    <n v="0"/>
    <n v="6"/>
    <n v="1"/>
    <n v="1"/>
    <n v="0"/>
    <n v="2"/>
    <n v="6"/>
    <n v="1"/>
    <n v="0"/>
    <n v="0"/>
    <n v="0"/>
    <n v="0"/>
    <n v="0"/>
    <n v="3"/>
    <n v="11"/>
    <n v="0"/>
  </r>
  <r>
    <n v="2147"/>
    <n v="1969"/>
    <x v="0"/>
    <x v="1"/>
    <n v="76653"/>
    <n v="0"/>
    <n v="0"/>
    <d v="2013-08-16T00:00:00"/>
    <n v="91"/>
    <n v="736"/>
    <n v="63"/>
    <n v="946"/>
    <n v="219"/>
    <n v="189"/>
    <n v="126"/>
    <n v="1"/>
    <n v="4"/>
    <n v="7"/>
    <n v="11"/>
    <n v="2"/>
    <n v="0"/>
    <n v="0"/>
    <n v="1"/>
    <n v="1"/>
    <n v="0"/>
    <n v="0"/>
    <n v="3"/>
    <n v="11"/>
    <n v="0"/>
  </r>
  <r>
    <n v="5107"/>
    <n v="1973"/>
    <x v="1"/>
    <x v="3"/>
    <n v="35860"/>
    <n v="1"/>
    <n v="1"/>
    <d v="2014-05-19T00:00:00"/>
    <n v="37"/>
    <n v="15"/>
    <n v="0"/>
    <n v="8"/>
    <n v="4"/>
    <n v="2"/>
    <n v="20"/>
    <n v="2"/>
    <n v="1"/>
    <n v="1"/>
    <n v="2"/>
    <n v="5"/>
    <n v="1"/>
    <n v="0"/>
    <n v="0"/>
    <n v="0"/>
    <n v="0"/>
    <n v="0"/>
    <n v="3"/>
    <n v="11"/>
    <n v="0"/>
  </r>
  <r>
    <n v="3979"/>
    <n v="1983"/>
    <x v="1"/>
    <x v="3"/>
    <n v="90687"/>
    <n v="0"/>
    <n v="0"/>
    <d v="2013-05-22T00:00:00"/>
    <n v="98"/>
    <n v="982"/>
    <n v="17"/>
    <n v="672"/>
    <n v="23"/>
    <n v="34"/>
    <n v="51"/>
    <n v="1"/>
    <n v="6"/>
    <n v="2"/>
    <n v="8"/>
    <n v="2"/>
    <n v="0"/>
    <n v="0"/>
    <n v="1"/>
    <n v="0"/>
    <n v="0"/>
    <n v="0"/>
    <n v="3"/>
    <n v="11"/>
    <n v="1"/>
  </r>
  <r>
    <n v="6049"/>
    <n v="1982"/>
    <x v="2"/>
    <x v="1"/>
    <n v="73450"/>
    <n v="0"/>
    <n v="0"/>
    <d v="2013-12-05T00:00:00"/>
    <n v="85"/>
    <n v="1142"/>
    <n v="51"/>
    <n v="415"/>
    <n v="90"/>
    <n v="69"/>
    <n v="37"/>
    <n v="1"/>
    <n v="7"/>
    <n v="8"/>
    <n v="11"/>
    <n v="3"/>
    <n v="1"/>
    <n v="0"/>
    <n v="0"/>
    <n v="1"/>
    <n v="0"/>
    <n v="0"/>
    <n v="3"/>
    <n v="11"/>
    <n v="0"/>
  </r>
  <r>
    <n v="8147"/>
    <n v="1960"/>
    <x v="0"/>
    <x v="2"/>
    <n v="31454"/>
    <n v="1"/>
    <n v="1"/>
    <d v="2013-07-06T00:00:00"/>
    <n v="40"/>
    <n v="28"/>
    <n v="0"/>
    <n v="11"/>
    <n v="0"/>
    <n v="0"/>
    <n v="9"/>
    <n v="3"/>
    <n v="2"/>
    <n v="0"/>
    <n v="3"/>
    <n v="8"/>
    <n v="0"/>
    <n v="0"/>
    <n v="0"/>
    <n v="0"/>
    <n v="0"/>
    <n v="0"/>
    <n v="3"/>
    <n v="11"/>
    <n v="0"/>
  </r>
  <r>
    <n v="1857"/>
    <n v="1952"/>
    <x v="0"/>
    <x v="0"/>
    <n v="47139"/>
    <n v="1"/>
    <n v="1"/>
    <d v="2014-03-06T00:00:00"/>
    <n v="2"/>
    <n v="46"/>
    <n v="0"/>
    <n v="12"/>
    <n v="0"/>
    <n v="2"/>
    <n v="23"/>
    <n v="2"/>
    <n v="2"/>
    <n v="1"/>
    <n v="2"/>
    <n v="7"/>
    <n v="0"/>
    <n v="0"/>
    <n v="0"/>
    <n v="0"/>
    <n v="0"/>
    <n v="0"/>
    <n v="3"/>
    <n v="11"/>
    <n v="1"/>
  </r>
  <r>
    <n v="3910"/>
    <n v="1975"/>
    <x v="0"/>
    <x v="3"/>
    <n v="83829"/>
    <n v="0"/>
    <n v="0"/>
    <d v="2013-10-08T00:00:00"/>
    <n v="78"/>
    <n v="897"/>
    <n v="161"/>
    <n v="430"/>
    <n v="186"/>
    <n v="161"/>
    <n v="27"/>
    <n v="0"/>
    <n v="4"/>
    <n v="7"/>
    <n v="6"/>
    <n v="1"/>
    <n v="1"/>
    <n v="0"/>
    <n v="1"/>
    <n v="1"/>
    <n v="0"/>
    <n v="0"/>
    <n v="3"/>
    <n v="11"/>
    <n v="1"/>
  </r>
  <r>
    <n v="5207"/>
    <n v="1963"/>
    <x v="1"/>
    <x v="2"/>
    <n v="53378"/>
    <n v="1"/>
    <n v="1"/>
    <d v="2012-09-24T00:00:00"/>
    <n v="41"/>
    <n v="489"/>
    <n v="6"/>
    <n v="152"/>
    <n v="8"/>
    <n v="6"/>
    <n v="132"/>
    <n v="10"/>
    <n v="9"/>
    <n v="4"/>
    <n v="6"/>
    <n v="8"/>
    <n v="0"/>
    <n v="0"/>
    <n v="0"/>
    <n v="0"/>
    <n v="0"/>
    <n v="0"/>
    <n v="3"/>
    <n v="11"/>
    <n v="1"/>
  </r>
  <r>
    <n v="11114"/>
    <n v="1970"/>
    <x v="0"/>
    <x v="1"/>
    <n v="19656"/>
    <n v="1"/>
    <n v="0"/>
    <d v="2013-02-08T00:00:00"/>
    <n v="94"/>
    <n v="25"/>
    <n v="4"/>
    <n v="9"/>
    <n v="6"/>
    <n v="8"/>
    <n v="32"/>
    <n v="3"/>
    <n v="2"/>
    <n v="1"/>
    <n v="3"/>
    <n v="7"/>
    <n v="0"/>
    <n v="0"/>
    <n v="0"/>
    <n v="0"/>
    <n v="0"/>
    <n v="0"/>
    <n v="3"/>
    <n v="11"/>
    <n v="0"/>
  </r>
  <r>
    <n v="5429"/>
    <n v="1948"/>
    <x v="1"/>
    <x v="2"/>
    <n v="45579"/>
    <n v="0"/>
    <n v="1"/>
    <d v="2013-08-20T00:00:00"/>
    <n v="10"/>
    <n v="145"/>
    <n v="1"/>
    <n v="33"/>
    <n v="2"/>
    <n v="1"/>
    <n v="1"/>
    <n v="1"/>
    <n v="4"/>
    <n v="1"/>
    <n v="4"/>
    <n v="6"/>
    <n v="0"/>
    <n v="0"/>
    <n v="0"/>
    <n v="0"/>
    <n v="0"/>
    <n v="0"/>
    <n v="3"/>
    <n v="11"/>
    <n v="0"/>
  </r>
  <r>
    <n v="9400"/>
    <n v="1958"/>
    <x v="4"/>
    <x v="0"/>
    <n v="85485"/>
    <n v="0"/>
    <n v="0"/>
    <d v="2014-06-21T00:00:00"/>
    <n v="73"/>
    <n v="630"/>
    <n v="26"/>
    <n v="611"/>
    <n v="44"/>
    <n v="18"/>
    <n v="54"/>
    <n v="1"/>
    <n v="6"/>
    <n v="6"/>
    <n v="6"/>
    <n v="2"/>
    <n v="0"/>
    <n v="0"/>
    <n v="0"/>
    <n v="0"/>
    <n v="0"/>
    <n v="0"/>
    <n v="3"/>
    <n v="11"/>
    <n v="0"/>
  </r>
  <r>
    <n v="1740"/>
    <n v="1944"/>
    <x v="0"/>
    <x v="2"/>
    <n v="55956"/>
    <n v="0"/>
    <n v="0"/>
    <d v="2014-04-07T00:00:00"/>
    <n v="22"/>
    <n v="760"/>
    <n v="38"/>
    <n v="104"/>
    <n v="50"/>
    <n v="9"/>
    <n v="38"/>
    <n v="2"/>
    <n v="7"/>
    <n v="3"/>
    <n v="4"/>
    <n v="4"/>
    <n v="0"/>
    <n v="1"/>
    <n v="0"/>
    <n v="0"/>
    <n v="0"/>
    <n v="0"/>
    <n v="3"/>
    <n v="11"/>
    <n v="0"/>
  </r>
  <r>
    <n v="7488"/>
    <n v="1963"/>
    <x v="2"/>
    <x v="0"/>
    <n v="64191"/>
    <n v="0"/>
    <n v="1"/>
    <d v="2013-01-22T00:00:00"/>
    <n v="30"/>
    <n v="420"/>
    <n v="15"/>
    <n v="186"/>
    <n v="151"/>
    <n v="38"/>
    <n v="15"/>
    <n v="3"/>
    <n v="5"/>
    <n v="3"/>
    <n v="13"/>
    <n v="3"/>
    <n v="0"/>
    <n v="0"/>
    <n v="0"/>
    <n v="0"/>
    <n v="0"/>
    <n v="0"/>
    <n v="3"/>
    <n v="11"/>
    <n v="0"/>
  </r>
  <r>
    <n v="195"/>
    <n v="1972"/>
    <x v="0"/>
    <x v="0"/>
    <n v="38808"/>
    <n v="1"/>
    <n v="0"/>
    <d v="2012-08-26T00:00:00"/>
    <n v="21"/>
    <n v="125"/>
    <n v="17"/>
    <n v="52"/>
    <n v="3"/>
    <n v="19"/>
    <n v="30"/>
    <n v="4"/>
    <n v="5"/>
    <n v="1"/>
    <n v="4"/>
    <n v="8"/>
    <n v="1"/>
    <n v="0"/>
    <n v="0"/>
    <n v="0"/>
    <n v="0"/>
    <n v="0"/>
    <n v="3"/>
    <n v="11"/>
    <n v="1"/>
  </r>
  <r>
    <n v="635"/>
    <n v="1966"/>
    <x v="2"/>
    <x v="2"/>
    <n v="57183"/>
    <n v="1"/>
    <n v="1"/>
    <d v="2013-03-19T00:00:00"/>
    <n v="51"/>
    <n v="464"/>
    <n v="5"/>
    <n v="64"/>
    <n v="7"/>
    <n v="0"/>
    <n v="70"/>
    <n v="8"/>
    <n v="9"/>
    <n v="1"/>
    <n v="7"/>
    <n v="8"/>
    <n v="0"/>
    <n v="0"/>
    <n v="0"/>
    <n v="0"/>
    <n v="0"/>
    <n v="0"/>
    <n v="3"/>
    <n v="11"/>
    <n v="0"/>
  </r>
  <r>
    <n v="7527"/>
    <n v="1968"/>
    <x v="2"/>
    <x v="3"/>
    <n v="23748"/>
    <n v="1"/>
    <n v="0"/>
    <d v="2012-11-21T00:00:00"/>
    <n v="97"/>
    <n v="6"/>
    <n v="6"/>
    <n v="29"/>
    <n v="12"/>
    <n v="15"/>
    <n v="8"/>
    <n v="3"/>
    <n v="2"/>
    <n v="1"/>
    <n v="3"/>
    <n v="8"/>
    <n v="0"/>
    <n v="0"/>
    <n v="0"/>
    <n v="0"/>
    <n v="0"/>
    <n v="0"/>
    <n v="3"/>
    <n v="11"/>
    <n v="0"/>
  </r>
  <r>
    <n v="10319"/>
    <n v="1971"/>
    <x v="0"/>
    <x v="2"/>
    <n v="66303"/>
    <n v="0"/>
    <n v="1"/>
    <d v="2013-02-26T00:00:00"/>
    <n v="56"/>
    <n v="1090"/>
    <n v="12"/>
    <n v="96"/>
    <n v="16"/>
    <n v="12"/>
    <n v="60"/>
    <n v="4"/>
    <n v="3"/>
    <n v="4"/>
    <n v="11"/>
    <n v="8"/>
    <n v="0"/>
    <n v="1"/>
    <n v="0"/>
    <n v="0"/>
    <n v="0"/>
    <n v="0"/>
    <n v="3"/>
    <n v="11"/>
    <n v="0"/>
  </r>
  <r>
    <n v="2296"/>
    <n v="1975"/>
    <x v="2"/>
    <x v="2"/>
    <n v="37368"/>
    <n v="1"/>
    <n v="0"/>
    <d v="2013-12-16T00:00:00"/>
    <n v="4"/>
    <n v="3"/>
    <n v="2"/>
    <n v="11"/>
    <n v="2"/>
    <n v="2"/>
    <n v="10"/>
    <n v="1"/>
    <n v="1"/>
    <n v="0"/>
    <n v="2"/>
    <n v="6"/>
    <n v="1"/>
    <n v="0"/>
    <n v="0"/>
    <n v="0"/>
    <n v="0"/>
    <n v="0"/>
    <n v="3"/>
    <n v="11"/>
    <n v="0"/>
  </r>
  <r>
    <n v="10637"/>
    <n v="1964"/>
    <x v="0"/>
    <x v="2"/>
    <n v="40800"/>
    <n v="1"/>
    <n v="2"/>
    <d v="2013-01-01T00:00:00"/>
    <n v="77"/>
    <n v="24"/>
    <n v="0"/>
    <n v="27"/>
    <n v="8"/>
    <n v="30"/>
    <n v="10"/>
    <n v="2"/>
    <n v="3"/>
    <n v="0"/>
    <n v="3"/>
    <n v="7"/>
    <n v="0"/>
    <n v="0"/>
    <n v="0"/>
    <n v="0"/>
    <n v="0"/>
    <n v="1"/>
    <n v="3"/>
    <n v="11"/>
    <n v="0"/>
  </r>
  <r>
    <n v="2931"/>
    <n v="1978"/>
    <x v="0"/>
    <x v="3"/>
    <n v="71847"/>
    <n v="0"/>
    <n v="0"/>
    <d v="2012-09-21T00:00:00"/>
    <n v="95"/>
    <n v="737"/>
    <n v="21"/>
    <n v="106"/>
    <n v="55"/>
    <n v="63"/>
    <n v="210"/>
    <n v="0"/>
    <n v="6"/>
    <n v="7"/>
    <n v="9"/>
    <n v="3"/>
    <n v="0"/>
    <n v="0"/>
    <n v="0"/>
    <n v="1"/>
    <n v="0"/>
    <n v="0"/>
    <n v="3"/>
    <n v="11"/>
    <n v="0"/>
  </r>
  <r>
    <n v="907"/>
    <n v="1975"/>
    <x v="0"/>
    <x v="2"/>
    <n v="46149"/>
    <n v="0"/>
    <n v="1"/>
    <d v="2013-11-29T00:00:00"/>
    <n v="36"/>
    <n v="254"/>
    <n v="6"/>
    <n v="71"/>
    <n v="4"/>
    <n v="0"/>
    <n v="27"/>
    <n v="5"/>
    <n v="5"/>
    <n v="1"/>
    <n v="7"/>
    <n v="5"/>
    <n v="0"/>
    <n v="0"/>
    <n v="0"/>
    <n v="0"/>
    <n v="0"/>
    <n v="0"/>
    <n v="3"/>
    <n v="11"/>
    <n v="0"/>
  </r>
  <r>
    <n v="3698"/>
    <n v="1983"/>
    <x v="0"/>
    <x v="1"/>
    <n v="78687"/>
    <n v="0"/>
    <n v="0"/>
    <d v="2012-08-09T00:00:00"/>
    <n v="13"/>
    <n v="817"/>
    <n v="185"/>
    <n v="687"/>
    <n v="145"/>
    <n v="55"/>
    <n v="241"/>
    <n v="1"/>
    <n v="4"/>
    <n v="6"/>
    <n v="8"/>
    <n v="2"/>
    <n v="0"/>
    <n v="0"/>
    <n v="1"/>
    <n v="0"/>
    <n v="0"/>
    <n v="0"/>
    <n v="3"/>
    <n v="11"/>
    <n v="1"/>
  </r>
  <r>
    <n v="9516"/>
    <n v="1971"/>
    <x v="4"/>
    <x v="3"/>
    <n v="49118"/>
    <n v="0"/>
    <n v="0"/>
    <d v="2012-08-18T00:00:00"/>
    <n v="90"/>
    <n v="620"/>
    <n v="54"/>
    <n v="239"/>
    <n v="99"/>
    <n v="98"/>
    <n v="119"/>
    <n v="2"/>
    <n v="9"/>
    <n v="7"/>
    <n v="10"/>
    <n v="7"/>
    <n v="0"/>
    <n v="1"/>
    <n v="0"/>
    <n v="0"/>
    <n v="1"/>
    <n v="0"/>
    <n v="3"/>
    <n v="11"/>
    <n v="1"/>
  </r>
  <r>
    <n v="679"/>
    <n v="1957"/>
    <x v="1"/>
    <x v="2"/>
    <n v="37633"/>
    <n v="1"/>
    <n v="1"/>
    <d v="2012-09-20T00:00:00"/>
    <n v="49"/>
    <n v="13"/>
    <n v="4"/>
    <n v="20"/>
    <n v="0"/>
    <n v="0"/>
    <n v="1"/>
    <n v="2"/>
    <n v="1"/>
    <n v="0"/>
    <n v="3"/>
    <n v="9"/>
    <n v="0"/>
    <n v="0"/>
    <n v="0"/>
    <n v="0"/>
    <n v="0"/>
    <n v="0"/>
    <n v="3"/>
    <n v="11"/>
    <n v="0"/>
  </r>
  <r>
    <n v="7384"/>
    <n v="1951"/>
    <x v="2"/>
    <x v="1"/>
    <n v="39767"/>
    <n v="0"/>
    <n v="0"/>
    <d v="2013-07-21T00:00:00"/>
    <n v="18"/>
    <n v="113"/>
    <n v="61"/>
    <n v="204"/>
    <n v="34"/>
    <n v="26"/>
    <n v="47"/>
    <n v="2"/>
    <n v="7"/>
    <n v="1"/>
    <n v="7"/>
    <n v="8"/>
    <n v="0"/>
    <n v="0"/>
    <n v="0"/>
    <n v="0"/>
    <n v="0"/>
    <n v="0"/>
    <n v="3"/>
    <n v="11"/>
    <n v="0"/>
  </r>
  <r>
    <n v="5043"/>
    <n v="1951"/>
    <x v="3"/>
    <x v="2"/>
    <n v="26997"/>
    <n v="0"/>
    <n v="0"/>
    <d v="2012-11-05T00:00:00"/>
    <n v="89"/>
    <n v="7"/>
    <n v="23"/>
    <n v="78"/>
    <n v="133"/>
    <n v="49"/>
    <n v="144"/>
    <n v="2"/>
    <n v="4"/>
    <n v="2"/>
    <n v="5"/>
    <n v="7"/>
    <n v="0"/>
    <n v="0"/>
    <n v="0"/>
    <n v="0"/>
    <n v="0"/>
    <n v="0"/>
    <n v="3"/>
    <n v="11"/>
    <n v="0"/>
  </r>
  <r>
    <n v="5267"/>
    <n v="1970"/>
    <x v="0"/>
    <x v="3"/>
    <n v="33986"/>
    <n v="1"/>
    <n v="0"/>
    <d v="2013-03-14T00:00:00"/>
    <n v="43"/>
    <n v="16"/>
    <n v="2"/>
    <n v="18"/>
    <n v="2"/>
    <n v="1"/>
    <n v="5"/>
    <n v="1"/>
    <n v="1"/>
    <n v="0"/>
    <n v="3"/>
    <n v="7"/>
    <n v="0"/>
    <n v="0"/>
    <n v="0"/>
    <n v="0"/>
    <n v="0"/>
    <n v="0"/>
    <n v="3"/>
    <n v="11"/>
    <n v="0"/>
  </r>
  <r>
    <n v="339"/>
    <n v="1972"/>
    <x v="1"/>
    <x v="2"/>
    <n v="57091"/>
    <n v="0"/>
    <n v="1"/>
    <d v="2012-11-23T00:00:00"/>
    <n v="82"/>
    <n v="462"/>
    <n v="0"/>
    <n v="24"/>
    <n v="6"/>
    <n v="0"/>
    <n v="4"/>
    <n v="2"/>
    <n v="9"/>
    <n v="2"/>
    <n v="5"/>
    <n v="7"/>
    <n v="0"/>
    <n v="1"/>
    <n v="0"/>
    <n v="0"/>
    <n v="0"/>
    <n v="0"/>
    <n v="3"/>
    <n v="11"/>
    <n v="1"/>
  </r>
  <r>
    <n v="2516"/>
    <n v="1969"/>
    <x v="4"/>
    <x v="2"/>
    <n v="46831"/>
    <n v="1"/>
    <n v="1"/>
    <d v="2013-06-08T00:00:00"/>
    <n v="84"/>
    <n v="22"/>
    <n v="2"/>
    <n v="10"/>
    <n v="6"/>
    <n v="4"/>
    <n v="34"/>
    <n v="2"/>
    <n v="1"/>
    <n v="2"/>
    <n v="2"/>
    <n v="4"/>
    <n v="0"/>
    <n v="0"/>
    <n v="0"/>
    <n v="0"/>
    <n v="0"/>
    <n v="0"/>
    <n v="3"/>
    <n v="11"/>
    <n v="0"/>
  </r>
  <r>
    <n v="9010"/>
    <n v="1972"/>
    <x v="2"/>
    <x v="2"/>
    <n v="83151"/>
    <n v="0"/>
    <n v="0"/>
    <d v="2013-02-10T00:00:00"/>
    <n v="80"/>
    <n v="968"/>
    <n v="147"/>
    <n v="842"/>
    <n v="137"/>
    <n v="42"/>
    <n v="210"/>
    <n v="1"/>
    <n v="5"/>
    <n v="7"/>
    <n v="10"/>
    <n v="2"/>
    <n v="1"/>
    <n v="0"/>
    <n v="1"/>
    <n v="1"/>
    <n v="0"/>
    <n v="0"/>
    <n v="3"/>
    <n v="11"/>
    <n v="1"/>
  </r>
  <r>
    <n v="378"/>
    <n v="1971"/>
    <x v="0"/>
    <x v="2"/>
    <n v="52531"/>
    <n v="0"/>
    <n v="0"/>
    <d v="2012-12-30T00:00:00"/>
    <n v="68"/>
    <n v="283"/>
    <n v="112"/>
    <n v="151"/>
    <n v="51"/>
    <n v="72"/>
    <n v="125"/>
    <n v="2"/>
    <n v="7"/>
    <n v="2"/>
    <n v="10"/>
    <n v="6"/>
    <n v="0"/>
    <n v="0"/>
    <n v="0"/>
    <n v="0"/>
    <n v="0"/>
    <n v="0"/>
    <n v="3"/>
    <n v="11"/>
    <n v="0"/>
  </r>
  <r>
    <n v="4808"/>
    <n v="1956"/>
    <x v="0"/>
    <x v="2"/>
    <n v="15759"/>
    <n v="0"/>
    <n v="0"/>
    <d v="2013-09-05T00:00:00"/>
    <n v="12"/>
    <n v="1"/>
    <n v="2"/>
    <n v="5"/>
    <n v="6"/>
    <n v="0"/>
    <n v="3"/>
    <n v="1"/>
    <n v="1"/>
    <n v="0"/>
    <n v="2"/>
    <n v="7"/>
    <n v="0"/>
    <n v="0"/>
    <n v="0"/>
    <n v="0"/>
    <n v="0"/>
    <n v="0"/>
    <n v="3"/>
    <n v="11"/>
    <n v="0"/>
  </r>
  <r>
    <n v="5068"/>
    <n v="1971"/>
    <x v="0"/>
    <x v="0"/>
    <n v="22804"/>
    <n v="1"/>
    <n v="0"/>
    <d v="2013-07-31T00:00:00"/>
    <n v="75"/>
    <n v="14"/>
    <n v="1"/>
    <n v="7"/>
    <n v="2"/>
    <n v="1"/>
    <n v="1"/>
    <n v="1"/>
    <n v="2"/>
    <n v="0"/>
    <n v="2"/>
    <n v="9"/>
    <n v="0"/>
    <n v="0"/>
    <n v="0"/>
    <n v="0"/>
    <n v="0"/>
    <n v="0"/>
    <n v="3"/>
    <n v="11"/>
    <n v="0"/>
  </r>
  <r>
    <n v="7628"/>
    <n v="1973"/>
    <x v="4"/>
    <x v="2"/>
    <n v="43050"/>
    <n v="1"/>
    <n v="0"/>
    <d v="2014-03-18T00:00:00"/>
    <n v="10"/>
    <n v="30"/>
    <n v="5"/>
    <n v="24"/>
    <n v="6"/>
    <n v="3"/>
    <n v="8"/>
    <n v="2"/>
    <n v="2"/>
    <n v="0"/>
    <n v="4"/>
    <n v="5"/>
    <n v="0"/>
    <n v="0"/>
    <n v="0"/>
    <n v="0"/>
    <n v="0"/>
    <n v="0"/>
    <n v="3"/>
    <n v="11"/>
    <n v="0"/>
  </r>
  <r>
    <n v="7128"/>
    <n v="1977"/>
    <x v="1"/>
    <x v="0"/>
    <n v="42997"/>
    <n v="1"/>
    <n v="1"/>
    <d v="2013-12-07T00:00:00"/>
    <n v="91"/>
    <n v="4"/>
    <n v="0"/>
    <n v="5"/>
    <n v="0"/>
    <n v="1"/>
    <n v="5"/>
    <n v="1"/>
    <n v="1"/>
    <n v="0"/>
    <n v="2"/>
    <n v="7"/>
    <n v="0"/>
    <n v="0"/>
    <n v="0"/>
    <n v="0"/>
    <n v="0"/>
    <n v="0"/>
    <n v="3"/>
    <n v="11"/>
    <n v="0"/>
  </r>
  <r>
    <n v="2811"/>
    <n v="1963"/>
    <x v="1"/>
    <x v="0"/>
    <n v="48918"/>
    <n v="1"/>
    <n v="1"/>
    <d v="2014-04-12T00:00:00"/>
    <n v="21"/>
    <n v="52"/>
    <n v="0"/>
    <n v="9"/>
    <n v="0"/>
    <n v="0"/>
    <n v="1"/>
    <n v="2"/>
    <n v="1"/>
    <n v="0"/>
    <n v="4"/>
    <n v="4"/>
    <n v="0"/>
    <n v="0"/>
    <n v="0"/>
    <n v="0"/>
    <n v="0"/>
    <n v="0"/>
    <n v="3"/>
    <n v="11"/>
    <n v="0"/>
  </r>
  <r>
    <n v="3551"/>
    <n v="1954"/>
    <x v="2"/>
    <x v="1"/>
    <n v="60033"/>
    <n v="0"/>
    <n v="1"/>
    <d v="2014-03-29T00:00:00"/>
    <n v="28"/>
    <n v="62"/>
    <n v="1"/>
    <n v="57"/>
    <n v="19"/>
    <n v="11"/>
    <n v="48"/>
    <n v="2"/>
    <n v="2"/>
    <n v="1"/>
    <n v="5"/>
    <n v="2"/>
    <n v="0"/>
    <n v="0"/>
    <n v="0"/>
    <n v="0"/>
    <n v="0"/>
    <n v="0"/>
    <n v="3"/>
    <n v="11"/>
    <n v="0"/>
  </r>
  <r>
    <n v="1663"/>
    <n v="1978"/>
    <x v="1"/>
    <x v="1"/>
    <n v="34043"/>
    <n v="1"/>
    <n v="0"/>
    <d v="2013-10-25T00:00:00"/>
    <n v="97"/>
    <n v="20"/>
    <n v="2"/>
    <n v="14"/>
    <n v="3"/>
    <n v="0"/>
    <n v="10"/>
    <n v="1"/>
    <n v="2"/>
    <n v="0"/>
    <n v="2"/>
    <n v="9"/>
    <n v="0"/>
    <n v="0"/>
    <n v="0"/>
    <n v="0"/>
    <n v="0"/>
    <n v="0"/>
    <n v="3"/>
    <n v="11"/>
    <n v="0"/>
  </r>
  <r>
    <n v="5543"/>
    <n v="1966"/>
    <x v="0"/>
    <x v="1"/>
    <n v="57811"/>
    <n v="0"/>
    <n v="1"/>
    <d v="2013-06-24T00:00:00"/>
    <n v="49"/>
    <n v="545"/>
    <n v="7"/>
    <n v="114"/>
    <n v="37"/>
    <n v="21"/>
    <n v="78"/>
    <n v="5"/>
    <n v="7"/>
    <n v="2"/>
    <n v="11"/>
    <n v="5"/>
    <n v="0"/>
    <n v="1"/>
    <n v="0"/>
    <n v="0"/>
    <n v="0"/>
    <n v="0"/>
    <n v="3"/>
    <n v="11"/>
    <n v="0"/>
  </r>
  <r>
    <n v="1577"/>
    <n v="1946"/>
    <x v="0"/>
    <x v="2"/>
    <n v="78569"/>
    <n v="0"/>
    <n v="0"/>
    <d v="2014-02-19T00:00:00"/>
    <n v="14"/>
    <n v="558"/>
    <n v="79"/>
    <n v="622"/>
    <n v="207"/>
    <n v="175"/>
    <n v="95"/>
    <n v="1"/>
    <n v="4"/>
    <n v="6"/>
    <n v="4"/>
    <n v="1"/>
    <n v="0"/>
    <n v="0"/>
    <n v="1"/>
    <n v="0"/>
    <n v="0"/>
    <n v="0"/>
    <n v="3"/>
    <n v="11"/>
    <n v="1"/>
  </r>
  <r>
    <n v="10641"/>
    <n v="1978"/>
    <x v="0"/>
    <x v="0"/>
    <n v="7500"/>
    <n v="1"/>
    <n v="1"/>
    <d v="2012-12-27T00:00:00"/>
    <n v="5"/>
    <n v="6"/>
    <n v="5"/>
    <n v="4"/>
    <n v="13"/>
    <n v="4"/>
    <n v="25"/>
    <n v="4"/>
    <n v="2"/>
    <n v="1"/>
    <n v="3"/>
    <n v="6"/>
    <n v="0"/>
    <n v="0"/>
    <n v="0"/>
    <n v="0"/>
    <n v="0"/>
    <n v="0"/>
    <n v="3"/>
    <n v="11"/>
    <n v="0"/>
  </r>
  <r>
    <n v="5336"/>
    <n v="1971"/>
    <x v="2"/>
    <x v="1"/>
    <n v="157733"/>
    <n v="1"/>
    <n v="0"/>
    <d v="2013-06-04T00:00:00"/>
    <n v="37"/>
    <n v="39"/>
    <n v="1"/>
    <n v="9"/>
    <n v="2"/>
    <n v="0"/>
    <n v="8"/>
    <n v="0"/>
    <n v="1"/>
    <n v="0"/>
    <n v="1"/>
    <n v="1"/>
    <n v="0"/>
    <n v="0"/>
    <n v="0"/>
    <n v="0"/>
    <n v="0"/>
    <n v="0"/>
    <n v="3"/>
    <n v="11"/>
    <n v="0"/>
  </r>
  <r>
    <n v="6024"/>
    <n v="1953"/>
    <x v="0"/>
    <x v="1"/>
    <n v="94384"/>
    <n v="0"/>
    <n v="0"/>
    <d v="2013-03-04T00:00:00"/>
    <n v="62"/>
    <n v="1111"/>
    <n v="24"/>
    <n v="790"/>
    <n v="160"/>
    <n v="45"/>
    <n v="172"/>
    <n v="0"/>
    <n v="5"/>
    <n v="8"/>
    <n v="5"/>
    <n v="2"/>
    <n v="0"/>
    <n v="1"/>
    <n v="1"/>
    <n v="1"/>
    <n v="0"/>
    <n v="0"/>
    <n v="3"/>
    <n v="11"/>
    <n v="1"/>
  </r>
  <r>
    <n v="1878"/>
    <n v="1985"/>
    <x v="4"/>
    <x v="2"/>
    <n v="23148"/>
    <n v="0"/>
    <n v="0"/>
    <d v="2014-02-18T00:00:00"/>
    <n v="83"/>
    <n v="4"/>
    <n v="6"/>
    <n v="8"/>
    <n v="6"/>
    <n v="3"/>
    <n v="10"/>
    <n v="1"/>
    <n v="2"/>
    <n v="0"/>
    <n v="3"/>
    <n v="7"/>
    <n v="0"/>
    <n v="0"/>
    <n v="0"/>
    <n v="0"/>
    <n v="0"/>
    <n v="0"/>
    <n v="3"/>
    <n v="11"/>
    <n v="0"/>
  </r>
  <r>
    <n v="3099"/>
    <n v="1970"/>
    <x v="0"/>
    <x v="3"/>
    <n v="44267"/>
    <n v="1"/>
    <n v="1"/>
    <d v="2013-02-25T00:00:00"/>
    <n v="48"/>
    <n v="183"/>
    <n v="5"/>
    <n v="65"/>
    <n v="3"/>
    <n v="5"/>
    <n v="49"/>
    <n v="5"/>
    <n v="5"/>
    <n v="2"/>
    <n v="4"/>
    <n v="9"/>
    <n v="0"/>
    <n v="0"/>
    <n v="0"/>
    <n v="0"/>
    <n v="0"/>
    <n v="0"/>
    <n v="3"/>
    <n v="11"/>
    <n v="0"/>
  </r>
  <r>
    <n v="6055"/>
    <n v="1979"/>
    <x v="0"/>
    <x v="2"/>
    <n v="71626"/>
    <n v="0"/>
    <n v="0"/>
    <d v="2012-11-01T00:00:00"/>
    <n v="94"/>
    <n v="546"/>
    <n v="72"/>
    <n v="376"/>
    <n v="94"/>
    <n v="145"/>
    <n v="72"/>
    <n v="1"/>
    <n v="5"/>
    <n v="5"/>
    <n v="8"/>
    <n v="3"/>
    <n v="0"/>
    <n v="1"/>
    <n v="0"/>
    <n v="0"/>
    <n v="0"/>
    <n v="0"/>
    <n v="3"/>
    <n v="11"/>
    <n v="0"/>
  </r>
  <r>
    <n v="5841"/>
    <n v="1966"/>
    <x v="0"/>
    <x v="1"/>
    <n v="60894"/>
    <n v="0"/>
    <n v="1"/>
    <d v="2013-06-28T00:00:00"/>
    <n v="61"/>
    <n v="606"/>
    <n v="7"/>
    <n v="155"/>
    <n v="10"/>
    <n v="0"/>
    <n v="54"/>
    <n v="5"/>
    <n v="10"/>
    <n v="3"/>
    <n v="8"/>
    <n v="7"/>
    <n v="0"/>
    <n v="0"/>
    <n v="0"/>
    <n v="0"/>
    <n v="0"/>
    <n v="0"/>
    <n v="3"/>
    <n v="11"/>
    <n v="0"/>
  </r>
  <r>
    <n v="3972"/>
    <n v="1976"/>
    <x v="0"/>
    <x v="1"/>
    <n v="50200"/>
    <n v="1"/>
    <n v="1"/>
    <d v="2013-04-03T00:00:00"/>
    <n v="70"/>
    <n v="266"/>
    <n v="6"/>
    <n v="51"/>
    <n v="8"/>
    <n v="6"/>
    <n v="64"/>
    <n v="6"/>
    <n v="7"/>
    <n v="1"/>
    <n v="5"/>
    <n v="8"/>
    <n v="0"/>
    <n v="0"/>
    <n v="0"/>
    <n v="0"/>
    <n v="0"/>
    <n v="0"/>
    <n v="3"/>
    <n v="11"/>
    <n v="0"/>
  </r>
  <r>
    <n v="4394"/>
    <n v="1965"/>
    <x v="1"/>
    <x v="2"/>
    <n v="81051"/>
    <n v="0"/>
    <n v="0"/>
    <d v="2014-05-23T00:00:00"/>
    <n v="43"/>
    <n v="1142"/>
    <n v="29"/>
    <n v="249"/>
    <n v="38"/>
    <n v="29"/>
    <n v="14"/>
    <n v="1"/>
    <n v="5"/>
    <n v="5"/>
    <n v="12"/>
    <n v="2"/>
    <n v="0"/>
    <n v="1"/>
    <n v="1"/>
    <n v="0"/>
    <n v="0"/>
    <n v="0"/>
    <n v="3"/>
    <n v="11"/>
    <n v="0"/>
  </r>
  <r>
    <n v="5758"/>
    <n v="1982"/>
    <x v="0"/>
    <x v="2"/>
    <n v="65169"/>
    <n v="0"/>
    <n v="0"/>
    <d v="2014-01-14T00:00:00"/>
    <n v="23"/>
    <n v="1074"/>
    <n v="0"/>
    <n v="69"/>
    <n v="0"/>
    <n v="0"/>
    <n v="46"/>
    <n v="1"/>
    <n v="10"/>
    <n v="4"/>
    <n v="13"/>
    <n v="6"/>
    <n v="1"/>
    <n v="0"/>
    <n v="1"/>
    <n v="1"/>
    <n v="1"/>
    <n v="0"/>
    <n v="3"/>
    <n v="11"/>
    <n v="1"/>
  </r>
  <r>
    <n v="6658"/>
    <n v="1972"/>
    <x v="0"/>
    <x v="1"/>
    <n v="59868"/>
    <n v="0"/>
    <n v="1"/>
    <d v="2013-07-22T00:00:00"/>
    <n v="37"/>
    <n v="771"/>
    <n v="51"/>
    <n v="154"/>
    <n v="54"/>
    <n v="10"/>
    <n v="154"/>
    <n v="7"/>
    <n v="11"/>
    <n v="2"/>
    <n v="12"/>
    <n v="6"/>
    <n v="0"/>
    <n v="0"/>
    <n v="0"/>
    <n v="0"/>
    <n v="0"/>
    <n v="0"/>
    <n v="3"/>
    <n v="11"/>
    <n v="0"/>
  </r>
  <r>
    <n v="4603"/>
    <n v="1960"/>
    <x v="1"/>
    <x v="2"/>
    <n v="65695"/>
    <n v="0"/>
    <n v="1"/>
    <d v="2014-01-31T00:00:00"/>
    <n v="50"/>
    <n v="371"/>
    <n v="32"/>
    <n v="189"/>
    <n v="0"/>
    <n v="58"/>
    <n v="6"/>
    <n v="2"/>
    <n v="5"/>
    <n v="4"/>
    <n v="10"/>
    <n v="4"/>
    <n v="0"/>
    <n v="0"/>
    <n v="0"/>
    <n v="0"/>
    <n v="0"/>
    <n v="0"/>
    <n v="3"/>
    <n v="11"/>
    <n v="0"/>
  </r>
  <r>
    <n v="8427"/>
    <n v="1956"/>
    <x v="2"/>
    <x v="0"/>
    <n v="64857"/>
    <n v="0"/>
    <n v="0"/>
    <d v="2012-11-23T00:00:00"/>
    <n v="78"/>
    <n v="556"/>
    <n v="14"/>
    <n v="717"/>
    <n v="210"/>
    <n v="0"/>
    <n v="43"/>
    <n v="1"/>
    <n v="7"/>
    <n v="5"/>
    <n v="10"/>
    <n v="4"/>
    <n v="0"/>
    <n v="0"/>
    <n v="0"/>
    <n v="0"/>
    <n v="0"/>
    <n v="0"/>
    <n v="3"/>
    <n v="11"/>
    <n v="0"/>
  </r>
  <r>
    <n v="10260"/>
    <n v="1965"/>
    <x v="2"/>
    <x v="1"/>
    <n v="45143"/>
    <n v="0"/>
    <n v="1"/>
    <d v="2013-08-26T00:00:00"/>
    <n v="74"/>
    <n v="202"/>
    <n v="5"/>
    <n v="74"/>
    <n v="11"/>
    <n v="5"/>
    <n v="14"/>
    <n v="3"/>
    <n v="6"/>
    <n v="1"/>
    <n v="5"/>
    <n v="7"/>
    <n v="0"/>
    <n v="0"/>
    <n v="0"/>
    <n v="0"/>
    <n v="0"/>
    <n v="0"/>
    <n v="3"/>
    <n v="11"/>
    <n v="0"/>
  </r>
  <r>
    <n v="7143"/>
    <n v="1955"/>
    <x v="4"/>
    <x v="1"/>
    <n v="74805"/>
    <n v="0"/>
    <n v="1"/>
    <d v="2013-11-06T00:00:00"/>
    <n v="14"/>
    <n v="209"/>
    <n v="162"/>
    <n v="209"/>
    <n v="41"/>
    <n v="162"/>
    <n v="37"/>
    <n v="5"/>
    <n v="4"/>
    <n v="7"/>
    <n v="10"/>
    <n v="2"/>
    <n v="0"/>
    <n v="0"/>
    <n v="0"/>
    <n v="0"/>
    <n v="0"/>
    <n v="0"/>
    <n v="3"/>
    <n v="11"/>
    <n v="0"/>
  </r>
  <r>
    <n v="8789"/>
    <n v="1989"/>
    <x v="4"/>
    <x v="2"/>
    <n v="59060"/>
    <n v="1"/>
    <n v="0"/>
    <d v="2014-01-11T00:00:00"/>
    <n v="77"/>
    <n v="35"/>
    <n v="40"/>
    <n v="111"/>
    <n v="36"/>
    <n v="40"/>
    <n v="12"/>
    <n v="3"/>
    <n v="3"/>
    <n v="1"/>
    <n v="7"/>
    <n v="4"/>
    <n v="0"/>
    <n v="0"/>
    <n v="0"/>
    <n v="0"/>
    <n v="0"/>
    <n v="0"/>
    <n v="3"/>
    <n v="11"/>
    <n v="0"/>
  </r>
  <r>
    <n v="6197"/>
    <n v="1962"/>
    <x v="1"/>
    <x v="0"/>
    <n v="27238"/>
    <n v="1"/>
    <n v="1"/>
    <d v="2013-04-20T00:00:00"/>
    <n v="39"/>
    <n v="37"/>
    <n v="0"/>
    <n v="17"/>
    <n v="0"/>
    <n v="0"/>
    <n v="3"/>
    <n v="3"/>
    <n v="3"/>
    <n v="0"/>
    <n v="3"/>
    <n v="9"/>
    <n v="0"/>
    <n v="0"/>
    <n v="0"/>
    <n v="0"/>
    <n v="0"/>
    <n v="0"/>
    <n v="3"/>
    <n v="11"/>
    <n v="0"/>
  </r>
  <r>
    <n v="4554"/>
    <n v="1965"/>
    <x v="0"/>
    <x v="1"/>
    <n v="47009"/>
    <n v="0"/>
    <n v="1"/>
    <d v="2013-10-01T00:00:00"/>
    <n v="89"/>
    <n v="171"/>
    <n v="45"/>
    <n v="73"/>
    <n v="59"/>
    <n v="10"/>
    <n v="90"/>
    <n v="4"/>
    <n v="3"/>
    <n v="2"/>
    <n v="8"/>
    <n v="4"/>
    <n v="0"/>
    <n v="0"/>
    <n v="0"/>
    <n v="0"/>
    <n v="0"/>
    <n v="0"/>
    <n v="3"/>
    <n v="11"/>
    <n v="0"/>
  </r>
  <r>
    <n v="4937"/>
    <n v="1973"/>
    <x v="4"/>
    <x v="2"/>
    <n v="46094"/>
    <n v="1"/>
    <n v="1"/>
    <d v="2014-06-10T00:00:00"/>
    <n v="62"/>
    <n v="12"/>
    <n v="2"/>
    <n v="20"/>
    <n v="3"/>
    <n v="2"/>
    <n v="5"/>
    <n v="1"/>
    <n v="1"/>
    <n v="0"/>
    <n v="3"/>
    <n v="7"/>
    <n v="0"/>
    <n v="0"/>
    <n v="0"/>
    <n v="0"/>
    <n v="0"/>
    <n v="0"/>
    <n v="3"/>
    <n v="11"/>
    <n v="0"/>
  </r>
  <r>
    <n v="1920"/>
    <n v="1972"/>
    <x v="0"/>
    <x v="2"/>
    <n v="40321"/>
    <n v="1"/>
    <n v="1"/>
    <d v="2013-07-29T00:00:00"/>
    <n v="59"/>
    <n v="44"/>
    <n v="4"/>
    <n v="21"/>
    <n v="6"/>
    <n v="0"/>
    <n v="27"/>
    <n v="2"/>
    <n v="3"/>
    <n v="0"/>
    <n v="3"/>
    <n v="7"/>
    <n v="0"/>
    <n v="0"/>
    <n v="0"/>
    <n v="0"/>
    <n v="0"/>
    <n v="0"/>
    <n v="3"/>
    <n v="11"/>
    <n v="0"/>
  </r>
  <r>
    <n v="8749"/>
    <n v="1984"/>
    <x v="0"/>
    <x v="1"/>
    <n v="37235"/>
    <n v="1"/>
    <n v="0"/>
    <d v="2014-02-01T00:00:00"/>
    <n v="68"/>
    <n v="20"/>
    <n v="2"/>
    <n v="9"/>
    <n v="4"/>
    <n v="6"/>
    <n v="20"/>
    <n v="1"/>
    <n v="1"/>
    <n v="1"/>
    <n v="2"/>
    <n v="4"/>
    <n v="0"/>
    <n v="0"/>
    <n v="0"/>
    <n v="0"/>
    <n v="0"/>
    <n v="0"/>
    <n v="3"/>
    <n v="11"/>
    <n v="0"/>
  </r>
  <r>
    <n v="1650"/>
    <n v="1960"/>
    <x v="2"/>
    <x v="2"/>
    <n v="81843"/>
    <n v="0"/>
    <n v="0"/>
    <d v="2013-04-22T00:00:00"/>
    <n v="13"/>
    <n v="779"/>
    <n v="86"/>
    <n v="537"/>
    <n v="34"/>
    <n v="69"/>
    <n v="138"/>
    <n v="1"/>
    <n v="5"/>
    <n v="9"/>
    <n v="12"/>
    <n v="3"/>
    <n v="0"/>
    <n v="0"/>
    <n v="0"/>
    <n v="0"/>
    <n v="0"/>
    <n v="0"/>
    <n v="3"/>
    <n v="11"/>
    <n v="0"/>
  </r>
  <r>
    <n v="10377"/>
    <n v="1958"/>
    <x v="2"/>
    <x v="1"/>
    <n v="46692"/>
    <n v="0"/>
    <n v="1"/>
    <d v="2013-06-06T00:00:00"/>
    <n v="37"/>
    <n v="170"/>
    <n v="6"/>
    <n v="97"/>
    <n v="24"/>
    <n v="12"/>
    <n v="88"/>
    <n v="3"/>
    <n v="6"/>
    <n v="1"/>
    <n v="5"/>
    <n v="6"/>
    <n v="0"/>
    <n v="0"/>
    <n v="0"/>
    <n v="0"/>
    <n v="0"/>
    <n v="0"/>
    <n v="3"/>
    <n v="11"/>
    <n v="0"/>
  </r>
  <r>
    <n v="9206"/>
    <n v="1968"/>
    <x v="0"/>
    <x v="1"/>
    <n v="77382"/>
    <n v="0"/>
    <n v="1"/>
    <d v="2014-01-07T00:00:00"/>
    <n v="36"/>
    <n v="491"/>
    <n v="48"/>
    <n v="231"/>
    <n v="112"/>
    <n v="105"/>
    <n v="134"/>
    <n v="2"/>
    <n v="5"/>
    <n v="7"/>
    <n v="12"/>
    <n v="1"/>
    <n v="0"/>
    <n v="0"/>
    <n v="1"/>
    <n v="0"/>
    <n v="0"/>
    <n v="0"/>
    <n v="3"/>
    <n v="11"/>
    <n v="0"/>
  </r>
  <r>
    <n v="10971"/>
    <n v="1977"/>
    <x v="0"/>
    <x v="0"/>
    <n v="37774"/>
    <n v="2"/>
    <n v="0"/>
    <d v="2012-09-03T00:00:00"/>
    <n v="28"/>
    <n v="173"/>
    <n v="8"/>
    <n v="107"/>
    <n v="7"/>
    <n v="2"/>
    <n v="176"/>
    <n v="4"/>
    <n v="7"/>
    <n v="2"/>
    <n v="3"/>
    <n v="9"/>
    <n v="1"/>
    <n v="0"/>
    <n v="0"/>
    <n v="0"/>
    <n v="0"/>
    <n v="1"/>
    <n v="3"/>
    <n v="11"/>
    <n v="1"/>
  </r>
  <r>
    <n v="6398"/>
    <n v="1974"/>
    <x v="3"/>
    <x v="2"/>
    <n v="18393"/>
    <n v="1"/>
    <n v="0"/>
    <d v="2014-03-29T00:00:00"/>
    <n v="2"/>
    <n v="7"/>
    <n v="10"/>
    <n v="13"/>
    <n v="16"/>
    <n v="0"/>
    <n v="4"/>
    <n v="2"/>
    <n v="3"/>
    <n v="0"/>
    <n v="3"/>
    <n v="8"/>
    <n v="0"/>
    <n v="0"/>
    <n v="0"/>
    <n v="0"/>
    <n v="0"/>
    <n v="0"/>
    <n v="3"/>
    <n v="11"/>
    <n v="0"/>
  </r>
  <r>
    <n v="9212"/>
    <n v="1962"/>
    <x v="2"/>
    <x v="2"/>
    <n v="72828"/>
    <n v="0"/>
    <n v="1"/>
    <d v="2013-02-14T00:00:00"/>
    <n v="17"/>
    <n v="1205"/>
    <n v="0"/>
    <n v="235"/>
    <n v="19"/>
    <n v="14"/>
    <n v="205"/>
    <n v="6"/>
    <n v="6"/>
    <n v="3"/>
    <n v="13"/>
    <n v="7"/>
    <n v="0"/>
    <n v="0"/>
    <n v="0"/>
    <n v="0"/>
    <n v="0"/>
    <n v="0"/>
    <n v="3"/>
    <n v="11"/>
    <n v="0"/>
  </r>
  <r>
    <n v="7937"/>
    <n v="1982"/>
    <x v="0"/>
    <x v="2"/>
    <n v="24711"/>
    <n v="0"/>
    <n v="0"/>
    <d v="2014-04-18T00:00:00"/>
    <n v="86"/>
    <n v="10"/>
    <n v="7"/>
    <n v="25"/>
    <n v="6"/>
    <n v="3"/>
    <n v="7"/>
    <n v="1"/>
    <n v="3"/>
    <n v="0"/>
    <n v="3"/>
    <n v="7"/>
    <n v="0"/>
    <n v="0"/>
    <n v="0"/>
    <n v="0"/>
    <n v="0"/>
    <n v="0"/>
    <n v="3"/>
    <n v="11"/>
    <n v="0"/>
  </r>
  <r>
    <n v="839"/>
    <n v="1975"/>
    <x v="1"/>
    <x v="2"/>
    <n v="45503"/>
    <n v="1"/>
    <n v="0"/>
    <d v="2013-09-25T00:00:00"/>
    <n v="54"/>
    <n v="97"/>
    <n v="4"/>
    <n v="44"/>
    <n v="6"/>
    <n v="1"/>
    <n v="18"/>
    <n v="1"/>
    <n v="3"/>
    <n v="1"/>
    <n v="4"/>
    <n v="5"/>
    <n v="0"/>
    <n v="0"/>
    <n v="0"/>
    <n v="0"/>
    <n v="0"/>
    <n v="0"/>
    <n v="3"/>
    <n v="11"/>
    <n v="0"/>
  </r>
  <r>
    <n v="4246"/>
    <n v="1982"/>
    <x v="2"/>
    <x v="0"/>
    <n v="6560"/>
    <n v="0"/>
    <n v="0"/>
    <d v="2013-12-12T00:00:00"/>
    <n v="2"/>
    <n v="67"/>
    <n v="11"/>
    <n v="26"/>
    <n v="4"/>
    <n v="3"/>
    <n v="262"/>
    <n v="0"/>
    <n v="1"/>
    <n v="0"/>
    <n v="1"/>
    <n v="17"/>
    <n v="0"/>
    <n v="0"/>
    <n v="0"/>
    <n v="0"/>
    <n v="0"/>
    <n v="0"/>
    <n v="3"/>
    <n v="11"/>
    <n v="0"/>
  </r>
  <r>
    <n v="158"/>
    <n v="1945"/>
    <x v="1"/>
    <x v="1"/>
    <n v="71604"/>
    <n v="0"/>
    <n v="0"/>
    <d v="2013-11-17T00:00:00"/>
    <n v="3"/>
    <n v="345"/>
    <n v="53"/>
    <n v="528"/>
    <n v="98"/>
    <n v="75"/>
    <n v="97"/>
    <n v="1"/>
    <n v="8"/>
    <n v="3"/>
    <n v="5"/>
    <n v="4"/>
    <n v="1"/>
    <n v="0"/>
    <n v="0"/>
    <n v="0"/>
    <n v="0"/>
    <n v="0"/>
    <n v="3"/>
    <n v="11"/>
    <n v="1"/>
  </r>
  <r>
    <n v="4832"/>
    <n v="1979"/>
    <x v="0"/>
    <x v="2"/>
    <n v="27244"/>
    <n v="1"/>
    <n v="0"/>
    <d v="2014-03-07T00:00:00"/>
    <n v="84"/>
    <n v="6"/>
    <n v="5"/>
    <n v="17"/>
    <n v="3"/>
    <n v="24"/>
    <n v="46"/>
    <n v="2"/>
    <n v="2"/>
    <n v="2"/>
    <n v="2"/>
    <n v="7"/>
    <n v="0"/>
    <n v="0"/>
    <n v="0"/>
    <n v="0"/>
    <n v="0"/>
    <n v="0"/>
    <n v="3"/>
    <n v="11"/>
    <n v="0"/>
  </r>
  <r>
    <n v="5621"/>
    <n v="1969"/>
    <x v="0"/>
    <x v="2"/>
    <n v="48752"/>
    <n v="1"/>
    <n v="1"/>
    <d v="2012-12-12T00:00:00"/>
    <n v="8"/>
    <n v="73"/>
    <n v="57"/>
    <n v="100"/>
    <n v="71"/>
    <n v="15"/>
    <n v="0"/>
    <n v="5"/>
    <n v="6"/>
    <n v="1"/>
    <n v="5"/>
    <n v="9"/>
    <n v="0"/>
    <n v="0"/>
    <n v="0"/>
    <n v="0"/>
    <n v="0"/>
    <n v="0"/>
    <n v="3"/>
    <n v="11"/>
    <n v="1"/>
  </r>
  <r>
    <n v="1945"/>
    <n v="1962"/>
    <x v="0"/>
    <x v="2"/>
    <n v="71434"/>
    <n v="0"/>
    <n v="1"/>
    <d v="2013-09-18T00:00:00"/>
    <n v="4"/>
    <n v="711"/>
    <n v="36"/>
    <n v="217"/>
    <n v="172"/>
    <n v="96"/>
    <n v="168"/>
    <n v="3"/>
    <n v="7"/>
    <n v="4"/>
    <n v="7"/>
    <n v="4"/>
    <n v="0"/>
    <n v="1"/>
    <n v="0"/>
    <n v="1"/>
    <n v="0"/>
    <n v="0"/>
    <n v="3"/>
    <n v="11"/>
    <n v="0"/>
  </r>
  <r>
    <n v="5147"/>
    <n v="1948"/>
    <x v="0"/>
    <x v="0"/>
    <n v="90842"/>
    <n v="0"/>
    <n v="0"/>
    <d v="2013-07-29T00:00:00"/>
    <n v="57"/>
    <n v="774"/>
    <n v="70"/>
    <n v="118"/>
    <n v="182"/>
    <n v="187"/>
    <n v="93"/>
    <n v="1"/>
    <n v="4"/>
    <n v="9"/>
    <n v="13"/>
    <n v="1"/>
    <n v="0"/>
    <n v="0"/>
    <n v="0"/>
    <n v="0"/>
    <n v="0"/>
    <n v="0"/>
    <n v="3"/>
    <n v="11"/>
    <n v="0"/>
  </r>
  <r>
    <n v="2535"/>
    <n v="1978"/>
    <x v="2"/>
    <x v="2"/>
    <n v="88097"/>
    <n v="1"/>
    <n v="0"/>
    <d v="2012-08-18T00:00:00"/>
    <n v="24"/>
    <n v="163"/>
    <n v="0"/>
    <n v="480"/>
    <n v="0"/>
    <n v="126"/>
    <n v="75"/>
    <n v="1"/>
    <n v="6"/>
    <n v="5"/>
    <n v="8"/>
    <n v="9"/>
    <n v="0"/>
    <n v="1"/>
    <n v="1"/>
    <n v="1"/>
    <n v="0"/>
    <n v="0"/>
    <n v="3"/>
    <n v="11"/>
    <n v="1"/>
  </r>
  <r>
    <n v="11039"/>
    <n v="1975"/>
    <x v="0"/>
    <x v="2"/>
    <n v="51948"/>
    <n v="0"/>
    <n v="1"/>
    <d v="2013-09-17T00:00:00"/>
    <n v="51"/>
    <n v="82"/>
    <n v="33"/>
    <n v="54"/>
    <n v="71"/>
    <n v="30"/>
    <n v="41"/>
    <n v="2"/>
    <n v="5"/>
    <n v="2"/>
    <n v="4"/>
    <n v="5"/>
    <n v="0"/>
    <n v="0"/>
    <n v="0"/>
    <n v="0"/>
    <n v="0"/>
    <n v="0"/>
    <n v="3"/>
    <n v="11"/>
    <n v="0"/>
  </r>
  <r>
    <n v="9495"/>
    <n v="1982"/>
    <x v="0"/>
    <x v="1"/>
    <n v="71853"/>
    <n v="0"/>
    <n v="0"/>
    <d v="2013-05-08T00:00:00"/>
    <n v="29"/>
    <n v="358"/>
    <n v="108"/>
    <n v="413"/>
    <n v="141"/>
    <n v="97"/>
    <n v="32"/>
    <n v="1"/>
    <n v="2"/>
    <n v="8"/>
    <n v="6"/>
    <n v="1"/>
    <n v="0"/>
    <n v="0"/>
    <n v="0"/>
    <n v="0"/>
    <n v="0"/>
    <n v="0"/>
    <n v="3"/>
    <n v="11"/>
    <n v="0"/>
  </r>
  <r>
    <n v="9635"/>
    <n v="1983"/>
    <x v="2"/>
    <x v="2"/>
    <n v="35876"/>
    <n v="0"/>
    <n v="0"/>
    <d v="2014-04-20T00:00:00"/>
    <n v="13"/>
    <n v="66"/>
    <n v="2"/>
    <n v="40"/>
    <n v="4"/>
    <n v="3"/>
    <n v="14"/>
    <n v="1"/>
    <n v="3"/>
    <n v="1"/>
    <n v="3"/>
    <n v="6"/>
    <n v="0"/>
    <n v="0"/>
    <n v="0"/>
    <n v="0"/>
    <n v="0"/>
    <n v="0"/>
    <n v="3"/>
    <n v="11"/>
    <n v="0"/>
  </r>
  <r>
    <n v="2173"/>
    <n v="1952"/>
    <x v="0"/>
    <x v="4"/>
    <n v="40049"/>
    <n v="0"/>
    <n v="1"/>
    <d v="2013-10-16T00:00:00"/>
    <n v="23"/>
    <n v="13"/>
    <n v="6"/>
    <n v="7"/>
    <n v="0"/>
    <n v="3"/>
    <n v="3"/>
    <n v="1"/>
    <n v="1"/>
    <n v="0"/>
    <n v="3"/>
    <n v="6"/>
    <n v="0"/>
    <n v="0"/>
    <n v="0"/>
    <n v="0"/>
    <n v="0"/>
    <n v="0"/>
    <n v="3"/>
    <n v="11"/>
    <n v="0"/>
  </r>
  <r>
    <n v="942"/>
    <n v="1982"/>
    <x v="0"/>
    <x v="0"/>
    <n v="39660"/>
    <n v="1"/>
    <n v="0"/>
    <d v="2012-08-08T00:00:00"/>
    <n v="36"/>
    <n v="139"/>
    <n v="13"/>
    <n v="78"/>
    <n v="20"/>
    <n v="13"/>
    <n v="36"/>
    <n v="3"/>
    <n v="7"/>
    <n v="1"/>
    <n v="3"/>
    <n v="9"/>
    <n v="0"/>
    <n v="0"/>
    <n v="0"/>
    <n v="0"/>
    <n v="0"/>
    <n v="0"/>
    <n v="3"/>
    <n v="11"/>
    <n v="1"/>
  </r>
  <r>
    <n v="9386"/>
    <n v="1962"/>
    <x v="0"/>
    <x v="1"/>
    <n v="50127"/>
    <n v="0"/>
    <n v="1"/>
    <d v="2014-05-29T00:00:00"/>
    <n v="88"/>
    <n v="274"/>
    <n v="0"/>
    <n v="21"/>
    <n v="4"/>
    <n v="6"/>
    <n v="15"/>
    <n v="1"/>
    <n v="5"/>
    <n v="1"/>
    <n v="6"/>
    <n v="6"/>
    <n v="0"/>
    <n v="1"/>
    <n v="0"/>
    <n v="0"/>
    <n v="0"/>
    <n v="0"/>
    <n v="3"/>
    <n v="11"/>
    <n v="0"/>
  </r>
  <r>
    <n v="5510"/>
    <n v="1977"/>
    <x v="2"/>
    <x v="2"/>
    <n v="43263"/>
    <n v="0"/>
    <n v="1"/>
    <d v="2012-11-21T00:00:00"/>
    <n v="2"/>
    <n v="262"/>
    <n v="6"/>
    <n v="61"/>
    <n v="0"/>
    <n v="10"/>
    <n v="102"/>
    <n v="3"/>
    <n v="5"/>
    <n v="2"/>
    <n v="6"/>
    <n v="5"/>
    <n v="0"/>
    <n v="0"/>
    <n v="0"/>
    <n v="0"/>
    <n v="0"/>
    <n v="0"/>
    <n v="3"/>
    <n v="11"/>
    <n v="0"/>
  </r>
  <r>
    <n v="873"/>
    <n v="1949"/>
    <x v="2"/>
    <x v="2"/>
    <n v="62845"/>
    <n v="1"/>
    <n v="1"/>
    <d v="2012-10-01T00:00:00"/>
    <n v="3"/>
    <n v="1099"/>
    <n v="0"/>
    <n v="45"/>
    <n v="0"/>
    <n v="0"/>
    <n v="34"/>
    <n v="11"/>
    <n v="3"/>
    <n v="4"/>
    <n v="10"/>
    <n v="8"/>
    <n v="0"/>
    <n v="1"/>
    <n v="0"/>
    <n v="0"/>
    <n v="0"/>
    <n v="0"/>
    <n v="3"/>
    <n v="11"/>
    <n v="1"/>
  </r>
  <r>
    <n v="2253"/>
    <n v="1990"/>
    <x v="0"/>
    <x v="2"/>
    <n v="18929"/>
    <n v="0"/>
    <n v="0"/>
    <d v="2013-02-16T00:00:00"/>
    <n v="15"/>
    <n v="32"/>
    <n v="0"/>
    <n v="8"/>
    <n v="23"/>
    <n v="4"/>
    <n v="18"/>
    <n v="1"/>
    <n v="1"/>
    <n v="0"/>
    <n v="4"/>
    <n v="6"/>
    <n v="0"/>
    <n v="0"/>
    <n v="0"/>
    <n v="0"/>
    <n v="0"/>
    <n v="0"/>
    <n v="3"/>
    <n v="11"/>
    <n v="0"/>
  </r>
  <r>
    <n v="5181"/>
    <n v="1982"/>
    <x v="3"/>
    <x v="0"/>
    <n v="24367"/>
    <n v="1"/>
    <n v="0"/>
    <d v="2013-03-20T00:00:00"/>
    <n v="58"/>
    <n v="2"/>
    <n v="4"/>
    <n v="2"/>
    <n v="0"/>
    <n v="11"/>
    <n v="5"/>
    <n v="1"/>
    <n v="1"/>
    <n v="0"/>
    <n v="2"/>
    <n v="9"/>
    <n v="0"/>
    <n v="0"/>
    <n v="0"/>
    <n v="0"/>
    <n v="0"/>
    <n v="0"/>
    <n v="3"/>
    <n v="11"/>
    <n v="0"/>
  </r>
  <r>
    <n v="979"/>
    <n v="1975"/>
    <x v="0"/>
    <x v="0"/>
    <n v="33249"/>
    <n v="1"/>
    <n v="0"/>
    <d v="2013-02-20T00:00:00"/>
    <n v="11"/>
    <n v="6"/>
    <n v="10"/>
    <n v="21"/>
    <n v="19"/>
    <n v="14"/>
    <n v="42"/>
    <n v="2"/>
    <n v="2"/>
    <n v="1"/>
    <n v="3"/>
    <n v="6"/>
    <n v="0"/>
    <n v="0"/>
    <n v="0"/>
    <n v="0"/>
    <n v="0"/>
    <n v="0"/>
    <n v="3"/>
    <n v="11"/>
    <n v="0"/>
  </r>
  <r>
    <n v="10390"/>
    <n v="1959"/>
    <x v="4"/>
    <x v="2"/>
    <n v="26887"/>
    <n v="0"/>
    <n v="1"/>
    <d v="2013-02-10T00:00:00"/>
    <n v="27"/>
    <n v="6"/>
    <n v="7"/>
    <n v="4"/>
    <n v="3"/>
    <n v="4"/>
    <n v="6"/>
    <n v="1"/>
    <n v="1"/>
    <n v="0"/>
    <n v="3"/>
    <n v="6"/>
    <n v="0"/>
    <n v="0"/>
    <n v="0"/>
    <n v="0"/>
    <n v="0"/>
    <n v="0"/>
    <n v="3"/>
    <n v="11"/>
    <n v="0"/>
  </r>
  <r>
    <n v="4698"/>
    <n v="1983"/>
    <x v="1"/>
    <x v="2"/>
    <n v="50150"/>
    <n v="0"/>
    <n v="0"/>
    <d v="2013-06-20T00:00:00"/>
    <n v="32"/>
    <n v="135"/>
    <n v="46"/>
    <n v="92"/>
    <n v="65"/>
    <n v="61"/>
    <n v="11"/>
    <n v="2"/>
    <n v="5"/>
    <n v="2"/>
    <n v="7"/>
    <n v="5"/>
    <n v="0"/>
    <n v="0"/>
    <n v="0"/>
    <n v="0"/>
    <n v="0"/>
    <n v="0"/>
    <n v="3"/>
    <n v="11"/>
    <n v="0"/>
  </r>
  <r>
    <n v="7793"/>
    <n v="1976"/>
    <x v="0"/>
    <x v="1"/>
    <n v="62061"/>
    <n v="0"/>
    <n v="1"/>
    <d v="2013-08-31T00:00:00"/>
    <n v="12"/>
    <n v="641"/>
    <n v="7"/>
    <n v="84"/>
    <n v="0"/>
    <n v="30"/>
    <n v="38"/>
    <n v="3"/>
    <n v="10"/>
    <n v="4"/>
    <n v="7"/>
    <n v="6"/>
    <n v="0"/>
    <n v="1"/>
    <n v="0"/>
    <n v="0"/>
    <n v="0"/>
    <n v="0"/>
    <n v="3"/>
    <n v="11"/>
    <n v="0"/>
  </r>
  <r>
    <n v="1745"/>
    <n v="1962"/>
    <x v="1"/>
    <x v="3"/>
    <n v="85696"/>
    <n v="0"/>
    <n v="0"/>
    <d v="2013-05-03T00:00:00"/>
    <n v="88"/>
    <n v="714"/>
    <n v="76"/>
    <n v="395"/>
    <n v="116"/>
    <n v="0"/>
    <n v="12"/>
    <n v="1"/>
    <n v="4"/>
    <n v="6"/>
    <n v="9"/>
    <n v="1"/>
    <n v="0"/>
    <n v="0"/>
    <n v="0"/>
    <n v="0"/>
    <n v="0"/>
    <n v="0"/>
    <n v="3"/>
    <n v="11"/>
    <n v="1"/>
  </r>
  <r>
    <n v="10590"/>
    <n v="1956"/>
    <x v="1"/>
    <x v="1"/>
    <n v="76542"/>
    <n v="0"/>
    <n v="0"/>
    <d v="2013-03-30T00:00:00"/>
    <n v="91"/>
    <n v="794"/>
    <n v="73"/>
    <n v="573"/>
    <n v="0"/>
    <n v="29"/>
    <n v="14"/>
    <n v="1"/>
    <n v="4"/>
    <n v="8"/>
    <n v="10"/>
    <n v="2"/>
    <n v="0"/>
    <n v="0"/>
    <n v="0"/>
    <n v="0"/>
    <n v="0"/>
    <n v="0"/>
    <n v="3"/>
    <n v="11"/>
    <n v="0"/>
  </r>
  <r>
    <n v="5080"/>
    <n v="1993"/>
    <x v="0"/>
    <x v="0"/>
    <n v="70515"/>
    <n v="0"/>
    <n v="0"/>
    <d v="2013-10-21T00:00:00"/>
    <n v="12"/>
    <n v="420"/>
    <n v="0"/>
    <n v="452"/>
    <n v="182"/>
    <n v="64"/>
    <n v="140"/>
    <n v="1"/>
    <n v="6"/>
    <n v="6"/>
    <n v="4"/>
    <n v="2"/>
    <n v="0"/>
    <n v="0"/>
    <n v="0"/>
    <n v="0"/>
    <n v="0"/>
    <n v="0"/>
    <n v="3"/>
    <n v="11"/>
    <n v="1"/>
  </r>
  <r>
    <n v="8369"/>
    <n v="1987"/>
    <x v="0"/>
    <x v="1"/>
    <n v="18227"/>
    <n v="1"/>
    <n v="0"/>
    <d v="2012-11-08T00:00:00"/>
    <n v="21"/>
    <n v="1"/>
    <n v="2"/>
    <n v="7"/>
    <n v="4"/>
    <n v="3"/>
    <n v="11"/>
    <n v="1"/>
    <n v="0"/>
    <n v="1"/>
    <n v="2"/>
    <n v="8"/>
    <n v="0"/>
    <n v="0"/>
    <n v="0"/>
    <n v="0"/>
    <n v="0"/>
    <n v="0"/>
    <n v="3"/>
    <n v="11"/>
    <n v="0"/>
  </r>
  <r>
    <n v="5232"/>
    <n v="1965"/>
    <x v="0"/>
    <x v="2"/>
    <n v="69139"/>
    <n v="0"/>
    <n v="1"/>
    <d v="2014-01-27T00:00:00"/>
    <n v="23"/>
    <n v="86"/>
    <n v="12"/>
    <n v="75"/>
    <n v="33"/>
    <n v="15"/>
    <n v="6"/>
    <n v="1"/>
    <n v="4"/>
    <n v="1"/>
    <n v="5"/>
    <n v="4"/>
    <n v="0"/>
    <n v="0"/>
    <n v="0"/>
    <n v="0"/>
    <n v="0"/>
    <n v="0"/>
    <n v="3"/>
    <n v="11"/>
    <n v="0"/>
  </r>
  <r>
    <n v="2407"/>
    <n v="1982"/>
    <x v="0"/>
    <x v="2"/>
    <n v="69109"/>
    <n v="0"/>
    <n v="0"/>
    <d v="2012-11-09T00:00:00"/>
    <n v="10"/>
    <n v="823"/>
    <n v="25"/>
    <n v="459"/>
    <n v="124"/>
    <n v="29"/>
    <n v="95"/>
    <n v="1"/>
    <n v="6"/>
    <n v="6"/>
    <n v="7"/>
    <n v="4"/>
    <n v="0"/>
    <n v="0"/>
    <n v="1"/>
    <n v="0"/>
    <n v="0"/>
    <n v="0"/>
    <n v="3"/>
    <n v="11"/>
    <n v="1"/>
  </r>
  <r>
    <n v="3834"/>
    <n v="1962"/>
    <x v="0"/>
    <x v="0"/>
    <n v="69627"/>
    <n v="0"/>
    <n v="1"/>
    <d v="2013-03-17T00:00:00"/>
    <n v="35"/>
    <n v="231"/>
    <n v="161"/>
    <n v="215"/>
    <n v="171"/>
    <n v="30"/>
    <n v="53"/>
    <n v="2"/>
    <n v="8"/>
    <n v="2"/>
    <n v="11"/>
    <n v="5"/>
    <n v="0"/>
    <n v="0"/>
    <n v="0"/>
    <n v="0"/>
    <n v="0"/>
    <n v="0"/>
    <n v="3"/>
    <n v="11"/>
    <n v="0"/>
  </r>
  <r>
    <n v="7912"/>
    <n v="1978"/>
    <x v="0"/>
    <x v="2"/>
    <n v="38136"/>
    <n v="1"/>
    <n v="0"/>
    <d v="2013-04-22T00:00:00"/>
    <n v="69"/>
    <n v="8"/>
    <n v="15"/>
    <n v="27"/>
    <n v="0"/>
    <n v="20"/>
    <n v="33"/>
    <n v="2"/>
    <n v="3"/>
    <n v="1"/>
    <n v="2"/>
    <n v="8"/>
    <n v="1"/>
    <n v="0"/>
    <n v="0"/>
    <n v="0"/>
    <n v="0"/>
    <n v="0"/>
    <n v="3"/>
    <n v="11"/>
    <n v="0"/>
  </r>
  <r>
    <n v="7712"/>
    <n v="1946"/>
    <x v="1"/>
    <x v="0"/>
    <n v="62159"/>
    <n v="0"/>
    <n v="0"/>
    <d v="2014-04-28T00:00:00"/>
    <n v="68"/>
    <n v="182"/>
    <n v="17"/>
    <n v="259"/>
    <n v="77"/>
    <n v="70"/>
    <n v="29"/>
    <n v="1"/>
    <n v="6"/>
    <n v="2"/>
    <n v="10"/>
    <n v="4"/>
    <n v="0"/>
    <n v="0"/>
    <n v="0"/>
    <n v="0"/>
    <n v="0"/>
    <n v="0"/>
    <n v="3"/>
    <n v="11"/>
    <n v="0"/>
  </r>
  <r>
    <n v="1065"/>
    <n v="1963"/>
    <x v="0"/>
    <x v="0"/>
    <n v="80695"/>
    <n v="0"/>
    <n v="0"/>
    <d v="2013-12-29T00:00:00"/>
    <n v="85"/>
    <n v="557"/>
    <n v="129"/>
    <n v="984"/>
    <n v="193"/>
    <n v="37"/>
    <n v="18"/>
    <n v="1"/>
    <n v="5"/>
    <n v="8"/>
    <n v="5"/>
    <n v="2"/>
    <n v="0"/>
    <n v="0"/>
    <n v="0"/>
    <n v="0"/>
    <n v="0"/>
    <n v="0"/>
    <n v="3"/>
    <n v="11"/>
    <n v="0"/>
  </r>
  <r>
    <n v="7275"/>
    <n v="1971"/>
    <x v="2"/>
    <x v="0"/>
    <n v="33316"/>
    <n v="1"/>
    <n v="1"/>
    <d v="2013-10-04T00:00:00"/>
    <n v="34"/>
    <n v="79"/>
    <n v="1"/>
    <n v="31"/>
    <n v="4"/>
    <n v="4"/>
    <n v="12"/>
    <n v="3"/>
    <n v="2"/>
    <n v="1"/>
    <n v="4"/>
    <n v="6"/>
    <n v="0"/>
    <n v="0"/>
    <n v="0"/>
    <n v="0"/>
    <n v="0"/>
    <n v="0"/>
    <n v="3"/>
    <n v="11"/>
    <n v="0"/>
  </r>
  <r>
    <n v="1343"/>
    <n v="1968"/>
    <x v="0"/>
    <x v="1"/>
    <n v="58554"/>
    <n v="1"/>
    <n v="1"/>
    <d v="2012-09-26T00:00:00"/>
    <n v="55"/>
    <n v="368"/>
    <n v="24"/>
    <n v="68"/>
    <n v="38"/>
    <n v="0"/>
    <n v="88"/>
    <n v="6"/>
    <n v="8"/>
    <n v="2"/>
    <n v="6"/>
    <n v="7"/>
    <n v="0"/>
    <n v="0"/>
    <n v="0"/>
    <n v="0"/>
    <n v="0"/>
    <n v="0"/>
    <n v="3"/>
    <n v="11"/>
    <n v="0"/>
  </r>
  <r>
    <n v="1384"/>
    <n v="1992"/>
    <x v="3"/>
    <x v="2"/>
    <n v="17256"/>
    <n v="1"/>
    <n v="0"/>
    <d v="2013-11-23T00:00:00"/>
    <n v="10"/>
    <n v="6"/>
    <n v="4"/>
    <n v="14"/>
    <n v="8"/>
    <n v="8"/>
    <n v="22"/>
    <n v="2"/>
    <n v="2"/>
    <n v="1"/>
    <n v="2"/>
    <n v="8"/>
    <n v="1"/>
    <n v="0"/>
    <n v="0"/>
    <n v="0"/>
    <n v="0"/>
    <n v="0"/>
    <n v="3"/>
    <n v="11"/>
    <n v="0"/>
  </r>
  <r>
    <n v="9967"/>
    <n v="1974"/>
    <x v="0"/>
    <x v="3"/>
    <n v="53034"/>
    <n v="1"/>
    <n v="1"/>
    <d v="2013-05-30T00:00:00"/>
    <n v="30"/>
    <n v="160"/>
    <n v="15"/>
    <n v="196"/>
    <n v="15"/>
    <n v="11"/>
    <n v="50"/>
    <n v="8"/>
    <n v="6"/>
    <n v="1"/>
    <n v="7"/>
    <n v="8"/>
    <n v="0"/>
    <n v="0"/>
    <n v="0"/>
    <n v="0"/>
    <n v="0"/>
    <n v="0"/>
    <n v="3"/>
    <n v="11"/>
    <n v="0"/>
  </r>
  <r>
    <n v="6181"/>
    <n v="1950"/>
    <x v="4"/>
    <x v="1"/>
    <n v="52203"/>
    <n v="0"/>
    <n v="0"/>
    <d v="2012-07-31T00:00:00"/>
    <n v="36"/>
    <n v="488"/>
    <n v="21"/>
    <n v="238"/>
    <n v="56"/>
    <n v="108"/>
    <n v="28"/>
    <n v="1"/>
    <n v="8"/>
    <n v="7"/>
    <n v="11"/>
    <n v="6"/>
    <n v="0"/>
    <n v="0"/>
    <n v="0"/>
    <n v="0"/>
    <n v="0"/>
    <n v="0"/>
    <n v="3"/>
    <n v="11"/>
    <n v="0"/>
  </r>
  <r>
    <n v="10507"/>
    <n v="1977"/>
    <x v="4"/>
    <x v="3"/>
    <n v="59601"/>
    <n v="0"/>
    <n v="1"/>
    <d v="2013-07-25T00:00:00"/>
    <n v="14"/>
    <n v="691"/>
    <n v="7"/>
    <n v="69"/>
    <n v="0"/>
    <n v="7"/>
    <n v="23"/>
    <n v="4"/>
    <n v="2"/>
    <n v="2"/>
    <n v="7"/>
    <n v="8"/>
    <n v="0"/>
    <n v="1"/>
    <n v="0"/>
    <n v="0"/>
    <n v="0"/>
    <n v="0"/>
    <n v="3"/>
    <n v="11"/>
    <n v="0"/>
  </r>
  <r>
    <n v="2674"/>
    <n v="1958"/>
    <x v="2"/>
    <x v="0"/>
    <n v="75154"/>
    <n v="0"/>
    <n v="1"/>
    <d v="2012-09-04T00:00:00"/>
    <n v="79"/>
    <n v="543"/>
    <n v="10"/>
    <n v="205"/>
    <n v="160"/>
    <n v="143"/>
    <n v="82"/>
    <n v="1"/>
    <n v="6"/>
    <n v="3"/>
    <n v="6"/>
    <n v="3"/>
    <n v="0"/>
    <n v="0"/>
    <n v="0"/>
    <n v="0"/>
    <n v="0"/>
    <n v="0"/>
    <n v="3"/>
    <n v="11"/>
    <n v="1"/>
  </r>
  <r>
    <n v="2698"/>
    <n v="1976"/>
    <x v="0"/>
    <x v="0"/>
    <n v="47025"/>
    <n v="0"/>
    <n v="1"/>
    <d v="2013-11-07T00:00:00"/>
    <n v="52"/>
    <n v="254"/>
    <n v="7"/>
    <n v="108"/>
    <n v="20"/>
    <n v="0"/>
    <n v="26"/>
    <n v="3"/>
    <n v="6"/>
    <n v="3"/>
    <n v="5"/>
    <n v="6"/>
    <n v="0"/>
    <n v="0"/>
    <n v="0"/>
    <n v="0"/>
    <n v="0"/>
    <n v="0"/>
    <n v="3"/>
    <n v="11"/>
    <n v="0"/>
  </r>
  <r>
    <n v="3231"/>
    <n v="1973"/>
    <x v="0"/>
    <x v="2"/>
    <n v="37971"/>
    <n v="1"/>
    <n v="0"/>
    <d v="2013-11-25T00:00:00"/>
    <n v="97"/>
    <n v="5"/>
    <n v="4"/>
    <n v="10"/>
    <n v="2"/>
    <n v="2"/>
    <n v="7"/>
    <n v="1"/>
    <n v="1"/>
    <n v="0"/>
    <n v="3"/>
    <n v="8"/>
    <n v="0"/>
    <n v="0"/>
    <n v="0"/>
    <n v="0"/>
    <n v="0"/>
    <n v="0"/>
    <n v="3"/>
    <n v="11"/>
    <n v="0"/>
  </r>
  <r>
    <n v="4096"/>
    <n v="1968"/>
    <x v="2"/>
    <x v="3"/>
    <n v="41335"/>
    <n v="1"/>
    <n v="0"/>
    <d v="2013-12-26T00:00:00"/>
    <n v="24"/>
    <n v="112"/>
    <n v="19"/>
    <n v="21"/>
    <n v="16"/>
    <n v="14"/>
    <n v="5"/>
    <n v="3"/>
    <n v="4"/>
    <n v="1"/>
    <n v="4"/>
    <n v="7"/>
    <n v="0"/>
    <n v="0"/>
    <n v="0"/>
    <n v="0"/>
    <n v="0"/>
    <n v="0"/>
    <n v="3"/>
    <n v="11"/>
    <n v="0"/>
  </r>
  <r>
    <n v="10476"/>
    <n v="1958"/>
    <x v="0"/>
    <x v="2"/>
    <n v="67267"/>
    <n v="0"/>
    <n v="1"/>
    <d v="2014-05-13T00:00:00"/>
    <n v="0"/>
    <n v="134"/>
    <n v="11"/>
    <n v="59"/>
    <n v="15"/>
    <n v="2"/>
    <n v="30"/>
    <n v="1"/>
    <n v="3"/>
    <n v="2"/>
    <n v="5"/>
    <n v="2"/>
    <n v="0"/>
    <n v="0"/>
    <n v="0"/>
    <n v="0"/>
    <n v="0"/>
    <n v="0"/>
    <n v="3"/>
    <n v="11"/>
    <n v="0"/>
  </r>
  <r>
    <n v="5948"/>
    <n v="1975"/>
    <x v="0"/>
    <x v="0"/>
    <n v="57338"/>
    <n v="0"/>
    <n v="1"/>
    <d v="2014-04-29T00:00:00"/>
    <n v="96"/>
    <n v="143"/>
    <n v="6"/>
    <n v="52"/>
    <n v="11"/>
    <n v="8"/>
    <n v="17"/>
    <n v="2"/>
    <n v="4"/>
    <n v="1"/>
    <n v="5"/>
    <n v="5"/>
    <n v="0"/>
    <n v="0"/>
    <n v="0"/>
    <n v="0"/>
    <n v="0"/>
    <n v="0"/>
    <n v="3"/>
    <n v="11"/>
    <n v="0"/>
  </r>
  <r>
    <n v="9140"/>
    <n v="1960"/>
    <x v="4"/>
    <x v="1"/>
    <n v="50523"/>
    <n v="1"/>
    <n v="1"/>
    <d v="2013-12-25T00:00:00"/>
    <n v="89"/>
    <n v="51"/>
    <n v="4"/>
    <n v="24"/>
    <n v="4"/>
    <n v="7"/>
    <n v="1"/>
    <n v="2"/>
    <n v="2"/>
    <n v="0"/>
    <n v="4"/>
    <n v="6"/>
    <n v="0"/>
    <n v="0"/>
    <n v="0"/>
    <n v="0"/>
    <n v="0"/>
    <n v="0"/>
    <n v="3"/>
    <n v="11"/>
    <n v="0"/>
  </r>
  <r>
    <n v="10258"/>
    <n v="1965"/>
    <x v="2"/>
    <x v="0"/>
    <n v="35791"/>
    <n v="2"/>
    <n v="1"/>
    <d v="2013-05-06T00:00:00"/>
    <n v="94"/>
    <n v="27"/>
    <n v="0"/>
    <n v="5"/>
    <n v="0"/>
    <n v="0"/>
    <n v="3"/>
    <n v="2"/>
    <n v="1"/>
    <n v="0"/>
    <n v="3"/>
    <n v="8"/>
    <n v="0"/>
    <n v="0"/>
    <n v="0"/>
    <n v="0"/>
    <n v="0"/>
    <n v="0"/>
    <n v="3"/>
    <n v="11"/>
    <n v="0"/>
  </r>
  <r>
    <n v="5675"/>
    <n v="1960"/>
    <x v="1"/>
    <x v="3"/>
    <n v="50611"/>
    <n v="0"/>
    <n v="1"/>
    <d v="2012-10-04T00:00:00"/>
    <n v="98"/>
    <n v="459"/>
    <n v="0"/>
    <n v="24"/>
    <n v="6"/>
    <n v="0"/>
    <n v="4"/>
    <n v="6"/>
    <n v="4"/>
    <n v="5"/>
    <n v="7"/>
    <n v="6"/>
    <n v="0"/>
    <n v="1"/>
    <n v="0"/>
    <n v="0"/>
    <n v="0"/>
    <n v="0"/>
    <n v="3"/>
    <n v="11"/>
    <n v="0"/>
  </r>
  <r>
    <n v="4743"/>
    <n v="1969"/>
    <x v="1"/>
    <x v="2"/>
    <n v="56242"/>
    <n v="0"/>
    <n v="1"/>
    <d v="2013-03-03T00:00:00"/>
    <n v="72"/>
    <n v="689"/>
    <n v="8"/>
    <n v="167"/>
    <n v="11"/>
    <n v="8"/>
    <n v="88"/>
    <n v="5"/>
    <n v="8"/>
    <n v="4"/>
    <n v="11"/>
    <n v="6"/>
    <n v="0"/>
    <n v="0"/>
    <n v="0"/>
    <n v="0"/>
    <n v="0"/>
    <n v="0"/>
    <n v="3"/>
    <n v="11"/>
    <n v="0"/>
  </r>
  <r>
    <n v="8805"/>
    <n v="1960"/>
    <x v="0"/>
    <x v="0"/>
    <n v="48904"/>
    <n v="0"/>
    <n v="1"/>
    <d v="2012-12-02T00:00:00"/>
    <n v="1"/>
    <n v="283"/>
    <n v="10"/>
    <n v="38"/>
    <n v="0"/>
    <n v="13"/>
    <n v="27"/>
    <n v="4"/>
    <n v="7"/>
    <n v="2"/>
    <n v="4"/>
    <n v="8"/>
    <n v="0"/>
    <n v="0"/>
    <n v="0"/>
    <n v="0"/>
    <n v="0"/>
    <n v="0"/>
    <n v="3"/>
    <n v="11"/>
    <n v="0"/>
  </r>
  <r>
    <n v="1542"/>
    <n v="1975"/>
    <x v="0"/>
    <x v="0"/>
    <n v="56243"/>
    <n v="1"/>
    <n v="2"/>
    <d v="2013-12-30T00:00:00"/>
    <n v="26"/>
    <n v="347"/>
    <n v="0"/>
    <n v="35"/>
    <n v="4"/>
    <n v="3"/>
    <n v="7"/>
    <n v="6"/>
    <n v="4"/>
    <n v="2"/>
    <n v="8"/>
    <n v="5"/>
    <n v="0"/>
    <n v="0"/>
    <n v="0"/>
    <n v="0"/>
    <n v="0"/>
    <n v="0"/>
    <n v="3"/>
    <n v="11"/>
    <n v="0"/>
  </r>
  <r>
    <n v="6770"/>
    <n v="1985"/>
    <x v="0"/>
    <x v="2"/>
    <n v="21355"/>
    <n v="1"/>
    <n v="0"/>
    <d v="2013-08-20T00:00:00"/>
    <n v="5"/>
    <n v="5"/>
    <n v="13"/>
    <n v="14"/>
    <n v="0"/>
    <n v="5"/>
    <n v="31"/>
    <n v="2"/>
    <n v="2"/>
    <n v="1"/>
    <n v="2"/>
    <n v="6"/>
    <n v="1"/>
    <n v="0"/>
    <n v="0"/>
    <n v="0"/>
    <n v="0"/>
    <n v="0"/>
    <n v="3"/>
    <n v="11"/>
    <n v="1"/>
  </r>
  <r>
    <n v="8773"/>
    <n v="1971"/>
    <x v="2"/>
    <x v="1"/>
    <n v="57420"/>
    <n v="0"/>
    <n v="1"/>
    <d v="2013-06-25T00:00:00"/>
    <n v="22"/>
    <n v="280"/>
    <n v="0"/>
    <n v="18"/>
    <n v="0"/>
    <n v="0"/>
    <n v="24"/>
    <n v="3"/>
    <n v="5"/>
    <n v="1"/>
    <n v="6"/>
    <n v="7"/>
    <n v="0"/>
    <n v="1"/>
    <n v="0"/>
    <n v="0"/>
    <n v="0"/>
    <n v="0"/>
    <n v="3"/>
    <n v="11"/>
    <n v="0"/>
  </r>
  <r>
    <n v="10475"/>
    <n v="1970"/>
    <x v="2"/>
    <x v="1"/>
    <n v="53246"/>
    <n v="0"/>
    <n v="1"/>
    <d v="2013-04-01T00:00:00"/>
    <n v="39"/>
    <n v="187"/>
    <n v="5"/>
    <n v="65"/>
    <n v="26"/>
    <n v="20"/>
    <n v="14"/>
    <n v="2"/>
    <n v="4"/>
    <n v="2"/>
    <n v="6"/>
    <n v="5"/>
    <n v="0"/>
    <n v="0"/>
    <n v="0"/>
    <n v="0"/>
    <n v="0"/>
    <n v="0"/>
    <n v="3"/>
    <n v="11"/>
    <n v="0"/>
  </r>
  <r>
    <n v="10420"/>
    <n v="1955"/>
    <x v="2"/>
    <x v="3"/>
    <n v="46390"/>
    <n v="0"/>
    <n v="1"/>
    <d v="2014-05-05T00:00:00"/>
    <n v="56"/>
    <n v="95"/>
    <n v="14"/>
    <n v="64"/>
    <n v="2"/>
    <n v="9"/>
    <n v="38"/>
    <n v="1"/>
    <n v="4"/>
    <n v="2"/>
    <n v="3"/>
    <n v="7"/>
    <n v="0"/>
    <n v="0"/>
    <n v="0"/>
    <n v="0"/>
    <n v="0"/>
    <n v="0"/>
    <n v="3"/>
    <n v="11"/>
    <n v="0"/>
  </r>
  <r>
    <n v="7514"/>
    <n v="1956"/>
    <x v="4"/>
    <x v="1"/>
    <n v="54342"/>
    <n v="1"/>
    <n v="1"/>
    <d v="2013-07-03T00:00:00"/>
    <n v="74"/>
    <n v="84"/>
    <n v="10"/>
    <n v="34"/>
    <n v="11"/>
    <n v="10"/>
    <n v="28"/>
    <n v="4"/>
    <n v="3"/>
    <n v="1"/>
    <n v="4"/>
    <n v="6"/>
    <n v="0"/>
    <n v="0"/>
    <n v="0"/>
    <n v="0"/>
    <n v="0"/>
    <n v="0"/>
    <n v="3"/>
    <n v="11"/>
    <n v="0"/>
  </r>
  <r>
    <n v="2902"/>
    <n v="1958"/>
    <x v="0"/>
    <x v="1"/>
    <n v="53246"/>
    <n v="1"/>
    <n v="1"/>
    <d v="2012-09-03T00:00:00"/>
    <n v="87"/>
    <n v="19"/>
    <n v="4"/>
    <n v="12"/>
    <n v="2"/>
    <n v="2"/>
    <n v="6"/>
    <n v="1"/>
    <n v="1"/>
    <n v="0"/>
    <n v="3"/>
    <n v="5"/>
    <n v="0"/>
    <n v="0"/>
    <n v="0"/>
    <n v="0"/>
    <n v="0"/>
    <n v="0"/>
    <n v="3"/>
    <n v="11"/>
    <n v="0"/>
  </r>
  <r>
    <n v="4345"/>
    <n v="1964"/>
    <x v="4"/>
    <x v="0"/>
    <n v="50995"/>
    <n v="1"/>
    <n v="1"/>
    <d v="2014-01-12T00:00:00"/>
    <n v="49"/>
    <n v="5"/>
    <n v="1"/>
    <n v="9"/>
    <n v="2"/>
    <n v="0"/>
    <n v="4"/>
    <n v="1"/>
    <n v="1"/>
    <n v="0"/>
    <n v="2"/>
    <n v="7"/>
    <n v="0"/>
    <n v="0"/>
    <n v="0"/>
    <n v="0"/>
    <n v="0"/>
    <n v="0"/>
    <n v="3"/>
    <n v="11"/>
    <n v="0"/>
  </r>
  <r>
    <n v="793"/>
    <n v="1973"/>
    <x v="0"/>
    <x v="2"/>
    <n v="20895"/>
    <n v="1"/>
    <n v="0"/>
    <d v="2012-10-06T00:00:00"/>
    <n v="24"/>
    <n v="18"/>
    <n v="3"/>
    <n v="17"/>
    <n v="3"/>
    <n v="0"/>
    <n v="4"/>
    <n v="1"/>
    <n v="2"/>
    <n v="0"/>
    <n v="3"/>
    <n v="9"/>
    <n v="0"/>
    <n v="0"/>
    <n v="0"/>
    <n v="0"/>
    <n v="0"/>
    <n v="0"/>
    <n v="3"/>
    <n v="11"/>
    <n v="0"/>
  </r>
  <r>
    <n v="10909"/>
    <n v="1948"/>
    <x v="0"/>
    <x v="2"/>
    <n v="92344"/>
    <n v="0"/>
    <n v="0"/>
    <d v="2014-01-15T00:00:00"/>
    <n v="9"/>
    <n v="992"/>
    <n v="24"/>
    <n v="694"/>
    <n v="51"/>
    <n v="19"/>
    <n v="119"/>
    <n v="0"/>
    <n v="5"/>
    <n v="10"/>
    <n v="5"/>
    <n v="1"/>
    <n v="1"/>
    <n v="0"/>
    <n v="1"/>
    <n v="0"/>
    <n v="0"/>
    <n v="0"/>
    <n v="3"/>
    <n v="11"/>
    <n v="0"/>
  </r>
  <r>
    <n v="3769"/>
    <n v="1972"/>
    <x v="1"/>
    <x v="1"/>
    <n v="53246"/>
    <n v="1"/>
    <n v="0"/>
    <d v="2014-03-02T00:00:00"/>
    <n v="17"/>
    <n v="25"/>
    <n v="1"/>
    <n v="13"/>
    <n v="0"/>
    <n v="0"/>
    <n v="3"/>
    <n v="1"/>
    <n v="1"/>
    <n v="0"/>
    <n v="3"/>
    <n v="7"/>
    <n v="0"/>
    <n v="0"/>
    <n v="0"/>
    <n v="0"/>
    <n v="0"/>
    <n v="0"/>
    <n v="3"/>
    <n v="11"/>
    <n v="0"/>
  </r>
  <r>
    <n v="8702"/>
    <n v="1976"/>
    <x v="4"/>
    <x v="1"/>
    <n v="26907"/>
    <n v="1"/>
    <n v="1"/>
    <d v="2013-08-20T00:00:00"/>
    <n v="10"/>
    <n v="9"/>
    <n v="1"/>
    <n v="7"/>
    <n v="0"/>
    <n v="3"/>
    <n v="2"/>
    <n v="2"/>
    <n v="1"/>
    <n v="0"/>
    <n v="3"/>
    <n v="7"/>
    <n v="0"/>
    <n v="0"/>
    <n v="0"/>
    <n v="0"/>
    <n v="0"/>
    <n v="0"/>
    <n v="3"/>
    <n v="11"/>
    <n v="0"/>
  </r>
  <r>
    <n v="4791"/>
    <n v="1980"/>
    <x v="0"/>
    <x v="1"/>
    <n v="44964"/>
    <n v="1"/>
    <n v="1"/>
    <d v="2012-12-16T00:00:00"/>
    <n v="35"/>
    <n v="19"/>
    <n v="1"/>
    <n v="17"/>
    <n v="2"/>
    <n v="0"/>
    <n v="2"/>
    <n v="1"/>
    <n v="1"/>
    <n v="0"/>
    <n v="3"/>
    <n v="8"/>
    <n v="0"/>
    <n v="0"/>
    <n v="0"/>
    <n v="0"/>
    <n v="0"/>
    <n v="0"/>
    <n v="3"/>
    <n v="11"/>
    <n v="0"/>
  </r>
  <r>
    <n v="2963"/>
    <n v="1979"/>
    <x v="0"/>
    <x v="1"/>
    <n v="75507"/>
    <n v="0"/>
    <n v="0"/>
    <d v="2014-05-02T00:00:00"/>
    <n v="56"/>
    <n v="709"/>
    <n v="93"/>
    <n v="374"/>
    <n v="104"/>
    <n v="80"/>
    <n v="80"/>
    <n v="1"/>
    <n v="8"/>
    <n v="6"/>
    <n v="6"/>
    <n v="3"/>
    <n v="0"/>
    <n v="0"/>
    <n v="0"/>
    <n v="0"/>
    <n v="0"/>
    <n v="0"/>
    <n v="3"/>
    <n v="11"/>
    <n v="0"/>
  </r>
  <r>
    <n v="8216"/>
    <n v="1972"/>
    <x v="2"/>
    <x v="2"/>
    <n v="53761"/>
    <n v="1"/>
    <n v="1"/>
    <d v="2013-10-11T00:00:00"/>
    <n v="7"/>
    <n v="158"/>
    <n v="0"/>
    <n v="76"/>
    <n v="13"/>
    <n v="7"/>
    <n v="71"/>
    <n v="6"/>
    <n v="4"/>
    <n v="4"/>
    <n v="3"/>
    <n v="5"/>
    <n v="0"/>
    <n v="0"/>
    <n v="0"/>
    <n v="0"/>
    <n v="0"/>
    <n v="0"/>
    <n v="3"/>
    <n v="11"/>
    <n v="0"/>
  </r>
  <r>
    <n v="8140"/>
    <n v="1973"/>
    <x v="0"/>
    <x v="1"/>
    <n v="22682"/>
    <n v="1"/>
    <n v="0"/>
    <d v="2013-10-03T00:00:00"/>
    <n v="51"/>
    <n v="10"/>
    <n v="14"/>
    <n v="29"/>
    <n v="4"/>
    <n v="2"/>
    <n v="36"/>
    <n v="3"/>
    <n v="2"/>
    <n v="1"/>
    <n v="4"/>
    <n v="4"/>
    <n v="0"/>
    <n v="0"/>
    <n v="0"/>
    <n v="0"/>
    <n v="0"/>
    <n v="0"/>
    <n v="3"/>
    <n v="11"/>
    <n v="0"/>
  </r>
  <r>
    <n v="10146"/>
    <n v="1972"/>
    <x v="1"/>
    <x v="1"/>
    <n v="38887"/>
    <n v="1"/>
    <n v="0"/>
    <d v="2014-03-02T00:00:00"/>
    <n v="17"/>
    <n v="25"/>
    <n v="1"/>
    <n v="13"/>
    <n v="0"/>
    <n v="0"/>
    <n v="3"/>
    <n v="1"/>
    <n v="1"/>
    <n v="0"/>
    <n v="3"/>
    <n v="7"/>
    <n v="0"/>
    <n v="0"/>
    <n v="0"/>
    <n v="0"/>
    <n v="0"/>
    <n v="0"/>
    <n v="3"/>
    <n v="11"/>
    <n v="0"/>
  </r>
  <r>
    <n v="5289"/>
    <n v="1975"/>
    <x v="4"/>
    <x v="0"/>
    <n v="41658"/>
    <n v="1"/>
    <n v="1"/>
    <d v="2012-11-09T00:00:00"/>
    <n v="30"/>
    <n v="8"/>
    <n v="4"/>
    <n v="12"/>
    <n v="15"/>
    <n v="4"/>
    <n v="29"/>
    <n v="2"/>
    <n v="1"/>
    <n v="1"/>
    <n v="2"/>
    <n v="4"/>
    <n v="0"/>
    <n v="0"/>
    <n v="0"/>
    <n v="0"/>
    <n v="0"/>
    <n v="0"/>
    <n v="3"/>
    <n v="11"/>
    <n v="0"/>
  </r>
  <r>
    <n v="2587"/>
    <n v="1972"/>
    <x v="1"/>
    <x v="2"/>
    <n v="29791"/>
    <n v="1"/>
    <n v="0"/>
    <d v="2014-05-15T00:00:00"/>
    <n v="21"/>
    <n v="14"/>
    <n v="0"/>
    <n v="6"/>
    <n v="0"/>
    <n v="0"/>
    <n v="0"/>
    <n v="2"/>
    <n v="2"/>
    <n v="0"/>
    <n v="3"/>
    <n v="5"/>
    <n v="0"/>
    <n v="0"/>
    <n v="0"/>
    <n v="0"/>
    <n v="0"/>
    <n v="0"/>
    <n v="3"/>
    <n v="11"/>
    <n v="0"/>
  </r>
  <r>
    <n v="4405"/>
    <n v="1956"/>
    <x v="2"/>
    <x v="2"/>
    <n v="63915"/>
    <n v="0"/>
    <n v="2"/>
    <d v="2013-07-30T00:00:00"/>
    <n v="2"/>
    <n v="622"/>
    <n v="7"/>
    <n v="115"/>
    <n v="30"/>
    <n v="0"/>
    <n v="15"/>
    <n v="2"/>
    <n v="6"/>
    <n v="3"/>
    <n v="12"/>
    <n v="5"/>
    <n v="0"/>
    <n v="0"/>
    <n v="0"/>
    <n v="0"/>
    <n v="0"/>
    <n v="0"/>
    <n v="3"/>
    <n v="11"/>
    <n v="0"/>
  </r>
  <r>
    <n v="8663"/>
    <n v="1974"/>
    <x v="0"/>
    <x v="3"/>
    <n v="39996"/>
    <n v="1"/>
    <n v="1"/>
    <d v="2014-05-22T00:00:00"/>
    <n v="85"/>
    <n v="11"/>
    <n v="0"/>
    <n v="3"/>
    <n v="0"/>
    <n v="0"/>
    <n v="1"/>
    <n v="1"/>
    <n v="1"/>
    <n v="0"/>
    <n v="2"/>
    <n v="6"/>
    <n v="0"/>
    <n v="0"/>
    <n v="0"/>
    <n v="0"/>
    <n v="0"/>
    <n v="0"/>
    <n v="3"/>
    <n v="11"/>
    <n v="0"/>
  </r>
  <r>
    <n v="2589"/>
    <n v="1972"/>
    <x v="0"/>
    <x v="3"/>
    <n v="26759"/>
    <n v="1"/>
    <n v="0"/>
    <d v="2014-02-07T00:00:00"/>
    <n v="65"/>
    <n v="25"/>
    <n v="3"/>
    <n v="16"/>
    <n v="8"/>
    <n v="5"/>
    <n v="2"/>
    <n v="2"/>
    <n v="2"/>
    <n v="1"/>
    <n v="3"/>
    <n v="6"/>
    <n v="0"/>
    <n v="0"/>
    <n v="0"/>
    <n v="0"/>
    <n v="0"/>
    <n v="0"/>
    <n v="3"/>
    <n v="11"/>
    <n v="0"/>
  </r>
  <r>
    <n v="3421"/>
    <n v="1968"/>
    <x v="2"/>
    <x v="3"/>
    <n v="63841"/>
    <n v="0"/>
    <n v="1"/>
    <d v="2013-04-21T00:00:00"/>
    <n v="64"/>
    <n v="635"/>
    <n v="15"/>
    <n v="100"/>
    <n v="20"/>
    <n v="7"/>
    <n v="131"/>
    <n v="1"/>
    <n v="9"/>
    <n v="3"/>
    <n v="9"/>
    <n v="6"/>
    <n v="0"/>
    <n v="0"/>
    <n v="0"/>
    <n v="0"/>
    <n v="0"/>
    <n v="0"/>
    <n v="3"/>
    <n v="11"/>
    <n v="0"/>
  </r>
  <r>
    <n v="10490"/>
    <n v="1969"/>
    <x v="1"/>
    <x v="2"/>
    <n v="51039"/>
    <n v="1"/>
    <n v="1"/>
    <d v="2012-12-10T00:00:00"/>
    <n v="11"/>
    <n v="100"/>
    <n v="64"/>
    <n v="79"/>
    <n v="65"/>
    <n v="0"/>
    <n v="109"/>
    <n v="2"/>
    <n v="6"/>
    <n v="2"/>
    <n v="4"/>
    <n v="7"/>
    <n v="0"/>
    <n v="0"/>
    <n v="0"/>
    <n v="0"/>
    <n v="0"/>
    <n v="0"/>
    <n v="3"/>
    <n v="11"/>
    <n v="0"/>
  </r>
  <r>
    <n v="4094"/>
    <n v="1961"/>
    <x v="0"/>
    <x v="2"/>
    <n v="60544"/>
    <n v="1"/>
    <n v="1"/>
    <d v="2012-08-25T00:00:00"/>
    <n v="92"/>
    <n v="201"/>
    <n v="2"/>
    <n v="43"/>
    <n v="3"/>
    <n v="5"/>
    <n v="35"/>
    <n v="4"/>
    <n v="5"/>
    <n v="1"/>
    <n v="5"/>
    <n v="6"/>
    <n v="0"/>
    <n v="0"/>
    <n v="0"/>
    <n v="0"/>
    <n v="0"/>
    <n v="0"/>
    <n v="3"/>
    <n v="11"/>
    <n v="0"/>
  </r>
  <r>
    <n v="9958"/>
    <n v="1972"/>
    <x v="0"/>
    <x v="2"/>
    <n v="65685"/>
    <n v="0"/>
    <n v="1"/>
    <d v="2014-03-29T00:00:00"/>
    <n v="54"/>
    <n v="642"/>
    <n v="14"/>
    <n v="49"/>
    <n v="0"/>
    <n v="7"/>
    <n v="57"/>
    <n v="1"/>
    <n v="9"/>
    <n v="2"/>
    <n v="9"/>
    <n v="5"/>
    <n v="0"/>
    <n v="0"/>
    <n v="0"/>
    <n v="0"/>
    <n v="0"/>
    <n v="0"/>
    <n v="3"/>
    <n v="11"/>
    <n v="0"/>
  </r>
  <r>
    <n v="2534"/>
    <n v="1953"/>
    <x v="0"/>
    <x v="2"/>
    <n v="37716"/>
    <n v="0"/>
    <n v="1"/>
    <d v="2014-04-21T00:00:00"/>
    <n v="4"/>
    <n v="97"/>
    <n v="1"/>
    <n v="41"/>
    <n v="6"/>
    <n v="2"/>
    <n v="41"/>
    <n v="2"/>
    <n v="4"/>
    <n v="1"/>
    <n v="3"/>
    <n v="7"/>
    <n v="0"/>
    <n v="0"/>
    <n v="0"/>
    <n v="0"/>
    <n v="0"/>
    <n v="0"/>
    <n v="3"/>
    <n v="11"/>
    <n v="0"/>
  </r>
  <r>
    <n v="4188"/>
    <n v="1957"/>
    <x v="0"/>
    <x v="0"/>
    <n v="36864"/>
    <n v="0"/>
    <n v="1"/>
    <d v="2012-08-13T00:00:00"/>
    <n v="53"/>
    <n v="204"/>
    <n v="5"/>
    <n v="39"/>
    <n v="17"/>
    <n v="0"/>
    <n v="89"/>
    <n v="3"/>
    <n v="5"/>
    <n v="2"/>
    <n v="4"/>
    <n v="8"/>
    <n v="0"/>
    <n v="0"/>
    <n v="0"/>
    <n v="0"/>
    <n v="0"/>
    <n v="0"/>
    <n v="3"/>
    <n v="11"/>
    <n v="1"/>
  </r>
  <r>
    <n v="6613"/>
    <n v="1970"/>
    <x v="2"/>
    <x v="2"/>
    <n v="44511"/>
    <n v="1"/>
    <n v="0"/>
    <d v="2012-10-12T00:00:00"/>
    <n v="39"/>
    <n v="513"/>
    <n v="7"/>
    <n v="133"/>
    <n v="46"/>
    <n v="14"/>
    <n v="14"/>
    <n v="6"/>
    <n v="8"/>
    <n v="4"/>
    <n v="8"/>
    <n v="8"/>
    <n v="0"/>
    <n v="0"/>
    <n v="0"/>
    <n v="0"/>
    <n v="0"/>
    <n v="0"/>
    <n v="3"/>
    <n v="11"/>
    <n v="0"/>
  </r>
  <r>
    <n v="10827"/>
    <n v="1967"/>
    <x v="1"/>
    <x v="2"/>
    <n v="36947"/>
    <n v="1"/>
    <n v="1"/>
    <d v="2012-08-07T00:00:00"/>
    <n v="49"/>
    <n v="88"/>
    <n v="3"/>
    <n v="21"/>
    <n v="4"/>
    <n v="1"/>
    <n v="29"/>
    <n v="4"/>
    <n v="3"/>
    <n v="0"/>
    <n v="4"/>
    <n v="9"/>
    <n v="0"/>
    <n v="0"/>
    <n v="0"/>
    <n v="0"/>
    <n v="0"/>
    <n v="0"/>
    <n v="3"/>
    <n v="11"/>
    <n v="0"/>
  </r>
  <r>
    <n v="5491"/>
    <n v="1951"/>
    <x v="2"/>
    <x v="1"/>
    <n v="47352"/>
    <n v="0"/>
    <n v="1"/>
    <d v="2013-04-11T00:00:00"/>
    <n v="70"/>
    <n v="172"/>
    <n v="12"/>
    <n v="112"/>
    <n v="8"/>
    <n v="0"/>
    <n v="15"/>
    <n v="4"/>
    <n v="6"/>
    <n v="1"/>
    <n v="5"/>
    <n v="7"/>
    <n v="0"/>
    <n v="0"/>
    <n v="0"/>
    <n v="0"/>
    <n v="0"/>
    <n v="0"/>
    <n v="3"/>
    <n v="11"/>
    <n v="0"/>
  </r>
  <r>
    <n v="8402"/>
    <n v="1953"/>
    <x v="2"/>
    <x v="2"/>
    <n v="67087"/>
    <n v="0"/>
    <n v="1"/>
    <d v="2013-12-17T00:00:00"/>
    <n v="40"/>
    <n v="329"/>
    <n v="35"/>
    <n v="222"/>
    <n v="130"/>
    <n v="35"/>
    <n v="43"/>
    <n v="2"/>
    <n v="7"/>
    <n v="5"/>
    <n v="8"/>
    <n v="4"/>
    <n v="0"/>
    <n v="0"/>
    <n v="0"/>
    <n v="0"/>
    <n v="0"/>
    <n v="0"/>
    <n v="3"/>
    <n v="11"/>
    <n v="0"/>
  </r>
  <r>
    <n v="8783"/>
    <n v="1950"/>
    <x v="0"/>
    <x v="2"/>
    <n v="57045"/>
    <n v="0"/>
    <n v="1"/>
    <d v="2012-09-08T00:00:00"/>
    <n v="40"/>
    <n v="296"/>
    <n v="13"/>
    <n v="104"/>
    <n v="11"/>
    <n v="13"/>
    <n v="17"/>
    <n v="3"/>
    <n v="4"/>
    <n v="2"/>
    <n v="9"/>
    <n v="3"/>
    <n v="0"/>
    <n v="0"/>
    <n v="0"/>
    <n v="0"/>
    <n v="0"/>
    <n v="0"/>
    <n v="3"/>
    <n v="11"/>
    <n v="0"/>
  </r>
  <r>
    <n v="10010"/>
    <n v="1953"/>
    <x v="1"/>
    <x v="3"/>
    <n v="36957"/>
    <n v="1"/>
    <n v="1"/>
    <d v="2012-09-06T00:00:00"/>
    <n v="43"/>
    <n v="100"/>
    <n v="2"/>
    <n v="16"/>
    <n v="2"/>
    <n v="1"/>
    <n v="31"/>
    <n v="4"/>
    <n v="3"/>
    <n v="2"/>
    <n v="2"/>
    <n v="9"/>
    <n v="0"/>
    <n v="0"/>
    <n v="0"/>
    <n v="0"/>
    <n v="0"/>
    <n v="0"/>
    <n v="3"/>
    <n v="11"/>
    <n v="1"/>
  </r>
  <r>
    <n v="618"/>
    <n v="1977"/>
    <x v="1"/>
    <x v="2"/>
    <n v="69389"/>
    <n v="0"/>
    <n v="1"/>
    <d v="2012-09-28T00:00:00"/>
    <n v="17"/>
    <n v="422"/>
    <n v="7"/>
    <n v="238"/>
    <n v="69"/>
    <n v="46"/>
    <n v="15"/>
    <n v="1"/>
    <n v="7"/>
    <n v="2"/>
    <n v="12"/>
    <n v="4"/>
    <n v="0"/>
    <n v="0"/>
    <n v="0"/>
    <n v="0"/>
    <n v="0"/>
    <n v="0"/>
    <n v="3"/>
    <n v="11"/>
    <n v="0"/>
  </r>
  <r>
    <n v="9121"/>
    <n v="1972"/>
    <x v="0"/>
    <x v="2"/>
    <n v="80134"/>
    <n v="1"/>
    <n v="0"/>
    <d v="2013-05-20T00:00:00"/>
    <n v="40"/>
    <n v="1218"/>
    <n v="16"/>
    <n v="272"/>
    <n v="104"/>
    <n v="0"/>
    <n v="80"/>
    <n v="2"/>
    <n v="5"/>
    <n v="3"/>
    <n v="6"/>
    <n v="6"/>
    <n v="0"/>
    <n v="1"/>
    <n v="1"/>
    <n v="1"/>
    <n v="0"/>
    <n v="0"/>
    <n v="3"/>
    <n v="11"/>
    <n v="1"/>
  </r>
  <r>
    <n v="361"/>
    <n v="1969"/>
    <x v="2"/>
    <x v="2"/>
    <n v="43142"/>
    <n v="1"/>
    <n v="1"/>
    <d v="2014-02-18T00:00:00"/>
    <n v="84"/>
    <n v="5"/>
    <n v="1"/>
    <n v="7"/>
    <n v="2"/>
    <n v="1"/>
    <n v="4"/>
    <n v="1"/>
    <n v="1"/>
    <n v="0"/>
    <n v="2"/>
    <n v="7"/>
    <n v="0"/>
    <n v="0"/>
    <n v="0"/>
    <n v="0"/>
    <n v="0"/>
    <n v="0"/>
    <n v="3"/>
    <n v="11"/>
    <n v="0"/>
  </r>
  <r>
    <n v="4310"/>
    <n v="1944"/>
    <x v="0"/>
    <x v="2"/>
    <n v="80589"/>
    <n v="0"/>
    <n v="0"/>
    <d v="2014-01-22T00:00:00"/>
    <n v="25"/>
    <n v="507"/>
    <n v="93"/>
    <n v="520"/>
    <n v="242"/>
    <n v="40"/>
    <n v="26"/>
    <n v="1"/>
    <n v="5"/>
    <n v="10"/>
    <n v="5"/>
    <n v="1"/>
    <n v="0"/>
    <n v="0"/>
    <n v="0"/>
    <n v="1"/>
    <n v="0"/>
    <n v="0"/>
    <n v="3"/>
    <n v="11"/>
    <n v="1"/>
  </r>
  <r>
    <n v="2678"/>
    <n v="1990"/>
    <x v="0"/>
    <x v="0"/>
    <n v="34412"/>
    <n v="1"/>
    <n v="0"/>
    <d v="2013-02-13T00:00:00"/>
    <n v="62"/>
    <n v="52"/>
    <n v="12"/>
    <n v="50"/>
    <n v="4"/>
    <n v="36"/>
    <n v="55"/>
    <n v="3"/>
    <n v="5"/>
    <n v="0"/>
    <n v="3"/>
    <n v="9"/>
    <n v="0"/>
    <n v="0"/>
    <n v="0"/>
    <n v="0"/>
    <n v="0"/>
    <n v="0"/>
    <n v="3"/>
    <n v="11"/>
    <n v="0"/>
  </r>
  <r>
    <n v="6376"/>
    <n v="1979"/>
    <x v="0"/>
    <x v="0"/>
    <n v="57537"/>
    <n v="1"/>
    <n v="0"/>
    <d v="2013-06-10T00:00:00"/>
    <n v="83"/>
    <n v="191"/>
    <n v="56"/>
    <n v="139"/>
    <n v="51"/>
    <n v="8"/>
    <n v="100"/>
    <n v="4"/>
    <n v="4"/>
    <n v="3"/>
    <n v="8"/>
    <n v="4"/>
    <n v="0"/>
    <n v="0"/>
    <n v="0"/>
    <n v="0"/>
    <n v="0"/>
    <n v="0"/>
    <n v="3"/>
    <n v="11"/>
    <n v="0"/>
  </r>
  <r>
    <n v="524"/>
    <n v="1966"/>
    <x v="3"/>
    <x v="1"/>
    <n v="22634"/>
    <n v="0"/>
    <n v="0"/>
    <d v="2013-01-16T00:00:00"/>
    <n v="47"/>
    <n v="2"/>
    <n v="23"/>
    <n v="11"/>
    <n v="8"/>
    <n v="6"/>
    <n v="46"/>
    <n v="1"/>
    <n v="2"/>
    <n v="1"/>
    <n v="2"/>
    <n v="8"/>
    <n v="0"/>
    <n v="0"/>
    <n v="0"/>
    <n v="0"/>
    <n v="0"/>
    <n v="0"/>
    <n v="3"/>
    <n v="11"/>
    <n v="0"/>
  </r>
  <r>
    <n v="10341"/>
    <n v="1948"/>
    <x v="0"/>
    <x v="1"/>
    <n v="51315"/>
    <n v="0"/>
    <n v="0"/>
    <d v="2014-02-23T00:00:00"/>
    <n v="45"/>
    <n v="68"/>
    <n v="28"/>
    <n v="39"/>
    <n v="16"/>
    <n v="30"/>
    <n v="41"/>
    <n v="1"/>
    <n v="2"/>
    <n v="2"/>
    <n v="5"/>
    <n v="2"/>
    <n v="0"/>
    <n v="0"/>
    <n v="0"/>
    <n v="0"/>
    <n v="0"/>
    <n v="0"/>
    <n v="3"/>
    <n v="11"/>
    <n v="0"/>
  </r>
  <r>
    <n v="5654"/>
    <n v="1972"/>
    <x v="0"/>
    <x v="2"/>
    <n v="36026"/>
    <n v="2"/>
    <n v="1"/>
    <d v="2014-03-16T00:00:00"/>
    <n v="34"/>
    <n v="20"/>
    <n v="4"/>
    <n v="10"/>
    <n v="6"/>
    <n v="4"/>
    <n v="17"/>
    <n v="2"/>
    <n v="2"/>
    <n v="0"/>
    <n v="3"/>
    <n v="6"/>
    <n v="0"/>
    <n v="0"/>
    <n v="0"/>
    <n v="0"/>
    <n v="0"/>
    <n v="0"/>
    <n v="3"/>
    <n v="11"/>
    <n v="0"/>
  </r>
  <r>
    <n v="4098"/>
    <n v="1973"/>
    <x v="0"/>
    <x v="2"/>
    <n v="24639"/>
    <n v="1"/>
    <n v="1"/>
    <d v="2014-01-28T00:00:00"/>
    <n v="3"/>
    <n v="20"/>
    <n v="3"/>
    <n v="16"/>
    <n v="0"/>
    <n v="4"/>
    <n v="1"/>
    <n v="3"/>
    <n v="2"/>
    <n v="0"/>
    <n v="4"/>
    <n v="6"/>
    <n v="0"/>
    <n v="0"/>
    <n v="0"/>
    <n v="0"/>
    <n v="0"/>
    <n v="0"/>
    <n v="3"/>
    <n v="11"/>
    <n v="0"/>
  </r>
  <r>
    <n v="5824"/>
    <n v="1972"/>
    <x v="1"/>
    <x v="1"/>
    <n v="34578"/>
    <n v="2"/>
    <n v="1"/>
    <d v="2014-04-11T00:00:00"/>
    <n v="1"/>
    <n v="7"/>
    <n v="0"/>
    <n v="1"/>
    <n v="0"/>
    <n v="0"/>
    <n v="0"/>
    <n v="1"/>
    <n v="1"/>
    <n v="0"/>
    <n v="2"/>
    <n v="6"/>
    <n v="0"/>
    <n v="0"/>
    <n v="0"/>
    <n v="0"/>
    <n v="0"/>
    <n v="0"/>
    <n v="3"/>
    <n v="11"/>
    <n v="0"/>
  </r>
  <r>
    <n v="7000"/>
    <n v="1972"/>
    <x v="4"/>
    <x v="0"/>
    <n v="65704"/>
    <n v="0"/>
    <n v="0"/>
    <d v="2013-10-13T00:00:00"/>
    <n v="18"/>
    <n v="279"/>
    <n v="172"/>
    <n v="74"/>
    <n v="38"/>
    <n v="8"/>
    <n v="246"/>
    <n v="1"/>
    <n v="2"/>
    <n v="10"/>
    <n v="10"/>
    <n v="1"/>
    <n v="0"/>
    <n v="0"/>
    <n v="0"/>
    <n v="0"/>
    <n v="0"/>
    <n v="0"/>
    <n v="3"/>
    <n v="11"/>
    <n v="0"/>
  </r>
  <r>
    <n v="2561"/>
    <n v="1966"/>
    <x v="0"/>
    <x v="0"/>
    <n v="63810"/>
    <n v="0"/>
    <n v="1"/>
    <d v="2012-11-11T00:00:00"/>
    <n v="45"/>
    <n v="977"/>
    <n v="12"/>
    <n v="253"/>
    <n v="16"/>
    <n v="12"/>
    <n v="101"/>
    <n v="4"/>
    <n v="4"/>
    <n v="3"/>
    <n v="12"/>
    <n v="8"/>
    <n v="0"/>
    <n v="1"/>
    <n v="0"/>
    <n v="0"/>
    <n v="0"/>
    <n v="0"/>
    <n v="3"/>
    <n v="11"/>
    <n v="0"/>
  </r>
  <r>
    <n v="5229"/>
    <n v="1969"/>
    <x v="1"/>
    <x v="1"/>
    <n v="54132"/>
    <n v="0"/>
    <n v="1"/>
    <d v="2014-02-16T00:00:00"/>
    <n v="81"/>
    <n v="30"/>
    <n v="1"/>
    <n v="8"/>
    <n v="0"/>
    <n v="0"/>
    <n v="3"/>
    <n v="1"/>
    <n v="1"/>
    <n v="0"/>
    <n v="3"/>
    <n v="7"/>
    <n v="0"/>
    <n v="0"/>
    <n v="0"/>
    <n v="0"/>
    <n v="0"/>
    <n v="0"/>
    <n v="3"/>
    <n v="11"/>
    <n v="0"/>
  </r>
  <r>
    <n v="4086"/>
    <n v="1959"/>
    <x v="0"/>
    <x v="2"/>
    <n v="18690"/>
    <n v="0"/>
    <n v="0"/>
    <d v="2012-12-28T00:00:00"/>
    <n v="77"/>
    <n v="6"/>
    <n v="1"/>
    <n v="7"/>
    <n v="23"/>
    <n v="4"/>
    <n v="19"/>
    <n v="1"/>
    <n v="1"/>
    <n v="1"/>
    <n v="2"/>
    <n v="8"/>
    <n v="0"/>
    <n v="0"/>
    <n v="0"/>
    <n v="0"/>
    <n v="0"/>
    <n v="0"/>
    <n v="3"/>
    <n v="11"/>
    <n v="0"/>
  </r>
  <r>
    <n v="2428"/>
    <n v="1970"/>
    <x v="0"/>
    <x v="2"/>
    <n v="28164"/>
    <n v="1"/>
    <n v="0"/>
    <d v="2013-05-04T00:00:00"/>
    <n v="23"/>
    <n v="3"/>
    <n v="18"/>
    <n v="26"/>
    <n v="11"/>
    <n v="8"/>
    <n v="12"/>
    <n v="3"/>
    <n v="2"/>
    <n v="0"/>
    <n v="4"/>
    <n v="7"/>
    <n v="0"/>
    <n v="0"/>
    <n v="0"/>
    <n v="0"/>
    <n v="0"/>
    <n v="0"/>
    <n v="3"/>
    <n v="11"/>
    <n v="0"/>
  </r>
  <r>
    <n v="8254"/>
    <n v="1974"/>
    <x v="1"/>
    <x v="2"/>
    <n v="34596"/>
    <n v="1"/>
    <n v="0"/>
    <d v="2013-04-13T00:00:00"/>
    <n v="48"/>
    <n v="14"/>
    <n v="0"/>
    <n v="2"/>
    <n v="0"/>
    <n v="0"/>
    <n v="7"/>
    <n v="1"/>
    <n v="1"/>
    <n v="0"/>
    <n v="2"/>
    <n v="8"/>
    <n v="0"/>
    <n v="0"/>
    <n v="0"/>
    <n v="0"/>
    <n v="0"/>
    <n v="0"/>
    <n v="3"/>
    <n v="11"/>
    <n v="0"/>
  </r>
  <r>
    <n v="2836"/>
    <n v="1972"/>
    <x v="1"/>
    <x v="2"/>
    <n v="43269"/>
    <n v="1"/>
    <n v="0"/>
    <d v="2013-09-16T00:00:00"/>
    <n v="61"/>
    <n v="10"/>
    <n v="1"/>
    <n v="7"/>
    <n v="0"/>
    <n v="0"/>
    <n v="1"/>
    <n v="1"/>
    <n v="1"/>
    <n v="0"/>
    <n v="2"/>
    <n v="8"/>
    <n v="0"/>
    <n v="0"/>
    <n v="0"/>
    <n v="0"/>
    <n v="0"/>
    <n v="0"/>
    <n v="3"/>
    <n v="11"/>
    <n v="0"/>
  </r>
  <r>
    <n v="8418"/>
    <n v="1958"/>
    <x v="4"/>
    <x v="0"/>
    <n v="38741"/>
    <n v="1"/>
    <n v="1"/>
    <d v="2014-03-30T00:00:00"/>
    <n v="60"/>
    <n v="7"/>
    <n v="10"/>
    <n v="17"/>
    <n v="8"/>
    <n v="6"/>
    <n v="13"/>
    <n v="2"/>
    <n v="2"/>
    <n v="0"/>
    <n v="3"/>
    <n v="7"/>
    <n v="0"/>
    <n v="0"/>
    <n v="0"/>
    <n v="0"/>
    <n v="0"/>
    <n v="0"/>
    <n v="3"/>
    <n v="11"/>
    <n v="0"/>
  </r>
  <r>
    <n v="1362"/>
    <n v="1972"/>
    <x v="0"/>
    <x v="0"/>
    <n v="31907"/>
    <n v="0"/>
    <n v="0"/>
    <d v="2013-03-04T00:00:00"/>
    <n v="75"/>
    <n v="33"/>
    <n v="87"/>
    <n v="64"/>
    <n v="175"/>
    <n v="16"/>
    <n v="74"/>
    <n v="1"/>
    <n v="6"/>
    <n v="1"/>
    <n v="6"/>
    <n v="7"/>
    <n v="0"/>
    <n v="0"/>
    <n v="0"/>
    <n v="0"/>
    <n v="0"/>
    <n v="0"/>
    <n v="3"/>
    <n v="11"/>
    <n v="0"/>
  </r>
  <r>
    <n v="7152"/>
    <n v="1983"/>
    <x v="2"/>
    <x v="2"/>
    <n v="27100"/>
    <n v="1"/>
    <n v="0"/>
    <d v="2013-04-05T00:00:00"/>
    <n v="64"/>
    <n v="12"/>
    <n v="0"/>
    <n v="13"/>
    <n v="2"/>
    <n v="0"/>
    <n v="10"/>
    <n v="1"/>
    <n v="1"/>
    <n v="0"/>
    <n v="3"/>
    <n v="7"/>
    <n v="0"/>
    <n v="0"/>
    <n v="0"/>
    <n v="0"/>
    <n v="0"/>
    <n v="0"/>
    <n v="3"/>
    <n v="11"/>
    <n v="0"/>
  </r>
  <r>
    <n v="10033"/>
    <n v="1973"/>
    <x v="4"/>
    <x v="3"/>
    <n v="31163"/>
    <n v="1"/>
    <n v="0"/>
    <d v="2014-02-13T00:00:00"/>
    <n v="54"/>
    <n v="2"/>
    <n v="3"/>
    <n v="10"/>
    <n v="11"/>
    <n v="2"/>
    <n v="10"/>
    <n v="1"/>
    <n v="1"/>
    <n v="0"/>
    <n v="3"/>
    <n v="6"/>
    <n v="0"/>
    <n v="0"/>
    <n v="0"/>
    <n v="0"/>
    <n v="0"/>
    <n v="0"/>
    <n v="3"/>
    <n v="11"/>
    <n v="0"/>
  </r>
  <r>
    <n v="9349"/>
    <n v="1985"/>
    <x v="0"/>
    <x v="2"/>
    <n v="92533"/>
    <n v="0"/>
    <n v="0"/>
    <d v="2013-12-19T00:00:00"/>
    <n v="84"/>
    <n v="693"/>
    <n v="21"/>
    <n v="118"/>
    <n v="110"/>
    <n v="147"/>
    <n v="42"/>
    <n v="1"/>
    <n v="6"/>
    <n v="5"/>
    <n v="11"/>
    <n v="2"/>
    <n v="0"/>
    <n v="0"/>
    <n v="1"/>
    <n v="1"/>
    <n v="0"/>
    <n v="0"/>
    <n v="3"/>
    <n v="11"/>
    <n v="0"/>
  </r>
  <r>
    <n v="274"/>
    <n v="1973"/>
    <x v="0"/>
    <x v="0"/>
    <n v="34853"/>
    <n v="1"/>
    <n v="1"/>
    <d v="2013-12-23T00:00:00"/>
    <n v="75"/>
    <n v="9"/>
    <n v="3"/>
    <n v="15"/>
    <n v="2"/>
    <n v="3"/>
    <n v="2"/>
    <n v="2"/>
    <n v="2"/>
    <n v="0"/>
    <n v="3"/>
    <n v="6"/>
    <n v="0"/>
    <n v="0"/>
    <n v="0"/>
    <n v="0"/>
    <n v="0"/>
    <n v="0"/>
    <n v="3"/>
    <n v="11"/>
    <n v="0"/>
  </r>
  <r>
    <n v="3388"/>
    <n v="1967"/>
    <x v="0"/>
    <x v="3"/>
    <n v="70844"/>
    <n v="1"/>
    <n v="1"/>
    <d v="2013-10-30T00:00:00"/>
    <n v="16"/>
    <n v="129"/>
    <n v="26"/>
    <n v="67"/>
    <n v="3"/>
    <n v="67"/>
    <n v="2"/>
    <n v="5"/>
    <n v="6"/>
    <n v="1"/>
    <n v="5"/>
    <n v="7"/>
    <n v="0"/>
    <n v="0"/>
    <n v="0"/>
    <n v="0"/>
    <n v="0"/>
    <n v="0"/>
    <n v="3"/>
    <n v="11"/>
    <n v="0"/>
  </r>
  <r>
    <n v="922"/>
    <n v="1979"/>
    <x v="4"/>
    <x v="2"/>
    <n v="31086"/>
    <n v="1"/>
    <n v="1"/>
    <d v="2013-05-04T00:00:00"/>
    <n v="79"/>
    <n v="16"/>
    <n v="2"/>
    <n v="11"/>
    <n v="3"/>
    <n v="0"/>
    <n v="16"/>
    <n v="2"/>
    <n v="1"/>
    <n v="1"/>
    <n v="2"/>
    <n v="8"/>
    <n v="1"/>
    <n v="0"/>
    <n v="0"/>
    <n v="0"/>
    <n v="0"/>
    <n v="0"/>
    <n v="3"/>
    <n v="11"/>
    <n v="0"/>
  </r>
  <r>
    <n v="8588"/>
    <n v="1961"/>
    <x v="0"/>
    <x v="2"/>
    <n v="60544"/>
    <n v="1"/>
    <n v="1"/>
    <d v="2012-08-25T00:00:00"/>
    <n v="92"/>
    <n v="201"/>
    <n v="2"/>
    <n v="43"/>
    <n v="3"/>
    <n v="5"/>
    <n v="35"/>
    <n v="4"/>
    <n v="5"/>
    <n v="1"/>
    <n v="5"/>
    <n v="6"/>
    <n v="0"/>
    <n v="0"/>
    <n v="0"/>
    <n v="0"/>
    <n v="0"/>
    <n v="0"/>
    <n v="3"/>
    <n v="11"/>
    <n v="0"/>
  </r>
  <r>
    <n v="2518"/>
    <n v="1986"/>
    <x v="4"/>
    <x v="1"/>
    <n v="20491"/>
    <n v="0"/>
    <n v="0"/>
    <d v="2013-01-25T00:00:00"/>
    <n v="16"/>
    <n v="5"/>
    <n v="4"/>
    <n v="5"/>
    <n v="4"/>
    <n v="2"/>
    <n v="10"/>
    <n v="1"/>
    <n v="0"/>
    <n v="1"/>
    <n v="2"/>
    <n v="7"/>
    <n v="0"/>
    <n v="0"/>
    <n v="0"/>
    <n v="0"/>
    <n v="0"/>
    <n v="0"/>
    <n v="3"/>
    <n v="11"/>
    <n v="0"/>
  </r>
  <r>
    <n v="574"/>
    <n v="1964"/>
    <x v="0"/>
    <x v="2"/>
    <n v="42523"/>
    <n v="0"/>
    <n v="0"/>
    <d v="2014-04-23T00:00:00"/>
    <n v="96"/>
    <n v="14"/>
    <n v="36"/>
    <n v="11"/>
    <n v="3"/>
    <n v="26"/>
    <n v="35"/>
    <n v="1"/>
    <n v="1"/>
    <n v="1"/>
    <n v="4"/>
    <n v="2"/>
    <n v="0"/>
    <n v="0"/>
    <n v="0"/>
    <n v="0"/>
    <n v="0"/>
    <n v="0"/>
    <n v="3"/>
    <n v="11"/>
    <n v="0"/>
  </r>
  <r>
    <n v="3220"/>
    <n v="1983"/>
    <x v="0"/>
    <x v="2"/>
    <n v="39922"/>
    <n v="1"/>
    <n v="0"/>
    <d v="2013-02-14T00:00:00"/>
    <n v="30"/>
    <n v="29"/>
    <n v="12"/>
    <n v="59"/>
    <n v="19"/>
    <n v="1"/>
    <n v="36"/>
    <n v="2"/>
    <n v="3"/>
    <n v="0"/>
    <n v="4"/>
    <n v="8"/>
    <n v="0"/>
    <n v="0"/>
    <n v="0"/>
    <n v="0"/>
    <n v="0"/>
    <n v="0"/>
    <n v="3"/>
    <n v="11"/>
    <n v="0"/>
  </r>
  <r>
    <n v="5967"/>
    <n v="1952"/>
    <x v="0"/>
    <x v="1"/>
    <n v="33402"/>
    <n v="1"/>
    <n v="1"/>
    <d v="2013-07-18T00:00:00"/>
    <n v="60"/>
    <n v="26"/>
    <n v="2"/>
    <n v="19"/>
    <n v="10"/>
    <n v="5"/>
    <n v="8"/>
    <n v="3"/>
    <n v="2"/>
    <n v="1"/>
    <n v="3"/>
    <n v="8"/>
    <n v="0"/>
    <n v="0"/>
    <n v="0"/>
    <n v="0"/>
    <n v="0"/>
    <n v="0"/>
    <n v="3"/>
    <n v="11"/>
    <n v="0"/>
  </r>
  <r>
    <n v="1183"/>
    <n v="1949"/>
    <x v="2"/>
    <x v="2"/>
    <n v="36408"/>
    <n v="1"/>
    <n v="1"/>
    <d v="2013-09-21T00:00:00"/>
    <n v="11"/>
    <n v="9"/>
    <n v="1"/>
    <n v="4"/>
    <n v="3"/>
    <n v="2"/>
    <n v="3"/>
    <n v="1"/>
    <n v="1"/>
    <n v="0"/>
    <n v="2"/>
    <n v="6"/>
    <n v="0"/>
    <n v="0"/>
    <n v="0"/>
    <n v="0"/>
    <n v="0"/>
    <n v="0"/>
    <n v="3"/>
    <n v="11"/>
    <n v="0"/>
  </r>
  <r>
    <n v="6856"/>
    <n v="1979"/>
    <x v="0"/>
    <x v="1"/>
    <n v="21645"/>
    <n v="1"/>
    <n v="0"/>
    <d v="2012-09-03T00:00:00"/>
    <n v="75"/>
    <n v="14"/>
    <n v="0"/>
    <n v="23"/>
    <n v="4"/>
    <n v="5"/>
    <n v="19"/>
    <n v="3"/>
    <n v="3"/>
    <n v="0"/>
    <n v="3"/>
    <n v="9"/>
    <n v="0"/>
    <n v="0"/>
    <n v="0"/>
    <n v="0"/>
    <n v="0"/>
    <n v="0"/>
    <n v="3"/>
    <n v="11"/>
    <n v="1"/>
  </r>
  <r>
    <n v="4530"/>
    <n v="1948"/>
    <x v="2"/>
    <x v="4"/>
    <n v="78427"/>
    <n v="0"/>
    <n v="0"/>
    <d v="2012-10-24T00:00:00"/>
    <n v="36"/>
    <n v="972"/>
    <n v="19"/>
    <n v="595"/>
    <n v="180"/>
    <n v="26"/>
    <n v="138"/>
    <n v="3"/>
    <n v="3"/>
    <n v="7"/>
    <n v="10"/>
    <n v="3"/>
    <n v="0"/>
    <n v="0"/>
    <n v="0"/>
    <n v="1"/>
    <n v="0"/>
    <n v="0"/>
    <n v="3"/>
    <n v="11"/>
    <n v="1"/>
  </r>
  <r>
    <n v="1553"/>
    <n v="1946"/>
    <x v="0"/>
    <x v="1"/>
    <n v="82657"/>
    <n v="0"/>
    <n v="0"/>
    <d v="2013-09-27T00:00:00"/>
    <n v="71"/>
    <n v="966"/>
    <n v="168"/>
    <n v="672"/>
    <n v="246"/>
    <n v="105"/>
    <n v="126"/>
    <n v="1"/>
    <n v="7"/>
    <n v="5"/>
    <n v="10"/>
    <n v="4"/>
    <n v="0"/>
    <n v="1"/>
    <n v="0"/>
    <n v="1"/>
    <n v="0"/>
    <n v="0"/>
    <n v="3"/>
    <n v="11"/>
    <n v="0"/>
  </r>
  <r>
    <n v="4682"/>
    <n v="1958"/>
    <x v="0"/>
    <x v="2"/>
    <n v="51876"/>
    <n v="0"/>
    <n v="0"/>
    <d v="2013-10-15T00:00:00"/>
    <n v="88"/>
    <n v="99"/>
    <n v="27"/>
    <n v="102"/>
    <n v="28"/>
    <n v="48"/>
    <n v="6"/>
    <n v="1"/>
    <n v="2"/>
    <n v="2"/>
    <n v="8"/>
    <n v="1"/>
    <n v="0"/>
    <n v="0"/>
    <n v="0"/>
    <n v="0"/>
    <n v="0"/>
    <n v="0"/>
    <n v="3"/>
    <n v="11"/>
    <n v="0"/>
  </r>
  <r>
    <n v="8204"/>
    <n v="1971"/>
    <x v="4"/>
    <x v="2"/>
    <n v="78041"/>
    <n v="0"/>
    <n v="0"/>
    <d v="2012-12-16T00:00:00"/>
    <n v="93"/>
    <n v="482"/>
    <n v="35"/>
    <n v="553"/>
    <n v="72"/>
    <n v="160"/>
    <n v="17"/>
    <n v="1"/>
    <n v="4"/>
    <n v="4"/>
    <n v="9"/>
    <n v="2"/>
    <n v="0"/>
    <n v="0"/>
    <n v="0"/>
    <n v="0"/>
    <n v="0"/>
    <n v="0"/>
    <n v="3"/>
    <n v="11"/>
    <n v="0"/>
  </r>
  <r>
    <n v="5221"/>
    <n v="1957"/>
    <x v="0"/>
    <x v="2"/>
    <n v="52852"/>
    <n v="0"/>
    <n v="1"/>
    <d v="2012-12-01T00:00:00"/>
    <n v="93"/>
    <n v="714"/>
    <n v="8"/>
    <n v="99"/>
    <n v="11"/>
    <n v="0"/>
    <n v="47"/>
    <n v="4"/>
    <n v="10"/>
    <n v="7"/>
    <n v="5"/>
    <n v="8"/>
    <n v="1"/>
    <n v="0"/>
    <n v="0"/>
    <n v="0"/>
    <n v="0"/>
    <n v="0"/>
    <n v="3"/>
    <n v="11"/>
    <n v="0"/>
  </r>
  <r>
    <n v="1232"/>
    <n v="1982"/>
    <x v="1"/>
    <x v="1"/>
    <n v="70038"/>
    <n v="0"/>
    <n v="0"/>
    <d v="2013-10-25T00:00:00"/>
    <n v="54"/>
    <n v="587"/>
    <n v="54"/>
    <n v="348"/>
    <n v="71"/>
    <n v="54"/>
    <n v="130"/>
    <n v="1"/>
    <n v="4"/>
    <n v="4"/>
    <n v="8"/>
    <n v="2"/>
    <n v="0"/>
    <n v="0"/>
    <n v="0"/>
    <n v="0"/>
    <n v="0"/>
    <n v="0"/>
    <n v="3"/>
    <n v="11"/>
    <n v="0"/>
  </r>
  <r>
    <n v="1927"/>
    <n v="1973"/>
    <x v="4"/>
    <x v="1"/>
    <n v="69401"/>
    <n v="0"/>
    <n v="1"/>
    <d v="2014-03-23T00:00:00"/>
    <n v="41"/>
    <n v="399"/>
    <n v="27"/>
    <n v="159"/>
    <n v="58"/>
    <n v="8"/>
    <n v="39"/>
    <n v="4"/>
    <n v="4"/>
    <n v="4"/>
    <n v="5"/>
    <n v="2"/>
    <n v="0"/>
    <n v="0"/>
    <n v="0"/>
    <n v="0"/>
    <n v="0"/>
    <n v="0"/>
    <n v="3"/>
    <n v="11"/>
    <n v="0"/>
  </r>
  <r>
    <n v="5788"/>
    <n v="1972"/>
    <x v="0"/>
    <x v="1"/>
    <n v="46053"/>
    <n v="1"/>
    <n v="0"/>
    <d v="2013-02-17T00:00:00"/>
    <n v="46"/>
    <n v="56"/>
    <n v="10"/>
    <n v="92"/>
    <n v="19"/>
    <n v="7"/>
    <n v="25"/>
    <n v="3"/>
    <n v="3"/>
    <n v="2"/>
    <n v="4"/>
    <n v="5"/>
    <n v="0"/>
    <n v="0"/>
    <n v="0"/>
    <n v="0"/>
    <n v="0"/>
    <n v="0"/>
    <n v="3"/>
    <n v="11"/>
    <n v="0"/>
  </r>
  <r>
    <n v="6652"/>
    <n v="1965"/>
    <x v="0"/>
    <x v="2"/>
    <n v="77343"/>
    <n v="0"/>
    <n v="0"/>
    <d v="2014-06-09T00:00:00"/>
    <n v="28"/>
    <n v="227"/>
    <n v="151"/>
    <n v="573"/>
    <n v="98"/>
    <n v="54"/>
    <n v="31"/>
    <n v="1"/>
    <n v="3"/>
    <n v="4"/>
    <n v="9"/>
    <n v="1"/>
    <n v="0"/>
    <n v="0"/>
    <n v="0"/>
    <n v="0"/>
    <n v="0"/>
    <n v="0"/>
    <n v="3"/>
    <n v="11"/>
    <n v="0"/>
  </r>
  <r>
    <n v="6246"/>
    <n v="1953"/>
    <x v="0"/>
    <x v="0"/>
    <n v="73892"/>
    <n v="0"/>
    <n v="0"/>
    <d v="2013-11-13T00:00:00"/>
    <n v="40"/>
    <n v="703"/>
    <n v="102"/>
    <n v="601"/>
    <n v="0"/>
    <n v="58"/>
    <n v="43"/>
    <n v="1"/>
    <n v="3"/>
    <n v="11"/>
    <n v="8"/>
    <n v="1"/>
    <n v="0"/>
    <n v="0"/>
    <n v="0"/>
    <n v="0"/>
    <n v="0"/>
    <n v="0"/>
    <n v="3"/>
    <n v="11"/>
    <n v="1"/>
  </r>
  <r>
    <n v="5975"/>
    <n v="1967"/>
    <x v="1"/>
    <x v="0"/>
    <n v="40304"/>
    <n v="1"/>
    <n v="0"/>
    <d v="2013-09-30T00:00:00"/>
    <n v="82"/>
    <n v="37"/>
    <n v="0"/>
    <n v="17"/>
    <n v="0"/>
    <n v="0"/>
    <n v="3"/>
    <n v="1"/>
    <n v="2"/>
    <n v="0"/>
    <n v="3"/>
    <n v="7"/>
    <n v="0"/>
    <n v="0"/>
    <n v="0"/>
    <n v="0"/>
    <n v="0"/>
    <n v="0"/>
    <n v="3"/>
    <n v="11"/>
    <n v="0"/>
  </r>
  <r>
    <n v="6875"/>
    <n v="1965"/>
    <x v="1"/>
    <x v="1"/>
    <n v="32727"/>
    <n v="0"/>
    <n v="0"/>
    <d v="2012-08-28T00:00:00"/>
    <n v="38"/>
    <n v="167"/>
    <n v="13"/>
    <n v="180"/>
    <n v="86"/>
    <n v="13"/>
    <n v="70"/>
    <n v="2"/>
    <n v="7"/>
    <n v="3"/>
    <n v="5"/>
    <n v="8"/>
    <n v="0"/>
    <n v="0"/>
    <n v="0"/>
    <n v="0"/>
    <n v="0"/>
    <n v="0"/>
    <n v="3"/>
    <n v="11"/>
    <n v="0"/>
  </r>
  <r>
    <n v="4399"/>
    <n v="1969"/>
    <x v="0"/>
    <x v="1"/>
    <n v="68695"/>
    <n v="0"/>
    <n v="0"/>
    <d v="2014-06-25T00:00:00"/>
    <n v="3"/>
    <n v="458"/>
    <n v="81"/>
    <n v="356"/>
    <n v="106"/>
    <n v="50"/>
    <n v="40"/>
    <n v="1"/>
    <n v="4"/>
    <n v="4"/>
    <n v="7"/>
    <n v="2"/>
    <n v="0"/>
    <n v="0"/>
    <n v="0"/>
    <n v="0"/>
    <n v="0"/>
    <n v="0"/>
    <n v="3"/>
    <n v="11"/>
    <n v="0"/>
  </r>
  <r>
    <n v="4042"/>
    <n v="1971"/>
    <x v="0"/>
    <x v="3"/>
    <n v="43300"/>
    <n v="0"/>
    <n v="1"/>
    <d v="2012-10-13T00:00:00"/>
    <n v="87"/>
    <n v="91"/>
    <n v="3"/>
    <n v="52"/>
    <n v="2"/>
    <n v="1"/>
    <n v="31"/>
    <n v="3"/>
    <n v="4"/>
    <n v="0"/>
    <n v="4"/>
    <n v="8"/>
    <n v="0"/>
    <n v="0"/>
    <n v="0"/>
    <n v="0"/>
    <n v="0"/>
    <n v="0"/>
    <n v="3"/>
    <n v="11"/>
    <n v="1"/>
  </r>
  <r>
    <n v="2157"/>
    <n v="1972"/>
    <x v="0"/>
    <x v="1"/>
    <n v="26290"/>
    <n v="1"/>
    <n v="1"/>
    <d v="2013-01-12T00:00:00"/>
    <n v="49"/>
    <n v="15"/>
    <n v="8"/>
    <n v="16"/>
    <n v="11"/>
    <n v="5"/>
    <n v="22"/>
    <n v="4"/>
    <n v="2"/>
    <n v="0"/>
    <n v="4"/>
    <n v="6"/>
    <n v="0"/>
    <n v="0"/>
    <n v="0"/>
    <n v="0"/>
    <n v="0"/>
    <n v="0"/>
    <n v="3"/>
    <n v="11"/>
    <n v="0"/>
  </r>
  <r>
    <n v="10133"/>
    <n v="1970"/>
    <x v="0"/>
    <x v="0"/>
    <n v="93790"/>
    <n v="0"/>
    <n v="0"/>
    <d v="2014-02-12T00:00:00"/>
    <n v="16"/>
    <n v="1302"/>
    <n v="68"/>
    <n v="731"/>
    <n v="89"/>
    <n v="114"/>
    <n v="45"/>
    <n v="0"/>
    <n v="6"/>
    <n v="7"/>
    <n v="12"/>
    <n v="2"/>
    <n v="0"/>
    <n v="1"/>
    <n v="1"/>
    <n v="1"/>
    <n v="0"/>
    <n v="0"/>
    <n v="3"/>
    <n v="11"/>
    <n v="1"/>
  </r>
  <r>
    <n v="2525"/>
    <n v="1974"/>
    <x v="1"/>
    <x v="2"/>
    <n v="38410"/>
    <n v="0"/>
    <n v="0"/>
    <d v="2012-09-14T00:00:00"/>
    <n v="65"/>
    <n v="153"/>
    <n v="64"/>
    <n v="123"/>
    <n v="116"/>
    <n v="64"/>
    <n v="14"/>
    <n v="2"/>
    <n v="5"/>
    <n v="2"/>
    <n v="9"/>
    <n v="6"/>
    <n v="0"/>
    <n v="0"/>
    <n v="0"/>
    <n v="0"/>
    <n v="0"/>
    <n v="0"/>
    <n v="3"/>
    <n v="11"/>
    <n v="1"/>
  </r>
  <r>
    <n v="8233"/>
    <n v="1950"/>
    <x v="2"/>
    <x v="4"/>
    <n v="64866"/>
    <n v="0"/>
    <n v="1"/>
    <d v="2014-01-26T00:00:00"/>
    <n v="9"/>
    <n v="508"/>
    <n v="5"/>
    <n v="21"/>
    <n v="7"/>
    <n v="5"/>
    <n v="10"/>
    <n v="4"/>
    <n v="7"/>
    <n v="3"/>
    <n v="7"/>
    <n v="5"/>
    <n v="0"/>
    <n v="1"/>
    <n v="0"/>
    <n v="0"/>
    <n v="0"/>
    <n v="0"/>
    <n v="3"/>
    <n v="11"/>
    <n v="0"/>
  </r>
  <r>
    <n v="9483"/>
    <n v="1959"/>
    <x v="0"/>
    <x v="1"/>
    <n v="57957"/>
    <n v="0"/>
    <n v="1"/>
    <d v="2013-08-19T00:00:00"/>
    <n v="24"/>
    <n v="290"/>
    <n v="59"/>
    <n v="177"/>
    <n v="77"/>
    <n v="5"/>
    <n v="29"/>
    <n v="7"/>
    <n v="4"/>
    <n v="6"/>
    <n v="8"/>
    <n v="3"/>
    <n v="0"/>
    <n v="0"/>
    <n v="0"/>
    <n v="0"/>
    <n v="0"/>
    <n v="1"/>
    <n v="3"/>
    <n v="11"/>
    <n v="0"/>
  </r>
  <r>
    <n v="2945"/>
    <n v="1955"/>
    <x v="1"/>
    <x v="1"/>
    <n v="46015"/>
    <n v="1"/>
    <n v="1"/>
    <d v="2014-04-13T00:00:00"/>
    <n v="25"/>
    <n v="38"/>
    <n v="0"/>
    <n v="2"/>
    <n v="0"/>
    <n v="0"/>
    <n v="6"/>
    <n v="1"/>
    <n v="1"/>
    <n v="0"/>
    <n v="3"/>
    <n v="7"/>
    <n v="1"/>
    <n v="0"/>
    <n v="0"/>
    <n v="0"/>
    <n v="1"/>
    <n v="0"/>
    <n v="3"/>
    <n v="11"/>
    <n v="0"/>
  </r>
  <r>
    <n v="10403"/>
    <n v="1978"/>
    <x v="0"/>
    <x v="1"/>
    <n v="16531"/>
    <n v="1"/>
    <n v="0"/>
    <d v="2014-06-18T00:00:00"/>
    <n v="43"/>
    <n v="2"/>
    <n v="13"/>
    <n v="6"/>
    <n v="7"/>
    <n v="5"/>
    <n v="11"/>
    <n v="3"/>
    <n v="3"/>
    <n v="0"/>
    <n v="3"/>
    <n v="7"/>
    <n v="0"/>
    <n v="0"/>
    <n v="0"/>
    <n v="0"/>
    <n v="0"/>
    <n v="0"/>
    <n v="3"/>
    <n v="11"/>
    <n v="0"/>
  </r>
  <r>
    <n v="5074"/>
    <n v="1986"/>
    <x v="2"/>
    <x v="2"/>
    <n v="28072"/>
    <n v="1"/>
    <n v="0"/>
    <d v="2013-07-08T00:00:00"/>
    <n v="10"/>
    <n v="30"/>
    <n v="0"/>
    <n v="10"/>
    <n v="2"/>
    <n v="0"/>
    <n v="5"/>
    <n v="1"/>
    <n v="1"/>
    <n v="0"/>
    <n v="3"/>
    <n v="7"/>
    <n v="0"/>
    <n v="0"/>
    <n v="0"/>
    <n v="0"/>
    <n v="0"/>
    <n v="0"/>
    <n v="3"/>
    <n v="11"/>
    <n v="0"/>
  </r>
  <r>
    <n v="10524"/>
    <n v="1963"/>
    <x v="2"/>
    <x v="3"/>
    <n v="49476"/>
    <n v="0"/>
    <n v="1"/>
    <d v="2013-06-20T00:00:00"/>
    <n v="29"/>
    <n v="386"/>
    <n v="23"/>
    <n v="95"/>
    <n v="54"/>
    <n v="41"/>
    <n v="196"/>
    <n v="4"/>
    <n v="2"/>
    <n v="11"/>
    <n v="5"/>
    <n v="2"/>
    <n v="0"/>
    <n v="0"/>
    <n v="0"/>
    <n v="0"/>
    <n v="0"/>
    <n v="0"/>
    <n v="3"/>
    <n v="11"/>
    <n v="0"/>
  </r>
  <r>
    <n v="4690"/>
    <n v="1953"/>
    <x v="0"/>
    <x v="2"/>
    <n v="50725"/>
    <n v="0"/>
    <n v="1"/>
    <d v="2013-02-13T00:00:00"/>
    <n v="45"/>
    <n v="443"/>
    <n v="10"/>
    <n v="75"/>
    <n v="0"/>
    <n v="10"/>
    <n v="48"/>
    <n v="4"/>
    <n v="8"/>
    <n v="1"/>
    <n v="8"/>
    <n v="8"/>
    <n v="0"/>
    <n v="0"/>
    <n v="0"/>
    <n v="0"/>
    <n v="0"/>
    <n v="0"/>
    <n v="3"/>
    <n v="11"/>
    <n v="0"/>
  </r>
  <r>
    <n v="7521"/>
    <n v="1952"/>
    <x v="0"/>
    <x v="1"/>
    <n v="83844"/>
    <n v="0"/>
    <n v="0"/>
    <d v="2013-05-12T00:00:00"/>
    <n v="57"/>
    <n v="901"/>
    <n v="31"/>
    <n v="345"/>
    <n v="75"/>
    <n v="31"/>
    <n v="191"/>
    <n v="1"/>
    <n v="4"/>
    <n v="4"/>
    <n v="11"/>
    <n v="1"/>
    <n v="0"/>
    <n v="0"/>
    <n v="1"/>
    <n v="0"/>
    <n v="0"/>
    <n v="0"/>
    <n v="3"/>
    <n v="11"/>
    <n v="0"/>
  </r>
  <r>
    <n v="7196"/>
    <n v="1950"/>
    <x v="1"/>
    <x v="2"/>
    <n v="41145"/>
    <n v="1"/>
    <n v="1"/>
    <d v="2014-02-08T00:00:00"/>
    <n v="20"/>
    <n v="9"/>
    <n v="0"/>
    <n v="3"/>
    <n v="0"/>
    <n v="0"/>
    <n v="1"/>
    <n v="1"/>
    <n v="0"/>
    <n v="0"/>
    <n v="3"/>
    <n v="3"/>
    <n v="0"/>
    <n v="0"/>
    <n v="0"/>
    <n v="0"/>
    <n v="0"/>
    <n v="0"/>
    <n v="3"/>
    <n v="11"/>
    <n v="0"/>
  </r>
  <r>
    <n v="4406"/>
    <n v="1970"/>
    <x v="0"/>
    <x v="1"/>
    <n v="67419"/>
    <n v="0"/>
    <n v="1"/>
    <d v="2013-01-16T00:00:00"/>
    <n v="29"/>
    <n v="846"/>
    <n v="84"/>
    <n v="352"/>
    <n v="91"/>
    <n v="56"/>
    <n v="42"/>
    <n v="4"/>
    <n v="9"/>
    <n v="4"/>
    <n v="8"/>
    <n v="5"/>
    <n v="0"/>
    <n v="0"/>
    <n v="0"/>
    <n v="0"/>
    <n v="0"/>
    <n v="0"/>
    <n v="3"/>
    <n v="11"/>
    <n v="0"/>
  </r>
  <r>
    <n v="9672"/>
    <n v="1970"/>
    <x v="4"/>
    <x v="2"/>
    <n v="23162"/>
    <n v="1"/>
    <n v="1"/>
    <d v="2013-12-21T00:00:00"/>
    <n v="82"/>
    <n v="8"/>
    <n v="3"/>
    <n v="9"/>
    <n v="19"/>
    <n v="4"/>
    <n v="22"/>
    <n v="3"/>
    <n v="1"/>
    <n v="1"/>
    <n v="3"/>
    <n v="6"/>
    <n v="0"/>
    <n v="0"/>
    <n v="0"/>
    <n v="0"/>
    <n v="0"/>
    <n v="0"/>
    <n v="3"/>
    <n v="11"/>
    <n v="0"/>
  </r>
  <r>
    <n v="4864"/>
    <n v="1977"/>
    <x v="0"/>
    <x v="2"/>
    <n v="34380"/>
    <n v="1"/>
    <n v="0"/>
    <d v="2013-05-02T00:00:00"/>
    <n v="68"/>
    <n v="72"/>
    <n v="7"/>
    <n v="58"/>
    <n v="13"/>
    <n v="1"/>
    <n v="24"/>
    <n v="4"/>
    <n v="4"/>
    <n v="1"/>
    <n v="3"/>
    <n v="8"/>
    <n v="0"/>
    <n v="0"/>
    <n v="0"/>
    <n v="0"/>
    <n v="0"/>
    <n v="0"/>
    <n v="3"/>
    <n v="11"/>
    <n v="0"/>
  </r>
  <r>
    <n v="4706"/>
    <n v="1966"/>
    <x v="0"/>
    <x v="0"/>
    <n v="34704"/>
    <n v="0"/>
    <n v="1"/>
    <d v="2013-04-27T00:00:00"/>
    <n v="65"/>
    <n v="29"/>
    <n v="0"/>
    <n v="5"/>
    <n v="0"/>
    <n v="1"/>
    <n v="5"/>
    <n v="1"/>
    <n v="1"/>
    <n v="0"/>
    <n v="3"/>
    <n v="5"/>
    <n v="0"/>
    <n v="0"/>
    <n v="0"/>
    <n v="0"/>
    <n v="0"/>
    <n v="0"/>
    <n v="3"/>
    <n v="11"/>
    <n v="0"/>
  </r>
  <r>
    <n v="4070"/>
    <n v="1969"/>
    <x v="1"/>
    <x v="2"/>
    <n v="94871"/>
    <n v="0"/>
    <n v="2"/>
    <d v="2012-09-01T00:00:00"/>
    <n v="99"/>
    <n v="169"/>
    <n v="24"/>
    <n v="553"/>
    <n v="188"/>
    <n v="0"/>
    <n v="144"/>
    <n v="1"/>
    <n v="8"/>
    <n v="5"/>
    <n v="4"/>
    <n v="7"/>
    <n v="0"/>
    <n v="1"/>
    <n v="1"/>
    <n v="0"/>
    <n v="0"/>
    <n v="0"/>
    <n v="3"/>
    <n v="11"/>
    <n v="1"/>
  </r>
  <r>
    <n v="25"/>
    <n v="1958"/>
    <x v="0"/>
    <x v="2"/>
    <n v="65148"/>
    <n v="0"/>
    <n v="1"/>
    <d v="2012-11-16T00:00:00"/>
    <n v="9"/>
    <n v="460"/>
    <n v="35"/>
    <n v="422"/>
    <n v="33"/>
    <n v="12"/>
    <n v="153"/>
    <n v="2"/>
    <n v="6"/>
    <n v="6"/>
    <n v="7"/>
    <n v="4"/>
    <n v="0"/>
    <n v="0"/>
    <n v="0"/>
    <n v="0"/>
    <n v="0"/>
    <n v="0"/>
    <n v="3"/>
    <n v="11"/>
    <n v="0"/>
  </r>
  <r>
    <n v="3697"/>
    <n v="1954"/>
    <x v="0"/>
    <x v="1"/>
    <n v="39898"/>
    <n v="0"/>
    <n v="1"/>
    <d v="2013-02-12T00:00:00"/>
    <n v="20"/>
    <n v="69"/>
    <n v="8"/>
    <n v="26"/>
    <n v="12"/>
    <n v="7"/>
    <n v="12"/>
    <n v="2"/>
    <n v="3"/>
    <n v="0"/>
    <n v="4"/>
    <n v="7"/>
    <n v="0"/>
    <n v="0"/>
    <n v="0"/>
    <n v="0"/>
    <n v="0"/>
    <n v="0"/>
    <n v="3"/>
    <n v="11"/>
    <n v="0"/>
  </r>
  <r>
    <n v="217"/>
    <n v="1956"/>
    <x v="2"/>
    <x v="0"/>
    <n v="64857"/>
    <n v="0"/>
    <n v="0"/>
    <d v="2012-11-23T00:00:00"/>
    <n v="78"/>
    <n v="556"/>
    <n v="14"/>
    <n v="717"/>
    <n v="210"/>
    <n v="0"/>
    <n v="43"/>
    <n v="1"/>
    <n v="7"/>
    <n v="5"/>
    <n v="10"/>
    <n v="4"/>
    <n v="0"/>
    <n v="0"/>
    <n v="0"/>
    <n v="0"/>
    <n v="0"/>
    <n v="0"/>
    <n v="3"/>
    <n v="11"/>
    <n v="0"/>
  </r>
  <r>
    <n v="4220"/>
    <n v="1970"/>
    <x v="1"/>
    <x v="2"/>
    <n v="59892"/>
    <n v="0"/>
    <n v="1"/>
    <d v="2013-11-02T00:00:00"/>
    <n v="26"/>
    <n v="73"/>
    <n v="0"/>
    <n v="13"/>
    <n v="0"/>
    <n v="1"/>
    <n v="0"/>
    <n v="1"/>
    <n v="2"/>
    <n v="1"/>
    <n v="3"/>
    <n v="3"/>
    <n v="0"/>
    <n v="0"/>
    <n v="0"/>
    <n v="0"/>
    <n v="0"/>
    <n v="0"/>
    <n v="3"/>
    <n v="11"/>
    <n v="0"/>
  </r>
  <r>
    <n v="5286"/>
    <n v="1987"/>
    <x v="2"/>
    <x v="0"/>
    <n v="41020"/>
    <n v="0"/>
    <n v="0"/>
    <d v="2013-10-28T00:00:00"/>
    <n v="68"/>
    <n v="112"/>
    <n v="1"/>
    <n v="54"/>
    <n v="7"/>
    <n v="7"/>
    <n v="36"/>
    <n v="1"/>
    <n v="3"/>
    <n v="2"/>
    <n v="4"/>
    <n v="3"/>
    <n v="0"/>
    <n v="0"/>
    <n v="0"/>
    <n v="0"/>
    <n v="0"/>
    <n v="0"/>
    <n v="3"/>
    <n v="11"/>
    <n v="0"/>
  </r>
  <r>
    <n v="9559"/>
    <n v="1961"/>
    <x v="1"/>
    <x v="2"/>
    <n v="57072"/>
    <n v="0"/>
    <n v="1"/>
    <d v="2014-01-24T00:00:00"/>
    <n v="79"/>
    <n v="944"/>
    <n v="0"/>
    <n v="60"/>
    <n v="0"/>
    <n v="0"/>
    <n v="30"/>
    <n v="2"/>
    <n v="7"/>
    <n v="5"/>
    <n v="13"/>
    <n v="5"/>
    <n v="1"/>
    <n v="0"/>
    <n v="0"/>
    <n v="0"/>
    <n v="0"/>
    <n v="0"/>
    <n v="3"/>
    <n v="11"/>
    <n v="0"/>
  </r>
  <r>
    <n v="2849"/>
    <n v="1979"/>
    <x v="0"/>
    <x v="0"/>
    <n v="60474"/>
    <n v="0"/>
    <n v="1"/>
    <d v="2013-04-01T00:00:00"/>
    <n v="25"/>
    <n v="265"/>
    <n v="199"/>
    <n v="303"/>
    <n v="234"/>
    <n v="9"/>
    <n v="170"/>
    <n v="7"/>
    <n v="10"/>
    <n v="2"/>
    <n v="12"/>
    <n v="7"/>
    <n v="0"/>
    <n v="0"/>
    <n v="0"/>
    <n v="0"/>
    <n v="0"/>
    <n v="0"/>
    <n v="3"/>
    <n v="11"/>
    <n v="0"/>
  </r>
  <r>
    <n v="7787"/>
    <n v="1960"/>
    <x v="0"/>
    <x v="1"/>
    <n v="62807"/>
    <n v="0"/>
    <n v="1"/>
    <d v="2012-08-31T00:00:00"/>
    <n v="83"/>
    <n v="526"/>
    <n v="28"/>
    <n v="135"/>
    <n v="10"/>
    <n v="21"/>
    <n v="99"/>
    <n v="3"/>
    <n v="5"/>
    <n v="3"/>
    <n v="12"/>
    <n v="5"/>
    <n v="0"/>
    <n v="0"/>
    <n v="0"/>
    <n v="0"/>
    <n v="0"/>
    <n v="0"/>
    <n v="3"/>
    <n v="11"/>
    <n v="0"/>
  </r>
  <r>
    <n v="3102"/>
    <n v="1981"/>
    <x v="4"/>
    <x v="1"/>
    <n v="19414"/>
    <n v="1"/>
    <n v="0"/>
    <d v="2013-10-16T00:00:00"/>
    <n v="32"/>
    <n v="2"/>
    <n v="3"/>
    <n v="12"/>
    <n v="3"/>
    <n v="5"/>
    <n v="7"/>
    <n v="1"/>
    <n v="1"/>
    <n v="0"/>
    <n v="3"/>
    <n v="8"/>
    <n v="0"/>
    <n v="0"/>
    <n v="0"/>
    <n v="0"/>
    <n v="0"/>
    <n v="0"/>
    <n v="3"/>
    <n v="11"/>
    <n v="0"/>
  </r>
  <r>
    <n v="5868"/>
    <n v="1980"/>
    <x v="0"/>
    <x v="2"/>
    <n v="19107"/>
    <n v="1"/>
    <n v="0"/>
    <d v="2013-08-22T00:00:00"/>
    <n v="49"/>
    <n v="2"/>
    <n v="4"/>
    <n v="9"/>
    <n v="10"/>
    <n v="5"/>
    <n v="16"/>
    <n v="2"/>
    <n v="1"/>
    <n v="0"/>
    <n v="3"/>
    <n v="7"/>
    <n v="0"/>
    <n v="0"/>
    <n v="0"/>
    <n v="0"/>
    <n v="0"/>
    <n v="0"/>
    <n v="3"/>
    <n v="11"/>
    <n v="0"/>
  </r>
  <r>
    <n v="8370"/>
    <n v="1976"/>
    <x v="4"/>
    <x v="1"/>
    <n v="75484"/>
    <n v="0"/>
    <n v="1"/>
    <d v="2012-08-02T00:00:00"/>
    <n v="50"/>
    <n v="378"/>
    <n v="97"/>
    <n v="259"/>
    <n v="197"/>
    <n v="194"/>
    <n v="34"/>
    <n v="2"/>
    <n v="7"/>
    <n v="3"/>
    <n v="6"/>
    <n v="4"/>
    <n v="0"/>
    <n v="0"/>
    <n v="0"/>
    <n v="0"/>
    <n v="0"/>
    <n v="0"/>
    <n v="3"/>
    <n v="11"/>
    <n v="0"/>
  </r>
  <r>
    <n v="9988"/>
    <n v="1976"/>
    <x v="2"/>
    <x v="0"/>
    <n v="70379"/>
    <n v="0"/>
    <n v="1"/>
    <d v="2013-03-03T00:00:00"/>
    <n v="84"/>
    <n v="553"/>
    <n v="25"/>
    <n v="142"/>
    <n v="65"/>
    <n v="67"/>
    <n v="8"/>
    <n v="3"/>
    <n v="6"/>
    <n v="3"/>
    <n v="13"/>
    <n v="4"/>
    <n v="0"/>
    <n v="0"/>
    <n v="0"/>
    <n v="0"/>
    <n v="0"/>
    <n v="0"/>
    <n v="3"/>
    <n v="11"/>
    <n v="0"/>
  </r>
  <r>
    <n v="2939"/>
    <n v="1970"/>
    <x v="2"/>
    <x v="1"/>
    <n v="79419"/>
    <n v="0"/>
    <n v="0"/>
    <d v="2014-06-22T00:00:00"/>
    <n v="96"/>
    <n v="751"/>
    <n v="127"/>
    <n v="687"/>
    <n v="20"/>
    <n v="15"/>
    <n v="31"/>
    <n v="1"/>
    <n v="4"/>
    <n v="6"/>
    <n v="4"/>
    <n v="2"/>
    <n v="0"/>
    <n v="0"/>
    <n v="0"/>
    <n v="0"/>
    <n v="0"/>
    <n v="0"/>
    <n v="3"/>
    <n v="11"/>
    <n v="0"/>
  </r>
  <r>
    <n v="5529"/>
    <n v="1946"/>
    <x v="1"/>
    <x v="1"/>
    <n v="64014"/>
    <n v="2"/>
    <n v="1"/>
    <d v="2014-06-10T00:00:00"/>
    <n v="56"/>
    <n v="406"/>
    <n v="0"/>
    <n v="30"/>
    <n v="0"/>
    <n v="0"/>
    <n v="8"/>
    <n v="7"/>
    <n v="8"/>
    <n v="2"/>
    <n v="5"/>
    <n v="7"/>
    <n v="0"/>
    <n v="0"/>
    <n v="0"/>
    <n v="1"/>
    <n v="0"/>
    <n v="0"/>
    <n v="3"/>
    <n v="11"/>
    <n v="0"/>
  </r>
  <r>
    <n v="9743"/>
    <n v="1955"/>
    <x v="0"/>
    <x v="2"/>
    <n v="76998"/>
    <n v="0"/>
    <n v="1"/>
    <d v="2013-01-11T00:00:00"/>
    <n v="85"/>
    <n v="1449"/>
    <n v="89"/>
    <n v="161"/>
    <n v="69"/>
    <n v="35"/>
    <n v="107"/>
    <n v="2"/>
    <n v="11"/>
    <n v="8"/>
    <n v="8"/>
    <n v="6"/>
    <n v="0"/>
    <n v="0"/>
    <n v="1"/>
    <n v="0"/>
    <n v="0"/>
    <n v="0"/>
    <n v="3"/>
    <n v="11"/>
    <n v="0"/>
  </r>
  <r>
    <n v="5763"/>
    <n v="1972"/>
    <x v="2"/>
    <x v="1"/>
    <n v="49854"/>
    <n v="1"/>
    <n v="0"/>
    <d v="2013-11-10T00:00:00"/>
    <n v="63"/>
    <n v="123"/>
    <n v="17"/>
    <n v="171"/>
    <n v="39"/>
    <n v="0"/>
    <n v="30"/>
    <n v="5"/>
    <n v="6"/>
    <n v="2"/>
    <n v="5"/>
    <n v="6"/>
    <n v="0"/>
    <n v="0"/>
    <n v="0"/>
    <n v="0"/>
    <n v="0"/>
    <n v="0"/>
    <n v="3"/>
    <n v="11"/>
    <n v="0"/>
  </r>
  <r>
    <n v="3478"/>
    <n v="1971"/>
    <x v="1"/>
    <x v="2"/>
    <n v="60585"/>
    <n v="1"/>
    <n v="1"/>
    <d v="2013-06-24T00:00:00"/>
    <n v="17"/>
    <n v="267"/>
    <n v="42"/>
    <n v="309"/>
    <n v="55"/>
    <n v="42"/>
    <n v="21"/>
    <n v="10"/>
    <n v="7"/>
    <n v="4"/>
    <n v="9"/>
    <n v="5"/>
    <n v="0"/>
    <n v="0"/>
    <n v="0"/>
    <n v="0"/>
    <n v="0"/>
    <n v="0"/>
    <n v="3"/>
    <n v="11"/>
    <n v="1"/>
  </r>
  <r>
    <n v="7494"/>
    <n v="1950"/>
    <x v="1"/>
    <x v="3"/>
    <n v="42873"/>
    <n v="1"/>
    <n v="1"/>
    <d v="2013-01-21T00:00:00"/>
    <n v="11"/>
    <n v="209"/>
    <n v="0"/>
    <n v="40"/>
    <n v="3"/>
    <n v="2"/>
    <n v="15"/>
    <n v="4"/>
    <n v="6"/>
    <n v="1"/>
    <n v="4"/>
    <n v="8"/>
    <n v="0"/>
    <n v="0"/>
    <n v="0"/>
    <n v="0"/>
    <n v="0"/>
    <n v="0"/>
    <n v="3"/>
    <n v="11"/>
    <n v="0"/>
  </r>
  <r>
    <n v="1763"/>
    <n v="1988"/>
    <x v="0"/>
    <x v="1"/>
    <n v="87679"/>
    <n v="0"/>
    <n v="0"/>
    <d v="2013-07-27T00:00:00"/>
    <n v="62"/>
    <n v="1259"/>
    <n v="172"/>
    <n v="815"/>
    <n v="97"/>
    <n v="148"/>
    <n v="33"/>
    <n v="1"/>
    <n v="7"/>
    <n v="11"/>
    <n v="10"/>
    <n v="4"/>
    <n v="1"/>
    <n v="0"/>
    <n v="1"/>
    <n v="1"/>
    <n v="0"/>
    <n v="0"/>
    <n v="3"/>
    <n v="11"/>
    <n v="1"/>
  </r>
  <r>
    <n v="7250"/>
    <n v="1978"/>
    <x v="0"/>
    <x v="1"/>
    <n v="57867"/>
    <n v="1"/>
    <n v="0"/>
    <d v="2013-10-01T00:00:00"/>
    <n v="48"/>
    <n v="344"/>
    <n v="35"/>
    <n v="178"/>
    <n v="15"/>
    <n v="23"/>
    <n v="17"/>
    <n v="7"/>
    <n v="7"/>
    <n v="2"/>
    <n v="9"/>
    <n v="6"/>
    <n v="0"/>
    <n v="0"/>
    <n v="0"/>
    <n v="0"/>
    <n v="0"/>
    <n v="0"/>
    <n v="3"/>
    <n v="11"/>
    <n v="0"/>
  </r>
  <r>
    <n v="2005"/>
    <n v="1990"/>
    <x v="0"/>
    <x v="2"/>
    <n v="35765"/>
    <n v="1"/>
    <n v="0"/>
    <d v="2013-12-11T00:00:00"/>
    <n v="86"/>
    <n v="22"/>
    <n v="3"/>
    <n v="30"/>
    <n v="0"/>
    <n v="5"/>
    <n v="15"/>
    <n v="2"/>
    <n v="2"/>
    <n v="0"/>
    <n v="4"/>
    <n v="6"/>
    <n v="0"/>
    <n v="0"/>
    <n v="0"/>
    <n v="0"/>
    <n v="0"/>
    <n v="0"/>
    <n v="3"/>
    <n v="11"/>
    <n v="0"/>
  </r>
  <r>
    <n v="10770"/>
    <n v="1959"/>
    <x v="0"/>
    <x v="2"/>
    <n v="65492"/>
    <n v="0"/>
    <n v="0"/>
    <d v="2014-01-26T00:00:00"/>
    <n v="73"/>
    <n v="247"/>
    <n v="161"/>
    <n v="295"/>
    <n v="210"/>
    <n v="85"/>
    <n v="47"/>
    <n v="2"/>
    <n v="4"/>
    <n v="7"/>
    <n v="13"/>
    <n v="2"/>
    <n v="0"/>
    <n v="0"/>
    <n v="0"/>
    <n v="0"/>
    <n v="0"/>
    <n v="0"/>
    <n v="3"/>
    <n v="11"/>
    <n v="0"/>
  </r>
  <r>
    <n v="6885"/>
    <n v="1977"/>
    <x v="0"/>
    <x v="3"/>
    <n v="32952"/>
    <n v="1"/>
    <n v="0"/>
    <d v="2013-12-01T00:00:00"/>
    <n v="36"/>
    <n v="38"/>
    <n v="0"/>
    <n v="12"/>
    <n v="3"/>
    <n v="1"/>
    <n v="1"/>
    <n v="1"/>
    <n v="2"/>
    <n v="0"/>
    <n v="3"/>
    <n v="7"/>
    <n v="0"/>
    <n v="0"/>
    <n v="0"/>
    <n v="0"/>
    <n v="0"/>
    <n v="0"/>
    <n v="3"/>
    <n v="11"/>
    <n v="0"/>
  </r>
  <r>
    <n v="2072"/>
    <n v="1969"/>
    <x v="1"/>
    <x v="1"/>
    <n v="53374"/>
    <n v="0"/>
    <n v="1"/>
    <d v="2012-08-16T00:00:00"/>
    <n v="34"/>
    <n v="896"/>
    <n v="10"/>
    <n v="101"/>
    <n v="13"/>
    <n v="10"/>
    <n v="34"/>
    <n v="6"/>
    <n v="4"/>
    <n v="2"/>
    <n v="9"/>
    <n v="9"/>
    <n v="1"/>
    <n v="0"/>
    <n v="0"/>
    <n v="0"/>
    <n v="0"/>
    <n v="0"/>
    <n v="3"/>
    <n v="11"/>
    <n v="1"/>
  </r>
  <r>
    <n v="9463"/>
    <n v="1959"/>
    <x v="0"/>
    <x v="1"/>
    <n v="71706"/>
    <n v="0"/>
    <n v="1"/>
    <d v="2012-11-13T00:00:00"/>
    <n v="16"/>
    <n v="931"/>
    <n v="56"/>
    <n v="253"/>
    <n v="91"/>
    <n v="98"/>
    <n v="14"/>
    <n v="4"/>
    <n v="9"/>
    <n v="5"/>
    <n v="7"/>
    <n v="5"/>
    <n v="0"/>
    <n v="0"/>
    <n v="0"/>
    <n v="0"/>
    <n v="0"/>
    <n v="0"/>
    <n v="3"/>
    <n v="11"/>
    <n v="0"/>
  </r>
  <r>
    <n v="6318"/>
    <n v="1988"/>
    <x v="0"/>
    <x v="2"/>
    <n v="68487"/>
    <n v="0"/>
    <n v="0"/>
    <d v="2013-01-13T00:00:00"/>
    <n v="48"/>
    <n v="758"/>
    <n v="12"/>
    <n v="385"/>
    <n v="33"/>
    <n v="89"/>
    <n v="89"/>
    <n v="1"/>
    <n v="9"/>
    <n v="7"/>
    <n v="13"/>
    <n v="4"/>
    <n v="0"/>
    <n v="0"/>
    <n v="0"/>
    <n v="0"/>
    <n v="0"/>
    <n v="0"/>
    <n v="3"/>
    <n v="11"/>
    <n v="0"/>
  </r>
  <r>
    <n v="4093"/>
    <n v="1975"/>
    <x v="2"/>
    <x v="1"/>
    <n v="53253"/>
    <n v="1"/>
    <n v="1"/>
    <d v="2013-02-11T00:00:00"/>
    <n v="61"/>
    <n v="216"/>
    <n v="9"/>
    <n v="57"/>
    <n v="20"/>
    <n v="9"/>
    <n v="125"/>
    <n v="7"/>
    <n v="4"/>
    <n v="3"/>
    <n v="5"/>
    <n v="5"/>
    <n v="0"/>
    <n v="0"/>
    <n v="0"/>
    <n v="0"/>
    <n v="0"/>
    <n v="0"/>
    <n v="3"/>
    <n v="11"/>
    <n v="0"/>
  </r>
  <r>
    <n v="5751"/>
    <n v="1973"/>
    <x v="4"/>
    <x v="3"/>
    <n v="31163"/>
    <n v="1"/>
    <n v="0"/>
    <d v="2014-02-13T00:00:00"/>
    <n v="54"/>
    <n v="2"/>
    <n v="3"/>
    <n v="10"/>
    <n v="11"/>
    <n v="2"/>
    <n v="10"/>
    <n v="1"/>
    <n v="1"/>
    <n v="0"/>
    <n v="3"/>
    <n v="6"/>
    <n v="0"/>
    <n v="0"/>
    <n v="0"/>
    <n v="0"/>
    <n v="0"/>
    <n v="0"/>
    <n v="3"/>
    <n v="11"/>
    <n v="0"/>
  </r>
  <r>
    <n v="3340"/>
    <n v="1977"/>
    <x v="0"/>
    <x v="2"/>
    <n v="42014"/>
    <n v="1"/>
    <n v="0"/>
    <d v="2012-08-17T00:00:00"/>
    <n v="56"/>
    <n v="244"/>
    <n v="15"/>
    <n v="108"/>
    <n v="4"/>
    <n v="15"/>
    <n v="50"/>
    <n v="6"/>
    <n v="7"/>
    <n v="1"/>
    <n v="6"/>
    <n v="8"/>
    <n v="0"/>
    <n v="0"/>
    <n v="0"/>
    <n v="0"/>
    <n v="0"/>
    <n v="0"/>
    <n v="3"/>
    <n v="11"/>
    <n v="1"/>
  </r>
  <r>
    <n v="3594"/>
    <n v="1973"/>
    <x v="2"/>
    <x v="2"/>
    <n v="54108"/>
    <n v="1"/>
    <n v="1"/>
    <d v="2012-11-05T00:00:00"/>
    <n v="74"/>
    <n v="539"/>
    <n v="6"/>
    <n v="91"/>
    <n v="8"/>
    <n v="6"/>
    <n v="97"/>
    <n v="13"/>
    <n v="8"/>
    <n v="2"/>
    <n v="9"/>
    <n v="8"/>
    <n v="0"/>
    <n v="0"/>
    <n v="0"/>
    <n v="0"/>
    <n v="0"/>
    <n v="0"/>
    <n v="3"/>
    <n v="11"/>
    <n v="0"/>
  </r>
  <r>
    <n v="3584"/>
    <n v="1955"/>
    <x v="1"/>
    <x v="0"/>
    <n v="49667"/>
    <n v="0"/>
    <n v="0"/>
    <d v="2012-08-20T00:00:00"/>
    <n v="35"/>
    <n v="1181"/>
    <n v="26"/>
    <n v="120"/>
    <n v="17"/>
    <n v="13"/>
    <n v="39"/>
    <n v="2"/>
    <n v="5"/>
    <n v="10"/>
    <n v="5"/>
    <n v="8"/>
    <n v="1"/>
    <n v="0"/>
    <n v="0"/>
    <n v="0"/>
    <n v="0"/>
    <n v="0"/>
    <n v="3"/>
    <n v="11"/>
    <n v="1"/>
  </r>
  <r>
    <n v="3643"/>
    <n v="1974"/>
    <x v="2"/>
    <x v="2"/>
    <n v="63206"/>
    <n v="0"/>
    <n v="0"/>
    <d v="2014-03-20T00:00:00"/>
    <n v="65"/>
    <n v="750"/>
    <n v="8"/>
    <n v="125"/>
    <n v="11"/>
    <n v="8"/>
    <n v="26"/>
    <n v="1"/>
    <n v="4"/>
    <n v="3"/>
    <n v="6"/>
    <n v="2"/>
    <n v="0"/>
    <n v="0"/>
    <n v="1"/>
    <n v="0"/>
    <n v="0"/>
    <n v="0"/>
    <n v="3"/>
    <n v="11"/>
    <n v="0"/>
  </r>
  <r>
    <n v="851"/>
    <n v="1972"/>
    <x v="2"/>
    <x v="2"/>
    <n v="57136"/>
    <n v="1"/>
    <n v="1"/>
    <d v="2013-07-09T00:00:00"/>
    <n v="48"/>
    <n v="306"/>
    <n v="5"/>
    <n v="109"/>
    <n v="21"/>
    <n v="109"/>
    <n v="92"/>
    <n v="9"/>
    <n v="5"/>
    <n v="2"/>
    <n v="10"/>
    <n v="6"/>
    <n v="0"/>
    <n v="0"/>
    <n v="0"/>
    <n v="0"/>
    <n v="0"/>
    <n v="0"/>
    <n v="3"/>
    <n v="11"/>
    <n v="0"/>
  </r>
  <r>
    <n v="7706"/>
    <n v="1975"/>
    <x v="4"/>
    <x v="1"/>
    <n v="46772"/>
    <n v="0"/>
    <n v="1"/>
    <d v="2012-11-07T00:00:00"/>
    <n v="88"/>
    <n v="350"/>
    <n v="104"/>
    <n v="189"/>
    <n v="197"/>
    <n v="151"/>
    <n v="57"/>
    <n v="6"/>
    <n v="11"/>
    <n v="8"/>
    <n v="5"/>
    <n v="8"/>
    <n v="1"/>
    <n v="0"/>
    <n v="0"/>
    <n v="0"/>
    <n v="0"/>
    <n v="0"/>
    <n v="3"/>
    <n v="11"/>
    <n v="0"/>
  </r>
  <r>
    <n v="3967"/>
    <n v="1971"/>
    <x v="1"/>
    <x v="2"/>
    <n v="78931"/>
    <n v="0"/>
    <n v="0"/>
    <d v="2013-10-25T00:00:00"/>
    <n v="19"/>
    <n v="331"/>
    <n v="197"/>
    <n v="170"/>
    <n v="58"/>
    <n v="152"/>
    <n v="35"/>
    <n v="1"/>
    <n v="2"/>
    <n v="8"/>
    <n v="13"/>
    <n v="1"/>
    <n v="0"/>
    <n v="0"/>
    <n v="0"/>
    <n v="0"/>
    <n v="0"/>
    <n v="0"/>
    <n v="3"/>
    <n v="11"/>
    <n v="0"/>
  </r>
  <r>
    <n v="10128"/>
    <n v="1958"/>
    <x v="0"/>
    <x v="1"/>
    <n v="53977"/>
    <n v="0"/>
    <n v="1"/>
    <d v="2013-06-08T00:00:00"/>
    <n v="21"/>
    <n v="620"/>
    <n v="16"/>
    <n v="165"/>
    <n v="0"/>
    <n v="24"/>
    <n v="82"/>
    <n v="5"/>
    <n v="5"/>
    <n v="5"/>
    <n v="12"/>
    <n v="5"/>
    <n v="0"/>
    <n v="0"/>
    <n v="0"/>
    <n v="0"/>
    <n v="0"/>
    <n v="0"/>
    <n v="3"/>
    <n v="11"/>
    <n v="0"/>
  </r>
  <r>
    <n v="486"/>
    <n v="1988"/>
    <x v="0"/>
    <x v="2"/>
    <n v="84219"/>
    <n v="0"/>
    <n v="0"/>
    <d v="2014-02-02T00:00:00"/>
    <n v="27"/>
    <n v="434"/>
    <n v="137"/>
    <n v="400"/>
    <n v="45"/>
    <n v="137"/>
    <n v="45"/>
    <n v="1"/>
    <n v="3"/>
    <n v="4"/>
    <n v="10"/>
    <n v="1"/>
    <n v="0"/>
    <n v="0"/>
    <n v="0"/>
    <n v="0"/>
    <n v="0"/>
    <n v="0"/>
    <n v="3"/>
    <n v="11"/>
    <n v="0"/>
  </r>
  <r>
    <n v="9"/>
    <n v="1975"/>
    <x v="2"/>
    <x v="0"/>
    <n v="46098"/>
    <n v="1"/>
    <n v="1"/>
    <d v="2012-08-18T00:00:00"/>
    <n v="86"/>
    <n v="57"/>
    <n v="0"/>
    <n v="27"/>
    <n v="0"/>
    <n v="0"/>
    <n v="36"/>
    <n v="4"/>
    <n v="3"/>
    <n v="2"/>
    <n v="2"/>
    <n v="8"/>
    <n v="0"/>
    <n v="0"/>
    <n v="0"/>
    <n v="0"/>
    <n v="0"/>
    <n v="0"/>
    <n v="3"/>
    <n v="11"/>
    <n v="0"/>
  </r>
  <r>
    <n v="9451"/>
    <n v="1965"/>
    <x v="0"/>
    <x v="2"/>
    <n v="73538"/>
    <n v="0"/>
    <n v="1"/>
    <d v="2012-11-25T00:00:00"/>
    <n v="92"/>
    <n v="811"/>
    <n v="76"/>
    <n v="428"/>
    <n v="99"/>
    <n v="137"/>
    <n v="107"/>
    <n v="3"/>
    <n v="10"/>
    <n v="4"/>
    <n v="9"/>
    <n v="7"/>
    <n v="0"/>
    <n v="0"/>
    <n v="0"/>
    <n v="0"/>
    <n v="0"/>
    <n v="0"/>
    <n v="3"/>
    <n v="11"/>
    <n v="0"/>
  </r>
  <r>
    <n v="9264"/>
    <n v="1986"/>
    <x v="0"/>
    <x v="2"/>
    <n v="79529"/>
    <n v="0"/>
    <n v="0"/>
    <d v="2014-04-27T00:00:00"/>
    <n v="1"/>
    <n v="423"/>
    <n v="42"/>
    <n v="706"/>
    <n v="73"/>
    <n v="197"/>
    <n v="197"/>
    <n v="1"/>
    <n v="4"/>
    <n v="8"/>
    <n v="9"/>
    <n v="2"/>
    <n v="0"/>
    <n v="0"/>
    <n v="0"/>
    <n v="0"/>
    <n v="0"/>
    <n v="0"/>
    <n v="3"/>
    <n v="11"/>
    <n v="0"/>
  </r>
  <r>
    <n v="3865"/>
    <n v="1977"/>
    <x v="4"/>
    <x v="1"/>
    <n v="20981"/>
    <n v="0"/>
    <n v="0"/>
    <d v="2013-04-30T00:00:00"/>
    <n v="14"/>
    <n v="2"/>
    <n v="12"/>
    <n v="10"/>
    <n v="6"/>
    <n v="13"/>
    <n v="30"/>
    <n v="1"/>
    <n v="3"/>
    <n v="1"/>
    <n v="2"/>
    <n v="8"/>
    <n v="0"/>
    <n v="0"/>
    <n v="0"/>
    <n v="0"/>
    <n v="0"/>
    <n v="0"/>
    <n v="3"/>
    <n v="11"/>
    <n v="1"/>
  </r>
  <r>
    <n v="2853"/>
    <n v="1980"/>
    <x v="0"/>
    <x v="0"/>
    <n v="51766"/>
    <n v="1"/>
    <n v="0"/>
    <d v="2014-03-11T00:00:00"/>
    <n v="74"/>
    <n v="60"/>
    <n v="51"/>
    <n v="87"/>
    <n v="6"/>
    <n v="20"/>
    <n v="51"/>
    <n v="2"/>
    <n v="4"/>
    <n v="2"/>
    <n v="4"/>
    <n v="5"/>
    <n v="0"/>
    <n v="0"/>
    <n v="0"/>
    <n v="0"/>
    <n v="0"/>
    <n v="0"/>
    <n v="3"/>
    <n v="11"/>
    <n v="0"/>
  </r>
  <r>
    <n v="1490"/>
    <n v="1962"/>
    <x v="0"/>
    <x v="2"/>
    <n v="55759"/>
    <n v="0"/>
    <n v="1"/>
    <d v="2012-11-28T00:00:00"/>
    <n v="84"/>
    <n v="675"/>
    <n v="0"/>
    <n v="85"/>
    <n v="10"/>
    <n v="7"/>
    <n v="77"/>
    <n v="5"/>
    <n v="10"/>
    <n v="3"/>
    <n v="8"/>
    <n v="8"/>
    <n v="0"/>
    <n v="0"/>
    <n v="0"/>
    <n v="0"/>
    <n v="0"/>
    <n v="0"/>
    <n v="3"/>
    <n v="11"/>
    <n v="0"/>
  </r>
  <r>
    <n v="6310"/>
    <n v="1978"/>
    <x v="0"/>
    <x v="2"/>
    <n v="33039"/>
    <n v="1"/>
    <n v="0"/>
    <d v="2013-09-09T00:00:00"/>
    <n v="4"/>
    <n v="30"/>
    <n v="8"/>
    <n v="12"/>
    <n v="8"/>
    <n v="8"/>
    <n v="12"/>
    <n v="1"/>
    <n v="2"/>
    <n v="0"/>
    <n v="4"/>
    <n v="5"/>
    <n v="0"/>
    <n v="0"/>
    <n v="0"/>
    <n v="0"/>
    <n v="0"/>
    <n v="0"/>
    <n v="3"/>
    <n v="11"/>
    <n v="0"/>
  </r>
  <r>
    <n v="10380"/>
    <n v="1972"/>
    <x v="2"/>
    <x v="2"/>
    <n v="37787"/>
    <n v="1"/>
    <n v="0"/>
    <d v="2013-09-20T00:00:00"/>
    <n v="50"/>
    <n v="40"/>
    <n v="1"/>
    <n v="40"/>
    <n v="4"/>
    <n v="3"/>
    <n v="18"/>
    <n v="1"/>
    <n v="3"/>
    <n v="0"/>
    <n v="3"/>
    <n v="8"/>
    <n v="0"/>
    <n v="0"/>
    <n v="0"/>
    <n v="0"/>
    <n v="0"/>
    <n v="0"/>
    <n v="3"/>
    <n v="11"/>
    <n v="0"/>
  </r>
  <r>
    <n v="3887"/>
    <n v="1970"/>
    <x v="0"/>
    <x v="0"/>
    <n v="27242"/>
    <n v="1"/>
    <n v="0"/>
    <d v="2012-11-11T00:00:00"/>
    <n v="2"/>
    <n v="3"/>
    <n v="17"/>
    <n v="26"/>
    <n v="20"/>
    <n v="1"/>
    <n v="39"/>
    <n v="2"/>
    <n v="2"/>
    <n v="0"/>
    <n v="3"/>
    <n v="9"/>
    <n v="0"/>
    <n v="0"/>
    <n v="0"/>
    <n v="0"/>
    <n v="0"/>
    <n v="0"/>
    <n v="3"/>
    <n v="11"/>
    <n v="1"/>
  </r>
  <r>
    <n v="4278"/>
    <n v="1983"/>
    <x v="1"/>
    <x v="0"/>
    <n v="87188"/>
    <n v="0"/>
    <n v="0"/>
    <d v="2013-06-03T00:00:00"/>
    <n v="73"/>
    <n v="910"/>
    <n v="111"/>
    <n v="724"/>
    <n v="49"/>
    <n v="74"/>
    <n v="55"/>
    <n v="1"/>
    <n v="10"/>
    <n v="2"/>
    <n v="6"/>
    <n v="3"/>
    <n v="0"/>
    <n v="0"/>
    <n v="0"/>
    <n v="0"/>
    <n v="0"/>
    <n v="0"/>
    <n v="3"/>
    <n v="11"/>
    <n v="1"/>
  </r>
  <r>
    <n v="8643"/>
    <n v="1971"/>
    <x v="0"/>
    <x v="1"/>
    <n v="69930"/>
    <n v="0"/>
    <n v="0"/>
    <d v="2013-05-26T00:00:00"/>
    <n v="21"/>
    <n v="252"/>
    <n v="98"/>
    <n v="827"/>
    <n v="219"/>
    <n v="70"/>
    <n v="196"/>
    <n v="1"/>
    <n v="4"/>
    <n v="5"/>
    <n v="12"/>
    <n v="3"/>
    <n v="0"/>
    <n v="0"/>
    <n v="0"/>
    <n v="0"/>
    <n v="0"/>
    <n v="0"/>
    <n v="3"/>
    <n v="11"/>
    <n v="0"/>
  </r>
  <r>
    <n v="1998"/>
    <n v="1976"/>
    <x v="0"/>
    <x v="0"/>
    <n v="37697"/>
    <n v="1"/>
    <n v="0"/>
    <d v="2014-02-07T00:00:00"/>
    <n v="82"/>
    <n v="34"/>
    <n v="6"/>
    <n v="21"/>
    <n v="11"/>
    <n v="4"/>
    <n v="8"/>
    <n v="1"/>
    <n v="2"/>
    <n v="1"/>
    <n v="3"/>
    <n v="6"/>
    <n v="0"/>
    <n v="0"/>
    <n v="0"/>
    <n v="0"/>
    <n v="0"/>
    <n v="0"/>
    <n v="3"/>
    <n v="11"/>
    <n v="0"/>
  </r>
  <r>
    <n v="10795"/>
    <n v="1973"/>
    <x v="1"/>
    <x v="2"/>
    <n v="37401"/>
    <n v="1"/>
    <n v="0"/>
    <d v="2014-05-06T00:00:00"/>
    <n v="14"/>
    <n v="19"/>
    <n v="3"/>
    <n v="19"/>
    <n v="3"/>
    <n v="1"/>
    <n v="3"/>
    <n v="2"/>
    <n v="2"/>
    <n v="0"/>
    <n v="3"/>
    <n v="7"/>
    <n v="0"/>
    <n v="0"/>
    <n v="0"/>
    <n v="0"/>
    <n v="0"/>
    <n v="0"/>
    <n v="3"/>
    <n v="11"/>
    <n v="0"/>
  </r>
  <r>
    <n v="11110"/>
    <n v="1973"/>
    <x v="0"/>
    <x v="0"/>
    <n v="3502"/>
    <n v="1"/>
    <n v="0"/>
    <d v="2013-04-13T00:00:00"/>
    <n v="56"/>
    <n v="2"/>
    <n v="1"/>
    <n v="1"/>
    <n v="0"/>
    <n v="0"/>
    <n v="1"/>
    <n v="0"/>
    <n v="0"/>
    <n v="0"/>
    <n v="0"/>
    <n v="14"/>
    <n v="0"/>
    <n v="0"/>
    <n v="0"/>
    <n v="0"/>
    <n v="0"/>
    <n v="0"/>
    <n v="3"/>
    <n v="11"/>
    <n v="0"/>
  </r>
  <r>
    <n v="2408"/>
    <n v="1976"/>
    <x v="0"/>
    <x v="2"/>
    <n v="58597"/>
    <n v="1"/>
    <n v="1"/>
    <d v="2012-11-20T00:00:00"/>
    <n v="20"/>
    <n v="490"/>
    <n v="0"/>
    <n v="184"/>
    <n v="10"/>
    <n v="28"/>
    <n v="21"/>
    <n v="12"/>
    <n v="7"/>
    <n v="4"/>
    <n v="9"/>
    <n v="7"/>
    <n v="0"/>
    <n v="0"/>
    <n v="0"/>
    <n v="0"/>
    <n v="0"/>
    <n v="0"/>
    <n v="3"/>
    <n v="11"/>
    <n v="0"/>
  </r>
  <r>
    <n v="202"/>
    <n v="1948"/>
    <x v="1"/>
    <x v="4"/>
    <n v="82032"/>
    <n v="0"/>
    <n v="0"/>
    <d v="2014-04-05T00:00:00"/>
    <n v="54"/>
    <n v="332"/>
    <n v="194"/>
    <n v="377"/>
    <n v="149"/>
    <n v="125"/>
    <n v="57"/>
    <n v="0"/>
    <n v="4"/>
    <n v="6"/>
    <n v="7"/>
    <n v="1"/>
    <n v="0"/>
    <n v="0"/>
    <n v="0"/>
    <n v="0"/>
    <n v="0"/>
    <n v="0"/>
    <n v="3"/>
    <n v="11"/>
    <n v="0"/>
  </r>
  <r>
    <n v="7998"/>
    <n v="1958"/>
    <x v="0"/>
    <x v="1"/>
    <n v="28087"/>
    <n v="1"/>
    <n v="1"/>
    <d v="2012-12-11T00:00:00"/>
    <n v="77"/>
    <n v="53"/>
    <n v="8"/>
    <n v="17"/>
    <n v="13"/>
    <n v="0"/>
    <n v="21"/>
    <n v="3"/>
    <n v="2"/>
    <n v="2"/>
    <n v="2"/>
    <n v="7"/>
    <n v="0"/>
    <n v="0"/>
    <n v="0"/>
    <n v="0"/>
    <n v="0"/>
    <n v="0"/>
    <n v="3"/>
    <n v="11"/>
    <n v="0"/>
  </r>
  <r>
    <n v="830"/>
    <n v="1987"/>
    <x v="1"/>
    <x v="0"/>
    <n v="74004"/>
    <n v="0"/>
    <n v="0"/>
    <d v="2014-02-24T00:00:00"/>
    <n v="5"/>
    <n v="784"/>
    <n v="48"/>
    <n v="560"/>
    <n v="42"/>
    <n v="176"/>
    <n v="48"/>
    <n v="1"/>
    <n v="4"/>
    <n v="6"/>
    <n v="4"/>
    <n v="3"/>
    <n v="0"/>
    <n v="0"/>
    <n v="1"/>
    <n v="1"/>
    <n v="0"/>
    <n v="0"/>
    <n v="3"/>
    <n v="11"/>
    <n v="1"/>
  </r>
  <r>
    <n v="3536"/>
    <n v="1960"/>
    <x v="0"/>
    <x v="1"/>
    <n v="19740"/>
    <n v="0"/>
    <n v="1"/>
    <d v="2013-03-24T00:00:00"/>
    <n v="65"/>
    <n v="7"/>
    <n v="11"/>
    <n v="3"/>
    <n v="10"/>
    <n v="4"/>
    <n v="20"/>
    <n v="2"/>
    <n v="1"/>
    <n v="1"/>
    <n v="3"/>
    <n v="5"/>
    <n v="0"/>
    <n v="0"/>
    <n v="0"/>
    <n v="0"/>
    <n v="0"/>
    <n v="0"/>
    <n v="3"/>
    <n v="11"/>
    <n v="0"/>
  </r>
  <r>
    <n v="6050"/>
    <n v="1975"/>
    <x v="4"/>
    <x v="2"/>
    <n v="57036"/>
    <n v="0"/>
    <n v="1"/>
    <d v="2012-12-11T00:00:00"/>
    <n v="33"/>
    <n v="1171"/>
    <n v="43"/>
    <n v="219"/>
    <n v="19"/>
    <n v="14"/>
    <n v="47"/>
    <n v="4"/>
    <n v="6"/>
    <n v="3"/>
    <n v="13"/>
    <n v="9"/>
    <n v="1"/>
    <n v="0"/>
    <n v="0"/>
    <n v="0"/>
    <n v="0"/>
    <n v="0"/>
    <n v="3"/>
    <n v="11"/>
    <n v="0"/>
  </r>
  <r>
    <n v="125"/>
    <n v="1958"/>
    <x v="4"/>
    <x v="1"/>
    <n v="53083"/>
    <n v="1"/>
    <n v="1"/>
    <d v="2013-05-15T00:00:00"/>
    <n v="65"/>
    <n v="215"/>
    <n v="7"/>
    <n v="33"/>
    <n v="3"/>
    <n v="0"/>
    <n v="13"/>
    <n v="6"/>
    <n v="5"/>
    <n v="1"/>
    <n v="5"/>
    <n v="7"/>
    <n v="0"/>
    <n v="1"/>
    <n v="0"/>
    <n v="0"/>
    <n v="0"/>
    <n v="0"/>
    <n v="3"/>
    <n v="11"/>
    <n v="0"/>
  </r>
  <r>
    <n v="3463"/>
    <n v="1975"/>
    <x v="1"/>
    <x v="2"/>
    <n v="69283"/>
    <n v="0"/>
    <n v="1"/>
    <d v="2014-06-14T00:00:00"/>
    <n v="41"/>
    <n v="674"/>
    <n v="62"/>
    <n v="134"/>
    <n v="0"/>
    <n v="26"/>
    <n v="8"/>
    <n v="4"/>
    <n v="7"/>
    <n v="3"/>
    <n v="13"/>
    <n v="5"/>
    <n v="0"/>
    <n v="0"/>
    <n v="0"/>
    <n v="0"/>
    <n v="0"/>
    <n v="0"/>
    <n v="3"/>
    <n v="11"/>
    <n v="0"/>
  </r>
  <r>
    <n v="2804"/>
    <n v="1975"/>
    <x v="2"/>
    <x v="0"/>
    <n v="46098"/>
    <n v="1"/>
    <n v="1"/>
    <d v="2012-08-18T00:00:00"/>
    <n v="86"/>
    <n v="57"/>
    <n v="0"/>
    <n v="27"/>
    <n v="0"/>
    <n v="0"/>
    <n v="36"/>
    <n v="4"/>
    <n v="3"/>
    <n v="2"/>
    <n v="2"/>
    <n v="8"/>
    <n v="0"/>
    <n v="0"/>
    <n v="0"/>
    <n v="0"/>
    <n v="0"/>
    <n v="0"/>
    <n v="3"/>
    <n v="11"/>
    <n v="1"/>
  </r>
  <r>
    <n v="3745"/>
    <n v="1988"/>
    <x v="4"/>
    <x v="2"/>
    <n v="23331"/>
    <n v="1"/>
    <n v="0"/>
    <d v="2012-09-04T00:00:00"/>
    <n v="92"/>
    <n v="5"/>
    <n v="36"/>
    <n v="7"/>
    <n v="0"/>
    <n v="10"/>
    <n v="45"/>
    <n v="2"/>
    <n v="3"/>
    <n v="0"/>
    <n v="3"/>
    <n v="8"/>
    <n v="0"/>
    <n v="0"/>
    <n v="0"/>
    <n v="0"/>
    <n v="0"/>
    <n v="0"/>
    <n v="3"/>
    <n v="11"/>
    <n v="0"/>
  </r>
  <r>
    <n v="9771"/>
    <n v="1988"/>
    <x v="4"/>
    <x v="0"/>
    <n v="23331"/>
    <n v="1"/>
    <n v="0"/>
    <d v="2012-10-05T00:00:00"/>
    <n v="97"/>
    <n v="104"/>
    <n v="20"/>
    <n v="101"/>
    <n v="24"/>
    <n v="15"/>
    <n v="5"/>
    <n v="6"/>
    <n v="5"/>
    <n v="1"/>
    <n v="5"/>
    <n v="9"/>
    <n v="0"/>
    <n v="0"/>
    <n v="0"/>
    <n v="0"/>
    <n v="0"/>
    <n v="0"/>
    <n v="3"/>
    <n v="11"/>
    <n v="0"/>
  </r>
  <r>
    <n v="451"/>
    <n v="1989"/>
    <x v="0"/>
    <x v="0"/>
    <n v="9255"/>
    <n v="1"/>
    <n v="0"/>
    <d v="2013-12-20T00:00:00"/>
    <n v="91"/>
    <n v="9"/>
    <n v="0"/>
    <n v="7"/>
    <n v="2"/>
    <n v="0"/>
    <n v="4"/>
    <n v="1"/>
    <n v="1"/>
    <n v="1"/>
    <n v="2"/>
    <n v="8"/>
    <n v="0"/>
    <n v="0"/>
    <n v="0"/>
    <n v="0"/>
    <n v="0"/>
    <n v="0"/>
    <n v="3"/>
    <n v="11"/>
    <n v="0"/>
  </r>
  <r>
    <n v="10530"/>
    <n v="1959"/>
    <x v="1"/>
    <x v="4"/>
    <n v="67786"/>
    <n v="0"/>
    <n v="0"/>
    <d v="2013-12-07T00:00:00"/>
    <n v="0"/>
    <n v="431"/>
    <n v="82"/>
    <n v="441"/>
    <n v="80"/>
    <n v="20"/>
    <n v="102"/>
    <n v="1"/>
    <n v="3"/>
    <n v="6"/>
    <n v="6"/>
    <n v="1"/>
    <n v="0"/>
    <n v="0"/>
    <n v="0"/>
    <n v="0"/>
    <n v="0"/>
    <n v="0"/>
    <n v="3"/>
    <n v="11"/>
    <n v="1"/>
  </r>
  <r>
    <n v="1079"/>
    <n v="1971"/>
    <x v="1"/>
    <x v="2"/>
    <n v="71969"/>
    <n v="0"/>
    <n v="1"/>
    <d v="2012-10-16T00:00:00"/>
    <n v="59"/>
    <n v="1000"/>
    <n v="0"/>
    <n v="76"/>
    <n v="0"/>
    <n v="0"/>
    <n v="10"/>
    <n v="3"/>
    <n v="3"/>
    <n v="4"/>
    <n v="9"/>
    <n v="8"/>
    <n v="0"/>
    <n v="1"/>
    <n v="0"/>
    <n v="0"/>
    <n v="0"/>
    <n v="0"/>
    <n v="3"/>
    <n v="11"/>
    <n v="0"/>
  </r>
  <r>
    <n v="8920"/>
    <n v="1967"/>
    <x v="2"/>
    <x v="0"/>
    <n v="59235"/>
    <n v="1"/>
    <n v="0"/>
    <d v="2013-01-12T00:00:00"/>
    <n v="4"/>
    <n v="448"/>
    <n v="40"/>
    <n v="469"/>
    <n v="80"/>
    <n v="0"/>
    <n v="91"/>
    <n v="3"/>
    <n v="11"/>
    <n v="2"/>
    <n v="12"/>
    <n v="7"/>
    <n v="0"/>
    <n v="0"/>
    <n v="0"/>
    <n v="0"/>
    <n v="0"/>
    <n v="0"/>
    <n v="3"/>
    <n v="11"/>
    <n v="0"/>
  </r>
  <r>
    <n v="6678"/>
    <n v="1989"/>
    <x v="0"/>
    <x v="1"/>
    <n v="31928"/>
    <n v="1"/>
    <n v="0"/>
    <d v="2014-03-28T00:00:00"/>
    <n v="5"/>
    <n v="33"/>
    <n v="4"/>
    <n v="24"/>
    <n v="4"/>
    <n v="2"/>
    <n v="5"/>
    <n v="2"/>
    <n v="3"/>
    <n v="0"/>
    <n v="4"/>
    <n v="7"/>
    <n v="0"/>
    <n v="0"/>
    <n v="0"/>
    <n v="0"/>
    <n v="0"/>
    <n v="0"/>
    <n v="3"/>
    <n v="11"/>
    <n v="0"/>
  </r>
  <r>
    <n v="3852"/>
    <n v="1961"/>
    <x v="2"/>
    <x v="1"/>
    <n v="74881"/>
    <n v="1"/>
    <n v="1"/>
    <d v="2013-03-08T00:00:00"/>
    <n v="48"/>
    <n v="505"/>
    <n v="72"/>
    <n v="270"/>
    <n v="36"/>
    <n v="27"/>
    <n v="54"/>
    <n v="4"/>
    <n v="9"/>
    <n v="2"/>
    <n v="12"/>
    <n v="5"/>
    <n v="0"/>
    <n v="0"/>
    <n v="0"/>
    <n v="0"/>
    <n v="0"/>
    <n v="0"/>
    <n v="3"/>
    <n v="11"/>
    <n v="0"/>
  </r>
  <r>
    <n v="528"/>
    <n v="1978"/>
    <x v="0"/>
    <x v="2"/>
    <n v="65819"/>
    <n v="0"/>
    <n v="0"/>
    <d v="2012-11-29T00:00:00"/>
    <n v="99"/>
    <n v="267"/>
    <n v="38"/>
    <n v="701"/>
    <n v="149"/>
    <n v="165"/>
    <n v="63"/>
    <n v="1"/>
    <n v="5"/>
    <n v="4"/>
    <n v="10"/>
    <n v="3"/>
    <n v="0"/>
    <n v="0"/>
    <n v="0"/>
    <n v="0"/>
    <n v="0"/>
    <n v="0"/>
    <n v="3"/>
    <n v="11"/>
    <n v="0"/>
  </r>
  <r>
    <n v="73"/>
    <n v="1953"/>
    <x v="1"/>
    <x v="0"/>
    <n v="51411"/>
    <n v="1"/>
    <n v="2"/>
    <d v="2013-05-26T00:00:00"/>
    <n v="81"/>
    <n v="14"/>
    <n v="0"/>
    <n v="3"/>
    <n v="0"/>
    <n v="0"/>
    <n v="1"/>
    <n v="1"/>
    <n v="0"/>
    <n v="0"/>
    <n v="3"/>
    <n v="5"/>
    <n v="0"/>
    <n v="0"/>
    <n v="0"/>
    <n v="0"/>
    <n v="0"/>
    <n v="0"/>
    <n v="3"/>
    <n v="11"/>
    <n v="0"/>
  </r>
  <r>
    <n v="5589"/>
    <n v="1964"/>
    <x v="0"/>
    <x v="3"/>
    <n v="51983"/>
    <n v="0"/>
    <n v="1"/>
    <d v="2012-08-31T00:00:00"/>
    <n v="95"/>
    <n v="631"/>
    <n v="0"/>
    <n v="115"/>
    <n v="10"/>
    <n v="7"/>
    <n v="30"/>
    <n v="3"/>
    <n v="9"/>
    <n v="2"/>
    <n v="10"/>
    <n v="7"/>
    <n v="0"/>
    <n v="0"/>
    <n v="0"/>
    <n v="0"/>
    <n v="0"/>
    <n v="0"/>
    <n v="3"/>
    <n v="11"/>
    <n v="0"/>
  </r>
  <r>
    <n v="10212"/>
    <n v="1986"/>
    <x v="2"/>
    <x v="1"/>
    <n v="42386"/>
    <n v="1"/>
    <n v="0"/>
    <d v="2013-01-13T00:00:00"/>
    <n v="43"/>
    <n v="65"/>
    <n v="4"/>
    <n v="16"/>
    <n v="0"/>
    <n v="4"/>
    <n v="11"/>
    <n v="1"/>
    <n v="3"/>
    <n v="0"/>
    <n v="3"/>
    <n v="8"/>
    <n v="0"/>
    <n v="0"/>
    <n v="0"/>
    <n v="0"/>
    <n v="0"/>
    <n v="0"/>
    <n v="3"/>
    <n v="11"/>
    <n v="0"/>
  </r>
  <r>
    <n v="6365"/>
    <n v="1987"/>
    <x v="4"/>
    <x v="2"/>
    <n v="30390"/>
    <n v="0"/>
    <n v="0"/>
    <d v="2013-09-02T00:00:00"/>
    <n v="5"/>
    <n v="10"/>
    <n v="12"/>
    <n v="12"/>
    <n v="25"/>
    <n v="1"/>
    <n v="20"/>
    <n v="1"/>
    <n v="2"/>
    <n v="0"/>
    <n v="3"/>
    <n v="6"/>
    <n v="0"/>
    <n v="0"/>
    <n v="0"/>
    <n v="0"/>
    <n v="0"/>
    <n v="0"/>
    <n v="3"/>
    <n v="11"/>
    <n v="0"/>
  </r>
  <r>
    <n v="5636"/>
    <n v="1963"/>
    <x v="0"/>
    <x v="0"/>
    <n v="30983"/>
    <n v="0"/>
    <n v="0"/>
    <d v="2012-11-09T00:00:00"/>
    <n v="50"/>
    <n v="51"/>
    <n v="4"/>
    <n v="50"/>
    <n v="12"/>
    <n v="1"/>
    <n v="49"/>
    <n v="1"/>
    <n v="4"/>
    <n v="0"/>
    <n v="3"/>
    <n v="8"/>
    <n v="0"/>
    <n v="0"/>
    <n v="0"/>
    <n v="0"/>
    <n v="0"/>
    <n v="0"/>
    <n v="3"/>
    <n v="11"/>
    <n v="1"/>
  </r>
  <r>
    <n v="591"/>
    <n v="1957"/>
    <x v="0"/>
    <x v="4"/>
    <n v="66033"/>
    <n v="0"/>
    <n v="1"/>
    <d v="2013-01-20T00:00:00"/>
    <n v="76"/>
    <n v="293"/>
    <n v="35"/>
    <n v="179"/>
    <n v="46"/>
    <n v="59"/>
    <n v="65"/>
    <n v="2"/>
    <n v="8"/>
    <n v="3"/>
    <n v="7"/>
    <n v="7"/>
    <n v="0"/>
    <n v="0"/>
    <n v="0"/>
    <n v="0"/>
    <n v="0"/>
    <n v="0"/>
    <n v="3"/>
    <n v="11"/>
    <n v="0"/>
  </r>
  <r>
    <n v="2217"/>
    <n v="1975"/>
    <x v="4"/>
    <x v="2"/>
    <n v="37284"/>
    <n v="1"/>
    <n v="1"/>
    <d v="2013-03-29T00:00:00"/>
    <n v="46"/>
    <n v="11"/>
    <n v="1"/>
    <n v="2"/>
    <n v="2"/>
    <n v="1"/>
    <n v="6"/>
    <n v="1"/>
    <n v="0"/>
    <n v="0"/>
    <n v="3"/>
    <n v="6"/>
    <n v="0"/>
    <n v="0"/>
    <n v="0"/>
    <n v="0"/>
    <n v="0"/>
    <n v="0"/>
    <n v="3"/>
    <n v="11"/>
    <n v="0"/>
  </r>
  <r>
    <n v="2544"/>
    <n v="1951"/>
    <x v="2"/>
    <x v="3"/>
    <n v="57530"/>
    <n v="0"/>
    <n v="1"/>
    <d v="2013-10-12T00:00:00"/>
    <n v="68"/>
    <n v="50"/>
    <n v="1"/>
    <n v="27"/>
    <n v="6"/>
    <n v="7"/>
    <n v="1"/>
    <n v="1"/>
    <n v="1"/>
    <n v="1"/>
    <n v="4"/>
    <n v="1"/>
    <n v="0"/>
    <n v="0"/>
    <n v="0"/>
    <n v="0"/>
    <n v="0"/>
    <n v="0"/>
    <n v="3"/>
    <n v="11"/>
    <n v="0"/>
  </r>
  <r>
    <n v="7725"/>
    <n v="1965"/>
    <x v="4"/>
    <x v="2"/>
    <n v="76800"/>
    <n v="0"/>
    <n v="0"/>
    <d v="2014-03-08T00:00:00"/>
    <n v="33"/>
    <n v="173"/>
    <n v="26"/>
    <n v="255"/>
    <n v="35"/>
    <n v="71"/>
    <n v="81"/>
    <n v="1"/>
    <n v="4"/>
    <n v="4"/>
    <n v="7"/>
    <n v="1"/>
    <n v="0"/>
    <n v="0"/>
    <n v="0"/>
    <n v="0"/>
    <n v="0"/>
    <n v="0"/>
    <n v="3"/>
    <n v="11"/>
    <n v="0"/>
  </r>
  <r>
    <n v="8091"/>
    <n v="1956"/>
    <x v="0"/>
    <x v="2"/>
    <n v="63943"/>
    <n v="0"/>
    <n v="1"/>
    <d v="2012-09-02T00:00:00"/>
    <n v="50"/>
    <n v="423"/>
    <n v="184"/>
    <n v="368"/>
    <n v="13"/>
    <n v="97"/>
    <n v="21"/>
    <n v="1"/>
    <n v="6"/>
    <n v="4"/>
    <n v="6"/>
    <n v="5"/>
    <n v="0"/>
    <n v="0"/>
    <n v="0"/>
    <n v="0"/>
    <n v="0"/>
    <n v="0"/>
    <n v="3"/>
    <n v="11"/>
    <n v="0"/>
  </r>
  <r>
    <n v="7321"/>
    <n v="1962"/>
    <x v="0"/>
    <x v="1"/>
    <n v="76081"/>
    <n v="0"/>
    <n v="0"/>
    <d v="2014-05-23T00:00:00"/>
    <n v="85"/>
    <n v="292"/>
    <n v="30"/>
    <n v="415"/>
    <n v="63"/>
    <n v="33"/>
    <n v="200"/>
    <n v="1"/>
    <n v="4"/>
    <n v="5"/>
    <n v="4"/>
    <n v="2"/>
    <n v="0"/>
    <n v="0"/>
    <n v="0"/>
    <n v="1"/>
    <n v="0"/>
    <n v="0"/>
    <n v="3"/>
    <n v="11"/>
    <n v="0"/>
  </r>
  <r>
    <n v="5462"/>
    <n v="1974"/>
    <x v="0"/>
    <x v="2"/>
    <n v="67445"/>
    <n v="0"/>
    <n v="1"/>
    <d v="2012-08-12T00:00:00"/>
    <n v="63"/>
    <n v="757"/>
    <n v="80"/>
    <n v="217"/>
    <n v="29"/>
    <n v="80"/>
    <n v="11"/>
    <n v="5"/>
    <n v="9"/>
    <n v="6"/>
    <n v="12"/>
    <n v="6"/>
    <n v="0"/>
    <n v="0"/>
    <n v="0"/>
    <n v="0"/>
    <n v="0"/>
    <n v="0"/>
    <n v="3"/>
    <n v="11"/>
    <n v="0"/>
  </r>
  <r>
    <n v="7791"/>
    <n v="1967"/>
    <x v="2"/>
    <x v="2"/>
    <n v="37054"/>
    <n v="1"/>
    <n v="1"/>
    <d v="2013-09-15T00:00:00"/>
    <n v="89"/>
    <n v="12"/>
    <n v="1"/>
    <n v="6"/>
    <n v="0"/>
    <n v="1"/>
    <n v="5"/>
    <n v="2"/>
    <n v="1"/>
    <n v="0"/>
    <n v="3"/>
    <n v="7"/>
    <n v="0"/>
    <n v="0"/>
    <n v="0"/>
    <n v="0"/>
    <n v="0"/>
    <n v="0"/>
    <n v="3"/>
    <n v="11"/>
    <n v="0"/>
  </r>
  <r>
    <n v="955"/>
    <n v="1962"/>
    <x v="2"/>
    <x v="1"/>
    <n v="47175"/>
    <n v="1"/>
    <n v="1"/>
    <d v="2012-10-28T00:00:00"/>
    <n v="81"/>
    <n v="167"/>
    <n v="2"/>
    <n v="44"/>
    <n v="6"/>
    <n v="2"/>
    <n v="19"/>
    <n v="7"/>
    <n v="4"/>
    <n v="2"/>
    <n v="4"/>
    <n v="8"/>
    <n v="1"/>
    <n v="0"/>
    <n v="0"/>
    <n v="0"/>
    <n v="0"/>
    <n v="0"/>
    <n v="3"/>
    <n v="11"/>
    <n v="1"/>
  </r>
  <r>
    <n v="4037"/>
    <n v="1976"/>
    <x v="0"/>
    <x v="3"/>
    <n v="31859"/>
    <n v="1"/>
    <n v="0"/>
    <d v="2013-06-14T00:00:00"/>
    <n v="77"/>
    <n v="3"/>
    <n v="1"/>
    <n v="3"/>
    <n v="8"/>
    <n v="0"/>
    <n v="5"/>
    <n v="1"/>
    <n v="1"/>
    <n v="0"/>
    <n v="2"/>
    <n v="7"/>
    <n v="0"/>
    <n v="0"/>
    <n v="0"/>
    <n v="0"/>
    <n v="0"/>
    <n v="0"/>
    <n v="3"/>
    <n v="11"/>
    <n v="0"/>
  </r>
  <r>
    <n v="6642"/>
    <n v="1961"/>
    <x v="0"/>
    <x v="3"/>
    <n v="27215"/>
    <n v="2"/>
    <n v="1"/>
    <d v="2013-01-23T00:00:00"/>
    <n v="50"/>
    <n v="30"/>
    <n v="5"/>
    <n v="22"/>
    <n v="8"/>
    <n v="9"/>
    <n v="28"/>
    <n v="4"/>
    <n v="2"/>
    <n v="1"/>
    <n v="4"/>
    <n v="6"/>
    <n v="0"/>
    <n v="0"/>
    <n v="0"/>
    <n v="0"/>
    <n v="0"/>
    <n v="0"/>
    <n v="3"/>
    <n v="11"/>
    <n v="0"/>
  </r>
  <r>
    <n v="2793"/>
    <n v="1976"/>
    <x v="1"/>
    <x v="3"/>
    <n v="70179"/>
    <n v="0"/>
    <n v="1"/>
    <d v="2013-07-21T00:00:00"/>
    <n v="10"/>
    <n v="532"/>
    <n v="88"/>
    <n v="168"/>
    <n v="69"/>
    <n v="44"/>
    <n v="133"/>
    <n v="3"/>
    <n v="7"/>
    <n v="3"/>
    <n v="13"/>
    <n v="5"/>
    <n v="0"/>
    <n v="0"/>
    <n v="0"/>
    <n v="0"/>
    <n v="0"/>
    <n v="0"/>
    <n v="3"/>
    <n v="11"/>
    <n v="0"/>
  </r>
  <r>
    <n v="5424"/>
    <n v="1983"/>
    <x v="0"/>
    <x v="2"/>
    <n v="39922"/>
    <n v="1"/>
    <n v="0"/>
    <d v="2013-02-14T00:00:00"/>
    <n v="30"/>
    <n v="29"/>
    <n v="12"/>
    <n v="59"/>
    <n v="19"/>
    <n v="1"/>
    <n v="36"/>
    <n v="2"/>
    <n v="3"/>
    <n v="0"/>
    <n v="4"/>
    <n v="8"/>
    <n v="0"/>
    <n v="0"/>
    <n v="0"/>
    <n v="0"/>
    <n v="0"/>
    <n v="0"/>
    <n v="3"/>
    <n v="11"/>
    <n v="0"/>
  </r>
  <r>
    <n v="879"/>
    <n v="1976"/>
    <x v="2"/>
    <x v="2"/>
    <n v="49681"/>
    <n v="0"/>
    <n v="2"/>
    <d v="2013-11-04T00:00:00"/>
    <n v="66"/>
    <n v="411"/>
    <n v="0"/>
    <n v="26"/>
    <n v="0"/>
    <n v="0"/>
    <n v="21"/>
    <n v="6"/>
    <n v="7"/>
    <n v="1"/>
    <n v="7"/>
    <n v="7"/>
    <n v="0"/>
    <n v="0"/>
    <n v="0"/>
    <n v="0"/>
    <n v="0"/>
    <n v="0"/>
    <n v="3"/>
    <n v="11"/>
    <n v="0"/>
  </r>
  <r>
    <n v="9530"/>
    <n v="1988"/>
    <x v="0"/>
    <x v="2"/>
    <n v="24645"/>
    <n v="1"/>
    <n v="0"/>
    <d v="2012-11-01T00:00:00"/>
    <n v="16"/>
    <n v="5"/>
    <n v="3"/>
    <n v="4"/>
    <n v="4"/>
    <n v="1"/>
    <n v="0"/>
    <n v="1"/>
    <n v="1"/>
    <n v="0"/>
    <n v="2"/>
    <n v="8"/>
    <n v="0"/>
    <n v="0"/>
    <n v="0"/>
    <n v="0"/>
    <n v="0"/>
    <n v="0"/>
    <n v="3"/>
    <n v="11"/>
    <n v="0"/>
  </r>
  <r>
    <n v="4828"/>
    <n v="1954"/>
    <x v="0"/>
    <x v="3"/>
    <n v="79865"/>
    <n v="0"/>
    <n v="1"/>
    <d v="2014-06-18T00:00:00"/>
    <n v="12"/>
    <n v="71"/>
    <n v="99"/>
    <n v="278"/>
    <n v="185"/>
    <n v="121"/>
    <n v="38"/>
    <n v="1"/>
    <n v="5"/>
    <n v="10"/>
    <n v="5"/>
    <n v="1"/>
    <n v="0"/>
    <n v="0"/>
    <n v="0"/>
    <n v="0"/>
    <n v="0"/>
    <n v="0"/>
    <n v="3"/>
    <n v="11"/>
    <n v="0"/>
  </r>
  <r>
    <n v="10699"/>
    <n v="1985"/>
    <x v="0"/>
    <x v="2"/>
    <n v="44322"/>
    <n v="1"/>
    <n v="0"/>
    <d v="2014-06-16T00:00:00"/>
    <n v="30"/>
    <n v="46"/>
    <n v="0"/>
    <n v="40"/>
    <n v="3"/>
    <n v="0"/>
    <n v="3"/>
    <n v="2"/>
    <n v="3"/>
    <n v="0"/>
    <n v="3"/>
    <n v="8"/>
    <n v="0"/>
    <n v="0"/>
    <n v="0"/>
    <n v="0"/>
    <n v="0"/>
    <n v="0"/>
    <n v="3"/>
    <n v="11"/>
    <n v="0"/>
  </r>
  <r>
    <n v="1497"/>
    <n v="1952"/>
    <x v="0"/>
    <x v="0"/>
    <n v="47958"/>
    <n v="0"/>
    <n v="1"/>
    <d v="2013-01-19T00:00:00"/>
    <n v="8"/>
    <n v="268"/>
    <n v="11"/>
    <n v="88"/>
    <n v="15"/>
    <n v="3"/>
    <n v="22"/>
    <n v="2"/>
    <n v="6"/>
    <n v="3"/>
    <n v="5"/>
    <n v="5"/>
    <n v="0"/>
    <n v="0"/>
    <n v="0"/>
    <n v="0"/>
    <n v="0"/>
    <n v="0"/>
    <n v="3"/>
    <n v="11"/>
    <n v="0"/>
  </r>
  <r>
    <n v="7476"/>
    <n v="1964"/>
    <x v="2"/>
    <x v="0"/>
    <n v="63972"/>
    <n v="0"/>
    <n v="1"/>
    <d v="2012-12-02T00:00:00"/>
    <n v="93"/>
    <n v="928"/>
    <n v="63"/>
    <n v="254"/>
    <n v="0"/>
    <n v="12"/>
    <n v="12"/>
    <n v="4"/>
    <n v="5"/>
    <n v="4"/>
    <n v="10"/>
    <n v="4"/>
    <n v="0"/>
    <n v="1"/>
    <n v="0"/>
    <n v="0"/>
    <n v="0"/>
    <n v="0"/>
    <n v="3"/>
    <n v="11"/>
    <n v="0"/>
  </r>
  <r>
    <n v="4390"/>
    <n v="1954"/>
    <x v="0"/>
    <x v="1"/>
    <n v="75315"/>
    <n v="0"/>
    <n v="1"/>
    <d v="2014-04-15T00:00:00"/>
    <n v="14"/>
    <n v="459"/>
    <n v="15"/>
    <n v="171"/>
    <n v="142"/>
    <n v="23"/>
    <n v="31"/>
    <n v="2"/>
    <n v="5"/>
    <n v="4"/>
    <n v="12"/>
    <n v="2"/>
    <n v="0"/>
    <n v="0"/>
    <n v="0"/>
    <n v="0"/>
    <n v="0"/>
    <n v="0"/>
    <n v="3"/>
    <n v="11"/>
    <n v="0"/>
  </r>
  <r>
    <n v="10478"/>
    <n v="1950"/>
    <x v="1"/>
    <x v="2"/>
    <n v="55517"/>
    <n v="1"/>
    <n v="1"/>
    <d v="2012-09-27T00:00:00"/>
    <n v="53"/>
    <n v="483"/>
    <n v="0"/>
    <n v="108"/>
    <n v="0"/>
    <n v="6"/>
    <n v="36"/>
    <n v="5"/>
    <n v="11"/>
    <n v="1"/>
    <n v="6"/>
    <n v="9"/>
    <n v="0"/>
    <n v="0"/>
    <n v="0"/>
    <n v="0"/>
    <n v="0"/>
    <n v="0"/>
    <n v="3"/>
    <n v="11"/>
    <n v="1"/>
  </r>
  <r>
    <n v="1081"/>
    <n v="1957"/>
    <x v="1"/>
    <x v="2"/>
    <n v="75283"/>
    <n v="1"/>
    <n v="2"/>
    <d v="2013-03-27T00:00:00"/>
    <n v="26"/>
    <n v="733"/>
    <n v="9"/>
    <n v="180"/>
    <n v="12"/>
    <n v="19"/>
    <n v="66"/>
    <n v="11"/>
    <n v="6"/>
    <n v="3"/>
    <n v="5"/>
    <n v="4"/>
    <n v="0"/>
    <n v="0"/>
    <n v="0"/>
    <n v="0"/>
    <n v="0"/>
    <n v="0"/>
    <n v="3"/>
    <n v="11"/>
    <n v="0"/>
  </r>
  <r>
    <n v="4261"/>
    <n v="1946"/>
    <x v="1"/>
    <x v="0"/>
    <n v="82800"/>
    <n v="0"/>
    <n v="0"/>
    <d v="2012-11-24T00:00:00"/>
    <n v="23"/>
    <n v="1006"/>
    <n v="22"/>
    <n v="115"/>
    <n v="59"/>
    <n v="68"/>
    <n v="45"/>
    <n v="1"/>
    <n v="7"/>
    <n v="6"/>
    <n v="12"/>
    <n v="3"/>
    <n v="0"/>
    <n v="0"/>
    <n v="1"/>
    <n v="1"/>
    <n v="0"/>
    <n v="0"/>
    <n v="3"/>
    <n v="11"/>
    <n v="1"/>
  </r>
  <r>
    <n v="9916"/>
    <n v="1954"/>
    <x v="0"/>
    <x v="2"/>
    <n v="38998"/>
    <n v="1"/>
    <n v="1"/>
    <d v="2012-11-03T00:00:00"/>
    <n v="92"/>
    <n v="34"/>
    <n v="1"/>
    <n v="14"/>
    <n v="0"/>
    <n v="0"/>
    <n v="5"/>
    <n v="3"/>
    <n v="2"/>
    <n v="0"/>
    <n v="3"/>
    <n v="8"/>
    <n v="0"/>
    <n v="0"/>
    <n v="0"/>
    <n v="0"/>
    <n v="0"/>
    <n v="1"/>
    <n v="3"/>
    <n v="11"/>
    <n v="0"/>
  </r>
  <r>
    <n v="5350"/>
    <n v="1991"/>
    <x v="2"/>
    <x v="0"/>
    <n v="90638"/>
    <n v="0"/>
    <n v="0"/>
    <d v="2014-02-13T00:00:00"/>
    <n v="29"/>
    <n v="1156"/>
    <n v="120"/>
    <n v="915"/>
    <n v="94"/>
    <n v="144"/>
    <n v="96"/>
    <n v="1"/>
    <n v="3"/>
    <n v="4"/>
    <n v="10"/>
    <n v="1"/>
    <n v="0"/>
    <n v="0"/>
    <n v="1"/>
    <n v="0"/>
    <n v="0"/>
    <n v="0"/>
    <n v="3"/>
    <n v="11"/>
    <n v="1"/>
  </r>
  <r>
    <n v="8135"/>
    <n v="1986"/>
    <x v="2"/>
    <x v="2"/>
    <n v="27161"/>
    <n v="1"/>
    <n v="0"/>
    <d v="2013-10-28T00:00:00"/>
    <n v="41"/>
    <n v="7"/>
    <n v="4"/>
    <n v="23"/>
    <n v="7"/>
    <n v="0"/>
    <n v="11"/>
    <n v="1"/>
    <n v="1"/>
    <n v="0"/>
    <n v="3"/>
    <n v="7"/>
    <n v="0"/>
    <n v="0"/>
    <n v="0"/>
    <n v="0"/>
    <n v="0"/>
    <n v="0"/>
    <n v="3"/>
    <n v="11"/>
    <n v="0"/>
  </r>
  <r>
    <n v="8685"/>
    <n v="1977"/>
    <x v="0"/>
    <x v="2"/>
    <n v="42014"/>
    <n v="1"/>
    <n v="0"/>
    <d v="2012-08-17T00:00:00"/>
    <n v="56"/>
    <n v="244"/>
    <n v="15"/>
    <n v="108"/>
    <n v="4"/>
    <n v="15"/>
    <n v="50"/>
    <n v="6"/>
    <n v="7"/>
    <n v="1"/>
    <n v="6"/>
    <n v="8"/>
    <n v="0"/>
    <n v="0"/>
    <n v="0"/>
    <n v="0"/>
    <n v="0"/>
    <n v="0"/>
    <n v="3"/>
    <n v="11"/>
    <n v="1"/>
  </r>
  <r>
    <n v="4967"/>
    <n v="1960"/>
    <x v="1"/>
    <x v="1"/>
    <n v="38201"/>
    <n v="0"/>
    <n v="1"/>
    <d v="2013-03-29T00:00:00"/>
    <n v="19"/>
    <n v="233"/>
    <n v="0"/>
    <n v="23"/>
    <n v="0"/>
    <n v="0"/>
    <n v="12"/>
    <n v="4"/>
    <n v="5"/>
    <n v="1"/>
    <n v="5"/>
    <n v="8"/>
    <n v="0"/>
    <n v="0"/>
    <n v="0"/>
    <n v="0"/>
    <n v="0"/>
    <n v="0"/>
    <n v="3"/>
    <n v="11"/>
    <n v="0"/>
  </r>
  <r>
    <n v="2130"/>
    <n v="1982"/>
    <x v="0"/>
    <x v="1"/>
    <n v="45203"/>
    <n v="2"/>
    <n v="0"/>
    <d v="2014-03-23T00:00:00"/>
    <n v="4"/>
    <n v="35"/>
    <n v="3"/>
    <n v="67"/>
    <n v="10"/>
    <n v="8"/>
    <n v="24"/>
    <n v="1"/>
    <n v="3"/>
    <n v="1"/>
    <n v="3"/>
    <n v="6"/>
    <n v="0"/>
    <n v="0"/>
    <n v="0"/>
    <n v="0"/>
    <n v="0"/>
    <n v="0"/>
    <n v="3"/>
    <n v="11"/>
    <n v="1"/>
  </r>
  <r>
    <n v="9298"/>
    <n v="1947"/>
    <x v="1"/>
    <x v="1"/>
    <n v="81574"/>
    <n v="0"/>
    <n v="0"/>
    <d v="2014-04-28T00:00:00"/>
    <n v="89"/>
    <n v="1252"/>
    <n v="0"/>
    <n v="465"/>
    <n v="46"/>
    <n v="35"/>
    <n v="0"/>
    <n v="1"/>
    <n v="4"/>
    <n v="5"/>
    <n v="8"/>
    <n v="1"/>
    <n v="0"/>
    <n v="1"/>
    <n v="1"/>
    <n v="0"/>
    <n v="0"/>
    <n v="0"/>
    <n v="3"/>
    <n v="11"/>
    <n v="0"/>
  </r>
  <r>
    <n v="8175"/>
    <n v="1992"/>
    <x v="0"/>
    <x v="2"/>
    <n v="34935"/>
    <n v="0"/>
    <n v="0"/>
    <d v="2013-06-21T00:00:00"/>
    <n v="71"/>
    <n v="34"/>
    <n v="4"/>
    <n v="66"/>
    <n v="3"/>
    <n v="10"/>
    <n v="20"/>
    <n v="1"/>
    <n v="2"/>
    <n v="1"/>
    <n v="4"/>
    <n v="7"/>
    <n v="0"/>
    <n v="0"/>
    <n v="0"/>
    <n v="0"/>
    <n v="0"/>
    <n v="0"/>
    <n v="3"/>
    <n v="11"/>
    <n v="0"/>
  </r>
  <r>
    <n v="6257"/>
    <n v="1976"/>
    <x v="2"/>
    <x v="0"/>
    <n v="60482"/>
    <n v="0"/>
    <n v="1"/>
    <d v="2013-01-23T00:00:00"/>
    <n v="81"/>
    <n v="255"/>
    <n v="43"/>
    <n v="134"/>
    <n v="37"/>
    <n v="14"/>
    <n v="24"/>
    <n v="1"/>
    <n v="7"/>
    <n v="2"/>
    <n v="7"/>
    <n v="7"/>
    <n v="0"/>
    <n v="0"/>
    <n v="0"/>
    <n v="0"/>
    <n v="0"/>
    <n v="0"/>
    <n v="3"/>
    <n v="11"/>
    <n v="0"/>
  </r>
  <r>
    <n v="3790"/>
    <n v="1956"/>
    <x v="0"/>
    <x v="1"/>
    <n v="34633"/>
    <n v="2"/>
    <n v="1"/>
    <d v="2014-01-23T00:00:00"/>
    <n v="31"/>
    <n v="8"/>
    <n v="1"/>
    <n v="5"/>
    <n v="0"/>
    <n v="0"/>
    <n v="1"/>
    <n v="1"/>
    <n v="1"/>
    <n v="0"/>
    <n v="2"/>
    <n v="6"/>
    <n v="0"/>
    <n v="0"/>
    <n v="0"/>
    <n v="0"/>
    <n v="0"/>
    <n v="0"/>
    <n v="3"/>
    <n v="11"/>
    <n v="0"/>
  </r>
  <r>
    <n v="9952"/>
    <n v="1947"/>
    <x v="2"/>
    <x v="1"/>
    <n v="78093"/>
    <n v="0"/>
    <n v="0"/>
    <d v="2013-12-11T00:00:00"/>
    <n v="53"/>
    <n v="368"/>
    <n v="32"/>
    <n v="639"/>
    <n v="13"/>
    <n v="43"/>
    <n v="10"/>
    <n v="1"/>
    <n v="4"/>
    <n v="7"/>
    <n v="5"/>
    <n v="1"/>
    <n v="0"/>
    <n v="0"/>
    <n v="0"/>
    <n v="0"/>
    <n v="0"/>
    <n v="0"/>
    <n v="3"/>
    <n v="11"/>
    <n v="0"/>
  </r>
  <r>
    <n v="3503"/>
    <n v="1950"/>
    <x v="0"/>
    <x v="3"/>
    <n v="82460"/>
    <n v="0"/>
    <n v="0"/>
    <d v="2013-12-02T00:00:00"/>
    <n v="78"/>
    <n v="255"/>
    <n v="47"/>
    <n v="573"/>
    <n v="52"/>
    <n v="32"/>
    <n v="15"/>
    <n v="1"/>
    <n v="5"/>
    <n v="3"/>
    <n v="6"/>
    <n v="1"/>
    <n v="0"/>
    <n v="0"/>
    <n v="0"/>
    <n v="0"/>
    <n v="0"/>
    <n v="0"/>
    <n v="3"/>
    <n v="11"/>
    <n v="0"/>
  </r>
  <r>
    <n v="5223"/>
    <n v="1966"/>
    <x v="2"/>
    <x v="1"/>
    <n v="45903"/>
    <n v="0"/>
    <n v="1"/>
    <d v="2014-04-23T00:00:00"/>
    <n v="80"/>
    <n v="33"/>
    <n v="8"/>
    <n v="10"/>
    <n v="2"/>
    <n v="10"/>
    <n v="3"/>
    <n v="2"/>
    <n v="2"/>
    <n v="1"/>
    <n v="3"/>
    <n v="4"/>
    <n v="0"/>
    <n v="0"/>
    <n v="0"/>
    <n v="0"/>
    <n v="0"/>
    <n v="0"/>
    <n v="3"/>
    <n v="11"/>
    <n v="0"/>
  </r>
  <r>
    <n v="4608"/>
    <n v="1987"/>
    <x v="0"/>
    <x v="3"/>
    <n v="81361"/>
    <n v="0"/>
    <n v="0"/>
    <d v="2014-02-25T00:00:00"/>
    <n v="18"/>
    <n v="163"/>
    <n v="23"/>
    <n v="424"/>
    <n v="27"/>
    <n v="65"/>
    <n v="76"/>
    <n v="1"/>
    <n v="3"/>
    <n v="10"/>
    <n v="13"/>
    <n v="1"/>
    <n v="0"/>
    <n v="0"/>
    <n v="0"/>
    <n v="0"/>
    <n v="0"/>
    <n v="0"/>
    <n v="3"/>
    <n v="11"/>
    <n v="1"/>
  </r>
  <r>
    <n v="1626"/>
    <n v="1973"/>
    <x v="1"/>
    <x v="3"/>
    <n v="35860"/>
    <n v="1"/>
    <n v="1"/>
    <d v="2014-05-19T00:00:00"/>
    <n v="37"/>
    <n v="15"/>
    <n v="0"/>
    <n v="8"/>
    <n v="4"/>
    <n v="2"/>
    <n v="20"/>
    <n v="2"/>
    <n v="1"/>
    <n v="1"/>
    <n v="2"/>
    <n v="5"/>
    <n v="1"/>
    <n v="0"/>
    <n v="0"/>
    <n v="0"/>
    <n v="0"/>
    <n v="0"/>
    <n v="3"/>
    <n v="11"/>
    <n v="1"/>
  </r>
  <r>
    <n v="4764"/>
    <n v="1952"/>
    <x v="2"/>
    <x v="1"/>
    <n v="40442"/>
    <n v="1"/>
    <n v="1"/>
    <d v="2012-08-19T00:00:00"/>
    <n v="52"/>
    <n v="45"/>
    <n v="12"/>
    <n v="52"/>
    <n v="25"/>
    <n v="22"/>
    <n v="13"/>
    <n v="4"/>
    <n v="3"/>
    <n v="1"/>
    <n v="4"/>
    <n v="7"/>
    <n v="0"/>
    <n v="0"/>
    <n v="0"/>
    <n v="0"/>
    <n v="0"/>
    <n v="0"/>
    <n v="3"/>
    <n v="11"/>
    <n v="1"/>
  </r>
  <r>
    <n v="2471"/>
    <n v="1965"/>
    <x v="0"/>
    <x v="2"/>
    <n v="61482"/>
    <n v="0"/>
    <n v="0"/>
    <d v="2014-06-27T00:00:00"/>
    <n v="39"/>
    <n v="48"/>
    <n v="58"/>
    <n v="68"/>
    <n v="16"/>
    <n v="66"/>
    <n v="43"/>
    <n v="1"/>
    <n v="3"/>
    <n v="2"/>
    <n v="6"/>
    <n v="2"/>
    <n v="0"/>
    <n v="0"/>
    <n v="0"/>
    <n v="0"/>
    <n v="0"/>
    <n v="0"/>
    <n v="3"/>
    <n v="11"/>
    <n v="0"/>
  </r>
  <r>
    <n v="5892"/>
    <n v="1980"/>
    <x v="0"/>
    <x v="2"/>
    <n v="34968"/>
    <n v="1"/>
    <n v="0"/>
    <d v="2013-04-10T00:00:00"/>
    <n v="11"/>
    <n v="158"/>
    <n v="6"/>
    <n v="45"/>
    <n v="8"/>
    <n v="2"/>
    <n v="2"/>
    <n v="7"/>
    <n v="3"/>
    <n v="2"/>
    <n v="5"/>
    <n v="7"/>
    <n v="0"/>
    <n v="0"/>
    <n v="0"/>
    <n v="0"/>
    <n v="0"/>
    <n v="0"/>
    <n v="3"/>
    <n v="11"/>
    <n v="0"/>
  </r>
  <r>
    <n v="2612"/>
    <n v="1987"/>
    <x v="0"/>
    <x v="2"/>
    <n v="75794"/>
    <n v="0"/>
    <n v="0"/>
    <d v="2013-12-24T00:00:00"/>
    <n v="33"/>
    <n v="754"/>
    <n v="160"/>
    <n v="625"/>
    <n v="63"/>
    <n v="32"/>
    <n v="48"/>
    <n v="1"/>
    <n v="7"/>
    <n v="5"/>
    <n v="12"/>
    <n v="3"/>
    <n v="0"/>
    <n v="0"/>
    <n v="0"/>
    <n v="1"/>
    <n v="0"/>
    <n v="0"/>
    <n v="3"/>
    <n v="11"/>
    <n v="0"/>
  </r>
  <r>
    <n v="4971"/>
    <n v="1962"/>
    <x v="1"/>
    <x v="1"/>
    <n v="31497"/>
    <n v="0"/>
    <n v="1"/>
    <d v="2012-12-06T00:00:00"/>
    <n v="22"/>
    <n v="108"/>
    <n v="1"/>
    <n v="28"/>
    <n v="13"/>
    <n v="1"/>
    <n v="4"/>
    <n v="2"/>
    <n v="3"/>
    <n v="1"/>
    <n v="4"/>
    <n v="8"/>
    <n v="0"/>
    <n v="0"/>
    <n v="0"/>
    <n v="0"/>
    <n v="0"/>
    <n v="0"/>
    <n v="3"/>
    <n v="11"/>
    <n v="0"/>
  </r>
  <r>
    <n v="5185"/>
    <n v="1955"/>
    <x v="0"/>
    <x v="2"/>
    <n v="74268"/>
    <n v="0"/>
    <n v="0"/>
    <d v="2013-02-14T00:00:00"/>
    <n v="83"/>
    <n v="199"/>
    <n v="66"/>
    <n v="315"/>
    <n v="97"/>
    <n v="174"/>
    <n v="41"/>
    <n v="1"/>
    <n v="4"/>
    <n v="3"/>
    <n v="5"/>
    <n v="2"/>
    <n v="0"/>
    <n v="0"/>
    <n v="0"/>
    <n v="0"/>
    <n v="0"/>
    <n v="0"/>
    <n v="3"/>
    <n v="11"/>
    <n v="0"/>
  </r>
  <r>
    <n v="10069"/>
    <n v="1988"/>
    <x v="3"/>
    <x v="1"/>
    <n v="13724"/>
    <n v="1"/>
    <n v="0"/>
    <d v="2012-08-31T00:00:00"/>
    <n v="43"/>
    <n v="2"/>
    <n v="7"/>
    <n v="5"/>
    <n v="2"/>
    <n v="15"/>
    <n v="27"/>
    <n v="1"/>
    <n v="2"/>
    <n v="0"/>
    <n v="2"/>
    <n v="9"/>
    <n v="1"/>
    <n v="0"/>
    <n v="0"/>
    <n v="0"/>
    <n v="0"/>
    <n v="0"/>
    <n v="3"/>
    <n v="11"/>
    <n v="0"/>
  </r>
  <r>
    <n v="2262"/>
    <n v="1965"/>
    <x v="2"/>
    <x v="1"/>
    <n v="45143"/>
    <n v="0"/>
    <n v="1"/>
    <d v="2013-08-26T00:00:00"/>
    <n v="74"/>
    <n v="202"/>
    <n v="5"/>
    <n v="74"/>
    <n v="11"/>
    <n v="5"/>
    <n v="14"/>
    <n v="3"/>
    <n v="6"/>
    <n v="1"/>
    <n v="5"/>
    <n v="7"/>
    <n v="0"/>
    <n v="0"/>
    <n v="0"/>
    <n v="0"/>
    <n v="0"/>
    <n v="0"/>
    <n v="3"/>
    <n v="11"/>
    <n v="0"/>
  </r>
  <r>
    <n v="1131"/>
    <n v="1967"/>
    <x v="1"/>
    <x v="0"/>
    <n v="52569"/>
    <n v="0"/>
    <n v="1"/>
    <d v="2014-04-05T00:00:00"/>
    <n v="54"/>
    <n v="85"/>
    <n v="0"/>
    <n v="3"/>
    <n v="0"/>
    <n v="0"/>
    <n v="7"/>
    <n v="1"/>
    <n v="2"/>
    <n v="0"/>
    <n v="4"/>
    <n v="3"/>
    <n v="0"/>
    <n v="0"/>
    <n v="0"/>
    <n v="0"/>
    <n v="0"/>
    <n v="0"/>
    <n v="3"/>
    <n v="11"/>
    <n v="0"/>
  </r>
  <r>
    <n v="1041"/>
    <n v="1973"/>
    <x v="1"/>
    <x v="0"/>
    <n v="48432"/>
    <n v="0"/>
    <n v="1"/>
    <d v="2012-10-18T00:00:00"/>
    <n v="3"/>
    <n v="322"/>
    <n v="3"/>
    <n v="50"/>
    <n v="4"/>
    <n v="3"/>
    <n v="42"/>
    <n v="5"/>
    <n v="7"/>
    <n v="1"/>
    <n v="6"/>
    <n v="8"/>
    <n v="0"/>
    <n v="0"/>
    <n v="0"/>
    <n v="0"/>
    <n v="0"/>
    <n v="0"/>
    <n v="3"/>
    <n v="11"/>
    <n v="1"/>
  </r>
  <r>
    <n v="24"/>
    <n v="1960"/>
    <x v="2"/>
    <x v="1"/>
    <n v="17144"/>
    <n v="1"/>
    <n v="1"/>
    <d v="2014-02-15T00:00:00"/>
    <n v="96"/>
    <n v="18"/>
    <n v="2"/>
    <n v="19"/>
    <n v="0"/>
    <n v="2"/>
    <n v="6"/>
    <n v="5"/>
    <n v="3"/>
    <n v="0"/>
    <n v="4"/>
    <n v="7"/>
    <n v="0"/>
    <n v="0"/>
    <n v="0"/>
    <n v="0"/>
    <n v="0"/>
    <n v="0"/>
    <n v="3"/>
    <n v="11"/>
    <n v="0"/>
  </r>
  <r>
    <n v="3409"/>
    <n v="1984"/>
    <x v="0"/>
    <x v="0"/>
    <n v="36108"/>
    <n v="1"/>
    <n v="0"/>
    <d v="2013-10-15T00:00:00"/>
    <n v="68"/>
    <n v="141"/>
    <n v="8"/>
    <n v="129"/>
    <n v="3"/>
    <n v="11"/>
    <n v="47"/>
    <n v="3"/>
    <n v="7"/>
    <n v="1"/>
    <n v="4"/>
    <n v="9"/>
    <n v="1"/>
    <n v="0"/>
    <n v="0"/>
    <n v="0"/>
    <n v="0"/>
    <n v="0"/>
    <n v="3"/>
    <n v="11"/>
    <n v="0"/>
  </r>
  <r>
    <n v="7022"/>
    <n v="1971"/>
    <x v="0"/>
    <x v="2"/>
    <n v="76445"/>
    <n v="1"/>
    <n v="0"/>
    <d v="2012-09-28T00:00:00"/>
    <n v="2"/>
    <n v="739"/>
    <n v="107"/>
    <n v="309"/>
    <n v="140"/>
    <n v="80"/>
    <n v="35"/>
    <n v="1"/>
    <n v="2"/>
    <n v="5"/>
    <n v="13"/>
    <n v="6"/>
    <n v="0"/>
    <n v="0"/>
    <n v="0"/>
    <n v="0"/>
    <n v="0"/>
    <n v="0"/>
    <n v="3"/>
    <n v="11"/>
    <n v="0"/>
  </r>
  <r>
    <n v="7943"/>
    <n v="1975"/>
    <x v="1"/>
    <x v="2"/>
    <n v="36663"/>
    <n v="1"/>
    <n v="0"/>
    <d v="2014-04-25T00:00:00"/>
    <n v="40"/>
    <n v="18"/>
    <n v="0"/>
    <n v="6"/>
    <n v="3"/>
    <n v="3"/>
    <n v="5"/>
    <n v="1"/>
    <n v="1"/>
    <n v="1"/>
    <n v="3"/>
    <n v="2"/>
    <n v="0"/>
    <n v="0"/>
    <n v="0"/>
    <n v="0"/>
    <n v="0"/>
    <n v="0"/>
    <n v="3"/>
    <n v="11"/>
    <n v="0"/>
  </r>
  <r>
    <n v="5272"/>
    <n v="1965"/>
    <x v="2"/>
    <x v="2"/>
    <n v="53843"/>
    <n v="0"/>
    <n v="1"/>
    <d v="2013-06-27T00:00:00"/>
    <n v="64"/>
    <n v="378"/>
    <n v="0"/>
    <n v="88"/>
    <n v="19"/>
    <n v="4"/>
    <n v="73"/>
    <n v="4"/>
    <n v="8"/>
    <n v="5"/>
    <n v="3"/>
    <n v="7"/>
    <n v="0"/>
    <n v="0"/>
    <n v="0"/>
    <n v="0"/>
    <n v="0"/>
    <n v="0"/>
    <n v="3"/>
    <n v="11"/>
    <n v="0"/>
  </r>
  <r>
    <n v="5453"/>
    <n v="1956"/>
    <x v="2"/>
    <x v="2"/>
    <n v="90226"/>
    <n v="0"/>
    <n v="0"/>
    <d v="2012-09-26T00:00:00"/>
    <n v="26"/>
    <n v="1083"/>
    <n v="108"/>
    <n v="649"/>
    <n v="253"/>
    <n v="151"/>
    <n v="108"/>
    <n v="1"/>
    <n v="4"/>
    <n v="7"/>
    <n v="12"/>
    <n v="2"/>
    <n v="0"/>
    <n v="0"/>
    <n v="0"/>
    <n v="1"/>
    <n v="0"/>
    <n v="0"/>
    <n v="3"/>
    <n v="11"/>
    <n v="0"/>
  </r>
  <r>
    <n v="2565"/>
    <n v="1955"/>
    <x v="2"/>
    <x v="3"/>
    <n v="70638"/>
    <n v="0"/>
    <n v="0"/>
    <d v="2013-06-01T00:00:00"/>
    <n v="69"/>
    <n v="1016"/>
    <n v="12"/>
    <n v="215"/>
    <n v="16"/>
    <n v="12"/>
    <n v="63"/>
    <n v="1"/>
    <n v="4"/>
    <n v="5"/>
    <n v="10"/>
    <n v="3"/>
    <n v="0"/>
    <n v="1"/>
    <n v="0"/>
    <n v="0"/>
    <n v="0"/>
    <n v="0"/>
    <n v="3"/>
    <n v="11"/>
    <n v="0"/>
  </r>
  <r>
    <n v="800"/>
    <n v="1960"/>
    <x v="0"/>
    <x v="1"/>
    <n v="44512"/>
    <n v="1"/>
    <n v="1"/>
    <d v="2013-08-30T00:00:00"/>
    <n v="57"/>
    <n v="23"/>
    <n v="1"/>
    <n v="6"/>
    <n v="0"/>
    <n v="0"/>
    <n v="2"/>
    <n v="2"/>
    <n v="1"/>
    <n v="0"/>
    <n v="3"/>
    <n v="4"/>
    <n v="0"/>
    <n v="0"/>
    <n v="0"/>
    <n v="0"/>
    <n v="0"/>
    <n v="0"/>
    <n v="3"/>
    <n v="11"/>
    <n v="0"/>
  </r>
  <r>
    <n v="11092"/>
    <n v="1961"/>
    <x v="0"/>
    <x v="2"/>
    <n v="27116"/>
    <n v="1"/>
    <n v="1"/>
    <d v="2014-03-02T00:00:00"/>
    <n v="78"/>
    <n v="12"/>
    <n v="1"/>
    <n v="21"/>
    <n v="2"/>
    <n v="2"/>
    <n v="3"/>
    <n v="2"/>
    <n v="2"/>
    <n v="0"/>
    <n v="3"/>
    <n v="7"/>
    <n v="0"/>
    <n v="0"/>
    <n v="0"/>
    <n v="0"/>
    <n v="0"/>
    <n v="0"/>
    <n v="3"/>
    <n v="11"/>
    <n v="0"/>
  </r>
  <r>
    <n v="5062"/>
    <n v="1963"/>
    <x v="1"/>
    <x v="2"/>
    <n v="54072"/>
    <n v="1"/>
    <n v="1"/>
    <d v="2013-07-27T00:00:00"/>
    <n v="71"/>
    <n v="35"/>
    <n v="0"/>
    <n v="4"/>
    <n v="0"/>
    <n v="0"/>
    <n v="0"/>
    <n v="1"/>
    <n v="2"/>
    <n v="0"/>
    <n v="2"/>
    <n v="8"/>
    <n v="0"/>
    <n v="0"/>
    <n v="0"/>
    <n v="0"/>
    <n v="0"/>
    <n v="0"/>
    <n v="3"/>
    <n v="11"/>
    <n v="0"/>
  </r>
  <r>
    <n v="8969"/>
    <n v="1977"/>
    <x v="0"/>
    <x v="2"/>
    <n v="71855"/>
    <n v="0"/>
    <n v="1"/>
    <d v="2013-01-16T00:00:00"/>
    <n v="59"/>
    <n v="548"/>
    <n v="31"/>
    <n v="422"/>
    <n v="0"/>
    <n v="112"/>
    <n v="28"/>
    <n v="4"/>
    <n v="5"/>
    <n v="5"/>
    <n v="11"/>
    <n v="3"/>
    <n v="0"/>
    <n v="0"/>
    <n v="0"/>
    <n v="0"/>
    <n v="0"/>
    <n v="0"/>
    <n v="3"/>
    <n v="11"/>
    <n v="0"/>
  </r>
  <r>
    <n v="4656"/>
    <n v="1990"/>
    <x v="4"/>
    <x v="0"/>
    <n v="51250"/>
    <n v="1"/>
    <n v="0"/>
    <d v="2013-03-30T00:00:00"/>
    <n v="28"/>
    <n v="342"/>
    <n v="32"/>
    <n v="230"/>
    <n v="34"/>
    <n v="32"/>
    <n v="40"/>
    <n v="5"/>
    <n v="10"/>
    <n v="5"/>
    <n v="4"/>
    <n v="9"/>
    <n v="1"/>
    <n v="0"/>
    <n v="0"/>
    <n v="0"/>
    <n v="0"/>
    <n v="0"/>
    <n v="3"/>
    <n v="11"/>
    <n v="0"/>
  </r>
  <r>
    <n v="4480"/>
    <n v="1973"/>
    <x v="2"/>
    <x v="2"/>
    <n v="60432"/>
    <n v="0"/>
    <n v="1"/>
    <d v="2014-03-09T00:00:00"/>
    <n v="61"/>
    <n v="365"/>
    <n v="3"/>
    <n v="15"/>
    <n v="4"/>
    <n v="3"/>
    <n v="11"/>
    <n v="5"/>
    <n v="7"/>
    <n v="2"/>
    <n v="5"/>
    <n v="6"/>
    <n v="0"/>
    <n v="0"/>
    <n v="0"/>
    <n v="0"/>
    <n v="0"/>
    <n v="0"/>
    <n v="3"/>
    <n v="11"/>
    <n v="0"/>
  </r>
  <r>
    <n v="9971"/>
    <n v="1964"/>
    <x v="1"/>
    <x v="2"/>
    <n v="65526"/>
    <n v="0"/>
    <n v="1"/>
    <d v="2014-04-11T00:00:00"/>
    <n v="22"/>
    <n v="397"/>
    <n v="19"/>
    <n v="69"/>
    <n v="12"/>
    <n v="0"/>
    <n v="9"/>
    <n v="1"/>
    <n v="4"/>
    <n v="4"/>
    <n v="8"/>
    <n v="2"/>
    <n v="0"/>
    <n v="0"/>
    <n v="0"/>
    <n v="0"/>
    <n v="0"/>
    <n v="0"/>
    <n v="3"/>
    <n v="11"/>
    <n v="0"/>
  </r>
  <r>
    <n v="6729"/>
    <n v="1988"/>
    <x v="0"/>
    <x v="0"/>
    <n v="68655"/>
    <n v="0"/>
    <n v="0"/>
    <d v="2012-08-10T00:00:00"/>
    <n v="95"/>
    <n v="456"/>
    <n v="19"/>
    <n v="832"/>
    <n v="75"/>
    <n v="118"/>
    <n v="38"/>
    <n v="1"/>
    <n v="4"/>
    <n v="5"/>
    <n v="11"/>
    <n v="3"/>
    <n v="0"/>
    <n v="0"/>
    <n v="0"/>
    <n v="0"/>
    <n v="0"/>
    <n v="0"/>
    <n v="3"/>
    <n v="11"/>
    <n v="0"/>
  </r>
  <r>
    <n v="1773"/>
    <n v="1978"/>
    <x v="4"/>
    <x v="2"/>
    <n v="12393"/>
    <n v="0"/>
    <n v="0"/>
    <d v="2012-12-04T00:00:00"/>
    <n v="38"/>
    <n v="5"/>
    <n v="6"/>
    <n v="15"/>
    <n v="11"/>
    <n v="7"/>
    <n v="13"/>
    <n v="1"/>
    <n v="2"/>
    <n v="0"/>
    <n v="3"/>
    <n v="9"/>
    <n v="0"/>
    <n v="0"/>
    <n v="0"/>
    <n v="0"/>
    <n v="0"/>
    <n v="0"/>
    <n v="3"/>
    <n v="11"/>
    <n v="0"/>
  </r>
  <r>
    <n v="9242"/>
    <n v="1990"/>
    <x v="0"/>
    <x v="0"/>
    <n v="64509"/>
    <n v="0"/>
    <n v="0"/>
    <d v="2013-08-17T00:00:00"/>
    <n v="19"/>
    <n v="836"/>
    <n v="185"/>
    <n v="575"/>
    <n v="24"/>
    <n v="25"/>
    <n v="77"/>
    <n v="1"/>
    <n v="6"/>
    <n v="3"/>
    <n v="9"/>
    <n v="4"/>
    <n v="1"/>
    <n v="0"/>
    <n v="0"/>
    <n v="0"/>
    <n v="0"/>
    <n v="0"/>
    <n v="3"/>
    <n v="11"/>
    <n v="1"/>
  </r>
  <r>
    <n v="1764"/>
    <n v="1975"/>
    <x v="0"/>
    <x v="0"/>
    <n v="33955"/>
    <n v="1"/>
    <n v="0"/>
    <d v="2013-08-09T00:00:00"/>
    <n v="92"/>
    <n v="100"/>
    <n v="2"/>
    <n v="128"/>
    <n v="23"/>
    <n v="7"/>
    <n v="10"/>
    <n v="4"/>
    <n v="5"/>
    <n v="1"/>
    <n v="5"/>
    <n v="8"/>
    <n v="0"/>
    <n v="0"/>
    <n v="0"/>
    <n v="0"/>
    <n v="0"/>
    <n v="0"/>
    <n v="3"/>
    <n v="11"/>
    <n v="0"/>
  </r>
  <r>
    <n v="6215"/>
    <n v="1977"/>
    <x v="0"/>
    <x v="2"/>
    <n v="31353"/>
    <n v="1"/>
    <n v="1"/>
    <d v="2013-12-29T00:00:00"/>
    <n v="24"/>
    <n v="10"/>
    <n v="0"/>
    <n v="10"/>
    <n v="3"/>
    <n v="1"/>
    <n v="7"/>
    <n v="2"/>
    <n v="1"/>
    <n v="1"/>
    <n v="2"/>
    <n v="8"/>
    <n v="0"/>
    <n v="0"/>
    <n v="0"/>
    <n v="0"/>
    <n v="0"/>
    <n v="0"/>
    <n v="3"/>
    <n v="11"/>
    <n v="1"/>
  </r>
  <r>
    <n v="10099"/>
    <n v="1984"/>
    <x v="0"/>
    <x v="2"/>
    <n v="55434"/>
    <n v="1"/>
    <n v="0"/>
    <d v="2013-10-05T00:00:00"/>
    <n v="21"/>
    <n v="238"/>
    <n v="115"/>
    <n v="215"/>
    <n v="169"/>
    <n v="69"/>
    <n v="76"/>
    <n v="3"/>
    <n v="5"/>
    <n v="3"/>
    <n v="13"/>
    <n v="4"/>
    <n v="0"/>
    <n v="0"/>
    <n v="0"/>
    <n v="0"/>
    <n v="0"/>
    <n v="0"/>
    <n v="3"/>
    <n v="11"/>
    <n v="0"/>
  </r>
  <r>
    <n v="5423"/>
    <n v="1983"/>
    <x v="0"/>
    <x v="1"/>
    <n v="28359"/>
    <n v="1"/>
    <n v="0"/>
    <d v="2013-10-27T00:00:00"/>
    <n v="35"/>
    <n v="6"/>
    <n v="0"/>
    <n v="5"/>
    <n v="2"/>
    <n v="1"/>
    <n v="2"/>
    <n v="1"/>
    <n v="1"/>
    <n v="0"/>
    <n v="2"/>
    <n v="7"/>
    <n v="0"/>
    <n v="0"/>
    <n v="0"/>
    <n v="0"/>
    <n v="0"/>
    <n v="0"/>
    <n v="3"/>
    <n v="11"/>
    <n v="0"/>
  </r>
  <r>
    <n v="940"/>
    <n v="1987"/>
    <x v="0"/>
    <x v="0"/>
    <n v="57100"/>
    <n v="1"/>
    <n v="0"/>
    <d v="2014-05-18T00:00:00"/>
    <n v="9"/>
    <n v="158"/>
    <n v="11"/>
    <n v="99"/>
    <n v="15"/>
    <n v="11"/>
    <n v="17"/>
    <n v="2"/>
    <n v="3"/>
    <n v="2"/>
    <n v="7"/>
    <n v="3"/>
    <n v="0"/>
    <n v="0"/>
    <n v="0"/>
    <n v="0"/>
    <n v="0"/>
    <n v="0"/>
    <n v="3"/>
    <n v="11"/>
    <n v="0"/>
  </r>
  <r>
    <n v="3011"/>
    <n v="1965"/>
    <x v="0"/>
    <x v="2"/>
    <n v="69139"/>
    <n v="0"/>
    <n v="1"/>
    <d v="2014-01-27T00:00:00"/>
    <n v="23"/>
    <n v="86"/>
    <n v="12"/>
    <n v="75"/>
    <n v="33"/>
    <n v="15"/>
    <n v="6"/>
    <n v="1"/>
    <n v="4"/>
    <n v="1"/>
    <n v="5"/>
    <n v="4"/>
    <n v="0"/>
    <n v="0"/>
    <n v="0"/>
    <n v="0"/>
    <n v="0"/>
    <n v="0"/>
    <n v="3"/>
    <n v="11"/>
    <n v="0"/>
  </r>
  <r>
    <n v="3298"/>
    <n v="1956"/>
    <x v="2"/>
    <x v="2"/>
    <n v="52973"/>
    <n v="0"/>
    <n v="1"/>
    <d v="2012-11-08T00:00:00"/>
    <n v="92"/>
    <n v="856"/>
    <n v="0"/>
    <n v="76"/>
    <n v="12"/>
    <n v="9"/>
    <n v="199"/>
    <n v="7"/>
    <n v="9"/>
    <n v="6"/>
    <n v="9"/>
    <n v="8"/>
    <n v="0"/>
    <n v="0"/>
    <n v="0"/>
    <n v="0"/>
    <n v="0"/>
    <n v="0"/>
    <n v="3"/>
    <n v="11"/>
    <n v="0"/>
  </r>
  <r>
    <n v="8286"/>
    <n v="1965"/>
    <x v="1"/>
    <x v="1"/>
    <n v="51717"/>
    <n v="0"/>
    <n v="1"/>
    <d v="2013-08-20T00:00:00"/>
    <n v="55"/>
    <n v="98"/>
    <n v="1"/>
    <n v="17"/>
    <n v="0"/>
    <n v="1"/>
    <n v="5"/>
    <n v="1"/>
    <n v="3"/>
    <n v="0"/>
    <n v="4"/>
    <n v="7"/>
    <n v="0"/>
    <n v="1"/>
    <n v="0"/>
    <n v="0"/>
    <n v="0"/>
    <n v="0"/>
    <n v="3"/>
    <n v="11"/>
    <n v="0"/>
  </r>
  <r>
    <n v="9668"/>
    <n v="1971"/>
    <x v="0"/>
    <x v="2"/>
    <n v="18793"/>
    <n v="1"/>
    <n v="0"/>
    <d v="2013-01-12T00:00:00"/>
    <n v="14"/>
    <n v="4"/>
    <n v="16"/>
    <n v="20"/>
    <n v="0"/>
    <n v="17"/>
    <n v="20"/>
    <n v="3"/>
    <n v="2"/>
    <n v="0"/>
    <n v="4"/>
    <n v="8"/>
    <n v="0"/>
    <n v="0"/>
    <n v="0"/>
    <n v="0"/>
    <n v="0"/>
    <n v="0"/>
    <n v="3"/>
    <n v="11"/>
    <n v="0"/>
  </r>
  <r>
    <n v="5120"/>
    <n v="1982"/>
    <x v="4"/>
    <x v="1"/>
    <n v="66664"/>
    <n v="0"/>
    <n v="0"/>
    <d v="2012-09-25T00:00:00"/>
    <n v="78"/>
    <n v="398"/>
    <n v="96"/>
    <n v="447"/>
    <n v="220"/>
    <n v="96"/>
    <n v="32"/>
    <n v="1"/>
    <n v="5"/>
    <n v="7"/>
    <n v="6"/>
    <n v="3"/>
    <n v="0"/>
    <n v="0"/>
    <n v="0"/>
    <n v="0"/>
    <n v="0"/>
    <n v="0"/>
    <n v="3"/>
    <n v="11"/>
    <n v="0"/>
  </r>
  <r>
    <n v="6097"/>
    <n v="1959"/>
    <x v="0"/>
    <x v="0"/>
    <n v="50664"/>
    <n v="1"/>
    <n v="1"/>
    <d v="2013-01-16T00:00:00"/>
    <n v="64"/>
    <n v="313"/>
    <n v="8"/>
    <n v="104"/>
    <n v="6"/>
    <n v="4"/>
    <n v="126"/>
    <n v="9"/>
    <n v="8"/>
    <n v="1"/>
    <n v="6"/>
    <n v="9"/>
    <n v="0"/>
    <n v="0"/>
    <n v="0"/>
    <n v="0"/>
    <n v="0"/>
    <n v="0"/>
    <n v="3"/>
    <n v="11"/>
    <n v="0"/>
  </r>
  <r>
    <n v="7019"/>
    <n v="1963"/>
    <x v="0"/>
    <x v="1"/>
    <n v="54414"/>
    <n v="1"/>
    <n v="1"/>
    <d v="2013-01-23T00:00:00"/>
    <n v="49"/>
    <n v="109"/>
    <n v="18"/>
    <n v="16"/>
    <n v="24"/>
    <n v="26"/>
    <n v="18"/>
    <n v="4"/>
    <n v="3"/>
    <n v="1"/>
    <n v="5"/>
    <n v="4"/>
    <n v="0"/>
    <n v="0"/>
    <n v="0"/>
    <n v="0"/>
    <n v="0"/>
    <n v="0"/>
    <n v="3"/>
    <n v="11"/>
    <n v="0"/>
  </r>
  <r>
    <n v="7408"/>
    <n v="1952"/>
    <x v="1"/>
    <x v="2"/>
    <n v="54549"/>
    <n v="0"/>
    <n v="1"/>
    <d v="2014-03-03T00:00:00"/>
    <n v="8"/>
    <n v="216"/>
    <n v="2"/>
    <n v="6"/>
    <n v="0"/>
    <n v="0"/>
    <n v="9"/>
    <n v="2"/>
    <n v="5"/>
    <n v="1"/>
    <n v="4"/>
    <n v="7"/>
    <n v="0"/>
    <n v="0"/>
    <n v="0"/>
    <n v="0"/>
    <n v="0"/>
    <n v="0"/>
    <n v="3"/>
    <n v="11"/>
    <n v="0"/>
  </r>
  <r>
    <n v="8041"/>
    <n v="1971"/>
    <x v="1"/>
    <x v="4"/>
    <n v="47111"/>
    <n v="0"/>
    <n v="1"/>
    <d v="2012-09-08T00:00:00"/>
    <n v="35"/>
    <n v="595"/>
    <n v="71"/>
    <n v="153"/>
    <n v="120"/>
    <n v="112"/>
    <n v="41"/>
    <n v="6"/>
    <n v="3"/>
    <n v="2"/>
    <n v="10"/>
    <n v="9"/>
    <n v="0"/>
    <n v="0"/>
    <n v="0"/>
    <n v="0"/>
    <n v="0"/>
    <n v="0"/>
    <n v="3"/>
    <n v="11"/>
    <n v="0"/>
  </r>
  <r>
    <n v="252"/>
    <n v="1963"/>
    <x v="1"/>
    <x v="3"/>
    <n v="41003"/>
    <n v="0"/>
    <n v="0"/>
    <d v="2013-03-17T00:00:00"/>
    <n v="11"/>
    <n v="123"/>
    <n v="133"/>
    <n v="142"/>
    <n v="71"/>
    <n v="44"/>
    <n v="88"/>
    <n v="1"/>
    <n v="6"/>
    <n v="2"/>
    <n v="8"/>
    <n v="6"/>
    <n v="0"/>
    <n v="0"/>
    <n v="0"/>
    <n v="0"/>
    <n v="0"/>
    <n v="0"/>
    <n v="3"/>
    <n v="11"/>
    <n v="0"/>
  </r>
  <r>
    <n v="9986"/>
    <n v="1982"/>
    <x v="0"/>
    <x v="1"/>
    <n v="19444"/>
    <n v="1"/>
    <n v="0"/>
    <d v="2014-02-22T00:00:00"/>
    <n v="8"/>
    <n v="16"/>
    <n v="0"/>
    <n v="23"/>
    <n v="3"/>
    <n v="2"/>
    <n v="10"/>
    <n v="3"/>
    <n v="4"/>
    <n v="1"/>
    <n v="2"/>
    <n v="7"/>
    <n v="0"/>
    <n v="0"/>
    <n v="0"/>
    <n v="0"/>
    <n v="0"/>
    <n v="0"/>
    <n v="3"/>
    <n v="11"/>
    <n v="1"/>
  </r>
  <r>
    <n v="3276"/>
    <n v="1976"/>
    <x v="4"/>
    <x v="1"/>
    <n v="36301"/>
    <n v="1"/>
    <n v="0"/>
    <d v="2013-10-25T00:00:00"/>
    <n v="53"/>
    <n v="11"/>
    <n v="12"/>
    <n v="35"/>
    <n v="3"/>
    <n v="5"/>
    <n v="12"/>
    <n v="1"/>
    <n v="3"/>
    <n v="0"/>
    <n v="3"/>
    <n v="7"/>
    <n v="0"/>
    <n v="0"/>
    <n v="0"/>
    <n v="0"/>
    <n v="0"/>
    <n v="0"/>
    <n v="3"/>
    <n v="11"/>
    <n v="0"/>
  </r>
  <r>
    <n v="3859"/>
    <n v="1947"/>
    <x v="1"/>
    <x v="1"/>
    <n v="73059"/>
    <n v="0"/>
    <n v="1"/>
    <d v="2013-08-31T00:00:00"/>
    <n v="36"/>
    <n v="410"/>
    <n v="112"/>
    <n v="420"/>
    <n v="0"/>
    <n v="82"/>
    <n v="71"/>
    <n v="1"/>
    <n v="9"/>
    <n v="3"/>
    <n v="13"/>
    <n v="4"/>
    <n v="0"/>
    <n v="0"/>
    <n v="0"/>
    <n v="0"/>
    <n v="0"/>
    <n v="0"/>
    <n v="3"/>
    <n v="11"/>
    <n v="0"/>
  </r>
  <r>
    <n v="3570"/>
    <n v="1969"/>
    <x v="1"/>
    <x v="1"/>
    <n v="42731"/>
    <n v="1"/>
    <n v="0"/>
    <d v="2013-10-21T00:00:00"/>
    <n v="64"/>
    <n v="159"/>
    <n v="2"/>
    <n v="51"/>
    <n v="6"/>
    <n v="2"/>
    <n v="24"/>
    <n v="3"/>
    <n v="4"/>
    <n v="1"/>
    <n v="5"/>
    <n v="5"/>
    <n v="0"/>
    <n v="0"/>
    <n v="0"/>
    <n v="0"/>
    <n v="0"/>
    <n v="0"/>
    <n v="3"/>
    <n v="11"/>
    <n v="0"/>
  </r>
  <r>
    <n v="3783"/>
    <n v="1959"/>
    <x v="1"/>
    <x v="2"/>
    <n v="52854"/>
    <n v="1"/>
    <n v="1"/>
    <d v="2014-03-24T00:00:00"/>
    <n v="43"/>
    <n v="105"/>
    <n v="0"/>
    <n v="10"/>
    <n v="0"/>
    <n v="1"/>
    <n v="0"/>
    <n v="2"/>
    <n v="2"/>
    <n v="1"/>
    <n v="4"/>
    <n v="5"/>
    <n v="0"/>
    <n v="0"/>
    <n v="0"/>
    <n v="0"/>
    <n v="0"/>
    <n v="0"/>
    <n v="3"/>
    <n v="11"/>
    <n v="0"/>
  </r>
  <r>
    <n v="10207"/>
    <n v="1978"/>
    <x v="0"/>
    <x v="1"/>
    <n v="22775"/>
    <n v="1"/>
    <n v="0"/>
    <d v="2013-06-19T00:00:00"/>
    <n v="40"/>
    <n v="5"/>
    <n v="1"/>
    <n v="8"/>
    <n v="0"/>
    <n v="0"/>
    <n v="1"/>
    <n v="1"/>
    <n v="1"/>
    <n v="0"/>
    <n v="2"/>
    <n v="8"/>
    <n v="0"/>
    <n v="0"/>
    <n v="0"/>
    <n v="0"/>
    <n v="0"/>
    <n v="0"/>
    <n v="3"/>
    <n v="11"/>
    <n v="0"/>
  </r>
  <r>
    <n v="10906"/>
    <n v="1948"/>
    <x v="1"/>
    <x v="1"/>
    <n v="46681"/>
    <n v="0"/>
    <n v="2"/>
    <d v="2013-10-08T00:00:00"/>
    <n v="52"/>
    <n v="269"/>
    <n v="15"/>
    <n v="69"/>
    <n v="15"/>
    <n v="19"/>
    <n v="38"/>
    <n v="2"/>
    <n v="4"/>
    <n v="6"/>
    <n v="4"/>
    <n v="5"/>
    <n v="0"/>
    <n v="0"/>
    <n v="0"/>
    <n v="0"/>
    <n v="0"/>
    <n v="0"/>
    <n v="3"/>
    <n v="11"/>
    <n v="0"/>
  </r>
  <r>
    <n v="3427"/>
    <n v="1955"/>
    <x v="1"/>
    <x v="2"/>
    <n v="59821"/>
    <n v="0"/>
    <n v="1"/>
    <d v="2013-04-12T00:00:00"/>
    <n v="11"/>
    <n v="629"/>
    <n v="0"/>
    <n v="70"/>
    <n v="0"/>
    <n v="0"/>
    <n v="35"/>
    <n v="6"/>
    <n v="11"/>
    <n v="2"/>
    <n v="7"/>
    <n v="8"/>
    <n v="0"/>
    <n v="0"/>
    <n v="0"/>
    <n v="0"/>
    <n v="0"/>
    <n v="0"/>
    <n v="3"/>
    <n v="11"/>
    <n v="0"/>
  </r>
  <r>
    <n v="5209"/>
    <n v="1954"/>
    <x v="0"/>
    <x v="3"/>
    <n v="50002"/>
    <n v="0"/>
    <n v="1"/>
    <d v="2013-06-17T00:00:00"/>
    <n v="21"/>
    <n v="443"/>
    <n v="5"/>
    <n v="71"/>
    <n v="21"/>
    <n v="16"/>
    <n v="82"/>
    <n v="2"/>
    <n v="8"/>
    <n v="2"/>
    <n v="7"/>
    <n v="7"/>
    <n v="0"/>
    <n v="0"/>
    <n v="0"/>
    <n v="0"/>
    <n v="0"/>
    <n v="0"/>
    <n v="3"/>
    <n v="11"/>
    <n v="0"/>
  </r>
  <r>
    <n v="10711"/>
    <n v="1945"/>
    <x v="0"/>
    <x v="2"/>
    <n v="69755"/>
    <n v="0"/>
    <n v="0"/>
    <d v="2013-10-02T00:00:00"/>
    <n v="23"/>
    <n v="217"/>
    <n v="77"/>
    <n v="373"/>
    <n v="111"/>
    <n v="23"/>
    <n v="93"/>
    <n v="1"/>
    <n v="3"/>
    <n v="6"/>
    <n v="12"/>
    <n v="1"/>
    <n v="0"/>
    <n v="0"/>
    <n v="0"/>
    <n v="0"/>
    <n v="0"/>
    <n v="0"/>
    <n v="3"/>
    <n v="11"/>
    <n v="0"/>
  </r>
  <r>
    <n v="10785"/>
    <n v="1969"/>
    <x v="0"/>
    <x v="2"/>
    <n v="44078"/>
    <n v="1"/>
    <n v="1"/>
    <d v="2014-06-19T00:00:00"/>
    <n v="17"/>
    <n v="24"/>
    <n v="1"/>
    <n v="10"/>
    <n v="2"/>
    <n v="0"/>
    <n v="4"/>
    <n v="2"/>
    <n v="2"/>
    <n v="0"/>
    <n v="3"/>
    <n v="5"/>
    <n v="0"/>
    <n v="0"/>
    <n v="0"/>
    <n v="0"/>
    <n v="0"/>
    <n v="0"/>
    <n v="3"/>
    <n v="11"/>
    <n v="0"/>
  </r>
  <r>
    <n v="2814"/>
    <n v="1976"/>
    <x v="2"/>
    <x v="1"/>
    <n v="30560"/>
    <n v="1"/>
    <n v="0"/>
    <d v="2013-06-27T00:00:00"/>
    <n v="6"/>
    <n v="9"/>
    <n v="1"/>
    <n v="5"/>
    <n v="4"/>
    <n v="5"/>
    <n v="7"/>
    <n v="1"/>
    <n v="1"/>
    <n v="0"/>
    <n v="3"/>
    <n v="7"/>
    <n v="0"/>
    <n v="0"/>
    <n v="0"/>
    <n v="0"/>
    <n v="0"/>
    <n v="0"/>
    <n v="3"/>
    <n v="11"/>
    <n v="0"/>
  </r>
  <r>
    <n v="6866"/>
    <n v="1969"/>
    <x v="2"/>
    <x v="1"/>
    <n v="35924"/>
    <n v="1"/>
    <n v="1"/>
    <d v="2014-03-23T00:00:00"/>
    <n v="56"/>
    <n v="8"/>
    <n v="0"/>
    <n v="14"/>
    <n v="2"/>
    <n v="3"/>
    <n v="7"/>
    <n v="1"/>
    <n v="1"/>
    <n v="0"/>
    <n v="3"/>
    <n v="5"/>
    <n v="0"/>
    <n v="0"/>
    <n v="0"/>
    <n v="0"/>
    <n v="0"/>
    <n v="0"/>
    <n v="3"/>
    <n v="11"/>
    <n v="0"/>
  </r>
  <r>
    <n v="1665"/>
    <n v="1964"/>
    <x v="1"/>
    <x v="3"/>
    <n v="64140"/>
    <n v="0"/>
    <n v="2"/>
    <d v="2013-09-23T00:00:00"/>
    <n v="71"/>
    <n v="1459"/>
    <n v="0"/>
    <n v="61"/>
    <n v="0"/>
    <n v="15"/>
    <n v="215"/>
    <n v="5"/>
    <n v="2"/>
    <n v="5"/>
    <n v="6"/>
    <n v="5"/>
    <n v="1"/>
    <n v="0"/>
    <n v="1"/>
    <n v="0"/>
    <n v="1"/>
    <n v="0"/>
    <n v="3"/>
    <n v="11"/>
    <n v="1"/>
  </r>
  <r>
    <n v="6575"/>
    <n v="1981"/>
    <x v="0"/>
    <x v="1"/>
    <n v="56386"/>
    <n v="1"/>
    <n v="1"/>
    <d v="2012-10-27T00:00:00"/>
    <n v="51"/>
    <n v="230"/>
    <n v="48"/>
    <n v="214"/>
    <n v="13"/>
    <n v="32"/>
    <n v="75"/>
    <n v="8"/>
    <n v="9"/>
    <n v="1"/>
    <n v="7"/>
    <n v="9"/>
    <n v="0"/>
    <n v="0"/>
    <n v="0"/>
    <n v="0"/>
    <n v="0"/>
    <n v="0"/>
    <n v="3"/>
    <n v="11"/>
    <n v="0"/>
  </r>
  <r>
    <n v="3829"/>
    <n v="1979"/>
    <x v="3"/>
    <x v="1"/>
    <n v="24594"/>
    <n v="1"/>
    <n v="0"/>
    <d v="2013-12-10T00:00:00"/>
    <n v="94"/>
    <n v="1"/>
    <n v="3"/>
    <n v="6"/>
    <n v="10"/>
    <n v="0"/>
    <n v="9"/>
    <n v="1"/>
    <n v="1"/>
    <n v="0"/>
    <n v="3"/>
    <n v="5"/>
    <n v="0"/>
    <n v="0"/>
    <n v="0"/>
    <n v="0"/>
    <n v="0"/>
    <n v="0"/>
    <n v="3"/>
    <n v="11"/>
    <n v="0"/>
  </r>
  <r>
    <n v="3091"/>
    <n v="1981"/>
    <x v="4"/>
    <x v="1"/>
    <n v="75774"/>
    <n v="1"/>
    <n v="0"/>
    <d v="2014-05-02T00:00:00"/>
    <n v="27"/>
    <n v="340"/>
    <n v="21"/>
    <n v="134"/>
    <n v="258"/>
    <n v="14"/>
    <n v="56"/>
    <n v="1"/>
    <n v="7"/>
    <n v="5"/>
    <n v="8"/>
    <n v="4"/>
    <n v="0"/>
    <n v="0"/>
    <n v="0"/>
    <n v="0"/>
    <n v="0"/>
    <n v="0"/>
    <n v="3"/>
    <n v="11"/>
    <n v="0"/>
  </r>
  <r>
    <n v="10141"/>
    <n v="1960"/>
    <x v="2"/>
    <x v="3"/>
    <n v="39228"/>
    <n v="0"/>
    <n v="0"/>
    <d v="2013-05-10T00:00:00"/>
    <n v="1"/>
    <n v="7"/>
    <n v="1"/>
    <n v="6"/>
    <n v="0"/>
    <n v="3"/>
    <n v="3"/>
    <n v="1"/>
    <n v="0"/>
    <n v="0"/>
    <n v="3"/>
    <n v="4"/>
    <n v="0"/>
    <n v="0"/>
    <n v="0"/>
    <n v="0"/>
    <n v="0"/>
    <n v="0"/>
    <n v="3"/>
    <n v="11"/>
    <n v="0"/>
  </r>
  <r>
    <n v="5177"/>
    <n v="1974"/>
    <x v="2"/>
    <x v="2"/>
    <n v="58494"/>
    <n v="0"/>
    <n v="1"/>
    <d v="2013-12-12T00:00:00"/>
    <n v="56"/>
    <n v="298"/>
    <n v="7"/>
    <n v="68"/>
    <n v="4"/>
    <n v="0"/>
    <n v="19"/>
    <n v="2"/>
    <n v="6"/>
    <n v="2"/>
    <n v="6"/>
    <n v="6"/>
    <n v="0"/>
    <n v="0"/>
    <n v="0"/>
    <n v="0"/>
    <n v="0"/>
    <n v="0"/>
    <n v="3"/>
    <n v="11"/>
    <n v="0"/>
  </r>
  <r>
    <n v="7005"/>
    <n v="1981"/>
    <x v="0"/>
    <x v="0"/>
    <n v="58684"/>
    <n v="0"/>
    <n v="0"/>
    <d v="2014-06-16T00:00:00"/>
    <n v="71"/>
    <n v="479"/>
    <n v="35"/>
    <n v="179"/>
    <n v="28"/>
    <n v="7"/>
    <n v="85"/>
    <n v="1"/>
    <n v="5"/>
    <n v="3"/>
    <n v="12"/>
    <n v="2"/>
    <n v="0"/>
    <n v="1"/>
    <n v="0"/>
    <n v="0"/>
    <n v="0"/>
    <n v="0"/>
    <n v="3"/>
    <n v="11"/>
    <n v="0"/>
  </r>
  <r>
    <n v="6409"/>
    <n v="1967"/>
    <x v="0"/>
    <x v="3"/>
    <n v="57136"/>
    <n v="0"/>
    <n v="0"/>
    <d v="2013-05-18T00:00:00"/>
    <n v="18"/>
    <n v="267"/>
    <n v="140"/>
    <n v="599"/>
    <n v="34"/>
    <n v="12"/>
    <n v="127"/>
    <n v="1"/>
    <n v="7"/>
    <n v="5"/>
    <n v="7"/>
    <n v="6"/>
    <n v="0"/>
    <n v="0"/>
    <n v="0"/>
    <n v="0"/>
    <n v="0"/>
    <n v="0"/>
    <n v="3"/>
    <n v="11"/>
    <n v="1"/>
  </r>
  <r>
    <n v="7485"/>
    <n v="1950"/>
    <x v="1"/>
    <x v="4"/>
    <n v="56551"/>
    <n v="1"/>
    <n v="1"/>
    <d v="2014-05-07T00:00:00"/>
    <n v="48"/>
    <n v="67"/>
    <n v="4"/>
    <n v="32"/>
    <n v="17"/>
    <n v="2"/>
    <n v="16"/>
    <n v="3"/>
    <n v="2"/>
    <n v="1"/>
    <n v="4"/>
    <n v="4"/>
    <n v="0"/>
    <n v="0"/>
    <n v="0"/>
    <n v="0"/>
    <n v="0"/>
    <n v="0"/>
    <n v="3"/>
    <n v="11"/>
    <n v="0"/>
  </r>
  <r>
    <n v="8079"/>
    <n v="1982"/>
    <x v="0"/>
    <x v="2"/>
    <n v="22448"/>
    <n v="1"/>
    <n v="0"/>
    <d v="2014-02-26T00:00:00"/>
    <n v="86"/>
    <n v="3"/>
    <n v="1"/>
    <n v="8"/>
    <n v="23"/>
    <n v="2"/>
    <n v="18"/>
    <n v="3"/>
    <n v="2"/>
    <n v="1"/>
    <n v="3"/>
    <n v="3"/>
    <n v="0"/>
    <n v="0"/>
    <n v="0"/>
    <n v="0"/>
    <n v="0"/>
    <n v="0"/>
    <n v="3"/>
    <n v="11"/>
    <n v="0"/>
  </r>
  <r>
    <n v="8395"/>
    <n v="1961"/>
    <x v="0"/>
    <x v="0"/>
    <n v="82014"/>
    <n v="0"/>
    <n v="0"/>
    <d v="2012-08-20T00:00:00"/>
    <n v="48"/>
    <n v="980"/>
    <n v="37"/>
    <n v="265"/>
    <n v="35"/>
    <n v="163"/>
    <n v="31"/>
    <n v="1"/>
    <n v="3"/>
    <n v="6"/>
    <n v="12"/>
    <n v="6"/>
    <n v="0"/>
    <n v="0"/>
    <n v="0"/>
    <n v="0"/>
    <n v="0"/>
    <n v="0"/>
    <n v="3"/>
    <n v="11"/>
    <n v="1"/>
  </r>
  <r>
    <n v="10352"/>
    <n v="1963"/>
    <x v="0"/>
    <x v="4"/>
    <n v="34213"/>
    <n v="1"/>
    <n v="1"/>
    <d v="2012-09-07T00:00:00"/>
    <n v="2"/>
    <n v="50"/>
    <n v="4"/>
    <n v="28"/>
    <n v="6"/>
    <n v="3"/>
    <n v="26"/>
    <n v="3"/>
    <n v="3"/>
    <n v="1"/>
    <n v="2"/>
    <n v="9"/>
    <n v="0"/>
    <n v="0"/>
    <n v="0"/>
    <n v="0"/>
    <n v="0"/>
    <n v="0"/>
    <n v="3"/>
    <n v="11"/>
    <n v="1"/>
  </r>
  <r>
    <n v="4931"/>
    <n v="1977"/>
    <x v="0"/>
    <x v="1"/>
    <n v="157146"/>
    <n v="0"/>
    <n v="0"/>
    <d v="2013-04-29T00:00:00"/>
    <n v="13"/>
    <n v="1"/>
    <n v="0"/>
    <n v="1725"/>
    <n v="2"/>
    <n v="1"/>
    <n v="1"/>
    <n v="0"/>
    <n v="0"/>
    <n v="28"/>
    <n v="0"/>
    <n v="1"/>
    <n v="0"/>
    <n v="0"/>
    <n v="0"/>
    <n v="0"/>
    <n v="0"/>
    <n v="0"/>
    <n v="3"/>
    <n v="11"/>
    <n v="0"/>
  </r>
  <r>
    <n v="13"/>
    <n v="1947"/>
    <x v="1"/>
    <x v="4"/>
    <n v="25358"/>
    <n v="0"/>
    <n v="1"/>
    <d v="2013-07-22T00:00:00"/>
    <n v="57"/>
    <n v="19"/>
    <n v="0"/>
    <n v="5"/>
    <n v="0"/>
    <n v="0"/>
    <n v="8"/>
    <n v="2"/>
    <n v="1"/>
    <n v="0"/>
    <n v="3"/>
    <n v="6"/>
    <n v="0"/>
    <n v="0"/>
    <n v="0"/>
    <n v="0"/>
    <n v="0"/>
    <n v="0"/>
    <n v="3"/>
    <n v="11"/>
    <n v="0"/>
  </r>
  <r>
    <n v="1834"/>
    <n v="1978"/>
    <x v="2"/>
    <x v="0"/>
    <n v="35544"/>
    <n v="1"/>
    <n v="0"/>
    <d v="2014-03-08T00:00:00"/>
    <n v="77"/>
    <n v="30"/>
    <n v="5"/>
    <n v="23"/>
    <n v="4"/>
    <n v="1"/>
    <n v="4"/>
    <n v="1"/>
    <n v="2"/>
    <n v="0"/>
    <n v="3"/>
    <n v="7"/>
    <n v="0"/>
    <n v="0"/>
    <n v="0"/>
    <n v="0"/>
    <n v="0"/>
    <n v="0"/>
    <n v="3"/>
    <n v="11"/>
    <n v="0"/>
  </r>
  <r>
    <n v="2285"/>
    <n v="1954"/>
    <x v="2"/>
    <x v="1"/>
    <n v="36634"/>
    <n v="0"/>
    <n v="1"/>
    <d v="2013-05-28T00:00:00"/>
    <n v="0"/>
    <n v="213"/>
    <n v="9"/>
    <n v="76"/>
    <n v="4"/>
    <n v="3"/>
    <n v="30"/>
    <n v="3"/>
    <n v="5"/>
    <n v="2"/>
    <n v="5"/>
    <n v="7"/>
    <n v="0"/>
    <n v="0"/>
    <n v="0"/>
    <n v="0"/>
    <n v="0"/>
    <n v="0"/>
    <n v="3"/>
    <n v="11"/>
    <n v="0"/>
  </r>
  <r>
    <n v="2295"/>
    <n v="1954"/>
    <x v="1"/>
    <x v="2"/>
    <n v="62670"/>
    <n v="0"/>
    <n v="1"/>
    <d v="2014-02-02T00:00:00"/>
    <n v="57"/>
    <n v="539"/>
    <n v="30"/>
    <n v="92"/>
    <n v="80"/>
    <n v="46"/>
    <n v="38"/>
    <n v="1"/>
    <n v="5"/>
    <n v="3"/>
    <n v="13"/>
    <n v="3"/>
    <n v="0"/>
    <n v="0"/>
    <n v="0"/>
    <n v="0"/>
    <n v="0"/>
    <n v="0"/>
    <n v="3"/>
    <n v="11"/>
    <n v="0"/>
  </r>
  <r>
    <n v="1378"/>
    <n v="1972"/>
    <x v="4"/>
    <x v="1"/>
    <n v="50334"/>
    <n v="0"/>
    <n v="1"/>
    <d v="2013-07-24T00:00:00"/>
    <n v="24"/>
    <n v="284"/>
    <n v="16"/>
    <n v="160"/>
    <n v="84"/>
    <n v="16"/>
    <n v="134"/>
    <n v="6"/>
    <n v="7"/>
    <n v="4"/>
    <n v="6"/>
    <n v="6"/>
    <n v="0"/>
    <n v="0"/>
    <n v="0"/>
    <n v="0"/>
    <n v="0"/>
    <n v="0"/>
    <n v="3"/>
    <n v="11"/>
    <n v="0"/>
  </r>
  <r>
    <n v="2781"/>
    <n v="1981"/>
    <x v="0"/>
    <x v="0"/>
    <n v="72066"/>
    <n v="0"/>
    <n v="0"/>
    <d v="2014-06-23T00:00:00"/>
    <n v="55"/>
    <n v="1003"/>
    <n v="34"/>
    <n v="536"/>
    <n v="134"/>
    <n v="51"/>
    <n v="34"/>
    <n v="1"/>
    <n v="4"/>
    <n v="6"/>
    <n v="6"/>
    <n v="2"/>
    <n v="0"/>
    <n v="0"/>
    <n v="1"/>
    <n v="1"/>
    <n v="0"/>
    <n v="0"/>
    <n v="3"/>
    <n v="11"/>
    <n v="1"/>
  </r>
  <r>
    <n v="1165"/>
    <n v="1958"/>
    <x v="1"/>
    <x v="0"/>
    <n v="50729"/>
    <n v="1"/>
    <n v="1"/>
    <d v="2013-05-02T00:00:00"/>
    <n v="62"/>
    <n v="239"/>
    <n v="13"/>
    <n v="143"/>
    <n v="45"/>
    <n v="4"/>
    <n v="52"/>
    <n v="9"/>
    <n v="6"/>
    <n v="2"/>
    <n v="7"/>
    <n v="6"/>
    <n v="0"/>
    <n v="0"/>
    <n v="0"/>
    <n v="0"/>
    <n v="0"/>
    <n v="0"/>
    <n v="3"/>
    <n v="11"/>
    <n v="0"/>
  </r>
  <r>
    <n v="1404"/>
    <n v="1968"/>
    <x v="0"/>
    <x v="1"/>
    <n v="34916"/>
    <n v="2"/>
    <n v="0"/>
    <d v="2013-05-15T00:00:00"/>
    <n v="89"/>
    <n v="51"/>
    <n v="23"/>
    <n v="82"/>
    <n v="33"/>
    <n v="0"/>
    <n v="42"/>
    <n v="4"/>
    <n v="5"/>
    <n v="1"/>
    <n v="3"/>
    <n v="9"/>
    <n v="0"/>
    <n v="0"/>
    <n v="0"/>
    <n v="0"/>
    <n v="0"/>
    <n v="0"/>
    <n v="3"/>
    <n v="11"/>
    <n v="0"/>
  </r>
  <r>
    <n v="6457"/>
    <n v="1976"/>
    <x v="0"/>
    <x v="3"/>
    <n v="64892"/>
    <n v="0"/>
    <n v="1"/>
    <d v="2014-05-29T00:00:00"/>
    <n v="77"/>
    <n v="527"/>
    <n v="24"/>
    <n v="230"/>
    <n v="32"/>
    <n v="24"/>
    <n v="65"/>
    <n v="2"/>
    <n v="6"/>
    <n v="4"/>
    <n v="12"/>
    <n v="4"/>
    <n v="0"/>
    <n v="0"/>
    <n v="0"/>
    <n v="0"/>
    <n v="0"/>
    <n v="0"/>
    <n v="3"/>
    <n v="11"/>
    <n v="0"/>
  </r>
  <r>
    <n v="2639"/>
    <n v="1966"/>
    <x v="0"/>
    <x v="0"/>
    <n v="43602"/>
    <n v="1"/>
    <n v="1"/>
    <d v="2014-01-10T00:00:00"/>
    <n v="45"/>
    <n v="19"/>
    <n v="5"/>
    <n v="12"/>
    <n v="10"/>
    <n v="3"/>
    <n v="19"/>
    <n v="3"/>
    <n v="3"/>
    <n v="1"/>
    <n v="2"/>
    <n v="6"/>
    <n v="0"/>
    <n v="0"/>
    <n v="0"/>
    <n v="0"/>
    <n v="0"/>
    <n v="0"/>
    <n v="3"/>
    <n v="11"/>
    <n v="0"/>
  </r>
  <r>
    <n v="8299"/>
    <n v="1989"/>
    <x v="1"/>
    <x v="0"/>
    <n v="33996"/>
    <n v="0"/>
    <n v="0"/>
    <d v="2013-09-11T00:00:00"/>
    <n v="46"/>
    <n v="40"/>
    <n v="2"/>
    <n v="15"/>
    <n v="8"/>
    <n v="0"/>
    <n v="6"/>
    <n v="1"/>
    <n v="1"/>
    <n v="1"/>
    <n v="3"/>
    <n v="4"/>
    <n v="0"/>
    <n v="0"/>
    <n v="0"/>
    <n v="0"/>
    <n v="0"/>
    <n v="0"/>
    <n v="3"/>
    <n v="11"/>
    <n v="0"/>
  </r>
  <r>
    <n v="6437"/>
    <n v="1985"/>
    <x v="4"/>
    <x v="0"/>
    <n v="41473"/>
    <n v="1"/>
    <n v="0"/>
    <d v="2013-06-19T00:00:00"/>
    <n v="80"/>
    <n v="21"/>
    <n v="8"/>
    <n v="20"/>
    <n v="15"/>
    <n v="3"/>
    <n v="9"/>
    <n v="1"/>
    <n v="2"/>
    <n v="0"/>
    <n v="3"/>
    <n v="7"/>
    <n v="0"/>
    <n v="0"/>
    <n v="0"/>
    <n v="0"/>
    <n v="0"/>
    <n v="0"/>
    <n v="3"/>
    <n v="11"/>
    <n v="0"/>
  </r>
  <r>
    <n v="6912"/>
    <n v="1967"/>
    <x v="1"/>
    <x v="2"/>
    <n v="63246"/>
    <n v="0"/>
    <n v="2"/>
    <d v="2013-08-20T00:00:00"/>
    <n v="60"/>
    <n v="593"/>
    <n v="30"/>
    <n v="91"/>
    <n v="29"/>
    <n v="22"/>
    <n v="7"/>
    <n v="1"/>
    <n v="6"/>
    <n v="3"/>
    <n v="12"/>
    <n v="4"/>
    <n v="0"/>
    <n v="0"/>
    <n v="0"/>
    <n v="0"/>
    <n v="0"/>
    <n v="0"/>
    <n v="3"/>
    <n v="11"/>
    <n v="0"/>
  </r>
  <r>
    <n v="7327"/>
    <n v="1959"/>
    <x v="1"/>
    <x v="2"/>
    <n v="36732"/>
    <n v="1"/>
    <n v="1"/>
    <d v="2013-12-29T00:00:00"/>
    <n v="71"/>
    <n v="21"/>
    <n v="5"/>
    <n v="3"/>
    <n v="10"/>
    <n v="1"/>
    <n v="7"/>
    <n v="3"/>
    <n v="1"/>
    <n v="1"/>
    <n v="4"/>
    <n v="2"/>
    <n v="0"/>
    <n v="0"/>
    <n v="0"/>
    <n v="0"/>
    <n v="0"/>
    <n v="0"/>
    <n v="3"/>
    <n v="11"/>
    <n v="0"/>
  </r>
  <r>
    <n v="5299"/>
    <n v="1970"/>
    <x v="1"/>
    <x v="2"/>
    <n v="69084"/>
    <n v="1"/>
    <n v="0"/>
    <d v="2013-11-19T00:00:00"/>
    <n v="43"/>
    <n v="1181"/>
    <n v="107"/>
    <n v="199"/>
    <n v="39"/>
    <n v="30"/>
    <n v="30"/>
    <n v="2"/>
    <n v="7"/>
    <n v="3"/>
    <n v="13"/>
    <n v="8"/>
    <n v="0"/>
    <n v="0"/>
    <n v="0"/>
    <n v="0"/>
    <n v="0"/>
    <n v="0"/>
    <n v="3"/>
    <n v="11"/>
    <n v="0"/>
  </r>
  <r>
    <n v="4127"/>
    <n v="1967"/>
    <x v="1"/>
    <x v="2"/>
    <n v="77766"/>
    <n v="0"/>
    <n v="1"/>
    <d v="2013-02-22T00:00:00"/>
    <n v="97"/>
    <n v="1004"/>
    <n v="59"/>
    <n v="265"/>
    <n v="115"/>
    <n v="59"/>
    <n v="27"/>
    <n v="2"/>
    <n v="11"/>
    <n v="10"/>
    <n v="11"/>
    <n v="6"/>
    <n v="1"/>
    <n v="0"/>
    <n v="0"/>
    <n v="0"/>
    <n v="0"/>
    <n v="0"/>
    <n v="3"/>
    <n v="11"/>
    <n v="1"/>
  </r>
  <r>
    <n v="8143"/>
    <n v="1985"/>
    <x v="1"/>
    <x v="0"/>
    <n v="37929"/>
    <n v="0"/>
    <n v="0"/>
    <d v="2013-07-30T00:00:00"/>
    <n v="49"/>
    <n v="202"/>
    <n v="2"/>
    <n v="46"/>
    <n v="3"/>
    <n v="2"/>
    <n v="10"/>
    <n v="2"/>
    <n v="4"/>
    <n v="2"/>
    <n v="5"/>
    <n v="7"/>
    <n v="0"/>
    <n v="1"/>
    <n v="0"/>
    <n v="1"/>
    <n v="0"/>
    <n v="0"/>
    <n v="3"/>
    <n v="11"/>
    <n v="1"/>
  </r>
  <r>
    <n v="1964"/>
    <n v="1951"/>
    <x v="0"/>
    <x v="1"/>
    <n v="86610"/>
    <n v="0"/>
    <n v="0"/>
    <d v="2013-09-05T00:00:00"/>
    <n v="66"/>
    <n v="446"/>
    <n v="107"/>
    <n v="768"/>
    <n v="33"/>
    <n v="196"/>
    <n v="53"/>
    <n v="1"/>
    <n v="5"/>
    <n v="6"/>
    <n v="6"/>
    <n v="2"/>
    <n v="0"/>
    <n v="0"/>
    <n v="0"/>
    <n v="0"/>
    <n v="0"/>
    <n v="0"/>
    <n v="3"/>
    <n v="11"/>
    <n v="0"/>
  </r>
  <r>
    <n v="3690"/>
    <n v="1986"/>
    <x v="2"/>
    <x v="2"/>
    <n v="80141"/>
    <n v="0"/>
    <n v="0"/>
    <d v="2013-01-11T00:00:00"/>
    <n v="20"/>
    <n v="1184"/>
    <n v="102"/>
    <n v="673"/>
    <n v="52"/>
    <n v="40"/>
    <n v="40"/>
    <n v="1"/>
    <n v="7"/>
    <n v="4"/>
    <n v="10"/>
    <n v="6"/>
    <n v="0"/>
    <n v="0"/>
    <n v="1"/>
    <n v="0"/>
    <n v="0"/>
    <n v="0"/>
    <n v="3"/>
    <n v="11"/>
    <n v="1"/>
  </r>
  <r>
    <n v="3433"/>
    <n v="1955"/>
    <x v="4"/>
    <x v="2"/>
    <n v="72635"/>
    <n v="0"/>
    <n v="0"/>
    <d v="2013-06-03T00:00:00"/>
    <n v="54"/>
    <n v="390"/>
    <n v="22"/>
    <n v="323"/>
    <n v="104"/>
    <n v="35"/>
    <n v="107"/>
    <n v="1"/>
    <n v="6"/>
    <n v="8"/>
    <n v="6"/>
    <n v="3"/>
    <n v="0"/>
    <n v="0"/>
    <n v="0"/>
    <n v="1"/>
    <n v="0"/>
    <n v="0"/>
    <n v="3"/>
    <n v="11"/>
    <n v="0"/>
  </r>
  <r>
    <n v="3389"/>
    <n v="1970"/>
    <x v="0"/>
    <x v="2"/>
    <n v="69016"/>
    <n v="0"/>
    <n v="1"/>
    <d v="2012-11-22T00:00:00"/>
    <n v="61"/>
    <n v="726"/>
    <n v="53"/>
    <n v="363"/>
    <n v="123"/>
    <n v="107"/>
    <n v="161"/>
    <n v="4"/>
    <n v="8"/>
    <n v="9"/>
    <n v="13"/>
    <n v="5"/>
    <n v="0"/>
    <n v="0"/>
    <n v="0"/>
    <n v="0"/>
    <n v="0"/>
    <n v="0"/>
    <n v="3"/>
    <n v="11"/>
    <n v="0"/>
  </r>
  <r>
    <n v="4712"/>
    <n v="1991"/>
    <x v="4"/>
    <x v="1"/>
    <n v="20193"/>
    <n v="0"/>
    <n v="0"/>
    <d v="2012-11-28T00:00:00"/>
    <n v="18"/>
    <n v="8"/>
    <n v="8"/>
    <n v="22"/>
    <n v="24"/>
    <n v="11"/>
    <n v="9"/>
    <n v="1"/>
    <n v="1"/>
    <n v="1"/>
    <n v="4"/>
    <n v="4"/>
    <n v="0"/>
    <n v="0"/>
    <n v="0"/>
    <n v="0"/>
    <n v="0"/>
    <n v="0"/>
    <n v="3"/>
    <n v="11"/>
    <n v="0"/>
  </r>
  <r>
    <n v="1170"/>
    <n v="1975"/>
    <x v="0"/>
    <x v="2"/>
    <n v="27573"/>
    <n v="1"/>
    <n v="0"/>
    <d v="2013-03-25T00:00:00"/>
    <n v="45"/>
    <n v="50"/>
    <n v="15"/>
    <n v="110"/>
    <n v="39"/>
    <n v="15"/>
    <n v="15"/>
    <n v="4"/>
    <n v="5"/>
    <n v="1"/>
    <n v="4"/>
    <n v="8"/>
    <n v="0"/>
    <n v="0"/>
    <n v="0"/>
    <n v="0"/>
    <n v="0"/>
    <n v="0"/>
    <n v="3"/>
    <n v="11"/>
    <n v="0"/>
  </r>
  <r>
    <n v="6347"/>
    <n v="1979"/>
    <x v="3"/>
    <x v="0"/>
    <n v="15862"/>
    <n v="1"/>
    <n v="0"/>
    <d v="2013-06-27T00:00:00"/>
    <n v="26"/>
    <n v="1"/>
    <n v="1"/>
    <n v="4"/>
    <n v="11"/>
    <n v="9"/>
    <n v="10"/>
    <n v="1"/>
    <n v="1"/>
    <n v="0"/>
    <n v="3"/>
    <n v="8"/>
    <n v="0"/>
    <n v="0"/>
    <n v="0"/>
    <n v="0"/>
    <n v="0"/>
    <n v="0"/>
    <n v="3"/>
    <n v="11"/>
    <n v="0"/>
  </r>
  <r>
    <n v="4065"/>
    <n v="1976"/>
    <x v="1"/>
    <x v="2"/>
    <n v="49544"/>
    <n v="1"/>
    <n v="0"/>
    <d v="2013-02-12T00:00:00"/>
    <n v="0"/>
    <n v="308"/>
    <n v="0"/>
    <n v="73"/>
    <n v="0"/>
    <n v="0"/>
    <n v="23"/>
    <n v="2"/>
    <n v="5"/>
    <n v="1"/>
    <n v="8"/>
    <n v="7"/>
    <n v="0"/>
    <n v="0"/>
    <n v="0"/>
    <n v="0"/>
    <n v="0"/>
    <n v="0"/>
    <n v="3"/>
    <n v="11"/>
    <n v="0"/>
  </r>
  <r>
    <n v="8230"/>
    <n v="1980"/>
    <x v="0"/>
    <x v="2"/>
    <n v="33228"/>
    <n v="1"/>
    <n v="0"/>
    <d v="2014-01-23T00:00:00"/>
    <n v="28"/>
    <n v="22"/>
    <n v="2"/>
    <n v="31"/>
    <n v="7"/>
    <n v="4"/>
    <n v="5"/>
    <n v="1"/>
    <n v="2"/>
    <n v="0"/>
    <n v="3"/>
    <n v="7"/>
    <n v="0"/>
    <n v="0"/>
    <n v="0"/>
    <n v="0"/>
    <n v="0"/>
    <n v="0"/>
    <n v="3"/>
    <n v="11"/>
    <n v="0"/>
  </r>
  <r>
    <n v="1215"/>
    <n v="1978"/>
    <x v="0"/>
    <x v="1"/>
    <n v="70440"/>
    <n v="0"/>
    <n v="0"/>
    <d v="2013-10-08T00:00:00"/>
    <n v="49"/>
    <n v="690"/>
    <n v="117"/>
    <n v="499"/>
    <n v="76"/>
    <n v="102"/>
    <n v="88"/>
    <n v="1"/>
    <n v="5"/>
    <n v="10"/>
    <n v="7"/>
    <n v="3"/>
    <n v="0"/>
    <n v="0"/>
    <n v="0"/>
    <n v="1"/>
    <n v="0"/>
    <n v="0"/>
    <n v="3"/>
    <n v="11"/>
    <n v="0"/>
  </r>
  <r>
    <n v="5939"/>
    <n v="1971"/>
    <x v="0"/>
    <x v="1"/>
    <n v="38232"/>
    <n v="1"/>
    <n v="1"/>
    <d v="2014-01-17T00:00:00"/>
    <n v="84"/>
    <n v="43"/>
    <n v="5"/>
    <n v="28"/>
    <n v="7"/>
    <n v="6"/>
    <n v="33"/>
    <n v="4"/>
    <n v="3"/>
    <n v="1"/>
    <n v="3"/>
    <n v="5"/>
    <n v="0"/>
    <n v="0"/>
    <n v="0"/>
    <n v="0"/>
    <n v="0"/>
    <n v="0"/>
    <n v="3"/>
    <n v="11"/>
    <n v="0"/>
  </r>
  <r>
    <n v="2156"/>
    <n v="1955"/>
    <x v="1"/>
    <x v="2"/>
    <n v="22554"/>
    <n v="1"/>
    <n v="1"/>
    <d v="2012-11-03T00:00:00"/>
    <n v="38"/>
    <n v="27"/>
    <n v="0"/>
    <n v="10"/>
    <n v="0"/>
    <n v="0"/>
    <n v="4"/>
    <n v="4"/>
    <n v="2"/>
    <n v="0"/>
    <n v="4"/>
    <n v="5"/>
    <n v="0"/>
    <n v="0"/>
    <n v="0"/>
    <n v="0"/>
    <n v="0"/>
    <n v="0"/>
    <n v="3"/>
    <n v="11"/>
    <n v="0"/>
  </r>
  <r>
    <n v="7788"/>
    <n v="1983"/>
    <x v="1"/>
    <x v="2"/>
    <n v="23536"/>
    <n v="1"/>
    <n v="0"/>
    <d v="2014-06-04T00:00:00"/>
    <n v="53"/>
    <n v="6"/>
    <n v="0"/>
    <n v="3"/>
    <n v="0"/>
    <n v="0"/>
    <n v="1"/>
    <n v="1"/>
    <n v="0"/>
    <n v="0"/>
    <n v="3"/>
    <n v="3"/>
    <n v="0"/>
    <n v="0"/>
    <n v="0"/>
    <n v="0"/>
    <n v="0"/>
    <n v="0"/>
    <n v="3"/>
    <n v="11"/>
    <n v="0"/>
  </r>
  <r>
    <n v="10323"/>
    <n v="1952"/>
    <x v="0"/>
    <x v="2"/>
    <n v="49413"/>
    <n v="0"/>
    <n v="1"/>
    <d v="2013-10-25T00:00:00"/>
    <n v="88"/>
    <n v="205"/>
    <n v="7"/>
    <n v="41"/>
    <n v="3"/>
    <n v="2"/>
    <n v="46"/>
    <n v="2"/>
    <n v="4"/>
    <n v="2"/>
    <n v="5"/>
    <n v="5"/>
    <n v="0"/>
    <n v="0"/>
    <n v="0"/>
    <n v="0"/>
    <n v="0"/>
    <n v="0"/>
    <n v="3"/>
    <n v="11"/>
    <n v="0"/>
  </r>
  <r>
    <n v="7947"/>
    <n v="1969"/>
    <x v="0"/>
    <x v="2"/>
    <n v="42231"/>
    <n v="1"/>
    <n v="1"/>
    <d v="2014-03-25T00:00:00"/>
    <n v="99"/>
    <n v="24"/>
    <n v="0"/>
    <n v="8"/>
    <n v="0"/>
    <n v="1"/>
    <n v="4"/>
    <n v="1"/>
    <n v="1"/>
    <n v="0"/>
    <n v="3"/>
    <n v="5"/>
    <n v="0"/>
    <n v="0"/>
    <n v="0"/>
    <n v="0"/>
    <n v="0"/>
    <n v="0"/>
    <n v="3"/>
    <n v="11"/>
    <n v="0"/>
  </r>
  <r>
    <n v="1891"/>
    <n v="1980"/>
    <x v="2"/>
    <x v="3"/>
    <n v="78789"/>
    <n v="0"/>
    <n v="0"/>
    <d v="2012-08-08T00:00:00"/>
    <n v="12"/>
    <n v="667"/>
    <n v="50"/>
    <n v="850"/>
    <n v="21"/>
    <n v="83"/>
    <n v="83"/>
    <n v="1"/>
    <n v="4"/>
    <n v="6"/>
    <n v="5"/>
    <n v="2"/>
    <n v="0"/>
    <n v="0"/>
    <n v="0"/>
    <n v="0"/>
    <n v="0"/>
    <n v="0"/>
    <n v="3"/>
    <n v="11"/>
    <n v="1"/>
  </r>
  <r>
    <n v="2570"/>
    <n v="1968"/>
    <x v="0"/>
    <x v="1"/>
    <n v="56534"/>
    <n v="0"/>
    <n v="1"/>
    <d v="2013-07-23T00:00:00"/>
    <n v="35"/>
    <n v="691"/>
    <n v="7"/>
    <n v="61"/>
    <n v="10"/>
    <n v="0"/>
    <n v="46"/>
    <n v="4"/>
    <n v="10"/>
    <n v="4"/>
    <n v="7"/>
    <n v="8"/>
    <n v="0"/>
    <n v="1"/>
    <n v="0"/>
    <n v="0"/>
    <n v="1"/>
    <n v="0"/>
    <n v="3"/>
    <n v="11"/>
    <n v="1"/>
  </r>
  <r>
    <n v="9256"/>
    <n v="1971"/>
    <x v="0"/>
    <x v="0"/>
    <n v="58350"/>
    <n v="0"/>
    <n v="1"/>
    <d v="2013-01-04T00:00:00"/>
    <n v="5"/>
    <n v="493"/>
    <n v="26"/>
    <n v="206"/>
    <n v="116"/>
    <n v="80"/>
    <n v="80"/>
    <n v="4"/>
    <n v="8"/>
    <n v="3"/>
    <n v="12"/>
    <n v="6"/>
    <n v="0"/>
    <n v="0"/>
    <n v="0"/>
    <n v="0"/>
    <n v="0"/>
    <n v="0"/>
    <n v="3"/>
    <n v="11"/>
    <n v="0"/>
  </r>
  <r>
    <n v="295"/>
    <n v="1989"/>
    <x v="0"/>
    <x v="0"/>
    <n v="81217"/>
    <n v="0"/>
    <n v="0"/>
    <d v="2013-07-19T00:00:00"/>
    <n v="77"/>
    <n v="493"/>
    <n v="70"/>
    <n v="324"/>
    <n v="146"/>
    <n v="40"/>
    <n v="84"/>
    <n v="1"/>
    <n v="3"/>
    <n v="7"/>
    <n v="11"/>
    <n v="1"/>
    <n v="0"/>
    <n v="0"/>
    <n v="0"/>
    <n v="0"/>
    <n v="0"/>
    <n v="0"/>
    <n v="3"/>
    <n v="11"/>
    <n v="0"/>
  </r>
  <r>
    <n v="7397"/>
    <n v="1951"/>
    <x v="0"/>
    <x v="0"/>
    <n v="49090"/>
    <n v="0"/>
    <n v="1"/>
    <d v="2013-07-19T00:00:00"/>
    <n v="45"/>
    <n v="494"/>
    <n v="5"/>
    <n v="82"/>
    <n v="7"/>
    <n v="0"/>
    <n v="100"/>
    <n v="3"/>
    <n v="7"/>
    <n v="2"/>
    <n v="9"/>
    <n v="7"/>
    <n v="0"/>
    <n v="0"/>
    <n v="0"/>
    <n v="0"/>
    <n v="0"/>
    <n v="0"/>
    <n v="3"/>
    <n v="11"/>
    <n v="0"/>
  </r>
  <r>
    <n v="6349"/>
    <n v="1987"/>
    <x v="2"/>
    <x v="3"/>
    <n v="61787"/>
    <n v="0"/>
    <n v="0"/>
    <d v="2013-07-06T00:00:00"/>
    <n v="71"/>
    <n v="621"/>
    <n v="73"/>
    <n v="414"/>
    <n v="78"/>
    <n v="48"/>
    <n v="85"/>
    <n v="1"/>
    <n v="8"/>
    <n v="4"/>
    <n v="6"/>
    <n v="5"/>
    <n v="0"/>
    <n v="0"/>
    <n v="0"/>
    <n v="0"/>
    <n v="0"/>
    <n v="0"/>
    <n v="3"/>
    <n v="11"/>
    <n v="0"/>
  </r>
  <r>
    <n v="10790"/>
    <n v="1985"/>
    <x v="1"/>
    <x v="2"/>
    <n v="18169"/>
    <n v="1"/>
    <n v="0"/>
    <d v="2013-02-19T00:00:00"/>
    <n v="40"/>
    <n v="9"/>
    <n v="0"/>
    <n v="5"/>
    <n v="0"/>
    <n v="0"/>
    <n v="7"/>
    <n v="1"/>
    <n v="1"/>
    <n v="0"/>
    <n v="2"/>
    <n v="8"/>
    <n v="0"/>
    <n v="0"/>
    <n v="0"/>
    <n v="0"/>
    <n v="0"/>
    <n v="0"/>
    <n v="3"/>
    <n v="11"/>
    <n v="0"/>
  </r>
  <r>
    <n v="10398"/>
    <n v="1981"/>
    <x v="4"/>
    <x v="0"/>
    <n v="24336"/>
    <n v="1"/>
    <n v="0"/>
    <d v="2012-08-27T00:00:00"/>
    <n v="82"/>
    <n v="1"/>
    <n v="6"/>
    <n v="2"/>
    <n v="8"/>
    <n v="2"/>
    <n v="12"/>
    <n v="1"/>
    <n v="1"/>
    <n v="0"/>
    <n v="2"/>
    <n v="7"/>
    <n v="0"/>
    <n v="0"/>
    <n v="0"/>
    <n v="0"/>
    <n v="0"/>
    <n v="0"/>
    <n v="3"/>
    <n v="11"/>
    <n v="0"/>
  </r>
  <r>
    <n v="2431"/>
    <n v="1990"/>
    <x v="0"/>
    <x v="2"/>
    <n v="18222"/>
    <n v="0"/>
    <n v="0"/>
    <d v="2012-12-31T00:00:00"/>
    <n v="70"/>
    <n v="12"/>
    <n v="4"/>
    <n v="19"/>
    <n v="12"/>
    <n v="6"/>
    <n v="14"/>
    <n v="1"/>
    <n v="2"/>
    <n v="0"/>
    <n v="3"/>
    <n v="8"/>
    <n v="0"/>
    <n v="0"/>
    <n v="0"/>
    <n v="0"/>
    <n v="0"/>
    <n v="0"/>
    <n v="3"/>
    <n v="11"/>
    <n v="0"/>
  </r>
  <r>
    <n v="550"/>
    <n v="1952"/>
    <x v="0"/>
    <x v="3"/>
    <n v="62335"/>
    <n v="0"/>
    <n v="1"/>
    <d v="2013-05-23T00:00:00"/>
    <n v="87"/>
    <n v="243"/>
    <n v="131"/>
    <n v="217"/>
    <n v="85"/>
    <n v="6"/>
    <n v="26"/>
    <n v="2"/>
    <n v="3"/>
    <n v="3"/>
    <n v="13"/>
    <n v="2"/>
    <n v="0"/>
    <n v="0"/>
    <n v="0"/>
    <n v="0"/>
    <n v="0"/>
    <n v="0"/>
    <n v="3"/>
    <n v="11"/>
    <n v="0"/>
  </r>
  <r>
    <n v="1890"/>
    <n v="1971"/>
    <x v="4"/>
    <x v="1"/>
    <n v="42033"/>
    <n v="1"/>
    <n v="1"/>
    <d v="2012-09-19T00:00:00"/>
    <n v="95"/>
    <n v="11"/>
    <n v="1"/>
    <n v="4"/>
    <n v="2"/>
    <n v="0"/>
    <n v="7"/>
    <n v="1"/>
    <n v="1"/>
    <n v="0"/>
    <n v="2"/>
    <n v="7"/>
    <n v="0"/>
    <n v="0"/>
    <n v="0"/>
    <n v="0"/>
    <n v="0"/>
    <n v="0"/>
    <n v="3"/>
    <n v="11"/>
    <n v="0"/>
  </r>
  <r>
    <n v="10742"/>
    <n v="1983"/>
    <x v="1"/>
    <x v="2"/>
    <n v="86580"/>
    <n v="0"/>
    <n v="0"/>
    <d v="2013-02-27T00:00:00"/>
    <n v="72"/>
    <n v="532"/>
    <n v="21"/>
    <n v="127"/>
    <n v="26"/>
    <n v="20"/>
    <n v="20"/>
    <n v="0"/>
    <n v="4"/>
    <n v="2"/>
    <n v="5"/>
    <n v="1"/>
    <n v="0"/>
    <n v="0"/>
    <n v="1"/>
    <n v="0"/>
    <n v="0"/>
    <n v="0"/>
    <n v="3"/>
    <n v="11"/>
    <n v="0"/>
  </r>
  <r>
    <n v="10356"/>
    <n v="1957"/>
    <x v="1"/>
    <x v="3"/>
    <n v="41437"/>
    <n v="1"/>
    <n v="1"/>
    <d v="2012-09-22T00:00:00"/>
    <n v="5"/>
    <n v="29"/>
    <n v="0"/>
    <n v="2"/>
    <n v="0"/>
    <n v="0"/>
    <n v="1"/>
    <n v="1"/>
    <n v="1"/>
    <n v="0"/>
    <n v="3"/>
    <n v="7"/>
    <n v="0"/>
    <n v="0"/>
    <n v="0"/>
    <n v="0"/>
    <n v="0"/>
    <n v="0"/>
    <n v="3"/>
    <n v="11"/>
    <n v="0"/>
  </r>
  <r>
    <n v="4676"/>
    <n v="1951"/>
    <x v="2"/>
    <x v="4"/>
    <n v="73705"/>
    <n v="0"/>
    <n v="2"/>
    <d v="2014-03-05T00:00:00"/>
    <n v="86"/>
    <n v="612"/>
    <n v="91"/>
    <n v="520"/>
    <n v="258"/>
    <n v="107"/>
    <n v="107"/>
    <n v="2"/>
    <n v="9"/>
    <n v="6"/>
    <n v="8"/>
    <n v="5"/>
    <n v="0"/>
    <n v="0"/>
    <n v="0"/>
    <n v="0"/>
    <n v="0"/>
    <n v="0"/>
    <n v="3"/>
    <n v="11"/>
    <n v="0"/>
  </r>
  <r>
    <n v="8852"/>
    <n v="1976"/>
    <x v="0"/>
    <x v="2"/>
    <n v="61064"/>
    <n v="0"/>
    <n v="1"/>
    <d v="2012-08-31T00:00:00"/>
    <n v="80"/>
    <n v="387"/>
    <n v="126"/>
    <n v="342"/>
    <n v="0"/>
    <n v="45"/>
    <n v="180"/>
    <n v="5"/>
    <n v="8"/>
    <n v="4"/>
    <n v="11"/>
    <n v="6"/>
    <n v="0"/>
    <n v="0"/>
    <n v="0"/>
    <n v="0"/>
    <n v="0"/>
    <n v="0"/>
    <n v="3"/>
    <n v="11"/>
    <n v="0"/>
  </r>
  <r>
    <n v="3565"/>
    <n v="1955"/>
    <x v="2"/>
    <x v="2"/>
    <n v="38452"/>
    <n v="1"/>
    <n v="1"/>
    <d v="2014-03-30T00:00:00"/>
    <n v="62"/>
    <n v="56"/>
    <n v="0"/>
    <n v="14"/>
    <n v="0"/>
    <n v="0"/>
    <n v="2"/>
    <n v="3"/>
    <n v="3"/>
    <n v="0"/>
    <n v="3"/>
    <n v="7"/>
    <n v="0"/>
    <n v="0"/>
    <n v="0"/>
    <n v="0"/>
    <n v="0"/>
    <n v="0"/>
    <n v="3"/>
    <n v="11"/>
    <n v="0"/>
  </r>
  <r>
    <n v="5294"/>
    <n v="1989"/>
    <x v="0"/>
    <x v="0"/>
    <n v="18358"/>
    <n v="1"/>
    <n v="0"/>
    <d v="2013-11-20T00:00:00"/>
    <n v="49"/>
    <n v="6"/>
    <n v="8"/>
    <n v="19"/>
    <n v="16"/>
    <n v="4"/>
    <n v="4"/>
    <n v="3"/>
    <n v="3"/>
    <n v="0"/>
    <n v="4"/>
    <n v="7"/>
    <n v="0"/>
    <n v="0"/>
    <n v="0"/>
    <n v="0"/>
    <n v="0"/>
    <n v="0"/>
    <n v="3"/>
    <n v="11"/>
    <n v="0"/>
  </r>
  <r>
    <n v="1958"/>
    <n v="1973"/>
    <x v="1"/>
    <x v="1"/>
    <n v="55012"/>
    <n v="0"/>
    <n v="1"/>
    <d v="2014-03-21T00:00:00"/>
    <n v="85"/>
    <n v="582"/>
    <n v="0"/>
    <n v="65"/>
    <n v="0"/>
    <n v="0"/>
    <n v="13"/>
    <n v="6"/>
    <n v="8"/>
    <n v="2"/>
    <n v="9"/>
    <n v="5"/>
    <n v="0"/>
    <n v="0"/>
    <n v="0"/>
    <n v="0"/>
    <n v="0"/>
    <n v="0"/>
    <n v="3"/>
    <n v="11"/>
    <n v="0"/>
  </r>
  <r>
    <n v="7349"/>
    <n v="1973"/>
    <x v="3"/>
    <x v="1"/>
    <n v="9722"/>
    <n v="1"/>
    <n v="0"/>
    <d v="2012-10-02T00:00:00"/>
    <n v="7"/>
    <n v="6"/>
    <n v="17"/>
    <n v="16"/>
    <n v="6"/>
    <n v="16"/>
    <n v="42"/>
    <n v="4"/>
    <n v="3"/>
    <n v="1"/>
    <n v="3"/>
    <n v="8"/>
    <n v="0"/>
    <n v="0"/>
    <n v="0"/>
    <n v="0"/>
    <n v="0"/>
    <n v="0"/>
    <n v="3"/>
    <n v="11"/>
    <n v="1"/>
  </r>
  <r>
    <n v="8799"/>
    <n v="1984"/>
    <x v="1"/>
    <x v="2"/>
    <n v="38175"/>
    <n v="1"/>
    <n v="0"/>
    <d v="2013-09-23T00:00:00"/>
    <n v="6"/>
    <n v="70"/>
    <n v="6"/>
    <n v="69"/>
    <n v="2"/>
    <n v="3"/>
    <n v="3"/>
    <n v="3"/>
    <n v="3"/>
    <n v="1"/>
    <n v="4"/>
    <n v="7"/>
    <n v="0"/>
    <n v="0"/>
    <n v="0"/>
    <n v="0"/>
    <n v="0"/>
    <n v="0"/>
    <n v="3"/>
    <n v="11"/>
    <n v="0"/>
  </r>
  <r>
    <n v="1351"/>
    <n v="1956"/>
    <x v="2"/>
    <x v="1"/>
    <n v="58656"/>
    <n v="0"/>
    <n v="1"/>
    <d v="2012-09-20T00:00:00"/>
    <n v="25"/>
    <n v="962"/>
    <n v="12"/>
    <n v="194"/>
    <n v="16"/>
    <n v="24"/>
    <n v="12"/>
    <n v="4"/>
    <n v="7"/>
    <n v="8"/>
    <n v="13"/>
    <n v="6"/>
    <n v="0"/>
    <n v="0"/>
    <n v="1"/>
    <n v="0"/>
    <n v="0"/>
    <n v="0"/>
    <n v="3"/>
    <n v="11"/>
    <n v="0"/>
  </r>
  <r>
    <n v="1045"/>
    <n v="1965"/>
    <x v="0"/>
    <x v="1"/>
    <n v="52117"/>
    <n v="0"/>
    <n v="1"/>
    <d v="2012-08-16T00:00:00"/>
    <n v="55"/>
    <n v="112"/>
    <n v="10"/>
    <n v="107"/>
    <n v="30"/>
    <n v="0"/>
    <n v="20"/>
    <n v="2"/>
    <n v="5"/>
    <n v="2"/>
    <n v="4"/>
    <n v="7"/>
    <n v="0"/>
    <n v="0"/>
    <n v="0"/>
    <n v="0"/>
    <n v="0"/>
    <n v="0"/>
    <n v="3"/>
    <n v="11"/>
    <n v="0"/>
  </r>
  <r>
    <n v="7732"/>
    <n v="1978"/>
    <x v="0"/>
    <x v="2"/>
    <n v="64813"/>
    <n v="1"/>
    <n v="0"/>
    <d v="2014-01-02T00:00:00"/>
    <n v="81"/>
    <n v="293"/>
    <n v="0"/>
    <n v="124"/>
    <n v="179"/>
    <n v="97"/>
    <n v="52"/>
    <n v="1"/>
    <n v="7"/>
    <n v="2"/>
    <n v="10"/>
    <n v="5"/>
    <n v="0"/>
    <n v="0"/>
    <n v="0"/>
    <n v="0"/>
    <n v="0"/>
    <n v="0"/>
    <n v="3"/>
    <n v="11"/>
    <n v="0"/>
  </r>
  <r>
    <n v="8070"/>
    <n v="1973"/>
    <x v="1"/>
    <x v="2"/>
    <n v="54222"/>
    <n v="0"/>
    <n v="1"/>
    <d v="2014-03-01T00:00:00"/>
    <n v="98"/>
    <n v="199"/>
    <n v="12"/>
    <n v="31"/>
    <n v="3"/>
    <n v="12"/>
    <n v="7"/>
    <n v="1"/>
    <n v="3"/>
    <n v="3"/>
    <n v="5"/>
    <n v="3"/>
    <n v="0"/>
    <n v="0"/>
    <n v="0"/>
    <n v="0"/>
    <n v="0"/>
    <n v="0"/>
    <n v="3"/>
    <n v="11"/>
    <n v="0"/>
  </r>
  <r>
    <n v="477"/>
    <n v="1986"/>
    <x v="0"/>
    <x v="2"/>
    <n v="83512"/>
    <n v="0"/>
    <n v="0"/>
    <d v="2014-06-17T00:00:00"/>
    <n v="31"/>
    <n v="1060"/>
    <n v="61"/>
    <n v="835"/>
    <n v="80"/>
    <n v="20"/>
    <n v="101"/>
    <n v="1"/>
    <n v="4"/>
    <n v="7"/>
    <n v="10"/>
    <n v="1"/>
    <n v="1"/>
    <n v="0"/>
    <n v="1"/>
    <n v="1"/>
    <n v="1"/>
    <n v="0"/>
    <n v="3"/>
    <n v="11"/>
    <n v="1"/>
  </r>
  <r>
    <n v="7832"/>
    <n v="1959"/>
    <x v="2"/>
    <x v="2"/>
    <n v="77520"/>
    <n v="0"/>
    <n v="1"/>
    <d v="2013-08-28T00:00:00"/>
    <n v="30"/>
    <n v="940"/>
    <n v="44"/>
    <n v="396"/>
    <n v="0"/>
    <n v="88"/>
    <n v="58"/>
    <n v="1"/>
    <n v="8"/>
    <n v="7"/>
    <n v="7"/>
    <n v="4"/>
    <n v="1"/>
    <n v="0"/>
    <n v="1"/>
    <n v="1"/>
    <n v="0"/>
    <n v="0"/>
    <n v="3"/>
    <n v="11"/>
    <n v="1"/>
  </r>
  <r>
    <n v="2202"/>
    <n v="1978"/>
    <x v="0"/>
    <x v="1"/>
    <n v="41154"/>
    <n v="0"/>
    <n v="1"/>
    <d v="2013-04-09T00:00:00"/>
    <n v="98"/>
    <n v="44"/>
    <n v="2"/>
    <n v="11"/>
    <n v="2"/>
    <n v="3"/>
    <n v="7"/>
    <n v="1"/>
    <n v="1"/>
    <n v="0"/>
    <n v="4"/>
    <n v="5"/>
    <n v="0"/>
    <n v="0"/>
    <n v="0"/>
    <n v="0"/>
    <n v="0"/>
    <n v="0"/>
    <n v="3"/>
    <n v="11"/>
    <n v="0"/>
  </r>
  <r>
    <n v="7396"/>
    <n v="1966"/>
    <x v="0"/>
    <x v="2"/>
    <n v="80398"/>
    <n v="0"/>
    <n v="0"/>
    <d v="2012-11-10T00:00:00"/>
    <n v="92"/>
    <n v="342"/>
    <n v="51"/>
    <n v="936"/>
    <n v="207"/>
    <n v="35"/>
    <n v="26"/>
    <n v="1"/>
    <n v="5"/>
    <n v="8"/>
    <n v="12"/>
    <n v="3"/>
    <n v="0"/>
    <n v="0"/>
    <n v="1"/>
    <n v="0"/>
    <n v="0"/>
    <n v="0"/>
    <n v="3"/>
    <n v="11"/>
    <n v="0"/>
  </r>
  <r>
    <n v="4055"/>
    <n v="1992"/>
    <x v="3"/>
    <x v="0"/>
    <n v="18746"/>
    <n v="1"/>
    <n v="0"/>
    <d v="2014-05-29T00:00:00"/>
    <n v="41"/>
    <n v="2"/>
    <n v="10"/>
    <n v="11"/>
    <n v="12"/>
    <n v="9"/>
    <n v="20"/>
    <n v="2"/>
    <n v="3"/>
    <n v="0"/>
    <n v="3"/>
    <n v="6"/>
    <n v="0"/>
    <n v="0"/>
    <n v="0"/>
    <n v="0"/>
    <n v="0"/>
    <n v="0"/>
    <n v="3"/>
    <n v="11"/>
    <n v="0"/>
  </r>
  <r>
    <n v="10340"/>
    <n v="1984"/>
    <x v="0"/>
    <x v="1"/>
    <n v="35196"/>
    <n v="1"/>
    <n v="0"/>
    <d v="2012-11-13T00:00:00"/>
    <n v="68"/>
    <n v="75"/>
    <n v="12"/>
    <n v="141"/>
    <n v="43"/>
    <n v="39"/>
    <n v="187"/>
    <n v="6"/>
    <n v="6"/>
    <n v="1"/>
    <n v="5"/>
    <n v="8"/>
    <n v="0"/>
    <n v="0"/>
    <n v="0"/>
    <n v="0"/>
    <n v="0"/>
    <n v="0"/>
    <n v="3"/>
    <n v="11"/>
    <n v="0"/>
  </r>
  <r>
    <n v="10091"/>
    <n v="1956"/>
    <x v="0"/>
    <x v="0"/>
    <n v="60230"/>
    <n v="0"/>
    <n v="1"/>
    <d v="2013-05-20T00:00:00"/>
    <n v="78"/>
    <n v="520"/>
    <n v="20"/>
    <n v="367"/>
    <n v="39"/>
    <n v="81"/>
    <n v="40"/>
    <n v="2"/>
    <n v="6"/>
    <n v="3"/>
    <n v="6"/>
    <n v="5"/>
    <n v="0"/>
    <n v="0"/>
    <n v="0"/>
    <n v="0"/>
    <n v="0"/>
    <n v="0"/>
    <n v="3"/>
    <n v="11"/>
    <n v="0"/>
  </r>
  <r>
    <n v="7629"/>
    <n v="1977"/>
    <x v="0"/>
    <x v="2"/>
    <n v="22108"/>
    <n v="1"/>
    <n v="1"/>
    <d v="2014-05-08T00:00:00"/>
    <n v="46"/>
    <n v="5"/>
    <n v="3"/>
    <n v="9"/>
    <n v="6"/>
    <n v="2"/>
    <n v="6"/>
    <n v="2"/>
    <n v="2"/>
    <n v="0"/>
    <n v="3"/>
    <n v="7"/>
    <n v="0"/>
    <n v="0"/>
    <n v="0"/>
    <n v="0"/>
    <n v="0"/>
    <n v="0"/>
    <n v="3"/>
    <n v="11"/>
    <n v="0"/>
  </r>
  <r>
    <n v="10640"/>
    <n v="1974"/>
    <x v="0"/>
    <x v="1"/>
    <n v="44392"/>
    <n v="1"/>
    <n v="1"/>
    <d v="2013-09-05T00:00:00"/>
    <n v="71"/>
    <n v="87"/>
    <n v="5"/>
    <n v="71"/>
    <n v="7"/>
    <n v="12"/>
    <n v="29"/>
    <n v="5"/>
    <n v="4"/>
    <n v="1"/>
    <n v="4"/>
    <n v="7"/>
    <n v="0"/>
    <n v="0"/>
    <n v="0"/>
    <n v="0"/>
    <n v="0"/>
    <n v="0"/>
    <n v="3"/>
    <n v="11"/>
    <n v="0"/>
  </r>
  <r>
    <n v="3498"/>
    <n v="1976"/>
    <x v="1"/>
    <x v="2"/>
    <n v="55424"/>
    <n v="0"/>
    <n v="1"/>
    <d v="2012-11-25T00:00:00"/>
    <n v="6"/>
    <n v="462"/>
    <n v="61"/>
    <n v="184"/>
    <n v="10"/>
    <n v="53"/>
    <n v="107"/>
    <n v="4"/>
    <n v="7"/>
    <n v="5"/>
    <n v="9"/>
    <n v="6"/>
    <n v="1"/>
    <n v="0"/>
    <n v="0"/>
    <n v="0"/>
    <n v="0"/>
    <n v="0"/>
    <n v="3"/>
    <n v="11"/>
    <n v="1"/>
  </r>
  <r>
    <n v="6742"/>
    <n v="1979"/>
    <x v="0"/>
    <x v="2"/>
    <n v="17688"/>
    <n v="1"/>
    <n v="0"/>
    <d v="2013-01-13T00:00:00"/>
    <n v="82"/>
    <n v="2"/>
    <n v="2"/>
    <n v="1"/>
    <n v="3"/>
    <n v="1"/>
    <n v="2"/>
    <n v="1"/>
    <n v="1"/>
    <n v="0"/>
    <n v="2"/>
    <n v="8"/>
    <n v="0"/>
    <n v="0"/>
    <n v="0"/>
    <n v="0"/>
    <n v="0"/>
    <n v="1"/>
    <n v="3"/>
    <n v="11"/>
    <n v="0"/>
  </r>
  <r>
    <n v="1172"/>
    <n v="1983"/>
    <x v="1"/>
    <x v="2"/>
    <n v="92491"/>
    <n v="0"/>
    <n v="0"/>
    <d v="2013-05-01T00:00:00"/>
    <n v="71"/>
    <n v="979"/>
    <n v="44"/>
    <n v="935"/>
    <n v="29"/>
    <n v="25"/>
    <n v="22"/>
    <n v="1"/>
    <n v="7"/>
    <n v="5"/>
    <n v="12"/>
    <n v="3"/>
    <n v="0"/>
    <n v="1"/>
    <n v="1"/>
    <n v="1"/>
    <n v="0"/>
    <n v="0"/>
    <n v="3"/>
    <n v="11"/>
    <n v="1"/>
  </r>
  <r>
    <n v="569"/>
    <n v="1991"/>
    <x v="0"/>
    <x v="0"/>
    <n v="90273"/>
    <n v="0"/>
    <n v="0"/>
    <d v="2013-12-14T00:00:00"/>
    <n v="32"/>
    <n v="704"/>
    <n v="129"/>
    <n v="853"/>
    <n v="120"/>
    <n v="74"/>
    <n v="111"/>
    <n v="1"/>
    <n v="5"/>
    <n v="6"/>
    <n v="7"/>
    <n v="2"/>
    <n v="0"/>
    <n v="1"/>
    <n v="1"/>
    <n v="1"/>
    <n v="0"/>
    <n v="0"/>
    <n v="3"/>
    <n v="11"/>
    <n v="1"/>
  </r>
  <r>
    <n v="4686"/>
    <n v="1962"/>
    <x v="1"/>
    <x v="4"/>
    <n v="82571"/>
    <n v="0"/>
    <n v="0"/>
    <d v="2014-04-02T00:00:00"/>
    <n v="28"/>
    <n v="861"/>
    <n v="31"/>
    <n v="558"/>
    <n v="62"/>
    <n v="95"/>
    <n v="79"/>
    <n v="0"/>
    <n v="6"/>
    <n v="5"/>
    <n v="13"/>
    <n v="2"/>
    <n v="0"/>
    <n v="0"/>
    <n v="1"/>
    <n v="0"/>
    <n v="0"/>
    <n v="0"/>
    <n v="3"/>
    <n v="11"/>
    <n v="0"/>
  </r>
  <r>
    <n v="1381"/>
    <n v="1982"/>
    <x v="1"/>
    <x v="0"/>
    <n v="38513"/>
    <n v="1"/>
    <n v="0"/>
    <d v="2014-01-28T00:00:00"/>
    <n v="20"/>
    <n v="172"/>
    <n v="3"/>
    <n v="115"/>
    <n v="16"/>
    <n v="0"/>
    <n v="18"/>
    <n v="5"/>
    <n v="6"/>
    <n v="1"/>
    <n v="5"/>
    <n v="8"/>
    <n v="0"/>
    <n v="0"/>
    <n v="0"/>
    <n v="0"/>
    <n v="0"/>
    <n v="0"/>
    <n v="3"/>
    <n v="11"/>
    <n v="1"/>
  </r>
  <r>
    <n v="2634"/>
    <n v="1979"/>
    <x v="2"/>
    <x v="0"/>
    <n v="16653"/>
    <n v="1"/>
    <n v="0"/>
    <d v="2014-04-18T00:00:00"/>
    <n v="10"/>
    <n v="5"/>
    <n v="7"/>
    <n v="31"/>
    <n v="15"/>
    <n v="4"/>
    <n v="7"/>
    <n v="3"/>
    <n v="2"/>
    <n v="1"/>
    <n v="3"/>
    <n v="6"/>
    <n v="0"/>
    <n v="0"/>
    <n v="0"/>
    <n v="0"/>
    <n v="0"/>
    <n v="0"/>
    <n v="3"/>
    <n v="11"/>
    <n v="1"/>
  </r>
  <r>
    <n v="10905"/>
    <n v="1955"/>
    <x v="0"/>
    <x v="1"/>
    <n v="42586"/>
    <n v="1"/>
    <n v="1"/>
    <d v="2012-10-29T00:00:00"/>
    <n v="7"/>
    <n v="194"/>
    <n v="2"/>
    <n v="56"/>
    <n v="0"/>
    <n v="0"/>
    <n v="0"/>
    <n v="5"/>
    <n v="4"/>
    <n v="1"/>
    <n v="6"/>
    <n v="8"/>
    <n v="0"/>
    <n v="0"/>
    <n v="0"/>
    <n v="0"/>
    <n v="0"/>
    <n v="0"/>
    <n v="3"/>
    <n v="11"/>
    <n v="1"/>
  </r>
  <r>
    <n v="1744"/>
    <n v="1965"/>
    <x v="3"/>
    <x v="0"/>
    <n v="23529"/>
    <n v="0"/>
    <n v="1"/>
    <d v="2013-01-07T00:00:00"/>
    <n v="67"/>
    <n v="9"/>
    <n v="7"/>
    <n v="13"/>
    <n v="3"/>
    <n v="2"/>
    <n v="20"/>
    <n v="1"/>
    <n v="1"/>
    <n v="1"/>
    <n v="2"/>
    <n v="6"/>
    <n v="0"/>
    <n v="0"/>
    <n v="0"/>
    <n v="0"/>
    <n v="0"/>
    <n v="0"/>
    <n v="3"/>
    <n v="11"/>
    <n v="0"/>
  </r>
  <r>
    <n v="1000"/>
    <n v="1961"/>
    <x v="2"/>
    <x v="1"/>
    <n v="74881"/>
    <n v="1"/>
    <n v="1"/>
    <d v="2013-03-08T00:00:00"/>
    <n v="48"/>
    <n v="505"/>
    <n v="72"/>
    <n v="270"/>
    <n v="36"/>
    <n v="27"/>
    <n v="54"/>
    <n v="4"/>
    <n v="9"/>
    <n v="2"/>
    <n v="12"/>
    <n v="5"/>
    <n v="0"/>
    <n v="0"/>
    <n v="0"/>
    <n v="0"/>
    <n v="0"/>
    <n v="0"/>
    <n v="3"/>
    <n v="11"/>
    <n v="0"/>
  </r>
  <r>
    <n v="3828"/>
    <n v="1951"/>
    <x v="0"/>
    <x v="2"/>
    <n v="71107"/>
    <n v="0"/>
    <n v="1"/>
    <d v="2013-02-17T00:00:00"/>
    <n v="61"/>
    <n v="533"/>
    <n v="10"/>
    <n v="217"/>
    <n v="198"/>
    <n v="174"/>
    <n v="195"/>
    <n v="2"/>
    <n v="7"/>
    <n v="6"/>
    <n v="13"/>
    <n v="4"/>
    <n v="0"/>
    <n v="0"/>
    <n v="0"/>
    <n v="0"/>
    <n v="0"/>
    <n v="0"/>
    <n v="3"/>
    <n v="11"/>
    <n v="0"/>
  </r>
  <r>
    <n v="8605"/>
    <n v="1964"/>
    <x v="1"/>
    <x v="1"/>
    <n v="46910"/>
    <n v="1"/>
    <n v="1"/>
    <d v="2014-03-23T00:00:00"/>
    <n v="36"/>
    <n v="48"/>
    <n v="0"/>
    <n v="14"/>
    <n v="0"/>
    <n v="0"/>
    <n v="6"/>
    <n v="2"/>
    <n v="2"/>
    <n v="0"/>
    <n v="3"/>
    <n v="6"/>
    <n v="0"/>
    <n v="0"/>
    <n v="0"/>
    <n v="0"/>
    <n v="0"/>
    <n v="0"/>
    <n v="3"/>
    <n v="11"/>
    <n v="0"/>
  </r>
  <r>
    <n v="10304"/>
    <n v="1959"/>
    <x v="0"/>
    <x v="2"/>
    <n v="18690"/>
    <n v="0"/>
    <n v="0"/>
    <d v="2012-12-28T00:00:00"/>
    <n v="77"/>
    <n v="6"/>
    <n v="1"/>
    <n v="7"/>
    <n v="23"/>
    <n v="4"/>
    <n v="19"/>
    <n v="1"/>
    <n v="1"/>
    <n v="1"/>
    <n v="2"/>
    <n v="8"/>
    <n v="0"/>
    <n v="0"/>
    <n v="0"/>
    <n v="0"/>
    <n v="0"/>
    <n v="0"/>
    <n v="3"/>
    <n v="11"/>
    <n v="0"/>
  </r>
  <r>
    <n v="4351"/>
    <n v="1955"/>
    <x v="0"/>
    <x v="3"/>
    <n v="37244"/>
    <n v="1"/>
    <n v="1"/>
    <d v="2013-04-27T00:00:00"/>
    <n v="90"/>
    <n v="18"/>
    <n v="2"/>
    <n v="10"/>
    <n v="0"/>
    <n v="0"/>
    <n v="25"/>
    <n v="1"/>
    <n v="1"/>
    <n v="1"/>
    <n v="2"/>
    <n v="7"/>
    <n v="1"/>
    <n v="0"/>
    <n v="0"/>
    <n v="0"/>
    <n v="0"/>
    <n v="0"/>
    <n v="3"/>
    <n v="11"/>
    <n v="0"/>
  </r>
  <r>
    <n v="10129"/>
    <n v="1966"/>
    <x v="0"/>
    <x v="1"/>
    <n v="82427"/>
    <n v="0"/>
    <n v="0"/>
    <d v="2014-03-12T00:00:00"/>
    <n v="35"/>
    <n v="482"/>
    <n v="147"/>
    <n v="509"/>
    <n v="104"/>
    <n v="107"/>
    <n v="107"/>
    <n v="1"/>
    <n v="3"/>
    <n v="5"/>
    <n v="12"/>
    <n v="1"/>
    <n v="0"/>
    <n v="0"/>
    <n v="1"/>
    <n v="0"/>
    <n v="0"/>
    <n v="0"/>
    <n v="3"/>
    <n v="11"/>
    <n v="0"/>
  </r>
  <r>
    <n v="2499"/>
    <n v="1958"/>
    <x v="4"/>
    <x v="0"/>
    <n v="75342"/>
    <n v="0"/>
    <n v="1"/>
    <d v="2013-05-06T00:00:00"/>
    <n v="38"/>
    <n v="204"/>
    <n v="97"/>
    <n v="97"/>
    <n v="21"/>
    <n v="118"/>
    <n v="26"/>
    <n v="1"/>
    <n v="5"/>
    <n v="2"/>
    <n v="10"/>
    <n v="4"/>
    <n v="0"/>
    <n v="0"/>
    <n v="0"/>
    <n v="0"/>
    <n v="0"/>
    <n v="0"/>
    <n v="3"/>
    <n v="11"/>
    <n v="0"/>
  </r>
  <r>
    <n v="10092"/>
    <n v="1954"/>
    <x v="0"/>
    <x v="3"/>
    <n v="70044"/>
    <n v="0"/>
    <n v="1"/>
    <d v="2013-02-18T00:00:00"/>
    <n v="46"/>
    <n v="1073"/>
    <n v="0"/>
    <n v="250"/>
    <n v="153"/>
    <n v="14"/>
    <n v="14"/>
    <n v="4"/>
    <n v="7"/>
    <n v="10"/>
    <n v="5"/>
    <n v="5"/>
    <n v="0"/>
    <n v="0"/>
    <n v="0"/>
    <n v="0"/>
    <n v="0"/>
    <n v="0"/>
    <n v="3"/>
    <n v="11"/>
    <n v="0"/>
  </r>
  <r>
    <n v="7500"/>
    <n v="1967"/>
    <x v="0"/>
    <x v="0"/>
    <n v="79146"/>
    <n v="1"/>
    <n v="1"/>
    <d v="2014-04-24T00:00:00"/>
    <n v="33"/>
    <n v="245"/>
    <n v="16"/>
    <n v="223"/>
    <n v="21"/>
    <n v="43"/>
    <n v="16"/>
    <n v="2"/>
    <n v="8"/>
    <n v="1"/>
    <n v="8"/>
    <n v="6"/>
    <n v="0"/>
    <n v="0"/>
    <n v="0"/>
    <n v="0"/>
    <n v="0"/>
    <n v="0"/>
    <n v="3"/>
    <n v="11"/>
    <n v="0"/>
  </r>
  <r>
    <n v="5796"/>
    <n v="1963"/>
    <x v="0"/>
    <x v="2"/>
    <n v="77437"/>
    <n v="0"/>
    <n v="0"/>
    <d v="2013-11-26T00:00:00"/>
    <n v="70"/>
    <n v="560"/>
    <n v="21"/>
    <n v="442"/>
    <n v="29"/>
    <n v="44"/>
    <n v="29"/>
    <n v="1"/>
    <n v="4"/>
    <n v="5"/>
    <n v="13"/>
    <n v="1"/>
    <n v="0"/>
    <n v="0"/>
    <n v="1"/>
    <n v="0"/>
    <n v="0"/>
    <n v="0"/>
    <n v="3"/>
    <n v="11"/>
    <n v="0"/>
  </r>
  <r>
    <n v="10556"/>
    <n v="1959"/>
    <x v="0"/>
    <x v="2"/>
    <n v="54984"/>
    <n v="0"/>
    <n v="1"/>
    <d v="2014-05-24T00:00:00"/>
    <n v="51"/>
    <n v="173"/>
    <n v="13"/>
    <n v="131"/>
    <n v="32"/>
    <n v="3"/>
    <n v="6"/>
    <n v="4"/>
    <n v="6"/>
    <n v="1"/>
    <n v="6"/>
    <n v="7"/>
    <n v="0"/>
    <n v="0"/>
    <n v="0"/>
    <n v="1"/>
    <n v="0"/>
    <n v="0"/>
    <n v="3"/>
    <n v="11"/>
    <n v="0"/>
  </r>
  <r>
    <n v="1064"/>
    <n v="1971"/>
    <x v="1"/>
    <x v="2"/>
    <n v="42403"/>
    <n v="1"/>
    <n v="0"/>
    <d v="2013-12-11T00:00:00"/>
    <n v="18"/>
    <n v="22"/>
    <n v="1"/>
    <n v="11"/>
    <n v="0"/>
    <n v="5"/>
    <n v="3"/>
    <n v="1"/>
    <n v="1"/>
    <n v="0"/>
    <n v="3"/>
    <n v="8"/>
    <n v="0"/>
    <n v="0"/>
    <n v="0"/>
    <n v="0"/>
    <n v="0"/>
    <n v="0"/>
    <n v="3"/>
    <n v="11"/>
    <n v="0"/>
  </r>
  <r>
    <n v="48"/>
    <n v="1964"/>
    <x v="0"/>
    <x v="1"/>
    <n v="55761"/>
    <n v="0"/>
    <n v="1"/>
    <d v="2014-04-24T00:00:00"/>
    <n v="97"/>
    <n v="136"/>
    <n v="1"/>
    <n v="12"/>
    <n v="0"/>
    <n v="3"/>
    <n v="32"/>
    <n v="2"/>
    <n v="4"/>
    <n v="1"/>
    <n v="3"/>
    <n v="6"/>
    <n v="0"/>
    <n v="1"/>
    <n v="0"/>
    <n v="0"/>
    <n v="0"/>
    <n v="0"/>
    <n v="3"/>
    <n v="11"/>
    <n v="0"/>
  </r>
  <r>
    <n v="7610"/>
    <n v="1983"/>
    <x v="0"/>
    <x v="1"/>
    <n v="37292"/>
    <n v="1"/>
    <n v="0"/>
    <d v="2013-04-18T00:00:00"/>
    <n v="32"/>
    <n v="275"/>
    <n v="0"/>
    <n v="86"/>
    <n v="10"/>
    <n v="23"/>
    <n v="66"/>
    <n v="5"/>
    <n v="6"/>
    <n v="3"/>
    <n v="5"/>
    <n v="8"/>
    <n v="0"/>
    <n v="0"/>
    <n v="0"/>
    <n v="0"/>
    <n v="0"/>
    <n v="0"/>
    <n v="3"/>
    <n v="11"/>
    <n v="0"/>
  </r>
  <r>
    <n v="263"/>
    <n v="1945"/>
    <x v="1"/>
    <x v="0"/>
    <n v="45576"/>
    <n v="0"/>
    <n v="0"/>
    <d v="2014-05-28T00:00:00"/>
    <n v="9"/>
    <n v="56"/>
    <n v="19"/>
    <n v="29"/>
    <n v="2"/>
    <n v="14"/>
    <n v="25"/>
    <n v="1"/>
    <n v="3"/>
    <n v="1"/>
    <n v="3"/>
    <n v="8"/>
    <n v="0"/>
    <n v="0"/>
    <n v="0"/>
    <n v="0"/>
    <n v="0"/>
    <n v="0"/>
    <n v="3"/>
    <n v="11"/>
    <n v="1"/>
  </r>
  <r>
    <n v="10814"/>
    <n v="1947"/>
    <x v="0"/>
    <x v="1"/>
    <n v="70321"/>
    <n v="0"/>
    <n v="0"/>
    <d v="2013-01-16T00:00:00"/>
    <n v="6"/>
    <n v="303"/>
    <n v="23"/>
    <n v="751"/>
    <n v="82"/>
    <n v="26"/>
    <n v="191"/>
    <n v="1"/>
    <n v="6"/>
    <n v="5"/>
    <n v="13"/>
    <n v="4"/>
    <n v="0"/>
    <n v="0"/>
    <n v="0"/>
    <n v="0"/>
    <n v="0"/>
    <n v="0"/>
    <n v="3"/>
    <n v="11"/>
    <n v="1"/>
  </r>
  <r>
    <n v="9710"/>
    <n v="1969"/>
    <x v="1"/>
    <x v="3"/>
    <n v="58086"/>
    <n v="0"/>
    <n v="1"/>
    <d v="2013-01-20T00:00:00"/>
    <n v="80"/>
    <n v="708"/>
    <n v="7"/>
    <n v="62"/>
    <n v="0"/>
    <n v="0"/>
    <n v="15"/>
    <n v="2"/>
    <n v="11"/>
    <n v="3"/>
    <n v="7"/>
    <n v="8"/>
    <n v="0"/>
    <n v="0"/>
    <n v="0"/>
    <n v="0"/>
    <n v="0"/>
    <n v="0"/>
    <n v="3"/>
    <n v="11"/>
    <n v="0"/>
  </r>
  <r>
    <n v="9292"/>
    <n v="1952"/>
    <x v="0"/>
    <x v="2"/>
    <n v="81795"/>
    <n v="0"/>
    <n v="0"/>
    <d v="2012-10-26T00:00:00"/>
    <n v="74"/>
    <n v="324"/>
    <n v="132"/>
    <n v="693"/>
    <n v="27"/>
    <n v="118"/>
    <n v="88"/>
    <n v="1"/>
    <n v="4"/>
    <n v="11"/>
    <n v="7"/>
    <n v="2"/>
    <n v="0"/>
    <n v="0"/>
    <n v="0"/>
    <n v="0"/>
    <n v="0"/>
    <n v="0"/>
    <n v="3"/>
    <n v="11"/>
    <n v="0"/>
  </r>
  <r>
    <n v="10250"/>
    <n v="1947"/>
    <x v="3"/>
    <x v="1"/>
    <n v="28389"/>
    <n v="0"/>
    <n v="0"/>
    <d v="2012-11-20T00:00:00"/>
    <n v="49"/>
    <n v="1"/>
    <n v="5"/>
    <n v="3"/>
    <n v="7"/>
    <n v="4"/>
    <n v="8"/>
    <n v="1"/>
    <n v="1"/>
    <n v="0"/>
    <n v="2"/>
    <n v="7"/>
    <n v="0"/>
    <n v="0"/>
    <n v="0"/>
    <n v="0"/>
    <n v="0"/>
    <n v="0"/>
    <n v="3"/>
    <n v="11"/>
    <n v="0"/>
  </r>
  <r>
    <n v="7881"/>
    <n v="1946"/>
    <x v="2"/>
    <x v="2"/>
    <n v="66835"/>
    <n v="0"/>
    <n v="0"/>
    <d v="2013-09-28T00:00:00"/>
    <n v="21"/>
    <n v="620"/>
    <n v="26"/>
    <n v="195"/>
    <n v="34"/>
    <n v="17"/>
    <n v="141"/>
    <n v="1"/>
    <n v="6"/>
    <n v="4"/>
    <n v="13"/>
    <n v="2"/>
    <n v="0"/>
    <n v="0"/>
    <n v="0"/>
    <n v="0"/>
    <n v="0"/>
    <n v="0"/>
    <n v="3"/>
    <n v="11"/>
    <n v="0"/>
  </r>
  <r>
    <n v="5847"/>
    <n v="1969"/>
    <x v="0"/>
    <x v="3"/>
    <n v="69901"/>
    <n v="0"/>
    <n v="1"/>
    <d v="2013-05-29T00:00:00"/>
    <n v="95"/>
    <n v="312"/>
    <n v="21"/>
    <n v="206"/>
    <n v="102"/>
    <n v="92"/>
    <n v="149"/>
    <n v="3"/>
    <n v="7"/>
    <n v="3"/>
    <n v="10"/>
    <n v="5"/>
    <n v="0"/>
    <n v="0"/>
    <n v="0"/>
    <n v="0"/>
    <n v="0"/>
    <n v="0"/>
    <n v="3"/>
    <n v="11"/>
    <n v="0"/>
  </r>
  <r>
    <n v="737"/>
    <n v="1949"/>
    <x v="1"/>
    <x v="2"/>
    <n v="80360"/>
    <n v="0"/>
    <n v="0"/>
    <d v="2013-03-03T00:00:00"/>
    <n v="56"/>
    <n v="1493"/>
    <n v="86"/>
    <n v="454"/>
    <n v="112"/>
    <n v="43"/>
    <n v="43"/>
    <n v="2"/>
    <n v="4"/>
    <n v="4"/>
    <n v="5"/>
    <n v="2"/>
    <n v="0"/>
    <n v="1"/>
    <n v="1"/>
    <n v="1"/>
    <n v="0"/>
    <n v="0"/>
    <n v="3"/>
    <n v="11"/>
    <n v="0"/>
  </r>
  <r>
    <n v="3571"/>
    <n v="1961"/>
    <x v="1"/>
    <x v="1"/>
    <n v="63342"/>
    <n v="0"/>
    <n v="1"/>
    <d v="2012-10-16T00:00:00"/>
    <n v="48"/>
    <n v="918"/>
    <n v="21"/>
    <n v="118"/>
    <n v="13"/>
    <n v="10"/>
    <n v="21"/>
    <n v="3"/>
    <n v="8"/>
    <n v="3"/>
    <n v="5"/>
    <n v="6"/>
    <n v="0"/>
    <n v="1"/>
    <n v="0"/>
    <n v="0"/>
    <n v="0"/>
    <n v="0"/>
    <n v="3"/>
    <n v="11"/>
    <n v="1"/>
  </r>
  <r>
    <n v="7807"/>
    <n v="1974"/>
    <x v="0"/>
    <x v="2"/>
    <n v="44989"/>
    <n v="0"/>
    <n v="1"/>
    <d v="2012-09-12T00:00:00"/>
    <n v="26"/>
    <n v="98"/>
    <n v="0"/>
    <n v="106"/>
    <n v="49"/>
    <n v="10"/>
    <n v="106"/>
    <n v="5"/>
    <n v="5"/>
    <n v="1"/>
    <n v="5"/>
    <n v="6"/>
    <n v="0"/>
    <n v="0"/>
    <n v="0"/>
    <n v="0"/>
    <n v="0"/>
    <n v="0"/>
    <n v="3"/>
    <n v="11"/>
    <n v="0"/>
  </r>
  <r>
    <n v="3878"/>
    <n v="1980"/>
    <x v="4"/>
    <x v="0"/>
    <n v="31859"/>
    <n v="1"/>
    <n v="0"/>
    <d v="2014-02-27T00:00:00"/>
    <n v="3"/>
    <n v="3"/>
    <n v="4"/>
    <n v="7"/>
    <n v="15"/>
    <n v="8"/>
    <n v="11"/>
    <n v="1"/>
    <n v="1"/>
    <n v="0"/>
    <n v="3"/>
    <n v="7"/>
    <n v="0"/>
    <n v="0"/>
    <n v="0"/>
    <n v="0"/>
    <n v="0"/>
    <n v="0"/>
    <n v="3"/>
    <n v="11"/>
    <n v="0"/>
  </r>
  <r>
    <n v="5092"/>
    <n v="1949"/>
    <x v="1"/>
    <x v="4"/>
    <n v="51569"/>
    <n v="0"/>
    <n v="1"/>
    <d v="2013-02-12T00:00:00"/>
    <n v="39"/>
    <n v="380"/>
    <n v="0"/>
    <n v="47"/>
    <n v="6"/>
    <n v="0"/>
    <n v="34"/>
    <n v="4"/>
    <n v="7"/>
    <n v="1"/>
    <n v="7"/>
    <n v="8"/>
    <n v="0"/>
    <n v="1"/>
    <n v="0"/>
    <n v="0"/>
    <n v="0"/>
    <n v="0"/>
    <n v="3"/>
    <n v="11"/>
    <n v="1"/>
  </r>
  <r>
    <n v="2154"/>
    <n v="1971"/>
    <x v="0"/>
    <x v="4"/>
    <n v="30372"/>
    <n v="1"/>
    <n v="1"/>
    <d v="2012-12-25T00:00:00"/>
    <n v="33"/>
    <n v="15"/>
    <n v="0"/>
    <n v="12"/>
    <n v="7"/>
    <n v="3"/>
    <n v="7"/>
    <n v="3"/>
    <n v="2"/>
    <n v="0"/>
    <n v="3"/>
    <n v="7"/>
    <n v="0"/>
    <n v="0"/>
    <n v="0"/>
    <n v="0"/>
    <n v="0"/>
    <n v="0"/>
    <n v="3"/>
    <n v="11"/>
    <n v="0"/>
  </r>
  <r>
    <n v="5394"/>
    <n v="1979"/>
    <x v="3"/>
    <x v="0"/>
    <n v="16014"/>
    <n v="1"/>
    <n v="1"/>
    <d v="2013-03-17T00:00:00"/>
    <n v="42"/>
    <n v="3"/>
    <n v="9"/>
    <n v="4"/>
    <n v="7"/>
    <n v="8"/>
    <n v="7"/>
    <n v="4"/>
    <n v="1"/>
    <n v="1"/>
    <n v="4"/>
    <n v="3"/>
    <n v="0"/>
    <n v="0"/>
    <n v="0"/>
    <n v="0"/>
    <n v="0"/>
    <n v="0"/>
    <n v="3"/>
    <n v="11"/>
    <n v="0"/>
  </r>
  <r>
    <n v="3798"/>
    <n v="1968"/>
    <x v="0"/>
    <x v="2"/>
    <n v="41120"/>
    <n v="1"/>
    <n v="1"/>
    <d v="2013-11-06T00:00:00"/>
    <n v="80"/>
    <n v="24"/>
    <n v="2"/>
    <n v="23"/>
    <n v="0"/>
    <n v="8"/>
    <n v="24"/>
    <n v="3"/>
    <n v="2"/>
    <n v="1"/>
    <n v="3"/>
    <n v="6"/>
    <n v="0"/>
    <n v="0"/>
    <n v="0"/>
    <n v="0"/>
    <n v="0"/>
    <n v="0"/>
    <n v="3"/>
    <n v="11"/>
    <n v="0"/>
  </r>
  <r>
    <n v="3524"/>
    <n v="1971"/>
    <x v="2"/>
    <x v="0"/>
    <n v="39763"/>
    <n v="1"/>
    <n v="0"/>
    <d v="2013-08-04T00:00:00"/>
    <n v="9"/>
    <n v="80"/>
    <n v="1"/>
    <n v="60"/>
    <n v="4"/>
    <n v="6"/>
    <n v="16"/>
    <n v="2"/>
    <n v="5"/>
    <n v="1"/>
    <n v="2"/>
    <n v="9"/>
    <n v="0"/>
    <n v="0"/>
    <n v="0"/>
    <n v="0"/>
    <n v="0"/>
    <n v="0"/>
    <n v="3"/>
    <n v="11"/>
    <n v="1"/>
  </r>
  <r>
    <n v="5247"/>
    <n v="1955"/>
    <x v="1"/>
    <x v="2"/>
    <n v="38725"/>
    <n v="1"/>
    <n v="1"/>
    <d v="2014-05-10T00:00:00"/>
    <n v="52"/>
    <n v="31"/>
    <n v="0"/>
    <n v="6"/>
    <n v="2"/>
    <n v="1"/>
    <n v="5"/>
    <n v="2"/>
    <n v="1"/>
    <n v="0"/>
    <n v="4"/>
    <n v="4"/>
    <n v="0"/>
    <n v="0"/>
    <n v="0"/>
    <n v="0"/>
    <n v="0"/>
    <n v="0"/>
    <n v="3"/>
    <n v="11"/>
    <n v="0"/>
  </r>
  <r>
    <n v="5883"/>
    <n v="1972"/>
    <x v="0"/>
    <x v="2"/>
    <n v="77981"/>
    <n v="1"/>
    <n v="0"/>
    <d v="2013-05-26T00:00:00"/>
    <n v="78"/>
    <n v="138"/>
    <n v="120"/>
    <n v="204"/>
    <n v="16"/>
    <n v="126"/>
    <n v="60"/>
    <n v="3"/>
    <n v="7"/>
    <n v="4"/>
    <n v="7"/>
    <n v="5"/>
    <n v="0"/>
    <n v="0"/>
    <n v="0"/>
    <n v="0"/>
    <n v="0"/>
    <n v="0"/>
    <n v="3"/>
    <n v="11"/>
    <n v="0"/>
  </r>
  <r>
    <n v="2118"/>
    <n v="1964"/>
    <x v="4"/>
    <x v="2"/>
    <n v="62905"/>
    <n v="0"/>
    <n v="1"/>
    <d v="2013-09-10T00:00:00"/>
    <n v="68"/>
    <n v="166"/>
    <n v="75"/>
    <n v="96"/>
    <n v="119"/>
    <n v="107"/>
    <n v="59"/>
    <n v="3"/>
    <n v="7"/>
    <n v="2"/>
    <n v="8"/>
    <n v="4"/>
    <n v="0"/>
    <n v="0"/>
    <n v="0"/>
    <n v="0"/>
    <n v="0"/>
    <n v="0"/>
    <n v="3"/>
    <n v="11"/>
    <n v="0"/>
  </r>
  <r>
    <n v="8812"/>
    <n v="1979"/>
    <x v="4"/>
    <x v="3"/>
    <n v="13533"/>
    <n v="1"/>
    <n v="0"/>
    <d v="2013-03-10T00:00:00"/>
    <n v="45"/>
    <n v="12"/>
    <n v="3"/>
    <n v="8"/>
    <n v="8"/>
    <n v="0"/>
    <n v="17"/>
    <n v="2"/>
    <n v="2"/>
    <n v="0"/>
    <n v="3"/>
    <n v="7"/>
    <n v="0"/>
    <n v="0"/>
    <n v="0"/>
    <n v="0"/>
    <n v="0"/>
    <n v="0"/>
    <n v="3"/>
    <n v="11"/>
    <n v="0"/>
  </r>
  <r>
    <n v="6616"/>
    <n v="1975"/>
    <x v="0"/>
    <x v="1"/>
    <n v="59481"/>
    <n v="0"/>
    <n v="1"/>
    <d v="2013-10-23T00:00:00"/>
    <n v="47"/>
    <n v="178"/>
    <n v="3"/>
    <n v="85"/>
    <n v="71"/>
    <n v="66"/>
    <n v="58"/>
    <n v="2"/>
    <n v="3"/>
    <n v="3"/>
    <n v="8"/>
    <n v="2"/>
    <n v="0"/>
    <n v="0"/>
    <n v="0"/>
    <n v="0"/>
    <n v="0"/>
    <n v="0"/>
    <n v="3"/>
    <n v="11"/>
    <n v="0"/>
  </r>
  <r>
    <n v="2797"/>
    <n v="1977"/>
    <x v="0"/>
    <x v="2"/>
    <n v="72117"/>
    <n v="0"/>
    <n v="1"/>
    <d v="2013-08-20T00:00:00"/>
    <n v="34"/>
    <n v="707"/>
    <n v="20"/>
    <n v="171"/>
    <n v="65"/>
    <n v="60"/>
    <n v="50"/>
    <n v="1"/>
    <n v="9"/>
    <n v="7"/>
    <n v="9"/>
    <n v="5"/>
    <n v="0"/>
    <n v="0"/>
    <n v="0"/>
    <n v="0"/>
    <n v="0"/>
    <n v="0"/>
    <n v="3"/>
    <n v="11"/>
    <n v="0"/>
  </r>
  <r>
    <n v="4328"/>
    <n v="1986"/>
    <x v="4"/>
    <x v="2"/>
    <n v="21955"/>
    <n v="1"/>
    <n v="0"/>
    <d v="2013-09-07T00:00:00"/>
    <n v="81"/>
    <n v="5"/>
    <n v="1"/>
    <n v="7"/>
    <n v="17"/>
    <n v="14"/>
    <n v="11"/>
    <n v="2"/>
    <n v="2"/>
    <n v="1"/>
    <n v="3"/>
    <n v="6"/>
    <n v="0"/>
    <n v="0"/>
    <n v="0"/>
    <n v="0"/>
    <n v="0"/>
    <n v="0"/>
    <n v="3"/>
    <n v="11"/>
    <n v="0"/>
  </r>
  <r>
    <n v="9167"/>
    <n v="1956"/>
    <x v="0"/>
    <x v="2"/>
    <n v="67131"/>
    <n v="0"/>
    <n v="1"/>
    <d v="2013-03-26T00:00:00"/>
    <n v="72"/>
    <n v="465"/>
    <n v="71"/>
    <n v="250"/>
    <n v="93"/>
    <n v="35"/>
    <n v="62"/>
    <n v="3"/>
    <n v="9"/>
    <n v="2"/>
    <n v="12"/>
    <n v="6"/>
    <n v="0"/>
    <n v="0"/>
    <n v="0"/>
    <n v="0"/>
    <n v="0"/>
    <n v="0"/>
    <n v="3"/>
    <n v="11"/>
    <n v="0"/>
  </r>
  <r>
    <n v="10560"/>
    <n v="1980"/>
    <x v="1"/>
    <x v="0"/>
    <n v="36802"/>
    <n v="1"/>
    <n v="0"/>
    <d v="2014-06-16T00:00:00"/>
    <n v="23"/>
    <n v="16"/>
    <n v="1"/>
    <n v="2"/>
    <n v="0"/>
    <n v="0"/>
    <n v="1"/>
    <n v="1"/>
    <n v="1"/>
    <n v="0"/>
    <n v="3"/>
    <n v="5"/>
    <n v="0"/>
    <n v="0"/>
    <n v="0"/>
    <n v="0"/>
    <n v="0"/>
    <n v="0"/>
    <n v="3"/>
    <n v="11"/>
    <n v="0"/>
  </r>
  <r>
    <n v="2631"/>
    <n v="1982"/>
    <x v="0"/>
    <x v="1"/>
    <n v="71853"/>
    <n v="0"/>
    <n v="0"/>
    <d v="2013-05-08T00:00:00"/>
    <n v="29"/>
    <n v="358"/>
    <n v="108"/>
    <n v="413"/>
    <n v="141"/>
    <n v="97"/>
    <n v="32"/>
    <n v="1"/>
    <n v="2"/>
    <n v="8"/>
    <n v="6"/>
    <n v="1"/>
    <n v="0"/>
    <n v="0"/>
    <n v="0"/>
    <n v="0"/>
    <n v="0"/>
    <n v="0"/>
    <n v="3"/>
    <n v="11"/>
    <n v="0"/>
  </r>
  <r>
    <n v="8312"/>
    <n v="1961"/>
    <x v="3"/>
    <x v="2"/>
    <n v="28249"/>
    <n v="0"/>
    <n v="0"/>
    <d v="2014-06-15T00:00:00"/>
    <n v="80"/>
    <n v="1"/>
    <n v="9"/>
    <n v="7"/>
    <n v="2"/>
    <n v="14"/>
    <n v="10"/>
    <n v="1"/>
    <n v="2"/>
    <n v="0"/>
    <n v="3"/>
    <n v="6"/>
    <n v="0"/>
    <n v="0"/>
    <n v="0"/>
    <n v="0"/>
    <n v="0"/>
    <n v="0"/>
    <n v="3"/>
    <n v="11"/>
    <n v="0"/>
  </r>
  <r>
    <n v="5534"/>
    <n v="1975"/>
    <x v="2"/>
    <x v="2"/>
    <n v="47808"/>
    <n v="0"/>
    <n v="1"/>
    <d v="2013-10-20T00:00:00"/>
    <n v="30"/>
    <n v="123"/>
    <n v="1"/>
    <n v="26"/>
    <n v="2"/>
    <n v="0"/>
    <n v="72"/>
    <n v="2"/>
    <n v="3"/>
    <n v="2"/>
    <n v="3"/>
    <n v="7"/>
    <n v="1"/>
    <n v="0"/>
    <n v="0"/>
    <n v="0"/>
    <n v="0"/>
    <n v="0"/>
    <n v="3"/>
    <n v="11"/>
    <n v="0"/>
  </r>
  <r>
    <n v="5093"/>
    <n v="1974"/>
    <x v="1"/>
    <x v="3"/>
    <n v="25509"/>
    <n v="1"/>
    <n v="0"/>
    <d v="2012-09-18T00:00:00"/>
    <n v="15"/>
    <n v="40"/>
    <n v="3"/>
    <n v="30"/>
    <n v="10"/>
    <n v="7"/>
    <n v="11"/>
    <n v="3"/>
    <n v="3"/>
    <n v="0"/>
    <n v="3"/>
    <n v="9"/>
    <n v="0"/>
    <n v="0"/>
    <n v="0"/>
    <n v="0"/>
    <n v="0"/>
    <n v="0"/>
    <n v="3"/>
    <n v="11"/>
    <n v="1"/>
  </r>
  <r>
    <n v="7592"/>
    <n v="1946"/>
    <x v="1"/>
    <x v="2"/>
    <n v="51012"/>
    <n v="0"/>
    <n v="0"/>
    <d v="2013-04-18T00:00:00"/>
    <n v="86"/>
    <n v="102"/>
    <n v="9"/>
    <n v="63"/>
    <n v="2"/>
    <n v="9"/>
    <n v="24"/>
    <n v="1"/>
    <n v="4"/>
    <n v="1"/>
    <n v="4"/>
    <n v="6"/>
    <n v="0"/>
    <n v="0"/>
    <n v="0"/>
    <n v="0"/>
    <n v="0"/>
    <n v="0"/>
    <n v="3"/>
    <n v="11"/>
    <n v="0"/>
  </r>
  <r>
    <n v="8895"/>
    <n v="1985"/>
    <x v="0"/>
    <x v="0"/>
    <n v="70596"/>
    <n v="0"/>
    <n v="0"/>
    <d v="2012-10-05T00:00:00"/>
    <n v="68"/>
    <n v="347"/>
    <n v="44"/>
    <n v="534"/>
    <n v="17"/>
    <n v="0"/>
    <n v="26"/>
    <n v="1"/>
    <n v="3"/>
    <n v="5"/>
    <n v="12"/>
    <n v="2"/>
    <n v="0"/>
    <n v="0"/>
    <n v="0"/>
    <n v="0"/>
    <n v="0"/>
    <n v="0"/>
    <n v="3"/>
    <n v="11"/>
    <n v="0"/>
  </r>
  <r>
    <n v="8584"/>
    <n v="1952"/>
    <x v="1"/>
    <x v="1"/>
    <n v="85431"/>
    <n v="0"/>
    <n v="0"/>
    <d v="2013-06-08T00:00:00"/>
    <n v="54"/>
    <n v="376"/>
    <n v="53"/>
    <n v="462"/>
    <n v="168"/>
    <n v="53"/>
    <n v="53"/>
    <n v="1"/>
    <n v="2"/>
    <n v="7"/>
    <n v="7"/>
    <n v="0"/>
    <n v="0"/>
    <n v="0"/>
    <n v="0"/>
    <n v="0"/>
    <n v="0"/>
    <n v="0"/>
    <n v="3"/>
    <n v="11"/>
    <n v="0"/>
  </r>
  <r>
    <n v="2694"/>
    <n v="1967"/>
    <x v="0"/>
    <x v="2"/>
    <n v="42664"/>
    <n v="0"/>
    <n v="1"/>
    <d v="2014-03-18T00:00:00"/>
    <n v="44"/>
    <n v="21"/>
    <n v="0"/>
    <n v="3"/>
    <n v="0"/>
    <n v="0"/>
    <n v="0"/>
    <n v="1"/>
    <n v="1"/>
    <n v="0"/>
    <n v="3"/>
    <n v="6"/>
    <n v="0"/>
    <n v="0"/>
    <n v="0"/>
    <n v="0"/>
    <n v="0"/>
    <n v="0"/>
    <n v="3"/>
    <n v="11"/>
    <n v="0"/>
  </r>
  <r>
    <n v="8910"/>
    <n v="1955"/>
    <x v="0"/>
    <x v="1"/>
    <n v="42586"/>
    <n v="1"/>
    <n v="1"/>
    <d v="2012-10-29T00:00:00"/>
    <n v="7"/>
    <n v="194"/>
    <n v="2"/>
    <n v="56"/>
    <n v="0"/>
    <n v="0"/>
    <n v="0"/>
    <n v="5"/>
    <n v="4"/>
    <n v="1"/>
    <n v="6"/>
    <n v="8"/>
    <n v="0"/>
    <n v="0"/>
    <n v="0"/>
    <n v="0"/>
    <n v="0"/>
    <n v="0"/>
    <n v="3"/>
    <n v="11"/>
    <n v="1"/>
  </r>
  <r>
    <n v="7433"/>
    <n v="1985"/>
    <x v="0"/>
    <x v="0"/>
    <n v="29760"/>
    <n v="1"/>
    <n v="0"/>
    <d v="2012-08-29T00:00:00"/>
    <n v="87"/>
    <n v="64"/>
    <n v="4"/>
    <n v="68"/>
    <n v="7"/>
    <n v="5"/>
    <n v="17"/>
    <n v="4"/>
    <n v="3"/>
    <n v="1"/>
    <n v="4"/>
    <n v="8"/>
    <n v="0"/>
    <n v="0"/>
    <n v="0"/>
    <n v="0"/>
    <n v="0"/>
    <n v="0"/>
    <n v="3"/>
    <n v="11"/>
    <n v="0"/>
  </r>
  <r>
    <n v="164"/>
    <n v="1977"/>
    <x v="1"/>
    <x v="2"/>
    <n v="28973"/>
    <n v="0"/>
    <n v="0"/>
    <d v="2012-10-13T00:00:00"/>
    <n v="59"/>
    <n v="206"/>
    <n v="0"/>
    <n v="46"/>
    <n v="3"/>
    <n v="2"/>
    <n v="12"/>
    <n v="2"/>
    <n v="5"/>
    <n v="1"/>
    <n v="5"/>
    <n v="8"/>
    <n v="0"/>
    <n v="0"/>
    <n v="0"/>
    <n v="0"/>
    <n v="0"/>
    <n v="0"/>
    <n v="3"/>
    <n v="11"/>
    <n v="0"/>
  </r>
  <r>
    <n v="10477"/>
    <n v="1973"/>
    <x v="1"/>
    <x v="1"/>
    <n v="39435"/>
    <n v="1"/>
    <n v="0"/>
    <d v="2013-08-06T00:00:00"/>
    <n v="16"/>
    <n v="71"/>
    <n v="0"/>
    <n v="18"/>
    <n v="0"/>
    <n v="0"/>
    <n v="13"/>
    <n v="1"/>
    <n v="3"/>
    <n v="1"/>
    <n v="2"/>
    <n v="7"/>
    <n v="0"/>
    <n v="0"/>
    <n v="0"/>
    <n v="0"/>
    <n v="0"/>
    <n v="0"/>
    <n v="3"/>
    <n v="11"/>
    <n v="0"/>
  </r>
  <r>
    <n v="2681"/>
    <n v="1984"/>
    <x v="4"/>
    <x v="2"/>
    <n v="65370"/>
    <n v="0"/>
    <n v="0"/>
    <d v="2013-08-01T00:00:00"/>
    <n v="1"/>
    <n v="71"/>
    <n v="22"/>
    <n v="112"/>
    <n v="138"/>
    <n v="89"/>
    <n v="29"/>
    <n v="1"/>
    <n v="2"/>
    <n v="3"/>
    <n v="13"/>
    <n v="1"/>
    <n v="0"/>
    <n v="0"/>
    <n v="0"/>
    <n v="0"/>
    <n v="0"/>
    <n v="0"/>
    <n v="3"/>
    <n v="11"/>
    <n v="0"/>
  </r>
  <r>
    <n v="5150"/>
    <n v="1979"/>
    <x v="3"/>
    <x v="0"/>
    <n v="20194"/>
    <n v="1"/>
    <n v="0"/>
    <d v="2012-12-17T00:00:00"/>
    <n v="64"/>
    <n v="0"/>
    <n v="4"/>
    <n v="7"/>
    <n v="11"/>
    <n v="10"/>
    <n v="15"/>
    <n v="2"/>
    <n v="2"/>
    <n v="0"/>
    <n v="3"/>
    <n v="6"/>
    <n v="0"/>
    <n v="0"/>
    <n v="0"/>
    <n v="0"/>
    <n v="0"/>
    <n v="0"/>
    <n v="3"/>
    <n v="11"/>
    <n v="0"/>
  </r>
  <r>
    <n v="5283"/>
    <n v="1976"/>
    <x v="1"/>
    <x v="0"/>
    <n v="42473"/>
    <n v="1"/>
    <n v="1"/>
    <d v="2014-02-17T00:00:00"/>
    <n v="72"/>
    <n v="93"/>
    <n v="1"/>
    <n v="21"/>
    <n v="0"/>
    <n v="4"/>
    <n v="25"/>
    <n v="3"/>
    <n v="2"/>
    <n v="1"/>
    <n v="4"/>
    <n v="5"/>
    <n v="0"/>
    <n v="0"/>
    <n v="0"/>
    <n v="0"/>
    <n v="0"/>
    <n v="0"/>
    <n v="3"/>
    <n v="11"/>
    <n v="0"/>
  </r>
  <r>
    <n v="9645"/>
    <n v="1968"/>
    <x v="0"/>
    <x v="2"/>
    <n v="64590"/>
    <n v="0"/>
    <n v="0"/>
    <d v="2012-10-14T00:00:00"/>
    <n v="98"/>
    <n v="920"/>
    <n v="138"/>
    <n v="168"/>
    <n v="36"/>
    <n v="46"/>
    <n v="30"/>
    <n v="1"/>
    <n v="9"/>
    <n v="4"/>
    <n v="10"/>
    <n v="6"/>
    <n v="0"/>
    <n v="0"/>
    <n v="0"/>
    <n v="0"/>
    <n v="0"/>
    <n v="0"/>
    <n v="3"/>
    <n v="11"/>
    <n v="0"/>
  </r>
  <r>
    <n v="10678"/>
    <n v="1959"/>
    <x v="0"/>
    <x v="1"/>
    <n v="71232"/>
    <n v="0"/>
    <n v="1"/>
    <d v="2013-11-28T00:00:00"/>
    <n v="91"/>
    <n v="653"/>
    <n v="17"/>
    <n v="170"/>
    <n v="34"/>
    <n v="26"/>
    <n v="17"/>
    <n v="2"/>
    <n v="11"/>
    <n v="2"/>
    <n v="10"/>
    <n v="7"/>
    <n v="0"/>
    <n v="0"/>
    <n v="0"/>
    <n v="0"/>
    <n v="0"/>
    <n v="0"/>
    <n v="3"/>
    <n v="11"/>
    <n v="0"/>
  </r>
  <r>
    <n v="7261"/>
    <n v="1971"/>
    <x v="0"/>
    <x v="1"/>
    <n v="34600"/>
    <n v="1"/>
    <n v="1"/>
    <d v="2013-01-01T00:00:00"/>
    <n v="8"/>
    <n v="199"/>
    <n v="33"/>
    <n v="60"/>
    <n v="8"/>
    <n v="3"/>
    <n v="15"/>
    <n v="5"/>
    <n v="5"/>
    <n v="2"/>
    <n v="5"/>
    <n v="8"/>
    <n v="0"/>
    <n v="0"/>
    <n v="0"/>
    <n v="0"/>
    <n v="0"/>
    <n v="0"/>
    <n v="3"/>
    <n v="11"/>
    <n v="1"/>
  </r>
  <r>
    <n v="9648"/>
    <n v="1967"/>
    <x v="0"/>
    <x v="0"/>
    <n v="46904"/>
    <n v="1"/>
    <n v="1"/>
    <d v="2012-11-03T00:00:00"/>
    <n v="20"/>
    <n v="153"/>
    <n v="4"/>
    <n v="56"/>
    <n v="0"/>
    <n v="9"/>
    <n v="31"/>
    <n v="4"/>
    <n v="5"/>
    <n v="1"/>
    <n v="4"/>
    <n v="8"/>
    <n v="0"/>
    <n v="0"/>
    <n v="0"/>
    <n v="0"/>
    <n v="0"/>
    <n v="0"/>
    <n v="3"/>
    <n v="11"/>
    <n v="0"/>
  </r>
  <r>
    <n v="2870"/>
    <n v="1973"/>
    <x v="0"/>
    <x v="2"/>
    <n v="49094"/>
    <n v="0"/>
    <n v="1"/>
    <d v="2012-09-21T00:00:00"/>
    <n v="6"/>
    <n v="376"/>
    <n v="0"/>
    <n v="38"/>
    <n v="11"/>
    <n v="8"/>
    <n v="69"/>
    <n v="5"/>
    <n v="6"/>
    <n v="3"/>
    <n v="6"/>
    <n v="6"/>
    <n v="0"/>
    <n v="0"/>
    <n v="0"/>
    <n v="0"/>
    <n v="0"/>
    <n v="0"/>
    <n v="3"/>
    <n v="11"/>
    <n v="0"/>
  </r>
  <r>
    <n v="8008"/>
    <n v="1983"/>
    <x v="0"/>
    <x v="1"/>
    <n v="36075"/>
    <n v="1"/>
    <n v="0"/>
    <d v="2013-12-09T00:00:00"/>
    <n v="54"/>
    <n v="46"/>
    <n v="0"/>
    <n v="30"/>
    <n v="12"/>
    <n v="1"/>
    <n v="30"/>
    <n v="1"/>
    <n v="2"/>
    <n v="0"/>
    <n v="4"/>
    <n v="6"/>
    <n v="0"/>
    <n v="0"/>
    <n v="0"/>
    <n v="0"/>
    <n v="0"/>
    <n v="0"/>
    <n v="3"/>
    <n v="11"/>
    <n v="0"/>
  </r>
  <r>
    <n v="1513"/>
    <n v="1979"/>
    <x v="4"/>
    <x v="1"/>
    <n v="60839"/>
    <n v="1"/>
    <n v="1"/>
    <d v="2012-08-28T00:00:00"/>
    <n v="72"/>
    <n v="600"/>
    <n v="21"/>
    <n v="128"/>
    <n v="223"/>
    <n v="150"/>
    <n v="128"/>
    <n v="13"/>
    <n v="2"/>
    <n v="2"/>
    <n v="12"/>
    <n v="8"/>
    <n v="0"/>
    <n v="0"/>
    <n v="0"/>
    <n v="0"/>
    <n v="0"/>
    <n v="0"/>
    <n v="3"/>
    <n v="11"/>
    <n v="0"/>
  </r>
  <r>
    <n v="6173"/>
    <n v="1979"/>
    <x v="0"/>
    <x v="1"/>
    <n v="77298"/>
    <n v="0"/>
    <n v="1"/>
    <d v="2013-11-02T00:00:00"/>
    <n v="46"/>
    <n v="425"/>
    <n v="115"/>
    <n v="292"/>
    <n v="23"/>
    <n v="35"/>
    <n v="79"/>
    <n v="1"/>
    <n v="6"/>
    <n v="6"/>
    <n v="11"/>
    <n v="3"/>
    <n v="0"/>
    <n v="0"/>
    <n v="0"/>
    <n v="0"/>
    <n v="0"/>
    <n v="0"/>
    <n v="3"/>
    <n v="11"/>
    <n v="0"/>
  </r>
  <r>
    <n v="1419"/>
    <n v="1950"/>
    <x v="0"/>
    <x v="1"/>
    <n v="34026"/>
    <n v="1"/>
    <n v="1"/>
    <d v="2013-08-05T00:00:00"/>
    <n v="11"/>
    <n v="18"/>
    <n v="6"/>
    <n v="15"/>
    <n v="12"/>
    <n v="8"/>
    <n v="17"/>
    <n v="3"/>
    <n v="2"/>
    <n v="1"/>
    <n v="3"/>
    <n v="5"/>
    <n v="0"/>
    <n v="0"/>
    <n v="0"/>
    <n v="0"/>
    <n v="0"/>
    <n v="0"/>
    <n v="3"/>
    <n v="11"/>
    <n v="0"/>
  </r>
  <r>
    <n v="9150"/>
    <n v="1963"/>
    <x v="1"/>
    <x v="0"/>
    <n v="48918"/>
    <n v="1"/>
    <n v="1"/>
    <d v="2014-04-12T00:00:00"/>
    <n v="21"/>
    <n v="52"/>
    <n v="0"/>
    <n v="9"/>
    <n v="0"/>
    <n v="0"/>
    <n v="1"/>
    <n v="2"/>
    <n v="1"/>
    <n v="0"/>
    <n v="4"/>
    <n v="4"/>
    <n v="0"/>
    <n v="0"/>
    <n v="0"/>
    <n v="0"/>
    <n v="0"/>
    <n v="0"/>
    <n v="3"/>
    <n v="11"/>
    <n v="0"/>
  </r>
  <r>
    <n v="7960"/>
    <n v="1962"/>
    <x v="4"/>
    <x v="1"/>
    <n v="82122"/>
    <n v="0"/>
    <n v="0"/>
    <d v="2013-08-15T00:00:00"/>
    <n v="89"/>
    <n v="734"/>
    <n v="22"/>
    <n v="350"/>
    <n v="151"/>
    <n v="25"/>
    <n v="100"/>
    <n v="1"/>
    <n v="3"/>
    <n v="9"/>
    <n v="13"/>
    <n v="1"/>
    <n v="0"/>
    <n v="0"/>
    <n v="1"/>
    <n v="0"/>
    <n v="0"/>
    <n v="0"/>
    <n v="3"/>
    <n v="11"/>
    <n v="0"/>
  </r>
  <r>
    <n v="1250"/>
    <n v="1976"/>
    <x v="0"/>
    <x v="0"/>
    <n v="37697"/>
    <n v="1"/>
    <n v="0"/>
    <d v="2014-02-07T00:00:00"/>
    <n v="82"/>
    <n v="34"/>
    <n v="6"/>
    <n v="21"/>
    <n v="11"/>
    <n v="4"/>
    <n v="8"/>
    <n v="1"/>
    <n v="2"/>
    <n v="1"/>
    <n v="3"/>
    <n v="6"/>
    <n v="0"/>
    <n v="0"/>
    <n v="0"/>
    <n v="0"/>
    <n v="0"/>
    <n v="0"/>
    <n v="3"/>
    <n v="11"/>
    <n v="0"/>
  </r>
  <r>
    <n v="9905"/>
    <n v="1952"/>
    <x v="0"/>
    <x v="1"/>
    <n v="34074"/>
    <n v="1"/>
    <n v="1"/>
    <d v="2013-07-13T00:00:00"/>
    <n v="69"/>
    <n v="135"/>
    <n v="1"/>
    <n v="41"/>
    <n v="10"/>
    <n v="1"/>
    <n v="67"/>
    <n v="5"/>
    <n v="3"/>
    <n v="3"/>
    <n v="3"/>
    <n v="6"/>
    <n v="1"/>
    <n v="0"/>
    <n v="0"/>
    <n v="0"/>
    <n v="0"/>
    <n v="0"/>
    <n v="3"/>
    <n v="11"/>
    <n v="0"/>
  </r>
  <r>
    <n v="10691"/>
    <n v="1960"/>
    <x v="2"/>
    <x v="2"/>
    <n v="28520"/>
    <n v="1"/>
    <n v="1"/>
    <d v="2013-06-14T00:00:00"/>
    <n v="55"/>
    <n v="11"/>
    <n v="0"/>
    <n v="10"/>
    <n v="0"/>
    <n v="2"/>
    <n v="20"/>
    <n v="1"/>
    <n v="1"/>
    <n v="1"/>
    <n v="2"/>
    <n v="6"/>
    <n v="0"/>
    <n v="0"/>
    <n v="0"/>
    <n v="0"/>
    <n v="0"/>
    <n v="0"/>
    <n v="3"/>
    <n v="11"/>
    <n v="0"/>
  </r>
  <r>
    <n v="7002"/>
    <n v="1955"/>
    <x v="0"/>
    <x v="0"/>
    <n v="62535"/>
    <n v="0"/>
    <n v="1"/>
    <d v="2013-10-03T00:00:00"/>
    <n v="13"/>
    <n v="163"/>
    <n v="48"/>
    <n v="90"/>
    <n v="0"/>
    <n v="45"/>
    <n v="52"/>
    <n v="1"/>
    <n v="3"/>
    <n v="2"/>
    <n v="8"/>
    <n v="3"/>
    <n v="0"/>
    <n v="0"/>
    <n v="0"/>
    <n v="0"/>
    <n v="0"/>
    <n v="0"/>
    <n v="3"/>
    <n v="11"/>
    <n v="0"/>
  </r>
  <r>
    <n v="2952"/>
    <n v="1977"/>
    <x v="2"/>
    <x v="0"/>
    <n v="36273"/>
    <n v="1"/>
    <n v="0"/>
    <d v="2014-04-16T00:00:00"/>
    <n v="80"/>
    <n v="29"/>
    <n v="3"/>
    <n v="30"/>
    <n v="3"/>
    <n v="2"/>
    <n v="9"/>
    <n v="2"/>
    <n v="3"/>
    <n v="0"/>
    <n v="3"/>
    <n v="6"/>
    <n v="0"/>
    <n v="0"/>
    <n v="0"/>
    <n v="0"/>
    <n v="0"/>
    <n v="0"/>
    <n v="3"/>
    <n v="11"/>
    <n v="0"/>
  </r>
  <r>
    <n v="8439"/>
    <n v="1964"/>
    <x v="0"/>
    <x v="1"/>
    <n v="63404"/>
    <n v="0"/>
    <n v="2"/>
    <d v="2014-06-06T00:00:00"/>
    <n v="97"/>
    <n v="734"/>
    <n v="26"/>
    <n v="70"/>
    <n v="11"/>
    <n v="44"/>
    <n v="17"/>
    <n v="2"/>
    <n v="6"/>
    <n v="3"/>
    <n v="4"/>
    <n v="4"/>
    <n v="0"/>
    <n v="0"/>
    <n v="0"/>
    <n v="1"/>
    <n v="0"/>
    <n v="0"/>
    <n v="3"/>
    <n v="11"/>
    <n v="0"/>
  </r>
  <r>
    <n v="762"/>
    <n v="1981"/>
    <x v="4"/>
    <x v="1"/>
    <n v="75774"/>
    <n v="1"/>
    <n v="0"/>
    <d v="2014-05-02T00:00:00"/>
    <n v="27"/>
    <n v="340"/>
    <n v="21"/>
    <n v="134"/>
    <n v="258"/>
    <n v="14"/>
    <n v="56"/>
    <n v="1"/>
    <n v="7"/>
    <n v="5"/>
    <n v="8"/>
    <n v="4"/>
    <n v="0"/>
    <n v="0"/>
    <n v="0"/>
    <n v="0"/>
    <n v="0"/>
    <n v="0"/>
    <n v="3"/>
    <n v="11"/>
    <n v="0"/>
  </r>
  <r>
    <n v="2831"/>
    <n v="1976"/>
    <x v="0"/>
    <x v="1"/>
    <n v="78416"/>
    <n v="0"/>
    <n v="1"/>
    <d v="2014-06-27T00:00:00"/>
    <n v="99"/>
    <n v="453"/>
    <n v="38"/>
    <n v="279"/>
    <n v="188"/>
    <n v="38"/>
    <n v="183"/>
    <n v="2"/>
    <n v="7"/>
    <n v="7"/>
    <n v="10"/>
    <n v="3"/>
    <n v="0"/>
    <n v="0"/>
    <n v="0"/>
    <n v="0"/>
    <n v="0"/>
    <n v="0"/>
    <n v="3"/>
    <n v="11"/>
    <n v="0"/>
  </r>
  <r>
    <n v="6977"/>
    <n v="1974"/>
    <x v="0"/>
    <x v="1"/>
    <n v="75702"/>
    <n v="0"/>
    <n v="1"/>
    <d v="2012-10-14T00:00:00"/>
    <n v="87"/>
    <n v="1073"/>
    <n v="0"/>
    <n v="629"/>
    <n v="145"/>
    <n v="37"/>
    <n v="37"/>
    <n v="1"/>
    <n v="10"/>
    <n v="5"/>
    <n v="13"/>
    <n v="6"/>
    <n v="0"/>
    <n v="0"/>
    <n v="1"/>
    <n v="0"/>
    <n v="0"/>
    <n v="0"/>
    <n v="3"/>
    <n v="11"/>
    <n v="0"/>
  </r>
  <r>
    <n v="6289"/>
    <n v="1951"/>
    <x v="2"/>
    <x v="1"/>
    <n v="59385"/>
    <n v="1"/>
    <n v="1"/>
    <d v="2013-04-28T00:00:00"/>
    <n v="85"/>
    <n v="135"/>
    <n v="0"/>
    <n v="10"/>
    <n v="0"/>
    <n v="4"/>
    <n v="36"/>
    <n v="2"/>
    <n v="3"/>
    <n v="1"/>
    <n v="4"/>
    <n v="5"/>
    <n v="0"/>
    <n v="0"/>
    <n v="0"/>
    <n v="0"/>
    <n v="0"/>
    <n v="0"/>
    <n v="3"/>
    <n v="11"/>
    <n v="0"/>
  </r>
  <r>
    <n v="4168"/>
    <n v="1966"/>
    <x v="0"/>
    <x v="0"/>
    <n v="37070"/>
    <n v="1"/>
    <n v="1"/>
    <d v="2013-03-20T00:00:00"/>
    <n v="30"/>
    <n v="231"/>
    <n v="7"/>
    <n v="137"/>
    <n v="4"/>
    <n v="15"/>
    <n v="39"/>
    <n v="9"/>
    <n v="5"/>
    <n v="1"/>
    <n v="8"/>
    <n v="7"/>
    <n v="0"/>
    <n v="0"/>
    <n v="0"/>
    <n v="0"/>
    <n v="0"/>
    <n v="0"/>
    <n v="3"/>
    <n v="11"/>
    <n v="1"/>
  </r>
  <r>
    <n v="8397"/>
    <n v="1951"/>
    <x v="0"/>
    <x v="2"/>
    <n v="44689"/>
    <n v="1"/>
    <n v="1"/>
    <d v="2014-01-10T00:00:00"/>
    <n v="82"/>
    <n v="18"/>
    <n v="0"/>
    <n v="5"/>
    <n v="0"/>
    <n v="0"/>
    <n v="11"/>
    <n v="2"/>
    <n v="1"/>
    <n v="1"/>
    <n v="2"/>
    <n v="7"/>
    <n v="1"/>
    <n v="0"/>
    <n v="0"/>
    <n v="0"/>
    <n v="0"/>
    <n v="0"/>
    <n v="3"/>
    <n v="11"/>
    <n v="0"/>
  </r>
  <r>
    <n v="9284"/>
    <n v="1958"/>
    <x v="0"/>
    <x v="1"/>
    <n v="53977"/>
    <n v="0"/>
    <n v="1"/>
    <d v="2013-06-08T00:00:00"/>
    <n v="21"/>
    <n v="620"/>
    <n v="16"/>
    <n v="165"/>
    <n v="0"/>
    <n v="24"/>
    <n v="82"/>
    <n v="5"/>
    <n v="5"/>
    <n v="5"/>
    <n v="12"/>
    <n v="5"/>
    <n v="0"/>
    <n v="0"/>
    <n v="0"/>
    <n v="0"/>
    <n v="0"/>
    <n v="0"/>
    <n v="3"/>
    <n v="11"/>
    <n v="0"/>
  </r>
  <r>
    <n v="6237"/>
    <n v="1966"/>
    <x v="1"/>
    <x v="0"/>
    <n v="7144"/>
    <n v="0"/>
    <n v="2"/>
    <d v="2013-12-07T00:00:00"/>
    <n v="92"/>
    <n v="81"/>
    <n v="4"/>
    <n v="33"/>
    <n v="5"/>
    <n v="2"/>
    <n v="291"/>
    <n v="0"/>
    <n v="23"/>
    <n v="1"/>
    <n v="1"/>
    <n v="0"/>
    <n v="0"/>
    <n v="0"/>
    <n v="0"/>
    <n v="0"/>
    <n v="0"/>
    <n v="0"/>
    <n v="3"/>
    <n v="11"/>
    <n v="0"/>
  </r>
  <r>
    <n v="3130"/>
    <n v="1964"/>
    <x v="0"/>
    <x v="0"/>
    <n v="18701"/>
    <n v="1"/>
    <n v="1"/>
    <d v="2013-06-04T00:00:00"/>
    <n v="95"/>
    <n v="12"/>
    <n v="4"/>
    <n v="2"/>
    <n v="10"/>
    <n v="6"/>
    <n v="10"/>
    <n v="4"/>
    <n v="2"/>
    <n v="0"/>
    <n v="4"/>
    <n v="5"/>
    <n v="0"/>
    <n v="0"/>
    <n v="0"/>
    <n v="0"/>
    <n v="0"/>
    <n v="0"/>
    <n v="3"/>
    <n v="11"/>
    <n v="0"/>
  </r>
  <r>
    <n v="1619"/>
    <n v="1956"/>
    <x v="0"/>
    <x v="2"/>
    <n v="90369"/>
    <n v="0"/>
    <n v="0"/>
    <d v="2014-04-28T00:00:00"/>
    <n v="2"/>
    <n v="292"/>
    <n v="51"/>
    <n v="981"/>
    <n v="224"/>
    <n v="23"/>
    <n v="17"/>
    <n v="1"/>
    <n v="4"/>
    <n v="6"/>
    <n v="6"/>
    <n v="1"/>
    <n v="0"/>
    <n v="0"/>
    <n v="0"/>
    <n v="0"/>
    <n v="0"/>
    <n v="0"/>
    <n v="3"/>
    <n v="11"/>
    <n v="1"/>
  </r>
  <r>
    <n v="1990"/>
    <n v="1974"/>
    <x v="1"/>
    <x v="0"/>
    <n v="63159"/>
    <n v="0"/>
    <n v="0"/>
    <d v="2012-11-05T00:00:00"/>
    <n v="74"/>
    <n v="965"/>
    <n v="34"/>
    <n v="586"/>
    <n v="89"/>
    <n v="86"/>
    <n v="37"/>
    <n v="1"/>
    <n v="3"/>
    <n v="5"/>
    <n v="8"/>
    <n v="3"/>
    <n v="1"/>
    <n v="0"/>
    <n v="0"/>
    <n v="0"/>
    <n v="0"/>
    <n v="0"/>
    <n v="3"/>
    <n v="11"/>
    <n v="0"/>
  </r>
  <r>
    <n v="5513"/>
    <n v="1966"/>
    <x v="0"/>
    <x v="1"/>
    <n v="37758"/>
    <n v="1"/>
    <n v="1"/>
    <d v="2012-10-04T00:00:00"/>
    <n v="49"/>
    <n v="27"/>
    <n v="2"/>
    <n v="10"/>
    <n v="0"/>
    <n v="0"/>
    <n v="1"/>
    <n v="2"/>
    <n v="1"/>
    <n v="0"/>
    <n v="3"/>
    <n v="8"/>
    <n v="0"/>
    <n v="0"/>
    <n v="0"/>
    <n v="0"/>
    <n v="0"/>
    <n v="0"/>
    <n v="3"/>
    <n v="11"/>
    <n v="0"/>
  </r>
  <r>
    <n v="269"/>
    <n v="1963"/>
    <x v="1"/>
    <x v="0"/>
    <n v="46757"/>
    <n v="0"/>
    <n v="1"/>
    <d v="2012-11-16T00:00:00"/>
    <n v="71"/>
    <n v="777"/>
    <n v="30"/>
    <n v="163"/>
    <n v="0"/>
    <n v="51"/>
    <n v="122"/>
    <n v="6"/>
    <n v="4"/>
    <n v="4"/>
    <n v="7"/>
    <n v="9"/>
    <n v="0"/>
    <n v="0"/>
    <n v="0"/>
    <n v="0"/>
    <n v="0"/>
    <n v="0"/>
    <n v="3"/>
    <n v="11"/>
    <n v="0"/>
  </r>
  <r>
    <n v="8093"/>
    <n v="1969"/>
    <x v="2"/>
    <x v="2"/>
    <n v="79734"/>
    <n v="0"/>
    <n v="0"/>
    <d v="2014-06-28T00:00:00"/>
    <n v="72"/>
    <n v="572"/>
    <n v="8"/>
    <n v="232"/>
    <n v="23"/>
    <n v="62"/>
    <n v="17"/>
    <n v="1"/>
    <n v="4"/>
    <n v="3"/>
    <n v="6"/>
    <n v="1"/>
    <n v="0"/>
    <n v="0"/>
    <n v="0"/>
    <n v="1"/>
    <n v="0"/>
    <n v="0"/>
    <n v="3"/>
    <n v="11"/>
    <n v="0"/>
  </r>
  <r>
    <n v="10513"/>
    <n v="1992"/>
    <x v="0"/>
    <x v="1"/>
    <n v="63207"/>
    <n v="0"/>
    <n v="0"/>
    <d v="2013-01-20T00:00:00"/>
    <n v="68"/>
    <n v="438"/>
    <n v="169"/>
    <n v="565"/>
    <n v="91"/>
    <n v="169"/>
    <n v="70"/>
    <n v="1"/>
    <n v="2"/>
    <n v="3"/>
    <n v="6"/>
    <n v="7"/>
    <n v="0"/>
    <n v="0"/>
    <n v="0"/>
    <n v="1"/>
    <n v="0"/>
    <n v="0"/>
    <n v="3"/>
    <n v="11"/>
    <n v="0"/>
  </r>
  <r>
    <n v="10177"/>
    <n v="1954"/>
    <x v="0"/>
    <x v="3"/>
    <n v="72071"/>
    <n v="0"/>
    <n v="1"/>
    <d v="2013-02-14T00:00:00"/>
    <n v="4"/>
    <n v="531"/>
    <n v="69"/>
    <n v="300"/>
    <n v="150"/>
    <n v="138"/>
    <n v="150"/>
    <n v="3"/>
    <n v="5"/>
    <n v="4"/>
    <n v="8"/>
    <n v="2"/>
    <n v="0"/>
    <n v="0"/>
    <n v="0"/>
    <n v="0"/>
    <n v="0"/>
    <n v="0"/>
    <n v="3"/>
    <n v="11"/>
    <n v="0"/>
  </r>
  <r>
    <n v="2549"/>
    <n v="1983"/>
    <x v="1"/>
    <x v="1"/>
    <n v="21840"/>
    <n v="1"/>
    <n v="0"/>
    <d v="2013-07-21T00:00:00"/>
    <n v="80"/>
    <n v="17"/>
    <n v="0"/>
    <n v="9"/>
    <n v="0"/>
    <n v="0"/>
    <n v="1"/>
    <n v="1"/>
    <n v="1"/>
    <n v="0"/>
    <n v="3"/>
    <n v="9"/>
    <n v="0"/>
    <n v="0"/>
    <n v="0"/>
    <n v="0"/>
    <n v="0"/>
    <n v="0"/>
    <n v="3"/>
    <n v="11"/>
    <n v="0"/>
  </r>
  <r>
    <n v="5782"/>
    <n v="1982"/>
    <x v="4"/>
    <x v="1"/>
    <n v="58582"/>
    <n v="0"/>
    <n v="1"/>
    <d v="2013-09-28T00:00:00"/>
    <n v="15"/>
    <n v="402"/>
    <n v="35"/>
    <n v="106"/>
    <n v="101"/>
    <n v="77"/>
    <n v="42"/>
    <n v="2"/>
    <n v="9"/>
    <n v="2"/>
    <n v="9"/>
    <n v="5"/>
    <n v="0"/>
    <n v="1"/>
    <n v="0"/>
    <n v="0"/>
    <n v="0"/>
    <n v="0"/>
    <n v="3"/>
    <n v="11"/>
    <n v="0"/>
  </r>
  <r>
    <n v="10057"/>
    <n v="1951"/>
    <x v="0"/>
    <x v="0"/>
    <n v="72282"/>
    <n v="0"/>
    <n v="0"/>
    <d v="2013-07-19T00:00:00"/>
    <n v="70"/>
    <n v="503"/>
    <n v="27"/>
    <n v="419"/>
    <n v="90"/>
    <n v="139"/>
    <n v="153"/>
    <n v="1"/>
    <n v="5"/>
    <n v="7"/>
    <n v="9"/>
    <n v="7"/>
    <n v="0"/>
    <n v="0"/>
    <n v="0"/>
    <n v="0"/>
    <n v="0"/>
    <n v="0"/>
    <n v="3"/>
    <n v="11"/>
    <n v="1"/>
  </r>
  <r>
    <n v="10307"/>
    <n v="1956"/>
    <x v="0"/>
    <x v="2"/>
    <n v="50387"/>
    <n v="0"/>
    <n v="2"/>
    <d v="2013-08-31T00:00:00"/>
    <n v="91"/>
    <n v="369"/>
    <n v="9"/>
    <n v="87"/>
    <n v="12"/>
    <n v="14"/>
    <n v="34"/>
    <n v="3"/>
    <n v="6"/>
    <n v="2"/>
    <n v="8"/>
    <n v="5"/>
    <n v="0"/>
    <n v="0"/>
    <n v="0"/>
    <n v="0"/>
    <n v="0"/>
    <n v="0"/>
    <n v="3"/>
    <n v="11"/>
    <n v="0"/>
  </r>
  <r>
    <n v="8566"/>
    <n v="1961"/>
    <x v="1"/>
    <x v="1"/>
    <n v="32583"/>
    <n v="1"/>
    <n v="1"/>
    <d v="2014-06-15T00:00:00"/>
    <n v="10"/>
    <n v="5"/>
    <n v="0"/>
    <n v="3"/>
    <n v="0"/>
    <n v="0"/>
    <n v="1"/>
    <n v="1"/>
    <n v="1"/>
    <n v="0"/>
    <n v="2"/>
    <n v="7"/>
    <n v="0"/>
    <n v="0"/>
    <n v="0"/>
    <n v="0"/>
    <n v="0"/>
    <n v="0"/>
    <n v="3"/>
    <n v="11"/>
    <n v="0"/>
  </r>
  <r>
    <n v="2415"/>
    <n v="1962"/>
    <x v="0"/>
    <x v="1"/>
    <n v="62568"/>
    <n v="0"/>
    <n v="1"/>
    <d v="2014-04-07T00:00:00"/>
    <n v="99"/>
    <n v="362"/>
    <n v="17"/>
    <n v="398"/>
    <n v="80"/>
    <n v="35"/>
    <n v="61"/>
    <n v="3"/>
    <n v="5"/>
    <n v="3"/>
    <n v="5"/>
    <n v="4"/>
    <n v="0"/>
    <n v="0"/>
    <n v="0"/>
    <n v="1"/>
    <n v="0"/>
    <n v="0"/>
    <n v="3"/>
    <n v="11"/>
    <n v="0"/>
  </r>
  <r>
    <n v="5684"/>
    <n v="1971"/>
    <x v="2"/>
    <x v="3"/>
    <n v="44635"/>
    <n v="1"/>
    <n v="1"/>
    <d v="2013-10-11T00:00:00"/>
    <n v="25"/>
    <n v="56"/>
    <n v="0"/>
    <n v="9"/>
    <n v="0"/>
    <n v="0"/>
    <n v="3"/>
    <n v="2"/>
    <n v="2"/>
    <n v="0"/>
    <n v="3"/>
    <n v="7"/>
    <n v="0"/>
    <n v="0"/>
    <n v="0"/>
    <n v="0"/>
    <n v="0"/>
    <n v="0"/>
    <n v="3"/>
    <n v="11"/>
    <n v="0"/>
  </r>
  <r>
    <n v="8334"/>
    <n v="1971"/>
    <x v="2"/>
    <x v="0"/>
    <n v="33316"/>
    <n v="1"/>
    <n v="1"/>
    <d v="2013-10-04T00:00:00"/>
    <n v="34"/>
    <n v="79"/>
    <n v="1"/>
    <n v="31"/>
    <n v="4"/>
    <n v="4"/>
    <n v="12"/>
    <n v="3"/>
    <n v="2"/>
    <n v="1"/>
    <n v="4"/>
    <n v="6"/>
    <n v="0"/>
    <n v="0"/>
    <n v="0"/>
    <n v="0"/>
    <n v="0"/>
    <n v="0"/>
    <n v="3"/>
    <n v="11"/>
    <n v="0"/>
  </r>
  <r>
    <n v="9166"/>
    <n v="1968"/>
    <x v="0"/>
    <x v="2"/>
    <n v="63967"/>
    <n v="0"/>
    <n v="1"/>
    <d v="2013-08-09T00:00:00"/>
    <n v="57"/>
    <n v="387"/>
    <n v="84"/>
    <n v="141"/>
    <n v="73"/>
    <n v="35"/>
    <n v="162"/>
    <n v="3"/>
    <n v="4"/>
    <n v="4"/>
    <n v="12"/>
    <n v="2"/>
    <n v="0"/>
    <n v="0"/>
    <n v="0"/>
    <n v="0"/>
    <n v="0"/>
    <n v="0"/>
    <n v="3"/>
    <n v="11"/>
    <n v="0"/>
  </r>
  <r>
    <n v="1440"/>
    <n v="1978"/>
    <x v="4"/>
    <x v="1"/>
    <n v="52513"/>
    <n v="0"/>
    <n v="0"/>
    <d v="2012-09-04T00:00:00"/>
    <n v="84"/>
    <n v="367"/>
    <n v="17"/>
    <n v="241"/>
    <n v="104"/>
    <n v="188"/>
    <n v="232"/>
    <n v="2"/>
    <n v="9"/>
    <n v="5"/>
    <n v="9"/>
    <n v="7"/>
    <n v="0"/>
    <n v="0"/>
    <n v="0"/>
    <n v="0"/>
    <n v="0"/>
    <n v="0"/>
    <n v="3"/>
    <n v="11"/>
    <n v="0"/>
  </r>
  <r>
    <n v="78"/>
    <n v="1969"/>
    <x v="0"/>
    <x v="2"/>
    <n v="25293"/>
    <n v="1"/>
    <n v="0"/>
    <d v="2013-09-15T00:00:00"/>
    <n v="51"/>
    <n v="15"/>
    <n v="0"/>
    <n v="11"/>
    <n v="0"/>
    <n v="2"/>
    <n v="9"/>
    <n v="1"/>
    <n v="1"/>
    <n v="1"/>
    <n v="2"/>
    <n v="8"/>
    <n v="0"/>
    <n v="0"/>
    <n v="0"/>
    <n v="0"/>
    <n v="0"/>
    <n v="0"/>
    <n v="3"/>
    <n v="11"/>
    <n v="0"/>
  </r>
  <r>
    <n v="5441"/>
    <n v="1965"/>
    <x v="1"/>
    <x v="4"/>
    <n v="54111"/>
    <n v="0"/>
    <n v="1"/>
    <d v="2013-08-25T00:00:00"/>
    <n v="97"/>
    <n v="267"/>
    <n v="6"/>
    <n v="54"/>
    <n v="8"/>
    <n v="3"/>
    <n v="50"/>
    <n v="2"/>
    <n v="5"/>
    <n v="2"/>
    <n v="6"/>
    <n v="5"/>
    <n v="0"/>
    <n v="0"/>
    <n v="0"/>
    <n v="0"/>
    <n v="0"/>
    <n v="0"/>
    <n v="3"/>
    <n v="11"/>
    <n v="0"/>
  </r>
  <r>
    <n v="5302"/>
    <n v="1986"/>
    <x v="0"/>
    <x v="1"/>
    <n v="78394"/>
    <n v="0"/>
    <n v="0"/>
    <d v="2013-02-15T00:00:00"/>
    <n v="13"/>
    <n v="298"/>
    <n v="27"/>
    <n v="697"/>
    <n v="216"/>
    <n v="24"/>
    <n v="166"/>
    <n v="1"/>
    <n v="4"/>
    <n v="6"/>
    <n v="5"/>
    <n v="2"/>
    <n v="0"/>
    <n v="0"/>
    <n v="0"/>
    <n v="0"/>
    <n v="0"/>
    <n v="0"/>
    <n v="3"/>
    <n v="11"/>
    <n v="1"/>
  </r>
  <r>
    <n v="4687"/>
    <n v="1958"/>
    <x v="2"/>
    <x v="2"/>
    <n v="80739"/>
    <n v="0"/>
    <n v="0"/>
    <d v="2013-05-23T00:00:00"/>
    <n v="92"/>
    <n v="674"/>
    <n v="92"/>
    <n v="736"/>
    <n v="39"/>
    <n v="0"/>
    <n v="92"/>
    <n v="1"/>
    <n v="3"/>
    <n v="11"/>
    <n v="9"/>
    <n v="1"/>
    <n v="0"/>
    <n v="0"/>
    <n v="0"/>
    <n v="0"/>
    <n v="0"/>
    <n v="0"/>
    <n v="3"/>
    <n v="11"/>
    <n v="0"/>
  </r>
  <r>
    <n v="1087"/>
    <n v="1975"/>
    <x v="2"/>
    <x v="1"/>
    <n v="22669"/>
    <n v="1"/>
    <n v="0"/>
    <d v="2013-05-22T00:00:00"/>
    <n v="30"/>
    <n v="16"/>
    <n v="14"/>
    <n v="36"/>
    <n v="37"/>
    <n v="22"/>
    <n v="48"/>
    <n v="3"/>
    <n v="4"/>
    <n v="1"/>
    <n v="2"/>
    <n v="9"/>
    <n v="0"/>
    <n v="0"/>
    <n v="0"/>
    <n v="0"/>
    <n v="0"/>
    <n v="0"/>
    <n v="3"/>
    <n v="11"/>
    <n v="1"/>
  </r>
  <r>
    <n v="6859"/>
    <n v="1987"/>
    <x v="0"/>
    <x v="0"/>
    <n v="29236"/>
    <n v="1"/>
    <n v="0"/>
    <d v="2013-10-08T00:00:00"/>
    <n v="30"/>
    <n v="37"/>
    <n v="4"/>
    <n v="24"/>
    <n v="16"/>
    <n v="9"/>
    <n v="9"/>
    <n v="2"/>
    <n v="4"/>
    <n v="0"/>
    <n v="3"/>
    <n v="9"/>
    <n v="0"/>
    <n v="0"/>
    <n v="0"/>
    <n v="0"/>
    <n v="0"/>
    <n v="0"/>
    <n v="3"/>
    <n v="11"/>
    <n v="0"/>
  </r>
  <r>
    <n v="9860"/>
    <n v="1959"/>
    <x v="0"/>
    <x v="1"/>
    <n v="44911"/>
    <n v="0"/>
    <n v="1"/>
    <d v="2013-03-15T00:00:00"/>
    <n v="11"/>
    <n v="159"/>
    <n v="0"/>
    <n v="22"/>
    <n v="2"/>
    <n v="1"/>
    <n v="31"/>
    <n v="3"/>
    <n v="4"/>
    <n v="1"/>
    <n v="4"/>
    <n v="7"/>
    <n v="0"/>
    <n v="0"/>
    <n v="0"/>
    <n v="0"/>
    <n v="0"/>
    <n v="0"/>
    <n v="3"/>
    <n v="11"/>
    <n v="0"/>
  </r>
  <r>
    <n v="7129"/>
    <n v="1962"/>
    <x v="1"/>
    <x v="2"/>
    <n v="54693"/>
    <n v="0"/>
    <n v="1"/>
    <d v="2013-02-17T00:00:00"/>
    <n v="72"/>
    <n v="686"/>
    <n v="17"/>
    <n v="142"/>
    <n v="23"/>
    <n v="26"/>
    <n v="35"/>
    <n v="8"/>
    <n v="6"/>
    <n v="4"/>
    <n v="13"/>
    <n v="6"/>
    <n v="0"/>
    <n v="0"/>
    <n v="0"/>
    <n v="0"/>
    <n v="0"/>
    <n v="0"/>
    <n v="3"/>
    <n v="11"/>
    <n v="0"/>
  </r>
  <r>
    <n v="5866"/>
    <n v="1974"/>
    <x v="0"/>
    <x v="1"/>
    <n v="48186"/>
    <n v="1"/>
    <n v="0"/>
    <d v="2014-03-20T00:00:00"/>
    <n v="39"/>
    <n v="97"/>
    <n v="3"/>
    <n v="66"/>
    <n v="12"/>
    <n v="7"/>
    <n v="34"/>
    <n v="3"/>
    <n v="4"/>
    <n v="1"/>
    <n v="4"/>
    <n v="7"/>
    <n v="0"/>
    <n v="0"/>
    <n v="0"/>
    <n v="0"/>
    <n v="0"/>
    <n v="0"/>
    <n v="3"/>
    <n v="11"/>
    <n v="0"/>
  </r>
  <r>
    <n v="10521"/>
    <n v="1977"/>
    <x v="0"/>
    <x v="2"/>
    <n v="54809"/>
    <n v="1"/>
    <n v="1"/>
    <d v="2013-09-11T00:00:00"/>
    <n v="0"/>
    <n v="63"/>
    <n v="6"/>
    <n v="57"/>
    <n v="13"/>
    <n v="13"/>
    <n v="22"/>
    <n v="4"/>
    <n v="2"/>
    <n v="1"/>
    <n v="5"/>
    <n v="4"/>
    <n v="0"/>
    <n v="0"/>
    <n v="0"/>
    <n v="0"/>
    <n v="0"/>
    <n v="0"/>
    <n v="3"/>
    <n v="11"/>
    <n v="1"/>
  </r>
  <r>
    <n v="7393"/>
    <n v="1978"/>
    <x v="0"/>
    <x v="1"/>
    <n v="41580"/>
    <n v="1"/>
    <n v="1"/>
    <d v="2012-12-10T00:00:00"/>
    <n v="15"/>
    <n v="56"/>
    <n v="5"/>
    <n v="24"/>
    <n v="4"/>
    <n v="0"/>
    <n v="3"/>
    <n v="3"/>
    <n v="2"/>
    <n v="1"/>
    <n v="3"/>
    <n v="5"/>
    <n v="0"/>
    <n v="0"/>
    <n v="0"/>
    <n v="0"/>
    <n v="0"/>
    <n v="0"/>
    <n v="3"/>
    <n v="11"/>
    <n v="0"/>
  </r>
  <r>
    <n v="7849"/>
    <n v="1970"/>
    <x v="1"/>
    <x v="2"/>
    <n v="80336"/>
    <n v="0"/>
    <n v="0"/>
    <d v="2013-09-09T00:00:00"/>
    <n v="12"/>
    <n v="209"/>
    <n v="19"/>
    <n v="456"/>
    <n v="160"/>
    <n v="142"/>
    <n v="66"/>
    <n v="1"/>
    <n v="2"/>
    <n v="9"/>
    <n v="13"/>
    <n v="1"/>
    <n v="0"/>
    <n v="0"/>
    <n v="0"/>
    <n v="0"/>
    <n v="0"/>
    <n v="0"/>
    <n v="3"/>
    <n v="11"/>
    <n v="0"/>
  </r>
  <r>
    <n v="332"/>
    <n v="1957"/>
    <x v="0"/>
    <x v="2"/>
    <n v="47743"/>
    <n v="0"/>
    <n v="1"/>
    <d v="2013-03-22T00:00:00"/>
    <n v="56"/>
    <n v="198"/>
    <n v="2"/>
    <n v="43"/>
    <n v="0"/>
    <n v="12"/>
    <n v="20"/>
    <n v="3"/>
    <n v="4"/>
    <n v="1"/>
    <n v="6"/>
    <n v="6"/>
    <n v="0"/>
    <n v="1"/>
    <n v="0"/>
    <n v="0"/>
    <n v="0"/>
    <n v="0"/>
    <n v="3"/>
    <n v="11"/>
    <n v="0"/>
  </r>
  <r>
    <n v="9847"/>
    <n v="1955"/>
    <x v="4"/>
    <x v="2"/>
    <n v="62972"/>
    <n v="0"/>
    <n v="1"/>
    <d v="2012-08-03T00:00:00"/>
    <n v="39"/>
    <n v="313"/>
    <n v="15"/>
    <n v="47"/>
    <n v="20"/>
    <n v="0"/>
    <n v="192"/>
    <n v="2"/>
    <n v="7"/>
    <n v="4"/>
    <n v="3"/>
    <n v="6"/>
    <n v="0"/>
    <n v="0"/>
    <n v="0"/>
    <n v="0"/>
    <n v="0"/>
    <n v="0"/>
    <n v="3"/>
    <n v="11"/>
    <n v="0"/>
  </r>
  <r>
    <n v="531"/>
    <n v="1954"/>
    <x v="1"/>
    <x v="3"/>
    <n v="57333"/>
    <n v="0"/>
    <n v="1"/>
    <d v="2012-09-22T00:00:00"/>
    <n v="55"/>
    <n v="941"/>
    <n v="14"/>
    <n v="397"/>
    <n v="76"/>
    <n v="58"/>
    <n v="176"/>
    <n v="11"/>
    <n v="8"/>
    <n v="5"/>
    <n v="9"/>
    <n v="6"/>
    <n v="0"/>
    <n v="0"/>
    <n v="0"/>
    <n v="0"/>
    <n v="0"/>
    <n v="0"/>
    <n v="3"/>
    <n v="11"/>
    <n v="1"/>
  </r>
  <r>
    <n v="9576"/>
    <n v="1982"/>
    <x v="1"/>
    <x v="1"/>
    <n v="32313"/>
    <n v="1"/>
    <n v="0"/>
    <d v="2013-02-11T00:00:00"/>
    <n v="60"/>
    <n v="86"/>
    <n v="4"/>
    <n v="56"/>
    <n v="2"/>
    <n v="4"/>
    <n v="7"/>
    <n v="3"/>
    <n v="4"/>
    <n v="0"/>
    <n v="4"/>
    <n v="9"/>
    <n v="0"/>
    <n v="0"/>
    <n v="0"/>
    <n v="0"/>
    <n v="0"/>
    <n v="0"/>
    <n v="3"/>
    <n v="11"/>
    <n v="0"/>
  </r>
  <r>
    <n v="6906"/>
    <n v="1953"/>
    <x v="2"/>
    <x v="4"/>
    <n v="84953"/>
    <n v="0"/>
    <n v="0"/>
    <d v="2013-06-03T00:00:00"/>
    <n v="73"/>
    <n v="167"/>
    <n v="48"/>
    <n v="602"/>
    <n v="63"/>
    <n v="72"/>
    <n v="72"/>
    <n v="1"/>
    <n v="3"/>
    <n v="10"/>
    <n v="4"/>
    <n v="2"/>
    <n v="0"/>
    <n v="1"/>
    <n v="1"/>
    <n v="1"/>
    <n v="0"/>
    <n v="0"/>
    <n v="3"/>
    <n v="11"/>
    <n v="1"/>
  </r>
  <r>
    <n v="7419"/>
    <n v="1968"/>
    <x v="2"/>
    <x v="3"/>
    <n v="27071"/>
    <n v="1"/>
    <n v="0"/>
    <d v="2014-04-23T00:00:00"/>
    <n v="90"/>
    <n v="8"/>
    <n v="3"/>
    <n v="19"/>
    <n v="0"/>
    <n v="2"/>
    <n v="3"/>
    <n v="2"/>
    <n v="2"/>
    <n v="0"/>
    <n v="3"/>
    <n v="6"/>
    <n v="0"/>
    <n v="0"/>
    <n v="0"/>
    <n v="0"/>
    <n v="0"/>
    <n v="0"/>
    <n v="3"/>
    <n v="11"/>
    <n v="0"/>
  </r>
  <r>
    <n v="3170"/>
    <n v="1957"/>
    <x v="2"/>
    <x v="1"/>
    <n v="68148"/>
    <n v="0"/>
    <n v="0"/>
    <d v="2013-08-31T00:00:00"/>
    <n v="86"/>
    <n v="389"/>
    <n v="66"/>
    <n v="408"/>
    <n v="37"/>
    <n v="57"/>
    <n v="85"/>
    <n v="1"/>
    <n v="4"/>
    <n v="4"/>
    <n v="6"/>
    <n v="2"/>
    <n v="0"/>
    <n v="0"/>
    <n v="0"/>
    <n v="0"/>
    <n v="0"/>
    <n v="0"/>
    <n v="3"/>
    <n v="11"/>
    <n v="0"/>
  </r>
  <r>
    <n v="8527"/>
    <n v="1965"/>
    <x v="2"/>
    <x v="1"/>
    <n v="65735"/>
    <n v="1"/>
    <n v="1"/>
    <d v="2013-12-07T00:00:00"/>
    <n v="37"/>
    <n v="239"/>
    <n v="7"/>
    <n v="119"/>
    <n v="4"/>
    <n v="15"/>
    <n v="11"/>
    <n v="5"/>
    <n v="6"/>
    <n v="2"/>
    <n v="6"/>
    <n v="7"/>
    <n v="0"/>
    <n v="0"/>
    <n v="0"/>
    <n v="0"/>
    <n v="0"/>
    <n v="0"/>
    <n v="3"/>
    <n v="11"/>
    <n v="0"/>
  </r>
  <r>
    <n v="7872"/>
    <n v="1975"/>
    <x v="1"/>
    <x v="2"/>
    <n v="86836"/>
    <n v="0"/>
    <n v="0"/>
    <d v="2012-09-12T00:00:00"/>
    <n v="7"/>
    <n v="179"/>
    <n v="21"/>
    <n v="273"/>
    <n v="0"/>
    <n v="21"/>
    <n v="63"/>
    <n v="1"/>
    <n v="6"/>
    <n v="10"/>
    <n v="6"/>
    <n v="5"/>
    <n v="1"/>
    <n v="0"/>
    <n v="1"/>
    <n v="1"/>
    <n v="0"/>
    <n v="0"/>
    <n v="3"/>
    <n v="11"/>
    <n v="1"/>
  </r>
  <r>
    <n v="9931"/>
    <n v="1963"/>
    <x v="1"/>
    <x v="2"/>
    <n v="4023"/>
    <n v="1"/>
    <n v="1"/>
    <d v="2014-06-23T00:00:00"/>
    <n v="29"/>
    <n v="5"/>
    <n v="0"/>
    <n v="1"/>
    <n v="1"/>
    <n v="1"/>
    <n v="1"/>
    <n v="15"/>
    <n v="0"/>
    <n v="0"/>
    <n v="0"/>
    <n v="19"/>
    <n v="0"/>
    <n v="0"/>
    <n v="0"/>
    <n v="0"/>
    <n v="0"/>
    <n v="0"/>
    <n v="3"/>
    <n v="11"/>
    <n v="0"/>
  </r>
  <r>
    <n v="10595"/>
    <n v="1990"/>
    <x v="0"/>
    <x v="2"/>
    <n v="30093"/>
    <n v="0"/>
    <n v="0"/>
    <d v="2013-07-08T00:00:00"/>
    <n v="19"/>
    <n v="2"/>
    <n v="6"/>
    <n v="28"/>
    <n v="13"/>
    <n v="4"/>
    <n v="16"/>
    <n v="1"/>
    <n v="2"/>
    <n v="0"/>
    <n v="3"/>
    <n v="7"/>
    <n v="0"/>
    <n v="0"/>
    <n v="0"/>
    <n v="0"/>
    <n v="0"/>
    <n v="0"/>
    <n v="3"/>
    <n v="11"/>
    <n v="0"/>
  </r>
  <r>
    <n v="4609"/>
    <n v="1966"/>
    <x v="1"/>
    <x v="2"/>
    <n v="57705"/>
    <n v="0"/>
    <n v="1"/>
    <d v="2014-01-11T00:00:00"/>
    <n v="14"/>
    <n v="383"/>
    <n v="0"/>
    <n v="53"/>
    <n v="6"/>
    <n v="4"/>
    <n v="40"/>
    <n v="3"/>
    <n v="8"/>
    <n v="1"/>
    <n v="6"/>
    <n v="6"/>
    <n v="0"/>
    <n v="0"/>
    <n v="0"/>
    <n v="0"/>
    <n v="0"/>
    <n v="0"/>
    <n v="3"/>
    <n v="11"/>
    <n v="0"/>
  </r>
  <r>
    <n v="5010"/>
    <n v="1988"/>
    <x v="0"/>
    <x v="0"/>
    <n v="25008"/>
    <n v="1"/>
    <n v="0"/>
    <d v="2014-02-02T00:00:00"/>
    <n v="72"/>
    <n v="2"/>
    <n v="8"/>
    <n v="8"/>
    <n v="6"/>
    <n v="1"/>
    <n v="9"/>
    <n v="2"/>
    <n v="1"/>
    <n v="0"/>
    <n v="3"/>
    <n v="8"/>
    <n v="0"/>
    <n v="0"/>
    <n v="0"/>
    <n v="0"/>
    <n v="0"/>
    <n v="0"/>
    <n v="3"/>
    <n v="11"/>
    <n v="0"/>
  </r>
  <r>
    <n v="4427"/>
    <n v="1995"/>
    <x v="4"/>
    <x v="0"/>
    <n v="83257"/>
    <n v="0"/>
    <n v="0"/>
    <d v="2012-09-18T00:00:00"/>
    <n v="56"/>
    <n v="536"/>
    <n v="27"/>
    <n v="590"/>
    <n v="38"/>
    <n v="107"/>
    <n v="67"/>
    <n v="1"/>
    <n v="5"/>
    <n v="10"/>
    <n v="12"/>
    <n v="6"/>
    <n v="1"/>
    <n v="0"/>
    <n v="1"/>
    <n v="0"/>
    <n v="0"/>
    <n v="1"/>
    <n v="3"/>
    <n v="11"/>
    <n v="1"/>
  </r>
  <r>
    <n v="11148"/>
    <n v="1975"/>
    <x v="0"/>
    <x v="1"/>
    <n v="22280"/>
    <n v="1"/>
    <n v="0"/>
    <d v="2013-05-19T00:00:00"/>
    <n v="85"/>
    <n v="2"/>
    <n v="1"/>
    <n v="4"/>
    <n v="3"/>
    <n v="1"/>
    <n v="2"/>
    <n v="1"/>
    <n v="1"/>
    <n v="0"/>
    <n v="2"/>
    <n v="8"/>
    <n v="0"/>
    <n v="0"/>
    <n v="0"/>
    <n v="0"/>
    <n v="0"/>
    <n v="0"/>
    <n v="3"/>
    <n v="11"/>
    <n v="0"/>
  </r>
  <r>
    <n v="1168"/>
    <n v="1978"/>
    <x v="1"/>
    <x v="2"/>
    <n v="72159"/>
    <n v="0"/>
    <n v="0"/>
    <d v="2012-10-29T00:00:00"/>
    <n v="62"/>
    <n v="322"/>
    <n v="53"/>
    <n v="899"/>
    <n v="34"/>
    <n v="40"/>
    <n v="53"/>
    <n v="1"/>
    <n v="4"/>
    <n v="6"/>
    <n v="10"/>
    <n v="2"/>
    <n v="0"/>
    <n v="0"/>
    <n v="0"/>
    <n v="0"/>
    <n v="0"/>
    <n v="0"/>
    <n v="3"/>
    <n v="11"/>
    <n v="0"/>
  </r>
  <r>
    <n v="9595"/>
    <n v="1961"/>
    <x v="0"/>
    <x v="1"/>
    <n v="64260"/>
    <n v="0"/>
    <n v="0"/>
    <d v="2013-01-11T00:00:00"/>
    <n v="1"/>
    <n v="539"/>
    <n v="169"/>
    <n v="816"/>
    <n v="20"/>
    <n v="0"/>
    <n v="30"/>
    <n v="1"/>
    <n v="4"/>
    <n v="5"/>
    <n v="4"/>
    <n v="3"/>
    <n v="0"/>
    <n v="0"/>
    <n v="0"/>
    <n v="0"/>
    <n v="0"/>
    <n v="0"/>
    <n v="3"/>
    <n v="11"/>
    <n v="1"/>
  </r>
  <r>
    <n v="10163"/>
    <n v="1984"/>
    <x v="1"/>
    <x v="0"/>
    <n v="82733"/>
    <n v="0"/>
    <n v="0"/>
    <d v="2013-09-10T00:00:00"/>
    <n v="28"/>
    <n v="712"/>
    <n v="50"/>
    <n v="420"/>
    <n v="65"/>
    <n v="38"/>
    <n v="38"/>
    <n v="1"/>
    <n v="8"/>
    <n v="4"/>
    <n v="7"/>
    <n v="4"/>
    <n v="0"/>
    <n v="0"/>
    <n v="0"/>
    <n v="0"/>
    <n v="0"/>
    <n v="0"/>
    <n v="3"/>
    <n v="11"/>
    <n v="1"/>
  </r>
  <r>
    <n v="2886"/>
    <n v="1971"/>
    <x v="2"/>
    <x v="3"/>
    <n v="74290"/>
    <n v="0"/>
    <n v="1"/>
    <d v="2013-08-12T00:00:00"/>
    <n v="70"/>
    <n v="1121"/>
    <n v="0"/>
    <n v="72"/>
    <n v="0"/>
    <n v="12"/>
    <n v="12"/>
    <n v="4"/>
    <n v="10"/>
    <n v="8"/>
    <n v="10"/>
    <n v="6"/>
    <n v="0"/>
    <n v="1"/>
    <n v="0"/>
    <n v="1"/>
    <n v="0"/>
    <n v="0"/>
    <n v="3"/>
    <n v="11"/>
    <n v="0"/>
  </r>
  <r>
    <n v="6710"/>
    <n v="1951"/>
    <x v="2"/>
    <x v="0"/>
    <n v="58217"/>
    <n v="2"/>
    <n v="1"/>
    <d v="2012-11-17T00:00:00"/>
    <n v="84"/>
    <n v="68"/>
    <n v="1"/>
    <n v="13"/>
    <n v="3"/>
    <n v="5"/>
    <n v="13"/>
    <n v="1"/>
    <n v="2"/>
    <n v="0"/>
    <n v="4"/>
    <n v="6"/>
    <n v="0"/>
    <n v="0"/>
    <n v="0"/>
    <n v="0"/>
    <n v="0"/>
    <n v="0"/>
    <n v="3"/>
    <n v="11"/>
    <n v="0"/>
  </r>
  <r>
    <n v="5316"/>
    <n v="1976"/>
    <x v="2"/>
    <x v="1"/>
    <n v="21024"/>
    <n v="0"/>
    <n v="0"/>
    <d v="2013-07-04T00:00:00"/>
    <n v="89"/>
    <n v="36"/>
    <n v="4"/>
    <n v="18"/>
    <n v="6"/>
    <n v="2"/>
    <n v="18"/>
    <n v="1"/>
    <n v="2"/>
    <n v="0"/>
    <n v="4"/>
    <n v="7"/>
    <n v="0"/>
    <n v="0"/>
    <n v="0"/>
    <n v="0"/>
    <n v="0"/>
    <n v="0"/>
    <n v="3"/>
    <n v="11"/>
    <n v="0"/>
  </r>
  <r>
    <n v="9029"/>
    <n v="1972"/>
    <x v="1"/>
    <x v="2"/>
    <n v="70116"/>
    <n v="0"/>
    <n v="0"/>
    <d v="2013-01-26T00:00:00"/>
    <n v="73"/>
    <n v="707"/>
    <n v="44"/>
    <n v="603"/>
    <n v="95"/>
    <n v="58"/>
    <n v="29"/>
    <n v="1"/>
    <n v="2"/>
    <n v="8"/>
    <n v="12"/>
    <n v="1"/>
    <n v="0"/>
    <n v="0"/>
    <n v="0"/>
    <n v="0"/>
    <n v="0"/>
    <n v="0"/>
    <n v="3"/>
    <n v="11"/>
    <n v="0"/>
  </r>
  <r>
    <n v="521"/>
    <n v="1985"/>
    <x v="0"/>
    <x v="1"/>
    <n v="54006"/>
    <n v="1"/>
    <n v="0"/>
    <d v="2012-09-18T00:00:00"/>
    <n v="42"/>
    <n v="174"/>
    <n v="77"/>
    <n v="203"/>
    <n v="6"/>
    <n v="24"/>
    <n v="97"/>
    <n v="2"/>
    <n v="8"/>
    <n v="1"/>
    <n v="7"/>
    <n v="7"/>
    <n v="0"/>
    <n v="0"/>
    <n v="0"/>
    <n v="0"/>
    <n v="0"/>
    <n v="0"/>
    <n v="3"/>
    <n v="11"/>
    <n v="0"/>
  </r>
  <r>
    <n v="1459"/>
    <n v="1966"/>
    <x v="1"/>
    <x v="2"/>
    <n v="69063"/>
    <n v="0"/>
    <n v="1"/>
    <d v="2012-11-07T00:00:00"/>
    <n v="16"/>
    <n v="666"/>
    <n v="35"/>
    <n v="124"/>
    <n v="69"/>
    <n v="8"/>
    <n v="26"/>
    <n v="1"/>
    <n v="5"/>
    <n v="3"/>
    <n v="5"/>
    <n v="3"/>
    <n v="0"/>
    <n v="0"/>
    <n v="0"/>
    <n v="0"/>
    <n v="0"/>
    <n v="0"/>
    <n v="3"/>
    <n v="11"/>
    <n v="0"/>
  </r>
  <r>
    <n v="10241"/>
    <n v="1975"/>
    <x v="4"/>
    <x v="3"/>
    <n v="11448"/>
    <n v="0"/>
    <n v="0"/>
    <d v="2013-12-15T00:00:00"/>
    <n v="16"/>
    <n v="0"/>
    <n v="0"/>
    <n v="0"/>
    <n v="6"/>
    <n v="2"/>
    <n v="6"/>
    <n v="1"/>
    <n v="1"/>
    <n v="0"/>
    <n v="2"/>
    <n v="6"/>
    <n v="0"/>
    <n v="0"/>
    <n v="0"/>
    <n v="0"/>
    <n v="0"/>
    <n v="0"/>
    <n v="3"/>
    <n v="11"/>
    <n v="0"/>
  </r>
  <r>
    <n v="1630"/>
    <n v="1979"/>
    <x v="0"/>
    <x v="0"/>
    <n v="61825"/>
    <n v="0"/>
    <n v="1"/>
    <d v="2013-08-07T00:00:00"/>
    <n v="56"/>
    <n v="162"/>
    <n v="50"/>
    <n v="100"/>
    <n v="55"/>
    <n v="30"/>
    <n v="27"/>
    <n v="1"/>
    <n v="4"/>
    <n v="2"/>
    <n v="8"/>
    <n v="4"/>
    <n v="0"/>
    <n v="0"/>
    <n v="0"/>
    <n v="0"/>
    <n v="0"/>
    <n v="0"/>
    <n v="3"/>
    <n v="11"/>
    <n v="0"/>
  </r>
  <r>
    <n v="3254"/>
    <n v="1971"/>
    <x v="0"/>
    <x v="2"/>
    <n v="70886"/>
    <n v="1"/>
    <n v="0"/>
    <d v="2013-10-14T00:00:00"/>
    <n v="65"/>
    <n v="407"/>
    <n v="70"/>
    <n v="239"/>
    <n v="103"/>
    <n v="88"/>
    <n v="53"/>
    <n v="1"/>
    <n v="5"/>
    <n v="4"/>
    <n v="4"/>
    <n v="2"/>
    <n v="0"/>
    <n v="0"/>
    <n v="0"/>
    <n v="0"/>
    <n v="0"/>
    <n v="0"/>
    <n v="3"/>
    <n v="11"/>
    <n v="0"/>
  </r>
  <r>
    <n v="9064"/>
    <n v="1982"/>
    <x v="0"/>
    <x v="2"/>
    <n v="69109"/>
    <n v="0"/>
    <n v="0"/>
    <d v="2012-11-09T00:00:00"/>
    <n v="10"/>
    <n v="823"/>
    <n v="25"/>
    <n v="459"/>
    <n v="124"/>
    <n v="29"/>
    <n v="95"/>
    <n v="1"/>
    <n v="6"/>
    <n v="6"/>
    <n v="7"/>
    <n v="4"/>
    <n v="0"/>
    <n v="0"/>
    <n v="1"/>
    <n v="0"/>
    <n v="0"/>
    <n v="0"/>
    <n v="3"/>
    <n v="11"/>
    <n v="1"/>
  </r>
  <r>
    <n v="3678"/>
    <n v="1973"/>
    <x v="0"/>
    <x v="4"/>
    <n v="60208"/>
    <n v="1"/>
    <n v="1"/>
    <d v="2012-10-07T00:00:00"/>
    <n v="13"/>
    <n v="488"/>
    <n v="23"/>
    <n v="71"/>
    <n v="15"/>
    <n v="0"/>
    <n v="59"/>
    <n v="11"/>
    <n v="8"/>
    <n v="3"/>
    <n v="7"/>
    <n v="7"/>
    <n v="0"/>
    <n v="1"/>
    <n v="0"/>
    <n v="0"/>
    <n v="0"/>
    <n v="0"/>
    <n v="3"/>
    <n v="11"/>
    <n v="1"/>
  </r>
  <r>
    <n v="4227"/>
    <n v="1968"/>
    <x v="2"/>
    <x v="1"/>
    <n v="32889"/>
    <n v="1"/>
    <n v="1"/>
    <d v="2013-09-06T00:00:00"/>
    <n v="78"/>
    <n v="28"/>
    <n v="0"/>
    <n v="13"/>
    <n v="4"/>
    <n v="2"/>
    <n v="8"/>
    <n v="3"/>
    <n v="2"/>
    <n v="1"/>
    <n v="3"/>
    <n v="5"/>
    <n v="0"/>
    <n v="0"/>
    <n v="0"/>
    <n v="0"/>
    <n v="0"/>
    <n v="0"/>
    <n v="3"/>
    <n v="11"/>
    <n v="0"/>
  </r>
  <r>
    <n v="9467"/>
    <n v="1984"/>
    <x v="0"/>
    <x v="0"/>
    <n v="34738"/>
    <n v="1"/>
    <n v="0"/>
    <d v="2014-05-11T00:00:00"/>
    <n v="51"/>
    <n v="3"/>
    <n v="2"/>
    <n v="10"/>
    <n v="3"/>
    <n v="0"/>
    <n v="2"/>
    <n v="1"/>
    <n v="1"/>
    <n v="0"/>
    <n v="3"/>
    <n v="6"/>
    <n v="0"/>
    <n v="0"/>
    <n v="0"/>
    <n v="0"/>
    <n v="0"/>
    <n v="0"/>
    <n v="3"/>
    <n v="11"/>
    <n v="0"/>
  </r>
  <r>
    <n v="8486"/>
    <n v="1971"/>
    <x v="2"/>
    <x v="1"/>
    <n v="30538"/>
    <n v="1"/>
    <n v="0"/>
    <d v="2012-10-01T00:00:00"/>
    <n v="27"/>
    <n v="284"/>
    <n v="0"/>
    <n v="52"/>
    <n v="8"/>
    <n v="3"/>
    <n v="20"/>
    <n v="4"/>
    <n v="9"/>
    <n v="0"/>
    <n v="4"/>
    <n v="10"/>
    <n v="0"/>
    <n v="0"/>
    <n v="0"/>
    <n v="0"/>
    <n v="0"/>
    <n v="0"/>
    <n v="3"/>
    <n v="11"/>
    <n v="0"/>
  </r>
  <r>
    <n v="2186"/>
    <n v="1977"/>
    <x v="4"/>
    <x v="1"/>
    <n v="82326"/>
    <n v="0"/>
    <n v="0"/>
    <d v="2014-03-10T00:00:00"/>
    <n v="30"/>
    <n v="938"/>
    <n v="142"/>
    <n v="754"/>
    <n v="159"/>
    <n v="81"/>
    <n v="183"/>
    <n v="1"/>
    <n v="5"/>
    <n v="10"/>
    <n v="6"/>
    <n v="2"/>
    <n v="0"/>
    <n v="1"/>
    <n v="1"/>
    <n v="1"/>
    <n v="0"/>
    <n v="0"/>
    <n v="3"/>
    <n v="11"/>
    <n v="1"/>
  </r>
  <r>
    <n v="3286"/>
    <n v="1967"/>
    <x v="1"/>
    <x v="3"/>
    <n v="26642"/>
    <n v="1"/>
    <n v="0"/>
    <d v="2014-03-01T00:00:00"/>
    <n v="71"/>
    <n v="13"/>
    <n v="2"/>
    <n v="15"/>
    <n v="2"/>
    <n v="2"/>
    <n v="8"/>
    <n v="2"/>
    <n v="2"/>
    <n v="0"/>
    <n v="3"/>
    <n v="6"/>
    <n v="0"/>
    <n v="0"/>
    <n v="0"/>
    <n v="0"/>
    <n v="0"/>
    <n v="0"/>
    <n v="3"/>
    <n v="11"/>
    <n v="0"/>
  </r>
  <r>
    <n v="8602"/>
    <n v="1964"/>
    <x v="0"/>
    <x v="3"/>
    <n v="69932"/>
    <n v="0"/>
    <n v="1"/>
    <d v="2013-06-12T00:00:00"/>
    <n v="97"/>
    <n v="412"/>
    <n v="172"/>
    <n v="153"/>
    <n v="150"/>
    <n v="105"/>
    <n v="57"/>
    <n v="2"/>
    <n v="7"/>
    <n v="6"/>
    <n v="11"/>
    <n v="4"/>
    <n v="0"/>
    <n v="0"/>
    <n v="0"/>
    <n v="0"/>
    <n v="0"/>
    <n v="0"/>
    <n v="3"/>
    <n v="11"/>
    <n v="0"/>
  </r>
  <r>
    <n v="3722"/>
    <n v="1972"/>
    <x v="0"/>
    <x v="0"/>
    <n v="44503"/>
    <n v="1"/>
    <n v="1"/>
    <d v="2014-04-16T00:00:00"/>
    <n v="83"/>
    <n v="31"/>
    <n v="1"/>
    <n v="8"/>
    <n v="0"/>
    <n v="0"/>
    <n v="8"/>
    <n v="2"/>
    <n v="2"/>
    <n v="0"/>
    <n v="3"/>
    <n v="6"/>
    <n v="0"/>
    <n v="0"/>
    <n v="0"/>
    <n v="0"/>
    <n v="0"/>
    <n v="0"/>
    <n v="3"/>
    <n v="11"/>
    <n v="0"/>
  </r>
  <r>
    <n v="6715"/>
    <n v="1948"/>
    <x v="1"/>
    <x v="0"/>
    <n v="60200"/>
    <n v="0"/>
    <n v="1"/>
    <d v="2013-01-02T00:00:00"/>
    <n v="3"/>
    <n v="502"/>
    <n v="19"/>
    <n v="132"/>
    <n v="0"/>
    <n v="6"/>
    <n v="26"/>
    <n v="6"/>
    <n v="6"/>
    <n v="2"/>
    <n v="11"/>
    <n v="6"/>
    <n v="0"/>
    <n v="0"/>
    <n v="0"/>
    <n v="0"/>
    <n v="0"/>
    <n v="0"/>
    <n v="3"/>
    <n v="11"/>
    <n v="0"/>
  </r>
  <r>
    <n v="4796"/>
    <n v="1952"/>
    <x v="0"/>
    <x v="3"/>
    <n v="49638"/>
    <n v="0"/>
    <n v="1"/>
    <d v="2014-04-19T00:00:00"/>
    <n v="71"/>
    <n v="18"/>
    <n v="10"/>
    <n v="3"/>
    <n v="3"/>
    <n v="5"/>
    <n v="0"/>
    <n v="1"/>
    <n v="1"/>
    <n v="0"/>
    <n v="3"/>
    <n v="2"/>
    <n v="0"/>
    <n v="0"/>
    <n v="0"/>
    <n v="0"/>
    <n v="0"/>
    <n v="0"/>
    <n v="3"/>
    <n v="11"/>
    <n v="0"/>
  </r>
  <r>
    <n v="9612"/>
    <n v="1987"/>
    <x v="4"/>
    <x v="0"/>
    <n v="23830"/>
    <n v="0"/>
    <n v="0"/>
    <d v="2014-02-07T00:00:00"/>
    <n v="3"/>
    <n v="1"/>
    <n v="8"/>
    <n v="6"/>
    <n v="4"/>
    <n v="8"/>
    <n v="16"/>
    <n v="1"/>
    <n v="1"/>
    <n v="0"/>
    <n v="3"/>
    <n v="7"/>
    <n v="0"/>
    <n v="0"/>
    <n v="0"/>
    <n v="0"/>
    <n v="0"/>
    <n v="0"/>
    <n v="3"/>
    <n v="11"/>
    <n v="0"/>
  </r>
  <r>
    <n v="3766"/>
    <n v="1959"/>
    <x v="2"/>
    <x v="4"/>
    <n v="33051"/>
    <n v="0"/>
    <n v="0"/>
    <d v="2012-08-16T00:00:00"/>
    <n v="15"/>
    <n v="100"/>
    <n v="71"/>
    <n v="243"/>
    <n v="108"/>
    <n v="94"/>
    <n v="219"/>
    <n v="3"/>
    <n v="9"/>
    <n v="1"/>
    <n v="8"/>
    <n v="9"/>
    <n v="0"/>
    <n v="0"/>
    <n v="0"/>
    <n v="0"/>
    <n v="0"/>
    <n v="0"/>
    <n v="3"/>
    <n v="11"/>
    <n v="1"/>
  </r>
  <r>
    <n v="1399"/>
    <n v="1958"/>
    <x v="0"/>
    <x v="2"/>
    <n v="72905"/>
    <n v="0"/>
    <n v="0"/>
    <d v="2014-01-21T00:00:00"/>
    <n v="52"/>
    <n v="407"/>
    <n v="114"/>
    <n v="445"/>
    <n v="181"/>
    <n v="165"/>
    <n v="203"/>
    <n v="1"/>
    <n v="3"/>
    <n v="7"/>
    <n v="9"/>
    <n v="1"/>
    <n v="0"/>
    <n v="0"/>
    <n v="0"/>
    <n v="1"/>
    <n v="0"/>
    <n v="0"/>
    <n v="3"/>
    <n v="11"/>
    <n v="0"/>
  </r>
  <r>
    <n v="1570"/>
    <n v="1951"/>
    <x v="1"/>
    <x v="1"/>
    <n v="69702"/>
    <n v="0"/>
    <n v="1"/>
    <d v="2013-02-19T00:00:00"/>
    <n v="8"/>
    <n v="664"/>
    <n v="9"/>
    <n v="240"/>
    <n v="50"/>
    <n v="19"/>
    <n v="57"/>
    <n v="2"/>
    <n v="7"/>
    <n v="7"/>
    <n v="10"/>
    <n v="4"/>
    <n v="0"/>
    <n v="0"/>
    <n v="0"/>
    <n v="0"/>
    <n v="0"/>
    <n v="0"/>
    <n v="3"/>
    <n v="11"/>
    <n v="0"/>
  </r>
  <r>
    <n v="3426"/>
    <n v="1975"/>
    <x v="0"/>
    <x v="3"/>
    <n v="70300"/>
    <n v="1"/>
    <n v="0"/>
    <d v="2013-07-15T00:00:00"/>
    <n v="89"/>
    <n v="1045"/>
    <n v="61"/>
    <n v="338"/>
    <n v="60"/>
    <n v="46"/>
    <n v="46"/>
    <n v="3"/>
    <n v="5"/>
    <n v="5"/>
    <n v="13"/>
    <n v="8"/>
    <n v="0"/>
    <n v="0"/>
    <n v="0"/>
    <n v="0"/>
    <n v="0"/>
    <n v="0"/>
    <n v="3"/>
    <n v="11"/>
    <n v="0"/>
  </r>
  <r>
    <n v="3074"/>
    <n v="1984"/>
    <x v="1"/>
    <x v="2"/>
    <n v="70643"/>
    <n v="0"/>
    <n v="0"/>
    <d v="2012-10-15T00:00:00"/>
    <n v="66"/>
    <n v="1218"/>
    <n v="107"/>
    <n v="304"/>
    <n v="23"/>
    <n v="143"/>
    <n v="33"/>
    <n v="1"/>
    <n v="5"/>
    <n v="8"/>
    <n v="4"/>
    <n v="6"/>
    <n v="0"/>
    <n v="0"/>
    <n v="0"/>
    <n v="0"/>
    <n v="0"/>
    <n v="0"/>
    <n v="3"/>
    <n v="11"/>
    <n v="1"/>
  </r>
  <r>
    <n v="8341"/>
    <n v="1969"/>
    <x v="1"/>
    <x v="2"/>
    <n v="30396"/>
    <n v="1"/>
    <n v="0"/>
    <d v="2014-04-30T00:00:00"/>
    <n v="22"/>
    <n v="15"/>
    <n v="0"/>
    <n v="6"/>
    <n v="0"/>
    <n v="1"/>
    <n v="12"/>
    <n v="2"/>
    <n v="1"/>
    <n v="1"/>
    <n v="2"/>
    <n v="7"/>
    <n v="1"/>
    <n v="0"/>
    <n v="0"/>
    <n v="0"/>
    <n v="0"/>
    <n v="0"/>
    <n v="3"/>
    <n v="11"/>
    <n v="1"/>
  </r>
  <r>
    <n v="5180"/>
    <n v="1968"/>
    <x v="1"/>
    <x v="3"/>
    <n v="50616"/>
    <n v="0"/>
    <n v="1"/>
    <d v="2014-04-18T00:00:00"/>
    <n v="56"/>
    <n v="128"/>
    <n v="0"/>
    <n v="16"/>
    <n v="0"/>
    <n v="1"/>
    <n v="4"/>
    <n v="2"/>
    <n v="4"/>
    <n v="0"/>
    <n v="4"/>
    <n v="7"/>
    <n v="0"/>
    <n v="0"/>
    <n v="0"/>
    <n v="0"/>
    <n v="0"/>
    <n v="0"/>
    <n v="3"/>
    <n v="11"/>
    <n v="0"/>
  </r>
  <r>
    <n v="6461"/>
    <n v="1969"/>
    <x v="2"/>
    <x v="0"/>
    <n v="62772"/>
    <n v="0"/>
    <n v="1"/>
    <d v="2013-05-19T00:00:00"/>
    <n v="74"/>
    <n v="581"/>
    <n v="49"/>
    <n v="157"/>
    <n v="43"/>
    <n v="8"/>
    <n v="108"/>
    <n v="1"/>
    <n v="5"/>
    <n v="6"/>
    <n v="11"/>
    <n v="2"/>
    <n v="0"/>
    <n v="1"/>
    <n v="0"/>
    <n v="0"/>
    <n v="0"/>
    <n v="0"/>
    <n v="3"/>
    <n v="11"/>
    <n v="0"/>
  </r>
  <r>
    <n v="7679"/>
    <n v="1985"/>
    <x v="1"/>
    <x v="0"/>
    <n v="30298"/>
    <n v="0"/>
    <n v="0"/>
    <d v="2014-05-19T00:00:00"/>
    <n v="48"/>
    <n v="6"/>
    <n v="3"/>
    <n v="12"/>
    <n v="6"/>
    <n v="1"/>
    <n v="0"/>
    <n v="1"/>
    <n v="1"/>
    <n v="1"/>
    <n v="3"/>
    <n v="3"/>
    <n v="0"/>
    <n v="0"/>
    <n v="0"/>
    <n v="0"/>
    <n v="0"/>
    <n v="0"/>
    <n v="3"/>
    <n v="11"/>
    <n v="0"/>
  </r>
  <r>
    <n v="10702"/>
    <n v="1984"/>
    <x v="0"/>
    <x v="0"/>
    <n v="52413"/>
    <n v="1"/>
    <n v="0"/>
    <d v="2012-11-03T00:00:00"/>
    <n v="67"/>
    <n v="185"/>
    <n v="8"/>
    <n v="133"/>
    <n v="56"/>
    <n v="56"/>
    <n v="12"/>
    <n v="2"/>
    <n v="7"/>
    <n v="1"/>
    <n v="7"/>
    <n v="7"/>
    <n v="0"/>
    <n v="0"/>
    <n v="0"/>
    <n v="0"/>
    <n v="0"/>
    <n v="0"/>
    <n v="3"/>
    <n v="11"/>
    <n v="0"/>
  </r>
  <r>
    <n v="7505"/>
    <n v="1957"/>
    <x v="1"/>
    <x v="2"/>
    <n v="44155"/>
    <n v="1"/>
    <n v="1"/>
    <d v="2014-01-19T00:00:00"/>
    <n v="24"/>
    <n v="22"/>
    <n v="1"/>
    <n v="9"/>
    <n v="0"/>
    <n v="0"/>
    <n v="14"/>
    <n v="1"/>
    <n v="1"/>
    <n v="1"/>
    <n v="2"/>
    <n v="4"/>
    <n v="0"/>
    <n v="0"/>
    <n v="0"/>
    <n v="0"/>
    <n v="0"/>
    <n v="0"/>
    <n v="3"/>
    <n v="11"/>
    <n v="0"/>
  </r>
  <r>
    <n v="5113"/>
    <n v="1971"/>
    <x v="1"/>
    <x v="3"/>
    <n v="86979"/>
    <n v="0"/>
    <n v="0"/>
    <d v="2013-11-07T00:00:00"/>
    <n v="67"/>
    <n v="584"/>
    <n v="100"/>
    <n v="835"/>
    <n v="65"/>
    <n v="83"/>
    <n v="35"/>
    <n v="1"/>
    <n v="5"/>
    <n v="5"/>
    <n v="5"/>
    <n v="2"/>
    <n v="1"/>
    <n v="0"/>
    <n v="0"/>
    <n v="0"/>
    <n v="0"/>
    <n v="0"/>
    <n v="3"/>
    <n v="11"/>
    <n v="1"/>
  </r>
  <r>
    <n v="10858"/>
    <n v="1975"/>
    <x v="0"/>
    <x v="1"/>
    <n v="76532"/>
    <n v="1"/>
    <n v="1"/>
    <d v="2013-09-09T00:00:00"/>
    <n v="38"/>
    <n v="355"/>
    <n v="30"/>
    <n v="177"/>
    <n v="90"/>
    <n v="138"/>
    <n v="30"/>
    <n v="4"/>
    <n v="9"/>
    <n v="5"/>
    <n v="7"/>
    <n v="5"/>
    <n v="0"/>
    <n v="0"/>
    <n v="0"/>
    <n v="0"/>
    <n v="0"/>
    <n v="0"/>
    <n v="3"/>
    <n v="11"/>
    <n v="0"/>
  </r>
  <r>
    <n v="2961"/>
    <n v="1982"/>
    <x v="0"/>
    <x v="2"/>
    <n v="42081"/>
    <n v="1"/>
    <n v="0"/>
    <d v="2013-02-26T00:00:00"/>
    <n v="86"/>
    <n v="175"/>
    <n v="10"/>
    <n v="110"/>
    <n v="54"/>
    <n v="6"/>
    <n v="27"/>
    <n v="2"/>
    <n v="6"/>
    <n v="3"/>
    <n v="4"/>
    <n v="6"/>
    <n v="1"/>
    <n v="0"/>
    <n v="0"/>
    <n v="0"/>
    <n v="0"/>
    <n v="0"/>
    <n v="3"/>
    <n v="11"/>
    <n v="0"/>
  </r>
  <r>
    <n v="2747"/>
    <n v="1988"/>
    <x v="1"/>
    <x v="2"/>
    <n v="67546"/>
    <n v="0"/>
    <n v="0"/>
    <d v="2012-08-31T00:00:00"/>
    <n v="90"/>
    <n v="864"/>
    <n v="134"/>
    <n v="768"/>
    <n v="150"/>
    <n v="38"/>
    <n v="172"/>
    <n v="1"/>
    <n v="4"/>
    <n v="10"/>
    <n v="5"/>
    <n v="3"/>
    <n v="0"/>
    <n v="0"/>
    <n v="0"/>
    <n v="0"/>
    <n v="0"/>
    <n v="0"/>
    <n v="3"/>
    <n v="11"/>
    <n v="0"/>
  </r>
  <r>
    <n v="3010"/>
    <n v="1989"/>
    <x v="2"/>
    <x v="1"/>
    <n v="88420"/>
    <n v="0"/>
    <n v="0"/>
    <d v="2014-05-02T00:00:00"/>
    <n v="87"/>
    <n v="957"/>
    <n v="153"/>
    <n v="612"/>
    <n v="99"/>
    <n v="95"/>
    <n v="153"/>
    <n v="1"/>
    <n v="4"/>
    <n v="7"/>
    <n v="8"/>
    <n v="1"/>
    <n v="1"/>
    <n v="0"/>
    <n v="1"/>
    <n v="1"/>
    <n v="0"/>
    <n v="0"/>
    <n v="3"/>
    <n v="11"/>
    <n v="0"/>
  </r>
  <r>
    <n v="5790"/>
    <n v="1985"/>
    <x v="0"/>
    <x v="2"/>
    <n v="31158"/>
    <n v="1"/>
    <n v="0"/>
    <d v="2013-01-27T00:00:00"/>
    <n v="62"/>
    <n v="25"/>
    <n v="6"/>
    <n v="16"/>
    <n v="20"/>
    <n v="0"/>
    <n v="5"/>
    <n v="2"/>
    <n v="2"/>
    <n v="0"/>
    <n v="3"/>
    <n v="8"/>
    <n v="0"/>
    <n v="0"/>
    <n v="0"/>
    <n v="0"/>
    <n v="0"/>
    <n v="0"/>
    <n v="3"/>
    <n v="11"/>
    <n v="0"/>
  </r>
  <r>
    <n v="6892"/>
    <n v="1968"/>
    <x v="0"/>
    <x v="3"/>
    <n v="61671"/>
    <n v="0"/>
    <n v="1"/>
    <d v="2014-06-03T00:00:00"/>
    <n v="23"/>
    <n v="641"/>
    <n v="7"/>
    <n v="56"/>
    <n v="0"/>
    <n v="0"/>
    <n v="28"/>
    <n v="8"/>
    <n v="10"/>
    <n v="4"/>
    <n v="6"/>
    <n v="8"/>
    <n v="0"/>
    <n v="1"/>
    <n v="0"/>
    <n v="1"/>
    <n v="0"/>
    <n v="0"/>
    <n v="3"/>
    <n v="11"/>
    <n v="0"/>
  </r>
  <r>
    <n v="1743"/>
    <n v="1974"/>
    <x v="0"/>
    <x v="0"/>
    <n v="69719"/>
    <n v="0"/>
    <n v="0"/>
    <d v="2014-05-26T00:00:00"/>
    <n v="99"/>
    <n v="273"/>
    <n v="86"/>
    <n v="208"/>
    <n v="177"/>
    <n v="14"/>
    <n v="43"/>
    <n v="1"/>
    <n v="2"/>
    <n v="3"/>
    <n v="5"/>
    <n v="1"/>
    <n v="0"/>
    <n v="0"/>
    <n v="0"/>
    <n v="0"/>
    <n v="0"/>
    <n v="0"/>
    <n v="3"/>
    <n v="11"/>
    <n v="0"/>
  </r>
  <r>
    <n v="3578"/>
    <n v="1949"/>
    <x v="0"/>
    <x v="3"/>
    <n v="49160"/>
    <n v="0"/>
    <n v="1"/>
    <d v="2013-10-20T00:00:00"/>
    <n v="29"/>
    <n v="122"/>
    <n v="21"/>
    <n v="43"/>
    <n v="25"/>
    <n v="10"/>
    <n v="15"/>
    <n v="2"/>
    <n v="3"/>
    <n v="1"/>
    <n v="6"/>
    <n v="6"/>
    <n v="0"/>
    <n v="0"/>
    <n v="0"/>
    <n v="0"/>
    <n v="0"/>
    <n v="0"/>
    <n v="3"/>
    <n v="11"/>
    <n v="0"/>
  </r>
  <r>
    <n v="8462"/>
    <n v="1978"/>
    <x v="3"/>
    <x v="1"/>
    <n v="24882"/>
    <n v="1"/>
    <n v="0"/>
    <d v="2012-09-09T00:00:00"/>
    <n v="52"/>
    <n v="1"/>
    <n v="4"/>
    <n v="10"/>
    <n v="29"/>
    <n v="0"/>
    <n v="36"/>
    <n v="1"/>
    <n v="1"/>
    <n v="1"/>
    <n v="2"/>
    <n v="6"/>
    <n v="1"/>
    <n v="0"/>
    <n v="0"/>
    <n v="0"/>
    <n v="0"/>
    <n v="0"/>
    <n v="3"/>
    <n v="11"/>
    <n v="0"/>
  </r>
  <r>
    <n v="5558"/>
    <n v="1954"/>
    <x v="1"/>
    <x v="0"/>
    <n v="90933"/>
    <n v="0"/>
    <n v="0"/>
    <d v="2014-03-31T00:00:00"/>
    <n v="90"/>
    <n v="1020"/>
    <n v="31"/>
    <n v="430"/>
    <n v="62"/>
    <n v="63"/>
    <n v="79"/>
    <n v="1"/>
    <n v="4"/>
    <n v="6"/>
    <n v="4"/>
    <n v="1"/>
    <n v="0"/>
    <n v="0"/>
    <n v="1"/>
    <n v="0"/>
    <n v="0"/>
    <n v="0"/>
    <n v="3"/>
    <n v="11"/>
    <n v="0"/>
  </r>
  <r>
    <n v="4619"/>
    <n v="1945"/>
    <x v="1"/>
    <x v="0"/>
    <n v="113734"/>
    <n v="0"/>
    <n v="0"/>
    <d v="2014-05-28T00:00:00"/>
    <n v="9"/>
    <n v="6"/>
    <n v="2"/>
    <n v="3"/>
    <n v="1"/>
    <n v="262"/>
    <n v="3"/>
    <n v="0"/>
    <n v="27"/>
    <n v="0"/>
    <n v="0"/>
    <n v="1"/>
    <n v="0"/>
    <n v="0"/>
    <n v="0"/>
    <n v="0"/>
    <n v="0"/>
    <n v="0"/>
    <n v="3"/>
    <n v="11"/>
    <n v="0"/>
  </r>
  <r>
    <n v="8780"/>
    <n v="1950"/>
    <x v="1"/>
    <x v="1"/>
    <n v="59292"/>
    <n v="0"/>
    <n v="1"/>
    <d v="2013-06-13T00:00:00"/>
    <n v="71"/>
    <n v="378"/>
    <n v="14"/>
    <n v="68"/>
    <n v="19"/>
    <n v="14"/>
    <n v="14"/>
    <n v="2"/>
    <n v="3"/>
    <n v="5"/>
    <n v="8"/>
    <n v="3"/>
    <n v="0"/>
    <n v="0"/>
    <n v="0"/>
    <n v="0"/>
    <n v="0"/>
    <n v="0"/>
    <n v="3"/>
    <n v="11"/>
    <n v="0"/>
  </r>
  <r>
    <n v="10789"/>
    <n v="1964"/>
    <x v="1"/>
    <x v="2"/>
    <n v="45759"/>
    <n v="1"/>
    <n v="1"/>
    <d v="2013-02-23T00:00:00"/>
    <n v="13"/>
    <n v="42"/>
    <n v="1"/>
    <n v="18"/>
    <n v="3"/>
    <n v="0"/>
    <n v="4"/>
    <n v="2"/>
    <n v="2"/>
    <n v="0"/>
    <n v="3"/>
    <n v="7"/>
    <n v="0"/>
    <n v="0"/>
    <n v="0"/>
    <n v="0"/>
    <n v="0"/>
    <n v="0"/>
    <n v="3"/>
    <n v="11"/>
    <n v="0"/>
  </r>
  <r>
    <n v="10779"/>
    <n v="1983"/>
    <x v="0"/>
    <x v="0"/>
    <n v="22148"/>
    <n v="0"/>
    <n v="0"/>
    <d v="2014-04-13T00:00:00"/>
    <n v="16"/>
    <n v="15"/>
    <n v="5"/>
    <n v="14"/>
    <n v="0"/>
    <n v="4"/>
    <n v="11"/>
    <n v="1"/>
    <n v="1"/>
    <n v="0"/>
    <n v="3"/>
    <n v="7"/>
    <n v="0"/>
    <n v="0"/>
    <n v="0"/>
    <n v="0"/>
    <n v="0"/>
    <n v="0"/>
    <n v="3"/>
    <n v="11"/>
    <n v="0"/>
  </r>
  <r>
    <n v="5896"/>
    <n v="1987"/>
    <x v="2"/>
    <x v="2"/>
    <n v="73395"/>
    <n v="0"/>
    <n v="0"/>
    <d v="2014-03-18T00:00:00"/>
    <n v="94"/>
    <n v="272"/>
    <n v="7"/>
    <n v="80"/>
    <n v="20"/>
    <n v="7"/>
    <n v="11"/>
    <n v="1"/>
    <n v="4"/>
    <n v="4"/>
    <n v="6"/>
    <n v="2"/>
    <n v="0"/>
    <n v="0"/>
    <n v="0"/>
    <n v="0"/>
    <n v="0"/>
    <n v="0"/>
    <n v="3"/>
    <n v="11"/>
    <n v="0"/>
  </r>
  <r>
    <n v="2337"/>
    <n v="1971"/>
    <x v="0"/>
    <x v="3"/>
    <n v="29819"/>
    <n v="1"/>
    <n v="0"/>
    <d v="2013-10-24T00:00:00"/>
    <n v="77"/>
    <n v="9"/>
    <n v="1"/>
    <n v="24"/>
    <n v="2"/>
    <n v="1"/>
    <n v="2"/>
    <n v="3"/>
    <n v="3"/>
    <n v="0"/>
    <n v="3"/>
    <n v="6"/>
    <n v="0"/>
    <n v="0"/>
    <n v="0"/>
    <n v="0"/>
    <n v="0"/>
    <n v="0"/>
    <n v="3"/>
    <n v="11"/>
    <n v="0"/>
  </r>
  <r>
    <n v="10951"/>
    <n v="1968"/>
    <x v="0"/>
    <x v="2"/>
    <n v="45688"/>
    <n v="0"/>
    <n v="1"/>
    <d v="2014-01-25T00:00:00"/>
    <n v="20"/>
    <n v="279"/>
    <n v="0"/>
    <n v="18"/>
    <n v="0"/>
    <n v="0"/>
    <n v="9"/>
    <n v="2"/>
    <n v="3"/>
    <n v="1"/>
    <n v="8"/>
    <n v="4"/>
    <n v="0"/>
    <n v="1"/>
    <n v="0"/>
    <n v="0"/>
    <n v="0"/>
    <n v="0"/>
    <n v="3"/>
    <n v="11"/>
    <n v="0"/>
  </r>
  <r>
    <n v="544"/>
    <n v="1954"/>
    <x v="0"/>
    <x v="2"/>
    <n v="62820"/>
    <n v="0"/>
    <n v="0"/>
    <d v="2013-05-11T00:00:00"/>
    <n v="51"/>
    <n v="398"/>
    <n v="61"/>
    <n v="265"/>
    <n v="138"/>
    <n v="61"/>
    <n v="53"/>
    <n v="1"/>
    <n v="3"/>
    <n v="4"/>
    <n v="6"/>
    <n v="1"/>
    <n v="0"/>
    <n v="0"/>
    <n v="0"/>
    <n v="0"/>
    <n v="0"/>
    <n v="0"/>
    <n v="3"/>
    <n v="11"/>
    <n v="0"/>
  </r>
  <r>
    <n v="17"/>
    <n v="1971"/>
    <x v="1"/>
    <x v="2"/>
    <n v="60491"/>
    <n v="0"/>
    <n v="1"/>
    <d v="2013-09-06T00:00:00"/>
    <n v="81"/>
    <n v="637"/>
    <n v="47"/>
    <n v="237"/>
    <n v="12"/>
    <n v="19"/>
    <n v="76"/>
    <n v="4"/>
    <n v="6"/>
    <n v="11"/>
    <n v="7"/>
    <n v="5"/>
    <n v="0"/>
    <n v="0"/>
    <n v="0"/>
    <n v="0"/>
    <n v="0"/>
    <n v="0"/>
    <n v="3"/>
    <n v="11"/>
    <n v="0"/>
  </r>
  <r>
    <n v="10680"/>
    <n v="1986"/>
    <x v="0"/>
    <x v="1"/>
    <n v="33235"/>
    <n v="1"/>
    <n v="0"/>
    <d v="2014-02-05T00:00:00"/>
    <n v="71"/>
    <n v="45"/>
    <n v="0"/>
    <n v="16"/>
    <n v="2"/>
    <n v="1"/>
    <n v="6"/>
    <n v="1"/>
    <n v="3"/>
    <n v="0"/>
    <n v="3"/>
    <n v="7"/>
    <n v="0"/>
    <n v="0"/>
    <n v="0"/>
    <n v="0"/>
    <n v="0"/>
    <n v="0"/>
    <n v="3"/>
    <n v="11"/>
    <n v="0"/>
  </r>
  <r>
    <n v="3265"/>
    <n v="1959"/>
    <x v="0"/>
    <x v="2"/>
    <n v="35701"/>
    <n v="0"/>
    <n v="0"/>
    <d v="2013-03-19T00:00:00"/>
    <n v="36"/>
    <n v="21"/>
    <n v="1"/>
    <n v="9"/>
    <n v="7"/>
    <n v="3"/>
    <n v="5"/>
    <n v="1"/>
    <n v="1"/>
    <n v="0"/>
    <n v="3"/>
    <n v="6"/>
    <n v="0"/>
    <n v="0"/>
    <n v="0"/>
    <n v="0"/>
    <n v="0"/>
    <n v="0"/>
    <n v="3"/>
    <n v="11"/>
    <n v="0"/>
  </r>
  <r>
    <n v="5623"/>
    <n v="1980"/>
    <x v="2"/>
    <x v="2"/>
    <n v="31535"/>
    <n v="1"/>
    <n v="0"/>
    <d v="2013-09-26T00:00:00"/>
    <n v="95"/>
    <n v="15"/>
    <n v="4"/>
    <n v="13"/>
    <n v="0"/>
    <n v="0"/>
    <n v="19"/>
    <n v="1"/>
    <n v="1"/>
    <n v="1"/>
    <n v="2"/>
    <n v="7"/>
    <n v="1"/>
    <n v="0"/>
    <n v="0"/>
    <n v="0"/>
    <n v="0"/>
    <n v="0"/>
    <n v="3"/>
    <n v="11"/>
    <n v="0"/>
  </r>
  <r>
    <n v="5832"/>
    <n v="1960"/>
    <x v="4"/>
    <x v="1"/>
    <n v="92556"/>
    <n v="0"/>
    <n v="0"/>
    <d v="2014-04-20T00:00:00"/>
    <n v="32"/>
    <n v="493"/>
    <n v="183"/>
    <n v="352"/>
    <n v="184"/>
    <n v="23"/>
    <n v="28"/>
    <n v="0"/>
    <n v="3"/>
    <n v="5"/>
    <n v="13"/>
    <n v="0"/>
    <n v="0"/>
    <n v="0"/>
    <n v="0"/>
    <n v="0"/>
    <n v="0"/>
    <n v="0"/>
    <n v="3"/>
    <n v="11"/>
    <n v="0"/>
  </r>
  <r>
    <n v="5544"/>
    <n v="1970"/>
    <x v="0"/>
    <x v="0"/>
    <n v="67384"/>
    <n v="0"/>
    <n v="1"/>
    <d v="2012-11-10T00:00:00"/>
    <n v="32"/>
    <n v="957"/>
    <n v="40"/>
    <n v="175"/>
    <n v="158"/>
    <n v="53"/>
    <n v="107"/>
    <n v="2"/>
    <n v="7"/>
    <n v="8"/>
    <n v="5"/>
    <n v="5"/>
    <n v="0"/>
    <n v="1"/>
    <n v="0"/>
    <n v="0"/>
    <n v="0"/>
    <n v="0"/>
    <n v="3"/>
    <n v="11"/>
    <n v="0"/>
  </r>
  <r>
    <n v="6417"/>
    <n v="1971"/>
    <x v="2"/>
    <x v="1"/>
    <n v="80573"/>
    <n v="0"/>
    <n v="0"/>
    <d v="2012-10-14T00:00:00"/>
    <n v="85"/>
    <n v="829"/>
    <n v="138"/>
    <n v="430"/>
    <n v="60"/>
    <n v="92"/>
    <n v="15"/>
    <n v="1"/>
    <n v="4"/>
    <n v="6"/>
    <n v="13"/>
    <n v="2"/>
    <n v="0"/>
    <n v="0"/>
    <n v="0"/>
    <n v="0"/>
    <n v="0"/>
    <n v="0"/>
    <n v="3"/>
    <n v="11"/>
    <n v="0"/>
  </r>
  <r>
    <n v="5831"/>
    <n v="1967"/>
    <x v="0"/>
    <x v="2"/>
    <n v="77870"/>
    <n v="0"/>
    <n v="1"/>
    <d v="2012-08-22T00:00:00"/>
    <n v="93"/>
    <n v="1017"/>
    <n v="50"/>
    <n v="500"/>
    <n v="65"/>
    <n v="50"/>
    <n v="133"/>
    <n v="3"/>
    <n v="5"/>
    <n v="5"/>
    <n v="5"/>
    <n v="8"/>
    <n v="0"/>
    <n v="1"/>
    <n v="0"/>
    <n v="1"/>
    <n v="0"/>
    <n v="0"/>
    <n v="3"/>
    <n v="11"/>
    <n v="1"/>
  </r>
  <r>
    <n v="7101"/>
    <n v="1963"/>
    <x v="1"/>
    <x v="4"/>
    <n v="52278"/>
    <n v="0"/>
    <n v="1"/>
    <d v="2013-01-25T00:00:00"/>
    <n v="24"/>
    <n v="953"/>
    <n v="0"/>
    <n v="71"/>
    <n v="0"/>
    <n v="0"/>
    <n v="174"/>
    <n v="6"/>
    <n v="10"/>
    <n v="5"/>
    <n v="10"/>
    <n v="8"/>
    <n v="0"/>
    <n v="0"/>
    <n v="0"/>
    <n v="0"/>
    <n v="0"/>
    <n v="0"/>
    <n v="3"/>
    <n v="11"/>
    <n v="0"/>
  </r>
  <r>
    <n v="10176"/>
    <n v="1968"/>
    <x v="0"/>
    <x v="0"/>
    <n v="57107"/>
    <n v="0"/>
    <n v="1"/>
    <d v="2012-08-24T00:00:00"/>
    <n v="44"/>
    <n v="159"/>
    <n v="0"/>
    <n v="120"/>
    <n v="0"/>
    <n v="0"/>
    <n v="137"/>
    <n v="7"/>
    <n v="4"/>
    <n v="4"/>
    <n v="8"/>
    <n v="8"/>
    <n v="0"/>
    <n v="1"/>
    <n v="0"/>
    <n v="0"/>
    <n v="1"/>
    <n v="0"/>
    <n v="3"/>
    <n v="11"/>
    <n v="1"/>
  </r>
  <r>
    <n v="2326"/>
    <n v="1990"/>
    <x v="0"/>
    <x v="2"/>
    <n v="18929"/>
    <n v="0"/>
    <n v="0"/>
    <d v="2013-02-16T00:00:00"/>
    <n v="15"/>
    <n v="32"/>
    <n v="0"/>
    <n v="8"/>
    <n v="23"/>
    <n v="4"/>
    <n v="18"/>
    <n v="1"/>
    <n v="1"/>
    <n v="0"/>
    <n v="4"/>
    <n v="6"/>
    <n v="0"/>
    <n v="0"/>
    <n v="0"/>
    <n v="0"/>
    <n v="0"/>
    <n v="0"/>
    <n v="3"/>
    <n v="11"/>
    <n v="0"/>
  </r>
  <r>
    <n v="4385"/>
    <n v="1981"/>
    <x v="1"/>
    <x v="0"/>
    <n v="36038"/>
    <n v="1"/>
    <n v="0"/>
    <d v="2013-05-31T00:00:00"/>
    <n v="82"/>
    <n v="23"/>
    <n v="0"/>
    <n v="15"/>
    <n v="0"/>
    <n v="2"/>
    <n v="7"/>
    <n v="2"/>
    <n v="3"/>
    <n v="0"/>
    <n v="3"/>
    <n v="6"/>
    <n v="0"/>
    <n v="0"/>
    <n v="0"/>
    <n v="0"/>
    <n v="0"/>
    <n v="0"/>
    <n v="3"/>
    <n v="11"/>
    <n v="0"/>
  </r>
  <r>
    <n v="2929"/>
    <n v="1976"/>
    <x v="0"/>
    <x v="0"/>
    <n v="20180"/>
    <n v="0"/>
    <n v="0"/>
    <d v="2013-02-20T00:00:00"/>
    <n v="27"/>
    <n v="18"/>
    <n v="42"/>
    <n v="24"/>
    <n v="15"/>
    <n v="20"/>
    <n v="18"/>
    <n v="1"/>
    <n v="2"/>
    <n v="1"/>
    <n v="4"/>
    <n v="7"/>
    <n v="0"/>
    <n v="0"/>
    <n v="0"/>
    <n v="0"/>
    <n v="0"/>
    <n v="0"/>
    <n v="3"/>
    <n v="11"/>
    <n v="0"/>
  </r>
  <r>
    <n v="10686"/>
    <n v="1965"/>
    <x v="1"/>
    <x v="1"/>
    <n v="34230"/>
    <n v="1"/>
    <n v="1"/>
    <d v="2012-12-26T00:00:00"/>
    <n v="72"/>
    <n v="15"/>
    <n v="0"/>
    <n v="4"/>
    <n v="0"/>
    <n v="0"/>
    <n v="2"/>
    <n v="1"/>
    <n v="1"/>
    <n v="0"/>
    <n v="2"/>
    <n v="7"/>
    <n v="0"/>
    <n v="0"/>
    <n v="0"/>
    <n v="0"/>
    <n v="0"/>
    <n v="0"/>
    <n v="3"/>
    <n v="11"/>
    <n v="0"/>
  </r>
  <r>
    <n v="2546"/>
    <n v="1977"/>
    <x v="4"/>
    <x v="0"/>
    <n v="31878"/>
    <n v="0"/>
    <n v="1"/>
    <d v="2014-06-22T00:00:00"/>
    <n v="7"/>
    <n v="23"/>
    <n v="4"/>
    <n v="5"/>
    <n v="10"/>
    <n v="5"/>
    <n v="23"/>
    <n v="1"/>
    <n v="1"/>
    <n v="0"/>
    <n v="4"/>
    <n v="3"/>
    <n v="0"/>
    <n v="0"/>
    <n v="0"/>
    <n v="0"/>
    <n v="0"/>
    <n v="0"/>
    <n v="3"/>
    <n v="11"/>
    <n v="0"/>
  </r>
  <r>
    <n v="3283"/>
    <n v="1972"/>
    <x v="4"/>
    <x v="2"/>
    <n v="70932"/>
    <n v="0"/>
    <n v="1"/>
    <d v="2014-01-19T00:00:00"/>
    <n v="57"/>
    <n v="200"/>
    <n v="193"/>
    <n v="100"/>
    <n v="46"/>
    <n v="185"/>
    <n v="185"/>
    <n v="2"/>
    <n v="6"/>
    <n v="2"/>
    <n v="12"/>
    <n v="3"/>
    <n v="0"/>
    <n v="0"/>
    <n v="0"/>
    <n v="0"/>
    <n v="0"/>
    <n v="0"/>
    <n v="3"/>
    <n v="11"/>
    <n v="0"/>
  </r>
  <r>
    <n v="3138"/>
    <n v="1956"/>
    <x v="0"/>
    <x v="0"/>
    <n v="91249"/>
    <n v="0"/>
    <n v="0"/>
    <d v="2012-10-20T00:00:00"/>
    <n v="84"/>
    <n v="1324"/>
    <n v="27"/>
    <n v="119"/>
    <n v="71"/>
    <n v="108"/>
    <n v="27"/>
    <n v="0"/>
    <n v="7"/>
    <n v="9"/>
    <n v="6"/>
    <n v="4"/>
    <n v="0"/>
    <n v="1"/>
    <n v="1"/>
    <n v="1"/>
    <n v="1"/>
    <n v="0"/>
    <n v="3"/>
    <n v="11"/>
    <n v="1"/>
  </r>
  <r>
    <n v="4994"/>
    <n v="1943"/>
    <x v="2"/>
    <x v="0"/>
    <n v="77598"/>
    <n v="0"/>
    <n v="0"/>
    <d v="2013-10-01T00:00:00"/>
    <n v="53"/>
    <n v="1193"/>
    <n v="33"/>
    <n v="281"/>
    <n v="129"/>
    <n v="66"/>
    <n v="33"/>
    <n v="1"/>
    <n v="7"/>
    <n v="5"/>
    <n v="13"/>
    <n v="3"/>
    <n v="0"/>
    <n v="0"/>
    <n v="1"/>
    <n v="0"/>
    <n v="0"/>
    <n v="0"/>
    <n v="3"/>
    <n v="11"/>
    <n v="0"/>
  </r>
  <r>
    <n v="7966"/>
    <n v="1959"/>
    <x v="0"/>
    <x v="0"/>
    <n v="80982"/>
    <n v="1"/>
    <n v="1"/>
    <d v="2013-01-08T00:00:00"/>
    <n v="48"/>
    <n v="505"/>
    <n v="137"/>
    <n v="401"/>
    <n v="104"/>
    <n v="22"/>
    <n v="22"/>
    <n v="3"/>
    <n v="11"/>
    <n v="5"/>
    <n v="11"/>
    <n v="5"/>
    <n v="0"/>
    <n v="0"/>
    <n v="0"/>
    <n v="0"/>
    <n v="0"/>
    <n v="1"/>
    <n v="3"/>
    <n v="11"/>
    <n v="0"/>
  </r>
  <r>
    <n v="3112"/>
    <n v="1977"/>
    <x v="2"/>
    <x v="2"/>
    <n v="22701"/>
    <n v="1"/>
    <n v="0"/>
    <d v="2013-09-05T00:00:00"/>
    <n v="2"/>
    <n v="2"/>
    <n v="4"/>
    <n v="9"/>
    <n v="0"/>
    <n v="4"/>
    <n v="5"/>
    <n v="1"/>
    <n v="1"/>
    <n v="0"/>
    <n v="3"/>
    <n v="5"/>
    <n v="0"/>
    <n v="0"/>
    <n v="0"/>
    <n v="0"/>
    <n v="0"/>
    <n v="0"/>
    <n v="3"/>
    <n v="11"/>
    <n v="0"/>
  </r>
  <r>
    <n v="10872"/>
    <n v="1969"/>
    <x v="1"/>
    <x v="2"/>
    <n v="55212"/>
    <n v="0"/>
    <n v="1"/>
    <d v="2012-11-23T00:00:00"/>
    <n v="65"/>
    <n v="1103"/>
    <n v="0"/>
    <n v="45"/>
    <n v="0"/>
    <n v="0"/>
    <n v="34"/>
    <n v="3"/>
    <n v="4"/>
    <n v="2"/>
    <n v="11"/>
    <n v="8"/>
    <n v="0"/>
    <n v="1"/>
    <n v="0"/>
    <n v="0"/>
    <n v="1"/>
    <n v="0"/>
    <n v="3"/>
    <n v="11"/>
    <n v="0"/>
  </r>
  <r>
    <n v="2181"/>
    <n v="1970"/>
    <x v="0"/>
    <x v="2"/>
    <n v="70617"/>
    <n v="0"/>
    <n v="0"/>
    <d v="2013-06-23T00:00:00"/>
    <n v="45"/>
    <n v="353"/>
    <n v="61"/>
    <n v="753"/>
    <n v="40"/>
    <n v="46"/>
    <n v="27"/>
    <n v="1"/>
    <n v="3"/>
    <n v="3"/>
    <n v="7"/>
    <n v="2"/>
    <n v="0"/>
    <n v="0"/>
    <n v="0"/>
    <n v="0"/>
    <n v="0"/>
    <n v="0"/>
    <n v="3"/>
    <n v="11"/>
    <n v="0"/>
  </r>
  <r>
    <n v="1867"/>
    <n v="1957"/>
    <x v="0"/>
    <x v="0"/>
    <n v="64849"/>
    <n v="0"/>
    <n v="0"/>
    <d v="2012-11-13T00:00:00"/>
    <n v="42"/>
    <n v="652"/>
    <n v="48"/>
    <n v="350"/>
    <n v="94"/>
    <n v="84"/>
    <n v="108"/>
    <n v="1"/>
    <n v="9"/>
    <n v="3"/>
    <n v="6"/>
    <n v="5"/>
    <n v="0"/>
    <n v="0"/>
    <n v="0"/>
    <n v="0"/>
    <n v="0"/>
    <n v="0"/>
    <n v="3"/>
    <n v="11"/>
    <n v="1"/>
  </r>
  <r>
    <n v="1518"/>
    <n v="1965"/>
    <x v="2"/>
    <x v="2"/>
    <n v="62694"/>
    <n v="1"/>
    <n v="1"/>
    <d v="2013-06-17T00:00:00"/>
    <n v="29"/>
    <n v="379"/>
    <n v="6"/>
    <n v="157"/>
    <n v="25"/>
    <n v="91"/>
    <n v="91"/>
    <n v="5"/>
    <n v="9"/>
    <n v="3"/>
    <n v="7"/>
    <n v="7"/>
    <n v="0"/>
    <n v="0"/>
    <n v="0"/>
    <n v="0"/>
    <n v="0"/>
    <n v="0"/>
    <n v="3"/>
    <n v="11"/>
    <n v="0"/>
  </r>
  <r>
    <n v="5734"/>
    <n v="1974"/>
    <x v="1"/>
    <x v="2"/>
    <n v="61917"/>
    <n v="1"/>
    <n v="1"/>
    <d v="2013-11-20T00:00:00"/>
    <n v="83"/>
    <n v="46"/>
    <n v="4"/>
    <n v="36"/>
    <n v="2"/>
    <n v="2"/>
    <n v="1"/>
    <n v="1"/>
    <n v="2"/>
    <n v="0"/>
    <n v="4"/>
    <n v="5"/>
    <n v="0"/>
    <n v="0"/>
    <n v="0"/>
    <n v="0"/>
    <n v="0"/>
    <n v="0"/>
    <n v="3"/>
    <n v="11"/>
    <n v="0"/>
  </r>
  <r>
    <n v="2878"/>
    <n v="1947"/>
    <x v="1"/>
    <x v="2"/>
    <n v="67472"/>
    <n v="0"/>
    <n v="1"/>
    <d v="2013-09-28T00:00:00"/>
    <n v="93"/>
    <n v="162"/>
    <n v="31"/>
    <n v="127"/>
    <n v="8"/>
    <n v="17"/>
    <n v="69"/>
    <n v="2"/>
    <n v="4"/>
    <n v="2"/>
    <n v="7"/>
    <n v="3"/>
    <n v="0"/>
    <n v="0"/>
    <n v="0"/>
    <n v="0"/>
    <n v="0"/>
    <n v="0"/>
    <n v="3"/>
    <n v="11"/>
    <n v="0"/>
  </r>
  <r>
    <n v="1458"/>
    <n v="1982"/>
    <x v="2"/>
    <x v="2"/>
    <n v="21059"/>
    <n v="1"/>
    <n v="0"/>
    <d v="2014-01-07T00:00:00"/>
    <n v="40"/>
    <n v="8"/>
    <n v="3"/>
    <n v="19"/>
    <n v="3"/>
    <n v="3"/>
    <n v="8"/>
    <n v="3"/>
    <n v="3"/>
    <n v="0"/>
    <n v="3"/>
    <n v="6"/>
    <n v="0"/>
    <n v="0"/>
    <n v="0"/>
    <n v="0"/>
    <n v="0"/>
    <n v="0"/>
    <n v="3"/>
    <n v="11"/>
    <n v="0"/>
  </r>
  <r>
    <n v="7007"/>
    <n v="1968"/>
    <x v="2"/>
    <x v="2"/>
    <n v="29543"/>
    <n v="2"/>
    <n v="0"/>
    <d v="2014-04-01T00:00:00"/>
    <n v="47"/>
    <n v="17"/>
    <n v="3"/>
    <n v="18"/>
    <n v="3"/>
    <n v="4"/>
    <n v="18"/>
    <n v="2"/>
    <n v="3"/>
    <n v="1"/>
    <n v="2"/>
    <n v="7"/>
    <n v="0"/>
    <n v="0"/>
    <n v="0"/>
    <n v="0"/>
    <n v="0"/>
    <n v="0"/>
    <n v="3"/>
    <n v="11"/>
    <n v="0"/>
  </r>
  <r>
    <n v="6200"/>
    <n v="1951"/>
    <x v="0"/>
    <x v="2"/>
    <n v="75903"/>
    <n v="0"/>
    <n v="1"/>
    <d v="2013-04-08T00:00:00"/>
    <n v="50"/>
    <n v="340"/>
    <n v="108"/>
    <n v="185"/>
    <n v="130"/>
    <n v="38"/>
    <n v="100"/>
    <n v="2"/>
    <n v="6"/>
    <n v="6"/>
    <n v="9"/>
    <n v="3"/>
    <n v="0"/>
    <n v="0"/>
    <n v="0"/>
    <n v="0"/>
    <n v="0"/>
    <n v="0"/>
    <n v="3"/>
    <n v="11"/>
    <n v="0"/>
  </r>
  <r>
    <n v="1403"/>
    <n v="1975"/>
    <x v="4"/>
    <x v="1"/>
    <n v="34984"/>
    <n v="1"/>
    <n v="1"/>
    <d v="2012-09-06T00:00:00"/>
    <n v="40"/>
    <n v="8"/>
    <n v="4"/>
    <n v="15"/>
    <n v="3"/>
    <n v="5"/>
    <n v="3"/>
    <n v="2"/>
    <n v="1"/>
    <n v="0"/>
    <n v="3"/>
    <n v="7"/>
    <n v="0"/>
    <n v="0"/>
    <n v="0"/>
    <n v="0"/>
    <n v="0"/>
    <n v="0"/>
    <n v="3"/>
    <n v="11"/>
    <n v="0"/>
  </r>
  <r>
    <n v="4827"/>
    <n v="1956"/>
    <x v="1"/>
    <x v="0"/>
    <n v="54998"/>
    <n v="0"/>
    <n v="1"/>
    <d v="2013-03-10T00:00:00"/>
    <n v="3"/>
    <n v="154"/>
    <n v="22"/>
    <n v="202"/>
    <n v="39"/>
    <n v="30"/>
    <n v="8"/>
    <n v="5"/>
    <n v="4"/>
    <n v="2"/>
    <n v="9"/>
    <n v="4"/>
    <n v="0"/>
    <n v="0"/>
    <n v="0"/>
    <n v="0"/>
    <n v="0"/>
    <n v="0"/>
    <n v="3"/>
    <n v="11"/>
    <n v="1"/>
  </r>
  <r>
    <n v="6250"/>
    <n v="1949"/>
    <x v="1"/>
    <x v="4"/>
    <n v="54356"/>
    <n v="0"/>
    <n v="1"/>
    <d v="2012-11-19T00:00:00"/>
    <n v="62"/>
    <n v="710"/>
    <n v="15"/>
    <n v="30"/>
    <n v="20"/>
    <n v="0"/>
    <n v="0"/>
    <n v="3"/>
    <n v="11"/>
    <n v="2"/>
    <n v="8"/>
    <n v="8"/>
    <n v="0"/>
    <n v="0"/>
    <n v="0"/>
    <n v="0"/>
    <n v="0"/>
    <n v="0"/>
    <n v="3"/>
    <n v="11"/>
    <n v="1"/>
  </r>
  <r>
    <n v="9291"/>
    <n v="1959"/>
    <x v="2"/>
    <x v="2"/>
    <n v="34242"/>
    <n v="0"/>
    <n v="1"/>
    <d v="2014-03-23T00:00:00"/>
    <n v="25"/>
    <n v="8"/>
    <n v="2"/>
    <n v="4"/>
    <n v="0"/>
    <n v="0"/>
    <n v="1"/>
    <n v="1"/>
    <n v="0"/>
    <n v="0"/>
    <n v="3"/>
    <n v="5"/>
    <n v="0"/>
    <n v="0"/>
    <n v="0"/>
    <n v="0"/>
    <n v="0"/>
    <n v="0"/>
    <n v="3"/>
    <n v="11"/>
    <n v="0"/>
  </r>
  <r>
    <n v="2478"/>
    <n v="1973"/>
    <x v="0"/>
    <x v="2"/>
    <n v="25410"/>
    <n v="1"/>
    <n v="0"/>
    <d v="2013-08-31T00:00:00"/>
    <n v="48"/>
    <n v="2"/>
    <n v="2"/>
    <n v="4"/>
    <n v="13"/>
    <n v="13"/>
    <n v="4"/>
    <n v="1"/>
    <n v="1"/>
    <n v="0"/>
    <n v="4"/>
    <n v="4"/>
    <n v="0"/>
    <n v="0"/>
    <n v="0"/>
    <n v="0"/>
    <n v="0"/>
    <n v="0"/>
    <n v="3"/>
    <n v="11"/>
    <n v="0"/>
  </r>
  <r>
    <n v="1139"/>
    <n v="1984"/>
    <x v="1"/>
    <x v="2"/>
    <n v="73356"/>
    <n v="0"/>
    <n v="0"/>
    <d v="2014-02-06T00:00:00"/>
    <n v="56"/>
    <n v="1050"/>
    <n v="14"/>
    <n v="322"/>
    <n v="0"/>
    <n v="14"/>
    <n v="112"/>
    <n v="1"/>
    <n v="5"/>
    <n v="11"/>
    <n v="5"/>
    <n v="2"/>
    <n v="1"/>
    <n v="0"/>
    <n v="1"/>
    <n v="1"/>
    <n v="0"/>
    <n v="0"/>
    <n v="3"/>
    <n v="11"/>
    <n v="1"/>
  </r>
  <r>
    <n v="5138"/>
    <n v="1950"/>
    <x v="0"/>
    <x v="1"/>
    <n v="28320"/>
    <n v="0"/>
    <n v="1"/>
    <d v="2013-01-14T00:00:00"/>
    <n v="68"/>
    <n v="19"/>
    <n v="1"/>
    <n v="14"/>
    <n v="3"/>
    <n v="2"/>
    <n v="4"/>
    <n v="1"/>
    <n v="1"/>
    <n v="0"/>
    <n v="3"/>
    <n v="8"/>
    <n v="0"/>
    <n v="0"/>
    <n v="0"/>
    <n v="0"/>
    <n v="0"/>
    <n v="0"/>
    <n v="3"/>
    <n v="11"/>
    <n v="0"/>
  </r>
  <r>
    <n v="5393"/>
    <n v="1977"/>
    <x v="0"/>
    <x v="0"/>
    <n v="23763"/>
    <n v="1"/>
    <n v="0"/>
    <d v="2012-08-07T00:00:00"/>
    <n v="64"/>
    <n v="22"/>
    <n v="0"/>
    <n v="6"/>
    <n v="6"/>
    <n v="2"/>
    <n v="6"/>
    <n v="1"/>
    <n v="1"/>
    <n v="0"/>
    <n v="3"/>
    <n v="7"/>
    <n v="0"/>
    <n v="0"/>
    <n v="0"/>
    <n v="0"/>
    <n v="0"/>
    <n v="0"/>
    <n v="3"/>
    <n v="11"/>
    <n v="0"/>
  </r>
  <r>
    <n v="10413"/>
    <n v="1984"/>
    <x v="0"/>
    <x v="2"/>
    <n v="72570"/>
    <n v="0"/>
    <n v="0"/>
    <d v="2014-04-25T00:00:00"/>
    <n v="67"/>
    <n v="274"/>
    <n v="83"/>
    <n v="216"/>
    <n v="151"/>
    <n v="141"/>
    <n v="224"/>
    <n v="1"/>
    <n v="4"/>
    <n v="6"/>
    <n v="12"/>
    <n v="1"/>
    <n v="0"/>
    <n v="0"/>
    <n v="0"/>
    <n v="0"/>
    <n v="0"/>
    <n v="0"/>
    <n v="3"/>
    <n v="11"/>
    <n v="0"/>
  </r>
  <r>
    <n v="5015"/>
    <n v="1976"/>
    <x v="2"/>
    <x v="2"/>
    <n v="34529"/>
    <n v="1"/>
    <n v="0"/>
    <d v="2012-09-14T00:00:00"/>
    <n v="94"/>
    <n v="68"/>
    <n v="6"/>
    <n v="38"/>
    <n v="3"/>
    <n v="6"/>
    <n v="41"/>
    <n v="2"/>
    <n v="2"/>
    <n v="2"/>
    <n v="3"/>
    <n v="7"/>
    <n v="0"/>
    <n v="0"/>
    <n v="0"/>
    <n v="0"/>
    <n v="0"/>
    <n v="0"/>
    <n v="3"/>
    <n v="11"/>
    <n v="0"/>
  </r>
  <r>
    <n v="10868"/>
    <n v="1951"/>
    <x v="0"/>
    <x v="4"/>
    <n v="70792"/>
    <n v="0"/>
    <n v="0"/>
    <d v="2013-02-06T00:00:00"/>
    <n v="82"/>
    <n v="344"/>
    <n v="45"/>
    <n v="654"/>
    <n v="104"/>
    <n v="11"/>
    <n v="114"/>
    <n v="2"/>
    <n v="3"/>
    <n v="4"/>
    <n v="10"/>
    <n v="3"/>
    <n v="0"/>
    <n v="0"/>
    <n v="0"/>
    <n v="0"/>
    <n v="0"/>
    <n v="0"/>
    <n v="3"/>
    <n v="11"/>
    <n v="0"/>
  </r>
  <r>
    <n v="10676"/>
    <n v="1982"/>
    <x v="0"/>
    <x v="2"/>
    <n v="63211"/>
    <n v="0"/>
    <n v="0"/>
    <d v="2012-11-02T00:00:00"/>
    <n v="3"/>
    <n v="145"/>
    <n v="193"/>
    <n v="459"/>
    <n v="205"/>
    <n v="26"/>
    <n v="145"/>
    <n v="2"/>
    <n v="3"/>
    <n v="8"/>
    <n v="7"/>
    <n v="2"/>
    <n v="0"/>
    <n v="0"/>
    <n v="0"/>
    <n v="0"/>
    <n v="0"/>
    <n v="0"/>
    <n v="3"/>
    <n v="11"/>
    <n v="1"/>
  </r>
  <r>
    <n v="2495"/>
    <n v="1974"/>
    <x v="2"/>
    <x v="2"/>
    <n v="83891"/>
    <n v="0"/>
    <n v="1"/>
    <d v="2014-06-20T00:00:00"/>
    <n v="24"/>
    <n v="217"/>
    <n v="38"/>
    <n v="350"/>
    <n v="111"/>
    <n v="85"/>
    <n v="15"/>
    <n v="1"/>
    <n v="4"/>
    <n v="7"/>
    <n v="10"/>
    <n v="1"/>
    <n v="0"/>
    <n v="0"/>
    <n v="0"/>
    <n v="0"/>
    <n v="0"/>
    <n v="0"/>
    <n v="3"/>
    <n v="11"/>
    <n v="0"/>
  </r>
  <r>
    <n v="7842"/>
    <n v="1968"/>
    <x v="0"/>
    <x v="0"/>
    <n v="36065"/>
    <n v="1"/>
    <n v="1"/>
    <d v="2013-03-31T00:00:00"/>
    <n v="54"/>
    <n v="18"/>
    <n v="7"/>
    <n v="34"/>
    <n v="10"/>
    <n v="2"/>
    <n v="3"/>
    <n v="3"/>
    <n v="3"/>
    <n v="0"/>
    <n v="3"/>
    <n v="8"/>
    <n v="0"/>
    <n v="0"/>
    <n v="0"/>
    <n v="0"/>
    <n v="0"/>
    <n v="0"/>
    <n v="3"/>
    <n v="11"/>
    <n v="0"/>
  </r>
  <r>
    <n v="9955"/>
    <n v="1954"/>
    <x v="0"/>
    <x v="1"/>
    <n v="39898"/>
    <n v="0"/>
    <n v="1"/>
    <d v="2013-02-12T00:00:00"/>
    <n v="20"/>
    <n v="69"/>
    <n v="8"/>
    <n v="26"/>
    <n v="12"/>
    <n v="7"/>
    <n v="12"/>
    <n v="2"/>
    <n v="3"/>
    <n v="0"/>
    <n v="4"/>
    <n v="7"/>
    <n v="0"/>
    <n v="0"/>
    <n v="0"/>
    <n v="0"/>
    <n v="0"/>
    <n v="0"/>
    <n v="3"/>
    <n v="11"/>
    <n v="0"/>
  </r>
  <r>
    <n v="6663"/>
    <n v="1940"/>
    <x v="1"/>
    <x v="0"/>
    <n v="51141"/>
    <n v="0"/>
    <n v="0"/>
    <d v="2013-07-08T00:00:00"/>
    <n v="96"/>
    <n v="144"/>
    <n v="0"/>
    <n v="7"/>
    <n v="0"/>
    <n v="0"/>
    <n v="6"/>
    <n v="1"/>
    <n v="3"/>
    <n v="1"/>
    <n v="4"/>
    <n v="5"/>
    <n v="0"/>
    <n v="0"/>
    <n v="0"/>
    <n v="0"/>
    <n v="0"/>
    <n v="0"/>
    <n v="3"/>
    <n v="11"/>
    <n v="0"/>
  </r>
  <r>
    <n v="2162"/>
    <n v="1976"/>
    <x v="0"/>
    <x v="2"/>
    <n v="56939"/>
    <n v="0"/>
    <n v="1"/>
    <d v="2013-09-18T00:00:00"/>
    <n v="19"/>
    <n v="256"/>
    <n v="34"/>
    <n v="103"/>
    <n v="90"/>
    <n v="29"/>
    <n v="49"/>
    <n v="2"/>
    <n v="3"/>
    <n v="3"/>
    <n v="10"/>
    <n v="3"/>
    <n v="0"/>
    <n v="0"/>
    <n v="0"/>
    <n v="0"/>
    <n v="0"/>
    <n v="0"/>
    <n v="3"/>
    <n v="11"/>
    <n v="0"/>
  </r>
  <r>
    <n v="3434"/>
    <n v="1951"/>
    <x v="0"/>
    <x v="0"/>
    <n v="80872"/>
    <n v="0"/>
    <n v="0"/>
    <d v="2014-05-12T00:00:00"/>
    <n v="60"/>
    <n v="483"/>
    <n v="72"/>
    <n v="567"/>
    <n v="94"/>
    <n v="12"/>
    <n v="108"/>
    <n v="1"/>
    <n v="4"/>
    <n v="4"/>
    <n v="10"/>
    <n v="1"/>
    <n v="0"/>
    <n v="0"/>
    <n v="0"/>
    <n v="0"/>
    <n v="0"/>
    <n v="0"/>
    <n v="3"/>
    <n v="11"/>
    <n v="0"/>
  </r>
  <r>
    <n v="7919"/>
    <n v="1976"/>
    <x v="1"/>
    <x v="1"/>
    <n v="72335"/>
    <n v="0"/>
    <n v="0"/>
    <d v="2012-08-13T00:00:00"/>
    <n v="2"/>
    <n v="1285"/>
    <n v="105"/>
    <n v="653"/>
    <n v="28"/>
    <n v="21"/>
    <n v="0"/>
    <n v="1"/>
    <n v="10"/>
    <n v="4"/>
    <n v="8"/>
    <n v="8"/>
    <n v="0"/>
    <n v="0"/>
    <n v="0"/>
    <n v="0"/>
    <n v="0"/>
    <n v="0"/>
    <n v="3"/>
    <n v="11"/>
    <n v="1"/>
  </r>
  <r>
    <n v="5626"/>
    <n v="1964"/>
    <x v="1"/>
    <x v="0"/>
    <n v="61798"/>
    <n v="0"/>
    <n v="0"/>
    <d v="2013-11-23T00:00:00"/>
    <n v="13"/>
    <n v="338"/>
    <n v="4"/>
    <n v="89"/>
    <n v="11"/>
    <n v="8"/>
    <n v="13"/>
    <n v="1"/>
    <n v="4"/>
    <n v="2"/>
    <n v="9"/>
    <n v="4"/>
    <n v="0"/>
    <n v="0"/>
    <n v="0"/>
    <n v="0"/>
    <n v="0"/>
    <n v="0"/>
    <n v="3"/>
    <n v="11"/>
    <n v="0"/>
  </r>
  <r>
    <n v="6428"/>
    <n v="1950"/>
    <x v="1"/>
    <x v="4"/>
    <n v="76842"/>
    <n v="0"/>
    <n v="0"/>
    <d v="2014-05-03T00:00:00"/>
    <n v="37"/>
    <n v="605"/>
    <n v="10"/>
    <n v="345"/>
    <n v="84"/>
    <n v="54"/>
    <n v="32"/>
    <n v="1"/>
    <n v="1"/>
    <n v="8"/>
    <n v="7"/>
    <n v="0"/>
    <n v="0"/>
    <n v="0"/>
    <n v="0"/>
    <n v="0"/>
    <n v="0"/>
    <n v="0"/>
    <n v="3"/>
    <n v="11"/>
    <n v="0"/>
  </r>
  <r>
    <n v="8514"/>
    <n v="1976"/>
    <x v="0"/>
    <x v="1"/>
    <n v="29478"/>
    <n v="1"/>
    <n v="0"/>
    <d v="2014-01-17T00:00:00"/>
    <n v="59"/>
    <n v="8"/>
    <n v="0"/>
    <n v="7"/>
    <n v="3"/>
    <n v="1"/>
    <n v="1"/>
    <n v="1"/>
    <n v="1"/>
    <n v="0"/>
    <n v="3"/>
    <n v="6"/>
    <n v="0"/>
    <n v="0"/>
    <n v="0"/>
    <n v="0"/>
    <n v="0"/>
    <n v="0"/>
    <n v="3"/>
    <n v="11"/>
    <n v="0"/>
  </r>
  <r>
    <n v="10448"/>
    <n v="1956"/>
    <x v="0"/>
    <x v="0"/>
    <n v="46998"/>
    <n v="0"/>
    <n v="1"/>
    <d v="2012-10-22T00:00:00"/>
    <n v="55"/>
    <n v="172"/>
    <n v="41"/>
    <n v="86"/>
    <n v="45"/>
    <n v="6"/>
    <n v="27"/>
    <n v="5"/>
    <n v="5"/>
    <n v="3"/>
    <n v="5"/>
    <n v="7"/>
    <n v="1"/>
    <n v="0"/>
    <n v="0"/>
    <n v="0"/>
    <n v="0"/>
    <n v="0"/>
    <n v="3"/>
    <n v="11"/>
    <n v="0"/>
  </r>
  <r>
    <n v="2109"/>
    <n v="1990"/>
    <x v="0"/>
    <x v="0"/>
    <n v="96843"/>
    <n v="0"/>
    <n v="0"/>
    <d v="2013-04-23T00:00:00"/>
    <n v="60"/>
    <n v="448"/>
    <n v="71"/>
    <n v="951"/>
    <n v="40"/>
    <n v="17"/>
    <n v="17"/>
    <n v="1"/>
    <n v="6"/>
    <n v="11"/>
    <n v="10"/>
    <n v="2"/>
    <n v="0"/>
    <n v="0"/>
    <n v="1"/>
    <n v="0"/>
    <n v="0"/>
    <n v="0"/>
    <n v="3"/>
    <n v="11"/>
    <n v="1"/>
  </r>
  <r>
    <n v="7530"/>
    <n v="1950"/>
    <x v="1"/>
    <x v="4"/>
    <n v="56551"/>
    <n v="1"/>
    <n v="1"/>
    <d v="2014-05-07T00:00:00"/>
    <n v="48"/>
    <n v="67"/>
    <n v="4"/>
    <n v="32"/>
    <n v="17"/>
    <n v="2"/>
    <n v="16"/>
    <n v="3"/>
    <n v="2"/>
    <n v="1"/>
    <n v="4"/>
    <n v="4"/>
    <n v="0"/>
    <n v="0"/>
    <n v="0"/>
    <n v="0"/>
    <n v="0"/>
    <n v="0"/>
    <n v="3"/>
    <n v="11"/>
    <n v="0"/>
  </r>
  <r>
    <n v="8925"/>
    <n v="1965"/>
    <x v="2"/>
    <x v="2"/>
    <n v="70053"/>
    <n v="0"/>
    <n v="1"/>
    <d v="2013-07-03T00:00:00"/>
    <n v="38"/>
    <n v="512"/>
    <n v="53"/>
    <n v="98"/>
    <n v="81"/>
    <n v="179"/>
    <n v="89"/>
    <n v="3"/>
    <n v="8"/>
    <n v="5"/>
    <n v="10"/>
    <n v="5"/>
    <n v="0"/>
    <n v="0"/>
    <n v="0"/>
    <n v="0"/>
    <n v="0"/>
    <n v="0"/>
    <n v="3"/>
    <n v="11"/>
    <n v="0"/>
  </r>
  <r>
    <n v="3009"/>
    <n v="1962"/>
    <x v="1"/>
    <x v="4"/>
    <n v="71670"/>
    <n v="0"/>
    <n v="0"/>
    <d v="2013-07-09T00:00:00"/>
    <n v="8"/>
    <n v="1462"/>
    <n v="16"/>
    <n v="128"/>
    <n v="0"/>
    <n v="0"/>
    <n v="160"/>
    <n v="1"/>
    <n v="5"/>
    <n v="3"/>
    <n v="6"/>
    <n v="6"/>
    <n v="0"/>
    <n v="1"/>
    <n v="1"/>
    <n v="0"/>
    <n v="1"/>
    <n v="0"/>
    <n v="3"/>
    <n v="11"/>
    <n v="1"/>
  </r>
  <r>
    <n v="6355"/>
    <n v="1978"/>
    <x v="0"/>
    <x v="2"/>
    <n v="44359"/>
    <n v="1"/>
    <n v="1"/>
    <d v="2014-06-17T00:00:00"/>
    <n v="19"/>
    <n v="20"/>
    <n v="0"/>
    <n v="14"/>
    <n v="7"/>
    <n v="3"/>
    <n v="1"/>
    <n v="3"/>
    <n v="2"/>
    <n v="0"/>
    <n v="4"/>
    <n v="3"/>
    <n v="0"/>
    <n v="0"/>
    <n v="0"/>
    <n v="0"/>
    <n v="0"/>
    <n v="0"/>
    <n v="3"/>
    <n v="11"/>
    <n v="0"/>
  </r>
  <r>
    <n v="3517"/>
    <n v="1952"/>
    <x v="0"/>
    <x v="0"/>
    <n v="40887"/>
    <n v="1"/>
    <n v="1"/>
    <d v="2013-05-06T00:00:00"/>
    <n v="32"/>
    <n v="50"/>
    <n v="4"/>
    <n v="44"/>
    <n v="10"/>
    <n v="10"/>
    <n v="43"/>
    <n v="3"/>
    <n v="3"/>
    <n v="1"/>
    <n v="3"/>
    <n v="9"/>
    <n v="0"/>
    <n v="0"/>
    <n v="0"/>
    <n v="0"/>
    <n v="0"/>
    <n v="0"/>
    <n v="3"/>
    <n v="11"/>
    <n v="1"/>
  </r>
  <r>
    <n v="1158"/>
    <n v="1966"/>
    <x v="0"/>
    <x v="3"/>
    <n v="48877"/>
    <n v="0"/>
    <n v="1"/>
    <d v="2014-01-05T00:00:00"/>
    <n v="27"/>
    <n v="102"/>
    <n v="1"/>
    <n v="15"/>
    <n v="2"/>
    <n v="0"/>
    <n v="24"/>
    <n v="1"/>
    <n v="3"/>
    <n v="0"/>
    <n v="4"/>
    <n v="7"/>
    <n v="0"/>
    <n v="0"/>
    <n v="0"/>
    <n v="0"/>
    <n v="0"/>
    <n v="0"/>
    <n v="3"/>
    <n v="11"/>
    <n v="0"/>
  </r>
  <r>
    <n v="6203"/>
    <n v="1947"/>
    <x v="0"/>
    <x v="1"/>
    <n v="74485"/>
    <n v="0"/>
    <n v="0"/>
    <d v="2013-08-24T00:00:00"/>
    <n v="58"/>
    <n v="499"/>
    <n v="149"/>
    <n v="815"/>
    <n v="173"/>
    <n v="49"/>
    <n v="49"/>
    <n v="1"/>
    <n v="6"/>
    <n v="7"/>
    <n v="12"/>
    <n v="3"/>
    <n v="0"/>
    <n v="0"/>
    <n v="0"/>
    <n v="0"/>
    <n v="0"/>
    <n v="0"/>
    <n v="3"/>
    <n v="11"/>
    <n v="0"/>
  </r>
  <r>
    <n v="7165"/>
    <n v="1972"/>
    <x v="0"/>
    <x v="1"/>
    <n v="64474"/>
    <n v="0"/>
    <n v="1"/>
    <d v="2013-10-22T00:00:00"/>
    <n v="59"/>
    <n v="381"/>
    <n v="35"/>
    <n v="172"/>
    <n v="56"/>
    <n v="86"/>
    <n v="93"/>
    <n v="2"/>
    <n v="8"/>
    <n v="2"/>
    <n v="10"/>
    <n v="5"/>
    <n v="0"/>
    <n v="0"/>
    <n v="0"/>
    <n v="0"/>
    <n v="0"/>
    <n v="0"/>
    <n v="3"/>
    <n v="11"/>
    <n v="0"/>
  </r>
  <r>
    <n v="3595"/>
    <n v="1963"/>
    <x v="0"/>
    <x v="1"/>
    <n v="77226"/>
    <n v="0"/>
    <n v="1"/>
    <d v="2014-02-28T00:00:00"/>
    <n v="29"/>
    <n v="631"/>
    <n v="43"/>
    <n v="239"/>
    <n v="128"/>
    <n v="76"/>
    <n v="21"/>
    <n v="2"/>
    <n v="6"/>
    <n v="8"/>
    <n v="12"/>
    <n v="3"/>
    <n v="0"/>
    <n v="0"/>
    <n v="0"/>
    <n v="0"/>
    <n v="0"/>
    <n v="0"/>
    <n v="3"/>
    <n v="11"/>
    <n v="0"/>
  </r>
  <r>
    <n v="8537"/>
    <n v="1949"/>
    <x v="0"/>
    <x v="4"/>
    <n v="72643"/>
    <n v="0"/>
    <n v="0"/>
    <d v="2013-02-27T00:00:00"/>
    <n v="60"/>
    <n v="526"/>
    <n v="80"/>
    <n v="553"/>
    <n v="123"/>
    <n v="94"/>
    <n v="53"/>
    <n v="1"/>
    <n v="3"/>
    <n v="10"/>
    <n v="7"/>
    <n v="2"/>
    <n v="0"/>
    <n v="0"/>
    <n v="0"/>
    <n v="1"/>
    <n v="0"/>
    <n v="0"/>
    <n v="3"/>
    <n v="11"/>
    <n v="1"/>
  </r>
  <r>
    <n v="4331"/>
    <n v="1978"/>
    <x v="2"/>
    <x v="1"/>
    <n v="85738"/>
    <n v="0"/>
    <n v="0"/>
    <d v="2014-01-23T00:00:00"/>
    <n v="41"/>
    <n v="913"/>
    <n v="26"/>
    <n v="376"/>
    <n v="17"/>
    <n v="26"/>
    <n v="13"/>
    <n v="1"/>
    <n v="3"/>
    <n v="6"/>
    <n v="11"/>
    <n v="1"/>
    <n v="0"/>
    <n v="1"/>
    <n v="1"/>
    <n v="0"/>
    <n v="0"/>
    <n v="0"/>
    <n v="3"/>
    <n v="11"/>
    <n v="0"/>
  </r>
  <r>
    <n v="6281"/>
    <n v="1966"/>
    <x v="0"/>
    <x v="3"/>
    <n v="55686"/>
    <n v="0"/>
    <n v="1"/>
    <d v="2013-02-14T00:00:00"/>
    <n v="27"/>
    <n v="673"/>
    <n v="0"/>
    <n v="199"/>
    <n v="37"/>
    <n v="47"/>
    <n v="26"/>
    <n v="2"/>
    <n v="6"/>
    <n v="3"/>
    <n v="5"/>
    <n v="4"/>
    <n v="1"/>
    <n v="0"/>
    <n v="0"/>
    <n v="0"/>
    <n v="0"/>
    <n v="0"/>
    <n v="3"/>
    <n v="11"/>
    <n v="0"/>
  </r>
  <r>
    <n v="4338"/>
    <n v="1983"/>
    <x v="0"/>
    <x v="0"/>
    <n v="39062"/>
    <n v="1"/>
    <n v="0"/>
    <d v="2014-03-25T00:00:00"/>
    <n v="28"/>
    <n v="23"/>
    <n v="0"/>
    <n v="9"/>
    <n v="0"/>
    <n v="0"/>
    <n v="12"/>
    <n v="1"/>
    <n v="1"/>
    <n v="0"/>
    <n v="3"/>
    <n v="4"/>
    <n v="1"/>
    <n v="0"/>
    <n v="0"/>
    <n v="0"/>
    <n v="0"/>
    <n v="0"/>
    <n v="3"/>
    <n v="11"/>
    <n v="0"/>
  </r>
  <r>
    <n v="2452"/>
    <n v="1971"/>
    <x v="0"/>
    <x v="1"/>
    <n v="34600"/>
    <n v="1"/>
    <n v="1"/>
    <d v="2013-01-01T00:00:00"/>
    <n v="8"/>
    <n v="199"/>
    <n v="33"/>
    <n v="60"/>
    <n v="8"/>
    <n v="3"/>
    <n v="15"/>
    <n v="5"/>
    <n v="5"/>
    <n v="2"/>
    <n v="5"/>
    <n v="8"/>
    <n v="0"/>
    <n v="0"/>
    <n v="0"/>
    <n v="0"/>
    <n v="0"/>
    <n v="0"/>
    <n v="3"/>
    <n v="11"/>
    <n v="1"/>
  </r>
  <r>
    <n v="9507"/>
    <n v="1975"/>
    <x v="0"/>
    <x v="2"/>
    <n v="40794"/>
    <n v="0"/>
    <n v="1"/>
    <d v="2013-04-07T00:00:00"/>
    <n v="18"/>
    <n v="261"/>
    <n v="23"/>
    <n v="73"/>
    <n v="4"/>
    <n v="23"/>
    <n v="50"/>
    <n v="2"/>
    <n v="6"/>
    <n v="3"/>
    <n v="5"/>
    <n v="7"/>
    <n v="0"/>
    <n v="0"/>
    <n v="0"/>
    <n v="0"/>
    <n v="0"/>
    <n v="0"/>
    <n v="3"/>
    <n v="11"/>
    <n v="0"/>
  </r>
  <r>
    <n v="8360"/>
    <n v="1971"/>
    <x v="4"/>
    <x v="2"/>
    <n v="54690"/>
    <n v="1"/>
    <n v="1"/>
    <d v="2013-11-07T00:00:00"/>
    <n v="76"/>
    <n v="111"/>
    <n v="16"/>
    <n v="37"/>
    <n v="7"/>
    <n v="9"/>
    <n v="18"/>
    <n v="3"/>
    <n v="3"/>
    <n v="1"/>
    <n v="5"/>
    <n v="3"/>
    <n v="0"/>
    <n v="0"/>
    <n v="0"/>
    <n v="0"/>
    <n v="0"/>
    <n v="0"/>
    <n v="3"/>
    <n v="11"/>
    <n v="0"/>
  </r>
  <r>
    <n v="10311"/>
    <n v="1969"/>
    <x v="0"/>
    <x v="2"/>
    <n v="4428"/>
    <n v="0"/>
    <n v="1"/>
    <d v="2013-10-05T00:00:00"/>
    <n v="0"/>
    <n v="16"/>
    <n v="4"/>
    <n v="12"/>
    <n v="2"/>
    <n v="4"/>
    <n v="321"/>
    <n v="0"/>
    <n v="25"/>
    <n v="0"/>
    <n v="0"/>
    <n v="1"/>
    <n v="0"/>
    <n v="0"/>
    <n v="0"/>
    <n v="0"/>
    <n v="0"/>
    <n v="0"/>
    <n v="3"/>
    <n v="11"/>
    <n v="0"/>
  </r>
  <r>
    <n v="5117"/>
    <n v="1963"/>
    <x v="4"/>
    <x v="2"/>
    <n v="32632"/>
    <n v="0"/>
    <n v="0"/>
    <d v="2012-08-02T00:00:00"/>
    <n v="32"/>
    <n v="63"/>
    <n v="151"/>
    <n v="137"/>
    <n v="153"/>
    <n v="19"/>
    <n v="53"/>
    <n v="2"/>
    <n v="4"/>
    <n v="4"/>
    <n v="8"/>
    <n v="5"/>
    <n v="0"/>
    <n v="0"/>
    <n v="0"/>
    <n v="0"/>
    <n v="0"/>
    <n v="0"/>
    <n v="3"/>
    <n v="11"/>
    <n v="0"/>
  </r>
  <r>
    <n v="4867"/>
    <n v="1968"/>
    <x v="1"/>
    <x v="0"/>
    <n v="38236"/>
    <n v="1"/>
    <n v="1"/>
    <d v="2013-09-20T00:00:00"/>
    <n v="2"/>
    <n v="58"/>
    <n v="0"/>
    <n v="18"/>
    <n v="2"/>
    <n v="0"/>
    <n v="10"/>
    <n v="4"/>
    <n v="3"/>
    <n v="0"/>
    <n v="4"/>
    <n v="7"/>
    <n v="0"/>
    <n v="0"/>
    <n v="0"/>
    <n v="0"/>
    <n v="0"/>
    <n v="0"/>
    <n v="3"/>
    <n v="11"/>
    <n v="0"/>
  </r>
  <r>
    <n v="9289"/>
    <n v="1979"/>
    <x v="0"/>
    <x v="2"/>
    <n v="36781"/>
    <n v="1"/>
    <n v="0"/>
    <d v="2014-04-10T00:00:00"/>
    <n v="16"/>
    <n v="29"/>
    <n v="1"/>
    <n v="17"/>
    <n v="0"/>
    <n v="3"/>
    <n v="13"/>
    <n v="1"/>
    <n v="2"/>
    <n v="1"/>
    <n v="2"/>
    <n v="8"/>
    <n v="0"/>
    <n v="0"/>
    <n v="0"/>
    <n v="0"/>
    <n v="0"/>
    <n v="0"/>
    <n v="3"/>
    <n v="11"/>
    <n v="1"/>
  </r>
  <r>
    <n v="10913"/>
    <n v="1984"/>
    <x v="2"/>
    <x v="0"/>
    <n v="31385"/>
    <n v="1"/>
    <n v="0"/>
    <d v="2012-12-05T00:00:00"/>
    <n v="56"/>
    <n v="3"/>
    <n v="2"/>
    <n v="12"/>
    <n v="0"/>
    <n v="1"/>
    <n v="9"/>
    <n v="1"/>
    <n v="1"/>
    <n v="0"/>
    <n v="2"/>
    <n v="8"/>
    <n v="1"/>
    <n v="0"/>
    <n v="0"/>
    <n v="0"/>
    <n v="0"/>
    <n v="0"/>
    <n v="3"/>
    <n v="11"/>
    <n v="1"/>
  </r>
  <r>
    <n v="3032"/>
    <n v="1984"/>
    <x v="0"/>
    <x v="2"/>
    <n v="24570"/>
    <n v="1"/>
    <n v="0"/>
    <d v="2013-02-27T00:00:00"/>
    <n v="97"/>
    <n v="28"/>
    <n v="34"/>
    <n v="62"/>
    <n v="11"/>
    <n v="14"/>
    <n v="44"/>
    <n v="3"/>
    <n v="4"/>
    <n v="0"/>
    <n v="4"/>
    <n v="9"/>
    <n v="0"/>
    <n v="0"/>
    <n v="0"/>
    <n v="0"/>
    <n v="0"/>
    <n v="0"/>
    <n v="3"/>
    <n v="11"/>
    <n v="0"/>
  </r>
  <r>
    <n v="8524"/>
    <n v="1974"/>
    <x v="1"/>
    <x v="3"/>
    <n v="25509"/>
    <n v="1"/>
    <n v="0"/>
    <d v="2012-09-18T00:00:00"/>
    <n v="15"/>
    <n v="40"/>
    <n v="3"/>
    <n v="30"/>
    <n v="10"/>
    <n v="7"/>
    <n v="11"/>
    <n v="3"/>
    <n v="3"/>
    <n v="0"/>
    <n v="3"/>
    <n v="9"/>
    <n v="0"/>
    <n v="0"/>
    <n v="0"/>
    <n v="0"/>
    <n v="0"/>
    <n v="0"/>
    <n v="3"/>
    <n v="11"/>
    <n v="1"/>
  </r>
  <r>
    <n v="3334"/>
    <n v="1951"/>
    <x v="0"/>
    <x v="2"/>
    <n v="94642"/>
    <n v="0"/>
    <n v="0"/>
    <d v="2014-02-12T00:00:00"/>
    <n v="35"/>
    <n v="879"/>
    <n v="143"/>
    <n v="797"/>
    <n v="106"/>
    <n v="143"/>
    <n v="143"/>
    <n v="0"/>
    <n v="5"/>
    <n v="7"/>
    <n v="9"/>
    <n v="1"/>
    <n v="0"/>
    <n v="0"/>
    <n v="1"/>
    <n v="1"/>
    <n v="0"/>
    <n v="0"/>
    <n v="3"/>
    <n v="11"/>
    <n v="0"/>
  </r>
  <r>
    <n v="4470"/>
    <n v="1962"/>
    <x v="2"/>
    <x v="2"/>
    <n v="58646"/>
    <n v="0"/>
    <n v="1"/>
    <d v="2013-06-10T00:00:00"/>
    <n v="3"/>
    <n v="62"/>
    <n v="1"/>
    <n v="44"/>
    <n v="6"/>
    <n v="5"/>
    <n v="22"/>
    <n v="1"/>
    <n v="2"/>
    <n v="1"/>
    <n v="4"/>
    <n v="4"/>
    <n v="0"/>
    <n v="0"/>
    <n v="0"/>
    <n v="0"/>
    <n v="0"/>
    <n v="0"/>
    <n v="3"/>
    <n v="11"/>
    <n v="0"/>
  </r>
  <r>
    <n v="1406"/>
    <n v="1975"/>
    <x v="0"/>
    <x v="0"/>
    <n v="53201"/>
    <n v="1"/>
    <n v="1"/>
    <d v="2013-02-12T00:00:00"/>
    <n v="49"/>
    <n v="280"/>
    <n v="7"/>
    <n v="81"/>
    <n v="20"/>
    <n v="0"/>
    <n v="27"/>
    <n v="8"/>
    <n v="6"/>
    <n v="3"/>
    <n v="5"/>
    <n v="7"/>
    <n v="0"/>
    <n v="0"/>
    <n v="0"/>
    <n v="0"/>
    <n v="0"/>
    <n v="0"/>
    <n v="3"/>
    <n v="11"/>
    <n v="0"/>
  </r>
  <r>
    <n v="8619"/>
    <n v="1957"/>
    <x v="0"/>
    <x v="1"/>
    <n v="21994"/>
    <n v="0"/>
    <n v="1"/>
    <d v="2012-12-24T00:00:00"/>
    <n v="4"/>
    <n v="9"/>
    <n v="0"/>
    <n v="6"/>
    <n v="3"/>
    <n v="1"/>
    <n v="3"/>
    <n v="1"/>
    <n v="0"/>
    <n v="0"/>
    <n v="3"/>
    <n v="5"/>
    <n v="0"/>
    <n v="0"/>
    <n v="0"/>
    <n v="0"/>
    <n v="0"/>
    <n v="0"/>
    <n v="3"/>
    <n v="11"/>
    <n v="0"/>
  </r>
  <r>
    <n v="10821"/>
    <n v="1978"/>
    <x v="0"/>
    <x v="2"/>
    <n v="57113"/>
    <n v="1"/>
    <n v="1"/>
    <d v="2013-02-06T00:00:00"/>
    <n v="45"/>
    <n v="182"/>
    <n v="4"/>
    <n v="33"/>
    <n v="0"/>
    <n v="2"/>
    <n v="42"/>
    <n v="6"/>
    <n v="4"/>
    <n v="1"/>
    <n v="5"/>
    <n v="7"/>
    <n v="0"/>
    <n v="0"/>
    <n v="0"/>
    <n v="0"/>
    <n v="0"/>
    <n v="0"/>
    <n v="3"/>
    <n v="11"/>
    <n v="0"/>
  </r>
  <r>
    <n v="4552"/>
    <n v="1991"/>
    <x v="0"/>
    <x v="2"/>
    <n v="51373"/>
    <n v="0"/>
    <n v="0"/>
    <d v="2013-06-22T00:00:00"/>
    <n v="37"/>
    <n v="83"/>
    <n v="2"/>
    <n v="101"/>
    <n v="64"/>
    <n v="26"/>
    <n v="117"/>
    <n v="1"/>
    <n v="3"/>
    <n v="5"/>
    <n v="3"/>
    <n v="4"/>
    <n v="0"/>
    <n v="0"/>
    <n v="0"/>
    <n v="0"/>
    <n v="0"/>
    <n v="0"/>
    <n v="3"/>
    <n v="11"/>
    <n v="0"/>
  </r>
  <r>
    <n v="898"/>
    <n v="1986"/>
    <x v="0"/>
    <x v="2"/>
    <n v="23477"/>
    <n v="1"/>
    <n v="0"/>
    <d v="2013-10-21T00:00:00"/>
    <n v="39"/>
    <n v="38"/>
    <n v="15"/>
    <n v="54"/>
    <n v="3"/>
    <n v="8"/>
    <n v="29"/>
    <n v="3"/>
    <n v="3"/>
    <n v="0"/>
    <n v="4"/>
    <n v="8"/>
    <n v="0"/>
    <n v="0"/>
    <n v="0"/>
    <n v="0"/>
    <n v="0"/>
    <n v="0"/>
    <n v="3"/>
    <n v="11"/>
    <n v="0"/>
  </r>
  <r>
    <n v="9797"/>
    <n v="1956"/>
    <x v="0"/>
    <x v="2"/>
    <n v="58116"/>
    <n v="0"/>
    <n v="1"/>
    <d v="2014-04-13T00:00:00"/>
    <n v="38"/>
    <n v="228"/>
    <n v="19"/>
    <n v="130"/>
    <n v="4"/>
    <n v="11"/>
    <n v="51"/>
    <n v="2"/>
    <n v="3"/>
    <n v="3"/>
    <n v="8"/>
    <n v="2"/>
    <n v="0"/>
    <n v="0"/>
    <n v="0"/>
    <n v="0"/>
    <n v="0"/>
    <n v="0"/>
    <n v="3"/>
    <n v="11"/>
    <n v="0"/>
  </r>
  <r>
    <n v="10949"/>
    <n v="1963"/>
    <x v="1"/>
    <x v="3"/>
    <n v="72968"/>
    <n v="0"/>
    <n v="0"/>
    <d v="2013-12-16T00:00:00"/>
    <n v="8"/>
    <n v="1092"/>
    <n v="37"/>
    <n v="592"/>
    <n v="145"/>
    <n v="37"/>
    <n v="55"/>
    <n v="1"/>
    <n v="5"/>
    <n v="5"/>
    <n v="8"/>
    <n v="3"/>
    <n v="0"/>
    <n v="0"/>
    <n v="0"/>
    <n v="1"/>
    <n v="0"/>
    <n v="0"/>
    <n v="3"/>
    <n v="11"/>
    <n v="1"/>
  </r>
  <r>
    <n v="8212"/>
    <n v="1971"/>
    <x v="2"/>
    <x v="2"/>
    <n v="39791"/>
    <n v="0"/>
    <n v="1"/>
    <d v="2013-03-28T00:00:00"/>
    <n v="89"/>
    <n v="85"/>
    <n v="15"/>
    <n v="27"/>
    <n v="13"/>
    <n v="13"/>
    <n v="21"/>
    <n v="2"/>
    <n v="3"/>
    <n v="1"/>
    <n v="4"/>
    <n v="7"/>
    <n v="0"/>
    <n v="0"/>
    <n v="0"/>
    <n v="0"/>
    <n v="0"/>
    <n v="0"/>
    <n v="3"/>
    <n v="11"/>
    <n v="0"/>
  </r>
  <r>
    <n v="6248"/>
    <n v="1947"/>
    <x v="2"/>
    <x v="0"/>
    <n v="91712"/>
    <n v="0"/>
    <n v="0"/>
    <d v="2013-10-17T00:00:00"/>
    <n v="47"/>
    <n v="1276"/>
    <n v="24"/>
    <n v="746"/>
    <n v="94"/>
    <n v="29"/>
    <n v="48"/>
    <n v="0"/>
    <n v="9"/>
    <n v="7"/>
    <n v="11"/>
    <n v="3"/>
    <n v="0"/>
    <n v="0"/>
    <n v="1"/>
    <n v="0"/>
    <n v="0"/>
    <n v="0"/>
    <n v="3"/>
    <n v="11"/>
    <n v="1"/>
  </r>
  <r>
    <n v="10164"/>
    <n v="1958"/>
    <x v="0"/>
    <x v="0"/>
    <n v="94472"/>
    <n v="0"/>
    <n v="1"/>
    <d v="2014-04-03T00:00:00"/>
    <n v="75"/>
    <n v="1017"/>
    <n v="33"/>
    <n v="417"/>
    <n v="108"/>
    <n v="100"/>
    <n v="16"/>
    <n v="1"/>
    <n v="5"/>
    <n v="5"/>
    <n v="5"/>
    <n v="5"/>
    <n v="0"/>
    <n v="1"/>
    <n v="1"/>
    <n v="0"/>
    <n v="0"/>
    <n v="0"/>
    <n v="3"/>
    <n v="11"/>
    <n v="0"/>
  </r>
  <r>
    <n v="4547"/>
    <n v="1960"/>
    <x v="0"/>
    <x v="1"/>
    <n v="13672"/>
    <n v="1"/>
    <n v="1"/>
    <d v="2013-04-17T00:00:00"/>
    <n v="86"/>
    <n v="6"/>
    <n v="2"/>
    <n v="9"/>
    <n v="2"/>
    <n v="1"/>
    <n v="5"/>
    <n v="2"/>
    <n v="1"/>
    <n v="0"/>
    <n v="3"/>
    <n v="8"/>
    <n v="0"/>
    <n v="0"/>
    <n v="0"/>
    <n v="0"/>
    <n v="0"/>
    <n v="0"/>
    <n v="3"/>
    <n v="11"/>
    <n v="0"/>
  </r>
  <r>
    <n v="6815"/>
    <n v="1980"/>
    <x v="4"/>
    <x v="2"/>
    <n v="96547"/>
    <n v="0"/>
    <n v="0"/>
    <d v="2014-05-23T00:00:00"/>
    <n v="4"/>
    <n v="448"/>
    <n v="21"/>
    <n v="125"/>
    <n v="52"/>
    <n v="101"/>
    <n v="62"/>
    <n v="0"/>
    <n v="7"/>
    <n v="6"/>
    <n v="8"/>
    <n v="2"/>
    <n v="1"/>
    <n v="0"/>
    <n v="1"/>
    <n v="1"/>
    <n v="0"/>
    <n v="0"/>
    <n v="3"/>
    <n v="11"/>
    <n v="1"/>
  </r>
  <r>
    <n v="4122"/>
    <n v="1975"/>
    <x v="0"/>
    <x v="2"/>
    <n v="79205"/>
    <n v="0"/>
    <n v="0"/>
    <d v="2012-08-29T00:00:00"/>
    <n v="73"/>
    <n v="504"/>
    <n v="23"/>
    <n v="117"/>
    <n v="179"/>
    <n v="28"/>
    <n v="44"/>
    <n v="1"/>
    <n v="6"/>
    <n v="5"/>
    <n v="4"/>
    <n v="4"/>
    <n v="0"/>
    <n v="0"/>
    <n v="0"/>
    <n v="1"/>
    <n v="0"/>
    <n v="0"/>
    <n v="3"/>
    <n v="11"/>
    <n v="1"/>
  </r>
  <r>
    <n v="10841"/>
    <n v="1975"/>
    <x v="1"/>
    <x v="1"/>
    <n v="56559"/>
    <n v="0"/>
    <n v="1"/>
    <d v="2012-12-25T00:00:00"/>
    <n v="46"/>
    <n v="226"/>
    <n v="22"/>
    <n v="133"/>
    <n v="41"/>
    <n v="31"/>
    <n v="31"/>
    <n v="3"/>
    <n v="4"/>
    <n v="3"/>
    <n v="8"/>
    <n v="4"/>
    <n v="0"/>
    <n v="0"/>
    <n v="0"/>
    <n v="0"/>
    <n v="0"/>
    <n v="0"/>
    <n v="3"/>
    <n v="11"/>
    <n v="0"/>
  </r>
  <r>
    <n v="5370"/>
    <n v="1973"/>
    <x v="1"/>
    <x v="2"/>
    <n v="32644"/>
    <n v="1"/>
    <n v="0"/>
    <d v="2013-01-16T00:00:00"/>
    <n v="38"/>
    <n v="239"/>
    <n v="3"/>
    <n v="141"/>
    <n v="0"/>
    <n v="7"/>
    <n v="23"/>
    <n v="4"/>
    <n v="7"/>
    <n v="1"/>
    <n v="6"/>
    <n v="8"/>
    <n v="1"/>
    <n v="0"/>
    <n v="0"/>
    <n v="0"/>
    <n v="0"/>
    <n v="0"/>
    <n v="3"/>
    <n v="11"/>
    <n v="0"/>
  </r>
  <r>
    <n v="176"/>
    <n v="1980"/>
    <x v="4"/>
    <x v="0"/>
    <n v="67506"/>
    <n v="0"/>
    <n v="1"/>
    <d v="2014-01-02T00:00:00"/>
    <n v="73"/>
    <n v="90"/>
    <n v="38"/>
    <n v="67"/>
    <n v="33"/>
    <n v="36"/>
    <n v="67"/>
    <n v="1"/>
    <n v="4"/>
    <n v="1"/>
    <n v="6"/>
    <n v="3"/>
    <n v="0"/>
    <n v="0"/>
    <n v="0"/>
    <n v="0"/>
    <n v="0"/>
    <n v="0"/>
    <n v="3"/>
    <n v="11"/>
    <n v="0"/>
  </r>
  <r>
    <n v="4860"/>
    <n v="1970"/>
    <x v="0"/>
    <x v="0"/>
    <n v="24206"/>
    <n v="1"/>
    <n v="0"/>
    <d v="2013-03-08T00:00:00"/>
    <n v="66"/>
    <n v="7"/>
    <n v="2"/>
    <n v="8"/>
    <n v="3"/>
    <n v="2"/>
    <n v="3"/>
    <n v="1"/>
    <n v="1"/>
    <n v="0"/>
    <n v="3"/>
    <n v="6"/>
    <n v="0"/>
    <n v="0"/>
    <n v="0"/>
    <n v="0"/>
    <n v="0"/>
    <n v="0"/>
    <n v="3"/>
    <n v="11"/>
    <n v="0"/>
  </r>
  <r>
    <n v="10757"/>
    <n v="1967"/>
    <x v="1"/>
    <x v="3"/>
    <n v="28420"/>
    <n v="1"/>
    <n v="0"/>
    <d v="2013-12-24T00:00:00"/>
    <n v="36"/>
    <n v="4"/>
    <n v="2"/>
    <n v="5"/>
    <n v="2"/>
    <n v="0"/>
    <n v="0"/>
    <n v="1"/>
    <n v="1"/>
    <n v="0"/>
    <n v="2"/>
    <n v="6"/>
    <n v="0"/>
    <n v="0"/>
    <n v="0"/>
    <n v="0"/>
    <n v="0"/>
    <n v="0"/>
    <n v="3"/>
    <n v="11"/>
    <n v="0"/>
  </r>
  <r>
    <n v="4023"/>
    <n v="1970"/>
    <x v="0"/>
    <x v="2"/>
    <n v="22979"/>
    <n v="1"/>
    <n v="0"/>
    <d v="2012-09-06T00:00:00"/>
    <n v="29"/>
    <n v="16"/>
    <n v="17"/>
    <n v="19"/>
    <n v="20"/>
    <n v="21"/>
    <n v="22"/>
    <n v="3"/>
    <n v="3"/>
    <n v="2"/>
    <n v="2"/>
    <n v="8"/>
    <n v="0"/>
    <n v="0"/>
    <n v="0"/>
    <n v="0"/>
    <n v="0"/>
    <n v="0"/>
    <n v="3"/>
    <n v="11"/>
    <n v="1"/>
  </r>
  <r>
    <n v="6679"/>
    <n v="1966"/>
    <x v="0"/>
    <x v="0"/>
    <n v="33279"/>
    <n v="0"/>
    <n v="0"/>
    <d v="2014-06-12T00:00:00"/>
    <n v="29"/>
    <n v="10"/>
    <n v="3"/>
    <n v="3"/>
    <n v="0"/>
    <n v="0"/>
    <n v="0"/>
    <n v="1"/>
    <n v="0"/>
    <n v="0"/>
    <n v="3"/>
    <n v="3"/>
    <n v="0"/>
    <n v="0"/>
    <n v="0"/>
    <n v="0"/>
    <n v="0"/>
    <n v="0"/>
    <n v="3"/>
    <n v="11"/>
    <n v="0"/>
  </r>
  <r>
    <n v="9923"/>
    <n v="1972"/>
    <x v="2"/>
    <x v="0"/>
    <n v="46423"/>
    <n v="1"/>
    <n v="1"/>
    <d v="2013-09-18T00:00:00"/>
    <n v="6"/>
    <n v="68"/>
    <n v="0"/>
    <n v="16"/>
    <n v="0"/>
    <n v="0"/>
    <n v="8"/>
    <n v="3"/>
    <n v="2"/>
    <n v="0"/>
    <n v="4"/>
    <n v="7"/>
    <n v="0"/>
    <n v="0"/>
    <n v="0"/>
    <n v="0"/>
    <n v="0"/>
    <n v="0"/>
    <n v="3"/>
    <n v="11"/>
    <n v="0"/>
  </r>
  <r>
    <n v="7181"/>
    <n v="1977"/>
    <x v="0"/>
    <x v="2"/>
    <n v="30368"/>
    <n v="0"/>
    <n v="1"/>
    <d v="2013-11-07T00:00:00"/>
    <n v="97"/>
    <n v="35"/>
    <n v="0"/>
    <n v="13"/>
    <n v="2"/>
    <n v="0"/>
    <n v="2"/>
    <n v="2"/>
    <n v="2"/>
    <n v="0"/>
    <n v="3"/>
    <n v="8"/>
    <n v="0"/>
    <n v="0"/>
    <n v="0"/>
    <n v="0"/>
    <n v="0"/>
    <n v="0"/>
    <n v="3"/>
    <n v="11"/>
    <n v="0"/>
  </r>
  <r>
    <n v="3599"/>
    <n v="1970"/>
    <x v="0"/>
    <x v="2"/>
    <n v="63684"/>
    <n v="0"/>
    <n v="1"/>
    <d v="2012-11-26T00:00:00"/>
    <n v="61"/>
    <n v="575"/>
    <n v="80"/>
    <n v="428"/>
    <n v="208"/>
    <n v="93"/>
    <n v="80"/>
    <n v="3"/>
    <n v="8"/>
    <n v="4"/>
    <n v="8"/>
    <n v="5"/>
    <n v="0"/>
    <n v="0"/>
    <n v="0"/>
    <n v="0"/>
    <n v="0"/>
    <n v="0"/>
    <n v="3"/>
    <n v="11"/>
    <n v="0"/>
  </r>
  <r>
    <n v="405"/>
    <n v="1964"/>
    <x v="0"/>
    <x v="3"/>
    <n v="41638"/>
    <n v="0"/>
    <n v="1"/>
    <d v="2013-02-13T00:00:00"/>
    <n v="68"/>
    <n v="315"/>
    <n v="0"/>
    <n v="31"/>
    <n v="4"/>
    <n v="0"/>
    <n v="91"/>
    <n v="4"/>
    <n v="5"/>
    <n v="5"/>
    <n v="3"/>
    <n v="8"/>
    <n v="1"/>
    <n v="0"/>
    <n v="0"/>
    <n v="0"/>
    <n v="0"/>
    <n v="0"/>
    <n v="3"/>
    <n v="11"/>
    <n v="0"/>
  </r>
  <r>
    <n v="6870"/>
    <n v="1959"/>
    <x v="1"/>
    <x v="3"/>
    <n v="68805"/>
    <n v="0"/>
    <n v="1"/>
    <d v="2013-09-17T00:00:00"/>
    <n v="73"/>
    <n v="182"/>
    <n v="2"/>
    <n v="49"/>
    <n v="17"/>
    <n v="13"/>
    <n v="20"/>
    <n v="1"/>
    <n v="3"/>
    <n v="1"/>
    <n v="7"/>
    <n v="2"/>
    <n v="0"/>
    <n v="0"/>
    <n v="0"/>
    <n v="0"/>
    <n v="0"/>
    <n v="0"/>
    <n v="3"/>
    <n v="11"/>
    <n v="0"/>
  </r>
  <r>
    <n v="832"/>
    <n v="1966"/>
    <x v="1"/>
    <x v="1"/>
    <n v="65814"/>
    <n v="0"/>
    <n v="1"/>
    <d v="2014-03-02T00:00:00"/>
    <n v="90"/>
    <n v="561"/>
    <n v="14"/>
    <n v="113"/>
    <n v="10"/>
    <n v="14"/>
    <n v="35"/>
    <n v="3"/>
    <n v="8"/>
    <n v="2"/>
    <n v="10"/>
    <n v="5"/>
    <n v="0"/>
    <n v="0"/>
    <n v="0"/>
    <n v="0"/>
    <n v="0"/>
    <n v="0"/>
    <n v="3"/>
    <n v="11"/>
    <n v="0"/>
  </r>
  <r>
    <n v="2002"/>
    <n v="1958"/>
    <x v="0"/>
    <x v="3"/>
    <n v="71964"/>
    <n v="0"/>
    <n v="0"/>
    <d v="2013-05-20T00:00:00"/>
    <n v="81"/>
    <n v="587"/>
    <n v="51"/>
    <n v="932"/>
    <n v="180"/>
    <n v="34"/>
    <n v="86"/>
    <n v="1"/>
    <n v="5"/>
    <n v="6"/>
    <n v="5"/>
    <n v="3"/>
    <n v="0"/>
    <n v="0"/>
    <n v="0"/>
    <n v="0"/>
    <n v="0"/>
    <n v="0"/>
    <n v="3"/>
    <n v="11"/>
    <n v="0"/>
  </r>
  <r>
    <n v="3657"/>
    <n v="1986"/>
    <x v="0"/>
    <x v="0"/>
    <n v="39146"/>
    <n v="1"/>
    <n v="0"/>
    <d v="2013-02-14T00:00:00"/>
    <n v="1"/>
    <n v="94"/>
    <n v="1"/>
    <n v="33"/>
    <n v="13"/>
    <n v="12"/>
    <n v="12"/>
    <n v="3"/>
    <n v="4"/>
    <n v="0"/>
    <n v="4"/>
    <n v="8"/>
    <n v="0"/>
    <n v="0"/>
    <n v="0"/>
    <n v="0"/>
    <n v="0"/>
    <n v="0"/>
    <n v="3"/>
    <n v="11"/>
    <n v="0"/>
  </r>
  <r>
    <n v="500"/>
    <n v="1977"/>
    <x v="0"/>
    <x v="1"/>
    <n v="96876"/>
    <n v="0"/>
    <n v="0"/>
    <d v="2013-08-06T00:00:00"/>
    <n v="79"/>
    <n v="908"/>
    <n v="43"/>
    <n v="735"/>
    <n v="40"/>
    <n v="194"/>
    <n v="21"/>
    <n v="1"/>
    <n v="7"/>
    <n v="7"/>
    <n v="9"/>
    <n v="2"/>
    <n v="0"/>
    <n v="1"/>
    <n v="1"/>
    <n v="1"/>
    <n v="0"/>
    <n v="0"/>
    <n v="3"/>
    <n v="11"/>
    <n v="1"/>
  </r>
  <r>
    <n v="1951"/>
    <n v="1981"/>
    <x v="3"/>
    <x v="2"/>
    <n v="34445"/>
    <n v="0"/>
    <n v="0"/>
    <d v="2013-01-27T00:00:00"/>
    <n v="92"/>
    <n v="228"/>
    <n v="122"/>
    <n v="122"/>
    <n v="208"/>
    <n v="129"/>
    <n v="30"/>
    <n v="6"/>
    <n v="11"/>
    <n v="2"/>
    <n v="8"/>
    <n v="9"/>
    <n v="0"/>
    <n v="0"/>
    <n v="0"/>
    <n v="0"/>
    <n v="0"/>
    <n v="0"/>
    <n v="3"/>
    <n v="11"/>
    <n v="0"/>
  </r>
  <r>
    <n v="3262"/>
    <n v="1958"/>
    <x v="0"/>
    <x v="0"/>
    <n v="68281"/>
    <n v="0"/>
    <n v="0"/>
    <d v="2012-08-07T00:00:00"/>
    <n v="31"/>
    <n v="995"/>
    <n v="112"/>
    <n v="417"/>
    <n v="42"/>
    <n v="48"/>
    <n v="41"/>
    <n v="1"/>
    <n v="2"/>
    <n v="9"/>
    <n v="13"/>
    <n v="5"/>
    <n v="0"/>
    <n v="0"/>
    <n v="0"/>
    <n v="0"/>
    <n v="0"/>
    <n v="0"/>
    <n v="3"/>
    <n v="11"/>
    <n v="1"/>
  </r>
  <r>
    <n v="4102"/>
    <n v="1975"/>
    <x v="4"/>
    <x v="2"/>
    <n v="37284"/>
    <n v="1"/>
    <n v="1"/>
    <d v="2013-03-29T00:00:00"/>
    <n v="46"/>
    <n v="11"/>
    <n v="1"/>
    <n v="2"/>
    <n v="2"/>
    <n v="1"/>
    <n v="6"/>
    <n v="1"/>
    <n v="0"/>
    <n v="0"/>
    <n v="3"/>
    <n v="6"/>
    <n v="0"/>
    <n v="0"/>
    <n v="0"/>
    <n v="0"/>
    <n v="0"/>
    <n v="0"/>
    <n v="3"/>
    <n v="11"/>
    <n v="0"/>
  </r>
  <r>
    <n v="7042"/>
    <n v="1983"/>
    <x v="0"/>
    <x v="2"/>
    <n v="36790"/>
    <n v="0"/>
    <n v="0"/>
    <d v="2013-03-01T00:00:00"/>
    <n v="14"/>
    <n v="3"/>
    <n v="3"/>
    <n v="14"/>
    <n v="15"/>
    <n v="21"/>
    <n v="10"/>
    <n v="1"/>
    <n v="2"/>
    <n v="1"/>
    <n v="2"/>
    <n v="9"/>
    <n v="0"/>
    <n v="0"/>
    <n v="0"/>
    <n v="0"/>
    <n v="0"/>
    <n v="0"/>
    <n v="3"/>
    <n v="11"/>
    <n v="1"/>
  </r>
  <r>
    <n v="10598"/>
    <n v="1967"/>
    <x v="0"/>
    <x v="1"/>
    <n v="27943"/>
    <n v="1"/>
    <n v="1"/>
    <d v="2013-04-15T00:00:00"/>
    <n v="89"/>
    <n v="12"/>
    <n v="1"/>
    <n v="16"/>
    <n v="4"/>
    <n v="1"/>
    <n v="3"/>
    <n v="3"/>
    <n v="2"/>
    <n v="0"/>
    <n v="3"/>
    <n v="8"/>
    <n v="0"/>
    <n v="0"/>
    <n v="0"/>
    <n v="0"/>
    <n v="0"/>
    <n v="0"/>
    <n v="3"/>
    <n v="11"/>
    <n v="0"/>
  </r>
  <r>
    <n v="255"/>
    <n v="1951"/>
    <x v="0"/>
    <x v="3"/>
    <n v="22263"/>
    <n v="1"/>
    <n v="1"/>
    <d v="2014-03-30T00:00:00"/>
    <n v="31"/>
    <n v="17"/>
    <n v="0"/>
    <n v="2"/>
    <n v="0"/>
    <n v="0"/>
    <n v="2"/>
    <n v="2"/>
    <n v="1"/>
    <n v="0"/>
    <n v="3"/>
    <n v="6"/>
    <n v="0"/>
    <n v="0"/>
    <n v="0"/>
    <n v="0"/>
    <n v="0"/>
    <n v="1"/>
    <n v="3"/>
    <n v="11"/>
    <n v="0"/>
  </r>
  <r>
    <n v="2375"/>
    <n v="1972"/>
    <x v="0"/>
    <x v="1"/>
    <n v="30261"/>
    <n v="1"/>
    <n v="2"/>
    <d v="2012-09-25T00:00:00"/>
    <n v="75"/>
    <n v="8"/>
    <n v="0"/>
    <n v="5"/>
    <n v="0"/>
    <n v="3"/>
    <n v="6"/>
    <n v="1"/>
    <n v="0"/>
    <n v="0"/>
    <n v="3"/>
    <n v="8"/>
    <n v="0"/>
    <n v="0"/>
    <n v="0"/>
    <n v="0"/>
    <n v="0"/>
    <n v="0"/>
    <n v="3"/>
    <n v="11"/>
    <n v="0"/>
  </r>
  <r>
    <n v="9829"/>
    <n v="1978"/>
    <x v="0"/>
    <x v="1"/>
    <n v="28587"/>
    <n v="1"/>
    <n v="0"/>
    <d v="2014-02-12T00:00:00"/>
    <n v="42"/>
    <n v="22"/>
    <n v="4"/>
    <n v="17"/>
    <n v="12"/>
    <n v="10"/>
    <n v="13"/>
    <n v="3"/>
    <n v="2"/>
    <n v="0"/>
    <n v="4"/>
    <n v="6"/>
    <n v="0"/>
    <n v="0"/>
    <n v="0"/>
    <n v="0"/>
    <n v="0"/>
    <n v="0"/>
    <n v="3"/>
    <n v="11"/>
    <n v="0"/>
  </r>
  <r>
    <n v="6214"/>
    <n v="1982"/>
    <x v="2"/>
    <x v="2"/>
    <n v="43815"/>
    <n v="1"/>
    <n v="0"/>
    <d v="2013-04-05T00:00:00"/>
    <n v="53"/>
    <n v="14"/>
    <n v="10"/>
    <n v="29"/>
    <n v="4"/>
    <n v="7"/>
    <n v="15"/>
    <n v="1"/>
    <n v="2"/>
    <n v="0"/>
    <n v="3"/>
    <n v="6"/>
    <n v="0"/>
    <n v="0"/>
    <n v="0"/>
    <n v="0"/>
    <n v="0"/>
    <n v="0"/>
    <n v="3"/>
    <n v="11"/>
    <n v="0"/>
  </r>
  <r>
    <n v="4954"/>
    <n v="1956"/>
    <x v="0"/>
    <x v="2"/>
    <n v="48195"/>
    <n v="1"/>
    <n v="1"/>
    <d v="2014-01-21T00:00:00"/>
    <n v="53"/>
    <n v="106"/>
    <n v="27"/>
    <n v="68"/>
    <n v="52"/>
    <n v="7"/>
    <n v="5"/>
    <n v="6"/>
    <n v="4"/>
    <n v="2"/>
    <n v="5"/>
    <n v="6"/>
    <n v="0"/>
    <n v="0"/>
    <n v="0"/>
    <n v="0"/>
    <n v="0"/>
    <n v="0"/>
    <n v="3"/>
    <n v="11"/>
    <n v="0"/>
  </r>
  <r>
    <n v="7861"/>
    <n v="1952"/>
    <x v="2"/>
    <x v="2"/>
    <n v="77027"/>
    <n v="0"/>
    <n v="1"/>
    <d v="2014-02-05T00:00:00"/>
    <n v="23"/>
    <n v="820"/>
    <n v="57"/>
    <n v="242"/>
    <n v="45"/>
    <n v="0"/>
    <n v="11"/>
    <n v="2"/>
    <n v="8"/>
    <n v="3"/>
    <n v="6"/>
    <n v="4"/>
    <n v="0"/>
    <n v="0"/>
    <n v="0"/>
    <n v="0"/>
    <n v="0"/>
    <n v="0"/>
    <n v="3"/>
    <n v="11"/>
    <n v="0"/>
  </r>
  <r>
    <n v="4837"/>
    <n v="1965"/>
    <x v="1"/>
    <x v="2"/>
    <n v="71322"/>
    <n v="0"/>
    <n v="1"/>
    <d v="2013-02-16T00:00:00"/>
    <n v="57"/>
    <n v="753"/>
    <n v="43"/>
    <n v="226"/>
    <n v="69"/>
    <n v="10"/>
    <n v="204"/>
    <n v="2"/>
    <n v="8"/>
    <n v="5"/>
    <n v="13"/>
    <n v="4"/>
    <n v="0"/>
    <n v="0"/>
    <n v="0"/>
    <n v="0"/>
    <n v="0"/>
    <n v="0"/>
    <n v="3"/>
    <n v="11"/>
    <n v="0"/>
  </r>
  <r>
    <n v="9423"/>
    <n v="1979"/>
    <x v="2"/>
    <x v="2"/>
    <n v="32765"/>
    <n v="1"/>
    <n v="0"/>
    <d v="2014-02-23T00:00:00"/>
    <n v="49"/>
    <n v="13"/>
    <n v="3"/>
    <n v="17"/>
    <n v="7"/>
    <n v="3"/>
    <n v="3"/>
    <n v="2"/>
    <n v="2"/>
    <n v="0"/>
    <n v="4"/>
    <n v="5"/>
    <n v="0"/>
    <n v="0"/>
    <n v="0"/>
    <n v="0"/>
    <n v="0"/>
    <n v="0"/>
    <n v="3"/>
    <n v="11"/>
    <n v="0"/>
  </r>
  <r>
    <n v="4198"/>
    <n v="1965"/>
    <x v="0"/>
    <x v="1"/>
    <n v="29672"/>
    <n v="1"/>
    <n v="1"/>
    <d v="2013-03-12T00:00:00"/>
    <n v="6"/>
    <n v="9"/>
    <n v="1"/>
    <n v="3"/>
    <n v="0"/>
    <n v="4"/>
    <n v="8"/>
    <n v="1"/>
    <n v="0"/>
    <n v="0"/>
    <n v="3"/>
    <n v="6"/>
    <n v="0"/>
    <n v="0"/>
    <n v="0"/>
    <n v="0"/>
    <n v="0"/>
    <n v="0"/>
    <n v="3"/>
    <n v="11"/>
    <n v="0"/>
  </r>
  <r>
    <n v="153"/>
    <n v="1953"/>
    <x v="0"/>
    <x v="3"/>
    <n v="23272"/>
    <n v="0"/>
    <n v="0"/>
    <d v="2013-10-17T00:00:00"/>
    <n v="29"/>
    <n v="19"/>
    <n v="3"/>
    <n v="6"/>
    <n v="4"/>
    <n v="2"/>
    <n v="12"/>
    <n v="1"/>
    <n v="1"/>
    <n v="0"/>
    <n v="3"/>
    <n v="4"/>
    <n v="0"/>
    <n v="0"/>
    <n v="0"/>
    <n v="0"/>
    <n v="0"/>
    <n v="0"/>
    <n v="3"/>
    <n v="11"/>
    <n v="0"/>
  </r>
  <r>
    <n v="9323"/>
    <n v="1949"/>
    <x v="2"/>
    <x v="1"/>
    <n v="49912"/>
    <n v="0"/>
    <n v="1"/>
    <d v="2012-09-07T00:00:00"/>
    <n v="5"/>
    <n v="520"/>
    <n v="8"/>
    <n v="223"/>
    <n v="32"/>
    <n v="49"/>
    <n v="42"/>
    <n v="4"/>
    <n v="10"/>
    <n v="5"/>
    <n v="7"/>
    <n v="8"/>
    <n v="1"/>
    <n v="0"/>
    <n v="0"/>
    <n v="0"/>
    <n v="0"/>
    <n v="0"/>
    <n v="3"/>
    <n v="11"/>
    <n v="1"/>
  </r>
  <r>
    <n v="10001"/>
    <n v="1985"/>
    <x v="4"/>
    <x v="1"/>
    <n v="7500"/>
    <n v="1"/>
    <n v="0"/>
    <d v="2012-08-01T00:00:00"/>
    <n v="98"/>
    <n v="5"/>
    <n v="17"/>
    <n v="17"/>
    <n v="13"/>
    <n v="14"/>
    <n v="34"/>
    <n v="4"/>
    <n v="2"/>
    <n v="1"/>
    <n v="3"/>
    <n v="9"/>
    <n v="0"/>
    <n v="0"/>
    <n v="0"/>
    <n v="0"/>
    <n v="0"/>
    <n v="0"/>
    <n v="3"/>
    <n v="11"/>
    <n v="0"/>
  </r>
  <r>
    <n v="3945"/>
    <n v="1947"/>
    <x v="1"/>
    <x v="4"/>
    <n v="68117"/>
    <n v="0"/>
    <n v="1"/>
    <d v="2013-03-10T00:00:00"/>
    <n v="80"/>
    <n v="618"/>
    <n v="44"/>
    <n v="215"/>
    <n v="0"/>
    <n v="17"/>
    <n v="36"/>
    <n v="2"/>
    <n v="11"/>
    <n v="8"/>
    <n v="4"/>
    <n v="6"/>
    <n v="1"/>
    <n v="0"/>
    <n v="0"/>
    <n v="0"/>
    <n v="0"/>
    <n v="0"/>
    <n v="3"/>
    <n v="11"/>
    <n v="1"/>
  </r>
  <r>
    <n v="3799"/>
    <n v="1955"/>
    <x v="0"/>
    <x v="2"/>
    <n v="67225"/>
    <n v="0"/>
    <n v="1"/>
    <d v="2013-11-26T00:00:00"/>
    <n v="4"/>
    <n v="315"/>
    <n v="35"/>
    <n v="322"/>
    <n v="46"/>
    <n v="7"/>
    <n v="143"/>
    <n v="3"/>
    <n v="7"/>
    <n v="2"/>
    <n v="11"/>
    <n v="5"/>
    <n v="0"/>
    <n v="0"/>
    <n v="0"/>
    <n v="0"/>
    <n v="0"/>
    <n v="0"/>
    <n v="3"/>
    <n v="11"/>
    <n v="0"/>
  </r>
  <r>
    <n v="8625"/>
    <n v="1976"/>
    <x v="0"/>
    <x v="2"/>
    <n v="17649"/>
    <n v="1"/>
    <n v="0"/>
    <d v="2013-11-12T00:00:00"/>
    <n v="70"/>
    <n v="15"/>
    <n v="1"/>
    <n v="23"/>
    <n v="0"/>
    <n v="5"/>
    <n v="1"/>
    <n v="3"/>
    <n v="3"/>
    <n v="0"/>
    <n v="3"/>
    <n v="8"/>
    <n v="0"/>
    <n v="0"/>
    <n v="0"/>
    <n v="0"/>
    <n v="0"/>
    <n v="0"/>
    <n v="3"/>
    <n v="11"/>
    <n v="0"/>
  </r>
  <r>
    <n v="3491"/>
    <n v="1975"/>
    <x v="0"/>
    <x v="1"/>
    <n v="55914"/>
    <n v="0"/>
    <n v="1"/>
    <d v="2013-04-29T00:00:00"/>
    <n v="32"/>
    <n v="384"/>
    <n v="60"/>
    <n v="364"/>
    <n v="119"/>
    <n v="101"/>
    <n v="232"/>
    <n v="4"/>
    <n v="11"/>
    <n v="6"/>
    <n v="8"/>
    <n v="7"/>
    <n v="0"/>
    <n v="0"/>
    <n v="0"/>
    <n v="0"/>
    <n v="0"/>
    <n v="0"/>
    <n v="3"/>
    <n v="11"/>
    <n v="0"/>
  </r>
  <r>
    <n v="983"/>
    <n v="1984"/>
    <x v="0"/>
    <x v="2"/>
    <n v="40059"/>
    <n v="1"/>
    <n v="0"/>
    <d v="2013-09-28T00:00:00"/>
    <n v="82"/>
    <n v="110"/>
    <n v="29"/>
    <n v="92"/>
    <n v="28"/>
    <n v="10"/>
    <n v="145"/>
    <n v="1"/>
    <n v="6"/>
    <n v="2"/>
    <n v="3"/>
    <n v="8"/>
    <n v="1"/>
    <n v="0"/>
    <n v="0"/>
    <n v="0"/>
    <n v="0"/>
    <n v="0"/>
    <n v="3"/>
    <n v="11"/>
    <n v="0"/>
  </r>
  <r>
    <n v="9119"/>
    <n v="1950"/>
    <x v="0"/>
    <x v="1"/>
    <n v="60905"/>
    <n v="0"/>
    <n v="1"/>
    <d v="2013-12-05T00:00:00"/>
    <n v="27"/>
    <n v="208"/>
    <n v="17"/>
    <n v="76"/>
    <n v="36"/>
    <n v="17"/>
    <n v="38"/>
    <n v="2"/>
    <n v="3"/>
    <n v="3"/>
    <n v="7"/>
    <n v="2"/>
    <n v="0"/>
    <n v="0"/>
    <n v="0"/>
    <n v="0"/>
    <n v="0"/>
    <n v="0"/>
    <n v="3"/>
    <n v="11"/>
    <n v="0"/>
  </r>
  <r>
    <n v="4786"/>
    <n v="1977"/>
    <x v="0"/>
    <x v="2"/>
    <n v="75330"/>
    <n v="1"/>
    <n v="1"/>
    <d v="2012-10-04T00:00:00"/>
    <n v="94"/>
    <n v="555"/>
    <n v="82"/>
    <n v="257"/>
    <n v="93"/>
    <n v="61"/>
    <n v="61"/>
    <n v="4"/>
    <n v="10"/>
    <n v="3"/>
    <n v="12"/>
    <n v="6"/>
    <n v="0"/>
    <n v="0"/>
    <n v="0"/>
    <n v="0"/>
    <n v="0"/>
    <n v="0"/>
    <n v="3"/>
    <n v="11"/>
    <n v="0"/>
  </r>
  <r>
    <n v="5872"/>
    <n v="1951"/>
    <x v="0"/>
    <x v="0"/>
    <n v="60689"/>
    <n v="0"/>
    <n v="1"/>
    <d v="2013-06-01T00:00:00"/>
    <n v="23"/>
    <n v="240"/>
    <n v="90"/>
    <n v="216"/>
    <n v="63"/>
    <n v="6"/>
    <n v="24"/>
    <n v="4"/>
    <n v="4"/>
    <n v="4"/>
    <n v="10"/>
    <n v="3"/>
    <n v="0"/>
    <n v="0"/>
    <n v="0"/>
    <n v="0"/>
    <n v="0"/>
    <n v="0"/>
    <n v="3"/>
    <n v="11"/>
    <n v="0"/>
  </r>
  <r>
    <n v="6568"/>
    <n v="1984"/>
    <x v="0"/>
    <x v="2"/>
    <n v="38680"/>
    <n v="1"/>
    <n v="0"/>
    <d v="2013-03-28T00:00:00"/>
    <n v="97"/>
    <n v="11"/>
    <n v="0"/>
    <n v="36"/>
    <n v="15"/>
    <n v="5"/>
    <n v="12"/>
    <n v="1"/>
    <n v="2"/>
    <n v="0"/>
    <n v="3"/>
    <n v="7"/>
    <n v="0"/>
    <n v="0"/>
    <n v="0"/>
    <n v="0"/>
    <n v="0"/>
    <n v="0"/>
    <n v="3"/>
    <n v="11"/>
    <n v="0"/>
  </r>
  <r>
    <n v="5628"/>
    <n v="1982"/>
    <x v="0"/>
    <x v="1"/>
    <n v="61416"/>
    <n v="0"/>
    <n v="0"/>
    <d v="2013-02-08T00:00:00"/>
    <n v="25"/>
    <n v="848"/>
    <n v="154"/>
    <n v="323"/>
    <n v="201"/>
    <n v="61"/>
    <n v="78"/>
    <n v="1"/>
    <n v="10"/>
    <n v="3"/>
    <n v="10"/>
    <n v="6"/>
    <n v="1"/>
    <n v="0"/>
    <n v="0"/>
    <n v="0"/>
    <n v="0"/>
    <n v="0"/>
    <n v="3"/>
    <n v="11"/>
    <n v="0"/>
  </r>
  <r>
    <n v="5631"/>
    <n v="1991"/>
    <x v="0"/>
    <x v="0"/>
    <n v="49767"/>
    <n v="0"/>
    <n v="0"/>
    <d v="2013-05-02T00:00:00"/>
    <n v="92"/>
    <n v="202"/>
    <n v="47"/>
    <n v="197"/>
    <n v="55"/>
    <n v="42"/>
    <n v="149"/>
    <n v="1"/>
    <n v="5"/>
    <n v="4"/>
    <n v="8"/>
    <n v="4"/>
    <n v="0"/>
    <n v="0"/>
    <n v="0"/>
    <n v="0"/>
    <n v="0"/>
    <n v="0"/>
    <n v="3"/>
    <n v="11"/>
    <n v="0"/>
  </r>
  <r>
    <n v="4974"/>
    <n v="1970"/>
    <x v="0"/>
    <x v="0"/>
    <n v="83273"/>
    <n v="1"/>
    <n v="2"/>
    <d v="2012-09-25T00:00:00"/>
    <n v="98"/>
    <n v="433"/>
    <n v="89"/>
    <n v="650"/>
    <n v="16"/>
    <n v="102"/>
    <n v="102"/>
    <n v="10"/>
    <n v="4"/>
    <n v="6"/>
    <n v="9"/>
    <n v="7"/>
    <n v="0"/>
    <n v="0"/>
    <n v="0"/>
    <n v="0"/>
    <n v="0"/>
    <n v="0"/>
    <n v="3"/>
    <n v="11"/>
    <n v="0"/>
  </r>
  <r>
    <n v="8416"/>
    <n v="1981"/>
    <x v="0"/>
    <x v="2"/>
    <n v="29009"/>
    <n v="1"/>
    <n v="0"/>
    <d v="2013-11-29T00:00:00"/>
    <n v="19"/>
    <n v="6"/>
    <n v="6"/>
    <n v="15"/>
    <n v="10"/>
    <n v="5"/>
    <n v="2"/>
    <n v="2"/>
    <n v="2"/>
    <n v="0"/>
    <n v="3"/>
    <n v="6"/>
    <n v="0"/>
    <n v="0"/>
    <n v="0"/>
    <n v="0"/>
    <n v="0"/>
    <n v="0"/>
    <n v="3"/>
    <n v="11"/>
    <n v="0"/>
  </r>
  <r>
    <n v="5454"/>
    <n v="1979"/>
    <x v="2"/>
    <x v="2"/>
    <n v="45057"/>
    <n v="1"/>
    <n v="0"/>
    <d v="2013-12-01T00:00:00"/>
    <n v="80"/>
    <n v="37"/>
    <n v="0"/>
    <n v="7"/>
    <n v="3"/>
    <n v="0"/>
    <n v="3"/>
    <n v="1"/>
    <n v="2"/>
    <n v="0"/>
    <n v="3"/>
    <n v="5"/>
    <n v="0"/>
    <n v="0"/>
    <n v="0"/>
    <n v="0"/>
    <n v="0"/>
    <n v="0"/>
    <n v="3"/>
    <n v="11"/>
    <n v="0"/>
  </r>
  <r>
    <n v="4095"/>
    <n v="1971"/>
    <x v="0"/>
    <x v="2"/>
    <n v="37150"/>
    <n v="1"/>
    <n v="0"/>
    <d v="2012-09-11T00:00:00"/>
    <n v="80"/>
    <n v="167"/>
    <n v="37"/>
    <n v="64"/>
    <n v="49"/>
    <n v="34"/>
    <n v="116"/>
    <n v="8"/>
    <n v="4"/>
    <n v="3"/>
    <n v="6"/>
    <n v="7"/>
    <n v="0"/>
    <n v="0"/>
    <n v="0"/>
    <n v="0"/>
    <n v="0"/>
    <n v="0"/>
    <n v="3"/>
    <n v="11"/>
    <n v="0"/>
  </r>
  <r>
    <n v="5474"/>
    <n v="1970"/>
    <x v="0"/>
    <x v="0"/>
    <n v="43020"/>
    <n v="1"/>
    <n v="0"/>
    <d v="2013-11-30T00:00:00"/>
    <n v="79"/>
    <n v="45"/>
    <n v="7"/>
    <n v="99"/>
    <n v="4"/>
    <n v="25"/>
    <n v="43"/>
    <n v="3"/>
    <n v="4"/>
    <n v="1"/>
    <n v="4"/>
    <n v="6"/>
    <n v="0"/>
    <n v="0"/>
    <n v="0"/>
    <n v="0"/>
    <n v="0"/>
    <n v="0"/>
    <n v="3"/>
    <n v="11"/>
    <n v="0"/>
  </r>
  <r>
    <n v="4268"/>
    <n v="1959"/>
    <x v="0"/>
    <x v="2"/>
    <n v="53154"/>
    <n v="0"/>
    <n v="1"/>
    <d v="2014-06-09T00:00:00"/>
    <n v="50"/>
    <n v="129"/>
    <n v="0"/>
    <n v="21"/>
    <n v="0"/>
    <n v="1"/>
    <n v="7"/>
    <n v="1"/>
    <n v="3"/>
    <n v="1"/>
    <n v="4"/>
    <n v="4"/>
    <n v="0"/>
    <n v="0"/>
    <n v="0"/>
    <n v="0"/>
    <n v="0"/>
    <n v="0"/>
    <n v="3"/>
    <n v="11"/>
    <n v="0"/>
  </r>
  <r>
    <n v="10701"/>
    <n v="1973"/>
    <x v="0"/>
    <x v="2"/>
    <n v="65308"/>
    <n v="0"/>
    <n v="0"/>
    <d v="2013-09-11T00:00:00"/>
    <n v="60"/>
    <n v="713"/>
    <n v="0"/>
    <n v="264"/>
    <n v="120"/>
    <n v="80"/>
    <n v="34"/>
    <n v="1"/>
    <n v="7"/>
    <n v="8"/>
    <n v="12"/>
    <n v="4"/>
    <n v="0"/>
    <n v="0"/>
    <n v="1"/>
    <n v="1"/>
    <n v="0"/>
    <n v="0"/>
    <n v="3"/>
    <n v="11"/>
    <n v="0"/>
  </r>
  <r>
    <n v="3507"/>
    <n v="1970"/>
    <x v="0"/>
    <x v="0"/>
    <n v="76467"/>
    <n v="1"/>
    <n v="0"/>
    <d v="2012-08-17T00:00:00"/>
    <n v="44"/>
    <n v="676"/>
    <n v="161"/>
    <n v="426"/>
    <n v="210"/>
    <n v="44"/>
    <n v="58"/>
    <n v="2"/>
    <n v="2"/>
    <n v="5"/>
    <n v="5"/>
    <n v="6"/>
    <n v="0"/>
    <n v="0"/>
    <n v="0"/>
    <n v="0"/>
    <n v="0"/>
    <n v="0"/>
    <n v="3"/>
    <n v="11"/>
    <n v="1"/>
  </r>
  <r>
    <n v="2079"/>
    <n v="1947"/>
    <x v="4"/>
    <x v="2"/>
    <n v="81044"/>
    <n v="0"/>
    <n v="0"/>
    <d v="2013-12-27T00:00:00"/>
    <n v="0"/>
    <n v="450"/>
    <n v="26"/>
    <n v="535"/>
    <n v="73"/>
    <n v="98"/>
    <n v="26"/>
    <n v="1"/>
    <n v="5"/>
    <n v="6"/>
    <n v="10"/>
    <n v="1"/>
    <n v="0"/>
    <n v="0"/>
    <n v="0"/>
    <n v="0"/>
    <n v="0"/>
    <n v="0"/>
    <n v="3"/>
    <n v="11"/>
    <n v="0"/>
  </r>
  <r>
    <n v="626"/>
    <n v="1951"/>
    <x v="0"/>
    <x v="2"/>
    <n v="32871"/>
    <n v="1"/>
    <n v="1"/>
    <d v="2013-03-09T00:00:00"/>
    <n v="28"/>
    <n v="22"/>
    <n v="2"/>
    <n v="12"/>
    <n v="0"/>
    <n v="2"/>
    <n v="5"/>
    <n v="1"/>
    <n v="1"/>
    <n v="0"/>
    <n v="3"/>
    <n v="4"/>
    <n v="0"/>
    <n v="0"/>
    <n v="0"/>
    <n v="0"/>
    <n v="0"/>
    <n v="0"/>
    <n v="3"/>
    <n v="11"/>
    <n v="0"/>
  </r>
  <r>
    <n v="4426"/>
    <n v="1975"/>
    <x v="0"/>
    <x v="0"/>
    <n v="55801"/>
    <n v="1"/>
    <n v="1"/>
    <d v="2013-09-22T00:00:00"/>
    <n v="35"/>
    <n v="367"/>
    <n v="4"/>
    <n v="51"/>
    <n v="6"/>
    <n v="4"/>
    <n v="95"/>
    <n v="6"/>
    <n v="7"/>
    <n v="2"/>
    <n v="6"/>
    <n v="7"/>
    <n v="0"/>
    <n v="0"/>
    <n v="0"/>
    <n v="1"/>
    <n v="0"/>
    <n v="0"/>
    <n v="3"/>
    <n v="11"/>
    <n v="0"/>
  </r>
  <r>
    <n v="2591"/>
    <n v="1959"/>
    <x v="0"/>
    <x v="4"/>
    <n v="76320"/>
    <n v="0"/>
    <n v="1"/>
    <d v="2014-06-22T00:00:00"/>
    <n v="49"/>
    <n v="526"/>
    <n v="35"/>
    <n v="214"/>
    <n v="69"/>
    <n v="53"/>
    <n v="35"/>
    <n v="2"/>
    <n v="6"/>
    <n v="3"/>
    <n v="4"/>
    <n v="2"/>
    <n v="0"/>
    <n v="0"/>
    <n v="0"/>
    <n v="0"/>
    <n v="0"/>
    <n v="0"/>
    <n v="3"/>
    <n v="11"/>
    <n v="0"/>
  </r>
  <r>
    <n v="10509"/>
    <n v="1955"/>
    <x v="2"/>
    <x v="0"/>
    <n v="36927"/>
    <n v="1"/>
    <n v="1"/>
    <d v="2014-06-02T00:00:00"/>
    <n v="46"/>
    <n v="51"/>
    <n v="0"/>
    <n v="16"/>
    <n v="0"/>
    <n v="0"/>
    <n v="4"/>
    <n v="2"/>
    <n v="3"/>
    <n v="0"/>
    <n v="3"/>
    <n v="8"/>
    <n v="0"/>
    <n v="0"/>
    <n v="0"/>
    <n v="0"/>
    <n v="0"/>
    <n v="0"/>
    <n v="3"/>
    <n v="11"/>
    <n v="0"/>
  </r>
  <r>
    <n v="6382"/>
    <n v="1953"/>
    <x v="0"/>
    <x v="1"/>
    <n v="48794"/>
    <n v="1"/>
    <n v="1"/>
    <d v="2014-06-26T00:00:00"/>
    <n v="97"/>
    <n v="25"/>
    <n v="0"/>
    <n v="11"/>
    <n v="3"/>
    <n v="0"/>
    <n v="15"/>
    <n v="1"/>
    <n v="1"/>
    <n v="0"/>
    <n v="3"/>
    <n v="4"/>
    <n v="0"/>
    <n v="0"/>
    <n v="0"/>
    <n v="0"/>
    <n v="0"/>
    <n v="0"/>
    <n v="3"/>
    <n v="11"/>
    <n v="0"/>
  </r>
  <r>
    <n v="6673"/>
    <n v="1965"/>
    <x v="0"/>
    <x v="0"/>
    <n v="23478"/>
    <n v="0"/>
    <n v="0"/>
    <d v="2013-03-19T00:00:00"/>
    <n v="51"/>
    <n v="28"/>
    <n v="6"/>
    <n v="27"/>
    <n v="12"/>
    <n v="17"/>
    <n v="39"/>
    <n v="1"/>
    <n v="3"/>
    <n v="0"/>
    <n v="3"/>
    <n v="8"/>
    <n v="0"/>
    <n v="0"/>
    <n v="0"/>
    <n v="0"/>
    <n v="0"/>
    <n v="0"/>
    <n v="3"/>
    <n v="11"/>
    <n v="0"/>
  </r>
  <r>
    <n v="7441"/>
    <n v="1973"/>
    <x v="0"/>
    <x v="3"/>
    <n v="71128"/>
    <n v="1"/>
    <n v="0"/>
    <d v="2012-10-06T00:00:00"/>
    <n v="80"/>
    <n v="958"/>
    <n v="159"/>
    <n v="447"/>
    <n v="20"/>
    <n v="0"/>
    <n v="31"/>
    <n v="3"/>
    <n v="2"/>
    <n v="10"/>
    <n v="12"/>
    <n v="7"/>
    <n v="0"/>
    <n v="0"/>
    <n v="0"/>
    <n v="0"/>
    <n v="0"/>
    <n v="0"/>
    <n v="3"/>
    <n v="11"/>
    <n v="0"/>
  </r>
  <r>
    <n v="1071"/>
    <n v="1976"/>
    <x v="1"/>
    <x v="3"/>
    <n v="70179"/>
    <n v="0"/>
    <n v="1"/>
    <d v="2013-07-21T00:00:00"/>
    <n v="10"/>
    <n v="532"/>
    <n v="88"/>
    <n v="168"/>
    <n v="69"/>
    <n v="44"/>
    <n v="133"/>
    <n v="3"/>
    <n v="7"/>
    <n v="3"/>
    <n v="13"/>
    <n v="5"/>
    <n v="0"/>
    <n v="0"/>
    <n v="0"/>
    <n v="0"/>
    <n v="0"/>
    <n v="0"/>
    <n v="3"/>
    <n v="11"/>
    <n v="0"/>
  </r>
  <r>
    <n v="10061"/>
    <n v="1950"/>
    <x v="0"/>
    <x v="2"/>
    <n v="59462"/>
    <n v="0"/>
    <n v="1"/>
    <d v="2013-01-05T00:00:00"/>
    <n v="29"/>
    <n v="724"/>
    <n v="17"/>
    <n v="143"/>
    <n v="0"/>
    <n v="8"/>
    <n v="196"/>
    <n v="2"/>
    <n v="9"/>
    <n v="2"/>
    <n v="12"/>
    <n v="7"/>
    <n v="0"/>
    <n v="0"/>
    <n v="0"/>
    <n v="0"/>
    <n v="0"/>
    <n v="0"/>
    <n v="3"/>
    <n v="11"/>
    <n v="0"/>
  </r>
  <r>
    <n v="7187"/>
    <n v="1969"/>
    <x v="2"/>
    <x v="1"/>
    <n v="53246"/>
    <n v="1"/>
    <n v="1"/>
    <d v="2013-05-18T00:00:00"/>
    <n v="52"/>
    <n v="375"/>
    <n v="42"/>
    <n v="48"/>
    <n v="94"/>
    <n v="66"/>
    <n v="96"/>
    <n v="7"/>
    <n v="4"/>
    <n v="10"/>
    <n v="4"/>
    <n v="3"/>
    <n v="0"/>
    <n v="0"/>
    <n v="0"/>
    <n v="0"/>
    <n v="0"/>
    <n v="0"/>
    <n v="3"/>
    <n v="11"/>
    <n v="0"/>
  </r>
  <r>
    <n v="8775"/>
    <n v="1969"/>
    <x v="0"/>
    <x v="1"/>
    <n v="38361"/>
    <n v="1"/>
    <n v="0"/>
    <d v="2013-12-27T00:00:00"/>
    <n v="74"/>
    <n v="39"/>
    <n v="0"/>
    <n v="56"/>
    <n v="20"/>
    <n v="8"/>
    <n v="14"/>
    <n v="3"/>
    <n v="3"/>
    <n v="1"/>
    <n v="3"/>
    <n v="7"/>
    <n v="0"/>
    <n v="0"/>
    <n v="0"/>
    <n v="0"/>
    <n v="0"/>
    <n v="0"/>
    <n v="3"/>
    <n v="11"/>
    <n v="0"/>
  </r>
  <r>
    <n v="1612"/>
    <n v="1981"/>
    <x v="1"/>
    <x v="0"/>
    <n v="50995"/>
    <n v="1"/>
    <n v="0"/>
    <d v="2013-05-31T00:00:00"/>
    <n v="82"/>
    <n v="23"/>
    <n v="0"/>
    <n v="15"/>
    <n v="0"/>
    <n v="2"/>
    <n v="7"/>
    <n v="2"/>
    <n v="3"/>
    <n v="0"/>
    <n v="3"/>
    <n v="6"/>
    <n v="0"/>
    <n v="0"/>
    <n v="0"/>
    <n v="0"/>
    <n v="0"/>
    <n v="0"/>
    <n v="3"/>
    <n v="11"/>
    <n v="0"/>
  </r>
  <r>
    <n v="2345"/>
    <n v="1982"/>
    <x v="1"/>
    <x v="1"/>
    <n v="70038"/>
    <n v="0"/>
    <n v="0"/>
    <d v="2013-10-25T00:00:00"/>
    <n v="54"/>
    <n v="587"/>
    <n v="54"/>
    <n v="348"/>
    <n v="71"/>
    <n v="54"/>
    <n v="130"/>
    <n v="1"/>
    <n v="4"/>
    <n v="4"/>
    <n v="8"/>
    <n v="2"/>
    <n v="0"/>
    <n v="0"/>
    <n v="0"/>
    <n v="0"/>
    <n v="0"/>
    <n v="0"/>
    <n v="3"/>
    <n v="11"/>
    <n v="0"/>
  </r>
  <r>
    <n v="322"/>
    <n v="1978"/>
    <x v="0"/>
    <x v="1"/>
    <n v="42554"/>
    <n v="1"/>
    <n v="1"/>
    <d v="2013-01-12T00:00:00"/>
    <n v="93"/>
    <n v="29"/>
    <n v="1"/>
    <n v="11"/>
    <n v="0"/>
    <n v="0"/>
    <n v="0"/>
    <n v="2"/>
    <n v="2"/>
    <n v="0"/>
    <n v="3"/>
    <n v="4"/>
    <n v="0"/>
    <n v="0"/>
    <n v="0"/>
    <n v="0"/>
    <n v="0"/>
    <n v="0"/>
    <n v="3"/>
    <n v="11"/>
    <n v="0"/>
  </r>
  <r>
    <n v="10897"/>
    <n v="1974"/>
    <x v="0"/>
    <x v="2"/>
    <n v="67445"/>
    <n v="0"/>
    <n v="1"/>
    <d v="2012-08-12T00:00:00"/>
    <n v="63"/>
    <n v="757"/>
    <n v="80"/>
    <n v="217"/>
    <n v="29"/>
    <n v="80"/>
    <n v="11"/>
    <n v="5"/>
    <n v="9"/>
    <n v="6"/>
    <n v="12"/>
    <n v="6"/>
    <n v="0"/>
    <n v="0"/>
    <n v="0"/>
    <n v="0"/>
    <n v="0"/>
    <n v="0"/>
    <n v="3"/>
    <n v="11"/>
    <n v="0"/>
  </r>
  <r>
    <n v="123"/>
    <n v="1951"/>
    <x v="0"/>
    <x v="4"/>
    <n v="67046"/>
    <n v="0"/>
    <n v="1"/>
    <d v="2013-01-06T00:00:00"/>
    <n v="92"/>
    <n v="544"/>
    <n v="35"/>
    <n v="133"/>
    <n v="23"/>
    <n v="151"/>
    <n v="107"/>
    <n v="2"/>
    <n v="4"/>
    <n v="5"/>
    <n v="4"/>
    <n v="2"/>
    <n v="0"/>
    <n v="0"/>
    <n v="0"/>
    <n v="0"/>
    <n v="0"/>
    <n v="0"/>
    <n v="3"/>
    <n v="11"/>
    <n v="0"/>
  </r>
  <r>
    <n v="6103"/>
    <n v="1948"/>
    <x v="0"/>
    <x v="2"/>
    <n v="42192"/>
    <n v="0"/>
    <n v="0"/>
    <d v="2013-09-06T00:00:00"/>
    <n v="40"/>
    <n v="40"/>
    <n v="15"/>
    <n v="15"/>
    <n v="17"/>
    <n v="6"/>
    <n v="7"/>
    <n v="1"/>
    <n v="2"/>
    <n v="1"/>
    <n v="3"/>
    <n v="4"/>
    <n v="0"/>
    <n v="0"/>
    <n v="0"/>
    <n v="0"/>
    <n v="0"/>
    <n v="0"/>
    <n v="3"/>
    <n v="11"/>
    <n v="0"/>
  </r>
  <r>
    <n v="7899"/>
    <n v="1952"/>
    <x v="1"/>
    <x v="2"/>
    <n v="77610"/>
    <n v="0"/>
    <n v="1"/>
    <d v="2012-10-29T00:00:00"/>
    <n v="70"/>
    <n v="1245"/>
    <n v="33"/>
    <n v="332"/>
    <n v="21"/>
    <n v="33"/>
    <n v="16"/>
    <n v="2"/>
    <n v="4"/>
    <n v="7"/>
    <n v="4"/>
    <n v="7"/>
    <n v="0"/>
    <n v="0"/>
    <n v="0"/>
    <n v="0"/>
    <n v="0"/>
    <n v="0"/>
    <n v="3"/>
    <n v="11"/>
    <n v="0"/>
  </r>
  <r>
    <n v="10500"/>
    <n v="1984"/>
    <x v="0"/>
    <x v="2"/>
    <n v="31761"/>
    <n v="1"/>
    <n v="0"/>
    <d v="2014-04-05T00:00:00"/>
    <n v="96"/>
    <n v="19"/>
    <n v="1"/>
    <n v="20"/>
    <n v="16"/>
    <n v="14"/>
    <n v="28"/>
    <n v="2"/>
    <n v="3"/>
    <n v="0"/>
    <n v="4"/>
    <n v="5"/>
    <n v="0"/>
    <n v="0"/>
    <n v="0"/>
    <n v="0"/>
    <n v="0"/>
    <n v="0"/>
    <n v="3"/>
    <n v="11"/>
    <n v="0"/>
  </r>
  <r>
    <n v="1655"/>
    <n v="1979"/>
    <x v="0"/>
    <x v="1"/>
    <n v="34350"/>
    <n v="1"/>
    <n v="0"/>
    <d v="2013-10-19T00:00:00"/>
    <n v="81"/>
    <n v="16"/>
    <n v="3"/>
    <n v="15"/>
    <n v="2"/>
    <n v="1"/>
    <n v="11"/>
    <n v="1"/>
    <n v="1"/>
    <n v="0"/>
    <n v="3"/>
    <n v="7"/>
    <n v="0"/>
    <n v="0"/>
    <n v="0"/>
    <n v="0"/>
    <n v="0"/>
    <n v="0"/>
    <n v="3"/>
    <n v="11"/>
    <n v="0"/>
  </r>
  <r>
    <n v="2406"/>
    <n v="1949"/>
    <x v="0"/>
    <x v="1"/>
    <n v="54591"/>
    <n v="0"/>
    <n v="1"/>
    <d v="2013-08-05T00:00:00"/>
    <n v="63"/>
    <n v="376"/>
    <n v="4"/>
    <n v="94"/>
    <n v="12"/>
    <n v="9"/>
    <n v="24"/>
    <n v="3"/>
    <n v="6"/>
    <n v="2"/>
    <n v="8"/>
    <n v="5"/>
    <n v="0"/>
    <n v="0"/>
    <n v="0"/>
    <n v="0"/>
    <n v="0"/>
    <n v="0"/>
    <n v="3"/>
    <n v="11"/>
    <n v="0"/>
  </r>
  <r>
    <n v="2712"/>
    <n v="1956"/>
    <x v="0"/>
    <x v="2"/>
    <n v="71866"/>
    <n v="0"/>
    <n v="1"/>
    <d v="2013-12-25T00:00:00"/>
    <n v="85"/>
    <n v="184"/>
    <n v="178"/>
    <n v="178"/>
    <n v="103"/>
    <n v="39"/>
    <n v="33"/>
    <n v="1"/>
    <n v="6"/>
    <n v="3"/>
    <n v="10"/>
    <n v="3"/>
    <n v="0"/>
    <n v="0"/>
    <n v="0"/>
    <n v="0"/>
    <n v="0"/>
    <n v="0"/>
    <n v="3"/>
    <n v="11"/>
    <n v="0"/>
  </r>
  <r>
    <n v="5517"/>
    <n v="1969"/>
    <x v="0"/>
    <x v="2"/>
    <n v="25293"/>
    <n v="1"/>
    <n v="0"/>
    <d v="2013-09-15T00:00:00"/>
    <n v="51"/>
    <n v="15"/>
    <n v="0"/>
    <n v="11"/>
    <n v="0"/>
    <n v="2"/>
    <n v="9"/>
    <n v="1"/>
    <n v="1"/>
    <n v="1"/>
    <n v="2"/>
    <n v="8"/>
    <n v="0"/>
    <n v="0"/>
    <n v="0"/>
    <n v="0"/>
    <n v="0"/>
    <n v="0"/>
    <n v="3"/>
    <n v="11"/>
    <n v="0"/>
  </r>
  <r>
    <n v="10643"/>
    <n v="1987"/>
    <x v="1"/>
    <x v="0"/>
    <n v="42000"/>
    <n v="0"/>
    <n v="0"/>
    <d v="2013-01-10T00:00:00"/>
    <n v="23"/>
    <n v="124"/>
    <n v="83"/>
    <n v="267"/>
    <n v="85"/>
    <n v="59"/>
    <n v="35"/>
    <n v="2"/>
    <n v="5"/>
    <n v="2"/>
    <n v="11"/>
    <n v="5"/>
    <n v="0"/>
    <n v="0"/>
    <n v="0"/>
    <n v="0"/>
    <n v="0"/>
    <n v="0"/>
    <n v="3"/>
    <n v="11"/>
    <n v="1"/>
  </r>
  <r>
    <n v="2254"/>
    <n v="1983"/>
    <x v="0"/>
    <x v="2"/>
    <n v="69520"/>
    <n v="0"/>
    <n v="0"/>
    <d v="2013-07-07T00:00:00"/>
    <n v="95"/>
    <n v="627"/>
    <n v="120"/>
    <n v="414"/>
    <n v="121"/>
    <n v="80"/>
    <n v="93"/>
    <n v="1"/>
    <n v="9"/>
    <n v="6"/>
    <n v="5"/>
    <n v="5"/>
    <n v="0"/>
    <n v="0"/>
    <n v="0"/>
    <n v="0"/>
    <n v="0"/>
    <n v="0"/>
    <n v="3"/>
    <n v="11"/>
    <n v="0"/>
  </r>
  <r>
    <n v="10281"/>
    <n v="1970"/>
    <x v="0"/>
    <x v="3"/>
    <n v="64713"/>
    <n v="1"/>
    <n v="0"/>
    <d v="2014-02-07T00:00:00"/>
    <n v="11"/>
    <n v="180"/>
    <n v="60"/>
    <n v="241"/>
    <n v="13"/>
    <n v="54"/>
    <n v="54"/>
    <n v="2"/>
    <n v="5"/>
    <n v="5"/>
    <n v="7"/>
    <n v="4"/>
    <n v="0"/>
    <n v="0"/>
    <n v="0"/>
    <n v="0"/>
    <n v="0"/>
    <n v="0"/>
    <n v="3"/>
    <n v="11"/>
    <n v="1"/>
  </r>
  <r>
    <n v="6958"/>
    <n v="1977"/>
    <x v="2"/>
    <x v="2"/>
    <n v="27889"/>
    <n v="1"/>
    <n v="0"/>
    <d v="2013-07-05T00:00:00"/>
    <n v="42"/>
    <n v="14"/>
    <n v="0"/>
    <n v="4"/>
    <n v="0"/>
    <n v="0"/>
    <n v="8"/>
    <n v="1"/>
    <n v="1"/>
    <n v="1"/>
    <n v="2"/>
    <n v="6"/>
    <n v="0"/>
    <n v="0"/>
    <n v="0"/>
    <n v="0"/>
    <n v="0"/>
    <n v="0"/>
    <n v="3"/>
    <n v="11"/>
    <n v="0"/>
  </r>
  <r>
    <n v="954"/>
    <n v="1960"/>
    <x v="3"/>
    <x v="4"/>
    <n v="22123"/>
    <n v="0"/>
    <n v="0"/>
    <d v="2014-03-27T00:00:00"/>
    <n v="77"/>
    <n v="3"/>
    <n v="3"/>
    <n v="24"/>
    <n v="34"/>
    <n v="7"/>
    <n v="31"/>
    <n v="1"/>
    <n v="2"/>
    <n v="1"/>
    <n v="3"/>
    <n v="5"/>
    <n v="0"/>
    <n v="0"/>
    <n v="0"/>
    <n v="0"/>
    <n v="0"/>
    <n v="0"/>
    <n v="3"/>
    <n v="11"/>
    <n v="0"/>
  </r>
  <r>
    <n v="5079"/>
    <n v="1971"/>
    <x v="0"/>
    <x v="2"/>
    <n v="51725"/>
    <n v="1"/>
    <n v="1"/>
    <d v="2013-03-03T00:00:00"/>
    <n v="82"/>
    <n v="71"/>
    <n v="1"/>
    <n v="16"/>
    <n v="0"/>
    <n v="0"/>
    <n v="9"/>
    <n v="4"/>
    <n v="2"/>
    <n v="1"/>
    <n v="3"/>
    <n v="8"/>
    <n v="0"/>
    <n v="0"/>
    <n v="0"/>
    <n v="0"/>
    <n v="0"/>
    <n v="0"/>
    <n v="3"/>
    <n v="11"/>
    <n v="0"/>
  </r>
  <r>
    <n v="10339"/>
    <n v="1954"/>
    <x v="2"/>
    <x v="1"/>
    <n v="53246"/>
    <n v="0"/>
    <n v="1"/>
    <d v="2013-06-23T00:00:00"/>
    <n v="83"/>
    <n v="161"/>
    <n v="0"/>
    <n v="22"/>
    <n v="0"/>
    <n v="0"/>
    <n v="24"/>
    <n v="2"/>
    <n v="4"/>
    <n v="1"/>
    <n v="4"/>
    <n v="6"/>
    <n v="0"/>
    <n v="0"/>
    <n v="0"/>
    <n v="0"/>
    <n v="0"/>
    <n v="0"/>
    <n v="3"/>
    <n v="11"/>
    <n v="0"/>
  </r>
  <r>
    <n v="4643"/>
    <n v="1973"/>
    <x v="0"/>
    <x v="2"/>
    <n v="27803"/>
    <n v="1"/>
    <n v="0"/>
    <d v="2012-08-26T00:00:00"/>
    <n v="40"/>
    <n v="8"/>
    <n v="26"/>
    <n v="46"/>
    <n v="38"/>
    <n v="9"/>
    <n v="49"/>
    <n v="2"/>
    <n v="3"/>
    <n v="0"/>
    <n v="4"/>
    <n v="8"/>
    <n v="0"/>
    <n v="0"/>
    <n v="0"/>
    <n v="0"/>
    <n v="0"/>
    <n v="0"/>
    <n v="3"/>
    <n v="11"/>
    <n v="0"/>
  </r>
  <r>
    <n v="3117"/>
    <n v="1955"/>
    <x v="0"/>
    <x v="0"/>
    <n v="50995"/>
    <n v="0"/>
    <n v="1"/>
    <d v="2013-10-18T00:00:00"/>
    <n v="95"/>
    <n v="264"/>
    <n v="0"/>
    <n v="21"/>
    <n v="12"/>
    <n v="6"/>
    <n v="147"/>
    <n v="3"/>
    <n v="6"/>
    <n v="1"/>
    <n v="5"/>
    <n v="7"/>
    <n v="0"/>
    <n v="0"/>
    <n v="0"/>
    <n v="0"/>
    <n v="0"/>
    <n v="0"/>
    <n v="3"/>
    <n v="11"/>
    <n v="0"/>
  </r>
  <r>
    <n v="6497"/>
    <n v="1960"/>
    <x v="0"/>
    <x v="2"/>
    <n v="51651"/>
    <n v="0"/>
    <n v="1"/>
    <d v="2012-11-07T00:00:00"/>
    <n v="32"/>
    <n v="293"/>
    <n v="6"/>
    <n v="23"/>
    <n v="13"/>
    <n v="6"/>
    <n v="92"/>
    <n v="4"/>
    <n v="6"/>
    <n v="2"/>
    <n v="5"/>
    <n v="8"/>
    <n v="0"/>
    <n v="0"/>
    <n v="0"/>
    <n v="0"/>
    <n v="0"/>
    <n v="0"/>
    <n v="3"/>
    <n v="11"/>
    <n v="0"/>
  </r>
  <r>
    <n v="5396"/>
    <n v="1988"/>
    <x v="0"/>
    <x v="2"/>
    <n v="68487"/>
    <n v="0"/>
    <n v="0"/>
    <d v="2013-01-13T00:00:00"/>
    <n v="48"/>
    <n v="758"/>
    <n v="12"/>
    <n v="385"/>
    <n v="33"/>
    <n v="89"/>
    <n v="89"/>
    <n v="1"/>
    <n v="9"/>
    <n v="7"/>
    <n v="13"/>
    <n v="4"/>
    <n v="0"/>
    <n v="0"/>
    <n v="0"/>
    <n v="0"/>
    <n v="0"/>
    <n v="0"/>
    <n v="3"/>
    <n v="11"/>
    <n v="0"/>
  </r>
  <r>
    <n v="5250"/>
    <n v="1943"/>
    <x v="2"/>
    <x v="4"/>
    <n v="56481.552631578947"/>
    <n v="0"/>
    <n v="0"/>
    <d v="2013-10-30T00:00:00"/>
    <n v="75"/>
    <n v="532"/>
    <n v="126"/>
    <n v="490"/>
    <n v="164"/>
    <n v="126"/>
    <n v="126"/>
    <n v="1"/>
    <n v="5"/>
    <n v="5"/>
    <n v="11"/>
    <n v="1"/>
    <n v="0"/>
    <n v="0"/>
    <n v="1"/>
    <n v="0"/>
    <n v="0"/>
    <n v="0"/>
    <n v="3"/>
    <n v="11"/>
    <n v="1"/>
  </r>
  <r>
    <n v="1052"/>
    <n v="1969"/>
    <x v="0"/>
    <x v="2"/>
    <n v="56796"/>
    <n v="0"/>
    <n v="1"/>
    <d v="2013-02-16T00:00:00"/>
    <n v="24"/>
    <n v="656"/>
    <n v="38"/>
    <n v="161"/>
    <n v="62"/>
    <n v="47"/>
    <n v="37"/>
    <n v="3"/>
    <n v="8"/>
    <n v="9"/>
    <n v="7"/>
    <n v="7"/>
    <n v="0"/>
    <n v="0"/>
    <n v="0"/>
    <n v="0"/>
    <n v="0"/>
    <n v="0"/>
    <n v="3"/>
    <n v="11"/>
    <n v="0"/>
  </r>
  <r>
    <n v="2802"/>
    <n v="1992"/>
    <x v="4"/>
    <x v="2"/>
    <n v="87000"/>
    <n v="0"/>
    <n v="0"/>
    <d v="2012-12-15T00:00:00"/>
    <n v="61"/>
    <n v="196"/>
    <n v="25"/>
    <n v="607"/>
    <n v="67"/>
    <n v="17"/>
    <n v="49"/>
    <n v="1"/>
    <n v="4"/>
    <n v="6"/>
    <n v="7"/>
    <n v="2"/>
    <n v="0"/>
    <n v="0"/>
    <n v="0"/>
    <n v="0"/>
    <n v="0"/>
    <n v="0"/>
    <n v="3"/>
    <n v="11"/>
    <n v="0"/>
  </r>
  <r>
    <n v="6343"/>
    <n v="1959"/>
    <x v="0"/>
    <x v="2"/>
    <n v="79823"/>
    <n v="0"/>
    <n v="1"/>
    <d v="2014-03-31T00:00:00"/>
    <n v="6"/>
    <n v="835"/>
    <n v="73"/>
    <n v="380"/>
    <n v="114"/>
    <n v="73"/>
    <n v="43"/>
    <n v="1"/>
    <n v="6"/>
    <n v="9"/>
    <n v="7"/>
    <n v="2"/>
    <n v="0"/>
    <n v="1"/>
    <n v="0"/>
    <n v="0"/>
    <n v="0"/>
    <n v="0"/>
    <n v="3"/>
    <n v="11"/>
    <n v="0"/>
  </r>
  <r>
    <n v="6507"/>
    <n v="1980"/>
    <x v="0"/>
    <x v="0"/>
    <n v="30828"/>
    <n v="1"/>
    <n v="0"/>
    <d v="2013-10-04T00:00:00"/>
    <n v="16"/>
    <n v="16"/>
    <n v="11"/>
    <n v="15"/>
    <n v="2"/>
    <n v="0"/>
    <n v="12"/>
    <n v="2"/>
    <n v="1"/>
    <n v="1"/>
    <n v="4"/>
    <n v="3"/>
    <n v="0"/>
    <n v="0"/>
    <n v="0"/>
    <n v="0"/>
    <n v="0"/>
    <n v="0"/>
    <n v="3"/>
    <n v="11"/>
    <n v="0"/>
  </r>
  <r>
    <n v="7901"/>
    <n v="1971"/>
    <x v="2"/>
    <x v="2"/>
    <n v="34109"/>
    <n v="0"/>
    <n v="1"/>
    <d v="2013-11-06T00:00:00"/>
    <n v="39"/>
    <n v="9"/>
    <n v="1"/>
    <n v="5"/>
    <n v="2"/>
    <n v="1"/>
    <n v="4"/>
    <n v="1"/>
    <n v="0"/>
    <n v="0"/>
    <n v="3"/>
    <n v="4"/>
    <n v="0"/>
    <n v="0"/>
    <n v="0"/>
    <n v="0"/>
    <n v="0"/>
    <n v="0"/>
    <n v="3"/>
    <n v="11"/>
    <n v="0"/>
  </r>
  <r>
    <n v="4865"/>
    <n v="1974"/>
    <x v="2"/>
    <x v="3"/>
    <n v="53367"/>
    <n v="1"/>
    <n v="1"/>
    <d v="2013-08-31T00:00:00"/>
    <n v="2"/>
    <n v="229"/>
    <n v="7"/>
    <n v="140"/>
    <n v="10"/>
    <n v="3"/>
    <n v="11"/>
    <n v="7"/>
    <n v="5"/>
    <n v="1"/>
    <n v="8"/>
    <n v="7"/>
    <n v="0"/>
    <n v="0"/>
    <n v="0"/>
    <n v="0"/>
    <n v="0"/>
    <n v="0"/>
    <n v="3"/>
    <n v="11"/>
    <n v="1"/>
  </r>
  <r>
    <n v="2686"/>
    <n v="1969"/>
    <x v="3"/>
    <x v="1"/>
    <n v="22390"/>
    <n v="0"/>
    <n v="0"/>
    <d v="2013-10-21T00:00:00"/>
    <n v="49"/>
    <n v="0"/>
    <n v="1"/>
    <n v="4"/>
    <n v="15"/>
    <n v="1"/>
    <n v="5"/>
    <n v="1"/>
    <n v="1"/>
    <n v="0"/>
    <n v="2"/>
    <n v="7"/>
    <n v="0"/>
    <n v="0"/>
    <n v="0"/>
    <n v="0"/>
    <n v="0"/>
    <n v="0"/>
    <n v="3"/>
    <n v="11"/>
    <n v="0"/>
  </r>
  <r>
    <n v="3107"/>
    <n v="1976"/>
    <x v="0"/>
    <x v="1"/>
    <n v="71322"/>
    <n v="0"/>
    <n v="1"/>
    <d v="2014-05-02T00:00:00"/>
    <n v="31"/>
    <n v="121"/>
    <n v="24"/>
    <n v="124"/>
    <n v="24"/>
    <n v="15"/>
    <n v="42"/>
    <n v="1"/>
    <n v="4"/>
    <n v="1"/>
    <n v="7"/>
    <n v="2"/>
    <n v="0"/>
    <n v="0"/>
    <n v="0"/>
    <n v="0"/>
    <n v="0"/>
    <n v="0"/>
    <n v="3"/>
    <n v="11"/>
    <n v="0"/>
  </r>
  <r>
    <n v="7734"/>
    <n v="1993"/>
    <x v="0"/>
    <x v="6"/>
    <n v="79244"/>
    <n v="0"/>
    <n v="0"/>
    <d v="2012-12-19T00:00:00"/>
    <n v="58"/>
    <n v="471"/>
    <n v="102"/>
    <n v="125"/>
    <n v="212"/>
    <n v="61"/>
    <n v="245"/>
    <n v="1"/>
    <n v="4"/>
    <n v="10"/>
    <n v="7"/>
    <n v="1"/>
    <n v="0"/>
    <n v="0"/>
    <n v="1"/>
    <n v="1"/>
    <n v="0"/>
    <n v="0"/>
    <n v="3"/>
    <n v="11"/>
    <n v="1"/>
  </r>
  <r>
    <n v="1146"/>
    <n v="1949"/>
    <x v="2"/>
    <x v="1"/>
    <n v="49912"/>
    <n v="0"/>
    <n v="1"/>
    <d v="2012-09-07T00:00:00"/>
    <n v="5"/>
    <n v="520"/>
    <n v="8"/>
    <n v="223"/>
    <n v="32"/>
    <n v="49"/>
    <n v="42"/>
    <n v="4"/>
    <n v="10"/>
    <n v="5"/>
    <n v="7"/>
    <n v="8"/>
    <n v="1"/>
    <n v="0"/>
    <n v="0"/>
    <n v="0"/>
    <n v="0"/>
    <n v="0"/>
    <n v="3"/>
    <n v="11"/>
    <n v="1"/>
  </r>
  <r>
    <n v="11031"/>
    <n v="1950"/>
    <x v="1"/>
    <x v="2"/>
    <n v="48699"/>
    <n v="1"/>
    <n v="1"/>
    <d v="2013-05-21T00:00:00"/>
    <n v="90"/>
    <n v="26"/>
    <n v="1"/>
    <n v="10"/>
    <n v="2"/>
    <n v="0"/>
    <n v="1"/>
    <n v="1"/>
    <n v="1"/>
    <n v="0"/>
    <n v="3"/>
    <n v="5"/>
    <n v="0"/>
    <n v="0"/>
    <n v="0"/>
    <n v="0"/>
    <n v="0"/>
    <n v="0"/>
    <n v="3"/>
    <n v="11"/>
    <n v="0"/>
  </r>
  <r>
    <n v="7428"/>
    <n v="1975"/>
    <x v="0"/>
    <x v="1"/>
    <n v="80144"/>
    <n v="0"/>
    <n v="0"/>
    <d v="2013-09-30T00:00:00"/>
    <n v="47"/>
    <n v="240"/>
    <n v="132"/>
    <n v="445"/>
    <n v="250"/>
    <n v="192"/>
    <n v="108"/>
    <n v="1"/>
    <n v="3"/>
    <n v="7"/>
    <n v="8"/>
    <n v="1"/>
    <n v="0"/>
    <n v="0"/>
    <n v="0"/>
    <n v="0"/>
    <n v="0"/>
    <n v="0"/>
    <n v="3"/>
    <n v="11"/>
    <n v="0"/>
  </r>
  <r>
    <n v="975"/>
    <n v="1956"/>
    <x v="0"/>
    <x v="0"/>
    <n v="54252"/>
    <n v="1"/>
    <n v="1"/>
    <d v="2013-05-28T00:00:00"/>
    <n v="25"/>
    <n v="178"/>
    <n v="4"/>
    <n v="26"/>
    <n v="8"/>
    <n v="4"/>
    <n v="44"/>
    <n v="5"/>
    <n v="4"/>
    <n v="1"/>
    <n v="5"/>
    <n v="6"/>
    <n v="0"/>
    <n v="0"/>
    <n v="0"/>
    <n v="0"/>
    <n v="0"/>
    <n v="0"/>
    <n v="3"/>
    <n v="11"/>
    <n v="0"/>
  </r>
  <r>
    <n v="1103"/>
    <n v="1976"/>
    <x v="2"/>
    <x v="2"/>
    <n v="81929"/>
    <n v="1"/>
    <n v="0"/>
    <d v="2012-09-29T00:00:00"/>
    <n v="60"/>
    <n v="1486"/>
    <n v="55"/>
    <n v="278"/>
    <n v="49"/>
    <n v="0"/>
    <n v="185"/>
    <n v="2"/>
    <n v="4"/>
    <n v="4"/>
    <n v="10"/>
    <n v="6"/>
    <n v="1"/>
    <n v="0"/>
    <n v="1"/>
    <n v="0"/>
    <n v="0"/>
    <n v="0"/>
    <n v="3"/>
    <n v="11"/>
    <n v="1"/>
  </r>
  <r>
    <n v="3422"/>
    <n v="1975"/>
    <x v="0"/>
    <x v="2"/>
    <n v="76068"/>
    <n v="0"/>
    <n v="1"/>
    <d v="2012-11-29T00:00:00"/>
    <n v="67"/>
    <n v="1115"/>
    <n v="12"/>
    <n v="128"/>
    <n v="33"/>
    <n v="12"/>
    <n v="76"/>
    <n v="1"/>
    <n v="2"/>
    <n v="3"/>
    <n v="4"/>
    <n v="6"/>
    <n v="0"/>
    <n v="1"/>
    <n v="0"/>
    <n v="0"/>
    <n v="1"/>
    <n v="0"/>
    <n v="3"/>
    <n v="11"/>
    <n v="0"/>
  </r>
  <r>
    <n v="1055"/>
    <n v="1976"/>
    <x v="2"/>
    <x v="2"/>
    <n v="53204"/>
    <n v="1"/>
    <n v="1"/>
    <d v="2014-03-20T00:00:00"/>
    <n v="40"/>
    <n v="29"/>
    <n v="0"/>
    <n v="8"/>
    <n v="2"/>
    <n v="0"/>
    <n v="6"/>
    <n v="1"/>
    <n v="1"/>
    <n v="0"/>
    <n v="3"/>
    <n v="4"/>
    <n v="0"/>
    <n v="0"/>
    <n v="0"/>
    <n v="0"/>
    <n v="0"/>
    <n v="0"/>
    <n v="3"/>
    <n v="11"/>
    <n v="0"/>
  </r>
  <r>
    <n v="6544"/>
    <n v="1949"/>
    <x v="1"/>
    <x v="1"/>
    <n v="67911"/>
    <n v="0"/>
    <n v="1"/>
    <d v="2014-05-22T00:00:00"/>
    <n v="63"/>
    <n v="529"/>
    <n v="0"/>
    <n v="356"/>
    <n v="63"/>
    <n v="28"/>
    <n v="0"/>
    <n v="3"/>
    <n v="6"/>
    <n v="7"/>
    <n v="11"/>
    <n v="3"/>
    <n v="0"/>
    <n v="0"/>
    <n v="0"/>
    <n v="0"/>
    <n v="0"/>
    <n v="0"/>
    <n v="3"/>
    <n v="11"/>
    <n v="0"/>
  </r>
  <r>
    <n v="1241"/>
    <n v="1984"/>
    <x v="4"/>
    <x v="2"/>
    <n v="14796"/>
    <n v="1"/>
    <n v="0"/>
    <d v="2012-09-17T00:00:00"/>
    <n v="1"/>
    <n v="13"/>
    <n v="3"/>
    <n v="8"/>
    <n v="7"/>
    <n v="4"/>
    <n v="16"/>
    <n v="2"/>
    <n v="1"/>
    <n v="0"/>
    <n v="3"/>
    <n v="9"/>
    <n v="0"/>
    <n v="0"/>
    <n v="0"/>
    <n v="0"/>
    <n v="0"/>
    <n v="0"/>
    <n v="3"/>
    <n v="11"/>
    <n v="1"/>
  </r>
  <r>
    <n v="2909"/>
    <n v="1974"/>
    <x v="1"/>
    <x v="2"/>
    <n v="78128"/>
    <n v="0"/>
    <n v="1"/>
    <d v="2014-02-19T00:00:00"/>
    <n v="89"/>
    <n v="934"/>
    <n v="24"/>
    <n v="230"/>
    <n v="16"/>
    <n v="24"/>
    <n v="36"/>
    <n v="2"/>
    <n v="8"/>
    <n v="4"/>
    <n v="6"/>
    <n v="3"/>
    <n v="0"/>
    <n v="1"/>
    <n v="1"/>
    <n v="0"/>
    <n v="0"/>
    <n v="0"/>
    <n v="3"/>
    <n v="11"/>
    <n v="0"/>
  </r>
  <r>
    <n v="5802"/>
    <n v="1972"/>
    <x v="3"/>
    <x v="2"/>
    <n v="14188"/>
    <n v="0"/>
    <n v="0"/>
    <d v="2013-02-28T00:00:00"/>
    <n v="40"/>
    <n v="2"/>
    <n v="7"/>
    <n v="11"/>
    <n v="16"/>
    <n v="12"/>
    <n v="27"/>
    <n v="1"/>
    <n v="2"/>
    <n v="0"/>
    <n v="4"/>
    <n v="6"/>
    <n v="0"/>
    <n v="0"/>
    <n v="0"/>
    <n v="0"/>
    <n v="0"/>
    <n v="0"/>
    <n v="3"/>
    <n v="11"/>
    <n v="0"/>
  </r>
  <r>
    <n v="1407"/>
    <n v="1986"/>
    <x v="3"/>
    <x v="2"/>
    <n v="20425"/>
    <n v="1"/>
    <n v="0"/>
    <d v="2012-10-29T00:00:00"/>
    <n v="5"/>
    <n v="4"/>
    <n v="12"/>
    <n v="5"/>
    <n v="3"/>
    <n v="16"/>
    <n v="17"/>
    <n v="2"/>
    <n v="2"/>
    <n v="0"/>
    <n v="3"/>
    <n v="7"/>
    <n v="0"/>
    <n v="0"/>
    <n v="0"/>
    <n v="0"/>
    <n v="0"/>
    <n v="0"/>
    <n v="3"/>
    <n v="11"/>
    <n v="0"/>
  </r>
  <r>
    <n v="6183"/>
    <n v="1962"/>
    <x v="2"/>
    <x v="2"/>
    <n v="58646"/>
    <n v="0"/>
    <n v="1"/>
    <d v="2013-06-10T00:00:00"/>
    <n v="3"/>
    <n v="62"/>
    <n v="1"/>
    <n v="44"/>
    <n v="6"/>
    <n v="5"/>
    <n v="22"/>
    <n v="1"/>
    <n v="2"/>
    <n v="1"/>
    <n v="4"/>
    <n v="4"/>
    <n v="0"/>
    <n v="0"/>
    <n v="0"/>
    <n v="0"/>
    <n v="0"/>
    <n v="0"/>
    <n v="3"/>
    <n v="11"/>
    <n v="0"/>
  </r>
  <r>
    <n v="340"/>
    <n v="1970"/>
    <x v="0"/>
    <x v="3"/>
    <n v="72967"/>
    <n v="0"/>
    <n v="1"/>
    <d v="2012-12-15T00:00:00"/>
    <n v="1"/>
    <n v="158"/>
    <n v="35"/>
    <n v="179"/>
    <n v="0"/>
    <n v="0"/>
    <n v="125"/>
    <n v="2"/>
    <n v="7"/>
    <n v="2"/>
    <n v="8"/>
    <n v="5"/>
    <n v="1"/>
    <n v="0"/>
    <n v="0"/>
    <n v="0"/>
    <n v="0"/>
    <n v="0"/>
    <n v="3"/>
    <n v="11"/>
    <n v="1"/>
  </r>
  <r>
    <n v="5991"/>
    <n v="1949"/>
    <x v="2"/>
    <x v="2"/>
    <n v="48150"/>
    <n v="0"/>
    <n v="1"/>
    <d v="2013-06-08T00:00:00"/>
    <n v="24"/>
    <n v="173"/>
    <n v="2"/>
    <n v="39"/>
    <n v="3"/>
    <n v="2"/>
    <n v="47"/>
    <n v="3"/>
    <n v="5"/>
    <n v="1"/>
    <n v="4"/>
    <n v="7"/>
    <n v="0"/>
    <n v="0"/>
    <n v="0"/>
    <n v="0"/>
    <n v="0"/>
    <n v="0"/>
    <n v="3"/>
    <n v="11"/>
    <n v="0"/>
  </r>
  <r>
    <n v="3104"/>
    <n v="1961"/>
    <x v="0"/>
    <x v="0"/>
    <n v="82332"/>
    <n v="0"/>
    <n v="0"/>
    <d v="2012-09-17T00:00:00"/>
    <n v="89"/>
    <n v="830"/>
    <n v="59"/>
    <n v="968"/>
    <n v="51"/>
    <n v="79"/>
    <n v="19"/>
    <n v="1"/>
    <n v="5"/>
    <n v="3"/>
    <n v="12"/>
    <n v="2"/>
    <n v="0"/>
    <n v="0"/>
    <n v="1"/>
    <n v="0"/>
    <n v="0"/>
    <n v="0"/>
    <n v="3"/>
    <n v="11"/>
    <n v="1"/>
  </r>
  <r>
    <n v="9729"/>
    <n v="1955"/>
    <x v="0"/>
    <x v="4"/>
    <n v="58275"/>
    <n v="1"/>
    <n v="1"/>
    <d v="2013-06-02T00:00:00"/>
    <n v="48"/>
    <n v="189"/>
    <n v="10"/>
    <n v="253"/>
    <n v="56"/>
    <n v="43"/>
    <n v="64"/>
    <n v="6"/>
    <n v="8"/>
    <n v="2"/>
    <n v="7"/>
    <n v="7"/>
    <n v="0"/>
    <n v="0"/>
    <n v="0"/>
    <n v="0"/>
    <n v="0"/>
    <n v="0"/>
    <n v="3"/>
    <n v="11"/>
    <n v="0"/>
  </r>
  <r>
    <n v="1008"/>
    <n v="1981"/>
    <x v="1"/>
    <x v="1"/>
    <n v="44953"/>
    <n v="0"/>
    <n v="0"/>
    <d v="2012-12-21T00:00:00"/>
    <n v="31"/>
    <n v="728"/>
    <n v="17"/>
    <n v="133"/>
    <n v="11"/>
    <n v="8"/>
    <n v="124"/>
    <n v="1"/>
    <n v="7"/>
    <n v="3"/>
    <n v="13"/>
    <n v="6"/>
    <n v="1"/>
    <n v="0"/>
    <n v="0"/>
    <n v="0"/>
    <n v="0"/>
    <n v="0"/>
    <n v="3"/>
    <n v="11"/>
    <n v="0"/>
  </r>
  <r>
    <n v="11091"/>
    <n v="1953"/>
    <x v="0"/>
    <x v="1"/>
    <n v="34587"/>
    <n v="1"/>
    <n v="1"/>
    <d v="2014-05-16T00:00:00"/>
    <n v="68"/>
    <n v="7"/>
    <n v="2"/>
    <n v="9"/>
    <n v="2"/>
    <n v="0"/>
    <n v="2"/>
    <n v="2"/>
    <n v="1"/>
    <n v="0"/>
    <n v="3"/>
    <n v="4"/>
    <n v="0"/>
    <n v="0"/>
    <n v="0"/>
    <n v="0"/>
    <n v="0"/>
    <n v="0"/>
    <n v="3"/>
    <n v="11"/>
    <n v="0"/>
  </r>
  <r>
    <n v="3969"/>
    <n v="1974"/>
    <x v="2"/>
    <x v="1"/>
    <n v="43018"/>
    <n v="0"/>
    <n v="1"/>
    <d v="2013-11-01T00:00:00"/>
    <n v="46"/>
    <n v="35"/>
    <n v="4"/>
    <n v="17"/>
    <n v="7"/>
    <n v="6"/>
    <n v="64"/>
    <n v="1"/>
    <n v="2"/>
    <n v="2"/>
    <n v="2"/>
    <n v="5"/>
    <n v="0"/>
    <n v="0"/>
    <n v="0"/>
    <n v="0"/>
    <n v="0"/>
    <n v="0"/>
    <n v="3"/>
    <n v="11"/>
    <n v="0"/>
  </r>
  <r>
    <n v="1916"/>
    <n v="1954"/>
    <x v="2"/>
    <x v="2"/>
    <n v="45736"/>
    <n v="0"/>
    <n v="1"/>
    <d v="2013-07-24T00:00:00"/>
    <n v="92"/>
    <n v="188"/>
    <n v="3"/>
    <n v="180"/>
    <n v="20"/>
    <n v="3"/>
    <n v="43"/>
    <n v="5"/>
    <n v="7"/>
    <n v="1"/>
    <n v="6"/>
    <n v="7"/>
    <n v="0"/>
    <n v="0"/>
    <n v="0"/>
    <n v="0"/>
    <n v="0"/>
    <n v="0"/>
    <n v="3"/>
    <n v="11"/>
    <n v="0"/>
  </r>
  <r>
    <n v="9907"/>
    <n v="1969"/>
    <x v="2"/>
    <x v="1"/>
    <n v="66476"/>
    <n v="0"/>
    <n v="1"/>
    <d v="2013-12-04T00:00:00"/>
    <n v="80"/>
    <n v="742"/>
    <n v="28"/>
    <n v="152"/>
    <n v="25"/>
    <n v="9"/>
    <n v="57"/>
    <n v="2"/>
    <n v="6"/>
    <n v="8"/>
    <n v="10"/>
    <n v="4"/>
    <n v="0"/>
    <n v="0"/>
    <n v="0"/>
    <n v="0"/>
    <n v="0"/>
    <n v="0"/>
    <n v="3"/>
    <n v="11"/>
    <n v="0"/>
  </r>
  <r>
    <n v="87"/>
    <n v="1981"/>
    <x v="4"/>
    <x v="2"/>
    <n v="27733"/>
    <n v="1"/>
    <n v="0"/>
    <d v="2013-08-26T00:00:00"/>
    <n v="16"/>
    <n v="0"/>
    <n v="7"/>
    <n v="5"/>
    <n v="26"/>
    <n v="2"/>
    <n v="17"/>
    <n v="2"/>
    <n v="2"/>
    <n v="0"/>
    <n v="3"/>
    <n v="7"/>
    <n v="0"/>
    <n v="0"/>
    <n v="0"/>
    <n v="0"/>
    <n v="0"/>
    <n v="0"/>
    <n v="3"/>
    <n v="11"/>
    <n v="0"/>
  </r>
  <r>
    <n v="8659"/>
    <n v="1952"/>
    <x v="1"/>
    <x v="1"/>
    <n v="69805"/>
    <n v="0"/>
    <n v="1"/>
    <d v="2014-01-21T00:00:00"/>
    <n v="50"/>
    <n v="750"/>
    <n v="71"/>
    <n v="174"/>
    <n v="13"/>
    <n v="10"/>
    <n v="20"/>
    <n v="2"/>
    <n v="6"/>
    <n v="8"/>
    <n v="11"/>
    <n v="2"/>
    <n v="0"/>
    <n v="0"/>
    <n v="0"/>
    <n v="0"/>
    <n v="0"/>
    <n v="0"/>
    <n v="3"/>
    <n v="11"/>
    <n v="0"/>
  </r>
  <r>
    <n v="6262"/>
    <n v="1962"/>
    <x v="2"/>
    <x v="0"/>
    <n v="72217"/>
    <n v="0"/>
    <n v="0"/>
    <d v="2013-04-10T00:00:00"/>
    <n v="93"/>
    <n v="816"/>
    <n v="42"/>
    <n v="450"/>
    <n v="55"/>
    <n v="56"/>
    <n v="154"/>
    <n v="1"/>
    <n v="3"/>
    <n v="10"/>
    <n v="8"/>
    <n v="2"/>
    <n v="0"/>
    <n v="0"/>
    <n v="0"/>
    <n v="0"/>
    <n v="0"/>
    <n v="0"/>
    <n v="3"/>
    <n v="11"/>
    <n v="0"/>
  </r>
  <r>
    <n v="6147"/>
    <n v="1971"/>
    <x v="0"/>
    <x v="3"/>
    <n v="25818"/>
    <n v="1"/>
    <n v="0"/>
    <d v="2012-10-18T00:00:00"/>
    <n v="51"/>
    <n v="5"/>
    <n v="2"/>
    <n v="8"/>
    <n v="2"/>
    <n v="2"/>
    <n v="9"/>
    <n v="1"/>
    <n v="0"/>
    <n v="1"/>
    <n v="2"/>
    <n v="7"/>
    <n v="0"/>
    <n v="0"/>
    <n v="0"/>
    <n v="0"/>
    <n v="0"/>
    <n v="0"/>
    <n v="3"/>
    <n v="11"/>
    <n v="0"/>
  </r>
  <r>
    <n v="8832"/>
    <n v="1976"/>
    <x v="2"/>
    <x v="1"/>
    <n v="37509"/>
    <n v="1"/>
    <n v="0"/>
    <d v="2012-09-12T00:00:00"/>
    <n v="24"/>
    <n v="37"/>
    <n v="5"/>
    <n v="56"/>
    <n v="12"/>
    <n v="8"/>
    <n v="5"/>
    <n v="2"/>
    <n v="3"/>
    <n v="0"/>
    <n v="4"/>
    <n v="7"/>
    <n v="0"/>
    <n v="0"/>
    <n v="0"/>
    <n v="0"/>
    <n v="0"/>
    <n v="0"/>
    <n v="3"/>
    <n v="11"/>
    <n v="0"/>
  </r>
  <r>
    <n v="10067"/>
    <n v="1976"/>
    <x v="4"/>
    <x v="1"/>
    <n v="25176"/>
    <n v="1"/>
    <n v="1"/>
    <d v="2013-08-10T00:00:00"/>
    <n v="79"/>
    <n v="4"/>
    <n v="0"/>
    <n v="4"/>
    <n v="0"/>
    <n v="0"/>
    <n v="5"/>
    <n v="1"/>
    <n v="1"/>
    <n v="0"/>
    <n v="2"/>
    <n v="7"/>
    <n v="0"/>
    <n v="0"/>
    <n v="0"/>
    <n v="0"/>
    <n v="0"/>
    <n v="0"/>
    <n v="3"/>
    <n v="11"/>
    <n v="0"/>
  </r>
  <r>
    <n v="7532"/>
    <n v="1980"/>
    <x v="0"/>
    <x v="2"/>
    <n v="43586"/>
    <n v="0"/>
    <n v="1"/>
    <d v="2012-08-30T00:00:00"/>
    <n v="26"/>
    <n v="99"/>
    <n v="2"/>
    <n v="11"/>
    <n v="4"/>
    <n v="0"/>
    <n v="16"/>
    <n v="3"/>
    <n v="3"/>
    <n v="0"/>
    <n v="4"/>
    <n v="8"/>
    <n v="0"/>
    <n v="0"/>
    <n v="0"/>
    <n v="0"/>
    <n v="0"/>
    <n v="0"/>
    <n v="3"/>
    <n v="11"/>
    <n v="0"/>
  </r>
  <r>
    <n v="4915"/>
    <n v="1956"/>
    <x v="4"/>
    <x v="2"/>
    <n v="53230"/>
    <n v="0"/>
    <n v="1"/>
    <d v="2012-08-03T00:00:00"/>
    <n v="86"/>
    <n v="176"/>
    <n v="72"/>
    <n v="98"/>
    <n v="136"/>
    <n v="21"/>
    <n v="229"/>
    <n v="4"/>
    <n v="5"/>
    <n v="2"/>
    <n v="12"/>
    <n v="5"/>
    <n v="0"/>
    <n v="0"/>
    <n v="0"/>
    <n v="0"/>
    <n v="0"/>
    <n v="0"/>
    <n v="3"/>
    <n v="11"/>
    <n v="0"/>
  </r>
  <r>
    <n v="2115"/>
    <n v="1957"/>
    <x v="0"/>
    <x v="1"/>
    <n v="50116"/>
    <n v="1"/>
    <n v="1"/>
    <d v="2014-06-20T00:00:00"/>
    <n v="68"/>
    <n v="54"/>
    <n v="0"/>
    <n v="10"/>
    <n v="0"/>
    <n v="0"/>
    <n v="2"/>
    <n v="2"/>
    <n v="1"/>
    <n v="0"/>
    <n v="4"/>
    <n v="5"/>
    <n v="0"/>
    <n v="1"/>
    <n v="0"/>
    <n v="0"/>
    <n v="0"/>
    <n v="0"/>
    <n v="3"/>
    <n v="11"/>
    <n v="0"/>
  </r>
  <r>
    <n v="2088"/>
    <n v="1972"/>
    <x v="0"/>
    <x v="1"/>
    <n v="84906"/>
    <n v="0"/>
    <n v="0"/>
    <d v="2013-10-04T00:00:00"/>
    <n v="98"/>
    <n v="997"/>
    <n v="15"/>
    <n v="414"/>
    <n v="99"/>
    <n v="30"/>
    <n v="76"/>
    <n v="1"/>
    <n v="5"/>
    <n v="6"/>
    <n v="12"/>
    <n v="2"/>
    <n v="0"/>
    <n v="1"/>
    <n v="1"/>
    <n v="0"/>
    <n v="1"/>
    <n v="0"/>
    <n v="3"/>
    <n v="11"/>
    <n v="0"/>
  </r>
  <r>
    <n v="2493"/>
    <n v="1966"/>
    <x v="0"/>
    <x v="2"/>
    <n v="61286"/>
    <n v="0"/>
    <n v="1"/>
    <d v="2013-08-02T00:00:00"/>
    <n v="34"/>
    <n v="356"/>
    <n v="0"/>
    <n v="107"/>
    <n v="19"/>
    <n v="9"/>
    <n v="117"/>
    <n v="2"/>
    <n v="7"/>
    <n v="1"/>
    <n v="8"/>
    <n v="5"/>
    <n v="0"/>
    <n v="0"/>
    <n v="0"/>
    <n v="0"/>
    <n v="0"/>
    <n v="0"/>
    <n v="3"/>
    <n v="11"/>
    <n v="0"/>
  </r>
  <r>
    <n v="6292"/>
    <n v="1986"/>
    <x v="1"/>
    <x v="2"/>
    <n v="82333"/>
    <n v="0"/>
    <n v="0"/>
    <d v="2013-03-30T00:00:00"/>
    <n v="60"/>
    <n v="1311"/>
    <n v="0"/>
    <n v="359"/>
    <n v="46"/>
    <n v="89"/>
    <n v="17"/>
    <n v="1"/>
    <n v="4"/>
    <n v="3"/>
    <n v="10"/>
    <n v="2"/>
    <n v="0"/>
    <n v="0"/>
    <n v="1"/>
    <n v="0"/>
    <n v="0"/>
    <n v="0"/>
    <n v="3"/>
    <n v="11"/>
    <n v="1"/>
  </r>
  <r>
    <n v="1631"/>
    <n v="1965"/>
    <x v="1"/>
    <x v="1"/>
    <n v="65220"/>
    <n v="0"/>
    <n v="0"/>
    <d v="2012-09-03T00:00:00"/>
    <n v="3"/>
    <n v="890"/>
    <n v="63"/>
    <n v="292"/>
    <n v="0"/>
    <n v="25"/>
    <n v="12"/>
    <n v="4"/>
    <n v="8"/>
    <n v="4"/>
    <n v="7"/>
    <n v="6"/>
    <n v="0"/>
    <n v="0"/>
    <n v="0"/>
    <n v="0"/>
    <n v="0"/>
    <n v="0"/>
    <n v="3"/>
    <n v="11"/>
    <n v="1"/>
  </r>
  <r>
    <n v="10104"/>
    <n v="1974"/>
    <x v="0"/>
    <x v="1"/>
    <n v="33590"/>
    <n v="2"/>
    <n v="1"/>
    <d v="2013-11-03T00:00:00"/>
    <n v="65"/>
    <n v="4"/>
    <n v="0"/>
    <n v="2"/>
    <n v="0"/>
    <n v="0"/>
    <n v="2"/>
    <n v="1"/>
    <n v="1"/>
    <n v="0"/>
    <n v="2"/>
    <n v="7"/>
    <n v="0"/>
    <n v="0"/>
    <n v="0"/>
    <n v="0"/>
    <n v="0"/>
    <n v="0"/>
    <n v="3"/>
    <n v="11"/>
    <n v="0"/>
  </r>
  <r>
    <n v="3006"/>
    <n v="1976"/>
    <x v="0"/>
    <x v="3"/>
    <n v="30992"/>
    <n v="1"/>
    <n v="0"/>
    <d v="2013-04-22T00:00:00"/>
    <n v="83"/>
    <n v="17"/>
    <n v="0"/>
    <n v="14"/>
    <n v="7"/>
    <n v="3"/>
    <n v="2"/>
    <n v="1"/>
    <n v="1"/>
    <n v="0"/>
    <n v="3"/>
    <n v="7"/>
    <n v="0"/>
    <n v="0"/>
    <n v="0"/>
    <n v="0"/>
    <n v="0"/>
    <n v="0"/>
    <n v="3"/>
    <n v="11"/>
    <n v="0"/>
  </r>
  <r>
    <n v="3919"/>
    <n v="1976"/>
    <x v="2"/>
    <x v="0"/>
    <n v="72309"/>
    <n v="0"/>
    <n v="0"/>
    <d v="2013-03-11T00:00:00"/>
    <n v="64"/>
    <n v="960"/>
    <n v="0"/>
    <n v="883"/>
    <n v="50"/>
    <n v="38"/>
    <n v="0"/>
    <n v="1"/>
    <n v="5"/>
    <n v="6"/>
    <n v="8"/>
    <n v="3"/>
    <n v="0"/>
    <n v="0"/>
    <n v="0"/>
    <n v="1"/>
    <n v="0"/>
    <n v="0"/>
    <n v="3"/>
    <n v="11"/>
    <n v="1"/>
  </r>
  <r>
    <n v="11181"/>
    <n v="1949"/>
    <x v="1"/>
    <x v="2"/>
    <n v="156924"/>
    <n v="0"/>
    <n v="0"/>
    <d v="2013-08-29T00:00:00"/>
    <n v="85"/>
    <n v="2"/>
    <n v="1"/>
    <n v="2"/>
    <n v="1"/>
    <n v="1"/>
    <n v="1"/>
    <n v="0"/>
    <n v="0"/>
    <n v="0"/>
    <n v="0"/>
    <n v="0"/>
    <n v="0"/>
    <n v="0"/>
    <n v="0"/>
    <n v="0"/>
    <n v="0"/>
    <n v="0"/>
    <n v="3"/>
    <n v="11"/>
    <n v="0"/>
  </r>
  <r>
    <n v="642"/>
    <n v="1980"/>
    <x v="3"/>
    <x v="2"/>
    <n v="16005"/>
    <n v="1"/>
    <n v="0"/>
    <d v="2012-08-14T00:00:00"/>
    <n v="69"/>
    <n v="1"/>
    <n v="3"/>
    <n v="2"/>
    <n v="20"/>
    <n v="30"/>
    <n v="47"/>
    <n v="3"/>
    <n v="2"/>
    <n v="1"/>
    <n v="2"/>
    <n v="8"/>
    <n v="0"/>
    <n v="0"/>
    <n v="0"/>
    <n v="0"/>
    <n v="0"/>
    <n v="0"/>
    <n v="3"/>
    <n v="11"/>
    <n v="0"/>
  </r>
  <r>
    <n v="4369"/>
    <n v="1957"/>
    <x v="2"/>
    <x v="6"/>
    <n v="65487"/>
    <n v="0"/>
    <n v="0"/>
    <d v="2014-01-10T00:00:00"/>
    <n v="48"/>
    <n v="240"/>
    <n v="67"/>
    <n v="500"/>
    <n v="199"/>
    <n v="0"/>
    <n v="163"/>
    <n v="3"/>
    <n v="3"/>
    <n v="5"/>
    <n v="6"/>
    <n v="2"/>
    <n v="0"/>
    <n v="0"/>
    <n v="0"/>
    <n v="0"/>
    <n v="0"/>
    <n v="0"/>
    <n v="3"/>
    <n v="11"/>
    <n v="0"/>
  </r>
  <r>
    <n v="10127"/>
    <n v="1965"/>
    <x v="0"/>
    <x v="2"/>
    <n v="58692"/>
    <n v="0"/>
    <n v="1"/>
    <d v="2014-04-06T00:00:00"/>
    <n v="21"/>
    <n v="301"/>
    <n v="11"/>
    <n v="61"/>
    <n v="4"/>
    <n v="7"/>
    <n v="11"/>
    <n v="1"/>
    <n v="8"/>
    <n v="2"/>
    <n v="4"/>
    <n v="7"/>
    <n v="0"/>
    <n v="0"/>
    <n v="0"/>
    <n v="0"/>
    <n v="0"/>
    <n v="0"/>
    <n v="3"/>
    <n v="11"/>
    <n v="0"/>
  </r>
  <r>
    <n v="271"/>
    <n v="1969"/>
    <x v="0"/>
    <x v="4"/>
    <n v="40590"/>
    <n v="1"/>
    <n v="1"/>
    <d v="2013-10-02T00:00:00"/>
    <n v="30"/>
    <n v="154"/>
    <n v="0"/>
    <n v="50"/>
    <n v="6"/>
    <n v="11"/>
    <n v="37"/>
    <n v="5"/>
    <n v="3"/>
    <n v="4"/>
    <n v="3"/>
    <n v="6"/>
    <n v="1"/>
    <n v="0"/>
    <n v="0"/>
    <n v="0"/>
    <n v="0"/>
    <n v="0"/>
    <n v="3"/>
    <n v="11"/>
    <n v="0"/>
  </r>
  <r>
    <n v="4973"/>
    <n v="1970"/>
    <x v="0"/>
    <x v="0"/>
    <n v="20587"/>
    <n v="1"/>
    <n v="0"/>
    <d v="2014-05-11T00:00:00"/>
    <n v="39"/>
    <n v="2"/>
    <n v="3"/>
    <n v="6"/>
    <n v="4"/>
    <n v="1"/>
    <n v="9"/>
    <n v="1"/>
    <n v="1"/>
    <n v="1"/>
    <n v="2"/>
    <n v="7"/>
    <n v="0"/>
    <n v="0"/>
    <n v="0"/>
    <n v="0"/>
    <n v="0"/>
    <n v="0"/>
    <n v="3"/>
    <n v="11"/>
    <n v="0"/>
  </r>
  <r>
    <n v="2948"/>
    <n v="1954"/>
    <x v="2"/>
    <x v="3"/>
    <n v="62637"/>
    <n v="0"/>
    <n v="1"/>
    <d v="2014-03-01T00:00:00"/>
    <n v="76"/>
    <n v="104"/>
    <n v="12"/>
    <n v="48"/>
    <n v="4"/>
    <n v="12"/>
    <n v="5"/>
    <n v="1"/>
    <n v="2"/>
    <n v="2"/>
    <n v="5"/>
    <n v="2"/>
    <n v="0"/>
    <n v="0"/>
    <n v="0"/>
    <n v="0"/>
    <n v="0"/>
    <n v="0"/>
    <n v="3"/>
    <n v="11"/>
    <n v="0"/>
  </r>
  <r>
    <n v="2715"/>
    <n v="1966"/>
    <x v="2"/>
    <x v="3"/>
    <n v="29435"/>
    <n v="1"/>
    <n v="1"/>
    <d v="2012-08-06T00:00:00"/>
    <n v="11"/>
    <n v="70"/>
    <n v="3"/>
    <n v="37"/>
    <n v="4"/>
    <n v="2"/>
    <n v="64"/>
    <n v="4"/>
    <n v="3"/>
    <n v="2"/>
    <n v="2"/>
    <n v="9"/>
    <n v="0"/>
    <n v="0"/>
    <n v="0"/>
    <n v="0"/>
    <n v="0"/>
    <n v="0"/>
    <n v="3"/>
    <n v="11"/>
    <n v="1"/>
  </r>
  <r>
    <n v="10432"/>
    <n v="1974"/>
    <x v="0"/>
    <x v="3"/>
    <n v="19346"/>
    <n v="1"/>
    <n v="0"/>
    <d v="2014-01-30T00:00:00"/>
    <n v="26"/>
    <n v="2"/>
    <n v="0"/>
    <n v="9"/>
    <n v="3"/>
    <n v="6"/>
    <n v="2"/>
    <n v="1"/>
    <n v="1"/>
    <n v="0"/>
    <n v="3"/>
    <n v="8"/>
    <n v="0"/>
    <n v="0"/>
    <n v="0"/>
    <n v="0"/>
    <n v="0"/>
    <n v="0"/>
    <n v="3"/>
    <n v="11"/>
    <n v="0"/>
  </r>
  <r>
    <n v="9216"/>
    <n v="1971"/>
    <x v="0"/>
    <x v="2"/>
    <n v="35788"/>
    <n v="1"/>
    <n v="1"/>
    <d v="2014-01-23T00:00:00"/>
    <n v="34"/>
    <n v="23"/>
    <n v="2"/>
    <n v="11"/>
    <n v="3"/>
    <n v="1"/>
    <n v="4"/>
    <n v="2"/>
    <n v="2"/>
    <n v="0"/>
    <n v="3"/>
    <n v="6"/>
    <n v="0"/>
    <n v="0"/>
    <n v="0"/>
    <n v="0"/>
    <n v="0"/>
    <n v="0"/>
    <n v="3"/>
    <n v="11"/>
    <n v="0"/>
  </r>
  <r>
    <n v="7124"/>
    <n v="1968"/>
    <x v="0"/>
    <x v="3"/>
    <n v="36997"/>
    <n v="1"/>
    <n v="1"/>
    <d v="2013-02-01T00:00:00"/>
    <n v="72"/>
    <n v="43"/>
    <n v="4"/>
    <n v="12"/>
    <n v="8"/>
    <n v="0"/>
    <n v="27"/>
    <n v="5"/>
    <n v="2"/>
    <n v="1"/>
    <n v="4"/>
    <n v="5"/>
    <n v="0"/>
    <n v="0"/>
    <n v="0"/>
    <n v="0"/>
    <n v="0"/>
    <n v="0"/>
    <n v="3"/>
    <n v="11"/>
    <n v="0"/>
  </r>
  <r>
    <n v="9727"/>
    <n v="1957"/>
    <x v="0"/>
    <x v="2"/>
    <n v="23539"/>
    <n v="0"/>
    <n v="0"/>
    <d v="2014-02-28T00:00:00"/>
    <n v="13"/>
    <n v="4"/>
    <n v="24"/>
    <n v="11"/>
    <n v="16"/>
    <n v="1"/>
    <n v="25"/>
    <n v="1"/>
    <n v="2"/>
    <n v="0"/>
    <n v="4"/>
    <n v="6"/>
    <n v="0"/>
    <n v="0"/>
    <n v="0"/>
    <n v="0"/>
    <n v="0"/>
    <n v="0"/>
    <n v="3"/>
    <n v="11"/>
    <n v="0"/>
  </r>
  <r>
    <n v="5136"/>
    <n v="1973"/>
    <x v="0"/>
    <x v="0"/>
    <n v="65333"/>
    <n v="0"/>
    <n v="1"/>
    <d v="2014-01-17T00:00:00"/>
    <n v="58"/>
    <n v="654"/>
    <n v="7"/>
    <n v="92"/>
    <n v="0"/>
    <n v="15"/>
    <n v="30"/>
    <n v="7"/>
    <n v="9"/>
    <n v="4"/>
    <n v="8"/>
    <n v="6"/>
    <n v="0"/>
    <n v="1"/>
    <n v="1"/>
    <n v="0"/>
    <n v="0"/>
    <n v="0"/>
    <n v="3"/>
    <n v="11"/>
    <n v="0"/>
  </r>
  <r>
    <n v="9790"/>
    <n v="1957"/>
    <x v="0"/>
    <x v="0"/>
    <n v="78499"/>
    <n v="0"/>
    <n v="0"/>
    <d v="2013-11-23T00:00:00"/>
    <n v="12"/>
    <n v="912"/>
    <n v="72"/>
    <n v="170"/>
    <n v="47"/>
    <n v="36"/>
    <n v="97"/>
    <n v="1"/>
    <n v="11"/>
    <n v="3"/>
    <n v="4"/>
    <n v="4"/>
    <n v="0"/>
    <n v="0"/>
    <n v="1"/>
    <n v="0"/>
    <n v="0"/>
    <n v="0"/>
    <n v="3"/>
    <n v="11"/>
    <n v="1"/>
  </r>
  <r>
    <n v="1818"/>
    <n v="1971"/>
    <x v="1"/>
    <x v="1"/>
    <n v="29732"/>
    <n v="1"/>
    <n v="0"/>
    <d v="2014-03-25T00:00:00"/>
    <n v="23"/>
    <n v="25"/>
    <n v="0"/>
    <n v="8"/>
    <n v="0"/>
    <n v="1"/>
    <n v="4"/>
    <n v="1"/>
    <n v="2"/>
    <n v="0"/>
    <n v="2"/>
    <n v="9"/>
    <n v="0"/>
    <n v="0"/>
    <n v="0"/>
    <n v="0"/>
    <n v="0"/>
    <n v="0"/>
    <n v="3"/>
    <n v="11"/>
    <n v="0"/>
  </r>
  <r>
    <n v="1100"/>
    <n v="1960"/>
    <x v="2"/>
    <x v="1"/>
    <n v="41275"/>
    <n v="1"/>
    <n v="2"/>
    <d v="2014-03-24T00:00:00"/>
    <n v="33"/>
    <n v="24"/>
    <n v="4"/>
    <n v="22"/>
    <n v="0"/>
    <n v="2"/>
    <n v="9"/>
    <n v="4"/>
    <n v="3"/>
    <n v="1"/>
    <n v="3"/>
    <n v="5"/>
    <n v="0"/>
    <n v="0"/>
    <n v="0"/>
    <n v="0"/>
    <n v="0"/>
    <n v="0"/>
    <n v="3"/>
    <n v="11"/>
    <n v="0"/>
  </r>
  <r>
    <n v="7873"/>
    <n v="1973"/>
    <x v="1"/>
    <x v="1"/>
    <n v="63516"/>
    <n v="1"/>
    <n v="1"/>
    <d v="2013-07-06T00:00:00"/>
    <n v="30"/>
    <n v="141"/>
    <n v="11"/>
    <n v="114"/>
    <n v="15"/>
    <n v="14"/>
    <n v="5"/>
    <n v="4"/>
    <n v="4"/>
    <n v="1"/>
    <n v="7"/>
    <n v="5"/>
    <n v="0"/>
    <n v="0"/>
    <n v="0"/>
    <n v="0"/>
    <n v="0"/>
    <n v="0"/>
    <n v="3"/>
    <n v="11"/>
    <n v="0"/>
  </r>
  <r>
    <n v="10609"/>
    <n v="1962"/>
    <x v="1"/>
    <x v="2"/>
    <n v="42769"/>
    <n v="0"/>
    <n v="1"/>
    <d v="2013-10-12T00:00:00"/>
    <n v="15"/>
    <n v="71"/>
    <n v="0"/>
    <n v="13"/>
    <n v="3"/>
    <n v="1"/>
    <n v="0"/>
    <n v="2"/>
    <n v="1"/>
    <n v="1"/>
    <n v="4"/>
    <n v="4"/>
    <n v="0"/>
    <n v="0"/>
    <n v="0"/>
    <n v="0"/>
    <n v="0"/>
    <n v="0"/>
    <n v="3"/>
    <n v="11"/>
    <n v="0"/>
  </r>
  <r>
    <n v="6950"/>
    <n v="1958"/>
    <x v="2"/>
    <x v="2"/>
    <n v="49572"/>
    <n v="1"/>
    <n v="1"/>
    <d v="2013-12-15T00:00:00"/>
    <n v="25"/>
    <n v="35"/>
    <n v="1"/>
    <n v="16"/>
    <n v="0"/>
    <n v="1"/>
    <n v="1"/>
    <n v="2"/>
    <n v="2"/>
    <n v="0"/>
    <n v="3"/>
    <n v="7"/>
    <n v="0"/>
    <n v="0"/>
    <n v="0"/>
    <n v="0"/>
    <n v="0"/>
    <n v="0"/>
    <n v="3"/>
    <n v="11"/>
    <n v="0"/>
  </r>
  <r>
    <n v="7233"/>
    <n v="1972"/>
    <x v="0"/>
    <x v="2"/>
    <n v="69209"/>
    <n v="0"/>
    <n v="0"/>
    <d v="2012-09-17T00:00:00"/>
    <n v="4"/>
    <n v="496"/>
    <n v="32"/>
    <n v="849"/>
    <n v="229"/>
    <n v="48"/>
    <n v="128"/>
    <n v="2"/>
    <n v="5"/>
    <n v="3"/>
    <n v="6"/>
    <n v="4"/>
    <n v="0"/>
    <n v="0"/>
    <n v="0"/>
    <n v="1"/>
    <n v="0"/>
    <n v="0"/>
    <n v="3"/>
    <n v="11"/>
    <n v="0"/>
  </r>
  <r>
    <n v="9481"/>
    <n v="1976"/>
    <x v="0"/>
    <x v="2"/>
    <n v="17148"/>
    <n v="1"/>
    <n v="0"/>
    <d v="2014-01-28T00:00:00"/>
    <n v="80"/>
    <n v="9"/>
    <n v="9"/>
    <n v="11"/>
    <n v="13"/>
    <n v="10"/>
    <n v="16"/>
    <n v="4"/>
    <n v="3"/>
    <n v="1"/>
    <n v="3"/>
    <n v="8"/>
    <n v="0"/>
    <n v="0"/>
    <n v="0"/>
    <n v="0"/>
    <n v="0"/>
    <n v="0"/>
    <n v="3"/>
    <n v="11"/>
    <n v="0"/>
  </r>
  <r>
    <n v="7699"/>
    <n v="1969"/>
    <x v="0"/>
    <x v="4"/>
    <n v="40590"/>
    <n v="1"/>
    <n v="1"/>
    <d v="2013-10-02T00:00:00"/>
    <n v="30"/>
    <n v="154"/>
    <n v="0"/>
    <n v="50"/>
    <n v="6"/>
    <n v="11"/>
    <n v="37"/>
    <n v="5"/>
    <n v="3"/>
    <n v="4"/>
    <n v="3"/>
    <n v="6"/>
    <n v="1"/>
    <n v="0"/>
    <n v="0"/>
    <n v="0"/>
    <n v="0"/>
    <n v="0"/>
    <n v="3"/>
    <n v="11"/>
    <n v="0"/>
  </r>
  <r>
    <n v="2711"/>
    <n v="1976"/>
    <x v="2"/>
    <x v="1"/>
    <n v="30560"/>
    <n v="1"/>
    <n v="0"/>
    <d v="2013-06-27T00:00:00"/>
    <n v="6"/>
    <n v="9"/>
    <n v="1"/>
    <n v="5"/>
    <n v="4"/>
    <n v="5"/>
    <n v="7"/>
    <n v="1"/>
    <n v="1"/>
    <n v="0"/>
    <n v="3"/>
    <n v="7"/>
    <n v="0"/>
    <n v="0"/>
    <n v="0"/>
    <n v="0"/>
    <n v="0"/>
    <n v="0"/>
    <n v="3"/>
    <n v="11"/>
    <n v="0"/>
  </r>
  <r>
    <n v="8933"/>
    <n v="1983"/>
    <x v="4"/>
    <x v="2"/>
    <n v="32146"/>
    <n v="1"/>
    <n v="0"/>
    <d v="2014-05-12T00:00:00"/>
    <n v="16"/>
    <n v="26"/>
    <n v="3"/>
    <n v="23"/>
    <n v="4"/>
    <n v="7"/>
    <n v="3"/>
    <n v="2"/>
    <n v="2"/>
    <n v="0"/>
    <n v="4"/>
    <n v="6"/>
    <n v="0"/>
    <n v="0"/>
    <n v="0"/>
    <n v="0"/>
    <n v="0"/>
    <n v="0"/>
    <n v="3"/>
    <n v="11"/>
    <n v="0"/>
  </r>
  <r>
    <n v="8726"/>
    <n v="1964"/>
    <x v="4"/>
    <x v="3"/>
    <n v="41713"/>
    <n v="1"/>
    <n v="1"/>
    <d v="2014-04-29T00:00:00"/>
    <n v="57"/>
    <n v="77"/>
    <n v="8"/>
    <n v="44"/>
    <n v="10"/>
    <n v="10"/>
    <n v="25"/>
    <n v="5"/>
    <n v="3"/>
    <n v="1"/>
    <n v="4"/>
    <n v="6"/>
    <n v="0"/>
    <n v="0"/>
    <n v="0"/>
    <n v="0"/>
    <n v="0"/>
    <n v="0"/>
    <n v="3"/>
    <n v="11"/>
    <n v="0"/>
  </r>
  <r>
    <n v="1515"/>
    <n v="1975"/>
    <x v="2"/>
    <x v="1"/>
    <n v="34176"/>
    <n v="0"/>
    <n v="1"/>
    <d v="2014-01-22T00:00:00"/>
    <n v="9"/>
    <n v="11"/>
    <n v="2"/>
    <n v="7"/>
    <n v="4"/>
    <n v="2"/>
    <n v="2"/>
    <n v="1"/>
    <n v="1"/>
    <n v="0"/>
    <n v="3"/>
    <n v="3"/>
    <n v="0"/>
    <n v="0"/>
    <n v="0"/>
    <n v="0"/>
    <n v="0"/>
    <n v="0"/>
    <n v="3"/>
    <n v="11"/>
    <n v="0"/>
  </r>
  <r>
    <n v="5186"/>
    <n v="1955"/>
    <x v="1"/>
    <x v="2"/>
    <n v="58482"/>
    <n v="0"/>
    <n v="1"/>
    <d v="2014-03-12T00:00:00"/>
    <n v="59"/>
    <n v="576"/>
    <n v="7"/>
    <n v="115"/>
    <n v="19"/>
    <n v="7"/>
    <n v="7"/>
    <n v="2"/>
    <n v="7"/>
    <n v="4"/>
    <n v="9"/>
    <n v="6"/>
    <n v="0"/>
    <n v="1"/>
    <n v="0"/>
    <n v="0"/>
    <n v="0"/>
    <n v="0"/>
    <n v="3"/>
    <n v="11"/>
    <n v="0"/>
  </r>
  <r>
    <n v="10157"/>
    <n v="1965"/>
    <x v="0"/>
    <x v="0"/>
    <n v="59686"/>
    <n v="0"/>
    <n v="1"/>
    <d v="2014-01-25T00:00:00"/>
    <n v="78"/>
    <n v="89"/>
    <n v="15"/>
    <n v="89"/>
    <n v="34"/>
    <n v="42"/>
    <n v="5"/>
    <n v="1"/>
    <n v="4"/>
    <n v="1"/>
    <n v="6"/>
    <n v="4"/>
    <n v="0"/>
    <n v="0"/>
    <n v="0"/>
    <n v="0"/>
    <n v="0"/>
    <n v="0"/>
    <n v="3"/>
    <n v="11"/>
    <n v="0"/>
  </r>
  <r>
    <n v="5667"/>
    <n v="1964"/>
    <x v="1"/>
    <x v="2"/>
    <n v="60896"/>
    <n v="0"/>
    <n v="1"/>
    <d v="2012-10-11T00:00:00"/>
    <n v="90"/>
    <n v="1013"/>
    <n v="30"/>
    <n v="399"/>
    <n v="60"/>
    <n v="46"/>
    <n v="153"/>
    <n v="3"/>
    <n v="9"/>
    <n v="10"/>
    <n v="4"/>
    <n v="6"/>
    <n v="0"/>
    <n v="0"/>
    <n v="0"/>
    <n v="0"/>
    <n v="0"/>
    <n v="0"/>
    <n v="3"/>
    <n v="11"/>
    <n v="1"/>
  </r>
  <r>
    <n v="902"/>
    <n v="1980"/>
    <x v="0"/>
    <x v="1"/>
    <n v="62994"/>
    <n v="1"/>
    <n v="0"/>
    <d v="2014-03-04T00:00:00"/>
    <n v="74"/>
    <n v="224"/>
    <n v="12"/>
    <n v="48"/>
    <n v="4"/>
    <n v="12"/>
    <n v="12"/>
    <n v="1"/>
    <n v="6"/>
    <n v="2"/>
    <n v="4"/>
    <n v="6"/>
    <n v="0"/>
    <n v="0"/>
    <n v="0"/>
    <n v="0"/>
    <n v="0"/>
    <n v="0"/>
    <n v="3"/>
    <n v="11"/>
    <n v="0"/>
  </r>
  <r>
    <n v="977"/>
    <n v="1957"/>
    <x v="0"/>
    <x v="1"/>
    <n v="47320"/>
    <n v="0"/>
    <n v="1"/>
    <d v="2013-08-01T00:00:00"/>
    <n v="10"/>
    <n v="200"/>
    <n v="19"/>
    <n v="111"/>
    <n v="50"/>
    <n v="15"/>
    <n v="19"/>
    <n v="6"/>
    <n v="5"/>
    <n v="1"/>
    <n v="8"/>
    <n v="6"/>
    <n v="0"/>
    <n v="0"/>
    <n v="0"/>
    <n v="0"/>
    <n v="0"/>
    <n v="0"/>
    <n v="3"/>
    <n v="11"/>
    <n v="0"/>
  </r>
  <r>
    <n v="7313"/>
    <n v="1949"/>
    <x v="4"/>
    <x v="4"/>
    <n v="74859"/>
    <n v="0"/>
    <n v="0"/>
    <d v="2013-06-03T00:00:00"/>
    <n v="63"/>
    <n v="570"/>
    <n v="73"/>
    <n v="614"/>
    <n v="133"/>
    <n v="102"/>
    <n v="73"/>
    <n v="1"/>
    <n v="6"/>
    <n v="5"/>
    <n v="11"/>
    <n v="3"/>
    <n v="0"/>
    <n v="0"/>
    <n v="0"/>
    <n v="1"/>
    <n v="0"/>
    <n v="0"/>
    <n v="3"/>
    <n v="11"/>
    <n v="0"/>
  </r>
  <r>
    <n v="7600"/>
    <n v="1992"/>
    <x v="3"/>
    <x v="0"/>
    <n v="15253"/>
    <n v="1"/>
    <n v="0"/>
    <d v="2013-10-28T00:00:00"/>
    <n v="13"/>
    <n v="1"/>
    <n v="3"/>
    <n v="3"/>
    <n v="8"/>
    <n v="1"/>
    <n v="13"/>
    <n v="2"/>
    <n v="1"/>
    <n v="0"/>
    <n v="3"/>
    <n v="7"/>
    <n v="0"/>
    <n v="0"/>
    <n v="0"/>
    <n v="0"/>
    <n v="0"/>
    <n v="0"/>
    <n v="3"/>
    <n v="11"/>
    <n v="0"/>
  </r>
  <r>
    <n v="9706"/>
    <n v="1974"/>
    <x v="1"/>
    <x v="0"/>
    <n v="31560"/>
    <n v="1"/>
    <n v="0"/>
    <d v="2013-06-24T00:00:00"/>
    <n v="98"/>
    <n v="62"/>
    <n v="1"/>
    <n v="20"/>
    <n v="4"/>
    <n v="0"/>
    <n v="7"/>
    <n v="2"/>
    <n v="2"/>
    <n v="1"/>
    <n v="3"/>
    <n v="8"/>
    <n v="0"/>
    <n v="0"/>
    <n v="0"/>
    <n v="0"/>
    <n v="0"/>
    <n v="0"/>
    <n v="3"/>
    <n v="11"/>
    <n v="0"/>
  </r>
  <r>
    <n v="2429"/>
    <n v="1954"/>
    <x v="0"/>
    <x v="3"/>
    <n v="72071"/>
    <n v="0"/>
    <n v="1"/>
    <d v="2013-02-14T00:00:00"/>
    <n v="4"/>
    <n v="531"/>
    <n v="69"/>
    <n v="300"/>
    <n v="150"/>
    <n v="138"/>
    <n v="150"/>
    <n v="3"/>
    <n v="5"/>
    <n v="4"/>
    <n v="8"/>
    <n v="2"/>
    <n v="0"/>
    <n v="0"/>
    <n v="0"/>
    <n v="0"/>
    <n v="0"/>
    <n v="0"/>
    <n v="3"/>
    <n v="11"/>
    <n v="0"/>
  </r>
  <r>
    <n v="3520"/>
    <n v="1990"/>
    <x v="2"/>
    <x v="0"/>
    <n v="91172"/>
    <n v="0"/>
    <n v="0"/>
    <d v="2013-03-27T00:00:00"/>
    <n v="94"/>
    <n v="162"/>
    <n v="28"/>
    <n v="818"/>
    <n v="0"/>
    <n v="28"/>
    <n v="56"/>
    <n v="0"/>
    <n v="4"/>
    <n v="3"/>
    <n v="7"/>
    <n v="3"/>
    <n v="1"/>
    <n v="0"/>
    <n v="1"/>
    <n v="1"/>
    <n v="1"/>
    <n v="0"/>
    <n v="3"/>
    <n v="11"/>
    <n v="1"/>
  </r>
  <r>
    <n v="10394"/>
    <n v="1984"/>
    <x v="0"/>
    <x v="2"/>
    <n v="90000"/>
    <n v="0"/>
    <n v="0"/>
    <d v="2013-12-23T00:00:00"/>
    <n v="91"/>
    <n v="675"/>
    <n v="144"/>
    <n v="133"/>
    <n v="94"/>
    <n v="192"/>
    <n v="241"/>
    <n v="1"/>
    <n v="4"/>
    <n v="8"/>
    <n v="5"/>
    <n v="1"/>
    <n v="1"/>
    <n v="0"/>
    <n v="1"/>
    <n v="1"/>
    <n v="0"/>
    <n v="0"/>
    <n v="3"/>
    <n v="11"/>
    <n v="0"/>
  </r>
  <r>
    <n v="4548"/>
    <n v="1981"/>
    <x v="0"/>
    <x v="0"/>
    <n v="41967"/>
    <n v="1"/>
    <n v="1"/>
    <d v="2013-11-23T00:00:00"/>
    <n v="66"/>
    <n v="23"/>
    <n v="4"/>
    <n v="10"/>
    <n v="0"/>
    <n v="2"/>
    <n v="15"/>
    <n v="1"/>
    <n v="1"/>
    <n v="0"/>
    <n v="3"/>
    <n v="4"/>
    <n v="0"/>
    <n v="0"/>
    <n v="0"/>
    <n v="0"/>
    <n v="0"/>
    <n v="0"/>
    <n v="3"/>
    <n v="11"/>
    <n v="0"/>
  </r>
  <r>
    <n v="9362"/>
    <n v="1965"/>
    <x v="0"/>
    <x v="0"/>
    <n v="69263"/>
    <n v="0"/>
    <n v="1"/>
    <d v="2014-03-05T00:00:00"/>
    <n v="14"/>
    <n v="492"/>
    <n v="5"/>
    <n v="32"/>
    <n v="13"/>
    <n v="5"/>
    <n v="21"/>
    <n v="1"/>
    <n v="9"/>
    <n v="1"/>
    <n v="7"/>
    <n v="6"/>
    <n v="0"/>
    <n v="1"/>
    <n v="0"/>
    <n v="0"/>
    <n v="0"/>
    <n v="0"/>
    <n v="3"/>
    <n v="11"/>
    <n v="0"/>
  </r>
  <r>
    <n v="3968"/>
    <n v="1970"/>
    <x v="4"/>
    <x v="3"/>
    <n v="65706"/>
    <n v="0"/>
    <n v="0"/>
    <d v="2013-06-28T00:00:00"/>
    <n v="77"/>
    <n v="918"/>
    <n v="10"/>
    <n v="129"/>
    <n v="13"/>
    <n v="0"/>
    <n v="129"/>
    <n v="1"/>
    <n v="11"/>
    <n v="3"/>
    <n v="12"/>
    <n v="7"/>
    <n v="0"/>
    <n v="1"/>
    <n v="1"/>
    <n v="0"/>
    <n v="1"/>
    <n v="0"/>
    <n v="3"/>
    <n v="11"/>
    <n v="1"/>
  </r>
  <r>
    <n v="4084"/>
    <n v="1975"/>
    <x v="0"/>
    <x v="1"/>
    <n v="60934"/>
    <n v="0"/>
    <n v="1"/>
    <d v="2014-01-17T00:00:00"/>
    <n v="41"/>
    <n v="224"/>
    <n v="155"/>
    <n v="155"/>
    <n v="192"/>
    <n v="93"/>
    <n v="54"/>
    <n v="2"/>
    <n v="6"/>
    <n v="4"/>
    <n v="11"/>
    <n v="4"/>
    <n v="0"/>
    <n v="0"/>
    <n v="0"/>
    <n v="0"/>
    <n v="0"/>
    <n v="0"/>
    <n v="3"/>
    <n v="11"/>
    <n v="0"/>
  </r>
  <r>
    <n v="6721"/>
    <n v="1951"/>
    <x v="0"/>
    <x v="2"/>
    <n v="71965"/>
    <n v="0"/>
    <n v="1"/>
    <d v="2013-07-29T00:00:00"/>
    <n v="21"/>
    <n v="572"/>
    <n v="19"/>
    <n v="286"/>
    <n v="50"/>
    <n v="38"/>
    <n v="248"/>
    <n v="3"/>
    <n v="6"/>
    <n v="3"/>
    <n v="5"/>
    <n v="3"/>
    <n v="0"/>
    <n v="0"/>
    <n v="0"/>
    <n v="0"/>
    <n v="0"/>
    <n v="0"/>
    <n v="3"/>
    <n v="11"/>
    <n v="0"/>
  </r>
  <r>
    <n v="2829"/>
    <n v="1955"/>
    <x v="0"/>
    <x v="2"/>
    <n v="65210"/>
    <n v="0"/>
    <n v="1"/>
    <d v="2014-03-10T00:00:00"/>
    <n v="25"/>
    <n v="626"/>
    <n v="0"/>
    <n v="70"/>
    <n v="0"/>
    <n v="7"/>
    <n v="28"/>
    <n v="2"/>
    <n v="9"/>
    <n v="3"/>
    <n v="8"/>
    <n v="6"/>
    <n v="0"/>
    <n v="1"/>
    <n v="0"/>
    <n v="1"/>
    <n v="0"/>
    <n v="0"/>
    <n v="3"/>
    <n v="11"/>
    <n v="0"/>
  </r>
  <r>
    <n v="1772"/>
    <n v="1975"/>
    <x v="1"/>
    <x v="2"/>
    <n v="79174"/>
    <n v="0"/>
    <n v="0"/>
    <d v="2013-01-11T00:00:00"/>
    <n v="2"/>
    <n v="1074"/>
    <n v="37"/>
    <n v="518"/>
    <n v="193"/>
    <n v="92"/>
    <n v="129"/>
    <n v="1"/>
    <n v="5"/>
    <n v="6"/>
    <n v="7"/>
    <n v="2"/>
    <n v="0"/>
    <n v="0"/>
    <n v="1"/>
    <n v="1"/>
    <n v="0"/>
    <n v="0"/>
    <n v="3"/>
    <n v="11"/>
    <n v="1"/>
  </r>
  <r>
    <n v="1544"/>
    <n v="1967"/>
    <x v="2"/>
    <x v="3"/>
    <n v="81380"/>
    <n v="0"/>
    <n v="0"/>
    <d v="2012-12-22T00:00:00"/>
    <n v="51"/>
    <n v="741"/>
    <n v="68"/>
    <n v="689"/>
    <n v="224"/>
    <n v="68"/>
    <n v="103"/>
    <n v="1"/>
    <n v="4"/>
    <n v="2"/>
    <n v="10"/>
    <n v="2"/>
    <n v="0"/>
    <n v="0"/>
    <n v="0"/>
    <n v="0"/>
    <n v="0"/>
    <n v="0"/>
    <n v="3"/>
    <n v="11"/>
    <n v="0"/>
  </r>
  <r>
    <n v="492"/>
    <n v="1973"/>
    <x v="1"/>
    <x v="7"/>
    <n v="48432"/>
    <n v="0"/>
    <n v="1"/>
    <d v="2012-10-18T00:00:00"/>
    <n v="3"/>
    <n v="322"/>
    <n v="3"/>
    <n v="50"/>
    <n v="4"/>
    <n v="3"/>
    <n v="42"/>
    <n v="5"/>
    <n v="7"/>
    <n v="1"/>
    <n v="6"/>
    <n v="8"/>
    <n v="0"/>
    <n v="0"/>
    <n v="0"/>
    <n v="0"/>
    <n v="0"/>
    <n v="0"/>
    <n v="3"/>
    <n v="11"/>
    <n v="0"/>
  </r>
  <r>
    <n v="4377"/>
    <n v="1971"/>
    <x v="0"/>
    <x v="2"/>
    <n v="52914"/>
    <n v="0"/>
    <n v="1"/>
    <d v="2013-01-07T00:00:00"/>
    <n v="32"/>
    <n v="254"/>
    <n v="10"/>
    <n v="44"/>
    <n v="30"/>
    <n v="10"/>
    <n v="227"/>
    <n v="2"/>
    <n v="7"/>
    <n v="3"/>
    <n v="3"/>
    <n v="7"/>
    <n v="1"/>
    <n v="0"/>
    <n v="0"/>
    <n v="0"/>
    <n v="0"/>
    <n v="0"/>
    <n v="3"/>
    <n v="11"/>
    <n v="0"/>
  </r>
  <r>
    <n v="4541"/>
    <n v="1955"/>
    <x v="0"/>
    <x v="1"/>
    <n v="38946"/>
    <n v="0"/>
    <n v="1"/>
    <d v="2013-10-24T00:00:00"/>
    <n v="84"/>
    <n v="116"/>
    <n v="6"/>
    <n v="82"/>
    <n v="6"/>
    <n v="6"/>
    <n v="41"/>
    <n v="2"/>
    <n v="3"/>
    <n v="1"/>
    <n v="6"/>
    <n v="5"/>
    <n v="0"/>
    <n v="0"/>
    <n v="0"/>
    <n v="0"/>
    <n v="0"/>
    <n v="0"/>
    <n v="3"/>
    <n v="11"/>
    <n v="0"/>
  </r>
  <r>
    <n v="1321"/>
    <n v="1974"/>
    <x v="0"/>
    <x v="2"/>
    <n v="26067"/>
    <n v="1"/>
    <n v="0"/>
    <d v="2013-11-04T00:00:00"/>
    <n v="49"/>
    <n v="22"/>
    <n v="2"/>
    <n v="18"/>
    <n v="0"/>
    <n v="2"/>
    <n v="12"/>
    <n v="3"/>
    <n v="3"/>
    <n v="0"/>
    <n v="3"/>
    <n v="8"/>
    <n v="0"/>
    <n v="0"/>
    <n v="0"/>
    <n v="0"/>
    <n v="0"/>
    <n v="0"/>
    <n v="3"/>
    <n v="11"/>
    <n v="0"/>
  </r>
  <r>
    <n v="8858"/>
    <n v="1972"/>
    <x v="1"/>
    <x v="2"/>
    <n v="44325"/>
    <n v="0"/>
    <n v="1"/>
    <d v="2013-03-07T00:00:00"/>
    <n v="69"/>
    <n v="516"/>
    <n v="0"/>
    <n v="21"/>
    <n v="0"/>
    <n v="0"/>
    <n v="5"/>
    <n v="4"/>
    <n v="8"/>
    <n v="2"/>
    <n v="7"/>
    <n v="8"/>
    <n v="0"/>
    <n v="1"/>
    <n v="0"/>
    <n v="0"/>
    <n v="0"/>
    <n v="0"/>
    <n v="3"/>
    <n v="11"/>
    <n v="0"/>
  </r>
  <r>
    <n v="3266"/>
    <n v="1964"/>
    <x v="0"/>
    <x v="2"/>
    <n v="42523"/>
    <n v="0"/>
    <n v="0"/>
    <d v="2014-04-23T00:00:00"/>
    <n v="96"/>
    <n v="14"/>
    <n v="36"/>
    <n v="11"/>
    <n v="3"/>
    <n v="26"/>
    <n v="35"/>
    <n v="1"/>
    <n v="1"/>
    <n v="1"/>
    <n v="4"/>
    <n v="2"/>
    <n v="0"/>
    <n v="0"/>
    <n v="0"/>
    <n v="0"/>
    <n v="0"/>
    <n v="0"/>
    <n v="3"/>
    <n v="11"/>
    <n v="0"/>
  </r>
  <r>
    <n v="11187"/>
    <n v="1978"/>
    <x v="3"/>
    <x v="0"/>
    <n v="26487"/>
    <n v="1"/>
    <n v="0"/>
    <d v="2013-05-20T00:00:00"/>
    <n v="23"/>
    <n v="2"/>
    <n v="8"/>
    <n v="10"/>
    <n v="12"/>
    <n v="14"/>
    <n v="23"/>
    <n v="3"/>
    <n v="2"/>
    <n v="1"/>
    <n v="3"/>
    <n v="5"/>
    <n v="0"/>
    <n v="0"/>
    <n v="0"/>
    <n v="0"/>
    <n v="0"/>
    <n v="0"/>
    <n v="3"/>
    <n v="11"/>
    <n v="0"/>
  </r>
  <r>
    <n v="8207"/>
    <n v="1957"/>
    <x v="4"/>
    <x v="2"/>
    <n v="53233"/>
    <n v="0"/>
    <n v="1"/>
    <d v="2014-03-18T00:00:00"/>
    <n v="18"/>
    <n v="28"/>
    <n v="0"/>
    <n v="9"/>
    <n v="3"/>
    <n v="0"/>
    <n v="0"/>
    <n v="1"/>
    <n v="1"/>
    <n v="0"/>
    <n v="3"/>
    <n v="4"/>
    <n v="0"/>
    <n v="0"/>
    <n v="0"/>
    <n v="0"/>
    <n v="0"/>
    <n v="0"/>
    <n v="3"/>
    <n v="11"/>
    <n v="0"/>
  </r>
  <r>
    <n v="9723"/>
    <n v="1960"/>
    <x v="0"/>
    <x v="2"/>
    <n v="67716"/>
    <n v="0"/>
    <n v="1"/>
    <d v="2013-01-10T00:00:00"/>
    <n v="8"/>
    <n v="530"/>
    <n v="142"/>
    <n v="217"/>
    <n v="62"/>
    <n v="9"/>
    <n v="56"/>
    <n v="4"/>
    <n v="7"/>
    <n v="4"/>
    <n v="13"/>
    <n v="5"/>
    <n v="0"/>
    <n v="1"/>
    <n v="0"/>
    <n v="0"/>
    <n v="0"/>
    <n v="0"/>
    <n v="3"/>
    <n v="11"/>
    <n v="0"/>
  </r>
  <r>
    <n v="2666"/>
    <n v="1972"/>
    <x v="2"/>
    <x v="2"/>
    <n v="76234"/>
    <n v="0"/>
    <n v="1"/>
    <d v="2014-02-06T00:00:00"/>
    <n v="21"/>
    <n v="519"/>
    <n v="50"/>
    <n v="167"/>
    <n v="130"/>
    <n v="0"/>
    <n v="41"/>
    <n v="1"/>
    <n v="8"/>
    <n v="3"/>
    <n v="11"/>
    <n v="3"/>
    <n v="0"/>
    <n v="1"/>
    <n v="0"/>
    <n v="0"/>
    <n v="0"/>
    <n v="0"/>
    <n v="3"/>
    <n v="11"/>
    <n v="0"/>
  </r>
  <r>
    <n v="5721"/>
    <n v="1956"/>
    <x v="1"/>
    <x v="2"/>
    <n v="84117"/>
    <n v="0"/>
    <n v="0"/>
    <d v="2014-05-11T00:00:00"/>
    <n v="60"/>
    <n v="611"/>
    <n v="76"/>
    <n v="749"/>
    <n v="59"/>
    <n v="45"/>
    <n v="26"/>
    <n v="1"/>
    <n v="7"/>
    <n v="10"/>
    <n v="6"/>
    <n v="2"/>
    <n v="0"/>
    <n v="0"/>
    <n v="1"/>
    <n v="0"/>
    <n v="0"/>
    <n v="0"/>
    <n v="3"/>
    <n v="11"/>
    <n v="0"/>
  </r>
  <r>
    <n v="10652"/>
    <n v="1957"/>
    <x v="2"/>
    <x v="1"/>
    <n v="65487"/>
    <n v="0"/>
    <n v="0"/>
    <d v="2014-01-10T00:00:00"/>
    <n v="48"/>
    <n v="240"/>
    <n v="67"/>
    <n v="500"/>
    <n v="199"/>
    <n v="0"/>
    <n v="163"/>
    <n v="3"/>
    <n v="3"/>
    <n v="5"/>
    <n v="6"/>
    <n v="2"/>
    <n v="0"/>
    <n v="0"/>
    <n v="0"/>
    <n v="0"/>
    <n v="0"/>
    <n v="0"/>
    <n v="3"/>
    <n v="11"/>
    <n v="0"/>
  </r>
  <r>
    <n v="1646"/>
    <n v="1972"/>
    <x v="3"/>
    <x v="2"/>
    <n v="25224"/>
    <n v="1"/>
    <n v="0"/>
    <d v="2014-03-16T00:00:00"/>
    <n v="36"/>
    <n v="4"/>
    <n v="9"/>
    <n v="12"/>
    <n v="11"/>
    <n v="2"/>
    <n v="8"/>
    <n v="2"/>
    <n v="1"/>
    <n v="1"/>
    <n v="3"/>
    <n v="3"/>
    <n v="0"/>
    <n v="0"/>
    <n v="0"/>
    <n v="0"/>
    <n v="0"/>
    <n v="0"/>
    <n v="3"/>
    <n v="11"/>
    <n v="0"/>
  </r>
  <r>
    <n v="4418"/>
    <n v="1983"/>
    <x v="2"/>
    <x v="0"/>
    <n v="89616"/>
    <n v="0"/>
    <n v="0"/>
    <d v="2013-02-25T00:00:00"/>
    <n v="36"/>
    <n v="671"/>
    <n v="47"/>
    <n v="655"/>
    <n v="145"/>
    <n v="111"/>
    <n v="15"/>
    <n v="1"/>
    <n v="7"/>
    <n v="5"/>
    <n v="12"/>
    <n v="2"/>
    <n v="0"/>
    <n v="0"/>
    <n v="0"/>
    <n v="0"/>
    <n v="0"/>
    <n v="0"/>
    <n v="3"/>
    <n v="11"/>
    <n v="1"/>
  </r>
  <r>
    <n v="2656"/>
    <n v="1971"/>
    <x v="0"/>
    <x v="3"/>
    <n v="40851"/>
    <n v="1"/>
    <n v="1"/>
    <d v="2013-02-21T00:00:00"/>
    <n v="63"/>
    <n v="23"/>
    <n v="1"/>
    <n v="7"/>
    <n v="0"/>
    <n v="4"/>
    <n v="24"/>
    <n v="1"/>
    <n v="1"/>
    <n v="1"/>
    <n v="2"/>
    <n v="7"/>
    <n v="0"/>
    <n v="0"/>
    <n v="0"/>
    <n v="0"/>
    <n v="0"/>
    <n v="0"/>
    <n v="3"/>
    <n v="11"/>
    <n v="0"/>
  </r>
  <r>
    <n v="7990"/>
    <n v="1947"/>
    <x v="0"/>
    <x v="2"/>
    <n v="27469"/>
    <n v="0"/>
    <n v="0"/>
    <d v="2012-08-02T00:00:00"/>
    <n v="2"/>
    <n v="9"/>
    <n v="1"/>
    <n v="2"/>
    <n v="3"/>
    <n v="2"/>
    <n v="0"/>
    <n v="1"/>
    <n v="0"/>
    <n v="0"/>
    <n v="3"/>
    <n v="6"/>
    <n v="0"/>
    <n v="0"/>
    <n v="0"/>
    <n v="0"/>
    <n v="0"/>
    <n v="0"/>
    <n v="3"/>
    <n v="11"/>
    <n v="0"/>
  </r>
  <r>
    <n v="8722"/>
    <n v="1957"/>
    <x v="4"/>
    <x v="2"/>
    <n v="82347"/>
    <n v="0"/>
    <n v="0"/>
    <d v="2012-11-06T00:00:00"/>
    <n v="38"/>
    <n v="556"/>
    <n v="54"/>
    <n v="845"/>
    <n v="202"/>
    <n v="133"/>
    <n v="63"/>
    <n v="1"/>
    <n v="7"/>
    <n v="7"/>
    <n v="10"/>
    <n v="3"/>
    <n v="1"/>
    <n v="0"/>
    <n v="0"/>
    <n v="1"/>
    <n v="0"/>
    <n v="0"/>
    <n v="3"/>
    <n v="11"/>
    <n v="1"/>
  </r>
  <r>
    <n v="7118"/>
    <n v="1957"/>
    <x v="0"/>
    <x v="2"/>
    <n v="73803"/>
    <n v="0"/>
    <n v="1"/>
    <d v="2012-08-01T00:00:00"/>
    <n v="61"/>
    <n v="833"/>
    <n v="80"/>
    <n v="363"/>
    <n v="52"/>
    <n v="26"/>
    <n v="174"/>
    <n v="2"/>
    <n v="9"/>
    <n v="5"/>
    <n v="6"/>
    <n v="6"/>
    <n v="1"/>
    <n v="0"/>
    <n v="0"/>
    <n v="0"/>
    <n v="0"/>
    <n v="0"/>
    <n v="3"/>
    <n v="11"/>
    <n v="1"/>
  </r>
  <r>
    <n v="2980"/>
    <n v="1952"/>
    <x v="2"/>
    <x v="0"/>
    <n v="8820"/>
    <n v="1"/>
    <n v="1"/>
    <d v="2013-03-22T00:00:00"/>
    <n v="52"/>
    <n v="12"/>
    <n v="0"/>
    <n v="13"/>
    <n v="4"/>
    <n v="2"/>
    <n v="4"/>
    <n v="4"/>
    <n v="3"/>
    <n v="0"/>
    <n v="3"/>
    <n v="8"/>
    <n v="0"/>
    <n v="0"/>
    <n v="0"/>
    <n v="0"/>
    <n v="0"/>
    <n v="0"/>
    <n v="3"/>
    <n v="11"/>
    <n v="0"/>
  </r>
  <r>
    <n v="1839"/>
    <n v="1974"/>
    <x v="0"/>
    <x v="0"/>
    <n v="43322"/>
    <n v="0"/>
    <n v="0"/>
    <d v="2014-04-21T00:00:00"/>
    <n v="25"/>
    <n v="56"/>
    <n v="7"/>
    <n v="48"/>
    <n v="10"/>
    <n v="2"/>
    <n v="18"/>
    <n v="1"/>
    <n v="3"/>
    <n v="0"/>
    <n v="4"/>
    <n v="7"/>
    <n v="0"/>
    <n v="0"/>
    <n v="0"/>
    <n v="0"/>
    <n v="0"/>
    <n v="0"/>
    <n v="3"/>
    <n v="11"/>
    <n v="0"/>
  </r>
  <r>
    <n v="10722"/>
    <n v="1973"/>
    <x v="0"/>
    <x v="1"/>
    <n v="55593"/>
    <n v="0"/>
    <n v="1"/>
    <d v="2013-08-21T00:00:00"/>
    <n v="63"/>
    <n v="293"/>
    <n v="8"/>
    <n v="124"/>
    <n v="11"/>
    <n v="4"/>
    <n v="106"/>
    <n v="2"/>
    <n v="6"/>
    <n v="6"/>
    <n v="3"/>
    <n v="6"/>
    <n v="1"/>
    <n v="0"/>
    <n v="0"/>
    <n v="0"/>
    <n v="0"/>
    <n v="0"/>
    <n v="3"/>
    <n v="11"/>
    <n v="0"/>
  </r>
  <r>
    <n v="2632"/>
    <n v="1954"/>
    <x v="0"/>
    <x v="2"/>
    <n v="50501"/>
    <n v="1"/>
    <n v="1"/>
    <d v="2013-06-18T00:00:00"/>
    <n v="10"/>
    <n v="297"/>
    <n v="0"/>
    <n v="38"/>
    <n v="13"/>
    <n v="0"/>
    <n v="152"/>
    <n v="7"/>
    <n v="5"/>
    <n v="4"/>
    <n v="4"/>
    <n v="6"/>
    <n v="1"/>
    <n v="0"/>
    <n v="0"/>
    <n v="0"/>
    <n v="0"/>
    <n v="0"/>
    <n v="3"/>
    <n v="11"/>
    <n v="1"/>
  </r>
  <r>
    <n v="9014"/>
    <n v="1975"/>
    <x v="0"/>
    <x v="2"/>
    <n v="37085"/>
    <n v="1"/>
    <n v="1"/>
    <d v="2014-06-26T00:00:00"/>
    <n v="65"/>
    <n v="39"/>
    <n v="1"/>
    <n v="16"/>
    <n v="2"/>
    <n v="0"/>
    <n v="3"/>
    <n v="4"/>
    <n v="3"/>
    <n v="0"/>
    <n v="3"/>
    <n v="8"/>
    <n v="0"/>
    <n v="0"/>
    <n v="0"/>
    <n v="0"/>
    <n v="0"/>
    <n v="0"/>
    <n v="3"/>
    <n v="11"/>
    <n v="0"/>
  </r>
  <r>
    <n v="7620"/>
    <n v="1990"/>
    <x v="3"/>
    <x v="0"/>
    <n v="16185"/>
    <n v="1"/>
    <n v="0"/>
    <d v="2013-08-05T00:00:00"/>
    <n v="71"/>
    <n v="5"/>
    <n v="11"/>
    <n v="16"/>
    <n v="21"/>
    <n v="8"/>
    <n v="45"/>
    <n v="2"/>
    <n v="2"/>
    <n v="2"/>
    <n v="2"/>
    <n v="8"/>
    <n v="0"/>
    <n v="0"/>
    <n v="0"/>
    <n v="0"/>
    <n v="0"/>
    <n v="0"/>
    <n v="3"/>
    <n v="11"/>
    <n v="0"/>
  </r>
  <r>
    <n v="10968"/>
    <n v="1969"/>
    <x v="0"/>
    <x v="0"/>
    <n v="57731"/>
    <n v="0"/>
    <n v="1"/>
    <d v="2012-11-23T00:00:00"/>
    <n v="0"/>
    <n v="266"/>
    <n v="21"/>
    <n v="300"/>
    <n v="65"/>
    <n v="8"/>
    <n v="44"/>
    <n v="4"/>
    <n v="8"/>
    <n v="8"/>
    <n v="6"/>
    <n v="6"/>
    <n v="0"/>
    <n v="0"/>
    <n v="0"/>
    <n v="0"/>
    <n v="0"/>
    <n v="0"/>
    <n v="3"/>
    <n v="11"/>
    <n v="0"/>
  </r>
  <r>
    <n v="11133"/>
    <n v="1973"/>
    <x v="1"/>
    <x v="7"/>
    <n v="48432"/>
    <n v="0"/>
    <n v="1"/>
    <d v="2012-10-18T00:00:00"/>
    <n v="3"/>
    <n v="322"/>
    <n v="3"/>
    <n v="50"/>
    <n v="4"/>
    <n v="3"/>
    <n v="42"/>
    <n v="5"/>
    <n v="7"/>
    <n v="1"/>
    <n v="6"/>
    <n v="8"/>
    <n v="0"/>
    <n v="0"/>
    <n v="0"/>
    <n v="0"/>
    <n v="0"/>
    <n v="0"/>
    <n v="3"/>
    <n v="11"/>
    <n v="1"/>
  </r>
  <r>
    <n v="2736"/>
    <n v="1978"/>
    <x v="0"/>
    <x v="2"/>
    <n v="73807"/>
    <n v="0"/>
    <n v="1"/>
    <d v="2013-01-02T00:00:00"/>
    <n v="88"/>
    <n v="366"/>
    <n v="124"/>
    <n v="156"/>
    <n v="71"/>
    <n v="78"/>
    <n v="54"/>
    <n v="2"/>
    <n v="5"/>
    <n v="5"/>
    <n v="11"/>
    <n v="2"/>
    <n v="0"/>
    <n v="0"/>
    <n v="0"/>
    <n v="0"/>
    <n v="0"/>
    <n v="0"/>
    <n v="3"/>
    <n v="11"/>
    <n v="0"/>
  </r>
  <r>
    <n v="1876"/>
    <n v="1990"/>
    <x v="0"/>
    <x v="2"/>
    <n v="18929"/>
    <n v="0"/>
    <n v="0"/>
    <d v="2013-02-16T00:00:00"/>
    <n v="15"/>
    <n v="32"/>
    <n v="0"/>
    <n v="8"/>
    <n v="23"/>
    <n v="4"/>
    <n v="18"/>
    <n v="1"/>
    <n v="1"/>
    <n v="0"/>
    <n v="4"/>
    <n v="6"/>
    <n v="0"/>
    <n v="0"/>
    <n v="0"/>
    <n v="0"/>
    <n v="0"/>
    <n v="0"/>
    <n v="3"/>
    <n v="11"/>
    <n v="0"/>
  </r>
  <r>
    <n v="5959"/>
    <n v="1968"/>
    <x v="0"/>
    <x v="0"/>
    <n v="35893"/>
    <n v="1"/>
    <n v="1"/>
    <d v="2012-10-15T00:00:00"/>
    <n v="80"/>
    <n v="158"/>
    <n v="0"/>
    <n v="23"/>
    <n v="0"/>
    <n v="0"/>
    <n v="18"/>
    <n v="6"/>
    <n v="3"/>
    <n v="1"/>
    <n v="5"/>
    <n v="8"/>
    <n v="0"/>
    <n v="0"/>
    <n v="0"/>
    <n v="0"/>
    <n v="0"/>
    <n v="0"/>
    <n v="3"/>
    <n v="11"/>
    <n v="0"/>
  </r>
  <r>
    <n v="1092"/>
    <n v="1980"/>
    <x v="0"/>
    <x v="2"/>
    <n v="61014"/>
    <n v="0"/>
    <n v="1"/>
    <d v="2012-08-11T00:00:00"/>
    <n v="17"/>
    <n v="269"/>
    <n v="129"/>
    <n v="495"/>
    <n v="182"/>
    <n v="43"/>
    <n v="29"/>
    <n v="4"/>
    <n v="9"/>
    <n v="3"/>
    <n v="4"/>
    <n v="7"/>
    <n v="0"/>
    <n v="0"/>
    <n v="0"/>
    <n v="0"/>
    <n v="0"/>
    <n v="0"/>
    <n v="3"/>
    <n v="11"/>
    <n v="0"/>
  </r>
  <r>
    <n v="4333"/>
    <n v="1954"/>
    <x v="0"/>
    <x v="1"/>
    <n v="32144"/>
    <n v="1"/>
    <n v="1"/>
    <d v="2014-03-23T00:00:00"/>
    <n v="76"/>
    <n v="41"/>
    <n v="0"/>
    <n v="10"/>
    <n v="0"/>
    <n v="0"/>
    <n v="3"/>
    <n v="4"/>
    <n v="2"/>
    <n v="1"/>
    <n v="3"/>
    <n v="7"/>
    <n v="0"/>
    <n v="1"/>
    <n v="0"/>
    <n v="0"/>
    <n v="0"/>
    <n v="0"/>
    <n v="3"/>
    <n v="11"/>
    <n v="0"/>
  </r>
  <r>
    <n v="3850"/>
    <n v="1963"/>
    <x v="3"/>
    <x v="1"/>
    <n v="14918"/>
    <n v="0"/>
    <n v="1"/>
    <d v="2012-12-07T00:00:00"/>
    <n v="52"/>
    <n v="3"/>
    <n v="3"/>
    <n v="3"/>
    <n v="15"/>
    <n v="4"/>
    <n v="15"/>
    <n v="1"/>
    <n v="1"/>
    <n v="0"/>
    <n v="3"/>
    <n v="6"/>
    <n v="0"/>
    <n v="0"/>
    <n v="0"/>
    <n v="0"/>
    <n v="0"/>
    <n v="0"/>
    <n v="3"/>
    <n v="11"/>
    <n v="0"/>
  </r>
  <r>
    <n v="6168"/>
    <n v="1963"/>
    <x v="0"/>
    <x v="3"/>
    <n v="45146"/>
    <n v="1"/>
    <n v="1"/>
    <d v="2013-07-15T00:00:00"/>
    <n v="28"/>
    <n v="33"/>
    <n v="0"/>
    <n v="5"/>
    <n v="0"/>
    <n v="0"/>
    <n v="15"/>
    <n v="2"/>
    <n v="1"/>
    <n v="1"/>
    <n v="2"/>
    <n v="4"/>
    <n v="0"/>
    <n v="0"/>
    <n v="0"/>
    <n v="0"/>
    <n v="0"/>
    <n v="0"/>
    <n v="3"/>
    <n v="11"/>
    <n v="0"/>
  </r>
  <r>
    <n v="607"/>
    <n v="1955"/>
    <x v="4"/>
    <x v="3"/>
    <n v="41769"/>
    <n v="0"/>
    <n v="1"/>
    <d v="2013-02-13T00:00:00"/>
    <n v="31"/>
    <n v="302"/>
    <n v="29"/>
    <n v="131"/>
    <n v="32"/>
    <n v="0"/>
    <n v="27"/>
    <n v="6"/>
    <n v="8"/>
    <n v="1"/>
    <n v="7"/>
    <n v="8"/>
    <n v="0"/>
    <n v="0"/>
    <n v="0"/>
    <n v="0"/>
    <n v="0"/>
    <n v="0"/>
    <n v="3"/>
    <n v="11"/>
    <n v="0"/>
  </r>
  <r>
    <n v="10469"/>
    <n v="1981"/>
    <x v="0"/>
    <x v="1"/>
    <n v="88325"/>
    <n v="0"/>
    <n v="0"/>
    <d v="2014-02-05T00:00:00"/>
    <n v="42"/>
    <n v="519"/>
    <n v="71"/>
    <n v="860"/>
    <n v="93"/>
    <n v="27"/>
    <n v="53"/>
    <n v="1"/>
    <n v="6"/>
    <n v="2"/>
    <n v="9"/>
    <n v="2"/>
    <n v="0"/>
    <n v="0"/>
    <n v="0"/>
    <n v="0"/>
    <n v="0"/>
    <n v="0"/>
    <n v="3"/>
    <n v="11"/>
    <n v="0"/>
  </r>
  <r>
    <n v="6983"/>
    <n v="1950"/>
    <x v="2"/>
    <x v="3"/>
    <n v="38054"/>
    <n v="1"/>
    <n v="1"/>
    <d v="2014-05-01T00:00:00"/>
    <n v="24"/>
    <n v="23"/>
    <n v="2"/>
    <n v="17"/>
    <n v="2"/>
    <n v="1"/>
    <n v="0"/>
    <n v="2"/>
    <n v="2"/>
    <n v="0"/>
    <n v="3"/>
    <n v="7"/>
    <n v="0"/>
    <n v="0"/>
    <n v="0"/>
    <n v="0"/>
    <n v="0"/>
    <n v="0"/>
    <n v="3"/>
    <n v="11"/>
    <n v="0"/>
  </r>
  <r>
    <n v="3661"/>
    <n v="1995"/>
    <x v="4"/>
    <x v="0"/>
    <n v="80617"/>
    <n v="0"/>
    <n v="0"/>
    <d v="2012-10-12T00:00:00"/>
    <n v="42"/>
    <n v="594"/>
    <n v="51"/>
    <n v="631"/>
    <n v="72"/>
    <n v="55"/>
    <n v="32"/>
    <n v="1"/>
    <n v="4"/>
    <n v="6"/>
    <n v="8"/>
    <n v="2"/>
    <n v="0"/>
    <n v="0"/>
    <n v="0"/>
    <n v="0"/>
    <n v="0"/>
    <n v="0"/>
    <n v="3"/>
    <n v="11"/>
    <n v="0"/>
  </r>
  <r>
    <n v="9303"/>
    <n v="1976"/>
    <x v="0"/>
    <x v="2"/>
    <n v="5305"/>
    <n v="0"/>
    <n v="1"/>
    <d v="2013-07-30T00:00:00"/>
    <n v="12"/>
    <n v="12"/>
    <n v="4"/>
    <n v="7"/>
    <n v="1"/>
    <n v="3"/>
    <n v="5"/>
    <n v="0"/>
    <n v="1"/>
    <n v="0"/>
    <n v="0"/>
    <n v="13"/>
    <n v="0"/>
    <n v="0"/>
    <n v="0"/>
    <n v="0"/>
    <n v="0"/>
    <n v="0"/>
    <n v="3"/>
    <n v="11"/>
    <n v="0"/>
  </r>
  <r>
    <n v="692"/>
    <n v="1954"/>
    <x v="0"/>
    <x v="1"/>
    <n v="36807"/>
    <n v="1"/>
    <n v="1"/>
    <d v="2012-12-20T00:00:00"/>
    <n v="88"/>
    <n v="4"/>
    <n v="2"/>
    <n v="5"/>
    <n v="0"/>
    <n v="0"/>
    <n v="5"/>
    <n v="1"/>
    <n v="1"/>
    <n v="0"/>
    <n v="2"/>
    <n v="6"/>
    <n v="0"/>
    <n v="0"/>
    <n v="0"/>
    <n v="0"/>
    <n v="0"/>
    <n v="0"/>
    <n v="3"/>
    <n v="11"/>
    <n v="0"/>
  </r>
  <r>
    <n v="736"/>
    <n v="1983"/>
    <x v="0"/>
    <x v="1"/>
    <n v="28427"/>
    <n v="1"/>
    <n v="0"/>
    <d v="2013-03-21T00:00:00"/>
    <n v="67"/>
    <n v="18"/>
    <n v="3"/>
    <n v="19"/>
    <n v="3"/>
    <n v="3"/>
    <n v="6"/>
    <n v="2"/>
    <n v="2"/>
    <n v="0"/>
    <n v="3"/>
    <n v="8"/>
    <n v="0"/>
    <n v="0"/>
    <n v="0"/>
    <n v="0"/>
    <n v="0"/>
    <n v="0"/>
    <n v="3"/>
    <n v="11"/>
    <n v="0"/>
  </r>
  <r>
    <n v="9589"/>
    <n v="1948"/>
    <x v="1"/>
    <x v="4"/>
    <n v="82032"/>
    <n v="0"/>
    <n v="0"/>
    <d v="2014-04-05T00:00:00"/>
    <n v="54"/>
    <n v="332"/>
    <n v="194"/>
    <n v="377"/>
    <n v="149"/>
    <n v="125"/>
    <n v="57"/>
    <n v="0"/>
    <n v="4"/>
    <n v="6"/>
    <n v="7"/>
    <n v="1"/>
    <n v="0"/>
    <n v="0"/>
    <n v="0"/>
    <n v="0"/>
    <n v="0"/>
    <n v="0"/>
    <n v="3"/>
    <n v="11"/>
    <n v="0"/>
  </r>
  <r>
    <n v="4838"/>
    <n v="1978"/>
    <x v="0"/>
    <x v="1"/>
    <n v="22775"/>
    <n v="1"/>
    <n v="0"/>
    <d v="2013-06-19T00:00:00"/>
    <n v="40"/>
    <n v="5"/>
    <n v="1"/>
    <n v="8"/>
    <n v="0"/>
    <n v="0"/>
    <n v="1"/>
    <n v="1"/>
    <n v="1"/>
    <n v="0"/>
    <n v="2"/>
    <n v="8"/>
    <n v="0"/>
    <n v="0"/>
    <n v="0"/>
    <n v="0"/>
    <n v="0"/>
    <n v="0"/>
    <n v="3"/>
    <n v="11"/>
    <n v="0"/>
  </r>
  <r>
    <n v="9246"/>
    <n v="1985"/>
    <x v="2"/>
    <x v="1"/>
    <n v="40101"/>
    <n v="1"/>
    <n v="0"/>
    <d v="2012-10-14T00:00:00"/>
    <n v="73"/>
    <n v="171"/>
    <n v="3"/>
    <n v="129"/>
    <n v="26"/>
    <n v="24"/>
    <n v="62"/>
    <n v="4"/>
    <n v="6"/>
    <n v="1"/>
    <n v="6"/>
    <n v="7"/>
    <n v="0"/>
    <n v="0"/>
    <n v="0"/>
    <n v="0"/>
    <n v="0"/>
    <n v="0"/>
    <n v="3"/>
    <n v="11"/>
    <n v="0"/>
  </r>
  <r>
    <n v="6261"/>
    <n v="1979"/>
    <x v="0"/>
    <x v="2"/>
    <n v="58025"/>
    <n v="0"/>
    <n v="1"/>
    <d v="2013-11-26T00:00:00"/>
    <n v="81"/>
    <n v="270"/>
    <n v="31"/>
    <n v="88"/>
    <n v="11"/>
    <n v="48"/>
    <n v="22"/>
    <n v="3"/>
    <n v="3"/>
    <n v="2"/>
    <n v="10"/>
    <n v="4"/>
    <n v="0"/>
    <n v="0"/>
    <n v="0"/>
    <n v="0"/>
    <n v="0"/>
    <n v="0"/>
    <n v="3"/>
    <n v="11"/>
    <n v="0"/>
  </r>
  <r>
    <n v="7366"/>
    <n v="1982"/>
    <x v="2"/>
    <x v="0"/>
    <n v="75777"/>
    <n v="0"/>
    <n v="0"/>
    <d v="2013-07-04T00:00:00"/>
    <n v="12"/>
    <n v="712"/>
    <n v="26"/>
    <n v="538"/>
    <n v="69"/>
    <n v="13"/>
    <n v="80"/>
    <n v="1"/>
    <n v="3"/>
    <n v="6"/>
    <n v="11"/>
    <n v="1"/>
    <n v="0"/>
    <n v="1"/>
    <n v="1"/>
    <n v="0"/>
    <n v="0"/>
    <n v="0"/>
    <n v="3"/>
    <n v="11"/>
    <n v="1"/>
  </r>
  <r>
    <n v="10659"/>
    <n v="1979"/>
    <x v="4"/>
    <x v="1"/>
    <n v="7500"/>
    <n v="1"/>
    <n v="0"/>
    <d v="2013-05-07T00:00:00"/>
    <n v="7"/>
    <n v="2"/>
    <n v="8"/>
    <n v="11"/>
    <n v="3"/>
    <n v="8"/>
    <n v="21"/>
    <n v="4"/>
    <n v="3"/>
    <n v="2"/>
    <n v="2"/>
    <n v="7"/>
    <n v="0"/>
    <n v="0"/>
    <n v="0"/>
    <n v="0"/>
    <n v="0"/>
    <n v="0"/>
    <n v="3"/>
    <n v="11"/>
    <n v="0"/>
  </r>
  <r>
    <n v="1448"/>
    <n v="1963"/>
    <x v="2"/>
    <x v="2"/>
    <n v="33562"/>
    <n v="1"/>
    <n v="2"/>
    <d v="2014-06-25T00:00:00"/>
    <n v="33"/>
    <n v="21"/>
    <n v="12"/>
    <n v="12"/>
    <n v="0"/>
    <n v="3"/>
    <n v="3"/>
    <n v="3"/>
    <n v="2"/>
    <n v="0"/>
    <n v="4"/>
    <n v="4"/>
    <n v="0"/>
    <n v="0"/>
    <n v="0"/>
    <n v="0"/>
    <n v="0"/>
    <n v="0"/>
    <n v="3"/>
    <n v="11"/>
    <n v="0"/>
  </r>
  <r>
    <n v="4286"/>
    <n v="1970"/>
    <x v="1"/>
    <x v="0"/>
    <n v="57642"/>
    <n v="0"/>
    <n v="1"/>
    <d v="2014-01-09T00:00:00"/>
    <n v="24"/>
    <n v="580"/>
    <n v="6"/>
    <n v="58"/>
    <n v="8"/>
    <n v="0"/>
    <n v="27"/>
    <n v="3"/>
    <n v="7"/>
    <n v="6"/>
    <n v="6"/>
    <n v="4"/>
    <n v="1"/>
    <n v="0"/>
    <n v="0"/>
    <n v="0"/>
    <n v="0"/>
    <n v="0"/>
    <n v="3"/>
    <n v="11"/>
    <n v="0"/>
  </r>
  <r>
    <n v="4749"/>
    <n v="1968"/>
    <x v="0"/>
    <x v="1"/>
    <n v="58554"/>
    <n v="1"/>
    <n v="1"/>
    <d v="2012-09-26T00:00:00"/>
    <n v="55"/>
    <n v="368"/>
    <n v="24"/>
    <n v="68"/>
    <n v="38"/>
    <n v="0"/>
    <n v="88"/>
    <n v="6"/>
    <n v="8"/>
    <n v="2"/>
    <n v="6"/>
    <n v="7"/>
    <n v="0"/>
    <n v="0"/>
    <n v="0"/>
    <n v="0"/>
    <n v="0"/>
    <n v="0"/>
    <n v="3"/>
    <n v="11"/>
    <n v="0"/>
  </r>
  <r>
    <n v="4478"/>
    <n v="1979"/>
    <x v="0"/>
    <x v="2"/>
    <n v="63777"/>
    <n v="1"/>
    <n v="1"/>
    <d v="2013-03-24T00:00:00"/>
    <n v="87"/>
    <n v="457"/>
    <n v="5"/>
    <n v="106"/>
    <n v="15"/>
    <n v="17"/>
    <n v="53"/>
    <n v="8"/>
    <n v="11"/>
    <n v="1"/>
    <n v="6"/>
    <n v="8"/>
    <n v="0"/>
    <n v="0"/>
    <n v="0"/>
    <n v="0"/>
    <n v="0"/>
    <n v="0"/>
    <n v="3"/>
    <n v="11"/>
    <n v="0"/>
  </r>
  <r>
    <n v="4201"/>
    <n v="1962"/>
    <x v="0"/>
    <x v="0"/>
    <n v="57967"/>
    <n v="0"/>
    <n v="1"/>
    <d v="2013-03-03T00:00:00"/>
    <n v="39"/>
    <n v="229"/>
    <n v="7"/>
    <n v="137"/>
    <n v="4"/>
    <n v="0"/>
    <n v="91"/>
    <n v="5"/>
    <n v="4"/>
    <n v="2"/>
    <n v="8"/>
    <n v="5"/>
    <n v="0"/>
    <n v="0"/>
    <n v="0"/>
    <n v="0"/>
    <n v="0"/>
    <n v="0"/>
    <n v="3"/>
    <n v="11"/>
    <n v="0"/>
  </r>
  <r>
    <n v="8720"/>
    <n v="1978"/>
    <x v="4"/>
    <x v="1"/>
    <n v="53246"/>
    <n v="0"/>
    <n v="0"/>
    <d v="2012-08-12T00:00:00"/>
    <n v="53"/>
    <n v="32"/>
    <n v="2"/>
    <n v="1607"/>
    <n v="12"/>
    <n v="4"/>
    <n v="22"/>
    <n v="0"/>
    <n v="0"/>
    <n v="0"/>
    <n v="1"/>
    <n v="0"/>
    <n v="0"/>
    <n v="1"/>
    <n v="0"/>
    <n v="0"/>
    <n v="0"/>
    <n v="0"/>
    <n v="3"/>
    <n v="11"/>
    <n v="0"/>
  </r>
  <r>
    <n v="10084"/>
    <n v="1972"/>
    <x v="0"/>
    <x v="2"/>
    <n v="24434"/>
    <n v="2"/>
    <n v="0"/>
    <d v="2014-05-18T00:00:00"/>
    <n v="9"/>
    <n v="3"/>
    <n v="2"/>
    <n v="8"/>
    <n v="20"/>
    <n v="0"/>
    <n v="17"/>
    <n v="2"/>
    <n v="2"/>
    <n v="1"/>
    <n v="2"/>
    <n v="7"/>
    <n v="0"/>
    <n v="0"/>
    <n v="0"/>
    <n v="0"/>
    <n v="0"/>
    <n v="0"/>
    <n v="3"/>
    <n v="11"/>
    <n v="0"/>
  </r>
  <r>
    <n v="7004"/>
    <n v="1984"/>
    <x v="0"/>
    <x v="0"/>
    <n v="11012"/>
    <n v="1"/>
    <n v="0"/>
    <d v="2013-03-16T00:00:00"/>
    <n v="82"/>
    <n v="24"/>
    <n v="3"/>
    <n v="26"/>
    <n v="7"/>
    <n v="1"/>
    <n v="23"/>
    <n v="3"/>
    <n v="3"/>
    <n v="1"/>
    <n v="2"/>
    <n v="9"/>
    <n v="1"/>
    <n v="0"/>
    <n v="0"/>
    <n v="0"/>
    <n v="0"/>
    <n v="0"/>
    <n v="3"/>
    <n v="11"/>
    <n v="0"/>
  </r>
  <r>
    <n v="9817"/>
    <n v="1970"/>
    <x v="2"/>
    <x v="0"/>
    <n v="44802"/>
    <n v="0"/>
    <n v="0"/>
    <d v="2012-08-21T00:00:00"/>
    <n v="71"/>
    <n v="853"/>
    <n v="10"/>
    <n v="143"/>
    <n v="13"/>
    <n v="10"/>
    <n v="20"/>
    <n v="2"/>
    <n v="9"/>
    <n v="4"/>
    <n v="12"/>
    <n v="8"/>
    <n v="0"/>
    <n v="0"/>
    <n v="0"/>
    <n v="0"/>
    <n v="0"/>
    <n v="0"/>
    <n v="3"/>
    <n v="11"/>
    <n v="0"/>
  </r>
  <r>
    <n v="8080"/>
    <n v="1986"/>
    <x v="0"/>
    <x v="0"/>
    <n v="26816"/>
    <n v="0"/>
    <n v="0"/>
    <d v="2012-08-17T00:00:00"/>
    <n v="50"/>
    <n v="5"/>
    <n v="1"/>
    <n v="6"/>
    <n v="3"/>
    <n v="4"/>
    <n v="3"/>
    <n v="1"/>
    <n v="0"/>
    <n v="0"/>
    <n v="3"/>
    <n v="4"/>
    <n v="0"/>
    <n v="0"/>
    <n v="0"/>
    <n v="0"/>
    <n v="0"/>
    <n v="0"/>
    <n v="3"/>
    <n v="11"/>
    <n v="0"/>
  </r>
  <r>
    <n v="8372"/>
    <n v="1974"/>
    <x v="0"/>
    <x v="2"/>
    <n v="34421"/>
    <n v="1"/>
    <n v="0"/>
    <d v="2013-07-01T00:00:00"/>
    <n v="81"/>
    <n v="3"/>
    <n v="3"/>
    <n v="7"/>
    <n v="6"/>
    <n v="2"/>
    <n v="9"/>
    <n v="1"/>
    <n v="1"/>
    <n v="0"/>
    <n v="2"/>
    <n v="7"/>
    <n v="0"/>
    <n v="0"/>
    <n v="0"/>
    <n v="0"/>
    <n v="0"/>
    <n v="0"/>
    <n v="3"/>
    <n v="11"/>
    <n v="0"/>
  </r>
  <r>
    <n v="10870"/>
    <n v="1967"/>
    <x v="0"/>
    <x v="2"/>
    <n v="61223"/>
    <n v="0"/>
    <n v="1"/>
    <d v="2013-06-13T00:00:00"/>
    <n v="46"/>
    <n v="709"/>
    <n v="43"/>
    <n v="182"/>
    <n v="42"/>
    <n v="118"/>
    <n v="247"/>
    <n v="2"/>
    <n v="9"/>
    <n v="3"/>
    <n v="4"/>
    <n v="5"/>
    <n v="0"/>
    <n v="0"/>
    <n v="0"/>
    <n v="0"/>
    <n v="0"/>
    <n v="0"/>
    <n v="3"/>
    <n v="11"/>
    <n v="0"/>
  </r>
  <r>
    <n v="4001"/>
    <n v="1946"/>
    <x v="1"/>
    <x v="1"/>
    <n v="64014"/>
    <n v="2"/>
    <n v="1"/>
    <d v="2014-06-10T00:00:00"/>
    <n v="56"/>
    <n v="406"/>
    <n v="0"/>
    <n v="30"/>
    <n v="0"/>
    <n v="0"/>
    <n v="8"/>
    <n v="7"/>
    <n v="8"/>
    <n v="2"/>
    <n v="5"/>
    <n v="7"/>
    <n v="0"/>
    <n v="0"/>
    <n v="0"/>
    <n v="1"/>
    <n v="0"/>
    <n v="0"/>
    <n v="3"/>
    <n v="11"/>
    <n v="0"/>
  </r>
  <r>
    <n v="7270"/>
    <n v="1981"/>
    <x v="0"/>
    <x v="3"/>
    <n v="56981"/>
    <n v="0"/>
    <n v="0"/>
    <d v="2014-01-25T00:00:00"/>
    <n v="91"/>
    <n v="908"/>
    <n v="48"/>
    <n v="217"/>
    <n v="32"/>
    <n v="12"/>
    <n v="24"/>
    <n v="1"/>
    <n v="2"/>
    <n v="3"/>
    <n v="13"/>
    <n v="6"/>
    <n v="0"/>
    <n v="1"/>
    <n v="0"/>
    <n v="0"/>
    <n v="0"/>
    <n v="0"/>
    <n v="3"/>
    <n v="11"/>
    <n v="0"/>
  </r>
  <r>
    <n v="8235"/>
    <n v="1956"/>
    <x v="2"/>
    <x v="1"/>
    <n v="69245"/>
    <n v="0"/>
    <n v="1"/>
    <d v="2014-01-24T00:00:00"/>
    <n v="8"/>
    <n v="428"/>
    <n v="30"/>
    <n v="214"/>
    <n v="80"/>
    <n v="30"/>
    <n v="61"/>
    <n v="2"/>
    <n v="6"/>
    <n v="5"/>
    <n v="10"/>
    <n v="3"/>
    <n v="0"/>
    <n v="0"/>
    <n v="0"/>
    <n v="0"/>
    <n v="0"/>
    <n v="0"/>
    <n v="3"/>
    <n v="11"/>
    <n v="0"/>
  </r>
  <r>
    <n v="9405"/>
    <n v="1954"/>
    <x v="1"/>
    <x v="2"/>
    <n v="52869"/>
    <n v="1"/>
    <n v="1"/>
    <d v="2012-10-15T00:00:00"/>
    <n v="40"/>
    <n v="84"/>
    <n v="3"/>
    <n v="61"/>
    <n v="2"/>
    <n v="1"/>
    <n v="21"/>
    <n v="3"/>
    <n v="3"/>
    <n v="1"/>
    <n v="4"/>
    <n v="7"/>
    <n v="0"/>
    <n v="0"/>
    <n v="0"/>
    <n v="0"/>
    <n v="0"/>
    <n v="0"/>
    <n v="3"/>
    <n v="11"/>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8"/>
    <n v="10"/>
    <n v="4"/>
    <n v="7"/>
    <n v="55"/>
    <x v="0"/>
    <x v="0"/>
    <s v="No"/>
    <s v="No"/>
  </r>
  <r>
    <n v="1"/>
    <n v="1"/>
    <n v="2"/>
    <n v="5"/>
    <n v="60"/>
    <x v="0"/>
    <x v="1"/>
    <s v="Yes"/>
    <s v="Yes"/>
  </r>
  <r>
    <n v="8"/>
    <n v="2"/>
    <n v="10"/>
    <n v="4"/>
    <n v="48"/>
    <x v="1"/>
    <x v="0"/>
    <s v="No"/>
    <s v="No"/>
  </r>
  <r>
    <n v="2"/>
    <n v="0"/>
    <n v="4"/>
    <n v="6"/>
    <n v="30"/>
    <x v="1"/>
    <x v="2"/>
    <s v="Yes"/>
    <s v="No"/>
  </r>
  <r>
    <n v="5"/>
    <n v="3"/>
    <n v="6"/>
    <n v="5"/>
    <n v="33"/>
    <x v="2"/>
    <x v="2"/>
    <s v="Yes"/>
    <s v="No"/>
  </r>
  <r>
    <n v="6"/>
    <n v="4"/>
    <n v="10"/>
    <n v="6"/>
    <n v="46"/>
    <x v="1"/>
    <x v="0"/>
    <s v="No"/>
    <s v="Yes"/>
  </r>
  <r>
    <n v="7"/>
    <n v="3"/>
    <n v="7"/>
    <n v="6"/>
    <n v="41"/>
    <x v="3"/>
    <x v="3"/>
    <s v="No"/>
    <s v="Yes"/>
  </r>
  <r>
    <n v="4"/>
    <n v="0"/>
    <n v="4"/>
    <n v="8"/>
    <n v="28"/>
    <x v="2"/>
    <x v="2"/>
    <s v="Yes"/>
    <s v="No"/>
  </r>
  <r>
    <n v="3"/>
    <n v="0"/>
    <n v="2"/>
    <n v="9"/>
    <n v="39"/>
    <x v="1"/>
    <x v="3"/>
    <s v="Yes"/>
    <s v="No"/>
  </r>
  <r>
    <n v="1"/>
    <n v="0"/>
    <n v="0"/>
    <n v="20"/>
    <n v="64"/>
    <x v="1"/>
    <x v="1"/>
    <s v="Yes"/>
    <s v="Yes"/>
  </r>
  <r>
    <n v="1"/>
    <n v="0"/>
    <n v="2"/>
    <n v="7"/>
    <n v="30"/>
    <x v="2"/>
    <x v="2"/>
    <s v="Yes"/>
    <s v="No"/>
  </r>
  <r>
    <n v="2"/>
    <n v="0"/>
    <n v="3"/>
    <n v="8"/>
    <n v="36"/>
    <x v="2"/>
    <x v="3"/>
    <s v="No"/>
    <s v="No"/>
  </r>
  <r>
    <n v="3"/>
    <n v="4"/>
    <n v="8"/>
    <n v="2"/>
    <n v="54"/>
    <x v="3"/>
    <x v="0"/>
    <s v="No"/>
    <s v="No"/>
  </r>
  <r>
    <n v="6"/>
    <n v="1"/>
    <n v="5"/>
    <n v="6"/>
    <n v="61"/>
    <x v="3"/>
    <x v="1"/>
    <s v="Yes"/>
    <s v="Yes"/>
  </r>
  <r>
    <n v="1"/>
    <n v="0"/>
    <n v="3"/>
    <n v="8"/>
    <n v="25"/>
    <x v="2"/>
    <x v="4"/>
    <s v="No"/>
    <s v="No"/>
  </r>
  <r>
    <n v="7"/>
    <n v="6"/>
    <n v="12"/>
    <n v="3"/>
    <n v="66"/>
    <x v="0"/>
    <x v="5"/>
    <s v="No"/>
    <s v="No"/>
  </r>
  <r>
    <n v="3"/>
    <n v="0"/>
    <n v="3"/>
    <n v="8"/>
    <n v="32"/>
    <x v="2"/>
    <x v="2"/>
    <s v="Yes"/>
    <s v="Yes"/>
  </r>
  <r>
    <n v="4"/>
    <n v="1"/>
    <n v="6"/>
    <n v="7"/>
    <n v="66"/>
    <x v="1"/>
    <x v="5"/>
    <s v="No"/>
    <s v="No"/>
  </r>
  <r>
    <n v="11"/>
    <n v="4"/>
    <n v="9"/>
    <n v="5"/>
    <n v="64"/>
    <x v="2"/>
    <x v="1"/>
    <s v="No"/>
    <s v="Yes"/>
  </r>
  <r>
    <n v="2"/>
    <n v="1"/>
    <n v="3"/>
    <n v="6"/>
    <n v="27"/>
    <x v="0"/>
    <x v="2"/>
    <s v="Yes"/>
    <s v="No"/>
  </r>
  <r>
    <n v="4"/>
    <n v="2"/>
    <n v="5"/>
    <n v="8"/>
    <n v="30"/>
    <x v="2"/>
    <x v="2"/>
    <s v="No"/>
    <s v="No"/>
  </r>
  <r>
    <n v="0"/>
    <n v="28"/>
    <n v="0"/>
    <n v="1"/>
    <n v="34"/>
    <x v="2"/>
    <x v="2"/>
    <s v="Yes"/>
    <s v="No"/>
  </r>
  <r>
    <n v="2"/>
    <n v="3"/>
    <n v="9"/>
    <n v="8"/>
    <n v="63"/>
    <x v="2"/>
    <x v="1"/>
    <s v="No"/>
    <s v="Yes"/>
  </r>
  <r>
    <n v="6"/>
    <n v="2"/>
    <n v="9"/>
    <n v="4"/>
    <n v="60"/>
    <x v="2"/>
    <x v="1"/>
    <s v="No"/>
    <s v="Yes"/>
  </r>
  <r>
    <n v="7"/>
    <n v="1"/>
    <n v="5"/>
    <n v="8"/>
    <n v="62"/>
    <x v="1"/>
    <x v="1"/>
    <s v="No"/>
    <s v="Yes"/>
  </r>
  <r>
    <n v="2"/>
    <n v="1"/>
    <n v="3"/>
    <n v="7"/>
    <n v="44"/>
    <x v="0"/>
    <x v="3"/>
    <s v="No"/>
    <s v="No"/>
  </r>
  <r>
    <n v="5"/>
    <n v="1"/>
    <n v="4"/>
    <n v="7"/>
    <n v="37"/>
    <x v="2"/>
    <x v="3"/>
    <s v="Yes"/>
    <s v="Yes"/>
  </r>
  <r>
    <n v="27"/>
    <n v="0"/>
    <n v="0"/>
    <n v="1"/>
    <n v="27"/>
    <x v="0"/>
    <x v="2"/>
    <s v="Yes"/>
    <s v="No"/>
  </r>
  <r>
    <n v="2"/>
    <n v="1"/>
    <n v="4"/>
    <n v="3"/>
    <n v="24"/>
    <x v="2"/>
    <x v="4"/>
    <s v="Yes"/>
    <s v="No"/>
  </r>
  <r>
    <n v="6"/>
    <n v="9"/>
    <n v="10"/>
    <n v="2"/>
    <n v="48"/>
    <x v="2"/>
    <x v="0"/>
    <s v="No"/>
    <s v="No"/>
  </r>
  <r>
    <n v="3"/>
    <n v="0"/>
    <n v="3"/>
    <n v="5"/>
    <n v="25"/>
    <x v="3"/>
    <x v="4"/>
    <s v="No"/>
    <s v="No"/>
  </r>
  <r>
    <n v="2"/>
    <n v="5"/>
    <n v="3"/>
    <n v="3"/>
    <n v="50"/>
    <x v="1"/>
    <x v="0"/>
    <s v="No"/>
    <s v="No"/>
  </r>
  <r>
    <n v="2"/>
    <n v="1"/>
    <n v="4"/>
    <n v="5"/>
    <n v="42"/>
    <x v="1"/>
    <x v="3"/>
    <s v="No"/>
    <s v="Yes"/>
  </r>
  <r>
    <n v="4"/>
    <n v="1"/>
    <n v="6"/>
    <n v="6"/>
    <n v="60"/>
    <x v="3"/>
    <x v="1"/>
    <s v="No"/>
    <s v="Yes"/>
  </r>
  <r>
    <n v="3"/>
    <n v="5"/>
    <n v="9"/>
    <n v="7"/>
    <n v="67"/>
    <x v="2"/>
    <x v="5"/>
    <s v="No"/>
    <s v="No"/>
  </r>
  <r>
    <n v="2"/>
    <n v="0"/>
    <n v="3"/>
    <n v="7"/>
    <n v="62"/>
    <x v="0"/>
    <x v="1"/>
    <s v="Yes"/>
    <s v="Yes"/>
  </r>
  <r>
    <n v="5"/>
    <n v="6"/>
    <n v="12"/>
    <n v="2"/>
    <n v="43"/>
    <x v="2"/>
    <x v="3"/>
    <s v="No"/>
    <s v="Yes"/>
  </r>
  <r>
    <n v="3"/>
    <n v="1"/>
    <n v="2"/>
    <n v="7"/>
    <n v="37"/>
    <x v="2"/>
    <x v="3"/>
    <s v="Yes"/>
    <s v="No"/>
  </r>
  <r>
    <n v="1"/>
    <n v="1"/>
    <n v="3"/>
    <n v="5"/>
    <n v="41"/>
    <x v="4"/>
    <x v="3"/>
    <s v="No"/>
    <s v="Yes"/>
  </r>
  <r>
    <n v="7"/>
    <n v="10"/>
    <n v="5"/>
    <n v="6"/>
    <n v="70"/>
    <x v="3"/>
    <x v="5"/>
    <s v="No"/>
    <s v="No"/>
  </r>
  <r>
    <n v="8"/>
    <n v="6"/>
    <n v="5"/>
    <n v="4"/>
    <n v="33"/>
    <x v="2"/>
    <x v="2"/>
    <s v="No"/>
    <s v="Yes"/>
  </r>
  <r>
    <n v="2"/>
    <n v="0"/>
    <n v="3"/>
    <n v="8"/>
    <n v="28"/>
    <x v="2"/>
    <x v="2"/>
    <s v="Yes"/>
    <s v="No"/>
  </r>
  <r>
    <n v="0"/>
    <n v="0"/>
    <n v="3"/>
    <n v="5"/>
    <n v="55"/>
    <x v="1"/>
    <x v="0"/>
    <s v="No"/>
    <s v="Yes"/>
  </r>
  <r>
    <n v="1"/>
    <n v="3"/>
    <n v="4"/>
    <n v="2"/>
    <n v="54"/>
    <x v="0"/>
    <x v="0"/>
    <s v="No"/>
    <s v="No"/>
  </r>
  <r>
    <n v="2"/>
    <n v="0"/>
    <n v="3"/>
    <n v="5"/>
    <n v="38"/>
    <x v="2"/>
    <x v="3"/>
    <s v="Yes"/>
    <s v="No"/>
  </r>
  <r>
    <n v="2"/>
    <n v="4"/>
    <n v="9"/>
    <n v="1"/>
    <n v="38"/>
    <x v="0"/>
    <x v="3"/>
    <s v="No"/>
    <s v="No"/>
  </r>
  <r>
    <n v="3"/>
    <n v="1"/>
    <n v="3"/>
    <n v="9"/>
    <n v="16"/>
    <x v="2"/>
    <x v="4"/>
    <s v="No"/>
    <s v="No"/>
  </r>
  <r>
    <n v="2"/>
    <n v="0"/>
    <n v="2"/>
    <n v="10"/>
    <n v="45"/>
    <x v="1"/>
    <x v="3"/>
    <s v="Yes"/>
    <s v="No"/>
  </r>
  <r>
    <n v="2"/>
    <n v="1"/>
    <n v="4"/>
    <n v="6"/>
    <n v="63"/>
    <x v="0"/>
    <x v="1"/>
    <s v="Yes"/>
    <s v="Yes"/>
  </r>
  <r>
    <n v="5"/>
    <n v="2"/>
    <n v="12"/>
    <n v="8"/>
    <n v="58"/>
    <x v="2"/>
    <x v="1"/>
    <s v="Yes"/>
    <s v="Yes"/>
  </r>
  <r>
    <n v="4"/>
    <n v="2"/>
    <n v="10"/>
    <n v="2"/>
    <n v="57"/>
    <x v="4"/>
    <x v="1"/>
    <s v="No"/>
    <s v="Yes"/>
  </r>
  <r>
    <n v="6"/>
    <n v="9"/>
    <n v="13"/>
    <n v="3"/>
    <n v="48"/>
    <x v="2"/>
    <x v="0"/>
    <s v="No"/>
    <s v="No"/>
  </r>
  <r>
    <n v="2"/>
    <n v="0"/>
    <n v="3"/>
    <n v="7"/>
    <n v="36"/>
    <x v="0"/>
    <x v="3"/>
    <s v="Yes"/>
    <s v="No"/>
  </r>
  <r>
    <n v="4"/>
    <n v="9"/>
    <n v="7"/>
    <n v="1"/>
    <n v="37"/>
    <x v="3"/>
    <x v="3"/>
    <s v="No"/>
    <s v="No"/>
  </r>
  <r>
    <n v="4"/>
    <n v="2"/>
    <n v="10"/>
    <n v="3"/>
    <n v="35"/>
    <x v="2"/>
    <x v="2"/>
    <s v="Yes"/>
    <s v="Yes"/>
  </r>
  <r>
    <n v="3"/>
    <n v="10"/>
    <n v="13"/>
    <n v="1"/>
    <n v="57"/>
    <x v="1"/>
    <x v="1"/>
    <s v="No"/>
    <s v="No"/>
  </r>
  <r>
    <n v="5"/>
    <n v="5"/>
    <n v="10"/>
    <n v="3"/>
    <n v="47"/>
    <x v="3"/>
    <x v="0"/>
    <s v="No"/>
    <s v="No"/>
  </r>
  <r>
    <n v="1"/>
    <n v="0"/>
    <n v="4"/>
    <n v="3"/>
    <n v="26"/>
    <x v="0"/>
    <x v="2"/>
    <s v="Yes"/>
    <s v="No"/>
  </r>
  <r>
    <n v="2"/>
    <n v="0"/>
    <n v="3"/>
    <n v="6"/>
    <n v="31"/>
    <x v="0"/>
    <x v="2"/>
    <s v="Yes"/>
    <s v="No"/>
  </r>
  <r>
    <n v="8"/>
    <n v="2"/>
    <n v="6"/>
    <n v="7"/>
    <n v="46"/>
    <x v="2"/>
    <x v="0"/>
    <s v="No"/>
    <s v="Yes"/>
  </r>
  <r>
    <n v="3"/>
    <n v="6"/>
    <n v="11"/>
    <n v="1"/>
    <n v="31"/>
    <x v="0"/>
    <x v="2"/>
    <s v="No"/>
    <s v="No"/>
  </r>
  <r>
    <n v="4"/>
    <n v="2"/>
    <n v="12"/>
    <n v="3"/>
    <n v="37"/>
    <x v="1"/>
    <x v="3"/>
    <s v="Yes"/>
    <s v="Yes"/>
  </r>
  <r>
    <n v="8"/>
    <n v="2"/>
    <n v="10"/>
    <n v="7"/>
    <n v="61"/>
    <x v="0"/>
    <x v="1"/>
    <s v="No"/>
    <s v="Yes"/>
  </r>
  <r>
    <n v="7"/>
    <n v="3"/>
    <n v="8"/>
    <n v="5"/>
    <n v="62"/>
    <x v="4"/>
    <x v="1"/>
    <s v="No"/>
    <s v="Yes"/>
  </r>
  <r>
    <n v="7"/>
    <n v="4"/>
    <n v="4"/>
    <n v="4"/>
    <n v="65"/>
    <x v="1"/>
    <x v="1"/>
    <s v="No"/>
    <s v="No"/>
  </r>
  <r>
    <n v="1"/>
    <n v="1"/>
    <n v="2"/>
    <n v="7"/>
    <n v="42"/>
    <x v="2"/>
    <x v="3"/>
    <s v="Yes"/>
    <s v="No"/>
  </r>
  <r>
    <n v="1"/>
    <n v="0"/>
    <n v="2"/>
    <n v="7"/>
    <n v="47"/>
    <x v="1"/>
    <x v="0"/>
    <s v="Yes"/>
    <s v="Yes"/>
  </r>
  <r>
    <n v="11"/>
    <n v="10"/>
    <n v="10"/>
    <n v="5"/>
    <n v="35"/>
    <x v="0"/>
    <x v="2"/>
    <s v="No"/>
    <s v="Yes"/>
  </r>
  <r>
    <n v="5"/>
    <n v="2"/>
    <n v="10"/>
    <n v="4"/>
    <n v="55"/>
    <x v="1"/>
    <x v="0"/>
    <s v="No"/>
    <s v="Yes"/>
  </r>
  <r>
    <n v="2"/>
    <n v="5"/>
    <n v="5"/>
    <n v="5"/>
    <n v="43"/>
    <x v="1"/>
    <x v="3"/>
    <s v="Yes"/>
    <s v="Yes"/>
  </r>
  <r>
    <n v="4"/>
    <n v="8"/>
    <n v="6"/>
    <n v="3"/>
    <n v="58"/>
    <x v="2"/>
    <x v="1"/>
    <s v="No"/>
    <s v="No"/>
  </r>
  <r>
    <n v="3"/>
    <n v="0"/>
    <n v="3"/>
    <n v="8"/>
    <n v="39"/>
    <x v="2"/>
    <x v="3"/>
    <s v="Yes"/>
    <s v="No"/>
  </r>
  <r>
    <n v="10"/>
    <n v="3"/>
    <n v="13"/>
    <n v="7"/>
    <n v="54"/>
    <x v="2"/>
    <x v="0"/>
    <s v="No"/>
    <s v="Yes"/>
  </r>
  <r>
    <n v="9"/>
    <n v="2"/>
    <n v="8"/>
    <n v="7"/>
    <n v="38"/>
    <x v="2"/>
    <x v="3"/>
    <s v="Yes"/>
    <s v="Yes"/>
  </r>
  <r>
    <n v="2"/>
    <n v="1"/>
    <n v="4"/>
    <n v="2"/>
    <n v="62"/>
    <x v="2"/>
    <x v="1"/>
    <s v="No"/>
    <s v="No"/>
  </r>
  <r>
    <n v="1"/>
    <n v="0"/>
    <n v="2"/>
    <n v="6"/>
    <n v="35"/>
    <x v="3"/>
    <x v="2"/>
    <s v="Yes"/>
    <s v="No"/>
  </r>
  <r>
    <n v="7"/>
    <n v="6"/>
    <n v="5"/>
    <n v="5"/>
    <n v="40"/>
    <x v="2"/>
    <x v="3"/>
    <s v="No"/>
    <s v="No"/>
  </r>
  <r>
    <n v="5"/>
    <n v="8"/>
    <n v="9"/>
    <n v="4"/>
    <n v="36"/>
    <x v="0"/>
    <x v="3"/>
    <s v="No"/>
    <s v="No"/>
  </r>
  <r>
    <n v="0"/>
    <n v="0"/>
    <n v="3"/>
    <n v="3"/>
    <n v="37"/>
    <x v="1"/>
    <x v="3"/>
    <s v="No"/>
    <s v="No"/>
  </r>
  <r>
    <n v="10"/>
    <n v="1"/>
    <n v="8"/>
    <n v="8"/>
    <n v="48"/>
    <x v="1"/>
    <x v="0"/>
    <s v="No"/>
    <s v="No"/>
  </r>
  <r>
    <n v="3"/>
    <n v="1"/>
    <n v="4"/>
    <n v="8"/>
    <n v="27"/>
    <x v="0"/>
    <x v="2"/>
    <s v="Yes"/>
    <s v="No"/>
  </r>
  <r>
    <n v="1"/>
    <n v="0"/>
    <n v="2"/>
    <n v="7"/>
    <n v="44"/>
    <x v="2"/>
    <x v="3"/>
    <s v="Yes"/>
    <s v="No"/>
  </r>
  <r>
    <n v="3"/>
    <n v="0"/>
    <n v="3"/>
    <n v="7"/>
    <n v="40"/>
    <x v="2"/>
    <x v="3"/>
    <s v="Yes"/>
    <s v="No"/>
  </r>
  <r>
    <n v="2"/>
    <n v="5"/>
    <n v="3"/>
    <n v="3"/>
    <n v="50"/>
    <x v="1"/>
    <x v="0"/>
    <s v="No"/>
    <s v="No"/>
  </r>
  <r>
    <n v="3"/>
    <n v="10"/>
    <n v="13"/>
    <n v="1"/>
    <n v="27"/>
    <x v="3"/>
    <x v="2"/>
    <s v="No"/>
    <s v="No"/>
  </r>
  <r>
    <n v="1"/>
    <n v="0"/>
    <n v="4"/>
    <n v="7"/>
    <n v="53"/>
    <x v="2"/>
    <x v="0"/>
    <s v="Yes"/>
    <s v="Yes"/>
  </r>
  <r>
    <n v="3"/>
    <n v="1"/>
    <n v="4"/>
    <n v="7"/>
    <n v="43"/>
    <x v="2"/>
    <x v="3"/>
    <s v="Yes"/>
    <s v="Yes"/>
  </r>
  <r>
    <n v="6"/>
    <n v="1"/>
    <n v="6"/>
    <n v="7"/>
    <n v="57"/>
    <x v="0"/>
    <x v="1"/>
    <s v="No"/>
    <s v="Yes"/>
  </r>
  <r>
    <n v="5"/>
    <n v="6"/>
    <n v="7"/>
    <n v="2"/>
    <n v="41"/>
    <x v="2"/>
    <x v="3"/>
    <s v="No"/>
    <s v="No"/>
  </r>
  <r>
    <n v="2"/>
    <n v="2"/>
    <n v="5"/>
    <n v="2"/>
    <n v="47"/>
    <x v="1"/>
    <x v="0"/>
    <s v="No"/>
    <s v="Yes"/>
  </r>
  <r>
    <n v="7"/>
    <n v="2"/>
    <n v="8"/>
    <n v="9"/>
    <n v="55"/>
    <x v="2"/>
    <x v="0"/>
    <s v="Yes"/>
    <s v="Yes"/>
  </r>
  <r>
    <n v="1"/>
    <n v="0"/>
    <n v="2"/>
    <n v="7"/>
    <n v="57"/>
    <x v="0"/>
    <x v="1"/>
    <s v="Yes"/>
    <s v="Yes"/>
  </r>
  <r>
    <n v="2"/>
    <n v="4"/>
    <n v="8"/>
    <n v="1"/>
    <n v="40"/>
    <x v="1"/>
    <x v="3"/>
    <s v="No"/>
    <s v="No"/>
  </r>
  <r>
    <n v="1"/>
    <n v="0"/>
    <n v="3"/>
    <n v="7"/>
    <n v="42"/>
    <x v="0"/>
    <x v="3"/>
    <s v="Yes"/>
    <s v="No"/>
  </r>
  <r>
    <n v="3"/>
    <n v="1"/>
    <n v="3"/>
    <n v="5"/>
    <n v="44"/>
    <x v="2"/>
    <x v="3"/>
    <s v="Yes"/>
    <s v="No"/>
  </r>
  <r>
    <n v="2"/>
    <n v="0"/>
    <n v="3"/>
    <n v="6"/>
    <n v="31"/>
    <x v="2"/>
    <x v="2"/>
    <s v="Yes"/>
    <s v="No"/>
  </r>
  <r>
    <n v="7"/>
    <n v="4"/>
    <n v="6"/>
    <n v="6"/>
    <n v="52"/>
    <x v="4"/>
    <x v="0"/>
    <s v="No"/>
    <s v="Yes"/>
  </r>
  <r>
    <n v="2"/>
    <n v="0"/>
    <n v="3"/>
    <n v="7"/>
    <n v="41"/>
    <x v="3"/>
    <x v="3"/>
    <s v="Yes"/>
    <s v="Yes"/>
  </r>
  <r>
    <n v="5"/>
    <n v="7"/>
    <n v="12"/>
    <n v="2"/>
    <n v="62"/>
    <x v="2"/>
    <x v="1"/>
    <s v="No"/>
    <s v="No"/>
  </r>
  <r>
    <n v="5"/>
    <n v="2"/>
    <n v="7"/>
    <n v="5"/>
    <n v="30"/>
    <x v="2"/>
    <x v="2"/>
    <s v="No"/>
    <s v="No"/>
  </r>
  <r>
    <n v="2"/>
    <n v="0"/>
    <n v="3"/>
    <n v="8"/>
    <n v="53"/>
    <x v="0"/>
    <x v="0"/>
    <s v="No"/>
    <s v="Yes"/>
  </r>
  <r>
    <n v="2"/>
    <n v="0"/>
    <n v="3"/>
    <n v="6"/>
    <n v="55"/>
    <x v="0"/>
    <x v="0"/>
    <s v="No"/>
    <s v="Yes"/>
  </r>
  <r>
    <n v="9"/>
    <n v="5"/>
    <n v="11"/>
    <n v="5"/>
    <n v="34"/>
    <x v="1"/>
    <x v="2"/>
    <s v="No"/>
    <s v="Yes"/>
  </r>
  <r>
    <n v="6"/>
    <n v="3"/>
    <n v="6"/>
    <n v="4"/>
    <n v="68"/>
    <x v="2"/>
    <x v="5"/>
    <s v="No"/>
    <s v="No"/>
  </r>
  <r>
    <n v="3"/>
    <n v="11"/>
    <n v="5"/>
    <n v="1"/>
    <n v="55"/>
    <x v="2"/>
    <x v="0"/>
    <s v="No"/>
    <s v="No"/>
  </r>
  <r>
    <n v="1"/>
    <n v="0"/>
    <n v="3"/>
    <n v="5"/>
    <n v="34"/>
    <x v="1"/>
    <x v="2"/>
    <s v="Yes"/>
    <s v="No"/>
  </r>
  <r>
    <n v="4"/>
    <n v="1"/>
    <n v="4"/>
    <n v="7"/>
    <n v="49"/>
    <x v="2"/>
    <x v="0"/>
    <s v="Yes"/>
    <s v="Yes"/>
  </r>
  <r>
    <n v="6"/>
    <n v="4"/>
    <n v="12"/>
    <n v="6"/>
    <n v="44"/>
    <x v="2"/>
    <x v="3"/>
    <s v="No"/>
    <s v="Yes"/>
  </r>
  <r>
    <n v="3"/>
    <n v="1"/>
    <n v="3"/>
    <n v="7"/>
    <n v="34"/>
    <x v="0"/>
    <x v="2"/>
    <s v="Yes"/>
    <s v="No"/>
  </r>
  <r>
    <n v="5"/>
    <n v="4"/>
    <n v="4"/>
    <n v="2"/>
    <n v="52"/>
    <x v="2"/>
    <x v="0"/>
    <s v="No"/>
    <s v="No"/>
  </r>
  <r>
    <n v="6"/>
    <n v="6"/>
    <n v="11"/>
    <n v="3"/>
    <n v="34"/>
    <x v="1"/>
    <x v="2"/>
    <s v="No"/>
    <s v="Yes"/>
  </r>
  <r>
    <n v="7"/>
    <n v="4"/>
    <n v="5"/>
    <n v="9"/>
    <n v="21"/>
    <x v="0"/>
    <x v="4"/>
    <s v="No"/>
    <s v="No"/>
  </r>
  <r>
    <n v="8"/>
    <n v="1"/>
    <n v="8"/>
    <n v="6"/>
    <n v="51"/>
    <x v="1"/>
    <x v="0"/>
    <s v="No"/>
    <s v="Yes"/>
  </r>
  <r>
    <n v="6"/>
    <n v="7"/>
    <n v="11"/>
    <n v="3"/>
    <n v="22"/>
    <x v="0"/>
    <x v="4"/>
    <s v="No"/>
    <s v="No"/>
  </r>
  <r>
    <n v="6"/>
    <n v="4"/>
    <n v="6"/>
    <n v="7"/>
    <n v="32"/>
    <x v="2"/>
    <x v="2"/>
    <s v="Yes"/>
    <s v="No"/>
  </r>
  <r>
    <n v="2"/>
    <n v="1"/>
    <n v="3"/>
    <n v="6"/>
    <n v="51"/>
    <x v="0"/>
    <x v="0"/>
    <s v="Yes"/>
    <s v="Yes"/>
  </r>
  <r>
    <n v="4"/>
    <n v="6"/>
    <n v="5"/>
    <n v="1"/>
    <n v="44"/>
    <x v="2"/>
    <x v="3"/>
    <s v="No"/>
    <s v="No"/>
  </r>
  <r>
    <n v="9"/>
    <n v="1"/>
    <n v="5"/>
    <n v="9"/>
    <n v="35"/>
    <x v="2"/>
    <x v="2"/>
    <s v="Yes"/>
    <s v="No"/>
  </r>
  <r>
    <n v="1"/>
    <n v="1"/>
    <n v="3"/>
    <n v="5"/>
    <n v="46"/>
    <x v="1"/>
    <x v="0"/>
    <s v="Yes"/>
    <s v="Yes"/>
  </r>
  <r>
    <n v="2"/>
    <n v="0"/>
    <n v="3"/>
    <n v="6"/>
    <n v="44"/>
    <x v="1"/>
    <x v="3"/>
    <s v="Yes"/>
    <s v="No"/>
  </r>
  <r>
    <n v="6"/>
    <n v="2"/>
    <n v="10"/>
    <n v="4"/>
    <n v="60"/>
    <x v="1"/>
    <x v="1"/>
    <s v="No"/>
    <s v="Yes"/>
  </r>
  <r>
    <n v="2"/>
    <n v="1"/>
    <n v="3"/>
    <n v="5"/>
    <n v="47"/>
    <x v="0"/>
    <x v="0"/>
    <s v="Yes"/>
    <s v="No"/>
  </r>
  <r>
    <n v="1"/>
    <n v="0"/>
    <n v="3"/>
    <n v="7"/>
    <n v="28"/>
    <x v="2"/>
    <x v="2"/>
    <s v="Yes"/>
    <s v="No"/>
  </r>
  <r>
    <n v="1"/>
    <n v="0"/>
    <n v="3"/>
    <n v="7"/>
    <n v="37"/>
    <x v="3"/>
    <x v="3"/>
    <s v="Yes"/>
    <s v="No"/>
  </r>
  <r>
    <n v="6"/>
    <n v="8"/>
    <n v="13"/>
    <n v="2"/>
    <n v="30"/>
    <x v="0"/>
    <x v="2"/>
    <s v="No"/>
    <s v="No"/>
  </r>
  <r>
    <n v="3"/>
    <n v="4"/>
    <n v="7"/>
    <n v="1"/>
    <n v="48"/>
    <x v="1"/>
    <x v="0"/>
    <s v="No"/>
    <s v="No"/>
  </r>
  <r>
    <n v="3"/>
    <n v="6"/>
    <n v="6"/>
    <n v="1"/>
    <n v="29"/>
    <x v="0"/>
    <x v="2"/>
    <s v="No"/>
    <s v="No"/>
  </r>
  <r>
    <n v="2"/>
    <n v="0"/>
    <n v="4"/>
    <n v="6"/>
    <n v="61"/>
    <x v="2"/>
    <x v="1"/>
    <s v="Yes"/>
    <s v="Yes"/>
  </r>
  <r>
    <n v="6"/>
    <n v="1"/>
    <n v="7"/>
    <n v="6"/>
    <n v="52"/>
    <x v="2"/>
    <x v="0"/>
    <s v="No"/>
    <s v="Yes"/>
  </r>
  <r>
    <n v="6"/>
    <n v="3"/>
    <n v="10"/>
    <n v="4"/>
    <n v="58"/>
    <x v="1"/>
    <x v="1"/>
    <s v="Yes"/>
    <s v="Yes"/>
  </r>
  <r>
    <n v="5"/>
    <n v="4"/>
    <n v="5"/>
    <n v="5"/>
    <n v="61"/>
    <x v="2"/>
    <x v="1"/>
    <s v="No"/>
    <s v="Yes"/>
  </r>
  <r>
    <n v="11"/>
    <n v="1"/>
    <n v="6"/>
    <n v="8"/>
    <n v="55"/>
    <x v="5"/>
    <x v="0"/>
    <s v="Yes"/>
    <s v="Yes"/>
  </r>
  <r>
    <n v="7"/>
    <n v="2"/>
    <n v="9"/>
    <n v="4"/>
    <n v="45"/>
    <x v="2"/>
    <x v="3"/>
    <s v="No"/>
    <s v="No"/>
  </r>
  <r>
    <n v="6"/>
    <n v="5"/>
    <n v="7"/>
    <n v="4"/>
    <n v="50"/>
    <x v="2"/>
    <x v="0"/>
    <s v="No"/>
    <s v="Yes"/>
  </r>
  <r>
    <n v="5"/>
    <n v="1"/>
    <n v="5"/>
    <n v="8"/>
    <n v="49"/>
    <x v="2"/>
    <x v="0"/>
    <s v="Yes"/>
    <s v="Yes"/>
  </r>
  <r>
    <n v="4"/>
    <n v="5"/>
    <n v="13"/>
    <n v="3"/>
    <n v="46"/>
    <x v="1"/>
    <x v="0"/>
    <s v="No"/>
    <s v="No"/>
  </r>
  <r>
    <n v="1"/>
    <n v="0"/>
    <n v="3"/>
    <n v="8"/>
    <n v="36"/>
    <x v="3"/>
    <x v="3"/>
    <s v="Yes"/>
    <s v="No"/>
  </r>
  <r>
    <n v="2"/>
    <n v="2"/>
    <n v="2"/>
    <n v="8"/>
    <n v="54"/>
    <x v="2"/>
    <x v="0"/>
    <s v="Yes"/>
    <s v="Yes"/>
  </r>
  <r>
    <n v="1"/>
    <n v="1"/>
    <n v="2"/>
    <n v="5"/>
    <n v="41"/>
    <x v="5"/>
    <x v="3"/>
    <s v="Yes"/>
    <s v="Yes"/>
  </r>
  <r>
    <n v="2"/>
    <n v="0"/>
    <n v="3"/>
    <n v="7"/>
    <n v="48"/>
    <x v="3"/>
    <x v="0"/>
    <s v="Yes"/>
    <s v="Yes"/>
  </r>
  <r>
    <n v="5"/>
    <n v="4"/>
    <n v="12"/>
    <n v="2"/>
    <n v="20"/>
    <x v="0"/>
    <x v="4"/>
    <s v="No"/>
    <s v="No"/>
  </r>
  <r>
    <n v="3"/>
    <n v="5"/>
    <n v="7"/>
    <n v="7"/>
    <n v="37"/>
    <x v="1"/>
    <x v="3"/>
    <s v="No"/>
    <s v="Yes"/>
  </r>
  <r>
    <n v="5"/>
    <n v="7"/>
    <n v="10"/>
    <n v="2"/>
    <n v="51"/>
    <x v="2"/>
    <x v="0"/>
    <s v="No"/>
    <s v="No"/>
  </r>
  <r>
    <n v="8"/>
    <n v="5"/>
    <n v="9"/>
    <n v="6"/>
    <n v="39"/>
    <x v="0"/>
    <x v="3"/>
    <s v="No"/>
    <s v="Yes"/>
  </r>
  <r>
    <n v="4"/>
    <n v="2"/>
    <n v="3"/>
    <n v="7"/>
    <n v="25"/>
    <x v="1"/>
    <x v="4"/>
    <s v="Yes"/>
    <s v="No"/>
  </r>
  <r>
    <n v="3"/>
    <n v="3"/>
    <n v="6"/>
    <n v="8"/>
    <n v="36"/>
    <x v="2"/>
    <x v="3"/>
    <s v="No"/>
    <s v="Yes"/>
  </r>
  <r>
    <n v="2"/>
    <n v="0"/>
    <n v="3"/>
    <n v="6"/>
    <n v="37"/>
    <x v="2"/>
    <x v="3"/>
    <s v="Yes"/>
    <s v="No"/>
  </r>
  <r>
    <n v="1"/>
    <n v="0"/>
    <n v="2"/>
    <n v="8"/>
    <n v="32"/>
    <x v="1"/>
    <x v="2"/>
    <s v="Yes"/>
    <s v="No"/>
  </r>
  <r>
    <n v="4"/>
    <n v="1"/>
    <n v="4"/>
    <n v="8"/>
    <n v="39"/>
    <x v="2"/>
    <x v="3"/>
    <s v="Yes"/>
    <s v="Yes"/>
  </r>
  <r>
    <n v="2"/>
    <n v="1"/>
    <n v="4"/>
    <n v="3"/>
    <n v="48"/>
    <x v="2"/>
    <x v="0"/>
    <s v="No"/>
    <s v="No"/>
  </r>
  <r>
    <n v="4"/>
    <n v="4"/>
    <n v="7"/>
    <n v="3"/>
    <n v="61"/>
    <x v="2"/>
    <x v="1"/>
    <s v="No"/>
    <s v="Yes"/>
  </r>
  <r>
    <n v="8"/>
    <n v="1"/>
    <n v="6"/>
    <n v="6"/>
    <n v="45"/>
    <x v="2"/>
    <x v="3"/>
    <s v="No"/>
    <s v="Yes"/>
  </r>
  <r>
    <n v="7"/>
    <n v="1"/>
    <n v="5"/>
    <n v="7"/>
    <n v="40"/>
    <x v="1"/>
    <x v="3"/>
    <s v="No"/>
    <s v="Yes"/>
  </r>
  <r>
    <n v="3"/>
    <n v="0"/>
    <n v="4"/>
    <n v="6"/>
    <n v="26"/>
    <x v="5"/>
    <x v="2"/>
    <s v="Yes"/>
    <s v="No"/>
  </r>
  <r>
    <n v="8"/>
    <n v="5"/>
    <n v="11"/>
    <n v="5"/>
    <n v="60"/>
    <x v="1"/>
    <x v="1"/>
    <s v="No"/>
    <s v="Yes"/>
  </r>
  <r>
    <n v="10"/>
    <n v="4"/>
    <n v="6"/>
    <n v="4"/>
    <n v="64"/>
    <x v="1"/>
    <x v="1"/>
    <s v="No"/>
    <s v="No"/>
  </r>
  <r>
    <n v="6"/>
    <n v="1"/>
    <n v="5"/>
    <n v="7"/>
    <n v="55"/>
    <x v="0"/>
    <x v="0"/>
    <s v="No"/>
    <s v="Yes"/>
  </r>
  <r>
    <n v="0"/>
    <n v="0"/>
    <n v="3"/>
    <n v="4"/>
    <n v="35"/>
    <x v="0"/>
    <x v="2"/>
    <s v="Yes"/>
    <s v="Yes"/>
  </r>
  <r>
    <n v="1"/>
    <n v="1"/>
    <n v="6"/>
    <n v="2"/>
    <n v="36"/>
    <x v="1"/>
    <x v="3"/>
    <s v="No"/>
    <s v="Yes"/>
  </r>
  <r>
    <n v="3"/>
    <n v="4"/>
    <n v="10"/>
    <n v="1"/>
    <n v="58"/>
    <x v="0"/>
    <x v="1"/>
    <s v="No"/>
    <s v="No"/>
  </r>
  <r>
    <n v="1"/>
    <n v="0"/>
    <n v="2"/>
    <n v="7"/>
    <n v="55"/>
    <x v="0"/>
    <x v="0"/>
    <s v="Yes"/>
    <s v="Yes"/>
  </r>
  <r>
    <n v="10"/>
    <n v="6"/>
    <n v="9"/>
    <n v="6"/>
    <n v="67"/>
    <x v="2"/>
    <x v="5"/>
    <s v="No"/>
    <s v="No"/>
  </r>
  <r>
    <n v="3"/>
    <n v="0"/>
    <n v="4"/>
    <n v="8"/>
    <n v="30"/>
    <x v="2"/>
    <x v="2"/>
    <s v="Yes"/>
    <s v="No"/>
  </r>
  <r>
    <n v="5"/>
    <n v="4"/>
    <n v="10"/>
    <n v="2"/>
    <n v="38"/>
    <x v="3"/>
    <x v="3"/>
    <s v="No"/>
    <s v="No"/>
  </r>
  <r>
    <n v="0"/>
    <n v="22"/>
    <n v="0"/>
    <n v="0"/>
    <n v="41"/>
    <x v="2"/>
    <x v="3"/>
    <s v="No"/>
    <s v="Yes"/>
  </r>
  <r>
    <n v="2"/>
    <n v="0"/>
    <n v="4"/>
    <n v="6"/>
    <n v="47"/>
    <x v="1"/>
    <x v="0"/>
    <s v="Yes"/>
    <s v="Yes"/>
  </r>
  <r>
    <n v="6"/>
    <n v="7"/>
    <n v="4"/>
    <n v="3"/>
    <n v="60"/>
    <x v="3"/>
    <x v="1"/>
    <s v="No"/>
    <s v="No"/>
  </r>
  <r>
    <n v="3"/>
    <n v="2"/>
    <n v="6"/>
    <n v="4"/>
    <n v="54"/>
    <x v="3"/>
    <x v="0"/>
    <s v="No"/>
    <s v="No"/>
  </r>
  <r>
    <n v="3"/>
    <n v="4"/>
    <n v="7"/>
    <n v="1"/>
    <n v="25"/>
    <x v="0"/>
    <x v="4"/>
    <s v="No"/>
    <s v="No"/>
  </r>
  <r>
    <n v="2"/>
    <n v="1"/>
    <n v="3"/>
    <n v="5"/>
    <n v="57"/>
    <x v="1"/>
    <x v="1"/>
    <s v="Yes"/>
    <s v="Yes"/>
  </r>
  <r>
    <n v="1"/>
    <n v="0"/>
    <n v="3"/>
    <n v="7"/>
    <n v="49"/>
    <x v="1"/>
    <x v="0"/>
    <s v="Yes"/>
    <s v="Yes"/>
  </r>
  <r>
    <n v="2"/>
    <n v="0"/>
    <n v="3"/>
    <n v="8"/>
    <n v="31"/>
    <x v="2"/>
    <x v="2"/>
    <s v="Yes"/>
    <s v="No"/>
  </r>
  <r>
    <n v="3"/>
    <n v="1"/>
    <n v="3"/>
    <n v="6"/>
    <n v="44"/>
    <x v="2"/>
    <x v="3"/>
    <s v="Yes"/>
    <s v="No"/>
  </r>
  <r>
    <n v="2"/>
    <n v="1"/>
    <n v="3"/>
    <n v="5"/>
    <n v="55"/>
    <x v="1"/>
    <x v="0"/>
    <s v="Yes"/>
    <s v="Yes"/>
  </r>
  <r>
    <n v="2"/>
    <n v="2"/>
    <n v="2"/>
    <n v="4"/>
    <n v="47"/>
    <x v="0"/>
    <x v="0"/>
    <s v="No"/>
    <s v="Yes"/>
  </r>
  <r>
    <n v="11"/>
    <n v="8"/>
    <n v="8"/>
    <n v="5"/>
    <n v="37"/>
    <x v="2"/>
    <x v="3"/>
    <s v="No"/>
    <s v="Yes"/>
  </r>
  <r>
    <n v="9"/>
    <n v="10"/>
    <n v="5"/>
    <n v="4"/>
    <n v="64"/>
    <x v="2"/>
    <x v="1"/>
    <s v="No"/>
    <s v="No"/>
  </r>
  <r>
    <n v="2"/>
    <n v="0"/>
    <n v="3"/>
    <n v="7"/>
    <n v="44"/>
    <x v="2"/>
    <x v="3"/>
    <s v="Yes"/>
    <s v="Yes"/>
  </r>
  <r>
    <n v="0"/>
    <n v="0"/>
    <n v="3"/>
    <n v="2"/>
    <n v="55"/>
    <x v="1"/>
    <x v="0"/>
    <s v="Yes"/>
    <s v="Yes"/>
  </r>
  <r>
    <n v="5"/>
    <n v="7"/>
    <n v="12"/>
    <n v="2"/>
    <n v="62"/>
    <x v="2"/>
    <x v="1"/>
    <s v="No"/>
    <s v="No"/>
  </r>
  <r>
    <n v="4"/>
    <n v="1"/>
    <n v="4"/>
    <n v="5"/>
    <n v="38"/>
    <x v="2"/>
    <x v="3"/>
    <s v="No"/>
    <s v="Yes"/>
  </r>
  <r>
    <n v="2"/>
    <n v="1"/>
    <n v="3"/>
    <n v="6"/>
    <n v="26"/>
    <x v="2"/>
    <x v="2"/>
    <s v="Yes"/>
    <s v="No"/>
  </r>
  <r>
    <n v="6"/>
    <n v="4"/>
    <n v="13"/>
    <n v="2"/>
    <n v="67"/>
    <x v="2"/>
    <x v="5"/>
    <s v="No"/>
    <s v="No"/>
  </r>
  <r>
    <n v="1"/>
    <n v="1"/>
    <n v="3"/>
    <n v="6"/>
    <n v="30"/>
    <x v="2"/>
    <x v="2"/>
    <s v="Yes"/>
    <s v="No"/>
  </r>
  <r>
    <n v="2"/>
    <n v="0"/>
    <n v="3"/>
    <n v="6"/>
    <n v="53"/>
    <x v="2"/>
    <x v="0"/>
    <s v="No"/>
    <s v="No"/>
  </r>
  <r>
    <n v="1"/>
    <n v="1"/>
    <n v="2"/>
    <n v="9"/>
    <n v="29"/>
    <x v="2"/>
    <x v="2"/>
    <s v="Yes"/>
    <s v="No"/>
  </r>
  <r>
    <n v="1"/>
    <n v="0"/>
    <n v="4"/>
    <n v="5"/>
    <n v="44"/>
    <x v="0"/>
    <x v="3"/>
    <s v="No"/>
    <s v="Yes"/>
  </r>
  <r>
    <n v="7"/>
    <n v="1"/>
    <n v="8"/>
    <n v="5"/>
    <n v="47"/>
    <x v="2"/>
    <x v="0"/>
    <s v="No"/>
    <s v="Yes"/>
  </r>
  <r>
    <n v="4"/>
    <n v="10"/>
    <n v="9"/>
    <n v="2"/>
    <n v="37"/>
    <x v="2"/>
    <x v="3"/>
    <s v="No"/>
    <s v="No"/>
  </r>
  <r>
    <n v="2"/>
    <n v="0"/>
    <n v="3"/>
    <n v="7"/>
    <n v="49"/>
    <x v="2"/>
    <x v="0"/>
    <s v="Yes"/>
    <s v="Yes"/>
  </r>
  <r>
    <n v="1"/>
    <n v="1"/>
    <n v="2"/>
    <n v="6"/>
    <n v="34"/>
    <x v="1"/>
    <x v="2"/>
    <s v="Yes"/>
    <s v="No"/>
  </r>
  <r>
    <n v="8"/>
    <n v="7"/>
    <n v="12"/>
    <n v="3"/>
    <n v="24"/>
    <x v="1"/>
    <x v="4"/>
    <s v="No"/>
    <s v="No"/>
  </r>
  <r>
    <n v="2"/>
    <n v="1"/>
    <n v="2"/>
    <n v="5"/>
    <n v="44"/>
    <x v="3"/>
    <x v="3"/>
    <s v="Yes"/>
    <s v="No"/>
  </r>
  <r>
    <n v="3"/>
    <n v="0"/>
    <n v="3"/>
    <n v="8"/>
    <n v="25"/>
    <x v="2"/>
    <x v="4"/>
    <s v="Yes"/>
    <s v="No"/>
  </r>
  <r>
    <n v="5"/>
    <n v="1"/>
    <n v="6"/>
    <n v="6"/>
    <n v="40"/>
    <x v="2"/>
    <x v="3"/>
    <s v="Yes"/>
    <s v="Yes"/>
  </r>
  <r>
    <n v="1"/>
    <n v="1"/>
    <n v="2"/>
    <n v="8"/>
    <n v="36"/>
    <x v="2"/>
    <x v="3"/>
    <s v="Yes"/>
    <s v="Yes"/>
  </r>
  <r>
    <n v="7"/>
    <n v="3"/>
    <n v="12"/>
    <n v="3"/>
    <n v="34"/>
    <x v="2"/>
    <x v="2"/>
    <s v="No"/>
    <s v="No"/>
  </r>
  <r>
    <n v="4"/>
    <n v="6"/>
    <n v="6"/>
    <n v="2"/>
    <n v="59"/>
    <x v="2"/>
    <x v="1"/>
    <s v="No"/>
    <s v="No"/>
  </r>
  <r>
    <n v="5"/>
    <n v="6"/>
    <n v="5"/>
    <n v="2"/>
    <n v="59"/>
    <x v="2"/>
    <x v="1"/>
    <s v="No"/>
    <s v="No"/>
  </r>
  <r>
    <n v="5"/>
    <n v="1"/>
    <n v="3"/>
    <n v="8"/>
    <n v="41"/>
    <x v="0"/>
    <x v="3"/>
    <s v="Yes"/>
    <s v="Yes"/>
  </r>
  <r>
    <n v="8"/>
    <n v="1"/>
    <n v="7"/>
    <n v="5"/>
    <n v="62"/>
    <x v="3"/>
    <x v="1"/>
    <s v="No"/>
    <s v="Yes"/>
  </r>
  <r>
    <n v="4"/>
    <n v="4"/>
    <n v="9"/>
    <n v="1"/>
    <n v="45"/>
    <x v="0"/>
    <x v="3"/>
    <s v="No"/>
    <s v="No"/>
  </r>
  <r>
    <n v="11"/>
    <n v="6"/>
    <n v="9"/>
    <n v="6"/>
    <n v="35"/>
    <x v="3"/>
    <x v="2"/>
    <s v="No"/>
    <s v="Yes"/>
  </r>
  <r>
    <n v="7"/>
    <n v="9"/>
    <n v="10"/>
    <n v="4"/>
    <n v="35"/>
    <x v="1"/>
    <x v="2"/>
    <s v="No"/>
    <s v="No"/>
  </r>
  <r>
    <n v="1"/>
    <n v="0"/>
    <n v="3"/>
    <n v="7"/>
    <n v="48"/>
    <x v="0"/>
    <x v="0"/>
    <s v="Yes"/>
    <s v="Yes"/>
  </r>
  <r>
    <n v="0"/>
    <n v="1"/>
    <n v="2"/>
    <n v="6"/>
    <n v="28"/>
    <x v="0"/>
    <x v="2"/>
    <s v="No"/>
    <s v="No"/>
  </r>
  <r>
    <n v="1"/>
    <n v="0"/>
    <n v="3"/>
    <n v="9"/>
    <n v="25"/>
    <x v="1"/>
    <x v="4"/>
    <s v="Yes"/>
    <s v="No"/>
  </r>
  <r>
    <n v="4"/>
    <n v="2"/>
    <n v="5"/>
    <n v="6"/>
    <n v="50"/>
    <x v="3"/>
    <x v="0"/>
    <s v="Yes"/>
    <s v="Yes"/>
  </r>
  <r>
    <n v="2"/>
    <n v="0"/>
    <n v="3"/>
    <n v="6"/>
    <n v="48"/>
    <x v="2"/>
    <x v="0"/>
    <s v="No"/>
    <s v="Yes"/>
  </r>
  <r>
    <n v="11"/>
    <n v="4"/>
    <n v="9"/>
    <n v="8"/>
    <n v="58"/>
    <x v="3"/>
    <x v="1"/>
    <s v="No"/>
    <s v="Yes"/>
  </r>
  <r>
    <n v="3"/>
    <n v="1"/>
    <n v="6"/>
    <n v="4"/>
    <n v="57"/>
    <x v="1"/>
    <x v="1"/>
    <s v="No"/>
    <s v="Yes"/>
  </r>
  <r>
    <n v="4"/>
    <n v="6"/>
    <n v="9"/>
    <n v="1"/>
    <n v="60"/>
    <x v="1"/>
    <x v="1"/>
    <s v="No"/>
    <s v="No"/>
  </r>
  <r>
    <n v="5"/>
    <n v="1"/>
    <n v="5"/>
    <n v="8"/>
    <n v="44"/>
    <x v="2"/>
    <x v="3"/>
    <s v="Yes"/>
    <s v="Yes"/>
  </r>
  <r>
    <n v="7"/>
    <n v="1"/>
    <n v="8"/>
    <n v="7"/>
    <n v="39"/>
    <x v="1"/>
    <x v="3"/>
    <s v="Yes"/>
    <s v="Yes"/>
  </r>
  <r>
    <n v="3"/>
    <n v="4"/>
    <n v="9"/>
    <n v="1"/>
    <n v="28"/>
    <x v="2"/>
    <x v="2"/>
    <s v="No"/>
    <s v="No"/>
  </r>
  <r>
    <n v="8"/>
    <n v="1"/>
    <n v="5"/>
    <n v="8"/>
    <n v="37"/>
    <x v="2"/>
    <x v="3"/>
    <s v="Yes"/>
    <s v="No"/>
  </r>
  <r>
    <n v="1"/>
    <n v="0"/>
    <n v="2"/>
    <n v="8"/>
    <n v="36"/>
    <x v="0"/>
    <x v="3"/>
    <s v="Yes"/>
    <s v="Yes"/>
  </r>
  <r>
    <n v="8"/>
    <n v="10"/>
    <n v="6"/>
    <n v="3"/>
    <n v="65"/>
    <x v="2"/>
    <x v="1"/>
    <s v="No"/>
    <s v="No"/>
  </r>
  <r>
    <n v="4"/>
    <n v="1"/>
    <n v="5"/>
    <n v="7"/>
    <n v="59"/>
    <x v="4"/>
    <x v="1"/>
    <s v="No"/>
    <s v="Yes"/>
  </r>
  <r>
    <n v="11"/>
    <n v="4"/>
    <n v="11"/>
    <n v="6"/>
    <n v="32"/>
    <x v="1"/>
    <x v="2"/>
    <s v="Yes"/>
    <s v="No"/>
  </r>
  <r>
    <n v="1"/>
    <n v="1"/>
    <n v="4"/>
    <n v="3"/>
    <n v="26"/>
    <x v="1"/>
    <x v="2"/>
    <s v="Yes"/>
    <s v="No"/>
  </r>
  <r>
    <n v="3"/>
    <n v="5"/>
    <n v="7"/>
    <n v="1"/>
    <n v="44"/>
    <x v="2"/>
    <x v="3"/>
    <s v="No"/>
    <s v="No"/>
  </r>
  <r>
    <n v="6"/>
    <n v="3"/>
    <n v="11"/>
    <n v="3"/>
    <n v="44"/>
    <x v="1"/>
    <x v="3"/>
    <s v="No"/>
    <s v="Yes"/>
  </r>
  <r>
    <n v="4"/>
    <n v="1"/>
    <n v="4"/>
    <n v="8"/>
    <n v="33"/>
    <x v="2"/>
    <x v="2"/>
    <s v="Yes"/>
    <s v="No"/>
  </r>
  <r>
    <n v="9"/>
    <n v="6"/>
    <n v="12"/>
    <n v="6"/>
    <n v="50"/>
    <x v="3"/>
    <x v="0"/>
    <s v="No"/>
    <s v="Yes"/>
  </r>
  <r>
    <n v="3"/>
    <n v="1"/>
    <n v="4"/>
    <n v="8"/>
    <n v="35"/>
    <x v="1"/>
    <x v="2"/>
    <s v="Yes"/>
    <s v="No"/>
  </r>
  <r>
    <n v="8"/>
    <n v="2"/>
    <n v="4"/>
    <n v="8"/>
    <n v="36"/>
    <x v="1"/>
    <x v="3"/>
    <s v="No"/>
    <s v="Yes"/>
  </r>
  <r>
    <n v="2"/>
    <n v="2"/>
    <n v="11"/>
    <n v="8"/>
    <n v="60"/>
    <x v="3"/>
    <x v="1"/>
    <s v="No"/>
    <s v="Yes"/>
  </r>
  <r>
    <n v="3"/>
    <n v="5"/>
    <n v="8"/>
    <n v="2"/>
    <n v="40"/>
    <x v="2"/>
    <x v="3"/>
    <s v="No"/>
    <s v="No"/>
  </r>
  <r>
    <n v="1"/>
    <n v="0"/>
    <n v="2"/>
    <n v="8"/>
    <n v="28"/>
    <x v="1"/>
    <x v="2"/>
    <s v="Yes"/>
    <s v="No"/>
  </r>
  <r>
    <n v="5"/>
    <n v="1"/>
    <n v="8"/>
    <n v="7"/>
    <n v="47"/>
    <x v="0"/>
    <x v="0"/>
    <s v="Yes"/>
    <s v="Yes"/>
  </r>
  <r>
    <n v="6"/>
    <n v="3"/>
    <n v="4"/>
    <n v="7"/>
    <n v="51"/>
    <x v="3"/>
    <x v="0"/>
    <s v="No"/>
    <s v="Yes"/>
  </r>
  <r>
    <n v="1"/>
    <n v="0"/>
    <n v="2"/>
    <n v="8"/>
    <n v="42"/>
    <x v="1"/>
    <x v="3"/>
    <s v="Yes"/>
    <s v="No"/>
  </r>
  <r>
    <n v="1"/>
    <n v="0"/>
    <n v="3"/>
    <n v="3"/>
    <n v="63"/>
    <x v="0"/>
    <x v="1"/>
    <s v="No"/>
    <s v="No"/>
  </r>
  <r>
    <n v="7"/>
    <n v="8"/>
    <n v="11"/>
    <n v="5"/>
    <n v="48"/>
    <x v="2"/>
    <x v="0"/>
    <s v="No"/>
    <s v="Yes"/>
  </r>
  <r>
    <n v="2"/>
    <n v="0"/>
    <n v="4"/>
    <n v="6"/>
    <n v="38"/>
    <x v="2"/>
    <x v="3"/>
    <s v="Yes"/>
    <s v="No"/>
  </r>
  <r>
    <n v="1"/>
    <n v="0"/>
    <n v="3"/>
    <n v="7"/>
    <n v="31"/>
    <x v="1"/>
    <x v="2"/>
    <s v="Yes"/>
    <s v="No"/>
  </r>
  <r>
    <n v="5"/>
    <n v="2"/>
    <n v="11"/>
    <n v="3"/>
    <n v="55"/>
    <x v="0"/>
    <x v="0"/>
    <s v="No"/>
    <s v="Yes"/>
  </r>
  <r>
    <n v="3"/>
    <n v="1"/>
    <n v="3"/>
    <n v="7"/>
    <n v="40"/>
    <x v="0"/>
    <x v="3"/>
    <s v="Yes"/>
    <s v="No"/>
  </r>
  <r>
    <n v="1"/>
    <n v="0"/>
    <n v="2"/>
    <n v="4"/>
    <n v="44"/>
    <x v="0"/>
    <x v="3"/>
    <s v="No"/>
    <s v="Yes"/>
  </r>
  <r>
    <n v="6"/>
    <n v="5"/>
    <n v="10"/>
    <n v="3"/>
    <n v="45"/>
    <x v="4"/>
    <x v="3"/>
    <s v="No"/>
    <s v="No"/>
  </r>
  <r>
    <n v="6"/>
    <n v="4"/>
    <n v="4"/>
    <n v="3"/>
    <n v="54"/>
    <x v="1"/>
    <x v="0"/>
    <s v="No"/>
    <s v="Yes"/>
  </r>
  <r>
    <n v="2"/>
    <n v="0"/>
    <n v="2"/>
    <n v="9"/>
    <n v="42"/>
    <x v="0"/>
    <x v="3"/>
    <s v="Yes"/>
    <s v="No"/>
  </r>
  <r>
    <n v="3"/>
    <n v="9"/>
    <n v="9"/>
    <n v="2"/>
    <n v="23"/>
    <x v="2"/>
    <x v="4"/>
    <s v="No"/>
    <s v="No"/>
  </r>
  <r>
    <n v="11"/>
    <n v="5"/>
    <n v="8"/>
    <n v="7"/>
    <n v="54"/>
    <x v="2"/>
    <x v="0"/>
    <s v="No"/>
    <s v="Yes"/>
  </r>
  <r>
    <n v="1"/>
    <n v="0"/>
    <n v="3"/>
    <n v="6"/>
    <n v="50"/>
    <x v="2"/>
    <x v="0"/>
    <s v="Yes"/>
    <s v="Yes"/>
  </r>
  <r>
    <n v="5"/>
    <n v="3"/>
    <n v="6"/>
    <n v="6"/>
    <n v="41"/>
    <x v="2"/>
    <x v="3"/>
    <s v="Yes"/>
    <s v="No"/>
  </r>
  <r>
    <n v="9"/>
    <n v="4"/>
    <n v="6"/>
    <n v="5"/>
    <n v="60"/>
    <x v="2"/>
    <x v="1"/>
    <s v="No"/>
    <s v="Yes"/>
  </r>
  <r>
    <n v="4"/>
    <n v="10"/>
    <n v="5"/>
    <n v="3"/>
    <n v="24"/>
    <x v="2"/>
    <x v="4"/>
    <s v="No"/>
    <s v="No"/>
  </r>
  <r>
    <n v="9"/>
    <n v="6"/>
    <n v="6"/>
    <n v="6"/>
    <n v="43"/>
    <x v="1"/>
    <x v="3"/>
    <s v="No"/>
    <s v="Yes"/>
  </r>
  <r>
    <n v="2"/>
    <n v="0"/>
    <n v="3"/>
    <n v="8"/>
    <n v="38"/>
    <x v="0"/>
    <x v="3"/>
    <s v="Yes"/>
    <s v="No"/>
  </r>
  <r>
    <n v="1"/>
    <n v="0"/>
    <n v="3"/>
    <n v="6"/>
    <n v="28"/>
    <x v="0"/>
    <x v="2"/>
    <s v="Yes"/>
    <s v="No"/>
  </r>
  <r>
    <n v="6"/>
    <n v="9"/>
    <n v="13"/>
    <n v="2"/>
    <n v="39"/>
    <x v="3"/>
    <x v="3"/>
    <s v="No"/>
    <s v="No"/>
  </r>
  <r>
    <n v="3"/>
    <n v="1"/>
    <n v="5"/>
    <n v="6"/>
    <n v="54"/>
    <x v="1"/>
    <x v="0"/>
    <s v="No"/>
    <s v="No"/>
  </r>
  <r>
    <n v="4"/>
    <n v="6"/>
    <n v="11"/>
    <n v="8"/>
    <n v="45"/>
    <x v="1"/>
    <x v="3"/>
    <s v="Yes"/>
    <s v="Yes"/>
  </r>
  <r>
    <n v="1"/>
    <n v="0"/>
    <n v="3"/>
    <n v="6"/>
    <n v="38"/>
    <x v="0"/>
    <x v="3"/>
    <s v="Yes"/>
    <s v="No"/>
  </r>
  <r>
    <n v="8"/>
    <n v="3"/>
    <n v="5"/>
    <n v="6"/>
    <n v="51"/>
    <x v="1"/>
    <x v="0"/>
    <s v="No"/>
    <s v="Yes"/>
  </r>
  <r>
    <n v="3"/>
    <n v="2"/>
    <n v="7"/>
    <n v="3"/>
    <n v="48"/>
    <x v="0"/>
    <x v="0"/>
    <s v="No"/>
    <s v="Yes"/>
  </r>
  <r>
    <n v="2"/>
    <n v="0"/>
    <n v="4"/>
    <n v="5"/>
    <n v="49"/>
    <x v="0"/>
    <x v="0"/>
    <s v="Yes"/>
    <s v="Yes"/>
  </r>
  <r>
    <n v="1"/>
    <n v="0"/>
    <n v="2"/>
    <n v="8"/>
    <n v="56"/>
    <x v="0"/>
    <x v="1"/>
    <s v="Yes"/>
    <s v="Yes"/>
  </r>
  <r>
    <n v="1"/>
    <n v="1"/>
    <n v="2"/>
    <n v="7"/>
    <n v="33"/>
    <x v="3"/>
    <x v="2"/>
    <s v="Yes"/>
    <s v="No"/>
  </r>
  <r>
    <n v="10"/>
    <n v="2"/>
    <n v="10"/>
    <n v="5"/>
    <n v="45"/>
    <x v="3"/>
    <x v="3"/>
    <s v="No"/>
    <s v="Yes"/>
  </r>
  <r>
    <n v="4"/>
    <n v="1"/>
    <n v="6"/>
    <n v="5"/>
    <n v="44"/>
    <x v="2"/>
    <x v="3"/>
    <s v="Yes"/>
    <s v="No"/>
  </r>
  <r>
    <n v="1"/>
    <n v="0"/>
    <n v="2"/>
    <n v="9"/>
    <n v="34"/>
    <x v="2"/>
    <x v="2"/>
    <s v="Yes"/>
    <s v="No"/>
  </r>
  <r>
    <n v="5"/>
    <n v="2"/>
    <n v="4"/>
    <n v="8"/>
    <n v="61"/>
    <x v="1"/>
    <x v="1"/>
    <s v="Yes"/>
    <s v="Yes"/>
  </r>
  <r>
    <n v="3"/>
    <n v="1"/>
    <n v="3"/>
    <n v="7"/>
    <n v="47"/>
    <x v="2"/>
    <x v="0"/>
    <s v="Yes"/>
    <s v="Yes"/>
  </r>
  <r>
    <n v="3"/>
    <n v="7"/>
    <n v="8"/>
    <n v="1"/>
    <n v="51"/>
    <x v="2"/>
    <x v="0"/>
    <s v="No"/>
    <s v="No"/>
  </r>
  <r>
    <n v="3"/>
    <n v="2"/>
    <n v="2"/>
    <n v="7"/>
    <n v="42"/>
    <x v="2"/>
    <x v="3"/>
    <s v="Yes"/>
    <s v="Yes"/>
  </r>
  <r>
    <n v="3"/>
    <n v="3"/>
    <n v="6"/>
    <n v="1"/>
    <n v="43"/>
    <x v="2"/>
    <x v="3"/>
    <s v="No"/>
    <s v="No"/>
  </r>
  <r>
    <n v="2"/>
    <n v="2"/>
    <n v="2"/>
    <n v="6"/>
    <n v="43"/>
    <x v="1"/>
    <x v="3"/>
    <s v="Yes"/>
    <s v="No"/>
  </r>
  <r>
    <n v="3"/>
    <n v="4"/>
    <n v="5"/>
    <n v="7"/>
    <n v="59"/>
    <x v="0"/>
    <x v="1"/>
    <s v="No"/>
    <s v="No"/>
  </r>
  <r>
    <n v="3"/>
    <n v="0"/>
    <n v="4"/>
    <n v="5"/>
    <n v="31"/>
    <x v="0"/>
    <x v="2"/>
    <s v="Yes"/>
    <s v="No"/>
  </r>
  <r>
    <n v="4"/>
    <n v="2"/>
    <n v="4"/>
    <n v="5"/>
    <n v="39"/>
    <x v="1"/>
    <x v="3"/>
    <s v="No"/>
    <s v="Yes"/>
  </r>
  <r>
    <n v="2"/>
    <n v="0"/>
    <n v="4"/>
    <n v="6"/>
    <n v="54"/>
    <x v="2"/>
    <x v="0"/>
    <s v="Yes"/>
    <s v="Yes"/>
  </r>
  <r>
    <n v="2"/>
    <n v="0"/>
    <n v="4"/>
    <n v="7"/>
    <n v="50"/>
    <x v="3"/>
    <x v="0"/>
    <s v="Yes"/>
    <s v="Yes"/>
  </r>
  <r>
    <n v="6"/>
    <n v="3"/>
    <n v="12"/>
    <n v="4"/>
    <n v="50"/>
    <x v="1"/>
    <x v="0"/>
    <s v="No"/>
    <s v="Yes"/>
  </r>
  <r>
    <n v="7"/>
    <n v="4"/>
    <n v="10"/>
    <n v="5"/>
    <n v="57"/>
    <x v="0"/>
    <x v="1"/>
    <s v="No"/>
    <s v="No"/>
  </r>
  <r>
    <n v="3"/>
    <n v="3"/>
    <n v="5"/>
    <n v="1"/>
    <n v="33"/>
    <x v="1"/>
    <x v="2"/>
    <s v="No"/>
    <s v="No"/>
  </r>
  <r>
    <n v="3"/>
    <n v="5"/>
    <n v="8"/>
    <n v="1"/>
    <n v="27"/>
    <x v="0"/>
    <x v="2"/>
    <s v="No"/>
    <s v="No"/>
  </r>
  <r>
    <n v="9"/>
    <n v="3"/>
    <n v="9"/>
    <n v="6"/>
    <n v="45"/>
    <x v="3"/>
    <x v="3"/>
    <s v="No"/>
    <s v="Yes"/>
  </r>
  <r>
    <n v="3"/>
    <n v="0"/>
    <n v="4"/>
    <n v="7"/>
    <n v="32"/>
    <x v="2"/>
    <x v="2"/>
    <s v="Yes"/>
    <s v="No"/>
  </r>
  <r>
    <n v="8"/>
    <n v="2"/>
    <n v="4"/>
    <n v="8"/>
    <n v="36"/>
    <x v="1"/>
    <x v="3"/>
    <s v="No"/>
    <s v="Yes"/>
  </r>
  <r>
    <n v="4"/>
    <n v="1"/>
    <n v="6"/>
    <n v="7"/>
    <n v="66"/>
    <x v="1"/>
    <x v="5"/>
    <s v="No"/>
    <s v="No"/>
  </r>
  <r>
    <n v="5"/>
    <n v="1"/>
    <n v="8"/>
    <n v="2"/>
    <n v="40"/>
    <x v="1"/>
    <x v="3"/>
    <s v="No"/>
    <s v="Yes"/>
  </r>
  <r>
    <n v="2"/>
    <n v="0"/>
    <n v="3"/>
    <n v="5"/>
    <n v="39"/>
    <x v="2"/>
    <x v="3"/>
    <s v="Yes"/>
    <s v="Yes"/>
  </r>
  <r>
    <n v="3"/>
    <n v="1"/>
    <n v="2"/>
    <n v="7"/>
    <n v="39"/>
    <x v="2"/>
    <x v="3"/>
    <s v="Yes"/>
    <s v="No"/>
  </r>
  <r>
    <n v="6"/>
    <n v="3"/>
    <n v="13"/>
    <n v="3"/>
    <n v="61"/>
    <x v="1"/>
    <x v="1"/>
    <s v="No"/>
    <s v="No"/>
  </r>
  <r>
    <n v="6"/>
    <n v="2"/>
    <n v="12"/>
    <n v="5"/>
    <n v="57"/>
    <x v="1"/>
    <x v="1"/>
    <s v="Yes"/>
    <s v="Yes"/>
  </r>
  <r>
    <n v="5"/>
    <n v="11"/>
    <n v="5"/>
    <n v="3"/>
    <n v="48"/>
    <x v="4"/>
    <x v="0"/>
    <s v="No"/>
    <s v="No"/>
  </r>
  <r>
    <n v="7"/>
    <n v="1"/>
    <n v="5"/>
    <n v="8"/>
    <n v="64"/>
    <x v="3"/>
    <x v="1"/>
    <s v="No"/>
    <s v="No"/>
  </r>
  <r>
    <n v="1"/>
    <n v="0"/>
    <n v="3"/>
    <n v="7"/>
    <n v="29"/>
    <x v="1"/>
    <x v="2"/>
    <s v="No"/>
    <s v="No"/>
  </r>
  <r>
    <n v="3"/>
    <n v="1"/>
    <n v="3"/>
    <n v="7"/>
    <n v="44"/>
    <x v="1"/>
    <x v="3"/>
    <s v="Yes"/>
    <s v="No"/>
  </r>
  <r>
    <n v="2"/>
    <n v="7"/>
    <n v="9"/>
    <n v="4"/>
    <n v="32"/>
    <x v="2"/>
    <x v="2"/>
    <s v="No"/>
    <s v="No"/>
  </r>
  <r>
    <n v="3"/>
    <n v="0"/>
    <n v="3"/>
    <n v="9"/>
    <n v="43"/>
    <x v="1"/>
    <x v="3"/>
    <s v="Yes"/>
    <s v="No"/>
  </r>
  <r>
    <n v="0"/>
    <n v="0"/>
    <n v="3"/>
    <n v="6"/>
    <n v="48"/>
    <x v="1"/>
    <x v="0"/>
    <s v="Yes"/>
    <s v="Yes"/>
  </r>
  <r>
    <n v="3"/>
    <n v="6"/>
    <n v="11"/>
    <n v="8"/>
    <n v="60"/>
    <x v="1"/>
    <x v="1"/>
    <s v="No"/>
    <s v="Yes"/>
  </r>
  <r>
    <n v="1"/>
    <n v="0"/>
    <n v="3"/>
    <n v="7"/>
    <n v="25"/>
    <x v="3"/>
    <x v="4"/>
    <s v="Yes"/>
    <s v="No"/>
  </r>
  <r>
    <n v="3"/>
    <n v="0"/>
    <n v="3"/>
    <n v="8"/>
    <n v="27"/>
    <x v="1"/>
    <x v="2"/>
    <s v="Yes"/>
    <s v="No"/>
  </r>
  <r>
    <n v="2"/>
    <n v="3"/>
    <n v="6"/>
    <n v="1"/>
    <n v="31"/>
    <x v="0"/>
    <x v="2"/>
    <s v="No"/>
    <s v="No"/>
  </r>
  <r>
    <n v="8"/>
    <n v="3"/>
    <n v="12"/>
    <n v="5"/>
    <n v="49"/>
    <x v="3"/>
    <x v="0"/>
    <s v="No"/>
    <s v="Yes"/>
  </r>
  <r>
    <n v="3"/>
    <n v="1"/>
    <n v="3"/>
    <n v="5"/>
    <n v="56"/>
    <x v="3"/>
    <x v="1"/>
    <s v="Yes"/>
    <s v="Yes"/>
  </r>
  <r>
    <n v="9"/>
    <n v="2"/>
    <n v="9"/>
    <n v="6"/>
    <n v="57"/>
    <x v="1"/>
    <x v="1"/>
    <s v="No"/>
    <s v="Yes"/>
  </r>
  <r>
    <n v="2"/>
    <n v="1"/>
    <n v="3"/>
    <n v="4"/>
    <n v="36"/>
    <x v="2"/>
    <x v="3"/>
    <s v="Yes"/>
    <s v="No"/>
  </r>
  <r>
    <n v="5"/>
    <n v="1"/>
    <n v="4"/>
    <n v="8"/>
    <n v="26"/>
    <x v="0"/>
    <x v="2"/>
    <s v="Yes"/>
    <s v="No"/>
  </r>
  <r>
    <n v="3"/>
    <n v="1"/>
    <n v="3"/>
    <n v="7"/>
    <n v="29"/>
    <x v="1"/>
    <x v="2"/>
    <s v="Yes"/>
    <s v="No"/>
  </r>
  <r>
    <n v="6"/>
    <n v="7"/>
    <n v="9"/>
    <n v="2"/>
    <n v="52"/>
    <x v="2"/>
    <x v="0"/>
    <s v="No"/>
    <s v="No"/>
  </r>
  <r>
    <n v="3"/>
    <n v="0"/>
    <n v="3"/>
    <n v="9"/>
    <n v="46"/>
    <x v="4"/>
    <x v="0"/>
    <s v="No"/>
    <s v="No"/>
  </r>
  <r>
    <n v="2"/>
    <n v="5"/>
    <n v="10"/>
    <n v="1"/>
    <n v="67"/>
    <x v="0"/>
    <x v="5"/>
    <s v="No"/>
    <s v="No"/>
  </r>
  <r>
    <n v="8"/>
    <n v="3"/>
    <n v="6"/>
    <n v="7"/>
    <n v="49"/>
    <x v="2"/>
    <x v="0"/>
    <s v="No"/>
    <s v="Yes"/>
  </r>
  <r>
    <n v="4"/>
    <n v="2"/>
    <n v="4"/>
    <n v="4"/>
    <n v="21"/>
    <x v="1"/>
    <x v="4"/>
    <s v="No"/>
    <s v="No"/>
  </r>
  <r>
    <n v="3"/>
    <n v="1"/>
    <n v="3"/>
    <n v="6"/>
    <n v="38"/>
    <x v="3"/>
    <x v="3"/>
    <s v="Yes"/>
    <s v="No"/>
  </r>
  <r>
    <n v="2"/>
    <n v="0"/>
    <n v="3"/>
    <n v="7"/>
    <n v="46"/>
    <x v="2"/>
    <x v="0"/>
    <s v="Yes"/>
    <s v="Yes"/>
  </r>
  <r>
    <n v="6"/>
    <n v="5"/>
    <n v="12"/>
    <n v="3"/>
    <n v="24"/>
    <x v="2"/>
    <x v="4"/>
    <s v="No"/>
    <s v="No"/>
  </r>
  <r>
    <n v="6"/>
    <n v="6"/>
    <n v="10"/>
    <n v="3"/>
    <n v="37"/>
    <x v="0"/>
    <x v="3"/>
    <s v="No"/>
    <s v="No"/>
  </r>
  <r>
    <n v="3"/>
    <n v="1"/>
    <n v="6"/>
    <n v="4"/>
    <n v="47"/>
    <x v="2"/>
    <x v="0"/>
    <s v="Yes"/>
    <s v="Yes"/>
  </r>
  <r>
    <n v="2"/>
    <n v="0"/>
    <n v="3"/>
    <n v="5"/>
    <n v="58"/>
    <x v="1"/>
    <x v="1"/>
    <s v="Yes"/>
    <s v="Yes"/>
  </r>
  <r>
    <n v="3"/>
    <n v="0"/>
    <n v="3"/>
    <n v="7"/>
    <n v="41"/>
    <x v="2"/>
    <x v="3"/>
    <s v="Yes"/>
    <s v="Yes"/>
  </r>
  <r>
    <n v="4"/>
    <n v="3"/>
    <n v="6"/>
    <n v="3"/>
    <n v="27"/>
    <x v="0"/>
    <x v="2"/>
    <s v="Yes"/>
    <s v="No"/>
  </r>
  <r>
    <n v="1"/>
    <n v="0"/>
    <n v="3"/>
    <n v="5"/>
    <n v="62"/>
    <x v="2"/>
    <x v="1"/>
    <s v="Yes"/>
    <s v="Yes"/>
  </r>
  <r>
    <n v="2"/>
    <n v="3"/>
    <n v="10"/>
    <n v="7"/>
    <n v="43"/>
    <x v="0"/>
    <x v="3"/>
    <s v="Yes"/>
    <s v="Yes"/>
  </r>
  <r>
    <n v="3"/>
    <n v="3"/>
    <n v="12"/>
    <n v="2"/>
    <n v="42"/>
    <x v="2"/>
    <x v="3"/>
    <s v="No"/>
    <s v="Yes"/>
  </r>
  <r>
    <n v="1"/>
    <n v="0"/>
    <n v="2"/>
    <n v="7"/>
    <n v="39"/>
    <x v="2"/>
    <x v="3"/>
    <s v="Yes"/>
    <s v="No"/>
  </r>
  <r>
    <n v="1"/>
    <n v="0"/>
    <n v="2"/>
    <n v="7"/>
    <n v="49"/>
    <x v="3"/>
    <x v="0"/>
    <s v="Yes"/>
    <s v="Yes"/>
  </r>
  <r>
    <n v="10"/>
    <n v="3"/>
    <n v="5"/>
    <n v="7"/>
    <n v="52"/>
    <x v="3"/>
    <x v="0"/>
    <s v="No"/>
    <s v="Yes"/>
  </r>
  <r>
    <n v="8"/>
    <n v="2"/>
    <n v="8"/>
    <n v="8"/>
    <n v="60"/>
    <x v="0"/>
    <x v="1"/>
    <s v="No"/>
    <s v="Yes"/>
  </r>
  <r>
    <n v="4"/>
    <n v="8"/>
    <n v="5"/>
    <n v="3"/>
    <n v="56"/>
    <x v="2"/>
    <x v="1"/>
    <s v="No"/>
    <s v="No"/>
  </r>
  <r>
    <n v="2"/>
    <n v="0"/>
    <n v="4"/>
    <n v="8"/>
    <n v="37"/>
    <x v="3"/>
    <x v="3"/>
    <s v="Yes"/>
    <s v="No"/>
  </r>
  <r>
    <n v="1"/>
    <n v="0"/>
    <n v="3"/>
    <n v="7"/>
    <n v="29"/>
    <x v="2"/>
    <x v="2"/>
    <s v="Yes"/>
    <s v="No"/>
  </r>
  <r>
    <n v="1"/>
    <n v="0"/>
    <n v="3"/>
    <n v="4"/>
    <n v="63"/>
    <x v="2"/>
    <x v="1"/>
    <s v="Yes"/>
    <s v="Yes"/>
  </r>
  <r>
    <n v="3"/>
    <n v="1"/>
    <n v="4"/>
    <n v="8"/>
    <n v="27"/>
    <x v="0"/>
    <x v="2"/>
    <s v="Yes"/>
    <s v="No"/>
  </r>
  <r>
    <n v="1"/>
    <n v="0"/>
    <n v="2"/>
    <n v="8"/>
    <n v="30"/>
    <x v="0"/>
    <x v="2"/>
    <s v="Yes"/>
    <s v="No"/>
  </r>
  <r>
    <n v="1"/>
    <n v="1"/>
    <n v="3"/>
    <n v="4"/>
    <n v="24"/>
    <x v="0"/>
    <x v="4"/>
    <s v="No"/>
    <s v="No"/>
  </r>
  <r>
    <n v="9"/>
    <n v="3"/>
    <n v="5"/>
    <n v="5"/>
    <n v="57"/>
    <x v="2"/>
    <x v="1"/>
    <s v="No"/>
    <s v="Yes"/>
  </r>
  <r>
    <n v="1"/>
    <n v="1"/>
    <n v="2"/>
    <n v="7"/>
    <n v="42"/>
    <x v="2"/>
    <x v="3"/>
    <s v="Yes"/>
    <s v="No"/>
  </r>
  <r>
    <n v="2"/>
    <n v="0"/>
    <n v="3"/>
    <n v="8"/>
    <n v="30"/>
    <x v="1"/>
    <x v="2"/>
    <s v="Yes"/>
    <s v="No"/>
  </r>
  <r>
    <n v="4"/>
    <n v="5"/>
    <n v="12"/>
    <n v="3"/>
    <n v="52"/>
    <x v="3"/>
    <x v="0"/>
    <s v="No"/>
    <s v="Yes"/>
  </r>
  <r>
    <n v="11"/>
    <n v="4"/>
    <n v="6"/>
    <n v="4"/>
    <n v="44"/>
    <x v="3"/>
    <x v="3"/>
    <s v="No"/>
    <s v="No"/>
  </r>
  <r>
    <n v="1"/>
    <n v="0"/>
    <n v="3"/>
    <n v="8"/>
    <n v="40"/>
    <x v="2"/>
    <x v="3"/>
    <s v="Yes"/>
    <s v="No"/>
  </r>
  <r>
    <n v="7"/>
    <n v="6"/>
    <n v="8"/>
    <n v="3"/>
    <n v="48"/>
    <x v="1"/>
    <x v="0"/>
    <s v="No"/>
    <s v="No"/>
  </r>
  <r>
    <n v="4"/>
    <n v="6"/>
    <n v="4"/>
    <n v="1"/>
    <n v="44"/>
    <x v="1"/>
    <x v="3"/>
    <s v="No"/>
    <s v="No"/>
  </r>
  <r>
    <n v="4"/>
    <n v="5"/>
    <n v="11"/>
    <n v="3"/>
    <n v="24"/>
    <x v="0"/>
    <x v="4"/>
    <s v="No"/>
    <s v="No"/>
  </r>
  <r>
    <n v="2"/>
    <n v="1"/>
    <n v="4"/>
    <n v="6"/>
    <n v="27"/>
    <x v="3"/>
    <x v="2"/>
    <s v="No"/>
    <s v="No"/>
  </r>
  <r>
    <n v="4"/>
    <n v="2"/>
    <n v="11"/>
    <n v="8"/>
    <n v="43"/>
    <x v="2"/>
    <x v="3"/>
    <s v="No"/>
    <s v="Yes"/>
  </r>
  <r>
    <n v="3"/>
    <n v="5"/>
    <n v="8"/>
    <n v="3"/>
    <n v="63"/>
    <x v="1"/>
    <x v="1"/>
    <s v="No"/>
    <s v="Yes"/>
  </r>
  <r>
    <n v="1"/>
    <n v="0"/>
    <n v="2"/>
    <n v="8"/>
    <n v="40"/>
    <x v="1"/>
    <x v="3"/>
    <s v="Yes"/>
    <s v="No"/>
  </r>
  <r>
    <n v="2"/>
    <n v="9"/>
    <n v="4"/>
    <n v="1"/>
    <n v="61"/>
    <x v="3"/>
    <x v="1"/>
    <s v="No"/>
    <s v="No"/>
  </r>
  <r>
    <n v="1"/>
    <n v="0"/>
    <n v="3"/>
    <n v="6"/>
    <n v="48"/>
    <x v="2"/>
    <x v="0"/>
    <s v="Yes"/>
    <s v="Yes"/>
  </r>
  <r>
    <n v="4"/>
    <n v="4"/>
    <n v="6"/>
    <n v="1"/>
    <n v="44"/>
    <x v="3"/>
    <x v="3"/>
    <s v="No"/>
    <s v="No"/>
  </r>
  <r>
    <n v="2"/>
    <n v="0"/>
    <n v="3"/>
    <n v="7"/>
    <n v="41"/>
    <x v="4"/>
    <x v="3"/>
    <s v="Yes"/>
    <s v="Yes"/>
  </r>
  <r>
    <n v="1"/>
    <n v="0"/>
    <n v="2"/>
    <n v="6"/>
    <n v="38"/>
    <x v="2"/>
    <x v="3"/>
    <s v="Yes"/>
    <s v="No"/>
  </r>
  <r>
    <n v="6"/>
    <n v="7"/>
    <n v="9"/>
    <n v="4"/>
    <n v="56"/>
    <x v="2"/>
    <x v="1"/>
    <s v="No"/>
    <s v="Yes"/>
  </r>
  <r>
    <n v="8"/>
    <n v="4"/>
    <n v="8"/>
    <n v="4"/>
    <n v="27"/>
    <x v="2"/>
    <x v="2"/>
    <s v="Yes"/>
    <s v="No"/>
  </r>
  <r>
    <n v="4"/>
    <n v="6"/>
    <n v="5"/>
    <n v="3"/>
    <n v="47"/>
    <x v="0"/>
    <x v="0"/>
    <s v="No"/>
    <s v="No"/>
  </r>
  <r>
    <n v="3"/>
    <n v="4"/>
    <n v="10"/>
    <n v="1"/>
    <n v="38"/>
    <x v="2"/>
    <x v="3"/>
    <s v="No"/>
    <s v="No"/>
  </r>
  <r>
    <n v="11"/>
    <n v="3"/>
    <n v="5"/>
    <n v="6"/>
    <n v="36"/>
    <x v="0"/>
    <x v="3"/>
    <s v="No"/>
    <s v="Yes"/>
  </r>
  <r>
    <n v="2"/>
    <n v="0"/>
    <n v="3"/>
    <n v="7"/>
    <n v="35"/>
    <x v="0"/>
    <x v="2"/>
    <s v="Yes"/>
    <s v="Yes"/>
  </r>
  <r>
    <n v="2"/>
    <n v="0"/>
    <n v="4"/>
    <n v="6"/>
    <n v="58"/>
    <x v="2"/>
    <x v="1"/>
    <s v="No"/>
    <s v="Yes"/>
  </r>
  <r>
    <n v="3"/>
    <n v="3"/>
    <n v="8"/>
    <n v="1"/>
    <n v="43"/>
    <x v="2"/>
    <x v="3"/>
    <s v="No"/>
    <s v="No"/>
  </r>
  <r>
    <n v="5"/>
    <n v="3"/>
    <n v="5"/>
    <n v="2"/>
    <n v="70"/>
    <x v="2"/>
    <x v="5"/>
    <s v="No"/>
    <s v="No"/>
  </r>
  <r>
    <n v="4"/>
    <n v="6"/>
    <n v="4"/>
    <n v="5"/>
    <n v="65"/>
    <x v="1"/>
    <x v="1"/>
    <s v="No"/>
    <s v="Yes"/>
  </r>
  <r>
    <n v="4"/>
    <n v="7"/>
    <n v="10"/>
    <n v="2"/>
    <n v="55"/>
    <x v="2"/>
    <x v="0"/>
    <s v="No"/>
    <s v="No"/>
  </r>
  <r>
    <n v="6"/>
    <n v="2"/>
    <n v="10"/>
    <n v="4"/>
    <n v="45"/>
    <x v="4"/>
    <x v="3"/>
    <s v="No"/>
    <s v="Yes"/>
  </r>
  <r>
    <n v="2"/>
    <n v="1"/>
    <n v="4"/>
    <n v="4"/>
    <n v="36"/>
    <x v="2"/>
    <x v="3"/>
    <s v="Yes"/>
    <s v="No"/>
  </r>
  <r>
    <n v="1"/>
    <n v="0"/>
    <n v="2"/>
    <n v="9"/>
    <n v="34"/>
    <x v="2"/>
    <x v="2"/>
    <s v="Yes"/>
    <s v="No"/>
  </r>
  <r>
    <n v="6"/>
    <n v="3"/>
    <n v="6"/>
    <n v="7"/>
    <n v="45"/>
    <x v="2"/>
    <x v="3"/>
    <s v="Yes"/>
    <s v="Yes"/>
  </r>
  <r>
    <n v="6"/>
    <n v="2"/>
    <n v="9"/>
    <n v="4"/>
    <n v="43"/>
    <x v="0"/>
    <x v="3"/>
    <s v="No"/>
    <s v="Yes"/>
  </r>
  <r>
    <n v="4"/>
    <n v="10"/>
    <n v="11"/>
    <n v="2"/>
    <n v="53"/>
    <x v="2"/>
    <x v="0"/>
    <s v="No"/>
    <s v="No"/>
  </r>
  <r>
    <n v="2"/>
    <n v="0"/>
    <n v="3"/>
    <n v="7"/>
    <n v="37"/>
    <x v="3"/>
    <x v="3"/>
    <s v="Yes"/>
    <s v="No"/>
  </r>
  <r>
    <n v="4"/>
    <n v="3"/>
    <n v="8"/>
    <n v="3"/>
    <n v="50"/>
    <x v="1"/>
    <x v="0"/>
    <s v="No"/>
    <s v="No"/>
  </r>
  <r>
    <n v="2"/>
    <n v="4"/>
    <n v="8"/>
    <n v="8"/>
    <n v="37"/>
    <x v="0"/>
    <x v="3"/>
    <s v="No"/>
    <s v="Yes"/>
  </r>
  <r>
    <n v="1"/>
    <n v="0"/>
    <n v="3"/>
    <n v="6"/>
    <n v="30"/>
    <x v="2"/>
    <x v="2"/>
    <s v="Yes"/>
    <s v="No"/>
  </r>
  <r>
    <n v="5"/>
    <n v="1"/>
    <n v="4"/>
    <n v="8"/>
    <n v="37"/>
    <x v="2"/>
    <x v="3"/>
    <s v="Yes"/>
    <s v="Yes"/>
  </r>
  <r>
    <n v="1"/>
    <n v="1"/>
    <n v="2"/>
    <n v="4"/>
    <n v="43"/>
    <x v="0"/>
    <x v="3"/>
    <s v="Yes"/>
    <s v="No"/>
  </r>
  <r>
    <n v="4"/>
    <n v="3"/>
    <n v="12"/>
    <n v="8"/>
    <n v="46"/>
    <x v="0"/>
    <x v="0"/>
    <s v="No"/>
    <s v="Yes"/>
  </r>
  <r>
    <n v="3"/>
    <n v="0"/>
    <n v="3"/>
    <n v="8"/>
    <n v="41"/>
    <x v="0"/>
    <x v="3"/>
    <s v="Yes"/>
    <s v="Yes"/>
  </r>
  <r>
    <n v="3"/>
    <n v="2"/>
    <n v="2"/>
    <n v="8"/>
    <n v="37"/>
    <x v="0"/>
    <x v="3"/>
    <s v="Yes"/>
    <s v="Yes"/>
  </r>
  <r>
    <n v="1"/>
    <n v="1"/>
    <n v="2"/>
    <n v="9"/>
    <n v="43"/>
    <x v="0"/>
    <x v="3"/>
    <s v="No"/>
    <s v="No"/>
  </r>
  <r>
    <n v="1"/>
    <n v="0"/>
    <n v="3"/>
    <n v="8"/>
    <n v="23"/>
    <x v="0"/>
    <x v="4"/>
    <s v="Yes"/>
    <s v="No"/>
  </r>
  <r>
    <n v="3"/>
    <n v="5"/>
    <n v="10"/>
    <n v="6"/>
    <n v="52"/>
    <x v="1"/>
    <x v="0"/>
    <s v="No"/>
    <s v="Yes"/>
  </r>
  <r>
    <n v="1"/>
    <n v="0"/>
    <n v="3"/>
    <n v="7"/>
    <n v="44"/>
    <x v="0"/>
    <x v="3"/>
    <s v="Yes"/>
    <s v="No"/>
  </r>
  <r>
    <n v="1"/>
    <n v="0"/>
    <n v="2"/>
    <n v="8"/>
    <n v="44"/>
    <x v="2"/>
    <x v="3"/>
    <s v="Yes"/>
    <s v="No"/>
  </r>
  <r>
    <n v="0"/>
    <n v="0"/>
    <n v="3"/>
    <n v="7"/>
    <n v="28"/>
    <x v="2"/>
    <x v="2"/>
    <s v="Yes"/>
    <s v="No"/>
  </r>
  <r>
    <n v="4"/>
    <n v="1"/>
    <n v="6"/>
    <n v="7"/>
    <n v="58"/>
    <x v="4"/>
    <x v="1"/>
    <s v="No"/>
    <s v="No"/>
  </r>
  <r>
    <n v="4"/>
    <n v="1"/>
    <n v="4"/>
    <n v="8"/>
    <n v="39"/>
    <x v="2"/>
    <x v="3"/>
    <s v="Yes"/>
    <s v="Yes"/>
  </r>
  <r>
    <n v="0"/>
    <n v="1"/>
    <n v="2"/>
    <n v="3"/>
    <n v="33"/>
    <x v="0"/>
    <x v="2"/>
    <s v="Yes"/>
    <s v="No"/>
  </r>
  <r>
    <n v="1"/>
    <n v="2"/>
    <n v="2"/>
    <n v="5"/>
    <n v="42"/>
    <x v="0"/>
    <x v="3"/>
    <s v="Yes"/>
    <s v="No"/>
  </r>
  <r>
    <n v="7"/>
    <n v="3"/>
    <n v="4"/>
    <n v="7"/>
    <n v="45"/>
    <x v="1"/>
    <x v="3"/>
    <s v="No"/>
    <s v="Yes"/>
  </r>
  <r>
    <n v="4"/>
    <n v="5"/>
    <n v="13"/>
    <n v="2"/>
    <n v="52"/>
    <x v="1"/>
    <x v="0"/>
    <s v="No"/>
    <s v="Yes"/>
  </r>
  <r>
    <n v="2"/>
    <n v="1"/>
    <n v="3"/>
    <n v="6"/>
    <n v="63"/>
    <x v="1"/>
    <x v="1"/>
    <s v="No"/>
    <s v="Yes"/>
  </r>
  <r>
    <n v="2"/>
    <n v="2"/>
    <n v="12"/>
    <n v="5"/>
    <n v="45"/>
    <x v="3"/>
    <x v="3"/>
    <s v="Yes"/>
    <s v="Yes"/>
  </r>
  <r>
    <n v="5"/>
    <n v="6"/>
    <n v="8"/>
    <n v="1"/>
    <n v="35"/>
    <x v="1"/>
    <x v="2"/>
    <s v="No"/>
    <s v="No"/>
  </r>
  <r>
    <n v="3"/>
    <n v="1"/>
    <n v="6"/>
    <n v="4"/>
    <n v="34"/>
    <x v="1"/>
    <x v="2"/>
    <s v="Yes"/>
    <s v="No"/>
  </r>
  <r>
    <n v="5"/>
    <n v="4"/>
    <n v="6"/>
    <n v="2"/>
    <n v="21"/>
    <x v="0"/>
    <x v="4"/>
    <s v="No"/>
    <s v="No"/>
  </r>
  <r>
    <n v="4"/>
    <n v="1"/>
    <n v="4"/>
    <n v="6"/>
    <n v="67"/>
    <x v="2"/>
    <x v="5"/>
    <s v="No"/>
    <s v="No"/>
  </r>
  <r>
    <n v="5"/>
    <n v="3"/>
    <n v="12"/>
    <n v="3"/>
    <n v="46"/>
    <x v="2"/>
    <x v="0"/>
    <s v="No"/>
    <s v="Yes"/>
  </r>
  <r>
    <n v="4"/>
    <n v="9"/>
    <n v="10"/>
    <n v="2"/>
    <n v="22"/>
    <x v="1"/>
    <x v="4"/>
    <s v="No"/>
    <s v="No"/>
  </r>
  <r>
    <n v="3"/>
    <n v="1"/>
    <n v="4"/>
    <n v="8"/>
    <n v="41"/>
    <x v="2"/>
    <x v="3"/>
    <s v="Yes"/>
    <s v="Yes"/>
  </r>
  <r>
    <n v="1"/>
    <n v="1"/>
    <n v="2"/>
    <n v="8"/>
    <n v="28"/>
    <x v="1"/>
    <x v="2"/>
    <s v="Yes"/>
    <s v="No"/>
  </r>
  <r>
    <n v="1"/>
    <n v="0"/>
    <n v="3"/>
    <n v="7"/>
    <n v="25"/>
    <x v="0"/>
    <x v="4"/>
    <s v="Yes"/>
    <s v="No"/>
  </r>
  <r>
    <n v="2"/>
    <n v="2"/>
    <n v="3"/>
    <n v="7"/>
    <n v="32"/>
    <x v="1"/>
    <x v="2"/>
    <s v="Yes"/>
    <s v="No"/>
  </r>
  <r>
    <n v="2"/>
    <n v="1"/>
    <n v="3"/>
    <n v="6"/>
    <n v="57"/>
    <x v="3"/>
    <x v="1"/>
    <s v="Yes"/>
    <s v="Yes"/>
  </r>
  <r>
    <n v="9"/>
    <n v="4"/>
    <n v="9"/>
    <n v="5"/>
    <n v="47"/>
    <x v="1"/>
    <x v="0"/>
    <s v="No"/>
    <s v="No"/>
  </r>
  <r>
    <n v="2"/>
    <n v="1"/>
    <n v="5"/>
    <n v="5"/>
    <n v="39"/>
    <x v="0"/>
    <x v="3"/>
    <s v="Yes"/>
    <s v="Yes"/>
  </r>
  <r>
    <n v="5"/>
    <n v="1"/>
    <n v="4"/>
    <n v="7"/>
    <n v="53"/>
    <x v="1"/>
    <x v="0"/>
    <s v="No"/>
    <s v="No"/>
  </r>
  <r>
    <n v="6"/>
    <n v="3"/>
    <n v="6"/>
    <n v="7"/>
    <n v="58"/>
    <x v="0"/>
    <x v="1"/>
    <s v="Yes"/>
    <s v="Yes"/>
  </r>
  <r>
    <n v="1"/>
    <n v="0"/>
    <n v="3"/>
    <n v="6"/>
    <n v="49"/>
    <x v="2"/>
    <x v="0"/>
    <s v="Yes"/>
    <s v="Yes"/>
  </r>
  <r>
    <n v="2"/>
    <n v="0"/>
    <n v="4"/>
    <n v="8"/>
    <n v="40"/>
    <x v="0"/>
    <x v="3"/>
    <s v="Yes"/>
    <s v="No"/>
  </r>
  <r>
    <n v="5"/>
    <n v="1"/>
    <n v="5"/>
    <n v="6"/>
    <n v="43"/>
    <x v="3"/>
    <x v="3"/>
    <s v="Yes"/>
    <s v="Yes"/>
  </r>
  <r>
    <n v="3"/>
    <n v="0"/>
    <n v="2"/>
    <n v="9"/>
    <n v="39"/>
    <x v="1"/>
    <x v="3"/>
    <s v="Yes"/>
    <s v="No"/>
  </r>
  <r>
    <n v="7"/>
    <n v="1"/>
    <n v="8"/>
    <n v="7"/>
    <n v="49"/>
    <x v="2"/>
    <x v="0"/>
    <s v="No"/>
    <s v="Yes"/>
  </r>
  <r>
    <n v="3"/>
    <n v="0"/>
    <n v="3"/>
    <n v="8"/>
    <n v="30"/>
    <x v="0"/>
    <x v="2"/>
    <s v="Yes"/>
    <s v="No"/>
  </r>
  <r>
    <n v="4"/>
    <n v="3"/>
    <n v="6"/>
    <n v="4"/>
    <n v="36"/>
    <x v="2"/>
    <x v="3"/>
    <s v="No"/>
    <s v="Yes"/>
  </r>
  <r>
    <n v="11"/>
    <n v="9"/>
    <n v="12"/>
    <n v="6"/>
    <n v="58"/>
    <x v="2"/>
    <x v="1"/>
    <s v="No"/>
    <s v="Yes"/>
  </r>
  <r>
    <n v="5"/>
    <n v="1"/>
    <n v="7"/>
    <n v="7"/>
    <n v="25"/>
    <x v="0"/>
    <x v="4"/>
    <s v="Yes"/>
    <s v="No"/>
  </r>
  <r>
    <n v="5"/>
    <n v="4"/>
    <n v="8"/>
    <n v="3"/>
    <n v="51"/>
    <x v="1"/>
    <x v="0"/>
    <s v="No"/>
    <s v="Yes"/>
  </r>
  <r>
    <n v="3"/>
    <n v="5"/>
    <n v="10"/>
    <n v="1"/>
    <n v="71"/>
    <x v="2"/>
    <x v="5"/>
    <s v="No"/>
    <s v="No"/>
  </r>
  <r>
    <n v="2"/>
    <n v="1"/>
    <n v="3"/>
    <n v="5"/>
    <n v="38"/>
    <x v="1"/>
    <x v="3"/>
    <s v="Yes"/>
    <s v="No"/>
  </r>
  <r>
    <n v="2"/>
    <n v="7"/>
    <n v="11"/>
    <n v="5"/>
    <n v="20"/>
    <x v="1"/>
    <x v="4"/>
    <s v="No"/>
    <s v="No"/>
  </r>
  <r>
    <n v="7"/>
    <n v="9"/>
    <n v="9"/>
    <n v="3"/>
    <n v="32"/>
    <x v="0"/>
    <x v="2"/>
    <s v="No"/>
    <s v="No"/>
  </r>
  <r>
    <n v="10"/>
    <n v="2"/>
    <n v="8"/>
    <n v="8"/>
    <n v="42"/>
    <x v="2"/>
    <x v="3"/>
    <s v="Yes"/>
    <s v="Yes"/>
  </r>
  <r>
    <n v="2"/>
    <n v="0"/>
    <n v="3"/>
    <n v="7"/>
    <n v="41"/>
    <x v="2"/>
    <x v="3"/>
    <s v="Yes"/>
    <s v="No"/>
  </r>
  <r>
    <n v="2"/>
    <n v="0"/>
    <n v="3"/>
    <n v="6"/>
    <n v="31"/>
    <x v="2"/>
    <x v="2"/>
    <s v="Yes"/>
    <s v="No"/>
  </r>
  <r>
    <n v="1"/>
    <n v="0"/>
    <n v="2"/>
    <n v="8"/>
    <n v="32"/>
    <x v="1"/>
    <x v="2"/>
    <s v="Yes"/>
    <s v="No"/>
  </r>
  <r>
    <n v="3"/>
    <n v="4"/>
    <n v="8"/>
    <n v="1"/>
    <n v="39"/>
    <x v="2"/>
    <x v="3"/>
    <s v="No"/>
    <s v="No"/>
  </r>
  <r>
    <n v="7"/>
    <n v="10"/>
    <n v="5"/>
    <n v="2"/>
    <n v="72"/>
    <x v="2"/>
    <x v="5"/>
    <s v="No"/>
    <s v="No"/>
  </r>
  <r>
    <n v="1"/>
    <n v="0"/>
    <n v="2"/>
    <n v="8"/>
    <n v="60"/>
    <x v="2"/>
    <x v="1"/>
    <s v="Yes"/>
    <s v="Yes"/>
  </r>
  <r>
    <n v="6"/>
    <n v="7"/>
    <n v="13"/>
    <n v="1"/>
    <n v="28"/>
    <x v="2"/>
    <x v="2"/>
    <s v="No"/>
    <s v="No"/>
  </r>
  <r>
    <n v="2"/>
    <n v="5"/>
    <n v="10"/>
    <n v="6"/>
    <n v="25"/>
    <x v="2"/>
    <x v="4"/>
    <s v="Yes"/>
    <s v="No"/>
  </r>
  <r>
    <n v="1"/>
    <n v="0"/>
    <n v="4"/>
    <n v="5"/>
    <n v="25"/>
    <x v="1"/>
    <x v="4"/>
    <s v="Yes"/>
    <s v="No"/>
  </r>
  <r>
    <n v="5"/>
    <n v="5"/>
    <n v="12"/>
    <n v="3"/>
    <n v="45"/>
    <x v="2"/>
    <x v="3"/>
    <s v="No"/>
    <s v="Yes"/>
  </r>
  <r>
    <n v="2"/>
    <n v="4"/>
    <n v="9"/>
    <n v="4"/>
    <n v="52"/>
    <x v="0"/>
    <x v="0"/>
    <s v="No"/>
    <s v="No"/>
  </r>
  <r>
    <n v="8"/>
    <n v="1"/>
    <n v="7"/>
    <n v="8"/>
    <n v="23"/>
    <x v="2"/>
    <x v="4"/>
    <s v="Yes"/>
    <s v="No"/>
  </r>
  <r>
    <n v="9"/>
    <n v="6"/>
    <n v="9"/>
    <n v="7"/>
    <n v="46"/>
    <x v="1"/>
    <x v="0"/>
    <s v="Yes"/>
    <s v="Yes"/>
  </r>
  <r>
    <n v="8"/>
    <n v="3"/>
    <n v="13"/>
    <n v="4"/>
    <n v="49"/>
    <x v="2"/>
    <x v="0"/>
    <s v="No"/>
    <s v="Yes"/>
  </r>
  <r>
    <n v="1"/>
    <n v="0"/>
    <n v="4"/>
    <n v="5"/>
    <n v="44"/>
    <x v="0"/>
    <x v="3"/>
    <s v="Yes"/>
    <s v="No"/>
  </r>
  <r>
    <n v="1"/>
    <n v="0"/>
    <n v="3"/>
    <n v="5"/>
    <n v="57"/>
    <x v="1"/>
    <x v="1"/>
    <s v="No"/>
    <s v="Yes"/>
  </r>
  <r>
    <n v="6"/>
    <n v="2"/>
    <n v="12"/>
    <n v="5"/>
    <n v="47"/>
    <x v="3"/>
    <x v="0"/>
    <s v="No"/>
    <s v="Yes"/>
  </r>
  <r>
    <n v="9"/>
    <n v="1"/>
    <n v="5"/>
    <n v="8"/>
    <n v="64"/>
    <x v="4"/>
    <x v="1"/>
    <s v="No"/>
    <s v="Yes"/>
  </r>
  <r>
    <n v="2"/>
    <n v="1"/>
    <n v="4"/>
    <n v="7"/>
    <n v="42"/>
    <x v="2"/>
    <x v="3"/>
    <s v="Yes"/>
    <s v="No"/>
  </r>
  <r>
    <n v="2"/>
    <n v="0"/>
    <n v="3"/>
    <n v="8"/>
    <n v="27"/>
    <x v="2"/>
    <x v="2"/>
    <s v="Yes"/>
    <s v="No"/>
  </r>
  <r>
    <n v="1"/>
    <n v="0"/>
    <n v="3"/>
    <n v="8"/>
    <n v="24"/>
    <x v="2"/>
    <x v="4"/>
    <s v="Yes"/>
    <s v="No"/>
  </r>
  <r>
    <n v="2"/>
    <n v="1"/>
    <n v="5"/>
    <n v="4"/>
    <n v="65"/>
    <x v="2"/>
    <x v="1"/>
    <s v="No"/>
    <s v="Yes"/>
  </r>
  <r>
    <n v="0"/>
    <n v="0"/>
    <n v="3"/>
    <n v="5"/>
    <n v="67"/>
    <x v="2"/>
    <x v="5"/>
    <s v="No"/>
    <s v="No"/>
  </r>
  <r>
    <n v="1"/>
    <n v="0"/>
    <n v="3"/>
    <n v="8"/>
    <n v="23"/>
    <x v="0"/>
    <x v="4"/>
    <s v="Yes"/>
    <s v="No"/>
  </r>
  <r>
    <n v="1"/>
    <n v="0"/>
    <n v="3"/>
    <n v="8"/>
    <n v="40"/>
    <x v="2"/>
    <x v="3"/>
    <s v="No"/>
    <s v="No"/>
  </r>
  <r>
    <n v="1"/>
    <n v="0"/>
    <n v="2"/>
    <n v="8"/>
    <n v="54"/>
    <x v="3"/>
    <x v="0"/>
    <s v="No"/>
    <s v="No"/>
  </r>
  <r>
    <n v="5"/>
    <n v="0"/>
    <n v="4"/>
    <n v="8"/>
    <n v="41"/>
    <x v="3"/>
    <x v="3"/>
    <s v="Yes"/>
    <s v="No"/>
  </r>
  <r>
    <n v="4"/>
    <n v="5"/>
    <n v="7"/>
    <n v="1"/>
    <n v="49"/>
    <x v="0"/>
    <x v="0"/>
    <s v="No"/>
    <s v="No"/>
  </r>
  <r>
    <n v="2"/>
    <n v="0"/>
    <n v="3"/>
    <n v="8"/>
    <n v="37"/>
    <x v="2"/>
    <x v="3"/>
    <s v="Yes"/>
    <s v="No"/>
  </r>
  <r>
    <n v="3"/>
    <n v="2"/>
    <n v="9"/>
    <n v="3"/>
    <n v="60"/>
    <x v="2"/>
    <x v="1"/>
    <s v="No"/>
    <s v="Yes"/>
  </r>
  <r>
    <n v="4"/>
    <n v="7"/>
    <n v="11"/>
    <n v="3"/>
    <n v="58"/>
    <x v="0"/>
    <x v="1"/>
    <s v="No"/>
    <s v="Yes"/>
  </r>
  <r>
    <n v="8"/>
    <n v="9"/>
    <n v="7"/>
    <n v="7"/>
    <n v="44"/>
    <x v="2"/>
    <x v="3"/>
    <s v="No"/>
    <s v="Yes"/>
  </r>
  <r>
    <n v="2"/>
    <n v="0"/>
    <n v="4"/>
    <n v="5"/>
    <n v="42"/>
    <x v="0"/>
    <x v="3"/>
    <s v="Yes"/>
    <s v="No"/>
  </r>
  <r>
    <n v="4"/>
    <n v="2"/>
    <n v="8"/>
    <n v="3"/>
    <n v="33"/>
    <x v="2"/>
    <x v="2"/>
    <s v="Yes"/>
    <s v="Yes"/>
  </r>
  <r>
    <n v="9"/>
    <n v="5"/>
    <n v="10"/>
    <n v="7"/>
    <n v="36"/>
    <x v="2"/>
    <x v="3"/>
    <s v="No"/>
    <s v="Yes"/>
  </r>
  <r>
    <n v="5"/>
    <n v="1"/>
    <n v="6"/>
    <n v="8"/>
    <n v="40"/>
    <x v="2"/>
    <x v="3"/>
    <s v="Yes"/>
    <s v="Yes"/>
  </r>
  <r>
    <n v="7"/>
    <n v="7"/>
    <n v="9"/>
    <n v="4"/>
    <n v="46"/>
    <x v="0"/>
    <x v="0"/>
    <s v="No"/>
    <s v="No"/>
  </r>
  <r>
    <n v="4"/>
    <n v="1"/>
    <n v="5"/>
    <n v="6"/>
    <n v="29"/>
    <x v="2"/>
    <x v="2"/>
    <s v="Yes"/>
    <s v="No"/>
  </r>
  <r>
    <n v="2"/>
    <n v="1"/>
    <n v="8"/>
    <n v="2"/>
    <n v="62"/>
    <x v="2"/>
    <x v="1"/>
    <s v="No"/>
    <s v="Yes"/>
  </r>
  <r>
    <n v="5"/>
    <n v="7"/>
    <n v="6"/>
    <n v="3"/>
    <n v="30"/>
    <x v="1"/>
    <x v="2"/>
    <s v="No"/>
    <s v="No"/>
  </r>
  <r>
    <n v="2"/>
    <n v="2"/>
    <n v="8"/>
    <n v="7"/>
    <n v="50"/>
    <x v="2"/>
    <x v="0"/>
    <s v="No"/>
    <s v="Yes"/>
  </r>
  <r>
    <n v="3"/>
    <n v="7"/>
    <n v="11"/>
    <n v="1"/>
    <n v="64"/>
    <x v="4"/>
    <x v="1"/>
    <s v="No"/>
    <s v="No"/>
  </r>
  <r>
    <n v="3"/>
    <n v="1"/>
    <n v="3"/>
    <n v="6"/>
    <n v="56"/>
    <x v="4"/>
    <x v="1"/>
    <s v="No"/>
    <s v="Yes"/>
  </r>
  <r>
    <n v="3"/>
    <n v="7"/>
    <n v="8"/>
    <n v="1"/>
    <n v="51"/>
    <x v="2"/>
    <x v="0"/>
    <s v="No"/>
    <s v="No"/>
  </r>
  <r>
    <n v="4"/>
    <n v="0"/>
    <n v="3"/>
    <n v="7"/>
    <n v="39"/>
    <x v="2"/>
    <x v="3"/>
    <s v="Yes"/>
    <s v="No"/>
  </r>
  <r>
    <n v="2"/>
    <n v="8"/>
    <n v="9"/>
    <n v="1"/>
    <n v="45"/>
    <x v="0"/>
    <x v="3"/>
    <s v="No"/>
    <s v="No"/>
  </r>
  <r>
    <n v="5"/>
    <n v="6"/>
    <n v="5"/>
    <n v="2"/>
    <n v="58"/>
    <x v="1"/>
    <x v="1"/>
    <s v="No"/>
    <s v="No"/>
  </r>
  <r>
    <n v="1"/>
    <n v="0"/>
    <n v="2"/>
    <n v="8"/>
    <n v="42"/>
    <x v="4"/>
    <x v="3"/>
    <s v="Yes"/>
    <s v="No"/>
  </r>
  <r>
    <n v="7"/>
    <n v="2"/>
    <n v="8"/>
    <n v="6"/>
    <n v="63"/>
    <x v="2"/>
    <x v="1"/>
    <s v="No"/>
    <s v="Yes"/>
  </r>
  <r>
    <n v="7"/>
    <n v="3"/>
    <n v="12"/>
    <n v="7"/>
    <n v="41"/>
    <x v="1"/>
    <x v="3"/>
    <s v="Yes"/>
    <s v="No"/>
  </r>
  <r>
    <n v="6"/>
    <n v="10"/>
    <n v="13"/>
    <n v="4"/>
    <n v="38"/>
    <x v="2"/>
    <x v="3"/>
    <s v="No"/>
    <s v="Yes"/>
  </r>
  <r>
    <n v="1"/>
    <n v="0"/>
    <n v="2"/>
    <n v="8"/>
    <n v="33"/>
    <x v="2"/>
    <x v="2"/>
    <s v="Yes"/>
    <s v="No"/>
  </r>
  <r>
    <n v="8"/>
    <n v="6"/>
    <n v="9"/>
    <n v="6"/>
    <n v="31"/>
    <x v="1"/>
    <x v="2"/>
    <s v="Yes"/>
    <s v="No"/>
  </r>
  <r>
    <n v="1"/>
    <n v="0"/>
    <n v="3"/>
    <n v="7"/>
    <n v="35"/>
    <x v="2"/>
    <x v="2"/>
    <s v="Yes"/>
    <s v="Yes"/>
  </r>
  <r>
    <n v="1"/>
    <n v="1"/>
    <n v="2"/>
    <n v="5"/>
    <n v="26"/>
    <x v="0"/>
    <x v="2"/>
    <s v="Yes"/>
    <s v="No"/>
  </r>
  <r>
    <n v="8"/>
    <n v="3"/>
    <n v="11"/>
    <n v="5"/>
    <n v="57"/>
    <x v="2"/>
    <x v="1"/>
    <s v="No"/>
    <s v="Yes"/>
  </r>
  <r>
    <n v="1"/>
    <n v="0"/>
    <n v="3"/>
    <n v="3"/>
    <n v="42"/>
    <x v="0"/>
    <x v="3"/>
    <s v="Yes"/>
    <s v="Yes"/>
  </r>
  <r>
    <n v="7"/>
    <n v="1"/>
    <n v="8"/>
    <n v="5"/>
    <n v="37"/>
    <x v="2"/>
    <x v="3"/>
    <s v="No"/>
    <s v="Yes"/>
  </r>
  <r>
    <n v="6"/>
    <n v="2"/>
    <n v="7"/>
    <n v="5"/>
    <n v="40"/>
    <x v="2"/>
    <x v="3"/>
    <s v="No"/>
    <s v="Yes"/>
  </r>
  <r>
    <n v="7"/>
    <n v="3"/>
    <n v="4"/>
    <n v="8"/>
    <n v="35"/>
    <x v="2"/>
    <x v="2"/>
    <s v="Yes"/>
    <s v="No"/>
  </r>
  <r>
    <n v="2"/>
    <n v="1"/>
    <n v="2"/>
    <n v="7"/>
    <n v="40"/>
    <x v="2"/>
    <x v="3"/>
    <s v="Yes"/>
    <s v="No"/>
  </r>
  <r>
    <n v="2"/>
    <n v="0"/>
    <n v="3"/>
    <n v="6"/>
    <n v="41"/>
    <x v="3"/>
    <x v="3"/>
    <s v="Yes"/>
    <s v="No"/>
  </r>
  <r>
    <n v="6"/>
    <n v="2"/>
    <n v="2"/>
    <n v="9"/>
    <n v="38"/>
    <x v="0"/>
    <x v="3"/>
    <s v="Yes"/>
    <s v="No"/>
  </r>
  <r>
    <n v="4"/>
    <n v="2"/>
    <n v="5"/>
    <n v="5"/>
    <n v="38"/>
    <x v="2"/>
    <x v="3"/>
    <s v="No"/>
    <s v="Yes"/>
  </r>
  <r>
    <n v="5"/>
    <n v="9"/>
    <n v="4"/>
    <n v="3"/>
    <n v="52"/>
    <x v="1"/>
    <x v="0"/>
    <s v="No"/>
    <s v="No"/>
  </r>
  <r>
    <n v="5"/>
    <n v="10"/>
    <n v="13"/>
    <n v="3"/>
    <n v="48"/>
    <x v="3"/>
    <x v="0"/>
    <s v="No"/>
    <s v="No"/>
  </r>
  <r>
    <n v="3"/>
    <n v="5"/>
    <n v="7"/>
    <n v="7"/>
    <n v="37"/>
    <x v="1"/>
    <x v="3"/>
    <s v="No"/>
    <s v="Yes"/>
  </r>
  <r>
    <n v="7"/>
    <n v="2"/>
    <n v="10"/>
    <n v="6"/>
    <n v="39"/>
    <x v="2"/>
    <x v="3"/>
    <s v="No"/>
    <s v="Yes"/>
  </r>
  <r>
    <n v="1"/>
    <n v="0"/>
    <n v="3"/>
    <n v="7"/>
    <n v="45"/>
    <x v="2"/>
    <x v="3"/>
    <s v="Yes"/>
    <s v="No"/>
  </r>
  <r>
    <n v="4"/>
    <n v="1"/>
    <n v="4"/>
    <n v="8"/>
    <n v="60"/>
    <x v="4"/>
    <x v="1"/>
    <s v="No"/>
    <s v="No"/>
  </r>
  <r>
    <n v="2"/>
    <n v="5"/>
    <n v="12"/>
    <n v="6"/>
    <n v="54"/>
    <x v="1"/>
    <x v="0"/>
    <s v="No"/>
    <s v="Yes"/>
  </r>
  <r>
    <n v="6"/>
    <n v="1"/>
    <n v="5"/>
    <n v="8"/>
    <n v="36"/>
    <x v="3"/>
    <x v="3"/>
    <s v="Yes"/>
    <s v="No"/>
  </r>
  <r>
    <n v="3"/>
    <n v="5"/>
    <n v="13"/>
    <n v="6"/>
    <n v="58"/>
    <x v="1"/>
    <x v="1"/>
    <s v="No"/>
    <s v="No"/>
  </r>
  <r>
    <n v="2"/>
    <n v="6"/>
    <n v="3"/>
    <n v="8"/>
    <n v="49"/>
    <x v="0"/>
    <x v="0"/>
    <s v="No"/>
    <s v="Yes"/>
  </r>
  <r>
    <n v="9"/>
    <n v="4"/>
    <n v="6"/>
    <n v="7"/>
    <n v="69"/>
    <x v="3"/>
    <x v="5"/>
    <s v="No"/>
    <s v="No"/>
  </r>
  <r>
    <n v="5"/>
    <n v="3"/>
    <n v="11"/>
    <n v="5"/>
    <n v="51"/>
    <x v="3"/>
    <x v="0"/>
    <s v="No"/>
    <s v="Yes"/>
  </r>
  <r>
    <n v="2"/>
    <n v="0"/>
    <n v="3"/>
    <n v="3"/>
    <n v="36"/>
    <x v="3"/>
    <x v="3"/>
    <s v="No"/>
    <s v="Yes"/>
  </r>
  <r>
    <n v="4"/>
    <n v="9"/>
    <n v="4"/>
    <n v="6"/>
    <n v="42"/>
    <x v="1"/>
    <x v="3"/>
    <s v="No"/>
    <s v="Yes"/>
  </r>
  <r>
    <n v="6"/>
    <n v="7"/>
    <n v="11"/>
    <n v="3"/>
    <n v="65"/>
    <x v="1"/>
    <x v="1"/>
    <s v="No"/>
    <s v="Yes"/>
  </r>
  <r>
    <n v="4"/>
    <n v="3"/>
    <n v="13"/>
    <n v="2"/>
    <n v="69"/>
    <x v="2"/>
    <x v="5"/>
    <s v="No"/>
    <s v="No"/>
  </r>
  <r>
    <n v="1"/>
    <n v="1"/>
    <n v="2"/>
    <n v="8"/>
    <n v="62"/>
    <x v="1"/>
    <x v="1"/>
    <s v="Yes"/>
    <s v="Yes"/>
  </r>
  <r>
    <n v="1"/>
    <n v="0"/>
    <n v="3"/>
    <n v="5"/>
    <n v="52"/>
    <x v="1"/>
    <x v="0"/>
    <s v="No"/>
    <s v="Yes"/>
  </r>
  <r>
    <n v="4"/>
    <n v="1"/>
    <n v="3"/>
    <n v="8"/>
    <n v="22"/>
    <x v="2"/>
    <x v="4"/>
    <s v="No"/>
    <s v="No"/>
  </r>
  <r>
    <n v="4"/>
    <n v="3"/>
    <n v="12"/>
    <n v="8"/>
    <n v="27"/>
    <x v="2"/>
    <x v="2"/>
    <s v="Yes"/>
    <s v="No"/>
  </r>
  <r>
    <n v="1"/>
    <n v="0"/>
    <n v="3"/>
    <n v="5"/>
    <n v="57"/>
    <x v="1"/>
    <x v="1"/>
    <s v="No"/>
    <s v="Yes"/>
  </r>
  <r>
    <n v="10"/>
    <n v="4"/>
    <n v="12"/>
    <n v="6"/>
    <n v="59"/>
    <x v="4"/>
    <x v="1"/>
    <s v="No"/>
    <s v="No"/>
  </r>
  <r>
    <n v="5"/>
    <n v="10"/>
    <n v="8"/>
    <n v="3"/>
    <n v="37"/>
    <x v="2"/>
    <x v="3"/>
    <s v="No"/>
    <s v="Yes"/>
  </r>
  <r>
    <n v="3"/>
    <n v="7"/>
    <n v="11"/>
    <n v="1"/>
    <n v="24"/>
    <x v="0"/>
    <x v="4"/>
    <s v="No"/>
    <s v="No"/>
  </r>
  <r>
    <n v="2"/>
    <n v="1"/>
    <n v="4"/>
    <n v="7"/>
    <n v="21"/>
    <x v="2"/>
    <x v="4"/>
    <s v="No"/>
    <s v="No"/>
  </r>
  <r>
    <n v="5"/>
    <n v="2"/>
    <n v="12"/>
    <n v="5"/>
    <n v="53"/>
    <x v="3"/>
    <x v="0"/>
    <s v="No"/>
    <s v="Yes"/>
  </r>
  <r>
    <n v="4"/>
    <n v="2"/>
    <n v="3"/>
    <n v="7"/>
    <n v="32"/>
    <x v="1"/>
    <x v="2"/>
    <s v="Yes"/>
    <s v="No"/>
  </r>
  <r>
    <n v="6"/>
    <n v="4"/>
    <n v="12"/>
    <n v="3"/>
    <n v="34"/>
    <x v="0"/>
    <x v="2"/>
    <s v="No"/>
    <s v="Yes"/>
  </r>
  <r>
    <n v="6"/>
    <n v="2"/>
    <n v="5"/>
    <n v="7"/>
    <n v="49"/>
    <x v="2"/>
    <x v="0"/>
    <s v="No"/>
    <s v="Yes"/>
  </r>
  <r>
    <n v="5"/>
    <n v="6"/>
    <n v="7"/>
    <n v="1"/>
    <n v="55"/>
    <x v="1"/>
    <x v="0"/>
    <s v="No"/>
    <s v="No"/>
  </r>
  <r>
    <n v="6"/>
    <n v="2"/>
    <n v="5"/>
    <n v="8"/>
    <n v="67"/>
    <x v="1"/>
    <x v="5"/>
    <s v="No"/>
    <s v="Yes"/>
  </r>
  <r>
    <n v="5"/>
    <n v="7"/>
    <n v="9"/>
    <n v="2"/>
    <n v="38"/>
    <x v="0"/>
    <x v="3"/>
    <s v="No"/>
    <s v="No"/>
  </r>
  <r>
    <n v="3"/>
    <n v="1"/>
    <n v="3"/>
    <n v="8"/>
    <n v="52"/>
    <x v="2"/>
    <x v="0"/>
    <s v="Yes"/>
    <s v="Yes"/>
  </r>
  <r>
    <n v="1"/>
    <n v="0"/>
    <n v="3"/>
    <n v="7"/>
    <n v="23"/>
    <x v="0"/>
    <x v="4"/>
    <s v="Yes"/>
    <s v="No"/>
  </r>
  <r>
    <n v="4"/>
    <n v="5"/>
    <n v="7"/>
    <n v="2"/>
    <n v="54"/>
    <x v="1"/>
    <x v="0"/>
    <s v="No"/>
    <s v="No"/>
  </r>
  <r>
    <n v="6"/>
    <n v="3"/>
    <n v="10"/>
    <n v="3"/>
    <n v="70"/>
    <x v="2"/>
    <x v="5"/>
    <s v="No"/>
    <s v="No"/>
  </r>
  <r>
    <n v="2"/>
    <n v="0"/>
    <n v="3"/>
    <n v="7"/>
    <n v="49"/>
    <x v="3"/>
    <x v="0"/>
    <s v="Yes"/>
    <s v="Yes"/>
  </r>
  <r>
    <n v="2"/>
    <n v="4"/>
    <n v="6"/>
    <n v="5"/>
    <n v="27"/>
    <x v="0"/>
    <x v="2"/>
    <s v="No"/>
    <s v="No"/>
  </r>
  <r>
    <n v="5"/>
    <n v="1"/>
    <n v="6"/>
    <n v="5"/>
    <n v="22"/>
    <x v="2"/>
    <x v="4"/>
    <s v="No"/>
    <s v="No"/>
  </r>
  <r>
    <n v="2"/>
    <n v="4"/>
    <n v="9"/>
    <n v="6"/>
    <n v="59"/>
    <x v="2"/>
    <x v="1"/>
    <s v="No"/>
    <s v="No"/>
  </r>
  <r>
    <n v="2"/>
    <n v="2"/>
    <n v="3"/>
    <n v="6"/>
    <n v="25"/>
    <x v="2"/>
    <x v="4"/>
    <s v="Yes"/>
    <s v="No"/>
  </r>
  <r>
    <n v="1"/>
    <n v="0"/>
    <n v="3"/>
    <n v="8"/>
    <n v="26"/>
    <x v="2"/>
    <x v="2"/>
    <s v="Yes"/>
    <s v="No"/>
  </r>
  <r>
    <n v="4"/>
    <n v="5"/>
    <n v="10"/>
    <n v="2"/>
    <n v="55"/>
    <x v="1"/>
    <x v="0"/>
    <s v="No"/>
    <s v="No"/>
  </r>
  <r>
    <n v="4"/>
    <n v="4"/>
    <n v="6"/>
    <n v="3"/>
    <n v="37"/>
    <x v="2"/>
    <x v="3"/>
    <s v="No"/>
    <s v="No"/>
  </r>
  <r>
    <n v="4"/>
    <n v="8"/>
    <n v="4"/>
    <n v="8"/>
    <n v="48"/>
    <x v="0"/>
    <x v="0"/>
    <s v="No"/>
    <s v="No"/>
  </r>
  <r>
    <n v="4"/>
    <n v="1"/>
    <n v="8"/>
    <n v="6"/>
    <n v="53"/>
    <x v="2"/>
    <x v="0"/>
    <s v="Yes"/>
    <s v="Yes"/>
  </r>
  <r>
    <n v="4"/>
    <n v="3"/>
    <n v="8"/>
    <n v="5"/>
    <n v="38"/>
    <x v="4"/>
    <x v="3"/>
    <s v="No"/>
    <s v="Yes"/>
  </r>
  <r>
    <n v="4"/>
    <n v="7"/>
    <n v="5"/>
    <n v="1"/>
    <n v="44"/>
    <x v="0"/>
    <x v="3"/>
    <s v="No"/>
    <s v="Yes"/>
  </r>
  <r>
    <n v="8"/>
    <n v="2"/>
    <n v="6"/>
    <n v="7"/>
    <n v="37"/>
    <x v="1"/>
    <x v="3"/>
    <s v="Yes"/>
    <s v="Yes"/>
  </r>
  <r>
    <n v="3"/>
    <n v="2"/>
    <n v="5"/>
    <n v="4"/>
    <n v="51"/>
    <x v="2"/>
    <x v="0"/>
    <s v="Yes"/>
    <s v="Yes"/>
  </r>
  <r>
    <n v="2"/>
    <n v="0"/>
    <n v="3"/>
    <n v="6"/>
    <n v="31"/>
    <x v="0"/>
    <x v="2"/>
    <s v="Yes"/>
    <s v="No"/>
  </r>
  <r>
    <n v="6"/>
    <n v="1"/>
    <n v="5"/>
    <n v="7"/>
    <n v="62"/>
    <x v="1"/>
    <x v="1"/>
    <s v="No"/>
    <s v="Yes"/>
  </r>
  <r>
    <n v="2"/>
    <n v="1"/>
    <n v="3"/>
    <n v="5"/>
    <n v="47"/>
    <x v="1"/>
    <x v="0"/>
    <s v="No"/>
    <s v="Yes"/>
  </r>
  <r>
    <n v="8"/>
    <n v="3"/>
    <n v="4"/>
    <n v="4"/>
    <n v="47"/>
    <x v="3"/>
    <x v="0"/>
    <s v="No"/>
    <s v="No"/>
  </r>
  <r>
    <n v="2"/>
    <n v="1"/>
    <n v="7"/>
    <n v="2"/>
    <n v="61"/>
    <x v="1"/>
    <x v="1"/>
    <s v="No"/>
    <s v="Yes"/>
  </r>
  <r>
    <n v="3"/>
    <n v="0"/>
    <n v="3"/>
    <n v="7"/>
    <n v="32"/>
    <x v="0"/>
    <x v="2"/>
    <s v="Yes"/>
    <s v="No"/>
  </r>
  <r>
    <n v="3"/>
    <n v="0"/>
    <n v="3"/>
    <n v="8"/>
    <n v="36"/>
    <x v="1"/>
    <x v="3"/>
    <s v="Yes"/>
    <s v="No"/>
  </r>
  <r>
    <n v="4"/>
    <n v="1"/>
    <n v="4"/>
    <n v="7"/>
    <n v="43"/>
    <x v="4"/>
    <x v="3"/>
    <s v="No"/>
    <s v="Yes"/>
  </r>
  <r>
    <n v="4"/>
    <n v="5"/>
    <n v="3"/>
    <n v="6"/>
    <n v="28"/>
    <x v="0"/>
    <x v="2"/>
    <s v="Yes"/>
    <s v="No"/>
  </r>
  <r>
    <n v="7"/>
    <n v="6"/>
    <n v="6"/>
    <n v="3"/>
    <n v="31"/>
    <x v="2"/>
    <x v="2"/>
    <s v="No"/>
    <s v="No"/>
  </r>
  <r>
    <n v="4"/>
    <n v="6"/>
    <n v="8"/>
    <n v="3"/>
    <n v="37"/>
    <x v="1"/>
    <x v="3"/>
    <s v="No"/>
    <s v="Yes"/>
  </r>
  <r>
    <n v="2"/>
    <n v="0"/>
    <n v="4"/>
    <n v="5"/>
    <n v="24"/>
    <x v="2"/>
    <x v="4"/>
    <s v="Yes"/>
    <s v="No"/>
  </r>
  <r>
    <n v="3"/>
    <n v="6"/>
    <n v="4"/>
    <n v="1"/>
    <n v="50"/>
    <x v="4"/>
    <x v="0"/>
    <s v="No"/>
    <s v="No"/>
  </r>
  <r>
    <n v="3"/>
    <n v="0"/>
    <n v="4"/>
    <n v="6"/>
    <n v="33"/>
    <x v="2"/>
    <x v="2"/>
    <s v="Yes"/>
    <s v="No"/>
  </r>
  <r>
    <n v="3"/>
    <n v="1"/>
    <n v="2"/>
    <n v="8"/>
    <n v="46"/>
    <x v="2"/>
    <x v="0"/>
    <s v="Yes"/>
    <s v="Yes"/>
  </r>
  <r>
    <n v="1"/>
    <n v="0"/>
    <n v="3"/>
    <n v="6"/>
    <n v="41"/>
    <x v="2"/>
    <x v="3"/>
    <s v="Yes"/>
    <s v="Yes"/>
  </r>
  <r>
    <n v="1"/>
    <n v="1"/>
    <n v="3"/>
    <n v="3"/>
    <n v="51"/>
    <x v="0"/>
    <x v="0"/>
    <s v="Yes"/>
    <s v="Yes"/>
  </r>
  <r>
    <n v="3"/>
    <n v="1"/>
    <n v="2"/>
    <n v="7"/>
    <n v="25"/>
    <x v="0"/>
    <x v="4"/>
    <s v="Yes"/>
    <s v="No"/>
  </r>
  <r>
    <n v="6"/>
    <n v="2"/>
    <n v="8"/>
    <n v="6"/>
    <n v="43"/>
    <x v="0"/>
    <x v="3"/>
    <s v="No"/>
    <s v="Yes"/>
  </r>
  <r>
    <n v="3"/>
    <n v="2"/>
    <n v="2"/>
    <n v="8"/>
    <n v="50"/>
    <x v="2"/>
    <x v="0"/>
    <s v="No"/>
    <s v="No"/>
  </r>
  <r>
    <n v="3"/>
    <n v="8"/>
    <n v="13"/>
    <n v="1"/>
    <n v="64"/>
    <x v="2"/>
    <x v="1"/>
    <s v="No"/>
    <s v="No"/>
  </r>
  <r>
    <n v="4"/>
    <n v="1"/>
    <n v="5"/>
    <n v="8"/>
    <n v="60"/>
    <x v="1"/>
    <x v="1"/>
    <s v="Yes"/>
    <s v="Yes"/>
  </r>
  <r>
    <n v="6"/>
    <n v="2"/>
    <n v="11"/>
    <n v="5"/>
    <n v="35"/>
    <x v="0"/>
    <x v="2"/>
    <s v="Yes"/>
    <s v="No"/>
  </r>
  <r>
    <n v="5"/>
    <n v="6"/>
    <n v="7"/>
    <n v="2"/>
    <n v="31"/>
    <x v="2"/>
    <x v="2"/>
    <s v="No"/>
    <s v="No"/>
  </r>
  <r>
    <n v="2"/>
    <n v="0"/>
    <n v="4"/>
    <n v="5"/>
    <n v="43"/>
    <x v="2"/>
    <x v="3"/>
    <s v="No"/>
    <s v="No"/>
  </r>
  <r>
    <n v="5"/>
    <n v="10"/>
    <n v="4"/>
    <n v="6"/>
    <n v="54"/>
    <x v="1"/>
    <x v="0"/>
    <s v="No"/>
    <s v="Yes"/>
  </r>
  <r>
    <n v="2"/>
    <n v="0"/>
    <n v="4"/>
    <n v="5"/>
    <n v="35"/>
    <x v="2"/>
    <x v="2"/>
    <s v="Yes"/>
    <s v="No"/>
  </r>
  <r>
    <n v="6"/>
    <n v="6"/>
    <n v="7"/>
    <n v="2"/>
    <n v="33"/>
    <x v="0"/>
    <x v="2"/>
    <s v="No"/>
    <s v="No"/>
  </r>
  <r>
    <n v="8"/>
    <n v="3"/>
    <n v="13"/>
    <n v="4"/>
    <n v="42"/>
    <x v="1"/>
    <x v="3"/>
    <s v="No"/>
    <s v="Yes"/>
  </r>
  <r>
    <n v="6"/>
    <n v="3"/>
    <n v="12"/>
    <n v="4"/>
    <n v="44"/>
    <x v="2"/>
    <x v="3"/>
    <s v="No"/>
    <s v="Yes"/>
  </r>
  <r>
    <n v="3"/>
    <n v="2"/>
    <n v="7"/>
    <n v="3"/>
    <n v="50"/>
    <x v="3"/>
    <x v="0"/>
    <s v="No"/>
    <s v="Yes"/>
  </r>
  <r>
    <n v="3"/>
    <n v="2"/>
    <n v="5"/>
    <n v="4"/>
    <n v="64"/>
    <x v="1"/>
    <x v="1"/>
    <s v="No"/>
    <s v="Yes"/>
  </r>
  <r>
    <n v="4"/>
    <n v="2"/>
    <n v="9"/>
    <n v="8"/>
    <n v="50"/>
    <x v="0"/>
    <x v="0"/>
    <s v="No"/>
    <s v="Yes"/>
  </r>
  <r>
    <n v="1"/>
    <n v="0"/>
    <n v="2"/>
    <n v="5"/>
    <n v="62"/>
    <x v="1"/>
    <x v="1"/>
    <s v="Yes"/>
    <s v="Yes"/>
  </r>
  <r>
    <n v="1"/>
    <n v="0"/>
    <n v="2"/>
    <n v="6"/>
    <n v="34"/>
    <x v="0"/>
    <x v="2"/>
    <s v="No"/>
    <s v="Yes"/>
  </r>
  <r>
    <n v="1"/>
    <n v="0"/>
    <n v="2"/>
    <n v="7"/>
    <n v="42"/>
    <x v="1"/>
    <x v="3"/>
    <s v="Yes"/>
    <s v="Yes"/>
  </r>
  <r>
    <n v="5"/>
    <n v="1"/>
    <n v="5"/>
    <n v="6"/>
    <n v="38"/>
    <x v="2"/>
    <x v="3"/>
    <s v="No"/>
    <s v="Yes"/>
  </r>
  <r>
    <n v="1"/>
    <n v="0"/>
    <n v="3"/>
    <n v="7"/>
    <n v="46"/>
    <x v="2"/>
    <x v="0"/>
    <s v="Yes"/>
    <s v="Yes"/>
  </r>
  <r>
    <n v="4"/>
    <n v="1"/>
    <n v="3"/>
    <n v="8"/>
    <n v="35"/>
    <x v="0"/>
    <x v="2"/>
    <s v="Yes"/>
    <s v="No"/>
  </r>
  <r>
    <n v="5"/>
    <n v="1"/>
    <n v="5"/>
    <n v="5"/>
    <n v="43"/>
    <x v="1"/>
    <x v="3"/>
    <s v="No"/>
    <s v="Yes"/>
  </r>
  <r>
    <n v="2"/>
    <n v="0"/>
    <n v="3"/>
    <n v="8"/>
    <n v="32"/>
    <x v="2"/>
    <x v="2"/>
    <s v="Yes"/>
    <s v="No"/>
  </r>
  <r>
    <n v="6"/>
    <n v="4"/>
    <n v="8"/>
    <n v="5"/>
    <n v="36"/>
    <x v="2"/>
    <x v="3"/>
    <s v="No"/>
    <s v="Yes"/>
  </r>
  <r>
    <n v="4"/>
    <n v="1"/>
    <n v="3"/>
    <n v="7"/>
    <n v="46"/>
    <x v="2"/>
    <x v="0"/>
    <s v="Yes"/>
    <s v="Yes"/>
  </r>
  <r>
    <n v="3"/>
    <n v="0"/>
    <n v="3"/>
    <n v="8"/>
    <n v="43"/>
    <x v="2"/>
    <x v="3"/>
    <s v="Yes"/>
    <s v="Yes"/>
  </r>
  <r>
    <n v="2"/>
    <n v="0"/>
    <n v="4"/>
    <n v="5"/>
    <n v="47"/>
    <x v="1"/>
    <x v="0"/>
    <s v="Yes"/>
    <s v="Yes"/>
  </r>
  <r>
    <n v="4"/>
    <n v="2"/>
    <n v="4"/>
    <n v="7"/>
    <n v="57"/>
    <x v="1"/>
    <x v="1"/>
    <s v="Yes"/>
    <s v="Yes"/>
  </r>
  <r>
    <n v="3"/>
    <n v="1"/>
    <n v="6"/>
    <n v="6"/>
    <n v="38"/>
    <x v="2"/>
    <x v="3"/>
    <s v="Yes"/>
    <s v="Yes"/>
  </r>
  <r>
    <n v="7"/>
    <n v="1"/>
    <n v="5"/>
    <n v="8"/>
    <n v="62"/>
    <x v="1"/>
    <x v="1"/>
    <s v="No"/>
    <s v="Yes"/>
  </r>
  <r>
    <n v="1"/>
    <n v="0"/>
    <n v="3"/>
    <n v="8"/>
    <n v="46"/>
    <x v="1"/>
    <x v="0"/>
    <s v="Yes"/>
    <s v="Yes"/>
  </r>
  <r>
    <n v="2"/>
    <n v="1"/>
    <n v="3"/>
    <n v="7"/>
    <n v="62"/>
    <x v="2"/>
    <x v="1"/>
    <s v="No"/>
    <s v="No"/>
  </r>
  <r>
    <n v="2"/>
    <n v="0"/>
    <n v="3"/>
    <n v="6"/>
    <n v="31"/>
    <x v="1"/>
    <x v="2"/>
    <s v="Yes"/>
    <s v="No"/>
  </r>
  <r>
    <n v="2"/>
    <n v="1"/>
    <n v="4"/>
    <n v="4"/>
    <n v="43"/>
    <x v="1"/>
    <x v="3"/>
    <s v="Yes"/>
    <s v="Yes"/>
  </r>
  <r>
    <n v="5"/>
    <n v="11"/>
    <n v="5"/>
    <n v="3"/>
    <n v="57"/>
    <x v="4"/>
    <x v="1"/>
    <s v="No"/>
    <s v="No"/>
  </r>
  <r>
    <n v="4"/>
    <n v="4"/>
    <n v="10"/>
    <n v="2"/>
    <n v="52"/>
    <x v="2"/>
    <x v="0"/>
    <s v="No"/>
    <s v="Yes"/>
  </r>
  <r>
    <n v="7"/>
    <n v="1"/>
    <n v="7"/>
    <n v="7"/>
    <n v="59"/>
    <x v="1"/>
    <x v="1"/>
    <s v="No"/>
    <s v="Yes"/>
  </r>
  <r>
    <n v="1"/>
    <n v="1"/>
    <n v="3"/>
    <n v="4"/>
    <n v="54"/>
    <x v="1"/>
    <x v="0"/>
    <s v="No"/>
    <s v="No"/>
  </r>
  <r>
    <n v="2"/>
    <n v="1"/>
    <n v="2"/>
    <n v="7"/>
    <n v="28"/>
    <x v="0"/>
    <x v="2"/>
    <s v="Yes"/>
    <s v="No"/>
  </r>
  <r>
    <n v="5"/>
    <n v="11"/>
    <n v="5"/>
    <n v="2"/>
    <n v="37"/>
    <x v="2"/>
    <x v="3"/>
    <s v="No"/>
    <s v="No"/>
  </r>
  <r>
    <n v="3"/>
    <n v="7"/>
    <n v="9"/>
    <n v="1"/>
    <n v="48"/>
    <x v="0"/>
    <x v="0"/>
    <s v="No"/>
    <s v="No"/>
  </r>
  <r>
    <n v="1"/>
    <n v="0"/>
    <n v="3"/>
    <n v="4"/>
    <n v="37"/>
    <x v="1"/>
    <x v="3"/>
    <s v="Yes"/>
    <s v="No"/>
  </r>
  <r>
    <n v="3"/>
    <n v="4"/>
    <n v="7"/>
    <n v="1"/>
    <n v="41"/>
    <x v="2"/>
    <x v="3"/>
    <s v="No"/>
    <s v="No"/>
  </r>
  <r>
    <n v="3"/>
    <n v="1"/>
    <n v="2"/>
    <n v="7"/>
    <n v="38"/>
    <x v="1"/>
    <x v="3"/>
    <s v="Yes"/>
    <s v="No"/>
  </r>
  <r>
    <n v="2"/>
    <n v="0"/>
    <n v="3"/>
    <n v="7"/>
    <n v="43"/>
    <x v="3"/>
    <x v="3"/>
    <s v="Yes"/>
    <s v="No"/>
  </r>
  <r>
    <n v="1"/>
    <n v="0"/>
    <n v="3"/>
    <n v="8"/>
    <n v="44"/>
    <x v="2"/>
    <x v="3"/>
    <s v="Yes"/>
    <s v="Yes"/>
  </r>
  <r>
    <n v="2"/>
    <n v="1"/>
    <n v="3"/>
    <n v="6"/>
    <n v="35"/>
    <x v="2"/>
    <x v="2"/>
    <s v="Yes"/>
    <s v="No"/>
  </r>
  <r>
    <n v="3"/>
    <n v="0"/>
    <n v="4"/>
    <n v="8"/>
    <n v="31"/>
    <x v="1"/>
    <x v="2"/>
    <s v="Yes"/>
    <s v="No"/>
  </r>
  <r>
    <n v="1"/>
    <n v="0"/>
    <n v="3"/>
    <n v="7"/>
    <n v="52"/>
    <x v="0"/>
    <x v="0"/>
    <s v="No"/>
    <s v="Yes"/>
  </r>
  <r>
    <n v="5"/>
    <n v="3"/>
    <n v="12"/>
    <n v="5"/>
    <n v="52"/>
    <x v="1"/>
    <x v="0"/>
    <s v="No"/>
    <s v="Yes"/>
  </r>
  <r>
    <n v="3"/>
    <n v="4"/>
    <n v="9"/>
    <n v="1"/>
    <n v="58"/>
    <x v="0"/>
    <x v="1"/>
    <s v="No"/>
    <s v="No"/>
  </r>
  <r>
    <n v="5"/>
    <n v="2"/>
    <n v="10"/>
    <n v="5"/>
    <n v="64"/>
    <x v="2"/>
    <x v="1"/>
    <s v="No"/>
    <s v="Yes"/>
  </r>
  <r>
    <n v="3"/>
    <n v="1"/>
    <n v="3"/>
    <n v="7"/>
    <n v="47"/>
    <x v="1"/>
    <x v="0"/>
    <s v="Yes"/>
    <s v="Yes"/>
  </r>
  <r>
    <n v="5"/>
    <n v="1"/>
    <n v="2"/>
    <n v="10"/>
    <n v="26"/>
    <x v="0"/>
    <x v="2"/>
    <s v="Yes"/>
    <s v="No"/>
  </r>
  <r>
    <n v="1"/>
    <n v="1"/>
    <n v="3"/>
    <n v="5"/>
    <n v="41"/>
    <x v="4"/>
    <x v="3"/>
    <s v="No"/>
    <s v="Yes"/>
  </r>
  <r>
    <n v="1"/>
    <n v="0"/>
    <n v="3"/>
    <n v="7"/>
    <n v="57"/>
    <x v="3"/>
    <x v="1"/>
    <s v="Yes"/>
    <s v="Yes"/>
  </r>
  <r>
    <n v="1"/>
    <n v="0"/>
    <n v="3"/>
    <n v="7"/>
    <n v="37"/>
    <x v="2"/>
    <x v="3"/>
    <s v="No"/>
    <s v="Yes"/>
  </r>
  <r>
    <n v="6"/>
    <n v="4"/>
    <n v="7"/>
    <n v="3"/>
    <n v="49"/>
    <x v="2"/>
    <x v="0"/>
    <s v="No"/>
    <s v="No"/>
  </r>
  <r>
    <n v="3"/>
    <n v="1"/>
    <n v="6"/>
    <n v="6"/>
    <n v="44"/>
    <x v="0"/>
    <x v="3"/>
    <s v="No"/>
    <s v="No"/>
  </r>
  <r>
    <n v="3"/>
    <n v="1"/>
    <n v="7"/>
    <n v="3"/>
    <n v="69"/>
    <x v="4"/>
    <x v="5"/>
    <s v="No"/>
    <s v="No"/>
  </r>
  <r>
    <n v="1"/>
    <n v="0"/>
    <n v="3"/>
    <n v="8"/>
    <n v="39"/>
    <x v="2"/>
    <x v="3"/>
    <s v="Yes"/>
    <s v="No"/>
  </r>
  <r>
    <n v="2"/>
    <n v="0"/>
    <n v="3"/>
    <n v="7"/>
    <n v="46"/>
    <x v="2"/>
    <x v="0"/>
    <s v="Yes"/>
    <s v="Yes"/>
  </r>
  <r>
    <n v="6"/>
    <n v="3"/>
    <n v="13"/>
    <n v="5"/>
    <n v="43"/>
    <x v="0"/>
    <x v="3"/>
    <s v="No"/>
    <s v="No"/>
  </r>
  <r>
    <n v="6"/>
    <n v="2"/>
    <n v="5"/>
    <n v="7"/>
    <n v="39"/>
    <x v="2"/>
    <x v="3"/>
    <s v="Yes"/>
    <s v="Yes"/>
  </r>
  <r>
    <n v="1"/>
    <n v="0"/>
    <n v="3"/>
    <n v="8"/>
    <n v="48"/>
    <x v="0"/>
    <x v="0"/>
    <s v="Yes"/>
    <s v="Yes"/>
  </r>
  <r>
    <n v="0"/>
    <n v="0"/>
    <n v="1"/>
    <n v="1"/>
    <n v="37"/>
    <x v="1"/>
    <x v="3"/>
    <s v="Yes"/>
    <s v="Yes"/>
  </r>
  <r>
    <n v="1"/>
    <n v="0"/>
    <n v="3"/>
    <n v="4"/>
    <n v="35"/>
    <x v="4"/>
    <x v="2"/>
    <s v="Yes"/>
    <s v="Yes"/>
  </r>
  <r>
    <n v="1"/>
    <n v="2"/>
    <n v="9"/>
    <n v="2"/>
    <n v="52"/>
    <x v="2"/>
    <x v="0"/>
    <s v="No"/>
    <s v="Yes"/>
  </r>
  <r>
    <n v="6"/>
    <n v="1"/>
    <n v="7"/>
    <n v="6"/>
    <n v="52"/>
    <x v="2"/>
    <x v="0"/>
    <s v="No"/>
    <s v="Yes"/>
  </r>
  <r>
    <n v="2"/>
    <n v="1"/>
    <n v="2"/>
    <n v="7"/>
    <n v="42"/>
    <x v="0"/>
    <x v="3"/>
    <s v="No"/>
    <s v="No"/>
  </r>
  <r>
    <n v="4"/>
    <n v="3"/>
    <n v="6"/>
    <n v="1"/>
    <n v="65"/>
    <x v="4"/>
    <x v="1"/>
    <s v="No"/>
    <s v="No"/>
  </r>
  <r>
    <n v="1"/>
    <n v="0"/>
    <n v="3"/>
    <n v="7"/>
    <n v="35"/>
    <x v="0"/>
    <x v="2"/>
    <s v="Yes"/>
    <s v="No"/>
  </r>
  <r>
    <n v="6"/>
    <n v="8"/>
    <n v="6"/>
    <n v="3"/>
    <n v="58"/>
    <x v="2"/>
    <x v="1"/>
    <s v="No"/>
    <s v="No"/>
  </r>
  <r>
    <n v="2"/>
    <n v="0"/>
    <n v="3"/>
    <n v="6"/>
    <n v="37"/>
    <x v="2"/>
    <x v="3"/>
    <s v="Yes"/>
    <s v="No"/>
  </r>
  <r>
    <n v="8"/>
    <n v="4"/>
    <n v="7"/>
    <n v="3"/>
    <n v="38"/>
    <x v="0"/>
    <x v="3"/>
    <s v="No"/>
    <s v="Yes"/>
  </r>
  <r>
    <n v="11"/>
    <n v="11"/>
    <n v="5"/>
    <n v="7"/>
    <n v="52"/>
    <x v="1"/>
    <x v="0"/>
    <s v="No"/>
    <s v="Yes"/>
  </r>
  <r>
    <n v="3"/>
    <n v="0"/>
    <n v="3"/>
    <n v="9"/>
    <n v="35"/>
    <x v="3"/>
    <x v="2"/>
    <s v="Yes"/>
    <s v="Yes"/>
  </r>
  <r>
    <n v="4"/>
    <n v="1"/>
    <n v="4"/>
    <n v="9"/>
    <n v="35"/>
    <x v="0"/>
    <x v="2"/>
    <s v="Yes"/>
    <s v="No"/>
  </r>
  <r>
    <n v="7"/>
    <n v="3"/>
    <n v="13"/>
    <n v="8"/>
    <n v="43"/>
    <x v="2"/>
    <x v="3"/>
    <s v="Yes"/>
    <s v="No"/>
  </r>
  <r>
    <n v="3"/>
    <n v="4"/>
    <n v="6"/>
    <n v="1"/>
    <n v="56"/>
    <x v="1"/>
    <x v="1"/>
    <s v="No"/>
    <s v="No"/>
  </r>
  <r>
    <n v="6"/>
    <n v="3"/>
    <n v="12"/>
    <n v="4"/>
    <n v="44"/>
    <x v="2"/>
    <x v="3"/>
    <s v="No"/>
    <s v="Yes"/>
  </r>
  <r>
    <n v="2"/>
    <n v="1"/>
    <n v="3"/>
    <n v="7"/>
    <n v="54"/>
    <x v="0"/>
    <x v="0"/>
    <s v="No"/>
    <s v="No"/>
  </r>
  <r>
    <n v="6"/>
    <n v="7"/>
    <n v="7"/>
    <n v="3"/>
    <n v="40"/>
    <x v="0"/>
    <x v="3"/>
    <s v="No"/>
    <s v="No"/>
  </r>
  <r>
    <n v="1"/>
    <n v="0"/>
    <n v="2"/>
    <n v="7"/>
    <n v="52"/>
    <x v="3"/>
    <x v="0"/>
    <s v="Yes"/>
    <s v="Yes"/>
  </r>
  <r>
    <n v="9"/>
    <n v="11"/>
    <n v="11"/>
    <n v="5"/>
    <n v="61"/>
    <x v="0"/>
    <x v="1"/>
    <s v="No"/>
    <s v="No"/>
  </r>
  <r>
    <n v="4"/>
    <n v="2"/>
    <n v="7"/>
    <n v="4"/>
    <n v="51"/>
    <x v="2"/>
    <x v="0"/>
    <s v="No"/>
    <s v="Yes"/>
  </r>
  <r>
    <n v="8"/>
    <n v="4"/>
    <n v="9"/>
    <n v="7"/>
    <n v="62"/>
    <x v="3"/>
    <x v="1"/>
    <s v="No"/>
    <s v="Yes"/>
  </r>
  <r>
    <n v="6"/>
    <n v="2"/>
    <n v="8"/>
    <n v="2"/>
    <n v="42"/>
    <x v="2"/>
    <x v="3"/>
    <s v="No"/>
    <s v="Yes"/>
  </r>
  <r>
    <n v="4"/>
    <n v="5"/>
    <n v="13"/>
    <n v="2"/>
    <n v="52"/>
    <x v="1"/>
    <x v="0"/>
    <s v="No"/>
    <s v="Yes"/>
  </r>
  <r>
    <n v="5"/>
    <n v="9"/>
    <n v="6"/>
    <n v="2"/>
    <n v="66"/>
    <x v="1"/>
    <x v="5"/>
    <s v="No"/>
    <s v="No"/>
  </r>
  <r>
    <n v="9"/>
    <n v="4"/>
    <n v="6"/>
    <n v="6"/>
    <n v="53"/>
    <x v="3"/>
    <x v="0"/>
    <s v="No"/>
    <s v="Yes"/>
  </r>
  <r>
    <n v="5"/>
    <n v="4"/>
    <n v="4"/>
    <n v="5"/>
    <n v="49"/>
    <x v="0"/>
    <x v="0"/>
    <s v="No"/>
    <s v="Yes"/>
  </r>
  <r>
    <n v="4"/>
    <n v="2"/>
    <n v="6"/>
    <n v="2"/>
    <n v="66"/>
    <x v="1"/>
    <x v="5"/>
    <s v="No"/>
    <s v="No"/>
  </r>
  <r>
    <n v="3"/>
    <n v="1"/>
    <n v="6"/>
    <n v="6"/>
    <n v="42"/>
    <x v="2"/>
    <x v="3"/>
    <s v="Yes"/>
    <s v="Yes"/>
  </r>
  <r>
    <n v="9"/>
    <n v="8"/>
    <n v="13"/>
    <n v="3"/>
    <n v="43"/>
    <x v="1"/>
    <x v="3"/>
    <s v="No"/>
    <s v="No"/>
  </r>
  <r>
    <n v="3"/>
    <n v="1"/>
    <n v="6"/>
    <n v="4"/>
    <n v="43"/>
    <x v="3"/>
    <x v="3"/>
    <s v="Yes"/>
    <s v="No"/>
  </r>
  <r>
    <n v="7"/>
    <n v="6"/>
    <n v="12"/>
    <n v="4"/>
    <n v="37"/>
    <x v="2"/>
    <x v="3"/>
    <s v="No"/>
    <s v="Yes"/>
  </r>
  <r>
    <n v="7"/>
    <n v="1"/>
    <n v="7"/>
    <n v="5"/>
    <n v="55"/>
    <x v="1"/>
    <x v="0"/>
    <s v="No"/>
    <s v="Yes"/>
  </r>
  <r>
    <n v="4"/>
    <n v="6"/>
    <n v="9"/>
    <n v="1"/>
    <n v="54"/>
    <x v="0"/>
    <x v="0"/>
    <s v="No"/>
    <s v="No"/>
  </r>
  <r>
    <n v="1"/>
    <n v="0"/>
    <n v="3"/>
    <n v="9"/>
    <n v="27"/>
    <x v="1"/>
    <x v="2"/>
    <s v="Yes"/>
    <s v="No"/>
  </r>
  <r>
    <n v="9"/>
    <n v="6"/>
    <n v="12"/>
    <n v="6"/>
    <n v="38"/>
    <x v="2"/>
    <x v="3"/>
    <s v="No"/>
    <s v="Yes"/>
  </r>
  <r>
    <n v="1"/>
    <n v="1"/>
    <n v="4"/>
    <n v="2"/>
    <n v="64"/>
    <x v="1"/>
    <x v="1"/>
    <s v="No"/>
    <s v="Yes"/>
  </r>
  <r>
    <n v="7"/>
    <n v="1"/>
    <n v="5"/>
    <n v="8"/>
    <n v="57"/>
    <x v="3"/>
    <x v="1"/>
    <s v="No"/>
    <s v="Yes"/>
  </r>
  <r>
    <n v="0"/>
    <n v="0"/>
    <n v="0"/>
    <n v="0"/>
    <n v="39"/>
    <x v="3"/>
    <x v="3"/>
    <s v="No"/>
    <s v="No"/>
  </r>
  <r>
    <n v="3"/>
    <n v="1"/>
    <n v="4"/>
    <n v="6"/>
    <n v="61"/>
    <x v="1"/>
    <x v="1"/>
    <s v="No"/>
    <s v="Yes"/>
  </r>
  <r>
    <n v="3"/>
    <n v="1"/>
    <n v="5"/>
    <n v="6"/>
    <n v="54"/>
    <x v="1"/>
    <x v="0"/>
    <s v="No"/>
    <s v="No"/>
  </r>
  <r>
    <n v="9"/>
    <n v="3"/>
    <n v="13"/>
    <n v="4"/>
    <n v="66"/>
    <x v="1"/>
    <x v="5"/>
    <s v="No"/>
    <s v="Yes"/>
  </r>
  <r>
    <n v="3"/>
    <n v="2"/>
    <n v="3"/>
    <n v="6"/>
    <n v="47"/>
    <x v="0"/>
    <x v="0"/>
    <s v="Yes"/>
    <s v="Yes"/>
  </r>
  <r>
    <n v="7"/>
    <n v="2"/>
    <n v="9"/>
    <n v="6"/>
    <n v="49"/>
    <x v="1"/>
    <x v="0"/>
    <s v="No"/>
    <s v="Yes"/>
  </r>
  <r>
    <n v="0"/>
    <n v="0"/>
    <n v="3"/>
    <n v="7"/>
    <n v="28"/>
    <x v="2"/>
    <x v="2"/>
    <s v="Yes"/>
    <s v="No"/>
  </r>
  <r>
    <n v="6"/>
    <n v="4"/>
    <n v="13"/>
    <n v="4"/>
    <n v="38"/>
    <x v="4"/>
    <x v="3"/>
    <s v="No"/>
    <s v="Yes"/>
  </r>
  <r>
    <n v="2"/>
    <n v="0"/>
    <n v="3"/>
    <n v="8"/>
    <n v="32"/>
    <x v="2"/>
    <x v="2"/>
    <s v="No"/>
    <s v="No"/>
  </r>
  <r>
    <n v="1"/>
    <n v="0"/>
    <n v="3"/>
    <n v="6"/>
    <n v="57"/>
    <x v="1"/>
    <x v="1"/>
    <s v="No"/>
    <s v="No"/>
  </r>
  <r>
    <n v="1"/>
    <n v="1"/>
    <n v="2"/>
    <n v="8"/>
    <n v="53"/>
    <x v="2"/>
    <x v="0"/>
    <s v="No"/>
    <s v="No"/>
  </r>
  <r>
    <n v="1"/>
    <n v="0"/>
    <n v="2"/>
    <n v="7"/>
    <n v="39"/>
    <x v="1"/>
    <x v="3"/>
    <s v="No"/>
    <s v="Yes"/>
  </r>
  <r>
    <n v="2"/>
    <n v="0"/>
    <n v="3"/>
    <n v="6"/>
    <n v="26"/>
    <x v="0"/>
    <x v="2"/>
    <s v="Yes"/>
    <s v="No"/>
  </r>
  <r>
    <n v="1"/>
    <n v="0"/>
    <n v="3"/>
    <n v="8"/>
    <n v="45"/>
    <x v="2"/>
    <x v="3"/>
    <s v="Yes"/>
    <s v="No"/>
  </r>
  <r>
    <n v="3"/>
    <n v="1"/>
    <n v="5"/>
    <n v="3"/>
    <n v="42"/>
    <x v="2"/>
    <x v="3"/>
    <s v="Yes"/>
    <s v="Yes"/>
  </r>
  <r>
    <n v="7"/>
    <n v="8"/>
    <n v="10"/>
    <n v="5"/>
    <n v="49"/>
    <x v="2"/>
    <x v="0"/>
    <s v="No"/>
    <s v="Yes"/>
  </r>
  <r>
    <n v="5"/>
    <n v="2"/>
    <n v="9"/>
    <n v="6"/>
    <n v="51"/>
    <x v="0"/>
    <x v="0"/>
    <s v="No"/>
    <s v="Yes"/>
  </r>
  <r>
    <n v="4"/>
    <n v="3"/>
    <n v="6"/>
    <n v="3"/>
    <n v="42"/>
    <x v="4"/>
    <x v="3"/>
    <s v="No"/>
    <s v="Yes"/>
  </r>
  <r>
    <n v="6"/>
    <n v="4"/>
    <n v="8"/>
    <n v="4"/>
    <n v="33"/>
    <x v="2"/>
    <x v="2"/>
    <s v="No"/>
    <s v="Yes"/>
  </r>
  <r>
    <n v="2"/>
    <n v="4"/>
    <n v="8"/>
    <n v="8"/>
    <n v="37"/>
    <x v="0"/>
    <x v="3"/>
    <s v="No"/>
    <s v="Yes"/>
  </r>
  <r>
    <n v="1"/>
    <n v="0"/>
    <n v="2"/>
    <n v="8"/>
    <n v="40"/>
    <x v="2"/>
    <x v="3"/>
    <s v="Yes"/>
    <s v="No"/>
  </r>
  <r>
    <n v="10"/>
    <n v="3"/>
    <n v="5"/>
    <n v="5"/>
    <n v="49"/>
    <x v="2"/>
    <x v="0"/>
    <s v="No"/>
    <s v="Yes"/>
  </r>
  <r>
    <n v="2"/>
    <n v="2"/>
    <n v="12"/>
    <n v="1"/>
    <n v="35"/>
    <x v="0"/>
    <x v="2"/>
    <s v="No"/>
    <s v="No"/>
  </r>
  <r>
    <n v="4"/>
    <n v="1"/>
    <n v="3"/>
    <n v="9"/>
    <n v="28"/>
    <x v="2"/>
    <x v="2"/>
    <s v="Yes"/>
    <s v="No"/>
  </r>
  <r>
    <n v="3"/>
    <n v="3"/>
    <n v="13"/>
    <n v="2"/>
    <n v="33"/>
    <x v="0"/>
    <x v="2"/>
    <s v="No"/>
    <s v="No"/>
  </r>
  <r>
    <n v="8"/>
    <n v="9"/>
    <n v="4"/>
    <n v="6"/>
    <n v="50"/>
    <x v="3"/>
    <x v="0"/>
    <s v="No"/>
    <s v="Yes"/>
  </r>
  <r>
    <n v="11"/>
    <n v="5"/>
    <n v="13"/>
    <n v="7"/>
    <n v="45"/>
    <x v="3"/>
    <x v="3"/>
    <s v="No"/>
    <s v="No"/>
  </r>
  <r>
    <n v="8"/>
    <n v="1"/>
    <n v="5"/>
    <n v="8"/>
    <n v="31"/>
    <x v="1"/>
    <x v="2"/>
    <s v="No"/>
    <s v="No"/>
  </r>
  <r>
    <n v="3"/>
    <n v="1"/>
    <n v="6"/>
    <n v="5"/>
    <n v="58"/>
    <x v="1"/>
    <x v="1"/>
    <s v="No"/>
    <s v="Yes"/>
  </r>
  <r>
    <n v="2"/>
    <n v="8"/>
    <n v="6"/>
    <n v="1"/>
    <n v="46"/>
    <x v="1"/>
    <x v="0"/>
    <s v="No"/>
    <s v="No"/>
  </r>
  <r>
    <n v="5"/>
    <n v="2"/>
    <n v="11"/>
    <n v="4"/>
    <n v="37"/>
    <x v="3"/>
    <x v="3"/>
    <s v="No"/>
    <s v="Yes"/>
  </r>
  <r>
    <n v="5"/>
    <n v="6"/>
    <n v="10"/>
    <n v="2"/>
    <n v="40"/>
    <x v="0"/>
    <x v="3"/>
    <s v="No"/>
    <s v="No"/>
  </r>
  <r>
    <n v="0"/>
    <n v="28"/>
    <n v="1"/>
    <n v="0"/>
    <n v="30"/>
    <x v="2"/>
    <x v="2"/>
    <s v="No"/>
    <s v="No"/>
  </r>
  <r>
    <n v="3"/>
    <n v="5"/>
    <n v="12"/>
    <n v="1"/>
    <n v="25"/>
    <x v="1"/>
    <x v="4"/>
    <s v="No"/>
    <s v="No"/>
  </r>
  <r>
    <n v="4"/>
    <n v="6"/>
    <n v="4"/>
    <n v="2"/>
    <n v="44"/>
    <x v="1"/>
    <x v="3"/>
    <s v="No"/>
    <s v="No"/>
  </r>
  <r>
    <n v="4"/>
    <n v="5"/>
    <n v="7"/>
    <n v="6"/>
    <n v="52"/>
    <x v="3"/>
    <x v="0"/>
    <s v="No"/>
    <s v="Yes"/>
  </r>
  <r>
    <n v="5"/>
    <n v="3"/>
    <n v="4"/>
    <n v="2"/>
    <n v="43"/>
    <x v="0"/>
    <x v="3"/>
    <s v="No"/>
    <s v="No"/>
  </r>
  <r>
    <n v="1"/>
    <n v="4"/>
    <n v="4"/>
    <n v="3"/>
    <n v="55"/>
    <x v="1"/>
    <x v="0"/>
    <s v="No"/>
    <s v="Yes"/>
  </r>
  <r>
    <n v="1"/>
    <n v="0"/>
    <n v="3"/>
    <n v="6"/>
    <n v="61"/>
    <x v="1"/>
    <x v="1"/>
    <s v="No"/>
    <s v="No"/>
  </r>
  <r>
    <n v="2"/>
    <n v="2"/>
    <n v="2"/>
    <n v="7"/>
    <n v="64"/>
    <x v="4"/>
    <x v="1"/>
    <s v="Yes"/>
    <s v="Yes"/>
  </r>
  <r>
    <n v="2"/>
    <n v="1"/>
    <n v="4"/>
    <n v="3"/>
    <n v="52"/>
    <x v="2"/>
    <x v="0"/>
    <s v="No"/>
    <s v="Yes"/>
  </r>
  <r>
    <n v="1"/>
    <n v="0"/>
    <n v="2"/>
    <n v="6"/>
    <n v="19"/>
    <x v="0"/>
    <x v="4"/>
    <s v="No"/>
    <s v="No"/>
  </r>
  <r>
    <n v="2"/>
    <n v="0"/>
    <n v="3"/>
    <n v="8"/>
    <n v="64"/>
    <x v="0"/>
    <x v="1"/>
    <s v="Yes"/>
    <s v="Yes"/>
  </r>
  <r>
    <n v="8"/>
    <n v="4"/>
    <n v="6"/>
    <n v="6"/>
    <n v="52"/>
    <x v="0"/>
    <x v="0"/>
    <s v="No"/>
    <s v="No"/>
  </r>
  <r>
    <n v="10"/>
    <n v="7"/>
    <n v="10"/>
    <n v="4"/>
    <n v="54"/>
    <x v="1"/>
    <x v="0"/>
    <s v="No"/>
    <s v="No"/>
  </r>
  <r>
    <n v="9"/>
    <n v="3"/>
    <n v="5"/>
    <n v="4"/>
    <n v="40"/>
    <x v="3"/>
    <x v="3"/>
    <s v="No"/>
    <s v="Yes"/>
  </r>
  <r>
    <n v="8"/>
    <n v="2"/>
    <n v="8"/>
    <n v="4"/>
    <n v="36"/>
    <x v="2"/>
    <x v="3"/>
    <s v="Yes"/>
    <s v="No"/>
  </r>
  <r>
    <n v="5"/>
    <n v="2"/>
    <n v="11"/>
    <n v="8"/>
    <n v="36"/>
    <x v="3"/>
    <x v="3"/>
    <s v="No"/>
    <s v="Yes"/>
  </r>
  <r>
    <n v="3"/>
    <n v="4"/>
    <n v="7"/>
    <n v="1"/>
    <n v="26"/>
    <x v="0"/>
    <x v="2"/>
    <s v="No"/>
    <s v="No"/>
  </r>
  <r>
    <n v="4"/>
    <n v="1"/>
    <n v="4"/>
    <n v="7"/>
    <n v="45"/>
    <x v="3"/>
    <x v="3"/>
    <s v="Yes"/>
    <s v="No"/>
  </r>
  <r>
    <n v="8"/>
    <n v="4"/>
    <n v="8"/>
    <n v="4"/>
    <n v="27"/>
    <x v="2"/>
    <x v="2"/>
    <s v="Yes"/>
    <s v="No"/>
  </r>
  <r>
    <n v="1"/>
    <n v="1"/>
    <n v="3"/>
    <n v="2"/>
    <n v="44"/>
    <x v="3"/>
    <x v="3"/>
    <s v="Yes"/>
    <s v="No"/>
  </r>
  <r>
    <n v="9"/>
    <n v="3"/>
    <n v="6"/>
    <n v="8"/>
    <n v="62"/>
    <x v="3"/>
    <x v="1"/>
    <s v="No"/>
    <s v="Yes"/>
  </r>
  <r>
    <n v="2"/>
    <n v="4"/>
    <n v="5"/>
    <n v="7"/>
    <n v="65"/>
    <x v="1"/>
    <x v="1"/>
    <s v="No"/>
    <s v="Yes"/>
  </r>
  <r>
    <n v="1"/>
    <n v="1"/>
    <n v="2"/>
    <n v="7"/>
    <n v="42"/>
    <x v="2"/>
    <x v="3"/>
    <s v="Yes"/>
    <s v="No"/>
  </r>
  <r>
    <n v="1"/>
    <n v="0"/>
    <n v="2"/>
    <n v="8"/>
    <n v="27"/>
    <x v="2"/>
    <x v="2"/>
    <s v="Yes"/>
    <s v="No"/>
  </r>
  <r>
    <n v="7"/>
    <n v="5"/>
    <n v="10"/>
    <n v="5"/>
    <n v="47"/>
    <x v="0"/>
    <x v="0"/>
    <s v="No"/>
    <s v="Yes"/>
  </r>
  <r>
    <n v="2"/>
    <n v="1"/>
    <n v="3"/>
    <n v="6"/>
    <n v="38"/>
    <x v="0"/>
    <x v="3"/>
    <s v="Yes"/>
    <s v="No"/>
  </r>
  <r>
    <n v="5"/>
    <n v="4"/>
    <n v="8"/>
    <n v="4"/>
    <n v="60"/>
    <x v="1"/>
    <x v="1"/>
    <s v="No"/>
    <s v="No"/>
  </r>
  <r>
    <n v="4"/>
    <n v="1"/>
    <n v="5"/>
    <n v="7"/>
    <n v="31"/>
    <x v="1"/>
    <x v="2"/>
    <s v="Yes"/>
    <s v="No"/>
  </r>
  <r>
    <n v="3"/>
    <n v="2"/>
    <n v="5"/>
    <n v="1"/>
    <n v="37"/>
    <x v="2"/>
    <x v="3"/>
    <s v="No"/>
    <s v="No"/>
  </r>
  <r>
    <n v="5"/>
    <n v="3"/>
    <n v="8"/>
    <n v="2"/>
    <n v="52"/>
    <x v="3"/>
    <x v="0"/>
    <s v="No"/>
    <s v="No"/>
  </r>
  <r>
    <n v="2"/>
    <n v="0"/>
    <n v="3"/>
    <n v="7"/>
    <n v="35"/>
    <x v="1"/>
    <x v="2"/>
    <s v="Yes"/>
    <s v="No"/>
  </r>
  <r>
    <n v="11"/>
    <n v="5"/>
    <n v="9"/>
    <n v="6"/>
    <n v="43"/>
    <x v="3"/>
    <x v="3"/>
    <s v="No"/>
    <s v="Yes"/>
  </r>
  <r>
    <n v="1"/>
    <n v="0"/>
    <n v="2"/>
    <n v="7"/>
    <n v="56"/>
    <x v="0"/>
    <x v="1"/>
    <s v="Yes"/>
    <s v="Yes"/>
  </r>
  <r>
    <n v="5"/>
    <n v="4"/>
    <n v="5"/>
    <n v="4"/>
    <n v="47"/>
    <x v="2"/>
    <x v="0"/>
    <s v="No"/>
    <s v="Yes"/>
  </r>
  <r>
    <n v="11"/>
    <n v="1"/>
    <n v="8"/>
    <n v="7"/>
    <n v="59"/>
    <x v="2"/>
    <x v="1"/>
    <s v="No"/>
    <s v="No"/>
  </r>
  <r>
    <n v="1"/>
    <n v="0"/>
    <n v="3"/>
    <n v="7"/>
    <n v="30"/>
    <x v="2"/>
    <x v="2"/>
    <s v="Yes"/>
    <s v="No"/>
  </r>
  <r>
    <n v="5"/>
    <n v="6"/>
    <n v="4"/>
    <n v="3"/>
    <n v="48"/>
    <x v="2"/>
    <x v="0"/>
    <s v="No"/>
    <s v="No"/>
  </r>
  <r>
    <n v="4"/>
    <n v="1"/>
    <n v="2"/>
    <n v="9"/>
    <n v="36"/>
    <x v="2"/>
    <x v="3"/>
    <s v="Yes"/>
    <s v="No"/>
  </r>
  <r>
    <n v="2"/>
    <n v="0"/>
    <n v="3"/>
    <n v="6"/>
    <n v="48"/>
    <x v="2"/>
    <x v="0"/>
    <s v="No"/>
    <s v="Yes"/>
  </r>
  <r>
    <n v="6"/>
    <n v="5"/>
    <n v="12"/>
    <n v="2"/>
    <n v="58"/>
    <x v="2"/>
    <x v="1"/>
    <s v="No"/>
    <s v="No"/>
  </r>
  <r>
    <n v="3"/>
    <n v="8"/>
    <n v="11"/>
    <n v="1"/>
    <n v="38"/>
    <x v="3"/>
    <x v="3"/>
    <s v="No"/>
    <s v="No"/>
  </r>
  <r>
    <n v="6"/>
    <n v="3"/>
    <n v="5"/>
    <n v="7"/>
    <n v="48"/>
    <x v="2"/>
    <x v="0"/>
    <s v="Yes"/>
    <s v="Yes"/>
  </r>
  <r>
    <n v="11"/>
    <n v="6"/>
    <n v="8"/>
    <n v="4"/>
    <n v="22"/>
    <x v="1"/>
    <x v="4"/>
    <s v="No"/>
    <s v="No"/>
  </r>
  <r>
    <n v="0"/>
    <n v="0"/>
    <n v="3"/>
    <n v="5"/>
    <n v="64"/>
    <x v="3"/>
    <x v="1"/>
    <s v="Yes"/>
    <s v="Yes"/>
  </r>
  <r>
    <n v="7"/>
    <n v="2"/>
    <n v="6"/>
    <n v="8"/>
    <n v="59"/>
    <x v="1"/>
    <x v="1"/>
    <s v="Yes"/>
    <s v="Yes"/>
  </r>
  <r>
    <n v="4"/>
    <n v="2"/>
    <n v="10"/>
    <n v="3"/>
    <n v="35"/>
    <x v="2"/>
    <x v="2"/>
    <s v="Yes"/>
    <s v="Yes"/>
  </r>
  <r>
    <n v="6"/>
    <n v="1"/>
    <n v="4"/>
    <n v="8"/>
    <n v="65"/>
    <x v="3"/>
    <x v="1"/>
    <s v="Yes"/>
    <s v="Yes"/>
  </r>
  <r>
    <n v="4"/>
    <n v="3"/>
    <n v="4"/>
    <n v="5"/>
    <n v="40"/>
    <x v="3"/>
    <x v="3"/>
    <s v="Yes"/>
    <s v="Yes"/>
  </r>
  <r>
    <n v="4"/>
    <n v="8"/>
    <n v="13"/>
    <n v="2"/>
    <n v="65"/>
    <x v="2"/>
    <x v="1"/>
    <s v="No"/>
    <s v="No"/>
  </r>
  <r>
    <n v="8"/>
    <n v="5"/>
    <n v="4"/>
    <n v="4"/>
    <n v="40"/>
    <x v="2"/>
    <x v="3"/>
    <s v="No"/>
    <s v="Yes"/>
  </r>
  <r>
    <n v="4"/>
    <n v="1"/>
    <n v="7"/>
    <n v="2"/>
    <n v="62"/>
    <x v="1"/>
    <x v="1"/>
    <s v="No"/>
    <s v="Yes"/>
  </r>
  <r>
    <n v="1"/>
    <n v="0"/>
    <n v="2"/>
    <n v="7"/>
    <n v="24"/>
    <x v="2"/>
    <x v="4"/>
    <s v="Yes"/>
    <s v="No"/>
  </r>
  <r>
    <n v="7"/>
    <n v="5"/>
    <n v="6"/>
    <n v="4"/>
    <n v="43"/>
    <x v="1"/>
    <x v="3"/>
    <s v="No"/>
    <s v="Yes"/>
  </r>
  <r>
    <n v="6"/>
    <n v="9"/>
    <n v="11"/>
    <n v="5"/>
    <n v="60"/>
    <x v="0"/>
    <x v="1"/>
    <s v="No"/>
    <s v="Yes"/>
  </r>
  <r>
    <n v="3"/>
    <n v="0"/>
    <n v="3"/>
    <n v="8"/>
    <n v="57"/>
    <x v="1"/>
    <x v="1"/>
    <s v="Yes"/>
    <s v="Yes"/>
  </r>
  <r>
    <n v="2"/>
    <n v="1"/>
    <n v="3"/>
    <n v="5"/>
    <n v="64"/>
    <x v="0"/>
    <x v="1"/>
    <s v="Yes"/>
    <s v="Yes"/>
  </r>
  <r>
    <n v="3"/>
    <n v="0"/>
    <n v="4"/>
    <n v="6"/>
    <n v="35"/>
    <x v="1"/>
    <x v="2"/>
    <s v="Yes"/>
    <s v="No"/>
  </r>
  <r>
    <n v="6"/>
    <n v="9"/>
    <n v="5"/>
    <n v="3"/>
    <n v="50"/>
    <x v="2"/>
    <x v="0"/>
    <s v="No"/>
    <s v="No"/>
  </r>
  <r>
    <n v="4"/>
    <n v="4"/>
    <n v="11"/>
    <n v="1"/>
    <n v="61"/>
    <x v="1"/>
    <x v="1"/>
    <s v="No"/>
    <s v="No"/>
  </r>
  <r>
    <n v="2"/>
    <n v="0"/>
    <n v="4"/>
    <n v="5"/>
    <n v="38"/>
    <x v="2"/>
    <x v="3"/>
    <s v="Yes"/>
    <s v="No"/>
  </r>
  <r>
    <n v="3"/>
    <n v="8"/>
    <n v="12"/>
    <n v="1"/>
    <n v="19"/>
    <x v="0"/>
    <x v="4"/>
    <s v="No"/>
    <s v="No"/>
  </r>
  <r>
    <n v="1"/>
    <n v="0"/>
    <n v="2"/>
    <n v="7"/>
    <n v="43"/>
    <x v="0"/>
    <x v="3"/>
    <s v="Yes"/>
    <s v="No"/>
  </r>
  <r>
    <n v="10"/>
    <n v="10"/>
    <n v="7"/>
    <n v="6"/>
    <n v="60"/>
    <x v="2"/>
    <x v="1"/>
    <s v="No"/>
    <s v="No"/>
  </r>
  <r>
    <n v="6"/>
    <n v="10"/>
    <n v="5"/>
    <n v="2"/>
    <n v="41"/>
    <x v="1"/>
    <x v="3"/>
    <s v="No"/>
    <s v="No"/>
  </r>
  <r>
    <n v="3"/>
    <n v="2"/>
    <n v="10"/>
    <n v="3"/>
    <n v="55"/>
    <x v="1"/>
    <x v="0"/>
    <s v="No"/>
    <s v="Yes"/>
  </r>
  <r>
    <n v="6"/>
    <n v="4"/>
    <n v="13"/>
    <n v="4"/>
    <n v="38"/>
    <x v="4"/>
    <x v="3"/>
    <s v="No"/>
    <s v="Yes"/>
  </r>
  <r>
    <n v="8"/>
    <n v="5"/>
    <n v="11"/>
    <n v="8"/>
    <n v="44"/>
    <x v="2"/>
    <x v="3"/>
    <s v="No"/>
    <s v="No"/>
  </r>
  <r>
    <n v="8"/>
    <n v="6"/>
    <n v="6"/>
    <n v="3"/>
    <n v="35"/>
    <x v="1"/>
    <x v="2"/>
    <s v="No"/>
    <s v="No"/>
  </r>
  <r>
    <n v="7"/>
    <n v="3"/>
    <n v="13"/>
    <n v="4"/>
    <n v="35"/>
    <x v="1"/>
    <x v="2"/>
    <s v="No"/>
    <s v="No"/>
  </r>
  <r>
    <n v="7"/>
    <n v="6"/>
    <n v="5"/>
    <n v="6"/>
    <n v="40"/>
    <x v="1"/>
    <x v="3"/>
    <s v="No"/>
    <s v="Yes"/>
  </r>
  <r>
    <n v="3"/>
    <n v="4"/>
    <n v="8"/>
    <n v="8"/>
    <n v="49"/>
    <x v="2"/>
    <x v="0"/>
    <s v="No"/>
    <s v="Yes"/>
  </r>
  <r>
    <n v="2"/>
    <n v="1"/>
    <n v="3"/>
    <n v="4"/>
    <n v="34"/>
    <x v="2"/>
    <x v="2"/>
    <s v="Yes"/>
    <s v="No"/>
  </r>
  <r>
    <n v="3"/>
    <n v="2"/>
    <n v="2"/>
    <n v="5"/>
    <n v="55"/>
    <x v="2"/>
    <x v="0"/>
    <s v="No"/>
    <s v="Yes"/>
  </r>
  <r>
    <n v="3"/>
    <n v="0"/>
    <n v="3"/>
    <n v="7"/>
    <n v="32"/>
    <x v="2"/>
    <x v="2"/>
    <s v="Yes"/>
    <s v="No"/>
  </r>
  <r>
    <n v="8"/>
    <n v="1"/>
    <n v="8"/>
    <n v="6"/>
    <n v="47"/>
    <x v="0"/>
    <x v="0"/>
    <s v="Yes"/>
    <s v="Yes"/>
  </r>
  <r>
    <n v="6"/>
    <n v="4"/>
    <n v="10"/>
    <n v="3"/>
    <n v="25"/>
    <x v="2"/>
    <x v="4"/>
    <s v="No"/>
    <s v="No"/>
  </r>
  <r>
    <n v="2"/>
    <n v="1"/>
    <n v="2"/>
    <n v="7"/>
    <n v="35"/>
    <x v="0"/>
    <x v="2"/>
    <s v="Yes"/>
    <s v="No"/>
  </r>
  <r>
    <n v="2"/>
    <n v="11"/>
    <n v="5"/>
    <n v="1"/>
    <n v="62"/>
    <x v="0"/>
    <x v="1"/>
    <s v="No"/>
    <s v="No"/>
  </r>
  <r>
    <n v="3"/>
    <n v="2"/>
    <n v="4"/>
    <n v="6"/>
    <n v="58"/>
    <x v="2"/>
    <x v="1"/>
    <s v="No"/>
    <s v="Yes"/>
  </r>
  <r>
    <n v="3"/>
    <n v="6"/>
    <n v="7"/>
    <n v="2"/>
    <n v="35"/>
    <x v="2"/>
    <x v="2"/>
    <s v="No"/>
    <s v="No"/>
  </r>
  <r>
    <n v="11"/>
    <n v="5"/>
    <n v="12"/>
    <n v="6"/>
    <n v="25"/>
    <x v="1"/>
    <x v="4"/>
    <s v="No"/>
    <s v="No"/>
  </r>
  <r>
    <n v="2"/>
    <n v="1"/>
    <n v="4"/>
    <n v="4"/>
    <n v="48"/>
    <x v="2"/>
    <x v="0"/>
    <s v="No"/>
    <s v="Yes"/>
  </r>
  <r>
    <n v="6"/>
    <n v="1"/>
    <n v="7"/>
    <n v="6"/>
    <n v="57"/>
    <x v="2"/>
    <x v="1"/>
    <s v="No"/>
    <s v="Yes"/>
  </r>
  <r>
    <n v="5"/>
    <n v="2"/>
    <n v="12"/>
    <n v="2"/>
    <n v="34"/>
    <x v="2"/>
    <x v="2"/>
    <s v="No"/>
    <s v="Yes"/>
  </r>
  <r>
    <n v="8"/>
    <n v="5"/>
    <n v="6"/>
    <n v="3"/>
    <n v="62"/>
    <x v="2"/>
    <x v="1"/>
    <s v="No"/>
    <s v="No"/>
  </r>
  <r>
    <n v="7"/>
    <n v="3"/>
    <n v="7"/>
    <n v="8"/>
    <n v="48"/>
    <x v="0"/>
    <x v="0"/>
    <s v="Yes"/>
    <s v="Yes"/>
  </r>
  <r>
    <n v="2"/>
    <n v="0"/>
    <n v="4"/>
    <n v="7"/>
    <n v="41"/>
    <x v="2"/>
    <x v="3"/>
    <s v="Yes"/>
    <s v="Yes"/>
  </r>
  <r>
    <n v="0"/>
    <n v="0"/>
    <n v="1"/>
    <n v="20"/>
    <n v="55"/>
    <x v="1"/>
    <x v="0"/>
    <s v="No"/>
    <s v="Yes"/>
  </r>
  <r>
    <n v="1"/>
    <n v="0"/>
    <n v="2"/>
    <n v="7"/>
    <n v="60"/>
    <x v="1"/>
    <x v="1"/>
    <s v="Yes"/>
    <s v="Yes"/>
  </r>
  <r>
    <n v="2"/>
    <n v="1"/>
    <n v="3"/>
    <n v="6"/>
    <n v="48"/>
    <x v="0"/>
    <x v="0"/>
    <s v="No"/>
    <s v="Yes"/>
  </r>
  <r>
    <n v="2"/>
    <n v="11"/>
    <n v="4"/>
    <n v="1"/>
    <n v="56"/>
    <x v="1"/>
    <x v="1"/>
    <s v="No"/>
    <s v="No"/>
  </r>
  <r>
    <n v="1"/>
    <n v="0"/>
    <n v="3"/>
    <n v="3"/>
    <n v="58"/>
    <x v="0"/>
    <x v="1"/>
    <s v="Yes"/>
    <s v="Yes"/>
  </r>
  <r>
    <n v="6"/>
    <n v="9"/>
    <n v="5"/>
    <n v="2"/>
    <n v="42"/>
    <x v="0"/>
    <x v="3"/>
    <s v="No"/>
    <s v="Yes"/>
  </r>
  <r>
    <n v="4"/>
    <n v="4"/>
    <n v="10"/>
    <n v="1"/>
    <n v="40"/>
    <x v="0"/>
    <x v="3"/>
    <s v="No"/>
    <s v="No"/>
  </r>
  <r>
    <n v="1"/>
    <n v="0"/>
    <n v="3"/>
    <n v="4"/>
    <n v="38"/>
    <x v="1"/>
    <x v="3"/>
    <s v="Yes"/>
    <s v="Yes"/>
  </r>
  <r>
    <n v="1"/>
    <n v="1"/>
    <n v="2"/>
    <n v="7"/>
    <n v="44"/>
    <x v="0"/>
    <x v="3"/>
    <s v="Yes"/>
    <s v="No"/>
  </r>
  <r>
    <n v="1"/>
    <n v="0"/>
    <n v="2"/>
    <n v="7"/>
    <n v="42"/>
    <x v="2"/>
    <x v="3"/>
    <s v="Yes"/>
    <s v="No"/>
  </r>
  <r>
    <n v="1"/>
    <n v="0"/>
    <n v="3"/>
    <n v="8"/>
    <n v="41"/>
    <x v="1"/>
    <x v="3"/>
    <s v="Yes"/>
    <s v="No"/>
  </r>
  <r>
    <n v="2"/>
    <n v="0"/>
    <n v="3"/>
    <n v="7"/>
    <n v="26"/>
    <x v="2"/>
    <x v="2"/>
    <s v="Yes"/>
    <s v="No"/>
  </r>
  <r>
    <n v="3"/>
    <n v="0"/>
    <n v="4"/>
    <n v="7"/>
    <n v="54"/>
    <x v="1"/>
    <x v="0"/>
    <s v="Yes"/>
    <s v="Yes"/>
  </r>
  <r>
    <n v="6"/>
    <n v="8"/>
    <n v="4"/>
    <n v="7"/>
    <n v="45"/>
    <x v="3"/>
    <x v="3"/>
    <s v="No"/>
    <s v="Yes"/>
  </r>
  <r>
    <n v="7"/>
    <n v="1"/>
    <n v="8"/>
    <n v="7"/>
    <n v="36"/>
    <x v="2"/>
    <x v="3"/>
    <s v="Yes"/>
    <s v="No"/>
  </r>
  <r>
    <n v="7"/>
    <n v="1"/>
    <n v="5"/>
    <n v="9"/>
    <n v="36"/>
    <x v="3"/>
    <x v="3"/>
    <s v="No"/>
    <s v="Yes"/>
  </r>
  <r>
    <n v="3"/>
    <n v="6"/>
    <n v="4"/>
    <n v="2"/>
    <n v="68"/>
    <x v="1"/>
    <x v="5"/>
    <s v="No"/>
    <s v="No"/>
  </r>
  <r>
    <n v="5"/>
    <n v="4"/>
    <n v="7"/>
    <n v="2"/>
    <n v="55"/>
    <x v="2"/>
    <x v="0"/>
    <s v="No"/>
    <s v="No"/>
  </r>
  <r>
    <n v="2"/>
    <n v="0"/>
    <n v="3"/>
    <n v="7"/>
    <n v="63"/>
    <x v="0"/>
    <x v="1"/>
    <s v="No"/>
    <s v="No"/>
  </r>
  <r>
    <n v="3"/>
    <n v="3"/>
    <n v="5"/>
    <n v="4"/>
    <n v="35"/>
    <x v="2"/>
    <x v="2"/>
    <s v="Yes"/>
    <s v="Yes"/>
  </r>
  <r>
    <n v="1"/>
    <n v="1"/>
    <n v="5"/>
    <n v="3"/>
    <n v="52"/>
    <x v="0"/>
    <x v="0"/>
    <s v="No"/>
    <s v="Yes"/>
  </r>
  <r>
    <n v="4"/>
    <n v="1"/>
    <n v="7"/>
    <n v="7"/>
    <n v="51"/>
    <x v="0"/>
    <x v="0"/>
    <s v="No"/>
    <s v="No"/>
  </r>
  <r>
    <n v="10"/>
    <n v="3"/>
    <n v="7"/>
    <n v="6"/>
    <n v="60"/>
    <x v="2"/>
    <x v="1"/>
    <s v="No"/>
    <s v="Yes"/>
  </r>
  <r>
    <n v="11"/>
    <n v="4"/>
    <n v="8"/>
    <n v="8"/>
    <n v="47"/>
    <x v="3"/>
    <x v="0"/>
    <s v="No"/>
    <s v="Yes"/>
  </r>
  <r>
    <n v="6"/>
    <n v="5"/>
    <n v="12"/>
    <n v="3"/>
    <n v="40"/>
    <x v="1"/>
    <x v="3"/>
    <s v="No"/>
    <s v="No"/>
  </r>
  <r>
    <n v="4"/>
    <n v="0"/>
    <n v="3"/>
    <n v="8"/>
    <n v="45"/>
    <x v="2"/>
    <x v="3"/>
    <s v="Yes"/>
    <s v="No"/>
  </r>
  <r>
    <n v="4"/>
    <n v="4"/>
    <n v="9"/>
    <n v="4"/>
    <n v="43"/>
    <x v="2"/>
    <x v="3"/>
    <s v="No"/>
    <s v="Yes"/>
  </r>
  <r>
    <n v="1"/>
    <n v="0"/>
    <n v="3"/>
    <n v="5"/>
    <n v="57"/>
    <x v="4"/>
    <x v="1"/>
    <s v="Yes"/>
    <s v="Yes"/>
  </r>
  <r>
    <n v="2"/>
    <n v="1"/>
    <n v="4"/>
    <n v="6"/>
    <n v="62"/>
    <x v="2"/>
    <x v="1"/>
    <s v="Yes"/>
    <s v="Yes"/>
  </r>
  <r>
    <n v="6"/>
    <n v="8"/>
    <n v="13"/>
    <n v="2"/>
    <n v="69"/>
    <x v="0"/>
    <x v="5"/>
    <s v="No"/>
    <s v="No"/>
  </r>
  <r>
    <n v="2"/>
    <n v="8"/>
    <n v="12"/>
    <n v="8"/>
    <n v="55"/>
    <x v="2"/>
    <x v="0"/>
    <s v="No"/>
    <s v="No"/>
  </r>
  <r>
    <n v="7"/>
    <n v="1"/>
    <n v="7"/>
    <n v="7"/>
    <n v="37"/>
    <x v="2"/>
    <x v="3"/>
    <s v="No"/>
    <s v="Yes"/>
  </r>
  <r>
    <n v="1"/>
    <n v="1"/>
    <n v="3"/>
    <n v="2"/>
    <n v="43"/>
    <x v="2"/>
    <x v="3"/>
    <s v="No"/>
    <s v="Yes"/>
  </r>
  <r>
    <n v="3"/>
    <n v="4"/>
    <n v="6"/>
    <n v="3"/>
    <n v="56"/>
    <x v="2"/>
    <x v="1"/>
    <s v="No"/>
    <s v="Yes"/>
  </r>
  <r>
    <n v="3"/>
    <n v="2"/>
    <n v="8"/>
    <n v="8"/>
    <n v="41"/>
    <x v="2"/>
    <x v="3"/>
    <s v="Yes"/>
    <s v="Yes"/>
  </r>
  <r>
    <n v="5"/>
    <n v="9"/>
    <n v="6"/>
    <n v="2"/>
    <n v="41"/>
    <x v="0"/>
    <x v="3"/>
    <s v="No"/>
    <s v="Yes"/>
  </r>
  <r>
    <n v="1"/>
    <n v="1"/>
    <n v="2"/>
    <n v="6"/>
    <n v="32"/>
    <x v="2"/>
    <x v="2"/>
    <s v="No"/>
    <s v="No"/>
  </r>
  <r>
    <n v="2"/>
    <n v="0"/>
    <n v="3"/>
    <n v="8"/>
    <n v="41"/>
    <x v="0"/>
    <x v="3"/>
    <s v="Yes"/>
    <s v="No"/>
  </r>
  <r>
    <n v="5"/>
    <n v="4"/>
    <n v="6"/>
    <n v="2"/>
    <n v="39"/>
    <x v="0"/>
    <x v="3"/>
    <s v="No"/>
    <s v="No"/>
  </r>
  <r>
    <n v="5"/>
    <n v="7"/>
    <n v="9"/>
    <n v="4"/>
    <n v="58"/>
    <x v="2"/>
    <x v="1"/>
    <s v="No"/>
    <s v="Yes"/>
  </r>
  <r>
    <n v="5"/>
    <n v="5"/>
    <n v="12"/>
    <n v="1"/>
    <n v="27"/>
    <x v="1"/>
    <x v="2"/>
    <s v="No"/>
    <s v="No"/>
  </r>
  <r>
    <n v="5"/>
    <n v="4"/>
    <n v="7"/>
    <n v="3"/>
    <n v="44"/>
    <x v="1"/>
    <x v="3"/>
    <s v="No"/>
    <s v="Yes"/>
  </r>
  <r>
    <n v="1"/>
    <n v="0"/>
    <n v="2"/>
    <n v="6"/>
    <n v="38"/>
    <x v="2"/>
    <x v="3"/>
    <s v="Yes"/>
    <s v="Yes"/>
  </r>
  <r>
    <n v="10"/>
    <n v="2"/>
    <n v="4"/>
    <n v="9"/>
    <n v="58"/>
    <x v="0"/>
    <x v="1"/>
    <s v="No"/>
    <s v="No"/>
  </r>
  <r>
    <n v="9"/>
    <n v="2"/>
    <n v="9"/>
    <n v="5"/>
    <n v="42"/>
    <x v="2"/>
    <x v="3"/>
    <s v="No"/>
    <s v="Yes"/>
  </r>
  <r>
    <n v="2"/>
    <n v="0"/>
    <n v="3"/>
    <n v="8"/>
    <n v="35"/>
    <x v="2"/>
    <x v="2"/>
    <s v="Yes"/>
    <s v="No"/>
  </r>
  <r>
    <n v="5"/>
    <n v="4"/>
    <n v="8"/>
    <n v="3"/>
    <n v="33"/>
    <x v="0"/>
    <x v="2"/>
    <s v="No"/>
    <s v="No"/>
  </r>
  <r>
    <n v="2"/>
    <n v="0"/>
    <n v="3"/>
    <n v="7"/>
    <n v="41"/>
    <x v="2"/>
    <x v="3"/>
    <s v="Yes"/>
    <s v="No"/>
  </r>
  <r>
    <n v="7"/>
    <n v="3"/>
    <n v="7"/>
    <n v="5"/>
    <n v="53"/>
    <x v="0"/>
    <x v="0"/>
    <s v="No"/>
    <s v="No"/>
  </r>
  <r>
    <n v="3"/>
    <n v="2"/>
    <n v="2"/>
    <n v="8"/>
    <n v="50"/>
    <x v="2"/>
    <x v="0"/>
    <s v="No"/>
    <s v="No"/>
  </r>
  <r>
    <n v="5"/>
    <n v="10"/>
    <n v="4"/>
    <n v="6"/>
    <n v="54"/>
    <x v="1"/>
    <x v="0"/>
    <s v="No"/>
    <s v="Yes"/>
  </r>
  <r>
    <n v="10"/>
    <n v="2"/>
    <n v="11"/>
    <n v="8"/>
    <n v="54"/>
    <x v="3"/>
    <x v="0"/>
    <s v="No"/>
    <s v="Yes"/>
  </r>
  <r>
    <n v="3"/>
    <n v="4"/>
    <n v="7"/>
    <n v="5"/>
    <n v="59"/>
    <x v="2"/>
    <x v="1"/>
    <s v="Yes"/>
    <s v="Yes"/>
  </r>
  <r>
    <n v="1"/>
    <n v="0"/>
    <n v="3"/>
    <n v="8"/>
    <n v="51"/>
    <x v="3"/>
    <x v="0"/>
    <s v="Yes"/>
    <s v="Yes"/>
  </r>
  <r>
    <n v="8"/>
    <n v="9"/>
    <n v="4"/>
    <n v="4"/>
    <n v="55"/>
    <x v="4"/>
    <x v="0"/>
    <s v="No"/>
    <s v="Yes"/>
  </r>
  <r>
    <n v="1"/>
    <n v="0"/>
    <n v="3"/>
    <n v="6"/>
    <n v="30"/>
    <x v="1"/>
    <x v="2"/>
    <s v="Yes"/>
    <s v="No"/>
  </r>
  <r>
    <n v="2"/>
    <n v="0"/>
    <n v="3"/>
    <n v="5"/>
    <n v="37"/>
    <x v="3"/>
    <x v="3"/>
    <s v="Yes"/>
    <s v="Yes"/>
  </r>
  <r>
    <n v="6"/>
    <n v="4"/>
    <n v="7"/>
    <n v="6"/>
    <n v="20"/>
    <x v="0"/>
    <x v="4"/>
    <s v="No"/>
    <s v="No"/>
  </r>
  <r>
    <n v="7"/>
    <n v="3"/>
    <n v="7"/>
    <n v="5"/>
    <n v="46"/>
    <x v="1"/>
    <x v="0"/>
    <s v="No"/>
    <s v="Yes"/>
  </r>
  <r>
    <n v="2"/>
    <n v="0"/>
    <n v="3"/>
    <n v="7"/>
    <n v="33"/>
    <x v="1"/>
    <x v="2"/>
    <s v="Yes"/>
    <s v="No"/>
  </r>
  <r>
    <n v="1"/>
    <n v="0"/>
    <n v="3"/>
    <n v="8"/>
    <n v="46"/>
    <x v="2"/>
    <x v="0"/>
    <s v="Yes"/>
    <s v="Yes"/>
  </r>
  <r>
    <n v="6"/>
    <n v="5"/>
    <n v="12"/>
    <n v="3"/>
    <n v="57"/>
    <x v="2"/>
    <x v="1"/>
    <s v="No"/>
    <s v="Yes"/>
  </r>
  <r>
    <n v="6"/>
    <n v="1"/>
    <n v="5"/>
    <n v="7"/>
    <n v="41"/>
    <x v="0"/>
    <x v="3"/>
    <s v="Yes"/>
    <s v="No"/>
  </r>
  <r>
    <n v="7"/>
    <n v="7"/>
    <n v="12"/>
    <n v="3"/>
    <n v="32"/>
    <x v="3"/>
    <x v="2"/>
    <s v="No"/>
    <s v="No"/>
  </r>
  <r>
    <n v="1"/>
    <n v="0"/>
    <n v="3"/>
    <n v="6"/>
    <n v="33"/>
    <x v="0"/>
    <x v="2"/>
    <s v="No"/>
    <s v="Yes"/>
  </r>
  <r>
    <n v="7"/>
    <n v="6"/>
    <n v="5"/>
    <n v="5"/>
    <n v="37"/>
    <x v="0"/>
    <x v="3"/>
    <s v="No"/>
    <s v="Yes"/>
  </r>
  <r>
    <n v="2"/>
    <n v="1"/>
    <n v="3"/>
    <n v="5"/>
    <n v="63"/>
    <x v="1"/>
    <x v="1"/>
    <s v="Yes"/>
    <s v="Yes"/>
  </r>
  <r>
    <n v="3"/>
    <n v="2"/>
    <n v="6"/>
    <n v="5"/>
    <n v="38"/>
    <x v="2"/>
    <x v="3"/>
    <s v="No"/>
    <s v="Yes"/>
  </r>
  <r>
    <n v="3"/>
    <n v="0"/>
    <n v="4"/>
    <n v="6"/>
    <n v="26"/>
    <x v="0"/>
    <x v="2"/>
    <s v="Yes"/>
    <s v="No"/>
  </r>
  <r>
    <n v="4"/>
    <n v="0"/>
    <n v="3"/>
    <n v="9"/>
    <n v="31"/>
    <x v="2"/>
    <x v="2"/>
    <s v="Yes"/>
    <s v="No"/>
  </r>
  <r>
    <n v="3"/>
    <n v="6"/>
    <n v="7"/>
    <n v="1"/>
    <n v="53"/>
    <x v="2"/>
    <x v="0"/>
    <s v="No"/>
    <s v="No"/>
  </r>
  <r>
    <n v="5"/>
    <n v="6"/>
    <n v="7"/>
    <n v="2"/>
    <n v="44"/>
    <x v="1"/>
    <x v="3"/>
    <s v="No"/>
    <s v="No"/>
  </r>
  <r>
    <n v="3"/>
    <n v="6"/>
    <n v="8"/>
    <n v="3"/>
    <n v="21"/>
    <x v="0"/>
    <x v="4"/>
    <s v="No"/>
    <s v="No"/>
  </r>
  <r>
    <n v="7"/>
    <n v="5"/>
    <n v="8"/>
    <n v="5"/>
    <n v="56"/>
    <x v="0"/>
    <x v="1"/>
    <s v="No"/>
    <s v="Yes"/>
  </r>
  <r>
    <n v="3"/>
    <n v="1"/>
    <n v="5"/>
    <n v="5"/>
    <n v="50"/>
    <x v="0"/>
    <x v="0"/>
    <s v="No"/>
    <s v="Yes"/>
  </r>
  <r>
    <n v="3"/>
    <n v="1"/>
    <n v="3"/>
    <n v="5"/>
    <n v="33"/>
    <x v="2"/>
    <x v="2"/>
    <s v="Yes"/>
    <s v="No"/>
  </r>
  <r>
    <n v="5"/>
    <n v="3"/>
    <n v="3"/>
    <n v="6"/>
    <n v="39"/>
    <x v="0"/>
    <x v="3"/>
    <s v="No"/>
    <s v="Yes"/>
  </r>
  <r>
    <n v="6"/>
    <n v="2"/>
    <n v="9"/>
    <n v="4"/>
    <n v="60"/>
    <x v="2"/>
    <x v="1"/>
    <s v="No"/>
    <s v="Yes"/>
  </r>
  <r>
    <n v="7"/>
    <n v="7"/>
    <n v="10"/>
    <n v="3"/>
    <n v="55"/>
    <x v="2"/>
    <x v="0"/>
    <s v="No"/>
    <s v="No"/>
  </r>
  <r>
    <n v="1"/>
    <n v="1"/>
    <n v="2"/>
    <n v="5"/>
    <n v="48"/>
    <x v="1"/>
    <x v="0"/>
    <s v="Yes"/>
    <s v="Yes"/>
  </r>
  <r>
    <n v="7"/>
    <n v="1"/>
    <n v="7"/>
    <n v="8"/>
    <n v="40"/>
    <x v="2"/>
    <x v="3"/>
    <s v="No"/>
    <s v="Yes"/>
  </r>
  <r>
    <n v="10"/>
    <n v="2"/>
    <n v="12"/>
    <n v="7"/>
    <n v="34"/>
    <x v="0"/>
    <x v="2"/>
    <s v="No"/>
    <s v="Yes"/>
  </r>
  <r>
    <n v="1"/>
    <n v="0"/>
    <n v="3"/>
    <n v="7"/>
    <n v="41"/>
    <x v="2"/>
    <x v="3"/>
    <s v="No"/>
    <s v="Yes"/>
  </r>
  <r>
    <n v="6"/>
    <n v="2"/>
    <n v="11"/>
    <n v="5"/>
    <n v="28"/>
    <x v="2"/>
    <x v="2"/>
    <s v="Yes"/>
    <s v="No"/>
  </r>
  <r>
    <n v="1"/>
    <n v="0"/>
    <n v="3"/>
    <n v="8"/>
    <n v="46"/>
    <x v="1"/>
    <x v="0"/>
    <s v="Yes"/>
    <s v="Yes"/>
  </r>
  <r>
    <n v="6"/>
    <n v="9"/>
    <n v="10"/>
    <n v="2"/>
    <n v="24"/>
    <x v="2"/>
    <x v="4"/>
    <s v="No"/>
    <s v="No"/>
  </r>
  <r>
    <n v="2"/>
    <n v="0"/>
    <n v="3"/>
    <n v="8"/>
    <n v="45"/>
    <x v="1"/>
    <x v="3"/>
    <s v="Yes"/>
    <s v="No"/>
  </r>
  <r>
    <n v="6"/>
    <n v="1"/>
    <n v="4"/>
    <n v="8"/>
    <n v="45"/>
    <x v="1"/>
    <x v="3"/>
    <s v="Yes"/>
    <s v="Yes"/>
  </r>
  <r>
    <n v="0"/>
    <n v="0"/>
    <n v="3"/>
    <n v="6"/>
    <n v="26"/>
    <x v="2"/>
    <x v="2"/>
    <s v="No"/>
    <s v="No"/>
  </r>
  <r>
    <n v="4"/>
    <n v="1"/>
    <n v="6"/>
    <n v="7"/>
    <n v="23"/>
    <x v="1"/>
    <x v="4"/>
    <s v="Yes"/>
    <s v="No"/>
  </r>
  <r>
    <n v="6"/>
    <n v="1"/>
    <n v="4"/>
    <n v="7"/>
    <n v="38"/>
    <x v="0"/>
    <x v="3"/>
    <s v="Yes"/>
    <s v="No"/>
  </r>
  <r>
    <n v="4"/>
    <n v="2"/>
    <n v="8"/>
    <n v="4"/>
    <n v="40"/>
    <x v="1"/>
    <x v="3"/>
    <s v="No"/>
    <s v="Yes"/>
  </r>
  <r>
    <n v="5"/>
    <n v="1"/>
    <n v="8"/>
    <n v="5"/>
    <n v="47"/>
    <x v="0"/>
    <x v="0"/>
    <s v="No"/>
    <s v="Yes"/>
  </r>
  <r>
    <n v="1"/>
    <n v="0"/>
    <n v="2"/>
    <n v="7"/>
    <n v="27"/>
    <x v="0"/>
    <x v="2"/>
    <s v="Yes"/>
    <s v="No"/>
  </r>
  <r>
    <n v="2"/>
    <n v="3"/>
    <n v="8"/>
    <n v="3"/>
    <n v="35"/>
    <x v="1"/>
    <x v="2"/>
    <s v="No"/>
    <s v="Yes"/>
  </r>
  <r>
    <n v="2"/>
    <n v="0"/>
    <n v="3"/>
    <n v="7"/>
    <n v="33"/>
    <x v="1"/>
    <x v="2"/>
    <s v="Yes"/>
    <s v="No"/>
  </r>
  <r>
    <n v="5"/>
    <n v="7"/>
    <n v="4"/>
    <n v="3"/>
    <n v="30"/>
    <x v="1"/>
    <x v="2"/>
    <s v="No"/>
    <s v="No"/>
  </r>
  <r>
    <n v="5"/>
    <n v="5"/>
    <n v="4"/>
    <n v="3"/>
    <n v="55"/>
    <x v="0"/>
    <x v="0"/>
    <s v="No"/>
    <s v="Yes"/>
  </r>
  <r>
    <n v="4"/>
    <n v="0"/>
    <n v="3"/>
    <n v="7"/>
    <n v="38"/>
    <x v="1"/>
    <x v="3"/>
    <s v="Yes"/>
    <s v="No"/>
  </r>
  <r>
    <n v="3"/>
    <n v="1"/>
    <n v="4"/>
    <n v="7"/>
    <n v="33"/>
    <x v="0"/>
    <x v="2"/>
    <s v="Yes"/>
    <s v="Yes"/>
  </r>
  <r>
    <n v="5"/>
    <n v="7"/>
    <n v="10"/>
    <n v="3"/>
    <n v="35"/>
    <x v="1"/>
    <x v="2"/>
    <s v="Yes"/>
    <s v="No"/>
  </r>
  <r>
    <n v="4"/>
    <n v="8"/>
    <n v="5"/>
    <n v="2"/>
    <n v="60"/>
    <x v="1"/>
    <x v="1"/>
    <s v="No"/>
    <s v="No"/>
  </r>
  <r>
    <n v="6"/>
    <n v="6"/>
    <n v="4"/>
    <n v="6"/>
    <n v="42"/>
    <x v="3"/>
    <x v="3"/>
    <s v="Yes"/>
    <s v="Yes"/>
  </r>
  <r>
    <n v="3"/>
    <n v="0"/>
    <n v="4"/>
    <n v="8"/>
    <n v="30"/>
    <x v="2"/>
    <x v="2"/>
    <s v="Yes"/>
    <s v="No"/>
  </r>
  <r>
    <n v="6"/>
    <n v="9"/>
    <n v="12"/>
    <n v="1"/>
    <n v="58"/>
    <x v="0"/>
    <x v="1"/>
    <s v="No"/>
    <s v="No"/>
  </r>
  <r>
    <n v="3"/>
    <n v="1"/>
    <n v="3"/>
    <n v="9"/>
    <n v="35"/>
    <x v="1"/>
    <x v="2"/>
    <s v="Yes"/>
    <s v="No"/>
  </r>
  <r>
    <n v="3"/>
    <n v="1"/>
    <n v="2"/>
    <n v="8"/>
    <n v="42"/>
    <x v="0"/>
    <x v="3"/>
    <s v="Yes"/>
    <s v="No"/>
  </r>
  <r>
    <n v="2"/>
    <n v="0"/>
    <n v="3"/>
    <n v="8"/>
    <n v="37"/>
    <x v="2"/>
    <x v="3"/>
    <s v="No"/>
    <s v="Yes"/>
  </r>
  <r>
    <n v="0"/>
    <n v="0"/>
    <n v="3"/>
    <n v="5"/>
    <n v="38"/>
    <x v="3"/>
    <x v="3"/>
    <s v="Yes"/>
    <s v="No"/>
  </r>
  <r>
    <n v="2"/>
    <n v="0"/>
    <n v="3"/>
    <n v="6"/>
    <n v="33"/>
    <x v="2"/>
    <x v="2"/>
    <s v="Yes"/>
    <s v="Yes"/>
  </r>
  <r>
    <n v="5"/>
    <n v="6"/>
    <n v="10"/>
    <n v="2"/>
    <n v="40"/>
    <x v="0"/>
    <x v="3"/>
    <s v="No"/>
    <s v="No"/>
  </r>
  <r>
    <n v="3"/>
    <n v="2"/>
    <n v="13"/>
    <n v="1"/>
    <n v="43"/>
    <x v="1"/>
    <x v="3"/>
    <s v="No"/>
    <s v="No"/>
  </r>
  <r>
    <n v="6"/>
    <n v="1"/>
    <n v="4"/>
    <n v="9"/>
    <n v="59"/>
    <x v="0"/>
    <x v="1"/>
    <s v="Yes"/>
    <s v="Yes"/>
  </r>
  <r>
    <n v="2"/>
    <n v="0"/>
    <n v="3"/>
    <n v="7"/>
    <n v="54"/>
    <x v="2"/>
    <x v="0"/>
    <s v="Yes"/>
    <s v="Yes"/>
  </r>
  <r>
    <n v="9"/>
    <n v="2"/>
    <n v="5"/>
    <n v="8"/>
    <n v="51"/>
    <x v="1"/>
    <x v="0"/>
    <s v="Yes"/>
    <s v="Yes"/>
  </r>
  <r>
    <n v="2"/>
    <n v="6"/>
    <n v="10"/>
    <n v="5"/>
    <n v="35"/>
    <x v="0"/>
    <x v="2"/>
    <s v="No"/>
    <s v="No"/>
  </r>
  <r>
    <n v="2"/>
    <n v="0"/>
    <n v="3"/>
    <n v="9"/>
    <n v="40"/>
    <x v="2"/>
    <x v="3"/>
    <s v="Yes"/>
    <s v="No"/>
  </r>
  <r>
    <n v="5"/>
    <n v="2"/>
    <n v="5"/>
    <n v="5"/>
    <n v="47"/>
    <x v="4"/>
    <x v="0"/>
    <s v="Yes"/>
    <s v="Yes"/>
  </r>
  <r>
    <n v="3"/>
    <n v="10"/>
    <n v="11"/>
    <n v="1"/>
    <n v="31"/>
    <x v="2"/>
    <x v="2"/>
    <s v="No"/>
    <s v="No"/>
  </r>
  <r>
    <n v="1"/>
    <n v="0"/>
    <n v="2"/>
    <n v="7"/>
    <n v="23"/>
    <x v="0"/>
    <x v="4"/>
    <s v="Yes"/>
    <s v="No"/>
  </r>
  <r>
    <n v="7"/>
    <n v="10"/>
    <n v="5"/>
    <n v="6"/>
    <n v="70"/>
    <x v="3"/>
    <x v="5"/>
    <s v="No"/>
    <s v="No"/>
  </r>
  <r>
    <n v="8"/>
    <n v="10"/>
    <n v="5"/>
    <n v="6"/>
    <n v="40"/>
    <x v="0"/>
    <x v="3"/>
    <s v="No"/>
    <s v="Yes"/>
  </r>
  <r>
    <n v="6"/>
    <n v="9"/>
    <n v="4"/>
    <n v="5"/>
    <n v="57"/>
    <x v="1"/>
    <x v="1"/>
    <s v="No"/>
    <s v="Yes"/>
  </r>
  <r>
    <n v="10"/>
    <n v="6"/>
    <n v="7"/>
    <n v="4"/>
    <n v="56"/>
    <x v="3"/>
    <x v="1"/>
    <s v="No"/>
    <s v="Yes"/>
  </r>
  <r>
    <n v="4"/>
    <n v="2"/>
    <n v="8"/>
    <n v="6"/>
    <n v="39"/>
    <x v="2"/>
    <x v="3"/>
    <s v="Yes"/>
    <s v="No"/>
  </r>
  <r>
    <n v="4"/>
    <n v="0"/>
    <n v="3"/>
    <n v="8"/>
    <n v="27"/>
    <x v="3"/>
    <x v="2"/>
    <s v="Yes"/>
    <s v="No"/>
  </r>
  <r>
    <n v="4"/>
    <n v="3"/>
    <n v="10"/>
    <n v="2"/>
    <n v="55"/>
    <x v="2"/>
    <x v="0"/>
    <s v="No"/>
    <s v="No"/>
  </r>
  <r>
    <n v="4"/>
    <n v="1"/>
    <n v="4"/>
    <n v="6"/>
    <n v="43"/>
    <x v="3"/>
    <x v="3"/>
    <s v="No"/>
    <s v="Yes"/>
  </r>
  <r>
    <n v="4"/>
    <n v="5"/>
    <n v="6"/>
    <n v="2"/>
    <n v="46"/>
    <x v="1"/>
    <x v="0"/>
    <s v="No"/>
    <s v="No"/>
  </r>
  <r>
    <n v="3"/>
    <n v="3"/>
    <n v="6"/>
    <n v="3"/>
    <n v="40"/>
    <x v="1"/>
    <x v="3"/>
    <s v="No"/>
    <s v="No"/>
  </r>
  <r>
    <n v="4"/>
    <n v="1"/>
    <n v="6"/>
    <n v="5"/>
    <n v="44"/>
    <x v="1"/>
    <x v="3"/>
    <s v="Yes"/>
    <s v="Yes"/>
  </r>
  <r>
    <n v="3"/>
    <n v="4"/>
    <n v="10"/>
    <n v="0"/>
    <n v="37"/>
    <x v="0"/>
    <x v="3"/>
    <s v="No"/>
    <s v="No"/>
  </r>
  <r>
    <n v="7"/>
    <n v="4"/>
    <n v="7"/>
    <n v="2"/>
    <n v="52"/>
    <x v="0"/>
    <x v="0"/>
    <s v="No"/>
    <s v="No"/>
  </r>
  <r>
    <n v="1"/>
    <n v="0"/>
    <n v="2"/>
    <n v="7"/>
    <n v="42"/>
    <x v="4"/>
    <x v="3"/>
    <s v="Yes"/>
    <s v="No"/>
  </r>
  <r>
    <n v="2"/>
    <n v="0"/>
    <n v="3"/>
    <n v="5"/>
    <n v="40"/>
    <x v="1"/>
    <x v="3"/>
    <s v="Yes"/>
    <s v="No"/>
  </r>
  <r>
    <n v="2"/>
    <n v="1"/>
    <n v="6"/>
    <n v="4"/>
    <n v="28"/>
    <x v="2"/>
    <x v="2"/>
    <s v="No"/>
    <s v="No"/>
  </r>
  <r>
    <n v="3"/>
    <n v="10"/>
    <n v="8"/>
    <n v="1"/>
    <n v="47"/>
    <x v="0"/>
    <x v="0"/>
    <s v="No"/>
    <s v="No"/>
  </r>
  <r>
    <n v="3"/>
    <n v="10"/>
    <n v="5"/>
    <n v="2"/>
    <n v="21"/>
    <x v="1"/>
    <x v="4"/>
    <s v="No"/>
    <s v="No"/>
  </r>
  <r>
    <n v="10"/>
    <n v="5"/>
    <n v="10"/>
    <n v="8"/>
    <n v="50"/>
    <x v="4"/>
    <x v="0"/>
    <s v="No"/>
    <s v="Yes"/>
  </r>
  <r>
    <n v="3"/>
    <n v="1"/>
    <n v="4"/>
    <n v="7"/>
    <n v="41"/>
    <x v="2"/>
    <x v="3"/>
    <s v="Yes"/>
    <s v="No"/>
  </r>
  <r>
    <n v="7"/>
    <n v="3"/>
    <n v="7"/>
    <n v="3"/>
    <n v="18"/>
    <x v="0"/>
    <x v="4"/>
    <s v="No"/>
    <s v="No"/>
  </r>
  <r>
    <n v="3"/>
    <n v="4"/>
    <n v="6"/>
    <n v="1"/>
    <n v="59"/>
    <x v="2"/>
    <x v="1"/>
    <s v="No"/>
    <s v="No"/>
  </r>
  <r>
    <n v="3"/>
    <n v="4"/>
    <n v="7"/>
    <n v="2"/>
    <n v="53"/>
    <x v="1"/>
    <x v="0"/>
    <s v="No"/>
    <s v="No"/>
  </r>
  <r>
    <n v="7"/>
    <n v="6"/>
    <n v="6"/>
    <n v="3"/>
    <n v="31"/>
    <x v="2"/>
    <x v="2"/>
    <s v="No"/>
    <s v="No"/>
  </r>
  <r>
    <n v="3"/>
    <n v="2"/>
    <n v="7"/>
    <n v="3"/>
    <n v="59"/>
    <x v="0"/>
    <x v="1"/>
    <s v="No"/>
    <s v="Yes"/>
  </r>
  <r>
    <n v="6"/>
    <n v="9"/>
    <n v="9"/>
    <n v="3"/>
    <n v="59"/>
    <x v="0"/>
    <x v="1"/>
    <s v="No"/>
    <s v="No"/>
  </r>
  <r>
    <n v="1"/>
    <n v="0"/>
    <n v="3"/>
    <n v="7"/>
    <n v="59"/>
    <x v="1"/>
    <x v="1"/>
    <s v="Yes"/>
    <s v="Yes"/>
  </r>
  <r>
    <n v="2"/>
    <n v="10"/>
    <n v="6"/>
    <n v="1"/>
    <n v="20"/>
    <x v="0"/>
    <x v="4"/>
    <s v="No"/>
    <s v="No"/>
  </r>
  <r>
    <n v="2"/>
    <n v="0"/>
    <n v="4"/>
    <n v="6"/>
    <n v="44"/>
    <x v="0"/>
    <x v="3"/>
    <s v="Yes"/>
    <s v="No"/>
  </r>
  <r>
    <n v="1"/>
    <n v="1"/>
    <n v="4"/>
    <n v="4"/>
    <n v="66"/>
    <x v="2"/>
    <x v="5"/>
    <s v="Yes"/>
    <s v="Yes"/>
  </r>
  <r>
    <n v="11"/>
    <n v="4"/>
    <n v="10"/>
    <n v="5"/>
    <n v="28"/>
    <x v="1"/>
    <x v="2"/>
    <s v="Yes"/>
    <s v="No"/>
  </r>
  <r>
    <n v="6"/>
    <n v="1"/>
    <n v="6"/>
    <n v="8"/>
    <n v="33"/>
    <x v="1"/>
    <x v="2"/>
    <s v="No"/>
    <s v="No"/>
  </r>
  <r>
    <n v="4"/>
    <n v="5"/>
    <n v="9"/>
    <n v="2"/>
    <n v="36"/>
    <x v="2"/>
    <x v="3"/>
    <s v="No"/>
    <s v="No"/>
  </r>
  <r>
    <n v="4"/>
    <n v="4"/>
    <n v="10"/>
    <n v="2"/>
    <n v="31"/>
    <x v="0"/>
    <x v="2"/>
    <s v="No"/>
    <s v="No"/>
  </r>
  <r>
    <n v="5"/>
    <n v="4"/>
    <n v="6"/>
    <n v="2"/>
    <n v="21"/>
    <x v="0"/>
    <x v="4"/>
    <s v="No"/>
    <s v="No"/>
  </r>
  <r>
    <n v="6"/>
    <n v="9"/>
    <n v="5"/>
    <n v="3"/>
    <n v="37"/>
    <x v="2"/>
    <x v="3"/>
    <s v="No"/>
    <s v="Yes"/>
  </r>
  <r>
    <n v="6"/>
    <n v="4"/>
    <n v="9"/>
    <n v="2"/>
    <n v="40"/>
    <x v="1"/>
    <x v="3"/>
    <s v="No"/>
    <s v="No"/>
  </r>
  <r>
    <n v="1"/>
    <n v="1"/>
    <n v="4"/>
    <n v="3"/>
    <n v="25"/>
    <x v="0"/>
    <x v="4"/>
    <s v="Yes"/>
    <s v="No"/>
  </r>
  <r>
    <n v="11"/>
    <n v="2"/>
    <n v="10"/>
    <n v="7"/>
    <n v="61"/>
    <x v="0"/>
    <x v="1"/>
    <s v="No"/>
    <s v="Yes"/>
  </r>
  <r>
    <n v="1"/>
    <n v="0"/>
    <n v="3"/>
    <n v="8"/>
    <n v="23"/>
    <x v="2"/>
    <x v="4"/>
    <s v="Yes"/>
    <s v="No"/>
  </r>
  <r>
    <n v="2"/>
    <n v="11"/>
    <n v="5"/>
    <n v="1"/>
    <n v="62"/>
    <x v="0"/>
    <x v="1"/>
    <s v="No"/>
    <s v="No"/>
  </r>
  <r>
    <n v="3"/>
    <n v="0"/>
    <n v="3"/>
    <n v="8"/>
    <n v="43"/>
    <x v="1"/>
    <x v="3"/>
    <s v="Yes"/>
    <s v="No"/>
  </r>
  <r>
    <n v="9"/>
    <n v="3"/>
    <n v="4"/>
    <n v="4"/>
    <n v="42"/>
    <x v="1"/>
    <x v="3"/>
    <s v="No"/>
    <s v="No"/>
  </r>
  <r>
    <n v="11"/>
    <n v="5"/>
    <n v="11"/>
    <n v="8"/>
    <n v="43"/>
    <x v="2"/>
    <x v="3"/>
    <s v="No"/>
    <s v="Yes"/>
  </r>
  <r>
    <n v="7"/>
    <n v="5"/>
    <n v="11"/>
    <n v="5"/>
    <n v="42"/>
    <x v="0"/>
    <x v="3"/>
    <s v="No"/>
    <s v="Yes"/>
  </r>
  <r>
    <n v="8"/>
    <n v="4"/>
    <n v="9"/>
    <n v="6"/>
    <n v="38"/>
    <x v="3"/>
    <x v="3"/>
    <s v="Yes"/>
    <s v="No"/>
  </r>
  <r>
    <n v="6"/>
    <n v="3"/>
    <n v="5"/>
    <n v="6"/>
    <n v="61"/>
    <x v="0"/>
    <x v="1"/>
    <s v="Yes"/>
    <s v="Yes"/>
  </r>
  <r>
    <n v="7"/>
    <n v="4"/>
    <n v="7"/>
    <n v="5"/>
    <n v="51"/>
    <x v="1"/>
    <x v="0"/>
    <s v="No"/>
    <s v="Yes"/>
  </r>
  <r>
    <n v="3"/>
    <n v="2"/>
    <n v="6"/>
    <n v="1"/>
    <n v="30"/>
    <x v="3"/>
    <x v="2"/>
    <s v="No"/>
    <s v="No"/>
  </r>
  <r>
    <n v="5"/>
    <n v="8"/>
    <n v="5"/>
    <n v="2"/>
    <n v="60"/>
    <x v="1"/>
    <x v="1"/>
    <s v="No"/>
    <s v="No"/>
  </r>
  <r>
    <n v="2"/>
    <n v="1"/>
    <n v="3"/>
    <n v="7"/>
    <n v="26"/>
    <x v="0"/>
    <x v="2"/>
    <s v="No"/>
    <s v="No"/>
  </r>
  <r>
    <n v="4"/>
    <n v="4"/>
    <n v="10"/>
    <n v="8"/>
    <n v="25"/>
    <x v="2"/>
    <x v="4"/>
    <s v="No"/>
    <s v="No"/>
  </r>
  <r>
    <n v="4"/>
    <n v="4"/>
    <n v="9"/>
    <n v="3"/>
    <n v="32"/>
    <x v="2"/>
    <x v="2"/>
    <s v="No"/>
    <s v="Yes"/>
  </r>
  <r>
    <n v="4"/>
    <n v="2"/>
    <n v="5"/>
    <n v="3"/>
    <n v="34"/>
    <x v="3"/>
    <x v="2"/>
    <s v="Yes"/>
    <s v="Yes"/>
  </r>
  <r>
    <n v="2"/>
    <n v="0"/>
    <n v="3"/>
    <n v="4"/>
    <n v="36"/>
    <x v="1"/>
    <x v="3"/>
    <s v="Yes"/>
    <s v="No"/>
  </r>
  <r>
    <n v="3"/>
    <n v="2"/>
    <n v="9"/>
    <n v="8"/>
    <n v="37"/>
    <x v="3"/>
    <x v="3"/>
    <s v="No"/>
    <s v="Yes"/>
  </r>
  <r>
    <n v="2"/>
    <n v="0"/>
    <n v="3"/>
    <n v="4"/>
    <n v="35"/>
    <x v="1"/>
    <x v="2"/>
    <s v="Yes"/>
    <s v="No"/>
  </r>
  <r>
    <n v="2"/>
    <n v="1"/>
    <n v="3"/>
    <n v="5"/>
    <n v="38"/>
    <x v="1"/>
    <x v="3"/>
    <s v="Yes"/>
    <s v="Yes"/>
  </r>
  <r>
    <n v="3"/>
    <n v="1"/>
    <n v="4"/>
    <n v="6"/>
    <n v="40"/>
    <x v="3"/>
    <x v="3"/>
    <s v="Yes"/>
    <s v="Yes"/>
  </r>
  <r>
    <n v="3"/>
    <n v="1"/>
    <n v="2"/>
    <n v="8"/>
    <n v="42"/>
    <x v="0"/>
    <x v="3"/>
    <s v="Yes"/>
    <s v="No"/>
  </r>
  <r>
    <n v="1"/>
    <n v="1"/>
    <n v="2"/>
    <n v="6"/>
    <n v="38"/>
    <x v="1"/>
    <x v="3"/>
    <s v="Yes"/>
    <s v="Yes"/>
  </r>
  <r>
    <n v="3"/>
    <n v="0"/>
    <n v="4"/>
    <n v="8"/>
    <n v="37"/>
    <x v="2"/>
    <x v="3"/>
    <s v="Yes"/>
    <s v="Yes"/>
  </r>
  <r>
    <n v="5"/>
    <n v="2"/>
    <n v="6"/>
    <n v="5"/>
    <n v="47"/>
    <x v="2"/>
    <x v="0"/>
    <s v="No"/>
    <s v="Yes"/>
  </r>
  <r>
    <n v="5"/>
    <n v="5"/>
    <n v="8"/>
    <n v="5"/>
    <n v="60"/>
    <x v="0"/>
    <x v="1"/>
    <s v="No"/>
    <s v="Yes"/>
  </r>
  <r>
    <n v="2"/>
    <n v="0"/>
    <n v="4"/>
    <n v="5"/>
    <n v="41"/>
    <x v="2"/>
    <x v="3"/>
    <s v="Yes"/>
    <s v="Yes"/>
  </r>
  <r>
    <n v="5"/>
    <n v="2"/>
    <n v="5"/>
    <n v="6"/>
    <n v="56"/>
    <x v="3"/>
    <x v="1"/>
    <s v="No"/>
    <s v="Yes"/>
  </r>
  <r>
    <n v="4"/>
    <n v="7"/>
    <n v="13"/>
    <n v="2"/>
    <n v="45"/>
    <x v="3"/>
    <x v="3"/>
    <s v="No"/>
    <s v="Yes"/>
  </r>
  <r>
    <n v="6"/>
    <n v="3"/>
    <n v="8"/>
    <n v="5"/>
    <n v="52"/>
    <x v="0"/>
    <x v="0"/>
    <s v="No"/>
    <s v="Yes"/>
  </r>
  <r>
    <n v="2"/>
    <n v="0"/>
    <n v="3"/>
    <n v="6"/>
    <n v="43"/>
    <x v="1"/>
    <x v="3"/>
    <s v="Yes"/>
    <s v="No"/>
  </r>
  <r>
    <n v="2"/>
    <n v="1"/>
    <n v="5"/>
    <n v="6"/>
    <n v="38"/>
    <x v="2"/>
    <x v="3"/>
    <s v="No"/>
    <s v="Yes"/>
  </r>
  <r>
    <n v="3"/>
    <n v="1"/>
    <n v="6"/>
    <n v="5"/>
    <n v="34"/>
    <x v="2"/>
    <x v="2"/>
    <s v="Yes"/>
    <s v="Yes"/>
  </r>
  <r>
    <n v="5"/>
    <n v="2"/>
    <n v="11"/>
    <n v="4"/>
    <n v="54"/>
    <x v="1"/>
    <x v="0"/>
    <s v="No"/>
    <s v="Yes"/>
  </r>
  <r>
    <n v="6"/>
    <n v="7"/>
    <n v="9"/>
    <n v="2"/>
    <n v="40"/>
    <x v="2"/>
    <x v="3"/>
    <s v="No"/>
    <s v="No"/>
  </r>
  <r>
    <n v="3"/>
    <n v="0"/>
    <n v="4"/>
    <n v="7"/>
    <n v="39"/>
    <x v="2"/>
    <x v="3"/>
    <s v="Yes"/>
    <s v="No"/>
  </r>
  <r>
    <n v="1"/>
    <n v="0"/>
    <n v="2"/>
    <n v="8"/>
    <n v="39"/>
    <x v="2"/>
    <x v="3"/>
    <s v="Yes"/>
    <s v="No"/>
  </r>
  <r>
    <n v="10"/>
    <n v="2"/>
    <n v="6"/>
    <n v="9"/>
    <n v="32"/>
    <x v="1"/>
    <x v="2"/>
    <s v="Yes"/>
    <s v="No"/>
  </r>
  <r>
    <n v="3"/>
    <n v="4"/>
    <n v="10"/>
    <n v="1"/>
    <n v="26"/>
    <x v="2"/>
    <x v="2"/>
    <s v="No"/>
    <s v="No"/>
  </r>
  <r>
    <n v="3"/>
    <n v="0"/>
    <n v="4"/>
    <n v="7"/>
    <n v="45"/>
    <x v="1"/>
    <x v="3"/>
    <s v="Yes"/>
    <s v="Yes"/>
  </r>
  <r>
    <n v="3"/>
    <n v="0"/>
    <n v="4"/>
    <n v="8"/>
    <n v="24"/>
    <x v="2"/>
    <x v="4"/>
    <s v="Yes"/>
    <s v="No"/>
  </r>
  <r>
    <n v="7"/>
    <n v="1"/>
    <n v="7"/>
    <n v="5"/>
    <n v="54"/>
    <x v="3"/>
    <x v="0"/>
    <s v="No"/>
    <s v="Yes"/>
  </r>
  <r>
    <n v="4"/>
    <n v="6"/>
    <n v="13"/>
    <n v="2"/>
    <n v="41"/>
    <x v="1"/>
    <x v="3"/>
    <s v="No"/>
    <s v="No"/>
  </r>
  <r>
    <n v="2"/>
    <n v="8"/>
    <n v="13"/>
    <n v="0"/>
    <n v="52"/>
    <x v="2"/>
    <x v="0"/>
    <s v="No"/>
    <s v="No"/>
  </r>
  <r>
    <n v="2"/>
    <n v="4"/>
    <n v="12"/>
    <n v="1"/>
    <n v="53"/>
    <x v="1"/>
    <x v="0"/>
    <s v="No"/>
    <s v="No"/>
  </r>
  <r>
    <n v="6"/>
    <n v="3"/>
    <n v="5"/>
    <n v="7"/>
    <n v="48"/>
    <x v="2"/>
    <x v="0"/>
    <s v="Yes"/>
    <s v="Yes"/>
  </r>
  <r>
    <n v="2"/>
    <n v="0"/>
    <n v="4"/>
    <n v="4"/>
    <n v="62"/>
    <x v="2"/>
    <x v="1"/>
    <s v="Yes"/>
    <s v="Yes"/>
  </r>
  <r>
    <n v="10"/>
    <n v="6"/>
    <n v="7"/>
    <n v="7"/>
    <n v="59"/>
    <x v="1"/>
    <x v="1"/>
    <s v="No"/>
    <s v="Yes"/>
  </r>
  <r>
    <n v="0"/>
    <n v="1"/>
    <n v="2"/>
    <n v="4"/>
    <n v="53"/>
    <x v="4"/>
    <x v="0"/>
    <s v="Yes"/>
    <s v="Yes"/>
  </r>
  <r>
    <n v="0"/>
    <n v="0"/>
    <n v="0"/>
    <n v="14"/>
    <n v="49"/>
    <x v="3"/>
    <x v="0"/>
    <s v="No"/>
    <s v="No"/>
  </r>
  <r>
    <n v="2"/>
    <n v="0"/>
    <n v="3"/>
    <n v="7"/>
    <n v="34"/>
    <x v="3"/>
    <x v="2"/>
    <s v="Yes"/>
    <s v="No"/>
  </r>
  <r>
    <n v="11"/>
    <n v="6"/>
    <n v="9"/>
    <n v="6"/>
    <n v="35"/>
    <x v="3"/>
    <x v="2"/>
    <s v="No"/>
    <s v="Yes"/>
  </r>
  <r>
    <n v="5"/>
    <n v="11"/>
    <n v="6"/>
    <n v="3"/>
    <n v="63"/>
    <x v="2"/>
    <x v="1"/>
    <s v="No"/>
    <s v="No"/>
  </r>
  <r>
    <n v="4"/>
    <n v="2"/>
    <n v="8"/>
    <n v="4"/>
    <n v="39"/>
    <x v="2"/>
    <x v="3"/>
    <s v="No"/>
    <s v="Yes"/>
  </r>
  <r>
    <n v="5"/>
    <n v="6"/>
    <n v="7"/>
    <n v="2"/>
    <n v="35"/>
    <x v="2"/>
    <x v="2"/>
    <s v="No"/>
    <s v="No"/>
  </r>
  <r>
    <n v="9"/>
    <n v="7"/>
    <n v="9"/>
    <n v="5"/>
    <n v="44"/>
    <x v="2"/>
    <x v="3"/>
    <s v="No"/>
    <s v="No"/>
  </r>
  <r>
    <n v="4"/>
    <n v="9"/>
    <n v="13"/>
    <n v="2"/>
    <n v="37"/>
    <x v="0"/>
    <x v="3"/>
    <s v="No"/>
    <s v="No"/>
  </r>
  <r>
    <n v="2"/>
    <n v="0"/>
    <n v="3"/>
    <n v="5"/>
    <n v="58"/>
    <x v="4"/>
    <x v="1"/>
    <s v="Yes"/>
    <s v="Yes"/>
  </r>
  <r>
    <n v="2"/>
    <n v="4"/>
    <n v="10"/>
    <n v="1"/>
    <n v="60"/>
    <x v="3"/>
    <x v="1"/>
    <s v="No"/>
    <s v="No"/>
  </r>
  <r>
    <n v="0"/>
    <n v="0"/>
    <n v="3"/>
    <n v="7"/>
    <n v="40"/>
    <x v="2"/>
    <x v="3"/>
    <s v="Yes"/>
    <s v="No"/>
  </r>
  <r>
    <n v="10"/>
    <n v="1"/>
    <n v="6"/>
    <n v="9"/>
    <n v="31"/>
    <x v="1"/>
    <x v="2"/>
    <s v="Yes"/>
    <s v="No"/>
  </r>
  <r>
    <n v="5"/>
    <n v="3"/>
    <n v="12"/>
    <n v="4"/>
    <n v="25"/>
    <x v="0"/>
    <x v="4"/>
    <s v="Yes"/>
    <s v="No"/>
  </r>
  <r>
    <n v="1"/>
    <n v="1"/>
    <n v="4"/>
    <n v="3"/>
    <n v="60"/>
    <x v="3"/>
    <x v="1"/>
    <s v="Yes"/>
    <s v="Yes"/>
  </r>
  <r>
    <n v="1"/>
    <n v="0"/>
    <n v="2"/>
    <n v="6"/>
    <n v="19"/>
    <x v="0"/>
    <x v="4"/>
    <s v="No"/>
    <s v="No"/>
  </r>
  <r>
    <n v="8"/>
    <n v="4"/>
    <n v="10"/>
    <n v="6"/>
    <n v="35"/>
    <x v="1"/>
    <x v="2"/>
    <s v="No"/>
    <s v="No"/>
  </r>
  <r>
    <n v="2"/>
    <n v="1"/>
    <n v="3"/>
    <n v="5"/>
    <n v="57"/>
    <x v="1"/>
    <x v="1"/>
    <s v="Yes"/>
    <s v="Yes"/>
  </r>
  <r>
    <n v="8"/>
    <n v="8"/>
    <n v="6"/>
    <n v="6"/>
    <n v="40"/>
    <x v="2"/>
    <x v="3"/>
    <s v="Yes"/>
    <s v="No"/>
  </r>
  <r>
    <n v="3"/>
    <n v="1"/>
    <n v="8"/>
    <n v="4"/>
    <n v="57"/>
    <x v="3"/>
    <x v="1"/>
    <s v="No"/>
    <s v="Yes"/>
  </r>
  <r>
    <n v="6"/>
    <n v="4"/>
    <n v="9"/>
    <n v="7"/>
    <n v="56"/>
    <x v="4"/>
    <x v="1"/>
    <s v="No"/>
    <s v="Yes"/>
  </r>
  <r>
    <n v="4"/>
    <n v="3"/>
    <n v="4"/>
    <n v="1"/>
    <n v="26"/>
    <x v="0"/>
    <x v="2"/>
    <s v="No"/>
    <s v="No"/>
  </r>
  <r>
    <n v="8"/>
    <n v="5"/>
    <n v="4"/>
    <n v="8"/>
    <n v="32"/>
    <x v="2"/>
    <x v="2"/>
    <s v="Yes"/>
    <s v="Yes"/>
  </r>
  <r>
    <n v="2"/>
    <n v="0"/>
    <n v="3"/>
    <n v="8"/>
    <n v="26"/>
    <x v="1"/>
    <x v="2"/>
    <s v="Yes"/>
    <s v="No"/>
  </r>
  <r>
    <n v="5"/>
    <n v="2"/>
    <n v="4"/>
    <n v="8"/>
    <n v="59"/>
    <x v="2"/>
    <x v="1"/>
    <s v="No"/>
    <s v="Yes"/>
  </r>
  <r>
    <n v="3"/>
    <n v="8"/>
    <n v="4"/>
    <n v="4"/>
    <n v="59"/>
    <x v="0"/>
    <x v="1"/>
    <s v="No"/>
    <s v="Yes"/>
  </r>
  <r>
    <n v="6"/>
    <n v="5"/>
    <n v="10"/>
    <n v="3"/>
    <n v="59"/>
    <x v="2"/>
    <x v="1"/>
    <s v="No"/>
    <s v="Yes"/>
  </r>
  <r>
    <n v="4"/>
    <n v="4"/>
    <n v="11"/>
    <n v="1"/>
    <n v="61"/>
    <x v="1"/>
    <x v="1"/>
    <s v="No"/>
    <s v="No"/>
  </r>
  <r>
    <n v="3"/>
    <n v="1"/>
    <n v="2"/>
    <n v="8"/>
    <n v="46"/>
    <x v="2"/>
    <x v="0"/>
    <s v="Yes"/>
    <s v="Yes"/>
  </r>
  <r>
    <n v="1"/>
    <n v="0"/>
    <n v="2"/>
    <n v="6"/>
    <n v="50"/>
    <x v="0"/>
    <x v="0"/>
    <s v="Yes"/>
    <s v="Yes"/>
  </r>
  <r>
    <n v="10"/>
    <n v="2"/>
    <n v="8"/>
    <n v="5"/>
    <n v="33"/>
    <x v="1"/>
    <x v="2"/>
    <s v="No"/>
    <s v="Yes"/>
  </r>
  <r>
    <n v="1"/>
    <n v="1"/>
    <n v="5"/>
    <n v="2"/>
    <n v="38"/>
    <x v="1"/>
    <x v="3"/>
    <s v="No"/>
    <s v="Yes"/>
  </r>
  <r>
    <n v="6"/>
    <n v="1"/>
    <n v="4"/>
    <n v="9"/>
    <n v="35"/>
    <x v="0"/>
    <x v="2"/>
    <s v="Yes"/>
    <s v="No"/>
  </r>
  <r>
    <n v="3"/>
    <n v="0"/>
    <n v="3"/>
    <n v="8"/>
    <n v="44"/>
    <x v="1"/>
    <x v="3"/>
    <s v="No"/>
    <s v="Yes"/>
  </r>
  <r>
    <n v="2"/>
    <n v="0"/>
    <n v="4"/>
    <n v="5"/>
    <n v="43"/>
    <x v="2"/>
    <x v="3"/>
    <s v="Yes"/>
    <s v="Yes"/>
  </r>
  <r>
    <n v="4"/>
    <n v="2"/>
    <n v="8"/>
    <n v="3"/>
    <n v="63"/>
    <x v="2"/>
    <x v="1"/>
    <s v="No"/>
    <s v="No"/>
  </r>
  <r>
    <n v="6"/>
    <n v="6"/>
    <n v="7"/>
    <n v="3"/>
    <n v="49"/>
    <x v="2"/>
    <x v="0"/>
    <s v="No"/>
    <s v="No"/>
  </r>
  <r>
    <n v="2"/>
    <n v="1"/>
    <n v="7"/>
    <n v="2"/>
    <n v="44"/>
    <x v="1"/>
    <x v="3"/>
    <s v="No"/>
    <s v="No"/>
  </r>
  <r>
    <n v="1"/>
    <n v="0"/>
    <n v="3"/>
    <n v="8"/>
    <n v="40"/>
    <x v="2"/>
    <x v="3"/>
    <s v="Yes"/>
    <s v="No"/>
  </r>
  <r>
    <n v="2"/>
    <n v="1"/>
    <n v="4"/>
    <n v="7"/>
    <n v="37"/>
    <x v="0"/>
    <x v="3"/>
    <s v="No"/>
    <s v="No"/>
  </r>
  <r>
    <n v="3"/>
    <n v="1"/>
    <n v="3"/>
    <n v="7"/>
    <n v="41"/>
    <x v="2"/>
    <x v="3"/>
    <s v="Yes"/>
    <s v="No"/>
  </r>
  <r>
    <n v="2"/>
    <n v="0"/>
    <n v="3"/>
    <n v="8"/>
    <n v="39"/>
    <x v="1"/>
    <x v="3"/>
    <s v="Yes"/>
    <s v="No"/>
  </r>
  <r>
    <n v="11"/>
    <n v="3"/>
    <n v="4"/>
    <n v="7"/>
    <n v="60"/>
    <x v="1"/>
    <x v="1"/>
    <s v="Yes"/>
    <s v="Yes"/>
  </r>
  <r>
    <n v="1"/>
    <n v="1"/>
    <n v="3"/>
    <n v="5"/>
    <n v="48"/>
    <x v="1"/>
    <x v="0"/>
    <s v="No"/>
    <s v="Yes"/>
  </r>
  <r>
    <n v="2"/>
    <n v="1"/>
    <n v="2"/>
    <n v="8"/>
    <n v="34"/>
    <x v="2"/>
    <x v="2"/>
    <s v="Yes"/>
    <s v="No"/>
  </r>
  <r>
    <n v="5"/>
    <n v="4"/>
    <n v="9"/>
    <n v="4"/>
    <n v="46"/>
    <x v="2"/>
    <x v="0"/>
    <s v="No"/>
    <s v="Yes"/>
  </r>
  <r>
    <n v="2"/>
    <n v="2"/>
    <n v="2"/>
    <n v="7"/>
    <n v="35"/>
    <x v="0"/>
    <x v="2"/>
    <s v="Yes"/>
    <s v="No"/>
  </r>
  <r>
    <n v="2"/>
    <n v="1"/>
    <n v="2"/>
    <n v="9"/>
    <n v="26"/>
    <x v="0"/>
    <x v="2"/>
    <s v="Yes"/>
    <s v="No"/>
  </r>
  <r>
    <n v="1"/>
    <n v="0"/>
    <n v="3"/>
    <n v="4"/>
    <n v="55"/>
    <x v="3"/>
    <x v="0"/>
    <s v="No"/>
    <s v="Yes"/>
  </r>
  <r>
    <n v="10"/>
    <n v="7"/>
    <n v="10"/>
    <n v="6"/>
    <n v="48"/>
    <x v="1"/>
    <x v="0"/>
    <s v="No"/>
    <s v="Yes"/>
  </r>
  <r>
    <n v="8"/>
    <n v="8"/>
    <n v="5"/>
    <n v="3"/>
    <n v="42"/>
    <x v="1"/>
    <x v="3"/>
    <s v="No"/>
    <s v="No"/>
  </r>
  <r>
    <n v="8"/>
    <n v="6"/>
    <n v="5"/>
    <n v="3"/>
    <n v="42"/>
    <x v="0"/>
    <x v="3"/>
    <s v="No"/>
    <s v="No"/>
  </r>
  <r>
    <n v="4"/>
    <n v="4"/>
    <n v="7"/>
    <n v="2"/>
    <n v="45"/>
    <x v="1"/>
    <x v="3"/>
    <s v="No"/>
    <s v="No"/>
  </r>
  <r>
    <n v="1"/>
    <n v="0"/>
    <n v="3"/>
    <n v="8"/>
    <n v="36"/>
    <x v="2"/>
    <x v="3"/>
    <s v="Yes"/>
    <s v="No"/>
  </r>
  <r>
    <n v="5"/>
    <n v="6"/>
    <n v="7"/>
    <n v="2"/>
    <n v="41"/>
    <x v="2"/>
    <x v="3"/>
    <s v="No"/>
    <s v="No"/>
  </r>
  <r>
    <n v="5"/>
    <n v="1"/>
    <n v="5"/>
    <n v="8"/>
    <n v="32"/>
    <x v="0"/>
    <x v="2"/>
    <s v="No"/>
    <s v="No"/>
  </r>
  <r>
    <n v="3"/>
    <n v="0"/>
    <n v="4"/>
    <n v="4"/>
    <n v="56"/>
    <x v="1"/>
    <x v="1"/>
    <s v="Yes"/>
    <s v="Yes"/>
  </r>
  <r>
    <n v="2"/>
    <n v="0"/>
    <n v="4"/>
    <n v="7"/>
    <n v="41"/>
    <x v="0"/>
    <x v="3"/>
    <s v="Yes"/>
    <s v="Yes"/>
  </r>
  <r>
    <n v="1"/>
    <n v="2"/>
    <n v="2"/>
    <n v="6"/>
    <n v="43"/>
    <x v="2"/>
    <x v="3"/>
    <s v="Yes"/>
    <s v="No"/>
  </r>
  <r>
    <n v="6"/>
    <n v="3"/>
    <n v="8"/>
    <n v="5"/>
    <n v="60"/>
    <x v="2"/>
    <x v="1"/>
    <s v="No"/>
    <s v="Yes"/>
  </r>
  <r>
    <n v="5"/>
    <n v="5"/>
    <n v="6"/>
    <n v="3"/>
    <n v="55"/>
    <x v="2"/>
    <x v="0"/>
    <s v="No"/>
    <s v="Yes"/>
  </r>
  <r>
    <n v="2"/>
    <n v="0"/>
    <n v="3"/>
    <n v="8"/>
    <n v="58"/>
    <x v="2"/>
    <x v="1"/>
    <s v="Yes"/>
    <s v="Yes"/>
  </r>
  <r>
    <n v="0"/>
    <n v="1"/>
    <n v="0"/>
    <n v="19"/>
    <n v="21"/>
    <x v="0"/>
    <x v="4"/>
    <s v="No"/>
    <s v="No"/>
  </r>
  <r>
    <n v="4"/>
    <n v="5"/>
    <n v="4"/>
    <n v="2"/>
    <n v="52"/>
    <x v="1"/>
    <x v="0"/>
    <s v="No"/>
    <s v="No"/>
  </r>
  <r>
    <n v="1"/>
    <n v="1"/>
    <n v="2"/>
    <n v="6"/>
    <n v="27"/>
    <x v="1"/>
    <x v="2"/>
    <s v="Yes"/>
    <s v="No"/>
  </r>
  <r>
    <n v="2"/>
    <n v="1"/>
    <n v="4"/>
    <n v="7"/>
    <n v="47"/>
    <x v="0"/>
    <x v="0"/>
    <s v="No"/>
    <s v="Yes"/>
  </r>
  <r>
    <n v="2"/>
    <n v="0"/>
    <n v="4"/>
    <n v="4"/>
    <n v="47"/>
    <x v="2"/>
    <x v="0"/>
    <s v="No"/>
    <s v="Yes"/>
  </r>
  <r>
    <n v="7"/>
    <n v="7"/>
    <n v="12"/>
    <n v="3"/>
    <n v="53"/>
    <x v="2"/>
    <x v="0"/>
    <s v="No"/>
    <s v="Yes"/>
  </r>
  <r>
    <n v="6"/>
    <n v="1"/>
    <n v="5"/>
    <n v="8"/>
    <n v="28"/>
    <x v="1"/>
    <x v="2"/>
    <s v="Yes"/>
    <s v="No"/>
  </r>
  <r>
    <n v="6"/>
    <n v="2"/>
    <n v="11"/>
    <n v="5"/>
    <n v="47"/>
    <x v="2"/>
    <x v="0"/>
    <s v="No"/>
    <s v="Yes"/>
  </r>
  <r>
    <n v="6"/>
    <n v="6"/>
    <n v="7"/>
    <n v="3"/>
    <n v="49"/>
    <x v="2"/>
    <x v="0"/>
    <s v="No"/>
    <s v="No"/>
  </r>
  <r>
    <n v="1"/>
    <n v="0"/>
    <n v="2"/>
    <n v="8"/>
    <n v="48"/>
    <x v="1"/>
    <x v="0"/>
    <s v="Yes"/>
    <s v="Yes"/>
  </r>
  <r>
    <n v="7"/>
    <n v="8"/>
    <n v="9"/>
    <n v="5"/>
    <n v="64"/>
    <x v="2"/>
    <x v="1"/>
    <s v="No"/>
    <s v="No"/>
  </r>
  <r>
    <n v="1"/>
    <n v="2"/>
    <n v="2"/>
    <n v="6"/>
    <n v="43"/>
    <x v="3"/>
    <x v="3"/>
    <s v="Yes"/>
    <s v="Yes"/>
  </r>
  <r>
    <n v="1"/>
    <n v="0"/>
    <n v="3"/>
    <n v="7"/>
    <n v="30"/>
    <x v="2"/>
    <x v="2"/>
    <s v="Yes"/>
    <s v="No"/>
  </r>
  <r>
    <n v="3"/>
    <n v="5"/>
    <n v="12"/>
    <n v="2"/>
    <n v="27"/>
    <x v="0"/>
    <x v="2"/>
    <s v="No"/>
    <s v="No"/>
  </r>
  <r>
    <n v="6"/>
    <n v="1"/>
    <n v="4"/>
    <n v="8"/>
    <n v="38"/>
    <x v="2"/>
    <x v="3"/>
    <s v="No"/>
    <s v="Yes"/>
  </r>
  <r>
    <n v="5"/>
    <n v="1"/>
    <n v="5"/>
    <n v="7"/>
    <n v="62"/>
    <x v="2"/>
    <x v="1"/>
    <s v="No"/>
    <s v="No"/>
  </r>
  <r>
    <n v="6"/>
    <n v="7"/>
    <n v="8"/>
    <n v="3"/>
    <n v="60"/>
    <x v="0"/>
    <x v="1"/>
    <s v="No"/>
    <s v="No"/>
  </r>
  <r>
    <n v="2"/>
    <n v="8"/>
    <n v="6"/>
    <n v="1"/>
    <n v="26"/>
    <x v="1"/>
    <x v="2"/>
    <s v="No"/>
    <s v="No"/>
  </r>
  <r>
    <n v="3"/>
    <n v="4"/>
    <n v="10"/>
    <n v="8"/>
    <n v="63"/>
    <x v="2"/>
    <x v="1"/>
    <s v="Yes"/>
    <s v="Yes"/>
  </r>
  <r>
    <n v="7"/>
    <n v="6"/>
    <n v="11"/>
    <n v="5"/>
    <n v="55"/>
    <x v="1"/>
    <x v="0"/>
    <s v="No"/>
    <s v="Yes"/>
  </r>
  <r>
    <n v="5"/>
    <n v="2"/>
    <n v="11"/>
    <n v="5"/>
    <n v="26"/>
    <x v="0"/>
    <x v="2"/>
    <s v="No"/>
    <s v="No"/>
  </r>
  <r>
    <n v="1"/>
    <n v="1"/>
    <n v="2"/>
    <n v="5"/>
    <n v="41"/>
    <x v="3"/>
    <x v="3"/>
    <s v="Yes"/>
    <s v="Yes"/>
  </r>
  <r>
    <n v="4"/>
    <n v="4"/>
    <n v="8"/>
    <n v="2"/>
    <n v="50"/>
    <x v="2"/>
    <x v="0"/>
    <s v="No"/>
    <s v="Yes"/>
  </r>
  <r>
    <n v="1"/>
    <n v="1"/>
    <n v="3"/>
    <n v="7"/>
    <n v="51"/>
    <x v="2"/>
    <x v="0"/>
    <s v="Yes"/>
    <s v="Yes"/>
  </r>
  <r>
    <n v="4"/>
    <n v="10"/>
    <n v="8"/>
    <n v="1"/>
    <n v="22"/>
    <x v="0"/>
    <x v="4"/>
    <s v="No"/>
    <s v="No"/>
  </r>
  <r>
    <n v="8"/>
    <n v="9"/>
    <n v="8"/>
    <n v="6"/>
    <n v="47"/>
    <x v="3"/>
    <x v="0"/>
    <s v="No"/>
    <s v="Yes"/>
  </r>
  <r>
    <n v="1"/>
    <n v="0"/>
    <n v="2"/>
    <n v="8"/>
    <n v="56"/>
    <x v="3"/>
    <x v="1"/>
    <s v="No"/>
    <s v="No"/>
  </r>
  <r>
    <n v="3"/>
    <n v="7"/>
    <n v="13"/>
    <n v="2"/>
    <n v="36"/>
    <x v="2"/>
    <x v="3"/>
    <s v="No"/>
    <s v="No"/>
  </r>
  <r>
    <n v="3"/>
    <n v="0"/>
    <n v="3"/>
    <n v="8"/>
    <n v="43"/>
    <x v="1"/>
    <x v="3"/>
    <s v="Yes"/>
    <s v="No"/>
  </r>
  <r>
    <n v="5"/>
    <n v="6"/>
    <n v="8"/>
    <n v="3"/>
    <n v="46"/>
    <x v="1"/>
    <x v="0"/>
    <s v="No"/>
    <s v="Yes"/>
  </r>
  <r>
    <n v="9"/>
    <n v="2"/>
    <n v="9"/>
    <n v="6"/>
    <n v="57"/>
    <x v="1"/>
    <x v="1"/>
    <s v="No"/>
    <s v="Yes"/>
  </r>
  <r>
    <n v="2"/>
    <n v="0"/>
    <n v="3"/>
    <n v="5"/>
    <n v="61"/>
    <x v="2"/>
    <x v="1"/>
    <s v="No"/>
    <s v="Yes"/>
  </r>
  <r>
    <n v="6"/>
    <n v="1"/>
    <n v="6"/>
    <n v="6"/>
    <n v="55"/>
    <x v="1"/>
    <x v="0"/>
    <s v="No"/>
    <s v="No"/>
  </r>
  <r>
    <n v="4"/>
    <n v="7"/>
    <n v="9"/>
    <n v="1"/>
    <n v="52"/>
    <x v="1"/>
    <x v="0"/>
    <s v="No"/>
    <s v="No"/>
  </r>
  <r>
    <n v="6"/>
    <n v="7"/>
    <n v="11"/>
    <n v="2"/>
    <n v="32"/>
    <x v="2"/>
    <x v="2"/>
    <s v="No"/>
    <s v="No"/>
  </r>
  <r>
    <n v="1"/>
    <n v="0"/>
    <n v="3"/>
    <n v="7"/>
    <n v="37"/>
    <x v="1"/>
    <x v="3"/>
    <s v="Yes"/>
    <s v="Yes"/>
  </r>
  <r>
    <n v="4"/>
    <n v="1"/>
    <n v="8"/>
    <n v="5"/>
    <n v="46"/>
    <x v="0"/>
    <x v="0"/>
    <s v="Yes"/>
    <s v="No"/>
  </r>
  <r>
    <n v="1"/>
    <n v="0"/>
    <n v="2"/>
    <n v="7"/>
    <n v="35"/>
    <x v="2"/>
    <x v="2"/>
    <s v="Yes"/>
    <s v="No"/>
  </r>
  <r>
    <n v="4"/>
    <n v="3"/>
    <n v="5"/>
    <n v="2"/>
    <n v="49"/>
    <x v="0"/>
    <x v="0"/>
    <s v="No"/>
    <s v="No"/>
  </r>
  <r>
    <n v="7"/>
    <n v="2"/>
    <n v="4"/>
    <n v="9"/>
    <n v="41"/>
    <x v="2"/>
    <x v="3"/>
    <s v="Yes"/>
    <s v="No"/>
  </r>
  <r>
    <n v="5"/>
    <n v="6"/>
    <n v="4"/>
    <n v="3"/>
    <n v="56"/>
    <x v="2"/>
    <x v="1"/>
    <s v="No"/>
    <s v="No"/>
  </r>
  <r>
    <n v="0"/>
    <n v="0"/>
    <n v="3"/>
    <n v="4"/>
    <n v="31"/>
    <x v="1"/>
    <x v="2"/>
    <s v="Yes"/>
    <s v="No"/>
  </r>
  <r>
    <n v="5"/>
    <n v="8"/>
    <n v="6"/>
    <n v="3"/>
    <n v="43"/>
    <x v="0"/>
    <x v="3"/>
    <s v="No"/>
    <s v="No"/>
  </r>
  <r>
    <n v="11"/>
    <n v="6"/>
    <n v="5"/>
    <n v="8"/>
    <n v="36"/>
    <x v="2"/>
    <x v="3"/>
    <s v="No"/>
    <s v="Yes"/>
  </r>
  <r>
    <n v="1"/>
    <n v="0"/>
    <n v="3"/>
    <n v="4"/>
    <n v="43"/>
    <x v="0"/>
    <x v="3"/>
    <s v="Yes"/>
    <s v="Yes"/>
  </r>
  <r>
    <n v="9"/>
    <n v="9"/>
    <n v="4"/>
    <n v="5"/>
    <n v="55"/>
    <x v="1"/>
    <x v="0"/>
    <s v="No"/>
    <s v="No"/>
  </r>
  <r>
    <n v="1"/>
    <n v="0"/>
    <n v="2"/>
    <n v="6"/>
    <n v="31"/>
    <x v="1"/>
    <x v="2"/>
    <s v="Yes"/>
    <s v="No"/>
  </r>
  <r>
    <n v="4"/>
    <n v="7"/>
    <n v="5"/>
    <n v="2"/>
    <n v="56"/>
    <x v="0"/>
    <x v="1"/>
    <s v="No"/>
    <s v="No"/>
  </r>
  <r>
    <n v="6"/>
    <n v="6"/>
    <n v="7"/>
    <n v="2"/>
    <n v="41"/>
    <x v="2"/>
    <x v="3"/>
    <s v="No"/>
    <s v="No"/>
  </r>
  <r>
    <n v="2"/>
    <n v="1"/>
    <n v="4"/>
    <n v="5"/>
    <n v="40"/>
    <x v="0"/>
    <x v="3"/>
    <s v="Yes"/>
    <s v="No"/>
  </r>
  <r>
    <n v="4"/>
    <n v="5"/>
    <n v="7"/>
    <n v="2"/>
    <n v="54"/>
    <x v="1"/>
    <x v="0"/>
    <s v="No"/>
    <s v="No"/>
  </r>
  <r>
    <n v="3"/>
    <n v="0"/>
    <n v="3"/>
    <n v="8"/>
    <n v="41"/>
    <x v="0"/>
    <x v="3"/>
    <s v="Yes"/>
    <s v="Yes"/>
  </r>
  <r>
    <n v="2"/>
    <n v="1"/>
    <n v="4"/>
    <n v="3"/>
    <n v="49"/>
    <x v="2"/>
    <x v="0"/>
    <s v="Yes"/>
    <s v="Yes"/>
  </r>
  <r>
    <n v="4"/>
    <n v="2"/>
    <n v="8"/>
    <n v="4"/>
    <n v="34"/>
    <x v="0"/>
    <x v="2"/>
    <s v="No"/>
    <s v="Yes"/>
  </r>
  <r>
    <n v="4"/>
    <n v="3"/>
    <n v="5"/>
    <n v="1"/>
    <n v="56"/>
    <x v="3"/>
    <x v="1"/>
    <s v="No"/>
    <s v="Yes"/>
  </r>
  <r>
    <n v="3"/>
    <n v="3"/>
    <n v="8"/>
    <n v="1"/>
    <n v="26"/>
    <x v="0"/>
    <x v="2"/>
    <s v="No"/>
    <s v="No"/>
  </r>
  <r>
    <n v="1"/>
    <n v="0"/>
    <n v="2"/>
    <n v="7"/>
    <n v="31"/>
    <x v="1"/>
    <x v="2"/>
    <s v="Yes"/>
    <s v="No"/>
  </r>
  <r>
    <n v="5"/>
    <n v="8"/>
    <n v="10"/>
    <n v="5"/>
    <n v="34"/>
    <x v="2"/>
    <x v="2"/>
    <s v="No"/>
    <s v="Yes"/>
  </r>
  <r>
    <n v="4"/>
    <n v="7"/>
    <n v="6"/>
    <n v="1"/>
    <n v="38"/>
    <x v="3"/>
    <x v="3"/>
    <s v="No"/>
    <s v="No"/>
  </r>
  <r>
    <n v="4"/>
    <n v="1"/>
    <n v="7"/>
    <n v="5"/>
    <n v="34"/>
    <x v="2"/>
    <x v="2"/>
    <s v="No"/>
    <s v="Yes"/>
  </r>
  <r>
    <n v="7"/>
    <n v="2"/>
    <n v="5"/>
    <n v="8"/>
    <n v="27"/>
    <x v="2"/>
    <x v="2"/>
    <s v="Yes"/>
    <s v="No"/>
  </r>
  <r>
    <n v="4"/>
    <n v="1"/>
    <n v="6"/>
    <n v="5"/>
    <n v="43"/>
    <x v="1"/>
    <x v="3"/>
    <s v="Yes"/>
    <s v="No"/>
  </r>
  <r>
    <n v="2"/>
    <n v="0"/>
    <n v="3"/>
    <n v="8"/>
    <n v="42"/>
    <x v="2"/>
    <x v="3"/>
    <s v="Yes"/>
    <s v="No"/>
  </r>
  <r>
    <n v="4"/>
    <n v="5"/>
    <n v="11"/>
    <n v="2"/>
    <n v="53"/>
    <x v="0"/>
    <x v="0"/>
    <s v="No"/>
    <s v="No"/>
  </r>
  <r>
    <n v="2"/>
    <n v="0"/>
    <n v="3"/>
    <n v="5"/>
    <n v="62"/>
    <x v="2"/>
    <x v="1"/>
    <s v="No"/>
    <s v="Yes"/>
  </r>
  <r>
    <n v="2"/>
    <n v="0"/>
    <n v="4"/>
    <n v="5"/>
    <n v="43"/>
    <x v="2"/>
    <x v="3"/>
    <s v="No"/>
    <s v="No"/>
  </r>
  <r>
    <n v="6"/>
    <n v="2"/>
    <n v="9"/>
    <n v="5"/>
    <n v="40"/>
    <x v="2"/>
    <x v="3"/>
    <s v="Yes"/>
    <s v="No"/>
  </r>
  <r>
    <n v="4"/>
    <n v="1"/>
    <n v="7"/>
    <n v="4"/>
    <n v="49"/>
    <x v="2"/>
    <x v="0"/>
    <s v="Yes"/>
    <s v="Yes"/>
  </r>
  <r>
    <n v="2"/>
    <n v="2"/>
    <n v="11"/>
    <n v="1"/>
    <n v="59"/>
    <x v="3"/>
    <x v="1"/>
    <s v="No"/>
    <s v="No"/>
  </r>
  <r>
    <n v="8"/>
    <n v="2"/>
    <n v="5"/>
    <n v="5"/>
    <n v="30"/>
    <x v="0"/>
    <x v="2"/>
    <s v="No"/>
    <s v="No"/>
  </r>
  <r>
    <n v="1"/>
    <n v="0"/>
    <n v="2"/>
    <n v="5"/>
    <n v="41"/>
    <x v="0"/>
    <x v="3"/>
    <s v="Yes"/>
    <s v="Yes"/>
  </r>
  <r>
    <n v="4"/>
    <n v="6"/>
    <n v="9"/>
    <n v="1"/>
    <n v="54"/>
    <x v="0"/>
    <x v="0"/>
    <s v="No"/>
    <s v="No"/>
  </r>
  <r>
    <n v="3"/>
    <n v="0"/>
    <n v="3"/>
    <n v="8"/>
    <n v="29"/>
    <x v="0"/>
    <x v="2"/>
    <s v="Yes"/>
    <s v="No"/>
  </r>
  <r>
    <n v="3"/>
    <n v="3"/>
    <n v="5"/>
    <n v="6"/>
    <n v="42"/>
    <x v="1"/>
    <x v="3"/>
    <s v="No"/>
    <s v="Yes"/>
  </r>
  <r>
    <n v="1"/>
    <n v="1"/>
    <n v="2"/>
    <n v="8"/>
    <n v="30"/>
    <x v="2"/>
    <x v="2"/>
    <s v="Yes"/>
    <s v="No"/>
  </r>
  <r>
    <n v="3"/>
    <n v="5"/>
    <n v="3"/>
    <n v="6"/>
    <n v="30"/>
    <x v="2"/>
    <x v="2"/>
    <s v="No"/>
    <s v="No"/>
  </r>
  <r>
    <n v="2"/>
    <n v="1"/>
    <n v="2"/>
    <n v="8"/>
    <n v="47"/>
    <x v="1"/>
    <x v="0"/>
    <s v="No"/>
    <s v="No"/>
  </r>
  <r>
    <n v="11"/>
    <n v="1"/>
    <n v="6"/>
    <n v="9"/>
    <n v="35"/>
    <x v="2"/>
    <x v="2"/>
    <s v="No"/>
    <s v="Yes"/>
  </r>
  <r>
    <n v="6"/>
    <n v="5"/>
    <n v="9"/>
    <n v="3"/>
    <n v="45"/>
    <x v="0"/>
    <x v="3"/>
    <s v="No"/>
    <s v="Yes"/>
  </r>
  <r>
    <n v="2"/>
    <n v="1"/>
    <n v="4"/>
    <n v="7"/>
    <n v="33"/>
    <x v="2"/>
    <x v="2"/>
    <s v="Yes"/>
    <s v="No"/>
  </r>
  <r>
    <n v="4"/>
    <n v="2"/>
    <n v="5"/>
    <n v="7"/>
    <n v="40"/>
    <x v="3"/>
    <x v="3"/>
    <s v="Yes"/>
    <s v="Yes"/>
  </r>
  <r>
    <n v="2"/>
    <n v="1"/>
    <n v="4"/>
    <n v="3"/>
    <n v="34"/>
    <x v="0"/>
    <x v="2"/>
    <s v="Yes"/>
    <s v="No"/>
  </r>
  <r>
    <n v="6"/>
    <n v="1"/>
    <n v="5"/>
    <n v="7"/>
    <n v="58"/>
    <x v="2"/>
    <x v="1"/>
    <s v="No"/>
    <s v="Yes"/>
  </r>
  <r>
    <n v="6"/>
    <n v="2"/>
    <n v="5"/>
    <n v="8"/>
    <n v="50"/>
    <x v="3"/>
    <x v="0"/>
    <s v="Yes"/>
    <s v="Yes"/>
  </r>
  <r>
    <n v="5"/>
    <n v="3"/>
    <n v="6"/>
    <n v="8"/>
    <n v="46"/>
    <x v="0"/>
    <x v="0"/>
    <s v="Yes"/>
    <s v="Yes"/>
  </r>
  <r>
    <n v="1"/>
    <n v="1"/>
    <n v="3"/>
    <n v="3"/>
    <n v="37"/>
    <x v="1"/>
    <x v="3"/>
    <s v="Yes"/>
    <s v="Yes"/>
  </r>
  <r>
    <n v="0"/>
    <n v="0"/>
    <n v="3"/>
    <n v="4"/>
    <n v="28"/>
    <x v="0"/>
    <x v="2"/>
    <s v="No"/>
    <s v="No"/>
  </r>
  <r>
    <n v="7"/>
    <n v="6"/>
    <n v="11"/>
    <n v="4"/>
    <n v="61"/>
    <x v="3"/>
    <x v="1"/>
    <s v="No"/>
    <s v="No"/>
  </r>
  <r>
    <n v="2"/>
    <n v="2"/>
    <n v="9"/>
    <n v="7"/>
    <n v="62"/>
    <x v="2"/>
    <x v="1"/>
    <s v="No"/>
    <s v="Yes"/>
  </r>
  <r>
    <n v="1"/>
    <n v="0"/>
    <n v="2"/>
    <n v="7"/>
    <n v="46"/>
    <x v="0"/>
    <x v="0"/>
    <s v="Yes"/>
    <s v="Yes"/>
  </r>
  <r>
    <n v="1"/>
    <n v="0"/>
    <n v="3"/>
    <n v="5"/>
    <n v="36"/>
    <x v="2"/>
    <x v="3"/>
    <s v="Yes"/>
    <s v="No"/>
  </r>
  <r>
    <n v="6"/>
    <n v="7"/>
    <n v="9"/>
    <n v="3"/>
    <n v="36"/>
    <x v="1"/>
    <x v="3"/>
    <s v="No"/>
    <s v="Yes"/>
  </r>
  <r>
    <n v="7"/>
    <n v="5"/>
    <n v="8"/>
    <n v="4"/>
    <n v="28"/>
    <x v="0"/>
    <x v="2"/>
    <s v="No"/>
    <s v="No"/>
  </r>
  <r>
    <n v="5"/>
    <n v="1"/>
    <n v="6"/>
    <n v="6"/>
    <n v="40"/>
    <x v="1"/>
    <x v="3"/>
    <s v="Yes"/>
    <s v="No"/>
  </r>
  <r>
    <n v="3"/>
    <n v="0"/>
    <n v="3"/>
    <n v="9"/>
    <n v="44"/>
    <x v="2"/>
    <x v="3"/>
    <s v="Yes"/>
    <s v="Yes"/>
  </r>
  <r>
    <n v="4"/>
    <n v="6"/>
    <n v="9"/>
    <n v="1"/>
    <n v="51"/>
    <x v="3"/>
    <x v="0"/>
    <s v="No"/>
    <s v="No"/>
  </r>
  <r>
    <n v="3"/>
    <n v="0"/>
    <n v="3"/>
    <n v="5"/>
    <n v="25"/>
    <x v="3"/>
    <x v="4"/>
    <s v="No"/>
    <s v="No"/>
  </r>
  <r>
    <n v="6"/>
    <n v="2"/>
    <n v="4"/>
    <n v="7"/>
    <n v="52"/>
    <x v="2"/>
    <x v="0"/>
    <s v="No"/>
    <s v="Yes"/>
  </r>
  <r>
    <n v="6"/>
    <n v="2"/>
    <n v="10"/>
    <n v="4"/>
    <n v="60"/>
    <x v="1"/>
    <x v="1"/>
    <s v="No"/>
    <s v="Yes"/>
  </r>
  <r>
    <n v="2"/>
    <n v="0"/>
    <n v="4"/>
    <n v="5"/>
    <n v="24"/>
    <x v="2"/>
    <x v="4"/>
    <s v="Yes"/>
    <s v="No"/>
  </r>
  <r>
    <n v="2"/>
    <n v="1"/>
    <n v="2"/>
    <n v="6"/>
    <n v="36"/>
    <x v="3"/>
    <x v="3"/>
    <s v="Yes"/>
    <s v="No"/>
  </r>
  <r>
    <n v="2"/>
    <n v="0"/>
    <n v="4"/>
    <n v="7"/>
    <n v="51"/>
    <x v="0"/>
    <x v="0"/>
    <s v="No"/>
    <s v="Yes"/>
  </r>
  <r>
    <n v="6"/>
    <n v="5"/>
    <n v="13"/>
    <n v="3"/>
    <n v="68"/>
    <x v="4"/>
    <x v="5"/>
    <s v="No"/>
    <s v="No"/>
  </r>
  <r>
    <n v="2"/>
    <n v="1"/>
    <n v="4"/>
    <n v="4"/>
    <n v="40"/>
    <x v="1"/>
    <x v="3"/>
    <s v="Yes"/>
    <s v="No"/>
  </r>
  <r>
    <n v="3"/>
    <n v="1"/>
    <n v="3"/>
    <n v="6"/>
    <n v="32"/>
    <x v="1"/>
    <x v="2"/>
    <s v="Yes"/>
    <s v="No"/>
  </r>
  <r>
    <n v="9"/>
    <n v="2"/>
    <n v="8"/>
    <n v="8"/>
    <n v="56"/>
    <x v="1"/>
    <x v="1"/>
    <s v="Yes"/>
    <s v="Yes"/>
  </r>
  <r>
    <n v="9"/>
    <n v="1"/>
    <n v="4"/>
    <n v="8"/>
    <n v="59"/>
    <x v="2"/>
    <x v="1"/>
    <s v="No"/>
    <s v="Yes"/>
  </r>
  <r>
    <n v="1"/>
    <n v="0"/>
    <n v="2"/>
    <n v="9"/>
    <n v="26"/>
    <x v="0"/>
    <x v="2"/>
    <s v="Yes"/>
    <s v="No"/>
  </r>
  <r>
    <n v="9"/>
    <n v="3"/>
    <n v="13"/>
    <n v="6"/>
    <n v="70"/>
    <x v="4"/>
    <x v="5"/>
    <s v="No"/>
    <s v="No"/>
  </r>
  <r>
    <n v="10"/>
    <n v="4"/>
    <n v="7"/>
    <n v="6"/>
    <n v="48"/>
    <x v="1"/>
    <x v="0"/>
    <s v="No"/>
    <s v="Yes"/>
  </r>
  <r>
    <n v="1"/>
    <n v="0"/>
    <n v="2"/>
    <n v="8"/>
    <n v="33"/>
    <x v="2"/>
    <x v="2"/>
    <s v="No"/>
    <s v="Yes"/>
  </r>
  <r>
    <n v="5"/>
    <n v="9"/>
    <n v="11"/>
    <n v="2"/>
    <n v="38"/>
    <x v="1"/>
    <x v="3"/>
    <s v="No"/>
    <s v="No"/>
  </r>
  <r>
    <n v="1"/>
    <n v="3"/>
    <n v="6"/>
    <n v="1"/>
    <n v="54"/>
    <x v="2"/>
    <x v="0"/>
    <s v="No"/>
    <s v="Yes"/>
  </r>
  <r>
    <n v="2"/>
    <n v="1"/>
    <n v="3"/>
    <n v="7"/>
    <n v="51"/>
    <x v="0"/>
    <x v="0"/>
    <s v="Yes"/>
    <s v="Yes"/>
  </r>
  <r>
    <n v="5"/>
    <n v="2"/>
    <n v="9"/>
    <n v="7"/>
    <n v="37"/>
    <x v="2"/>
    <x v="3"/>
    <s v="Yes"/>
    <s v="Yes"/>
  </r>
  <r>
    <n v="7"/>
    <n v="3"/>
    <n v="4"/>
    <n v="4"/>
    <n v="38"/>
    <x v="1"/>
    <x v="3"/>
    <s v="No"/>
    <s v="No"/>
  </r>
  <r>
    <n v="3"/>
    <n v="2"/>
    <n v="5"/>
    <n v="1"/>
    <n v="53"/>
    <x v="2"/>
    <x v="0"/>
    <s v="No"/>
    <s v="No"/>
  </r>
  <r>
    <n v="7"/>
    <n v="6"/>
    <n v="10"/>
    <n v="5"/>
    <n v="62"/>
    <x v="2"/>
    <x v="1"/>
    <s v="No"/>
    <s v="Yes"/>
  </r>
  <r>
    <n v="4"/>
    <n v="1"/>
    <n v="6"/>
    <n v="5"/>
    <n v="49"/>
    <x v="2"/>
    <x v="0"/>
    <s v="No"/>
    <s v="Yes"/>
  </r>
  <r>
    <n v="9"/>
    <n v="2"/>
    <n v="8"/>
    <n v="8"/>
    <n v="56"/>
    <x v="1"/>
    <x v="1"/>
    <s v="Yes"/>
    <s v="Yes"/>
  </r>
  <r>
    <n v="8"/>
    <n v="1"/>
    <n v="7"/>
    <n v="7"/>
    <n v="47"/>
    <x v="2"/>
    <x v="0"/>
    <s v="No"/>
    <s v="Yes"/>
  </r>
  <r>
    <n v="6"/>
    <n v="4"/>
    <n v="10"/>
    <n v="2"/>
    <n v="18"/>
    <x v="1"/>
    <x v="4"/>
    <s v="No"/>
    <s v="No"/>
  </r>
  <r>
    <n v="4"/>
    <n v="1"/>
    <n v="5"/>
    <n v="7"/>
    <n v="39"/>
    <x v="2"/>
    <x v="3"/>
    <s v="No"/>
    <s v="Yes"/>
  </r>
  <r>
    <n v="4"/>
    <n v="2"/>
    <n v="12"/>
    <n v="4"/>
    <n v="41"/>
    <x v="2"/>
    <x v="3"/>
    <s v="No"/>
    <s v="Yes"/>
  </r>
  <r>
    <n v="1"/>
    <n v="1"/>
    <n v="3"/>
    <n v="3"/>
    <n v="45"/>
    <x v="2"/>
    <x v="3"/>
    <s v="No"/>
    <s v="Yes"/>
  </r>
  <r>
    <n v="2"/>
    <n v="0"/>
    <n v="4"/>
    <n v="8"/>
    <n v="44"/>
    <x v="1"/>
    <x v="3"/>
    <s v="Yes"/>
    <s v="Yes"/>
  </r>
  <r>
    <n v="4"/>
    <n v="4"/>
    <n v="8"/>
    <n v="2"/>
    <n v="65"/>
    <x v="2"/>
    <x v="1"/>
    <s v="No"/>
    <s v="No"/>
  </r>
  <r>
    <n v="3"/>
    <n v="4"/>
    <n v="8"/>
    <n v="1"/>
    <n v="45"/>
    <x v="0"/>
    <x v="3"/>
    <s v="No"/>
    <s v="No"/>
  </r>
  <r>
    <n v="1"/>
    <n v="0"/>
    <n v="2"/>
    <n v="5"/>
    <n v="18"/>
    <x v="2"/>
    <x v="4"/>
    <s v="No"/>
    <s v="No"/>
  </r>
  <r>
    <n v="1"/>
    <n v="0"/>
    <n v="3"/>
    <n v="8"/>
    <n v="40"/>
    <x v="2"/>
    <x v="3"/>
    <s v="No"/>
    <s v="No"/>
  </r>
  <r>
    <n v="8"/>
    <n v="2"/>
    <n v="5"/>
    <n v="5"/>
    <n v="22"/>
    <x v="2"/>
    <x v="4"/>
    <s v="No"/>
    <s v="No"/>
  </r>
  <r>
    <n v="8"/>
    <n v="2"/>
    <n v="4"/>
    <n v="7"/>
    <n v="57"/>
    <x v="2"/>
    <x v="1"/>
    <s v="Yes"/>
    <s v="Yes"/>
  </r>
  <r>
    <n v="2"/>
    <n v="0"/>
    <n v="3"/>
    <n v="8"/>
    <n v="34"/>
    <x v="1"/>
    <x v="2"/>
    <s v="Yes"/>
    <s v="No"/>
  </r>
  <r>
    <n v="2"/>
    <n v="2"/>
    <n v="6"/>
    <n v="5"/>
    <n v="53"/>
    <x v="2"/>
    <x v="0"/>
    <s v="No"/>
    <s v="Yes"/>
  </r>
  <r>
    <n v="1"/>
    <n v="0"/>
    <n v="2"/>
    <n v="8"/>
    <n v="60"/>
    <x v="2"/>
    <x v="1"/>
    <s v="Yes"/>
    <s v="Yes"/>
  </r>
  <r>
    <n v="3"/>
    <n v="2"/>
    <n v="10"/>
    <n v="3"/>
    <n v="32"/>
    <x v="2"/>
    <x v="2"/>
    <s v="No"/>
    <s v="Yes"/>
  </r>
  <r>
    <n v="2"/>
    <n v="0"/>
    <n v="4"/>
    <n v="5"/>
    <n v="32"/>
    <x v="3"/>
    <x v="2"/>
    <s v="Yes"/>
    <s v="Yes"/>
  </r>
  <r>
    <n v="3"/>
    <n v="4"/>
    <n v="10"/>
    <n v="1"/>
    <n v="23"/>
    <x v="0"/>
    <x v="4"/>
    <s v="No"/>
    <s v="No"/>
  </r>
  <r>
    <n v="8"/>
    <n v="2"/>
    <n v="6"/>
    <n v="7"/>
    <n v="63"/>
    <x v="1"/>
    <x v="1"/>
    <s v="No"/>
    <s v="Yes"/>
  </r>
  <r>
    <n v="4"/>
    <n v="1"/>
    <n v="5"/>
    <n v="6"/>
    <n v="56"/>
    <x v="2"/>
    <x v="1"/>
    <s v="No"/>
    <s v="Yes"/>
  </r>
  <r>
    <n v="9"/>
    <n v="5"/>
    <n v="4"/>
    <n v="7"/>
    <n v="52"/>
    <x v="3"/>
    <x v="0"/>
    <s v="No"/>
    <s v="Yes"/>
  </r>
  <r>
    <n v="2"/>
    <n v="2"/>
    <n v="3"/>
    <n v="5"/>
    <n v="55"/>
    <x v="0"/>
    <x v="0"/>
    <s v="Yes"/>
    <s v="Yes"/>
  </r>
  <r>
    <n v="1"/>
    <n v="0"/>
    <n v="2"/>
    <n v="7"/>
    <n v="43"/>
    <x v="0"/>
    <x v="3"/>
    <s v="Yes"/>
    <s v="No"/>
  </r>
  <r>
    <n v="1"/>
    <n v="0"/>
    <n v="3"/>
    <n v="5"/>
    <n v="28"/>
    <x v="0"/>
    <x v="2"/>
    <s v="Yes"/>
    <s v="No"/>
  </r>
  <r>
    <n v="1"/>
    <n v="0"/>
    <n v="4"/>
    <n v="4"/>
    <n v="48"/>
    <x v="2"/>
    <x v="0"/>
    <s v="Yes"/>
    <s v="Yes"/>
  </r>
  <r>
    <n v="6"/>
    <n v="6"/>
    <n v="13"/>
    <n v="4"/>
    <n v="61"/>
    <x v="0"/>
    <x v="1"/>
    <s v="No"/>
    <s v="Yes"/>
  </r>
  <r>
    <n v="3"/>
    <n v="1"/>
    <n v="4"/>
    <n v="8"/>
    <n v="50"/>
    <x v="1"/>
    <x v="0"/>
    <s v="No"/>
    <s v="Yes"/>
  </r>
  <r>
    <n v="1"/>
    <n v="0"/>
    <n v="3"/>
    <n v="5"/>
    <n v="40"/>
    <x v="2"/>
    <x v="3"/>
    <s v="No"/>
    <s v="Yes"/>
  </r>
  <r>
    <n v="5"/>
    <n v="6"/>
    <n v="4"/>
    <n v="3"/>
    <n v="42"/>
    <x v="3"/>
    <x v="3"/>
    <s v="No"/>
    <s v="No"/>
  </r>
  <r>
    <n v="7"/>
    <n v="4"/>
    <n v="10"/>
    <n v="4"/>
    <n v="43"/>
    <x v="4"/>
    <x v="3"/>
    <s v="No"/>
    <s v="Yes"/>
  </r>
  <r>
    <n v="1"/>
    <n v="2"/>
    <n v="2"/>
    <n v="4"/>
    <n v="54"/>
    <x v="3"/>
    <x v="0"/>
    <s v="No"/>
    <s v="Yes"/>
  </r>
  <r>
    <n v="4"/>
    <n v="0"/>
    <n v="4"/>
    <n v="5"/>
    <n v="62"/>
    <x v="0"/>
    <x v="1"/>
    <s v="No"/>
    <s v="Yes"/>
  </r>
  <r>
    <n v="2"/>
    <n v="1"/>
    <n v="4"/>
    <n v="6"/>
    <n v="44"/>
    <x v="2"/>
    <x v="3"/>
    <s v="Yes"/>
    <s v="Yes"/>
  </r>
  <r>
    <n v="9"/>
    <n v="3"/>
    <n v="9"/>
    <n v="6"/>
    <n v="45"/>
    <x v="3"/>
    <x v="3"/>
    <s v="No"/>
    <s v="Yes"/>
  </r>
  <r>
    <n v="2"/>
    <n v="1"/>
    <n v="4"/>
    <n v="4"/>
    <n v="48"/>
    <x v="2"/>
    <x v="0"/>
    <s v="No"/>
    <s v="Yes"/>
  </r>
  <r>
    <n v="5"/>
    <n v="2"/>
    <n v="10"/>
    <n v="8"/>
    <n v="44"/>
    <x v="2"/>
    <x v="3"/>
    <s v="Yes"/>
    <s v="No"/>
  </r>
  <r>
    <n v="3"/>
    <n v="5"/>
    <n v="5"/>
    <n v="1"/>
    <n v="42"/>
    <x v="2"/>
    <x v="3"/>
    <s v="No"/>
    <s v="No"/>
  </r>
  <r>
    <n v="6"/>
    <n v="6"/>
    <n v="12"/>
    <n v="5"/>
    <n v="51"/>
    <x v="4"/>
    <x v="0"/>
    <s v="No"/>
    <s v="Yes"/>
  </r>
  <r>
    <n v="2"/>
    <n v="1"/>
    <n v="5"/>
    <n v="4"/>
    <n v="36"/>
    <x v="2"/>
    <x v="3"/>
    <s v="Yes"/>
    <s v="Yes"/>
  </r>
  <r>
    <n v="9"/>
    <n v="2"/>
    <n v="8"/>
    <n v="7"/>
    <n v="54"/>
    <x v="2"/>
    <x v="0"/>
    <s v="No"/>
    <s v="Yes"/>
  </r>
  <r>
    <n v="3"/>
    <n v="2"/>
    <n v="4"/>
    <n v="4"/>
    <n v="55"/>
    <x v="2"/>
    <x v="0"/>
    <s v="No"/>
    <s v="Yes"/>
  </r>
  <r>
    <n v="1"/>
    <n v="1"/>
    <n v="2"/>
    <n v="7"/>
    <n v="33"/>
    <x v="3"/>
    <x v="2"/>
    <s v="Yes"/>
    <s v="No"/>
  </r>
  <r>
    <n v="3"/>
    <n v="4"/>
    <n v="9"/>
    <n v="1"/>
    <n v="56"/>
    <x v="1"/>
    <x v="1"/>
    <s v="No"/>
    <s v="No"/>
  </r>
  <r>
    <n v="10"/>
    <n v="4"/>
    <n v="5"/>
    <n v="8"/>
    <n v="57"/>
    <x v="2"/>
    <x v="1"/>
    <s v="No"/>
    <s v="Yes"/>
  </r>
  <r>
    <n v="6"/>
    <n v="9"/>
    <n v="10"/>
    <n v="2"/>
    <n v="48"/>
    <x v="2"/>
    <x v="0"/>
    <s v="No"/>
    <s v="No"/>
  </r>
  <r>
    <n v="2"/>
    <n v="0"/>
    <n v="3"/>
    <n v="7"/>
    <n v="23"/>
    <x v="2"/>
    <x v="4"/>
    <s v="No"/>
    <s v="No"/>
  </r>
  <r>
    <n v="1"/>
    <n v="1"/>
    <n v="2"/>
    <n v="5"/>
    <n v="57"/>
    <x v="1"/>
    <x v="1"/>
    <s v="No"/>
    <s v="Yes"/>
  </r>
  <r>
    <n v="3"/>
    <n v="0"/>
    <n v="4"/>
    <n v="7"/>
    <n v="48"/>
    <x v="1"/>
    <x v="0"/>
    <s v="No"/>
    <s v="Yes"/>
  </r>
  <r>
    <n v="5"/>
    <n v="1"/>
    <n v="7"/>
    <n v="7"/>
    <n v="56"/>
    <x v="1"/>
    <x v="1"/>
    <s v="No"/>
    <s v="Yes"/>
  </r>
  <r>
    <n v="2"/>
    <n v="4"/>
    <n v="10"/>
    <n v="1"/>
    <n v="58"/>
    <x v="1"/>
    <x v="1"/>
    <s v="No"/>
    <s v="Yes"/>
  </r>
  <r>
    <n v="7"/>
    <n v="11"/>
    <n v="11"/>
    <n v="4"/>
    <n v="41"/>
    <x v="1"/>
    <x v="3"/>
    <s v="No"/>
    <s v="Yes"/>
  </r>
  <r>
    <n v="5"/>
    <n v="9"/>
    <n v="6"/>
    <n v="3"/>
    <n v="44"/>
    <x v="1"/>
    <x v="3"/>
    <s v="No"/>
    <s v="No"/>
  </r>
  <r>
    <n v="4"/>
    <n v="1"/>
    <n v="5"/>
    <n v="6"/>
    <n v="40"/>
    <x v="2"/>
    <x v="3"/>
    <s v="Yes"/>
    <s v="Yes"/>
  </r>
  <r>
    <n v="2"/>
    <n v="1"/>
    <n v="4"/>
    <n v="6"/>
    <n v="38"/>
    <x v="0"/>
    <x v="3"/>
    <s v="Yes"/>
    <s v="Yes"/>
  </r>
  <r>
    <n v="4"/>
    <n v="2"/>
    <n v="10"/>
    <n v="3"/>
    <n v="48"/>
    <x v="0"/>
    <x v="0"/>
    <s v="No"/>
    <s v="Yes"/>
  </r>
  <r>
    <n v="3"/>
    <n v="1"/>
    <n v="4"/>
    <n v="9"/>
    <n v="49"/>
    <x v="1"/>
    <x v="0"/>
    <s v="Yes"/>
    <s v="Yes"/>
  </r>
  <r>
    <n v="4"/>
    <n v="9"/>
    <n v="10"/>
    <n v="2"/>
    <n v="22"/>
    <x v="1"/>
    <x v="4"/>
    <s v="No"/>
    <s v="No"/>
  </r>
  <r>
    <n v="2"/>
    <n v="2"/>
    <n v="2"/>
    <n v="7"/>
    <n v="50"/>
    <x v="0"/>
    <x v="0"/>
    <s v="No"/>
    <s v="Yes"/>
  </r>
  <r>
    <n v="3"/>
    <n v="1"/>
    <n v="3"/>
    <n v="8"/>
    <n v="26"/>
    <x v="0"/>
    <x v="2"/>
    <s v="Yes"/>
    <s v="No"/>
  </r>
  <r>
    <n v="1"/>
    <n v="0"/>
    <n v="2"/>
    <n v="8"/>
    <n v="40"/>
    <x v="2"/>
    <x v="3"/>
    <s v="Yes"/>
    <s v="No"/>
  </r>
  <r>
    <n v="5"/>
    <n v="7"/>
    <n v="9"/>
    <n v="4"/>
    <n v="56"/>
    <x v="3"/>
    <x v="1"/>
    <s v="No"/>
    <s v="No"/>
  </r>
  <r>
    <n v="2"/>
    <n v="1"/>
    <n v="2"/>
    <n v="8"/>
    <n v="32"/>
    <x v="2"/>
    <x v="2"/>
    <s v="Yes"/>
    <s v="Yes"/>
  </r>
  <r>
    <n v="2"/>
    <n v="1"/>
    <n v="4"/>
    <n v="5"/>
    <n v="55"/>
    <x v="4"/>
    <x v="0"/>
    <s v="Yes"/>
    <s v="Yes"/>
  </r>
  <r>
    <n v="5"/>
    <n v="4"/>
    <n v="9"/>
    <n v="3"/>
    <n v="54"/>
    <x v="2"/>
    <x v="0"/>
    <s v="No"/>
    <s v="Yes"/>
  </r>
  <r>
    <n v="11"/>
    <n v="2"/>
    <n v="8"/>
    <n v="6"/>
    <n v="58"/>
    <x v="0"/>
    <x v="1"/>
    <s v="No"/>
    <s v="No"/>
  </r>
  <r>
    <n v="2"/>
    <n v="1"/>
    <n v="2"/>
    <n v="5"/>
    <n v="26"/>
    <x v="2"/>
    <x v="2"/>
    <s v="Yes"/>
    <s v="No"/>
  </r>
  <r>
    <n v="4"/>
    <n v="1"/>
    <n v="8"/>
    <n v="4"/>
    <n v="38"/>
    <x v="2"/>
    <x v="3"/>
    <s v="No"/>
    <s v="Yes"/>
  </r>
  <r>
    <n v="3"/>
    <n v="0"/>
    <n v="3"/>
    <n v="7"/>
    <n v="59"/>
    <x v="2"/>
    <x v="1"/>
    <s v="Yes"/>
    <s v="Yes"/>
  </r>
  <r>
    <n v="5"/>
    <n v="0"/>
    <n v="4"/>
    <n v="8"/>
    <n v="42"/>
    <x v="3"/>
    <x v="3"/>
    <s v="Yes"/>
    <s v="Yes"/>
  </r>
  <r>
    <n v="1"/>
    <n v="0"/>
    <n v="3"/>
    <n v="5"/>
    <n v="27"/>
    <x v="1"/>
    <x v="2"/>
    <s v="Yes"/>
    <s v="No"/>
  </r>
  <r>
    <n v="3"/>
    <n v="0"/>
    <n v="4"/>
    <n v="4"/>
    <n v="36"/>
    <x v="3"/>
    <x v="3"/>
    <s v="No"/>
    <s v="Yes"/>
  </r>
  <r>
    <n v="2"/>
    <n v="0"/>
    <n v="3"/>
    <n v="8"/>
    <n v="30"/>
    <x v="1"/>
    <x v="2"/>
    <s v="Yes"/>
    <s v="No"/>
  </r>
  <r>
    <n v="1"/>
    <n v="0"/>
    <n v="3"/>
    <n v="6"/>
    <n v="38"/>
    <x v="1"/>
    <x v="3"/>
    <s v="Yes"/>
    <s v="No"/>
  </r>
  <r>
    <n v="8"/>
    <n v="2"/>
    <n v="11"/>
    <n v="6"/>
    <n v="43"/>
    <x v="2"/>
    <x v="3"/>
    <s v="Yes"/>
    <s v="No"/>
  </r>
  <r>
    <n v="2"/>
    <n v="1"/>
    <n v="4"/>
    <n v="3"/>
    <n v="58"/>
    <x v="1"/>
    <x v="1"/>
    <s v="No"/>
    <s v="Yes"/>
  </r>
  <r>
    <n v="5"/>
    <n v="6"/>
    <n v="12"/>
    <n v="2"/>
    <n v="41"/>
    <x v="1"/>
    <x v="3"/>
    <s v="No"/>
    <s v="No"/>
  </r>
  <r>
    <n v="1"/>
    <n v="0"/>
    <n v="3"/>
    <n v="8"/>
    <n v="24"/>
    <x v="2"/>
    <x v="4"/>
    <s v="Yes"/>
    <s v="No"/>
  </r>
  <r>
    <n v="2"/>
    <n v="1"/>
    <n v="5"/>
    <n v="6"/>
    <n v="61"/>
    <x v="0"/>
    <x v="1"/>
    <s v="Yes"/>
    <s v="Yes"/>
  </r>
  <r>
    <n v="1"/>
    <n v="0"/>
    <n v="3"/>
    <n v="7"/>
    <n v="30"/>
    <x v="0"/>
    <x v="2"/>
    <s v="Yes"/>
    <s v="No"/>
  </r>
  <r>
    <n v="2"/>
    <n v="0"/>
    <n v="3"/>
    <n v="4"/>
    <n v="46"/>
    <x v="2"/>
    <x v="0"/>
    <s v="Yes"/>
    <s v="Yes"/>
  </r>
  <r>
    <n v="5"/>
    <n v="10"/>
    <n v="7"/>
    <n v="1"/>
    <n v="52"/>
    <x v="0"/>
    <x v="0"/>
    <s v="No"/>
    <s v="Yes"/>
  </r>
  <r>
    <n v="1"/>
    <n v="3"/>
    <n v="5"/>
    <n v="1"/>
    <n v="67"/>
    <x v="1"/>
    <x v="5"/>
    <s v="No"/>
    <s v="No"/>
  </r>
  <r>
    <n v="6"/>
    <n v="2"/>
    <n v="4"/>
    <n v="8"/>
    <n v="34"/>
    <x v="1"/>
    <x v="2"/>
    <s v="Yes"/>
    <s v="No"/>
  </r>
  <r>
    <n v="0"/>
    <n v="0"/>
    <n v="0"/>
    <n v="20"/>
    <n v="43"/>
    <x v="3"/>
    <x v="3"/>
    <s v="No"/>
    <s v="No"/>
  </r>
  <r>
    <n v="3"/>
    <n v="2"/>
    <n v="2"/>
    <n v="9"/>
    <n v="20"/>
    <x v="0"/>
    <x v="4"/>
    <s v="Yes"/>
    <s v="No"/>
  </r>
  <r>
    <n v="0"/>
    <n v="1"/>
    <n v="2"/>
    <n v="5"/>
    <n v="45"/>
    <x v="1"/>
    <x v="3"/>
    <s v="Yes"/>
    <s v="Yes"/>
  </r>
  <r>
    <n v="1"/>
    <n v="0"/>
    <n v="2"/>
    <n v="8"/>
    <n v="41"/>
    <x v="1"/>
    <x v="3"/>
    <s v="Yes"/>
    <s v="No"/>
  </r>
  <r>
    <n v="8"/>
    <n v="3"/>
    <n v="13"/>
    <n v="6"/>
    <n v="39"/>
    <x v="2"/>
    <x v="3"/>
    <s v="No"/>
    <s v="Yes"/>
  </r>
  <r>
    <n v="4"/>
    <n v="2"/>
    <n v="6"/>
    <n v="3"/>
    <n v="48"/>
    <x v="2"/>
    <x v="0"/>
    <s v="No"/>
    <s v="No"/>
  </r>
  <r>
    <n v="6"/>
    <n v="5"/>
    <n v="13"/>
    <n v="4"/>
    <n v="61"/>
    <x v="2"/>
    <x v="1"/>
    <s v="No"/>
    <s v="Yes"/>
  </r>
  <r>
    <n v="11"/>
    <n v="10"/>
    <n v="11"/>
    <n v="6"/>
    <n v="46"/>
    <x v="2"/>
    <x v="0"/>
    <s v="No"/>
    <s v="Yes"/>
  </r>
  <r>
    <n v="7"/>
    <n v="3"/>
    <n v="5"/>
    <n v="4"/>
    <n v="41"/>
    <x v="2"/>
    <x v="3"/>
    <s v="No"/>
    <s v="Yes"/>
  </r>
  <r>
    <n v="8"/>
    <n v="9"/>
    <n v="4"/>
    <n v="6"/>
    <n v="50"/>
    <x v="3"/>
    <x v="0"/>
    <s v="No"/>
    <s v="Yes"/>
  </r>
  <r>
    <n v="7"/>
    <n v="2"/>
    <n v="5"/>
    <n v="7"/>
    <n v="42"/>
    <x v="2"/>
    <x v="3"/>
    <s v="Yes"/>
    <s v="Yes"/>
  </r>
  <r>
    <n v="7"/>
    <n v="4"/>
    <n v="3"/>
    <n v="6"/>
    <n v="57"/>
    <x v="2"/>
    <x v="1"/>
    <s v="No"/>
    <s v="Yes"/>
  </r>
  <r>
    <n v="4"/>
    <n v="2"/>
    <n v="11"/>
    <n v="2"/>
    <n v="39"/>
    <x v="2"/>
    <x v="3"/>
    <s v="No"/>
    <s v="Yes"/>
  </r>
  <r>
    <n v="1"/>
    <n v="0"/>
    <n v="2"/>
    <n v="6"/>
    <n v="38"/>
    <x v="2"/>
    <x v="3"/>
    <s v="Yes"/>
    <s v="Yes"/>
  </r>
  <r>
    <n v="4"/>
    <n v="7"/>
    <n v="11"/>
    <n v="2"/>
    <n v="44"/>
    <x v="1"/>
    <x v="3"/>
    <s v="No"/>
    <s v="No"/>
  </r>
  <r>
    <n v="1"/>
    <n v="1"/>
    <n v="2"/>
    <n v="5"/>
    <n v="41"/>
    <x v="3"/>
    <x v="3"/>
    <s v="Yes"/>
    <s v="Yes"/>
  </r>
  <r>
    <n v="6"/>
    <n v="2"/>
    <n v="8"/>
    <n v="2"/>
    <n v="30"/>
    <x v="3"/>
    <x v="2"/>
    <s v="No"/>
    <s v="No"/>
  </r>
  <r>
    <n v="7"/>
    <n v="8"/>
    <n v="11"/>
    <n v="3"/>
    <n v="31"/>
    <x v="1"/>
    <x v="2"/>
    <s v="No"/>
    <s v="No"/>
  </r>
  <r>
    <n v="2"/>
    <n v="0"/>
    <n v="3"/>
    <n v="8"/>
    <n v="53"/>
    <x v="2"/>
    <x v="0"/>
    <s v="Yes"/>
    <s v="Yes"/>
  </r>
  <r>
    <n v="2"/>
    <n v="1"/>
    <n v="2"/>
    <n v="7"/>
    <n v="62"/>
    <x v="0"/>
    <x v="1"/>
    <s v="Yes"/>
    <s v="Yes"/>
  </r>
  <r>
    <n v="4"/>
    <n v="7"/>
    <n v="6"/>
    <n v="1"/>
    <n v="38"/>
    <x v="3"/>
    <x v="3"/>
    <s v="No"/>
    <s v="No"/>
  </r>
  <r>
    <n v="9"/>
    <n v="4"/>
    <n v="6"/>
    <n v="8"/>
    <n v="49"/>
    <x v="2"/>
    <x v="0"/>
    <s v="Yes"/>
    <s v="Yes"/>
  </r>
  <r>
    <n v="2"/>
    <n v="1"/>
    <n v="3"/>
    <n v="7"/>
    <n v="43"/>
    <x v="1"/>
    <x v="3"/>
    <s v="Yes"/>
    <s v="No"/>
  </r>
  <r>
    <n v="4"/>
    <n v="1"/>
    <n v="4"/>
    <n v="6"/>
    <n v="65"/>
    <x v="2"/>
    <x v="1"/>
    <s v="No"/>
    <s v="Yes"/>
  </r>
  <r>
    <n v="6"/>
    <n v="6"/>
    <n v="6"/>
    <n v="2"/>
    <n v="56"/>
    <x v="0"/>
    <x v="1"/>
    <s v="No"/>
    <s v="No"/>
  </r>
  <r>
    <n v="7"/>
    <n v="3"/>
    <n v="4"/>
    <n v="4"/>
    <n v="70"/>
    <x v="2"/>
    <x v="5"/>
    <s v="No"/>
    <s v="No"/>
  </r>
  <r>
    <n v="5"/>
    <n v="3"/>
    <n v="13"/>
    <n v="3"/>
    <n v="50"/>
    <x v="0"/>
    <x v="0"/>
    <s v="No"/>
    <s v="Yes"/>
  </r>
  <r>
    <n v="5"/>
    <n v="1"/>
    <n v="4"/>
    <n v="8"/>
    <n v="40"/>
    <x v="0"/>
    <x v="3"/>
    <s v="Yes"/>
    <s v="No"/>
  </r>
  <r>
    <n v="9"/>
    <n v="1"/>
    <n v="7"/>
    <n v="8"/>
    <n v="47"/>
    <x v="2"/>
    <x v="0"/>
    <s v="Yes"/>
    <s v="Yes"/>
  </r>
  <r>
    <n v="2"/>
    <n v="1"/>
    <n v="3"/>
    <n v="8"/>
    <n v="44"/>
    <x v="3"/>
    <x v="3"/>
    <s v="Yes"/>
    <s v="No"/>
  </r>
  <r>
    <n v="3"/>
    <n v="4"/>
    <n v="11"/>
    <n v="8"/>
    <n v="42"/>
    <x v="2"/>
    <x v="3"/>
    <s v="No"/>
    <s v="Yes"/>
  </r>
  <r>
    <n v="1"/>
    <n v="0"/>
    <n v="2"/>
    <n v="6"/>
    <n v="38"/>
    <x v="2"/>
    <x v="3"/>
    <s v="Yes"/>
    <s v="No"/>
  </r>
  <r>
    <n v="3"/>
    <n v="0"/>
    <n v="3"/>
    <n v="7"/>
    <n v="49"/>
    <x v="2"/>
    <x v="0"/>
    <s v="Yes"/>
    <s v="Yes"/>
  </r>
  <r>
    <n v="6"/>
    <n v="7"/>
    <n v="9"/>
    <n v="3"/>
    <n v="34"/>
    <x v="3"/>
    <x v="2"/>
    <s v="No"/>
    <s v="No"/>
  </r>
  <r>
    <n v="5"/>
    <n v="1"/>
    <n v="7"/>
    <n v="5"/>
    <n v="38"/>
    <x v="2"/>
    <x v="3"/>
    <s v="No"/>
    <s v="Yes"/>
  </r>
  <r>
    <n v="4"/>
    <n v="6"/>
    <n v="8"/>
    <n v="2"/>
    <n v="29"/>
    <x v="1"/>
    <x v="2"/>
    <s v="No"/>
    <s v="No"/>
  </r>
  <r>
    <n v="9"/>
    <n v="7"/>
    <n v="10"/>
    <n v="7"/>
    <n v="41"/>
    <x v="3"/>
    <x v="3"/>
    <s v="No"/>
    <s v="No"/>
  </r>
  <r>
    <n v="1"/>
    <n v="0"/>
    <n v="3"/>
    <n v="9"/>
    <n v="55"/>
    <x v="2"/>
    <x v="0"/>
    <s v="Yes"/>
    <s v="Yes"/>
  </r>
  <r>
    <n v="7"/>
    <n v="1"/>
    <n v="7"/>
    <n v="8"/>
    <n v="62"/>
    <x v="1"/>
    <x v="1"/>
    <s v="No"/>
    <s v="No"/>
  </r>
  <r>
    <n v="4"/>
    <n v="2"/>
    <n v="5"/>
    <n v="7"/>
    <n v="61"/>
    <x v="2"/>
    <x v="1"/>
    <s v="No"/>
    <s v="No"/>
  </r>
  <r>
    <n v="1"/>
    <n v="0"/>
    <n v="3"/>
    <n v="7"/>
    <n v="43"/>
    <x v="3"/>
    <x v="3"/>
    <s v="Yes"/>
    <s v="No"/>
  </r>
  <r>
    <n v="9"/>
    <n v="2"/>
    <n v="5"/>
    <n v="7"/>
    <n v="40"/>
    <x v="2"/>
    <x v="3"/>
    <s v="No"/>
    <s v="Yes"/>
  </r>
  <r>
    <n v="1"/>
    <n v="2"/>
    <n v="2"/>
    <n v="4"/>
    <n v="44"/>
    <x v="2"/>
    <x v="3"/>
    <s v="Yes"/>
    <s v="Yes"/>
  </r>
  <r>
    <n v="5"/>
    <n v="7"/>
    <n v="10"/>
    <n v="2"/>
    <n v="41"/>
    <x v="2"/>
    <x v="3"/>
    <s v="No"/>
    <s v="No"/>
  </r>
  <r>
    <n v="7"/>
    <n v="2"/>
    <n v="10"/>
    <n v="6"/>
    <n v="41"/>
    <x v="2"/>
    <x v="3"/>
    <s v="No"/>
    <s v="No"/>
  </r>
  <r>
    <n v="1"/>
    <n v="0"/>
    <n v="2"/>
    <n v="7"/>
    <n v="57"/>
    <x v="2"/>
    <x v="1"/>
    <s v="No"/>
    <s v="No"/>
  </r>
  <r>
    <n v="2"/>
    <n v="0"/>
    <n v="2"/>
    <n v="9"/>
    <n v="42"/>
    <x v="0"/>
    <x v="3"/>
    <s v="Yes"/>
    <s v="No"/>
  </r>
  <r>
    <n v="2"/>
    <n v="0"/>
    <n v="4"/>
    <n v="5"/>
    <n v="41"/>
    <x v="2"/>
    <x v="3"/>
    <s v="Yes"/>
    <s v="No"/>
  </r>
  <r>
    <n v="1"/>
    <n v="0"/>
    <n v="2"/>
    <n v="7"/>
    <n v="36"/>
    <x v="0"/>
    <x v="3"/>
    <s v="Yes"/>
    <s v="Yes"/>
  </r>
  <r>
    <n v="1"/>
    <n v="0"/>
    <n v="4"/>
    <n v="4"/>
    <n v="51"/>
    <x v="0"/>
    <x v="0"/>
    <s v="Yes"/>
    <s v="Yes"/>
  </r>
  <r>
    <n v="2"/>
    <n v="1"/>
    <n v="5"/>
    <n v="2"/>
    <n v="60"/>
    <x v="1"/>
    <x v="1"/>
    <s v="No"/>
    <s v="Yes"/>
  </r>
  <r>
    <n v="2"/>
    <n v="0"/>
    <n v="2"/>
    <n v="9"/>
    <n v="35"/>
    <x v="1"/>
    <x v="2"/>
    <s v="Yes"/>
    <s v="No"/>
  </r>
  <r>
    <n v="7"/>
    <n v="2"/>
    <n v="11"/>
    <n v="5"/>
    <n v="47"/>
    <x v="1"/>
    <x v="0"/>
    <s v="No"/>
    <s v="Yes"/>
  </r>
  <r>
    <n v="4"/>
    <n v="6"/>
    <n v="4"/>
    <n v="1"/>
    <n v="68"/>
    <x v="2"/>
    <x v="5"/>
    <s v="No"/>
    <s v="No"/>
  </r>
  <r>
    <n v="2"/>
    <n v="1"/>
    <n v="3"/>
    <n v="6"/>
    <n v="34"/>
    <x v="0"/>
    <x v="2"/>
    <s v="Yes"/>
    <s v="Yes"/>
  </r>
  <r>
    <n v="1"/>
    <n v="0"/>
    <n v="1"/>
    <n v="1"/>
    <n v="42"/>
    <x v="1"/>
    <x v="3"/>
    <s v="Yes"/>
    <s v="No"/>
  </r>
  <r>
    <n v="5"/>
    <n v="8"/>
    <n v="5"/>
    <n v="2"/>
    <n v="60"/>
    <x v="1"/>
    <x v="1"/>
    <s v="No"/>
    <s v="No"/>
  </r>
  <r>
    <n v="2"/>
    <n v="0"/>
    <n v="3"/>
    <n v="7"/>
    <n v="29"/>
    <x v="2"/>
    <x v="2"/>
    <s v="No"/>
    <s v="No"/>
  </r>
  <r>
    <n v="5"/>
    <n v="2"/>
    <n v="4"/>
    <n v="9"/>
    <n v="43"/>
    <x v="3"/>
    <x v="3"/>
    <s v="Yes"/>
    <s v="Yes"/>
  </r>
  <r>
    <n v="5"/>
    <n v="5"/>
    <n v="8"/>
    <n v="3"/>
    <n v="33"/>
    <x v="2"/>
    <x v="2"/>
    <s v="No"/>
    <s v="No"/>
  </r>
  <r>
    <n v="10"/>
    <n v="3"/>
    <n v="8"/>
    <n v="7"/>
    <n v="47"/>
    <x v="1"/>
    <x v="0"/>
    <s v="No"/>
    <s v="Yes"/>
  </r>
  <r>
    <n v="7"/>
    <n v="1"/>
    <n v="5"/>
    <n v="8"/>
    <n v="37"/>
    <x v="1"/>
    <x v="3"/>
    <s v="Yes"/>
    <s v="Yes"/>
  </r>
  <r>
    <n v="5"/>
    <n v="5"/>
    <n v="12"/>
    <n v="2"/>
    <n v="49"/>
    <x v="2"/>
    <x v="0"/>
    <s v="No"/>
    <s v="No"/>
  </r>
  <r>
    <n v="10"/>
    <n v="4"/>
    <n v="13"/>
    <n v="6"/>
    <n v="32"/>
    <x v="2"/>
    <x v="2"/>
    <s v="No"/>
    <s v="No"/>
  </r>
  <r>
    <n v="11"/>
    <n v="2"/>
    <n v="12"/>
    <n v="6"/>
    <n v="41"/>
    <x v="1"/>
    <x v="3"/>
    <s v="No"/>
    <s v="Yes"/>
  </r>
  <r>
    <n v="5"/>
    <n v="4"/>
    <n v="10"/>
    <n v="4"/>
    <n v="54"/>
    <x v="2"/>
    <x v="0"/>
    <s v="No"/>
    <s v="Yes"/>
  </r>
  <r>
    <n v="7"/>
    <n v="5"/>
    <n v="10"/>
    <n v="4"/>
    <n v="56"/>
    <x v="0"/>
    <x v="1"/>
    <s v="No"/>
    <s v="No"/>
  </r>
  <r>
    <n v="6"/>
    <n v="1"/>
    <n v="5"/>
    <n v="7"/>
    <n v="48"/>
    <x v="1"/>
    <x v="0"/>
    <s v="No"/>
    <s v="Yes"/>
  </r>
  <r>
    <n v="4"/>
    <n v="7"/>
    <n v="10"/>
    <n v="2"/>
    <n v="58"/>
    <x v="1"/>
    <x v="1"/>
    <s v="No"/>
    <s v="Yes"/>
  </r>
  <r>
    <n v="3"/>
    <n v="1"/>
    <n v="7"/>
    <n v="4"/>
    <n v="25"/>
    <x v="2"/>
    <x v="4"/>
    <s v="Yes"/>
    <s v="No"/>
  </r>
  <r>
    <n v="3"/>
    <n v="0"/>
    <n v="3"/>
    <n v="9"/>
    <n v="51"/>
    <x v="0"/>
    <x v="0"/>
    <s v="Yes"/>
    <s v="Yes"/>
  </r>
  <r>
    <n v="3"/>
    <n v="2"/>
    <n v="8"/>
    <n v="4"/>
    <n v="48"/>
    <x v="1"/>
    <x v="0"/>
    <s v="No"/>
    <s v="Yes"/>
  </r>
  <r>
    <n v="1"/>
    <n v="0"/>
    <n v="3"/>
    <n v="7"/>
    <n v="41"/>
    <x v="2"/>
    <x v="3"/>
    <s v="Yes"/>
    <s v="Yes"/>
  </r>
  <r>
    <n v="3"/>
    <n v="0"/>
    <n v="3"/>
    <n v="7"/>
    <n v="41"/>
    <x v="2"/>
    <x v="3"/>
    <s v="Yes"/>
    <s v="Yes"/>
  </r>
  <r>
    <n v="1"/>
    <n v="1"/>
    <n v="2"/>
    <n v="4"/>
    <n v="30"/>
    <x v="1"/>
    <x v="2"/>
    <s v="Yes"/>
    <s v="No"/>
  </r>
  <r>
    <n v="5"/>
    <n v="9"/>
    <n v="12"/>
    <n v="3"/>
    <n v="53"/>
    <x v="2"/>
    <x v="0"/>
    <s v="No"/>
    <s v="No"/>
  </r>
  <r>
    <n v="6"/>
    <n v="1"/>
    <n v="5"/>
    <n v="6"/>
    <n v="55"/>
    <x v="1"/>
    <x v="0"/>
    <s v="No"/>
    <s v="Yes"/>
  </r>
  <r>
    <n v="5"/>
    <n v="7"/>
    <n v="12"/>
    <n v="1"/>
    <n v="46"/>
    <x v="1"/>
    <x v="0"/>
    <s v="No"/>
    <s v="Yes"/>
  </r>
  <r>
    <n v="7"/>
    <n v="2"/>
    <n v="3"/>
    <n v="9"/>
    <n v="35"/>
    <x v="0"/>
    <x v="2"/>
    <s v="Yes"/>
    <s v="No"/>
  </r>
  <r>
    <n v="3"/>
    <n v="0"/>
    <n v="3"/>
    <n v="8"/>
    <n v="40"/>
    <x v="2"/>
    <x v="3"/>
    <s v="Yes"/>
    <s v="No"/>
  </r>
  <r>
    <n v="6"/>
    <n v="3"/>
    <n v="13"/>
    <n v="7"/>
    <n v="51"/>
    <x v="2"/>
    <x v="0"/>
    <s v="No"/>
    <s v="Yes"/>
  </r>
  <r>
    <n v="3"/>
    <n v="0"/>
    <n v="3"/>
    <n v="7"/>
    <n v="32"/>
    <x v="2"/>
    <x v="2"/>
    <s v="No"/>
    <s v="No"/>
  </r>
  <r>
    <n v="3"/>
    <n v="1"/>
    <n v="4"/>
    <n v="5"/>
    <n v="38"/>
    <x v="2"/>
    <x v="3"/>
    <s v="Yes"/>
    <s v="No"/>
  </r>
  <r>
    <n v="1"/>
    <n v="0"/>
    <n v="1"/>
    <n v="17"/>
    <n v="31"/>
    <x v="0"/>
    <x v="2"/>
    <s v="No"/>
    <s v="No"/>
  </r>
  <r>
    <n v="8"/>
    <n v="3"/>
    <n v="5"/>
    <n v="4"/>
    <n v="68"/>
    <x v="1"/>
    <x v="5"/>
    <s v="No"/>
    <s v="No"/>
  </r>
  <r>
    <n v="2"/>
    <n v="2"/>
    <n v="2"/>
    <n v="7"/>
    <n v="35"/>
    <x v="2"/>
    <x v="2"/>
    <s v="Yes"/>
    <s v="No"/>
  </r>
  <r>
    <n v="6"/>
    <n v="1"/>
    <n v="5"/>
    <n v="9"/>
    <n v="43"/>
    <x v="2"/>
    <x v="3"/>
    <s v="Yes"/>
    <s v="Yes"/>
  </r>
  <r>
    <n v="7"/>
    <n v="4"/>
    <n v="7"/>
    <n v="4"/>
    <n v="51"/>
    <x v="2"/>
    <x v="0"/>
    <s v="No"/>
    <s v="Yes"/>
  </r>
  <r>
    <n v="4"/>
    <n v="9"/>
    <n v="13"/>
    <n v="1"/>
    <n v="65"/>
    <x v="0"/>
    <x v="1"/>
    <s v="No"/>
    <s v="No"/>
  </r>
  <r>
    <n v="6"/>
    <n v="5"/>
    <n v="8"/>
    <n v="9"/>
    <n v="34"/>
    <x v="2"/>
    <x v="2"/>
    <s v="Yes"/>
    <s v="No"/>
  </r>
  <r>
    <n v="5"/>
    <n v="2"/>
    <n v="4"/>
    <n v="5"/>
    <n v="38"/>
    <x v="2"/>
    <x v="3"/>
    <s v="No"/>
    <s v="Yes"/>
  </r>
  <r>
    <n v="2"/>
    <n v="8"/>
    <n v="6"/>
    <n v="1"/>
    <n v="31"/>
    <x v="1"/>
    <x v="2"/>
    <s v="No"/>
    <s v="No"/>
  </r>
  <r>
    <n v="3"/>
    <n v="1"/>
    <n v="3"/>
    <n v="6"/>
    <n v="31"/>
    <x v="2"/>
    <x v="2"/>
    <s v="No"/>
    <s v="No"/>
  </r>
  <r>
    <n v="1"/>
    <n v="0"/>
    <n v="3"/>
    <n v="6"/>
    <n v="61"/>
    <x v="4"/>
    <x v="1"/>
    <s v="No"/>
    <s v="Yes"/>
  </r>
  <r>
    <n v="7"/>
    <n v="1"/>
    <n v="3"/>
    <n v="9"/>
    <n v="30"/>
    <x v="0"/>
    <x v="2"/>
    <s v="Yes"/>
    <s v="No"/>
  </r>
  <r>
    <n v="5"/>
    <n v="1"/>
    <n v="6"/>
    <n v="6"/>
    <n v="52"/>
    <x v="1"/>
    <x v="0"/>
    <s v="No"/>
    <s v="Yes"/>
  </r>
  <r>
    <n v="5"/>
    <n v="2"/>
    <n v="6"/>
    <n v="5"/>
    <n v="35"/>
    <x v="2"/>
    <x v="2"/>
    <s v="No"/>
    <s v="Yes"/>
  </r>
  <r>
    <n v="3"/>
    <n v="4"/>
    <n v="10"/>
    <n v="8"/>
    <n v="63"/>
    <x v="2"/>
    <x v="1"/>
    <s v="Yes"/>
    <s v="Yes"/>
  </r>
  <r>
    <n v="1"/>
    <n v="0"/>
    <n v="4"/>
    <n v="6"/>
    <n v="23"/>
    <x v="2"/>
    <x v="4"/>
    <s v="No"/>
    <s v="No"/>
  </r>
  <r>
    <n v="1"/>
    <n v="0"/>
    <n v="2"/>
    <n v="9"/>
    <n v="31"/>
    <x v="0"/>
    <x v="2"/>
    <s v="Yes"/>
    <s v="No"/>
  </r>
  <r>
    <n v="2"/>
    <n v="1"/>
    <n v="3"/>
    <n v="6"/>
    <n v="38"/>
    <x v="0"/>
    <x v="3"/>
    <s v="Yes"/>
    <s v="No"/>
  </r>
  <r>
    <n v="1"/>
    <n v="0"/>
    <n v="3"/>
    <n v="6"/>
    <n v="54"/>
    <x v="2"/>
    <x v="0"/>
    <s v="No"/>
    <s v="Yes"/>
  </r>
  <r>
    <n v="5"/>
    <n v="2"/>
    <n v="7"/>
    <n v="5"/>
    <n v="30"/>
    <x v="2"/>
    <x v="2"/>
    <s v="No"/>
    <s v="No"/>
  </r>
  <r>
    <n v="10"/>
    <n v="4"/>
    <n v="7"/>
    <n v="6"/>
    <n v="37"/>
    <x v="1"/>
    <x v="3"/>
    <s v="No"/>
    <s v="Yes"/>
  </r>
  <r>
    <n v="4"/>
    <n v="6"/>
    <n v="9"/>
    <n v="1"/>
    <n v="51"/>
    <x v="3"/>
    <x v="0"/>
    <s v="No"/>
    <s v="No"/>
  </r>
  <r>
    <n v="4"/>
    <n v="8"/>
    <n v="10"/>
    <n v="2"/>
    <n v="57"/>
    <x v="1"/>
    <x v="1"/>
    <s v="No"/>
    <s v="No"/>
  </r>
  <r>
    <n v="6"/>
    <n v="6"/>
    <n v="4"/>
    <n v="2"/>
    <n v="20"/>
    <x v="0"/>
    <x v="4"/>
    <s v="No"/>
    <s v="No"/>
  </r>
  <r>
    <n v="0"/>
    <n v="1"/>
    <n v="2"/>
    <n v="8"/>
    <n v="25"/>
    <x v="1"/>
    <x v="4"/>
    <s v="Yes"/>
    <s v="No"/>
  </r>
  <r>
    <n v="4"/>
    <n v="1"/>
    <n v="5"/>
    <n v="4"/>
    <n v="49"/>
    <x v="2"/>
    <x v="0"/>
    <s v="No"/>
    <s v="Yes"/>
  </r>
  <r>
    <n v="6"/>
    <n v="6"/>
    <n v="7"/>
    <n v="4"/>
    <n v="30"/>
    <x v="2"/>
    <x v="2"/>
    <s v="No"/>
    <s v="No"/>
  </r>
  <r>
    <n v="8"/>
    <n v="2"/>
    <n v="11"/>
    <n v="5"/>
    <n v="51"/>
    <x v="0"/>
    <x v="0"/>
    <s v="No"/>
    <s v="Yes"/>
  </r>
  <r>
    <n v="3"/>
    <n v="1"/>
    <n v="2"/>
    <n v="8"/>
    <n v="35"/>
    <x v="2"/>
    <x v="2"/>
    <s v="Yes"/>
    <s v="No"/>
  </r>
  <r>
    <n v="6"/>
    <n v="2"/>
    <n v="10"/>
    <n v="4"/>
    <n v="68"/>
    <x v="0"/>
    <x v="5"/>
    <s v="No"/>
    <s v="No"/>
  </r>
  <r>
    <n v="5"/>
    <n v="8"/>
    <n v="5"/>
    <n v="2"/>
    <n v="50"/>
    <x v="0"/>
    <x v="0"/>
    <s v="No"/>
    <s v="No"/>
  </r>
  <r>
    <n v="2"/>
    <n v="1"/>
    <n v="4"/>
    <n v="6"/>
    <n v="42"/>
    <x v="0"/>
    <x v="3"/>
    <s v="Yes"/>
    <s v="Yes"/>
  </r>
  <r>
    <n v="8"/>
    <n v="2"/>
    <n v="6"/>
    <n v="7"/>
    <n v="44"/>
    <x v="1"/>
    <x v="3"/>
    <s v="Yes"/>
    <s v="Yes"/>
  </r>
  <r>
    <n v="2"/>
    <n v="1"/>
    <n v="2"/>
    <n v="8"/>
    <n v="21"/>
    <x v="2"/>
    <x v="4"/>
    <s v="Yes"/>
    <s v="No"/>
  </r>
  <r>
    <n v="6"/>
    <n v="1"/>
    <n v="7"/>
    <n v="8"/>
    <n v="39"/>
    <x v="3"/>
    <x v="3"/>
    <s v="Yes"/>
    <s v="Yes"/>
  </r>
  <r>
    <n v="8"/>
    <n v="7"/>
    <n v="11"/>
    <n v="6"/>
    <n v="62"/>
    <x v="1"/>
    <x v="1"/>
    <s v="No"/>
    <s v="No"/>
  </r>
  <r>
    <n v="2"/>
    <n v="2"/>
    <n v="7"/>
    <n v="8"/>
    <n v="36"/>
    <x v="3"/>
    <x v="3"/>
    <s v="No"/>
    <s v="Yes"/>
  </r>
  <r>
    <n v="6"/>
    <n v="3"/>
    <n v="6"/>
    <n v="3"/>
    <n v="54"/>
    <x v="0"/>
    <x v="0"/>
    <s v="No"/>
    <s v="Yes"/>
  </r>
  <r>
    <n v="6"/>
    <n v="3"/>
    <n v="5"/>
    <n v="6"/>
    <n v="37"/>
    <x v="0"/>
    <x v="3"/>
    <s v="No"/>
    <s v="Yes"/>
  </r>
  <r>
    <n v="1"/>
    <n v="0"/>
    <n v="3"/>
    <n v="8"/>
    <n v="40"/>
    <x v="2"/>
    <x v="3"/>
    <s v="Yes"/>
    <s v="No"/>
  </r>
  <r>
    <n v="4"/>
    <n v="1"/>
    <n v="4"/>
    <n v="7"/>
    <n v="45"/>
    <x v="3"/>
    <x v="3"/>
    <s v="Yes"/>
    <s v="No"/>
  </r>
  <r>
    <n v="3"/>
    <n v="2"/>
    <n v="5"/>
    <n v="2"/>
    <n v="56"/>
    <x v="2"/>
    <x v="1"/>
    <s v="No"/>
    <s v="Yes"/>
  </r>
  <r>
    <n v="4"/>
    <n v="1"/>
    <n v="5"/>
    <n v="5"/>
    <n v="39"/>
    <x v="0"/>
    <x v="3"/>
    <s v="No"/>
    <s v="Yes"/>
  </r>
  <r>
    <n v="2"/>
    <n v="0"/>
    <n v="4"/>
    <n v="6"/>
    <n v="53"/>
    <x v="1"/>
    <x v="0"/>
    <s v="Yes"/>
    <s v="Yes"/>
  </r>
  <r>
    <n v="1"/>
    <n v="0"/>
    <n v="3"/>
    <n v="8"/>
    <n v="48"/>
    <x v="0"/>
    <x v="0"/>
    <s v="Yes"/>
    <s v="Yes"/>
  </r>
  <r>
    <n v="4"/>
    <n v="5"/>
    <n v="7"/>
    <n v="6"/>
    <n v="52"/>
    <x v="3"/>
    <x v="0"/>
    <s v="No"/>
    <s v="Yes"/>
  </r>
  <r>
    <n v="8"/>
    <n v="4"/>
    <n v="11"/>
    <n v="6"/>
    <n v="44"/>
    <x v="2"/>
    <x v="3"/>
    <s v="No"/>
    <s v="Yes"/>
  </r>
  <r>
    <n v="7"/>
    <n v="2"/>
    <n v="4"/>
    <n v="8"/>
    <n v="52"/>
    <x v="0"/>
    <x v="0"/>
    <s v="No"/>
    <s v="Yes"/>
  </r>
  <r>
    <n v="4"/>
    <n v="2"/>
    <n v="8"/>
    <n v="5"/>
    <n v="38"/>
    <x v="0"/>
    <x v="3"/>
    <s v="Yes"/>
    <s v="Yes"/>
  </r>
  <r>
    <n v="2"/>
    <n v="1"/>
    <n v="2"/>
    <n v="6"/>
    <n v="28"/>
    <x v="2"/>
    <x v="2"/>
    <s v="Yes"/>
    <s v="No"/>
  </r>
  <r>
    <n v="5"/>
    <n v="1"/>
    <n v="6"/>
    <n v="7"/>
    <n v="42"/>
    <x v="1"/>
    <x v="3"/>
    <s v="No"/>
    <s v="Yes"/>
  </r>
  <r>
    <n v="4"/>
    <n v="2"/>
    <n v="6"/>
    <n v="5"/>
    <n v="43"/>
    <x v="1"/>
    <x v="3"/>
    <s v="No"/>
    <s v="Yes"/>
  </r>
  <r>
    <n v="4"/>
    <n v="2"/>
    <n v="3"/>
    <n v="7"/>
    <n v="59"/>
    <x v="3"/>
    <x v="1"/>
    <s v="No"/>
    <s v="Yes"/>
  </r>
  <r>
    <n v="3"/>
    <n v="1"/>
    <n v="4"/>
    <n v="6"/>
    <n v="57"/>
    <x v="1"/>
    <x v="1"/>
    <s v="Yes"/>
    <s v="Yes"/>
  </r>
  <r>
    <n v="1"/>
    <n v="0"/>
    <n v="3"/>
    <n v="5"/>
    <n v="54"/>
    <x v="1"/>
    <x v="0"/>
    <s v="Yes"/>
    <s v="Yes"/>
  </r>
  <r>
    <n v="1"/>
    <n v="0"/>
    <n v="2"/>
    <n v="7"/>
    <n v="50"/>
    <x v="0"/>
    <x v="0"/>
    <s v="Yes"/>
    <s v="Yes"/>
  </r>
  <r>
    <n v="2"/>
    <n v="0"/>
    <n v="3"/>
    <n v="9"/>
    <n v="39"/>
    <x v="2"/>
    <x v="3"/>
    <s v="Yes"/>
    <s v="No"/>
  </r>
  <r>
    <n v="5"/>
    <n v="10"/>
    <n v="5"/>
    <n v="1"/>
    <n v="66"/>
    <x v="2"/>
    <x v="5"/>
    <s v="No"/>
    <s v="No"/>
  </r>
  <r>
    <n v="1"/>
    <n v="0"/>
    <n v="3"/>
    <n v="7"/>
    <n v="42"/>
    <x v="1"/>
    <x v="3"/>
    <s v="Yes"/>
    <s v="No"/>
  </r>
  <r>
    <n v="1"/>
    <n v="0"/>
    <n v="3"/>
    <n v="7"/>
    <n v="37"/>
    <x v="1"/>
    <x v="3"/>
    <s v="Yes"/>
    <s v="Yes"/>
  </r>
  <r>
    <n v="1"/>
    <n v="0"/>
    <n v="3"/>
    <n v="8"/>
    <n v="32"/>
    <x v="1"/>
    <x v="2"/>
    <s v="Yes"/>
    <s v="Yes"/>
  </r>
  <r>
    <n v="8"/>
    <n v="6"/>
    <n v="6"/>
    <n v="3"/>
    <n v="35"/>
    <x v="1"/>
    <x v="2"/>
    <s v="No"/>
    <s v="No"/>
  </r>
  <r>
    <n v="4"/>
    <n v="4"/>
    <n v="3"/>
    <n v="5"/>
    <n v="41"/>
    <x v="2"/>
    <x v="3"/>
    <s v="Yes"/>
    <s v="Yes"/>
  </r>
  <r>
    <n v="2"/>
    <n v="1"/>
    <n v="4"/>
    <n v="4"/>
    <n v="40"/>
    <x v="1"/>
    <x v="3"/>
    <s v="Yes"/>
    <s v="No"/>
  </r>
  <r>
    <n v="1"/>
    <n v="0"/>
    <n v="3"/>
    <n v="7"/>
    <n v="42"/>
    <x v="1"/>
    <x v="3"/>
    <s v="Yes"/>
    <s v="No"/>
  </r>
  <r>
    <n v="1"/>
    <n v="1"/>
    <n v="2"/>
    <n v="4"/>
    <n v="37"/>
    <x v="0"/>
    <x v="3"/>
    <s v="Yes"/>
    <s v="Yes"/>
  </r>
  <r>
    <n v="2"/>
    <n v="0"/>
    <n v="3"/>
    <n v="5"/>
    <n v="42"/>
    <x v="2"/>
    <x v="3"/>
    <s v="Yes"/>
    <s v="No"/>
  </r>
  <r>
    <n v="6"/>
    <n v="3"/>
    <n v="12"/>
    <n v="5"/>
    <n v="57"/>
    <x v="2"/>
    <x v="1"/>
    <s v="No"/>
    <s v="Yes"/>
  </r>
  <r>
    <n v="1"/>
    <n v="0"/>
    <n v="2"/>
    <n v="6"/>
    <n v="40"/>
    <x v="3"/>
    <x v="3"/>
    <s v="Yes"/>
    <s v="Yes"/>
  </r>
  <r>
    <n v="2"/>
    <n v="1"/>
    <n v="3"/>
    <n v="6"/>
    <n v="42"/>
    <x v="3"/>
    <x v="3"/>
    <s v="Yes"/>
    <s v="No"/>
  </r>
  <r>
    <n v="9"/>
    <n v="3"/>
    <n v="9"/>
    <n v="6"/>
    <n v="45"/>
    <x v="3"/>
    <x v="3"/>
    <s v="No"/>
    <s v="Yes"/>
  </r>
  <r>
    <n v="6"/>
    <n v="2"/>
    <n v="4"/>
    <n v="7"/>
    <n v="43"/>
    <x v="2"/>
    <x v="3"/>
    <s v="Yes"/>
    <s v="Yes"/>
  </r>
  <r>
    <n v="5"/>
    <n v="1"/>
    <n v="5"/>
    <n v="6"/>
    <n v="51"/>
    <x v="2"/>
    <x v="0"/>
    <s v="Yes"/>
    <s v="Yes"/>
  </r>
  <r>
    <n v="9"/>
    <n v="2"/>
    <n v="9"/>
    <n v="5"/>
    <n v="42"/>
    <x v="2"/>
    <x v="3"/>
    <s v="No"/>
    <s v="Yes"/>
  </r>
  <r>
    <n v="4"/>
    <n v="1"/>
    <n v="3"/>
    <n v="7"/>
    <n v="61"/>
    <x v="2"/>
    <x v="1"/>
    <s v="No"/>
    <s v="Yes"/>
  </r>
  <r>
    <n v="5"/>
    <n v="2"/>
    <n v="4"/>
    <n v="8"/>
    <n v="55"/>
    <x v="0"/>
    <x v="0"/>
    <s v="No"/>
    <s v="Yes"/>
  </r>
  <r>
    <n v="8"/>
    <n v="4"/>
    <n v="8"/>
    <n v="8"/>
    <n v="42"/>
    <x v="2"/>
    <x v="3"/>
    <s v="Yes"/>
    <s v="No"/>
  </r>
  <r>
    <n v="3"/>
    <n v="0"/>
    <n v="4"/>
    <n v="9"/>
    <n v="45"/>
    <x v="2"/>
    <x v="3"/>
    <s v="Yes"/>
    <s v="Yes"/>
  </r>
  <r>
    <n v="6"/>
    <n v="1"/>
    <n v="5"/>
    <n v="7"/>
    <n v="62"/>
    <x v="1"/>
    <x v="1"/>
    <s v="No"/>
    <s v="Yes"/>
  </r>
  <r>
    <n v="7"/>
    <n v="5"/>
    <n v="8"/>
    <n v="4"/>
    <n v="60"/>
    <x v="2"/>
    <x v="1"/>
    <s v="No"/>
    <s v="Yes"/>
  </r>
  <r>
    <n v="4"/>
    <n v="2"/>
    <n v="9"/>
    <n v="3"/>
    <n v="62"/>
    <x v="2"/>
    <x v="1"/>
    <s v="No"/>
    <s v="Yes"/>
  </r>
  <r>
    <n v="3"/>
    <n v="2"/>
    <n v="2"/>
    <n v="9"/>
    <n v="59"/>
    <x v="3"/>
    <x v="1"/>
    <s v="Yes"/>
    <s v="Yes"/>
  </r>
  <r>
    <n v="7"/>
    <n v="2"/>
    <n v="12"/>
    <n v="4"/>
    <n v="35"/>
    <x v="2"/>
    <x v="2"/>
    <s v="No"/>
    <s v="Yes"/>
  </r>
  <r>
    <n v="5"/>
    <n v="3"/>
    <n v="6"/>
    <n v="6"/>
    <n v="41"/>
    <x v="2"/>
    <x v="3"/>
    <s v="Yes"/>
    <s v="No"/>
  </r>
  <r>
    <n v="1"/>
    <n v="0"/>
    <n v="2"/>
    <n v="7"/>
    <n v="45"/>
    <x v="2"/>
    <x v="3"/>
    <s v="Yes"/>
    <s v="Yes"/>
  </r>
  <r>
    <n v="5"/>
    <n v="10"/>
    <n v="5"/>
    <n v="1"/>
    <n v="70"/>
    <x v="2"/>
    <x v="5"/>
    <s v="No"/>
    <s v="No"/>
  </r>
  <r>
    <n v="5"/>
    <n v="0"/>
    <n v="3"/>
    <n v="9"/>
    <n v="23"/>
    <x v="0"/>
    <x v="4"/>
    <s v="Yes"/>
    <s v="No"/>
  </r>
  <r>
    <n v="4"/>
    <n v="3"/>
    <n v="8"/>
    <n v="4"/>
    <n v="34"/>
    <x v="0"/>
    <x v="2"/>
    <s v="Yes"/>
    <s v="No"/>
  </r>
  <r>
    <n v="2"/>
    <n v="1"/>
    <n v="2"/>
    <n v="8"/>
    <n v="47"/>
    <x v="1"/>
    <x v="0"/>
    <s v="No"/>
    <s v="No"/>
  </r>
  <r>
    <n v="2"/>
    <n v="2"/>
    <n v="5"/>
    <n v="2"/>
    <n v="66"/>
    <x v="1"/>
    <x v="5"/>
    <s v="No"/>
    <s v="No"/>
  </r>
  <r>
    <n v="2"/>
    <n v="0"/>
    <n v="3"/>
    <n v="6"/>
    <n v="42"/>
    <x v="2"/>
    <x v="3"/>
    <s v="Yes"/>
    <s v="Yes"/>
  </r>
  <r>
    <n v="2"/>
    <n v="0"/>
    <n v="4"/>
    <n v="6"/>
    <n v="41"/>
    <x v="2"/>
    <x v="3"/>
    <s v="Yes"/>
    <s v="Yes"/>
  </r>
  <r>
    <n v="1"/>
    <n v="0"/>
    <n v="2"/>
    <n v="6"/>
    <n v="42"/>
    <x v="1"/>
    <x v="3"/>
    <s v="Yes"/>
    <s v="Yes"/>
  </r>
  <r>
    <n v="2"/>
    <n v="10"/>
    <n v="10"/>
    <n v="1"/>
    <n v="41"/>
    <x v="0"/>
    <x v="3"/>
    <s v="No"/>
    <s v="No"/>
  </r>
  <r>
    <n v="4"/>
    <n v="3"/>
    <n v="12"/>
    <n v="8"/>
    <n v="46"/>
    <x v="0"/>
    <x v="0"/>
    <s v="No"/>
    <s v="Yes"/>
  </r>
  <r>
    <n v="1"/>
    <n v="0"/>
    <n v="3"/>
    <n v="7"/>
    <n v="45"/>
    <x v="1"/>
    <x v="3"/>
    <s v="No"/>
    <s v="Yes"/>
  </r>
  <r>
    <n v="1"/>
    <n v="1"/>
    <n v="2"/>
    <n v="8"/>
    <n v="53"/>
    <x v="2"/>
    <x v="0"/>
    <s v="No"/>
    <s v="No"/>
  </r>
  <r>
    <n v="2"/>
    <n v="0"/>
    <n v="4"/>
    <n v="7"/>
    <n v="43"/>
    <x v="2"/>
    <x v="3"/>
    <s v="Yes"/>
    <s v="No"/>
  </r>
  <r>
    <n v="1"/>
    <n v="0"/>
    <n v="2"/>
    <n v="8"/>
    <n v="39"/>
    <x v="2"/>
    <x v="3"/>
    <s v="Yes"/>
    <s v="No"/>
  </r>
  <r>
    <n v="1"/>
    <n v="0"/>
    <n v="2"/>
    <n v="8"/>
    <n v="41"/>
    <x v="2"/>
    <x v="3"/>
    <s v="Yes"/>
    <s v="No"/>
  </r>
  <r>
    <n v="2"/>
    <n v="0"/>
    <n v="3"/>
    <n v="7"/>
    <n v="56"/>
    <x v="0"/>
    <x v="1"/>
    <s v="Yes"/>
    <s v="Yes"/>
  </r>
  <r>
    <n v="6"/>
    <n v="1"/>
    <n v="6"/>
    <n v="7"/>
    <n v="41"/>
    <x v="0"/>
    <x v="3"/>
    <s v="No"/>
    <s v="No"/>
  </r>
  <r>
    <n v="1"/>
    <n v="0"/>
    <n v="3"/>
    <n v="7"/>
    <n v="30"/>
    <x v="2"/>
    <x v="2"/>
    <s v="Yes"/>
    <s v="No"/>
  </r>
  <r>
    <n v="1"/>
    <n v="0"/>
    <n v="3"/>
    <n v="6"/>
    <n v="41"/>
    <x v="3"/>
    <x v="3"/>
    <s v="Yes"/>
    <s v="No"/>
  </r>
  <r>
    <n v="6"/>
    <n v="5"/>
    <n v="11"/>
    <n v="2"/>
    <n v="28"/>
    <x v="2"/>
    <x v="2"/>
    <s v="No"/>
    <s v="No"/>
  </r>
  <r>
    <n v="2"/>
    <n v="0"/>
    <n v="3"/>
    <n v="6"/>
    <n v="40"/>
    <x v="0"/>
    <x v="3"/>
    <s v="Yes"/>
    <s v="Yes"/>
  </r>
  <r>
    <n v="6"/>
    <n v="1"/>
    <n v="5"/>
    <n v="7"/>
    <n v="46"/>
    <x v="3"/>
    <x v="0"/>
    <s v="Yes"/>
    <s v="Yes"/>
  </r>
  <r>
    <n v="1"/>
    <n v="1"/>
    <n v="2"/>
    <n v="8"/>
    <n v="34"/>
    <x v="2"/>
    <x v="2"/>
    <s v="Yes"/>
    <s v="Yes"/>
  </r>
  <r>
    <n v="5"/>
    <n v="1"/>
    <n v="5"/>
    <n v="6"/>
    <n v="51"/>
    <x v="2"/>
    <x v="0"/>
    <s v="Yes"/>
    <s v="Yes"/>
  </r>
  <r>
    <n v="0"/>
    <n v="1"/>
    <n v="2"/>
    <n v="7"/>
    <n v="27"/>
    <x v="1"/>
    <x v="2"/>
    <s v="No"/>
    <s v="No"/>
  </r>
  <r>
    <n v="1"/>
    <n v="1"/>
    <n v="4"/>
    <n v="2"/>
    <n v="50"/>
    <x v="2"/>
    <x v="0"/>
    <s v="No"/>
    <s v="No"/>
  </r>
  <r>
    <n v="3"/>
    <n v="0"/>
    <n v="4"/>
    <n v="8"/>
    <n v="30"/>
    <x v="2"/>
    <x v="2"/>
    <s v="Yes"/>
    <s v="No"/>
  </r>
  <r>
    <n v="2"/>
    <n v="1"/>
    <n v="3"/>
    <n v="8"/>
    <n v="61"/>
    <x v="1"/>
    <x v="1"/>
    <s v="Yes"/>
    <s v="Yes"/>
  </r>
  <r>
    <n v="1"/>
    <n v="0"/>
    <n v="2"/>
    <n v="6"/>
    <n v="64"/>
    <x v="2"/>
    <x v="1"/>
    <s v="Yes"/>
    <s v="Yes"/>
  </r>
  <r>
    <n v="3"/>
    <n v="0"/>
    <n v="3"/>
    <n v="9"/>
    <n v="33"/>
    <x v="1"/>
    <x v="2"/>
    <s v="Yes"/>
    <s v="No"/>
  </r>
  <r>
    <n v="3"/>
    <n v="7"/>
    <n v="10"/>
    <n v="3"/>
    <n v="64"/>
    <x v="4"/>
    <x v="1"/>
    <s v="No"/>
    <s v="No"/>
  </r>
  <r>
    <n v="7"/>
    <n v="5"/>
    <n v="10"/>
    <n v="4"/>
    <n v="67"/>
    <x v="1"/>
    <x v="5"/>
    <s v="No"/>
    <s v="No"/>
  </r>
  <r>
    <n v="2"/>
    <n v="2"/>
    <n v="8"/>
    <n v="1"/>
    <n v="55"/>
    <x v="2"/>
    <x v="0"/>
    <s v="No"/>
    <s v="No"/>
  </r>
  <r>
    <n v="4"/>
    <n v="4"/>
    <n v="9"/>
    <n v="2"/>
    <n v="41"/>
    <x v="2"/>
    <x v="3"/>
    <s v="No"/>
    <s v="No"/>
  </r>
  <r>
    <n v="10"/>
    <n v="7"/>
    <n v="5"/>
    <n v="8"/>
    <n v="55"/>
    <x v="2"/>
    <x v="0"/>
    <s v="No"/>
    <s v="Yes"/>
  </r>
  <r>
    <n v="4"/>
    <n v="4"/>
    <n v="8"/>
    <n v="2"/>
    <n v="31"/>
    <x v="1"/>
    <x v="2"/>
    <s v="No"/>
    <s v="No"/>
  </r>
  <r>
    <n v="4"/>
    <n v="4"/>
    <n v="5"/>
    <n v="2"/>
    <n v="41"/>
    <x v="1"/>
    <x v="3"/>
    <s v="No"/>
    <s v="Yes"/>
  </r>
  <r>
    <n v="3"/>
    <n v="2"/>
    <n v="4"/>
    <n v="5"/>
    <n v="41"/>
    <x v="1"/>
    <x v="3"/>
    <s v="Yes"/>
    <s v="No"/>
  </r>
  <r>
    <n v="3"/>
    <n v="4"/>
    <n v="9"/>
    <n v="1"/>
    <n v="49"/>
    <x v="2"/>
    <x v="0"/>
    <s v="No"/>
    <s v="No"/>
  </r>
  <r>
    <n v="3"/>
    <n v="11"/>
    <n v="8"/>
    <n v="1"/>
    <n v="60"/>
    <x v="0"/>
    <x v="1"/>
    <s v="No"/>
    <s v="No"/>
  </r>
  <r>
    <n v="2"/>
    <n v="0"/>
    <n v="3"/>
    <n v="7"/>
    <n v="46"/>
    <x v="0"/>
    <x v="0"/>
    <s v="Yes"/>
    <s v="No"/>
  </r>
  <r>
    <n v="7"/>
    <n v="3"/>
    <n v="5"/>
    <n v="8"/>
    <n v="47"/>
    <x v="1"/>
    <x v="0"/>
    <s v="No"/>
    <s v="No"/>
  </r>
  <r>
    <n v="4"/>
    <n v="4"/>
    <n v="7"/>
    <n v="2"/>
    <n v="45"/>
    <x v="1"/>
    <x v="3"/>
    <s v="No"/>
    <s v="No"/>
  </r>
  <r>
    <n v="4"/>
    <n v="0"/>
    <n v="4"/>
    <n v="8"/>
    <n v="41"/>
    <x v="3"/>
    <x v="3"/>
    <s v="No"/>
    <s v="Yes"/>
  </r>
  <r>
    <n v="2"/>
    <n v="0"/>
    <n v="4"/>
    <n v="6"/>
    <n v="41"/>
    <x v="1"/>
    <x v="3"/>
    <s v="Yes"/>
    <s v="Yes"/>
  </r>
  <r>
    <n v="6"/>
    <n v="7"/>
    <n v="12"/>
    <n v="2"/>
    <n v="44"/>
    <x v="0"/>
    <x v="3"/>
    <s v="No"/>
    <s v="No"/>
  </r>
  <r>
    <n v="5"/>
    <n v="2"/>
    <n v="9"/>
    <n v="6"/>
    <n v="38"/>
    <x v="2"/>
    <x v="3"/>
    <s v="No"/>
    <s v="No"/>
  </r>
  <r>
    <n v="7"/>
    <n v="3"/>
    <n v="7"/>
    <n v="5"/>
    <n v="64"/>
    <x v="4"/>
    <x v="1"/>
    <s v="No"/>
    <s v="Yes"/>
  </r>
  <r>
    <n v="4"/>
    <n v="6"/>
    <n v="8"/>
    <n v="3"/>
    <n v="54"/>
    <x v="1"/>
    <x v="0"/>
    <s v="No"/>
    <s v="Yes"/>
  </r>
  <r>
    <n v="1"/>
    <n v="0"/>
    <n v="3"/>
    <n v="7"/>
    <n v="59"/>
    <x v="1"/>
    <x v="1"/>
    <s v="Yes"/>
    <s v="Yes"/>
  </r>
  <r>
    <n v="3"/>
    <n v="0"/>
    <n v="3"/>
    <n v="7"/>
    <n v="36"/>
    <x v="1"/>
    <x v="3"/>
    <s v="Yes"/>
    <s v="No"/>
  </r>
  <r>
    <n v="1"/>
    <n v="0"/>
    <n v="3"/>
    <n v="7"/>
    <n v="27"/>
    <x v="2"/>
    <x v="2"/>
    <s v="Yes"/>
    <s v="No"/>
  </r>
  <r>
    <n v="2"/>
    <n v="11"/>
    <n v="5"/>
    <n v="2"/>
    <n v="50"/>
    <x v="3"/>
    <x v="0"/>
    <s v="No"/>
    <s v="Yes"/>
  </r>
  <r>
    <n v="8"/>
    <n v="1"/>
    <n v="8"/>
    <n v="8"/>
    <n v="60"/>
    <x v="2"/>
    <x v="1"/>
    <s v="No"/>
    <s v="Yes"/>
  </r>
  <r>
    <n v="4"/>
    <n v="4"/>
    <n v="11"/>
    <n v="1"/>
    <n v="61"/>
    <x v="1"/>
    <x v="1"/>
    <s v="No"/>
    <s v="No"/>
  </r>
  <r>
    <n v="0"/>
    <n v="0"/>
    <n v="3"/>
    <n v="3"/>
    <n v="64"/>
    <x v="2"/>
    <x v="1"/>
    <s v="Yes"/>
    <s v="Yes"/>
  </r>
  <r>
    <n v="9"/>
    <n v="4"/>
    <n v="8"/>
    <n v="5"/>
    <n v="43"/>
    <x v="1"/>
    <x v="3"/>
    <s v="No"/>
    <s v="Yes"/>
  </r>
  <r>
    <n v="1"/>
    <n v="1"/>
    <n v="3"/>
    <n v="6"/>
    <n v="43"/>
    <x v="2"/>
    <x v="3"/>
    <s v="Yes"/>
    <s v="Yes"/>
  </r>
  <r>
    <n v="4"/>
    <n v="1"/>
    <n v="3"/>
    <n v="8"/>
    <n v="36"/>
    <x v="2"/>
    <x v="3"/>
    <s v="Yes"/>
    <s v="No"/>
  </r>
  <r>
    <n v="1"/>
    <n v="0"/>
    <n v="3"/>
    <n v="5"/>
    <n v="47"/>
    <x v="0"/>
    <x v="0"/>
    <s v="No"/>
    <s v="Yes"/>
  </r>
  <r>
    <n v="8"/>
    <n v="5"/>
    <n v="4"/>
    <n v="7"/>
    <n v="43"/>
    <x v="2"/>
    <x v="3"/>
    <s v="No"/>
    <s v="Yes"/>
  </r>
  <r>
    <n v="6"/>
    <n v="6"/>
    <n v="7"/>
    <n v="4"/>
    <n v="54"/>
    <x v="2"/>
    <x v="0"/>
    <s v="No"/>
    <s v="Yes"/>
  </r>
  <r>
    <n v="3"/>
    <n v="0"/>
    <n v="4"/>
    <n v="7"/>
    <n v="59"/>
    <x v="1"/>
    <x v="1"/>
    <s v="No"/>
    <s v="Yes"/>
  </r>
  <r>
    <n v="7"/>
    <n v="5"/>
    <n v="10"/>
    <n v="4"/>
    <n v="56"/>
    <x v="0"/>
    <x v="1"/>
    <s v="No"/>
    <s v="No"/>
  </r>
  <r>
    <n v="2"/>
    <n v="1"/>
    <n v="3"/>
    <n v="3"/>
    <n v="43"/>
    <x v="2"/>
    <x v="3"/>
    <s v="No"/>
    <s v="Yes"/>
  </r>
  <r>
    <n v="3"/>
    <n v="2"/>
    <n v="4"/>
    <n v="3"/>
    <n v="26"/>
    <x v="0"/>
    <x v="2"/>
    <s v="No"/>
    <s v="No"/>
  </r>
  <r>
    <n v="7"/>
    <n v="5"/>
    <n v="13"/>
    <n v="5"/>
    <n v="53"/>
    <x v="2"/>
    <x v="0"/>
    <s v="No"/>
    <s v="Yes"/>
  </r>
  <r>
    <n v="10"/>
    <n v="2"/>
    <n v="12"/>
    <n v="7"/>
    <n v="34"/>
    <x v="0"/>
    <x v="2"/>
    <s v="No"/>
    <s v="Yes"/>
  </r>
  <r>
    <n v="5"/>
    <n v="3"/>
    <n v="12"/>
    <n v="5"/>
    <n v="52"/>
    <x v="1"/>
    <x v="0"/>
    <s v="No"/>
    <s v="Yes"/>
  </r>
  <r>
    <n v="1"/>
    <n v="0"/>
    <n v="3"/>
    <n v="8"/>
    <n v="32"/>
    <x v="1"/>
    <x v="2"/>
    <s v="Yes"/>
    <s v="No"/>
  </r>
  <r>
    <n v="1"/>
    <n v="0"/>
    <n v="3"/>
    <n v="7"/>
    <n v="33"/>
    <x v="2"/>
    <x v="2"/>
    <s v="Yes"/>
    <s v="No"/>
  </r>
  <r>
    <n v="7"/>
    <n v="3"/>
    <n v="6"/>
    <n v="4"/>
    <n v="36"/>
    <x v="1"/>
    <x v="3"/>
    <s v="No"/>
    <s v="Yes"/>
  </r>
  <r>
    <n v="6"/>
    <n v="3"/>
    <n v="13"/>
    <n v="4"/>
    <n v="37"/>
    <x v="0"/>
    <x v="3"/>
    <s v="No"/>
    <s v="Yes"/>
  </r>
  <r>
    <n v="4"/>
    <n v="6"/>
    <n v="4"/>
    <n v="2"/>
    <n v="44"/>
    <x v="1"/>
    <x v="3"/>
    <s v="No"/>
    <s v="No"/>
  </r>
  <r>
    <n v="8"/>
    <n v="2"/>
    <n v="5"/>
    <n v="7"/>
    <n v="68"/>
    <x v="1"/>
    <x v="5"/>
    <s v="Yes"/>
    <s v="Yes"/>
  </r>
  <r>
    <n v="11"/>
    <n v="8"/>
    <n v="8"/>
    <n v="6"/>
    <n v="58"/>
    <x v="2"/>
    <x v="1"/>
    <s v="No"/>
    <s v="Yes"/>
  </r>
  <r>
    <n v="6"/>
    <n v="2"/>
    <n v="5"/>
    <n v="6"/>
    <n v="41"/>
    <x v="1"/>
    <x v="3"/>
    <s v="Yes"/>
    <s v="No"/>
  </r>
  <r>
    <n v="7"/>
    <n v="4"/>
    <n v="9"/>
    <n v="5"/>
    <n v="42"/>
    <x v="2"/>
    <x v="3"/>
    <s v="Yes"/>
    <s v="Yes"/>
  </r>
  <r>
    <n v="6"/>
    <n v="1"/>
    <n v="4"/>
    <n v="8"/>
    <n v="63"/>
    <x v="3"/>
    <x v="1"/>
    <s v="Yes"/>
    <s v="Yes"/>
  </r>
  <r>
    <n v="7"/>
    <n v="11"/>
    <n v="10"/>
    <n v="4"/>
    <n v="25"/>
    <x v="1"/>
    <x v="4"/>
    <s v="No"/>
    <s v="No"/>
  </r>
  <r>
    <n v="7"/>
    <n v="2"/>
    <n v="9"/>
    <n v="6"/>
    <n v="35"/>
    <x v="1"/>
    <x v="2"/>
    <s v="Yes"/>
    <s v="No"/>
  </r>
  <r>
    <n v="2"/>
    <n v="0"/>
    <n v="4"/>
    <n v="6"/>
    <n v="23"/>
    <x v="2"/>
    <x v="4"/>
    <s v="Yes"/>
    <s v="No"/>
  </r>
  <r>
    <n v="4"/>
    <n v="7"/>
    <n v="13"/>
    <n v="2"/>
    <n v="55"/>
    <x v="2"/>
    <x v="0"/>
    <s v="No"/>
    <s v="No"/>
  </r>
  <r>
    <n v="2"/>
    <n v="0"/>
    <n v="3"/>
    <n v="7"/>
    <n v="36"/>
    <x v="3"/>
    <x v="3"/>
    <s v="Yes"/>
    <s v="No"/>
  </r>
  <r>
    <n v="4"/>
    <n v="2"/>
    <n v="9"/>
    <n v="9"/>
    <n v="43"/>
    <x v="1"/>
    <x v="3"/>
    <s v="No"/>
    <s v="Yes"/>
  </r>
  <r>
    <n v="9"/>
    <n v="5"/>
    <n v="7"/>
    <n v="5"/>
    <n v="53"/>
    <x v="1"/>
    <x v="0"/>
    <s v="No"/>
    <s v="Yes"/>
  </r>
  <r>
    <n v="9"/>
    <n v="7"/>
    <n v="13"/>
    <n v="4"/>
    <n v="25"/>
    <x v="2"/>
    <x v="4"/>
    <s v="No"/>
    <s v="No"/>
  </r>
  <r>
    <n v="4"/>
    <n v="3"/>
    <n v="5"/>
    <n v="5"/>
    <n v="38"/>
    <x v="1"/>
    <x v="3"/>
    <s v="Yes"/>
    <s v="Yes"/>
  </r>
  <r>
    <n v="1"/>
    <n v="0"/>
    <n v="3"/>
    <n v="6"/>
    <n v="41"/>
    <x v="3"/>
    <x v="3"/>
    <s v="Yes"/>
    <s v="No"/>
  </r>
  <r>
    <n v="7"/>
    <n v="1"/>
    <n v="6"/>
    <n v="8"/>
    <n v="35"/>
    <x v="2"/>
    <x v="2"/>
    <s v="Yes"/>
    <s v="No"/>
  </r>
  <r>
    <n v="8"/>
    <n v="2"/>
    <n v="9"/>
    <n v="8"/>
    <n v="39"/>
    <x v="2"/>
    <x v="3"/>
    <s v="Yes"/>
    <s v="Yes"/>
  </r>
  <r>
    <n v="5"/>
    <n v="10"/>
    <n v="5"/>
    <n v="8"/>
    <n v="57"/>
    <x v="0"/>
    <x v="1"/>
    <s v="No"/>
    <s v="No"/>
  </r>
  <r>
    <n v="4"/>
    <n v="3"/>
    <n v="6"/>
    <n v="2"/>
    <n v="40"/>
    <x v="2"/>
    <x v="3"/>
    <s v="No"/>
    <s v="No"/>
  </r>
  <r>
    <n v="5"/>
    <n v="2"/>
    <n v="10"/>
    <n v="6"/>
    <n v="41"/>
    <x v="2"/>
    <x v="3"/>
    <s v="Yes"/>
    <s v="Yes"/>
  </r>
  <r>
    <n v="11"/>
    <n v="8"/>
    <n v="5"/>
    <n v="8"/>
    <n v="37"/>
    <x v="1"/>
    <x v="3"/>
    <s v="No"/>
    <s v="Yes"/>
  </r>
  <r>
    <n v="2"/>
    <n v="8"/>
    <n v="13"/>
    <n v="1"/>
    <n v="42"/>
    <x v="2"/>
    <x v="3"/>
    <s v="No"/>
    <s v="No"/>
  </r>
  <r>
    <n v="5"/>
    <n v="5"/>
    <n v="12"/>
    <n v="5"/>
    <n v="55"/>
    <x v="1"/>
    <x v="0"/>
    <s v="No"/>
    <s v="Yes"/>
  </r>
  <r>
    <n v="3"/>
    <n v="4"/>
    <n v="10"/>
    <n v="1"/>
    <n v="26"/>
    <x v="2"/>
    <x v="2"/>
    <s v="No"/>
    <s v="No"/>
  </r>
  <r>
    <n v="3"/>
    <n v="2"/>
    <n v="2"/>
    <n v="8"/>
    <n v="37"/>
    <x v="0"/>
    <x v="3"/>
    <s v="Yes"/>
    <s v="Yes"/>
  </r>
  <r>
    <n v="10"/>
    <n v="4"/>
    <n v="9"/>
    <n v="7"/>
    <n v="47"/>
    <x v="2"/>
    <x v="0"/>
    <s v="No"/>
    <s v="Yes"/>
  </r>
  <r>
    <n v="4"/>
    <n v="8"/>
    <n v="9"/>
    <n v="2"/>
    <n v="28"/>
    <x v="2"/>
    <x v="2"/>
    <s v="No"/>
    <s v="No"/>
  </r>
  <r>
    <n v="3"/>
    <n v="1"/>
    <n v="2"/>
    <n v="8"/>
    <n v="36"/>
    <x v="1"/>
    <x v="3"/>
    <s v="No"/>
    <s v="No"/>
  </r>
  <r>
    <n v="4"/>
    <n v="2"/>
    <n v="4"/>
    <n v="5"/>
    <n v="34"/>
    <x v="0"/>
    <x v="2"/>
    <s v="Yes"/>
    <s v="No"/>
  </r>
  <r>
    <n v="10"/>
    <n v="3"/>
    <n v="8"/>
    <n v="8"/>
    <n v="50"/>
    <x v="2"/>
    <x v="0"/>
    <s v="No"/>
    <s v="Yes"/>
  </r>
  <r>
    <n v="2"/>
    <n v="0"/>
    <n v="4"/>
    <n v="5"/>
    <n v="35"/>
    <x v="2"/>
    <x v="2"/>
    <s v="Yes"/>
    <s v="No"/>
  </r>
  <r>
    <n v="3"/>
    <n v="0"/>
    <n v="3"/>
    <n v="8"/>
    <n v="41"/>
    <x v="2"/>
    <x v="3"/>
    <s v="Yes"/>
    <s v="No"/>
  </r>
  <r>
    <n v="2"/>
    <n v="0"/>
    <n v="3"/>
    <n v="9"/>
    <n v="42"/>
    <x v="0"/>
    <x v="3"/>
    <s v="Yes"/>
    <s v="No"/>
  </r>
  <r>
    <n v="10"/>
    <n v="2"/>
    <n v="6"/>
    <n v="3"/>
    <n v="30"/>
    <x v="0"/>
    <x v="2"/>
    <s v="No"/>
    <s v="No"/>
  </r>
  <r>
    <n v="4"/>
    <n v="5"/>
    <n v="12"/>
    <n v="3"/>
    <n v="42"/>
    <x v="1"/>
    <x v="3"/>
    <s v="No"/>
    <s v="No"/>
  </r>
  <r>
    <n v="2"/>
    <n v="1"/>
    <n v="3"/>
    <n v="6"/>
    <n v="38"/>
    <x v="0"/>
    <x v="3"/>
    <s v="Yes"/>
    <s v="No"/>
  </r>
  <r>
    <n v="2"/>
    <n v="0"/>
    <n v="3"/>
    <n v="7"/>
    <n v="41"/>
    <x v="2"/>
    <x v="3"/>
    <s v="Yes"/>
    <s v="No"/>
  </r>
  <r>
    <n v="0"/>
    <n v="0"/>
    <n v="0"/>
    <n v="14"/>
    <n v="40"/>
    <x v="0"/>
    <x v="3"/>
    <s v="Yes"/>
    <s v="No"/>
  </r>
  <r>
    <n v="7"/>
    <n v="4"/>
    <n v="9"/>
    <n v="7"/>
    <n v="36"/>
    <x v="2"/>
    <x v="3"/>
    <s v="Yes"/>
    <s v="Yes"/>
  </r>
  <r>
    <n v="4"/>
    <n v="6"/>
    <n v="7"/>
    <n v="1"/>
    <n v="66"/>
    <x v="4"/>
    <x v="5"/>
    <s v="No"/>
    <s v="No"/>
  </r>
  <r>
    <n v="2"/>
    <n v="2"/>
    <n v="2"/>
    <n v="7"/>
    <n v="54"/>
    <x v="1"/>
    <x v="0"/>
    <s v="Yes"/>
    <s v="Yes"/>
  </r>
  <r>
    <n v="4"/>
    <n v="6"/>
    <n v="4"/>
    <n v="3"/>
    <n v="27"/>
    <x v="0"/>
    <x v="2"/>
    <s v="No"/>
    <s v="No"/>
  </r>
  <r>
    <n v="1"/>
    <n v="1"/>
    <n v="3"/>
    <n v="5"/>
    <n v="53"/>
    <x v="1"/>
    <x v="0"/>
    <s v="No"/>
    <s v="Yes"/>
  </r>
  <r>
    <n v="6"/>
    <n v="3"/>
    <n v="13"/>
    <n v="9"/>
    <n v="37"/>
    <x v="2"/>
    <x v="3"/>
    <s v="No"/>
    <s v="Yes"/>
  </r>
  <r>
    <n v="5"/>
    <n v="1"/>
    <n v="5"/>
    <n v="7"/>
    <n v="55"/>
    <x v="1"/>
    <x v="0"/>
    <s v="Yes"/>
    <s v="Yes"/>
  </r>
  <r>
    <n v="7"/>
    <n v="3"/>
    <n v="13"/>
    <n v="5"/>
    <n v="39"/>
    <x v="2"/>
    <x v="3"/>
    <s v="No"/>
    <s v="Yes"/>
  </r>
  <r>
    <n v="3"/>
    <n v="2"/>
    <n v="2"/>
    <n v="8"/>
    <n v="37"/>
    <x v="0"/>
    <x v="3"/>
    <s v="Yes"/>
    <s v="Yes"/>
  </r>
  <r>
    <n v="3"/>
    <n v="0"/>
    <n v="3"/>
    <n v="8"/>
    <n v="24"/>
    <x v="2"/>
    <x v="4"/>
    <s v="Yes"/>
    <s v="No"/>
  </r>
  <r>
    <n v="5"/>
    <n v="1"/>
    <n v="5"/>
    <n v="9"/>
    <n v="24"/>
    <x v="0"/>
    <x v="4"/>
    <s v="Yes"/>
    <s v="No"/>
  </r>
  <r>
    <n v="1"/>
    <n v="1"/>
    <n v="2"/>
    <n v="8"/>
    <n v="24"/>
    <x v="0"/>
    <x v="4"/>
    <s v="Yes"/>
    <s v="No"/>
  </r>
  <r>
    <n v="3"/>
    <n v="6"/>
    <n v="6"/>
    <n v="1"/>
    <n v="54"/>
    <x v="4"/>
    <x v="0"/>
    <s v="No"/>
    <s v="No"/>
  </r>
  <r>
    <n v="3"/>
    <n v="4"/>
    <n v="9"/>
    <n v="8"/>
    <n v="41"/>
    <x v="2"/>
    <x v="3"/>
    <s v="No"/>
    <s v="Yes"/>
  </r>
  <r>
    <n v="11"/>
    <n v="2"/>
    <n v="12"/>
    <n v="7"/>
    <n v="46"/>
    <x v="0"/>
    <x v="0"/>
    <s v="Yes"/>
    <s v="No"/>
  </r>
  <r>
    <n v="3"/>
    <n v="0"/>
    <n v="4"/>
    <n v="7"/>
    <n v="25"/>
    <x v="1"/>
    <x v="4"/>
    <s v="Yes"/>
    <s v="No"/>
  </r>
  <r>
    <n v="9"/>
    <n v="2"/>
    <n v="12"/>
    <n v="5"/>
    <n v="52"/>
    <x v="1"/>
    <x v="0"/>
    <s v="Yes"/>
    <s v="Yes"/>
  </r>
  <r>
    <n v="5"/>
    <n v="4"/>
    <n v="10"/>
    <n v="3"/>
    <n v="34"/>
    <x v="2"/>
    <x v="2"/>
    <s v="No"/>
    <s v="No"/>
  </r>
  <r>
    <n v="0"/>
    <n v="0"/>
    <n v="3"/>
    <n v="5"/>
    <n v="60"/>
    <x v="0"/>
    <x v="1"/>
    <s v="Yes"/>
    <s v="Yes"/>
  </r>
  <r>
    <n v="9"/>
    <n v="2"/>
    <n v="10"/>
    <n v="7"/>
    <n v="48"/>
    <x v="3"/>
    <x v="0"/>
    <s v="No"/>
    <s v="Yes"/>
  </r>
  <r>
    <n v="3"/>
    <n v="0"/>
    <n v="3"/>
    <n v="8"/>
    <n v="27"/>
    <x v="1"/>
    <x v="2"/>
    <s v="Yes"/>
    <s v="No"/>
  </r>
  <r>
    <n v="2"/>
    <n v="0"/>
    <n v="3"/>
    <n v="6"/>
    <n v="26"/>
    <x v="2"/>
    <x v="2"/>
    <s v="No"/>
    <s v="No"/>
  </r>
  <r>
    <n v="4"/>
    <n v="0"/>
    <n v="3"/>
    <n v="8"/>
    <n v="49"/>
    <x v="0"/>
    <x v="0"/>
    <s v="No"/>
    <s v="No"/>
  </r>
  <r>
    <n v="8"/>
    <n v="3"/>
    <n v="7"/>
    <n v="7"/>
    <n v="56"/>
    <x v="4"/>
    <x v="1"/>
    <s v="No"/>
    <s v="Yes"/>
  </r>
  <r>
    <n v="0"/>
    <n v="0"/>
    <n v="3"/>
    <n v="6"/>
    <n v="38"/>
    <x v="2"/>
    <x v="3"/>
    <s v="Yes"/>
    <s v="Yes"/>
  </r>
  <r>
    <n v="1"/>
    <n v="1"/>
    <n v="4"/>
    <n v="1"/>
    <n v="62"/>
    <x v="3"/>
    <x v="1"/>
    <s v="No"/>
    <s v="Yes"/>
  </r>
  <r>
    <n v="4"/>
    <n v="4"/>
    <n v="7"/>
    <n v="1"/>
    <n v="49"/>
    <x v="2"/>
    <x v="0"/>
    <s v="No"/>
    <s v="No"/>
  </r>
  <r>
    <n v="6"/>
    <n v="4"/>
    <n v="6"/>
    <n v="5"/>
    <n v="56"/>
    <x v="2"/>
    <x v="1"/>
    <s v="No"/>
    <s v="Yes"/>
  </r>
  <r>
    <n v="4"/>
    <n v="5"/>
    <n v="4"/>
    <n v="2"/>
    <n v="52"/>
    <x v="1"/>
    <x v="0"/>
    <s v="No"/>
    <s v="No"/>
  </r>
  <r>
    <n v="9"/>
    <n v="6"/>
    <n v="12"/>
    <n v="6"/>
    <n v="38"/>
    <x v="2"/>
    <x v="3"/>
    <s v="No"/>
    <s v="Yes"/>
  </r>
  <r>
    <n v="1"/>
    <n v="0"/>
    <n v="3"/>
    <n v="7"/>
    <n v="46"/>
    <x v="2"/>
    <x v="0"/>
    <s v="Yes"/>
    <s v="Yes"/>
  </r>
  <r>
    <n v="4"/>
    <n v="2"/>
    <n v="4"/>
    <n v="8"/>
    <n v="50"/>
    <x v="1"/>
    <x v="0"/>
    <s v="Yes"/>
    <s v="Yes"/>
  </r>
  <r>
    <n v="1"/>
    <n v="0"/>
    <n v="2"/>
    <n v="7"/>
    <n v="37"/>
    <x v="3"/>
    <x v="3"/>
    <s v="Yes"/>
    <s v="No"/>
  </r>
  <r>
    <n v="2"/>
    <n v="1"/>
    <n v="4"/>
    <n v="6"/>
    <n v="52"/>
    <x v="3"/>
    <x v="0"/>
    <s v="Yes"/>
    <s v="Yes"/>
  </r>
  <r>
    <n v="7"/>
    <n v="3"/>
    <n v="13"/>
    <n v="5"/>
    <n v="37"/>
    <x v="3"/>
    <x v="3"/>
    <s v="No"/>
    <s v="Yes"/>
  </r>
  <r>
    <n v="3"/>
    <n v="0"/>
    <n v="4"/>
    <n v="8"/>
    <n v="30"/>
    <x v="2"/>
    <x v="2"/>
    <s v="Yes"/>
    <s v="No"/>
  </r>
  <r>
    <n v="7"/>
    <n v="1"/>
    <n v="7"/>
    <n v="7"/>
    <n v="37"/>
    <x v="2"/>
    <x v="3"/>
    <s v="No"/>
    <s v="Yes"/>
  </r>
  <r>
    <n v="1"/>
    <n v="0"/>
    <n v="2"/>
    <n v="8"/>
    <n v="24"/>
    <x v="2"/>
    <x v="4"/>
    <s v="Yes"/>
    <s v="No"/>
  </r>
  <r>
    <n v="5"/>
    <n v="10"/>
    <n v="5"/>
    <n v="1"/>
    <n v="60"/>
    <x v="3"/>
    <x v="1"/>
    <s v="No"/>
    <s v="Yes"/>
  </r>
  <r>
    <n v="3"/>
    <n v="0"/>
    <n v="3"/>
    <n v="8"/>
    <n v="29"/>
    <x v="2"/>
    <x v="2"/>
    <s v="Yes"/>
    <s v="No"/>
  </r>
  <r>
    <n v="6"/>
    <n v="3"/>
    <n v="5"/>
    <n v="5"/>
    <n v="61"/>
    <x v="0"/>
    <x v="1"/>
    <s v="No"/>
    <s v="Yes"/>
  </r>
  <r>
    <n v="5"/>
    <n v="4"/>
    <n v="10"/>
    <n v="4"/>
    <n v="48"/>
    <x v="0"/>
    <x v="0"/>
    <s v="No"/>
    <s v="Yes"/>
  </r>
  <r>
    <n v="5"/>
    <n v="4"/>
    <n v="12"/>
    <n v="2"/>
    <n v="60"/>
    <x v="1"/>
    <x v="1"/>
    <s v="No"/>
    <s v="Yes"/>
  </r>
  <r>
    <n v="11"/>
    <n v="1"/>
    <n v="6"/>
    <n v="9"/>
    <n v="62"/>
    <x v="2"/>
    <x v="1"/>
    <s v="Yes"/>
    <s v="Yes"/>
  </r>
  <r>
    <n v="6"/>
    <n v="3"/>
    <n v="5"/>
    <n v="4"/>
    <n v="56"/>
    <x v="2"/>
    <x v="1"/>
    <s v="Yes"/>
    <s v="Yes"/>
  </r>
  <r>
    <n v="7"/>
    <n v="6"/>
    <n v="12"/>
    <n v="3"/>
    <n v="66"/>
    <x v="0"/>
    <x v="5"/>
    <s v="No"/>
    <s v="No"/>
  </r>
  <r>
    <n v="2"/>
    <n v="0"/>
    <n v="3"/>
    <n v="8"/>
    <n v="58"/>
    <x v="2"/>
    <x v="1"/>
    <s v="Yes"/>
    <s v="Yes"/>
  </r>
  <r>
    <n v="3"/>
    <n v="4"/>
    <n v="10"/>
    <n v="1"/>
    <n v="23"/>
    <x v="0"/>
    <x v="4"/>
    <s v="No"/>
    <s v="No"/>
  </r>
  <r>
    <n v="1"/>
    <n v="0"/>
    <n v="3"/>
    <n v="7"/>
    <n v="27"/>
    <x v="2"/>
    <x v="2"/>
    <s v="Yes"/>
    <s v="No"/>
  </r>
  <r>
    <n v="7"/>
    <n v="1"/>
    <n v="6"/>
    <n v="8"/>
    <n v="35"/>
    <x v="2"/>
    <x v="2"/>
    <s v="Yes"/>
    <s v="No"/>
  </r>
  <r>
    <n v="5"/>
    <n v="1"/>
    <n v="5"/>
    <n v="8"/>
    <n v="53"/>
    <x v="1"/>
    <x v="0"/>
    <s v="No"/>
    <s v="Yes"/>
  </r>
  <r>
    <n v="3"/>
    <n v="1"/>
    <n v="3"/>
    <n v="6"/>
    <n v="32"/>
    <x v="1"/>
    <x v="2"/>
    <s v="Yes"/>
    <s v="No"/>
  </r>
  <r>
    <n v="4"/>
    <n v="5"/>
    <n v="8"/>
    <n v="1"/>
    <n v="67"/>
    <x v="1"/>
    <x v="5"/>
    <s v="No"/>
    <s v="No"/>
  </r>
  <r>
    <n v="2"/>
    <n v="1"/>
    <n v="4"/>
    <n v="7"/>
    <n v="21"/>
    <x v="2"/>
    <x v="4"/>
    <s v="No"/>
    <s v="No"/>
  </r>
  <r>
    <n v="7"/>
    <n v="2"/>
    <n v="7"/>
    <n v="7"/>
    <n v="37"/>
    <x v="0"/>
    <x v="3"/>
    <s v="No"/>
    <s v="Yes"/>
  </r>
  <r>
    <n v="1"/>
    <n v="0"/>
    <n v="2"/>
    <n v="6"/>
    <n v="58"/>
    <x v="1"/>
    <x v="1"/>
    <s v="Yes"/>
    <s v="Yes"/>
  </r>
  <r>
    <n v="4"/>
    <n v="7"/>
    <n v="5"/>
    <n v="1"/>
    <n v="66"/>
    <x v="1"/>
    <x v="5"/>
    <s v="No"/>
    <s v="No"/>
  </r>
  <r>
    <n v="5"/>
    <n v="3"/>
    <n v="6"/>
    <n v="1"/>
    <n v="63"/>
    <x v="3"/>
    <x v="1"/>
    <s v="No"/>
    <s v="No"/>
  </r>
  <r>
    <n v="2"/>
    <n v="1"/>
    <n v="3"/>
    <n v="4"/>
    <n v="48"/>
    <x v="1"/>
    <x v="0"/>
    <s v="No"/>
    <s v="Yes"/>
  </r>
  <r>
    <n v="3"/>
    <n v="10"/>
    <n v="13"/>
    <n v="1"/>
    <n v="27"/>
    <x v="3"/>
    <x v="2"/>
    <s v="No"/>
    <s v="No"/>
  </r>
  <r>
    <n v="1"/>
    <n v="1"/>
    <n v="2"/>
    <n v="5"/>
    <n v="41"/>
    <x v="3"/>
    <x v="3"/>
    <s v="Yes"/>
    <s v="Yes"/>
  </r>
  <r>
    <n v="3"/>
    <n v="1"/>
    <n v="4"/>
    <n v="7"/>
    <n v="60"/>
    <x v="1"/>
    <x v="1"/>
    <s v="Yes"/>
    <s v="Yes"/>
  </r>
  <r>
    <n v="3"/>
    <n v="2"/>
    <n v="6"/>
    <n v="2"/>
    <n v="49"/>
    <x v="2"/>
    <x v="0"/>
    <s v="No"/>
    <s v="No"/>
  </r>
  <r>
    <n v="3"/>
    <n v="2"/>
    <n v="5"/>
    <n v="7"/>
    <n v="33"/>
    <x v="2"/>
    <x v="2"/>
    <s v="Yes"/>
    <s v="No"/>
  </r>
  <r>
    <n v="7"/>
    <n v="5"/>
    <n v="12"/>
    <n v="3"/>
    <n v="26"/>
    <x v="2"/>
    <x v="2"/>
    <s v="No"/>
    <s v="No"/>
  </r>
  <r>
    <n v="3"/>
    <n v="1"/>
    <n v="4"/>
    <n v="8"/>
    <n v="50"/>
    <x v="1"/>
    <x v="0"/>
    <s v="No"/>
    <s v="Yes"/>
  </r>
  <r>
    <n v="4"/>
    <n v="3"/>
    <n v="5"/>
    <n v="2"/>
    <n v="58"/>
    <x v="2"/>
    <x v="1"/>
    <s v="No"/>
    <s v="No"/>
  </r>
  <r>
    <n v="2"/>
    <n v="0"/>
    <n v="2"/>
    <n v="9"/>
    <n v="24"/>
    <x v="1"/>
    <x v="4"/>
    <s v="Yes"/>
    <s v="No"/>
  </r>
  <r>
    <n v="6"/>
    <n v="1"/>
    <n v="5"/>
    <n v="7"/>
    <n v="48"/>
    <x v="1"/>
    <x v="0"/>
    <s v="No"/>
    <s v="Yes"/>
  </r>
  <r>
    <n v="2"/>
    <n v="0"/>
    <n v="4"/>
    <n v="3"/>
    <n v="47"/>
    <x v="0"/>
    <x v="0"/>
    <s v="No"/>
    <s v="Yes"/>
  </r>
  <r>
    <n v="7"/>
    <n v="1"/>
    <n v="6"/>
    <n v="8"/>
    <n v="39"/>
    <x v="0"/>
    <x v="3"/>
    <s v="No"/>
    <s v="Yes"/>
  </r>
  <r>
    <n v="3"/>
    <n v="0"/>
    <n v="4"/>
    <n v="7"/>
    <n v="54"/>
    <x v="1"/>
    <x v="0"/>
    <s v="Yes"/>
    <s v="Yes"/>
  </r>
  <r>
    <n v="7"/>
    <n v="1"/>
    <n v="4"/>
    <n v="9"/>
    <n v="29"/>
    <x v="0"/>
    <x v="2"/>
    <s v="Yes"/>
    <s v="No"/>
  </r>
  <r>
    <n v="2"/>
    <n v="5"/>
    <n v="13"/>
    <n v="6"/>
    <n v="41"/>
    <x v="2"/>
    <x v="3"/>
    <s v="Yes"/>
    <s v="No"/>
  </r>
  <r>
    <n v="1"/>
    <n v="1"/>
    <n v="3"/>
    <n v="2"/>
    <n v="39"/>
    <x v="2"/>
    <x v="3"/>
    <s v="Yes"/>
    <s v="No"/>
  </r>
  <r>
    <n v="8"/>
    <n v="5"/>
    <n v="3"/>
    <n v="7"/>
    <n v="48"/>
    <x v="2"/>
    <x v="0"/>
    <s v="No"/>
    <s v="Yes"/>
  </r>
  <r>
    <n v="4"/>
    <n v="7"/>
    <n v="12"/>
    <n v="2"/>
    <n v="56"/>
    <x v="2"/>
    <x v="1"/>
    <s v="No"/>
    <s v="No"/>
  </r>
  <r>
    <n v="4"/>
    <n v="5"/>
    <n v="10"/>
    <n v="3"/>
    <n v="58"/>
    <x v="3"/>
    <x v="1"/>
    <s v="No"/>
    <s v="No"/>
  </r>
  <r>
    <n v="1"/>
    <n v="0"/>
    <n v="3"/>
    <n v="4"/>
    <n v="53"/>
    <x v="1"/>
    <x v="0"/>
    <s v="Yes"/>
    <s v="Yes"/>
  </r>
  <r>
    <n v="2"/>
    <n v="0"/>
    <n v="3"/>
    <n v="7"/>
    <n v="53"/>
    <x v="2"/>
    <x v="0"/>
    <s v="Yes"/>
    <s v="Yes"/>
  </r>
  <r>
    <n v="2"/>
    <n v="0"/>
    <n v="2"/>
    <n v="8"/>
    <n v="50"/>
    <x v="2"/>
    <x v="0"/>
    <s v="Yes"/>
    <s v="Yes"/>
  </r>
  <r>
    <n v="5"/>
    <n v="5"/>
    <n v="11"/>
    <n v="3"/>
    <n v="36"/>
    <x v="2"/>
    <x v="3"/>
    <s v="No"/>
    <s v="Yes"/>
  </r>
  <r>
    <n v="10"/>
    <n v="5"/>
    <n v="4"/>
    <n v="9"/>
    <n v="23"/>
    <x v="0"/>
    <x v="4"/>
    <s v="Yes"/>
    <s v="No"/>
  </r>
  <r>
    <n v="7"/>
    <n v="2"/>
    <n v="5"/>
    <n v="6"/>
    <n v="41"/>
    <x v="2"/>
    <x v="3"/>
    <s v="No"/>
    <s v="Yes"/>
  </r>
  <r>
    <n v="4"/>
    <n v="4"/>
    <n v="8"/>
    <n v="2"/>
    <n v="50"/>
    <x v="2"/>
    <x v="0"/>
    <s v="No"/>
    <s v="Yes"/>
  </r>
  <r>
    <n v="4"/>
    <n v="5"/>
    <n v="11"/>
    <n v="3"/>
    <n v="24"/>
    <x v="0"/>
    <x v="4"/>
    <s v="No"/>
    <s v="No"/>
  </r>
  <r>
    <n v="2"/>
    <n v="0"/>
    <n v="3"/>
    <n v="9"/>
    <n v="34"/>
    <x v="2"/>
    <x v="2"/>
    <s v="No"/>
    <s v="No"/>
  </r>
  <r>
    <n v="6"/>
    <n v="3"/>
    <n v="9"/>
    <n v="4"/>
    <n v="23"/>
    <x v="0"/>
    <x v="4"/>
    <s v="No"/>
    <s v="No"/>
  </r>
  <r>
    <n v="5"/>
    <n v="1"/>
    <n v="5"/>
    <n v="8"/>
    <n v="38"/>
    <x v="0"/>
    <x v="3"/>
    <s v="Yes"/>
    <s v="No"/>
  </r>
  <r>
    <n v="1"/>
    <n v="1"/>
    <n v="2"/>
    <n v="8"/>
    <n v="36"/>
    <x v="2"/>
    <x v="3"/>
    <s v="Yes"/>
    <s v="Yes"/>
  </r>
  <r>
    <n v="5"/>
    <n v="3"/>
    <n v="13"/>
    <n v="4"/>
    <n v="29"/>
    <x v="2"/>
    <x v="2"/>
    <s v="Yes"/>
    <s v="No"/>
  </r>
  <r>
    <n v="1"/>
    <n v="0"/>
    <n v="2"/>
    <n v="7"/>
    <n v="30"/>
    <x v="1"/>
    <x v="2"/>
    <s v="Yes"/>
    <s v="No"/>
  </r>
  <r>
    <n v="3"/>
    <n v="2"/>
    <n v="7"/>
    <n v="3"/>
    <n v="27"/>
    <x v="0"/>
    <x v="2"/>
    <s v="Yes"/>
    <s v="No"/>
  </r>
  <r>
    <n v="4"/>
    <n v="1"/>
    <n v="5"/>
    <n v="4"/>
    <n v="49"/>
    <x v="2"/>
    <x v="0"/>
    <s v="No"/>
    <s v="Yes"/>
  </r>
  <r>
    <n v="9"/>
    <n v="6"/>
    <n v="9"/>
    <n v="8"/>
    <n v="56"/>
    <x v="2"/>
    <x v="1"/>
    <s v="No"/>
    <s v="Yes"/>
  </r>
  <r>
    <n v="3"/>
    <n v="0"/>
    <n v="4"/>
    <n v="7"/>
    <n v="48"/>
    <x v="1"/>
    <x v="0"/>
    <s v="No"/>
    <s v="Yes"/>
  </r>
  <r>
    <n v="2"/>
    <n v="0"/>
    <n v="4"/>
    <n v="8"/>
    <n v="42"/>
    <x v="2"/>
    <x v="3"/>
    <s v="Yes"/>
    <s v="No"/>
  </r>
  <r>
    <n v="5"/>
    <n v="7"/>
    <n v="6"/>
    <n v="3"/>
    <n v="30"/>
    <x v="1"/>
    <x v="2"/>
    <s v="No"/>
    <s v="No"/>
  </r>
  <r>
    <n v="8"/>
    <n v="1"/>
    <n v="6"/>
    <n v="9"/>
    <n v="54"/>
    <x v="0"/>
    <x v="0"/>
    <s v="Yes"/>
    <s v="Yes"/>
  </r>
  <r>
    <n v="3"/>
    <n v="1"/>
    <n v="5"/>
    <n v="4"/>
    <n v="50"/>
    <x v="1"/>
    <x v="0"/>
    <s v="Yes"/>
    <s v="Yes"/>
  </r>
  <r>
    <n v="5"/>
    <n v="1"/>
    <n v="4"/>
    <n v="7"/>
    <n v="62"/>
    <x v="2"/>
    <x v="1"/>
    <s v="No"/>
    <s v="Yes"/>
  </r>
  <r>
    <n v="3"/>
    <n v="2"/>
    <n v="10"/>
    <n v="9"/>
    <n v="41"/>
    <x v="4"/>
    <x v="3"/>
    <s v="No"/>
    <s v="Yes"/>
  </r>
  <r>
    <n v="6"/>
    <n v="2"/>
    <n v="8"/>
    <n v="6"/>
    <n v="50"/>
    <x v="3"/>
    <x v="0"/>
    <s v="No"/>
    <s v="No"/>
  </r>
  <r>
    <n v="4"/>
    <n v="1"/>
    <n v="2"/>
    <n v="7"/>
    <n v="32"/>
    <x v="1"/>
    <x v="2"/>
    <s v="Yes"/>
    <s v="No"/>
  </r>
  <r>
    <n v="3"/>
    <n v="0"/>
    <n v="3"/>
    <n v="7"/>
    <n v="37"/>
    <x v="1"/>
    <x v="3"/>
    <s v="Yes"/>
    <s v="No"/>
  </r>
  <r>
    <n v="9"/>
    <n v="3"/>
    <n v="13"/>
    <n v="4"/>
    <n v="66"/>
    <x v="1"/>
    <x v="5"/>
    <s v="No"/>
    <s v="Yes"/>
  </r>
  <r>
    <n v="4"/>
    <n v="1"/>
    <n v="5"/>
    <n v="5"/>
    <n v="44"/>
    <x v="1"/>
    <x v="3"/>
    <s v="Yes"/>
    <s v="No"/>
  </r>
  <r>
    <n v="2"/>
    <n v="1"/>
    <n v="4"/>
    <n v="5"/>
    <n v="55"/>
    <x v="2"/>
    <x v="0"/>
    <s v="Yes"/>
    <s v="Yes"/>
  </r>
  <r>
    <n v="1"/>
    <n v="0"/>
    <n v="2"/>
    <n v="8"/>
    <n v="35"/>
    <x v="1"/>
    <x v="2"/>
    <s v="Yes"/>
    <s v="No"/>
  </r>
  <r>
    <n v="4"/>
    <n v="6"/>
    <n v="4"/>
    <n v="5"/>
    <n v="65"/>
    <x v="1"/>
    <x v="1"/>
    <s v="No"/>
    <s v="Yes"/>
  </r>
  <r>
    <n v="11"/>
    <n v="2"/>
    <n v="7"/>
    <n v="8"/>
    <n v="58"/>
    <x v="2"/>
    <x v="1"/>
    <s v="No"/>
    <s v="Yes"/>
  </r>
  <r>
    <n v="8"/>
    <n v="2"/>
    <n v="7"/>
    <n v="7"/>
    <n v="59"/>
    <x v="3"/>
    <x v="1"/>
    <s v="No"/>
    <s v="Yes"/>
  </r>
  <r>
    <n v="3"/>
    <n v="6"/>
    <n v="12"/>
    <n v="1"/>
    <n v="68"/>
    <x v="2"/>
    <x v="5"/>
    <s v="No"/>
    <s v="No"/>
  </r>
  <r>
    <n v="2"/>
    <n v="0"/>
    <n v="3"/>
    <n v="5"/>
    <n v="45"/>
    <x v="2"/>
    <x v="3"/>
    <s v="Yes"/>
    <s v="Yes"/>
  </r>
  <r>
    <n v="1"/>
    <n v="0"/>
    <n v="3"/>
    <n v="7"/>
    <n v="37"/>
    <x v="1"/>
    <x v="3"/>
    <s v="Yes"/>
    <s v="No"/>
  </r>
  <r>
    <n v="1"/>
    <n v="0"/>
    <n v="3"/>
    <n v="5"/>
    <n v="45"/>
    <x v="1"/>
    <x v="3"/>
    <s v="Yes"/>
    <s v="Yes"/>
  </r>
  <r>
    <n v="2"/>
    <n v="5"/>
    <n v="6"/>
    <n v="5"/>
    <n v="49"/>
    <x v="3"/>
    <x v="0"/>
    <s v="No"/>
    <s v="Yes"/>
  </r>
  <r>
    <n v="9"/>
    <n v="1"/>
    <n v="7"/>
    <n v="9"/>
    <n v="31"/>
    <x v="1"/>
    <x v="2"/>
    <s v="Yes"/>
    <s v="Yes"/>
  </r>
  <r>
    <n v="1"/>
    <n v="0"/>
    <n v="3"/>
    <n v="5"/>
    <n v="34"/>
    <x v="1"/>
    <x v="2"/>
    <s v="Yes"/>
    <s v="No"/>
  </r>
  <r>
    <n v="7"/>
    <n v="5"/>
    <n v="8"/>
    <n v="4"/>
    <n v="33"/>
    <x v="1"/>
    <x v="2"/>
    <s v="Yes"/>
    <s v="No"/>
  </r>
  <r>
    <n v="0"/>
    <n v="0"/>
    <n v="3"/>
    <n v="4"/>
    <n v="53"/>
    <x v="3"/>
    <x v="0"/>
    <s v="No"/>
    <s v="No"/>
  </r>
  <r>
    <n v="6"/>
    <n v="2"/>
    <n v="6"/>
    <n v="6"/>
    <n v="39"/>
    <x v="2"/>
    <x v="3"/>
    <s v="No"/>
    <s v="Yes"/>
  </r>
  <r>
    <n v="5"/>
    <n v="3"/>
    <n v="12"/>
    <n v="2"/>
    <n v="33"/>
    <x v="0"/>
    <x v="2"/>
    <s v="No"/>
    <s v="No"/>
  </r>
  <r>
    <n v="7"/>
    <n v="5"/>
    <n v="7"/>
    <n v="6"/>
    <n v="46"/>
    <x v="3"/>
    <x v="0"/>
    <s v="No"/>
    <s v="No"/>
  </r>
  <r>
    <n v="2"/>
    <n v="1"/>
    <n v="4"/>
    <n v="4"/>
    <n v="64"/>
    <x v="4"/>
    <x v="1"/>
    <s v="Yes"/>
    <s v="Yes"/>
  </r>
  <r>
    <n v="2"/>
    <n v="1"/>
    <n v="3"/>
    <n v="3"/>
    <n v="32"/>
    <x v="2"/>
    <x v="2"/>
    <s v="Yes"/>
    <s v="No"/>
  </r>
  <r>
    <n v="3"/>
    <n v="6"/>
    <n v="12"/>
    <n v="6"/>
    <n v="51"/>
    <x v="0"/>
    <x v="0"/>
    <s v="No"/>
    <s v="No"/>
  </r>
  <r>
    <n v="3"/>
    <n v="1"/>
    <n v="2"/>
    <n v="9"/>
    <n v="49"/>
    <x v="4"/>
    <x v="0"/>
    <s v="Yes"/>
    <s v="Yes"/>
  </r>
  <r>
    <n v="0"/>
    <n v="28"/>
    <n v="0"/>
    <n v="1"/>
    <n v="36"/>
    <x v="1"/>
    <x v="3"/>
    <s v="No"/>
    <s v="No"/>
  </r>
  <r>
    <n v="1"/>
    <n v="0"/>
    <n v="3"/>
    <n v="6"/>
    <n v="66"/>
    <x v="4"/>
    <x v="5"/>
    <s v="No"/>
    <s v="Yes"/>
  </r>
  <r>
    <n v="2"/>
    <n v="0"/>
    <n v="3"/>
    <n v="7"/>
    <n v="36"/>
    <x v="0"/>
    <x v="3"/>
    <s v="Yes"/>
    <s v="No"/>
  </r>
  <r>
    <n v="5"/>
    <n v="2"/>
    <n v="5"/>
    <n v="7"/>
    <n v="59"/>
    <x v="1"/>
    <x v="1"/>
    <s v="No"/>
    <s v="Yes"/>
  </r>
  <r>
    <n v="5"/>
    <n v="3"/>
    <n v="13"/>
    <n v="3"/>
    <n v="60"/>
    <x v="2"/>
    <x v="1"/>
    <s v="No"/>
    <s v="Yes"/>
  </r>
  <r>
    <n v="7"/>
    <n v="4"/>
    <n v="6"/>
    <n v="6"/>
    <n v="41"/>
    <x v="1"/>
    <x v="3"/>
    <s v="No"/>
    <s v="Yes"/>
  </r>
  <r>
    <n v="4"/>
    <n v="6"/>
    <n v="6"/>
    <n v="2"/>
    <n v="33"/>
    <x v="0"/>
    <x v="2"/>
    <s v="No"/>
    <s v="No"/>
  </r>
  <r>
    <n v="6"/>
    <n v="2"/>
    <n v="7"/>
    <n v="6"/>
    <n v="55"/>
    <x v="0"/>
    <x v="0"/>
    <s v="Yes"/>
    <s v="Yes"/>
  </r>
  <r>
    <n v="5"/>
    <n v="1"/>
    <n v="3"/>
    <n v="9"/>
    <n v="45"/>
    <x v="1"/>
    <x v="3"/>
    <s v="Yes"/>
    <s v="No"/>
  </r>
  <r>
    <n v="6"/>
    <n v="4"/>
    <n v="12"/>
    <n v="4"/>
    <n v="38"/>
    <x v="3"/>
    <x v="3"/>
    <s v="No"/>
    <s v="Yes"/>
  </r>
  <r>
    <n v="3"/>
    <n v="1"/>
    <n v="2"/>
    <n v="6"/>
    <n v="48"/>
    <x v="0"/>
    <x v="0"/>
    <s v="Yes"/>
    <s v="Yes"/>
  </r>
  <r>
    <n v="1"/>
    <n v="1"/>
    <n v="3"/>
    <n v="4"/>
    <n v="24"/>
    <x v="0"/>
    <x v="4"/>
    <s v="No"/>
    <s v="No"/>
  </r>
  <r>
    <n v="2"/>
    <n v="0"/>
    <n v="3"/>
    <n v="7"/>
    <n v="28"/>
    <x v="0"/>
    <x v="2"/>
    <s v="Yes"/>
    <s v="No"/>
  </r>
  <r>
    <n v="6"/>
    <n v="3"/>
    <n v="12"/>
    <n v="4"/>
    <n v="46"/>
    <x v="2"/>
    <x v="0"/>
    <s v="No"/>
    <s v="Yes"/>
  </r>
  <r>
    <n v="1"/>
    <n v="1"/>
    <n v="4"/>
    <n v="2"/>
    <n v="54"/>
    <x v="2"/>
    <x v="0"/>
    <s v="Yes"/>
    <s v="Yes"/>
  </r>
  <r>
    <n v="7"/>
    <n v="3"/>
    <n v="13"/>
    <n v="8"/>
    <n v="43"/>
    <x v="2"/>
    <x v="3"/>
    <s v="Yes"/>
    <s v="No"/>
  </r>
  <r>
    <n v="11"/>
    <n v="10"/>
    <n v="11"/>
    <n v="6"/>
    <n v="46"/>
    <x v="2"/>
    <x v="0"/>
    <s v="No"/>
    <s v="Yes"/>
  </r>
  <r>
    <n v="4"/>
    <n v="2"/>
    <n v="5"/>
    <n v="7"/>
    <n v="28"/>
    <x v="0"/>
    <x v="2"/>
    <s v="No"/>
    <s v="No"/>
  </r>
  <r>
    <n v="5"/>
    <n v="6"/>
    <n v="6"/>
    <n v="2"/>
    <n v="62"/>
    <x v="1"/>
    <x v="1"/>
    <s v="No"/>
    <s v="No"/>
  </r>
  <r>
    <n v="7"/>
    <n v="4"/>
    <n v="10"/>
    <n v="6"/>
    <n v="27"/>
    <x v="2"/>
    <x v="2"/>
    <s v="No"/>
    <s v="No"/>
  </r>
  <r>
    <n v="6"/>
    <n v="8"/>
    <n v="6"/>
    <n v="3"/>
    <n v="58"/>
    <x v="2"/>
    <x v="1"/>
    <s v="No"/>
    <s v="No"/>
  </r>
  <r>
    <n v="8"/>
    <n v="9"/>
    <n v="13"/>
    <n v="5"/>
    <n v="42"/>
    <x v="2"/>
    <x v="3"/>
    <s v="No"/>
    <s v="Yes"/>
  </r>
  <r>
    <n v="1"/>
    <n v="1"/>
    <n v="4"/>
    <n v="4"/>
    <n v="21"/>
    <x v="1"/>
    <x v="4"/>
    <s v="No"/>
    <s v="No"/>
  </r>
  <r>
    <n v="5"/>
    <n v="1"/>
    <n v="4"/>
    <n v="8"/>
    <n v="38"/>
    <x v="2"/>
    <x v="3"/>
    <s v="Yes"/>
    <s v="No"/>
  </r>
  <r>
    <n v="1"/>
    <n v="0"/>
    <n v="3"/>
    <n v="8"/>
    <n v="34"/>
    <x v="0"/>
    <x v="2"/>
    <s v="Yes"/>
    <s v="No"/>
  </r>
  <r>
    <n v="5"/>
    <n v="1"/>
    <n v="8"/>
    <n v="7"/>
    <n v="37"/>
    <x v="2"/>
    <x v="3"/>
    <s v="Yes"/>
    <s v="No"/>
  </r>
  <r>
    <n v="2"/>
    <n v="0"/>
    <n v="3"/>
    <n v="7"/>
    <n v="34"/>
    <x v="2"/>
    <x v="2"/>
    <s v="Yes"/>
    <s v="No"/>
  </r>
  <r>
    <n v="5"/>
    <n v="10"/>
    <n v="7"/>
    <n v="3"/>
    <n v="35"/>
    <x v="1"/>
    <x v="2"/>
    <s v="No"/>
    <s v="No"/>
  </r>
  <r>
    <n v="3"/>
    <n v="1"/>
    <n v="3"/>
    <n v="5"/>
    <n v="43"/>
    <x v="1"/>
    <x v="3"/>
    <s v="Yes"/>
    <s v="Yes"/>
  </r>
  <r>
    <n v="2"/>
    <n v="0"/>
    <n v="4"/>
    <n v="5"/>
    <n v="57"/>
    <x v="2"/>
    <x v="1"/>
    <s v="Yes"/>
    <s v="Yes"/>
  </r>
  <r>
    <n v="0"/>
    <n v="0"/>
    <n v="3"/>
    <n v="3"/>
    <n v="31"/>
    <x v="2"/>
    <x v="2"/>
    <s v="Yes"/>
    <s v="No"/>
  </r>
  <r>
    <n v="4"/>
    <n v="2"/>
    <n v="5"/>
    <n v="5"/>
    <n v="61"/>
    <x v="2"/>
    <x v="1"/>
    <s v="No"/>
    <s v="Yes"/>
  </r>
  <r>
    <n v="1"/>
    <n v="0"/>
    <n v="3"/>
    <n v="5"/>
    <n v="45"/>
    <x v="2"/>
    <x v="3"/>
    <s v="Yes"/>
    <s v="Yes"/>
  </r>
  <r>
    <n v="4"/>
    <n v="6"/>
    <n v="5"/>
    <n v="2"/>
    <n v="32"/>
    <x v="3"/>
    <x v="2"/>
    <s v="No"/>
    <s v="No"/>
  </r>
  <r>
    <n v="10"/>
    <n v="4"/>
    <n v="7"/>
    <n v="8"/>
    <n v="45"/>
    <x v="1"/>
    <x v="3"/>
    <s v="No"/>
    <s v="Yes"/>
  </r>
  <r>
    <n v="8"/>
    <n v="3"/>
    <n v="12"/>
    <n v="6"/>
    <n v="42"/>
    <x v="0"/>
    <x v="3"/>
    <s v="No"/>
    <s v="Yes"/>
  </r>
  <r>
    <n v="3"/>
    <n v="7"/>
    <n v="11"/>
    <n v="1"/>
    <n v="24"/>
    <x v="0"/>
    <x v="4"/>
    <s v="No"/>
    <s v="No"/>
  </r>
  <r>
    <n v="7"/>
    <n v="2"/>
    <n v="9"/>
    <n v="7"/>
    <n v="62"/>
    <x v="0"/>
    <x v="1"/>
    <s v="No"/>
    <s v="Yes"/>
  </r>
  <r>
    <n v="8"/>
    <n v="4"/>
    <n v="6"/>
    <n v="5"/>
    <n v="26"/>
    <x v="3"/>
    <x v="2"/>
    <s v="No"/>
    <s v="No"/>
  </r>
  <r>
    <n v="1"/>
    <n v="0"/>
    <n v="2"/>
    <n v="8"/>
    <n v="28"/>
    <x v="2"/>
    <x v="2"/>
    <s v="Yes"/>
    <s v="No"/>
  </r>
  <r>
    <n v="1"/>
    <n v="0"/>
    <n v="2"/>
    <n v="7"/>
    <n v="31"/>
    <x v="0"/>
    <x v="2"/>
    <s v="Yes"/>
    <s v="No"/>
  </r>
  <r>
    <n v="2"/>
    <n v="0"/>
    <n v="3"/>
    <n v="8"/>
    <n v="22"/>
    <x v="2"/>
    <x v="4"/>
    <s v="No"/>
    <s v="No"/>
  </r>
  <r>
    <n v="3"/>
    <n v="3"/>
    <n v="13"/>
    <n v="2"/>
    <n v="61"/>
    <x v="3"/>
    <x v="1"/>
    <s v="No"/>
    <s v="Yes"/>
  </r>
  <r>
    <n v="1"/>
    <n v="0"/>
    <n v="2"/>
    <n v="7"/>
    <n v="41"/>
    <x v="1"/>
    <x v="3"/>
    <s v="Yes"/>
    <s v="Yes"/>
  </r>
  <r>
    <n v="4"/>
    <n v="2"/>
    <n v="5"/>
    <n v="1"/>
    <n v="30"/>
    <x v="2"/>
    <x v="2"/>
    <s v="No"/>
    <s v="No"/>
  </r>
  <r>
    <n v="1"/>
    <n v="0"/>
    <n v="3"/>
    <n v="7"/>
    <n v="55"/>
    <x v="3"/>
    <x v="0"/>
    <s v="Yes"/>
    <s v="Yes"/>
  </r>
  <r>
    <n v="9"/>
    <n v="6"/>
    <n v="8"/>
    <n v="5"/>
    <n v="63"/>
    <x v="4"/>
    <x v="1"/>
    <s v="No"/>
    <s v="Yes"/>
  </r>
  <r>
    <n v="8"/>
    <n v="4"/>
    <n v="11"/>
    <n v="6"/>
    <n v="36"/>
    <x v="2"/>
    <x v="3"/>
    <s v="No"/>
    <s v="Yes"/>
  </r>
  <r>
    <n v="3"/>
    <n v="0"/>
    <n v="3"/>
    <n v="7"/>
    <n v="59"/>
    <x v="2"/>
    <x v="1"/>
    <s v="Yes"/>
    <s v="Yes"/>
  </r>
  <r>
    <n v="3"/>
    <n v="0"/>
    <n v="4"/>
    <n v="7"/>
    <n v="24"/>
    <x v="0"/>
    <x v="4"/>
    <s v="Yes"/>
    <s v="No"/>
  </r>
  <r>
    <n v="8"/>
    <n v="2"/>
    <n v="9"/>
    <n v="5"/>
    <n v="41"/>
    <x v="1"/>
    <x v="3"/>
    <s v="No"/>
    <s v="Yes"/>
  </r>
  <r>
    <n v="3"/>
    <n v="1"/>
    <n v="3"/>
    <n v="8"/>
    <n v="39"/>
    <x v="1"/>
    <x v="3"/>
    <s v="Yes"/>
    <s v="No"/>
  </r>
  <r>
    <n v="3"/>
    <n v="1"/>
    <n v="4"/>
    <n v="7"/>
    <n v="29"/>
    <x v="2"/>
    <x v="2"/>
    <s v="Yes"/>
    <s v="No"/>
  </r>
  <r>
    <n v="7"/>
    <n v="8"/>
    <n v="13"/>
    <n v="6"/>
    <n v="56"/>
    <x v="1"/>
    <x v="1"/>
    <s v="No"/>
    <s v="Yes"/>
  </r>
  <r>
    <n v="5"/>
    <n v="2"/>
    <n v="4"/>
    <n v="7"/>
    <n v="47"/>
    <x v="1"/>
    <x v="0"/>
    <s v="No"/>
    <s v="Yes"/>
  </r>
  <r>
    <n v="7"/>
    <n v="2"/>
    <n v="10"/>
    <n v="5"/>
    <n v="36"/>
    <x v="2"/>
    <x v="3"/>
    <s v="Yes"/>
    <s v="No"/>
  </r>
  <r>
    <n v="3"/>
    <n v="3"/>
    <n v="5"/>
    <n v="3"/>
    <n v="41"/>
    <x v="2"/>
    <x v="3"/>
    <s v="No"/>
    <s v="Yes"/>
  </r>
  <r>
    <n v="4"/>
    <n v="7"/>
    <n v="10"/>
    <n v="1"/>
    <n v="28"/>
    <x v="2"/>
    <x v="2"/>
    <s v="No"/>
    <s v="No"/>
  </r>
  <r>
    <n v="8"/>
    <n v="7"/>
    <n v="7"/>
    <n v="4"/>
    <n v="54"/>
    <x v="2"/>
    <x v="0"/>
    <s v="No"/>
    <s v="Yes"/>
  </r>
  <r>
    <n v="1"/>
    <n v="0"/>
    <n v="4"/>
    <n v="5"/>
    <n v="35"/>
    <x v="1"/>
    <x v="2"/>
    <s v="No"/>
    <s v="Yes"/>
  </r>
  <r>
    <n v="5"/>
    <n v="8"/>
    <n v="12"/>
    <n v="3"/>
    <n v="46"/>
    <x v="2"/>
    <x v="0"/>
    <s v="No"/>
    <s v="No"/>
  </r>
  <r>
    <n v="3"/>
    <n v="0"/>
    <n v="3"/>
    <n v="6"/>
    <n v="22"/>
    <x v="0"/>
    <x v="4"/>
    <s v="Yes"/>
    <s v="No"/>
  </r>
  <r>
    <n v="6"/>
    <n v="1"/>
    <n v="5"/>
    <n v="8"/>
    <n v="28"/>
    <x v="1"/>
    <x v="2"/>
    <s v="Yes"/>
    <s v="No"/>
  </r>
  <r>
    <n v="6"/>
    <n v="3"/>
    <n v="6"/>
    <n v="5"/>
    <n v="57"/>
    <x v="0"/>
    <x v="1"/>
    <s v="No"/>
    <s v="Yes"/>
  </r>
  <r>
    <n v="2"/>
    <n v="0"/>
    <n v="3"/>
    <n v="7"/>
    <n v="37"/>
    <x v="2"/>
    <x v="3"/>
    <s v="Yes"/>
    <s v="Yes"/>
  </r>
  <r>
    <n v="4"/>
    <n v="1"/>
    <n v="4"/>
    <n v="7"/>
    <n v="39"/>
    <x v="1"/>
    <x v="3"/>
    <s v="Yes"/>
    <s v="Yes"/>
  </r>
  <r>
    <n v="7"/>
    <n v="5"/>
    <n v="9"/>
    <n v="6"/>
    <n v="36"/>
    <x v="2"/>
    <x v="3"/>
    <s v="No"/>
    <s v="Yes"/>
  </r>
  <r>
    <n v="1"/>
    <n v="0"/>
    <n v="2"/>
    <n v="8"/>
    <n v="34"/>
    <x v="2"/>
    <x v="2"/>
    <s v="Yes"/>
    <s v="No"/>
  </r>
  <r>
    <n v="7"/>
    <n v="5"/>
    <n v="12"/>
    <n v="3"/>
    <n v="30"/>
    <x v="2"/>
    <x v="2"/>
    <s v="No"/>
    <s v="No"/>
  </r>
  <r>
    <n v="5"/>
    <n v="6"/>
    <n v="7"/>
    <n v="2"/>
    <n v="22"/>
    <x v="0"/>
    <x v="4"/>
    <s v="No"/>
    <s v="No"/>
  </r>
  <r>
    <n v="6"/>
    <n v="5"/>
    <n v="13"/>
    <n v="2"/>
    <n v="52"/>
    <x v="4"/>
    <x v="0"/>
    <s v="No"/>
    <s v="No"/>
  </r>
  <r>
    <n v="6"/>
    <n v="1"/>
    <n v="5"/>
    <n v="8"/>
    <n v="32"/>
    <x v="0"/>
    <x v="2"/>
    <s v="Yes"/>
    <s v="No"/>
  </r>
  <r>
    <n v="2"/>
    <n v="1"/>
    <n v="3"/>
    <n v="6"/>
    <n v="35"/>
    <x v="0"/>
    <x v="2"/>
    <s v="Yes"/>
    <s v="No"/>
  </r>
  <r>
    <n v="4"/>
    <n v="1"/>
    <n v="6"/>
    <n v="8"/>
    <n v="57"/>
    <x v="1"/>
    <x v="1"/>
    <s v="Yes"/>
    <s v="Yes"/>
  </r>
  <r>
    <n v="1"/>
    <n v="1"/>
    <n v="2"/>
    <n v="6"/>
    <n v="48"/>
    <x v="0"/>
    <x v="0"/>
    <s v="No"/>
    <s v="Yes"/>
  </r>
  <r>
    <n v="9"/>
    <n v="2"/>
    <n v="12"/>
    <n v="5"/>
    <n v="52"/>
    <x v="1"/>
    <x v="0"/>
    <s v="Yes"/>
    <s v="Yes"/>
  </r>
  <r>
    <n v="7"/>
    <n v="6"/>
    <n v="13"/>
    <n v="4"/>
    <n v="62"/>
    <x v="2"/>
    <x v="1"/>
    <s v="No"/>
    <s v="Yes"/>
  </r>
  <r>
    <n v="2"/>
    <n v="0"/>
    <n v="3"/>
    <n v="6"/>
    <n v="50"/>
    <x v="1"/>
    <x v="0"/>
    <s v="Yes"/>
    <s v="Yes"/>
  </r>
  <r>
    <n v="1"/>
    <n v="1"/>
    <n v="2"/>
    <n v="8"/>
    <n v="53"/>
    <x v="2"/>
    <x v="0"/>
    <s v="No"/>
    <s v="No"/>
  </r>
  <r>
    <n v="1"/>
    <n v="1"/>
    <n v="2"/>
    <n v="7"/>
    <n v="58"/>
    <x v="3"/>
    <x v="1"/>
    <s v="Yes"/>
    <s v="Yes"/>
  </r>
  <r>
    <n v="3"/>
    <n v="5"/>
    <n v="12"/>
    <n v="1"/>
    <n v="48"/>
    <x v="1"/>
    <x v="0"/>
    <s v="No"/>
    <s v="No"/>
  </r>
  <r>
    <n v="5"/>
    <n v="2"/>
    <n v="10"/>
    <n v="4"/>
    <n v="55"/>
    <x v="0"/>
    <x v="0"/>
    <s v="No"/>
    <s v="Yes"/>
  </r>
  <r>
    <n v="7"/>
    <n v="10"/>
    <n v="5"/>
    <n v="5"/>
    <n v="59"/>
    <x v="3"/>
    <x v="1"/>
    <s v="No"/>
    <s v="Yes"/>
  </r>
  <r>
    <n v="8"/>
    <n v="1"/>
    <n v="8"/>
    <n v="6"/>
    <n v="47"/>
    <x v="0"/>
    <x v="0"/>
    <s v="Yes"/>
    <s v="Yes"/>
  </r>
  <r>
    <n v="4"/>
    <n v="5"/>
    <n v="13"/>
    <n v="1"/>
    <n v="50"/>
    <x v="2"/>
    <x v="0"/>
    <s v="No"/>
    <s v="No"/>
  </r>
  <r>
    <n v="6"/>
    <n v="1"/>
    <n v="6"/>
    <n v="7"/>
    <n v="55"/>
    <x v="2"/>
    <x v="0"/>
    <s v="No"/>
    <s v="Yes"/>
  </r>
  <r>
    <n v="1"/>
    <n v="0"/>
    <n v="3"/>
    <n v="8"/>
    <n v="42"/>
    <x v="2"/>
    <x v="3"/>
    <s v="Yes"/>
    <s v="No"/>
  </r>
  <r>
    <n v="4"/>
    <n v="1"/>
    <n v="3"/>
    <n v="6"/>
    <n v="50"/>
    <x v="1"/>
    <x v="0"/>
    <s v="No"/>
    <s v="Yes"/>
  </r>
  <r>
    <n v="6"/>
    <n v="3"/>
    <n v="5"/>
    <n v="8"/>
    <n v="30"/>
    <x v="1"/>
    <x v="2"/>
    <s v="Yes"/>
    <s v="No"/>
  </r>
  <r>
    <n v="3"/>
    <n v="1"/>
    <n v="3"/>
    <n v="8"/>
    <n v="69"/>
    <x v="0"/>
    <x v="5"/>
    <s v="No"/>
    <s v="No"/>
  </r>
  <r>
    <n v="6"/>
    <n v="5"/>
    <n v="13"/>
    <n v="4"/>
    <n v="66"/>
    <x v="1"/>
    <x v="5"/>
    <s v="No"/>
    <s v="No"/>
  </r>
  <r>
    <n v="11"/>
    <n v="3"/>
    <n v="7"/>
    <n v="8"/>
    <n v="44"/>
    <x v="3"/>
    <x v="3"/>
    <s v="No"/>
    <s v="Yes"/>
  </r>
  <r>
    <n v="4"/>
    <n v="11"/>
    <n v="7"/>
    <n v="2"/>
    <n v="60"/>
    <x v="2"/>
    <x v="1"/>
    <s v="No"/>
    <s v="No"/>
  </r>
  <r>
    <n v="1"/>
    <n v="0"/>
    <n v="2"/>
    <n v="7"/>
    <n v="65"/>
    <x v="1"/>
    <x v="1"/>
    <s v="No"/>
    <s v="No"/>
  </r>
  <r>
    <n v="6"/>
    <n v="4"/>
    <n v="13"/>
    <n v="2"/>
    <n v="67"/>
    <x v="2"/>
    <x v="5"/>
    <s v="No"/>
    <s v="No"/>
  </r>
  <r>
    <n v="7"/>
    <n v="3"/>
    <n v="10"/>
    <n v="5"/>
    <n v="44"/>
    <x v="3"/>
    <x v="3"/>
    <s v="No"/>
    <s v="Yes"/>
  </r>
  <r>
    <n v="4"/>
    <n v="4"/>
    <n v="5"/>
    <n v="2"/>
    <n v="64"/>
    <x v="2"/>
    <x v="1"/>
    <s v="No"/>
    <s v="No"/>
  </r>
  <r>
    <n v="8"/>
    <n v="3"/>
    <n v="5"/>
    <n v="6"/>
    <n v="51"/>
    <x v="1"/>
    <x v="0"/>
    <s v="No"/>
    <s v="Yes"/>
  </r>
  <r>
    <n v="5"/>
    <n v="1"/>
    <n v="5"/>
    <n v="6"/>
    <n v="38"/>
    <x v="2"/>
    <x v="3"/>
    <s v="No"/>
    <s v="Yes"/>
  </r>
  <r>
    <n v="1"/>
    <n v="0"/>
    <n v="3"/>
    <n v="7"/>
    <n v="34"/>
    <x v="0"/>
    <x v="2"/>
    <s v="Yes"/>
    <s v="No"/>
  </r>
  <r>
    <n v="7"/>
    <n v="1"/>
    <n v="7"/>
    <n v="8"/>
    <n v="64"/>
    <x v="4"/>
    <x v="1"/>
    <s v="No"/>
    <s v="Yes"/>
  </r>
  <r>
    <n v="2"/>
    <n v="0"/>
    <n v="3"/>
    <n v="7"/>
    <n v="41"/>
    <x v="4"/>
    <x v="3"/>
    <s v="Yes"/>
    <s v="Yes"/>
  </r>
  <r>
    <n v="1"/>
    <n v="1"/>
    <n v="4"/>
    <n v="3"/>
    <n v="34"/>
    <x v="0"/>
    <x v="2"/>
    <s v="Yes"/>
    <s v="Yes"/>
  </r>
  <r>
    <n v="2"/>
    <n v="1"/>
    <n v="3"/>
    <n v="6"/>
    <n v="45"/>
    <x v="2"/>
    <x v="3"/>
    <s v="Yes"/>
    <s v="Yes"/>
  </r>
  <r>
    <n v="5"/>
    <n v="1"/>
    <n v="2"/>
    <n v="9"/>
    <n v="42"/>
    <x v="0"/>
    <x v="3"/>
    <s v="Yes"/>
    <s v="No"/>
  </r>
  <r>
    <n v="1"/>
    <n v="0"/>
    <n v="4"/>
    <n v="4"/>
    <n v="59"/>
    <x v="2"/>
    <x v="1"/>
    <s v="Yes"/>
    <s v="Yes"/>
  </r>
  <r>
    <n v="7"/>
    <n v="4"/>
    <n v="7"/>
    <n v="5"/>
    <n v="41"/>
    <x v="2"/>
    <x v="3"/>
    <s v="Yes"/>
    <s v="No"/>
  </r>
  <r>
    <n v="7"/>
    <n v="2"/>
    <n v="8"/>
    <n v="4"/>
    <n v="49"/>
    <x v="2"/>
    <x v="0"/>
    <s v="No"/>
    <s v="Yes"/>
  </r>
  <r>
    <n v="2"/>
    <n v="0"/>
    <n v="3"/>
    <n v="7"/>
    <n v="34"/>
    <x v="3"/>
    <x v="2"/>
    <s v="Yes"/>
    <s v="No"/>
  </r>
  <r>
    <n v="3"/>
    <n v="3"/>
    <n v="8"/>
    <n v="2"/>
    <n v="38"/>
    <x v="1"/>
    <x v="3"/>
    <s v="No"/>
    <s v="Yes"/>
  </r>
  <r>
    <n v="9"/>
    <n v="7"/>
    <n v="9"/>
    <n v="5"/>
    <n v="36"/>
    <x v="2"/>
    <x v="3"/>
    <s v="No"/>
    <s v="Yes"/>
  </r>
  <r>
    <n v="2"/>
    <n v="1"/>
    <n v="3"/>
    <n v="6"/>
    <n v="27"/>
    <x v="2"/>
    <x v="2"/>
    <s v="Yes"/>
    <s v="No"/>
  </r>
  <r>
    <n v="9"/>
    <n v="2"/>
    <n v="12"/>
    <n v="6"/>
    <n v="57"/>
    <x v="2"/>
    <x v="1"/>
    <s v="No"/>
    <s v="Yes"/>
  </r>
  <r>
    <n v="1"/>
    <n v="0"/>
    <n v="3"/>
    <n v="5"/>
    <n v="34"/>
    <x v="0"/>
    <x v="2"/>
    <s v="Yes"/>
    <s v="No"/>
  </r>
  <r>
    <n v="2"/>
    <n v="8"/>
    <n v="6"/>
    <n v="1"/>
    <n v="31"/>
    <x v="1"/>
    <x v="2"/>
    <s v="No"/>
    <s v="No"/>
  </r>
  <r>
    <n v="2"/>
    <n v="0"/>
    <n v="3"/>
    <n v="6"/>
    <n v="53"/>
    <x v="2"/>
    <x v="0"/>
    <s v="No"/>
    <s v="No"/>
  </r>
  <r>
    <n v="3"/>
    <n v="2"/>
    <n v="3"/>
    <n v="7"/>
    <n v="38"/>
    <x v="2"/>
    <x v="3"/>
    <s v="No"/>
    <s v="Yes"/>
  </r>
  <r>
    <n v="3"/>
    <n v="0"/>
    <n v="3"/>
    <n v="9"/>
    <n v="38"/>
    <x v="3"/>
    <x v="3"/>
    <s v="Yes"/>
    <s v="No"/>
  </r>
  <r>
    <n v="4"/>
    <n v="1"/>
    <n v="4"/>
    <n v="6"/>
    <n v="67"/>
    <x v="2"/>
    <x v="5"/>
    <s v="No"/>
    <s v="No"/>
  </r>
  <r>
    <n v="3"/>
    <n v="5"/>
    <n v="12"/>
    <n v="2"/>
    <n v="27"/>
    <x v="0"/>
    <x v="2"/>
    <s v="No"/>
    <s v="No"/>
  </r>
  <r>
    <n v="2"/>
    <n v="7"/>
    <n v="7"/>
    <n v="0"/>
    <n v="61"/>
    <x v="1"/>
    <x v="1"/>
    <s v="No"/>
    <s v="No"/>
  </r>
  <r>
    <n v="1"/>
    <n v="0"/>
    <n v="3"/>
    <n v="6"/>
    <n v="47"/>
    <x v="2"/>
    <x v="0"/>
    <s v="No"/>
    <s v="Yes"/>
  </r>
  <r>
    <n v="4"/>
    <n v="1"/>
    <n v="6"/>
    <n v="8"/>
    <n v="57"/>
    <x v="1"/>
    <x v="1"/>
    <s v="Yes"/>
    <s v="Yes"/>
  </r>
  <r>
    <n v="3"/>
    <n v="1"/>
    <n v="4"/>
    <n v="8"/>
    <n v="27"/>
    <x v="0"/>
    <x v="2"/>
    <s v="Yes"/>
    <s v="No"/>
  </r>
  <r>
    <n v="5"/>
    <n v="1"/>
    <n v="5"/>
    <n v="8"/>
    <n v="35"/>
    <x v="2"/>
    <x v="2"/>
    <s v="No"/>
    <s v="No"/>
  </r>
  <r>
    <n v="3"/>
    <n v="1"/>
    <n v="2"/>
    <n v="7"/>
    <n v="40"/>
    <x v="1"/>
    <x v="3"/>
    <s v="Yes"/>
    <s v="No"/>
  </r>
  <r>
    <n v="2"/>
    <n v="3"/>
    <n v="13"/>
    <n v="1"/>
    <n v="29"/>
    <x v="2"/>
    <x v="2"/>
    <s v="No"/>
    <s v="No"/>
  </r>
  <r>
    <n v="2"/>
    <n v="0"/>
    <n v="3"/>
    <n v="6"/>
    <n v="33"/>
    <x v="0"/>
    <x v="2"/>
    <s v="Yes"/>
    <s v="No"/>
  </r>
  <r>
    <n v="2"/>
    <n v="1"/>
    <n v="4"/>
    <n v="5"/>
    <n v="38"/>
    <x v="0"/>
    <x v="3"/>
    <s v="Yes"/>
    <s v="Yes"/>
  </r>
  <r>
    <n v="9"/>
    <n v="4"/>
    <n v="10"/>
    <n v="6"/>
    <n v="44"/>
    <x v="2"/>
    <x v="3"/>
    <s v="No"/>
    <s v="No"/>
  </r>
  <r>
    <n v="11"/>
    <n v="2"/>
    <n v="10"/>
    <n v="7"/>
    <n v="54"/>
    <x v="1"/>
    <x v="0"/>
    <s v="No"/>
    <s v="Yes"/>
  </r>
  <r>
    <n v="5"/>
    <n v="2"/>
    <n v="5"/>
    <n v="8"/>
    <n v="42"/>
    <x v="1"/>
    <x v="3"/>
    <s v="Yes"/>
    <s v="Yes"/>
  </r>
  <r>
    <n v="5"/>
    <n v="1"/>
    <n v="4"/>
    <n v="8"/>
    <n v="45"/>
    <x v="0"/>
    <x v="3"/>
    <s v="Yes"/>
    <s v="Yes"/>
  </r>
  <r>
    <n v="6"/>
    <n v="3"/>
    <n v="6"/>
    <n v="6"/>
    <n v="39"/>
    <x v="2"/>
    <x v="3"/>
    <s v="No"/>
    <s v="Yes"/>
  </r>
  <r>
    <n v="2"/>
    <n v="0"/>
    <n v="4"/>
    <n v="6"/>
    <n v="30"/>
    <x v="1"/>
    <x v="2"/>
    <s v="Yes"/>
    <s v="No"/>
  </r>
  <r>
    <n v="2"/>
    <n v="2"/>
    <n v="12"/>
    <n v="8"/>
    <n v="33"/>
    <x v="1"/>
    <x v="2"/>
    <s v="Yes"/>
    <s v="Yes"/>
  </r>
  <r>
    <n v="6"/>
    <n v="6"/>
    <n v="11"/>
    <n v="3"/>
    <n v="34"/>
    <x v="1"/>
    <x v="2"/>
    <s v="No"/>
    <s v="Yes"/>
  </r>
  <r>
    <n v="2"/>
    <n v="1"/>
    <n v="3"/>
    <n v="5"/>
    <n v="63"/>
    <x v="1"/>
    <x v="1"/>
    <s v="Yes"/>
    <s v="Yes"/>
  </r>
  <r>
    <n v="1"/>
    <n v="0"/>
    <n v="4"/>
    <n v="4"/>
    <n v="51"/>
    <x v="0"/>
    <x v="0"/>
    <s v="Yes"/>
    <s v="Yes"/>
  </r>
  <r>
    <n v="3"/>
    <n v="9"/>
    <n v="13"/>
    <n v="1"/>
    <n v="51"/>
    <x v="1"/>
    <x v="0"/>
    <s v="No"/>
    <s v="No"/>
  </r>
  <r>
    <n v="2"/>
    <n v="1"/>
    <n v="3"/>
    <n v="6"/>
    <n v="38"/>
    <x v="0"/>
    <x v="3"/>
    <s v="Yes"/>
    <s v="No"/>
  </r>
  <r>
    <n v="3"/>
    <n v="3"/>
    <n v="3"/>
    <n v="6"/>
    <n v="61"/>
    <x v="1"/>
    <x v="1"/>
    <s v="Yes"/>
    <s v="Yes"/>
  </r>
  <r>
    <n v="1"/>
    <n v="1"/>
    <n v="2"/>
    <n v="6"/>
    <n v="53"/>
    <x v="2"/>
    <x v="0"/>
    <s v="Yes"/>
    <s v="Yes"/>
  </r>
  <r>
    <n v="3"/>
    <n v="2"/>
    <n v="8"/>
    <n v="3"/>
    <n v="58"/>
    <x v="0"/>
    <x v="1"/>
    <s v="No"/>
    <s v="Yes"/>
  </r>
  <r>
    <n v="3"/>
    <n v="0"/>
    <n v="3"/>
    <n v="6"/>
    <n v="37"/>
    <x v="0"/>
    <x v="3"/>
    <s v="Yes"/>
    <s v="No"/>
  </r>
  <r>
    <n v="6"/>
    <n v="3"/>
    <n v="4"/>
    <n v="4"/>
    <n v="50"/>
    <x v="1"/>
    <x v="0"/>
    <s v="No"/>
    <s v="Yes"/>
  </r>
  <r>
    <n v="7"/>
    <n v="5"/>
    <n v="8"/>
    <n v="4"/>
    <n v="33"/>
    <x v="1"/>
    <x v="2"/>
    <s v="Yes"/>
    <s v="No"/>
  </r>
  <r>
    <n v="7"/>
    <n v="7"/>
    <n v="10"/>
    <n v="3"/>
    <n v="38"/>
    <x v="1"/>
    <x v="3"/>
    <s v="No"/>
    <s v="Yes"/>
  </r>
  <r>
    <n v="10"/>
    <n v="5"/>
    <n v="13"/>
    <n v="6"/>
    <n v="38"/>
    <x v="1"/>
    <x v="3"/>
    <s v="No"/>
    <s v="Yes"/>
  </r>
  <r>
    <n v="3"/>
    <n v="1"/>
    <n v="4"/>
    <n v="5"/>
    <n v="62"/>
    <x v="1"/>
    <x v="1"/>
    <s v="Yes"/>
    <s v="Yes"/>
  </r>
  <r>
    <n v="5"/>
    <n v="1"/>
    <n v="8"/>
    <n v="7"/>
    <n v="47"/>
    <x v="0"/>
    <x v="0"/>
    <s v="Yes"/>
    <s v="Yes"/>
  </r>
  <r>
    <n v="1"/>
    <n v="1"/>
    <n v="2"/>
    <n v="7"/>
    <n v="63"/>
    <x v="2"/>
    <x v="1"/>
    <s v="Yes"/>
    <s v="Yes"/>
  </r>
  <r>
    <n v="5"/>
    <n v="5"/>
    <n v="12"/>
    <n v="5"/>
    <n v="55"/>
    <x v="1"/>
    <x v="0"/>
    <s v="No"/>
    <s v="Yes"/>
  </r>
  <r>
    <n v="23"/>
    <n v="1"/>
    <n v="1"/>
    <n v="0"/>
    <n v="47"/>
    <x v="0"/>
    <x v="0"/>
    <s v="No"/>
    <s v="Yes"/>
  </r>
  <r>
    <n v="2"/>
    <n v="0"/>
    <n v="4"/>
    <n v="5"/>
    <n v="49"/>
    <x v="0"/>
    <x v="0"/>
    <s v="Yes"/>
    <s v="Yes"/>
  </r>
  <r>
    <n v="4"/>
    <n v="6"/>
    <n v="6"/>
    <n v="1"/>
    <n v="58"/>
    <x v="2"/>
    <x v="1"/>
    <s v="No"/>
    <s v="No"/>
  </r>
  <r>
    <n v="3"/>
    <n v="5"/>
    <n v="8"/>
    <n v="3"/>
    <n v="38"/>
    <x v="0"/>
    <x v="3"/>
    <s v="No"/>
    <s v="No"/>
  </r>
  <r>
    <n v="1"/>
    <n v="0"/>
    <n v="3"/>
    <n v="8"/>
    <n v="46"/>
    <x v="1"/>
    <x v="0"/>
    <s v="Yes"/>
    <s v="Yes"/>
  </r>
  <r>
    <n v="4"/>
    <n v="4"/>
    <n v="7"/>
    <n v="9"/>
    <n v="49"/>
    <x v="0"/>
    <x v="0"/>
    <s v="No"/>
    <s v="Yes"/>
  </r>
  <r>
    <n v="4"/>
    <n v="3"/>
    <n v="6"/>
    <n v="1"/>
    <n v="45"/>
    <x v="2"/>
    <x v="3"/>
    <s v="No"/>
    <s v="No"/>
  </r>
  <r>
    <n v="2"/>
    <n v="3"/>
    <n v="6"/>
    <n v="7"/>
    <n v="21"/>
    <x v="1"/>
    <x v="4"/>
    <s v="No"/>
    <s v="No"/>
  </r>
  <r>
    <n v="5"/>
    <n v="4"/>
    <n v="8"/>
    <n v="2"/>
    <n v="59"/>
    <x v="3"/>
    <x v="1"/>
    <s v="No"/>
    <s v="Yes"/>
  </r>
  <r>
    <n v="1"/>
    <n v="0"/>
    <n v="3"/>
    <n v="9"/>
    <n v="30"/>
    <x v="1"/>
    <x v="2"/>
    <s v="Yes"/>
    <s v="No"/>
  </r>
  <r>
    <n v="9"/>
    <n v="2"/>
    <n v="9"/>
    <n v="5"/>
    <n v="31"/>
    <x v="1"/>
    <x v="2"/>
    <s v="No"/>
    <s v="Yes"/>
  </r>
  <r>
    <n v="5"/>
    <n v="7"/>
    <n v="9"/>
    <n v="7"/>
    <n v="62"/>
    <x v="0"/>
    <x v="1"/>
    <s v="No"/>
    <s v="No"/>
  </r>
  <r>
    <n v="6"/>
    <n v="2"/>
    <n v="8"/>
    <n v="5"/>
    <n v="57"/>
    <x v="2"/>
    <x v="1"/>
    <s v="No"/>
    <s v="Yes"/>
  </r>
  <r>
    <n v="1"/>
    <n v="0"/>
    <n v="2"/>
    <n v="7"/>
    <n v="53"/>
    <x v="1"/>
    <x v="0"/>
    <s v="Yes"/>
    <s v="Yes"/>
  </r>
  <r>
    <n v="5"/>
    <n v="3"/>
    <n v="5"/>
    <n v="4"/>
    <n v="52"/>
    <x v="1"/>
    <x v="0"/>
    <s v="No"/>
    <s v="Yes"/>
  </r>
  <r>
    <n v="2"/>
    <n v="0"/>
    <n v="3"/>
    <n v="7"/>
    <n v="42"/>
    <x v="3"/>
    <x v="3"/>
    <s v="Yes"/>
    <s v="Yes"/>
  </r>
  <r>
    <n v="2"/>
    <n v="1"/>
    <n v="4"/>
    <n v="6"/>
    <n v="42"/>
    <x v="0"/>
    <x v="3"/>
    <s v="Yes"/>
    <s v="Yes"/>
  </r>
  <r>
    <n v="4"/>
    <n v="4"/>
    <n v="12"/>
    <n v="2"/>
    <n v="45"/>
    <x v="2"/>
    <x v="3"/>
    <s v="No"/>
    <s v="Yes"/>
  </r>
  <r>
    <n v="9"/>
    <n v="5"/>
    <n v="9"/>
    <n v="7"/>
    <n v="34"/>
    <x v="1"/>
    <x v="2"/>
    <s v="No"/>
    <s v="No"/>
  </r>
  <r>
    <n v="1"/>
    <n v="1"/>
    <n v="2"/>
    <n v="8"/>
    <n v="44"/>
    <x v="2"/>
    <x v="3"/>
    <s v="Yes"/>
    <s v="No"/>
  </r>
  <r>
    <n v="5"/>
    <n v="2"/>
    <n v="6"/>
    <n v="5"/>
    <n v="48"/>
    <x v="4"/>
    <x v="0"/>
    <s v="No"/>
    <s v="Yes"/>
  </r>
  <r>
    <n v="4"/>
    <n v="6"/>
    <n v="5"/>
    <n v="2"/>
    <n v="27"/>
    <x v="1"/>
    <x v="2"/>
    <s v="No"/>
    <s v="No"/>
  </r>
  <r>
    <n v="3"/>
    <n v="11"/>
    <n v="9"/>
    <n v="1"/>
    <n v="55"/>
    <x v="2"/>
    <x v="0"/>
    <s v="No"/>
    <s v="No"/>
  </r>
  <r>
    <n v="4"/>
    <n v="1"/>
    <n v="2"/>
    <n v="9"/>
    <n v="38"/>
    <x v="1"/>
    <x v="3"/>
    <s v="Yes"/>
    <s v="No"/>
  </r>
  <r>
    <n v="4"/>
    <n v="0"/>
    <n v="3"/>
    <n v="9"/>
    <n v="26"/>
    <x v="0"/>
    <x v="2"/>
    <s v="Yes"/>
    <s v="No"/>
  </r>
  <r>
    <n v="4"/>
    <n v="1"/>
    <n v="4"/>
    <n v="7"/>
    <n v="54"/>
    <x v="1"/>
    <x v="0"/>
    <s v="No"/>
    <s v="Yes"/>
  </r>
  <r>
    <n v="6"/>
    <n v="4"/>
    <n v="13"/>
    <n v="6"/>
    <n v="51"/>
    <x v="2"/>
    <x v="0"/>
    <s v="No"/>
    <s v="Yes"/>
  </r>
  <r>
    <n v="4"/>
    <n v="1"/>
    <n v="4"/>
    <n v="7"/>
    <n v="40"/>
    <x v="1"/>
    <x v="3"/>
    <s v="Yes"/>
    <s v="No"/>
  </r>
  <r>
    <n v="2"/>
    <n v="1"/>
    <n v="5"/>
    <n v="4"/>
    <n v="36"/>
    <x v="2"/>
    <x v="3"/>
    <s v="Yes"/>
    <s v="Yes"/>
  </r>
  <r>
    <n v="2"/>
    <n v="1"/>
    <n v="3"/>
    <n v="5"/>
    <n v="34"/>
    <x v="1"/>
    <x v="2"/>
    <s v="Yes"/>
    <s v="Yes"/>
  </r>
  <r>
    <n v="2"/>
    <n v="9"/>
    <n v="13"/>
    <n v="1"/>
    <n v="43"/>
    <x v="2"/>
    <x v="3"/>
    <s v="No"/>
    <s v="No"/>
  </r>
  <r>
    <n v="4"/>
    <n v="1"/>
    <n v="6"/>
    <n v="6"/>
    <n v="56"/>
    <x v="2"/>
    <x v="1"/>
    <s v="No"/>
    <s v="Yes"/>
  </r>
  <r>
    <n v="7"/>
    <n v="4"/>
    <n v="3"/>
    <n v="6"/>
    <n v="57"/>
    <x v="2"/>
    <x v="1"/>
    <s v="No"/>
    <s v="Yes"/>
  </r>
  <r>
    <n v="8"/>
    <n v="5"/>
    <n v="9"/>
    <n v="6"/>
    <n v="58"/>
    <x v="3"/>
    <x v="1"/>
    <s v="No"/>
    <s v="Yes"/>
  </r>
  <r>
    <n v="4"/>
    <n v="0"/>
    <n v="4"/>
    <n v="9"/>
    <n v="31"/>
    <x v="1"/>
    <x v="2"/>
    <s v="Yes"/>
    <s v="No"/>
  </r>
  <r>
    <n v="3"/>
    <n v="10"/>
    <n v="4"/>
    <n v="2"/>
    <n v="60"/>
    <x v="4"/>
    <x v="1"/>
    <s v="No"/>
    <s v="No"/>
  </r>
  <r>
    <n v="2"/>
    <n v="0"/>
    <n v="3"/>
    <n v="6"/>
    <n v="46"/>
    <x v="3"/>
    <x v="0"/>
    <s v="Yes"/>
    <s v="No"/>
  </r>
  <r>
    <n v="4"/>
    <n v="4"/>
    <n v="6"/>
    <n v="2"/>
    <n v="56"/>
    <x v="1"/>
    <x v="1"/>
    <s v="No"/>
    <s v="No"/>
  </r>
  <r>
    <n v="6"/>
    <n v="2"/>
    <n v="6"/>
    <n v="7"/>
    <n v="48"/>
    <x v="1"/>
    <x v="0"/>
    <s v="Yes"/>
    <s v="Yes"/>
  </r>
  <r>
    <n v="6"/>
    <n v="10"/>
    <n v="6"/>
    <n v="5"/>
    <n v="37"/>
    <x v="2"/>
    <x v="3"/>
    <s v="No"/>
    <s v="No"/>
  </r>
  <r>
    <n v="0"/>
    <n v="0"/>
    <n v="0"/>
    <n v="19"/>
    <n v="51"/>
    <x v="2"/>
    <x v="0"/>
    <s v="Yes"/>
    <s v="Yes"/>
  </r>
  <r>
    <n v="2"/>
    <n v="0"/>
    <n v="3"/>
    <n v="7"/>
    <n v="23"/>
    <x v="2"/>
    <x v="4"/>
    <s v="No"/>
    <s v="No"/>
  </r>
  <r>
    <n v="8"/>
    <n v="1"/>
    <n v="6"/>
    <n v="6"/>
    <n v="48"/>
    <x v="2"/>
    <x v="0"/>
    <s v="No"/>
    <s v="Yes"/>
  </r>
  <r>
    <n v="1"/>
    <n v="0"/>
    <n v="3"/>
    <n v="8"/>
    <n v="26"/>
    <x v="0"/>
    <x v="2"/>
    <s v="Yes"/>
    <s v="No"/>
  </r>
  <r>
    <n v="5"/>
    <n v="10"/>
    <n v="12"/>
    <n v="6"/>
    <n v="17"/>
    <x v="0"/>
    <x v="4"/>
    <s v="No"/>
    <s v="No"/>
  </r>
  <r>
    <n v="1"/>
    <n v="0"/>
    <n v="2"/>
    <n v="8"/>
    <n v="38"/>
    <x v="1"/>
    <x v="3"/>
    <s v="Yes"/>
    <s v="No"/>
  </r>
  <r>
    <n v="4"/>
    <n v="6"/>
    <n v="10"/>
    <n v="2"/>
    <n v="34"/>
    <x v="2"/>
    <x v="2"/>
    <s v="No"/>
    <s v="No"/>
  </r>
  <r>
    <n v="4"/>
    <n v="5"/>
    <n v="4"/>
    <n v="3"/>
    <n v="52"/>
    <x v="1"/>
    <x v="0"/>
    <s v="No"/>
    <s v="No"/>
  </r>
  <r>
    <n v="8"/>
    <n v="4"/>
    <n v="7"/>
    <n v="4"/>
    <n v="29"/>
    <x v="0"/>
    <x v="2"/>
    <s v="No"/>
    <s v="No"/>
  </r>
  <r>
    <n v="10"/>
    <n v="8"/>
    <n v="10"/>
    <n v="6"/>
    <n v="42"/>
    <x v="3"/>
    <x v="3"/>
    <s v="No"/>
    <s v="Yes"/>
  </r>
  <r>
    <n v="2"/>
    <n v="0"/>
    <n v="4"/>
    <n v="6"/>
    <n v="61"/>
    <x v="0"/>
    <x v="1"/>
    <s v="Yes"/>
    <s v="Yes"/>
  </r>
  <r>
    <n v="2"/>
    <n v="0"/>
    <n v="4"/>
    <n v="7"/>
    <n v="37"/>
    <x v="1"/>
    <x v="3"/>
    <s v="No"/>
    <s v="No"/>
  </r>
  <r>
    <n v="2"/>
    <n v="8"/>
    <n v="12"/>
    <n v="1"/>
    <n v="41"/>
    <x v="2"/>
    <x v="3"/>
    <s v="No"/>
    <s v="No"/>
  </r>
  <r>
    <n v="8"/>
    <n v="1"/>
    <n v="7"/>
    <n v="7"/>
    <n v="27"/>
    <x v="1"/>
    <x v="2"/>
    <s v="Yes"/>
    <s v="No"/>
  </r>
  <r>
    <n v="5"/>
    <n v="3"/>
    <n v="5"/>
    <n v="3"/>
    <n v="46"/>
    <x v="2"/>
    <x v="0"/>
    <s v="No"/>
    <s v="Yes"/>
  </r>
  <r>
    <n v="1"/>
    <n v="0"/>
    <n v="2"/>
    <n v="6"/>
    <n v="38"/>
    <x v="3"/>
    <x v="3"/>
    <s v="No"/>
    <s v="No"/>
  </r>
  <r>
    <n v="4"/>
    <n v="2"/>
    <n v="8"/>
    <n v="4"/>
    <n v="34"/>
    <x v="0"/>
    <x v="2"/>
    <s v="No"/>
    <s v="Yes"/>
  </r>
  <r>
    <n v="5"/>
    <n v="4"/>
    <n v="4"/>
    <n v="2"/>
    <n v="42"/>
    <x v="2"/>
    <x v="3"/>
    <s v="Yes"/>
    <s v="No"/>
  </r>
  <r>
    <n v="6"/>
    <n v="6"/>
    <n v="7"/>
    <n v="4"/>
    <n v="30"/>
    <x v="2"/>
    <x v="2"/>
    <s v="No"/>
    <s v="No"/>
  </r>
  <r>
    <n v="8"/>
    <n v="3"/>
    <n v="7"/>
    <n v="7"/>
    <n v="39"/>
    <x v="4"/>
    <x v="3"/>
    <s v="Yes"/>
    <s v="Yes"/>
  </r>
  <r>
    <n v="2"/>
    <n v="1"/>
    <n v="3"/>
    <n v="5"/>
    <n v="45"/>
    <x v="1"/>
    <x v="3"/>
    <s v="Yes"/>
    <s v="Yes"/>
  </r>
  <r>
    <n v="1"/>
    <n v="0"/>
    <n v="3"/>
    <n v="6"/>
    <n v="30"/>
    <x v="0"/>
    <x v="2"/>
    <s v="Yes"/>
    <s v="No"/>
  </r>
  <r>
    <n v="9"/>
    <n v="0"/>
    <n v="4"/>
    <n v="10"/>
    <n v="41"/>
    <x v="1"/>
    <x v="3"/>
    <s v="Yes"/>
    <s v="No"/>
  </r>
  <r>
    <n v="5"/>
    <n v="10"/>
    <n v="6"/>
    <n v="2"/>
    <n v="37"/>
    <x v="1"/>
    <x v="3"/>
    <s v="No"/>
    <s v="No"/>
  </r>
  <r>
    <n v="2"/>
    <n v="0"/>
    <n v="3"/>
    <n v="6"/>
    <n v="47"/>
    <x v="3"/>
    <x v="0"/>
    <s v="Yes"/>
    <s v="No"/>
  </r>
  <r>
    <n v="7"/>
    <n v="6"/>
    <n v="11"/>
    <n v="4"/>
    <n v="49"/>
    <x v="3"/>
    <x v="0"/>
    <s v="No"/>
    <s v="Yes"/>
  </r>
  <r>
    <n v="2"/>
    <n v="0"/>
    <n v="3"/>
    <n v="6"/>
    <n v="42"/>
    <x v="0"/>
    <x v="3"/>
    <s v="Yes"/>
    <s v="Yes"/>
  </r>
  <r>
    <n v="6"/>
    <n v="2"/>
    <n v="11"/>
    <n v="6"/>
    <n v="65"/>
    <x v="0"/>
    <x v="1"/>
    <s v="No"/>
    <s v="Yes"/>
  </r>
  <r>
    <n v="1"/>
    <n v="0"/>
    <n v="3"/>
    <n v="2"/>
    <n v="62"/>
    <x v="3"/>
    <x v="1"/>
    <s v="No"/>
    <s v="Yes"/>
  </r>
  <r>
    <n v="1"/>
    <n v="0"/>
    <n v="3"/>
    <n v="7"/>
    <n v="27"/>
    <x v="0"/>
    <x v="2"/>
    <s v="No"/>
    <s v="No"/>
  </r>
  <r>
    <n v="9"/>
    <n v="1"/>
    <n v="8"/>
    <n v="9"/>
    <n v="53"/>
    <x v="4"/>
    <x v="0"/>
    <s v="No"/>
    <s v="No"/>
  </r>
  <r>
    <n v="3"/>
    <n v="7"/>
    <n v="9"/>
    <n v="1"/>
    <n v="56"/>
    <x v="2"/>
    <x v="1"/>
    <s v="No"/>
    <s v="No"/>
  </r>
  <r>
    <n v="7"/>
    <n v="7"/>
    <n v="10"/>
    <n v="4"/>
    <n v="62"/>
    <x v="1"/>
    <x v="1"/>
    <s v="No"/>
    <s v="Yes"/>
  </r>
  <r>
    <n v="5"/>
    <n v="5"/>
    <n v="13"/>
    <n v="8"/>
    <n v="38"/>
    <x v="3"/>
    <x v="3"/>
    <s v="Yes"/>
    <s v="No"/>
  </r>
  <r>
    <n v="5"/>
    <n v="8"/>
    <n v="4"/>
    <n v="6"/>
    <n v="28"/>
    <x v="2"/>
    <x v="2"/>
    <s v="No"/>
    <s v="No"/>
  </r>
  <r>
    <n v="1"/>
    <n v="1"/>
    <n v="2"/>
    <n v="7"/>
    <n v="45"/>
    <x v="2"/>
    <x v="3"/>
    <s v="Yes"/>
    <s v="No"/>
  </r>
  <r>
    <n v="4"/>
    <n v="0"/>
    <n v="4"/>
    <n v="7"/>
    <n v="46"/>
    <x v="3"/>
    <x v="0"/>
    <s v="No"/>
    <s v="Yes"/>
  </r>
  <r>
    <n v="5"/>
    <n v="6"/>
    <n v="11"/>
    <n v="2"/>
    <n v="44"/>
    <x v="0"/>
    <x v="3"/>
    <s v="No"/>
    <s v="Yes"/>
  </r>
  <r>
    <n v="1"/>
    <n v="1"/>
    <n v="3"/>
    <n v="3"/>
    <n v="29"/>
    <x v="0"/>
    <x v="2"/>
    <s v="No"/>
    <s v="No"/>
  </r>
  <r>
    <n v="7"/>
    <n v="1"/>
    <n v="7"/>
    <n v="7"/>
    <n v="28"/>
    <x v="0"/>
    <x v="2"/>
    <s v="Yes"/>
    <s v="No"/>
  </r>
  <r>
    <n v="1"/>
    <n v="1"/>
    <n v="2"/>
    <n v="4"/>
    <n v="57"/>
    <x v="2"/>
    <x v="1"/>
    <s v="Yes"/>
    <s v="Yes"/>
  </r>
  <r>
    <n v="5"/>
    <n v="5"/>
    <n v="5"/>
    <n v="2"/>
    <n v="42"/>
    <x v="3"/>
    <x v="3"/>
    <s v="No"/>
    <s v="No"/>
  </r>
  <r>
    <n v="9"/>
    <n v="5"/>
    <n v="7"/>
    <n v="5"/>
    <n v="38"/>
    <x v="1"/>
    <x v="3"/>
    <s v="Yes"/>
    <s v="Yes"/>
  </r>
  <r>
    <n v="6"/>
    <n v="3"/>
    <n v="4"/>
    <n v="6"/>
    <n v="31"/>
    <x v="2"/>
    <x v="2"/>
    <s v="Yes"/>
    <s v="No"/>
  </r>
  <r>
    <n v="4"/>
    <n v="10"/>
    <n v="5"/>
    <n v="3"/>
    <n v="24"/>
    <x v="2"/>
    <x v="4"/>
    <s v="No"/>
    <s v="No"/>
  </r>
  <r>
    <n v="4"/>
    <n v="7"/>
    <n v="8"/>
    <n v="1"/>
    <n v="25"/>
    <x v="1"/>
    <x v="4"/>
    <s v="No"/>
    <s v="No"/>
  </r>
  <r>
    <n v="2"/>
    <n v="0"/>
    <n v="3"/>
    <n v="8"/>
    <n v="28"/>
    <x v="2"/>
    <x v="2"/>
    <s v="Yes"/>
    <s v="No"/>
  </r>
  <r>
    <n v="10"/>
    <n v="4"/>
    <n v="6"/>
    <n v="8"/>
    <n v="46"/>
    <x v="3"/>
    <x v="0"/>
    <s v="No"/>
    <s v="Yes"/>
  </r>
  <r>
    <n v="2"/>
    <n v="3"/>
    <n v="5"/>
    <n v="1"/>
    <n v="40"/>
    <x v="0"/>
    <x v="3"/>
    <s v="No"/>
    <s v="No"/>
  </r>
  <r>
    <n v="3"/>
    <n v="1"/>
    <n v="6"/>
    <n v="6"/>
    <n v="64"/>
    <x v="3"/>
    <x v="1"/>
    <s v="No"/>
    <s v="Yes"/>
  </r>
  <r>
    <n v="1"/>
    <n v="1"/>
    <n v="2"/>
    <n v="6"/>
    <n v="34"/>
    <x v="1"/>
    <x v="2"/>
    <s v="Yes"/>
    <s v="No"/>
  </r>
  <r>
    <n v="4"/>
    <n v="6"/>
    <n v="4"/>
    <n v="1"/>
    <n v="60"/>
    <x v="0"/>
    <x v="1"/>
    <s v="No"/>
    <s v="No"/>
  </r>
  <r>
    <n v="27"/>
    <n v="0"/>
    <n v="0"/>
    <n v="1"/>
    <n v="69"/>
    <x v="0"/>
    <x v="5"/>
    <s v="No"/>
    <s v="No"/>
  </r>
  <r>
    <n v="3"/>
    <n v="5"/>
    <n v="8"/>
    <n v="3"/>
    <n v="63"/>
    <x v="1"/>
    <x v="1"/>
    <s v="No"/>
    <s v="Yes"/>
  </r>
  <r>
    <n v="2"/>
    <n v="0"/>
    <n v="3"/>
    <n v="7"/>
    <n v="49"/>
    <x v="2"/>
    <x v="0"/>
    <s v="Yes"/>
    <s v="Yes"/>
  </r>
  <r>
    <n v="1"/>
    <n v="0"/>
    <n v="3"/>
    <n v="7"/>
    <n v="31"/>
    <x v="0"/>
    <x v="2"/>
    <s v="No"/>
    <s v="No"/>
  </r>
  <r>
    <n v="4"/>
    <n v="4"/>
    <n v="6"/>
    <n v="2"/>
    <n v="27"/>
    <x v="2"/>
    <x v="2"/>
    <s v="No"/>
    <s v="No"/>
  </r>
  <r>
    <n v="3"/>
    <n v="0"/>
    <n v="3"/>
    <n v="6"/>
    <n v="42"/>
    <x v="3"/>
    <x v="3"/>
    <s v="Yes"/>
    <s v="No"/>
  </r>
  <r>
    <n v="3"/>
    <n v="1"/>
    <n v="8"/>
    <n v="4"/>
    <n v="46"/>
    <x v="2"/>
    <x v="0"/>
    <s v="No"/>
    <s v="Yes"/>
  </r>
  <r>
    <n v="3"/>
    <n v="4"/>
    <n v="6"/>
    <n v="1"/>
    <n v="59"/>
    <x v="2"/>
    <x v="1"/>
    <s v="No"/>
    <s v="No"/>
  </r>
  <r>
    <n v="6"/>
    <n v="11"/>
    <n v="7"/>
    <n v="5"/>
    <n v="42"/>
    <x v="2"/>
    <x v="3"/>
    <s v="No"/>
    <s v="Yes"/>
  </r>
  <r>
    <n v="3"/>
    <n v="0"/>
    <n v="3"/>
    <n v="7"/>
    <n v="28"/>
    <x v="1"/>
    <x v="2"/>
    <s v="Yes"/>
    <s v="No"/>
  </r>
  <r>
    <n v="1"/>
    <n v="0"/>
    <n v="3"/>
    <n v="6"/>
    <n v="54"/>
    <x v="2"/>
    <x v="0"/>
    <s v="No"/>
    <s v="No"/>
  </r>
  <r>
    <n v="1"/>
    <n v="1"/>
    <n v="2"/>
    <n v="7"/>
    <n v="33"/>
    <x v="2"/>
    <x v="2"/>
    <s v="Yes"/>
    <s v="No"/>
  </r>
  <r>
    <n v="3"/>
    <n v="5"/>
    <n v="13"/>
    <n v="0"/>
    <n v="54"/>
    <x v="1"/>
    <x v="0"/>
    <s v="No"/>
    <s v="No"/>
  </r>
  <r>
    <n v="7"/>
    <n v="8"/>
    <n v="5"/>
    <n v="5"/>
    <n v="42"/>
    <x v="0"/>
    <x v="3"/>
    <s v="No"/>
    <s v="Yes"/>
  </r>
  <r>
    <n v="4"/>
    <n v="6"/>
    <n v="13"/>
    <n v="2"/>
    <n v="41"/>
    <x v="1"/>
    <x v="3"/>
    <s v="No"/>
    <s v="No"/>
  </r>
  <r>
    <n v="5"/>
    <n v="5"/>
    <n v="5"/>
    <n v="8"/>
    <n v="45"/>
    <x v="2"/>
    <x v="3"/>
    <s v="No"/>
    <s v="Yes"/>
  </r>
  <r>
    <n v="10"/>
    <n v="5"/>
    <n v="10"/>
    <n v="8"/>
    <n v="50"/>
    <x v="4"/>
    <x v="0"/>
    <s v="No"/>
    <s v="Yes"/>
  </r>
  <r>
    <n v="4"/>
    <n v="4"/>
    <n v="8"/>
    <n v="8"/>
    <n v="44"/>
    <x v="0"/>
    <x v="3"/>
    <s v="No"/>
    <s v="Yes"/>
  </r>
  <r>
    <n v="1"/>
    <n v="0"/>
    <n v="4"/>
    <n v="6"/>
    <n v="23"/>
    <x v="2"/>
    <x v="4"/>
    <s v="No"/>
    <s v="No"/>
  </r>
  <r>
    <n v="3"/>
    <n v="0"/>
    <n v="3"/>
    <n v="6"/>
    <n v="32"/>
    <x v="0"/>
    <x v="2"/>
    <s v="Yes"/>
    <s v="No"/>
  </r>
  <r>
    <n v="2"/>
    <n v="1"/>
    <n v="4"/>
    <n v="7"/>
    <n v="37"/>
    <x v="0"/>
    <x v="3"/>
    <s v="No"/>
    <s v="No"/>
  </r>
  <r>
    <n v="1"/>
    <n v="0"/>
    <n v="2"/>
    <n v="7"/>
    <n v="47"/>
    <x v="1"/>
    <x v="0"/>
    <s v="Yes"/>
    <s v="Yes"/>
  </r>
  <r>
    <n v="1"/>
    <n v="0"/>
    <n v="4"/>
    <n v="3"/>
    <n v="37"/>
    <x v="0"/>
    <x v="3"/>
    <s v="No"/>
    <s v="Yes"/>
  </r>
  <r>
    <n v="6"/>
    <n v="2"/>
    <n v="12"/>
    <n v="3"/>
    <n v="42"/>
    <x v="2"/>
    <x v="3"/>
    <s v="No"/>
    <s v="Yes"/>
  </r>
  <r>
    <n v="7"/>
    <n v="9"/>
    <n v="6"/>
    <n v="4"/>
    <n v="56"/>
    <x v="0"/>
    <x v="1"/>
    <s v="No"/>
    <s v="No"/>
  </r>
  <r>
    <n v="7"/>
    <n v="5"/>
    <n v="13"/>
    <n v="3"/>
    <n v="70"/>
    <x v="0"/>
    <x v="5"/>
    <s v="No"/>
    <s v="No"/>
  </r>
  <r>
    <n v="11"/>
    <n v="5"/>
    <n v="11"/>
    <n v="5"/>
    <n v="54"/>
    <x v="0"/>
    <x v="0"/>
    <s v="Yes"/>
    <s v="Yes"/>
  </r>
  <r>
    <n v="1"/>
    <n v="0"/>
    <n v="3"/>
    <n v="5"/>
    <n v="36"/>
    <x v="2"/>
    <x v="3"/>
    <s v="Yes"/>
    <s v="No"/>
  </r>
  <r>
    <n v="4"/>
    <n v="2"/>
    <n v="11"/>
    <n v="8"/>
    <n v="43"/>
    <x v="2"/>
    <x v="3"/>
    <s v="No"/>
    <s v="Yes"/>
  </r>
  <r>
    <n v="3"/>
    <n v="3"/>
    <n v="7"/>
    <n v="2"/>
    <n v="43"/>
    <x v="2"/>
    <x v="3"/>
    <s v="No"/>
    <s v="No"/>
  </r>
  <r>
    <n v="9"/>
    <n v="3"/>
    <n v="6"/>
    <n v="5"/>
    <n v="55"/>
    <x v="0"/>
    <x v="0"/>
    <s v="No"/>
    <s v="No"/>
  </r>
  <r>
    <n v="9"/>
    <n v="3"/>
    <n v="7"/>
    <n v="7"/>
    <n v="48"/>
    <x v="2"/>
    <x v="0"/>
    <s v="Yes"/>
    <s v="Yes"/>
  </r>
  <r>
    <n v="2"/>
    <n v="0"/>
    <n v="4"/>
    <n v="5"/>
    <n v="39"/>
    <x v="2"/>
    <x v="3"/>
    <s v="Yes"/>
    <s v="Yes"/>
  </r>
  <r>
    <n v="4"/>
    <n v="2"/>
    <n v="7"/>
    <n v="3"/>
    <n v="66"/>
    <x v="2"/>
    <x v="5"/>
    <s v="No"/>
    <s v="Yes"/>
  </r>
  <r>
    <n v="3"/>
    <n v="0"/>
    <n v="3"/>
    <n v="6"/>
    <n v="32"/>
    <x v="2"/>
    <x v="2"/>
    <s v="Yes"/>
    <s v="No"/>
  </r>
  <r>
    <n v="3"/>
    <n v="1"/>
    <n v="2"/>
    <n v="7"/>
    <n v="46"/>
    <x v="2"/>
    <x v="0"/>
    <s v="Yes"/>
    <s v="No"/>
  </r>
  <r>
    <n v="6"/>
    <n v="6"/>
    <n v="9"/>
    <n v="3"/>
    <n v="62"/>
    <x v="2"/>
    <x v="1"/>
    <s v="No"/>
    <s v="Yes"/>
  </r>
  <r>
    <n v="1"/>
    <n v="0"/>
    <n v="3"/>
    <n v="7"/>
    <n v="37"/>
    <x v="1"/>
    <x v="3"/>
    <s v="Yes"/>
    <s v="Yes"/>
  </r>
  <r>
    <n v="4"/>
    <n v="2"/>
    <n v="9"/>
    <n v="4"/>
    <n v="57"/>
    <x v="0"/>
    <x v="1"/>
    <s v="No"/>
    <s v="Yes"/>
  </r>
  <r>
    <n v="11"/>
    <n v="2"/>
    <n v="8"/>
    <n v="8"/>
    <n v="63"/>
    <x v="4"/>
    <x v="1"/>
    <s v="No"/>
    <s v="Yes"/>
  </r>
  <r>
    <n v="0"/>
    <n v="0"/>
    <n v="3"/>
    <n v="5"/>
    <n v="55"/>
    <x v="2"/>
    <x v="0"/>
    <s v="No"/>
    <s v="Yes"/>
  </r>
  <r>
    <n v="1"/>
    <n v="0"/>
    <n v="4"/>
    <n v="4"/>
    <n v="40"/>
    <x v="2"/>
    <x v="3"/>
    <s v="Yes"/>
    <s v="No"/>
  </r>
  <r>
    <n v="5"/>
    <n v="11"/>
    <n v="5"/>
    <n v="2"/>
    <n v="30"/>
    <x v="2"/>
    <x v="2"/>
    <s v="No"/>
    <s v="No"/>
  </r>
  <r>
    <n v="1"/>
    <n v="0"/>
    <n v="3"/>
    <n v="8"/>
    <n v="63"/>
    <x v="1"/>
    <x v="1"/>
    <s v="No"/>
    <s v="Yes"/>
  </r>
  <r>
    <n v="1"/>
    <n v="0"/>
    <n v="3"/>
    <n v="7"/>
    <n v="35"/>
    <x v="0"/>
    <x v="2"/>
    <s v="Yes"/>
    <s v="No"/>
  </r>
  <r>
    <n v="4"/>
    <n v="6"/>
    <n v="12"/>
    <n v="1"/>
    <n v="30"/>
    <x v="2"/>
    <x v="2"/>
    <s v="No"/>
    <s v="No"/>
  </r>
  <r>
    <n v="2"/>
    <n v="2"/>
    <n v="3"/>
    <n v="7"/>
    <n v="36"/>
    <x v="2"/>
    <x v="3"/>
    <s v="Yes"/>
    <s v="No"/>
  </r>
  <r>
    <n v="3"/>
    <n v="4"/>
    <n v="10"/>
    <n v="3"/>
    <n v="62"/>
    <x v="4"/>
    <x v="1"/>
    <s v="No"/>
    <s v="No"/>
  </r>
  <r>
    <n v="3"/>
    <n v="8"/>
    <n v="7"/>
    <n v="2"/>
    <n v="30"/>
    <x v="2"/>
    <x v="2"/>
    <s v="No"/>
    <s v="No"/>
  </r>
  <r>
    <n v="4"/>
    <n v="7"/>
    <n v="10"/>
    <n v="1"/>
    <n v="40"/>
    <x v="2"/>
    <x v="3"/>
    <s v="No"/>
    <s v="Yes"/>
  </r>
  <r>
    <n v="3"/>
    <n v="0"/>
    <n v="3"/>
    <n v="8"/>
    <n v="45"/>
    <x v="0"/>
    <x v="3"/>
    <s v="Yes"/>
    <s v="Yes"/>
  </r>
  <r>
    <n v="3"/>
    <n v="0"/>
    <n v="4"/>
    <n v="7"/>
    <n v="59"/>
    <x v="1"/>
    <x v="1"/>
    <s v="No"/>
    <s v="Yes"/>
  </r>
  <r>
    <n v="3"/>
    <n v="1"/>
    <n v="4"/>
    <n v="5"/>
    <n v="73"/>
    <x v="0"/>
    <x v="5"/>
    <s v="No"/>
    <s v="No"/>
  </r>
  <r>
    <n v="3"/>
    <n v="3"/>
    <n v="10"/>
    <n v="3"/>
    <n v="37"/>
    <x v="2"/>
    <x v="3"/>
    <s v="No"/>
    <s v="Yes"/>
  </r>
  <r>
    <n v="4"/>
    <n v="4"/>
    <n v="10"/>
    <n v="1"/>
    <n v="63"/>
    <x v="0"/>
    <x v="1"/>
    <s v="No"/>
    <s v="No"/>
  </r>
  <r>
    <n v="10"/>
    <n v="4"/>
    <n v="8"/>
    <n v="8"/>
    <n v="36"/>
    <x v="1"/>
    <x v="3"/>
    <s v="No"/>
    <s v="No"/>
  </r>
  <r>
    <n v="4"/>
    <n v="2"/>
    <n v="9"/>
    <n v="4"/>
    <n v="49"/>
    <x v="0"/>
    <x v="0"/>
    <s v="No"/>
    <s v="No"/>
  </r>
  <r>
    <n v="1"/>
    <n v="8"/>
    <n v="7"/>
    <n v="0"/>
    <n v="64"/>
    <x v="4"/>
    <x v="1"/>
    <s v="No"/>
    <s v="No"/>
  </r>
  <r>
    <n v="1"/>
    <n v="0"/>
    <n v="3"/>
    <n v="6"/>
    <n v="38"/>
    <x v="1"/>
    <x v="3"/>
    <s v="Yes"/>
    <s v="No"/>
  </r>
  <r>
    <n v="5"/>
    <n v="3"/>
    <n v="5"/>
    <n v="7"/>
    <n v="56"/>
    <x v="0"/>
    <x v="1"/>
    <s v="No"/>
    <s v="Yes"/>
  </r>
  <r>
    <n v="6"/>
    <n v="11"/>
    <n v="10"/>
    <n v="2"/>
    <n v="23"/>
    <x v="0"/>
    <x v="4"/>
    <s v="No"/>
    <s v="No"/>
  </r>
  <r>
    <n v="2"/>
    <n v="1"/>
    <n v="4"/>
    <n v="4"/>
    <n v="64"/>
    <x v="4"/>
    <x v="1"/>
    <s v="Yes"/>
    <s v="Yes"/>
  </r>
  <r>
    <n v="8"/>
    <n v="5"/>
    <n v="10"/>
    <n v="5"/>
    <n v="48"/>
    <x v="2"/>
    <x v="0"/>
    <s v="No"/>
    <s v="Yes"/>
  </r>
  <r>
    <n v="5"/>
    <n v="3"/>
    <n v="6"/>
    <n v="6"/>
    <n v="51"/>
    <x v="4"/>
    <x v="0"/>
    <s v="No"/>
    <s v="No"/>
  </r>
  <r>
    <n v="2"/>
    <n v="0"/>
    <n v="4"/>
    <n v="3"/>
    <n v="36"/>
    <x v="2"/>
    <x v="3"/>
    <s v="Yes"/>
    <s v="Yes"/>
  </r>
  <r>
    <n v="3"/>
    <n v="1"/>
    <n v="3"/>
    <n v="9"/>
    <n v="61"/>
    <x v="0"/>
    <x v="1"/>
    <s v="Yes"/>
    <s v="Yes"/>
  </r>
  <r>
    <n v="3"/>
    <n v="0"/>
    <n v="4"/>
    <n v="7"/>
    <n v="48"/>
    <x v="3"/>
    <x v="0"/>
    <s v="No"/>
    <s v="Yes"/>
  </r>
  <r>
    <n v="6"/>
    <n v="7"/>
    <n v="12"/>
    <n v="3"/>
    <n v="66"/>
    <x v="1"/>
    <x v="5"/>
    <s v="No"/>
    <s v="No"/>
  </r>
  <r>
    <n v="8"/>
    <n v="2"/>
    <n v="10"/>
    <n v="5"/>
    <n v="41"/>
    <x v="1"/>
    <x v="3"/>
    <s v="No"/>
    <s v="Yes"/>
  </r>
  <r>
    <n v="6"/>
    <n v="8"/>
    <n v="12"/>
    <n v="3"/>
    <n v="51"/>
    <x v="1"/>
    <x v="0"/>
    <s v="No"/>
    <s v="Yes"/>
  </r>
  <r>
    <n v="3"/>
    <n v="10"/>
    <n v="7"/>
    <n v="2"/>
    <n v="64"/>
    <x v="4"/>
    <x v="1"/>
    <s v="No"/>
    <s v="No"/>
  </r>
  <r>
    <n v="3"/>
    <n v="6"/>
    <n v="11"/>
    <n v="1"/>
    <n v="36"/>
    <x v="1"/>
    <x v="3"/>
    <s v="No"/>
    <s v="No"/>
  </r>
  <r>
    <n v="6"/>
    <n v="3"/>
    <n v="5"/>
    <n v="4"/>
    <n v="47"/>
    <x v="3"/>
    <x v="0"/>
    <s v="No"/>
    <s v="Yes"/>
  </r>
  <r>
    <n v="1"/>
    <n v="0"/>
    <n v="3"/>
    <n v="4"/>
    <n v="31"/>
    <x v="0"/>
    <x v="2"/>
    <s v="Yes"/>
    <s v="No"/>
  </r>
  <r>
    <n v="5"/>
    <n v="2"/>
    <n v="5"/>
    <n v="8"/>
    <n v="42"/>
    <x v="1"/>
    <x v="3"/>
    <s v="Yes"/>
    <s v="Yes"/>
  </r>
  <r>
    <n v="6"/>
    <n v="3"/>
    <n v="5"/>
    <n v="7"/>
    <n v="38"/>
    <x v="2"/>
    <x v="3"/>
    <s v="No"/>
    <s v="Yes"/>
  </r>
  <r>
    <n v="3"/>
    <n v="1"/>
    <n v="5"/>
    <n v="3"/>
    <n v="42"/>
    <x v="2"/>
    <x v="3"/>
    <s v="Yes"/>
    <s v="Yes"/>
  </r>
  <r>
    <n v="25"/>
    <n v="0"/>
    <n v="0"/>
    <n v="1"/>
    <n v="44"/>
    <x v="2"/>
    <x v="3"/>
    <s v="No"/>
    <s v="Yes"/>
  </r>
  <r>
    <n v="4"/>
    <n v="4"/>
    <n v="8"/>
    <n v="5"/>
    <n v="49"/>
    <x v="2"/>
    <x v="0"/>
    <s v="No"/>
    <s v="No"/>
  </r>
  <r>
    <n v="3"/>
    <n v="0"/>
    <n v="4"/>
    <n v="7"/>
    <n v="45"/>
    <x v="0"/>
    <x v="3"/>
    <s v="Yes"/>
    <s v="Yes"/>
  </r>
  <r>
    <n v="2"/>
    <n v="1"/>
    <n v="2"/>
    <n v="8"/>
    <n v="35"/>
    <x v="2"/>
    <x v="2"/>
    <s v="Yes"/>
    <s v="No"/>
  </r>
  <r>
    <n v="1"/>
    <n v="0"/>
    <n v="2"/>
    <n v="8"/>
    <n v="28"/>
    <x v="0"/>
    <x v="2"/>
    <s v="Yes"/>
    <s v="No"/>
  </r>
  <r>
    <n v="4"/>
    <n v="0"/>
    <n v="4"/>
    <n v="9"/>
    <n v="29"/>
    <x v="2"/>
    <x v="2"/>
    <s v="Yes"/>
    <s v="No"/>
  </r>
  <r>
    <n v="3"/>
    <n v="0"/>
    <n v="3"/>
    <n v="9"/>
    <n v="38"/>
    <x v="3"/>
    <x v="3"/>
    <s v="Yes"/>
    <s v="No"/>
  </r>
  <r>
    <n v="5"/>
    <n v="7"/>
    <n v="9"/>
    <n v="1"/>
    <n v="63"/>
    <x v="2"/>
    <x v="1"/>
    <s v="No"/>
    <s v="No"/>
  </r>
  <r>
    <n v="2"/>
    <n v="1"/>
    <n v="4"/>
    <n v="4"/>
    <n v="51"/>
    <x v="2"/>
    <x v="0"/>
    <s v="No"/>
    <s v="Yes"/>
  </r>
  <r>
    <n v="6"/>
    <n v="3"/>
    <n v="5"/>
    <n v="7"/>
    <n v="38"/>
    <x v="0"/>
    <x v="3"/>
    <s v="Yes"/>
    <s v="Yes"/>
  </r>
  <r>
    <n v="0"/>
    <n v="0"/>
    <n v="3"/>
    <n v="5"/>
    <n v="55"/>
    <x v="1"/>
    <x v="0"/>
    <s v="No"/>
    <s v="Yes"/>
  </r>
  <r>
    <n v="4"/>
    <n v="1"/>
    <n v="5"/>
    <n v="7"/>
    <n v="35"/>
    <x v="2"/>
    <x v="2"/>
    <s v="Yes"/>
    <s v="Yes"/>
  </r>
  <r>
    <n v="3"/>
    <n v="5"/>
    <n v="3"/>
    <n v="4"/>
    <n v="22"/>
    <x v="2"/>
    <x v="4"/>
    <s v="No"/>
    <s v="No"/>
  </r>
  <r>
    <n v="3"/>
    <n v="0"/>
    <n v="4"/>
    <n v="8"/>
    <n v="27"/>
    <x v="2"/>
    <x v="2"/>
    <s v="Yes"/>
    <s v="No"/>
  </r>
  <r>
    <n v="3"/>
    <n v="3"/>
    <n v="8"/>
    <n v="2"/>
    <n v="58"/>
    <x v="2"/>
    <x v="1"/>
    <s v="No"/>
    <s v="Yes"/>
  </r>
  <r>
    <n v="5"/>
    <n v="5"/>
    <n v="8"/>
    <n v="3"/>
    <n v="50"/>
    <x v="3"/>
    <x v="0"/>
    <s v="No"/>
    <s v="No"/>
  </r>
  <r>
    <n v="3"/>
    <n v="1"/>
    <n v="4"/>
    <n v="7"/>
    <n v="42"/>
    <x v="2"/>
    <x v="3"/>
    <s v="No"/>
    <s v="Yes"/>
  </r>
  <r>
    <n v="9"/>
    <n v="7"/>
    <n v="11"/>
    <n v="3"/>
    <n v="66"/>
    <x v="0"/>
    <x v="5"/>
    <s v="No"/>
    <s v="No"/>
  </r>
  <r>
    <n v="5"/>
    <n v="5"/>
    <n v="5"/>
    <n v="5"/>
    <n v="56"/>
    <x v="0"/>
    <x v="1"/>
    <s v="No"/>
    <s v="Yes"/>
  </r>
  <r>
    <n v="1"/>
    <n v="0"/>
    <n v="3"/>
    <n v="8"/>
    <n v="53"/>
    <x v="1"/>
    <x v="0"/>
    <s v="Yes"/>
    <s v="Yes"/>
  </r>
  <r>
    <n v="7"/>
    <n v="6"/>
    <n v="8"/>
    <n v="2"/>
    <n v="34"/>
    <x v="2"/>
    <x v="2"/>
    <s v="No"/>
    <s v="No"/>
  </r>
  <r>
    <n v="6"/>
    <n v="5"/>
    <n v="4"/>
    <n v="4"/>
    <n v="37"/>
    <x v="2"/>
    <x v="3"/>
    <s v="No"/>
    <s v="No"/>
  </r>
  <r>
    <n v="4"/>
    <n v="3"/>
    <n v="8"/>
    <n v="4"/>
    <n v="37"/>
    <x v="1"/>
    <x v="3"/>
    <s v="No"/>
    <s v="Yes"/>
  </r>
  <r>
    <n v="7"/>
    <n v="1"/>
    <n v="6"/>
    <n v="8"/>
    <n v="40"/>
    <x v="2"/>
    <x v="3"/>
    <s v="Yes"/>
    <s v="No"/>
  </r>
  <r>
    <n v="4"/>
    <n v="1"/>
    <n v="6"/>
    <n v="3"/>
    <n v="34"/>
    <x v="0"/>
    <x v="2"/>
    <s v="No"/>
    <s v="Yes"/>
  </r>
  <r>
    <n v="1"/>
    <n v="0"/>
    <n v="3"/>
    <n v="6"/>
    <n v="43"/>
    <x v="0"/>
    <x v="3"/>
    <s v="Yes"/>
    <s v="No"/>
  </r>
  <r>
    <n v="1"/>
    <n v="0"/>
    <n v="2"/>
    <n v="6"/>
    <n v="46"/>
    <x v="3"/>
    <x v="0"/>
    <s v="Yes"/>
    <s v="No"/>
  </r>
  <r>
    <n v="3"/>
    <n v="2"/>
    <n v="2"/>
    <n v="8"/>
    <n v="42"/>
    <x v="2"/>
    <x v="3"/>
    <s v="Yes"/>
    <s v="No"/>
  </r>
  <r>
    <n v="0"/>
    <n v="0"/>
    <n v="3"/>
    <n v="3"/>
    <n v="48"/>
    <x v="0"/>
    <x v="0"/>
    <s v="No"/>
    <s v="No"/>
  </r>
  <r>
    <n v="2"/>
    <n v="0"/>
    <n v="4"/>
    <n v="7"/>
    <n v="41"/>
    <x v="0"/>
    <x v="3"/>
    <s v="Yes"/>
    <s v="Yes"/>
  </r>
  <r>
    <n v="2"/>
    <n v="0"/>
    <n v="3"/>
    <n v="8"/>
    <n v="36"/>
    <x v="2"/>
    <x v="3"/>
    <s v="No"/>
    <s v="Yes"/>
  </r>
  <r>
    <n v="8"/>
    <n v="4"/>
    <n v="8"/>
    <n v="5"/>
    <n v="42"/>
    <x v="2"/>
    <x v="3"/>
    <s v="No"/>
    <s v="Yes"/>
  </r>
  <r>
    <n v="5"/>
    <n v="5"/>
    <n v="3"/>
    <n v="8"/>
    <n v="49"/>
    <x v="3"/>
    <x v="0"/>
    <s v="No"/>
    <s v="Yes"/>
  </r>
  <r>
    <n v="3"/>
    <n v="1"/>
    <n v="7"/>
    <n v="2"/>
    <n v="54"/>
    <x v="3"/>
    <x v="0"/>
    <s v="No"/>
    <s v="Yes"/>
  </r>
  <r>
    <n v="8"/>
    <n v="2"/>
    <n v="10"/>
    <n v="5"/>
    <n v="48"/>
    <x v="1"/>
    <x v="0"/>
    <s v="No"/>
    <s v="Yes"/>
  </r>
  <r>
    <n v="5"/>
    <n v="6"/>
    <n v="5"/>
    <n v="3"/>
    <n v="55"/>
    <x v="3"/>
    <x v="0"/>
    <s v="No"/>
    <s v="No"/>
  </r>
  <r>
    <n v="4"/>
    <n v="0"/>
    <n v="4"/>
    <n v="8"/>
    <n v="27"/>
    <x v="0"/>
    <x v="2"/>
    <s v="Yes"/>
    <s v="No"/>
  </r>
  <r>
    <n v="7"/>
    <n v="7"/>
    <n v="9"/>
    <n v="2"/>
    <n v="36"/>
    <x v="1"/>
    <x v="3"/>
    <s v="No"/>
    <s v="No"/>
  </r>
  <r>
    <n v="11"/>
    <n v="2"/>
    <n v="8"/>
    <n v="9"/>
    <n v="32"/>
    <x v="2"/>
    <x v="2"/>
    <s v="No"/>
    <s v="No"/>
  </r>
  <r>
    <n v="2"/>
    <n v="9"/>
    <n v="13"/>
    <n v="5"/>
    <n v="54"/>
    <x v="0"/>
    <x v="0"/>
    <s v="No"/>
    <s v="No"/>
  </r>
  <r>
    <n v="0"/>
    <n v="0"/>
    <n v="3"/>
    <n v="6"/>
    <n v="38"/>
    <x v="2"/>
    <x v="3"/>
    <s v="Yes"/>
    <s v="Yes"/>
  </r>
  <r>
    <n v="2"/>
    <n v="1"/>
    <n v="2"/>
    <n v="9"/>
    <n v="30"/>
    <x v="2"/>
    <x v="2"/>
    <s v="No"/>
    <s v="No"/>
  </r>
  <r>
    <n v="2"/>
    <n v="0"/>
    <n v="3"/>
    <n v="8"/>
    <n v="46"/>
    <x v="1"/>
    <x v="0"/>
    <s v="Yes"/>
    <s v="Yes"/>
  </r>
  <r>
    <n v="1"/>
    <n v="0"/>
    <n v="3"/>
    <n v="6"/>
    <n v="63"/>
    <x v="3"/>
    <x v="1"/>
    <s v="Yes"/>
    <s v="Yes"/>
  </r>
  <r>
    <n v="0"/>
    <n v="0"/>
    <n v="3"/>
    <n v="8"/>
    <n v="40"/>
    <x v="1"/>
    <x v="3"/>
    <s v="Yes"/>
    <s v="Yes"/>
  </r>
  <r>
    <n v="2"/>
    <n v="0"/>
    <n v="4"/>
    <n v="6"/>
    <n v="36"/>
    <x v="1"/>
    <x v="3"/>
    <s v="Yes"/>
    <s v="No"/>
  </r>
  <r>
    <n v="2"/>
    <n v="0"/>
    <n v="3"/>
    <n v="6"/>
    <n v="31"/>
    <x v="2"/>
    <x v="2"/>
    <s v="Yes"/>
    <s v="No"/>
  </r>
  <r>
    <n v="4"/>
    <n v="2"/>
    <n v="5"/>
    <n v="6"/>
    <n v="58"/>
    <x v="2"/>
    <x v="1"/>
    <s v="Yes"/>
    <s v="Yes"/>
  </r>
  <r>
    <n v="8"/>
    <n v="3"/>
    <n v="6"/>
    <n v="4"/>
    <n v="62"/>
    <x v="2"/>
    <x v="1"/>
    <s v="No"/>
    <s v="Yes"/>
  </r>
  <r>
    <n v="8"/>
    <n v="5"/>
    <n v="13"/>
    <n v="4"/>
    <n v="48"/>
    <x v="2"/>
    <x v="0"/>
    <s v="No"/>
    <s v="Yes"/>
  </r>
  <r>
    <n v="2"/>
    <n v="0"/>
    <n v="4"/>
    <n v="5"/>
    <n v="35"/>
    <x v="2"/>
    <x v="2"/>
    <s v="Yes"/>
    <s v="No"/>
  </r>
  <r>
    <n v="0"/>
    <n v="0"/>
    <n v="3"/>
    <n v="6"/>
    <n v="48"/>
    <x v="1"/>
    <x v="0"/>
    <s v="Yes"/>
    <s v="Yes"/>
  </r>
  <r>
    <n v="1"/>
    <n v="0"/>
    <n v="3"/>
    <n v="4"/>
    <n v="60"/>
    <x v="3"/>
    <x v="1"/>
    <s v="No"/>
    <s v="No"/>
  </r>
  <r>
    <n v="10"/>
    <n v="5"/>
    <n v="7"/>
    <n v="8"/>
    <n v="63"/>
    <x v="1"/>
    <x v="1"/>
    <s v="No"/>
    <s v="Yes"/>
  </r>
  <r>
    <n v="2"/>
    <n v="1"/>
    <n v="3"/>
    <n v="9"/>
    <n v="27"/>
    <x v="1"/>
    <x v="2"/>
    <s v="Yes"/>
    <s v="No"/>
  </r>
  <r>
    <n v="11"/>
    <n v="8"/>
    <n v="4"/>
    <n v="6"/>
    <n v="66"/>
    <x v="4"/>
    <x v="5"/>
    <s v="No"/>
    <s v="Yes"/>
  </r>
  <r>
    <n v="7"/>
    <n v="2"/>
    <n v="11"/>
    <n v="5"/>
    <n v="58"/>
    <x v="2"/>
    <x v="1"/>
    <s v="No"/>
    <s v="Yes"/>
  </r>
  <r>
    <n v="3"/>
    <n v="0"/>
    <n v="3"/>
    <n v="8"/>
    <n v="37"/>
    <x v="2"/>
    <x v="3"/>
    <s v="Yes"/>
    <s v="No"/>
  </r>
  <r>
    <n v="11"/>
    <n v="6"/>
    <n v="8"/>
    <n v="7"/>
    <n v="38"/>
    <x v="1"/>
    <x v="3"/>
    <s v="No"/>
    <s v="Yes"/>
  </r>
  <r>
    <n v="6"/>
    <n v="2"/>
    <n v="3"/>
    <n v="8"/>
    <n v="29"/>
    <x v="2"/>
    <x v="2"/>
    <s v="Yes"/>
    <s v="No"/>
  </r>
  <r>
    <n v="3"/>
    <n v="3"/>
    <n v="7"/>
    <n v="2"/>
    <n v="63"/>
    <x v="1"/>
    <x v="1"/>
    <s v="No"/>
    <s v="Yes"/>
  </r>
  <r>
    <n v="10"/>
    <n v="3"/>
    <n v="12"/>
    <n v="6"/>
    <n v="35"/>
    <x v="2"/>
    <x v="2"/>
    <s v="Yes"/>
    <s v="Yes"/>
  </r>
  <r>
    <n v="4"/>
    <n v="4"/>
    <n v="10"/>
    <n v="3"/>
    <n v="62"/>
    <x v="0"/>
    <x v="1"/>
    <s v="No"/>
    <s v="Yes"/>
  </r>
  <r>
    <n v="2"/>
    <n v="0"/>
    <n v="3"/>
    <n v="7"/>
    <n v="29"/>
    <x v="2"/>
    <x v="2"/>
    <s v="Yes"/>
    <s v="No"/>
  </r>
  <r>
    <n v="10"/>
    <n v="3"/>
    <n v="10"/>
    <n v="6"/>
    <n v="31"/>
    <x v="1"/>
    <x v="2"/>
    <s v="No"/>
    <s v="No"/>
  </r>
  <r>
    <n v="5"/>
    <n v="4"/>
    <n v="8"/>
    <n v="4"/>
    <n v="22"/>
    <x v="0"/>
    <x v="4"/>
    <s v="No"/>
    <s v="No"/>
  </r>
  <r>
    <n v="4"/>
    <n v="6"/>
    <n v="9"/>
    <n v="7"/>
    <n v="42"/>
    <x v="0"/>
    <x v="3"/>
    <s v="Yes"/>
    <s v="Yes"/>
  </r>
  <r>
    <n v="2"/>
    <n v="0"/>
    <n v="3"/>
    <n v="6"/>
    <n v="32"/>
    <x v="2"/>
    <x v="2"/>
    <s v="Yes"/>
    <s v="No"/>
  </r>
  <r>
    <n v="2"/>
    <n v="0"/>
    <n v="3"/>
    <n v="5"/>
    <n v="34"/>
    <x v="2"/>
    <x v="2"/>
    <s v="Yes"/>
    <s v="No"/>
  </r>
  <r>
    <n v="4"/>
    <n v="3"/>
    <n v="6"/>
    <n v="7"/>
    <n v="41"/>
    <x v="2"/>
    <x v="3"/>
    <s v="Yes"/>
    <s v="No"/>
  </r>
  <r>
    <n v="4"/>
    <n v="1"/>
    <n v="4"/>
    <n v="6"/>
    <n v="43"/>
    <x v="0"/>
    <x v="3"/>
    <s v="Yes"/>
    <s v="No"/>
  </r>
  <r>
    <n v="3"/>
    <n v="1"/>
    <n v="4"/>
    <n v="4"/>
    <n v="55"/>
    <x v="2"/>
    <x v="0"/>
    <s v="No"/>
    <s v="Yes"/>
  </r>
  <r>
    <n v="7"/>
    <n v="8"/>
    <n v="12"/>
    <n v="4"/>
    <n v="40"/>
    <x v="2"/>
    <x v="3"/>
    <s v="No"/>
    <s v="No"/>
  </r>
  <r>
    <n v="2"/>
    <n v="5"/>
    <n v="5"/>
    <n v="6"/>
    <n v="42"/>
    <x v="0"/>
    <x v="3"/>
    <s v="Yes"/>
    <s v="No"/>
  </r>
  <r>
    <n v="5"/>
    <n v="6"/>
    <n v="10"/>
    <n v="1"/>
    <n v="66"/>
    <x v="2"/>
    <x v="5"/>
    <s v="No"/>
    <s v="No"/>
  </r>
  <r>
    <n v="1"/>
    <n v="0"/>
    <n v="3"/>
    <n v="4"/>
    <n v="62"/>
    <x v="2"/>
    <x v="1"/>
    <s v="Yes"/>
    <s v="Yes"/>
  </r>
  <r>
    <n v="7"/>
    <n v="2"/>
    <n v="6"/>
    <n v="7"/>
    <n v="38"/>
    <x v="0"/>
    <x v="3"/>
    <s v="Yes"/>
    <s v="Yes"/>
  </r>
  <r>
    <n v="6"/>
    <n v="3"/>
    <n v="4"/>
    <n v="2"/>
    <n v="55"/>
    <x v="4"/>
    <x v="0"/>
    <s v="No"/>
    <s v="Yes"/>
  </r>
  <r>
    <n v="3"/>
    <n v="0"/>
    <n v="3"/>
    <n v="8"/>
    <n v="59"/>
    <x v="0"/>
    <x v="1"/>
    <s v="Yes"/>
    <s v="Yes"/>
  </r>
  <r>
    <n v="1"/>
    <n v="0"/>
    <n v="3"/>
    <n v="4"/>
    <n v="61"/>
    <x v="1"/>
    <x v="1"/>
    <s v="Yes"/>
    <s v="Yes"/>
  </r>
  <r>
    <n v="3"/>
    <n v="0"/>
    <n v="3"/>
    <n v="8"/>
    <n v="48"/>
    <x v="0"/>
    <x v="0"/>
    <s v="No"/>
    <s v="No"/>
  </r>
  <r>
    <n v="2"/>
    <n v="10"/>
    <n v="12"/>
    <n v="7"/>
    <n v="39"/>
    <x v="3"/>
    <x v="3"/>
    <s v="Yes"/>
    <s v="No"/>
  </r>
  <r>
    <n v="7"/>
    <n v="3"/>
    <n v="13"/>
    <n v="5"/>
    <n v="37"/>
    <x v="3"/>
    <x v="3"/>
    <s v="No"/>
    <s v="Yes"/>
  </r>
  <r>
    <n v="9"/>
    <n v="2"/>
    <n v="12"/>
    <n v="7"/>
    <n v="63"/>
    <x v="2"/>
    <x v="1"/>
    <s v="No"/>
    <s v="Yes"/>
  </r>
  <r>
    <n v="4"/>
    <n v="10"/>
    <n v="4"/>
    <n v="3"/>
    <n v="44"/>
    <x v="1"/>
    <x v="3"/>
    <s v="Yes"/>
    <s v="Yes"/>
  </r>
  <r>
    <n v="3"/>
    <n v="1"/>
    <n v="3"/>
    <n v="7"/>
    <n v="44"/>
    <x v="1"/>
    <x v="3"/>
    <s v="Yes"/>
    <s v="No"/>
  </r>
  <r>
    <n v="3"/>
    <n v="0"/>
    <n v="3"/>
    <n v="6"/>
    <n v="32"/>
    <x v="0"/>
    <x v="2"/>
    <s v="Yes"/>
    <s v="No"/>
  </r>
  <r>
    <n v="4"/>
    <n v="4"/>
    <n v="8"/>
    <n v="2"/>
    <n v="31"/>
    <x v="1"/>
    <x v="2"/>
    <s v="No"/>
    <s v="No"/>
  </r>
  <r>
    <n v="2"/>
    <n v="0"/>
    <n v="3"/>
    <n v="4"/>
    <n v="35"/>
    <x v="1"/>
    <x v="2"/>
    <s v="Yes"/>
    <s v="Yes"/>
  </r>
  <r>
    <n v="9"/>
    <n v="6"/>
    <n v="12"/>
    <n v="6"/>
    <n v="38"/>
    <x v="2"/>
    <x v="3"/>
    <s v="No"/>
    <s v="Yes"/>
  </r>
  <r>
    <n v="4"/>
    <n v="5"/>
    <n v="4"/>
    <n v="2"/>
    <n v="62"/>
    <x v="4"/>
    <x v="1"/>
    <s v="No"/>
    <s v="Yes"/>
  </r>
  <r>
    <n v="2"/>
    <n v="1"/>
    <n v="3"/>
    <n v="4"/>
    <n v="65"/>
    <x v="2"/>
    <x v="1"/>
    <s v="No"/>
    <s v="No"/>
  </r>
  <r>
    <n v="4"/>
    <n v="7"/>
    <n v="4"/>
    <n v="7"/>
    <n v="60"/>
    <x v="2"/>
    <x v="1"/>
    <s v="No"/>
    <s v="Yes"/>
  </r>
  <r>
    <n v="3"/>
    <n v="0"/>
    <n v="4"/>
    <n v="5"/>
    <n v="30"/>
    <x v="2"/>
    <x v="2"/>
    <s v="Yes"/>
    <s v="No"/>
  </r>
  <r>
    <n v="1"/>
    <n v="0"/>
    <n v="3"/>
    <n v="7"/>
    <n v="34"/>
    <x v="1"/>
    <x v="2"/>
    <s v="Yes"/>
    <s v="No"/>
  </r>
  <r>
    <n v="6"/>
    <n v="2"/>
    <n v="8"/>
    <n v="5"/>
    <n v="64"/>
    <x v="1"/>
    <x v="1"/>
    <s v="No"/>
    <s v="Yes"/>
  </r>
  <r>
    <n v="6"/>
    <n v="3"/>
    <n v="10"/>
    <n v="3"/>
    <n v="57"/>
    <x v="2"/>
    <x v="1"/>
    <s v="No"/>
    <s v="Yes"/>
  </r>
  <r>
    <n v="1"/>
    <n v="1"/>
    <n v="2"/>
    <n v="8"/>
    <n v="44"/>
    <x v="2"/>
    <x v="3"/>
    <s v="Yes"/>
    <s v="No"/>
  </r>
  <r>
    <n v="5"/>
    <n v="2"/>
    <n v="11"/>
    <n v="5"/>
    <n v="26"/>
    <x v="0"/>
    <x v="2"/>
    <s v="No"/>
    <s v="No"/>
  </r>
  <r>
    <n v="9"/>
    <n v="6"/>
    <n v="5"/>
    <n v="5"/>
    <n v="30"/>
    <x v="2"/>
    <x v="2"/>
    <s v="No"/>
    <s v="No"/>
  </r>
  <r>
    <n v="5"/>
    <n v="5"/>
    <n v="7"/>
    <n v="4"/>
    <n v="44"/>
    <x v="3"/>
    <x v="3"/>
    <s v="Yes"/>
    <s v="No"/>
  </r>
  <r>
    <n v="1"/>
    <n v="1"/>
    <n v="2"/>
    <n v="6"/>
    <n v="36"/>
    <x v="2"/>
    <x v="3"/>
    <s v="Yes"/>
    <s v="No"/>
  </r>
  <r>
    <n v="2"/>
    <n v="1"/>
    <n v="3"/>
    <n v="5"/>
    <n v="54"/>
    <x v="4"/>
    <x v="0"/>
    <s v="No"/>
    <s v="No"/>
  </r>
  <r>
    <n v="2"/>
    <n v="1"/>
    <n v="3"/>
    <n v="8"/>
    <n v="42"/>
    <x v="2"/>
    <x v="3"/>
    <s v="Yes"/>
    <s v="Yes"/>
  </r>
  <r>
    <n v="4"/>
    <n v="1"/>
    <n v="4"/>
    <n v="6"/>
    <n v="59"/>
    <x v="1"/>
    <x v="1"/>
    <s v="No"/>
    <s v="Yes"/>
  </r>
  <r>
    <n v="3"/>
    <n v="0"/>
    <n v="4"/>
    <n v="8"/>
    <n v="39"/>
    <x v="2"/>
    <x v="3"/>
    <s v="Yes"/>
    <s v="No"/>
  </r>
  <r>
    <n v="6"/>
    <n v="1"/>
    <n v="5"/>
    <n v="7"/>
    <n v="58"/>
    <x v="0"/>
    <x v="1"/>
    <s v="No"/>
    <s v="Yes"/>
  </r>
  <r>
    <n v="6"/>
    <n v="2"/>
    <n v="5"/>
    <n v="8"/>
    <n v="52"/>
    <x v="2"/>
    <x v="0"/>
    <s v="No"/>
    <s v="Yes"/>
  </r>
  <r>
    <n v="9"/>
    <n v="7"/>
    <n v="13"/>
    <n v="4"/>
    <n v="25"/>
    <x v="2"/>
    <x v="4"/>
    <s v="No"/>
    <s v="No"/>
  </r>
  <r>
    <n v="5"/>
    <n v="5"/>
    <n v="11"/>
    <n v="1"/>
    <n v="70"/>
    <x v="4"/>
    <x v="5"/>
    <s v="No"/>
    <s v="No"/>
  </r>
  <r>
    <n v="8"/>
    <n v="9"/>
    <n v="7"/>
    <n v="7"/>
    <n v="44"/>
    <x v="2"/>
    <x v="3"/>
    <s v="No"/>
    <s v="Yes"/>
  </r>
  <r>
    <n v="4"/>
    <n v="6"/>
    <n v="7"/>
    <n v="2"/>
    <n v="20"/>
    <x v="2"/>
    <x v="4"/>
    <s v="No"/>
    <s v="No"/>
  </r>
  <r>
    <n v="6"/>
    <n v="9"/>
    <n v="7"/>
    <n v="2"/>
    <n v="55"/>
    <x v="2"/>
    <x v="0"/>
    <s v="No"/>
    <s v="Yes"/>
  </r>
  <r>
    <n v="1"/>
    <n v="1"/>
    <n v="4"/>
    <n v="3"/>
    <n v="33"/>
    <x v="0"/>
    <x v="2"/>
    <s v="Yes"/>
    <s v="No"/>
  </r>
  <r>
    <n v="0"/>
    <n v="0"/>
    <n v="3"/>
    <n v="4"/>
    <n v="42"/>
    <x v="2"/>
    <x v="3"/>
    <s v="No"/>
    <s v="Yes"/>
  </r>
  <r>
    <n v="5"/>
    <n v="1"/>
    <n v="8"/>
    <n v="7"/>
    <n v="39"/>
    <x v="3"/>
    <x v="3"/>
    <s v="Yes"/>
    <s v="Yes"/>
  </r>
  <r>
    <n v="1"/>
    <n v="0"/>
    <n v="2"/>
    <n v="7"/>
    <n v="44"/>
    <x v="1"/>
    <x v="3"/>
    <s v="No"/>
    <s v="No"/>
  </r>
  <r>
    <n v="4"/>
    <n v="1"/>
    <n v="7"/>
    <n v="2"/>
    <n v="38"/>
    <x v="1"/>
    <x v="3"/>
    <s v="No"/>
    <s v="Yes"/>
  </r>
  <r>
    <n v="4"/>
    <n v="10"/>
    <n v="7"/>
    <n v="1"/>
    <n v="19"/>
    <x v="6"/>
    <x v="4"/>
    <s v="No"/>
    <s v="No"/>
  </r>
  <r>
    <n v="10"/>
    <n v="5"/>
    <n v="7"/>
    <n v="8"/>
    <n v="63"/>
    <x v="1"/>
    <x v="1"/>
    <s v="No"/>
    <s v="Yes"/>
  </r>
  <r>
    <n v="1"/>
    <n v="0"/>
    <n v="3"/>
    <n v="5"/>
    <n v="63"/>
    <x v="2"/>
    <x v="1"/>
    <s v="Yes"/>
    <s v="Yes"/>
  </r>
  <r>
    <n v="3"/>
    <n v="7"/>
    <n v="8"/>
    <n v="1"/>
    <n v="38"/>
    <x v="1"/>
    <x v="3"/>
    <s v="No"/>
    <s v="No"/>
  </r>
  <r>
    <n v="4"/>
    <n v="1"/>
    <n v="5"/>
    <n v="6"/>
    <n v="57"/>
    <x v="0"/>
    <x v="1"/>
    <s v="Yes"/>
    <s v="Yes"/>
  </r>
  <r>
    <n v="4"/>
    <n v="4"/>
    <n v="10"/>
    <n v="6"/>
    <n v="36"/>
    <x v="2"/>
    <x v="3"/>
    <s v="Yes"/>
    <s v="No"/>
  </r>
  <r>
    <n v="2"/>
    <n v="3"/>
    <n v="4"/>
    <n v="6"/>
    <n v="37"/>
    <x v="2"/>
    <x v="3"/>
    <s v="No"/>
    <s v="Yes"/>
  </r>
  <r>
    <n v="1"/>
    <n v="0"/>
    <n v="3"/>
    <n v="4"/>
    <n v="38"/>
    <x v="2"/>
    <x v="3"/>
    <s v="Yes"/>
    <s v="Yes"/>
  </r>
  <r>
    <n v="6"/>
    <n v="7"/>
    <n v="11"/>
    <n v="3"/>
    <n v="65"/>
    <x v="1"/>
    <x v="1"/>
    <s v="No"/>
    <s v="Yes"/>
  </r>
  <r>
    <n v="1"/>
    <n v="0"/>
    <n v="3"/>
    <n v="9"/>
    <n v="28"/>
    <x v="2"/>
    <x v="2"/>
    <s v="Yes"/>
    <s v="No"/>
  </r>
  <r>
    <n v="8"/>
    <n v="4"/>
    <n v="6"/>
    <n v="3"/>
    <n v="40"/>
    <x v="2"/>
    <x v="3"/>
    <s v="No"/>
    <s v="Yes"/>
  </r>
  <r>
    <n v="2"/>
    <n v="0"/>
    <n v="4"/>
    <n v="6"/>
    <n v="41"/>
    <x v="2"/>
    <x v="3"/>
    <s v="No"/>
    <s v="No"/>
  </r>
  <r>
    <n v="2"/>
    <n v="0"/>
    <n v="3"/>
    <n v="7"/>
    <n v="26"/>
    <x v="2"/>
    <x v="2"/>
    <s v="Yes"/>
    <s v="No"/>
  </r>
  <r>
    <n v="2"/>
    <n v="1"/>
    <n v="4"/>
    <n v="4"/>
    <n v="51"/>
    <x v="2"/>
    <x v="0"/>
    <s v="No"/>
    <s v="Yes"/>
  </r>
  <r>
    <n v="7"/>
    <n v="2"/>
    <n v="8"/>
    <n v="5"/>
    <n v="42"/>
    <x v="3"/>
    <x v="3"/>
    <s v="No"/>
    <s v="Yes"/>
  </r>
  <r>
    <n v="5"/>
    <n v="1"/>
    <n v="4"/>
    <n v="7"/>
    <n v="64"/>
    <x v="2"/>
    <x v="1"/>
    <s v="No"/>
    <s v="Yes"/>
  </r>
  <r>
    <n v="5"/>
    <n v="3"/>
    <n v="12"/>
    <n v="2"/>
    <n v="51"/>
    <x v="0"/>
    <x v="0"/>
    <s v="No"/>
    <s v="No"/>
  </r>
  <r>
    <n v="8"/>
    <n v="2"/>
    <n v="7"/>
    <n v="7"/>
    <n v="58"/>
    <x v="4"/>
    <x v="1"/>
    <s v="Yes"/>
    <s v="Yes"/>
  </r>
  <r>
    <n v="7"/>
    <n v="3"/>
    <n v="13"/>
    <n v="6"/>
    <n v="31"/>
    <x v="1"/>
    <x v="2"/>
    <s v="No"/>
    <s v="No"/>
  </r>
  <r>
    <n v="1"/>
    <n v="0"/>
    <n v="3"/>
    <n v="4"/>
    <n v="61"/>
    <x v="1"/>
    <x v="1"/>
    <s v="Yes"/>
    <s v="Yes"/>
  </r>
  <r>
    <n v="2"/>
    <n v="2"/>
    <n v="2"/>
    <n v="5"/>
    <n v="39"/>
    <x v="1"/>
    <x v="3"/>
    <s v="No"/>
    <s v="Yes"/>
  </r>
  <r>
    <n v="7"/>
    <n v="1"/>
    <n v="6"/>
    <n v="7"/>
    <n v="59"/>
    <x v="2"/>
    <x v="1"/>
    <s v="No"/>
    <s v="Yes"/>
  </r>
  <r>
    <n v="6"/>
    <n v="8"/>
    <n v="10"/>
    <n v="4"/>
    <n v="44"/>
    <x v="1"/>
    <x v="3"/>
    <s v="No"/>
    <s v="Yes"/>
  </r>
  <r>
    <n v="2"/>
    <n v="0"/>
    <n v="3"/>
    <n v="7"/>
    <n v="32"/>
    <x v="2"/>
    <x v="2"/>
    <s v="Yes"/>
    <s v="No"/>
  </r>
  <r>
    <n v="6"/>
    <n v="8"/>
    <n v="11"/>
    <n v="2"/>
    <n v="62"/>
    <x v="1"/>
    <x v="1"/>
    <s v="No"/>
    <s v="Yes"/>
  </r>
  <r>
    <n v="3"/>
    <n v="10"/>
    <n v="8"/>
    <n v="2"/>
    <n v="51"/>
    <x v="0"/>
    <x v="0"/>
    <s v="No"/>
    <s v="No"/>
  </r>
  <r>
    <n v="0"/>
    <n v="1"/>
    <n v="2"/>
    <n v="7"/>
    <n v="41"/>
    <x v="3"/>
    <x v="3"/>
    <s v="Yes"/>
    <s v="No"/>
  </r>
  <r>
    <n v="3"/>
    <n v="0"/>
    <n v="4"/>
    <n v="7"/>
    <n v="36"/>
    <x v="1"/>
    <x v="3"/>
    <s v="Yes"/>
    <s v="No"/>
  </r>
  <r>
    <n v="1"/>
    <n v="0"/>
    <n v="2"/>
    <n v="7"/>
    <n v="37"/>
    <x v="1"/>
    <x v="3"/>
    <s v="Yes"/>
    <s v="Yes"/>
  </r>
  <r>
    <n v="3"/>
    <n v="0"/>
    <n v="4"/>
    <n v="8"/>
    <n v="32"/>
    <x v="2"/>
    <x v="2"/>
    <s v="No"/>
    <s v="Yes"/>
  </r>
  <r>
    <n v="5"/>
    <n v="2"/>
    <n v="12"/>
    <n v="5"/>
    <n v="56"/>
    <x v="2"/>
    <x v="1"/>
    <s v="No"/>
    <s v="Yes"/>
  </r>
  <r>
    <n v="1"/>
    <n v="0"/>
    <n v="4"/>
    <n v="5"/>
    <n v="57"/>
    <x v="1"/>
    <x v="1"/>
    <s v="Yes"/>
    <s v="Yes"/>
  </r>
  <r>
    <n v="5"/>
    <n v="6"/>
    <n v="12"/>
    <n v="2"/>
    <n v="41"/>
    <x v="1"/>
    <x v="3"/>
    <s v="No"/>
    <s v="No"/>
  </r>
  <r>
    <n v="7"/>
    <n v="1"/>
    <n v="8"/>
    <n v="5"/>
    <n v="47"/>
    <x v="2"/>
    <x v="0"/>
    <s v="No"/>
    <s v="Yes"/>
  </r>
  <r>
    <n v="4"/>
    <n v="3"/>
    <n v="10"/>
    <n v="2"/>
    <n v="27"/>
    <x v="2"/>
    <x v="2"/>
    <s v="No"/>
    <s v="No"/>
  </r>
  <r>
    <n v="8"/>
    <n v="4"/>
    <n v="7"/>
    <n v="6"/>
    <n v="47"/>
    <x v="1"/>
    <x v="0"/>
    <s v="No"/>
    <s v="No"/>
  </r>
  <r>
    <n v="1"/>
    <n v="0"/>
    <n v="2"/>
    <n v="7"/>
    <n v="39"/>
    <x v="1"/>
    <x v="3"/>
    <s v="Yes"/>
    <s v="Yes"/>
  </r>
  <r>
    <n v="1"/>
    <n v="0"/>
    <n v="3"/>
    <n v="7"/>
    <n v="37"/>
    <x v="3"/>
    <x v="3"/>
    <s v="Yes"/>
    <s v="No"/>
  </r>
  <r>
    <n v="5"/>
    <n v="6"/>
    <n v="8"/>
    <n v="3"/>
    <n v="37"/>
    <x v="0"/>
    <x v="3"/>
    <s v="No"/>
    <s v="No"/>
  </r>
  <r>
    <n v="0"/>
    <n v="0"/>
    <n v="0"/>
    <n v="0"/>
    <n v="64"/>
    <x v="2"/>
    <x v="1"/>
    <s v="No"/>
    <s v="No"/>
  </r>
  <r>
    <n v="2"/>
    <n v="1"/>
    <n v="2"/>
    <n v="8"/>
    <n v="32"/>
    <x v="2"/>
    <x v="2"/>
    <s v="Yes"/>
    <s v="No"/>
  </r>
  <r>
    <n v="3"/>
    <n v="5"/>
    <n v="6"/>
    <n v="2"/>
    <n v="57"/>
    <x v="6"/>
    <x v="1"/>
    <s v="No"/>
    <s v="No"/>
  </r>
  <r>
    <n v="8"/>
    <n v="2"/>
    <n v="4"/>
    <n v="7"/>
    <n v="49"/>
    <x v="2"/>
    <x v="0"/>
    <s v="No"/>
    <s v="Yes"/>
  </r>
  <r>
    <n v="3"/>
    <n v="4"/>
    <n v="3"/>
    <n v="6"/>
    <n v="44"/>
    <x v="4"/>
    <x v="3"/>
    <s v="Yes"/>
    <s v="Yes"/>
  </r>
  <r>
    <n v="1"/>
    <n v="1"/>
    <n v="2"/>
    <n v="7"/>
    <n v="44"/>
    <x v="0"/>
    <x v="3"/>
    <s v="Yes"/>
    <s v="No"/>
  </r>
  <r>
    <n v="2"/>
    <n v="2"/>
    <n v="5"/>
    <n v="2"/>
    <n v="60"/>
    <x v="3"/>
    <x v="1"/>
    <s v="No"/>
    <s v="Yes"/>
  </r>
  <r>
    <n v="3"/>
    <n v="2"/>
    <n v="2"/>
    <n v="9"/>
    <n v="46"/>
    <x v="3"/>
    <x v="0"/>
    <s v="Yes"/>
    <s v="Yes"/>
  </r>
  <r>
    <n v="1"/>
    <n v="0"/>
    <n v="3"/>
    <n v="8"/>
    <n v="40"/>
    <x v="3"/>
    <x v="3"/>
    <s v="Yes"/>
    <s v="No"/>
  </r>
  <r>
    <n v="2"/>
    <n v="0"/>
    <n v="3"/>
    <n v="6"/>
    <n v="43"/>
    <x v="2"/>
    <x v="3"/>
    <s v="Yes"/>
    <s v="Yes"/>
  </r>
  <r>
    <n v="2"/>
    <n v="1"/>
    <n v="4"/>
    <n v="5"/>
    <n v="45"/>
    <x v="3"/>
    <x v="3"/>
    <s v="Yes"/>
    <s v="Yes"/>
  </r>
  <r>
    <n v="2"/>
    <n v="0"/>
    <n v="4"/>
    <n v="6"/>
    <n v="57"/>
    <x v="2"/>
    <x v="1"/>
    <s v="No"/>
    <s v="No"/>
  </r>
  <r>
    <n v="9"/>
    <n v="4"/>
    <n v="8"/>
    <n v="6"/>
    <n v="41"/>
    <x v="0"/>
    <x v="3"/>
    <s v="No"/>
    <s v="Yes"/>
  </r>
  <r>
    <n v="11"/>
    <n v="3"/>
    <n v="4"/>
    <n v="4"/>
    <n v="56"/>
    <x v="0"/>
    <x v="1"/>
    <s v="No"/>
    <s v="No"/>
  </r>
  <r>
    <n v="2"/>
    <n v="0"/>
    <n v="2"/>
    <n v="9"/>
    <n v="43"/>
    <x v="1"/>
    <x v="3"/>
    <s v="Yes"/>
    <s v="No"/>
  </r>
  <r>
    <n v="3"/>
    <n v="1"/>
    <n v="3"/>
    <n v="5"/>
    <n v="54"/>
    <x v="1"/>
    <x v="0"/>
    <s v="Yes"/>
    <s v="Yes"/>
  </r>
  <r>
    <n v="4"/>
    <n v="1"/>
    <n v="7"/>
    <n v="5"/>
    <n v="40"/>
    <x v="1"/>
    <x v="3"/>
    <s v="Yes"/>
    <s v="Yes"/>
  </r>
  <r>
    <n v="1"/>
    <n v="1"/>
    <n v="4"/>
    <n v="4"/>
    <n v="51"/>
    <x v="2"/>
    <x v="0"/>
    <s v="No"/>
    <s v="Yes"/>
  </r>
  <r>
    <n v="2"/>
    <n v="0"/>
    <n v="3"/>
    <n v="7"/>
    <n v="55"/>
    <x v="2"/>
    <x v="0"/>
    <s v="Yes"/>
    <s v="Yes"/>
  </r>
  <r>
    <n v="5"/>
    <n v="3"/>
    <n v="6"/>
    <n v="4"/>
    <n v="40"/>
    <x v="2"/>
    <x v="3"/>
    <s v="No"/>
    <s v="No"/>
  </r>
  <r>
    <n v="3"/>
    <n v="1"/>
    <n v="3"/>
    <n v="8"/>
    <n v="38"/>
    <x v="2"/>
    <x v="3"/>
    <s v="Yes"/>
    <s v="No"/>
  </r>
  <r>
    <n v="3"/>
    <n v="4"/>
    <n v="3"/>
    <n v="6"/>
    <n v="44"/>
    <x v="4"/>
    <x v="3"/>
    <s v="Yes"/>
    <s v="Yes"/>
  </r>
  <r>
    <n v="1"/>
    <n v="0"/>
    <n v="3"/>
    <n v="7"/>
    <n v="37"/>
    <x v="1"/>
    <x v="3"/>
    <s v="Yes"/>
    <s v="No"/>
  </r>
  <r>
    <n v="2"/>
    <n v="0"/>
    <n v="4"/>
    <n v="6"/>
    <n v="31"/>
    <x v="2"/>
    <x v="2"/>
    <s v="Yes"/>
    <s v="No"/>
  </r>
  <r>
    <n v="3"/>
    <n v="1"/>
    <n v="4"/>
    <n v="6"/>
    <n v="50"/>
    <x v="3"/>
    <x v="0"/>
    <s v="Yes"/>
    <s v="Yes"/>
  </r>
  <r>
    <n v="1"/>
    <n v="0"/>
    <n v="3"/>
    <n v="3"/>
    <n v="39"/>
    <x v="1"/>
    <x v="3"/>
    <s v="No"/>
    <s v="Yes"/>
  </r>
  <r>
    <n v="7"/>
    <n v="4"/>
    <n v="9"/>
    <n v="6"/>
    <n v="59"/>
    <x v="2"/>
    <x v="1"/>
    <s v="No"/>
    <s v="Yes"/>
  </r>
  <r>
    <n v="4"/>
    <n v="1"/>
    <n v="6"/>
    <n v="4"/>
    <n v="49"/>
    <x v="0"/>
    <x v="0"/>
    <s v="No"/>
    <s v="Yes"/>
  </r>
  <r>
    <n v="9"/>
    <n v="10"/>
    <n v="4"/>
    <n v="6"/>
    <n v="48"/>
    <x v="2"/>
    <x v="0"/>
    <s v="No"/>
    <s v="Yes"/>
  </r>
  <r>
    <n v="6"/>
    <n v="2"/>
    <n v="4"/>
    <n v="6"/>
    <n v="34"/>
    <x v="1"/>
    <x v="2"/>
    <s v="Yes"/>
    <s v="No"/>
  </r>
  <r>
    <n v="5"/>
    <n v="1"/>
    <n v="8"/>
    <n v="6"/>
    <n v="56"/>
    <x v="1"/>
    <x v="1"/>
    <s v="No"/>
    <s v="Yes"/>
  </r>
  <r>
    <n v="6"/>
    <n v="5"/>
    <n v="11"/>
    <n v="3"/>
    <n v="64"/>
    <x v="4"/>
    <x v="1"/>
    <s v="No"/>
    <s v="No"/>
  </r>
  <r>
    <n v="1"/>
    <n v="0"/>
    <n v="3"/>
    <n v="7"/>
    <n v="21"/>
    <x v="0"/>
    <x v="4"/>
    <s v="Yes"/>
    <s v="No"/>
  </r>
  <r>
    <n v="2"/>
    <n v="1"/>
    <n v="3"/>
    <n v="8"/>
    <n v="39"/>
    <x v="0"/>
    <x v="3"/>
    <s v="Yes"/>
    <s v="No"/>
  </r>
  <r>
    <n v="5"/>
    <n v="4"/>
    <n v="8"/>
    <n v="2"/>
    <n v="59"/>
    <x v="3"/>
    <x v="1"/>
    <s v="No"/>
    <s v="Yes"/>
  </r>
  <r>
    <n v="4"/>
    <n v="3"/>
    <n v="7"/>
    <n v="3"/>
    <n v="23"/>
    <x v="0"/>
    <x v="4"/>
    <s v="No"/>
    <s v="No"/>
  </r>
  <r>
    <n v="4"/>
    <n v="8"/>
    <n v="5"/>
    <n v="1"/>
    <n v="29"/>
    <x v="2"/>
    <x v="2"/>
    <s v="No"/>
    <s v="No"/>
  </r>
  <r>
    <n v="1"/>
    <n v="0"/>
    <n v="3"/>
    <n v="4"/>
    <n v="32"/>
    <x v="0"/>
    <x v="2"/>
    <s v="Yes"/>
    <s v="Yes"/>
  </r>
  <r>
    <n v="9"/>
    <n v="1"/>
    <n v="7"/>
    <n v="6"/>
    <n v="49"/>
    <x v="0"/>
    <x v="0"/>
    <s v="No"/>
    <s v="Yes"/>
  </r>
  <r>
    <n v="11"/>
    <n v="3"/>
    <n v="12"/>
    <n v="7"/>
    <n v="43"/>
    <x v="3"/>
    <x v="3"/>
    <s v="No"/>
    <s v="No"/>
  </r>
  <r>
    <n v="6"/>
    <n v="4"/>
    <n v="11"/>
    <n v="4"/>
    <n v="39"/>
    <x v="1"/>
    <x v="3"/>
    <s v="No"/>
    <s v="Yes"/>
  </r>
  <r>
    <n v="6"/>
    <n v="3"/>
    <n v="5"/>
    <n v="3"/>
    <n v="62"/>
    <x v="2"/>
    <x v="1"/>
    <s v="No"/>
    <s v="Yes"/>
  </r>
  <r>
    <n v="9"/>
    <n v="3"/>
    <n v="8"/>
    <n v="6"/>
    <n v="59"/>
    <x v="2"/>
    <x v="1"/>
    <s v="No"/>
    <s v="Yes"/>
  </r>
  <r>
    <n v="5"/>
    <n v="6"/>
    <n v="7"/>
    <n v="2"/>
    <n v="38"/>
    <x v="2"/>
    <x v="3"/>
    <s v="No"/>
    <s v="No"/>
  </r>
  <r>
    <n v="4"/>
    <n v="2"/>
    <n v="10"/>
    <n v="2"/>
    <n v="45"/>
    <x v="3"/>
    <x v="3"/>
    <s v="No"/>
    <s v="No"/>
  </r>
  <r>
    <n v="7"/>
    <n v="1"/>
    <n v="6"/>
    <n v="8"/>
    <n v="39"/>
    <x v="7"/>
    <x v="3"/>
    <s v="No"/>
    <s v="Yes"/>
  </r>
  <r>
    <n v="7"/>
    <n v="3"/>
    <n v="3"/>
    <n v="7"/>
    <n v="42"/>
    <x v="2"/>
    <x v="3"/>
    <s v="No"/>
    <s v="Yes"/>
  </r>
  <r>
    <n v="3"/>
    <n v="1"/>
    <n v="6"/>
    <n v="5"/>
    <n v="58"/>
    <x v="1"/>
    <x v="1"/>
    <s v="No"/>
    <s v="Yes"/>
  </r>
  <r>
    <n v="3"/>
    <n v="0"/>
    <n v="3"/>
    <n v="8"/>
    <n v="39"/>
    <x v="2"/>
    <x v="3"/>
    <s v="Yes"/>
    <s v="No"/>
  </r>
  <r>
    <n v="8"/>
    <n v="2"/>
    <n v="7"/>
    <n v="8"/>
    <n v="41"/>
    <x v="2"/>
    <x v="3"/>
    <s v="No"/>
    <s v="Yes"/>
  </r>
  <r>
    <n v="1"/>
    <n v="1"/>
    <n v="4"/>
    <n v="2"/>
    <n v="50"/>
    <x v="2"/>
    <x v="0"/>
    <s v="No"/>
    <s v="No"/>
  </r>
  <r>
    <n v="2"/>
    <n v="1"/>
    <n v="3"/>
    <n v="5"/>
    <n v="35"/>
    <x v="0"/>
    <x v="2"/>
    <s v="Yes"/>
    <s v="No"/>
  </r>
  <r>
    <n v="1"/>
    <n v="0"/>
    <n v="3"/>
    <n v="4"/>
    <n v="57"/>
    <x v="2"/>
    <x v="1"/>
    <s v="No"/>
    <s v="Yes"/>
  </r>
  <r>
    <n v="7"/>
    <n v="4"/>
    <n v="13"/>
    <n v="5"/>
    <n v="53"/>
    <x v="2"/>
    <x v="0"/>
    <s v="No"/>
    <s v="Yes"/>
  </r>
  <r>
    <n v="8"/>
    <n v="3"/>
    <n v="11"/>
    <n v="3"/>
    <n v="42"/>
    <x v="2"/>
    <x v="3"/>
    <s v="No"/>
    <s v="Yes"/>
  </r>
  <r>
    <n v="7"/>
    <n v="10"/>
    <n v="6"/>
    <n v="2"/>
    <n v="58"/>
    <x v="2"/>
    <x v="1"/>
    <s v="No"/>
    <s v="No"/>
  </r>
  <r>
    <n v="3"/>
    <n v="5"/>
    <n v="6"/>
    <n v="2"/>
    <n v="57"/>
    <x v="1"/>
    <x v="1"/>
    <s v="No"/>
    <s v="No"/>
  </r>
  <r>
    <n v="1"/>
    <n v="1"/>
    <n v="3"/>
    <n v="3"/>
    <n v="42"/>
    <x v="2"/>
    <x v="3"/>
    <s v="Yes"/>
    <s v="No"/>
  </r>
  <r>
    <n v="7"/>
    <n v="5"/>
    <n v="12"/>
    <n v="2"/>
    <n v="30"/>
    <x v="0"/>
    <x v="2"/>
    <s v="No"/>
    <s v="No"/>
  </r>
  <r>
    <n v="1"/>
    <n v="1"/>
    <n v="2"/>
    <n v="7"/>
    <n v="42"/>
    <x v="3"/>
    <x v="3"/>
    <s v="Yes"/>
    <s v="Yes"/>
  </r>
  <r>
    <n v="0"/>
    <n v="0"/>
    <n v="3"/>
    <n v="6"/>
    <n v="65"/>
    <x v="2"/>
    <x v="1"/>
    <s v="No"/>
    <s v="No"/>
  </r>
  <r>
    <n v="7"/>
    <n v="7"/>
    <n v="10"/>
    <n v="3"/>
    <n v="55"/>
    <x v="2"/>
    <x v="0"/>
    <s v="No"/>
    <s v="No"/>
  </r>
  <r>
    <n v="9"/>
    <n v="5"/>
    <n v="6"/>
    <n v="6"/>
    <n v="55"/>
    <x v="2"/>
    <x v="0"/>
    <s v="No"/>
    <s v="Yes"/>
  </r>
  <r>
    <n v="3"/>
    <n v="0"/>
    <n v="3"/>
    <n v="8"/>
    <n v="61"/>
    <x v="0"/>
    <x v="1"/>
    <s v="Yes"/>
    <s v="Yes"/>
  </r>
  <r>
    <n v="3"/>
    <n v="0"/>
    <n v="4"/>
    <n v="7"/>
    <n v="40"/>
    <x v="0"/>
    <x v="3"/>
    <s v="No"/>
    <s v="No"/>
  </r>
  <r>
    <n v="6"/>
    <n v="6"/>
    <n v="3"/>
    <n v="6"/>
    <n v="40"/>
    <x v="1"/>
    <x v="3"/>
    <s v="No"/>
    <s v="Yes"/>
  </r>
  <r>
    <n v="5"/>
    <n v="4"/>
    <n v="4"/>
    <n v="6"/>
    <n v="59"/>
    <x v="2"/>
    <x v="1"/>
    <s v="Yes"/>
    <s v="Yes"/>
  </r>
  <r>
    <n v="3"/>
    <n v="0"/>
    <n v="3"/>
    <n v="8"/>
    <n v="39"/>
    <x v="2"/>
    <x v="3"/>
    <s v="Yes"/>
    <s v="Yes"/>
  </r>
  <r>
    <n v="2"/>
    <n v="2"/>
    <n v="2"/>
    <n v="8"/>
    <n v="23"/>
    <x v="0"/>
    <x v="4"/>
    <s v="Yes"/>
    <s v="No"/>
  </r>
  <r>
    <n v="8"/>
    <n v="8"/>
    <n v="6"/>
    <n v="6"/>
    <n v="43"/>
    <x v="0"/>
    <x v="3"/>
    <s v="No"/>
    <s v="Yes"/>
  </r>
  <r>
    <n v="7"/>
    <n v="1"/>
    <n v="6"/>
    <n v="8"/>
    <n v="39"/>
    <x v="7"/>
    <x v="3"/>
    <s v="No"/>
    <s v="Yes"/>
  </r>
  <r>
    <n v="5"/>
    <n v="5"/>
    <n v="11"/>
    <n v="2"/>
    <n v="35"/>
    <x v="2"/>
    <x v="2"/>
    <s v="No"/>
    <s v="Yes"/>
  </r>
  <r>
    <n v="1"/>
    <n v="0"/>
    <n v="4"/>
    <n v="6"/>
    <n v="23"/>
    <x v="2"/>
    <x v="4"/>
    <s v="No"/>
    <s v="No"/>
  </r>
  <r>
    <n v="3"/>
    <n v="1"/>
    <n v="5"/>
    <n v="8"/>
    <n v="44"/>
    <x v="0"/>
    <x v="3"/>
    <s v="Yes"/>
    <s v="Yes"/>
  </r>
  <r>
    <n v="9"/>
    <n v="3"/>
    <n v="4"/>
    <n v="7"/>
    <n v="32"/>
    <x v="2"/>
    <x v="2"/>
    <s v="No"/>
    <s v="Yes"/>
  </r>
  <r>
    <n v="2"/>
    <n v="1"/>
    <n v="3"/>
    <n v="7"/>
    <n v="60"/>
    <x v="1"/>
    <x v="1"/>
    <s v="Yes"/>
    <s v="Yes"/>
  </r>
  <r>
    <n v="1"/>
    <n v="0"/>
    <n v="3"/>
    <n v="6"/>
    <n v="49"/>
    <x v="1"/>
    <x v="0"/>
    <s v="No"/>
    <s v="Yes"/>
  </r>
  <r>
    <n v="1"/>
    <n v="1"/>
    <n v="2"/>
    <n v="4"/>
    <n v="50"/>
    <x v="3"/>
    <x v="0"/>
    <s v="Yes"/>
    <s v="Yes"/>
  </r>
  <r>
    <n v="8"/>
    <n v="1"/>
    <n v="7"/>
    <n v="8"/>
    <n v="58"/>
    <x v="3"/>
    <x v="1"/>
    <s v="No"/>
    <s v="Yes"/>
  </r>
  <r>
    <n v="6"/>
    <n v="2"/>
    <n v="9"/>
    <n v="2"/>
    <n v="33"/>
    <x v="1"/>
    <x v="2"/>
    <s v="No"/>
    <s v="No"/>
  </r>
  <r>
    <n v="2"/>
    <n v="0"/>
    <n v="3"/>
    <n v="7"/>
    <n v="64"/>
    <x v="3"/>
    <x v="1"/>
    <s v="Yes"/>
    <s v="Yes"/>
  </r>
  <r>
    <n v="4"/>
    <n v="6"/>
    <n v="8"/>
    <n v="2"/>
    <n v="17"/>
    <x v="0"/>
    <x v="4"/>
    <s v="No"/>
    <s v="No"/>
  </r>
  <r>
    <n v="1"/>
    <n v="0"/>
    <n v="0"/>
    <n v="13"/>
    <n v="37"/>
    <x v="2"/>
    <x v="3"/>
    <s v="No"/>
    <s v="Yes"/>
  </r>
  <r>
    <n v="1"/>
    <n v="0"/>
    <n v="2"/>
    <n v="6"/>
    <n v="58"/>
    <x v="1"/>
    <x v="1"/>
    <s v="Yes"/>
    <s v="Yes"/>
  </r>
  <r>
    <n v="2"/>
    <n v="0"/>
    <n v="3"/>
    <n v="8"/>
    <n v="30"/>
    <x v="1"/>
    <x v="2"/>
    <s v="Yes"/>
    <s v="No"/>
  </r>
  <r>
    <n v="4"/>
    <n v="6"/>
    <n v="7"/>
    <n v="1"/>
    <n v="66"/>
    <x v="4"/>
    <x v="5"/>
    <s v="No"/>
    <s v="No"/>
  </r>
  <r>
    <n v="1"/>
    <n v="0"/>
    <n v="2"/>
    <n v="8"/>
    <n v="35"/>
    <x v="1"/>
    <x v="2"/>
    <s v="Yes"/>
    <s v="No"/>
  </r>
  <r>
    <n v="6"/>
    <n v="1"/>
    <n v="6"/>
    <n v="7"/>
    <n v="27"/>
    <x v="1"/>
    <x v="2"/>
    <s v="Yes"/>
    <s v="No"/>
  </r>
  <r>
    <n v="3"/>
    <n v="2"/>
    <n v="10"/>
    <n v="4"/>
    <n v="34"/>
    <x v="2"/>
    <x v="2"/>
    <s v="No"/>
    <s v="Yes"/>
  </r>
  <r>
    <n v="3"/>
    <n v="6"/>
    <n v="11"/>
    <n v="1"/>
    <n v="31"/>
    <x v="0"/>
    <x v="2"/>
    <s v="No"/>
    <s v="No"/>
  </r>
  <r>
    <n v="3"/>
    <n v="2"/>
    <n v="2"/>
    <n v="7"/>
    <n v="34"/>
    <x v="1"/>
    <x v="2"/>
    <s v="Yes"/>
    <s v="No"/>
  </r>
  <r>
    <n v="2"/>
    <n v="0"/>
    <n v="4"/>
    <n v="4"/>
    <n v="51"/>
    <x v="2"/>
    <x v="0"/>
    <s v="Yes"/>
    <s v="Yes"/>
  </r>
  <r>
    <n v="7"/>
    <n v="6"/>
    <n v="6"/>
    <n v="4"/>
    <n v="44"/>
    <x v="0"/>
    <x v="3"/>
    <s v="No"/>
    <s v="Yes"/>
  </r>
  <r>
    <n v="8"/>
    <n v="2"/>
    <n v="6"/>
    <n v="7"/>
    <n v="44"/>
    <x v="1"/>
    <x v="3"/>
    <s v="Yes"/>
    <s v="Yes"/>
  </r>
  <r>
    <n v="11"/>
    <n v="1"/>
    <n v="6"/>
    <n v="8"/>
    <n v="34"/>
    <x v="2"/>
    <x v="2"/>
    <s v="Yes"/>
    <s v="Yes"/>
  </r>
  <r>
    <n v="4"/>
    <n v="2"/>
    <n v="8"/>
    <n v="5"/>
    <n v="51"/>
    <x v="0"/>
    <x v="0"/>
    <s v="No"/>
    <s v="Yes"/>
  </r>
  <r>
    <n v="0"/>
    <n v="0"/>
    <n v="1"/>
    <n v="0"/>
    <n v="34"/>
    <x v="1"/>
    <x v="2"/>
    <s v="No"/>
    <s v="No"/>
  </r>
  <r>
    <n v="2"/>
    <n v="1"/>
    <n v="2"/>
    <n v="7"/>
    <n v="42"/>
    <x v="2"/>
    <x v="3"/>
    <s v="Yes"/>
    <s v="No"/>
  </r>
  <r>
    <n v="3"/>
    <n v="1"/>
    <n v="2"/>
    <n v="9"/>
    <n v="29"/>
    <x v="0"/>
    <x v="2"/>
    <s v="Yes"/>
    <s v="No"/>
  </r>
  <r>
    <n v="9"/>
    <n v="4"/>
    <n v="12"/>
    <n v="8"/>
    <n v="42"/>
    <x v="0"/>
    <x v="3"/>
    <s v="No"/>
    <s v="No"/>
  </r>
  <r>
    <n v="0"/>
    <n v="0"/>
    <n v="3"/>
    <n v="4"/>
    <n v="26"/>
    <x v="0"/>
    <x v="2"/>
    <s v="No"/>
    <s v="No"/>
  </r>
  <r>
    <n v="1"/>
    <n v="0"/>
    <n v="2"/>
    <n v="7"/>
    <n v="39"/>
    <x v="1"/>
    <x v="3"/>
    <s v="Yes"/>
    <s v="No"/>
  </r>
  <r>
    <n v="9"/>
    <n v="3"/>
    <n v="4"/>
    <n v="5"/>
    <n v="46"/>
    <x v="2"/>
    <x v="0"/>
    <s v="No"/>
    <s v="Yes"/>
  </r>
  <r>
    <n v="8"/>
    <n v="2"/>
    <n v="5"/>
    <n v="7"/>
    <n v="68"/>
    <x v="2"/>
    <x v="5"/>
    <s v="Yes"/>
    <s v="Yes"/>
  </r>
  <r>
    <n v="2"/>
    <n v="3"/>
    <n v="13"/>
    <n v="6"/>
    <n v="33"/>
    <x v="1"/>
    <x v="2"/>
    <s v="No"/>
    <s v="No"/>
  </r>
  <r>
    <n v="6"/>
    <n v="5"/>
    <n v="10"/>
    <n v="3"/>
    <n v="58"/>
    <x v="3"/>
    <x v="1"/>
    <s v="No"/>
    <s v="Yes"/>
  </r>
  <r>
    <n v="3"/>
    <n v="1"/>
    <n v="4"/>
    <n v="7"/>
    <n v="58"/>
    <x v="1"/>
    <x v="1"/>
    <s v="Yes"/>
    <s v="Yes"/>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9">
  <r>
    <n v="5524"/>
    <n v="1957"/>
    <x v="0"/>
    <x v="0"/>
    <n v="58138"/>
    <x v="0"/>
    <x v="0"/>
    <d v="2012-09-04T00:00:00"/>
    <x v="0"/>
    <n v="55"/>
  </r>
  <r>
    <n v="2174"/>
    <n v="1954"/>
    <x v="0"/>
    <x v="0"/>
    <n v="46344"/>
    <x v="1"/>
    <x v="1"/>
    <d v="2014-03-08T00:00:00"/>
    <x v="0"/>
    <n v="60"/>
  </r>
  <r>
    <n v="4141"/>
    <n v="1965"/>
    <x v="0"/>
    <x v="1"/>
    <n v="71613"/>
    <x v="0"/>
    <x v="0"/>
    <d v="2013-08-21T00:00:00"/>
    <x v="0"/>
    <n v="48"/>
  </r>
  <r>
    <n v="6182"/>
    <n v="1984"/>
    <x v="0"/>
    <x v="1"/>
    <n v="26646"/>
    <x v="1"/>
    <x v="0"/>
    <d v="2014-02-10T00:00:00"/>
    <x v="0"/>
    <n v="30"/>
  </r>
  <r>
    <n v="5324"/>
    <n v="1981"/>
    <x v="1"/>
    <x v="2"/>
    <n v="58293"/>
    <x v="1"/>
    <x v="0"/>
    <d v="2014-01-19T00:00:00"/>
    <x v="0"/>
    <n v="33"/>
  </r>
  <r>
    <n v="7446"/>
    <n v="1967"/>
    <x v="2"/>
    <x v="1"/>
    <n v="62513"/>
    <x v="0"/>
    <x v="1"/>
    <d v="2013-09-09T00:00:00"/>
    <x v="0"/>
    <n v="46"/>
  </r>
  <r>
    <n v="965"/>
    <n v="1971"/>
    <x v="0"/>
    <x v="3"/>
    <n v="55635"/>
    <x v="0"/>
    <x v="1"/>
    <d v="2012-11-13T00:00:00"/>
    <x v="0"/>
    <n v="41"/>
  </r>
  <r>
    <n v="6177"/>
    <n v="1985"/>
    <x v="1"/>
    <x v="2"/>
    <n v="33454"/>
    <x v="1"/>
    <x v="0"/>
    <d v="2013-05-08T00:00:00"/>
    <x v="0"/>
    <n v="28"/>
  </r>
  <r>
    <n v="4855"/>
    <n v="1974"/>
    <x v="1"/>
    <x v="1"/>
    <n v="30351"/>
    <x v="1"/>
    <x v="0"/>
    <d v="2013-06-06T00:00:00"/>
    <x v="0"/>
    <n v="39"/>
  </r>
  <r>
    <n v="5899"/>
    <n v="1950"/>
    <x v="1"/>
    <x v="1"/>
    <n v="5648"/>
    <x v="1"/>
    <x v="1"/>
    <d v="2014-03-13T00:00:00"/>
    <x v="0"/>
    <n v="64"/>
  </r>
  <r>
    <n v="1994"/>
    <n v="1983"/>
    <x v="0"/>
    <x v="2"/>
    <n v="51725"/>
    <x v="1"/>
    <x v="0"/>
    <d v="2013-11-15T00:00:00"/>
    <x v="0"/>
    <n v="30"/>
  </r>
  <r>
    <n v="387"/>
    <n v="1976"/>
    <x v="3"/>
    <x v="2"/>
    <n v="7500"/>
    <x v="0"/>
    <x v="0"/>
    <d v="2012-11-13T00:00:00"/>
    <x v="0"/>
    <n v="36"/>
  </r>
  <r>
    <n v="2125"/>
    <n v="1959"/>
    <x v="0"/>
    <x v="3"/>
    <n v="63033"/>
    <x v="0"/>
    <x v="0"/>
    <d v="2013-11-15T00:00:00"/>
    <x v="0"/>
    <n v="54"/>
  </r>
  <r>
    <n v="8180"/>
    <n v="1952"/>
    <x v="2"/>
    <x v="3"/>
    <n v="59354"/>
    <x v="1"/>
    <x v="1"/>
    <d v="2013-11-15T00:00:00"/>
    <x v="0"/>
    <n v="61"/>
  </r>
  <r>
    <n v="2569"/>
    <n v="1987"/>
    <x v="0"/>
    <x v="2"/>
    <n v="17323"/>
    <x v="0"/>
    <x v="0"/>
    <d v="2012-10-10T00:00:00"/>
    <x v="0"/>
    <n v="25"/>
  </r>
  <r>
    <n v="2114"/>
    <n v="1946"/>
    <x v="1"/>
    <x v="0"/>
    <n v="82800"/>
    <x v="0"/>
    <x v="0"/>
    <d v="2012-11-24T00:00:00"/>
    <x v="0"/>
    <n v="66"/>
  </r>
  <r>
    <n v="9736"/>
    <n v="1980"/>
    <x v="0"/>
    <x v="2"/>
    <n v="41850"/>
    <x v="1"/>
    <x v="1"/>
    <d v="2012-12-24T00:00:00"/>
    <x v="0"/>
    <n v="32"/>
  </r>
  <r>
    <n v="4939"/>
    <n v="1946"/>
    <x v="0"/>
    <x v="1"/>
    <n v="37760"/>
    <x v="0"/>
    <x v="0"/>
    <d v="2012-08-31T00:00:00"/>
    <x v="0"/>
    <n v="66"/>
  </r>
  <r>
    <n v="6565"/>
    <n v="1949"/>
    <x v="2"/>
    <x v="2"/>
    <n v="76995"/>
    <x v="0"/>
    <x v="1"/>
    <d v="2013-03-28T00:00:00"/>
    <x v="0"/>
    <n v="64"/>
  </r>
  <r>
    <n v="2278"/>
    <n v="1985"/>
    <x v="4"/>
    <x v="0"/>
    <n v="33812"/>
    <x v="1"/>
    <x v="0"/>
    <d v="2012-11-03T00:00:00"/>
    <x v="0"/>
    <n v="27"/>
  </r>
  <r>
    <n v="9360"/>
    <n v="1982"/>
    <x v="0"/>
    <x v="2"/>
    <n v="37040"/>
    <x v="0"/>
    <x v="0"/>
    <d v="2012-08-08T00:00:00"/>
    <x v="0"/>
    <n v="30"/>
  </r>
  <r>
    <n v="5376"/>
    <n v="1979"/>
    <x v="0"/>
    <x v="2"/>
    <n v="2447"/>
    <x v="1"/>
    <x v="0"/>
    <d v="2013-01-06T00:00:00"/>
    <x v="0"/>
    <n v="34"/>
  </r>
  <r>
    <n v="1993"/>
    <n v="1949"/>
    <x v="1"/>
    <x v="2"/>
    <n v="58607"/>
    <x v="0"/>
    <x v="1"/>
    <d v="2012-12-23T00:00:00"/>
    <x v="0"/>
    <n v="63"/>
  </r>
  <r>
    <n v="4047"/>
    <n v="1954"/>
    <x v="1"/>
    <x v="2"/>
    <n v="65324"/>
    <x v="0"/>
    <x v="1"/>
    <d v="2014-01-11T00:00:00"/>
    <x v="0"/>
    <n v="60"/>
  </r>
  <r>
    <n v="1409"/>
    <n v="1951"/>
    <x v="0"/>
    <x v="1"/>
    <n v="40689"/>
    <x v="0"/>
    <x v="1"/>
    <d v="2013-03-18T00:00:00"/>
    <x v="0"/>
    <n v="62"/>
  </r>
  <r>
    <n v="7892"/>
    <n v="1969"/>
    <x v="0"/>
    <x v="0"/>
    <n v="18589"/>
    <x v="0"/>
    <x v="0"/>
    <d v="2013-01-02T00:00:00"/>
    <x v="0"/>
    <n v="44"/>
  </r>
  <r>
    <n v="2404"/>
    <n v="1976"/>
    <x v="0"/>
    <x v="2"/>
    <n v="53359"/>
    <x v="1"/>
    <x v="1"/>
    <d v="2013-05-27T00:00:00"/>
    <x v="0"/>
    <n v="37"/>
  </r>
  <r>
    <n v="5255"/>
    <n v="1986"/>
    <x v="0"/>
    <x v="0"/>
    <n v="50995"/>
    <x v="1"/>
    <x v="0"/>
    <d v="2013-02-20T00:00:00"/>
    <x v="0"/>
    <n v="27"/>
  </r>
  <r>
    <n v="9422"/>
    <n v="1989"/>
    <x v="0"/>
    <x v="2"/>
    <n v="38360"/>
    <x v="1"/>
    <x v="0"/>
    <d v="2013-05-31T00:00:00"/>
    <x v="0"/>
    <n v="24"/>
  </r>
  <r>
    <n v="1966"/>
    <n v="1965"/>
    <x v="1"/>
    <x v="2"/>
    <n v="84618"/>
    <x v="0"/>
    <x v="0"/>
    <d v="2013-11-22T00:00:00"/>
    <x v="0"/>
    <n v="48"/>
  </r>
  <r>
    <n v="6864"/>
    <n v="1989"/>
    <x v="2"/>
    <x v="3"/>
    <n v="10979"/>
    <x v="0"/>
    <x v="0"/>
    <d v="2014-05-22T00:00:00"/>
    <x v="0"/>
    <n v="25"/>
  </r>
  <r>
    <n v="3033"/>
    <n v="1963"/>
    <x v="2"/>
    <x v="1"/>
    <n v="38620"/>
    <x v="0"/>
    <x v="0"/>
    <d v="2013-05-11T00:00:00"/>
    <x v="0"/>
    <n v="50"/>
  </r>
  <r>
    <n v="5710"/>
    <n v="1970"/>
    <x v="0"/>
    <x v="1"/>
    <n v="40548"/>
    <x v="0"/>
    <x v="1"/>
    <d v="2012-10-10T00:00:00"/>
    <x v="0"/>
    <n v="42"/>
  </r>
  <r>
    <n v="7373"/>
    <n v="1952"/>
    <x v="1"/>
    <x v="3"/>
    <n v="46610"/>
    <x v="0"/>
    <x v="2"/>
    <d v="2012-10-29T00:00:00"/>
    <x v="0"/>
    <n v="60"/>
  </r>
  <r>
    <n v="8755"/>
    <n v="1946"/>
    <x v="2"/>
    <x v="2"/>
    <n v="68657"/>
    <x v="0"/>
    <x v="0"/>
    <d v="2013-02-20T00:00:00"/>
    <x v="0"/>
    <n v="67"/>
  </r>
  <r>
    <n v="10738"/>
    <n v="1951"/>
    <x v="2"/>
    <x v="0"/>
    <n v="49389"/>
    <x v="1"/>
    <x v="1"/>
    <d v="2013-08-29T00:00:00"/>
    <x v="0"/>
    <n v="62"/>
  </r>
  <r>
    <n v="4339"/>
    <n v="1970"/>
    <x v="1"/>
    <x v="2"/>
    <n v="67353"/>
    <x v="0"/>
    <x v="1"/>
    <d v="2013-12-31T00:00:00"/>
    <x v="0"/>
    <n v="43"/>
  </r>
  <r>
    <n v="10755"/>
    <n v="1976"/>
    <x v="4"/>
    <x v="2"/>
    <n v="23718"/>
    <x v="1"/>
    <x v="0"/>
    <d v="2013-09-02T00:00:00"/>
    <x v="0"/>
    <n v="37"/>
  </r>
  <r>
    <n v="8595"/>
    <n v="1973"/>
    <x v="0"/>
    <x v="4"/>
    <n v="42429"/>
    <x v="0"/>
    <x v="1"/>
    <d v="2014-02-11T00:00:00"/>
    <x v="0"/>
    <n v="41"/>
  </r>
  <r>
    <n v="2968"/>
    <n v="1943"/>
    <x v="1"/>
    <x v="3"/>
    <n v="48948"/>
    <x v="0"/>
    <x v="0"/>
    <d v="2013-02-01T00:00:00"/>
    <x v="0"/>
    <n v="70"/>
  </r>
  <r>
    <n v="8601"/>
    <n v="1980"/>
    <x v="0"/>
    <x v="2"/>
    <n v="80011"/>
    <x v="0"/>
    <x v="1"/>
    <d v="2013-04-29T00:00:00"/>
    <x v="0"/>
    <n v="33"/>
  </r>
  <r>
    <n v="503"/>
    <n v="1985"/>
    <x v="2"/>
    <x v="2"/>
    <n v="20559"/>
    <x v="1"/>
    <x v="0"/>
    <d v="2013-03-12T00:00:00"/>
    <x v="0"/>
    <n v="28"/>
  </r>
  <r>
    <n v="8430"/>
    <n v="1957"/>
    <x v="0"/>
    <x v="1"/>
    <n v="21994"/>
    <x v="0"/>
    <x v="1"/>
    <d v="2012-12-24T00:00:00"/>
    <x v="0"/>
    <n v="55"/>
  </r>
  <r>
    <n v="7281"/>
    <n v="1959"/>
    <x v="1"/>
    <x v="0"/>
    <n v="50995"/>
    <x v="0"/>
    <x v="0"/>
    <d v="2013-11-05T00:00:00"/>
    <x v="0"/>
    <n v="54"/>
  </r>
  <r>
    <n v="2139"/>
    <n v="1975"/>
    <x v="2"/>
    <x v="2"/>
    <n v="7500"/>
    <x v="1"/>
    <x v="0"/>
    <d v="2013-10-02T00:00:00"/>
    <x v="0"/>
    <n v="38"/>
  </r>
  <r>
    <n v="1371"/>
    <n v="1976"/>
    <x v="0"/>
    <x v="0"/>
    <n v="79941"/>
    <x v="0"/>
    <x v="0"/>
    <d v="2014-06-28T00:00:00"/>
    <x v="0"/>
    <n v="38"/>
  </r>
  <r>
    <n v="9909"/>
    <n v="1996"/>
    <x v="4"/>
    <x v="2"/>
    <n v="7500"/>
    <x v="0"/>
    <x v="0"/>
    <d v="2012-11-09T00:00:00"/>
    <x v="0"/>
    <n v="16"/>
  </r>
  <r>
    <n v="7286"/>
    <n v="1968"/>
    <x v="0"/>
    <x v="1"/>
    <n v="41728"/>
    <x v="1"/>
    <x v="0"/>
    <d v="2013-05-24T00:00:00"/>
    <x v="0"/>
    <n v="45"/>
  </r>
  <r>
    <n v="7244"/>
    <n v="1951"/>
    <x v="0"/>
    <x v="0"/>
    <n v="50995"/>
    <x v="2"/>
    <x v="1"/>
    <d v="2014-01-01T00:00:00"/>
    <x v="0"/>
    <n v="63"/>
  </r>
  <r>
    <n v="6566"/>
    <n v="1954"/>
    <x v="1"/>
    <x v="2"/>
    <n v="72550"/>
    <x v="1"/>
    <x v="1"/>
    <d v="2012-11-08T00:00:00"/>
    <x v="0"/>
    <n v="58"/>
  </r>
  <r>
    <n v="8614"/>
    <n v="1957"/>
    <x v="0"/>
    <x v="4"/>
    <n v="65486"/>
    <x v="0"/>
    <x v="1"/>
    <d v="2014-05-12T00:00:00"/>
    <x v="0"/>
    <n v="57"/>
  </r>
  <r>
    <n v="4114"/>
    <n v="1964"/>
    <x v="2"/>
    <x v="2"/>
    <n v="79143"/>
    <x v="0"/>
    <x v="0"/>
    <d v="2012-08-11T00:00:00"/>
    <x v="0"/>
    <n v="48"/>
  </r>
  <r>
    <n v="1331"/>
    <n v="1977"/>
    <x v="0"/>
    <x v="0"/>
    <n v="35790"/>
    <x v="1"/>
    <x v="0"/>
    <d v="2013-01-02T00:00:00"/>
    <x v="0"/>
    <n v="36"/>
  </r>
  <r>
    <n v="2225"/>
    <n v="1977"/>
    <x v="0"/>
    <x v="3"/>
    <n v="82582"/>
    <x v="0"/>
    <x v="0"/>
    <d v="2014-06-07T00:00:00"/>
    <x v="0"/>
    <n v="37"/>
  </r>
  <r>
    <n v="9381"/>
    <n v="1978"/>
    <x v="0"/>
    <x v="2"/>
    <n v="66373"/>
    <x v="1"/>
    <x v="1"/>
    <d v="2013-06-12T00:00:00"/>
    <x v="0"/>
    <n v="35"/>
  </r>
  <r>
    <n v="6260"/>
    <n v="1955"/>
    <x v="2"/>
    <x v="1"/>
    <n v="82384"/>
    <x v="0"/>
    <x v="0"/>
    <d v="2012-11-19T00:00:00"/>
    <x v="0"/>
    <n v="57"/>
  </r>
  <r>
    <n v="10383"/>
    <n v="1966"/>
    <x v="0"/>
    <x v="3"/>
    <n v="70287"/>
    <x v="0"/>
    <x v="0"/>
    <d v="2013-04-02T00:00:00"/>
    <x v="0"/>
    <n v="47"/>
  </r>
  <r>
    <n v="7437"/>
    <n v="1988"/>
    <x v="0"/>
    <x v="0"/>
    <n v="27938"/>
    <x v="1"/>
    <x v="0"/>
    <d v="2014-04-28T00:00:00"/>
    <x v="0"/>
    <n v="26"/>
  </r>
  <r>
    <n v="8557"/>
    <n v="1982"/>
    <x v="0"/>
    <x v="0"/>
    <n v="50995"/>
    <x v="1"/>
    <x v="0"/>
    <d v="2013-06-17T00:00:00"/>
    <x v="0"/>
    <n v="31"/>
  </r>
  <r>
    <n v="8375"/>
    <n v="1968"/>
    <x v="1"/>
    <x v="2"/>
    <n v="55954"/>
    <x v="0"/>
    <x v="1"/>
    <d v="2014-03-03T00:00:00"/>
    <x v="0"/>
    <n v="46"/>
  </r>
  <r>
    <n v="6853"/>
    <n v="1982"/>
    <x v="2"/>
    <x v="0"/>
    <n v="75777"/>
    <x v="0"/>
    <x v="0"/>
    <d v="2013-07-04T00:00:00"/>
    <x v="0"/>
    <n v="31"/>
  </r>
  <r>
    <n v="3076"/>
    <n v="1975"/>
    <x v="0"/>
    <x v="1"/>
    <n v="66653"/>
    <x v="1"/>
    <x v="1"/>
    <d v="2012-09-07T00:00:00"/>
    <x v="0"/>
    <n v="37"/>
  </r>
  <r>
    <n v="1012"/>
    <n v="1952"/>
    <x v="0"/>
    <x v="0"/>
    <n v="61823"/>
    <x v="0"/>
    <x v="1"/>
    <d v="2013-02-18T00:00:00"/>
    <x v="0"/>
    <n v="61"/>
  </r>
  <r>
    <n v="6518"/>
    <n v="1951"/>
    <x v="1"/>
    <x v="4"/>
    <n v="67680"/>
    <x v="0"/>
    <x v="1"/>
    <d v="2013-06-11T00:00:00"/>
    <x v="0"/>
    <n v="62"/>
  </r>
  <r>
    <n v="4137"/>
    <n v="1948"/>
    <x v="0"/>
    <x v="1"/>
    <n v="70666"/>
    <x v="0"/>
    <x v="0"/>
    <d v="2013-12-06T00:00:00"/>
    <x v="0"/>
    <n v="65"/>
  </r>
  <r>
    <n v="8082"/>
    <n v="1971"/>
    <x v="0"/>
    <x v="2"/>
    <n v="25721"/>
    <x v="1"/>
    <x v="0"/>
    <d v="2013-05-21T00:00:00"/>
    <x v="0"/>
    <n v="42"/>
  </r>
  <r>
    <n v="1386"/>
    <n v="1967"/>
    <x v="0"/>
    <x v="1"/>
    <n v="32474"/>
    <x v="1"/>
    <x v="1"/>
    <d v="2014-05-11T00:00:00"/>
    <x v="0"/>
    <n v="47"/>
  </r>
  <r>
    <n v="9369"/>
    <n v="1979"/>
    <x v="4"/>
    <x v="0"/>
    <n v="88194"/>
    <x v="0"/>
    <x v="1"/>
    <d v="2014-03-19T00:00:00"/>
    <x v="0"/>
    <n v="35"/>
  </r>
  <r>
    <n v="4477"/>
    <n v="1958"/>
    <x v="0"/>
    <x v="1"/>
    <n v="69096"/>
    <x v="0"/>
    <x v="1"/>
    <d v="2013-09-27T00:00:00"/>
    <x v="0"/>
    <n v="55"/>
  </r>
  <r>
    <n v="1357"/>
    <n v="1970"/>
    <x v="0"/>
    <x v="1"/>
    <n v="74854"/>
    <x v="1"/>
    <x v="2"/>
    <d v="2013-04-08T00:00:00"/>
    <x v="0"/>
    <n v="43"/>
  </r>
  <r>
    <n v="1402"/>
    <n v="1954"/>
    <x v="2"/>
    <x v="2"/>
    <n v="66991"/>
    <x v="0"/>
    <x v="0"/>
    <d v="2012-09-11T00:00:00"/>
    <x v="0"/>
    <n v="58"/>
  </r>
  <r>
    <n v="10629"/>
    <n v="1973"/>
    <x v="4"/>
    <x v="2"/>
    <n v="51725"/>
    <x v="1"/>
    <x v="0"/>
    <d v="2012-09-14T00:00:00"/>
    <x v="0"/>
    <n v="39"/>
  </r>
  <r>
    <n v="6312"/>
    <n v="1959"/>
    <x v="0"/>
    <x v="2"/>
    <n v="65031"/>
    <x v="0"/>
    <x v="1"/>
    <d v="2013-03-17T00:00:00"/>
    <x v="0"/>
    <n v="54"/>
  </r>
  <r>
    <n v="8132"/>
    <n v="1975"/>
    <x v="1"/>
    <x v="2"/>
    <n v="60631"/>
    <x v="1"/>
    <x v="1"/>
    <d v="2013-04-05T00:00:00"/>
    <x v="0"/>
    <n v="38"/>
  </r>
  <r>
    <n v="1050"/>
    <n v="1952"/>
    <x v="0"/>
    <x v="2"/>
    <n v="28332"/>
    <x v="0"/>
    <x v="0"/>
    <d v="2014-04-30T00:00:00"/>
    <x v="0"/>
    <n v="62"/>
  </r>
  <r>
    <n v="5846"/>
    <n v="1977"/>
    <x v="0"/>
    <x v="3"/>
    <n v="40246"/>
    <x v="1"/>
    <x v="0"/>
    <d v="2012-12-19T00:00:00"/>
    <x v="0"/>
    <n v="35"/>
  </r>
  <r>
    <n v="1859"/>
    <n v="1972"/>
    <x v="2"/>
    <x v="2"/>
    <n v="75251"/>
    <x v="0"/>
    <x v="0"/>
    <d v="2012-08-27T00:00:00"/>
    <x v="0"/>
    <n v="40"/>
  </r>
  <r>
    <n v="7503"/>
    <n v="1976"/>
    <x v="0"/>
    <x v="0"/>
    <n v="75825"/>
    <x v="0"/>
    <x v="0"/>
    <d v="2012-10-12T00:00:00"/>
    <x v="0"/>
    <n v="36"/>
  </r>
  <r>
    <n v="10401"/>
    <n v="1976"/>
    <x v="4"/>
    <x v="1"/>
    <n v="26326"/>
    <x v="0"/>
    <x v="0"/>
    <d v="2013-09-04T00:00:00"/>
    <x v="1"/>
    <n v="37"/>
  </r>
  <r>
    <n v="1618"/>
    <n v="1965"/>
    <x v="0"/>
    <x v="1"/>
    <n v="56046"/>
    <x v="0"/>
    <x v="0"/>
    <d v="2013-01-02T00:00:00"/>
    <x v="0"/>
    <n v="48"/>
  </r>
  <r>
    <n v="3332"/>
    <n v="1985"/>
    <x v="0"/>
    <x v="0"/>
    <n v="29760"/>
    <x v="1"/>
    <x v="0"/>
    <d v="2012-08-29T00:00:00"/>
    <x v="0"/>
    <n v="27"/>
  </r>
  <r>
    <n v="2261"/>
    <n v="1969"/>
    <x v="0"/>
    <x v="2"/>
    <n v="26304"/>
    <x v="1"/>
    <x v="0"/>
    <d v="2013-06-23T00:00:00"/>
    <x v="0"/>
    <n v="44"/>
  </r>
  <r>
    <n v="5346"/>
    <n v="1973"/>
    <x v="4"/>
    <x v="2"/>
    <n v="23559"/>
    <x v="1"/>
    <x v="0"/>
    <d v="2013-07-03T00:00:00"/>
    <x v="0"/>
    <n v="40"/>
  </r>
  <r>
    <n v="4119"/>
    <n v="1963"/>
    <x v="2"/>
    <x v="1"/>
    <n v="38620"/>
    <x v="0"/>
    <x v="0"/>
    <d v="2013-05-11T00:00:00"/>
    <x v="0"/>
    <n v="50"/>
  </r>
  <r>
    <n v="535"/>
    <n v="1987"/>
    <x v="0"/>
    <x v="3"/>
    <n v="81361"/>
    <x v="0"/>
    <x v="0"/>
    <d v="2014-02-25T00:00:00"/>
    <x v="0"/>
    <n v="27"/>
  </r>
  <r>
    <n v="5268"/>
    <n v="1960"/>
    <x v="0"/>
    <x v="2"/>
    <n v="29440"/>
    <x v="1"/>
    <x v="1"/>
    <d v="2013-08-11T00:00:00"/>
    <x v="0"/>
    <n v="53"/>
  </r>
  <r>
    <n v="273"/>
    <n v="1970"/>
    <x v="2"/>
    <x v="2"/>
    <n v="36138"/>
    <x v="1"/>
    <x v="1"/>
    <d v="2013-07-16T00:00:00"/>
    <x v="0"/>
    <n v="43"/>
  </r>
  <r>
    <n v="4452"/>
    <n v="1957"/>
    <x v="0"/>
    <x v="0"/>
    <n v="50388"/>
    <x v="0"/>
    <x v="1"/>
    <d v="2014-05-28T00:00:00"/>
    <x v="0"/>
    <n v="57"/>
  </r>
  <r>
    <n v="8504"/>
    <n v="1973"/>
    <x v="0"/>
    <x v="2"/>
    <n v="79593"/>
    <x v="0"/>
    <x v="0"/>
    <d v="2014-05-12T00:00:00"/>
    <x v="0"/>
    <n v="41"/>
  </r>
  <r>
    <n v="771"/>
    <n v="1967"/>
    <x v="0"/>
    <x v="1"/>
    <n v="54178"/>
    <x v="0"/>
    <x v="1"/>
    <d v="2014-01-21T00:00:00"/>
    <x v="0"/>
    <n v="47"/>
  </r>
  <r>
    <n v="8996"/>
    <n v="1957"/>
    <x v="1"/>
    <x v="2"/>
    <n v="51725"/>
    <x v="2"/>
    <x v="1"/>
    <d v="2012-11-19T00:00:00"/>
    <x v="0"/>
    <n v="55"/>
  </r>
  <r>
    <n v="9235"/>
    <n v="1957"/>
    <x v="0"/>
    <x v="0"/>
    <n v="50995"/>
    <x v="1"/>
    <x v="1"/>
    <d v="2014-05-27T00:00:00"/>
    <x v="0"/>
    <n v="57"/>
  </r>
  <r>
    <n v="5798"/>
    <n v="1973"/>
    <x v="2"/>
    <x v="1"/>
    <n v="53246"/>
    <x v="0"/>
    <x v="0"/>
    <d v="2013-11-23T00:00:00"/>
    <x v="0"/>
    <n v="40"/>
  </r>
  <r>
    <n v="11178"/>
    <n v="1972"/>
    <x v="2"/>
    <x v="0"/>
    <n v="42394"/>
    <x v="1"/>
    <x v="0"/>
    <d v="2014-03-23T00:00:00"/>
    <x v="0"/>
    <n v="42"/>
  </r>
  <r>
    <n v="2230"/>
    <n v="1970"/>
    <x v="1"/>
    <x v="2"/>
    <n v="23626"/>
    <x v="1"/>
    <x v="0"/>
    <d v="2014-05-24T00:00:00"/>
    <x v="0"/>
    <n v="44"/>
  </r>
  <r>
    <n v="7516"/>
    <n v="1983"/>
    <x v="0"/>
    <x v="2"/>
    <n v="30096"/>
    <x v="1"/>
    <x v="0"/>
    <d v="2014-05-22T00:00:00"/>
    <x v="0"/>
    <n v="31"/>
  </r>
  <r>
    <n v="7247"/>
    <n v="1960"/>
    <x v="0"/>
    <x v="4"/>
    <n v="47916"/>
    <x v="0"/>
    <x v="1"/>
    <d v="2012-11-22T00:00:00"/>
    <x v="0"/>
    <n v="52"/>
  </r>
  <r>
    <n v="11100"/>
    <n v="1972"/>
    <x v="0"/>
    <x v="3"/>
    <n v="51813"/>
    <x v="1"/>
    <x v="1"/>
    <d v="2013-04-11T00:00:00"/>
    <x v="0"/>
    <n v="41"/>
  </r>
  <r>
    <n v="4646"/>
    <n v="1951"/>
    <x v="4"/>
    <x v="2"/>
    <n v="78497"/>
    <x v="0"/>
    <x v="0"/>
    <d v="2013-12-01T00:00:00"/>
    <x v="0"/>
    <n v="62"/>
  </r>
  <r>
    <n v="3037"/>
    <n v="1983"/>
    <x v="1"/>
    <x v="2"/>
    <n v="50150"/>
    <x v="0"/>
    <x v="0"/>
    <d v="2013-06-20T00:00:00"/>
    <x v="0"/>
    <n v="30"/>
  </r>
  <r>
    <n v="1473"/>
    <n v="1960"/>
    <x v="4"/>
    <x v="0"/>
    <n v="47823"/>
    <x v="0"/>
    <x v="1"/>
    <d v="2013-07-23T00:00:00"/>
    <x v="0"/>
    <n v="53"/>
  </r>
  <r>
    <n v="1016"/>
    <n v="1959"/>
    <x v="1"/>
    <x v="0"/>
    <n v="34554"/>
    <x v="0"/>
    <x v="1"/>
    <d v="2014-03-30T00:00:00"/>
    <x v="0"/>
    <n v="55"/>
  </r>
  <r>
    <n v="4518"/>
    <n v="1979"/>
    <x v="0"/>
    <x v="1"/>
    <n v="85693"/>
    <x v="0"/>
    <x v="1"/>
    <d v="2013-04-20T00:00:00"/>
    <x v="0"/>
    <n v="34"/>
  </r>
  <r>
    <n v="9370"/>
    <n v="1945"/>
    <x v="1"/>
    <x v="2"/>
    <n v="65846"/>
    <x v="0"/>
    <x v="0"/>
    <d v="2013-05-17T00:00:00"/>
    <x v="0"/>
    <n v="68"/>
  </r>
  <r>
    <n v="8908"/>
    <n v="1959"/>
    <x v="0"/>
    <x v="2"/>
    <n v="87195"/>
    <x v="0"/>
    <x v="0"/>
    <d v="2014-05-08T00:00:00"/>
    <x v="0"/>
    <n v="55"/>
  </r>
  <r>
    <n v="8373"/>
    <n v="1979"/>
    <x v="3"/>
    <x v="1"/>
    <n v="24594"/>
    <x v="1"/>
    <x v="0"/>
    <d v="2013-12-10T00:00:00"/>
    <x v="0"/>
    <n v="34"/>
  </r>
  <r>
    <n v="7533"/>
    <n v="1964"/>
    <x v="0"/>
    <x v="2"/>
    <n v="49096"/>
    <x v="1"/>
    <x v="1"/>
    <d v="2013-09-24T00:00:00"/>
    <x v="0"/>
    <n v="49"/>
  </r>
  <r>
    <n v="2683"/>
    <n v="1969"/>
    <x v="0"/>
    <x v="2"/>
    <n v="52413"/>
    <x v="0"/>
    <x v="2"/>
    <d v="2013-02-02T00:00:00"/>
    <x v="0"/>
    <n v="44"/>
  </r>
  <r>
    <n v="3629"/>
    <n v="1978"/>
    <x v="0"/>
    <x v="0"/>
    <n v="38557"/>
    <x v="1"/>
    <x v="0"/>
    <d v="2012-12-19T00:00:00"/>
    <x v="0"/>
    <n v="34"/>
  </r>
  <r>
    <n v="10991"/>
    <n v="1960"/>
    <x v="2"/>
    <x v="2"/>
    <n v="89058"/>
    <x v="0"/>
    <x v="0"/>
    <d v="2012-12-07T00:00:00"/>
    <x v="0"/>
    <n v="52"/>
  </r>
  <r>
    <n v="5077"/>
    <n v="1979"/>
    <x v="0"/>
    <x v="1"/>
    <n v="77298"/>
    <x v="0"/>
    <x v="1"/>
    <d v="2013-11-02T00:00:00"/>
    <x v="0"/>
    <n v="34"/>
  </r>
  <r>
    <n v="7431"/>
    <n v="1991"/>
    <x v="1"/>
    <x v="0"/>
    <n v="68126"/>
    <x v="0"/>
    <x v="0"/>
    <d v="2012-11-10T00:00:00"/>
    <x v="0"/>
    <n v="21"/>
  </r>
  <r>
    <n v="3267"/>
    <n v="1963"/>
    <x v="2"/>
    <x v="1"/>
    <n v="57288"/>
    <x v="0"/>
    <x v="1"/>
    <d v="2014-06-25T00:00:00"/>
    <x v="0"/>
    <n v="51"/>
  </r>
  <r>
    <n v="999"/>
    <n v="1991"/>
    <x v="0"/>
    <x v="0"/>
    <n v="86037"/>
    <x v="0"/>
    <x v="0"/>
    <d v="2013-01-02T00:00:00"/>
    <x v="0"/>
    <n v="22"/>
  </r>
  <r>
    <n v="9215"/>
    <n v="1980"/>
    <x v="1"/>
    <x v="2"/>
    <n v="43974"/>
    <x v="1"/>
    <x v="0"/>
    <d v="2012-12-12T00:00:00"/>
    <x v="0"/>
    <n v="32"/>
  </r>
  <r>
    <n v="2286"/>
    <n v="1962"/>
    <x v="0"/>
    <x v="0"/>
    <n v="50785"/>
    <x v="1"/>
    <x v="1"/>
    <d v="2013-09-10T00:00:00"/>
    <x v="0"/>
    <n v="51"/>
  </r>
  <r>
    <n v="1592"/>
    <n v="1970"/>
    <x v="0"/>
    <x v="2"/>
    <n v="90765"/>
    <x v="0"/>
    <x v="0"/>
    <d v="2014-01-24T00:00:00"/>
    <x v="0"/>
    <n v="44"/>
  </r>
  <r>
    <n v="367"/>
    <n v="1978"/>
    <x v="4"/>
    <x v="2"/>
    <n v="36550"/>
    <x v="1"/>
    <x v="0"/>
    <d v="2013-02-19T00:00:00"/>
    <x v="0"/>
    <n v="35"/>
  </r>
  <r>
    <n v="5234"/>
    <n v="1967"/>
    <x v="4"/>
    <x v="1"/>
    <n v="30753"/>
    <x v="1"/>
    <x v="1"/>
    <d v="2013-07-11T00:00:00"/>
    <x v="0"/>
    <n v="46"/>
  </r>
  <r>
    <n v="9862"/>
    <n v="1969"/>
    <x v="0"/>
    <x v="1"/>
    <n v="21918"/>
    <x v="1"/>
    <x v="0"/>
    <d v="2013-11-14T00:00:00"/>
    <x v="0"/>
    <n v="44"/>
  </r>
  <r>
    <n v="9805"/>
    <n v="1953"/>
    <x v="2"/>
    <x v="1"/>
    <n v="56129"/>
    <x v="0"/>
    <x v="1"/>
    <d v="2013-06-20T00:00:00"/>
    <x v="0"/>
    <n v="60"/>
  </r>
  <r>
    <n v="6205"/>
    <n v="1967"/>
    <x v="2"/>
    <x v="0"/>
    <n v="32557"/>
    <x v="1"/>
    <x v="0"/>
    <d v="2014-02-24T00:00:00"/>
    <x v="0"/>
    <n v="47"/>
  </r>
  <r>
    <n v="8442"/>
    <n v="1985"/>
    <x v="2"/>
    <x v="2"/>
    <n v="19510"/>
    <x v="2"/>
    <x v="0"/>
    <d v="2013-09-04T00:00:00"/>
    <x v="0"/>
    <n v="28"/>
  </r>
  <r>
    <n v="7386"/>
    <n v="1976"/>
    <x v="0"/>
    <x v="3"/>
    <n v="30992"/>
    <x v="1"/>
    <x v="0"/>
    <d v="2013-04-22T00:00:00"/>
    <x v="0"/>
    <n v="37"/>
  </r>
  <r>
    <n v="7215"/>
    <n v="1983"/>
    <x v="0"/>
    <x v="0"/>
    <n v="101970"/>
    <x v="0"/>
    <x v="0"/>
    <d v="2013-03-12T00:00:00"/>
    <x v="0"/>
    <n v="30"/>
  </r>
  <r>
    <n v="1491"/>
    <n v="1965"/>
    <x v="4"/>
    <x v="1"/>
    <n v="71488"/>
    <x v="0"/>
    <x v="0"/>
    <d v="2013-02-18T00:00:00"/>
    <x v="0"/>
    <n v="48"/>
  </r>
  <r>
    <n v="11071"/>
    <n v="1984"/>
    <x v="0"/>
    <x v="0"/>
    <n v="79607"/>
    <x v="0"/>
    <x v="0"/>
    <d v="2013-04-21T00:00:00"/>
    <x v="0"/>
    <n v="29"/>
  </r>
  <r>
    <n v="3381"/>
    <n v="1953"/>
    <x v="2"/>
    <x v="2"/>
    <n v="54348"/>
    <x v="1"/>
    <x v="1"/>
    <d v="2014-06-08T00:00:00"/>
    <x v="0"/>
    <n v="61"/>
  </r>
  <r>
    <n v="8268"/>
    <n v="1961"/>
    <x v="1"/>
    <x v="2"/>
    <n v="51725"/>
    <x v="0"/>
    <x v="1"/>
    <d v="2013-07-11T00:00:00"/>
    <x v="0"/>
    <n v="52"/>
  </r>
  <r>
    <n v="11051"/>
    <n v="1956"/>
    <x v="1"/>
    <x v="1"/>
    <n v="77376"/>
    <x v="1"/>
    <x v="1"/>
    <d v="2014-05-10T00:00:00"/>
    <x v="0"/>
    <n v="58"/>
  </r>
  <r>
    <n v="8026"/>
    <n v="1952"/>
    <x v="0"/>
    <x v="2"/>
    <n v="62998"/>
    <x v="0"/>
    <x v="1"/>
    <d v="2013-09-30T00:00:00"/>
    <x v="0"/>
    <n v="61"/>
  </r>
  <r>
    <n v="433"/>
    <n v="1958"/>
    <x v="2"/>
    <x v="5"/>
    <n v="61331"/>
    <x v="1"/>
    <x v="1"/>
    <d v="2013-03-10T00:00:00"/>
    <x v="0"/>
    <n v="55"/>
  </r>
  <r>
    <n v="9597"/>
    <n v="1969"/>
    <x v="0"/>
    <x v="2"/>
    <n v="73448"/>
    <x v="0"/>
    <x v="0"/>
    <d v="2014-02-10T00:00:00"/>
    <x v="0"/>
    <n v="45"/>
  </r>
  <r>
    <n v="1295"/>
    <n v="1963"/>
    <x v="0"/>
    <x v="2"/>
    <n v="51725"/>
    <x v="0"/>
    <x v="1"/>
    <d v="2013-08-11T00:00:00"/>
    <x v="0"/>
    <n v="50"/>
  </r>
  <r>
    <n v="5290"/>
    <n v="1964"/>
    <x v="1"/>
    <x v="2"/>
    <n v="41551"/>
    <x v="1"/>
    <x v="1"/>
    <d v="2013-08-14T00:00:00"/>
    <x v="0"/>
    <n v="49"/>
  </r>
  <r>
    <n v="1685"/>
    <n v="1967"/>
    <x v="1"/>
    <x v="1"/>
    <n v="62981"/>
    <x v="0"/>
    <x v="0"/>
    <d v="2013-03-17T00:00:00"/>
    <x v="0"/>
    <n v="46"/>
  </r>
  <r>
    <n v="5342"/>
    <n v="1976"/>
    <x v="3"/>
    <x v="3"/>
    <n v="9548"/>
    <x v="1"/>
    <x v="0"/>
    <d v="2012-08-08T00:00:00"/>
    <x v="0"/>
    <n v="36"/>
  </r>
  <r>
    <n v="9579"/>
    <n v="1959"/>
    <x v="1"/>
    <x v="2"/>
    <n v="33762"/>
    <x v="2"/>
    <x v="1"/>
    <d v="2013-07-07T00:00:00"/>
    <x v="0"/>
    <n v="54"/>
  </r>
  <r>
    <n v="7660"/>
    <n v="1973"/>
    <x v="1"/>
    <x v="5"/>
    <n v="35860"/>
    <x v="1"/>
    <x v="1"/>
    <d v="2014-05-19T00:00:00"/>
    <x v="0"/>
    <n v="41"/>
  </r>
  <r>
    <n v="1461"/>
    <n v="1965"/>
    <x v="1"/>
    <x v="3"/>
    <n v="36921"/>
    <x v="1"/>
    <x v="1"/>
    <d v="2013-07-28T00:00:00"/>
    <x v="0"/>
    <n v="48"/>
  </r>
  <r>
    <n v="821"/>
    <n v="1992"/>
    <x v="2"/>
    <x v="0"/>
    <n v="92859"/>
    <x v="0"/>
    <x v="0"/>
    <d v="2012-10-19T00:00:00"/>
    <x v="0"/>
    <n v="20"/>
  </r>
  <r>
    <n v="11084"/>
    <n v="1976"/>
    <x v="2"/>
    <x v="1"/>
    <n v="65104"/>
    <x v="0"/>
    <x v="1"/>
    <d v="2013-11-14T00:00:00"/>
    <x v="0"/>
    <n v="37"/>
  </r>
  <r>
    <n v="8690"/>
    <n v="1962"/>
    <x v="0"/>
    <x v="2"/>
    <n v="86111"/>
    <x v="0"/>
    <x v="0"/>
    <d v="2013-04-19T00:00:00"/>
    <x v="0"/>
    <n v="51"/>
  </r>
  <r>
    <n v="2937"/>
    <n v="1974"/>
    <x v="1"/>
    <x v="0"/>
    <n v="68352"/>
    <x v="0"/>
    <x v="1"/>
    <d v="2013-08-28T00:00:00"/>
    <x v="0"/>
    <n v="39"/>
  </r>
  <r>
    <n v="9701"/>
    <n v="1988"/>
    <x v="0"/>
    <x v="1"/>
    <n v="41883"/>
    <x v="1"/>
    <x v="0"/>
    <d v="2013-03-19T00:00:00"/>
    <x v="0"/>
    <n v="25"/>
  </r>
  <r>
    <n v="9949"/>
    <n v="1976"/>
    <x v="0"/>
    <x v="2"/>
    <n v="59809"/>
    <x v="0"/>
    <x v="2"/>
    <d v="2012-10-18T00:00:00"/>
    <x v="0"/>
    <n v="36"/>
  </r>
  <r>
    <n v="10837"/>
    <n v="1975"/>
    <x v="0"/>
    <x v="2"/>
    <n v="23957"/>
    <x v="1"/>
    <x v="0"/>
    <d v="2012-10-28T00:00:00"/>
    <x v="0"/>
    <n v="37"/>
  </r>
  <r>
    <n v="3120"/>
    <n v="1981"/>
    <x v="0"/>
    <x v="1"/>
    <n v="38547"/>
    <x v="1"/>
    <x v="0"/>
    <d v="2013-08-28T00:00:00"/>
    <x v="1"/>
    <n v="32"/>
  </r>
  <r>
    <n v="5885"/>
    <n v="1973"/>
    <x v="4"/>
    <x v="2"/>
    <n v="35688"/>
    <x v="2"/>
    <x v="1"/>
    <d v="2012-08-22T00:00:00"/>
    <x v="0"/>
    <n v="39"/>
  </r>
  <r>
    <n v="4050"/>
    <n v="1966"/>
    <x v="2"/>
    <x v="2"/>
    <n v="49605"/>
    <x v="0"/>
    <x v="0"/>
    <d v="2014-06-21T00:00:00"/>
    <x v="0"/>
    <n v="48"/>
  </r>
  <r>
    <n v="3830"/>
    <n v="1953"/>
    <x v="2"/>
    <x v="2"/>
    <n v="59354"/>
    <x v="0"/>
    <x v="2"/>
    <d v="2014-04-24T00:00:00"/>
    <x v="0"/>
    <n v="61"/>
  </r>
  <r>
    <n v="7987"/>
    <n v="1969"/>
    <x v="0"/>
    <x v="2"/>
    <n v="65747"/>
    <x v="0"/>
    <x v="1"/>
    <d v="2014-03-07T00:00:00"/>
    <x v="0"/>
    <n v="45"/>
  </r>
  <r>
    <n v="7798"/>
    <n v="1972"/>
    <x v="4"/>
    <x v="1"/>
    <n v="46344"/>
    <x v="0"/>
    <x v="1"/>
    <d v="2012-12-14T00:00:00"/>
    <x v="0"/>
    <n v="40"/>
  </r>
  <r>
    <n v="92"/>
    <n v="1988"/>
    <x v="0"/>
    <x v="5"/>
    <n v="34176"/>
    <x v="1"/>
    <x v="0"/>
    <d v="2014-05-12T00:00:00"/>
    <x v="0"/>
    <n v="26"/>
  </r>
  <r>
    <n v="7055"/>
    <n v="1952"/>
    <x v="1"/>
    <x v="1"/>
    <n v="61010"/>
    <x v="0"/>
    <x v="1"/>
    <d v="2012-10-09T00:00:00"/>
    <x v="0"/>
    <n v="60"/>
  </r>
  <r>
    <n v="10240"/>
    <n v="1949"/>
    <x v="0"/>
    <x v="1"/>
    <n v="69372"/>
    <x v="0"/>
    <x v="0"/>
    <d v="2013-02-19T00:00:00"/>
    <x v="0"/>
    <n v="64"/>
  </r>
  <r>
    <n v="3025"/>
    <n v="1958"/>
    <x v="0"/>
    <x v="0"/>
    <n v="49967"/>
    <x v="0"/>
    <x v="1"/>
    <d v="2013-07-08T00:00:00"/>
    <x v="0"/>
    <n v="55"/>
  </r>
  <r>
    <n v="9283"/>
    <n v="1978"/>
    <x v="0"/>
    <x v="0"/>
    <n v="60199"/>
    <x v="1"/>
    <x v="2"/>
    <d v="2013-09-12T00:00:00"/>
    <x v="0"/>
    <n v="35"/>
  </r>
  <r>
    <n v="9970"/>
    <n v="1977"/>
    <x v="0"/>
    <x v="1"/>
    <n v="55375"/>
    <x v="0"/>
    <x v="1"/>
    <d v="2013-10-17T00:00:00"/>
    <x v="0"/>
    <n v="36"/>
  </r>
  <r>
    <n v="2730"/>
    <n v="1955"/>
    <x v="0"/>
    <x v="0"/>
    <n v="80317"/>
    <x v="0"/>
    <x v="0"/>
    <d v="2013-08-20T00:00:00"/>
    <x v="0"/>
    <n v="58"/>
  </r>
  <r>
    <n v="2795"/>
    <n v="1958"/>
    <x v="2"/>
    <x v="0"/>
    <n v="30523"/>
    <x v="2"/>
    <x v="1"/>
    <d v="2013-07-01T00:00:00"/>
    <x v="0"/>
    <n v="55"/>
  </r>
  <r>
    <n v="9260"/>
    <n v="1945"/>
    <x v="1"/>
    <x v="2"/>
    <n v="70356"/>
    <x v="0"/>
    <x v="0"/>
    <d v="2012-11-05T00:00:00"/>
    <x v="0"/>
    <n v="67"/>
  </r>
  <r>
    <n v="8182"/>
    <n v="1984"/>
    <x v="0"/>
    <x v="2"/>
    <n v="23228"/>
    <x v="1"/>
    <x v="0"/>
    <d v="2014-01-05T00:00:00"/>
    <x v="0"/>
    <n v="30"/>
  </r>
  <r>
    <n v="10095"/>
    <n v="1975"/>
    <x v="1"/>
    <x v="3"/>
    <n v="74165"/>
    <x v="0"/>
    <x v="0"/>
    <d v="2013-05-01T00:00:00"/>
    <x v="0"/>
    <n v="38"/>
  </r>
  <r>
    <n v="8475"/>
    <n v="1973"/>
    <x v="1"/>
    <x v="2"/>
    <n v="157243"/>
    <x v="0"/>
    <x v="1"/>
    <d v="2014-03-01T00:00:00"/>
    <x v="0"/>
    <n v="41"/>
  </r>
  <r>
    <n v="4370"/>
    <n v="1966"/>
    <x v="0"/>
    <x v="1"/>
    <n v="43482"/>
    <x v="2"/>
    <x v="1"/>
    <d v="2013-11-13T00:00:00"/>
    <x v="0"/>
    <n v="47"/>
  </r>
  <r>
    <n v="10573"/>
    <n v="1953"/>
    <x v="0"/>
    <x v="3"/>
    <n v="62551"/>
    <x v="0"/>
    <x v="0"/>
    <d v="2013-11-18T00:00:00"/>
    <x v="0"/>
    <n v="60"/>
  </r>
  <r>
    <n v="3712"/>
    <n v="1959"/>
    <x v="0"/>
    <x v="3"/>
    <n v="52332"/>
    <x v="0"/>
    <x v="0"/>
    <d v="2013-08-28T00:00:00"/>
    <x v="0"/>
    <n v="54"/>
  </r>
  <r>
    <n v="6637"/>
    <n v="1988"/>
    <x v="0"/>
    <x v="0"/>
    <n v="66951"/>
    <x v="0"/>
    <x v="0"/>
    <d v="2013-11-02T00:00:00"/>
    <x v="0"/>
    <n v="25"/>
  </r>
  <r>
    <n v="3152"/>
    <n v="1957"/>
    <x v="0"/>
    <x v="1"/>
    <n v="26091"/>
    <x v="1"/>
    <x v="1"/>
    <d v="2014-02-25T00:00:00"/>
    <x v="0"/>
    <n v="57"/>
  </r>
  <r>
    <n v="5610"/>
    <n v="1965"/>
    <x v="0"/>
    <x v="1"/>
    <n v="33456"/>
    <x v="1"/>
    <x v="1"/>
    <d v="2014-04-21T00:00:00"/>
    <x v="0"/>
    <n v="49"/>
  </r>
  <r>
    <n v="6460"/>
    <n v="1982"/>
    <x v="0"/>
    <x v="2"/>
    <n v="28718"/>
    <x v="1"/>
    <x v="0"/>
    <d v="2013-07-13T00:00:00"/>
    <x v="0"/>
    <n v="31"/>
  </r>
  <r>
    <n v="1349"/>
    <n v="1970"/>
    <x v="0"/>
    <x v="2"/>
    <n v="50447"/>
    <x v="2"/>
    <x v="0"/>
    <d v="2014-04-21T00:00:00"/>
    <x v="0"/>
    <n v="44"/>
  </r>
  <r>
    <n v="1880"/>
    <n v="1959"/>
    <x v="1"/>
    <x v="1"/>
    <n v="53537"/>
    <x v="1"/>
    <x v="1"/>
    <d v="2014-01-30T00:00:00"/>
    <x v="0"/>
    <n v="55"/>
  </r>
  <r>
    <n v="641"/>
    <n v="1967"/>
    <x v="0"/>
    <x v="0"/>
    <n v="52074"/>
    <x v="0"/>
    <x v="1"/>
    <d v="2014-04-04T00:00:00"/>
    <x v="0"/>
    <n v="47"/>
  </r>
  <r>
    <n v="8717"/>
    <n v="1975"/>
    <x v="1"/>
    <x v="2"/>
    <n v="80427"/>
    <x v="0"/>
    <x v="1"/>
    <d v="2012-09-12T00:00:00"/>
    <x v="0"/>
    <n v="37"/>
  </r>
  <r>
    <n v="10314"/>
    <n v="1948"/>
    <x v="1"/>
    <x v="2"/>
    <n v="83837"/>
    <x v="0"/>
    <x v="0"/>
    <d v="2012-12-16T00:00:00"/>
    <x v="0"/>
    <n v="64"/>
  </r>
  <r>
    <n v="10854"/>
    <n v="1970"/>
    <x v="1"/>
    <x v="2"/>
    <n v="38853"/>
    <x v="1"/>
    <x v="1"/>
    <d v="2014-05-23T00:00:00"/>
    <x v="0"/>
    <n v="44"/>
  </r>
  <r>
    <n v="10492"/>
    <n v="1959"/>
    <x v="0"/>
    <x v="1"/>
    <n v="38285"/>
    <x v="2"/>
    <x v="1"/>
    <d v="2014-06-24T00:00:00"/>
    <x v="0"/>
    <n v="55"/>
  </r>
  <r>
    <n v="6935"/>
    <n v="1951"/>
    <x v="4"/>
    <x v="2"/>
    <n v="78497"/>
    <x v="0"/>
    <x v="0"/>
    <d v="2013-12-01T00:00:00"/>
    <x v="0"/>
    <n v="62"/>
  </r>
  <r>
    <n v="7698"/>
    <n v="1976"/>
    <x v="1"/>
    <x v="2"/>
    <n v="51650"/>
    <x v="0"/>
    <x v="1"/>
    <d v="2014-05-11T00:00:00"/>
    <x v="0"/>
    <n v="38"/>
  </r>
  <r>
    <n v="3559"/>
    <n v="1988"/>
    <x v="4"/>
    <x v="2"/>
    <n v="16248"/>
    <x v="1"/>
    <x v="0"/>
    <d v="2014-05-10T00:00:00"/>
    <x v="0"/>
    <n v="26"/>
  </r>
  <r>
    <n v="10562"/>
    <n v="1946"/>
    <x v="2"/>
    <x v="2"/>
    <n v="66835"/>
    <x v="0"/>
    <x v="0"/>
    <d v="2013-09-28T00:00:00"/>
    <x v="0"/>
    <n v="67"/>
  </r>
  <r>
    <n v="10796"/>
    <n v="1984"/>
    <x v="2"/>
    <x v="2"/>
    <n v="30477"/>
    <x v="1"/>
    <x v="0"/>
    <d v="2014-01-22T00:00:00"/>
    <x v="0"/>
    <n v="30"/>
  </r>
  <r>
    <n v="2563"/>
    <n v="1961"/>
    <x v="3"/>
    <x v="2"/>
    <n v="28249"/>
    <x v="0"/>
    <x v="0"/>
    <d v="2014-06-15T00:00:00"/>
    <x v="0"/>
    <n v="53"/>
  </r>
  <r>
    <n v="3518"/>
    <n v="1983"/>
    <x v="0"/>
    <x v="2"/>
    <n v="25271"/>
    <x v="1"/>
    <x v="0"/>
    <d v="2012-12-05T00:00:00"/>
    <x v="0"/>
    <n v="29"/>
  </r>
  <r>
    <n v="5823"/>
    <n v="1970"/>
    <x v="1"/>
    <x v="0"/>
    <n v="32303"/>
    <x v="0"/>
    <x v="1"/>
    <d v="2014-03-08T00:00:00"/>
    <x v="0"/>
    <n v="44"/>
  </r>
  <r>
    <n v="3934"/>
    <n v="1966"/>
    <x v="0"/>
    <x v="2"/>
    <n v="61286"/>
    <x v="0"/>
    <x v="1"/>
    <d v="2013-08-02T00:00:00"/>
    <x v="0"/>
    <n v="47"/>
  </r>
  <r>
    <n v="6982"/>
    <n v="1976"/>
    <x v="0"/>
    <x v="2"/>
    <n v="74068"/>
    <x v="0"/>
    <x v="0"/>
    <d v="2013-03-19T00:00:00"/>
    <x v="0"/>
    <n v="37"/>
  </r>
  <r>
    <n v="6431"/>
    <n v="1964"/>
    <x v="1"/>
    <x v="2"/>
    <n v="45759"/>
    <x v="1"/>
    <x v="1"/>
    <d v="2013-02-23T00:00:00"/>
    <x v="0"/>
    <n v="49"/>
  </r>
  <r>
    <n v="9733"/>
    <n v="1978"/>
    <x v="3"/>
    <x v="1"/>
    <n v="24882"/>
    <x v="1"/>
    <x v="0"/>
    <d v="2012-09-09T00:00:00"/>
    <x v="0"/>
    <n v="34"/>
  </r>
  <r>
    <n v="5602"/>
    <n v="1989"/>
    <x v="1"/>
    <x v="1"/>
    <n v="66973"/>
    <x v="0"/>
    <x v="0"/>
    <d v="2013-05-17T00:00:00"/>
    <x v="0"/>
    <n v="24"/>
  </r>
  <r>
    <n v="7829"/>
    <n v="1900"/>
    <x v="4"/>
    <x v="3"/>
    <n v="36640"/>
    <x v="1"/>
    <x v="0"/>
    <d v="2013-09-26T00:00:00"/>
    <x v="1"/>
    <n v="113"/>
  </r>
  <r>
    <n v="1324"/>
    <n v="1988"/>
    <x v="0"/>
    <x v="2"/>
    <n v="38872"/>
    <x v="1"/>
    <x v="0"/>
    <d v="2013-05-30T00:00:00"/>
    <x v="0"/>
    <n v="25"/>
  </r>
  <r>
    <n v="326"/>
    <n v="1973"/>
    <x v="0"/>
    <x v="2"/>
    <n v="51148"/>
    <x v="1"/>
    <x v="1"/>
    <d v="2013-02-18T00:00:00"/>
    <x v="0"/>
    <n v="40"/>
  </r>
  <r>
    <n v="7224"/>
    <n v="1977"/>
    <x v="0"/>
    <x v="2"/>
    <n v="31353"/>
    <x v="1"/>
    <x v="1"/>
    <d v="2013-12-29T00:00:00"/>
    <x v="0"/>
    <n v="36"/>
  </r>
  <r>
    <n v="6999"/>
    <n v="1980"/>
    <x v="2"/>
    <x v="2"/>
    <n v="69661"/>
    <x v="0"/>
    <x v="0"/>
    <d v="2014-05-13T00:00:00"/>
    <x v="0"/>
    <n v="34"/>
  </r>
  <r>
    <n v="9938"/>
    <n v="1954"/>
    <x v="0"/>
    <x v="2"/>
    <n v="80067"/>
    <x v="0"/>
    <x v="0"/>
    <d v="2013-09-19T00:00:00"/>
    <x v="0"/>
    <n v="59"/>
  </r>
  <r>
    <n v="6422"/>
    <n v="1954"/>
    <x v="0"/>
    <x v="2"/>
    <n v="86718"/>
    <x v="0"/>
    <x v="0"/>
    <d v="2013-01-17T00:00:00"/>
    <x v="0"/>
    <n v="59"/>
  </r>
  <r>
    <n v="3182"/>
    <n v="1973"/>
    <x v="1"/>
    <x v="0"/>
    <n v="46854"/>
    <x v="1"/>
    <x v="1"/>
    <d v="2014-03-31T00:00:00"/>
    <x v="0"/>
    <n v="41"/>
  </r>
  <r>
    <n v="7300"/>
    <n v="1952"/>
    <x v="0"/>
    <x v="3"/>
    <n v="69142"/>
    <x v="0"/>
    <x v="1"/>
    <d v="2014-06-29T00:00:00"/>
    <x v="0"/>
    <n v="62"/>
  </r>
  <r>
    <n v="10424"/>
    <n v="1968"/>
    <x v="0"/>
    <x v="0"/>
    <n v="75922"/>
    <x v="0"/>
    <x v="0"/>
    <d v="2013-12-09T00:00:00"/>
    <x v="0"/>
    <n v="45"/>
  </r>
  <r>
    <n v="8727"/>
    <n v="1978"/>
    <x v="0"/>
    <x v="3"/>
    <n v="63693"/>
    <x v="0"/>
    <x v="1"/>
    <d v="2013-10-14T00:00:00"/>
    <x v="0"/>
    <n v="35"/>
  </r>
  <r>
    <n v="2798"/>
    <n v="1977"/>
    <x v="1"/>
    <x v="1"/>
    <n v="102160"/>
    <x v="0"/>
    <x v="0"/>
    <d v="2012-11-02T00:00:00"/>
    <x v="0"/>
    <n v="35"/>
  </r>
  <r>
    <n v="1030"/>
    <n v="1965"/>
    <x v="1"/>
    <x v="0"/>
    <n v="40637"/>
    <x v="1"/>
    <x v="1"/>
    <d v="2013-07-17T00:00:00"/>
    <x v="0"/>
    <n v="48"/>
  </r>
  <r>
    <n v="624"/>
    <n v="1984"/>
    <x v="2"/>
    <x v="0"/>
    <n v="18890"/>
    <x v="0"/>
    <x v="0"/>
    <d v="2012-11-10T00:00:00"/>
    <x v="0"/>
    <n v="28"/>
  </r>
  <r>
    <n v="5176"/>
    <n v="1988"/>
    <x v="0"/>
    <x v="1"/>
    <n v="29604"/>
    <x v="1"/>
    <x v="0"/>
    <d v="2013-12-08T00:00:00"/>
    <x v="0"/>
    <n v="25"/>
  </r>
  <r>
    <n v="5552"/>
    <n v="1963"/>
    <x v="2"/>
    <x v="3"/>
    <n v="48721"/>
    <x v="1"/>
    <x v="1"/>
    <d v="2013-05-13T00:00:00"/>
    <x v="0"/>
    <n v="50"/>
  </r>
  <r>
    <n v="868"/>
    <n v="1966"/>
    <x v="0"/>
    <x v="2"/>
    <n v="44794"/>
    <x v="0"/>
    <x v="1"/>
    <d v="2014-06-08T00:00:00"/>
    <x v="0"/>
    <n v="48"/>
  </r>
  <r>
    <n v="380"/>
    <n v="1954"/>
    <x v="0"/>
    <x v="3"/>
    <n v="64497"/>
    <x v="0"/>
    <x v="1"/>
    <d v="2012-09-10T00:00:00"/>
    <x v="0"/>
    <n v="58"/>
  </r>
  <r>
    <n v="2677"/>
    <n v="1956"/>
    <x v="0"/>
    <x v="1"/>
    <n v="46097"/>
    <x v="0"/>
    <x v="1"/>
    <d v="2013-03-31T00:00:00"/>
    <x v="0"/>
    <n v="57"/>
  </r>
  <r>
    <n v="6521"/>
    <n v="1954"/>
    <x v="0"/>
    <x v="1"/>
    <n v="77972"/>
    <x v="0"/>
    <x v="0"/>
    <d v="2014-03-18T00:00:00"/>
    <x v="0"/>
    <n v="60"/>
  </r>
  <r>
    <n v="6927"/>
    <n v="1968"/>
    <x v="1"/>
    <x v="2"/>
    <n v="44377"/>
    <x v="1"/>
    <x v="1"/>
    <d v="2012-10-05T00:00:00"/>
    <x v="0"/>
    <n v="44"/>
  </r>
  <r>
    <n v="2877"/>
    <n v="1974"/>
    <x v="2"/>
    <x v="1"/>
    <n v="46014"/>
    <x v="1"/>
    <x v="1"/>
    <d v="2013-01-21T00:00:00"/>
    <x v="0"/>
    <n v="39"/>
  </r>
  <r>
    <n v="0"/>
    <n v="1985"/>
    <x v="0"/>
    <x v="2"/>
    <n v="70951"/>
    <x v="0"/>
    <x v="0"/>
    <d v="2013-05-04T00:00:00"/>
    <x v="0"/>
    <n v="28"/>
  </r>
  <r>
    <n v="1584"/>
    <n v="1977"/>
    <x v="0"/>
    <x v="2"/>
    <n v="41443"/>
    <x v="1"/>
    <x v="0"/>
    <d v="2014-04-01T00:00:00"/>
    <x v="0"/>
    <n v="37"/>
  </r>
  <r>
    <n v="7264"/>
    <n v="1978"/>
    <x v="4"/>
    <x v="0"/>
    <n v="52195"/>
    <x v="2"/>
    <x v="1"/>
    <d v="2014-05-12T00:00:00"/>
    <x v="0"/>
    <n v="36"/>
  </r>
  <r>
    <n v="6274"/>
    <n v="1948"/>
    <x v="2"/>
    <x v="2"/>
    <n v="83790"/>
    <x v="0"/>
    <x v="0"/>
    <d v="2013-11-15T00:00:00"/>
    <x v="0"/>
    <n v="65"/>
  </r>
  <r>
    <n v="1377"/>
    <n v="1954"/>
    <x v="2"/>
    <x v="4"/>
    <n v="44551"/>
    <x v="0"/>
    <x v="1"/>
    <d v="2013-08-31T00:00:00"/>
    <x v="0"/>
    <n v="59"/>
  </r>
  <r>
    <n v="454"/>
    <n v="1980"/>
    <x v="0"/>
    <x v="1"/>
    <n v="69508"/>
    <x v="1"/>
    <x v="0"/>
    <d v="2012-11-14T00:00:00"/>
    <x v="0"/>
    <n v="32"/>
  </r>
  <r>
    <n v="1755"/>
    <n v="1988"/>
    <x v="4"/>
    <x v="1"/>
    <n v="45204"/>
    <x v="1"/>
    <x v="0"/>
    <d v="2014-04-11T00:00:00"/>
    <x v="0"/>
    <n v="26"/>
  </r>
  <r>
    <n v="2075"/>
    <n v="1969"/>
    <x v="0"/>
    <x v="2"/>
    <n v="72460"/>
    <x v="0"/>
    <x v="0"/>
    <d v="2013-11-14T00:00:00"/>
    <x v="0"/>
    <n v="44"/>
  </r>
  <r>
    <n v="4785"/>
    <n v="1970"/>
    <x v="1"/>
    <x v="1"/>
    <n v="77622"/>
    <x v="0"/>
    <x v="2"/>
    <d v="2014-04-14T00:00:00"/>
    <x v="0"/>
    <n v="44"/>
  </r>
  <r>
    <n v="9076"/>
    <n v="1980"/>
    <x v="1"/>
    <x v="2"/>
    <n v="30732"/>
    <x v="1"/>
    <x v="0"/>
    <d v="2013-01-05T00:00:00"/>
    <x v="0"/>
    <n v="33"/>
  </r>
  <r>
    <n v="7079"/>
    <n v="1962"/>
    <x v="0"/>
    <x v="3"/>
    <n v="63887"/>
    <x v="0"/>
    <x v="1"/>
    <d v="2012-09-08T00:00:00"/>
    <x v="0"/>
    <n v="50"/>
  </r>
  <r>
    <n v="4653"/>
    <n v="1978"/>
    <x v="0"/>
    <x v="1"/>
    <n v="42011"/>
    <x v="1"/>
    <x v="0"/>
    <d v="2013-03-26T00:00:00"/>
    <x v="0"/>
    <n v="35"/>
  </r>
  <r>
    <n v="7375"/>
    <n v="1976"/>
    <x v="0"/>
    <x v="1"/>
    <n v="51369"/>
    <x v="0"/>
    <x v="1"/>
    <d v="2012-10-25T00:00:00"/>
    <x v="0"/>
    <n v="36"/>
  </r>
  <r>
    <n v="709"/>
    <n v="1952"/>
    <x v="0"/>
    <x v="3"/>
    <n v="51537"/>
    <x v="0"/>
    <x v="1"/>
    <d v="2012-12-09T00:00:00"/>
    <x v="0"/>
    <n v="60"/>
  </r>
  <r>
    <n v="460"/>
    <n v="1972"/>
    <x v="1"/>
    <x v="2"/>
    <n v="79930"/>
    <x v="0"/>
    <x v="0"/>
    <d v="2012-08-08T00:00:00"/>
    <x v="0"/>
    <n v="40"/>
  </r>
  <r>
    <n v="3726"/>
    <n v="1986"/>
    <x v="1"/>
    <x v="1"/>
    <n v="34320"/>
    <x v="1"/>
    <x v="0"/>
    <d v="2014-02-16T00:00:00"/>
    <x v="0"/>
    <n v="28"/>
  </r>
  <r>
    <n v="6798"/>
    <n v="1966"/>
    <x v="0"/>
    <x v="0"/>
    <n v="37070"/>
    <x v="1"/>
    <x v="1"/>
    <d v="2013-03-20T00:00:00"/>
    <x v="0"/>
    <n v="47"/>
  </r>
  <r>
    <n v="5341"/>
    <n v="1962"/>
    <x v="4"/>
    <x v="3"/>
    <n v="81975"/>
    <x v="0"/>
    <x v="1"/>
    <d v="2013-01-05T00:00:00"/>
    <x v="0"/>
    <n v="51"/>
  </r>
  <r>
    <n v="1606"/>
    <n v="1971"/>
    <x v="0"/>
    <x v="1"/>
    <n v="38590"/>
    <x v="1"/>
    <x v="0"/>
    <d v="2013-05-15T00:00:00"/>
    <x v="0"/>
    <n v="42"/>
  </r>
  <r>
    <n v="9617"/>
    <n v="1951"/>
    <x v="0"/>
    <x v="0"/>
    <n v="15033"/>
    <x v="0"/>
    <x v="0"/>
    <d v="2014-04-16T00:00:00"/>
    <x v="0"/>
    <n v="63"/>
  </r>
  <r>
    <n v="3233"/>
    <n v="1965"/>
    <x v="1"/>
    <x v="2"/>
    <n v="62745"/>
    <x v="0"/>
    <x v="1"/>
    <d v="2013-03-23T00:00:00"/>
    <x v="0"/>
    <n v="48"/>
  </r>
  <r>
    <n v="89"/>
    <n v="1975"/>
    <x v="4"/>
    <x v="2"/>
    <n v="22212"/>
    <x v="1"/>
    <x v="0"/>
    <d v="2013-12-09T00:00:00"/>
    <x v="0"/>
    <n v="38"/>
  </r>
  <r>
    <n v="2936"/>
    <n v="1982"/>
    <x v="2"/>
    <x v="1"/>
    <n v="23661"/>
    <x v="1"/>
    <x v="0"/>
    <d v="2013-12-04T00:00:00"/>
    <x v="0"/>
    <n v="31"/>
  </r>
  <r>
    <n v="9449"/>
    <n v="1958"/>
    <x v="1"/>
    <x v="0"/>
    <n v="79761"/>
    <x v="0"/>
    <x v="1"/>
    <d v="2013-10-04T00:00:00"/>
    <x v="0"/>
    <n v="55"/>
  </r>
  <r>
    <m/>
    <m/>
    <x v="5"/>
    <x v="6"/>
    <m/>
    <x v="3"/>
    <x v="3"/>
    <m/>
    <x v="2"/>
    <m/>
  </r>
  <r>
    <n v="11004"/>
    <n v="1893"/>
    <x v="4"/>
    <x v="0"/>
    <n v="60182"/>
    <x v="0"/>
    <x v="1"/>
    <d v="2014-05-17T00:00:00"/>
    <x v="0"/>
    <n v="121"/>
  </r>
  <r>
    <n v="313"/>
    <n v="1968"/>
    <x v="0"/>
    <x v="4"/>
    <n v="73455"/>
    <x v="0"/>
    <x v="0"/>
    <d v="2013-10-28T00:00:00"/>
    <x v="0"/>
    <n v="45"/>
  </r>
  <r>
    <n v="9940"/>
    <n v="1958"/>
    <x v="0"/>
    <x v="1"/>
    <n v="64961"/>
    <x v="0"/>
    <x v="1"/>
    <d v="2012-12-23T00:00:00"/>
    <x v="0"/>
    <n v="54"/>
  </r>
  <r>
    <n v="10735"/>
    <n v="1971"/>
    <x v="0"/>
    <x v="0"/>
    <n v="22804"/>
    <x v="1"/>
    <x v="0"/>
    <d v="2013-07-31T00:00:00"/>
    <x v="0"/>
    <n v="42"/>
  </r>
  <r>
    <n v="9529"/>
    <n v="1990"/>
    <x v="0"/>
    <x v="2"/>
    <n v="73687"/>
    <x v="0"/>
    <x v="0"/>
    <d v="2013-11-28T00:00:00"/>
    <x v="0"/>
    <n v="23"/>
  </r>
  <r>
    <n v="6439"/>
    <n v="1958"/>
    <x v="0"/>
    <x v="2"/>
    <n v="61074"/>
    <x v="0"/>
    <x v="1"/>
    <d v="2012-08-17T00:00:00"/>
    <x v="0"/>
    <n v="54"/>
  </r>
  <r>
    <n v="7411"/>
    <n v="1964"/>
    <x v="1"/>
    <x v="2"/>
    <n v="31686"/>
    <x v="1"/>
    <x v="1"/>
    <d v="2014-06-05T00:00:00"/>
    <x v="0"/>
    <n v="50"/>
  </r>
  <r>
    <n v="2176"/>
    <n v="1972"/>
    <x v="0"/>
    <x v="2"/>
    <n v="80134"/>
    <x v="1"/>
    <x v="0"/>
    <d v="2013-05-20T00:00:00"/>
    <x v="0"/>
    <n v="41"/>
  </r>
  <r>
    <n v="9265"/>
    <n v="1953"/>
    <x v="0"/>
    <x v="2"/>
    <n v="75027"/>
    <x v="0"/>
    <x v="1"/>
    <d v="2013-01-09T00:00:00"/>
    <x v="0"/>
    <n v="60"/>
  </r>
  <r>
    <n v="8867"/>
    <n v="1988"/>
    <x v="1"/>
    <x v="2"/>
    <n v="67546"/>
    <x v="0"/>
    <x v="0"/>
    <d v="2012-08-31T00:00:00"/>
    <x v="0"/>
    <n v="24"/>
  </r>
  <r>
    <n v="8932"/>
    <n v="1969"/>
    <x v="2"/>
    <x v="1"/>
    <n v="65176"/>
    <x v="0"/>
    <x v="1"/>
    <d v="2012-10-29T00:00:00"/>
    <x v="0"/>
    <n v="43"/>
  </r>
  <r>
    <n v="10236"/>
    <n v="1975"/>
    <x v="2"/>
    <x v="0"/>
    <n v="31160"/>
    <x v="1"/>
    <x v="0"/>
    <d v="2013-09-16T00:00:00"/>
    <x v="0"/>
    <n v="38"/>
  </r>
  <r>
    <n v="6340"/>
    <n v="1985"/>
    <x v="0"/>
    <x v="0"/>
    <n v="29938"/>
    <x v="1"/>
    <x v="0"/>
    <d v="2013-10-27T00:00:00"/>
    <x v="0"/>
    <n v="28"/>
  </r>
  <r>
    <n v="10089"/>
    <n v="1974"/>
    <x v="0"/>
    <x v="3"/>
    <n v="102692"/>
    <x v="0"/>
    <x v="0"/>
    <d v="2013-04-05T00:00:00"/>
    <x v="0"/>
    <n v="39"/>
  </r>
  <r>
    <n v="2227"/>
    <n v="1958"/>
    <x v="4"/>
    <x v="1"/>
    <n v="26490"/>
    <x v="0"/>
    <x v="0"/>
    <d v="2012-09-22T00:00:00"/>
    <x v="0"/>
    <n v="54"/>
  </r>
  <r>
    <n v="10992"/>
    <n v="1967"/>
    <x v="0"/>
    <x v="1"/>
    <n v="75702"/>
    <x v="1"/>
    <x v="1"/>
    <d v="2012-08-29T00:00:00"/>
    <x v="0"/>
    <n v="45"/>
  </r>
  <r>
    <n v="5304"/>
    <n v="1974"/>
    <x v="1"/>
    <x v="0"/>
    <n v="30899"/>
    <x v="1"/>
    <x v="0"/>
    <d v="2012-10-13T00:00:00"/>
    <x v="0"/>
    <n v="38"/>
  </r>
  <r>
    <n v="309"/>
    <n v="1961"/>
    <x v="1"/>
    <x v="1"/>
    <n v="63342"/>
    <x v="0"/>
    <x v="1"/>
    <d v="2012-10-16T00:00:00"/>
    <x v="0"/>
    <n v="51"/>
  </r>
  <r>
    <n v="3406"/>
    <n v="1964"/>
    <x v="0"/>
    <x v="0"/>
    <n v="45989"/>
    <x v="0"/>
    <x v="1"/>
    <d v="2012-10-22T00:00:00"/>
    <x v="0"/>
    <n v="48"/>
  </r>
  <r>
    <n v="2661"/>
    <n v="1964"/>
    <x v="0"/>
    <x v="0"/>
    <n v="18701"/>
    <x v="1"/>
    <x v="1"/>
    <d v="2013-06-04T00:00:00"/>
    <x v="0"/>
    <n v="49"/>
  </r>
  <r>
    <n v="3153"/>
    <n v="1957"/>
    <x v="1"/>
    <x v="0"/>
    <n v="40737"/>
    <x v="2"/>
    <x v="1"/>
    <d v="2013-12-08T00:00:00"/>
    <x v="0"/>
    <n v="56"/>
  </r>
  <r>
    <n v="10264"/>
    <n v="1979"/>
    <x v="0"/>
    <x v="3"/>
    <n v="15287"/>
    <x v="1"/>
    <x v="0"/>
    <d v="2012-10-10T00:00:00"/>
    <x v="0"/>
    <n v="33"/>
  </r>
  <r>
    <n v="1184"/>
    <n v="1968"/>
    <x v="1"/>
    <x v="3"/>
    <n v="69674"/>
    <x v="0"/>
    <x v="2"/>
    <d v="2013-05-22T00:00:00"/>
    <x v="0"/>
    <n v="45"/>
  </r>
  <r>
    <n v="4200"/>
    <n v="1970"/>
    <x v="2"/>
    <x v="2"/>
    <n v="44159"/>
    <x v="1"/>
    <x v="0"/>
    <d v="2014-06-17T00:00:00"/>
    <x v="0"/>
    <n v="44"/>
  </r>
  <r>
    <n v="9396"/>
    <n v="1978"/>
    <x v="1"/>
    <x v="2"/>
    <n v="37717"/>
    <x v="1"/>
    <x v="0"/>
    <d v="2012-11-23T00:00:00"/>
    <x v="0"/>
    <n v="34"/>
  </r>
  <r>
    <n v="2387"/>
    <n v="1952"/>
    <x v="2"/>
    <x v="1"/>
    <n v="43776"/>
    <x v="1"/>
    <x v="1"/>
    <d v="2013-02-03T00:00:00"/>
    <x v="0"/>
    <n v="61"/>
  </r>
  <r>
    <n v="6690"/>
    <n v="1966"/>
    <x v="2"/>
    <x v="2"/>
    <n v="38179"/>
    <x v="1"/>
    <x v="1"/>
    <d v="2013-03-14T00:00:00"/>
    <x v="0"/>
    <n v="47"/>
  </r>
  <r>
    <n v="1225"/>
    <n v="1963"/>
    <x v="0"/>
    <x v="2"/>
    <n v="80124"/>
    <x v="0"/>
    <x v="0"/>
    <d v="2014-06-26T00:00:00"/>
    <x v="0"/>
    <n v="51"/>
  </r>
  <r>
    <n v="9703"/>
    <n v="1970"/>
    <x v="1"/>
    <x v="2"/>
    <n v="38097"/>
    <x v="1"/>
    <x v="1"/>
    <d v="2012-10-15T00:00:00"/>
    <x v="0"/>
    <n v="42"/>
  </r>
  <r>
    <n v="291"/>
    <n v="1970"/>
    <x v="0"/>
    <x v="2"/>
    <n v="72940"/>
    <x v="0"/>
    <x v="0"/>
    <d v="2013-06-19T00:00:00"/>
    <x v="0"/>
    <n v="43"/>
  </r>
  <r>
    <n v="4557"/>
    <n v="1970"/>
    <x v="0"/>
    <x v="1"/>
    <n v="22070"/>
    <x v="1"/>
    <x v="0"/>
    <d v="2013-10-04T00:00:00"/>
    <x v="0"/>
    <n v="43"/>
  </r>
  <r>
    <n v="2379"/>
    <n v="1953"/>
    <x v="0"/>
    <x v="0"/>
    <n v="69267"/>
    <x v="0"/>
    <x v="0"/>
    <d v="2012-09-22T00:00:00"/>
    <x v="0"/>
    <n v="59"/>
  </r>
  <r>
    <n v="5726"/>
    <n v="1983"/>
    <x v="2"/>
    <x v="0"/>
    <n v="31788"/>
    <x v="1"/>
    <x v="0"/>
    <d v="2014-03-20T00:00:00"/>
    <x v="1"/>
    <n v="31"/>
  </r>
  <r>
    <n v="3066"/>
    <n v="1975"/>
    <x v="1"/>
    <x v="1"/>
    <n v="61905"/>
    <x v="0"/>
    <x v="1"/>
    <d v="2014-02-04T00:00:00"/>
    <x v="0"/>
    <n v="39"/>
  </r>
  <r>
    <n v="6336"/>
    <n v="1960"/>
    <x v="0"/>
    <x v="2"/>
    <n v="29315"/>
    <x v="1"/>
    <x v="1"/>
    <d v="2014-04-06T00:00:00"/>
    <x v="0"/>
    <n v="54"/>
  </r>
  <r>
    <n v="10967"/>
    <n v="1963"/>
    <x v="0"/>
    <x v="3"/>
    <n v="33378"/>
    <x v="1"/>
    <x v="1"/>
    <d v="2013-02-06T00:00:00"/>
    <x v="0"/>
    <n v="50"/>
  </r>
  <r>
    <n v="2304"/>
    <n v="1963"/>
    <x v="1"/>
    <x v="1"/>
    <n v="66313"/>
    <x v="0"/>
    <x v="1"/>
    <d v="2013-09-16T00:00:00"/>
    <x v="0"/>
    <n v="50"/>
  </r>
  <r>
    <n v="3445"/>
    <n v="1956"/>
    <x v="0"/>
    <x v="0"/>
    <n v="60714"/>
    <x v="0"/>
    <x v="0"/>
    <d v="2013-01-17T00:00:00"/>
    <x v="0"/>
    <n v="57"/>
  </r>
  <r>
    <n v="7828"/>
    <n v="1981"/>
    <x v="2"/>
    <x v="1"/>
    <n v="77882"/>
    <x v="0"/>
    <x v="0"/>
    <d v="2014-04-30T00:00:00"/>
    <x v="0"/>
    <n v="33"/>
  </r>
  <r>
    <n v="3762"/>
    <n v="1986"/>
    <x v="1"/>
    <x v="0"/>
    <n v="69867"/>
    <x v="0"/>
    <x v="0"/>
    <d v="2013-04-02T00:00:00"/>
    <x v="0"/>
    <n v="27"/>
  </r>
  <r>
    <n v="4391"/>
    <n v="1968"/>
    <x v="2"/>
    <x v="3"/>
    <n v="63841"/>
    <x v="0"/>
    <x v="1"/>
    <d v="2013-04-21T00:00:00"/>
    <x v="0"/>
    <n v="45"/>
  </r>
  <r>
    <n v="4669"/>
    <n v="1981"/>
    <x v="3"/>
    <x v="2"/>
    <n v="24480"/>
    <x v="1"/>
    <x v="0"/>
    <d v="2013-02-11T00:00:00"/>
    <x v="0"/>
    <n v="32"/>
  </r>
  <r>
    <n v="10144"/>
    <n v="1976"/>
    <x v="0"/>
    <x v="1"/>
    <n v="51369"/>
    <x v="0"/>
    <x v="1"/>
    <d v="2012-10-25T00:00:00"/>
    <x v="0"/>
    <n v="36"/>
  </r>
  <r>
    <n v="8652"/>
    <n v="1946"/>
    <x v="0"/>
    <x v="1"/>
    <n v="37760"/>
    <x v="0"/>
    <x v="0"/>
    <d v="2012-08-31T00:00:00"/>
    <x v="0"/>
    <n v="66"/>
  </r>
  <r>
    <n v="1672"/>
    <n v="1974"/>
    <x v="1"/>
    <x v="1"/>
    <n v="65640"/>
    <x v="0"/>
    <x v="1"/>
    <d v="2014-03-01T00:00:00"/>
    <x v="0"/>
    <n v="40"/>
  </r>
  <r>
    <n v="8962"/>
    <n v="1975"/>
    <x v="2"/>
    <x v="2"/>
    <n v="44319"/>
    <x v="1"/>
    <x v="1"/>
    <d v="2014-04-17T00:00:00"/>
    <x v="0"/>
    <n v="39"/>
  </r>
  <r>
    <n v="9974"/>
    <n v="1974"/>
    <x v="0"/>
    <x v="2"/>
    <n v="30631"/>
    <x v="1"/>
    <x v="0"/>
    <d v="2013-07-12T00:00:00"/>
    <x v="0"/>
    <n v="39"/>
  </r>
  <r>
    <n v="10983"/>
    <n v="1952"/>
    <x v="0"/>
    <x v="1"/>
    <n v="75278"/>
    <x v="0"/>
    <x v="0"/>
    <d v="2013-01-29T00:00:00"/>
    <x v="0"/>
    <n v="61"/>
  </r>
  <r>
    <n v="8148"/>
    <n v="1956"/>
    <x v="2"/>
    <x v="1"/>
    <n v="50898"/>
    <x v="1"/>
    <x v="1"/>
    <d v="2013-01-08T00:00:00"/>
    <x v="0"/>
    <n v="57"/>
  </r>
  <r>
    <n v="10102"/>
    <n v="1966"/>
    <x v="0"/>
    <x v="4"/>
    <n v="79946"/>
    <x v="0"/>
    <x v="0"/>
    <d v="2014-05-12T00:00:00"/>
    <x v="0"/>
    <n v="48"/>
  </r>
  <r>
    <n v="4697"/>
    <n v="1949"/>
    <x v="2"/>
    <x v="3"/>
    <n v="35416"/>
    <x v="0"/>
    <x v="0"/>
    <d v="2013-06-13T00:00:00"/>
    <x v="0"/>
    <n v="64"/>
  </r>
  <r>
    <n v="9262"/>
    <n v="1984"/>
    <x v="4"/>
    <x v="1"/>
    <n v="32414"/>
    <x v="0"/>
    <x v="0"/>
    <d v="2013-07-04T00:00:00"/>
    <x v="0"/>
    <n v="29"/>
  </r>
  <r>
    <n v="7254"/>
    <n v="1969"/>
    <x v="0"/>
    <x v="1"/>
    <n v="38361"/>
    <x v="1"/>
    <x v="0"/>
    <d v="2013-12-27T00:00:00"/>
    <x v="0"/>
    <n v="44"/>
  </r>
  <r>
    <n v="4543"/>
    <n v="1980"/>
    <x v="0"/>
    <x v="2"/>
    <n v="82497"/>
    <x v="0"/>
    <x v="0"/>
    <d v="2012-10-31T00:00:00"/>
    <x v="0"/>
    <n v="32"/>
  </r>
  <r>
    <n v="4927"/>
    <n v="1971"/>
    <x v="0"/>
    <x v="1"/>
    <n v="16626"/>
    <x v="2"/>
    <x v="0"/>
    <d v="2014-01-15T00:00:00"/>
    <x v="0"/>
    <n v="43"/>
  </r>
  <r>
    <n v="10451"/>
    <n v="1965"/>
    <x v="0"/>
    <x v="1"/>
    <n v="29672"/>
    <x v="1"/>
    <x v="1"/>
    <d v="2013-03-12T00:00:00"/>
    <x v="0"/>
    <n v="48"/>
  </r>
  <r>
    <n v="2926"/>
    <n v="1952"/>
    <x v="2"/>
    <x v="1"/>
    <n v="55951"/>
    <x v="0"/>
    <x v="1"/>
    <d v="2012-08-23T00:00:00"/>
    <x v="0"/>
    <n v="60"/>
  </r>
  <r>
    <n v="2874"/>
    <n v="1988"/>
    <x v="4"/>
    <x v="3"/>
    <n v="35388"/>
    <x v="1"/>
    <x v="0"/>
    <d v="2013-03-07T00:00:00"/>
    <x v="0"/>
    <n v="25"/>
  </r>
  <r>
    <n v="9738"/>
    <n v="1986"/>
    <x v="2"/>
    <x v="1"/>
    <n v="42386"/>
    <x v="1"/>
    <x v="0"/>
    <d v="2013-01-13T00:00:00"/>
    <x v="0"/>
    <n v="27"/>
  </r>
  <r>
    <n v="7119"/>
    <n v="1982"/>
    <x v="0"/>
    <x v="0"/>
    <n v="68627"/>
    <x v="0"/>
    <x v="0"/>
    <d v="2013-01-12T00:00:00"/>
    <x v="0"/>
    <n v="31"/>
  </r>
  <r>
    <n v="3924"/>
    <n v="1965"/>
    <x v="1"/>
    <x v="3"/>
    <n v="57912"/>
    <x v="0"/>
    <x v="1"/>
    <d v="2014-03-17T00:00:00"/>
    <x v="0"/>
    <n v="49"/>
  </r>
  <r>
    <n v="5827"/>
    <n v="1958"/>
    <x v="0"/>
    <x v="3"/>
    <n v="35246"/>
    <x v="1"/>
    <x v="1"/>
    <d v="2014-04-16T00:00:00"/>
    <x v="0"/>
    <n v="56"/>
  </r>
  <r>
    <n v="5596"/>
    <n v="1956"/>
    <x v="4"/>
    <x v="1"/>
    <n v="58821"/>
    <x v="0"/>
    <x v="1"/>
    <d v="2013-10-12T00:00:00"/>
    <x v="0"/>
    <n v="57"/>
  </r>
  <r>
    <n v="10812"/>
    <n v="1978"/>
    <x v="1"/>
    <x v="2"/>
    <n v="46377"/>
    <x v="1"/>
    <x v="0"/>
    <d v="2014-03-01T00:00:00"/>
    <x v="0"/>
    <n v="36"/>
  </r>
  <r>
    <n v="1717"/>
    <n v="1988"/>
    <x v="0"/>
    <x v="0"/>
    <n v="39747"/>
    <x v="1"/>
    <x v="0"/>
    <d v="2014-04-13T00:00:00"/>
    <x v="0"/>
    <n v="26"/>
  </r>
  <r>
    <n v="9491"/>
    <n v="1984"/>
    <x v="0"/>
    <x v="1"/>
    <n v="23976"/>
    <x v="1"/>
    <x v="0"/>
    <d v="2013-12-27T00:00:00"/>
    <x v="0"/>
    <n v="29"/>
  </r>
  <r>
    <n v="9274"/>
    <n v="1961"/>
    <x v="2"/>
    <x v="2"/>
    <n v="80950"/>
    <x v="0"/>
    <x v="0"/>
    <d v="2013-03-28T00:00:00"/>
    <x v="0"/>
    <n v="52"/>
  </r>
  <r>
    <n v="6609"/>
    <n v="1966"/>
    <x v="0"/>
    <x v="4"/>
    <n v="27038"/>
    <x v="0"/>
    <x v="0"/>
    <d v="2012-09-18T00:00:00"/>
    <x v="0"/>
    <n v="46"/>
  </r>
  <r>
    <n v="6963"/>
    <n v="1947"/>
    <x v="0"/>
    <x v="0"/>
    <n v="77457"/>
    <x v="0"/>
    <x v="0"/>
    <d v="2014-03-05T00:00:00"/>
    <x v="0"/>
    <n v="67"/>
  </r>
  <r>
    <n v="4440"/>
    <n v="1964"/>
    <x v="2"/>
    <x v="2"/>
    <n v="64100"/>
    <x v="0"/>
    <x v="1"/>
    <d v="2013-09-10T00:00:00"/>
    <x v="0"/>
    <n v="49"/>
  </r>
  <r>
    <n v="1379"/>
    <n v="1992"/>
    <x v="2"/>
    <x v="1"/>
    <n v="42670"/>
    <x v="0"/>
    <x v="0"/>
    <d v="2013-04-27T00:00:00"/>
    <x v="0"/>
    <n v="21"/>
  </r>
  <r>
    <n v="10032"/>
    <n v="1976"/>
    <x v="0"/>
    <x v="3"/>
    <n v="12571"/>
    <x v="1"/>
    <x v="0"/>
    <d v="2014-01-18T00:00:00"/>
    <x v="0"/>
    <n v="38"/>
  </r>
  <r>
    <n v="2826"/>
    <n v="1967"/>
    <x v="0"/>
    <x v="2"/>
    <n v="22574"/>
    <x v="2"/>
    <x v="1"/>
    <d v="2013-10-28T00:00:00"/>
    <x v="0"/>
    <n v="46"/>
  </r>
  <r>
    <n v="2437"/>
    <n v="1989"/>
    <x v="0"/>
    <x v="2"/>
    <n v="51725"/>
    <x v="0"/>
    <x v="0"/>
    <d v="2013-06-03T00:00:00"/>
    <x v="0"/>
    <n v="24"/>
  </r>
  <r>
    <n v="6320"/>
    <n v="1976"/>
    <x v="2"/>
    <x v="0"/>
    <n v="70893"/>
    <x v="0"/>
    <x v="0"/>
    <d v="2013-02-06T00:00:00"/>
    <x v="0"/>
    <n v="37"/>
  </r>
  <r>
    <n v="3050"/>
    <n v="1966"/>
    <x v="0"/>
    <x v="2"/>
    <n v="54198"/>
    <x v="1"/>
    <x v="1"/>
    <d v="2013-12-17T00:00:00"/>
    <x v="0"/>
    <n v="47"/>
  </r>
  <r>
    <n v="231"/>
    <n v="1956"/>
    <x v="2"/>
    <x v="1"/>
    <n v="28839"/>
    <x v="1"/>
    <x v="1"/>
    <d v="2014-03-11T00:00:00"/>
    <x v="0"/>
    <n v="58"/>
  </r>
  <r>
    <n v="2392"/>
    <n v="1972"/>
    <x v="0"/>
    <x v="2"/>
    <n v="40321"/>
    <x v="1"/>
    <x v="1"/>
    <d v="2013-07-29T00:00:00"/>
    <x v="0"/>
    <n v="41"/>
  </r>
  <r>
    <n v="9478"/>
    <n v="1985"/>
    <x v="0"/>
    <x v="0"/>
    <n v="66503"/>
    <x v="1"/>
    <x v="0"/>
    <d v="2012-08-14T00:00:00"/>
    <x v="0"/>
    <n v="27"/>
  </r>
  <r>
    <n v="113"/>
    <n v="1951"/>
    <x v="0"/>
    <x v="2"/>
    <n v="30833"/>
    <x v="1"/>
    <x v="1"/>
    <d v="2013-07-16T00:00:00"/>
    <x v="0"/>
    <n v="62"/>
  </r>
  <r>
    <n v="2863"/>
    <n v="1970"/>
    <x v="0"/>
    <x v="0"/>
    <n v="50995"/>
    <x v="1"/>
    <x v="2"/>
    <d v="2013-08-23T00:00:00"/>
    <x v="0"/>
    <n v="43"/>
  </r>
  <r>
    <n v="1802"/>
    <n v="1971"/>
    <x v="0"/>
    <x v="2"/>
    <n v="64795"/>
    <x v="0"/>
    <x v="1"/>
    <d v="2013-01-17T00:00:00"/>
    <x v="0"/>
    <n v="42"/>
  </r>
  <r>
    <n v="520"/>
    <n v="1974"/>
    <x v="0"/>
    <x v="2"/>
    <n v="34421"/>
    <x v="1"/>
    <x v="0"/>
    <d v="2013-07-01T00:00:00"/>
    <x v="0"/>
    <n v="39"/>
  </r>
  <r>
    <n v="8275"/>
    <n v="1965"/>
    <x v="1"/>
    <x v="3"/>
    <n v="47025"/>
    <x v="1"/>
    <x v="1"/>
    <d v="2014-02-09T00:00:00"/>
    <x v="0"/>
    <n v="49"/>
  </r>
  <r>
    <n v="9750"/>
    <n v="1961"/>
    <x v="1"/>
    <x v="3"/>
    <n v="64325"/>
    <x v="0"/>
    <x v="1"/>
    <d v="2013-02-07T00:00:00"/>
    <x v="0"/>
    <n v="52"/>
  </r>
  <r>
    <n v="2607"/>
    <n v="1953"/>
    <x v="0"/>
    <x v="0"/>
    <n v="40464"/>
    <x v="0"/>
    <x v="1"/>
    <d v="2013-01-11T00:00:00"/>
    <x v="0"/>
    <n v="60"/>
  </r>
  <r>
    <n v="7214"/>
    <n v="1957"/>
    <x v="0"/>
    <x v="2"/>
    <n v="62187"/>
    <x v="0"/>
    <x v="0"/>
    <d v="2013-07-05T00:00:00"/>
    <x v="0"/>
    <n v="56"/>
  </r>
  <r>
    <n v="5835"/>
    <n v="1976"/>
    <x v="1"/>
    <x v="3"/>
    <n v="14849"/>
    <x v="1"/>
    <x v="0"/>
    <d v="2013-07-02T00:00:00"/>
    <x v="0"/>
    <n v="37"/>
  </r>
  <r>
    <n v="3896"/>
    <n v="1984"/>
    <x v="0"/>
    <x v="2"/>
    <n v="27255"/>
    <x v="1"/>
    <x v="0"/>
    <d v="2013-11-07T00:00:00"/>
    <x v="0"/>
    <n v="29"/>
  </r>
  <r>
    <n v="10350"/>
    <n v="1950"/>
    <x v="1"/>
    <x v="2"/>
    <n v="54432"/>
    <x v="2"/>
    <x v="1"/>
    <d v="2013-05-09T00:00:00"/>
    <x v="0"/>
    <n v="63"/>
  </r>
  <r>
    <n v="7786"/>
    <n v="1986"/>
    <x v="1"/>
    <x v="0"/>
    <n v="29999"/>
    <x v="1"/>
    <x v="0"/>
    <d v="2013-02-13T00:00:00"/>
    <x v="0"/>
    <n v="27"/>
  </r>
  <r>
    <n v="2861"/>
    <n v="1983"/>
    <x v="0"/>
    <x v="0"/>
    <n v="24072"/>
    <x v="1"/>
    <x v="0"/>
    <d v="2013-04-16T00:00:00"/>
    <x v="0"/>
    <n v="30"/>
  </r>
  <r>
    <n v="663"/>
    <n v="1989"/>
    <x v="1"/>
    <x v="0"/>
    <n v="33996"/>
    <x v="0"/>
    <x v="0"/>
    <d v="2013-09-11T00:00:00"/>
    <x v="0"/>
    <n v="24"/>
  </r>
  <r>
    <n v="10675"/>
    <n v="1956"/>
    <x v="1"/>
    <x v="2"/>
    <n v="66334"/>
    <x v="0"/>
    <x v="1"/>
    <d v="2013-04-03T00:00:00"/>
    <x v="0"/>
    <n v="57"/>
  </r>
  <r>
    <n v="2521"/>
    <n v="1971"/>
    <x v="2"/>
    <x v="2"/>
    <n v="35178"/>
    <x v="1"/>
    <x v="0"/>
    <d v="2013-01-10T00:00:00"/>
    <x v="0"/>
    <n v="42"/>
  </r>
  <r>
    <n v="9592"/>
    <n v="1983"/>
    <x v="0"/>
    <x v="1"/>
    <n v="22010"/>
    <x v="1"/>
    <x v="0"/>
    <d v="2013-06-30T00:00:00"/>
    <x v="0"/>
    <n v="30"/>
  </r>
  <r>
    <n v="10151"/>
    <n v="1960"/>
    <x v="0"/>
    <x v="3"/>
    <n v="62204"/>
    <x v="0"/>
    <x v="2"/>
    <d v="2012-09-12T00:00:00"/>
    <x v="0"/>
    <n v="52"/>
  </r>
  <r>
    <n v="7381"/>
    <n v="1968"/>
    <x v="0"/>
    <x v="3"/>
    <n v="75693"/>
    <x v="0"/>
    <x v="0"/>
    <d v="2012-12-06T00:00:00"/>
    <x v="0"/>
    <n v="44"/>
  </r>
  <r>
    <n v="4099"/>
    <n v="1972"/>
    <x v="0"/>
    <x v="2"/>
    <n v="30675"/>
    <x v="1"/>
    <x v="0"/>
    <d v="2012-11-12T00:00:00"/>
    <x v="0"/>
    <n v="40"/>
  </r>
  <r>
    <m/>
    <m/>
    <x v="5"/>
    <x v="6"/>
    <m/>
    <x v="3"/>
    <x v="3"/>
    <m/>
    <x v="2"/>
    <m/>
  </r>
  <r>
    <n v="1150"/>
    <n v="1899"/>
    <x v="1"/>
    <x v="1"/>
    <n v="83532"/>
    <x v="0"/>
    <x v="0"/>
    <d v="2013-09-26T00:00:00"/>
    <x v="0"/>
    <n v="114"/>
  </r>
  <r>
    <n v="10172"/>
    <n v="1988"/>
    <x v="0"/>
    <x v="0"/>
    <n v="68655"/>
    <x v="0"/>
    <x v="0"/>
    <d v="2012-08-10T00:00:00"/>
    <x v="0"/>
    <n v="24"/>
  </r>
  <r>
    <n v="11191"/>
    <n v="1986"/>
    <x v="0"/>
    <x v="3"/>
    <n v="41411"/>
    <x v="0"/>
    <x v="0"/>
    <d v="2013-12-07T00:00:00"/>
    <x v="0"/>
    <n v="27"/>
  </r>
  <r>
    <n v="9707"/>
    <n v="1969"/>
    <x v="1"/>
    <x v="2"/>
    <n v="55212"/>
    <x v="0"/>
    <x v="1"/>
    <d v="2012-11-23T00:00:00"/>
    <x v="0"/>
    <n v="43"/>
  </r>
  <r>
    <n v="6245"/>
    <n v="1950"/>
    <x v="1"/>
    <x v="1"/>
    <n v="59292"/>
    <x v="0"/>
    <x v="1"/>
    <d v="2013-06-13T00:00:00"/>
    <x v="0"/>
    <n v="63"/>
  </r>
  <r>
    <n v="8234"/>
    <n v="1973"/>
    <x v="3"/>
    <x v="1"/>
    <n v="27190"/>
    <x v="1"/>
    <x v="0"/>
    <d v="2013-08-15T00:00:00"/>
    <x v="0"/>
    <n v="40"/>
  </r>
  <r>
    <n v="1411"/>
    <n v="1952"/>
    <x v="0"/>
    <x v="3"/>
    <n v="82623"/>
    <x v="0"/>
    <x v="0"/>
    <d v="2013-11-10T00:00:00"/>
    <x v="0"/>
    <n v="61"/>
  </r>
  <r>
    <n v="8553"/>
    <n v="1965"/>
    <x v="0"/>
    <x v="2"/>
    <n v="44300"/>
    <x v="1"/>
    <x v="1"/>
    <d v="2013-06-23T00:00:00"/>
    <x v="0"/>
    <n v="48"/>
  </r>
  <r>
    <n v="1826"/>
    <n v="1970"/>
    <x v="0"/>
    <x v="3"/>
    <n v="84835"/>
    <x v="0"/>
    <x v="0"/>
    <d v="2014-06-16T00:00:00"/>
    <x v="0"/>
    <n v="44"/>
  </r>
  <r>
    <n v="8842"/>
    <n v="1971"/>
    <x v="0"/>
    <x v="4"/>
    <n v="30372"/>
    <x v="1"/>
    <x v="1"/>
    <d v="2012-12-25T00:00:00"/>
    <x v="0"/>
    <n v="41"/>
  </r>
  <r>
    <n v="11030"/>
    <n v="1976"/>
    <x v="2"/>
    <x v="2"/>
    <n v="33181"/>
    <x v="1"/>
    <x v="0"/>
    <d v="2014-01-03T00:00:00"/>
    <x v="0"/>
    <n v="38"/>
  </r>
  <r>
    <n v="2579"/>
    <n v="1957"/>
    <x v="0"/>
    <x v="2"/>
    <n v="71113"/>
    <x v="0"/>
    <x v="1"/>
    <d v="2013-12-17T00:00:00"/>
    <x v="0"/>
    <n v="56"/>
  </r>
  <r>
    <n v="175"/>
    <n v="1986"/>
    <x v="0"/>
    <x v="2"/>
    <n v="71952"/>
    <x v="1"/>
    <x v="0"/>
    <d v="2013-01-10T00:00:00"/>
    <x v="0"/>
    <n v="27"/>
  </r>
  <r>
    <n v="9185"/>
    <n v="1966"/>
    <x v="1"/>
    <x v="0"/>
    <n v="69759"/>
    <x v="0"/>
    <x v="0"/>
    <d v="2013-10-28T00:00:00"/>
    <x v="0"/>
    <n v="47"/>
  </r>
  <r>
    <n v="11056"/>
    <n v="1974"/>
    <x v="0"/>
    <x v="2"/>
    <n v="72099"/>
    <x v="0"/>
    <x v="0"/>
    <d v="2012-10-27T00:00:00"/>
    <x v="0"/>
    <n v="38"/>
  </r>
  <r>
    <n v="9365"/>
    <n v="1976"/>
    <x v="1"/>
    <x v="0"/>
    <n v="60000"/>
    <x v="0"/>
    <x v="1"/>
    <d v="2012-12-22T00:00:00"/>
    <x v="0"/>
    <n v="36"/>
  </r>
  <r>
    <n v="6201"/>
    <n v="1978"/>
    <x v="0"/>
    <x v="0"/>
    <n v="38643"/>
    <x v="1"/>
    <x v="1"/>
    <d v="2013-11-29T00:00:00"/>
    <x v="1"/>
    <n v="35"/>
  </r>
  <r>
    <n v="2061"/>
    <n v="1955"/>
    <x v="0"/>
    <x v="2"/>
    <n v="50737"/>
    <x v="0"/>
    <x v="1"/>
    <d v="2013-05-11T00:00:00"/>
    <x v="0"/>
    <n v="58"/>
  </r>
  <r>
    <n v="6184"/>
    <n v="1969"/>
    <x v="1"/>
    <x v="2"/>
    <n v="68462"/>
    <x v="0"/>
    <x v="0"/>
    <d v="2012-12-12T00:00:00"/>
    <x v="0"/>
    <n v="43"/>
  </r>
  <r>
    <n v="6142"/>
    <n v="1943"/>
    <x v="2"/>
    <x v="2"/>
    <n v="65073"/>
    <x v="0"/>
    <x v="0"/>
    <d v="2013-08-20T00:00:00"/>
    <x v="1"/>
    <n v="70"/>
  </r>
  <r>
    <n v="4107"/>
    <n v="1948"/>
    <x v="1"/>
    <x v="1"/>
    <n v="46681"/>
    <x v="0"/>
    <x v="2"/>
    <d v="2013-10-08T00:00:00"/>
    <x v="0"/>
    <n v="65"/>
  </r>
  <r>
    <n v="7274"/>
    <n v="1957"/>
    <x v="0"/>
    <x v="2"/>
    <n v="78618"/>
    <x v="0"/>
    <x v="0"/>
    <d v="2012-09-28T00:00:00"/>
    <x v="0"/>
    <n v="55"/>
  </r>
  <r>
    <n v="9336"/>
    <n v="1969"/>
    <x v="1"/>
    <x v="4"/>
    <n v="62187"/>
    <x v="0"/>
    <x v="1"/>
    <d v="2014-03-22T00:00:00"/>
    <x v="0"/>
    <n v="45"/>
  </r>
  <r>
    <n v="2958"/>
    <n v="1978"/>
    <x v="0"/>
    <x v="2"/>
    <n v="28442"/>
    <x v="2"/>
    <x v="0"/>
    <d v="2014-02-24T00:00:00"/>
    <x v="0"/>
    <n v="36"/>
  </r>
  <r>
    <n v="933"/>
    <n v="1978"/>
    <x v="1"/>
    <x v="2"/>
    <n v="37717"/>
    <x v="1"/>
    <x v="0"/>
    <d v="2012-11-23T00:00:00"/>
    <x v="0"/>
    <n v="34"/>
  </r>
  <r>
    <n v="5837"/>
    <n v="1967"/>
    <x v="0"/>
    <x v="2"/>
    <n v="51479"/>
    <x v="1"/>
    <x v="1"/>
    <d v="2012-12-28T00:00:00"/>
    <x v="0"/>
    <n v="45"/>
  </r>
  <r>
    <n v="10704"/>
    <n v="1969"/>
    <x v="0"/>
    <x v="0"/>
    <n v="54803"/>
    <x v="0"/>
    <x v="1"/>
    <d v="2012-08-21T00:00:00"/>
    <x v="0"/>
    <n v="43"/>
  </r>
  <r>
    <n v="5125"/>
    <n v="1960"/>
    <x v="0"/>
    <x v="2"/>
    <n v="79530"/>
    <x v="0"/>
    <x v="0"/>
    <d v="2013-05-17T00:00:00"/>
    <x v="0"/>
    <n v="53"/>
  </r>
  <r>
    <n v="4432"/>
    <n v="1976"/>
    <x v="0"/>
    <x v="3"/>
    <n v="31615"/>
    <x v="1"/>
    <x v="0"/>
    <d v="2013-03-16T00:00:00"/>
    <x v="0"/>
    <n v="37"/>
  </r>
  <r>
    <n v="5955"/>
    <n v="1962"/>
    <x v="0"/>
    <x v="1"/>
    <n v="72025"/>
    <x v="0"/>
    <x v="0"/>
    <d v="2012-11-17T00:00:00"/>
    <x v="0"/>
    <n v="50"/>
  </r>
  <r>
    <n v="2928"/>
    <n v="1975"/>
    <x v="1"/>
    <x v="0"/>
    <n v="52614"/>
    <x v="0"/>
    <x v="1"/>
    <d v="2012-12-01T00:00:00"/>
    <x v="0"/>
    <n v="37"/>
  </r>
  <r>
    <n v="5680"/>
    <n v="1984"/>
    <x v="4"/>
    <x v="2"/>
    <n v="35684"/>
    <x v="1"/>
    <x v="0"/>
    <d v="2014-04-22T00:00:00"/>
    <x v="0"/>
    <n v="30"/>
  </r>
  <r>
    <n v="10313"/>
    <n v="1975"/>
    <x v="0"/>
    <x v="2"/>
    <n v="48178"/>
    <x v="1"/>
    <x v="1"/>
    <d v="2012-10-28T00:00:00"/>
    <x v="0"/>
    <n v="37"/>
  </r>
  <r>
    <n v="2557"/>
    <n v="1970"/>
    <x v="2"/>
    <x v="0"/>
    <n v="29548"/>
    <x v="1"/>
    <x v="0"/>
    <d v="2013-08-29T00:00:00"/>
    <x v="0"/>
    <n v="43"/>
  </r>
  <r>
    <n v="1245"/>
    <n v="1966"/>
    <x v="0"/>
    <x v="0"/>
    <n v="63810"/>
    <x v="0"/>
    <x v="1"/>
    <d v="2012-11-11T00:00:00"/>
    <x v="0"/>
    <n v="46"/>
  </r>
  <r>
    <n v="1519"/>
    <n v="1972"/>
    <x v="1"/>
    <x v="0"/>
    <n v="38578"/>
    <x v="1"/>
    <x v="1"/>
    <d v="2013-06-22T00:00:00"/>
    <x v="0"/>
    <n v="41"/>
  </r>
  <r>
    <n v="10703"/>
    <n v="1975"/>
    <x v="2"/>
    <x v="0"/>
    <n v="46098"/>
    <x v="1"/>
    <x v="1"/>
    <d v="2012-08-18T00:00:00"/>
    <x v="0"/>
    <n v="37"/>
  </r>
  <r>
    <n v="1726"/>
    <n v="1970"/>
    <x v="0"/>
    <x v="0"/>
    <n v="22585"/>
    <x v="0"/>
    <x v="0"/>
    <d v="2013-03-18T00:00:00"/>
    <x v="0"/>
    <n v="43"/>
  </r>
  <r>
    <n v="4459"/>
    <n v="1989"/>
    <x v="0"/>
    <x v="0"/>
    <n v="30279"/>
    <x v="1"/>
    <x v="0"/>
    <d v="2012-12-30T00:00:00"/>
    <x v="0"/>
    <n v="23"/>
  </r>
  <r>
    <n v="1729"/>
    <n v="1961"/>
    <x v="1"/>
    <x v="1"/>
    <n v="66426"/>
    <x v="0"/>
    <x v="1"/>
    <d v="2013-10-02T00:00:00"/>
    <x v="0"/>
    <n v="52"/>
  </r>
  <r>
    <n v="1517"/>
    <n v="1969"/>
    <x v="0"/>
    <x v="0"/>
    <n v="30822"/>
    <x v="1"/>
    <x v="0"/>
    <d v="2013-06-14T00:00:00"/>
    <x v="0"/>
    <n v="44"/>
  </r>
  <r>
    <n v="2098"/>
    <n v="1969"/>
    <x v="1"/>
    <x v="2"/>
    <n v="33581"/>
    <x v="2"/>
    <x v="0"/>
    <d v="2013-01-08T00:00:00"/>
    <x v="0"/>
    <n v="44"/>
  </r>
  <r>
    <n v="9543"/>
    <n v="1985"/>
    <x v="0"/>
    <x v="2"/>
    <n v="19986"/>
    <x v="1"/>
    <x v="0"/>
    <d v="2013-11-14T00:00:00"/>
    <x v="0"/>
    <n v="28"/>
  </r>
  <r>
    <n v="6878"/>
    <n v="1954"/>
    <x v="0"/>
    <x v="4"/>
    <n v="27421"/>
    <x v="0"/>
    <x v="0"/>
    <d v="2012-12-12T00:00:00"/>
    <x v="0"/>
    <n v="58"/>
  </r>
  <r>
    <n v="3310"/>
    <n v="1973"/>
    <x v="4"/>
    <x v="2"/>
    <n v="35688"/>
    <x v="2"/>
    <x v="1"/>
    <d v="2012-08-22T00:00:00"/>
    <x v="0"/>
    <n v="39"/>
  </r>
  <r>
    <n v="2724"/>
    <n v="1981"/>
    <x v="2"/>
    <x v="0"/>
    <n v="36143"/>
    <x v="1"/>
    <x v="0"/>
    <d v="2014-03-30T00:00:00"/>
    <x v="0"/>
    <n v="33"/>
  </r>
  <r>
    <n v="948"/>
    <n v="1971"/>
    <x v="0"/>
    <x v="0"/>
    <n v="10245"/>
    <x v="1"/>
    <x v="0"/>
    <d v="2013-05-15T00:00:00"/>
    <x v="0"/>
    <n v="42"/>
  </r>
  <r>
    <n v="6720"/>
    <n v="1968"/>
    <x v="2"/>
    <x v="1"/>
    <n v="43795"/>
    <x v="0"/>
    <x v="1"/>
    <d v="2013-10-16T00:00:00"/>
    <x v="0"/>
    <n v="45"/>
  </r>
  <r>
    <n v="6202"/>
    <n v="1960"/>
    <x v="0"/>
    <x v="1"/>
    <n v="63381"/>
    <x v="0"/>
    <x v="1"/>
    <d v="2012-10-05T00:00:00"/>
    <x v="0"/>
    <n v="52"/>
  </r>
  <r>
    <n v="2066"/>
    <n v="1949"/>
    <x v="0"/>
    <x v="1"/>
    <n v="38823"/>
    <x v="0"/>
    <x v="1"/>
    <d v="2012-08-30T00:00:00"/>
    <x v="0"/>
    <n v="63"/>
  </r>
  <r>
    <n v="9799"/>
    <n v="1968"/>
    <x v="1"/>
    <x v="3"/>
    <n v="83664"/>
    <x v="1"/>
    <x v="1"/>
    <d v="2013-05-08T00:00:00"/>
    <x v="0"/>
    <n v="45"/>
  </r>
  <r>
    <n v="8318"/>
    <n v="1979"/>
    <x v="0"/>
    <x v="1"/>
    <n v="90300"/>
    <x v="0"/>
    <x v="0"/>
    <d v="2014-01-03T00:00:00"/>
    <x v="0"/>
    <n v="35"/>
  </r>
  <r>
    <n v="5642"/>
    <n v="1979"/>
    <x v="2"/>
    <x v="1"/>
    <n v="62499"/>
    <x v="1"/>
    <x v="0"/>
    <d v="2013-12-09T00:00:00"/>
    <x v="0"/>
    <n v="34"/>
  </r>
  <r>
    <n v="2669"/>
    <n v="1993"/>
    <x v="0"/>
    <x v="0"/>
    <n v="74293"/>
    <x v="0"/>
    <x v="0"/>
    <d v="2014-05-04T00:00:00"/>
    <x v="0"/>
    <n v="21"/>
  </r>
  <r>
    <n v="455"/>
    <n v="1946"/>
    <x v="1"/>
    <x v="2"/>
    <n v="51012"/>
    <x v="0"/>
    <x v="0"/>
    <d v="2013-04-18T00:00:00"/>
    <x v="0"/>
    <n v="67"/>
  </r>
  <r>
    <n v="7683"/>
    <n v="1968"/>
    <x v="2"/>
    <x v="2"/>
    <n v="70777"/>
    <x v="0"/>
    <x v="1"/>
    <d v="2014-02-25T00:00:00"/>
    <x v="0"/>
    <n v="46"/>
  </r>
  <r>
    <n v="3428"/>
    <n v="1991"/>
    <x v="1"/>
    <x v="1"/>
    <n v="68682"/>
    <x v="0"/>
    <x v="0"/>
    <d v="2013-10-06T00:00:00"/>
    <x v="0"/>
    <n v="22"/>
  </r>
  <r>
    <n v="7414"/>
    <n v="1971"/>
    <x v="0"/>
    <x v="2"/>
    <n v="43824"/>
    <x v="1"/>
    <x v="1"/>
    <d v="2012-09-15T00:00:00"/>
    <x v="0"/>
    <n v="41"/>
  </r>
  <r>
    <n v="6354"/>
    <n v="1984"/>
    <x v="0"/>
    <x v="1"/>
    <n v="15345"/>
    <x v="1"/>
    <x v="0"/>
    <d v="2012-08-31T00:00:00"/>
    <x v="0"/>
    <n v="28"/>
  </r>
  <r>
    <n v="798"/>
    <n v="1987"/>
    <x v="0"/>
    <x v="0"/>
    <n v="23442"/>
    <x v="1"/>
    <x v="0"/>
    <d v="2012-12-24T00:00:00"/>
    <x v="0"/>
    <n v="25"/>
  </r>
  <r>
    <n v="8213"/>
    <n v="1980"/>
    <x v="4"/>
    <x v="1"/>
    <n v="14515"/>
    <x v="1"/>
    <x v="0"/>
    <d v="2012-11-09T00:00:00"/>
    <x v="0"/>
    <n v="32"/>
  </r>
  <r>
    <n v="2488"/>
    <n v="1956"/>
    <x v="4"/>
    <x v="3"/>
    <n v="31395"/>
    <x v="1"/>
    <x v="1"/>
    <d v="2013-03-23T00:00:00"/>
    <x v="0"/>
    <n v="57"/>
  </r>
  <r>
    <n v="9999"/>
    <n v="1965"/>
    <x v="0"/>
    <x v="1"/>
    <n v="75276"/>
    <x v="0"/>
    <x v="0"/>
    <d v="2012-09-27T00:00:00"/>
    <x v="0"/>
    <n v="47"/>
  </r>
  <r>
    <n v="7617"/>
    <n v="1974"/>
    <x v="0"/>
    <x v="0"/>
    <n v="42373"/>
    <x v="1"/>
    <x v="1"/>
    <d v="2013-08-15T00:00:00"/>
    <x v="0"/>
    <n v="39"/>
  </r>
  <r>
    <n v="615"/>
    <n v="1960"/>
    <x v="0"/>
    <x v="1"/>
    <n v="30507"/>
    <x v="0"/>
    <x v="0"/>
    <d v="2013-03-11T00:00:00"/>
    <x v="0"/>
    <n v="53"/>
  </r>
  <r>
    <n v="2552"/>
    <n v="1955"/>
    <x v="1"/>
    <x v="0"/>
    <n v="55521"/>
    <x v="1"/>
    <x v="2"/>
    <d v="2013-10-22T00:00:00"/>
    <x v="0"/>
    <n v="58"/>
  </r>
  <r>
    <n v="194"/>
    <n v="1965"/>
    <x v="0"/>
    <x v="2"/>
    <n v="48006"/>
    <x v="1"/>
    <x v="1"/>
    <d v="2014-06-09T00:00:00"/>
    <x v="0"/>
    <n v="49"/>
  </r>
  <r>
    <n v="3645"/>
    <n v="1972"/>
    <x v="1"/>
    <x v="0"/>
    <n v="27213"/>
    <x v="1"/>
    <x v="0"/>
    <d v="2012-08-30T00:00:00"/>
    <x v="0"/>
    <n v="40"/>
  </r>
  <r>
    <n v="8890"/>
    <n v="1971"/>
    <x v="1"/>
    <x v="3"/>
    <n v="65808"/>
    <x v="1"/>
    <x v="1"/>
    <d v="2014-05-30T00:00:00"/>
    <x v="0"/>
    <n v="43"/>
  </r>
  <r>
    <n v="5049"/>
    <n v="1974"/>
    <x v="1"/>
    <x v="1"/>
    <n v="30351"/>
    <x v="1"/>
    <x v="0"/>
    <d v="2013-06-06T00:00:00"/>
    <x v="0"/>
    <n v="39"/>
  </r>
  <r>
    <n v="9973"/>
    <n v="1963"/>
    <x v="0"/>
    <x v="2"/>
    <n v="50437"/>
    <x v="0"/>
    <x v="2"/>
    <d v="2012-10-17T00:00:00"/>
    <x v="0"/>
    <n v="49"/>
  </r>
  <r>
    <n v="7301"/>
    <n v="1982"/>
    <x v="4"/>
    <x v="0"/>
    <n v="23616"/>
    <x v="1"/>
    <x v="0"/>
    <d v="2012-11-17T00:00:00"/>
    <x v="0"/>
    <n v="30"/>
  </r>
  <r>
    <n v="10882"/>
    <n v="1976"/>
    <x v="0"/>
    <x v="2"/>
    <n v="53858"/>
    <x v="0"/>
    <x v="1"/>
    <d v="2012-11-09T00:00:00"/>
    <x v="0"/>
    <n v="36"/>
  </r>
  <r>
    <n v="7030"/>
    <n v="1955"/>
    <x v="1"/>
    <x v="2"/>
    <n v="66465"/>
    <x v="0"/>
    <x v="1"/>
    <d v="2013-03-30T00:00:00"/>
    <x v="0"/>
    <n v="58"/>
  </r>
  <r>
    <n v="7422"/>
    <n v="1987"/>
    <x v="0"/>
    <x v="0"/>
    <n v="46923"/>
    <x v="1"/>
    <x v="0"/>
    <d v="2012-08-22T00:00:00"/>
    <x v="0"/>
    <n v="25"/>
  </r>
  <r>
    <n v="3523"/>
    <n v="1962"/>
    <x v="0"/>
    <x v="1"/>
    <n v="75072"/>
    <x v="0"/>
    <x v="1"/>
    <d v="2013-01-23T00:00:00"/>
    <x v="0"/>
    <n v="51"/>
  </r>
  <r>
    <n v="7106"/>
    <n v="1943"/>
    <x v="1"/>
    <x v="2"/>
    <n v="75865"/>
    <x v="0"/>
    <x v="0"/>
    <d v="2014-03-31T00:00:00"/>
    <x v="0"/>
    <n v="71"/>
  </r>
  <r>
    <n v="6504"/>
    <n v="1975"/>
    <x v="4"/>
    <x v="1"/>
    <n v="19789"/>
    <x v="1"/>
    <x v="0"/>
    <d v="2013-11-20T00:00:00"/>
    <x v="0"/>
    <n v="38"/>
  </r>
  <r>
    <n v="5067"/>
    <n v="1994"/>
    <x v="0"/>
    <x v="1"/>
    <n v="80134"/>
    <x v="0"/>
    <x v="0"/>
    <d v="2014-02-14T00:00:00"/>
    <x v="0"/>
    <n v="20"/>
  </r>
  <r>
    <n v="4216"/>
    <n v="1981"/>
    <x v="0"/>
    <x v="0"/>
    <n v="91065"/>
    <x v="0"/>
    <x v="0"/>
    <d v="2013-02-22T00:00:00"/>
    <x v="0"/>
    <n v="32"/>
  </r>
  <r>
    <n v="8581"/>
    <n v="1971"/>
    <x v="2"/>
    <x v="2"/>
    <n v="49505"/>
    <x v="1"/>
    <x v="1"/>
    <d v="2013-03-05T00:00:00"/>
    <x v="0"/>
    <n v="42"/>
  </r>
  <r>
    <n v="5929"/>
    <n v="1973"/>
    <x v="1"/>
    <x v="2"/>
    <n v="37401"/>
    <x v="1"/>
    <x v="0"/>
    <d v="2014-05-06T00:00:00"/>
    <x v="0"/>
    <n v="41"/>
  </r>
  <r>
    <n v="3129"/>
    <n v="1983"/>
    <x v="0"/>
    <x v="2"/>
    <n v="30096"/>
    <x v="1"/>
    <x v="0"/>
    <d v="2014-05-22T00:00:00"/>
    <x v="0"/>
    <n v="31"/>
  </r>
  <r>
    <n v="6528"/>
    <n v="1982"/>
    <x v="2"/>
    <x v="1"/>
    <n v="18492"/>
    <x v="1"/>
    <x v="0"/>
    <d v="2014-06-05T00:00:00"/>
    <x v="0"/>
    <n v="32"/>
  </r>
  <r>
    <n v="1361"/>
    <n v="1974"/>
    <x v="2"/>
    <x v="2"/>
    <n v="82584"/>
    <x v="0"/>
    <x v="0"/>
    <d v="2013-06-04T00:00:00"/>
    <x v="0"/>
    <n v="39"/>
  </r>
  <r>
    <n v="6932"/>
    <n v="1941"/>
    <x v="1"/>
    <x v="2"/>
    <n v="93027"/>
    <x v="0"/>
    <x v="0"/>
    <d v="2013-04-13T00:00:00"/>
    <x v="0"/>
    <n v="72"/>
  </r>
  <r>
    <n v="7284"/>
    <n v="1953"/>
    <x v="0"/>
    <x v="2"/>
    <n v="48686"/>
    <x v="1"/>
    <x v="2"/>
    <d v="2013-12-04T00:00:00"/>
    <x v="0"/>
    <n v="60"/>
  </r>
  <r>
    <n v="1340"/>
    <n v="1986"/>
    <x v="0"/>
    <x v="2"/>
    <n v="92910"/>
    <x v="0"/>
    <x v="0"/>
    <d v="2014-04-24T00:00:00"/>
    <x v="0"/>
    <n v="28"/>
  </r>
  <r>
    <n v="8746"/>
    <n v="1989"/>
    <x v="0"/>
    <x v="2"/>
    <n v="75433"/>
    <x v="1"/>
    <x v="0"/>
    <d v="2014-04-05T00:00:00"/>
    <x v="0"/>
    <n v="25"/>
  </r>
  <r>
    <n v="5987"/>
    <n v="1989"/>
    <x v="4"/>
    <x v="1"/>
    <n v="10404"/>
    <x v="1"/>
    <x v="0"/>
    <d v="2014-05-04T00:00:00"/>
    <x v="0"/>
    <n v="25"/>
  </r>
  <r>
    <n v="3767"/>
    <n v="1968"/>
    <x v="0"/>
    <x v="2"/>
    <n v="61314"/>
    <x v="0"/>
    <x v="1"/>
    <d v="2013-04-25T00:00:00"/>
    <x v="0"/>
    <n v="45"/>
  </r>
  <r>
    <n v="3725"/>
    <n v="1961"/>
    <x v="1"/>
    <x v="0"/>
    <n v="84865"/>
    <x v="0"/>
    <x v="0"/>
    <d v="2013-05-09T00:00:00"/>
    <x v="0"/>
    <n v="52"/>
  </r>
  <r>
    <n v="4324"/>
    <n v="1989"/>
    <x v="0"/>
    <x v="2"/>
    <n v="42387"/>
    <x v="1"/>
    <x v="0"/>
    <d v="2012-10-29T00:00:00"/>
    <x v="0"/>
    <n v="23"/>
  </r>
  <r>
    <n v="238"/>
    <n v="1967"/>
    <x v="4"/>
    <x v="1"/>
    <n v="67309"/>
    <x v="1"/>
    <x v="1"/>
    <d v="2013-01-23T00:00:00"/>
    <x v="0"/>
    <n v="46"/>
  </r>
  <r>
    <n v="6694"/>
    <n v="1964"/>
    <x v="0"/>
    <x v="2"/>
    <n v="75236"/>
    <x v="0"/>
    <x v="1"/>
    <d v="2013-11-25T00:00:00"/>
    <x v="0"/>
    <n v="49"/>
  </r>
  <r>
    <n v="498"/>
    <n v="1970"/>
    <x v="0"/>
    <x v="0"/>
    <n v="30015"/>
    <x v="1"/>
    <x v="0"/>
    <d v="2014-02-02T00:00:00"/>
    <x v="0"/>
    <n v="44"/>
  </r>
  <r>
    <n v="9347"/>
    <n v="1956"/>
    <x v="2"/>
    <x v="1"/>
    <n v="50943"/>
    <x v="0"/>
    <x v="1"/>
    <d v="2013-06-21T00:00:00"/>
    <x v="0"/>
    <n v="57"/>
  </r>
  <r>
    <n v="9699"/>
    <n v="1966"/>
    <x v="0"/>
    <x v="3"/>
    <n v="67272"/>
    <x v="0"/>
    <x v="1"/>
    <d v="2013-12-21T00:00:00"/>
    <x v="0"/>
    <n v="47"/>
  </r>
  <r>
    <n v="10664"/>
    <n v="1949"/>
    <x v="2"/>
    <x v="4"/>
    <n v="51529"/>
    <x v="0"/>
    <x v="1"/>
    <d v="2013-09-07T00:00:00"/>
    <x v="0"/>
    <n v="64"/>
  </r>
  <r>
    <n v="5455"/>
    <n v="1971"/>
    <x v="1"/>
    <x v="2"/>
    <n v="32011"/>
    <x v="1"/>
    <x v="0"/>
    <d v="2013-08-22T00:00:00"/>
    <x v="0"/>
    <n v="42"/>
  </r>
  <r>
    <n v="456"/>
    <n v="1986"/>
    <x v="4"/>
    <x v="2"/>
    <n v="7500"/>
    <x v="1"/>
    <x v="0"/>
    <d v="2013-02-07T00:00:00"/>
    <x v="0"/>
    <n v="27"/>
  </r>
  <r>
    <n v="5012"/>
    <n v="1989"/>
    <x v="0"/>
    <x v="2"/>
    <n v="28691"/>
    <x v="1"/>
    <x v="0"/>
    <d v="2013-07-04T00:00:00"/>
    <x v="0"/>
    <n v="24"/>
  </r>
  <r>
    <n v="7495"/>
    <n v="1948"/>
    <x v="1"/>
    <x v="2"/>
    <n v="56223"/>
    <x v="0"/>
    <x v="1"/>
    <d v="2013-12-20T00:00:00"/>
    <x v="0"/>
    <n v="65"/>
  </r>
  <r>
    <n v="5029"/>
    <n v="1946"/>
    <x v="0"/>
    <x v="2"/>
    <n v="18100"/>
    <x v="0"/>
    <x v="0"/>
    <d v="2013-08-06T00:00:00"/>
    <x v="0"/>
    <n v="67"/>
  </r>
  <r>
    <n v="10642"/>
    <n v="1989"/>
    <x v="0"/>
    <x v="0"/>
    <n v="30279"/>
    <x v="1"/>
    <x v="0"/>
    <d v="2012-12-30T00:00:00"/>
    <x v="0"/>
    <n v="23"/>
  </r>
  <r>
    <n v="2106"/>
    <n v="1974"/>
    <x v="4"/>
    <x v="2"/>
    <n v="20130"/>
    <x v="0"/>
    <x v="0"/>
    <d v="2014-03-17T00:00:00"/>
    <x v="0"/>
    <n v="40"/>
  </r>
  <r>
    <n v="10364"/>
    <n v="1959"/>
    <x v="0"/>
    <x v="3"/>
    <n v="23295"/>
    <x v="0"/>
    <x v="0"/>
    <d v="2013-07-13T00:00:00"/>
    <x v="0"/>
    <n v="54"/>
  </r>
  <r>
    <n v="5954"/>
    <n v="1972"/>
    <x v="2"/>
    <x v="3"/>
    <n v="42618"/>
    <x v="1"/>
    <x v="0"/>
    <d v="2013-10-09T00:00:00"/>
    <x v="0"/>
    <n v="41"/>
  </r>
  <r>
    <n v="1137"/>
    <n v="1964"/>
    <x v="0"/>
    <x v="0"/>
    <n v="81246"/>
    <x v="0"/>
    <x v="0"/>
    <d v="2013-12-29T00:00:00"/>
    <x v="0"/>
    <n v="49"/>
  </r>
  <r>
    <n v="2541"/>
    <n v="1976"/>
    <x v="0"/>
    <x v="2"/>
    <n v="24027"/>
    <x v="1"/>
    <x v="0"/>
    <d v="2013-06-09T00:00:00"/>
    <x v="0"/>
    <n v="37"/>
  </r>
  <r>
    <n v="1142"/>
    <n v="1953"/>
    <x v="1"/>
    <x v="2"/>
    <n v="55707"/>
    <x v="0"/>
    <x v="1"/>
    <d v="2013-12-22T00:00:00"/>
    <x v="0"/>
    <n v="60"/>
  </r>
  <r>
    <n v="2276"/>
    <n v="1955"/>
    <x v="0"/>
    <x v="0"/>
    <n v="57959"/>
    <x v="0"/>
    <x v="1"/>
    <d v="2013-05-02T00:00:00"/>
    <x v="0"/>
    <n v="58"/>
  </r>
  <r>
    <n v="2807"/>
    <n v="1969"/>
    <x v="0"/>
    <x v="2"/>
    <n v="56796"/>
    <x v="0"/>
    <x v="1"/>
    <d v="2013-02-16T00:00:00"/>
    <x v="0"/>
    <n v="44"/>
  </r>
  <r>
    <n v="6471"/>
    <n v="1971"/>
    <x v="2"/>
    <x v="0"/>
    <n v="36230"/>
    <x v="1"/>
    <x v="0"/>
    <d v="2013-10-17T00:00:00"/>
    <x v="0"/>
    <n v="42"/>
  </r>
  <r>
    <n v="6131"/>
    <n v="1980"/>
    <x v="4"/>
    <x v="2"/>
    <n v="70829"/>
    <x v="1"/>
    <x v="1"/>
    <d v="2013-12-01T00:00:00"/>
    <x v="0"/>
    <n v="33"/>
  </r>
  <r>
    <n v="6233"/>
    <n v="1976"/>
    <x v="0"/>
    <x v="2"/>
    <n v="65991"/>
    <x v="0"/>
    <x v="1"/>
    <d v="2012-09-07T00:00:00"/>
    <x v="0"/>
    <n v="36"/>
  </r>
  <r>
    <n v="4148"/>
    <n v="1972"/>
    <x v="0"/>
    <x v="2"/>
    <n v="38988"/>
    <x v="1"/>
    <x v="2"/>
    <d v="2012-08-20T00:00:00"/>
    <x v="0"/>
    <n v="40"/>
  </r>
  <r>
    <n v="4947"/>
    <n v="1966"/>
    <x v="4"/>
    <x v="0"/>
    <n v="89572"/>
    <x v="0"/>
    <x v="0"/>
    <d v="2012-09-15T00:00:00"/>
    <x v="0"/>
    <n v="46"/>
  </r>
  <r>
    <n v="3225"/>
    <n v="1984"/>
    <x v="2"/>
    <x v="2"/>
    <n v="42207"/>
    <x v="1"/>
    <x v="0"/>
    <d v="2013-04-01T00:00:00"/>
    <x v="0"/>
    <n v="29"/>
  </r>
  <r>
    <n v="7540"/>
    <n v="1952"/>
    <x v="0"/>
    <x v="2"/>
    <n v="50300"/>
    <x v="0"/>
    <x v="1"/>
    <d v="2014-05-25T00:00:00"/>
    <x v="0"/>
    <n v="62"/>
  </r>
  <r>
    <n v="10648"/>
    <n v="1982"/>
    <x v="4"/>
    <x v="1"/>
    <n v="66664"/>
    <x v="0"/>
    <x v="0"/>
    <d v="2012-09-25T00:00:00"/>
    <x v="0"/>
    <n v="30"/>
  </r>
  <r>
    <n v="1992"/>
    <n v="1964"/>
    <x v="0"/>
    <x v="2"/>
    <n v="60597"/>
    <x v="0"/>
    <x v="1"/>
    <d v="2014-01-01T00:00:00"/>
    <x v="0"/>
    <n v="50"/>
  </r>
  <r>
    <n v="7851"/>
    <n v="1949"/>
    <x v="0"/>
    <x v="4"/>
    <n v="70165"/>
    <x v="0"/>
    <x v="0"/>
    <d v="2013-09-22T00:00:00"/>
    <x v="0"/>
    <n v="64"/>
  </r>
  <r>
    <n v="8594"/>
    <n v="1958"/>
    <x v="1"/>
    <x v="4"/>
    <n v="50520"/>
    <x v="0"/>
    <x v="1"/>
    <d v="2014-01-28T00:00:00"/>
    <x v="0"/>
    <n v="56"/>
  </r>
  <r>
    <n v="7059"/>
    <n v="1963"/>
    <x v="0"/>
    <x v="2"/>
    <n v="80124"/>
    <x v="0"/>
    <x v="0"/>
    <d v="2014-06-26T00:00:00"/>
    <x v="0"/>
    <n v="51"/>
  </r>
  <r>
    <n v="2815"/>
    <n v="1975"/>
    <x v="0"/>
    <x v="2"/>
    <n v="33183"/>
    <x v="1"/>
    <x v="0"/>
    <d v="2014-02-24T00:00:00"/>
    <x v="0"/>
    <n v="39"/>
  </r>
  <r>
    <n v="2416"/>
    <n v="1969"/>
    <x v="1"/>
    <x v="0"/>
    <n v="66582"/>
    <x v="0"/>
    <x v="0"/>
    <d v="2014-03-03T00:00:00"/>
    <x v="0"/>
    <n v="45"/>
  </r>
  <r>
    <n v="7999"/>
    <n v="1955"/>
    <x v="1"/>
    <x v="1"/>
    <n v="75261"/>
    <x v="0"/>
    <x v="0"/>
    <d v="2013-04-23T00:00:00"/>
    <x v="0"/>
    <n v="58"/>
  </r>
  <r>
    <n v="9213"/>
    <n v="1970"/>
    <x v="0"/>
    <x v="4"/>
    <n v="31880"/>
    <x v="1"/>
    <x v="0"/>
    <d v="2012-10-31T00:00:00"/>
    <x v="0"/>
    <n v="42"/>
  </r>
  <r>
    <n v="9697"/>
    <n v="1951"/>
    <x v="0"/>
    <x v="2"/>
    <n v="53790"/>
    <x v="0"/>
    <x v="2"/>
    <d v="2014-03-06T00:00:00"/>
    <x v="0"/>
    <n v="63"/>
  </r>
  <r>
    <n v="3916"/>
    <n v="1971"/>
    <x v="1"/>
    <x v="1"/>
    <n v="49269"/>
    <x v="1"/>
    <x v="0"/>
    <d v="2012-08-15T00:00:00"/>
    <x v="0"/>
    <n v="41"/>
  </r>
  <r>
    <n v="2021"/>
    <n v="1975"/>
    <x v="0"/>
    <x v="2"/>
    <n v="61456"/>
    <x v="0"/>
    <x v="1"/>
    <d v="2013-03-27T00:00:00"/>
    <x v="0"/>
    <n v="38"/>
  </r>
  <r>
    <n v="1581"/>
    <n v="1980"/>
    <x v="0"/>
    <x v="2"/>
    <n v="37406"/>
    <x v="1"/>
    <x v="0"/>
    <d v="2013-10-10T00:00:00"/>
    <x v="0"/>
    <n v="33"/>
  </r>
  <r>
    <n v="564"/>
    <n v="1981"/>
    <x v="1"/>
    <x v="1"/>
    <n v="56937"/>
    <x v="1"/>
    <x v="0"/>
    <d v="2012-08-04T00:00:00"/>
    <x v="0"/>
    <n v="31"/>
  </r>
  <r>
    <n v="6619"/>
    <n v="1978"/>
    <x v="0"/>
    <x v="2"/>
    <n v="38415"/>
    <x v="1"/>
    <x v="1"/>
    <d v="2013-01-02T00:00:00"/>
    <x v="0"/>
    <n v="35"/>
  </r>
  <r>
    <n v="9081"/>
    <n v="1988"/>
    <x v="0"/>
    <x v="0"/>
    <n v="20518"/>
    <x v="1"/>
    <x v="0"/>
    <d v="2014-05-18T00:00:00"/>
    <x v="0"/>
    <n v="26"/>
  </r>
  <r>
    <n v="178"/>
    <n v="1956"/>
    <x v="0"/>
    <x v="2"/>
    <n v="62503"/>
    <x v="0"/>
    <x v="1"/>
    <d v="2013-02-18T00:00:00"/>
    <x v="0"/>
    <n v="57"/>
  </r>
  <r>
    <n v="916"/>
    <n v="1972"/>
    <x v="1"/>
    <x v="0"/>
    <n v="41644"/>
    <x v="1"/>
    <x v="1"/>
    <d v="2014-05-09T00:00:00"/>
    <x v="0"/>
    <n v="42"/>
  </r>
  <r>
    <n v="5512"/>
    <n v="1977"/>
    <x v="2"/>
    <x v="2"/>
    <n v="55842"/>
    <x v="0"/>
    <x v="1"/>
    <d v="2014-05-23T00:00:00"/>
    <x v="0"/>
    <n v="37"/>
  </r>
  <r>
    <n v="8970"/>
    <n v="1972"/>
    <x v="1"/>
    <x v="2"/>
    <n v="62010"/>
    <x v="0"/>
    <x v="1"/>
    <d v="2012-10-23T00:00:00"/>
    <x v="0"/>
    <n v="40"/>
  </r>
  <r>
    <n v="10581"/>
    <n v="1977"/>
    <x v="0"/>
    <x v="2"/>
    <n v="41124"/>
    <x v="1"/>
    <x v="0"/>
    <d v="2012-10-31T00:00:00"/>
    <x v="0"/>
    <n v="35"/>
  </r>
  <r>
    <n v="5300"/>
    <n v="1973"/>
    <x v="2"/>
    <x v="2"/>
    <n v="38961"/>
    <x v="1"/>
    <x v="0"/>
    <d v="2013-12-30T00:00:00"/>
    <x v="0"/>
    <n v="40"/>
  </r>
  <r>
    <n v="5154"/>
    <n v="1972"/>
    <x v="2"/>
    <x v="3"/>
    <n v="37760"/>
    <x v="1"/>
    <x v="0"/>
    <d v="2013-08-11T00:00:00"/>
    <x v="0"/>
    <n v="41"/>
  </r>
  <r>
    <n v="8346"/>
    <n v="1974"/>
    <x v="0"/>
    <x v="0"/>
    <n v="32233"/>
    <x v="1"/>
    <x v="0"/>
    <d v="2012-08-19T00:00:00"/>
    <x v="0"/>
    <n v="38"/>
  </r>
  <r>
    <n v="1676"/>
    <n v="1975"/>
    <x v="0"/>
    <x v="2"/>
    <n v="43057"/>
    <x v="0"/>
    <x v="1"/>
    <d v="2013-10-30T00:00:00"/>
    <x v="0"/>
    <n v="38"/>
  </r>
  <r>
    <n v="9286"/>
    <n v="1960"/>
    <x v="2"/>
    <x v="1"/>
    <n v="83151"/>
    <x v="0"/>
    <x v="0"/>
    <d v="2012-10-10T00:00:00"/>
    <x v="0"/>
    <n v="52"/>
  </r>
  <r>
    <n v="2426"/>
    <n v="1964"/>
    <x v="1"/>
    <x v="3"/>
    <n v="78825"/>
    <x v="0"/>
    <x v="0"/>
    <d v="2012-09-14T00:00:00"/>
    <x v="0"/>
    <n v="48"/>
  </r>
  <r>
    <n v="5172"/>
    <n v="1976"/>
    <x v="2"/>
    <x v="1"/>
    <n v="65104"/>
    <x v="0"/>
    <x v="1"/>
    <d v="2013-11-14T00:00:00"/>
    <x v="0"/>
    <n v="37"/>
  </r>
  <r>
    <n v="5562"/>
    <n v="1974"/>
    <x v="0"/>
    <x v="2"/>
    <n v="60093"/>
    <x v="0"/>
    <x v="1"/>
    <d v="2013-06-26T00:00:00"/>
    <x v="0"/>
    <n v="39"/>
  </r>
  <r>
    <n v="3436"/>
    <n v="1969"/>
    <x v="0"/>
    <x v="2"/>
    <n v="14045"/>
    <x v="1"/>
    <x v="0"/>
    <d v="2014-01-26T00:00:00"/>
    <x v="0"/>
    <n v="45"/>
  </r>
  <r>
    <n v="3921"/>
    <n v="1952"/>
    <x v="4"/>
    <x v="4"/>
    <n v="28457"/>
    <x v="0"/>
    <x v="0"/>
    <d v="2012-10-28T00:00:00"/>
    <x v="0"/>
    <n v="60"/>
  </r>
  <r>
    <n v="3403"/>
    <n v="1958"/>
    <x v="1"/>
    <x v="1"/>
    <n v="78952"/>
    <x v="0"/>
    <x v="1"/>
    <d v="2012-09-24T00:00:00"/>
    <x v="0"/>
    <n v="54"/>
  </r>
  <r>
    <n v="22"/>
    <n v="1976"/>
    <x v="0"/>
    <x v="3"/>
    <n v="46310"/>
    <x v="1"/>
    <x v="0"/>
    <d v="2012-12-03T00:00:00"/>
    <x v="0"/>
    <n v="36"/>
  </r>
  <r>
    <n v="10965"/>
    <n v="1955"/>
    <x v="0"/>
    <x v="1"/>
    <n v="76005"/>
    <x v="0"/>
    <x v="0"/>
    <d v="2013-02-22T00:00:00"/>
    <x v="0"/>
    <n v="58"/>
  </r>
  <r>
    <n v="9426"/>
    <n v="1964"/>
    <x v="2"/>
    <x v="0"/>
    <n v="58308"/>
    <x v="0"/>
    <x v="1"/>
    <d v="2013-01-12T00:00:00"/>
    <x v="0"/>
    <n v="49"/>
  </r>
  <r>
    <n v="6605"/>
    <n v="1944"/>
    <x v="1"/>
    <x v="3"/>
    <n v="55614"/>
    <x v="0"/>
    <x v="0"/>
    <d v="2013-11-27T00:00:00"/>
    <x v="0"/>
    <n v="69"/>
  </r>
  <r>
    <n v="3136"/>
    <n v="1962"/>
    <x v="2"/>
    <x v="3"/>
    <n v="59432"/>
    <x v="0"/>
    <x v="1"/>
    <d v="2013-04-13T00:00:00"/>
    <x v="0"/>
    <n v="51"/>
  </r>
  <r>
    <n v="8737"/>
    <n v="1978"/>
    <x v="0"/>
    <x v="3"/>
    <n v="55563"/>
    <x v="0"/>
    <x v="1"/>
    <d v="2014-04-05T00:00:00"/>
    <x v="0"/>
    <n v="36"/>
  </r>
  <r>
    <n v="11088"/>
    <n v="1971"/>
    <x v="1"/>
    <x v="1"/>
    <n v="78642"/>
    <x v="0"/>
    <x v="1"/>
    <d v="2013-04-21T00:00:00"/>
    <x v="0"/>
    <n v="42"/>
  </r>
  <r>
    <n v="716"/>
    <n v="1949"/>
    <x v="1"/>
    <x v="1"/>
    <n v="67911"/>
    <x v="0"/>
    <x v="1"/>
    <d v="2014-05-22T00:00:00"/>
    <x v="0"/>
    <n v="65"/>
  </r>
  <r>
    <n v="466"/>
    <n v="1944"/>
    <x v="0"/>
    <x v="2"/>
    <n v="65275"/>
    <x v="0"/>
    <x v="0"/>
    <d v="2013-04-03T00:00:00"/>
    <x v="0"/>
    <n v="69"/>
  </r>
  <r>
    <n v="9135"/>
    <n v="1950"/>
    <x v="0"/>
    <x v="1"/>
    <n v="27203"/>
    <x v="1"/>
    <x v="1"/>
    <d v="2012-08-06T00:00:00"/>
    <x v="0"/>
    <n v="62"/>
  </r>
  <r>
    <n v="10623"/>
    <n v="1961"/>
    <x v="2"/>
    <x v="1"/>
    <n v="48330"/>
    <x v="0"/>
    <x v="1"/>
    <d v="2013-11-15T00:00:00"/>
    <x v="0"/>
    <n v="52"/>
  </r>
  <r>
    <n v="8151"/>
    <n v="1990"/>
    <x v="3"/>
    <x v="2"/>
    <n v="24279"/>
    <x v="0"/>
    <x v="0"/>
    <d v="2012-12-29T00:00:00"/>
    <x v="0"/>
    <n v="22"/>
  </r>
  <r>
    <n v="5140"/>
    <n v="1985"/>
    <x v="1"/>
    <x v="2"/>
    <n v="64355"/>
    <x v="1"/>
    <x v="0"/>
    <d v="2012-08-24T00:00:00"/>
    <x v="0"/>
    <n v="27"/>
  </r>
  <r>
    <n v="10160"/>
    <n v="1956"/>
    <x v="2"/>
    <x v="1"/>
    <n v="50943"/>
    <x v="0"/>
    <x v="1"/>
    <d v="2013-06-21T00:00:00"/>
    <x v="0"/>
    <n v="57"/>
  </r>
  <r>
    <n v="4945"/>
    <n v="1953"/>
    <x v="0"/>
    <x v="4"/>
    <n v="53653"/>
    <x v="0"/>
    <x v="0"/>
    <d v="2012-11-07T00:00:00"/>
    <x v="0"/>
    <n v="59"/>
  </r>
  <r>
    <n v="10584"/>
    <n v="1976"/>
    <x v="0"/>
    <x v="2"/>
    <n v="65665"/>
    <x v="0"/>
    <x v="1"/>
    <d v="2013-12-02T00:00:00"/>
    <x v="0"/>
    <n v="37"/>
  </r>
  <r>
    <n v="6071"/>
    <n v="1989"/>
    <x v="0"/>
    <x v="0"/>
    <n v="81217"/>
    <x v="0"/>
    <x v="0"/>
    <d v="2013-07-19T00:00:00"/>
    <x v="0"/>
    <n v="24"/>
  </r>
  <r>
    <n v="3386"/>
    <n v="1992"/>
    <x v="0"/>
    <x v="2"/>
    <n v="34935"/>
    <x v="0"/>
    <x v="0"/>
    <d v="2013-06-21T00:00:00"/>
    <x v="0"/>
    <n v="21"/>
  </r>
  <r>
    <n v="8939"/>
    <n v="1959"/>
    <x v="0"/>
    <x v="3"/>
    <n v="61250"/>
    <x v="0"/>
    <x v="1"/>
    <d v="2012-12-16T00:00:00"/>
    <x v="0"/>
    <n v="53"/>
  </r>
  <r>
    <n v="9925"/>
    <n v="1981"/>
    <x v="1"/>
    <x v="1"/>
    <n v="39665"/>
    <x v="1"/>
    <x v="0"/>
    <d v="2013-05-25T00:00:00"/>
    <x v="0"/>
    <n v="32"/>
  </r>
  <r>
    <n v="4320"/>
    <n v="1979"/>
    <x v="0"/>
    <x v="0"/>
    <n v="60152"/>
    <x v="0"/>
    <x v="1"/>
    <d v="2013-03-28T00:00:00"/>
    <x v="0"/>
    <n v="34"/>
  </r>
  <r>
    <n v="5389"/>
    <n v="1964"/>
    <x v="0"/>
    <x v="2"/>
    <n v="48920"/>
    <x v="0"/>
    <x v="2"/>
    <d v="2013-10-20T00:00:00"/>
    <x v="0"/>
    <n v="49"/>
  </r>
  <r>
    <n v="6036"/>
    <n v="1959"/>
    <x v="2"/>
    <x v="1"/>
    <n v="89120"/>
    <x v="0"/>
    <x v="0"/>
    <d v="2014-03-17T00:00:00"/>
    <x v="0"/>
    <n v="55"/>
  </r>
  <r>
    <n v="182"/>
    <n v="1946"/>
    <x v="1"/>
    <x v="1"/>
    <n v="44124"/>
    <x v="0"/>
    <x v="1"/>
    <d v="2013-05-11T00:00:00"/>
    <x v="0"/>
    <n v="67"/>
  </r>
  <r>
    <n v="203"/>
    <n v="1975"/>
    <x v="2"/>
    <x v="0"/>
    <n v="81169"/>
    <x v="0"/>
    <x v="0"/>
    <d v="2013-04-14T00:00:00"/>
    <x v="0"/>
    <n v="38"/>
  </r>
  <r>
    <n v="11025"/>
    <n v="1961"/>
    <x v="0"/>
    <x v="2"/>
    <n v="36443"/>
    <x v="1"/>
    <x v="1"/>
    <d v="2013-02-03T00:00:00"/>
    <x v="0"/>
    <n v="52"/>
  </r>
  <r>
    <n v="10203"/>
    <n v="1990"/>
    <x v="0"/>
    <x v="0"/>
    <n v="26095"/>
    <x v="1"/>
    <x v="0"/>
    <d v="2013-06-30T00:00:00"/>
    <x v="0"/>
    <n v="23"/>
  </r>
  <r>
    <n v="4607"/>
    <n v="1959"/>
    <x v="0"/>
    <x v="1"/>
    <n v="71367"/>
    <x v="0"/>
    <x v="0"/>
    <d v="2013-08-23T00:00:00"/>
    <x v="0"/>
    <n v="54"/>
  </r>
  <r>
    <n v="3711"/>
    <n v="1944"/>
    <x v="2"/>
    <x v="2"/>
    <n v="80184"/>
    <x v="0"/>
    <x v="0"/>
    <d v="2014-03-01T00:00:00"/>
    <x v="0"/>
    <n v="70"/>
  </r>
  <r>
    <n v="3696"/>
    <n v="1965"/>
    <x v="0"/>
    <x v="3"/>
    <n v="30630"/>
    <x v="1"/>
    <x v="1"/>
    <d v="2014-01-27T00:00:00"/>
    <x v="0"/>
    <n v="49"/>
  </r>
  <r>
    <n v="2532"/>
    <n v="1987"/>
    <x v="2"/>
    <x v="0"/>
    <n v="73454"/>
    <x v="0"/>
    <x v="0"/>
    <d v="2014-03-01T00:00:00"/>
    <x v="0"/>
    <n v="27"/>
  </r>
  <r>
    <n v="9214"/>
    <n v="1991"/>
    <x v="0"/>
    <x v="2"/>
    <n v="42691"/>
    <x v="0"/>
    <x v="0"/>
    <d v="2013-08-16T00:00:00"/>
    <x v="0"/>
    <n v="22"/>
  </r>
  <r>
    <n v="4943"/>
    <n v="1953"/>
    <x v="0"/>
    <x v="2"/>
    <n v="70503"/>
    <x v="0"/>
    <x v="0"/>
    <d v="2012-09-30T00:00:00"/>
    <x v="0"/>
    <n v="59"/>
  </r>
  <r>
    <n v="35"/>
    <n v="1987"/>
    <x v="0"/>
    <x v="2"/>
    <n v="25545"/>
    <x v="1"/>
    <x v="0"/>
    <d v="2012-09-08T00:00:00"/>
    <x v="0"/>
    <n v="25"/>
  </r>
  <r>
    <n v="2258"/>
    <n v="1986"/>
    <x v="0"/>
    <x v="2"/>
    <n v="32880"/>
    <x v="1"/>
    <x v="0"/>
    <d v="2012-12-04T00:00:00"/>
    <x v="0"/>
    <n v="26"/>
  </r>
  <r>
    <n v="4322"/>
    <n v="1958"/>
    <x v="1"/>
    <x v="1"/>
    <n v="77863"/>
    <x v="0"/>
    <x v="0"/>
    <d v="2013-11-27T00:00:00"/>
    <x v="0"/>
    <n v="55"/>
  </r>
  <r>
    <n v="713"/>
    <n v="1977"/>
    <x v="2"/>
    <x v="2"/>
    <n v="50353"/>
    <x v="0"/>
    <x v="0"/>
    <d v="2014-06-08T00:00:00"/>
    <x v="0"/>
    <n v="37"/>
  </r>
  <r>
    <n v="4702"/>
    <n v="1964"/>
    <x v="0"/>
    <x v="0"/>
    <n v="61839"/>
    <x v="0"/>
    <x v="0"/>
    <d v="2012-08-12T00:00:00"/>
    <x v="0"/>
    <n v="48"/>
  </r>
  <r>
    <n v="3281"/>
    <n v="1960"/>
    <x v="1"/>
    <x v="2"/>
    <n v="49154"/>
    <x v="1"/>
    <x v="1"/>
    <d v="2013-11-03T00:00:00"/>
    <x v="0"/>
    <n v="53"/>
  </r>
  <r>
    <n v="702"/>
    <n v="1975"/>
    <x v="4"/>
    <x v="4"/>
    <n v="47682"/>
    <x v="0"/>
    <x v="1"/>
    <d v="2013-02-15T00:00:00"/>
    <x v="0"/>
    <n v="38"/>
  </r>
  <r>
    <n v="2004"/>
    <n v="1969"/>
    <x v="0"/>
    <x v="0"/>
    <n v="72679"/>
    <x v="0"/>
    <x v="1"/>
    <d v="2013-09-18T00:00:00"/>
    <x v="0"/>
    <n v="44"/>
  </r>
  <r>
    <n v="4769"/>
    <n v="1977"/>
    <x v="2"/>
    <x v="1"/>
    <n v="57954"/>
    <x v="1"/>
    <x v="1"/>
    <d v="2014-06-18T00:00:00"/>
    <x v="0"/>
    <n v="37"/>
  </r>
  <r>
    <n v="4437"/>
    <n v="1962"/>
    <x v="0"/>
    <x v="2"/>
    <n v="65316"/>
    <x v="1"/>
    <x v="1"/>
    <d v="2013-04-24T00:00:00"/>
    <x v="0"/>
    <n v="51"/>
  </r>
  <r>
    <n v="8724"/>
    <n v="1982"/>
    <x v="0"/>
    <x v="0"/>
    <n v="28567"/>
    <x v="1"/>
    <x v="0"/>
    <d v="2013-06-17T00:00:00"/>
    <x v="0"/>
    <n v="31"/>
  </r>
  <r>
    <n v="10741"/>
    <n v="1951"/>
    <x v="2"/>
    <x v="1"/>
    <n v="47352"/>
    <x v="0"/>
    <x v="1"/>
    <d v="2013-04-11T00:00:00"/>
    <x v="0"/>
    <n v="62"/>
  </r>
  <r>
    <n v="1991"/>
    <n v="1967"/>
    <x v="0"/>
    <x v="1"/>
    <n v="44931"/>
    <x v="0"/>
    <x v="1"/>
    <d v="2014-01-18T00:00:00"/>
    <x v="0"/>
    <n v="47"/>
  </r>
  <r>
    <n v="6931"/>
    <n v="1967"/>
    <x v="0"/>
    <x v="3"/>
    <n v="76982"/>
    <x v="0"/>
    <x v="0"/>
    <d v="2014-02-15T00:00:00"/>
    <x v="0"/>
    <n v="47"/>
  </r>
  <r>
    <n v="11096"/>
    <n v="1952"/>
    <x v="4"/>
    <x v="1"/>
    <n v="57247"/>
    <x v="0"/>
    <x v="1"/>
    <d v="2013-08-08T00:00:00"/>
    <x v="0"/>
    <n v="61"/>
  </r>
  <r>
    <n v="304"/>
    <n v="1981"/>
    <x v="2"/>
    <x v="0"/>
    <n v="22944"/>
    <x v="1"/>
    <x v="0"/>
    <d v="2013-12-23T00:00:00"/>
    <x v="0"/>
    <n v="32"/>
  </r>
  <r>
    <n v="3665"/>
    <n v="1977"/>
    <x v="4"/>
    <x v="1"/>
    <n v="25315"/>
    <x v="1"/>
    <x v="0"/>
    <d v="2013-11-07T00:00:00"/>
    <x v="0"/>
    <n v="36"/>
  </r>
  <r>
    <n v="10591"/>
    <n v="1969"/>
    <x v="0"/>
    <x v="4"/>
    <n v="43638"/>
    <x v="0"/>
    <x v="1"/>
    <d v="2012-08-06T00:00:00"/>
    <x v="0"/>
    <n v="43"/>
  </r>
  <r>
    <n v="5036"/>
    <n v="1984"/>
    <x v="1"/>
    <x v="0"/>
    <n v="42710"/>
    <x v="1"/>
    <x v="0"/>
    <d v="2012-11-28T00:00:00"/>
    <x v="0"/>
    <n v="28"/>
  </r>
  <r>
    <n v="5547"/>
    <n v="1982"/>
    <x v="1"/>
    <x v="2"/>
    <n v="84169"/>
    <x v="0"/>
    <x v="0"/>
    <d v="2013-08-07T00:00:00"/>
    <x v="0"/>
    <n v="31"/>
  </r>
  <r>
    <n v="7822"/>
    <n v="1976"/>
    <x v="0"/>
    <x v="1"/>
    <n v="54058"/>
    <x v="0"/>
    <x v="1"/>
    <d v="2013-06-04T00:00:00"/>
    <x v="0"/>
    <n v="37"/>
  </r>
  <r>
    <n v="8541"/>
    <n v="1990"/>
    <x v="4"/>
    <x v="2"/>
    <n v="24683"/>
    <x v="1"/>
    <x v="0"/>
    <d v="2014-03-08T00:00:00"/>
    <x v="0"/>
    <n v="24"/>
  </r>
  <r>
    <n v="10955"/>
    <n v="1964"/>
    <x v="0"/>
    <x v="4"/>
    <n v="85620"/>
    <x v="0"/>
    <x v="0"/>
    <d v="2014-01-07T00:00:00"/>
    <x v="0"/>
    <n v="50"/>
  </r>
  <r>
    <n v="4368"/>
    <n v="1980"/>
    <x v="0"/>
    <x v="2"/>
    <n v="47850"/>
    <x v="1"/>
    <x v="0"/>
    <d v="2013-12-03T00:00:00"/>
    <x v="0"/>
    <n v="33"/>
  </r>
  <r>
    <n v="9671"/>
    <n v="1968"/>
    <x v="0"/>
    <x v="2"/>
    <n v="19514"/>
    <x v="1"/>
    <x v="1"/>
    <d v="2014-01-26T00:00:00"/>
    <x v="0"/>
    <n v="46"/>
  </r>
  <r>
    <n v="2256"/>
    <n v="1973"/>
    <x v="2"/>
    <x v="2"/>
    <n v="27159"/>
    <x v="1"/>
    <x v="1"/>
    <d v="2014-03-29T00:00:00"/>
    <x v="0"/>
    <n v="41"/>
  </r>
  <r>
    <n v="4279"/>
    <n v="1963"/>
    <x v="4"/>
    <x v="0"/>
    <n v="39548"/>
    <x v="1"/>
    <x v="1"/>
    <d v="2014-03-31T00:00:00"/>
    <x v="0"/>
    <n v="51"/>
  </r>
  <r>
    <n v="5371"/>
    <n v="1989"/>
    <x v="0"/>
    <x v="0"/>
    <n v="21474"/>
    <x v="1"/>
    <x v="0"/>
    <d v="2014-04-08T00:00:00"/>
    <x v="0"/>
    <n v="25"/>
  </r>
  <r>
    <n v="9240"/>
    <n v="1971"/>
    <x v="1"/>
    <x v="0"/>
    <n v="60504"/>
    <x v="0"/>
    <x v="1"/>
    <d v="2014-02-07T00:00:00"/>
    <x v="0"/>
    <n v="43"/>
  </r>
  <r>
    <n v="9460"/>
    <n v="1963"/>
    <x v="0"/>
    <x v="2"/>
    <n v="22419"/>
    <x v="0"/>
    <x v="0"/>
    <d v="2013-04-18T00:00:00"/>
    <x v="0"/>
    <n v="50"/>
  </r>
  <r>
    <n v="9504"/>
    <n v="1949"/>
    <x v="2"/>
    <x v="2"/>
    <n v="81698"/>
    <x v="0"/>
    <x v="0"/>
    <d v="2013-11-06T00:00:00"/>
    <x v="0"/>
    <n v="64"/>
  </r>
  <r>
    <n v="8692"/>
    <n v="1952"/>
    <x v="0"/>
    <x v="1"/>
    <n v="43462"/>
    <x v="1"/>
    <x v="1"/>
    <d v="2012-09-12T00:00:00"/>
    <x v="0"/>
    <n v="60"/>
  </r>
  <r>
    <n v="448"/>
    <n v="1978"/>
    <x v="1"/>
    <x v="0"/>
    <n v="54880"/>
    <x v="1"/>
    <x v="0"/>
    <d v="2013-03-01T00:00:00"/>
    <x v="0"/>
    <n v="35"/>
  </r>
  <r>
    <n v="8314"/>
    <n v="1982"/>
    <x v="0"/>
    <x v="2"/>
    <n v="79908"/>
    <x v="0"/>
    <x v="0"/>
    <d v="2013-04-05T00:00:00"/>
    <x v="0"/>
    <n v="31"/>
  </r>
  <r>
    <n v="8420"/>
    <n v="1970"/>
    <x v="4"/>
    <x v="2"/>
    <n v="15315"/>
    <x v="0"/>
    <x v="0"/>
    <d v="2013-08-03T00:00:00"/>
    <x v="0"/>
    <n v="43"/>
  </r>
  <r>
    <n v="3174"/>
    <n v="1959"/>
    <x v="0"/>
    <x v="1"/>
    <n v="87771"/>
    <x v="0"/>
    <x v="1"/>
    <d v="2013-05-22T00:00:00"/>
    <x v="0"/>
    <n v="54"/>
  </r>
  <r>
    <n v="7685"/>
    <n v="1978"/>
    <x v="0"/>
    <x v="2"/>
    <n v="33039"/>
    <x v="1"/>
    <x v="0"/>
    <d v="2013-09-09T00:00:00"/>
    <x v="0"/>
    <n v="35"/>
  </r>
  <r>
    <n v="3179"/>
    <n v="1980"/>
    <x v="0"/>
    <x v="0"/>
    <n v="81741"/>
    <x v="0"/>
    <x v="0"/>
    <d v="2013-06-16T00:00:00"/>
    <x v="0"/>
    <n v="33"/>
  </r>
  <r>
    <n v="9780"/>
    <n v="1971"/>
    <x v="2"/>
    <x v="1"/>
    <n v="71499"/>
    <x v="0"/>
    <x v="1"/>
    <d v="2013-06-25T00:00:00"/>
    <x v="0"/>
    <n v="42"/>
  </r>
  <r>
    <n v="10681"/>
    <n v="1970"/>
    <x v="4"/>
    <x v="2"/>
    <n v="62466"/>
    <x v="0"/>
    <x v="1"/>
    <d v="2014-01-15T00:00:00"/>
    <x v="0"/>
    <n v="44"/>
  </r>
  <r>
    <n v="10232"/>
    <n v="1963"/>
    <x v="1"/>
    <x v="3"/>
    <n v="48799"/>
    <x v="0"/>
    <x v="1"/>
    <d v="2013-11-05T00:00:00"/>
    <x v="0"/>
    <n v="50"/>
  </r>
  <r>
    <n v="4184"/>
    <n v="1950"/>
    <x v="1"/>
    <x v="1"/>
    <n v="52157"/>
    <x v="0"/>
    <x v="1"/>
    <d v="2014-06-07T00:00:00"/>
    <x v="0"/>
    <n v="64"/>
  </r>
  <r>
    <n v="9120"/>
    <n v="1962"/>
    <x v="0"/>
    <x v="0"/>
    <n v="66565"/>
    <x v="0"/>
    <x v="1"/>
    <d v="2012-12-05T00:00:00"/>
    <x v="0"/>
    <n v="50"/>
  </r>
  <r>
    <n v="891"/>
    <n v="1951"/>
    <x v="2"/>
    <x v="1"/>
    <n v="29298"/>
    <x v="1"/>
    <x v="1"/>
    <d v="2013-09-07T00:00:00"/>
    <x v="0"/>
    <n v="62"/>
  </r>
  <r>
    <n v="10381"/>
    <n v="1979"/>
    <x v="0"/>
    <x v="0"/>
    <n v="47691"/>
    <x v="0"/>
    <x v="1"/>
    <d v="2013-07-05T00:00:00"/>
    <x v="0"/>
    <n v="34"/>
  </r>
  <r>
    <n v="3525"/>
    <n v="1970"/>
    <x v="0"/>
    <x v="1"/>
    <n v="38200"/>
    <x v="1"/>
    <x v="1"/>
    <d v="2012-12-07T00:00:00"/>
    <x v="0"/>
    <n v="42"/>
  </r>
  <r>
    <n v="6818"/>
    <n v="1974"/>
    <x v="0"/>
    <x v="2"/>
    <n v="44989"/>
    <x v="0"/>
    <x v="1"/>
    <d v="2012-09-12T00:00:00"/>
    <x v="0"/>
    <n v="38"/>
  </r>
  <r>
    <n v="3526"/>
    <n v="1968"/>
    <x v="1"/>
    <x v="2"/>
    <n v="38443"/>
    <x v="1"/>
    <x v="1"/>
    <d v="2014-01-27T00:00:00"/>
    <x v="0"/>
    <n v="46"/>
  </r>
  <r>
    <n v="8181"/>
    <n v="1978"/>
    <x v="4"/>
    <x v="0"/>
    <n v="38593"/>
    <x v="1"/>
    <x v="0"/>
    <d v="2013-09-13T00:00:00"/>
    <x v="0"/>
    <n v="35"/>
  </r>
  <r>
    <n v="1029"/>
    <n v="1970"/>
    <x v="1"/>
    <x v="1"/>
    <n v="64413"/>
    <x v="0"/>
    <x v="1"/>
    <d v="2013-08-01T00:00:00"/>
    <x v="0"/>
    <n v="43"/>
  </r>
  <r>
    <n v="7369"/>
    <n v="1981"/>
    <x v="2"/>
    <x v="2"/>
    <n v="36959"/>
    <x v="1"/>
    <x v="0"/>
    <d v="2013-10-02T00:00:00"/>
    <x v="0"/>
    <n v="32"/>
  </r>
  <r>
    <n v="2574"/>
    <n v="1977"/>
    <x v="1"/>
    <x v="2"/>
    <n v="61996"/>
    <x v="0"/>
    <x v="1"/>
    <d v="2013-01-31T00:00:00"/>
    <x v="0"/>
    <n v="36"/>
  </r>
  <r>
    <n v="8159"/>
    <n v="1968"/>
    <x v="0"/>
    <x v="2"/>
    <n v="51287"/>
    <x v="1"/>
    <x v="1"/>
    <d v="2014-04-01T00:00:00"/>
    <x v="0"/>
    <n v="46"/>
  </r>
  <r>
    <n v="1160"/>
    <n v="1970"/>
    <x v="0"/>
    <x v="2"/>
    <n v="13260"/>
    <x v="1"/>
    <x v="1"/>
    <d v="2013-08-23T00:00:00"/>
    <x v="0"/>
    <n v="43"/>
  </r>
  <r>
    <n v="10242"/>
    <n v="1966"/>
    <x v="1"/>
    <x v="1"/>
    <n v="47472"/>
    <x v="1"/>
    <x v="1"/>
    <d v="2013-09-16T00:00:00"/>
    <x v="0"/>
    <n v="47"/>
  </r>
  <r>
    <n v="5253"/>
    <n v="1956"/>
    <x v="2"/>
    <x v="1"/>
    <n v="54603"/>
    <x v="1"/>
    <x v="1"/>
    <d v="2013-07-09T00:00:00"/>
    <x v="0"/>
    <n v="57"/>
  </r>
  <r>
    <n v="5966"/>
    <n v="1974"/>
    <x v="1"/>
    <x v="2"/>
    <n v="45207"/>
    <x v="1"/>
    <x v="1"/>
    <d v="2012-11-10T00:00:00"/>
    <x v="0"/>
    <n v="38"/>
  </r>
  <r>
    <n v="5314"/>
    <n v="1951"/>
    <x v="0"/>
    <x v="1"/>
    <n v="40689"/>
    <x v="0"/>
    <x v="1"/>
    <d v="2013-03-18T00:00:00"/>
    <x v="0"/>
    <n v="62"/>
  </r>
  <r>
    <n v="5081"/>
    <n v="1967"/>
    <x v="4"/>
    <x v="1"/>
    <n v="47821"/>
    <x v="1"/>
    <x v="1"/>
    <d v="2013-10-20T00:00:00"/>
    <x v="0"/>
    <n v="46"/>
  </r>
  <r>
    <n v="5123"/>
    <n v="1951"/>
    <x v="2"/>
    <x v="2"/>
    <n v="27450"/>
    <x v="0"/>
    <x v="0"/>
    <d v="2013-04-15T00:00:00"/>
    <x v="0"/>
    <n v="62"/>
  </r>
  <r>
    <n v="5756"/>
    <n v="1983"/>
    <x v="0"/>
    <x v="1"/>
    <n v="39453"/>
    <x v="1"/>
    <x v="0"/>
    <d v="2014-04-03T00:00:00"/>
    <x v="0"/>
    <n v="31"/>
  </r>
  <r>
    <n v="8036"/>
    <n v="1971"/>
    <x v="4"/>
    <x v="1"/>
    <n v="26850"/>
    <x v="1"/>
    <x v="1"/>
    <d v="2014-04-18T00:00:00"/>
    <x v="0"/>
    <n v="43"/>
  </r>
  <r>
    <n v="9058"/>
    <n v="1955"/>
    <x v="0"/>
    <x v="4"/>
    <n v="79800"/>
    <x v="0"/>
    <x v="0"/>
    <d v="2012-09-23T00:00:00"/>
    <x v="0"/>
    <n v="57"/>
  </r>
  <r>
    <n v="5057"/>
    <n v="1961"/>
    <x v="2"/>
    <x v="2"/>
    <n v="61794"/>
    <x v="0"/>
    <x v="1"/>
    <d v="2013-09-14T00:00:00"/>
    <x v="0"/>
    <n v="52"/>
  </r>
  <r>
    <n v="254"/>
    <n v="1955"/>
    <x v="0"/>
    <x v="1"/>
    <n v="53863"/>
    <x v="0"/>
    <x v="1"/>
    <d v="2014-05-17T00:00:00"/>
    <x v="0"/>
    <n v="59"/>
  </r>
  <r>
    <n v="4179"/>
    <n v="1959"/>
    <x v="0"/>
    <x v="1"/>
    <n v="24221"/>
    <x v="0"/>
    <x v="0"/>
    <d v="2013-08-20T00:00:00"/>
    <x v="0"/>
    <n v="54"/>
  </r>
  <r>
    <n v="3710"/>
    <n v="1984"/>
    <x v="1"/>
    <x v="0"/>
    <n v="39684"/>
    <x v="1"/>
    <x v="0"/>
    <d v="2012-10-12T00:00:00"/>
    <x v="1"/>
    <n v="28"/>
  </r>
  <r>
    <n v="7627"/>
    <n v="1975"/>
    <x v="2"/>
    <x v="2"/>
    <n v="92163"/>
    <x v="0"/>
    <x v="0"/>
    <d v="2012-12-12T00:00:00"/>
    <x v="0"/>
    <n v="37"/>
  </r>
  <r>
    <n v="4501"/>
    <n v="1965"/>
    <x v="2"/>
    <x v="0"/>
    <n v="69882"/>
    <x v="0"/>
    <x v="0"/>
    <d v="2013-11-10T00:00:00"/>
    <x v="0"/>
    <n v="48"/>
  </r>
  <r>
    <n v="6424"/>
    <n v="1977"/>
    <x v="0"/>
    <x v="1"/>
    <n v="33178"/>
    <x v="1"/>
    <x v="0"/>
    <d v="2014-01-30T00:00:00"/>
    <x v="0"/>
    <n v="37"/>
  </r>
  <r>
    <n v="3075"/>
    <n v="1972"/>
    <x v="1"/>
    <x v="2"/>
    <n v="59973"/>
    <x v="0"/>
    <x v="0"/>
    <d v="2013-09-11T00:00:00"/>
    <x v="0"/>
    <n v="41"/>
  </r>
  <r>
    <n v="4992"/>
    <n v="1975"/>
    <x v="2"/>
    <x v="1"/>
    <n v="17459"/>
    <x v="1"/>
    <x v="0"/>
    <d v="2013-09-19T00:00:00"/>
    <x v="0"/>
    <n v="38"/>
  </r>
  <r>
    <n v="5252"/>
    <n v="1969"/>
    <x v="0"/>
    <x v="3"/>
    <n v="23910"/>
    <x v="1"/>
    <x v="0"/>
    <d v="2012-10-26T00:00:00"/>
    <x v="0"/>
    <n v="43"/>
  </r>
  <r>
    <n v="7444"/>
    <n v="1969"/>
    <x v="2"/>
    <x v="2"/>
    <n v="42169"/>
    <x v="1"/>
    <x v="1"/>
    <d v="2013-10-19T00:00:00"/>
    <x v="0"/>
    <n v="44"/>
  </r>
  <r>
    <n v="6919"/>
    <n v="1978"/>
    <x v="4"/>
    <x v="2"/>
    <n v="26224"/>
    <x v="1"/>
    <x v="0"/>
    <d v="2013-06-04T00:00:00"/>
    <x v="0"/>
    <n v="35"/>
  </r>
  <r>
    <n v="3537"/>
    <n v="1981"/>
    <x v="0"/>
    <x v="1"/>
    <n v="31089"/>
    <x v="1"/>
    <x v="0"/>
    <d v="2012-08-17T00:00:00"/>
    <x v="0"/>
    <n v="31"/>
  </r>
  <r>
    <n v="10277"/>
    <n v="1961"/>
    <x v="0"/>
    <x v="0"/>
    <n v="30081"/>
    <x v="0"/>
    <x v="1"/>
    <d v="2013-02-21T00:00:00"/>
    <x v="0"/>
    <n v="52"/>
  </r>
  <r>
    <n v="2453"/>
    <n v="1960"/>
    <x v="0"/>
    <x v="1"/>
    <n v="62807"/>
    <x v="0"/>
    <x v="1"/>
    <d v="2012-08-31T00:00:00"/>
    <x v="0"/>
    <n v="52"/>
  </r>
  <r>
    <n v="7972"/>
    <n v="1955"/>
    <x v="0"/>
    <x v="0"/>
    <n v="72906"/>
    <x v="0"/>
    <x v="0"/>
    <d v="2013-09-17T00:00:00"/>
    <x v="0"/>
    <n v="58"/>
  </r>
  <r>
    <n v="895"/>
    <n v="1948"/>
    <x v="1"/>
    <x v="2"/>
    <n v="61467"/>
    <x v="0"/>
    <x v="2"/>
    <d v="2012-12-09T00:00:00"/>
    <x v="0"/>
    <n v="64"/>
  </r>
  <r>
    <n v="1177"/>
    <n v="1966"/>
    <x v="2"/>
    <x v="1"/>
    <n v="49618"/>
    <x v="1"/>
    <x v="1"/>
    <d v="2013-01-26T00:00:00"/>
    <x v="0"/>
    <n v="47"/>
  </r>
  <r>
    <n v="7141"/>
    <n v="1986"/>
    <x v="2"/>
    <x v="0"/>
    <n v="21888"/>
    <x v="1"/>
    <x v="0"/>
    <d v="2012-12-29T00:00:00"/>
    <x v="0"/>
    <n v="26"/>
  </r>
  <r>
    <n v="7232"/>
    <n v="1973"/>
    <x v="0"/>
    <x v="4"/>
    <n v="42429"/>
    <x v="0"/>
    <x v="1"/>
    <d v="2014-02-11T00:00:00"/>
    <x v="0"/>
    <n v="41"/>
  </r>
  <r>
    <n v="8477"/>
    <n v="1956"/>
    <x v="0"/>
    <x v="3"/>
    <n v="26150"/>
    <x v="2"/>
    <x v="1"/>
    <d v="2013-03-11T00:00:00"/>
    <x v="0"/>
    <n v="57"/>
  </r>
  <r>
    <n v="2457"/>
    <n v="1975"/>
    <x v="3"/>
    <x v="2"/>
    <n v="30801"/>
    <x v="0"/>
    <x v="1"/>
    <d v="2012-10-26T00:00:00"/>
    <x v="0"/>
    <n v="37"/>
  </r>
  <r>
    <n v="988"/>
    <n v="1965"/>
    <x v="0"/>
    <x v="2"/>
    <n v="81168"/>
    <x v="0"/>
    <x v="0"/>
    <d v="2014-05-07T00:00:00"/>
    <x v="0"/>
    <n v="49"/>
  </r>
  <r>
    <n v="7930"/>
    <n v="1969"/>
    <x v="2"/>
    <x v="0"/>
    <n v="26877"/>
    <x v="0"/>
    <x v="0"/>
    <d v="2013-08-19T00:00:00"/>
    <x v="0"/>
    <n v="44"/>
  </r>
  <r>
    <n v="4587"/>
    <n v="1944"/>
    <x v="2"/>
    <x v="4"/>
    <n v="45006"/>
    <x v="0"/>
    <x v="0"/>
    <d v="2013-07-18T00:00:00"/>
    <x v="0"/>
    <n v="69"/>
  </r>
  <r>
    <n v="6682"/>
    <n v="1973"/>
    <x v="3"/>
    <x v="2"/>
    <n v="18978"/>
    <x v="1"/>
    <x v="0"/>
    <d v="2012-12-11T00:00:00"/>
    <x v="0"/>
    <n v="39"/>
  </r>
  <r>
    <n v="6222"/>
    <n v="1967"/>
    <x v="0"/>
    <x v="2"/>
    <n v="22574"/>
    <x v="2"/>
    <x v="1"/>
    <d v="2013-10-28T00:00:00"/>
    <x v="0"/>
    <n v="46"/>
  </r>
  <r>
    <n v="10299"/>
    <n v="1969"/>
    <x v="1"/>
    <x v="0"/>
    <n v="48240"/>
    <x v="0"/>
    <x v="0"/>
    <d v="2012-11-09T00:00:00"/>
    <x v="0"/>
    <n v="43"/>
  </r>
  <r>
    <n v="3083"/>
    <n v="1974"/>
    <x v="0"/>
    <x v="2"/>
    <n v="45837"/>
    <x v="1"/>
    <x v="1"/>
    <d v="2013-07-26T00:00:00"/>
    <x v="0"/>
    <n v="39"/>
  </r>
  <r>
    <n v="8953"/>
    <n v="1965"/>
    <x v="2"/>
    <x v="0"/>
    <n v="35791"/>
    <x v="2"/>
    <x v="1"/>
    <d v="2013-05-06T00:00:00"/>
    <x v="0"/>
    <n v="48"/>
  </r>
  <r>
    <n v="1503"/>
    <n v="1976"/>
    <x v="1"/>
    <x v="1"/>
    <n v="162397"/>
    <x v="1"/>
    <x v="1"/>
    <d v="2013-06-03T00:00:00"/>
    <x v="0"/>
    <n v="37"/>
  </r>
  <r>
    <n v="8650"/>
    <n v="1978"/>
    <x v="0"/>
    <x v="4"/>
    <n v="54162"/>
    <x v="1"/>
    <x v="1"/>
    <d v="2013-03-18T00:00:00"/>
    <x v="0"/>
    <n v="35"/>
  </r>
  <r>
    <n v="10862"/>
    <n v="1960"/>
    <x v="2"/>
    <x v="2"/>
    <n v="30522"/>
    <x v="0"/>
    <x v="1"/>
    <d v="2012-08-17T00:00:00"/>
    <x v="0"/>
    <n v="52"/>
  </r>
  <r>
    <n v="2782"/>
    <n v="1961"/>
    <x v="1"/>
    <x v="2"/>
    <n v="54456"/>
    <x v="0"/>
    <x v="1"/>
    <d v="2013-07-11T00:00:00"/>
    <x v="0"/>
    <n v="52"/>
  </r>
  <r>
    <n v="6941"/>
    <n v="1971"/>
    <x v="0"/>
    <x v="0"/>
    <n v="31632"/>
    <x v="0"/>
    <x v="0"/>
    <d v="2013-07-14T00:00:00"/>
    <x v="0"/>
    <n v="42"/>
  </r>
  <r>
    <n v="10972"/>
    <n v="1949"/>
    <x v="0"/>
    <x v="4"/>
    <n v="72298"/>
    <x v="0"/>
    <x v="0"/>
    <d v="2014-03-10T00:00:00"/>
    <x v="0"/>
    <n v="65"/>
  </r>
  <r>
    <n v="10708"/>
    <n v="1978"/>
    <x v="4"/>
    <x v="0"/>
    <n v="36975"/>
    <x v="1"/>
    <x v="0"/>
    <d v="2013-12-28T00:00:00"/>
    <x v="0"/>
    <n v="35"/>
  </r>
  <r>
    <n v="6583"/>
    <n v="1955"/>
    <x v="4"/>
    <x v="2"/>
    <n v="72635"/>
    <x v="0"/>
    <x v="0"/>
    <d v="2013-06-03T00:00:00"/>
    <x v="0"/>
    <n v="58"/>
  </r>
  <r>
    <n v="3641"/>
    <n v="1976"/>
    <x v="0"/>
    <x v="2"/>
    <n v="13624"/>
    <x v="1"/>
    <x v="0"/>
    <d v="2013-01-20T00:00:00"/>
    <x v="0"/>
    <n v="37"/>
  </r>
  <r>
    <n v="10156"/>
    <n v="1975"/>
    <x v="0"/>
    <x v="0"/>
    <n v="84196"/>
    <x v="0"/>
    <x v="1"/>
    <d v="2013-06-03T00:00:00"/>
    <x v="0"/>
    <n v="38"/>
  </r>
  <r>
    <n v="4299"/>
    <n v="1960"/>
    <x v="0"/>
    <x v="1"/>
    <n v="70971"/>
    <x v="0"/>
    <x v="1"/>
    <d v="2012-09-21T00:00:00"/>
    <x v="0"/>
    <n v="52"/>
  </r>
  <r>
    <n v="3469"/>
    <n v="1977"/>
    <x v="1"/>
    <x v="3"/>
    <n v="34487"/>
    <x v="1"/>
    <x v="1"/>
    <d v="2012-09-06T00:00:00"/>
    <x v="0"/>
    <n v="35"/>
  </r>
  <r>
    <n v="5063"/>
    <n v="1977"/>
    <x v="0"/>
    <x v="0"/>
    <n v="28769"/>
    <x v="1"/>
    <x v="0"/>
    <d v="2012-12-18T00:00:00"/>
    <x v="0"/>
    <n v="35"/>
  </r>
  <r>
    <n v="10727"/>
    <n v="1970"/>
    <x v="1"/>
    <x v="2"/>
    <n v="69084"/>
    <x v="1"/>
    <x v="0"/>
    <d v="2013-11-19T00:00:00"/>
    <x v="0"/>
    <n v="43"/>
  </r>
  <r>
    <n v="9624"/>
    <n v="1958"/>
    <x v="1"/>
    <x v="1"/>
    <n v="65488"/>
    <x v="0"/>
    <x v="0"/>
    <d v="2014-06-13T00:00:00"/>
    <x v="0"/>
    <n v="56"/>
  </r>
  <r>
    <n v="5156"/>
    <n v="1970"/>
    <x v="4"/>
    <x v="2"/>
    <n v="62466"/>
    <x v="0"/>
    <x v="1"/>
    <d v="2014-01-15T00:00:00"/>
    <x v="0"/>
    <n v="44"/>
  </r>
  <r>
    <n v="4376"/>
    <n v="1960"/>
    <x v="4"/>
    <x v="0"/>
    <n v="32218"/>
    <x v="0"/>
    <x v="0"/>
    <d v="2014-02-15T00:00:00"/>
    <x v="0"/>
    <n v="54"/>
  </r>
  <r>
    <n v="8923"/>
    <n v="1973"/>
    <x v="0"/>
    <x v="0"/>
    <n v="83917"/>
    <x v="0"/>
    <x v="0"/>
    <d v="2013-04-18T00:00:00"/>
    <x v="0"/>
    <n v="40"/>
  </r>
  <r>
    <n v="8461"/>
    <n v="1962"/>
    <x v="0"/>
    <x v="3"/>
    <n v="46102"/>
    <x v="2"/>
    <x v="1"/>
    <d v="2014-03-10T00:00:00"/>
    <x v="0"/>
    <n v="52"/>
  </r>
  <r>
    <n v="6945"/>
    <n v="1952"/>
    <x v="0"/>
    <x v="0"/>
    <n v="84574"/>
    <x v="0"/>
    <x v="0"/>
    <d v="2013-06-04T00:00:00"/>
    <x v="0"/>
    <n v="61"/>
  </r>
  <r>
    <n v="944"/>
    <n v="1962"/>
    <x v="0"/>
    <x v="2"/>
    <n v="56181"/>
    <x v="0"/>
    <x v="1"/>
    <d v="2013-01-08T00:00:00"/>
    <x v="0"/>
    <n v="51"/>
  </r>
  <r>
    <n v="1907"/>
    <n v="1950"/>
    <x v="2"/>
    <x v="3"/>
    <n v="63120"/>
    <x v="0"/>
    <x v="1"/>
    <d v="2012-09-28T00:00:00"/>
    <x v="0"/>
    <n v="62"/>
  </r>
  <r>
    <n v="701"/>
    <n v="1971"/>
    <x v="0"/>
    <x v="2"/>
    <n v="73691"/>
    <x v="0"/>
    <x v="1"/>
    <d v="2013-11-06T00:00:00"/>
    <x v="0"/>
    <n v="42"/>
  </r>
  <r>
    <n v="3856"/>
    <n v="1960"/>
    <x v="0"/>
    <x v="1"/>
    <n v="63381"/>
    <x v="0"/>
    <x v="1"/>
    <d v="2012-10-05T00:00:00"/>
    <x v="0"/>
    <n v="52"/>
  </r>
  <r>
    <n v="4149"/>
    <n v="1948"/>
    <x v="1"/>
    <x v="1"/>
    <n v="76140"/>
    <x v="0"/>
    <x v="0"/>
    <d v="2014-05-13T00:00:00"/>
    <x v="0"/>
    <n v="66"/>
  </r>
  <r>
    <n v="2131"/>
    <n v="1959"/>
    <x v="1"/>
    <x v="3"/>
    <n v="62859"/>
    <x v="0"/>
    <x v="1"/>
    <d v="2012-12-30T00:00:00"/>
    <x v="0"/>
    <n v="53"/>
  </r>
  <r>
    <n v="2942"/>
    <n v="1964"/>
    <x v="0"/>
    <x v="0"/>
    <n v="45906"/>
    <x v="0"/>
    <x v="1"/>
    <d v="2013-05-07T00:00:00"/>
    <x v="0"/>
    <n v="49"/>
  </r>
  <r>
    <n v="1173"/>
    <n v="1947"/>
    <x v="2"/>
    <x v="1"/>
    <n v="77632"/>
    <x v="0"/>
    <x v="0"/>
    <d v="2013-03-10T00:00:00"/>
    <x v="0"/>
    <n v="66"/>
  </r>
  <r>
    <n v="4381"/>
    <n v="1971"/>
    <x v="1"/>
    <x v="2"/>
    <n v="46463"/>
    <x v="1"/>
    <x v="1"/>
    <d v="2013-08-18T00:00:00"/>
    <x v="0"/>
    <n v="42"/>
  </r>
  <r>
    <n v="4611"/>
    <n v="1970"/>
    <x v="0"/>
    <x v="1"/>
    <n v="105471"/>
    <x v="0"/>
    <x v="0"/>
    <d v="2013-01-21T00:00:00"/>
    <x v="0"/>
    <n v="43"/>
  </r>
  <r>
    <n v="3376"/>
    <n v="1970"/>
    <x v="2"/>
    <x v="3"/>
    <n v="55282"/>
    <x v="1"/>
    <x v="0"/>
    <d v="2013-12-13T00:00:00"/>
    <x v="0"/>
    <n v="43"/>
  </r>
  <r>
    <n v="4679"/>
    <n v="1977"/>
    <x v="2"/>
    <x v="2"/>
    <n v="78710"/>
    <x v="0"/>
    <x v="1"/>
    <d v="2014-05-23T00:00:00"/>
    <x v="0"/>
    <n v="37"/>
  </r>
  <r>
    <n v="10928"/>
    <n v="1958"/>
    <x v="0"/>
    <x v="1"/>
    <n v="66886"/>
    <x v="0"/>
    <x v="1"/>
    <d v="2013-09-16T00:00:00"/>
    <x v="0"/>
    <n v="55"/>
  </r>
  <r>
    <n v="4248"/>
    <n v="1960"/>
    <x v="2"/>
    <x v="0"/>
    <n v="98777"/>
    <x v="0"/>
    <x v="0"/>
    <d v="2014-02-17T00:00:00"/>
    <x v="0"/>
    <n v="54"/>
  </r>
  <r>
    <n v="6728"/>
    <n v="1985"/>
    <x v="0"/>
    <x v="1"/>
    <n v="29103"/>
    <x v="1"/>
    <x v="0"/>
    <d v="2012-08-27T00:00:00"/>
    <x v="0"/>
    <n v="27"/>
  </r>
  <r>
    <n v="6661"/>
    <n v="1974"/>
    <x v="0"/>
    <x v="2"/>
    <n v="67445"/>
    <x v="0"/>
    <x v="1"/>
    <d v="2012-08-12T00:00:00"/>
    <x v="0"/>
    <n v="38"/>
  </r>
  <r>
    <n v="4725"/>
    <n v="1950"/>
    <x v="1"/>
    <x v="1"/>
    <n v="50616"/>
    <x v="0"/>
    <x v="1"/>
    <d v="2014-04-13T00:00:00"/>
    <x v="0"/>
    <n v="64"/>
  </r>
  <r>
    <n v="3277"/>
    <n v="1955"/>
    <x v="0"/>
    <x v="3"/>
    <n v="49431"/>
    <x v="0"/>
    <x v="1"/>
    <d v="2012-08-03T00:00:00"/>
    <x v="0"/>
    <n v="57"/>
  </r>
  <r>
    <n v="5555"/>
    <n v="1975"/>
    <x v="0"/>
    <x v="3"/>
    <n v="153924"/>
    <x v="0"/>
    <x v="0"/>
    <d v="2014-02-07T00:00:00"/>
    <x v="0"/>
    <n v="39"/>
  </r>
  <r>
    <n v="2564"/>
    <n v="1953"/>
    <x v="0"/>
    <x v="1"/>
    <n v="61278"/>
    <x v="0"/>
    <x v="1"/>
    <d v="2014-01-04T00:00:00"/>
    <x v="0"/>
    <n v="61"/>
  </r>
  <r>
    <n v="946"/>
    <n v="1958"/>
    <x v="4"/>
    <x v="1"/>
    <n v="26490"/>
    <x v="0"/>
    <x v="0"/>
    <d v="2012-09-22T00:00:00"/>
    <x v="0"/>
    <n v="54"/>
  </r>
  <r>
    <n v="3867"/>
    <n v="1947"/>
    <x v="1"/>
    <x v="1"/>
    <n v="73059"/>
    <x v="0"/>
    <x v="1"/>
    <d v="2013-08-31T00:00:00"/>
    <x v="0"/>
    <n v="66"/>
  </r>
  <r>
    <n v="6940"/>
    <n v="1966"/>
    <x v="1"/>
    <x v="0"/>
    <n v="46734"/>
    <x v="1"/>
    <x v="2"/>
    <d v="2013-10-21T00:00:00"/>
    <x v="0"/>
    <n v="47"/>
  </r>
  <r>
    <n v="55"/>
    <n v="1963"/>
    <x v="0"/>
    <x v="1"/>
    <n v="56253"/>
    <x v="0"/>
    <x v="1"/>
    <d v="2012-12-07T00:00:00"/>
    <x v="0"/>
    <n v="49"/>
  </r>
  <r>
    <n v="7093"/>
    <n v="1985"/>
    <x v="0"/>
    <x v="2"/>
    <n v="19986"/>
    <x v="1"/>
    <x v="0"/>
    <d v="2013-11-14T00:00:00"/>
    <x v="0"/>
    <n v="28"/>
  </r>
  <r>
    <n v="5084"/>
    <n v="1975"/>
    <x v="0"/>
    <x v="4"/>
    <n v="58330"/>
    <x v="0"/>
    <x v="1"/>
    <d v="2013-12-25T00:00:00"/>
    <x v="0"/>
    <n v="38"/>
  </r>
  <r>
    <n v="1777"/>
    <n v="1980"/>
    <x v="3"/>
    <x v="2"/>
    <n v="25965"/>
    <x v="0"/>
    <x v="0"/>
    <d v="2012-09-07T00:00:00"/>
    <x v="0"/>
    <n v="32"/>
  </r>
  <r>
    <n v="8162"/>
    <n v="1956"/>
    <x v="2"/>
    <x v="1"/>
    <n v="14661"/>
    <x v="0"/>
    <x v="0"/>
    <d v="2013-01-01T00:00:00"/>
    <x v="0"/>
    <n v="57"/>
  </r>
  <r>
    <n v="10826"/>
    <n v="1959"/>
    <x v="0"/>
    <x v="2"/>
    <n v="18690"/>
    <x v="0"/>
    <x v="0"/>
    <d v="2012-12-28T00:00:00"/>
    <x v="0"/>
    <n v="53"/>
  </r>
  <r>
    <n v="8754"/>
    <n v="1974"/>
    <x v="1"/>
    <x v="1"/>
    <n v="45068"/>
    <x v="0"/>
    <x v="1"/>
    <d v="2013-05-16T00:00:00"/>
    <x v="0"/>
    <n v="39"/>
  </r>
  <r>
    <n v="1987"/>
    <n v="1987"/>
    <x v="3"/>
    <x v="0"/>
    <n v="21063"/>
    <x v="1"/>
    <x v="0"/>
    <d v="2013-09-25T00:00:00"/>
    <x v="0"/>
    <n v="26"/>
  </r>
  <r>
    <n v="11007"/>
    <n v="1968"/>
    <x v="1"/>
    <x v="2"/>
    <n v="29187"/>
    <x v="1"/>
    <x v="0"/>
    <d v="2013-05-09T00:00:00"/>
    <x v="0"/>
    <n v="45"/>
  </r>
  <r>
    <n v="7426"/>
    <n v="1971"/>
    <x v="4"/>
    <x v="2"/>
    <n v="54690"/>
    <x v="1"/>
    <x v="1"/>
    <d v="2013-11-07T00:00:00"/>
    <x v="0"/>
    <n v="42"/>
  </r>
  <r>
    <n v="9153"/>
    <n v="1964"/>
    <x v="1"/>
    <x v="2"/>
    <n v="59304"/>
    <x v="0"/>
    <x v="1"/>
    <d v="2013-07-29T00:00:00"/>
    <x v="0"/>
    <n v="49"/>
  </r>
  <r>
    <n v="10379"/>
    <n v="1962"/>
    <x v="2"/>
    <x v="0"/>
    <n v="59247"/>
    <x v="0"/>
    <x v="2"/>
    <d v="2013-11-08T00:00:00"/>
    <x v="0"/>
    <n v="51"/>
  </r>
  <r>
    <n v="9204"/>
    <n v="1970"/>
    <x v="0"/>
    <x v="4"/>
    <n v="66731"/>
    <x v="0"/>
    <x v="1"/>
    <d v="2012-09-12T00:00:00"/>
    <x v="0"/>
    <n v="42"/>
  </r>
  <r>
    <n v="3197"/>
    <n v="1980"/>
    <x v="0"/>
    <x v="2"/>
    <n v="77353"/>
    <x v="0"/>
    <x v="1"/>
    <d v="2013-12-16T00:00:00"/>
    <x v="0"/>
    <n v="33"/>
  </r>
  <r>
    <n v="2920"/>
    <n v="1975"/>
    <x v="1"/>
    <x v="0"/>
    <n v="52614"/>
    <x v="0"/>
    <x v="1"/>
    <d v="2012-12-01T00:00:00"/>
    <x v="0"/>
    <n v="37"/>
  </r>
  <r>
    <n v="6961"/>
    <n v="1974"/>
    <x v="0"/>
    <x v="2"/>
    <n v="26751"/>
    <x v="2"/>
    <x v="0"/>
    <d v="2014-05-22T00:00:00"/>
    <x v="0"/>
    <n v="40"/>
  </r>
  <r>
    <n v="4673"/>
    <n v="1963"/>
    <x v="1"/>
    <x v="2"/>
    <n v="81300"/>
    <x v="0"/>
    <x v="1"/>
    <d v="2012-10-30T00:00:00"/>
    <x v="0"/>
    <n v="49"/>
  </r>
  <r>
    <n v="9937"/>
    <n v="1979"/>
    <x v="0"/>
    <x v="0"/>
    <n v="70337"/>
    <x v="0"/>
    <x v="0"/>
    <d v="2014-01-02T00:00:00"/>
    <x v="0"/>
    <n v="35"/>
  </r>
  <r>
    <n v="8779"/>
    <n v="1985"/>
    <x v="4"/>
    <x v="2"/>
    <n v="36145"/>
    <x v="1"/>
    <x v="0"/>
    <d v="2013-06-16T00:00:00"/>
    <x v="0"/>
    <n v="28"/>
  </r>
  <r>
    <n v="9596"/>
    <n v="1980"/>
    <x v="1"/>
    <x v="0"/>
    <n v="65295"/>
    <x v="0"/>
    <x v="0"/>
    <d v="2013-12-23T00:00:00"/>
    <x v="0"/>
    <n v="33"/>
  </r>
  <r>
    <n v="2891"/>
    <n v="1963"/>
    <x v="0"/>
    <x v="3"/>
    <n v="68118"/>
    <x v="0"/>
    <x v="1"/>
    <d v="2013-10-18T00:00:00"/>
    <x v="0"/>
    <n v="50"/>
  </r>
  <r>
    <n v="4910"/>
    <n v="1967"/>
    <x v="0"/>
    <x v="3"/>
    <n v="68743"/>
    <x v="0"/>
    <x v="0"/>
    <d v="2012-08-30T00:00:00"/>
    <x v="0"/>
    <n v="45"/>
  </r>
  <r>
    <n v="75"/>
    <n v="1982"/>
    <x v="4"/>
    <x v="1"/>
    <n v="41039"/>
    <x v="0"/>
    <x v="0"/>
    <d v="2013-07-25T00:00:00"/>
    <x v="0"/>
    <n v="31"/>
  </r>
  <r>
    <n v="10120"/>
    <n v="1955"/>
    <x v="0"/>
    <x v="1"/>
    <n v="38946"/>
    <x v="0"/>
    <x v="1"/>
    <d v="2013-10-24T00:00:00"/>
    <x v="0"/>
    <n v="58"/>
  </r>
  <r>
    <n v="6327"/>
    <n v="1967"/>
    <x v="0"/>
    <x v="1"/>
    <n v="65777"/>
    <x v="0"/>
    <x v="0"/>
    <d v="2013-12-19T00:00:00"/>
    <x v="0"/>
    <n v="46"/>
  </r>
  <r>
    <n v="10142"/>
    <n v="1976"/>
    <x v="1"/>
    <x v="3"/>
    <n v="66476"/>
    <x v="0"/>
    <x v="1"/>
    <d v="2013-03-07T00:00:00"/>
    <x v="0"/>
    <n v="37"/>
  </r>
  <r>
    <n v="9826"/>
    <n v="1972"/>
    <x v="1"/>
    <x v="0"/>
    <n v="86857"/>
    <x v="0"/>
    <x v="0"/>
    <d v="2012-09-12T00:00:00"/>
    <x v="0"/>
    <n v="40"/>
  </r>
  <r>
    <n v="1501"/>
    <n v="1982"/>
    <x v="1"/>
    <x v="2"/>
    <n v="160803"/>
    <x v="0"/>
    <x v="0"/>
    <d v="2012-08-04T00:00:00"/>
    <x v="0"/>
    <n v="30"/>
  </r>
  <r>
    <n v="10767"/>
    <n v="1989"/>
    <x v="1"/>
    <x v="1"/>
    <n v="77845"/>
    <x v="0"/>
    <x v="0"/>
    <d v="2014-05-16T00:00:00"/>
    <x v="0"/>
    <n v="25"/>
  </r>
  <r>
    <n v="7279"/>
    <n v="1969"/>
    <x v="1"/>
    <x v="1"/>
    <n v="69476"/>
    <x v="0"/>
    <x v="0"/>
    <d v="2013-09-30T00:00:00"/>
    <x v="0"/>
    <n v="44"/>
  </r>
  <r>
    <n v="7230"/>
    <n v="1960"/>
    <x v="1"/>
    <x v="3"/>
    <n v="50611"/>
    <x v="0"/>
    <x v="1"/>
    <d v="2012-10-04T00:00:00"/>
    <x v="0"/>
    <n v="52"/>
  </r>
  <r>
    <n v="143"/>
    <n v="1970"/>
    <x v="0"/>
    <x v="0"/>
    <n v="61209"/>
    <x v="0"/>
    <x v="0"/>
    <d v="2013-08-25T00:00:00"/>
    <x v="0"/>
    <n v="43"/>
  </r>
  <r>
    <n v="450"/>
    <n v="1958"/>
    <x v="2"/>
    <x v="1"/>
    <n v="42315"/>
    <x v="0"/>
    <x v="1"/>
    <d v="2013-07-12T00:00:00"/>
    <x v="0"/>
    <n v="55"/>
  </r>
  <r>
    <n v="9316"/>
    <n v="1952"/>
    <x v="3"/>
    <x v="1"/>
    <n v="13084"/>
    <x v="0"/>
    <x v="0"/>
    <d v="2013-11-02T00:00:00"/>
    <x v="0"/>
    <n v="61"/>
  </r>
  <r>
    <n v="6379"/>
    <n v="1949"/>
    <x v="2"/>
    <x v="4"/>
    <n v="47570"/>
    <x v="1"/>
    <x v="1"/>
    <d v="2013-05-29T00:00:00"/>
    <x v="0"/>
    <n v="64"/>
  </r>
  <r>
    <n v="9239"/>
    <n v="1961"/>
    <x v="2"/>
    <x v="2"/>
    <n v="61923"/>
    <x v="0"/>
    <x v="2"/>
    <d v="2013-07-26T00:00:00"/>
    <x v="0"/>
    <n v="52"/>
  </r>
  <r>
    <n v="8315"/>
    <n v="1995"/>
    <x v="0"/>
    <x v="0"/>
    <n v="34824"/>
    <x v="0"/>
    <x v="0"/>
    <d v="2014-03-26T00:00:00"/>
    <x v="0"/>
    <n v="19"/>
  </r>
  <r>
    <n v="2868"/>
    <n v="1949"/>
    <x v="1"/>
    <x v="0"/>
    <n v="26518"/>
    <x v="1"/>
    <x v="1"/>
    <d v="2013-04-08T00:00:00"/>
    <x v="0"/>
    <n v="64"/>
  </r>
  <r>
    <n v="10888"/>
    <n v="1961"/>
    <x v="0"/>
    <x v="0"/>
    <n v="45938"/>
    <x v="0"/>
    <x v="0"/>
    <d v="2013-11-03T00:00:00"/>
    <x v="0"/>
    <n v="52"/>
  </r>
  <r>
    <n v="1277"/>
    <n v="1960"/>
    <x v="0"/>
    <x v="1"/>
    <n v="78468"/>
    <x v="0"/>
    <x v="0"/>
    <d v="2014-04-09T00:00:00"/>
    <x v="0"/>
    <n v="54"/>
  </r>
  <r>
    <n v="9977"/>
    <n v="1973"/>
    <x v="0"/>
    <x v="3"/>
    <n v="78901"/>
    <x v="0"/>
    <x v="1"/>
    <d v="2013-09-17T00:00:00"/>
    <x v="0"/>
    <n v="40"/>
  </r>
  <r>
    <n v="10196"/>
    <n v="1978"/>
    <x v="0"/>
    <x v="2"/>
    <n v="71427"/>
    <x v="2"/>
    <x v="0"/>
    <d v="2014-03-12T00:00:00"/>
    <x v="0"/>
    <n v="36"/>
  </r>
  <r>
    <n v="6384"/>
    <n v="1978"/>
    <x v="0"/>
    <x v="3"/>
    <n v="71022"/>
    <x v="0"/>
    <x v="1"/>
    <d v="2014-02-11T00:00:00"/>
    <x v="0"/>
    <n v="36"/>
  </r>
  <r>
    <n v="8029"/>
    <n v="1988"/>
    <x v="2"/>
    <x v="0"/>
    <n v="90247"/>
    <x v="0"/>
    <x v="0"/>
    <d v="2014-04-29T00:00:00"/>
    <x v="0"/>
    <n v="26"/>
  </r>
  <r>
    <n v="968"/>
    <n v="1968"/>
    <x v="2"/>
    <x v="3"/>
    <n v="41335"/>
    <x v="1"/>
    <x v="0"/>
    <d v="2013-12-26T00:00:00"/>
    <x v="0"/>
    <n v="45"/>
  </r>
  <r>
    <n v="6988"/>
    <n v="1986"/>
    <x v="0"/>
    <x v="2"/>
    <n v="71952"/>
    <x v="1"/>
    <x v="0"/>
    <d v="2013-01-10T00:00:00"/>
    <x v="0"/>
    <n v="27"/>
  </r>
  <r>
    <n v="4472"/>
    <n v="1970"/>
    <x v="1"/>
    <x v="3"/>
    <n v="35682"/>
    <x v="1"/>
    <x v="0"/>
    <d v="2014-06-27T00:00:00"/>
    <x v="0"/>
    <n v="44"/>
  </r>
  <r>
    <n v="6991"/>
    <n v="1951"/>
    <x v="0"/>
    <x v="3"/>
    <n v="43185"/>
    <x v="0"/>
    <x v="1"/>
    <d v="2013-04-10T00:00:00"/>
    <x v="0"/>
    <n v="62"/>
  </r>
  <r>
    <n v="3336"/>
    <n v="1948"/>
    <x v="1"/>
    <x v="1"/>
    <n v="66375"/>
    <x v="0"/>
    <x v="1"/>
    <d v="2013-11-21T00:00:00"/>
    <x v="0"/>
    <n v="65"/>
  </r>
  <r>
    <n v="4301"/>
    <n v="1971"/>
    <x v="2"/>
    <x v="2"/>
    <n v="35178"/>
    <x v="1"/>
    <x v="0"/>
    <d v="2013-01-10T00:00:00"/>
    <x v="0"/>
    <n v="42"/>
  </r>
  <r>
    <n v="1940"/>
    <n v="1986"/>
    <x v="0"/>
    <x v="2"/>
    <n v="25252"/>
    <x v="1"/>
    <x v="0"/>
    <d v="2013-07-12T00:00:00"/>
    <x v="0"/>
    <n v="27"/>
  </r>
  <r>
    <n v="1272"/>
    <n v="1965"/>
    <x v="2"/>
    <x v="0"/>
    <n v="55250"/>
    <x v="0"/>
    <x v="1"/>
    <d v="2012-10-21T00:00:00"/>
    <x v="0"/>
    <n v="47"/>
  </r>
  <r>
    <n v="1388"/>
    <n v="1975"/>
    <x v="0"/>
    <x v="0"/>
    <n v="33249"/>
    <x v="1"/>
    <x v="0"/>
    <d v="2013-02-20T00:00:00"/>
    <x v="0"/>
    <n v="38"/>
  </r>
  <r>
    <n v="1044"/>
    <n v="1953"/>
    <x v="0"/>
    <x v="1"/>
    <n v="58398"/>
    <x v="0"/>
    <x v="0"/>
    <d v="2013-05-14T00:00:00"/>
    <x v="0"/>
    <n v="60"/>
  </r>
  <r>
    <n v="6969"/>
    <n v="1982"/>
    <x v="0"/>
    <x v="1"/>
    <n v="50272"/>
    <x v="1"/>
    <x v="0"/>
    <d v="2013-08-07T00:00:00"/>
    <x v="0"/>
    <n v="31"/>
  </r>
  <r>
    <n v="10479"/>
    <n v="1975"/>
    <x v="1"/>
    <x v="2"/>
    <n v="76618"/>
    <x v="0"/>
    <x v="0"/>
    <d v="2012-12-07T00:00:00"/>
    <x v="0"/>
    <n v="37"/>
  </r>
  <r>
    <n v="3619"/>
    <n v="1960"/>
    <x v="4"/>
    <x v="3"/>
    <n v="87305"/>
    <x v="0"/>
    <x v="0"/>
    <d v="2012-09-23T00:00:00"/>
    <x v="0"/>
    <n v="52"/>
  </r>
  <r>
    <n v="1715"/>
    <n v="1978"/>
    <x v="0"/>
    <x v="1"/>
    <n v="25851"/>
    <x v="1"/>
    <x v="0"/>
    <d v="2013-02-11T00:00:00"/>
    <x v="0"/>
    <n v="35"/>
  </r>
  <r>
    <n v="10159"/>
    <n v="1970"/>
    <x v="0"/>
    <x v="3"/>
    <n v="58710"/>
    <x v="0"/>
    <x v="1"/>
    <d v="2013-03-31T00:00:00"/>
    <x v="0"/>
    <n v="43"/>
  </r>
  <r>
    <n v="1463"/>
    <n v="1958"/>
    <x v="0"/>
    <x v="0"/>
    <n v="45160"/>
    <x v="1"/>
    <x v="1"/>
    <d v="2014-03-29T00:00:00"/>
    <x v="0"/>
    <n v="56"/>
  </r>
  <r>
    <n v="5114"/>
    <n v="1965"/>
    <x v="2"/>
    <x v="2"/>
    <n v="74806"/>
    <x v="0"/>
    <x v="1"/>
    <d v="2012-12-19T00:00:00"/>
    <x v="0"/>
    <n v="47"/>
  </r>
  <r>
    <n v="4990"/>
    <n v="1954"/>
    <x v="0"/>
    <x v="2"/>
    <n v="59111"/>
    <x v="0"/>
    <x v="0"/>
    <d v="2013-05-02T00:00:00"/>
    <x v="0"/>
    <n v="59"/>
  </r>
  <r>
    <n v="4329"/>
    <n v="1984"/>
    <x v="1"/>
    <x v="2"/>
    <n v="18988"/>
    <x v="1"/>
    <x v="0"/>
    <d v="2014-05-23T00:00:00"/>
    <x v="0"/>
    <n v="30"/>
  </r>
  <r>
    <n v="10936"/>
    <n v="1965"/>
    <x v="0"/>
    <x v="2"/>
    <n v="72190"/>
    <x v="0"/>
    <x v="0"/>
    <d v="2013-02-13T00:00:00"/>
    <x v="0"/>
    <n v="48"/>
  </r>
  <r>
    <n v="4692"/>
    <n v="1976"/>
    <x v="0"/>
    <x v="2"/>
    <n v="7500"/>
    <x v="1"/>
    <x v="0"/>
    <d v="2012-08-01T00:00:00"/>
    <x v="0"/>
    <n v="36"/>
  </r>
  <r>
    <n v="7212"/>
    <n v="1966"/>
    <x v="0"/>
    <x v="2"/>
    <n v="44794"/>
    <x v="0"/>
    <x v="1"/>
    <d v="2014-06-08T00:00:00"/>
    <x v="0"/>
    <n v="48"/>
  </r>
  <r>
    <n v="6086"/>
    <n v="1955"/>
    <x v="0"/>
    <x v="2"/>
    <n v="80395"/>
    <x v="0"/>
    <x v="0"/>
    <d v="2013-11-23T00:00:00"/>
    <x v="0"/>
    <n v="58"/>
  </r>
  <r>
    <n v="437"/>
    <n v="1976"/>
    <x v="2"/>
    <x v="3"/>
    <n v="75012"/>
    <x v="0"/>
    <x v="0"/>
    <d v="2014-01-25T00:00:00"/>
    <x v="0"/>
    <n v="38"/>
  </r>
  <r>
    <n v="11171"/>
    <n v="1965"/>
    <x v="2"/>
    <x v="2"/>
    <n v="56962"/>
    <x v="2"/>
    <x v="1"/>
    <d v="2013-10-11T00:00:00"/>
    <x v="0"/>
    <n v="48"/>
  </r>
  <r>
    <n v="11101"/>
    <n v="1991"/>
    <x v="0"/>
    <x v="1"/>
    <n v="89891"/>
    <x v="0"/>
    <x v="0"/>
    <d v="2013-04-15T00:00:00"/>
    <x v="0"/>
    <n v="22"/>
  </r>
  <r>
    <n v="5329"/>
    <n v="1949"/>
    <x v="1"/>
    <x v="3"/>
    <n v="35946"/>
    <x v="1"/>
    <x v="1"/>
    <d v="2013-09-27T00:00:00"/>
    <x v="0"/>
    <n v="64"/>
  </r>
  <r>
    <n v="610"/>
    <n v="1953"/>
    <x v="1"/>
    <x v="1"/>
    <n v="53593"/>
    <x v="1"/>
    <x v="1"/>
    <d v="2012-08-07T00:00:00"/>
    <x v="0"/>
    <n v="59"/>
  </r>
  <r>
    <n v="9384"/>
    <n v="1978"/>
    <x v="0"/>
    <x v="2"/>
    <n v="66373"/>
    <x v="1"/>
    <x v="1"/>
    <d v="2013-06-12T00:00:00"/>
    <x v="0"/>
    <n v="35"/>
  </r>
  <r>
    <n v="5956"/>
    <n v="1948"/>
    <x v="1"/>
    <x v="3"/>
    <n v="45072"/>
    <x v="1"/>
    <x v="2"/>
    <d v="2013-10-16T00:00:00"/>
    <x v="0"/>
    <n v="65"/>
  </r>
  <r>
    <n v="10430"/>
    <n v="1973"/>
    <x v="0"/>
    <x v="3"/>
    <n v="89694"/>
    <x v="1"/>
    <x v="1"/>
    <d v="2013-10-09T00:00:00"/>
    <x v="0"/>
    <n v="40"/>
  </r>
  <r>
    <n v="7875"/>
    <n v="1949"/>
    <x v="0"/>
    <x v="2"/>
    <n v="72025"/>
    <x v="0"/>
    <x v="0"/>
    <d v="2014-04-29T00:00:00"/>
    <x v="0"/>
    <n v="65"/>
  </r>
  <r>
    <n v="7072"/>
    <n v="1973"/>
    <x v="0"/>
    <x v="2"/>
    <n v="67432"/>
    <x v="0"/>
    <x v="1"/>
    <d v="2013-03-29T00:00:00"/>
    <x v="0"/>
    <n v="40"/>
  </r>
  <r>
    <n v="6255"/>
    <n v="1952"/>
    <x v="2"/>
    <x v="1"/>
    <n v="70545"/>
    <x v="0"/>
    <x v="1"/>
    <d v="2014-06-03T00:00:00"/>
    <x v="0"/>
    <n v="62"/>
  </r>
  <r>
    <n v="6516"/>
    <n v="1989"/>
    <x v="3"/>
    <x v="2"/>
    <n v="17487"/>
    <x v="1"/>
    <x v="0"/>
    <d v="2013-03-18T00:00:00"/>
    <x v="0"/>
    <n v="24"/>
  </r>
  <r>
    <n v="5564"/>
    <n v="1969"/>
    <x v="0"/>
    <x v="1"/>
    <n v="62882"/>
    <x v="0"/>
    <x v="1"/>
    <d v="2012-08-09T00:00:00"/>
    <x v="0"/>
    <n v="43"/>
  </r>
  <r>
    <n v="5682"/>
    <n v="1953"/>
    <x v="1"/>
    <x v="0"/>
    <n v="64108"/>
    <x v="0"/>
    <x v="1"/>
    <d v="2013-03-23T00:00:00"/>
    <x v="0"/>
    <n v="60"/>
  </r>
  <r>
    <n v="7458"/>
    <n v="1956"/>
    <x v="2"/>
    <x v="1"/>
    <n v="34941"/>
    <x v="1"/>
    <x v="1"/>
    <d v="2013-03-06T00:00:00"/>
    <x v="0"/>
    <n v="57"/>
  </r>
  <r>
    <n v="5237"/>
    <n v="1950"/>
    <x v="1"/>
    <x v="0"/>
    <n v="48767"/>
    <x v="1"/>
    <x v="2"/>
    <d v="2014-01-01T00:00:00"/>
    <x v="0"/>
    <n v="64"/>
  </r>
  <r>
    <n v="7761"/>
    <n v="1978"/>
    <x v="4"/>
    <x v="1"/>
    <n v="38702"/>
    <x v="1"/>
    <x v="0"/>
    <d v="2013-08-01T00:00:00"/>
    <x v="0"/>
    <n v="35"/>
  </r>
  <r>
    <n v="5278"/>
    <n v="1964"/>
    <x v="0"/>
    <x v="2"/>
    <n v="82224"/>
    <x v="0"/>
    <x v="0"/>
    <d v="2014-01-25T00:00:00"/>
    <x v="0"/>
    <n v="50"/>
  </r>
  <r>
    <n v="3560"/>
    <n v="1952"/>
    <x v="0"/>
    <x v="1"/>
    <n v="83844"/>
    <x v="0"/>
    <x v="0"/>
    <d v="2013-05-12T00:00:00"/>
    <x v="0"/>
    <n v="61"/>
  </r>
  <r>
    <n v="7235"/>
    <n v="1975"/>
    <x v="4"/>
    <x v="2"/>
    <n v="17003"/>
    <x v="1"/>
    <x v="0"/>
    <d v="2013-12-09T00:00:00"/>
    <x v="0"/>
    <n v="38"/>
  </r>
  <r>
    <n v="10548"/>
    <n v="1995"/>
    <x v="0"/>
    <x v="0"/>
    <n v="71163"/>
    <x v="0"/>
    <x v="0"/>
    <d v="2014-03-09T00:00:00"/>
    <x v="0"/>
    <n v="19"/>
  </r>
  <r>
    <n v="2281"/>
    <n v="1970"/>
    <x v="0"/>
    <x v="0"/>
    <n v="33697"/>
    <x v="1"/>
    <x v="0"/>
    <d v="2013-09-15T00:00:00"/>
    <x v="0"/>
    <n v="43"/>
  </r>
  <r>
    <n v="4073"/>
    <n v="1954"/>
    <x v="4"/>
    <x v="2"/>
    <n v="63564"/>
    <x v="0"/>
    <x v="0"/>
    <d v="2014-01-29T00:00:00"/>
    <x v="0"/>
    <n v="60"/>
  </r>
  <r>
    <n v="6974"/>
    <n v="1972"/>
    <x v="1"/>
    <x v="1"/>
    <n v="83443"/>
    <x v="0"/>
    <x v="0"/>
    <d v="2013-12-31T00:00:00"/>
    <x v="0"/>
    <n v="41"/>
  </r>
  <r>
    <n v="7938"/>
    <n v="1958"/>
    <x v="1"/>
    <x v="1"/>
    <n v="51518"/>
    <x v="0"/>
    <x v="1"/>
    <d v="2013-10-03T00:00:00"/>
    <x v="0"/>
    <n v="55"/>
  </r>
  <r>
    <n v="7094"/>
    <n v="1975"/>
    <x v="0"/>
    <x v="4"/>
    <n v="58330"/>
    <x v="0"/>
    <x v="1"/>
    <d v="2013-12-25T00:00:00"/>
    <x v="0"/>
    <n v="38"/>
  </r>
  <r>
    <n v="3667"/>
    <n v="1969"/>
    <x v="0"/>
    <x v="2"/>
    <n v="80952"/>
    <x v="0"/>
    <x v="0"/>
    <d v="2013-02-28T00:00:00"/>
    <x v="0"/>
    <n v="44"/>
  </r>
  <r>
    <n v="7723"/>
    <n v="1979"/>
    <x v="0"/>
    <x v="1"/>
    <n v="75507"/>
    <x v="0"/>
    <x v="0"/>
    <d v="2014-05-02T00:00:00"/>
    <x v="0"/>
    <n v="35"/>
  </r>
  <r>
    <n v="3870"/>
    <n v="1978"/>
    <x v="4"/>
    <x v="1"/>
    <n v="63855"/>
    <x v="0"/>
    <x v="0"/>
    <d v="2013-02-09T00:00:00"/>
    <x v="0"/>
    <n v="35"/>
  </r>
  <r>
    <n v="4012"/>
    <n v="1972"/>
    <x v="1"/>
    <x v="1"/>
    <n v="62220"/>
    <x v="0"/>
    <x v="1"/>
    <d v="2012-08-11T00:00:00"/>
    <x v="0"/>
    <n v="40"/>
  </r>
  <r>
    <n v="5909"/>
    <n v="1964"/>
    <x v="0"/>
    <x v="2"/>
    <n v="58512"/>
    <x v="0"/>
    <x v="1"/>
    <d v="2013-09-19T00:00:00"/>
    <x v="0"/>
    <n v="49"/>
  </r>
  <r>
    <n v="10470"/>
    <n v="1979"/>
    <x v="2"/>
    <x v="2"/>
    <n v="40662"/>
    <x v="1"/>
    <x v="0"/>
    <d v="2013-03-15T00:00:00"/>
    <x v="0"/>
    <n v="34"/>
  </r>
  <r>
    <n v="6488"/>
    <n v="1959"/>
    <x v="1"/>
    <x v="2"/>
    <n v="38829"/>
    <x v="0"/>
    <x v="1"/>
    <d v="2014-04-06T00:00:00"/>
    <x v="0"/>
    <n v="55"/>
  </r>
  <r>
    <n v="10270"/>
    <n v="1981"/>
    <x v="4"/>
    <x v="2"/>
    <n v="35523"/>
    <x v="1"/>
    <x v="0"/>
    <d v="2013-10-03T00:00:00"/>
    <x v="0"/>
    <n v="32"/>
  </r>
  <r>
    <n v="6887"/>
    <n v="1967"/>
    <x v="0"/>
    <x v="0"/>
    <n v="79146"/>
    <x v="1"/>
    <x v="1"/>
    <d v="2014-04-24T00:00:00"/>
    <x v="0"/>
    <n v="47"/>
  </r>
  <r>
    <n v="6406"/>
    <n v="1988"/>
    <x v="2"/>
    <x v="2"/>
    <n v="78285"/>
    <x v="0"/>
    <x v="0"/>
    <d v="2013-10-28T00:00:00"/>
    <x v="0"/>
    <n v="25"/>
  </r>
  <r>
    <n v="7573"/>
    <n v="1978"/>
    <x v="1"/>
    <x v="0"/>
    <n v="31626"/>
    <x v="1"/>
    <x v="0"/>
    <d v="2013-05-10T00:00:00"/>
    <x v="0"/>
    <n v="35"/>
  </r>
  <r>
    <n v="4508"/>
    <n v="1952"/>
    <x v="0"/>
    <x v="0"/>
    <n v="75127"/>
    <x v="0"/>
    <x v="0"/>
    <d v="2014-05-22T00:00:00"/>
    <x v="0"/>
    <n v="62"/>
  </r>
  <r>
    <n v="221"/>
    <n v="1955"/>
    <x v="0"/>
    <x v="2"/>
    <n v="48726"/>
    <x v="0"/>
    <x v="1"/>
    <d v="2013-04-27T00:00:00"/>
    <x v="0"/>
    <n v="58"/>
  </r>
  <r>
    <n v="5331"/>
    <n v="1977"/>
    <x v="0"/>
    <x v="2"/>
    <n v="74985"/>
    <x v="0"/>
    <x v="0"/>
    <d v="2012-09-11T00:00:00"/>
    <x v="0"/>
    <n v="35"/>
  </r>
  <r>
    <n v="1911"/>
    <n v="1987"/>
    <x v="0"/>
    <x v="1"/>
    <n v="67430"/>
    <x v="0"/>
    <x v="0"/>
    <d v="2012-09-05T00:00:00"/>
    <x v="0"/>
    <n v="25"/>
  </r>
  <r>
    <n v="20"/>
    <n v="1965"/>
    <x v="4"/>
    <x v="2"/>
    <n v="46891"/>
    <x v="0"/>
    <x v="1"/>
    <d v="2013-09-01T00:00:00"/>
    <x v="0"/>
    <n v="48"/>
  </r>
  <r>
    <n v="8786"/>
    <n v="1956"/>
    <x v="2"/>
    <x v="2"/>
    <n v="62058"/>
    <x v="0"/>
    <x v="1"/>
    <d v="2013-05-26T00:00:00"/>
    <x v="0"/>
    <n v="57"/>
  </r>
  <r>
    <n v="10582"/>
    <n v="1979"/>
    <x v="0"/>
    <x v="2"/>
    <n v="72063"/>
    <x v="0"/>
    <x v="1"/>
    <d v="2013-07-03T00:00:00"/>
    <x v="0"/>
    <n v="34"/>
  </r>
  <r>
    <n v="1915"/>
    <n v="1951"/>
    <x v="1"/>
    <x v="2"/>
    <n v="78939"/>
    <x v="0"/>
    <x v="0"/>
    <d v="2013-12-12T00:00:00"/>
    <x v="0"/>
    <n v="62"/>
  </r>
  <r>
    <n v="8897"/>
    <n v="1965"/>
    <x v="0"/>
    <x v="0"/>
    <n v="42720"/>
    <x v="1"/>
    <x v="1"/>
    <d v="2013-04-24T00:00:00"/>
    <x v="0"/>
    <n v="48"/>
  </r>
  <r>
    <n v="2371"/>
    <n v="1972"/>
    <x v="0"/>
    <x v="2"/>
    <n v="33622"/>
    <x v="1"/>
    <x v="1"/>
    <d v="2013-04-13T00:00:00"/>
    <x v="0"/>
    <n v="41"/>
  </r>
  <r>
    <n v="4303"/>
    <n v="1957"/>
    <x v="1"/>
    <x v="1"/>
    <n v="6835"/>
    <x v="0"/>
    <x v="1"/>
    <d v="2012-12-08T00:00:00"/>
    <x v="0"/>
    <n v="55"/>
  </r>
  <r>
    <n v="6825"/>
    <n v="1953"/>
    <x v="0"/>
    <x v="1"/>
    <n v="41452"/>
    <x v="1"/>
    <x v="1"/>
    <d v="2013-03-06T00:00:00"/>
    <x v="0"/>
    <n v="60"/>
  </r>
  <r>
    <n v="1072"/>
    <n v="1965"/>
    <x v="1"/>
    <x v="0"/>
    <n v="40760"/>
    <x v="0"/>
    <x v="1"/>
    <d v="2013-08-30T00:00:00"/>
    <x v="0"/>
    <n v="48"/>
  </r>
  <r>
    <n v="4964"/>
    <n v="1958"/>
    <x v="1"/>
    <x v="1"/>
    <n v="74250"/>
    <x v="0"/>
    <x v="0"/>
    <d v="2014-01-26T00:00:00"/>
    <x v="0"/>
    <n v="56"/>
  </r>
  <r>
    <n v="2461"/>
    <n v="1955"/>
    <x v="2"/>
    <x v="0"/>
    <n v="51124"/>
    <x v="1"/>
    <x v="1"/>
    <d v="2013-12-18T00:00:00"/>
    <x v="0"/>
    <n v="58"/>
  </r>
  <r>
    <n v="10736"/>
    <n v="1971"/>
    <x v="0"/>
    <x v="0"/>
    <n v="72258"/>
    <x v="0"/>
    <x v="1"/>
    <d v="2013-09-12T00:00:00"/>
    <x v="0"/>
    <n v="42"/>
  </r>
  <r>
    <n v="3194"/>
    <n v="1974"/>
    <x v="1"/>
    <x v="0"/>
    <n v="71466"/>
    <x v="0"/>
    <x v="0"/>
    <d v="2014-04-05T00:00:00"/>
    <x v="0"/>
    <n v="40"/>
  </r>
  <r>
    <n v="10839"/>
    <n v="1976"/>
    <x v="0"/>
    <x v="1"/>
    <n v="36283"/>
    <x v="1"/>
    <x v="1"/>
    <d v="2014-04-14T00:00:00"/>
    <x v="0"/>
    <n v="38"/>
  </r>
  <r>
    <n v="49"/>
    <n v="1970"/>
    <x v="0"/>
    <x v="0"/>
    <n v="20587"/>
    <x v="1"/>
    <x v="0"/>
    <d v="2014-05-11T00:00:00"/>
    <x v="0"/>
    <n v="44"/>
  </r>
  <r>
    <n v="4290"/>
    <n v="1972"/>
    <x v="0"/>
    <x v="2"/>
    <n v="30467"/>
    <x v="1"/>
    <x v="0"/>
    <d v="2014-03-19T00:00:00"/>
    <x v="0"/>
    <n v="42"/>
  </r>
  <r>
    <n v="10219"/>
    <n v="1972"/>
    <x v="0"/>
    <x v="1"/>
    <n v="31590"/>
    <x v="1"/>
    <x v="0"/>
    <d v="2013-06-18T00:00:00"/>
    <x v="0"/>
    <n v="41"/>
  </r>
  <r>
    <n v="4211"/>
    <n v="1986"/>
    <x v="3"/>
    <x v="2"/>
    <n v="20425"/>
    <x v="1"/>
    <x v="0"/>
    <d v="2012-10-29T00:00:00"/>
    <x v="0"/>
    <n v="26"/>
  </r>
  <r>
    <n v="1135"/>
    <n v="1960"/>
    <x v="2"/>
    <x v="1"/>
    <n v="17144"/>
    <x v="1"/>
    <x v="1"/>
    <d v="2014-02-15T00:00:00"/>
    <x v="0"/>
    <n v="54"/>
  </r>
  <r>
    <n v="6299"/>
    <n v="1968"/>
    <x v="1"/>
    <x v="3"/>
    <n v="42564"/>
    <x v="0"/>
    <x v="1"/>
    <d v="2013-01-02T00:00:00"/>
    <x v="0"/>
    <n v="45"/>
  </r>
  <r>
    <n v="10846"/>
    <n v="1978"/>
    <x v="2"/>
    <x v="2"/>
    <n v="43783"/>
    <x v="1"/>
    <x v="0"/>
    <d v="2014-05-29T00:00:00"/>
    <x v="0"/>
    <n v="36"/>
  </r>
  <r>
    <n v="347"/>
    <n v="1976"/>
    <x v="0"/>
    <x v="3"/>
    <n v="40780"/>
    <x v="0"/>
    <x v="1"/>
    <d v="2012-09-08T00:00:00"/>
    <x v="0"/>
    <n v="36"/>
  </r>
  <r>
    <n v="6543"/>
    <n v="1945"/>
    <x v="2"/>
    <x v="1"/>
    <n v="62847"/>
    <x v="0"/>
    <x v="0"/>
    <d v="2013-01-15T00:00:00"/>
    <x v="0"/>
    <n v="68"/>
  </r>
  <r>
    <n v="10446"/>
    <n v="1957"/>
    <x v="1"/>
    <x v="2"/>
    <n v="82017"/>
    <x v="0"/>
    <x v="0"/>
    <d v="2012-11-07T00:00:00"/>
    <x v="0"/>
    <n v="55"/>
  </r>
  <r>
    <n v="3479"/>
    <n v="1950"/>
    <x v="0"/>
    <x v="0"/>
    <n v="16813"/>
    <x v="0"/>
    <x v="0"/>
    <d v="2013-07-19T00:00:00"/>
    <x v="0"/>
    <n v="63"/>
  </r>
  <r>
    <n v="11075"/>
    <n v="1978"/>
    <x v="0"/>
    <x v="2"/>
    <n v="51267"/>
    <x v="1"/>
    <x v="1"/>
    <d v="2013-10-29T00:00:00"/>
    <x v="0"/>
    <n v="35"/>
  </r>
  <r>
    <n v="4442"/>
    <n v="1961"/>
    <x v="0"/>
    <x v="0"/>
    <n v="46524"/>
    <x v="0"/>
    <x v="1"/>
    <d v="2013-04-05T00:00:00"/>
    <x v="0"/>
    <n v="52"/>
  </r>
  <r>
    <n v="199"/>
    <n v="1962"/>
    <x v="2"/>
    <x v="0"/>
    <n v="45183"/>
    <x v="0"/>
    <x v="0"/>
    <d v="2013-01-20T00:00:00"/>
    <x v="0"/>
    <n v="51"/>
  </r>
  <r>
    <n v="6722"/>
    <n v="1954"/>
    <x v="1"/>
    <x v="2"/>
    <n v="70421"/>
    <x v="0"/>
    <x v="1"/>
    <d v="2014-06-28T00:00:00"/>
    <x v="0"/>
    <n v="60"/>
  </r>
  <r>
    <n v="796"/>
    <n v="1965"/>
    <x v="4"/>
    <x v="3"/>
    <n v="60161"/>
    <x v="0"/>
    <x v="1"/>
    <d v="2012-10-23T00:00:00"/>
    <x v="0"/>
    <n v="47"/>
  </r>
  <r>
    <n v="3749"/>
    <n v="1973"/>
    <x v="0"/>
    <x v="1"/>
    <n v="73926"/>
    <x v="0"/>
    <x v="0"/>
    <d v="2013-03-02T00:00:00"/>
    <x v="0"/>
    <n v="40"/>
  </r>
  <r>
    <n v="8523"/>
    <n v="1968"/>
    <x v="0"/>
    <x v="2"/>
    <n v="19329"/>
    <x v="1"/>
    <x v="0"/>
    <d v="2013-12-14T00:00:00"/>
    <x v="0"/>
    <n v="45"/>
  </r>
  <r>
    <n v="310"/>
    <n v="1970"/>
    <x v="2"/>
    <x v="2"/>
    <n v="61872"/>
    <x v="0"/>
    <x v="1"/>
    <d v="2013-12-13T00:00:00"/>
    <x v="0"/>
    <n v="43"/>
  </r>
  <r>
    <n v="8629"/>
    <n v="1956"/>
    <x v="0"/>
    <x v="4"/>
    <n v="46984"/>
    <x v="1"/>
    <x v="1"/>
    <d v="2013-03-26T00:00:00"/>
    <x v="0"/>
    <n v="57"/>
  </r>
  <r>
    <n v="236"/>
    <n v="1951"/>
    <x v="0"/>
    <x v="2"/>
    <n v="34838"/>
    <x v="1"/>
    <x v="1"/>
    <d v="2013-01-19T00:00:00"/>
    <x v="0"/>
    <n v="62"/>
  </r>
  <r>
    <n v="9930"/>
    <n v="1944"/>
    <x v="1"/>
    <x v="0"/>
    <n v="82716"/>
    <x v="0"/>
    <x v="0"/>
    <d v="2013-11-05T00:00:00"/>
    <x v="0"/>
    <n v="69"/>
  </r>
  <r>
    <n v="3483"/>
    <n v="1958"/>
    <x v="0"/>
    <x v="2"/>
    <n v="48192"/>
    <x v="0"/>
    <x v="0"/>
    <d v="2013-04-06T00:00:00"/>
    <x v="0"/>
    <n v="55"/>
  </r>
  <r>
    <n v="4599"/>
    <n v="1976"/>
    <x v="2"/>
    <x v="2"/>
    <n v="49681"/>
    <x v="0"/>
    <x v="2"/>
    <d v="2013-11-04T00:00:00"/>
    <x v="0"/>
    <n v="37"/>
  </r>
  <r>
    <n v="7326"/>
    <n v="1971"/>
    <x v="2"/>
    <x v="2"/>
    <n v="56850"/>
    <x v="0"/>
    <x v="1"/>
    <d v="2014-03-23T00:00:00"/>
    <x v="0"/>
    <n v="43"/>
  </r>
  <r>
    <n v="7352"/>
    <n v="1957"/>
    <x v="0"/>
    <x v="2"/>
    <n v="55267"/>
    <x v="0"/>
    <x v="1"/>
    <d v="2013-10-21T00:00:00"/>
    <x v="0"/>
    <n v="56"/>
  </r>
  <r>
    <n v="2350"/>
    <n v="1972"/>
    <x v="0"/>
    <x v="2"/>
    <n v="59666"/>
    <x v="1"/>
    <x v="1"/>
    <d v="2013-03-22T00:00:00"/>
    <x v="0"/>
    <n v="41"/>
  </r>
  <r>
    <n v="9145"/>
    <n v="1972"/>
    <x v="0"/>
    <x v="0"/>
    <n v="72504"/>
    <x v="0"/>
    <x v="1"/>
    <d v="2013-04-06T00:00:00"/>
    <x v="0"/>
    <n v="41"/>
  </r>
  <r>
    <n v="2964"/>
    <n v="1981"/>
    <x v="0"/>
    <x v="2"/>
    <n v="26872"/>
    <x v="0"/>
    <x v="0"/>
    <d v="2013-10-16T00:00:00"/>
    <x v="0"/>
    <n v="32"/>
  </r>
  <r>
    <n v="5585"/>
    <n v="1972"/>
    <x v="0"/>
    <x v="0"/>
    <n v="21359"/>
    <x v="1"/>
    <x v="0"/>
    <d v="2013-04-20T00:00:00"/>
    <x v="0"/>
    <n v="41"/>
  </r>
  <r>
    <n v="9687"/>
    <n v="1975"/>
    <x v="0"/>
    <x v="0"/>
    <n v="73170"/>
    <x v="0"/>
    <x v="0"/>
    <d v="2014-05-31T00:00:00"/>
    <x v="0"/>
    <n v="39"/>
  </r>
  <r>
    <n v="3732"/>
    <n v="1955"/>
    <x v="2"/>
    <x v="2"/>
    <n v="52750"/>
    <x v="0"/>
    <x v="1"/>
    <d v="2013-02-04T00:00:00"/>
    <x v="0"/>
    <n v="58"/>
  </r>
  <r>
    <n v="6303"/>
    <n v="1986"/>
    <x v="1"/>
    <x v="1"/>
    <n v="91820"/>
    <x v="0"/>
    <x v="0"/>
    <d v="2013-11-23T00:00:00"/>
    <x v="0"/>
    <n v="27"/>
  </r>
  <r>
    <n v="11176"/>
    <n v="1970"/>
    <x v="1"/>
    <x v="1"/>
    <n v="65968"/>
    <x v="0"/>
    <x v="1"/>
    <d v="2014-05-12T00:00:00"/>
    <x v="0"/>
    <n v="44"/>
  </r>
  <r>
    <n v="2986"/>
    <n v="1976"/>
    <x v="0"/>
    <x v="2"/>
    <n v="30772"/>
    <x v="1"/>
    <x v="1"/>
    <d v="2014-03-12T00:00:00"/>
    <x v="0"/>
    <n v="38"/>
  </r>
  <r>
    <n v="7462"/>
    <n v="1954"/>
    <x v="0"/>
    <x v="0"/>
    <n v="22507"/>
    <x v="0"/>
    <x v="0"/>
    <d v="2012-11-24T00:00:00"/>
    <x v="0"/>
    <n v="58"/>
  </r>
  <r>
    <n v="3900"/>
    <n v="1972"/>
    <x v="0"/>
    <x v="2"/>
    <n v="65685"/>
    <x v="0"/>
    <x v="1"/>
    <d v="2014-03-29T00:00:00"/>
    <x v="0"/>
    <n v="42"/>
  </r>
  <r>
    <n v="7034"/>
    <n v="1978"/>
    <x v="4"/>
    <x v="2"/>
    <n v="25804"/>
    <x v="1"/>
    <x v="0"/>
    <d v="2013-09-01T00:00:00"/>
    <x v="0"/>
    <n v="35"/>
  </r>
  <r>
    <n v="9493"/>
    <n v="1980"/>
    <x v="1"/>
    <x v="0"/>
    <n v="76412"/>
    <x v="0"/>
    <x v="0"/>
    <d v="2013-05-05T00:00:00"/>
    <x v="0"/>
    <n v="33"/>
  </r>
  <r>
    <n v="1143"/>
    <n v="1972"/>
    <x v="0"/>
    <x v="2"/>
    <n v="22063"/>
    <x v="1"/>
    <x v="0"/>
    <d v="2013-08-08T00:00:00"/>
    <x v="0"/>
    <n v="41"/>
  </r>
  <r>
    <n v="1"/>
    <n v="1961"/>
    <x v="0"/>
    <x v="0"/>
    <n v="57091"/>
    <x v="0"/>
    <x v="0"/>
    <d v="2014-06-15T00:00:00"/>
    <x v="0"/>
    <n v="53"/>
  </r>
  <r>
    <n v="3855"/>
    <n v="1963"/>
    <x v="0"/>
    <x v="2"/>
    <n v="22419"/>
    <x v="0"/>
    <x v="0"/>
    <d v="2013-04-18T00:00:00"/>
    <x v="0"/>
    <n v="50"/>
  </r>
  <r>
    <n v="5536"/>
    <n v="1959"/>
    <x v="0"/>
    <x v="1"/>
    <n v="87771"/>
    <x v="0"/>
    <x v="1"/>
    <d v="2013-05-22T00:00:00"/>
    <x v="0"/>
    <n v="54"/>
  </r>
  <r>
    <n v="5989"/>
    <n v="1959"/>
    <x v="4"/>
    <x v="3"/>
    <n v="78353"/>
    <x v="0"/>
    <x v="1"/>
    <d v="2013-04-16T00:00:00"/>
    <x v="0"/>
    <n v="54"/>
  </r>
  <r>
    <n v="9499"/>
    <n v="1954"/>
    <x v="0"/>
    <x v="2"/>
    <n v="93404"/>
    <x v="1"/>
    <x v="2"/>
    <d v="2013-05-07T00:00:00"/>
    <x v="0"/>
    <n v="59"/>
  </r>
  <r>
    <n v="6768"/>
    <n v="1962"/>
    <x v="0"/>
    <x v="3"/>
    <n v="37859"/>
    <x v="1"/>
    <x v="2"/>
    <d v="2013-01-12T00:00:00"/>
    <x v="0"/>
    <n v="51"/>
  </r>
  <r>
    <n v="2150"/>
    <n v="1958"/>
    <x v="1"/>
    <x v="4"/>
    <n v="80995"/>
    <x v="0"/>
    <x v="1"/>
    <d v="2013-05-11T00:00:00"/>
    <x v="0"/>
    <n v="55"/>
  </r>
  <r>
    <n v="6646"/>
    <n v="1984"/>
    <x v="0"/>
    <x v="1"/>
    <n v="16529"/>
    <x v="1"/>
    <x v="0"/>
    <d v="2014-03-01T00:00:00"/>
    <x v="0"/>
    <n v="30"/>
  </r>
  <r>
    <n v="4887"/>
    <n v="1976"/>
    <x v="1"/>
    <x v="3"/>
    <n v="55412"/>
    <x v="1"/>
    <x v="1"/>
    <d v="2013-11-22T00:00:00"/>
    <x v="0"/>
    <n v="37"/>
  </r>
  <r>
    <n v="8560"/>
    <n v="1992"/>
    <x v="0"/>
    <x v="0"/>
    <n v="48789"/>
    <x v="0"/>
    <x v="0"/>
    <d v="2012-09-10T00:00:00"/>
    <x v="0"/>
    <n v="20"/>
  </r>
  <r>
    <n v="3321"/>
    <n v="1967"/>
    <x v="1"/>
    <x v="1"/>
    <n v="56575"/>
    <x v="0"/>
    <x v="2"/>
    <d v="2013-05-05T00:00:00"/>
    <x v="0"/>
    <n v="46"/>
  </r>
  <r>
    <n v="11003"/>
    <n v="1980"/>
    <x v="4"/>
    <x v="1"/>
    <n v="25130"/>
    <x v="1"/>
    <x v="0"/>
    <d v="2013-10-02T00:00:00"/>
    <x v="0"/>
    <n v="33"/>
  </r>
  <r>
    <n v="10402"/>
    <n v="1967"/>
    <x v="0"/>
    <x v="2"/>
    <n v="35441"/>
    <x v="1"/>
    <x v="1"/>
    <d v="2013-02-14T00:00:00"/>
    <x v="0"/>
    <n v="46"/>
  </r>
  <r>
    <n v="9904"/>
    <n v="1956"/>
    <x v="0"/>
    <x v="2"/>
    <n v="71391"/>
    <x v="0"/>
    <x v="1"/>
    <d v="2013-03-29T00:00:00"/>
    <x v="0"/>
    <n v="57"/>
  </r>
  <r>
    <n v="6141"/>
    <n v="1972"/>
    <x v="2"/>
    <x v="0"/>
    <n v="49494"/>
    <x v="1"/>
    <x v="0"/>
    <d v="2013-04-25T00:00:00"/>
    <x v="0"/>
    <n v="41"/>
  </r>
  <r>
    <n v="5687"/>
    <n v="1980"/>
    <x v="0"/>
    <x v="3"/>
    <n v="81702"/>
    <x v="0"/>
    <x v="0"/>
    <d v="2012-09-23T00:00:00"/>
    <x v="0"/>
    <n v="32"/>
  </r>
  <r>
    <n v="10856"/>
    <n v="1980"/>
    <x v="4"/>
    <x v="0"/>
    <n v="45889"/>
    <x v="0"/>
    <x v="1"/>
    <d v="2013-07-02T00:00:00"/>
    <x v="0"/>
    <n v="33"/>
  </r>
  <r>
    <n v="5121"/>
    <n v="1977"/>
    <x v="0"/>
    <x v="0"/>
    <n v="56628"/>
    <x v="0"/>
    <x v="1"/>
    <d v="2014-03-21T00:00:00"/>
    <x v="0"/>
    <n v="37"/>
  </r>
  <r>
    <n v="4186"/>
    <n v="1950"/>
    <x v="0"/>
    <x v="1"/>
    <n v="34026"/>
    <x v="1"/>
    <x v="1"/>
    <d v="2013-08-05T00:00:00"/>
    <x v="0"/>
    <n v="63"/>
  </r>
  <r>
    <n v="368"/>
    <n v="1974"/>
    <x v="0"/>
    <x v="2"/>
    <n v="40049"/>
    <x v="0"/>
    <x v="1"/>
    <d v="2012-11-29T00:00:00"/>
    <x v="0"/>
    <n v="38"/>
  </r>
  <r>
    <n v="3312"/>
    <n v="1988"/>
    <x v="0"/>
    <x v="0"/>
    <n v="34176"/>
    <x v="1"/>
    <x v="0"/>
    <d v="2014-05-12T00:00:00"/>
    <x v="0"/>
    <n v="26"/>
  </r>
  <r>
    <n v="11121"/>
    <n v="1981"/>
    <x v="0"/>
    <x v="2"/>
    <n v="19419"/>
    <x v="1"/>
    <x v="0"/>
    <d v="2012-11-10T00:00:00"/>
    <x v="0"/>
    <n v="31"/>
  </r>
  <r>
    <n v="5332"/>
    <n v="1960"/>
    <x v="4"/>
    <x v="2"/>
    <n v="82504"/>
    <x v="0"/>
    <x v="0"/>
    <d v="2013-07-27T00:00:00"/>
    <x v="0"/>
    <n v="53"/>
  </r>
  <r>
    <n v="5848"/>
    <n v="1970"/>
    <x v="0"/>
    <x v="1"/>
    <n v="81205"/>
    <x v="0"/>
    <x v="0"/>
    <d v="2014-01-13T00:00:00"/>
    <x v="0"/>
    <n v="44"/>
  </r>
  <r>
    <n v="10343"/>
    <n v="1991"/>
    <x v="4"/>
    <x v="0"/>
    <n v="61618"/>
    <x v="0"/>
    <x v="0"/>
    <d v="2012-09-29T00:00:00"/>
    <x v="0"/>
    <n v="21"/>
  </r>
  <r>
    <n v="5935"/>
    <n v="1956"/>
    <x v="2"/>
    <x v="0"/>
    <n v="55284"/>
    <x v="0"/>
    <x v="1"/>
    <d v="2012-12-24T00:00:00"/>
    <x v="0"/>
    <n v="56"/>
  </r>
  <r>
    <n v="2895"/>
    <n v="1963"/>
    <x v="0"/>
    <x v="0"/>
    <n v="49980"/>
    <x v="0"/>
    <x v="1"/>
    <d v="2013-10-23T00:00:00"/>
    <x v="0"/>
    <n v="50"/>
  </r>
  <r>
    <n v="10262"/>
    <n v="1980"/>
    <x v="0"/>
    <x v="2"/>
    <n v="15072"/>
    <x v="2"/>
    <x v="0"/>
    <d v="2013-05-10T00:00:00"/>
    <x v="0"/>
    <n v="33"/>
  </r>
  <r>
    <n v="7848"/>
    <n v="1974"/>
    <x v="0"/>
    <x v="0"/>
    <n v="49166"/>
    <x v="0"/>
    <x v="1"/>
    <d v="2013-06-13T00:00:00"/>
    <x v="0"/>
    <n v="39"/>
  </r>
  <r>
    <n v="9477"/>
    <n v="1954"/>
    <x v="1"/>
    <x v="2"/>
    <n v="65324"/>
    <x v="0"/>
    <x v="1"/>
    <d v="2014-01-11T00:00:00"/>
    <x v="0"/>
    <n v="60"/>
  </r>
  <r>
    <n v="4856"/>
    <n v="1957"/>
    <x v="4"/>
    <x v="2"/>
    <n v="82347"/>
    <x v="0"/>
    <x v="0"/>
    <d v="2012-11-06T00:00:00"/>
    <x v="0"/>
    <n v="55"/>
  </r>
  <r>
    <n v="7186"/>
    <n v="1966"/>
    <x v="1"/>
    <x v="1"/>
    <n v="30843"/>
    <x v="1"/>
    <x v="1"/>
    <d v="2014-05-26T00:00:00"/>
    <x v="0"/>
    <n v="48"/>
  </r>
  <r>
    <n v="5794"/>
    <n v="1974"/>
    <x v="1"/>
    <x v="2"/>
    <n v="46374"/>
    <x v="0"/>
    <x v="1"/>
    <d v="2014-03-17T00:00:00"/>
    <x v="0"/>
    <n v="40"/>
  </r>
  <r>
    <n v="1456"/>
    <n v="1979"/>
    <x v="0"/>
    <x v="0"/>
    <n v="60474"/>
    <x v="0"/>
    <x v="1"/>
    <d v="2013-04-01T00:00:00"/>
    <x v="0"/>
    <n v="34"/>
  </r>
  <r>
    <n v="4877"/>
    <n v="1973"/>
    <x v="2"/>
    <x v="2"/>
    <n v="38576"/>
    <x v="0"/>
    <x v="1"/>
    <d v="2014-03-04T00:00:00"/>
    <x v="0"/>
    <n v="41"/>
  </r>
  <r>
    <n v="425"/>
    <n v="1985"/>
    <x v="0"/>
    <x v="2"/>
    <n v="55357"/>
    <x v="2"/>
    <x v="0"/>
    <d v="2013-02-19T00:00:00"/>
    <x v="0"/>
    <n v="28"/>
  </r>
  <r>
    <n v="3007"/>
    <n v="1966"/>
    <x v="0"/>
    <x v="1"/>
    <n v="37758"/>
    <x v="1"/>
    <x v="1"/>
    <d v="2012-10-04T00:00:00"/>
    <x v="0"/>
    <n v="46"/>
  </r>
  <r>
    <n v="1031"/>
    <n v="1989"/>
    <x v="4"/>
    <x v="2"/>
    <n v="85710"/>
    <x v="0"/>
    <x v="0"/>
    <d v="2013-05-05T00:00:00"/>
    <x v="0"/>
    <n v="24"/>
  </r>
  <r>
    <n v="4297"/>
    <n v="1969"/>
    <x v="0"/>
    <x v="1"/>
    <n v="23228"/>
    <x v="1"/>
    <x v="0"/>
    <d v="2014-01-26T00:00:00"/>
    <x v="0"/>
    <n v="45"/>
  </r>
  <r>
    <n v="807"/>
    <n v="1969"/>
    <x v="2"/>
    <x v="1"/>
    <n v="44602"/>
    <x v="1"/>
    <x v="1"/>
    <d v="2014-02-15T00:00:00"/>
    <x v="0"/>
    <n v="45"/>
  </r>
  <r>
    <n v="9553"/>
    <n v="1987"/>
    <x v="0"/>
    <x v="2"/>
    <n v="7500"/>
    <x v="0"/>
    <x v="0"/>
    <d v="2013-01-09T00:00:00"/>
    <x v="0"/>
    <n v="26"/>
  </r>
  <r>
    <n v="4271"/>
    <n v="1989"/>
    <x v="4"/>
    <x v="1"/>
    <n v="38683"/>
    <x v="1"/>
    <x v="0"/>
    <d v="2012-10-04T00:00:00"/>
    <x v="0"/>
    <n v="23"/>
  </r>
  <r>
    <n v="4120"/>
    <n v="1975"/>
    <x v="4"/>
    <x v="0"/>
    <n v="49514"/>
    <x v="1"/>
    <x v="0"/>
    <d v="2013-12-17T00:00:00"/>
    <x v="0"/>
    <n v="38"/>
  </r>
  <r>
    <n v="2036"/>
    <n v="1973"/>
    <x v="1"/>
    <x v="1"/>
    <n v="57906"/>
    <x v="0"/>
    <x v="1"/>
    <d v="2013-06-11T00:00:00"/>
    <x v="0"/>
    <n v="40"/>
  </r>
  <r>
    <n v="115"/>
    <n v="1966"/>
    <x v="2"/>
    <x v="0"/>
    <n v="43456"/>
    <x v="0"/>
    <x v="1"/>
    <d v="2013-03-26T00:00:00"/>
    <x v="0"/>
    <n v="47"/>
  </r>
  <r>
    <n v="4259"/>
    <n v="1986"/>
    <x v="2"/>
    <x v="0"/>
    <n v="19485"/>
    <x v="2"/>
    <x v="0"/>
    <d v="2013-09-24T00:00:00"/>
    <x v="0"/>
    <n v="27"/>
  </r>
  <r>
    <n v="8687"/>
    <n v="1978"/>
    <x v="0"/>
    <x v="1"/>
    <n v="53172"/>
    <x v="0"/>
    <x v="1"/>
    <d v="2013-05-06T00:00:00"/>
    <x v="0"/>
    <n v="35"/>
  </r>
  <r>
    <n v="2447"/>
    <n v="1979"/>
    <x v="0"/>
    <x v="1"/>
    <n v="30545"/>
    <x v="1"/>
    <x v="0"/>
    <d v="2012-10-17T00:00:00"/>
    <x v="0"/>
    <n v="33"/>
  </r>
  <r>
    <n v="10140"/>
    <n v="1983"/>
    <x v="1"/>
    <x v="1"/>
    <n v="70123"/>
    <x v="0"/>
    <x v="0"/>
    <d v="2013-09-28T00:00:00"/>
    <x v="0"/>
    <n v="30"/>
  </r>
  <r>
    <n v="9353"/>
    <n v="1959"/>
    <x v="0"/>
    <x v="0"/>
    <n v="62450"/>
    <x v="0"/>
    <x v="1"/>
    <d v="2014-01-06T00:00:00"/>
    <x v="0"/>
    <n v="55"/>
  </r>
  <r>
    <n v="3623"/>
    <n v="1976"/>
    <x v="0"/>
    <x v="1"/>
    <n v="21675"/>
    <x v="1"/>
    <x v="0"/>
    <d v="2014-06-11T00:00:00"/>
    <x v="0"/>
    <n v="38"/>
  </r>
  <r>
    <n v="738"/>
    <n v="1981"/>
    <x v="4"/>
    <x v="0"/>
    <n v="42395"/>
    <x v="1"/>
    <x v="1"/>
    <d v="2014-04-04T00:00:00"/>
    <x v="0"/>
    <n v="33"/>
  </r>
  <r>
    <n v="7631"/>
    <n v="1978"/>
    <x v="2"/>
    <x v="1"/>
    <n v="61346"/>
    <x v="1"/>
    <x v="0"/>
    <d v="2013-10-06T00:00:00"/>
    <x v="0"/>
    <n v="35"/>
  </r>
  <r>
    <n v="4789"/>
    <n v="1953"/>
    <x v="0"/>
    <x v="1"/>
    <n v="80812"/>
    <x v="0"/>
    <x v="0"/>
    <d v="2013-09-17T00:00:00"/>
    <x v="0"/>
    <n v="60"/>
  </r>
  <r>
    <n v="773"/>
    <n v="1971"/>
    <x v="2"/>
    <x v="3"/>
    <n v="42835"/>
    <x v="1"/>
    <x v="1"/>
    <d v="2013-06-30T00:00:00"/>
    <x v="0"/>
    <n v="42"/>
  </r>
  <r>
    <n v="10602"/>
    <n v="1983"/>
    <x v="0"/>
    <x v="2"/>
    <n v="39922"/>
    <x v="1"/>
    <x v="0"/>
    <d v="2013-02-14T00:00:00"/>
    <x v="0"/>
    <n v="30"/>
  </r>
  <r>
    <n v="1446"/>
    <n v="1956"/>
    <x v="2"/>
    <x v="0"/>
    <n v="86424"/>
    <x v="0"/>
    <x v="0"/>
    <d v="2014-04-05T00:00:00"/>
    <x v="0"/>
    <n v="58"/>
  </r>
  <r>
    <n v="3270"/>
    <n v="1978"/>
    <x v="4"/>
    <x v="1"/>
    <n v="17117"/>
    <x v="1"/>
    <x v="0"/>
    <d v="2013-01-17T00:00:00"/>
    <x v="0"/>
    <n v="35"/>
  </r>
  <r>
    <n v="8443"/>
    <n v="1972"/>
    <x v="0"/>
    <x v="0"/>
    <n v="24762"/>
    <x v="1"/>
    <x v="0"/>
    <d v="2014-02-10T00:00:00"/>
    <x v="0"/>
    <n v="42"/>
  </r>
  <r>
    <n v="9653"/>
    <n v="1975"/>
    <x v="0"/>
    <x v="2"/>
    <n v="35797"/>
    <x v="0"/>
    <x v="1"/>
    <d v="2012-10-16T00:00:00"/>
    <x v="0"/>
    <n v="37"/>
  </r>
  <r>
    <n v="8916"/>
    <n v="1975"/>
    <x v="0"/>
    <x v="3"/>
    <n v="36627"/>
    <x v="2"/>
    <x v="0"/>
    <d v="2013-07-23T00:00:00"/>
    <x v="0"/>
    <n v="38"/>
  </r>
  <r>
    <n v="8017"/>
    <n v="1981"/>
    <x v="4"/>
    <x v="2"/>
    <n v="51111"/>
    <x v="1"/>
    <x v="1"/>
    <d v="2014-06-19T00:00:00"/>
    <x v="0"/>
    <n v="33"/>
  </r>
  <r>
    <n v="5830"/>
    <n v="1972"/>
    <x v="1"/>
    <x v="0"/>
    <n v="86857"/>
    <x v="0"/>
    <x v="0"/>
    <d v="2012-09-12T00:00:00"/>
    <x v="0"/>
    <n v="40"/>
  </r>
  <r>
    <n v="4597"/>
    <n v="1970"/>
    <x v="1"/>
    <x v="1"/>
    <n v="82072"/>
    <x v="0"/>
    <x v="0"/>
    <d v="2013-07-02T00:00:00"/>
    <x v="0"/>
    <n v="43"/>
  </r>
  <r>
    <n v="7023"/>
    <n v="1953"/>
    <x v="1"/>
    <x v="0"/>
    <n v="46231"/>
    <x v="2"/>
    <x v="1"/>
    <d v="2012-11-26T00:00:00"/>
    <x v="0"/>
    <n v="59"/>
  </r>
  <r>
    <n v="8086"/>
    <n v="1959"/>
    <x v="0"/>
    <x v="2"/>
    <n v="42243"/>
    <x v="1"/>
    <x v="1"/>
    <d v="2013-12-11T00:00:00"/>
    <x v="0"/>
    <n v="54"/>
  </r>
  <r>
    <n v="8825"/>
    <n v="1962"/>
    <x v="0"/>
    <x v="1"/>
    <n v="51195"/>
    <x v="1"/>
    <x v="1"/>
    <d v="2013-04-01T00:00:00"/>
    <x v="0"/>
    <n v="51"/>
  </r>
  <r>
    <n v="2930"/>
    <n v="1978"/>
    <x v="2"/>
    <x v="0"/>
    <n v="68092"/>
    <x v="0"/>
    <x v="0"/>
    <d v="2013-12-16T00:00:00"/>
    <x v="0"/>
    <n v="35"/>
  </r>
  <r>
    <n v="1928"/>
    <n v="1973"/>
    <x v="0"/>
    <x v="2"/>
    <n v="31814"/>
    <x v="1"/>
    <x v="0"/>
    <d v="2013-02-09T00:00:00"/>
    <x v="0"/>
    <n v="40"/>
  </r>
  <r>
    <n v="7108"/>
    <n v="1965"/>
    <x v="2"/>
    <x v="4"/>
    <n v="51390"/>
    <x v="1"/>
    <x v="1"/>
    <d v="2012-09-08T00:00:00"/>
    <x v="0"/>
    <n v="47"/>
  </r>
  <r>
    <n v="10925"/>
    <n v="1983"/>
    <x v="0"/>
    <x v="2"/>
    <n v="76630"/>
    <x v="0"/>
    <x v="0"/>
    <d v="2014-01-14T00:00:00"/>
    <x v="0"/>
    <n v="31"/>
  </r>
  <r>
    <n v="9960"/>
    <n v="1991"/>
    <x v="3"/>
    <x v="0"/>
    <n v="26868"/>
    <x v="1"/>
    <x v="0"/>
    <d v="2014-04-30T00:00:00"/>
    <x v="0"/>
    <n v="23"/>
  </r>
  <r>
    <n v="8800"/>
    <n v="1943"/>
    <x v="1"/>
    <x v="3"/>
    <n v="48948"/>
    <x v="0"/>
    <x v="0"/>
    <d v="2013-02-01T00:00:00"/>
    <x v="0"/>
    <n v="70"/>
  </r>
  <r>
    <n v="9224"/>
    <n v="1972"/>
    <x v="1"/>
    <x v="0"/>
    <n v="55260"/>
    <x v="0"/>
    <x v="1"/>
    <d v="2012-12-12T00:00:00"/>
    <x v="0"/>
    <n v="40"/>
  </r>
  <r>
    <n v="5519"/>
    <n v="1956"/>
    <x v="0"/>
    <x v="1"/>
    <n v="64090"/>
    <x v="0"/>
    <x v="1"/>
    <d v="2013-08-07T00:00:00"/>
    <x v="0"/>
    <n v="57"/>
  </r>
  <r>
    <n v="5046"/>
    <n v="1958"/>
    <x v="0"/>
    <x v="3"/>
    <n v="78331"/>
    <x v="0"/>
    <x v="1"/>
    <d v="2014-01-23T00:00:00"/>
    <x v="0"/>
    <n v="56"/>
  </r>
  <r>
    <n v="7037"/>
    <n v="1974"/>
    <x v="1"/>
    <x v="2"/>
    <n v="37087"/>
    <x v="1"/>
    <x v="0"/>
    <d v="2013-08-11T00:00:00"/>
    <x v="0"/>
    <n v="39"/>
  </r>
  <r>
    <n v="905"/>
    <n v="1986"/>
    <x v="0"/>
    <x v="3"/>
    <n v="21846"/>
    <x v="1"/>
    <x v="0"/>
    <d v="2013-10-22T00:00:00"/>
    <x v="0"/>
    <n v="27"/>
  </r>
  <r>
    <n v="8624"/>
    <n v="1958"/>
    <x v="0"/>
    <x v="2"/>
    <n v="81320"/>
    <x v="0"/>
    <x v="0"/>
    <d v="2013-02-06T00:00:00"/>
    <x v="0"/>
    <n v="55"/>
  </r>
  <r>
    <n v="8945"/>
    <n v="1970"/>
    <x v="0"/>
    <x v="3"/>
    <n v="54137"/>
    <x v="0"/>
    <x v="1"/>
    <d v="2013-08-16T00:00:00"/>
    <x v="0"/>
    <n v="43"/>
  </r>
  <r>
    <n v="6445"/>
    <n v="1967"/>
    <x v="0"/>
    <x v="1"/>
    <n v="66825"/>
    <x v="0"/>
    <x v="0"/>
    <d v="2013-07-14T00:00:00"/>
    <x v="0"/>
    <n v="46"/>
  </r>
  <r>
    <n v="2727"/>
    <n v="1973"/>
    <x v="0"/>
    <x v="1"/>
    <n v="57100"/>
    <x v="0"/>
    <x v="0"/>
    <d v="2013-12-04T00:00:00"/>
    <x v="0"/>
    <n v="40"/>
  </r>
  <r>
    <n v="6404"/>
    <n v="1969"/>
    <x v="0"/>
    <x v="1"/>
    <n v="58917"/>
    <x v="1"/>
    <x v="2"/>
    <d v="2013-03-24T00:00:00"/>
    <x v="0"/>
    <n v="44"/>
  </r>
  <r>
    <n v="11074"/>
    <n v="1977"/>
    <x v="0"/>
    <x v="0"/>
    <n v="85072"/>
    <x v="0"/>
    <x v="0"/>
    <d v="2014-04-09T00:00:00"/>
    <x v="0"/>
    <n v="37"/>
  </r>
  <r>
    <n v="10150"/>
    <n v="1961"/>
    <x v="0"/>
    <x v="0"/>
    <n v="86429"/>
    <x v="0"/>
    <x v="0"/>
    <d v="2013-11-21T00:00:00"/>
    <x v="0"/>
    <n v="52"/>
  </r>
  <r>
    <n v="1968"/>
    <n v="1971"/>
    <x v="0"/>
    <x v="4"/>
    <n v="45684"/>
    <x v="1"/>
    <x v="0"/>
    <d v="2013-12-02T00:00:00"/>
    <x v="0"/>
    <n v="42"/>
  </r>
  <r>
    <n v="6534"/>
    <n v="1974"/>
    <x v="0"/>
    <x v="1"/>
    <n v="47889"/>
    <x v="1"/>
    <x v="0"/>
    <d v="2014-01-04T00:00:00"/>
    <x v="0"/>
    <n v="40"/>
  </r>
  <r>
    <n v="9485"/>
    <n v="1986"/>
    <x v="1"/>
    <x v="2"/>
    <n v="45921"/>
    <x v="0"/>
    <x v="0"/>
    <d v="2014-03-10T00:00:00"/>
    <x v="0"/>
    <n v="28"/>
  </r>
  <r>
    <n v="7053"/>
    <n v="1966"/>
    <x v="1"/>
    <x v="0"/>
    <n v="78420"/>
    <x v="0"/>
    <x v="0"/>
    <d v="2013-06-29T00:00:00"/>
    <x v="0"/>
    <n v="47"/>
  </r>
  <r>
    <n v="4654"/>
    <n v="1992"/>
    <x v="0"/>
    <x v="1"/>
    <n v="75114"/>
    <x v="0"/>
    <x v="0"/>
    <d v="2013-11-07T00:00:00"/>
    <x v="0"/>
    <n v="21"/>
  </r>
  <r>
    <n v="9760"/>
    <n v="1963"/>
    <x v="1"/>
    <x v="4"/>
    <n v="52278"/>
    <x v="0"/>
    <x v="1"/>
    <d v="2013-01-25T00:00:00"/>
    <x v="0"/>
    <n v="50"/>
  </r>
  <r>
    <n v="1048"/>
    <n v="1972"/>
    <x v="2"/>
    <x v="2"/>
    <n v="35641"/>
    <x v="1"/>
    <x v="0"/>
    <d v="2013-07-14T00:00:00"/>
    <x v="0"/>
    <n v="41"/>
  </r>
  <r>
    <n v="10619"/>
    <n v="1994"/>
    <x v="0"/>
    <x v="0"/>
    <n v="95529"/>
    <x v="0"/>
    <x v="0"/>
    <d v="2012-12-03T00:00:00"/>
    <x v="0"/>
    <n v="18"/>
  </r>
  <r>
    <n v="9308"/>
    <n v="1954"/>
    <x v="0"/>
    <x v="2"/>
    <n v="62820"/>
    <x v="0"/>
    <x v="0"/>
    <d v="2013-05-11T00:00:00"/>
    <x v="0"/>
    <n v="59"/>
  </r>
  <r>
    <n v="10505"/>
    <n v="1960"/>
    <x v="2"/>
    <x v="1"/>
    <n v="73113"/>
    <x v="0"/>
    <x v="0"/>
    <d v="2013-12-26T00:00:00"/>
    <x v="0"/>
    <n v="53"/>
  </r>
  <r>
    <n v="8362"/>
    <n v="1982"/>
    <x v="1"/>
    <x v="2"/>
    <n v="84169"/>
    <x v="0"/>
    <x v="0"/>
    <d v="2013-08-07T00:00:00"/>
    <x v="0"/>
    <n v="31"/>
  </r>
  <r>
    <n v="2625"/>
    <n v="1954"/>
    <x v="4"/>
    <x v="0"/>
    <n v="42607"/>
    <x v="0"/>
    <x v="1"/>
    <d v="2013-11-17T00:00:00"/>
    <x v="0"/>
    <n v="59"/>
  </r>
  <r>
    <n v="4637"/>
    <n v="1954"/>
    <x v="1"/>
    <x v="0"/>
    <n v="74637"/>
    <x v="0"/>
    <x v="0"/>
    <d v="2013-05-18T00:00:00"/>
    <x v="0"/>
    <n v="59"/>
  </r>
  <r>
    <n v="9972"/>
    <n v="1955"/>
    <x v="1"/>
    <x v="1"/>
    <n v="46015"/>
    <x v="1"/>
    <x v="1"/>
    <d v="2014-04-13T00:00:00"/>
    <x v="0"/>
    <n v="59"/>
  </r>
  <r>
    <n v="4483"/>
    <n v="1993"/>
    <x v="0"/>
    <x v="0"/>
    <n v="72354"/>
    <x v="0"/>
    <x v="0"/>
    <d v="2013-04-17T00:00:00"/>
    <x v="0"/>
    <n v="20"/>
  </r>
  <r>
    <n v="4487"/>
    <n v="1969"/>
    <x v="2"/>
    <x v="0"/>
    <n v="39858"/>
    <x v="1"/>
    <x v="0"/>
    <d v="2013-01-24T00:00:00"/>
    <x v="0"/>
    <n v="44"/>
  </r>
  <r>
    <n v="4988"/>
    <n v="1948"/>
    <x v="1"/>
    <x v="2"/>
    <n v="34469"/>
    <x v="1"/>
    <x v="1"/>
    <d v="2014-05-04T00:00:00"/>
    <x v="0"/>
    <n v="66"/>
  </r>
  <r>
    <n v="8931"/>
    <n v="1986"/>
    <x v="0"/>
    <x v="1"/>
    <n v="83033"/>
    <x v="1"/>
    <x v="0"/>
    <d v="2014-05-18T00:00:00"/>
    <x v="0"/>
    <n v="28"/>
  </r>
  <r>
    <n v="5871"/>
    <n v="1979"/>
    <x v="2"/>
    <x v="1"/>
    <n v="24401"/>
    <x v="0"/>
    <x v="0"/>
    <d v="2012-08-31T00:00:00"/>
    <x v="0"/>
    <n v="33"/>
  </r>
  <r>
    <n v="2008"/>
    <n v="1978"/>
    <x v="0"/>
    <x v="2"/>
    <n v="77583"/>
    <x v="0"/>
    <x v="0"/>
    <d v="2014-02-10T00:00:00"/>
    <x v="0"/>
    <n v="36"/>
  </r>
  <r>
    <n v="3139"/>
    <n v="1982"/>
    <x v="4"/>
    <x v="0"/>
    <n v="74116"/>
    <x v="0"/>
    <x v="0"/>
    <d v="2013-12-30T00:00:00"/>
    <x v="0"/>
    <n v="31"/>
  </r>
  <r>
    <n v="10037"/>
    <n v="1993"/>
    <x v="0"/>
    <x v="0"/>
    <n v="74293"/>
    <x v="0"/>
    <x v="0"/>
    <d v="2014-05-04T00:00:00"/>
    <x v="0"/>
    <n v="21"/>
  </r>
  <r>
    <n v="10673"/>
    <n v="1976"/>
    <x v="1"/>
    <x v="2"/>
    <n v="68397"/>
    <x v="0"/>
    <x v="1"/>
    <d v="2013-11-17T00:00:00"/>
    <x v="0"/>
    <n v="37"/>
  </r>
  <r>
    <n v="5303"/>
    <n v="1974"/>
    <x v="1"/>
    <x v="1"/>
    <n v="79632"/>
    <x v="0"/>
    <x v="0"/>
    <d v="2014-04-08T00:00:00"/>
    <x v="0"/>
    <n v="40"/>
  </r>
  <r>
    <n v="538"/>
    <n v="1989"/>
    <x v="0"/>
    <x v="0"/>
    <n v="46107"/>
    <x v="1"/>
    <x v="0"/>
    <d v="2014-02-10T00:00:00"/>
    <x v="0"/>
    <n v="25"/>
  </r>
  <r>
    <n v="7922"/>
    <n v="1951"/>
    <x v="1"/>
    <x v="0"/>
    <n v="64950"/>
    <x v="0"/>
    <x v="1"/>
    <d v="2012-08-12T00:00:00"/>
    <x v="0"/>
    <n v="61"/>
  </r>
  <r>
    <n v="5692"/>
    <n v="1989"/>
    <x v="3"/>
    <x v="2"/>
    <n v="25443"/>
    <x v="1"/>
    <x v="0"/>
    <d v="2012-12-22T00:00:00"/>
    <x v="0"/>
    <n v="23"/>
  </r>
  <r>
    <n v="4843"/>
    <n v="1952"/>
    <x v="0"/>
    <x v="0"/>
    <n v="75127"/>
    <x v="0"/>
    <x v="0"/>
    <d v="2014-05-22T00:00:00"/>
    <x v="0"/>
    <n v="62"/>
  </r>
  <r>
    <n v="6383"/>
    <n v="1971"/>
    <x v="1"/>
    <x v="1"/>
    <n v="32892"/>
    <x v="1"/>
    <x v="0"/>
    <d v="2014-05-25T00:00:00"/>
    <x v="0"/>
    <n v="43"/>
  </r>
  <r>
    <n v="1628"/>
    <n v="1971"/>
    <x v="0"/>
    <x v="1"/>
    <n v="71796"/>
    <x v="0"/>
    <x v="0"/>
    <d v="2013-10-24T00:00:00"/>
    <x v="0"/>
    <n v="42"/>
  </r>
  <r>
    <n v="1204"/>
    <n v="1970"/>
    <x v="1"/>
    <x v="2"/>
    <n v="67536"/>
    <x v="0"/>
    <x v="1"/>
    <d v="2013-05-22T00:00:00"/>
    <x v="0"/>
    <n v="43"/>
  </r>
  <r>
    <n v="3673"/>
    <n v="1971"/>
    <x v="0"/>
    <x v="0"/>
    <n v="55239"/>
    <x v="0"/>
    <x v="1"/>
    <d v="2013-07-14T00:00:00"/>
    <x v="0"/>
    <n v="42"/>
  </r>
  <r>
    <n v="760"/>
    <n v="1975"/>
    <x v="1"/>
    <x v="3"/>
    <n v="60554"/>
    <x v="1"/>
    <x v="0"/>
    <d v="2013-08-09T00:00:00"/>
    <x v="0"/>
    <n v="38"/>
  </r>
  <r>
    <n v="8957"/>
    <n v="1952"/>
    <x v="4"/>
    <x v="0"/>
    <n v="64831"/>
    <x v="1"/>
    <x v="1"/>
    <d v="2013-06-10T00:00:00"/>
    <x v="0"/>
    <n v="61"/>
  </r>
  <r>
    <n v="4128"/>
    <n v="1962"/>
    <x v="1"/>
    <x v="1"/>
    <n v="56067"/>
    <x v="0"/>
    <x v="1"/>
    <d v="2013-07-20T00:00:00"/>
    <x v="0"/>
    <n v="51"/>
  </r>
  <r>
    <n v="6810"/>
    <n v="1983"/>
    <x v="0"/>
    <x v="3"/>
    <n v="82025"/>
    <x v="0"/>
    <x v="0"/>
    <d v="2013-05-28T00:00:00"/>
    <x v="0"/>
    <n v="30"/>
  </r>
  <r>
    <n v="5386"/>
    <n v="1953"/>
    <x v="0"/>
    <x v="1"/>
    <n v="94384"/>
    <x v="0"/>
    <x v="0"/>
    <d v="2013-03-04T00:00:00"/>
    <x v="0"/>
    <n v="60"/>
  </r>
  <r>
    <n v="8700"/>
    <n v="1986"/>
    <x v="3"/>
    <x v="0"/>
    <n v="14906"/>
    <x v="0"/>
    <x v="0"/>
    <d v="2012-12-22T00:00:00"/>
    <x v="0"/>
    <n v="26"/>
  </r>
  <r>
    <n v="3202"/>
    <n v="1987"/>
    <x v="1"/>
    <x v="2"/>
    <n v="51563"/>
    <x v="0"/>
    <x v="0"/>
    <d v="2012-10-01T00:00:00"/>
    <x v="0"/>
    <n v="25"/>
  </r>
  <r>
    <n v="1328"/>
    <n v="1982"/>
    <x v="4"/>
    <x v="2"/>
    <n v="57937"/>
    <x v="0"/>
    <x v="1"/>
    <d v="2014-02-16T00:00:00"/>
    <x v="0"/>
    <n v="32"/>
  </r>
  <r>
    <n v="8405"/>
    <n v="1979"/>
    <x v="0"/>
    <x v="3"/>
    <n v="68274"/>
    <x v="1"/>
    <x v="1"/>
    <d v="2013-09-30T00:00:00"/>
    <x v="0"/>
    <n v="34"/>
  </r>
  <r>
    <n v="6515"/>
    <n v="1977"/>
    <x v="0"/>
    <x v="1"/>
    <n v="39771"/>
    <x v="1"/>
    <x v="0"/>
    <d v="2013-12-06T00:00:00"/>
    <x v="0"/>
    <n v="36"/>
  </r>
  <r>
    <n v="2882"/>
    <n v="1975"/>
    <x v="4"/>
    <x v="3"/>
    <n v="67893"/>
    <x v="0"/>
    <x v="1"/>
    <d v="2012-10-01T00:00:00"/>
    <x v="0"/>
    <n v="37"/>
  </r>
  <r>
    <n v="7574"/>
    <n v="1979"/>
    <x v="1"/>
    <x v="1"/>
    <n v="27922"/>
    <x v="1"/>
    <x v="0"/>
    <d v="2014-05-10T00:00:00"/>
    <x v="0"/>
    <n v="35"/>
  </r>
  <r>
    <n v="6387"/>
    <n v="1976"/>
    <x v="1"/>
    <x v="1"/>
    <n v="52190"/>
    <x v="1"/>
    <x v="1"/>
    <d v="2014-05-08T00:00:00"/>
    <x v="0"/>
    <n v="38"/>
  </r>
  <r>
    <n v="5320"/>
    <n v="1973"/>
    <x v="2"/>
    <x v="3"/>
    <n v="44051"/>
    <x v="1"/>
    <x v="1"/>
    <d v="2013-01-29T00:00:00"/>
    <x v="0"/>
    <n v="40"/>
  </r>
  <r>
    <n v="5048"/>
    <n v="1971"/>
    <x v="1"/>
    <x v="0"/>
    <n v="42767"/>
    <x v="2"/>
    <x v="0"/>
    <d v="2013-05-11T00:00:00"/>
    <x v="0"/>
    <n v="42"/>
  </r>
  <r>
    <n v="8146"/>
    <n v="1976"/>
    <x v="2"/>
    <x v="1"/>
    <n v="46106"/>
    <x v="1"/>
    <x v="1"/>
    <d v="2014-05-11T00:00:00"/>
    <x v="0"/>
    <n v="38"/>
  </r>
  <r>
    <n v="10031"/>
    <n v="1976"/>
    <x v="1"/>
    <x v="2"/>
    <n v="16927"/>
    <x v="1"/>
    <x v="1"/>
    <d v="2013-02-10T00:00:00"/>
    <x v="0"/>
    <n v="37"/>
  </r>
  <r>
    <n v="5748"/>
    <n v="1965"/>
    <x v="0"/>
    <x v="2"/>
    <n v="59754"/>
    <x v="0"/>
    <x v="1"/>
    <d v="2012-12-01T00:00:00"/>
    <x v="0"/>
    <n v="47"/>
  </r>
  <r>
    <n v="2134"/>
    <n v="1952"/>
    <x v="0"/>
    <x v="0"/>
    <n v="53700"/>
    <x v="0"/>
    <x v="1"/>
    <d v="2012-08-17T00:00:00"/>
    <x v="0"/>
    <n v="60"/>
  </r>
  <r>
    <n v="1523"/>
    <n v="1973"/>
    <x v="0"/>
    <x v="2"/>
    <n v="59041"/>
    <x v="1"/>
    <x v="1"/>
    <d v="2014-05-07T00:00:00"/>
    <x v="0"/>
    <n v="41"/>
  </r>
  <r>
    <n v="9665"/>
    <n v="1957"/>
    <x v="1"/>
    <x v="3"/>
    <n v="54237"/>
    <x v="0"/>
    <x v="1"/>
    <d v="2013-04-27T00:00:00"/>
    <x v="0"/>
    <n v="56"/>
  </r>
  <r>
    <n v="4640"/>
    <n v="1967"/>
    <x v="0"/>
    <x v="3"/>
    <n v="70647"/>
    <x v="0"/>
    <x v="1"/>
    <d v="2012-09-21T00:00:00"/>
    <x v="0"/>
    <n v="45"/>
  </r>
  <r>
    <n v="3635"/>
    <n v="1962"/>
    <x v="1"/>
    <x v="0"/>
    <n v="52597"/>
    <x v="0"/>
    <x v="1"/>
    <d v="2014-05-07T00:00:00"/>
    <x v="0"/>
    <n v="52"/>
  </r>
  <r>
    <n v="3547"/>
    <n v="1969"/>
    <x v="2"/>
    <x v="1"/>
    <n v="41021"/>
    <x v="1"/>
    <x v="0"/>
    <d v="2012-12-30T00:00:00"/>
    <x v="0"/>
    <n v="43"/>
  </r>
  <r>
    <n v="2456"/>
    <n v="1975"/>
    <x v="1"/>
    <x v="2"/>
    <n v="40233"/>
    <x v="0"/>
    <x v="1"/>
    <d v="2013-10-14T00:00:00"/>
    <x v="0"/>
    <n v="38"/>
  </r>
  <r>
    <n v="5633"/>
    <n v="1980"/>
    <x v="0"/>
    <x v="2"/>
    <n v="50183"/>
    <x v="1"/>
    <x v="1"/>
    <d v="2014-06-25T00:00:00"/>
    <x v="0"/>
    <n v="34"/>
  </r>
  <r>
    <n v="7801"/>
    <n v="1959"/>
    <x v="0"/>
    <x v="1"/>
    <n v="54753"/>
    <x v="0"/>
    <x v="1"/>
    <d v="2013-09-12T00:00:00"/>
    <x v="0"/>
    <n v="54"/>
  </r>
  <r>
    <n v="10489"/>
    <n v="1973"/>
    <x v="0"/>
    <x v="2"/>
    <n v="92955"/>
    <x v="0"/>
    <x v="0"/>
    <d v="2013-08-19T00:00:00"/>
    <x v="0"/>
    <n v="40"/>
  </r>
  <r>
    <n v="7011"/>
    <n v="1973"/>
    <x v="0"/>
    <x v="2"/>
    <n v="33471"/>
    <x v="1"/>
    <x v="0"/>
    <d v="2012-10-12T00:00:00"/>
    <x v="0"/>
    <n v="39"/>
  </r>
  <r>
    <n v="2620"/>
    <n v="1974"/>
    <x v="1"/>
    <x v="2"/>
    <n v="34596"/>
    <x v="1"/>
    <x v="0"/>
    <d v="2013-04-13T00:00:00"/>
    <x v="0"/>
    <n v="39"/>
  </r>
  <r>
    <n v="3933"/>
    <n v="1980"/>
    <x v="0"/>
    <x v="1"/>
    <n v="44010"/>
    <x v="1"/>
    <x v="0"/>
    <d v="2012-10-13T00:00:00"/>
    <x v="0"/>
    <n v="32"/>
  </r>
  <r>
    <n v="10981"/>
    <n v="1988"/>
    <x v="0"/>
    <x v="2"/>
    <n v="84219"/>
    <x v="0"/>
    <x v="0"/>
    <d v="2014-02-02T00:00:00"/>
    <x v="0"/>
    <n v="26"/>
  </r>
  <r>
    <n v="1734"/>
    <n v="1968"/>
    <x v="1"/>
    <x v="1"/>
    <n v="40706"/>
    <x v="2"/>
    <x v="1"/>
    <d v="2013-01-17T00:00:00"/>
    <x v="0"/>
    <n v="45"/>
  </r>
  <r>
    <n v="10995"/>
    <n v="1988"/>
    <x v="4"/>
    <x v="2"/>
    <n v="15716"/>
    <x v="1"/>
    <x v="0"/>
    <d v="2012-11-12T00:00:00"/>
    <x v="1"/>
    <n v="24"/>
  </r>
  <r>
    <n v="6357"/>
    <n v="1959"/>
    <x v="4"/>
    <x v="3"/>
    <n v="59052"/>
    <x v="0"/>
    <x v="1"/>
    <d v="2013-11-17T00:00:00"/>
    <x v="0"/>
    <n v="54"/>
  </r>
  <r>
    <n v="9209"/>
    <n v="1971"/>
    <x v="2"/>
    <x v="1"/>
    <n v="80573"/>
    <x v="0"/>
    <x v="0"/>
    <d v="2012-10-14T00:00:00"/>
    <x v="0"/>
    <n v="41"/>
  </r>
  <r>
    <n v="10286"/>
    <n v="1962"/>
    <x v="0"/>
    <x v="2"/>
    <n v="83715"/>
    <x v="0"/>
    <x v="0"/>
    <d v="2014-02-03T00:00:00"/>
    <x v="0"/>
    <n v="52"/>
  </r>
  <r>
    <n v="2611"/>
    <n v="1959"/>
    <x v="2"/>
    <x v="1"/>
    <n v="82576"/>
    <x v="0"/>
    <x v="0"/>
    <d v="2012-08-01T00:00:00"/>
    <x v="0"/>
    <n v="53"/>
  </r>
  <r>
    <n v="1600"/>
    <n v="1965"/>
    <x v="2"/>
    <x v="2"/>
    <n v="56962"/>
    <x v="2"/>
    <x v="1"/>
    <d v="2013-10-11T00:00:00"/>
    <x v="0"/>
    <n v="48"/>
  </r>
  <r>
    <n v="3308"/>
    <n v="1952"/>
    <x v="0"/>
    <x v="2"/>
    <n v="35704"/>
    <x v="1"/>
    <x v="1"/>
    <d v="2014-01-03T00:00:00"/>
    <x v="0"/>
    <n v="62"/>
  </r>
  <r>
    <n v="5407"/>
    <n v="1954"/>
    <x v="0"/>
    <x v="1"/>
    <n v="53103"/>
    <x v="0"/>
    <x v="1"/>
    <d v="2013-09-12T00:00:00"/>
    <x v="0"/>
    <n v="59"/>
  </r>
  <r>
    <n v="2166"/>
    <n v="1960"/>
    <x v="4"/>
    <x v="4"/>
    <n v="46779"/>
    <x v="1"/>
    <x v="1"/>
    <d v="2013-07-12T00:00:00"/>
    <x v="0"/>
    <n v="53"/>
  </r>
  <r>
    <n v="3955"/>
    <n v="1965"/>
    <x v="0"/>
    <x v="3"/>
    <n v="4861"/>
    <x v="0"/>
    <x v="0"/>
    <d v="2014-06-22T00:00:00"/>
    <x v="0"/>
    <n v="49"/>
  </r>
  <r>
    <n v="6634"/>
    <n v="1979"/>
    <x v="2"/>
    <x v="3"/>
    <n v="33462"/>
    <x v="1"/>
    <x v="0"/>
    <d v="2013-08-07T00:00:00"/>
    <x v="0"/>
    <n v="34"/>
  </r>
  <r>
    <n v="3056"/>
    <n v="1978"/>
    <x v="0"/>
    <x v="3"/>
    <n v="63693"/>
    <x v="0"/>
    <x v="1"/>
    <d v="2013-10-14T00:00:00"/>
    <x v="0"/>
    <n v="35"/>
  </r>
  <r>
    <n v="5718"/>
    <n v="1950"/>
    <x v="0"/>
    <x v="2"/>
    <n v="80763"/>
    <x v="0"/>
    <x v="0"/>
    <d v="2013-08-15T00:00:00"/>
    <x v="0"/>
    <n v="63"/>
  </r>
  <r>
    <n v="6872"/>
    <n v="1974"/>
    <x v="1"/>
    <x v="2"/>
    <n v="65352"/>
    <x v="0"/>
    <x v="1"/>
    <d v="2013-08-21T00:00:00"/>
    <x v="0"/>
    <n v="39"/>
  </r>
  <r>
    <n v="8164"/>
    <n v="1978"/>
    <x v="1"/>
    <x v="2"/>
    <n v="82170"/>
    <x v="0"/>
    <x v="0"/>
    <d v="2013-11-25T00:00:00"/>
    <x v="0"/>
    <n v="35"/>
  </r>
  <r>
    <n v="4580"/>
    <n v="1969"/>
    <x v="0"/>
    <x v="2"/>
    <n v="75759"/>
    <x v="0"/>
    <x v="0"/>
    <d v="2013-10-25T00:00:00"/>
    <x v="0"/>
    <n v="44"/>
  </r>
  <r>
    <n v="9305"/>
    <n v="1976"/>
    <x v="4"/>
    <x v="0"/>
    <n v="79689"/>
    <x v="0"/>
    <x v="0"/>
    <d v="2013-05-12T00:00:00"/>
    <x v="0"/>
    <n v="37"/>
  </r>
  <r>
    <n v="453"/>
    <n v="1956"/>
    <x v="1"/>
    <x v="4"/>
    <n v="35340"/>
    <x v="1"/>
    <x v="1"/>
    <d v="2014-06-29T00:00:00"/>
    <x v="0"/>
    <n v="58"/>
  </r>
  <r>
    <n v="8545"/>
    <n v="1954"/>
    <x v="0"/>
    <x v="3"/>
    <n v="85683"/>
    <x v="0"/>
    <x v="0"/>
    <d v="2014-03-21T00:00:00"/>
    <x v="0"/>
    <n v="60"/>
  </r>
  <r>
    <n v="9850"/>
    <n v="1972"/>
    <x v="4"/>
    <x v="2"/>
    <n v="24884"/>
    <x v="1"/>
    <x v="0"/>
    <d v="2012-11-29T00:00:00"/>
    <x v="0"/>
    <n v="40"/>
  </r>
  <r>
    <n v="7378"/>
    <n v="1981"/>
    <x v="2"/>
    <x v="1"/>
    <n v="42021"/>
    <x v="1"/>
    <x v="0"/>
    <d v="2012-08-31T00:00:00"/>
    <x v="0"/>
    <n v="31"/>
  </r>
  <r>
    <n v="7646"/>
    <n v="1989"/>
    <x v="0"/>
    <x v="0"/>
    <n v="64449"/>
    <x v="1"/>
    <x v="0"/>
    <d v="2014-02-18T00:00:00"/>
    <x v="0"/>
    <n v="25"/>
  </r>
  <r>
    <n v="1640"/>
    <n v="1954"/>
    <x v="0"/>
    <x v="3"/>
    <n v="64587"/>
    <x v="1"/>
    <x v="1"/>
    <d v="2014-06-22T00:00:00"/>
    <x v="0"/>
    <n v="60"/>
  </r>
  <r>
    <n v="5184"/>
    <n v="1995"/>
    <x v="0"/>
    <x v="0"/>
    <n v="34824"/>
    <x v="0"/>
    <x v="0"/>
    <d v="2014-03-26T00:00:00"/>
    <x v="0"/>
    <n v="19"/>
  </r>
  <r>
    <n v="8492"/>
    <n v="1978"/>
    <x v="0"/>
    <x v="1"/>
    <n v="75437"/>
    <x v="0"/>
    <x v="0"/>
    <d v="2013-11-09T00:00:00"/>
    <x v="0"/>
    <n v="35"/>
  </r>
  <r>
    <n v="11188"/>
    <n v="1957"/>
    <x v="0"/>
    <x v="1"/>
    <n v="26091"/>
    <x v="1"/>
    <x v="1"/>
    <d v="2014-02-25T00:00:00"/>
    <x v="0"/>
    <n v="57"/>
  </r>
  <r>
    <n v="1212"/>
    <n v="1973"/>
    <x v="0"/>
    <x v="2"/>
    <n v="52845"/>
    <x v="1"/>
    <x v="0"/>
    <d v="2013-08-13T00:00:00"/>
    <x v="0"/>
    <n v="40"/>
  </r>
  <r>
    <n v="9097"/>
    <n v="1956"/>
    <x v="0"/>
    <x v="3"/>
    <n v="46086"/>
    <x v="0"/>
    <x v="1"/>
    <d v="2013-11-03T00:00:00"/>
    <x v="0"/>
    <n v="57"/>
  </r>
  <r>
    <n v="10473"/>
    <n v="1956"/>
    <x v="1"/>
    <x v="4"/>
    <n v="78028"/>
    <x v="0"/>
    <x v="1"/>
    <d v="2012-09-10T00:00:00"/>
    <x v="0"/>
    <n v="56"/>
  </r>
  <r>
    <n v="7962"/>
    <n v="1987"/>
    <x v="1"/>
    <x v="0"/>
    <n v="95169"/>
    <x v="0"/>
    <x v="0"/>
    <d v="2013-10-09T00:00:00"/>
    <x v="0"/>
    <n v="26"/>
  </r>
  <r>
    <n v="9984"/>
    <n v="1981"/>
    <x v="4"/>
    <x v="2"/>
    <n v="56337"/>
    <x v="1"/>
    <x v="1"/>
    <d v="2013-03-27T00:00:00"/>
    <x v="0"/>
    <n v="32"/>
  </r>
  <r>
    <n v="5527"/>
    <n v="1987"/>
    <x v="0"/>
    <x v="1"/>
    <n v="22434"/>
    <x v="1"/>
    <x v="0"/>
    <d v="2013-02-13T00:00:00"/>
    <x v="0"/>
    <n v="26"/>
  </r>
  <r>
    <n v="6374"/>
    <n v="1954"/>
    <x v="1"/>
    <x v="2"/>
    <n v="36930"/>
    <x v="0"/>
    <x v="1"/>
    <d v="2013-05-17T00:00:00"/>
    <x v="0"/>
    <n v="59"/>
  </r>
  <r>
    <n v="7453"/>
    <n v="1954"/>
    <x v="0"/>
    <x v="0"/>
    <n v="36130"/>
    <x v="0"/>
    <x v="1"/>
    <d v="2013-02-02T00:00:00"/>
    <x v="0"/>
    <n v="59"/>
  </r>
  <r>
    <n v="8952"/>
    <n v="1953"/>
    <x v="2"/>
    <x v="2"/>
    <n v="65569"/>
    <x v="0"/>
    <x v="1"/>
    <d v="2012-11-05T00:00:00"/>
    <x v="0"/>
    <n v="59"/>
  </r>
  <r>
    <n v="241"/>
    <n v="1952"/>
    <x v="0"/>
    <x v="1"/>
    <n v="83844"/>
    <x v="0"/>
    <x v="0"/>
    <d v="2013-05-12T00:00:00"/>
    <x v="0"/>
    <n v="61"/>
  </r>
  <r>
    <n v="8975"/>
    <n v="1968"/>
    <x v="0"/>
    <x v="2"/>
    <n v="19514"/>
    <x v="1"/>
    <x v="1"/>
    <d v="2014-01-26T00:00:00"/>
    <x v="0"/>
    <n v="46"/>
  </r>
  <r>
    <n v="6119"/>
    <n v="1963"/>
    <x v="1"/>
    <x v="0"/>
    <n v="36736"/>
    <x v="1"/>
    <x v="1"/>
    <d v="2013-05-10T00:00:00"/>
    <x v="0"/>
    <n v="50"/>
  </r>
  <r>
    <n v="5236"/>
    <n v="1979"/>
    <x v="0"/>
    <x v="1"/>
    <n v="77568"/>
    <x v="0"/>
    <x v="1"/>
    <d v="2012-08-25T00:00:00"/>
    <x v="0"/>
    <n v="33"/>
  </r>
  <r>
    <n v="5723"/>
    <n v="1976"/>
    <x v="1"/>
    <x v="1"/>
    <n v="49187"/>
    <x v="0"/>
    <x v="1"/>
    <d v="2014-01-11T00:00:00"/>
    <x v="0"/>
    <n v="38"/>
  </r>
  <r>
    <n v="1710"/>
    <n v="1978"/>
    <x v="0"/>
    <x v="0"/>
    <n v="30168"/>
    <x v="1"/>
    <x v="0"/>
    <d v="2013-03-07T00:00:00"/>
    <x v="0"/>
    <n v="35"/>
  </r>
  <r>
    <n v="1970"/>
    <n v="1968"/>
    <x v="2"/>
    <x v="1"/>
    <n v="34053"/>
    <x v="0"/>
    <x v="1"/>
    <d v="2012-09-10T00:00:00"/>
    <x v="0"/>
    <n v="44"/>
  </r>
  <r>
    <n v="5313"/>
    <n v="1971"/>
    <x v="2"/>
    <x v="2"/>
    <n v="38196"/>
    <x v="1"/>
    <x v="1"/>
    <d v="2014-04-18T00:00:00"/>
    <x v="0"/>
    <n v="43"/>
  </r>
  <r>
    <n v="10634"/>
    <n v="1951"/>
    <x v="2"/>
    <x v="2"/>
    <n v="59412"/>
    <x v="0"/>
    <x v="0"/>
    <d v="2014-04-19T00:00:00"/>
    <x v="0"/>
    <n v="63"/>
  </r>
  <r>
    <n v="7010"/>
    <n v="1965"/>
    <x v="4"/>
    <x v="2"/>
    <n v="70924"/>
    <x v="0"/>
    <x v="0"/>
    <d v="2014-04-07T00:00:00"/>
    <x v="0"/>
    <n v="49"/>
  </r>
  <r>
    <n v="8562"/>
    <n v="1969"/>
    <x v="0"/>
    <x v="1"/>
    <n v="54165"/>
    <x v="0"/>
    <x v="0"/>
    <d v="2013-05-28T00:00:00"/>
    <x v="0"/>
    <n v="44"/>
  </r>
  <r>
    <n v="3158"/>
    <n v="1973"/>
    <x v="0"/>
    <x v="2"/>
    <n v="32300"/>
    <x v="1"/>
    <x v="0"/>
    <d v="2013-01-03T00:00:00"/>
    <x v="0"/>
    <n v="40"/>
  </r>
  <r>
    <n v="4436"/>
    <n v="1976"/>
    <x v="0"/>
    <x v="0"/>
    <n v="20180"/>
    <x v="0"/>
    <x v="0"/>
    <d v="2013-02-20T00:00:00"/>
    <x v="0"/>
    <n v="37"/>
  </r>
  <r>
    <n v="5287"/>
    <n v="1973"/>
    <x v="0"/>
    <x v="2"/>
    <n v="34961"/>
    <x v="1"/>
    <x v="0"/>
    <d v="2014-06-19T00:00:00"/>
    <x v="0"/>
    <n v="41"/>
  </r>
  <r>
    <n v="2445"/>
    <n v="1974"/>
    <x v="1"/>
    <x v="1"/>
    <n v="28440"/>
    <x v="1"/>
    <x v="0"/>
    <d v="2013-07-07T00:00:00"/>
    <x v="0"/>
    <n v="39"/>
  </r>
  <r>
    <n v="6059"/>
    <n v="1953"/>
    <x v="1"/>
    <x v="1"/>
    <n v="64504"/>
    <x v="1"/>
    <x v="2"/>
    <d v="2013-03-04T00:00:00"/>
    <x v="0"/>
    <n v="60"/>
  </r>
  <r>
    <n v="4550"/>
    <n v="1966"/>
    <x v="2"/>
    <x v="1"/>
    <n v="33564"/>
    <x v="0"/>
    <x v="1"/>
    <d v="2014-06-24T00:00:00"/>
    <x v="0"/>
    <n v="48"/>
  </r>
  <r>
    <n v="4240"/>
    <n v="1978"/>
    <x v="0"/>
    <x v="2"/>
    <n v="17345"/>
    <x v="1"/>
    <x v="0"/>
    <d v="2012-11-03T00:00:00"/>
    <x v="0"/>
    <n v="34"/>
  </r>
  <r>
    <n v="8911"/>
    <n v="1967"/>
    <x v="1"/>
    <x v="2"/>
    <n v="56320"/>
    <x v="0"/>
    <x v="1"/>
    <d v="2013-04-08T00:00:00"/>
    <x v="0"/>
    <n v="46"/>
  </r>
  <r>
    <n v="3706"/>
    <n v="1978"/>
    <x v="0"/>
    <x v="0"/>
    <n v="28647"/>
    <x v="1"/>
    <x v="0"/>
    <d v="2013-08-21T00:00:00"/>
    <x v="0"/>
    <n v="35"/>
  </r>
  <r>
    <n v="3628"/>
    <n v="1987"/>
    <x v="3"/>
    <x v="0"/>
    <n v="15038"/>
    <x v="1"/>
    <x v="0"/>
    <d v="2013-01-29T00:00:00"/>
    <x v="0"/>
    <n v="26"/>
  </r>
  <r>
    <n v="10175"/>
    <n v="1958"/>
    <x v="1"/>
    <x v="3"/>
    <n v="32173"/>
    <x v="0"/>
    <x v="1"/>
    <d v="2013-08-01T00:00:00"/>
    <x v="0"/>
    <n v="55"/>
  </r>
  <r>
    <n v="8985"/>
    <n v="1964"/>
    <x v="4"/>
    <x v="1"/>
    <n v="68316"/>
    <x v="0"/>
    <x v="1"/>
    <d v="2012-11-04T00:00:00"/>
    <x v="0"/>
    <n v="48"/>
  </r>
  <r>
    <n v="5204"/>
    <n v="1971"/>
    <x v="0"/>
    <x v="1"/>
    <n v="74538"/>
    <x v="0"/>
    <x v="0"/>
    <d v="2013-06-29T00:00:00"/>
    <x v="0"/>
    <n v="42"/>
  </r>
  <r>
    <n v="9220"/>
    <n v="1971"/>
    <x v="0"/>
    <x v="0"/>
    <n v="91700"/>
    <x v="0"/>
    <x v="0"/>
    <d v="2013-01-17T00:00:00"/>
    <x v="0"/>
    <n v="42"/>
  </r>
  <r>
    <n v="9888"/>
    <n v="1969"/>
    <x v="0"/>
    <x v="1"/>
    <n v="68695"/>
    <x v="0"/>
    <x v="0"/>
    <d v="2014-06-25T00:00:00"/>
    <x v="0"/>
    <n v="45"/>
  </r>
  <r>
    <n v="5263"/>
    <n v="1977"/>
    <x v="4"/>
    <x v="2"/>
    <n v="31056"/>
    <x v="1"/>
    <x v="0"/>
    <d v="2013-01-22T00:00:00"/>
    <x v="0"/>
    <n v="36"/>
  </r>
  <r>
    <n v="1020"/>
    <n v="1973"/>
    <x v="0"/>
    <x v="2"/>
    <n v="79593"/>
    <x v="0"/>
    <x v="0"/>
    <d v="2014-05-12T00:00:00"/>
    <x v="0"/>
    <n v="41"/>
  </r>
  <r>
    <n v="9503"/>
    <n v="1980"/>
    <x v="0"/>
    <x v="0"/>
    <n v="28071"/>
    <x v="0"/>
    <x v="0"/>
    <d v="2012-08-29T00:00:00"/>
    <x v="0"/>
    <n v="32"/>
  </r>
  <r>
    <n v="10613"/>
    <n v="1958"/>
    <x v="1"/>
    <x v="1"/>
    <n v="37334"/>
    <x v="1"/>
    <x v="1"/>
    <d v="2014-02-26T00:00:00"/>
    <x v="0"/>
    <n v="56"/>
  </r>
  <r>
    <n v="67"/>
    <n v="1972"/>
    <x v="2"/>
    <x v="0"/>
    <n v="46423"/>
    <x v="1"/>
    <x v="1"/>
    <d v="2013-09-18T00:00:00"/>
    <x v="0"/>
    <n v="41"/>
  </r>
  <r>
    <n v="6019"/>
    <n v="1971"/>
    <x v="1"/>
    <x v="2"/>
    <n v="37126"/>
    <x v="1"/>
    <x v="0"/>
    <d v="2014-03-30T00:00:00"/>
    <x v="0"/>
    <n v="43"/>
  </r>
  <r>
    <n v="5863"/>
    <n v="1953"/>
    <x v="0"/>
    <x v="2"/>
    <n v="47703"/>
    <x v="0"/>
    <x v="1"/>
    <d v="2013-05-29T00:00:00"/>
    <x v="0"/>
    <n v="60"/>
  </r>
  <r>
    <n v="3717"/>
    <n v="1959"/>
    <x v="0"/>
    <x v="2"/>
    <n v="61180"/>
    <x v="0"/>
    <x v="1"/>
    <d v="2014-04-23T00:00:00"/>
    <x v="0"/>
    <n v="55"/>
  </r>
  <r>
    <n v="6730"/>
    <n v="1954"/>
    <x v="0"/>
    <x v="2"/>
    <n v="38998"/>
    <x v="1"/>
    <x v="1"/>
    <d v="2012-11-03T00:00:00"/>
    <x v="1"/>
    <n v="58"/>
  </r>
  <r>
    <n v="10749"/>
    <n v="1991"/>
    <x v="0"/>
    <x v="0"/>
    <n v="8028"/>
    <x v="0"/>
    <x v="0"/>
    <d v="2012-09-18T00:00:00"/>
    <x v="0"/>
    <n v="21"/>
  </r>
  <r>
    <n v="4998"/>
    <n v="1962"/>
    <x v="0"/>
    <x v="1"/>
    <n v="76081"/>
    <x v="0"/>
    <x v="0"/>
    <d v="2014-05-23T00:00:00"/>
    <x v="0"/>
    <n v="52"/>
  </r>
  <r>
    <n v="6287"/>
    <n v="1986"/>
    <x v="0"/>
    <x v="1"/>
    <n v="34728"/>
    <x v="1"/>
    <x v="0"/>
    <d v="2013-07-30T00:00:00"/>
    <x v="0"/>
    <n v="27"/>
  </r>
  <r>
    <n v="5985"/>
    <n v="1965"/>
    <x v="2"/>
    <x v="0"/>
    <n v="33168"/>
    <x v="0"/>
    <x v="1"/>
    <d v="2012-10-13T00:00:00"/>
    <x v="0"/>
    <n v="47"/>
  </r>
  <r>
    <n v="4754"/>
    <n v="1966"/>
    <x v="2"/>
    <x v="2"/>
    <n v="33585"/>
    <x v="0"/>
    <x v="1"/>
    <d v="2013-09-25T00:00:00"/>
    <x v="0"/>
    <n v="47"/>
  </r>
  <r>
    <n v="4002"/>
    <n v="1960"/>
    <x v="1"/>
    <x v="2"/>
    <n v="77037"/>
    <x v="0"/>
    <x v="1"/>
    <d v="2013-10-13T00:00:00"/>
    <x v="0"/>
    <n v="53"/>
  </r>
  <r>
    <n v="8870"/>
    <n v="1984"/>
    <x v="0"/>
    <x v="1"/>
    <n v="35196"/>
    <x v="1"/>
    <x v="0"/>
    <d v="2012-11-13T00:00:00"/>
    <x v="0"/>
    <n v="28"/>
  </r>
  <r>
    <n v="966"/>
    <n v="1966"/>
    <x v="0"/>
    <x v="2"/>
    <n v="44529"/>
    <x v="0"/>
    <x v="1"/>
    <d v="2013-07-05T00:00:00"/>
    <x v="0"/>
    <n v="47"/>
  </r>
  <r>
    <n v="4767"/>
    <n v="1965"/>
    <x v="4"/>
    <x v="2"/>
    <n v="70924"/>
    <x v="0"/>
    <x v="0"/>
    <d v="2014-04-07T00:00:00"/>
    <x v="0"/>
    <n v="49"/>
  </r>
  <r>
    <n v="9725"/>
    <n v="1966"/>
    <x v="1"/>
    <x v="1"/>
    <n v="28764"/>
    <x v="1"/>
    <x v="1"/>
    <d v="2014-06-05T00:00:00"/>
    <x v="0"/>
    <n v="48"/>
  </r>
  <r>
    <n v="4475"/>
    <n v="1949"/>
    <x v="1"/>
    <x v="2"/>
    <n v="69098"/>
    <x v="0"/>
    <x v="0"/>
    <d v="2013-02-16T00:00:00"/>
    <x v="0"/>
    <n v="64"/>
  </r>
  <r>
    <n v="5740"/>
    <n v="1970"/>
    <x v="4"/>
    <x v="3"/>
    <n v="25959"/>
    <x v="1"/>
    <x v="1"/>
    <d v="2013-02-14T00:00:00"/>
    <x v="0"/>
    <n v="43"/>
  </r>
  <r>
    <n v="5731"/>
    <n v="1983"/>
    <x v="2"/>
    <x v="2"/>
    <n v="27100"/>
    <x v="1"/>
    <x v="0"/>
    <d v="2013-04-05T00:00:00"/>
    <x v="0"/>
    <n v="30"/>
  </r>
  <r>
    <n v="7290"/>
    <n v="1985"/>
    <x v="0"/>
    <x v="0"/>
    <n v="70596"/>
    <x v="0"/>
    <x v="0"/>
    <d v="2012-10-05T00:00:00"/>
    <x v="0"/>
    <n v="27"/>
  </r>
  <r>
    <n v="3846"/>
    <n v="1974"/>
    <x v="0"/>
    <x v="2"/>
    <n v="42557"/>
    <x v="0"/>
    <x v="1"/>
    <d v="2012-08-29T00:00:00"/>
    <x v="0"/>
    <n v="38"/>
  </r>
  <r>
    <n v="8104"/>
    <n v="1951"/>
    <x v="1"/>
    <x v="2"/>
    <n v="53312"/>
    <x v="0"/>
    <x v="0"/>
    <d v="2013-08-09T00:00:00"/>
    <x v="0"/>
    <n v="62"/>
  </r>
  <r>
    <n v="4507"/>
    <n v="1952"/>
    <x v="0"/>
    <x v="0"/>
    <n v="72228"/>
    <x v="0"/>
    <x v="0"/>
    <d v="2012-11-27T00:00:00"/>
    <x v="0"/>
    <n v="60"/>
  </r>
  <r>
    <n v="11013"/>
    <n v="1987"/>
    <x v="0"/>
    <x v="1"/>
    <n v="67605"/>
    <x v="0"/>
    <x v="0"/>
    <d v="2013-03-31T00:00:00"/>
    <x v="0"/>
    <n v="26"/>
  </r>
  <r>
    <n v="4491"/>
    <n v="1949"/>
    <x v="2"/>
    <x v="2"/>
    <n v="62845"/>
    <x v="1"/>
    <x v="1"/>
    <d v="2012-10-01T00:00:00"/>
    <x v="0"/>
    <n v="63"/>
  </r>
  <r>
    <n v="3759"/>
    <n v="1958"/>
    <x v="0"/>
    <x v="1"/>
    <n v="65196"/>
    <x v="0"/>
    <x v="2"/>
    <d v="2013-07-25T00:00:00"/>
    <x v="0"/>
    <n v="55"/>
  </r>
  <r>
    <n v="1162"/>
    <n v="1987"/>
    <x v="1"/>
    <x v="0"/>
    <n v="42000"/>
    <x v="0"/>
    <x v="0"/>
    <d v="2013-01-10T00:00:00"/>
    <x v="0"/>
    <n v="26"/>
  </r>
  <r>
    <n v="2055"/>
    <n v="1973"/>
    <x v="1"/>
    <x v="3"/>
    <n v="35860"/>
    <x v="1"/>
    <x v="1"/>
    <d v="2014-05-19T00:00:00"/>
    <x v="0"/>
    <n v="41"/>
  </r>
  <r>
    <n v="10766"/>
    <n v="1964"/>
    <x v="1"/>
    <x v="2"/>
    <n v="65526"/>
    <x v="0"/>
    <x v="1"/>
    <d v="2014-04-11T00:00:00"/>
    <x v="0"/>
    <n v="50"/>
  </r>
  <r>
    <n v="4415"/>
    <n v="1961"/>
    <x v="0"/>
    <x v="2"/>
    <n v="16860"/>
    <x v="1"/>
    <x v="1"/>
    <d v="2012-09-12T00:00:00"/>
    <x v="0"/>
    <n v="51"/>
  </r>
  <r>
    <n v="3005"/>
    <n v="1992"/>
    <x v="0"/>
    <x v="0"/>
    <n v="83528"/>
    <x v="0"/>
    <x v="0"/>
    <d v="2014-05-01T00:00:00"/>
    <x v="0"/>
    <n v="22"/>
  </r>
  <r>
    <n v="2223"/>
    <n v="1965"/>
    <x v="4"/>
    <x v="3"/>
    <n v="64176"/>
    <x v="0"/>
    <x v="1"/>
    <d v="2012-08-03T00:00:00"/>
    <x v="0"/>
    <n v="47"/>
  </r>
  <r>
    <n v="4817"/>
    <n v="1956"/>
    <x v="0"/>
    <x v="3"/>
    <n v="22304"/>
    <x v="0"/>
    <x v="0"/>
    <d v="2012-08-04T00:00:00"/>
    <x v="0"/>
    <n v="56"/>
  </r>
  <r>
    <n v="2875"/>
    <n v="1978"/>
    <x v="0"/>
    <x v="2"/>
    <n v="67023"/>
    <x v="0"/>
    <x v="0"/>
    <d v="2014-03-04T00:00:00"/>
    <x v="1"/>
    <n v="36"/>
  </r>
  <r>
    <n v="10536"/>
    <n v="1971"/>
    <x v="1"/>
    <x v="1"/>
    <n v="32892"/>
    <x v="1"/>
    <x v="0"/>
    <d v="2014-05-25T00:00:00"/>
    <x v="0"/>
    <n v="43"/>
  </r>
  <r>
    <n v="11112"/>
    <n v="1966"/>
    <x v="0"/>
    <x v="1"/>
    <n v="70713"/>
    <x v="0"/>
    <x v="1"/>
    <d v="2012-12-03T00:00:00"/>
    <x v="0"/>
    <n v="46"/>
  </r>
  <r>
    <n v="3807"/>
    <n v="1955"/>
    <x v="0"/>
    <x v="1"/>
    <n v="59925"/>
    <x v="0"/>
    <x v="1"/>
    <d v="2012-11-30T00:00:00"/>
    <x v="0"/>
    <n v="57"/>
  </r>
  <r>
    <n v="9197"/>
    <n v="1953"/>
    <x v="0"/>
    <x v="2"/>
    <n v="39722"/>
    <x v="0"/>
    <x v="1"/>
    <d v="2014-02-24T00:00:00"/>
    <x v="0"/>
    <n v="61"/>
  </r>
  <r>
    <n v="10832"/>
    <n v="1958"/>
    <x v="0"/>
    <x v="1"/>
    <n v="46610"/>
    <x v="0"/>
    <x v="0"/>
    <d v="2013-07-18T00:00:00"/>
    <x v="0"/>
    <n v="55"/>
  </r>
  <r>
    <n v="6421"/>
    <n v="1961"/>
    <x v="0"/>
    <x v="1"/>
    <n v="88347"/>
    <x v="0"/>
    <x v="0"/>
    <d v="2013-07-03T00:00:00"/>
    <x v="0"/>
    <n v="52"/>
  </r>
  <r>
    <n v="4207"/>
    <n v="1981"/>
    <x v="1"/>
    <x v="2"/>
    <n v="87171"/>
    <x v="0"/>
    <x v="0"/>
    <d v="2013-05-01T00:00:00"/>
    <x v="0"/>
    <n v="32"/>
  </r>
  <r>
    <n v="577"/>
    <n v="1976"/>
    <x v="4"/>
    <x v="1"/>
    <n v="26907"/>
    <x v="1"/>
    <x v="1"/>
    <d v="2013-08-20T00:00:00"/>
    <x v="0"/>
    <n v="37"/>
  </r>
  <r>
    <n v="10855"/>
    <n v="1968"/>
    <x v="2"/>
    <x v="0"/>
    <n v="50014"/>
    <x v="1"/>
    <x v="0"/>
    <d v="2014-01-22T00:00:00"/>
    <x v="0"/>
    <n v="46"/>
  </r>
  <r>
    <n v="3081"/>
    <n v="1978"/>
    <x v="1"/>
    <x v="2"/>
    <n v="41014"/>
    <x v="1"/>
    <x v="0"/>
    <d v="2013-04-22T00:00:00"/>
    <x v="0"/>
    <n v="35"/>
  </r>
  <r>
    <n v="3535"/>
    <n v="1965"/>
    <x v="0"/>
    <x v="0"/>
    <n v="66294"/>
    <x v="0"/>
    <x v="0"/>
    <d v="2014-03-17T00:00:00"/>
    <x v="0"/>
    <n v="49"/>
  </r>
  <r>
    <n v="247"/>
    <n v="1971"/>
    <x v="0"/>
    <x v="2"/>
    <n v="36715"/>
    <x v="1"/>
    <x v="0"/>
    <d v="2012-11-17T00:00:00"/>
    <x v="0"/>
    <n v="41"/>
  </r>
  <r>
    <n v="8707"/>
    <n v="1956"/>
    <x v="0"/>
    <x v="2"/>
    <n v="79456"/>
    <x v="0"/>
    <x v="0"/>
    <d v="2012-08-22T00:00:00"/>
    <x v="0"/>
    <n v="56"/>
  </r>
  <r>
    <n v="9523"/>
    <n v="1982"/>
    <x v="0"/>
    <x v="1"/>
    <n v="40479"/>
    <x v="1"/>
    <x v="0"/>
    <d v="2013-08-17T00:00:00"/>
    <x v="0"/>
    <n v="31"/>
  </r>
  <r>
    <n v="6072"/>
    <n v="1970"/>
    <x v="2"/>
    <x v="0"/>
    <n v="75345"/>
    <x v="0"/>
    <x v="0"/>
    <d v="2013-02-02T00:00:00"/>
    <x v="0"/>
    <n v="43"/>
  </r>
  <r>
    <n v="6295"/>
    <n v="1977"/>
    <x v="0"/>
    <x v="2"/>
    <n v="54233"/>
    <x v="0"/>
    <x v="1"/>
    <d v="2013-02-04T00:00:00"/>
    <x v="0"/>
    <n v="36"/>
  </r>
  <r>
    <n v="10914"/>
    <n v="1970"/>
    <x v="0"/>
    <x v="0"/>
    <n v="24163"/>
    <x v="1"/>
    <x v="1"/>
    <d v="2013-10-12T00:00:00"/>
    <x v="0"/>
    <n v="43"/>
  </r>
  <r>
    <n v="1509"/>
    <n v="1958"/>
    <x v="1"/>
    <x v="1"/>
    <n v="84460"/>
    <x v="0"/>
    <x v="0"/>
    <d v="2013-01-04T00:00:00"/>
    <x v="0"/>
    <n v="55"/>
  </r>
  <r>
    <n v="5577"/>
    <n v="1983"/>
    <x v="0"/>
    <x v="1"/>
    <n v="43776"/>
    <x v="1"/>
    <x v="0"/>
    <d v="2014-05-03T00:00:00"/>
    <x v="0"/>
    <n v="31"/>
  </r>
  <r>
    <n v="7348"/>
    <n v="1958"/>
    <x v="1"/>
    <x v="0"/>
    <n v="71691"/>
    <x v="0"/>
    <x v="0"/>
    <d v="2014-03-17T00:00:00"/>
    <x v="0"/>
    <n v="56"/>
  </r>
  <r>
    <n v="1127"/>
    <n v="1973"/>
    <x v="1"/>
    <x v="2"/>
    <n v="85844"/>
    <x v="0"/>
    <x v="0"/>
    <d v="2014-05-29T00:00:00"/>
    <x v="0"/>
    <n v="41"/>
  </r>
  <r>
    <n v="1833"/>
    <n v="1974"/>
    <x v="1"/>
    <x v="0"/>
    <n v="39190"/>
    <x v="1"/>
    <x v="0"/>
    <d v="2014-04-26T00:00:00"/>
    <x v="0"/>
    <n v="40"/>
  </r>
  <r>
    <n v="4944"/>
    <n v="1959"/>
    <x v="0"/>
    <x v="1"/>
    <n v="71367"/>
    <x v="0"/>
    <x v="0"/>
    <d v="2013-08-23T00:00:00"/>
    <x v="0"/>
    <n v="54"/>
  </r>
  <r>
    <n v="9080"/>
    <n v="1972"/>
    <x v="1"/>
    <x v="0"/>
    <n v="38578"/>
    <x v="1"/>
    <x v="1"/>
    <d v="2013-06-22T00:00:00"/>
    <x v="0"/>
    <n v="41"/>
  </r>
  <r>
    <n v="6466"/>
    <n v="1965"/>
    <x v="1"/>
    <x v="2"/>
    <n v="57236"/>
    <x v="1"/>
    <x v="1"/>
    <d v="2014-03-12T00:00:00"/>
    <x v="0"/>
    <n v="49"/>
  </r>
  <r>
    <n v="9964"/>
    <n v="1979"/>
    <x v="0"/>
    <x v="0"/>
    <n v="61825"/>
    <x v="0"/>
    <x v="1"/>
    <d v="2013-08-07T00:00:00"/>
    <x v="0"/>
    <n v="34"/>
  </r>
  <r>
    <n v="4790"/>
    <n v="1958"/>
    <x v="0"/>
    <x v="3"/>
    <n v="79803"/>
    <x v="0"/>
    <x v="1"/>
    <d v="2014-06-02T00:00:00"/>
    <x v="0"/>
    <n v="56"/>
  </r>
  <r>
    <n v="10245"/>
    <n v="1986"/>
    <x v="4"/>
    <x v="0"/>
    <n v="80910"/>
    <x v="0"/>
    <x v="0"/>
    <d v="2012-10-31T00:00:00"/>
    <x v="0"/>
    <n v="26"/>
  </r>
  <r>
    <n v="1109"/>
    <n v="1982"/>
    <x v="2"/>
    <x v="1"/>
    <n v="27590"/>
    <x v="1"/>
    <x v="0"/>
    <d v="2013-04-23T00:00:00"/>
    <x v="0"/>
    <n v="31"/>
  </r>
  <r>
    <n v="6001"/>
    <n v="1979"/>
    <x v="0"/>
    <x v="2"/>
    <n v="56775"/>
    <x v="0"/>
    <x v="1"/>
    <d v="2013-01-02T00:00:00"/>
    <x v="0"/>
    <n v="34"/>
  </r>
  <r>
    <n v="5538"/>
    <n v="1975"/>
    <x v="0"/>
    <x v="3"/>
    <n v="83829"/>
    <x v="0"/>
    <x v="0"/>
    <d v="2013-10-08T00:00:00"/>
    <x v="0"/>
    <n v="38"/>
  </r>
  <r>
    <n v="10552"/>
    <n v="1979"/>
    <x v="4"/>
    <x v="2"/>
    <n v="54210"/>
    <x v="0"/>
    <x v="1"/>
    <d v="2013-05-20T00:00:00"/>
    <x v="0"/>
    <n v="34"/>
  </r>
  <r>
    <n v="1545"/>
    <n v="1986"/>
    <x v="0"/>
    <x v="2"/>
    <n v="38508"/>
    <x v="1"/>
    <x v="0"/>
    <d v="2013-08-02T00:00:00"/>
    <x v="0"/>
    <n v="27"/>
  </r>
  <r>
    <n v="7409"/>
    <n v="1970"/>
    <x v="0"/>
    <x v="1"/>
    <n v="53187"/>
    <x v="1"/>
    <x v="0"/>
    <d v="2013-10-26T00:00:00"/>
    <x v="0"/>
    <n v="43"/>
  </r>
  <r>
    <n v="4444"/>
    <n v="1972"/>
    <x v="0"/>
    <x v="2"/>
    <n v="30023"/>
    <x v="1"/>
    <x v="0"/>
    <d v="2014-03-24T00:00:00"/>
    <x v="0"/>
    <n v="42"/>
  </r>
  <r>
    <n v="146"/>
    <n v="1960"/>
    <x v="1"/>
    <x v="0"/>
    <n v="76045"/>
    <x v="0"/>
    <x v="0"/>
    <d v="2013-11-15T00:00:00"/>
    <x v="0"/>
    <n v="53"/>
  </r>
  <r>
    <n v="6271"/>
    <n v="1952"/>
    <x v="1"/>
    <x v="2"/>
    <n v="50870"/>
    <x v="0"/>
    <x v="1"/>
    <d v="2014-06-19T00:00:00"/>
    <x v="0"/>
    <n v="62"/>
  </r>
  <r>
    <n v="10065"/>
    <n v="1970"/>
    <x v="4"/>
    <x v="2"/>
    <n v="15315"/>
    <x v="0"/>
    <x v="0"/>
    <d v="2013-08-03T00:00:00"/>
    <x v="0"/>
    <n v="43"/>
  </r>
  <r>
    <n v="4741"/>
    <n v="1974"/>
    <x v="4"/>
    <x v="2"/>
    <n v="65463"/>
    <x v="1"/>
    <x v="0"/>
    <d v="2014-01-30T00:00:00"/>
    <x v="0"/>
    <n v="40"/>
  </r>
  <r>
    <n v="246"/>
    <n v="1965"/>
    <x v="0"/>
    <x v="2"/>
    <n v="66480"/>
    <x v="1"/>
    <x v="1"/>
    <d v="2014-05-31T00:00:00"/>
    <x v="0"/>
    <n v="49"/>
  </r>
  <r>
    <n v="375"/>
    <n v="1954"/>
    <x v="0"/>
    <x v="3"/>
    <n v="76773"/>
    <x v="0"/>
    <x v="0"/>
    <d v="2013-02-25T00:00:00"/>
    <x v="0"/>
    <n v="59"/>
  </r>
  <r>
    <n v="1524"/>
    <n v="1983"/>
    <x v="4"/>
    <x v="0"/>
    <n v="81698"/>
    <x v="0"/>
    <x v="0"/>
    <d v="2013-03-01T00:00:00"/>
    <x v="0"/>
    <n v="30"/>
  </r>
  <r>
    <n v="10022"/>
    <n v="1973"/>
    <x v="1"/>
    <x v="0"/>
    <n v="54466"/>
    <x v="1"/>
    <x v="1"/>
    <d v="2014-02-09T00:00:00"/>
    <x v="0"/>
    <n v="41"/>
  </r>
  <r>
    <n v="7451"/>
    <n v="1960"/>
    <x v="2"/>
    <x v="0"/>
    <n v="98777"/>
    <x v="0"/>
    <x v="0"/>
    <d v="2014-02-17T00:00:00"/>
    <x v="0"/>
    <n v="54"/>
  </r>
  <r>
    <n v="11010"/>
    <n v="1984"/>
    <x v="1"/>
    <x v="0"/>
    <n v="16269"/>
    <x v="1"/>
    <x v="0"/>
    <d v="2013-08-30T00:00:00"/>
    <x v="0"/>
    <n v="29"/>
  </r>
  <r>
    <n v="4356"/>
    <n v="1971"/>
    <x v="0"/>
    <x v="1"/>
    <n v="71819"/>
    <x v="0"/>
    <x v="1"/>
    <d v="2013-08-28T00:00:00"/>
    <x v="0"/>
    <n v="42"/>
  </r>
  <r>
    <n v="3885"/>
    <n v="1983"/>
    <x v="1"/>
    <x v="2"/>
    <n v="33569"/>
    <x v="1"/>
    <x v="0"/>
    <d v="2013-10-16T00:00:00"/>
    <x v="0"/>
    <n v="30"/>
  </r>
  <r>
    <n v="1175"/>
    <n v="1983"/>
    <x v="2"/>
    <x v="2"/>
    <n v="36262"/>
    <x v="0"/>
    <x v="0"/>
    <d v="2013-09-20T00:00:00"/>
    <x v="0"/>
    <n v="30"/>
  </r>
  <r>
    <n v="880"/>
    <n v="1966"/>
    <x v="3"/>
    <x v="1"/>
    <n v="22634"/>
    <x v="0"/>
    <x v="0"/>
    <d v="2013-01-16T00:00:00"/>
    <x v="0"/>
    <n v="47"/>
  </r>
  <r>
    <n v="2320"/>
    <n v="1978"/>
    <x v="4"/>
    <x v="2"/>
    <n v="47025"/>
    <x v="0"/>
    <x v="1"/>
    <d v="2013-09-12T00:00:00"/>
    <x v="0"/>
    <n v="35"/>
  </r>
  <r>
    <n v="850"/>
    <n v="1968"/>
    <x v="0"/>
    <x v="0"/>
    <n v="70566"/>
    <x v="0"/>
    <x v="1"/>
    <d v="2013-10-06T00:00:00"/>
    <x v="0"/>
    <n v="45"/>
  </r>
  <r>
    <n v="4713"/>
    <n v="1979"/>
    <x v="1"/>
    <x v="2"/>
    <n v="31605"/>
    <x v="1"/>
    <x v="0"/>
    <d v="2012-11-22T00:00:00"/>
    <x v="0"/>
    <n v="33"/>
  </r>
  <r>
    <n v="675"/>
    <n v="1973"/>
    <x v="2"/>
    <x v="3"/>
    <n v="52034"/>
    <x v="1"/>
    <x v="1"/>
    <d v="2013-05-17T00:00:00"/>
    <x v="0"/>
    <n v="40"/>
  </r>
  <r>
    <n v="5025"/>
    <n v="1979"/>
    <x v="0"/>
    <x v="0"/>
    <n v="48526"/>
    <x v="1"/>
    <x v="0"/>
    <d v="2013-12-24T00:00:00"/>
    <x v="0"/>
    <n v="34"/>
  </r>
  <r>
    <n v="2308"/>
    <n v="1954"/>
    <x v="0"/>
    <x v="2"/>
    <n v="46734"/>
    <x v="0"/>
    <x v="1"/>
    <d v="2012-11-18T00:00:00"/>
    <x v="0"/>
    <n v="58"/>
  </r>
  <r>
    <n v="5995"/>
    <n v="1962"/>
    <x v="0"/>
    <x v="3"/>
    <n v="39552"/>
    <x v="1"/>
    <x v="1"/>
    <d v="2012-12-18T00:00:00"/>
    <x v="0"/>
    <n v="50"/>
  </r>
  <r>
    <n v="6749"/>
    <n v="1966"/>
    <x v="0"/>
    <x v="0"/>
    <n v="86358"/>
    <x v="1"/>
    <x v="1"/>
    <d v="2012-08-08T00:00:00"/>
    <x v="0"/>
    <n v="46"/>
  </r>
  <r>
    <n v="1010"/>
    <n v="1977"/>
    <x v="0"/>
    <x v="1"/>
    <n v="46931"/>
    <x v="2"/>
    <x v="1"/>
    <d v="2014-04-24T00:00:00"/>
    <x v="0"/>
    <n v="37"/>
  </r>
  <r>
    <n v="8977"/>
    <n v="1985"/>
    <x v="3"/>
    <x v="0"/>
    <n v="16581"/>
    <x v="0"/>
    <x v="0"/>
    <d v="2013-01-12T00:00:00"/>
    <x v="0"/>
    <n v="28"/>
  </r>
  <r>
    <n v="4756"/>
    <n v="1952"/>
    <x v="4"/>
    <x v="3"/>
    <n v="63998"/>
    <x v="0"/>
    <x v="0"/>
    <d v="2013-12-20T00:00:00"/>
    <x v="0"/>
    <n v="61"/>
  </r>
  <r>
    <n v="3412"/>
    <n v="1951"/>
    <x v="2"/>
    <x v="2"/>
    <n v="67381"/>
    <x v="0"/>
    <x v="1"/>
    <d v="2013-01-15T00:00:00"/>
    <x v="0"/>
    <n v="62"/>
  </r>
  <r>
    <n v="606"/>
    <n v="1967"/>
    <x v="0"/>
    <x v="0"/>
    <n v="25930"/>
    <x v="1"/>
    <x v="1"/>
    <d v="2013-10-10T00:00:00"/>
    <x v="0"/>
    <n v="46"/>
  </r>
  <r>
    <n v="5961"/>
    <n v="1978"/>
    <x v="0"/>
    <x v="2"/>
    <n v="42693"/>
    <x v="1"/>
    <x v="0"/>
    <d v="2014-06-07T00:00:00"/>
    <x v="0"/>
    <n v="36"/>
  </r>
  <r>
    <n v="2975"/>
    <n v="1976"/>
    <x v="0"/>
    <x v="1"/>
    <n v="85606"/>
    <x v="0"/>
    <x v="1"/>
    <d v="2012-11-12T00:00:00"/>
    <x v="0"/>
    <n v="36"/>
  </r>
  <r>
    <n v="2894"/>
    <n v="1985"/>
    <x v="0"/>
    <x v="0"/>
    <n v="72903"/>
    <x v="0"/>
    <x v="0"/>
    <d v="2013-10-29T00:00:00"/>
    <x v="0"/>
    <n v="28"/>
  </r>
  <r>
    <n v="7613"/>
    <n v="1974"/>
    <x v="4"/>
    <x v="1"/>
    <n v="49669"/>
    <x v="1"/>
    <x v="0"/>
    <d v="2014-05-24T00:00:00"/>
    <x v="0"/>
    <n v="40"/>
  </r>
  <r>
    <n v="10542"/>
    <n v="1968"/>
    <x v="1"/>
    <x v="2"/>
    <n v="36778"/>
    <x v="1"/>
    <x v="1"/>
    <d v="2012-08-05T00:00:00"/>
    <x v="0"/>
    <n v="44"/>
  </r>
  <r>
    <n v="8015"/>
    <n v="1962"/>
    <x v="1"/>
    <x v="3"/>
    <n v="85696"/>
    <x v="0"/>
    <x v="0"/>
    <d v="2013-05-03T00:00:00"/>
    <x v="0"/>
    <n v="51"/>
  </r>
  <r>
    <n v="10617"/>
    <n v="1989"/>
    <x v="2"/>
    <x v="3"/>
    <n v="10979"/>
    <x v="0"/>
    <x v="0"/>
    <d v="2014-05-22T00:00:00"/>
    <x v="0"/>
    <n v="25"/>
  </r>
  <r>
    <n v="11166"/>
    <n v="1961"/>
    <x v="0"/>
    <x v="2"/>
    <n v="49678"/>
    <x v="0"/>
    <x v="1"/>
    <d v="2013-02-02T00:00:00"/>
    <x v="0"/>
    <n v="52"/>
  </r>
  <r>
    <n v="849"/>
    <n v="1953"/>
    <x v="2"/>
    <x v="1"/>
    <n v="56129"/>
    <x v="0"/>
    <x v="1"/>
    <d v="2013-06-20T00:00:00"/>
    <x v="0"/>
    <n v="60"/>
  </r>
  <r>
    <n v="523"/>
    <n v="1989"/>
    <x v="0"/>
    <x v="2"/>
    <n v="37155"/>
    <x v="1"/>
    <x v="0"/>
    <d v="2013-01-31T00:00:00"/>
    <x v="0"/>
    <n v="24"/>
  </r>
  <r>
    <n v="4066"/>
    <n v="1978"/>
    <x v="4"/>
    <x v="3"/>
    <n v="21282"/>
    <x v="1"/>
    <x v="0"/>
    <d v="2014-05-11T00:00:00"/>
    <x v="0"/>
    <n v="36"/>
  </r>
  <r>
    <n v="8414"/>
    <n v="1962"/>
    <x v="1"/>
    <x v="0"/>
    <n v="33419"/>
    <x v="0"/>
    <x v="1"/>
    <d v="2013-08-17T00:00:00"/>
    <x v="0"/>
    <n v="51"/>
  </r>
  <r>
    <n v="819"/>
    <n v="1945"/>
    <x v="0"/>
    <x v="4"/>
    <n v="63285"/>
    <x v="0"/>
    <x v="0"/>
    <d v="2013-11-05T00:00:00"/>
    <x v="0"/>
    <n v="68"/>
  </r>
  <r>
    <n v="4961"/>
    <n v="1974"/>
    <x v="2"/>
    <x v="1"/>
    <n v="21255"/>
    <x v="1"/>
    <x v="0"/>
    <d v="2014-01-21T00:00:00"/>
    <x v="0"/>
    <n v="40"/>
  </r>
  <r>
    <n v="749"/>
    <n v="1981"/>
    <x v="0"/>
    <x v="1"/>
    <n v="42162"/>
    <x v="1"/>
    <x v="0"/>
    <d v="2013-11-19T00:00:00"/>
    <x v="0"/>
    <n v="32"/>
  </r>
  <r>
    <n v="5430"/>
    <n v="1956"/>
    <x v="0"/>
    <x v="1"/>
    <n v="54450"/>
    <x v="1"/>
    <x v="1"/>
    <d v="2012-09-14T00:00:00"/>
    <x v="0"/>
    <n v="56"/>
  </r>
  <r>
    <n v="7755"/>
    <n v="1954"/>
    <x v="1"/>
    <x v="2"/>
    <n v="57744"/>
    <x v="0"/>
    <x v="1"/>
    <d v="2013-11-12T00:00:00"/>
    <x v="0"/>
    <n v="59"/>
  </r>
  <r>
    <n v="10525"/>
    <n v="1986"/>
    <x v="0"/>
    <x v="0"/>
    <n v="26576"/>
    <x v="1"/>
    <x v="0"/>
    <d v="2012-10-13T00:00:00"/>
    <x v="0"/>
    <n v="26"/>
  </r>
  <r>
    <n v="1453"/>
    <n v="1943"/>
    <x v="1"/>
    <x v="4"/>
    <n v="57513"/>
    <x v="0"/>
    <x v="0"/>
    <d v="2013-07-06T00:00:00"/>
    <x v="0"/>
    <n v="70"/>
  </r>
  <r>
    <n v="8310"/>
    <n v="1964"/>
    <x v="0"/>
    <x v="1"/>
    <n v="68142"/>
    <x v="0"/>
    <x v="1"/>
    <d v="2012-08-29T00:00:00"/>
    <x v="0"/>
    <n v="48"/>
  </r>
  <r>
    <n v="10710"/>
    <n v="1979"/>
    <x v="0"/>
    <x v="2"/>
    <n v="7500"/>
    <x v="0"/>
    <x v="1"/>
    <d v="2012-08-29T00:00:00"/>
    <x v="0"/>
    <n v="33"/>
  </r>
  <r>
    <n v="5031"/>
    <n v="1974"/>
    <x v="0"/>
    <x v="1"/>
    <n v="83145"/>
    <x v="0"/>
    <x v="0"/>
    <d v="2012-09-22T00:00:00"/>
    <x v="0"/>
    <n v="38"/>
  </r>
  <r>
    <n v="2613"/>
    <n v="1960"/>
    <x v="2"/>
    <x v="2"/>
    <n v="54197"/>
    <x v="0"/>
    <x v="1"/>
    <d v="2014-04-03T00:00:00"/>
    <x v="0"/>
    <n v="54"/>
  </r>
  <r>
    <n v="213"/>
    <n v="1963"/>
    <x v="1"/>
    <x v="0"/>
    <n v="23091"/>
    <x v="1"/>
    <x v="1"/>
    <d v="2014-05-28T00:00:00"/>
    <x v="0"/>
    <n v="51"/>
  </r>
  <r>
    <n v="967"/>
    <n v="1976"/>
    <x v="0"/>
    <x v="2"/>
    <n v="46049"/>
    <x v="1"/>
    <x v="1"/>
    <d v="2013-07-21T00:00:00"/>
    <x v="0"/>
    <n v="37"/>
  </r>
  <r>
    <n v="1077"/>
    <n v="1974"/>
    <x v="0"/>
    <x v="1"/>
    <n v="56715"/>
    <x v="0"/>
    <x v="0"/>
    <d v="2012-12-05T00:00:00"/>
    <x v="0"/>
    <n v="38"/>
  </r>
  <r>
    <n v="7959"/>
    <n v="1961"/>
    <x v="0"/>
    <x v="2"/>
    <n v="79410"/>
    <x v="0"/>
    <x v="0"/>
    <d v="2014-05-29T00:00:00"/>
    <x v="0"/>
    <n v="53"/>
  </r>
  <r>
    <n v="640"/>
    <n v="1951"/>
    <x v="0"/>
    <x v="2"/>
    <n v="57304"/>
    <x v="0"/>
    <x v="1"/>
    <d v="2013-03-11T00:00:00"/>
    <x v="0"/>
    <n v="62"/>
  </r>
  <r>
    <n v="4252"/>
    <n v="1965"/>
    <x v="0"/>
    <x v="2"/>
    <n v="44375"/>
    <x v="0"/>
    <x v="1"/>
    <d v="2014-03-23T00:00:00"/>
    <x v="0"/>
    <n v="49"/>
  </r>
  <r>
    <n v="8432"/>
    <n v="1956"/>
    <x v="0"/>
    <x v="1"/>
    <n v="54450"/>
    <x v="1"/>
    <x v="1"/>
    <d v="2012-09-14T00:00:00"/>
    <x v="0"/>
    <n v="56"/>
  </r>
  <r>
    <n v="6218"/>
    <n v="1965"/>
    <x v="0"/>
    <x v="2"/>
    <n v="59594"/>
    <x v="0"/>
    <x v="1"/>
    <d v="2012-10-20T00:00:00"/>
    <x v="0"/>
    <n v="47"/>
  </r>
  <r>
    <n v="6905"/>
    <n v="1994"/>
    <x v="0"/>
    <x v="1"/>
    <n v="80685"/>
    <x v="0"/>
    <x v="0"/>
    <d v="2012-08-22T00:00:00"/>
    <x v="0"/>
    <n v="18"/>
  </r>
  <r>
    <n v="5922"/>
    <n v="1974"/>
    <x v="1"/>
    <x v="2"/>
    <n v="40344"/>
    <x v="0"/>
    <x v="1"/>
    <d v="2013-10-13T00:00:00"/>
    <x v="0"/>
    <n v="39"/>
  </r>
  <r>
    <n v="3598"/>
    <n v="1972"/>
    <x v="0"/>
    <x v="2"/>
    <n v="62710"/>
    <x v="0"/>
    <x v="1"/>
    <d v="2013-05-23T00:00:00"/>
    <x v="0"/>
    <n v="41"/>
  </r>
  <r>
    <n v="6116"/>
    <n v="1968"/>
    <x v="4"/>
    <x v="2"/>
    <n v="48985"/>
    <x v="0"/>
    <x v="1"/>
    <d v="2013-07-05T00:00:00"/>
    <x v="0"/>
    <n v="45"/>
  </r>
  <r>
    <n v="6263"/>
    <n v="1968"/>
    <x v="0"/>
    <x v="1"/>
    <n v="35322"/>
    <x v="1"/>
    <x v="2"/>
    <d v="2012-08-22T00:00:00"/>
    <x v="0"/>
    <n v="44"/>
  </r>
  <r>
    <n v="10486"/>
    <n v="1948"/>
    <x v="0"/>
    <x v="2"/>
    <n v="77142"/>
    <x v="0"/>
    <x v="0"/>
    <d v="2013-05-29T00:00:00"/>
    <x v="0"/>
    <n v="65"/>
  </r>
  <r>
    <n v="2410"/>
    <n v="1969"/>
    <x v="0"/>
    <x v="0"/>
    <n v="81657"/>
    <x v="0"/>
    <x v="0"/>
    <d v="2014-01-22T00:00:00"/>
    <x v="0"/>
    <n v="45"/>
  </r>
  <r>
    <n v="193"/>
    <n v="1996"/>
    <x v="3"/>
    <x v="2"/>
    <n v="14421"/>
    <x v="0"/>
    <x v="0"/>
    <d v="2014-02-17T00:00:00"/>
    <x v="0"/>
    <n v="18"/>
  </r>
  <r>
    <n v="3363"/>
    <n v="1974"/>
    <x v="4"/>
    <x v="2"/>
    <n v="20130"/>
    <x v="0"/>
    <x v="0"/>
    <d v="2014-03-17T00:00:00"/>
    <x v="0"/>
    <n v="40"/>
  </r>
  <r>
    <n v="8278"/>
    <n v="1990"/>
    <x v="1"/>
    <x v="2"/>
    <n v="74214"/>
    <x v="0"/>
    <x v="0"/>
    <d v="2012-08-26T00:00:00"/>
    <x v="0"/>
    <n v="22"/>
  </r>
  <r>
    <n v="10660"/>
    <n v="1957"/>
    <x v="2"/>
    <x v="2"/>
    <n v="66726"/>
    <x v="1"/>
    <x v="1"/>
    <d v="2014-01-12T00:00:00"/>
    <x v="0"/>
    <n v="57"/>
  </r>
  <r>
    <n v="8686"/>
    <n v="1979"/>
    <x v="3"/>
    <x v="1"/>
    <n v="23724"/>
    <x v="1"/>
    <x v="0"/>
    <d v="2013-01-08T00:00:00"/>
    <x v="0"/>
    <n v="34"/>
  </r>
  <r>
    <n v="1604"/>
    <n v="1960"/>
    <x v="2"/>
    <x v="2"/>
    <n v="47353"/>
    <x v="0"/>
    <x v="1"/>
    <d v="2013-11-13T00:00:00"/>
    <x v="0"/>
    <n v="53"/>
  </r>
  <r>
    <n v="5907"/>
    <n v="1952"/>
    <x v="2"/>
    <x v="2"/>
    <n v="33444"/>
    <x v="1"/>
    <x v="1"/>
    <d v="2012-11-03T00:00:00"/>
    <x v="0"/>
    <n v="60"/>
  </r>
  <r>
    <n v="10669"/>
    <n v="1981"/>
    <x v="0"/>
    <x v="2"/>
    <n v="54386"/>
    <x v="0"/>
    <x v="1"/>
    <d v="2013-05-17T00:00:00"/>
    <x v="0"/>
    <n v="32"/>
  </r>
  <r>
    <n v="2918"/>
    <n v="1981"/>
    <x v="0"/>
    <x v="3"/>
    <n v="28510"/>
    <x v="1"/>
    <x v="1"/>
    <d v="2013-04-13T00:00:00"/>
    <x v="0"/>
    <n v="32"/>
  </r>
  <r>
    <n v="5735"/>
    <n v="1991"/>
    <x v="2"/>
    <x v="0"/>
    <n v="90638"/>
    <x v="0"/>
    <x v="0"/>
    <d v="2014-02-13T00:00:00"/>
    <x v="0"/>
    <n v="23"/>
  </r>
  <r>
    <n v="359"/>
    <n v="1950"/>
    <x v="0"/>
    <x v="1"/>
    <n v="48070"/>
    <x v="0"/>
    <x v="1"/>
    <d v="2013-01-13T00:00:00"/>
    <x v="1"/>
    <n v="63"/>
  </r>
  <r>
    <n v="8387"/>
    <n v="1957"/>
    <x v="0"/>
    <x v="2"/>
    <n v="43140"/>
    <x v="0"/>
    <x v="1"/>
    <d v="2013-01-05T00:00:00"/>
    <x v="0"/>
    <n v="56"/>
  </r>
  <r>
    <n v="1829"/>
    <n v="1961"/>
    <x v="1"/>
    <x v="3"/>
    <n v="54959"/>
    <x v="0"/>
    <x v="1"/>
    <d v="2013-01-19T00:00:00"/>
    <x v="0"/>
    <n v="52"/>
  </r>
  <r>
    <n v="3839"/>
    <n v="1958"/>
    <x v="3"/>
    <x v="0"/>
    <n v="15056"/>
    <x v="1"/>
    <x v="1"/>
    <d v="2013-05-03T00:00:00"/>
    <x v="0"/>
    <n v="55"/>
  </r>
  <r>
    <n v="9392"/>
    <n v="1971"/>
    <x v="0"/>
    <x v="0"/>
    <n v="26954"/>
    <x v="1"/>
    <x v="0"/>
    <d v="2014-05-08T00:00:00"/>
    <x v="0"/>
    <n v="43"/>
  </r>
  <r>
    <n v="2292"/>
    <n v="1985"/>
    <x v="0"/>
    <x v="0"/>
    <n v="22327"/>
    <x v="1"/>
    <x v="0"/>
    <d v="2013-08-02T00:00:00"/>
    <x v="0"/>
    <n v="28"/>
  </r>
  <r>
    <n v="10466"/>
    <n v="1965"/>
    <x v="0"/>
    <x v="2"/>
    <n v="44393"/>
    <x v="1"/>
    <x v="1"/>
    <d v="2013-08-22T00:00:00"/>
    <x v="0"/>
    <n v="48"/>
  </r>
  <r>
    <n v="9855"/>
    <n v="1952"/>
    <x v="1"/>
    <x v="0"/>
    <n v="62000"/>
    <x v="0"/>
    <x v="1"/>
    <d v="2013-08-25T00:00:00"/>
    <x v="0"/>
    <n v="61"/>
  </r>
  <r>
    <n v="4088"/>
    <n v="1962"/>
    <x v="1"/>
    <x v="1"/>
    <n v="31497"/>
    <x v="0"/>
    <x v="1"/>
    <d v="2012-12-06T00:00:00"/>
    <x v="0"/>
    <n v="50"/>
  </r>
  <r>
    <n v="5231"/>
    <n v="1974"/>
    <x v="4"/>
    <x v="2"/>
    <n v="45894"/>
    <x v="0"/>
    <x v="2"/>
    <d v="2014-02-27T00:00:00"/>
    <x v="0"/>
    <n v="40"/>
  </r>
  <r>
    <n v="590"/>
    <n v="1970"/>
    <x v="2"/>
    <x v="3"/>
    <n v="78579"/>
    <x v="0"/>
    <x v="0"/>
    <d v="2012-12-22T00:00:00"/>
    <x v="0"/>
    <n v="42"/>
  </r>
  <r>
    <n v="8732"/>
    <n v="1969"/>
    <x v="2"/>
    <x v="4"/>
    <n v="67369"/>
    <x v="0"/>
    <x v="1"/>
    <d v="2012-11-17T00:00:00"/>
    <x v="0"/>
    <n v="43"/>
  </r>
  <r>
    <n v="2315"/>
    <n v="1960"/>
    <x v="0"/>
    <x v="3"/>
    <n v="58401"/>
    <x v="0"/>
    <x v="1"/>
    <d v="2014-04-20T00:00:00"/>
    <x v="0"/>
    <n v="54"/>
  </r>
  <r>
    <n v="3515"/>
    <n v="1952"/>
    <x v="0"/>
    <x v="0"/>
    <n v="62307"/>
    <x v="0"/>
    <x v="1"/>
    <d v="2014-02-17T00:00:00"/>
    <x v="0"/>
    <n v="62"/>
  </r>
  <r>
    <n v="2245"/>
    <n v="1969"/>
    <x v="2"/>
    <x v="2"/>
    <n v="43641"/>
    <x v="1"/>
    <x v="1"/>
    <d v="2013-04-22T00:00:00"/>
    <x v="0"/>
    <n v="44"/>
  </r>
  <r>
    <n v="6283"/>
    <n v="1968"/>
    <x v="2"/>
    <x v="3"/>
    <n v="63841"/>
    <x v="0"/>
    <x v="1"/>
    <d v="2013-04-21T00:00:00"/>
    <x v="0"/>
    <n v="45"/>
  </r>
  <r>
    <n v="2246"/>
    <n v="1965"/>
    <x v="4"/>
    <x v="2"/>
    <n v="46891"/>
    <x v="0"/>
    <x v="1"/>
    <d v="2013-09-01T00:00:00"/>
    <x v="0"/>
    <n v="48"/>
  </r>
  <r>
    <n v="6606"/>
    <n v="1969"/>
    <x v="2"/>
    <x v="2"/>
    <n v="70091"/>
    <x v="1"/>
    <x v="0"/>
    <d v="2013-03-31T00:00:00"/>
    <x v="0"/>
    <n v="44"/>
  </r>
  <r>
    <n v="5545"/>
    <n v="1972"/>
    <x v="1"/>
    <x v="2"/>
    <n v="78075"/>
    <x v="0"/>
    <x v="0"/>
    <d v="2014-04-05T00:00:00"/>
    <x v="0"/>
    <n v="42"/>
  </r>
  <r>
    <n v="7342"/>
    <n v="1961"/>
    <x v="4"/>
    <x v="4"/>
    <n v="59184"/>
    <x v="0"/>
    <x v="1"/>
    <d v="2012-09-09T00:00:00"/>
    <x v="0"/>
    <n v="51"/>
  </r>
  <r>
    <n v="837"/>
    <n v="1977"/>
    <x v="0"/>
    <x v="2"/>
    <n v="54809"/>
    <x v="1"/>
    <x v="1"/>
    <d v="2013-09-11T00:00:00"/>
    <x v="0"/>
    <n v="36"/>
  </r>
  <r>
    <n v="9500"/>
    <n v="1959"/>
    <x v="0"/>
    <x v="2"/>
    <n v="58113"/>
    <x v="0"/>
    <x v="1"/>
    <d v="2013-01-25T00:00:00"/>
    <x v="1"/>
    <n v="54"/>
  </r>
  <r>
    <n v="3602"/>
    <n v="1958"/>
    <x v="2"/>
    <x v="2"/>
    <n v="51412"/>
    <x v="0"/>
    <x v="1"/>
    <d v="2013-12-31T00:00:00"/>
    <x v="0"/>
    <n v="55"/>
  </r>
  <r>
    <n v="234"/>
    <n v="1979"/>
    <x v="0"/>
    <x v="3"/>
    <n v="15287"/>
    <x v="1"/>
    <x v="0"/>
    <d v="2012-10-10T00:00:00"/>
    <x v="0"/>
    <n v="33"/>
  </r>
  <r>
    <n v="2995"/>
    <n v="1957"/>
    <x v="2"/>
    <x v="1"/>
    <n v="66636"/>
    <x v="0"/>
    <x v="0"/>
    <d v="2013-08-17T00:00:00"/>
    <x v="0"/>
    <n v="56"/>
  </r>
  <r>
    <n v="1118"/>
    <n v="1956"/>
    <x v="2"/>
    <x v="2"/>
    <n v="50965"/>
    <x v="0"/>
    <x v="1"/>
    <d v="2013-02-20T00:00:00"/>
    <x v="0"/>
    <n v="57"/>
  </r>
  <r>
    <n v="7789"/>
    <n v="1965"/>
    <x v="1"/>
    <x v="2"/>
    <n v="84618"/>
    <x v="0"/>
    <x v="0"/>
    <d v="2013-11-22T00:00:00"/>
    <x v="0"/>
    <n v="48"/>
  </r>
  <r>
    <n v="3068"/>
    <n v="1990"/>
    <x v="0"/>
    <x v="2"/>
    <n v="18351"/>
    <x v="0"/>
    <x v="0"/>
    <d v="2013-10-29T00:00:00"/>
    <x v="0"/>
    <n v="23"/>
  </r>
  <r>
    <n v="8955"/>
    <n v="1957"/>
    <x v="1"/>
    <x v="1"/>
    <n v="40451"/>
    <x v="0"/>
    <x v="2"/>
    <d v="2014-02-16T00:00:00"/>
    <x v="0"/>
    <n v="57"/>
  </r>
  <r>
    <n v="945"/>
    <n v="1965"/>
    <x v="0"/>
    <x v="1"/>
    <n v="36317"/>
    <x v="0"/>
    <x v="1"/>
    <d v="2013-05-22T00:00:00"/>
    <x v="0"/>
    <n v="48"/>
  </r>
  <r>
    <n v="5644"/>
    <n v="1957"/>
    <x v="0"/>
    <x v="1"/>
    <n v="42213"/>
    <x v="0"/>
    <x v="1"/>
    <d v="2013-10-12T00:00:00"/>
    <x v="0"/>
    <n v="56"/>
  </r>
  <r>
    <n v="7192"/>
    <n v="1955"/>
    <x v="0"/>
    <x v="1"/>
    <n v="65748"/>
    <x v="0"/>
    <x v="1"/>
    <d v="2013-04-15T00:00:00"/>
    <x v="1"/>
    <n v="58"/>
  </r>
  <r>
    <n v="2324"/>
    <n v="1972"/>
    <x v="0"/>
    <x v="1"/>
    <n v="77044"/>
    <x v="0"/>
    <x v="1"/>
    <d v="2013-10-27T00:00:00"/>
    <x v="0"/>
    <n v="41"/>
  </r>
  <r>
    <n v="697"/>
    <n v="1969"/>
    <x v="0"/>
    <x v="1"/>
    <n v="74918"/>
    <x v="0"/>
    <x v="0"/>
    <d v="2013-03-12T00:00:00"/>
    <x v="0"/>
    <n v="44"/>
  </r>
  <r>
    <n v="3439"/>
    <n v="1972"/>
    <x v="0"/>
    <x v="2"/>
    <n v="56721"/>
    <x v="1"/>
    <x v="1"/>
    <d v="2012-10-31T00:00:00"/>
    <x v="0"/>
    <n v="40"/>
  </r>
  <r>
    <n v="1506"/>
    <n v="1975"/>
    <x v="0"/>
    <x v="0"/>
    <n v="42160"/>
    <x v="1"/>
    <x v="1"/>
    <d v="2013-06-28T00:00:00"/>
    <x v="0"/>
    <n v="38"/>
  </r>
  <r>
    <n v="232"/>
    <n v="1965"/>
    <x v="0"/>
    <x v="0"/>
    <n v="61559"/>
    <x v="0"/>
    <x v="1"/>
    <d v="2013-07-17T00:00:00"/>
    <x v="0"/>
    <n v="48"/>
  </r>
  <r>
    <n v="8876"/>
    <n v="1963"/>
    <x v="1"/>
    <x v="1"/>
    <n v="33629"/>
    <x v="1"/>
    <x v="1"/>
    <d v="2012-08-08T00:00:00"/>
    <x v="0"/>
    <n v="49"/>
  </r>
  <r>
    <n v="4500"/>
    <n v="1991"/>
    <x v="1"/>
    <x v="1"/>
    <n v="68682"/>
    <x v="0"/>
    <x v="0"/>
    <d v="2013-10-06T00:00:00"/>
    <x v="0"/>
    <n v="22"/>
  </r>
  <r>
    <n v="9739"/>
    <n v="1963"/>
    <x v="0"/>
    <x v="0"/>
    <n v="34377"/>
    <x v="0"/>
    <x v="1"/>
    <d v="2013-01-19T00:00:00"/>
    <x v="0"/>
    <n v="50"/>
  </r>
  <r>
    <n v="10395"/>
    <n v="1986"/>
    <x v="3"/>
    <x v="0"/>
    <n v="8940"/>
    <x v="1"/>
    <x v="0"/>
    <d v="2012-08-22T00:00:00"/>
    <x v="0"/>
    <n v="26"/>
  </r>
  <r>
    <n v="1176"/>
    <n v="1973"/>
    <x v="0"/>
    <x v="2"/>
    <n v="26228"/>
    <x v="1"/>
    <x v="0"/>
    <d v="2013-09-22T00:00:00"/>
    <x v="0"/>
    <n v="40"/>
  </r>
  <r>
    <n v="1627"/>
    <n v="1957"/>
    <x v="4"/>
    <x v="3"/>
    <n v="77297"/>
    <x v="0"/>
    <x v="0"/>
    <d v="2013-01-26T00:00:00"/>
    <x v="0"/>
    <n v="56"/>
  </r>
  <r>
    <n v="938"/>
    <n v="1981"/>
    <x v="0"/>
    <x v="2"/>
    <n v="40211"/>
    <x v="1"/>
    <x v="1"/>
    <d v="2013-07-30T00:00:00"/>
    <x v="0"/>
    <n v="32"/>
  </r>
  <r>
    <n v="2740"/>
    <n v="1958"/>
    <x v="1"/>
    <x v="4"/>
    <n v="33438"/>
    <x v="1"/>
    <x v="1"/>
    <d v="2013-09-22T00:00:00"/>
    <x v="0"/>
    <n v="55"/>
  </r>
  <r>
    <n v="257"/>
    <n v="1959"/>
    <x v="1"/>
    <x v="2"/>
    <n v="75032"/>
    <x v="0"/>
    <x v="1"/>
    <d v="2013-04-28T00:00:00"/>
    <x v="0"/>
    <n v="54"/>
  </r>
  <r>
    <n v="4058"/>
    <n v="1955"/>
    <x v="1"/>
    <x v="0"/>
    <n v="61284"/>
    <x v="0"/>
    <x v="0"/>
    <d v="2013-10-12T00:00:00"/>
    <x v="0"/>
    <n v="58"/>
  </r>
  <r>
    <n v="7736"/>
    <n v="1986"/>
    <x v="0"/>
    <x v="2"/>
    <n v="22518"/>
    <x v="1"/>
    <x v="0"/>
    <d v="2012-10-22T00:00:00"/>
    <x v="0"/>
    <n v="26"/>
  </r>
  <r>
    <n v="8210"/>
    <n v="1975"/>
    <x v="2"/>
    <x v="2"/>
    <n v="54730"/>
    <x v="0"/>
    <x v="1"/>
    <d v="2013-08-15T00:00:00"/>
    <x v="0"/>
    <n v="38"/>
  </r>
  <r>
    <n v="833"/>
    <n v="1955"/>
    <x v="2"/>
    <x v="2"/>
    <n v="38452"/>
    <x v="1"/>
    <x v="1"/>
    <d v="2014-03-30T00:00:00"/>
    <x v="0"/>
    <n v="59"/>
  </r>
  <r>
    <n v="6230"/>
    <n v="1971"/>
    <x v="0"/>
    <x v="3"/>
    <n v="44421"/>
    <x v="1"/>
    <x v="1"/>
    <d v="2013-02-15T00:00:00"/>
    <x v="0"/>
    <n v="42"/>
  </r>
  <r>
    <n v="7325"/>
    <n v="1986"/>
    <x v="1"/>
    <x v="1"/>
    <n v="38197"/>
    <x v="1"/>
    <x v="0"/>
    <d v="2013-06-29T00:00:00"/>
    <x v="0"/>
    <n v="27"/>
  </r>
  <r>
    <n v="1307"/>
    <n v="1978"/>
    <x v="0"/>
    <x v="3"/>
    <n v="41986"/>
    <x v="0"/>
    <x v="1"/>
    <d v="2014-02-09T00:00:00"/>
    <x v="0"/>
    <n v="36"/>
  </r>
  <r>
    <n v="1502"/>
    <n v="1983"/>
    <x v="0"/>
    <x v="1"/>
    <n v="28427"/>
    <x v="1"/>
    <x v="0"/>
    <d v="2013-03-21T00:00:00"/>
    <x v="0"/>
    <n v="30"/>
  </r>
  <r>
    <n v="6211"/>
    <n v="1976"/>
    <x v="1"/>
    <x v="1"/>
    <n v="37395"/>
    <x v="1"/>
    <x v="0"/>
    <d v="2014-05-02T00:00:00"/>
    <x v="0"/>
    <n v="38"/>
  </r>
  <r>
    <n v="843"/>
    <n v="1971"/>
    <x v="0"/>
    <x v="2"/>
    <n v="64722"/>
    <x v="1"/>
    <x v="0"/>
    <d v="2014-05-26T00:00:00"/>
    <x v="0"/>
    <n v="43"/>
  </r>
  <r>
    <n v="4174"/>
    <n v="1956"/>
    <x v="2"/>
    <x v="1"/>
    <n v="55249"/>
    <x v="0"/>
    <x v="1"/>
    <d v="2014-04-17T00:00:00"/>
    <x v="0"/>
    <n v="58"/>
  </r>
  <r>
    <n v="9757"/>
    <n v="1972"/>
    <x v="0"/>
    <x v="1"/>
    <n v="84906"/>
    <x v="0"/>
    <x v="0"/>
    <d v="2013-10-04T00:00:00"/>
    <x v="0"/>
    <n v="41"/>
  </r>
  <r>
    <n v="6918"/>
    <n v="1989"/>
    <x v="0"/>
    <x v="2"/>
    <n v="28691"/>
    <x v="1"/>
    <x v="0"/>
    <d v="2013-07-04T00:00:00"/>
    <x v="0"/>
    <n v="24"/>
  </r>
  <r>
    <n v="286"/>
    <n v="1952"/>
    <x v="0"/>
    <x v="0"/>
    <n v="44213"/>
    <x v="1"/>
    <x v="1"/>
    <d v="2013-11-29T00:00:00"/>
    <x v="0"/>
    <n v="61"/>
  </r>
  <r>
    <n v="11086"/>
    <n v="1984"/>
    <x v="3"/>
    <x v="0"/>
    <n v="25707"/>
    <x v="1"/>
    <x v="0"/>
    <d v="2014-01-18T00:00:00"/>
    <x v="0"/>
    <n v="30"/>
  </r>
  <r>
    <n v="1921"/>
    <n v="1967"/>
    <x v="1"/>
    <x v="2"/>
    <n v="59062"/>
    <x v="2"/>
    <x v="1"/>
    <d v="2013-10-03T00:00:00"/>
    <x v="0"/>
    <n v="46"/>
  </r>
  <r>
    <n v="4138"/>
    <n v="1962"/>
    <x v="0"/>
    <x v="0"/>
    <n v="76624"/>
    <x v="0"/>
    <x v="1"/>
    <d v="2014-05-24T00:00:00"/>
    <x v="0"/>
    <n v="52"/>
  </r>
  <r>
    <n v="7718"/>
    <n v="1947"/>
    <x v="2"/>
    <x v="1"/>
    <n v="66000"/>
    <x v="0"/>
    <x v="0"/>
    <d v="2014-04-20T00:00:00"/>
    <x v="0"/>
    <n v="67"/>
  </r>
  <r>
    <n v="1291"/>
    <n v="1978"/>
    <x v="1"/>
    <x v="1"/>
    <n v="27683"/>
    <x v="1"/>
    <x v="0"/>
    <d v="2012-08-04T00:00:00"/>
    <x v="0"/>
    <n v="34"/>
  </r>
  <r>
    <n v="6862"/>
    <n v="1971"/>
    <x v="0"/>
    <x v="3"/>
    <n v="1730"/>
    <x v="0"/>
    <x v="0"/>
    <d v="2014-05-18T00:00:00"/>
    <x v="0"/>
    <n v="43"/>
  </r>
  <r>
    <n v="4136"/>
    <n v="1992"/>
    <x v="3"/>
    <x v="0"/>
    <n v="7500"/>
    <x v="1"/>
    <x v="0"/>
    <d v="2012-12-03T00:00:00"/>
    <x v="0"/>
    <n v="20"/>
  </r>
  <r>
    <n v="803"/>
    <n v="1968"/>
    <x v="0"/>
    <x v="1"/>
    <n v="40521"/>
    <x v="1"/>
    <x v="1"/>
    <d v="2013-04-05T00:00:00"/>
    <x v="0"/>
    <n v="45"/>
  </r>
  <r>
    <n v="4298"/>
    <n v="1973"/>
    <x v="1"/>
    <x v="1"/>
    <n v="20427"/>
    <x v="1"/>
    <x v="0"/>
    <d v="2014-03-24T00:00:00"/>
    <x v="0"/>
    <n v="41"/>
  </r>
  <r>
    <n v="10833"/>
    <n v="1975"/>
    <x v="0"/>
    <x v="2"/>
    <n v="65106"/>
    <x v="0"/>
    <x v="1"/>
    <d v="2014-05-24T00:00:00"/>
    <x v="0"/>
    <n v="39"/>
  </r>
  <r>
    <n v="9606"/>
    <n v="1965"/>
    <x v="1"/>
    <x v="2"/>
    <n v="69969"/>
    <x v="0"/>
    <x v="0"/>
    <d v="2013-08-27T00:00:00"/>
    <x v="0"/>
    <n v="48"/>
  </r>
  <r>
    <n v="8534"/>
    <n v="1952"/>
    <x v="0"/>
    <x v="2"/>
    <n v="67433"/>
    <x v="0"/>
    <x v="2"/>
    <d v="2013-07-16T00:00:00"/>
    <x v="0"/>
    <n v="61"/>
  </r>
  <r>
    <n v="5153"/>
    <n v="1967"/>
    <x v="1"/>
    <x v="2"/>
    <n v="77766"/>
    <x v="0"/>
    <x v="1"/>
    <d v="2013-02-22T00:00:00"/>
    <x v="0"/>
    <n v="46"/>
  </r>
  <r>
    <n v="961"/>
    <n v="1972"/>
    <x v="0"/>
    <x v="2"/>
    <n v="74716"/>
    <x v="0"/>
    <x v="1"/>
    <d v="2013-09-12T00:00:00"/>
    <x v="0"/>
    <n v="41"/>
  </r>
  <r>
    <n v="5011"/>
    <n v="1963"/>
    <x v="0"/>
    <x v="3"/>
    <n v="68118"/>
    <x v="0"/>
    <x v="1"/>
    <d v="2013-10-18T00:00:00"/>
    <x v="0"/>
    <n v="50"/>
  </r>
  <r>
    <n v="6653"/>
    <n v="1970"/>
    <x v="1"/>
    <x v="2"/>
    <n v="55158"/>
    <x v="1"/>
    <x v="1"/>
    <d v="2012-07-30T00:00:00"/>
    <x v="0"/>
    <n v="42"/>
  </r>
  <r>
    <n v="9094"/>
    <n v="1955"/>
    <x v="4"/>
    <x v="2"/>
    <n v="62972"/>
    <x v="0"/>
    <x v="1"/>
    <d v="2012-08-03T00:00:00"/>
    <x v="0"/>
    <n v="57"/>
  </r>
  <r>
    <n v="810"/>
    <n v="1975"/>
    <x v="0"/>
    <x v="2"/>
    <n v="74190"/>
    <x v="0"/>
    <x v="1"/>
    <d v="2014-05-12T00:00:00"/>
    <x v="0"/>
    <n v="39"/>
  </r>
  <r>
    <n v="5493"/>
    <n v="1976"/>
    <x v="0"/>
    <x v="2"/>
    <n v="39356"/>
    <x v="1"/>
    <x v="1"/>
    <d v="2014-03-19T00:00:00"/>
    <x v="0"/>
    <n v="38"/>
  </r>
  <r>
    <n v="2147"/>
    <n v="1969"/>
    <x v="0"/>
    <x v="1"/>
    <n v="76653"/>
    <x v="0"/>
    <x v="0"/>
    <d v="2013-08-16T00:00:00"/>
    <x v="0"/>
    <n v="44"/>
  </r>
  <r>
    <n v="5107"/>
    <n v="1973"/>
    <x v="1"/>
    <x v="3"/>
    <n v="35860"/>
    <x v="1"/>
    <x v="1"/>
    <d v="2014-05-19T00:00:00"/>
    <x v="0"/>
    <n v="41"/>
  </r>
  <r>
    <n v="3979"/>
    <n v="1983"/>
    <x v="1"/>
    <x v="3"/>
    <n v="90687"/>
    <x v="0"/>
    <x v="0"/>
    <d v="2013-05-22T00:00:00"/>
    <x v="0"/>
    <n v="30"/>
  </r>
  <r>
    <n v="6049"/>
    <n v="1982"/>
    <x v="2"/>
    <x v="1"/>
    <n v="73450"/>
    <x v="0"/>
    <x v="0"/>
    <d v="2013-12-05T00:00:00"/>
    <x v="0"/>
    <n v="31"/>
  </r>
  <r>
    <n v="8147"/>
    <n v="1960"/>
    <x v="0"/>
    <x v="2"/>
    <n v="31454"/>
    <x v="1"/>
    <x v="1"/>
    <d v="2013-07-06T00:00:00"/>
    <x v="0"/>
    <n v="53"/>
  </r>
  <r>
    <n v="1857"/>
    <n v="1952"/>
    <x v="0"/>
    <x v="0"/>
    <n v="47139"/>
    <x v="1"/>
    <x v="1"/>
    <d v="2014-03-06T00:00:00"/>
    <x v="0"/>
    <n v="62"/>
  </r>
  <r>
    <n v="3910"/>
    <n v="1975"/>
    <x v="0"/>
    <x v="3"/>
    <n v="83829"/>
    <x v="0"/>
    <x v="0"/>
    <d v="2013-10-08T00:00:00"/>
    <x v="0"/>
    <n v="38"/>
  </r>
  <r>
    <n v="5207"/>
    <n v="1963"/>
    <x v="1"/>
    <x v="2"/>
    <n v="53378"/>
    <x v="1"/>
    <x v="1"/>
    <d v="2012-09-24T00:00:00"/>
    <x v="0"/>
    <n v="49"/>
  </r>
  <r>
    <n v="11114"/>
    <n v="1970"/>
    <x v="0"/>
    <x v="1"/>
    <n v="19656"/>
    <x v="1"/>
    <x v="0"/>
    <d v="2013-02-08T00:00:00"/>
    <x v="0"/>
    <n v="43"/>
  </r>
  <r>
    <n v="5429"/>
    <n v="1948"/>
    <x v="1"/>
    <x v="2"/>
    <n v="45579"/>
    <x v="0"/>
    <x v="1"/>
    <d v="2013-08-20T00:00:00"/>
    <x v="0"/>
    <n v="65"/>
  </r>
  <r>
    <n v="9400"/>
    <n v="1958"/>
    <x v="4"/>
    <x v="0"/>
    <n v="85485"/>
    <x v="0"/>
    <x v="0"/>
    <d v="2014-06-21T00:00:00"/>
    <x v="0"/>
    <n v="56"/>
  </r>
  <r>
    <n v="1740"/>
    <n v="1944"/>
    <x v="0"/>
    <x v="2"/>
    <n v="55956"/>
    <x v="0"/>
    <x v="0"/>
    <d v="2014-04-07T00:00:00"/>
    <x v="0"/>
    <n v="70"/>
  </r>
  <r>
    <n v="7488"/>
    <n v="1963"/>
    <x v="2"/>
    <x v="0"/>
    <n v="64191"/>
    <x v="0"/>
    <x v="1"/>
    <d v="2013-01-22T00:00:00"/>
    <x v="0"/>
    <n v="50"/>
  </r>
  <r>
    <n v="195"/>
    <n v="1972"/>
    <x v="0"/>
    <x v="0"/>
    <n v="38808"/>
    <x v="1"/>
    <x v="0"/>
    <d v="2012-08-26T00:00:00"/>
    <x v="0"/>
    <n v="40"/>
  </r>
  <r>
    <n v="635"/>
    <n v="1966"/>
    <x v="2"/>
    <x v="2"/>
    <n v="57183"/>
    <x v="1"/>
    <x v="1"/>
    <d v="2013-03-19T00:00:00"/>
    <x v="0"/>
    <n v="47"/>
  </r>
  <r>
    <n v="7527"/>
    <n v="1968"/>
    <x v="2"/>
    <x v="3"/>
    <n v="23748"/>
    <x v="1"/>
    <x v="0"/>
    <d v="2012-11-21T00:00:00"/>
    <x v="0"/>
    <n v="44"/>
  </r>
  <r>
    <n v="10319"/>
    <n v="1971"/>
    <x v="0"/>
    <x v="2"/>
    <n v="66303"/>
    <x v="0"/>
    <x v="1"/>
    <d v="2013-02-26T00:00:00"/>
    <x v="0"/>
    <n v="42"/>
  </r>
  <r>
    <n v="2296"/>
    <n v="1975"/>
    <x v="2"/>
    <x v="2"/>
    <n v="37368"/>
    <x v="1"/>
    <x v="0"/>
    <d v="2013-12-16T00:00:00"/>
    <x v="0"/>
    <n v="38"/>
  </r>
  <r>
    <n v="10637"/>
    <n v="1964"/>
    <x v="0"/>
    <x v="2"/>
    <n v="40800"/>
    <x v="1"/>
    <x v="2"/>
    <d v="2013-01-01T00:00:00"/>
    <x v="1"/>
    <n v="49"/>
  </r>
  <r>
    <n v="2931"/>
    <n v="1978"/>
    <x v="0"/>
    <x v="3"/>
    <n v="71847"/>
    <x v="0"/>
    <x v="0"/>
    <d v="2012-09-21T00:00:00"/>
    <x v="0"/>
    <n v="34"/>
  </r>
  <r>
    <n v="907"/>
    <n v="1975"/>
    <x v="0"/>
    <x v="2"/>
    <n v="46149"/>
    <x v="0"/>
    <x v="1"/>
    <d v="2013-11-29T00:00:00"/>
    <x v="0"/>
    <n v="38"/>
  </r>
  <r>
    <n v="3698"/>
    <n v="1983"/>
    <x v="0"/>
    <x v="1"/>
    <n v="78687"/>
    <x v="0"/>
    <x v="0"/>
    <d v="2012-08-09T00:00:00"/>
    <x v="0"/>
    <n v="29"/>
  </r>
  <r>
    <n v="9516"/>
    <n v="1971"/>
    <x v="4"/>
    <x v="3"/>
    <n v="49118"/>
    <x v="0"/>
    <x v="0"/>
    <d v="2012-08-18T00:00:00"/>
    <x v="0"/>
    <n v="41"/>
  </r>
  <r>
    <n v="679"/>
    <n v="1957"/>
    <x v="1"/>
    <x v="2"/>
    <n v="37633"/>
    <x v="1"/>
    <x v="1"/>
    <d v="2012-09-20T00:00:00"/>
    <x v="0"/>
    <n v="55"/>
  </r>
  <r>
    <n v="7384"/>
    <n v="1951"/>
    <x v="2"/>
    <x v="1"/>
    <n v="39767"/>
    <x v="0"/>
    <x v="0"/>
    <d v="2013-07-21T00:00:00"/>
    <x v="0"/>
    <n v="62"/>
  </r>
  <r>
    <n v="5043"/>
    <n v="1951"/>
    <x v="3"/>
    <x v="2"/>
    <n v="26997"/>
    <x v="0"/>
    <x v="0"/>
    <d v="2012-11-05T00:00:00"/>
    <x v="0"/>
    <n v="61"/>
  </r>
  <r>
    <n v="5267"/>
    <n v="1970"/>
    <x v="0"/>
    <x v="3"/>
    <n v="33986"/>
    <x v="1"/>
    <x v="0"/>
    <d v="2013-03-14T00:00:00"/>
    <x v="0"/>
    <n v="43"/>
  </r>
  <r>
    <n v="339"/>
    <n v="1972"/>
    <x v="1"/>
    <x v="2"/>
    <n v="57091"/>
    <x v="0"/>
    <x v="1"/>
    <d v="2012-11-23T00:00:00"/>
    <x v="0"/>
    <n v="40"/>
  </r>
  <r>
    <n v="2516"/>
    <n v="1969"/>
    <x v="4"/>
    <x v="2"/>
    <n v="46831"/>
    <x v="1"/>
    <x v="1"/>
    <d v="2013-06-08T00:00:00"/>
    <x v="0"/>
    <n v="44"/>
  </r>
  <r>
    <n v="9010"/>
    <n v="1972"/>
    <x v="2"/>
    <x v="2"/>
    <n v="83151"/>
    <x v="0"/>
    <x v="0"/>
    <d v="2013-02-10T00:00:00"/>
    <x v="0"/>
    <n v="41"/>
  </r>
  <r>
    <n v="378"/>
    <n v="1971"/>
    <x v="0"/>
    <x v="2"/>
    <n v="52531"/>
    <x v="0"/>
    <x v="0"/>
    <d v="2012-12-30T00:00:00"/>
    <x v="0"/>
    <n v="41"/>
  </r>
  <r>
    <n v="4808"/>
    <n v="1956"/>
    <x v="0"/>
    <x v="2"/>
    <n v="15759"/>
    <x v="0"/>
    <x v="0"/>
    <d v="2013-09-05T00:00:00"/>
    <x v="0"/>
    <n v="57"/>
  </r>
  <r>
    <n v="5068"/>
    <n v="1971"/>
    <x v="0"/>
    <x v="0"/>
    <n v="22804"/>
    <x v="1"/>
    <x v="0"/>
    <d v="2013-07-31T00:00:00"/>
    <x v="0"/>
    <n v="42"/>
  </r>
  <r>
    <n v="7628"/>
    <n v="1973"/>
    <x v="4"/>
    <x v="2"/>
    <n v="43050"/>
    <x v="1"/>
    <x v="0"/>
    <d v="2014-03-18T00:00:00"/>
    <x v="0"/>
    <n v="41"/>
  </r>
  <r>
    <n v="7128"/>
    <n v="1977"/>
    <x v="1"/>
    <x v="0"/>
    <n v="42997"/>
    <x v="1"/>
    <x v="1"/>
    <d v="2013-12-07T00:00:00"/>
    <x v="0"/>
    <n v="36"/>
  </r>
  <r>
    <n v="2811"/>
    <n v="1963"/>
    <x v="1"/>
    <x v="0"/>
    <n v="48918"/>
    <x v="1"/>
    <x v="1"/>
    <d v="2014-04-12T00:00:00"/>
    <x v="0"/>
    <n v="51"/>
  </r>
  <r>
    <n v="3551"/>
    <n v="1954"/>
    <x v="2"/>
    <x v="1"/>
    <n v="60033"/>
    <x v="0"/>
    <x v="1"/>
    <d v="2014-03-29T00:00:00"/>
    <x v="0"/>
    <n v="60"/>
  </r>
  <r>
    <n v="1663"/>
    <n v="1978"/>
    <x v="1"/>
    <x v="1"/>
    <n v="34043"/>
    <x v="1"/>
    <x v="0"/>
    <d v="2013-10-25T00:00:00"/>
    <x v="0"/>
    <n v="35"/>
  </r>
  <r>
    <n v="5543"/>
    <n v="1966"/>
    <x v="0"/>
    <x v="1"/>
    <n v="57811"/>
    <x v="0"/>
    <x v="1"/>
    <d v="2013-06-24T00:00:00"/>
    <x v="0"/>
    <n v="47"/>
  </r>
  <r>
    <n v="1577"/>
    <n v="1946"/>
    <x v="0"/>
    <x v="2"/>
    <n v="78569"/>
    <x v="0"/>
    <x v="0"/>
    <d v="2014-02-19T00:00:00"/>
    <x v="0"/>
    <n v="68"/>
  </r>
  <r>
    <n v="10641"/>
    <n v="1978"/>
    <x v="0"/>
    <x v="0"/>
    <n v="7500"/>
    <x v="1"/>
    <x v="1"/>
    <d v="2012-12-27T00:00:00"/>
    <x v="0"/>
    <n v="34"/>
  </r>
  <r>
    <n v="5336"/>
    <n v="1971"/>
    <x v="2"/>
    <x v="1"/>
    <n v="157733"/>
    <x v="1"/>
    <x v="0"/>
    <d v="2013-06-04T00:00:00"/>
    <x v="0"/>
    <n v="42"/>
  </r>
  <r>
    <n v="6024"/>
    <n v="1953"/>
    <x v="0"/>
    <x v="1"/>
    <n v="94384"/>
    <x v="0"/>
    <x v="0"/>
    <d v="2013-03-04T00:00:00"/>
    <x v="0"/>
    <n v="60"/>
  </r>
  <r>
    <n v="1878"/>
    <n v="1985"/>
    <x v="4"/>
    <x v="2"/>
    <n v="23148"/>
    <x v="0"/>
    <x v="0"/>
    <d v="2014-02-18T00:00:00"/>
    <x v="0"/>
    <n v="29"/>
  </r>
  <r>
    <n v="3099"/>
    <n v="1970"/>
    <x v="0"/>
    <x v="3"/>
    <n v="44267"/>
    <x v="1"/>
    <x v="1"/>
    <d v="2013-02-25T00:00:00"/>
    <x v="0"/>
    <n v="43"/>
  </r>
  <r>
    <n v="6055"/>
    <n v="1979"/>
    <x v="0"/>
    <x v="2"/>
    <n v="71626"/>
    <x v="0"/>
    <x v="0"/>
    <d v="2012-11-01T00:00:00"/>
    <x v="0"/>
    <n v="33"/>
  </r>
  <r>
    <n v="5841"/>
    <n v="1966"/>
    <x v="0"/>
    <x v="1"/>
    <n v="60894"/>
    <x v="0"/>
    <x v="1"/>
    <d v="2013-06-28T00:00:00"/>
    <x v="0"/>
    <n v="47"/>
  </r>
  <r>
    <n v="3972"/>
    <n v="1976"/>
    <x v="0"/>
    <x v="1"/>
    <n v="50200"/>
    <x v="1"/>
    <x v="1"/>
    <d v="2013-04-03T00:00:00"/>
    <x v="0"/>
    <n v="37"/>
  </r>
  <r>
    <n v="4394"/>
    <n v="1965"/>
    <x v="1"/>
    <x v="2"/>
    <n v="81051"/>
    <x v="0"/>
    <x v="0"/>
    <d v="2014-05-23T00:00:00"/>
    <x v="0"/>
    <n v="49"/>
  </r>
  <r>
    <n v="5758"/>
    <n v="1982"/>
    <x v="0"/>
    <x v="2"/>
    <n v="65169"/>
    <x v="0"/>
    <x v="0"/>
    <d v="2014-01-14T00:00:00"/>
    <x v="0"/>
    <n v="32"/>
  </r>
  <r>
    <n v="6658"/>
    <n v="1972"/>
    <x v="0"/>
    <x v="1"/>
    <n v="59868"/>
    <x v="0"/>
    <x v="1"/>
    <d v="2013-07-22T00:00:00"/>
    <x v="0"/>
    <n v="41"/>
  </r>
  <r>
    <n v="4603"/>
    <n v="1960"/>
    <x v="1"/>
    <x v="2"/>
    <n v="65695"/>
    <x v="0"/>
    <x v="1"/>
    <d v="2014-01-31T00:00:00"/>
    <x v="0"/>
    <n v="54"/>
  </r>
  <r>
    <n v="8427"/>
    <n v="1956"/>
    <x v="2"/>
    <x v="0"/>
    <n v="64857"/>
    <x v="0"/>
    <x v="0"/>
    <d v="2012-11-23T00:00:00"/>
    <x v="0"/>
    <n v="56"/>
  </r>
  <r>
    <n v="10260"/>
    <n v="1965"/>
    <x v="2"/>
    <x v="1"/>
    <n v="45143"/>
    <x v="0"/>
    <x v="1"/>
    <d v="2013-08-26T00:00:00"/>
    <x v="0"/>
    <n v="48"/>
  </r>
  <r>
    <n v="7143"/>
    <n v="1955"/>
    <x v="4"/>
    <x v="1"/>
    <n v="74805"/>
    <x v="0"/>
    <x v="1"/>
    <d v="2013-11-06T00:00:00"/>
    <x v="0"/>
    <n v="58"/>
  </r>
  <r>
    <n v="8789"/>
    <n v="1989"/>
    <x v="4"/>
    <x v="2"/>
    <n v="59060"/>
    <x v="1"/>
    <x v="0"/>
    <d v="2014-01-11T00:00:00"/>
    <x v="0"/>
    <n v="25"/>
  </r>
  <r>
    <n v="6197"/>
    <n v="1962"/>
    <x v="1"/>
    <x v="0"/>
    <n v="27238"/>
    <x v="1"/>
    <x v="1"/>
    <d v="2013-04-20T00:00:00"/>
    <x v="0"/>
    <n v="51"/>
  </r>
  <r>
    <n v="4554"/>
    <n v="1965"/>
    <x v="0"/>
    <x v="1"/>
    <n v="47009"/>
    <x v="0"/>
    <x v="1"/>
    <d v="2013-10-01T00:00:00"/>
    <x v="0"/>
    <n v="48"/>
  </r>
  <r>
    <n v="4937"/>
    <n v="1973"/>
    <x v="4"/>
    <x v="2"/>
    <n v="46094"/>
    <x v="1"/>
    <x v="1"/>
    <d v="2014-06-10T00:00:00"/>
    <x v="0"/>
    <n v="41"/>
  </r>
  <r>
    <n v="1920"/>
    <n v="1972"/>
    <x v="0"/>
    <x v="2"/>
    <n v="40321"/>
    <x v="1"/>
    <x v="1"/>
    <d v="2013-07-29T00:00:00"/>
    <x v="0"/>
    <n v="41"/>
  </r>
  <r>
    <n v="8749"/>
    <n v="1984"/>
    <x v="0"/>
    <x v="1"/>
    <n v="37235"/>
    <x v="1"/>
    <x v="0"/>
    <d v="2014-02-01T00:00:00"/>
    <x v="0"/>
    <n v="30"/>
  </r>
  <r>
    <n v="1650"/>
    <n v="1960"/>
    <x v="2"/>
    <x v="2"/>
    <n v="81843"/>
    <x v="0"/>
    <x v="0"/>
    <d v="2013-04-22T00:00:00"/>
    <x v="0"/>
    <n v="53"/>
  </r>
  <r>
    <n v="10377"/>
    <n v="1958"/>
    <x v="2"/>
    <x v="1"/>
    <n v="46692"/>
    <x v="0"/>
    <x v="1"/>
    <d v="2013-06-06T00:00:00"/>
    <x v="0"/>
    <n v="55"/>
  </r>
  <r>
    <n v="9206"/>
    <n v="1968"/>
    <x v="0"/>
    <x v="1"/>
    <n v="77382"/>
    <x v="0"/>
    <x v="1"/>
    <d v="2014-01-07T00:00:00"/>
    <x v="0"/>
    <n v="46"/>
  </r>
  <r>
    <n v="10971"/>
    <n v="1977"/>
    <x v="0"/>
    <x v="0"/>
    <n v="37774"/>
    <x v="2"/>
    <x v="0"/>
    <d v="2012-09-03T00:00:00"/>
    <x v="1"/>
    <n v="35"/>
  </r>
  <r>
    <n v="6398"/>
    <n v="1974"/>
    <x v="3"/>
    <x v="2"/>
    <n v="18393"/>
    <x v="1"/>
    <x v="0"/>
    <d v="2014-03-29T00:00:00"/>
    <x v="0"/>
    <n v="40"/>
  </r>
  <r>
    <n v="9212"/>
    <n v="1962"/>
    <x v="2"/>
    <x v="2"/>
    <n v="72828"/>
    <x v="0"/>
    <x v="1"/>
    <d v="2013-02-14T00:00:00"/>
    <x v="0"/>
    <n v="51"/>
  </r>
  <r>
    <n v="7937"/>
    <n v="1982"/>
    <x v="0"/>
    <x v="2"/>
    <n v="24711"/>
    <x v="0"/>
    <x v="0"/>
    <d v="2014-04-18T00:00:00"/>
    <x v="0"/>
    <n v="32"/>
  </r>
  <r>
    <n v="839"/>
    <n v="1975"/>
    <x v="1"/>
    <x v="2"/>
    <n v="45503"/>
    <x v="1"/>
    <x v="0"/>
    <d v="2013-09-25T00:00:00"/>
    <x v="0"/>
    <n v="38"/>
  </r>
  <r>
    <n v="4246"/>
    <n v="1982"/>
    <x v="2"/>
    <x v="0"/>
    <n v="6560"/>
    <x v="0"/>
    <x v="0"/>
    <d v="2013-12-12T00:00:00"/>
    <x v="0"/>
    <n v="31"/>
  </r>
  <r>
    <n v="158"/>
    <n v="1945"/>
    <x v="1"/>
    <x v="1"/>
    <n v="71604"/>
    <x v="0"/>
    <x v="0"/>
    <d v="2013-11-17T00:00:00"/>
    <x v="0"/>
    <n v="68"/>
  </r>
  <r>
    <n v="4832"/>
    <n v="1979"/>
    <x v="0"/>
    <x v="2"/>
    <n v="27244"/>
    <x v="1"/>
    <x v="0"/>
    <d v="2014-03-07T00:00:00"/>
    <x v="0"/>
    <n v="35"/>
  </r>
  <r>
    <n v="5621"/>
    <n v="1969"/>
    <x v="0"/>
    <x v="2"/>
    <n v="48752"/>
    <x v="1"/>
    <x v="1"/>
    <d v="2012-12-12T00:00:00"/>
    <x v="0"/>
    <n v="43"/>
  </r>
  <r>
    <n v="1945"/>
    <n v="1962"/>
    <x v="0"/>
    <x v="2"/>
    <n v="71434"/>
    <x v="0"/>
    <x v="1"/>
    <d v="2013-09-18T00:00:00"/>
    <x v="0"/>
    <n v="51"/>
  </r>
  <r>
    <n v="5147"/>
    <n v="1948"/>
    <x v="0"/>
    <x v="0"/>
    <n v="90842"/>
    <x v="0"/>
    <x v="0"/>
    <d v="2013-07-29T00:00:00"/>
    <x v="0"/>
    <n v="65"/>
  </r>
  <r>
    <n v="2535"/>
    <n v="1978"/>
    <x v="2"/>
    <x v="2"/>
    <n v="88097"/>
    <x v="1"/>
    <x v="0"/>
    <d v="2012-08-18T00:00:00"/>
    <x v="0"/>
    <n v="34"/>
  </r>
  <r>
    <n v="11039"/>
    <n v="1975"/>
    <x v="0"/>
    <x v="2"/>
    <n v="51948"/>
    <x v="0"/>
    <x v="1"/>
    <d v="2013-09-17T00:00:00"/>
    <x v="0"/>
    <n v="38"/>
  </r>
  <r>
    <n v="9495"/>
    <n v="1982"/>
    <x v="0"/>
    <x v="1"/>
    <n v="71853"/>
    <x v="0"/>
    <x v="0"/>
    <d v="2013-05-08T00:00:00"/>
    <x v="0"/>
    <n v="31"/>
  </r>
  <r>
    <n v="9635"/>
    <n v="1983"/>
    <x v="2"/>
    <x v="2"/>
    <n v="35876"/>
    <x v="0"/>
    <x v="0"/>
    <d v="2014-04-20T00:00:00"/>
    <x v="0"/>
    <n v="31"/>
  </r>
  <r>
    <n v="2173"/>
    <n v="1952"/>
    <x v="0"/>
    <x v="4"/>
    <n v="40049"/>
    <x v="0"/>
    <x v="1"/>
    <d v="2013-10-16T00:00:00"/>
    <x v="0"/>
    <n v="61"/>
  </r>
  <r>
    <n v="942"/>
    <n v="1982"/>
    <x v="0"/>
    <x v="0"/>
    <n v="39660"/>
    <x v="1"/>
    <x v="0"/>
    <d v="2012-08-08T00:00:00"/>
    <x v="0"/>
    <n v="30"/>
  </r>
  <r>
    <n v="9386"/>
    <n v="1962"/>
    <x v="0"/>
    <x v="1"/>
    <n v="50127"/>
    <x v="0"/>
    <x v="1"/>
    <d v="2014-05-29T00:00:00"/>
    <x v="0"/>
    <n v="52"/>
  </r>
  <r>
    <n v="5510"/>
    <n v="1977"/>
    <x v="2"/>
    <x v="2"/>
    <n v="43263"/>
    <x v="0"/>
    <x v="1"/>
    <d v="2012-11-21T00:00:00"/>
    <x v="0"/>
    <n v="35"/>
  </r>
  <r>
    <n v="873"/>
    <n v="1949"/>
    <x v="2"/>
    <x v="2"/>
    <n v="62845"/>
    <x v="1"/>
    <x v="1"/>
    <d v="2012-10-01T00:00:00"/>
    <x v="0"/>
    <n v="63"/>
  </r>
  <r>
    <n v="2253"/>
    <n v="1990"/>
    <x v="0"/>
    <x v="2"/>
    <n v="18929"/>
    <x v="0"/>
    <x v="0"/>
    <d v="2013-02-16T00:00:00"/>
    <x v="0"/>
    <n v="23"/>
  </r>
  <r>
    <n v="5181"/>
    <n v="1982"/>
    <x v="3"/>
    <x v="0"/>
    <n v="24367"/>
    <x v="1"/>
    <x v="0"/>
    <d v="2013-03-20T00:00:00"/>
    <x v="0"/>
    <n v="31"/>
  </r>
  <r>
    <n v="979"/>
    <n v="1975"/>
    <x v="0"/>
    <x v="0"/>
    <n v="33249"/>
    <x v="1"/>
    <x v="0"/>
    <d v="2013-02-20T00:00:00"/>
    <x v="0"/>
    <n v="38"/>
  </r>
  <r>
    <n v="10390"/>
    <n v="1959"/>
    <x v="4"/>
    <x v="2"/>
    <n v="26887"/>
    <x v="0"/>
    <x v="1"/>
    <d v="2013-02-10T00:00:00"/>
    <x v="0"/>
    <n v="54"/>
  </r>
  <r>
    <n v="4698"/>
    <n v="1983"/>
    <x v="1"/>
    <x v="2"/>
    <n v="50150"/>
    <x v="0"/>
    <x v="0"/>
    <d v="2013-06-20T00:00:00"/>
    <x v="0"/>
    <n v="30"/>
  </r>
  <r>
    <n v="7793"/>
    <n v="1976"/>
    <x v="0"/>
    <x v="1"/>
    <n v="62061"/>
    <x v="0"/>
    <x v="1"/>
    <d v="2013-08-31T00:00:00"/>
    <x v="0"/>
    <n v="37"/>
  </r>
  <r>
    <n v="1745"/>
    <n v="1962"/>
    <x v="1"/>
    <x v="3"/>
    <n v="85696"/>
    <x v="0"/>
    <x v="0"/>
    <d v="2013-05-03T00:00:00"/>
    <x v="0"/>
    <n v="51"/>
  </r>
  <r>
    <n v="10590"/>
    <n v="1956"/>
    <x v="1"/>
    <x v="1"/>
    <n v="76542"/>
    <x v="0"/>
    <x v="0"/>
    <d v="2013-03-30T00:00:00"/>
    <x v="0"/>
    <n v="57"/>
  </r>
  <r>
    <n v="5080"/>
    <n v="1993"/>
    <x v="0"/>
    <x v="0"/>
    <n v="70515"/>
    <x v="0"/>
    <x v="0"/>
    <d v="2013-10-21T00:00:00"/>
    <x v="0"/>
    <n v="20"/>
  </r>
  <r>
    <n v="8369"/>
    <n v="1987"/>
    <x v="0"/>
    <x v="1"/>
    <n v="18227"/>
    <x v="1"/>
    <x v="0"/>
    <d v="2012-11-08T00:00:00"/>
    <x v="0"/>
    <n v="25"/>
  </r>
  <r>
    <n v="5232"/>
    <n v="1965"/>
    <x v="0"/>
    <x v="2"/>
    <n v="69139"/>
    <x v="0"/>
    <x v="1"/>
    <d v="2014-01-27T00:00:00"/>
    <x v="0"/>
    <n v="49"/>
  </r>
  <r>
    <n v="2407"/>
    <n v="1982"/>
    <x v="0"/>
    <x v="2"/>
    <n v="69109"/>
    <x v="0"/>
    <x v="0"/>
    <d v="2012-11-09T00:00:00"/>
    <x v="0"/>
    <n v="30"/>
  </r>
  <r>
    <n v="3834"/>
    <n v="1962"/>
    <x v="0"/>
    <x v="0"/>
    <n v="69627"/>
    <x v="0"/>
    <x v="1"/>
    <d v="2013-03-17T00:00:00"/>
    <x v="0"/>
    <n v="51"/>
  </r>
  <r>
    <n v="7912"/>
    <n v="1978"/>
    <x v="0"/>
    <x v="2"/>
    <n v="38136"/>
    <x v="1"/>
    <x v="0"/>
    <d v="2013-04-22T00:00:00"/>
    <x v="0"/>
    <n v="35"/>
  </r>
  <r>
    <n v="7712"/>
    <n v="1946"/>
    <x v="1"/>
    <x v="0"/>
    <n v="62159"/>
    <x v="0"/>
    <x v="0"/>
    <d v="2014-04-28T00:00:00"/>
    <x v="0"/>
    <n v="68"/>
  </r>
  <r>
    <n v="1065"/>
    <n v="1963"/>
    <x v="0"/>
    <x v="0"/>
    <n v="80695"/>
    <x v="0"/>
    <x v="0"/>
    <d v="2013-12-29T00:00:00"/>
    <x v="0"/>
    <n v="50"/>
  </r>
  <r>
    <n v="7275"/>
    <n v="1971"/>
    <x v="2"/>
    <x v="0"/>
    <n v="33316"/>
    <x v="1"/>
    <x v="1"/>
    <d v="2013-10-04T00:00:00"/>
    <x v="0"/>
    <n v="42"/>
  </r>
  <r>
    <n v="1343"/>
    <n v="1968"/>
    <x v="0"/>
    <x v="1"/>
    <n v="58554"/>
    <x v="1"/>
    <x v="1"/>
    <d v="2012-09-26T00:00:00"/>
    <x v="0"/>
    <n v="44"/>
  </r>
  <r>
    <n v="1384"/>
    <n v="1992"/>
    <x v="3"/>
    <x v="2"/>
    <n v="17256"/>
    <x v="1"/>
    <x v="0"/>
    <d v="2013-11-23T00:00:00"/>
    <x v="0"/>
    <n v="21"/>
  </r>
  <r>
    <n v="9967"/>
    <n v="1974"/>
    <x v="0"/>
    <x v="3"/>
    <n v="53034"/>
    <x v="1"/>
    <x v="1"/>
    <d v="2013-05-30T00:00:00"/>
    <x v="0"/>
    <n v="39"/>
  </r>
  <r>
    <n v="6181"/>
    <n v="1950"/>
    <x v="4"/>
    <x v="1"/>
    <n v="52203"/>
    <x v="0"/>
    <x v="0"/>
    <d v="2012-07-31T00:00:00"/>
    <x v="0"/>
    <n v="62"/>
  </r>
  <r>
    <n v="10507"/>
    <n v="1977"/>
    <x v="4"/>
    <x v="3"/>
    <n v="59601"/>
    <x v="0"/>
    <x v="1"/>
    <d v="2013-07-25T00:00:00"/>
    <x v="0"/>
    <n v="36"/>
  </r>
  <r>
    <n v="2674"/>
    <n v="1958"/>
    <x v="2"/>
    <x v="0"/>
    <n v="75154"/>
    <x v="0"/>
    <x v="1"/>
    <d v="2012-09-04T00:00:00"/>
    <x v="0"/>
    <n v="54"/>
  </r>
  <r>
    <n v="2698"/>
    <n v="1976"/>
    <x v="0"/>
    <x v="0"/>
    <n v="47025"/>
    <x v="0"/>
    <x v="1"/>
    <d v="2013-11-07T00:00:00"/>
    <x v="0"/>
    <n v="37"/>
  </r>
  <r>
    <n v="3231"/>
    <n v="1973"/>
    <x v="0"/>
    <x v="2"/>
    <n v="37971"/>
    <x v="1"/>
    <x v="0"/>
    <d v="2013-11-25T00:00:00"/>
    <x v="0"/>
    <n v="40"/>
  </r>
  <r>
    <n v="4096"/>
    <n v="1968"/>
    <x v="2"/>
    <x v="3"/>
    <n v="41335"/>
    <x v="1"/>
    <x v="0"/>
    <d v="2013-12-26T00:00:00"/>
    <x v="0"/>
    <n v="45"/>
  </r>
  <r>
    <n v="10476"/>
    <n v="1958"/>
    <x v="0"/>
    <x v="2"/>
    <n v="67267"/>
    <x v="0"/>
    <x v="1"/>
    <d v="2014-05-13T00:00:00"/>
    <x v="0"/>
    <n v="56"/>
  </r>
  <r>
    <n v="5948"/>
    <n v="1975"/>
    <x v="0"/>
    <x v="0"/>
    <n v="57338"/>
    <x v="0"/>
    <x v="1"/>
    <d v="2014-04-29T00:00:00"/>
    <x v="0"/>
    <n v="39"/>
  </r>
  <r>
    <n v="9140"/>
    <n v="1960"/>
    <x v="4"/>
    <x v="1"/>
    <n v="50523"/>
    <x v="1"/>
    <x v="1"/>
    <d v="2013-12-25T00:00:00"/>
    <x v="0"/>
    <n v="53"/>
  </r>
  <r>
    <n v="10258"/>
    <n v="1965"/>
    <x v="2"/>
    <x v="0"/>
    <n v="35791"/>
    <x v="2"/>
    <x v="1"/>
    <d v="2013-05-06T00:00:00"/>
    <x v="0"/>
    <n v="48"/>
  </r>
  <r>
    <n v="5675"/>
    <n v="1960"/>
    <x v="1"/>
    <x v="3"/>
    <n v="50611"/>
    <x v="0"/>
    <x v="1"/>
    <d v="2012-10-04T00:00:00"/>
    <x v="0"/>
    <n v="52"/>
  </r>
  <r>
    <n v="4743"/>
    <n v="1969"/>
    <x v="1"/>
    <x v="2"/>
    <n v="56242"/>
    <x v="0"/>
    <x v="1"/>
    <d v="2013-03-03T00:00:00"/>
    <x v="0"/>
    <n v="44"/>
  </r>
  <r>
    <n v="8805"/>
    <n v="1960"/>
    <x v="0"/>
    <x v="0"/>
    <n v="48904"/>
    <x v="0"/>
    <x v="1"/>
    <d v="2012-12-02T00:00:00"/>
    <x v="0"/>
    <n v="52"/>
  </r>
  <r>
    <n v="1542"/>
    <n v="1975"/>
    <x v="0"/>
    <x v="0"/>
    <n v="56243"/>
    <x v="1"/>
    <x v="2"/>
    <d v="2013-12-30T00:00:00"/>
    <x v="0"/>
    <n v="38"/>
  </r>
  <r>
    <n v="6770"/>
    <n v="1985"/>
    <x v="0"/>
    <x v="2"/>
    <n v="21355"/>
    <x v="1"/>
    <x v="0"/>
    <d v="2013-08-20T00:00:00"/>
    <x v="0"/>
    <n v="28"/>
  </r>
  <r>
    <n v="8773"/>
    <n v="1971"/>
    <x v="2"/>
    <x v="1"/>
    <n v="57420"/>
    <x v="0"/>
    <x v="1"/>
    <d v="2013-06-25T00:00:00"/>
    <x v="0"/>
    <n v="42"/>
  </r>
  <r>
    <n v="10475"/>
    <n v="1970"/>
    <x v="2"/>
    <x v="1"/>
    <n v="53246"/>
    <x v="0"/>
    <x v="1"/>
    <d v="2013-04-01T00:00:00"/>
    <x v="0"/>
    <n v="43"/>
  </r>
  <r>
    <n v="10420"/>
    <n v="1955"/>
    <x v="2"/>
    <x v="3"/>
    <n v="46390"/>
    <x v="0"/>
    <x v="1"/>
    <d v="2014-05-05T00:00:00"/>
    <x v="0"/>
    <n v="59"/>
  </r>
  <r>
    <n v="7514"/>
    <n v="1956"/>
    <x v="4"/>
    <x v="1"/>
    <n v="54342"/>
    <x v="1"/>
    <x v="1"/>
    <d v="2013-07-03T00:00:00"/>
    <x v="0"/>
    <n v="57"/>
  </r>
  <r>
    <n v="2902"/>
    <n v="1958"/>
    <x v="0"/>
    <x v="1"/>
    <n v="53246"/>
    <x v="1"/>
    <x v="1"/>
    <d v="2012-09-03T00:00:00"/>
    <x v="0"/>
    <n v="54"/>
  </r>
  <r>
    <n v="4345"/>
    <n v="1964"/>
    <x v="4"/>
    <x v="0"/>
    <n v="50995"/>
    <x v="1"/>
    <x v="1"/>
    <d v="2014-01-12T00:00:00"/>
    <x v="0"/>
    <n v="50"/>
  </r>
  <r>
    <n v="793"/>
    <n v="1973"/>
    <x v="0"/>
    <x v="2"/>
    <n v="20895"/>
    <x v="1"/>
    <x v="0"/>
    <d v="2012-10-06T00:00:00"/>
    <x v="0"/>
    <n v="39"/>
  </r>
  <r>
    <n v="10909"/>
    <n v="1948"/>
    <x v="0"/>
    <x v="2"/>
    <n v="92344"/>
    <x v="0"/>
    <x v="0"/>
    <d v="2014-01-15T00:00:00"/>
    <x v="0"/>
    <n v="66"/>
  </r>
  <r>
    <n v="3769"/>
    <n v="1972"/>
    <x v="1"/>
    <x v="1"/>
    <n v="53246"/>
    <x v="1"/>
    <x v="0"/>
    <d v="2014-03-02T00:00:00"/>
    <x v="0"/>
    <n v="42"/>
  </r>
  <r>
    <n v="8702"/>
    <n v="1976"/>
    <x v="4"/>
    <x v="1"/>
    <n v="26907"/>
    <x v="1"/>
    <x v="1"/>
    <d v="2013-08-20T00:00:00"/>
    <x v="0"/>
    <n v="37"/>
  </r>
  <r>
    <n v="4791"/>
    <n v="1980"/>
    <x v="0"/>
    <x v="1"/>
    <n v="44964"/>
    <x v="1"/>
    <x v="1"/>
    <d v="2012-12-16T00:00:00"/>
    <x v="0"/>
    <n v="32"/>
  </r>
  <r>
    <n v="2963"/>
    <n v="1979"/>
    <x v="0"/>
    <x v="1"/>
    <n v="75507"/>
    <x v="0"/>
    <x v="0"/>
    <d v="2014-05-02T00:00:00"/>
    <x v="0"/>
    <n v="35"/>
  </r>
  <r>
    <n v="8216"/>
    <n v="1972"/>
    <x v="2"/>
    <x v="2"/>
    <n v="53761"/>
    <x v="1"/>
    <x v="1"/>
    <d v="2013-10-11T00:00:00"/>
    <x v="0"/>
    <n v="41"/>
  </r>
  <r>
    <n v="8140"/>
    <n v="1973"/>
    <x v="0"/>
    <x v="1"/>
    <n v="22682"/>
    <x v="1"/>
    <x v="0"/>
    <d v="2013-10-03T00:00:00"/>
    <x v="0"/>
    <n v="40"/>
  </r>
  <r>
    <n v="10146"/>
    <n v="1972"/>
    <x v="1"/>
    <x v="1"/>
    <n v="38887"/>
    <x v="1"/>
    <x v="0"/>
    <d v="2014-03-02T00:00:00"/>
    <x v="0"/>
    <n v="42"/>
  </r>
  <r>
    <n v="5289"/>
    <n v="1975"/>
    <x v="4"/>
    <x v="0"/>
    <n v="41658"/>
    <x v="1"/>
    <x v="1"/>
    <d v="2012-11-09T00:00:00"/>
    <x v="0"/>
    <n v="37"/>
  </r>
  <r>
    <n v="2587"/>
    <n v="1972"/>
    <x v="1"/>
    <x v="2"/>
    <n v="29791"/>
    <x v="1"/>
    <x v="0"/>
    <d v="2014-05-15T00:00:00"/>
    <x v="0"/>
    <n v="42"/>
  </r>
  <r>
    <n v="4405"/>
    <n v="1956"/>
    <x v="2"/>
    <x v="2"/>
    <n v="63915"/>
    <x v="0"/>
    <x v="2"/>
    <d v="2013-07-30T00:00:00"/>
    <x v="0"/>
    <n v="57"/>
  </r>
  <r>
    <n v="8663"/>
    <n v="1974"/>
    <x v="0"/>
    <x v="3"/>
    <n v="39996"/>
    <x v="1"/>
    <x v="1"/>
    <d v="2014-05-22T00:00:00"/>
    <x v="0"/>
    <n v="40"/>
  </r>
  <r>
    <n v="2589"/>
    <n v="1972"/>
    <x v="0"/>
    <x v="3"/>
    <n v="26759"/>
    <x v="1"/>
    <x v="0"/>
    <d v="2014-02-07T00:00:00"/>
    <x v="0"/>
    <n v="42"/>
  </r>
  <r>
    <n v="3421"/>
    <n v="1968"/>
    <x v="2"/>
    <x v="3"/>
    <n v="63841"/>
    <x v="0"/>
    <x v="1"/>
    <d v="2013-04-21T00:00:00"/>
    <x v="0"/>
    <n v="45"/>
  </r>
  <r>
    <n v="10490"/>
    <n v="1969"/>
    <x v="1"/>
    <x v="2"/>
    <n v="51039"/>
    <x v="1"/>
    <x v="1"/>
    <d v="2012-12-10T00:00:00"/>
    <x v="0"/>
    <n v="43"/>
  </r>
  <r>
    <n v="4094"/>
    <n v="1961"/>
    <x v="0"/>
    <x v="2"/>
    <n v="60544"/>
    <x v="1"/>
    <x v="1"/>
    <d v="2012-08-25T00:00:00"/>
    <x v="0"/>
    <n v="51"/>
  </r>
  <r>
    <n v="9958"/>
    <n v="1972"/>
    <x v="0"/>
    <x v="2"/>
    <n v="65685"/>
    <x v="0"/>
    <x v="1"/>
    <d v="2014-03-29T00:00:00"/>
    <x v="0"/>
    <n v="42"/>
  </r>
  <r>
    <n v="2534"/>
    <n v="1953"/>
    <x v="0"/>
    <x v="2"/>
    <n v="37716"/>
    <x v="0"/>
    <x v="1"/>
    <d v="2014-04-21T00:00:00"/>
    <x v="0"/>
    <n v="61"/>
  </r>
  <r>
    <n v="4188"/>
    <n v="1957"/>
    <x v="0"/>
    <x v="0"/>
    <n v="36864"/>
    <x v="0"/>
    <x v="1"/>
    <d v="2012-08-13T00:00:00"/>
    <x v="0"/>
    <n v="55"/>
  </r>
  <r>
    <n v="6613"/>
    <n v="1970"/>
    <x v="2"/>
    <x v="2"/>
    <n v="44511"/>
    <x v="1"/>
    <x v="0"/>
    <d v="2012-10-12T00:00:00"/>
    <x v="0"/>
    <n v="42"/>
  </r>
  <r>
    <n v="10827"/>
    <n v="1967"/>
    <x v="1"/>
    <x v="2"/>
    <n v="36947"/>
    <x v="1"/>
    <x v="1"/>
    <d v="2012-08-07T00:00:00"/>
    <x v="0"/>
    <n v="45"/>
  </r>
  <r>
    <n v="5491"/>
    <n v="1951"/>
    <x v="2"/>
    <x v="1"/>
    <n v="47352"/>
    <x v="0"/>
    <x v="1"/>
    <d v="2013-04-11T00:00:00"/>
    <x v="0"/>
    <n v="62"/>
  </r>
  <r>
    <n v="8402"/>
    <n v="1953"/>
    <x v="2"/>
    <x v="2"/>
    <n v="67087"/>
    <x v="0"/>
    <x v="1"/>
    <d v="2013-12-17T00:00:00"/>
    <x v="0"/>
    <n v="60"/>
  </r>
  <r>
    <n v="8783"/>
    <n v="1950"/>
    <x v="0"/>
    <x v="2"/>
    <n v="57045"/>
    <x v="0"/>
    <x v="1"/>
    <d v="2012-09-08T00:00:00"/>
    <x v="0"/>
    <n v="62"/>
  </r>
  <r>
    <n v="10010"/>
    <n v="1953"/>
    <x v="1"/>
    <x v="3"/>
    <n v="36957"/>
    <x v="1"/>
    <x v="1"/>
    <d v="2012-09-06T00:00:00"/>
    <x v="0"/>
    <n v="59"/>
  </r>
  <r>
    <n v="618"/>
    <n v="1977"/>
    <x v="1"/>
    <x v="2"/>
    <n v="69389"/>
    <x v="0"/>
    <x v="1"/>
    <d v="2012-09-28T00:00:00"/>
    <x v="0"/>
    <n v="35"/>
  </r>
  <r>
    <n v="9121"/>
    <n v="1972"/>
    <x v="0"/>
    <x v="2"/>
    <n v="80134"/>
    <x v="1"/>
    <x v="0"/>
    <d v="2013-05-20T00:00:00"/>
    <x v="0"/>
    <n v="41"/>
  </r>
  <r>
    <n v="361"/>
    <n v="1969"/>
    <x v="2"/>
    <x v="2"/>
    <n v="43142"/>
    <x v="1"/>
    <x v="1"/>
    <d v="2014-02-18T00:00:00"/>
    <x v="0"/>
    <n v="45"/>
  </r>
  <r>
    <n v="4310"/>
    <n v="1944"/>
    <x v="0"/>
    <x v="2"/>
    <n v="80589"/>
    <x v="0"/>
    <x v="0"/>
    <d v="2014-01-22T00:00:00"/>
    <x v="0"/>
    <n v="70"/>
  </r>
  <r>
    <n v="2678"/>
    <n v="1990"/>
    <x v="0"/>
    <x v="0"/>
    <n v="34412"/>
    <x v="1"/>
    <x v="0"/>
    <d v="2013-02-13T00:00:00"/>
    <x v="0"/>
    <n v="23"/>
  </r>
  <r>
    <n v="6376"/>
    <n v="1979"/>
    <x v="0"/>
    <x v="0"/>
    <n v="57537"/>
    <x v="1"/>
    <x v="0"/>
    <d v="2013-06-10T00:00:00"/>
    <x v="0"/>
    <n v="34"/>
  </r>
  <r>
    <n v="524"/>
    <n v="1966"/>
    <x v="3"/>
    <x v="1"/>
    <n v="22634"/>
    <x v="0"/>
    <x v="0"/>
    <d v="2013-01-16T00:00:00"/>
    <x v="0"/>
    <n v="47"/>
  </r>
  <r>
    <n v="10341"/>
    <n v="1948"/>
    <x v="0"/>
    <x v="1"/>
    <n v="51315"/>
    <x v="0"/>
    <x v="0"/>
    <d v="2014-02-23T00:00:00"/>
    <x v="0"/>
    <n v="66"/>
  </r>
  <r>
    <n v="5654"/>
    <n v="1972"/>
    <x v="0"/>
    <x v="2"/>
    <n v="36026"/>
    <x v="2"/>
    <x v="1"/>
    <d v="2014-03-16T00:00:00"/>
    <x v="0"/>
    <n v="42"/>
  </r>
  <r>
    <n v="4098"/>
    <n v="1973"/>
    <x v="0"/>
    <x v="2"/>
    <n v="24639"/>
    <x v="1"/>
    <x v="1"/>
    <d v="2014-01-28T00:00:00"/>
    <x v="0"/>
    <n v="41"/>
  </r>
  <r>
    <n v="5824"/>
    <n v="1972"/>
    <x v="1"/>
    <x v="1"/>
    <n v="34578"/>
    <x v="2"/>
    <x v="1"/>
    <d v="2014-04-11T00:00:00"/>
    <x v="0"/>
    <n v="42"/>
  </r>
  <r>
    <n v="7000"/>
    <n v="1972"/>
    <x v="4"/>
    <x v="0"/>
    <n v="65704"/>
    <x v="0"/>
    <x v="0"/>
    <d v="2013-10-13T00:00:00"/>
    <x v="0"/>
    <n v="41"/>
  </r>
  <r>
    <n v="2561"/>
    <n v="1966"/>
    <x v="0"/>
    <x v="0"/>
    <n v="63810"/>
    <x v="0"/>
    <x v="1"/>
    <d v="2012-11-11T00:00:00"/>
    <x v="0"/>
    <n v="46"/>
  </r>
  <r>
    <n v="5229"/>
    <n v="1969"/>
    <x v="1"/>
    <x v="1"/>
    <n v="54132"/>
    <x v="0"/>
    <x v="1"/>
    <d v="2014-02-16T00:00:00"/>
    <x v="0"/>
    <n v="45"/>
  </r>
  <r>
    <n v="4086"/>
    <n v="1959"/>
    <x v="0"/>
    <x v="2"/>
    <n v="18690"/>
    <x v="0"/>
    <x v="0"/>
    <d v="2012-12-28T00:00:00"/>
    <x v="0"/>
    <n v="53"/>
  </r>
  <r>
    <n v="2428"/>
    <n v="1970"/>
    <x v="0"/>
    <x v="2"/>
    <n v="28164"/>
    <x v="1"/>
    <x v="0"/>
    <d v="2013-05-04T00:00:00"/>
    <x v="0"/>
    <n v="43"/>
  </r>
  <r>
    <n v="8254"/>
    <n v="1974"/>
    <x v="1"/>
    <x v="2"/>
    <n v="34596"/>
    <x v="1"/>
    <x v="0"/>
    <d v="2013-04-13T00:00:00"/>
    <x v="0"/>
    <n v="39"/>
  </r>
  <r>
    <n v="2836"/>
    <n v="1972"/>
    <x v="1"/>
    <x v="2"/>
    <n v="43269"/>
    <x v="1"/>
    <x v="0"/>
    <d v="2013-09-16T00:00:00"/>
    <x v="0"/>
    <n v="41"/>
  </r>
  <r>
    <n v="8418"/>
    <n v="1958"/>
    <x v="4"/>
    <x v="0"/>
    <n v="38741"/>
    <x v="1"/>
    <x v="1"/>
    <d v="2014-03-30T00:00:00"/>
    <x v="0"/>
    <n v="56"/>
  </r>
  <r>
    <n v="1362"/>
    <n v="1972"/>
    <x v="0"/>
    <x v="0"/>
    <n v="31907"/>
    <x v="0"/>
    <x v="0"/>
    <d v="2013-03-04T00:00:00"/>
    <x v="0"/>
    <n v="41"/>
  </r>
  <r>
    <n v="7152"/>
    <n v="1983"/>
    <x v="2"/>
    <x v="2"/>
    <n v="27100"/>
    <x v="1"/>
    <x v="0"/>
    <d v="2013-04-05T00:00:00"/>
    <x v="0"/>
    <n v="30"/>
  </r>
  <r>
    <n v="10033"/>
    <n v="1973"/>
    <x v="4"/>
    <x v="3"/>
    <n v="31163"/>
    <x v="1"/>
    <x v="0"/>
    <d v="2014-02-13T00:00:00"/>
    <x v="0"/>
    <n v="41"/>
  </r>
  <r>
    <n v="9349"/>
    <n v="1985"/>
    <x v="0"/>
    <x v="2"/>
    <n v="92533"/>
    <x v="0"/>
    <x v="0"/>
    <d v="2013-12-19T00:00:00"/>
    <x v="0"/>
    <n v="28"/>
  </r>
  <r>
    <n v="274"/>
    <n v="1973"/>
    <x v="0"/>
    <x v="0"/>
    <n v="34853"/>
    <x v="1"/>
    <x v="1"/>
    <d v="2013-12-23T00:00:00"/>
    <x v="0"/>
    <n v="40"/>
  </r>
  <r>
    <n v="3388"/>
    <n v="1967"/>
    <x v="0"/>
    <x v="3"/>
    <n v="70844"/>
    <x v="1"/>
    <x v="1"/>
    <d v="2013-10-30T00:00:00"/>
    <x v="0"/>
    <n v="46"/>
  </r>
  <r>
    <n v="922"/>
    <n v="1979"/>
    <x v="4"/>
    <x v="2"/>
    <n v="31086"/>
    <x v="1"/>
    <x v="1"/>
    <d v="2013-05-04T00:00:00"/>
    <x v="0"/>
    <n v="34"/>
  </r>
  <r>
    <n v="8588"/>
    <n v="1961"/>
    <x v="0"/>
    <x v="2"/>
    <n v="60544"/>
    <x v="1"/>
    <x v="1"/>
    <d v="2012-08-25T00:00:00"/>
    <x v="0"/>
    <n v="51"/>
  </r>
  <r>
    <n v="2518"/>
    <n v="1986"/>
    <x v="4"/>
    <x v="1"/>
    <n v="20491"/>
    <x v="0"/>
    <x v="0"/>
    <d v="2013-01-25T00:00:00"/>
    <x v="0"/>
    <n v="27"/>
  </r>
  <r>
    <n v="574"/>
    <n v="1964"/>
    <x v="0"/>
    <x v="2"/>
    <n v="42523"/>
    <x v="0"/>
    <x v="0"/>
    <d v="2014-04-23T00:00:00"/>
    <x v="0"/>
    <n v="50"/>
  </r>
  <r>
    <n v="3220"/>
    <n v="1983"/>
    <x v="0"/>
    <x v="2"/>
    <n v="39922"/>
    <x v="1"/>
    <x v="0"/>
    <d v="2013-02-14T00:00:00"/>
    <x v="0"/>
    <n v="30"/>
  </r>
  <r>
    <n v="5967"/>
    <n v="1952"/>
    <x v="0"/>
    <x v="1"/>
    <n v="33402"/>
    <x v="1"/>
    <x v="1"/>
    <d v="2013-07-18T00:00:00"/>
    <x v="0"/>
    <n v="61"/>
  </r>
  <r>
    <n v="1183"/>
    <n v="1949"/>
    <x v="2"/>
    <x v="2"/>
    <n v="36408"/>
    <x v="1"/>
    <x v="1"/>
    <d v="2013-09-21T00:00:00"/>
    <x v="0"/>
    <n v="64"/>
  </r>
  <r>
    <n v="6856"/>
    <n v="1979"/>
    <x v="0"/>
    <x v="1"/>
    <n v="21645"/>
    <x v="1"/>
    <x v="0"/>
    <d v="2012-09-03T00:00:00"/>
    <x v="0"/>
    <n v="33"/>
  </r>
  <r>
    <n v="4530"/>
    <n v="1948"/>
    <x v="2"/>
    <x v="4"/>
    <n v="78427"/>
    <x v="0"/>
    <x v="0"/>
    <d v="2012-10-24T00:00:00"/>
    <x v="0"/>
    <n v="64"/>
  </r>
  <r>
    <n v="1553"/>
    <n v="1946"/>
    <x v="0"/>
    <x v="1"/>
    <n v="82657"/>
    <x v="0"/>
    <x v="0"/>
    <d v="2013-09-27T00:00:00"/>
    <x v="0"/>
    <n v="67"/>
  </r>
  <r>
    <n v="4682"/>
    <n v="1958"/>
    <x v="0"/>
    <x v="2"/>
    <n v="51876"/>
    <x v="0"/>
    <x v="0"/>
    <d v="2013-10-15T00:00:00"/>
    <x v="0"/>
    <n v="55"/>
  </r>
  <r>
    <n v="8204"/>
    <n v="1971"/>
    <x v="4"/>
    <x v="2"/>
    <n v="78041"/>
    <x v="0"/>
    <x v="0"/>
    <d v="2012-12-16T00:00:00"/>
    <x v="0"/>
    <n v="41"/>
  </r>
  <r>
    <n v="5221"/>
    <n v="1957"/>
    <x v="0"/>
    <x v="2"/>
    <n v="52852"/>
    <x v="0"/>
    <x v="1"/>
    <d v="2012-12-01T00:00:00"/>
    <x v="0"/>
    <n v="55"/>
  </r>
  <r>
    <n v="1232"/>
    <n v="1982"/>
    <x v="1"/>
    <x v="1"/>
    <n v="70038"/>
    <x v="0"/>
    <x v="0"/>
    <d v="2013-10-25T00:00:00"/>
    <x v="0"/>
    <n v="31"/>
  </r>
  <r>
    <n v="1927"/>
    <n v="1973"/>
    <x v="4"/>
    <x v="1"/>
    <n v="69401"/>
    <x v="0"/>
    <x v="1"/>
    <d v="2014-03-23T00:00:00"/>
    <x v="0"/>
    <n v="41"/>
  </r>
  <r>
    <n v="5788"/>
    <n v="1972"/>
    <x v="0"/>
    <x v="1"/>
    <n v="46053"/>
    <x v="1"/>
    <x v="0"/>
    <d v="2013-02-17T00:00:00"/>
    <x v="0"/>
    <n v="41"/>
  </r>
  <r>
    <n v="6652"/>
    <n v="1965"/>
    <x v="0"/>
    <x v="2"/>
    <n v="77343"/>
    <x v="0"/>
    <x v="0"/>
    <d v="2014-06-09T00:00:00"/>
    <x v="0"/>
    <n v="49"/>
  </r>
  <r>
    <n v="6246"/>
    <n v="1953"/>
    <x v="0"/>
    <x v="0"/>
    <n v="73892"/>
    <x v="0"/>
    <x v="0"/>
    <d v="2013-11-13T00:00:00"/>
    <x v="0"/>
    <n v="60"/>
  </r>
  <r>
    <n v="5975"/>
    <n v="1967"/>
    <x v="1"/>
    <x v="0"/>
    <n v="40304"/>
    <x v="1"/>
    <x v="0"/>
    <d v="2013-09-30T00:00:00"/>
    <x v="0"/>
    <n v="46"/>
  </r>
  <r>
    <n v="6875"/>
    <n v="1965"/>
    <x v="1"/>
    <x v="1"/>
    <n v="32727"/>
    <x v="0"/>
    <x v="0"/>
    <d v="2012-08-28T00:00:00"/>
    <x v="0"/>
    <n v="47"/>
  </r>
  <r>
    <n v="4399"/>
    <n v="1969"/>
    <x v="0"/>
    <x v="1"/>
    <n v="68695"/>
    <x v="0"/>
    <x v="0"/>
    <d v="2014-06-25T00:00:00"/>
    <x v="0"/>
    <n v="45"/>
  </r>
  <r>
    <n v="4042"/>
    <n v="1971"/>
    <x v="0"/>
    <x v="3"/>
    <n v="43300"/>
    <x v="0"/>
    <x v="1"/>
    <d v="2012-10-13T00:00:00"/>
    <x v="0"/>
    <n v="41"/>
  </r>
  <r>
    <n v="2157"/>
    <n v="1972"/>
    <x v="0"/>
    <x v="1"/>
    <n v="26290"/>
    <x v="1"/>
    <x v="1"/>
    <d v="2013-01-12T00:00:00"/>
    <x v="0"/>
    <n v="41"/>
  </r>
  <r>
    <n v="10133"/>
    <n v="1970"/>
    <x v="0"/>
    <x v="0"/>
    <n v="93790"/>
    <x v="0"/>
    <x v="0"/>
    <d v="2014-02-12T00:00:00"/>
    <x v="0"/>
    <n v="44"/>
  </r>
  <r>
    <n v="2525"/>
    <n v="1974"/>
    <x v="1"/>
    <x v="2"/>
    <n v="38410"/>
    <x v="0"/>
    <x v="0"/>
    <d v="2012-09-14T00:00:00"/>
    <x v="0"/>
    <n v="38"/>
  </r>
  <r>
    <n v="8233"/>
    <n v="1950"/>
    <x v="2"/>
    <x v="4"/>
    <n v="64866"/>
    <x v="0"/>
    <x v="1"/>
    <d v="2014-01-26T00:00:00"/>
    <x v="0"/>
    <n v="64"/>
  </r>
  <r>
    <n v="9483"/>
    <n v="1959"/>
    <x v="0"/>
    <x v="1"/>
    <n v="57957"/>
    <x v="0"/>
    <x v="1"/>
    <d v="2013-08-19T00:00:00"/>
    <x v="1"/>
    <n v="54"/>
  </r>
  <r>
    <n v="2945"/>
    <n v="1955"/>
    <x v="1"/>
    <x v="1"/>
    <n v="46015"/>
    <x v="1"/>
    <x v="1"/>
    <d v="2014-04-13T00:00:00"/>
    <x v="0"/>
    <n v="59"/>
  </r>
  <r>
    <n v="10403"/>
    <n v="1978"/>
    <x v="0"/>
    <x v="1"/>
    <n v="16531"/>
    <x v="1"/>
    <x v="0"/>
    <d v="2014-06-18T00:00:00"/>
    <x v="0"/>
    <n v="36"/>
  </r>
  <r>
    <n v="5074"/>
    <n v="1986"/>
    <x v="2"/>
    <x v="2"/>
    <n v="28072"/>
    <x v="1"/>
    <x v="0"/>
    <d v="2013-07-08T00:00:00"/>
    <x v="0"/>
    <n v="27"/>
  </r>
  <r>
    <n v="10524"/>
    <n v="1963"/>
    <x v="2"/>
    <x v="3"/>
    <n v="49476"/>
    <x v="0"/>
    <x v="1"/>
    <d v="2013-06-20T00:00:00"/>
    <x v="0"/>
    <n v="50"/>
  </r>
  <r>
    <n v="4690"/>
    <n v="1953"/>
    <x v="0"/>
    <x v="2"/>
    <n v="50725"/>
    <x v="0"/>
    <x v="1"/>
    <d v="2013-02-13T00:00:00"/>
    <x v="0"/>
    <n v="60"/>
  </r>
  <r>
    <n v="7521"/>
    <n v="1952"/>
    <x v="0"/>
    <x v="1"/>
    <n v="83844"/>
    <x v="0"/>
    <x v="0"/>
    <d v="2013-05-12T00:00:00"/>
    <x v="0"/>
    <n v="61"/>
  </r>
  <r>
    <n v="7196"/>
    <n v="1950"/>
    <x v="1"/>
    <x v="2"/>
    <n v="41145"/>
    <x v="1"/>
    <x v="1"/>
    <d v="2014-02-08T00:00:00"/>
    <x v="0"/>
    <n v="64"/>
  </r>
  <r>
    <n v="4406"/>
    <n v="1970"/>
    <x v="0"/>
    <x v="1"/>
    <n v="67419"/>
    <x v="0"/>
    <x v="1"/>
    <d v="2013-01-16T00:00:00"/>
    <x v="0"/>
    <n v="43"/>
  </r>
  <r>
    <n v="9672"/>
    <n v="1970"/>
    <x v="4"/>
    <x v="2"/>
    <n v="23162"/>
    <x v="1"/>
    <x v="1"/>
    <d v="2013-12-21T00:00:00"/>
    <x v="0"/>
    <n v="43"/>
  </r>
  <r>
    <n v="4864"/>
    <n v="1977"/>
    <x v="0"/>
    <x v="2"/>
    <n v="34380"/>
    <x v="1"/>
    <x v="0"/>
    <d v="2013-05-02T00:00:00"/>
    <x v="0"/>
    <n v="36"/>
  </r>
  <r>
    <n v="4706"/>
    <n v="1966"/>
    <x v="0"/>
    <x v="0"/>
    <n v="34704"/>
    <x v="0"/>
    <x v="1"/>
    <d v="2013-04-27T00:00:00"/>
    <x v="0"/>
    <n v="47"/>
  </r>
  <r>
    <n v="4070"/>
    <n v="1969"/>
    <x v="1"/>
    <x v="2"/>
    <n v="94871"/>
    <x v="0"/>
    <x v="2"/>
    <d v="2012-09-01T00:00:00"/>
    <x v="0"/>
    <n v="43"/>
  </r>
  <r>
    <n v="25"/>
    <n v="1958"/>
    <x v="0"/>
    <x v="2"/>
    <n v="65148"/>
    <x v="0"/>
    <x v="1"/>
    <d v="2012-11-16T00:00:00"/>
    <x v="0"/>
    <n v="54"/>
  </r>
  <r>
    <n v="3697"/>
    <n v="1954"/>
    <x v="0"/>
    <x v="1"/>
    <n v="39898"/>
    <x v="0"/>
    <x v="1"/>
    <d v="2013-02-12T00:00:00"/>
    <x v="0"/>
    <n v="59"/>
  </r>
  <r>
    <n v="217"/>
    <n v="1956"/>
    <x v="2"/>
    <x v="0"/>
    <n v="64857"/>
    <x v="0"/>
    <x v="0"/>
    <d v="2012-11-23T00:00:00"/>
    <x v="0"/>
    <n v="56"/>
  </r>
  <r>
    <n v="4220"/>
    <n v="1970"/>
    <x v="1"/>
    <x v="2"/>
    <n v="59892"/>
    <x v="0"/>
    <x v="1"/>
    <d v="2013-11-02T00:00:00"/>
    <x v="0"/>
    <n v="43"/>
  </r>
  <r>
    <n v="5286"/>
    <n v="1987"/>
    <x v="2"/>
    <x v="0"/>
    <n v="41020"/>
    <x v="0"/>
    <x v="0"/>
    <d v="2013-10-28T00:00:00"/>
    <x v="0"/>
    <n v="26"/>
  </r>
  <r>
    <n v="9559"/>
    <n v="1961"/>
    <x v="1"/>
    <x v="2"/>
    <n v="57072"/>
    <x v="0"/>
    <x v="1"/>
    <d v="2014-01-24T00:00:00"/>
    <x v="0"/>
    <n v="53"/>
  </r>
  <r>
    <n v="2849"/>
    <n v="1979"/>
    <x v="0"/>
    <x v="0"/>
    <n v="60474"/>
    <x v="0"/>
    <x v="1"/>
    <d v="2013-04-01T00:00:00"/>
    <x v="0"/>
    <n v="34"/>
  </r>
  <r>
    <n v="7787"/>
    <n v="1960"/>
    <x v="0"/>
    <x v="1"/>
    <n v="62807"/>
    <x v="0"/>
    <x v="1"/>
    <d v="2012-08-31T00:00:00"/>
    <x v="0"/>
    <n v="52"/>
  </r>
  <r>
    <n v="3102"/>
    <n v="1981"/>
    <x v="4"/>
    <x v="1"/>
    <n v="19414"/>
    <x v="1"/>
    <x v="0"/>
    <d v="2013-10-16T00:00:00"/>
    <x v="0"/>
    <n v="32"/>
  </r>
  <r>
    <n v="5868"/>
    <n v="1980"/>
    <x v="0"/>
    <x v="2"/>
    <n v="19107"/>
    <x v="1"/>
    <x v="0"/>
    <d v="2013-08-22T00:00:00"/>
    <x v="0"/>
    <n v="33"/>
  </r>
  <r>
    <n v="8370"/>
    <n v="1976"/>
    <x v="4"/>
    <x v="1"/>
    <n v="75484"/>
    <x v="0"/>
    <x v="1"/>
    <d v="2012-08-02T00:00:00"/>
    <x v="0"/>
    <n v="36"/>
  </r>
  <r>
    <n v="9988"/>
    <n v="1976"/>
    <x v="2"/>
    <x v="0"/>
    <n v="70379"/>
    <x v="0"/>
    <x v="1"/>
    <d v="2013-03-03T00:00:00"/>
    <x v="0"/>
    <n v="37"/>
  </r>
  <r>
    <n v="2939"/>
    <n v="1970"/>
    <x v="2"/>
    <x v="1"/>
    <n v="79419"/>
    <x v="0"/>
    <x v="0"/>
    <d v="2014-06-22T00:00:00"/>
    <x v="0"/>
    <n v="44"/>
  </r>
  <r>
    <n v="5529"/>
    <n v="1946"/>
    <x v="1"/>
    <x v="1"/>
    <n v="64014"/>
    <x v="2"/>
    <x v="1"/>
    <d v="2014-06-10T00:00:00"/>
    <x v="0"/>
    <n v="68"/>
  </r>
  <r>
    <n v="9743"/>
    <n v="1955"/>
    <x v="0"/>
    <x v="2"/>
    <n v="76998"/>
    <x v="0"/>
    <x v="1"/>
    <d v="2013-01-11T00:00:00"/>
    <x v="0"/>
    <n v="58"/>
  </r>
  <r>
    <n v="5763"/>
    <n v="1972"/>
    <x v="2"/>
    <x v="1"/>
    <n v="49854"/>
    <x v="1"/>
    <x v="0"/>
    <d v="2013-11-10T00:00:00"/>
    <x v="0"/>
    <n v="41"/>
  </r>
  <r>
    <n v="3478"/>
    <n v="1971"/>
    <x v="1"/>
    <x v="2"/>
    <n v="60585"/>
    <x v="1"/>
    <x v="1"/>
    <d v="2013-06-24T00:00:00"/>
    <x v="0"/>
    <n v="42"/>
  </r>
  <r>
    <n v="7494"/>
    <n v="1950"/>
    <x v="1"/>
    <x v="3"/>
    <n v="42873"/>
    <x v="1"/>
    <x v="1"/>
    <d v="2013-01-21T00:00:00"/>
    <x v="0"/>
    <n v="63"/>
  </r>
  <r>
    <n v="1763"/>
    <n v="1988"/>
    <x v="0"/>
    <x v="1"/>
    <n v="87679"/>
    <x v="0"/>
    <x v="0"/>
    <d v="2013-07-27T00:00:00"/>
    <x v="0"/>
    <n v="25"/>
  </r>
  <r>
    <n v="7250"/>
    <n v="1978"/>
    <x v="0"/>
    <x v="1"/>
    <n v="57867"/>
    <x v="1"/>
    <x v="0"/>
    <d v="2013-10-01T00:00:00"/>
    <x v="0"/>
    <n v="35"/>
  </r>
  <r>
    <n v="2005"/>
    <n v="1990"/>
    <x v="0"/>
    <x v="2"/>
    <n v="35765"/>
    <x v="1"/>
    <x v="0"/>
    <d v="2013-12-11T00:00:00"/>
    <x v="0"/>
    <n v="23"/>
  </r>
  <r>
    <n v="10770"/>
    <n v="1959"/>
    <x v="0"/>
    <x v="2"/>
    <n v="65492"/>
    <x v="0"/>
    <x v="0"/>
    <d v="2014-01-26T00:00:00"/>
    <x v="0"/>
    <n v="55"/>
  </r>
  <r>
    <n v="6885"/>
    <n v="1977"/>
    <x v="0"/>
    <x v="3"/>
    <n v="32952"/>
    <x v="1"/>
    <x v="0"/>
    <d v="2013-12-01T00:00:00"/>
    <x v="0"/>
    <n v="36"/>
  </r>
  <r>
    <n v="2072"/>
    <n v="1969"/>
    <x v="1"/>
    <x v="1"/>
    <n v="53374"/>
    <x v="0"/>
    <x v="1"/>
    <d v="2012-08-16T00:00:00"/>
    <x v="0"/>
    <n v="43"/>
  </r>
  <r>
    <n v="9463"/>
    <n v="1959"/>
    <x v="0"/>
    <x v="1"/>
    <n v="71706"/>
    <x v="0"/>
    <x v="1"/>
    <d v="2012-11-13T00:00:00"/>
    <x v="0"/>
    <n v="53"/>
  </r>
  <r>
    <n v="6318"/>
    <n v="1988"/>
    <x v="0"/>
    <x v="2"/>
    <n v="68487"/>
    <x v="0"/>
    <x v="0"/>
    <d v="2013-01-13T00:00:00"/>
    <x v="0"/>
    <n v="25"/>
  </r>
  <r>
    <n v="4093"/>
    <n v="1975"/>
    <x v="2"/>
    <x v="1"/>
    <n v="53253"/>
    <x v="1"/>
    <x v="1"/>
    <d v="2013-02-11T00:00:00"/>
    <x v="0"/>
    <n v="38"/>
  </r>
  <r>
    <n v="5751"/>
    <n v="1973"/>
    <x v="4"/>
    <x v="3"/>
    <n v="31163"/>
    <x v="1"/>
    <x v="0"/>
    <d v="2014-02-13T00:00:00"/>
    <x v="0"/>
    <n v="41"/>
  </r>
  <r>
    <n v="3340"/>
    <n v="1977"/>
    <x v="0"/>
    <x v="2"/>
    <n v="42014"/>
    <x v="1"/>
    <x v="0"/>
    <d v="2012-08-17T00:00:00"/>
    <x v="0"/>
    <n v="35"/>
  </r>
  <r>
    <n v="3594"/>
    <n v="1973"/>
    <x v="2"/>
    <x v="2"/>
    <n v="54108"/>
    <x v="1"/>
    <x v="1"/>
    <d v="2012-11-05T00:00:00"/>
    <x v="0"/>
    <n v="39"/>
  </r>
  <r>
    <n v="3584"/>
    <n v="1955"/>
    <x v="1"/>
    <x v="0"/>
    <n v="49667"/>
    <x v="0"/>
    <x v="0"/>
    <d v="2012-08-20T00:00:00"/>
    <x v="0"/>
    <n v="57"/>
  </r>
  <r>
    <n v="3643"/>
    <n v="1974"/>
    <x v="2"/>
    <x v="2"/>
    <n v="63206"/>
    <x v="0"/>
    <x v="0"/>
    <d v="2014-03-20T00:00:00"/>
    <x v="0"/>
    <n v="40"/>
  </r>
  <r>
    <n v="851"/>
    <n v="1972"/>
    <x v="2"/>
    <x v="2"/>
    <n v="57136"/>
    <x v="1"/>
    <x v="1"/>
    <d v="2013-07-09T00:00:00"/>
    <x v="0"/>
    <n v="41"/>
  </r>
  <r>
    <n v="7706"/>
    <n v="1975"/>
    <x v="4"/>
    <x v="1"/>
    <n v="46772"/>
    <x v="0"/>
    <x v="1"/>
    <d v="2012-11-07T00:00:00"/>
    <x v="0"/>
    <n v="37"/>
  </r>
  <r>
    <n v="3967"/>
    <n v="1971"/>
    <x v="1"/>
    <x v="2"/>
    <n v="78931"/>
    <x v="0"/>
    <x v="0"/>
    <d v="2013-10-25T00:00:00"/>
    <x v="0"/>
    <n v="42"/>
  </r>
  <r>
    <n v="10128"/>
    <n v="1958"/>
    <x v="0"/>
    <x v="1"/>
    <n v="53977"/>
    <x v="0"/>
    <x v="1"/>
    <d v="2013-06-08T00:00:00"/>
    <x v="0"/>
    <n v="55"/>
  </r>
  <r>
    <n v="486"/>
    <n v="1988"/>
    <x v="0"/>
    <x v="2"/>
    <n v="84219"/>
    <x v="0"/>
    <x v="0"/>
    <d v="2014-02-02T00:00:00"/>
    <x v="0"/>
    <n v="26"/>
  </r>
  <r>
    <n v="9"/>
    <n v="1975"/>
    <x v="2"/>
    <x v="0"/>
    <n v="46098"/>
    <x v="1"/>
    <x v="1"/>
    <d v="2012-08-18T00:00:00"/>
    <x v="0"/>
    <n v="37"/>
  </r>
  <r>
    <n v="9451"/>
    <n v="1965"/>
    <x v="0"/>
    <x v="2"/>
    <n v="73538"/>
    <x v="0"/>
    <x v="1"/>
    <d v="2012-11-25T00:00:00"/>
    <x v="0"/>
    <n v="47"/>
  </r>
  <r>
    <n v="9264"/>
    <n v="1986"/>
    <x v="0"/>
    <x v="2"/>
    <n v="79529"/>
    <x v="0"/>
    <x v="0"/>
    <d v="2014-04-27T00:00:00"/>
    <x v="0"/>
    <n v="28"/>
  </r>
  <r>
    <n v="3865"/>
    <n v="1977"/>
    <x v="4"/>
    <x v="1"/>
    <n v="20981"/>
    <x v="0"/>
    <x v="0"/>
    <d v="2013-04-30T00:00:00"/>
    <x v="0"/>
    <n v="36"/>
  </r>
  <r>
    <n v="2853"/>
    <n v="1980"/>
    <x v="0"/>
    <x v="0"/>
    <n v="51766"/>
    <x v="1"/>
    <x v="0"/>
    <d v="2014-03-11T00:00:00"/>
    <x v="0"/>
    <n v="34"/>
  </r>
  <r>
    <n v="1490"/>
    <n v="1962"/>
    <x v="0"/>
    <x v="2"/>
    <n v="55759"/>
    <x v="0"/>
    <x v="1"/>
    <d v="2012-11-28T00:00:00"/>
    <x v="0"/>
    <n v="50"/>
  </r>
  <r>
    <n v="6310"/>
    <n v="1978"/>
    <x v="0"/>
    <x v="2"/>
    <n v="33039"/>
    <x v="1"/>
    <x v="0"/>
    <d v="2013-09-09T00:00:00"/>
    <x v="0"/>
    <n v="35"/>
  </r>
  <r>
    <n v="10380"/>
    <n v="1972"/>
    <x v="2"/>
    <x v="2"/>
    <n v="37787"/>
    <x v="1"/>
    <x v="0"/>
    <d v="2013-09-20T00:00:00"/>
    <x v="0"/>
    <n v="41"/>
  </r>
  <r>
    <n v="3887"/>
    <n v="1970"/>
    <x v="0"/>
    <x v="0"/>
    <n v="27242"/>
    <x v="1"/>
    <x v="0"/>
    <d v="2012-11-11T00:00:00"/>
    <x v="0"/>
    <n v="42"/>
  </r>
  <r>
    <n v="4278"/>
    <n v="1983"/>
    <x v="1"/>
    <x v="0"/>
    <n v="87188"/>
    <x v="0"/>
    <x v="0"/>
    <d v="2013-06-03T00:00:00"/>
    <x v="0"/>
    <n v="30"/>
  </r>
  <r>
    <n v="8643"/>
    <n v="1971"/>
    <x v="0"/>
    <x v="1"/>
    <n v="69930"/>
    <x v="0"/>
    <x v="0"/>
    <d v="2013-05-26T00:00:00"/>
    <x v="0"/>
    <n v="42"/>
  </r>
  <r>
    <n v="1998"/>
    <n v="1976"/>
    <x v="0"/>
    <x v="0"/>
    <n v="37697"/>
    <x v="1"/>
    <x v="0"/>
    <d v="2014-02-07T00:00:00"/>
    <x v="0"/>
    <n v="38"/>
  </r>
  <r>
    <n v="10795"/>
    <n v="1973"/>
    <x v="1"/>
    <x v="2"/>
    <n v="37401"/>
    <x v="1"/>
    <x v="0"/>
    <d v="2014-05-06T00:00:00"/>
    <x v="0"/>
    <n v="41"/>
  </r>
  <r>
    <n v="11110"/>
    <n v="1973"/>
    <x v="0"/>
    <x v="0"/>
    <n v="3502"/>
    <x v="1"/>
    <x v="0"/>
    <d v="2013-04-13T00:00:00"/>
    <x v="0"/>
    <n v="40"/>
  </r>
  <r>
    <n v="2408"/>
    <n v="1976"/>
    <x v="0"/>
    <x v="2"/>
    <n v="58597"/>
    <x v="1"/>
    <x v="1"/>
    <d v="2012-11-20T00:00:00"/>
    <x v="0"/>
    <n v="36"/>
  </r>
  <r>
    <n v="202"/>
    <n v="1948"/>
    <x v="1"/>
    <x v="4"/>
    <n v="82032"/>
    <x v="0"/>
    <x v="0"/>
    <d v="2014-04-05T00:00:00"/>
    <x v="0"/>
    <n v="66"/>
  </r>
  <r>
    <n v="7998"/>
    <n v="1958"/>
    <x v="0"/>
    <x v="1"/>
    <n v="28087"/>
    <x v="1"/>
    <x v="1"/>
    <d v="2012-12-11T00:00:00"/>
    <x v="0"/>
    <n v="54"/>
  </r>
  <r>
    <n v="830"/>
    <n v="1987"/>
    <x v="1"/>
    <x v="0"/>
    <n v="74004"/>
    <x v="0"/>
    <x v="0"/>
    <d v="2014-02-24T00:00:00"/>
    <x v="0"/>
    <n v="27"/>
  </r>
  <r>
    <n v="3536"/>
    <n v="1960"/>
    <x v="0"/>
    <x v="1"/>
    <n v="19740"/>
    <x v="0"/>
    <x v="1"/>
    <d v="2013-03-24T00:00:00"/>
    <x v="0"/>
    <n v="53"/>
  </r>
  <r>
    <n v="6050"/>
    <n v="1975"/>
    <x v="4"/>
    <x v="2"/>
    <n v="57036"/>
    <x v="0"/>
    <x v="1"/>
    <d v="2012-12-11T00:00:00"/>
    <x v="0"/>
    <n v="37"/>
  </r>
  <r>
    <n v="125"/>
    <n v="1958"/>
    <x v="4"/>
    <x v="1"/>
    <n v="53083"/>
    <x v="1"/>
    <x v="1"/>
    <d v="2013-05-15T00:00:00"/>
    <x v="0"/>
    <n v="55"/>
  </r>
  <r>
    <n v="3463"/>
    <n v="1975"/>
    <x v="1"/>
    <x v="2"/>
    <n v="69283"/>
    <x v="0"/>
    <x v="1"/>
    <d v="2014-06-14T00:00:00"/>
    <x v="0"/>
    <n v="39"/>
  </r>
  <r>
    <n v="2804"/>
    <n v="1975"/>
    <x v="2"/>
    <x v="0"/>
    <n v="46098"/>
    <x v="1"/>
    <x v="1"/>
    <d v="2012-08-18T00:00:00"/>
    <x v="0"/>
    <n v="37"/>
  </r>
  <r>
    <n v="3745"/>
    <n v="1988"/>
    <x v="4"/>
    <x v="2"/>
    <n v="23331"/>
    <x v="1"/>
    <x v="0"/>
    <d v="2012-09-04T00:00:00"/>
    <x v="0"/>
    <n v="24"/>
  </r>
  <r>
    <n v="9771"/>
    <n v="1988"/>
    <x v="4"/>
    <x v="0"/>
    <n v="23331"/>
    <x v="1"/>
    <x v="0"/>
    <d v="2012-10-05T00:00:00"/>
    <x v="0"/>
    <n v="24"/>
  </r>
  <r>
    <n v="451"/>
    <n v="1989"/>
    <x v="0"/>
    <x v="0"/>
    <n v="9255"/>
    <x v="1"/>
    <x v="0"/>
    <d v="2013-12-20T00:00:00"/>
    <x v="0"/>
    <n v="24"/>
  </r>
  <r>
    <n v="10530"/>
    <n v="1959"/>
    <x v="1"/>
    <x v="4"/>
    <n v="67786"/>
    <x v="0"/>
    <x v="0"/>
    <d v="2013-12-07T00:00:00"/>
    <x v="0"/>
    <n v="54"/>
  </r>
  <r>
    <n v="1079"/>
    <n v="1971"/>
    <x v="1"/>
    <x v="2"/>
    <n v="71969"/>
    <x v="0"/>
    <x v="1"/>
    <d v="2012-10-16T00:00:00"/>
    <x v="0"/>
    <n v="41"/>
  </r>
  <r>
    <n v="8920"/>
    <n v="1967"/>
    <x v="2"/>
    <x v="0"/>
    <n v="59235"/>
    <x v="1"/>
    <x v="0"/>
    <d v="2013-01-12T00:00:00"/>
    <x v="0"/>
    <n v="46"/>
  </r>
  <r>
    <n v="6678"/>
    <n v="1989"/>
    <x v="0"/>
    <x v="1"/>
    <n v="31928"/>
    <x v="1"/>
    <x v="0"/>
    <d v="2014-03-28T00:00:00"/>
    <x v="0"/>
    <n v="25"/>
  </r>
  <r>
    <n v="3852"/>
    <n v="1961"/>
    <x v="2"/>
    <x v="1"/>
    <n v="74881"/>
    <x v="1"/>
    <x v="1"/>
    <d v="2013-03-08T00:00:00"/>
    <x v="0"/>
    <n v="52"/>
  </r>
  <r>
    <n v="528"/>
    <n v="1978"/>
    <x v="0"/>
    <x v="2"/>
    <n v="65819"/>
    <x v="0"/>
    <x v="0"/>
    <d v="2012-11-29T00:00:00"/>
    <x v="0"/>
    <n v="34"/>
  </r>
  <r>
    <n v="73"/>
    <n v="1953"/>
    <x v="1"/>
    <x v="0"/>
    <n v="51411"/>
    <x v="1"/>
    <x v="2"/>
    <d v="2013-05-26T00:00:00"/>
    <x v="0"/>
    <n v="60"/>
  </r>
  <r>
    <n v="5589"/>
    <n v="1964"/>
    <x v="0"/>
    <x v="3"/>
    <n v="51983"/>
    <x v="0"/>
    <x v="1"/>
    <d v="2012-08-31T00:00:00"/>
    <x v="0"/>
    <n v="48"/>
  </r>
  <r>
    <n v="10212"/>
    <n v="1986"/>
    <x v="2"/>
    <x v="1"/>
    <n v="42386"/>
    <x v="1"/>
    <x v="0"/>
    <d v="2013-01-13T00:00:00"/>
    <x v="0"/>
    <n v="27"/>
  </r>
  <r>
    <n v="6365"/>
    <n v="1987"/>
    <x v="4"/>
    <x v="2"/>
    <n v="30390"/>
    <x v="0"/>
    <x v="0"/>
    <d v="2013-09-02T00:00:00"/>
    <x v="0"/>
    <n v="26"/>
  </r>
  <r>
    <n v="5636"/>
    <n v="1963"/>
    <x v="0"/>
    <x v="0"/>
    <n v="30983"/>
    <x v="0"/>
    <x v="0"/>
    <d v="2012-11-09T00:00:00"/>
    <x v="0"/>
    <n v="49"/>
  </r>
  <r>
    <n v="591"/>
    <n v="1957"/>
    <x v="0"/>
    <x v="4"/>
    <n v="66033"/>
    <x v="0"/>
    <x v="1"/>
    <d v="2013-01-20T00:00:00"/>
    <x v="0"/>
    <n v="56"/>
  </r>
  <r>
    <n v="2217"/>
    <n v="1975"/>
    <x v="4"/>
    <x v="2"/>
    <n v="37284"/>
    <x v="1"/>
    <x v="1"/>
    <d v="2013-03-29T00:00:00"/>
    <x v="0"/>
    <n v="38"/>
  </r>
  <r>
    <n v="2544"/>
    <n v="1951"/>
    <x v="2"/>
    <x v="3"/>
    <n v="57530"/>
    <x v="0"/>
    <x v="1"/>
    <d v="2013-10-12T00:00:00"/>
    <x v="0"/>
    <n v="62"/>
  </r>
  <r>
    <n v="7725"/>
    <n v="1965"/>
    <x v="4"/>
    <x v="2"/>
    <n v="76800"/>
    <x v="0"/>
    <x v="0"/>
    <d v="2014-03-08T00:00:00"/>
    <x v="0"/>
    <n v="49"/>
  </r>
  <r>
    <n v="8091"/>
    <n v="1956"/>
    <x v="0"/>
    <x v="2"/>
    <n v="63943"/>
    <x v="0"/>
    <x v="1"/>
    <d v="2012-09-02T00:00:00"/>
    <x v="0"/>
    <n v="56"/>
  </r>
  <r>
    <n v="7321"/>
    <n v="1962"/>
    <x v="0"/>
    <x v="1"/>
    <n v="76081"/>
    <x v="0"/>
    <x v="0"/>
    <d v="2014-05-23T00:00:00"/>
    <x v="0"/>
    <n v="52"/>
  </r>
  <r>
    <n v="5462"/>
    <n v="1974"/>
    <x v="0"/>
    <x v="2"/>
    <n v="67445"/>
    <x v="0"/>
    <x v="1"/>
    <d v="2012-08-12T00:00:00"/>
    <x v="0"/>
    <n v="38"/>
  </r>
  <r>
    <n v="7791"/>
    <n v="1967"/>
    <x v="2"/>
    <x v="2"/>
    <n v="37054"/>
    <x v="1"/>
    <x v="1"/>
    <d v="2013-09-15T00:00:00"/>
    <x v="0"/>
    <n v="46"/>
  </r>
  <r>
    <n v="955"/>
    <n v="1962"/>
    <x v="2"/>
    <x v="1"/>
    <n v="47175"/>
    <x v="1"/>
    <x v="1"/>
    <d v="2012-10-28T00:00:00"/>
    <x v="0"/>
    <n v="50"/>
  </r>
  <r>
    <n v="4037"/>
    <n v="1976"/>
    <x v="0"/>
    <x v="3"/>
    <n v="31859"/>
    <x v="1"/>
    <x v="0"/>
    <d v="2013-06-14T00:00:00"/>
    <x v="0"/>
    <n v="37"/>
  </r>
  <r>
    <n v="6642"/>
    <n v="1961"/>
    <x v="0"/>
    <x v="3"/>
    <n v="27215"/>
    <x v="2"/>
    <x v="1"/>
    <d v="2013-01-23T00:00:00"/>
    <x v="0"/>
    <n v="52"/>
  </r>
  <r>
    <n v="2793"/>
    <n v="1976"/>
    <x v="1"/>
    <x v="3"/>
    <n v="70179"/>
    <x v="0"/>
    <x v="1"/>
    <d v="2013-07-21T00:00:00"/>
    <x v="0"/>
    <n v="37"/>
  </r>
  <r>
    <n v="5424"/>
    <n v="1983"/>
    <x v="0"/>
    <x v="2"/>
    <n v="39922"/>
    <x v="1"/>
    <x v="0"/>
    <d v="2013-02-14T00:00:00"/>
    <x v="0"/>
    <n v="30"/>
  </r>
  <r>
    <n v="879"/>
    <n v="1976"/>
    <x v="2"/>
    <x v="2"/>
    <n v="49681"/>
    <x v="0"/>
    <x v="2"/>
    <d v="2013-11-04T00:00:00"/>
    <x v="0"/>
    <n v="37"/>
  </r>
  <r>
    <n v="9530"/>
    <n v="1988"/>
    <x v="0"/>
    <x v="2"/>
    <n v="24645"/>
    <x v="1"/>
    <x v="0"/>
    <d v="2012-11-01T00:00:00"/>
    <x v="0"/>
    <n v="24"/>
  </r>
  <r>
    <n v="4828"/>
    <n v="1954"/>
    <x v="0"/>
    <x v="3"/>
    <n v="79865"/>
    <x v="0"/>
    <x v="1"/>
    <d v="2014-06-18T00:00:00"/>
    <x v="0"/>
    <n v="60"/>
  </r>
  <r>
    <n v="10699"/>
    <n v="1985"/>
    <x v="0"/>
    <x v="2"/>
    <n v="44322"/>
    <x v="1"/>
    <x v="0"/>
    <d v="2014-06-16T00:00:00"/>
    <x v="0"/>
    <n v="29"/>
  </r>
  <r>
    <n v="1497"/>
    <n v="1952"/>
    <x v="0"/>
    <x v="0"/>
    <n v="47958"/>
    <x v="0"/>
    <x v="1"/>
    <d v="2013-01-19T00:00:00"/>
    <x v="0"/>
    <n v="61"/>
  </r>
  <r>
    <n v="7476"/>
    <n v="1964"/>
    <x v="2"/>
    <x v="0"/>
    <n v="63972"/>
    <x v="0"/>
    <x v="1"/>
    <d v="2012-12-02T00:00:00"/>
    <x v="0"/>
    <n v="48"/>
  </r>
  <r>
    <n v="4390"/>
    <n v="1954"/>
    <x v="0"/>
    <x v="1"/>
    <n v="75315"/>
    <x v="0"/>
    <x v="1"/>
    <d v="2014-04-15T00:00:00"/>
    <x v="0"/>
    <n v="60"/>
  </r>
  <r>
    <n v="10478"/>
    <n v="1950"/>
    <x v="1"/>
    <x v="2"/>
    <n v="55517"/>
    <x v="1"/>
    <x v="1"/>
    <d v="2012-09-27T00:00:00"/>
    <x v="0"/>
    <n v="62"/>
  </r>
  <r>
    <n v="1081"/>
    <n v="1957"/>
    <x v="1"/>
    <x v="2"/>
    <n v="75283"/>
    <x v="1"/>
    <x v="2"/>
    <d v="2013-03-27T00:00:00"/>
    <x v="0"/>
    <n v="56"/>
  </r>
  <r>
    <n v="4261"/>
    <n v="1946"/>
    <x v="1"/>
    <x v="0"/>
    <n v="82800"/>
    <x v="0"/>
    <x v="0"/>
    <d v="2012-11-24T00:00:00"/>
    <x v="0"/>
    <n v="66"/>
  </r>
  <r>
    <n v="9916"/>
    <n v="1954"/>
    <x v="0"/>
    <x v="2"/>
    <n v="38998"/>
    <x v="1"/>
    <x v="1"/>
    <d v="2012-11-03T00:00:00"/>
    <x v="1"/>
    <n v="58"/>
  </r>
  <r>
    <n v="5350"/>
    <n v="1991"/>
    <x v="2"/>
    <x v="0"/>
    <n v="90638"/>
    <x v="0"/>
    <x v="0"/>
    <d v="2014-02-13T00:00:00"/>
    <x v="0"/>
    <n v="23"/>
  </r>
  <r>
    <n v="8135"/>
    <n v="1986"/>
    <x v="2"/>
    <x v="2"/>
    <n v="27161"/>
    <x v="1"/>
    <x v="0"/>
    <d v="2013-10-28T00:00:00"/>
    <x v="0"/>
    <n v="27"/>
  </r>
  <r>
    <n v="8685"/>
    <n v="1977"/>
    <x v="0"/>
    <x v="2"/>
    <n v="42014"/>
    <x v="1"/>
    <x v="0"/>
    <d v="2012-08-17T00:00:00"/>
    <x v="0"/>
    <n v="35"/>
  </r>
  <r>
    <n v="4967"/>
    <n v="1960"/>
    <x v="1"/>
    <x v="1"/>
    <n v="38201"/>
    <x v="0"/>
    <x v="1"/>
    <d v="2013-03-29T00:00:00"/>
    <x v="0"/>
    <n v="53"/>
  </r>
  <r>
    <n v="2130"/>
    <n v="1982"/>
    <x v="0"/>
    <x v="1"/>
    <n v="45203"/>
    <x v="2"/>
    <x v="0"/>
    <d v="2014-03-23T00:00:00"/>
    <x v="0"/>
    <n v="32"/>
  </r>
  <r>
    <n v="9298"/>
    <n v="1947"/>
    <x v="1"/>
    <x v="1"/>
    <n v="81574"/>
    <x v="0"/>
    <x v="0"/>
    <d v="2014-04-28T00:00:00"/>
    <x v="0"/>
    <n v="67"/>
  </r>
  <r>
    <n v="8175"/>
    <n v="1992"/>
    <x v="0"/>
    <x v="2"/>
    <n v="34935"/>
    <x v="0"/>
    <x v="0"/>
    <d v="2013-06-21T00:00:00"/>
    <x v="0"/>
    <n v="21"/>
  </r>
  <r>
    <n v="6257"/>
    <n v="1976"/>
    <x v="2"/>
    <x v="0"/>
    <n v="60482"/>
    <x v="0"/>
    <x v="1"/>
    <d v="2013-01-23T00:00:00"/>
    <x v="0"/>
    <n v="37"/>
  </r>
  <r>
    <n v="3790"/>
    <n v="1956"/>
    <x v="0"/>
    <x v="1"/>
    <n v="34633"/>
    <x v="2"/>
    <x v="1"/>
    <d v="2014-01-23T00:00:00"/>
    <x v="0"/>
    <n v="58"/>
  </r>
  <r>
    <n v="9952"/>
    <n v="1947"/>
    <x v="2"/>
    <x v="1"/>
    <n v="78093"/>
    <x v="0"/>
    <x v="0"/>
    <d v="2013-12-11T00:00:00"/>
    <x v="0"/>
    <n v="66"/>
  </r>
  <r>
    <n v="3503"/>
    <n v="1950"/>
    <x v="0"/>
    <x v="3"/>
    <n v="82460"/>
    <x v="0"/>
    <x v="0"/>
    <d v="2013-12-02T00:00:00"/>
    <x v="0"/>
    <n v="63"/>
  </r>
  <r>
    <n v="5223"/>
    <n v="1966"/>
    <x v="2"/>
    <x v="1"/>
    <n v="45903"/>
    <x v="0"/>
    <x v="1"/>
    <d v="2014-04-23T00:00:00"/>
    <x v="0"/>
    <n v="48"/>
  </r>
  <r>
    <n v="4608"/>
    <n v="1987"/>
    <x v="0"/>
    <x v="3"/>
    <n v="81361"/>
    <x v="0"/>
    <x v="0"/>
    <d v="2014-02-25T00:00:00"/>
    <x v="0"/>
    <n v="27"/>
  </r>
  <r>
    <n v="1626"/>
    <n v="1973"/>
    <x v="1"/>
    <x v="3"/>
    <n v="35860"/>
    <x v="1"/>
    <x v="1"/>
    <d v="2014-05-19T00:00:00"/>
    <x v="0"/>
    <n v="41"/>
  </r>
  <r>
    <n v="4764"/>
    <n v="1952"/>
    <x v="2"/>
    <x v="1"/>
    <n v="40442"/>
    <x v="1"/>
    <x v="1"/>
    <d v="2012-08-19T00:00:00"/>
    <x v="0"/>
    <n v="60"/>
  </r>
  <r>
    <n v="2471"/>
    <n v="1965"/>
    <x v="0"/>
    <x v="2"/>
    <n v="61482"/>
    <x v="0"/>
    <x v="0"/>
    <d v="2014-06-27T00:00:00"/>
    <x v="0"/>
    <n v="49"/>
  </r>
  <r>
    <n v="5892"/>
    <n v="1980"/>
    <x v="0"/>
    <x v="2"/>
    <n v="34968"/>
    <x v="1"/>
    <x v="0"/>
    <d v="2013-04-10T00:00:00"/>
    <x v="0"/>
    <n v="33"/>
  </r>
  <r>
    <n v="2612"/>
    <n v="1987"/>
    <x v="0"/>
    <x v="2"/>
    <n v="75794"/>
    <x v="0"/>
    <x v="0"/>
    <d v="2013-12-24T00:00:00"/>
    <x v="0"/>
    <n v="26"/>
  </r>
  <r>
    <n v="4971"/>
    <n v="1962"/>
    <x v="1"/>
    <x v="1"/>
    <n v="31497"/>
    <x v="0"/>
    <x v="1"/>
    <d v="2012-12-06T00:00:00"/>
    <x v="0"/>
    <n v="50"/>
  </r>
  <r>
    <n v="5185"/>
    <n v="1955"/>
    <x v="0"/>
    <x v="2"/>
    <n v="74268"/>
    <x v="0"/>
    <x v="0"/>
    <d v="2013-02-14T00:00:00"/>
    <x v="0"/>
    <n v="58"/>
  </r>
  <r>
    <n v="10069"/>
    <n v="1988"/>
    <x v="3"/>
    <x v="1"/>
    <n v="13724"/>
    <x v="1"/>
    <x v="0"/>
    <d v="2012-08-31T00:00:00"/>
    <x v="0"/>
    <n v="24"/>
  </r>
  <r>
    <n v="2262"/>
    <n v="1965"/>
    <x v="2"/>
    <x v="1"/>
    <n v="45143"/>
    <x v="0"/>
    <x v="1"/>
    <d v="2013-08-26T00:00:00"/>
    <x v="0"/>
    <n v="48"/>
  </r>
  <r>
    <n v="1131"/>
    <n v="1967"/>
    <x v="1"/>
    <x v="0"/>
    <n v="52569"/>
    <x v="0"/>
    <x v="1"/>
    <d v="2014-04-05T00:00:00"/>
    <x v="0"/>
    <n v="47"/>
  </r>
  <r>
    <n v="1041"/>
    <n v="1973"/>
    <x v="1"/>
    <x v="0"/>
    <n v="48432"/>
    <x v="0"/>
    <x v="1"/>
    <d v="2012-10-18T00:00:00"/>
    <x v="0"/>
    <n v="39"/>
  </r>
  <r>
    <n v="24"/>
    <n v="1960"/>
    <x v="2"/>
    <x v="1"/>
    <n v="17144"/>
    <x v="1"/>
    <x v="1"/>
    <d v="2014-02-15T00:00:00"/>
    <x v="0"/>
    <n v="54"/>
  </r>
  <r>
    <n v="3409"/>
    <n v="1984"/>
    <x v="0"/>
    <x v="0"/>
    <n v="36108"/>
    <x v="1"/>
    <x v="0"/>
    <d v="2013-10-15T00:00:00"/>
    <x v="0"/>
    <n v="29"/>
  </r>
  <r>
    <n v="7022"/>
    <n v="1971"/>
    <x v="0"/>
    <x v="2"/>
    <n v="76445"/>
    <x v="1"/>
    <x v="0"/>
    <d v="2012-09-28T00:00:00"/>
    <x v="0"/>
    <n v="41"/>
  </r>
  <r>
    <n v="7943"/>
    <n v="1975"/>
    <x v="1"/>
    <x v="2"/>
    <n v="36663"/>
    <x v="1"/>
    <x v="0"/>
    <d v="2014-04-25T00:00:00"/>
    <x v="0"/>
    <n v="39"/>
  </r>
  <r>
    <n v="5272"/>
    <n v="1965"/>
    <x v="2"/>
    <x v="2"/>
    <n v="53843"/>
    <x v="0"/>
    <x v="1"/>
    <d v="2013-06-27T00:00:00"/>
    <x v="0"/>
    <n v="48"/>
  </r>
  <r>
    <n v="5453"/>
    <n v="1956"/>
    <x v="2"/>
    <x v="2"/>
    <n v="90226"/>
    <x v="0"/>
    <x v="0"/>
    <d v="2012-09-26T00:00:00"/>
    <x v="0"/>
    <n v="56"/>
  </r>
  <r>
    <n v="2565"/>
    <n v="1955"/>
    <x v="2"/>
    <x v="3"/>
    <n v="70638"/>
    <x v="0"/>
    <x v="0"/>
    <d v="2013-06-01T00:00:00"/>
    <x v="0"/>
    <n v="58"/>
  </r>
  <r>
    <n v="800"/>
    <n v="1960"/>
    <x v="0"/>
    <x v="1"/>
    <n v="44512"/>
    <x v="1"/>
    <x v="1"/>
    <d v="2013-08-30T00:00:00"/>
    <x v="0"/>
    <n v="53"/>
  </r>
  <r>
    <n v="11092"/>
    <n v="1961"/>
    <x v="0"/>
    <x v="2"/>
    <n v="27116"/>
    <x v="1"/>
    <x v="1"/>
    <d v="2014-03-02T00:00:00"/>
    <x v="0"/>
    <n v="53"/>
  </r>
  <r>
    <n v="5062"/>
    <n v="1963"/>
    <x v="1"/>
    <x v="2"/>
    <n v="54072"/>
    <x v="1"/>
    <x v="1"/>
    <d v="2013-07-27T00:00:00"/>
    <x v="0"/>
    <n v="50"/>
  </r>
  <r>
    <n v="8969"/>
    <n v="1977"/>
    <x v="0"/>
    <x v="2"/>
    <n v="71855"/>
    <x v="0"/>
    <x v="1"/>
    <d v="2013-01-16T00:00:00"/>
    <x v="0"/>
    <n v="36"/>
  </r>
  <r>
    <n v="4656"/>
    <n v="1990"/>
    <x v="4"/>
    <x v="0"/>
    <n v="51250"/>
    <x v="1"/>
    <x v="0"/>
    <d v="2013-03-30T00:00:00"/>
    <x v="0"/>
    <n v="23"/>
  </r>
  <r>
    <n v="4480"/>
    <n v="1973"/>
    <x v="2"/>
    <x v="2"/>
    <n v="60432"/>
    <x v="0"/>
    <x v="1"/>
    <d v="2014-03-09T00:00:00"/>
    <x v="0"/>
    <n v="41"/>
  </r>
  <r>
    <n v="9971"/>
    <n v="1964"/>
    <x v="1"/>
    <x v="2"/>
    <n v="65526"/>
    <x v="0"/>
    <x v="1"/>
    <d v="2014-04-11T00:00:00"/>
    <x v="0"/>
    <n v="50"/>
  </r>
  <r>
    <n v="6729"/>
    <n v="1988"/>
    <x v="0"/>
    <x v="0"/>
    <n v="68655"/>
    <x v="0"/>
    <x v="0"/>
    <d v="2012-08-10T00:00:00"/>
    <x v="0"/>
    <n v="24"/>
  </r>
  <r>
    <n v="1773"/>
    <n v="1978"/>
    <x v="4"/>
    <x v="2"/>
    <n v="12393"/>
    <x v="0"/>
    <x v="0"/>
    <d v="2012-12-04T00:00:00"/>
    <x v="0"/>
    <n v="34"/>
  </r>
  <r>
    <n v="9242"/>
    <n v="1990"/>
    <x v="0"/>
    <x v="0"/>
    <n v="64509"/>
    <x v="0"/>
    <x v="0"/>
    <d v="2013-08-17T00:00:00"/>
    <x v="0"/>
    <n v="23"/>
  </r>
  <r>
    <n v="1764"/>
    <n v="1975"/>
    <x v="0"/>
    <x v="0"/>
    <n v="33955"/>
    <x v="1"/>
    <x v="0"/>
    <d v="2013-08-09T00:00:00"/>
    <x v="0"/>
    <n v="38"/>
  </r>
  <r>
    <n v="6215"/>
    <n v="1977"/>
    <x v="0"/>
    <x v="2"/>
    <n v="31353"/>
    <x v="1"/>
    <x v="1"/>
    <d v="2013-12-29T00:00:00"/>
    <x v="0"/>
    <n v="36"/>
  </r>
  <r>
    <n v="10099"/>
    <n v="1984"/>
    <x v="0"/>
    <x v="2"/>
    <n v="55434"/>
    <x v="1"/>
    <x v="0"/>
    <d v="2013-10-05T00:00:00"/>
    <x v="0"/>
    <n v="29"/>
  </r>
  <r>
    <n v="5423"/>
    <n v="1983"/>
    <x v="0"/>
    <x v="1"/>
    <n v="28359"/>
    <x v="1"/>
    <x v="0"/>
    <d v="2013-10-27T00:00:00"/>
    <x v="0"/>
    <n v="30"/>
  </r>
  <r>
    <n v="940"/>
    <n v="1987"/>
    <x v="0"/>
    <x v="0"/>
    <n v="57100"/>
    <x v="1"/>
    <x v="0"/>
    <d v="2014-05-18T00:00:00"/>
    <x v="0"/>
    <n v="27"/>
  </r>
  <r>
    <n v="3011"/>
    <n v="1965"/>
    <x v="0"/>
    <x v="2"/>
    <n v="69139"/>
    <x v="0"/>
    <x v="1"/>
    <d v="2014-01-27T00:00:00"/>
    <x v="0"/>
    <n v="49"/>
  </r>
  <r>
    <n v="3298"/>
    <n v="1956"/>
    <x v="2"/>
    <x v="2"/>
    <n v="52973"/>
    <x v="0"/>
    <x v="1"/>
    <d v="2012-11-08T00:00:00"/>
    <x v="0"/>
    <n v="56"/>
  </r>
  <r>
    <n v="8286"/>
    <n v="1965"/>
    <x v="1"/>
    <x v="1"/>
    <n v="51717"/>
    <x v="0"/>
    <x v="1"/>
    <d v="2013-08-20T00:00:00"/>
    <x v="0"/>
    <n v="48"/>
  </r>
  <r>
    <n v="9668"/>
    <n v="1971"/>
    <x v="0"/>
    <x v="2"/>
    <n v="18793"/>
    <x v="1"/>
    <x v="0"/>
    <d v="2013-01-12T00:00:00"/>
    <x v="0"/>
    <n v="42"/>
  </r>
  <r>
    <n v="5120"/>
    <n v="1982"/>
    <x v="4"/>
    <x v="1"/>
    <n v="66664"/>
    <x v="0"/>
    <x v="0"/>
    <d v="2012-09-25T00:00:00"/>
    <x v="0"/>
    <n v="30"/>
  </r>
  <r>
    <n v="6097"/>
    <n v="1959"/>
    <x v="0"/>
    <x v="0"/>
    <n v="50664"/>
    <x v="1"/>
    <x v="1"/>
    <d v="2013-01-16T00:00:00"/>
    <x v="0"/>
    <n v="54"/>
  </r>
  <r>
    <n v="7019"/>
    <n v="1963"/>
    <x v="0"/>
    <x v="1"/>
    <n v="54414"/>
    <x v="1"/>
    <x v="1"/>
    <d v="2013-01-23T00:00:00"/>
    <x v="0"/>
    <n v="50"/>
  </r>
  <r>
    <n v="7408"/>
    <n v="1952"/>
    <x v="1"/>
    <x v="2"/>
    <n v="54549"/>
    <x v="0"/>
    <x v="1"/>
    <d v="2014-03-03T00:00:00"/>
    <x v="0"/>
    <n v="62"/>
  </r>
  <r>
    <n v="8041"/>
    <n v="1971"/>
    <x v="1"/>
    <x v="4"/>
    <n v="47111"/>
    <x v="0"/>
    <x v="1"/>
    <d v="2012-09-08T00:00:00"/>
    <x v="0"/>
    <n v="41"/>
  </r>
  <r>
    <n v="252"/>
    <n v="1963"/>
    <x v="1"/>
    <x v="3"/>
    <n v="41003"/>
    <x v="0"/>
    <x v="0"/>
    <d v="2013-03-17T00:00:00"/>
    <x v="0"/>
    <n v="50"/>
  </r>
  <r>
    <n v="9986"/>
    <n v="1982"/>
    <x v="0"/>
    <x v="1"/>
    <n v="19444"/>
    <x v="1"/>
    <x v="0"/>
    <d v="2014-02-22T00:00:00"/>
    <x v="0"/>
    <n v="32"/>
  </r>
  <r>
    <n v="3276"/>
    <n v="1976"/>
    <x v="4"/>
    <x v="1"/>
    <n v="36301"/>
    <x v="1"/>
    <x v="0"/>
    <d v="2013-10-25T00:00:00"/>
    <x v="0"/>
    <n v="37"/>
  </r>
  <r>
    <n v="3859"/>
    <n v="1947"/>
    <x v="1"/>
    <x v="1"/>
    <n v="73059"/>
    <x v="0"/>
    <x v="1"/>
    <d v="2013-08-31T00:00:00"/>
    <x v="0"/>
    <n v="66"/>
  </r>
  <r>
    <n v="3570"/>
    <n v="1969"/>
    <x v="1"/>
    <x v="1"/>
    <n v="42731"/>
    <x v="1"/>
    <x v="0"/>
    <d v="2013-10-21T00:00:00"/>
    <x v="0"/>
    <n v="44"/>
  </r>
  <r>
    <n v="3783"/>
    <n v="1959"/>
    <x v="1"/>
    <x v="2"/>
    <n v="52854"/>
    <x v="1"/>
    <x v="1"/>
    <d v="2014-03-24T00:00:00"/>
    <x v="0"/>
    <n v="55"/>
  </r>
  <r>
    <n v="10207"/>
    <n v="1978"/>
    <x v="0"/>
    <x v="1"/>
    <n v="22775"/>
    <x v="1"/>
    <x v="0"/>
    <d v="2013-06-19T00:00:00"/>
    <x v="0"/>
    <n v="35"/>
  </r>
  <r>
    <n v="10906"/>
    <n v="1948"/>
    <x v="1"/>
    <x v="1"/>
    <n v="46681"/>
    <x v="0"/>
    <x v="2"/>
    <d v="2013-10-08T00:00:00"/>
    <x v="0"/>
    <n v="65"/>
  </r>
  <r>
    <n v="3427"/>
    <n v="1955"/>
    <x v="1"/>
    <x v="2"/>
    <n v="59821"/>
    <x v="0"/>
    <x v="1"/>
    <d v="2013-04-12T00:00:00"/>
    <x v="0"/>
    <n v="58"/>
  </r>
  <r>
    <n v="5209"/>
    <n v="1954"/>
    <x v="0"/>
    <x v="3"/>
    <n v="50002"/>
    <x v="0"/>
    <x v="1"/>
    <d v="2013-06-17T00:00:00"/>
    <x v="0"/>
    <n v="59"/>
  </r>
  <r>
    <n v="10711"/>
    <n v="1945"/>
    <x v="0"/>
    <x v="2"/>
    <n v="69755"/>
    <x v="0"/>
    <x v="0"/>
    <d v="2013-10-02T00:00:00"/>
    <x v="0"/>
    <n v="68"/>
  </r>
  <r>
    <n v="10785"/>
    <n v="1969"/>
    <x v="0"/>
    <x v="2"/>
    <n v="44078"/>
    <x v="1"/>
    <x v="1"/>
    <d v="2014-06-19T00:00:00"/>
    <x v="0"/>
    <n v="45"/>
  </r>
  <r>
    <n v="2814"/>
    <n v="1976"/>
    <x v="2"/>
    <x v="1"/>
    <n v="30560"/>
    <x v="1"/>
    <x v="0"/>
    <d v="2013-06-27T00:00:00"/>
    <x v="0"/>
    <n v="37"/>
  </r>
  <r>
    <n v="6866"/>
    <n v="1969"/>
    <x v="2"/>
    <x v="1"/>
    <n v="35924"/>
    <x v="1"/>
    <x v="1"/>
    <d v="2014-03-23T00:00:00"/>
    <x v="0"/>
    <n v="45"/>
  </r>
  <r>
    <n v="1665"/>
    <n v="1964"/>
    <x v="1"/>
    <x v="3"/>
    <n v="64140"/>
    <x v="0"/>
    <x v="2"/>
    <d v="2013-09-23T00:00:00"/>
    <x v="0"/>
    <n v="49"/>
  </r>
  <r>
    <n v="6575"/>
    <n v="1981"/>
    <x v="0"/>
    <x v="1"/>
    <n v="56386"/>
    <x v="1"/>
    <x v="1"/>
    <d v="2012-10-27T00:00:00"/>
    <x v="0"/>
    <n v="31"/>
  </r>
  <r>
    <n v="3829"/>
    <n v="1979"/>
    <x v="3"/>
    <x v="1"/>
    <n v="24594"/>
    <x v="1"/>
    <x v="0"/>
    <d v="2013-12-10T00:00:00"/>
    <x v="0"/>
    <n v="34"/>
  </r>
  <r>
    <n v="3091"/>
    <n v="1981"/>
    <x v="4"/>
    <x v="1"/>
    <n v="75774"/>
    <x v="1"/>
    <x v="0"/>
    <d v="2014-05-02T00:00:00"/>
    <x v="0"/>
    <n v="33"/>
  </r>
  <r>
    <n v="10141"/>
    <n v="1960"/>
    <x v="2"/>
    <x v="3"/>
    <n v="39228"/>
    <x v="0"/>
    <x v="0"/>
    <d v="2013-05-10T00:00:00"/>
    <x v="0"/>
    <n v="53"/>
  </r>
  <r>
    <n v="5177"/>
    <n v="1974"/>
    <x v="2"/>
    <x v="2"/>
    <n v="58494"/>
    <x v="0"/>
    <x v="1"/>
    <d v="2013-12-12T00:00:00"/>
    <x v="0"/>
    <n v="39"/>
  </r>
  <r>
    <n v="7005"/>
    <n v="1981"/>
    <x v="0"/>
    <x v="0"/>
    <n v="58684"/>
    <x v="0"/>
    <x v="0"/>
    <d v="2014-06-16T00:00:00"/>
    <x v="0"/>
    <n v="33"/>
  </r>
  <r>
    <n v="6409"/>
    <n v="1967"/>
    <x v="0"/>
    <x v="3"/>
    <n v="57136"/>
    <x v="0"/>
    <x v="0"/>
    <d v="2013-05-18T00:00:00"/>
    <x v="0"/>
    <n v="46"/>
  </r>
  <r>
    <n v="7485"/>
    <n v="1950"/>
    <x v="1"/>
    <x v="4"/>
    <n v="56551"/>
    <x v="1"/>
    <x v="1"/>
    <d v="2014-05-07T00:00:00"/>
    <x v="0"/>
    <n v="64"/>
  </r>
  <r>
    <n v="8079"/>
    <n v="1982"/>
    <x v="0"/>
    <x v="2"/>
    <n v="22448"/>
    <x v="1"/>
    <x v="0"/>
    <d v="2014-02-26T00:00:00"/>
    <x v="0"/>
    <n v="32"/>
  </r>
  <r>
    <n v="8395"/>
    <n v="1961"/>
    <x v="0"/>
    <x v="0"/>
    <n v="82014"/>
    <x v="0"/>
    <x v="0"/>
    <d v="2012-08-20T00:00:00"/>
    <x v="0"/>
    <n v="51"/>
  </r>
  <r>
    <n v="10352"/>
    <n v="1963"/>
    <x v="0"/>
    <x v="4"/>
    <n v="34213"/>
    <x v="1"/>
    <x v="1"/>
    <d v="2012-09-07T00:00:00"/>
    <x v="0"/>
    <n v="49"/>
  </r>
  <r>
    <n v="4931"/>
    <n v="1977"/>
    <x v="0"/>
    <x v="1"/>
    <n v="157146"/>
    <x v="0"/>
    <x v="0"/>
    <d v="2013-04-29T00:00:00"/>
    <x v="0"/>
    <n v="36"/>
  </r>
  <r>
    <n v="13"/>
    <n v="1947"/>
    <x v="1"/>
    <x v="4"/>
    <n v="25358"/>
    <x v="0"/>
    <x v="1"/>
    <d v="2013-07-22T00:00:00"/>
    <x v="0"/>
    <n v="66"/>
  </r>
  <r>
    <n v="1834"/>
    <n v="1978"/>
    <x v="2"/>
    <x v="0"/>
    <n v="35544"/>
    <x v="1"/>
    <x v="0"/>
    <d v="2014-03-08T00:00:00"/>
    <x v="0"/>
    <n v="36"/>
  </r>
  <r>
    <n v="2285"/>
    <n v="1954"/>
    <x v="2"/>
    <x v="1"/>
    <n v="36634"/>
    <x v="0"/>
    <x v="1"/>
    <d v="2013-05-28T00:00:00"/>
    <x v="0"/>
    <n v="59"/>
  </r>
  <r>
    <n v="2295"/>
    <n v="1954"/>
    <x v="1"/>
    <x v="2"/>
    <n v="62670"/>
    <x v="0"/>
    <x v="1"/>
    <d v="2014-02-02T00:00:00"/>
    <x v="0"/>
    <n v="60"/>
  </r>
  <r>
    <n v="1378"/>
    <n v="1972"/>
    <x v="4"/>
    <x v="1"/>
    <n v="50334"/>
    <x v="0"/>
    <x v="1"/>
    <d v="2013-07-24T00:00:00"/>
    <x v="0"/>
    <n v="41"/>
  </r>
  <r>
    <n v="2781"/>
    <n v="1981"/>
    <x v="0"/>
    <x v="0"/>
    <n v="72066"/>
    <x v="0"/>
    <x v="0"/>
    <d v="2014-06-23T00:00:00"/>
    <x v="0"/>
    <n v="33"/>
  </r>
  <r>
    <n v="1165"/>
    <n v="1958"/>
    <x v="1"/>
    <x v="0"/>
    <n v="50729"/>
    <x v="1"/>
    <x v="1"/>
    <d v="2013-05-02T00:00:00"/>
    <x v="0"/>
    <n v="55"/>
  </r>
  <r>
    <n v="1404"/>
    <n v="1968"/>
    <x v="0"/>
    <x v="1"/>
    <n v="34916"/>
    <x v="2"/>
    <x v="0"/>
    <d v="2013-05-15T00:00:00"/>
    <x v="0"/>
    <n v="45"/>
  </r>
  <r>
    <n v="6457"/>
    <n v="1976"/>
    <x v="0"/>
    <x v="3"/>
    <n v="64892"/>
    <x v="0"/>
    <x v="1"/>
    <d v="2014-05-29T00:00:00"/>
    <x v="0"/>
    <n v="38"/>
  </r>
  <r>
    <n v="2639"/>
    <n v="1966"/>
    <x v="0"/>
    <x v="0"/>
    <n v="43602"/>
    <x v="1"/>
    <x v="1"/>
    <d v="2014-01-10T00:00:00"/>
    <x v="0"/>
    <n v="48"/>
  </r>
  <r>
    <n v="8299"/>
    <n v="1989"/>
    <x v="1"/>
    <x v="0"/>
    <n v="33996"/>
    <x v="0"/>
    <x v="0"/>
    <d v="2013-09-11T00:00:00"/>
    <x v="0"/>
    <n v="24"/>
  </r>
  <r>
    <n v="6437"/>
    <n v="1985"/>
    <x v="4"/>
    <x v="0"/>
    <n v="41473"/>
    <x v="1"/>
    <x v="0"/>
    <d v="2013-06-19T00:00:00"/>
    <x v="0"/>
    <n v="28"/>
  </r>
  <r>
    <n v="6912"/>
    <n v="1967"/>
    <x v="1"/>
    <x v="2"/>
    <n v="63246"/>
    <x v="0"/>
    <x v="2"/>
    <d v="2013-08-20T00:00:00"/>
    <x v="0"/>
    <n v="46"/>
  </r>
  <r>
    <n v="7327"/>
    <n v="1959"/>
    <x v="1"/>
    <x v="2"/>
    <n v="36732"/>
    <x v="1"/>
    <x v="1"/>
    <d v="2013-12-29T00:00:00"/>
    <x v="0"/>
    <n v="54"/>
  </r>
  <r>
    <n v="5299"/>
    <n v="1970"/>
    <x v="1"/>
    <x v="2"/>
    <n v="69084"/>
    <x v="1"/>
    <x v="0"/>
    <d v="2013-11-19T00:00:00"/>
    <x v="0"/>
    <n v="43"/>
  </r>
  <r>
    <n v="4127"/>
    <n v="1967"/>
    <x v="1"/>
    <x v="2"/>
    <n v="77766"/>
    <x v="0"/>
    <x v="1"/>
    <d v="2013-02-22T00:00:00"/>
    <x v="0"/>
    <n v="46"/>
  </r>
  <r>
    <n v="8143"/>
    <n v="1985"/>
    <x v="1"/>
    <x v="0"/>
    <n v="37929"/>
    <x v="0"/>
    <x v="0"/>
    <d v="2013-07-30T00:00:00"/>
    <x v="0"/>
    <n v="28"/>
  </r>
  <r>
    <n v="1964"/>
    <n v="1951"/>
    <x v="0"/>
    <x v="1"/>
    <n v="86610"/>
    <x v="0"/>
    <x v="0"/>
    <d v="2013-09-05T00:00:00"/>
    <x v="0"/>
    <n v="62"/>
  </r>
  <r>
    <n v="3690"/>
    <n v="1986"/>
    <x v="2"/>
    <x v="2"/>
    <n v="80141"/>
    <x v="0"/>
    <x v="0"/>
    <d v="2013-01-11T00:00:00"/>
    <x v="0"/>
    <n v="27"/>
  </r>
  <r>
    <n v="3433"/>
    <n v="1955"/>
    <x v="4"/>
    <x v="2"/>
    <n v="72635"/>
    <x v="0"/>
    <x v="0"/>
    <d v="2013-06-03T00:00:00"/>
    <x v="0"/>
    <n v="58"/>
  </r>
  <r>
    <n v="3389"/>
    <n v="1970"/>
    <x v="0"/>
    <x v="2"/>
    <n v="69016"/>
    <x v="0"/>
    <x v="1"/>
    <d v="2012-11-22T00:00:00"/>
    <x v="0"/>
    <n v="42"/>
  </r>
  <r>
    <n v="4712"/>
    <n v="1991"/>
    <x v="4"/>
    <x v="1"/>
    <n v="20193"/>
    <x v="0"/>
    <x v="0"/>
    <d v="2012-11-28T00:00:00"/>
    <x v="0"/>
    <n v="21"/>
  </r>
  <r>
    <n v="1170"/>
    <n v="1975"/>
    <x v="0"/>
    <x v="2"/>
    <n v="27573"/>
    <x v="1"/>
    <x v="0"/>
    <d v="2013-03-25T00:00:00"/>
    <x v="0"/>
    <n v="38"/>
  </r>
  <r>
    <n v="6347"/>
    <n v="1979"/>
    <x v="3"/>
    <x v="0"/>
    <n v="15862"/>
    <x v="1"/>
    <x v="0"/>
    <d v="2013-06-27T00:00:00"/>
    <x v="0"/>
    <n v="34"/>
  </r>
  <r>
    <n v="4065"/>
    <n v="1976"/>
    <x v="1"/>
    <x v="2"/>
    <n v="49544"/>
    <x v="1"/>
    <x v="0"/>
    <d v="2013-02-12T00:00:00"/>
    <x v="0"/>
    <n v="37"/>
  </r>
  <r>
    <n v="8230"/>
    <n v="1980"/>
    <x v="0"/>
    <x v="2"/>
    <n v="33228"/>
    <x v="1"/>
    <x v="0"/>
    <d v="2014-01-23T00:00:00"/>
    <x v="0"/>
    <n v="34"/>
  </r>
  <r>
    <n v="1215"/>
    <n v="1978"/>
    <x v="0"/>
    <x v="1"/>
    <n v="70440"/>
    <x v="0"/>
    <x v="0"/>
    <d v="2013-10-08T00:00:00"/>
    <x v="0"/>
    <n v="35"/>
  </r>
  <r>
    <n v="5939"/>
    <n v="1971"/>
    <x v="0"/>
    <x v="1"/>
    <n v="38232"/>
    <x v="1"/>
    <x v="1"/>
    <d v="2014-01-17T00:00:00"/>
    <x v="0"/>
    <n v="43"/>
  </r>
  <r>
    <n v="2156"/>
    <n v="1955"/>
    <x v="1"/>
    <x v="2"/>
    <n v="22554"/>
    <x v="1"/>
    <x v="1"/>
    <d v="2012-11-03T00:00:00"/>
    <x v="0"/>
    <n v="57"/>
  </r>
  <r>
    <n v="7788"/>
    <n v="1983"/>
    <x v="1"/>
    <x v="2"/>
    <n v="23536"/>
    <x v="1"/>
    <x v="0"/>
    <d v="2014-06-04T00:00:00"/>
    <x v="0"/>
    <n v="31"/>
  </r>
  <r>
    <n v="10323"/>
    <n v="1952"/>
    <x v="0"/>
    <x v="2"/>
    <n v="49413"/>
    <x v="0"/>
    <x v="1"/>
    <d v="2013-10-25T00:00:00"/>
    <x v="0"/>
    <n v="61"/>
  </r>
  <r>
    <n v="7947"/>
    <n v="1969"/>
    <x v="0"/>
    <x v="2"/>
    <n v="42231"/>
    <x v="1"/>
    <x v="1"/>
    <d v="2014-03-25T00:00:00"/>
    <x v="0"/>
    <n v="45"/>
  </r>
  <r>
    <n v="1891"/>
    <n v="1980"/>
    <x v="2"/>
    <x v="3"/>
    <n v="78789"/>
    <x v="0"/>
    <x v="0"/>
    <d v="2012-08-08T00:00:00"/>
    <x v="0"/>
    <n v="32"/>
  </r>
  <r>
    <n v="2570"/>
    <n v="1968"/>
    <x v="0"/>
    <x v="1"/>
    <n v="56534"/>
    <x v="0"/>
    <x v="1"/>
    <d v="2013-07-23T00:00:00"/>
    <x v="0"/>
    <n v="45"/>
  </r>
  <r>
    <n v="9256"/>
    <n v="1971"/>
    <x v="0"/>
    <x v="0"/>
    <n v="58350"/>
    <x v="0"/>
    <x v="1"/>
    <d v="2013-01-04T00:00:00"/>
    <x v="0"/>
    <n v="42"/>
  </r>
  <r>
    <n v="295"/>
    <n v="1989"/>
    <x v="0"/>
    <x v="0"/>
    <n v="81217"/>
    <x v="0"/>
    <x v="0"/>
    <d v="2013-07-19T00:00:00"/>
    <x v="0"/>
    <n v="24"/>
  </r>
  <r>
    <n v="7397"/>
    <n v="1951"/>
    <x v="0"/>
    <x v="0"/>
    <n v="49090"/>
    <x v="0"/>
    <x v="1"/>
    <d v="2013-07-19T00:00:00"/>
    <x v="0"/>
    <n v="62"/>
  </r>
  <r>
    <n v="6349"/>
    <n v="1987"/>
    <x v="2"/>
    <x v="3"/>
    <n v="61787"/>
    <x v="0"/>
    <x v="0"/>
    <d v="2013-07-06T00:00:00"/>
    <x v="0"/>
    <n v="26"/>
  </r>
  <r>
    <n v="10790"/>
    <n v="1985"/>
    <x v="1"/>
    <x v="2"/>
    <n v="18169"/>
    <x v="1"/>
    <x v="0"/>
    <d v="2013-02-19T00:00:00"/>
    <x v="0"/>
    <n v="28"/>
  </r>
  <r>
    <n v="10398"/>
    <n v="1981"/>
    <x v="4"/>
    <x v="0"/>
    <n v="24336"/>
    <x v="1"/>
    <x v="0"/>
    <d v="2012-08-27T00:00:00"/>
    <x v="0"/>
    <n v="31"/>
  </r>
  <r>
    <n v="2431"/>
    <n v="1990"/>
    <x v="0"/>
    <x v="2"/>
    <n v="18222"/>
    <x v="0"/>
    <x v="0"/>
    <d v="2012-12-31T00:00:00"/>
    <x v="0"/>
    <n v="22"/>
  </r>
  <r>
    <n v="550"/>
    <n v="1952"/>
    <x v="0"/>
    <x v="3"/>
    <n v="62335"/>
    <x v="0"/>
    <x v="1"/>
    <d v="2013-05-23T00:00:00"/>
    <x v="0"/>
    <n v="61"/>
  </r>
  <r>
    <n v="1890"/>
    <n v="1971"/>
    <x v="4"/>
    <x v="1"/>
    <n v="42033"/>
    <x v="1"/>
    <x v="1"/>
    <d v="2012-09-19T00:00:00"/>
    <x v="0"/>
    <n v="41"/>
  </r>
  <r>
    <n v="10742"/>
    <n v="1983"/>
    <x v="1"/>
    <x v="2"/>
    <n v="86580"/>
    <x v="0"/>
    <x v="0"/>
    <d v="2013-02-27T00:00:00"/>
    <x v="0"/>
    <n v="30"/>
  </r>
  <r>
    <n v="10356"/>
    <n v="1957"/>
    <x v="1"/>
    <x v="3"/>
    <n v="41437"/>
    <x v="1"/>
    <x v="1"/>
    <d v="2012-09-22T00:00:00"/>
    <x v="0"/>
    <n v="55"/>
  </r>
  <r>
    <n v="4676"/>
    <n v="1951"/>
    <x v="2"/>
    <x v="4"/>
    <n v="73705"/>
    <x v="0"/>
    <x v="2"/>
    <d v="2014-03-05T00:00:00"/>
    <x v="0"/>
    <n v="63"/>
  </r>
  <r>
    <n v="8852"/>
    <n v="1976"/>
    <x v="0"/>
    <x v="2"/>
    <n v="61064"/>
    <x v="0"/>
    <x v="1"/>
    <d v="2012-08-31T00:00:00"/>
    <x v="0"/>
    <n v="36"/>
  </r>
  <r>
    <n v="3565"/>
    <n v="1955"/>
    <x v="2"/>
    <x v="2"/>
    <n v="38452"/>
    <x v="1"/>
    <x v="1"/>
    <d v="2014-03-30T00:00:00"/>
    <x v="0"/>
    <n v="59"/>
  </r>
  <r>
    <n v="5294"/>
    <n v="1989"/>
    <x v="0"/>
    <x v="0"/>
    <n v="18358"/>
    <x v="1"/>
    <x v="0"/>
    <d v="2013-11-20T00:00:00"/>
    <x v="0"/>
    <n v="24"/>
  </r>
  <r>
    <n v="1958"/>
    <n v="1973"/>
    <x v="1"/>
    <x v="1"/>
    <n v="55012"/>
    <x v="0"/>
    <x v="1"/>
    <d v="2014-03-21T00:00:00"/>
    <x v="0"/>
    <n v="41"/>
  </r>
  <r>
    <n v="7349"/>
    <n v="1973"/>
    <x v="3"/>
    <x v="1"/>
    <n v="9722"/>
    <x v="1"/>
    <x v="0"/>
    <d v="2012-10-02T00:00:00"/>
    <x v="0"/>
    <n v="39"/>
  </r>
  <r>
    <n v="8799"/>
    <n v="1984"/>
    <x v="1"/>
    <x v="2"/>
    <n v="38175"/>
    <x v="1"/>
    <x v="0"/>
    <d v="2013-09-23T00:00:00"/>
    <x v="0"/>
    <n v="29"/>
  </r>
  <r>
    <n v="1351"/>
    <n v="1956"/>
    <x v="2"/>
    <x v="1"/>
    <n v="58656"/>
    <x v="0"/>
    <x v="1"/>
    <d v="2012-09-20T00:00:00"/>
    <x v="0"/>
    <n v="56"/>
  </r>
  <r>
    <n v="1045"/>
    <n v="1965"/>
    <x v="0"/>
    <x v="1"/>
    <n v="52117"/>
    <x v="0"/>
    <x v="1"/>
    <d v="2012-08-16T00:00:00"/>
    <x v="0"/>
    <n v="47"/>
  </r>
  <r>
    <n v="7732"/>
    <n v="1978"/>
    <x v="0"/>
    <x v="2"/>
    <n v="64813"/>
    <x v="1"/>
    <x v="0"/>
    <d v="2014-01-02T00:00:00"/>
    <x v="0"/>
    <n v="36"/>
  </r>
  <r>
    <n v="8070"/>
    <n v="1973"/>
    <x v="1"/>
    <x v="2"/>
    <n v="54222"/>
    <x v="0"/>
    <x v="1"/>
    <d v="2014-03-01T00:00:00"/>
    <x v="0"/>
    <n v="41"/>
  </r>
  <r>
    <n v="477"/>
    <n v="1986"/>
    <x v="0"/>
    <x v="2"/>
    <n v="83512"/>
    <x v="0"/>
    <x v="0"/>
    <d v="2014-06-17T00:00:00"/>
    <x v="0"/>
    <n v="28"/>
  </r>
  <r>
    <n v="7832"/>
    <n v="1959"/>
    <x v="2"/>
    <x v="2"/>
    <n v="77520"/>
    <x v="0"/>
    <x v="1"/>
    <d v="2013-08-28T00:00:00"/>
    <x v="0"/>
    <n v="54"/>
  </r>
  <r>
    <n v="2202"/>
    <n v="1978"/>
    <x v="0"/>
    <x v="1"/>
    <n v="41154"/>
    <x v="0"/>
    <x v="1"/>
    <d v="2013-04-09T00:00:00"/>
    <x v="0"/>
    <n v="35"/>
  </r>
  <r>
    <n v="7396"/>
    <n v="1966"/>
    <x v="0"/>
    <x v="2"/>
    <n v="80398"/>
    <x v="0"/>
    <x v="0"/>
    <d v="2012-11-10T00:00:00"/>
    <x v="0"/>
    <n v="46"/>
  </r>
  <r>
    <n v="4055"/>
    <n v="1992"/>
    <x v="3"/>
    <x v="0"/>
    <n v="18746"/>
    <x v="1"/>
    <x v="0"/>
    <d v="2014-05-29T00:00:00"/>
    <x v="0"/>
    <n v="22"/>
  </r>
  <r>
    <n v="10340"/>
    <n v="1984"/>
    <x v="0"/>
    <x v="1"/>
    <n v="35196"/>
    <x v="1"/>
    <x v="0"/>
    <d v="2012-11-13T00:00:00"/>
    <x v="0"/>
    <n v="28"/>
  </r>
  <r>
    <n v="10091"/>
    <n v="1956"/>
    <x v="0"/>
    <x v="0"/>
    <n v="60230"/>
    <x v="0"/>
    <x v="1"/>
    <d v="2013-05-20T00:00:00"/>
    <x v="0"/>
    <n v="57"/>
  </r>
  <r>
    <n v="7629"/>
    <n v="1977"/>
    <x v="0"/>
    <x v="2"/>
    <n v="22108"/>
    <x v="1"/>
    <x v="1"/>
    <d v="2014-05-08T00:00:00"/>
    <x v="0"/>
    <n v="37"/>
  </r>
  <r>
    <n v="10640"/>
    <n v="1974"/>
    <x v="0"/>
    <x v="1"/>
    <n v="44392"/>
    <x v="1"/>
    <x v="1"/>
    <d v="2013-09-05T00:00:00"/>
    <x v="0"/>
    <n v="39"/>
  </r>
  <r>
    <n v="3498"/>
    <n v="1976"/>
    <x v="1"/>
    <x v="2"/>
    <n v="55424"/>
    <x v="0"/>
    <x v="1"/>
    <d v="2012-11-25T00:00:00"/>
    <x v="0"/>
    <n v="36"/>
  </r>
  <r>
    <n v="6742"/>
    <n v="1979"/>
    <x v="0"/>
    <x v="2"/>
    <n v="17688"/>
    <x v="1"/>
    <x v="0"/>
    <d v="2013-01-13T00:00:00"/>
    <x v="1"/>
    <n v="34"/>
  </r>
  <r>
    <n v="1172"/>
    <n v="1983"/>
    <x v="1"/>
    <x v="2"/>
    <n v="92491"/>
    <x v="0"/>
    <x v="0"/>
    <d v="2013-05-01T00:00:00"/>
    <x v="0"/>
    <n v="30"/>
  </r>
  <r>
    <n v="569"/>
    <n v="1991"/>
    <x v="0"/>
    <x v="0"/>
    <n v="90273"/>
    <x v="0"/>
    <x v="0"/>
    <d v="2013-12-14T00:00:00"/>
    <x v="0"/>
    <n v="22"/>
  </r>
  <r>
    <n v="4686"/>
    <n v="1962"/>
    <x v="1"/>
    <x v="4"/>
    <n v="82571"/>
    <x v="0"/>
    <x v="0"/>
    <d v="2014-04-02T00:00:00"/>
    <x v="0"/>
    <n v="52"/>
  </r>
  <r>
    <n v="1381"/>
    <n v="1982"/>
    <x v="1"/>
    <x v="0"/>
    <n v="38513"/>
    <x v="1"/>
    <x v="0"/>
    <d v="2014-01-28T00:00:00"/>
    <x v="0"/>
    <n v="32"/>
  </r>
  <r>
    <n v="2634"/>
    <n v="1979"/>
    <x v="2"/>
    <x v="0"/>
    <n v="16653"/>
    <x v="1"/>
    <x v="0"/>
    <d v="2014-04-18T00:00:00"/>
    <x v="0"/>
    <n v="35"/>
  </r>
  <r>
    <n v="10905"/>
    <n v="1955"/>
    <x v="0"/>
    <x v="1"/>
    <n v="42586"/>
    <x v="1"/>
    <x v="1"/>
    <d v="2012-10-29T00:00:00"/>
    <x v="0"/>
    <n v="57"/>
  </r>
  <r>
    <n v="1744"/>
    <n v="1965"/>
    <x v="3"/>
    <x v="0"/>
    <n v="23529"/>
    <x v="0"/>
    <x v="1"/>
    <d v="2013-01-07T00:00:00"/>
    <x v="0"/>
    <n v="48"/>
  </r>
  <r>
    <n v="1000"/>
    <n v="1961"/>
    <x v="2"/>
    <x v="1"/>
    <n v="74881"/>
    <x v="1"/>
    <x v="1"/>
    <d v="2013-03-08T00:00:00"/>
    <x v="0"/>
    <n v="52"/>
  </r>
  <r>
    <n v="3828"/>
    <n v="1951"/>
    <x v="0"/>
    <x v="2"/>
    <n v="71107"/>
    <x v="0"/>
    <x v="1"/>
    <d v="2013-02-17T00:00:00"/>
    <x v="0"/>
    <n v="62"/>
  </r>
  <r>
    <n v="8605"/>
    <n v="1964"/>
    <x v="1"/>
    <x v="1"/>
    <n v="46910"/>
    <x v="1"/>
    <x v="1"/>
    <d v="2014-03-23T00:00:00"/>
    <x v="0"/>
    <n v="50"/>
  </r>
  <r>
    <n v="10304"/>
    <n v="1959"/>
    <x v="0"/>
    <x v="2"/>
    <n v="18690"/>
    <x v="0"/>
    <x v="0"/>
    <d v="2012-12-28T00:00:00"/>
    <x v="0"/>
    <n v="53"/>
  </r>
  <r>
    <n v="4351"/>
    <n v="1955"/>
    <x v="0"/>
    <x v="3"/>
    <n v="37244"/>
    <x v="1"/>
    <x v="1"/>
    <d v="2013-04-27T00:00:00"/>
    <x v="0"/>
    <n v="58"/>
  </r>
  <r>
    <n v="10129"/>
    <n v="1966"/>
    <x v="0"/>
    <x v="1"/>
    <n v="82427"/>
    <x v="0"/>
    <x v="0"/>
    <d v="2014-03-12T00:00:00"/>
    <x v="0"/>
    <n v="48"/>
  </r>
  <r>
    <n v="2499"/>
    <n v="1958"/>
    <x v="4"/>
    <x v="0"/>
    <n v="75342"/>
    <x v="0"/>
    <x v="1"/>
    <d v="2013-05-06T00:00:00"/>
    <x v="0"/>
    <n v="55"/>
  </r>
  <r>
    <n v="10092"/>
    <n v="1954"/>
    <x v="0"/>
    <x v="3"/>
    <n v="70044"/>
    <x v="0"/>
    <x v="1"/>
    <d v="2013-02-18T00:00:00"/>
    <x v="0"/>
    <n v="59"/>
  </r>
  <r>
    <n v="7500"/>
    <n v="1967"/>
    <x v="0"/>
    <x v="0"/>
    <n v="79146"/>
    <x v="1"/>
    <x v="1"/>
    <d v="2014-04-24T00:00:00"/>
    <x v="0"/>
    <n v="47"/>
  </r>
  <r>
    <n v="5796"/>
    <n v="1963"/>
    <x v="0"/>
    <x v="2"/>
    <n v="77437"/>
    <x v="0"/>
    <x v="0"/>
    <d v="2013-11-26T00:00:00"/>
    <x v="0"/>
    <n v="50"/>
  </r>
  <r>
    <n v="10556"/>
    <n v="1959"/>
    <x v="0"/>
    <x v="2"/>
    <n v="54984"/>
    <x v="0"/>
    <x v="1"/>
    <d v="2014-05-24T00:00:00"/>
    <x v="0"/>
    <n v="55"/>
  </r>
  <r>
    <n v="1064"/>
    <n v="1971"/>
    <x v="1"/>
    <x v="2"/>
    <n v="42403"/>
    <x v="1"/>
    <x v="0"/>
    <d v="2013-12-11T00:00:00"/>
    <x v="0"/>
    <n v="42"/>
  </r>
  <r>
    <n v="48"/>
    <n v="1964"/>
    <x v="0"/>
    <x v="1"/>
    <n v="55761"/>
    <x v="0"/>
    <x v="1"/>
    <d v="2014-04-24T00:00:00"/>
    <x v="0"/>
    <n v="50"/>
  </r>
  <r>
    <n v="7610"/>
    <n v="1983"/>
    <x v="0"/>
    <x v="1"/>
    <n v="37292"/>
    <x v="1"/>
    <x v="0"/>
    <d v="2013-04-18T00:00:00"/>
    <x v="0"/>
    <n v="30"/>
  </r>
  <r>
    <n v="263"/>
    <n v="1945"/>
    <x v="1"/>
    <x v="0"/>
    <n v="45576"/>
    <x v="0"/>
    <x v="0"/>
    <d v="2014-05-28T00:00:00"/>
    <x v="0"/>
    <n v="69"/>
  </r>
  <r>
    <n v="10814"/>
    <n v="1947"/>
    <x v="0"/>
    <x v="1"/>
    <n v="70321"/>
    <x v="0"/>
    <x v="0"/>
    <d v="2013-01-16T00:00:00"/>
    <x v="0"/>
    <n v="66"/>
  </r>
  <r>
    <n v="9710"/>
    <n v="1969"/>
    <x v="1"/>
    <x v="3"/>
    <n v="58086"/>
    <x v="0"/>
    <x v="1"/>
    <d v="2013-01-20T00:00:00"/>
    <x v="0"/>
    <n v="44"/>
  </r>
  <r>
    <n v="9292"/>
    <n v="1952"/>
    <x v="0"/>
    <x v="2"/>
    <n v="81795"/>
    <x v="0"/>
    <x v="0"/>
    <d v="2012-10-26T00:00:00"/>
    <x v="0"/>
    <n v="60"/>
  </r>
  <r>
    <n v="10250"/>
    <n v="1947"/>
    <x v="3"/>
    <x v="1"/>
    <n v="28389"/>
    <x v="0"/>
    <x v="0"/>
    <d v="2012-11-20T00:00:00"/>
    <x v="0"/>
    <n v="65"/>
  </r>
  <r>
    <n v="7881"/>
    <n v="1946"/>
    <x v="2"/>
    <x v="2"/>
    <n v="66835"/>
    <x v="0"/>
    <x v="0"/>
    <d v="2013-09-28T00:00:00"/>
    <x v="0"/>
    <n v="67"/>
  </r>
  <r>
    <n v="5847"/>
    <n v="1969"/>
    <x v="0"/>
    <x v="3"/>
    <n v="69901"/>
    <x v="0"/>
    <x v="1"/>
    <d v="2013-05-29T00:00:00"/>
    <x v="0"/>
    <n v="44"/>
  </r>
  <r>
    <n v="737"/>
    <n v="1949"/>
    <x v="1"/>
    <x v="2"/>
    <n v="80360"/>
    <x v="0"/>
    <x v="0"/>
    <d v="2013-03-03T00:00:00"/>
    <x v="0"/>
    <n v="64"/>
  </r>
  <r>
    <n v="3571"/>
    <n v="1961"/>
    <x v="1"/>
    <x v="1"/>
    <n v="63342"/>
    <x v="0"/>
    <x v="1"/>
    <d v="2012-10-16T00:00:00"/>
    <x v="0"/>
    <n v="51"/>
  </r>
  <r>
    <n v="7807"/>
    <n v="1974"/>
    <x v="0"/>
    <x v="2"/>
    <n v="44989"/>
    <x v="0"/>
    <x v="1"/>
    <d v="2012-09-12T00:00:00"/>
    <x v="0"/>
    <n v="38"/>
  </r>
  <r>
    <n v="3878"/>
    <n v="1980"/>
    <x v="4"/>
    <x v="0"/>
    <n v="31859"/>
    <x v="1"/>
    <x v="0"/>
    <d v="2014-02-27T00:00:00"/>
    <x v="0"/>
    <n v="34"/>
  </r>
  <r>
    <n v="5092"/>
    <n v="1949"/>
    <x v="1"/>
    <x v="4"/>
    <n v="51569"/>
    <x v="0"/>
    <x v="1"/>
    <d v="2013-02-12T00:00:00"/>
    <x v="0"/>
    <n v="64"/>
  </r>
  <r>
    <n v="2154"/>
    <n v="1971"/>
    <x v="0"/>
    <x v="4"/>
    <n v="30372"/>
    <x v="1"/>
    <x v="1"/>
    <d v="2012-12-25T00:00:00"/>
    <x v="0"/>
    <n v="41"/>
  </r>
  <r>
    <n v="5394"/>
    <n v="1979"/>
    <x v="3"/>
    <x v="0"/>
    <n v="16014"/>
    <x v="1"/>
    <x v="1"/>
    <d v="2013-03-17T00:00:00"/>
    <x v="0"/>
    <n v="34"/>
  </r>
  <r>
    <n v="3798"/>
    <n v="1968"/>
    <x v="0"/>
    <x v="2"/>
    <n v="41120"/>
    <x v="1"/>
    <x v="1"/>
    <d v="2013-11-06T00:00:00"/>
    <x v="0"/>
    <n v="45"/>
  </r>
  <r>
    <n v="3524"/>
    <n v="1971"/>
    <x v="2"/>
    <x v="0"/>
    <n v="39763"/>
    <x v="1"/>
    <x v="0"/>
    <d v="2013-08-04T00:00:00"/>
    <x v="0"/>
    <n v="42"/>
  </r>
  <r>
    <n v="5247"/>
    <n v="1955"/>
    <x v="1"/>
    <x v="2"/>
    <n v="38725"/>
    <x v="1"/>
    <x v="1"/>
    <d v="2014-05-10T00:00:00"/>
    <x v="0"/>
    <n v="59"/>
  </r>
  <r>
    <n v="5883"/>
    <n v="1972"/>
    <x v="0"/>
    <x v="2"/>
    <n v="77981"/>
    <x v="1"/>
    <x v="0"/>
    <d v="2013-05-26T00:00:00"/>
    <x v="0"/>
    <n v="41"/>
  </r>
  <r>
    <n v="2118"/>
    <n v="1964"/>
    <x v="4"/>
    <x v="2"/>
    <n v="62905"/>
    <x v="0"/>
    <x v="1"/>
    <d v="2013-09-10T00:00:00"/>
    <x v="0"/>
    <n v="49"/>
  </r>
  <r>
    <n v="8812"/>
    <n v="1979"/>
    <x v="4"/>
    <x v="3"/>
    <n v="13533"/>
    <x v="1"/>
    <x v="0"/>
    <d v="2013-03-10T00:00:00"/>
    <x v="0"/>
    <n v="34"/>
  </r>
  <r>
    <n v="6616"/>
    <n v="1975"/>
    <x v="0"/>
    <x v="1"/>
    <n v="59481"/>
    <x v="0"/>
    <x v="1"/>
    <d v="2013-10-23T00:00:00"/>
    <x v="0"/>
    <n v="38"/>
  </r>
  <r>
    <n v="2797"/>
    <n v="1977"/>
    <x v="0"/>
    <x v="2"/>
    <n v="72117"/>
    <x v="0"/>
    <x v="1"/>
    <d v="2013-08-20T00:00:00"/>
    <x v="0"/>
    <n v="36"/>
  </r>
  <r>
    <n v="4328"/>
    <n v="1986"/>
    <x v="4"/>
    <x v="2"/>
    <n v="21955"/>
    <x v="1"/>
    <x v="0"/>
    <d v="2013-09-07T00:00:00"/>
    <x v="0"/>
    <n v="27"/>
  </r>
  <r>
    <n v="9167"/>
    <n v="1956"/>
    <x v="0"/>
    <x v="2"/>
    <n v="67131"/>
    <x v="0"/>
    <x v="1"/>
    <d v="2013-03-26T00:00:00"/>
    <x v="0"/>
    <n v="57"/>
  </r>
  <r>
    <n v="10560"/>
    <n v="1980"/>
    <x v="1"/>
    <x v="0"/>
    <n v="36802"/>
    <x v="1"/>
    <x v="0"/>
    <d v="2014-06-16T00:00:00"/>
    <x v="0"/>
    <n v="34"/>
  </r>
  <r>
    <n v="2631"/>
    <n v="1982"/>
    <x v="0"/>
    <x v="1"/>
    <n v="71853"/>
    <x v="0"/>
    <x v="0"/>
    <d v="2013-05-08T00:00:00"/>
    <x v="0"/>
    <n v="31"/>
  </r>
  <r>
    <n v="8312"/>
    <n v="1961"/>
    <x v="3"/>
    <x v="2"/>
    <n v="28249"/>
    <x v="0"/>
    <x v="0"/>
    <d v="2014-06-15T00:00:00"/>
    <x v="0"/>
    <n v="53"/>
  </r>
  <r>
    <n v="5534"/>
    <n v="1975"/>
    <x v="2"/>
    <x v="2"/>
    <n v="47808"/>
    <x v="0"/>
    <x v="1"/>
    <d v="2013-10-20T00:00:00"/>
    <x v="0"/>
    <n v="38"/>
  </r>
  <r>
    <n v="5093"/>
    <n v="1974"/>
    <x v="1"/>
    <x v="3"/>
    <n v="25509"/>
    <x v="1"/>
    <x v="0"/>
    <d v="2012-09-18T00:00:00"/>
    <x v="0"/>
    <n v="38"/>
  </r>
  <r>
    <n v="7592"/>
    <n v="1946"/>
    <x v="1"/>
    <x v="2"/>
    <n v="51012"/>
    <x v="0"/>
    <x v="0"/>
    <d v="2013-04-18T00:00:00"/>
    <x v="0"/>
    <n v="67"/>
  </r>
  <r>
    <n v="8895"/>
    <n v="1985"/>
    <x v="0"/>
    <x v="0"/>
    <n v="70596"/>
    <x v="0"/>
    <x v="0"/>
    <d v="2012-10-05T00:00:00"/>
    <x v="0"/>
    <n v="27"/>
  </r>
  <r>
    <n v="8584"/>
    <n v="1952"/>
    <x v="1"/>
    <x v="1"/>
    <n v="85431"/>
    <x v="0"/>
    <x v="0"/>
    <d v="2013-06-08T00:00:00"/>
    <x v="0"/>
    <n v="61"/>
  </r>
  <r>
    <n v="2694"/>
    <n v="1967"/>
    <x v="0"/>
    <x v="2"/>
    <n v="42664"/>
    <x v="0"/>
    <x v="1"/>
    <d v="2014-03-18T00:00:00"/>
    <x v="0"/>
    <n v="47"/>
  </r>
  <r>
    <n v="8910"/>
    <n v="1955"/>
    <x v="0"/>
    <x v="1"/>
    <n v="42586"/>
    <x v="1"/>
    <x v="1"/>
    <d v="2012-10-29T00:00:00"/>
    <x v="0"/>
    <n v="57"/>
  </r>
  <r>
    <n v="7433"/>
    <n v="1985"/>
    <x v="0"/>
    <x v="0"/>
    <n v="29760"/>
    <x v="1"/>
    <x v="0"/>
    <d v="2012-08-29T00:00:00"/>
    <x v="0"/>
    <n v="27"/>
  </r>
  <r>
    <n v="164"/>
    <n v="1977"/>
    <x v="1"/>
    <x v="2"/>
    <n v="28973"/>
    <x v="0"/>
    <x v="0"/>
    <d v="2012-10-13T00:00:00"/>
    <x v="0"/>
    <n v="35"/>
  </r>
  <r>
    <n v="10477"/>
    <n v="1973"/>
    <x v="1"/>
    <x v="1"/>
    <n v="39435"/>
    <x v="1"/>
    <x v="0"/>
    <d v="2013-08-06T00:00:00"/>
    <x v="0"/>
    <n v="40"/>
  </r>
  <r>
    <n v="2681"/>
    <n v="1984"/>
    <x v="4"/>
    <x v="2"/>
    <n v="65370"/>
    <x v="0"/>
    <x v="0"/>
    <d v="2013-08-01T00:00:00"/>
    <x v="0"/>
    <n v="29"/>
  </r>
  <r>
    <n v="5150"/>
    <n v="1979"/>
    <x v="3"/>
    <x v="0"/>
    <n v="20194"/>
    <x v="1"/>
    <x v="0"/>
    <d v="2012-12-17T00:00:00"/>
    <x v="0"/>
    <n v="33"/>
  </r>
  <r>
    <n v="5283"/>
    <n v="1976"/>
    <x v="1"/>
    <x v="0"/>
    <n v="42473"/>
    <x v="1"/>
    <x v="1"/>
    <d v="2014-02-17T00:00:00"/>
    <x v="0"/>
    <n v="38"/>
  </r>
  <r>
    <n v="9645"/>
    <n v="1968"/>
    <x v="0"/>
    <x v="2"/>
    <n v="64590"/>
    <x v="0"/>
    <x v="0"/>
    <d v="2012-10-14T00:00:00"/>
    <x v="0"/>
    <n v="44"/>
  </r>
  <r>
    <n v="10678"/>
    <n v="1959"/>
    <x v="0"/>
    <x v="1"/>
    <n v="71232"/>
    <x v="0"/>
    <x v="1"/>
    <d v="2013-11-28T00:00:00"/>
    <x v="0"/>
    <n v="54"/>
  </r>
  <r>
    <n v="7261"/>
    <n v="1971"/>
    <x v="0"/>
    <x v="1"/>
    <n v="34600"/>
    <x v="1"/>
    <x v="1"/>
    <d v="2013-01-01T00:00:00"/>
    <x v="0"/>
    <n v="42"/>
  </r>
  <r>
    <n v="9648"/>
    <n v="1967"/>
    <x v="0"/>
    <x v="0"/>
    <n v="46904"/>
    <x v="1"/>
    <x v="1"/>
    <d v="2012-11-03T00:00:00"/>
    <x v="0"/>
    <n v="45"/>
  </r>
  <r>
    <n v="2870"/>
    <n v="1973"/>
    <x v="0"/>
    <x v="2"/>
    <n v="49094"/>
    <x v="0"/>
    <x v="1"/>
    <d v="2012-09-21T00:00:00"/>
    <x v="0"/>
    <n v="39"/>
  </r>
  <r>
    <n v="8008"/>
    <n v="1983"/>
    <x v="0"/>
    <x v="1"/>
    <n v="36075"/>
    <x v="1"/>
    <x v="0"/>
    <d v="2013-12-09T00:00:00"/>
    <x v="0"/>
    <n v="30"/>
  </r>
  <r>
    <n v="1513"/>
    <n v="1979"/>
    <x v="4"/>
    <x v="1"/>
    <n v="60839"/>
    <x v="1"/>
    <x v="1"/>
    <d v="2012-08-28T00:00:00"/>
    <x v="0"/>
    <n v="33"/>
  </r>
  <r>
    <n v="6173"/>
    <n v="1979"/>
    <x v="0"/>
    <x v="1"/>
    <n v="77298"/>
    <x v="0"/>
    <x v="1"/>
    <d v="2013-11-02T00:00:00"/>
    <x v="0"/>
    <n v="34"/>
  </r>
  <r>
    <n v="1419"/>
    <n v="1950"/>
    <x v="0"/>
    <x v="1"/>
    <n v="34026"/>
    <x v="1"/>
    <x v="1"/>
    <d v="2013-08-05T00:00:00"/>
    <x v="0"/>
    <n v="63"/>
  </r>
  <r>
    <n v="9150"/>
    <n v="1963"/>
    <x v="1"/>
    <x v="0"/>
    <n v="48918"/>
    <x v="1"/>
    <x v="1"/>
    <d v="2014-04-12T00:00:00"/>
    <x v="0"/>
    <n v="51"/>
  </r>
  <r>
    <n v="7960"/>
    <n v="1962"/>
    <x v="4"/>
    <x v="1"/>
    <n v="82122"/>
    <x v="0"/>
    <x v="0"/>
    <d v="2013-08-15T00:00:00"/>
    <x v="0"/>
    <n v="51"/>
  </r>
  <r>
    <n v="1250"/>
    <n v="1976"/>
    <x v="0"/>
    <x v="0"/>
    <n v="37697"/>
    <x v="1"/>
    <x v="0"/>
    <d v="2014-02-07T00:00:00"/>
    <x v="0"/>
    <n v="38"/>
  </r>
  <r>
    <n v="9905"/>
    <n v="1952"/>
    <x v="0"/>
    <x v="1"/>
    <n v="34074"/>
    <x v="1"/>
    <x v="1"/>
    <d v="2013-07-13T00:00:00"/>
    <x v="0"/>
    <n v="61"/>
  </r>
  <r>
    <n v="10691"/>
    <n v="1960"/>
    <x v="2"/>
    <x v="2"/>
    <n v="28520"/>
    <x v="1"/>
    <x v="1"/>
    <d v="2013-06-14T00:00:00"/>
    <x v="0"/>
    <n v="53"/>
  </r>
  <r>
    <n v="7002"/>
    <n v="1955"/>
    <x v="0"/>
    <x v="0"/>
    <n v="62535"/>
    <x v="0"/>
    <x v="1"/>
    <d v="2013-10-03T00:00:00"/>
    <x v="0"/>
    <n v="58"/>
  </r>
  <r>
    <n v="2952"/>
    <n v="1977"/>
    <x v="2"/>
    <x v="0"/>
    <n v="36273"/>
    <x v="1"/>
    <x v="0"/>
    <d v="2014-04-16T00:00:00"/>
    <x v="0"/>
    <n v="37"/>
  </r>
  <r>
    <n v="8439"/>
    <n v="1964"/>
    <x v="0"/>
    <x v="1"/>
    <n v="63404"/>
    <x v="0"/>
    <x v="2"/>
    <d v="2014-06-06T00:00:00"/>
    <x v="0"/>
    <n v="50"/>
  </r>
  <r>
    <n v="762"/>
    <n v="1981"/>
    <x v="4"/>
    <x v="1"/>
    <n v="75774"/>
    <x v="1"/>
    <x v="0"/>
    <d v="2014-05-02T00:00:00"/>
    <x v="0"/>
    <n v="33"/>
  </r>
  <r>
    <n v="2831"/>
    <n v="1976"/>
    <x v="0"/>
    <x v="1"/>
    <n v="78416"/>
    <x v="0"/>
    <x v="1"/>
    <d v="2014-06-27T00:00:00"/>
    <x v="0"/>
    <n v="38"/>
  </r>
  <r>
    <n v="6977"/>
    <n v="1974"/>
    <x v="0"/>
    <x v="1"/>
    <n v="75702"/>
    <x v="0"/>
    <x v="1"/>
    <d v="2012-10-14T00:00:00"/>
    <x v="0"/>
    <n v="38"/>
  </r>
  <r>
    <n v="6289"/>
    <n v="1951"/>
    <x v="2"/>
    <x v="1"/>
    <n v="59385"/>
    <x v="1"/>
    <x v="1"/>
    <d v="2013-04-28T00:00:00"/>
    <x v="0"/>
    <n v="62"/>
  </r>
  <r>
    <n v="4168"/>
    <n v="1966"/>
    <x v="0"/>
    <x v="0"/>
    <n v="37070"/>
    <x v="1"/>
    <x v="1"/>
    <d v="2013-03-20T00:00:00"/>
    <x v="0"/>
    <n v="47"/>
  </r>
  <r>
    <n v="8397"/>
    <n v="1951"/>
    <x v="0"/>
    <x v="2"/>
    <n v="44689"/>
    <x v="1"/>
    <x v="1"/>
    <d v="2014-01-10T00:00:00"/>
    <x v="0"/>
    <n v="63"/>
  </r>
  <r>
    <n v="9284"/>
    <n v="1958"/>
    <x v="0"/>
    <x v="1"/>
    <n v="53977"/>
    <x v="0"/>
    <x v="1"/>
    <d v="2013-06-08T00:00:00"/>
    <x v="0"/>
    <n v="55"/>
  </r>
  <r>
    <n v="6237"/>
    <n v="1966"/>
    <x v="1"/>
    <x v="0"/>
    <n v="7144"/>
    <x v="0"/>
    <x v="2"/>
    <d v="2013-12-07T00:00:00"/>
    <x v="0"/>
    <n v="47"/>
  </r>
  <r>
    <n v="3130"/>
    <n v="1964"/>
    <x v="0"/>
    <x v="0"/>
    <n v="18701"/>
    <x v="1"/>
    <x v="1"/>
    <d v="2013-06-04T00:00:00"/>
    <x v="0"/>
    <n v="49"/>
  </r>
  <r>
    <n v="1619"/>
    <n v="1956"/>
    <x v="0"/>
    <x v="2"/>
    <n v="90369"/>
    <x v="0"/>
    <x v="0"/>
    <d v="2014-04-28T00:00:00"/>
    <x v="0"/>
    <n v="58"/>
  </r>
  <r>
    <n v="1990"/>
    <n v="1974"/>
    <x v="1"/>
    <x v="0"/>
    <n v="63159"/>
    <x v="0"/>
    <x v="0"/>
    <d v="2012-11-05T00:00:00"/>
    <x v="0"/>
    <n v="38"/>
  </r>
  <r>
    <n v="5513"/>
    <n v="1966"/>
    <x v="0"/>
    <x v="1"/>
    <n v="37758"/>
    <x v="1"/>
    <x v="1"/>
    <d v="2012-10-04T00:00:00"/>
    <x v="0"/>
    <n v="46"/>
  </r>
  <r>
    <n v="269"/>
    <n v="1963"/>
    <x v="1"/>
    <x v="0"/>
    <n v="46757"/>
    <x v="0"/>
    <x v="1"/>
    <d v="2012-11-16T00:00:00"/>
    <x v="0"/>
    <n v="49"/>
  </r>
  <r>
    <n v="8093"/>
    <n v="1969"/>
    <x v="2"/>
    <x v="2"/>
    <n v="79734"/>
    <x v="0"/>
    <x v="0"/>
    <d v="2014-06-28T00:00:00"/>
    <x v="0"/>
    <n v="45"/>
  </r>
  <r>
    <n v="10513"/>
    <n v="1992"/>
    <x v="0"/>
    <x v="1"/>
    <n v="63207"/>
    <x v="0"/>
    <x v="0"/>
    <d v="2013-01-20T00:00:00"/>
    <x v="0"/>
    <n v="21"/>
  </r>
  <r>
    <n v="10177"/>
    <n v="1954"/>
    <x v="0"/>
    <x v="3"/>
    <n v="72071"/>
    <x v="0"/>
    <x v="1"/>
    <d v="2013-02-14T00:00:00"/>
    <x v="0"/>
    <n v="59"/>
  </r>
  <r>
    <n v="2549"/>
    <n v="1983"/>
    <x v="1"/>
    <x v="1"/>
    <n v="21840"/>
    <x v="1"/>
    <x v="0"/>
    <d v="2013-07-21T00:00:00"/>
    <x v="0"/>
    <n v="30"/>
  </r>
  <r>
    <n v="5782"/>
    <n v="1982"/>
    <x v="4"/>
    <x v="1"/>
    <n v="58582"/>
    <x v="0"/>
    <x v="1"/>
    <d v="2013-09-28T00:00:00"/>
    <x v="0"/>
    <n v="31"/>
  </r>
  <r>
    <n v="10057"/>
    <n v="1951"/>
    <x v="0"/>
    <x v="0"/>
    <n v="72282"/>
    <x v="0"/>
    <x v="0"/>
    <d v="2013-07-19T00:00:00"/>
    <x v="0"/>
    <n v="62"/>
  </r>
  <r>
    <n v="10307"/>
    <n v="1956"/>
    <x v="0"/>
    <x v="2"/>
    <n v="50387"/>
    <x v="0"/>
    <x v="2"/>
    <d v="2013-08-31T00:00:00"/>
    <x v="0"/>
    <n v="57"/>
  </r>
  <r>
    <n v="8566"/>
    <n v="1961"/>
    <x v="1"/>
    <x v="1"/>
    <n v="32583"/>
    <x v="1"/>
    <x v="1"/>
    <d v="2014-06-15T00:00:00"/>
    <x v="0"/>
    <n v="53"/>
  </r>
  <r>
    <n v="2415"/>
    <n v="1962"/>
    <x v="0"/>
    <x v="1"/>
    <n v="62568"/>
    <x v="0"/>
    <x v="1"/>
    <d v="2014-04-07T00:00:00"/>
    <x v="0"/>
    <n v="52"/>
  </r>
  <r>
    <n v="5684"/>
    <n v="1971"/>
    <x v="2"/>
    <x v="3"/>
    <n v="44635"/>
    <x v="1"/>
    <x v="1"/>
    <d v="2013-10-11T00:00:00"/>
    <x v="0"/>
    <n v="42"/>
  </r>
  <r>
    <n v="8334"/>
    <n v="1971"/>
    <x v="2"/>
    <x v="0"/>
    <n v="33316"/>
    <x v="1"/>
    <x v="1"/>
    <d v="2013-10-04T00:00:00"/>
    <x v="0"/>
    <n v="42"/>
  </r>
  <r>
    <n v="9166"/>
    <n v="1968"/>
    <x v="0"/>
    <x v="2"/>
    <n v="63967"/>
    <x v="0"/>
    <x v="1"/>
    <d v="2013-08-09T00:00:00"/>
    <x v="0"/>
    <n v="45"/>
  </r>
  <r>
    <n v="1440"/>
    <n v="1978"/>
    <x v="4"/>
    <x v="1"/>
    <n v="52513"/>
    <x v="0"/>
    <x v="0"/>
    <d v="2012-09-04T00:00:00"/>
    <x v="0"/>
    <n v="34"/>
  </r>
  <r>
    <n v="78"/>
    <n v="1969"/>
    <x v="0"/>
    <x v="2"/>
    <n v="25293"/>
    <x v="1"/>
    <x v="0"/>
    <d v="2013-09-15T00:00:00"/>
    <x v="0"/>
    <n v="44"/>
  </r>
  <r>
    <n v="5441"/>
    <n v="1965"/>
    <x v="1"/>
    <x v="4"/>
    <n v="54111"/>
    <x v="0"/>
    <x v="1"/>
    <d v="2013-08-25T00:00:00"/>
    <x v="0"/>
    <n v="48"/>
  </r>
  <r>
    <n v="5302"/>
    <n v="1986"/>
    <x v="0"/>
    <x v="1"/>
    <n v="78394"/>
    <x v="0"/>
    <x v="0"/>
    <d v="2013-02-15T00:00:00"/>
    <x v="0"/>
    <n v="27"/>
  </r>
  <r>
    <n v="4687"/>
    <n v="1958"/>
    <x v="2"/>
    <x v="2"/>
    <n v="80739"/>
    <x v="0"/>
    <x v="0"/>
    <d v="2013-05-23T00:00:00"/>
    <x v="0"/>
    <n v="55"/>
  </r>
  <r>
    <n v="1087"/>
    <n v="1975"/>
    <x v="2"/>
    <x v="1"/>
    <n v="22669"/>
    <x v="1"/>
    <x v="0"/>
    <d v="2013-05-22T00:00:00"/>
    <x v="0"/>
    <n v="38"/>
  </r>
  <r>
    <n v="6859"/>
    <n v="1987"/>
    <x v="0"/>
    <x v="0"/>
    <n v="29236"/>
    <x v="1"/>
    <x v="0"/>
    <d v="2013-10-08T00:00:00"/>
    <x v="0"/>
    <n v="26"/>
  </r>
  <r>
    <n v="9860"/>
    <n v="1959"/>
    <x v="0"/>
    <x v="1"/>
    <n v="44911"/>
    <x v="0"/>
    <x v="1"/>
    <d v="2013-03-15T00:00:00"/>
    <x v="0"/>
    <n v="54"/>
  </r>
  <r>
    <n v="7129"/>
    <n v="1962"/>
    <x v="1"/>
    <x v="2"/>
    <n v="54693"/>
    <x v="0"/>
    <x v="1"/>
    <d v="2013-02-17T00:00:00"/>
    <x v="0"/>
    <n v="51"/>
  </r>
  <r>
    <n v="5866"/>
    <n v="1974"/>
    <x v="0"/>
    <x v="1"/>
    <n v="48186"/>
    <x v="1"/>
    <x v="0"/>
    <d v="2014-03-20T00:00:00"/>
    <x v="0"/>
    <n v="40"/>
  </r>
  <r>
    <n v="10521"/>
    <n v="1977"/>
    <x v="0"/>
    <x v="2"/>
    <n v="54809"/>
    <x v="1"/>
    <x v="1"/>
    <d v="2013-09-11T00:00:00"/>
    <x v="0"/>
    <n v="36"/>
  </r>
  <r>
    <n v="7393"/>
    <n v="1978"/>
    <x v="0"/>
    <x v="1"/>
    <n v="41580"/>
    <x v="1"/>
    <x v="1"/>
    <d v="2012-12-10T00:00:00"/>
    <x v="0"/>
    <n v="34"/>
  </r>
  <r>
    <n v="7849"/>
    <n v="1970"/>
    <x v="1"/>
    <x v="2"/>
    <n v="80336"/>
    <x v="0"/>
    <x v="0"/>
    <d v="2013-09-09T00:00:00"/>
    <x v="0"/>
    <n v="43"/>
  </r>
  <r>
    <n v="332"/>
    <n v="1957"/>
    <x v="0"/>
    <x v="2"/>
    <n v="47743"/>
    <x v="0"/>
    <x v="1"/>
    <d v="2013-03-22T00:00:00"/>
    <x v="0"/>
    <n v="56"/>
  </r>
  <r>
    <n v="9847"/>
    <n v="1955"/>
    <x v="4"/>
    <x v="2"/>
    <n v="62972"/>
    <x v="0"/>
    <x v="1"/>
    <d v="2012-08-03T00:00:00"/>
    <x v="0"/>
    <n v="57"/>
  </r>
  <r>
    <n v="531"/>
    <n v="1954"/>
    <x v="1"/>
    <x v="3"/>
    <n v="57333"/>
    <x v="0"/>
    <x v="1"/>
    <d v="2012-09-22T00:00:00"/>
    <x v="0"/>
    <n v="58"/>
  </r>
  <r>
    <n v="9576"/>
    <n v="1982"/>
    <x v="1"/>
    <x v="1"/>
    <n v="32313"/>
    <x v="1"/>
    <x v="0"/>
    <d v="2013-02-11T00:00:00"/>
    <x v="0"/>
    <n v="31"/>
  </r>
  <r>
    <n v="6906"/>
    <n v="1953"/>
    <x v="2"/>
    <x v="4"/>
    <n v="84953"/>
    <x v="0"/>
    <x v="0"/>
    <d v="2013-06-03T00:00:00"/>
    <x v="0"/>
    <n v="60"/>
  </r>
  <r>
    <n v="7419"/>
    <n v="1968"/>
    <x v="2"/>
    <x v="3"/>
    <n v="27071"/>
    <x v="1"/>
    <x v="0"/>
    <d v="2014-04-23T00:00:00"/>
    <x v="0"/>
    <n v="46"/>
  </r>
  <r>
    <n v="3170"/>
    <n v="1957"/>
    <x v="2"/>
    <x v="1"/>
    <n v="68148"/>
    <x v="0"/>
    <x v="0"/>
    <d v="2013-08-31T00:00:00"/>
    <x v="0"/>
    <n v="56"/>
  </r>
  <r>
    <n v="8527"/>
    <n v="1965"/>
    <x v="2"/>
    <x v="1"/>
    <n v="65735"/>
    <x v="1"/>
    <x v="1"/>
    <d v="2013-12-07T00:00:00"/>
    <x v="0"/>
    <n v="48"/>
  </r>
  <r>
    <n v="7872"/>
    <n v="1975"/>
    <x v="1"/>
    <x v="2"/>
    <n v="86836"/>
    <x v="0"/>
    <x v="0"/>
    <d v="2012-09-12T00:00:00"/>
    <x v="0"/>
    <n v="37"/>
  </r>
  <r>
    <n v="9931"/>
    <n v="1963"/>
    <x v="1"/>
    <x v="2"/>
    <n v="4023"/>
    <x v="1"/>
    <x v="1"/>
    <d v="2014-06-23T00:00:00"/>
    <x v="0"/>
    <n v="51"/>
  </r>
  <r>
    <n v="10595"/>
    <n v="1990"/>
    <x v="0"/>
    <x v="2"/>
    <n v="30093"/>
    <x v="0"/>
    <x v="0"/>
    <d v="2013-07-08T00:00:00"/>
    <x v="0"/>
    <n v="23"/>
  </r>
  <r>
    <n v="4609"/>
    <n v="1966"/>
    <x v="1"/>
    <x v="2"/>
    <n v="57705"/>
    <x v="0"/>
    <x v="1"/>
    <d v="2014-01-11T00:00:00"/>
    <x v="0"/>
    <n v="48"/>
  </r>
  <r>
    <n v="5010"/>
    <n v="1988"/>
    <x v="0"/>
    <x v="0"/>
    <n v="25008"/>
    <x v="1"/>
    <x v="0"/>
    <d v="2014-02-02T00:00:00"/>
    <x v="0"/>
    <n v="26"/>
  </r>
  <r>
    <n v="4427"/>
    <n v="1995"/>
    <x v="4"/>
    <x v="0"/>
    <n v="83257"/>
    <x v="0"/>
    <x v="0"/>
    <d v="2012-09-18T00:00:00"/>
    <x v="1"/>
    <n v="17"/>
  </r>
  <r>
    <n v="11148"/>
    <n v="1975"/>
    <x v="0"/>
    <x v="1"/>
    <n v="22280"/>
    <x v="1"/>
    <x v="0"/>
    <d v="2013-05-19T00:00:00"/>
    <x v="0"/>
    <n v="38"/>
  </r>
  <r>
    <n v="1168"/>
    <n v="1978"/>
    <x v="1"/>
    <x v="2"/>
    <n v="72159"/>
    <x v="0"/>
    <x v="0"/>
    <d v="2012-10-29T00:00:00"/>
    <x v="0"/>
    <n v="34"/>
  </r>
  <r>
    <n v="9595"/>
    <n v="1961"/>
    <x v="0"/>
    <x v="1"/>
    <n v="64260"/>
    <x v="0"/>
    <x v="0"/>
    <d v="2013-01-11T00:00:00"/>
    <x v="0"/>
    <n v="52"/>
  </r>
  <r>
    <n v="10163"/>
    <n v="1984"/>
    <x v="1"/>
    <x v="0"/>
    <n v="82733"/>
    <x v="0"/>
    <x v="0"/>
    <d v="2013-09-10T00:00:00"/>
    <x v="0"/>
    <n v="29"/>
  </r>
  <r>
    <n v="2886"/>
    <n v="1971"/>
    <x v="2"/>
    <x v="3"/>
    <n v="74290"/>
    <x v="0"/>
    <x v="1"/>
    <d v="2013-08-12T00:00:00"/>
    <x v="0"/>
    <n v="42"/>
  </r>
  <r>
    <n v="6710"/>
    <n v="1951"/>
    <x v="2"/>
    <x v="0"/>
    <n v="58217"/>
    <x v="2"/>
    <x v="1"/>
    <d v="2012-11-17T00:00:00"/>
    <x v="0"/>
    <n v="61"/>
  </r>
  <r>
    <n v="5316"/>
    <n v="1976"/>
    <x v="2"/>
    <x v="1"/>
    <n v="21024"/>
    <x v="0"/>
    <x v="0"/>
    <d v="2013-07-04T00:00:00"/>
    <x v="0"/>
    <n v="37"/>
  </r>
  <r>
    <n v="9029"/>
    <n v="1972"/>
    <x v="1"/>
    <x v="2"/>
    <n v="70116"/>
    <x v="0"/>
    <x v="0"/>
    <d v="2013-01-26T00:00:00"/>
    <x v="0"/>
    <n v="41"/>
  </r>
  <r>
    <n v="521"/>
    <n v="1985"/>
    <x v="0"/>
    <x v="1"/>
    <n v="54006"/>
    <x v="1"/>
    <x v="0"/>
    <d v="2012-09-18T00:00:00"/>
    <x v="0"/>
    <n v="27"/>
  </r>
  <r>
    <n v="1459"/>
    <n v="1966"/>
    <x v="1"/>
    <x v="2"/>
    <n v="69063"/>
    <x v="0"/>
    <x v="1"/>
    <d v="2012-11-07T00:00:00"/>
    <x v="0"/>
    <n v="46"/>
  </r>
  <r>
    <n v="10241"/>
    <n v="1975"/>
    <x v="4"/>
    <x v="3"/>
    <n v="11448"/>
    <x v="0"/>
    <x v="0"/>
    <d v="2013-12-15T00:00:00"/>
    <x v="0"/>
    <n v="38"/>
  </r>
  <r>
    <n v="1630"/>
    <n v="1979"/>
    <x v="0"/>
    <x v="0"/>
    <n v="61825"/>
    <x v="0"/>
    <x v="1"/>
    <d v="2013-08-07T00:00:00"/>
    <x v="0"/>
    <n v="34"/>
  </r>
  <r>
    <n v="3254"/>
    <n v="1971"/>
    <x v="0"/>
    <x v="2"/>
    <n v="70886"/>
    <x v="1"/>
    <x v="0"/>
    <d v="2013-10-14T00:00:00"/>
    <x v="0"/>
    <n v="42"/>
  </r>
  <r>
    <n v="9064"/>
    <n v="1982"/>
    <x v="0"/>
    <x v="2"/>
    <n v="69109"/>
    <x v="0"/>
    <x v="0"/>
    <d v="2012-11-09T00:00:00"/>
    <x v="0"/>
    <n v="30"/>
  </r>
  <r>
    <n v="3678"/>
    <n v="1973"/>
    <x v="0"/>
    <x v="4"/>
    <n v="60208"/>
    <x v="1"/>
    <x v="1"/>
    <d v="2012-10-07T00:00:00"/>
    <x v="0"/>
    <n v="39"/>
  </r>
  <r>
    <n v="4227"/>
    <n v="1968"/>
    <x v="2"/>
    <x v="1"/>
    <n v="32889"/>
    <x v="1"/>
    <x v="1"/>
    <d v="2013-09-06T00:00:00"/>
    <x v="0"/>
    <n v="45"/>
  </r>
  <r>
    <n v="9467"/>
    <n v="1984"/>
    <x v="0"/>
    <x v="0"/>
    <n v="34738"/>
    <x v="1"/>
    <x v="0"/>
    <d v="2014-05-11T00:00:00"/>
    <x v="0"/>
    <n v="30"/>
  </r>
  <r>
    <n v="8486"/>
    <n v="1971"/>
    <x v="2"/>
    <x v="1"/>
    <n v="30538"/>
    <x v="1"/>
    <x v="0"/>
    <d v="2012-10-01T00:00:00"/>
    <x v="0"/>
    <n v="41"/>
  </r>
  <r>
    <n v="2186"/>
    <n v="1977"/>
    <x v="4"/>
    <x v="1"/>
    <n v="82326"/>
    <x v="0"/>
    <x v="0"/>
    <d v="2014-03-10T00:00:00"/>
    <x v="0"/>
    <n v="37"/>
  </r>
  <r>
    <n v="3286"/>
    <n v="1967"/>
    <x v="1"/>
    <x v="3"/>
    <n v="26642"/>
    <x v="1"/>
    <x v="0"/>
    <d v="2014-03-01T00:00:00"/>
    <x v="0"/>
    <n v="47"/>
  </r>
  <r>
    <n v="8602"/>
    <n v="1964"/>
    <x v="0"/>
    <x v="3"/>
    <n v="69932"/>
    <x v="0"/>
    <x v="1"/>
    <d v="2013-06-12T00:00:00"/>
    <x v="0"/>
    <n v="49"/>
  </r>
  <r>
    <n v="3722"/>
    <n v="1972"/>
    <x v="0"/>
    <x v="0"/>
    <n v="44503"/>
    <x v="1"/>
    <x v="1"/>
    <d v="2014-04-16T00:00:00"/>
    <x v="0"/>
    <n v="42"/>
  </r>
  <r>
    <n v="6715"/>
    <n v="1948"/>
    <x v="1"/>
    <x v="0"/>
    <n v="60200"/>
    <x v="0"/>
    <x v="1"/>
    <d v="2013-01-02T00:00:00"/>
    <x v="0"/>
    <n v="65"/>
  </r>
  <r>
    <n v="4796"/>
    <n v="1952"/>
    <x v="0"/>
    <x v="3"/>
    <n v="49638"/>
    <x v="0"/>
    <x v="1"/>
    <d v="2014-04-19T00:00:00"/>
    <x v="0"/>
    <n v="62"/>
  </r>
  <r>
    <n v="9612"/>
    <n v="1987"/>
    <x v="4"/>
    <x v="0"/>
    <n v="23830"/>
    <x v="0"/>
    <x v="0"/>
    <d v="2014-02-07T00:00:00"/>
    <x v="0"/>
    <n v="27"/>
  </r>
  <r>
    <n v="3766"/>
    <n v="1959"/>
    <x v="2"/>
    <x v="4"/>
    <n v="33051"/>
    <x v="0"/>
    <x v="0"/>
    <d v="2012-08-16T00:00:00"/>
    <x v="0"/>
    <n v="53"/>
  </r>
  <r>
    <n v="1399"/>
    <n v="1958"/>
    <x v="0"/>
    <x v="2"/>
    <n v="72905"/>
    <x v="0"/>
    <x v="0"/>
    <d v="2014-01-21T00:00:00"/>
    <x v="0"/>
    <n v="56"/>
  </r>
  <r>
    <n v="1570"/>
    <n v="1951"/>
    <x v="1"/>
    <x v="1"/>
    <n v="69702"/>
    <x v="0"/>
    <x v="1"/>
    <d v="2013-02-19T00:00:00"/>
    <x v="0"/>
    <n v="62"/>
  </r>
  <r>
    <n v="3426"/>
    <n v="1975"/>
    <x v="0"/>
    <x v="3"/>
    <n v="70300"/>
    <x v="1"/>
    <x v="0"/>
    <d v="2013-07-15T00:00:00"/>
    <x v="0"/>
    <n v="38"/>
  </r>
  <r>
    <n v="3074"/>
    <n v="1984"/>
    <x v="1"/>
    <x v="2"/>
    <n v="70643"/>
    <x v="0"/>
    <x v="0"/>
    <d v="2012-10-15T00:00:00"/>
    <x v="0"/>
    <n v="28"/>
  </r>
  <r>
    <n v="8341"/>
    <n v="1969"/>
    <x v="1"/>
    <x v="2"/>
    <n v="30396"/>
    <x v="1"/>
    <x v="0"/>
    <d v="2014-04-30T00:00:00"/>
    <x v="0"/>
    <n v="45"/>
  </r>
  <r>
    <n v="5180"/>
    <n v="1968"/>
    <x v="1"/>
    <x v="3"/>
    <n v="50616"/>
    <x v="0"/>
    <x v="1"/>
    <d v="2014-04-18T00:00:00"/>
    <x v="0"/>
    <n v="46"/>
  </r>
  <r>
    <n v="6461"/>
    <n v="1969"/>
    <x v="2"/>
    <x v="0"/>
    <n v="62772"/>
    <x v="0"/>
    <x v="1"/>
    <d v="2013-05-19T00:00:00"/>
    <x v="0"/>
    <n v="44"/>
  </r>
  <r>
    <n v="7679"/>
    <n v="1985"/>
    <x v="1"/>
    <x v="0"/>
    <n v="30298"/>
    <x v="0"/>
    <x v="0"/>
    <d v="2014-05-19T00:00:00"/>
    <x v="0"/>
    <n v="29"/>
  </r>
  <r>
    <n v="10702"/>
    <n v="1984"/>
    <x v="0"/>
    <x v="0"/>
    <n v="52413"/>
    <x v="1"/>
    <x v="0"/>
    <d v="2012-11-03T00:00:00"/>
    <x v="0"/>
    <n v="28"/>
  </r>
  <r>
    <n v="7505"/>
    <n v="1957"/>
    <x v="1"/>
    <x v="2"/>
    <n v="44155"/>
    <x v="1"/>
    <x v="1"/>
    <d v="2014-01-19T00:00:00"/>
    <x v="0"/>
    <n v="57"/>
  </r>
  <r>
    <n v="5113"/>
    <n v="1971"/>
    <x v="1"/>
    <x v="3"/>
    <n v="86979"/>
    <x v="0"/>
    <x v="0"/>
    <d v="2013-11-07T00:00:00"/>
    <x v="0"/>
    <n v="42"/>
  </r>
  <r>
    <n v="10858"/>
    <n v="1975"/>
    <x v="0"/>
    <x v="1"/>
    <n v="76532"/>
    <x v="1"/>
    <x v="1"/>
    <d v="2013-09-09T00:00:00"/>
    <x v="0"/>
    <n v="38"/>
  </r>
  <r>
    <n v="2961"/>
    <n v="1982"/>
    <x v="0"/>
    <x v="2"/>
    <n v="42081"/>
    <x v="1"/>
    <x v="0"/>
    <d v="2013-02-26T00:00:00"/>
    <x v="0"/>
    <n v="31"/>
  </r>
  <r>
    <n v="2747"/>
    <n v="1988"/>
    <x v="1"/>
    <x v="2"/>
    <n v="67546"/>
    <x v="0"/>
    <x v="0"/>
    <d v="2012-08-31T00:00:00"/>
    <x v="0"/>
    <n v="24"/>
  </r>
  <r>
    <n v="3010"/>
    <n v="1989"/>
    <x v="2"/>
    <x v="1"/>
    <n v="88420"/>
    <x v="0"/>
    <x v="0"/>
    <d v="2014-05-02T00:00:00"/>
    <x v="0"/>
    <n v="25"/>
  </r>
  <r>
    <n v="5790"/>
    <n v="1985"/>
    <x v="0"/>
    <x v="2"/>
    <n v="31158"/>
    <x v="1"/>
    <x v="0"/>
    <d v="2013-01-27T00:00:00"/>
    <x v="0"/>
    <n v="28"/>
  </r>
  <r>
    <n v="6892"/>
    <n v="1968"/>
    <x v="0"/>
    <x v="3"/>
    <n v="61671"/>
    <x v="0"/>
    <x v="1"/>
    <d v="2014-06-03T00:00:00"/>
    <x v="0"/>
    <n v="46"/>
  </r>
  <r>
    <n v="1743"/>
    <n v="1974"/>
    <x v="0"/>
    <x v="0"/>
    <n v="69719"/>
    <x v="0"/>
    <x v="0"/>
    <d v="2014-05-26T00:00:00"/>
    <x v="0"/>
    <n v="40"/>
  </r>
  <r>
    <n v="3578"/>
    <n v="1949"/>
    <x v="0"/>
    <x v="3"/>
    <n v="49160"/>
    <x v="0"/>
    <x v="1"/>
    <d v="2013-10-20T00:00:00"/>
    <x v="0"/>
    <n v="64"/>
  </r>
  <r>
    <n v="8462"/>
    <n v="1978"/>
    <x v="3"/>
    <x v="1"/>
    <n v="24882"/>
    <x v="1"/>
    <x v="0"/>
    <d v="2012-09-09T00:00:00"/>
    <x v="0"/>
    <n v="34"/>
  </r>
  <r>
    <n v="5558"/>
    <n v="1954"/>
    <x v="1"/>
    <x v="0"/>
    <n v="90933"/>
    <x v="0"/>
    <x v="0"/>
    <d v="2014-03-31T00:00:00"/>
    <x v="0"/>
    <n v="60"/>
  </r>
  <r>
    <n v="4619"/>
    <n v="1945"/>
    <x v="1"/>
    <x v="0"/>
    <n v="113734"/>
    <x v="0"/>
    <x v="0"/>
    <d v="2014-05-28T00:00:00"/>
    <x v="0"/>
    <n v="69"/>
  </r>
  <r>
    <n v="8780"/>
    <n v="1950"/>
    <x v="1"/>
    <x v="1"/>
    <n v="59292"/>
    <x v="0"/>
    <x v="1"/>
    <d v="2013-06-13T00:00:00"/>
    <x v="0"/>
    <n v="63"/>
  </r>
  <r>
    <n v="10789"/>
    <n v="1964"/>
    <x v="1"/>
    <x v="2"/>
    <n v="45759"/>
    <x v="1"/>
    <x v="1"/>
    <d v="2013-02-23T00:00:00"/>
    <x v="0"/>
    <n v="49"/>
  </r>
  <r>
    <n v="10779"/>
    <n v="1983"/>
    <x v="0"/>
    <x v="0"/>
    <n v="22148"/>
    <x v="0"/>
    <x v="0"/>
    <d v="2014-04-13T00:00:00"/>
    <x v="0"/>
    <n v="31"/>
  </r>
  <r>
    <n v="5896"/>
    <n v="1987"/>
    <x v="2"/>
    <x v="2"/>
    <n v="73395"/>
    <x v="0"/>
    <x v="0"/>
    <d v="2014-03-18T00:00:00"/>
    <x v="0"/>
    <n v="27"/>
  </r>
  <r>
    <n v="2337"/>
    <n v="1971"/>
    <x v="0"/>
    <x v="3"/>
    <n v="29819"/>
    <x v="1"/>
    <x v="0"/>
    <d v="2013-10-24T00:00:00"/>
    <x v="0"/>
    <n v="42"/>
  </r>
  <r>
    <n v="10951"/>
    <n v="1968"/>
    <x v="0"/>
    <x v="2"/>
    <n v="45688"/>
    <x v="0"/>
    <x v="1"/>
    <d v="2014-01-25T00:00:00"/>
    <x v="0"/>
    <n v="46"/>
  </r>
  <r>
    <n v="544"/>
    <n v="1954"/>
    <x v="0"/>
    <x v="2"/>
    <n v="62820"/>
    <x v="0"/>
    <x v="0"/>
    <d v="2013-05-11T00:00:00"/>
    <x v="0"/>
    <n v="59"/>
  </r>
  <r>
    <n v="17"/>
    <n v="1971"/>
    <x v="1"/>
    <x v="2"/>
    <n v="60491"/>
    <x v="0"/>
    <x v="1"/>
    <d v="2013-09-06T00:00:00"/>
    <x v="0"/>
    <n v="42"/>
  </r>
  <r>
    <n v="10680"/>
    <n v="1986"/>
    <x v="0"/>
    <x v="1"/>
    <n v="33235"/>
    <x v="1"/>
    <x v="0"/>
    <d v="2014-02-05T00:00:00"/>
    <x v="0"/>
    <n v="28"/>
  </r>
  <r>
    <n v="3265"/>
    <n v="1959"/>
    <x v="0"/>
    <x v="2"/>
    <n v="35701"/>
    <x v="0"/>
    <x v="0"/>
    <d v="2013-03-19T00:00:00"/>
    <x v="0"/>
    <n v="54"/>
  </r>
  <r>
    <n v="5623"/>
    <n v="1980"/>
    <x v="2"/>
    <x v="2"/>
    <n v="31535"/>
    <x v="1"/>
    <x v="0"/>
    <d v="2013-09-26T00:00:00"/>
    <x v="0"/>
    <n v="33"/>
  </r>
  <r>
    <n v="5832"/>
    <n v="1960"/>
    <x v="4"/>
    <x v="1"/>
    <n v="92556"/>
    <x v="0"/>
    <x v="0"/>
    <d v="2014-04-20T00:00:00"/>
    <x v="0"/>
    <n v="54"/>
  </r>
  <r>
    <n v="5544"/>
    <n v="1970"/>
    <x v="0"/>
    <x v="0"/>
    <n v="67384"/>
    <x v="0"/>
    <x v="1"/>
    <d v="2012-11-10T00:00:00"/>
    <x v="0"/>
    <n v="42"/>
  </r>
  <r>
    <n v="6417"/>
    <n v="1971"/>
    <x v="2"/>
    <x v="1"/>
    <n v="80573"/>
    <x v="0"/>
    <x v="0"/>
    <d v="2012-10-14T00:00:00"/>
    <x v="0"/>
    <n v="41"/>
  </r>
  <r>
    <n v="5831"/>
    <n v="1967"/>
    <x v="0"/>
    <x v="2"/>
    <n v="77870"/>
    <x v="0"/>
    <x v="1"/>
    <d v="2012-08-22T00:00:00"/>
    <x v="0"/>
    <n v="45"/>
  </r>
  <r>
    <n v="7101"/>
    <n v="1963"/>
    <x v="1"/>
    <x v="4"/>
    <n v="52278"/>
    <x v="0"/>
    <x v="1"/>
    <d v="2013-01-25T00:00:00"/>
    <x v="0"/>
    <n v="50"/>
  </r>
  <r>
    <n v="10176"/>
    <n v="1968"/>
    <x v="0"/>
    <x v="0"/>
    <n v="57107"/>
    <x v="0"/>
    <x v="1"/>
    <d v="2012-08-24T00:00:00"/>
    <x v="0"/>
    <n v="44"/>
  </r>
  <r>
    <n v="2326"/>
    <n v="1990"/>
    <x v="0"/>
    <x v="2"/>
    <n v="18929"/>
    <x v="0"/>
    <x v="0"/>
    <d v="2013-02-16T00:00:00"/>
    <x v="0"/>
    <n v="23"/>
  </r>
  <r>
    <n v="4385"/>
    <n v="1981"/>
    <x v="1"/>
    <x v="0"/>
    <n v="36038"/>
    <x v="1"/>
    <x v="0"/>
    <d v="2013-05-31T00:00:00"/>
    <x v="0"/>
    <n v="32"/>
  </r>
  <r>
    <n v="2929"/>
    <n v="1976"/>
    <x v="0"/>
    <x v="0"/>
    <n v="20180"/>
    <x v="0"/>
    <x v="0"/>
    <d v="2013-02-20T00:00:00"/>
    <x v="0"/>
    <n v="37"/>
  </r>
  <r>
    <n v="10686"/>
    <n v="1965"/>
    <x v="1"/>
    <x v="1"/>
    <n v="34230"/>
    <x v="1"/>
    <x v="1"/>
    <d v="2012-12-26T00:00:00"/>
    <x v="0"/>
    <n v="47"/>
  </r>
  <r>
    <n v="2546"/>
    <n v="1977"/>
    <x v="4"/>
    <x v="0"/>
    <n v="31878"/>
    <x v="0"/>
    <x v="1"/>
    <d v="2014-06-22T00:00:00"/>
    <x v="0"/>
    <n v="37"/>
  </r>
  <r>
    <n v="3283"/>
    <n v="1972"/>
    <x v="4"/>
    <x v="2"/>
    <n v="70932"/>
    <x v="0"/>
    <x v="1"/>
    <d v="2014-01-19T00:00:00"/>
    <x v="0"/>
    <n v="42"/>
  </r>
  <r>
    <n v="3138"/>
    <n v="1956"/>
    <x v="0"/>
    <x v="0"/>
    <n v="91249"/>
    <x v="0"/>
    <x v="0"/>
    <d v="2012-10-20T00:00:00"/>
    <x v="0"/>
    <n v="56"/>
  </r>
  <r>
    <n v="4994"/>
    <n v="1943"/>
    <x v="2"/>
    <x v="0"/>
    <n v="77598"/>
    <x v="0"/>
    <x v="0"/>
    <d v="2013-10-01T00:00:00"/>
    <x v="0"/>
    <n v="70"/>
  </r>
  <r>
    <n v="7966"/>
    <n v="1959"/>
    <x v="0"/>
    <x v="0"/>
    <n v="80982"/>
    <x v="1"/>
    <x v="1"/>
    <d v="2013-01-08T00:00:00"/>
    <x v="1"/>
    <n v="54"/>
  </r>
  <r>
    <n v="3112"/>
    <n v="1977"/>
    <x v="2"/>
    <x v="2"/>
    <n v="22701"/>
    <x v="1"/>
    <x v="0"/>
    <d v="2013-09-05T00:00:00"/>
    <x v="0"/>
    <n v="36"/>
  </r>
  <r>
    <n v="10872"/>
    <n v="1969"/>
    <x v="1"/>
    <x v="2"/>
    <n v="55212"/>
    <x v="0"/>
    <x v="1"/>
    <d v="2012-11-23T00:00:00"/>
    <x v="0"/>
    <n v="43"/>
  </r>
  <r>
    <n v="2181"/>
    <n v="1970"/>
    <x v="0"/>
    <x v="2"/>
    <n v="70617"/>
    <x v="0"/>
    <x v="0"/>
    <d v="2013-06-23T00:00:00"/>
    <x v="0"/>
    <n v="43"/>
  </r>
  <r>
    <n v="1867"/>
    <n v="1957"/>
    <x v="0"/>
    <x v="0"/>
    <n v="64849"/>
    <x v="0"/>
    <x v="0"/>
    <d v="2012-11-13T00:00:00"/>
    <x v="0"/>
    <n v="55"/>
  </r>
  <r>
    <n v="1518"/>
    <n v="1965"/>
    <x v="2"/>
    <x v="2"/>
    <n v="62694"/>
    <x v="1"/>
    <x v="1"/>
    <d v="2013-06-17T00:00:00"/>
    <x v="0"/>
    <n v="48"/>
  </r>
  <r>
    <n v="5734"/>
    <n v="1974"/>
    <x v="1"/>
    <x v="2"/>
    <n v="61917"/>
    <x v="1"/>
    <x v="1"/>
    <d v="2013-11-20T00:00:00"/>
    <x v="0"/>
    <n v="39"/>
  </r>
  <r>
    <n v="2878"/>
    <n v="1947"/>
    <x v="1"/>
    <x v="2"/>
    <n v="67472"/>
    <x v="0"/>
    <x v="1"/>
    <d v="2013-09-28T00:00:00"/>
    <x v="0"/>
    <n v="66"/>
  </r>
  <r>
    <n v="1458"/>
    <n v="1982"/>
    <x v="2"/>
    <x v="2"/>
    <n v="21059"/>
    <x v="1"/>
    <x v="0"/>
    <d v="2014-01-07T00:00:00"/>
    <x v="0"/>
    <n v="32"/>
  </r>
  <r>
    <n v="7007"/>
    <n v="1968"/>
    <x v="2"/>
    <x v="2"/>
    <n v="29543"/>
    <x v="2"/>
    <x v="0"/>
    <d v="2014-04-01T00:00:00"/>
    <x v="0"/>
    <n v="46"/>
  </r>
  <r>
    <n v="6200"/>
    <n v="1951"/>
    <x v="0"/>
    <x v="2"/>
    <n v="75903"/>
    <x v="0"/>
    <x v="1"/>
    <d v="2013-04-08T00:00:00"/>
    <x v="0"/>
    <n v="62"/>
  </r>
  <r>
    <n v="1403"/>
    <n v="1975"/>
    <x v="4"/>
    <x v="1"/>
    <n v="34984"/>
    <x v="1"/>
    <x v="1"/>
    <d v="2012-09-06T00:00:00"/>
    <x v="0"/>
    <n v="37"/>
  </r>
  <r>
    <n v="4827"/>
    <n v="1956"/>
    <x v="1"/>
    <x v="0"/>
    <n v="54998"/>
    <x v="0"/>
    <x v="1"/>
    <d v="2013-03-10T00:00:00"/>
    <x v="0"/>
    <n v="57"/>
  </r>
  <r>
    <n v="6250"/>
    <n v="1949"/>
    <x v="1"/>
    <x v="4"/>
    <n v="54356"/>
    <x v="0"/>
    <x v="1"/>
    <d v="2012-11-19T00:00:00"/>
    <x v="0"/>
    <n v="63"/>
  </r>
  <r>
    <n v="9291"/>
    <n v="1959"/>
    <x v="2"/>
    <x v="2"/>
    <n v="34242"/>
    <x v="0"/>
    <x v="1"/>
    <d v="2014-03-23T00:00:00"/>
    <x v="0"/>
    <n v="55"/>
  </r>
  <r>
    <n v="2478"/>
    <n v="1973"/>
    <x v="0"/>
    <x v="2"/>
    <n v="25410"/>
    <x v="1"/>
    <x v="0"/>
    <d v="2013-08-31T00:00:00"/>
    <x v="0"/>
    <n v="40"/>
  </r>
  <r>
    <n v="1139"/>
    <n v="1984"/>
    <x v="1"/>
    <x v="2"/>
    <n v="73356"/>
    <x v="0"/>
    <x v="0"/>
    <d v="2014-02-06T00:00:00"/>
    <x v="0"/>
    <n v="30"/>
  </r>
  <r>
    <n v="5138"/>
    <n v="1950"/>
    <x v="0"/>
    <x v="1"/>
    <n v="28320"/>
    <x v="0"/>
    <x v="1"/>
    <d v="2013-01-14T00:00:00"/>
    <x v="0"/>
    <n v="63"/>
  </r>
  <r>
    <n v="5393"/>
    <n v="1977"/>
    <x v="0"/>
    <x v="0"/>
    <n v="23763"/>
    <x v="1"/>
    <x v="0"/>
    <d v="2012-08-07T00:00:00"/>
    <x v="0"/>
    <n v="35"/>
  </r>
  <r>
    <n v="10413"/>
    <n v="1984"/>
    <x v="0"/>
    <x v="2"/>
    <n v="72570"/>
    <x v="0"/>
    <x v="0"/>
    <d v="2014-04-25T00:00:00"/>
    <x v="0"/>
    <n v="30"/>
  </r>
  <r>
    <n v="5015"/>
    <n v="1976"/>
    <x v="2"/>
    <x v="2"/>
    <n v="34529"/>
    <x v="1"/>
    <x v="0"/>
    <d v="2012-09-14T00:00:00"/>
    <x v="0"/>
    <n v="36"/>
  </r>
  <r>
    <n v="10868"/>
    <n v="1951"/>
    <x v="0"/>
    <x v="4"/>
    <n v="70792"/>
    <x v="0"/>
    <x v="0"/>
    <d v="2013-02-06T00:00:00"/>
    <x v="0"/>
    <n v="62"/>
  </r>
  <r>
    <n v="10676"/>
    <n v="1982"/>
    <x v="0"/>
    <x v="2"/>
    <n v="63211"/>
    <x v="0"/>
    <x v="0"/>
    <d v="2012-11-02T00:00:00"/>
    <x v="0"/>
    <n v="30"/>
  </r>
  <r>
    <n v="2495"/>
    <n v="1974"/>
    <x v="2"/>
    <x v="2"/>
    <n v="83891"/>
    <x v="0"/>
    <x v="1"/>
    <d v="2014-06-20T00:00:00"/>
    <x v="0"/>
    <n v="40"/>
  </r>
  <r>
    <n v="7842"/>
    <n v="1968"/>
    <x v="0"/>
    <x v="0"/>
    <n v="36065"/>
    <x v="1"/>
    <x v="1"/>
    <d v="2013-03-31T00:00:00"/>
    <x v="0"/>
    <n v="45"/>
  </r>
  <r>
    <n v="9955"/>
    <n v="1954"/>
    <x v="0"/>
    <x v="1"/>
    <n v="39898"/>
    <x v="0"/>
    <x v="1"/>
    <d v="2013-02-12T00:00:00"/>
    <x v="0"/>
    <n v="59"/>
  </r>
  <r>
    <n v="6663"/>
    <n v="1940"/>
    <x v="1"/>
    <x v="0"/>
    <n v="51141"/>
    <x v="0"/>
    <x v="0"/>
    <d v="2013-07-08T00:00:00"/>
    <x v="0"/>
    <n v="73"/>
  </r>
  <r>
    <n v="2162"/>
    <n v="1976"/>
    <x v="0"/>
    <x v="2"/>
    <n v="56939"/>
    <x v="0"/>
    <x v="1"/>
    <d v="2013-09-18T00:00:00"/>
    <x v="0"/>
    <n v="37"/>
  </r>
  <r>
    <n v="3434"/>
    <n v="1951"/>
    <x v="0"/>
    <x v="0"/>
    <n v="80872"/>
    <x v="0"/>
    <x v="0"/>
    <d v="2014-05-12T00:00:00"/>
    <x v="0"/>
    <n v="63"/>
  </r>
  <r>
    <n v="7919"/>
    <n v="1976"/>
    <x v="1"/>
    <x v="1"/>
    <n v="72335"/>
    <x v="0"/>
    <x v="0"/>
    <d v="2012-08-13T00:00:00"/>
    <x v="0"/>
    <n v="36"/>
  </r>
  <r>
    <n v="5626"/>
    <n v="1964"/>
    <x v="1"/>
    <x v="0"/>
    <n v="61798"/>
    <x v="0"/>
    <x v="0"/>
    <d v="2013-11-23T00:00:00"/>
    <x v="0"/>
    <n v="49"/>
  </r>
  <r>
    <n v="6428"/>
    <n v="1950"/>
    <x v="1"/>
    <x v="4"/>
    <n v="76842"/>
    <x v="0"/>
    <x v="0"/>
    <d v="2014-05-03T00:00:00"/>
    <x v="0"/>
    <n v="64"/>
  </r>
  <r>
    <n v="8514"/>
    <n v="1976"/>
    <x v="0"/>
    <x v="1"/>
    <n v="29478"/>
    <x v="1"/>
    <x v="0"/>
    <d v="2014-01-17T00:00:00"/>
    <x v="0"/>
    <n v="38"/>
  </r>
  <r>
    <n v="10448"/>
    <n v="1956"/>
    <x v="0"/>
    <x v="0"/>
    <n v="46998"/>
    <x v="0"/>
    <x v="1"/>
    <d v="2012-10-22T00:00:00"/>
    <x v="0"/>
    <n v="56"/>
  </r>
  <r>
    <n v="2109"/>
    <n v="1990"/>
    <x v="0"/>
    <x v="0"/>
    <n v="96843"/>
    <x v="0"/>
    <x v="0"/>
    <d v="2013-04-23T00:00:00"/>
    <x v="0"/>
    <n v="23"/>
  </r>
  <r>
    <n v="7530"/>
    <n v="1950"/>
    <x v="1"/>
    <x v="4"/>
    <n v="56551"/>
    <x v="1"/>
    <x v="1"/>
    <d v="2014-05-07T00:00:00"/>
    <x v="0"/>
    <n v="64"/>
  </r>
  <r>
    <n v="8925"/>
    <n v="1965"/>
    <x v="2"/>
    <x v="2"/>
    <n v="70053"/>
    <x v="0"/>
    <x v="1"/>
    <d v="2013-07-03T00:00:00"/>
    <x v="0"/>
    <n v="48"/>
  </r>
  <r>
    <n v="3009"/>
    <n v="1962"/>
    <x v="1"/>
    <x v="4"/>
    <n v="71670"/>
    <x v="0"/>
    <x v="0"/>
    <d v="2013-07-09T00:00:00"/>
    <x v="0"/>
    <n v="51"/>
  </r>
  <r>
    <n v="6355"/>
    <n v="1978"/>
    <x v="0"/>
    <x v="2"/>
    <n v="44359"/>
    <x v="1"/>
    <x v="1"/>
    <d v="2014-06-17T00:00:00"/>
    <x v="0"/>
    <n v="36"/>
  </r>
  <r>
    <n v="3517"/>
    <n v="1952"/>
    <x v="0"/>
    <x v="0"/>
    <n v="40887"/>
    <x v="1"/>
    <x v="1"/>
    <d v="2013-05-06T00:00:00"/>
    <x v="0"/>
    <n v="61"/>
  </r>
  <r>
    <n v="1158"/>
    <n v="1966"/>
    <x v="0"/>
    <x v="3"/>
    <n v="48877"/>
    <x v="0"/>
    <x v="1"/>
    <d v="2014-01-05T00:00:00"/>
    <x v="0"/>
    <n v="48"/>
  </r>
  <r>
    <n v="6203"/>
    <n v="1947"/>
    <x v="0"/>
    <x v="1"/>
    <n v="74485"/>
    <x v="0"/>
    <x v="0"/>
    <d v="2013-08-24T00:00:00"/>
    <x v="0"/>
    <n v="66"/>
  </r>
  <r>
    <n v="7165"/>
    <n v="1972"/>
    <x v="0"/>
    <x v="1"/>
    <n v="64474"/>
    <x v="0"/>
    <x v="1"/>
    <d v="2013-10-22T00:00:00"/>
    <x v="0"/>
    <n v="41"/>
  </r>
  <r>
    <n v="3595"/>
    <n v="1963"/>
    <x v="0"/>
    <x v="1"/>
    <n v="77226"/>
    <x v="0"/>
    <x v="1"/>
    <d v="2014-02-28T00:00:00"/>
    <x v="0"/>
    <n v="51"/>
  </r>
  <r>
    <n v="8537"/>
    <n v="1949"/>
    <x v="0"/>
    <x v="4"/>
    <n v="72643"/>
    <x v="0"/>
    <x v="0"/>
    <d v="2013-02-27T00:00:00"/>
    <x v="0"/>
    <n v="64"/>
  </r>
  <r>
    <n v="4331"/>
    <n v="1978"/>
    <x v="2"/>
    <x v="1"/>
    <n v="85738"/>
    <x v="0"/>
    <x v="0"/>
    <d v="2014-01-23T00:00:00"/>
    <x v="0"/>
    <n v="36"/>
  </r>
  <r>
    <n v="6281"/>
    <n v="1966"/>
    <x v="0"/>
    <x v="3"/>
    <n v="55686"/>
    <x v="0"/>
    <x v="1"/>
    <d v="2013-02-14T00:00:00"/>
    <x v="0"/>
    <n v="47"/>
  </r>
  <r>
    <n v="4338"/>
    <n v="1983"/>
    <x v="0"/>
    <x v="0"/>
    <n v="39062"/>
    <x v="1"/>
    <x v="0"/>
    <d v="2014-03-25T00:00:00"/>
    <x v="0"/>
    <n v="31"/>
  </r>
  <r>
    <n v="2452"/>
    <n v="1971"/>
    <x v="0"/>
    <x v="1"/>
    <n v="34600"/>
    <x v="1"/>
    <x v="1"/>
    <d v="2013-01-01T00:00:00"/>
    <x v="0"/>
    <n v="42"/>
  </r>
  <r>
    <n v="9507"/>
    <n v="1975"/>
    <x v="0"/>
    <x v="2"/>
    <n v="40794"/>
    <x v="0"/>
    <x v="1"/>
    <d v="2013-04-07T00:00:00"/>
    <x v="0"/>
    <n v="38"/>
  </r>
  <r>
    <n v="8360"/>
    <n v="1971"/>
    <x v="4"/>
    <x v="2"/>
    <n v="54690"/>
    <x v="1"/>
    <x v="1"/>
    <d v="2013-11-07T00:00:00"/>
    <x v="0"/>
    <n v="42"/>
  </r>
  <r>
    <n v="10311"/>
    <n v="1969"/>
    <x v="0"/>
    <x v="2"/>
    <n v="4428"/>
    <x v="0"/>
    <x v="1"/>
    <d v="2013-10-05T00:00:00"/>
    <x v="0"/>
    <n v="44"/>
  </r>
  <r>
    <n v="5117"/>
    <n v="1963"/>
    <x v="4"/>
    <x v="2"/>
    <n v="32632"/>
    <x v="0"/>
    <x v="0"/>
    <d v="2012-08-02T00:00:00"/>
    <x v="0"/>
    <n v="49"/>
  </r>
  <r>
    <n v="4867"/>
    <n v="1968"/>
    <x v="1"/>
    <x v="0"/>
    <n v="38236"/>
    <x v="1"/>
    <x v="1"/>
    <d v="2013-09-20T00:00:00"/>
    <x v="0"/>
    <n v="45"/>
  </r>
  <r>
    <n v="9289"/>
    <n v="1979"/>
    <x v="0"/>
    <x v="2"/>
    <n v="36781"/>
    <x v="1"/>
    <x v="0"/>
    <d v="2014-04-10T00:00:00"/>
    <x v="0"/>
    <n v="35"/>
  </r>
  <r>
    <n v="10913"/>
    <n v="1984"/>
    <x v="2"/>
    <x v="0"/>
    <n v="31385"/>
    <x v="1"/>
    <x v="0"/>
    <d v="2012-12-05T00:00:00"/>
    <x v="0"/>
    <n v="28"/>
  </r>
  <r>
    <n v="3032"/>
    <n v="1984"/>
    <x v="0"/>
    <x v="2"/>
    <n v="24570"/>
    <x v="1"/>
    <x v="0"/>
    <d v="2013-02-27T00:00:00"/>
    <x v="0"/>
    <n v="29"/>
  </r>
  <r>
    <n v="8524"/>
    <n v="1974"/>
    <x v="1"/>
    <x v="3"/>
    <n v="25509"/>
    <x v="1"/>
    <x v="0"/>
    <d v="2012-09-18T00:00:00"/>
    <x v="0"/>
    <n v="38"/>
  </r>
  <r>
    <n v="3334"/>
    <n v="1951"/>
    <x v="0"/>
    <x v="2"/>
    <n v="94642"/>
    <x v="0"/>
    <x v="0"/>
    <d v="2014-02-12T00:00:00"/>
    <x v="0"/>
    <n v="63"/>
  </r>
  <r>
    <n v="4470"/>
    <n v="1962"/>
    <x v="2"/>
    <x v="2"/>
    <n v="58646"/>
    <x v="0"/>
    <x v="1"/>
    <d v="2013-06-10T00:00:00"/>
    <x v="0"/>
    <n v="51"/>
  </r>
  <r>
    <n v="1406"/>
    <n v="1975"/>
    <x v="0"/>
    <x v="0"/>
    <n v="53201"/>
    <x v="1"/>
    <x v="1"/>
    <d v="2013-02-12T00:00:00"/>
    <x v="0"/>
    <n v="38"/>
  </r>
  <r>
    <n v="8619"/>
    <n v="1957"/>
    <x v="0"/>
    <x v="1"/>
    <n v="21994"/>
    <x v="0"/>
    <x v="1"/>
    <d v="2012-12-24T00:00:00"/>
    <x v="0"/>
    <n v="55"/>
  </r>
  <r>
    <n v="10821"/>
    <n v="1978"/>
    <x v="0"/>
    <x v="2"/>
    <n v="57113"/>
    <x v="1"/>
    <x v="1"/>
    <d v="2013-02-06T00:00:00"/>
    <x v="0"/>
    <n v="35"/>
  </r>
  <r>
    <n v="4552"/>
    <n v="1991"/>
    <x v="0"/>
    <x v="2"/>
    <n v="51373"/>
    <x v="0"/>
    <x v="0"/>
    <d v="2013-06-22T00:00:00"/>
    <x v="0"/>
    <n v="22"/>
  </r>
  <r>
    <n v="898"/>
    <n v="1986"/>
    <x v="0"/>
    <x v="2"/>
    <n v="23477"/>
    <x v="1"/>
    <x v="0"/>
    <d v="2013-10-21T00:00:00"/>
    <x v="0"/>
    <n v="27"/>
  </r>
  <r>
    <n v="9797"/>
    <n v="1956"/>
    <x v="0"/>
    <x v="2"/>
    <n v="58116"/>
    <x v="0"/>
    <x v="1"/>
    <d v="2014-04-13T00:00:00"/>
    <x v="0"/>
    <n v="58"/>
  </r>
  <r>
    <n v="10949"/>
    <n v="1963"/>
    <x v="1"/>
    <x v="3"/>
    <n v="72968"/>
    <x v="0"/>
    <x v="0"/>
    <d v="2013-12-16T00:00:00"/>
    <x v="0"/>
    <n v="50"/>
  </r>
  <r>
    <n v="8212"/>
    <n v="1971"/>
    <x v="2"/>
    <x v="2"/>
    <n v="39791"/>
    <x v="0"/>
    <x v="1"/>
    <d v="2013-03-28T00:00:00"/>
    <x v="0"/>
    <n v="42"/>
  </r>
  <r>
    <n v="6248"/>
    <n v="1947"/>
    <x v="2"/>
    <x v="0"/>
    <n v="91712"/>
    <x v="0"/>
    <x v="0"/>
    <d v="2013-10-17T00:00:00"/>
    <x v="0"/>
    <n v="66"/>
  </r>
  <r>
    <n v="10164"/>
    <n v="1958"/>
    <x v="0"/>
    <x v="0"/>
    <n v="94472"/>
    <x v="0"/>
    <x v="1"/>
    <d v="2014-04-03T00:00:00"/>
    <x v="0"/>
    <n v="56"/>
  </r>
  <r>
    <n v="4547"/>
    <n v="1960"/>
    <x v="0"/>
    <x v="1"/>
    <n v="13672"/>
    <x v="1"/>
    <x v="1"/>
    <d v="2013-04-17T00:00:00"/>
    <x v="0"/>
    <n v="53"/>
  </r>
  <r>
    <n v="6815"/>
    <n v="1980"/>
    <x v="4"/>
    <x v="2"/>
    <n v="96547"/>
    <x v="0"/>
    <x v="0"/>
    <d v="2014-05-23T00:00:00"/>
    <x v="0"/>
    <n v="34"/>
  </r>
  <r>
    <n v="4122"/>
    <n v="1975"/>
    <x v="0"/>
    <x v="2"/>
    <n v="79205"/>
    <x v="0"/>
    <x v="0"/>
    <d v="2012-08-29T00:00:00"/>
    <x v="0"/>
    <n v="37"/>
  </r>
  <r>
    <n v="10841"/>
    <n v="1975"/>
    <x v="1"/>
    <x v="1"/>
    <n v="56559"/>
    <x v="0"/>
    <x v="1"/>
    <d v="2012-12-25T00:00:00"/>
    <x v="0"/>
    <n v="37"/>
  </r>
  <r>
    <n v="5370"/>
    <n v="1973"/>
    <x v="1"/>
    <x v="2"/>
    <n v="32644"/>
    <x v="1"/>
    <x v="0"/>
    <d v="2013-01-16T00:00:00"/>
    <x v="0"/>
    <n v="40"/>
  </r>
  <r>
    <n v="176"/>
    <n v="1980"/>
    <x v="4"/>
    <x v="0"/>
    <n v="67506"/>
    <x v="0"/>
    <x v="1"/>
    <d v="2014-01-02T00:00:00"/>
    <x v="0"/>
    <n v="34"/>
  </r>
  <r>
    <n v="4860"/>
    <n v="1970"/>
    <x v="0"/>
    <x v="0"/>
    <n v="24206"/>
    <x v="1"/>
    <x v="0"/>
    <d v="2013-03-08T00:00:00"/>
    <x v="0"/>
    <n v="43"/>
  </r>
  <r>
    <n v="10757"/>
    <n v="1967"/>
    <x v="1"/>
    <x v="3"/>
    <n v="28420"/>
    <x v="1"/>
    <x v="0"/>
    <d v="2013-12-24T00:00:00"/>
    <x v="0"/>
    <n v="46"/>
  </r>
  <r>
    <n v="4023"/>
    <n v="1970"/>
    <x v="0"/>
    <x v="2"/>
    <n v="22979"/>
    <x v="1"/>
    <x v="0"/>
    <d v="2012-09-06T00:00:00"/>
    <x v="0"/>
    <n v="42"/>
  </r>
  <r>
    <n v="6679"/>
    <n v="1966"/>
    <x v="0"/>
    <x v="0"/>
    <n v="33279"/>
    <x v="0"/>
    <x v="0"/>
    <d v="2014-06-12T00:00:00"/>
    <x v="0"/>
    <n v="48"/>
  </r>
  <r>
    <n v="9923"/>
    <n v="1972"/>
    <x v="2"/>
    <x v="0"/>
    <n v="46423"/>
    <x v="1"/>
    <x v="1"/>
    <d v="2013-09-18T00:00:00"/>
    <x v="0"/>
    <n v="41"/>
  </r>
  <r>
    <n v="7181"/>
    <n v="1977"/>
    <x v="0"/>
    <x v="2"/>
    <n v="30368"/>
    <x v="0"/>
    <x v="1"/>
    <d v="2013-11-07T00:00:00"/>
    <x v="0"/>
    <n v="36"/>
  </r>
  <r>
    <n v="3599"/>
    <n v="1970"/>
    <x v="0"/>
    <x v="2"/>
    <n v="63684"/>
    <x v="0"/>
    <x v="1"/>
    <d v="2012-11-26T00:00:00"/>
    <x v="0"/>
    <n v="42"/>
  </r>
  <r>
    <n v="405"/>
    <n v="1964"/>
    <x v="0"/>
    <x v="3"/>
    <n v="41638"/>
    <x v="0"/>
    <x v="1"/>
    <d v="2013-02-13T00:00:00"/>
    <x v="0"/>
    <n v="49"/>
  </r>
  <r>
    <n v="6870"/>
    <n v="1959"/>
    <x v="1"/>
    <x v="3"/>
    <n v="68805"/>
    <x v="0"/>
    <x v="1"/>
    <d v="2013-09-17T00:00:00"/>
    <x v="0"/>
    <n v="54"/>
  </r>
  <r>
    <n v="832"/>
    <n v="1966"/>
    <x v="1"/>
    <x v="1"/>
    <n v="65814"/>
    <x v="0"/>
    <x v="1"/>
    <d v="2014-03-02T00:00:00"/>
    <x v="0"/>
    <n v="48"/>
  </r>
  <r>
    <n v="2002"/>
    <n v="1958"/>
    <x v="0"/>
    <x v="3"/>
    <n v="71964"/>
    <x v="0"/>
    <x v="0"/>
    <d v="2013-05-20T00:00:00"/>
    <x v="0"/>
    <n v="55"/>
  </r>
  <r>
    <n v="3657"/>
    <n v="1986"/>
    <x v="0"/>
    <x v="0"/>
    <n v="39146"/>
    <x v="1"/>
    <x v="0"/>
    <d v="2013-02-14T00:00:00"/>
    <x v="0"/>
    <n v="27"/>
  </r>
  <r>
    <n v="500"/>
    <n v="1977"/>
    <x v="0"/>
    <x v="1"/>
    <n v="96876"/>
    <x v="0"/>
    <x v="0"/>
    <d v="2013-08-06T00:00:00"/>
    <x v="0"/>
    <n v="36"/>
  </r>
  <r>
    <n v="1951"/>
    <n v="1981"/>
    <x v="3"/>
    <x v="2"/>
    <n v="34445"/>
    <x v="0"/>
    <x v="0"/>
    <d v="2013-01-27T00:00:00"/>
    <x v="0"/>
    <n v="32"/>
  </r>
  <r>
    <n v="3262"/>
    <n v="1958"/>
    <x v="0"/>
    <x v="0"/>
    <n v="68281"/>
    <x v="0"/>
    <x v="0"/>
    <d v="2012-08-07T00:00:00"/>
    <x v="0"/>
    <n v="54"/>
  </r>
  <r>
    <n v="4102"/>
    <n v="1975"/>
    <x v="4"/>
    <x v="2"/>
    <n v="37284"/>
    <x v="1"/>
    <x v="1"/>
    <d v="2013-03-29T00:00:00"/>
    <x v="0"/>
    <n v="38"/>
  </r>
  <r>
    <n v="7042"/>
    <n v="1983"/>
    <x v="0"/>
    <x v="2"/>
    <n v="36790"/>
    <x v="0"/>
    <x v="0"/>
    <d v="2013-03-01T00:00:00"/>
    <x v="0"/>
    <n v="30"/>
  </r>
  <r>
    <n v="10598"/>
    <n v="1967"/>
    <x v="0"/>
    <x v="1"/>
    <n v="27943"/>
    <x v="1"/>
    <x v="1"/>
    <d v="2013-04-15T00:00:00"/>
    <x v="0"/>
    <n v="46"/>
  </r>
  <r>
    <n v="255"/>
    <n v="1951"/>
    <x v="0"/>
    <x v="3"/>
    <n v="22263"/>
    <x v="1"/>
    <x v="1"/>
    <d v="2014-03-30T00:00:00"/>
    <x v="1"/>
    <n v="63"/>
  </r>
  <r>
    <n v="2375"/>
    <n v="1972"/>
    <x v="0"/>
    <x v="1"/>
    <n v="30261"/>
    <x v="1"/>
    <x v="2"/>
    <d v="2012-09-25T00:00:00"/>
    <x v="0"/>
    <n v="40"/>
  </r>
  <r>
    <n v="9829"/>
    <n v="1978"/>
    <x v="0"/>
    <x v="1"/>
    <n v="28587"/>
    <x v="1"/>
    <x v="0"/>
    <d v="2014-02-12T00:00:00"/>
    <x v="0"/>
    <n v="36"/>
  </r>
  <r>
    <n v="6214"/>
    <n v="1982"/>
    <x v="2"/>
    <x v="2"/>
    <n v="43815"/>
    <x v="1"/>
    <x v="0"/>
    <d v="2013-04-05T00:00:00"/>
    <x v="0"/>
    <n v="31"/>
  </r>
  <r>
    <n v="4954"/>
    <n v="1956"/>
    <x v="0"/>
    <x v="2"/>
    <n v="48195"/>
    <x v="1"/>
    <x v="1"/>
    <d v="2014-01-21T00:00:00"/>
    <x v="0"/>
    <n v="58"/>
  </r>
  <r>
    <n v="7861"/>
    <n v="1952"/>
    <x v="2"/>
    <x v="2"/>
    <n v="77027"/>
    <x v="0"/>
    <x v="1"/>
    <d v="2014-02-05T00:00:00"/>
    <x v="0"/>
    <n v="62"/>
  </r>
  <r>
    <n v="4837"/>
    <n v="1965"/>
    <x v="1"/>
    <x v="2"/>
    <n v="71322"/>
    <x v="0"/>
    <x v="1"/>
    <d v="2013-02-16T00:00:00"/>
    <x v="0"/>
    <n v="48"/>
  </r>
  <r>
    <n v="9423"/>
    <n v="1979"/>
    <x v="2"/>
    <x v="2"/>
    <n v="32765"/>
    <x v="1"/>
    <x v="0"/>
    <d v="2014-02-23T00:00:00"/>
    <x v="0"/>
    <n v="35"/>
  </r>
  <r>
    <n v="4198"/>
    <n v="1965"/>
    <x v="0"/>
    <x v="1"/>
    <n v="29672"/>
    <x v="1"/>
    <x v="1"/>
    <d v="2013-03-12T00:00:00"/>
    <x v="0"/>
    <n v="48"/>
  </r>
  <r>
    <n v="153"/>
    <n v="1953"/>
    <x v="0"/>
    <x v="3"/>
    <n v="23272"/>
    <x v="0"/>
    <x v="0"/>
    <d v="2013-10-17T00:00:00"/>
    <x v="0"/>
    <n v="60"/>
  </r>
  <r>
    <n v="9323"/>
    <n v="1949"/>
    <x v="2"/>
    <x v="1"/>
    <n v="49912"/>
    <x v="0"/>
    <x v="1"/>
    <d v="2012-09-07T00:00:00"/>
    <x v="0"/>
    <n v="63"/>
  </r>
  <r>
    <n v="10001"/>
    <n v="1985"/>
    <x v="4"/>
    <x v="1"/>
    <n v="7500"/>
    <x v="1"/>
    <x v="0"/>
    <d v="2012-08-01T00:00:00"/>
    <x v="0"/>
    <n v="27"/>
  </r>
  <r>
    <n v="3945"/>
    <n v="1947"/>
    <x v="1"/>
    <x v="4"/>
    <n v="68117"/>
    <x v="0"/>
    <x v="1"/>
    <d v="2013-03-10T00:00:00"/>
    <x v="0"/>
    <n v="66"/>
  </r>
  <r>
    <n v="3799"/>
    <n v="1955"/>
    <x v="0"/>
    <x v="2"/>
    <n v="67225"/>
    <x v="0"/>
    <x v="1"/>
    <d v="2013-11-26T00:00:00"/>
    <x v="0"/>
    <n v="58"/>
  </r>
  <r>
    <n v="8625"/>
    <n v="1976"/>
    <x v="0"/>
    <x v="2"/>
    <n v="17649"/>
    <x v="1"/>
    <x v="0"/>
    <d v="2013-11-12T00:00:00"/>
    <x v="0"/>
    <n v="37"/>
  </r>
  <r>
    <n v="3491"/>
    <n v="1975"/>
    <x v="0"/>
    <x v="1"/>
    <n v="55914"/>
    <x v="0"/>
    <x v="1"/>
    <d v="2013-04-29T00:00:00"/>
    <x v="0"/>
    <n v="38"/>
  </r>
  <r>
    <n v="983"/>
    <n v="1984"/>
    <x v="0"/>
    <x v="2"/>
    <n v="40059"/>
    <x v="1"/>
    <x v="0"/>
    <d v="2013-09-28T00:00:00"/>
    <x v="0"/>
    <n v="29"/>
  </r>
  <r>
    <n v="9119"/>
    <n v="1950"/>
    <x v="0"/>
    <x v="1"/>
    <n v="60905"/>
    <x v="0"/>
    <x v="1"/>
    <d v="2013-12-05T00:00:00"/>
    <x v="0"/>
    <n v="63"/>
  </r>
  <r>
    <n v="4786"/>
    <n v="1977"/>
    <x v="0"/>
    <x v="2"/>
    <n v="75330"/>
    <x v="1"/>
    <x v="1"/>
    <d v="2012-10-04T00:00:00"/>
    <x v="0"/>
    <n v="35"/>
  </r>
  <r>
    <n v="5872"/>
    <n v="1951"/>
    <x v="0"/>
    <x v="0"/>
    <n v="60689"/>
    <x v="0"/>
    <x v="1"/>
    <d v="2013-06-01T00:00:00"/>
    <x v="0"/>
    <n v="62"/>
  </r>
  <r>
    <n v="6568"/>
    <n v="1984"/>
    <x v="0"/>
    <x v="2"/>
    <n v="38680"/>
    <x v="1"/>
    <x v="0"/>
    <d v="2013-03-28T00:00:00"/>
    <x v="0"/>
    <n v="29"/>
  </r>
  <r>
    <n v="5628"/>
    <n v="1982"/>
    <x v="0"/>
    <x v="1"/>
    <n v="61416"/>
    <x v="0"/>
    <x v="0"/>
    <d v="2013-02-08T00:00:00"/>
    <x v="0"/>
    <n v="31"/>
  </r>
  <r>
    <n v="5631"/>
    <n v="1991"/>
    <x v="0"/>
    <x v="0"/>
    <n v="49767"/>
    <x v="0"/>
    <x v="0"/>
    <d v="2013-05-02T00:00:00"/>
    <x v="0"/>
    <n v="22"/>
  </r>
  <r>
    <n v="4974"/>
    <n v="1970"/>
    <x v="0"/>
    <x v="0"/>
    <n v="83273"/>
    <x v="1"/>
    <x v="2"/>
    <d v="2012-09-25T00:00:00"/>
    <x v="0"/>
    <n v="42"/>
  </r>
  <r>
    <n v="8416"/>
    <n v="1981"/>
    <x v="0"/>
    <x v="2"/>
    <n v="29009"/>
    <x v="1"/>
    <x v="0"/>
    <d v="2013-11-29T00:00:00"/>
    <x v="0"/>
    <n v="32"/>
  </r>
  <r>
    <n v="5454"/>
    <n v="1979"/>
    <x v="2"/>
    <x v="2"/>
    <n v="45057"/>
    <x v="1"/>
    <x v="0"/>
    <d v="2013-12-01T00:00:00"/>
    <x v="0"/>
    <n v="34"/>
  </r>
  <r>
    <n v="4095"/>
    <n v="1971"/>
    <x v="0"/>
    <x v="2"/>
    <n v="37150"/>
    <x v="1"/>
    <x v="0"/>
    <d v="2012-09-11T00:00:00"/>
    <x v="0"/>
    <n v="41"/>
  </r>
  <r>
    <n v="5474"/>
    <n v="1970"/>
    <x v="0"/>
    <x v="0"/>
    <n v="43020"/>
    <x v="1"/>
    <x v="0"/>
    <d v="2013-11-30T00:00:00"/>
    <x v="0"/>
    <n v="43"/>
  </r>
  <r>
    <n v="4268"/>
    <n v="1959"/>
    <x v="0"/>
    <x v="2"/>
    <n v="53154"/>
    <x v="0"/>
    <x v="1"/>
    <d v="2014-06-09T00:00:00"/>
    <x v="0"/>
    <n v="55"/>
  </r>
  <r>
    <n v="10701"/>
    <n v="1973"/>
    <x v="0"/>
    <x v="2"/>
    <n v="65308"/>
    <x v="0"/>
    <x v="0"/>
    <d v="2013-09-11T00:00:00"/>
    <x v="0"/>
    <n v="40"/>
  </r>
  <r>
    <n v="3507"/>
    <n v="1970"/>
    <x v="0"/>
    <x v="0"/>
    <n v="76467"/>
    <x v="1"/>
    <x v="0"/>
    <d v="2012-08-17T00:00:00"/>
    <x v="0"/>
    <n v="42"/>
  </r>
  <r>
    <n v="2079"/>
    <n v="1947"/>
    <x v="4"/>
    <x v="2"/>
    <n v="81044"/>
    <x v="0"/>
    <x v="0"/>
    <d v="2013-12-27T00:00:00"/>
    <x v="0"/>
    <n v="66"/>
  </r>
  <r>
    <n v="626"/>
    <n v="1951"/>
    <x v="0"/>
    <x v="2"/>
    <n v="32871"/>
    <x v="1"/>
    <x v="1"/>
    <d v="2013-03-09T00:00:00"/>
    <x v="0"/>
    <n v="62"/>
  </r>
  <r>
    <n v="4426"/>
    <n v="1975"/>
    <x v="0"/>
    <x v="0"/>
    <n v="55801"/>
    <x v="1"/>
    <x v="1"/>
    <d v="2013-09-22T00:00:00"/>
    <x v="0"/>
    <n v="38"/>
  </r>
  <r>
    <n v="2591"/>
    <n v="1959"/>
    <x v="0"/>
    <x v="4"/>
    <n v="76320"/>
    <x v="0"/>
    <x v="1"/>
    <d v="2014-06-22T00:00:00"/>
    <x v="0"/>
    <n v="55"/>
  </r>
  <r>
    <n v="10509"/>
    <n v="1955"/>
    <x v="2"/>
    <x v="0"/>
    <n v="36927"/>
    <x v="1"/>
    <x v="1"/>
    <d v="2014-06-02T00:00:00"/>
    <x v="0"/>
    <n v="59"/>
  </r>
  <r>
    <n v="6382"/>
    <n v="1953"/>
    <x v="0"/>
    <x v="1"/>
    <n v="48794"/>
    <x v="1"/>
    <x v="1"/>
    <d v="2014-06-26T00:00:00"/>
    <x v="0"/>
    <n v="61"/>
  </r>
  <r>
    <n v="6673"/>
    <n v="1965"/>
    <x v="0"/>
    <x v="0"/>
    <n v="23478"/>
    <x v="0"/>
    <x v="0"/>
    <d v="2013-03-19T00:00:00"/>
    <x v="0"/>
    <n v="48"/>
  </r>
  <r>
    <n v="7441"/>
    <n v="1973"/>
    <x v="0"/>
    <x v="3"/>
    <n v="71128"/>
    <x v="1"/>
    <x v="0"/>
    <d v="2012-10-06T00:00:00"/>
    <x v="0"/>
    <n v="39"/>
  </r>
  <r>
    <n v="1071"/>
    <n v="1976"/>
    <x v="1"/>
    <x v="3"/>
    <n v="70179"/>
    <x v="0"/>
    <x v="1"/>
    <d v="2013-07-21T00:00:00"/>
    <x v="0"/>
    <n v="37"/>
  </r>
  <r>
    <n v="10061"/>
    <n v="1950"/>
    <x v="0"/>
    <x v="2"/>
    <n v="59462"/>
    <x v="0"/>
    <x v="1"/>
    <d v="2013-01-05T00:00:00"/>
    <x v="0"/>
    <n v="63"/>
  </r>
  <r>
    <n v="7187"/>
    <n v="1969"/>
    <x v="2"/>
    <x v="1"/>
    <n v="53246"/>
    <x v="1"/>
    <x v="1"/>
    <d v="2013-05-18T00:00:00"/>
    <x v="0"/>
    <n v="44"/>
  </r>
  <r>
    <n v="8775"/>
    <n v="1969"/>
    <x v="0"/>
    <x v="1"/>
    <n v="38361"/>
    <x v="1"/>
    <x v="0"/>
    <d v="2013-12-27T00:00:00"/>
    <x v="0"/>
    <n v="44"/>
  </r>
  <r>
    <n v="1612"/>
    <n v="1981"/>
    <x v="1"/>
    <x v="0"/>
    <n v="50995"/>
    <x v="1"/>
    <x v="0"/>
    <d v="2013-05-31T00:00:00"/>
    <x v="0"/>
    <n v="32"/>
  </r>
  <r>
    <n v="2345"/>
    <n v="1982"/>
    <x v="1"/>
    <x v="1"/>
    <n v="70038"/>
    <x v="0"/>
    <x v="0"/>
    <d v="2013-10-25T00:00:00"/>
    <x v="0"/>
    <n v="31"/>
  </r>
  <r>
    <n v="322"/>
    <n v="1978"/>
    <x v="0"/>
    <x v="1"/>
    <n v="42554"/>
    <x v="1"/>
    <x v="1"/>
    <d v="2013-01-12T00:00:00"/>
    <x v="0"/>
    <n v="35"/>
  </r>
  <r>
    <n v="10897"/>
    <n v="1974"/>
    <x v="0"/>
    <x v="2"/>
    <n v="67445"/>
    <x v="0"/>
    <x v="1"/>
    <d v="2012-08-12T00:00:00"/>
    <x v="0"/>
    <n v="38"/>
  </r>
  <r>
    <n v="123"/>
    <n v="1951"/>
    <x v="0"/>
    <x v="4"/>
    <n v="67046"/>
    <x v="0"/>
    <x v="1"/>
    <d v="2013-01-06T00:00:00"/>
    <x v="0"/>
    <n v="62"/>
  </r>
  <r>
    <n v="6103"/>
    <n v="1948"/>
    <x v="0"/>
    <x v="2"/>
    <n v="42192"/>
    <x v="0"/>
    <x v="0"/>
    <d v="2013-09-06T00:00:00"/>
    <x v="0"/>
    <n v="65"/>
  </r>
  <r>
    <n v="7899"/>
    <n v="1952"/>
    <x v="1"/>
    <x v="2"/>
    <n v="77610"/>
    <x v="0"/>
    <x v="1"/>
    <d v="2012-10-29T00:00:00"/>
    <x v="0"/>
    <n v="60"/>
  </r>
  <r>
    <n v="10500"/>
    <n v="1984"/>
    <x v="0"/>
    <x v="2"/>
    <n v="31761"/>
    <x v="1"/>
    <x v="0"/>
    <d v="2014-04-05T00:00:00"/>
    <x v="0"/>
    <n v="30"/>
  </r>
  <r>
    <n v="1655"/>
    <n v="1979"/>
    <x v="0"/>
    <x v="1"/>
    <n v="34350"/>
    <x v="1"/>
    <x v="0"/>
    <d v="2013-10-19T00:00:00"/>
    <x v="0"/>
    <n v="34"/>
  </r>
  <r>
    <n v="2406"/>
    <n v="1949"/>
    <x v="0"/>
    <x v="1"/>
    <n v="54591"/>
    <x v="0"/>
    <x v="1"/>
    <d v="2013-08-05T00:00:00"/>
    <x v="0"/>
    <n v="64"/>
  </r>
  <r>
    <n v="2712"/>
    <n v="1956"/>
    <x v="0"/>
    <x v="2"/>
    <n v="71866"/>
    <x v="0"/>
    <x v="1"/>
    <d v="2013-12-25T00:00:00"/>
    <x v="0"/>
    <n v="57"/>
  </r>
  <r>
    <n v="5517"/>
    <n v="1969"/>
    <x v="0"/>
    <x v="2"/>
    <n v="25293"/>
    <x v="1"/>
    <x v="0"/>
    <d v="2013-09-15T00:00:00"/>
    <x v="0"/>
    <n v="44"/>
  </r>
  <r>
    <n v="10643"/>
    <n v="1987"/>
    <x v="1"/>
    <x v="0"/>
    <n v="42000"/>
    <x v="0"/>
    <x v="0"/>
    <d v="2013-01-10T00:00:00"/>
    <x v="0"/>
    <n v="26"/>
  </r>
  <r>
    <n v="2254"/>
    <n v="1983"/>
    <x v="0"/>
    <x v="2"/>
    <n v="69520"/>
    <x v="0"/>
    <x v="0"/>
    <d v="2013-07-07T00:00:00"/>
    <x v="0"/>
    <n v="30"/>
  </r>
  <r>
    <n v="10281"/>
    <n v="1970"/>
    <x v="0"/>
    <x v="3"/>
    <n v="64713"/>
    <x v="1"/>
    <x v="0"/>
    <d v="2014-02-07T00:00:00"/>
    <x v="0"/>
    <n v="44"/>
  </r>
  <r>
    <n v="6958"/>
    <n v="1977"/>
    <x v="2"/>
    <x v="2"/>
    <n v="27889"/>
    <x v="1"/>
    <x v="0"/>
    <d v="2013-07-05T00:00:00"/>
    <x v="0"/>
    <n v="36"/>
  </r>
  <r>
    <n v="954"/>
    <n v="1960"/>
    <x v="3"/>
    <x v="4"/>
    <n v="22123"/>
    <x v="0"/>
    <x v="0"/>
    <d v="2014-03-27T00:00:00"/>
    <x v="0"/>
    <n v="54"/>
  </r>
  <r>
    <n v="5079"/>
    <n v="1971"/>
    <x v="0"/>
    <x v="2"/>
    <n v="51725"/>
    <x v="1"/>
    <x v="1"/>
    <d v="2013-03-03T00:00:00"/>
    <x v="0"/>
    <n v="42"/>
  </r>
  <r>
    <n v="10339"/>
    <n v="1954"/>
    <x v="2"/>
    <x v="1"/>
    <n v="53246"/>
    <x v="0"/>
    <x v="1"/>
    <d v="2013-06-23T00:00:00"/>
    <x v="0"/>
    <n v="59"/>
  </r>
  <r>
    <n v="4643"/>
    <n v="1973"/>
    <x v="0"/>
    <x v="2"/>
    <n v="27803"/>
    <x v="1"/>
    <x v="0"/>
    <d v="2012-08-26T00:00:00"/>
    <x v="0"/>
    <n v="39"/>
  </r>
  <r>
    <n v="3117"/>
    <n v="1955"/>
    <x v="0"/>
    <x v="0"/>
    <n v="50995"/>
    <x v="0"/>
    <x v="1"/>
    <d v="2013-10-18T00:00:00"/>
    <x v="0"/>
    <n v="58"/>
  </r>
  <r>
    <n v="6497"/>
    <n v="1960"/>
    <x v="0"/>
    <x v="2"/>
    <n v="51651"/>
    <x v="0"/>
    <x v="1"/>
    <d v="2012-11-07T00:00:00"/>
    <x v="0"/>
    <n v="52"/>
  </r>
  <r>
    <n v="5396"/>
    <n v="1988"/>
    <x v="0"/>
    <x v="2"/>
    <n v="68487"/>
    <x v="0"/>
    <x v="0"/>
    <d v="2013-01-13T00:00:00"/>
    <x v="0"/>
    <n v="25"/>
  </r>
  <r>
    <n v="5250"/>
    <n v="1943"/>
    <x v="2"/>
    <x v="4"/>
    <n v="56796"/>
    <x v="0"/>
    <x v="0"/>
    <d v="2013-10-30T00:00:00"/>
    <x v="0"/>
    <n v="70"/>
  </r>
  <r>
    <n v="1052"/>
    <n v="1969"/>
    <x v="0"/>
    <x v="2"/>
    <n v="56796"/>
    <x v="0"/>
    <x v="1"/>
    <d v="2013-02-16T00:00:00"/>
    <x v="0"/>
    <n v="44"/>
  </r>
  <r>
    <n v="2802"/>
    <n v="1992"/>
    <x v="4"/>
    <x v="2"/>
    <n v="87000"/>
    <x v="0"/>
    <x v="0"/>
    <d v="2012-12-15T00:00:00"/>
    <x v="0"/>
    <n v="20"/>
  </r>
  <r>
    <n v="6343"/>
    <n v="1959"/>
    <x v="0"/>
    <x v="2"/>
    <n v="79823"/>
    <x v="0"/>
    <x v="1"/>
    <d v="2014-03-31T00:00:00"/>
    <x v="0"/>
    <n v="55"/>
  </r>
  <r>
    <n v="6507"/>
    <n v="1980"/>
    <x v="0"/>
    <x v="0"/>
    <n v="30828"/>
    <x v="1"/>
    <x v="0"/>
    <d v="2013-10-04T00:00:00"/>
    <x v="0"/>
    <n v="33"/>
  </r>
  <r>
    <n v="7901"/>
    <n v="1971"/>
    <x v="2"/>
    <x v="2"/>
    <n v="34109"/>
    <x v="0"/>
    <x v="1"/>
    <d v="2013-11-06T00:00:00"/>
    <x v="0"/>
    <n v="42"/>
  </r>
  <r>
    <n v="4865"/>
    <n v="1974"/>
    <x v="2"/>
    <x v="3"/>
    <n v="53367"/>
    <x v="1"/>
    <x v="1"/>
    <d v="2013-08-31T00:00:00"/>
    <x v="0"/>
    <n v="39"/>
  </r>
  <r>
    <n v="2686"/>
    <n v="1969"/>
    <x v="3"/>
    <x v="1"/>
    <n v="22390"/>
    <x v="0"/>
    <x v="0"/>
    <d v="2013-10-21T00:00:00"/>
    <x v="0"/>
    <n v="44"/>
  </r>
  <r>
    <n v="3107"/>
    <n v="1976"/>
    <x v="0"/>
    <x v="1"/>
    <n v="71322"/>
    <x v="0"/>
    <x v="1"/>
    <d v="2014-05-02T00:00:00"/>
    <x v="0"/>
    <n v="38"/>
  </r>
  <r>
    <n v="7734"/>
    <n v="1993"/>
    <x v="0"/>
    <x v="7"/>
    <n v="79244"/>
    <x v="0"/>
    <x v="0"/>
    <d v="2012-12-19T00:00:00"/>
    <x v="0"/>
    <n v="19"/>
  </r>
  <r>
    <n v="1146"/>
    <n v="1949"/>
    <x v="2"/>
    <x v="1"/>
    <n v="49912"/>
    <x v="0"/>
    <x v="1"/>
    <d v="2012-09-07T00:00:00"/>
    <x v="0"/>
    <n v="63"/>
  </r>
  <r>
    <n v="11031"/>
    <n v="1950"/>
    <x v="1"/>
    <x v="2"/>
    <n v="48699"/>
    <x v="1"/>
    <x v="1"/>
    <d v="2013-05-21T00:00:00"/>
    <x v="0"/>
    <n v="63"/>
  </r>
  <r>
    <n v="7428"/>
    <n v="1975"/>
    <x v="0"/>
    <x v="1"/>
    <n v="80144"/>
    <x v="0"/>
    <x v="0"/>
    <d v="2013-09-30T00:00:00"/>
    <x v="0"/>
    <n v="38"/>
  </r>
  <r>
    <n v="975"/>
    <n v="1956"/>
    <x v="0"/>
    <x v="0"/>
    <n v="54252"/>
    <x v="1"/>
    <x v="1"/>
    <d v="2013-05-28T00:00:00"/>
    <x v="0"/>
    <n v="57"/>
  </r>
  <r>
    <n v="1103"/>
    <n v="1976"/>
    <x v="2"/>
    <x v="2"/>
    <n v="81929"/>
    <x v="1"/>
    <x v="0"/>
    <d v="2012-09-29T00:00:00"/>
    <x v="0"/>
    <n v="36"/>
  </r>
  <r>
    <n v="3422"/>
    <n v="1975"/>
    <x v="0"/>
    <x v="2"/>
    <n v="76068"/>
    <x v="0"/>
    <x v="1"/>
    <d v="2012-11-29T00:00:00"/>
    <x v="0"/>
    <n v="37"/>
  </r>
  <r>
    <n v="1055"/>
    <n v="1976"/>
    <x v="2"/>
    <x v="2"/>
    <n v="53204"/>
    <x v="1"/>
    <x v="1"/>
    <d v="2014-03-20T00:00:00"/>
    <x v="0"/>
    <n v="38"/>
  </r>
  <r>
    <n v="6544"/>
    <n v="1949"/>
    <x v="1"/>
    <x v="1"/>
    <n v="67911"/>
    <x v="0"/>
    <x v="1"/>
    <d v="2014-05-22T00:00:00"/>
    <x v="0"/>
    <n v="65"/>
  </r>
  <r>
    <n v="1241"/>
    <n v="1984"/>
    <x v="4"/>
    <x v="2"/>
    <n v="14796"/>
    <x v="1"/>
    <x v="0"/>
    <d v="2012-09-17T00:00:00"/>
    <x v="0"/>
    <n v="28"/>
  </r>
  <r>
    <n v="2909"/>
    <n v="1974"/>
    <x v="1"/>
    <x v="2"/>
    <n v="78128"/>
    <x v="0"/>
    <x v="1"/>
    <d v="2014-02-19T00:00:00"/>
    <x v="0"/>
    <n v="40"/>
  </r>
  <r>
    <n v="5802"/>
    <n v="1972"/>
    <x v="3"/>
    <x v="2"/>
    <n v="14188"/>
    <x v="0"/>
    <x v="0"/>
    <d v="2013-02-28T00:00:00"/>
    <x v="0"/>
    <n v="41"/>
  </r>
  <r>
    <n v="1407"/>
    <n v="1986"/>
    <x v="3"/>
    <x v="2"/>
    <n v="20425"/>
    <x v="1"/>
    <x v="0"/>
    <d v="2012-10-29T00:00:00"/>
    <x v="0"/>
    <n v="26"/>
  </r>
  <r>
    <n v="6183"/>
    <n v="1962"/>
    <x v="2"/>
    <x v="2"/>
    <n v="58646"/>
    <x v="0"/>
    <x v="1"/>
    <d v="2013-06-10T00:00:00"/>
    <x v="0"/>
    <n v="51"/>
  </r>
  <r>
    <n v="340"/>
    <n v="1970"/>
    <x v="0"/>
    <x v="3"/>
    <n v="72967"/>
    <x v="0"/>
    <x v="1"/>
    <d v="2012-12-15T00:00:00"/>
    <x v="0"/>
    <n v="42"/>
  </r>
  <r>
    <n v="5991"/>
    <n v="1949"/>
    <x v="2"/>
    <x v="2"/>
    <n v="48150"/>
    <x v="0"/>
    <x v="1"/>
    <d v="2013-06-08T00:00:00"/>
    <x v="0"/>
    <n v="64"/>
  </r>
  <r>
    <n v="3104"/>
    <n v="1961"/>
    <x v="0"/>
    <x v="0"/>
    <n v="82332"/>
    <x v="0"/>
    <x v="0"/>
    <d v="2012-09-17T00:00:00"/>
    <x v="0"/>
    <n v="51"/>
  </r>
  <r>
    <n v="9729"/>
    <n v="1955"/>
    <x v="0"/>
    <x v="4"/>
    <n v="58275"/>
    <x v="1"/>
    <x v="1"/>
    <d v="2013-06-02T00:00:00"/>
    <x v="0"/>
    <n v="58"/>
  </r>
  <r>
    <n v="1008"/>
    <n v="1981"/>
    <x v="1"/>
    <x v="1"/>
    <n v="44953"/>
    <x v="0"/>
    <x v="0"/>
    <d v="2012-12-21T00:00:00"/>
    <x v="0"/>
    <n v="31"/>
  </r>
  <r>
    <n v="11091"/>
    <n v="1953"/>
    <x v="0"/>
    <x v="1"/>
    <n v="34587"/>
    <x v="1"/>
    <x v="1"/>
    <d v="2014-05-16T00:00:00"/>
    <x v="0"/>
    <n v="61"/>
  </r>
  <r>
    <n v="3969"/>
    <n v="1974"/>
    <x v="2"/>
    <x v="1"/>
    <n v="43018"/>
    <x v="0"/>
    <x v="1"/>
    <d v="2013-11-01T00:00:00"/>
    <x v="0"/>
    <n v="39"/>
  </r>
  <r>
    <n v="1916"/>
    <n v="1954"/>
    <x v="2"/>
    <x v="2"/>
    <n v="45736"/>
    <x v="0"/>
    <x v="1"/>
    <d v="2013-07-24T00:00:00"/>
    <x v="0"/>
    <n v="59"/>
  </r>
  <r>
    <n v="9907"/>
    <n v="1969"/>
    <x v="2"/>
    <x v="1"/>
    <n v="66476"/>
    <x v="0"/>
    <x v="1"/>
    <d v="2013-12-04T00:00:00"/>
    <x v="0"/>
    <n v="44"/>
  </r>
  <r>
    <n v="87"/>
    <n v="1981"/>
    <x v="4"/>
    <x v="2"/>
    <n v="27733"/>
    <x v="1"/>
    <x v="0"/>
    <d v="2013-08-26T00:00:00"/>
    <x v="0"/>
    <n v="32"/>
  </r>
  <r>
    <n v="8659"/>
    <n v="1952"/>
    <x v="1"/>
    <x v="1"/>
    <n v="69805"/>
    <x v="0"/>
    <x v="1"/>
    <d v="2014-01-21T00:00:00"/>
    <x v="0"/>
    <n v="62"/>
  </r>
  <r>
    <n v="6262"/>
    <n v="1962"/>
    <x v="2"/>
    <x v="0"/>
    <n v="72217"/>
    <x v="0"/>
    <x v="0"/>
    <d v="2013-04-10T00:00:00"/>
    <x v="0"/>
    <n v="51"/>
  </r>
  <r>
    <n v="6147"/>
    <n v="1971"/>
    <x v="0"/>
    <x v="3"/>
    <n v="25818"/>
    <x v="1"/>
    <x v="0"/>
    <d v="2012-10-18T00:00:00"/>
    <x v="0"/>
    <n v="41"/>
  </r>
  <r>
    <n v="8832"/>
    <n v="1976"/>
    <x v="2"/>
    <x v="1"/>
    <n v="37509"/>
    <x v="1"/>
    <x v="0"/>
    <d v="2012-09-12T00:00:00"/>
    <x v="0"/>
    <n v="36"/>
  </r>
  <r>
    <n v="10067"/>
    <n v="1976"/>
    <x v="4"/>
    <x v="1"/>
    <n v="25176"/>
    <x v="1"/>
    <x v="1"/>
    <d v="2013-08-10T00:00:00"/>
    <x v="0"/>
    <n v="37"/>
  </r>
  <r>
    <n v="7532"/>
    <n v="1980"/>
    <x v="0"/>
    <x v="2"/>
    <n v="43586"/>
    <x v="0"/>
    <x v="1"/>
    <d v="2012-08-30T00:00:00"/>
    <x v="0"/>
    <n v="32"/>
  </r>
  <r>
    <n v="4915"/>
    <n v="1956"/>
    <x v="4"/>
    <x v="2"/>
    <n v="53230"/>
    <x v="0"/>
    <x v="1"/>
    <d v="2012-08-03T00:00:00"/>
    <x v="0"/>
    <n v="56"/>
  </r>
  <r>
    <n v="2115"/>
    <n v="1957"/>
    <x v="0"/>
    <x v="1"/>
    <n v="50116"/>
    <x v="1"/>
    <x v="1"/>
    <d v="2014-06-20T00:00:00"/>
    <x v="0"/>
    <n v="57"/>
  </r>
  <r>
    <n v="2088"/>
    <n v="1972"/>
    <x v="0"/>
    <x v="1"/>
    <n v="84906"/>
    <x v="0"/>
    <x v="0"/>
    <d v="2013-10-04T00:00:00"/>
    <x v="0"/>
    <n v="41"/>
  </r>
  <r>
    <n v="2493"/>
    <n v="1966"/>
    <x v="0"/>
    <x v="2"/>
    <n v="61286"/>
    <x v="0"/>
    <x v="1"/>
    <d v="2013-08-02T00:00:00"/>
    <x v="0"/>
    <n v="47"/>
  </r>
  <r>
    <n v="6292"/>
    <n v="1986"/>
    <x v="1"/>
    <x v="2"/>
    <n v="82333"/>
    <x v="0"/>
    <x v="0"/>
    <d v="2013-03-30T00:00:00"/>
    <x v="0"/>
    <n v="27"/>
  </r>
  <r>
    <n v="1631"/>
    <n v="1965"/>
    <x v="1"/>
    <x v="1"/>
    <n v="65220"/>
    <x v="0"/>
    <x v="0"/>
    <d v="2012-09-03T00:00:00"/>
    <x v="0"/>
    <n v="47"/>
  </r>
  <r>
    <n v="10104"/>
    <n v="1974"/>
    <x v="0"/>
    <x v="1"/>
    <n v="33590"/>
    <x v="2"/>
    <x v="1"/>
    <d v="2013-11-03T00:00:00"/>
    <x v="0"/>
    <n v="39"/>
  </r>
  <r>
    <n v="3006"/>
    <n v="1976"/>
    <x v="0"/>
    <x v="3"/>
    <n v="30992"/>
    <x v="1"/>
    <x v="0"/>
    <d v="2013-04-22T00:00:00"/>
    <x v="0"/>
    <n v="37"/>
  </r>
  <r>
    <n v="3919"/>
    <n v="1976"/>
    <x v="2"/>
    <x v="0"/>
    <n v="72309"/>
    <x v="0"/>
    <x v="0"/>
    <d v="2013-03-11T00:00:00"/>
    <x v="0"/>
    <n v="37"/>
  </r>
  <r>
    <n v="11181"/>
    <n v="1949"/>
    <x v="1"/>
    <x v="2"/>
    <n v="156924"/>
    <x v="0"/>
    <x v="0"/>
    <d v="2013-08-29T00:00:00"/>
    <x v="0"/>
    <n v="64"/>
  </r>
  <r>
    <n v="642"/>
    <n v="1980"/>
    <x v="3"/>
    <x v="2"/>
    <n v="16005"/>
    <x v="1"/>
    <x v="0"/>
    <d v="2012-08-14T00:00:00"/>
    <x v="0"/>
    <n v="32"/>
  </r>
  <r>
    <n v="4369"/>
    <n v="1957"/>
    <x v="2"/>
    <x v="7"/>
    <n v="65487"/>
    <x v="0"/>
    <x v="0"/>
    <d v="2014-01-10T00:00:00"/>
    <x v="0"/>
    <n v="57"/>
  </r>
  <r>
    <n v="10127"/>
    <n v="1965"/>
    <x v="0"/>
    <x v="2"/>
    <n v="58692"/>
    <x v="0"/>
    <x v="1"/>
    <d v="2014-04-06T00:00:00"/>
    <x v="0"/>
    <n v="49"/>
  </r>
  <r>
    <n v="271"/>
    <n v="1969"/>
    <x v="0"/>
    <x v="4"/>
    <n v="40590"/>
    <x v="1"/>
    <x v="1"/>
    <d v="2013-10-02T00:00:00"/>
    <x v="0"/>
    <n v="44"/>
  </r>
  <r>
    <n v="4973"/>
    <n v="1970"/>
    <x v="0"/>
    <x v="0"/>
    <n v="20587"/>
    <x v="1"/>
    <x v="0"/>
    <d v="2014-05-11T00:00:00"/>
    <x v="0"/>
    <n v="44"/>
  </r>
  <r>
    <n v="2948"/>
    <n v="1954"/>
    <x v="2"/>
    <x v="3"/>
    <n v="62637"/>
    <x v="0"/>
    <x v="1"/>
    <d v="2014-03-01T00:00:00"/>
    <x v="0"/>
    <n v="60"/>
  </r>
  <r>
    <n v="2715"/>
    <n v="1966"/>
    <x v="2"/>
    <x v="3"/>
    <n v="29435"/>
    <x v="1"/>
    <x v="1"/>
    <d v="2012-08-06T00:00:00"/>
    <x v="0"/>
    <n v="46"/>
  </r>
  <r>
    <n v="10432"/>
    <n v="1974"/>
    <x v="0"/>
    <x v="3"/>
    <n v="19346"/>
    <x v="1"/>
    <x v="0"/>
    <d v="2014-01-30T00:00:00"/>
    <x v="0"/>
    <n v="40"/>
  </r>
  <r>
    <n v="9216"/>
    <n v="1971"/>
    <x v="0"/>
    <x v="2"/>
    <n v="35788"/>
    <x v="1"/>
    <x v="1"/>
    <d v="2014-01-23T00:00:00"/>
    <x v="0"/>
    <n v="43"/>
  </r>
  <r>
    <n v="7124"/>
    <n v="1968"/>
    <x v="0"/>
    <x v="3"/>
    <n v="36997"/>
    <x v="1"/>
    <x v="1"/>
    <d v="2013-02-01T00:00:00"/>
    <x v="0"/>
    <n v="45"/>
  </r>
  <r>
    <n v="9727"/>
    <n v="1957"/>
    <x v="0"/>
    <x v="2"/>
    <n v="23539"/>
    <x v="0"/>
    <x v="0"/>
    <d v="2014-02-28T00:00:00"/>
    <x v="0"/>
    <n v="57"/>
  </r>
  <r>
    <n v="5136"/>
    <n v="1973"/>
    <x v="0"/>
    <x v="0"/>
    <n v="65333"/>
    <x v="0"/>
    <x v="1"/>
    <d v="2014-01-17T00:00:00"/>
    <x v="0"/>
    <n v="41"/>
  </r>
  <r>
    <n v="9790"/>
    <n v="1957"/>
    <x v="0"/>
    <x v="0"/>
    <n v="78499"/>
    <x v="0"/>
    <x v="0"/>
    <d v="2013-11-23T00:00:00"/>
    <x v="0"/>
    <n v="56"/>
  </r>
  <r>
    <n v="1818"/>
    <n v="1971"/>
    <x v="1"/>
    <x v="1"/>
    <n v="29732"/>
    <x v="1"/>
    <x v="0"/>
    <d v="2014-03-25T00:00:00"/>
    <x v="0"/>
    <n v="43"/>
  </r>
  <r>
    <n v="1100"/>
    <n v="1960"/>
    <x v="2"/>
    <x v="1"/>
    <n v="41275"/>
    <x v="1"/>
    <x v="2"/>
    <d v="2014-03-24T00:00:00"/>
    <x v="0"/>
    <n v="54"/>
  </r>
  <r>
    <n v="7873"/>
    <n v="1973"/>
    <x v="1"/>
    <x v="1"/>
    <n v="63516"/>
    <x v="1"/>
    <x v="1"/>
    <d v="2013-07-06T00:00:00"/>
    <x v="0"/>
    <n v="40"/>
  </r>
  <r>
    <n v="10609"/>
    <n v="1962"/>
    <x v="1"/>
    <x v="2"/>
    <n v="42769"/>
    <x v="0"/>
    <x v="1"/>
    <d v="2013-10-12T00:00:00"/>
    <x v="0"/>
    <n v="51"/>
  </r>
  <r>
    <n v="6950"/>
    <n v="1958"/>
    <x v="2"/>
    <x v="2"/>
    <n v="49572"/>
    <x v="1"/>
    <x v="1"/>
    <d v="2013-12-15T00:00:00"/>
    <x v="0"/>
    <n v="55"/>
  </r>
  <r>
    <n v="7233"/>
    <n v="1972"/>
    <x v="0"/>
    <x v="2"/>
    <n v="69209"/>
    <x v="0"/>
    <x v="0"/>
    <d v="2012-09-17T00:00:00"/>
    <x v="0"/>
    <n v="40"/>
  </r>
  <r>
    <n v="9481"/>
    <n v="1976"/>
    <x v="0"/>
    <x v="2"/>
    <n v="17148"/>
    <x v="1"/>
    <x v="0"/>
    <d v="2014-01-28T00:00:00"/>
    <x v="0"/>
    <n v="38"/>
  </r>
  <r>
    <n v="7699"/>
    <n v="1969"/>
    <x v="0"/>
    <x v="4"/>
    <n v="40590"/>
    <x v="1"/>
    <x v="1"/>
    <d v="2013-10-02T00:00:00"/>
    <x v="0"/>
    <n v="44"/>
  </r>
  <r>
    <n v="2711"/>
    <n v="1976"/>
    <x v="2"/>
    <x v="1"/>
    <n v="30560"/>
    <x v="1"/>
    <x v="0"/>
    <d v="2013-06-27T00:00:00"/>
    <x v="0"/>
    <n v="37"/>
  </r>
  <r>
    <n v="8933"/>
    <n v="1983"/>
    <x v="4"/>
    <x v="2"/>
    <n v="32146"/>
    <x v="1"/>
    <x v="0"/>
    <d v="2014-05-12T00:00:00"/>
    <x v="0"/>
    <n v="31"/>
  </r>
  <r>
    <n v="8726"/>
    <n v="1964"/>
    <x v="4"/>
    <x v="3"/>
    <n v="41713"/>
    <x v="1"/>
    <x v="1"/>
    <d v="2014-04-29T00:00:00"/>
    <x v="0"/>
    <n v="50"/>
  </r>
  <r>
    <n v="1515"/>
    <n v="1975"/>
    <x v="2"/>
    <x v="1"/>
    <n v="34176"/>
    <x v="0"/>
    <x v="1"/>
    <d v="2014-01-22T00:00:00"/>
    <x v="0"/>
    <n v="39"/>
  </r>
  <r>
    <n v="5186"/>
    <n v="1955"/>
    <x v="1"/>
    <x v="2"/>
    <n v="58482"/>
    <x v="0"/>
    <x v="1"/>
    <d v="2014-03-12T00:00:00"/>
    <x v="0"/>
    <n v="59"/>
  </r>
  <r>
    <n v="10157"/>
    <n v="1965"/>
    <x v="0"/>
    <x v="0"/>
    <n v="59686"/>
    <x v="0"/>
    <x v="1"/>
    <d v="2014-01-25T00:00:00"/>
    <x v="0"/>
    <n v="49"/>
  </r>
  <r>
    <n v="5667"/>
    <n v="1964"/>
    <x v="1"/>
    <x v="2"/>
    <n v="60896"/>
    <x v="0"/>
    <x v="1"/>
    <d v="2012-10-11T00:00:00"/>
    <x v="0"/>
    <n v="48"/>
  </r>
  <r>
    <n v="902"/>
    <n v="1980"/>
    <x v="0"/>
    <x v="1"/>
    <n v="62994"/>
    <x v="1"/>
    <x v="0"/>
    <d v="2014-03-04T00:00:00"/>
    <x v="0"/>
    <n v="34"/>
  </r>
  <r>
    <n v="977"/>
    <n v="1957"/>
    <x v="0"/>
    <x v="1"/>
    <n v="47320"/>
    <x v="0"/>
    <x v="1"/>
    <d v="2013-08-01T00:00:00"/>
    <x v="0"/>
    <n v="56"/>
  </r>
  <r>
    <n v="7313"/>
    <n v="1949"/>
    <x v="4"/>
    <x v="4"/>
    <n v="74859"/>
    <x v="0"/>
    <x v="0"/>
    <d v="2013-06-03T00:00:00"/>
    <x v="0"/>
    <n v="64"/>
  </r>
  <r>
    <n v="7600"/>
    <n v="1992"/>
    <x v="3"/>
    <x v="0"/>
    <n v="15253"/>
    <x v="1"/>
    <x v="0"/>
    <d v="2013-10-28T00:00:00"/>
    <x v="0"/>
    <n v="21"/>
  </r>
  <r>
    <n v="9706"/>
    <n v="1974"/>
    <x v="1"/>
    <x v="0"/>
    <n v="31560"/>
    <x v="1"/>
    <x v="0"/>
    <d v="2013-06-24T00:00:00"/>
    <x v="0"/>
    <n v="39"/>
  </r>
  <r>
    <n v="2429"/>
    <n v="1954"/>
    <x v="0"/>
    <x v="3"/>
    <n v="72071"/>
    <x v="0"/>
    <x v="1"/>
    <d v="2013-02-14T00:00:00"/>
    <x v="0"/>
    <n v="59"/>
  </r>
  <r>
    <n v="3520"/>
    <n v="1990"/>
    <x v="2"/>
    <x v="0"/>
    <n v="91172"/>
    <x v="0"/>
    <x v="0"/>
    <d v="2013-03-27T00:00:00"/>
    <x v="0"/>
    <n v="23"/>
  </r>
  <r>
    <n v="10394"/>
    <n v="1984"/>
    <x v="0"/>
    <x v="2"/>
    <n v="90000"/>
    <x v="0"/>
    <x v="0"/>
    <d v="2013-12-23T00:00:00"/>
    <x v="0"/>
    <n v="29"/>
  </r>
  <r>
    <n v="4548"/>
    <n v="1981"/>
    <x v="0"/>
    <x v="0"/>
    <n v="41967"/>
    <x v="1"/>
    <x v="1"/>
    <d v="2013-11-23T00:00:00"/>
    <x v="0"/>
    <n v="32"/>
  </r>
  <r>
    <n v="9362"/>
    <n v="1965"/>
    <x v="0"/>
    <x v="0"/>
    <n v="69263"/>
    <x v="0"/>
    <x v="1"/>
    <d v="2014-03-05T00:00:00"/>
    <x v="0"/>
    <n v="49"/>
  </r>
  <r>
    <n v="3968"/>
    <n v="1970"/>
    <x v="4"/>
    <x v="3"/>
    <n v="65706"/>
    <x v="0"/>
    <x v="0"/>
    <d v="2013-06-28T00:00:00"/>
    <x v="0"/>
    <n v="43"/>
  </r>
  <r>
    <n v="4084"/>
    <n v="1975"/>
    <x v="0"/>
    <x v="1"/>
    <n v="60934"/>
    <x v="0"/>
    <x v="1"/>
    <d v="2014-01-17T00:00:00"/>
    <x v="0"/>
    <n v="39"/>
  </r>
  <r>
    <n v="6721"/>
    <n v="1951"/>
    <x v="0"/>
    <x v="2"/>
    <n v="71965"/>
    <x v="0"/>
    <x v="1"/>
    <d v="2013-07-29T00:00:00"/>
    <x v="0"/>
    <n v="62"/>
  </r>
  <r>
    <n v="2829"/>
    <n v="1955"/>
    <x v="0"/>
    <x v="2"/>
    <n v="65210"/>
    <x v="0"/>
    <x v="1"/>
    <d v="2014-03-10T00:00:00"/>
    <x v="0"/>
    <n v="59"/>
  </r>
  <r>
    <n v="1772"/>
    <n v="1975"/>
    <x v="1"/>
    <x v="2"/>
    <n v="79174"/>
    <x v="0"/>
    <x v="0"/>
    <d v="2013-01-11T00:00:00"/>
    <x v="0"/>
    <n v="38"/>
  </r>
  <r>
    <n v="1544"/>
    <n v="1967"/>
    <x v="2"/>
    <x v="3"/>
    <n v="81380"/>
    <x v="0"/>
    <x v="0"/>
    <d v="2012-12-22T00:00:00"/>
    <x v="0"/>
    <n v="45"/>
  </r>
  <r>
    <n v="492"/>
    <n v="1973"/>
    <x v="1"/>
    <x v="8"/>
    <n v="48432"/>
    <x v="0"/>
    <x v="1"/>
    <d v="2012-10-18T00:00:00"/>
    <x v="0"/>
    <n v="39"/>
  </r>
  <r>
    <n v="4377"/>
    <n v="1971"/>
    <x v="0"/>
    <x v="2"/>
    <n v="52914"/>
    <x v="0"/>
    <x v="1"/>
    <d v="2013-01-07T00:00:00"/>
    <x v="0"/>
    <n v="42"/>
  </r>
  <r>
    <n v="4541"/>
    <n v="1955"/>
    <x v="0"/>
    <x v="1"/>
    <n v="38946"/>
    <x v="0"/>
    <x v="1"/>
    <d v="2013-10-24T00:00:00"/>
    <x v="0"/>
    <n v="58"/>
  </r>
  <r>
    <n v="1321"/>
    <n v="1974"/>
    <x v="0"/>
    <x v="2"/>
    <n v="26067"/>
    <x v="1"/>
    <x v="0"/>
    <d v="2013-11-04T00:00:00"/>
    <x v="0"/>
    <n v="39"/>
  </r>
  <r>
    <n v="8858"/>
    <n v="1972"/>
    <x v="1"/>
    <x v="2"/>
    <n v="44325"/>
    <x v="0"/>
    <x v="1"/>
    <d v="2013-03-07T00:00:00"/>
    <x v="0"/>
    <n v="41"/>
  </r>
  <r>
    <n v="3266"/>
    <n v="1964"/>
    <x v="0"/>
    <x v="2"/>
    <n v="42523"/>
    <x v="0"/>
    <x v="0"/>
    <d v="2014-04-23T00:00:00"/>
    <x v="0"/>
    <n v="50"/>
  </r>
  <r>
    <n v="11187"/>
    <n v="1978"/>
    <x v="3"/>
    <x v="0"/>
    <n v="26487"/>
    <x v="1"/>
    <x v="0"/>
    <d v="2013-05-20T00:00:00"/>
    <x v="0"/>
    <n v="35"/>
  </r>
  <r>
    <n v="8207"/>
    <n v="1957"/>
    <x v="4"/>
    <x v="2"/>
    <n v="53233"/>
    <x v="0"/>
    <x v="1"/>
    <d v="2014-03-18T00:00:00"/>
    <x v="0"/>
    <n v="57"/>
  </r>
  <r>
    <n v="9723"/>
    <n v="1960"/>
    <x v="0"/>
    <x v="2"/>
    <n v="67716"/>
    <x v="0"/>
    <x v="1"/>
    <d v="2013-01-10T00:00:00"/>
    <x v="0"/>
    <n v="53"/>
  </r>
  <r>
    <n v="2666"/>
    <n v="1972"/>
    <x v="2"/>
    <x v="2"/>
    <n v="76234"/>
    <x v="0"/>
    <x v="1"/>
    <d v="2014-02-06T00:00:00"/>
    <x v="0"/>
    <n v="42"/>
  </r>
  <r>
    <n v="5721"/>
    <n v="1956"/>
    <x v="1"/>
    <x v="2"/>
    <n v="84117"/>
    <x v="0"/>
    <x v="0"/>
    <d v="2014-05-11T00:00:00"/>
    <x v="0"/>
    <n v="58"/>
  </r>
  <r>
    <n v="10652"/>
    <n v="1957"/>
    <x v="2"/>
    <x v="1"/>
    <n v="65487"/>
    <x v="0"/>
    <x v="0"/>
    <d v="2014-01-10T00:00:00"/>
    <x v="0"/>
    <n v="57"/>
  </r>
  <r>
    <n v="1646"/>
    <n v="1972"/>
    <x v="3"/>
    <x v="2"/>
    <n v="25224"/>
    <x v="1"/>
    <x v="0"/>
    <d v="2014-03-16T00:00:00"/>
    <x v="0"/>
    <n v="42"/>
  </r>
  <r>
    <n v="4418"/>
    <n v="1983"/>
    <x v="2"/>
    <x v="0"/>
    <n v="89616"/>
    <x v="0"/>
    <x v="0"/>
    <d v="2013-02-25T00:00:00"/>
    <x v="0"/>
    <n v="30"/>
  </r>
  <r>
    <n v="2656"/>
    <n v="1971"/>
    <x v="0"/>
    <x v="3"/>
    <n v="40851"/>
    <x v="1"/>
    <x v="1"/>
    <d v="2013-02-21T00:00:00"/>
    <x v="0"/>
    <n v="42"/>
  </r>
  <r>
    <n v="7990"/>
    <n v="1947"/>
    <x v="0"/>
    <x v="2"/>
    <n v="27469"/>
    <x v="0"/>
    <x v="0"/>
    <d v="2012-08-02T00:00:00"/>
    <x v="0"/>
    <n v="65"/>
  </r>
  <r>
    <n v="8722"/>
    <n v="1957"/>
    <x v="4"/>
    <x v="2"/>
    <n v="82347"/>
    <x v="0"/>
    <x v="0"/>
    <d v="2012-11-06T00:00:00"/>
    <x v="0"/>
    <n v="55"/>
  </r>
  <r>
    <n v="7118"/>
    <n v="1957"/>
    <x v="0"/>
    <x v="2"/>
    <n v="73803"/>
    <x v="0"/>
    <x v="1"/>
    <d v="2012-08-01T00:00:00"/>
    <x v="0"/>
    <n v="55"/>
  </r>
  <r>
    <n v="2980"/>
    <n v="1952"/>
    <x v="2"/>
    <x v="0"/>
    <n v="8820"/>
    <x v="1"/>
    <x v="1"/>
    <d v="2013-03-22T00:00:00"/>
    <x v="0"/>
    <n v="61"/>
  </r>
  <r>
    <n v="1839"/>
    <n v="1974"/>
    <x v="0"/>
    <x v="0"/>
    <n v="43322"/>
    <x v="0"/>
    <x v="0"/>
    <d v="2014-04-21T00:00:00"/>
    <x v="0"/>
    <n v="40"/>
  </r>
  <r>
    <n v="10722"/>
    <n v="1973"/>
    <x v="0"/>
    <x v="1"/>
    <n v="55593"/>
    <x v="0"/>
    <x v="1"/>
    <d v="2013-08-21T00:00:00"/>
    <x v="0"/>
    <n v="40"/>
  </r>
  <r>
    <n v="2632"/>
    <n v="1954"/>
    <x v="0"/>
    <x v="2"/>
    <n v="50501"/>
    <x v="1"/>
    <x v="1"/>
    <d v="2013-06-18T00:00:00"/>
    <x v="0"/>
    <n v="59"/>
  </r>
  <r>
    <n v="9014"/>
    <n v="1975"/>
    <x v="0"/>
    <x v="2"/>
    <n v="37085"/>
    <x v="1"/>
    <x v="1"/>
    <d v="2014-06-26T00:00:00"/>
    <x v="0"/>
    <n v="39"/>
  </r>
  <r>
    <n v="7620"/>
    <n v="1990"/>
    <x v="3"/>
    <x v="0"/>
    <n v="16185"/>
    <x v="1"/>
    <x v="0"/>
    <d v="2013-08-05T00:00:00"/>
    <x v="0"/>
    <n v="23"/>
  </r>
  <r>
    <n v="10968"/>
    <n v="1969"/>
    <x v="0"/>
    <x v="0"/>
    <n v="57731"/>
    <x v="0"/>
    <x v="1"/>
    <d v="2012-11-23T00:00:00"/>
    <x v="0"/>
    <n v="43"/>
  </r>
  <r>
    <n v="11133"/>
    <n v="1973"/>
    <x v="1"/>
    <x v="8"/>
    <n v="48432"/>
    <x v="0"/>
    <x v="1"/>
    <d v="2012-10-18T00:00:00"/>
    <x v="0"/>
    <n v="39"/>
  </r>
  <r>
    <n v="2736"/>
    <n v="1978"/>
    <x v="0"/>
    <x v="2"/>
    <n v="73807"/>
    <x v="0"/>
    <x v="1"/>
    <d v="2013-01-02T00:00:00"/>
    <x v="0"/>
    <n v="35"/>
  </r>
  <r>
    <n v="1876"/>
    <n v="1990"/>
    <x v="0"/>
    <x v="2"/>
    <n v="18929"/>
    <x v="0"/>
    <x v="0"/>
    <d v="2013-02-16T00:00:00"/>
    <x v="0"/>
    <n v="23"/>
  </r>
  <r>
    <n v="5959"/>
    <n v="1968"/>
    <x v="0"/>
    <x v="0"/>
    <n v="35893"/>
    <x v="1"/>
    <x v="1"/>
    <d v="2012-10-15T00:00:00"/>
    <x v="0"/>
    <n v="44"/>
  </r>
  <r>
    <n v="1092"/>
    <n v="1980"/>
    <x v="0"/>
    <x v="2"/>
    <n v="61014"/>
    <x v="0"/>
    <x v="1"/>
    <d v="2012-08-11T00:00:00"/>
    <x v="0"/>
    <n v="32"/>
  </r>
  <r>
    <n v="4333"/>
    <n v="1954"/>
    <x v="0"/>
    <x v="1"/>
    <n v="32144"/>
    <x v="1"/>
    <x v="1"/>
    <d v="2014-03-23T00:00:00"/>
    <x v="0"/>
    <n v="60"/>
  </r>
  <r>
    <n v="3850"/>
    <n v="1963"/>
    <x v="3"/>
    <x v="1"/>
    <n v="14918"/>
    <x v="0"/>
    <x v="1"/>
    <d v="2012-12-07T00:00:00"/>
    <x v="0"/>
    <n v="49"/>
  </r>
  <r>
    <n v="6168"/>
    <n v="1963"/>
    <x v="0"/>
    <x v="3"/>
    <n v="45146"/>
    <x v="1"/>
    <x v="1"/>
    <d v="2013-07-15T00:00:00"/>
    <x v="0"/>
    <n v="50"/>
  </r>
  <r>
    <n v="607"/>
    <n v="1955"/>
    <x v="4"/>
    <x v="3"/>
    <n v="41769"/>
    <x v="0"/>
    <x v="1"/>
    <d v="2013-02-13T00:00:00"/>
    <x v="0"/>
    <n v="58"/>
  </r>
  <r>
    <n v="10469"/>
    <n v="1981"/>
    <x v="0"/>
    <x v="1"/>
    <n v="88325"/>
    <x v="0"/>
    <x v="0"/>
    <d v="2014-02-05T00:00:00"/>
    <x v="0"/>
    <n v="33"/>
  </r>
  <r>
    <n v="6983"/>
    <n v="1950"/>
    <x v="2"/>
    <x v="3"/>
    <n v="38054"/>
    <x v="1"/>
    <x v="1"/>
    <d v="2014-05-01T00:00:00"/>
    <x v="0"/>
    <n v="64"/>
  </r>
  <r>
    <n v="3661"/>
    <n v="1995"/>
    <x v="4"/>
    <x v="0"/>
    <n v="80617"/>
    <x v="0"/>
    <x v="0"/>
    <d v="2012-10-12T00:00:00"/>
    <x v="0"/>
    <n v="17"/>
  </r>
  <r>
    <n v="9303"/>
    <n v="1976"/>
    <x v="0"/>
    <x v="2"/>
    <n v="5305"/>
    <x v="0"/>
    <x v="1"/>
    <d v="2013-07-30T00:00:00"/>
    <x v="0"/>
    <n v="37"/>
  </r>
  <r>
    <n v="692"/>
    <n v="1954"/>
    <x v="0"/>
    <x v="1"/>
    <n v="36807"/>
    <x v="1"/>
    <x v="1"/>
    <d v="2012-12-20T00:00:00"/>
    <x v="0"/>
    <n v="58"/>
  </r>
  <r>
    <n v="736"/>
    <n v="1983"/>
    <x v="0"/>
    <x v="1"/>
    <n v="28427"/>
    <x v="1"/>
    <x v="0"/>
    <d v="2013-03-21T00:00:00"/>
    <x v="0"/>
    <n v="30"/>
  </r>
  <r>
    <n v="9589"/>
    <n v="1948"/>
    <x v="1"/>
    <x v="4"/>
    <n v="82032"/>
    <x v="0"/>
    <x v="0"/>
    <d v="2014-04-05T00:00:00"/>
    <x v="0"/>
    <n v="66"/>
  </r>
  <r>
    <n v="4838"/>
    <n v="1978"/>
    <x v="0"/>
    <x v="1"/>
    <n v="22775"/>
    <x v="1"/>
    <x v="0"/>
    <d v="2013-06-19T00:00:00"/>
    <x v="0"/>
    <n v="35"/>
  </r>
  <r>
    <n v="9246"/>
    <n v="1985"/>
    <x v="2"/>
    <x v="1"/>
    <n v="40101"/>
    <x v="1"/>
    <x v="0"/>
    <d v="2012-10-14T00:00:00"/>
    <x v="0"/>
    <n v="27"/>
  </r>
  <r>
    <n v="6261"/>
    <n v="1979"/>
    <x v="0"/>
    <x v="2"/>
    <n v="58025"/>
    <x v="0"/>
    <x v="1"/>
    <d v="2013-11-26T00:00:00"/>
    <x v="0"/>
    <n v="34"/>
  </r>
  <r>
    <n v="7366"/>
    <n v="1982"/>
    <x v="2"/>
    <x v="0"/>
    <n v="75777"/>
    <x v="0"/>
    <x v="0"/>
    <d v="2013-07-04T00:00:00"/>
    <x v="0"/>
    <n v="31"/>
  </r>
  <r>
    <n v="10659"/>
    <n v="1979"/>
    <x v="4"/>
    <x v="1"/>
    <n v="7500"/>
    <x v="1"/>
    <x v="0"/>
    <d v="2013-05-07T00:00:00"/>
    <x v="0"/>
    <n v="34"/>
  </r>
  <r>
    <n v="1448"/>
    <n v="1963"/>
    <x v="2"/>
    <x v="2"/>
    <n v="33562"/>
    <x v="1"/>
    <x v="2"/>
    <d v="2014-06-25T00:00:00"/>
    <x v="0"/>
    <n v="51"/>
  </r>
  <r>
    <n v="4286"/>
    <n v="1970"/>
    <x v="1"/>
    <x v="0"/>
    <n v="57642"/>
    <x v="0"/>
    <x v="1"/>
    <d v="2014-01-09T00:00:00"/>
    <x v="0"/>
    <n v="44"/>
  </r>
  <r>
    <n v="4749"/>
    <n v="1968"/>
    <x v="0"/>
    <x v="1"/>
    <n v="58554"/>
    <x v="1"/>
    <x v="1"/>
    <d v="2012-09-26T00:00:00"/>
    <x v="0"/>
    <n v="44"/>
  </r>
  <r>
    <n v="4478"/>
    <n v="1979"/>
    <x v="0"/>
    <x v="2"/>
    <n v="63777"/>
    <x v="1"/>
    <x v="1"/>
    <d v="2013-03-24T00:00:00"/>
    <x v="0"/>
    <n v="34"/>
  </r>
  <r>
    <n v="4201"/>
    <n v="1962"/>
    <x v="0"/>
    <x v="0"/>
    <n v="57967"/>
    <x v="0"/>
    <x v="1"/>
    <d v="2013-03-03T00:00:00"/>
    <x v="0"/>
    <n v="51"/>
  </r>
  <r>
    <n v="8720"/>
    <n v="1978"/>
    <x v="4"/>
    <x v="1"/>
    <n v="53246"/>
    <x v="0"/>
    <x v="0"/>
    <d v="2012-08-12T00:00:00"/>
    <x v="0"/>
    <n v="34"/>
  </r>
  <r>
    <n v="10084"/>
    <n v="1972"/>
    <x v="0"/>
    <x v="2"/>
    <n v="24434"/>
    <x v="2"/>
    <x v="0"/>
    <d v="2014-05-18T00:00:00"/>
    <x v="0"/>
    <n v="42"/>
  </r>
  <r>
    <n v="7004"/>
    <n v="1984"/>
    <x v="0"/>
    <x v="0"/>
    <n v="11012"/>
    <x v="1"/>
    <x v="0"/>
    <d v="2013-03-16T00:00:00"/>
    <x v="0"/>
    <n v="29"/>
  </r>
  <r>
    <n v="9817"/>
    <n v="1970"/>
    <x v="2"/>
    <x v="0"/>
    <n v="44802"/>
    <x v="0"/>
    <x v="0"/>
    <d v="2012-08-21T00:00:00"/>
    <x v="0"/>
    <n v="42"/>
  </r>
  <r>
    <n v="8080"/>
    <n v="1986"/>
    <x v="0"/>
    <x v="0"/>
    <n v="26816"/>
    <x v="0"/>
    <x v="0"/>
    <d v="2012-08-17T00:00:00"/>
    <x v="0"/>
    <n v="26"/>
  </r>
  <r>
    <n v="9432"/>
    <n v="1977"/>
    <x v="0"/>
    <x v="1"/>
    <n v="666666"/>
    <x v="1"/>
    <x v="0"/>
    <d v="2013-06-02T00:00:00"/>
    <x v="0"/>
    <n v="36"/>
  </r>
  <r>
    <n v="8372"/>
    <n v="1974"/>
    <x v="0"/>
    <x v="2"/>
    <n v="34421"/>
    <x v="1"/>
    <x v="0"/>
    <d v="2013-07-01T00:00:00"/>
    <x v="0"/>
    <n v="39"/>
  </r>
  <r>
    <n v="10870"/>
    <n v="1967"/>
    <x v="0"/>
    <x v="2"/>
    <n v="61223"/>
    <x v="0"/>
    <x v="1"/>
    <d v="2013-06-13T00:00:00"/>
    <x v="0"/>
    <n v="46"/>
  </r>
  <r>
    <n v="4001"/>
    <n v="1946"/>
    <x v="1"/>
    <x v="1"/>
    <n v="64014"/>
    <x v="2"/>
    <x v="1"/>
    <d v="2014-06-10T00:00:00"/>
    <x v="0"/>
    <n v="68"/>
  </r>
  <r>
    <n v="7270"/>
    <n v="1981"/>
    <x v="0"/>
    <x v="3"/>
    <n v="56981"/>
    <x v="0"/>
    <x v="0"/>
    <d v="2014-01-25T00:00:00"/>
    <x v="0"/>
    <n v="33"/>
  </r>
  <r>
    <n v="8235"/>
    <n v="1956"/>
    <x v="2"/>
    <x v="1"/>
    <n v="69245"/>
    <x v="0"/>
    <x v="1"/>
    <d v="2014-01-24T00:00:00"/>
    <x v="0"/>
    <n v="58"/>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340.53036437246965"/>
  </r>
  <r>
    <x v="1"/>
    <n v="163.56275303643724"/>
  </r>
  <r>
    <x v="2"/>
    <n v="45.866396761133601"/>
  </r>
  <r>
    <x v="3"/>
    <n v="36.412955465587046"/>
  </r>
  <r>
    <x v="4"/>
    <n v="100"/>
  </r>
  <r>
    <x v="5"/>
    <n v="27.074586869138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626D46-4B72-4735-A3A9-8713FA613867}" name="PivotTable4" cacheId="16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39:G46" firstHeaderRow="1" firstDataRow="1" firstDataCol="1"/>
  <pivotFields count="2">
    <pivotField axis="axisRow" showAll="0" sortType="descending">
      <items count="7">
        <item x="3"/>
        <item x="4"/>
        <item x="2"/>
        <item x="1"/>
        <item x="5"/>
        <item x="0"/>
        <item t="default"/>
      </items>
      <autoSortScope>
        <pivotArea dataOnly="0" outline="0" fieldPosition="0">
          <references count="1">
            <reference field="4294967294" count="1" selected="0">
              <x v="0"/>
            </reference>
          </references>
        </pivotArea>
      </autoSortScope>
    </pivotField>
    <pivotField dataField="1" numFmtId="1" showAll="0"/>
  </pivotFields>
  <rowFields count="1">
    <field x="0"/>
  </rowFields>
  <rowItems count="7">
    <i>
      <x v="5"/>
    </i>
    <i>
      <x v="3"/>
    </i>
    <i>
      <x v="1"/>
    </i>
    <i>
      <x v="2"/>
    </i>
    <i>
      <x/>
    </i>
    <i>
      <x v="4"/>
    </i>
    <i t="grand">
      <x/>
    </i>
  </rowItems>
  <colItems count="1">
    <i/>
  </colItems>
  <dataFields count="1">
    <dataField name="Sum of Average Spent" fld="1" baseField="0" baseItem="0"/>
  </dataFields>
  <formats count="1">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8EF4B0-9E20-444E-9108-CAE4A9C5A877}" name="PivotTable3" cacheId="16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6:B25" firstHeaderRow="1" firstDataRow="1" firstDataCol="1"/>
  <pivotFields count="29">
    <pivotField showAll="0"/>
    <pivotField showAll="0"/>
    <pivotField showAll="0"/>
    <pivotField axis="axisRow" showAll="0" sortType="descending">
      <items count="9">
        <item x="6"/>
        <item x="5"/>
        <item x="3"/>
        <item x="2"/>
        <item x="0"/>
        <item x="1"/>
        <item x="4"/>
        <item x="7"/>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9">
    <i>
      <x/>
    </i>
    <i>
      <x v="6"/>
    </i>
    <i>
      <x v="2"/>
    </i>
    <i>
      <x v="5"/>
    </i>
    <i>
      <x v="3"/>
    </i>
    <i>
      <x v="4"/>
    </i>
    <i>
      <x v="7"/>
    </i>
    <i>
      <x v="1"/>
    </i>
    <i t="grand">
      <x/>
    </i>
  </rowItems>
  <colItems count="1">
    <i/>
  </colItems>
  <dataFields count="1">
    <dataField name="Average of Income" fld="4" subtotal="average" baseField="0" baseItem="0"/>
  </dataFields>
  <formats count="1">
    <format dxfId="1">
      <pivotArea collapsedLevelsAreSubtotals="1" fieldPosition="0">
        <references count="1">
          <reference field="3" count="0"/>
        </references>
      </pivotArea>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DA11AC-0670-4240-BB2E-7C05F0F7D36B}" name="PivotTable2" cacheId="1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J50:K57" firstHeaderRow="1" firstDataRow="1" firstDataCol="1"/>
  <pivotFields count="15">
    <pivotField showAll="0"/>
    <pivotField showAll="0"/>
    <pivotField showAll="0"/>
    <pivotField showAll="0"/>
    <pivotField showAll="0"/>
    <pivotField showAll="0"/>
    <pivotField numFmtId="14" showAll="0"/>
    <pivotField showAll="0"/>
    <pivotField numFmtId="1" showAll="0"/>
    <pivotField axis="axisRow" showAll="0" sortType="descending">
      <items count="7">
        <item x="4"/>
        <item x="2"/>
        <item x="3"/>
        <item x="0"/>
        <item x="1"/>
        <item x="5"/>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3">
        <item x="0"/>
        <item x="1"/>
        <item t="default"/>
      </items>
    </pivotField>
    <pivotField showAll="0">
      <items count="3">
        <item x="0"/>
        <item x="1"/>
        <item t="default"/>
      </items>
    </pivotField>
  </pivotFields>
  <rowFields count="1">
    <field x="9"/>
  </rowFields>
  <rowItems count="7">
    <i>
      <x v="3"/>
    </i>
    <i>
      <x v="4"/>
    </i>
    <i>
      <x/>
    </i>
    <i>
      <x v="1"/>
    </i>
    <i>
      <x v="2"/>
    </i>
    <i>
      <x v="5"/>
    </i>
    <i t="grand">
      <x/>
    </i>
  </rowItems>
  <colItems count="1">
    <i/>
  </colItems>
  <dataFields count="1">
    <dataField name="Average of Recency" fld="11" subtotal="average" baseField="0" baseItem="0"/>
  </dataFields>
  <formats count="1">
    <format dxfId="5">
      <pivotArea collapsedLevelsAreSubtotals="1" fieldPosition="0">
        <references count="1">
          <reference field="9" count="0"/>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A11340-C93D-4FA6-822B-09AF0F36904B}" name="PivotTable1" cacheId="13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K42:P43" firstHeaderRow="0" firstDataRow="1" firstDataCol="0" rowPageCount="2" colPageCount="1"/>
  <pivotFields count="11">
    <pivotField dataField="1" showAll="0"/>
    <pivotField dataField="1" showAll="0"/>
    <pivotField dataField="1" showAll="0"/>
    <pivotField dataField="1" showAll="0"/>
    <pivotField dataField="1" showAll="0"/>
    <pivotField dataField="1" showAll="0"/>
    <pivotField numFmtId="1" showAll="0"/>
    <pivotField axis="axisPage" showAll="0">
      <items count="9">
        <item x="6"/>
        <item x="5"/>
        <item x="3"/>
        <item x="2"/>
        <item x="0"/>
        <item x="1"/>
        <item x="4"/>
        <item x="7"/>
        <item t="default"/>
      </items>
    </pivotField>
    <pivotField axis="axisPage" multipleItemSelectionAllowed="1" showAll="0">
      <items count="7">
        <item x="4"/>
        <item x="2"/>
        <item x="3"/>
        <item x="0"/>
        <item x="1"/>
        <item x="5"/>
        <item t="default"/>
      </items>
    </pivotField>
    <pivotField showAll="0">
      <items count="3">
        <item x="0"/>
        <item x="1"/>
        <item t="default"/>
      </items>
    </pivotField>
    <pivotField showAll="0">
      <items count="3">
        <item x="0"/>
        <item x="1"/>
        <item t="default"/>
      </items>
    </pivotField>
  </pivotFields>
  <rowItems count="1">
    <i/>
  </rowItems>
  <colFields count="1">
    <field x="-2"/>
  </colFields>
  <colItems count="6">
    <i>
      <x/>
    </i>
    <i i="1">
      <x v="1"/>
    </i>
    <i i="2">
      <x v="2"/>
    </i>
    <i i="3">
      <x v="3"/>
    </i>
    <i i="4">
      <x v="4"/>
    </i>
    <i i="5">
      <x v="5"/>
    </i>
  </colItems>
  <pageFields count="2">
    <pageField fld="7" hier="-1"/>
    <pageField fld="8" hier="-1"/>
  </pageFields>
  <dataFields count="6">
    <dataField name="Wines" fld="0" subtotal="average" baseField="0" baseItem="0"/>
    <dataField name="Fruits" fld="1" subtotal="average" baseField="0" baseItem="0"/>
    <dataField name="Meats" fld="2" subtotal="average" baseField="0" baseItem="0"/>
    <dataField name="Fishes" fld="3" subtotal="average" baseField="0" baseItem="0"/>
    <dataField name="Sweets" fld="4" subtotal="average" baseField="0" baseItem="0"/>
    <dataField name="Golds" fld="5" subtotal="average" baseField="0" baseItem="0"/>
  </dataFields>
  <formats count="1">
    <format dxfId="6">
      <pivotArea outline="0" collapsedLevelsAreSubtotals="1" fieldPosition="0"/>
    </format>
  </format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1"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Average Income Based on Degree" cacheId="1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5:F32" firstHeaderRow="1" firstDataRow="1" firstDataCol="1"/>
  <pivotFields count="10">
    <pivotField showAll="0"/>
    <pivotField showAll="0"/>
    <pivotField axis="axisRow" showAll="0" sortType="descending">
      <items count="7">
        <item x="4"/>
        <item x="3"/>
        <item x="0"/>
        <item x="2"/>
        <item x="1"/>
        <item x="5"/>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numFmtId="14" showAll="0"/>
    <pivotField showAll="0"/>
    <pivotField showAll="0"/>
  </pivotFields>
  <rowFields count="1">
    <field x="2"/>
  </rowFields>
  <rowItems count="7">
    <i>
      <x v="4"/>
    </i>
    <i>
      <x v="3"/>
    </i>
    <i>
      <x v="2"/>
    </i>
    <i>
      <x/>
    </i>
    <i>
      <x v="1"/>
    </i>
    <i>
      <x v="5"/>
    </i>
    <i t="grand">
      <x/>
    </i>
  </rowItems>
  <colItems count="1">
    <i/>
  </colItems>
  <dataFields count="1">
    <dataField name="Average of Income" fld="4" subtotal="average" baseField="0" baseItem="0"/>
  </dataFields>
  <formats count="1">
    <format dxfId="7">
      <pivotArea collapsedLevelsAreSubtotals="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AA362A-A2DC-4CA3-A7DB-87C57A30CFB0}" name="Discount_Purchase" cacheId="1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B40:AC47" firstHeaderRow="1" firstDataRow="1" firstDataCol="1" rowPageCount="1" colPageCount="1"/>
  <pivotFields count="15">
    <pivotField showAll="0"/>
    <pivotField showAll="0"/>
    <pivotField axis="axisPage" showAll="0">
      <items count="9">
        <item x="6"/>
        <item x="5"/>
        <item x="3"/>
        <item x="2"/>
        <item x="0"/>
        <item x="1"/>
        <item x="4"/>
        <item x="7"/>
        <item t="default"/>
      </items>
    </pivotField>
    <pivotField showAll="0"/>
    <pivotField showAll="0"/>
    <pivotField showAll="0"/>
    <pivotField numFmtId="14" showAll="0"/>
    <pivotField showAll="0"/>
    <pivotField numFmtId="1" showAll="0"/>
    <pivotField axis="axisRow" showAll="0">
      <items count="7">
        <item x="4"/>
        <item x="2"/>
        <item x="3"/>
        <item x="0"/>
        <item x="1"/>
        <item x="5"/>
        <item t="default"/>
      </items>
    </pivotField>
    <pivotField showAll="0"/>
    <pivotField showAll="0"/>
    <pivotField dataField="1" showAll="0"/>
    <pivotField showAll="0"/>
    <pivotField showAll="0"/>
  </pivotFields>
  <rowFields count="1">
    <field x="9"/>
  </rowFields>
  <rowItems count="7">
    <i>
      <x/>
    </i>
    <i>
      <x v="1"/>
    </i>
    <i>
      <x v="2"/>
    </i>
    <i>
      <x v="3"/>
    </i>
    <i>
      <x v="4"/>
    </i>
    <i>
      <x v="5"/>
    </i>
    <i t="grand">
      <x/>
    </i>
  </rowItems>
  <colItems count="1">
    <i/>
  </colItems>
  <pageFields count="1">
    <pageField fld="2" hier="-1"/>
  </pageFields>
  <dataFields count="1">
    <dataField name="Average of Discount Purchase" fld="12" subtotal="average" baseField="0" baseItem="0"/>
  </dataFields>
  <formats count="1">
    <format dxfId="4">
      <pivotArea collapsedLevelsAreSubtotals="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BC5920-5742-49F3-B1B6-D293A18D6011}" name="Average Recency" cacheId="15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S50:T56" firstHeaderRow="1" firstDataRow="1" firstDataCol="1" rowPageCount="1" colPageCount="1"/>
  <pivotFields count="15">
    <pivotField showAll="0"/>
    <pivotField showAll="0"/>
    <pivotField showAll="0"/>
    <pivotField showAll="0"/>
    <pivotField showAll="0"/>
    <pivotField showAll="0"/>
    <pivotField numFmtId="14" showAll="0"/>
    <pivotField showAll="0"/>
    <pivotField numFmtId="1" showAll="0"/>
    <pivotField axis="axisRow" showAll="0">
      <items count="7">
        <item x="4"/>
        <item x="2"/>
        <item x="3"/>
        <item x="0"/>
        <item x="1"/>
        <item x="5"/>
        <item t="default"/>
      </items>
    </pivotField>
    <pivotField axis="axisPage" showAll="0">
      <items count="9">
        <item x="6"/>
        <item x="5"/>
        <item x="3"/>
        <item x="2"/>
        <item x="0"/>
        <item x="1"/>
        <item x="4"/>
        <item x="7"/>
        <item t="default"/>
      </items>
    </pivotField>
    <pivotField dataField="1" showAll="0"/>
    <pivotField showAll="0"/>
    <pivotField showAll="0"/>
    <pivotField showAll="0"/>
  </pivotFields>
  <rowFields count="1">
    <field x="9"/>
  </rowFields>
  <rowItems count="6">
    <i>
      <x/>
    </i>
    <i>
      <x v="1"/>
    </i>
    <i>
      <x v="2"/>
    </i>
    <i>
      <x v="3"/>
    </i>
    <i>
      <x v="4"/>
    </i>
    <i>
      <x v="5"/>
    </i>
  </rowItems>
  <colItems count="1">
    <i/>
  </colItems>
  <pageFields count="1">
    <pageField fld="10" hier="-1"/>
  </pageFields>
  <dataFields count="1">
    <dataField name="Average of Recency" fld="11" subtotal="average" baseField="0" baseItem="0"/>
  </dataFields>
  <formats count="1">
    <format dxfId="3">
      <pivotArea collapsedLevelsAreSubtotals="1" fieldPosition="0">
        <references count="1">
          <reference field="9" count="0"/>
        </references>
      </pivotArea>
    </format>
  </formats>
  <chartFormats count="2">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D220BBC-4142-4DE3-9CD4-54931311EE7C}" name="Campus_Pivot" cacheId="14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V33:Z34" firstHeaderRow="0" firstDataRow="1" firstDataCol="0" rowPageCount="2" colPageCount="1"/>
  <pivotFields count="12">
    <pivotField showAll="0"/>
    <pivotField dataField="1" showAll="0"/>
    <pivotField dataField="1" showAll="0"/>
    <pivotField dataField="1" showAll="0"/>
    <pivotField dataField="1" showAll="0"/>
    <pivotField dataField="1" showAll="0"/>
    <pivotField showAll="0"/>
    <pivotField numFmtId="1" showAll="0"/>
    <pivotField axis="axisPage" showAll="0">
      <items count="9">
        <item x="6"/>
        <item x="5"/>
        <item x="3"/>
        <item x="2"/>
        <item x="0"/>
        <item x="1"/>
        <item x="4"/>
        <item x="7"/>
        <item t="default"/>
      </items>
    </pivotField>
    <pivotField axis="axisPage" showAll="0">
      <items count="9">
        <item x="4"/>
        <item x="2"/>
        <item x="3"/>
        <item x="0"/>
        <item x="1"/>
        <item x="5"/>
        <item m="1" x="7"/>
        <item m="1" x="6"/>
        <item t="default"/>
      </items>
    </pivotField>
    <pivotField showAll="0">
      <items count="3">
        <item x="0"/>
        <item x="1"/>
        <item t="default"/>
      </items>
    </pivotField>
    <pivotField showAll="0">
      <items count="3">
        <item x="0"/>
        <item x="1"/>
        <item t="default"/>
      </items>
    </pivotField>
  </pivotFields>
  <rowItems count="1">
    <i/>
  </rowItems>
  <colFields count="1">
    <field x="-2"/>
  </colFields>
  <colItems count="5">
    <i>
      <x/>
    </i>
    <i i="1">
      <x v="1"/>
    </i>
    <i i="2">
      <x v="2"/>
    </i>
    <i i="3">
      <x v="3"/>
    </i>
    <i i="4">
      <x v="4"/>
    </i>
  </colItems>
  <pageFields count="2">
    <pageField fld="8" hier="-1"/>
    <pageField fld="9" hier="-1"/>
  </pageFields>
  <dataFields count="5">
    <dataField name="Camp1" fld="4" baseField="0" baseItem="0"/>
    <dataField name="Camp2" fld="5" baseField="0" baseItem="0"/>
    <dataField name="Camp3" fld="1" baseField="0" baseItem="0"/>
    <dataField name="Camp4" fld="2" baseField="0" baseItem="0"/>
    <dataField name="Camp5" fld="3"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2"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2"/>
          </reference>
        </references>
      </pivotArea>
    </chartFormat>
    <chartFormat chart="2" format="13" series="1">
      <pivotArea type="data" outline="0" fieldPosition="0">
        <references count="1">
          <reference field="4294967294" count="1" selected="0">
            <x v="3"/>
          </reference>
        </references>
      </pivotArea>
    </chartFormat>
    <chartFormat chart="2"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Perc Based on Marital Status" cacheId="16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M1:N5" firstHeaderRow="1" firstDataRow="1" firstDataCol="1"/>
  <pivotFields count="29">
    <pivotField showAll="0"/>
    <pivotField showAll="0"/>
    <pivotField showAll="0"/>
    <pivotField axis="axisRow" dataField="1" showAll="0" measureFilter="1" sortType="descending">
      <items count="9">
        <item x="6"/>
        <item x="5"/>
        <item x="3"/>
        <item x="2"/>
        <item x="0"/>
        <item x="1"/>
        <item x="4"/>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4">
    <i>
      <x v="3"/>
    </i>
    <i>
      <x v="5"/>
    </i>
    <i>
      <x v="4"/>
    </i>
    <i t="grand">
      <x/>
    </i>
  </rowItems>
  <colItems count="1">
    <i/>
  </colItems>
  <dataFields count="1">
    <dataField name="Count of Marital_Status" fld="3" subtotal="count" showDataAs="percentOfTotal" baseField="0" baseItem="0" numFmtId="10"/>
  </dataField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3" count="1" selected="0">
            <x v="3"/>
          </reference>
        </references>
      </pivotArea>
    </chartFormat>
    <chartFormat chart="5" format="2">
      <pivotArea type="data" outline="0" fieldPosition="0">
        <references count="2">
          <reference field="4294967294" count="1" selected="0">
            <x v="0"/>
          </reference>
          <reference field="3" count="1" selected="0">
            <x v="5"/>
          </reference>
        </references>
      </pivotArea>
    </chartFormat>
    <chartFormat chart="5" format="3">
      <pivotArea type="data" outline="0" fieldPosition="0">
        <references count="2">
          <reference field="4294967294" count="1" selected="0">
            <x v="0"/>
          </reference>
          <reference field="3" count="1" selected="0">
            <x v="4"/>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3" count="1" selected="0">
            <x v="3"/>
          </reference>
        </references>
      </pivotArea>
    </chartFormat>
    <chartFormat chart="7" format="10">
      <pivotArea type="data" outline="0" fieldPosition="0">
        <references count="2">
          <reference field="4294967294" count="1" selected="0">
            <x v="0"/>
          </reference>
          <reference field="3" count="1" selected="0">
            <x v="5"/>
          </reference>
        </references>
      </pivotArea>
    </chartFormat>
    <chartFormat chart="7" format="1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erc Based on Degrees" cacheId="16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1:B7" firstHeaderRow="1" firstDataRow="1" firstDataCol="1"/>
  <pivotFields count="29">
    <pivotField showAll="0"/>
    <pivotField showAll="0"/>
    <pivotField axis="axisRow" dataField="1" showAll="0">
      <items count="6">
        <item x="4"/>
        <item x="3"/>
        <item x="0"/>
        <item x="2"/>
        <item x="1"/>
        <item t="default"/>
      </items>
    </pivotField>
    <pivotField showAll="0">
      <items count="9">
        <item x="6"/>
        <item x="5"/>
        <item x="3"/>
        <item x="2"/>
        <item x="0"/>
        <item x="1"/>
        <item x="4"/>
        <item x="7"/>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Education" fld="2" subtotal="count" showDataAs="percentOfTotal" baseField="0" baseItem="0" numFmtId="10"/>
  </dataFields>
  <chartFormats count="18">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2" count="1" selected="0">
            <x v="0"/>
          </reference>
        </references>
      </pivotArea>
    </chartFormat>
    <chartFormat chart="14" format="2">
      <pivotArea type="data" outline="0" fieldPosition="0">
        <references count="2">
          <reference field="4294967294" count="1" selected="0">
            <x v="0"/>
          </reference>
          <reference field="2" count="1" selected="0">
            <x v="1"/>
          </reference>
        </references>
      </pivotArea>
    </chartFormat>
    <chartFormat chart="14" format="3">
      <pivotArea type="data" outline="0" fieldPosition="0">
        <references count="2">
          <reference field="4294967294" count="1" selected="0">
            <x v="0"/>
          </reference>
          <reference field="2" count="1" selected="0">
            <x v="2"/>
          </reference>
        </references>
      </pivotArea>
    </chartFormat>
    <chartFormat chart="14" format="4">
      <pivotArea type="data" outline="0" fieldPosition="0">
        <references count="2">
          <reference field="4294967294" count="1" selected="0">
            <x v="0"/>
          </reference>
          <reference field="2" count="1" selected="0">
            <x v="3"/>
          </reference>
        </references>
      </pivotArea>
    </chartFormat>
    <chartFormat chart="14" format="5">
      <pivotArea type="data" outline="0" fieldPosition="0">
        <references count="2">
          <reference field="4294967294" count="1" selected="0">
            <x v="0"/>
          </reference>
          <reference field="2" count="1" selected="0">
            <x v="4"/>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2" count="1" selected="0">
            <x v="0"/>
          </reference>
        </references>
      </pivotArea>
    </chartFormat>
    <chartFormat chart="17" format="8">
      <pivotArea type="data" outline="0" fieldPosition="0">
        <references count="2">
          <reference field="4294967294" count="1" selected="0">
            <x v="0"/>
          </reference>
          <reference field="2" count="1" selected="0">
            <x v="1"/>
          </reference>
        </references>
      </pivotArea>
    </chartFormat>
    <chartFormat chart="17" format="9">
      <pivotArea type="data" outline="0" fieldPosition="0">
        <references count="2">
          <reference field="4294967294" count="1" selected="0">
            <x v="0"/>
          </reference>
          <reference field="2" count="1" selected="0">
            <x v="2"/>
          </reference>
        </references>
      </pivotArea>
    </chartFormat>
    <chartFormat chart="17" format="10">
      <pivotArea type="data" outline="0" fieldPosition="0">
        <references count="2">
          <reference field="4294967294" count="1" selected="0">
            <x v="0"/>
          </reference>
          <reference field="2" count="1" selected="0">
            <x v="3"/>
          </reference>
        </references>
      </pivotArea>
    </chartFormat>
    <chartFormat chart="17" format="11">
      <pivotArea type="data" outline="0" fieldPosition="0">
        <references count="2">
          <reference field="4294967294" count="1" selected="0">
            <x v="0"/>
          </reference>
          <reference field="2" count="1" selected="0">
            <x v="4"/>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2" count="1" selected="0">
            <x v="0"/>
          </reference>
        </references>
      </pivotArea>
    </chartFormat>
    <chartFormat chart="21" format="14">
      <pivotArea type="data" outline="0" fieldPosition="0">
        <references count="2">
          <reference field="4294967294" count="1" selected="0">
            <x v="0"/>
          </reference>
          <reference field="2" count="1" selected="0">
            <x v="1"/>
          </reference>
        </references>
      </pivotArea>
    </chartFormat>
    <chartFormat chart="21" format="15">
      <pivotArea type="data" outline="0" fieldPosition="0">
        <references count="2">
          <reference field="4294967294" count="1" selected="0">
            <x v="0"/>
          </reference>
          <reference field="2" count="1" selected="0">
            <x v="2"/>
          </reference>
        </references>
      </pivotArea>
    </chartFormat>
    <chartFormat chart="21" format="16">
      <pivotArea type="data" outline="0" fieldPosition="0">
        <references count="2">
          <reference field="4294967294" count="1" selected="0">
            <x v="0"/>
          </reference>
          <reference field="2" count="1" selected="0">
            <x v="3"/>
          </reference>
        </references>
      </pivotArea>
    </chartFormat>
    <chartFormat chart="21" format="1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C8033EE-EA03-44DD-A8FE-F2DE552FC5DC}" name="Place_Pivot" cacheId="15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V4:X5" firstHeaderRow="0" firstDataRow="1" firstDataCol="0" rowPageCount="2" colPageCount="1"/>
  <pivotFields count="10">
    <pivotField dataField="1" showAll="0"/>
    <pivotField dataField="1" showAll="0"/>
    <pivotField dataField="1" showAll="0"/>
    <pivotField showAll="0"/>
    <pivotField showAll="0"/>
    <pivotField axis="axisPage" showAll="0">
      <items count="10">
        <item x="6"/>
        <item x="5"/>
        <item x="3"/>
        <item x="2"/>
        <item x="0"/>
        <item x="1"/>
        <item x="4"/>
        <item x="7"/>
        <item m="1" x="8"/>
        <item t="default"/>
      </items>
    </pivotField>
    <pivotField axis="axisPage" showAll="0">
      <items count="9">
        <item x="4"/>
        <item x="2"/>
        <item x="3"/>
        <item x="0"/>
        <item x="1"/>
        <item x="5"/>
        <item m="1" x="7"/>
        <item m="1" x="6"/>
        <item t="default"/>
      </items>
    </pivotField>
    <pivotField showAll="0"/>
    <pivotField showAll="0"/>
    <pivotField dragToRow="0" dragToCol="0" dragToPage="0" showAll="0" defaultSubtotal="0"/>
  </pivotFields>
  <rowItems count="1">
    <i/>
  </rowItems>
  <colFields count="1">
    <field x="-2"/>
  </colFields>
  <colItems count="3">
    <i>
      <x/>
    </i>
    <i i="1">
      <x v="1"/>
    </i>
    <i i="2">
      <x v="2"/>
    </i>
  </colItems>
  <pageFields count="2">
    <pageField fld="5" hier="-1"/>
    <pageField fld="6" hier="-1"/>
  </pageFields>
  <dataFields count="3">
    <dataField name="Website" fld="0" subtotal="average" baseField="0" baseItem="0"/>
    <dataField name="Catalog" fld="1" subtotal="average" baseField="0" baseItem="0"/>
    <dataField name="Store" fld="2" subtotal="average" baseField="0" baseItem="0"/>
  </dataFields>
  <formats count="1">
    <format dxfId="2">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FD434F3C-404F-4F57-B8B0-A1C28542A928}" sourceName="Marital_Status">
  <pivotTables>
    <pivotTable tabId="8" name="Perc Based on Degrees"/>
  </pivotTables>
  <data>
    <tabular pivotCacheId="1334701840">
      <items count="8">
        <i x="6" s="1"/>
        <i x="5" s="1"/>
        <i x="3" s="1"/>
        <i x="2" s="1"/>
        <i x="0" s="1"/>
        <i x="1" s="1"/>
        <i x="4"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ds" xr10:uid="{321798AA-9059-410F-B713-AD26C8281785}" sourceName="Kids">
  <pivotTables>
    <pivotTable tabId="8" name="PivotTable1"/>
  </pivotTables>
  <data>
    <tabular pivotCacheId="699502919">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ens" xr10:uid="{B62C4C7E-5629-48EA-942C-33E01F4A7CAB}" sourceName="Teens">
  <pivotTables>
    <pivotTable tabId="8" name="PivotTable1"/>
  </pivotTables>
  <data>
    <tabular pivotCacheId="69950291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ds1" xr10:uid="{CDA524E8-2A88-41AC-A5C1-DD6C5AACA45D}" sourceName="Kids">
  <pivotTables>
    <pivotTable tabId="8" name="Campus_Pivot"/>
  </pivotTables>
  <data>
    <tabular pivotCacheId="64544033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ens1" xr10:uid="{D9993F0C-D9B4-448D-998D-482FE0263FEC}" sourceName="Teens">
  <pivotTables>
    <pivotTable tabId="8" name="Campus_Pivot"/>
  </pivotTables>
  <data>
    <tabular pivotCacheId="645440330">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id_Home" xr10:uid="{D750EA30-93C1-4F85-8F6D-5B42B03435EF}" sourceName="Kid Home">
  <pivotTables>
    <pivotTable tabId="8" name="PivotTable2"/>
  </pivotTables>
  <data>
    <tabular pivotCacheId="1150796160">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nHome" xr10:uid="{C103A284-A387-4894-B514-A493D7D16DEE}" sourceName="TennHome">
  <pivotTables>
    <pivotTable tabId="8" name="PivotTable2"/>
  </pivotTables>
  <data>
    <tabular pivotCacheId="1150796160">
      <items count="2">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1" xr10:uid="{83EEC9A5-F833-4741-B4DB-6CA9DBBA10B6}" sourceName="Marital Status">
  <pivotTables>
    <pivotTable tabId="8" name="Place_Pivot"/>
  </pivotTables>
  <data>
    <tabular pivotCacheId="1962933220">
      <items count="9">
        <i x="6" s="1"/>
        <i x="5" s="1"/>
        <i x="3" s="1"/>
        <i x="2" s="1"/>
        <i x="0" s="1"/>
        <i x="1" s="1"/>
        <i x="4" s="1"/>
        <i x="7" s="1"/>
        <i x="8"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2" xr10:uid="{49998236-6F64-4280-BE68-A62756378F8B}" sourceName="Marital_Status">
  <pivotTables>
    <pivotTable tabId="8" name="PivotTable1"/>
  </pivotTables>
  <data>
    <tabular pivotCacheId="699502919">
      <items count="8">
        <i x="6" s="1"/>
        <i x="5" s="1"/>
        <i x="3" s="1"/>
        <i x="2" s="1"/>
        <i x="0" s="1"/>
        <i x="1" s="1"/>
        <i x="4" s="1"/>
        <i x="7"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VAD" xr10:uid="{A5F2F4E5-52F4-4668-A12C-DE7C5B831CAB}" sourceName="DVAD">
  <pivotTables>
    <pivotTable tabId="8" name="Campus_Pivot"/>
  </pivotTables>
  <data>
    <tabular pivotCacheId="645440330">
      <items count="8">
        <i x="4" s="1"/>
        <i x="2" s="1"/>
        <i x="3" s="1"/>
        <i x="0" s="1"/>
        <i x="1" s="1"/>
        <i x="5" s="1"/>
        <i x="7" s="1" nd="1"/>
        <i x="6"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VAD1" xr10:uid="{412C1B98-D607-4FE6-9B84-F4B8392E604B}" sourceName="DVAD">
  <pivotTables>
    <pivotTable tabId="8" name="PivotTable1"/>
  </pivotTables>
  <data>
    <tabular pivotCacheId="699502919">
      <items count="6">
        <i x="4" s="1"/>
        <i x="2" s="1"/>
        <i x="3" s="1"/>
        <i x="0" s="1"/>
        <i x="1" s="1"/>
        <i x="5"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VAD2" xr10:uid="{B6B7C7A7-C510-4D3D-994E-52A3C28544E7}" sourceName="DVAD">
  <pivotTables>
    <pivotTable tabId="8" name="Place_Pivot"/>
  </pivotTables>
  <data>
    <tabular pivotCacheId="1962933220">
      <items count="8">
        <i x="4" s="1"/>
        <i x="2" s="1"/>
        <i x="3" s="1"/>
        <i x="0" s="1"/>
        <i x="1" s="1"/>
        <i x="5" s="1"/>
        <i x="7"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_Status" xr10:uid="{A290C84C-8B83-4548-A78F-13DC5CF0D947}" cache="Slicer_Marital_Status" caption="Marital_Status" columnCount="4" showCaption="0" style="MYSTYLE" rowHeight="241300"/>
  <slicer name="Kids" xr10:uid="{DCAF7ED5-C1A0-4C24-A38A-3D7C43ED0D39}" cache="Slicer_Kids" caption="Kids" columnCount="2" showCaption="0" style="MYSTYLE" rowHeight="241300"/>
  <slicer name="Teens" xr10:uid="{0E70D74A-64CB-4BE3-AA4B-4FD86FB1D68E}" cache="Slicer_Teens" caption="Teens" columnCount="2" showCaption="0" style="MYSTYLE" rowHeight="241300"/>
  <slicer name="Kids 1" xr10:uid="{E588670D-D9D1-4BA0-B7D7-7145BA38ED29}" cache="Slicer_Kids1" caption="Kids" columnCount="2" showCaption="0" style="MYSTYLE" rowHeight="241300"/>
  <slicer name="Teens 1" xr10:uid="{ECBD4D52-AC50-4CCF-A56D-2450E3C2C27A}" cache="Slicer_Teens1" caption="Teens" columnCount="2" showCaption="0" style="MYSTYLE" rowHeight="241300"/>
  <slicer name="Kid Home" xr10:uid="{7FC8CE9E-671B-4E7F-927B-65F5B8F1A594}" cache="Slicer_Kid_Home" caption="Kid Home" columnCount="2" showCaption="0" style="MYSTYLE" rowHeight="241300"/>
  <slicer name="TennHome" xr10:uid="{EA175390-3C87-4FCB-983F-87DF518466CF}" cache="Slicer_TennHome" caption="TennHome" columnCount="2" showCaption="0" style="MYSTYLE" rowHeight="241300"/>
  <slicer name="Marital Status" xr10:uid="{2FD1755C-0404-4750-9552-6732ED1E3D8F}" cache="Slicer_Marital_Status1" caption="Marital Status" columnCount="8" showCaption="0" style="MYSTYLE" rowHeight="241300"/>
  <slicer name="Marital_Status 1" xr10:uid="{DBBAD205-545B-41B4-88D4-655DB44D9D30}" cache="Slicer_Marital_Status2" caption="Marital_Status" columnCount="4" showCaption="0" style="MYSTYLE" rowHeight="241300"/>
  <slicer name="DVAD" xr10:uid="{A96C7B95-10E5-4166-A320-09539B5BF0AD}" cache="Slicer_DVAD" caption="DVAD" columnCount="6" showCaption="0" style="MYSTYLE" rowHeight="241300"/>
  <slicer name="DVAD 1" xr10:uid="{DACB6E0F-CDB7-47E8-8B15-4A86956E2251}" cache="Slicer_DVAD1" caption="DVAD" columnCount="6" showCaption="0" style="MYSTYLE" rowHeight="241300"/>
  <slicer name="DVAD 2" xr10:uid="{82D8BB46-9B73-4B67-AB07-91313644278E}" cache="Slicer_DVAD2" caption="DVAD" columnCount="6" showCaption="0" style="MYSTYLE"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3:AC2242" totalsRowShown="0">
  <autoFilter ref="A3:AC2242" xr:uid="{00000000-0009-0000-0100-000002000000}"/>
  <tableColumns count="29">
    <tableColumn id="1" xr3:uid="{00000000-0010-0000-0000-000001000000}" name="ID"/>
    <tableColumn id="2" xr3:uid="{00000000-0010-0000-0000-000002000000}" name="Year_Birth"/>
    <tableColumn id="3" xr3:uid="{00000000-0010-0000-0000-000003000000}" name="Education"/>
    <tableColumn id="4" xr3:uid="{00000000-0010-0000-0000-000004000000}" name="Marital_Status"/>
    <tableColumn id="5" xr3:uid="{00000000-0010-0000-0000-000005000000}" name="Income"/>
    <tableColumn id="6" xr3:uid="{00000000-0010-0000-0000-000006000000}" name="Kidhome"/>
    <tableColumn id="7" xr3:uid="{00000000-0010-0000-0000-000007000000}" name="Teenhome"/>
    <tableColumn id="8" xr3:uid="{00000000-0010-0000-0000-000008000000}" name="Dt_Customer" dataDxfId="8"/>
    <tableColumn id="9" xr3:uid="{00000000-0010-0000-0000-000009000000}" name="Recency"/>
    <tableColumn id="10" xr3:uid="{00000000-0010-0000-0000-00000A000000}" name="MntWines"/>
    <tableColumn id="11" xr3:uid="{00000000-0010-0000-0000-00000B000000}" name="MntFruits"/>
    <tableColumn id="12" xr3:uid="{00000000-0010-0000-0000-00000C000000}" name="MntMeatProducts"/>
    <tableColumn id="13" xr3:uid="{00000000-0010-0000-0000-00000D000000}" name="MntFishProducts"/>
    <tableColumn id="14" xr3:uid="{00000000-0010-0000-0000-00000E000000}" name="MntSweetProducts"/>
    <tableColumn id="15" xr3:uid="{00000000-0010-0000-0000-00000F000000}" name="MntGoldProds"/>
    <tableColumn id="16" xr3:uid="{00000000-0010-0000-0000-000010000000}" name="NumDealsPurchases"/>
    <tableColumn id="17" xr3:uid="{00000000-0010-0000-0000-000011000000}" name="NumWebPurchases"/>
    <tableColumn id="18" xr3:uid="{00000000-0010-0000-0000-000012000000}" name="NumCatalogPurchases"/>
    <tableColumn id="19" xr3:uid="{00000000-0010-0000-0000-000013000000}" name="NumStorePurchases"/>
    <tableColumn id="20" xr3:uid="{00000000-0010-0000-0000-000014000000}" name="NumWebVisitsMonth"/>
    <tableColumn id="21" xr3:uid="{00000000-0010-0000-0000-000015000000}" name="AcceptedCmp3"/>
    <tableColumn id="22" xr3:uid="{00000000-0010-0000-0000-000016000000}" name="AcceptedCmp4"/>
    <tableColumn id="23" xr3:uid="{00000000-0010-0000-0000-000017000000}" name="AcceptedCmp5"/>
    <tableColumn id="24" xr3:uid="{00000000-0010-0000-0000-000018000000}" name="AcceptedCmp1"/>
    <tableColumn id="25" xr3:uid="{00000000-0010-0000-0000-000019000000}" name="AcceptedCmp2"/>
    <tableColumn id="26" xr3:uid="{00000000-0010-0000-0000-00001A000000}" name="Complain"/>
    <tableColumn id="27" xr3:uid="{00000000-0010-0000-0000-00001B000000}" name="Z_CostContact"/>
    <tableColumn id="28" xr3:uid="{00000000-0010-0000-0000-00001C000000}" name="Z_Revenue"/>
    <tableColumn id="29" xr3:uid="{00000000-0010-0000-0000-00001D000000}" name="Respo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le10" displayName="Table10" ref="A1:B9" totalsRowShown="0">
  <autoFilter ref="A1:B9" xr:uid="{00000000-0009-0000-0100-00000A000000}"/>
  <sortState xmlns:xlrd2="http://schemas.microsoft.com/office/spreadsheetml/2017/richdata2" ref="A2:B9">
    <sortCondition descending="1" ref="B6:B9"/>
  </sortState>
  <tableColumns count="2">
    <tableColumn id="1" xr3:uid="{00000000-0010-0000-0100-000001000000}" name="Marital Status"/>
    <tableColumn id="2" xr3:uid="{00000000-0010-0000-0100-000002000000}" name="Average Income" dataDxfId="48">
      <calculatedColumnFormula>AVERAGEIF(Marital_Status,A2,Income)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AB37CB-121C-45DB-B423-C14288320F45}" name="Table5" displayName="Table5" ref="B1:P2240" totalsRowShown="0" headerRowDxfId="47" tableBorderDxfId="46">
  <autoFilter ref="B1:P2240" xr:uid="{4CAB37CB-121C-45DB-B423-C14288320F45}"/>
  <tableColumns count="15">
    <tableColumn id="1" xr3:uid="{371ECDCA-DA1B-4433-95EC-A777E7996089}" name="Year_Birth" dataDxfId="45">
      <calculatedColumnFormula>Table2[[#This Row],[Year_Birth]]</calculatedColumnFormula>
    </tableColumn>
    <tableColumn id="2" xr3:uid="{0229F2F9-93D7-4AB1-AD3C-C0D676694451}" name="Education" dataDxfId="44">
      <calculatedColumnFormula>Table2[[#This Row],[Education]]</calculatedColumnFormula>
    </tableColumn>
    <tableColumn id="3" xr3:uid="{68AF3DD2-AA08-456E-9267-53EDEE16775F}" name="Marital_Status" dataDxfId="43">
      <calculatedColumnFormula>Table2[[#This Row],[Marital_Status]]</calculatedColumnFormula>
    </tableColumn>
    <tableColumn id="4" xr3:uid="{F2844E99-4B4D-4879-A1F1-579215EEC7AE}" name="Income" dataDxfId="42">
      <calculatedColumnFormula>Table2[[#This Row],[Income]]</calculatedColumnFormula>
    </tableColumn>
    <tableColumn id="5" xr3:uid="{77BB1BC7-5D57-4FCF-8D28-236398CDB5FE}" name="Kidhome" dataDxfId="41">
      <calculatedColumnFormula>Table2[[#This Row],[Kidhome]]</calculatedColumnFormula>
    </tableColumn>
    <tableColumn id="6" xr3:uid="{BA98BCD6-9400-42AC-A55C-E71F9C71BA39}" name="Teenhome" dataDxfId="40">
      <calculatedColumnFormula>Table2[[#This Row],[Teenhome]]</calculatedColumnFormula>
    </tableColumn>
    <tableColumn id="7" xr3:uid="{783E5872-18FA-415B-9B3A-B417B17A790E}" name="Dt_Customer" dataDxfId="39">
      <calculatedColumnFormula>Table2[[#This Row],[Dt_Customer]]</calculatedColumnFormula>
    </tableColumn>
    <tableColumn id="8" xr3:uid="{CA0EAD65-B7B2-438C-8101-106467C33D6D}" name="Complain" dataDxfId="38">
      <calculatedColumnFormula>Table2[[#This Row],[Recency]]</calculatedColumnFormula>
    </tableColumn>
    <tableColumn id="9" xr3:uid="{2A57A1D8-7B9C-41D1-9752-B5A55ABF9FEA}" name="Age" dataDxfId="37">
      <calculatedColumnFormula>IF(VALUE(YEAR(People!$H2))-People!$B2&gt;=90,44,VALUE(YEAR(People!$H2))-People!$B2)</calculatedColumnFormula>
    </tableColumn>
    <tableColumn id="10" xr3:uid="{FBC96F72-A3F3-4F9C-98EC-711E9FFC7970}" name="DVAD" dataDxfId="36">
      <calculatedColumnFormula>IF(AND(People!$J2&gt;=16,People!$J2&lt;=25),"16-25",IF(AND(People!$J2&gt;=26,People!$J2&lt;=35),"26-35",IF(AND(People!$J2&gt;=36,People!$J2&lt;=45),"36-45",IF(AND(People!$J2&gt;=46,People!$J2&lt;=55),"46-55",IF(AND(People!$J2&gt;=56,People!$J2&lt;=65),"56-65",IF(AND(People!$J2&gt;=66,People!$J2&lt;=75),"66-75","ALL"))))))</calculatedColumnFormula>
    </tableColumn>
    <tableColumn id="11" xr3:uid="{C6866C52-ABAF-49E7-BB71-F18880E46943}" name="Marital Status" dataDxfId="35">
      <calculatedColumnFormula>Products!H2</calculatedColumnFormula>
    </tableColumn>
    <tableColumn id="12" xr3:uid="{D26F816F-9EA9-4730-87C4-46C86CEE9ADB}" name="Recency" dataDxfId="34">
      <calculatedColumnFormula>Table2[[#This Row],[Recency]]</calculatedColumnFormula>
    </tableColumn>
    <tableColumn id="14" xr3:uid="{D707420A-B775-426A-B556-46F8F342ABB1}" name="Discount Purchase" dataDxfId="33">
      <calculatedColumnFormula>Table2[[#This Row],[NumDealsPurchases]]</calculatedColumnFormula>
    </tableColumn>
    <tableColumn id="15" xr3:uid="{EE448677-EE5B-4413-B670-1F3185741A1F}" name="Kid Home" dataDxfId="32">
      <calculatedColumnFormula>IF(Table2[[#This Row],[Kidhome]]=0,"No","Yes")</calculatedColumnFormula>
    </tableColumn>
    <tableColumn id="16" xr3:uid="{7EEF562F-25CB-4E67-B611-08A7EAEBFA7D}" name="TennHome" dataDxfId="31">
      <calculatedColumnFormula>IF(Table2[[#This Row],[Teenhome]]=0,"No","Yes")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09E60E1-B397-4CF9-B467-02DF8203E377}" name="Table6" displayName="Table6" ref="A1:K2240" totalsRowShown="0" headerRowDxfId="30" tableBorderDxfId="29">
  <autoFilter ref="A1:K2240" xr:uid="{109E60E1-B397-4CF9-B467-02DF8203E377}"/>
  <tableColumns count="11">
    <tableColumn id="1" xr3:uid="{2C357A62-8EAE-4C99-8669-1AAC3B505CBE}" name="MntWines" dataDxfId="28">
      <calculatedColumnFormula>Table2[[#This Row],[MntWines]]</calculatedColumnFormula>
    </tableColumn>
    <tableColumn id="2" xr3:uid="{D501C799-B060-44CF-A442-9353819BF207}" name="MntFruits" dataDxfId="27">
      <calculatedColumnFormula>Table2[[#This Row],[MntFruits]]</calculatedColumnFormula>
    </tableColumn>
    <tableColumn id="3" xr3:uid="{808A127E-394D-467C-95B5-8BD502362BBD}" name="MntMeatProducts" dataDxfId="26">
      <calculatedColumnFormula>Table2[[#This Row],[MntMeatProducts]]</calculatedColumnFormula>
    </tableColumn>
    <tableColumn id="4" xr3:uid="{E48C6EEB-87B8-47A2-B8EE-5EFD491727B8}" name="MntFishProducts" dataDxfId="25">
      <calculatedColumnFormula>Table2[[#This Row],[MntFishProducts]]</calculatedColumnFormula>
    </tableColumn>
    <tableColumn id="5" xr3:uid="{63B96B12-0657-46EA-96DC-D43177E106A8}" name="MntSweetProducts" dataDxfId="24">
      <calculatedColumnFormula>Table2[[#This Row],[MntSweetProducts]]</calculatedColumnFormula>
    </tableColumn>
    <tableColumn id="6" xr3:uid="{E2EEFDBB-9E1D-48AE-A464-6803A5A1A615}" name="MntGoldProds" dataDxfId="23">
      <calculatedColumnFormula>Table2[[#This Row],[MntGoldProds]]</calculatedColumnFormula>
    </tableColumn>
    <tableColumn id="7" xr3:uid="{19A4CFD3-BD1C-4C82-B631-AE05F1F604DB}" name="Age" dataDxfId="22">
      <calculatedColumnFormula>Table5[[#This Row],[Age]]</calculatedColumnFormula>
    </tableColumn>
    <tableColumn id="8" xr3:uid="{3024C193-6D64-45CB-898C-A0E015103EA0}" name="Marital_Status" dataDxfId="21"/>
    <tableColumn id="9" xr3:uid="{B246FBC1-4386-4CD7-8B22-BD877961D0F0}" name="DVAD" dataDxfId="20">
      <calculatedColumnFormula>IF(AND(People!$J2&gt;=16,People!$J2&lt;=25),"16-25",IF(AND(People!$J2&gt;=26,People!$J2&lt;=35),"26-35",IF(AND(People!$J2&gt;=36,People!$J2&lt;=45),"36-45",IF(AND(People!$J2&gt;=46,People!$J2&lt;=55),"46-55",IF(AND(People!$J2&gt;=56,People!$J2&lt;=65),"56-65",IF(AND(People!$J2&gt;=66,People!$J2&lt;=75),"66-75","ALL"))))))</calculatedColumnFormula>
    </tableColumn>
    <tableColumn id="10" xr3:uid="{4F612E53-1853-4985-A7C9-2428D49BFD93}" name="Kids" dataDxfId="19">
      <calculatedColumnFormula>Table5[[#This Row],[Kid Home]]</calculatedColumnFormula>
    </tableColumn>
    <tableColumn id="11" xr3:uid="{D1D0E5C7-DFC2-4EDF-92FF-D8F41C0B8336}" name="Teens" dataDxfId="18">
      <calculatedColumnFormula>Table5[[#This Row],[TennHome]]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12" displayName="Table12" ref="A1:L2240" totalsRowShown="0">
  <autoFilter ref="A1:L2240" xr:uid="{00000000-0009-0000-0100-00000C000000}"/>
  <tableColumns count="12">
    <tableColumn id="1" xr3:uid="{00000000-0010-0000-0300-000001000000}" name="NumDealsPurchases">
      <calculatedColumnFormula>Table2[[#This Row],[NumDealsPurchases]]</calculatedColumnFormula>
    </tableColumn>
    <tableColumn id="2" xr3:uid="{00000000-0010-0000-0300-000002000000}" name="AcceptedCmp3">
      <calculatedColumnFormula>Table2[[#This Row],[AcceptedCmp3]]</calculatedColumnFormula>
    </tableColumn>
    <tableColumn id="3" xr3:uid="{00000000-0010-0000-0300-000003000000}" name="AcceptedCmp4">
      <calculatedColumnFormula>Table2[[#This Row],[AcceptedCmp4]]</calculatedColumnFormula>
    </tableColumn>
    <tableColumn id="4" xr3:uid="{00000000-0010-0000-0300-000004000000}" name="AcceptedCmp5">
      <calculatedColumnFormula>Table2[[#This Row],[AcceptedCmp5]]</calculatedColumnFormula>
    </tableColumn>
    <tableColumn id="5" xr3:uid="{00000000-0010-0000-0300-000005000000}" name="AcceptedCmp1">
      <calculatedColumnFormula>Table2[[#This Row],[AcceptedCmp1]]</calculatedColumnFormula>
    </tableColumn>
    <tableColumn id="6" xr3:uid="{00000000-0010-0000-0300-000006000000}" name="AcceptedCmp2">
      <calculatedColumnFormula>Table2[[#This Row],[AcceptedCmp2]]</calculatedColumnFormula>
    </tableColumn>
    <tableColumn id="7" xr3:uid="{00000000-0010-0000-0300-000007000000}" name="Response">
      <calculatedColumnFormula>Table2[[#This Row],[Response]]</calculatedColumnFormula>
    </tableColumn>
    <tableColumn id="8" xr3:uid="{47A2D6A0-5671-4208-B80C-7096FD25C2DC}" name="Age" dataDxfId="17">
      <calculatedColumnFormula>Products!G2</calculatedColumnFormula>
    </tableColumn>
    <tableColumn id="9" xr3:uid="{98B7E74B-EA24-4F60-A2C9-1A7CC6A89188}" name="Marital Status" dataDxfId="16">
      <calculatedColumnFormula>Products!H2</calculatedColumnFormula>
    </tableColumn>
    <tableColumn id="10" xr3:uid="{015C9960-7CAB-4638-8FF3-B3EFB69C60B2}" name="DVAD" dataDxfId="15">
      <calculatedColumnFormula>Products!I2</calculatedColumnFormula>
    </tableColumn>
    <tableColumn id="11" xr3:uid="{C6EA4D58-4376-4953-A750-77CA052639F7}" name="Kids" dataDxfId="14">
      <calculatedColumnFormula>Table6[[#This Row],[Kids]]</calculatedColumnFormula>
    </tableColumn>
    <tableColumn id="12" xr3:uid="{F11A7F89-6FF4-4659-BB8E-0DC71350D1A0}" name="Teens" dataDxfId="13">
      <calculatedColumnFormula>Table6[[#This Row],[Teens]]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1:I2240" totalsRowShown="0">
  <autoFilter ref="A1:I2240" xr:uid="{00000000-0009-0000-0100-000009000000}"/>
  <tableColumns count="9">
    <tableColumn id="1" xr3:uid="{00000000-0010-0000-0400-000001000000}" name="NumWebPurchases"/>
    <tableColumn id="2" xr3:uid="{00000000-0010-0000-0400-000002000000}" name="NumCatalogPurchases"/>
    <tableColumn id="3" xr3:uid="{00000000-0010-0000-0400-000003000000}" name="NumStorePurchases"/>
    <tableColumn id="4" xr3:uid="{00000000-0010-0000-0400-000004000000}" name="NumWebVisitsMonth"/>
    <tableColumn id="5" xr3:uid="{8186AC89-A34F-412F-BC7B-7C9FB8C2BCCD}" name="Age" dataDxfId="12">
      <calculatedColumnFormula>Table12[[#This Row],[Age]]</calculatedColumnFormula>
    </tableColumn>
    <tableColumn id="6" xr3:uid="{63CF9B72-A84A-4CD0-BEA3-9F7C3811AB00}" name="Marital Status"/>
    <tableColumn id="7" xr3:uid="{521D726F-08E3-4308-989E-925D04B235CB}" name="DVAD" dataDxfId="11">
      <calculatedColumnFormula>Table12[[#This Row],[DVAD]]</calculatedColumnFormula>
    </tableColumn>
    <tableColumn id="8" xr3:uid="{1A412C05-49DE-4132-89DD-1830E0986CB6}" name="Kids" dataDxfId="9">
      <calculatedColumnFormula>Table12[[#This Row],[Kids]]</calculatedColumnFormula>
    </tableColumn>
    <tableColumn id="9" xr3:uid="{80E08944-3721-4B5D-9425-DA3343CA46F7}" name="Teens">
      <calculatedColumnFormula>Table12[[#This Row],[Teens]]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e13" displayName="Table13" ref="J26:K32" totalsRowShown="0">
  <autoFilter ref="J26:K32" xr:uid="{00000000-0009-0000-0100-00000D000000}"/>
  <sortState xmlns:xlrd2="http://schemas.microsoft.com/office/spreadsheetml/2017/richdata2" ref="J27:K32">
    <sortCondition descending="1" ref="K29:K32"/>
  </sortState>
  <tableColumns count="2">
    <tableColumn id="1" xr3:uid="{00000000-0010-0000-0500-000001000000}" name="Product Name"/>
    <tableColumn id="2" xr3:uid="{00000000-0010-0000-0500-000002000000}" name="Average Spent" dataDxfId="1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DA02681-0304-49FC-B23D-8BCCE4E08F94}" name="Table1" displayName="Table1" ref="M27:M34" totalsRowShown="0">
  <autoFilter ref="M27:M34" xr:uid="{1DA02681-0304-49FC-B23D-8BCCE4E08F94}"/>
  <tableColumns count="1">
    <tableColumn id="1" xr3:uid="{6D5E4D00-92DA-44F9-9E72-23934BEEE167}" name="DVAD"/>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C2243"/>
  <sheetViews>
    <sheetView workbookViewId="0"/>
  </sheetViews>
  <sheetFormatPr defaultRowHeight="15" x14ac:dyDescent="0.3"/>
  <cols>
    <col min="1" max="1" width="10.625" customWidth="1"/>
    <col min="2" max="2" width="12.375" customWidth="1"/>
    <col min="3" max="3" width="11.75" customWidth="1"/>
    <col min="4" max="4" width="15.875" customWidth="1"/>
    <col min="5" max="5" width="9.625" customWidth="1"/>
    <col min="6" max="6" width="11" customWidth="1"/>
    <col min="7" max="7" width="12.625" customWidth="1"/>
    <col min="8" max="8" width="14.625" customWidth="1"/>
    <col min="9" max="9" width="10.375" customWidth="1"/>
    <col min="10" max="10" width="12.5" customWidth="1"/>
    <col min="11" max="11" width="11.75" customWidth="1"/>
    <col min="12" max="12" width="19.25" customWidth="1"/>
    <col min="13" max="13" width="18" customWidth="1"/>
    <col min="14" max="14" width="20" customWidth="1"/>
    <col min="15" max="15" width="16" customWidth="1"/>
    <col min="16" max="16" width="21" customWidth="1"/>
    <col min="17" max="17" width="20.5" customWidth="1"/>
    <col min="18" max="18" width="22.75" customWidth="1"/>
    <col min="19" max="19" width="20.875" customWidth="1"/>
    <col min="20" max="20" width="22.5" customWidth="1"/>
    <col min="21" max="25" width="16.375" customWidth="1"/>
    <col min="26" max="26" width="11.5" customWidth="1"/>
    <col min="27" max="27" width="15.625" customWidth="1"/>
    <col min="28" max="28" width="12.875" customWidth="1"/>
    <col min="29" max="29" width="11.625" customWidth="1"/>
  </cols>
  <sheetData>
    <row r="3" spans="1:29" ht="16.5" x14ac:dyDescent="0.3">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22</v>
      </c>
      <c r="X3" t="s">
        <v>23</v>
      </c>
      <c r="Y3" t="s">
        <v>24</v>
      </c>
      <c r="Z3" t="s">
        <v>25</v>
      </c>
      <c r="AA3" t="s">
        <v>26</v>
      </c>
      <c r="AB3" t="s">
        <v>27</v>
      </c>
      <c r="AC3" t="s">
        <v>28</v>
      </c>
    </row>
    <row r="4" spans="1:29" ht="16.5" x14ac:dyDescent="0.3">
      <c r="A4">
        <v>5524</v>
      </c>
      <c r="B4">
        <v>1957</v>
      </c>
      <c r="C4" t="s">
        <v>29</v>
      </c>
      <c r="D4" t="s">
        <v>30</v>
      </c>
      <c r="E4">
        <v>58138</v>
      </c>
      <c r="F4">
        <v>0</v>
      </c>
      <c r="G4">
        <v>0</v>
      </c>
      <c r="H4" s="1">
        <v>41156</v>
      </c>
      <c r="I4">
        <v>58</v>
      </c>
      <c r="J4">
        <v>635</v>
      </c>
      <c r="K4">
        <v>88</v>
      </c>
      <c r="L4">
        <v>546</v>
      </c>
      <c r="M4">
        <v>172</v>
      </c>
      <c r="N4">
        <v>88</v>
      </c>
      <c r="O4">
        <v>88</v>
      </c>
      <c r="P4">
        <v>3</v>
      </c>
      <c r="Q4">
        <v>8</v>
      </c>
      <c r="R4">
        <v>10</v>
      </c>
      <c r="S4">
        <v>4</v>
      </c>
      <c r="T4">
        <v>7</v>
      </c>
      <c r="U4">
        <v>0</v>
      </c>
      <c r="V4">
        <v>0</v>
      </c>
      <c r="W4">
        <v>0</v>
      </c>
      <c r="X4">
        <v>0</v>
      </c>
      <c r="Y4">
        <v>0</v>
      </c>
      <c r="Z4">
        <v>0</v>
      </c>
      <c r="AA4">
        <v>3</v>
      </c>
      <c r="AB4">
        <v>11</v>
      </c>
      <c r="AC4">
        <v>1</v>
      </c>
    </row>
    <row r="5" spans="1:29" ht="16.5" x14ac:dyDescent="0.3">
      <c r="A5">
        <v>2174</v>
      </c>
      <c r="B5">
        <v>1954</v>
      </c>
      <c r="C5" t="s">
        <v>29</v>
      </c>
      <c r="D5" t="s">
        <v>30</v>
      </c>
      <c r="E5">
        <v>46344</v>
      </c>
      <c r="F5">
        <v>1</v>
      </c>
      <c r="G5">
        <v>1</v>
      </c>
      <c r="H5" s="1">
        <v>41706</v>
      </c>
      <c r="I5">
        <v>38</v>
      </c>
      <c r="J5">
        <v>11</v>
      </c>
      <c r="K5">
        <v>1</v>
      </c>
      <c r="L5">
        <v>6</v>
      </c>
      <c r="M5">
        <v>2</v>
      </c>
      <c r="N5">
        <v>1</v>
      </c>
      <c r="O5">
        <v>6</v>
      </c>
      <c r="P5">
        <v>2</v>
      </c>
      <c r="Q5">
        <v>1</v>
      </c>
      <c r="R5">
        <v>1</v>
      </c>
      <c r="S5">
        <v>2</v>
      </c>
      <c r="T5">
        <v>5</v>
      </c>
      <c r="U5">
        <v>0</v>
      </c>
      <c r="V5">
        <v>0</v>
      </c>
      <c r="W5">
        <v>0</v>
      </c>
      <c r="X5">
        <v>0</v>
      </c>
      <c r="Y5">
        <v>0</v>
      </c>
      <c r="Z5">
        <v>0</v>
      </c>
      <c r="AA5">
        <v>3</v>
      </c>
      <c r="AB5">
        <v>11</v>
      </c>
      <c r="AC5">
        <v>0</v>
      </c>
    </row>
    <row r="6" spans="1:29" ht="16.5" x14ac:dyDescent="0.3">
      <c r="A6">
        <v>4141</v>
      </c>
      <c r="B6">
        <v>1965</v>
      </c>
      <c r="C6" t="s">
        <v>29</v>
      </c>
      <c r="D6" t="s">
        <v>31</v>
      </c>
      <c r="E6">
        <v>71613</v>
      </c>
      <c r="F6">
        <v>0</v>
      </c>
      <c r="G6">
        <v>0</v>
      </c>
      <c r="H6" s="1">
        <v>41507</v>
      </c>
      <c r="I6">
        <v>26</v>
      </c>
      <c r="J6">
        <v>426</v>
      </c>
      <c r="K6">
        <v>49</v>
      </c>
      <c r="L6">
        <v>127</v>
      </c>
      <c r="M6">
        <v>111</v>
      </c>
      <c r="N6">
        <v>21</v>
      </c>
      <c r="O6">
        <v>42</v>
      </c>
      <c r="P6">
        <v>1</v>
      </c>
      <c r="Q6">
        <v>8</v>
      </c>
      <c r="R6">
        <v>2</v>
      </c>
      <c r="S6">
        <v>10</v>
      </c>
      <c r="T6">
        <v>4</v>
      </c>
      <c r="U6">
        <v>0</v>
      </c>
      <c r="V6">
        <v>0</v>
      </c>
      <c r="W6">
        <v>0</v>
      </c>
      <c r="X6">
        <v>0</v>
      </c>
      <c r="Y6">
        <v>0</v>
      </c>
      <c r="Z6">
        <v>0</v>
      </c>
      <c r="AA6">
        <v>3</v>
      </c>
      <c r="AB6">
        <v>11</v>
      </c>
      <c r="AC6">
        <v>0</v>
      </c>
    </row>
    <row r="7" spans="1:29" ht="16.5" x14ac:dyDescent="0.3">
      <c r="A7">
        <v>6182</v>
      </c>
      <c r="B7">
        <v>1984</v>
      </c>
      <c r="C7" t="s">
        <v>29</v>
      </c>
      <c r="D7" t="s">
        <v>31</v>
      </c>
      <c r="E7">
        <v>26646</v>
      </c>
      <c r="F7">
        <v>1</v>
      </c>
      <c r="G7">
        <v>0</v>
      </c>
      <c r="H7" s="1">
        <v>41680</v>
      </c>
      <c r="I7">
        <v>26</v>
      </c>
      <c r="J7">
        <v>11</v>
      </c>
      <c r="K7">
        <v>4</v>
      </c>
      <c r="L7">
        <v>20</v>
      </c>
      <c r="M7">
        <v>10</v>
      </c>
      <c r="N7">
        <v>3</v>
      </c>
      <c r="O7">
        <v>5</v>
      </c>
      <c r="P7">
        <v>2</v>
      </c>
      <c r="Q7">
        <v>2</v>
      </c>
      <c r="R7">
        <v>0</v>
      </c>
      <c r="S7">
        <v>4</v>
      </c>
      <c r="T7">
        <v>6</v>
      </c>
      <c r="U7">
        <v>0</v>
      </c>
      <c r="V7">
        <v>0</v>
      </c>
      <c r="W7">
        <v>0</v>
      </c>
      <c r="X7">
        <v>0</v>
      </c>
      <c r="Y7">
        <v>0</v>
      </c>
      <c r="Z7">
        <v>0</v>
      </c>
      <c r="AA7">
        <v>3</v>
      </c>
      <c r="AB7">
        <v>11</v>
      </c>
      <c r="AC7">
        <v>0</v>
      </c>
    </row>
    <row r="8" spans="1:29" ht="16.5" x14ac:dyDescent="0.3">
      <c r="A8">
        <v>5324</v>
      </c>
      <c r="B8">
        <v>1981</v>
      </c>
      <c r="C8" t="s">
        <v>32</v>
      </c>
      <c r="D8" t="s">
        <v>33</v>
      </c>
      <c r="E8">
        <v>58293</v>
      </c>
      <c r="F8">
        <v>1</v>
      </c>
      <c r="G8">
        <v>0</v>
      </c>
      <c r="H8" s="1">
        <v>41658</v>
      </c>
      <c r="I8">
        <v>94</v>
      </c>
      <c r="J8">
        <v>173</v>
      </c>
      <c r="K8">
        <v>43</v>
      </c>
      <c r="L8">
        <v>118</v>
      </c>
      <c r="M8">
        <v>46</v>
      </c>
      <c r="N8">
        <v>27</v>
      </c>
      <c r="O8">
        <v>15</v>
      </c>
      <c r="P8">
        <v>5</v>
      </c>
      <c r="Q8">
        <v>5</v>
      </c>
      <c r="R8">
        <v>3</v>
      </c>
      <c r="S8">
        <v>6</v>
      </c>
      <c r="T8">
        <v>5</v>
      </c>
      <c r="U8">
        <v>0</v>
      </c>
      <c r="V8">
        <v>0</v>
      </c>
      <c r="W8">
        <v>0</v>
      </c>
      <c r="X8">
        <v>0</v>
      </c>
      <c r="Y8">
        <v>0</v>
      </c>
      <c r="Z8">
        <v>0</v>
      </c>
      <c r="AA8">
        <v>3</v>
      </c>
      <c r="AB8">
        <v>11</v>
      </c>
      <c r="AC8">
        <v>0</v>
      </c>
    </row>
    <row r="9" spans="1:29" ht="16.5" x14ac:dyDescent="0.3">
      <c r="A9">
        <v>7446</v>
      </c>
      <c r="B9">
        <v>1967</v>
      </c>
      <c r="C9" t="s">
        <v>34</v>
      </c>
      <c r="D9" t="s">
        <v>31</v>
      </c>
      <c r="E9">
        <v>62513</v>
      </c>
      <c r="F9">
        <v>0</v>
      </c>
      <c r="G9">
        <v>1</v>
      </c>
      <c r="H9" s="1">
        <v>41526</v>
      </c>
      <c r="I9">
        <v>16</v>
      </c>
      <c r="J9">
        <v>520</v>
      </c>
      <c r="K9">
        <v>42</v>
      </c>
      <c r="L9">
        <v>98</v>
      </c>
      <c r="M9">
        <v>0</v>
      </c>
      <c r="N9">
        <v>42</v>
      </c>
      <c r="O9">
        <v>14</v>
      </c>
      <c r="P9">
        <v>2</v>
      </c>
      <c r="Q9">
        <v>6</v>
      </c>
      <c r="R9">
        <v>4</v>
      </c>
      <c r="S9">
        <v>10</v>
      </c>
      <c r="T9">
        <v>6</v>
      </c>
      <c r="U9">
        <v>0</v>
      </c>
      <c r="V9">
        <v>0</v>
      </c>
      <c r="W9">
        <v>0</v>
      </c>
      <c r="X9">
        <v>0</v>
      </c>
      <c r="Y9">
        <v>0</v>
      </c>
      <c r="Z9">
        <v>0</v>
      </c>
      <c r="AA9">
        <v>3</v>
      </c>
      <c r="AB9">
        <v>11</v>
      </c>
      <c r="AC9">
        <v>0</v>
      </c>
    </row>
    <row r="10" spans="1:29" ht="16.5" x14ac:dyDescent="0.3">
      <c r="A10">
        <v>965</v>
      </c>
      <c r="B10">
        <v>1971</v>
      </c>
      <c r="C10" t="s">
        <v>29</v>
      </c>
      <c r="D10" t="s">
        <v>35</v>
      </c>
      <c r="E10">
        <v>55635</v>
      </c>
      <c r="F10">
        <v>0</v>
      </c>
      <c r="G10">
        <v>1</v>
      </c>
      <c r="H10" s="1">
        <v>41226</v>
      </c>
      <c r="I10">
        <v>34</v>
      </c>
      <c r="J10">
        <v>235</v>
      </c>
      <c r="K10">
        <v>65</v>
      </c>
      <c r="L10">
        <v>164</v>
      </c>
      <c r="M10">
        <v>50</v>
      </c>
      <c r="N10">
        <v>49</v>
      </c>
      <c r="O10">
        <v>27</v>
      </c>
      <c r="P10">
        <v>4</v>
      </c>
      <c r="Q10">
        <v>7</v>
      </c>
      <c r="R10">
        <v>3</v>
      </c>
      <c r="S10">
        <v>7</v>
      </c>
      <c r="T10">
        <v>6</v>
      </c>
      <c r="U10">
        <v>0</v>
      </c>
      <c r="V10">
        <v>0</v>
      </c>
      <c r="W10">
        <v>0</v>
      </c>
      <c r="X10">
        <v>0</v>
      </c>
      <c r="Y10">
        <v>0</v>
      </c>
      <c r="Z10">
        <v>0</v>
      </c>
      <c r="AA10">
        <v>3</v>
      </c>
      <c r="AB10">
        <v>11</v>
      </c>
      <c r="AC10">
        <v>0</v>
      </c>
    </row>
    <row r="11" spans="1:29" ht="16.5" x14ac:dyDescent="0.3">
      <c r="A11">
        <v>6177</v>
      </c>
      <c r="B11">
        <v>1985</v>
      </c>
      <c r="C11" t="s">
        <v>32</v>
      </c>
      <c r="D11" t="s">
        <v>33</v>
      </c>
      <c r="E11">
        <v>33454</v>
      </c>
      <c r="F11">
        <v>1</v>
      </c>
      <c r="G11">
        <v>0</v>
      </c>
      <c r="H11" s="1">
        <v>41402</v>
      </c>
      <c r="I11">
        <v>32</v>
      </c>
      <c r="J11">
        <v>76</v>
      </c>
      <c r="K11">
        <v>10</v>
      </c>
      <c r="L11">
        <v>56</v>
      </c>
      <c r="M11">
        <v>3</v>
      </c>
      <c r="N11">
        <v>1</v>
      </c>
      <c r="O11">
        <v>23</v>
      </c>
      <c r="P11">
        <v>2</v>
      </c>
      <c r="Q11">
        <v>4</v>
      </c>
      <c r="R11">
        <v>0</v>
      </c>
      <c r="S11">
        <v>4</v>
      </c>
      <c r="T11">
        <v>8</v>
      </c>
      <c r="U11">
        <v>0</v>
      </c>
      <c r="V11">
        <v>0</v>
      </c>
      <c r="W11">
        <v>0</v>
      </c>
      <c r="X11">
        <v>0</v>
      </c>
      <c r="Y11">
        <v>0</v>
      </c>
      <c r="Z11">
        <v>0</v>
      </c>
      <c r="AA11">
        <v>3</v>
      </c>
      <c r="AB11">
        <v>11</v>
      </c>
      <c r="AC11">
        <v>0</v>
      </c>
    </row>
    <row r="12" spans="1:29" ht="16.5" x14ac:dyDescent="0.3">
      <c r="A12">
        <v>4855</v>
      </c>
      <c r="B12">
        <v>1974</v>
      </c>
      <c r="C12" t="s">
        <v>32</v>
      </c>
      <c r="D12" t="s">
        <v>31</v>
      </c>
      <c r="E12">
        <v>30351</v>
      </c>
      <c r="F12">
        <v>1</v>
      </c>
      <c r="G12">
        <v>0</v>
      </c>
      <c r="H12" s="1">
        <v>41431</v>
      </c>
      <c r="I12">
        <v>19</v>
      </c>
      <c r="J12">
        <v>14</v>
      </c>
      <c r="K12">
        <v>0</v>
      </c>
      <c r="L12">
        <v>24</v>
      </c>
      <c r="M12">
        <v>3</v>
      </c>
      <c r="N12">
        <v>3</v>
      </c>
      <c r="O12">
        <v>2</v>
      </c>
      <c r="P12">
        <v>1</v>
      </c>
      <c r="Q12">
        <v>3</v>
      </c>
      <c r="R12">
        <v>0</v>
      </c>
      <c r="S12">
        <v>2</v>
      </c>
      <c r="T12">
        <v>9</v>
      </c>
      <c r="U12">
        <v>0</v>
      </c>
      <c r="V12">
        <v>0</v>
      </c>
      <c r="W12">
        <v>0</v>
      </c>
      <c r="X12">
        <v>0</v>
      </c>
      <c r="Y12">
        <v>0</v>
      </c>
      <c r="Z12">
        <v>0</v>
      </c>
      <c r="AA12">
        <v>3</v>
      </c>
      <c r="AB12">
        <v>11</v>
      </c>
      <c r="AC12">
        <v>1</v>
      </c>
    </row>
    <row r="13" spans="1:29" ht="16.5" x14ac:dyDescent="0.3">
      <c r="A13">
        <v>5899</v>
      </c>
      <c r="B13">
        <v>1950</v>
      </c>
      <c r="C13" t="s">
        <v>32</v>
      </c>
      <c r="D13" t="s">
        <v>31</v>
      </c>
      <c r="E13">
        <v>5648</v>
      </c>
      <c r="F13">
        <v>1</v>
      </c>
      <c r="G13">
        <v>1</v>
      </c>
      <c r="H13" s="1">
        <v>41711</v>
      </c>
      <c r="I13">
        <v>68</v>
      </c>
      <c r="J13">
        <v>28</v>
      </c>
      <c r="K13">
        <v>0</v>
      </c>
      <c r="L13">
        <v>6</v>
      </c>
      <c r="M13">
        <v>1</v>
      </c>
      <c r="N13">
        <v>1</v>
      </c>
      <c r="O13">
        <v>13</v>
      </c>
      <c r="P13">
        <v>1</v>
      </c>
      <c r="Q13">
        <v>1</v>
      </c>
      <c r="R13">
        <v>0</v>
      </c>
      <c r="S13">
        <v>0</v>
      </c>
      <c r="T13">
        <v>20</v>
      </c>
      <c r="U13">
        <v>1</v>
      </c>
      <c r="V13">
        <v>0</v>
      </c>
      <c r="W13">
        <v>0</v>
      </c>
      <c r="X13">
        <v>0</v>
      </c>
      <c r="Y13">
        <v>0</v>
      </c>
      <c r="Z13">
        <v>0</v>
      </c>
      <c r="AA13">
        <v>3</v>
      </c>
      <c r="AB13">
        <v>11</v>
      </c>
      <c r="AC13">
        <v>0</v>
      </c>
    </row>
    <row r="14" spans="1:29" ht="16.5" x14ac:dyDescent="0.3">
      <c r="A14">
        <v>1994</v>
      </c>
      <c r="B14">
        <v>1983</v>
      </c>
      <c r="C14" t="s">
        <v>29</v>
      </c>
      <c r="D14" t="s">
        <v>33</v>
      </c>
      <c r="E14">
        <v>51725</v>
      </c>
      <c r="F14">
        <v>1</v>
      </c>
      <c r="G14">
        <v>0</v>
      </c>
      <c r="H14" s="1">
        <v>41593</v>
      </c>
      <c r="I14">
        <v>11</v>
      </c>
      <c r="J14">
        <v>5</v>
      </c>
      <c r="K14">
        <v>5</v>
      </c>
      <c r="L14">
        <v>6</v>
      </c>
      <c r="M14">
        <v>0</v>
      </c>
      <c r="N14">
        <v>2</v>
      </c>
      <c r="O14">
        <v>1</v>
      </c>
      <c r="P14">
        <v>1</v>
      </c>
      <c r="Q14">
        <v>1</v>
      </c>
      <c r="R14">
        <v>0</v>
      </c>
      <c r="S14">
        <v>2</v>
      </c>
      <c r="T14">
        <v>7</v>
      </c>
      <c r="U14">
        <v>0</v>
      </c>
      <c r="V14">
        <v>0</v>
      </c>
      <c r="W14">
        <v>0</v>
      </c>
      <c r="X14">
        <v>0</v>
      </c>
      <c r="Y14">
        <v>0</v>
      </c>
      <c r="Z14">
        <v>0</v>
      </c>
      <c r="AA14">
        <v>3</v>
      </c>
      <c r="AB14">
        <v>11</v>
      </c>
      <c r="AC14">
        <v>0</v>
      </c>
    </row>
    <row r="15" spans="1:29" ht="16.5" x14ac:dyDescent="0.3">
      <c r="A15">
        <v>387</v>
      </c>
      <c r="B15">
        <v>1976</v>
      </c>
      <c r="C15" t="s">
        <v>36</v>
      </c>
      <c r="D15" t="s">
        <v>33</v>
      </c>
      <c r="E15">
        <v>7500</v>
      </c>
      <c r="F15">
        <v>0</v>
      </c>
      <c r="G15">
        <v>0</v>
      </c>
      <c r="H15" s="1">
        <v>41226</v>
      </c>
      <c r="I15">
        <v>59</v>
      </c>
      <c r="J15">
        <v>6</v>
      </c>
      <c r="K15">
        <v>16</v>
      </c>
      <c r="L15">
        <v>11</v>
      </c>
      <c r="M15">
        <v>11</v>
      </c>
      <c r="N15">
        <v>1</v>
      </c>
      <c r="O15">
        <v>16</v>
      </c>
      <c r="P15">
        <v>1</v>
      </c>
      <c r="Q15">
        <v>2</v>
      </c>
      <c r="R15">
        <v>0</v>
      </c>
      <c r="S15">
        <v>3</v>
      </c>
      <c r="T15">
        <v>8</v>
      </c>
      <c r="U15">
        <v>0</v>
      </c>
      <c r="V15">
        <v>0</v>
      </c>
      <c r="W15">
        <v>0</v>
      </c>
      <c r="X15">
        <v>0</v>
      </c>
      <c r="Y15">
        <v>0</v>
      </c>
      <c r="Z15">
        <v>0</v>
      </c>
      <c r="AA15">
        <v>3</v>
      </c>
      <c r="AB15">
        <v>11</v>
      </c>
      <c r="AC15">
        <v>0</v>
      </c>
    </row>
    <row r="16" spans="1:29" ht="16.5" x14ac:dyDescent="0.3">
      <c r="A16">
        <v>2125</v>
      </c>
      <c r="B16">
        <v>1959</v>
      </c>
      <c r="C16" t="s">
        <v>29</v>
      </c>
      <c r="D16" t="s">
        <v>35</v>
      </c>
      <c r="E16">
        <v>63033</v>
      </c>
      <c r="F16">
        <v>0</v>
      </c>
      <c r="G16">
        <v>0</v>
      </c>
      <c r="H16" s="1">
        <v>41593</v>
      </c>
      <c r="I16">
        <v>82</v>
      </c>
      <c r="J16">
        <v>194</v>
      </c>
      <c r="K16">
        <v>61</v>
      </c>
      <c r="L16">
        <v>480</v>
      </c>
      <c r="M16">
        <v>225</v>
      </c>
      <c r="N16">
        <v>112</v>
      </c>
      <c r="O16">
        <v>30</v>
      </c>
      <c r="P16">
        <v>1</v>
      </c>
      <c r="Q16">
        <v>3</v>
      </c>
      <c r="R16">
        <v>4</v>
      </c>
      <c r="S16">
        <v>8</v>
      </c>
      <c r="T16">
        <v>2</v>
      </c>
      <c r="U16">
        <v>0</v>
      </c>
      <c r="V16">
        <v>0</v>
      </c>
      <c r="W16">
        <v>0</v>
      </c>
      <c r="X16">
        <v>0</v>
      </c>
      <c r="Y16">
        <v>0</v>
      </c>
      <c r="Z16">
        <v>0</v>
      </c>
      <c r="AA16">
        <v>3</v>
      </c>
      <c r="AB16">
        <v>11</v>
      </c>
      <c r="AC16">
        <v>0</v>
      </c>
    </row>
    <row r="17" spans="1:29" ht="16.5" x14ac:dyDescent="0.3">
      <c r="A17">
        <v>8180</v>
      </c>
      <c r="B17">
        <v>1952</v>
      </c>
      <c r="C17" t="s">
        <v>34</v>
      </c>
      <c r="D17" t="s">
        <v>35</v>
      </c>
      <c r="E17">
        <v>59354</v>
      </c>
      <c r="F17">
        <v>1</v>
      </c>
      <c r="G17">
        <v>1</v>
      </c>
      <c r="H17" s="1">
        <v>41593</v>
      </c>
      <c r="I17">
        <v>53</v>
      </c>
      <c r="J17">
        <v>233</v>
      </c>
      <c r="K17">
        <v>2</v>
      </c>
      <c r="L17">
        <v>53</v>
      </c>
      <c r="M17">
        <v>3</v>
      </c>
      <c r="N17">
        <v>5</v>
      </c>
      <c r="O17">
        <v>14</v>
      </c>
      <c r="P17">
        <v>3</v>
      </c>
      <c r="Q17">
        <v>6</v>
      </c>
      <c r="R17">
        <v>1</v>
      </c>
      <c r="S17">
        <v>5</v>
      </c>
      <c r="T17">
        <v>6</v>
      </c>
      <c r="U17">
        <v>0</v>
      </c>
      <c r="V17">
        <v>0</v>
      </c>
      <c r="W17">
        <v>0</v>
      </c>
      <c r="X17">
        <v>0</v>
      </c>
      <c r="Y17">
        <v>0</v>
      </c>
      <c r="Z17">
        <v>0</v>
      </c>
      <c r="AA17">
        <v>3</v>
      </c>
      <c r="AB17">
        <v>11</v>
      </c>
      <c r="AC17">
        <v>0</v>
      </c>
    </row>
    <row r="18" spans="1:29" ht="16.5" x14ac:dyDescent="0.3">
      <c r="A18">
        <v>2569</v>
      </c>
      <c r="B18">
        <v>1987</v>
      </c>
      <c r="C18" t="s">
        <v>29</v>
      </c>
      <c r="D18" t="s">
        <v>33</v>
      </c>
      <c r="E18">
        <v>17323</v>
      </c>
      <c r="F18">
        <v>0</v>
      </c>
      <c r="G18">
        <v>0</v>
      </c>
      <c r="H18" s="1">
        <v>41192</v>
      </c>
      <c r="I18">
        <v>38</v>
      </c>
      <c r="J18">
        <v>3</v>
      </c>
      <c r="K18">
        <v>14</v>
      </c>
      <c r="L18">
        <v>17</v>
      </c>
      <c r="M18">
        <v>6</v>
      </c>
      <c r="N18">
        <v>1</v>
      </c>
      <c r="O18">
        <v>5</v>
      </c>
      <c r="P18">
        <v>1</v>
      </c>
      <c r="Q18">
        <v>1</v>
      </c>
      <c r="R18">
        <v>0</v>
      </c>
      <c r="S18">
        <v>3</v>
      </c>
      <c r="T18">
        <v>8</v>
      </c>
      <c r="U18">
        <v>0</v>
      </c>
      <c r="V18">
        <v>0</v>
      </c>
      <c r="W18">
        <v>0</v>
      </c>
      <c r="X18">
        <v>0</v>
      </c>
      <c r="Y18">
        <v>0</v>
      </c>
      <c r="Z18">
        <v>0</v>
      </c>
      <c r="AA18">
        <v>3</v>
      </c>
      <c r="AB18">
        <v>11</v>
      </c>
      <c r="AC18">
        <v>0</v>
      </c>
    </row>
    <row r="19" spans="1:29" ht="16.5" x14ac:dyDescent="0.3">
      <c r="A19">
        <v>2114</v>
      </c>
      <c r="B19">
        <v>1946</v>
      </c>
      <c r="C19" t="s">
        <v>32</v>
      </c>
      <c r="D19" t="s">
        <v>30</v>
      </c>
      <c r="E19">
        <v>82800</v>
      </c>
      <c r="F19">
        <v>0</v>
      </c>
      <c r="G19">
        <v>0</v>
      </c>
      <c r="H19" s="1">
        <v>41237</v>
      </c>
      <c r="I19">
        <v>23</v>
      </c>
      <c r="J19">
        <v>1006</v>
      </c>
      <c r="K19">
        <v>22</v>
      </c>
      <c r="L19">
        <v>115</v>
      </c>
      <c r="M19">
        <v>59</v>
      </c>
      <c r="N19">
        <v>68</v>
      </c>
      <c r="O19">
        <v>45</v>
      </c>
      <c r="P19">
        <v>1</v>
      </c>
      <c r="Q19">
        <v>7</v>
      </c>
      <c r="R19">
        <v>6</v>
      </c>
      <c r="S19">
        <v>12</v>
      </c>
      <c r="T19">
        <v>3</v>
      </c>
      <c r="U19">
        <v>0</v>
      </c>
      <c r="V19">
        <v>0</v>
      </c>
      <c r="W19">
        <v>1</v>
      </c>
      <c r="X19">
        <v>1</v>
      </c>
      <c r="Y19">
        <v>0</v>
      </c>
      <c r="Z19">
        <v>0</v>
      </c>
      <c r="AA19">
        <v>3</v>
      </c>
      <c r="AB19">
        <v>11</v>
      </c>
      <c r="AC19">
        <v>1</v>
      </c>
    </row>
    <row r="20" spans="1:29" ht="16.5" x14ac:dyDescent="0.3">
      <c r="A20">
        <v>9736</v>
      </c>
      <c r="B20">
        <v>1980</v>
      </c>
      <c r="C20" t="s">
        <v>29</v>
      </c>
      <c r="D20" t="s">
        <v>33</v>
      </c>
      <c r="E20">
        <v>41850</v>
      </c>
      <c r="F20">
        <v>1</v>
      </c>
      <c r="G20">
        <v>1</v>
      </c>
      <c r="H20" s="1">
        <v>41267</v>
      </c>
      <c r="I20">
        <v>51</v>
      </c>
      <c r="J20">
        <v>53</v>
      </c>
      <c r="K20">
        <v>5</v>
      </c>
      <c r="L20">
        <v>19</v>
      </c>
      <c r="M20">
        <v>2</v>
      </c>
      <c r="N20">
        <v>13</v>
      </c>
      <c r="O20">
        <v>4</v>
      </c>
      <c r="P20">
        <v>3</v>
      </c>
      <c r="Q20">
        <v>3</v>
      </c>
      <c r="R20">
        <v>0</v>
      </c>
      <c r="S20">
        <v>3</v>
      </c>
      <c r="T20">
        <v>8</v>
      </c>
      <c r="U20">
        <v>0</v>
      </c>
      <c r="V20">
        <v>0</v>
      </c>
      <c r="W20">
        <v>0</v>
      </c>
      <c r="X20">
        <v>0</v>
      </c>
      <c r="Y20">
        <v>0</v>
      </c>
      <c r="Z20">
        <v>0</v>
      </c>
      <c r="AA20">
        <v>3</v>
      </c>
      <c r="AB20">
        <v>11</v>
      </c>
      <c r="AC20">
        <v>0</v>
      </c>
    </row>
    <row r="21" spans="1:29" ht="16.5" x14ac:dyDescent="0.3">
      <c r="A21">
        <v>4939</v>
      </c>
      <c r="B21">
        <v>1946</v>
      </c>
      <c r="C21" t="s">
        <v>29</v>
      </c>
      <c r="D21" t="s">
        <v>31</v>
      </c>
      <c r="E21">
        <v>37760</v>
      </c>
      <c r="F21">
        <v>0</v>
      </c>
      <c r="G21">
        <v>0</v>
      </c>
      <c r="H21" s="1">
        <v>41152</v>
      </c>
      <c r="I21">
        <v>20</v>
      </c>
      <c r="J21">
        <v>84</v>
      </c>
      <c r="K21">
        <v>5</v>
      </c>
      <c r="L21">
        <v>38</v>
      </c>
      <c r="M21">
        <v>150</v>
      </c>
      <c r="N21">
        <v>12</v>
      </c>
      <c r="O21">
        <v>28</v>
      </c>
      <c r="P21">
        <v>2</v>
      </c>
      <c r="Q21">
        <v>4</v>
      </c>
      <c r="R21">
        <v>1</v>
      </c>
      <c r="S21">
        <v>6</v>
      </c>
      <c r="T21">
        <v>7</v>
      </c>
      <c r="U21">
        <v>0</v>
      </c>
      <c r="V21">
        <v>0</v>
      </c>
      <c r="W21">
        <v>0</v>
      </c>
      <c r="X21">
        <v>0</v>
      </c>
      <c r="Y21">
        <v>0</v>
      </c>
      <c r="Z21">
        <v>0</v>
      </c>
      <c r="AA21">
        <v>3</v>
      </c>
      <c r="AB21">
        <v>11</v>
      </c>
      <c r="AC21">
        <v>0</v>
      </c>
    </row>
    <row r="22" spans="1:29" ht="16.5" x14ac:dyDescent="0.3">
      <c r="A22">
        <v>6565</v>
      </c>
      <c r="B22">
        <v>1949</v>
      </c>
      <c r="C22" t="s">
        <v>34</v>
      </c>
      <c r="D22" t="s">
        <v>33</v>
      </c>
      <c r="E22">
        <v>76995</v>
      </c>
      <c r="F22">
        <v>0</v>
      </c>
      <c r="G22">
        <v>1</v>
      </c>
      <c r="H22" s="1">
        <v>41361</v>
      </c>
      <c r="I22">
        <v>91</v>
      </c>
      <c r="J22">
        <v>1012</v>
      </c>
      <c r="K22">
        <v>80</v>
      </c>
      <c r="L22">
        <v>498</v>
      </c>
      <c r="M22">
        <v>0</v>
      </c>
      <c r="N22">
        <v>16</v>
      </c>
      <c r="O22">
        <v>176</v>
      </c>
      <c r="P22">
        <v>2</v>
      </c>
      <c r="Q22">
        <v>11</v>
      </c>
      <c r="R22">
        <v>4</v>
      </c>
      <c r="S22">
        <v>9</v>
      </c>
      <c r="T22">
        <v>5</v>
      </c>
      <c r="U22">
        <v>0</v>
      </c>
      <c r="V22">
        <v>0</v>
      </c>
      <c r="W22">
        <v>0</v>
      </c>
      <c r="X22">
        <v>1</v>
      </c>
      <c r="Y22">
        <v>0</v>
      </c>
      <c r="Z22">
        <v>0</v>
      </c>
      <c r="AA22">
        <v>3</v>
      </c>
      <c r="AB22">
        <v>11</v>
      </c>
      <c r="AC22">
        <v>0</v>
      </c>
    </row>
    <row r="23" spans="1:29" ht="16.5" x14ac:dyDescent="0.3">
      <c r="A23">
        <v>2278</v>
      </c>
      <c r="B23">
        <v>1985</v>
      </c>
      <c r="C23" t="s">
        <v>37</v>
      </c>
      <c r="D23" t="s">
        <v>30</v>
      </c>
      <c r="E23">
        <v>33812</v>
      </c>
      <c r="F23">
        <v>1</v>
      </c>
      <c r="G23">
        <v>0</v>
      </c>
      <c r="H23" s="1">
        <v>41216</v>
      </c>
      <c r="I23">
        <v>86</v>
      </c>
      <c r="J23">
        <v>4</v>
      </c>
      <c r="K23">
        <v>17</v>
      </c>
      <c r="L23">
        <v>19</v>
      </c>
      <c r="M23">
        <v>30</v>
      </c>
      <c r="N23">
        <v>24</v>
      </c>
      <c r="O23">
        <v>39</v>
      </c>
      <c r="P23">
        <v>2</v>
      </c>
      <c r="Q23">
        <v>2</v>
      </c>
      <c r="R23">
        <v>1</v>
      </c>
      <c r="S23">
        <v>3</v>
      </c>
      <c r="T23">
        <v>6</v>
      </c>
      <c r="U23">
        <v>0</v>
      </c>
      <c r="V23">
        <v>0</v>
      </c>
      <c r="W23">
        <v>0</v>
      </c>
      <c r="X23">
        <v>0</v>
      </c>
      <c r="Y23">
        <v>0</v>
      </c>
      <c r="Z23">
        <v>0</v>
      </c>
      <c r="AA23">
        <v>3</v>
      </c>
      <c r="AB23">
        <v>11</v>
      </c>
      <c r="AC23">
        <v>0</v>
      </c>
    </row>
    <row r="24" spans="1:29" ht="16.5" x14ac:dyDescent="0.3">
      <c r="A24">
        <v>9360</v>
      </c>
      <c r="B24">
        <v>1982</v>
      </c>
      <c r="C24" t="s">
        <v>29</v>
      </c>
      <c r="D24" t="s">
        <v>33</v>
      </c>
      <c r="E24">
        <v>37040</v>
      </c>
      <c r="F24">
        <v>0</v>
      </c>
      <c r="G24">
        <v>0</v>
      </c>
      <c r="H24" s="1">
        <v>41129</v>
      </c>
      <c r="I24">
        <v>41</v>
      </c>
      <c r="J24">
        <v>86</v>
      </c>
      <c r="K24">
        <v>2</v>
      </c>
      <c r="L24">
        <v>73</v>
      </c>
      <c r="M24">
        <v>69</v>
      </c>
      <c r="N24">
        <v>38</v>
      </c>
      <c r="O24">
        <v>48</v>
      </c>
      <c r="P24">
        <v>1</v>
      </c>
      <c r="Q24">
        <v>4</v>
      </c>
      <c r="R24">
        <v>2</v>
      </c>
      <c r="S24">
        <v>5</v>
      </c>
      <c r="T24">
        <v>8</v>
      </c>
      <c r="U24">
        <v>0</v>
      </c>
      <c r="V24">
        <v>0</v>
      </c>
      <c r="W24">
        <v>0</v>
      </c>
      <c r="X24">
        <v>0</v>
      </c>
      <c r="Y24">
        <v>0</v>
      </c>
      <c r="Z24">
        <v>0</v>
      </c>
      <c r="AA24">
        <v>3</v>
      </c>
      <c r="AB24">
        <v>11</v>
      </c>
      <c r="AC24">
        <v>0</v>
      </c>
    </row>
    <row r="25" spans="1:29" ht="16.5" x14ac:dyDescent="0.3">
      <c r="A25">
        <v>5376</v>
      </c>
      <c r="B25">
        <v>1979</v>
      </c>
      <c r="C25" t="s">
        <v>29</v>
      </c>
      <c r="D25" t="s">
        <v>33</v>
      </c>
      <c r="E25">
        <v>2447</v>
      </c>
      <c r="F25">
        <v>1</v>
      </c>
      <c r="G25">
        <v>0</v>
      </c>
      <c r="H25" s="1">
        <v>41280</v>
      </c>
      <c r="I25">
        <v>42</v>
      </c>
      <c r="J25">
        <v>1</v>
      </c>
      <c r="K25">
        <v>1</v>
      </c>
      <c r="L25">
        <v>1725</v>
      </c>
      <c r="M25">
        <v>1</v>
      </c>
      <c r="N25">
        <v>1</v>
      </c>
      <c r="O25">
        <v>1</v>
      </c>
      <c r="P25">
        <v>15</v>
      </c>
      <c r="Q25">
        <v>0</v>
      </c>
      <c r="R25">
        <v>28</v>
      </c>
      <c r="S25">
        <v>0</v>
      </c>
      <c r="T25">
        <v>1</v>
      </c>
      <c r="U25">
        <v>0</v>
      </c>
      <c r="V25">
        <v>0</v>
      </c>
      <c r="W25">
        <v>0</v>
      </c>
      <c r="X25">
        <v>0</v>
      </c>
      <c r="Y25">
        <v>0</v>
      </c>
      <c r="Z25">
        <v>0</v>
      </c>
      <c r="AA25">
        <v>3</v>
      </c>
      <c r="AB25">
        <v>11</v>
      </c>
      <c r="AC25">
        <v>0</v>
      </c>
    </row>
    <row r="26" spans="1:29" ht="16.5" x14ac:dyDescent="0.3">
      <c r="A26">
        <v>1993</v>
      </c>
      <c r="B26">
        <v>1949</v>
      </c>
      <c r="C26" t="s">
        <v>32</v>
      </c>
      <c r="D26" t="s">
        <v>33</v>
      </c>
      <c r="E26">
        <v>58607</v>
      </c>
      <c r="F26">
        <v>0</v>
      </c>
      <c r="G26">
        <v>1</v>
      </c>
      <c r="H26" s="1">
        <v>41266</v>
      </c>
      <c r="I26">
        <v>63</v>
      </c>
      <c r="J26">
        <v>867</v>
      </c>
      <c r="K26">
        <v>0</v>
      </c>
      <c r="L26">
        <v>86</v>
      </c>
      <c r="M26">
        <v>0</v>
      </c>
      <c r="N26">
        <v>0</v>
      </c>
      <c r="O26">
        <v>19</v>
      </c>
      <c r="P26">
        <v>3</v>
      </c>
      <c r="Q26">
        <v>2</v>
      </c>
      <c r="R26">
        <v>3</v>
      </c>
      <c r="S26">
        <v>9</v>
      </c>
      <c r="T26">
        <v>8</v>
      </c>
      <c r="U26">
        <v>0</v>
      </c>
      <c r="V26">
        <v>1</v>
      </c>
      <c r="W26">
        <v>0</v>
      </c>
      <c r="X26">
        <v>0</v>
      </c>
      <c r="Y26">
        <v>0</v>
      </c>
      <c r="Z26">
        <v>0</v>
      </c>
      <c r="AA26">
        <v>3</v>
      </c>
      <c r="AB26">
        <v>11</v>
      </c>
      <c r="AC26">
        <v>0</v>
      </c>
    </row>
    <row r="27" spans="1:29" ht="16.5" x14ac:dyDescent="0.3">
      <c r="A27">
        <v>4047</v>
      </c>
      <c r="B27">
        <v>1954</v>
      </c>
      <c r="C27" t="s">
        <v>32</v>
      </c>
      <c r="D27" t="s">
        <v>33</v>
      </c>
      <c r="E27">
        <v>65324</v>
      </c>
      <c r="F27">
        <v>0</v>
      </c>
      <c r="G27">
        <v>1</v>
      </c>
      <c r="H27" s="1">
        <v>41650</v>
      </c>
      <c r="I27">
        <v>0</v>
      </c>
      <c r="J27">
        <v>384</v>
      </c>
      <c r="K27">
        <v>0</v>
      </c>
      <c r="L27">
        <v>102</v>
      </c>
      <c r="M27">
        <v>21</v>
      </c>
      <c r="N27">
        <v>32</v>
      </c>
      <c r="O27">
        <v>5</v>
      </c>
      <c r="P27">
        <v>3</v>
      </c>
      <c r="Q27">
        <v>6</v>
      </c>
      <c r="R27">
        <v>2</v>
      </c>
      <c r="S27">
        <v>9</v>
      </c>
      <c r="T27">
        <v>4</v>
      </c>
      <c r="U27">
        <v>0</v>
      </c>
      <c r="V27">
        <v>0</v>
      </c>
      <c r="W27">
        <v>0</v>
      </c>
      <c r="X27">
        <v>0</v>
      </c>
      <c r="Y27">
        <v>0</v>
      </c>
      <c r="Z27">
        <v>0</v>
      </c>
      <c r="AA27">
        <v>3</v>
      </c>
      <c r="AB27">
        <v>11</v>
      </c>
      <c r="AC27">
        <v>0</v>
      </c>
    </row>
    <row r="28" spans="1:29" ht="16.5" x14ac:dyDescent="0.3">
      <c r="A28">
        <v>1409</v>
      </c>
      <c r="B28">
        <v>1951</v>
      </c>
      <c r="C28" t="s">
        <v>29</v>
      </c>
      <c r="D28" t="s">
        <v>31</v>
      </c>
      <c r="E28">
        <v>40689</v>
      </c>
      <c r="F28">
        <v>0</v>
      </c>
      <c r="G28">
        <v>1</v>
      </c>
      <c r="H28" s="1">
        <v>41351</v>
      </c>
      <c r="I28">
        <v>69</v>
      </c>
      <c r="J28">
        <v>270</v>
      </c>
      <c r="K28">
        <v>3</v>
      </c>
      <c r="L28">
        <v>27</v>
      </c>
      <c r="M28">
        <v>39</v>
      </c>
      <c r="N28">
        <v>6</v>
      </c>
      <c r="O28">
        <v>99</v>
      </c>
      <c r="P28">
        <v>7</v>
      </c>
      <c r="Q28">
        <v>7</v>
      </c>
      <c r="R28">
        <v>1</v>
      </c>
      <c r="S28">
        <v>5</v>
      </c>
      <c r="T28">
        <v>8</v>
      </c>
      <c r="U28">
        <v>0</v>
      </c>
      <c r="V28">
        <v>0</v>
      </c>
      <c r="W28">
        <v>0</v>
      </c>
      <c r="X28">
        <v>0</v>
      </c>
      <c r="Y28">
        <v>0</v>
      </c>
      <c r="Z28">
        <v>0</v>
      </c>
      <c r="AA28">
        <v>3</v>
      </c>
      <c r="AB28">
        <v>11</v>
      </c>
      <c r="AC28">
        <v>0</v>
      </c>
    </row>
    <row r="29" spans="1:29" ht="16.5" x14ac:dyDescent="0.3">
      <c r="A29">
        <v>7892</v>
      </c>
      <c r="B29">
        <v>1969</v>
      </c>
      <c r="C29" t="s">
        <v>29</v>
      </c>
      <c r="D29" t="s">
        <v>30</v>
      </c>
      <c r="E29">
        <v>18589</v>
      </c>
      <c r="F29">
        <v>0</v>
      </c>
      <c r="G29">
        <v>0</v>
      </c>
      <c r="H29" s="1">
        <v>41276</v>
      </c>
      <c r="I29">
        <v>89</v>
      </c>
      <c r="J29">
        <v>6</v>
      </c>
      <c r="K29">
        <v>4</v>
      </c>
      <c r="L29">
        <v>25</v>
      </c>
      <c r="M29">
        <v>15</v>
      </c>
      <c r="N29">
        <v>12</v>
      </c>
      <c r="O29">
        <v>13</v>
      </c>
      <c r="P29">
        <v>2</v>
      </c>
      <c r="Q29">
        <v>2</v>
      </c>
      <c r="R29">
        <v>1</v>
      </c>
      <c r="S29">
        <v>3</v>
      </c>
      <c r="T29">
        <v>7</v>
      </c>
      <c r="U29">
        <v>0</v>
      </c>
      <c r="V29">
        <v>0</v>
      </c>
      <c r="W29">
        <v>0</v>
      </c>
      <c r="X29">
        <v>0</v>
      </c>
      <c r="Y29">
        <v>0</v>
      </c>
      <c r="Z29">
        <v>0</v>
      </c>
      <c r="AA29">
        <v>3</v>
      </c>
      <c r="AB29">
        <v>11</v>
      </c>
      <c r="AC29">
        <v>0</v>
      </c>
    </row>
    <row r="30" spans="1:29" ht="16.5" x14ac:dyDescent="0.3">
      <c r="A30">
        <v>2404</v>
      </c>
      <c r="B30">
        <v>1976</v>
      </c>
      <c r="C30" t="s">
        <v>29</v>
      </c>
      <c r="D30" t="s">
        <v>33</v>
      </c>
      <c r="E30">
        <v>53359</v>
      </c>
      <c r="F30">
        <v>1</v>
      </c>
      <c r="G30">
        <v>1</v>
      </c>
      <c r="H30" s="1">
        <v>41421</v>
      </c>
      <c r="I30">
        <v>4</v>
      </c>
      <c r="J30">
        <v>173</v>
      </c>
      <c r="K30">
        <v>4</v>
      </c>
      <c r="L30">
        <v>30</v>
      </c>
      <c r="M30">
        <v>3</v>
      </c>
      <c r="N30">
        <v>6</v>
      </c>
      <c r="O30">
        <v>41</v>
      </c>
      <c r="P30">
        <v>4</v>
      </c>
      <c r="Q30">
        <v>5</v>
      </c>
      <c r="R30">
        <v>1</v>
      </c>
      <c r="S30">
        <v>4</v>
      </c>
      <c r="T30">
        <v>7</v>
      </c>
      <c r="U30">
        <v>0</v>
      </c>
      <c r="V30">
        <v>0</v>
      </c>
      <c r="W30">
        <v>0</v>
      </c>
      <c r="X30">
        <v>0</v>
      </c>
      <c r="Y30">
        <v>0</v>
      </c>
      <c r="Z30">
        <v>0</v>
      </c>
      <c r="AA30">
        <v>3</v>
      </c>
      <c r="AB30">
        <v>11</v>
      </c>
      <c r="AC30">
        <v>0</v>
      </c>
    </row>
    <row r="31" spans="1:29" ht="16.5" x14ac:dyDescent="0.3">
      <c r="A31">
        <v>5255</v>
      </c>
      <c r="B31">
        <v>1986</v>
      </c>
      <c r="C31" t="s">
        <v>29</v>
      </c>
      <c r="D31" t="s">
        <v>30</v>
      </c>
      <c r="E31">
        <v>50995</v>
      </c>
      <c r="F31">
        <v>1</v>
      </c>
      <c r="G31">
        <v>0</v>
      </c>
      <c r="H31" s="1">
        <v>41325</v>
      </c>
      <c r="I31">
        <v>19</v>
      </c>
      <c r="J31">
        <v>5</v>
      </c>
      <c r="K31">
        <v>1</v>
      </c>
      <c r="L31">
        <v>3</v>
      </c>
      <c r="M31">
        <v>3</v>
      </c>
      <c r="N31">
        <v>263</v>
      </c>
      <c r="O31">
        <v>362</v>
      </c>
      <c r="P31">
        <v>0</v>
      </c>
      <c r="Q31">
        <v>27</v>
      </c>
      <c r="R31">
        <v>0</v>
      </c>
      <c r="S31">
        <v>0</v>
      </c>
      <c r="T31">
        <v>1</v>
      </c>
      <c r="U31">
        <v>0</v>
      </c>
      <c r="V31">
        <v>0</v>
      </c>
      <c r="W31">
        <v>0</v>
      </c>
      <c r="X31">
        <v>0</v>
      </c>
      <c r="Y31">
        <v>0</v>
      </c>
      <c r="Z31">
        <v>0</v>
      </c>
      <c r="AA31">
        <v>3</v>
      </c>
      <c r="AB31">
        <v>11</v>
      </c>
      <c r="AC31">
        <v>0</v>
      </c>
    </row>
    <row r="32" spans="1:29" ht="16.5" x14ac:dyDescent="0.3">
      <c r="A32">
        <v>9422</v>
      </c>
      <c r="B32">
        <v>1989</v>
      </c>
      <c r="C32" t="s">
        <v>29</v>
      </c>
      <c r="D32" t="s">
        <v>33</v>
      </c>
      <c r="E32">
        <v>38360</v>
      </c>
      <c r="F32">
        <v>1</v>
      </c>
      <c r="G32">
        <v>0</v>
      </c>
      <c r="H32" s="1">
        <v>41425</v>
      </c>
      <c r="I32">
        <v>26</v>
      </c>
      <c r="J32">
        <v>36</v>
      </c>
      <c r="K32">
        <v>2</v>
      </c>
      <c r="L32">
        <v>42</v>
      </c>
      <c r="M32">
        <v>20</v>
      </c>
      <c r="N32">
        <v>21</v>
      </c>
      <c r="O32">
        <v>10</v>
      </c>
      <c r="P32">
        <v>2</v>
      </c>
      <c r="Q32">
        <v>2</v>
      </c>
      <c r="R32">
        <v>1</v>
      </c>
      <c r="S32">
        <v>4</v>
      </c>
      <c r="T32">
        <v>3</v>
      </c>
      <c r="U32">
        <v>0</v>
      </c>
      <c r="V32">
        <v>0</v>
      </c>
      <c r="W32">
        <v>0</v>
      </c>
      <c r="X32">
        <v>0</v>
      </c>
      <c r="Y32">
        <v>0</v>
      </c>
      <c r="Z32">
        <v>0</v>
      </c>
      <c r="AA32">
        <v>3</v>
      </c>
      <c r="AB32">
        <v>11</v>
      </c>
      <c r="AC32">
        <v>0</v>
      </c>
    </row>
    <row r="33" spans="1:29" ht="16.5" x14ac:dyDescent="0.3">
      <c r="A33">
        <v>1966</v>
      </c>
      <c r="B33">
        <v>1965</v>
      </c>
      <c r="C33" t="s">
        <v>32</v>
      </c>
      <c r="D33" t="s">
        <v>33</v>
      </c>
      <c r="E33">
        <v>84618</v>
      </c>
      <c r="F33">
        <v>0</v>
      </c>
      <c r="G33">
        <v>0</v>
      </c>
      <c r="H33" s="1">
        <v>41600</v>
      </c>
      <c r="I33">
        <v>96</v>
      </c>
      <c r="J33">
        <v>684</v>
      </c>
      <c r="K33">
        <v>100</v>
      </c>
      <c r="L33">
        <v>801</v>
      </c>
      <c r="M33">
        <v>21</v>
      </c>
      <c r="N33">
        <v>66</v>
      </c>
      <c r="O33">
        <v>0</v>
      </c>
      <c r="P33">
        <v>1</v>
      </c>
      <c r="Q33">
        <v>6</v>
      </c>
      <c r="R33">
        <v>9</v>
      </c>
      <c r="S33">
        <v>10</v>
      </c>
      <c r="T33">
        <v>2</v>
      </c>
      <c r="U33">
        <v>0</v>
      </c>
      <c r="V33">
        <v>0</v>
      </c>
      <c r="W33">
        <v>1</v>
      </c>
      <c r="X33">
        <v>0</v>
      </c>
      <c r="Y33">
        <v>0</v>
      </c>
      <c r="Z33">
        <v>0</v>
      </c>
      <c r="AA33">
        <v>3</v>
      </c>
      <c r="AB33">
        <v>11</v>
      </c>
      <c r="AC33">
        <v>0</v>
      </c>
    </row>
    <row r="34" spans="1:29" ht="16.5" x14ac:dyDescent="0.3">
      <c r="A34">
        <v>6864</v>
      </c>
      <c r="B34">
        <v>1989</v>
      </c>
      <c r="C34" t="s">
        <v>34</v>
      </c>
      <c r="D34" t="s">
        <v>35</v>
      </c>
      <c r="E34">
        <v>10979</v>
      </c>
      <c r="F34">
        <v>0</v>
      </c>
      <c r="G34">
        <v>0</v>
      </c>
      <c r="H34" s="1">
        <v>41781</v>
      </c>
      <c r="I34">
        <v>34</v>
      </c>
      <c r="J34">
        <v>8</v>
      </c>
      <c r="K34">
        <v>4</v>
      </c>
      <c r="L34">
        <v>10</v>
      </c>
      <c r="M34">
        <v>2</v>
      </c>
      <c r="N34">
        <v>2</v>
      </c>
      <c r="O34">
        <v>4</v>
      </c>
      <c r="P34">
        <v>2</v>
      </c>
      <c r="Q34">
        <v>3</v>
      </c>
      <c r="R34">
        <v>0</v>
      </c>
      <c r="S34">
        <v>3</v>
      </c>
      <c r="T34">
        <v>5</v>
      </c>
      <c r="U34">
        <v>0</v>
      </c>
      <c r="V34">
        <v>0</v>
      </c>
      <c r="W34">
        <v>0</v>
      </c>
      <c r="X34">
        <v>0</v>
      </c>
      <c r="Y34">
        <v>0</v>
      </c>
      <c r="Z34">
        <v>0</v>
      </c>
      <c r="AA34">
        <v>3</v>
      </c>
      <c r="AB34">
        <v>11</v>
      </c>
      <c r="AC34">
        <v>0</v>
      </c>
    </row>
    <row r="35" spans="1:29" ht="16.5" x14ac:dyDescent="0.3">
      <c r="A35">
        <v>3033</v>
      </c>
      <c r="B35">
        <v>1963</v>
      </c>
      <c r="C35" t="s">
        <v>34</v>
      </c>
      <c r="D35" t="s">
        <v>31</v>
      </c>
      <c r="E35">
        <v>38620</v>
      </c>
      <c r="F35">
        <v>0</v>
      </c>
      <c r="G35">
        <v>0</v>
      </c>
      <c r="H35" s="1">
        <v>41405</v>
      </c>
      <c r="I35">
        <v>56</v>
      </c>
      <c r="J35">
        <v>112</v>
      </c>
      <c r="K35">
        <v>17</v>
      </c>
      <c r="L35">
        <v>44</v>
      </c>
      <c r="M35">
        <v>34</v>
      </c>
      <c r="N35">
        <v>22</v>
      </c>
      <c r="O35">
        <v>89</v>
      </c>
      <c r="P35">
        <v>1</v>
      </c>
      <c r="Q35">
        <v>2</v>
      </c>
      <c r="R35">
        <v>5</v>
      </c>
      <c r="S35">
        <v>3</v>
      </c>
      <c r="T35">
        <v>3</v>
      </c>
      <c r="U35">
        <v>0</v>
      </c>
      <c r="V35">
        <v>0</v>
      </c>
      <c r="W35">
        <v>0</v>
      </c>
      <c r="X35">
        <v>0</v>
      </c>
      <c r="Y35">
        <v>0</v>
      </c>
      <c r="Z35">
        <v>0</v>
      </c>
      <c r="AA35">
        <v>3</v>
      </c>
      <c r="AB35">
        <v>11</v>
      </c>
      <c r="AC35">
        <v>0</v>
      </c>
    </row>
    <row r="36" spans="1:29" ht="16.5" x14ac:dyDescent="0.3">
      <c r="A36">
        <v>5710</v>
      </c>
      <c r="B36">
        <v>1970</v>
      </c>
      <c r="C36" t="s">
        <v>29</v>
      </c>
      <c r="D36" t="s">
        <v>31</v>
      </c>
      <c r="E36">
        <v>40548</v>
      </c>
      <c r="F36">
        <v>0</v>
      </c>
      <c r="G36">
        <v>1</v>
      </c>
      <c r="H36" s="1">
        <v>41192</v>
      </c>
      <c r="I36">
        <v>31</v>
      </c>
      <c r="J36">
        <v>110</v>
      </c>
      <c r="K36">
        <v>0</v>
      </c>
      <c r="L36">
        <v>5</v>
      </c>
      <c r="M36">
        <v>2</v>
      </c>
      <c r="N36">
        <v>0</v>
      </c>
      <c r="O36">
        <v>3</v>
      </c>
      <c r="P36">
        <v>2</v>
      </c>
      <c r="Q36">
        <v>2</v>
      </c>
      <c r="R36">
        <v>1</v>
      </c>
      <c r="S36">
        <v>4</v>
      </c>
      <c r="T36">
        <v>5</v>
      </c>
      <c r="U36">
        <v>0</v>
      </c>
      <c r="V36">
        <v>1</v>
      </c>
      <c r="W36">
        <v>0</v>
      </c>
      <c r="X36">
        <v>0</v>
      </c>
      <c r="Y36">
        <v>0</v>
      </c>
      <c r="Z36">
        <v>0</v>
      </c>
      <c r="AA36">
        <v>3</v>
      </c>
      <c r="AB36">
        <v>11</v>
      </c>
      <c r="AC36">
        <v>0</v>
      </c>
    </row>
    <row r="37" spans="1:29" ht="16.5" x14ac:dyDescent="0.3">
      <c r="A37">
        <v>7373</v>
      </c>
      <c r="B37">
        <v>1952</v>
      </c>
      <c r="C37" t="s">
        <v>32</v>
      </c>
      <c r="D37" t="s">
        <v>35</v>
      </c>
      <c r="E37">
        <v>46610</v>
      </c>
      <c r="F37">
        <v>0</v>
      </c>
      <c r="G37">
        <v>2</v>
      </c>
      <c r="H37" s="1">
        <v>41211</v>
      </c>
      <c r="I37">
        <v>8</v>
      </c>
      <c r="J37">
        <v>96</v>
      </c>
      <c r="K37">
        <v>12</v>
      </c>
      <c r="L37">
        <v>96</v>
      </c>
      <c r="M37">
        <v>33</v>
      </c>
      <c r="N37">
        <v>22</v>
      </c>
      <c r="O37">
        <v>43</v>
      </c>
      <c r="P37">
        <v>6</v>
      </c>
      <c r="Q37">
        <v>4</v>
      </c>
      <c r="R37">
        <v>1</v>
      </c>
      <c r="S37">
        <v>6</v>
      </c>
      <c r="T37">
        <v>6</v>
      </c>
      <c r="U37">
        <v>0</v>
      </c>
      <c r="V37">
        <v>0</v>
      </c>
      <c r="W37">
        <v>0</v>
      </c>
      <c r="X37">
        <v>0</v>
      </c>
      <c r="Y37">
        <v>0</v>
      </c>
      <c r="Z37">
        <v>0</v>
      </c>
      <c r="AA37">
        <v>3</v>
      </c>
      <c r="AB37">
        <v>11</v>
      </c>
      <c r="AC37">
        <v>1</v>
      </c>
    </row>
    <row r="38" spans="1:29" ht="16.5" x14ac:dyDescent="0.3">
      <c r="A38">
        <v>8755</v>
      </c>
      <c r="B38">
        <v>1946</v>
      </c>
      <c r="C38" t="s">
        <v>34</v>
      </c>
      <c r="D38" t="s">
        <v>33</v>
      </c>
      <c r="E38">
        <v>68657</v>
      </c>
      <c r="F38">
        <v>0</v>
      </c>
      <c r="G38">
        <v>0</v>
      </c>
      <c r="H38" s="1">
        <v>41325</v>
      </c>
      <c r="I38">
        <v>4</v>
      </c>
      <c r="J38">
        <v>482</v>
      </c>
      <c r="K38">
        <v>34</v>
      </c>
      <c r="L38">
        <v>471</v>
      </c>
      <c r="M38">
        <v>119</v>
      </c>
      <c r="N38">
        <v>68</v>
      </c>
      <c r="O38">
        <v>22</v>
      </c>
      <c r="P38">
        <v>1</v>
      </c>
      <c r="Q38">
        <v>3</v>
      </c>
      <c r="R38">
        <v>5</v>
      </c>
      <c r="S38">
        <v>9</v>
      </c>
      <c r="T38">
        <v>7</v>
      </c>
      <c r="U38">
        <v>0</v>
      </c>
      <c r="V38">
        <v>0</v>
      </c>
      <c r="W38">
        <v>0</v>
      </c>
      <c r="X38">
        <v>0</v>
      </c>
      <c r="Y38">
        <v>0</v>
      </c>
      <c r="Z38">
        <v>0</v>
      </c>
      <c r="AA38">
        <v>3</v>
      </c>
      <c r="AB38">
        <v>11</v>
      </c>
      <c r="AC38">
        <v>0</v>
      </c>
    </row>
    <row r="39" spans="1:29" ht="16.5" x14ac:dyDescent="0.3">
      <c r="A39">
        <v>10738</v>
      </c>
      <c r="B39">
        <v>1951</v>
      </c>
      <c r="C39" t="s">
        <v>34</v>
      </c>
      <c r="D39" t="s">
        <v>30</v>
      </c>
      <c r="E39">
        <v>49389</v>
      </c>
      <c r="F39">
        <v>1</v>
      </c>
      <c r="G39">
        <v>1</v>
      </c>
      <c r="H39" s="1">
        <v>41515</v>
      </c>
      <c r="I39">
        <v>55</v>
      </c>
      <c r="J39">
        <v>40</v>
      </c>
      <c r="K39">
        <v>0</v>
      </c>
      <c r="L39">
        <v>19</v>
      </c>
      <c r="M39">
        <v>2</v>
      </c>
      <c r="N39">
        <v>1</v>
      </c>
      <c r="O39">
        <v>3</v>
      </c>
      <c r="P39">
        <v>1</v>
      </c>
      <c r="Q39">
        <v>2</v>
      </c>
      <c r="R39">
        <v>0</v>
      </c>
      <c r="S39">
        <v>3</v>
      </c>
      <c r="T39">
        <v>7</v>
      </c>
      <c r="U39">
        <v>0</v>
      </c>
      <c r="V39">
        <v>0</v>
      </c>
      <c r="W39">
        <v>0</v>
      </c>
      <c r="X39">
        <v>0</v>
      </c>
      <c r="Y39">
        <v>0</v>
      </c>
      <c r="Z39">
        <v>0</v>
      </c>
      <c r="AA39">
        <v>3</v>
      </c>
      <c r="AB39">
        <v>11</v>
      </c>
      <c r="AC39">
        <v>0</v>
      </c>
    </row>
    <row r="40" spans="1:29" ht="16.5" x14ac:dyDescent="0.3">
      <c r="A40">
        <v>4339</v>
      </c>
      <c r="B40">
        <v>1970</v>
      </c>
      <c r="C40" t="s">
        <v>32</v>
      </c>
      <c r="D40" t="s">
        <v>33</v>
      </c>
      <c r="E40">
        <v>67353</v>
      </c>
      <c r="F40">
        <v>0</v>
      </c>
      <c r="G40">
        <v>1</v>
      </c>
      <c r="H40" s="1">
        <v>41639</v>
      </c>
      <c r="I40">
        <v>37</v>
      </c>
      <c r="J40">
        <v>702</v>
      </c>
      <c r="K40">
        <v>17</v>
      </c>
      <c r="L40">
        <v>151</v>
      </c>
      <c r="M40">
        <v>0</v>
      </c>
      <c r="N40">
        <v>8</v>
      </c>
      <c r="O40">
        <v>35</v>
      </c>
      <c r="P40">
        <v>5</v>
      </c>
      <c r="Q40">
        <v>5</v>
      </c>
      <c r="R40">
        <v>6</v>
      </c>
      <c r="S40">
        <v>12</v>
      </c>
      <c r="T40">
        <v>2</v>
      </c>
      <c r="U40">
        <v>0</v>
      </c>
      <c r="V40">
        <v>0</v>
      </c>
      <c r="W40">
        <v>0</v>
      </c>
      <c r="X40">
        <v>0</v>
      </c>
      <c r="Y40">
        <v>0</v>
      </c>
      <c r="Z40">
        <v>0</v>
      </c>
      <c r="AA40">
        <v>3</v>
      </c>
      <c r="AB40">
        <v>11</v>
      </c>
      <c r="AC40">
        <v>0</v>
      </c>
    </row>
    <row r="41" spans="1:29" ht="16.5" x14ac:dyDescent="0.3">
      <c r="A41">
        <v>10755</v>
      </c>
      <c r="B41">
        <v>1976</v>
      </c>
      <c r="C41" t="s">
        <v>37</v>
      </c>
      <c r="D41" t="s">
        <v>33</v>
      </c>
      <c r="E41">
        <v>23718</v>
      </c>
      <c r="F41">
        <v>1</v>
      </c>
      <c r="G41">
        <v>0</v>
      </c>
      <c r="H41" s="1">
        <v>41519</v>
      </c>
      <c r="I41">
        <v>76</v>
      </c>
      <c r="J41">
        <v>6</v>
      </c>
      <c r="K41">
        <v>3</v>
      </c>
      <c r="L41">
        <v>14</v>
      </c>
      <c r="M41">
        <v>15</v>
      </c>
      <c r="N41">
        <v>7</v>
      </c>
      <c r="O41">
        <v>36</v>
      </c>
      <c r="P41">
        <v>3</v>
      </c>
      <c r="Q41">
        <v>3</v>
      </c>
      <c r="R41">
        <v>1</v>
      </c>
      <c r="S41">
        <v>2</v>
      </c>
      <c r="T41">
        <v>7</v>
      </c>
      <c r="U41">
        <v>0</v>
      </c>
      <c r="V41">
        <v>0</v>
      </c>
      <c r="W41">
        <v>0</v>
      </c>
      <c r="X41">
        <v>0</v>
      </c>
      <c r="Y41">
        <v>0</v>
      </c>
      <c r="Z41">
        <v>0</v>
      </c>
      <c r="AA41">
        <v>3</v>
      </c>
      <c r="AB41">
        <v>11</v>
      </c>
      <c r="AC41">
        <v>0</v>
      </c>
    </row>
    <row r="42" spans="1:29" ht="16.5" x14ac:dyDescent="0.3">
      <c r="A42">
        <v>8595</v>
      </c>
      <c r="B42">
        <v>1973</v>
      </c>
      <c r="C42" t="s">
        <v>29</v>
      </c>
      <c r="D42" t="s">
        <v>38</v>
      </c>
      <c r="E42">
        <v>42429</v>
      </c>
      <c r="F42">
        <v>0</v>
      </c>
      <c r="G42">
        <v>1</v>
      </c>
      <c r="H42" s="1">
        <v>41681</v>
      </c>
      <c r="I42">
        <v>99</v>
      </c>
      <c r="J42">
        <v>55</v>
      </c>
      <c r="K42">
        <v>0</v>
      </c>
      <c r="L42">
        <v>6</v>
      </c>
      <c r="M42">
        <v>2</v>
      </c>
      <c r="N42">
        <v>0</v>
      </c>
      <c r="O42">
        <v>4</v>
      </c>
      <c r="P42">
        <v>2</v>
      </c>
      <c r="Q42">
        <v>1</v>
      </c>
      <c r="R42">
        <v>1</v>
      </c>
      <c r="S42">
        <v>3</v>
      </c>
      <c r="T42">
        <v>5</v>
      </c>
      <c r="U42">
        <v>0</v>
      </c>
      <c r="V42">
        <v>0</v>
      </c>
      <c r="W42">
        <v>0</v>
      </c>
      <c r="X42">
        <v>0</v>
      </c>
      <c r="Y42">
        <v>0</v>
      </c>
      <c r="Z42">
        <v>0</v>
      </c>
      <c r="AA42">
        <v>3</v>
      </c>
      <c r="AB42">
        <v>11</v>
      </c>
      <c r="AC42">
        <v>0</v>
      </c>
    </row>
    <row r="43" spans="1:29" ht="16.5" x14ac:dyDescent="0.3">
      <c r="A43">
        <v>2968</v>
      </c>
      <c r="B43">
        <v>1943</v>
      </c>
      <c r="C43" t="s">
        <v>32</v>
      </c>
      <c r="D43" t="s">
        <v>35</v>
      </c>
      <c r="E43">
        <v>48948</v>
      </c>
      <c r="F43">
        <v>0</v>
      </c>
      <c r="G43">
        <v>0</v>
      </c>
      <c r="H43" s="1">
        <v>41306</v>
      </c>
      <c r="I43">
        <v>53</v>
      </c>
      <c r="J43">
        <v>437</v>
      </c>
      <c r="K43">
        <v>8</v>
      </c>
      <c r="L43">
        <v>206</v>
      </c>
      <c r="M43">
        <v>160</v>
      </c>
      <c r="N43">
        <v>49</v>
      </c>
      <c r="O43">
        <v>42</v>
      </c>
      <c r="P43">
        <v>2</v>
      </c>
      <c r="Q43">
        <v>7</v>
      </c>
      <c r="R43">
        <v>10</v>
      </c>
      <c r="S43">
        <v>5</v>
      </c>
      <c r="T43">
        <v>6</v>
      </c>
      <c r="U43">
        <v>1</v>
      </c>
      <c r="V43">
        <v>0</v>
      </c>
      <c r="W43">
        <v>0</v>
      </c>
      <c r="X43">
        <v>0</v>
      </c>
      <c r="Y43">
        <v>0</v>
      </c>
      <c r="Z43">
        <v>0</v>
      </c>
      <c r="AA43">
        <v>3</v>
      </c>
      <c r="AB43">
        <v>11</v>
      </c>
      <c r="AC43">
        <v>1</v>
      </c>
    </row>
    <row r="44" spans="1:29" ht="16.5" x14ac:dyDescent="0.3">
      <c r="A44">
        <v>8601</v>
      </c>
      <c r="B44">
        <v>1980</v>
      </c>
      <c r="C44" t="s">
        <v>29</v>
      </c>
      <c r="D44" t="s">
        <v>33</v>
      </c>
      <c r="E44">
        <v>80011</v>
      </c>
      <c r="F44">
        <v>0</v>
      </c>
      <c r="G44">
        <v>1</v>
      </c>
      <c r="H44" s="1">
        <v>41393</v>
      </c>
      <c r="I44">
        <v>3</v>
      </c>
      <c r="J44">
        <v>421</v>
      </c>
      <c r="K44">
        <v>76</v>
      </c>
      <c r="L44">
        <v>536</v>
      </c>
      <c r="M44">
        <v>82</v>
      </c>
      <c r="N44">
        <v>178</v>
      </c>
      <c r="O44">
        <v>102</v>
      </c>
      <c r="P44">
        <v>2</v>
      </c>
      <c r="Q44">
        <v>8</v>
      </c>
      <c r="R44">
        <v>6</v>
      </c>
      <c r="S44">
        <v>5</v>
      </c>
      <c r="T44">
        <v>4</v>
      </c>
      <c r="U44">
        <v>0</v>
      </c>
      <c r="V44">
        <v>0</v>
      </c>
      <c r="W44">
        <v>0</v>
      </c>
      <c r="X44">
        <v>0</v>
      </c>
      <c r="Y44">
        <v>0</v>
      </c>
      <c r="Z44">
        <v>0</v>
      </c>
      <c r="AA44">
        <v>3</v>
      </c>
      <c r="AB44">
        <v>11</v>
      </c>
      <c r="AC44">
        <v>0</v>
      </c>
    </row>
    <row r="45" spans="1:29" ht="16.5" x14ac:dyDescent="0.3">
      <c r="A45">
        <v>503</v>
      </c>
      <c r="B45">
        <v>1985</v>
      </c>
      <c r="C45" t="s">
        <v>34</v>
      </c>
      <c r="D45" t="s">
        <v>33</v>
      </c>
      <c r="E45">
        <v>20559</v>
      </c>
      <c r="F45">
        <v>1</v>
      </c>
      <c r="G45">
        <v>0</v>
      </c>
      <c r="H45" s="1">
        <v>41345</v>
      </c>
      <c r="I45">
        <v>88</v>
      </c>
      <c r="J45">
        <v>13</v>
      </c>
      <c r="K45">
        <v>1</v>
      </c>
      <c r="L45">
        <v>29</v>
      </c>
      <c r="M45">
        <v>3</v>
      </c>
      <c r="N45">
        <v>0</v>
      </c>
      <c r="O45">
        <v>7</v>
      </c>
      <c r="P45">
        <v>2</v>
      </c>
      <c r="Q45">
        <v>2</v>
      </c>
      <c r="R45">
        <v>0</v>
      </c>
      <c r="S45">
        <v>3</v>
      </c>
      <c r="T45">
        <v>8</v>
      </c>
      <c r="U45">
        <v>0</v>
      </c>
      <c r="V45">
        <v>0</v>
      </c>
      <c r="W45">
        <v>0</v>
      </c>
      <c r="X45">
        <v>0</v>
      </c>
      <c r="Y45">
        <v>0</v>
      </c>
      <c r="Z45">
        <v>0</v>
      </c>
      <c r="AA45">
        <v>3</v>
      </c>
      <c r="AB45">
        <v>11</v>
      </c>
      <c r="AC45">
        <v>0</v>
      </c>
    </row>
    <row r="46" spans="1:29" ht="16.5" x14ac:dyDescent="0.3">
      <c r="A46">
        <v>8430</v>
      </c>
      <c r="B46">
        <v>1957</v>
      </c>
      <c r="C46" t="s">
        <v>29</v>
      </c>
      <c r="D46" t="s">
        <v>31</v>
      </c>
      <c r="E46">
        <v>21994</v>
      </c>
      <c r="F46">
        <v>0</v>
      </c>
      <c r="G46">
        <v>1</v>
      </c>
      <c r="H46" s="1">
        <v>41267</v>
      </c>
      <c r="I46">
        <v>4</v>
      </c>
      <c r="J46">
        <v>9</v>
      </c>
      <c r="K46">
        <v>0</v>
      </c>
      <c r="L46">
        <v>6</v>
      </c>
      <c r="M46">
        <v>3</v>
      </c>
      <c r="N46">
        <v>1</v>
      </c>
      <c r="O46">
        <v>3</v>
      </c>
      <c r="P46">
        <v>1</v>
      </c>
      <c r="Q46">
        <v>0</v>
      </c>
      <c r="R46">
        <v>0</v>
      </c>
      <c r="S46">
        <v>3</v>
      </c>
      <c r="T46">
        <v>5</v>
      </c>
      <c r="U46">
        <v>0</v>
      </c>
      <c r="V46">
        <v>0</v>
      </c>
      <c r="W46">
        <v>0</v>
      </c>
      <c r="X46">
        <v>0</v>
      </c>
      <c r="Y46">
        <v>0</v>
      </c>
      <c r="Z46">
        <v>0</v>
      </c>
      <c r="AA46">
        <v>3</v>
      </c>
      <c r="AB46">
        <v>11</v>
      </c>
      <c r="AC46">
        <v>0</v>
      </c>
    </row>
    <row r="47" spans="1:29" ht="16.5" x14ac:dyDescent="0.3">
      <c r="A47">
        <v>7281</v>
      </c>
      <c r="B47">
        <v>1959</v>
      </c>
      <c r="C47" t="s">
        <v>32</v>
      </c>
      <c r="D47" t="s">
        <v>30</v>
      </c>
      <c r="E47">
        <v>50995</v>
      </c>
      <c r="F47">
        <v>0</v>
      </c>
      <c r="G47">
        <v>0</v>
      </c>
      <c r="H47" s="1">
        <v>41583</v>
      </c>
      <c r="I47">
        <v>80</v>
      </c>
      <c r="J47">
        <v>81</v>
      </c>
      <c r="K47">
        <v>11</v>
      </c>
      <c r="L47">
        <v>50</v>
      </c>
      <c r="M47">
        <v>3</v>
      </c>
      <c r="N47">
        <v>2</v>
      </c>
      <c r="O47">
        <v>39</v>
      </c>
      <c r="P47">
        <v>1</v>
      </c>
      <c r="Q47">
        <v>1</v>
      </c>
      <c r="R47">
        <v>3</v>
      </c>
      <c r="S47">
        <v>4</v>
      </c>
      <c r="T47">
        <v>2</v>
      </c>
      <c r="U47">
        <v>0</v>
      </c>
      <c r="V47">
        <v>0</v>
      </c>
      <c r="W47">
        <v>0</v>
      </c>
      <c r="X47">
        <v>0</v>
      </c>
      <c r="Y47">
        <v>0</v>
      </c>
      <c r="Z47">
        <v>0</v>
      </c>
      <c r="AA47">
        <v>3</v>
      </c>
      <c r="AB47">
        <v>11</v>
      </c>
      <c r="AC47">
        <v>0</v>
      </c>
    </row>
    <row r="48" spans="1:29" ht="16.5" x14ac:dyDescent="0.3">
      <c r="A48">
        <v>2139</v>
      </c>
      <c r="B48">
        <v>1975</v>
      </c>
      <c r="C48" t="s">
        <v>34</v>
      </c>
      <c r="D48" t="s">
        <v>33</v>
      </c>
      <c r="E48">
        <v>7500</v>
      </c>
      <c r="F48">
        <v>1</v>
      </c>
      <c r="G48">
        <v>0</v>
      </c>
      <c r="H48" s="1">
        <v>41549</v>
      </c>
      <c r="I48">
        <v>19</v>
      </c>
      <c r="J48">
        <v>3</v>
      </c>
      <c r="K48">
        <v>1</v>
      </c>
      <c r="L48">
        <v>10</v>
      </c>
      <c r="M48">
        <v>3</v>
      </c>
      <c r="N48">
        <v>2</v>
      </c>
      <c r="O48">
        <v>12</v>
      </c>
      <c r="P48">
        <v>3</v>
      </c>
      <c r="Q48">
        <v>2</v>
      </c>
      <c r="R48">
        <v>0</v>
      </c>
      <c r="S48">
        <v>3</v>
      </c>
      <c r="T48">
        <v>5</v>
      </c>
      <c r="U48">
        <v>0</v>
      </c>
      <c r="V48">
        <v>0</v>
      </c>
      <c r="W48">
        <v>0</v>
      </c>
      <c r="X48">
        <v>0</v>
      </c>
      <c r="Y48">
        <v>0</v>
      </c>
      <c r="Z48">
        <v>0</v>
      </c>
      <c r="AA48">
        <v>3</v>
      </c>
      <c r="AB48">
        <v>11</v>
      </c>
      <c r="AC48">
        <v>0</v>
      </c>
    </row>
    <row r="49" spans="1:29" ht="16.5" x14ac:dyDescent="0.3">
      <c r="A49">
        <v>1371</v>
      </c>
      <c r="B49">
        <v>1976</v>
      </c>
      <c r="C49" t="s">
        <v>29</v>
      </c>
      <c r="D49" t="s">
        <v>30</v>
      </c>
      <c r="E49">
        <v>79941</v>
      </c>
      <c r="F49">
        <v>0</v>
      </c>
      <c r="G49">
        <v>0</v>
      </c>
      <c r="H49" s="1">
        <v>41818</v>
      </c>
      <c r="I49">
        <v>72</v>
      </c>
      <c r="J49">
        <v>123</v>
      </c>
      <c r="K49">
        <v>164</v>
      </c>
      <c r="L49">
        <v>266</v>
      </c>
      <c r="M49">
        <v>227</v>
      </c>
      <c r="N49">
        <v>30</v>
      </c>
      <c r="O49">
        <v>174</v>
      </c>
      <c r="P49">
        <v>1</v>
      </c>
      <c r="Q49">
        <v>2</v>
      </c>
      <c r="R49">
        <v>4</v>
      </c>
      <c r="S49">
        <v>9</v>
      </c>
      <c r="T49">
        <v>1</v>
      </c>
      <c r="U49">
        <v>0</v>
      </c>
      <c r="V49">
        <v>0</v>
      </c>
      <c r="W49">
        <v>0</v>
      </c>
      <c r="X49">
        <v>0</v>
      </c>
      <c r="Y49">
        <v>0</v>
      </c>
      <c r="Z49">
        <v>0</v>
      </c>
      <c r="AA49">
        <v>3</v>
      </c>
      <c r="AB49">
        <v>11</v>
      </c>
      <c r="AC49">
        <v>0</v>
      </c>
    </row>
    <row r="50" spans="1:29" ht="16.5" x14ac:dyDescent="0.3">
      <c r="A50">
        <v>9909</v>
      </c>
      <c r="B50">
        <v>1996</v>
      </c>
      <c r="C50" t="s">
        <v>37</v>
      </c>
      <c r="D50" t="s">
        <v>33</v>
      </c>
      <c r="E50">
        <v>7500</v>
      </c>
      <c r="F50">
        <v>0</v>
      </c>
      <c r="G50">
        <v>0</v>
      </c>
      <c r="H50" s="1">
        <v>41222</v>
      </c>
      <c r="I50">
        <v>24</v>
      </c>
      <c r="J50">
        <v>3</v>
      </c>
      <c r="K50">
        <v>18</v>
      </c>
      <c r="L50">
        <v>14</v>
      </c>
      <c r="M50">
        <v>15</v>
      </c>
      <c r="N50">
        <v>22</v>
      </c>
      <c r="O50">
        <v>50</v>
      </c>
      <c r="P50">
        <v>3</v>
      </c>
      <c r="Q50">
        <v>3</v>
      </c>
      <c r="R50">
        <v>1</v>
      </c>
      <c r="S50">
        <v>3</v>
      </c>
      <c r="T50">
        <v>9</v>
      </c>
      <c r="U50">
        <v>0</v>
      </c>
      <c r="V50">
        <v>0</v>
      </c>
      <c r="W50">
        <v>0</v>
      </c>
      <c r="X50">
        <v>0</v>
      </c>
      <c r="Y50">
        <v>0</v>
      </c>
      <c r="Z50">
        <v>0</v>
      </c>
      <c r="AA50">
        <v>3</v>
      </c>
      <c r="AB50">
        <v>11</v>
      </c>
      <c r="AC50">
        <v>1</v>
      </c>
    </row>
    <row r="51" spans="1:29" ht="16.5" x14ac:dyDescent="0.3">
      <c r="A51">
        <v>7286</v>
      </c>
      <c r="B51">
        <v>1968</v>
      </c>
      <c r="C51" t="s">
        <v>29</v>
      </c>
      <c r="D51" t="s">
        <v>31</v>
      </c>
      <c r="E51">
        <v>41728</v>
      </c>
      <c r="F51">
        <v>1</v>
      </c>
      <c r="G51">
        <v>0</v>
      </c>
      <c r="H51" s="1">
        <v>41418</v>
      </c>
      <c r="I51">
        <v>92</v>
      </c>
      <c r="J51">
        <v>13</v>
      </c>
      <c r="K51">
        <v>6</v>
      </c>
      <c r="L51">
        <v>15</v>
      </c>
      <c r="M51">
        <v>3</v>
      </c>
      <c r="N51">
        <v>5</v>
      </c>
      <c r="O51">
        <v>13</v>
      </c>
      <c r="P51">
        <v>1</v>
      </c>
      <c r="Q51">
        <v>2</v>
      </c>
      <c r="R51">
        <v>0</v>
      </c>
      <c r="S51">
        <v>2</v>
      </c>
      <c r="T51">
        <v>10</v>
      </c>
      <c r="U51">
        <v>0</v>
      </c>
      <c r="V51">
        <v>0</v>
      </c>
      <c r="W51">
        <v>0</v>
      </c>
      <c r="X51">
        <v>0</v>
      </c>
      <c r="Y51">
        <v>0</v>
      </c>
      <c r="Z51">
        <v>0</v>
      </c>
      <c r="AA51">
        <v>3</v>
      </c>
      <c r="AB51">
        <v>11</v>
      </c>
      <c r="AC51">
        <v>0</v>
      </c>
    </row>
    <row r="52" spans="1:29" ht="16.5" x14ac:dyDescent="0.3">
      <c r="A52">
        <v>7244</v>
      </c>
      <c r="B52">
        <v>1951</v>
      </c>
      <c r="C52" t="s">
        <v>29</v>
      </c>
      <c r="D52" t="s">
        <v>30</v>
      </c>
      <c r="E52">
        <v>50995</v>
      </c>
      <c r="F52">
        <v>2</v>
      </c>
      <c r="G52">
        <v>1</v>
      </c>
      <c r="H52" s="1">
        <v>41640</v>
      </c>
      <c r="I52">
        <v>96</v>
      </c>
      <c r="J52">
        <v>48</v>
      </c>
      <c r="K52">
        <v>5</v>
      </c>
      <c r="L52">
        <v>48</v>
      </c>
      <c r="M52">
        <v>6</v>
      </c>
      <c r="N52">
        <v>10</v>
      </c>
      <c r="O52">
        <v>7</v>
      </c>
      <c r="P52">
        <v>3</v>
      </c>
      <c r="Q52">
        <v>2</v>
      </c>
      <c r="R52">
        <v>1</v>
      </c>
      <c r="S52">
        <v>4</v>
      </c>
      <c r="T52">
        <v>6</v>
      </c>
      <c r="U52">
        <v>0</v>
      </c>
      <c r="V52">
        <v>0</v>
      </c>
      <c r="W52">
        <v>0</v>
      </c>
      <c r="X52">
        <v>0</v>
      </c>
      <c r="Y52">
        <v>0</v>
      </c>
      <c r="Z52">
        <v>0</v>
      </c>
      <c r="AA52">
        <v>3</v>
      </c>
      <c r="AB52">
        <v>11</v>
      </c>
      <c r="AC52">
        <v>0</v>
      </c>
    </row>
    <row r="53" spans="1:29" ht="16.5" x14ac:dyDescent="0.3">
      <c r="A53">
        <v>6566</v>
      </c>
      <c r="B53">
        <v>1954</v>
      </c>
      <c r="C53" t="s">
        <v>32</v>
      </c>
      <c r="D53" t="s">
        <v>33</v>
      </c>
      <c r="E53">
        <v>72550</v>
      </c>
      <c r="F53">
        <v>1</v>
      </c>
      <c r="G53">
        <v>1</v>
      </c>
      <c r="H53" s="1">
        <v>41221</v>
      </c>
      <c r="I53">
        <v>39</v>
      </c>
      <c r="J53">
        <v>826</v>
      </c>
      <c r="K53">
        <v>50</v>
      </c>
      <c r="L53">
        <v>317</v>
      </c>
      <c r="M53">
        <v>50</v>
      </c>
      <c r="N53">
        <v>38</v>
      </c>
      <c r="O53">
        <v>38</v>
      </c>
      <c r="P53">
        <v>9</v>
      </c>
      <c r="Q53">
        <v>5</v>
      </c>
      <c r="R53">
        <v>2</v>
      </c>
      <c r="S53">
        <v>12</v>
      </c>
      <c r="T53">
        <v>8</v>
      </c>
      <c r="U53">
        <v>0</v>
      </c>
      <c r="V53">
        <v>0</v>
      </c>
      <c r="W53">
        <v>0</v>
      </c>
      <c r="X53">
        <v>0</v>
      </c>
      <c r="Y53">
        <v>0</v>
      </c>
      <c r="Z53">
        <v>0</v>
      </c>
      <c r="AA53">
        <v>3</v>
      </c>
      <c r="AB53">
        <v>11</v>
      </c>
      <c r="AC53">
        <v>0</v>
      </c>
    </row>
    <row r="54" spans="1:29" ht="16.5" x14ac:dyDescent="0.3">
      <c r="A54">
        <v>8614</v>
      </c>
      <c r="B54">
        <v>1957</v>
      </c>
      <c r="C54" t="s">
        <v>29</v>
      </c>
      <c r="D54" t="s">
        <v>38</v>
      </c>
      <c r="E54">
        <v>65486</v>
      </c>
      <c r="F54">
        <v>0</v>
      </c>
      <c r="G54">
        <v>1</v>
      </c>
      <c r="H54" s="1">
        <v>41771</v>
      </c>
      <c r="I54">
        <v>29</v>
      </c>
      <c r="J54">
        <v>245</v>
      </c>
      <c r="K54">
        <v>19</v>
      </c>
      <c r="L54">
        <v>125</v>
      </c>
      <c r="M54">
        <v>37</v>
      </c>
      <c r="N54">
        <v>67</v>
      </c>
      <c r="O54">
        <v>14</v>
      </c>
      <c r="P54">
        <v>1</v>
      </c>
      <c r="Q54">
        <v>4</v>
      </c>
      <c r="R54">
        <v>2</v>
      </c>
      <c r="S54">
        <v>10</v>
      </c>
      <c r="T54">
        <v>2</v>
      </c>
      <c r="U54">
        <v>0</v>
      </c>
      <c r="V54">
        <v>0</v>
      </c>
      <c r="W54">
        <v>0</v>
      </c>
      <c r="X54">
        <v>0</v>
      </c>
      <c r="Y54">
        <v>0</v>
      </c>
      <c r="Z54">
        <v>0</v>
      </c>
      <c r="AA54">
        <v>3</v>
      </c>
      <c r="AB54">
        <v>11</v>
      </c>
      <c r="AC54">
        <v>0</v>
      </c>
    </row>
    <row r="55" spans="1:29" ht="16.5" x14ac:dyDescent="0.3">
      <c r="A55">
        <v>4114</v>
      </c>
      <c r="B55">
        <v>1964</v>
      </c>
      <c r="C55" t="s">
        <v>34</v>
      </c>
      <c r="D55" t="s">
        <v>33</v>
      </c>
      <c r="E55">
        <v>79143</v>
      </c>
      <c r="F55">
        <v>0</v>
      </c>
      <c r="G55">
        <v>0</v>
      </c>
      <c r="H55" s="1">
        <v>41132</v>
      </c>
      <c r="I55">
        <v>2</v>
      </c>
      <c r="J55">
        <v>650</v>
      </c>
      <c r="K55">
        <v>37</v>
      </c>
      <c r="L55">
        <v>780</v>
      </c>
      <c r="M55">
        <v>27</v>
      </c>
      <c r="N55">
        <v>167</v>
      </c>
      <c r="O55">
        <v>32</v>
      </c>
      <c r="P55">
        <v>1</v>
      </c>
      <c r="Q55">
        <v>6</v>
      </c>
      <c r="R55">
        <v>9</v>
      </c>
      <c r="S55">
        <v>13</v>
      </c>
      <c r="T55">
        <v>3</v>
      </c>
      <c r="U55">
        <v>0</v>
      </c>
      <c r="V55">
        <v>0</v>
      </c>
      <c r="W55">
        <v>0</v>
      </c>
      <c r="X55">
        <v>0</v>
      </c>
      <c r="Y55">
        <v>0</v>
      </c>
      <c r="Z55">
        <v>0</v>
      </c>
      <c r="AA55">
        <v>3</v>
      </c>
      <c r="AB55">
        <v>11</v>
      </c>
      <c r="AC55">
        <v>0</v>
      </c>
    </row>
    <row r="56" spans="1:29" ht="16.5" x14ac:dyDescent="0.3">
      <c r="A56">
        <v>1331</v>
      </c>
      <c r="B56">
        <v>1977</v>
      </c>
      <c r="C56" t="s">
        <v>29</v>
      </c>
      <c r="D56" t="s">
        <v>30</v>
      </c>
      <c r="E56">
        <v>35790</v>
      </c>
      <c r="F56">
        <v>1</v>
      </c>
      <c r="G56">
        <v>0</v>
      </c>
      <c r="H56" s="1">
        <v>41276</v>
      </c>
      <c r="I56">
        <v>54</v>
      </c>
      <c r="J56">
        <v>12</v>
      </c>
      <c r="K56">
        <v>6</v>
      </c>
      <c r="L56">
        <v>20</v>
      </c>
      <c r="M56">
        <v>30</v>
      </c>
      <c r="N56">
        <v>1</v>
      </c>
      <c r="O56">
        <v>3</v>
      </c>
      <c r="P56">
        <v>2</v>
      </c>
      <c r="Q56">
        <v>2</v>
      </c>
      <c r="R56">
        <v>0</v>
      </c>
      <c r="S56">
        <v>3</v>
      </c>
      <c r="T56">
        <v>7</v>
      </c>
      <c r="U56">
        <v>0</v>
      </c>
      <c r="V56">
        <v>0</v>
      </c>
      <c r="W56">
        <v>0</v>
      </c>
      <c r="X56">
        <v>0</v>
      </c>
      <c r="Y56">
        <v>0</v>
      </c>
      <c r="Z56">
        <v>0</v>
      </c>
      <c r="AA56">
        <v>3</v>
      </c>
      <c r="AB56">
        <v>11</v>
      </c>
      <c r="AC56">
        <v>0</v>
      </c>
    </row>
    <row r="57" spans="1:29" ht="16.5" x14ac:dyDescent="0.3">
      <c r="A57">
        <v>2225</v>
      </c>
      <c r="B57">
        <v>1977</v>
      </c>
      <c r="C57" t="s">
        <v>29</v>
      </c>
      <c r="D57" t="s">
        <v>35</v>
      </c>
      <c r="E57">
        <v>82582</v>
      </c>
      <c r="F57">
        <v>0</v>
      </c>
      <c r="G57">
        <v>0</v>
      </c>
      <c r="H57" s="1">
        <v>41797</v>
      </c>
      <c r="I57">
        <v>54</v>
      </c>
      <c r="J57">
        <v>510</v>
      </c>
      <c r="K57">
        <v>120</v>
      </c>
      <c r="L57">
        <v>550</v>
      </c>
      <c r="M57">
        <v>156</v>
      </c>
      <c r="N57">
        <v>40</v>
      </c>
      <c r="O57">
        <v>241</v>
      </c>
      <c r="P57">
        <v>1</v>
      </c>
      <c r="Q57">
        <v>4</v>
      </c>
      <c r="R57">
        <v>9</v>
      </c>
      <c r="S57">
        <v>7</v>
      </c>
      <c r="T57">
        <v>1</v>
      </c>
      <c r="U57">
        <v>1</v>
      </c>
      <c r="V57">
        <v>0</v>
      </c>
      <c r="W57">
        <v>0</v>
      </c>
      <c r="X57">
        <v>1</v>
      </c>
      <c r="Y57">
        <v>0</v>
      </c>
      <c r="Z57">
        <v>0</v>
      </c>
      <c r="AA57">
        <v>3</v>
      </c>
      <c r="AB57">
        <v>11</v>
      </c>
      <c r="AC57">
        <v>1</v>
      </c>
    </row>
    <row r="58" spans="1:29" ht="16.5" x14ac:dyDescent="0.3">
      <c r="A58">
        <v>9381</v>
      </c>
      <c r="B58">
        <v>1978</v>
      </c>
      <c r="C58" t="s">
        <v>29</v>
      </c>
      <c r="D58" t="s">
        <v>33</v>
      </c>
      <c r="E58">
        <v>66373</v>
      </c>
      <c r="F58">
        <v>1</v>
      </c>
      <c r="G58">
        <v>1</v>
      </c>
      <c r="H58" s="1">
        <v>41437</v>
      </c>
      <c r="I58">
        <v>57</v>
      </c>
      <c r="J58">
        <v>328</v>
      </c>
      <c r="K58">
        <v>9</v>
      </c>
      <c r="L58">
        <v>124</v>
      </c>
      <c r="M58">
        <v>12</v>
      </c>
      <c r="N58">
        <v>24</v>
      </c>
      <c r="O58">
        <v>109</v>
      </c>
      <c r="P58">
        <v>7</v>
      </c>
      <c r="Q58">
        <v>4</v>
      </c>
      <c r="R58">
        <v>2</v>
      </c>
      <c r="S58">
        <v>10</v>
      </c>
      <c r="T58">
        <v>3</v>
      </c>
      <c r="U58">
        <v>0</v>
      </c>
      <c r="V58">
        <v>0</v>
      </c>
      <c r="W58">
        <v>0</v>
      </c>
      <c r="X58">
        <v>0</v>
      </c>
      <c r="Y58">
        <v>0</v>
      </c>
      <c r="Z58">
        <v>0</v>
      </c>
      <c r="AA58">
        <v>3</v>
      </c>
      <c r="AB58">
        <v>11</v>
      </c>
      <c r="AC58">
        <v>0</v>
      </c>
    </row>
    <row r="59" spans="1:29" ht="16.5" x14ac:dyDescent="0.3">
      <c r="A59">
        <v>6260</v>
      </c>
      <c r="B59">
        <v>1955</v>
      </c>
      <c r="C59" t="s">
        <v>34</v>
      </c>
      <c r="D59" t="s">
        <v>31</v>
      </c>
      <c r="E59">
        <v>82384</v>
      </c>
      <c r="F59">
        <v>0</v>
      </c>
      <c r="G59">
        <v>0</v>
      </c>
      <c r="H59" s="1">
        <v>41232</v>
      </c>
      <c r="I59">
        <v>55</v>
      </c>
      <c r="J59">
        <v>984</v>
      </c>
      <c r="K59">
        <v>51</v>
      </c>
      <c r="L59">
        <v>432</v>
      </c>
      <c r="M59">
        <v>180</v>
      </c>
      <c r="N59">
        <v>120</v>
      </c>
      <c r="O59">
        <v>190</v>
      </c>
      <c r="P59">
        <v>1</v>
      </c>
      <c r="Q59">
        <v>3</v>
      </c>
      <c r="R59">
        <v>10</v>
      </c>
      <c r="S59">
        <v>13</v>
      </c>
      <c r="T59">
        <v>1</v>
      </c>
      <c r="U59">
        <v>0</v>
      </c>
      <c r="V59">
        <v>0</v>
      </c>
      <c r="W59">
        <v>1</v>
      </c>
      <c r="X59">
        <v>0</v>
      </c>
      <c r="Y59">
        <v>0</v>
      </c>
      <c r="Z59">
        <v>0</v>
      </c>
      <c r="AA59">
        <v>3</v>
      </c>
      <c r="AB59">
        <v>11</v>
      </c>
      <c r="AC59">
        <v>1</v>
      </c>
    </row>
    <row r="60" spans="1:29" ht="16.5" x14ac:dyDescent="0.3">
      <c r="A60">
        <v>10383</v>
      </c>
      <c r="B60">
        <v>1966</v>
      </c>
      <c r="C60" t="s">
        <v>29</v>
      </c>
      <c r="D60" t="s">
        <v>35</v>
      </c>
      <c r="E60">
        <v>70287</v>
      </c>
      <c r="F60">
        <v>0</v>
      </c>
      <c r="G60">
        <v>0</v>
      </c>
      <c r="H60" s="1">
        <v>41366</v>
      </c>
      <c r="I60">
        <v>30</v>
      </c>
      <c r="J60">
        <v>295</v>
      </c>
      <c r="K60">
        <v>35</v>
      </c>
      <c r="L60">
        <v>482</v>
      </c>
      <c r="M60">
        <v>121</v>
      </c>
      <c r="N60">
        <v>120</v>
      </c>
      <c r="O60">
        <v>40</v>
      </c>
      <c r="P60">
        <v>1</v>
      </c>
      <c r="Q60">
        <v>5</v>
      </c>
      <c r="R60">
        <v>5</v>
      </c>
      <c r="S60">
        <v>10</v>
      </c>
      <c r="T60">
        <v>3</v>
      </c>
      <c r="U60">
        <v>0</v>
      </c>
      <c r="V60">
        <v>0</v>
      </c>
      <c r="W60">
        <v>0</v>
      </c>
      <c r="X60">
        <v>0</v>
      </c>
      <c r="Y60">
        <v>0</v>
      </c>
      <c r="Z60">
        <v>0</v>
      </c>
      <c r="AA60">
        <v>3</v>
      </c>
      <c r="AB60">
        <v>11</v>
      </c>
      <c r="AC60">
        <v>1</v>
      </c>
    </row>
    <row r="61" spans="1:29" ht="16.5" x14ac:dyDescent="0.3">
      <c r="A61">
        <v>7437</v>
      </c>
      <c r="B61">
        <v>1988</v>
      </c>
      <c r="C61" t="s">
        <v>29</v>
      </c>
      <c r="D61" t="s">
        <v>30</v>
      </c>
      <c r="E61">
        <v>27938</v>
      </c>
      <c r="F61">
        <v>1</v>
      </c>
      <c r="G61">
        <v>0</v>
      </c>
      <c r="H61" s="1">
        <v>41757</v>
      </c>
      <c r="I61">
        <v>31</v>
      </c>
      <c r="J61">
        <v>13</v>
      </c>
      <c r="K61">
        <v>0</v>
      </c>
      <c r="L61">
        <v>8</v>
      </c>
      <c r="M61">
        <v>2</v>
      </c>
      <c r="N61">
        <v>1</v>
      </c>
      <c r="O61">
        <v>5</v>
      </c>
      <c r="P61">
        <v>1</v>
      </c>
      <c r="Q61">
        <v>1</v>
      </c>
      <c r="R61">
        <v>0</v>
      </c>
      <c r="S61">
        <v>4</v>
      </c>
      <c r="T61">
        <v>3</v>
      </c>
      <c r="U61">
        <v>0</v>
      </c>
      <c r="V61">
        <v>0</v>
      </c>
      <c r="W61">
        <v>0</v>
      </c>
      <c r="X61">
        <v>0</v>
      </c>
      <c r="Y61">
        <v>0</v>
      </c>
      <c r="Z61">
        <v>0</v>
      </c>
      <c r="AA61">
        <v>3</v>
      </c>
      <c r="AB61">
        <v>11</v>
      </c>
      <c r="AC61">
        <v>0</v>
      </c>
    </row>
    <row r="62" spans="1:29" ht="16.5" x14ac:dyDescent="0.3">
      <c r="A62">
        <v>8557</v>
      </c>
      <c r="B62">
        <v>1982</v>
      </c>
      <c r="C62" t="s">
        <v>29</v>
      </c>
      <c r="D62" t="s">
        <v>30</v>
      </c>
      <c r="E62">
        <v>50995</v>
      </c>
      <c r="F62">
        <v>1</v>
      </c>
      <c r="G62">
        <v>0</v>
      </c>
      <c r="H62" s="1">
        <v>41442</v>
      </c>
      <c r="I62">
        <v>57</v>
      </c>
      <c r="J62">
        <v>11</v>
      </c>
      <c r="K62">
        <v>3</v>
      </c>
      <c r="L62">
        <v>22</v>
      </c>
      <c r="M62">
        <v>2</v>
      </c>
      <c r="N62">
        <v>2</v>
      </c>
      <c r="O62">
        <v>6</v>
      </c>
      <c r="P62">
        <v>2</v>
      </c>
      <c r="Q62">
        <v>2</v>
      </c>
      <c r="R62">
        <v>0</v>
      </c>
      <c r="S62">
        <v>3</v>
      </c>
      <c r="T62">
        <v>6</v>
      </c>
      <c r="U62">
        <v>0</v>
      </c>
      <c r="V62">
        <v>0</v>
      </c>
      <c r="W62">
        <v>0</v>
      </c>
      <c r="X62">
        <v>0</v>
      </c>
      <c r="Y62">
        <v>0</v>
      </c>
      <c r="Z62">
        <v>0</v>
      </c>
      <c r="AA62">
        <v>3</v>
      </c>
      <c r="AB62">
        <v>11</v>
      </c>
      <c r="AC62">
        <v>0</v>
      </c>
    </row>
    <row r="63" spans="1:29" ht="16.5" x14ac:dyDescent="0.3">
      <c r="A63">
        <v>8375</v>
      </c>
      <c r="B63">
        <v>1968</v>
      </c>
      <c r="C63" t="s">
        <v>32</v>
      </c>
      <c r="D63" t="s">
        <v>33</v>
      </c>
      <c r="E63">
        <v>55954</v>
      </c>
      <c r="F63">
        <v>0</v>
      </c>
      <c r="G63">
        <v>1</v>
      </c>
      <c r="H63" s="1">
        <v>41701</v>
      </c>
      <c r="I63">
        <v>63</v>
      </c>
      <c r="J63">
        <v>447</v>
      </c>
      <c r="K63">
        <v>0</v>
      </c>
      <c r="L63">
        <v>28</v>
      </c>
      <c r="M63">
        <v>0</v>
      </c>
      <c r="N63">
        <v>0</v>
      </c>
      <c r="O63">
        <v>43</v>
      </c>
      <c r="P63">
        <v>3</v>
      </c>
      <c r="Q63">
        <v>8</v>
      </c>
      <c r="R63">
        <v>2</v>
      </c>
      <c r="S63">
        <v>6</v>
      </c>
      <c r="T63">
        <v>7</v>
      </c>
      <c r="U63">
        <v>0</v>
      </c>
      <c r="V63">
        <v>0</v>
      </c>
      <c r="W63">
        <v>0</v>
      </c>
      <c r="X63">
        <v>0</v>
      </c>
      <c r="Y63">
        <v>0</v>
      </c>
      <c r="Z63">
        <v>0</v>
      </c>
      <c r="AA63">
        <v>3</v>
      </c>
      <c r="AB63">
        <v>11</v>
      </c>
      <c r="AC63">
        <v>0</v>
      </c>
    </row>
    <row r="64" spans="1:29" ht="16.5" x14ac:dyDescent="0.3">
      <c r="A64">
        <v>6853</v>
      </c>
      <c r="B64">
        <v>1982</v>
      </c>
      <c r="C64" t="s">
        <v>34</v>
      </c>
      <c r="D64" t="s">
        <v>30</v>
      </c>
      <c r="E64">
        <v>75777</v>
      </c>
      <c r="F64">
        <v>0</v>
      </c>
      <c r="G64">
        <v>0</v>
      </c>
      <c r="H64" s="1">
        <v>41459</v>
      </c>
      <c r="I64">
        <v>12</v>
      </c>
      <c r="J64">
        <v>712</v>
      </c>
      <c r="K64">
        <v>26</v>
      </c>
      <c r="L64">
        <v>538</v>
      </c>
      <c r="M64">
        <v>69</v>
      </c>
      <c r="N64">
        <v>13</v>
      </c>
      <c r="O64">
        <v>80</v>
      </c>
      <c r="P64">
        <v>1</v>
      </c>
      <c r="Q64">
        <v>3</v>
      </c>
      <c r="R64">
        <v>6</v>
      </c>
      <c r="S64">
        <v>11</v>
      </c>
      <c r="T64">
        <v>1</v>
      </c>
      <c r="U64">
        <v>0</v>
      </c>
      <c r="V64">
        <v>1</v>
      </c>
      <c r="W64">
        <v>1</v>
      </c>
      <c r="X64">
        <v>0</v>
      </c>
      <c r="Y64">
        <v>0</v>
      </c>
      <c r="Z64">
        <v>0</v>
      </c>
      <c r="AA64">
        <v>3</v>
      </c>
      <c r="AB64">
        <v>11</v>
      </c>
      <c r="AC64">
        <v>1</v>
      </c>
    </row>
    <row r="65" spans="1:29" ht="16.5" x14ac:dyDescent="0.3">
      <c r="A65">
        <v>3076</v>
      </c>
      <c r="B65">
        <v>1975</v>
      </c>
      <c r="C65" t="s">
        <v>29</v>
      </c>
      <c r="D65" t="s">
        <v>31</v>
      </c>
      <c r="E65">
        <v>66653</v>
      </c>
      <c r="F65">
        <v>1</v>
      </c>
      <c r="G65">
        <v>1</v>
      </c>
      <c r="H65" s="1">
        <v>41159</v>
      </c>
      <c r="I65">
        <v>18</v>
      </c>
      <c r="J65">
        <v>452</v>
      </c>
      <c r="K65">
        <v>18</v>
      </c>
      <c r="L65">
        <v>102</v>
      </c>
      <c r="M65">
        <v>16</v>
      </c>
      <c r="N65">
        <v>18</v>
      </c>
      <c r="O65">
        <v>6</v>
      </c>
      <c r="P65">
        <v>4</v>
      </c>
      <c r="Q65">
        <v>4</v>
      </c>
      <c r="R65">
        <v>2</v>
      </c>
      <c r="S65">
        <v>12</v>
      </c>
      <c r="T65">
        <v>3</v>
      </c>
      <c r="U65">
        <v>0</v>
      </c>
      <c r="V65">
        <v>0</v>
      </c>
      <c r="W65">
        <v>0</v>
      </c>
      <c r="X65">
        <v>0</v>
      </c>
      <c r="Y65">
        <v>0</v>
      </c>
      <c r="Z65">
        <v>0</v>
      </c>
      <c r="AA65">
        <v>3</v>
      </c>
      <c r="AB65">
        <v>11</v>
      </c>
      <c r="AC65">
        <v>0</v>
      </c>
    </row>
    <row r="66" spans="1:29" ht="16.5" x14ac:dyDescent="0.3">
      <c r="A66">
        <v>1012</v>
      </c>
      <c r="B66">
        <v>1952</v>
      </c>
      <c r="C66" t="s">
        <v>29</v>
      </c>
      <c r="D66" t="s">
        <v>30</v>
      </c>
      <c r="E66">
        <v>61823</v>
      </c>
      <c r="F66">
        <v>0</v>
      </c>
      <c r="G66">
        <v>1</v>
      </c>
      <c r="H66" s="1">
        <v>41323</v>
      </c>
      <c r="I66">
        <v>26</v>
      </c>
      <c r="J66">
        <v>523</v>
      </c>
      <c r="K66">
        <v>7</v>
      </c>
      <c r="L66">
        <v>134</v>
      </c>
      <c r="M66">
        <v>37</v>
      </c>
      <c r="N66">
        <v>14</v>
      </c>
      <c r="O66">
        <v>169</v>
      </c>
      <c r="P66">
        <v>4</v>
      </c>
      <c r="Q66">
        <v>8</v>
      </c>
      <c r="R66">
        <v>2</v>
      </c>
      <c r="S66">
        <v>10</v>
      </c>
      <c r="T66">
        <v>7</v>
      </c>
      <c r="U66">
        <v>0</v>
      </c>
      <c r="V66">
        <v>0</v>
      </c>
      <c r="W66">
        <v>0</v>
      </c>
      <c r="X66">
        <v>0</v>
      </c>
      <c r="Y66">
        <v>0</v>
      </c>
      <c r="Z66">
        <v>0</v>
      </c>
      <c r="AA66">
        <v>3</v>
      </c>
      <c r="AB66">
        <v>11</v>
      </c>
      <c r="AC66">
        <v>0</v>
      </c>
    </row>
    <row r="67" spans="1:29" ht="16.5" x14ac:dyDescent="0.3">
      <c r="A67">
        <v>6518</v>
      </c>
      <c r="B67">
        <v>1951</v>
      </c>
      <c r="C67" t="s">
        <v>32</v>
      </c>
      <c r="D67" t="s">
        <v>38</v>
      </c>
      <c r="E67">
        <v>67680</v>
      </c>
      <c r="F67">
        <v>0</v>
      </c>
      <c r="G67">
        <v>1</v>
      </c>
      <c r="H67" s="1">
        <v>41436</v>
      </c>
      <c r="I67">
        <v>8</v>
      </c>
      <c r="J67">
        <v>546</v>
      </c>
      <c r="K67">
        <v>0</v>
      </c>
      <c r="L67">
        <v>48</v>
      </c>
      <c r="M67">
        <v>0</v>
      </c>
      <c r="N67">
        <v>6</v>
      </c>
      <c r="O67">
        <v>6</v>
      </c>
      <c r="P67">
        <v>1</v>
      </c>
      <c r="Q67">
        <v>7</v>
      </c>
      <c r="R67">
        <v>3</v>
      </c>
      <c r="S67">
        <v>8</v>
      </c>
      <c r="T67">
        <v>5</v>
      </c>
      <c r="U67">
        <v>0</v>
      </c>
      <c r="V67">
        <v>0</v>
      </c>
      <c r="W67">
        <v>0</v>
      </c>
      <c r="X67">
        <v>0</v>
      </c>
      <c r="Y67">
        <v>0</v>
      </c>
      <c r="Z67">
        <v>0</v>
      </c>
      <c r="AA67">
        <v>3</v>
      </c>
      <c r="AB67">
        <v>11</v>
      </c>
      <c r="AC67">
        <v>0</v>
      </c>
    </row>
    <row r="68" spans="1:29" ht="16.5" x14ac:dyDescent="0.3">
      <c r="A68">
        <v>4137</v>
      </c>
      <c r="B68">
        <v>1948</v>
      </c>
      <c r="C68" t="s">
        <v>29</v>
      </c>
      <c r="D68" t="s">
        <v>31</v>
      </c>
      <c r="E68">
        <v>70666</v>
      </c>
      <c r="F68">
        <v>0</v>
      </c>
      <c r="G68">
        <v>0</v>
      </c>
      <c r="H68" s="1">
        <v>41614</v>
      </c>
      <c r="I68">
        <v>29</v>
      </c>
      <c r="J68">
        <v>398</v>
      </c>
      <c r="K68">
        <v>40</v>
      </c>
      <c r="L68">
        <v>367</v>
      </c>
      <c r="M68">
        <v>119</v>
      </c>
      <c r="N68">
        <v>122</v>
      </c>
      <c r="O68">
        <v>30</v>
      </c>
      <c r="P68">
        <v>1</v>
      </c>
      <c r="Q68">
        <v>7</v>
      </c>
      <c r="R68">
        <v>4</v>
      </c>
      <c r="S68">
        <v>4</v>
      </c>
      <c r="T68">
        <v>4</v>
      </c>
      <c r="U68">
        <v>0</v>
      </c>
      <c r="V68">
        <v>0</v>
      </c>
      <c r="W68">
        <v>0</v>
      </c>
      <c r="X68">
        <v>0</v>
      </c>
      <c r="Y68">
        <v>0</v>
      </c>
      <c r="Z68">
        <v>0</v>
      </c>
      <c r="AA68">
        <v>3</v>
      </c>
      <c r="AB68">
        <v>11</v>
      </c>
      <c r="AC68">
        <v>0</v>
      </c>
    </row>
    <row r="69" spans="1:29" ht="16.5" x14ac:dyDescent="0.3">
      <c r="A69">
        <v>8082</v>
      </c>
      <c r="B69">
        <v>1971</v>
      </c>
      <c r="C69" t="s">
        <v>29</v>
      </c>
      <c r="D69" t="s">
        <v>33</v>
      </c>
      <c r="E69">
        <v>25721</v>
      </c>
      <c r="F69">
        <v>1</v>
      </c>
      <c r="G69">
        <v>0</v>
      </c>
      <c r="H69" s="1">
        <v>41415</v>
      </c>
      <c r="I69">
        <v>75</v>
      </c>
      <c r="J69">
        <v>1</v>
      </c>
      <c r="K69">
        <v>3</v>
      </c>
      <c r="L69">
        <v>6</v>
      </c>
      <c r="M69">
        <v>3</v>
      </c>
      <c r="N69">
        <v>6</v>
      </c>
      <c r="O69">
        <v>15</v>
      </c>
      <c r="P69">
        <v>1</v>
      </c>
      <c r="Q69">
        <v>1</v>
      </c>
      <c r="R69">
        <v>1</v>
      </c>
      <c r="S69">
        <v>2</v>
      </c>
      <c r="T69">
        <v>7</v>
      </c>
      <c r="U69">
        <v>0</v>
      </c>
      <c r="V69">
        <v>0</v>
      </c>
      <c r="W69">
        <v>0</v>
      </c>
      <c r="X69">
        <v>0</v>
      </c>
      <c r="Y69">
        <v>0</v>
      </c>
      <c r="Z69">
        <v>0</v>
      </c>
      <c r="AA69">
        <v>3</v>
      </c>
      <c r="AB69">
        <v>11</v>
      </c>
      <c r="AC69">
        <v>1</v>
      </c>
    </row>
    <row r="70" spans="1:29" ht="16.5" x14ac:dyDescent="0.3">
      <c r="A70">
        <v>1386</v>
      </c>
      <c r="B70">
        <v>1967</v>
      </c>
      <c r="C70" t="s">
        <v>29</v>
      </c>
      <c r="D70" t="s">
        <v>31</v>
      </c>
      <c r="E70">
        <v>32474</v>
      </c>
      <c r="F70">
        <v>1</v>
      </c>
      <c r="G70">
        <v>1</v>
      </c>
      <c r="H70" s="1">
        <v>41770</v>
      </c>
      <c r="I70">
        <v>0</v>
      </c>
      <c r="J70">
        <v>10</v>
      </c>
      <c r="K70">
        <v>0</v>
      </c>
      <c r="L70">
        <v>1</v>
      </c>
      <c r="M70">
        <v>0</v>
      </c>
      <c r="N70">
        <v>0</v>
      </c>
      <c r="O70">
        <v>0</v>
      </c>
      <c r="P70">
        <v>1</v>
      </c>
      <c r="Q70">
        <v>1</v>
      </c>
      <c r="R70">
        <v>0</v>
      </c>
      <c r="S70">
        <v>2</v>
      </c>
      <c r="T70">
        <v>7</v>
      </c>
      <c r="U70">
        <v>0</v>
      </c>
      <c r="V70">
        <v>0</v>
      </c>
      <c r="W70">
        <v>0</v>
      </c>
      <c r="X70">
        <v>0</v>
      </c>
      <c r="Y70">
        <v>0</v>
      </c>
      <c r="Z70">
        <v>0</v>
      </c>
      <c r="AA70">
        <v>3</v>
      </c>
      <c r="AB70">
        <v>11</v>
      </c>
      <c r="AC70">
        <v>0</v>
      </c>
    </row>
    <row r="71" spans="1:29" ht="16.5" x14ac:dyDescent="0.3">
      <c r="A71">
        <v>9369</v>
      </c>
      <c r="B71">
        <v>1979</v>
      </c>
      <c r="C71" t="s">
        <v>37</v>
      </c>
      <c r="D71" t="s">
        <v>30</v>
      </c>
      <c r="E71">
        <v>88194</v>
      </c>
      <c r="F71">
        <v>0</v>
      </c>
      <c r="G71">
        <v>1</v>
      </c>
      <c r="H71" s="1">
        <v>41717</v>
      </c>
      <c r="I71">
        <v>19</v>
      </c>
      <c r="J71">
        <v>688</v>
      </c>
      <c r="K71">
        <v>14</v>
      </c>
      <c r="L71">
        <v>309</v>
      </c>
      <c r="M71">
        <v>201</v>
      </c>
      <c r="N71">
        <v>24</v>
      </c>
      <c r="O71">
        <v>38</v>
      </c>
      <c r="P71">
        <v>1</v>
      </c>
      <c r="Q71">
        <v>11</v>
      </c>
      <c r="R71">
        <v>10</v>
      </c>
      <c r="S71">
        <v>10</v>
      </c>
      <c r="T71">
        <v>5</v>
      </c>
      <c r="U71">
        <v>1</v>
      </c>
      <c r="V71">
        <v>0</v>
      </c>
      <c r="W71">
        <v>0</v>
      </c>
      <c r="X71">
        <v>1</v>
      </c>
      <c r="Y71">
        <v>0</v>
      </c>
      <c r="Z71">
        <v>0</v>
      </c>
      <c r="AA71">
        <v>3</v>
      </c>
      <c r="AB71">
        <v>11</v>
      </c>
      <c r="AC71">
        <v>1</v>
      </c>
    </row>
    <row r="72" spans="1:29" ht="16.5" x14ac:dyDescent="0.3">
      <c r="A72">
        <v>4477</v>
      </c>
      <c r="B72">
        <v>1958</v>
      </c>
      <c r="C72" t="s">
        <v>29</v>
      </c>
      <c r="D72" t="s">
        <v>31</v>
      </c>
      <c r="E72">
        <v>69096</v>
      </c>
      <c r="F72">
        <v>0</v>
      </c>
      <c r="G72">
        <v>1</v>
      </c>
      <c r="H72" s="1">
        <v>41544</v>
      </c>
      <c r="I72">
        <v>4</v>
      </c>
      <c r="J72">
        <v>247</v>
      </c>
      <c r="K72">
        <v>49</v>
      </c>
      <c r="L72">
        <v>159</v>
      </c>
      <c r="M72">
        <v>7</v>
      </c>
      <c r="N72">
        <v>82</v>
      </c>
      <c r="O72">
        <v>109</v>
      </c>
      <c r="P72">
        <v>1</v>
      </c>
      <c r="Q72">
        <v>5</v>
      </c>
      <c r="R72">
        <v>2</v>
      </c>
      <c r="S72">
        <v>10</v>
      </c>
      <c r="T72">
        <v>4</v>
      </c>
      <c r="U72">
        <v>0</v>
      </c>
      <c r="V72">
        <v>0</v>
      </c>
      <c r="W72">
        <v>0</v>
      </c>
      <c r="X72">
        <v>0</v>
      </c>
      <c r="Y72">
        <v>0</v>
      </c>
      <c r="Z72">
        <v>0</v>
      </c>
      <c r="AA72">
        <v>3</v>
      </c>
      <c r="AB72">
        <v>11</v>
      </c>
      <c r="AC72">
        <v>0</v>
      </c>
    </row>
    <row r="73" spans="1:29" ht="16.5" x14ac:dyDescent="0.3">
      <c r="A73">
        <v>1357</v>
      </c>
      <c r="B73">
        <v>1970</v>
      </c>
      <c r="C73" t="s">
        <v>29</v>
      </c>
      <c r="D73" t="s">
        <v>31</v>
      </c>
      <c r="E73">
        <v>74854</v>
      </c>
      <c r="F73">
        <v>1</v>
      </c>
      <c r="G73">
        <v>2</v>
      </c>
      <c r="H73" s="1">
        <v>41372</v>
      </c>
      <c r="I73">
        <v>90</v>
      </c>
      <c r="J73">
        <v>856</v>
      </c>
      <c r="K73">
        <v>59</v>
      </c>
      <c r="L73">
        <v>487</v>
      </c>
      <c r="M73">
        <v>58</v>
      </c>
      <c r="N73">
        <v>29</v>
      </c>
      <c r="O73">
        <v>73</v>
      </c>
      <c r="P73">
        <v>7</v>
      </c>
      <c r="Q73">
        <v>2</v>
      </c>
      <c r="R73">
        <v>5</v>
      </c>
      <c r="S73">
        <v>5</v>
      </c>
      <c r="T73">
        <v>5</v>
      </c>
      <c r="U73">
        <v>0</v>
      </c>
      <c r="V73">
        <v>0</v>
      </c>
      <c r="W73">
        <v>0</v>
      </c>
      <c r="X73">
        <v>0</v>
      </c>
      <c r="Y73">
        <v>0</v>
      </c>
      <c r="Z73">
        <v>0</v>
      </c>
      <c r="AA73">
        <v>3</v>
      </c>
      <c r="AB73">
        <v>11</v>
      </c>
      <c r="AC73">
        <v>0</v>
      </c>
    </row>
    <row r="74" spans="1:29" ht="16.5" x14ac:dyDescent="0.3">
      <c r="A74">
        <v>1402</v>
      </c>
      <c r="B74">
        <v>1954</v>
      </c>
      <c r="C74" t="s">
        <v>34</v>
      </c>
      <c r="D74" t="s">
        <v>33</v>
      </c>
      <c r="E74">
        <v>66991</v>
      </c>
      <c r="F74">
        <v>0</v>
      </c>
      <c r="G74">
        <v>0</v>
      </c>
      <c r="H74" s="1">
        <v>41163</v>
      </c>
      <c r="I74">
        <v>1</v>
      </c>
      <c r="J74">
        <v>496</v>
      </c>
      <c r="K74">
        <v>36</v>
      </c>
      <c r="L74">
        <v>460</v>
      </c>
      <c r="M74">
        <v>189</v>
      </c>
      <c r="N74">
        <v>60</v>
      </c>
      <c r="O74">
        <v>12</v>
      </c>
      <c r="P74">
        <v>3</v>
      </c>
      <c r="Q74">
        <v>4</v>
      </c>
      <c r="R74">
        <v>8</v>
      </c>
      <c r="S74">
        <v>6</v>
      </c>
      <c r="T74">
        <v>3</v>
      </c>
      <c r="U74">
        <v>0</v>
      </c>
      <c r="V74">
        <v>0</v>
      </c>
      <c r="W74">
        <v>0</v>
      </c>
      <c r="X74">
        <v>0</v>
      </c>
      <c r="Y74">
        <v>0</v>
      </c>
      <c r="Z74">
        <v>0</v>
      </c>
      <c r="AA74">
        <v>3</v>
      </c>
      <c r="AB74">
        <v>11</v>
      </c>
      <c r="AC74">
        <v>0</v>
      </c>
    </row>
    <row r="75" spans="1:29" ht="16.5" x14ac:dyDescent="0.3">
      <c r="A75">
        <v>10629</v>
      </c>
      <c r="B75">
        <v>1973</v>
      </c>
      <c r="C75" t="s">
        <v>37</v>
      </c>
      <c r="D75" t="s">
        <v>33</v>
      </c>
      <c r="E75">
        <v>51725</v>
      </c>
      <c r="F75">
        <v>1</v>
      </c>
      <c r="G75">
        <v>0</v>
      </c>
      <c r="H75" s="1">
        <v>41166</v>
      </c>
      <c r="I75">
        <v>25</v>
      </c>
      <c r="J75">
        <v>25</v>
      </c>
      <c r="K75">
        <v>3</v>
      </c>
      <c r="L75">
        <v>43</v>
      </c>
      <c r="M75">
        <v>17</v>
      </c>
      <c r="N75">
        <v>4</v>
      </c>
      <c r="O75">
        <v>17</v>
      </c>
      <c r="P75">
        <v>3</v>
      </c>
      <c r="Q75">
        <v>3</v>
      </c>
      <c r="R75">
        <v>0</v>
      </c>
      <c r="S75">
        <v>3</v>
      </c>
      <c r="T75">
        <v>8</v>
      </c>
      <c r="U75">
        <v>0</v>
      </c>
      <c r="V75">
        <v>0</v>
      </c>
      <c r="W75">
        <v>0</v>
      </c>
      <c r="X75">
        <v>0</v>
      </c>
      <c r="Y75">
        <v>0</v>
      </c>
      <c r="Z75">
        <v>0</v>
      </c>
      <c r="AA75">
        <v>3</v>
      </c>
      <c r="AB75">
        <v>11</v>
      </c>
      <c r="AC75">
        <v>0</v>
      </c>
    </row>
    <row r="76" spans="1:29" ht="16.5" x14ac:dyDescent="0.3">
      <c r="A76">
        <v>6312</v>
      </c>
      <c r="B76">
        <v>1959</v>
      </c>
      <c r="C76" t="s">
        <v>29</v>
      </c>
      <c r="D76" t="s">
        <v>33</v>
      </c>
      <c r="E76">
        <v>65031</v>
      </c>
      <c r="F76">
        <v>0</v>
      </c>
      <c r="G76">
        <v>1</v>
      </c>
      <c r="H76" s="1">
        <v>41350</v>
      </c>
      <c r="I76">
        <v>29</v>
      </c>
      <c r="J76">
        <v>258</v>
      </c>
      <c r="K76">
        <v>107</v>
      </c>
      <c r="L76">
        <v>291</v>
      </c>
      <c r="M76">
        <v>84</v>
      </c>
      <c r="N76">
        <v>37</v>
      </c>
      <c r="O76">
        <v>86</v>
      </c>
      <c r="P76">
        <v>4</v>
      </c>
      <c r="Q76">
        <v>10</v>
      </c>
      <c r="R76">
        <v>3</v>
      </c>
      <c r="S76">
        <v>13</v>
      </c>
      <c r="T76">
        <v>7</v>
      </c>
      <c r="U76">
        <v>0</v>
      </c>
      <c r="V76">
        <v>0</v>
      </c>
      <c r="W76">
        <v>0</v>
      </c>
      <c r="X76">
        <v>0</v>
      </c>
      <c r="Y76">
        <v>0</v>
      </c>
      <c r="Z76">
        <v>0</v>
      </c>
      <c r="AA76">
        <v>3</v>
      </c>
      <c r="AB76">
        <v>11</v>
      </c>
      <c r="AC76">
        <v>0</v>
      </c>
    </row>
    <row r="77" spans="1:29" ht="16.5" x14ac:dyDescent="0.3">
      <c r="A77">
        <v>8132</v>
      </c>
      <c r="B77">
        <v>1975</v>
      </c>
      <c r="C77" t="s">
        <v>32</v>
      </c>
      <c r="D77" t="s">
        <v>33</v>
      </c>
      <c r="E77">
        <v>60631</v>
      </c>
      <c r="F77">
        <v>1</v>
      </c>
      <c r="G77">
        <v>1</v>
      </c>
      <c r="H77" s="1">
        <v>41369</v>
      </c>
      <c r="I77">
        <v>88</v>
      </c>
      <c r="J77">
        <v>565</v>
      </c>
      <c r="K77">
        <v>6</v>
      </c>
      <c r="L77">
        <v>65</v>
      </c>
      <c r="M77">
        <v>0</v>
      </c>
      <c r="N77">
        <v>6</v>
      </c>
      <c r="O77">
        <v>19</v>
      </c>
      <c r="P77">
        <v>5</v>
      </c>
      <c r="Q77">
        <v>9</v>
      </c>
      <c r="R77">
        <v>2</v>
      </c>
      <c r="S77">
        <v>8</v>
      </c>
      <c r="T77">
        <v>7</v>
      </c>
      <c r="U77">
        <v>0</v>
      </c>
      <c r="V77">
        <v>1</v>
      </c>
      <c r="W77">
        <v>0</v>
      </c>
      <c r="X77">
        <v>0</v>
      </c>
      <c r="Y77">
        <v>0</v>
      </c>
      <c r="Z77">
        <v>0</v>
      </c>
      <c r="AA77">
        <v>3</v>
      </c>
      <c r="AB77">
        <v>11</v>
      </c>
      <c r="AC77">
        <v>0</v>
      </c>
    </row>
    <row r="78" spans="1:29" ht="16.5" x14ac:dyDescent="0.3">
      <c r="A78">
        <v>1050</v>
      </c>
      <c r="B78">
        <v>1952</v>
      </c>
      <c r="C78" t="s">
        <v>29</v>
      </c>
      <c r="D78" t="s">
        <v>33</v>
      </c>
      <c r="E78">
        <v>28332</v>
      </c>
      <c r="F78">
        <v>0</v>
      </c>
      <c r="G78">
        <v>0</v>
      </c>
      <c r="H78" s="1">
        <v>41759</v>
      </c>
      <c r="I78">
        <v>58</v>
      </c>
      <c r="J78">
        <v>14</v>
      </c>
      <c r="K78">
        <v>10</v>
      </c>
      <c r="L78">
        <v>13</v>
      </c>
      <c r="M78">
        <v>4</v>
      </c>
      <c r="N78">
        <v>15</v>
      </c>
      <c r="O78">
        <v>9</v>
      </c>
      <c r="P78">
        <v>1</v>
      </c>
      <c r="Q78">
        <v>2</v>
      </c>
      <c r="R78">
        <v>1</v>
      </c>
      <c r="S78">
        <v>4</v>
      </c>
      <c r="T78">
        <v>2</v>
      </c>
      <c r="U78">
        <v>0</v>
      </c>
      <c r="V78">
        <v>0</v>
      </c>
      <c r="W78">
        <v>0</v>
      </c>
      <c r="X78">
        <v>0</v>
      </c>
      <c r="Y78">
        <v>0</v>
      </c>
      <c r="Z78">
        <v>0</v>
      </c>
      <c r="AA78">
        <v>3</v>
      </c>
      <c r="AB78">
        <v>11</v>
      </c>
      <c r="AC78">
        <v>0</v>
      </c>
    </row>
    <row r="79" spans="1:29" ht="16.5" x14ac:dyDescent="0.3">
      <c r="A79">
        <v>5846</v>
      </c>
      <c r="B79">
        <v>1977</v>
      </c>
      <c r="C79" t="s">
        <v>29</v>
      </c>
      <c r="D79" t="s">
        <v>35</v>
      </c>
      <c r="E79">
        <v>40246</v>
      </c>
      <c r="F79">
        <v>1</v>
      </c>
      <c r="G79">
        <v>0</v>
      </c>
      <c r="H79" s="1">
        <v>41262</v>
      </c>
      <c r="I79">
        <v>68</v>
      </c>
      <c r="J79">
        <v>2</v>
      </c>
      <c r="K79">
        <v>1</v>
      </c>
      <c r="L79">
        <v>6</v>
      </c>
      <c r="M79">
        <v>2</v>
      </c>
      <c r="N79">
        <v>1</v>
      </c>
      <c r="O79">
        <v>1</v>
      </c>
      <c r="P79">
        <v>1</v>
      </c>
      <c r="Q79">
        <v>1</v>
      </c>
      <c r="R79">
        <v>0</v>
      </c>
      <c r="S79">
        <v>2</v>
      </c>
      <c r="T79">
        <v>6</v>
      </c>
      <c r="U79">
        <v>0</v>
      </c>
      <c r="V79">
        <v>0</v>
      </c>
      <c r="W79">
        <v>0</v>
      </c>
      <c r="X79">
        <v>0</v>
      </c>
      <c r="Y79">
        <v>0</v>
      </c>
      <c r="Z79">
        <v>0</v>
      </c>
      <c r="AA79">
        <v>3</v>
      </c>
      <c r="AB79">
        <v>11</v>
      </c>
      <c r="AC79">
        <v>0</v>
      </c>
    </row>
    <row r="80" spans="1:29" ht="16.5" x14ac:dyDescent="0.3">
      <c r="A80">
        <v>1859</v>
      </c>
      <c r="B80">
        <v>1972</v>
      </c>
      <c r="C80" t="s">
        <v>34</v>
      </c>
      <c r="D80" t="s">
        <v>33</v>
      </c>
      <c r="E80">
        <v>75251</v>
      </c>
      <c r="F80">
        <v>0</v>
      </c>
      <c r="G80">
        <v>0</v>
      </c>
      <c r="H80" s="1">
        <v>41148</v>
      </c>
      <c r="I80">
        <v>34</v>
      </c>
      <c r="J80">
        <v>721</v>
      </c>
      <c r="K80">
        <v>111</v>
      </c>
      <c r="L80">
        <v>925</v>
      </c>
      <c r="M80">
        <v>97</v>
      </c>
      <c r="N80">
        <v>18</v>
      </c>
      <c r="O80">
        <v>18</v>
      </c>
      <c r="P80">
        <v>1</v>
      </c>
      <c r="Q80">
        <v>7</v>
      </c>
      <c r="R80">
        <v>6</v>
      </c>
      <c r="S80">
        <v>5</v>
      </c>
      <c r="T80">
        <v>5</v>
      </c>
      <c r="U80">
        <v>0</v>
      </c>
      <c r="V80">
        <v>0</v>
      </c>
      <c r="W80">
        <v>0</v>
      </c>
      <c r="X80">
        <v>0</v>
      </c>
      <c r="Y80">
        <v>0</v>
      </c>
      <c r="Z80">
        <v>0</v>
      </c>
      <c r="AA80">
        <v>3</v>
      </c>
      <c r="AB80">
        <v>11</v>
      </c>
      <c r="AC80">
        <v>1</v>
      </c>
    </row>
    <row r="81" spans="1:29" ht="16.5" x14ac:dyDescent="0.3">
      <c r="A81">
        <v>7503</v>
      </c>
      <c r="B81">
        <v>1976</v>
      </c>
      <c r="C81" t="s">
        <v>29</v>
      </c>
      <c r="D81" t="s">
        <v>30</v>
      </c>
      <c r="E81">
        <v>75825</v>
      </c>
      <c r="F81">
        <v>0</v>
      </c>
      <c r="G81">
        <v>0</v>
      </c>
      <c r="H81" s="1">
        <v>41194</v>
      </c>
      <c r="I81">
        <v>40</v>
      </c>
      <c r="J81">
        <v>1032</v>
      </c>
      <c r="K81">
        <v>105</v>
      </c>
      <c r="L81">
        <v>779</v>
      </c>
      <c r="M81">
        <v>137</v>
      </c>
      <c r="N81">
        <v>105</v>
      </c>
      <c r="O81">
        <v>51</v>
      </c>
      <c r="P81">
        <v>0</v>
      </c>
      <c r="Q81">
        <v>5</v>
      </c>
      <c r="R81">
        <v>8</v>
      </c>
      <c r="S81">
        <v>9</v>
      </c>
      <c r="T81">
        <v>4</v>
      </c>
      <c r="U81">
        <v>1</v>
      </c>
      <c r="V81">
        <v>0</v>
      </c>
      <c r="W81">
        <v>0</v>
      </c>
      <c r="X81">
        <v>0</v>
      </c>
      <c r="Y81">
        <v>0</v>
      </c>
      <c r="Z81">
        <v>0</v>
      </c>
      <c r="AA81">
        <v>3</v>
      </c>
      <c r="AB81">
        <v>11</v>
      </c>
      <c r="AC81">
        <v>1</v>
      </c>
    </row>
    <row r="82" spans="1:29" ht="16.5" x14ac:dyDescent="0.3">
      <c r="A82">
        <v>10401</v>
      </c>
      <c r="B82">
        <v>1976</v>
      </c>
      <c r="C82" t="s">
        <v>37</v>
      </c>
      <c r="D82" t="s">
        <v>31</v>
      </c>
      <c r="E82">
        <v>26326</v>
      </c>
      <c r="F82">
        <v>0</v>
      </c>
      <c r="G82">
        <v>0</v>
      </c>
      <c r="H82" s="1">
        <v>41521</v>
      </c>
      <c r="I82">
        <v>12</v>
      </c>
      <c r="J82">
        <v>1</v>
      </c>
      <c r="K82">
        <v>0</v>
      </c>
      <c r="L82">
        <v>5</v>
      </c>
      <c r="M82">
        <v>0</v>
      </c>
      <c r="N82">
        <v>3</v>
      </c>
      <c r="O82">
        <v>9</v>
      </c>
      <c r="P82">
        <v>1</v>
      </c>
      <c r="Q82">
        <v>0</v>
      </c>
      <c r="R82">
        <v>0</v>
      </c>
      <c r="S82">
        <v>3</v>
      </c>
      <c r="T82">
        <v>3</v>
      </c>
      <c r="U82">
        <v>0</v>
      </c>
      <c r="V82">
        <v>0</v>
      </c>
      <c r="W82">
        <v>0</v>
      </c>
      <c r="X82">
        <v>0</v>
      </c>
      <c r="Y82">
        <v>0</v>
      </c>
      <c r="Z82">
        <v>1</v>
      </c>
      <c r="AA82">
        <v>3</v>
      </c>
      <c r="AB82">
        <v>11</v>
      </c>
      <c r="AC82">
        <v>0</v>
      </c>
    </row>
    <row r="83" spans="1:29" ht="16.5" x14ac:dyDescent="0.3">
      <c r="A83">
        <v>1618</v>
      </c>
      <c r="B83">
        <v>1965</v>
      </c>
      <c r="C83" t="s">
        <v>29</v>
      </c>
      <c r="D83" t="s">
        <v>31</v>
      </c>
      <c r="E83">
        <v>56046</v>
      </c>
      <c r="F83">
        <v>0</v>
      </c>
      <c r="G83">
        <v>0</v>
      </c>
      <c r="H83" s="1">
        <v>41276</v>
      </c>
      <c r="I83">
        <v>9</v>
      </c>
      <c r="J83">
        <v>577</v>
      </c>
      <c r="K83">
        <v>0</v>
      </c>
      <c r="L83">
        <v>64</v>
      </c>
      <c r="M83">
        <v>0</v>
      </c>
      <c r="N83">
        <v>0</v>
      </c>
      <c r="O83">
        <v>51</v>
      </c>
      <c r="P83">
        <v>2</v>
      </c>
      <c r="Q83">
        <v>10</v>
      </c>
      <c r="R83">
        <v>1</v>
      </c>
      <c r="S83">
        <v>8</v>
      </c>
      <c r="T83">
        <v>8</v>
      </c>
      <c r="U83">
        <v>1</v>
      </c>
      <c r="V83">
        <v>0</v>
      </c>
      <c r="W83">
        <v>0</v>
      </c>
      <c r="X83">
        <v>0</v>
      </c>
      <c r="Y83">
        <v>0</v>
      </c>
      <c r="Z83">
        <v>0</v>
      </c>
      <c r="AA83">
        <v>3</v>
      </c>
      <c r="AB83">
        <v>11</v>
      </c>
      <c r="AC83">
        <v>1</v>
      </c>
    </row>
    <row r="84" spans="1:29" ht="16.5" x14ac:dyDescent="0.3">
      <c r="A84">
        <v>3332</v>
      </c>
      <c r="B84">
        <v>1985</v>
      </c>
      <c r="C84" t="s">
        <v>29</v>
      </c>
      <c r="D84" t="s">
        <v>30</v>
      </c>
      <c r="E84">
        <v>29760</v>
      </c>
      <c r="F84">
        <v>1</v>
      </c>
      <c r="G84">
        <v>0</v>
      </c>
      <c r="H84" s="1">
        <v>41150</v>
      </c>
      <c r="I84">
        <v>87</v>
      </c>
      <c r="J84">
        <v>64</v>
      </c>
      <c r="K84">
        <v>4</v>
      </c>
      <c r="L84">
        <v>68</v>
      </c>
      <c r="M84">
        <v>7</v>
      </c>
      <c r="N84">
        <v>5</v>
      </c>
      <c r="O84">
        <v>17</v>
      </c>
      <c r="P84">
        <v>4</v>
      </c>
      <c r="Q84">
        <v>3</v>
      </c>
      <c r="R84">
        <v>1</v>
      </c>
      <c r="S84">
        <v>4</v>
      </c>
      <c r="T84">
        <v>8</v>
      </c>
      <c r="U84">
        <v>0</v>
      </c>
      <c r="V84">
        <v>0</v>
      </c>
      <c r="W84">
        <v>0</v>
      </c>
      <c r="X84">
        <v>0</v>
      </c>
      <c r="Y84">
        <v>0</v>
      </c>
      <c r="Z84">
        <v>0</v>
      </c>
      <c r="AA84">
        <v>3</v>
      </c>
      <c r="AB84">
        <v>11</v>
      </c>
      <c r="AC84">
        <v>0</v>
      </c>
    </row>
    <row r="85" spans="1:29" ht="16.5" x14ac:dyDescent="0.3">
      <c r="A85">
        <v>2261</v>
      </c>
      <c r="B85">
        <v>1969</v>
      </c>
      <c r="C85" t="s">
        <v>29</v>
      </c>
      <c r="D85" t="s">
        <v>33</v>
      </c>
      <c r="E85">
        <v>26304</v>
      </c>
      <c r="F85">
        <v>1</v>
      </c>
      <c r="G85">
        <v>0</v>
      </c>
      <c r="H85" s="1">
        <v>41448</v>
      </c>
      <c r="I85">
        <v>5</v>
      </c>
      <c r="J85">
        <v>4</v>
      </c>
      <c r="K85">
        <v>1</v>
      </c>
      <c r="L85">
        <v>5</v>
      </c>
      <c r="M85">
        <v>2</v>
      </c>
      <c r="N85">
        <v>0</v>
      </c>
      <c r="O85">
        <v>4</v>
      </c>
      <c r="P85">
        <v>1</v>
      </c>
      <c r="Q85">
        <v>1</v>
      </c>
      <c r="R85">
        <v>0</v>
      </c>
      <c r="S85">
        <v>2</v>
      </c>
      <c r="T85">
        <v>7</v>
      </c>
      <c r="U85">
        <v>0</v>
      </c>
      <c r="V85">
        <v>0</v>
      </c>
      <c r="W85">
        <v>0</v>
      </c>
      <c r="X85">
        <v>0</v>
      </c>
      <c r="Y85">
        <v>0</v>
      </c>
      <c r="Z85">
        <v>0</v>
      </c>
      <c r="AA85">
        <v>3</v>
      </c>
      <c r="AB85">
        <v>11</v>
      </c>
      <c r="AC85">
        <v>0</v>
      </c>
    </row>
    <row r="86" spans="1:29" ht="16.5" x14ac:dyDescent="0.3">
      <c r="A86">
        <v>5346</v>
      </c>
      <c r="B86">
        <v>1973</v>
      </c>
      <c r="C86" t="s">
        <v>37</v>
      </c>
      <c r="D86" t="s">
        <v>33</v>
      </c>
      <c r="E86">
        <v>23559</v>
      </c>
      <c r="F86">
        <v>1</v>
      </c>
      <c r="G86">
        <v>0</v>
      </c>
      <c r="H86" s="1">
        <v>41458</v>
      </c>
      <c r="I86">
        <v>87</v>
      </c>
      <c r="J86">
        <v>25</v>
      </c>
      <c r="K86">
        <v>5</v>
      </c>
      <c r="L86">
        <v>19</v>
      </c>
      <c r="M86">
        <v>7</v>
      </c>
      <c r="N86">
        <v>0</v>
      </c>
      <c r="O86">
        <v>23</v>
      </c>
      <c r="P86">
        <v>3</v>
      </c>
      <c r="Q86">
        <v>3</v>
      </c>
      <c r="R86">
        <v>0</v>
      </c>
      <c r="S86">
        <v>3</v>
      </c>
      <c r="T86">
        <v>7</v>
      </c>
      <c r="U86">
        <v>0</v>
      </c>
      <c r="V86">
        <v>0</v>
      </c>
      <c r="W86">
        <v>0</v>
      </c>
      <c r="X86">
        <v>0</v>
      </c>
      <c r="Y86">
        <v>0</v>
      </c>
      <c r="Z86">
        <v>0</v>
      </c>
      <c r="AA86">
        <v>3</v>
      </c>
      <c r="AB86">
        <v>11</v>
      </c>
      <c r="AC86">
        <v>0</v>
      </c>
    </row>
    <row r="87" spans="1:29" ht="16.5" x14ac:dyDescent="0.3">
      <c r="A87">
        <v>4119</v>
      </c>
      <c r="B87">
        <v>1963</v>
      </c>
      <c r="C87" t="s">
        <v>34</v>
      </c>
      <c r="D87" t="s">
        <v>31</v>
      </c>
      <c r="E87">
        <v>38620</v>
      </c>
      <c r="F87">
        <v>0</v>
      </c>
      <c r="G87">
        <v>0</v>
      </c>
      <c r="H87" s="1">
        <v>41405</v>
      </c>
      <c r="I87">
        <v>56</v>
      </c>
      <c r="J87">
        <v>112</v>
      </c>
      <c r="K87">
        <v>17</v>
      </c>
      <c r="L87">
        <v>44</v>
      </c>
      <c r="M87">
        <v>34</v>
      </c>
      <c r="N87">
        <v>22</v>
      </c>
      <c r="O87">
        <v>89</v>
      </c>
      <c r="P87">
        <v>1</v>
      </c>
      <c r="Q87">
        <v>2</v>
      </c>
      <c r="R87">
        <v>5</v>
      </c>
      <c r="S87">
        <v>3</v>
      </c>
      <c r="T87">
        <v>3</v>
      </c>
      <c r="U87">
        <v>0</v>
      </c>
      <c r="V87">
        <v>0</v>
      </c>
      <c r="W87">
        <v>0</v>
      </c>
      <c r="X87">
        <v>0</v>
      </c>
      <c r="Y87">
        <v>0</v>
      </c>
      <c r="Z87">
        <v>0</v>
      </c>
      <c r="AA87">
        <v>3</v>
      </c>
      <c r="AB87">
        <v>11</v>
      </c>
      <c r="AC87">
        <v>0</v>
      </c>
    </row>
    <row r="88" spans="1:29" ht="16.5" x14ac:dyDescent="0.3">
      <c r="A88">
        <v>535</v>
      </c>
      <c r="B88">
        <v>1987</v>
      </c>
      <c r="C88" t="s">
        <v>29</v>
      </c>
      <c r="D88" t="s">
        <v>35</v>
      </c>
      <c r="E88">
        <v>81361</v>
      </c>
      <c r="F88">
        <v>0</v>
      </c>
      <c r="G88">
        <v>0</v>
      </c>
      <c r="H88" s="1">
        <v>41695</v>
      </c>
      <c r="I88">
        <v>18</v>
      </c>
      <c r="J88">
        <v>163</v>
      </c>
      <c r="K88">
        <v>23</v>
      </c>
      <c r="L88">
        <v>424</v>
      </c>
      <c r="M88">
        <v>27</v>
      </c>
      <c r="N88">
        <v>65</v>
      </c>
      <c r="O88">
        <v>76</v>
      </c>
      <c r="P88">
        <v>1</v>
      </c>
      <c r="Q88">
        <v>3</v>
      </c>
      <c r="R88">
        <v>10</v>
      </c>
      <c r="S88">
        <v>13</v>
      </c>
      <c r="T88">
        <v>1</v>
      </c>
      <c r="U88">
        <v>0</v>
      </c>
      <c r="V88">
        <v>0</v>
      </c>
      <c r="W88">
        <v>0</v>
      </c>
      <c r="X88">
        <v>0</v>
      </c>
      <c r="Y88">
        <v>0</v>
      </c>
      <c r="Z88">
        <v>0</v>
      </c>
      <c r="AA88">
        <v>3</v>
      </c>
      <c r="AB88">
        <v>11</v>
      </c>
      <c r="AC88">
        <v>0</v>
      </c>
    </row>
    <row r="89" spans="1:29" ht="16.5" x14ac:dyDescent="0.3">
      <c r="A89">
        <v>5268</v>
      </c>
      <c r="B89">
        <v>1960</v>
      </c>
      <c r="C89" t="s">
        <v>29</v>
      </c>
      <c r="D89" t="s">
        <v>33</v>
      </c>
      <c r="E89">
        <v>29440</v>
      </c>
      <c r="F89">
        <v>1</v>
      </c>
      <c r="G89">
        <v>1</v>
      </c>
      <c r="H89" s="1">
        <v>41497</v>
      </c>
      <c r="I89">
        <v>95</v>
      </c>
      <c r="J89">
        <v>17</v>
      </c>
      <c r="K89">
        <v>8</v>
      </c>
      <c r="L89">
        <v>14</v>
      </c>
      <c r="M89">
        <v>10</v>
      </c>
      <c r="N89">
        <v>4</v>
      </c>
      <c r="O89">
        <v>3</v>
      </c>
      <c r="P89">
        <v>2</v>
      </c>
      <c r="Q89">
        <v>1</v>
      </c>
      <c r="R89">
        <v>0</v>
      </c>
      <c r="S89">
        <v>4</v>
      </c>
      <c r="T89">
        <v>7</v>
      </c>
      <c r="U89">
        <v>0</v>
      </c>
      <c r="V89">
        <v>0</v>
      </c>
      <c r="W89">
        <v>0</v>
      </c>
      <c r="X89">
        <v>0</v>
      </c>
      <c r="Y89">
        <v>0</v>
      </c>
      <c r="Z89">
        <v>0</v>
      </c>
      <c r="AA89">
        <v>3</v>
      </c>
      <c r="AB89">
        <v>11</v>
      </c>
      <c r="AC89">
        <v>0</v>
      </c>
    </row>
    <row r="90" spans="1:29" ht="16.5" x14ac:dyDescent="0.3">
      <c r="A90">
        <v>273</v>
      </c>
      <c r="B90">
        <v>1970</v>
      </c>
      <c r="C90" t="s">
        <v>34</v>
      </c>
      <c r="D90" t="s">
        <v>33</v>
      </c>
      <c r="E90">
        <v>36138</v>
      </c>
      <c r="F90">
        <v>1</v>
      </c>
      <c r="G90">
        <v>1</v>
      </c>
      <c r="H90" s="1">
        <v>41471</v>
      </c>
      <c r="I90">
        <v>48</v>
      </c>
      <c r="J90">
        <v>130</v>
      </c>
      <c r="K90">
        <v>0</v>
      </c>
      <c r="L90">
        <v>16</v>
      </c>
      <c r="M90">
        <v>0</v>
      </c>
      <c r="N90">
        <v>0</v>
      </c>
      <c r="O90">
        <v>5</v>
      </c>
      <c r="P90">
        <v>5</v>
      </c>
      <c r="Q90">
        <v>3</v>
      </c>
      <c r="R90">
        <v>1</v>
      </c>
      <c r="S90">
        <v>4</v>
      </c>
      <c r="T90">
        <v>7</v>
      </c>
      <c r="U90">
        <v>0</v>
      </c>
      <c r="V90">
        <v>1</v>
      </c>
      <c r="W90">
        <v>0</v>
      </c>
      <c r="X90">
        <v>0</v>
      </c>
      <c r="Y90">
        <v>0</v>
      </c>
      <c r="Z90">
        <v>0</v>
      </c>
      <c r="AA90">
        <v>3</v>
      </c>
      <c r="AB90">
        <v>11</v>
      </c>
      <c r="AC90">
        <v>0</v>
      </c>
    </row>
    <row r="91" spans="1:29" ht="16.5" x14ac:dyDescent="0.3">
      <c r="A91">
        <v>4452</v>
      </c>
      <c r="B91">
        <v>1957</v>
      </c>
      <c r="C91" t="s">
        <v>29</v>
      </c>
      <c r="D91" t="s">
        <v>30</v>
      </c>
      <c r="E91">
        <v>50388</v>
      </c>
      <c r="F91">
        <v>0</v>
      </c>
      <c r="G91">
        <v>1</v>
      </c>
      <c r="H91" s="1">
        <v>41787</v>
      </c>
      <c r="I91">
        <v>3</v>
      </c>
      <c r="J91">
        <v>292</v>
      </c>
      <c r="K91">
        <v>6</v>
      </c>
      <c r="L91">
        <v>37</v>
      </c>
      <c r="M91">
        <v>0</v>
      </c>
      <c r="N91">
        <v>3</v>
      </c>
      <c r="O91">
        <v>34</v>
      </c>
      <c r="P91">
        <v>4</v>
      </c>
      <c r="Q91">
        <v>6</v>
      </c>
      <c r="R91">
        <v>1</v>
      </c>
      <c r="S91">
        <v>6</v>
      </c>
      <c r="T91">
        <v>7</v>
      </c>
      <c r="U91">
        <v>0</v>
      </c>
      <c r="V91">
        <v>1</v>
      </c>
      <c r="W91">
        <v>0</v>
      </c>
      <c r="X91">
        <v>1</v>
      </c>
      <c r="Y91">
        <v>0</v>
      </c>
      <c r="Z91">
        <v>0</v>
      </c>
      <c r="AA91">
        <v>3</v>
      </c>
      <c r="AB91">
        <v>11</v>
      </c>
      <c r="AC91">
        <v>1</v>
      </c>
    </row>
    <row r="92" spans="1:29" ht="16.5" x14ac:dyDescent="0.3">
      <c r="A92">
        <v>8504</v>
      </c>
      <c r="B92">
        <v>1973</v>
      </c>
      <c r="C92" t="s">
        <v>29</v>
      </c>
      <c r="D92" t="s">
        <v>33</v>
      </c>
      <c r="E92">
        <v>79593</v>
      </c>
      <c r="F92">
        <v>0</v>
      </c>
      <c r="G92">
        <v>0</v>
      </c>
      <c r="H92" s="1">
        <v>41771</v>
      </c>
      <c r="I92">
        <v>70</v>
      </c>
      <c r="J92">
        <v>350</v>
      </c>
      <c r="K92">
        <v>60</v>
      </c>
      <c r="L92">
        <v>568</v>
      </c>
      <c r="M92">
        <v>110</v>
      </c>
      <c r="N92">
        <v>133</v>
      </c>
      <c r="O92">
        <v>145</v>
      </c>
      <c r="P92">
        <v>1</v>
      </c>
      <c r="Q92">
        <v>5</v>
      </c>
      <c r="R92">
        <v>6</v>
      </c>
      <c r="S92">
        <v>7</v>
      </c>
      <c r="T92">
        <v>2</v>
      </c>
      <c r="U92">
        <v>0</v>
      </c>
      <c r="V92">
        <v>0</v>
      </c>
      <c r="W92">
        <v>1</v>
      </c>
      <c r="X92">
        <v>0</v>
      </c>
      <c r="Y92">
        <v>0</v>
      </c>
      <c r="Z92">
        <v>0</v>
      </c>
      <c r="AA92">
        <v>3</v>
      </c>
      <c r="AB92">
        <v>11</v>
      </c>
      <c r="AC92">
        <v>0</v>
      </c>
    </row>
    <row r="93" spans="1:29" ht="16.5" x14ac:dyDescent="0.3">
      <c r="A93">
        <v>771</v>
      </c>
      <c r="B93">
        <v>1967</v>
      </c>
      <c r="C93" t="s">
        <v>29</v>
      </c>
      <c r="D93" t="s">
        <v>31</v>
      </c>
      <c r="E93">
        <v>54178</v>
      </c>
      <c r="F93">
        <v>0</v>
      </c>
      <c r="G93">
        <v>1</v>
      </c>
      <c r="H93" s="1">
        <v>41660</v>
      </c>
      <c r="I93">
        <v>79</v>
      </c>
      <c r="J93">
        <v>135</v>
      </c>
      <c r="K93">
        <v>9</v>
      </c>
      <c r="L93">
        <v>39</v>
      </c>
      <c r="M93">
        <v>4</v>
      </c>
      <c r="N93">
        <v>0</v>
      </c>
      <c r="O93">
        <v>7</v>
      </c>
      <c r="P93">
        <v>1</v>
      </c>
      <c r="Q93">
        <v>2</v>
      </c>
      <c r="R93">
        <v>2</v>
      </c>
      <c r="S93">
        <v>5</v>
      </c>
      <c r="T93">
        <v>2</v>
      </c>
      <c r="U93">
        <v>0</v>
      </c>
      <c r="V93">
        <v>0</v>
      </c>
      <c r="W93">
        <v>0</v>
      </c>
      <c r="X93">
        <v>0</v>
      </c>
      <c r="Y93">
        <v>0</v>
      </c>
      <c r="Z93">
        <v>0</v>
      </c>
      <c r="AA93">
        <v>3</v>
      </c>
      <c r="AB93">
        <v>11</v>
      </c>
      <c r="AC93">
        <v>0</v>
      </c>
    </row>
    <row r="94" spans="1:29" ht="16.5" x14ac:dyDescent="0.3">
      <c r="A94">
        <v>8996</v>
      </c>
      <c r="B94">
        <v>1957</v>
      </c>
      <c r="C94" t="s">
        <v>32</v>
      </c>
      <c r="D94" t="s">
        <v>33</v>
      </c>
      <c r="E94">
        <v>51725</v>
      </c>
      <c r="F94">
        <v>2</v>
      </c>
      <c r="G94">
        <v>1</v>
      </c>
      <c r="H94" s="1">
        <v>41232</v>
      </c>
      <c r="I94">
        <v>4</v>
      </c>
      <c r="J94">
        <v>230</v>
      </c>
      <c r="K94">
        <v>42</v>
      </c>
      <c r="L94">
        <v>192</v>
      </c>
      <c r="M94">
        <v>49</v>
      </c>
      <c r="N94">
        <v>37</v>
      </c>
      <c r="O94">
        <v>53</v>
      </c>
      <c r="P94">
        <v>12</v>
      </c>
      <c r="Q94">
        <v>7</v>
      </c>
      <c r="R94">
        <v>2</v>
      </c>
      <c r="S94">
        <v>8</v>
      </c>
      <c r="T94">
        <v>9</v>
      </c>
      <c r="U94">
        <v>0</v>
      </c>
      <c r="V94">
        <v>0</v>
      </c>
      <c r="W94">
        <v>0</v>
      </c>
      <c r="X94">
        <v>0</v>
      </c>
      <c r="Y94">
        <v>0</v>
      </c>
      <c r="Z94">
        <v>0</v>
      </c>
      <c r="AA94">
        <v>3</v>
      </c>
      <c r="AB94">
        <v>11</v>
      </c>
      <c r="AC94">
        <v>0</v>
      </c>
    </row>
    <row r="95" spans="1:29" ht="16.5" x14ac:dyDescent="0.3">
      <c r="A95">
        <v>9235</v>
      </c>
      <c r="B95">
        <v>1957</v>
      </c>
      <c r="C95" t="s">
        <v>29</v>
      </c>
      <c r="D95" t="s">
        <v>30</v>
      </c>
      <c r="E95">
        <v>50995</v>
      </c>
      <c r="F95">
        <v>1</v>
      </c>
      <c r="G95">
        <v>1</v>
      </c>
      <c r="H95" s="1">
        <v>41786</v>
      </c>
      <c r="I95">
        <v>45</v>
      </c>
      <c r="J95">
        <v>7</v>
      </c>
      <c r="K95">
        <v>0</v>
      </c>
      <c r="L95">
        <v>8</v>
      </c>
      <c r="M95">
        <v>2</v>
      </c>
      <c r="N95">
        <v>0</v>
      </c>
      <c r="O95">
        <v>1</v>
      </c>
      <c r="P95">
        <v>1</v>
      </c>
      <c r="Q95">
        <v>1</v>
      </c>
      <c r="R95">
        <v>0</v>
      </c>
      <c r="S95">
        <v>2</v>
      </c>
      <c r="T95">
        <v>7</v>
      </c>
      <c r="U95">
        <v>0</v>
      </c>
      <c r="V95">
        <v>0</v>
      </c>
      <c r="W95">
        <v>0</v>
      </c>
      <c r="X95">
        <v>0</v>
      </c>
      <c r="Y95">
        <v>0</v>
      </c>
      <c r="Z95">
        <v>0</v>
      </c>
      <c r="AA95">
        <v>3</v>
      </c>
      <c r="AB95">
        <v>11</v>
      </c>
      <c r="AC95">
        <v>0</v>
      </c>
    </row>
    <row r="96" spans="1:29" ht="16.5" x14ac:dyDescent="0.3">
      <c r="A96">
        <v>5798</v>
      </c>
      <c r="B96">
        <v>1973</v>
      </c>
      <c r="C96" t="s">
        <v>34</v>
      </c>
      <c r="D96" t="s">
        <v>31</v>
      </c>
      <c r="E96">
        <v>53246</v>
      </c>
      <c r="F96">
        <v>0</v>
      </c>
      <c r="G96">
        <v>0</v>
      </c>
      <c r="H96" s="1">
        <v>41601</v>
      </c>
      <c r="I96">
        <v>87</v>
      </c>
      <c r="J96">
        <v>445</v>
      </c>
      <c r="K96">
        <v>37</v>
      </c>
      <c r="L96">
        <v>359</v>
      </c>
      <c r="M96">
        <v>98</v>
      </c>
      <c r="N96">
        <v>28</v>
      </c>
      <c r="O96">
        <v>18</v>
      </c>
      <c r="P96">
        <v>1</v>
      </c>
      <c r="Q96">
        <v>2</v>
      </c>
      <c r="R96">
        <v>4</v>
      </c>
      <c r="S96">
        <v>8</v>
      </c>
      <c r="T96">
        <v>1</v>
      </c>
      <c r="U96">
        <v>0</v>
      </c>
      <c r="V96">
        <v>0</v>
      </c>
      <c r="W96">
        <v>0</v>
      </c>
      <c r="X96">
        <v>0</v>
      </c>
      <c r="Y96">
        <v>0</v>
      </c>
      <c r="Z96">
        <v>0</v>
      </c>
      <c r="AA96">
        <v>3</v>
      </c>
      <c r="AB96">
        <v>11</v>
      </c>
      <c r="AC96">
        <v>0</v>
      </c>
    </row>
    <row r="97" spans="1:29" ht="16.5" x14ac:dyDescent="0.3">
      <c r="A97">
        <v>11178</v>
      </c>
      <c r="B97">
        <v>1972</v>
      </c>
      <c r="C97" t="s">
        <v>34</v>
      </c>
      <c r="D97" t="s">
        <v>30</v>
      </c>
      <c r="E97">
        <v>42394</v>
      </c>
      <c r="F97">
        <v>1</v>
      </c>
      <c r="G97">
        <v>0</v>
      </c>
      <c r="H97" s="1">
        <v>41721</v>
      </c>
      <c r="I97">
        <v>69</v>
      </c>
      <c r="J97">
        <v>15</v>
      </c>
      <c r="K97">
        <v>2</v>
      </c>
      <c r="L97">
        <v>10</v>
      </c>
      <c r="M97">
        <v>0</v>
      </c>
      <c r="N97">
        <v>1</v>
      </c>
      <c r="O97">
        <v>4</v>
      </c>
      <c r="P97">
        <v>1</v>
      </c>
      <c r="Q97">
        <v>1</v>
      </c>
      <c r="R97">
        <v>0</v>
      </c>
      <c r="S97">
        <v>3</v>
      </c>
      <c r="T97">
        <v>7</v>
      </c>
      <c r="U97">
        <v>0</v>
      </c>
      <c r="V97">
        <v>0</v>
      </c>
      <c r="W97">
        <v>0</v>
      </c>
      <c r="X97">
        <v>0</v>
      </c>
      <c r="Y97">
        <v>0</v>
      </c>
      <c r="Z97">
        <v>0</v>
      </c>
      <c r="AA97">
        <v>3</v>
      </c>
      <c r="AB97">
        <v>11</v>
      </c>
      <c r="AC97">
        <v>0</v>
      </c>
    </row>
    <row r="98" spans="1:29" ht="16.5" x14ac:dyDescent="0.3">
      <c r="A98">
        <v>2230</v>
      </c>
      <c r="B98">
        <v>1970</v>
      </c>
      <c r="C98" t="s">
        <v>32</v>
      </c>
      <c r="D98" t="s">
        <v>33</v>
      </c>
      <c r="E98">
        <v>23626</v>
      </c>
      <c r="F98">
        <v>1</v>
      </c>
      <c r="G98">
        <v>0</v>
      </c>
      <c r="H98" s="1">
        <v>41783</v>
      </c>
      <c r="I98">
        <v>84</v>
      </c>
      <c r="J98">
        <v>27</v>
      </c>
      <c r="K98">
        <v>2</v>
      </c>
      <c r="L98">
        <v>14</v>
      </c>
      <c r="M98">
        <v>0</v>
      </c>
      <c r="N98">
        <v>0</v>
      </c>
      <c r="O98">
        <v>0</v>
      </c>
      <c r="P98">
        <v>3</v>
      </c>
      <c r="Q98">
        <v>3</v>
      </c>
      <c r="R98">
        <v>1</v>
      </c>
      <c r="S98">
        <v>3</v>
      </c>
      <c r="T98">
        <v>5</v>
      </c>
      <c r="U98">
        <v>0</v>
      </c>
      <c r="V98">
        <v>0</v>
      </c>
      <c r="W98">
        <v>0</v>
      </c>
      <c r="X98">
        <v>0</v>
      </c>
      <c r="Y98">
        <v>0</v>
      </c>
      <c r="Z98">
        <v>0</v>
      </c>
      <c r="AA98">
        <v>3</v>
      </c>
      <c r="AB98">
        <v>11</v>
      </c>
      <c r="AC98">
        <v>0</v>
      </c>
    </row>
    <row r="99" spans="1:29" ht="16.5" x14ac:dyDescent="0.3">
      <c r="A99">
        <v>7516</v>
      </c>
      <c r="B99">
        <v>1983</v>
      </c>
      <c r="C99" t="s">
        <v>29</v>
      </c>
      <c r="D99" t="s">
        <v>33</v>
      </c>
      <c r="E99">
        <v>30096</v>
      </c>
      <c r="F99">
        <v>1</v>
      </c>
      <c r="G99">
        <v>0</v>
      </c>
      <c r="H99" s="1">
        <v>41781</v>
      </c>
      <c r="I99">
        <v>30</v>
      </c>
      <c r="J99">
        <v>5</v>
      </c>
      <c r="K99">
        <v>3</v>
      </c>
      <c r="L99">
        <v>11</v>
      </c>
      <c r="M99">
        <v>12</v>
      </c>
      <c r="N99">
        <v>5</v>
      </c>
      <c r="O99">
        <v>9</v>
      </c>
      <c r="P99">
        <v>1</v>
      </c>
      <c r="Q99">
        <v>2</v>
      </c>
      <c r="R99">
        <v>0</v>
      </c>
      <c r="S99">
        <v>3</v>
      </c>
      <c r="T99">
        <v>6</v>
      </c>
      <c r="U99">
        <v>0</v>
      </c>
      <c r="V99">
        <v>0</v>
      </c>
      <c r="W99">
        <v>0</v>
      </c>
      <c r="X99">
        <v>0</v>
      </c>
      <c r="Y99">
        <v>0</v>
      </c>
      <c r="Z99">
        <v>0</v>
      </c>
      <c r="AA99">
        <v>3</v>
      </c>
      <c r="AB99">
        <v>11</v>
      </c>
      <c r="AC99">
        <v>0</v>
      </c>
    </row>
    <row r="100" spans="1:29" ht="16.5" x14ac:dyDescent="0.3">
      <c r="A100">
        <v>7247</v>
      </c>
      <c r="B100">
        <v>1960</v>
      </c>
      <c r="C100" t="s">
        <v>29</v>
      </c>
      <c r="D100" t="s">
        <v>38</v>
      </c>
      <c r="E100">
        <v>47916</v>
      </c>
      <c r="F100">
        <v>0</v>
      </c>
      <c r="G100">
        <v>1</v>
      </c>
      <c r="H100" s="1">
        <v>41235</v>
      </c>
      <c r="I100">
        <v>72</v>
      </c>
      <c r="J100">
        <v>505</v>
      </c>
      <c r="K100">
        <v>0</v>
      </c>
      <c r="L100">
        <v>26</v>
      </c>
      <c r="M100">
        <v>0</v>
      </c>
      <c r="N100">
        <v>0</v>
      </c>
      <c r="O100">
        <v>75</v>
      </c>
      <c r="P100">
        <v>5</v>
      </c>
      <c r="Q100">
        <v>7</v>
      </c>
      <c r="R100">
        <v>4</v>
      </c>
      <c r="S100">
        <v>6</v>
      </c>
      <c r="T100">
        <v>6</v>
      </c>
      <c r="U100">
        <v>0</v>
      </c>
      <c r="V100">
        <v>1</v>
      </c>
      <c r="W100">
        <v>0</v>
      </c>
      <c r="X100">
        <v>0</v>
      </c>
      <c r="Y100">
        <v>0</v>
      </c>
      <c r="Z100">
        <v>0</v>
      </c>
      <c r="AA100">
        <v>3</v>
      </c>
      <c r="AB100">
        <v>11</v>
      </c>
      <c r="AC100">
        <v>0</v>
      </c>
    </row>
    <row r="101" spans="1:29" ht="16.5" x14ac:dyDescent="0.3">
      <c r="A101">
        <v>11100</v>
      </c>
      <c r="B101">
        <v>1972</v>
      </c>
      <c r="C101" t="s">
        <v>29</v>
      </c>
      <c r="D101" t="s">
        <v>35</v>
      </c>
      <c r="E101">
        <v>51813</v>
      </c>
      <c r="F101">
        <v>1</v>
      </c>
      <c r="G101">
        <v>1</v>
      </c>
      <c r="H101" s="1">
        <v>41375</v>
      </c>
      <c r="I101">
        <v>37</v>
      </c>
      <c r="J101">
        <v>51</v>
      </c>
      <c r="K101">
        <v>2</v>
      </c>
      <c r="L101">
        <v>7</v>
      </c>
      <c r="M101">
        <v>0</v>
      </c>
      <c r="N101">
        <v>1</v>
      </c>
      <c r="O101">
        <v>2</v>
      </c>
      <c r="P101">
        <v>2</v>
      </c>
      <c r="Q101">
        <v>2</v>
      </c>
      <c r="R101">
        <v>0</v>
      </c>
      <c r="S101">
        <v>3</v>
      </c>
      <c r="T101">
        <v>7</v>
      </c>
      <c r="U101">
        <v>0</v>
      </c>
      <c r="V101">
        <v>0</v>
      </c>
      <c r="W101">
        <v>0</v>
      </c>
      <c r="X101">
        <v>0</v>
      </c>
      <c r="Y101">
        <v>0</v>
      </c>
      <c r="Z101">
        <v>0</v>
      </c>
      <c r="AA101">
        <v>3</v>
      </c>
      <c r="AB101">
        <v>11</v>
      </c>
      <c r="AC101">
        <v>0</v>
      </c>
    </row>
    <row r="102" spans="1:29" ht="16.5" x14ac:dyDescent="0.3">
      <c r="A102">
        <v>4646</v>
      </c>
      <c r="B102">
        <v>1951</v>
      </c>
      <c r="C102" t="s">
        <v>37</v>
      </c>
      <c r="D102" t="s">
        <v>33</v>
      </c>
      <c r="E102">
        <v>78497</v>
      </c>
      <c r="F102">
        <v>0</v>
      </c>
      <c r="G102">
        <v>0</v>
      </c>
      <c r="H102" s="1">
        <v>41609</v>
      </c>
      <c r="I102">
        <v>44</v>
      </c>
      <c r="J102">
        <v>207</v>
      </c>
      <c r="K102">
        <v>26</v>
      </c>
      <c r="L102">
        <v>447</v>
      </c>
      <c r="M102">
        <v>75</v>
      </c>
      <c r="N102">
        <v>0</v>
      </c>
      <c r="O102">
        <v>223</v>
      </c>
      <c r="P102">
        <v>1</v>
      </c>
      <c r="Q102">
        <v>5</v>
      </c>
      <c r="R102">
        <v>7</v>
      </c>
      <c r="S102">
        <v>12</v>
      </c>
      <c r="T102">
        <v>2</v>
      </c>
      <c r="U102">
        <v>0</v>
      </c>
      <c r="V102">
        <v>0</v>
      </c>
      <c r="W102">
        <v>0</v>
      </c>
      <c r="X102">
        <v>1</v>
      </c>
      <c r="Y102">
        <v>0</v>
      </c>
      <c r="Z102">
        <v>0</v>
      </c>
      <c r="AA102">
        <v>3</v>
      </c>
      <c r="AB102">
        <v>11</v>
      </c>
      <c r="AC102">
        <v>0</v>
      </c>
    </row>
    <row r="103" spans="1:29" ht="16.5" x14ac:dyDescent="0.3">
      <c r="A103">
        <v>3037</v>
      </c>
      <c r="B103">
        <v>1983</v>
      </c>
      <c r="C103" t="s">
        <v>32</v>
      </c>
      <c r="D103" t="s">
        <v>33</v>
      </c>
      <c r="E103">
        <v>50150</v>
      </c>
      <c r="F103">
        <v>0</v>
      </c>
      <c r="G103">
        <v>0</v>
      </c>
      <c r="H103" s="1">
        <v>41445</v>
      </c>
      <c r="I103">
        <v>32</v>
      </c>
      <c r="J103">
        <v>135</v>
      </c>
      <c r="K103">
        <v>46</v>
      </c>
      <c r="L103">
        <v>92</v>
      </c>
      <c r="M103">
        <v>65</v>
      </c>
      <c r="N103">
        <v>61</v>
      </c>
      <c r="O103">
        <v>11</v>
      </c>
      <c r="P103">
        <v>2</v>
      </c>
      <c r="Q103">
        <v>5</v>
      </c>
      <c r="R103">
        <v>2</v>
      </c>
      <c r="S103">
        <v>7</v>
      </c>
      <c r="T103">
        <v>5</v>
      </c>
      <c r="U103">
        <v>0</v>
      </c>
      <c r="V103">
        <v>0</v>
      </c>
      <c r="W103">
        <v>0</v>
      </c>
      <c r="X103">
        <v>0</v>
      </c>
      <c r="Y103">
        <v>0</v>
      </c>
      <c r="Z103">
        <v>0</v>
      </c>
      <c r="AA103">
        <v>3</v>
      </c>
      <c r="AB103">
        <v>11</v>
      </c>
      <c r="AC103">
        <v>0</v>
      </c>
    </row>
    <row r="104" spans="1:29" ht="16.5" x14ac:dyDescent="0.3">
      <c r="A104">
        <v>1473</v>
      </c>
      <c r="B104">
        <v>1960</v>
      </c>
      <c r="C104" t="s">
        <v>37</v>
      </c>
      <c r="D104" t="s">
        <v>30</v>
      </c>
      <c r="E104">
        <v>47823</v>
      </c>
      <c r="F104">
        <v>0</v>
      </c>
      <c r="G104">
        <v>1</v>
      </c>
      <c r="H104" s="1">
        <v>41478</v>
      </c>
      <c r="I104">
        <v>0</v>
      </c>
      <c r="J104">
        <v>53</v>
      </c>
      <c r="K104">
        <v>1</v>
      </c>
      <c r="L104">
        <v>5</v>
      </c>
      <c r="M104">
        <v>2</v>
      </c>
      <c r="N104">
        <v>1</v>
      </c>
      <c r="O104">
        <v>10</v>
      </c>
      <c r="P104">
        <v>2</v>
      </c>
      <c r="Q104">
        <v>2</v>
      </c>
      <c r="R104">
        <v>0</v>
      </c>
      <c r="S104">
        <v>3</v>
      </c>
      <c r="T104">
        <v>8</v>
      </c>
      <c r="U104">
        <v>0</v>
      </c>
      <c r="V104">
        <v>0</v>
      </c>
      <c r="W104">
        <v>0</v>
      </c>
      <c r="X104">
        <v>0</v>
      </c>
      <c r="Y104">
        <v>0</v>
      </c>
      <c r="Z104">
        <v>0</v>
      </c>
      <c r="AA104">
        <v>3</v>
      </c>
      <c r="AB104">
        <v>11</v>
      </c>
      <c r="AC104">
        <v>0</v>
      </c>
    </row>
    <row r="105" spans="1:29" ht="16.5" x14ac:dyDescent="0.3">
      <c r="A105">
        <v>1016</v>
      </c>
      <c r="B105">
        <v>1959</v>
      </c>
      <c r="C105" t="s">
        <v>32</v>
      </c>
      <c r="D105" t="s">
        <v>30</v>
      </c>
      <c r="E105">
        <v>34554</v>
      </c>
      <c r="F105">
        <v>0</v>
      </c>
      <c r="G105">
        <v>1</v>
      </c>
      <c r="H105" s="1">
        <v>41728</v>
      </c>
      <c r="I105">
        <v>43</v>
      </c>
      <c r="J105">
        <v>41</v>
      </c>
      <c r="K105">
        <v>1</v>
      </c>
      <c r="L105">
        <v>6</v>
      </c>
      <c r="M105">
        <v>2</v>
      </c>
      <c r="N105">
        <v>0</v>
      </c>
      <c r="O105">
        <v>5</v>
      </c>
      <c r="P105">
        <v>2</v>
      </c>
      <c r="Q105">
        <v>2</v>
      </c>
      <c r="R105">
        <v>0</v>
      </c>
      <c r="S105">
        <v>3</v>
      </c>
      <c r="T105">
        <v>6</v>
      </c>
      <c r="U105">
        <v>0</v>
      </c>
      <c r="V105">
        <v>0</v>
      </c>
      <c r="W105">
        <v>0</v>
      </c>
      <c r="X105">
        <v>0</v>
      </c>
      <c r="Y105">
        <v>0</v>
      </c>
      <c r="Z105">
        <v>0</v>
      </c>
      <c r="AA105">
        <v>3</v>
      </c>
      <c r="AB105">
        <v>11</v>
      </c>
      <c r="AC105">
        <v>0</v>
      </c>
    </row>
    <row r="106" spans="1:29" ht="16.5" x14ac:dyDescent="0.3">
      <c r="A106">
        <v>4518</v>
      </c>
      <c r="B106">
        <v>1979</v>
      </c>
      <c r="C106" t="s">
        <v>29</v>
      </c>
      <c r="D106" t="s">
        <v>31</v>
      </c>
      <c r="E106">
        <v>85693</v>
      </c>
      <c r="F106">
        <v>0</v>
      </c>
      <c r="G106">
        <v>1</v>
      </c>
      <c r="H106" s="1">
        <v>41384</v>
      </c>
      <c r="I106">
        <v>59</v>
      </c>
      <c r="J106">
        <v>386</v>
      </c>
      <c r="K106">
        <v>172</v>
      </c>
      <c r="L106">
        <v>183</v>
      </c>
      <c r="M106">
        <v>185</v>
      </c>
      <c r="N106">
        <v>132</v>
      </c>
      <c r="O106">
        <v>111</v>
      </c>
      <c r="P106">
        <v>2</v>
      </c>
      <c r="Q106">
        <v>9</v>
      </c>
      <c r="R106">
        <v>5</v>
      </c>
      <c r="S106">
        <v>11</v>
      </c>
      <c r="T106">
        <v>5</v>
      </c>
      <c r="U106">
        <v>0</v>
      </c>
      <c r="V106">
        <v>0</v>
      </c>
      <c r="W106">
        <v>0</v>
      </c>
      <c r="X106">
        <v>0</v>
      </c>
      <c r="Y106">
        <v>0</v>
      </c>
      <c r="Z106">
        <v>0</v>
      </c>
      <c r="AA106">
        <v>3</v>
      </c>
      <c r="AB106">
        <v>11</v>
      </c>
      <c r="AC106">
        <v>0</v>
      </c>
    </row>
    <row r="107" spans="1:29" ht="16.5" x14ac:dyDescent="0.3">
      <c r="A107">
        <v>9370</v>
      </c>
      <c r="B107">
        <v>1945</v>
      </c>
      <c r="C107" t="s">
        <v>32</v>
      </c>
      <c r="D107" t="s">
        <v>33</v>
      </c>
      <c r="E107">
        <v>65846</v>
      </c>
      <c r="F107">
        <v>0</v>
      </c>
      <c r="G107">
        <v>0</v>
      </c>
      <c r="H107" s="1">
        <v>41411</v>
      </c>
      <c r="I107">
        <v>68</v>
      </c>
      <c r="J107">
        <v>562</v>
      </c>
      <c r="K107">
        <v>81</v>
      </c>
      <c r="L107">
        <v>276</v>
      </c>
      <c r="M107">
        <v>80</v>
      </c>
      <c r="N107">
        <v>40</v>
      </c>
      <c r="O107">
        <v>81</v>
      </c>
      <c r="P107">
        <v>1</v>
      </c>
      <c r="Q107">
        <v>6</v>
      </c>
      <c r="R107">
        <v>3</v>
      </c>
      <c r="S107">
        <v>6</v>
      </c>
      <c r="T107">
        <v>4</v>
      </c>
      <c r="U107">
        <v>0</v>
      </c>
      <c r="V107">
        <v>0</v>
      </c>
      <c r="W107">
        <v>0</v>
      </c>
      <c r="X107">
        <v>0</v>
      </c>
      <c r="Y107">
        <v>0</v>
      </c>
      <c r="Z107">
        <v>0</v>
      </c>
      <c r="AA107">
        <v>3</v>
      </c>
      <c r="AB107">
        <v>11</v>
      </c>
      <c r="AC107">
        <v>0</v>
      </c>
    </row>
    <row r="108" spans="1:29" ht="16.5" x14ac:dyDescent="0.3">
      <c r="A108">
        <v>8908</v>
      </c>
      <c r="B108">
        <v>1959</v>
      </c>
      <c r="C108" t="s">
        <v>29</v>
      </c>
      <c r="D108" t="s">
        <v>33</v>
      </c>
      <c r="E108">
        <v>87195</v>
      </c>
      <c r="F108">
        <v>0</v>
      </c>
      <c r="G108">
        <v>0</v>
      </c>
      <c r="H108" s="1">
        <v>41767</v>
      </c>
      <c r="I108">
        <v>35</v>
      </c>
      <c r="J108">
        <v>217</v>
      </c>
      <c r="K108">
        <v>76</v>
      </c>
      <c r="L108">
        <v>690</v>
      </c>
      <c r="M108">
        <v>50</v>
      </c>
      <c r="N108">
        <v>26</v>
      </c>
      <c r="O108">
        <v>38</v>
      </c>
      <c r="P108">
        <v>1</v>
      </c>
      <c r="Q108">
        <v>3</v>
      </c>
      <c r="R108">
        <v>11</v>
      </c>
      <c r="S108">
        <v>5</v>
      </c>
      <c r="T108">
        <v>1</v>
      </c>
      <c r="U108">
        <v>0</v>
      </c>
      <c r="V108">
        <v>0</v>
      </c>
      <c r="W108">
        <v>0</v>
      </c>
      <c r="X108">
        <v>0</v>
      </c>
      <c r="Y108">
        <v>0</v>
      </c>
      <c r="Z108">
        <v>0</v>
      </c>
      <c r="AA108">
        <v>3</v>
      </c>
      <c r="AB108">
        <v>11</v>
      </c>
      <c r="AC108">
        <v>1</v>
      </c>
    </row>
    <row r="109" spans="1:29" ht="16.5" x14ac:dyDescent="0.3">
      <c r="A109">
        <v>8373</v>
      </c>
      <c r="B109">
        <v>1979</v>
      </c>
      <c r="C109" t="s">
        <v>36</v>
      </c>
      <c r="D109" t="s">
        <v>31</v>
      </c>
      <c r="E109">
        <v>24594</v>
      </c>
      <c r="F109">
        <v>1</v>
      </c>
      <c r="G109">
        <v>0</v>
      </c>
      <c r="H109" s="1">
        <v>41618</v>
      </c>
      <c r="I109">
        <v>94</v>
      </c>
      <c r="J109">
        <v>1</v>
      </c>
      <c r="K109">
        <v>3</v>
      </c>
      <c r="L109">
        <v>6</v>
      </c>
      <c r="M109">
        <v>10</v>
      </c>
      <c r="N109">
        <v>0</v>
      </c>
      <c r="O109">
        <v>9</v>
      </c>
      <c r="P109">
        <v>1</v>
      </c>
      <c r="Q109">
        <v>1</v>
      </c>
      <c r="R109">
        <v>0</v>
      </c>
      <c r="S109">
        <v>3</v>
      </c>
      <c r="T109">
        <v>5</v>
      </c>
      <c r="U109">
        <v>0</v>
      </c>
      <c r="V109">
        <v>0</v>
      </c>
      <c r="W109">
        <v>0</v>
      </c>
      <c r="X109">
        <v>0</v>
      </c>
      <c r="Y109">
        <v>0</v>
      </c>
      <c r="Z109">
        <v>0</v>
      </c>
      <c r="AA109">
        <v>3</v>
      </c>
      <c r="AB109">
        <v>11</v>
      </c>
      <c r="AC109">
        <v>0</v>
      </c>
    </row>
    <row r="110" spans="1:29" ht="16.5" x14ac:dyDescent="0.3">
      <c r="A110">
        <v>7533</v>
      </c>
      <c r="B110">
        <v>1964</v>
      </c>
      <c r="C110" t="s">
        <v>29</v>
      </c>
      <c r="D110" t="s">
        <v>33</v>
      </c>
      <c r="E110">
        <v>49096</v>
      </c>
      <c r="F110">
        <v>1</v>
      </c>
      <c r="G110">
        <v>1</v>
      </c>
      <c r="H110" s="1">
        <v>41541</v>
      </c>
      <c r="I110">
        <v>15</v>
      </c>
      <c r="J110">
        <v>144</v>
      </c>
      <c r="K110">
        <v>1</v>
      </c>
      <c r="L110">
        <v>32</v>
      </c>
      <c r="M110">
        <v>2</v>
      </c>
      <c r="N110">
        <v>1</v>
      </c>
      <c r="O110">
        <v>7</v>
      </c>
      <c r="P110">
        <v>4</v>
      </c>
      <c r="Q110">
        <v>4</v>
      </c>
      <c r="R110">
        <v>1</v>
      </c>
      <c r="S110">
        <v>4</v>
      </c>
      <c r="T110">
        <v>7</v>
      </c>
      <c r="U110">
        <v>0</v>
      </c>
      <c r="V110">
        <v>0</v>
      </c>
      <c r="W110">
        <v>0</v>
      </c>
      <c r="X110">
        <v>0</v>
      </c>
      <c r="Y110">
        <v>0</v>
      </c>
      <c r="Z110">
        <v>0</v>
      </c>
      <c r="AA110">
        <v>3</v>
      </c>
      <c r="AB110">
        <v>11</v>
      </c>
      <c r="AC110">
        <v>0</v>
      </c>
    </row>
    <row r="111" spans="1:29" ht="16.5" x14ac:dyDescent="0.3">
      <c r="A111">
        <v>2683</v>
      </c>
      <c r="B111">
        <v>1969</v>
      </c>
      <c r="C111" t="s">
        <v>29</v>
      </c>
      <c r="D111" t="s">
        <v>33</v>
      </c>
      <c r="E111">
        <v>52413</v>
      </c>
      <c r="F111">
        <v>0</v>
      </c>
      <c r="G111">
        <v>2</v>
      </c>
      <c r="H111" s="1">
        <v>41307</v>
      </c>
      <c r="I111">
        <v>56</v>
      </c>
      <c r="J111">
        <v>295</v>
      </c>
      <c r="K111">
        <v>106</v>
      </c>
      <c r="L111">
        <v>271</v>
      </c>
      <c r="M111">
        <v>75</v>
      </c>
      <c r="N111">
        <v>98</v>
      </c>
      <c r="O111">
        <v>65</v>
      </c>
      <c r="P111">
        <v>4</v>
      </c>
      <c r="Q111">
        <v>6</v>
      </c>
      <c r="R111">
        <v>4</v>
      </c>
      <c r="S111">
        <v>12</v>
      </c>
      <c r="T111">
        <v>6</v>
      </c>
      <c r="U111">
        <v>0</v>
      </c>
      <c r="V111">
        <v>0</v>
      </c>
      <c r="W111">
        <v>0</v>
      </c>
      <c r="X111">
        <v>0</v>
      </c>
      <c r="Y111">
        <v>0</v>
      </c>
      <c r="Z111">
        <v>0</v>
      </c>
      <c r="AA111">
        <v>3</v>
      </c>
      <c r="AB111">
        <v>11</v>
      </c>
      <c r="AC111">
        <v>0</v>
      </c>
    </row>
    <row r="112" spans="1:29" ht="16.5" x14ac:dyDescent="0.3">
      <c r="A112">
        <v>3629</v>
      </c>
      <c r="B112">
        <v>1978</v>
      </c>
      <c r="C112" t="s">
        <v>29</v>
      </c>
      <c r="D112" t="s">
        <v>30</v>
      </c>
      <c r="E112">
        <v>38557</v>
      </c>
      <c r="F112">
        <v>1</v>
      </c>
      <c r="G112">
        <v>0</v>
      </c>
      <c r="H112" s="1">
        <v>41262</v>
      </c>
      <c r="I112">
        <v>17</v>
      </c>
      <c r="J112">
        <v>76</v>
      </c>
      <c r="K112">
        <v>3</v>
      </c>
      <c r="L112">
        <v>31</v>
      </c>
      <c r="M112">
        <v>4</v>
      </c>
      <c r="N112">
        <v>4</v>
      </c>
      <c r="O112">
        <v>27</v>
      </c>
      <c r="P112">
        <v>2</v>
      </c>
      <c r="Q112">
        <v>3</v>
      </c>
      <c r="R112">
        <v>1</v>
      </c>
      <c r="S112">
        <v>3</v>
      </c>
      <c r="T112">
        <v>7</v>
      </c>
      <c r="U112">
        <v>0</v>
      </c>
      <c r="V112">
        <v>0</v>
      </c>
      <c r="W112">
        <v>0</v>
      </c>
      <c r="X112">
        <v>0</v>
      </c>
      <c r="Y112">
        <v>0</v>
      </c>
      <c r="Z112">
        <v>0</v>
      </c>
      <c r="AA112">
        <v>3</v>
      </c>
      <c r="AB112">
        <v>11</v>
      </c>
      <c r="AC112">
        <v>0</v>
      </c>
    </row>
    <row r="113" spans="1:29" ht="16.5" x14ac:dyDescent="0.3">
      <c r="A113">
        <v>10991</v>
      </c>
      <c r="B113">
        <v>1960</v>
      </c>
      <c r="C113" t="s">
        <v>34</v>
      </c>
      <c r="D113" t="s">
        <v>33</v>
      </c>
      <c r="E113">
        <v>89058</v>
      </c>
      <c r="F113">
        <v>0</v>
      </c>
      <c r="G113">
        <v>0</v>
      </c>
      <c r="H113" s="1">
        <v>41250</v>
      </c>
      <c r="I113">
        <v>18</v>
      </c>
      <c r="J113">
        <v>454</v>
      </c>
      <c r="K113">
        <v>194</v>
      </c>
      <c r="L113">
        <v>106</v>
      </c>
      <c r="M113">
        <v>31</v>
      </c>
      <c r="N113">
        <v>22</v>
      </c>
      <c r="O113">
        <v>43</v>
      </c>
      <c r="P113">
        <v>1</v>
      </c>
      <c r="Q113">
        <v>5</v>
      </c>
      <c r="R113">
        <v>4</v>
      </c>
      <c r="S113">
        <v>4</v>
      </c>
      <c r="T113">
        <v>2</v>
      </c>
      <c r="U113">
        <v>0</v>
      </c>
      <c r="V113">
        <v>0</v>
      </c>
      <c r="W113">
        <v>0</v>
      </c>
      <c r="X113">
        <v>0</v>
      </c>
      <c r="Y113">
        <v>0</v>
      </c>
      <c r="Z113">
        <v>0</v>
      </c>
      <c r="AA113">
        <v>3</v>
      </c>
      <c r="AB113">
        <v>11</v>
      </c>
      <c r="AC113">
        <v>0</v>
      </c>
    </row>
    <row r="114" spans="1:29" ht="16.5" x14ac:dyDescent="0.3">
      <c r="A114">
        <v>5077</v>
      </c>
      <c r="B114">
        <v>1979</v>
      </c>
      <c r="C114" t="s">
        <v>29</v>
      </c>
      <c r="D114" t="s">
        <v>31</v>
      </c>
      <c r="E114">
        <v>77298</v>
      </c>
      <c r="F114">
        <v>0</v>
      </c>
      <c r="G114">
        <v>1</v>
      </c>
      <c r="H114" s="1">
        <v>41580</v>
      </c>
      <c r="I114">
        <v>46</v>
      </c>
      <c r="J114">
        <v>425</v>
      </c>
      <c r="K114">
        <v>115</v>
      </c>
      <c r="L114">
        <v>292</v>
      </c>
      <c r="M114">
        <v>23</v>
      </c>
      <c r="N114">
        <v>35</v>
      </c>
      <c r="O114">
        <v>79</v>
      </c>
      <c r="P114">
        <v>1</v>
      </c>
      <c r="Q114">
        <v>6</v>
      </c>
      <c r="R114">
        <v>6</v>
      </c>
      <c r="S114">
        <v>11</v>
      </c>
      <c r="T114">
        <v>3</v>
      </c>
      <c r="U114">
        <v>0</v>
      </c>
      <c r="V114">
        <v>0</v>
      </c>
      <c r="W114">
        <v>0</v>
      </c>
      <c r="X114">
        <v>0</v>
      </c>
      <c r="Y114">
        <v>0</v>
      </c>
      <c r="Z114">
        <v>0</v>
      </c>
      <c r="AA114">
        <v>3</v>
      </c>
      <c r="AB114">
        <v>11</v>
      </c>
      <c r="AC114">
        <v>0</v>
      </c>
    </row>
    <row r="115" spans="1:29" ht="16.5" x14ac:dyDescent="0.3">
      <c r="A115">
        <v>7431</v>
      </c>
      <c r="B115">
        <v>1991</v>
      </c>
      <c r="C115" t="s">
        <v>32</v>
      </c>
      <c r="D115" t="s">
        <v>30</v>
      </c>
      <c r="E115">
        <v>68126</v>
      </c>
      <c r="F115">
        <v>0</v>
      </c>
      <c r="G115">
        <v>0</v>
      </c>
      <c r="H115" s="1">
        <v>41223</v>
      </c>
      <c r="I115">
        <v>40</v>
      </c>
      <c r="J115">
        <v>1332</v>
      </c>
      <c r="K115">
        <v>17</v>
      </c>
      <c r="L115">
        <v>311</v>
      </c>
      <c r="M115">
        <v>23</v>
      </c>
      <c r="N115">
        <v>51</v>
      </c>
      <c r="O115">
        <v>86</v>
      </c>
      <c r="P115">
        <v>1</v>
      </c>
      <c r="Q115">
        <v>7</v>
      </c>
      <c r="R115">
        <v>4</v>
      </c>
      <c r="S115">
        <v>5</v>
      </c>
      <c r="T115">
        <v>9</v>
      </c>
      <c r="U115">
        <v>0</v>
      </c>
      <c r="V115">
        <v>1</v>
      </c>
      <c r="W115">
        <v>0</v>
      </c>
      <c r="X115">
        <v>0</v>
      </c>
      <c r="Y115">
        <v>0</v>
      </c>
      <c r="Z115">
        <v>0</v>
      </c>
      <c r="AA115">
        <v>3</v>
      </c>
      <c r="AB115">
        <v>11</v>
      </c>
      <c r="AC115">
        <v>1</v>
      </c>
    </row>
    <row r="116" spans="1:29" ht="16.5" x14ac:dyDescent="0.3">
      <c r="A116">
        <v>3267</v>
      </c>
      <c r="B116">
        <v>1963</v>
      </c>
      <c r="C116" t="s">
        <v>34</v>
      </c>
      <c r="D116" t="s">
        <v>31</v>
      </c>
      <c r="E116">
        <v>57288</v>
      </c>
      <c r="F116">
        <v>0</v>
      </c>
      <c r="G116">
        <v>1</v>
      </c>
      <c r="H116" s="1">
        <v>41815</v>
      </c>
      <c r="I116">
        <v>27</v>
      </c>
      <c r="J116">
        <v>527</v>
      </c>
      <c r="K116">
        <v>0</v>
      </c>
      <c r="L116">
        <v>21</v>
      </c>
      <c r="M116">
        <v>0</v>
      </c>
      <c r="N116">
        <v>0</v>
      </c>
      <c r="O116">
        <v>60</v>
      </c>
      <c r="P116">
        <v>3</v>
      </c>
      <c r="Q116">
        <v>8</v>
      </c>
      <c r="R116">
        <v>1</v>
      </c>
      <c r="S116">
        <v>8</v>
      </c>
      <c r="T116">
        <v>6</v>
      </c>
      <c r="U116">
        <v>0</v>
      </c>
      <c r="V116">
        <v>1</v>
      </c>
      <c r="W116">
        <v>0</v>
      </c>
      <c r="X116">
        <v>0</v>
      </c>
      <c r="Y116">
        <v>0</v>
      </c>
      <c r="Z116">
        <v>0</v>
      </c>
      <c r="AA116">
        <v>3</v>
      </c>
      <c r="AB116">
        <v>11</v>
      </c>
      <c r="AC116">
        <v>0</v>
      </c>
    </row>
    <row r="117" spans="1:29" ht="16.5" x14ac:dyDescent="0.3">
      <c r="A117">
        <v>999</v>
      </c>
      <c r="B117">
        <v>1991</v>
      </c>
      <c r="C117" t="s">
        <v>29</v>
      </c>
      <c r="D117" t="s">
        <v>30</v>
      </c>
      <c r="E117">
        <v>86037</v>
      </c>
      <c r="F117">
        <v>0</v>
      </c>
      <c r="G117">
        <v>0</v>
      </c>
      <c r="H117" s="1">
        <v>41276</v>
      </c>
      <c r="I117">
        <v>95</v>
      </c>
      <c r="J117">
        <v>490</v>
      </c>
      <c r="K117">
        <v>44</v>
      </c>
      <c r="L117">
        <v>125</v>
      </c>
      <c r="M117">
        <v>29</v>
      </c>
      <c r="N117">
        <v>20</v>
      </c>
      <c r="O117">
        <v>22</v>
      </c>
      <c r="P117">
        <v>1</v>
      </c>
      <c r="Q117">
        <v>6</v>
      </c>
      <c r="R117">
        <v>7</v>
      </c>
      <c r="S117">
        <v>11</v>
      </c>
      <c r="T117">
        <v>3</v>
      </c>
      <c r="U117">
        <v>0</v>
      </c>
      <c r="V117">
        <v>1</v>
      </c>
      <c r="W117">
        <v>1</v>
      </c>
      <c r="X117">
        <v>0</v>
      </c>
      <c r="Y117">
        <v>0</v>
      </c>
      <c r="Z117">
        <v>0</v>
      </c>
      <c r="AA117">
        <v>3</v>
      </c>
      <c r="AB117">
        <v>11</v>
      </c>
      <c r="AC117">
        <v>1</v>
      </c>
    </row>
    <row r="118" spans="1:29" ht="16.5" x14ac:dyDescent="0.3">
      <c r="A118">
        <v>9215</v>
      </c>
      <c r="B118">
        <v>1980</v>
      </c>
      <c r="C118" t="s">
        <v>32</v>
      </c>
      <c r="D118" t="s">
        <v>33</v>
      </c>
      <c r="E118">
        <v>43974</v>
      </c>
      <c r="F118">
        <v>1</v>
      </c>
      <c r="G118">
        <v>0</v>
      </c>
      <c r="H118" s="1">
        <v>41255</v>
      </c>
      <c r="I118">
        <v>19</v>
      </c>
      <c r="J118">
        <v>378</v>
      </c>
      <c r="K118">
        <v>0</v>
      </c>
      <c r="L118">
        <v>101</v>
      </c>
      <c r="M118">
        <v>0</v>
      </c>
      <c r="N118">
        <v>0</v>
      </c>
      <c r="O118">
        <v>72</v>
      </c>
      <c r="P118">
        <v>5</v>
      </c>
      <c r="Q118">
        <v>6</v>
      </c>
      <c r="R118">
        <v>4</v>
      </c>
      <c r="S118">
        <v>6</v>
      </c>
      <c r="T118">
        <v>7</v>
      </c>
      <c r="U118">
        <v>0</v>
      </c>
      <c r="V118">
        <v>0</v>
      </c>
      <c r="W118">
        <v>0</v>
      </c>
      <c r="X118">
        <v>0</v>
      </c>
      <c r="Y118">
        <v>0</v>
      </c>
      <c r="Z118">
        <v>0</v>
      </c>
      <c r="AA118">
        <v>3</v>
      </c>
      <c r="AB118">
        <v>11</v>
      </c>
      <c r="AC118">
        <v>0</v>
      </c>
    </row>
    <row r="119" spans="1:29" ht="16.5" x14ac:dyDescent="0.3">
      <c r="A119">
        <v>2286</v>
      </c>
      <c r="B119">
        <v>1962</v>
      </c>
      <c r="C119" t="s">
        <v>29</v>
      </c>
      <c r="D119" t="s">
        <v>30</v>
      </c>
      <c r="E119">
        <v>50785</v>
      </c>
      <c r="F119">
        <v>1</v>
      </c>
      <c r="G119">
        <v>1</v>
      </c>
      <c r="H119" s="1">
        <v>41527</v>
      </c>
      <c r="I119">
        <v>27</v>
      </c>
      <c r="J119">
        <v>64</v>
      </c>
      <c r="K119">
        <v>1</v>
      </c>
      <c r="L119">
        <v>21</v>
      </c>
      <c r="M119">
        <v>0</v>
      </c>
      <c r="N119">
        <v>1</v>
      </c>
      <c r="O119">
        <v>27</v>
      </c>
      <c r="P119">
        <v>2</v>
      </c>
      <c r="Q119">
        <v>2</v>
      </c>
      <c r="R119">
        <v>1</v>
      </c>
      <c r="S119">
        <v>3</v>
      </c>
      <c r="T119">
        <v>6</v>
      </c>
      <c r="U119">
        <v>0</v>
      </c>
      <c r="V119">
        <v>0</v>
      </c>
      <c r="W119">
        <v>0</v>
      </c>
      <c r="X119">
        <v>0</v>
      </c>
      <c r="Y119">
        <v>0</v>
      </c>
      <c r="Z119">
        <v>0</v>
      </c>
      <c r="AA119">
        <v>3</v>
      </c>
      <c r="AB119">
        <v>11</v>
      </c>
      <c r="AC119">
        <v>0</v>
      </c>
    </row>
    <row r="120" spans="1:29" ht="16.5" x14ac:dyDescent="0.3">
      <c r="A120">
        <v>1592</v>
      </c>
      <c r="B120">
        <v>1970</v>
      </c>
      <c r="C120" t="s">
        <v>29</v>
      </c>
      <c r="D120" t="s">
        <v>33</v>
      </c>
      <c r="E120">
        <v>90765</v>
      </c>
      <c r="F120">
        <v>0</v>
      </c>
      <c r="G120">
        <v>0</v>
      </c>
      <c r="H120" s="1">
        <v>41663</v>
      </c>
      <c r="I120">
        <v>25</v>
      </c>
      <c r="J120">
        <v>547</v>
      </c>
      <c r="K120">
        <v>99</v>
      </c>
      <c r="L120">
        <v>812</v>
      </c>
      <c r="M120">
        <v>151</v>
      </c>
      <c r="N120">
        <v>82</v>
      </c>
      <c r="O120">
        <v>33</v>
      </c>
      <c r="P120">
        <v>0</v>
      </c>
      <c r="Q120">
        <v>4</v>
      </c>
      <c r="R120">
        <v>6</v>
      </c>
      <c r="S120">
        <v>5</v>
      </c>
      <c r="T120">
        <v>1</v>
      </c>
      <c r="U120">
        <v>0</v>
      </c>
      <c r="V120">
        <v>0</v>
      </c>
      <c r="W120">
        <v>1</v>
      </c>
      <c r="X120">
        <v>1</v>
      </c>
      <c r="Y120">
        <v>0</v>
      </c>
      <c r="Z120">
        <v>0</v>
      </c>
      <c r="AA120">
        <v>3</v>
      </c>
      <c r="AB120">
        <v>11</v>
      </c>
      <c r="AC120">
        <v>0</v>
      </c>
    </row>
    <row r="121" spans="1:29" ht="16.5" x14ac:dyDescent="0.3">
      <c r="A121">
        <v>367</v>
      </c>
      <c r="B121">
        <v>1978</v>
      </c>
      <c r="C121" t="s">
        <v>37</v>
      </c>
      <c r="D121" t="s">
        <v>33</v>
      </c>
      <c r="E121">
        <v>36550</v>
      </c>
      <c r="F121">
        <v>1</v>
      </c>
      <c r="G121">
        <v>0</v>
      </c>
      <c r="H121" s="1">
        <v>41324</v>
      </c>
      <c r="I121">
        <v>74</v>
      </c>
      <c r="J121">
        <v>47</v>
      </c>
      <c r="K121">
        <v>90</v>
      </c>
      <c r="L121">
        <v>94</v>
      </c>
      <c r="M121">
        <v>123</v>
      </c>
      <c r="N121">
        <v>103</v>
      </c>
      <c r="O121">
        <v>120</v>
      </c>
      <c r="P121">
        <v>5</v>
      </c>
      <c r="Q121">
        <v>9</v>
      </c>
      <c r="R121">
        <v>1</v>
      </c>
      <c r="S121">
        <v>5</v>
      </c>
      <c r="T121">
        <v>9</v>
      </c>
      <c r="U121">
        <v>0</v>
      </c>
      <c r="V121">
        <v>0</v>
      </c>
      <c r="W121">
        <v>0</v>
      </c>
      <c r="X121">
        <v>0</v>
      </c>
      <c r="Y121">
        <v>0</v>
      </c>
      <c r="Z121">
        <v>0</v>
      </c>
      <c r="AA121">
        <v>3</v>
      </c>
      <c r="AB121">
        <v>11</v>
      </c>
      <c r="AC121">
        <v>0</v>
      </c>
    </row>
    <row r="122" spans="1:29" ht="16.5" x14ac:dyDescent="0.3">
      <c r="A122">
        <v>5234</v>
      </c>
      <c r="B122">
        <v>1967</v>
      </c>
      <c r="C122" t="s">
        <v>37</v>
      </c>
      <c r="D122" t="s">
        <v>31</v>
      </c>
      <c r="E122">
        <v>30753</v>
      </c>
      <c r="F122">
        <v>1</v>
      </c>
      <c r="G122">
        <v>1</v>
      </c>
      <c r="H122" s="1">
        <v>41466</v>
      </c>
      <c r="I122">
        <v>85</v>
      </c>
      <c r="J122">
        <v>12</v>
      </c>
      <c r="K122">
        <v>5</v>
      </c>
      <c r="L122">
        <v>25</v>
      </c>
      <c r="M122">
        <v>0</v>
      </c>
      <c r="N122">
        <v>9</v>
      </c>
      <c r="O122">
        <v>30</v>
      </c>
      <c r="P122">
        <v>2</v>
      </c>
      <c r="Q122">
        <v>1</v>
      </c>
      <c r="R122">
        <v>1</v>
      </c>
      <c r="S122">
        <v>3</v>
      </c>
      <c r="T122">
        <v>5</v>
      </c>
      <c r="U122">
        <v>0</v>
      </c>
      <c r="V122">
        <v>0</v>
      </c>
      <c r="W122">
        <v>0</v>
      </c>
      <c r="X122">
        <v>0</v>
      </c>
      <c r="Y122">
        <v>0</v>
      </c>
      <c r="Z122">
        <v>0</v>
      </c>
      <c r="AA122">
        <v>3</v>
      </c>
      <c r="AB122">
        <v>11</v>
      </c>
      <c r="AC122">
        <v>0</v>
      </c>
    </row>
    <row r="123" spans="1:29" ht="16.5" x14ac:dyDescent="0.3">
      <c r="A123">
        <v>9862</v>
      </c>
      <c r="B123">
        <v>1969</v>
      </c>
      <c r="C123" t="s">
        <v>29</v>
      </c>
      <c r="D123" t="s">
        <v>31</v>
      </c>
      <c r="E123">
        <v>21918</v>
      </c>
      <c r="F123">
        <v>1</v>
      </c>
      <c r="G123">
        <v>0</v>
      </c>
      <c r="H123" s="1">
        <v>41592</v>
      </c>
      <c r="I123">
        <v>37</v>
      </c>
      <c r="J123">
        <v>1</v>
      </c>
      <c r="K123">
        <v>6</v>
      </c>
      <c r="L123">
        <v>7</v>
      </c>
      <c r="M123">
        <v>11</v>
      </c>
      <c r="N123">
        <v>5</v>
      </c>
      <c r="O123">
        <v>3</v>
      </c>
      <c r="P123">
        <v>2</v>
      </c>
      <c r="Q123">
        <v>2</v>
      </c>
      <c r="R123">
        <v>0</v>
      </c>
      <c r="S123">
        <v>3</v>
      </c>
      <c r="T123">
        <v>6</v>
      </c>
      <c r="U123">
        <v>0</v>
      </c>
      <c r="V123">
        <v>0</v>
      </c>
      <c r="W123">
        <v>0</v>
      </c>
      <c r="X123">
        <v>0</v>
      </c>
      <c r="Y123">
        <v>0</v>
      </c>
      <c r="Z123">
        <v>0</v>
      </c>
      <c r="AA123">
        <v>3</v>
      </c>
      <c r="AB123">
        <v>11</v>
      </c>
      <c r="AC123">
        <v>0</v>
      </c>
    </row>
    <row r="124" spans="1:29" ht="16.5" x14ac:dyDescent="0.3">
      <c r="A124">
        <v>9805</v>
      </c>
      <c r="B124">
        <v>1953</v>
      </c>
      <c r="C124" t="s">
        <v>34</v>
      </c>
      <c r="D124" t="s">
        <v>31</v>
      </c>
      <c r="E124">
        <v>56129</v>
      </c>
      <c r="F124">
        <v>0</v>
      </c>
      <c r="G124">
        <v>1</v>
      </c>
      <c r="H124" s="1">
        <v>41445</v>
      </c>
      <c r="I124">
        <v>65</v>
      </c>
      <c r="J124">
        <v>320</v>
      </c>
      <c r="K124">
        <v>48</v>
      </c>
      <c r="L124">
        <v>133</v>
      </c>
      <c r="M124">
        <v>39</v>
      </c>
      <c r="N124">
        <v>72</v>
      </c>
      <c r="O124">
        <v>48</v>
      </c>
      <c r="P124">
        <v>4</v>
      </c>
      <c r="Q124">
        <v>6</v>
      </c>
      <c r="R124">
        <v>2</v>
      </c>
      <c r="S124">
        <v>10</v>
      </c>
      <c r="T124">
        <v>4</v>
      </c>
      <c r="U124">
        <v>0</v>
      </c>
      <c r="V124">
        <v>0</v>
      </c>
      <c r="W124">
        <v>0</v>
      </c>
      <c r="X124">
        <v>0</v>
      </c>
      <c r="Y124">
        <v>0</v>
      </c>
      <c r="Z124">
        <v>0</v>
      </c>
      <c r="AA124">
        <v>3</v>
      </c>
      <c r="AB124">
        <v>11</v>
      </c>
      <c r="AC124">
        <v>0</v>
      </c>
    </row>
    <row r="125" spans="1:29" ht="16.5" x14ac:dyDescent="0.3">
      <c r="A125">
        <v>6205</v>
      </c>
      <c r="B125">
        <v>1967</v>
      </c>
      <c r="C125" t="s">
        <v>34</v>
      </c>
      <c r="D125" t="s">
        <v>30</v>
      </c>
      <c r="E125">
        <v>32557</v>
      </c>
      <c r="F125">
        <v>1</v>
      </c>
      <c r="G125">
        <v>0</v>
      </c>
      <c r="H125" s="1">
        <v>41694</v>
      </c>
      <c r="I125">
        <v>13</v>
      </c>
      <c r="J125">
        <v>34</v>
      </c>
      <c r="K125">
        <v>3</v>
      </c>
      <c r="L125">
        <v>29</v>
      </c>
      <c r="M125">
        <v>0</v>
      </c>
      <c r="N125">
        <v>4</v>
      </c>
      <c r="O125">
        <v>10</v>
      </c>
      <c r="P125">
        <v>3</v>
      </c>
      <c r="Q125">
        <v>2</v>
      </c>
      <c r="R125">
        <v>1</v>
      </c>
      <c r="S125">
        <v>3</v>
      </c>
      <c r="T125">
        <v>5</v>
      </c>
      <c r="U125">
        <v>0</v>
      </c>
      <c r="V125">
        <v>0</v>
      </c>
      <c r="W125">
        <v>0</v>
      </c>
      <c r="X125">
        <v>0</v>
      </c>
      <c r="Y125">
        <v>0</v>
      </c>
      <c r="Z125">
        <v>0</v>
      </c>
      <c r="AA125">
        <v>3</v>
      </c>
      <c r="AB125">
        <v>11</v>
      </c>
      <c r="AC125">
        <v>1</v>
      </c>
    </row>
    <row r="126" spans="1:29" ht="16.5" x14ac:dyDescent="0.3">
      <c r="A126">
        <v>8442</v>
      </c>
      <c r="B126">
        <v>1985</v>
      </c>
      <c r="C126" t="s">
        <v>34</v>
      </c>
      <c r="D126" t="s">
        <v>33</v>
      </c>
      <c r="E126">
        <v>19510</v>
      </c>
      <c r="F126">
        <v>2</v>
      </c>
      <c r="G126">
        <v>0</v>
      </c>
      <c r="H126" s="1">
        <v>41521</v>
      </c>
      <c r="I126">
        <v>63</v>
      </c>
      <c r="J126">
        <v>9</v>
      </c>
      <c r="K126">
        <v>0</v>
      </c>
      <c r="L126">
        <v>7</v>
      </c>
      <c r="M126">
        <v>3</v>
      </c>
      <c r="N126">
        <v>4</v>
      </c>
      <c r="O126">
        <v>7</v>
      </c>
      <c r="P126">
        <v>2</v>
      </c>
      <c r="Q126">
        <v>1</v>
      </c>
      <c r="R126">
        <v>0</v>
      </c>
      <c r="S126">
        <v>3</v>
      </c>
      <c r="T126">
        <v>7</v>
      </c>
      <c r="U126">
        <v>0</v>
      </c>
      <c r="V126">
        <v>0</v>
      </c>
      <c r="W126">
        <v>0</v>
      </c>
      <c r="X126">
        <v>0</v>
      </c>
      <c r="Y126">
        <v>0</v>
      </c>
      <c r="Z126">
        <v>0</v>
      </c>
      <c r="AA126">
        <v>3</v>
      </c>
      <c r="AB126">
        <v>11</v>
      </c>
      <c r="AC126">
        <v>0</v>
      </c>
    </row>
    <row r="127" spans="1:29" ht="16.5" x14ac:dyDescent="0.3">
      <c r="A127">
        <v>7386</v>
      </c>
      <c r="B127">
        <v>1976</v>
      </c>
      <c r="C127" t="s">
        <v>29</v>
      </c>
      <c r="D127" t="s">
        <v>35</v>
      </c>
      <c r="E127">
        <v>30992</v>
      </c>
      <c r="F127">
        <v>1</v>
      </c>
      <c r="G127">
        <v>0</v>
      </c>
      <c r="H127" s="1">
        <v>41386</v>
      </c>
      <c r="I127">
        <v>83</v>
      </c>
      <c r="J127">
        <v>17</v>
      </c>
      <c r="K127">
        <v>0</v>
      </c>
      <c r="L127">
        <v>14</v>
      </c>
      <c r="M127">
        <v>7</v>
      </c>
      <c r="N127">
        <v>3</v>
      </c>
      <c r="O127">
        <v>2</v>
      </c>
      <c r="P127">
        <v>1</v>
      </c>
      <c r="Q127">
        <v>1</v>
      </c>
      <c r="R127">
        <v>0</v>
      </c>
      <c r="S127">
        <v>3</v>
      </c>
      <c r="T127">
        <v>7</v>
      </c>
      <c r="U127">
        <v>0</v>
      </c>
      <c r="V127">
        <v>0</v>
      </c>
      <c r="W127">
        <v>0</v>
      </c>
      <c r="X127">
        <v>0</v>
      </c>
      <c r="Y127">
        <v>0</v>
      </c>
      <c r="Z127">
        <v>0</v>
      </c>
      <c r="AA127">
        <v>3</v>
      </c>
      <c r="AB127">
        <v>11</v>
      </c>
      <c r="AC127">
        <v>0</v>
      </c>
    </row>
    <row r="128" spans="1:29" ht="16.5" x14ac:dyDescent="0.3">
      <c r="A128">
        <v>7215</v>
      </c>
      <c r="B128">
        <v>1983</v>
      </c>
      <c r="C128" t="s">
        <v>29</v>
      </c>
      <c r="D128" t="s">
        <v>30</v>
      </c>
      <c r="E128">
        <v>101970</v>
      </c>
      <c r="F128">
        <v>0</v>
      </c>
      <c r="G128">
        <v>0</v>
      </c>
      <c r="H128" s="1">
        <v>41345</v>
      </c>
      <c r="I128">
        <v>69</v>
      </c>
      <c r="J128">
        <v>722</v>
      </c>
      <c r="K128">
        <v>27</v>
      </c>
      <c r="L128">
        <v>102</v>
      </c>
      <c r="M128">
        <v>44</v>
      </c>
      <c r="N128">
        <v>72</v>
      </c>
      <c r="O128">
        <v>168</v>
      </c>
      <c r="P128">
        <v>0</v>
      </c>
      <c r="Q128">
        <v>6</v>
      </c>
      <c r="R128">
        <v>8</v>
      </c>
      <c r="S128">
        <v>13</v>
      </c>
      <c r="T128">
        <v>2</v>
      </c>
      <c r="U128">
        <v>0</v>
      </c>
      <c r="V128">
        <v>1</v>
      </c>
      <c r="W128">
        <v>1</v>
      </c>
      <c r="X128">
        <v>1</v>
      </c>
      <c r="Y128">
        <v>0</v>
      </c>
      <c r="Z128">
        <v>0</v>
      </c>
      <c r="AA128">
        <v>3</v>
      </c>
      <c r="AB128">
        <v>11</v>
      </c>
      <c r="AC128">
        <v>1</v>
      </c>
    </row>
    <row r="129" spans="1:29" ht="16.5" x14ac:dyDescent="0.3">
      <c r="A129">
        <v>1491</v>
      </c>
      <c r="B129">
        <v>1965</v>
      </c>
      <c r="C129" t="s">
        <v>37</v>
      </c>
      <c r="D129" t="s">
        <v>31</v>
      </c>
      <c r="E129">
        <v>71488</v>
      </c>
      <c r="F129">
        <v>0</v>
      </c>
      <c r="G129">
        <v>0</v>
      </c>
      <c r="H129" s="1">
        <v>41323</v>
      </c>
      <c r="I129">
        <v>87</v>
      </c>
      <c r="J129">
        <v>162</v>
      </c>
      <c r="K129">
        <v>33</v>
      </c>
      <c r="L129">
        <v>124</v>
      </c>
      <c r="M129">
        <v>40</v>
      </c>
      <c r="N129">
        <v>28</v>
      </c>
      <c r="O129">
        <v>172</v>
      </c>
      <c r="P129">
        <v>2</v>
      </c>
      <c r="Q129">
        <v>3</v>
      </c>
      <c r="R129">
        <v>4</v>
      </c>
      <c r="S129">
        <v>7</v>
      </c>
      <c r="T129">
        <v>1</v>
      </c>
      <c r="U129">
        <v>0</v>
      </c>
      <c r="V129">
        <v>0</v>
      </c>
      <c r="W129">
        <v>0</v>
      </c>
      <c r="X129">
        <v>0</v>
      </c>
      <c r="Y129">
        <v>0</v>
      </c>
      <c r="Z129">
        <v>0</v>
      </c>
      <c r="AA129">
        <v>3</v>
      </c>
      <c r="AB129">
        <v>11</v>
      </c>
      <c r="AC129">
        <v>0</v>
      </c>
    </row>
    <row r="130" spans="1:29" ht="16.5" x14ac:dyDescent="0.3">
      <c r="A130">
        <v>11071</v>
      </c>
      <c r="B130">
        <v>1984</v>
      </c>
      <c r="C130" t="s">
        <v>29</v>
      </c>
      <c r="D130" t="s">
        <v>30</v>
      </c>
      <c r="E130">
        <v>79607</v>
      </c>
      <c r="F130">
        <v>0</v>
      </c>
      <c r="G130">
        <v>0</v>
      </c>
      <c r="H130" s="1">
        <v>41385</v>
      </c>
      <c r="I130">
        <v>37</v>
      </c>
      <c r="J130">
        <v>450</v>
      </c>
      <c r="K130">
        <v>133</v>
      </c>
      <c r="L130">
        <v>951</v>
      </c>
      <c r="M130">
        <v>173</v>
      </c>
      <c r="N130">
        <v>0</v>
      </c>
      <c r="O130">
        <v>216</v>
      </c>
      <c r="P130">
        <v>1</v>
      </c>
      <c r="Q130">
        <v>3</v>
      </c>
      <c r="R130">
        <v>6</v>
      </c>
      <c r="S130">
        <v>6</v>
      </c>
      <c r="T130">
        <v>1</v>
      </c>
      <c r="U130">
        <v>0</v>
      </c>
      <c r="V130">
        <v>0</v>
      </c>
      <c r="W130">
        <v>0</v>
      </c>
      <c r="X130">
        <v>0</v>
      </c>
      <c r="Y130">
        <v>0</v>
      </c>
      <c r="Z130">
        <v>0</v>
      </c>
      <c r="AA130">
        <v>3</v>
      </c>
      <c r="AB130">
        <v>11</v>
      </c>
      <c r="AC130">
        <v>1</v>
      </c>
    </row>
    <row r="131" spans="1:29" ht="16.5" x14ac:dyDescent="0.3">
      <c r="A131">
        <v>3381</v>
      </c>
      <c r="B131">
        <v>1953</v>
      </c>
      <c r="C131" t="s">
        <v>34</v>
      </c>
      <c r="D131" t="s">
        <v>33</v>
      </c>
      <c r="E131">
        <v>54348</v>
      </c>
      <c r="F131">
        <v>1</v>
      </c>
      <c r="G131">
        <v>1</v>
      </c>
      <c r="H131" s="1">
        <v>41798</v>
      </c>
      <c r="I131">
        <v>51</v>
      </c>
      <c r="J131">
        <v>70</v>
      </c>
      <c r="K131">
        <v>0</v>
      </c>
      <c r="L131">
        <v>16</v>
      </c>
      <c r="M131">
        <v>0</v>
      </c>
      <c r="N131">
        <v>0</v>
      </c>
      <c r="O131">
        <v>4</v>
      </c>
      <c r="P131">
        <v>2</v>
      </c>
      <c r="Q131">
        <v>2</v>
      </c>
      <c r="R131">
        <v>0</v>
      </c>
      <c r="S131">
        <v>4</v>
      </c>
      <c r="T131">
        <v>6</v>
      </c>
      <c r="U131">
        <v>0</v>
      </c>
      <c r="V131">
        <v>0</v>
      </c>
      <c r="W131">
        <v>0</v>
      </c>
      <c r="X131">
        <v>0</v>
      </c>
      <c r="Y131">
        <v>0</v>
      </c>
      <c r="Z131">
        <v>0</v>
      </c>
      <c r="AA131">
        <v>3</v>
      </c>
      <c r="AB131">
        <v>11</v>
      </c>
      <c r="AC131">
        <v>0</v>
      </c>
    </row>
    <row r="132" spans="1:29" ht="16.5" x14ac:dyDescent="0.3">
      <c r="A132">
        <v>8268</v>
      </c>
      <c r="B132">
        <v>1961</v>
      </c>
      <c r="C132" t="s">
        <v>32</v>
      </c>
      <c r="D132" t="s">
        <v>33</v>
      </c>
      <c r="E132">
        <v>51725</v>
      </c>
      <c r="F132">
        <v>0</v>
      </c>
      <c r="G132">
        <v>1</v>
      </c>
      <c r="H132" s="1">
        <v>41466</v>
      </c>
      <c r="I132">
        <v>23</v>
      </c>
      <c r="J132">
        <v>352</v>
      </c>
      <c r="K132">
        <v>0</v>
      </c>
      <c r="L132">
        <v>27</v>
      </c>
      <c r="M132">
        <v>10</v>
      </c>
      <c r="N132">
        <v>0</v>
      </c>
      <c r="O132">
        <v>15</v>
      </c>
      <c r="P132">
        <v>3</v>
      </c>
      <c r="Q132">
        <v>6</v>
      </c>
      <c r="R132">
        <v>1</v>
      </c>
      <c r="S132">
        <v>7</v>
      </c>
      <c r="T132">
        <v>6</v>
      </c>
      <c r="U132">
        <v>0</v>
      </c>
      <c r="V132">
        <v>0</v>
      </c>
      <c r="W132">
        <v>0</v>
      </c>
      <c r="X132">
        <v>0</v>
      </c>
      <c r="Y132">
        <v>0</v>
      </c>
      <c r="Z132">
        <v>0</v>
      </c>
      <c r="AA132">
        <v>3</v>
      </c>
      <c r="AB132">
        <v>11</v>
      </c>
      <c r="AC132">
        <v>0</v>
      </c>
    </row>
    <row r="133" spans="1:29" ht="16.5" x14ac:dyDescent="0.3">
      <c r="A133">
        <v>11051</v>
      </c>
      <c r="B133">
        <v>1956</v>
      </c>
      <c r="C133" t="s">
        <v>32</v>
      </c>
      <c r="D133" t="s">
        <v>31</v>
      </c>
      <c r="E133">
        <v>77376</v>
      </c>
      <c r="F133">
        <v>1</v>
      </c>
      <c r="G133">
        <v>1</v>
      </c>
      <c r="H133" s="1">
        <v>41769</v>
      </c>
      <c r="I133">
        <v>72</v>
      </c>
      <c r="J133">
        <v>492</v>
      </c>
      <c r="K133">
        <v>19</v>
      </c>
      <c r="L133">
        <v>110</v>
      </c>
      <c r="M133">
        <v>16</v>
      </c>
      <c r="N133">
        <v>12</v>
      </c>
      <c r="O133">
        <v>12</v>
      </c>
      <c r="P133">
        <v>4</v>
      </c>
      <c r="Q133">
        <v>6</v>
      </c>
      <c r="R133">
        <v>3</v>
      </c>
      <c r="S133">
        <v>10</v>
      </c>
      <c r="T133">
        <v>4</v>
      </c>
      <c r="U133">
        <v>0</v>
      </c>
      <c r="V133">
        <v>0</v>
      </c>
      <c r="W133">
        <v>0</v>
      </c>
      <c r="X133">
        <v>0</v>
      </c>
      <c r="Y133">
        <v>0</v>
      </c>
      <c r="Z133">
        <v>0</v>
      </c>
      <c r="AA133">
        <v>3</v>
      </c>
      <c r="AB133">
        <v>11</v>
      </c>
      <c r="AC133">
        <v>0</v>
      </c>
    </row>
    <row r="134" spans="1:29" ht="16.5" x14ac:dyDescent="0.3">
      <c r="A134">
        <v>8026</v>
      </c>
      <c r="B134">
        <v>1952</v>
      </c>
      <c r="C134" t="s">
        <v>29</v>
      </c>
      <c r="D134" t="s">
        <v>33</v>
      </c>
      <c r="E134">
        <v>62998</v>
      </c>
      <c r="F134">
        <v>0</v>
      </c>
      <c r="G134">
        <v>1</v>
      </c>
      <c r="H134" s="1">
        <v>41547</v>
      </c>
      <c r="I134">
        <v>10</v>
      </c>
      <c r="J134">
        <v>120</v>
      </c>
      <c r="K134">
        <v>58</v>
      </c>
      <c r="L134">
        <v>73</v>
      </c>
      <c r="M134">
        <v>65</v>
      </c>
      <c r="N134">
        <v>89</v>
      </c>
      <c r="O134">
        <v>58</v>
      </c>
      <c r="P134">
        <v>5</v>
      </c>
      <c r="Q134">
        <v>5</v>
      </c>
      <c r="R134">
        <v>4</v>
      </c>
      <c r="S134">
        <v>5</v>
      </c>
      <c r="T134">
        <v>5</v>
      </c>
      <c r="U134">
        <v>0</v>
      </c>
      <c r="V134">
        <v>0</v>
      </c>
      <c r="W134">
        <v>0</v>
      </c>
      <c r="X134">
        <v>0</v>
      </c>
      <c r="Y134">
        <v>0</v>
      </c>
      <c r="Z134">
        <v>0</v>
      </c>
      <c r="AA134">
        <v>3</v>
      </c>
      <c r="AB134">
        <v>11</v>
      </c>
      <c r="AC134">
        <v>0</v>
      </c>
    </row>
    <row r="135" spans="1:29" ht="16.5" x14ac:dyDescent="0.3">
      <c r="A135">
        <v>433</v>
      </c>
      <c r="B135">
        <v>1958</v>
      </c>
      <c r="C135" t="s">
        <v>34</v>
      </c>
      <c r="D135" t="s">
        <v>39</v>
      </c>
      <c r="E135">
        <v>61331</v>
      </c>
      <c r="F135">
        <v>1</v>
      </c>
      <c r="G135">
        <v>1</v>
      </c>
      <c r="H135" s="1">
        <v>41343</v>
      </c>
      <c r="I135">
        <v>42</v>
      </c>
      <c r="J135">
        <v>534</v>
      </c>
      <c r="K135">
        <v>5</v>
      </c>
      <c r="L135">
        <v>47</v>
      </c>
      <c r="M135">
        <v>0</v>
      </c>
      <c r="N135">
        <v>5</v>
      </c>
      <c r="O135">
        <v>41</v>
      </c>
      <c r="P135">
        <v>5</v>
      </c>
      <c r="Q135">
        <v>11</v>
      </c>
      <c r="R135">
        <v>1</v>
      </c>
      <c r="S135">
        <v>6</v>
      </c>
      <c r="T135">
        <v>8</v>
      </c>
      <c r="U135">
        <v>0</v>
      </c>
      <c r="V135">
        <v>0</v>
      </c>
      <c r="W135">
        <v>0</v>
      </c>
      <c r="X135">
        <v>0</v>
      </c>
      <c r="Y135">
        <v>0</v>
      </c>
      <c r="Z135">
        <v>0</v>
      </c>
      <c r="AA135">
        <v>3</v>
      </c>
      <c r="AB135">
        <v>11</v>
      </c>
      <c r="AC135">
        <v>0</v>
      </c>
    </row>
    <row r="136" spans="1:29" ht="16.5" x14ac:dyDescent="0.3">
      <c r="A136">
        <v>9597</v>
      </c>
      <c r="B136">
        <v>1969</v>
      </c>
      <c r="C136" t="s">
        <v>29</v>
      </c>
      <c r="D136" t="s">
        <v>33</v>
      </c>
      <c r="E136">
        <v>73448</v>
      </c>
      <c r="F136">
        <v>0</v>
      </c>
      <c r="G136">
        <v>0</v>
      </c>
      <c r="H136" s="1">
        <v>41680</v>
      </c>
      <c r="I136">
        <v>10</v>
      </c>
      <c r="J136">
        <v>236</v>
      </c>
      <c r="K136">
        <v>106</v>
      </c>
      <c r="L136">
        <v>189</v>
      </c>
      <c r="M136">
        <v>23</v>
      </c>
      <c r="N136">
        <v>41</v>
      </c>
      <c r="O136">
        <v>130</v>
      </c>
      <c r="P136">
        <v>1</v>
      </c>
      <c r="Q136">
        <v>7</v>
      </c>
      <c r="R136">
        <v>2</v>
      </c>
      <c r="S136">
        <v>9</v>
      </c>
      <c r="T136">
        <v>4</v>
      </c>
      <c r="U136">
        <v>0</v>
      </c>
      <c r="V136">
        <v>0</v>
      </c>
      <c r="W136">
        <v>0</v>
      </c>
      <c r="X136">
        <v>0</v>
      </c>
      <c r="Y136">
        <v>0</v>
      </c>
      <c r="Z136">
        <v>0</v>
      </c>
      <c r="AA136">
        <v>3</v>
      </c>
      <c r="AB136">
        <v>11</v>
      </c>
      <c r="AC136">
        <v>0</v>
      </c>
    </row>
    <row r="137" spans="1:29" ht="16.5" x14ac:dyDescent="0.3">
      <c r="A137">
        <v>1295</v>
      </c>
      <c r="B137">
        <v>1963</v>
      </c>
      <c r="C137" t="s">
        <v>29</v>
      </c>
      <c r="D137" t="s">
        <v>33</v>
      </c>
      <c r="E137">
        <v>51725</v>
      </c>
      <c r="F137">
        <v>0</v>
      </c>
      <c r="G137">
        <v>1</v>
      </c>
      <c r="H137" s="1">
        <v>41497</v>
      </c>
      <c r="I137">
        <v>96</v>
      </c>
      <c r="J137">
        <v>231</v>
      </c>
      <c r="K137">
        <v>65</v>
      </c>
      <c r="L137">
        <v>196</v>
      </c>
      <c r="M137">
        <v>38</v>
      </c>
      <c r="N137">
        <v>71</v>
      </c>
      <c r="O137">
        <v>124</v>
      </c>
      <c r="P137">
        <v>1</v>
      </c>
      <c r="Q137">
        <v>6</v>
      </c>
      <c r="R137">
        <v>5</v>
      </c>
      <c r="S137">
        <v>7</v>
      </c>
      <c r="T137">
        <v>4</v>
      </c>
      <c r="U137">
        <v>0</v>
      </c>
      <c r="V137">
        <v>0</v>
      </c>
      <c r="W137">
        <v>0</v>
      </c>
      <c r="X137">
        <v>0</v>
      </c>
      <c r="Y137">
        <v>0</v>
      </c>
      <c r="Z137">
        <v>0</v>
      </c>
      <c r="AA137">
        <v>3</v>
      </c>
      <c r="AB137">
        <v>11</v>
      </c>
      <c r="AC137">
        <v>0</v>
      </c>
    </row>
    <row r="138" spans="1:29" ht="16.5" x14ac:dyDescent="0.3">
      <c r="A138">
        <v>5290</v>
      </c>
      <c r="B138">
        <v>1964</v>
      </c>
      <c r="C138" t="s">
        <v>32</v>
      </c>
      <c r="D138" t="s">
        <v>33</v>
      </c>
      <c r="E138">
        <v>41551</v>
      </c>
      <c r="F138">
        <v>1</v>
      </c>
      <c r="G138">
        <v>1</v>
      </c>
      <c r="H138" s="1">
        <v>41500</v>
      </c>
      <c r="I138">
        <v>51</v>
      </c>
      <c r="J138">
        <v>220</v>
      </c>
      <c r="K138">
        <v>0</v>
      </c>
      <c r="L138">
        <v>33</v>
      </c>
      <c r="M138">
        <v>3</v>
      </c>
      <c r="N138">
        <v>0</v>
      </c>
      <c r="O138">
        <v>23</v>
      </c>
      <c r="P138">
        <v>5</v>
      </c>
      <c r="Q138">
        <v>5</v>
      </c>
      <c r="R138">
        <v>1</v>
      </c>
      <c r="S138">
        <v>5</v>
      </c>
      <c r="T138">
        <v>8</v>
      </c>
      <c r="U138">
        <v>0</v>
      </c>
      <c r="V138">
        <v>0</v>
      </c>
      <c r="W138">
        <v>0</v>
      </c>
      <c r="X138">
        <v>0</v>
      </c>
      <c r="Y138">
        <v>0</v>
      </c>
      <c r="Z138">
        <v>0</v>
      </c>
      <c r="AA138">
        <v>3</v>
      </c>
      <c r="AB138">
        <v>11</v>
      </c>
      <c r="AC138">
        <v>0</v>
      </c>
    </row>
    <row r="139" spans="1:29" ht="16.5" x14ac:dyDescent="0.3">
      <c r="A139">
        <v>1685</v>
      </c>
      <c r="B139">
        <v>1967</v>
      </c>
      <c r="C139" t="s">
        <v>32</v>
      </c>
      <c r="D139" t="s">
        <v>31</v>
      </c>
      <c r="E139">
        <v>62981</v>
      </c>
      <c r="F139">
        <v>0</v>
      </c>
      <c r="G139">
        <v>0</v>
      </c>
      <c r="H139" s="1">
        <v>41350</v>
      </c>
      <c r="I139">
        <v>21</v>
      </c>
      <c r="J139">
        <v>796</v>
      </c>
      <c r="K139">
        <v>14</v>
      </c>
      <c r="L139">
        <v>590</v>
      </c>
      <c r="M139">
        <v>38</v>
      </c>
      <c r="N139">
        <v>44</v>
      </c>
      <c r="O139">
        <v>0</v>
      </c>
      <c r="P139">
        <v>1</v>
      </c>
      <c r="Q139">
        <v>4</v>
      </c>
      <c r="R139">
        <v>5</v>
      </c>
      <c r="S139">
        <v>13</v>
      </c>
      <c r="T139">
        <v>3</v>
      </c>
      <c r="U139">
        <v>0</v>
      </c>
      <c r="V139">
        <v>1</v>
      </c>
      <c r="W139">
        <v>0</v>
      </c>
      <c r="X139">
        <v>0</v>
      </c>
      <c r="Y139">
        <v>0</v>
      </c>
      <c r="Z139">
        <v>0</v>
      </c>
      <c r="AA139">
        <v>3</v>
      </c>
      <c r="AB139">
        <v>11</v>
      </c>
      <c r="AC139">
        <v>0</v>
      </c>
    </row>
    <row r="140" spans="1:29" ht="16.5" x14ac:dyDescent="0.3">
      <c r="A140">
        <v>5342</v>
      </c>
      <c r="B140">
        <v>1976</v>
      </c>
      <c r="C140" t="s">
        <v>36</v>
      </c>
      <c r="D140" t="s">
        <v>35</v>
      </c>
      <c r="E140">
        <v>9548</v>
      </c>
      <c r="F140">
        <v>1</v>
      </c>
      <c r="G140">
        <v>0</v>
      </c>
      <c r="H140" s="1">
        <v>41129</v>
      </c>
      <c r="I140">
        <v>31</v>
      </c>
      <c r="J140">
        <v>0</v>
      </c>
      <c r="K140">
        <v>1</v>
      </c>
      <c r="L140">
        <v>3</v>
      </c>
      <c r="M140">
        <v>10</v>
      </c>
      <c r="N140">
        <v>6</v>
      </c>
      <c r="O140">
        <v>9</v>
      </c>
      <c r="P140">
        <v>2</v>
      </c>
      <c r="Q140">
        <v>1</v>
      </c>
      <c r="R140">
        <v>0</v>
      </c>
      <c r="S140">
        <v>3</v>
      </c>
      <c r="T140">
        <v>8</v>
      </c>
      <c r="U140">
        <v>0</v>
      </c>
      <c r="V140">
        <v>0</v>
      </c>
      <c r="W140">
        <v>0</v>
      </c>
      <c r="X140">
        <v>0</v>
      </c>
      <c r="Y140">
        <v>0</v>
      </c>
      <c r="Z140">
        <v>0</v>
      </c>
      <c r="AA140">
        <v>3</v>
      </c>
      <c r="AB140">
        <v>11</v>
      </c>
      <c r="AC140">
        <v>0</v>
      </c>
    </row>
    <row r="141" spans="1:29" ht="16.5" x14ac:dyDescent="0.3">
      <c r="A141">
        <v>9579</v>
      </c>
      <c r="B141">
        <v>1959</v>
      </c>
      <c r="C141" t="s">
        <v>32</v>
      </c>
      <c r="D141" t="s">
        <v>33</v>
      </c>
      <c r="E141">
        <v>33762</v>
      </c>
      <c r="F141">
        <v>2</v>
      </c>
      <c r="G141">
        <v>1</v>
      </c>
      <c r="H141" s="1">
        <v>41462</v>
      </c>
      <c r="I141">
        <v>61</v>
      </c>
      <c r="J141">
        <v>53</v>
      </c>
      <c r="K141">
        <v>1</v>
      </c>
      <c r="L141">
        <v>34</v>
      </c>
      <c r="M141">
        <v>2</v>
      </c>
      <c r="N141">
        <v>0</v>
      </c>
      <c r="O141">
        <v>16</v>
      </c>
      <c r="P141">
        <v>3</v>
      </c>
      <c r="Q141">
        <v>2</v>
      </c>
      <c r="R141">
        <v>2</v>
      </c>
      <c r="S141">
        <v>2</v>
      </c>
      <c r="T141">
        <v>8</v>
      </c>
      <c r="U141">
        <v>0</v>
      </c>
      <c r="V141">
        <v>0</v>
      </c>
      <c r="W141">
        <v>0</v>
      </c>
      <c r="X141">
        <v>0</v>
      </c>
      <c r="Y141">
        <v>0</v>
      </c>
      <c r="Z141">
        <v>0</v>
      </c>
      <c r="AA141">
        <v>3</v>
      </c>
      <c r="AB141">
        <v>11</v>
      </c>
      <c r="AC141">
        <v>0</v>
      </c>
    </row>
    <row r="142" spans="1:29" ht="16.5" x14ac:dyDescent="0.3">
      <c r="A142">
        <v>7660</v>
      </c>
      <c r="B142">
        <v>1973</v>
      </c>
      <c r="C142" t="s">
        <v>32</v>
      </c>
      <c r="D142" t="s">
        <v>39</v>
      </c>
      <c r="E142">
        <v>35860</v>
      </c>
      <c r="F142">
        <v>1</v>
      </c>
      <c r="G142">
        <v>1</v>
      </c>
      <c r="H142" s="1">
        <v>41778</v>
      </c>
      <c r="I142">
        <v>37</v>
      </c>
      <c r="J142">
        <v>15</v>
      </c>
      <c r="K142">
        <v>0</v>
      </c>
      <c r="L142">
        <v>8</v>
      </c>
      <c r="M142">
        <v>4</v>
      </c>
      <c r="N142">
        <v>2</v>
      </c>
      <c r="O142">
        <v>20</v>
      </c>
      <c r="P142">
        <v>2</v>
      </c>
      <c r="Q142">
        <v>1</v>
      </c>
      <c r="R142">
        <v>1</v>
      </c>
      <c r="S142">
        <v>2</v>
      </c>
      <c r="T142">
        <v>5</v>
      </c>
      <c r="U142">
        <v>1</v>
      </c>
      <c r="V142">
        <v>0</v>
      </c>
      <c r="W142">
        <v>0</v>
      </c>
      <c r="X142">
        <v>0</v>
      </c>
      <c r="Y142">
        <v>0</v>
      </c>
      <c r="Z142">
        <v>0</v>
      </c>
      <c r="AA142">
        <v>3</v>
      </c>
      <c r="AB142">
        <v>11</v>
      </c>
      <c r="AC142">
        <v>1</v>
      </c>
    </row>
    <row r="143" spans="1:29" ht="16.5" x14ac:dyDescent="0.3">
      <c r="A143">
        <v>1461</v>
      </c>
      <c r="B143">
        <v>1965</v>
      </c>
      <c r="C143" t="s">
        <v>32</v>
      </c>
      <c r="D143" t="s">
        <v>35</v>
      </c>
      <c r="E143">
        <v>36921</v>
      </c>
      <c r="F143">
        <v>1</v>
      </c>
      <c r="G143">
        <v>1</v>
      </c>
      <c r="H143" s="1">
        <v>41483</v>
      </c>
      <c r="I143">
        <v>74</v>
      </c>
      <c r="J143">
        <v>17</v>
      </c>
      <c r="K143">
        <v>1</v>
      </c>
      <c r="L143">
        <v>12</v>
      </c>
      <c r="M143">
        <v>3</v>
      </c>
      <c r="N143">
        <v>1</v>
      </c>
      <c r="O143">
        <v>4</v>
      </c>
      <c r="P143">
        <v>2</v>
      </c>
      <c r="Q143">
        <v>2</v>
      </c>
      <c r="R143">
        <v>0</v>
      </c>
      <c r="S143">
        <v>3</v>
      </c>
      <c r="T143">
        <v>7</v>
      </c>
      <c r="U143">
        <v>0</v>
      </c>
      <c r="V143">
        <v>0</v>
      </c>
      <c r="W143">
        <v>0</v>
      </c>
      <c r="X143">
        <v>0</v>
      </c>
      <c r="Y143">
        <v>0</v>
      </c>
      <c r="Z143">
        <v>0</v>
      </c>
      <c r="AA143">
        <v>3</v>
      </c>
      <c r="AB143">
        <v>11</v>
      </c>
      <c r="AC143">
        <v>0</v>
      </c>
    </row>
    <row r="144" spans="1:29" ht="16.5" x14ac:dyDescent="0.3">
      <c r="A144">
        <v>821</v>
      </c>
      <c r="B144">
        <v>1992</v>
      </c>
      <c r="C144" t="s">
        <v>34</v>
      </c>
      <c r="D144" t="s">
        <v>30</v>
      </c>
      <c r="E144">
        <v>92859</v>
      </c>
      <c r="F144">
        <v>0</v>
      </c>
      <c r="G144">
        <v>0</v>
      </c>
      <c r="H144" s="1">
        <v>41201</v>
      </c>
      <c r="I144">
        <v>46</v>
      </c>
      <c r="J144">
        <v>962</v>
      </c>
      <c r="K144">
        <v>61</v>
      </c>
      <c r="L144">
        <v>921</v>
      </c>
      <c r="M144">
        <v>52</v>
      </c>
      <c r="N144">
        <v>61</v>
      </c>
      <c r="O144">
        <v>20</v>
      </c>
      <c r="P144">
        <v>1</v>
      </c>
      <c r="Q144">
        <v>5</v>
      </c>
      <c r="R144">
        <v>4</v>
      </c>
      <c r="S144">
        <v>12</v>
      </c>
      <c r="T144">
        <v>2</v>
      </c>
      <c r="U144">
        <v>0</v>
      </c>
      <c r="V144">
        <v>0</v>
      </c>
      <c r="W144">
        <v>0</v>
      </c>
      <c r="X144">
        <v>0</v>
      </c>
      <c r="Y144">
        <v>0</v>
      </c>
      <c r="Z144">
        <v>0</v>
      </c>
      <c r="AA144">
        <v>3</v>
      </c>
      <c r="AB144">
        <v>11</v>
      </c>
      <c r="AC144">
        <v>0</v>
      </c>
    </row>
    <row r="145" spans="1:29" ht="16.5" x14ac:dyDescent="0.3">
      <c r="A145">
        <v>11084</v>
      </c>
      <c r="B145">
        <v>1976</v>
      </c>
      <c r="C145" t="s">
        <v>34</v>
      </c>
      <c r="D145" t="s">
        <v>31</v>
      </c>
      <c r="E145">
        <v>65104</v>
      </c>
      <c r="F145">
        <v>0</v>
      </c>
      <c r="G145">
        <v>1</v>
      </c>
      <c r="H145" s="1">
        <v>41592</v>
      </c>
      <c r="I145">
        <v>4</v>
      </c>
      <c r="J145">
        <v>738</v>
      </c>
      <c r="K145">
        <v>0</v>
      </c>
      <c r="L145">
        <v>232</v>
      </c>
      <c r="M145">
        <v>13</v>
      </c>
      <c r="N145">
        <v>20</v>
      </c>
      <c r="O145">
        <v>50</v>
      </c>
      <c r="P145">
        <v>2</v>
      </c>
      <c r="Q145">
        <v>3</v>
      </c>
      <c r="R145">
        <v>5</v>
      </c>
      <c r="S145">
        <v>7</v>
      </c>
      <c r="T145">
        <v>7</v>
      </c>
      <c r="U145">
        <v>0</v>
      </c>
      <c r="V145">
        <v>0</v>
      </c>
      <c r="W145">
        <v>0</v>
      </c>
      <c r="X145">
        <v>0</v>
      </c>
      <c r="Y145">
        <v>0</v>
      </c>
      <c r="Z145">
        <v>0</v>
      </c>
      <c r="AA145">
        <v>3</v>
      </c>
      <c r="AB145">
        <v>11</v>
      </c>
      <c r="AC145">
        <v>1</v>
      </c>
    </row>
    <row r="146" spans="1:29" ht="16.5" x14ac:dyDescent="0.3">
      <c r="A146">
        <v>8690</v>
      </c>
      <c r="B146">
        <v>1962</v>
      </c>
      <c r="C146" t="s">
        <v>29</v>
      </c>
      <c r="D146" t="s">
        <v>33</v>
      </c>
      <c r="E146">
        <v>86111</v>
      </c>
      <c r="F146">
        <v>0</v>
      </c>
      <c r="G146">
        <v>0</v>
      </c>
      <c r="H146" s="1">
        <v>41383</v>
      </c>
      <c r="I146">
        <v>73</v>
      </c>
      <c r="J146">
        <v>399</v>
      </c>
      <c r="K146">
        <v>28</v>
      </c>
      <c r="L146">
        <v>756</v>
      </c>
      <c r="M146">
        <v>36</v>
      </c>
      <c r="N146">
        <v>40</v>
      </c>
      <c r="O146">
        <v>126</v>
      </c>
      <c r="P146">
        <v>1</v>
      </c>
      <c r="Q146">
        <v>5</v>
      </c>
      <c r="R146">
        <v>7</v>
      </c>
      <c r="S146">
        <v>10</v>
      </c>
      <c r="T146">
        <v>2</v>
      </c>
      <c r="U146">
        <v>0</v>
      </c>
      <c r="V146">
        <v>0</v>
      </c>
      <c r="W146">
        <v>0</v>
      </c>
      <c r="X146">
        <v>0</v>
      </c>
      <c r="Y146">
        <v>0</v>
      </c>
      <c r="Z146">
        <v>0</v>
      </c>
      <c r="AA146">
        <v>3</v>
      </c>
      <c r="AB146">
        <v>11</v>
      </c>
      <c r="AC146">
        <v>0</v>
      </c>
    </row>
    <row r="147" spans="1:29" ht="16.5" x14ac:dyDescent="0.3">
      <c r="A147">
        <v>2937</v>
      </c>
      <c r="B147">
        <v>1974</v>
      </c>
      <c r="C147" t="s">
        <v>32</v>
      </c>
      <c r="D147" t="s">
        <v>30</v>
      </c>
      <c r="E147">
        <v>68352</v>
      </c>
      <c r="F147">
        <v>0</v>
      </c>
      <c r="G147">
        <v>1</v>
      </c>
      <c r="H147" s="1">
        <v>41514</v>
      </c>
      <c r="I147">
        <v>47</v>
      </c>
      <c r="J147">
        <v>614</v>
      </c>
      <c r="K147">
        <v>16</v>
      </c>
      <c r="L147">
        <v>132</v>
      </c>
      <c r="M147">
        <v>43</v>
      </c>
      <c r="N147">
        <v>33</v>
      </c>
      <c r="O147">
        <v>33</v>
      </c>
      <c r="P147">
        <v>3</v>
      </c>
      <c r="Q147">
        <v>8</v>
      </c>
      <c r="R147">
        <v>5</v>
      </c>
      <c r="S147">
        <v>9</v>
      </c>
      <c r="T147">
        <v>6</v>
      </c>
      <c r="U147">
        <v>0</v>
      </c>
      <c r="V147">
        <v>0</v>
      </c>
      <c r="W147">
        <v>0</v>
      </c>
      <c r="X147">
        <v>0</v>
      </c>
      <c r="Y147">
        <v>0</v>
      </c>
      <c r="Z147">
        <v>0</v>
      </c>
      <c r="AA147">
        <v>3</v>
      </c>
      <c r="AB147">
        <v>11</v>
      </c>
      <c r="AC147">
        <v>0</v>
      </c>
    </row>
    <row r="148" spans="1:29" ht="16.5" x14ac:dyDescent="0.3">
      <c r="A148">
        <v>9701</v>
      </c>
      <c r="B148">
        <v>1988</v>
      </c>
      <c r="C148" t="s">
        <v>29</v>
      </c>
      <c r="D148" t="s">
        <v>31</v>
      </c>
      <c r="E148">
        <v>41883</v>
      </c>
      <c r="F148">
        <v>1</v>
      </c>
      <c r="G148">
        <v>0</v>
      </c>
      <c r="H148" s="1">
        <v>41352</v>
      </c>
      <c r="I148">
        <v>13</v>
      </c>
      <c r="J148">
        <v>32</v>
      </c>
      <c r="K148">
        <v>34</v>
      </c>
      <c r="L148">
        <v>41</v>
      </c>
      <c r="M148">
        <v>73</v>
      </c>
      <c r="N148">
        <v>16</v>
      </c>
      <c r="O148">
        <v>116</v>
      </c>
      <c r="P148">
        <v>3</v>
      </c>
      <c r="Q148">
        <v>4</v>
      </c>
      <c r="R148">
        <v>2</v>
      </c>
      <c r="S148">
        <v>3</v>
      </c>
      <c r="T148">
        <v>7</v>
      </c>
      <c r="U148">
        <v>0</v>
      </c>
      <c r="V148">
        <v>0</v>
      </c>
      <c r="W148">
        <v>0</v>
      </c>
      <c r="X148">
        <v>0</v>
      </c>
      <c r="Y148">
        <v>0</v>
      </c>
      <c r="Z148">
        <v>0</v>
      </c>
      <c r="AA148">
        <v>3</v>
      </c>
      <c r="AB148">
        <v>11</v>
      </c>
      <c r="AC148">
        <v>0</v>
      </c>
    </row>
    <row r="149" spans="1:29" ht="16.5" x14ac:dyDescent="0.3">
      <c r="A149">
        <v>9949</v>
      </c>
      <c r="B149">
        <v>1976</v>
      </c>
      <c r="C149" t="s">
        <v>29</v>
      </c>
      <c r="D149" t="s">
        <v>33</v>
      </c>
      <c r="E149">
        <v>59809</v>
      </c>
      <c r="F149">
        <v>0</v>
      </c>
      <c r="G149">
        <v>2</v>
      </c>
      <c r="H149" s="1">
        <v>41200</v>
      </c>
      <c r="I149">
        <v>36</v>
      </c>
      <c r="J149">
        <v>598</v>
      </c>
      <c r="K149">
        <v>16</v>
      </c>
      <c r="L149">
        <v>141</v>
      </c>
      <c r="M149">
        <v>32</v>
      </c>
      <c r="N149">
        <v>41</v>
      </c>
      <c r="O149">
        <v>49</v>
      </c>
      <c r="P149">
        <v>3</v>
      </c>
      <c r="Q149">
        <v>3</v>
      </c>
      <c r="R149">
        <v>3</v>
      </c>
      <c r="S149">
        <v>6</v>
      </c>
      <c r="T149">
        <v>8</v>
      </c>
      <c r="U149">
        <v>0</v>
      </c>
      <c r="V149">
        <v>0</v>
      </c>
      <c r="W149">
        <v>0</v>
      </c>
      <c r="X149">
        <v>0</v>
      </c>
      <c r="Y149">
        <v>0</v>
      </c>
      <c r="Z149">
        <v>0</v>
      </c>
      <c r="AA149">
        <v>3</v>
      </c>
      <c r="AB149">
        <v>11</v>
      </c>
      <c r="AC149">
        <v>0</v>
      </c>
    </row>
    <row r="150" spans="1:29" ht="16.5" x14ac:dyDescent="0.3">
      <c r="A150">
        <v>10837</v>
      </c>
      <c r="B150">
        <v>1975</v>
      </c>
      <c r="C150" t="s">
        <v>29</v>
      </c>
      <c r="D150" t="s">
        <v>33</v>
      </c>
      <c r="E150">
        <v>23957</v>
      </c>
      <c r="F150">
        <v>1</v>
      </c>
      <c r="G150">
        <v>0</v>
      </c>
      <c r="H150" s="1">
        <v>41210</v>
      </c>
      <c r="I150">
        <v>47</v>
      </c>
      <c r="J150">
        <v>2</v>
      </c>
      <c r="K150">
        <v>1</v>
      </c>
      <c r="L150">
        <v>18</v>
      </c>
      <c r="M150">
        <v>20</v>
      </c>
      <c r="N150">
        <v>11</v>
      </c>
      <c r="O150">
        <v>16</v>
      </c>
      <c r="P150">
        <v>1</v>
      </c>
      <c r="Q150">
        <v>2</v>
      </c>
      <c r="R150">
        <v>0</v>
      </c>
      <c r="S150">
        <v>3</v>
      </c>
      <c r="T150">
        <v>6</v>
      </c>
      <c r="U150">
        <v>0</v>
      </c>
      <c r="V150">
        <v>0</v>
      </c>
      <c r="W150">
        <v>0</v>
      </c>
      <c r="X150">
        <v>0</v>
      </c>
      <c r="Y150">
        <v>0</v>
      </c>
      <c r="Z150">
        <v>0</v>
      </c>
      <c r="AA150">
        <v>3</v>
      </c>
      <c r="AB150">
        <v>11</v>
      </c>
      <c r="AC150">
        <v>1</v>
      </c>
    </row>
    <row r="151" spans="1:29" ht="16.5" x14ac:dyDescent="0.3">
      <c r="A151">
        <v>3120</v>
      </c>
      <c r="B151">
        <v>1981</v>
      </c>
      <c r="C151" t="s">
        <v>29</v>
      </c>
      <c r="D151" t="s">
        <v>31</v>
      </c>
      <c r="E151">
        <v>38547</v>
      </c>
      <c r="F151">
        <v>1</v>
      </c>
      <c r="G151">
        <v>0</v>
      </c>
      <c r="H151" s="1">
        <v>41514</v>
      </c>
      <c r="I151">
        <v>49</v>
      </c>
      <c r="J151">
        <v>6</v>
      </c>
      <c r="K151">
        <v>1</v>
      </c>
      <c r="L151">
        <v>10</v>
      </c>
      <c r="M151">
        <v>0</v>
      </c>
      <c r="N151">
        <v>1</v>
      </c>
      <c r="O151">
        <v>4</v>
      </c>
      <c r="P151">
        <v>1</v>
      </c>
      <c r="Q151">
        <v>1</v>
      </c>
      <c r="R151">
        <v>0</v>
      </c>
      <c r="S151">
        <v>2</v>
      </c>
      <c r="T151">
        <v>8</v>
      </c>
      <c r="U151">
        <v>0</v>
      </c>
      <c r="V151">
        <v>0</v>
      </c>
      <c r="W151">
        <v>0</v>
      </c>
      <c r="X151">
        <v>0</v>
      </c>
      <c r="Y151">
        <v>0</v>
      </c>
      <c r="Z151">
        <v>1</v>
      </c>
      <c r="AA151">
        <v>3</v>
      </c>
      <c r="AB151">
        <v>11</v>
      </c>
      <c r="AC151">
        <v>0</v>
      </c>
    </row>
    <row r="152" spans="1:29" ht="16.5" x14ac:dyDescent="0.3">
      <c r="A152">
        <v>5885</v>
      </c>
      <c r="B152">
        <v>1973</v>
      </c>
      <c r="C152" t="s">
        <v>37</v>
      </c>
      <c r="D152" t="s">
        <v>33</v>
      </c>
      <c r="E152">
        <v>35688</v>
      </c>
      <c r="F152">
        <v>2</v>
      </c>
      <c r="G152">
        <v>1</v>
      </c>
      <c r="H152" s="1">
        <v>41143</v>
      </c>
      <c r="I152">
        <v>94</v>
      </c>
      <c r="J152">
        <v>73</v>
      </c>
      <c r="K152">
        <v>3</v>
      </c>
      <c r="L152">
        <v>90</v>
      </c>
      <c r="M152">
        <v>12</v>
      </c>
      <c r="N152">
        <v>1</v>
      </c>
      <c r="O152">
        <v>32</v>
      </c>
      <c r="P152">
        <v>7</v>
      </c>
      <c r="Q152">
        <v>4</v>
      </c>
      <c r="R152">
        <v>1</v>
      </c>
      <c r="S152">
        <v>4</v>
      </c>
      <c r="T152">
        <v>8</v>
      </c>
      <c r="U152">
        <v>0</v>
      </c>
      <c r="V152">
        <v>0</v>
      </c>
      <c r="W152">
        <v>0</v>
      </c>
      <c r="X152">
        <v>0</v>
      </c>
      <c r="Y152">
        <v>0</v>
      </c>
      <c r="Z152">
        <v>0</v>
      </c>
      <c r="AA152">
        <v>3</v>
      </c>
      <c r="AB152">
        <v>11</v>
      </c>
      <c r="AC152">
        <v>0</v>
      </c>
    </row>
    <row r="153" spans="1:29" ht="16.5" x14ac:dyDescent="0.3">
      <c r="A153">
        <v>4050</v>
      </c>
      <c r="B153">
        <v>1966</v>
      </c>
      <c r="C153" t="s">
        <v>34</v>
      </c>
      <c r="D153" t="s">
        <v>33</v>
      </c>
      <c r="E153">
        <v>49605</v>
      </c>
      <c r="F153">
        <v>0</v>
      </c>
      <c r="G153">
        <v>0</v>
      </c>
      <c r="H153" s="1">
        <v>41811</v>
      </c>
      <c r="I153">
        <v>65</v>
      </c>
      <c r="J153">
        <v>42</v>
      </c>
      <c r="K153">
        <v>16</v>
      </c>
      <c r="L153">
        <v>29</v>
      </c>
      <c r="M153">
        <v>12</v>
      </c>
      <c r="N153">
        <v>20</v>
      </c>
      <c r="O153">
        <v>8</v>
      </c>
      <c r="P153">
        <v>1</v>
      </c>
      <c r="Q153">
        <v>2</v>
      </c>
      <c r="R153">
        <v>1</v>
      </c>
      <c r="S153">
        <v>4</v>
      </c>
      <c r="T153">
        <v>3</v>
      </c>
      <c r="U153">
        <v>0</v>
      </c>
      <c r="V153">
        <v>0</v>
      </c>
      <c r="W153">
        <v>0</v>
      </c>
      <c r="X153">
        <v>0</v>
      </c>
      <c r="Y153">
        <v>0</v>
      </c>
      <c r="Z153">
        <v>0</v>
      </c>
      <c r="AA153">
        <v>3</v>
      </c>
      <c r="AB153">
        <v>11</v>
      </c>
      <c r="AC153">
        <v>0</v>
      </c>
    </row>
    <row r="154" spans="1:29" ht="16.5" x14ac:dyDescent="0.3">
      <c r="A154">
        <v>3830</v>
      </c>
      <c r="B154">
        <v>1953</v>
      </c>
      <c r="C154" t="s">
        <v>34</v>
      </c>
      <c r="D154" t="s">
        <v>33</v>
      </c>
      <c r="E154">
        <v>59354</v>
      </c>
      <c r="F154">
        <v>0</v>
      </c>
      <c r="G154">
        <v>2</v>
      </c>
      <c r="H154" s="1">
        <v>41753</v>
      </c>
      <c r="I154">
        <v>59</v>
      </c>
      <c r="J154">
        <v>295</v>
      </c>
      <c r="K154">
        <v>21</v>
      </c>
      <c r="L154">
        <v>78</v>
      </c>
      <c r="M154">
        <v>39</v>
      </c>
      <c r="N154">
        <v>13</v>
      </c>
      <c r="O154">
        <v>13</v>
      </c>
      <c r="P154">
        <v>1</v>
      </c>
      <c r="Q154">
        <v>4</v>
      </c>
      <c r="R154">
        <v>4</v>
      </c>
      <c r="S154">
        <v>7</v>
      </c>
      <c r="T154">
        <v>3</v>
      </c>
      <c r="U154">
        <v>0</v>
      </c>
      <c r="V154">
        <v>0</v>
      </c>
      <c r="W154">
        <v>0</v>
      </c>
      <c r="X154">
        <v>0</v>
      </c>
      <c r="Y154">
        <v>0</v>
      </c>
      <c r="Z154">
        <v>0</v>
      </c>
      <c r="AA154">
        <v>3</v>
      </c>
      <c r="AB154">
        <v>11</v>
      </c>
      <c r="AC154">
        <v>0</v>
      </c>
    </row>
    <row r="155" spans="1:29" ht="16.5" x14ac:dyDescent="0.3">
      <c r="A155">
        <v>7987</v>
      </c>
      <c r="B155">
        <v>1969</v>
      </c>
      <c r="C155" t="s">
        <v>29</v>
      </c>
      <c r="D155" t="s">
        <v>33</v>
      </c>
      <c r="E155">
        <v>65747</v>
      </c>
      <c r="F155">
        <v>0</v>
      </c>
      <c r="G155">
        <v>1</v>
      </c>
      <c r="H155" s="1">
        <v>41705</v>
      </c>
      <c r="I155">
        <v>96</v>
      </c>
      <c r="J155">
        <v>346</v>
      </c>
      <c r="K155">
        <v>17</v>
      </c>
      <c r="L155">
        <v>48</v>
      </c>
      <c r="M155">
        <v>23</v>
      </c>
      <c r="N155">
        <v>13</v>
      </c>
      <c r="O155">
        <v>13</v>
      </c>
      <c r="P155">
        <v>4</v>
      </c>
      <c r="Q155">
        <v>8</v>
      </c>
      <c r="R155">
        <v>1</v>
      </c>
      <c r="S155">
        <v>6</v>
      </c>
      <c r="T155">
        <v>6</v>
      </c>
      <c r="U155">
        <v>0</v>
      </c>
      <c r="V155">
        <v>1</v>
      </c>
      <c r="W155">
        <v>0</v>
      </c>
      <c r="X155">
        <v>0</v>
      </c>
      <c r="Y155">
        <v>0</v>
      </c>
      <c r="Z155">
        <v>0</v>
      </c>
      <c r="AA155">
        <v>3</v>
      </c>
      <c r="AB155">
        <v>11</v>
      </c>
      <c r="AC155">
        <v>0</v>
      </c>
    </row>
    <row r="156" spans="1:29" ht="16.5" x14ac:dyDescent="0.3">
      <c r="A156">
        <v>7798</v>
      </c>
      <c r="B156">
        <v>1972</v>
      </c>
      <c r="C156" t="s">
        <v>37</v>
      </c>
      <c r="D156" t="s">
        <v>31</v>
      </c>
      <c r="E156">
        <v>46344</v>
      </c>
      <c r="F156">
        <v>0</v>
      </c>
      <c r="G156">
        <v>1</v>
      </c>
      <c r="H156" s="1">
        <v>41257</v>
      </c>
      <c r="I156">
        <v>28</v>
      </c>
      <c r="J156">
        <v>233</v>
      </c>
      <c r="K156">
        <v>20</v>
      </c>
      <c r="L156">
        <v>57</v>
      </c>
      <c r="M156">
        <v>8</v>
      </c>
      <c r="N156">
        <v>20</v>
      </c>
      <c r="O156">
        <v>91</v>
      </c>
      <c r="P156">
        <v>4</v>
      </c>
      <c r="Q156">
        <v>7</v>
      </c>
      <c r="R156">
        <v>1</v>
      </c>
      <c r="S156">
        <v>5</v>
      </c>
      <c r="T156">
        <v>7</v>
      </c>
      <c r="U156">
        <v>0</v>
      </c>
      <c r="V156">
        <v>0</v>
      </c>
      <c r="W156">
        <v>0</v>
      </c>
      <c r="X156">
        <v>0</v>
      </c>
      <c r="Y156">
        <v>0</v>
      </c>
      <c r="Z156">
        <v>0</v>
      </c>
      <c r="AA156">
        <v>3</v>
      </c>
      <c r="AB156">
        <v>11</v>
      </c>
      <c r="AC156">
        <v>0</v>
      </c>
    </row>
    <row r="157" spans="1:29" ht="16.5" x14ac:dyDescent="0.3">
      <c r="A157">
        <v>92</v>
      </c>
      <c r="B157">
        <v>1988</v>
      </c>
      <c r="C157" t="s">
        <v>29</v>
      </c>
      <c r="D157" t="s">
        <v>39</v>
      </c>
      <c r="E157">
        <v>34176</v>
      </c>
      <c r="F157">
        <v>1</v>
      </c>
      <c r="G157">
        <v>0</v>
      </c>
      <c r="H157" s="1">
        <v>41771</v>
      </c>
      <c r="I157">
        <v>12</v>
      </c>
      <c r="J157">
        <v>5</v>
      </c>
      <c r="K157">
        <v>7</v>
      </c>
      <c r="L157">
        <v>24</v>
      </c>
      <c r="M157">
        <v>19</v>
      </c>
      <c r="N157">
        <v>14</v>
      </c>
      <c r="O157">
        <v>20</v>
      </c>
      <c r="P157">
        <v>4</v>
      </c>
      <c r="Q157">
        <v>3</v>
      </c>
      <c r="R157">
        <v>0</v>
      </c>
      <c r="S157">
        <v>4</v>
      </c>
      <c r="T157">
        <v>6</v>
      </c>
      <c r="U157">
        <v>0</v>
      </c>
      <c r="V157">
        <v>0</v>
      </c>
      <c r="W157">
        <v>0</v>
      </c>
      <c r="X157">
        <v>0</v>
      </c>
      <c r="Y157">
        <v>0</v>
      </c>
      <c r="Z157">
        <v>0</v>
      </c>
      <c r="AA157">
        <v>3</v>
      </c>
      <c r="AB157">
        <v>11</v>
      </c>
      <c r="AC157">
        <v>0</v>
      </c>
    </row>
    <row r="158" spans="1:29" ht="16.5" x14ac:dyDescent="0.3">
      <c r="A158">
        <v>7055</v>
      </c>
      <c r="B158">
        <v>1952</v>
      </c>
      <c r="C158" t="s">
        <v>32</v>
      </c>
      <c r="D158" t="s">
        <v>31</v>
      </c>
      <c r="E158">
        <v>61010</v>
      </c>
      <c r="F158">
        <v>0</v>
      </c>
      <c r="G158">
        <v>1</v>
      </c>
      <c r="H158" s="1">
        <v>41191</v>
      </c>
      <c r="I158">
        <v>57</v>
      </c>
      <c r="J158">
        <v>888</v>
      </c>
      <c r="K158">
        <v>0</v>
      </c>
      <c r="L158">
        <v>57</v>
      </c>
      <c r="M158">
        <v>0</v>
      </c>
      <c r="N158">
        <v>0</v>
      </c>
      <c r="O158">
        <v>76</v>
      </c>
      <c r="P158">
        <v>2</v>
      </c>
      <c r="Q158">
        <v>8</v>
      </c>
      <c r="R158">
        <v>5</v>
      </c>
      <c r="S158">
        <v>11</v>
      </c>
      <c r="T158">
        <v>5</v>
      </c>
      <c r="U158">
        <v>0</v>
      </c>
      <c r="V158">
        <v>0</v>
      </c>
      <c r="W158">
        <v>0</v>
      </c>
      <c r="X158">
        <v>0</v>
      </c>
      <c r="Y158">
        <v>0</v>
      </c>
      <c r="Z158">
        <v>0</v>
      </c>
      <c r="AA158">
        <v>3</v>
      </c>
      <c r="AB158">
        <v>11</v>
      </c>
      <c r="AC158">
        <v>0</v>
      </c>
    </row>
    <row r="159" spans="1:29" ht="16.5" x14ac:dyDescent="0.3">
      <c r="A159">
        <v>10240</v>
      </c>
      <c r="B159">
        <v>1949</v>
      </c>
      <c r="C159" t="s">
        <v>29</v>
      </c>
      <c r="D159" t="s">
        <v>31</v>
      </c>
      <c r="E159">
        <v>69372</v>
      </c>
      <c r="F159">
        <v>0</v>
      </c>
      <c r="G159">
        <v>0</v>
      </c>
      <c r="H159" s="1">
        <v>41324</v>
      </c>
      <c r="I159">
        <v>10</v>
      </c>
      <c r="J159">
        <v>997</v>
      </c>
      <c r="K159">
        <v>26</v>
      </c>
      <c r="L159">
        <v>269</v>
      </c>
      <c r="M159">
        <v>34</v>
      </c>
      <c r="N159">
        <v>13</v>
      </c>
      <c r="O159">
        <v>42</v>
      </c>
      <c r="P159">
        <v>1</v>
      </c>
      <c r="Q159">
        <v>10</v>
      </c>
      <c r="R159">
        <v>4</v>
      </c>
      <c r="S159">
        <v>6</v>
      </c>
      <c r="T159">
        <v>4</v>
      </c>
      <c r="U159">
        <v>0</v>
      </c>
      <c r="V159">
        <v>1</v>
      </c>
      <c r="W159">
        <v>1</v>
      </c>
      <c r="X159">
        <v>0</v>
      </c>
      <c r="Y159">
        <v>0</v>
      </c>
      <c r="Z159">
        <v>0</v>
      </c>
      <c r="AA159">
        <v>3</v>
      </c>
      <c r="AB159">
        <v>11</v>
      </c>
      <c r="AC159">
        <v>1</v>
      </c>
    </row>
    <row r="160" spans="1:29" ht="16.5" x14ac:dyDescent="0.3">
      <c r="A160">
        <v>3025</v>
      </c>
      <c r="B160">
        <v>1958</v>
      </c>
      <c r="C160" t="s">
        <v>29</v>
      </c>
      <c r="D160" t="s">
        <v>30</v>
      </c>
      <c r="E160">
        <v>49967</v>
      </c>
      <c r="F160">
        <v>0</v>
      </c>
      <c r="G160">
        <v>1</v>
      </c>
      <c r="H160" s="1">
        <v>41463</v>
      </c>
      <c r="I160">
        <v>4</v>
      </c>
      <c r="J160">
        <v>212</v>
      </c>
      <c r="K160">
        <v>6</v>
      </c>
      <c r="L160">
        <v>69</v>
      </c>
      <c r="M160">
        <v>4</v>
      </c>
      <c r="N160">
        <v>12</v>
      </c>
      <c r="O160">
        <v>3</v>
      </c>
      <c r="P160">
        <v>3</v>
      </c>
      <c r="Q160">
        <v>6</v>
      </c>
      <c r="R160">
        <v>1</v>
      </c>
      <c r="S160">
        <v>5</v>
      </c>
      <c r="T160">
        <v>7</v>
      </c>
      <c r="U160">
        <v>0</v>
      </c>
      <c r="V160">
        <v>0</v>
      </c>
      <c r="W160">
        <v>0</v>
      </c>
      <c r="X160">
        <v>0</v>
      </c>
      <c r="Y160">
        <v>0</v>
      </c>
      <c r="Z160">
        <v>0</v>
      </c>
      <c r="AA160">
        <v>3</v>
      </c>
      <c r="AB160">
        <v>11</v>
      </c>
      <c r="AC160">
        <v>0</v>
      </c>
    </row>
    <row r="161" spans="1:29" ht="16.5" x14ac:dyDescent="0.3">
      <c r="A161">
        <v>9283</v>
      </c>
      <c r="B161">
        <v>1978</v>
      </c>
      <c r="C161" t="s">
        <v>29</v>
      </c>
      <c r="D161" t="s">
        <v>30</v>
      </c>
      <c r="E161">
        <v>60199</v>
      </c>
      <c r="F161">
        <v>1</v>
      </c>
      <c r="G161">
        <v>2</v>
      </c>
      <c r="H161" s="1">
        <v>41529</v>
      </c>
      <c r="I161">
        <v>49</v>
      </c>
      <c r="J161">
        <v>8</v>
      </c>
      <c r="K161">
        <v>1</v>
      </c>
      <c r="L161">
        <v>7</v>
      </c>
      <c r="M161">
        <v>2</v>
      </c>
      <c r="N161">
        <v>0</v>
      </c>
      <c r="O161">
        <v>0</v>
      </c>
      <c r="P161">
        <v>1</v>
      </c>
      <c r="Q161">
        <v>0</v>
      </c>
      <c r="R161">
        <v>0</v>
      </c>
      <c r="S161">
        <v>3</v>
      </c>
      <c r="T161">
        <v>4</v>
      </c>
      <c r="U161">
        <v>0</v>
      </c>
      <c r="V161">
        <v>0</v>
      </c>
      <c r="W161">
        <v>0</v>
      </c>
      <c r="X161">
        <v>0</v>
      </c>
      <c r="Y161">
        <v>0</v>
      </c>
      <c r="Z161">
        <v>0</v>
      </c>
      <c r="AA161">
        <v>3</v>
      </c>
      <c r="AB161">
        <v>11</v>
      </c>
      <c r="AC161">
        <v>0</v>
      </c>
    </row>
    <row r="162" spans="1:29" ht="16.5" x14ac:dyDescent="0.3">
      <c r="A162">
        <v>9970</v>
      </c>
      <c r="B162">
        <v>1977</v>
      </c>
      <c r="C162" t="s">
        <v>29</v>
      </c>
      <c r="D162" t="s">
        <v>31</v>
      </c>
      <c r="E162">
        <v>55375</v>
      </c>
      <c r="F162">
        <v>0</v>
      </c>
      <c r="G162">
        <v>1</v>
      </c>
      <c r="H162" s="1">
        <v>41564</v>
      </c>
      <c r="I162">
        <v>3</v>
      </c>
      <c r="J162">
        <v>42</v>
      </c>
      <c r="K162">
        <v>11</v>
      </c>
      <c r="L162">
        <v>57</v>
      </c>
      <c r="M162">
        <v>10</v>
      </c>
      <c r="N162">
        <v>28</v>
      </c>
      <c r="O162">
        <v>14</v>
      </c>
      <c r="P162">
        <v>1</v>
      </c>
      <c r="Q162">
        <v>1</v>
      </c>
      <c r="R162">
        <v>1</v>
      </c>
      <c r="S162">
        <v>6</v>
      </c>
      <c r="T162">
        <v>2</v>
      </c>
      <c r="U162">
        <v>0</v>
      </c>
      <c r="V162">
        <v>0</v>
      </c>
      <c r="W162">
        <v>0</v>
      </c>
      <c r="X162">
        <v>0</v>
      </c>
      <c r="Y162">
        <v>0</v>
      </c>
      <c r="Z162">
        <v>0</v>
      </c>
      <c r="AA162">
        <v>3</v>
      </c>
      <c r="AB162">
        <v>11</v>
      </c>
      <c r="AC162">
        <v>0</v>
      </c>
    </row>
    <row r="163" spans="1:29" ht="16.5" x14ac:dyDescent="0.3">
      <c r="A163">
        <v>2730</v>
      </c>
      <c r="B163">
        <v>1955</v>
      </c>
      <c r="C163" t="s">
        <v>29</v>
      </c>
      <c r="D163" t="s">
        <v>30</v>
      </c>
      <c r="E163">
        <v>80317</v>
      </c>
      <c r="F163">
        <v>0</v>
      </c>
      <c r="G163">
        <v>0</v>
      </c>
      <c r="H163" s="1">
        <v>41506</v>
      </c>
      <c r="I163">
        <v>64</v>
      </c>
      <c r="J163">
        <v>536</v>
      </c>
      <c r="K163">
        <v>11</v>
      </c>
      <c r="L163">
        <v>387</v>
      </c>
      <c r="M163">
        <v>149</v>
      </c>
      <c r="N163">
        <v>91</v>
      </c>
      <c r="O163">
        <v>57</v>
      </c>
      <c r="P163">
        <v>1</v>
      </c>
      <c r="Q163">
        <v>3</v>
      </c>
      <c r="R163">
        <v>4</v>
      </c>
      <c r="S163">
        <v>10</v>
      </c>
      <c r="T163">
        <v>1</v>
      </c>
      <c r="U163">
        <v>0</v>
      </c>
      <c r="V163">
        <v>0</v>
      </c>
      <c r="W163">
        <v>0</v>
      </c>
      <c r="X163">
        <v>0</v>
      </c>
      <c r="Y163">
        <v>0</v>
      </c>
      <c r="Z163">
        <v>0</v>
      </c>
      <c r="AA163">
        <v>3</v>
      </c>
      <c r="AB163">
        <v>11</v>
      </c>
      <c r="AC163">
        <v>0</v>
      </c>
    </row>
    <row r="164" spans="1:29" ht="16.5" x14ac:dyDescent="0.3">
      <c r="A164">
        <v>2795</v>
      </c>
      <c r="B164">
        <v>1958</v>
      </c>
      <c r="C164" t="s">
        <v>34</v>
      </c>
      <c r="D164" t="s">
        <v>30</v>
      </c>
      <c r="E164">
        <v>30523</v>
      </c>
      <c r="F164">
        <v>2</v>
      </c>
      <c r="G164">
        <v>1</v>
      </c>
      <c r="H164" s="1">
        <v>41456</v>
      </c>
      <c r="I164">
        <v>0</v>
      </c>
      <c r="J164">
        <v>5</v>
      </c>
      <c r="K164">
        <v>0</v>
      </c>
      <c r="L164">
        <v>3</v>
      </c>
      <c r="M164">
        <v>0</v>
      </c>
      <c r="N164">
        <v>0</v>
      </c>
      <c r="O164">
        <v>5</v>
      </c>
      <c r="P164">
        <v>1</v>
      </c>
      <c r="Q164">
        <v>1</v>
      </c>
      <c r="R164">
        <v>0</v>
      </c>
      <c r="S164">
        <v>2</v>
      </c>
      <c r="T164">
        <v>7</v>
      </c>
      <c r="U164">
        <v>0</v>
      </c>
      <c r="V164">
        <v>0</v>
      </c>
      <c r="W164">
        <v>0</v>
      </c>
      <c r="X164">
        <v>0</v>
      </c>
      <c r="Y164">
        <v>0</v>
      </c>
      <c r="Z164">
        <v>0</v>
      </c>
      <c r="AA164">
        <v>3</v>
      </c>
      <c r="AB164">
        <v>11</v>
      </c>
      <c r="AC164">
        <v>0</v>
      </c>
    </row>
    <row r="165" spans="1:29" ht="16.5" x14ac:dyDescent="0.3">
      <c r="A165">
        <v>9260</v>
      </c>
      <c r="B165">
        <v>1945</v>
      </c>
      <c r="C165" t="s">
        <v>32</v>
      </c>
      <c r="D165" t="s">
        <v>33</v>
      </c>
      <c r="E165">
        <v>70356</v>
      </c>
      <c r="F165">
        <v>0</v>
      </c>
      <c r="G165">
        <v>0</v>
      </c>
      <c r="H165" s="1">
        <v>41218</v>
      </c>
      <c r="I165">
        <v>20</v>
      </c>
      <c r="J165">
        <v>1349</v>
      </c>
      <c r="K165">
        <v>16</v>
      </c>
      <c r="L165">
        <v>249</v>
      </c>
      <c r="M165">
        <v>43</v>
      </c>
      <c r="N165">
        <v>16</v>
      </c>
      <c r="O165">
        <v>33</v>
      </c>
      <c r="P165">
        <v>2</v>
      </c>
      <c r="Q165">
        <v>10</v>
      </c>
      <c r="R165">
        <v>6</v>
      </c>
      <c r="S165">
        <v>9</v>
      </c>
      <c r="T165">
        <v>6</v>
      </c>
      <c r="U165">
        <v>0</v>
      </c>
      <c r="V165">
        <v>0</v>
      </c>
      <c r="W165">
        <v>0</v>
      </c>
      <c r="X165">
        <v>0</v>
      </c>
      <c r="Y165">
        <v>0</v>
      </c>
      <c r="Z165">
        <v>0</v>
      </c>
      <c r="AA165">
        <v>3</v>
      </c>
      <c r="AB165">
        <v>11</v>
      </c>
      <c r="AC165">
        <v>0</v>
      </c>
    </row>
    <row r="166" spans="1:29" ht="16.5" x14ac:dyDescent="0.3">
      <c r="A166">
        <v>8182</v>
      </c>
      <c r="B166">
        <v>1984</v>
      </c>
      <c r="C166" t="s">
        <v>29</v>
      </c>
      <c r="D166" t="s">
        <v>33</v>
      </c>
      <c r="E166">
        <v>23228</v>
      </c>
      <c r="F166">
        <v>1</v>
      </c>
      <c r="G166">
        <v>0</v>
      </c>
      <c r="H166" s="1">
        <v>41644</v>
      </c>
      <c r="I166">
        <v>91</v>
      </c>
      <c r="J166">
        <v>53</v>
      </c>
      <c r="K166">
        <v>3</v>
      </c>
      <c r="L166">
        <v>49</v>
      </c>
      <c r="M166">
        <v>7</v>
      </c>
      <c r="N166">
        <v>4</v>
      </c>
      <c r="O166">
        <v>5</v>
      </c>
      <c r="P166">
        <v>4</v>
      </c>
      <c r="Q166">
        <v>3</v>
      </c>
      <c r="R166">
        <v>0</v>
      </c>
      <c r="S166">
        <v>4</v>
      </c>
      <c r="T166">
        <v>8</v>
      </c>
      <c r="U166">
        <v>0</v>
      </c>
      <c r="V166">
        <v>0</v>
      </c>
      <c r="W166">
        <v>0</v>
      </c>
      <c r="X166">
        <v>0</v>
      </c>
      <c r="Y166">
        <v>0</v>
      </c>
      <c r="Z166">
        <v>0</v>
      </c>
      <c r="AA166">
        <v>3</v>
      </c>
      <c r="AB166">
        <v>11</v>
      </c>
      <c r="AC166">
        <v>0</v>
      </c>
    </row>
    <row r="167" spans="1:29" ht="16.5" x14ac:dyDescent="0.3">
      <c r="A167">
        <v>10095</v>
      </c>
      <c r="B167">
        <v>1975</v>
      </c>
      <c r="C167" t="s">
        <v>32</v>
      </c>
      <c r="D167" t="s">
        <v>35</v>
      </c>
      <c r="E167">
        <v>74165</v>
      </c>
      <c r="F167">
        <v>0</v>
      </c>
      <c r="G167">
        <v>0</v>
      </c>
      <c r="H167" s="1">
        <v>41395</v>
      </c>
      <c r="I167">
        <v>9</v>
      </c>
      <c r="J167">
        <v>1001</v>
      </c>
      <c r="K167">
        <v>12</v>
      </c>
      <c r="L167">
        <v>240</v>
      </c>
      <c r="M167">
        <v>16</v>
      </c>
      <c r="N167">
        <v>12</v>
      </c>
      <c r="O167">
        <v>12</v>
      </c>
      <c r="P167">
        <v>1</v>
      </c>
      <c r="Q167">
        <v>5</v>
      </c>
      <c r="R167">
        <v>4</v>
      </c>
      <c r="S167">
        <v>10</v>
      </c>
      <c r="T167">
        <v>2</v>
      </c>
      <c r="U167">
        <v>0</v>
      </c>
      <c r="V167">
        <v>0</v>
      </c>
      <c r="W167">
        <v>0</v>
      </c>
      <c r="X167">
        <v>0</v>
      </c>
      <c r="Y167">
        <v>0</v>
      </c>
      <c r="Z167">
        <v>0</v>
      </c>
      <c r="AA167">
        <v>3</v>
      </c>
      <c r="AB167">
        <v>11</v>
      </c>
      <c r="AC167">
        <v>0</v>
      </c>
    </row>
    <row r="168" spans="1:29" ht="16.5" x14ac:dyDescent="0.3">
      <c r="A168">
        <v>8475</v>
      </c>
      <c r="B168">
        <v>1973</v>
      </c>
      <c r="C168" t="s">
        <v>32</v>
      </c>
      <c r="D168" t="s">
        <v>33</v>
      </c>
      <c r="E168">
        <v>157243</v>
      </c>
      <c r="F168">
        <v>0</v>
      </c>
      <c r="G168">
        <v>1</v>
      </c>
      <c r="H168" s="1">
        <v>41699</v>
      </c>
      <c r="I168">
        <v>98</v>
      </c>
      <c r="J168">
        <v>20</v>
      </c>
      <c r="K168">
        <v>2</v>
      </c>
      <c r="L168">
        <v>1582</v>
      </c>
      <c r="M168">
        <v>1</v>
      </c>
      <c r="N168">
        <v>2</v>
      </c>
      <c r="O168">
        <v>1</v>
      </c>
      <c r="P168">
        <v>15</v>
      </c>
      <c r="Q168">
        <v>0</v>
      </c>
      <c r="R168">
        <v>22</v>
      </c>
      <c r="S168">
        <v>0</v>
      </c>
      <c r="T168">
        <v>0</v>
      </c>
      <c r="U168">
        <v>0</v>
      </c>
      <c r="V168">
        <v>0</v>
      </c>
      <c r="W168">
        <v>0</v>
      </c>
      <c r="X168">
        <v>0</v>
      </c>
      <c r="Y168">
        <v>0</v>
      </c>
      <c r="Z168">
        <v>0</v>
      </c>
      <c r="AA168">
        <v>3</v>
      </c>
      <c r="AB168">
        <v>11</v>
      </c>
      <c r="AC168">
        <v>0</v>
      </c>
    </row>
    <row r="169" spans="1:29" ht="16.5" x14ac:dyDescent="0.3">
      <c r="A169">
        <v>4370</v>
      </c>
      <c r="B169">
        <v>1966</v>
      </c>
      <c r="C169" t="s">
        <v>29</v>
      </c>
      <c r="D169" t="s">
        <v>31</v>
      </c>
      <c r="E169">
        <v>43482</v>
      </c>
      <c r="F169">
        <v>2</v>
      </c>
      <c r="G169">
        <v>1</v>
      </c>
      <c r="H169" s="1">
        <v>41591</v>
      </c>
      <c r="I169">
        <v>83</v>
      </c>
      <c r="J169">
        <v>18</v>
      </c>
      <c r="K169">
        <v>1</v>
      </c>
      <c r="L169">
        <v>32</v>
      </c>
      <c r="M169">
        <v>6</v>
      </c>
      <c r="N169">
        <v>3</v>
      </c>
      <c r="O169">
        <v>28</v>
      </c>
      <c r="P169">
        <v>3</v>
      </c>
      <c r="Q169">
        <v>2</v>
      </c>
      <c r="R169">
        <v>0</v>
      </c>
      <c r="S169">
        <v>4</v>
      </c>
      <c r="T169">
        <v>6</v>
      </c>
      <c r="U169">
        <v>0</v>
      </c>
      <c r="V169">
        <v>0</v>
      </c>
      <c r="W169">
        <v>0</v>
      </c>
      <c r="X169">
        <v>0</v>
      </c>
      <c r="Y169">
        <v>0</v>
      </c>
      <c r="Z169">
        <v>0</v>
      </c>
      <c r="AA169">
        <v>3</v>
      </c>
      <c r="AB169">
        <v>11</v>
      </c>
      <c r="AC169">
        <v>0</v>
      </c>
    </row>
    <row r="170" spans="1:29" ht="16.5" x14ac:dyDescent="0.3">
      <c r="A170">
        <v>10573</v>
      </c>
      <c r="B170">
        <v>1953</v>
      </c>
      <c r="C170" t="s">
        <v>29</v>
      </c>
      <c r="D170" t="s">
        <v>35</v>
      </c>
      <c r="E170">
        <v>62551</v>
      </c>
      <c r="F170">
        <v>0</v>
      </c>
      <c r="G170">
        <v>0</v>
      </c>
      <c r="H170" s="1">
        <v>41596</v>
      </c>
      <c r="I170">
        <v>27</v>
      </c>
      <c r="J170">
        <v>125</v>
      </c>
      <c r="K170">
        <v>16</v>
      </c>
      <c r="L170">
        <v>98</v>
      </c>
      <c r="M170">
        <v>134</v>
      </c>
      <c r="N170">
        <v>21</v>
      </c>
      <c r="O170">
        <v>27</v>
      </c>
      <c r="P170">
        <v>1</v>
      </c>
      <c r="Q170">
        <v>6</v>
      </c>
      <c r="R170">
        <v>7</v>
      </c>
      <c r="S170">
        <v>4</v>
      </c>
      <c r="T170">
        <v>3</v>
      </c>
      <c r="U170">
        <v>1</v>
      </c>
      <c r="V170">
        <v>0</v>
      </c>
      <c r="W170">
        <v>0</v>
      </c>
      <c r="X170">
        <v>0</v>
      </c>
      <c r="Y170">
        <v>0</v>
      </c>
      <c r="Z170">
        <v>0</v>
      </c>
      <c r="AA170">
        <v>3</v>
      </c>
      <c r="AB170">
        <v>11</v>
      </c>
      <c r="AC170">
        <v>0</v>
      </c>
    </row>
    <row r="171" spans="1:29" ht="16.5" x14ac:dyDescent="0.3">
      <c r="A171">
        <v>3712</v>
      </c>
      <c r="B171">
        <v>1959</v>
      </c>
      <c r="C171" t="s">
        <v>29</v>
      </c>
      <c r="D171" t="s">
        <v>35</v>
      </c>
      <c r="E171">
        <v>52332</v>
      </c>
      <c r="F171">
        <v>0</v>
      </c>
      <c r="G171">
        <v>0</v>
      </c>
      <c r="H171" s="1">
        <v>41514</v>
      </c>
      <c r="I171">
        <v>63</v>
      </c>
      <c r="J171">
        <v>212</v>
      </c>
      <c r="K171">
        <v>5</v>
      </c>
      <c r="L171">
        <v>33</v>
      </c>
      <c r="M171">
        <v>7</v>
      </c>
      <c r="N171">
        <v>0</v>
      </c>
      <c r="O171">
        <v>2</v>
      </c>
      <c r="P171">
        <v>1</v>
      </c>
      <c r="Q171">
        <v>3</v>
      </c>
      <c r="R171">
        <v>2</v>
      </c>
      <c r="S171">
        <v>6</v>
      </c>
      <c r="T171">
        <v>4</v>
      </c>
      <c r="U171">
        <v>0</v>
      </c>
      <c r="V171">
        <v>1</v>
      </c>
      <c r="W171">
        <v>0</v>
      </c>
      <c r="X171">
        <v>0</v>
      </c>
      <c r="Y171">
        <v>0</v>
      </c>
      <c r="Z171">
        <v>0</v>
      </c>
      <c r="AA171">
        <v>3</v>
      </c>
      <c r="AB171">
        <v>11</v>
      </c>
      <c r="AC171">
        <v>0</v>
      </c>
    </row>
    <row r="172" spans="1:29" ht="16.5" x14ac:dyDescent="0.3">
      <c r="A172">
        <v>6637</v>
      </c>
      <c r="B172">
        <v>1988</v>
      </c>
      <c r="C172" t="s">
        <v>29</v>
      </c>
      <c r="D172" t="s">
        <v>30</v>
      </c>
      <c r="E172">
        <v>66951</v>
      </c>
      <c r="F172">
        <v>0</v>
      </c>
      <c r="G172">
        <v>0</v>
      </c>
      <c r="H172" s="1">
        <v>41580</v>
      </c>
      <c r="I172">
        <v>46</v>
      </c>
      <c r="J172">
        <v>277</v>
      </c>
      <c r="K172">
        <v>162</v>
      </c>
      <c r="L172">
        <v>305</v>
      </c>
      <c r="M172">
        <v>173</v>
      </c>
      <c r="N172">
        <v>76</v>
      </c>
      <c r="O172">
        <v>124</v>
      </c>
      <c r="P172">
        <v>1</v>
      </c>
      <c r="Q172">
        <v>3</v>
      </c>
      <c r="R172">
        <v>4</v>
      </c>
      <c r="S172">
        <v>7</v>
      </c>
      <c r="T172">
        <v>1</v>
      </c>
      <c r="U172">
        <v>0</v>
      </c>
      <c r="V172">
        <v>0</v>
      </c>
      <c r="W172">
        <v>0</v>
      </c>
      <c r="X172">
        <v>0</v>
      </c>
      <c r="Y172">
        <v>0</v>
      </c>
      <c r="Z172">
        <v>0</v>
      </c>
      <c r="AA172">
        <v>3</v>
      </c>
      <c r="AB172">
        <v>11</v>
      </c>
      <c r="AC172">
        <v>0</v>
      </c>
    </row>
    <row r="173" spans="1:29" ht="16.5" x14ac:dyDescent="0.3">
      <c r="A173">
        <v>3152</v>
      </c>
      <c r="B173">
        <v>1957</v>
      </c>
      <c r="C173" t="s">
        <v>29</v>
      </c>
      <c r="D173" t="s">
        <v>31</v>
      </c>
      <c r="E173">
        <v>26091</v>
      </c>
      <c r="F173">
        <v>1</v>
      </c>
      <c r="G173">
        <v>1</v>
      </c>
      <c r="H173" s="1">
        <v>41695</v>
      </c>
      <c r="I173">
        <v>84</v>
      </c>
      <c r="J173">
        <v>15</v>
      </c>
      <c r="K173">
        <v>10</v>
      </c>
      <c r="L173">
        <v>19</v>
      </c>
      <c r="M173">
        <v>8</v>
      </c>
      <c r="N173">
        <v>17</v>
      </c>
      <c r="O173">
        <v>20</v>
      </c>
      <c r="P173">
        <v>3</v>
      </c>
      <c r="Q173">
        <v>2</v>
      </c>
      <c r="R173">
        <v>1</v>
      </c>
      <c r="S173">
        <v>3</v>
      </c>
      <c r="T173">
        <v>5</v>
      </c>
      <c r="U173">
        <v>0</v>
      </c>
      <c r="V173">
        <v>0</v>
      </c>
      <c r="W173">
        <v>0</v>
      </c>
      <c r="X173">
        <v>0</v>
      </c>
      <c r="Y173">
        <v>0</v>
      </c>
      <c r="Z173">
        <v>0</v>
      </c>
      <c r="AA173">
        <v>3</v>
      </c>
      <c r="AB173">
        <v>11</v>
      </c>
      <c r="AC173">
        <v>0</v>
      </c>
    </row>
    <row r="174" spans="1:29" ht="16.5" x14ac:dyDescent="0.3">
      <c r="A174">
        <v>5610</v>
      </c>
      <c r="B174">
        <v>1965</v>
      </c>
      <c r="C174" t="s">
        <v>29</v>
      </c>
      <c r="D174" t="s">
        <v>31</v>
      </c>
      <c r="E174">
        <v>33456</v>
      </c>
      <c r="F174">
        <v>1</v>
      </c>
      <c r="G174">
        <v>1</v>
      </c>
      <c r="H174" s="1">
        <v>41750</v>
      </c>
      <c r="I174">
        <v>58</v>
      </c>
      <c r="J174">
        <v>7</v>
      </c>
      <c r="K174">
        <v>3</v>
      </c>
      <c r="L174">
        <v>10</v>
      </c>
      <c r="M174">
        <v>8</v>
      </c>
      <c r="N174">
        <v>1</v>
      </c>
      <c r="O174">
        <v>7</v>
      </c>
      <c r="P174">
        <v>2</v>
      </c>
      <c r="Q174">
        <v>1</v>
      </c>
      <c r="R174">
        <v>0</v>
      </c>
      <c r="S174">
        <v>3</v>
      </c>
      <c r="T174">
        <v>7</v>
      </c>
      <c r="U174">
        <v>0</v>
      </c>
      <c r="V174">
        <v>0</v>
      </c>
      <c r="W174">
        <v>0</v>
      </c>
      <c r="X174">
        <v>0</v>
      </c>
      <c r="Y174">
        <v>0</v>
      </c>
      <c r="Z174">
        <v>0</v>
      </c>
      <c r="AA174">
        <v>3</v>
      </c>
      <c r="AB174">
        <v>11</v>
      </c>
      <c r="AC174">
        <v>0</v>
      </c>
    </row>
    <row r="175" spans="1:29" ht="16.5" x14ac:dyDescent="0.3">
      <c r="A175">
        <v>6460</v>
      </c>
      <c r="B175">
        <v>1982</v>
      </c>
      <c r="C175" t="s">
        <v>29</v>
      </c>
      <c r="D175" t="s">
        <v>33</v>
      </c>
      <c r="E175">
        <v>28718</v>
      </c>
      <c r="F175">
        <v>1</v>
      </c>
      <c r="G175">
        <v>0</v>
      </c>
      <c r="H175" s="1">
        <v>41468</v>
      </c>
      <c r="I175">
        <v>78</v>
      </c>
      <c r="J175">
        <v>12</v>
      </c>
      <c r="K175">
        <v>4</v>
      </c>
      <c r="L175">
        <v>6</v>
      </c>
      <c r="M175">
        <v>11</v>
      </c>
      <c r="N175">
        <v>8</v>
      </c>
      <c r="O175">
        <v>16</v>
      </c>
      <c r="P175">
        <v>2</v>
      </c>
      <c r="Q175">
        <v>2</v>
      </c>
      <c r="R175">
        <v>0</v>
      </c>
      <c r="S175">
        <v>3</v>
      </c>
      <c r="T175">
        <v>8</v>
      </c>
      <c r="U175">
        <v>0</v>
      </c>
      <c r="V175">
        <v>0</v>
      </c>
      <c r="W175">
        <v>0</v>
      </c>
      <c r="X175">
        <v>0</v>
      </c>
      <c r="Y175">
        <v>0</v>
      </c>
      <c r="Z175">
        <v>0</v>
      </c>
      <c r="AA175">
        <v>3</v>
      </c>
      <c r="AB175">
        <v>11</v>
      </c>
      <c r="AC175">
        <v>0</v>
      </c>
    </row>
    <row r="176" spans="1:29" ht="16.5" x14ac:dyDescent="0.3">
      <c r="A176">
        <v>1349</v>
      </c>
      <c r="B176">
        <v>1970</v>
      </c>
      <c r="C176" t="s">
        <v>29</v>
      </c>
      <c r="D176" t="s">
        <v>33</v>
      </c>
      <c r="E176">
        <v>50447</v>
      </c>
      <c r="F176">
        <v>2</v>
      </c>
      <c r="G176">
        <v>0</v>
      </c>
      <c r="H176" s="1">
        <v>41750</v>
      </c>
      <c r="I176">
        <v>4</v>
      </c>
      <c r="J176">
        <v>85</v>
      </c>
      <c r="K176">
        <v>7</v>
      </c>
      <c r="L176">
        <v>24</v>
      </c>
      <c r="M176">
        <v>2</v>
      </c>
      <c r="N176">
        <v>3</v>
      </c>
      <c r="O176">
        <v>27</v>
      </c>
      <c r="P176">
        <v>1</v>
      </c>
      <c r="Q176">
        <v>3</v>
      </c>
      <c r="R176">
        <v>1</v>
      </c>
      <c r="S176">
        <v>3</v>
      </c>
      <c r="T176">
        <v>6</v>
      </c>
      <c r="U176">
        <v>0</v>
      </c>
      <c r="V176">
        <v>0</v>
      </c>
      <c r="W176">
        <v>0</v>
      </c>
      <c r="X176">
        <v>0</v>
      </c>
      <c r="Y176">
        <v>0</v>
      </c>
      <c r="Z176">
        <v>0</v>
      </c>
      <c r="AA176">
        <v>3</v>
      </c>
      <c r="AB176">
        <v>11</v>
      </c>
      <c r="AC176">
        <v>0</v>
      </c>
    </row>
    <row r="177" spans="1:29" ht="16.5" x14ac:dyDescent="0.3">
      <c r="A177">
        <v>1880</v>
      </c>
      <c r="B177">
        <v>1959</v>
      </c>
      <c r="C177" t="s">
        <v>32</v>
      </c>
      <c r="D177" t="s">
        <v>31</v>
      </c>
      <c r="E177">
        <v>53537</v>
      </c>
      <c r="F177">
        <v>1</v>
      </c>
      <c r="G177">
        <v>1</v>
      </c>
      <c r="H177" s="1">
        <v>41669</v>
      </c>
      <c r="I177">
        <v>17</v>
      </c>
      <c r="J177">
        <v>81</v>
      </c>
      <c r="K177">
        <v>0</v>
      </c>
      <c r="L177">
        <v>6</v>
      </c>
      <c r="M177">
        <v>0</v>
      </c>
      <c r="N177">
        <v>0</v>
      </c>
      <c r="O177">
        <v>6</v>
      </c>
      <c r="P177">
        <v>2</v>
      </c>
      <c r="Q177">
        <v>2</v>
      </c>
      <c r="R177">
        <v>1</v>
      </c>
      <c r="S177">
        <v>3</v>
      </c>
      <c r="T177">
        <v>5</v>
      </c>
      <c r="U177">
        <v>0</v>
      </c>
      <c r="V177">
        <v>0</v>
      </c>
      <c r="W177">
        <v>0</v>
      </c>
      <c r="X177">
        <v>0</v>
      </c>
      <c r="Y177">
        <v>0</v>
      </c>
      <c r="Z177">
        <v>0</v>
      </c>
      <c r="AA177">
        <v>3</v>
      </c>
      <c r="AB177">
        <v>11</v>
      </c>
      <c r="AC177">
        <v>0</v>
      </c>
    </row>
    <row r="178" spans="1:29" ht="16.5" x14ac:dyDescent="0.3">
      <c r="A178">
        <v>641</v>
      </c>
      <c r="B178">
        <v>1967</v>
      </c>
      <c r="C178" t="s">
        <v>29</v>
      </c>
      <c r="D178" t="s">
        <v>30</v>
      </c>
      <c r="E178">
        <v>52074</v>
      </c>
      <c r="F178">
        <v>0</v>
      </c>
      <c r="G178">
        <v>1</v>
      </c>
      <c r="H178" s="1">
        <v>41733</v>
      </c>
      <c r="I178">
        <v>77</v>
      </c>
      <c r="J178">
        <v>59</v>
      </c>
      <c r="K178">
        <v>0</v>
      </c>
      <c r="L178">
        <v>12</v>
      </c>
      <c r="M178">
        <v>0</v>
      </c>
      <c r="N178">
        <v>0</v>
      </c>
      <c r="O178">
        <v>48</v>
      </c>
      <c r="P178">
        <v>1</v>
      </c>
      <c r="Q178">
        <v>2</v>
      </c>
      <c r="R178">
        <v>2</v>
      </c>
      <c r="S178">
        <v>2</v>
      </c>
      <c r="T178">
        <v>4</v>
      </c>
      <c r="U178">
        <v>1</v>
      </c>
      <c r="V178">
        <v>0</v>
      </c>
      <c r="W178">
        <v>0</v>
      </c>
      <c r="X178">
        <v>0</v>
      </c>
      <c r="Y178">
        <v>0</v>
      </c>
      <c r="Z178">
        <v>0</v>
      </c>
      <c r="AA178">
        <v>3</v>
      </c>
      <c r="AB178">
        <v>11</v>
      </c>
      <c r="AC178">
        <v>0</v>
      </c>
    </row>
    <row r="179" spans="1:29" ht="16.5" x14ac:dyDescent="0.3">
      <c r="A179">
        <v>8717</v>
      </c>
      <c r="B179">
        <v>1975</v>
      </c>
      <c r="C179" t="s">
        <v>32</v>
      </c>
      <c r="D179" t="s">
        <v>33</v>
      </c>
      <c r="E179">
        <v>80427</v>
      </c>
      <c r="F179">
        <v>0</v>
      </c>
      <c r="G179">
        <v>1</v>
      </c>
      <c r="H179" s="1">
        <v>41164</v>
      </c>
      <c r="I179">
        <v>56</v>
      </c>
      <c r="J179">
        <v>1149</v>
      </c>
      <c r="K179">
        <v>71</v>
      </c>
      <c r="L179">
        <v>449</v>
      </c>
      <c r="M179">
        <v>69</v>
      </c>
      <c r="N179">
        <v>71</v>
      </c>
      <c r="O179">
        <v>26</v>
      </c>
      <c r="P179">
        <v>1</v>
      </c>
      <c r="Q179">
        <v>11</v>
      </c>
      <c r="R179">
        <v>8</v>
      </c>
      <c r="S179">
        <v>8</v>
      </c>
      <c r="T179">
        <v>5</v>
      </c>
      <c r="U179">
        <v>0</v>
      </c>
      <c r="V179">
        <v>0</v>
      </c>
      <c r="W179">
        <v>0</v>
      </c>
      <c r="X179">
        <v>0</v>
      </c>
      <c r="Y179">
        <v>0</v>
      </c>
      <c r="Z179">
        <v>0</v>
      </c>
      <c r="AA179">
        <v>3</v>
      </c>
      <c r="AB179">
        <v>11</v>
      </c>
      <c r="AC179">
        <v>0</v>
      </c>
    </row>
    <row r="180" spans="1:29" ht="16.5" x14ac:dyDescent="0.3">
      <c r="A180">
        <v>10314</v>
      </c>
      <c r="B180">
        <v>1948</v>
      </c>
      <c r="C180" t="s">
        <v>32</v>
      </c>
      <c r="D180" t="s">
        <v>33</v>
      </c>
      <c r="E180">
        <v>83837</v>
      </c>
      <c r="F180">
        <v>0</v>
      </c>
      <c r="G180">
        <v>0</v>
      </c>
      <c r="H180" s="1">
        <v>41259</v>
      </c>
      <c r="I180">
        <v>79</v>
      </c>
      <c r="J180">
        <v>847</v>
      </c>
      <c r="K180">
        <v>66</v>
      </c>
      <c r="L180">
        <v>119</v>
      </c>
      <c r="M180">
        <v>86</v>
      </c>
      <c r="N180">
        <v>89</v>
      </c>
      <c r="O180">
        <v>111</v>
      </c>
      <c r="P180">
        <v>1</v>
      </c>
      <c r="Q180">
        <v>9</v>
      </c>
      <c r="R180">
        <v>10</v>
      </c>
      <c r="S180">
        <v>5</v>
      </c>
      <c r="T180">
        <v>4</v>
      </c>
      <c r="U180">
        <v>0</v>
      </c>
      <c r="V180">
        <v>1</v>
      </c>
      <c r="W180">
        <v>0</v>
      </c>
      <c r="X180">
        <v>1</v>
      </c>
      <c r="Y180">
        <v>0</v>
      </c>
      <c r="Z180">
        <v>0</v>
      </c>
      <c r="AA180">
        <v>3</v>
      </c>
      <c r="AB180">
        <v>11</v>
      </c>
      <c r="AC180">
        <v>1</v>
      </c>
    </row>
    <row r="181" spans="1:29" ht="16.5" x14ac:dyDescent="0.3">
      <c r="A181">
        <v>10854</v>
      </c>
      <c r="B181">
        <v>1970</v>
      </c>
      <c r="C181" t="s">
        <v>32</v>
      </c>
      <c r="D181" t="s">
        <v>33</v>
      </c>
      <c r="E181">
        <v>38853</v>
      </c>
      <c r="F181">
        <v>1</v>
      </c>
      <c r="G181">
        <v>1</v>
      </c>
      <c r="H181" s="1">
        <v>41782</v>
      </c>
      <c r="I181">
        <v>90</v>
      </c>
      <c r="J181">
        <v>29</v>
      </c>
      <c r="K181">
        <v>0</v>
      </c>
      <c r="L181">
        <v>14</v>
      </c>
      <c r="M181">
        <v>0</v>
      </c>
      <c r="N181">
        <v>0</v>
      </c>
      <c r="O181">
        <v>2</v>
      </c>
      <c r="P181">
        <v>2</v>
      </c>
      <c r="Q181">
        <v>2</v>
      </c>
      <c r="R181">
        <v>0</v>
      </c>
      <c r="S181">
        <v>3</v>
      </c>
      <c r="T181">
        <v>7</v>
      </c>
      <c r="U181">
        <v>0</v>
      </c>
      <c r="V181">
        <v>0</v>
      </c>
      <c r="W181">
        <v>0</v>
      </c>
      <c r="X181">
        <v>0</v>
      </c>
      <c r="Y181">
        <v>0</v>
      </c>
      <c r="Z181">
        <v>0</v>
      </c>
      <c r="AA181">
        <v>3</v>
      </c>
      <c r="AB181">
        <v>11</v>
      </c>
      <c r="AC181">
        <v>0</v>
      </c>
    </row>
    <row r="182" spans="1:29" ht="16.5" x14ac:dyDescent="0.3">
      <c r="A182">
        <v>10492</v>
      </c>
      <c r="B182">
        <v>1959</v>
      </c>
      <c r="C182" t="s">
        <v>29</v>
      </c>
      <c r="D182" t="s">
        <v>31</v>
      </c>
      <c r="E182">
        <v>38285</v>
      </c>
      <c r="F182">
        <v>2</v>
      </c>
      <c r="G182">
        <v>1</v>
      </c>
      <c r="H182" s="1">
        <v>41814</v>
      </c>
      <c r="I182">
        <v>96</v>
      </c>
      <c r="J182">
        <v>2</v>
      </c>
      <c r="K182">
        <v>0</v>
      </c>
      <c r="L182">
        <v>5</v>
      </c>
      <c r="M182">
        <v>2</v>
      </c>
      <c r="N182">
        <v>0</v>
      </c>
      <c r="O182">
        <v>1</v>
      </c>
      <c r="P182">
        <v>1</v>
      </c>
      <c r="Q182">
        <v>0</v>
      </c>
      <c r="R182">
        <v>0</v>
      </c>
      <c r="S182">
        <v>3</v>
      </c>
      <c r="T182">
        <v>2</v>
      </c>
      <c r="U182">
        <v>0</v>
      </c>
      <c r="V182">
        <v>0</v>
      </c>
      <c r="W182">
        <v>0</v>
      </c>
      <c r="X182">
        <v>0</v>
      </c>
      <c r="Y182">
        <v>0</v>
      </c>
      <c r="Z182">
        <v>0</v>
      </c>
      <c r="AA182">
        <v>3</v>
      </c>
      <c r="AB182">
        <v>11</v>
      </c>
      <c r="AC182">
        <v>0</v>
      </c>
    </row>
    <row r="183" spans="1:29" ht="16.5" x14ac:dyDescent="0.3">
      <c r="A183">
        <v>6935</v>
      </c>
      <c r="B183">
        <v>1951</v>
      </c>
      <c r="C183" t="s">
        <v>37</v>
      </c>
      <c r="D183" t="s">
        <v>33</v>
      </c>
      <c r="E183">
        <v>78497</v>
      </c>
      <c r="F183">
        <v>0</v>
      </c>
      <c r="G183">
        <v>0</v>
      </c>
      <c r="H183" s="1">
        <v>41609</v>
      </c>
      <c r="I183">
        <v>44</v>
      </c>
      <c r="J183">
        <v>207</v>
      </c>
      <c r="K183">
        <v>26</v>
      </c>
      <c r="L183">
        <v>447</v>
      </c>
      <c r="M183">
        <v>75</v>
      </c>
      <c r="N183">
        <v>0</v>
      </c>
      <c r="O183">
        <v>223</v>
      </c>
      <c r="P183">
        <v>1</v>
      </c>
      <c r="Q183">
        <v>5</v>
      </c>
      <c r="R183">
        <v>7</v>
      </c>
      <c r="S183">
        <v>12</v>
      </c>
      <c r="T183">
        <v>2</v>
      </c>
      <c r="U183">
        <v>0</v>
      </c>
      <c r="V183">
        <v>0</v>
      </c>
      <c r="W183">
        <v>0</v>
      </c>
      <c r="X183">
        <v>1</v>
      </c>
      <c r="Y183">
        <v>0</v>
      </c>
      <c r="Z183">
        <v>0</v>
      </c>
      <c r="AA183">
        <v>3</v>
      </c>
      <c r="AB183">
        <v>11</v>
      </c>
      <c r="AC183">
        <v>0</v>
      </c>
    </row>
    <row r="184" spans="1:29" ht="16.5" x14ac:dyDescent="0.3">
      <c r="A184">
        <v>7698</v>
      </c>
      <c r="B184">
        <v>1976</v>
      </c>
      <c r="C184" t="s">
        <v>32</v>
      </c>
      <c r="D184" t="s">
        <v>33</v>
      </c>
      <c r="E184">
        <v>51650</v>
      </c>
      <c r="F184">
        <v>0</v>
      </c>
      <c r="G184">
        <v>1</v>
      </c>
      <c r="H184" s="1">
        <v>41770</v>
      </c>
      <c r="I184">
        <v>81</v>
      </c>
      <c r="J184">
        <v>152</v>
      </c>
      <c r="K184">
        <v>3</v>
      </c>
      <c r="L184">
        <v>22</v>
      </c>
      <c r="M184">
        <v>2</v>
      </c>
      <c r="N184">
        <v>5</v>
      </c>
      <c r="O184">
        <v>7</v>
      </c>
      <c r="P184">
        <v>1</v>
      </c>
      <c r="Q184">
        <v>4</v>
      </c>
      <c r="R184">
        <v>1</v>
      </c>
      <c r="S184">
        <v>4</v>
      </c>
      <c r="T184">
        <v>5</v>
      </c>
      <c r="U184">
        <v>0</v>
      </c>
      <c r="V184">
        <v>0</v>
      </c>
      <c r="W184">
        <v>0</v>
      </c>
      <c r="X184">
        <v>0</v>
      </c>
      <c r="Y184">
        <v>0</v>
      </c>
      <c r="Z184">
        <v>0</v>
      </c>
      <c r="AA184">
        <v>3</v>
      </c>
      <c r="AB184">
        <v>11</v>
      </c>
      <c r="AC184">
        <v>0</v>
      </c>
    </row>
    <row r="185" spans="1:29" ht="16.5" x14ac:dyDescent="0.3">
      <c r="A185">
        <v>3559</v>
      </c>
      <c r="B185">
        <v>1988</v>
      </c>
      <c r="C185" t="s">
        <v>37</v>
      </c>
      <c r="D185" t="s">
        <v>33</v>
      </c>
      <c r="E185">
        <v>16248</v>
      </c>
      <c r="F185">
        <v>1</v>
      </c>
      <c r="G185">
        <v>0</v>
      </c>
      <c r="H185" s="1">
        <v>41769</v>
      </c>
      <c r="I185">
        <v>77</v>
      </c>
      <c r="J185">
        <v>12</v>
      </c>
      <c r="K185">
        <v>11</v>
      </c>
      <c r="L185">
        <v>10</v>
      </c>
      <c r="M185">
        <v>3</v>
      </c>
      <c r="N185">
        <v>12</v>
      </c>
      <c r="O185">
        <v>9</v>
      </c>
      <c r="P185">
        <v>3</v>
      </c>
      <c r="Q185">
        <v>2</v>
      </c>
      <c r="R185">
        <v>1</v>
      </c>
      <c r="S185">
        <v>3</v>
      </c>
      <c r="T185">
        <v>6</v>
      </c>
      <c r="U185">
        <v>0</v>
      </c>
      <c r="V185">
        <v>0</v>
      </c>
      <c r="W185">
        <v>0</v>
      </c>
      <c r="X185">
        <v>0</v>
      </c>
      <c r="Y185">
        <v>0</v>
      </c>
      <c r="Z185">
        <v>0</v>
      </c>
      <c r="AA185">
        <v>3</v>
      </c>
      <c r="AB185">
        <v>11</v>
      </c>
      <c r="AC185">
        <v>0</v>
      </c>
    </row>
    <row r="186" spans="1:29" ht="16.5" x14ac:dyDescent="0.3">
      <c r="A186">
        <v>10562</v>
      </c>
      <c r="B186">
        <v>1946</v>
      </c>
      <c r="C186" t="s">
        <v>34</v>
      </c>
      <c r="D186" t="s">
        <v>33</v>
      </c>
      <c r="E186">
        <v>66835</v>
      </c>
      <c r="F186">
        <v>0</v>
      </c>
      <c r="G186">
        <v>0</v>
      </c>
      <c r="H186" s="1">
        <v>41545</v>
      </c>
      <c r="I186">
        <v>21</v>
      </c>
      <c r="J186">
        <v>620</v>
      </c>
      <c r="K186">
        <v>26</v>
      </c>
      <c r="L186">
        <v>195</v>
      </c>
      <c r="M186">
        <v>34</v>
      </c>
      <c r="N186">
        <v>17</v>
      </c>
      <c r="O186">
        <v>141</v>
      </c>
      <c r="P186">
        <v>1</v>
      </c>
      <c r="Q186">
        <v>6</v>
      </c>
      <c r="R186">
        <v>4</v>
      </c>
      <c r="S186">
        <v>13</v>
      </c>
      <c r="T186">
        <v>2</v>
      </c>
      <c r="U186">
        <v>0</v>
      </c>
      <c r="V186">
        <v>0</v>
      </c>
      <c r="W186">
        <v>0</v>
      </c>
      <c r="X186">
        <v>0</v>
      </c>
      <c r="Y186">
        <v>0</v>
      </c>
      <c r="Z186">
        <v>0</v>
      </c>
      <c r="AA186">
        <v>3</v>
      </c>
      <c r="AB186">
        <v>11</v>
      </c>
      <c r="AC186">
        <v>0</v>
      </c>
    </row>
    <row r="187" spans="1:29" ht="16.5" x14ac:dyDescent="0.3">
      <c r="A187">
        <v>10796</v>
      </c>
      <c r="B187">
        <v>1984</v>
      </c>
      <c r="C187" t="s">
        <v>34</v>
      </c>
      <c r="D187" t="s">
        <v>33</v>
      </c>
      <c r="E187">
        <v>30477</v>
      </c>
      <c r="F187">
        <v>1</v>
      </c>
      <c r="G187">
        <v>0</v>
      </c>
      <c r="H187" s="1">
        <v>41661</v>
      </c>
      <c r="I187">
        <v>16</v>
      </c>
      <c r="J187">
        <v>47</v>
      </c>
      <c r="K187">
        <v>1</v>
      </c>
      <c r="L187">
        <v>6</v>
      </c>
      <c r="M187">
        <v>0</v>
      </c>
      <c r="N187">
        <v>0</v>
      </c>
      <c r="O187">
        <v>12</v>
      </c>
      <c r="P187">
        <v>1</v>
      </c>
      <c r="Q187">
        <v>1</v>
      </c>
      <c r="R187">
        <v>1</v>
      </c>
      <c r="S187">
        <v>3</v>
      </c>
      <c r="T187">
        <v>6</v>
      </c>
      <c r="U187">
        <v>0</v>
      </c>
      <c r="V187">
        <v>0</v>
      </c>
      <c r="W187">
        <v>0</v>
      </c>
      <c r="X187">
        <v>0</v>
      </c>
      <c r="Y187">
        <v>0</v>
      </c>
      <c r="Z187">
        <v>0</v>
      </c>
      <c r="AA187">
        <v>3</v>
      </c>
      <c r="AB187">
        <v>11</v>
      </c>
      <c r="AC187">
        <v>0</v>
      </c>
    </row>
    <row r="188" spans="1:29" ht="16.5" x14ac:dyDescent="0.3">
      <c r="A188">
        <v>2563</v>
      </c>
      <c r="B188">
        <v>1961</v>
      </c>
      <c r="C188" t="s">
        <v>36</v>
      </c>
      <c r="D188" t="s">
        <v>33</v>
      </c>
      <c r="E188">
        <v>28249</v>
      </c>
      <c r="F188">
        <v>0</v>
      </c>
      <c r="G188">
        <v>0</v>
      </c>
      <c r="H188" s="1">
        <v>41805</v>
      </c>
      <c r="I188">
        <v>80</v>
      </c>
      <c r="J188">
        <v>1</v>
      </c>
      <c r="K188">
        <v>9</v>
      </c>
      <c r="L188">
        <v>7</v>
      </c>
      <c r="M188">
        <v>2</v>
      </c>
      <c r="N188">
        <v>14</v>
      </c>
      <c r="O188">
        <v>10</v>
      </c>
      <c r="P188">
        <v>1</v>
      </c>
      <c r="Q188">
        <v>2</v>
      </c>
      <c r="R188">
        <v>0</v>
      </c>
      <c r="S188">
        <v>3</v>
      </c>
      <c r="T188">
        <v>6</v>
      </c>
      <c r="U188">
        <v>0</v>
      </c>
      <c r="V188">
        <v>0</v>
      </c>
      <c r="W188">
        <v>0</v>
      </c>
      <c r="X188">
        <v>0</v>
      </c>
      <c r="Y188">
        <v>0</v>
      </c>
      <c r="Z188">
        <v>0</v>
      </c>
      <c r="AA188">
        <v>3</v>
      </c>
      <c r="AB188">
        <v>11</v>
      </c>
      <c r="AC188">
        <v>0</v>
      </c>
    </row>
    <row r="189" spans="1:29" ht="16.5" x14ac:dyDescent="0.3">
      <c r="A189">
        <v>3518</v>
      </c>
      <c r="B189">
        <v>1983</v>
      </c>
      <c r="C189" t="s">
        <v>29</v>
      </c>
      <c r="D189" t="s">
        <v>33</v>
      </c>
      <c r="E189">
        <v>25271</v>
      </c>
      <c r="F189">
        <v>1</v>
      </c>
      <c r="G189">
        <v>0</v>
      </c>
      <c r="H189" s="1">
        <v>41248</v>
      </c>
      <c r="I189">
        <v>45</v>
      </c>
      <c r="J189">
        <v>10</v>
      </c>
      <c r="K189">
        <v>1</v>
      </c>
      <c r="L189">
        <v>18</v>
      </c>
      <c r="M189">
        <v>10</v>
      </c>
      <c r="N189">
        <v>4</v>
      </c>
      <c r="O189">
        <v>7</v>
      </c>
      <c r="P189">
        <v>1</v>
      </c>
      <c r="Q189">
        <v>1</v>
      </c>
      <c r="R189">
        <v>1</v>
      </c>
      <c r="S189">
        <v>2</v>
      </c>
      <c r="T189">
        <v>9</v>
      </c>
      <c r="U189">
        <v>0</v>
      </c>
      <c r="V189">
        <v>0</v>
      </c>
      <c r="W189">
        <v>0</v>
      </c>
      <c r="X189">
        <v>0</v>
      </c>
      <c r="Y189">
        <v>0</v>
      </c>
      <c r="Z189">
        <v>0</v>
      </c>
      <c r="AA189">
        <v>3</v>
      </c>
      <c r="AB189">
        <v>11</v>
      </c>
      <c r="AC189">
        <v>0</v>
      </c>
    </row>
    <row r="190" spans="1:29" ht="16.5" x14ac:dyDescent="0.3">
      <c r="A190">
        <v>5823</v>
      </c>
      <c r="B190">
        <v>1970</v>
      </c>
      <c r="C190" t="s">
        <v>32</v>
      </c>
      <c r="D190" t="s">
        <v>30</v>
      </c>
      <c r="E190">
        <v>32303</v>
      </c>
      <c r="F190">
        <v>0</v>
      </c>
      <c r="G190">
        <v>1</v>
      </c>
      <c r="H190" s="1">
        <v>41706</v>
      </c>
      <c r="I190">
        <v>63</v>
      </c>
      <c r="J190">
        <v>35</v>
      </c>
      <c r="K190">
        <v>0</v>
      </c>
      <c r="L190">
        <v>2</v>
      </c>
      <c r="M190">
        <v>0</v>
      </c>
      <c r="N190">
        <v>0</v>
      </c>
      <c r="O190">
        <v>2</v>
      </c>
      <c r="P190">
        <v>2</v>
      </c>
      <c r="Q190">
        <v>1</v>
      </c>
      <c r="R190">
        <v>0</v>
      </c>
      <c r="S190">
        <v>4</v>
      </c>
      <c r="T190">
        <v>5</v>
      </c>
      <c r="U190">
        <v>0</v>
      </c>
      <c r="V190">
        <v>0</v>
      </c>
      <c r="W190">
        <v>0</v>
      </c>
      <c r="X190">
        <v>0</v>
      </c>
      <c r="Y190">
        <v>0</v>
      </c>
      <c r="Z190">
        <v>0</v>
      </c>
      <c r="AA190">
        <v>3</v>
      </c>
      <c r="AB190">
        <v>11</v>
      </c>
      <c r="AC190">
        <v>0</v>
      </c>
    </row>
    <row r="191" spans="1:29" ht="16.5" x14ac:dyDescent="0.3">
      <c r="A191">
        <v>3934</v>
      </c>
      <c r="B191">
        <v>1966</v>
      </c>
      <c r="C191" t="s">
        <v>29</v>
      </c>
      <c r="D191" t="s">
        <v>33</v>
      </c>
      <c r="E191">
        <v>61286</v>
      </c>
      <c r="F191">
        <v>0</v>
      </c>
      <c r="G191">
        <v>1</v>
      </c>
      <c r="H191" s="1">
        <v>41488</v>
      </c>
      <c r="I191">
        <v>34</v>
      </c>
      <c r="J191">
        <v>356</v>
      </c>
      <c r="K191">
        <v>0</v>
      </c>
      <c r="L191">
        <v>107</v>
      </c>
      <c r="M191">
        <v>19</v>
      </c>
      <c r="N191">
        <v>9</v>
      </c>
      <c r="O191">
        <v>117</v>
      </c>
      <c r="P191">
        <v>2</v>
      </c>
      <c r="Q191">
        <v>7</v>
      </c>
      <c r="R191">
        <v>1</v>
      </c>
      <c r="S191">
        <v>8</v>
      </c>
      <c r="T191">
        <v>5</v>
      </c>
      <c r="U191">
        <v>0</v>
      </c>
      <c r="V191">
        <v>0</v>
      </c>
      <c r="W191">
        <v>0</v>
      </c>
      <c r="X191">
        <v>0</v>
      </c>
      <c r="Y191">
        <v>0</v>
      </c>
      <c r="Z191">
        <v>0</v>
      </c>
      <c r="AA191">
        <v>3</v>
      </c>
      <c r="AB191">
        <v>11</v>
      </c>
      <c r="AC191">
        <v>0</v>
      </c>
    </row>
    <row r="192" spans="1:29" ht="16.5" x14ac:dyDescent="0.3">
      <c r="A192">
        <v>6982</v>
      </c>
      <c r="B192">
        <v>1976</v>
      </c>
      <c r="C192" t="s">
        <v>29</v>
      </c>
      <c r="D192" t="s">
        <v>33</v>
      </c>
      <c r="E192">
        <v>74068</v>
      </c>
      <c r="F192">
        <v>0</v>
      </c>
      <c r="G192">
        <v>0</v>
      </c>
      <c r="H192" s="1">
        <v>41352</v>
      </c>
      <c r="I192">
        <v>14</v>
      </c>
      <c r="J192">
        <v>783</v>
      </c>
      <c r="K192">
        <v>30</v>
      </c>
      <c r="L192">
        <v>537</v>
      </c>
      <c r="M192">
        <v>140</v>
      </c>
      <c r="N192">
        <v>76</v>
      </c>
      <c r="O192">
        <v>15</v>
      </c>
      <c r="P192">
        <v>1</v>
      </c>
      <c r="Q192">
        <v>4</v>
      </c>
      <c r="R192">
        <v>10</v>
      </c>
      <c r="S192">
        <v>9</v>
      </c>
      <c r="T192">
        <v>2</v>
      </c>
      <c r="U192">
        <v>0</v>
      </c>
      <c r="V192">
        <v>0</v>
      </c>
      <c r="W192">
        <v>0</v>
      </c>
      <c r="X192">
        <v>0</v>
      </c>
      <c r="Y192">
        <v>0</v>
      </c>
      <c r="Z192">
        <v>0</v>
      </c>
      <c r="AA192">
        <v>3</v>
      </c>
      <c r="AB192">
        <v>11</v>
      </c>
      <c r="AC192">
        <v>0</v>
      </c>
    </row>
    <row r="193" spans="1:29" ht="16.5" x14ac:dyDescent="0.3">
      <c r="A193">
        <v>6431</v>
      </c>
      <c r="B193">
        <v>1964</v>
      </c>
      <c r="C193" t="s">
        <v>32</v>
      </c>
      <c r="D193" t="s">
        <v>33</v>
      </c>
      <c r="E193">
        <v>45759</v>
      </c>
      <c r="F193">
        <v>1</v>
      </c>
      <c r="G193">
        <v>1</v>
      </c>
      <c r="H193" s="1">
        <v>41328</v>
      </c>
      <c r="I193">
        <v>13</v>
      </c>
      <c r="J193">
        <v>42</v>
      </c>
      <c r="K193">
        <v>1</v>
      </c>
      <c r="L193">
        <v>18</v>
      </c>
      <c r="M193">
        <v>3</v>
      </c>
      <c r="N193">
        <v>0</v>
      </c>
      <c r="O193">
        <v>4</v>
      </c>
      <c r="P193">
        <v>2</v>
      </c>
      <c r="Q193">
        <v>2</v>
      </c>
      <c r="R193">
        <v>0</v>
      </c>
      <c r="S193">
        <v>3</v>
      </c>
      <c r="T193">
        <v>7</v>
      </c>
      <c r="U193">
        <v>0</v>
      </c>
      <c r="V193">
        <v>0</v>
      </c>
      <c r="W193">
        <v>0</v>
      </c>
      <c r="X193">
        <v>0</v>
      </c>
      <c r="Y193">
        <v>0</v>
      </c>
      <c r="Z193">
        <v>0</v>
      </c>
      <c r="AA193">
        <v>3</v>
      </c>
      <c r="AB193">
        <v>11</v>
      </c>
      <c r="AC193">
        <v>0</v>
      </c>
    </row>
    <row r="194" spans="1:29" ht="16.5" x14ac:dyDescent="0.3">
      <c r="A194">
        <v>9733</v>
      </c>
      <c r="B194">
        <v>1978</v>
      </c>
      <c r="C194" t="s">
        <v>36</v>
      </c>
      <c r="D194" t="s">
        <v>31</v>
      </c>
      <c r="E194">
        <v>24882</v>
      </c>
      <c r="F194">
        <v>1</v>
      </c>
      <c r="G194">
        <v>0</v>
      </c>
      <c r="H194" s="1">
        <v>41161</v>
      </c>
      <c r="I194">
        <v>52</v>
      </c>
      <c r="J194">
        <v>1</v>
      </c>
      <c r="K194">
        <v>4</v>
      </c>
      <c r="L194">
        <v>10</v>
      </c>
      <c r="M194">
        <v>29</v>
      </c>
      <c r="N194">
        <v>0</v>
      </c>
      <c r="O194">
        <v>36</v>
      </c>
      <c r="P194">
        <v>1</v>
      </c>
      <c r="Q194">
        <v>1</v>
      </c>
      <c r="R194">
        <v>1</v>
      </c>
      <c r="S194">
        <v>2</v>
      </c>
      <c r="T194">
        <v>6</v>
      </c>
      <c r="U194">
        <v>1</v>
      </c>
      <c r="V194">
        <v>0</v>
      </c>
      <c r="W194">
        <v>0</v>
      </c>
      <c r="X194">
        <v>0</v>
      </c>
      <c r="Y194">
        <v>0</v>
      </c>
      <c r="Z194">
        <v>0</v>
      </c>
      <c r="AA194">
        <v>3</v>
      </c>
      <c r="AB194">
        <v>11</v>
      </c>
      <c r="AC194">
        <v>0</v>
      </c>
    </row>
    <row r="195" spans="1:29" ht="16.5" x14ac:dyDescent="0.3">
      <c r="A195">
        <v>5602</v>
      </c>
      <c r="B195">
        <v>1989</v>
      </c>
      <c r="C195" t="s">
        <v>32</v>
      </c>
      <c r="D195" t="s">
        <v>31</v>
      </c>
      <c r="E195">
        <v>66973</v>
      </c>
      <c r="F195">
        <v>0</v>
      </c>
      <c r="G195">
        <v>0</v>
      </c>
      <c r="H195" s="1">
        <v>41411</v>
      </c>
      <c r="I195">
        <v>98</v>
      </c>
      <c r="J195">
        <v>466</v>
      </c>
      <c r="K195">
        <v>22</v>
      </c>
      <c r="L195">
        <v>432</v>
      </c>
      <c r="M195">
        <v>147</v>
      </c>
      <c r="N195">
        <v>113</v>
      </c>
      <c r="O195">
        <v>102</v>
      </c>
      <c r="P195">
        <v>1</v>
      </c>
      <c r="Q195">
        <v>8</v>
      </c>
      <c r="R195">
        <v>7</v>
      </c>
      <c r="S195">
        <v>12</v>
      </c>
      <c r="T195">
        <v>3</v>
      </c>
      <c r="U195">
        <v>0</v>
      </c>
      <c r="V195">
        <v>0</v>
      </c>
      <c r="W195">
        <v>0</v>
      </c>
      <c r="X195">
        <v>0</v>
      </c>
      <c r="Y195">
        <v>0</v>
      </c>
      <c r="Z195">
        <v>0</v>
      </c>
      <c r="AA195">
        <v>3</v>
      </c>
      <c r="AB195">
        <v>11</v>
      </c>
      <c r="AC195">
        <v>0</v>
      </c>
    </row>
    <row r="196" spans="1:29" ht="16.5" x14ac:dyDescent="0.3">
      <c r="A196">
        <v>7829</v>
      </c>
      <c r="B196">
        <v>1900</v>
      </c>
      <c r="C196" t="s">
        <v>37</v>
      </c>
      <c r="D196" t="s">
        <v>35</v>
      </c>
      <c r="E196">
        <v>36640</v>
      </c>
      <c r="F196">
        <v>1</v>
      </c>
      <c r="G196">
        <v>0</v>
      </c>
      <c r="H196" s="1">
        <v>41543</v>
      </c>
      <c r="I196">
        <v>99</v>
      </c>
      <c r="J196">
        <v>15</v>
      </c>
      <c r="K196">
        <v>6</v>
      </c>
      <c r="L196">
        <v>8</v>
      </c>
      <c r="M196">
        <v>7</v>
      </c>
      <c r="N196">
        <v>4</v>
      </c>
      <c r="O196">
        <v>25</v>
      </c>
      <c r="P196">
        <v>1</v>
      </c>
      <c r="Q196">
        <v>2</v>
      </c>
      <c r="R196">
        <v>1</v>
      </c>
      <c r="S196">
        <v>2</v>
      </c>
      <c r="T196">
        <v>5</v>
      </c>
      <c r="U196">
        <v>0</v>
      </c>
      <c r="V196">
        <v>0</v>
      </c>
      <c r="W196">
        <v>0</v>
      </c>
      <c r="X196">
        <v>0</v>
      </c>
      <c r="Y196">
        <v>0</v>
      </c>
      <c r="Z196">
        <v>1</v>
      </c>
      <c r="AA196">
        <v>3</v>
      </c>
      <c r="AB196">
        <v>11</v>
      </c>
      <c r="AC196">
        <v>0</v>
      </c>
    </row>
    <row r="197" spans="1:29" ht="16.5" x14ac:dyDescent="0.3">
      <c r="A197">
        <v>1324</v>
      </c>
      <c r="B197">
        <v>1988</v>
      </c>
      <c r="C197" t="s">
        <v>29</v>
      </c>
      <c r="D197" t="s">
        <v>33</v>
      </c>
      <c r="E197">
        <v>38872</v>
      </c>
      <c r="F197">
        <v>1</v>
      </c>
      <c r="G197">
        <v>0</v>
      </c>
      <c r="H197" s="1">
        <v>41424</v>
      </c>
      <c r="I197">
        <v>93</v>
      </c>
      <c r="J197">
        <v>23</v>
      </c>
      <c r="K197">
        <v>3</v>
      </c>
      <c r="L197">
        <v>21</v>
      </c>
      <c r="M197">
        <v>3</v>
      </c>
      <c r="N197">
        <v>19</v>
      </c>
      <c r="O197">
        <v>22</v>
      </c>
      <c r="P197">
        <v>2</v>
      </c>
      <c r="Q197">
        <v>3</v>
      </c>
      <c r="R197">
        <v>0</v>
      </c>
      <c r="S197">
        <v>3</v>
      </c>
      <c r="T197">
        <v>8</v>
      </c>
      <c r="U197">
        <v>0</v>
      </c>
      <c r="V197">
        <v>0</v>
      </c>
      <c r="W197">
        <v>0</v>
      </c>
      <c r="X197">
        <v>0</v>
      </c>
      <c r="Y197">
        <v>0</v>
      </c>
      <c r="Z197">
        <v>0</v>
      </c>
      <c r="AA197">
        <v>3</v>
      </c>
      <c r="AB197">
        <v>11</v>
      </c>
      <c r="AC197">
        <v>0</v>
      </c>
    </row>
    <row r="198" spans="1:29" ht="16.5" x14ac:dyDescent="0.3">
      <c r="A198">
        <v>326</v>
      </c>
      <c r="B198">
        <v>1973</v>
      </c>
      <c r="C198" t="s">
        <v>29</v>
      </c>
      <c r="D198" t="s">
        <v>33</v>
      </c>
      <c r="E198">
        <v>51148</v>
      </c>
      <c r="F198">
        <v>1</v>
      </c>
      <c r="G198">
        <v>1</v>
      </c>
      <c r="H198" s="1">
        <v>41323</v>
      </c>
      <c r="I198">
        <v>38</v>
      </c>
      <c r="J198">
        <v>235</v>
      </c>
      <c r="K198">
        <v>6</v>
      </c>
      <c r="L198">
        <v>45</v>
      </c>
      <c r="M198">
        <v>8</v>
      </c>
      <c r="N198">
        <v>9</v>
      </c>
      <c r="O198">
        <v>12</v>
      </c>
      <c r="P198">
        <v>4</v>
      </c>
      <c r="Q198">
        <v>5</v>
      </c>
      <c r="R198">
        <v>1</v>
      </c>
      <c r="S198">
        <v>6</v>
      </c>
      <c r="T198">
        <v>6</v>
      </c>
      <c r="U198">
        <v>0</v>
      </c>
      <c r="V198">
        <v>0</v>
      </c>
      <c r="W198">
        <v>0</v>
      </c>
      <c r="X198">
        <v>0</v>
      </c>
      <c r="Y198">
        <v>0</v>
      </c>
      <c r="Z198">
        <v>0</v>
      </c>
      <c r="AA198">
        <v>3</v>
      </c>
      <c r="AB198">
        <v>11</v>
      </c>
      <c r="AC198">
        <v>0</v>
      </c>
    </row>
    <row r="199" spans="1:29" ht="16.5" x14ac:dyDescent="0.3">
      <c r="A199">
        <v>7224</v>
      </c>
      <c r="B199">
        <v>1977</v>
      </c>
      <c r="C199" t="s">
        <v>29</v>
      </c>
      <c r="D199" t="s">
        <v>33</v>
      </c>
      <c r="E199">
        <v>31353</v>
      </c>
      <c r="F199">
        <v>1</v>
      </c>
      <c r="G199">
        <v>1</v>
      </c>
      <c r="H199" s="1">
        <v>41637</v>
      </c>
      <c r="I199">
        <v>24</v>
      </c>
      <c r="J199">
        <v>10</v>
      </c>
      <c r="K199">
        <v>0</v>
      </c>
      <c r="L199">
        <v>10</v>
      </c>
      <c r="M199">
        <v>3</v>
      </c>
      <c r="N199">
        <v>1</v>
      </c>
      <c r="O199">
        <v>7</v>
      </c>
      <c r="P199">
        <v>2</v>
      </c>
      <c r="Q199">
        <v>1</v>
      </c>
      <c r="R199">
        <v>1</v>
      </c>
      <c r="S199">
        <v>2</v>
      </c>
      <c r="T199">
        <v>8</v>
      </c>
      <c r="U199">
        <v>0</v>
      </c>
      <c r="V199">
        <v>0</v>
      </c>
      <c r="W199">
        <v>0</v>
      </c>
      <c r="X199">
        <v>0</v>
      </c>
      <c r="Y199">
        <v>0</v>
      </c>
      <c r="Z199">
        <v>0</v>
      </c>
      <c r="AA199">
        <v>3</v>
      </c>
      <c r="AB199">
        <v>11</v>
      </c>
      <c r="AC199">
        <v>0</v>
      </c>
    </row>
    <row r="200" spans="1:29" ht="16.5" x14ac:dyDescent="0.3">
      <c r="A200">
        <v>6999</v>
      </c>
      <c r="B200">
        <v>1980</v>
      </c>
      <c r="C200" t="s">
        <v>34</v>
      </c>
      <c r="D200" t="s">
        <v>33</v>
      </c>
      <c r="E200">
        <v>69661</v>
      </c>
      <c r="F200">
        <v>0</v>
      </c>
      <c r="G200">
        <v>0</v>
      </c>
      <c r="H200" s="1">
        <v>41772</v>
      </c>
      <c r="I200">
        <v>80</v>
      </c>
      <c r="J200">
        <v>656</v>
      </c>
      <c r="K200">
        <v>16</v>
      </c>
      <c r="L200">
        <v>106</v>
      </c>
      <c r="M200">
        <v>32</v>
      </c>
      <c r="N200">
        <v>16</v>
      </c>
      <c r="O200">
        <v>8</v>
      </c>
      <c r="P200">
        <v>1</v>
      </c>
      <c r="Q200">
        <v>7</v>
      </c>
      <c r="R200">
        <v>3</v>
      </c>
      <c r="S200">
        <v>12</v>
      </c>
      <c r="T200">
        <v>3</v>
      </c>
      <c r="U200">
        <v>0</v>
      </c>
      <c r="V200">
        <v>0</v>
      </c>
      <c r="W200">
        <v>0</v>
      </c>
      <c r="X200">
        <v>0</v>
      </c>
      <c r="Y200">
        <v>0</v>
      </c>
      <c r="Z200">
        <v>0</v>
      </c>
      <c r="AA200">
        <v>3</v>
      </c>
      <c r="AB200">
        <v>11</v>
      </c>
      <c r="AC200">
        <v>0</v>
      </c>
    </row>
    <row r="201" spans="1:29" ht="16.5" x14ac:dyDescent="0.3">
      <c r="A201">
        <v>9938</v>
      </c>
      <c r="B201">
        <v>1954</v>
      </c>
      <c r="C201" t="s">
        <v>29</v>
      </c>
      <c r="D201" t="s">
        <v>33</v>
      </c>
      <c r="E201">
        <v>80067</v>
      </c>
      <c r="F201">
        <v>0</v>
      </c>
      <c r="G201">
        <v>0</v>
      </c>
      <c r="H201" s="1">
        <v>41536</v>
      </c>
      <c r="I201">
        <v>82</v>
      </c>
      <c r="J201">
        <v>519</v>
      </c>
      <c r="K201">
        <v>17</v>
      </c>
      <c r="L201">
        <v>813</v>
      </c>
      <c r="M201">
        <v>27</v>
      </c>
      <c r="N201">
        <v>173</v>
      </c>
      <c r="O201">
        <v>51</v>
      </c>
      <c r="P201">
        <v>1</v>
      </c>
      <c r="Q201">
        <v>4</v>
      </c>
      <c r="R201">
        <v>6</v>
      </c>
      <c r="S201">
        <v>6</v>
      </c>
      <c r="T201">
        <v>2</v>
      </c>
      <c r="U201">
        <v>0</v>
      </c>
      <c r="V201">
        <v>0</v>
      </c>
      <c r="W201">
        <v>1</v>
      </c>
      <c r="X201">
        <v>0</v>
      </c>
      <c r="Y201">
        <v>0</v>
      </c>
      <c r="Z201">
        <v>0</v>
      </c>
      <c r="AA201">
        <v>3</v>
      </c>
      <c r="AB201">
        <v>11</v>
      </c>
      <c r="AC201">
        <v>0</v>
      </c>
    </row>
    <row r="202" spans="1:29" ht="16.5" x14ac:dyDescent="0.3">
      <c r="A202">
        <v>6422</v>
      </c>
      <c r="B202">
        <v>1954</v>
      </c>
      <c r="C202" t="s">
        <v>29</v>
      </c>
      <c r="D202" t="s">
        <v>33</v>
      </c>
      <c r="E202">
        <v>86718</v>
      </c>
      <c r="F202">
        <v>0</v>
      </c>
      <c r="G202">
        <v>0</v>
      </c>
      <c r="H202" s="1">
        <v>41291</v>
      </c>
      <c r="I202">
        <v>20</v>
      </c>
      <c r="J202">
        <v>344</v>
      </c>
      <c r="K202">
        <v>189</v>
      </c>
      <c r="L202">
        <v>482</v>
      </c>
      <c r="M202">
        <v>50</v>
      </c>
      <c r="N202">
        <v>33</v>
      </c>
      <c r="O202">
        <v>172</v>
      </c>
      <c r="P202">
        <v>1</v>
      </c>
      <c r="Q202">
        <v>5</v>
      </c>
      <c r="R202">
        <v>6</v>
      </c>
      <c r="S202">
        <v>5</v>
      </c>
      <c r="T202">
        <v>2</v>
      </c>
      <c r="U202">
        <v>0</v>
      </c>
      <c r="V202">
        <v>0</v>
      </c>
      <c r="W202">
        <v>0</v>
      </c>
      <c r="X202">
        <v>0</v>
      </c>
      <c r="Y202">
        <v>0</v>
      </c>
      <c r="Z202">
        <v>0</v>
      </c>
      <c r="AA202">
        <v>3</v>
      </c>
      <c r="AB202">
        <v>11</v>
      </c>
      <c r="AC202">
        <v>0</v>
      </c>
    </row>
    <row r="203" spans="1:29" ht="16.5" x14ac:dyDescent="0.3">
      <c r="A203">
        <v>3182</v>
      </c>
      <c r="B203">
        <v>1973</v>
      </c>
      <c r="C203" t="s">
        <v>32</v>
      </c>
      <c r="D203" t="s">
        <v>30</v>
      </c>
      <c r="E203">
        <v>46854</v>
      </c>
      <c r="F203">
        <v>1</v>
      </c>
      <c r="G203">
        <v>1</v>
      </c>
      <c r="H203" s="1">
        <v>41729</v>
      </c>
      <c r="I203">
        <v>81</v>
      </c>
      <c r="J203">
        <v>96</v>
      </c>
      <c r="K203">
        <v>1</v>
      </c>
      <c r="L203">
        <v>79</v>
      </c>
      <c r="M203">
        <v>7</v>
      </c>
      <c r="N203">
        <v>1</v>
      </c>
      <c r="O203">
        <v>79</v>
      </c>
      <c r="P203">
        <v>6</v>
      </c>
      <c r="Q203">
        <v>5</v>
      </c>
      <c r="R203">
        <v>1</v>
      </c>
      <c r="S203">
        <v>3</v>
      </c>
      <c r="T203">
        <v>8</v>
      </c>
      <c r="U203">
        <v>1</v>
      </c>
      <c r="V203">
        <v>0</v>
      </c>
      <c r="W203">
        <v>0</v>
      </c>
      <c r="X203">
        <v>0</v>
      </c>
      <c r="Y203">
        <v>0</v>
      </c>
      <c r="Z203">
        <v>0</v>
      </c>
      <c r="AA203">
        <v>3</v>
      </c>
      <c r="AB203">
        <v>11</v>
      </c>
      <c r="AC203">
        <v>1</v>
      </c>
    </row>
    <row r="204" spans="1:29" ht="16.5" x14ac:dyDescent="0.3">
      <c r="A204">
        <v>7300</v>
      </c>
      <c r="B204">
        <v>1952</v>
      </c>
      <c r="C204" t="s">
        <v>29</v>
      </c>
      <c r="D204" t="s">
        <v>35</v>
      </c>
      <c r="E204">
        <v>69142</v>
      </c>
      <c r="F204">
        <v>0</v>
      </c>
      <c r="G204">
        <v>1</v>
      </c>
      <c r="H204" s="1">
        <v>41819</v>
      </c>
      <c r="I204">
        <v>50</v>
      </c>
      <c r="J204">
        <v>448</v>
      </c>
      <c r="K204">
        <v>4</v>
      </c>
      <c r="L204">
        <v>34</v>
      </c>
      <c r="M204">
        <v>6</v>
      </c>
      <c r="N204">
        <v>4</v>
      </c>
      <c r="O204">
        <v>39</v>
      </c>
      <c r="P204">
        <v>3</v>
      </c>
      <c r="Q204">
        <v>8</v>
      </c>
      <c r="R204">
        <v>1</v>
      </c>
      <c r="S204">
        <v>7</v>
      </c>
      <c r="T204">
        <v>5</v>
      </c>
      <c r="U204">
        <v>0</v>
      </c>
      <c r="V204">
        <v>1</v>
      </c>
      <c r="W204">
        <v>0</v>
      </c>
      <c r="X204">
        <v>0</v>
      </c>
      <c r="Y204">
        <v>0</v>
      </c>
      <c r="Z204">
        <v>0</v>
      </c>
      <c r="AA204">
        <v>3</v>
      </c>
      <c r="AB204">
        <v>11</v>
      </c>
      <c r="AC204">
        <v>0</v>
      </c>
    </row>
    <row r="205" spans="1:29" ht="16.5" x14ac:dyDescent="0.3">
      <c r="A205">
        <v>10424</v>
      </c>
      <c r="B205">
        <v>1968</v>
      </c>
      <c r="C205" t="s">
        <v>29</v>
      </c>
      <c r="D205" t="s">
        <v>30</v>
      </c>
      <c r="E205">
        <v>75922</v>
      </c>
      <c r="F205">
        <v>0</v>
      </c>
      <c r="G205">
        <v>0</v>
      </c>
      <c r="H205" s="1">
        <v>41617</v>
      </c>
      <c r="I205">
        <v>60</v>
      </c>
      <c r="J205">
        <v>265</v>
      </c>
      <c r="K205">
        <v>138</v>
      </c>
      <c r="L205">
        <v>553</v>
      </c>
      <c r="M205">
        <v>224</v>
      </c>
      <c r="N205">
        <v>23</v>
      </c>
      <c r="O205">
        <v>92</v>
      </c>
      <c r="P205">
        <v>1</v>
      </c>
      <c r="Q205">
        <v>4</v>
      </c>
      <c r="R205">
        <v>4</v>
      </c>
      <c r="S205">
        <v>9</v>
      </c>
      <c r="T205">
        <v>1</v>
      </c>
      <c r="U205">
        <v>0</v>
      </c>
      <c r="V205">
        <v>0</v>
      </c>
      <c r="W205">
        <v>0</v>
      </c>
      <c r="X205">
        <v>0</v>
      </c>
      <c r="Y205">
        <v>0</v>
      </c>
      <c r="Z205">
        <v>0</v>
      </c>
      <c r="AA205">
        <v>3</v>
      </c>
      <c r="AB205">
        <v>11</v>
      </c>
      <c r="AC205">
        <v>0</v>
      </c>
    </row>
    <row r="206" spans="1:29" ht="16.5" x14ac:dyDescent="0.3">
      <c r="A206">
        <v>8727</v>
      </c>
      <c r="B206">
        <v>1978</v>
      </c>
      <c r="C206" t="s">
        <v>29</v>
      </c>
      <c r="D206" t="s">
        <v>35</v>
      </c>
      <c r="E206">
        <v>63693</v>
      </c>
      <c r="F206">
        <v>0</v>
      </c>
      <c r="G206">
        <v>1</v>
      </c>
      <c r="H206" s="1">
        <v>41561</v>
      </c>
      <c r="I206">
        <v>63</v>
      </c>
      <c r="J206">
        <v>587</v>
      </c>
      <c r="K206">
        <v>43</v>
      </c>
      <c r="L206">
        <v>337</v>
      </c>
      <c r="M206">
        <v>42</v>
      </c>
      <c r="N206">
        <v>87</v>
      </c>
      <c r="O206">
        <v>54</v>
      </c>
      <c r="P206">
        <v>3</v>
      </c>
      <c r="Q206">
        <v>11</v>
      </c>
      <c r="R206">
        <v>6</v>
      </c>
      <c r="S206">
        <v>9</v>
      </c>
      <c r="T206">
        <v>6</v>
      </c>
      <c r="U206">
        <v>0</v>
      </c>
      <c r="V206">
        <v>0</v>
      </c>
      <c r="W206">
        <v>0</v>
      </c>
      <c r="X206">
        <v>0</v>
      </c>
      <c r="Y206">
        <v>0</v>
      </c>
      <c r="Z206">
        <v>0</v>
      </c>
      <c r="AA206">
        <v>3</v>
      </c>
      <c r="AB206">
        <v>11</v>
      </c>
      <c r="AC206">
        <v>0</v>
      </c>
    </row>
    <row r="207" spans="1:29" ht="16.5" x14ac:dyDescent="0.3">
      <c r="A207">
        <v>2798</v>
      </c>
      <c r="B207">
        <v>1977</v>
      </c>
      <c r="C207" t="s">
        <v>32</v>
      </c>
      <c r="D207" t="s">
        <v>31</v>
      </c>
      <c r="E207">
        <v>102160</v>
      </c>
      <c r="F207">
        <v>0</v>
      </c>
      <c r="G207">
        <v>0</v>
      </c>
      <c r="H207" s="1">
        <v>41215</v>
      </c>
      <c r="I207">
        <v>54</v>
      </c>
      <c r="J207">
        <v>763</v>
      </c>
      <c r="K207">
        <v>29</v>
      </c>
      <c r="L207">
        <v>138</v>
      </c>
      <c r="M207">
        <v>76</v>
      </c>
      <c r="N207">
        <v>176</v>
      </c>
      <c r="O207">
        <v>58</v>
      </c>
      <c r="P207">
        <v>0</v>
      </c>
      <c r="Q207">
        <v>7</v>
      </c>
      <c r="R207">
        <v>9</v>
      </c>
      <c r="S207">
        <v>10</v>
      </c>
      <c r="T207">
        <v>4</v>
      </c>
      <c r="U207">
        <v>0</v>
      </c>
      <c r="V207">
        <v>1</v>
      </c>
      <c r="W207">
        <v>1</v>
      </c>
      <c r="X207">
        <v>1</v>
      </c>
      <c r="Y207">
        <v>0</v>
      </c>
      <c r="Z207">
        <v>0</v>
      </c>
      <c r="AA207">
        <v>3</v>
      </c>
      <c r="AB207">
        <v>11</v>
      </c>
      <c r="AC207">
        <v>1</v>
      </c>
    </row>
    <row r="208" spans="1:29" ht="16.5" x14ac:dyDescent="0.3">
      <c r="A208">
        <v>1030</v>
      </c>
      <c r="B208">
        <v>1965</v>
      </c>
      <c r="C208" t="s">
        <v>32</v>
      </c>
      <c r="D208" t="s">
        <v>30</v>
      </c>
      <c r="E208">
        <v>40637</v>
      </c>
      <c r="F208">
        <v>1</v>
      </c>
      <c r="G208">
        <v>1</v>
      </c>
      <c r="H208" s="1">
        <v>41472</v>
      </c>
      <c r="I208">
        <v>72</v>
      </c>
      <c r="J208">
        <v>22</v>
      </c>
      <c r="K208">
        <v>0</v>
      </c>
      <c r="L208">
        <v>13</v>
      </c>
      <c r="M208">
        <v>0</v>
      </c>
      <c r="N208">
        <v>0</v>
      </c>
      <c r="O208">
        <v>3</v>
      </c>
      <c r="P208">
        <v>2</v>
      </c>
      <c r="Q208">
        <v>1</v>
      </c>
      <c r="R208">
        <v>0</v>
      </c>
      <c r="S208">
        <v>3</v>
      </c>
      <c r="T208">
        <v>7</v>
      </c>
      <c r="U208">
        <v>0</v>
      </c>
      <c r="V208">
        <v>0</v>
      </c>
      <c r="W208">
        <v>0</v>
      </c>
      <c r="X208">
        <v>0</v>
      </c>
      <c r="Y208">
        <v>0</v>
      </c>
      <c r="Z208">
        <v>0</v>
      </c>
      <c r="AA208">
        <v>3</v>
      </c>
      <c r="AB208">
        <v>11</v>
      </c>
      <c r="AC208">
        <v>0</v>
      </c>
    </row>
    <row r="209" spans="1:29" ht="16.5" x14ac:dyDescent="0.3">
      <c r="A209">
        <v>624</v>
      </c>
      <c r="B209">
        <v>1984</v>
      </c>
      <c r="C209" t="s">
        <v>34</v>
      </c>
      <c r="D209" t="s">
        <v>30</v>
      </c>
      <c r="E209">
        <v>18890</v>
      </c>
      <c r="F209">
        <v>0</v>
      </c>
      <c r="G209">
        <v>0</v>
      </c>
      <c r="H209" s="1">
        <v>41223</v>
      </c>
      <c r="I209">
        <v>5</v>
      </c>
      <c r="J209">
        <v>6</v>
      </c>
      <c r="K209">
        <v>4</v>
      </c>
      <c r="L209">
        <v>1</v>
      </c>
      <c r="M209">
        <v>7</v>
      </c>
      <c r="N209">
        <v>2</v>
      </c>
      <c r="O209">
        <v>15</v>
      </c>
      <c r="P209">
        <v>1</v>
      </c>
      <c r="Q209">
        <v>0</v>
      </c>
      <c r="R209">
        <v>1</v>
      </c>
      <c r="S209">
        <v>2</v>
      </c>
      <c r="T209">
        <v>6</v>
      </c>
      <c r="U209">
        <v>1</v>
      </c>
      <c r="V209">
        <v>0</v>
      </c>
      <c r="W209">
        <v>0</v>
      </c>
      <c r="X209">
        <v>0</v>
      </c>
      <c r="Y209">
        <v>0</v>
      </c>
      <c r="Z209">
        <v>0</v>
      </c>
      <c r="AA209">
        <v>3</v>
      </c>
      <c r="AB209">
        <v>11</v>
      </c>
      <c r="AC209">
        <v>1</v>
      </c>
    </row>
    <row r="210" spans="1:29" ht="16.5" x14ac:dyDescent="0.3">
      <c r="A210">
        <v>5176</v>
      </c>
      <c r="B210">
        <v>1988</v>
      </c>
      <c r="C210" t="s">
        <v>29</v>
      </c>
      <c r="D210" t="s">
        <v>31</v>
      </c>
      <c r="E210">
        <v>29604</v>
      </c>
      <c r="F210">
        <v>1</v>
      </c>
      <c r="G210">
        <v>0</v>
      </c>
      <c r="H210" s="1">
        <v>41616</v>
      </c>
      <c r="I210">
        <v>88</v>
      </c>
      <c r="J210">
        <v>7</v>
      </c>
      <c r="K210">
        <v>6</v>
      </c>
      <c r="L210">
        <v>13</v>
      </c>
      <c r="M210">
        <v>7</v>
      </c>
      <c r="N210">
        <v>6</v>
      </c>
      <c r="O210">
        <v>14</v>
      </c>
      <c r="P210">
        <v>1</v>
      </c>
      <c r="Q210">
        <v>1</v>
      </c>
      <c r="R210">
        <v>0</v>
      </c>
      <c r="S210">
        <v>3</v>
      </c>
      <c r="T210">
        <v>9</v>
      </c>
      <c r="U210">
        <v>1</v>
      </c>
      <c r="V210">
        <v>0</v>
      </c>
      <c r="W210">
        <v>0</v>
      </c>
      <c r="X210">
        <v>0</v>
      </c>
      <c r="Y210">
        <v>0</v>
      </c>
      <c r="Z210">
        <v>0</v>
      </c>
      <c r="AA210">
        <v>3</v>
      </c>
      <c r="AB210">
        <v>11</v>
      </c>
      <c r="AC210">
        <v>0</v>
      </c>
    </row>
    <row r="211" spans="1:29" ht="16.5" x14ac:dyDescent="0.3">
      <c r="A211">
        <v>5552</v>
      </c>
      <c r="B211">
        <v>1963</v>
      </c>
      <c r="C211" t="s">
        <v>34</v>
      </c>
      <c r="D211" t="s">
        <v>35</v>
      </c>
      <c r="E211">
        <v>48721</v>
      </c>
      <c r="F211">
        <v>1</v>
      </c>
      <c r="G211">
        <v>1</v>
      </c>
      <c r="H211" s="1">
        <v>41407</v>
      </c>
      <c r="I211">
        <v>50</v>
      </c>
      <c r="J211">
        <v>81</v>
      </c>
      <c r="K211">
        <v>18</v>
      </c>
      <c r="L211">
        <v>113</v>
      </c>
      <c r="M211">
        <v>47</v>
      </c>
      <c r="N211">
        <v>13</v>
      </c>
      <c r="O211">
        <v>21</v>
      </c>
      <c r="P211">
        <v>6</v>
      </c>
      <c r="Q211">
        <v>4</v>
      </c>
      <c r="R211">
        <v>2</v>
      </c>
      <c r="S211">
        <v>5</v>
      </c>
      <c r="T211">
        <v>6</v>
      </c>
      <c r="U211">
        <v>0</v>
      </c>
      <c r="V211">
        <v>0</v>
      </c>
      <c r="W211">
        <v>0</v>
      </c>
      <c r="X211">
        <v>0</v>
      </c>
      <c r="Y211">
        <v>0</v>
      </c>
      <c r="Z211">
        <v>0</v>
      </c>
      <c r="AA211">
        <v>3</v>
      </c>
      <c r="AB211">
        <v>11</v>
      </c>
      <c r="AC211">
        <v>0</v>
      </c>
    </row>
    <row r="212" spans="1:29" ht="16.5" x14ac:dyDescent="0.3">
      <c r="A212">
        <v>868</v>
      </c>
      <c r="B212">
        <v>1966</v>
      </c>
      <c r="C212" t="s">
        <v>29</v>
      </c>
      <c r="D212" t="s">
        <v>33</v>
      </c>
      <c r="E212">
        <v>44794</v>
      </c>
      <c r="F212">
        <v>0</v>
      </c>
      <c r="G212">
        <v>1</v>
      </c>
      <c r="H212" s="1">
        <v>41798</v>
      </c>
      <c r="I212">
        <v>99</v>
      </c>
      <c r="J212">
        <v>54</v>
      </c>
      <c r="K212">
        <v>0</v>
      </c>
      <c r="L212">
        <v>7</v>
      </c>
      <c r="M212">
        <v>0</v>
      </c>
      <c r="N212">
        <v>0</v>
      </c>
      <c r="O212">
        <v>4</v>
      </c>
      <c r="P212">
        <v>1</v>
      </c>
      <c r="Q212">
        <v>2</v>
      </c>
      <c r="R212">
        <v>0</v>
      </c>
      <c r="S212">
        <v>3</v>
      </c>
      <c r="T212">
        <v>6</v>
      </c>
      <c r="U212">
        <v>0</v>
      </c>
      <c r="V212">
        <v>0</v>
      </c>
      <c r="W212">
        <v>0</v>
      </c>
      <c r="X212">
        <v>0</v>
      </c>
      <c r="Y212">
        <v>0</v>
      </c>
      <c r="Z212">
        <v>0</v>
      </c>
      <c r="AA212">
        <v>3</v>
      </c>
      <c r="AB212">
        <v>11</v>
      </c>
      <c r="AC212">
        <v>0</v>
      </c>
    </row>
    <row r="213" spans="1:29" ht="16.5" x14ac:dyDescent="0.3">
      <c r="A213">
        <v>380</v>
      </c>
      <c r="B213">
        <v>1954</v>
      </c>
      <c r="C213" t="s">
        <v>29</v>
      </c>
      <c r="D213" t="s">
        <v>35</v>
      </c>
      <c r="E213">
        <v>64497</v>
      </c>
      <c r="F213">
        <v>0</v>
      </c>
      <c r="G213">
        <v>1</v>
      </c>
      <c r="H213" s="1">
        <v>41162</v>
      </c>
      <c r="I213">
        <v>17</v>
      </c>
      <c r="J213">
        <v>1170</v>
      </c>
      <c r="K213">
        <v>48</v>
      </c>
      <c r="L213">
        <v>320</v>
      </c>
      <c r="M213">
        <v>42</v>
      </c>
      <c r="N213">
        <v>32</v>
      </c>
      <c r="O213">
        <v>192</v>
      </c>
      <c r="P213">
        <v>5</v>
      </c>
      <c r="Q213">
        <v>11</v>
      </c>
      <c r="R213">
        <v>4</v>
      </c>
      <c r="S213">
        <v>9</v>
      </c>
      <c r="T213">
        <v>8</v>
      </c>
      <c r="U213">
        <v>1</v>
      </c>
      <c r="V213">
        <v>0</v>
      </c>
      <c r="W213">
        <v>0</v>
      </c>
      <c r="X213">
        <v>0</v>
      </c>
      <c r="Y213">
        <v>0</v>
      </c>
      <c r="Z213">
        <v>0</v>
      </c>
      <c r="AA213">
        <v>3</v>
      </c>
      <c r="AB213">
        <v>11</v>
      </c>
      <c r="AC213">
        <v>1</v>
      </c>
    </row>
    <row r="214" spans="1:29" ht="16.5" x14ac:dyDescent="0.3">
      <c r="A214">
        <v>2677</v>
      </c>
      <c r="B214">
        <v>1956</v>
      </c>
      <c r="C214" t="s">
        <v>29</v>
      </c>
      <c r="D214" t="s">
        <v>31</v>
      </c>
      <c r="E214">
        <v>46097</v>
      </c>
      <c r="F214">
        <v>0</v>
      </c>
      <c r="G214">
        <v>1</v>
      </c>
      <c r="H214" s="1">
        <v>41364</v>
      </c>
      <c r="I214">
        <v>11</v>
      </c>
      <c r="J214">
        <v>72</v>
      </c>
      <c r="K214">
        <v>24</v>
      </c>
      <c r="L214">
        <v>68</v>
      </c>
      <c r="M214">
        <v>65</v>
      </c>
      <c r="N214">
        <v>4</v>
      </c>
      <c r="O214">
        <v>8</v>
      </c>
      <c r="P214">
        <v>5</v>
      </c>
      <c r="Q214">
        <v>3</v>
      </c>
      <c r="R214">
        <v>1</v>
      </c>
      <c r="S214">
        <v>6</v>
      </c>
      <c r="T214">
        <v>4</v>
      </c>
      <c r="U214">
        <v>0</v>
      </c>
      <c r="V214">
        <v>0</v>
      </c>
      <c r="W214">
        <v>0</v>
      </c>
      <c r="X214">
        <v>0</v>
      </c>
      <c r="Y214">
        <v>0</v>
      </c>
      <c r="Z214">
        <v>0</v>
      </c>
      <c r="AA214">
        <v>3</v>
      </c>
      <c r="AB214">
        <v>11</v>
      </c>
      <c r="AC214">
        <v>0</v>
      </c>
    </row>
    <row r="215" spans="1:29" ht="16.5" x14ac:dyDescent="0.3">
      <c r="A215">
        <v>6521</v>
      </c>
      <c r="B215">
        <v>1954</v>
      </c>
      <c r="C215" t="s">
        <v>29</v>
      </c>
      <c r="D215" t="s">
        <v>31</v>
      </c>
      <c r="E215">
        <v>77972</v>
      </c>
      <c r="F215">
        <v>0</v>
      </c>
      <c r="G215">
        <v>0</v>
      </c>
      <c r="H215" s="1">
        <v>41716</v>
      </c>
      <c r="I215">
        <v>18</v>
      </c>
      <c r="J215">
        <v>613</v>
      </c>
      <c r="K215">
        <v>22</v>
      </c>
      <c r="L215">
        <v>319</v>
      </c>
      <c r="M215">
        <v>33</v>
      </c>
      <c r="N215">
        <v>102</v>
      </c>
      <c r="O215">
        <v>12</v>
      </c>
      <c r="P215">
        <v>1</v>
      </c>
      <c r="Q215">
        <v>4</v>
      </c>
      <c r="R215">
        <v>6</v>
      </c>
      <c r="S215">
        <v>9</v>
      </c>
      <c r="T215">
        <v>1</v>
      </c>
      <c r="U215">
        <v>0</v>
      </c>
      <c r="V215">
        <v>0</v>
      </c>
      <c r="W215">
        <v>0</v>
      </c>
      <c r="X215">
        <v>0</v>
      </c>
      <c r="Y215">
        <v>0</v>
      </c>
      <c r="Z215">
        <v>0</v>
      </c>
      <c r="AA215">
        <v>3</v>
      </c>
      <c r="AB215">
        <v>11</v>
      </c>
      <c r="AC215">
        <v>0</v>
      </c>
    </row>
    <row r="216" spans="1:29" ht="16.5" x14ac:dyDescent="0.3">
      <c r="A216">
        <v>6927</v>
      </c>
      <c r="B216">
        <v>1968</v>
      </c>
      <c r="C216" t="s">
        <v>32</v>
      </c>
      <c r="D216" t="s">
        <v>33</v>
      </c>
      <c r="E216">
        <v>44377</v>
      </c>
      <c r="F216">
        <v>1</v>
      </c>
      <c r="G216">
        <v>1</v>
      </c>
      <c r="H216" s="1">
        <v>41187</v>
      </c>
      <c r="I216">
        <v>70</v>
      </c>
      <c r="J216">
        <v>224</v>
      </c>
      <c r="K216">
        <v>0</v>
      </c>
      <c r="L216">
        <v>30</v>
      </c>
      <c r="M216">
        <v>0</v>
      </c>
      <c r="N216">
        <v>0</v>
      </c>
      <c r="O216">
        <v>10</v>
      </c>
      <c r="P216">
        <v>8</v>
      </c>
      <c r="Q216">
        <v>5</v>
      </c>
      <c r="R216">
        <v>1</v>
      </c>
      <c r="S216">
        <v>5</v>
      </c>
      <c r="T216">
        <v>8</v>
      </c>
      <c r="U216">
        <v>0</v>
      </c>
      <c r="V216">
        <v>0</v>
      </c>
      <c r="W216">
        <v>0</v>
      </c>
      <c r="X216">
        <v>0</v>
      </c>
      <c r="Y216">
        <v>0</v>
      </c>
      <c r="Z216">
        <v>0</v>
      </c>
      <c r="AA216">
        <v>3</v>
      </c>
      <c r="AB216">
        <v>11</v>
      </c>
      <c r="AC216">
        <v>0</v>
      </c>
    </row>
    <row r="217" spans="1:29" ht="16.5" x14ac:dyDescent="0.3">
      <c r="A217">
        <v>2877</v>
      </c>
      <c r="B217">
        <v>1974</v>
      </c>
      <c r="C217" t="s">
        <v>34</v>
      </c>
      <c r="D217" t="s">
        <v>31</v>
      </c>
      <c r="E217">
        <v>46014</v>
      </c>
      <c r="F217">
        <v>1</v>
      </c>
      <c r="G217">
        <v>1</v>
      </c>
      <c r="H217" s="1">
        <v>41295</v>
      </c>
      <c r="I217">
        <v>21</v>
      </c>
      <c r="J217">
        <v>410</v>
      </c>
      <c r="K217">
        <v>0</v>
      </c>
      <c r="L217">
        <v>59</v>
      </c>
      <c r="M217">
        <v>19</v>
      </c>
      <c r="N217">
        <v>9</v>
      </c>
      <c r="O217">
        <v>44</v>
      </c>
      <c r="P217">
        <v>10</v>
      </c>
      <c r="Q217">
        <v>7</v>
      </c>
      <c r="R217">
        <v>1</v>
      </c>
      <c r="S217">
        <v>8</v>
      </c>
      <c r="T217">
        <v>7</v>
      </c>
      <c r="U217">
        <v>0</v>
      </c>
      <c r="V217">
        <v>0</v>
      </c>
      <c r="W217">
        <v>0</v>
      </c>
      <c r="X217">
        <v>0</v>
      </c>
      <c r="Y217">
        <v>0</v>
      </c>
      <c r="Z217">
        <v>0</v>
      </c>
      <c r="AA217">
        <v>3</v>
      </c>
      <c r="AB217">
        <v>11</v>
      </c>
      <c r="AC217">
        <v>0</v>
      </c>
    </row>
    <row r="218" spans="1:29" ht="16.5" x14ac:dyDescent="0.3">
      <c r="A218">
        <v>0</v>
      </c>
      <c r="B218">
        <v>1985</v>
      </c>
      <c r="C218" t="s">
        <v>29</v>
      </c>
      <c r="D218" t="s">
        <v>33</v>
      </c>
      <c r="E218">
        <v>70951</v>
      </c>
      <c r="F218">
        <v>0</v>
      </c>
      <c r="G218">
        <v>0</v>
      </c>
      <c r="H218" s="1">
        <v>41398</v>
      </c>
      <c r="I218">
        <v>66</v>
      </c>
      <c r="J218">
        <v>239</v>
      </c>
      <c r="K218">
        <v>10</v>
      </c>
      <c r="L218">
        <v>554</v>
      </c>
      <c r="M218">
        <v>254</v>
      </c>
      <c r="N218">
        <v>87</v>
      </c>
      <c r="O218">
        <v>54</v>
      </c>
      <c r="P218">
        <v>1</v>
      </c>
      <c r="Q218">
        <v>3</v>
      </c>
      <c r="R218">
        <v>4</v>
      </c>
      <c r="S218">
        <v>9</v>
      </c>
      <c r="T218">
        <v>1</v>
      </c>
      <c r="U218">
        <v>0</v>
      </c>
      <c r="V218">
        <v>0</v>
      </c>
      <c r="W218">
        <v>0</v>
      </c>
      <c r="X218">
        <v>0</v>
      </c>
      <c r="Y218">
        <v>0</v>
      </c>
      <c r="Z218">
        <v>0</v>
      </c>
      <c r="AA218">
        <v>3</v>
      </c>
      <c r="AB218">
        <v>11</v>
      </c>
      <c r="AC218">
        <v>0</v>
      </c>
    </row>
    <row r="219" spans="1:29" ht="16.5" x14ac:dyDescent="0.3">
      <c r="A219">
        <v>1584</v>
      </c>
      <c r="B219">
        <v>1977</v>
      </c>
      <c r="C219" t="s">
        <v>29</v>
      </c>
      <c r="D219" t="s">
        <v>33</v>
      </c>
      <c r="E219">
        <v>41443</v>
      </c>
      <c r="F219">
        <v>1</v>
      </c>
      <c r="G219">
        <v>0</v>
      </c>
      <c r="H219" s="1">
        <v>41730</v>
      </c>
      <c r="I219">
        <v>79</v>
      </c>
      <c r="J219">
        <v>171</v>
      </c>
      <c r="K219">
        <v>7</v>
      </c>
      <c r="L219">
        <v>171</v>
      </c>
      <c r="M219">
        <v>25</v>
      </c>
      <c r="N219">
        <v>19</v>
      </c>
      <c r="O219">
        <v>89</v>
      </c>
      <c r="P219">
        <v>6</v>
      </c>
      <c r="Q219">
        <v>8</v>
      </c>
      <c r="R219">
        <v>1</v>
      </c>
      <c r="S219">
        <v>5</v>
      </c>
      <c r="T219">
        <v>8</v>
      </c>
      <c r="U219">
        <v>0</v>
      </c>
      <c r="V219">
        <v>0</v>
      </c>
      <c r="W219">
        <v>0</v>
      </c>
      <c r="X219">
        <v>0</v>
      </c>
      <c r="Y219">
        <v>0</v>
      </c>
      <c r="Z219">
        <v>0</v>
      </c>
      <c r="AA219">
        <v>3</v>
      </c>
      <c r="AB219">
        <v>11</v>
      </c>
      <c r="AC219">
        <v>0</v>
      </c>
    </row>
    <row r="220" spans="1:29" ht="16.5" x14ac:dyDescent="0.3">
      <c r="A220">
        <v>7264</v>
      </c>
      <c r="B220">
        <v>1978</v>
      </c>
      <c r="C220" t="s">
        <v>37</v>
      </c>
      <c r="D220" t="s">
        <v>30</v>
      </c>
      <c r="E220">
        <v>52195</v>
      </c>
      <c r="F220">
        <v>2</v>
      </c>
      <c r="G220">
        <v>1</v>
      </c>
      <c r="H220" s="1">
        <v>41771</v>
      </c>
      <c r="I220">
        <v>2</v>
      </c>
      <c r="J220">
        <v>12</v>
      </c>
      <c r="K220">
        <v>0</v>
      </c>
      <c r="L220">
        <v>4</v>
      </c>
      <c r="M220">
        <v>0</v>
      </c>
      <c r="N220">
        <v>0</v>
      </c>
      <c r="O220">
        <v>1</v>
      </c>
      <c r="P220">
        <v>1</v>
      </c>
      <c r="Q220">
        <v>1</v>
      </c>
      <c r="R220">
        <v>0</v>
      </c>
      <c r="S220">
        <v>2</v>
      </c>
      <c r="T220">
        <v>8</v>
      </c>
      <c r="U220">
        <v>0</v>
      </c>
      <c r="V220">
        <v>0</v>
      </c>
      <c r="W220">
        <v>0</v>
      </c>
      <c r="X220">
        <v>0</v>
      </c>
      <c r="Y220">
        <v>0</v>
      </c>
      <c r="Z220">
        <v>0</v>
      </c>
      <c r="AA220">
        <v>3</v>
      </c>
      <c r="AB220">
        <v>11</v>
      </c>
      <c r="AC220">
        <v>0</v>
      </c>
    </row>
    <row r="221" spans="1:29" ht="16.5" x14ac:dyDescent="0.3">
      <c r="A221">
        <v>6274</v>
      </c>
      <c r="B221">
        <v>1948</v>
      </c>
      <c r="C221" t="s">
        <v>34</v>
      </c>
      <c r="D221" t="s">
        <v>33</v>
      </c>
      <c r="E221">
        <v>83790</v>
      </c>
      <c r="F221">
        <v>0</v>
      </c>
      <c r="G221">
        <v>0</v>
      </c>
      <c r="H221" s="1">
        <v>41593</v>
      </c>
      <c r="I221">
        <v>81</v>
      </c>
      <c r="J221">
        <v>1076</v>
      </c>
      <c r="K221">
        <v>16</v>
      </c>
      <c r="L221">
        <v>417</v>
      </c>
      <c r="M221">
        <v>42</v>
      </c>
      <c r="N221">
        <v>48</v>
      </c>
      <c r="O221">
        <v>16</v>
      </c>
      <c r="P221">
        <v>1</v>
      </c>
      <c r="Q221">
        <v>8</v>
      </c>
      <c r="R221">
        <v>10</v>
      </c>
      <c r="S221">
        <v>6</v>
      </c>
      <c r="T221">
        <v>3</v>
      </c>
      <c r="U221">
        <v>0</v>
      </c>
      <c r="V221">
        <v>1</v>
      </c>
      <c r="W221">
        <v>1</v>
      </c>
      <c r="X221">
        <v>0</v>
      </c>
      <c r="Y221">
        <v>0</v>
      </c>
      <c r="Z221">
        <v>0</v>
      </c>
      <c r="AA221">
        <v>3</v>
      </c>
      <c r="AB221">
        <v>11</v>
      </c>
      <c r="AC221">
        <v>0</v>
      </c>
    </row>
    <row r="222" spans="1:29" ht="16.5" x14ac:dyDescent="0.3">
      <c r="A222">
        <v>1377</v>
      </c>
      <c r="B222">
        <v>1954</v>
      </c>
      <c r="C222" t="s">
        <v>34</v>
      </c>
      <c r="D222" t="s">
        <v>38</v>
      </c>
      <c r="E222">
        <v>44551</v>
      </c>
      <c r="F222">
        <v>0</v>
      </c>
      <c r="G222">
        <v>1</v>
      </c>
      <c r="H222" s="1">
        <v>41517</v>
      </c>
      <c r="I222">
        <v>24</v>
      </c>
      <c r="J222">
        <v>182</v>
      </c>
      <c r="K222">
        <v>4</v>
      </c>
      <c r="L222">
        <v>33</v>
      </c>
      <c r="M222">
        <v>0</v>
      </c>
      <c r="N222">
        <v>0</v>
      </c>
      <c r="O222">
        <v>66</v>
      </c>
      <c r="P222">
        <v>2</v>
      </c>
      <c r="Q222">
        <v>4</v>
      </c>
      <c r="R222">
        <v>1</v>
      </c>
      <c r="S222">
        <v>5</v>
      </c>
      <c r="T222">
        <v>7</v>
      </c>
      <c r="U222">
        <v>0</v>
      </c>
      <c r="V222">
        <v>0</v>
      </c>
      <c r="W222">
        <v>0</v>
      </c>
      <c r="X222">
        <v>0</v>
      </c>
      <c r="Y222">
        <v>0</v>
      </c>
      <c r="Z222">
        <v>0</v>
      </c>
      <c r="AA222">
        <v>3</v>
      </c>
      <c r="AB222">
        <v>11</v>
      </c>
      <c r="AC222">
        <v>0</v>
      </c>
    </row>
    <row r="223" spans="1:29" ht="16.5" x14ac:dyDescent="0.3">
      <c r="A223">
        <v>454</v>
      </c>
      <c r="B223">
        <v>1980</v>
      </c>
      <c r="C223" t="s">
        <v>29</v>
      </c>
      <c r="D223" t="s">
        <v>31</v>
      </c>
      <c r="E223">
        <v>69508</v>
      </c>
      <c r="F223">
        <v>1</v>
      </c>
      <c r="G223">
        <v>0</v>
      </c>
      <c r="H223" s="1">
        <v>41227</v>
      </c>
      <c r="I223">
        <v>48</v>
      </c>
      <c r="J223">
        <v>824</v>
      </c>
      <c r="K223">
        <v>32</v>
      </c>
      <c r="L223">
        <v>162</v>
      </c>
      <c r="M223">
        <v>42</v>
      </c>
      <c r="N223">
        <v>32</v>
      </c>
      <c r="O223">
        <v>43</v>
      </c>
      <c r="P223">
        <v>2</v>
      </c>
      <c r="Q223">
        <v>11</v>
      </c>
      <c r="R223">
        <v>4</v>
      </c>
      <c r="S223">
        <v>11</v>
      </c>
      <c r="T223">
        <v>6</v>
      </c>
      <c r="U223">
        <v>0</v>
      </c>
      <c r="V223">
        <v>0</v>
      </c>
      <c r="W223">
        <v>0</v>
      </c>
      <c r="X223">
        <v>0</v>
      </c>
      <c r="Y223">
        <v>0</v>
      </c>
      <c r="Z223">
        <v>0</v>
      </c>
      <c r="AA223">
        <v>3</v>
      </c>
      <c r="AB223">
        <v>11</v>
      </c>
      <c r="AC223">
        <v>0</v>
      </c>
    </row>
    <row r="224" spans="1:29" ht="16.5" x14ac:dyDescent="0.3">
      <c r="A224">
        <v>1755</v>
      </c>
      <c r="B224">
        <v>1988</v>
      </c>
      <c r="C224" t="s">
        <v>37</v>
      </c>
      <c r="D224" t="s">
        <v>31</v>
      </c>
      <c r="E224">
        <v>45204</v>
      </c>
      <c r="F224">
        <v>1</v>
      </c>
      <c r="G224">
        <v>0</v>
      </c>
      <c r="H224" s="1">
        <v>41740</v>
      </c>
      <c r="I224">
        <v>93</v>
      </c>
      <c r="J224">
        <v>30</v>
      </c>
      <c r="K224">
        <v>11</v>
      </c>
      <c r="L224">
        <v>25</v>
      </c>
      <c r="M224">
        <v>29</v>
      </c>
      <c r="N224">
        <v>1</v>
      </c>
      <c r="O224">
        <v>18</v>
      </c>
      <c r="P224">
        <v>1</v>
      </c>
      <c r="Q224">
        <v>1</v>
      </c>
      <c r="R224">
        <v>1</v>
      </c>
      <c r="S224">
        <v>4</v>
      </c>
      <c r="T224">
        <v>3</v>
      </c>
      <c r="U224">
        <v>0</v>
      </c>
      <c r="V224">
        <v>0</v>
      </c>
      <c r="W224">
        <v>0</v>
      </c>
      <c r="X224">
        <v>0</v>
      </c>
      <c r="Y224">
        <v>0</v>
      </c>
      <c r="Z224">
        <v>0</v>
      </c>
      <c r="AA224">
        <v>3</v>
      </c>
      <c r="AB224">
        <v>11</v>
      </c>
      <c r="AC224">
        <v>0</v>
      </c>
    </row>
    <row r="225" spans="1:29" ht="16.5" x14ac:dyDescent="0.3">
      <c r="A225">
        <v>2075</v>
      </c>
      <c r="B225">
        <v>1969</v>
      </c>
      <c r="C225" t="s">
        <v>29</v>
      </c>
      <c r="D225" t="s">
        <v>33</v>
      </c>
      <c r="E225">
        <v>72460</v>
      </c>
      <c r="F225">
        <v>0</v>
      </c>
      <c r="G225">
        <v>0</v>
      </c>
      <c r="H225" s="1">
        <v>41592</v>
      </c>
      <c r="I225">
        <v>56</v>
      </c>
      <c r="J225">
        <v>377</v>
      </c>
      <c r="K225">
        <v>10</v>
      </c>
      <c r="L225">
        <v>540</v>
      </c>
      <c r="M225">
        <v>80</v>
      </c>
      <c r="N225">
        <v>30</v>
      </c>
      <c r="O225">
        <v>10</v>
      </c>
      <c r="P225">
        <v>1</v>
      </c>
      <c r="Q225">
        <v>3</v>
      </c>
      <c r="R225">
        <v>5</v>
      </c>
      <c r="S225">
        <v>7</v>
      </c>
      <c r="T225">
        <v>1</v>
      </c>
      <c r="U225">
        <v>0</v>
      </c>
      <c r="V225">
        <v>0</v>
      </c>
      <c r="W225">
        <v>0</v>
      </c>
      <c r="X225">
        <v>0</v>
      </c>
      <c r="Y225">
        <v>0</v>
      </c>
      <c r="Z225">
        <v>0</v>
      </c>
      <c r="AA225">
        <v>3</v>
      </c>
      <c r="AB225">
        <v>11</v>
      </c>
      <c r="AC225">
        <v>0</v>
      </c>
    </row>
    <row r="226" spans="1:29" ht="16.5" x14ac:dyDescent="0.3">
      <c r="A226">
        <v>4785</v>
      </c>
      <c r="B226">
        <v>1970</v>
      </c>
      <c r="C226" t="s">
        <v>32</v>
      </c>
      <c r="D226" t="s">
        <v>31</v>
      </c>
      <c r="E226">
        <v>77622</v>
      </c>
      <c r="F226">
        <v>0</v>
      </c>
      <c r="G226">
        <v>2</v>
      </c>
      <c r="H226" s="1">
        <v>41743</v>
      </c>
      <c r="I226">
        <v>3</v>
      </c>
      <c r="J226">
        <v>520</v>
      </c>
      <c r="K226">
        <v>7</v>
      </c>
      <c r="L226">
        <v>154</v>
      </c>
      <c r="M226">
        <v>19</v>
      </c>
      <c r="N226">
        <v>0</v>
      </c>
      <c r="O226">
        <v>14</v>
      </c>
      <c r="P226">
        <v>2</v>
      </c>
      <c r="Q226">
        <v>6</v>
      </c>
      <c r="R226">
        <v>3</v>
      </c>
      <c r="S226">
        <v>11</v>
      </c>
      <c r="T226">
        <v>3</v>
      </c>
      <c r="U226">
        <v>0</v>
      </c>
      <c r="V226">
        <v>0</v>
      </c>
      <c r="W226">
        <v>0</v>
      </c>
      <c r="X226">
        <v>0</v>
      </c>
      <c r="Y226">
        <v>0</v>
      </c>
      <c r="Z226">
        <v>0</v>
      </c>
      <c r="AA226">
        <v>3</v>
      </c>
      <c r="AB226">
        <v>11</v>
      </c>
      <c r="AC226">
        <v>0</v>
      </c>
    </row>
    <row r="227" spans="1:29" ht="16.5" x14ac:dyDescent="0.3">
      <c r="A227">
        <v>9076</v>
      </c>
      <c r="B227">
        <v>1980</v>
      </c>
      <c r="C227" t="s">
        <v>32</v>
      </c>
      <c r="D227" t="s">
        <v>33</v>
      </c>
      <c r="E227">
        <v>30732</v>
      </c>
      <c r="F227">
        <v>1</v>
      </c>
      <c r="G227">
        <v>0</v>
      </c>
      <c r="H227" s="1">
        <v>41279</v>
      </c>
      <c r="I227">
        <v>44</v>
      </c>
      <c r="J227">
        <v>155</v>
      </c>
      <c r="K227">
        <v>1</v>
      </c>
      <c r="L227">
        <v>25</v>
      </c>
      <c r="M227">
        <v>0</v>
      </c>
      <c r="N227">
        <v>1</v>
      </c>
      <c r="O227">
        <v>3</v>
      </c>
      <c r="P227">
        <v>4</v>
      </c>
      <c r="Q227">
        <v>4</v>
      </c>
      <c r="R227">
        <v>1</v>
      </c>
      <c r="S227">
        <v>4</v>
      </c>
      <c r="T227">
        <v>8</v>
      </c>
      <c r="U227">
        <v>0</v>
      </c>
      <c r="V227">
        <v>0</v>
      </c>
      <c r="W227">
        <v>0</v>
      </c>
      <c r="X227">
        <v>0</v>
      </c>
      <c r="Y227">
        <v>0</v>
      </c>
      <c r="Z227">
        <v>0</v>
      </c>
      <c r="AA227">
        <v>3</v>
      </c>
      <c r="AB227">
        <v>11</v>
      </c>
      <c r="AC227">
        <v>0</v>
      </c>
    </row>
    <row r="228" spans="1:29" ht="16.5" x14ac:dyDescent="0.3">
      <c r="A228">
        <v>7079</v>
      </c>
      <c r="B228">
        <v>1962</v>
      </c>
      <c r="C228" t="s">
        <v>29</v>
      </c>
      <c r="D228" t="s">
        <v>35</v>
      </c>
      <c r="E228">
        <v>63887</v>
      </c>
      <c r="F228">
        <v>0</v>
      </c>
      <c r="G228">
        <v>1</v>
      </c>
      <c r="H228" s="1">
        <v>41160</v>
      </c>
      <c r="I228">
        <v>38</v>
      </c>
      <c r="J228">
        <v>897</v>
      </c>
      <c r="K228">
        <v>23</v>
      </c>
      <c r="L228">
        <v>207</v>
      </c>
      <c r="M228">
        <v>15</v>
      </c>
      <c r="N228">
        <v>11</v>
      </c>
      <c r="O228">
        <v>92</v>
      </c>
      <c r="P228">
        <v>5</v>
      </c>
      <c r="Q228">
        <v>9</v>
      </c>
      <c r="R228">
        <v>6</v>
      </c>
      <c r="S228">
        <v>12</v>
      </c>
      <c r="T228">
        <v>6</v>
      </c>
      <c r="U228">
        <v>0</v>
      </c>
      <c r="V228">
        <v>0</v>
      </c>
      <c r="W228">
        <v>0</v>
      </c>
      <c r="X228">
        <v>0</v>
      </c>
      <c r="Y228">
        <v>0</v>
      </c>
      <c r="Z228">
        <v>0</v>
      </c>
      <c r="AA228">
        <v>3</v>
      </c>
      <c r="AB228">
        <v>11</v>
      </c>
      <c r="AC228">
        <v>0</v>
      </c>
    </row>
    <row r="229" spans="1:29" ht="16.5" x14ac:dyDescent="0.3">
      <c r="A229">
        <v>4653</v>
      </c>
      <c r="B229">
        <v>1978</v>
      </c>
      <c r="C229" t="s">
        <v>29</v>
      </c>
      <c r="D229" t="s">
        <v>31</v>
      </c>
      <c r="E229">
        <v>42011</v>
      </c>
      <c r="F229">
        <v>1</v>
      </c>
      <c r="G229">
        <v>0</v>
      </c>
      <c r="H229" s="1">
        <v>41359</v>
      </c>
      <c r="I229">
        <v>46</v>
      </c>
      <c r="J229">
        <v>131</v>
      </c>
      <c r="K229">
        <v>0</v>
      </c>
      <c r="L229">
        <v>16</v>
      </c>
      <c r="M229">
        <v>2</v>
      </c>
      <c r="N229">
        <v>1</v>
      </c>
      <c r="O229">
        <v>39</v>
      </c>
      <c r="P229">
        <v>4</v>
      </c>
      <c r="Q229">
        <v>3</v>
      </c>
      <c r="R229">
        <v>1</v>
      </c>
      <c r="S229">
        <v>4</v>
      </c>
      <c r="T229">
        <v>8</v>
      </c>
      <c r="U229">
        <v>0</v>
      </c>
      <c r="V229">
        <v>0</v>
      </c>
      <c r="W229">
        <v>0</v>
      </c>
      <c r="X229">
        <v>0</v>
      </c>
      <c r="Y229">
        <v>0</v>
      </c>
      <c r="Z229">
        <v>0</v>
      </c>
      <c r="AA229">
        <v>3</v>
      </c>
      <c r="AB229">
        <v>11</v>
      </c>
      <c r="AC229">
        <v>0</v>
      </c>
    </row>
    <row r="230" spans="1:29" ht="16.5" x14ac:dyDescent="0.3">
      <c r="A230">
        <v>7375</v>
      </c>
      <c r="B230">
        <v>1976</v>
      </c>
      <c r="C230" t="s">
        <v>29</v>
      </c>
      <c r="D230" t="s">
        <v>31</v>
      </c>
      <c r="E230">
        <v>51369</v>
      </c>
      <c r="F230">
        <v>0</v>
      </c>
      <c r="G230">
        <v>1</v>
      </c>
      <c r="H230" s="1">
        <v>41207</v>
      </c>
      <c r="I230">
        <v>84</v>
      </c>
      <c r="J230">
        <v>297</v>
      </c>
      <c r="K230">
        <v>7</v>
      </c>
      <c r="L230">
        <v>79</v>
      </c>
      <c r="M230">
        <v>0</v>
      </c>
      <c r="N230">
        <v>11</v>
      </c>
      <c r="O230">
        <v>182</v>
      </c>
      <c r="P230">
        <v>2</v>
      </c>
      <c r="Q230">
        <v>8</v>
      </c>
      <c r="R230">
        <v>2</v>
      </c>
      <c r="S230">
        <v>4</v>
      </c>
      <c r="T230">
        <v>8</v>
      </c>
      <c r="U230">
        <v>0</v>
      </c>
      <c r="V230">
        <v>0</v>
      </c>
      <c r="W230">
        <v>0</v>
      </c>
      <c r="X230">
        <v>0</v>
      </c>
      <c r="Y230">
        <v>0</v>
      </c>
      <c r="Z230">
        <v>0</v>
      </c>
      <c r="AA230">
        <v>3</v>
      </c>
      <c r="AB230">
        <v>11</v>
      </c>
      <c r="AC230">
        <v>0</v>
      </c>
    </row>
    <row r="231" spans="1:29" ht="16.5" x14ac:dyDescent="0.3">
      <c r="A231">
        <v>709</v>
      </c>
      <c r="B231">
        <v>1952</v>
      </c>
      <c r="C231" t="s">
        <v>29</v>
      </c>
      <c r="D231" t="s">
        <v>35</v>
      </c>
      <c r="E231">
        <v>51537</v>
      </c>
      <c r="F231">
        <v>0</v>
      </c>
      <c r="G231">
        <v>1</v>
      </c>
      <c r="H231" s="1">
        <v>41252</v>
      </c>
      <c r="I231">
        <v>27</v>
      </c>
      <c r="J231">
        <v>787</v>
      </c>
      <c r="K231">
        <v>20</v>
      </c>
      <c r="L231">
        <v>204</v>
      </c>
      <c r="M231">
        <v>0</v>
      </c>
      <c r="N231">
        <v>0</v>
      </c>
      <c r="O231">
        <v>92</v>
      </c>
      <c r="P231">
        <v>3</v>
      </c>
      <c r="Q231">
        <v>2</v>
      </c>
      <c r="R231">
        <v>2</v>
      </c>
      <c r="S231">
        <v>11</v>
      </c>
      <c r="T231">
        <v>8</v>
      </c>
      <c r="U231">
        <v>0</v>
      </c>
      <c r="V231">
        <v>0</v>
      </c>
      <c r="W231">
        <v>0</v>
      </c>
      <c r="X231">
        <v>0</v>
      </c>
      <c r="Y231">
        <v>0</v>
      </c>
      <c r="Z231">
        <v>0</v>
      </c>
      <c r="AA231">
        <v>3</v>
      </c>
      <c r="AB231">
        <v>11</v>
      </c>
      <c r="AC231">
        <v>0</v>
      </c>
    </row>
    <row r="232" spans="1:29" ht="16.5" x14ac:dyDescent="0.3">
      <c r="A232">
        <v>460</v>
      </c>
      <c r="B232">
        <v>1972</v>
      </c>
      <c r="C232" t="s">
        <v>32</v>
      </c>
      <c r="D232" t="s">
        <v>33</v>
      </c>
      <c r="E232">
        <v>79930</v>
      </c>
      <c r="F232">
        <v>0</v>
      </c>
      <c r="G232">
        <v>0</v>
      </c>
      <c r="H232" s="1">
        <v>41129</v>
      </c>
      <c r="I232">
        <v>72</v>
      </c>
      <c r="J232">
        <v>792</v>
      </c>
      <c r="K232">
        <v>86</v>
      </c>
      <c r="L232">
        <v>740</v>
      </c>
      <c r="M232">
        <v>67</v>
      </c>
      <c r="N232">
        <v>51</v>
      </c>
      <c r="O232">
        <v>17</v>
      </c>
      <c r="P232">
        <v>1</v>
      </c>
      <c r="Q232">
        <v>3</v>
      </c>
      <c r="R232">
        <v>5</v>
      </c>
      <c r="S232">
        <v>8</v>
      </c>
      <c r="T232">
        <v>2</v>
      </c>
      <c r="U232">
        <v>0</v>
      </c>
      <c r="V232">
        <v>0</v>
      </c>
      <c r="W232">
        <v>0</v>
      </c>
      <c r="X232">
        <v>0</v>
      </c>
      <c r="Y232">
        <v>0</v>
      </c>
      <c r="Z232">
        <v>0</v>
      </c>
      <c r="AA232">
        <v>3</v>
      </c>
      <c r="AB232">
        <v>11</v>
      </c>
      <c r="AC232">
        <v>0</v>
      </c>
    </row>
    <row r="233" spans="1:29" ht="16.5" x14ac:dyDescent="0.3">
      <c r="A233">
        <v>3726</v>
      </c>
      <c r="B233">
        <v>1986</v>
      </c>
      <c r="C233" t="s">
        <v>32</v>
      </c>
      <c r="D233" t="s">
        <v>31</v>
      </c>
      <c r="E233">
        <v>34320</v>
      </c>
      <c r="F233">
        <v>1</v>
      </c>
      <c r="G233">
        <v>0</v>
      </c>
      <c r="H233" s="1">
        <v>41686</v>
      </c>
      <c r="I233">
        <v>66</v>
      </c>
      <c r="J233">
        <v>4</v>
      </c>
      <c r="K233">
        <v>1</v>
      </c>
      <c r="L233">
        <v>9</v>
      </c>
      <c r="M233">
        <v>3</v>
      </c>
      <c r="N233">
        <v>0</v>
      </c>
      <c r="O233">
        <v>0</v>
      </c>
      <c r="P233">
        <v>1</v>
      </c>
      <c r="Q233">
        <v>1</v>
      </c>
      <c r="R233">
        <v>0</v>
      </c>
      <c r="S233">
        <v>2</v>
      </c>
      <c r="T233">
        <v>8</v>
      </c>
      <c r="U233">
        <v>0</v>
      </c>
      <c r="V233">
        <v>0</v>
      </c>
      <c r="W233">
        <v>0</v>
      </c>
      <c r="X233">
        <v>0</v>
      </c>
      <c r="Y233">
        <v>0</v>
      </c>
      <c r="Z233">
        <v>0</v>
      </c>
      <c r="AA233">
        <v>3</v>
      </c>
      <c r="AB233">
        <v>11</v>
      </c>
      <c r="AC233">
        <v>0</v>
      </c>
    </row>
    <row r="234" spans="1:29" ht="16.5" x14ac:dyDescent="0.3">
      <c r="A234">
        <v>6798</v>
      </c>
      <c r="B234">
        <v>1966</v>
      </c>
      <c r="C234" t="s">
        <v>29</v>
      </c>
      <c r="D234" t="s">
        <v>30</v>
      </c>
      <c r="E234">
        <v>37070</v>
      </c>
      <c r="F234">
        <v>1</v>
      </c>
      <c r="G234">
        <v>1</v>
      </c>
      <c r="H234" s="1">
        <v>41353</v>
      </c>
      <c r="I234">
        <v>30</v>
      </c>
      <c r="J234">
        <v>231</v>
      </c>
      <c r="K234">
        <v>7</v>
      </c>
      <c r="L234">
        <v>137</v>
      </c>
      <c r="M234">
        <v>4</v>
      </c>
      <c r="N234">
        <v>15</v>
      </c>
      <c r="O234">
        <v>39</v>
      </c>
      <c r="P234">
        <v>9</v>
      </c>
      <c r="Q234">
        <v>5</v>
      </c>
      <c r="R234">
        <v>1</v>
      </c>
      <c r="S234">
        <v>8</v>
      </c>
      <c r="T234">
        <v>7</v>
      </c>
      <c r="U234">
        <v>0</v>
      </c>
      <c r="V234">
        <v>0</v>
      </c>
      <c r="W234">
        <v>0</v>
      </c>
      <c r="X234">
        <v>0</v>
      </c>
      <c r="Y234">
        <v>0</v>
      </c>
      <c r="Z234">
        <v>0</v>
      </c>
      <c r="AA234">
        <v>3</v>
      </c>
      <c r="AB234">
        <v>11</v>
      </c>
      <c r="AC234">
        <v>1</v>
      </c>
    </row>
    <row r="235" spans="1:29" ht="16.5" x14ac:dyDescent="0.3">
      <c r="A235">
        <v>5341</v>
      </c>
      <c r="B235">
        <v>1962</v>
      </c>
      <c r="C235" t="s">
        <v>37</v>
      </c>
      <c r="D235" t="s">
        <v>35</v>
      </c>
      <c r="E235">
        <v>81975</v>
      </c>
      <c r="F235">
        <v>0</v>
      </c>
      <c r="G235">
        <v>1</v>
      </c>
      <c r="H235" s="1">
        <v>41279</v>
      </c>
      <c r="I235">
        <v>2</v>
      </c>
      <c r="J235">
        <v>983</v>
      </c>
      <c r="K235">
        <v>76</v>
      </c>
      <c r="L235">
        <v>184</v>
      </c>
      <c r="M235">
        <v>180</v>
      </c>
      <c r="N235">
        <v>138</v>
      </c>
      <c r="O235">
        <v>27</v>
      </c>
      <c r="P235">
        <v>1</v>
      </c>
      <c r="Q235">
        <v>6</v>
      </c>
      <c r="R235">
        <v>3</v>
      </c>
      <c r="S235">
        <v>4</v>
      </c>
      <c r="T235">
        <v>7</v>
      </c>
      <c r="U235">
        <v>0</v>
      </c>
      <c r="V235">
        <v>0</v>
      </c>
      <c r="W235">
        <v>1</v>
      </c>
      <c r="X235">
        <v>0</v>
      </c>
      <c r="Y235">
        <v>0</v>
      </c>
      <c r="Z235">
        <v>0</v>
      </c>
      <c r="AA235">
        <v>3</v>
      </c>
      <c r="AB235">
        <v>11</v>
      </c>
      <c r="AC235">
        <v>0</v>
      </c>
    </row>
    <row r="236" spans="1:29" ht="16.5" x14ac:dyDescent="0.3">
      <c r="A236">
        <v>1606</v>
      </c>
      <c r="B236">
        <v>1971</v>
      </c>
      <c r="C236" t="s">
        <v>29</v>
      </c>
      <c r="D236" t="s">
        <v>31</v>
      </c>
      <c r="E236">
        <v>38590</v>
      </c>
      <c r="F236">
        <v>1</v>
      </c>
      <c r="G236">
        <v>0</v>
      </c>
      <c r="H236" s="1">
        <v>41409</v>
      </c>
      <c r="I236">
        <v>65</v>
      </c>
      <c r="J236">
        <v>3</v>
      </c>
      <c r="K236">
        <v>1</v>
      </c>
      <c r="L236">
        <v>8</v>
      </c>
      <c r="M236">
        <v>4</v>
      </c>
      <c r="N236">
        <v>3</v>
      </c>
      <c r="O236">
        <v>3</v>
      </c>
      <c r="P236">
        <v>1</v>
      </c>
      <c r="Q236">
        <v>1</v>
      </c>
      <c r="R236">
        <v>0</v>
      </c>
      <c r="S236">
        <v>2</v>
      </c>
      <c r="T236">
        <v>8</v>
      </c>
      <c r="U236">
        <v>0</v>
      </c>
      <c r="V236">
        <v>0</v>
      </c>
      <c r="W236">
        <v>0</v>
      </c>
      <c r="X236">
        <v>0</v>
      </c>
      <c r="Y236">
        <v>0</v>
      </c>
      <c r="Z236">
        <v>0</v>
      </c>
      <c r="AA236">
        <v>3</v>
      </c>
      <c r="AB236">
        <v>11</v>
      </c>
      <c r="AC236">
        <v>0</v>
      </c>
    </row>
    <row r="237" spans="1:29" ht="16.5" x14ac:dyDescent="0.3">
      <c r="A237">
        <v>9617</v>
      </c>
      <c r="B237">
        <v>1951</v>
      </c>
      <c r="C237" t="s">
        <v>29</v>
      </c>
      <c r="D237" t="s">
        <v>30</v>
      </c>
      <c r="E237">
        <v>15033</v>
      </c>
      <c r="F237">
        <v>0</v>
      </c>
      <c r="G237">
        <v>0</v>
      </c>
      <c r="H237" s="1">
        <v>41745</v>
      </c>
      <c r="I237">
        <v>37</v>
      </c>
      <c r="J237">
        <v>0</v>
      </c>
      <c r="K237">
        <v>4</v>
      </c>
      <c r="L237">
        <v>5</v>
      </c>
      <c r="M237">
        <v>6</v>
      </c>
      <c r="N237">
        <v>0</v>
      </c>
      <c r="O237">
        <v>4</v>
      </c>
      <c r="P237">
        <v>1</v>
      </c>
      <c r="Q237">
        <v>1</v>
      </c>
      <c r="R237">
        <v>0</v>
      </c>
      <c r="S237">
        <v>3</v>
      </c>
      <c r="T237">
        <v>3</v>
      </c>
      <c r="U237">
        <v>0</v>
      </c>
      <c r="V237">
        <v>0</v>
      </c>
      <c r="W237">
        <v>0</v>
      </c>
      <c r="X237">
        <v>0</v>
      </c>
      <c r="Y237">
        <v>0</v>
      </c>
      <c r="Z237">
        <v>0</v>
      </c>
      <c r="AA237">
        <v>3</v>
      </c>
      <c r="AB237">
        <v>11</v>
      </c>
      <c r="AC237">
        <v>0</v>
      </c>
    </row>
    <row r="238" spans="1:29" ht="16.5" x14ac:dyDescent="0.3">
      <c r="A238">
        <v>3233</v>
      </c>
      <c r="B238">
        <v>1965</v>
      </c>
      <c r="C238" t="s">
        <v>32</v>
      </c>
      <c r="D238" t="s">
        <v>33</v>
      </c>
      <c r="E238">
        <v>62745</v>
      </c>
      <c r="F238">
        <v>0</v>
      </c>
      <c r="G238">
        <v>1</v>
      </c>
      <c r="H238" s="1">
        <v>41356</v>
      </c>
      <c r="I238">
        <v>89</v>
      </c>
      <c r="J238">
        <v>562</v>
      </c>
      <c r="K238">
        <v>21</v>
      </c>
      <c r="L238">
        <v>464</v>
      </c>
      <c r="M238">
        <v>28</v>
      </c>
      <c r="N238">
        <v>10</v>
      </c>
      <c r="O238">
        <v>32</v>
      </c>
      <c r="P238">
        <v>3</v>
      </c>
      <c r="Q238">
        <v>7</v>
      </c>
      <c r="R238">
        <v>8</v>
      </c>
      <c r="S238">
        <v>11</v>
      </c>
      <c r="T238">
        <v>5</v>
      </c>
      <c r="U238">
        <v>0</v>
      </c>
      <c r="V238">
        <v>0</v>
      </c>
      <c r="W238">
        <v>0</v>
      </c>
      <c r="X238">
        <v>0</v>
      </c>
      <c r="Y238">
        <v>0</v>
      </c>
      <c r="Z238">
        <v>0</v>
      </c>
      <c r="AA238">
        <v>3</v>
      </c>
      <c r="AB238">
        <v>11</v>
      </c>
      <c r="AC238">
        <v>0</v>
      </c>
    </row>
    <row r="239" spans="1:29" ht="16.5" x14ac:dyDescent="0.3">
      <c r="A239">
        <v>89</v>
      </c>
      <c r="B239">
        <v>1975</v>
      </c>
      <c r="C239" t="s">
        <v>37</v>
      </c>
      <c r="D239" t="s">
        <v>33</v>
      </c>
      <c r="E239">
        <v>22212</v>
      </c>
      <c r="F239">
        <v>1</v>
      </c>
      <c r="G239">
        <v>0</v>
      </c>
      <c r="H239" s="1">
        <v>41617</v>
      </c>
      <c r="I239">
        <v>49</v>
      </c>
      <c r="J239">
        <v>5</v>
      </c>
      <c r="K239">
        <v>9</v>
      </c>
      <c r="L239">
        <v>20</v>
      </c>
      <c r="M239">
        <v>6</v>
      </c>
      <c r="N239">
        <v>8</v>
      </c>
      <c r="O239">
        <v>21</v>
      </c>
      <c r="P239">
        <v>2</v>
      </c>
      <c r="Q239">
        <v>2</v>
      </c>
      <c r="R239">
        <v>0</v>
      </c>
      <c r="S239">
        <v>4</v>
      </c>
      <c r="T239">
        <v>6</v>
      </c>
      <c r="U239">
        <v>0</v>
      </c>
      <c r="V239">
        <v>0</v>
      </c>
      <c r="W239">
        <v>0</v>
      </c>
      <c r="X239">
        <v>0</v>
      </c>
      <c r="Y239">
        <v>0</v>
      </c>
      <c r="Z239">
        <v>0</v>
      </c>
      <c r="AA239">
        <v>3</v>
      </c>
      <c r="AB239">
        <v>11</v>
      </c>
      <c r="AC239">
        <v>0</v>
      </c>
    </row>
    <row r="240" spans="1:29" ht="16.5" x14ac:dyDescent="0.3">
      <c r="A240">
        <v>2936</v>
      </c>
      <c r="B240">
        <v>1982</v>
      </c>
      <c r="C240" t="s">
        <v>34</v>
      </c>
      <c r="D240" t="s">
        <v>31</v>
      </c>
      <c r="E240">
        <v>23661</v>
      </c>
      <c r="F240">
        <v>1</v>
      </c>
      <c r="G240">
        <v>0</v>
      </c>
      <c r="H240" s="1">
        <v>41612</v>
      </c>
      <c r="I240">
        <v>46</v>
      </c>
      <c r="J240">
        <v>18</v>
      </c>
      <c r="K240">
        <v>0</v>
      </c>
      <c r="L240">
        <v>4</v>
      </c>
      <c r="M240">
        <v>0</v>
      </c>
      <c r="N240">
        <v>0</v>
      </c>
      <c r="O240">
        <v>1</v>
      </c>
      <c r="P240">
        <v>1</v>
      </c>
      <c r="Q240">
        <v>1</v>
      </c>
      <c r="R240">
        <v>0</v>
      </c>
      <c r="S240">
        <v>3</v>
      </c>
      <c r="T240">
        <v>7</v>
      </c>
      <c r="U240">
        <v>0</v>
      </c>
      <c r="V240">
        <v>0</v>
      </c>
      <c r="W240">
        <v>0</v>
      </c>
      <c r="X240">
        <v>0</v>
      </c>
      <c r="Y240">
        <v>0</v>
      </c>
      <c r="Z240">
        <v>0</v>
      </c>
      <c r="AA240">
        <v>3</v>
      </c>
      <c r="AB240">
        <v>11</v>
      </c>
      <c r="AC240">
        <v>0</v>
      </c>
    </row>
    <row r="241" spans="1:29" ht="16.5" x14ac:dyDescent="0.3">
      <c r="A241">
        <v>9449</v>
      </c>
      <c r="B241">
        <v>1958</v>
      </c>
      <c r="C241" t="s">
        <v>32</v>
      </c>
      <c r="D241" t="s">
        <v>30</v>
      </c>
      <c r="E241">
        <v>79761</v>
      </c>
      <c r="F241">
        <v>0</v>
      </c>
      <c r="G241">
        <v>1</v>
      </c>
      <c r="H241" s="1">
        <v>41551</v>
      </c>
      <c r="I241">
        <v>32</v>
      </c>
      <c r="J241">
        <v>415</v>
      </c>
      <c r="K241">
        <v>5</v>
      </c>
      <c r="L241">
        <v>124</v>
      </c>
      <c r="M241">
        <v>15</v>
      </c>
      <c r="N241">
        <v>35</v>
      </c>
      <c r="O241">
        <v>11</v>
      </c>
      <c r="P241">
        <v>1</v>
      </c>
      <c r="Q241">
        <v>5</v>
      </c>
      <c r="R241">
        <v>2</v>
      </c>
      <c r="S241">
        <v>11</v>
      </c>
      <c r="T241">
        <v>3</v>
      </c>
      <c r="U241">
        <v>0</v>
      </c>
      <c r="V241">
        <v>0</v>
      </c>
      <c r="W241">
        <v>0</v>
      </c>
      <c r="X241">
        <v>0</v>
      </c>
      <c r="Y241">
        <v>0</v>
      </c>
      <c r="Z241">
        <v>0</v>
      </c>
      <c r="AA241">
        <v>3</v>
      </c>
      <c r="AB241">
        <v>11</v>
      </c>
      <c r="AC241">
        <v>0</v>
      </c>
    </row>
    <row r="242" spans="1:29" ht="16.5" x14ac:dyDescent="0.3">
      <c r="A242">
        <v>7297</v>
      </c>
      <c r="B242">
        <v>1973</v>
      </c>
      <c r="C242" t="s">
        <v>29</v>
      </c>
      <c r="D242" t="s">
        <v>30</v>
      </c>
      <c r="E242">
        <v>7500</v>
      </c>
      <c r="F242">
        <v>1</v>
      </c>
      <c r="G242">
        <v>0</v>
      </c>
      <c r="H242" s="1">
        <v>41634</v>
      </c>
      <c r="I242">
        <v>54</v>
      </c>
      <c r="J242">
        <v>5</v>
      </c>
      <c r="K242">
        <v>3</v>
      </c>
      <c r="L242">
        <v>10</v>
      </c>
      <c r="M242">
        <v>12</v>
      </c>
      <c r="N242">
        <v>7</v>
      </c>
      <c r="O242">
        <v>20</v>
      </c>
      <c r="P242">
        <v>4</v>
      </c>
      <c r="Q242">
        <v>3</v>
      </c>
      <c r="R242">
        <v>1</v>
      </c>
      <c r="S242">
        <v>3</v>
      </c>
      <c r="T242">
        <v>7</v>
      </c>
      <c r="U242">
        <v>0</v>
      </c>
      <c r="V242">
        <v>0</v>
      </c>
      <c r="W242">
        <v>0</v>
      </c>
      <c r="X242">
        <v>0</v>
      </c>
      <c r="Y242">
        <v>0</v>
      </c>
      <c r="Z242">
        <v>0</v>
      </c>
      <c r="AA242">
        <v>3</v>
      </c>
      <c r="AB242">
        <v>11</v>
      </c>
      <c r="AC242">
        <v>0</v>
      </c>
    </row>
    <row r="243" spans="1:29" ht="16.5" x14ac:dyDescent="0.3">
      <c r="A243">
        <v>11004</v>
      </c>
      <c r="B243">
        <v>1893</v>
      </c>
      <c r="C243" t="s">
        <v>37</v>
      </c>
      <c r="D243" t="s">
        <v>30</v>
      </c>
      <c r="E243">
        <v>60182</v>
      </c>
      <c r="F243">
        <v>0</v>
      </c>
      <c r="G243">
        <v>1</v>
      </c>
      <c r="H243" s="1">
        <v>41776</v>
      </c>
      <c r="I243">
        <v>23</v>
      </c>
      <c r="J243">
        <v>8</v>
      </c>
      <c r="K243">
        <v>0</v>
      </c>
      <c r="L243">
        <v>5</v>
      </c>
      <c r="M243">
        <v>7</v>
      </c>
      <c r="N243">
        <v>0</v>
      </c>
      <c r="O243">
        <v>2</v>
      </c>
      <c r="P243">
        <v>1</v>
      </c>
      <c r="Q243">
        <v>1</v>
      </c>
      <c r="R243">
        <v>0</v>
      </c>
      <c r="S243">
        <v>2</v>
      </c>
      <c r="T243">
        <v>4</v>
      </c>
      <c r="U243">
        <v>0</v>
      </c>
      <c r="V243">
        <v>0</v>
      </c>
      <c r="W243">
        <v>0</v>
      </c>
      <c r="X243">
        <v>0</v>
      </c>
      <c r="Y243">
        <v>0</v>
      </c>
      <c r="Z243">
        <v>0</v>
      </c>
      <c r="AA243">
        <v>3</v>
      </c>
      <c r="AB243">
        <v>11</v>
      </c>
      <c r="AC243">
        <v>0</v>
      </c>
    </row>
    <row r="244" spans="1:29" ht="16.5" x14ac:dyDescent="0.3">
      <c r="A244">
        <v>313</v>
      </c>
      <c r="B244">
        <v>1968</v>
      </c>
      <c r="C244" t="s">
        <v>29</v>
      </c>
      <c r="D244" t="s">
        <v>38</v>
      </c>
      <c r="E244">
        <v>73455</v>
      </c>
      <c r="F244">
        <v>0</v>
      </c>
      <c r="G244">
        <v>0</v>
      </c>
      <c r="H244" s="1">
        <v>41575</v>
      </c>
      <c r="I244">
        <v>98</v>
      </c>
      <c r="J244">
        <v>901</v>
      </c>
      <c r="K244">
        <v>61</v>
      </c>
      <c r="L244">
        <v>757</v>
      </c>
      <c r="M244">
        <v>186</v>
      </c>
      <c r="N244">
        <v>163</v>
      </c>
      <c r="O244">
        <v>20</v>
      </c>
      <c r="P244">
        <v>1</v>
      </c>
      <c r="Q244">
        <v>6</v>
      </c>
      <c r="R244">
        <v>5</v>
      </c>
      <c r="S244">
        <v>10</v>
      </c>
      <c r="T244">
        <v>3</v>
      </c>
      <c r="U244">
        <v>0</v>
      </c>
      <c r="V244">
        <v>1</v>
      </c>
      <c r="W244">
        <v>0</v>
      </c>
      <c r="X244">
        <v>0</v>
      </c>
      <c r="Y244">
        <v>0</v>
      </c>
      <c r="Z244">
        <v>0</v>
      </c>
      <c r="AA244">
        <v>3</v>
      </c>
      <c r="AB244">
        <v>11</v>
      </c>
      <c r="AC244">
        <v>0</v>
      </c>
    </row>
    <row r="245" spans="1:29" ht="16.5" x14ac:dyDescent="0.3">
      <c r="A245">
        <v>9940</v>
      </c>
      <c r="B245">
        <v>1958</v>
      </c>
      <c r="C245" t="s">
        <v>29</v>
      </c>
      <c r="D245" t="s">
        <v>31</v>
      </c>
      <c r="E245">
        <v>64961</v>
      </c>
      <c r="F245">
        <v>0</v>
      </c>
      <c r="G245">
        <v>1</v>
      </c>
      <c r="H245" s="1">
        <v>41266</v>
      </c>
      <c r="I245">
        <v>97</v>
      </c>
      <c r="J245">
        <v>382</v>
      </c>
      <c r="K245">
        <v>114</v>
      </c>
      <c r="L245">
        <v>276</v>
      </c>
      <c r="M245">
        <v>75</v>
      </c>
      <c r="N245">
        <v>124</v>
      </c>
      <c r="O245">
        <v>38</v>
      </c>
      <c r="P245">
        <v>2</v>
      </c>
      <c r="Q245">
        <v>6</v>
      </c>
      <c r="R245">
        <v>4</v>
      </c>
      <c r="S245">
        <v>4</v>
      </c>
      <c r="T245">
        <v>3</v>
      </c>
      <c r="U245">
        <v>0</v>
      </c>
      <c r="V245">
        <v>0</v>
      </c>
      <c r="W245">
        <v>0</v>
      </c>
      <c r="X245">
        <v>0</v>
      </c>
      <c r="Y245">
        <v>0</v>
      </c>
      <c r="Z245">
        <v>0</v>
      </c>
      <c r="AA245">
        <v>3</v>
      </c>
      <c r="AB245">
        <v>11</v>
      </c>
      <c r="AC245">
        <v>0</v>
      </c>
    </row>
    <row r="246" spans="1:29" ht="16.5" x14ac:dyDescent="0.3">
      <c r="A246">
        <v>10735</v>
      </c>
      <c r="B246">
        <v>1971</v>
      </c>
      <c r="C246" t="s">
        <v>29</v>
      </c>
      <c r="D246" t="s">
        <v>30</v>
      </c>
      <c r="E246">
        <v>22804</v>
      </c>
      <c r="F246">
        <v>1</v>
      </c>
      <c r="G246">
        <v>0</v>
      </c>
      <c r="H246" s="1">
        <v>41486</v>
      </c>
      <c r="I246">
        <v>75</v>
      </c>
      <c r="J246">
        <v>14</v>
      </c>
      <c r="K246">
        <v>1</v>
      </c>
      <c r="L246">
        <v>7</v>
      </c>
      <c r="M246">
        <v>2</v>
      </c>
      <c r="N246">
        <v>1</v>
      </c>
      <c r="O246">
        <v>1</v>
      </c>
      <c r="P246">
        <v>1</v>
      </c>
      <c r="Q246">
        <v>2</v>
      </c>
      <c r="R246">
        <v>0</v>
      </c>
      <c r="S246">
        <v>2</v>
      </c>
      <c r="T246">
        <v>9</v>
      </c>
      <c r="U246">
        <v>0</v>
      </c>
      <c r="V246">
        <v>0</v>
      </c>
      <c r="W246">
        <v>0</v>
      </c>
      <c r="X246">
        <v>0</v>
      </c>
      <c r="Y246">
        <v>0</v>
      </c>
      <c r="Z246">
        <v>0</v>
      </c>
      <c r="AA246">
        <v>3</v>
      </c>
      <c r="AB246">
        <v>11</v>
      </c>
      <c r="AC246">
        <v>0</v>
      </c>
    </row>
    <row r="247" spans="1:29" ht="16.5" x14ac:dyDescent="0.3">
      <c r="A247">
        <v>9529</v>
      </c>
      <c r="B247">
        <v>1990</v>
      </c>
      <c r="C247" t="s">
        <v>29</v>
      </c>
      <c r="D247" t="s">
        <v>33</v>
      </c>
      <c r="E247">
        <v>73687</v>
      </c>
      <c r="F247">
        <v>0</v>
      </c>
      <c r="G247">
        <v>0</v>
      </c>
      <c r="H247" s="1">
        <v>41606</v>
      </c>
      <c r="I247">
        <v>8</v>
      </c>
      <c r="J247">
        <v>559</v>
      </c>
      <c r="K247">
        <v>153</v>
      </c>
      <c r="L247">
        <v>503</v>
      </c>
      <c r="M247">
        <v>218</v>
      </c>
      <c r="N247">
        <v>13</v>
      </c>
      <c r="O247">
        <v>181</v>
      </c>
      <c r="P247">
        <v>1</v>
      </c>
      <c r="Q247">
        <v>3</v>
      </c>
      <c r="R247">
        <v>9</v>
      </c>
      <c r="S247">
        <v>9</v>
      </c>
      <c r="T247">
        <v>2</v>
      </c>
      <c r="U247">
        <v>0</v>
      </c>
      <c r="V247">
        <v>0</v>
      </c>
      <c r="W247">
        <v>0</v>
      </c>
      <c r="X247">
        <v>1</v>
      </c>
      <c r="Y247">
        <v>0</v>
      </c>
      <c r="Z247">
        <v>0</v>
      </c>
      <c r="AA247">
        <v>3</v>
      </c>
      <c r="AB247">
        <v>11</v>
      </c>
      <c r="AC247">
        <v>1</v>
      </c>
    </row>
    <row r="248" spans="1:29" ht="16.5" x14ac:dyDescent="0.3">
      <c r="A248">
        <v>6439</v>
      </c>
      <c r="B248">
        <v>1958</v>
      </c>
      <c r="C248" t="s">
        <v>29</v>
      </c>
      <c r="D248" t="s">
        <v>33</v>
      </c>
      <c r="E248">
        <v>61074</v>
      </c>
      <c r="F248">
        <v>0</v>
      </c>
      <c r="G248">
        <v>1</v>
      </c>
      <c r="H248" s="1">
        <v>41138</v>
      </c>
      <c r="I248">
        <v>37</v>
      </c>
      <c r="J248">
        <v>789</v>
      </c>
      <c r="K248">
        <v>0</v>
      </c>
      <c r="L248">
        <v>133</v>
      </c>
      <c r="M248">
        <v>0</v>
      </c>
      <c r="N248">
        <v>28</v>
      </c>
      <c r="O248">
        <v>152</v>
      </c>
      <c r="P248">
        <v>7</v>
      </c>
      <c r="Q248">
        <v>11</v>
      </c>
      <c r="R248">
        <v>5</v>
      </c>
      <c r="S248">
        <v>8</v>
      </c>
      <c r="T248">
        <v>7</v>
      </c>
      <c r="U248">
        <v>0</v>
      </c>
      <c r="V248">
        <v>0</v>
      </c>
      <c r="W248">
        <v>0</v>
      </c>
      <c r="X248">
        <v>0</v>
      </c>
      <c r="Y248">
        <v>0</v>
      </c>
      <c r="Z248">
        <v>0</v>
      </c>
      <c r="AA248">
        <v>3</v>
      </c>
      <c r="AB248">
        <v>11</v>
      </c>
      <c r="AC248">
        <v>0</v>
      </c>
    </row>
    <row r="249" spans="1:29" ht="16.5" x14ac:dyDescent="0.3">
      <c r="A249">
        <v>7411</v>
      </c>
      <c r="B249">
        <v>1964</v>
      </c>
      <c r="C249" t="s">
        <v>32</v>
      </c>
      <c r="D249" t="s">
        <v>33</v>
      </c>
      <c r="E249">
        <v>31686</v>
      </c>
      <c r="F249">
        <v>1</v>
      </c>
      <c r="G249">
        <v>1</v>
      </c>
      <c r="H249" s="1">
        <v>41795</v>
      </c>
      <c r="I249">
        <v>31</v>
      </c>
      <c r="J249">
        <v>11</v>
      </c>
      <c r="K249">
        <v>0</v>
      </c>
      <c r="L249">
        <v>5</v>
      </c>
      <c r="M249">
        <v>0</v>
      </c>
      <c r="N249">
        <v>0</v>
      </c>
      <c r="O249">
        <v>1</v>
      </c>
      <c r="P249">
        <v>2</v>
      </c>
      <c r="Q249">
        <v>1</v>
      </c>
      <c r="R249">
        <v>0</v>
      </c>
      <c r="S249">
        <v>3</v>
      </c>
      <c r="T249">
        <v>6</v>
      </c>
      <c r="U249">
        <v>0</v>
      </c>
      <c r="V249">
        <v>0</v>
      </c>
      <c r="W249">
        <v>0</v>
      </c>
      <c r="X249">
        <v>0</v>
      </c>
      <c r="Y249">
        <v>0</v>
      </c>
      <c r="Z249">
        <v>0</v>
      </c>
      <c r="AA249">
        <v>3</v>
      </c>
      <c r="AB249">
        <v>11</v>
      </c>
      <c r="AC249">
        <v>0</v>
      </c>
    </row>
    <row r="250" spans="1:29" ht="16.5" x14ac:dyDescent="0.3">
      <c r="A250">
        <v>2176</v>
      </c>
      <c r="B250">
        <v>1972</v>
      </c>
      <c r="C250" t="s">
        <v>29</v>
      </c>
      <c r="D250" t="s">
        <v>33</v>
      </c>
      <c r="E250">
        <v>80134</v>
      </c>
      <c r="F250">
        <v>1</v>
      </c>
      <c r="G250">
        <v>0</v>
      </c>
      <c r="H250" s="1">
        <v>41414</v>
      </c>
      <c r="I250">
        <v>40</v>
      </c>
      <c r="J250">
        <v>1218</v>
      </c>
      <c r="K250">
        <v>16</v>
      </c>
      <c r="L250">
        <v>272</v>
      </c>
      <c r="M250">
        <v>104</v>
      </c>
      <c r="N250">
        <v>0</v>
      </c>
      <c r="O250">
        <v>80</v>
      </c>
      <c r="P250">
        <v>2</v>
      </c>
      <c r="Q250">
        <v>5</v>
      </c>
      <c r="R250">
        <v>3</v>
      </c>
      <c r="S250">
        <v>6</v>
      </c>
      <c r="T250">
        <v>6</v>
      </c>
      <c r="U250">
        <v>0</v>
      </c>
      <c r="V250">
        <v>1</v>
      </c>
      <c r="W250">
        <v>1</v>
      </c>
      <c r="X250">
        <v>1</v>
      </c>
      <c r="Y250">
        <v>0</v>
      </c>
      <c r="Z250">
        <v>0</v>
      </c>
      <c r="AA250">
        <v>3</v>
      </c>
      <c r="AB250">
        <v>11</v>
      </c>
      <c r="AC250">
        <v>1</v>
      </c>
    </row>
    <row r="251" spans="1:29" ht="16.5" x14ac:dyDescent="0.3">
      <c r="A251">
        <v>9265</v>
      </c>
      <c r="B251">
        <v>1953</v>
      </c>
      <c r="C251" t="s">
        <v>29</v>
      </c>
      <c r="D251" t="s">
        <v>33</v>
      </c>
      <c r="E251">
        <v>75027</v>
      </c>
      <c r="F251">
        <v>0</v>
      </c>
      <c r="G251">
        <v>1</v>
      </c>
      <c r="H251" s="1">
        <v>41283</v>
      </c>
      <c r="I251">
        <v>74</v>
      </c>
      <c r="J251">
        <v>925</v>
      </c>
      <c r="K251">
        <v>64</v>
      </c>
      <c r="L251">
        <v>179</v>
      </c>
      <c r="M251">
        <v>133</v>
      </c>
      <c r="N251">
        <v>12</v>
      </c>
      <c r="O251">
        <v>77</v>
      </c>
      <c r="P251">
        <v>2</v>
      </c>
      <c r="Q251">
        <v>9</v>
      </c>
      <c r="R251">
        <v>4</v>
      </c>
      <c r="S251">
        <v>6</v>
      </c>
      <c r="T251">
        <v>5</v>
      </c>
      <c r="U251">
        <v>0</v>
      </c>
      <c r="V251">
        <v>0</v>
      </c>
      <c r="W251">
        <v>0</v>
      </c>
      <c r="X251">
        <v>0</v>
      </c>
      <c r="Y251">
        <v>0</v>
      </c>
      <c r="Z251">
        <v>0</v>
      </c>
      <c r="AA251">
        <v>3</v>
      </c>
      <c r="AB251">
        <v>11</v>
      </c>
      <c r="AC251">
        <v>0</v>
      </c>
    </row>
    <row r="252" spans="1:29" ht="16.5" x14ac:dyDescent="0.3">
      <c r="A252">
        <v>8867</v>
      </c>
      <c r="B252">
        <v>1988</v>
      </c>
      <c r="C252" t="s">
        <v>32</v>
      </c>
      <c r="D252" t="s">
        <v>33</v>
      </c>
      <c r="E252">
        <v>67546</v>
      </c>
      <c r="F252">
        <v>0</v>
      </c>
      <c r="G252">
        <v>0</v>
      </c>
      <c r="H252" s="1">
        <v>41152</v>
      </c>
      <c r="I252">
        <v>90</v>
      </c>
      <c r="J252">
        <v>864</v>
      </c>
      <c r="K252">
        <v>134</v>
      </c>
      <c r="L252">
        <v>768</v>
      </c>
      <c r="M252">
        <v>150</v>
      </c>
      <c r="N252">
        <v>38</v>
      </c>
      <c r="O252">
        <v>172</v>
      </c>
      <c r="P252">
        <v>1</v>
      </c>
      <c r="Q252">
        <v>4</v>
      </c>
      <c r="R252">
        <v>10</v>
      </c>
      <c r="S252">
        <v>5</v>
      </c>
      <c r="T252">
        <v>3</v>
      </c>
      <c r="U252">
        <v>0</v>
      </c>
      <c r="V252">
        <v>0</v>
      </c>
      <c r="W252">
        <v>0</v>
      </c>
      <c r="X252">
        <v>0</v>
      </c>
      <c r="Y252">
        <v>0</v>
      </c>
      <c r="Z252">
        <v>0</v>
      </c>
      <c r="AA252">
        <v>3</v>
      </c>
      <c r="AB252">
        <v>11</v>
      </c>
      <c r="AC252">
        <v>0</v>
      </c>
    </row>
    <row r="253" spans="1:29" ht="16.5" x14ac:dyDescent="0.3">
      <c r="A253">
        <v>8932</v>
      </c>
      <c r="B253">
        <v>1969</v>
      </c>
      <c r="C253" t="s">
        <v>34</v>
      </c>
      <c r="D253" t="s">
        <v>31</v>
      </c>
      <c r="E253">
        <v>65176</v>
      </c>
      <c r="F253">
        <v>0</v>
      </c>
      <c r="G253">
        <v>1</v>
      </c>
      <c r="H253" s="1">
        <v>41211</v>
      </c>
      <c r="I253">
        <v>57</v>
      </c>
      <c r="J253">
        <v>960</v>
      </c>
      <c r="K253">
        <v>28</v>
      </c>
      <c r="L253">
        <v>183</v>
      </c>
      <c r="M253">
        <v>220</v>
      </c>
      <c r="N253">
        <v>70</v>
      </c>
      <c r="O253">
        <v>70</v>
      </c>
      <c r="P253">
        <v>4</v>
      </c>
      <c r="Q253">
        <v>9</v>
      </c>
      <c r="R253">
        <v>6</v>
      </c>
      <c r="S253">
        <v>6</v>
      </c>
      <c r="T253">
        <v>6</v>
      </c>
      <c r="U253">
        <v>0</v>
      </c>
      <c r="V253">
        <v>0</v>
      </c>
      <c r="W253">
        <v>0</v>
      </c>
      <c r="X253">
        <v>0</v>
      </c>
      <c r="Y253">
        <v>0</v>
      </c>
      <c r="Z253">
        <v>0</v>
      </c>
      <c r="AA253">
        <v>3</v>
      </c>
      <c r="AB253">
        <v>11</v>
      </c>
      <c r="AC253">
        <v>0</v>
      </c>
    </row>
    <row r="254" spans="1:29" ht="16.5" x14ac:dyDescent="0.3">
      <c r="A254">
        <v>10236</v>
      </c>
      <c r="B254">
        <v>1975</v>
      </c>
      <c r="C254" t="s">
        <v>34</v>
      </c>
      <c r="D254" t="s">
        <v>30</v>
      </c>
      <c r="E254">
        <v>31160</v>
      </c>
      <c r="F254">
        <v>1</v>
      </c>
      <c r="G254">
        <v>0</v>
      </c>
      <c r="H254" s="1">
        <v>41533</v>
      </c>
      <c r="I254">
        <v>59</v>
      </c>
      <c r="J254">
        <v>16</v>
      </c>
      <c r="K254">
        <v>3</v>
      </c>
      <c r="L254">
        <v>25</v>
      </c>
      <c r="M254">
        <v>6</v>
      </c>
      <c r="N254">
        <v>1</v>
      </c>
      <c r="O254">
        <v>13</v>
      </c>
      <c r="P254">
        <v>2</v>
      </c>
      <c r="Q254">
        <v>2</v>
      </c>
      <c r="R254">
        <v>0</v>
      </c>
      <c r="S254">
        <v>3</v>
      </c>
      <c r="T254">
        <v>8</v>
      </c>
      <c r="U254">
        <v>0</v>
      </c>
      <c r="V254">
        <v>0</v>
      </c>
      <c r="W254">
        <v>0</v>
      </c>
      <c r="X254">
        <v>0</v>
      </c>
      <c r="Y254">
        <v>0</v>
      </c>
      <c r="Z254">
        <v>0</v>
      </c>
      <c r="AA254">
        <v>3</v>
      </c>
      <c r="AB254">
        <v>11</v>
      </c>
      <c r="AC254">
        <v>0</v>
      </c>
    </row>
    <row r="255" spans="1:29" ht="16.5" x14ac:dyDescent="0.3">
      <c r="A255">
        <v>6340</v>
      </c>
      <c r="B255">
        <v>1985</v>
      </c>
      <c r="C255" t="s">
        <v>29</v>
      </c>
      <c r="D255" t="s">
        <v>30</v>
      </c>
      <c r="E255">
        <v>29938</v>
      </c>
      <c r="F255">
        <v>1</v>
      </c>
      <c r="G255">
        <v>0</v>
      </c>
      <c r="H255" s="1">
        <v>41574</v>
      </c>
      <c r="I255">
        <v>52</v>
      </c>
      <c r="J255">
        <v>3</v>
      </c>
      <c r="K255">
        <v>3</v>
      </c>
      <c r="L255">
        <v>7</v>
      </c>
      <c r="M255">
        <v>0</v>
      </c>
      <c r="N255">
        <v>2</v>
      </c>
      <c r="O255">
        <v>11</v>
      </c>
      <c r="P255">
        <v>2</v>
      </c>
      <c r="Q255">
        <v>1</v>
      </c>
      <c r="R255">
        <v>0</v>
      </c>
      <c r="S255">
        <v>3</v>
      </c>
      <c r="T255">
        <v>6</v>
      </c>
      <c r="U255">
        <v>0</v>
      </c>
      <c r="V255">
        <v>0</v>
      </c>
      <c r="W255">
        <v>0</v>
      </c>
      <c r="X255">
        <v>0</v>
      </c>
      <c r="Y255">
        <v>0</v>
      </c>
      <c r="Z255">
        <v>0</v>
      </c>
      <c r="AA255">
        <v>3</v>
      </c>
      <c r="AB255">
        <v>11</v>
      </c>
      <c r="AC255">
        <v>0</v>
      </c>
    </row>
    <row r="256" spans="1:29" ht="16.5" x14ac:dyDescent="0.3">
      <c r="A256">
        <v>10089</v>
      </c>
      <c r="B256">
        <v>1974</v>
      </c>
      <c r="C256" t="s">
        <v>29</v>
      </c>
      <c r="D256" t="s">
        <v>35</v>
      </c>
      <c r="E256">
        <v>102692</v>
      </c>
      <c r="F256">
        <v>0</v>
      </c>
      <c r="G256">
        <v>0</v>
      </c>
      <c r="H256" s="1">
        <v>41369</v>
      </c>
      <c r="I256">
        <v>5</v>
      </c>
      <c r="J256">
        <v>168</v>
      </c>
      <c r="K256">
        <v>148</v>
      </c>
      <c r="L256">
        <v>444</v>
      </c>
      <c r="M256">
        <v>32</v>
      </c>
      <c r="N256">
        <v>172</v>
      </c>
      <c r="O256">
        <v>148</v>
      </c>
      <c r="P256">
        <v>1</v>
      </c>
      <c r="Q256">
        <v>6</v>
      </c>
      <c r="R256">
        <v>9</v>
      </c>
      <c r="S256">
        <v>13</v>
      </c>
      <c r="T256">
        <v>2</v>
      </c>
      <c r="U256">
        <v>0</v>
      </c>
      <c r="V256">
        <v>1</v>
      </c>
      <c r="W256">
        <v>1</v>
      </c>
      <c r="X256">
        <v>1</v>
      </c>
      <c r="Y256">
        <v>1</v>
      </c>
      <c r="Z256">
        <v>0</v>
      </c>
      <c r="AA256">
        <v>3</v>
      </c>
      <c r="AB256">
        <v>11</v>
      </c>
      <c r="AC256">
        <v>1</v>
      </c>
    </row>
    <row r="257" spans="1:29" ht="16.5" x14ac:dyDescent="0.3">
      <c r="A257">
        <v>2227</v>
      </c>
      <c r="B257">
        <v>1958</v>
      </c>
      <c r="C257" t="s">
        <v>37</v>
      </c>
      <c r="D257" t="s">
        <v>31</v>
      </c>
      <c r="E257">
        <v>26490</v>
      </c>
      <c r="F257">
        <v>0</v>
      </c>
      <c r="G257">
        <v>0</v>
      </c>
      <c r="H257" s="1">
        <v>41174</v>
      </c>
      <c r="I257">
        <v>92</v>
      </c>
      <c r="J257">
        <v>45</v>
      </c>
      <c r="K257">
        <v>47</v>
      </c>
      <c r="L257">
        <v>52</v>
      </c>
      <c r="M257">
        <v>21</v>
      </c>
      <c r="N257">
        <v>20</v>
      </c>
      <c r="O257">
        <v>25</v>
      </c>
      <c r="P257">
        <v>2</v>
      </c>
      <c r="Q257">
        <v>3</v>
      </c>
      <c r="R257">
        <v>1</v>
      </c>
      <c r="S257">
        <v>5</v>
      </c>
      <c r="T257">
        <v>6</v>
      </c>
      <c r="U257">
        <v>0</v>
      </c>
      <c r="V257">
        <v>0</v>
      </c>
      <c r="W257">
        <v>0</v>
      </c>
      <c r="X257">
        <v>0</v>
      </c>
      <c r="Y257">
        <v>0</v>
      </c>
      <c r="Z257">
        <v>0</v>
      </c>
      <c r="AA257">
        <v>3</v>
      </c>
      <c r="AB257">
        <v>11</v>
      </c>
      <c r="AC257">
        <v>0</v>
      </c>
    </row>
    <row r="258" spans="1:29" ht="16.5" x14ac:dyDescent="0.3">
      <c r="A258">
        <v>10992</v>
      </c>
      <c r="B258">
        <v>1967</v>
      </c>
      <c r="C258" t="s">
        <v>29</v>
      </c>
      <c r="D258" t="s">
        <v>31</v>
      </c>
      <c r="E258">
        <v>75702</v>
      </c>
      <c r="F258">
        <v>1</v>
      </c>
      <c r="G258">
        <v>1</v>
      </c>
      <c r="H258" s="1">
        <v>41150</v>
      </c>
      <c r="I258">
        <v>77</v>
      </c>
      <c r="J258">
        <v>650</v>
      </c>
      <c r="K258">
        <v>28</v>
      </c>
      <c r="L258">
        <v>353</v>
      </c>
      <c r="M258">
        <v>45</v>
      </c>
      <c r="N258">
        <v>42</v>
      </c>
      <c r="O258">
        <v>30</v>
      </c>
      <c r="P258">
        <v>5</v>
      </c>
      <c r="Q258">
        <v>4</v>
      </c>
      <c r="R258">
        <v>6</v>
      </c>
      <c r="S258">
        <v>11</v>
      </c>
      <c r="T258">
        <v>8</v>
      </c>
      <c r="U258">
        <v>0</v>
      </c>
      <c r="V258">
        <v>0</v>
      </c>
      <c r="W258">
        <v>0</v>
      </c>
      <c r="X258">
        <v>0</v>
      </c>
      <c r="Y258">
        <v>0</v>
      </c>
      <c r="Z258">
        <v>0</v>
      </c>
      <c r="AA258">
        <v>3</v>
      </c>
      <c r="AB258">
        <v>11</v>
      </c>
      <c r="AC258">
        <v>0</v>
      </c>
    </row>
    <row r="259" spans="1:29" ht="16.5" x14ac:dyDescent="0.3">
      <c r="A259">
        <v>5304</v>
      </c>
      <c r="B259">
        <v>1974</v>
      </c>
      <c r="C259" t="s">
        <v>32</v>
      </c>
      <c r="D259" t="s">
        <v>30</v>
      </c>
      <c r="E259">
        <v>30899</v>
      </c>
      <c r="F259">
        <v>1</v>
      </c>
      <c r="G259">
        <v>0</v>
      </c>
      <c r="H259" s="1">
        <v>41195</v>
      </c>
      <c r="I259">
        <v>35</v>
      </c>
      <c r="J259">
        <v>24</v>
      </c>
      <c r="K259">
        <v>0</v>
      </c>
      <c r="L259">
        <v>8</v>
      </c>
      <c r="M259">
        <v>0</v>
      </c>
      <c r="N259">
        <v>0</v>
      </c>
      <c r="O259">
        <v>1</v>
      </c>
      <c r="P259">
        <v>2</v>
      </c>
      <c r="Q259">
        <v>1</v>
      </c>
      <c r="R259">
        <v>0</v>
      </c>
      <c r="S259">
        <v>3</v>
      </c>
      <c r="T259">
        <v>6</v>
      </c>
      <c r="U259">
        <v>0</v>
      </c>
      <c r="V259">
        <v>0</v>
      </c>
      <c r="W259">
        <v>0</v>
      </c>
      <c r="X259">
        <v>0</v>
      </c>
      <c r="Y259">
        <v>0</v>
      </c>
      <c r="Z259">
        <v>0</v>
      </c>
      <c r="AA259">
        <v>3</v>
      </c>
      <c r="AB259">
        <v>11</v>
      </c>
      <c r="AC259">
        <v>0</v>
      </c>
    </row>
    <row r="260" spans="1:29" ht="16.5" x14ac:dyDescent="0.3">
      <c r="A260">
        <v>309</v>
      </c>
      <c r="B260">
        <v>1961</v>
      </c>
      <c r="C260" t="s">
        <v>32</v>
      </c>
      <c r="D260" t="s">
        <v>31</v>
      </c>
      <c r="E260">
        <v>63342</v>
      </c>
      <c r="F260">
        <v>0</v>
      </c>
      <c r="G260">
        <v>1</v>
      </c>
      <c r="H260" s="1">
        <v>41198</v>
      </c>
      <c r="I260">
        <v>48</v>
      </c>
      <c r="J260">
        <v>918</v>
      </c>
      <c r="K260">
        <v>21</v>
      </c>
      <c r="L260">
        <v>118</v>
      </c>
      <c r="M260">
        <v>13</v>
      </c>
      <c r="N260">
        <v>10</v>
      </c>
      <c r="O260">
        <v>21</v>
      </c>
      <c r="P260">
        <v>3</v>
      </c>
      <c r="Q260">
        <v>8</v>
      </c>
      <c r="R260">
        <v>3</v>
      </c>
      <c r="S260">
        <v>5</v>
      </c>
      <c r="T260">
        <v>6</v>
      </c>
      <c r="U260">
        <v>0</v>
      </c>
      <c r="V260">
        <v>1</v>
      </c>
      <c r="W260">
        <v>0</v>
      </c>
      <c r="X260">
        <v>0</v>
      </c>
      <c r="Y260">
        <v>0</v>
      </c>
      <c r="Z260">
        <v>0</v>
      </c>
      <c r="AA260">
        <v>3</v>
      </c>
      <c r="AB260">
        <v>11</v>
      </c>
      <c r="AC260">
        <v>0</v>
      </c>
    </row>
    <row r="261" spans="1:29" ht="16.5" x14ac:dyDescent="0.3">
      <c r="A261">
        <v>3406</v>
      </c>
      <c r="B261">
        <v>1964</v>
      </c>
      <c r="C261" t="s">
        <v>29</v>
      </c>
      <c r="D261" t="s">
        <v>30</v>
      </c>
      <c r="E261">
        <v>45989</v>
      </c>
      <c r="F261">
        <v>0</v>
      </c>
      <c r="G261">
        <v>1</v>
      </c>
      <c r="H261" s="1">
        <v>41204</v>
      </c>
      <c r="I261">
        <v>97</v>
      </c>
      <c r="J261">
        <v>138</v>
      </c>
      <c r="K261">
        <v>33</v>
      </c>
      <c r="L261">
        <v>87</v>
      </c>
      <c r="M261">
        <v>28</v>
      </c>
      <c r="N261">
        <v>24</v>
      </c>
      <c r="O261">
        <v>12</v>
      </c>
      <c r="P261">
        <v>4</v>
      </c>
      <c r="Q261">
        <v>3</v>
      </c>
      <c r="R261">
        <v>2</v>
      </c>
      <c r="S261">
        <v>7</v>
      </c>
      <c r="T261">
        <v>3</v>
      </c>
      <c r="U261">
        <v>0</v>
      </c>
      <c r="V261">
        <v>0</v>
      </c>
      <c r="W261">
        <v>0</v>
      </c>
      <c r="X261">
        <v>0</v>
      </c>
      <c r="Y261">
        <v>0</v>
      </c>
      <c r="Z261">
        <v>0</v>
      </c>
      <c r="AA261">
        <v>3</v>
      </c>
      <c r="AB261">
        <v>11</v>
      </c>
      <c r="AC261">
        <v>0</v>
      </c>
    </row>
    <row r="262" spans="1:29" ht="16.5" x14ac:dyDescent="0.3">
      <c r="A262">
        <v>2661</v>
      </c>
      <c r="B262">
        <v>1964</v>
      </c>
      <c r="C262" t="s">
        <v>29</v>
      </c>
      <c r="D262" t="s">
        <v>30</v>
      </c>
      <c r="E262">
        <v>18701</v>
      </c>
      <c r="F262">
        <v>1</v>
      </c>
      <c r="G262">
        <v>1</v>
      </c>
      <c r="H262" s="1">
        <v>41429</v>
      </c>
      <c r="I262">
        <v>95</v>
      </c>
      <c r="J262">
        <v>12</v>
      </c>
      <c r="K262">
        <v>4</v>
      </c>
      <c r="L262">
        <v>2</v>
      </c>
      <c r="M262">
        <v>10</v>
      </c>
      <c r="N262">
        <v>6</v>
      </c>
      <c r="O262">
        <v>10</v>
      </c>
      <c r="P262">
        <v>4</v>
      </c>
      <c r="Q262">
        <v>2</v>
      </c>
      <c r="R262">
        <v>0</v>
      </c>
      <c r="S262">
        <v>4</v>
      </c>
      <c r="T262">
        <v>5</v>
      </c>
      <c r="U262">
        <v>0</v>
      </c>
      <c r="V262">
        <v>0</v>
      </c>
      <c r="W262">
        <v>0</v>
      </c>
      <c r="X262">
        <v>0</v>
      </c>
      <c r="Y262">
        <v>0</v>
      </c>
      <c r="Z262">
        <v>0</v>
      </c>
      <c r="AA262">
        <v>3</v>
      </c>
      <c r="AB262">
        <v>11</v>
      </c>
      <c r="AC262">
        <v>0</v>
      </c>
    </row>
    <row r="263" spans="1:29" ht="16.5" x14ac:dyDescent="0.3">
      <c r="A263">
        <v>3153</v>
      </c>
      <c r="B263">
        <v>1957</v>
      </c>
      <c r="C263" t="s">
        <v>32</v>
      </c>
      <c r="D263" t="s">
        <v>30</v>
      </c>
      <c r="E263">
        <v>40737</v>
      </c>
      <c r="F263">
        <v>2</v>
      </c>
      <c r="G263">
        <v>1</v>
      </c>
      <c r="H263" s="1">
        <v>41616</v>
      </c>
      <c r="I263">
        <v>24</v>
      </c>
      <c r="J263">
        <v>11</v>
      </c>
      <c r="K263">
        <v>0</v>
      </c>
      <c r="L263">
        <v>4</v>
      </c>
      <c r="M263">
        <v>0</v>
      </c>
      <c r="N263">
        <v>0</v>
      </c>
      <c r="O263">
        <v>2</v>
      </c>
      <c r="P263">
        <v>1</v>
      </c>
      <c r="Q263">
        <v>1</v>
      </c>
      <c r="R263">
        <v>0</v>
      </c>
      <c r="S263">
        <v>2</v>
      </c>
      <c r="T263">
        <v>8</v>
      </c>
      <c r="U263">
        <v>0</v>
      </c>
      <c r="V263">
        <v>0</v>
      </c>
      <c r="W263">
        <v>0</v>
      </c>
      <c r="X263">
        <v>0</v>
      </c>
      <c r="Y263">
        <v>0</v>
      </c>
      <c r="Z263">
        <v>0</v>
      </c>
      <c r="AA263">
        <v>3</v>
      </c>
      <c r="AB263">
        <v>11</v>
      </c>
      <c r="AC263">
        <v>0</v>
      </c>
    </row>
    <row r="264" spans="1:29" ht="16.5" x14ac:dyDescent="0.3">
      <c r="A264">
        <v>10264</v>
      </c>
      <c r="B264">
        <v>1979</v>
      </c>
      <c r="C264" t="s">
        <v>29</v>
      </c>
      <c r="D264" t="s">
        <v>35</v>
      </c>
      <c r="E264">
        <v>15287</v>
      </c>
      <c r="F264">
        <v>1</v>
      </c>
      <c r="G264">
        <v>0</v>
      </c>
      <c r="H264" s="1">
        <v>41192</v>
      </c>
      <c r="I264">
        <v>60</v>
      </c>
      <c r="J264">
        <v>1</v>
      </c>
      <c r="K264">
        <v>2</v>
      </c>
      <c r="L264">
        <v>8</v>
      </c>
      <c r="M264">
        <v>4</v>
      </c>
      <c r="N264">
        <v>3</v>
      </c>
      <c r="O264">
        <v>13</v>
      </c>
      <c r="P264">
        <v>2</v>
      </c>
      <c r="Q264">
        <v>1</v>
      </c>
      <c r="R264">
        <v>1</v>
      </c>
      <c r="S264">
        <v>2</v>
      </c>
      <c r="T264">
        <v>7</v>
      </c>
      <c r="U264">
        <v>1</v>
      </c>
      <c r="V264">
        <v>0</v>
      </c>
      <c r="W264">
        <v>0</v>
      </c>
      <c r="X264">
        <v>0</v>
      </c>
      <c r="Y264">
        <v>0</v>
      </c>
      <c r="Z264">
        <v>0</v>
      </c>
      <c r="AA264">
        <v>3</v>
      </c>
      <c r="AB264">
        <v>11</v>
      </c>
      <c r="AC264">
        <v>1</v>
      </c>
    </row>
    <row r="265" spans="1:29" ht="16.5" x14ac:dyDescent="0.3">
      <c r="A265">
        <v>1184</v>
      </c>
      <c r="B265">
        <v>1968</v>
      </c>
      <c r="C265" t="s">
        <v>32</v>
      </c>
      <c r="D265" t="s">
        <v>35</v>
      </c>
      <c r="E265">
        <v>69674</v>
      </c>
      <c r="F265">
        <v>0</v>
      </c>
      <c r="G265">
        <v>2</v>
      </c>
      <c r="H265" s="1">
        <v>41416</v>
      </c>
      <c r="I265">
        <v>46</v>
      </c>
      <c r="J265">
        <v>554</v>
      </c>
      <c r="K265">
        <v>41</v>
      </c>
      <c r="L265">
        <v>215</v>
      </c>
      <c r="M265">
        <v>11</v>
      </c>
      <c r="N265">
        <v>0</v>
      </c>
      <c r="O265">
        <v>24</v>
      </c>
      <c r="P265">
        <v>3</v>
      </c>
      <c r="Q265">
        <v>10</v>
      </c>
      <c r="R265">
        <v>2</v>
      </c>
      <c r="S265">
        <v>10</v>
      </c>
      <c r="T265">
        <v>5</v>
      </c>
      <c r="U265">
        <v>0</v>
      </c>
      <c r="V265">
        <v>0</v>
      </c>
      <c r="W265">
        <v>0</v>
      </c>
      <c r="X265">
        <v>0</v>
      </c>
      <c r="Y265">
        <v>0</v>
      </c>
      <c r="Z265">
        <v>0</v>
      </c>
      <c r="AA265">
        <v>3</v>
      </c>
      <c r="AB265">
        <v>11</v>
      </c>
      <c r="AC265">
        <v>0</v>
      </c>
    </row>
    <row r="266" spans="1:29" ht="16.5" x14ac:dyDescent="0.3">
      <c r="A266">
        <v>4200</v>
      </c>
      <c r="B266">
        <v>1970</v>
      </c>
      <c r="C266" t="s">
        <v>34</v>
      </c>
      <c r="D266" t="s">
        <v>33</v>
      </c>
      <c r="E266">
        <v>44159</v>
      </c>
      <c r="F266">
        <v>1</v>
      </c>
      <c r="G266">
        <v>0</v>
      </c>
      <c r="H266" s="1">
        <v>41807</v>
      </c>
      <c r="I266">
        <v>85</v>
      </c>
      <c r="J266">
        <v>167</v>
      </c>
      <c r="K266">
        <v>2</v>
      </c>
      <c r="L266">
        <v>62</v>
      </c>
      <c r="M266">
        <v>24</v>
      </c>
      <c r="N266">
        <v>13</v>
      </c>
      <c r="O266">
        <v>7</v>
      </c>
      <c r="P266">
        <v>4</v>
      </c>
      <c r="Q266">
        <v>4</v>
      </c>
      <c r="R266">
        <v>1</v>
      </c>
      <c r="S266">
        <v>6</v>
      </c>
      <c r="T266">
        <v>5</v>
      </c>
      <c r="U266">
        <v>0</v>
      </c>
      <c r="V266">
        <v>0</v>
      </c>
      <c r="W266">
        <v>0</v>
      </c>
      <c r="X266">
        <v>0</v>
      </c>
      <c r="Y266">
        <v>0</v>
      </c>
      <c r="Z266">
        <v>0</v>
      </c>
      <c r="AA266">
        <v>3</v>
      </c>
      <c r="AB266">
        <v>11</v>
      </c>
      <c r="AC266">
        <v>0</v>
      </c>
    </row>
    <row r="267" spans="1:29" ht="16.5" x14ac:dyDescent="0.3">
      <c r="A267">
        <v>9396</v>
      </c>
      <c r="B267">
        <v>1978</v>
      </c>
      <c r="C267" t="s">
        <v>32</v>
      </c>
      <c r="D267" t="s">
        <v>33</v>
      </c>
      <c r="E267">
        <v>37717</v>
      </c>
      <c r="F267">
        <v>1</v>
      </c>
      <c r="G267">
        <v>0</v>
      </c>
      <c r="H267" s="1">
        <v>41236</v>
      </c>
      <c r="I267">
        <v>31</v>
      </c>
      <c r="J267">
        <v>9</v>
      </c>
      <c r="K267">
        <v>0</v>
      </c>
      <c r="L267">
        <v>6</v>
      </c>
      <c r="M267">
        <v>4</v>
      </c>
      <c r="N267">
        <v>1</v>
      </c>
      <c r="O267">
        <v>5</v>
      </c>
      <c r="P267">
        <v>1</v>
      </c>
      <c r="Q267">
        <v>1</v>
      </c>
      <c r="R267">
        <v>0</v>
      </c>
      <c r="S267">
        <v>2</v>
      </c>
      <c r="T267">
        <v>9</v>
      </c>
      <c r="U267">
        <v>0</v>
      </c>
      <c r="V267">
        <v>0</v>
      </c>
      <c r="W267">
        <v>0</v>
      </c>
      <c r="X267">
        <v>0</v>
      </c>
      <c r="Y267">
        <v>0</v>
      </c>
      <c r="Z267">
        <v>0</v>
      </c>
      <c r="AA267">
        <v>3</v>
      </c>
      <c r="AB267">
        <v>11</v>
      </c>
      <c r="AC267">
        <v>0</v>
      </c>
    </row>
    <row r="268" spans="1:29" ht="16.5" x14ac:dyDescent="0.3">
      <c r="A268">
        <v>2387</v>
      </c>
      <c r="B268">
        <v>1952</v>
      </c>
      <c r="C268" t="s">
        <v>34</v>
      </c>
      <c r="D268" t="s">
        <v>31</v>
      </c>
      <c r="E268">
        <v>43776</v>
      </c>
      <c r="F268">
        <v>1</v>
      </c>
      <c r="G268">
        <v>1</v>
      </c>
      <c r="H268" s="1">
        <v>41308</v>
      </c>
      <c r="I268">
        <v>9</v>
      </c>
      <c r="J268">
        <v>177</v>
      </c>
      <c r="K268">
        <v>2</v>
      </c>
      <c r="L268">
        <v>71</v>
      </c>
      <c r="M268">
        <v>3</v>
      </c>
      <c r="N268">
        <v>2</v>
      </c>
      <c r="O268">
        <v>20</v>
      </c>
      <c r="P268">
        <v>6</v>
      </c>
      <c r="Q268">
        <v>5</v>
      </c>
      <c r="R268">
        <v>2</v>
      </c>
      <c r="S268">
        <v>4</v>
      </c>
      <c r="T268">
        <v>8</v>
      </c>
      <c r="U268">
        <v>0</v>
      </c>
      <c r="V268">
        <v>0</v>
      </c>
      <c r="W268">
        <v>0</v>
      </c>
      <c r="X268">
        <v>0</v>
      </c>
      <c r="Y268">
        <v>0</v>
      </c>
      <c r="Z268">
        <v>0</v>
      </c>
      <c r="AA268">
        <v>3</v>
      </c>
      <c r="AB268">
        <v>11</v>
      </c>
      <c r="AC268">
        <v>1</v>
      </c>
    </row>
    <row r="269" spans="1:29" ht="16.5" x14ac:dyDescent="0.3">
      <c r="A269">
        <v>6690</v>
      </c>
      <c r="B269">
        <v>1966</v>
      </c>
      <c r="C269" t="s">
        <v>34</v>
      </c>
      <c r="D269" t="s">
        <v>33</v>
      </c>
      <c r="E269">
        <v>38179</v>
      </c>
      <c r="F269">
        <v>1</v>
      </c>
      <c r="G269">
        <v>1</v>
      </c>
      <c r="H269" s="1">
        <v>41347</v>
      </c>
      <c r="I269">
        <v>30</v>
      </c>
      <c r="J269">
        <v>38</v>
      </c>
      <c r="K269">
        <v>4</v>
      </c>
      <c r="L269">
        <v>22</v>
      </c>
      <c r="M269">
        <v>4</v>
      </c>
      <c r="N269">
        <v>2</v>
      </c>
      <c r="O269">
        <v>20</v>
      </c>
      <c r="P269">
        <v>4</v>
      </c>
      <c r="Q269">
        <v>3</v>
      </c>
      <c r="R269">
        <v>1</v>
      </c>
      <c r="S269">
        <v>3</v>
      </c>
      <c r="T269">
        <v>7</v>
      </c>
      <c r="U269">
        <v>0</v>
      </c>
      <c r="V269">
        <v>0</v>
      </c>
      <c r="W269">
        <v>0</v>
      </c>
      <c r="X269">
        <v>0</v>
      </c>
      <c r="Y269">
        <v>0</v>
      </c>
      <c r="Z269">
        <v>0</v>
      </c>
      <c r="AA269">
        <v>3</v>
      </c>
      <c r="AB269">
        <v>11</v>
      </c>
      <c r="AC269">
        <v>0</v>
      </c>
    </row>
    <row r="270" spans="1:29" ht="16.5" x14ac:dyDescent="0.3">
      <c r="A270">
        <v>1225</v>
      </c>
      <c r="B270">
        <v>1963</v>
      </c>
      <c r="C270" t="s">
        <v>29</v>
      </c>
      <c r="D270" t="s">
        <v>33</v>
      </c>
      <c r="E270">
        <v>80124</v>
      </c>
      <c r="F270">
        <v>0</v>
      </c>
      <c r="G270">
        <v>0</v>
      </c>
      <c r="H270" s="1">
        <v>41816</v>
      </c>
      <c r="I270">
        <v>47</v>
      </c>
      <c r="J270">
        <v>483</v>
      </c>
      <c r="K270">
        <v>84</v>
      </c>
      <c r="L270">
        <v>398</v>
      </c>
      <c r="M270">
        <v>205</v>
      </c>
      <c r="N270">
        <v>84</v>
      </c>
      <c r="O270">
        <v>241</v>
      </c>
      <c r="P270">
        <v>1</v>
      </c>
      <c r="Q270">
        <v>3</v>
      </c>
      <c r="R270">
        <v>7</v>
      </c>
      <c r="S270">
        <v>8</v>
      </c>
      <c r="T270">
        <v>1</v>
      </c>
      <c r="U270">
        <v>1</v>
      </c>
      <c r="V270">
        <v>0</v>
      </c>
      <c r="W270">
        <v>0</v>
      </c>
      <c r="X270">
        <v>0</v>
      </c>
      <c r="Y270">
        <v>0</v>
      </c>
      <c r="Z270">
        <v>0</v>
      </c>
      <c r="AA270">
        <v>3</v>
      </c>
      <c r="AB270">
        <v>11</v>
      </c>
      <c r="AC270">
        <v>0</v>
      </c>
    </row>
    <row r="271" spans="1:29" ht="16.5" x14ac:dyDescent="0.3">
      <c r="A271">
        <v>9703</v>
      </c>
      <c r="B271">
        <v>1970</v>
      </c>
      <c r="C271" t="s">
        <v>32</v>
      </c>
      <c r="D271" t="s">
        <v>33</v>
      </c>
      <c r="E271">
        <v>38097</v>
      </c>
      <c r="F271">
        <v>1</v>
      </c>
      <c r="G271">
        <v>1</v>
      </c>
      <c r="H271" s="1">
        <v>41197</v>
      </c>
      <c r="I271">
        <v>70</v>
      </c>
      <c r="J271">
        <v>77</v>
      </c>
      <c r="K271">
        <v>2</v>
      </c>
      <c r="L271">
        <v>35</v>
      </c>
      <c r="M271">
        <v>0</v>
      </c>
      <c r="N271">
        <v>1</v>
      </c>
      <c r="O271">
        <v>69</v>
      </c>
      <c r="P271">
        <v>4</v>
      </c>
      <c r="Q271">
        <v>3</v>
      </c>
      <c r="R271">
        <v>2</v>
      </c>
      <c r="S271">
        <v>2</v>
      </c>
      <c r="T271">
        <v>7</v>
      </c>
      <c r="U271">
        <v>1</v>
      </c>
      <c r="V271">
        <v>0</v>
      </c>
      <c r="W271">
        <v>0</v>
      </c>
      <c r="X271">
        <v>0</v>
      </c>
      <c r="Y271">
        <v>0</v>
      </c>
      <c r="Z271">
        <v>0</v>
      </c>
      <c r="AA271">
        <v>3</v>
      </c>
      <c r="AB271">
        <v>11</v>
      </c>
      <c r="AC271">
        <v>1</v>
      </c>
    </row>
    <row r="272" spans="1:29" ht="16.5" x14ac:dyDescent="0.3">
      <c r="A272">
        <v>291</v>
      </c>
      <c r="B272">
        <v>1970</v>
      </c>
      <c r="C272" t="s">
        <v>29</v>
      </c>
      <c r="D272" t="s">
        <v>33</v>
      </c>
      <c r="E272">
        <v>72940</v>
      </c>
      <c r="F272">
        <v>0</v>
      </c>
      <c r="G272">
        <v>0</v>
      </c>
      <c r="H272" s="1">
        <v>41444</v>
      </c>
      <c r="I272">
        <v>13</v>
      </c>
      <c r="J272">
        <v>182</v>
      </c>
      <c r="K272">
        <v>74</v>
      </c>
      <c r="L272">
        <v>298</v>
      </c>
      <c r="M272">
        <v>162</v>
      </c>
      <c r="N272">
        <v>149</v>
      </c>
      <c r="O272">
        <v>116</v>
      </c>
      <c r="P272">
        <v>1</v>
      </c>
      <c r="Q272">
        <v>3</v>
      </c>
      <c r="R272">
        <v>3</v>
      </c>
      <c r="S272">
        <v>6</v>
      </c>
      <c r="T272">
        <v>1</v>
      </c>
      <c r="U272">
        <v>0</v>
      </c>
      <c r="V272">
        <v>0</v>
      </c>
      <c r="W272">
        <v>0</v>
      </c>
      <c r="X272">
        <v>0</v>
      </c>
      <c r="Y272">
        <v>0</v>
      </c>
      <c r="Z272">
        <v>0</v>
      </c>
      <c r="AA272">
        <v>3</v>
      </c>
      <c r="AB272">
        <v>11</v>
      </c>
      <c r="AC272">
        <v>0</v>
      </c>
    </row>
    <row r="273" spans="1:29" ht="16.5" x14ac:dyDescent="0.3">
      <c r="A273">
        <v>4557</v>
      </c>
      <c r="B273">
        <v>1970</v>
      </c>
      <c r="C273" t="s">
        <v>29</v>
      </c>
      <c r="D273" t="s">
        <v>31</v>
      </c>
      <c r="E273">
        <v>22070</v>
      </c>
      <c r="F273">
        <v>1</v>
      </c>
      <c r="G273">
        <v>0</v>
      </c>
      <c r="H273" s="1">
        <v>41551</v>
      </c>
      <c r="I273">
        <v>11</v>
      </c>
      <c r="J273">
        <v>10</v>
      </c>
      <c r="K273">
        <v>7</v>
      </c>
      <c r="L273">
        <v>19</v>
      </c>
      <c r="M273">
        <v>8</v>
      </c>
      <c r="N273">
        <v>2</v>
      </c>
      <c r="O273">
        <v>21</v>
      </c>
      <c r="P273">
        <v>2</v>
      </c>
      <c r="Q273">
        <v>2</v>
      </c>
      <c r="R273">
        <v>2</v>
      </c>
      <c r="S273">
        <v>2</v>
      </c>
      <c r="T273">
        <v>6</v>
      </c>
      <c r="U273">
        <v>0</v>
      </c>
      <c r="V273">
        <v>0</v>
      </c>
      <c r="W273">
        <v>0</v>
      </c>
      <c r="X273">
        <v>0</v>
      </c>
      <c r="Y273">
        <v>0</v>
      </c>
      <c r="Z273">
        <v>0</v>
      </c>
      <c r="AA273">
        <v>3</v>
      </c>
      <c r="AB273">
        <v>11</v>
      </c>
      <c r="AC273">
        <v>0</v>
      </c>
    </row>
    <row r="274" spans="1:29" ht="16.5" x14ac:dyDescent="0.3">
      <c r="A274">
        <v>2379</v>
      </c>
      <c r="B274">
        <v>1953</v>
      </c>
      <c r="C274" t="s">
        <v>29</v>
      </c>
      <c r="D274" t="s">
        <v>30</v>
      </c>
      <c r="E274">
        <v>69267</v>
      </c>
      <c r="F274">
        <v>0</v>
      </c>
      <c r="G274">
        <v>0</v>
      </c>
      <c r="H274" s="1">
        <v>41174</v>
      </c>
      <c r="I274">
        <v>31</v>
      </c>
      <c r="J274">
        <v>778</v>
      </c>
      <c r="K274">
        <v>44</v>
      </c>
      <c r="L274">
        <v>499</v>
      </c>
      <c r="M274">
        <v>95</v>
      </c>
      <c r="N274">
        <v>73</v>
      </c>
      <c r="O274">
        <v>146</v>
      </c>
      <c r="P274">
        <v>2</v>
      </c>
      <c r="Q274">
        <v>3</v>
      </c>
      <c r="R274">
        <v>4</v>
      </c>
      <c r="S274">
        <v>5</v>
      </c>
      <c r="T274">
        <v>7</v>
      </c>
      <c r="U274">
        <v>0</v>
      </c>
      <c r="V274">
        <v>0</v>
      </c>
      <c r="W274">
        <v>0</v>
      </c>
      <c r="X274">
        <v>0</v>
      </c>
      <c r="Y274">
        <v>0</v>
      </c>
      <c r="Z274">
        <v>0</v>
      </c>
      <c r="AA274">
        <v>3</v>
      </c>
      <c r="AB274">
        <v>11</v>
      </c>
      <c r="AC274">
        <v>1</v>
      </c>
    </row>
    <row r="275" spans="1:29" ht="16.5" x14ac:dyDescent="0.3">
      <c r="A275">
        <v>5726</v>
      </c>
      <c r="B275">
        <v>1983</v>
      </c>
      <c r="C275" t="s">
        <v>34</v>
      </c>
      <c r="D275" t="s">
        <v>30</v>
      </c>
      <c r="E275">
        <v>31788</v>
      </c>
      <c r="F275">
        <v>1</v>
      </c>
      <c r="G275">
        <v>0</v>
      </c>
      <c r="H275" s="1">
        <v>41718</v>
      </c>
      <c r="I275">
        <v>15</v>
      </c>
      <c r="J275">
        <v>16</v>
      </c>
      <c r="K275">
        <v>7</v>
      </c>
      <c r="L275">
        <v>23</v>
      </c>
      <c r="M275">
        <v>0</v>
      </c>
      <c r="N275">
        <v>8</v>
      </c>
      <c r="O275">
        <v>6</v>
      </c>
      <c r="P275">
        <v>3</v>
      </c>
      <c r="Q275">
        <v>3</v>
      </c>
      <c r="R275">
        <v>0</v>
      </c>
      <c r="S275">
        <v>4</v>
      </c>
      <c r="T275">
        <v>5</v>
      </c>
      <c r="U275">
        <v>0</v>
      </c>
      <c r="V275">
        <v>0</v>
      </c>
      <c r="W275">
        <v>0</v>
      </c>
      <c r="X275">
        <v>0</v>
      </c>
      <c r="Y275">
        <v>0</v>
      </c>
      <c r="Z275">
        <v>1</v>
      </c>
      <c r="AA275">
        <v>3</v>
      </c>
      <c r="AB275">
        <v>11</v>
      </c>
      <c r="AC275">
        <v>0</v>
      </c>
    </row>
    <row r="276" spans="1:29" ht="16.5" x14ac:dyDescent="0.3">
      <c r="A276">
        <v>3066</v>
      </c>
      <c r="B276">
        <v>1975</v>
      </c>
      <c r="C276" t="s">
        <v>32</v>
      </c>
      <c r="D276" t="s">
        <v>31</v>
      </c>
      <c r="E276">
        <v>61905</v>
      </c>
      <c r="F276">
        <v>0</v>
      </c>
      <c r="G276">
        <v>1</v>
      </c>
      <c r="H276" s="1">
        <v>41674</v>
      </c>
      <c r="I276">
        <v>2</v>
      </c>
      <c r="J276">
        <v>167</v>
      </c>
      <c r="K276">
        <v>0</v>
      </c>
      <c r="L276">
        <v>43</v>
      </c>
      <c r="M276">
        <v>6</v>
      </c>
      <c r="N276">
        <v>2</v>
      </c>
      <c r="O276">
        <v>13</v>
      </c>
      <c r="P276">
        <v>2</v>
      </c>
      <c r="Q276">
        <v>4</v>
      </c>
      <c r="R276">
        <v>2</v>
      </c>
      <c r="S276">
        <v>4</v>
      </c>
      <c r="T276">
        <v>5</v>
      </c>
      <c r="U276">
        <v>0</v>
      </c>
      <c r="V276">
        <v>0</v>
      </c>
      <c r="W276">
        <v>0</v>
      </c>
      <c r="X276">
        <v>0</v>
      </c>
      <c r="Y276">
        <v>0</v>
      </c>
      <c r="Z276">
        <v>0</v>
      </c>
      <c r="AA276">
        <v>3</v>
      </c>
      <c r="AB276">
        <v>11</v>
      </c>
      <c r="AC276">
        <v>0</v>
      </c>
    </row>
    <row r="277" spans="1:29" ht="16.5" x14ac:dyDescent="0.3">
      <c r="A277">
        <v>6336</v>
      </c>
      <c r="B277">
        <v>1960</v>
      </c>
      <c r="C277" t="s">
        <v>29</v>
      </c>
      <c r="D277" t="s">
        <v>33</v>
      </c>
      <c r="E277">
        <v>29315</v>
      </c>
      <c r="F277">
        <v>1</v>
      </c>
      <c r="G277">
        <v>1</v>
      </c>
      <c r="H277" s="1">
        <v>41735</v>
      </c>
      <c r="I277">
        <v>55</v>
      </c>
      <c r="J277">
        <v>13</v>
      </c>
      <c r="K277">
        <v>2</v>
      </c>
      <c r="L277">
        <v>14</v>
      </c>
      <c r="M277">
        <v>8</v>
      </c>
      <c r="N277">
        <v>7</v>
      </c>
      <c r="O277">
        <v>4</v>
      </c>
      <c r="P277">
        <v>4</v>
      </c>
      <c r="Q277">
        <v>2</v>
      </c>
      <c r="R277">
        <v>0</v>
      </c>
      <c r="S277">
        <v>4</v>
      </c>
      <c r="T277">
        <v>6</v>
      </c>
      <c r="U277">
        <v>0</v>
      </c>
      <c r="V277">
        <v>0</v>
      </c>
      <c r="W277">
        <v>0</v>
      </c>
      <c r="X277">
        <v>0</v>
      </c>
      <c r="Y277">
        <v>0</v>
      </c>
      <c r="Z277">
        <v>0</v>
      </c>
      <c r="AA277">
        <v>3</v>
      </c>
      <c r="AB277">
        <v>11</v>
      </c>
      <c r="AC277">
        <v>0</v>
      </c>
    </row>
    <row r="278" spans="1:29" ht="16.5" x14ac:dyDescent="0.3">
      <c r="A278">
        <v>10967</v>
      </c>
      <c r="B278">
        <v>1963</v>
      </c>
      <c r="C278" t="s">
        <v>29</v>
      </c>
      <c r="D278" t="s">
        <v>35</v>
      </c>
      <c r="E278">
        <v>33378</v>
      </c>
      <c r="F278">
        <v>1</v>
      </c>
      <c r="G278">
        <v>1</v>
      </c>
      <c r="H278" s="1">
        <v>41311</v>
      </c>
      <c r="I278">
        <v>38</v>
      </c>
      <c r="J278">
        <v>33</v>
      </c>
      <c r="K278">
        <v>6</v>
      </c>
      <c r="L278">
        <v>40</v>
      </c>
      <c r="M278">
        <v>3</v>
      </c>
      <c r="N278">
        <v>7</v>
      </c>
      <c r="O278">
        <v>10</v>
      </c>
      <c r="P278">
        <v>3</v>
      </c>
      <c r="Q278">
        <v>2</v>
      </c>
      <c r="R278">
        <v>0</v>
      </c>
      <c r="S278">
        <v>4</v>
      </c>
      <c r="T278">
        <v>7</v>
      </c>
      <c r="U278">
        <v>0</v>
      </c>
      <c r="V278">
        <v>0</v>
      </c>
      <c r="W278">
        <v>0</v>
      </c>
      <c r="X278">
        <v>0</v>
      </c>
      <c r="Y278">
        <v>0</v>
      </c>
      <c r="Z278">
        <v>0</v>
      </c>
      <c r="AA278">
        <v>3</v>
      </c>
      <c r="AB278">
        <v>11</v>
      </c>
      <c r="AC278">
        <v>0</v>
      </c>
    </row>
    <row r="279" spans="1:29" ht="16.5" x14ac:dyDescent="0.3">
      <c r="A279">
        <v>2304</v>
      </c>
      <c r="B279">
        <v>1963</v>
      </c>
      <c r="C279" t="s">
        <v>32</v>
      </c>
      <c r="D279" t="s">
        <v>31</v>
      </c>
      <c r="E279">
        <v>66313</v>
      </c>
      <c r="F279">
        <v>0</v>
      </c>
      <c r="G279">
        <v>1</v>
      </c>
      <c r="H279" s="1">
        <v>41533</v>
      </c>
      <c r="I279">
        <v>86</v>
      </c>
      <c r="J279">
        <v>625</v>
      </c>
      <c r="K279">
        <v>7</v>
      </c>
      <c r="L279">
        <v>99</v>
      </c>
      <c r="M279">
        <v>10</v>
      </c>
      <c r="N279">
        <v>22</v>
      </c>
      <c r="O279">
        <v>7</v>
      </c>
      <c r="P279">
        <v>2</v>
      </c>
      <c r="Q279">
        <v>6</v>
      </c>
      <c r="R279">
        <v>3</v>
      </c>
      <c r="S279">
        <v>12</v>
      </c>
      <c r="T279">
        <v>4</v>
      </c>
      <c r="U279">
        <v>0</v>
      </c>
      <c r="V279">
        <v>0</v>
      </c>
      <c r="W279">
        <v>0</v>
      </c>
      <c r="X279">
        <v>0</v>
      </c>
      <c r="Y279">
        <v>0</v>
      </c>
      <c r="Z279">
        <v>0</v>
      </c>
      <c r="AA279">
        <v>3</v>
      </c>
      <c r="AB279">
        <v>11</v>
      </c>
      <c r="AC279">
        <v>0</v>
      </c>
    </row>
    <row r="280" spans="1:29" ht="16.5" x14ac:dyDescent="0.3">
      <c r="A280">
        <v>3445</v>
      </c>
      <c r="B280">
        <v>1956</v>
      </c>
      <c r="C280" t="s">
        <v>29</v>
      </c>
      <c r="D280" t="s">
        <v>30</v>
      </c>
      <c r="E280">
        <v>60714</v>
      </c>
      <c r="F280">
        <v>0</v>
      </c>
      <c r="G280">
        <v>0</v>
      </c>
      <c r="H280" s="1">
        <v>41291</v>
      </c>
      <c r="I280">
        <v>56</v>
      </c>
      <c r="J280">
        <v>216</v>
      </c>
      <c r="K280">
        <v>162</v>
      </c>
      <c r="L280">
        <v>224</v>
      </c>
      <c r="M280">
        <v>101</v>
      </c>
      <c r="N280">
        <v>92</v>
      </c>
      <c r="O280">
        <v>162</v>
      </c>
      <c r="P280">
        <v>2</v>
      </c>
      <c r="Q280">
        <v>7</v>
      </c>
      <c r="R280">
        <v>4</v>
      </c>
      <c r="S280">
        <v>10</v>
      </c>
      <c r="T280">
        <v>5</v>
      </c>
      <c r="U280">
        <v>0</v>
      </c>
      <c r="V280">
        <v>0</v>
      </c>
      <c r="W280">
        <v>0</v>
      </c>
      <c r="X280">
        <v>0</v>
      </c>
      <c r="Y280">
        <v>0</v>
      </c>
      <c r="Z280">
        <v>0</v>
      </c>
      <c r="AA280">
        <v>3</v>
      </c>
      <c r="AB280">
        <v>11</v>
      </c>
      <c r="AC280">
        <v>1</v>
      </c>
    </row>
    <row r="281" spans="1:29" ht="16.5" x14ac:dyDescent="0.3">
      <c r="A281">
        <v>7828</v>
      </c>
      <c r="B281">
        <v>1981</v>
      </c>
      <c r="C281" t="s">
        <v>34</v>
      </c>
      <c r="D281" t="s">
        <v>31</v>
      </c>
      <c r="E281">
        <v>77882</v>
      </c>
      <c r="F281">
        <v>0</v>
      </c>
      <c r="G281">
        <v>0</v>
      </c>
      <c r="H281" s="1">
        <v>41759</v>
      </c>
      <c r="I281">
        <v>29</v>
      </c>
      <c r="J281">
        <v>68</v>
      </c>
      <c r="K281">
        <v>129</v>
      </c>
      <c r="L281">
        <v>396</v>
      </c>
      <c r="M281">
        <v>188</v>
      </c>
      <c r="N281">
        <v>22</v>
      </c>
      <c r="O281">
        <v>15</v>
      </c>
      <c r="P281">
        <v>1</v>
      </c>
      <c r="Q281">
        <v>3</v>
      </c>
      <c r="R281">
        <v>3</v>
      </c>
      <c r="S281">
        <v>5</v>
      </c>
      <c r="T281">
        <v>1</v>
      </c>
      <c r="U281">
        <v>0</v>
      </c>
      <c r="V281">
        <v>0</v>
      </c>
      <c r="W281">
        <v>0</v>
      </c>
      <c r="X281">
        <v>0</v>
      </c>
      <c r="Y281">
        <v>0</v>
      </c>
      <c r="Z281">
        <v>0</v>
      </c>
      <c r="AA281">
        <v>3</v>
      </c>
      <c r="AB281">
        <v>11</v>
      </c>
      <c r="AC281">
        <v>0</v>
      </c>
    </row>
    <row r="282" spans="1:29" ht="16.5" x14ac:dyDescent="0.3">
      <c r="A282">
        <v>3762</v>
      </c>
      <c r="B282">
        <v>1986</v>
      </c>
      <c r="C282" t="s">
        <v>32</v>
      </c>
      <c r="D282" t="s">
        <v>30</v>
      </c>
      <c r="E282">
        <v>69867</v>
      </c>
      <c r="F282">
        <v>0</v>
      </c>
      <c r="G282">
        <v>0</v>
      </c>
      <c r="H282" s="1">
        <v>41366</v>
      </c>
      <c r="I282">
        <v>30</v>
      </c>
      <c r="J282">
        <v>196</v>
      </c>
      <c r="K282">
        <v>0</v>
      </c>
      <c r="L282">
        <v>512</v>
      </c>
      <c r="M282">
        <v>33</v>
      </c>
      <c r="N282">
        <v>130</v>
      </c>
      <c r="O282">
        <v>54</v>
      </c>
      <c r="P282">
        <v>1</v>
      </c>
      <c r="Q282">
        <v>3</v>
      </c>
      <c r="R282">
        <v>5</v>
      </c>
      <c r="S282">
        <v>8</v>
      </c>
      <c r="T282">
        <v>1</v>
      </c>
      <c r="U282">
        <v>0</v>
      </c>
      <c r="V282">
        <v>0</v>
      </c>
      <c r="W282">
        <v>0</v>
      </c>
      <c r="X282">
        <v>1</v>
      </c>
      <c r="Y282">
        <v>0</v>
      </c>
      <c r="Z282">
        <v>0</v>
      </c>
      <c r="AA282">
        <v>3</v>
      </c>
      <c r="AB282">
        <v>11</v>
      </c>
      <c r="AC282">
        <v>1</v>
      </c>
    </row>
    <row r="283" spans="1:29" ht="16.5" x14ac:dyDescent="0.3">
      <c r="A283">
        <v>4391</v>
      </c>
      <c r="B283">
        <v>1968</v>
      </c>
      <c r="C283" t="s">
        <v>34</v>
      </c>
      <c r="D283" t="s">
        <v>35</v>
      </c>
      <c r="E283">
        <v>63841</v>
      </c>
      <c r="F283">
        <v>0</v>
      </c>
      <c r="G283">
        <v>1</v>
      </c>
      <c r="H283" s="1">
        <v>41385</v>
      </c>
      <c r="I283">
        <v>64</v>
      </c>
      <c r="J283">
        <v>635</v>
      </c>
      <c r="K283">
        <v>15</v>
      </c>
      <c r="L283">
        <v>100</v>
      </c>
      <c r="M283">
        <v>20</v>
      </c>
      <c r="N283">
        <v>7</v>
      </c>
      <c r="O283">
        <v>131</v>
      </c>
      <c r="P283">
        <v>1</v>
      </c>
      <c r="Q283">
        <v>9</v>
      </c>
      <c r="R283">
        <v>3</v>
      </c>
      <c r="S283">
        <v>9</v>
      </c>
      <c r="T283">
        <v>6</v>
      </c>
      <c r="U283">
        <v>0</v>
      </c>
      <c r="V283">
        <v>0</v>
      </c>
      <c r="W283">
        <v>0</v>
      </c>
      <c r="X283">
        <v>0</v>
      </c>
      <c r="Y283">
        <v>0</v>
      </c>
      <c r="Z283">
        <v>0</v>
      </c>
      <c r="AA283">
        <v>3</v>
      </c>
      <c r="AB283">
        <v>11</v>
      </c>
      <c r="AC283">
        <v>0</v>
      </c>
    </row>
    <row r="284" spans="1:29" ht="16.5" x14ac:dyDescent="0.3">
      <c r="A284">
        <v>4669</v>
      </c>
      <c r="B284">
        <v>1981</v>
      </c>
      <c r="C284" t="s">
        <v>36</v>
      </c>
      <c r="D284" t="s">
        <v>33</v>
      </c>
      <c r="E284">
        <v>24480</v>
      </c>
      <c r="F284">
        <v>1</v>
      </c>
      <c r="G284">
        <v>0</v>
      </c>
      <c r="H284" s="1">
        <v>41316</v>
      </c>
      <c r="I284">
        <v>46</v>
      </c>
      <c r="J284">
        <v>4</v>
      </c>
      <c r="K284">
        <v>19</v>
      </c>
      <c r="L284">
        <v>9</v>
      </c>
      <c r="M284">
        <v>28</v>
      </c>
      <c r="N284">
        <v>25</v>
      </c>
      <c r="O284">
        <v>17</v>
      </c>
      <c r="P284">
        <v>3</v>
      </c>
      <c r="Q284">
        <v>3</v>
      </c>
      <c r="R284">
        <v>0</v>
      </c>
      <c r="S284">
        <v>4</v>
      </c>
      <c r="T284">
        <v>7</v>
      </c>
      <c r="U284">
        <v>0</v>
      </c>
      <c r="V284">
        <v>0</v>
      </c>
      <c r="W284">
        <v>0</v>
      </c>
      <c r="X284">
        <v>0</v>
      </c>
      <c r="Y284">
        <v>0</v>
      </c>
      <c r="Z284">
        <v>0</v>
      </c>
      <c r="AA284">
        <v>3</v>
      </c>
      <c r="AB284">
        <v>11</v>
      </c>
      <c r="AC284">
        <v>0</v>
      </c>
    </row>
    <row r="285" spans="1:29" ht="16.5" x14ac:dyDescent="0.3">
      <c r="A285">
        <v>10144</v>
      </c>
      <c r="B285">
        <v>1976</v>
      </c>
      <c r="C285" t="s">
        <v>29</v>
      </c>
      <c r="D285" t="s">
        <v>31</v>
      </c>
      <c r="E285">
        <v>51369</v>
      </c>
      <c r="F285">
        <v>0</v>
      </c>
      <c r="G285">
        <v>1</v>
      </c>
      <c r="H285" s="1">
        <v>41207</v>
      </c>
      <c r="I285">
        <v>84</v>
      </c>
      <c r="J285">
        <v>297</v>
      </c>
      <c r="K285">
        <v>7</v>
      </c>
      <c r="L285">
        <v>79</v>
      </c>
      <c r="M285">
        <v>0</v>
      </c>
      <c r="N285">
        <v>11</v>
      </c>
      <c r="O285">
        <v>182</v>
      </c>
      <c r="P285">
        <v>2</v>
      </c>
      <c r="Q285">
        <v>8</v>
      </c>
      <c r="R285">
        <v>2</v>
      </c>
      <c r="S285">
        <v>4</v>
      </c>
      <c r="T285">
        <v>8</v>
      </c>
      <c r="U285">
        <v>0</v>
      </c>
      <c r="V285">
        <v>0</v>
      </c>
      <c r="W285">
        <v>0</v>
      </c>
      <c r="X285">
        <v>0</v>
      </c>
      <c r="Y285">
        <v>0</v>
      </c>
      <c r="Z285">
        <v>0</v>
      </c>
      <c r="AA285">
        <v>3</v>
      </c>
      <c r="AB285">
        <v>11</v>
      </c>
      <c r="AC285">
        <v>0</v>
      </c>
    </row>
    <row r="286" spans="1:29" ht="16.5" x14ac:dyDescent="0.3">
      <c r="A286">
        <v>8652</v>
      </c>
      <c r="B286">
        <v>1946</v>
      </c>
      <c r="C286" t="s">
        <v>29</v>
      </c>
      <c r="D286" t="s">
        <v>31</v>
      </c>
      <c r="E286">
        <v>37760</v>
      </c>
      <c r="F286">
        <v>0</v>
      </c>
      <c r="G286">
        <v>0</v>
      </c>
      <c r="H286" s="1">
        <v>41152</v>
      </c>
      <c r="I286">
        <v>20</v>
      </c>
      <c r="J286">
        <v>84</v>
      </c>
      <c r="K286">
        <v>5</v>
      </c>
      <c r="L286">
        <v>38</v>
      </c>
      <c r="M286">
        <v>150</v>
      </c>
      <c r="N286">
        <v>12</v>
      </c>
      <c r="O286">
        <v>28</v>
      </c>
      <c r="P286">
        <v>2</v>
      </c>
      <c r="Q286">
        <v>4</v>
      </c>
      <c r="R286">
        <v>1</v>
      </c>
      <c r="S286">
        <v>6</v>
      </c>
      <c r="T286">
        <v>7</v>
      </c>
      <c r="U286">
        <v>0</v>
      </c>
      <c r="V286">
        <v>0</v>
      </c>
      <c r="W286">
        <v>0</v>
      </c>
      <c r="X286">
        <v>0</v>
      </c>
      <c r="Y286">
        <v>0</v>
      </c>
      <c r="Z286">
        <v>0</v>
      </c>
      <c r="AA286">
        <v>3</v>
      </c>
      <c r="AB286">
        <v>11</v>
      </c>
      <c r="AC286">
        <v>0</v>
      </c>
    </row>
    <row r="287" spans="1:29" ht="16.5" x14ac:dyDescent="0.3">
      <c r="A287">
        <v>1672</v>
      </c>
      <c r="B287">
        <v>1974</v>
      </c>
      <c r="C287" t="s">
        <v>32</v>
      </c>
      <c r="D287" t="s">
        <v>31</v>
      </c>
      <c r="E287">
        <v>65640</v>
      </c>
      <c r="F287">
        <v>0</v>
      </c>
      <c r="G287">
        <v>1</v>
      </c>
      <c r="H287" s="1">
        <v>41699</v>
      </c>
      <c r="I287">
        <v>74</v>
      </c>
      <c r="J287">
        <v>204</v>
      </c>
      <c r="K287">
        <v>7</v>
      </c>
      <c r="L287">
        <v>149</v>
      </c>
      <c r="M287">
        <v>20</v>
      </c>
      <c r="N287">
        <v>15</v>
      </c>
      <c r="O287">
        <v>66</v>
      </c>
      <c r="P287">
        <v>1</v>
      </c>
      <c r="Q287">
        <v>5</v>
      </c>
      <c r="R287">
        <v>1</v>
      </c>
      <c r="S287">
        <v>8</v>
      </c>
      <c r="T287">
        <v>2</v>
      </c>
      <c r="U287">
        <v>0</v>
      </c>
      <c r="V287">
        <v>0</v>
      </c>
      <c r="W287">
        <v>0</v>
      </c>
      <c r="X287">
        <v>0</v>
      </c>
      <c r="Y287">
        <v>0</v>
      </c>
      <c r="Z287">
        <v>0</v>
      </c>
      <c r="AA287">
        <v>3</v>
      </c>
      <c r="AB287">
        <v>11</v>
      </c>
      <c r="AC287">
        <v>0</v>
      </c>
    </row>
    <row r="288" spans="1:29" ht="16.5" x14ac:dyDescent="0.3">
      <c r="A288">
        <v>8962</v>
      </c>
      <c r="B288">
        <v>1975</v>
      </c>
      <c r="C288" t="s">
        <v>34</v>
      </c>
      <c r="D288" t="s">
        <v>33</v>
      </c>
      <c r="E288">
        <v>44319</v>
      </c>
      <c r="F288">
        <v>1</v>
      </c>
      <c r="G288">
        <v>1</v>
      </c>
      <c r="H288" s="1">
        <v>41746</v>
      </c>
      <c r="I288">
        <v>18</v>
      </c>
      <c r="J288">
        <v>26</v>
      </c>
      <c r="K288">
        <v>0</v>
      </c>
      <c r="L288">
        <v>8</v>
      </c>
      <c r="M288">
        <v>0</v>
      </c>
      <c r="N288">
        <v>0</v>
      </c>
      <c r="O288">
        <v>3</v>
      </c>
      <c r="P288">
        <v>2</v>
      </c>
      <c r="Q288">
        <v>2</v>
      </c>
      <c r="R288">
        <v>0</v>
      </c>
      <c r="S288">
        <v>3</v>
      </c>
      <c r="T288">
        <v>5</v>
      </c>
      <c r="U288">
        <v>0</v>
      </c>
      <c r="V288">
        <v>0</v>
      </c>
      <c r="W288">
        <v>0</v>
      </c>
      <c r="X288">
        <v>0</v>
      </c>
      <c r="Y288">
        <v>0</v>
      </c>
      <c r="Z288">
        <v>0</v>
      </c>
      <c r="AA288">
        <v>3</v>
      </c>
      <c r="AB288">
        <v>11</v>
      </c>
      <c r="AC288">
        <v>0</v>
      </c>
    </row>
    <row r="289" spans="1:29" ht="16.5" x14ac:dyDescent="0.3">
      <c r="A289">
        <v>9974</v>
      </c>
      <c r="B289">
        <v>1974</v>
      </c>
      <c r="C289" t="s">
        <v>29</v>
      </c>
      <c r="D289" t="s">
        <v>33</v>
      </c>
      <c r="E289">
        <v>30631</v>
      </c>
      <c r="F289">
        <v>1</v>
      </c>
      <c r="G289">
        <v>0</v>
      </c>
      <c r="H289" s="1">
        <v>41467</v>
      </c>
      <c r="I289">
        <v>75</v>
      </c>
      <c r="J289">
        <v>15</v>
      </c>
      <c r="K289">
        <v>6</v>
      </c>
      <c r="L289">
        <v>20</v>
      </c>
      <c r="M289">
        <v>4</v>
      </c>
      <c r="N289">
        <v>5</v>
      </c>
      <c r="O289">
        <v>20</v>
      </c>
      <c r="P289">
        <v>1</v>
      </c>
      <c r="Q289">
        <v>3</v>
      </c>
      <c r="R289">
        <v>1</v>
      </c>
      <c r="S289">
        <v>2</v>
      </c>
      <c r="T289">
        <v>7</v>
      </c>
      <c r="U289">
        <v>0</v>
      </c>
      <c r="V289">
        <v>0</v>
      </c>
      <c r="W289">
        <v>0</v>
      </c>
      <c r="X289">
        <v>0</v>
      </c>
      <c r="Y289">
        <v>0</v>
      </c>
      <c r="Z289">
        <v>0</v>
      </c>
      <c r="AA289">
        <v>3</v>
      </c>
      <c r="AB289">
        <v>11</v>
      </c>
      <c r="AC289">
        <v>0</v>
      </c>
    </row>
    <row r="290" spans="1:29" ht="16.5" x14ac:dyDescent="0.3">
      <c r="A290">
        <v>10983</v>
      </c>
      <c r="B290">
        <v>1952</v>
      </c>
      <c r="C290" t="s">
        <v>29</v>
      </c>
      <c r="D290" t="s">
        <v>31</v>
      </c>
      <c r="E290">
        <v>75278</v>
      </c>
      <c r="F290">
        <v>0</v>
      </c>
      <c r="G290">
        <v>0</v>
      </c>
      <c r="H290" s="1">
        <v>41303</v>
      </c>
      <c r="I290">
        <v>17</v>
      </c>
      <c r="J290">
        <v>304</v>
      </c>
      <c r="K290">
        <v>98</v>
      </c>
      <c r="L290">
        <v>230</v>
      </c>
      <c r="M290">
        <v>150</v>
      </c>
      <c r="N290">
        <v>74</v>
      </c>
      <c r="O290">
        <v>74</v>
      </c>
      <c r="P290">
        <v>1</v>
      </c>
      <c r="Q290">
        <v>6</v>
      </c>
      <c r="R290">
        <v>3</v>
      </c>
      <c r="S290">
        <v>13</v>
      </c>
      <c r="T290">
        <v>3</v>
      </c>
      <c r="U290">
        <v>0</v>
      </c>
      <c r="V290">
        <v>0</v>
      </c>
      <c r="W290">
        <v>0</v>
      </c>
      <c r="X290">
        <v>0</v>
      </c>
      <c r="Y290">
        <v>0</v>
      </c>
      <c r="Z290">
        <v>0</v>
      </c>
      <c r="AA290">
        <v>3</v>
      </c>
      <c r="AB290">
        <v>11</v>
      </c>
      <c r="AC290">
        <v>0</v>
      </c>
    </row>
    <row r="291" spans="1:29" ht="16.5" x14ac:dyDescent="0.3">
      <c r="A291">
        <v>8148</v>
      </c>
      <c r="B291">
        <v>1956</v>
      </c>
      <c r="C291" t="s">
        <v>34</v>
      </c>
      <c r="D291" t="s">
        <v>31</v>
      </c>
      <c r="E291">
        <v>50898</v>
      </c>
      <c r="F291">
        <v>1</v>
      </c>
      <c r="G291">
        <v>1</v>
      </c>
      <c r="H291" s="1">
        <v>41282</v>
      </c>
      <c r="I291">
        <v>88</v>
      </c>
      <c r="J291">
        <v>285</v>
      </c>
      <c r="K291">
        <v>28</v>
      </c>
      <c r="L291">
        <v>242</v>
      </c>
      <c r="M291">
        <v>55</v>
      </c>
      <c r="N291">
        <v>114</v>
      </c>
      <c r="O291">
        <v>135</v>
      </c>
      <c r="P291">
        <v>13</v>
      </c>
      <c r="Q291">
        <v>6</v>
      </c>
      <c r="R291">
        <v>2</v>
      </c>
      <c r="S291">
        <v>12</v>
      </c>
      <c r="T291">
        <v>5</v>
      </c>
      <c r="U291">
        <v>0</v>
      </c>
      <c r="V291">
        <v>0</v>
      </c>
      <c r="W291">
        <v>0</v>
      </c>
      <c r="X291">
        <v>0</v>
      </c>
      <c r="Y291">
        <v>0</v>
      </c>
      <c r="Z291">
        <v>0</v>
      </c>
      <c r="AA291">
        <v>3</v>
      </c>
      <c r="AB291">
        <v>11</v>
      </c>
      <c r="AC291">
        <v>0</v>
      </c>
    </row>
    <row r="292" spans="1:29" ht="16.5" x14ac:dyDescent="0.3">
      <c r="A292">
        <v>10102</v>
      </c>
      <c r="B292">
        <v>1966</v>
      </c>
      <c r="C292" t="s">
        <v>29</v>
      </c>
      <c r="D292" t="s">
        <v>38</v>
      </c>
      <c r="E292">
        <v>79946</v>
      </c>
      <c r="F292">
        <v>0</v>
      </c>
      <c r="G292">
        <v>0</v>
      </c>
      <c r="H292" s="1">
        <v>41771</v>
      </c>
      <c r="I292">
        <v>19</v>
      </c>
      <c r="J292">
        <v>395</v>
      </c>
      <c r="K292">
        <v>183</v>
      </c>
      <c r="L292">
        <v>565</v>
      </c>
      <c r="M292">
        <v>166</v>
      </c>
      <c r="N292">
        <v>141</v>
      </c>
      <c r="O292">
        <v>28</v>
      </c>
      <c r="P292">
        <v>1</v>
      </c>
      <c r="Q292">
        <v>5</v>
      </c>
      <c r="R292">
        <v>11</v>
      </c>
      <c r="S292">
        <v>5</v>
      </c>
      <c r="T292">
        <v>3</v>
      </c>
      <c r="U292">
        <v>0</v>
      </c>
      <c r="V292">
        <v>0</v>
      </c>
      <c r="W292">
        <v>0</v>
      </c>
      <c r="X292">
        <v>0</v>
      </c>
      <c r="Y292">
        <v>0</v>
      </c>
      <c r="Z292">
        <v>0</v>
      </c>
      <c r="AA292">
        <v>3</v>
      </c>
      <c r="AB292">
        <v>11</v>
      </c>
      <c r="AC292">
        <v>0</v>
      </c>
    </row>
    <row r="293" spans="1:29" ht="16.5" x14ac:dyDescent="0.3">
      <c r="A293">
        <v>4697</v>
      </c>
      <c r="B293">
        <v>1949</v>
      </c>
      <c r="C293" t="s">
        <v>34</v>
      </c>
      <c r="D293" t="s">
        <v>35</v>
      </c>
      <c r="E293">
        <v>35416</v>
      </c>
      <c r="F293">
        <v>0</v>
      </c>
      <c r="G293">
        <v>0</v>
      </c>
      <c r="H293" s="1">
        <v>41438</v>
      </c>
      <c r="I293">
        <v>62</v>
      </c>
      <c r="J293">
        <v>248</v>
      </c>
      <c r="K293">
        <v>3</v>
      </c>
      <c r="L293">
        <v>81</v>
      </c>
      <c r="M293">
        <v>4</v>
      </c>
      <c r="N293">
        <v>3</v>
      </c>
      <c r="O293">
        <v>51</v>
      </c>
      <c r="P293">
        <v>3</v>
      </c>
      <c r="Q293">
        <v>7</v>
      </c>
      <c r="R293">
        <v>1</v>
      </c>
      <c r="S293">
        <v>5</v>
      </c>
      <c r="T293">
        <v>8</v>
      </c>
      <c r="U293">
        <v>0</v>
      </c>
      <c r="V293">
        <v>0</v>
      </c>
      <c r="W293">
        <v>0</v>
      </c>
      <c r="X293">
        <v>0</v>
      </c>
      <c r="Y293">
        <v>0</v>
      </c>
      <c r="Z293">
        <v>0</v>
      </c>
      <c r="AA293">
        <v>3</v>
      </c>
      <c r="AB293">
        <v>11</v>
      </c>
      <c r="AC293">
        <v>0</v>
      </c>
    </row>
    <row r="294" spans="1:29" ht="16.5" x14ac:dyDescent="0.3">
      <c r="A294">
        <v>9262</v>
      </c>
      <c r="B294">
        <v>1984</v>
      </c>
      <c r="C294" t="s">
        <v>37</v>
      </c>
      <c r="D294" t="s">
        <v>31</v>
      </c>
      <c r="E294">
        <v>32414</v>
      </c>
      <c r="F294">
        <v>0</v>
      </c>
      <c r="G294">
        <v>0</v>
      </c>
      <c r="H294" s="1">
        <v>41459</v>
      </c>
      <c r="I294">
        <v>11</v>
      </c>
      <c r="J294">
        <v>20</v>
      </c>
      <c r="K294">
        <v>6</v>
      </c>
      <c r="L294">
        <v>5</v>
      </c>
      <c r="M294">
        <v>0</v>
      </c>
      <c r="N294">
        <v>9</v>
      </c>
      <c r="O294">
        <v>12</v>
      </c>
      <c r="P294">
        <v>1</v>
      </c>
      <c r="Q294">
        <v>1</v>
      </c>
      <c r="R294">
        <v>0</v>
      </c>
      <c r="S294">
        <v>3</v>
      </c>
      <c r="T294">
        <v>7</v>
      </c>
      <c r="U294">
        <v>1</v>
      </c>
      <c r="V294">
        <v>0</v>
      </c>
      <c r="W294">
        <v>0</v>
      </c>
      <c r="X294">
        <v>0</v>
      </c>
      <c r="Y294">
        <v>0</v>
      </c>
      <c r="Z294">
        <v>0</v>
      </c>
      <c r="AA294">
        <v>3</v>
      </c>
      <c r="AB294">
        <v>11</v>
      </c>
      <c r="AC294">
        <v>0</v>
      </c>
    </row>
    <row r="295" spans="1:29" ht="16.5" x14ac:dyDescent="0.3">
      <c r="A295">
        <v>7254</v>
      </c>
      <c r="B295">
        <v>1969</v>
      </c>
      <c r="C295" t="s">
        <v>29</v>
      </c>
      <c r="D295" t="s">
        <v>31</v>
      </c>
      <c r="E295">
        <v>38361</v>
      </c>
      <c r="F295">
        <v>1</v>
      </c>
      <c r="G295">
        <v>0</v>
      </c>
      <c r="H295" s="1">
        <v>41635</v>
      </c>
      <c r="I295">
        <v>74</v>
      </c>
      <c r="J295">
        <v>39</v>
      </c>
      <c r="K295">
        <v>0</v>
      </c>
      <c r="L295">
        <v>56</v>
      </c>
      <c r="M295">
        <v>20</v>
      </c>
      <c r="N295">
        <v>8</v>
      </c>
      <c r="O295">
        <v>14</v>
      </c>
      <c r="P295">
        <v>3</v>
      </c>
      <c r="Q295">
        <v>3</v>
      </c>
      <c r="R295">
        <v>1</v>
      </c>
      <c r="S295">
        <v>3</v>
      </c>
      <c r="T295">
        <v>7</v>
      </c>
      <c r="U295">
        <v>0</v>
      </c>
      <c r="V295">
        <v>0</v>
      </c>
      <c r="W295">
        <v>0</v>
      </c>
      <c r="X295">
        <v>0</v>
      </c>
      <c r="Y295">
        <v>0</v>
      </c>
      <c r="Z295">
        <v>0</v>
      </c>
      <c r="AA295">
        <v>3</v>
      </c>
      <c r="AB295">
        <v>11</v>
      </c>
      <c r="AC295">
        <v>0</v>
      </c>
    </row>
    <row r="296" spans="1:29" ht="16.5" x14ac:dyDescent="0.3">
      <c r="A296">
        <v>4543</v>
      </c>
      <c r="B296">
        <v>1980</v>
      </c>
      <c r="C296" t="s">
        <v>29</v>
      </c>
      <c r="D296" t="s">
        <v>33</v>
      </c>
      <c r="E296">
        <v>82497</v>
      </c>
      <c r="F296">
        <v>0</v>
      </c>
      <c r="G296">
        <v>0</v>
      </c>
      <c r="H296" s="1">
        <v>41213</v>
      </c>
      <c r="I296">
        <v>32</v>
      </c>
      <c r="J296">
        <v>777</v>
      </c>
      <c r="K296">
        <v>129</v>
      </c>
      <c r="L296">
        <v>573</v>
      </c>
      <c r="M296">
        <v>216</v>
      </c>
      <c r="N296">
        <v>21</v>
      </c>
      <c r="O296">
        <v>203</v>
      </c>
      <c r="P296">
        <v>1</v>
      </c>
      <c r="Q296">
        <v>2</v>
      </c>
      <c r="R296">
        <v>7</v>
      </c>
      <c r="S296">
        <v>9</v>
      </c>
      <c r="T296">
        <v>4</v>
      </c>
      <c r="U296">
        <v>0</v>
      </c>
      <c r="V296">
        <v>0</v>
      </c>
      <c r="W296">
        <v>1</v>
      </c>
      <c r="X296">
        <v>0</v>
      </c>
      <c r="Y296">
        <v>0</v>
      </c>
      <c r="Z296">
        <v>0</v>
      </c>
      <c r="AA296">
        <v>3</v>
      </c>
      <c r="AB296">
        <v>11</v>
      </c>
      <c r="AC296">
        <v>0</v>
      </c>
    </row>
    <row r="297" spans="1:29" ht="16.5" x14ac:dyDescent="0.3">
      <c r="A297">
        <v>4927</v>
      </c>
      <c r="B297">
        <v>1971</v>
      </c>
      <c r="C297" t="s">
        <v>29</v>
      </c>
      <c r="D297" t="s">
        <v>31</v>
      </c>
      <c r="E297">
        <v>16626</v>
      </c>
      <c r="F297">
        <v>2</v>
      </c>
      <c r="G297">
        <v>0</v>
      </c>
      <c r="H297" s="1">
        <v>41654</v>
      </c>
      <c r="I297">
        <v>76</v>
      </c>
      <c r="J297">
        <v>8</v>
      </c>
      <c r="K297">
        <v>3</v>
      </c>
      <c r="L297">
        <v>22</v>
      </c>
      <c r="M297">
        <v>21</v>
      </c>
      <c r="N297">
        <v>1</v>
      </c>
      <c r="O297">
        <v>13</v>
      </c>
      <c r="P297">
        <v>3</v>
      </c>
      <c r="Q297">
        <v>3</v>
      </c>
      <c r="R297">
        <v>0</v>
      </c>
      <c r="S297">
        <v>3</v>
      </c>
      <c r="T297">
        <v>9</v>
      </c>
      <c r="U297">
        <v>0</v>
      </c>
      <c r="V297">
        <v>0</v>
      </c>
      <c r="W297">
        <v>0</v>
      </c>
      <c r="X297">
        <v>0</v>
      </c>
      <c r="Y297">
        <v>0</v>
      </c>
      <c r="Z297">
        <v>0</v>
      </c>
      <c r="AA297">
        <v>3</v>
      </c>
      <c r="AB297">
        <v>11</v>
      </c>
      <c r="AC297">
        <v>0</v>
      </c>
    </row>
    <row r="298" spans="1:29" ht="16.5" x14ac:dyDescent="0.3">
      <c r="A298">
        <v>10451</v>
      </c>
      <c r="B298">
        <v>1965</v>
      </c>
      <c r="C298" t="s">
        <v>29</v>
      </c>
      <c r="D298" t="s">
        <v>31</v>
      </c>
      <c r="E298">
        <v>29672</v>
      </c>
      <c r="F298">
        <v>1</v>
      </c>
      <c r="G298">
        <v>1</v>
      </c>
      <c r="H298" s="1">
        <v>41345</v>
      </c>
      <c r="I298">
        <v>6</v>
      </c>
      <c r="J298">
        <v>9</v>
      </c>
      <c r="K298">
        <v>1</v>
      </c>
      <c r="L298">
        <v>3</v>
      </c>
      <c r="M298">
        <v>0</v>
      </c>
      <c r="N298">
        <v>4</v>
      </c>
      <c r="O298">
        <v>8</v>
      </c>
      <c r="P298">
        <v>1</v>
      </c>
      <c r="Q298">
        <v>0</v>
      </c>
      <c r="R298">
        <v>0</v>
      </c>
      <c r="S298">
        <v>3</v>
      </c>
      <c r="T298">
        <v>6</v>
      </c>
      <c r="U298">
        <v>0</v>
      </c>
      <c r="V298">
        <v>0</v>
      </c>
      <c r="W298">
        <v>0</v>
      </c>
      <c r="X298">
        <v>0</v>
      </c>
      <c r="Y298">
        <v>0</v>
      </c>
      <c r="Z298">
        <v>0</v>
      </c>
      <c r="AA298">
        <v>3</v>
      </c>
      <c r="AB298">
        <v>11</v>
      </c>
      <c r="AC298">
        <v>0</v>
      </c>
    </row>
    <row r="299" spans="1:29" ht="16.5" x14ac:dyDescent="0.3">
      <c r="A299">
        <v>2926</v>
      </c>
      <c r="B299">
        <v>1952</v>
      </c>
      <c r="C299" t="s">
        <v>34</v>
      </c>
      <c r="D299" t="s">
        <v>31</v>
      </c>
      <c r="E299">
        <v>55951</v>
      </c>
      <c r="F299">
        <v>0</v>
      </c>
      <c r="G299">
        <v>1</v>
      </c>
      <c r="H299" s="1">
        <v>41144</v>
      </c>
      <c r="I299">
        <v>62</v>
      </c>
      <c r="J299">
        <v>1241</v>
      </c>
      <c r="K299">
        <v>0</v>
      </c>
      <c r="L299">
        <v>80</v>
      </c>
      <c r="M299">
        <v>0</v>
      </c>
      <c r="N299">
        <v>13</v>
      </c>
      <c r="O299">
        <v>40</v>
      </c>
      <c r="P299">
        <v>3</v>
      </c>
      <c r="Q299">
        <v>3</v>
      </c>
      <c r="R299">
        <v>6</v>
      </c>
      <c r="S299">
        <v>11</v>
      </c>
      <c r="T299">
        <v>8</v>
      </c>
      <c r="U299">
        <v>0</v>
      </c>
      <c r="V299">
        <v>1</v>
      </c>
      <c r="W299">
        <v>0</v>
      </c>
      <c r="X299">
        <v>0</v>
      </c>
      <c r="Y299">
        <v>1</v>
      </c>
      <c r="Z299">
        <v>0</v>
      </c>
      <c r="AA299">
        <v>3</v>
      </c>
      <c r="AB299">
        <v>11</v>
      </c>
      <c r="AC299">
        <v>0</v>
      </c>
    </row>
    <row r="300" spans="1:29" ht="16.5" x14ac:dyDescent="0.3">
      <c r="A300">
        <v>2874</v>
      </c>
      <c r="B300">
        <v>1988</v>
      </c>
      <c r="C300" t="s">
        <v>37</v>
      </c>
      <c r="D300" t="s">
        <v>35</v>
      </c>
      <c r="E300">
        <v>35388</v>
      </c>
      <c r="F300">
        <v>1</v>
      </c>
      <c r="G300">
        <v>0</v>
      </c>
      <c r="H300" s="1">
        <v>41340</v>
      </c>
      <c r="I300">
        <v>20</v>
      </c>
      <c r="J300">
        <v>6</v>
      </c>
      <c r="K300">
        <v>4</v>
      </c>
      <c r="L300">
        <v>7</v>
      </c>
      <c r="M300">
        <v>4</v>
      </c>
      <c r="N300">
        <v>3</v>
      </c>
      <c r="O300">
        <v>8</v>
      </c>
      <c r="P300">
        <v>1</v>
      </c>
      <c r="Q300">
        <v>1</v>
      </c>
      <c r="R300">
        <v>0</v>
      </c>
      <c r="S300">
        <v>3</v>
      </c>
      <c r="T300">
        <v>7</v>
      </c>
      <c r="U300">
        <v>0</v>
      </c>
      <c r="V300">
        <v>0</v>
      </c>
      <c r="W300">
        <v>0</v>
      </c>
      <c r="X300">
        <v>0</v>
      </c>
      <c r="Y300">
        <v>0</v>
      </c>
      <c r="Z300">
        <v>0</v>
      </c>
      <c r="AA300">
        <v>3</v>
      </c>
      <c r="AB300">
        <v>11</v>
      </c>
      <c r="AC300">
        <v>0</v>
      </c>
    </row>
    <row r="301" spans="1:29" ht="16.5" x14ac:dyDescent="0.3">
      <c r="A301">
        <v>9738</v>
      </c>
      <c r="B301">
        <v>1986</v>
      </c>
      <c r="C301" t="s">
        <v>34</v>
      </c>
      <c r="D301" t="s">
        <v>31</v>
      </c>
      <c r="E301">
        <v>42386</v>
      </c>
      <c r="F301">
        <v>1</v>
      </c>
      <c r="G301">
        <v>0</v>
      </c>
      <c r="H301" s="1">
        <v>41287</v>
      </c>
      <c r="I301">
        <v>43</v>
      </c>
      <c r="J301">
        <v>65</v>
      </c>
      <c r="K301">
        <v>4</v>
      </c>
      <c r="L301">
        <v>16</v>
      </c>
      <c r="M301">
        <v>0</v>
      </c>
      <c r="N301">
        <v>4</v>
      </c>
      <c r="O301">
        <v>11</v>
      </c>
      <c r="P301">
        <v>1</v>
      </c>
      <c r="Q301">
        <v>3</v>
      </c>
      <c r="R301">
        <v>0</v>
      </c>
      <c r="S301">
        <v>3</v>
      </c>
      <c r="T301">
        <v>8</v>
      </c>
      <c r="U301">
        <v>0</v>
      </c>
      <c r="V301">
        <v>0</v>
      </c>
      <c r="W301">
        <v>0</v>
      </c>
      <c r="X301">
        <v>0</v>
      </c>
      <c r="Y301">
        <v>0</v>
      </c>
      <c r="Z301">
        <v>0</v>
      </c>
      <c r="AA301">
        <v>3</v>
      </c>
      <c r="AB301">
        <v>11</v>
      </c>
      <c r="AC301">
        <v>0</v>
      </c>
    </row>
    <row r="302" spans="1:29" ht="16.5" x14ac:dyDescent="0.3">
      <c r="A302">
        <v>7119</v>
      </c>
      <c r="B302">
        <v>1982</v>
      </c>
      <c r="C302" t="s">
        <v>29</v>
      </c>
      <c r="D302" t="s">
        <v>30</v>
      </c>
      <c r="E302">
        <v>68627</v>
      </c>
      <c r="F302">
        <v>0</v>
      </c>
      <c r="G302">
        <v>0</v>
      </c>
      <c r="H302" s="1">
        <v>41286</v>
      </c>
      <c r="I302">
        <v>45</v>
      </c>
      <c r="J302">
        <v>395</v>
      </c>
      <c r="K302">
        <v>15</v>
      </c>
      <c r="L302">
        <v>263</v>
      </c>
      <c r="M302">
        <v>60</v>
      </c>
      <c r="N302">
        <v>54</v>
      </c>
      <c r="O302">
        <v>38</v>
      </c>
      <c r="P302">
        <v>1</v>
      </c>
      <c r="Q302">
        <v>2</v>
      </c>
      <c r="R302">
        <v>3</v>
      </c>
      <c r="S302">
        <v>6</v>
      </c>
      <c r="T302">
        <v>1</v>
      </c>
      <c r="U302">
        <v>0</v>
      </c>
      <c r="V302">
        <v>0</v>
      </c>
      <c r="W302">
        <v>0</v>
      </c>
      <c r="X302">
        <v>0</v>
      </c>
      <c r="Y302">
        <v>0</v>
      </c>
      <c r="Z302">
        <v>0</v>
      </c>
      <c r="AA302">
        <v>3</v>
      </c>
      <c r="AB302">
        <v>11</v>
      </c>
      <c r="AC302">
        <v>0</v>
      </c>
    </row>
    <row r="303" spans="1:29" ht="16.5" x14ac:dyDescent="0.3">
      <c r="A303">
        <v>3924</v>
      </c>
      <c r="B303">
        <v>1965</v>
      </c>
      <c r="C303" t="s">
        <v>32</v>
      </c>
      <c r="D303" t="s">
        <v>35</v>
      </c>
      <c r="E303">
        <v>57912</v>
      </c>
      <c r="F303">
        <v>0</v>
      </c>
      <c r="G303">
        <v>1</v>
      </c>
      <c r="H303" s="1">
        <v>41715</v>
      </c>
      <c r="I303">
        <v>34</v>
      </c>
      <c r="J303">
        <v>801</v>
      </c>
      <c r="K303">
        <v>0</v>
      </c>
      <c r="L303">
        <v>80</v>
      </c>
      <c r="M303">
        <v>0</v>
      </c>
      <c r="N303">
        <v>0</v>
      </c>
      <c r="O303">
        <v>35</v>
      </c>
      <c r="P303">
        <v>5</v>
      </c>
      <c r="Q303">
        <v>8</v>
      </c>
      <c r="R303">
        <v>3</v>
      </c>
      <c r="S303">
        <v>12</v>
      </c>
      <c r="T303">
        <v>5</v>
      </c>
      <c r="U303">
        <v>0</v>
      </c>
      <c r="V303">
        <v>1</v>
      </c>
      <c r="W303">
        <v>0</v>
      </c>
      <c r="X303">
        <v>0</v>
      </c>
      <c r="Y303">
        <v>0</v>
      </c>
      <c r="Z303">
        <v>0</v>
      </c>
      <c r="AA303">
        <v>3</v>
      </c>
      <c r="AB303">
        <v>11</v>
      </c>
      <c r="AC303">
        <v>0</v>
      </c>
    </row>
    <row r="304" spans="1:29" ht="16.5" x14ac:dyDescent="0.3">
      <c r="A304">
        <v>5827</v>
      </c>
      <c r="B304">
        <v>1958</v>
      </c>
      <c r="C304" t="s">
        <v>29</v>
      </c>
      <c r="D304" t="s">
        <v>35</v>
      </c>
      <c r="E304">
        <v>35246</v>
      </c>
      <c r="F304">
        <v>1</v>
      </c>
      <c r="G304">
        <v>1</v>
      </c>
      <c r="H304" s="1">
        <v>41745</v>
      </c>
      <c r="I304">
        <v>53</v>
      </c>
      <c r="J304">
        <v>36</v>
      </c>
      <c r="K304">
        <v>0</v>
      </c>
      <c r="L304">
        <v>12</v>
      </c>
      <c r="M304">
        <v>2</v>
      </c>
      <c r="N304">
        <v>2</v>
      </c>
      <c r="O304">
        <v>10</v>
      </c>
      <c r="P304">
        <v>4</v>
      </c>
      <c r="Q304">
        <v>3</v>
      </c>
      <c r="R304">
        <v>1</v>
      </c>
      <c r="S304">
        <v>3</v>
      </c>
      <c r="T304">
        <v>5</v>
      </c>
      <c r="U304">
        <v>0</v>
      </c>
      <c r="V304">
        <v>0</v>
      </c>
      <c r="W304">
        <v>0</v>
      </c>
      <c r="X304">
        <v>0</v>
      </c>
      <c r="Y304">
        <v>0</v>
      </c>
      <c r="Z304">
        <v>0</v>
      </c>
      <c r="AA304">
        <v>3</v>
      </c>
      <c r="AB304">
        <v>11</v>
      </c>
      <c r="AC304">
        <v>0</v>
      </c>
    </row>
    <row r="305" spans="1:29" ht="16.5" x14ac:dyDescent="0.3">
      <c r="A305">
        <v>5596</v>
      </c>
      <c r="B305">
        <v>1956</v>
      </c>
      <c r="C305" t="s">
        <v>37</v>
      </c>
      <c r="D305" t="s">
        <v>31</v>
      </c>
      <c r="E305">
        <v>58821</v>
      </c>
      <c r="F305">
        <v>0</v>
      </c>
      <c r="G305">
        <v>1</v>
      </c>
      <c r="H305" s="1">
        <v>41559</v>
      </c>
      <c r="I305">
        <v>44</v>
      </c>
      <c r="J305">
        <v>513</v>
      </c>
      <c r="K305">
        <v>14</v>
      </c>
      <c r="L305">
        <v>154</v>
      </c>
      <c r="M305">
        <v>19</v>
      </c>
      <c r="N305">
        <v>0</v>
      </c>
      <c r="O305">
        <v>28</v>
      </c>
      <c r="P305">
        <v>1</v>
      </c>
      <c r="Q305">
        <v>9</v>
      </c>
      <c r="R305">
        <v>2</v>
      </c>
      <c r="S305">
        <v>9</v>
      </c>
      <c r="T305">
        <v>6</v>
      </c>
      <c r="U305">
        <v>0</v>
      </c>
      <c r="V305">
        <v>0</v>
      </c>
      <c r="W305">
        <v>0</v>
      </c>
      <c r="X305">
        <v>0</v>
      </c>
      <c r="Y305">
        <v>0</v>
      </c>
      <c r="Z305">
        <v>0</v>
      </c>
      <c r="AA305">
        <v>3</v>
      </c>
      <c r="AB305">
        <v>11</v>
      </c>
      <c r="AC305">
        <v>0</v>
      </c>
    </row>
    <row r="306" spans="1:29" ht="16.5" x14ac:dyDescent="0.3">
      <c r="A306">
        <v>10812</v>
      </c>
      <c r="B306">
        <v>1978</v>
      </c>
      <c r="C306" t="s">
        <v>32</v>
      </c>
      <c r="D306" t="s">
        <v>33</v>
      </c>
      <c r="E306">
        <v>46377</v>
      </c>
      <c r="F306">
        <v>1</v>
      </c>
      <c r="G306">
        <v>0</v>
      </c>
      <c r="H306" s="1">
        <v>41699</v>
      </c>
      <c r="I306">
        <v>89</v>
      </c>
      <c r="J306">
        <v>37</v>
      </c>
      <c r="K306">
        <v>0</v>
      </c>
      <c r="L306">
        <v>46</v>
      </c>
      <c r="M306">
        <v>4</v>
      </c>
      <c r="N306">
        <v>3</v>
      </c>
      <c r="O306">
        <v>0</v>
      </c>
      <c r="P306">
        <v>1</v>
      </c>
      <c r="Q306">
        <v>2</v>
      </c>
      <c r="R306">
        <v>1</v>
      </c>
      <c r="S306">
        <v>3</v>
      </c>
      <c r="T306">
        <v>4</v>
      </c>
      <c r="U306">
        <v>0</v>
      </c>
      <c r="V306">
        <v>0</v>
      </c>
      <c r="W306">
        <v>0</v>
      </c>
      <c r="X306">
        <v>0</v>
      </c>
      <c r="Y306">
        <v>0</v>
      </c>
      <c r="Z306">
        <v>0</v>
      </c>
      <c r="AA306">
        <v>3</v>
      </c>
      <c r="AB306">
        <v>11</v>
      </c>
      <c r="AC306">
        <v>0</v>
      </c>
    </row>
    <row r="307" spans="1:29" ht="16.5" x14ac:dyDescent="0.3">
      <c r="A307">
        <v>1717</v>
      </c>
      <c r="B307">
        <v>1988</v>
      </c>
      <c r="C307" t="s">
        <v>29</v>
      </c>
      <c r="D307" t="s">
        <v>30</v>
      </c>
      <c r="E307">
        <v>39747</v>
      </c>
      <c r="F307">
        <v>1</v>
      </c>
      <c r="G307">
        <v>0</v>
      </c>
      <c r="H307" s="1">
        <v>41742</v>
      </c>
      <c r="I307">
        <v>43</v>
      </c>
      <c r="J307">
        <v>80</v>
      </c>
      <c r="K307">
        <v>15</v>
      </c>
      <c r="L307">
        <v>93</v>
      </c>
      <c r="M307">
        <v>20</v>
      </c>
      <c r="N307">
        <v>13</v>
      </c>
      <c r="O307">
        <v>52</v>
      </c>
      <c r="P307">
        <v>3</v>
      </c>
      <c r="Q307">
        <v>5</v>
      </c>
      <c r="R307">
        <v>1</v>
      </c>
      <c r="S307">
        <v>4</v>
      </c>
      <c r="T307">
        <v>8</v>
      </c>
      <c r="U307">
        <v>0</v>
      </c>
      <c r="V307">
        <v>0</v>
      </c>
      <c r="W307">
        <v>0</v>
      </c>
      <c r="X307">
        <v>0</v>
      </c>
      <c r="Y307">
        <v>0</v>
      </c>
      <c r="Z307">
        <v>0</v>
      </c>
      <c r="AA307">
        <v>3</v>
      </c>
      <c r="AB307">
        <v>11</v>
      </c>
      <c r="AC307">
        <v>0</v>
      </c>
    </row>
    <row r="308" spans="1:29" ht="16.5" x14ac:dyDescent="0.3">
      <c r="A308">
        <v>9491</v>
      </c>
      <c r="B308">
        <v>1984</v>
      </c>
      <c r="C308" t="s">
        <v>29</v>
      </c>
      <c r="D308" t="s">
        <v>31</v>
      </c>
      <c r="E308">
        <v>23976</v>
      </c>
      <c r="F308">
        <v>1</v>
      </c>
      <c r="G308">
        <v>0</v>
      </c>
      <c r="H308" s="1">
        <v>41635</v>
      </c>
      <c r="I308">
        <v>68</v>
      </c>
      <c r="J308">
        <v>14</v>
      </c>
      <c r="K308">
        <v>1</v>
      </c>
      <c r="L308">
        <v>21</v>
      </c>
      <c r="M308">
        <v>2</v>
      </c>
      <c r="N308">
        <v>3</v>
      </c>
      <c r="O308">
        <v>25</v>
      </c>
      <c r="P308">
        <v>3</v>
      </c>
      <c r="Q308">
        <v>3</v>
      </c>
      <c r="R308">
        <v>1</v>
      </c>
      <c r="S308">
        <v>3</v>
      </c>
      <c r="T308">
        <v>7</v>
      </c>
      <c r="U308">
        <v>0</v>
      </c>
      <c r="V308">
        <v>0</v>
      </c>
      <c r="W308">
        <v>0</v>
      </c>
      <c r="X308">
        <v>0</v>
      </c>
      <c r="Y308">
        <v>0</v>
      </c>
      <c r="Z308">
        <v>0</v>
      </c>
      <c r="AA308">
        <v>3</v>
      </c>
      <c r="AB308">
        <v>11</v>
      </c>
      <c r="AC308">
        <v>0</v>
      </c>
    </row>
    <row r="309" spans="1:29" ht="16.5" x14ac:dyDescent="0.3">
      <c r="A309">
        <v>9274</v>
      </c>
      <c r="B309">
        <v>1961</v>
      </c>
      <c r="C309" t="s">
        <v>34</v>
      </c>
      <c r="D309" t="s">
        <v>33</v>
      </c>
      <c r="E309">
        <v>80950</v>
      </c>
      <c r="F309">
        <v>0</v>
      </c>
      <c r="G309">
        <v>0</v>
      </c>
      <c r="H309" s="1">
        <v>41361</v>
      </c>
      <c r="I309">
        <v>44</v>
      </c>
      <c r="J309">
        <v>525</v>
      </c>
      <c r="K309">
        <v>147</v>
      </c>
      <c r="L309">
        <v>112</v>
      </c>
      <c r="M309">
        <v>219</v>
      </c>
      <c r="N309">
        <v>147</v>
      </c>
      <c r="O309">
        <v>63</v>
      </c>
      <c r="P309">
        <v>1</v>
      </c>
      <c r="Q309">
        <v>6</v>
      </c>
      <c r="R309">
        <v>7</v>
      </c>
      <c r="S309">
        <v>9</v>
      </c>
      <c r="T309">
        <v>2</v>
      </c>
      <c r="U309">
        <v>0</v>
      </c>
      <c r="V309">
        <v>0</v>
      </c>
      <c r="W309">
        <v>0</v>
      </c>
      <c r="X309">
        <v>1</v>
      </c>
      <c r="Y309">
        <v>0</v>
      </c>
      <c r="Z309">
        <v>0</v>
      </c>
      <c r="AA309">
        <v>3</v>
      </c>
      <c r="AB309">
        <v>11</v>
      </c>
      <c r="AC309">
        <v>0</v>
      </c>
    </row>
    <row r="310" spans="1:29" ht="16.5" x14ac:dyDescent="0.3">
      <c r="A310">
        <v>6609</v>
      </c>
      <c r="B310">
        <v>1966</v>
      </c>
      <c r="C310" t="s">
        <v>29</v>
      </c>
      <c r="D310" t="s">
        <v>38</v>
      </c>
      <c r="E310">
        <v>27038</v>
      </c>
      <c r="F310">
        <v>0</v>
      </c>
      <c r="G310">
        <v>0</v>
      </c>
      <c r="H310" s="1">
        <v>41170</v>
      </c>
      <c r="I310">
        <v>64</v>
      </c>
      <c r="J310">
        <v>1</v>
      </c>
      <c r="K310">
        <v>26</v>
      </c>
      <c r="L310">
        <v>25</v>
      </c>
      <c r="M310">
        <v>17</v>
      </c>
      <c r="N310">
        <v>23</v>
      </c>
      <c r="O310">
        <v>15</v>
      </c>
      <c r="P310">
        <v>1</v>
      </c>
      <c r="Q310">
        <v>3</v>
      </c>
      <c r="R310">
        <v>0</v>
      </c>
      <c r="S310">
        <v>3</v>
      </c>
      <c r="T310">
        <v>9</v>
      </c>
      <c r="U310">
        <v>0</v>
      </c>
      <c r="V310">
        <v>0</v>
      </c>
      <c r="W310">
        <v>0</v>
      </c>
      <c r="X310">
        <v>0</v>
      </c>
      <c r="Y310">
        <v>0</v>
      </c>
      <c r="Z310">
        <v>0</v>
      </c>
      <c r="AA310">
        <v>3</v>
      </c>
      <c r="AB310">
        <v>11</v>
      </c>
      <c r="AC310">
        <v>1</v>
      </c>
    </row>
    <row r="311" spans="1:29" ht="16.5" x14ac:dyDescent="0.3">
      <c r="A311">
        <v>6963</v>
      </c>
      <c r="B311">
        <v>1947</v>
      </c>
      <c r="C311" t="s">
        <v>29</v>
      </c>
      <c r="D311" t="s">
        <v>30</v>
      </c>
      <c r="E311">
        <v>77457</v>
      </c>
      <c r="F311">
        <v>0</v>
      </c>
      <c r="G311">
        <v>0</v>
      </c>
      <c r="H311" s="1">
        <v>41703</v>
      </c>
      <c r="I311">
        <v>85</v>
      </c>
      <c r="J311">
        <v>675</v>
      </c>
      <c r="K311">
        <v>11</v>
      </c>
      <c r="L311">
        <v>400</v>
      </c>
      <c r="M311">
        <v>15</v>
      </c>
      <c r="N311">
        <v>45</v>
      </c>
      <c r="O311">
        <v>11</v>
      </c>
      <c r="P311">
        <v>1</v>
      </c>
      <c r="Q311">
        <v>2</v>
      </c>
      <c r="R311">
        <v>5</v>
      </c>
      <c r="S311">
        <v>10</v>
      </c>
      <c r="T311">
        <v>1</v>
      </c>
      <c r="U311">
        <v>0</v>
      </c>
      <c r="V311">
        <v>0</v>
      </c>
      <c r="W311">
        <v>1</v>
      </c>
      <c r="X311">
        <v>0</v>
      </c>
      <c r="Y311">
        <v>0</v>
      </c>
      <c r="Z311">
        <v>0</v>
      </c>
      <c r="AA311">
        <v>3</v>
      </c>
      <c r="AB311">
        <v>11</v>
      </c>
      <c r="AC311">
        <v>0</v>
      </c>
    </row>
    <row r="312" spans="1:29" ht="16.5" x14ac:dyDescent="0.3">
      <c r="A312">
        <v>4440</v>
      </c>
      <c r="B312">
        <v>1964</v>
      </c>
      <c r="C312" t="s">
        <v>34</v>
      </c>
      <c r="D312" t="s">
        <v>33</v>
      </c>
      <c r="E312">
        <v>64100</v>
      </c>
      <c r="F312">
        <v>0</v>
      </c>
      <c r="G312">
        <v>1</v>
      </c>
      <c r="H312" s="1">
        <v>41527</v>
      </c>
      <c r="I312">
        <v>93</v>
      </c>
      <c r="J312">
        <v>509</v>
      </c>
      <c r="K312">
        <v>0</v>
      </c>
      <c r="L312">
        <v>27</v>
      </c>
      <c r="M312">
        <v>0</v>
      </c>
      <c r="N312">
        <v>0</v>
      </c>
      <c r="O312">
        <v>10</v>
      </c>
      <c r="P312">
        <v>1</v>
      </c>
      <c r="Q312">
        <v>8</v>
      </c>
      <c r="R312">
        <v>3</v>
      </c>
      <c r="S312">
        <v>6</v>
      </c>
      <c r="T312">
        <v>7</v>
      </c>
      <c r="U312">
        <v>0</v>
      </c>
      <c r="V312">
        <v>1</v>
      </c>
      <c r="W312">
        <v>0</v>
      </c>
      <c r="X312">
        <v>0</v>
      </c>
      <c r="Y312">
        <v>0</v>
      </c>
      <c r="Z312">
        <v>0</v>
      </c>
      <c r="AA312">
        <v>3</v>
      </c>
      <c r="AB312">
        <v>11</v>
      </c>
      <c r="AC312">
        <v>0</v>
      </c>
    </row>
    <row r="313" spans="1:29" ht="16.5" x14ac:dyDescent="0.3">
      <c r="A313">
        <v>1379</v>
      </c>
      <c r="B313">
        <v>1992</v>
      </c>
      <c r="C313" t="s">
        <v>34</v>
      </c>
      <c r="D313" t="s">
        <v>31</v>
      </c>
      <c r="E313">
        <v>42670</v>
      </c>
      <c r="F313">
        <v>0</v>
      </c>
      <c r="G313">
        <v>0</v>
      </c>
      <c r="H313" s="1">
        <v>41391</v>
      </c>
      <c r="I313">
        <v>12</v>
      </c>
      <c r="J313">
        <v>154</v>
      </c>
      <c r="K313">
        <v>2</v>
      </c>
      <c r="L313">
        <v>46</v>
      </c>
      <c r="M313">
        <v>20</v>
      </c>
      <c r="N313">
        <v>4</v>
      </c>
      <c r="O313">
        <v>15</v>
      </c>
      <c r="P313">
        <v>1</v>
      </c>
      <c r="Q313">
        <v>4</v>
      </c>
      <c r="R313">
        <v>2</v>
      </c>
      <c r="S313">
        <v>4</v>
      </c>
      <c r="T313">
        <v>4</v>
      </c>
      <c r="U313">
        <v>0</v>
      </c>
      <c r="V313">
        <v>0</v>
      </c>
      <c r="W313">
        <v>0</v>
      </c>
      <c r="X313">
        <v>0</v>
      </c>
      <c r="Y313">
        <v>0</v>
      </c>
      <c r="Z313">
        <v>0</v>
      </c>
      <c r="AA313">
        <v>3</v>
      </c>
      <c r="AB313">
        <v>11</v>
      </c>
      <c r="AC313">
        <v>0</v>
      </c>
    </row>
    <row r="314" spans="1:29" ht="16.5" x14ac:dyDescent="0.3">
      <c r="A314">
        <v>10032</v>
      </c>
      <c r="B314">
        <v>1976</v>
      </c>
      <c r="C314" t="s">
        <v>29</v>
      </c>
      <c r="D314" t="s">
        <v>35</v>
      </c>
      <c r="E314">
        <v>12571</v>
      </c>
      <c r="F314">
        <v>1</v>
      </c>
      <c r="G314">
        <v>0</v>
      </c>
      <c r="H314" s="1">
        <v>41657</v>
      </c>
      <c r="I314">
        <v>86</v>
      </c>
      <c r="J314">
        <v>3</v>
      </c>
      <c r="K314">
        <v>5</v>
      </c>
      <c r="L314">
        <v>14</v>
      </c>
      <c r="M314">
        <v>2</v>
      </c>
      <c r="N314">
        <v>12</v>
      </c>
      <c r="O314">
        <v>17</v>
      </c>
      <c r="P314">
        <v>4</v>
      </c>
      <c r="Q314">
        <v>3</v>
      </c>
      <c r="R314">
        <v>1</v>
      </c>
      <c r="S314">
        <v>3</v>
      </c>
      <c r="T314">
        <v>6</v>
      </c>
      <c r="U314">
        <v>0</v>
      </c>
      <c r="V314">
        <v>0</v>
      </c>
      <c r="W314">
        <v>0</v>
      </c>
      <c r="X314">
        <v>0</v>
      </c>
      <c r="Y314">
        <v>0</v>
      </c>
      <c r="Z314">
        <v>0</v>
      </c>
      <c r="AA314">
        <v>3</v>
      </c>
      <c r="AB314">
        <v>11</v>
      </c>
      <c r="AC314">
        <v>0</v>
      </c>
    </row>
    <row r="315" spans="1:29" ht="16.5" x14ac:dyDescent="0.3">
      <c r="A315">
        <v>2826</v>
      </c>
      <c r="B315">
        <v>1967</v>
      </c>
      <c r="C315" t="s">
        <v>29</v>
      </c>
      <c r="D315" t="s">
        <v>33</v>
      </c>
      <c r="E315">
        <v>22574</v>
      </c>
      <c r="F315">
        <v>2</v>
      </c>
      <c r="G315">
        <v>1</v>
      </c>
      <c r="H315" s="1">
        <v>41575</v>
      </c>
      <c r="I315">
        <v>28</v>
      </c>
      <c r="J315">
        <v>25</v>
      </c>
      <c r="K315">
        <v>0</v>
      </c>
      <c r="L315">
        <v>8</v>
      </c>
      <c r="M315">
        <v>2</v>
      </c>
      <c r="N315">
        <v>0</v>
      </c>
      <c r="O315">
        <v>2</v>
      </c>
      <c r="P315">
        <v>2</v>
      </c>
      <c r="Q315">
        <v>2</v>
      </c>
      <c r="R315">
        <v>0</v>
      </c>
      <c r="S315">
        <v>3</v>
      </c>
      <c r="T315">
        <v>7</v>
      </c>
      <c r="U315">
        <v>0</v>
      </c>
      <c r="V315">
        <v>0</v>
      </c>
      <c r="W315">
        <v>0</v>
      </c>
      <c r="X315">
        <v>0</v>
      </c>
      <c r="Y315">
        <v>0</v>
      </c>
      <c r="Z315">
        <v>0</v>
      </c>
      <c r="AA315">
        <v>3</v>
      </c>
      <c r="AB315">
        <v>11</v>
      </c>
      <c r="AC315">
        <v>0</v>
      </c>
    </row>
    <row r="316" spans="1:29" ht="16.5" x14ac:dyDescent="0.3">
      <c r="A316">
        <v>2437</v>
      </c>
      <c r="B316">
        <v>1989</v>
      </c>
      <c r="C316" t="s">
        <v>29</v>
      </c>
      <c r="D316" t="s">
        <v>33</v>
      </c>
      <c r="E316">
        <v>51725</v>
      </c>
      <c r="F316">
        <v>0</v>
      </c>
      <c r="G316">
        <v>0</v>
      </c>
      <c r="H316" s="1">
        <v>41428</v>
      </c>
      <c r="I316">
        <v>69</v>
      </c>
      <c r="J316">
        <v>861</v>
      </c>
      <c r="K316">
        <v>138</v>
      </c>
      <c r="L316">
        <v>461</v>
      </c>
      <c r="M316">
        <v>60</v>
      </c>
      <c r="N316">
        <v>30</v>
      </c>
      <c r="O316">
        <v>61</v>
      </c>
      <c r="P316">
        <v>1</v>
      </c>
      <c r="Q316">
        <v>6</v>
      </c>
      <c r="R316">
        <v>5</v>
      </c>
      <c r="S316">
        <v>12</v>
      </c>
      <c r="T316">
        <v>3</v>
      </c>
      <c r="U316">
        <v>0</v>
      </c>
      <c r="V316">
        <v>1</v>
      </c>
      <c r="W316">
        <v>0</v>
      </c>
      <c r="X316">
        <v>1</v>
      </c>
      <c r="Y316">
        <v>0</v>
      </c>
      <c r="Z316">
        <v>0</v>
      </c>
      <c r="AA316">
        <v>3</v>
      </c>
      <c r="AB316">
        <v>11</v>
      </c>
      <c r="AC316">
        <v>0</v>
      </c>
    </row>
    <row r="317" spans="1:29" ht="16.5" x14ac:dyDescent="0.3">
      <c r="A317">
        <v>6320</v>
      </c>
      <c r="B317">
        <v>1976</v>
      </c>
      <c r="C317" t="s">
        <v>34</v>
      </c>
      <c r="D317" t="s">
        <v>30</v>
      </c>
      <c r="E317">
        <v>70893</v>
      </c>
      <c r="F317">
        <v>0</v>
      </c>
      <c r="G317">
        <v>0</v>
      </c>
      <c r="H317" s="1">
        <v>41311</v>
      </c>
      <c r="I317">
        <v>42</v>
      </c>
      <c r="J317">
        <v>768</v>
      </c>
      <c r="K317">
        <v>44</v>
      </c>
      <c r="L317">
        <v>561</v>
      </c>
      <c r="M317">
        <v>77</v>
      </c>
      <c r="N317">
        <v>44</v>
      </c>
      <c r="O317">
        <v>14</v>
      </c>
      <c r="P317">
        <v>1</v>
      </c>
      <c r="Q317">
        <v>6</v>
      </c>
      <c r="R317">
        <v>6</v>
      </c>
      <c r="S317">
        <v>10</v>
      </c>
      <c r="T317">
        <v>3</v>
      </c>
      <c r="U317">
        <v>0</v>
      </c>
      <c r="V317">
        <v>0</v>
      </c>
      <c r="W317">
        <v>0</v>
      </c>
      <c r="X317">
        <v>0</v>
      </c>
      <c r="Y317">
        <v>0</v>
      </c>
      <c r="Z317">
        <v>0</v>
      </c>
      <c r="AA317">
        <v>3</v>
      </c>
      <c r="AB317">
        <v>11</v>
      </c>
      <c r="AC317">
        <v>0</v>
      </c>
    </row>
    <row r="318" spans="1:29" ht="16.5" x14ac:dyDescent="0.3">
      <c r="A318">
        <v>3050</v>
      </c>
      <c r="B318">
        <v>1966</v>
      </c>
      <c r="C318" t="s">
        <v>29</v>
      </c>
      <c r="D318" t="s">
        <v>33</v>
      </c>
      <c r="E318">
        <v>54198</v>
      </c>
      <c r="F318">
        <v>1</v>
      </c>
      <c r="G318">
        <v>1</v>
      </c>
      <c r="H318" s="1">
        <v>41625</v>
      </c>
      <c r="I318">
        <v>13</v>
      </c>
      <c r="J318">
        <v>185</v>
      </c>
      <c r="K318">
        <v>0</v>
      </c>
      <c r="L318">
        <v>28</v>
      </c>
      <c r="M318">
        <v>3</v>
      </c>
      <c r="N318">
        <v>2</v>
      </c>
      <c r="O318">
        <v>17</v>
      </c>
      <c r="P318">
        <v>6</v>
      </c>
      <c r="Q318">
        <v>3</v>
      </c>
      <c r="R318">
        <v>1</v>
      </c>
      <c r="S318">
        <v>6</v>
      </c>
      <c r="T318">
        <v>4</v>
      </c>
      <c r="U318">
        <v>0</v>
      </c>
      <c r="V318">
        <v>0</v>
      </c>
      <c r="W318">
        <v>0</v>
      </c>
      <c r="X318">
        <v>0</v>
      </c>
      <c r="Y318">
        <v>0</v>
      </c>
      <c r="Z318">
        <v>0</v>
      </c>
      <c r="AA318">
        <v>3</v>
      </c>
      <c r="AB318">
        <v>11</v>
      </c>
      <c r="AC318">
        <v>0</v>
      </c>
    </row>
    <row r="319" spans="1:29" ht="16.5" x14ac:dyDescent="0.3">
      <c r="A319">
        <v>231</v>
      </c>
      <c r="B319">
        <v>1956</v>
      </c>
      <c r="C319" t="s">
        <v>34</v>
      </c>
      <c r="D319" t="s">
        <v>31</v>
      </c>
      <c r="E319">
        <v>28839</v>
      </c>
      <c r="F319">
        <v>1</v>
      </c>
      <c r="G319">
        <v>1</v>
      </c>
      <c r="H319" s="1">
        <v>41709</v>
      </c>
      <c r="I319">
        <v>86</v>
      </c>
      <c r="J319">
        <v>24</v>
      </c>
      <c r="K319">
        <v>0</v>
      </c>
      <c r="L319">
        <v>7</v>
      </c>
      <c r="M319">
        <v>0</v>
      </c>
      <c r="N319">
        <v>0</v>
      </c>
      <c r="O319">
        <v>1</v>
      </c>
      <c r="P319">
        <v>2</v>
      </c>
      <c r="Q319">
        <v>2</v>
      </c>
      <c r="R319">
        <v>0</v>
      </c>
      <c r="S319">
        <v>3</v>
      </c>
      <c r="T319">
        <v>5</v>
      </c>
      <c r="U319">
        <v>0</v>
      </c>
      <c r="V319">
        <v>0</v>
      </c>
      <c r="W319">
        <v>0</v>
      </c>
      <c r="X319">
        <v>0</v>
      </c>
      <c r="Y319">
        <v>0</v>
      </c>
      <c r="Z319">
        <v>0</v>
      </c>
      <c r="AA319">
        <v>3</v>
      </c>
      <c r="AB319">
        <v>11</v>
      </c>
      <c r="AC319">
        <v>0</v>
      </c>
    </row>
    <row r="320" spans="1:29" ht="16.5" x14ac:dyDescent="0.3">
      <c r="A320">
        <v>2392</v>
      </c>
      <c r="B320">
        <v>1972</v>
      </c>
      <c r="C320" t="s">
        <v>29</v>
      </c>
      <c r="D320" t="s">
        <v>33</v>
      </c>
      <c r="E320">
        <v>40321</v>
      </c>
      <c r="F320">
        <v>1</v>
      </c>
      <c r="G320">
        <v>1</v>
      </c>
      <c r="H320" s="1">
        <v>41484</v>
      </c>
      <c r="I320">
        <v>59</v>
      </c>
      <c r="J320">
        <v>44</v>
      </c>
      <c r="K320">
        <v>4</v>
      </c>
      <c r="L320">
        <v>21</v>
      </c>
      <c r="M320">
        <v>6</v>
      </c>
      <c r="N320">
        <v>0</v>
      </c>
      <c r="O320">
        <v>27</v>
      </c>
      <c r="P320">
        <v>2</v>
      </c>
      <c r="Q320">
        <v>3</v>
      </c>
      <c r="R320">
        <v>0</v>
      </c>
      <c r="S320">
        <v>3</v>
      </c>
      <c r="T320">
        <v>7</v>
      </c>
      <c r="U320">
        <v>0</v>
      </c>
      <c r="V320">
        <v>0</v>
      </c>
      <c r="W320">
        <v>0</v>
      </c>
      <c r="X320">
        <v>0</v>
      </c>
      <c r="Y320">
        <v>0</v>
      </c>
      <c r="Z320">
        <v>0</v>
      </c>
      <c r="AA320">
        <v>3</v>
      </c>
      <c r="AB320">
        <v>11</v>
      </c>
      <c r="AC320">
        <v>0</v>
      </c>
    </row>
    <row r="321" spans="1:29" ht="16.5" x14ac:dyDescent="0.3">
      <c r="A321">
        <v>9478</v>
      </c>
      <c r="B321">
        <v>1985</v>
      </c>
      <c r="C321" t="s">
        <v>29</v>
      </c>
      <c r="D321" t="s">
        <v>30</v>
      </c>
      <c r="E321">
        <v>66503</v>
      </c>
      <c r="F321">
        <v>1</v>
      </c>
      <c r="G321">
        <v>0</v>
      </c>
      <c r="H321" s="1">
        <v>41135</v>
      </c>
      <c r="I321">
        <v>30</v>
      </c>
      <c r="J321">
        <v>91</v>
      </c>
      <c r="K321">
        <v>64</v>
      </c>
      <c r="L321">
        <v>128</v>
      </c>
      <c r="M321">
        <v>65</v>
      </c>
      <c r="N321">
        <v>3</v>
      </c>
      <c r="O321">
        <v>50</v>
      </c>
      <c r="P321">
        <v>2</v>
      </c>
      <c r="Q321">
        <v>4</v>
      </c>
      <c r="R321">
        <v>3</v>
      </c>
      <c r="S321">
        <v>6</v>
      </c>
      <c r="T321">
        <v>3</v>
      </c>
      <c r="U321">
        <v>0</v>
      </c>
      <c r="V321">
        <v>0</v>
      </c>
      <c r="W321">
        <v>0</v>
      </c>
      <c r="X321">
        <v>0</v>
      </c>
      <c r="Y321">
        <v>0</v>
      </c>
      <c r="Z321">
        <v>0</v>
      </c>
      <c r="AA321">
        <v>3</v>
      </c>
      <c r="AB321">
        <v>11</v>
      </c>
      <c r="AC321">
        <v>0</v>
      </c>
    </row>
    <row r="322" spans="1:29" ht="16.5" x14ac:dyDescent="0.3">
      <c r="A322">
        <v>113</v>
      </c>
      <c r="B322">
        <v>1951</v>
      </c>
      <c r="C322" t="s">
        <v>29</v>
      </c>
      <c r="D322" t="s">
        <v>33</v>
      </c>
      <c r="E322">
        <v>30833</v>
      </c>
      <c r="F322">
        <v>1</v>
      </c>
      <c r="G322">
        <v>1</v>
      </c>
      <c r="H322" s="1">
        <v>41471</v>
      </c>
      <c r="I322">
        <v>33</v>
      </c>
      <c r="J322">
        <v>11</v>
      </c>
      <c r="K322">
        <v>0</v>
      </c>
      <c r="L322">
        <v>7</v>
      </c>
      <c r="M322">
        <v>3</v>
      </c>
      <c r="N322">
        <v>1</v>
      </c>
      <c r="O322">
        <v>6</v>
      </c>
      <c r="P322">
        <v>2</v>
      </c>
      <c r="Q322">
        <v>1</v>
      </c>
      <c r="R322">
        <v>0</v>
      </c>
      <c r="S322">
        <v>3</v>
      </c>
      <c r="T322">
        <v>5</v>
      </c>
      <c r="U322">
        <v>0</v>
      </c>
      <c r="V322">
        <v>0</v>
      </c>
      <c r="W322">
        <v>0</v>
      </c>
      <c r="X322">
        <v>0</v>
      </c>
      <c r="Y322">
        <v>0</v>
      </c>
      <c r="Z322">
        <v>0</v>
      </c>
      <c r="AA322">
        <v>3</v>
      </c>
      <c r="AB322">
        <v>11</v>
      </c>
      <c r="AC322">
        <v>0</v>
      </c>
    </row>
    <row r="323" spans="1:29" ht="16.5" x14ac:dyDescent="0.3">
      <c r="A323">
        <v>2863</v>
      </c>
      <c r="B323">
        <v>1970</v>
      </c>
      <c r="C323" t="s">
        <v>29</v>
      </c>
      <c r="D323" t="s">
        <v>30</v>
      </c>
      <c r="E323">
        <v>50995</v>
      </c>
      <c r="F323">
        <v>1</v>
      </c>
      <c r="G323">
        <v>2</v>
      </c>
      <c r="H323" s="1">
        <v>41509</v>
      </c>
      <c r="I323">
        <v>67</v>
      </c>
      <c r="J323">
        <v>738</v>
      </c>
      <c r="K323">
        <v>20</v>
      </c>
      <c r="L323">
        <v>172</v>
      </c>
      <c r="M323">
        <v>52</v>
      </c>
      <c r="N323">
        <v>50</v>
      </c>
      <c r="O323">
        <v>20</v>
      </c>
      <c r="P323">
        <v>6</v>
      </c>
      <c r="Q323">
        <v>2</v>
      </c>
      <c r="R323">
        <v>3</v>
      </c>
      <c r="S323">
        <v>10</v>
      </c>
      <c r="T323">
        <v>7</v>
      </c>
      <c r="U323">
        <v>0</v>
      </c>
      <c r="V323">
        <v>1</v>
      </c>
      <c r="W323">
        <v>0</v>
      </c>
      <c r="X323">
        <v>1</v>
      </c>
      <c r="Y323">
        <v>0</v>
      </c>
      <c r="Z323">
        <v>0</v>
      </c>
      <c r="AA323">
        <v>3</v>
      </c>
      <c r="AB323">
        <v>11</v>
      </c>
      <c r="AC323">
        <v>0</v>
      </c>
    </row>
    <row r="324" spans="1:29" ht="16.5" x14ac:dyDescent="0.3">
      <c r="A324">
        <v>1802</v>
      </c>
      <c r="B324">
        <v>1971</v>
      </c>
      <c r="C324" t="s">
        <v>29</v>
      </c>
      <c r="D324" t="s">
        <v>33</v>
      </c>
      <c r="E324">
        <v>64795</v>
      </c>
      <c r="F324">
        <v>0</v>
      </c>
      <c r="G324">
        <v>1</v>
      </c>
      <c r="H324" s="1">
        <v>41291</v>
      </c>
      <c r="I324">
        <v>23</v>
      </c>
      <c r="J324">
        <v>412</v>
      </c>
      <c r="K324">
        <v>5</v>
      </c>
      <c r="L324">
        <v>119</v>
      </c>
      <c r="M324">
        <v>38</v>
      </c>
      <c r="N324">
        <v>29</v>
      </c>
      <c r="O324">
        <v>77</v>
      </c>
      <c r="P324">
        <v>3</v>
      </c>
      <c r="Q324">
        <v>3</v>
      </c>
      <c r="R324">
        <v>3</v>
      </c>
      <c r="S324">
        <v>12</v>
      </c>
      <c r="T324">
        <v>2</v>
      </c>
      <c r="U324">
        <v>0</v>
      </c>
      <c r="V324">
        <v>0</v>
      </c>
      <c r="W324">
        <v>0</v>
      </c>
      <c r="X324">
        <v>0</v>
      </c>
      <c r="Y324">
        <v>0</v>
      </c>
      <c r="Z324">
        <v>0</v>
      </c>
      <c r="AA324">
        <v>3</v>
      </c>
      <c r="AB324">
        <v>11</v>
      </c>
      <c r="AC324">
        <v>0</v>
      </c>
    </row>
    <row r="325" spans="1:29" ht="16.5" x14ac:dyDescent="0.3">
      <c r="A325">
        <v>520</v>
      </c>
      <c r="B325">
        <v>1974</v>
      </c>
      <c r="C325" t="s">
        <v>29</v>
      </c>
      <c r="D325" t="s">
        <v>33</v>
      </c>
      <c r="E325">
        <v>34421</v>
      </c>
      <c r="F325">
        <v>1</v>
      </c>
      <c r="G325">
        <v>0</v>
      </c>
      <c r="H325" s="1">
        <v>41456</v>
      </c>
      <c r="I325">
        <v>81</v>
      </c>
      <c r="J325">
        <v>3</v>
      </c>
      <c r="K325">
        <v>3</v>
      </c>
      <c r="L325">
        <v>7</v>
      </c>
      <c r="M325">
        <v>6</v>
      </c>
      <c r="N325">
        <v>2</v>
      </c>
      <c r="O325">
        <v>9</v>
      </c>
      <c r="P325">
        <v>1</v>
      </c>
      <c r="Q325">
        <v>1</v>
      </c>
      <c r="R325">
        <v>0</v>
      </c>
      <c r="S325">
        <v>2</v>
      </c>
      <c r="T325">
        <v>7</v>
      </c>
      <c r="U325">
        <v>0</v>
      </c>
      <c r="V325">
        <v>0</v>
      </c>
      <c r="W325">
        <v>0</v>
      </c>
      <c r="X325">
        <v>0</v>
      </c>
      <c r="Y325">
        <v>0</v>
      </c>
      <c r="Z325">
        <v>0</v>
      </c>
      <c r="AA325">
        <v>3</v>
      </c>
      <c r="AB325">
        <v>11</v>
      </c>
      <c r="AC325">
        <v>0</v>
      </c>
    </row>
    <row r="326" spans="1:29" ht="16.5" x14ac:dyDescent="0.3">
      <c r="A326">
        <v>8275</v>
      </c>
      <c r="B326">
        <v>1965</v>
      </c>
      <c r="C326" t="s">
        <v>32</v>
      </c>
      <c r="D326" t="s">
        <v>35</v>
      </c>
      <c r="E326">
        <v>47025</v>
      </c>
      <c r="F326">
        <v>1</v>
      </c>
      <c r="G326">
        <v>1</v>
      </c>
      <c r="H326" s="1">
        <v>41679</v>
      </c>
      <c r="I326">
        <v>6</v>
      </c>
      <c r="J326">
        <v>16</v>
      </c>
      <c r="K326">
        <v>0</v>
      </c>
      <c r="L326">
        <v>3</v>
      </c>
      <c r="M326">
        <v>0</v>
      </c>
      <c r="N326">
        <v>0</v>
      </c>
      <c r="O326">
        <v>1</v>
      </c>
      <c r="P326">
        <v>1</v>
      </c>
      <c r="Q326">
        <v>1</v>
      </c>
      <c r="R326">
        <v>0</v>
      </c>
      <c r="S326">
        <v>2</v>
      </c>
      <c r="T326">
        <v>7</v>
      </c>
      <c r="U326">
        <v>0</v>
      </c>
      <c r="V326">
        <v>0</v>
      </c>
      <c r="W326">
        <v>0</v>
      </c>
      <c r="X326">
        <v>0</v>
      </c>
      <c r="Y326">
        <v>0</v>
      </c>
      <c r="Z326">
        <v>0</v>
      </c>
      <c r="AA326">
        <v>3</v>
      </c>
      <c r="AB326">
        <v>11</v>
      </c>
      <c r="AC326">
        <v>0</v>
      </c>
    </row>
    <row r="327" spans="1:29" ht="16.5" x14ac:dyDescent="0.3">
      <c r="A327">
        <v>9750</v>
      </c>
      <c r="B327">
        <v>1961</v>
      </c>
      <c r="C327" t="s">
        <v>32</v>
      </c>
      <c r="D327" t="s">
        <v>35</v>
      </c>
      <c r="E327">
        <v>64325</v>
      </c>
      <c r="F327">
        <v>0</v>
      </c>
      <c r="G327">
        <v>1</v>
      </c>
      <c r="H327" s="1">
        <v>41312</v>
      </c>
      <c r="I327">
        <v>41</v>
      </c>
      <c r="J327">
        <v>731</v>
      </c>
      <c r="K327">
        <v>60</v>
      </c>
      <c r="L327">
        <v>353</v>
      </c>
      <c r="M327">
        <v>78</v>
      </c>
      <c r="N327">
        <v>12</v>
      </c>
      <c r="O327">
        <v>73</v>
      </c>
      <c r="P327">
        <v>5</v>
      </c>
      <c r="Q327">
        <v>10</v>
      </c>
      <c r="R327">
        <v>3</v>
      </c>
      <c r="S327">
        <v>5</v>
      </c>
      <c r="T327">
        <v>7</v>
      </c>
      <c r="U327">
        <v>0</v>
      </c>
      <c r="V327">
        <v>0</v>
      </c>
      <c r="W327">
        <v>0</v>
      </c>
      <c r="X327">
        <v>0</v>
      </c>
      <c r="Y327">
        <v>0</v>
      </c>
      <c r="Z327">
        <v>0</v>
      </c>
      <c r="AA327">
        <v>3</v>
      </c>
      <c r="AB327">
        <v>11</v>
      </c>
      <c r="AC327">
        <v>0</v>
      </c>
    </row>
    <row r="328" spans="1:29" ht="16.5" x14ac:dyDescent="0.3">
      <c r="A328">
        <v>2607</v>
      </c>
      <c r="B328">
        <v>1953</v>
      </c>
      <c r="C328" t="s">
        <v>29</v>
      </c>
      <c r="D328" t="s">
        <v>30</v>
      </c>
      <c r="E328">
        <v>40464</v>
      </c>
      <c r="F328">
        <v>0</v>
      </c>
      <c r="G328">
        <v>1</v>
      </c>
      <c r="H328" s="1">
        <v>41285</v>
      </c>
      <c r="I328">
        <v>78</v>
      </c>
      <c r="J328">
        <v>424</v>
      </c>
      <c r="K328">
        <v>17</v>
      </c>
      <c r="L328">
        <v>118</v>
      </c>
      <c r="M328">
        <v>7</v>
      </c>
      <c r="N328">
        <v>23</v>
      </c>
      <c r="O328">
        <v>41</v>
      </c>
      <c r="P328">
        <v>6</v>
      </c>
      <c r="Q328">
        <v>8</v>
      </c>
      <c r="R328">
        <v>2</v>
      </c>
      <c r="S328">
        <v>8</v>
      </c>
      <c r="T328">
        <v>8</v>
      </c>
      <c r="U328">
        <v>0</v>
      </c>
      <c r="V328">
        <v>0</v>
      </c>
      <c r="W328">
        <v>0</v>
      </c>
      <c r="X328">
        <v>0</v>
      </c>
      <c r="Y328">
        <v>0</v>
      </c>
      <c r="Z328">
        <v>0</v>
      </c>
      <c r="AA328">
        <v>3</v>
      </c>
      <c r="AB328">
        <v>11</v>
      </c>
      <c r="AC328">
        <v>0</v>
      </c>
    </row>
    <row r="329" spans="1:29" ht="16.5" x14ac:dyDescent="0.3">
      <c r="A329">
        <v>7214</v>
      </c>
      <c r="B329">
        <v>1957</v>
      </c>
      <c r="C329" t="s">
        <v>29</v>
      </c>
      <c r="D329" t="s">
        <v>33</v>
      </c>
      <c r="E329">
        <v>62187</v>
      </c>
      <c r="F329">
        <v>0</v>
      </c>
      <c r="G329">
        <v>0</v>
      </c>
      <c r="H329" s="1">
        <v>41460</v>
      </c>
      <c r="I329">
        <v>49</v>
      </c>
      <c r="J329">
        <v>792</v>
      </c>
      <c r="K329">
        <v>0</v>
      </c>
      <c r="L329">
        <v>275</v>
      </c>
      <c r="M329">
        <v>45</v>
      </c>
      <c r="N329">
        <v>45</v>
      </c>
      <c r="O329">
        <v>126</v>
      </c>
      <c r="P329">
        <v>1</v>
      </c>
      <c r="Q329">
        <v>4</v>
      </c>
      <c r="R329">
        <v>8</v>
      </c>
      <c r="S329">
        <v>5</v>
      </c>
      <c r="T329">
        <v>3</v>
      </c>
      <c r="U329">
        <v>0</v>
      </c>
      <c r="V329">
        <v>0</v>
      </c>
      <c r="W329">
        <v>0</v>
      </c>
      <c r="X329">
        <v>0</v>
      </c>
      <c r="Y329">
        <v>0</v>
      </c>
      <c r="Z329">
        <v>0</v>
      </c>
      <c r="AA329">
        <v>3</v>
      </c>
      <c r="AB329">
        <v>11</v>
      </c>
      <c r="AC329">
        <v>0</v>
      </c>
    </row>
    <row r="330" spans="1:29" ht="16.5" x14ac:dyDescent="0.3">
      <c r="A330">
        <v>5835</v>
      </c>
      <c r="B330">
        <v>1976</v>
      </c>
      <c r="C330" t="s">
        <v>32</v>
      </c>
      <c r="D330" t="s">
        <v>35</v>
      </c>
      <c r="E330">
        <v>14849</v>
      </c>
      <c r="F330">
        <v>1</v>
      </c>
      <c r="G330">
        <v>0</v>
      </c>
      <c r="H330" s="1">
        <v>41457</v>
      </c>
      <c r="I330">
        <v>39</v>
      </c>
      <c r="J330">
        <v>21</v>
      </c>
      <c r="K330">
        <v>2</v>
      </c>
      <c r="L330">
        <v>28</v>
      </c>
      <c r="M330">
        <v>3</v>
      </c>
      <c r="N330">
        <v>2</v>
      </c>
      <c r="O330">
        <v>9</v>
      </c>
      <c r="P330">
        <v>3</v>
      </c>
      <c r="Q330">
        <v>2</v>
      </c>
      <c r="R330">
        <v>0</v>
      </c>
      <c r="S330">
        <v>4</v>
      </c>
      <c r="T330">
        <v>8</v>
      </c>
      <c r="U330">
        <v>0</v>
      </c>
      <c r="V330">
        <v>0</v>
      </c>
      <c r="W330">
        <v>0</v>
      </c>
      <c r="X330">
        <v>0</v>
      </c>
      <c r="Y330">
        <v>0</v>
      </c>
      <c r="Z330">
        <v>0</v>
      </c>
      <c r="AA330">
        <v>3</v>
      </c>
      <c r="AB330">
        <v>11</v>
      </c>
      <c r="AC330">
        <v>0</v>
      </c>
    </row>
    <row r="331" spans="1:29" ht="16.5" x14ac:dyDescent="0.3">
      <c r="A331">
        <v>3896</v>
      </c>
      <c r="B331">
        <v>1984</v>
      </c>
      <c r="C331" t="s">
        <v>29</v>
      </c>
      <c r="D331" t="s">
        <v>33</v>
      </c>
      <c r="E331">
        <v>27255</v>
      </c>
      <c r="F331">
        <v>1</v>
      </c>
      <c r="G331">
        <v>0</v>
      </c>
      <c r="H331" s="1">
        <v>41585</v>
      </c>
      <c r="I331">
        <v>3</v>
      </c>
      <c r="J331">
        <v>22</v>
      </c>
      <c r="K331">
        <v>1</v>
      </c>
      <c r="L331">
        <v>11</v>
      </c>
      <c r="M331">
        <v>0</v>
      </c>
      <c r="N331">
        <v>1</v>
      </c>
      <c r="O331">
        <v>2</v>
      </c>
      <c r="P331">
        <v>1</v>
      </c>
      <c r="Q331">
        <v>1</v>
      </c>
      <c r="R331">
        <v>0</v>
      </c>
      <c r="S331">
        <v>3</v>
      </c>
      <c r="T331">
        <v>7</v>
      </c>
      <c r="U331">
        <v>0</v>
      </c>
      <c r="V331">
        <v>0</v>
      </c>
      <c r="W331">
        <v>0</v>
      </c>
      <c r="X331">
        <v>0</v>
      </c>
      <c r="Y331">
        <v>0</v>
      </c>
      <c r="Z331">
        <v>0</v>
      </c>
      <c r="AA331">
        <v>3</v>
      </c>
      <c r="AB331">
        <v>11</v>
      </c>
      <c r="AC331">
        <v>0</v>
      </c>
    </row>
    <row r="332" spans="1:29" ht="16.5" x14ac:dyDescent="0.3">
      <c r="A332">
        <v>10350</v>
      </c>
      <c r="B332">
        <v>1950</v>
      </c>
      <c r="C332" t="s">
        <v>32</v>
      </c>
      <c r="D332" t="s">
        <v>33</v>
      </c>
      <c r="E332">
        <v>54432</v>
      </c>
      <c r="F332">
        <v>2</v>
      </c>
      <c r="G332">
        <v>1</v>
      </c>
      <c r="H332" s="1">
        <v>41403</v>
      </c>
      <c r="I332">
        <v>37</v>
      </c>
      <c r="J332">
        <v>33</v>
      </c>
      <c r="K332">
        <v>0</v>
      </c>
      <c r="L332">
        <v>5</v>
      </c>
      <c r="M332">
        <v>0</v>
      </c>
      <c r="N332">
        <v>0</v>
      </c>
      <c r="O332">
        <v>0</v>
      </c>
      <c r="P332">
        <v>1</v>
      </c>
      <c r="Q332">
        <v>1</v>
      </c>
      <c r="R332">
        <v>0</v>
      </c>
      <c r="S332">
        <v>3</v>
      </c>
      <c r="T332">
        <v>4</v>
      </c>
      <c r="U332">
        <v>0</v>
      </c>
      <c r="V332">
        <v>0</v>
      </c>
      <c r="W332">
        <v>0</v>
      </c>
      <c r="X332">
        <v>0</v>
      </c>
      <c r="Y332">
        <v>0</v>
      </c>
      <c r="Z332">
        <v>0</v>
      </c>
      <c r="AA332">
        <v>3</v>
      </c>
      <c r="AB332">
        <v>11</v>
      </c>
      <c r="AC332">
        <v>0</v>
      </c>
    </row>
    <row r="333" spans="1:29" ht="16.5" x14ac:dyDescent="0.3">
      <c r="A333">
        <v>7786</v>
      </c>
      <c r="B333">
        <v>1986</v>
      </c>
      <c r="C333" t="s">
        <v>32</v>
      </c>
      <c r="D333" t="s">
        <v>30</v>
      </c>
      <c r="E333">
        <v>29999</v>
      </c>
      <c r="F333">
        <v>1</v>
      </c>
      <c r="G333">
        <v>0</v>
      </c>
      <c r="H333" s="1">
        <v>41318</v>
      </c>
      <c r="I333">
        <v>22</v>
      </c>
      <c r="J333">
        <v>68</v>
      </c>
      <c r="K333">
        <v>7</v>
      </c>
      <c r="L333">
        <v>59</v>
      </c>
      <c r="M333">
        <v>10</v>
      </c>
      <c r="N333">
        <v>5</v>
      </c>
      <c r="O333">
        <v>11</v>
      </c>
      <c r="P333">
        <v>4</v>
      </c>
      <c r="Q333">
        <v>3</v>
      </c>
      <c r="R333">
        <v>1</v>
      </c>
      <c r="S333">
        <v>4</v>
      </c>
      <c r="T333">
        <v>8</v>
      </c>
      <c r="U333">
        <v>0</v>
      </c>
      <c r="V333">
        <v>0</v>
      </c>
      <c r="W333">
        <v>0</v>
      </c>
      <c r="X333">
        <v>0</v>
      </c>
      <c r="Y333">
        <v>0</v>
      </c>
      <c r="Z333">
        <v>0</v>
      </c>
      <c r="AA333">
        <v>3</v>
      </c>
      <c r="AB333">
        <v>11</v>
      </c>
      <c r="AC333">
        <v>0</v>
      </c>
    </row>
    <row r="334" spans="1:29" ht="16.5" x14ac:dyDescent="0.3">
      <c r="A334">
        <v>2861</v>
      </c>
      <c r="B334">
        <v>1983</v>
      </c>
      <c r="C334" t="s">
        <v>29</v>
      </c>
      <c r="D334" t="s">
        <v>30</v>
      </c>
      <c r="E334">
        <v>24072</v>
      </c>
      <c r="F334">
        <v>1</v>
      </c>
      <c r="G334">
        <v>0</v>
      </c>
      <c r="H334" s="1">
        <v>41380</v>
      </c>
      <c r="I334">
        <v>79</v>
      </c>
      <c r="J334">
        <v>9</v>
      </c>
      <c r="K334">
        <v>1</v>
      </c>
      <c r="L334">
        <v>6</v>
      </c>
      <c r="M334">
        <v>3</v>
      </c>
      <c r="N334">
        <v>0</v>
      </c>
      <c r="O334">
        <v>4</v>
      </c>
      <c r="P334">
        <v>1</v>
      </c>
      <c r="Q334">
        <v>1</v>
      </c>
      <c r="R334">
        <v>0</v>
      </c>
      <c r="S334">
        <v>2</v>
      </c>
      <c r="T334">
        <v>8</v>
      </c>
      <c r="U334">
        <v>0</v>
      </c>
      <c r="V334">
        <v>0</v>
      </c>
      <c r="W334">
        <v>0</v>
      </c>
      <c r="X334">
        <v>0</v>
      </c>
      <c r="Y334">
        <v>0</v>
      </c>
      <c r="Z334">
        <v>0</v>
      </c>
      <c r="AA334">
        <v>3</v>
      </c>
      <c r="AB334">
        <v>11</v>
      </c>
      <c r="AC334">
        <v>0</v>
      </c>
    </row>
    <row r="335" spans="1:29" ht="16.5" x14ac:dyDescent="0.3">
      <c r="A335">
        <v>663</v>
      </c>
      <c r="B335">
        <v>1989</v>
      </c>
      <c r="C335" t="s">
        <v>32</v>
      </c>
      <c r="D335" t="s">
        <v>30</v>
      </c>
      <c r="E335">
        <v>33996</v>
      </c>
      <c r="F335">
        <v>0</v>
      </c>
      <c r="G335">
        <v>0</v>
      </c>
      <c r="H335" s="1">
        <v>41528</v>
      </c>
      <c r="I335">
        <v>46</v>
      </c>
      <c r="J335">
        <v>40</v>
      </c>
      <c r="K335">
        <v>2</v>
      </c>
      <c r="L335">
        <v>15</v>
      </c>
      <c r="M335">
        <v>8</v>
      </c>
      <c r="N335">
        <v>0</v>
      </c>
      <c r="O335">
        <v>6</v>
      </c>
      <c r="P335">
        <v>1</v>
      </c>
      <c r="Q335">
        <v>1</v>
      </c>
      <c r="R335">
        <v>1</v>
      </c>
      <c r="S335">
        <v>3</v>
      </c>
      <c r="T335">
        <v>4</v>
      </c>
      <c r="U335">
        <v>0</v>
      </c>
      <c r="V335">
        <v>0</v>
      </c>
      <c r="W335">
        <v>0</v>
      </c>
      <c r="X335">
        <v>0</v>
      </c>
      <c r="Y335">
        <v>0</v>
      </c>
      <c r="Z335">
        <v>0</v>
      </c>
      <c r="AA335">
        <v>3</v>
      </c>
      <c r="AB335">
        <v>11</v>
      </c>
      <c r="AC335">
        <v>0</v>
      </c>
    </row>
    <row r="336" spans="1:29" ht="16.5" x14ac:dyDescent="0.3">
      <c r="A336">
        <v>10675</v>
      </c>
      <c r="B336">
        <v>1956</v>
      </c>
      <c r="C336" t="s">
        <v>32</v>
      </c>
      <c r="D336" t="s">
        <v>33</v>
      </c>
      <c r="E336">
        <v>66334</v>
      </c>
      <c r="F336">
        <v>0</v>
      </c>
      <c r="G336">
        <v>1</v>
      </c>
      <c r="H336" s="1">
        <v>41367</v>
      </c>
      <c r="I336">
        <v>82</v>
      </c>
      <c r="J336">
        <v>909</v>
      </c>
      <c r="K336">
        <v>11</v>
      </c>
      <c r="L336">
        <v>218</v>
      </c>
      <c r="M336">
        <v>0</v>
      </c>
      <c r="N336">
        <v>0</v>
      </c>
      <c r="O336">
        <v>23</v>
      </c>
      <c r="P336">
        <v>2</v>
      </c>
      <c r="Q336">
        <v>9</v>
      </c>
      <c r="R336">
        <v>3</v>
      </c>
      <c r="S336">
        <v>5</v>
      </c>
      <c r="T336">
        <v>5</v>
      </c>
      <c r="U336">
        <v>0</v>
      </c>
      <c r="V336">
        <v>0</v>
      </c>
      <c r="W336">
        <v>0</v>
      </c>
      <c r="X336">
        <v>0</v>
      </c>
      <c r="Y336">
        <v>0</v>
      </c>
      <c r="Z336">
        <v>0</v>
      </c>
      <c r="AA336">
        <v>3</v>
      </c>
      <c r="AB336">
        <v>11</v>
      </c>
      <c r="AC336">
        <v>1</v>
      </c>
    </row>
    <row r="337" spans="1:29" ht="16.5" x14ac:dyDescent="0.3">
      <c r="A337">
        <v>2521</v>
      </c>
      <c r="B337">
        <v>1971</v>
      </c>
      <c r="C337" t="s">
        <v>34</v>
      </c>
      <c r="D337" t="s">
        <v>33</v>
      </c>
      <c r="E337">
        <v>35178</v>
      </c>
      <c r="F337">
        <v>1</v>
      </c>
      <c r="G337">
        <v>0</v>
      </c>
      <c r="H337" s="1">
        <v>41284</v>
      </c>
      <c r="I337">
        <v>10</v>
      </c>
      <c r="J337">
        <v>23</v>
      </c>
      <c r="K337">
        <v>1</v>
      </c>
      <c r="L337">
        <v>13</v>
      </c>
      <c r="M337">
        <v>2</v>
      </c>
      <c r="N337">
        <v>2</v>
      </c>
      <c r="O337">
        <v>18</v>
      </c>
      <c r="P337">
        <v>1</v>
      </c>
      <c r="Q337">
        <v>1</v>
      </c>
      <c r="R337">
        <v>1</v>
      </c>
      <c r="S337">
        <v>2</v>
      </c>
      <c r="T337">
        <v>7</v>
      </c>
      <c r="U337">
        <v>1</v>
      </c>
      <c r="V337">
        <v>0</v>
      </c>
      <c r="W337">
        <v>0</v>
      </c>
      <c r="X337">
        <v>0</v>
      </c>
      <c r="Y337">
        <v>0</v>
      </c>
      <c r="Z337">
        <v>0</v>
      </c>
      <c r="AA337">
        <v>3</v>
      </c>
      <c r="AB337">
        <v>11</v>
      </c>
      <c r="AC337">
        <v>1</v>
      </c>
    </row>
    <row r="338" spans="1:29" ht="16.5" x14ac:dyDescent="0.3">
      <c r="A338">
        <v>9592</v>
      </c>
      <c r="B338">
        <v>1983</v>
      </c>
      <c r="C338" t="s">
        <v>29</v>
      </c>
      <c r="D338" t="s">
        <v>31</v>
      </c>
      <c r="E338">
        <v>22010</v>
      </c>
      <c r="F338">
        <v>1</v>
      </c>
      <c r="G338">
        <v>0</v>
      </c>
      <c r="H338" s="1">
        <v>41455</v>
      </c>
      <c r="I338">
        <v>51</v>
      </c>
      <c r="J338">
        <v>11</v>
      </c>
      <c r="K338">
        <v>2</v>
      </c>
      <c r="L338">
        <v>9</v>
      </c>
      <c r="M338">
        <v>3</v>
      </c>
      <c r="N338">
        <v>0</v>
      </c>
      <c r="O338">
        <v>8</v>
      </c>
      <c r="P338">
        <v>2</v>
      </c>
      <c r="Q338">
        <v>2</v>
      </c>
      <c r="R338">
        <v>0</v>
      </c>
      <c r="S338">
        <v>3</v>
      </c>
      <c r="T338">
        <v>8</v>
      </c>
      <c r="U338">
        <v>0</v>
      </c>
      <c r="V338">
        <v>0</v>
      </c>
      <c r="W338">
        <v>0</v>
      </c>
      <c r="X338">
        <v>0</v>
      </c>
      <c r="Y338">
        <v>0</v>
      </c>
      <c r="Z338">
        <v>0</v>
      </c>
      <c r="AA338">
        <v>3</v>
      </c>
      <c r="AB338">
        <v>11</v>
      </c>
      <c r="AC338">
        <v>0</v>
      </c>
    </row>
    <row r="339" spans="1:29" ht="16.5" x14ac:dyDescent="0.3">
      <c r="A339">
        <v>10151</v>
      </c>
      <c r="B339">
        <v>1960</v>
      </c>
      <c r="C339" t="s">
        <v>29</v>
      </c>
      <c r="D339" t="s">
        <v>35</v>
      </c>
      <c r="E339">
        <v>62204</v>
      </c>
      <c r="F339">
        <v>0</v>
      </c>
      <c r="G339">
        <v>2</v>
      </c>
      <c r="H339" s="1">
        <v>41164</v>
      </c>
      <c r="I339">
        <v>38</v>
      </c>
      <c r="J339">
        <v>317</v>
      </c>
      <c r="K339">
        <v>46</v>
      </c>
      <c r="L339">
        <v>247</v>
      </c>
      <c r="M339">
        <v>151</v>
      </c>
      <c r="N339">
        <v>46</v>
      </c>
      <c r="O339">
        <v>139</v>
      </c>
      <c r="P339">
        <v>1</v>
      </c>
      <c r="Q339">
        <v>4</v>
      </c>
      <c r="R339">
        <v>5</v>
      </c>
      <c r="S339">
        <v>12</v>
      </c>
      <c r="T339">
        <v>3</v>
      </c>
      <c r="U339">
        <v>0</v>
      </c>
      <c r="V339">
        <v>0</v>
      </c>
      <c r="W339">
        <v>0</v>
      </c>
      <c r="X339">
        <v>0</v>
      </c>
      <c r="Y339">
        <v>0</v>
      </c>
      <c r="Z339">
        <v>0</v>
      </c>
      <c r="AA339">
        <v>3</v>
      </c>
      <c r="AB339">
        <v>11</v>
      </c>
      <c r="AC339">
        <v>0</v>
      </c>
    </row>
    <row r="340" spans="1:29" ht="16.5" x14ac:dyDescent="0.3">
      <c r="A340">
        <v>7381</v>
      </c>
      <c r="B340">
        <v>1968</v>
      </c>
      <c r="C340" t="s">
        <v>29</v>
      </c>
      <c r="D340" t="s">
        <v>35</v>
      </c>
      <c r="E340">
        <v>75693</v>
      </c>
      <c r="F340">
        <v>0</v>
      </c>
      <c r="G340">
        <v>0</v>
      </c>
      <c r="H340" s="1">
        <v>41249</v>
      </c>
      <c r="I340">
        <v>10</v>
      </c>
      <c r="J340">
        <v>797</v>
      </c>
      <c r="K340">
        <v>153</v>
      </c>
      <c r="L340">
        <v>293</v>
      </c>
      <c r="M340">
        <v>72</v>
      </c>
      <c r="N340">
        <v>97</v>
      </c>
      <c r="O340">
        <v>30</v>
      </c>
      <c r="P340">
        <v>1</v>
      </c>
      <c r="Q340">
        <v>11</v>
      </c>
      <c r="R340">
        <v>4</v>
      </c>
      <c r="S340">
        <v>6</v>
      </c>
      <c r="T340">
        <v>4</v>
      </c>
      <c r="U340">
        <v>0</v>
      </c>
      <c r="V340">
        <v>1</v>
      </c>
      <c r="W340">
        <v>1</v>
      </c>
      <c r="X340">
        <v>1</v>
      </c>
      <c r="Y340">
        <v>0</v>
      </c>
      <c r="Z340">
        <v>0</v>
      </c>
      <c r="AA340">
        <v>3</v>
      </c>
      <c r="AB340">
        <v>11</v>
      </c>
      <c r="AC340">
        <v>1</v>
      </c>
    </row>
    <row r="341" spans="1:29" ht="16.5" x14ac:dyDescent="0.3">
      <c r="A341">
        <v>4099</v>
      </c>
      <c r="B341">
        <v>1972</v>
      </c>
      <c r="C341" t="s">
        <v>29</v>
      </c>
      <c r="D341" t="s">
        <v>33</v>
      </c>
      <c r="E341">
        <v>30675</v>
      </c>
      <c r="F341">
        <v>1</v>
      </c>
      <c r="G341">
        <v>0</v>
      </c>
      <c r="H341" s="1">
        <v>41225</v>
      </c>
      <c r="I341">
        <v>14</v>
      </c>
      <c r="J341">
        <v>10</v>
      </c>
      <c r="K341">
        <v>2</v>
      </c>
      <c r="L341">
        <v>16</v>
      </c>
      <c r="M341">
        <v>11</v>
      </c>
      <c r="N341">
        <v>2</v>
      </c>
      <c r="O341">
        <v>21</v>
      </c>
      <c r="P341">
        <v>1</v>
      </c>
      <c r="Q341">
        <v>1</v>
      </c>
      <c r="R341">
        <v>0</v>
      </c>
      <c r="S341">
        <v>3</v>
      </c>
      <c r="T341">
        <v>8</v>
      </c>
      <c r="U341">
        <v>0</v>
      </c>
      <c r="V341">
        <v>0</v>
      </c>
      <c r="W341">
        <v>0</v>
      </c>
      <c r="X341">
        <v>0</v>
      </c>
      <c r="Y341">
        <v>0</v>
      </c>
      <c r="Z341">
        <v>0</v>
      </c>
      <c r="AA341">
        <v>3</v>
      </c>
      <c r="AB341">
        <v>11</v>
      </c>
      <c r="AC341">
        <v>0</v>
      </c>
    </row>
    <row r="342" spans="1:29" ht="16.5" x14ac:dyDescent="0.3">
      <c r="A342">
        <v>9560</v>
      </c>
      <c r="B342">
        <v>1965</v>
      </c>
      <c r="C342" t="s">
        <v>29</v>
      </c>
      <c r="D342" t="s">
        <v>31</v>
      </c>
      <c r="E342">
        <v>83003</v>
      </c>
      <c r="F342">
        <v>0</v>
      </c>
      <c r="G342">
        <v>0</v>
      </c>
      <c r="H342" s="1">
        <v>41336</v>
      </c>
      <c r="I342">
        <v>18</v>
      </c>
      <c r="J342">
        <v>856</v>
      </c>
      <c r="K342">
        <v>61</v>
      </c>
      <c r="L342">
        <v>570</v>
      </c>
      <c r="M342">
        <v>40</v>
      </c>
      <c r="N342">
        <v>25</v>
      </c>
      <c r="O342">
        <v>122</v>
      </c>
      <c r="P342">
        <v>1</v>
      </c>
      <c r="Q342">
        <v>7</v>
      </c>
      <c r="R342">
        <v>6</v>
      </c>
      <c r="S342">
        <v>8</v>
      </c>
      <c r="T342">
        <v>3</v>
      </c>
      <c r="U342">
        <v>0</v>
      </c>
      <c r="V342">
        <v>0</v>
      </c>
      <c r="W342">
        <v>1</v>
      </c>
      <c r="X342">
        <v>0</v>
      </c>
      <c r="Y342">
        <v>0</v>
      </c>
      <c r="Z342">
        <v>0</v>
      </c>
      <c r="AA342">
        <v>3</v>
      </c>
      <c r="AB342">
        <v>11</v>
      </c>
      <c r="AC342">
        <v>1</v>
      </c>
    </row>
    <row r="343" spans="1:29" ht="16.5" x14ac:dyDescent="0.3">
      <c r="A343">
        <v>1150</v>
      </c>
      <c r="B343">
        <v>1899</v>
      </c>
      <c r="C343" t="s">
        <v>32</v>
      </c>
      <c r="D343" t="s">
        <v>31</v>
      </c>
      <c r="E343">
        <v>83532</v>
      </c>
      <c r="F343">
        <v>0</v>
      </c>
      <c r="G343">
        <v>0</v>
      </c>
      <c r="H343" s="1">
        <v>41543</v>
      </c>
      <c r="I343">
        <v>36</v>
      </c>
      <c r="J343">
        <v>755</v>
      </c>
      <c r="K343">
        <v>144</v>
      </c>
      <c r="L343">
        <v>562</v>
      </c>
      <c r="M343">
        <v>104</v>
      </c>
      <c r="N343">
        <v>64</v>
      </c>
      <c r="O343">
        <v>224</v>
      </c>
      <c r="P343">
        <v>1</v>
      </c>
      <c r="Q343">
        <v>4</v>
      </c>
      <c r="R343">
        <v>6</v>
      </c>
      <c r="S343">
        <v>4</v>
      </c>
      <c r="T343">
        <v>1</v>
      </c>
      <c r="U343">
        <v>0</v>
      </c>
      <c r="V343">
        <v>0</v>
      </c>
      <c r="W343">
        <v>1</v>
      </c>
      <c r="X343">
        <v>0</v>
      </c>
      <c r="Y343">
        <v>0</v>
      </c>
      <c r="Z343">
        <v>0</v>
      </c>
      <c r="AA343">
        <v>3</v>
      </c>
      <c r="AB343">
        <v>11</v>
      </c>
      <c r="AC343">
        <v>0</v>
      </c>
    </row>
    <row r="344" spans="1:29" ht="16.5" x14ac:dyDescent="0.3">
      <c r="A344">
        <v>10172</v>
      </c>
      <c r="B344">
        <v>1988</v>
      </c>
      <c r="C344" t="s">
        <v>29</v>
      </c>
      <c r="D344" t="s">
        <v>30</v>
      </c>
      <c r="E344">
        <v>68655</v>
      </c>
      <c r="F344">
        <v>0</v>
      </c>
      <c r="G344">
        <v>0</v>
      </c>
      <c r="H344" s="1">
        <v>41131</v>
      </c>
      <c r="I344">
        <v>95</v>
      </c>
      <c r="J344">
        <v>456</v>
      </c>
      <c r="K344">
        <v>19</v>
      </c>
      <c r="L344">
        <v>832</v>
      </c>
      <c r="M344">
        <v>75</v>
      </c>
      <c r="N344">
        <v>118</v>
      </c>
      <c r="O344">
        <v>38</v>
      </c>
      <c r="P344">
        <v>1</v>
      </c>
      <c r="Q344">
        <v>4</v>
      </c>
      <c r="R344">
        <v>5</v>
      </c>
      <c r="S344">
        <v>11</v>
      </c>
      <c r="T344">
        <v>3</v>
      </c>
      <c r="U344">
        <v>0</v>
      </c>
      <c r="V344">
        <v>0</v>
      </c>
      <c r="W344">
        <v>0</v>
      </c>
      <c r="X344">
        <v>0</v>
      </c>
      <c r="Y344">
        <v>0</v>
      </c>
      <c r="Z344">
        <v>0</v>
      </c>
      <c r="AA344">
        <v>3</v>
      </c>
      <c r="AB344">
        <v>11</v>
      </c>
      <c r="AC344">
        <v>0</v>
      </c>
    </row>
    <row r="345" spans="1:29" ht="16.5" x14ac:dyDescent="0.3">
      <c r="A345">
        <v>11191</v>
      </c>
      <c r="B345">
        <v>1986</v>
      </c>
      <c r="C345" t="s">
        <v>29</v>
      </c>
      <c r="D345" t="s">
        <v>35</v>
      </c>
      <c r="E345">
        <v>41411</v>
      </c>
      <c r="F345">
        <v>0</v>
      </c>
      <c r="G345">
        <v>0</v>
      </c>
      <c r="H345" s="1">
        <v>41615</v>
      </c>
      <c r="I345">
        <v>11</v>
      </c>
      <c r="J345">
        <v>37</v>
      </c>
      <c r="K345">
        <v>32</v>
      </c>
      <c r="L345">
        <v>38</v>
      </c>
      <c r="M345">
        <v>11</v>
      </c>
      <c r="N345">
        <v>3</v>
      </c>
      <c r="O345">
        <v>18</v>
      </c>
      <c r="P345">
        <v>1</v>
      </c>
      <c r="Q345">
        <v>2</v>
      </c>
      <c r="R345">
        <v>1</v>
      </c>
      <c r="S345">
        <v>4</v>
      </c>
      <c r="T345">
        <v>6</v>
      </c>
      <c r="U345">
        <v>0</v>
      </c>
      <c r="V345">
        <v>0</v>
      </c>
      <c r="W345">
        <v>0</v>
      </c>
      <c r="X345">
        <v>0</v>
      </c>
      <c r="Y345">
        <v>0</v>
      </c>
      <c r="Z345">
        <v>0</v>
      </c>
      <c r="AA345">
        <v>3</v>
      </c>
      <c r="AB345">
        <v>11</v>
      </c>
      <c r="AC345">
        <v>0</v>
      </c>
    </row>
    <row r="346" spans="1:29" ht="16.5" x14ac:dyDescent="0.3">
      <c r="A346">
        <v>9707</v>
      </c>
      <c r="B346">
        <v>1969</v>
      </c>
      <c r="C346" t="s">
        <v>32</v>
      </c>
      <c r="D346" t="s">
        <v>33</v>
      </c>
      <c r="E346">
        <v>55212</v>
      </c>
      <c r="F346">
        <v>0</v>
      </c>
      <c r="G346">
        <v>1</v>
      </c>
      <c r="H346" s="1">
        <v>41236</v>
      </c>
      <c r="I346">
        <v>65</v>
      </c>
      <c r="J346">
        <v>1103</v>
      </c>
      <c r="K346">
        <v>0</v>
      </c>
      <c r="L346">
        <v>45</v>
      </c>
      <c r="M346">
        <v>0</v>
      </c>
      <c r="N346">
        <v>0</v>
      </c>
      <c r="O346">
        <v>34</v>
      </c>
      <c r="P346">
        <v>3</v>
      </c>
      <c r="Q346">
        <v>4</v>
      </c>
      <c r="R346">
        <v>2</v>
      </c>
      <c r="S346">
        <v>11</v>
      </c>
      <c r="T346">
        <v>8</v>
      </c>
      <c r="U346">
        <v>0</v>
      </c>
      <c r="V346">
        <v>1</v>
      </c>
      <c r="W346">
        <v>0</v>
      </c>
      <c r="X346">
        <v>0</v>
      </c>
      <c r="Y346">
        <v>1</v>
      </c>
      <c r="Z346">
        <v>0</v>
      </c>
      <c r="AA346">
        <v>3</v>
      </c>
      <c r="AB346">
        <v>11</v>
      </c>
      <c r="AC346">
        <v>0</v>
      </c>
    </row>
    <row r="347" spans="1:29" ht="16.5" x14ac:dyDescent="0.3">
      <c r="A347">
        <v>6245</v>
      </c>
      <c r="B347">
        <v>1950</v>
      </c>
      <c r="C347" t="s">
        <v>32</v>
      </c>
      <c r="D347" t="s">
        <v>31</v>
      </c>
      <c r="E347">
        <v>59292</v>
      </c>
      <c r="F347">
        <v>0</v>
      </c>
      <c r="G347">
        <v>1</v>
      </c>
      <c r="H347" s="1">
        <v>41438</v>
      </c>
      <c r="I347">
        <v>71</v>
      </c>
      <c r="J347">
        <v>378</v>
      </c>
      <c r="K347">
        <v>14</v>
      </c>
      <c r="L347">
        <v>68</v>
      </c>
      <c r="M347">
        <v>19</v>
      </c>
      <c r="N347">
        <v>14</v>
      </c>
      <c r="O347">
        <v>14</v>
      </c>
      <c r="P347">
        <v>2</v>
      </c>
      <c r="Q347">
        <v>3</v>
      </c>
      <c r="R347">
        <v>5</v>
      </c>
      <c r="S347">
        <v>8</v>
      </c>
      <c r="T347">
        <v>3</v>
      </c>
      <c r="U347">
        <v>0</v>
      </c>
      <c r="V347">
        <v>0</v>
      </c>
      <c r="W347">
        <v>0</v>
      </c>
      <c r="X347">
        <v>0</v>
      </c>
      <c r="Y347">
        <v>0</v>
      </c>
      <c r="Z347">
        <v>0</v>
      </c>
      <c r="AA347">
        <v>3</v>
      </c>
      <c r="AB347">
        <v>11</v>
      </c>
      <c r="AC347">
        <v>0</v>
      </c>
    </row>
    <row r="348" spans="1:29" ht="16.5" x14ac:dyDescent="0.3">
      <c r="A348">
        <v>8234</v>
      </c>
      <c r="B348">
        <v>1973</v>
      </c>
      <c r="C348" t="s">
        <v>36</v>
      </c>
      <c r="D348" t="s">
        <v>31</v>
      </c>
      <c r="E348">
        <v>27190</v>
      </c>
      <c r="F348">
        <v>1</v>
      </c>
      <c r="G348">
        <v>0</v>
      </c>
      <c r="H348" s="1">
        <v>41501</v>
      </c>
      <c r="I348">
        <v>13</v>
      </c>
      <c r="J348">
        <v>1</v>
      </c>
      <c r="K348">
        <v>6</v>
      </c>
      <c r="L348">
        <v>7</v>
      </c>
      <c r="M348">
        <v>0</v>
      </c>
      <c r="N348">
        <v>1</v>
      </c>
      <c r="O348">
        <v>3</v>
      </c>
      <c r="P348">
        <v>1</v>
      </c>
      <c r="Q348">
        <v>1</v>
      </c>
      <c r="R348">
        <v>0</v>
      </c>
      <c r="S348">
        <v>2</v>
      </c>
      <c r="T348">
        <v>8</v>
      </c>
      <c r="U348">
        <v>1</v>
      </c>
      <c r="V348">
        <v>0</v>
      </c>
      <c r="W348">
        <v>0</v>
      </c>
      <c r="X348">
        <v>0</v>
      </c>
      <c r="Y348">
        <v>0</v>
      </c>
      <c r="Z348">
        <v>0</v>
      </c>
      <c r="AA348">
        <v>3</v>
      </c>
      <c r="AB348">
        <v>11</v>
      </c>
      <c r="AC348">
        <v>1</v>
      </c>
    </row>
    <row r="349" spans="1:29" ht="16.5" x14ac:dyDescent="0.3">
      <c r="A349">
        <v>1411</v>
      </c>
      <c r="B349">
        <v>1952</v>
      </c>
      <c r="C349" t="s">
        <v>29</v>
      </c>
      <c r="D349" t="s">
        <v>35</v>
      </c>
      <c r="E349">
        <v>82623</v>
      </c>
      <c r="F349">
        <v>0</v>
      </c>
      <c r="G349">
        <v>0</v>
      </c>
      <c r="H349" s="1">
        <v>41588</v>
      </c>
      <c r="I349">
        <v>58</v>
      </c>
      <c r="J349">
        <v>204</v>
      </c>
      <c r="K349">
        <v>34</v>
      </c>
      <c r="L349">
        <v>204</v>
      </c>
      <c r="M349">
        <v>172</v>
      </c>
      <c r="N349">
        <v>153</v>
      </c>
      <c r="O349">
        <v>173</v>
      </c>
      <c r="P349">
        <v>1</v>
      </c>
      <c r="Q349">
        <v>2</v>
      </c>
      <c r="R349">
        <v>9</v>
      </c>
      <c r="S349">
        <v>4</v>
      </c>
      <c r="T349">
        <v>1</v>
      </c>
      <c r="U349">
        <v>0</v>
      </c>
      <c r="V349">
        <v>0</v>
      </c>
      <c r="W349">
        <v>0</v>
      </c>
      <c r="X349">
        <v>0</v>
      </c>
      <c r="Y349">
        <v>0</v>
      </c>
      <c r="Z349">
        <v>0</v>
      </c>
      <c r="AA349">
        <v>3</v>
      </c>
      <c r="AB349">
        <v>11</v>
      </c>
      <c r="AC349">
        <v>0</v>
      </c>
    </row>
    <row r="350" spans="1:29" ht="16.5" x14ac:dyDescent="0.3">
      <c r="A350">
        <v>8553</v>
      </c>
      <c r="B350">
        <v>1965</v>
      </c>
      <c r="C350" t="s">
        <v>29</v>
      </c>
      <c r="D350" t="s">
        <v>33</v>
      </c>
      <c r="E350">
        <v>44300</v>
      </c>
      <c r="F350">
        <v>1</v>
      </c>
      <c r="G350">
        <v>1</v>
      </c>
      <c r="H350" s="1">
        <v>41448</v>
      </c>
      <c r="I350">
        <v>65</v>
      </c>
      <c r="J350">
        <v>30</v>
      </c>
      <c r="K350">
        <v>0</v>
      </c>
      <c r="L350">
        <v>9</v>
      </c>
      <c r="M350">
        <v>0</v>
      </c>
      <c r="N350">
        <v>0</v>
      </c>
      <c r="O350">
        <v>3</v>
      </c>
      <c r="P350">
        <v>2</v>
      </c>
      <c r="Q350">
        <v>1</v>
      </c>
      <c r="R350">
        <v>0</v>
      </c>
      <c r="S350">
        <v>3</v>
      </c>
      <c r="T350">
        <v>6</v>
      </c>
      <c r="U350">
        <v>0</v>
      </c>
      <c r="V350">
        <v>0</v>
      </c>
      <c r="W350">
        <v>0</v>
      </c>
      <c r="X350">
        <v>0</v>
      </c>
      <c r="Y350">
        <v>0</v>
      </c>
      <c r="Z350">
        <v>0</v>
      </c>
      <c r="AA350">
        <v>3</v>
      </c>
      <c r="AB350">
        <v>11</v>
      </c>
      <c r="AC350">
        <v>0</v>
      </c>
    </row>
    <row r="351" spans="1:29" ht="16.5" x14ac:dyDescent="0.3">
      <c r="A351">
        <v>1826</v>
      </c>
      <c r="B351">
        <v>1970</v>
      </c>
      <c r="C351" t="s">
        <v>29</v>
      </c>
      <c r="D351" t="s">
        <v>35</v>
      </c>
      <c r="E351">
        <v>84835</v>
      </c>
      <c r="F351">
        <v>0</v>
      </c>
      <c r="G351">
        <v>0</v>
      </c>
      <c r="H351" s="1">
        <v>41806</v>
      </c>
      <c r="I351">
        <v>0</v>
      </c>
      <c r="J351">
        <v>189</v>
      </c>
      <c r="K351">
        <v>104</v>
      </c>
      <c r="L351">
        <v>379</v>
      </c>
      <c r="M351">
        <v>111</v>
      </c>
      <c r="N351">
        <v>189</v>
      </c>
      <c r="O351">
        <v>218</v>
      </c>
      <c r="P351">
        <v>1</v>
      </c>
      <c r="Q351">
        <v>4</v>
      </c>
      <c r="R351">
        <v>4</v>
      </c>
      <c r="S351">
        <v>6</v>
      </c>
      <c r="T351">
        <v>1</v>
      </c>
      <c r="U351">
        <v>0</v>
      </c>
      <c r="V351">
        <v>0</v>
      </c>
      <c r="W351">
        <v>0</v>
      </c>
      <c r="X351">
        <v>0</v>
      </c>
      <c r="Y351">
        <v>0</v>
      </c>
      <c r="Z351">
        <v>0</v>
      </c>
      <c r="AA351">
        <v>3</v>
      </c>
      <c r="AB351">
        <v>11</v>
      </c>
      <c r="AC351">
        <v>1</v>
      </c>
    </row>
    <row r="352" spans="1:29" ht="16.5" x14ac:dyDescent="0.3">
      <c r="A352">
        <v>8842</v>
      </c>
      <c r="B352">
        <v>1971</v>
      </c>
      <c r="C352" t="s">
        <v>29</v>
      </c>
      <c r="D352" t="s">
        <v>38</v>
      </c>
      <c r="E352">
        <v>30372</v>
      </c>
      <c r="F352">
        <v>1</v>
      </c>
      <c r="G352">
        <v>1</v>
      </c>
      <c r="H352" s="1">
        <v>41268</v>
      </c>
      <c r="I352">
        <v>33</v>
      </c>
      <c r="J352">
        <v>15</v>
      </c>
      <c r="K352">
        <v>0</v>
      </c>
      <c r="L352">
        <v>12</v>
      </c>
      <c r="M352">
        <v>7</v>
      </c>
      <c r="N352">
        <v>3</v>
      </c>
      <c r="O352">
        <v>7</v>
      </c>
      <c r="P352">
        <v>3</v>
      </c>
      <c r="Q352">
        <v>2</v>
      </c>
      <c r="R352">
        <v>0</v>
      </c>
      <c r="S352">
        <v>3</v>
      </c>
      <c r="T352">
        <v>7</v>
      </c>
      <c r="U352">
        <v>0</v>
      </c>
      <c r="V352">
        <v>0</v>
      </c>
      <c r="W352">
        <v>0</v>
      </c>
      <c r="X352">
        <v>0</v>
      </c>
      <c r="Y352">
        <v>0</v>
      </c>
      <c r="Z352">
        <v>0</v>
      </c>
      <c r="AA352">
        <v>3</v>
      </c>
      <c r="AB352">
        <v>11</v>
      </c>
      <c r="AC352">
        <v>0</v>
      </c>
    </row>
    <row r="353" spans="1:29" ht="16.5" x14ac:dyDescent="0.3">
      <c r="A353">
        <v>11030</v>
      </c>
      <c r="B353">
        <v>1976</v>
      </c>
      <c r="C353" t="s">
        <v>34</v>
      </c>
      <c r="D353" t="s">
        <v>33</v>
      </c>
      <c r="E353">
        <v>33181</v>
      </c>
      <c r="F353">
        <v>1</v>
      </c>
      <c r="G353">
        <v>0</v>
      </c>
      <c r="H353" s="1">
        <v>41642</v>
      </c>
      <c r="I353">
        <v>90</v>
      </c>
      <c r="J353">
        <v>9</v>
      </c>
      <c r="K353">
        <v>0</v>
      </c>
      <c r="L353">
        <v>3</v>
      </c>
      <c r="M353">
        <v>0</v>
      </c>
      <c r="N353">
        <v>0</v>
      </c>
      <c r="O353">
        <v>4</v>
      </c>
      <c r="P353">
        <v>1</v>
      </c>
      <c r="Q353">
        <v>1</v>
      </c>
      <c r="R353">
        <v>0</v>
      </c>
      <c r="S353">
        <v>2</v>
      </c>
      <c r="T353">
        <v>6</v>
      </c>
      <c r="U353">
        <v>1</v>
      </c>
      <c r="V353">
        <v>0</v>
      </c>
      <c r="W353">
        <v>0</v>
      </c>
      <c r="X353">
        <v>0</v>
      </c>
      <c r="Y353">
        <v>0</v>
      </c>
      <c r="Z353">
        <v>0</v>
      </c>
      <c r="AA353">
        <v>3</v>
      </c>
      <c r="AB353">
        <v>11</v>
      </c>
      <c r="AC353">
        <v>0</v>
      </c>
    </row>
    <row r="354" spans="1:29" ht="16.5" x14ac:dyDescent="0.3">
      <c r="A354">
        <v>2579</v>
      </c>
      <c r="B354">
        <v>1957</v>
      </c>
      <c r="C354" t="s">
        <v>29</v>
      </c>
      <c r="D354" t="s">
        <v>33</v>
      </c>
      <c r="E354">
        <v>71113</v>
      </c>
      <c r="F354">
        <v>0</v>
      </c>
      <c r="G354">
        <v>1</v>
      </c>
      <c r="H354" s="1">
        <v>41625</v>
      </c>
      <c r="I354">
        <v>95</v>
      </c>
      <c r="J354">
        <v>495</v>
      </c>
      <c r="K354">
        <v>33</v>
      </c>
      <c r="L354">
        <v>255</v>
      </c>
      <c r="M354">
        <v>11</v>
      </c>
      <c r="N354">
        <v>33</v>
      </c>
      <c r="O354">
        <v>8</v>
      </c>
      <c r="P354">
        <v>4</v>
      </c>
      <c r="Q354">
        <v>6</v>
      </c>
      <c r="R354">
        <v>7</v>
      </c>
      <c r="S354">
        <v>9</v>
      </c>
      <c r="T354">
        <v>4</v>
      </c>
      <c r="U354">
        <v>0</v>
      </c>
      <c r="V354">
        <v>0</v>
      </c>
      <c r="W354">
        <v>0</v>
      </c>
      <c r="X354">
        <v>0</v>
      </c>
      <c r="Y354">
        <v>0</v>
      </c>
      <c r="Z354">
        <v>0</v>
      </c>
      <c r="AA354">
        <v>3</v>
      </c>
      <c r="AB354">
        <v>11</v>
      </c>
      <c r="AC354">
        <v>0</v>
      </c>
    </row>
    <row r="355" spans="1:29" ht="16.5" x14ac:dyDescent="0.3">
      <c r="A355">
        <v>175</v>
      </c>
      <c r="B355">
        <v>1986</v>
      </c>
      <c r="C355" t="s">
        <v>29</v>
      </c>
      <c r="D355" t="s">
        <v>33</v>
      </c>
      <c r="E355">
        <v>71952</v>
      </c>
      <c r="F355">
        <v>1</v>
      </c>
      <c r="G355">
        <v>0</v>
      </c>
      <c r="H355" s="1">
        <v>41284</v>
      </c>
      <c r="I355">
        <v>93</v>
      </c>
      <c r="J355">
        <v>656</v>
      </c>
      <c r="K355">
        <v>80</v>
      </c>
      <c r="L355">
        <v>455</v>
      </c>
      <c r="M355">
        <v>52</v>
      </c>
      <c r="N355">
        <v>107</v>
      </c>
      <c r="O355">
        <v>93</v>
      </c>
      <c r="P355">
        <v>2</v>
      </c>
      <c r="Q355">
        <v>8</v>
      </c>
      <c r="R355">
        <v>4</v>
      </c>
      <c r="S355">
        <v>8</v>
      </c>
      <c r="T355">
        <v>4</v>
      </c>
      <c r="U355">
        <v>1</v>
      </c>
      <c r="V355">
        <v>0</v>
      </c>
      <c r="W355">
        <v>1</v>
      </c>
      <c r="X355">
        <v>0</v>
      </c>
      <c r="Y355">
        <v>0</v>
      </c>
      <c r="Z355">
        <v>0</v>
      </c>
      <c r="AA355">
        <v>3</v>
      </c>
      <c r="AB355">
        <v>11</v>
      </c>
      <c r="AC355">
        <v>0</v>
      </c>
    </row>
    <row r="356" spans="1:29" ht="16.5" x14ac:dyDescent="0.3">
      <c r="A356">
        <v>9185</v>
      </c>
      <c r="B356">
        <v>1966</v>
      </c>
      <c r="C356" t="s">
        <v>32</v>
      </c>
      <c r="D356" t="s">
        <v>30</v>
      </c>
      <c r="E356">
        <v>69759</v>
      </c>
      <c r="F356">
        <v>0</v>
      </c>
      <c r="G356">
        <v>0</v>
      </c>
      <c r="H356" s="1">
        <v>41575</v>
      </c>
      <c r="I356">
        <v>38</v>
      </c>
      <c r="J356">
        <v>452</v>
      </c>
      <c r="K356">
        <v>20</v>
      </c>
      <c r="L356">
        <v>514</v>
      </c>
      <c r="M356">
        <v>13</v>
      </c>
      <c r="N356">
        <v>30</v>
      </c>
      <c r="O356">
        <v>0</v>
      </c>
      <c r="P356">
        <v>3</v>
      </c>
      <c r="Q356">
        <v>4</v>
      </c>
      <c r="R356">
        <v>6</v>
      </c>
      <c r="S356">
        <v>5</v>
      </c>
      <c r="T356">
        <v>3</v>
      </c>
      <c r="U356">
        <v>0</v>
      </c>
      <c r="V356">
        <v>0</v>
      </c>
      <c r="W356">
        <v>0</v>
      </c>
      <c r="X356">
        <v>0</v>
      </c>
      <c r="Y356">
        <v>0</v>
      </c>
      <c r="Z356">
        <v>0</v>
      </c>
      <c r="AA356">
        <v>3</v>
      </c>
      <c r="AB356">
        <v>11</v>
      </c>
      <c r="AC356">
        <v>1</v>
      </c>
    </row>
    <row r="357" spans="1:29" ht="16.5" x14ac:dyDescent="0.3">
      <c r="A357">
        <v>11056</v>
      </c>
      <c r="B357">
        <v>1974</v>
      </c>
      <c r="C357" t="s">
        <v>29</v>
      </c>
      <c r="D357" t="s">
        <v>33</v>
      </c>
      <c r="E357">
        <v>72099</v>
      </c>
      <c r="F357">
        <v>0</v>
      </c>
      <c r="G357">
        <v>0</v>
      </c>
      <c r="H357" s="1">
        <v>41209</v>
      </c>
      <c r="I357">
        <v>18</v>
      </c>
      <c r="J357">
        <v>546</v>
      </c>
      <c r="K357">
        <v>91</v>
      </c>
      <c r="L357">
        <v>410</v>
      </c>
      <c r="M357">
        <v>119</v>
      </c>
      <c r="N357">
        <v>0</v>
      </c>
      <c r="O357">
        <v>22</v>
      </c>
      <c r="P357">
        <v>1</v>
      </c>
      <c r="Q357">
        <v>3</v>
      </c>
      <c r="R357">
        <v>4</v>
      </c>
      <c r="S357">
        <v>10</v>
      </c>
      <c r="T357">
        <v>1</v>
      </c>
      <c r="U357">
        <v>0</v>
      </c>
      <c r="V357">
        <v>0</v>
      </c>
      <c r="W357">
        <v>0</v>
      </c>
      <c r="X357">
        <v>0</v>
      </c>
      <c r="Y357">
        <v>0</v>
      </c>
      <c r="Z357">
        <v>0</v>
      </c>
      <c r="AA357">
        <v>3</v>
      </c>
      <c r="AB357">
        <v>11</v>
      </c>
      <c r="AC357">
        <v>0</v>
      </c>
    </row>
    <row r="358" spans="1:29" ht="16.5" x14ac:dyDescent="0.3">
      <c r="A358">
        <v>9365</v>
      </c>
      <c r="B358">
        <v>1976</v>
      </c>
      <c r="C358" t="s">
        <v>32</v>
      </c>
      <c r="D358" t="s">
        <v>30</v>
      </c>
      <c r="E358">
        <v>60000</v>
      </c>
      <c r="F358">
        <v>0</v>
      </c>
      <c r="G358">
        <v>1</v>
      </c>
      <c r="H358" s="1">
        <v>41265</v>
      </c>
      <c r="I358">
        <v>57</v>
      </c>
      <c r="J358">
        <v>1048</v>
      </c>
      <c r="K358">
        <v>0</v>
      </c>
      <c r="L358">
        <v>217</v>
      </c>
      <c r="M358">
        <v>0</v>
      </c>
      <c r="N358">
        <v>0</v>
      </c>
      <c r="O358">
        <v>12</v>
      </c>
      <c r="P358">
        <v>5</v>
      </c>
      <c r="Q358">
        <v>11</v>
      </c>
      <c r="R358">
        <v>3</v>
      </c>
      <c r="S358">
        <v>5</v>
      </c>
      <c r="T358">
        <v>6</v>
      </c>
      <c r="U358">
        <v>0</v>
      </c>
      <c r="V358">
        <v>0</v>
      </c>
      <c r="W358">
        <v>0</v>
      </c>
      <c r="X358">
        <v>0</v>
      </c>
      <c r="Y358">
        <v>0</v>
      </c>
      <c r="Z358">
        <v>0</v>
      </c>
      <c r="AA358">
        <v>3</v>
      </c>
      <c r="AB358">
        <v>11</v>
      </c>
      <c r="AC358">
        <v>0</v>
      </c>
    </row>
    <row r="359" spans="1:29" ht="16.5" x14ac:dyDescent="0.3">
      <c r="A359">
        <v>6201</v>
      </c>
      <c r="B359">
        <v>1978</v>
      </c>
      <c r="C359" t="s">
        <v>29</v>
      </c>
      <c r="D359" t="s">
        <v>30</v>
      </c>
      <c r="E359">
        <v>38643</v>
      </c>
      <c r="F359">
        <v>1</v>
      </c>
      <c r="G359">
        <v>1</v>
      </c>
      <c r="H359" s="1">
        <v>41607</v>
      </c>
      <c r="I359">
        <v>45</v>
      </c>
      <c r="J359">
        <v>22</v>
      </c>
      <c r="K359">
        <v>2</v>
      </c>
      <c r="L359">
        <v>14</v>
      </c>
      <c r="M359">
        <v>0</v>
      </c>
      <c r="N359">
        <v>1</v>
      </c>
      <c r="O359">
        <v>10</v>
      </c>
      <c r="P359">
        <v>2</v>
      </c>
      <c r="Q359">
        <v>2</v>
      </c>
      <c r="R359">
        <v>0</v>
      </c>
      <c r="S359">
        <v>3</v>
      </c>
      <c r="T359">
        <v>7</v>
      </c>
      <c r="U359">
        <v>0</v>
      </c>
      <c r="V359">
        <v>0</v>
      </c>
      <c r="W359">
        <v>0</v>
      </c>
      <c r="X359">
        <v>0</v>
      </c>
      <c r="Y359">
        <v>0</v>
      </c>
      <c r="Z359">
        <v>1</v>
      </c>
      <c r="AA359">
        <v>3</v>
      </c>
      <c r="AB359">
        <v>11</v>
      </c>
      <c r="AC359">
        <v>0</v>
      </c>
    </row>
    <row r="360" spans="1:29" ht="16.5" x14ac:dyDescent="0.3">
      <c r="A360">
        <v>2061</v>
      </c>
      <c r="B360">
        <v>1955</v>
      </c>
      <c r="C360" t="s">
        <v>29</v>
      </c>
      <c r="D360" t="s">
        <v>33</v>
      </c>
      <c r="E360">
        <v>50737</v>
      </c>
      <c r="F360">
        <v>0</v>
      </c>
      <c r="G360">
        <v>1</v>
      </c>
      <c r="H360" s="1">
        <v>41405</v>
      </c>
      <c r="I360">
        <v>61</v>
      </c>
      <c r="J360">
        <v>78</v>
      </c>
      <c r="K360">
        <v>0</v>
      </c>
      <c r="L360">
        <v>11</v>
      </c>
      <c r="M360">
        <v>0</v>
      </c>
      <c r="N360">
        <v>0</v>
      </c>
      <c r="O360">
        <v>10</v>
      </c>
      <c r="P360">
        <v>1</v>
      </c>
      <c r="Q360">
        <v>2</v>
      </c>
      <c r="R360">
        <v>0</v>
      </c>
      <c r="S360">
        <v>4</v>
      </c>
      <c r="T360">
        <v>6</v>
      </c>
      <c r="U360">
        <v>0</v>
      </c>
      <c r="V360">
        <v>1</v>
      </c>
      <c r="W360">
        <v>0</v>
      </c>
      <c r="X360">
        <v>0</v>
      </c>
      <c r="Y360">
        <v>0</v>
      </c>
      <c r="Z360">
        <v>0</v>
      </c>
      <c r="AA360">
        <v>3</v>
      </c>
      <c r="AB360">
        <v>11</v>
      </c>
      <c r="AC360">
        <v>0</v>
      </c>
    </row>
    <row r="361" spans="1:29" ht="16.5" x14ac:dyDescent="0.3">
      <c r="A361">
        <v>6184</v>
      </c>
      <c r="B361">
        <v>1969</v>
      </c>
      <c r="C361" t="s">
        <v>32</v>
      </c>
      <c r="D361" t="s">
        <v>33</v>
      </c>
      <c r="E361">
        <v>68462</v>
      </c>
      <c r="F361">
        <v>0</v>
      </c>
      <c r="G361">
        <v>0</v>
      </c>
      <c r="H361" s="1">
        <v>41255</v>
      </c>
      <c r="I361">
        <v>6</v>
      </c>
      <c r="J361">
        <v>561</v>
      </c>
      <c r="K361">
        <v>64</v>
      </c>
      <c r="L361">
        <v>785</v>
      </c>
      <c r="M361">
        <v>84</v>
      </c>
      <c r="N361">
        <v>128</v>
      </c>
      <c r="O361">
        <v>48</v>
      </c>
      <c r="P361">
        <v>1</v>
      </c>
      <c r="Q361">
        <v>3</v>
      </c>
      <c r="R361">
        <v>3</v>
      </c>
      <c r="S361">
        <v>8</v>
      </c>
      <c r="T361">
        <v>1</v>
      </c>
      <c r="U361">
        <v>0</v>
      </c>
      <c r="V361">
        <v>0</v>
      </c>
      <c r="W361">
        <v>0</v>
      </c>
      <c r="X361">
        <v>0</v>
      </c>
      <c r="Y361">
        <v>0</v>
      </c>
      <c r="Z361">
        <v>0</v>
      </c>
      <c r="AA361">
        <v>3</v>
      </c>
      <c r="AB361">
        <v>11</v>
      </c>
      <c r="AC361">
        <v>0</v>
      </c>
    </row>
    <row r="362" spans="1:29" ht="16.5" x14ac:dyDescent="0.3">
      <c r="A362">
        <v>6142</v>
      </c>
      <c r="B362">
        <v>1943</v>
      </c>
      <c r="C362" t="s">
        <v>34</v>
      </c>
      <c r="D362" t="s">
        <v>33</v>
      </c>
      <c r="E362">
        <v>65073</v>
      </c>
      <c r="F362">
        <v>0</v>
      </c>
      <c r="G362">
        <v>0</v>
      </c>
      <c r="H362" s="1">
        <v>41506</v>
      </c>
      <c r="I362">
        <v>65</v>
      </c>
      <c r="J362">
        <v>629</v>
      </c>
      <c r="K362">
        <v>17</v>
      </c>
      <c r="L362">
        <v>177</v>
      </c>
      <c r="M362">
        <v>69</v>
      </c>
      <c r="N362">
        <v>0</v>
      </c>
      <c r="O362">
        <v>8</v>
      </c>
      <c r="P362">
        <v>1</v>
      </c>
      <c r="Q362">
        <v>5</v>
      </c>
      <c r="R362">
        <v>3</v>
      </c>
      <c r="S362">
        <v>5</v>
      </c>
      <c r="T362">
        <v>2</v>
      </c>
      <c r="U362">
        <v>0</v>
      </c>
      <c r="V362">
        <v>0</v>
      </c>
      <c r="W362">
        <v>0</v>
      </c>
      <c r="X362">
        <v>0</v>
      </c>
      <c r="Y362">
        <v>0</v>
      </c>
      <c r="Z362">
        <v>1</v>
      </c>
      <c r="AA362">
        <v>3</v>
      </c>
      <c r="AB362">
        <v>11</v>
      </c>
      <c r="AC362">
        <v>0</v>
      </c>
    </row>
    <row r="363" spans="1:29" ht="16.5" x14ac:dyDescent="0.3">
      <c r="A363">
        <v>4107</v>
      </c>
      <c r="B363">
        <v>1948</v>
      </c>
      <c r="C363" t="s">
        <v>32</v>
      </c>
      <c r="D363" t="s">
        <v>31</v>
      </c>
      <c r="E363">
        <v>46681</v>
      </c>
      <c r="F363">
        <v>0</v>
      </c>
      <c r="G363">
        <v>2</v>
      </c>
      <c r="H363" s="1">
        <v>41555</v>
      </c>
      <c r="I363">
        <v>52</v>
      </c>
      <c r="J363">
        <v>269</v>
      </c>
      <c r="K363">
        <v>15</v>
      </c>
      <c r="L363">
        <v>69</v>
      </c>
      <c r="M363">
        <v>15</v>
      </c>
      <c r="N363">
        <v>19</v>
      </c>
      <c r="O363">
        <v>38</v>
      </c>
      <c r="P363">
        <v>2</v>
      </c>
      <c r="Q363">
        <v>4</v>
      </c>
      <c r="R363">
        <v>6</v>
      </c>
      <c r="S363">
        <v>4</v>
      </c>
      <c r="T363">
        <v>5</v>
      </c>
      <c r="U363">
        <v>0</v>
      </c>
      <c r="V363">
        <v>0</v>
      </c>
      <c r="W363">
        <v>0</v>
      </c>
      <c r="X363">
        <v>0</v>
      </c>
      <c r="Y363">
        <v>0</v>
      </c>
      <c r="Z363">
        <v>0</v>
      </c>
      <c r="AA363">
        <v>3</v>
      </c>
      <c r="AB363">
        <v>11</v>
      </c>
      <c r="AC363">
        <v>0</v>
      </c>
    </row>
    <row r="364" spans="1:29" ht="16.5" x14ac:dyDescent="0.3">
      <c r="A364">
        <v>7274</v>
      </c>
      <c r="B364">
        <v>1957</v>
      </c>
      <c r="C364" t="s">
        <v>29</v>
      </c>
      <c r="D364" t="s">
        <v>33</v>
      </c>
      <c r="E364">
        <v>78618</v>
      </c>
      <c r="F364">
        <v>0</v>
      </c>
      <c r="G364">
        <v>0</v>
      </c>
      <c r="H364" s="1">
        <v>41180</v>
      </c>
      <c r="I364">
        <v>87</v>
      </c>
      <c r="J364">
        <v>736</v>
      </c>
      <c r="K364">
        <v>163</v>
      </c>
      <c r="L364">
        <v>818</v>
      </c>
      <c r="M364">
        <v>212</v>
      </c>
      <c r="N364">
        <v>163</v>
      </c>
      <c r="O364">
        <v>61</v>
      </c>
      <c r="P364">
        <v>1</v>
      </c>
      <c r="Q364">
        <v>4</v>
      </c>
      <c r="R364">
        <v>7</v>
      </c>
      <c r="S364">
        <v>10</v>
      </c>
      <c r="T364">
        <v>2</v>
      </c>
      <c r="U364">
        <v>0</v>
      </c>
      <c r="V364">
        <v>1</v>
      </c>
      <c r="W364">
        <v>0</v>
      </c>
      <c r="X364">
        <v>0</v>
      </c>
      <c r="Y364">
        <v>0</v>
      </c>
      <c r="Z364">
        <v>0</v>
      </c>
      <c r="AA364">
        <v>3</v>
      </c>
      <c r="AB364">
        <v>11</v>
      </c>
      <c r="AC364">
        <v>0</v>
      </c>
    </row>
    <row r="365" spans="1:29" ht="16.5" x14ac:dyDescent="0.3">
      <c r="A365">
        <v>9336</v>
      </c>
      <c r="B365">
        <v>1969</v>
      </c>
      <c r="C365" t="s">
        <v>32</v>
      </c>
      <c r="D365" t="s">
        <v>38</v>
      </c>
      <c r="E365">
        <v>62187</v>
      </c>
      <c r="F365">
        <v>0</v>
      </c>
      <c r="G365">
        <v>1</v>
      </c>
      <c r="H365" s="1">
        <v>41720</v>
      </c>
      <c r="I365">
        <v>38</v>
      </c>
      <c r="J365">
        <v>512</v>
      </c>
      <c r="K365">
        <v>0</v>
      </c>
      <c r="L365">
        <v>83</v>
      </c>
      <c r="M365">
        <v>0</v>
      </c>
      <c r="N365">
        <v>0</v>
      </c>
      <c r="O365">
        <v>41</v>
      </c>
      <c r="P365">
        <v>3</v>
      </c>
      <c r="Q365">
        <v>6</v>
      </c>
      <c r="R365">
        <v>2</v>
      </c>
      <c r="S365">
        <v>10</v>
      </c>
      <c r="T365">
        <v>4</v>
      </c>
      <c r="U365">
        <v>0</v>
      </c>
      <c r="V365">
        <v>0</v>
      </c>
      <c r="W365">
        <v>0</v>
      </c>
      <c r="X365">
        <v>0</v>
      </c>
      <c r="Y365">
        <v>0</v>
      </c>
      <c r="Z365">
        <v>0</v>
      </c>
      <c r="AA365">
        <v>3</v>
      </c>
      <c r="AB365">
        <v>11</v>
      </c>
      <c r="AC365">
        <v>0</v>
      </c>
    </row>
    <row r="366" spans="1:29" ht="16.5" x14ac:dyDescent="0.3">
      <c r="A366">
        <v>2958</v>
      </c>
      <c r="B366">
        <v>1978</v>
      </c>
      <c r="C366" t="s">
        <v>29</v>
      </c>
      <c r="D366" t="s">
        <v>33</v>
      </c>
      <c r="E366">
        <v>28442</v>
      </c>
      <c r="F366">
        <v>2</v>
      </c>
      <c r="G366">
        <v>0</v>
      </c>
      <c r="H366" s="1">
        <v>41694</v>
      </c>
      <c r="I366">
        <v>53</v>
      </c>
      <c r="J366">
        <v>19</v>
      </c>
      <c r="K366">
        <v>3</v>
      </c>
      <c r="L366">
        <v>10</v>
      </c>
      <c r="M366">
        <v>11</v>
      </c>
      <c r="N366">
        <v>8</v>
      </c>
      <c r="O366">
        <v>6</v>
      </c>
      <c r="P366">
        <v>3</v>
      </c>
      <c r="Q366">
        <v>2</v>
      </c>
      <c r="R366">
        <v>1</v>
      </c>
      <c r="S366">
        <v>4</v>
      </c>
      <c r="T366">
        <v>4</v>
      </c>
      <c r="U366">
        <v>0</v>
      </c>
      <c r="V366">
        <v>0</v>
      </c>
      <c r="W366">
        <v>0</v>
      </c>
      <c r="X366">
        <v>0</v>
      </c>
      <c r="Y366">
        <v>0</v>
      </c>
      <c r="Z366">
        <v>0</v>
      </c>
      <c r="AA366">
        <v>3</v>
      </c>
      <c r="AB366">
        <v>11</v>
      </c>
      <c r="AC366">
        <v>0</v>
      </c>
    </row>
    <row r="367" spans="1:29" ht="16.5" x14ac:dyDescent="0.3">
      <c r="A367">
        <v>933</v>
      </c>
      <c r="B367">
        <v>1978</v>
      </c>
      <c r="C367" t="s">
        <v>32</v>
      </c>
      <c r="D367" t="s">
        <v>33</v>
      </c>
      <c r="E367">
        <v>37717</v>
      </c>
      <c r="F367">
        <v>1</v>
      </c>
      <c r="G367">
        <v>0</v>
      </c>
      <c r="H367" s="1">
        <v>41236</v>
      </c>
      <c r="I367">
        <v>31</v>
      </c>
      <c r="J367">
        <v>9</v>
      </c>
      <c r="K367">
        <v>0</v>
      </c>
      <c r="L367">
        <v>6</v>
      </c>
      <c r="M367">
        <v>4</v>
      </c>
      <c r="N367">
        <v>1</v>
      </c>
      <c r="O367">
        <v>5</v>
      </c>
      <c r="P367">
        <v>1</v>
      </c>
      <c r="Q367">
        <v>1</v>
      </c>
      <c r="R367">
        <v>0</v>
      </c>
      <c r="S367">
        <v>2</v>
      </c>
      <c r="T367">
        <v>9</v>
      </c>
      <c r="U367">
        <v>0</v>
      </c>
      <c r="V367">
        <v>0</v>
      </c>
      <c r="W367">
        <v>0</v>
      </c>
      <c r="X367">
        <v>0</v>
      </c>
      <c r="Y367">
        <v>0</v>
      </c>
      <c r="Z367">
        <v>0</v>
      </c>
      <c r="AA367">
        <v>3</v>
      </c>
      <c r="AB367">
        <v>11</v>
      </c>
      <c r="AC367">
        <v>0</v>
      </c>
    </row>
    <row r="368" spans="1:29" ht="16.5" x14ac:dyDescent="0.3">
      <c r="A368">
        <v>5837</v>
      </c>
      <c r="B368">
        <v>1967</v>
      </c>
      <c r="C368" t="s">
        <v>29</v>
      </c>
      <c r="D368" t="s">
        <v>33</v>
      </c>
      <c r="E368">
        <v>51479</v>
      </c>
      <c r="F368">
        <v>1</v>
      </c>
      <c r="G368">
        <v>1</v>
      </c>
      <c r="H368" s="1">
        <v>41271</v>
      </c>
      <c r="I368">
        <v>67</v>
      </c>
      <c r="J368">
        <v>247</v>
      </c>
      <c r="K368">
        <v>8</v>
      </c>
      <c r="L368">
        <v>160</v>
      </c>
      <c r="M368">
        <v>6</v>
      </c>
      <c r="N368">
        <v>8</v>
      </c>
      <c r="O368">
        <v>65</v>
      </c>
      <c r="P368">
        <v>7</v>
      </c>
      <c r="Q368">
        <v>6</v>
      </c>
      <c r="R368">
        <v>3</v>
      </c>
      <c r="S368">
        <v>6</v>
      </c>
      <c r="T368">
        <v>7</v>
      </c>
      <c r="U368">
        <v>0</v>
      </c>
      <c r="V368">
        <v>0</v>
      </c>
      <c r="W368">
        <v>0</v>
      </c>
      <c r="X368">
        <v>0</v>
      </c>
      <c r="Y368">
        <v>0</v>
      </c>
      <c r="Z368">
        <v>0</v>
      </c>
      <c r="AA368">
        <v>3</v>
      </c>
      <c r="AB368">
        <v>11</v>
      </c>
      <c r="AC368">
        <v>0</v>
      </c>
    </row>
    <row r="369" spans="1:29" ht="16.5" x14ac:dyDescent="0.3">
      <c r="A369">
        <v>10704</v>
      </c>
      <c r="B369">
        <v>1969</v>
      </c>
      <c r="C369" t="s">
        <v>29</v>
      </c>
      <c r="D369" t="s">
        <v>30</v>
      </c>
      <c r="E369">
        <v>54803</v>
      </c>
      <c r="F369">
        <v>0</v>
      </c>
      <c r="G369">
        <v>1</v>
      </c>
      <c r="H369" s="1">
        <v>41142</v>
      </c>
      <c r="I369">
        <v>65</v>
      </c>
      <c r="J369">
        <v>404</v>
      </c>
      <c r="K369">
        <v>0</v>
      </c>
      <c r="L369">
        <v>92</v>
      </c>
      <c r="M369">
        <v>28</v>
      </c>
      <c r="N369">
        <v>27</v>
      </c>
      <c r="O369">
        <v>142</v>
      </c>
      <c r="P369">
        <v>2</v>
      </c>
      <c r="Q369">
        <v>6</v>
      </c>
      <c r="R369">
        <v>2</v>
      </c>
      <c r="S369">
        <v>9</v>
      </c>
      <c r="T369">
        <v>4</v>
      </c>
      <c r="U369">
        <v>0</v>
      </c>
      <c r="V369">
        <v>0</v>
      </c>
      <c r="W369">
        <v>0</v>
      </c>
      <c r="X369">
        <v>0</v>
      </c>
      <c r="Y369">
        <v>0</v>
      </c>
      <c r="Z369">
        <v>0</v>
      </c>
      <c r="AA369">
        <v>3</v>
      </c>
      <c r="AB369">
        <v>11</v>
      </c>
      <c r="AC369">
        <v>0</v>
      </c>
    </row>
    <row r="370" spans="1:29" ht="16.5" x14ac:dyDescent="0.3">
      <c r="A370">
        <v>5125</v>
      </c>
      <c r="B370">
        <v>1960</v>
      </c>
      <c r="C370" t="s">
        <v>29</v>
      </c>
      <c r="D370" t="s">
        <v>33</v>
      </c>
      <c r="E370">
        <v>79530</v>
      </c>
      <c r="F370">
        <v>0</v>
      </c>
      <c r="G370">
        <v>0</v>
      </c>
      <c r="H370" s="1">
        <v>41411</v>
      </c>
      <c r="I370">
        <v>64</v>
      </c>
      <c r="J370">
        <v>333</v>
      </c>
      <c r="K370">
        <v>0</v>
      </c>
      <c r="L370">
        <v>815</v>
      </c>
      <c r="M370">
        <v>129</v>
      </c>
      <c r="N370">
        <v>42</v>
      </c>
      <c r="O370">
        <v>29</v>
      </c>
      <c r="P370">
        <v>1</v>
      </c>
      <c r="Q370">
        <v>4</v>
      </c>
      <c r="R370">
        <v>10</v>
      </c>
      <c r="S370">
        <v>11</v>
      </c>
      <c r="T370">
        <v>2</v>
      </c>
      <c r="U370">
        <v>0</v>
      </c>
      <c r="V370">
        <v>0</v>
      </c>
      <c r="W370">
        <v>0</v>
      </c>
      <c r="X370">
        <v>0</v>
      </c>
      <c r="Y370">
        <v>0</v>
      </c>
      <c r="Z370">
        <v>0</v>
      </c>
      <c r="AA370">
        <v>3</v>
      </c>
      <c r="AB370">
        <v>11</v>
      </c>
      <c r="AC370">
        <v>0</v>
      </c>
    </row>
    <row r="371" spans="1:29" ht="16.5" x14ac:dyDescent="0.3">
      <c r="A371">
        <v>4432</v>
      </c>
      <c r="B371">
        <v>1976</v>
      </c>
      <c r="C371" t="s">
        <v>29</v>
      </c>
      <c r="D371" t="s">
        <v>35</v>
      </c>
      <c r="E371">
        <v>31615</v>
      </c>
      <c r="F371">
        <v>1</v>
      </c>
      <c r="G371">
        <v>0</v>
      </c>
      <c r="H371" s="1">
        <v>41349</v>
      </c>
      <c r="I371">
        <v>82</v>
      </c>
      <c r="J371">
        <v>2</v>
      </c>
      <c r="K371">
        <v>3</v>
      </c>
      <c r="L371">
        <v>20</v>
      </c>
      <c r="M371">
        <v>6</v>
      </c>
      <c r="N371">
        <v>11</v>
      </c>
      <c r="O371">
        <v>9</v>
      </c>
      <c r="P371">
        <v>2</v>
      </c>
      <c r="Q371">
        <v>2</v>
      </c>
      <c r="R371">
        <v>0</v>
      </c>
      <c r="S371">
        <v>3</v>
      </c>
      <c r="T371">
        <v>7</v>
      </c>
      <c r="U371">
        <v>0</v>
      </c>
      <c r="V371">
        <v>0</v>
      </c>
      <c r="W371">
        <v>0</v>
      </c>
      <c r="X371">
        <v>0</v>
      </c>
      <c r="Y371">
        <v>0</v>
      </c>
      <c r="Z371">
        <v>0</v>
      </c>
      <c r="AA371">
        <v>3</v>
      </c>
      <c r="AB371">
        <v>11</v>
      </c>
      <c r="AC371">
        <v>0</v>
      </c>
    </row>
    <row r="372" spans="1:29" ht="16.5" x14ac:dyDescent="0.3">
      <c r="A372">
        <v>5955</v>
      </c>
      <c r="B372">
        <v>1962</v>
      </c>
      <c r="C372" t="s">
        <v>29</v>
      </c>
      <c r="D372" t="s">
        <v>31</v>
      </c>
      <c r="E372">
        <v>72025</v>
      </c>
      <c r="F372">
        <v>0</v>
      </c>
      <c r="G372">
        <v>0</v>
      </c>
      <c r="H372" s="1">
        <v>41230</v>
      </c>
      <c r="I372">
        <v>27</v>
      </c>
      <c r="J372">
        <v>833</v>
      </c>
      <c r="K372">
        <v>33</v>
      </c>
      <c r="L372">
        <v>549</v>
      </c>
      <c r="M372">
        <v>151</v>
      </c>
      <c r="N372">
        <v>133</v>
      </c>
      <c r="O372">
        <v>233</v>
      </c>
      <c r="P372">
        <v>1</v>
      </c>
      <c r="Q372">
        <v>4</v>
      </c>
      <c r="R372">
        <v>3</v>
      </c>
      <c r="S372">
        <v>8</v>
      </c>
      <c r="T372">
        <v>3</v>
      </c>
      <c r="U372">
        <v>0</v>
      </c>
      <c r="V372">
        <v>0</v>
      </c>
      <c r="W372">
        <v>0</v>
      </c>
      <c r="X372">
        <v>0</v>
      </c>
      <c r="Y372">
        <v>0</v>
      </c>
      <c r="Z372">
        <v>0</v>
      </c>
      <c r="AA372">
        <v>3</v>
      </c>
      <c r="AB372">
        <v>11</v>
      </c>
      <c r="AC372">
        <v>0</v>
      </c>
    </row>
    <row r="373" spans="1:29" ht="16.5" x14ac:dyDescent="0.3">
      <c r="A373">
        <v>2928</v>
      </c>
      <c r="B373">
        <v>1975</v>
      </c>
      <c r="C373" t="s">
        <v>32</v>
      </c>
      <c r="D373" t="s">
        <v>30</v>
      </c>
      <c r="E373">
        <v>52614</v>
      </c>
      <c r="F373">
        <v>0</v>
      </c>
      <c r="G373">
        <v>1</v>
      </c>
      <c r="H373" s="1">
        <v>41244</v>
      </c>
      <c r="I373">
        <v>63</v>
      </c>
      <c r="J373">
        <v>789</v>
      </c>
      <c r="K373">
        <v>0</v>
      </c>
      <c r="L373">
        <v>142</v>
      </c>
      <c r="M373">
        <v>12</v>
      </c>
      <c r="N373">
        <v>9</v>
      </c>
      <c r="O373">
        <v>38</v>
      </c>
      <c r="P373">
        <v>2</v>
      </c>
      <c r="Q373">
        <v>2</v>
      </c>
      <c r="R373">
        <v>4</v>
      </c>
      <c r="S373">
        <v>8</v>
      </c>
      <c r="T373">
        <v>8</v>
      </c>
      <c r="U373">
        <v>0</v>
      </c>
      <c r="V373">
        <v>0</v>
      </c>
      <c r="W373">
        <v>0</v>
      </c>
      <c r="X373">
        <v>0</v>
      </c>
      <c r="Y373">
        <v>0</v>
      </c>
      <c r="Z373">
        <v>0</v>
      </c>
      <c r="AA373">
        <v>3</v>
      </c>
      <c r="AB373">
        <v>11</v>
      </c>
      <c r="AC373">
        <v>0</v>
      </c>
    </row>
    <row r="374" spans="1:29" ht="16.5" x14ac:dyDescent="0.3">
      <c r="A374">
        <v>5680</v>
      </c>
      <c r="B374">
        <v>1984</v>
      </c>
      <c r="C374" t="s">
        <v>37</v>
      </c>
      <c r="D374" t="s">
        <v>33</v>
      </c>
      <c r="E374">
        <v>35684</v>
      </c>
      <c r="F374">
        <v>1</v>
      </c>
      <c r="G374">
        <v>0</v>
      </c>
      <c r="H374" s="1">
        <v>41751</v>
      </c>
      <c r="I374">
        <v>66</v>
      </c>
      <c r="J374">
        <v>10</v>
      </c>
      <c r="K374">
        <v>4</v>
      </c>
      <c r="L374">
        <v>7</v>
      </c>
      <c r="M374">
        <v>0</v>
      </c>
      <c r="N374">
        <v>6</v>
      </c>
      <c r="O374">
        <v>3</v>
      </c>
      <c r="P374">
        <v>1</v>
      </c>
      <c r="Q374">
        <v>1</v>
      </c>
      <c r="R374">
        <v>0</v>
      </c>
      <c r="S374">
        <v>3</v>
      </c>
      <c r="T374">
        <v>6</v>
      </c>
      <c r="U374">
        <v>0</v>
      </c>
      <c r="V374">
        <v>0</v>
      </c>
      <c r="W374">
        <v>0</v>
      </c>
      <c r="X374">
        <v>0</v>
      </c>
      <c r="Y374">
        <v>0</v>
      </c>
      <c r="Z374">
        <v>0</v>
      </c>
      <c r="AA374">
        <v>3</v>
      </c>
      <c r="AB374">
        <v>11</v>
      </c>
      <c r="AC374">
        <v>0</v>
      </c>
    </row>
    <row r="375" spans="1:29" ht="16.5" x14ac:dyDescent="0.3">
      <c r="A375">
        <v>10313</v>
      </c>
      <c r="B375">
        <v>1975</v>
      </c>
      <c r="C375" t="s">
        <v>29</v>
      </c>
      <c r="D375" t="s">
        <v>33</v>
      </c>
      <c r="E375">
        <v>48178</v>
      </c>
      <c r="F375">
        <v>1</v>
      </c>
      <c r="G375">
        <v>1</v>
      </c>
      <c r="H375" s="1">
        <v>41210</v>
      </c>
      <c r="I375">
        <v>69</v>
      </c>
      <c r="J375">
        <v>159</v>
      </c>
      <c r="K375">
        <v>4</v>
      </c>
      <c r="L375">
        <v>45</v>
      </c>
      <c r="M375">
        <v>6</v>
      </c>
      <c r="N375">
        <v>2</v>
      </c>
      <c r="O375">
        <v>38</v>
      </c>
      <c r="P375">
        <v>6</v>
      </c>
      <c r="Q375">
        <v>5</v>
      </c>
      <c r="R375">
        <v>1</v>
      </c>
      <c r="S375">
        <v>4</v>
      </c>
      <c r="T375">
        <v>8</v>
      </c>
      <c r="U375">
        <v>0</v>
      </c>
      <c r="V375">
        <v>0</v>
      </c>
      <c r="W375">
        <v>0</v>
      </c>
      <c r="X375">
        <v>0</v>
      </c>
      <c r="Y375">
        <v>0</v>
      </c>
      <c r="Z375">
        <v>0</v>
      </c>
      <c r="AA375">
        <v>3</v>
      </c>
      <c r="AB375">
        <v>11</v>
      </c>
      <c r="AC375">
        <v>0</v>
      </c>
    </row>
    <row r="376" spans="1:29" ht="16.5" x14ac:dyDescent="0.3">
      <c r="A376">
        <v>2557</v>
      </c>
      <c r="B376">
        <v>1970</v>
      </c>
      <c r="C376" t="s">
        <v>34</v>
      </c>
      <c r="D376" t="s">
        <v>30</v>
      </c>
      <c r="E376">
        <v>29548</v>
      </c>
      <c r="F376">
        <v>1</v>
      </c>
      <c r="G376">
        <v>0</v>
      </c>
      <c r="H376" s="1">
        <v>41515</v>
      </c>
      <c r="I376">
        <v>52</v>
      </c>
      <c r="J376">
        <v>7</v>
      </c>
      <c r="K376">
        <v>1</v>
      </c>
      <c r="L376">
        <v>6</v>
      </c>
      <c r="M376">
        <v>3</v>
      </c>
      <c r="N376">
        <v>1</v>
      </c>
      <c r="O376">
        <v>11</v>
      </c>
      <c r="P376">
        <v>1</v>
      </c>
      <c r="Q376">
        <v>1</v>
      </c>
      <c r="R376">
        <v>1</v>
      </c>
      <c r="S376">
        <v>2</v>
      </c>
      <c r="T376">
        <v>4</v>
      </c>
      <c r="U376">
        <v>1</v>
      </c>
      <c r="V376">
        <v>0</v>
      </c>
      <c r="W376">
        <v>0</v>
      </c>
      <c r="X376">
        <v>0</v>
      </c>
      <c r="Y376">
        <v>0</v>
      </c>
      <c r="Z376">
        <v>0</v>
      </c>
      <c r="AA376">
        <v>3</v>
      </c>
      <c r="AB376">
        <v>11</v>
      </c>
      <c r="AC376">
        <v>0</v>
      </c>
    </row>
    <row r="377" spans="1:29" ht="16.5" x14ac:dyDescent="0.3">
      <c r="A377">
        <v>1245</v>
      </c>
      <c r="B377">
        <v>1966</v>
      </c>
      <c r="C377" t="s">
        <v>29</v>
      </c>
      <c r="D377" t="s">
        <v>30</v>
      </c>
      <c r="E377">
        <v>63810</v>
      </c>
      <c r="F377">
        <v>0</v>
      </c>
      <c r="G377">
        <v>1</v>
      </c>
      <c r="H377" s="1">
        <v>41224</v>
      </c>
      <c r="I377">
        <v>45</v>
      </c>
      <c r="J377">
        <v>977</v>
      </c>
      <c r="K377">
        <v>12</v>
      </c>
      <c r="L377">
        <v>253</v>
      </c>
      <c r="M377">
        <v>16</v>
      </c>
      <c r="N377">
        <v>12</v>
      </c>
      <c r="O377">
        <v>101</v>
      </c>
      <c r="P377">
        <v>4</v>
      </c>
      <c r="Q377">
        <v>4</v>
      </c>
      <c r="R377">
        <v>3</v>
      </c>
      <c r="S377">
        <v>12</v>
      </c>
      <c r="T377">
        <v>8</v>
      </c>
      <c r="U377">
        <v>0</v>
      </c>
      <c r="V377">
        <v>1</v>
      </c>
      <c r="W377">
        <v>0</v>
      </c>
      <c r="X377">
        <v>0</v>
      </c>
      <c r="Y377">
        <v>0</v>
      </c>
      <c r="Z377">
        <v>0</v>
      </c>
      <c r="AA377">
        <v>3</v>
      </c>
      <c r="AB377">
        <v>11</v>
      </c>
      <c r="AC377">
        <v>0</v>
      </c>
    </row>
    <row r="378" spans="1:29" ht="16.5" x14ac:dyDescent="0.3">
      <c r="A378">
        <v>1519</v>
      </c>
      <c r="B378">
        <v>1972</v>
      </c>
      <c r="C378" t="s">
        <v>32</v>
      </c>
      <c r="D378" t="s">
        <v>30</v>
      </c>
      <c r="E378">
        <v>38578</v>
      </c>
      <c r="F378">
        <v>1</v>
      </c>
      <c r="G378">
        <v>1</v>
      </c>
      <c r="H378" s="1">
        <v>41447</v>
      </c>
      <c r="I378">
        <v>2</v>
      </c>
      <c r="J378">
        <v>38</v>
      </c>
      <c r="K378">
        <v>4</v>
      </c>
      <c r="L378">
        <v>22</v>
      </c>
      <c r="M378">
        <v>3</v>
      </c>
      <c r="N378">
        <v>3</v>
      </c>
      <c r="O378">
        <v>3</v>
      </c>
      <c r="P378">
        <v>3</v>
      </c>
      <c r="Q378">
        <v>3</v>
      </c>
      <c r="R378">
        <v>0</v>
      </c>
      <c r="S378">
        <v>3</v>
      </c>
      <c r="T378">
        <v>8</v>
      </c>
      <c r="U378">
        <v>0</v>
      </c>
      <c r="V378">
        <v>0</v>
      </c>
      <c r="W378">
        <v>0</v>
      </c>
      <c r="X378">
        <v>0</v>
      </c>
      <c r="Y378">
        <v>0</v>
      </c>
      <c r="Z378">
        <v>0</v>
      </c>
      <c r="AA378">
        <v>3</v>
      </c>
      <c r="AB378">
        <v>11</v>
      </c>
      <c r="AC378">
        <v>1</v>
      </c>
    </row>
    <row r="379" spans="1:29" ht="16.5" x14ac:dyDescent="0.3">
      <c r="A379">
        <v>10703</v>
      </c>
      <c r="B379">
        <v>1975</v>
      </c>
      <c r="C379" t="s">
        <v>34</v>
      </c>
      <c r="D379" t="s">
        <v>30</v>
      </c>
      <c r="E379">
        <v>46098</v>
      </c>
      <c r="F379">
        <v>1</v>
      </c>
      <c r="G379">
        <v>1</v>
      </c>
      <c r="H379" s="1">
        <v>41139</v>
      </c>
      <c r="I379">
        <v>86</v>
      </c>
      <c r="J379">
        <v>57</v>
      </c>
      <c r="K379">
        <v>0</v>
      </c>
      <c r="L379">
        <v>27</v>
      </c>
      <c r="M379">
        <v>0</v>
      </c>
      <c r="N379">
        <v>0</v>
      </c>
      <c r="O379">
        <v>36</v>
      </c>
      <c r="P379">
        <v>4</v>
      </c>
      <c r="Q379">
        <v>3</v>
      </c>
      <c r="R379">
        <v>2</v>
      </c>
      <c r="S379">
        <v>2</v>
      </c>
      <c r="T379">
        <v>8</v>
      </c>
      <c r="U379">
        <v>0</v>
      </c>
      <c r="V379">
        <v>0</v>
      </c>
      <c r="W379">
        <v>0</v>
      </c>
      <c r="X379">
        <v>0</v>
      </c>
      <c r="Y379">
        <v>0</v>
      </c>
      <c r="Z379">
        <v>0</v>
      </c>
      <c r="AA379">
        <v>3</v>
      </c>
      <c r="AB379">
        <v>11</v>
      </c>
      <c r="AC379">
        <v>0</v>
      </c>
    </row>
    <row r="380" spans="1:29" ht="16.5" x14ac:dyDescent="0.3">
      <c r="A380">
        <v>1726</v>
      </c>
      <c r="B380">
        <v>1970</v>
      </c>
      <c r="C380" t="s">
        <v>29</v>
      </c>
      <c r="D380" t="s">
        <v>30</v>
      </c>
      <c r="E380">
        <v>22585</v>
      </c>
      <c r="F380">
        <v>0</v>
      </c>
      <c r="G380">
        <v>0</v>
      </c>
      <c r="H380" s="1">
        <v>41351</v>
      </c>
      <c r="I380">
        <v>23</v>
      </c>
      <c r="J380">
        <v>3</v>
      </c>
      <c r="K380">
        <v>9</v>
      </c>
      <c r="L380">
        <v>15</v>
      </c>
      <c r="M380">
        <v>13</v>
      </c>
      <c r="N380">
        <v>2</v>
      </c>
      <c r="O380">
        <v>39</v>
      </c>
      <c r="P380">
        <v>1</v>
      </c>
      <c r="Q380">
        <v>1</v>
      </c>
      <c r="R380">
        <v>1</v>
      </c>
      <c r="S380">
        <v>2</v>
      </c>
      <c r="T380">
        <v>9</v>
      </c>
      <c r="U380">
        <v>1</v>
      </c>
      <c r="V380">
        <v>0</v>
      </c>
      <c r="W380">
        <v>0</v>
      </c>
      <c r="X380">
        <v>0</v>
      </c>
      <c r="Y380">
        <v>0</v>
      </c>
      <c r="Z380">
        <v>0</v>
      </c>
      <c r="AA380">
        <v>3</v>
      </c>
      <c r="AB380">
        <v>11</v>
      </c>
      <c r="AC380">
        <v>1</v>
      </c>
    </row>
    <row r="381" spans="1:29" ht="16.5" x14ac:dyDescent="0.3">
      <c r="A381">
        <v>4459</v>
      </c>
      <c r="B381">
        <v>1989</v>
      </c>
      <c r="C381" t="s">
        <v>29</v>
      </c>
      <c r="D381" t="s">
        <v>30</v>
      </c>
      <c r="E381">
        <v>30279</v>
      </c>
      <c r="F381">
        <v>1</v>
      </c>
      <c r="G381">
        <v>0</v>
      </c>
      <c r="H381" s="1">
        <v>41273</v>
      </c>
      <c r="I381">
        <v>13</v>
      </c>
      <c r="J381">
        <v>10</v>
      </c>
      <c r="K381">
        <v>4</v>
      </c>
      <c r="L381">
        <v>14</v>
      </c>
      <c r="M381">
        <v>4</v>
      </c>
      <c r="N381">
        <v>4</v>
      </c>
      <c r="O381">
        <v>1</v>
      </c>
      <c r="P381">
        <v>1</v>
      </c>
      <c r="Q381">
        <v>1</v>
      </c>
      <c r="R381">
        <v>0</v>
      </c>
      <c r="S381">
        <v>3</v>
      </c>
      <c r="T381">
        <v>8</v>
      </c>
      <c r="U381">
        <v>0</v>
      </c>
      <c r="V381">
        <v>0</v>
      </c>
      <c r="W381">
        <v>0</v>
      </c>
      <c r="X381">
        <v>0</v>
      </c>
      <c r="Y381">
        <v>0</v>
      </c>
      <c r="Z381">
        <v>0</v>
      </c>
      <c r="AA381">
        <v>3</v>
      </c>
      <c r="AB381">
        <v>11</v>
      </c>
      <c r="AC381">
        <v>0</v>
      </c>
    </row>
    <row r="382" spans="1:29" ht="16.5" x14ac:dyDescent="0.3">
      <c r="A382">
        <v>1729</v>
      </c>
      <c r="B382">
        <v>1961</v>
      </c>
      <c r="C382" t="s">
        <v>32</v>
      </c>
      <c r="D382" t="s">
        <v>31</v>
      </c>
      <c r="E382">
        <v>66426</v>
      </c>
      <c r="F382">
        <v>0</v>
      </c>
      <c r="G382">
        <v>1</v>
      </c>
      <c r="H382" s="1">
        <v>41549</v>
      </c>
      <c r="I382">
        <v>14</v>
      </c>
      <c r="J382">
        <v>1043</v>
      </c>
      <c r="K382">
        <v>24</v>
      </c>
      <c r="L382">
        <v>97</v>
      </c>
      <c r="M382">
        <v>32</v>
      </c>
      <c r="N382">
        <v>24</v>
      </c>
      <c r="O382">
        <v>157</v>
      </c>
      <c r="P382">
        <v>2</v>
      </c>
      <c r="Q382">
        <v>3</v>
      </c>
      <c r="R382">
        <v>5</v>
      </c>
      <c r="S382">
        <v>10</v>
      </c>
      <c r="T382">
        <v>6</v>
      </c>
      <c r="U382">
        <v>0</v>
      </c>
      <c r="V382">
        <v>0</v>
      </c>
      <c r="W382">
        <v>0</v>
      </c>
      <c r="X382">
        <v>0</v>
      </c>
      <c r="Y382">
        <v>0</v>
      </c>
      <c r="Z382">
        <v>0</v>
      </c>
      <c r="AA382">
        <v>3</v>
      </c>
      <c r="AB382">
        <v>11</v>
      </c>
      <c r="AC382">
        <v>0</v>
      </c>
    </row>
    <row r="383" spans="1:29" ht="16.5" x14ac:dyDescent="0.3">
      <c r="A383">
        <v>1517</v>
      </c>
      <c r="B383">
        <v>1969</v>
      </c>
      <c r="C383" t="s">
        <v>29</v>
      </c>
      <c r="D383" t="s">
        <v>30</v>
      </c>
      <c r="E383">
        <v>30822</v>
      </c>
      <c r="F383">
        <v>1</v>
      </c>
      <c r="G383">
        <v>0</v>
      </c>
      <c r="H383" s="1">
        <v>41439</v>
      </c>
      <c r="I383">
        <v>92</v>
      </c>
      <c r="J383">
        <v>3</v>
      </c>
      <c r="K383">
        <v>9</v>
      </c>
      <c r="L383">
        <v>13</v>
      </c>
      <c r="M383">
        <v>2</v>
      </c>
      <c r="N383">
        <v>12</v>
      </c>
      <c r="O383">
        <v>12</v>
      </c>
      <c r="P383">
        <v>1</v>
      </c>
      <c r="Q383">
        <v>1</v>
      </c>
      <c r="R383">
        <v>0</v>
      </c>
      <c r="S383">
        <v>3</v>
      </c>
      <c r="T383">
        <v>7</v>
      </c>
      <c r="U383">
        <v>0</v>
      </c>
      <c r="V383">
        <v>0</v>
      </c>
      <c r="W383">
        <v>0</v>
      </c>
      <c r="X383">
        <v>0</v>
      </c>
      <c r="Y383">
        <v>0</v>
      </c>
      <c r="Z383">
        <v>0</v>
      </c>
      <c r="AA383">
        <v>3</v>
      </c>
      <c r="AB383">
        <v>11</v>
      </c>
      <c r="AC383">
        <v>0</v>
      </c>
    </row>
    <row r="384" spans="1:29" ht="16.5" x14ac:dyDescent="0.3">
      <c r="A384">
        <v>2098</v>
      </c>
      <c r="B384">
        <v>1969</v>
      </c>
      <c r="C384" t="s">
        <v>32</v>
      </c>
      <c r="D384" t="s">
        <v>33</v>
      </c>
      <c r="E384">
        <v>33581</v>
      </c>
      <c r="F384">
        <v>2</v>
      </c>
      <c r="G384">
        <v>0</v>
      </c>
      <c r="H384" s="1">
        <v>41282</v>
      </c>
      <c r="I384">
        <v>38</v>
      </c>
      <c r="J384">
        <v>11</v>
      </c>
      <c r="K384">
        <v>0</v>
      </c>
      <c r="L384">
        <v>5</v>
      </c>
      <c r="M384">
        <v>0</v>
      </c>
      <c r="N384">
        <v>0</v>
      </c>
      <c r="O384">
        <v>1</v>
      </c>
      <c r="P384">
        <v>1</v>
      </c>
      <c r="Q384">
        <v>1</v>
      </c>
      <c r="R384">
        <v>0</v>
      </c>
      <c r="S384">
        <v>2</v>
      </c>
      <c r="T384">
        <v>8</v>
      </c>
      <c r="U384">
        <v>0</v>
      </c>
      <c r="V384">
        <v>0</v>
      </c>
      <c r="W384">
        <v>0</v>
      </c>
      <c r="X384">
        <v>0</v>
      </c>
      <c r="Y384">
        <v>0</v>
      </c>
      <c r="Z384">
        <v>0</v>
      </c>
      <c r="AA384">
        <v>3</v>
      </c>
      <c r="AB384">
        <v>11</v>
      </c>
      <c r="AC384">
        <v>0</v>
      </c>
    </row>
    <row r="385" spans="1:29" ht="16.5" x14ac:dyDescent="0.3">
      <c r="A385">
        <v>9543</v>
      </c>
      <c r="B385">
        <v>1985</v>
      </c>
      <c r="C385" t="s">
        <v>29</v>
      </c>
      <c r="D385" t="s">
        <v>33</v>
      </c>
      <c r="E385">
        <v>19986</v>
      </c>
      <c r="F385">
        <v>1</v>
      </c>
      <c r="G385">
        <v>0</v>
      </c>
      <c r="H385" s="1">
        <v>41592</v>
      </c>
      <c r="I385">
        <v>74</v>
      </c>
      <c r="J385">
        <v>3</v>
      </c>
      <c r="K385">
        <v>6</v>
      </c>
      <c r="L385">
        <v>5</v>
      </c>
      <c r="M385">
        <v>0</v>
      </c>
      <c r="N385">
        <v>2</v>
      </c>
      <c r="O385">
        <v>6</v>
      </c>
      <c r="P385">
        <v>1</v>
      </c>
      <c r="Q385">
        <v>0</v>
      </c>
      <c r="R385">
        <v>0</v>
      </c>
      <c r="S385">
        <v>3</v>
      </c>
      <c r="T385">
        <v>7</v>
      </c>
      <c r="U385">
        <v>0</v>
      </c>
      <c r="V385">
        <v>0</v>
      </c>
      <c r="W385">
        <v>0</v>
      </c>
      <c r="X385">
        <v>0</v>
      </c>
      <c r="Y385">
        <v>0</v>
      </c>
      <c r="Z385">
        <v>0</v>
      </c>
      <c r="AA385">
        <v>3</v>
      </c>
      <c r="AB385">
        <v>11</v>
      </c>
      <c r="AC385">
        <v>0</v>
      </c>
    </row>
    <row r="386" spans="1:29" ht="16.5" x14ac:dyDescent="0.3">
      <c r="A386">
        <v>6878</v>
      </c>
      <c r="B386">
        <v>1954</v>
      </c>
      <c r="C386" t="s">
        <v>29</v>
      </c>
      <c r="D386" t="s">
        <v>38</v>
      </c>
      <c r="E386">
        <v>27421</v>
      </c>
      <c r="F386">
        <v>0</v>
      </c>
      <c r="G386">
        <v>0</v>
      </c>
      <c r="H386" s="1">
        <v>41255</v>
      </c>
      <c r="I386">
        <v>14</v>
      </c>
      <c r="J386">
        <v>43</v>
      </c>
      <c r="K386">
        <v>12</v>
      </c>
      <c r="L386">
        <v>96</v>
      </c>
      <c r="M386">
        <v>78</v>
      </c>
      <c r="N386">
        <v>40</v>
      </c>
      <c r="O386">
        <v>55</v>
      </c>
      <c r="P386">
        <v>3</v>
      </c>
      <c r="Q386">
        <v>4</v>
      </c>
      <c r="R386">
        <v>1</v>
      </c>
      <c r="S386">
        <v>6</v>
      </c>
      <c r="T386">
        <v>7</v>
      </c>
      <c r="U386">
        <v>0</v>
      </c>
      <c r="V386">
        <v>0</v>
      </c>
      <c r="W386">
        <v>0</v>
      </c>
      <c r="X386">
        <v>0</v>
      </c>
      <c r="Y386">
        <v>0</v>
      </c>
      <c r="Z386">
        <v>0</v>
      </c>
      <c r="AA386">
        <v>3</v>
      </c>
      <c r="AB386">
        <v>11</v>
      </c>
      <c r="AC386">
        <v>0</v>
      </c>
    </row>
    <row r="387" spans="1:29" ht="16.5" x14ac:dyDescent="0.3">
      <c r="A387">
        <v>3310</v>
      </c>
      <c r="B387">
        <v>1973</v>
      </c>
      <c r="C387" t="s">
        <v>37</v>
      </c>
      <c r="D387" t="s">
        <v>33</v>
      </c>
      <c r="E387">
        <v>35688</v>
      </c>
      <c r="F387">
        <v>2</v>
      </c>
      <c r="G387">
        <v>1</v>
      </c>
      <c r="H387" s="1">
        <v>41143</v>
      </c>
      <c r="I387">
        <v>94</v>
      </c>
      <c r="J387">
        <v>73</v>
      </c>
      <c r="K387">
        <v>3</v>
      </c>
      <c r="L387">
        <v>90</v>
      </c>
      <c r="M387">
        <v>12</v>
      </c>
      <c r="N387">
        <v>1</v>
      </c>
      <c r="O387">
        <v>32</v>
      </c>
      <c r="P387">
        <v>7</v>
      </c>
      <c r="Q387">
        <v>4</v>
      </c>
      <c r="R387">
        <v>1</v>
      </c>
      <c r="S387">
        <v>4</v>
      </c>
      <c r="T387">
        <v>8</v>
      </c>
      <c r="U387">
        <v>0</v>
      </c>
      <c r="V387">
        <v>0</v>
      </c>
      <c r="W387">
        <v>0</v>
      </c>
      <c r="X387">
        <v>0</v>
      </c>
      <c r="Y387">
        <v>0</v>
      </c>
      <c r="Z387">
        <v>0</v>
      </c>
      <c r="AA387">
        <v>3</v>
      </c>
      <c r="AB387">
        <v>11</v>
      </c>
      <c r="AC387">
        <v>0</v>
      </c>
    </row>
    <row r="388" spans="1:29" ht="16.5" x14ac:dyDescent="0.3">
      <c r="A388">
        <v>2724</v>
      </c>
      <c r="B388">
        <v>1981</v>
      </c>
      <c r="C388" t="s">
        <v>34</v>
      </c>
      <c r="D388" t="s">
        <v>30</v>
      </c>
      <c r="E388">
        <v>36143</v>
      </c>
      <c r="F388">
        <v>1</v>
      </c>
      <c r="G388">
        <v>0</v>
      </c>
      <c r="H388" s="1">
        <v>41728</v>
      </c>
      <c r="I388">
        <v>33</v>
      </c>
      <c r="J388">
        <v>12</v>
      </c>
      <c r="K388">
        <v>0</v>
      </c>
      <c r="L388">
        <v>1</v>
      </c>
      <c r="M388">
        <v>0</v>
      </c>
      <c r="N388">
        <v>0</v>
      </c>
      <c r="O388">
        <v>6</v>
      </c>
      <c r="P388">
        <v>1</v>
      </c>
      <c r="Q388">
        <v>0</v>
      </c>
      <c r="R388">
        <v>1</v>
      </c>
      <c r="S388">
        <v>2</v>
      </c>
      <c r="T388">
        <v>3</v>
      </c>
      <c r="U388">
        <v>0</v>
      </c>
      <c r="V388">
        <v>0</v>
      </c>
      <c r="W388">
        <v>0</v>
      </c>
      <c r="X388">
        <v>0</v>
      </c>
      <c r="Y388">
        <v>0</v>
      </c>
      <c r="Z388">
        <v>0</v>
      </c>
      <c r="AA388">
        <v>3</v>
      </c>
      <c r="AB388">
        <v>11</v>
      </c>
      <c r="AC388">
        <v>0</v>
      </c>
    </row>
    <row r="389" spans="1:29" ht="16.5" x14ac:dyDescent="0.3">
      <c r="A389">
        <v>948</v>
      </c>
      <c r="B389">
        <v>1971</v>
      </c>
      <c r="C389" t="s">
        <v>29</v>
      </c>
      <c r="D389" t="s">
        <v>30</v>
      </c>
      <c r="E389">
        <v>10245</v>
      </c>
      <c r="F389">
        <v>1</v>
      </c>
      <c r="G389">
        <v>0</v>
      </c>
      <c r="H389" s="1">
        <v>41409</v>
      </c>
      <c r="I389">
        <v>32</v>
      </c>
      <c r="J389">
        <v>4</v>
      </c>
      <c r="K389">
        <v>7</v>
      </c>
      <c r="L389">
        <v>7</v>
      </c>
      <c r="M389">
        <v>6</v>
      </c>
      <c r="N389">
        <v>4</v>
      </c>
      <c r="O389">
        <v>13</v>
      </c>
      <c r="P389">
        <v>3</v>
      </c>
      <c r="Q389">
        <v>1</v>
      </c>
      <c r="R389">
        <v>2</v>
      </c>
      <c r="S389">
        <v>2</v>
      </c>
      <c r="T389">
        <v>5</v>
      </c>
      <c r="U389">
        <v>0</v>
      </c>
      <c r="V389">
        <v>0</v>
      </c>
      <c r="W389">
        <v>0</v>
      </c>
      <c r="X389">
        <v>0</v>
      </c>
      <c r="Y389">
        <v>0</v>
      </c>
      <c r="Z389">
        <v>0</v>
      </c>
      <c r="AA389">
        <v>3</v>
      </c>
      <c r="AB389">
        <v>11</v>
      </c>
      <c r="AC389">
        <v>0</v>
      </c>
    </row>
    <row r="390" spans="1:29" ht="16.5" x14ac:dyDescent="0.3">
      <c r="A390">
        <v>6720</v>
      </c>
      <c r="B390">
        <v>1968</v>
      </c>
      <c r="C390" t="s">
        <v>34</v>
      </c>
      <c r="D390" t="s">
        <v>31</v>
      </c>
      <c r="E390">
        <v>43795</v>
      </c>
      <c r="F390">
        <v>0</v>
      </c>
      <c r="G390">
        <v>1</v>
      </c>
      <c r="H390" s="1">
        <v>41563</v>
      </c>
      <c r="I390">
        <v>11</v>
      </c>
      <c r="J390">
        <v>314</v>
      </c>
      <c r="K390">
        <v>11</v>
      </c>
      <c r="L390">
        <v>53</v>
      </c>
      <c r="M390">
        <v>4</v>
      </c>
      <c r="N390">
        <v>3</v>
      </c>
      <c r="O390">
        <v>107</v>
      </c>
      <c r="P390">
        <v>3</v>
      </c>
      <c r="Q390">
        <v>7</v>
      </c>
      <c r="R390">
        <v>3</v>
      </c>
      <c r="S390">
        <v>4</v>
      </c>
      <c r="T390">
        <v>7</v>
      </c>
      <c r="U390">
        <v>0</v>
      </c>
      <c r="V390">
        <v>1</v>
      </c>
      <c r="W390">
        <v>0</v>
      </c>
      <c r="X390">
        <v>0</v>
      </c>
      <c r="Y390">
        <v>0</v>
      </c>
      <c r="Z390">
        <v>0</v>
      </c>
      <c r="AA390">
        <v>3</v>
      </c>
      <c r="AB390">
        <v>11</v>
      </c>
      <c r="AC390">
        <v>1</v>
      </c>
    </row>
    <row r="391" spans="1:29" ht="16.5" x14ac:dyDescent="0.3">
      <c r="A391">
        <v>6202</v>
      </c>
      <c r="B391">
        <v>1960</v>
      </c>
      <c r="C391" t="s">
        <v>29</v>
      </c>
      <c r="D391" t="s">
        <v>31</v>
      </c>
      <c r="E391">
        <v>63381</v>
      </c>
      <c r="F391">
        <v>0</v>
      </c>
      <c r="G391">
        <v>1</v>
      </c>
      <c r="H391" s="1">
        <v>41187</v>
      </c>
      <c r="I391">
        <v>78</v>
      </c>
      <c r="J391">
        <v>571</v>
      </c>
      <c r="K391">
        <v>50</v>
      </c>
      <c r="L391">
        <v>142</v>
      </c>
      <c r="M391">
        <v>33</v>
      </c>
      <c r="N391">
        <v>50</v>
      </c>
      <c r="O391">
        <v>159</v>
      </c>
      <c r="P391">
        <v>4</v>
      </c>
      <c r="Q391">
        <v>4</v>
      </c>
      <c r="R391">
        <v>5</v>
      </c>
      <c r="S391">
        <v>13</v>
      </c>
      <c r="T391">
        <v>2</v>
      </c>
      <c r="U391">
        <v>0</v>
      </c>
      <c r="V391">
        <v>0</v>
      </c>
      <c r="W391">
        <v>0</v>
      </c>
      <c r="X391">
        <v>0</v>
      </c>
      <c r="Y391">
        <v>0</v>
      </c>
      <c r="Z391">
        <v>0</v>
      </c>
      <c r="AA391">
        <v>3</v>
      </c>
      <c r="AB391">
        <v>11</v>
      </c>
      <c r="AC391">
        <v>0</v>
      </c>
    </row>
    <row r="392" spans="1:29" ht="16.5" x14ac:dyDescent="0.3">
      <c r="A392">
        <v>2066</v>
      </c>
      <c r="B392">
        <v>1949</v>
      </c>
      <c r="C392" t="s">
        <v>29</v>
      </c>
      <c r="D392" t="s">
        <v>31</v>
      </c>
      <c r="E392">
        <v>38823</v>
      </c>
      <c r="F392">
        <v>0</v>
      </c>
      <c r="G392">
        <v>1</v>
      </c>
      <c r="H392" s="1">
        <v>41151</v>
      </c>
      <c r="I392">
        <v>56</v>
      </c>
      <c r="J392">
        <v>70</v>
      </c>
      <c r="K392">
        <v>0</v>
      </c>
      <c r="L392">
        <v>11</v>
      </c>
      <c r="M392">
        <v>2</v>
      </c>
      <c r="N392">
        <v>8</v>
      </c>
      <c r="O392">
        <v>23</v>
      </c>
      <c r="P392">
        <v>1</v>
      </c>
      <c r="Q392">
        <v>2</v>
      </c>
      <c r="R392">
        <v>1</v>
      </c>
      <c r="S392">
        <v>3</v>
      </c>
      <c r="T392">
        <v>6</v>
      </c>
      <c r="U392">
        <v>0</v>
      </c>
      <c r="V392">
        <v>0</v>
      </c>
      <c r="W392">
        <v>0</v>
      </c>
      <c r="X392">
        <v>0</v>
      </c>
      <c r="Y392">
        <v>0</v>
      </c>
      <c r="Z392">
        <v>0</v>
      </c>
      <c r="AA392">
        <v>3</v>
      </c>
      <c r="AB392">
        <v>11</v>
      </c>
      <c r="AC392">
        <v>0</v>
      </c>
    </row>
    <row r="393" spans="1:29" ht="16.5" x14ac:dyDescent="0.3">
      <c r="A393">
        <v>9799</v>
      </c>
      <c r="B393">
        <v>1968</v>
      </c>
      <c r="C393" t="s">
        <v>32</v>
      </c>
      <c r="D393" t="s">
        <v>35</v>
      </c>
      <c r="E393">
        <v>83664</v>
      </c>
      <c r="F393">
        <v>1</v>
      </c>
      <c r="G393">
        <v>1</v>
      </c>
      <c r="H393" s="1">
        <v>41402</v>
      </c>
      <c r="I393">
        <v>57</v>
      </c>
      <c r="J393">
        <v>866</v>
      </c>
      <c r="K393">
        <v>21</v>
      </c>
      <c r="L393">
        <v>151</v>
      </c>
      <c r="M393">
        <v>28</v>
      </c>
      <c r="N393">
        <v>21</v>
      </c>
      <c r="O393">
        <v>86</v>
      </c>
      <c r="P393">
        <v>3</v>
      </c>
      <c r="Q393">
        <v>2</v>
      </c>
      <c r="R393">
        <v>2</v>
      </c>
      <c r="S393">
        <v>12</v>
      </c>
      <c r="T393">
        <v>5</v>
      </c>
      <c r="U393">
        <v>0</v>
      </c>
      <c r="V393">
        <v>0</v>
      </c>
      <c r="W393">
        <v>0</v>
      </c>
      <c r="X393">
        <v>0</v>
      </c>
      <c r="Y393">
        <v>0</v>
      </c>
      <c r="Z393">
        <v>0</v>
      </c>
      <c r="AA393">
        <v>3</v>
      </c>
      <c r="AB393">
        <v>11</v>
      </c>
      <c r="AC393">
        <v>0</v>
      </c>
    </row>
    <row r="394" spans="1:29" ht="16.5" x14ac:dyDescent="0.3">
      <c r="A394">
        <v>8318</v>
      </c>
      <c r="B394">
        <v>1979</v>
      </c>
      <c r="C394" t="s">
        <v>29</v>
      </c>
      <c r="D394" t="s">
        <v>31</v>
      </c>
      <c r="E394">
        <v>90300</v>
      </c>
      <c r="F394">
        <v>0</v>
      </c>
      <c r="G394">
        <v>0</v>
      </c>
      <c r="H394" s="1">
        <v>41642</v>
      </c>
      <c r="I394">
        <v>7</v>
      </c>
      <c r="J394">
        <v>594</v>
      </c>
      <c r="K394">
        <v>134</v>
      </c>
      <c r="L394">
        <v>786</v>
      </c>
      <c r="M394">
        <v>33</v>
      </c>
      <c r="N394">
        <v>134</v>
      </c>
      <c r="O394">
        <v>57</v>
      </c>
      <c r="P394">
        <v>0</v>
      </c>
      <c r="Q394">
        <v>5</v>
      </c>
      <c r="R394">
        <v>6</v>
      </c>
      <c r="S394">
        <v>8</v>
      </c>
      <c r="T394">
        <v>1</v>
      </c>
      <c r="U394">
        <v>0</v>
      </c>
      <c r="V394">
        <v>0</v>
      </c>
      <c r="W394">
        <v>1</v>
      </c>
      <c r="X394">
        <v>0</v>
      </c>
      <c r="Y394">
        <v>0</v>
      </c>
      <c r="Z394">
        <v>0</v>
      </c>
      <c r="AA394">
        <v>3</v>
      </c>
      <c r="AB394">
        <v>11</v>
      </c>
      <c r="AC394">
        <v>0</v>
      </c>
    </row>
    <row r="395" spans="1:29" ht="16.5" x14ac:dyDescent="0.3">
      <c r="A395">
        <v>5642</v>
      </c>
      <c r="B395">
        <v>1979</v>
      </c>
      <c r="C395" t="s">
        <v>34</v>
      </c>
      <c r="D395" t="s">
        <v>31</v>
      </c>
      <c r="E395">
        <v>62499</v>
      </c>
      <c r="F395">
        <v>1</v>
      </c>
      <c r="G395">
        <v>0</v>
      </c>
      <c r="H395" s="1">
        <v>41617</v>
      </c>
      <c r="I395">
        <v>0</v>
      </c>
      <c r="J395">
        <v>140</v>
      </c>
      <c r="K395">
        <v>4</v>
      </c>
      <c r="L395">
        <v>61</v>
      </c>
      <c r="M395">
        <v>0</v>
      </c>
      <c r="N395">
        <v>13</v>
      </c>
      <c r="O395">
        <v>4</v>
      </c>
      <c r="P395">
        <v>2</v>
      </c>
      <c r="Q395">
        <v>3</v>
      </c>
      <c r="R395">
        <v>1</v>
      </c>
      <c r="S395">
        <v>6</v>
      </c>
      <c r="T395">
        <v>4</v>
      </c>
      <c r="U395">
        <v>0</v>
      </c>
      <c r="V395">
        <v>0</v>
      </c>
      <c r="W395">
        <v>0</v>
      </c>
      <c r="X395">
        <v>0</v>
      </c>
      <c r="Y395">
        <v>0</v>
      </c>
      <c r="Z395">
        <v>0</v>
      </c>
      <c r="AA395">
        <v>3</v>
      </c>
      <c r="AB395">
        <v>11</v>
      </c>
      <c r="AC395">
        <v>0</v>
      </c>
    </row>
    <row r="396" spans="1:29" ht="16.5" x14ac:dyDescent="0.3">
      <c r="A396">
        <v>2669</v>
      </c>
      <c r="B396">
        <v>1993</v>
      </c>
      <c r="C396" t="s">
        <v>29</v>
      </c>
      <c r="D396" t="s">
        <v>30</v>
      </c>
      <c r="E396">
        <v>74293</v>
      </c>
      <c r="F396">
        <v>0</v>
      </c>
      <c r="G396">
        <v>0</v>
      </c>
      <c r="H396" s="1">
        <v>41763</v>
      </c>
      <c r="I396">
        <v>66</v>
      </c>
      <c r="J396">
        <v>375</v>
      </c>
      <c r="K396">
        <v>152</v>
      </c>
      <c r="L396">
        <v>335</v>
      </c>
      <c r="M396">
        <v>93</v>
      </c>
      <c r="N396">
        <v>91</v>
      </c>
      <c r="O396">
        <v>81</v>
      </c>
      <c r="P396">
        <v>1</v>
      </c>
      <c r="Q396">
        <v>5</v>
      </c>
      <c r="R396">
        <v>4</v>
      </c>
      <c r="S396">
        <v>6</v>
      </c>
      <c r="T396">
        <v>2</v>
      </c>
      <c r="U396">
        <v>0</v>
      </c>
      <c r="V396">
        <v>0</v>
      </c>
      <c r="W396">
        <v>0</v>
      </c>
      <c r="X396">
        <v>0</v>
      </c>
      <c r="Y396">
        <v>0</v>
      </c>
      <c r="Z396">
        <v>0</v>
      </c>
      <c r="AA396">
        <v>3</v>
      </c>
      <c r="AB396">
        <v>11</v>
      </c>
      <c r="AC396">
        <v>0</v>
      </c>
    </row>
    <row r="397" spans="1:29" ht="16.5" x14ac:dyDescent="0.3">
      <c r="A397">
        <v>455</v>
      </c>
      <c r="B397">
        <v>1946</v>
      </c>
      <c r="C397" t="s">
        <v>32</v>
      </c>
      <c r="D397" t="s">
        <v>33</v>
      </c>
      <c r="E397">
        <v>51012</v>
      </c>
      <c r="F397">
        <v>0</v>
      </c>
      <c r="G397">
        <v>0</v>
      </c>
      <c r="H397" s="1">
        <v>41382</v>
      </c>
      <c r="I397">
        <v>86</v>
      </c>
      <c r="J397">
        <v>102</v>
      </c>
      <c r="K397">
        <v>9</v>
      </c>
      <c r="L397">
        <v>63</v>
      </c>
      <c r="M397">
        <v>2</v>
      </c>
      <c r="N397">
        <v>9</v>
      </c>
      <c r="O397">
        <v>24</v>
      </c>
      <c r="P397">
        <v>1</v>
      </c>
      <c r="Q397">
        <v>4</v>
      </c>
      <c r="R397">
        <v>1</v>
      </c>
      <c r="S397">
        <v>4</v>
      </c>
      <c r="T397">
        <v>6</v>
      </c>
      <c r="U397">
        <v>0</v>
      </c>
      <c r="V397">
        <v>0</v>
      </c>
      <c r="W397">
        <v>0</v>
      </c>
      <c r="X397">
        <v>0</v>
      </c>
      <c r="Y397">
        <v>0</v>
      </c>
      <c r="Z397">
        <v>0</v>
      </c>
      <c r="AA397">
        <v>3</v>
      </c>
      <c r="AB397">
        <v>11</v>
      </c>
      <c r="AC397">
        <v>0</v>
      </c>
    </row>
    <row r="398" spans="1:29" ht="16.5" x14ac:dyDescent="0.3">
      <c r="A398">
        <v>7683</v>
      </c>
      <c r="B398">
        <v>1968</v>
      </c>
      <c r="C398" t="s">
        <v>34</v>
      </c>
      <c r="D398" t="s">
        <v>33</v>
      </c>
      <c r="E398">
        <v>70777</v>
      </c>
      <c r="F398">
        <v>0</v>
      </c>
      <c r="G398">
        <v>1</v>
      </c>
      <c r="H398" s="1">
        <v>41695</v>
      </c>
      <c r="I398">
        <v>80</v>
      </c>
      <c r="J398">
        <v>554</v>
      </c>
      <c r="K398">
        <v>35</v>
      </c>
      <c r="L398">
        <v>113</v>
      </c>
      <c r="M398">
        <v>0</v>
      </c>
      <c r="N398">
        <v>7</v>
      </c>
      <c r="O398">
        <v>78</v>
      </c>
      <c r="P398">
        <v>3</v>
      </c>
      <c r="Q398">
        <v>5</v>
      </c>
      <c r="R398">
        <v>3</v>
      </c>
      <c r="S398">
        <v>12</v>
      </c>
      <c r="T398">
        <v>3</v>
      </c>
      <c r="U398">
        <v>0</v>
      </c>
      <c r="V398">
        <v>0</v>
      </c>
      <c r="W398">
        <v>0</v>
      </c>
      <c r="X398">
        <v>0</v>
      </c>
      <c r="Y398">
        <v>0</v>
      </c>
      <c r="Z398">
        <v>0</v>
      </c>
      <c r="AA398">
        <v>3</v>
      </c>
      <c r="AB398">
        <v>11</v>
      </c>
      <c r="AC398">
        <v>0</v>
      </c>
    </row>
    <row r="399" spans="1:29" ht="16.5" x14ac:dyDescent="0.3">
      <c r="A399">
        <v>3428</v>
      </c>
      <c r="B399">
        <v>1991</v>
      </c>
      <c r="C399" t="s">
        <v>32</v>
      </c>
      <c r="D399" t="s">
        <v>31</v>
      </c>
      <c r="E399">
        <v>68682</v>
      </c>
      <c r="F399">
        <v>0</v>
      </c>
      <c r="G399">
        <v>0</v>
      </c>
      <c r="H399" s="1">
        <v>41553</v>
      </c>
      <c r="I399">
        <v>56</v>
      </c>
      <c r="J399">
        <v>919</v>
      </c>
      <c r="K399">
        <v>0</v>
      </c>
      <c r="L399">
        <v>505</v>
      </c>
      <c r="M399">
        <v>99</v>
      </c>
      <c r="N399">
        <v>30</v>
      </c>
      <c r="O399">
        <v>45</v>
      </c>
      <c r="P399">
        <v>1</v>
      </c>
      <c r="Q399">
        <v>4</v>
      </c>
      <c r="R399">
        <v>9</v>
      </c>
      <c r="S399">
        <v>10</v>
      </c>
      <c r="T399">
        <v>2</v>
      </c>
      <c r="U399">
        <v>0</v>
      </c>
      <c r="V399">
        <v>0</v>
      </c>
      <c r="W399">
        <v>0</v>
      </c>
      <c r="X399">
        <v>0</v>
      </c>
      <c r="Y399">
        <v>0</v>
      </c>
      <c r="Z399">
        <v>0</v>
      </c>
      <c r="AA399">
        <v>3</v>
      </c>
      <c r="AB399">
        <v>11</v>
      </c>
      <c r="AC399">
        <v>0</v>
      </c>
    </row>
    <row r="400" spans="1:29" ht="16.5" x14ac:dyDescent="0.3">
      <c r="A400">
        <v>7414</v>
      </c>
      <c r="B400">
        <v>1971</v>
      </c>
      <c r="C400" t="s">
        <v>29</v>
      </c>
      <c r="D400" t="s">
        <v>33</v>
      </c>
      <c r="E400">
        <v>43824</v>
      </c>
      <c r="F400">
        <v>1</v>
      </c>
      <c r="G400">
        <v>1</v>
      </c>
      <c r="H400" s="1">
        <v>41167</v>
      </c>
      <c r="I400">
        <v>18</v>
      </c>
      <c r="J400">
        <v>96</v>
      </c>
      <c r="K400">
        <v>1</v>
      </c>
      <c r="L400">
        <v>42</v>
      </c>
      <c r="M400">
        <v>12</v>
      </c>
      <c r="N400">
        <v>3</v>
      </c>
      <c r="O400">
        <v>32</v>
      </c>
      <c r="P400">
        <v>4</v>
      </c>
      <c r="Q400">
        <v>3</v>
      </c>
      <c r="R400">
        <v>1</v>
      </c>
      <c r="S400">
        <v>4</v>
      </c>
      <c r="T400">
        <v>8</v>
      </c>
      <c r="U400">
        <v>0</v>
      </c>
      <c r="V400">
        <v>0</v>
      </c>
      <c r="W400">
        <v>0</v>
      </c>
      <c r="X400">
        <v>0</v>
      </c>
      <c r="Y400">
        <v>0</v>
      </c>
      <c r="Z400">
        <v>0</v>
      </c>
      <c r="AA400">
        <v>3</v>
      </c>
      <c r="AB400">
        <v>11</v>
      </c>
      <c r="AC400">
        <v>0</v>
      </c>
    </row>
    <row r="401" spans="1:29" ht="16.5" x14ac:dyDescent="0.3">
      <c r="A401">
        <v>6354</v>
      </c>
      <c r="B401">
        <v>1984</v>
      </c>
      <c r="C401" t="s">
        <v>29</v>
      </c>
      <c r="D401" t="s">
        <v>31</v>
      </c>
      <c r="E401">
        <v>15345</v>
      </c>
      <c r="F401">
        <v>1</v>
      </c>
      <c r="G401">
        <v>0</v>
      </c>
      <c r="H401" s="1">
        <v>41152</v>
      </c>
      <c r="I401">
        <v>51</v>
      </c>
      <c r="J401">
        <v>5</v>
      </c>
      <c r="K401">
        <v>2</v>
      </c>
      <c r="L401">
        <v>16</v>
      </c>
      <c r="M401">
        <v>3</v>
      </c>
      <c r="N401">
        <v>2</v>
      </c>
      <c r="O401">
        <v>19</v>
      </c>
      <c r="P401">
        <v>2</v>
      </c>
      <c r="Q401">
        <v>1</v>
      </c>
      <c r="R401">
        <v>1</v>
      </c>
      <c r="S401">
        <v>2</v>
      </c>
      <c r="T401">
        <v>8</v>
      </c>
      <c r="U401">
        <v>0</v>
      </c>
      <c r="V401">
        <v>0</v>
      </c>
      <c r="W401">
        <v>0</v>
      </c>
      <c r="X401">
        <v>0</v>
      </c>
      <c r="Y401">
        <v>0</v>
      </c>
      <c r="Z401">
        <v>0</v>
      </c>
      <c r="AA401">
        <v>3</v>
      </c>
      <c r="AB401">
        <v>11</v>
      </c>
      <c r="AC401">
        <v>1</v>
      </c>
    </row>
    <row r="402" spans="1:29" ht="16.5" x14ac:dyDescent="0.3">
      <c r="A402">
        <v>798</v>
      </c>
      <c r="B402">
        <v>1987</v>
      </c>
      <c r="C402" t="s">
        <v>29</v>
      </c>
      <c r="D402" t="s">
        <v>30</v>
      </c>
      <c r="E402">
        <v>23442</v>
      </c>
      <c r="F402">
        <v>1</v>
      </c>
      <c r="G402">
        <v>0</v>
      </c>
      <c r="H402" s="1">
        <v>41267</v>
      </c>
      <c r="I402">
        <v>71</v>
      </c>
      <c r="J402">
        <v>2</v>
      </c>
      <c r="K402">
        <v>0</v>
      </c>
      <c r="L402">
        <v>6</v>
      </c>
      <c r="M402">
        <v>8</v>
      </c>
      <c r="N402">
        <v>6</v>
      </c>
      <c r="O402">
        <v>5</v>
      </c>
      <c r="P402">
        <v>1</v>
      </c>
      <c r="Q402">
        <v>1</v>
      </c>
      <c r="R402">
        <v>0</v>
      </c>
      <c r="S402">
        <v>3</v>
      </c>
      <c r="T402">
        <v>7</v>
      </c>
      <c r="U402">
        <v>0</v>
      </c>
      <c r="V402">
        <v>0</v>
      </c>
      <c r="W402">
        <v>0</v>
      </c>
      <c r="X402">
        <v>0</v>
      </c>
      <c r="Y402">
        <v>0</v>
      </c>
      <c r="Z402">
        <v>0</v>
      </c>
      <c r="AA402">
        <v>3</v>
      </c>
      <c r="AB402">
        <v>11</v>
      </c>
      <c r="AC402">
        <v>0</v>
      </c>
    </row>
    <row r="403" spans="1:29" ht="16.5" x14ac:dyDescent="0.3">
      <c r="A403">
        <v>8213</v>
      </c>
      <c r="B403">
        <v>1980</v>
      </c>
      <c r="C403" t="s">
        <v>37</v>
      </c>
      <c r="D403" t="s">
        <v>31</v>
      </c>
      <c r="E403">
        <v>14515</v>
      </c>
      <c r="F403">
        <v>1</v>
      </c>
      <c r="G403">
        <v>0</v>
      </c>
      <c r="H403" s="1">
        <v>41222</v>
      </c>
      <c r="I403">
        <v>71</v>
      </c>
      <c r="J403">
        <v>6</v>
      </c>
      <c r="K403">
        <v>4</v>
      </c>
      <c r="L403">
        <v>9</v>
      </c>
      <c r="M403">
        <v>6</v>
      </c>
      <c r="N403">
        <v>36</v>
      </c>
      <c r="O403">
        <v>35</v>
      </c>
      <c r="P403">
        <v>4</v>
      </c>
      <c r="Q403">
        <v>2</v>
      </c>
      <c r="R403">
        <v>2</v>
      </c>
      <c r="S403">
        <v>3</v>
      </c>
      <c r="T403">
        <v>7</v>
      </c>
      <c r="U403">
        <v>0</v>
      </c>
      <c r="V403">
        <v>0</v>
      </c>
      <c r="W403">
        <v>0</v>
      </c>
      <c r="X403">
        <v>0</v>
      </c>
      <c r="Y403">
        <v>0</v>
      </c>
      <c r="Z403">
        <v>0</v>
      </c>
      <c r="AA403">
        <v>3</v>
      </c>
      <c r="AB403">
        <v>11</v>
      </c>
      <c r="AC403">
        <v>1</v>
      </c>
    </row>
    <row r="404" spans="1:29" ht="16.5" x14ac:dyDescent="0.3">
      <c r="A404">
        <v>2488</v>
      </c>
      <c r="B404">
        <v>1956</v>
      </c>
      <c r="C404" t="s">
        <v>37</v>
      </c>
      <c r="D404" t="s">
        <v>35</v>
      </c>
      <c r="E404">
        <v>31395</v>
      </c>
      <c r="F404">
        <v>1</v>
      </c>
      <c r="G404">
        <v>1</v>
      </c>
      <c r="H404" s="1">
        <v>41356</v>
      </c>
      <c r="I404">
        <v>80</v>
      </c>
      <c r="J404">
        <v>23</v>
      </c>
      <c r="K404">
        <v>1</v>
      </c>
      <c r="L404">
        <v>25</v>
      </c>
      <c r="M404">
        <v>0</v>
      </c>
      <c r="N404">
        <v>8</v>
      </c>
      <c r="O404">
        <v>7</v>
      </c>
      <c r="P404">
        <v>4</v>
      </c>
      <c r="Q404">
        <v>2</v>
      </c>
      <c r="R404">
        <v>1</v>
      </c>
      <c r="S404">
        <v>3</v>
      </c>
      <c r="T404">
        <v>6</v>
      </c>
      <c r="U404">
        <v>0</v>
      </c>
      <c r="V404">
        <v>0</v>
      </c>
      <c r="W404">
        <v>0</v>
      </c>
      <c r="X404">
        <v>0</v>
      </c>
      <c r="Y404">
        <v>0</v>
      </c>
      <c r="Z404">
        <v>0</v>
      </c>
      <c r="AA404">
        <v>3</v>
      </c>
      <c r="AB404">
        <v>11</v>
      </c>
      <c r="AC404">
        <v>0</v>
      </c>
    </row>
    <row r="405" spans="1:29" ht="16.5" x14ac:dyDescent="0.3">
      <c r="A405">
        <v>9999</v>
      </c>
      <c r="B405">
        <v>1965</v>
      </c>
      <c r="C405" t="s">
        <v>29</v>
      </c>
      <c r="D405" t="s">
        <v>31</v>
      </c>
      <c r="E405">
        <v>75276</v>
      </c>
      <c r="F405">
        <v>0</v>
      </c>
      <c r="G405">
        <v>0</v>
      </c>
      <c r="H405" s="1">
        <v>41179</v>
      </c>
      <c r="I405">
        <v>2</v>
      </c>
      <c r="J405">
        <v>610</v>
      </c>
      <c r="K405">
        <v>105</v>
      </c>
      <c r="L405">
        <v>125</v>
      </c>
      <c r="M405">
        <v>137</v>
      </c>
      <c r="N405">
        <v>42</v>
      </c>
      <c r="O405">
        <v>21</v>
      </c>
      <c r="P405">
        <v>1</v>
      </c>
      <c r="Q405">
        <v>9</v>
      </c>
      <c r="R405">
        <v>4</v>
      </c>
      <c r="S405">
        <v>9</v>
      </c>
      <c r="T405">
        <v>5</v>
      </c>
      <c r="U405">
        <v>0</v>
      </c>
      <c r="V405">
        <v>0</v>
      </c>
      <c r="W405">
        <v>0</v>
      </c>
      <c r="X405">
        <v>0</v>
      </c>
      <c r="Y405">
        <v>0</v>
      </c>
      <c r="Z405">
        <v>0</v>
      </c>
      <c r="AA405">
        <v>3</v>
      </c>
      <c r="AB405">
        <v>11</v>
      </c>
      <c r="AC405">
        <v>0</v>
      </c>
    </row>
    <row r="406" spans="1:29" ht="16.5" x14ac:dyDescent="0.3">
      <c r="A406">
        <v>7617</v>
      </c>
      <c r="B406">
        <v>1974</v>
      </c>
      <c r="C406" t="s">
        <v>29</v>
      </c>
      <c r="D406" t="s">
        <v>30</v>
      </c>
      <c r="E406">
        <v>42373</v>
      </c>
      <c r="F406">
        <v>1</v>
      </c>
      <c r="G406">
        <v>1</v>
      </c>
      <c r="H406" s="1">
        <v>41501</v>
      </c>
      <c r="I406">
        <v>83</v>
      </c>
      <c r="J406">
        <v>67</v>
      </c>
      <c r="K406">
        <v>5</v>
      </c>
      <c r="L406">
        <v>61</v>
      </c>
      <c r="M406">
        <v>3</v>
      </c>
      <c r="N406">
        <v>8</v>
      </c>
      <c r="O406">
        <v>19</v>
      </c>
      <c r="P406">
        <v>5</v>
      </c>
      <c r="Q406">
        <v>2</v>
      </c>
      <c r="R406">
        <v>1</v>
      </c>
      <c r="S406">
        <v>5</v>
      </c>
      <c r="T406">
        <v>5</v>
      </c>
      <c r="U406">
        <v>0</v>
      </c>
      <c r="V406">
        <v>0</v>
      </c>
      <c r="W406">
        <v>0</v>
      </c>
      <c r="X406">
        <v>0</v>
      </c>
      <c r="Y406">
        <v>0</v>
      </c>
      <c r="Z406">
        <v>0</v>
      </c>
      <c r="AA406">
        <v>3</v>
      </c>
      <c r="AB406">
        <v>11</v>
      </c>
      <c r="AC406">
        <v>0</v>
      </c>
    </row>
    <row r="407" spans="1:29" ht="16.5" x14ac:dyDescent="0.3">
      <c r="A407">
        <v>615</v>
      </c>
      <c r="B407">
        <v>1960</v>
      </c>
      <c r="C407" t="s">
        <v>29</v>
      </c>
      <c r="D407" t="s">
        <v>31</v>
      </c>
      <c r="E407">
        <v>30507</v>
      </c>
      <c r="F407">
        <v>0</v>
      </c>
      <c r="G407">
        <v>0</v>
      </c>
      <c r="H407" s="1">
        <v>41344</v>
      </c>
      <c r="I407">
        <v>29</v>
      </c>
      <c r="J407">
        <v>65</v>
      </c>
      <c r="K407">
        <v>36</v>
      </c>
      <c r="L407">
        <v>74</v>
      </c>
      <c r="M407">
        <v>38</v>
      </c>
      <c r="N407">
        <v>20</v>
      </c>
      <c r="O407">
        <v>110</v>
      </c>
      <c r="P407">
        <v>1</v>
      </c>
      <c r="Q407">
        <v>5</v>
      </c>
      <c r="R407">
        <v>1</v>
      </c>
      <c r="S407">
        <v>4</v>
      </c>
      <c r="T407">
        <v>7</v>
      </c>
      <c r="U407">
        <v>0</v>
      </c>
      <c r="V407">
        <v>0</v>
      </c>
      <c r="W407">
        <v>0</v>
      </c>
      <c r="X407">
        <v>0</v>
      </c>
      <c r="Y407">
        <v>0</v>
      </c>
      <c r="Z407">
        <v>0</v>
      </c>
      <c r="AA407">
        <v>3</v>
      </c>
      <c r="AB407">
        <v>11</v>
      </c>
      <c r="AC407">
        <v>0</v>
      </c>
    </row>
    <row r="408" spans="1:29" ht="16.5" x14ac:dyDescent="0.3">
      <c r="A408">
        <v>2552</v>
      </c>
      <c r="B408">
        <v>1955</v>
      </c>
      <c r="C408" t="s">
        <v>32</v>
      </c>
      <c r="D408" t="s">
        <v>30</v>
      </c>
      <c r="E408">
        <v>55521</v>
      </c>
      <c r="F408">
        <v>1</v>
      </c>
      <c r="G408">
        <v>2</v>
      </c>
      <c r="H408" s="1">
        <v>41569</v>
      </c>
      <c r="I408">
        <v>11</v>
      </c>
      <c r="J408">
        <v>416</v>
      </c>
      <c r="K408">
        <v>0</v>
      </c>
      <c r="L408">
        <v>26</v>
      </c>
      <c r="M408">
        <v>0</v>
      </c>
      <c r="N408">
        <v>0</v>
      </c>
      <c r="O408">
        <v>4</v>
      </c>
      <c r="P408">
        <v>9</v>
      </c>
      <c r="Q408">
        <v>6</v>
      </c>
      <c r="R408">
        <v>3</v>
      </c>
      <c r="S408">
        <v>6</v>
      </c>
      <c r="T408">
        <v>7</v>
      </c>
      <c r="U408">
        <v>0</v>
      </c>
      <c r="V408">
        <v>1</v>
      </c>
      <c r="W408">
        <v>0</v>
      </c>
      <c r="X408">
        <v>0</v>
      </c>
      <c r="Y408">
        <v>0</v>
      </c>
      <c r="Z408">
        <v>0</v>
      </c>
      <c r="AA408">
        <v>3</v>
      </c>
      <c r="AB408">
        <v>11</v>
      </c>
      <c r="AC408">
        <v>1</v>
      </c>
    </row>
    <row r="409" spans="1:29" ht="16.5" x14ac:dyDescent="0.3">
      <c r="A409">
        <v>194</v>
      </c>
      <c r="B409">
        <v>1965</v>
      </c>
      <c r="C409" t="s">
        <v>29</v>
      </c>
      <c r="D409" t="s">
        <v>33</v>
      </c>
      <c r="E409">
        <v>48006</v>
      </c>
      <c r="F409">
        <v>1</v>
      </c>
      <c r="G409">
        <v>1</v>
      </c>
      <c r="H409" s="1">
        <v>41799</v>
      </c>
      <c r="I409">
        <v>55</v>
      </c>
      <c r="J409">
        <v>23</v>
      </c>
      <c r="K409">
        <v>0</v>
      </c>
      <c r="L409">
        <v>11</v>
      </c>
      <c r="M409">
        <v>3</v>
      </c>
      <c r="N409">
        <v>2</v>
      </c>
      <c r="O409">
        <v>2</v>
      </c>
      <c r="P409">
        <v>1</v>
      </c>
      <c r="Q409">
        <v>1</v>
      </c>
      <c r="R409">
        <v>0</v>
      </c>
      <c r="S409">
        <v>3</v>
      </c>
      <c r="T409">
        <v>6</v>
      </c>
      <c r="U409">
        <v>0</v>
      </c>
      <c r="V409">
        <v>0</v>
      </c>
      <c r="W409">
        <v>0</v>
      </c>
      <c r="X409">
        <v>0</v>
      </c>
      <c r="Y409">
        <v>0</v>
      </c>
      <c r="Z409">
        <v>0</v>
      </c>
      <c r="AA409">
        <v>3</v>
      </c>
      <c r="AB409">
        <v>11</v>
      </c>
      <c r="AC409">
        <v>0</v>
      </c>
    </row>
    <row r="410" spans="1:29" ht="16.5" x14ac:dyDescent="0.3">
      <c r="A410">
        <v>3645</v>
      </c>
      <c r="B410">
        <v>1972</v>
      </c>
      <c r="C410" t="s">
        <v>32</v>
      </c>
      <c r="D410" t="s">
        <v>30</v>
      </c>
      <c r="E410">
        <v>27213</v>
      </c>
      <c r="F410">
        <v>1</v>
      </c>
      <c r="G410">
        <v>0</v>
      </c>
      <c r="H410" s="1">
        <v>41151</v>
      </c>
      <c r="I410">
        <v>19</v>
      </c>
      <c r="J410">
        <v>19</v>
      </c>
      <c r="K410">
        <v>3</v>
      </c>
      <c r="L410">
        <v>26</v>
      </c>
      <c r="M410">
        <v>10</v>
      </c>
      <c r="N410">
        <v>9</v>
      </c>
      <c r="O410">
        <v>3</v>
      </c>
      <c r="P410">
        <v>3</v>
      </c>
      <c r="Q410">
        <v>2</v>
      </c>
      <c r="R410">
        <v>0</v>
      </c>
      <c r="S410">
        <v>4</v>
      </c>
      <c r="T410">
        <v>8</v>
      </c>
      <c r="U410">
        <v>0</v>
      </c>
      <c r="V410">
        <v>0</v>
      </c>
      <c r="W410">
        <v>0</v>
      </c>
      <c r="X410">
        <v>0</v>
      </c>
      <c r="Y410">
        <v>0</v>
      </c>
      <c r="Z410">
        <v>0</v>
      </c>
      <c r="AA410">
        <v>3</v>
      </c>
      <c r="AB410">
        <v>11</v>
      </c>
      <c r="AC410">
        <v>1</v>
      </c>
    </row>
    <row r="411" spans="1:29" ht="16.5" x14ac:dyDescent="0.3">
      <c r="A411">
        <v>8890</v>
      </c>
      <c r="B411">
        <v>1971</v>
      </c>
      <c r="C411" t="s">
        <v>32</v>
      </c>
      <c r="D411" t="s">
        <v>35</v>
      </c>
      <c r="E411">
        <v>65808</v>
      </c>
      <c r="F411">
        <v>1</v>
      </c>
      <c r="G411">
        <v>1</v>
      </c>
      <c r="H411" s="1">
        <v>41789</v>
      </c>
      <c r="I411">
        <v>1</v>
      </c>
      <c r="J411">
        <v>155</v>
      </c>
      <c r="K411">
        <v>7</v>
      </c>
      <c r="L411">
        <v>80</v>
      </c>
      <c r="M411">
        <v>13</v>
      </c>
      <c r="N411">
        <v>7</v>
      </c>
      <c r="O411">
        <v>10</v>
      </c>
      <c r="P411">
        <v>3</v>
      </c>
      <c r="Q411">
        <v>5</v>
      </c>
      <c r="R411">
        <v>1</v>
      </c>
      <c r="S411">
        <v>5</v>
      </c>
      <c r="T411">
        <v>6</v>
      </c>
      <c r="U411">
        <v>0</v>
      </c>
      <c r="V411">
        <v>0</v>
      </c>
      <c r="W411">
        <v>0</v>
      </c>
      <c r="X411">
        <v>0</v>
      </c>
      <c r="Y411">
        <v>0</v>
      </c>
      <c r="Z411">
        <v>0</v>
      </c>
      <c r="AA411">
        <v>3</v>
      </c>
      <c r="AB411">
        <v>11</v>
      </c>
      <c r="AC411">
        <v>0</v>
      </c>
    </row>
    <row r="412" spans="1:29" ht="16.5" x14ac:dyDescent="0.3">
      <c r="A412">
        <v>5049</v>
      </c>
      <c r="B412">
        <v>1974</v>
      </c>
      <c r="C412" t="s">
        <v>32</v>
      </c>
      <c r="D412" t="s">
        <v>31</v>
      </c>
      <c r="E412">
        <v>30351</v>
      </c>
      <c r="F412">
        <v>1</v>
      </c>
      <c r="G412">
        <v>0</v>
      </c>
      <c r="H412" s="1">
        <v>41431</v>
      </c>
      <c r="I412">
        <v>19</v>
      </c>
      <c r="J412">
        <v>14</v>
      </c>
      <c r="K412">
        <v>0</v>
      </c>
      <c r="L412">
        <v>24</v>
      </c>
      <c r="M412">
        <v>3</v>
      </c>
      <c r="N412">
        <v>3</v>
      </c>
      <c r="O412">
        <v>2</v>
      </c>
      <c r="P412">
        <v>1</v>
      </c>
      <c r="Q412">
        <v>3</v>
      </c>
      <c r="R412">
        <v>0</v>
      </c>
      <c r="S412">
        <v>2</v>
      </c>
      <c r="T412">
        <v>9</v>
      </c>
      <c r="U412">
        <v>0</v>
      </c>
      <c r="V412">
        <v>0</v>
      </c>
      <c r="W412">
        <v>0</v>
      </c>
      <c r="X412">
        <v>0</v>
      </c>
      <c r="Y412">
        <v>0</v>
      </c>
      <c r="Z412">
        <v>0</v>
      </c>
      <c r="AA412">
        <v>3</v>
      </c>
      <c r="AB412">
        <v>11</v>
      </c>
      <c r="AC412">
        <v>0</v>
      </c>
    </row>
    <row r="413" spans="1:29" ht="16.5" x14ac:dyDescent="0.3">
      <c r="A413">
        <v>9973</v>
      </c>
      <c r="B413">
        <v>1963</v>
      </c>
      <c r="C413" t="s">
        <v>29</v>
      </c>
      <c r="D413" t="s">
        <v>33</v>
      </c>
      <c r="E413">
        <v>50437</v>
      </c>
      <c r="F413">
        <v>0</v>
      </c>
      <c r="G413">
        <v>2</v>
      </c>
      <c r="H413" s="1">
        <v>41199</v>
      </c>
      <c r="I413">
        <v>28</v>
      </c>
      <c r="J413">
        <v>370</v>
      </c>
      <c r="K413">
        <v>9</v>
      </c>
      <c r="L413">
        <v>92</v>
      </c>
      <c r="M413">
        <v>6</v>
      </c>
      <c r="N413">
        <v>9</v>
      </c>
      <c r="O413">
        <v>4</v>
      </c>
      <c r="P413">
        <v>3</v>
      </c>
      <c r="Q413">
        <v>7</v>
      </c>
      <c r="R413">
        <v>1</v>
      </c>
      <c r="S413">
        <v>8</v>
      </c>
      <c r="T413">
        <v>7</v>
      </c>
      <c r="U413">
        <v>0</v>
      </c>
      <c r="V413">
        <v>0</v>
      </c>
      <c r="W413">
        <v>0</v>
      </c>
      <c r="X413">
        <v>0</v>
      </c>
      <c r="Y413">
        <v>0</v>
      </c>
      <c r="Z413">
        <v>0</v>
      </c>
      <c r="AA413">
        <v>3</v>
      </c>
      <c r="AB413">
        <v>11</v>
      </c>
      <c r="AC413">
        <v>0</v>
      </c>
    </row>
    <row r="414" spans="1:29" ht="16.5" x14ac:dyDescent="0.3">
      <c r="A414">
        <v>7301</v>
      </c>
      <c r="B414">
        <v>1982</v>
      </c>
      <c r="C414" t="s">
        <v>37</v>
      </c>
      <c r="D414" t="s">
        <v>30</v>
      </c>
      <c r="E414">
        <v>23616</v>
      </c>
      <c r="F414">
        <v>1</v>
      </c>
      <c r="G414">
        <v>0</v>
      </c>
      <c r="H414" s="1">
        <v>41230</v>
      </c>
      <c r="I414">
        <v>76</v>
      </c>
      <c r="J414">
        <v>4</v>
      </c>
      <c r="K414">
        <v>22</v>
      </c>
      <c r="L414">
        <v>11</v>
      </c>
      <c r="M414">
        <v>3</v>
      </c>
      <c r="N414">
        <v>7</v>
      </c>
      <c r="O414">
        <v>32</v>
      </c>
      <c r="P414">
        <v>2</v>
      </c>
      <c r="Q414">
        <v>3</v>
      </c>
      <c r="R414">
        <v>0</v>
      </c>
      <c r="S414">
        <v>3</v>
      </c>
      <c r="T414">
        <v>8</v>
      </c>
      <c r="U414">
        <v>0</v>
      </c>
      <c r="V414">
        <v>0</v>
      </c>
      <c r="W414">
        <v>0</v>
      </c>
      <c r="X414">
        <v>0</v>
      </c>
      <c r="Y414">
        <v>0</v>
      </c>
      <c r="Z414">
        <v>0</v>
      </c>
      <c r="AA414">
        <v>3</v>
      </c>
      <c r="AB414">
        <v>11</v>
      </c>
      <c r="AC414">
        <v>1</v>
      </c>
    </row>
    <row r="415" spans="1:29" ht="16.5" x14ac:dyDescent="0.3">
      <c r="A415">
        <v>10882</v>
      </c>
      <c r="B415">
        <v>1976</v>
      </c>
      <c r="C415" t="s">
        <v>29</v>
      </c>
      <c r="D415" t="s">
        <v>33</v>
      </c>
      <c r="E415">
        <v>53858</v>
      </c>
      <c r="F415">
        <v>0</v>
      </c>
      <c r="G415">
        <v>1</v>
      </c>
      <c r="H415" s="1">
        <v>41222</v>
      </c>
      <c r="I415">
        <v>50</v>
      </c>
      <c r="J415">
        <v>407</v>
      </c>
      <c r="K415">
        <v>53</v>
      </c>
      <c r="L415">
        <v>221</v>
      </c>
      <c r="M415">
        <v>58</v>
      </c>
      <c r="N415">
        <v>150</v>
      </c>
      <c r="O415">
        <v>26</v>
      </c>
      <c r="P415">
        <v>4</v>
      </c>
      <c r="Q415">
        <v>4</v>
      </c>
      <c r="R415">
        <v>3</v>
      </c>
      <c r="S415">
        <v>6</v>
      </c>
      <c r="T415">
        <v>4</v>
      </c>
      <c r="U415">
        <v>0</v>
      </c>
      <c r="V415">
        <v>0</v>
      </c>
      <c r="W415">
        <v>0</v>
      </c>
      <c r="X415">
        <v>0</v>
      </c>
      <c r="Y415">
        <v>0</v>
      </c>
      <c r="Z415">
        <v>0</v>
      </c>
      <c r="AA415">
        <v>3</v>
      </c>
      <c r="AB415">
        <v>11</v>
      </c>
      <c r="AC415">
        <v>0</v>
      </c>
    </row>
    <row r="416" spans="1:29" ht="16.5" x14ac:dyDescent="0.3">
      <c r="A416">
        <v>7030</v>
      </c>
      <c r="B416">
        <v>1955</v>
      </c>
      <c r="C416" t="s">
        <v>32</v>
      </c>
      <c r="D416" t="s">
        <v>33</v>
      </c>
      <c r="E416">
        <v>66465</v>
      </c>
      <c r="F416">
        <v>0</v>
      </c>
      <c r="G416">
        <v>1</v>
      </c>
      <c r="H416" s="1">
        <v>41363</v>
      </c>
      <c r="I416">
        <v>1</v>
      </c>
      <c r="J416">
        <v>1200</v>
      </c>
      <c r="K416">
        <v>0</v>
      </c>
      <c r="L416">
        <v>204</v>
      </c>
      <c r="M416">
        <v>38</v>
      </c>
      <c r="N416">
        <v>29</v>
      </c>
      <c r="O416">
        <v>14</v>
      </c>
      <c r="P416">
        <v>3</v>
      </c>
      <c r="Q416">
        <v>11</v>
      </c>
      <c r="R416">
        <v>9</v>
      </c>
      <c r="S416">
        <v>12</v>
      </c>
      <c r="T416">
        <v>6</v>
      </c>
      <c r="U416">
        <v>0</v>
      </c>
      <c r="V416">
        <v>0</v>
      </c>
      <c r="W416">
        <v>0</v>
      </c>
      <c r="X416">
        <v>1</v>
      </c>
      <c r="Y416">
        <v>0</v>
      </c>
      <c r="Z416">
        <v>0</v>
      </c>
      <c r="AA416">
        <v>3</v>
      </c>
      <c r="AB416">
        <v>11</v>
      </c>
      <c r="AC416">
        <v>0</v>
      </c>
    </row>
    <row r="417" spans="1:29" ht="16.5" x14ac:dyDescent="0.3">
      <c r="A417">
        <v>7422</v>
      </c>
      <c r="B417">
        <v>1987</v>
      </c>
      <c r="C417" t="s">
        <v>29</v>
      </c>
      <c r="D417" t="s">
        <v>30</v>
      </c>
      <c r="E417">
        <v>46923</v>
      </c>
      <c r="F417">
        <v>1</v>
      </c>
      <c r="G417">
        <v>0</v>
      </c>
      <c r="H417" s="1">
        <v>41143</v>
      </c>
      <c r="I417">
        <v>90</v>
      </c>
      <c r="J417">
        <v>85</v>
      </c>
      <c r="K417">
        <v>44</v>
      </c>
      <c r="L417">
        <v>54</v>
      </c>
      <c r="M417">
        <v>102</v>
      </c>
      <c r="N417">
        <v>78</v>
      </c>
      <c r="O417">
        <v>6</v>
      </c>
      <c r="P417">
        <v>3</v>
      </c>
      <c r="Q417">
        <v>5</v>
      </c>
      <c r="R417">
        <v>1</v>
      </c>
      <c r="S417">
        <v>7</v>
      </c>
      <c r="T417">
        <v>7</v>
      </c>
      <c r="U417">
        <v>0</v>
      </c>
      <c r="V417">
        <v>0</v>
      </c>
      <c r="W417">
        <v>0</v>
      </c>
      <c r="X417">
        <v>0</v>
      </c>
      <c r="Y417">
        <v>0</v>
      </c>
      <c r="Z417">
        <v>0</v>
      </c>
      <c r="AA417">
        <v>3</v>
      </c>
      <c r="AB417">
        <v>11</v>
      </c>
      <c r="AC417">
        <v>0</v>
      </c>
    </row>
    <row r="418" spans="1:29" ht="16.5" x14ac:dyDescent="0.3">
      <c r="A418">
        <v>3523</v>
      </c>
      <c r="B418">
        <v>1962</v>
      </c>
      <c r="C418" t="s">
        <v>29</v>
      </c>
      <c r="D418" t="s">
        <v>31</v>
      </c>
      <c r="E418">
        <v>75072</v>
      </c>
      <c r="F418">
        <v>0</v>
      </c>
      <c r="G418">
        <v>1</v>
      </c>
      <c r="H418" s="1">
        <v>41297</v>
      </c>
      <c r="I418">
        <v>83</v>
      </c>
      <c r="J418">
        <v>583</v>
      </c>
      <c r="K418">
        <v>34</v>
      </c>
      <c r="L418">
        <v>309</v>
      </c>
      <c r="M418">
        <v>0</v>
      </c>
      <c r="N418">
        <v>22</v>
      </c>
      <c r="O418">
        <v>125</v>
      </c>
      <c r="P418">
        <v>2</v>
      </c>
      <c r="Q418">
        <v>5</v>
      </c>
      <c r="R418">
        <v>4</v>
      </c>
      <c r="S418">
        <v>8</v>
      </c>
      <c r="T418">
        <v>3</v>
      </c>
      <c r="U418">
        <v>0</v>
      </c>
      <c r="V418">
        <v>0</v>
      </c>
      <c r="W418">
        <v>0</v>
      </c>
      <c r="X418">
        <v>0</v>
      </c>
      <c r="Y418">
        <v>0</v>
      </c>
      <c r="Z418">
        <v>0</v>
      </c>
      <c r="AA418">
        <v>3</v>
      </c>
      <c r="AB418">
        <v>11</v>
      </c>
      <c r="AC418">
        <v>0</v>
      </c>
    </row>
    <row r="419" spans="1:29" ht="16.5" x14ac:dyDescent="0.3">
      <c r="A419">
        <v>7106</v>
      </c>
      <c r="B419">
        <v>1943</v>
      </c>
      <c r="C419" t="s">
        <v>32</v>
      </c>
      <c r="D419" t="s">
        <v>33</v>
      </c>
      <c r="E419">
        <v>75865</v>
      </c>
      <c r="F419">
        <v>0</v>
      </c>
      <c r="G419">
        <v>0</v>
      </c>
      <c r="H419" s="1">
        <v>41729</v>
      </c>
      <c r="I419">
        <v>73</v>
      </c>
      <c r="J419">
        <v>483</v>
      </c>
      <c r="K419">
        <v>0</v>
      </c>
      <c r="L419">
        <v>591</v>
      </c>
      <c r="M419">
        <v>156</v>
      </c>
      <c r="N419">
        <v>0</v>
      </c>
      <c r="O419">
        <v>12</v>
      </c>
      <c r="P419">
        <v>1</v>
      </c>
      <c r="Q419">
        <v>3</v>
      </c>
      <c r="R419">
        <v>5</v>
      </c>
      <c r="S419">
        <v>10</v>
      </c>
      <c r="T419">
        <v>1</v>
      </c>
      <c r="U419">
        <v>0</v>
      </c>
      <c r="V419">
        <v>0</v>
      </c>
      <c r="W419">
        <v>0</v>
      </c>
      <c r="X419">
        <v>0</v>
      </c>
      <c r="Y419">
        <v>0</v>
      </c>
      <c r="Z419">
        <v>0</v>
      </c>
      <c r="AA419">
        <v>3</v>
      </c>
      <c r="AB419">
        <v>11</v>
      </c>
      <c r="AC419">
        <v>0</v>
      </c>
    </row>
    <row r="420" spans="1:29" ht="16.5" x14ac:dyDescent="0.3">
      <c r="A420">
        <v>6504</v>
      </c>
      <c r="B420">
        <v>1975</v>
      </c>
      <c r="C420" t="s">
        <v>37</v>
      </c>
      <c r="D420" t="s">
        <v>31</v>
      </c>
      <c r="E420">
        <v>19789</v>
      </c>
      <c r="F420">
        <v>1</v>
      </c>
      <c r="G420">
        <v>0</v>
      </c>
      <c r="H420" s="1">
        <v>41598</v>
      </c>
      <c r="I420">
        <v>24</v>
      </c>
      <c r="J420">
        <v>2</v>
      </c>
      <c r="K420">
        <v>5</v>
      </c>
      <c r="L420">
        <v>9</v>
      </c>
      <c r="M420">
        <v>28</v>
      </c>
      <c r="N420">
        <v>6</v>
      </c>
      <c r="O420">
        <v>28</v>
      </c>
      <c r="P420">
        <v>3</v>
      </c>
      <c r="Q420">
        <v>2</v>
      </c>
      <c r="R420">
        <v>1</v>
      </c>
      <c r="S420">
        <v>3</v>
      </c>
      <c r="T420">
        <v>5</v>
      </c>
      <c r="U420">
        <v>1</v>
      </c>
      <c r="V420">
        <v>0</v>
      </c>
      <c r="W420">
        <v>0</v>
      </c>
      <c r="X420">
        <v>0</v>
      </c>
      <c r="Y420">
        <v>0</v>
      </c>
      <c r="Z420">
        <v>0</v>
      </c>
      <c r="AA420">
        <v>3</v>
      </c>
      <c r="AB420">
        <v>11</v>
      </c>
      <c r="AC420">
        <v>0</v>
      </c>
    </row>
    <row r="421" spans="1:29" ht="16.5" x14ac:dyDescent="0.3">
      <c r="A421">
        <v>5067</v>
      </c>
      <c r="B421">
        <v>1994</v>
      </c>
      <c r="C421" t="s">
        <v>29</v>
      </c>
      <c r="D421" t="s">
        <v>31</v>
      </c>
      <c r="E421">
        <v>80134</v>
      </c>
      <c r="F421">
        <v>0</v>
      </c>
      <c r="G421">
        <v>0</v>
      </c>
      <c r="H421" s="1">
        <v>41684</v>
      </c>
      <c r="I421">
        <v>11</v>
      </c>
      <c r="J421">
        <v>966</v>
      </c>
      <c r="K421">
        <v>26</v>
      </c>
      <c r="L421">
        <v>282</v>
      </c>
      <c r="M421">
        <v>52</v>
      </c>
      <c r="N421">
        <v>26</v>
      </c>
      <c r="O421">
        <v>26</v>
      </c>
      <c r="P421">
        <v>1</v>
      </c>
      <c r="Q421">
        <v>2</v>
      </c>
      <c r="R421">
        <v>7</v>
      </c>
      <c r="S421">
        <v>11</v>
      </c>
      <c r="T421">
        <v>5</v>
      </c>
      <c r="U421">
        <v>0</v>
      </c>
      <c r="V421">
        <v>1</v>
      </c>
      <c r="W421">
        <v>1</v>
      </c>
      <c r="X421">
        <v>1</v>
      </c>
      <c r="Y421">
        <v>1</v>
      </c>
      <c r="Z421">
        <v>0</v>
      </c>
      <c r="AA421">
        <v>3</v>
      </c>
      <c r="AB421">
        <v>11</v>
      </c>
      <c r="AC421">
        <v>0</v>
      </c>
    </row>
    <row r="422" spans="1:29" ht="16.5" x14ac:dyDescent="0.3">
      <c r="A422">
        <v>4216</v>
      </c>
      <c r="B422">
        <v>1981</v>
      </c>
      <c r="C422" t="s">
        <v>29</v>
      </c>
      <c r="D422" t="s">
        <v>30</v>
      </c>
      <c r="E422">
        <v>91065</v>
      </c>
      <c r="F422">
        <v>0</v>
      </c>
      <c r="G422">
        <v>0</v>
      </c>
      <c r="H422" s="1">
        <v>41327</v>
      </c>
      <c r="I422">
        <v>33</v>
      </c>
      <c r="J422">
        <v>822</v>
      </c>
      <c r="K422">
        <v>114</v>
      </c>
      <c r="L422">
        <v>108</v>
      </c>
      <c r="M422">
        <v>179</v>
      </c>
      <c r="N422">
        <v>137</v>
      </c>
      <c r="O422">
        <v>114</v>
      </c>
      <c r="P422">
        <v>1</v>
      </c>
      <c r="Q422">
        <v>7</v>
      </c>
      <c r="R422">
        <v>9</v>
      </c>
      <c r="S422">
        <v>9</v>
      </c>
      <c r="T422">
        <v>3</v>
      </c>
      <c r="U422">
        <v>0</v>
      </c>
      <c r="V422">
        <v>0</v>
      </c>
      <c r="W422">
        <v>1</v>
      </c>
      <c r="X422">
        <v>1</v>
      </c>
      <c r="Y422">
        <v>0</v>
      </c>
      <c r="Z422">
        <v>0</v>
      </c>
      <c r="AA422">
        <v>3</v>
      </c>
      <c r="AB422">
        <v>11</v>
      </c>
      <c r="AC422">
        <v>1</v>
      </c>
    </row>
    <row r="423" spans="1:29" ht="16.5" x14ac:dyDescent="0.3">
      <c r="A423">
        <v>8581</v>
      </c>
      <c r="B423">
        <v>1971</v>
      </c>
      <c r="C423" t="s">
        <v>34</v>
      </c>
      <c r="D423" t="s">
        <v>33</v>
      </c>
      <c r="E423">
        <v>49505</v>
      </c>
      <c r="F423">
        <v>1</v>
      </c>
      <c r="G423">
        <v>1</v>
      </c>
      <c r="H423" s="1">
        <v>41338</v>
      </c>
      <c r="I423">
        <v>4</v>
      </c>
      <c r="J423">
        <v>604</v>
      </c>
      <c r="K423">
        <v>0</v>
      </c>
      <c r="L423">
        <v>100</v>
      </c>
      <c r="M423">
        <v>19</v>
      </c>
      <c r="N423">
        <v>0</v>
      </c>
      <c r="O423">
        <v>28</v>
      </c>
      <c r="P423">
        <v>9</v>
      </c>
      <c r="Q423">
        <v>10</v>
      </c>
      <c r="R423">
        <v>2</v>
      </c>
      <c r="S423">
        <v>8</v>
      </c>
      <c r="T423">
        <v>8</v>
      </c>
      <c r="U423">
        <v>0</v>
      </c>
      <c r="V423">
        <v>0</v>
      </c>
      <c r="W423">
        <v>0</v>
      </c>
      <c r="X423">
        <v>0</v>
      </c>
      <c r="Y423">
        <v>0</v>
      </c>
      <c r="Z423">
        <v>0</v>
      </c>
      <c r="AA423">
        <v>3</v>
      </c>
      <c r="AB423">
        <v>11</v>
      </c>
      <c r="AC423">
        <v>0</v>
      </c>
    </row>
    <row r="424" spans="1:29" ht="16.5" x14ac:dyDescent="0.3">
      <c r="A424">
        <v>5929</v>
      </c>
      <c r="B424">
        <v>1973</v>
      </c>
      <c r="C424" t="s">
        <v>32</v>
      </c>
      <c r="D424" t="s">
        <v>33</v>
      </c>
      <c r="E424">
        <v>37401</v>
      </c>
      <c r="F424">
        <v>1</v>
      </c>
      <c r="G424">
        <v>0</v>
      </c>
      <c r="H424" s="1">
        <v>41765</v>
      </c>
      <c r="I424">
        <v>14</v>
      </c>
      <c r="J424">
        <v>19</v>
      </c>
      <c r="K424">
        <v>3</v>
      </c>
      <c r="L424">
        <v>19</v>
      </c>
      <c r="M424">
        <v>3</v>
      </c>
      <c r="N424">
        <v>1</v>
      </c>
      <c r="O424">
        <v>3</v>
      </c>
      <c r="P424">
        <v>2</v>
      </c>
      <c r="Q424">
        <v>2</v>
      </c>
      <c r="R424">
        <v>0</v>
      </c>
      <c r="S424">
        <v>3</v>
      </c>
      <c r="T424">
        <v>7</v>
      </c>
      <c r="U424">
        <v>0</v>
      </c>
      <c r="V424">
        <v>0</v>
      </c>
      <c r="W424">
        <v>0</v>
      </c>
      <c r="X424">
        <v>0</v>
      </c>
      <c r="Y424">
        <v>0</v>
      </c>
      <c r="Z424">
        <v>0</v>
      </c>
      <c r="AA424">
        <v>3</v>
      </c>
      <c r="AB424">
        <v>11</v>
      </c>
      <c r="AC424">
        <v>0</v>
      </c>
    </row>
    <row r="425" spans="1:29" ht="16.5" x14ac:dyDescent="0.3">
      <c r="A425">
        <v>3129</v>
      </c>
      <c r="B425">
        <v>1983</v>
      </c>
      <c r="C425" t="s">
        <v>29</v>
      </c>
      <c r="D425" t="s">
        <v>33</v>
      </c>
      <c r="E425">
        <v>30096</v>
      </c>
      <c r="F425">
        <v>1</v>
      </c>
      <c r="G425">
        <v>0</v>
      </c>
      <c r="H425" s="1">
        <v>41781</v>
      </c>
      <c r="I425">
        <v>30</v>
      </c>
      <c r="J425">
        <v>5</v>
      </c>
      <c r="K425">
        <v>3</v>
      </c>
      <c r="L425">
        <v>11</v>
      </c>
      <c r="M425">
        <v>12</v>
      </c>
      <c r="N425">
        <v>5</v>
      </c>
      <c r="O425">
        <v>9</v>
      </c>
      <c r="P425">
        <v>1</v>
      </c>
      <c r="Q425">
        <v>2</v>
      </c>
      <c r="R425">
        <v>0</v>
      </c>
      <c r="S425">
        <v>3</v>
      </c>
      <c r="T425">
        <v>6</v>
      </c>
      <c r="U425">
        <v>0</v>
      </c>
      <c r="V425">
        <v>0</v>
      </c>
      <c r="W425">
        <v>0</v>
      </c>
      <c r="X425">
        <v>0</v>
      </c>
      <c r="Y425">
        <v>0</v>
      </c>
      <c r="Z425">
        <v>0</v>
      </c>
      <c r="AA425">
        <v>3</v>
      </c>
      <c r="AB425">
        <v>11</v>
      </c>
      <c r="AC425">
        <v>0</v>
      </c>
    </row>
    <row r="426" spans="1:29" ht="16.5" x14ac:dyDescent="0.3">
      <c r="A426">
        <v>6528</v>
      </c>
      <c r="B426">
        <v>1982</v>
      </c>
      <c r="C426" t="s">
        <v>34</v>
      </c>
      <c r="D426" t="s">
        <v>31</v>
      </c>
      <c r="E426">
        <v>18492</v>
      </c>
      <c r="F426">
        <v>1</v>
      </c>
      <c r="G426">
        <v>0</v>
      </c>
      <c r="H426" s="1">
        <v>41795</v>
      </c>
      <c r="I426">
        <v>75</v>
      </c>
      <c r="J426">
        <v>2</v>
      </c>
      <c r="K426">
        <v>2</v>
      </c>
      <c r="L426">
        <v>2</v>
      </c>
      <c r="M426">
        <v>2</v>
      </c>
      <c r="N426">
        <v>1</v>
      </c>
      <c r="O426">
        <v>1</v>
      </c>
      <c r="P426">
        <v>1</v>
      </c>
      <c r="Q426">
        <v>1</v>
      </c>
      <c r="R426">
        <v>0</v>
      </c>
      <c r="S426">
        <v>2</v>
      </c>
      <c r="T426">
        <v>8</v>
      </c>
      <c r="U426">
        <v>0</v>
      </c>
      <c r="V426">
        <v>0</v>
      </c>
      <c r="W426">
        <v>0</v>
      </c>
      <c r="X426">
        <v>0</v>
      </c>
      <c r="Y426">
        <v>0</v>
      </c>
      <c r="Z426">
        <v>0</v>
      </c>
      <c r="AA426">
        <v>3</v>
      </c>
      <c r="AB426">
        <v>11</v>
      </c>
      <c r="AC426">
        <v>0</v>
      </c>
    </row>
    <row r="427" spans="1:29" ht="16.5" x14ac:dyDescent="0.3">
      <c r="A427">
        <v>1361</v>
      </c>
      <c r="B427">
        <v>1974</v>
      </c>
      <c r="C427" t="s">
        <v>34</v>
      </c>
      <c r="D427" t="s">
        <v>33</v>
      </c>
      <c r="E427">
        <v>82584</v>
      </c>
      <c r="F427">
        <v>0</v>
      </c>
      <c r="G427">
        <v>0</v>
      </c>
      <c r="H427" s="1">
        <v>41429</v>
      </c>
      <c r="I427">
        <v>26</v>
      </c>
      <c r="J427">
        <v>1076</v>
      </c>
      <c r="K427">
        <v>68</v>
      </c>
      <c r="L427">
        <v>103</v>
      </c>
      <c r="M427">
        <v>29</v>
      </c>
      <c r="N427">
        <v>91</v>
      </c>
      <c r="O427">
        <v>68</v>
      </c>
      <c r="P427">
        <v>1</v>
      </c>
      <c r="Q427">
        <v>3</v>
      </c>
      <c r="R427">
        <v>4</v>
      </c>
      <c r="S427">
        <v>8</v>
      </c>
      <c r="T427">
        <v>1</v>
      </c>
      <c r="U427">
        <v>0</v>
      </c>
      <c r="V427">
        <v>1</v>
      </c>
      <c r="W427">
        <v>1</v>
      </c>
      <c r="X427">
        <v>0</v>
      </c>
      <c r="Y427">
        <v>0</v>
      </c>
      <c r="Z427">
        <v>0</v>
      </c>
      <c r="AA427">
        <v>3</v>
      </c>
      <c r="AB427">
        <v>11</v>
      </c>
      <c r="AC427">
        <v>1</v>
      </c>
    </row>
    <row r="428" spans="1:29" ht="16.5" x14ac:dyDescent="0.3">
      <c r="A428">
        <v>6932</v>
      </c>
      <c r="B428">
        <v>1941</v>
      </c>
      <c r="C428" t="s">
        <v>32</v>
      </c>
      <c r="D428" t="s">
        <v>33</v>
      </c>
      <c r="E428">
        <v>93027</v>
      </c>
      <c r="F428">
        <v>0</v>
      </c>
      <c r="G428">
        <v>0</v>
      </c>
      <c r="H428" s="1">
        <v>41377</v>
      </c>
      <c r="I428">
        <v>77</v>
      </c>
      <c r="J428">
        <v>1285</v>
      </c>
      <c r="K428">
        <v>42</v>
      </c>
      <c r="L428">
        <v>716</v>
      </c>
      <c r="M428">
        <v>55</v>
      </c>
      <c r="N428">
        <v>0</v>
      </c>
      <c r="O428">
        <v>21</v>
      </c>
      <c r="P428">
        <v>0</v>
      </c>
      <c r="Q428">
        <v>7</v>
      </c>
      <c r="R428">
        <v>10</v>
      </c>
      <c r="S428">
        <v>5</v>
      </c>
      <c r="T428">
        <v>2</v>
      </c>
      <c r="U428">
        <v>0</v>
      </c>
      <c r="V428">
        <v>0</v>
      </c>
      <c r="W428">
        <v>1</v>
      </c>
      <c r="X428">
        <v>0</v>
      </c>
      <c r="Y428">
        <v>0</v>
      </c>
      <c r="Z428">
        <v>0</v>
      </c>
      <c r="AA428">
        <v>3</v>
      </c>
      <c r="AB428">
        <v>11</v>
      </c>
      <c r="AC428">
        <v>0</v>
      </c>
    </row>
    <row r="429" spans="1:29" ht="16.5" x14ac:dyDescent="0.3">
      <c r="A429">
        <v>7284</v>
      </c>
      <c r="B429">
        <v>1953</v>
      </c>
      <c r="C429" t="s">
        <v>29</v>
      </c>
      <c r="D429" t="s">
        <v>33</v>
      </c>
      <c r="E429">
        <v>48686</v>
      </c>
      <c r="F429">
        <v>1</v>
      </c>
      <c r="G429">
        <v>2</v>
      </c>
      <c r="H429" s="1">
        <v>41612</v>
      </c>
      <c r="I429">
        <v>8</v>
      </c>
      <c r="J429">
        <v>10</v>
      </c>
      <c r="K429">
        <v>0</v>
      </c>
      <c r="L429">
        <v>7</v>
      </c>
      <c r="M429">
        <v>2</v>
      </c>
      <c r="N429">
        <v>0</v>
      </c>
      <c r="O429">
        <v>1</v>
      </c>
      <c r="P429">
        <v>1</v>
      </c>
      <c r="Q429">
        <v>1</v>
      </c>
      <c r="R429">
        <v>0</v>
      </c>
      <c r="S429">
        <v>2</v>
      </c>
      <c r="T429">
        <v>8</v>
      </c>
      <c r="U429">
        <v>0</v>
      </c>
      <c r="V429">
        <v>0</v>
      </c>
      <c r="W429">
        <v>0</v>
      </c>
      <c r="X429">
        <v>0</v>
      </c>
      <c r="Y429">
        <v>0</v>
      </c>
      <c r="Z429">
        <v>0</v>
      </c>
      <c r="AA429">
        <v>3</v>
      </c>
      <c r="AB429">
        <v>11</v>
      </c>
      <c r="AC429">
        <v>0</v>
      </c>
    </row>
    <row r="430" spans="1:29" ht="16.5" x14ac:dyDescent="0.3">
      <c r="A430">
        <v>1340</v>
      </c>
      <c r="B430">
        <v>1986</v>
      </c>
      <c r="C430" t="s">
        <v>29</v>
      </c>
      <c r="D430" t="s">
        <v>33</v>
      </c>
      <c r="E430">
        <v>92910</v>
      </c>
      <c r="F430">
        <v>0</v>
      </c>
      <c r="G430">
        <v>0</v>
      </c>
      <c r="H430" s="1">
        <v>41753</v>
      </c>
      <c r="I430">
        <v>42</v>
      </c>
      <c r="J430">
        <v>551</v>
      </c>
      <c r="K430">
        <v>137</v>
      </c>
      <c r="L430">
        <v>792</v>
      </c>
      <c r="M430">
        <v>179</v>
      </c>
      <c r="N430">
        <v>103</v>
      </c>
      <c r="O430">
        <v>33</v>
      </c>
      <c r="P430">
        <v>1</v>
      </c>
      <c r="Q430">
        <v>6</v>
      </c>
      <c r="R430">
        <v>7</v>
      </c>
      <c r="S430">
        <v>13</v>
      </c>
      <c r="T430">
        <v>1</v>
      </c>
      <c r="U430">
        <v>0</v>
      </c>
      <c r="V430">
        <v>1</v>
      </c>
      <c r="W430">
        <v>1</v>
      </c>
      <c r="X430">
        <v>1</v>
      </c>
      <c r="Y430">
        <v>0</v>
      </c>
      <c r="Z430">
        <v>0</v>
      </c>
      <c r="AA430">
        <v>3</v>
      </c>
      <c r="AB430">
        <v>11</v>
      </c>
      <c r="AC430">
        <v>0</v>
      </c>
    </row>
    <row r="431" spans="1:29" ht="16.5" x14ac:dyDescent="0.3">
      <c r="A431">
        <v>8746</v>
      </c>
      <c r="B431">
        <v>1989</v>
      </c>
      <c r="C431" t="s">
        <v>29</v>
      </c>
      <c r="D431" t="s">
        <v>33</v>
      </c>
      <c r="E431">
        <v>75433</v>
      </c>
      <c r="F431">
        <v>1</v>
      </c>
      <c r="G431">
        <v>0</v>
      </c>
      <c r="H431" s="1">
        <v>41734</v>
      </c>
      <c r="I431">
        <v>28</v>
      </c>
      <c r="J431">
        <v>800</v>
      </c>
      <c r="K431">
        <v>0</v>
      </c>
      <c r="L431">
        <v>297</v>
      </c>
      <c r="M431">
        <v>0</v>
      </c>
      <c r="N431">
        <v>34</v>
      </c>
      <c r="O431">
        <v>57</v>
      </c>
      <c r="P431">
        <v>2</v>
      </c>
      <c r="Q431">
        <v>2</v>
      </c>
      <c r="R431">
        <v>5</v>
      </c>
      <c r="S431">
        <v>10</v>
      </c>
      <c r="T431">
        <v>6</v>
      </c>
      <c r="U431">
        <v>0</v>
      </c>
      <c r="V431">
        <v>1</v>
      </c>
      <c r="W431">
        <v>0</v>
      </c>
      <c r="X431">
        <v>1</v>
      </c>
      <c r="Y431">
        <v>0</v>
      </c>
      <c r="Z431">
        <v>0</v>
      </c>
      <c r="AA431">
        <v>3</v>
      </c>
      <c r="AB431">
        <v>11</v>
      </c>
      <c r="AC431">
        <v>0</v>
      </c>
    </row>
    <row r="432" spans="1:29" ht="16.5" x14ac:dyDescent="0.3">
      <c r="A432">
        <v>5987</v>
      </c>
      <c r="B432">
        <v>1989</v>
      </c>
      <c r="C432" t="s">
        <v>37</v>
      </c>
      <c r="D432" t="s">
        <v>31</v>
      </c>
      <c r="E432">
        <v>10404</v>
      </c>
      <c r="F432">
        <v>1</v>
      </c>
      <c r="G432">
        <v>0</v>
      </c>
      <c r="H432" s="1">
        <v>41763</v>
      </c>
      <c r="I432">
        <v>52</v>
      </c>
      <c r="J432">
        <v>2</v>
      </c>
      <c r="K432">
        <v>2</v>
      </c>
      <c r="L432">
        <v>11</v>
      </c>
      <c r="M432">
        <v>10</v>
      </c>
      <c r="N432">
        <v>6</v>
      </c>
      <c r="O432">
        <v>12</v>
      </c>
      <c r="P432">
        <v>2</v>
      </c>
      <c r="Q432">
        <v>1</v>
      </c>
      <c r="R432">
        <v>0</v>
      </c>
      <c r="S432">
        <v>4</v>
      </c>
      <c r="T432">
        <v>5</v>
      </c>
      <c r="U432">
        <v>0</v>
      </c>
      <c r="V432">
        <v>0</v>
      </c>
      <c r="W432">
        <v>0</v>
      </c>
      <c r="X432">
        <v>0</v>
      </c>
      <c r="Y432">
        <v>0</v>
      </c>
      <c r="Z432">
        <v>0</v>
      </c>
      <c r="AA432">
        <v>3</v>
      </c>
      <c r="AB432">
        <v>11</v>
      </c>
      <c r="AC432">
        <v>0</v>
      </c>
    </row>
    <row r="433" spans="1:29" ht="16.5" x14ac:dyDescent="0.3">
      <c r="A433">
        <v>3767</v>
      </c>
      <c r="B433">
        <v>1968</v>
      </c>
      <c r="C433" t="s">
        <v>29</v>
      </c>
      <c r="D433" t="s">
        <v>33</v>
      </c>
      <c r="E433">
        <v>61314</v>
      </c>
      <c r="F433">
        <v>0</v>
      </c>
      <c r="G433">
        <v>1</v>
      </c>
      <c r="H433" s="1">
        <v>41389</v>
      </c>
      <c r="I433">
        <v>1</v>
      </c>
      <c r="J433">
        <v>378</v>
      </c>
      <c r="K433">
        <v>0</v>
      </c>
      <c r="L433">
        <v>189</v>
      </c>
      <c r="M433">
        <v>97</v>
      </c>
      <c r="N433">
        <v>172</v>
      </c>
      <c r="O433">
        <v>172</v>
      </c>
      <c r="P433">
        <v>2</v>
      </c>
      <c r="Q433">
        <v>5</v>
      </c>
      <c r="R433">
        <v>5</v>
      </c>
      <c r="S433">
        <v>12</v>
      </c>
      <c r="T433">
        <v>3</v>
      </c>
      <c r="U433">
        <v>0</v>
      </c>
      <c r="V433">
        <v>0</v>
      </c>
      <c r="W433">
        <v>0</v>
      </c>
      <c r="X433">
        <v>0</v>
      </c>
      <c r="Y433">
        <v>0</v>
      </c>
      <c r="Z433">
        <v>0</v>
      </c>
      <c r="AA433">
        <v>3</v>
      </c>
      <c r="AB433">
        <v>11</v>
      </c>
      <c r="AC433">
        <v>0</v>
      </c>
    </row>
    <row r="434" spans="1:29" ht="16.5" x14ac:dyDescent="0.3">
      <c r="A434">
        <v>3725</v>
      </c>
      <c r="B434">
        <v>1961</v>
      </c>
      <c r="C434" t="s">
        <v>32</v>
      </c>
      <c r="D434" t="s">
        <v>30</v>
      </c>
      <c r="E434">
        <v>84865</v>
      </c>
      <c r="F434">
        <v>0</v>
      </c>
      <c r="G434">
        <v>0</v>
      </c>
      <c r="H434" s="1">
        <v>41403</v>
      </c>
      <c r="I434">
        <v>1</v>
      </c>
      <c r="J434">
        <v>1248</v>
      </c>
      <c r="K434">
        <v>16</v>
      </c>
      <c r="L434">
        <v>349</v>
      </c>
      <c r="M434">
        <v>43</v>
      </c>
      <c r="N434">
        <v>16</v>
      </c>
      <c r="O434">
        <v>16</v>
      </c>
      <c r="P434">
        <v>1</v>
      </c>
      <c r="Q434">
        <v>2</v>
      </c>
      <c r="R434">
        <v>4</v>
      </c>
      <c r="S434">
        <v>9</v>
      </c>
      <c r="T434">
        <v>4</v>
      </c>
      <c r="U434">
        <v>0</v>
      </c>
      <c r="V434">
        <v>1</v>
      </c>
      <c r="W434">
        <v>1</v>
      </c>
      <c r="X434">
        <v>1</v>
      </c>
      <c r="Y434">
        <v>1</v>
      </c>
      <c r="Z434">
        <v>0</v>
      </c>
      <c r="AA434">
        <v>3</v>
      </c>
      <c r="AB434">
        <v>11</v>
      </c>
      <c r="AC434">
        <v>1</v>
      </c>
    </row>
    <row r="435" spans="1:29" ht="16.5" x14ac:dyDescent="0.3">
      <c r="A435">
        <v>4324</v>
      </c>
      <c r="B435">
        <v>1989</v>
      </c>
      <c r="C435" t="s">
        <v>29</v>
      </c>
      <c r="D435" t="s">
        <v>33</v>
      </c>
      <c r="E435">
        <v>42387</v>
      </c>
      <c r="F435">
        <v>1</v>
      </c>
      <c r="G435">
        <v>0</v>
      </c>
      <c r="H435" s="1">
        <v>41211</v>
      </c>
      <c r="I435">
        <v>42</v>
      </c>
      <c r="J435">
        <v>235</v>
      </c>
      <c r="K435">
        <v>0</v>
      </c>
      <c r="L435">
        <v>235</v>
      </c>
      <c r="M435">
        <v>19</v>
      </c>
      <c r="N435">
        <v>4</v>
      </c>
      <c r="O435">
        <v>191</v>
      </c>
      <c r="P435">
        <v>5</v>
      </c>
      <c r="Q435">
        <v>8</v>
      </c>
      <c r="R435">
        <v>1</v>
      </c>
      <c r="S435">
        <v>7</v>
      </c>
      <c r="T435">
        <v>8</v>
      </c>
      <c r="U435">
        <v>0</v>
      </c>
      <c r="V435">
        <v>0</v>
      </c>
      <c r="W435">
        <v>0</v>
      </c>
      <c r="X435">
        <v>0</v>
      </c>
      <c r="Y435">
        <v>0</v>
      </c>
      <c r="Z435">
        <v>0</v>
      </c>
      <c r="AA435">
        <v>3</v>
      </c>
      <c r="AB435">
        <v>11</v>
      </c>
      <c r="AC435">
        <v>0</v>
      </c>
    </row>
    <row r="436" spans="1:29" ht="16.5" x14ac:dyDescent="0.3">
      <c r="A436">
        <v>238</v>
      </c>
      <c r="B436">
        <v>1967</v>
      </c>
      <c r="C436" t="s">
        <v>37</v>
      </c>
      <c r="D436" t="s">
        <v>31</v>
      </c>
      <c r="E436">
        <v>67309</v>
      </c>
      <c r="F436">
        <v>1</v>
      </c>
      <c r="G436">
        <v>1</v>
      </c>
      <c r="H436" s="1">
        <v>41297</v>
      </c>
      <c r="I436">
        <v>76</v>
      </c>
      <c r="J436">
        <v>515</v>
      </c>
      <c r="K436">
        <v>47</v>
      </c>
      <c r="L436">
        <v>181</v>
      </c>
      <c r="M436">
        <v>149</v>
      </c>
      <c r="N436">
        <v>95</v>
      </c>
      <c r="O436">
        <v>95</v>
      </c>
      <c r="P436">
        <v>15</v>
      </c>
      <c r="Q436">
        <v>9</v>
      </c>
      <c r="R436">
        <v>6</v>
      </c>
      <c r="S436">
        <v>9</v>
      </c>
      <c r="T436">
        <v>7</v>
      </c>
      <c r="U436">
        <v>0</v>
      </c>
      <c r="V436">
        <v>0</v>
      </c>
      <c r="W436">
        <v>0</v>
      </c>
      <c r="X436">
        <v>0</v>
      </c>
      <c r="Y436">
        <v>0</v>
      </c>
      <c r="Z436">
        <v>0</v>
      </c>
      <c r="AA436">
        <v>3</v>
      </c>
      <c r="AB436">
        <v>11</v>
      </c>
      <c r="AC436">
        <v>0</v>
      </c>
    </row>
    <row r="437" spans="1:29" ht="16.5" x14ac:dyDescent="0.3">
      <c r="A437">
        <v>6694</v>
      </c>
      <c r="B437">
        <v>1964</v>
      </c>
      <c r="C437" t="s">
        <v>29</v>
      </c>
      <c r="D437" t="s">
        <v>33</v>
      </c>
      <c r="E437">
        <v>75236</v>
      </c>
      <c r="F437">
        <v>0</v>
      </c>
      <c r="G437">
        <v>1</v>
      </c>
      <c r="H437" s="1">
        <v>41603</v>
      </c>
      <c r="I437">
        <v>27</v>
      </c>
      <c r="J437">
        <v>438</v>
      </c>
      <c r="K437">
        <v>66</v>
      </c>
      <c r="L437">
        <v>400</v>
      </c>
      <c r="M437">
        <v>12</v>
      </c>
      <c r="N437">
        <v>38</v>
      </c>
      <c r="O437">
        <v>114</v>
      </c>
      <c r="P437">
        <v>1</v>
      </c>
      <c r="Q437">
        <v>8</v>
      </c>
      <c r="R437">
        <v>3</v>
      </c>
      <c r="S437">
        <v>13</v>
      </c>
      <c r="T437">
        <v>4</v>
      </c>
      <c r="U437">
        <v>0</v>
      </c>
      <c r="V437">
        <v>0</v>
      </c>
      <c r="W437">
        <v>0</v>
      </c>
      <c r="X437">
        <v>0</v>
      </c>
      <c r="Y437">
        <v>0</v>
      </c>
      <c r="Z437">
        <v>0</v>
      </c>
      <c r="AA437">
        <v>3</v>
      </c>
      <c r="AB437">
        <v>11</v>
      </c>
      <c r="AC437">
        <v>0</v>
      </c>
    </row>
    <row r="438" spans="1:29" ht="16.5" x14ac:dyDescent="0.3">
      <c r="A438">
        <v>498</v>
      </c>
      <c r="B438">
        <v>1970</v>
      </c>
      <c r="C438" t="s">
        <v>29</v>
      </c>
      <c r="D438" t="s">
        <v>30</v>
      </c>
      <c r="E438">
        <v>30015</v>
      </c>
      <c r="F438">
        <v>1</v>
      </c>
      <c r="G438">
        <v>0</v>
      </c>
      <c r="H438" s="1">
        <v>41672</v>
      </c>
      <c r="I438">
        <v>28</v>
      </c>
      <c r="J438">
        <v>25</v>
      </c>
      <c r="K438">
        <v>0</v>
      </c>
      <c r="L438">
        <v>22</v>
      </c>
      <c r="M438">
        <v>2</v>
      </c>
      <c r="N438">
        <v>3</v>
      </c>
      <c r="O438">
        <v>5</v>
      </c>
      <c r="P438">
        <v>2</v>
      </c>
      <c r="Q438">
        <v>1</v>
      </c>
      <c r="R438">
        <v>0</v>
      </c>
      <c r="S438">
        <v>4</v>
      </c>
      <c r="T438">
        <v>5</v>
      </c>
      <c r="U438">
        <v>0</v>
      </c>
      <c r="V438">
        <v>0</v>
      </c>
      <c r="W438">
        <v>0</v>
      </c>
      <c r="X438">
        <v>0</v>
      </c>
      <c r="Y438">
        <v>0</v>
      </c>
      <c r="Z438">
        <v>0</v>
      </c>
      <c r="AA438">
        <v>3</v>
      </c>
      <c r="AB438">
        <v>11</v>
      </c>
      <c r="AC438">
        <v>0</v>
      </c>
    </row>
    <row r="439" spans="1:29" ht="16.5" x14ac:dyDescent="0.3">
      <c r="A439">
        <v>9347</v>
      </c>
      <c r="B439">
        <v>1956</v>
      </c>
      <c r="C439" t="s">
        <v>34</v>
      </c>
      <c r="D439" t="s">
        <v>31</v>
      </c>
      <c r="E439">
        <v>50943</v>
      </c>
      <c r="F439">
        <v>0</v>
      </c>
      <c r="G439">
        <v>1</v>
      </c>
      <c r="H439" s="1">
        <v>41446</v>
      </c>
      <c r="I439">
        <v>49</v>
      </c>
      <c r="J439">
        <v>31</v>
      </c>
      <c r="K439">
        <v>0</v>
      </c>
      <c r="L439">
        <v>7</v>
      </c>
      <c r="M439">
        <v>2</v>
      </c>
      <c r="N439">
        <v>0</v>
      </c>
      <c r="O439">
        <v>6</v>
      </c>
      <c r="P439">
        <v>1</v>
      </c>
      <c r="Q439">
        <v>1</v>
      </c>
      <c r="R439">
        <v>0</v>
      </c>
      <c r="S439">
        <v>3</v>
      </c>
      <c r="T439">
        <v>5</v>
      </c>
      <c r="U439">
        <v>0</v>
      </c>
      <c r="V439">
        <v>0</v>
      </c>
      <c r="W439">
        <v>0</v>
      </c>
      <c r="X439">
        <v>0</v>
      </c>
      <c r="Y439">
        <v>0</v>
      </c>
      <c r="Z439">
        <v>0</v>
      </c>
      <c r="AA439">
        <v>3</v>
      </c>
      <c r="AB439">
        <v>11</v>
      </c>
      <c r="AC439">
        <v>0</v>
      </c>
    </row>
    <row r="440" spans="1:29" ht="16.5" x14ac:dyDescent="0.3">
      <c r="A440">
        <v>9699</v>
      </c>
      <c r="B440">
        <v>1966</v>
      </c>
      <c r="C440" t="s">
        <v>29</v>
      </c>
      <c r="D440" t="s">
        <v>35</v>
      </c>
      <c r="E440">
        <v>67272</v>
      </c>
      <c r="F440">
        <v>0</v>
      </c>
      <c r="G440">
        <v>1</v>
      </c>
      <c r="H440" s="1">
        <v>41629</v>
      </c>
      <c r="I440">
        <v>12</v>
      </c>
      <c r="J440">
        <v>357</v>
      </c>
      <c r="K440">
        <v>35</v>
      </c>
      <c r="L440">
        <v>271</v>
      </c>
      <c r="M440">
        <v>28</v>
      </c>
      <c r="N440">
        <v>28</v>
      </c>
      <c r="O440">
        <v>14</v>
      </c>
      <c r="P440">
        <v>3</v>
      </c>
      <c r="Q440">
        <v>6</v>
      </c>
      <c r="R440">
        <v>2</v>
      </c>
      <c r="S440">
        <v>12</v>
      </c>
      <c r="T440">
        <v>5</v>
      </c>
      <c r="U440">
        <v>0</v>
      </c>
      <c r="V440">
        <v>0</v>
      </c>
      <c r="W440">
        <v>0</v>
      </c>
      <c r="X440">
        <v>0</v>
      </c>
      <c r="Y440">
        <v>0</v>
      </c>
      <c r="Z440">
        <v>0</v>
      </c>
      <c r="AA440">
        <v>3</v>
      </c>
      <c r="AB440">
        <v>11</v>
      </c>
      <c r="AC440">
        <v>0</v>
      </c>
    </row>
    <row r="441" spans="1:29" ht="16.5" x14ac:dyDescent="0.3">
      <c r="A441">
        <v>10664</v>
      </c>
      <c r="B441">
        <v>1949</v>
      </c>
      <c r="C441" t="s">
        <v>34</v>
      </c>
      <c r="D441" t="s">
        <v>38</v>
      </c>
      <c r="E441">
        <v>51529</v>
      </c>
      <c r="F441">
        <v>0</v>
      </c>
      <c r="G441">
        <v>1</v>
      </c>
      <c r="H441" s="1">
        <v>41524</v>
      </c>
      <c r="I441">
        <v>14</v>
      </c>
      <c r="J441">
        <v>400</v>
      </c>
      <c r="K441">
        <v>4</v>
      </c>
      <c r="L441">
        <v>35</v>
      </c>
      <c r="M441">
        <v>6</v>
      </c>
      <c r="N441">
        <v>0</v>
      </c>
      <c r="O441">
        <v>22</v>
      </c>
      <c r="P441">
        <v>2</v>
      </c>
      <c r="Q441">
        <v>9</v>
      </c>
      <c r="R441">
        <v>1</v>
      </c>
      <c r="S441">
        <v>5</v>
      </c>
      <c r="T441">
        <v>8</v>
      </c>
      <c r="U441">
        <v>0</v>
      </c>
      <c r="V441">
        <v>0</v>
      </c>
      <c r="W441">
        <v>0</v>
      </c>
      <c r="X441">
        <v>0</v>
      </c>
      <c r="Y441">
        <v>0</v>
      </c>
      <c r="Z441">
        <v>0</v>
      </c>
      <c r="AA441">
        <v>3</v>
      </c>
      <c r="AB441">
        <v>11</v>
      </c>
      <c r="AC441">
        <v>0</v>
      </c>
    </row>
    <row r="442" spans="1:29" ht="16.5" x14ac:dyDescent="0.3">
      <c r="A442">
        <v>5455</v>
      </c>
      <c r="B442">
        <v>1971</v>
      </c>
      <c r="C442" t="s">
        <v>32</v>
      </c>
      <c r="D442" t="s">
        <v>33</v>
      </c>
      <c r="E442">
        <v>32011</v>
      </c>
      <c r="F442">
        <v>1</v>
      </c>
      <c r="G442">
        <v>0</v>
      </c>
      <c r="H442" s="1">
        <v>41508</v>
      </c>
      <c r="I442">
        <v>89</v>
      </c>
      <c r="J442">
        <v>99</v>
      </c>
      <c r="K442">
        <v>0</v>
      </c>
      <c r="L442">
        <v>15</v>
      </c>
      <c r="M442">
        <v>2</v>
      </c>
      <c r="N442">
        <v>1</v>
      </c>
      <c r="O442">
        <v>5</v>
      </c>
      <c r="P442">
        <v>3</v>
      </c>
      <c r="Q442">
        <v>2</v>
      </c>
      <c r="R442">
        <v>1</v>
      </c>
      <c r="S442">
        <v>4</v>
      </c>
      <c r="T442">
        <v>7</v>
      </c>
      <c r="U442">
        <v>0</v>
      </c>
      <c r="V442">
        <v>0</v>
      </c>
      <c r="W442">
        <v>0</v>
      </c>
      <c r="X442">
        <v>0</v>
      </c>
      <c r="Y442">
        <v>0</v>
      </c>
      <c r="Z442">
        <v>0</v>
      </c>
      <c r="AA442">
        <v>3</v>
      </c>
      <c r="AB442">
        <v>11</v>
      </c>
      <c r="AC442">
        <v>0</v>
      </c>
    </row>
    <row r="443" spans="1:29" ht="16.5" x14ac:dyDescent="0.3">
      <c r="A443">
        <v>456</v>
      </c>
      <c r="B443">
        <v>1986</v>
      </c>
      <c r="C443" t="s">
        <v>37</v>
      </c>
      <c r="D443" t="s">
        <v>33</v>
      </c>
      <c r="E443">
        <v>7500</v>
      </c>
      <c r="F443">
        <v>1</v>
      </c>
      <c r="G443">
        <v>0</v>
      </c>
      <c r="H443" s="1">
        <v>41312</v>
      </c>
      <c r="I443">
        <v>96</v>
      </c>
      <c r="J443">
        <v>1</v>
      </c>
      <c r="K443">
        <v>11</v>
      </c>
      <c r="L443">
        <v>5</v>
      </c>
      <c r="M443">
        <v>4</v>
      </c>
      <c r="N443">
        <v>6</v>
      </c>
      <c r="O443">
        <v>9</v>
      </c>
      <c r="P443">
        <v>2</v>
      </c>
      <c r="Q443">
        <v>2</v>
      </c>
      <c r="R443">
        <v>0</v>
      </c>
      <c r="S443">
        <v>3</v>
      </c>
      <c r="T443">
        <v>8</v>
      </c>
      <c r="U443">
        <v>0</v>
      </c>
      <c r="V443">
        <v>0</v>
      </c>
      <c r="W443">
        <v>0</v>
      </c>
      <c r="X443">
        <v>0</v>
      </c>
      <c r="Y443">
        <v>0</v>
      </c>
      <c r="Z443">
        <v>0</v>
      </c>
      <c r="AA443">
        <v>3</v>
      </c>
      <c r="AB443">
        <v>11</v>
      </c>
      <c r="AC443">
        <v>0</v>
      </c>
    </row>
    <row r="444" spans="1:29" ht="16.5" x14ac:dyDescent="0.3">
      <c r="A444">
        <v>5012</v>
      </c>
      <c r="B444">
        <v>1989</v>
      </c>
      <c r="C444" t="s">
        <v>29</v>
      </c>
      <c r="D444" t="s">
        <v>33</v>
      </c>
      <c r="E444">
        <v>28691</v>
      </c>
      <c r="F444">
        <v>1</v>
      </c>
      <c r="G444">
        <v>0</v>
      </c>
      <c r="H444" s="1">
        <v>41459</v>
      </c>
      <c r="I444">
        <v>56</v>
      </c>
      <c r="J444">
        <v>5</v>
      </c>
      <c r="K444">
        <v>4</v>
      </c>
      <c r="L444">
        <v>13</v>
      </c>
      <c r="M444">
        <v>8</v>
      </c>
      <c r="N444">
        <v>0</v>
      </c>
      <c r="O444">
        <v>4</v>
      </c>
      <c r="P444">
        <v>1</v>
      </c>
      <c r="Q444">
        <v>1</v>
      </c>
      <c r="R444">
        <v>0</v>
      </c>
      <c r="S444">
        <v>3</v>
      </c>
      <c r="T444">
        <v>8</v>
      </c>
      <c r="U444">
        <v>0</v>
      </c>
      <c r="V444">
        <v>0</v>
      </c>
      <c r="W444">
        <v>0</v>
      </c>
      <c r="X444">
        <v>0</v>
      </c>
      <c r="Y444">
        <v>0</v>
      </c>
      <c r="Z444">
        <v>0</v>
      </c>
      <c r="AA444">
        <v>3</v>
      </c>
      <c r="AB444">
        <v>11</v>
      </c>
      <c r="AC444">
        <v>0</v>
      </c>
    </row>
    <row r="445" spans="1:29" ht="16.5" x14ac:dyDescent="0.3">
      <c r="A445">
        <v>7495</v>
      </c>
      <c r="B445">
        <v>1948</v>
      </c>
      <c r="C445" t="s">
        <v>32</v>
      </c>
      <c r="D445" t="s">
        <v>33</v>
      </c>
      <c r="E445">
        <v>56223</v>
      </c>
      <c r="F445">
        <v>0</v>
      </c>
      <c r="G445">
        <v>1</v>
      </c>
      <c r="H445" s="1">
        <v>41628</v>
      </c>
      <c r="I445">
        <v>72</v>
      </c>
      <c r="J445">
        <v>77</v>
      </c>
      <c r="K445">
        <v>28</v>
      </c>
      <c r="L445">
        <v>31</v>
      </c>
      <c r="M445">
        <v>16</v>
      </c>
      <c r="N445">
        <v>0</v>
      </c>
      <c r="O445">
        <v>4</v>
      </c>
      <c r="P445">
        <v>2</v>
      </c>
      <c r="Q445">
        <v>2</v>
      </c>
      <c r="R445">
        <v>1</v>
      </c>
      <c r="S445">
        <v>5</v>
      </c>
      <c r="T445">
        <v>4</v>
      </c>
      <c r="U445">
        <v>0</v>
      </c>
      <c r="V445">
        <v>0</v>
      </c>
      <c r="W445">
        <v>0</v>
      </c>
      <c r="X445">
        <v>0</v>
      </c>
      <c r="Y445">
        <v>0</v>
      </c>
      <c r="Z445">
        <v>0</v>
      </c>
      <c r="AA445">
        <v>3</v>
      </c>
      <c r="AB445">
        <v>11</v>
      </c>
      <c r="AC445">
        <v>0</v>
      </c>
    </row>
    <row r="446" spans="1:29" ht="16.5" x14ac:dyDescent="0.3">
      <c r="A446">
        <v>5029</v>
      </c>
      <c r="B446">
        <v>1946</v>
      </c>
      <c r="C446" t="s">
        <v>29</v>
      </c>
      <c r="D446" t="s">
        <v>33</v>
      </c>
      <c r="E446">
        <v>18100</v>
      </c>
      <c r="F446">
        <v>0</v>
      </c>
      <c r="G446">
        <v>0</v>
      </c>
      <c r="H446" s="1">
        <v>41492</v>
      </c>
      <c r="I446">
        <v>14</v>
      </c>
      <c r="J446">
        <v>3</v>
      </c>
      <c r="K446">
        <v>1</v>
      </c>
      <c r="L446">
        <v>2</v>
      </c>
      <c r="M446">
        <v>4</v>
      </c>
      <c r="N446">
        <v>3</v>
      </c>
      <c r="O446">
        <v>1</v>
      </c>
      <c r="P446">
        <v>1</v>
      </c>
      <c r="Q446">
        <v>0</v>
      </c>
      <c r="R446">
        <v>0</v>
      </c>
      <c r="S446">
        <v>3</v>
      </c>
      <c r="T446">
        <v>5</v>
      </c>
      <c r="U446">
        <v>0</v>
      </c>
      <c r="V446">
        <v>0</v>
      </c>
      <c r="W446">
        <v>0</v>
      </c>
      <c r="X446">
        <v>0</v>
      </c>
      <c r="Y446">
        <v>0</v>
      </c>
      <c r="Z446">
        <v>0</v>
      </c>
      <c r="AA446">
        <v>3</v>
      </c>
      <c r="AB446">
        <v>11</v>
      </c>
      <c r="AC446">
        <v>0</v>
      </c>
    </row>
    <row r="447" spans="1:29" ht="16.5" x14ac:dyDescent="0.3">
      <c r="A447">
        <v>10642</v>
      </c>
      <c r="B447">
        <v>1989</v>
      </c>
      <c r="C447" t="s">
        <v>29</v>
      </c>
      <c r="D447" t="s">
        <v>30</v>
      </c>
      <c r="E447">
        <v>30279</v>
      </c>
      <c r="F447">
        <v>1</v>
      </c>
      <c r="G447">
        <v>0</v>
      </c>
      <c r="H447" s="1">
        <v>41273</v>
      </c>
      <c r="I447">
        <v>13</v>
      </c>
      <c r="J447">
        <v>10</v>
      </c>
      <c r="K447">
        <v>4</v>
      </c>
      <c r="L447">
        <v>14</v>
      </c>
      <c r="M447">
        <v>4</v>
      </c>
      <c r="N447">
        <v>4</v>
      </c>
      <c r="O447">
        <v>1</v>
      </c>
      <c r="P447">
        <v>1</v>
      </c>
      <c r="Q447">
        <v>1</v>
      </c>
      <c r="R447">
        <v>0</v>
      </c>
      <c r="S447">
        <v>3</v>
      </c>
      <c r="T447">
        <v>8</v>
      </c>
      <c r="U447">
        <v>0</v>
      </c>
      <c r="V447">
        <v>0</v>
      </c>
      <c r="W447">
        <v>0</v>
      </c>
      <c r="X447">
        <v>0</v>
      </c>
      <c r="Y447">
        <v>0</v>
      </c>
      <c r="Z447">
        <v>0</v>
      </c>
      <c r="AA447">
        <v>3</v>
      </c>
      <c r="AB447">
        <v>11</v>
      </c>
      <c r="AC447">
        <v>0</v>
      </c>
    </row>
    <row r="448" spans="1:29" ht="16.5" x14ac:dyDescent="0.3">
      <c r="A448">
        <v>2106</v>
      </c>
      <c r="B448">
        <v>1974</v>
      </c>
      <c r="C448" t="s">
        <v>37</v>
      </c>
      <c r="D448" t="s">
        <v>33</v>
      </c>
      <c r="E448">
        <v>20130</v>
      </c>
      <c r="F448">
        <v>0</v>
      </c>
      <c r="G448">
        <v>0</v>
      </c>
      <c r="H448" s="1">
        <v>41715</v>
      </c>
      <c r="I448">
        <v>99</v>
      </c>
      <c r="J448">
        <v>0</v>
      </c>
      <c r="K448">
        <v>6</v>
      </c>
      <c r="L448">
        <v>3</v>
      </c>
      <c r="M448">
        <v>7</v>
      </c>
      <c r="N448">
        <v>6</v>
      </c>
      <c r="O448">
        <v>12</v>
      </c>
      <c r="P448">
        <v>1</v>
      </c>
      <c r="Q448">
        <v>1</v>
      </c>
      <c r="R448">
        <v>0</v>
      </c>
      <c r="S448">
        <v>3</v>
      </c>
      <c r="T448">
        <v>8</v>
      </c>
      <c r="U448">
        <v>0</v>
      </c>
      <c r="V448">
        <v>0</v>
      </c>
      <c r="W448">
        <v>0</v>
      </c>
      <c r="X448">
        <v>0</v>
      </c>
      <c r="Y448">
        <v>0</v>
      </c>
      <c r="Z448">
        <v>0</v>
      </c>
      <c r="AA448">
        <v>3</v>
      </c>
      <c r="AB448">
        <v>11</v>
      </c>
      <c r="AC448">
        <v>0</v>
      </c>
    </row>
    <row r="449" spans="1:29" ht="16.5" x14ac:dyDescent="0.3">
      <c r="A449">
        <v>10364</v>
      </c>
      <c r="B449">
        <v>1959</v>
      </c>
      <c r="C449" t="s">
        <v>29</v>
      </c>
      <c r="D449" t="s">
        <v>35</v>
      </c>
      <c r="E449">
        <v>23295</v>
      </c>
      <c r="F449">
        <v>0</v>
      </c>
      <c r="G449">
        <v>0</v>
      </c>
      <c r="H449" s="1">
        <v>41468</v>
      </c>
      <c r="I449">
        <v>72</v>
      </c>
      <c r="J449">
        <v>0</v>
      </c>
      <c r="K449">
        <v>0</v>
      </c>
      <c r="L449">
        <v>1</v>
      </c>
      <c r="M449">
        <v>2</v>
      </c>
      <c r="N449">
        <v>12</v>
      </c>
      <c r="O449">
        <v>5</v>
      </c>
      <c r="P449">
        <v>1</v>
      </c>
      <c r="Q449">
        <v>1</v>
      </c>
      <c r="R449">
        <v>0</v>
      </c>
      <c r="S449">
        <v>2</v>
      </c>
      <c r="T449">
        <v>8</v>
      </c>
      <c r="U449">
        <v>0</v>
      </c>
      <c r="V449">
        <v>0</v>
      </c>
      <c r="W449">
        <v>0</v>
      </c>
      <c r="X449">
        <v>0</v>
      </c>
      <c r="Y449">
        <v>0</v>
      </c>
      <c r="Z449">
        <v>0</v>
      </c>
      <c r="AA449">
        <v>3</v>
      </c>
      <c r="AB449">
        <v>11</v>
      </c>
      <c r="AC449">
        <v>0</v>
      </c>
    </row>
    <row r="450" spans="1:29" ht="16.5" x14ac:dyDescent="0.3">
      <c r="A450">
        <v>5954</v>
      </c>
      <c r="B450">
        <v>1972</v>
      </c>
      <c r="C450" t="s">
        <v>34</v>
      </c>
      <c r="D450" t="s">
        <v>35</v>
      </c>
      <c r="E450">
        <v>42618</v>
      </c>
      <c r="F450">
        <v>1</v>
      </c>
      <c r="G450">
        <v>0</v>
      </c>
      <c r="H450" s="1">
        <v>41556</v>
      </c>
      <c r="I450">
        <v>92</v>
      </c>
      <c r="J450">
        <v>76</v>
      </c>
      <c r="K450">
        <v>14</v>
      </c>
      <c r="L450">
        <v>74</v>
      </c>
      <c r="M450">
        <v>13</v>
      </c>
      <c r="N450">
        <v>5</v>
      </c>
      <c r="O450">
        <v>10</v>
      </c>
      <c r="P450">
        <v>2</v>
      </c>
      <c r="Q450">
        <v>5</v>
      </c>
      <c r="R450">
        <v>0</v>
      </c>
      <c r="S450">
        <v>4</v>
      </c>
      <c r="T450">
        <v>8</v>
      </c>
      <c r="U450">
        <v>0</v>
      </c>
      <c r="V450">
        <v>0</v>
      </c>
      <c r="W450">
        <v>0</v>
      </c>
      <c r="X450">
        <v>0</v>
      </c>
      <c r="Y450">
        <v>0</v>
      </c>
      <c r="Z450">
        <v>0</v>
      </c>
      <c r="AA450">
        <v>3</v>
      </c>
      <c r="AB450">
        <v>11</v>
      </c>
      <c r="AC450">
        <v>0</v>
      </c>
    </row>
    <row r="451" spans="1:29" ht="16.5" x14ac:dyDescent="0.3">
      <c r="A451">
        <v>1137</v>
      </c>
      <c r="B451">
        <v>1964</v>
      </c>
      <c r="C451" t="s">
        <v>29</v>
      </c>
      <c r="D451" t="s">
        <v>30</v>
      </c>
      <c r="E451">
        <v>81246</v>
      </c>
      <c r="F451">
        <v>0</v>
      </c>
      <c r="G451">
        <v>0</v>
      </c>
      <c r="H451" s="1">
        <v>41637</v>
      </c>
      <c r="I451">
        <v>87</v>
      </c>
      <c r="J451">
        <v>398</v>
      </c>
      <c r="K451">
        <v>190</v>
      </c>
      <c r="L451">
        <v>537</v>
      </c>
      <c r="M451">
        <v>61</v>
      </c>
      <c r="N451">
        <v>156</v>
      </c>
      <c r="O451">
        <v>37</v>
      </c>
      <c r="P451">
        <v>1</v>
      </c>
      <c r="Q451">
        <v>4</v>
      </c>
      <c r="R451">
        <v>5</v>
      </c>
      <c r="S451">
        <v>7</v>
      </c>
      <c r="T451">
        <v>1</v>
      </c>
      <c r="U451">
        <v>1</v>
      </c>
      <c r="V451">
        <v>0</v>
      </c>
      <c r="W451">
        <v>0</v>
      </c>
      <c r="X451">
        <v>1</v>
      </c>
      <c r="Y451">
        <v>0</v>
      </c>
      <c r="Z451">
        <v>0</v>
      </c>
      <c r="AA451">
        <v>3</v>
      </c>
      <c r="AB451">
        <v>11</v>
      </c>
      <c r="AC451">
        <v>0</v>
      </c>
    </row>
    <row r="452" spans="1:29" ht="16.5" x14ac:dyDescent="0.3">
      <c r="A452">
        <v>2541</v>
      </c>
      <c r="B452">
        <v>1976</v>
      </c>
      <c r="C452" t="s">
        <v>29</v>
      </c>
      <c r="D452" t="s">
        <v>33</v>
      </c>
      <c r="E452">
        <v>24027</v>
      </c>
      <c r="F452">
        <v>1</v>
      </c>
      <c r="G452">
        <v>0</v>
      </c>
      <c r="H452" s="1">
        <v>41434</v>
      </c>
      <c r="I452">
        <v>7</v>
      </c>
      <c r="J452">
        <v>14</v>
      </c>
      <c r="K452">
        <v>7</v>
      </c>
      <c r="L452">
        <v>11</v>
      </c>
      <c r="M452">
        <v>11</v>
      </c>
      <c r="N452">
        <v>0</v>
      </c>
      <c r="O452">
        <v>5</v>
      </c>
      <c r="P452">
        <v>2</v>
      </c>
      <c r="Q452">
        <v>2</v>
      </c>
      <c r="R452">
        <v>0</v>
      </c>
      <c r="S452">
        <v>3</v>
      </c>
      <c r="T452">
        <v>8</v>
      </c>
      <c r="U452">
        <v>0</v>
      </c>
      <c r="V452">
        <v>0</v>
      </c>
      <c r="W452">
        <v>0</v>
      </c>
      <c r="X452">
        <v>0</v>
      </c>
      <c r="Y452">
        <v>0</v>
      </c>
      <c r="Z452">
        <v>0</v>
      </c>
      <c r="AA452">
        <v>3</v>
      </c>
      <c r="AB452">
        <v>11</v>
      </c>
      <c r="AC452">
        <v>0</v>
      </c>
    </row>
    <row r="453" spans="1:29" ht="16.5" x14ac:dyDescent="0.3">
      <c r="A453">
        <v>1142</v>
      </c>
      <c r="B453">
        <v>1953</v>
      </c>
      <c r="C453" t="s">
        <v>32</v>
      </c>
      <c r="D453" t="s">
        <v>33</v>
      </c>
      <c r="E453">
        <v>55707</v>
      </c>
      <c r="F453">
        <v>0</v>
      </c>
      <c r="G453">
        <v>1</v>
      </c>
      <c r="H453" s="1">
        <v>41630</v>
      </c>
      <c r="I453">
        <v>91</v>
      </c>
      <c r="J453">
        <v>208</v>
      </c>
      <c r="K453">
        <v>7</v>
      </c>
      <c r="L453">
        <v>82</v>
      </c>
      <c r="M453">
        <v>30</v>
      </c>
      <c r="N453">
        <v>66</v>
      </c>
      <c r="O453">
        <v>35</v>
      </c>
      <c r="P453">
        <v>2</v>
      </c>
      <c r="Q453">
        <v>3</v>
      </c>
      <c r="R453">
        <v>2</v>
      </c>
      <c r="S453">
        <v>9</v>
      </c>
      <c r="T453">
        <v>3</v>
      </c>
      <c r="U453">
        <v>0</v>
      </c>
      <c r="V453">
        <v>0</v>
      </c>
      <c r="W453">
        <v>0</v>
      </c>
      <c r="X453">
        <v>0</v>
      </c>
      <c r="Y453">
        <v>0</v>
      </c>
      <c r="Z453">
        <v>0</v>
      </c>
      <c r="AA453">
        <v>3</v>
      </c>
      <c r="AB453">
        <v>11</v>
      </c>
      <c r="AC453">
        <v>0</v>
      </c>
    </row>
    <row r="454" spans="1:29" ht="16.5" x14ac:dyDescent="0.3">
      <c r="A454">
        <v>2276</v>
      </c>
      <c r="B454">
        <v>1955</v>
      </c>
      <c r="C454" t="s">
        <v>29</v>
      </c>
      <c r="D454" t="s">
        <v>30</v>
      </c>
      <c r="E454">
        <v>57959</v>
      </c>
      <c r="F454">
        <v>0</v>
      </c>
      <c r="G454">
        <v>1</v>
      </c>
      <c r="H454" s="1">
        <v>41396</v>
      </c>
      <c r="I454">
        <v>71</v>
      </c>
      <c r="J454">
        <v>430</v>
      </c>
      <c r="K454">
        <v>16</v>
      </c>
      <c r="L454">
        <v>322</v>
      </c>
      <c r="M454">
        <v>43</v>
      </c>
      <c r="N454">
        <v>24</v>
      </c>
      <c r="O454">
        <v>33</v>
      </c>
      <c r="P454">
        <v>5</v>
      </c>
      <c r="Q454">
        <v>4</v>
      </c>
      <c r="R454">
        <v>7</v>
      </c>
      <c r="S454">
        <v>11</v>
      </c>
      <c r="T454">
        <v>3</v>
      </c>
      <c r="U454">
        <v>0</v>
      </c>
      <c r="V454">
        <v>0</v>
      </c>
      <c r="W454">
        <v>0</v>
      </c>
      <c r="X454">
        <v>0</v>
      </c>
      <c r="Y454">
        <v>0</v>
      </c>
      <c r="Z454">
        <v>0</v>
      </c>
      <c r="AA454">
        <v>3</v>
      </c>
      <c r="AB454">
        <v>11</v>
      </c>
      <c r="AC454">
        <v>0</v>
      </c>
    </row>
    <row r="455" spans="1:29" ht="16.5" x14ac:dyDescent="0.3">
      <c r="A455">
        <v>2807</v>
      </c>
      <c r="B455">
        <v>1969</v>
      </c>
      <c r="C455" t="s">
        <v>29</v>
      </c>
      <c r="D455" t="s">
        <v>33</v>
      </c>
      <c r="E455">
        <v>56796</v>
      </c>
      <c r="F455">
        <v>0</v>
      </c>
      <c r="G455">
        <v>1</v>
      </c>
      <c r="H455" s="1">
        <v>41321</v>
      </c>
      <c r="I455">
        <v>24</v>
      </c>
      <c r="J455">
        <v>656</v>
      </c>
      <c r="K455">
        <v>38</v>
      </c>
      <c r="L455">
        <v>161</v>
      </c>
      <c r="M455">
        <v>62</v>
      </c>
      <c r="N455">
        <v>47</v>
      </c>
      <c r="O455">
        <v>37</v>
      </c>
      <c r="P455">
        <v>3</v>
      </c>
      <c r="Q455">
        <v>8</v>
      </c>
      <c r="R455">
        <v>9</v>
      </c>
      <c r="S455">
        <v>7</v>
      </c>
      <c r="T455">
        <v>7</v>
      </c>
      <c r="U455">
        <v>0</v>
      </c>
      <c r="V455">
        <v>0</v>
      </c>
      <c r="W455">
        <v>0</v>
      </c>
      <c r="X455">
        <v>0</v>
      </c>
      <c r="Y455">
        <v>0</v>
      </c>
      <c r="Z455">
        <v>0</v>
      </c>
      <c r="AA455">
        <v>3</v>
      </c>
      <c r="AB455">
        <v>11</v>
      </c>
      <c r="AC455">
        <v>0</v>
      </c>
    </row>
    <row r="456" spans="1:29" ht="16.5" x14ac:dyDescent="0.3">
      <c r="A456">
        <v>6471</v>
      </c>
      <c r="B456">
        <v>1971</v>
      </c>
      <c r="C456" t="s">
        <v>34</v>
      </c>
      <c r="D456" t="s">
        <v>30</v>
      </c>
      <c r="E456">
        <v>36230</v>
      </c>
      <c r="F456">
        <v>1</v>
      </c>
      <c r="G456">
        <v>0</v>
      </c>
      <c r="H456" s="1">
        <v>41564</v>
      </c>
      <c r="I456">
        <v>17</v>
      </c>
      <c r="J456">
        <v>14</v>
      </c>
      <c r="K456">
        <v>2</v>
      </c>
      <c r="L456">
        <v>30</v>
      </c>
      <c r="M456">
        <v>8</v>
      </c>
      <c r="N456">
        <v>2</v>
      </c>
      <c r="O456">
        <v>3</v>
      </c>
      <c r="P456">
        <v>1</v>
      </c>
      <c r="Q456">
        <v>2</v>
      </c>
      <c r="R456">
        <v>0</v>
      </c>
      <c r="S456">
        <v>4</v>
      </c>
      <c r="T456">
        <v>5</v>
      </c>
      <c r="U456">
        <v>0</v>
      </c>
      <c r="V456">
        <v>0</v>
      </c>
      <c r="W456">
        <v>0</v>
      </c>
      <c r="X456">
        <v>0</v>
      </c>
      <c r="Y456">
        <v>0</v>
      </c>
      <c r="Z456">
        <v>0</v>
      </c>
      <c r="AA456">
        <v>3</v>
      </c>
      <c r="AB456">
        <v>11</v>
      </c>
      <c r="AC456">
        <v>0</v>
      </c>
    </row>
    <row r="457" spans="1:29" ht="16.5" x14ac:dyDescent="0.3">
      <c r="A457">
        <v>6131</v>
      </c>
      <c r="B457">
        <v>1980</v>
      </c>
      <c r="C457" t="s">
        <v>37</v>
      </c>
      <c r="D457" t="s">
        <v>33</v>
      </c>
      <c r="E457">
        <v>70829</v>
      </c>
      <c r="F457">
        <v>1</v>
      </c>
      <c r="G457">
        <v>1</v>
      </c>
      <c r="H457" s="1">
        <v>41609</v>
      </c>
      <c r="I457">
        <v>87</v>
      </c>
      <c r="J457">
        <v>141</v>
      </c>
      <c r="K457">
        <v>70</v>
      </c>
      <c r="L457">
        <v>106</v>
      </c>
      <c r="M457">
        <v>72</v>
      </c>
      <c r="N457">
        <v>19</v>
      </c>
      <c r="O457">
        <v>23</v>
      </c>
      <c r="P457">
        <v>2</v>
      </c>
      <c r="Q457">
        <v>4</v>
      </c>
      <c r="R457">
        <v>2</v>
      </c>
      <c r="S457">
        <v>8</v>
      </c>
      <c r="T457">
        <v>3</v>
      </c>
      <c r="U457">
        <v>0</v>
      </c>
      <c r="V457">
        <v>0</v>
      </c>
      <c r="W457">
        <v>0</v>
      </c>
      <c r="X457">
        <v>0</v>
      </c>
      <c r="Y457">
        <v>0</v>
      </c>
      <c r="Z457">
        <v>0</v>
      </c>
      <c r="AA457">
        <v>3</v>
      </c>
      <c r="AB457">
        <v>11</v>
      </c>
      <c r="AC457">
        <v>0</v>
      </c>
    </row>
    <row r="458" spans="1:29" ht="16.5" x14ac:dyDescent="0.3">
      <c r="A458">
        <v>6233</v>
      </c>
      <c r="B458">
        <v>1976</v>
      </c>
      <c r="C458" t="s">
        <v>29</v>
      </c>
      <c r="D458" t="s">
        <v>33</v>
      </c>
      <c r="E458">
        <v>65991</v>
      </c>
      <c r="F458">
        <v>0</v>
      </c>
      <c r="G458">
        <v>1</v>
      </c>
      <c r="H458" s="1">
        <v>41159</v>
      </c>
      <c r="I458">
        <v>21</v>
      </c>
      <c r="J458">
        <v>507</v>
      </c>
      <c r="K458">
        <v>19</v>
      </c>
      <c r="L458">
        <v>364</v>
      </c>
      <c r="M458">
        <v>25</v>
      </c>
      <c r="N458">
        <v>47</v>
      </c>
      <c r="O458">
        <v>9</v>
      </c>
      <c r="P458">
        <v>3</v>
      </c>
      <c r="Q458">
        <v>9</v>
      </c>
      <c r="R458">
        <v>5</v>
      </c>
      <c r="S458">
        <v>10</v>
      </c>
      <c r="T458">
        <v>7</v>
      </c>
      <c r="U458">
        <v>0</v>
      </c>
      <c r="V458">
        <v>0</v>
      </c>
      <c r="W458">
        <v>0</v>
      </c>
      <c r="X458">
        <v>0</v>
      </c>
      <c r="Y458">
        <v>0</v>
      </c>
      <c r="Z458">
        <v>0</v>
      </c>
      <c r="AA458">
        <v>3</v>
      </c>
      <c r="AB458">
        <v>11</v>
      </c>
      <c r="AC458">
        <v>0</v>
      </c>
    </row>
    <row r="459" spans="1:29" ht="16.5" x14ac:dyDescent="0.3">
      <c r="A459">
        <v>4148</v>
      </c>
      <c r="B459">
        <v>1972</v>
      </c>
      <c r="C459" t="s">
        <v>29</v>
      </c>
      <c r="D459" t="s">
        <v>33</v>
      </c>
      <c r="E459">
        <v>38988</v>
      </c>
      <c r="F459">
        <v>1</v>
      </c>
      <c r="G459">
        <v>2</v>
      </c>
      <c r="H459" s="1">
        <v>41141</v>
      </c>
      <c r="I459">
        <v>90</v>
      </c>
      <c r="J459">
        <v>164</v>
      </c>
      <c r="K459">
        <v>24</v>
      </c>
      <c r="L459">
        <v>103</v>
      </c>
      <c r="M459">
        <v>12</v>
      </c>
      <c r="N459">
        <v>3</v>
      </c>
      <c r="O459">
        <v>42</v>
      </c>
      <c r="P459">
        <v>7</v>
      </c>
      <c r="Q459">
        <v>5</v>
      </c>
      <c r="R459">
        <v>1</v>
      </c>
      <c r="S459">
        <v>6</v>
      </c>
      <c r="T459">
        <v>8</v>
      </c>
      <c r="U459">
        <v>0</v>
      </c>
      <c r="V459">
        <v>0</v>
      </c>
      <c r="W459">
        <v>0</v>
      </c>
      <c r="X459">
        <v>0</v>
      </c>
      <c r="Y459">
        <v>0</v>
      </c>
      <c r="Z459">
        <v>0</v>
      </c>
      <c r="AA459">
        <v>3</v>
      </c>
      <c r="AB459">
        <v>11</v>
      </c>
      <c r="AC459">
        <v>0</v>
      </c>
    </row>
    <row r="460" spans="1:29" ht="16.5" x14ac:dyDescent="0.3">
      <c r="A460">
        <v>4947</v>
      </c>
      <c r="B460">
        <v>1966</v>
      </c>
      <c r="C460" t="s">
        <v>37</v>
      </c>
      <c r="D460" t="s">
        <v>30</v>
      </c>
      <c r="E460">
        <v>89572</v>
      </c>
      <c r="F460">
        <v>0</v>
      </c>
      <c r="G460">
        <v>0</v>
      </c>
      <c r="H460" s="1">
        <v>41167</v>
      </c>
      <c r="I460">
        <v>44</v>
      </c>
      <c r="J460">
        <v>606</v>
      </c>
      <c r="K460">
        <v>24</v>
      </c>
      <c r="L460">
        <v>974</v>
      </c>
      <c r="M460">
        <v>197</v>
      </c>
      <c r="N460">
        <v>194</v>
      </c>
      <c r="O460">
        <v>64</v>
      </c>
      <c r="P460">
        <v>1</v>
      </c>
      <c r="Q460">
        <v>7</v>
      </c>
      <c r="R460">
        <v>7</v>
      </c>
      <c r="S460">
        <v>9</v>
      </c>
      <c r="T460">
        <v>4</v>
      </c>
      <c r="U460">
        <v>0</v>
      </c>
      <c r="V460">
        <v>1</v>
      </c>
      <c r="W460">
        <v>0</v>
      </c>
      <c r="X460">
        <v>1</v>
      </c>
      <c r="Y460">
        <v>0</v>
      </c>
      <c r="Z460">
        <v>0</v>
      </c>
      <c r="AA460">
        <v>3</v>
      </c>
      <c r="AB460">
        <v>11</v>
      </c>
      <c r="AC460">
        <v>1</v>
      </c>
    </row>
    <row r="461" spans="1:29" ht="16.5" x14ac:dyDescent="0.3">
      <c r="A461">
        <v>3225</v>
      </c>
      <c r="B461">
        <v>1984</v>
      </c>
      <c r="C461" t="s">
        <v>34</v>
      </c>
      <c r="D461" t="s">
        <v>33</v>
      </c>
      <c r="E461">
        <v>42207</v>
      </c>
      <c r="F461">
        <v>1</v>
      </c>
      <c r="G461">
        <v>0</v>
      </c>
      <c r="H461" s="1">
        <v>41365</v>
      </c>
      <c r="I461">
        <v>71</v>
      </c>
      <c r="J461">
        <v>116</v>
      </c>
      <c r="K461">
        <v>11</v>
      </c>
      <c r="L461">
        <v>72</v>
      </c>
      <c r="M461">
        <v>3</v>
      </c>
      <c r="N461">
        <v>17</v>
      </c>
      <c r="O461">
        <v>46</v>
      </c>
      <c r="P461">
        <v>4</v>
      </c>
      <c r="Q461">
        <v>4</v>
      </c>
      <c r="R461">
        <v>1</v>
      </c>
      <c r="S461">
        <v>5</v>
      </c>
      <c r="T461">
        <v>6</v>
      </c>
      <c r="U461">
        <v>1</v>
      </c>
      <c r="V461">
        <v>0</v>
      </c>
      <c r="W461">
        <v>0</v>
      </c>
      <c r="X461">
        <v>0</v>
      </c>
      <c r="Y461">
        <v>0</v>
      </c>
      <c r="Z461">
        <v>0</v>
      </c>
      <c r="AA461">
        <v>3</v>
      </c>
      <c r="AB461">
        <v>11</v>
      </c>
      <c r="AC461">
        <v>1</v>
      </c>
    </row>
    <row r="462" spans="1:29" ht="16.5" x14ac:dyDescent="0.3">
      <c r="A462">
        <v>7540</v>
      </c>
      <c r="B462">
        <v>1952</v>
      </c>
      <c r="C462" t="s">
        <v>29</v>
      </c>
      <c r="D462" t="s">
        <v>33</v>
      </c>
      <c r="E462">
        <v>50300</v>
      </c>
      <c r="F462">
        <v>0</v>
      </c>
      <c r="G462">
        <v>1</v>
      </c>
      <c r="H462" s="1">
        <v>41784</v>
      </c>
      <c r="I462">
        <v>52</v>
      </c>
      <c r="J462">
        <v>143</v>
      </c>
      <c r="K462">
        <v>15</v>
      </c>
      <c r="L462">
        <v>60</v>
      </c>
      <c r="M462">
        <v>24</v>
      </c>
      <c r="N462">
        <v>23</v>
      </c>
      <c r="O462">
        <v>5</v>
      </c>
      <c r="P462">
        <v>2</v>
      </c>
      <c r="Q462">
        <v>2</v>
      </c>
      <c r="R462">
        <v>1</v>
      </c>
      <c r="S462">
        <v>8</v>
      </c>
      <c r="T462">
        <v>2</v>
      </c>
      <c r="U462">
        <v>0</v>
      </c>
      <c r="V462">
        <v>0</v>
      </c>
      <c r="W462">
        <v>0</v>
      </c>
      <c r="X462">
        <v>0</v>
      </c>
      <c r="Y462">
        <v>0</v>
      </c>
      <c r="Z462">
        <v>0</v>
      </c>
      <c r="AA462">
        <v>3</v>
      </c>
      <c r="AB462">
        <v>11</v>
      </c>
      <c r="AC462">
        <v>0</v>
      </c>
    </row>
    <row r="463" spans="1:29" ht="16.5" x14ac:dyDescent="0.3">
      <c r="A463">
        <v>10648</v>
      </c>
      <c r="B463">
        <v>1982</v>
      </c>
      <c r="C463" t="s">
        <v>37</v>
      </c>
      <c r="D463" t="s">
        <v>31</v>
      </c>
      <c r="E463">
        <v>66664</v>
      </c>
      <c r="F463">
        <v>0</v>
      </c>
      <c r="G463">
        <v>0</v>
      </c>
      <c r="H463" s="1">
        <v>41177</v>
      </c>
      <c r="I463">
        <v>78</v>
      </c>
      <c r="J463">
        <v>398</v>
      </c>
      <c r="K463">
        <v>96</v>
      </c>
      <c r="L463">
        <v>447</v>
      </c>
      <c r="M463">
        <v>220</v>
      </c>
      <c r="N463">
        <v>96</v>
      </c>
      <c r="O463">
        <v>32</v>
      </c>
      <c r="P463">
        <v>1</v>
      </c>
      <c r="Q463">
        <v>5</v>
      </c>
      <c r="R463">
        <v>7</v>
      </c>
      <c r="S463">
        <v>6</v>
      </c>
      <c r="T463">
        <v>3</v>
      </c>
      <c r="U463">
        <v>0</v>
      </c>
      <c r="V463">
        <v>0</v>
      </c>
      <c r="W463">
        <v>0</v>
      </c>
      <c r="X463">
        <v>0</v>
      </c>
      <c r="Y463">
        <v>0</v>
      </c>
      <c r="Z463">
        <v>0</v>
      </c>
      <c r="AA463">
        <v>3</v>
      </c>
      <c r="AB463">
        <v>11</v>
      </c>
      <c r="AC463">
        <v>0</v>
      </c>
    </row>
    <row r="464" spans="1:29" ht="16.5" x14ac:dyDescent="0.3">
      <c r="A464">
        <v>1992</v>
      </c>
      <c r="B464">
        <v>1964</v>
      </c>
      <c r="C464" t="s">
        <v>29</v>
      </c>
      <c r="D464" t="s">
        <v>33</v>
      </c>
      <c r="E464">
        <v>60597</v>
      </c>
      <c r="F464">
        <v>0</v>
      </c>
      <c r="G464">
        <v>1</v>
      </c>
      <c r="H464" s="1">
        <v>41640</v>
      </c>
      <c r="I464">
        <v>2</v>
      </c>
      <c r="J464">
        <v>522</v>
      </c>
      <c r="K464">
        <v>0</v>
      </c>
      <c r="L464">
        <v>257</v>
      </c>
      <c r="M464">
        <v>32</v>
      </c>
      <c r="N464">
        <v>16</v>
      </c>
      <c r="O464">
        <v>66</v>
      </c>
      <c r="P464">
        <v>4</v>
      </c>
      <c r="Q464">
        <v>2</v>
      </c>
      <c r="R464">
        <v>2</v>
      </c>
      <c r="S464">
        <v>8</v>
      </c>
      <c r="T464">
        <v>7</v>
      </c>
      <c r="U464">
        <v>0</v>
      </c>
      <c r="V464">
        <v>0</v>
      </c>
      <c r="W464">
        <v>0</v>
      </c>
      <c r="X464">
        <v>1</v>
      </c>
      <c r="Y464">
        <v>0</v>
      </c>
      <c r="Z464">
        <v>0</v>
      </c>
      <c r="AA464">
        <v>3</v>
      </c>
      <c r="AB464">
        <v>11</v>
      </c>
      <c r="AC464">
        <v>1</v>
      </c>
    </row>
    <row r="465" spans="1:29" ht="16.5" x14ac:dyDescent="0.3">
      <c r="A465">
        <v>7851</v>
      </c>
      <c r="B465">
        <v>1949</v>
      </c>
      <c r="C465" t="s">
        <v>29</v>
      </c>
      <c r="D465" t="s">
        <v>38</v>
      </c>
      <c r="E465">
        <v>70165</v>
      </c>
      <c r="F465">
        <v>0</v>
      </c>
      <c r="G465">
        <v>0</v>
      </c>
      <c r="H465" s="1">
        <v>41539</v>
      </c>
      <c r="I465">
        <v>60</v>
      </c>
      <c r="J465">
        <v>161</v>
      </c>
      <c r="K465">
        <v>0</v>
      </c>
      <c r="L465">
        <v>253</v>
      </c>
      <c r="M465">
        <v>199</v>
      </c>
      <c r="N465">
        <v>191</v>
      </c>
      <c r="O465">
        <v>122</v>
      </c>
      <c r="P465">
        <v>1</v>
      </c>
      <c r="Q465">
        <v>3</v>
      </c>
      <c r="R465">
        <v>7</v>
      </c>
      <c r="S465">
        <v>11</v>
      </c>
      <c r="T465">
        <v>1</v>
      </c>
      <c r="U465">
        <v>0</v>
      </c>
      <c r="V465">
        <v>0</v>
      </c>
      <c r="W465">
        <v>0</v>
      </c>
      <c r="X465">
        <v>0</v>
      </c>
      <c r="Y465">
        <v>0</v>
      </c>
      <c r="Z465">
        <v>0</v>
      </c>
      <c r="AA465">
        <v>3</v>
      </c>
      <c r="AB465">
        <v>11</v>
      </c>
      <c r="AC465">
        <v>0</v>
      </c>
    </row>
    <row r="466" spans="1:29" ht="16.5" x14ac:dyDescent="0.3">
      <c r="A466">
        <v>8594</v>
      </c>
      <c r="B466">
        <v>1958</v>
      </c>
      <c r="C466" t="s">
        <v>32</v>
      </c>
      <c r="D466" t="s">
        <v>38</v>
      </c>
      <c r="E466">
        <v>50520</v>
      </c>
      <c r="F466">
        <v>0</v>
      </c>
      <c r="G466">
        <v>1</v>
      </c>
      <c r="H466" s="1">
        <v>41667</v>
      </c>
      <c r="I466">
        <v>25</v>
      </c>
      <c r="J466">
        <v>112</v>
      </c>
      <c r="K466">
        <v>0</v>
      </c>
      <c r="L466">
        <v>6</v>
      </c>
      <c r="M466">
        <v>2</v>
      </c>
      <c r="N466">
        <v>1</v>
      </c>
      <c r="O466">
        <v>14</v>
      </c>
      <c r="P466">
        <v>2</v>
      </c>
      <c r="Q466">
        <v>3</v>
      </c>
      <c r="R466">
        <v>1</v>
      </c>
      <c r="S466">
        <v>3</v>
      </c>
      <c r="T466">
        <v>6</v>
      </c>
      <c r="U466">
        <v>0</v>
      </c>
      <c r="V466">
        <v>0</v>
      </c>
      <c r="W466">
        <v>0</v>
      </c>
      <c r="X466">
        <v>0</v>
      </c>
      <c r="Y466">
        <v>0</v>
      </c>
      <c r="Z466">
        <v>0</v>
      </c>
      <c r="AA466">
        <v>3</v>
      </c>
      <c r="AB466">
        <v>11</v>
      </c>
      <c r="AC466">
        <v>0</v>
      </c>
    </row>
    <row r="467" spans="1:29" ht="16.5" x14ac:dyDescent="0.3">
      <c r="A467">
        <v>7059</v>
      </c>
      <c r="B467">
        <v>1963</v>
      </c>
      <c r="C467" t="s">
        <v>29</v>
      </c>
      <c r="D467" t="s">
        <v>33</v>
      </c>
      <c r="E467">
        <v>80124</v>
      </c>
      <c r="F467">
        <v>0</v>
      </c>
      <c r="G467">
        <v>0</v>
      </c>
      <c r="H467" s="1">
        <v>41816</v>
      </c>
      <c r="I467">
        <v>47</v>
      </c>
      <c r="J467">
        <v>483</v>
      </c>
      <c r="K467">
        <v>84</v>
      </c>
      <c r="L467">
        <v>398</v>
      </c>
      <c r="M467">
        <v>205</v>
      </c>
      <c r="N467">
        <v>84</v>
      </c>
      <c r="O467">
        <v>241</v>
      </c>
      <c r="P467">
        <v>1</v>
      </c>
      <c r="Q467">
        <v>3</v>
      </c>
      <c r="R467">
        <v>7</v>
      </c>
      <c r="S467">
        <v>8</v>
      </c>
      <c r="T467">
        <v>1</v>
      </c>
      <c r="U467">
        <v>1</v>
      </c>
      <c r="V467">
        <v>0</v>
      </c>
      <c r="W467">
        <v>0</v>
      </c>
      <c r="X467">
        <v>0</v>
      </c>
      <c r="Y467">
        <v>0</v>
      </c>
      <c r="Z467">
        <v>0</v>
      </c>
      <c r="AA467">
        <v>3</v>
      </c>
      <c r="AB467">
        <v>11</v>
      </c>
      <c r="AC467">
        <v>0</v>
      </c>
    </row>
    <row r="468" spans="1:29" ht="16.5" x14ac:dyDescent="0.3">
      <c r="A468">
        <v>2815</v>
      </c>
      <c r="B468">
        <v>1975</v>
      </c>
      <c r="C468" t="s">
        <v>29</v>
      </c>
      <c r="D468" t="s">
        <v>33</v>
      </c>
      <c r="E468">
        <v>33183</v>
      </c>
      <c r="F468">
        <v>1</v>
      </c>
      <c r="G468">
        <v>0</v>
      </c>
      <c r="H468" s="1">
        <v>41694</v>
      </c>
      <c r="I468">
        <v>46</v>
      </c>
      <c r="J468">
        <v>7</v>
      </c>
      <c r="K468">
        <v>5</v>
      </c>
      <c r="L468">
        <v>39</v>
      </c>
      <c r="M468">
        <v>17</v>
      </c>
      <c r="N468">
        <v>15</v>
      </c>
      <c r="O468">
        <v>37</v>
      </c>
      <c r="P468">
        <v>2</v>
      </c>
      <c r="Q468">
        <v>4</v>
      </c>
      <c r="R468">
        <v>0</v>
      </c>
      <c r="S468">
        <v>3</v>
      </c>
      <c r="T468">
        <v>7</v>
      </c>
      <c r="U468">
        <v>0</v>
      </c>
      <c r="V468">
        <v>0</v>
      </c>
      <c r="W468">
        <v>0</v>
      </c>
      <c r="X468">
        <v>0</v>
      </c>
      <c r="Y468">
        <v>0</v>
      </c>
      <c r="Z468">
        <v>0</v>
      </c>
      <c r="AA468">
        <v>3</v>
      </c>
      <c r="AB468">
        <v>11</v>
      </c>
      <c r="AC468">
        <v>0</v>
      </c>
    </row>
    <row r="469" spans="1:29" ht="16.5" x14ac:dyDescent="0.3">
      <c r="A469">
        <v>2416</v>
      </c>
      <c r="B469">
        <v>1969</v>
      </c>
      <c r="C469" t="s">
        <v>32</v>
      </c>
      <c r="D469" t="s">
        <v>30</v>
      </c>
      <c r="E469">
        <v>66582</v>
      </c>
      <c r="F469">
        <v>0</v>
      </c>
      <c r="G469">
        <v>0</v>
      </c>
      <c r="H469" s="1">
        <v>41701</v>
      </c>
      <c r="I469">
        <v>83</v>
      </c>
      <c r="J469">
        <v>789</v>
      </c>
      <c r="K469">
        <v>25</v>
      </c>
      <c r="L469">
        <v>420</v>
      </c>
      <c r="M469">
        <v>16</v>
      </c>
      <c r="N469">
        <v>38</v>
      </c>
      <c r="O469">
        <v>0</v>
      </c>
      <c r="P469">
        <v>1</v>
      </c>
      <c r="Q469">
        <v>2</v>
      </c>
      <c r="R469">
        <v>8</v>
      </c>
      <c r="S469">
        <v>9</v>
      </c>
      <c r="T469">
        <v>1</v>
      </c>
      <c r="U469">
        <v>0</v>
      </c>
      <c r="V469">
        <v>0</v>
      </c>
      <c r="W469">
        <v>0</v>
      </c>
      <c r="X469">
        <v>0</v>
      </c>
      <c r="Y469">
        <v>0</v>
      </c>
      <c r="Z469">
        <v>0</v>
      </c>
      <c r="AA469">
        <v>3</v>
      </c>
      <c r="AB469">
        <v>11</v>
      </c>
      <c r="AC469">
        <v>0</v>
      </c>
    </row>
    <row r="470" spans="1:29" ht="16.5" x14ac:dyDescent="0.3">
      <c r="A470">
        <v>7999</v>
      </c>
      <c r="B470">
        <v>1955</v>
      </c>
      <c r="C470" t="s">
        <v>32</v>
      </c>
      <c r="D470" t="s">
        <v>31</v>
      </c>
      <c r="E470">
        <v>75261</v>
      </c>
      <c r="F470">
        <v>0</v>
      </c>
      <c r="G470">
        <v>0</v>
      </c>
      <c r="H470" s="1">
        <v>41387</v>
      </c>
      <c r="I470">
        <v>17</v>
      </c>
      <c r="J470">
        <v>1239</v>
      </c>
      <c r="K470">
        <v>17</v>
      </c>
      <c r="L470">
        <v>413</v>
      </c>
      <c r="M470">
        <v>23</v>
      </c>
      <c r="N470">
        <v>34</v>
      </c>
      <c r="O470">
        <v>17</v>
      </c>
      <c r="P470">
        <v>1</v>
      </c>
      <c r="Q470">
        <v>5</v>
      </c>
      <c r="R470">
        <v>6</v>
      </c>
      <c r="S470">
        <v>5</v>
      </c>
      <c r="T470">
        <v>2</v>
      </c>
      <c r="U470">
        <v>0</v>
      </c>
      <c r="V470">
        <v>1</v>
      </c>
      <c r="W470">
        <v>1</v>
      </c>
      <c r="X470">
        <v>0</v>
      </c>
      <c r="Y470">
        <v>0</v>
      </c>
      <c r="Z470">
        <v>0</v>
      </c>
      <c r="AA470">
        <v>3</v>
      </c>
      <c r="AB470">
        <v>11</v>
      </c>
      <c r="AC470">
        <v>1</v>
      </c>
    </row>
    <row r="471" spans="1:29" ht="16.5" x14ac:dyDescent="0.3">
      <c r="A471">
        <v>9213</v>
      </c>
      <c r="B471">
        <v>1970</v>
      </c>
      <c r="C471" t="s">
        <v>29</v>
      </c>
      <c r="D471" t="s">
        <v>38</v>
      </c>
      <c r="E471">
        <v>31880</v>
      </c>
      <c r="F471">
        <v>1</v>
      </c>
      <c r="G471">
        <v>0</v>
      </c>
      <c r="H471" s="1">
        <v>41213</v>
      </c>
      <c r="I471">
        <v>13</v>
      </c>
      <c r="J471">
        <v>4</v>
      </c>
      <c r="K471">
        <v>1</v>
      </c>
      <c r="L471">
        <v>5</v>
      </c>
      <c r="M471">
        <v>2</v>
      </c>
      <c r="N471">
        <v>0</v>
      </c>
      <c r="O471">
        <v>3</v>
      </c>
      <c r="P471">
        <v>1</v>
      </c>
      <c r="Q471">
        <v>1</v>
      </c>
      <c r="R471">
        <v>0</v>
      </c>
      <c r="S471">
        <v>2</v>
      </c>
      <c r="T471">
        <v>8</v>
      </c>
      <c r="U471">
        <v>0</v>
      </c>
      <c r="V471">
        <v>0</v>
      </c>
      <c r="W471">
        <v>0</v>
      </c>
      <c r="X471">
        <v>0</v>
      </c>
      <c r="Y471">
        <v>0</v>
      </c>
      <c r="Z471">
        <v>0</v>
      </c>
      <c r="AA471">
        <v>3</v>
      </c>
      <c r="AB471">
        <v>11</v>
      </c>
      <c r="AC471">
        <v>0</v>
      </c>
    </row>
    <row r="472" spans="1:29" ht="16.5" x14ac:dyDescent="0.3">
      <c r="A472">
        <v>9697</v>
      </c>
      <c r="B472">
        <v>1951</v>
      </c>
      <c r="C472" t="s">
        <v>29</v>
      </c>
      <c r="D472" t="s">
        <v>33</v>
      </c>
      <c r="E472">
        <v>53790</v>
      </c>
      <c r="F472">
        <v>0</v>
      </c>
      <c r="G472">
        <v>2</v>
      </c>
      <c r="H472" s="1">
        <v>41704</v>
      </c>
      <c r="I472">
        <v>86</v>
      </c>
      <c r="J472">
        <v>335</v>
      </c>
      <c r="K472">
        <v>42</v>
      </c>
      <c r="L472">
        <v>127</v>
      </c>
      <c r="M472">
        <v>28</v>
      </c>
      <c r="N472">
        <v>5</v>
      </c>
      <c r="O472">
        <v>5</v>
      </c>
      <c r="P472">
        <v>3</v>
      </c>
      <c r="Q472">
        <v>7</v>
      </c>
      <c r="R472">
        <v>2</v>
      </c>
      <c r="S472">
        <v>8</v>
      </c>
      <c r="T472">
        <v>6</v>
      </c>
      <c r="U472">
        <v>0</v>
      </c>
      <c r="V472">
        <v>0</v>
      </c>
      <c r="W472">
        <v>0</v>
      </c>
      <c r="X472">
        <v>0</v>
      </c>
      <c r="Y472">
        <v>0</v>
      </c>
      <c r="Z472">
        <v>0</v>
      </c>
      <c r="AA472">
        <v>3</v>
      </c>
      <c r="AB472">
        <v>11</v>
      </c>
      <c r="AC472">
        <v>0</v>
      </c>
    </row>
    <row r="473" spans="1:29" ht="16.5" x14ac:dyDescent="0.3">
      <c r="A473">
        <v>3916</v>
      </c>
      <c r="B473">
        <v>1971</v>
      </c>
      <c r="C473" t="s">
        <v>32</v>
      </c>
      <c r="D473" t="s">
        <v>31</v>
      </c>
      <c r="E473">
        <v>49269</v>
      </c>
      <c r="F473">
        <v>1</v>
      </c>
      <c r="G473">
        <v>0</v>
      </c>
      <c r="H473" s="1">
        <v>41136</v>
      </c>
      <c r="I473">
        <v>92</v>
      </c>
      <c r="J473">
        <v>639</v>
      </c>
      <c r="K473">
        <v>8</v>
      </c>
      <c r="L473">
        <v>166</v>
      </c>
      <c r="M473">
        <v>11</v>
      </c>
      <c r="N473">
        <v>8</v>
      </c>
      <c r="O473">
        <v>58</v>
      </c>
      <c r="P473">
        <v>3</v>
      </c>
      <c r="Q473">
        <v>7</v>
      </c>
      <c r="R473">
        <v>3</v>
      </c>
      <c r="S473">
        <v>12</v>
      </c>
      <c r="T473">
        <v>7</v>
      </c>
      <c r="U473">
        <v>0</v>
      </c>
      <c r="V473">
        <v>0</v>
      </c>
      <c r="W473">
        <v>0</v>
      </c>
      <c r="X473">
        <v>0</v>
      </c>
      <c r="Y473">
        <v>0</v>
      </c>
      <c r="Z473">
        <v>0</v>
      </c>
      <c r="AA473">
        <v>3</v>
      </c>
      <c r="AB473">
        <v>11</v>
      </c>
      <c r="AC473">
        <v>0</v>
      </c>
    </row>
    <row r="474" spans="1:29" ht="16.5" x14ac:dyDescent="0.3">
      <c r="A474">
        <v>2021</v>
      </c>
      <c r="B474">
        <v>1975</v>
      </c>
      <c r="C474" t="s">
        <v>29</v>
      </c>
      <c r="D474" t="s">
        <v>33</v>
      </c>
      <c r="E474">
        <v>61456</v>
      </c>
      <c r="F474">
        <v>0</v>
      </c>
      <c r="G474">
        <v>1</v>
      </c>
      <c r="H474" s="1">
        <v>41360</v>
      </c>
      <c r="I474">
        <v>47</v>
      </c>
      <c r="J474">
        <v>563</v>
      </c>
      <c r="K474">
        <v>76</v>
      </c>
      <c r="L474">
        <v>384</v>
      </c>
      <c r="M474">
        <v>84</v>
      </c>
      <c r="N474">
        <v>192</v>
      </c>
      <c r="O474">
        <v>89</v>
      </c>
      <c r="P474">
        <v>4</v>
      </c>
      <c r="Q474">
        <v>6</v>
      </c>
      <c r="R474">
        <v>10</v>
      </c>
      <c r="S474">
        <v>13</v>
      </c>
      <c r="T474">
        <v>4</v>
      </c>
      <c r="U474">
        <v>0</v>
      </c>
      <c r="V474">
        <v>0</v>
      </c>
      <c r="W474">
        <v>0</v>
      </c>
      <c r="X474">
        <v>0</v>
      </c>
      <c r="Y474">
        <v>0</v>
      </c>
      <c r="Z474">
        <v>0</v>
      </c>
      <c r="AA474">
        <v>3</v>
      </c>
      <c r="AB474">
        <v>11</v>
      </c>
      <c r="AC474">
        <v>0</v>
      </c>
    </row>
    <row r="475" spans="1:29" ht="16.5" x14ac:dyDescent="0.3">
      <c r="A475">
        <v>1581</v>
      </c>
      <c r="B475">
        <v>1980</v>
      </c>
      <c r="C475" t="s">
        <v>29</v>
      </c>
      <c r="D475" t="s">
        <v>33</v>
      </c>
      <c r="E475">
        <v>37406</v>
      </c>
      <c r="F475">
        <v>1</v>
      </c>
      <c r="G475">
        <v>0</v>
      </c>
      <c r="H475" s="1">
        <v>41557</v>
      </c>
      <c r="I475">
        <v>18</v>
      </c>
      <c r="J475">
        <v>2</v>
      </c>
      <c r="K475">
        <v>0</v>
      </c>
      <c r="L475">
        <v>8</v>
      </c>
      <c r="M475">
        <v>2</v>
      </c>
      <c r="N475">
        <v>2</v>
      </c>
      <c r="O475">
        <v>3</v>
      </c>
      <c r="P475">
        <v>1</v>
      </c>
      <c r="Q475">
        <v>1</v>
      </c>
      <c r="R475">
        <v>0</v>
      </c>
      <c r="S475">
        <v>2</v>
      </c>
      <c r="T475">
        <v>8</v>
      </c>
      <c r="U475">
        <v>0</v>
      </c>
      <c r="V475">
        <v>0</v>
      </c>
      <c r="W475">
        <v>0</v>
      </c>
      <c r="X475">
        <v>0</v>
      </c>
      <c r="Y475">
        <v>0</v>
      </c>
      <c r="Z475">
        <v>0</v>
      </c>
      <c r="AA475">
        <v>3</v>
      </c>
      <c r="AB475">
        <v>11</v>
      </c>
      <c r="AC475">
        <v>1</v>
      </c>
    </row>
    <row r="476" spans="1:29" ht="16.5" x14ac:dyDescent="0.3">
      <c r="A476">
        <v>564</v>
      </c>
      <c r="B476">
        <v>1981</v>
      </c>
      <c r="C476" t="s">
        <v>32</v>
      </c>
      <c r="D476" t="s">
        <v>31</v>
      </c>
      <c r="E476">
        <v>56937</v>
      </c>
      <c r="F476">
        <v>1</v>
      </c>
      <c r="G476">
        <v>0</v>
      </c>
      <c r="H476" s="1">
        <v>41125</v>
      </c>
      <c r="I476">
        <v>81</v>
      </c>
      <c r="J476">
        <v>746</v>
      </c>
      <c r="K476">
        <v>8</v>
      </c>
      <c r="L476">
        <v>125</v>
      </c>
      <c r="M476">
        <v>11</v>
      </c>
      <c r="N476">
        <v>8</v>
      </c>
      <c r="O476">
        <v>8</v>
      </c>
      <c r="P476">
        <v>7</v>
      </c>
      <c r="Q476">
        <v>8</v>
      </c>
      <c r="R476">
        <v>6</v>
      </c>
      <c r="S476">
        <v>9</v>
      </c>
      <c r="T476">
        <v>6</v>
      </c>
      <c r="U476">
        <v>0</v>
      </c>
      <c r="V476">
        <v>1</v>
      </c>
      <c r="W476">
        <v>0</v>
      </c>
      <c r="X476">
        <v>0</v>
      </c>
      <c r="Y476">
        <v>0</v>
      </c>
      <c r="Z476">
        <v>0</v>
      </c>
      <c r="AA476">
        <v>3</v>
      </c>
      <c r="AB476">
        <v>11</v>
      </c>
      <c r="AC476">
        <v>1</v>
      </c>
    </row>
    <row r="477" spans="1:29" ht="16.5" x14ac:dyDescent="0.3">
      <c r="A477">
        <v>6619</v>
      </c>
      <c r="B477">
        <v>1978</v>
      </c>
      <c r="C477" t="s">
        <v>29</v>
      </c>
      <c r="D477" t="s">
        <v>33</v>
      </c>
      <c r="E477">
        <v>38415</v>
      </c>
      <c r="F477">
        <v>1</v>
      </c>
      <c r="G477">
        <v>1</v>
      </c>
      <c r="H477" s="1">
        <v>41276</v>
      </c>
      <c r="I477">
        <v>91</v>
      </c>
      <c r="J477">
        <v>22</v>
      </c>
      <c r="K477">
        <v>1</v>
      </c>
      <c r="L477">
        <v>13</v>
      </c>
      <c r="M477">
        <v>4</v>
      </c>
      <c r="N477">
        <v>0</v>
      </c>
      <c r="O477">
        <v>4</v>
      </c>
      <c r="P477">
        <v>2</v>
      </c>
      <c r="Q477">
        <v>1</v>
      </c>
      <c r="R477">
        <v>0</v>
      </c>
      <c r="S477">
        <v>3</v>
      </c>
      <c r="T477">
        <v>7</v>
      </c>
      <c r="U477">
        <v>0</v>
      </c>
      <c r="V477">
        <v>0</v>
      </c>
      <c r="W477">
        <v>0</v>
      </c>
      <c r="X477">
        <v>0</v>
      </c>
      <c r="Y477">
        <v>0</v>
      </c>
      <c r="Z477">
        <v>0</v>
      </c>
      <c r="AA477">
        <v>3</v>
      </c>
      <c r="AB477">
        <v>11</v>
      </c>
      <c r="AC477">
        <v>0</v>
      </c>
    </row>
    <row r="478" spans="1:29" ht="16.5" x14ac:dyDescent="0.3">
      <c r="A478">
        <v>9081</v>
      </c>
      <c r="B478">
        <v>1988</v>
      </c>
      <c r="C478" t="s">
        <v>29</v>
      </c>
      <c r="D478" t="s">
        <v>30</v>
      </c>
      <c r="E478">
        <v>20518</v>
      </c>
      <c r="F478">
        <v>1</v>
      </c>
      <c r="G478">
        <v>0</v>
      </c>
      <c r="H478" s="1">
        <v>41777</v>
      </c>
      <c r="I478">
        <v>58</v>
      </c>
      <c r="J478">
        <v>4</v>
      </c>
      <c r="K478">
        <v>1</v>
      </c>
      <c r="L478">
        <v>6</v>
      </c>
      <c r="M478">
        <v>4</v>
      </c>
      <c r="N478">
        <v>1</v>
      </c>
      <c r="O478">
        <v>9</v>
      </c>
      <c r="P478">
        <v>1</v>
      </c>
      <c r="Q478">
        <v>1</v>
      </c>
      <c r="R478">
        <v>1</v>
      </c>
      <c r="S478">
        <v>2</v>
      </c>
      <c r="T478">
        <v>5</v>
      </c>
      <c r="U478">
        <v>0</v>
      </c>
      <c r="V478">
        <v>0</v>
      </c>
      <c r="W478">
        <v>0</v>
      </c>
      <c r="X478">
        <v>0</v>
      </c>
      <c r="Y478">
        <v>0</v>
      </c>
      <c r="Z478">
        <v>0</v>
      </c>
      <c r="AA478">
        <v>3</v>
      </c>
      <c r="AB478">
        <v>11</v>
      </c>
      <c r="AC478">
        <v>0</v>
      </c>
    </row>
    <row r="479" spans="1:29" ht="16.5" x14ac:dyDescent="0.3">
      <c r="A479">
        <v>178</v>
      </c>
      <c r="B479">
        <v>1956</v>
      </c>
      <c r="C479" t="s">
        <v>29</v>
      </c>
      <c r="D479" t="s">
        <v>33</v>
      </c>
      <c r="E479">
        <v>62503</v>
      </c>
      <c r="F479">
        <v>0</v>
      </c>
      <c r="G479">
        <v>1</v>
      </c>
      <c r="H479" s="1">
        <v>41323</v>
      </c>
      <c r="I479">
        <v>40</v>
      </c>
      <c r="J479">
        <v>478</v>
      </c>
      <c r="K479">
        <v>0</v>
      </c>
      <c r="L479">
        <v>193</v>
      </c>
      <c r="M479">
        <v>110</v>
      </c>
      <c r="N479">
        <v>75</v>
      </c>
      <c r="O479">
        <v>117</v>
      </c>
      <c r="P479">
        <v>4</v>
      </c>
      <c r="Q479">
        <v>8</v>
      </c>
      <c r="R479">
        <v>3</v>
      </c>
      <c r="S479">
        <v>11</v>
      </c>
      <c r="T479">
        <v>5</v>
      </c>
      <c r="U479">
        <v>0</v>
      </c>
      <c r="V479">
        <v>0</v>
      </c>
      <c r="W479">
        <v>0</v>
      </c>
      <c r="X479">
        <v>0</v>
      </c>
      <c r="Y479">
        <v>0</v>
      </c>
      <c r="Z479">
        <v>0</v>
      </c>
      <c r="AA479">
        <v>3</v>
      </c>
      <c r="AB479">
        <v>11</v>
      </c>
      <c r="AC479">
        <v>0</v>
      </c>
    </row>
    <row r="480" spans="1:29" ht="16.5" x14ac:dyDescent="0.3">
      <c r="A480">
        <v>916</v>
      </c>
      <c r="B480">
        <v>1972</v>
      </c>
      <c r="C480" t="s">
        <v>32</v>
      </c>
      <c r="D480" t="s">
        <v>30</v>
      </c>
      <c r="E480">
        <v>41644</v>
      </c>
      <c r="F480">
        <v>1</v>
      </c>
      <c r="G480">
        <v>1</v>
      </c>
      <c r="H480" s="1">
        <v>41768</v>
      </c>
      <c r="I480">
        <v>67</v>
      </c>
      <c r="J480">
        <v>20</v>
      </c>
      <c r="K480">
        <v>3</v>
      </c>
      <c r="L480">
        <v>4</v>
      </c>
      <c r="M480">
        <v>2</v>
      </c>
      <c r="N480">
        <v>0</v>
      </c>
      <c r="O480">
        <v>2</v>
      </c>
      <c r="P480">
        <v>2</v>
      </c>
      <c r="Q480">
        <v>1</v>
      </c>
      <c r="R480">
        <v>0</v>
      </c>
      <c r="S480">
        <v>3</v>
      </c>
      <c r="T480">
        <v>3</v>
      </c>
      <c r="U480">
        <v>0</v>
      </c>
      <c r="V480">
        <v>0</v>
      </c>
      <c r="W480">
        <v>0</v>
      </c>
      <c r="X480">
        <v>0</v>
      </c>
      <c r="Y480">
        <v>0</v>
      </c>
      <c r="Z480">
        <v>0</v>
      </c>
      <c r="AA480">
        <v>3</v>
      </c>
      <c r="AB480">
        <v>11</v>
      </c>
      <c r="AC480">
        <v>0</v>
      </c>
    </row>
    <row r="481" spans="1:29" ht="16.5" x14ac:dyDescent="0.3">
      <c r="A481">
        <v>5512</v>
      </c>
      <c r="B481">
        <v>1977</v>
      </c>
      <c r="C481" t="s">
        <v>34</v>
      </c>
      <c r="D481" t="s">
        <v>33</v>
      </c>
      <c r="E481">
        <v>55842</v>
      </c>
      <c r="F481">
        <v>0</v>
      </c>
      <c r="G481">
        <v>1</v>
      </c>
      <c r="H481" s="1">
        <v>41782</v>
      </c>
      <c r="I481">
        <v>19</v>
      </c>
      <c r="J481">
        <v>451</v>
      </c>
      <c r="K481">
        <v>0</v>
      </c>
      <c r="L481">
        <v>39</v>
      </c>
      <c r="M481">
        <v>0</v>
      </c>
      <c r="N481">
        <v>4</v>
      </c>
      <c r="O481">
        <v>24</v>
      </c>
      <c r="P481">
        <v>1</v>
      </c>
      <c r="Q481">
        <v>7</v>
      </c>
      <c r="R481">
        <v>1</v>
      </c>
      <c r="S481">
        <v>8</v>
      </c>
      <c r="T481">
        <v>5</v>
      </c>
      <c r="U481">
        <v>0</v>
      </c>
      <c r="V481">
        <v>0</v>
      </c>
      <c r="W481">
        <v>0</v>
      </c>
      <c r="X481">
        <v>0</v>
      </c>
      <c r="Y481">
        <v>0</v>
      </c>
      <c r="Z481">
        <v>0</v>
      </c>
      <c r="AA481">
        <v>3</v>
      </c>
      <c r="AB481">
        <v>11</v>
      </c>
      <c r="AC481">
        <v>0</v>
      </c>
    </row>
    <row r="482" spans="1:29" ht="16.5" x14ac:dyDescent="0.3">
      <c r="A482">
        <v>8970</v>
      </c>
      <c r="B482">
        <v>1972</v>
      </c>
      <c r="C482" t="s">
        <v>32</v>
      </c>
      <c r="D482" t="s">
        <v>33</v>
      </c>
      <c r="E482">
        <v>62010</v>
      </c>
      <c r="F482">
        <v>0</v>
      </c>
      <c r="G482">
        <v>1</v>
      </c>
      <c r="H482" s="1">
        <v>41205</v>
      </c>
      <c r="I482">
        <v>93</v>
      </c>
      <c r="J482">
        <v>371</v>
      </c>
      <c r="K482">
        <v>22</v>
      </c>
      <c r="L482">
        <v>39</v>
      </c>
      <c r="M482">
        <v>6</v>
      </c>
      <c r="N482">
        <v>0</v>
      </c>
      <c r="O482">
        <v>92</v>
      </c>
      <c r="P482">
        <v>4</v>
      </c>
      <c r="Q482">
        <v>6</v>
      </c>
      <c r="R482">
        <v>2</v>
      </c>
      <c r="S482">
        <v>7</v>
      </c>
      <c r="T482">
        <v>5</v>
      </c>
      <c r="U482">
        <v>0</v>
      </c>
      <c r="V482">
        <v>0</v>
      </c>
      <c r="W482">
        <v>0</v>
      </c>
      <c r="X482">
        <v>0</v>
      </c>
      <c r="Y482">
        <v>0</v>
      </c>
      <c r="Z482">
        <v>0</v>
      </c>
      <c r="AA482">
        <v>3</v>
      </c>
      <c r="AB482">
        <v>11</v>
      </c>
      <c r="AC482">
        <v>0</v>
      </c>
    </row>
    <row r="483" spans="1:29" ht="16.5" x14ac:dyDescent="0.3">
      <c r="A483">
        <v>10581</v>
      </c>
      <c r="B483">
        <v>1977</v>
      </c>
      <c r="C483" t="s">
        <v>29</v>
      </c>
      <c r="D483" t="s">
        <v>33</v>
      </c>
      <c r="E483">
        <v>41124</v>
      </c>
      <c r="F483">
        <v>1</v>
      </c>
      <c r="G483">
        <v>0</v>
      </c>
      <c r="H483" s="1">
        <v>41213</v>
      </c>
      <c r="I483">
        <v>41</v>
      </c>
      <c r="J483">
        <v>281</v>
      </c>
      <c r="K483">
        <v>7</v>
      </c>
      <c r="L483">
        <v>84</v>
      </c>
      <c r="M483">
        <v>15</v>
      </c>
      <c r="N483">
        <v>0</v>
      </c>
      <c r="O483">
        <v>119</v>
      </c>
      <c r="P483">
        <v>7</v>
      </c>
      <c r="Q483">
        <v>7</v>
      </c>
      <c r="R483">
        <v>3</v>
      </c>
      <c r="S483">
        <v>4</v>
      </c>
      <c r="T483">
        <v>8</v>
      </c>
      <c r="U483">
        <v>0</v>
      </c>
      <c r="V483">
        <v>0</v>
      </c>
      <c r="W483">
        <v>0</v>
      </c>
      <c r="X483">
        <v>0</v>
      </c>
      <c r="Y483">
        <v>0</v>
      </c>
      <c r="Z483">
        <v>0</v>
      </c>
      <c r="AA483">
        <v>3</v>
      </c>
      <c r="AB483">
        <v>11</v>
      </c>
      <c r="AC483">
        <v>0</v>
      </c>
    </row>
    <row r="484" spans="1:29" ht="16.5" x14ac:dyDescent="0.3">
      <c r="A484">
        <v>5300</v>
      </c>
      <c r="B484">
        <v>1973</v>
      </c>
      <c r="C484" t="s">
        <v>34</v>
      </c>
      <c r="D484" t="s">
        <v>33</v>
      </c>
      <c r="E484">
        <v>38961</v>
      </c>
      <c r="F484">
        <v>1</v>
      </c>
      <c r="G484">
        <v>0</v>
      </c>
      <c r="H484" s="1">
        <v>41638</v>
      </c>
      <c r="I484">
        <v>60</v>
      </c>
      <c r="J484">
        <v>19</v>
      </c>
      <c r="K484">
        <v>7</v>
      </c>
      <c r="L484">
        <v>19</v>
      </c>
      <c r="M484">
        <v>0</v>
      </c>
      <c r="N484">
        <v>1</v>
      </c>
      <c r="O484">
        <v>24</v>
      </c>
      <c r="P484">
        <v>1</v>
      </c>
      <c r="Q484">
        <v>2</v>
      </c>
      <c r="R484">
        <v>1</v>
      </c>
      <c r="S484">
        <v>2</v>
      </c>
      <c r="T484">
        <v>7</v>
      </c>
      <c r="U484">
        <v>0</v>
      </c>
      <c r="V484">
        <v>0</v>
      </c>
      <c r="W484">
        <v>0</v>
      </c>
      <c r="X484">
        <v>0</v>
      </c>
      <c r="Y484">
        <v>0</v>
      </c>
      <c r="Z484">
        <v>0</v>
      </c>
      <c r="AA484">
        <v>3</v>
      </c>
      <c r="AB484">
        <v>11</v>
      </c>
      <c r="AC484">
        <v>0</v>
      </c>
    </row>
    <row r="485" spans="1:29" ht="16.5" x14ac:dyDescent="0.3">
      <c r="A485">
        <v>5154</v>
      </c>
      <c r="B485">
        <v>1972</v>
      </c>
      <c r="C485" t="s">
        <v>34</v>
      </c>
      <c r="D485" t="s">
        <v>35</v>
      </c>
      <c r="E485">
        <v>37760</v>
      </c>
      <c r="F485">
        <v>1</v>
      </c>
      <c r="G485">
        <v>0</v>
      </c>
      <c r="H485" s="1">
        <v>41497</v>
      </c>
      <c r="I485">
        <v>54</v>
      </c>
      <c r="J485">
        <v>26</v>
      </c>
      <c r="K485">
        <v>3</v>
      </c>
      <c r="L485">
        <v>13</v>
      </c>
      <c r="M485">
        <v>2</v>
      </c>
      <c r="N485">
        <v>10</v>
      </c>
      <c r="O485">
        <v>0</v>
      </c>
      <c r="P485">
        <v>1</v>
      </c>
      <c r="Q485">
        <v>2</v>
      </c>
      <c r="R485">
        <v>0</v>
      </c>
      <c r="S485">
        <v>3</v>
      </c>
      <c r="T485">
        <v>6</v>
      </c>
      <c r="U485">
        <v>0</v>
      </c>
      <c r="V485">
        <v>0</v>
      </c>
      <c r="W485">
        <v>0</v>
      </c>
      <c r="X485">
        <v>0</v>
      </c>
      <c r="Y485">
        <v>0</v>
      </c>
      <c r="Z485">
        <v>0</v>
      </c>
      <c r="AA485">
        <v>3</v>
      </c>
      <c r="AB485">
        <v>11</v>
      </c>
      <c r="AC485">
        <v>0</v>
      </c>
    </row>
    <row r="486" spans="1:29" ht="16.5" x14ac:dyDescent="0.3">
      <c r="A486">
        <v>8346</v>
      </c>
      <c r="B486">
        <v>1974</v>
      </c>
      <c r="C486" t="s">
        <v>29</v>
      </c>
      <c r="D486" t="s">
        <v>30</v>
      </c>
      <c r="E486">
        <v>32233</v>
      </c>
      <c r="F486">
        <v>1</v>
      </c>
      <c r="G486">
        <v>0</v>
      </c>
      <c r="H486" s="1">
        <v>41140</v>
      </c>
      <c r="I486">
        <v>26</v>
      </c>
      <c r="J486">
        <v>138</v>
      </c>
      <c r="K486">
        <v>15</v>
      </c>
      <c r="L486">
        <v>35</v>
      </c>
      <c r="M486">
        <v>25</v>
      </c>
      <c r="N486">
        <v>11</v>
      </c>
      <c r="O486">
        <v>72</v>
      </c>
      <c r="P486">
        <v>2</v>
      </c>
      <c r="Q486">
        <v>6</v>
      </c>
      <c r="R486">
        <v>2</v>
      </c>
      <c r="S486">
        <v>2</v>
      </c>
      <c r="T486">
        <v>9</v>
      </c>
      <c r="U486">
        <v>1</v>
      </c>
      <c r="V486">
        <v>0</v>
      </c>
      <c r="W486">
        <v>0</v>
      </c>
      <c r="X486">
        <v>0</v>
      </c>
      <c r="Y486">
        <v>0</v>
      </c>
      <c r="Z486">
        <v>0</v>
      </c>
      <c r="AA486">
        <v>3</v>
      </c>
      <c r="AB486">
        <v>11</v>
      </c>
      <c r="AC486">
        <v>1</v>
      </c>
    </row>
    <row r="487" spans="1:29" ht="16.5" x14ac:dyDescent="0.3">
      <c r="A487">
        <v>1676</v>
      </c>
      <c r="B487">
        <v>1975</v>
      </c>
      <c r="C487" t="s">
        <v>29</v>
      </c>
      <c r="D487" t="s">
        <v>33</v>
      </c>
      <c r="E487">
        <v>43057</v>
      </c>
      <c r="F487">
        <v>0</v>
      </c>
      <c r="G487">
        <v>1</v>
      </c>
      <c r="H487" s="1">
        <v>41577</v>
      </c>
      <c r="I487">
        <v>30</v>
      </c>
      <c r="J487">
        <v>213</v>
      </c>
      <c r="K487">
        <v>2</v>
      </c>
      <c r="L487">
        <v>44</v>
      </c>
      <c r="M487">
        <v>0</v>
      </c>
      <c r="N487">
        <v>2</v>
      </c>
      <c r="O487">
        <v>5</v>
      </c>
      <c r="P487">
        <v>4</v>
      </c>
      <c r="Q487">
        <v>4</v>
      </c>
      <c r="R487">
        <v>2</v>
      </c>
      <c r="S487">
        <v>5</v>
      </c>
      <c r="T487">
        <v>5</v>
      </c>
      <c r="U487">
        <v>0</v>
      </c>
      <c r="V487">
        <v>0</v>
      </c>
      <c r="W487">
        <v>0</v>
      </c>
      <c r="X487">
        <v>0</v>
      </c>
      <c r="Y487">
        <v>0</v>
      </c>
      <c r="Z487">
        <v>0</v>
      </c>
      <c r="AA487">
        <v>3</v>
      </c>
      <c r="AB487">
        <v>11</v>
      </c>
      <c r="AC487">
        <v>0</v>
      </c>
    </row>
    <row r="488" spans="1:29" ht="16.5" x14ac:dyDescent="0.3">
      <c r="A488">
        <v>9286</v>
      </c>
      <c r="B488">
        <v>1960</v>
      </c>
      <c r="C488" t="s">
        <v>34</v>
      </c>
      <c r="D488" t="s">
        <v>31</v>
      </c>
      <c r="E488">
        <v>83151</v>
      </c>
      <c r="F488">
        <v>0</v>
      </c>
      <c r="G488">
        <v>0</v>
      </c>
      <c r="H488" s="1">
        <v>41192</v>
      </c>
      <c r="I488">
        <v>93</v>
      </c>
      <c r="J488">
        <v>407</v>
      </c>
      <c r="K488">
        <v>28</v>
      </c>
      <c r="L488">
        <v>100</v>
      </c>
      <c r="M488">
        <v>120</v>
      </c>
      <c r="N488">
        <v>74</v>
      </c>
      <c r="O488">
        <v>18</v>
      </c>
      <c r="P488">
        <v>1</v>
      </c>
      <c r="Q488">
        <v>5</v>
      </c>
      <c r="R488">
        <v>9</v>
      </c>
      <c r="S488">
        <v>4</v>
      </c>
      <c r="T488">
        <v>3</v>
      </c>
      <c r="U488">
        <v>0</v>
      </c>
      <c r="V488">
        <v>0</v>
      </c>
      <c r="W488">
        <v>0</v>
      </c>
      <c r="X488">
        <v>0</v>
      </c>
      <c r="Y488">
        <v>0</v>
      </c>
      <c r="Z488">
        <v>0</v>
      </c>
      <c r="AA488">
        <v>3</v>
      </c>
      <c r="AB488">
        <v>11</v>
      </c>
      <c r="AC488">
        <v>0</v>
      </c>
    </row>
    <row r="489" spans="1:29" ht="16.5" x14ac:dyDescent="0.3">
      <c r="A489">
        <v>2426</v>
      </c>
      <c r="B489">
        <v>1964</v>
      </c>
      <c r="C489" t="s">
        <v>32</v>
      </c>
      <c r="D489" t="s">
        <v>35</v>
      </c>
      <c r="E489">
        <v>78825</v>
      </c>
      <c r="F489">
        <v>0</v>
      </c>
      <c r="G489">
        <v>0</v>
      </c>
      <c r="H489" s="1">
        <v>41166</v>
      </c>
      <c r="I489">
        <v>35</v>
      </c>
      <c r="J489">
        <v>483</v>
      </c>
      <c r="K489">
        <v>74</v>
      </c>
      <c r="L489">
        <v>114</v>
      </c>
      <c r="M489">
        <v>169</v>
      </c>
      <c r="N489">
        <v>37</v>
      </c>
      <c r="O489">
        <v>18</v>
      </c>
      <c r="P489">
        <v>1</v>
      </c>
      <c r="Q489">
        <v>5</v>
      </c>
      <c r="R489">
        <v>10</v>
      </c>
      <c r="S489">
        <v>13</v>
      </c>
      <c r="T489">
        <v>3</v>
      </c>
      <c r="U489">
        <v>0</v>
      </c>
      <c r="V489">
        <v>0</v>
      </c>
      <c r="W489">
        <v>0</v>
      </c>
      <c r="X489">
        <v>0</v>
      </c>
      <c r="Y489">
        <v>0</v>
      </c>
      <c r="Z489">
        <v>0</v>
      </c>
      <c r="AA489">
        <v>3</v>
      </c>
      <c r="AB489">
        <v>11</v>
      </c>
      <c r="AC489">
        <v>1</v>
      </c>
    </row>
    <row r="490" spans="1:29" ht="16.5" x14ac:dyDescent="0.3">
      <c r="A490">
        <v>5172</v>
      </c>
      <c r="B490">
        <v>1976</v>
      </c>
      <c r="C490" t="s">
        <v>34</v>
      </c>
      <c r="D490" t="s">
        <v>31</v>
      </c>
      <c r="E490">
        <v>65104</v>
      </c>
      <c r="F490">
        <v>0</v>
      </c>
      <c r="G490">
        <v>1</v>
      </c>
      <c r="H490" s="1">
        <v>41592</v>
      </c>
      <c r="I490">
        <v>4</v>
      </c>
      <c r="J490">
        <v>738</v>
      </c>
      <c r="K490">
        <v>0</v>
      </c>
      <c r="L490">
        <v>232</v>
      </c>
      <c r="M490">
        <v>13</v>
      </c>
      <c r="N490">
        <v>20</v>
      </c>
      <c r="O490">
        <v>50</v>
      </c>
      <c r="P490">
        <v>2</v>
      </c>
      <c r="Q490">
        <v>3</v>
      </c>
      <c r="R490">
        <v>5</v>
      </c>
      <c r="S490">
        <v>7</v>
      </c>
      <c r="T490">
        <v>7</v>
      </c>
      <c r="U490">
        <v>0</v>
      </c>
      <c r="V490">
        <v>0</v>
      </c>
      <c r="W490">
        <v>0</v>
      </c>
      <c r="X490">
        <v>0</v>
      </c>
      <c r="Y490">
        <v>0</v>
      </c>
      <c r="Z490">
        <v>0</v>
      </c>
      <c r="AA490">
        <v>3</v>
      </c>
      <c r="AB490">
        <v>11</v>
      </c>
      <c r="AC490">
        <v>0</v>
      </c>
    </row>
    <row r="491" spans="1:29" ht="16.5" x14ac:dyDescent="0.3">
      <c r="A491">
        <v>5562</v>
      </c>
      <c r="B491">
        <v>1974</v>
      </c>
      <c r="C491" t="s">
        <v>29</v>
      </c>
      <c r="D491" t="s">
        <v>33</v>
      </c>
      <c r="E491">
        <v>60093</v>
      </c>
      <c r="F491">
        <v>0</v>
      </c>
      <c r="G491">
        <v>1</v>
      </c>
      <c r="H491" s="1">
        <v>41451</v>
      </c>
      <c r="I491">
        <v>92</v>
      </c>
      <c r="J491">
        <v>502</v>
      </c>
      <c r="K491">
        <v>12</v>
      </c>
      <c r="L491">
        <v>109</v>
      </c>
      <c r="M491">
        <v>16</v>
      </c>
      <c r="N491">
        <v>6</v>
      </c>
      <c r="O491">
        <v>90</v>
      </c>
      <c r="P491">
        <v>2</v>
      </c>
      <c r="Q491">
        <v>7</v>
      </c>
      <c r="R491">
        <v>2</v>
      </c>
      <c r="S491">
        <v>10</v>
      </c>
      <c r="T491">
        <v>6</v>
      </c>
      <c r="U491">
        <v>0</v>
      </c>
      <c r="V491">
        <v>0</v>
      </c>
      <c r="W491">
        <v>0</v>
      </c>
      <c r="X491">
        <v>0</v>
      </c>
      <c r="Y491">
        <v>0</v>
      </c>
      <c r="Z491">
        <v>0</v>
      </c>
      <c r="AA491">
        <v>3</v>
      </c>
      <c r="AB491">
        <v>11</v>
      </c>
      <c r="AC491">
        <v>0</v>
      </c>
    </row>
    <row r="492" spans="1:29" ht="16.5" x14ac:dyDescent="0.3">
      <c r="A492">
        <v>3436</v>
      </c>
      <c r="B492">
        <v>1969</v>
      </c>
      <c r="C492" t="s">
        <v>29</v>
      </c>
      <c r="D492" t="s">
        <v>33</v>
      </c>
      <c r="E492">
        <v>14045</v>
      </c>
      <c r="F492">
        <v>1</v>
      </c>
      <c r="G492">
        <v>0</v>
      </c>
      <c r="H492" s="1">
        <v>41665</v>
      </c>
      <c r="I492">
        <v>24</v>
      </c>
      <c r="J492">
        <v>11</v>
      </c>
      <c r="K492">
        <v>0</v>
      </c>
      <c r="L492">
        <v>5</v>
      </c>
      <c r="M492">
        <v>2</v>
      </c>
      <c r="N492">
        <v>1</v>
      </c>
      <c r="O492">
        <v>1</v>
      </c>
      <c r="P492">
        <v>1</v>
      </c>
      <c r="Q492">
        <v>1</v>
      </c>
      <c r="R492">
        <v>0</v>
      </c>
      <c r="S492">
        <v>3</v>
      </c>
      <c r="T492">
        <v>7</v>
      </c>
      <c r="U492">
        <v>0</v>
      </c>
      <c r="V492">
        <v>0</v>
      </c>
      <c r="W492">
        <v>0</v>
      </c>
      <c r="X492">
        <v>0</v>
      </c>
      <c r="Y492">
        <v>0</v>
      </c>
      <c r="Z492">
        <v>0</v>
      </c>
      <c r="AA492">
        <v>3</v>
      </c>
      <c r="AB492">
        <v>11</v>
      </c>
      <c r="AC492">
        <v>0</v>
      </c>
    </row>
    <row r="493" spans="1:29" ht="16.5" x14ac:dyDescent="0.3">
      <c r="A493">
        <v>3921</v>
      </c>
      <c r="B493">
        <v>1952</v>
      </c>
      <c r="C493" t="s">
        <v>37</v>
      </c>
      <c r="D493" t="s">
        <v>38</v>
      </c>
      <c r="E493">
        <v>28457</v>
      </c>
      <c r="F493">
        <v>0</v>
      </c>
      <c r="G493">
        <v>0</v>
      </c>
      <c r="H493" s="1">
        <v>41210</v>
      </c>
      <c r="I493">
        <v>96</v>
      </c>
      <c r="J493">
        <v>24</v>
      </c>
      <c r="K493">
        <v>1</v>
      </c>
      <c r="L493">
        <v>108</v>
      </c>
      <c r="M493">
        <v>29</v>
      </c>
      <c r="N493">
        <v>29</v>
      </c>
      <c r="O493">
        <v>14</v>
      </c>
      <c r="P493">
        <v>1</v>
      </c>
      <c r="Q493">
        <v>4</v>
      </c>
      <c r="R493">
        <v>1</v>
      </c>
      <c r="S493">
        <v>4</v>
      </c>
      <c r="T493">
        <v>8</v>
      </c>
      <c r="U493">
        <v>0</v>
      </c>
      <c r="V493">
        <v>0</v>
      </c>
      <c r="W493">
        <v>0</v>
      </c>
      <c r="X493">
        <v>0</v>
      </c>
      <c r="Y493">
        <v>0</v>
      </c>
      <c r="Z493">
        <v>0</v>
      </c>
      <c r="AA493">
        <v>3</v>
      </c>
      <c r="AB493">
        <v>11</v>
      </c>
      <c r="AC493">
        <v>0</v>
      </c>
    </row>
    <row r="494" spans="1:29" ht="16.5" x14ac:dyDescent="0.3">
      <c r="A494">
        <v>3403</v>
      </c>
      <c r="B494">
        <v>1958</v>
      </c>
      <c r="C494" t="s">
        <v>32</v>
      </c>
      <c r="D494" t="s">
        <v>31</v>
      </c>
      <c r="E494">
        <v>78952</v>
      </c>
      <c r="F494">
        <v>0</v>
      </c>
      <c r="G494">
        <v>1</v>
      </c>
      <c r="H494" s="1">
        <v>41176</v>
      </c>
      <c r="I494">
        <v>11</v>
      </c>
      <c r="J494">
        <v>1170</v>
      </c>
      <c r="K494">
        <v>19</v>
      </c>
      <c r="L494">
        <v>594</v>
      </c>
      <c r="M494">
        <v>99</v>
      </c>
      <c r="N494">
        <v>76</v>
      </c>
      <c r="O494">
        <v>134</v>
      </c>
      <c r="P494">
        <v>2</v>
      </c>
      <c r="Q494">
        <v>2</v>
      </c>
      <c r="R494">
        <v>5</v>
      </c>
      <c r="S494">
        <v>12</v>
      </c>
      <c r="T494">
        <v>6</v>
      </c>
      <c r="U494">
        <v>0</v>
      </c>
      <c r="V494">
        <v>0</v>
      </c>
      <c r="W494">
        <v>0</v>
      </c>
      <c r="X494">
        <v>0</v>
      </c>
      <c r="Y494">
        <v>0</v>
      </c>
      <c r="Z494">
        <v>0</v>
      </c>
      <c r="AA494">
        <v>3</v>
      </c>
      <c r="AB494">
        <v>11</v>
      </c>
      <c r="AC494">
        <v>0</v>
      </c>
    </row>
    <row r="495" spans="1:29" ht="16.5" x14ac:dyDescent="0.3">
      <c r="A495">
        <v>22</v>
      </c>
      <c r="B495">
        <v>1976</v>
      </c>
      <c r="C495" t="s">
        <v>29</v>
      </c>
      <c r="D495" t="s">
        <v>35</v>
      </c>
      <c r="E495">
        <v>46310</v>
      </c>
      <c r="F495">
        <v>1</v>
      </c>
      <c r="G495">
        <v>0</v>
      </c>
      <c r="H495" s="1">
        <v>41246</v>
      </c>
      <c r="I495">
        <v>99</v>
      </c>
      <c r="J495">
        <v>185</v>
      </c>
      <c r="K495">
        <v>2</v>
      </c>
      <c r="L495">
        <v>88</v>
      </c>
      <c r="M495">
        <v>15</v>
      </c>
      <c r="N495">
        <v>5</v>
      </c>
      <c r="O495">
        <v>14</v>
      </c>
      <c r="P495">
        <v>2</v>
      </c>
      <c r="Q495">
        <v>6</v>
      </c>
      <c r="R495">
        <v>1</v>
      </c>
      <c r="S495">
        <v>5</v>
      </c>
      <c r="T495">
        <v>8</v>
      </c>
      <c r="U495">
        <v>0</v>
      </c>
      <c r="V495">
        <v>0</v>
      </c>
      <c r="W495">
        <v>0</v>
      </c>
      <c r="X495">
        <v>0</v>
      </c>
      <c r="Y495">
        <v>0</v>
      </c>
      <c r="Z495">
        <v>0</v>
      </c>
      <c r="AA495">
        <v>3</v>
      </c>
      <c r="AB495">
        <v>11</v>
      </c>
      <c r="AC495">
        <v>0</v>
      </c>
    </row>
    <row r="496" spans="1:29" ht="16.5" x14ac:dyDescent="0.3">
      <c r="A496">
        <v>10965</v>
      </c>
      <c r="B496">
        <v>1955</v>
      </c>
      <c r="C496" t="s">
        <v>29</v>
      </c>
      <c r="D496" t="s">
        <v>31</v>
      </c>
      <c r="E496">
        <v>76005</v>
      </c>
      <c r="F496">
        <v>0</v>
      </c>
      <c r="G496">
        <v>0</v>
      </c>
      <c r="H496" s="1">
        <v>41327</v>
      </c>
      <c r="I496">
        <v>72</v>
      </c>
      <c r="J496">
        <v>983</v>
      </c>
      <c r="K496">
        <v>20</v>
      </c>
      <c r="L496">
        <v>389</v>
      </c>
      <c r="M496">
        <v>240</v>
      </c>
      <c r="N496">
        <v>50</v>
      </c>
      <c r="O496">
        <v>40</v>
      </c>
      <c r="P496">
        <v>1</v>
      </c>
      <c r="Q496">
        <v>3</v>
      </c>
      <c r="R496">
        <v>5</v>
      </c>
      <c r="S496">
        <v>13</v>
      </c>
      <c r="T496">
        <v>6</v>
      </c>
      <c r="U496">
        <v>0</v>
      </c>
      <c r="V496">
        <v>0</v>
      </c>
      <c r="W496">
        <v>0</v>
      </c>
      <c r="X496">
        <v>1</v>
      </c>
      <c r="Y496">
        <v>0</v>
      </c>
      <c r="Z496">
        <v>0</v>
      </c>
      <c r="AA496">
        <v>3</v>
      </c>
      <c r="AB496">
        <v>11</v>
      </c>
      <c r="AC496">
        <v>0</v>
      </c>
    </row>
    <row r="497" spans="1:29" ht="16.5" x14ac:dyDescent="0.3">
      <c r="A497">
        <v>9426</v>
      </c>
      <c r="B497">
        <v>1964</v>
      </c>
      <c r="C497" t="s">
        <v>34</v>
      </c>
      <c r="D497" t="s">
        <v>30</v>
      </c>
      <c r="E497">
        <v>58308</v>
      </c>
      <c r="F497">
        <v>0</v>
      </c>
      <c r="G497">
        <v>1</v>
      </c>
      <c r="H497" s="1">
        <v>41286</v>
      </c>
      <c r="I497">
        <v>77</v>
      </c>
      <c r="J497">
        <v>691</v>
      </c>
      <c r="K497">
        <v>0</v>
      </c>
      <c r="L497">
        <v>69</v>
      </c>
      <c r="M497">
        <v>10</v>
      </c>
      <c r="N497">
        <v>0</v>
      </c>
      <c r="O497">
        <v>130</v>
      </c>
      <c r="P497">
        <v>4</v>
      </c>
      <c r="Q497">
        <v>2</v>
      </c>
      <c r="R497">
        <v>6</v>
      </c>
      <c r="S497">
        <v>3</v>
      </c>
      <c r="T497">
        <v>8</v>
      </c>
      <c r="U497">
        <v>0</v>
      </c>
      <c r="V497">
        <v>0</v>
      </c>
      <c r="W497">
        <v>0</v>
      </c>
      <c r="X497">
        <v>0</v>
      </c>
      <c r="Y497">
        <v>0</v>
      </c>
      <c r="Z497">
        <v>0</v>
      </c>
      <c r="AA497">
        <v>3</v>
      </c>
      <c r="AB497">
        <v>11</v>
      </c>
      <c r="AC497">
        <v>0</v>
      </c>
    </row>
    <row r="498" spans="1:29" ht="16.5" x14ac:dyDescent="0.3">
      <c r="A498">
        <v>6605</v>
      </c>
      <c r="B498">
        <v>1944</v>
      </c>
      <c r="C498" t="s">
        <v>32</v>
      </c>
      <c r="D498" t="s">
        <v>35</v>
      </c>
      <c r="E498">
        <v>55614</v>
      </c>
      <c r="F498">
        <v>0</v>
      </c>
      <c r="G498">
        <v>0</v>
      </c>
      <c r="H498" s="1">
        <v>41605</v>
      </c>
      <c r="I498">
        <v>85</v>
      </c>
      <c r="J498">
        <v>504</v>
      </c>
      <c r="K498">
        <v>13</v>
      </c>
      <c r="L498">
        <v>131</v>
      </c>
      <c r="M498">
        <v>8</v>
      </c>
      <c r="N498">
        <v>0</v>
      </c>
      <c r="O498">
        <v>26</v>
      </c>
      <c r="P498">
        <v>1</v>
      </c>
      <c r="Q498">
        <v>9</v>
      </c>
      <c r="R498">
        <v>4</v>
      </c>
      <c r="S498">
        <v>6</v>
      </c>
      <c r="T498">
        <v>7</v>
      </c>
      <c r="U498">
        <v>0</v>
      </c>
      <c r="V498">
        <v>1</v>
      </c>
      <c r="W498">
        <v>0</v>
      </c>
      <c r="X498">
        <v>0</v>
      </c>
      <c r="Y498">
        <v>0</v>
      </c>
      <c r="Z498">
        <v>0</v>
      </c>
      <c r="AA498">
        <v>3</v>
      </c>
      <c r="AB498">
        <v>11</v>
      </c>
      <c r="AC498">
        <v>0</v>
      </c>
    </row>
    <row r="499" spans="1:29" ht="16.5" x14ac:dyDescent="0.3">
      <c r="A499">
        <v>3136</v>
      </c>
      <c r="B499">
        <v>1962</v>
      </c>
      <c r="C499" t="s">
        <v>34</v>
      </c>
      <c r="D499" t="s">
        <v>35</v>
      </c>
      <c r="E499">
        <v>59432</v>
      </c>
      <c r="F499">
        <v>0</v>
      </c>
      <c r="G499">
        <v>1</v>
      </c>
      <c r="H499" s="1">
        <v>41377</v>
      </c>
      <c r="I499">
        <v>88</v>
      </c>
      <c r="J499">
        <v>317</v>
      </c>
      <c r="K499">
        <v>25</v>
      </c>
      <c r="L499">
        <v>265</v>
      </c>
      <c r="M499">
        <v>25</v>
      </c>
      <c r="N499">
        <v>19</v>
      </c>
      <c r="O499">
        <v>12</v>
      </c>
      <c r="P499">
        <v>3</v>
      </c>
      <c r="Q499">
        <v>5</v>
      </c>
      <c r="R499">
        <v>3</v>
      </c>
      <c r="S499">
        <v>11</v>
      </c>
      <c r="T499">
        <v>5</v>
      </c>
      <c r="U499">
        <v>0</v>
      </c>
      <c r="V499">
        <v>0</v>
      </c>
      <c r="W499">
        <v>0</v>
      </c>
      <c r="X499">
        <v>0</v>
      </c>
      <c r="Y499">
        <v>0</v>
      </c>
      <c r="Z499">
        <v>0</v>
      </c>
      <c r="AA499">
        <v>3</v>
      </c>
      <c r="AB499">
        <v>11</v>
      </c>
      <c r="AC499">
        <v>0</v>
      </c>
    </row>
    <row r="500" spans="1:29" ht="16.5" x14ac:dyDescent="0.3">
      <c r="A500">
        <v>8737</v>
      </c>
      <c r="B500">
        <v>1978</v>
      </c>
      <c r="C500" t="s">
        <v>29</v>
      </c>
      <c r="D500" t="s">
        <v>35</v>
      </c>
      <c r="E500">
        <v>55563</v>
      </c>
      <c r="F500">
        <v>0</v>
      </c>
      <c r="G500">
        <v>1</v>
      </c>
      <c r="H500" s="1">
        <v>41734</v>
      </c>
      <c r="I500">
        <v>22</v>
      </c>
      <c r="J500">
        <v>29</v>
      </c>
      <c r="K500">
        <v>1</v>
      </c>
      <c r="L500">
        <v>9</v>
      </c>
      <c r="M500">
        <v>2</v>
      </c>
      <c r="N500">
        <v>0</v>
      </c>
      <c r="O500">
        <v>2</v>
      </c>
      <c r="P500">
        <v>1</v>
      </c>
      <c r="Q500">
        <v>2</v>
      </c>
      <c r="R500">
        <v>0</v>
      </c>
      <c r="S500">
        <v>3</v>
      </c>
      <c r="T500">
        <v>3</v>
      </c>
      <c r="U500">
        <v>0</v>
      </c>
      <c r="V500">
        <v>0</v>
      </c>
      <c r="W500">
        <v>0</v>
      </c>
      <c r="X500">
        <v>0</v>
      </c>
      <c r="Y500">
        <v>0</v>
      </c>
      <c r="Z500">
        <v>0</v>
      </c>
      <c r="AA500">
        <v>3</v>
      </c>
      <c r="AB500">
        <v>11</v>
      </c>
      <c r="AC500">
        <v>0</v>
      </c>
    </row>
    <row r="501" spans="1:29" ht="16.5" x14ac:dyDescent="0.3">
      <c r="A501">
        <v>11088</v>
      </c>
      <c r="B501">
        <v>1971</v>
      </c>
      <c r="C501" t="s">
        <v>32</v>
      </c>
      <c r="D501" t="s">
        <v>31</v>
      </c>
      <c r="E501">
        <v>78642</v>
      </c>
      <c r="F501">
        <v>0</v>
      </c>
      <c r="G501">
        <v>1</v>
      </c>
      <c r="H501" s="1">
        <v>41385</v>
      </c>
      <c r="I501">
        <v>83</v>
      </c>
      <c r="J501">
        <v>1396</v>
      </c>
      <c r="K501">
        <v>0</v>
      </c>
      <c r="L501">
        <v>322</v>
      </c>
      <c r="M501">
        <v>46</v>
      </c>
      <c r="N501">
        <v>35</v>
      </c>
      <c r="O501">
        <v>17</v>
      </c>
      <c r="P501">
        <v>1</v>
      </c>
      <c r="Q501">
        <v>4</v>
      </c>
      <c r="R501">
        <v>9</v>
      </c>
      <c r="S501">
        <v>4</v>
      </c>
      <c r="T501">
        <v>6</v>
      </c>
      <c r="U501">
        <v>0</v>
      </c>
      <c r="V501">
        <v>0</v>
      </c>
      <c r="W501">
        <v>0</v>
      </c>
      <c r="X501">
        <v>0</v>
      </c>
      <c r="Y501">
        <v>0</v>
      </c>
      <c r="Z501">
        <v>0</v>
      </c>
      <c r="AA501">
        <v>3</v>
      </c>
      <c r="AB501">
        <v>11</v>
      </c>
      <c r="AC501">
        <v>0</v>
      </c>
    </row>
    <row r="502" spans="1:29" ht="16.5" x14ac:dyDescent="0.3">
      <c r="A502">
        <v>716</v>
      </c>
      <c r="B502">
        <v>1949</v>
      </c>
      <c r="C502" t="s">
        <v>32</v>
      </c>
      <c r="D502" t="s">
        <v>31</v>
      </c>
      <c r="E502">
        <v>67911</v>
      </c>
      <c r="F502">
        <v>0</v>
      </c>
      <c r="G502">
        <v>1</v>
      </c>
      <c r="H502" s="1">
        <v>41781</v>
      </c>
      <c r="I502">
        <v>63</v>
      </c>
      <c r="J502">
        <v>529</v>
      </c>
      <c r="K502">
        <v>0</v>
      </c>
      <c r="L502">
        <v>356</v>
      </c>
      <c r="M502">
        <v>63</v>
      </c>
      <c r="N502">
        <v>28</v>
      </c>
      <c r="O502">
        <v>0</v>
      </c>
      <c r="P502">
        <v>3</v>
      </c>
      <c r="Q502">
        <v>6</v>
      </c>
      <c r="R502">
        <v>7</v>
      </c>
      <c r="S502">
        <v>11</v>
      </c>
      <c r="T502">
        <v>3</v>
      </c>
      <c r="U502">
        <v>0</v>
      </c>
      <c r="V502">
        <v>0</v>
      </c>
      <c r="W502">
        <v>0</v>
      </c>
      <c r="X502">
        <v>0</v>
      </c>
      <c r="Y502">
        <v>0</v>
      </c>
      <c r="Z502">
        <v>0</v>
      </c>
      <c r="AA502">
        <v>3</v>
      </c>
      <c r="AB502">
        <v>11</v>
      </c>
      <c r="AC502">
        <v>0</v>
      </c>
    </row>
    <row r="503" spans="1:29" ht="16.5" x14ac:dyDescent="0.3">
      <c r="A503">
        <v>466</v>
      </c>
      <c r="B503">
        <v>1944</v>
      </c>
      <c r="C503" t="s">
        <v>29</v>
      </c>
      <c r="D503" t="s">
        <v>33</v>
      </c>
      <c r="E503">
        <v>65275</v>
      </c>
      <c r="F503">
        <v>0</v>
      </c>
      <c r="G503">
        <v>0</v>
      </c>
      <c r="H503" s="1">
        <v>41367</v>
      </c>
      <c r="I503">
        <v>9</v>
      </c>
      <c r="J503">
        <v>388</v>
      </c>
      <c r="K503">
        <v>14</v>
      </c>
      <c r="L503">
        <v>218</v>
      </c>
      <c r="M503">
        <v>91</v>
      </c>
      <c r="N503">
        <v>14</v>
      </c>
      <c r="O503">
        <v>21</v>
      </c>
      <c r="P503">
        <v>1</v>
      </c>
      <c r="Q503">
        <v>4</v>
      </c>
      <c r="R503">
        <v>3</v>
      </c>
      <c r="S503">
        <v>13</v>
      </c>
      <c r="T503">
        <v>2</v>
      </c>
      <c r="U503">
        <v>0</v>
      </c>
      <c r="V503">
        <v>0</v>
      </c>
      <c r="W503">
        <v>0</v>
      </c>
      <c r="X503">
        <v>0</v>
      </c>
      <c r="Y503">
        <v>0</v>
      </c>
      <c r="Z503">
        <v>0</v>
      </c>
      <c r="AA503">
        <v>3</v>
      </c>
      <c r="AB503">
        <v>11</v>
      </c>
      <c r="AC503">
        <v>0</v>
      </c>
    </row>
    <row r="504" spans="1:29" ht="16.5" x14ac:dyDescent="0.3">
      <c r="A504">
        <v>9135</v>
      </c>
      <c r="B504">
        <v>1950</v>
      </c>
      <c r="C504" t="s">
        <v>29</v>
      </c>
      <c r="D504" t="s">
        <v>31</v>
      </c>
      <c r="E504">
        <v>27203</v>
      </c>
      <c r="F504">
        <v>1</v>
      </c>
      <c r="G504">
        <v>1</v>
      </c>
      <c r="H504" s="1">
        <v>41127</v>
      </c>
      <c r="I504">
        <v>92</v>
      </c>
      <c r="J504">
        <v>13</v>
      </c>
      <c r="K504">
        <v>2</v>
      </c>
      <c r="L504">
        <v>21</v>
      </c>
      <c r="M504">
        <v>4</v>
      </c>
      <c r="N504">
        <v>0</v>
      </c>
      <c r="O504">
        <v>24</v>
      </c>
      <c r="P504">
        <v>2</v>
      </c>
      <c r="Q504">
        <v>1</v>
      </c>
      <c r="R504">
        <v>1</v>
      </c>
      <c r="S504">
        <v>2</v>
      </c>
      <c r="T504">
        <v>8</v>
      </c>
      <c r="U504">
        <v>0</v>
      </c>
      <c r="V504">
        <v>0</v>
      </c>
      <c r="W504">
        <v>0</v>
      </c>
      <c r="X504">
        <v>0</v>
      </c>
      <c r="Y504">
        <v>0</v>
      </c>
      <c r="Z504">
        <v>0</v>
      </c>
      <c r="AA504">
        <v>3</v>
      </c>
      <c r="AB504">
        <v>11</v>
      </c>
      <c r="AC504">
        <v>0</v>
      </c>
    </row>
    <row r="505" spans="1:29" ht="16.5" x14ac:dyDescent="0.3">
      <c r="A505">
        <v>10623</v>
      </c>
      <c r="B505">
        <v>1961</v>
      </c>
      <c r="C505" t="s">
        <v>34</v>
      </c>
      <c r="D505" t="s">
        <v>31</v>
      </c>
      <c r="E505">
        <v>48330</v>
      </c>
      <c r="F505">
        <v>0</v>
      </c>
      <c r="G505">
        <v>1</v>
      </c>
      <c r="H505" s="1">
        <v>41593</v>
      </c>
      <c r="I505">
        <v>2</v>
      </c>
      <c r="J505">
        <v>28</v>
      </c>
      <c r="K505">
        <v>0</v>
      </c>
      <c r="L505">
        <v>4</v>
      </c>
      <c r="M505">
        <v>0</v>
      </c>
      <c r="N505">
        <v>0</v>
      </c>
      <c r="O505">
        <v>0</v>
      </c>
      <c r="P505">
        <v>1</v>
      </c>
      <c r="Q505">
        <v>1</v>
      </c>
      <c r="R505">
        <v>0</v>
      </c>
      <c r="S505">
        <v>3</v>
      </c>
      <c r="T505">
        <v>5</v>
      </c>
      <c r="U505">
        <v>0</v>
      </c>
      <c r="V505">
        <v>0</v>
      </c>
      <c r="W505">
        <v>0</v>
      </c>
      <c r="X505">
        <v>0</v>
      </c>
      <c r="Y505">
        <v>0</v>
      </c>
      <c r="Z505">
        <v>0</v>
      </c>
      <c r="AA505">
        <v>3</v>
      </c>
      <c r="AB505">
        <v>11</v>
      </c>
      <c r="AC505">
        <v>0</v>
      </c>
    </row>
    <row r="506" spans="1:29" ht="16.5" x14ac:dyDescent="0.3">
      <c r="A506">
        <v>8151</v>
      </c>
      <c r="B506">
        <v>1990</v>
      </c>
      <c r="C506" t="s">
        <v>36</v>
      </c>
      <c r="D506" t="s">
        <v>33</v>
      </c>
      <c r="E506">
        <v>24279</v>
      </c>
      <c r="F506">
        <v>0</v>
      </c>
      <c r="G506">
        <v>0</v>
      </c>
      <c r="H506" s="1">
        <v>41272</v>
      </c>
      <c r="I506">
        <v>6</v>
      </c>
      <c r="J506">
        <v>16</v>
      </c>
      <c r="K506">
        <v>36</v>
      </c>
      <c r="L506">
        <v>21</v>
      </c>
      <c r="M506">
        <v>20</v>
      </c>
      <c r="N506">
        <v>62</v>
      </c>
      <c r="O506">
        <v>108</v>
      </c>
      <c r="P506">
        <v>1</v>
      </c>
      <c r="Q506">
        <v>4</v>
      </c>
      <c r="R506">
        <v>1</v>
      </c>
      <c r="S506">
        <v>3</v>
      </c>
      <c r="T506">
        <v>8</v>
      </c>
      <c r="U506">
        <v>0</v>
      </c>
      <c r="V506">
        <v>0</v>
      </c>
      <c r="W506">
        <v>0</v>
      </c>
      <c r="X506">
        <v>0</v>
      </c>
      <c r="Y506">
        <v>0</v>
      </c>
      <c r="Z506">
        <v>0</v>
      </c>
      <c r="AA506">
        <v>3</v>
      </c>
      <c r="AB506">
        <v>11</v>
      </c>
      <c r="AC506">
        <v>0</v>
      </c>
    </row>
    <row r="507" spans="1:29" ht="16.5" x14ac:dyDescent="0.3">
      <c r="A507">
        <v>5140</v>
      </c>
      <c r="B507">
        <v>1985</v>
      </c>
      <c r="C507" t="s">
        <v>32</v>
      </c>
      <c r="D507" t="s">
        <v>33</v>
      </c>
      <c r="E507">
        <v>64355</v>
      </c>
      <c r="F507">
        <v>1</v>
      </c>
      <c r="G507">
        <v>0</v>
      </c>
      <c r="H507" s="1">
        <v>41145</v>
      </c>
      <c r="I507">
        <v>66</v>
      </c>
      <c r="J507">
        <v>1047</v>
      </c>
      <c r="K507">
        <v>0</v>
      </c>
      <c r="L507">
        <v>140</v>
      </c>
      <c r="M507">
        <v>67</v>
      </c>
      <c r="N507">
        <v>38</v>
      </c>
      <c r="O507">
        <v>153</v>
      </c>
      <c r="P507">
        <v>2</v>
      </c>
      <c r="Q507">
        <v>4</v>
      </c>
      <c r="R507">
        <v>3</v>
      </c>
      <c r="S507">
        <v>12</v>
      </c>
      <c r="T507">
        <v>8</v>
      </c>
      <c r="U507">
        <v>0</v>
      </c>
      <c r="V507">
        <v>0</v>
      </c>
      <c r="W507">
        <v>0</v>
      </c>
      <c r="X507">
        <v>0</v>
      </c>
      <c r="Y507">
        <v>0</v>
      </c>
      <c r="Z507">
        <v>0</v>
      </c>
      <c r="AA507">
        <v>3</v>
      </c>
      <c r="AB507">
        <v>11</v>
      </c>
      <c r="AC507">
        <v>0</v>
      </c>
    </row>
    <row r="508" spans="1:29" ht="16.5" x14ac:dyDescent="0.3">
      <c r="A508">
        <v>10160</v>
      </c>
      <c r="B508">
        <v>1956</v>
      </c>
      <c r="C508" t="s">
        <v>34</v>
      </c>
      <c r="D508" t="s">
        <v>31</v>
      </c>
      <c r="E508">
        <v>50943</v>
      </c>
      <c r="F508">
        <v>0</v>
      </c>
      <c r="G508">
        <v>1</v>
      </c>
      <c r="H508" s="1">
        <v>41446</v>
      </c>
      <c r="I508">
        <v>49</v>
      </c>
      <c r="J508">
        <v>31</v>
      </c>
      <c r="K508">
        <v>0</v>
      </c>
      <c r="L508">
        <v>7</v>
      </c>
      <c r="M508">
        <v>2</v>
      </c>
      <c r="N508">
        <v>0</v>
      </c>
      <c r="O508">
        <v>6</v>
      </c>
      <c r="P508">
        <v>1</v>
      </c>
      <c r="Q508">
        <v>1</v>
      </c>
      <c r="R508">
        <v>0</v>
      </c>
      <c r="S508">
        <v>3</v>
      </c>
      <c r="T508">
        <v>5</v>
      </c>
      <c r="U508">
        <v>0</v>
      </c>
      <c r="V508">
        <v>0</v>
      </c>
      <c r="W508">
        <v>0</v>
      </c>
      <c r="X508">
        <v>0</v>
      </c>
      <c r="Y508">
        <v>0</v>
      </c>
      <c r="Z508">
        <v>0</v>
      </c>
      <c r="AA508">
        <v>3</v>
      </c>
      <c r="AB508">
        <v>11</v>
      </c>
      <c r="AC508">
        <v>0</v>
      </c>
    </row>
    <row r="509" spans="1:29" ht="16.5" x14ac:dyDescent="0.3">
      <c r="A509">
        <v>4945</v>
      </c>
      <c r="B509">
        <v>1953</v>
      </c>
      <c r="C509" t="s">
        <v>29</v>
      </c>
      <c r="D509" t="s">
        <v>38</v>
      </c>
      <c r="E509">
        <v>53653</v>
      </c>
      <c r="F509">
        <v>0</v>
      </c>
      <c r="G509">
        <v>0</v>
      </c>
      <c r="H509" s="1">
        <v>41220</v>
      </c>
      <c r="I509">
        <v>29</v>
      </c>
      <c r="J509">
        <v>815</v>
      </c>
      <c r="K509">
        <v>10</v>
      </c>
      <c r="L509">
        <v>239</v>
      </c>
      <c r="M509">
        <v>28</v>
      </c>
      <c r="N509">
        <v>10</v>
      </c>
      <c r="O509">
        <v>108</v>
      </c>
      <c r="P509">
        <v>2</v>
      </c>
      <c r="Q509">
        <v>10</v>
      </c>
      <c r="R509">
        <v>4</v>
      </c>
      <c r="S509">
        <v>12</v>
      </c>
      <c r="T509">
        <v>6</v>
      </c>
      <c r="U509">
        <v>0</v>
      </c>
      <c r="V509">
        <v>0</v>
      </c>
      <c r="W509">
        <v>0</v>
      </c>
      <c r="X509">
        <v>0</v>
      </c>
      <c r="Y509">
        <v>0</v>
      </c>
      <c r="Z509">
        <v>0</v>
      </c>
      <c r="AA509">
        <v>3</v>
      </c>
      <c r="AB509">
        <v>11</v>
      </c>
      <c r="AC509">
        <v>0</v>
      </c>
    </row>
    <row r="510" spans="1:29" ht="16.5" x14ac:dyDescent="0.3">
      <c r="A510">
        <v>10584</v>
      </c>
      <c r="B510">
        <v>1976</v>
      </c>
      <c r="C510" t="s">
        <v>29</v>
      </c>
      <c r="D510" t="s">
        <v>33</v>
      </c>
      <c r="E510">
        <v>65665</v>
      </c>
      <c r="F510">
        <v>0</v>
      </c>
      <c r="G510">
        <v>1</v>
      </c>
      <c r="H510" s="1">
        <v>41610</v>
      </c>
      <c r="I510">
        <v>77</v>
      </c>
      <c r="J510">
        <v>225</v>
      </c>
      <c r="K510">
        <v>162</v>
      </c>
      <c r="L510">
        <v>387</v>
      </c>
      <c r="M510">
        <v>106</v>
      </c>
      <c r="N510">
        <v>36</v>
      </c>
      <c r="O510">
        <v>29</v>
      </c>
      <c r="P510">
        <v>1</v>
      </c>
      <c r="Q510">
        <v>5</v>
      </c>
      <c r="R510">
        <v>10</v>
      </c>
      <c r="S510">
        <v>8</v>
      </c>
      <c r="T510">
        <v>3</v>
      </c>
      <c r="U510">
        <v>0</v>
      </c>
      <c r="V510">
        <v>0</v>
      </c>
      <c r="W510">
        <v>0</v>
      </c>
      <c r="X510">
        <v>0</v>
      </c>
      <c r="Y510">
        <v>0</v>
      </c>
      <c r="Z510">
        <v>0</v>
      </c>
      <c r="AA510">
        <v>3</v>
      </c>
      <c r="AB510">
        <v>11</v>
      </c>
      <c r="AC510">
        <v>0</v>
      </c>
    </row>
    <row r="511" spans="1:29" ht="16.5" x14ac:dyDescent="0.3">
      <c r="A511">
        <v>6071</v>
      </c>
      <c r="B511">
        <v>1989</v>
      </c>
      <c r="C511" t="s">
        <v>29</v>
      </c>
      <c r="D511" t="s">
        <v>30</v>
      </c>
      <c r="E511">
        <v>81217</v>
      </c>
      <c r="F511">
        <v>0</v>
      </c>
      <c r="G511">
        <v>0</v>
      </c>
      <c r="H511" s="1">
        <v>41474</v>
      </c>
      <c r="I511">
        <v>77</v>
      </c>
      <c r="J511">
        <v>493</v>
      </c>
      <c r="K511">
        <v>70</v>
      </c>
      <c r="L511">
        <v>324</v>
      </c>
      <c r="M511">
        <v>146</v>
      </c>
      <c r="N511">
        <v>40</v>
      </c>
      <c r="O511">
        <v>84</v>
      </c>
      <c r="P511">
        <v>1</v>
      </c>
      <c r="Q511">
        <v>3</v>
      </c>
      <c r="R511">
        <v>7</v>
      </c>
      <c r="S511">
        <v>11</v>
      </c>
      <c r="T511">
        <v>1</v>
      </c>
      <c r="U511">
        <v>0</v>
      </c>
      <c r="V511">
        <v>0</v>
      </c>
      <c r="W511">
        <v>0</v>
      </c>
      <c r="X511">
        <v>0</v>
      </c>
      <c r="Y511">
        <v>0</v>
      </c>
      <c r="Z511">
        <v>0</v>
      </c>
      <c r="AA511">
        <v>3</v>
      </c>
      <c r="AB511">
        <v>11</v>
      </c>
      <c r="AC511">
        <v>0</v>
      </c>
    </row>
    <row r="512" spans="1:29" ht="16.5" x14ac:dyDescent="0.3">
      <c r="A512">
        <v>3386</v>
      </c>
      <c r="B512">
        <v>1992</v>
      </c>
      <c r="C512" t="s">
        <v>29</v>
      </c>
      <c r="D512" t="s">
        <v>33</v>
      </c>
      <c r="E512">
        <v>34935</v>
      </c>
      <c r="F512">
        <v>0</v>
      </c>
      <c r="G512">
        <v>0</v>
      </c>
      <c r="H512" s="1">
        <v>41446</v>
      </c>
      <c r="I512">
        <v>71</v>
      </c>
      <c r="J512">
        <v>34</v>
      </c>
      <c r="K512">
        <v>4</v>
      </c>
      <c r="L512">
        <v>66</v>
      </c>
      <c r="M512">
        <v>3</v>
      </c>
      <c r="N512">
        <v>10</v>
      </c>
      <c r="O512">
        <v>20</v>
      </c>
      <c r="P512">
        <v>1</v>
      </c>
      <c r="Q512">
        <v>2</v>
      </c>
      <c r="R512">
        <v>1</v>
      </c>
      <c r="S512">
        <v>4</v>
      </c>
      <c r="T512">
        <v>7</v>
      </c>
      <c r="U512">
        <v>0</v>
      </c>
      <c r="V512">
        <v>0</v>
      </c>
      <c r="W512">
        <v>0</v>
      </c>
      <c r="X512">
        <v>0</v>
      </c>
      <c r="Y512">
        <v>0</v>
      </c>
      <c r="Z512">
        <v>0</v>
      </c>
      <c r="AA512">
        <v>3</v>
      </c>
      <c r="AB512">
        <v>11</v>
      </c>
      <c r="AC512">
        <v>0</v>
      </c>
    </row>
    <row r="513" spans="1:29" ht="16.5" x14ac:dyDescent="0.3">
      <c r="A513">
        <v>8939</v>
      </c>
      <c r="B513">
        <v>1959</v>
      </c>
      <c r="C513" t="s">
        <v>29</v>
      </c>
      <c r="D513" t="s">
        <v>35</v>
      </c>
      <c r="E513">
        <v>61250</v>
      </c>
      <c r="F513">
        <v>0</v>
      </c>
      <c r="G513">
        <v>1</v>
      </c>
      <c r="H513" s="1">
        <v>41259</v>
      </c>
      <c r="I513">
        <v>49</v>
      </c>
      <c r="J513">
        <v>382</v>
      </c>
      <c r="K513">
        <v>138</v>
      </c>
      <c r="L513">
        <v>65</v>
      </c>
      <c r="M513">
        <v>60</v>
      </c>
      <c r="N513">
        <v>26</v>
      </c>
      <c r="O513">
        <v>59</v>
      </c>
      <c r="P513">
        <v>6</v>
      </c>
      <c r="Q513">
        <v>5</v>
      </c>
      <c r="R513">
        <v>2</v>
      </c>
      <c r="S513">
        <v>12</v>
      </c>
      <c r="T513">
        <v>5</v>
      </c>
      <c r="U513">
        <v>0</v>
      </c>
      <c r="V513">
        <v>0</v>
      </c>
      <c r="W513">
        <v>0</v>
      </c>
      <c r="X513">
        <v>0</v>
      </c>
      <c r="Y513">
        <v>0</v>
      </c>
      <c r="Z513">
        <v>0</v>
      </c>
      <c r="AA513">
        <v>3</v>
      </c>
      <c r="AB513">
        <v>11</v>
      </c>
      <c r="AC513">
        <v>0</v>
      </c>
    </row>
    <row r="514" spans="1:29" ht="16.5" x14ac:dyDescent="0.3">
      <c r="A514">
        <v>9925</v>
      </c>
      <c r="B514">
        <v>1981</v>
      </c>
      <c r="C514" t="s">
        <v>32</v>
      </c>
      <c r="D514" t="s">
        <v>31</v>
      </c>
      <c r="E514">
        <v>39665</v>
      </c>
      <c r="F514">
        <v>1</v>
      </c>
      <c r="G514">
        <v>0</v>
      </c>
      <c r="H514" s="1">
        <v>41419</v>
      </c>
      <c r="I514">
        <v>97</v>
      </c>
      <c r="J514">
        <v>127</v>
      </c>
      <c r="K514">
        <v>1</v>
      </c>
      <c r="L514">
        <v>56</v>
      </c>
      <c r="M514">
        <v>0</v>
      </c>
      <c r="N514">
        <v>1</v>
      </c>
      <c r="O514">
        <v>31</v>
      </c>
      <c r="P514">
        <v>3</v>
      </c>
      <c r="Q514">
        <v>4</v>
      </c>
      <c r="R514">
        <v>2</v>
      </c>
      <c r="S514">
        <v>3</v>
      </c>
      <c r="T514">
        <v>7</v>
      </c>
      <c r="U514">
        <v>1</v>
      </c>
      <c r="V514">
        <v>0</v>
      </c>
      <c r="W514">
        <v>0</v>
      </c>
      <c r="X514">
        <v>0</v>
      </c>
      <c r="Y514">
        <v>0</v>
      </c>
      <c r="Z514">
        <v>0</v>
      </c>
      <c r="AA514">
        <v>3</v>
      </c>
      <c r="AB514">
        <v>11</v>
      </c>
      <c r="AC514">
        <v>0</v>
      </c>
    </row>
    <row r="515" spans="1:29" ht="16.5" x14ac:dyDescent="0.3">
      <c r="A515">
        <v>4320</v>
      </c>
      <c r="B515">
        <v>1979</v>
      </c>
      <c r="C515" t="s">
        <v>29</v>
      </c>
      <c r="D515" t="s">
        <v>30</v>
      </c>
      <c r="E515">
        <v>60152</v>
      </c>
      <c r="F515">
        <v>0</v>
      </c>
      <c r="G515">
        <v>1</v>
      </c>
      <c r="H515" s="1">
        <v>41361</v>
      </c>
      <c r="I515">
        <v>6</v>
      </c>
      <c r="J515">
        <v>325</v>
      </c>
      <c r="K515">
        <v>83</v>
      </c>
      <c r="L515">
        <v>300</v>
      </c>
      <c r="M515">
        <v>86</v>
      </c>
      <c r="N515">
        <v>58</v>
      </c>
      <c r="O515">
        <v>91</v>
      </c>
      <c r="P515">
        <v>1</v>
      </c>
      <c r="Q515">
        <v>6</v>
      </c>
      <c r="R515">
        <v>4</v>
      </c>
      <c r="S515">
        <v>12</v>
      </c>
      <c r="T515">
        <v>3</v>
      </c>
      <c r="U515">
        <v>0</v>
      </c>
      <c r="V515">
        <v>0</v>
      </c>
      <c r="W515">
        <v>0</v>
      </c>
      <c r="X515">
        <v>0</v>
      </c>
      <c r="Y515">
        <v>0</v>
      </c>
      <c r="Z515">
        <v>0</v>
      </c>
      <c r="AA515">
        <v>3</v>
      </c>
      <c r="AB515">
        <v>11</v>
      </c>
      <c r="AC515">
        <v>0</v>
      </c>
    </row>
    <row r="516" spans="1:29" ht="16.5" x14ac:dyDescent="0.3">
      <c r="A516">
        <v>5389</v>
      </c>
      <c r="B516">
        <v>1964</v>
      </c>
      <c r="C516" t="s">
        <v>29</v>
      </c>
      <c r="D516" t="s">
        <v>33</v>
      </c>
      <c r="E516">
        <v>48920</v>
      </c>
      <c r="F516">
        <v>0</v>
      </c>
      <c r="G516">
        <v>2</v>
      </c>
      <c r="H516" s="1">
        <v>41567</v>
      </c>
      <c r="I516">
        <v>93</v>
      </c>
      <c r="J516">
        <v>238</v>
      </c>
      <c r="K516">
        <v>17</v>
      </c>
      <c r="L516">
        <v>68</v>
      </c>
      <c r="M516">
        <v>8</v>
      </c>
      <c r="N516">
        <v>10</v>
      </c>
      <c r="O516">
        <v>6</v>
      </c>
      <c r="P516">
        <v>3</v>
      </c>
      <c r="Q516">
        <v>6</v>
      </c>
      <c r="R516">
        <v>2</v>
      </c>
      <c r="S516">
        <v>5</v>
      </c>
      <c r="T516">
        <v>7</v>
      </c>
      <c r="U516">
        <v>0</v>
      </c>
      <c r="V516">
        <v>1</v>
      </c>
      <c r="W516">
        <v>0</v>
      </c>
      <c r="X516">
        <v>0</v>
      </c>
      <c r="Y516">
        <v>0</v>
      </c>
      <c r="Z516">
        <v>0</v>
      </c>
      <c r="AA516">
        <v>3</v>
      </c>
      <c r="AB516">
        <v>11</v>
      </c>
      <c r="AC516">
        <v>0</v>
      </c>
    </row>
    <row r="517" spans="1:29" ht="16.5" x14ac:dyDescent="0.3">
      <c r="A517">
        <v>6036</v>
      </c>
      <c r="B517">
        <v>1959</v>
      </c>
      <c r="C517" t="s">
        <v>34</v>
      </c>
      <c r="D517" t="s">
        <v>31</v>
      </c>
      <c r="E517">
        <v>89120</v>
      </c>
      <c r="F517">
        <v>0</v>
      </c>
      <c r="G517">
        <v>0</v>
      </c>
      <c r="H517" s="1">
        <v>41715</v>
      </c>
      <c r="I517">
        <v>78</v>
      </c>
      <c r="J517">
        <v>1168</v>
      </c>
      <c r="K517">
        <v>92</v>
      </c>
      <c r="L517">
        <v>408</v>
      </c>
      <c r="M517">
        <v>72</v>
      </c>
      <c r="N517">
        <v>129</v>
      </c>
      <c r="O517">
        <v>55</v>
      </c>
      <c r="P517">
        <v>1</v>
      </c>
      <c r="Q517">
        <v>5</v>
      </c>
      <c r="R517">
        <v>6</v>
      </c>
      <c r="S517">
        <v>7</v>
      </c>
      <c r="T517">
        <v>1</v>
      </c>
      <c r="U517">
        <v>0</v>
      </c>
      <c r="V517">
        <v>0</v>
      </c>
      <c r="W517">
        <v>1</v>
      </c>
      <c r="X517">
        <v>0</v>
      </c>
      <c r="Y517">
        <v>0</v>
      </c>
      <c r="Z517">
        <v>0</v>
      </c>
      <c r="AA517">
        <v>3</v>
      </c>
      <c r="AB517">
        <v>11</v>
      </c>
      <c r="AC517">
        <v>0</v>
      </c>
    </row>
    <row r="518" spans="1:29" ht="16.5" x14ac:dyDescent="0.3">
      <c r="A518">
        <v>182</v>
      </c>
      <c r="B518">
        <v>1946</v>
      </c>
      <c r="C518" t="s">
        <v>32</v>
      </c>
      <c r="D518" t="s">
        <v>31</v>
      </c>
      <c r="E518">
        <v>44124</v>
      </c>
      <c r="F518">
        <v>0</v>
      </c>
      <c r="G518">
        <v>1</v>
      </c>
      <c r="H518" s="1">
        <v>41405</v>
      </c>
      <c r="I518">
        <v>62</v>
      </c>
      <c r="J518">
        <v>284</v>
      </c>
      <c r="K518">
        <v>0</v>
      </c>
      <c r="L518">
        <v>55</v>
      </c>
      <c r="M518">
        <v>0</v>
      </c>
      <c r="N518">
        <v>6</v>
      </c>
      <c r="O518">
        <v>52</v>
      </c>
      <c r="P518">
        <v>4</v>
      </c>
      <c r="Q518">
        <v>6</v>
      </c>
      <c r="R518">
        <v>2</v>
      </c>
      <c r="S518">
        <v>5</v>
      </c>
      <c r="T518">
        <v>8</v>
      </c>
      <c r="U518">
        <v>0</v>
      </c>
      <c r="V518">
        <v>0</v>
      </c>
      <c r="W518">
        <v>0</v>
      </c>
      <c r="X518">
        <v>0</v>
      </c>
      <c r="Y518">
        <v>0</v>
      </c>
      <c r="Z518">
        <v>0</v>
      </c>
      <c r="AA518">
        <v>3</v>
      </c>
      <c r="AB518">
        <v>11</v>
      </c>
      <c r="AC518">
        <v>0</v>
      </c>
    </row>
    <row r="519" spans="1:29" ht="16.5" x14ac:dyDescent="0.3">
      <c r="A519">
        <v>203</v>
      </c>
      <c r="B519">
        <v>1975</v>
      </c>
      <c r="C519" t="s">
        <v>34</v>
      </c>
      <c r="D519" t="s">
        <v>30</v>
      </c>
      <c r="E519">
        <v>81169</v>
      </c>
      <c r="F519">
        <v>0</v>
      </c>
      <c r="G519">
        <v>0</v>
      </c>
      <c r="H519" s="1">
        <v>41378</v>
      </c>
      <c r="I519">
        <v>47</v>
      </c>
      <c r="J519">
        <v>1288</v>
      </c>
      <c r="K519">
        <v>20</v>
      </c>
      <c r="L519">
        <v>613</v>
      </c>
      <c r="M519">
        <v>80</v>
      </c>
      <c r="N519">
        <v>61</v>
      </c>
      <c r="O519">
        <v>27</v>
      </c>
      <c r="P519">
        <v>1</v>
      </c>
      <c r="Q519">
        <v>5</v>
      </c>
      <c r="R519">
        <v>7</v>
      </c>
      <c r="S519">
        <v>9</v>
      </c>
      <c r="T519">
        <v>2</v>
      </c>
      <c r="U519">
        <v>0</v>
      </c>
      <c r="V519">
        <v>0</v>
      </c>
      <c r="W519">
        <v>0</v>
      </c>
      <c r="X519">
        <v>0</v>
      </c>
      <c r="Y519">
        <v>0</v>
      </c>
      <c r="Z519">
        <v>0</v>
      </c>
      <c r="AA519">
        <v>3</v>
      </c>
      <c r="AB519">
        <v>11</v>
      </c>
      <c r="AC519">
        <v>0</v>
      </c>
    </row>
    <row r="520" spans="1:29" ht="16.5" x14ac:dyDescent="0.3">
      <c r="A520">
        <v>11025</v>
      </c>
      <c r="B520">
        <v>1961</v>
      </c>
      <c r="C520" t="s">
        <v>29</v>
      </c>
      <c r="D520" t="s">
        <v>33</v>
      </c>
      <c r="E520">
        <v>36443</v>
      </c>
      <c r="F520">
        <v>1</v>
      </c>
      <c r="G520">
        <v>1</v>
      </c>
      <c r="H520" s="1">
        <v>41308</v>
      </c>
      <c r="I520">
        <v>9</v>
      </c>
      <c r="J520">
        <v>65</v>
      </c>
      <c r="K520">
        <v>0</v>
      </c>
      <c r="L520">
        <v>46</v>
      </c>
      <c r="M520">
        <v>4</v>
      </c>
      <c r="N520">
        <v>3</v>
      </c>
      <c r="O520">
        <v>20</v>
      </c>
      <c r="P520">
        <v>4</v>
      </c>
      <c r="Q520">
        <v>3</v>
      </c>
      <c r="R520">
        <v>1</v>
      </c>
      <c r="S520">
        <v>3</v>
      </c>
      <c r="T520">
        <v>8</v>
      </c>
      <c r="U520">
        <v>0</v>
      </c>
      <c r="V520">
        <v>0</v>
      </c>
      <c r="W520">
        <v>0</v>
      </c>
      <c r="X520">
        <v>0</v>
      </c>
      <c r="Y520">
        <v>0</v>
      </c>
      <c r="Z520">
        <v>0</v>
      </c>
      <c r="AA520">
        <v>3</v>
      </c>
      <c r="AB520">
        <v>11</v>
      </c>
      <c r="AC520">
        <v>0</v>
      </c>
    </row>
    <row r="521" spans="1:29" ht="16.5" x14ac:dyDescent="0.3">
      <c r="A521">
        <v>10203</v>
      </c>
      <c r="B521">
        <v>1990</v>
      </c>
      <c r="C521" t="s">
        <v>29</v>
      </c>
      <c r="D521" t="s">
        <v>30</v>
      </c>
      <c r="E521">
        <v>26095</v>
      </c>
      <c r="F521">
        <v>1</v>
      </c>
      <c r="G521">
        <v>0</v>
      </c>
      <c r="H521" s="1">
        <v>41455</v>
      </c>
      <c r="I521">
        <v>77</v>
      </c>
      <c r="J521">
        <v>11</v>
      </c>
      <c r="K521">
        <v>7</v>
      </c>
      <c r="L521">
        <v>9</v>
      </c>
      <c r="M521">
        <v>3</v>
      </c>
      <c r="N521">
        <v>1</v>
      </c>
      <c r="O521">
        <v>11</v>
      </c>
      <c r="P521">
        <v>1</v>
      </c>
      <c r="Q521">
        <v>1</v>
      </c>
      <c r="R521">
        <v>0</v>
      </c>
      <c r="S521">
        <v>3</v>
      </c>
      <c r="T521">
        <v>7</v>
      </c>
      <c r="U521">
        <v>0</v>
      </c>
      <c r="V521">
        <v>0</v>
      </c>
      <c r="W521">
        <v>0</v>
      </c>
      <c r="X521">
        <v>0</v>
      </c>
      <c r="Y521">
        <v>0</v>
      </c>
      <c r="Z521">
        <v>0</v>
      </c>
      <c r="AA521">
        <v>3</v>
      </c>
      <c r="AB521">
        <v>11</v>
      </c>
      <c r="AC521">
        <v>0</v>
      </c>
    </row>
    <row r="522" spans="1:29" ht="16.5" x14ac:dyDescent="0.3">
      <c r="A522">
        <v>4607</v>
      </c>
      <c r="B522">
        <v>1959</v>
      </c>
      <c r="C522" t="s">
        <v>29</v>
      </c>
      <c r="D522" t="s">
        <v>31</v>
      </c>
      <c r="E522">
        <v>71367</v>
      </c>
      <c r="F522">
        <v>0</v>
      </c>
      <c r="G522">
        <v>0</v>
      </c>
      <c r="H522" s="1">
        <v>41509</v>
      </c>
      <c r="I522">
        <v>24</v>
      </c>
      <c r="J522">
        <v>227</v>
      </c>
      <c r="K522">
        <v>23</v>
      </c>
      <c r="L522">
        <v>389</v>
      </c>
      <c r="M522">
        <v>42</v>
      </c>
      <c r="N522">
        <v>21</v>
      </c>
      <c r="O522">
        <v>75</v>
      </c>
      <c r="P522">
        <v>1</v>
      </c>
      <c r="Q522">
        <v>4</v>
      </c>
      <c r="R522">
        <v>5</v>
      </c>
      <c r="S522">
        <v>7</v>
      </c>
      <c r="T522">
        <v>2</v>
      </c>
      <c r="U522">
        <v>0</v>
      </c>
      <c r="V522">
        <v>0</v>
      </c>
      <c r="W522">
        <v>0</v>
      </c>
      <c r="X522">
        <v>0</v>
      </c>
      <c r="Y522">
        <v>0</v>
      </c>
      <c r="Z522">
        <v>0</v>
      </c>
      <c r="AA522">
        <v>3</v>
      </c>
      <c r="AB522">
        <v>11</v>
      </c>
      <c r="AC522">
        <v>0</v>
      </c>
    </row>
    <row r="523" spans="1:29" ht="16.5" x14ac:dyDescent="0.3">
      <c r="A523">
        <v>3711</v>
      </c>
      <c r="B523">
        <v>1944</v>
      </c>
      <c r="C523" t="s">
        <v>34</v>
      </c>
      <c r="D523" t="s">
        <v>33</v>
      </c>
      <c r="E523">
        <v>80184</v>
      </c>
      <c r="F523">
        <v>0</v>
      </c>
      <c r="G523">
        <v>0</v>
      </c>
      <c r="H523" s="1">
        <v>41699</v>
      </c>
      <c r="I523">
        <v>19</v>
      </c>
      <c r="J523">
        <v>1035</v>
      </c>
      <c r="K523">
        <v>134</v>
      </c>
      <c r="L523">
        <v>670</v>
      </c>
      <c r="M523">
        <v>25</v>
      </c>
      <c r="N523">
        <v>38</v>
      </c>
      <c r="O523">
        <v>0</v>
      </c>
      <c r="P523">
        <v>1</v>
      </c>
      <c r="Q523">
        <v>6</v>
      </c>
      <c r="R523">
        <v>3</v>
      </c>
      <c r="S523">
        <v>10</v>
      </c>
      <c r="T523">
        <v>3</v>
      </c>
      <c r="U523">
        <v>0</v>
      </c>
      <c r="V523">
        <v>0</v>
      </c>
      <c r="W523">
        <v>1</v>
      </c>
      <c r="X523">
        <v>1</v>
      </c>
      <c r="Y523">
        <v>0</v>
      </c>
      <c r="Z523">
        <v>0</v>
      </c>
      <c r="AA523">
        <v>3</v>
      </c>
      <c r="AB523">
        <v>11</v>
      </c>
      <c r="AC523">
        <v>0</v>
      </c>
    </row>
    <row r="524" spans="1:29" ht="16.5" x14ac:dyDescent="0.3">
      <c r="A524">
        <v>3696</v>
      </c>
      <c r="B524">
        <v>1965</v>
      </c>
      <c r="C524" t="s">
        <v>29</v>
      </c>
      <c r="D524" t="s">
        <v>35</v>
      </c>
      <c r="E524">
        <v>30630</v>
      </c>
      <c r="F524">
        <v>1</v>
      </c>
      <c r="G524">
        <v>1</v>
      </c>
      <c r="H524" s="1">
        <v>41666</v>
      </c>
      <c r="I524">
        <v>67</v>
      </c>
      <c r="J524">
        <v>27</v>
      </c>
      <c r="K524">
        <v>1</v>
      </c>
      <c r="L524">
        <v>12</v>
      </c>
      <c r="M524">
        <v>2</v>
      </c>
      <c r="N524">
        <v>0</v>
      </c>
      <c r="O524">
        <v>10</v>
      </c>
      <c r="P524">
        <v>2</v>
      </c>
      <c r="Q524">
        <v>2</v>
      </c>
      <c r="R524">
        <v>0</v>
      </c>
      <c r="S524">
        <v>3</v>
      </c>
      <c r="T524">
        <v>7</v>
      </c>
      <c r="U524">
        <v>0</v>
      </c>
      <c r="V524">
        <v>0</v>
      </c>
      <c r="W524">
        <v>0</v>
      </c>
      <c r="X524">
        <v>0</v>
      </c>
      <c r="Y524">
        <v>0</v>
      </c>
      <c r="Z524">
        <v>0</v>
      </c>
      <c r="AA524">
        <v>3</v>
      </c>
      <c r="AB524">
        <v>11</v>
      </c>
      <c r="AC524">
        <v>0</v>
      </c>
    </row>
    <row r="525" spans="1:29" ht="16.5" x14ac:dyDescent="0.3">
      <c r="A525">
        <v>2532</v>
      </c>
      <c r="B525">
        <v>1987</v>
      </c>
      <c r="C525" t="s">
        <v>34</v>
      </c>
      <c r="D525" t="s">
        <v>30</v>
      </c>
      <c r="E525">
        <v>73454</v>
      </c>
      <c r="F525">
        <v>0</v>
      </c>
      <c r="G525">
        <v>0</v>
      </c>
      <c r="H525" s="1">
        <v>41699</v>
      </c>
      <c r="I525">
        <v>95</v>
      </c>
      <c r="J525">
        <v>982</v>
      </c>
      <c r="K525">
        <v>73</v>
      </c>
      <c r="L525">
        <v>351</v>
      </c>
      <c r="M525">
        <v>56</v>
      </c>
      <c r="N525">
        <v>14</v>
      </c>
      <c r="O525">
        <v>175</v>
      </c>
      <c r="P525">
        <v>1</v>
      </c>
      <c r="Q525">
        <v>2</v>
      </c>
      <c r="R525">
        <v>4</v>
      </c>
      <c r="S525">
        <v>6</v>
      </c>
      <c r="T525">
        <v>5</v>
      </c>
      <c r="U525">
        <v>1</v>
      </c>
      <c r="V525">
        <v>0</v>
      </c>
      <c r="W525">
        <v>0</v>
      </c>
      <c r="X525">
        <v>0</v>
      </c>
      <c r="Y525">
        <v>0</v>
      </c>
      <c r="Z525">
        <v>0</v>
      </c>
      <c r="AA525">
        <v>3</v>
      </c>
      <c r="AB525">
        <v>11</v>
      </c>
      <c r="AC525">
        <v>0</v>
      </c>
    </row>
    <row r="526" spans="1:29" ht="16.5" x14ac:dyDescent="0.3">
      <c r="A526">
        <v>9214</v>
      </c>
      <c r="B526">
        <v>1991</v>
      </c>
      <c r="C526" t="s">
        <v>29</v>
      </c>
      <c r="D526" t="s">
        <v>33</v>
      </c>
      <c r="E526">
        <v>42691</v>
      </c>
      <c r="F526">
        <v>0</v>
      </c>
      <c r="G526">
        <v>0</v>
      </c>
      <c r="H526" s="1">
        <v>41502</v>
      </c>
      <c r="I526">
        <v>48</v>
      </c>
      <c r="J526">
        <v>179</v>
      </c>
      <c r="K526">
        <v>2</v>
      </c>
      <c r="L526">
        <v>64</v>
      </c>
      <c r="M526">
        <v>38</v>
      </c>
      <c r="N526">
        <v>17</v>
      </c>
      <c r="O526">
        <v>58</v>
      </c>
      <c r="P526">
        <v>1</v>
      </c>
      <c r="Q526">
        <v>5</v>
      </c>
      <c r="R526">
        <v>1</v>
      </c>
      <c r="S526">
        <v>6</v>
      </c>
      <c r="T526">
        <v>5</v>
      </c>
      <c r="U526">
        <v>0</v>
      </c>
      <c r="V526">
        <v>0</v>
      </c>
      <c r="W526">
        <v>0</v>
      </c>
      <c r="X526">
        <v>0</v>
      </c>
      <c r="Y526">
        <v>0</v>
      </c>
      <c r="Z526">
        <v>0</v>
      </c>
      <c r="AA526">
        <v>3</v>
      </c>
      <c r="AB526">
        <v>11</v>
      </c>
      <c r="AC526">
        <v>0</v>
      </c>
    </row>
    <row r="527" spans="1:29" ht="16.5" x14ac:dyDescent="0.3">
      <c r="A527">
        <v>4943</v>
      </c>
      <c r="B527">
        <v>1953</v>
      </c>
      <c r="C527" t="s">
        <v>29</v>
      </c>
      <c r="D527" t="s">
        <v>33</v>
      </c>
      <c r="E527">
        <v>70503</v>
      </c>
      <c r="F527">
        <v>0</v>
      </c>
      <c r="G527">
        <v>0</v>
      </c>
      <c r="H527" s="1">
        <v>41182</v>
      </c>
      <c r="I527">
        <v>73</v>
      </c>
      <c r="J527">
        <v>1379</v>
      </c>
      <c r="K527">
        <v>33</v>
      </c>
      <c r="L527">
        <v>216</v>
      </c>
      <c r="M527">
        <v>0</v>
      </c>
      <c r="N527">
        <v>33</v>
      </c>
      <c r="O527">
        <v>66</v>
      </c>
      <c r="P527">
        <v>1</v>
      </c>
      <c r="Q527">
        <v>2</v>
      </c>
      <c r="R527">
        <v>4</v>
      </c>
      <c r="S527">
        <v>9</v>
      </c>
      <c r="T527">
        <v>6</v>
      </c>
      <c r="U527">
        <v>0</v>
      </c>
      <c r="V527">
        <v>1</v>
      </c>
      <c r="W527">
        <v>1</v>
      </c>
      <c r="X527">
        <v>0</v>
      </c>
      <c r="Y527">
        <v>0</v>
      </c>
      <c r="Z527">
        <v>0</v>
      </c>
      <c r="AA527">
        <v>3</v>
      </c>
      <c r="AB527">
        <v>11</v>
      </c>
      <c r="AC527">
        <v>0</v>
      </c>
    </row>
    <row r="528" spans="1:29" ht="16.5" x14ac:dyDescent="0.3">
      <c r="A528">
        <v>35</v>
      </c>
      <c r="B528">
        <v>1987</v>
      </c>
      <c r="C528" t="s">
        <v>29</v>
      </c>
      <c r="D528" t="s">
        <v>33</v>
      </c>
      <c r="E528">
        <v>25545</v>
      </c>
      <c r="F528">
        <v>1</v>
      </c>
      <c r="G528">
        <v>0</v>
      </c>
      <c r="H528" s="1">
        <v>41160</v>
      </c>
      <c r="I528">
        <v>35</v>
      </c>
      <c r="J528">
        <v>32</v>
      </c>
      <c r="K528">
        <v>1</v>
      </c>
      <c r="L528">
        <v>64</v>
      </c>
      <c r="M528">
        <v>16</v>
      </c>
      <c r="N528">
        <v>12</v>
      </c>
      <c r="O528">
        <v>85</v>
      </c>
      <c r="P528">
        <v>3</v>
      </c>
      <c r="Q528">
        <v>2</v>
      </c>
      <c r="R528">
        <v>2</v>
      </c>
      <c r="S528">
        <v>3</v>
      </c>
      <c r="T528">
        <v>6</v>
      </c>
      <c r="U528">
        <v>0</v>
      </c>
      <c r="V528">
        <v>0</v>
      </c>
      <c r="W528">
        <v>0</v>
      </c>
      <c r="X528">
        <v>0</v>
      </c>
      <c r="Y528">
        <v>0</v>
      </c>
      <c r="Z528">
        <v>0</v>
      </c>
      <c r="AA528">
        <v>3</v>
      </c>
      <c r="AB528">
        <v>11</v>
      </c>
      <c r="AC528">
        <v>1</v>
      </c>
    </row>
    <row r="529" spans="1:29" ht="16.5" x14ac:dyDescent="0.3">
      <c r="A529">
        <v>2258</v>
      </c>
      <c r="B529">
        <v>1986</v>
      </c>
      <c r="C529" t="s">
        <v>29</v>
      </c>
      <c r="D529" t="s">
        <v>33</v>
      </c>
      <c r="E529">
        <v>32880</v>
      </c>
      <c r="F529">
        <v>1</v>
      </c>
      <c r="G529">
        <v>0</v>
      </c>
      <c r="H529" s="1">
        <v>41247</v>
      </c>
      <c r="I529">
        <v>76</v>
      </c>
      <c r="J529">
        <v>8</v>
      </c>
      <c r="K529">
        <v>4</v>
      </c>
      <c r="L529">
        <v>15</v>
      </c>
      <c r="M529">
        <v>7</v>
      </c>
      <c r="N529">
        <v>6</v>
      </c>
      <c r="O529">
        <v>2</v>
      </c>
      <c r="P529">
        <v>1</v>
      </c>
      <c r="Q529">
        <v>1</v>
      </c>
      <c r="R529">
        <v>0</v>
      </c>
      <c r="S529">
        <v>3</v>
      </c>
      <c r="T529">
        <v>8</v>
      </c>
      <c r="U529">
        <v>0</v>
      </c>
      <c r="V529">
        <v>0</v>
      </c>
      <c r="W529">
        <v>0</v>
      </c>
      <c r="X529">
        <v>0</v>
      </c>
      <c r="Y529">
        <v>0</v>
      </c>
      <c r="Z529">
        <v>0</v>
      </c>
      <c r="AA529">
        <v>3</v>
      </c>
      <c r="AB529">
        <v>11</v>
      </c>
      <c r="AC529">
        <v>0</v>
      </c>
    </row>
    <row r="530" spans="1:29" ht="16.5" x14ac:dyDescent="0.3">
      <c r="A530">
        <v>4322</v>
      </c>
      <c r="B530">
        <v>1958</v>
      </c>
      <c r="C530" t="s">
        <v>32</v>
      </c>
      <c r="D530" t="s">
        <v>31</v>
      </c>
      <c r="E530">
        <v>77863</v>
      </c>
      <c r="F530">
        <v>0</v>
      </c>
      <c r="G530">
        <v>0</v>
      </c>
      <c r="H530" s="1">
        <v>41605</v>
      </c>
      <c r="I530">
        <v>20</v>
      </c>
      <c r="J530">
        <v>881</v>
      </c>
      <c r="K530">
        <v>38</v>
      </c>
      <c r="L530">
        <v>319</v>
      </c>
      <c r="M530">
        <v>16</v>
      </c>
      <c r="N530">
        <v>25</v>
      </c>
      <c r="O530">
        <v>12</v>
      </c>
      <c r="P530">
        <v>1</v>
      </c>
      <c r="Q530">
        <v>4</v>
      </c>
      <c r="R530">
        <v>5</v>
      </c>
      <c r="S530">
        <v>10</v>
      </c>
      <c r="T530">
        <v>2</v>
      </c>
      <c r="U530">
        <v>0</v>
      </c>
      <c r="V530">
        <v>0</v>
      </c>
      <c r="W530">
        <v>0</v>
      </c>
      <c r="X530">
        <v>0</v>
      </c>
      <c r="Y530">
        <v>0</v>
      </c>
      <c r="Z530">
        <v>0</v>
      </c>
      <c r="AA530">
        <v>3</v>
      </c>
      <c r="AB530">
        <v>11</v>
      </c>
      <c r="AC530">
        <v>0</v>
      </c>
    </row>
    <row r="531" spans="1:29" ht="16.5" x14ac:dyDescent="0.3">
      <c r="A531">
        <v>713</v>
      </c>
      <c r="B531">
        <v>1977</v>
      </c>
      <c r="C531" t="s">
        <v>34</v>
      </c>
      <c r="D531" t="s">
        <v>33</v>
      </c>
      <c r="E531">
        <v>50353</v>
      </c>
      <c r="F531">
        <v>0</v>
      </c>
      <c r="G531">
        <v>0</v>
      </c>
      <c r="H531" s="1">
        <v>41798</v>
      </c>
      <c r="I531">
        <v>72</v>
      </c>
      <c r="J531">
        <v>141</v>
      </c>
      <c r="K531">
        <v>15</v>
      </c>
      <c r="L531">
        <v>153</v>
      </c>
      <c r="M531">
        <v>67</v>
      </c>
      <c r="N531">
        <v>31</v>
      </c>
      <c r="O531">
        <v>35</v>
      </c>
      <c r="P531">
        <v>1</v>
      </c>
      <c r="Q531">
        <v>4</v>
      </c>
      <c r="R531">
        <v>4</v>
      </c>
      <c r="S531">
        <v>6</v>
      </c>
      <c r="T531">
        <v>3</v>
      </c>
      <c r="U531">
        <v>0</v>
      </c>
      <c r="V531">
        <v>0</v>
      </c>
      <c r="W531">
        <v>0</v>
      </c>
      <c r="X531">
        <v>0</v>
      </c>
      <c r="Y531">
        <v>0</v>
      </c>
      <c r="Z531">
        <v>0</v>
      </c>
      <c r="AA531">
        <v>3</v>
      </c>
      <c r="AB531">
        <v>11</v>
      </c>
      <c r="AC531">
        <v>0</v>
      </c>
    </row>
    <row r="532" spans="1:29" ht="16.5" x14ac:dyDescent="0.3">
      <c r="A532">
        <v>4702</v>
      </c>
      <c r="B532">
        <v>1964</v>
      </c>
      <c r="C532" t="s">
        <v>29</v>
      </c>
      <c r="D532" t="s">
        <v>30</v>
      </c>
      <c r="E532">
        <v>61839</v>
      </c>
      <c r="F532">
        <v>0</v>
      </c>
      <c r="G532">
        <v>0</v>
      </c>
      <c r="H532" s="1">
        <v>41133</v>
      </c>
      <c r="I532">
        <v>20</v>
      </c>
      <c r="J532">
        <v>1000</v>
      </c>
      <c r="K532">
        <v>155</v>
      </c>
      <c r="L532">
        <v>379</v>
      </c>
      <c r="M532">
        <v>224</v>
      </c>
      <c r="N532">
        <v>17</v>
      </c>
      <c r="O532">
        <v>120</v>
      </c>
      <c r="P532">
        <v>1</v>
      </c>
      <c r="Q532">
        <v>4</v>
      </c>
      <c r="R532">
        <v>8</v>
      </c>
      <c r="S532">
        <v>4</v>
      </c>
      <c r="T532">
        <v>8</v>
      </c>
      <c r="U532">
        <v>0</v>
      </c>
      <c r="V532">
        <v>0</v>
      </c>
      <c r="W532">
        <v>0</v>
      </c>
      <c r="X532">
        <v>0</v>
      </c>
      <c r="Y532">
        <v>0</v>
      </c>
      <c r="Z532">
        <v>0</v>
      </c>
      <c r="AA532">
        <v>3</v>
      </c>
      <c r="AB532">
        <v>11</v>
      </c>
      <c r="AC532">
        <v>0</v>
      </c>
    </row>
    <row r="533" spans="1:29" ht="16.5" x14ac:dyDescent="0.3">
      <c r="A533">
        <v>3281</v>
      </c>
      <c r="B533">
        <v>1960</v>
      </c>
      <c r="C533" t="s">
        <v>32</v>
      </c>
      <c r="D533" t="s">
        <v>33</v>
      </c>
      <c r="E533">
        <v>49154</v>
      </c>
      <c r="F533">
        <v>1</v>
      </c>
      <c r="G533">
        <v>1</v>
      </c>
      <c r="H533" s="1">
        <v>41581</v>
      </c>
      <c r="I533">
        <v>69</v>
      </c>
      <c r="J533">
        <v>206</v>
      </c>
      <c r="K533">
        <v>10</v>
      </c>
      <c r="L533">
        <v>67</v>
      </c>
      <c r="M533">
        <v>30</v>
      </c>
      <c r="N533">
        <v>27</v>
      </c>
      <c r="O533">
        <v>71</v>
      </c>
      <c r="P533">
        <v>6</v>
      </c>
      <c r="Q533">
        <v>4</v>
      </c>
      <c r="R533">
        <v>1</v>
      </c>
      <c r="S533">
        <v>8</v>
      </c>
      <c r="T533">
        <v>6</v>
      </c>
      <c r="U533">
        <v>0</v>
      </c>
      <c r="V533">
        <v>0</v>
      </c>
      <c r="W533">
        <v>0</v>
      </c>
      <c r="X533">
        <v>0</v>
      </c>
      <c r="Y533">
        <v>0</v>
      </c>
      <c r="Z533">
        <v>0</v>
      </c>
      <c r="AA533">
        <v>3</v>
      </c>
      <c r="AB533">
        <v>11</v>
      </c>
      <c r="AC533">
        <v>0</v>
      </c>
    </row>
    <row r="534" spans="1:29" ht="16.5" x14ac:dyDescent="0.3">
      <c r="A534">
        <v>702</v>
      </c>
      <c r="B534">
        <v>1975</v>
      </c>
      <c r="C534" t="s">
        <v>37</v>
      </c>
      <c r="D534" t="s">
        <v>38</v>
      </c>
      <c r="E534">
        <v>47682</v>
      </c>
      <c r="F534">
        <v>0</v>
      </c>
      <c r="G534">
        <v>1</v>
      </c>
      <c r="H534" s="1">
        <v>41320</v>
      </c>
      <c r="I534">
        <v>80</v>
      </c>
      <c r="J534">
        <v>162</v>
      </c>
      <c r="K534">
        <v>61</v>
      </c>
      <c r="L534">
        <v>83</v>
      </c>
      <c r="M534">
        <v>97</v>
      </c>
      <c r="N534">
        <v>57</v>
      </c>
      <c r="O534">
        <v>61</v>
      </c>
      <c r="P534">
        <v>4</v>
      </c>
      <c r="Q534">
        <v>4</v>
      </c>
      <c r="R534">
        <v>3</v>
      </c>
      <c r="S534">
        <v>8</v>
      </c>
      <c r="T534">
        <v>5</v>
      </c>
      <c r="U534">
        <v>0</v>
      </c>
      <c r="V534">
        <v>0</v>
      </c>
      <c r="W534">
        <v>0</v>
      </c>
      <c r="X534">
        <v>0</v>
      </c>
      <c r="Y534">
        <v>0</v>
      </c>
      <c r="Z534">
        <v>0</v>
      </c>
      <c r="AA534">
        <v>3</v>
      </c>
      <c r="AB534">
        <v>11</v>
      </c>
      <c r="AC534">
        <v>0</v>
      </c>
    </row>
    <row r="535" spans="1:29" ht="16.5" x14ac:dyDescent="0.3">
      <c r="A535">
        <v>2004</v>
      </c>
      <c r="B535">
        <v>1969</v>
      </c>
      <c r="C535" t="s">
        <v>29</v>
      </c>
      <c r="D535" t="s">
        <v>30</v>
      </c>
      <c r="E535">
        <v>72679</v>
      </c>
      <c r="F535">
        <v>0</v>
      </c>
      <c r="G535">
        <v>1</v>
      </c>
      <c r="H535" s="1">
        <v>41535</v>
      </c>
      <c r="I535">
        <v>65</v>
      </c>
      <c r="J535">
        <v>619</v>
      </c>
      <c r="K535">
        <v>54</v>
      </c>
      <c r="L535">
        <v>260</v>
      </c>
      <c r="M535">
        <v>127</v>
      </c>
      <c r="N535">
        <v>54</v>
      </c>
      <c r="O535">
        <v>54</v>
      </c>
      <c r="P535">
        <v>1</v>
      </c>
      <c r="Q535">
        <v>4</v>
      </c>
      <c r="R535">
        <v>7</v>
      </c>
      <c r="S535">
        <v>5</v>
      </c>
      <c r="T535">
        <v>1</v>
      </c>
      <c r="U535">
        <v>0</v>
      </c>
      <c r="V535">
        <v>0</v>
      </c>
      <c r="W535">
        <v>0</v>
      </c>
      <c r="X535">
        <v>0</v>
      </c>
      <c r="Y535">
        <v>0</v>
      </c>
      <c r="Z535">
        <v>0</v>
      </c>
      <c r="AA535">
        <v>3</v>
      </c>
      <c r="AB535">
        <v>11</v>
      </c>
      <c r="AC535">
        <v>0</v>
      </c>
    </row>
    <row r="536" spans="1:29" ht="16.5" x14ac:dyDescent="0.3">
      <c r="A536">
        <v>4769</v>
      </c>
      <c r="B536">
        <v>1977</v>
      </c>
      <c r="C536" t="s">
        <v>34</v>
      </c>
      <c r="D536" t="s">
        <v>31</v>
      </c>
      <c r="E536">
        <v>57954</v>
      </c>
      <c r="F536">
        <v>1</v>
      </c>
      <c r="G536">
        <v>1</v>
      </c>
      <c r="H536" s="1">
        <v>41808</v>
      </c>
      <c r="I536">
        <v>52</v>
      </c>
      <c r="J536">
        <v>456</v>
      </c>
      <c r="K536">
        <v>4</v>
      </c>
      <c r="L536">
        <v>24</v>
      </c>
      <c r="M536">
        <v>0</v>
      </c>
      <c r="N536">
        <v>0</v>
      </c>
      <c r="O536">
        <v>9</v>
      </c>
      <c r="P536">
        <v>7</v>
      </c>
      <c r="Q536">
        <v>8</v>
      </c>
      <c r="R536">
        <v>2</v>
      </c>
      <c r="S536">
        <v>6</v>
      </c>
      <c r="T536">
        <v>7</v>
      </c>
      <c r="U536">
        <v>0</v>
      </c>
      <c r="V536">
        <v>1</v>
      </c>
      <c r="W536">
        <v>0</v>
      </c>
      <c r="X536">
        <v>0</v>
      </c>
      <c r="Y536">
        <v>0</v>
      </c>
      <c r="Z536">
        <v>0</v>
      </c>
      <c r="AA536">
        <v>3</v>
      </c>
      <c r="AB536">
        <v>11</v>
      </c>
      <c r="AC536">
        <v>0</v>
      </c>
    </row>
    <row r="537" spans="1:29" ht="16.5" x14ac:dyDescent="0.3">
      <c r="A537">
        <v>4437</v>
      </c>
      <c r="B537">
        <v>1962</v>
      </c>
      <c r="C537" t="s">
        <v>29</v>
      </c>
      <c r="D537" t="s">
        <v>33</v>
      </c>
      <c r="E537">
        <v>65316</v>
      </c>
      <c r="F537">
        <v>1</v>
      </c>
      <c r="G537">
        <v>1</v>
      </c>
      <c r="H537" s="1">
        <v>41388</v>
      </c>
      <c r="I537">
        <v>65</v>
      </c>
      <c r="J537">
        <v>112</v>
      </c>
      <c r="K537">
        <v>6</v>
      </c>
      <c r="L537">
        <v>92</v>
      </c>
      <c r="M537">
        <v>3</v>
      </c>
      <c r="N537">
        <v>9</v>
      </c>
      <c r="O537">
        <v>38</v>
      </c>
      <c r="P537">
        <v>2</v>
      </c>
      <c r="Q537">
        <v>3</v>
      </c>
      <c r="R537">
        <v>2</v>
      </c>
      <c r="S537">
        <v>5</v>
      </c>
      <c r="T537">
        <v>4</v>
      </c>
      <c r="U537">
        <v>0</v>
      </c>
      <c r="V537">
        <v>0</v>
      </c>
      <c r="W537">
        <v>0</v>
      </c>
      <c r="X537">
        <v>0</v>
      </c>
      <c r="Y537">
        <v>0</v>
      </c>
      <c r="Z537">
        <v>0</v>
      </c>
      <c r="AA537">
        <v>3</v>
      </c>
      <c r="AB537">
        <v>11</v>
      </c>
      <c r="AC537">
        <v>0</v>
      </c>
    </row>
    <row r="538" spans="1:29" ht="16.5" x14ac:dyDescent="0.3">
      <c r="A538">
        <v>8724</v>
      </c>
      <c r="B538">
        <v>1982</v>
      </c>
      <c r="C538" t="s">
        <v>29</v>
      </c>
      <c r="D538" t="s">
        <v>30</v>
      </c>
      <c r="E538">
        <v>28567</v>
      </c>
      <c r="F538">
        <v>1</v>
      </c>
      <c r="G538">
        <v>0</v>
      </c>
      <c r="H538" s="1">
        <v>41442</v>
      </c>
      <c r="I538">
        <v>57</v>
      </c>
      <c r="J538">
        <v>11</v>
      </c>
      <c r="K538">
        <v>3</v>
      </c>
      <c r="L538">
        <v>22</v>
      </c>
      <c r="M538">
        <v>2</v>
      </c>
      <c r="N538">
        <v>2</v>
      </c>
      <c r="O538">
        <v>6</v>
      </c>
      <c r="P538">
        <v>2</v>
      </c>
      <c r="Q538">
        <v>2</v>
      </c>
      <c r="R538">
        <v>0</v>
      </c>
      <c r="S538">
        <v>3</v>
      </c>
      <c r="T538">
        <v>6</v>
      </c>
      <c r="U538">
        <v>0</v>
      </c>
      <c r="V538">
        <v>0</v>
      </c>
      <c r="W538">
        <v>0</v>
      </c>
      <c r="X538">
        <v>0</v>
      </c>
      <c r="Y538">
        <v>0</v>
      </c>
      <c r="Z538">
        <v>0</v>
      </c>
      <c r="AA538">
        <v>3</v>
      </c>
      <c r="AB538">
        <v>11</v>
      </c>
      <c r="AC538">
        <v>0</v>
      </c>
    </row>
    <row r="539" spans="1:29" ht="16.5" x14ac:dyDescent="0.3">
      <c r="A539">
        <v>10741</v>
      </c>
      <c r="B539">
        <v>1951</v>
      </c>
      <c r="C539" t="s">
        <v>34</v>
      </c>
      <c r="D539" t="s">
        <v>31</v>
      </c>
      <c r="E539">
        <v>47352</v>
      </c>
      <c r="F539">
        <v>0</v>
      </c>
      <c r="G539">
        <v>1</v>
      </c>
      <c r="H539" s="1">
        <v>41375</v>
      </c>
      <c r="I539">
        <v>70</v>
      </c>
      <c r="J539">
        <v>172</v>
      </c>
      <c r="K539">
        <v>12</v>
      </c>
      <c r="L539">
        <v>112</v>
      </c>
      <c r="M539">
        <v>8</v>
      </c>
      <c r="N539">
        <v>0</v>
      </c>
      <c r="O539">
        <v>15</v>
      </c>
      <c r="P539">
        <v>4</v>
      </c>
      <c r="Q539">
        <v>6</v>
      </c>
      <c r="R539">
        <v>1</v>
      </c>
      <c r="S539">
        <v>5</v>
      </c>
      <c r="T539">
        <v>7</v>
      </c>
      <c r="U539">
        <v>0</v>
      </c>
      <c r="V539">
        <v>0</v>
      </c>
      <c r="W539">
        <v>0</v>
      </c>
      <c r="X539">
        <v>0</v>
      </c>
      <c r="Y539">
        <v>0</v>
      </c>
      <c r="Z539">
        <v>0</v>
      </c>
      <c r="AA539">
        <v>3</v>
      </c>
      <c r="AB539">
        <v>11</v>
      </c>
      <c r="AC539">
        <v>0</v>
      </c>
    </row>
    <row r="540" spans="1:29" ht="16.5" x14ac:dyDescent="0.3">
      <c r="A540">
        <v>1991</v>
      </c>
      <c r="B540">
        <v>1967</v>
      </c>
      <c r="C540" t="s">
        <v>29</v>
      </c>
      <c r="D540" t="s">
        <v>31</v>
      </c>
      <c r="E540">
        <v>44931</v>
      </c>
      <c r="F540">
        <v>0</v>
      </c>
      <c r="G540">
        <v>1</v>
      </c>
      <c r="H540" s="1">
        <v>41657</v>
      </c>
      <c r="I540">
        <v>0</v>
      </c>
      <c r="J540">
        <v>78</v>
      </c>
      <c r="K540">
        <v>0</v>
      </c>
      <c r="L540">
        <v>11</v>
      </c>
      <c r="M540">
        <v>0</v>
      </c>
      <c r="N540">
        <v>0</v>
      </c>
      <c r="O540">
        <v>7</v>
      </c>
      <c r="P540">
        <v>1</v>
      </c>
      <c r="Q540">
        <v>2</v>
      </c>
      <c r="R540">
        <v>1</v>
      </c>
      <c r="S540">
        <v>3</v>
      </c>
      <c r="T540">
        <v>5</v>
      </c>
      <c r="U540">
        <v>0</v>
      </c>
      <c r="V540">
        <v>0</v>
      </c>
      <c r="W540">
        <v>0</v>
      </c>
      <c r="X540">
        <v>0</v>
      </c>
      <c r="Y540">
        <v>0</v>
      </c>
      <c r="Z540">
        <v>0</v>
      </c>
      <c r="AA540">
        <v>3</v>
      </c>
      <c r="AB540">
        <v>11</v>
      </c>
      <c r="AC540">
        <v>0</v>
      </c>
    </row>
    <row r="541" spans="1:29" ht="16.5" x14ac:dyDescent="0.3">
      <c r="A541">
        <v>6931</v>
      </c>
      <c r="B541">
        <v>1967</v>
      </c>
      <c r="C541" t="s">
        <v>29</v>
      </c>
      <c r="D541" t="s">
        <v>35</v>
      </c>
      <c r="E541">
        <v>76982</v>
      </c>
      <c r="F541">
        <v>0</v>
      </c>
      <c r="G541">
        <v>0</v>
      </c>
      <c r="H541" s="1">
        <v>41685</v>
      </c>
      <c r="I541">
        <v>19</v>
      </c>
      <c r="J541">
        <v>464</v>
      </c>
      <c r="K541">
        <v>151</v>
      </c>
      <c r="L541">
        <v>292</v>
      </c>
      <c r="M541">
        <v>65</v>
      </c>
      <c r="N541">
        <v>60</v>
      </c>
      <c r="O541">
        <v>30</v>
      </c>
      <c r="P541">
        <v>1</v>
      </c>
      <c r="Q541">
        <v>8</v>
      </c>
      <c r="R541">
        <v>3</v>
      </c>
      <c r="S541">
        <v>4</v>
      </c>
      <c r="T541">
        <v>4</v>
      </c>
      <c r="U541">
        <v>0</v>
      </c>
      <c r="V541">
        <v>0</v>
      </c>
      <c r="W541">
        <v>1</v>
      </c>
      <c r="X541">
        <v>0</v>
      </c>
      <c r="Y541">
        <v>0</v>
      </c>
      <c r="Z541">
        <v>0</v>
      </c>
      <c r="AA541">
        <v>3</v>
      </c>
      <c r="AB541">
        <v>11</v>
      </c>
      <c r="AC541">
        <v>1</v>
      </c>
    </row>
    <row r="542" spans="1:29" ht="16.5" x14ac:dyDescent="0.3">
      <c r="A542">
        <v>11096</v>
      </c>
      <c r="B542">
        <v>1952</v>
      </c>
      <c r="C542" t="s">
        <v>37</v>
      </c>
      <c r="D542" t="s">
        <v>31</v>
      </c>
      <c r="E542">
        <v>57247</v>
      </c>
      <c r="F542">
        <v>0</v>
      </c>
      <c r="G542">
        <v>1</v>
      </c>
      <c r="H542" s="1">
        <v>41494</v>
      </c>
      <c r="I542">
        <v>50</v>
      </c>
      <c r="J542">
        <v>99</v>
      </c>
      <c r="K542">
        <v>4</v>
      </c>
      <c r="L542">
        <v>32</v>
      </c>
      <c r="M542">
        <v>37</v>
      </c>
      <c r="N542">
        <v>54</v>
      </c>
      <c r="O542">
        <v>6</v>
      </c>
      <c r="P542">
        <v>2</v>
      </c>
      <c r="Q542">
        <v>2</v>
      </c>
      <c r="R542">
        <v>1</v>
      </c>
      <c r="S542">
        <v>7</v>
      </c>
      <c r="T542">
        <v>2</v>
      </c>
      <c r="U542">
        <v>0</v>
      </c>
      <c r="V542">
        <v>0</v>
      </c>
      <c r="W542">
        <v>0</v>
      </c>
      <c r="X542">
        <v>0</v>
      </c>
      <c r="Y542">
        <v>0</v>
      </c>
      <c r="Z542">
        <v>0</v>
      </c>
      <c r="AA542">
        <v>3</v>
      </c>
      <c r="AB542">
        <v>11</v>
      </c>
      <c r="AC542">
        <v>0</v>
      </c>
    </row>
    <row r="543" spans="1:29" ht="16.5" x14ac:dyDescent="0.3">
      <c r="A543">
        <v>304</v>
      </c>
      <c r="B543">
        <v>1981</v>
      </c>
      <c r="C543" t="s">
        <v>34</v>
      </c>
      <c r="D543" t="s">
        <v>30</v>
      </c>
      <c r="E543">
        <v>22944</v>
      </c>
      <c r="F543">
        <v>1</v>
      </c>
      <c r="G543">
        <v>0</v>
      </c>
      <c r="H543" s="1">
        <v>41631</v>
      </c>
      <c r="I543">
        <v>67</v>
      </c>
      <c r="J543">
        <v>19</v>
      </c>
      <c r="K543">
        <v>3</v>
      </c>
      <c r="L543">
        <v>19</v>
      </c>
      <c r="M543">
        <v>4</v>
      </c>
      <c r="N543">
        <v>5</v>
      </c>
      <c r="O543">
        <v>26</v>
      </c>
      <c r="P543">
        <v>3</v>
      </c>
      <c r="Q543">
        <v>3</v>
      </c>
      <c r="R543">
        <v>0</v>
      </c>
      <c r="S543">
        <v>3</v>
      </c>
      <c r="T543">
        <v>7</v>
      </c>
      <c r="U543">
        <v>0</v>
      </c>
      <c r="V543">
        <v>0</v>
      </c>
      <c r="W543">
        <v>0</v>
      </c>
      <c r="X543">
        <v>0</v>
      </c>
      <c r="Y543">
        <v>0</v>
      </c>
      <c r="Z543">
        <v>0</v>
      </c>
      <c r="AA543">
        <v>3</v>
      </c>
      <c r="AB543">
        <v>11</v>
      </c>
      <c r="AC543">
        <v>0</v>
      </c>
    </row>
    <row r="544" spans="1:29" ht="16.5" x14ac:dyDescent="0.3">
      <c r="A544">
        <v>3665</v>
      </c>
      <c r="B544">
        <v>1977</v>
      </c>
      <c r="C544" t="s">
        <v>37</v>
      </c>
      <c r="D544" t="s">
        <v>31</v>
      </c>
      <c r="E544">
        <v>25315</v>
      </c>
      <c r="F544">
        <v>1</v>
      </c>
      <c r="G544">
        <v>0</v>
      </c>
      <c r="H544" s="1">
        <v>41585</v>
      </c>
      <c r="I544">
        <v>46</v>
      </c>
      <c r="J544">
        <v>1</v>
      </c>
      <c r="K544">
        <v>9</v>
      </c>
      <c r="L544">
        <v>8</v>
      </c>
      <c r="M544">
        <v>11</v>
      </c>
      <c r="N544">
        <v>3</v>
      </c>
      <c r="O544">
        <v>22</v>
      </c>
      <c r="P544">
        <v>3</v>
      </c>
      <c r="Q544">
        <v>3</v>
      </c>
      <c r="R544">
        <v>0</v>
      </c>
      <c r="S544">
        <v>3</v>
      </c>
      <c r="T544">
        <v>8</v>
      </c>
      <c r="U544">
        <v>0</v>
      </c>
      <c r="V544">
        <v>0</v>
      </c>
      <c r="W544">
        <v>0</v>
      </c>
      <c r="X544">
        <v>0</v>
      </c>
      <c r="Y544">
        <v>0</v>
      </c>
      <c r="Z544">
        <v>0</v>
      </c>
      <c r="AA544">
        <v>3</v>
      </c>
      <c r="AB544">
        <v>11</v>
      </c>
      <c r="AC544">
        <v>0</v>
      </c>
    </row>
    <row r="545" spans="1:29" ht="16.5" x14ac:dyDescent="0.3">
      <c r="A545">
        <v>10591</v>
      </c>
      <c r="B545">
        <v>1969</v>
      </c>
      <c r="C545" t="s">
        <v>29</v>
      </c>
      <c r="D545" t="s">
        <v>38</v>
      </c>
      <c r="E545">
        <v>43638</v>
      </c>
      <c r="F545">
        <v>0</v>
      </c>
      <c r="G545">
        <v>1</v>
      </c>
      <c r="H545" s="1">
        <v>41127</v>
      </c>
      <c r="I545">
        <v>37</v>
      </c>
      <c r="J545">
        <v>63</v>
      </c>
      <c r="K545">
        <v>10</v>
      </c>
      <c r="L545">
        <v>83</v>
      </c>
      <c r="M545">
        <v>7</v>
      </c>
      <c r="N545">
        <v>19</v>
      </c>
      <c r="O545">
        <v>19</v>
      </c>
      <c r="P545">
        <v>2</v>
      </c>
      <c r="Q545">
        <v>4</v>
      </c>
      <c r="R545">
        <v>1</v>
      </c>
      <c r="S545">
        <v>4</v>
      </c>
      <c r="T545">
        <v>7</v>
      </c>
      <c r="U545">
        <v>0</v>
      </c>
      <c r="V545">
        <v>0</v>
      </c>
      <c r="W545">
        <v>0</v>
      </c>
      <c r="X545">
        <v>0</v>
      </c>
      <c r="Y545">
        <v>0</v>
      </c>
      <c r="Z545">
        <v>0</v>
      </c>
      <c r="AA545">
        <v>3</v>
      </c>
      <c r="AB545">
        <v>11</v>
      </c>
      <c r="AC545">
        <v>0</v>
      </c>
    </row>
    <row r="546" spans="1:29" ht="16.5" x14ac:dyDescent="0.3">
      <c r="A546">
        <v>5036</v>
      </c>
      <c r="B546">
        <v>1984</v>
      </c>
      <c r="C546" t="s">
        <v>32</v>
      </c>
      <c r="D546" t="s">
        <v>30</v>
      </c>
      <c r="E546">
        <v>42710</v>
      </c>
      <c r="F546">
        <v>1</v>
      </c>
      <c r="G546">
        <v>0</v>
      </c>
      <c r="H546" s="1">
        <v>41241</v>
      </c>
      <c r="I546">
        <v>38</v>
      </c>
      <c r="J546">
        <v>252</v>
      </c>
      <c r="K546">
        <v>3</v>
      </c>
      <c r="L546">
        <v>42</v>
      </c>
      <c r="M546">
        <v>4</v>
      </c>
      <c r="N546">
        <v>3</v>
      </c>
      <c r="O546">
        <v>102</v>
      </c>
      <c r="P546">
        <v>2</v>
      </c>
      <c r="Q546">
        <v>4</v>
      </c>
      <c r="R546">
        <v>5</v>
      </c>
      <c r="S546">
        <v>3</v>
      </c>
      <c r="T546">
        <v>6</v>
      </c>
      <c r="U546">
        <v>0</v>
      </c>
      <c r="V546">
        <v>0</v>
      </c>
      <c r="W546">
        <v>0</v>
      </c>
      <c r="X546">
        <v>0</v>
      </c>
      <c r="Y546">
        <v>0</v>
      </c>
      <c r="Z546">
        <v>0</v>
      </c>
      <c r="AA546">
        <v>3</v>
      </c>
      <c r="AB546">
        <v>11</v>
      </c>
      <c r="AC546">
        <v>0</v>
      </c>
    </row>
    <row r="547" spans="1:29" ht="16.5" x14ac:dyDescent="0.3">
      <c r="A547">
        <v>5547</v>
      </c>
      <c r="B547">
        <v>1982</v>
      </c>
      <c r="C547" t="s">
        <v>32</v>
      </c>
      <c r="D547" t="s">
        <v>33</v>
      </c>
      <c r="E547">
        <v>84169</v>
      </c>
      <c r="F547">
        <v>0</v>
      </c>
      <c r="G547">
        <v>0</v>
      </c>
      <c r="H547" s="1">
        <v>41493</v>
      </c>
      <c r="I547">
        <v>9</v>
      </c>
      <c r="J547">
        <v>1478</v>
      </c>
      <c r="K547">
        <v>19</v>
      </c>
      <c r="L547">
        <v>403</v>
      </c>
      <c r="M547">
        <v>0</v>
      </c>
      <c r="N547">
        <v>19</v>
      </c>
      <c r="O547">
        <v>0</v>
      </c>
      <c r="P547">
        <v>1</v>
      </c>
      <c r="Q547">
        <v>7</v>
      </c>
      <c r="R547">
        <v>6</v>
      </c>
      <c r="S547">
        <v>6</v>
      </c>
      <c r="T547">
        <v>3</v>
      </c>
      <c r="U547">
        <v>0</v>
      </c>
      <c r="V547">
        <v>1</v>
      </c>
      <c r="W547">
        <v>1</v>
      </c>
      <c r="X547">
        <v>0</v>
      </c>
      <c r="Y547">
        <v>0</v>
      </c>
      <c r="Z547">
        <v>0</v>
      </c>
      <c r="AA547">
        <v>3</v>
      </c>
      <c r="AB547">
        <v>11</v>
      </c>
      <c r="AC547">
        <v>1</v>
      </c>
    </row>
    <row r="548" spans="1:29" ht="16.5" x14ac:dyDescent="0.3">
      <c r="A548">
        <v>7822</v>
      </c>
      <c r="B548">
        <v>1976</v>
      </c>
      <c r="C548" t="s">
        <v>29</v>
      </c>
      <c r="D548" t="s">
        <v>31</v>
      </c>
      <c r="E548">
        <v>54058</v>
      </c>
      <c r="F548">
        <v>0</v>
      </c>
      <c r="G548">
        <v>1</v>
      </c>
      <c r="H548" s="1">
        <v>41429</v>
      </c>
      <c r="I548">
        <v>56</v>
      </c>
      <c r="J548">
        <v>198</v>
      </c>
      <c r="K548">
        <v>18</v>
      </c>
      <c r="L548">
        <v>252</v>
      </c>
      <c r="M548">
        <v>32</v>
      </c>
      <c r="N548">
        <v>108</v>
      </c>
      <c r="O548">
        <v>54</v>
      </c>
      <c r="P548">
        <v>2</v>
      </c>
      <c r="Q548">
        <v>4</v>
      </c>
      <c r="R548">
        <v>6</v>
      </c>
      <c r="S548">
        <v>8</v>
      </c>
      <c r="T548">
        <v>3</v>
      </c>
      <c r="U548">
        <v>0</v>
      </c>
      <c r="V548">
        <v>0</v>
      </c>
      <c r="W548">
        <v>0</v>
      </c>
      <c r="X548">
        <v>0</v>
      </c>
      <c r="Y548">
        <v>0</v>
      </c>
      <c r="Z548">
        <v>0</v>
      </c>
      <c r="AA548">
        <v>3</v>
      </c>
      <c r="AB548">
        <v>11</v>
      </c>
      <c r="AC548">
        <v>0</v>
      </c>
    </row>
    <row r="549" spans="1:29" ht="16.5" x14ac:dyDescent="0.3">
      <c r="A549">
        <v>8541</v>
      </c>
      <c r="B549">
        <v>1990</v>
      </c>
      <c r="C549" t="s">
        <v>37</v>
      </c>
      <c r="D549" t="s">
        <v>33</v>
      </c>
      <c r="E549">
        <v>24683</v>
      </c>
      <c r="F549">
        <v>1</v>
      </c>
      <c r="G549">
        <v>0</v>
      </c>
      <c r="H549" s="1">
        <v>41706</v>
      </c>
      <c r="I549">
        <v>98</v>
      </c>
      <c r="J549">
        <v>8</v>
      </c>
      <c r="K549">
        <v>4</v>
      </c>
      <c r="L549">
        <v>10</v>
      </c>
      <c r="M549">
        <v>6</v>
      </c>
      <c r="N549">
        <v>7</v>
      </c>
      <c r="O549">
        <v>6</v>
      </c>
      <c r="P549">
        <v>2</v>
      </c>
      <c r="Q549">
        <v>2</v>
      </c>
      <c r="R549">
        <v>0</v>
      </c>
      <c r="S549">
        <v>4</v>
      </c>
      <c r="T549">
        <v>5</v>
      </c>
      <c r="U549">
        <v>0</v>
      </c>
      <c r="V549">
        <v>0</v>
      </c>
      <c r="W549">
        <v>0</v>
      </c>
      <c r="X549">
        <v>0</v>
      </c>
      <c r="Y549">
        <v>0</v>
      </c>
      <c r="Z549">
        <v>0</v>
      </c>
      <c r="AA549">
        <v>3</v>
      </c>
      <c r="AB549">
        <v>11</v>
      </c>
      <c r="AC549">
        <v>0</v>
      </c>
    </row>
    <row r="550" spans="1:29" ht="16.5" x14ac:dyDescent="0.3">
      <c r="A550">
        <v>10955</v>
      </c>
      <c r="B550">
        <v>1964</v>
      </c>
      <c r="C550" t="s">
        <v>29</v>
      </c>
      <c r="D550" t="s">
        <v>38</v>
      </c>
      <c r="E550">
        <v>85620</v>
      </c>
      <c r="F550">
        <v>0</v>
      </c>
      <c r="G550">
        <v>0</v>
      </c>
      <c r="H550" s="1">
        <v>41646</v>
      </c>
      <c r="I550">
        <v>68</v>
      </c>
      <c r="J550">
        <v>416</v>
      </c>
      <c r="K550">
        <v>46</v>
      </c>
      <c r="L550">
        <v>925</v>
      </c>
      <c r="M550">
        <v>60</v>
      </c>
      <c r="N550">
        <v>107</v>
      </c>
      <c r="O550">
        <v>46</v>
      </c>
      <c r="P550">
        <v>1</v>
      </c>
      <c r="Q550">
        <v>3</v>
      </c>
      <c r="R550">
        <v>6</v>
      </c>
      <c r="S550">
        <v>4</v>
      </c>
      <c r="T550">
        <v>1</v>
      </c>
      <c r="U550">
        <v>0</v>
      </c>
      <c r="V550">
        <v>0</v>
      </c>
      <c r="W550">
        <v>0</v>
      </c>
      <c r="X550">
        <v>0</v>
      </c>
      <c r="Y550">
        <v>0</v>
      </c>
      <c r="Z550">
        <v>0</v>
      </c>
      <c r="AA550">
        <v>3</v>
      </c>
      <c r="AB550">
        <v>11</v>
      </c>
      <c r="AC550">
        <v>1</v>
      </c>
    </row>
    <row r="551" spans="1:29" ht="16.5" x14ac:dyDescent="0.3">
      <c r="A551">
        <v>4368</v>
      </c>
      <c r="B551">
        <v>1980</v>
      </c>
      <c r="C551" t="s">
        <v>29</v>
      </c>
      <c r="D551" t="s">
        <v>33</v>
      </c>
      <c r="E551">
        <v>47850</v>
      </c>
      <c r="F551">
        <v>1</v>
      </c>
      <c r="G551">
        <v>0</v>
      </c>
      <c r="H551" s="1">
        <v>41611</v>
      </c>
      <c r="I551">
        <v>72</v>
      </c>
      <c r="J551">
        <v>42</v>
      </c>
      <c r="K551">
        <v>7</v>
      </c>
      <c r="L551">
        <v>43</v>
      </c>
      <c r="M551">
        <v>20</v>
      </c>
      <c r="N551">
        <v>12</v>
      </c>
      <c r="O551">
        <v>10</v>
      </c>
      <c r="P551">
        <v>1</v>
      </c>
      <c r="Q551">
        <v>3</v>
      </c>
      <c r="R551">
        <v>0</v>
      </c>
      <c r="S551">
        <v>4</v>
      </c>
      <c r="T551">
        <v>6</v>
      </c>
      <c r="U551">
        <v>0</v>
      </c>
      <c r="V551">
        <v>0</v>
      </c>
      <c r="W551">
        <v>0</v>
      </c>
      <c r="X551">
        <v>0</v>
      </c>
      <c r="Y551">
        <v>0</v>
      </c>
      <c r="Z551">
        <v>0</v>
      </c>
      <c r="AA551">
        <v>3</v>
      </c>
      <c r="AB551">
        <v>11</v>
      </c>
      <c r="AC551">
        <v>0</v>
      </c>
    </row>
    <row r="552" spans="1:29" ht="16.5" x14ac:dyDescent="0.3">
      <c r="A552">
        <v>9671</v>
      </c>
      <c r="B552">
        <v>1968</v>
      </c>
      <c r="C552" t="s">
        <v>29</v>
      </c>
      <c r="D552" t="s">
        <v>33</v>
      </c>
      <c r="E552">
        <v>19514</v>
      </c>
      <c r="F552">
        <v>1</v>
      </c>
      <c r="G552">
        <v>1</v>
      </c>
      <c r="H552" s="1">
        <v>41665</v>
      </c>
      <c r="I552">
        <v>47</v>
      </c>
      <c r="J552">
        <v>14</v>
      </c>
      <c r="K552">
        <v>3</v>
      </c>
      <c r="L552">
        <v>21</v>
      </c>
      <c r="M552">
        <v>2</v>
      </c>
      <c r="N552">
        <v>1</v>
      </c>
      <c r="O552">
        <v>28</v>
      </c>
      <c r="P552">
        <v>4</v>
      </c>
      <c r="Q552">
        <v>3</v>
      </c>
      <c r="R552">
        <v>1</v>
      </c>
      <c r="S552">
        <v>2</v>
      </c>
      <c r="T552">
        <v>8</v>
      </c>
      <c r="U552">
        <v>1</v>
      </c>
      <c r="V552">
        <v>0</v>
      </c>
      <c r="W552">
        <v>0</v>
      </c>
      <c r="X552">
        <v>0</v>
      </c>
      <c r="Y552">
        <v>0</v>
      </c>
      <c r="Z552">
        <v>0</v>
      </c>
      <c r="AA552">
        <v>3</v>
      </c>
      <c r="AB552">
        <v>11</v>
      </c>
      <c r="AC552">
        <v>1</v>
      </c>
    </row>
    <row r="553" spans="1:29" ht="16.5" x14ac:dyDescent="0.3">
      <c r="A553">
        <v>2256</v>
      </c>
      <c r="B553">
        <v>1973</v>
      </c>
      <c r="C553" t="s">
        <v>34</v>
      </c>
      <c r="D553" t="s">
        <v>33</v>
      </c>
      <c r="E553">
        <v>27159</v>
      </c>
      <c r="F553">
        <v>1</v>
      </c>
      <c r="G553">
        <v>1</v>
      </c>
      <c r="H553" s="1">
        <v>41727</v>
      </c>
      <c r="I553">
        <v>33</v>
      </c>
      <c r="J553">
        <v>17</v>
      </c>
      <c r="K553">
        <v>0</v>
      </c>
      <c r="L553">
        <v>3</v>
      </c>
      <c r="M553">
        <v>0</v>
      </c>
      <c r="N553">
        <v>0</v>
      </c>
      <c r="O553">
        <v>1</v>
      </c>
      <c r="P553">
        <v>2</v>
      </c>
      <c r="Q553">
        <v>1</v>
      </c>
      <c r="R553">
        <v>0</v>
      </c>
      <c r="S553">
        <v>3</v>
      </c>
      <c r="T553">
        <v>6</v>
      </c>
      <c r="U553">
        <v>0</v>
      </c>
      <c r="V553">
        <v>0</v>
      </c>
      <c r="W553">
        <v>0</v>
      </c>
      <c r="X553">
        <v>0</v>
      </c>
      <c r="Y553">
        <v>0</v>
      </c>
      <c r="Z553">
        <v>0</v>
      </c>
      <c r="AA553">
        <v>3</v>
      </c>
      <c r="AB553">
        <v>11</v>
      </c>
      <c r="AC553">
        <v>0</v>
      </c>
    </row>
    <row r="554" spans="1:29" ht="16.5" x14ac:dyDescent="0.3">
      <c r="A554">
        <v>4279</v>
      </c>
      <c r="B554">
        <v>1963</v>
      </c>
      <c r="C554" t="s">
        <v>37</v>
      </c>
      <c r="D554" t="s">
        <v>30</v>
      </c>
      <c r="E554">
        <v>39548</v>
      </c>
      <c r="F554">
        <v>1</v>
      </c>
      <c r="G554">
        <v>1</v>
      </c>
      <c r="H554" s="1">
        <v>41729</v>
      </c>
      <c r="I554">
        <v>87</v>
      </c>
      <c r="J554">
        <v>15</v>
      </c>
      <c r="K554">
        <v>4</v>
      </c>
      <c r="L554">
        <v>10</v>
      </c>
      <c r="M554">
        <v>3</v>
      </c>
      <c r="N554">
        <v>4</v>
      </c>
      <c r="O554">
        <v>18</v>
      </c>
      <c r="P554">
        <v>2</v>
      </c>
      <c r="Q554">
        <v>1</v>
      </c>
      <c r="R554">
        <v>1</v>
      </c>
      <c r="S554">
        <v>3</v>
      </c>
      <c r="T554">
        <v>3</v>
      </c>
      <c r="U554">
        <v>0</v>
      </c>
      <c r="V554">
        <v>0</v>
      </c>
      <c r="W554">
        <v>0</v>
      </c>
      <c r="X554">
        <v>0</v>
      </c>
      <c r="Y554">
        <v>0</v>
      </c>
      <c r="Z554">
        <v>0</v>
      </c>
      <c r="AA554">
        <v>3</v>
      </c>
      <c r="AB554">
        <v>11</v>
      </c>
      <c r="AC554">
        <v>0</v>
      </c>
    </row>
    <row r="555" spans="1:29" ht="16.5" x14ac:dyDescent="0.3">
      <c r="A555">
        <v>5371</v>
      </c>
      <c r="B555">
        <v>1989</v>
      </c>
      <c r="C555" t="s">
        <v>29</v>
      </c>
      <c r="D555" t="s">
        <v>30</v>
      </c>
      <c r="E555">
        <v>21474</v>
      </c>
      <c r="F555">
        <v>1</v>
      </c>
      <c r="G555">
        <v>0</v>
      </c>
      <c r="H555" s="1">
        <v>41737</v>
      </c>
      <c r="I555">
        <v>0</v>
      </c>
      <c r="J555">
        <v>6</v>
      </c>
      <c r="K555">
        <v>16</v>
      </c>
      <c r="L555">
        <v>24</v>
      </c>
      <c r="M555">
        <v>11</v>
      </c>
      <c r="N555">
        <v>0</v>
      </c>
      <c r="O555">
        <v>34</v>
      </c>
      <c r="P555">
        <v>2</v>
      </c>
      <c r="Q555">
        <v>3</v>
      </c>
      <c r="R555">
        <v>1</v>
      </c>
      <c r="S555">
        <v>2</v>
      </c>
      <c r="T555">
        <v>7</v>
      </c>
      <c r="U555">
        <v>1</v>
      </c>
      <c r="V555">
        <v>0</v>
      </c>
      <c r="W555">
        <v>0</v>
      </c>
      <c r="X555">
        <v>0</v>
      </c>
      <c r="Y555">
        <v>0</v>
      </c>
      <c r="Z555">
        <v>0</v>
      </c>
      <c r="AA555">
        <v>3</v>
      </c>
      <c r="AB555">
        <v>11</v>
      </c>
      <c r="AC555">
        <v>1</v>
      </c>
    </row>
    <row r="556" spans="1:29" ht="16.5" x14ac:dyDescent="0.3">
      <c r="A556">
        <v>9240</v>
      </c>
      <c r="B556">
        <v>1971</v>
      </c>
      <c r="C556" t="s">
        <v>32</v>
      </c>
      <c r="D556" t="s">
        <v>30</v>
      </c>
      <c r="E556">
        <v>60504</v>
      </c>
      <c r="F556">
        <v>0</v>
      </c>
      <c r="G556">
        <v>1</v>
      </c>
      <c r="H556" s="1">
        <v>41677</v>
      </c>
      <c r="I556">
        <v>73</v>
      </c>
      <c r="J556">
        <v>458</v>
      </c>
      <c r="K556">
        <v>0</v>
      </c>
      <c r="L556">
        <v>24</v>
      </c>
      <c r="M556">
        <v>6</v>
      </c>
      <c r="N556">
        <v>4</v>
      </c>
      <c r="O556">
        <v>34</v>
      </c>
      <c r="P556">
        <v>2</v>
      </c>
      <c r="Q556">
        <v>6</v>
      </c>
      <c r="R556">
        <v>2</v>
      </c>
      <c r="S556">
        <v>8</v>
      </c>
      <c r="T556">
        <v>6</v>
      </c>
      <c r="U556">
        <v>0</v>
      </c>
      <c r="V556">
        <v>0</v>
      </c>
      <c r="W556">
        <v>0</v>
      </c>
      <c r="X556">
        <v>0</v>
      </c>
      <c r="Y556">
        <v>0</v>
      </c>
      <c r="Z556">
        <v>0</v>
      </c>
      <c r="AA556">
        <v>3</v>
      </c>
      <c r="AB556">
        <v>11</v>
      </c>
      <c r="AC556">
        <v>0</v>
      </c>
    </row>
    <row r="557" spans="1:29" ht="16.5" x14ac:dyDescent="0.3">
      <c r="A557">
        <v>9460</v>
      </c>
      <c r="B557">
        <v>1963</v>
      </c>
      <c r="C557" t="s">
        <v>29</v>
      </c>
      <c r="D557" t="s">
        <v>33</v>
      </c>
      <c r="E557">
        <v>22419</v>
      </c>
      <c r="F557">
        <v>0</v>
      </c>
      <c r="G557">
        <v>0</v>
      </c>
      <c r="H557" s="1">
        <v>41382</v>
      </c>
      <c r="I557">
        <v>74</v>
      </c>
      <c r="J557">
        <v>30</v>
      </c>
      <c r="K557">
        <v>3</v>
      </c>
      <c r="L557">
        <v>47</v>
      </c>
      <c r="M557">
        <v>19</v>
      </c>
      <c r="N557">
        <v>21</v>
      </c>
      <c r="O557">
        <v>42</v>
      </c>
      <c r="P557">
        <v>1</v>
      </c>
      <c r="Q557">
        <v>3</v>
      </c>
      <c r="R557">
        <v>2</v>
      </c>
      <c r="S557">
        <v>2</v>
      </c>
      <c r="T557">
        <v>8</v>
      </c>
      <c r="U557">
        <v>0</v>
      </c>
      <c r="V557">
        <v>0</v>
      </c>
      <c r="W557">
        <v>0</v>
      </c>
      <c r="X557">
        <v>0</v>
      </c>
      <c r="Y557">
        <v>0</v>
      </c>
      <c r="Z557">
        <v>0</v>
      </c>
      <c r="AA557">
        <v>3</v>
      </c>
      <c r="AB557">
        <v>11</v>
      </c>
      <c r="AC557">
        <v>0</v>
      </c>
    </row>
    <row r="558" spans="1:29" ht="16.5" x14ac:dyDescent="0.3">
      <c r="A558">
        <v>9504</v>
      </c>
      <c r="B558">
        <v>1949</v>
      </c>
      <c r="C558" t="s">
        <v>34</v>
      </c>
      <c r="D558" t="s">
        <v>33</v>
      </c>
      <c r="E558">
        <v>81698</v>
      </c>
      <c r="F558">
        <v>0</v>
      </c>
      <c r="G558">
        <v>0</v>
      </c>
      <c r="H558" s="1">
        <v>41584</v>
      </c>
      <c r="I558">
        <v>4</v>
      </c>
      <c r="J558">
        <v>179</v>
      </c>
      <c r="K558">
        <v>28</v>
      </c>
      <c r="L558">
        <v>520</v>
      </c>
      <c r="M558">
        <v>111</v>
      </c>
      <c r="N558">
        <v>123</v>
      </c>
      <c r="O558">
        <v>47</v>
      </c>
      <c r="P558">
        <v>1</v>
      </c>
      <c r="Q558">
        <v>3</v>
      </c>
      <c r="R558">
        <v>8</v>
      </c>
      <c r="S558">
        <v>13</v>
      </c>
      <c r="T558">
        <v>1</v>
      </c>
      <c r="U558">
        <v>0</v>
      </c>
      <c r="V558">
        <v>0</v>
      </c>
      <c r="W558">
        <v>0</v>
      </c>
      <c r="X558">
        <v>0</v>
      </c>
      <c r="Y558">
        <v>0</v>
      </c>
      <c r="Z558">
        <v>0</v>
      </c>
      <c r="AA558">
        <v>3</v>
      </c>
      <c r="AB558">
        <v>11</v>
      </c>
      <c r="AC558">
        <v>1</v>
      </c>
    </row>
    <row r="559" spans="1:29" ht="16.5" x14ac:dyDescent="0.3">
      <c r="A559">
        <v>8692</v>
      </c>
      <c r="B559">
        <v>1952</v>
      </c>
      <c r="C559" t="s">
        <v>29</v>
      </c>
      <c r="D559" t="s">
        <v>31</v>
      </c>
      <c r="E559">
        <v>43462</v>
      </c>
      <c r="F559">
        <v>1</v>
      </c>
      <c r="G559">
        <v>1</v>
      </c>
      <c r="H559" s="1">
        <v>41164</v>
      </c>
      <c r="I559">
        <v>50</v>
      </c>
      <c r="J559">
        <v>90</v>
      </c>
      <c r="K559">
        <v>17</v>
      </c>
      <c r="L559">
        <v>97</v>
      </c>
      <c r="M559">
        <v>15</v>
      </c>
      <c r="N559">
        <v>6</v>
      </c>
      <c r="O559">
        <v>15</v>
      </c>
      <c r="P559">
        <v>6</v>
      </c>
      <c r="Q559">
        <v>4</v>
      </c>
      <c r="R559">
        <v>1</v>
      </c>
      <c r="S559">
        <v>5</v>
      </c>
      <c r="T559">
        <v>8</v>
      </c>
      <c r="U559">
        <v>0</v>
      </c>
      <c r="V559">
        <v>0</v>
      </c>
      <c r="W559">
        <v>0</v>
      </c>
      <c r="X559">
        <v>0</v>
      </c>
      <c r="Y559">
        <v>0</v>
      </c>
      <c r="Z559">
        <v>0</v>
      </c>
      <c r="AA559">
        <v>3</v>
      </c>
      <c r="AB559">
        <v>11</v>
      </c>
      <c r="AC559">
        <v>0</v>
      </c>
    </row>
    <row r="560" spans="1:29" ht="16.5" x14ac:dyDescent="0.3">
      <c r="A560">
        <v>448</v>
      </c>
      <c r="B560">
        <v>1978</v>
      </c>
      <c r="C560" t="s">
        <v>32</v>
      </c>
      <c r="D560" t="s">
        <v>30</v>
      </c>
      <c r="E560">
        <v>54880</v>
      </c>
      <c r="F560">
        <v>1</v>
      </c>
      <c r="G560">
        <v>0</v>
      </c>
      <c r="H560" s="1">
        <v>41334</v>
      </c>
      <c r="I560">
        <v>57</v>
      </c>
      <c r="J560">
        <v>308</v>
      </c>
      <c r="K560">
        <v>85</v>
      </c>
      <c r="L560">
        <v>137</v>
      </c>
      <c r="M560">
        <v>102</v>
      </c>
      <c r="N560">
        <v>45</v>
      </c>
      <c r="O560">
        <v>118</v>
      </c>
      <c r="P560">
        <v>2</v>
      </c>
      <c r="Q560">
        <v>6</v>
      </c>
      <c r="R560">
        <v>2</v>
      </c>
      <c r="S560">
        <v>11</v>
      </c>
      <c r="T560">
        <v>5</v>
      </c>
      <c r="U560">
        <v>0</v>
      </c>
      <c r="V560">
        <v>0</v>
      </c>
      <c r="W560">
        <v>0</v>
      </c>
      <c r="X560">
        <v>0</v>
      </c>
      <c r="Y560">
        <v>0</v>
      </c>
      <c r="Z560">
        <v>0</v>
      </c>
      <c r="AA560">
        <v>3</v>
      </c>
      <c r="AB560">
        <v>11</v>
      </c>
      <c r="AC560">
        <v>0</v>
      </c>
    </row>
    <row r="561" spans="1:29" ht="16.5" x14ac:dyDescent="0.3">
      <c r="A561">
        <v>8314</v>
      </c>
      <c r="B561">
        <v>1982</v>
      </c>
      <c r="C561" t="s">
        <v>29</v>
      </c>
      <c r="D561" t="s">
        <v>33</v>
      </c>
      <c r="E561">
        <v>79908</v>
      </c>
      <c r="F561">
        <v>0</v>
      </c>
      <c r="G561">
        <v>0</v>
      </c>
      <c r="H561" s="1">
        <v>41369</v>
      </c>
      <c r="I561">
        <v>30</v>
      </c>
      <c r="J561">
        <v>557</v>
      </c>
      <c r="K561">
        <v>129</v>
      </c>
      <c r="L561">
        <v>761</v>
      </c>
      <c r="M561">
        <v>29</v>
      </c>
      <c r="N561">
        <v>185</v>
      </c>
      <c r="O561">
        <v>111</v>
      </c>
      <c r="P561">
        <v>1</v>
      </c>
      <c r="Q561">
        <v>5</v>
      </c>
      <c r="R561">
        <v>6</v>
      </c>
      <c r="S561">
        <v>7</v>
      </c>
      <c r="T561">
        <v>2</v>
      </c>
      <c r="U561">
        <v>0</v>
      </c>
      <c r="V561">
        <v>0</v>
      </c>
      <c r="W561">
        <v>1</v>
      </c>
      <c r="X561">
        <v>0</v>
      </c>
      <c r="Y561">
        <v>0</v>
      </c>
      <c r="Z561">
        <v>0</v>
      </c>
      <c r="AA561">
        <v>3</v>
      </c>
      <c r="AB561">
        <v>11</v>
      </c>
      <c r="AC561">
        <v>0</v>
      </c>
    </row>
    <row r="562" spans="1:29" ht="16.5" x14ac:dyDescent="0.3">
      <c r="A562">
        <v>8420</v>
      </c>
      <c r="B562">
        <v>1970</v>
      </c>
      <c r="C562" t="s">
        <v>37</v>
      </c>
      <c r="D562" t="s">
        <v>33</v>
      </c>
      <c r="E562">
        <v>15315</v>
      </c>
      <c r="F562">
        <v>0</v>
      </c>
      <c r="G562">
        <v>0</v>
      </c>
      <c r="H562" s="1">
        <v>41489</v>
      </c>
      <c r="I562">
        <v>27</v>
      </c>
      <c r="J562">
        <v>7</v>
      </c>
      <c r="K562">
        <v>4</v>
      </c>
      <c r="L562">
        <v>13</v>
      </c>
      <c r="M562">
        <v>15</v>
      </c>
      <c r="N562">
        <v>8</v>
      </c>
      <c r="O562">
        <v>17</v>
      </c>
      <c r="P562">
        <v>2</v>
      </c>
      <c r="Q562">
        <v>2</v>
      </c>
      <c r="R562">
        <v>0</v>
      </c>
      <c r="S562">
        <v>4</v>
      </c>
      <c r="T562">
        <v>5</v>
      </c>
      <c r="U562">
        <v>0</v>
      </c>
      <c r="V562">
        <v>0</v>
      </c>
      <c r="W562">
        <v>0</v>
      </c>
      <c r="X562">
        <v>0</v>
      </c>
      <c r="Y562">
        <v>0</v>
      </c>
      <c r="Z562">
        <v>0</v>
      </c>
      <c r="AA562">
        <v>3</v>
      </c>
      <c r="AB562">
        <v>11</v>
      </c>
      <c r="AC562">
        <v>0</v>
      </c>
    </row>
    <row r="563" spans="1:29" ht="16.5" x14ac:dyDescent="0.3">
      <c r="A563">
        <v>3174</v>
      </c>
      <c r="B563">
        <v>1959</v>
      </c>
      <c r="C563" t="s">
        <v>29</v>
      </c>
      <c r="D563" t="s">
        <v>31</v>
      </c>
      <c r="E563">
        <v>87771</v>
      </c>
      <c r="F563">
        <v>0</v>
      </c>
      <c r="G563">
        <v>1</v>
      </c>
      <c r="H563" s="1">
        <v>41416</v>
      </c>
      <c r="I563">
        <v>61</v>
      </c>
      <c r="J563">
        <v>1492</v>
      </c>
      <c r="K563">
        <v>38</v>
      </c>
      <c r="L563">
        <v>287</v>
      </c>
      <c r="M563">
        <v>50</v>
      </c>
      <c r="N563">
        <v>57</v>
      </c>
      <c r="O563">
        <v>33</v>
      </c>
      <c r="P563">
        <v>1</v>
      </c>
      <c r="Q563">
        <v>5</v>
      </c>
      <c r="R563">
        <v>10</v>
      </c>
      <c r="S563">
        <v>4</v>
      </c>
      <c r="T563">
        <v>6</v>
      </c>
      <c r="U563">
        <v>0</v>
      </c>
      <c r="V563">
        <v>1</v>
      </c>
      <c r="W563">
        <v>1</v>
      </c>
      <c r="X563">
        <v>1</v>
      </c>
      <c r="Y563">
        <v>1</v>
      </c>
      <c r="Z563">
        <v>0</v>
      </c>
      <c r="AA563">
        <v>3</v>
      </c>
      <c r="AB563">
        <v>11</v>
      </c>
      <c r="AC563">
        <v>1</v>
      </c>
    </row>
    <row r="564" spans="1:29" ht="16.5" x14ac:dyDescent="0.3">
      <c r="A564">
        <v>7685</v>
      </c>
      <c r="B564">
        <v>1978</v>
      </c>
      <c r="C564" t="s">
        <v>29</v>
      </c>
      <c r="D564" t="s">
        <v>33</v>
      </c>
      <c r="E564">
        <v>33039</v>
      </c>
      <c r="F564">
        <v>1</v>
      </c>
      <c r="G564">
        <v>0</v>
      </c>
      <c r="H564" s="1">
        <v>41526</v>
      </c>
      <c r="I564">
        <v>4</v>
      </c>
      <c r="J564">
        <v>30</v>
      </c>
      <c r="K564">
        <v>8</v>
      </c>
      <c r="L564">
        <v>12</v>
      </c>
      <c r="M564">
        <v>8</v>
      </c>
      <c r="N564">
        <v>8</v>
      </c>
      <c r="O564">
        <v>12</v>
      </c>
      <c r="P564">
        <v>1</v>
      </c>
      <c r="Q564">
        <v>2</v>
      </c>
      <c r="R564">
        <v>0</v>
      </c>
      <c r="S564">
        <v>4</v>
      </c>
      <c r="T564">
        <v>5</v>
      </c>
      <c r="U564">
        <v>0</v>
      </c>
      <c r="V564">
        <v>0</v>
      </c>
      <c r="W564">
        <v>0</v>
      </c>
      <c r="X564">
        <v>0</v>
      </c>
      <c r="Y564">
        <v>0</v>
      </c>
      <c r="Z564">
        <v>0</v>
      </c>
      <c r="AA564">
        <v>3</v>
      </c>
      <c r="AB564">
        <v>11</v>
      </c>
      <c r="AC564">
        <v>0</v>
      </c>
    </row>
    <row r="565" spans="1:29" ht="16.5" x14ac:dyDescent="0.3">
      <c r="A565">
        <v>3179</v>
      </c>
      <c r="B565">
        <v>1980</v>
      </c>
      <c r="C565" t="s">
        <v>29</v>
      </c>
      <c r="D565" t="s">
        <v>30</v>
      </c>
      <c r="E565">
        <v>81741</v>
      </c>
      <c r="F565">
        <v>0</v>
      </c>
      <c r="G565">
        <v>0</v>
      </c>
      <c r="H565" s="1">
        <v>41441</v>
      </c>
      <c r="I565">
        <v>75</v>
      </c>
      <c r="J565">
        <v>249</v>
      </c>
      <c r="K565">
        <v>153</v>
      </c>
      <c r="L565">
        <v>940</v>
      </c>
      <c r="M565">
        <v>58</v>
      </c>
      <c r="N565">
        <v>134</v>
      </c>
      <c r="O565">
        <v>38</v>
      </c>
      <c r="P565">
        <v>0</v>
      </c>
      <c r="Q565">
        <v>6</v>
      </c>
      <c r="R565">
        <v>6</v>
      </c>
      <c r="S565">
        <v>7</v>
      </c>
      <c r="T565">
        <v>2</v>
      </c>
      <c r="U565">
        <v>0</v>
      </c>
      <c r="V565">
        <v>0</v>
      </c>
      <c r="W565">
        <v>0</v>
      </c>
      <c r="X565">
        <v>0</v>
      </c>
      <c r="Y565">
        <v>0</v>
      </c>
      <c r="Z565">
        <v>0</v>
      </c>
      <c r="AA565">
        <v>3</v>
      </c>
      <c r="AB565">
        <v>11</v>
      </c>
      <c r="AC565">
        <v>0</v>
      </c>
    </row>
    <row r="566" spans="1:29" ht="16.5" x14ac:dyDescent="0.3">
      <c r="A566">
        <v>9780</v>
      </c>
      <c r="B566">
        <v>1971</v>
      </c>
      <c r="C566" t="s">
        <v>34</v>
      </c>
      <c r="D566" t="s">
        <v>31</v>
      </c>
      <c r="E566">
        <v>71499</v>
      </c>
      <c r="F566">
        <v>0</v>
      </c>
      <c r="G566">
        <v>1</v>
      </c>
      <c r="H566" s="1">
        <v>41450</v>
      </c>
      <c r="I566">
        <v>12</v>
      </c>
      <c r="J566">
        <v>465</v>
      </c>
      <c r="K566">
        <v>25</v>
      </c>
      <c r="L566">
        <v>132</v>
      </c>
      <c r="M566">
        <v>136</v>
      </c>
      <c r="N566">
        <v>0</v>
      </c>
      <c r="O566">
        <v>37</v>
      </c>
      <c r="P566">
        <v>2</v>
      </c>
      <c r="Q566">
        <v>8</v>
      </c>
      <c r="R566">
        <v>3</v>
      </c>
      <c r="S566">
        <v>13</v>
      </c>
      <c r="T566">
        <v>4</v>
      </c>
      <c r="U566">
        <v>0</v>
      </c>
      <c r="V566">
        <v>0</v>
      </c>
      <c r="W566">
        <v>0</v>
      </c>
      <c r="X566">
        <v>0</v>
      </c>
      <c r="Y566">
        <v>0</v>
      </c>
      <c r="Z566">
        <v>0</v>
      </c>
      <c r="AA566">
        <v>3</v>
      </c>
      <c r="AB566">
        <v>11</v>
      </c>
      <c r="AC566">
        <v>0</v>
      </c>
    </row>
    <row r="567" spans="1:29" ht="16.5" x14ac:dyDescent="0.3">
      <c r="A567">
        <v>10681</v>
      </c>
      <c r="B567">
        <v>1970</v>
      </c>
      <c r="C567" t="s">
        <v>37</v>
      </c>
      <c r="D567" t="s">
        <v>33</v>
      </c>
      <c r="E567">
        <v>62466</v>
      </c>
      <c r="F567">
        <v>0</v>
      </c>
      <c r="G567">
        <v>1</v>
      </c>
      <c r="H567" s="1">
        <v>41654</v>
      </c>
      <c r="I567">
        <v>13</v>
      </c>
      <c r="J567">
        <v>129</v>
      </c>
      <c r="K567">
        <v>129</v>
      </c>
      <c r="L567">
        <v>259</v>
      </c>
      <c r="M567">
        <v>168</v>
      </c>
      <c r="N567">
        <v>121</v>
      </c>
      <c r="O567">
        <v>83</v>
      </c>
      <c r="P567">
        <v>5</v>
      </c>
      <c r="Q567">
        <v>6</v>
      </c>
      <c r="R567">
        <v>3</v>
      </c>
      <c r="S567">
        <v>12</v>
      </c>
      <c r="T567">
        <v>4</v>
      </c>
      <c r="U567">
        <v>0</v>
      </c>
      <c r="V567">
        <v>0</v>
      </c>
      <c r="W567">
        <v>0</v>
      </c>
      <c r="X567">
        <v>0</v>
      </c>
      <c r="Y567">
        <v>0</v>
      </c>
      <c r="Z567">
        <v>0</v>
      </c>
      <c r="AA567">
        <v>3</v>
      </c>
      <c r="AB567">
        <v>11</v>
      </c>
      <c r="AC567">
        <v>0</v>
      </c>
    </row>
    <row r="568" spans="1:29" ht="16.5" x14ac:dyDescent="0.3">
      <c r="A568">
        <v>10232</v>
      </c>
      <c r="B568">
        <v>1963</v>
      </c>
      <c r="C568" t="s">
        <v>32</v>
      </c>
      <c r="D568" t="s">
        <v>35</v>
      </c>
      <c r="E568">
        <v>48799</v>
      </c>
      <c r="F568">
        <v>0</v>
      </c>
      <c r="G568">
        <v>1</v>
      </c>
      <c r="H568" s="1">
        <v>41583</v>
      </c>
      <c r="I568">
        <v>9</v>
      </c>
      <c r="J568">
        <v>174</v>
      </c>
      <c r="K568">
        <v>18</v>
      </c>
      <c r="L568">
        <v>81</v>
      </c>
      <c r="M568">
        <v>28</v>
      </c>
      <c r="N568">
        <v>6</v>
      </c>
      <c r="O568">
        <v>24</v>
      </c>
      <c r="P568">
        <v>3</v>
      </c>
      <c r="Q568">
        <v>3</v>
      </c>
      <c r="R568">
        <v>2</v>
      </c>
      <c r="S568">
        <v>7</v>
      </c>
      <c r="T568">
        <v>3</v>
      </c>
      <c r="U568">
        <v>0</v>
      </c>
      <c r="V568">
        <v>0</v>
      </c>
      <c r="W568">
        <v>0</v>
      </c>
      <c r="X568">
        <v>0</v>
      </c>
      <c r="Y568">
        <v>0</v>
      </c>
      <c r="Z568">
        <v>0</v>
      </c>
      <c r="AA568">
        <v>3</v>
      </c>
      <c r="AB568">
        <v>11</v>
      </c>
      <c r="AC568">
        <v>0</v>
      </c>
    </row>
    <row r="569" spans="1:29" ht="16.5" x14ac:dyDescent="0.3">
      <c r="A569">
        <v>4184</v>
      </c>
      <c r="B569">
        <v>1950</v>
      </c>
      <c r="C569" t="s">
        <v>32</v>
      </c>
      <c r="D569" t="s">
        <v>31</v>
      </c>
      <c r="E569">
        <v>52157</v>
      </c>
      <c r="F569">
        <v>0</v>
      </c>
      <c r="G569">
        <v>1</v>
      </c>
      <c r="H569" s="1">
        <v>41797</v>
      </c>
      <c r="I569">
        <v>48</v>
      </c>
      <c r="J569">
        <v>189</v>
      </c>
      <c r="K569">
        <v>2</v>
      </c>
      <c r="L569">
        <v>29</v>
      </c>
      <c r="M569">
        <v>3</v>
      </c>
      <c r="N569">
        <v>2</v>
      </c>
      <c r="O569">
        <v>40</v>
      </c>
      <c r="P569">
        <v>2</v>
      </c>
      <c r="Q569">
        <v>3</v>
      </c>
      <c r="R569">
        <v>2</v>
      </c>
      <c r="S569">
        <v>5</v>
      </c>
      <c r="T569">
        <v>4</v>
      </c>
      <c r="U569">
        <v>0</v>
      </c>
      <c r="V569">
        <v>0</v>
      </c>
      <c r="W569">
        <v>0</v>
      </c>
      <c r="X569">
        <v>0</v>
      </c>
      <c r="Y569">
        <v>0</v>
      </c>
      <c r="Z569">
        <v>0</v>
      </c>
      <c r="AA569">
        <v>3</v>
      </c>
      <c r="AB569">
        <v>11</v>
      </c>
      <c r="AC569">
        <v>0</v>
      </c>
    </row>
    <row r="570" spans="1:29" ht="16.5" x14ac:dyDescent="0.3">
      <c r="A570">
        <v>9120</v>
      </c>
      <c r="B570">
        <v>1962</v>
      </c>
      <c r="C570" t="s">
        <v>29</v>
      </c>
      <c r="D570" t="s">
        <v>30</v>
      </c>
      <c r="E570">
        <v>66565</v>
      </c>
      <c r="F570">
        <v>0</v>
      </c>
      <c r="G570">
        <v>1</v>
      </c>
      <c r="H570" s="1">
        <v>41248</v>
      </c>
      <c r="I570">
        <v>80</v>
      </c>
      <c r="J570">
        <v>747</v>
      </c>
      <c r="K570">
        <v>10</v>
      </c>
      <c r="L570">
        <v>161</v>
      </c>
      <c r="M570">
        <v>65</v>
      </c>
      <c r="N570">
        <v>40</v>
      </c>
      <c r="O570">
        <v>42</v>
      </c>
      <c r="P570">
        <v>4</v>
      </c>
      <c r="Q570">
        <v>4</v>
      </c>
      <c r="R570">
        <v>2</v>
      </c>
      <c r="S570">
        <v>9</v>
      </c>
      <c r="T570">
        <v>8</v>
      </c>
      <c r="U570">
        <v>0</v>
      </c>
      <c r="V570">
        <v>0</v>
      </c>
      <c r="W570">
        <v>0</v>
      </c>
      <c r="X570">
        <v>0</v>
      </c>
      <c r="Y570">
        <v>0</v>
      </c>
      <c r="Z570">
        <v>0</v>
      </c>
      <c r="AA570">
        <v>3</v>
      </c>
      <c r="AB570">
        <v>11</v>
      </c>
      <c r="AC570">
        <v>0</v>
      </c>
    </row>
    <row r="571" spans="1:29" ht="16.5" x14ac:dyDescent="0.3">
      <c r="A571">
        <v>891</v>
      </c>
      <c r="B571">
        <v>1951</v>
      </c>
      <c r="C571" t="s">
        <v>34</v>
      </c>
      <c r="D571" t="s">
        <v>31</v>
      </c>
      <c r="E571">
        <v>29298</v>
      </c>
      <c r="F571">
        <v>1</v>
      </c>
      <c r="G571">
        <v>1</v>
      </c>
      <c r="H571" s="1">
        <v>41524</v>
      </c>
      <c r="I571">
        <v>60</v>
      </c>
      <c r="J571">
        <v>6</v>
      </c>
      <c r="K571">
        <v>0</v>
      </c>
      <c r="L571">
        <v>2</v>
      </c>
      <c r="M571">
        <v>2</v>
      </c>
      <c r="N571">
        <v>0</v>
      </c>
      <c r="O571">
        <v>1</v>
      </c>
      <c r="P571">
        <v>1</v>
      </c>
      <c r="Q571">
        <v>1</v>
      </c>
      <c r="R571">
        <v>0</v>
      </c>
      <c r="S571">
        <v>2</v>
      </c>
      <c r="T571">
        <v>5</v>
      </c>
      <c r="U571">
        <v>0</v>
      </c>
      <c r="V571">
        <v>0</v>
      </c>
      <c r="W571">
        <v>0</v>
      </c>
      <c r="X571">
        <v>0</v>
      </c>
      <c r="Y571">
        <v>0</v>
      </c>
      <c r="Z571">
        <v>0</v>
      </c>
      <c r="AA571">
        <v>3</v>
      </c>
      <c r="AB571">
        <v>11</v>
      </c>
      <c r="AC571">
        <v>0</v>
      </c>
    </row>
    <row r="572" spans="1:29" ht="16.5" x14ac:dyDescent="0.3">
      <c r="A572">
        <v>10381</v>
      </c>
      <c r="B572">
        <v>1979</v>
      </c>
      <c r="C572" t="s">
        <v>29</v>
      </c>
      <c r="D572" t="s">
        <v>30</v>
      </c>
      <c r="E572">
        <v>47691</v>
      </c>
      <c r="F572">
        <v>0</v>
      </c>
      <c r="G572">
        <v>1</v>
      </c>
      <c r="H572" s="1">
        <v>41460</v>
      </c>
      <c r="I572">
        <v>43</v>
      </c>
      <c r="J572">
        <v>14</v>
      </c>
      <c r="K572">
        <v>0</v>
      </c>
      <c r="L572">
        <v>3</v>
      </c>
      <c r="M572">
        <v>0</v>
      </c>
      <c r="N572">
        <v>0</v>
      </c>
      <c r="O572">
        <v>4</v>
      </c>
      <c r="P572">
        <v>1</v>
      </c>
      <c r="Q572">
        <v>1</v>
      </c>
      <c r="R572">
        <v>0</v>
      </c>
      <c r="S572">
        <v>2</v>
      </c>
      <c r="T572">
        <v>6</v>
      </c>
      <c r="U572">
        <v>0</v>
      </c>
      <c r="V572">
        <v>0</v>
      </c>
      <c r="W572">
        <v>0</v>
      </c>
      <c r="X572">
        <v>0</v>
      </c>
      <c r="Y572">
        <v>0</v>
      </c>
      <c r="Z572">
        <v>0</v>
      </c>
      <c r="AA572">
        <v>3</v>
      </c>
      <c r="AB572">
        <v>11</v>
      </c>
      <c r="AC572">
        <v>0</v>
      </c>
    </row>
    <row r="573" spans="1:29" ht="16.5" x14ac:dyDescent="0.3">
      <c r="A573">
        <v>3525</v>
      </c>
      <c r="B573">
        <v>1970</v>
      </c>
      <c r="C573" t="s">
        <v>29</v>
      </c>
      <c r="D573" t="s">
        <v>31</v>
      </c>
      <c r="E573">
        <v>38200</v>
      </c>
      <c r="F573">
        <v>1</v>
      </c>
      <c r="G573">
        <v>1</v>
      </c>
      <c r="H573" s="1">
        <v>41250</v>
      </c>
      <c r="I573">
        <v>19</v>
      </c>
      <c r="J573">
        <v>12</v>
      </c>
      <c r="K573">
        <v>0</v>
      </c>
      <c r="L573">
        <v>4</v>
      </c>
      <c r="M573">
        <v>0</v>
      </c>
      <c r="N573">
        <v>0</v>
      </c>
      <c r="O573">
        <v>1</v>
      </c>
      <c r="P573">
        <v>1</v>
      </c>
      <c r="Q573">
        <v>1</v>
      </c>
      <c r="R573">
        <v>0</v>
      </c>
      <c r="S573">
        <v>2</v>
      </c>
      <c r="T573">
        <v>7</v>
      </c>
      <c r="U573">
        <v>0</v>
      </c>
      <c r="V573">
        <v>0</v>
      </c>
      <c r="W573">
        <v>0</v>
      </c>
      <c r="X573">
        <v>0</v>
      </c>
      <c r="Y573">
        <v>0</v>
      </c>
      <c r="Z573">
        <v>0</v>
      </c>
      <c r="AA573">
        <v>3</v>
      </c>
      <c r="AB573">
        <v>11</v>
      </c>
      <c r="AC573">
        <v>0</v>
      </c>
    </row>
    <row r="574" spans="1:29" ht="16.5" x14ac:dyDescent="0.3">
      <c r="A574">
        <v>6818</v>
      </c>
      <c r="B574">
        <v>1974</v>
      </c>
      <c r="C574" t="s">
        <v>29</v>
      </c>
      <c r="D574" t="s">
        <v>33</v>
      </c>
      <c r="E574">
        <v>44989</v>
      </c>
      <c r="F574">
        <v>0</v>
      </c>
      <c r="G574">
        <v>1</v>
      </c>
      <c r="H574" s="1">
        <v>41164</v>
      </c>
      <c r="I574">
        <v>26</v>
      </c>
      <c r="J574">
        <v>98</v>
      </c>
      <c r="K574">
        <v>0</v>
      </c>
      <c r="L574">
        <v>106</v>
      </c>
      <c r="M574">
        <v>49</v>
      </c>
      <c r="N574">
        <v>10</v>
      </c>
      <c r="O574">
        <v>106</v>
      </c>
      <c r="P574">
        <v>5</v>
      </c>
      <c r="Q574">
        <v>5</v>
      </c>
      <c r="R574">
        <v>1</v>
      </c>
      <c r="S574">
        <v>5</v>
      </c>
      <c r="T574">
        <v>6</v>
      </c>
      <c r="U574">
        <v>0</v>
      </c>
      <c r="V574">
        <v>0</v>
      </c>
      <c r="W574">
        <v>0</v>
      </c>
      <c r="X574">
        <v>0</v>
      </c>
      <c r="Y574">
        <v>0</v>
      </c>
      <c r="Z574">
        <v>0</v>
      </c>
      <c r="AA574">
        <v>3</v>
      </c>
      <c r="AB574">
        <v>11</v>
      </c>
      <c r="AC574">
        <v>0</v>
      </c>
    </row>
    <row r="575" spans="1:29" ht="16.5" x14ac:dyDescent="0.3">
      <c r="A575">
        <v>3526</v>
      </c>
      <c r="B575">
        <v>1968</v>
      </c>
      <c r="C575" t="s">
        <v>32</v>
      </c>
      <c r="D575" t="s">
        <v>33</v>
      </c>
      <c r="E575">
        <v>38443</v>
      </c>
      <c r="F575">
        <v>1</v>
      </c>
      <c r="G575">
        <v>1</v>
      </c>
      <c r="H575" s="1">
        <v>41666</v>
      </c>
      <c r="I575">
        <v>58</v>
      </c>
      <c r="J575">
        <v>32</v>
      </c>
      <c r="K575">
        <v>0</v>
      </c>
      <c r="L575">
        <v>5</v>
      </c>
      <c r="M575">
        <v>0</v>
      </c>
      <c r="N575">
        <v>0</v>
      </c>
      <c r="O575">
        <v>1</v>
      </c>
      <c r="P575">
        <v>2</v>
      </c>
      <c r="Q575">
        <v>1</v>
      </c>
      <c r="R575">
        <v>0</v>
      </c>
      <c r="S575">
        <v>3</v>
      </c>
      <c r="T575">
        <v>7</v>
      </c>
      <c r="U575">
        <v>0</v>
      </c>
      <c r="V575">
        <v>0</v>
      </c>
      <c r="W575">
        <v>0</v>
      </c>
      <c r="X575">
        <v>0</v>
      </c>
      <c r="Y575">
        <v>0</v>
      </c>
      <c r="Z575">
        <v>0</v>
      </c>
      <c r="AA575">
        <v>3</v>
      </c>
      <c r="AB575">
        <v>11</v>
      </c>
      <c r="AC575">
        <v>0</v>
      </c>
    </row>
    <row r="576" spans="1:29" ht="16.5" x14ac:dyDescent="0.3">
      <c r="A576">
        <v>8181</v>
      </c>
      <c r="B576">
        <v>1978</v>
      </c>
      <c r="C576" t="s">
        <v>37</v>
      </c>
      <c r="D576" t="s">
        <v>30</v>
      </c>
      <c r="E576">
        <v>38593</v>
      </c>
      <c r="F576">
        <v>1</v>
      </c>
      <c r="G576">
        <v>0</v>
      </c>
      <c r="H576" s="1">
        <v>41530</v>
      </c>
      <c r="I576">
        <v>42</v>
      </c>
      <c r="J576">
        <v>51</v>
      </c>
      <c r="K576">
        <v>12</v>
      </c>
      <c r="L576">
        <v>49</v>
      </c>
      <c r="M576">
        <v>17</v>
      </c>
      <c r="N576">
        <v>24</v>
      </c>
      <c r="O576">
        <v>24</v>
      </c>
      <c r="P576">
        <v>3</v>
      </c>
      <c r="Q576">
        <v>4</v>
      </c>
      <c r="R576">
        <v>1</v>
      </c>
      <c r="S576">
        <v>3</v>
      </c>
      <c r="T576">
        <v>8</v>
      </c>
      <c r="U576">
        <v>0</v>
      </c>
      <c r="V576">
        <v>0</v>
      </c>
      <c r="W576">
        <v>0</v>
      </c>
      <c r="X576">
        <v>0</v>
      </c>
      <c r="Y576">
        <v>0</v>
      </c>
      <c r="Z576">
        <v>0</v>
      </c>
      <c r="AA576">
        <v>3</v>
      </c>
      <c r="AB576">
        <v>11</v>
      </c>
      <c r="AC576">
        <v>0</v>
      </c>
    </row>
    <row r="577" spans="1:29" ht="16.5" x14ac:dyDescent="0.3">
      <c r="A577">
        <v>1029</v>
      </c>
      <c r="B577">
        <v>1970</v>
      </c>
      <c r="C577" t="s">
        <v>32</v>
      </c>
      <c r="D577" t="s">
        <v>31</v>
      </c>
      <c r="E577">
        <v>64413</v>
      </c>
      <c r="F577">
        <v>0</v>
      </c>
      <c r="G577">
        <v>1</v>
      </c>
      <c r="H577" s="1">
        <v>41487</v>
      </c>
      <c r="I577">
        <v>27</v>
      </c>
      <c r="J577">
        <v>200</v>
      </c>
      <c r="K577">
        <v>5</v>
      </c>
      <c r="L577">
        <v>44</v>
      </c>
      <c r="M577">
        <v>0</v>
      </c>
      <c r="N577">
        <v>10</v>
      </c>
      <c r="O577">
        <v>20</v>
      </c>
      <c r="P577">
        <v>1</v>
      </c>
      <c r="Q577">
        <v>5</v>
      </c>
      <c r="R577">
        <v>1</v>
      </c>
      <c r="S577">
        <v>5</v>
      </c>
      <c r="T577">
        <v>5</v>
      </c>
      <c r="U577">
        <v>0</v>
      </c>
      <c r="V577">
        <v>0</v>
      </c>
      <c r="W577">
        <v>0</v>
      </c>
      <c r="X577">
        <v>0</v>
      </c>
      <c r="Y577">
        <v>0</v>
      </c>
      <c r="Z577">
        <v>0</v>
      </c>
      <c r="AA577">
        <v>3</v>
      </c>
      <c r="AB577">
        <v>11</v>
      </c>
      <c r="AC577">
        <v>0</v>
      </c>
    </row>
    <row r="578" spans="1:29" ht="16.5" x14ac:dyDescent="0.3">
      <c r="A578">
        <v>7369</v>
      </c>
      <c r="B578">
        <v>1981</v>
      </c>
      <c r="C578" t="s">
        <v>34</v>
      </c>
      <c r="D578" t="s">
        <v>33</v>
      </c>
      <c r="E578">
        <v>36959</v>
      </c>
      <c r="F578">
        <v>1</v>
      </c>
      <c r="G578">
        <v>0</v>
      </c>
      <c r="H578" s="1">
        <v>41549</v>
      </c>
      <c r="I578">
        <v>56</v>
      </c>
      <c r="J578">
        <v>25</v>
      </c>
      <c r="K578">
        <v>6</v>
      </c>
      <c r="L578">
        <v>25</v>
      </c>
      <c r="M578">
        <v>6</v>
      </c>
      <c r="N578">
        <v>0</v>
      </c>
      <c r="O578">
        <v>0</v>
      </c>
      <c r="P578">
        <v>2</v>
      </c>
      <c r="Q578">
        <v>2</v>
      </c>
      <c r="R578">
        <v>0</v>
      </c>
      <c r="S578">
        <v>3</v>
      </c>
      <c r="T578">
        <v>8</v>
      </c>
      <c r="U578">
        <v>0</v>
      </c>
      <c r="V578">
        <v>0</v>
      </c>
      <c r="W578">
        <v>0</v>
      </c>
      <c r="X578">
        <v>0</v>
      </c>
      <c r="Y578">
        <v>0</v>
      </c>
      <c r="Z578">
        <v>0</v>
      </c>
      <c r="AA578">
        <v>3</v>
      </c>
      <c r="AB578">
        <v>11</v>
      </c>
      <c r="AC578">
        <v>0</v>
      </c>
    </row>
    <row r="579" spans="1:29" ht="16.5" x14ac:dyDescent="0.3">
      <c r="A579">
        <v>2574</v>
      </c>
      <c r="B579">
        <v>1977</v>
      </c>
      <c r="C579" t="s">
        <v>32</v>
      </c>
      <c r="D579" t="s">
        <v>33</v>
      </c>
      <c r="E579">
        <v>61996</v>
      </c>
      <c r="F579">
        <v>0</v>
      </c>
      <c r="G579">
        <v>1</v>
      </c>
      <c r="H579" s="1">
        <v>41305</v>
      </c>
      <c r="I579">
        <v>27</v>
      </c>
      <c r="J579">
        <v>1050</v>
      </c>
      <c r="K579">
        <v>12</v>
      </c>
      <c r="L579">
        <v>144</v>
      </c>
      <c r="M579">
        <v>0</v>
      </c>
      <c r="N579">
        <v>0</v>
      </c>
      <c r="O579">
        <v>24</v>
      </c>
      <c r="P579">
        <v>3</v>
      </c>
      <c r="Q579">
        <v>6</v>
      </c>
      <c r="R579">
        <v>4</v>
      </c>
      <c r="S579">
        <v>8</v>
      </c>
      <c r="T579">
        <v>5</v>
      </c>
      <c r="U579">
        <v>0</v>
      </c>
      <c r="V579">
        <v>1</v>
      </c>
      <c r="W579">
        <v>0</v>
      </c>
      <c r="X579">
        <v>1</v>
      </c>
      <c r="Y579">
        <v>1</v>
      </c>
      <c r="Z579">
        <v>0</v>
      </c>
      <c r="AA579">
        <v>3</v>
      </c>
      <c r="AB579">
        <v>11</v>
      </c>
      <c r="AC579">
        <v>1</v>
      </c>
    </row>
    <row r="580" spans="1:29" ht="16.5" x14ac:dyDescent="0.3">
      <c r="A580">
        <v>8159</v>
      </c>
      <c r="B580">
        <v>1968</v>
      </c>
      <c r="C580" t="s">
        <v>29</v>
      </c>
      <c r="D580" t="s">
        <v>33</v>
      </c>
      <c r="E580">
        <v>51287</v>
      </c>
      <c r="F580">
        <v>1</v>
      </c>
      <c r="G580">
        <v>1</v>
      </c>
      <c r="H580" s="1">
        <v>41730</v>
      </c>
      <c r="I580">
        <v>10</v>
      </c>
      <c r="J580">
        <v>117</v>
      </c>
      <c r="K580">
        <v>0</v>
      </c>
      <c r="L580">
        <v>22</v>
      </c>
      <c r="M580">
        <v>13</v>
      </c>
      <c r="N580">
        <v>0</v>
      </c>
      <c r="O580">
        <v>30</v>
      </c>
      <c r="P580">
        <v>3</v>
      </c>
      <c r="Q580">
        <v>4</v>
      </c>
      <c r="R580">
        <v>1</v>
      </c>
      <c r="S580">
        <v>3</v>
      </c>
      <c r="T580">
        <v>7</v>
      </c>
      <c r="U580">
        <v>0</v>
      </c>
      <c r="V580">
        <v>0</v>
      </c>
      <c r="W580">
        <v>0</v>
      </c>
      <c r="X580">
        <v>0</v>
      </c>
      <c r="Y580">
        <v>0</v>
      </c>
      <c r="Z580">
        <v>0</v>
      </c>
      <c r="AA580">
        <v>3</v>
      </c>
      <c r="AB580">
        <v>11</v>
      </c>
      <c r="AC580">
        <v>0</v>
      </c>
    </row>
    <row r="581" spans="1:29" ht="16.5" x14ac:dyDescent="0.3">
      <c r="A581">
        <v>1160</v>
      </c>
      <c r="B581">
        <v>1970</v>
      </c>
      <c r="C581" t="s">
        <v>29</v>
      </c>
      <c r="D581" t="s">
        <v>33</v>
      </c>
      <c r="E581">
        <v>13260</v>
      </c>
      <c r="F581">
        <v>1</v>
      </c>
      <c r="G581">
        <v>1</v>
      </c>
      <c r="H581" s="1">
        <v>41509</v>
      </c>
      <c r="I581">
        <v>48</v>
      </c>
      <c r="J581">
        <v>9</v>
      </c>
      <c r="K581">
        <v>4</v>
      </c>
      <c r="L581">
        <v>17</v>
      </c>
      <c r="M581">
        <v>10</v>
      </c>
      <c r="N581">
        <v>2</v>
      </c>
      <c r="O581">
        <v>7</v>
      </c>
      <c r="P581">
        <v>4</v>
      </c>
      <c r="Q581">
        <v>3</v>
      </c>
      <c r="R581">
        <v>0</v>
      </c>
      <c r="S581">
        <v>3</v>
      </c>
      <c r="T581">
        <v>8</v>
      </c>
      <c r="U581">
        <v>0</v>
      </c>
      <c r="V581">
        <v>0</v>
      </c>
      <c r="W581">
        <v>0</v>
      </c>
      <c r="X581">
        <v>0</v>
      </c>
      <c r="Y581">
        <v>0</v>
      </c>
      <c r="Z581">
        <v>0</v>
      </c>
      <c r="AA581">
        <v>3</v>
      </c>
      <c r="AB581">
        <v>11</v>
      </c>
      <c r="AC581">
        <v>0</v>
      </c>
    </row>
    <row r="582" spans="1:29" ht="16.5" x14ac:dyDescent="0.3">
      <c r="A582">
        <v>10242</v>
      </c>
      <c r="B582">
        <v>1966</v>
      </c>
      <c r="C582" t="s">
        <v>32</v>
      </c>
      <c r="D582" t="s">
        <v>31</v>
      </c>
      <c r="E582">
        <v>47472</v>
      </c>
      <c r="F582">
        <v>1</v>
      </c>
      <c r="G582">
        <v>1</v>
      </c>
      <c r="H582" s="1">
        <v>41533</v>
      </c>
      <c r="I582">
        <v>39</v>
      </c>
      <c r="J582">
        <v>56</v>
      </c>
      <c r="K582">
        <v>0</v>
      </c>
      <c r="L582">
        <v>11</v>
      </c>
      <c r="M582">
        <v>0</v>
      </c>
      <c r="N582">
        <v>0</v>
      </c>
      <c r="O582">
        <v>8</v>
      </c>
      <c r="P582">
        <v>2</v>
      </c>
      <c r="Q582">
        <v>2</v>
      </c>
      <c r="R582">
        <v>0</v>
      </c>
      <c r="S582">
        <v>4</v>
      </c>
      <c r="T582">
        <v>5</v>
      </c>
      <c r="U582">
        <v>0</v>
      </c>
      <c r="V582">
        <v>0</v>
      </c>
      <c r="W582">
        <v>0</v>
      </c>
      <c r="X582">
        <v>0</v>
      </c>
      <c r="Y582">
        <v>0</v>
      </c>
      <c r="Z582">
        <v>0</v>
      </c>
      <c r="AA582">
        <v>3</v>
      </c>
      <c r="AB582">
        <v>11</v>
      </c>
      <c r="AC582">
        <v>0</v>
      </c>
    </row>
    <row r="583" spans="1:29" ht="16.5" x14ac:dyDescent="0.3">
      <c r="A583">
        <v>5253</v>
      </c>
      <c r="B583">
        <v>1956</v>
      </c>
      <c r="C583" t="s">
        <v>34</v>
      </c>
      <c r="D583" t="s">
        <v>31</v>
      </c>
      <c r="E583">
        <v>54603</v>
      </c>
      <c r="F583">
        <v>1</v>
      </c>
      <c r="G583">
        <v>1</v>
      </c>
      <c r="H583" s="1">
        <v>41464</v>
      </c>
      <c r="I583">
        <v>85</v>
      </c>
      <c r="J583">
        <v>145</v>
      </c>
      <c r="K583">
        <v>13</v>
      </c>
      <c r="L583">
        <v>46</v>
      </c>
      <c r="M583">
        <v>17</v>
      </c>
      <c r="N583">
        <v>2</v>
      </c>
      <c r="O583">
        <v>4</v>
      </c>
      <c r="P583">
        <v>6</v>
      </c>
      <c r="Q583">
        <v>4</v>
      </c>
      <c r="R583">
        <v>2</v>
      </c>
      <c r="S583">
        <v>4</v>
      </c>
      <c r="T583">
        <v>7</v>
      </c>
      <c r="U583">
        <v>0</v>
      </c>
      <c r="V583">
        <v>0</v>
      </c>
      <c r="W583">
        <v>0</v>
      </c>
      <c r="X583">
        <v>0</v>
      </c>
      <c r="Y583">
        <v>0</v>
      </c>
      <c r="Z583">
        <v>0</v>
      </c>
      <c r="AA583">
        <v>3</v>
      </c>
      <c r="AB583">
        <v>11</v>
      </c>
      <c r="AC583">
        <v>0</v>
      </c>
    </row>
    <row r="584" spans="1:29" ht="16.5" x14ac:dyDescent="0.3">
      <c r="A584">
        <v>5966</v>
      </c>
      <c r="B584">
        <v>1974</v>
      </c>
      <c r="C584" t="s">
        <v>32</v>
      </c>
      <c r="D584" t="s">
        <v>33</v>
      </c>
      <c r="E584">
        <v>45207</v>
      </c>
      <c r="F584">
        <v>1</v>
      </c>
      <c r="G584">
        <v>1</v>
      </c>
      <c r="H584" s="1">
        <v>41223</v>
      </c>
      <c r="I584">
        <v>64</v>
      </c>
      <c r="J584">
        <v>203</v>
      </c>
      <c r="K584">
        <v>0</v>
      </c>
      <c r="L584">
        <v>10</v>
      </c>
      <c r="M584">
        <v>0</v>
      </c>
      <c r="N584">
        <v>0</v>
      </c>
      <c r="O584">
        <v>2</v>
      </c>
      <c r="P584">
        <v>5</v>
      </c>
      <c r="Q584">
        <v>3</v>
      </c>
      <c r="R584">
        <v>1</v>
      </c>
      <c r="S584">
        <v>6</v>
      </c>
      <c r="T584">
        <v>6</v>
      </c>
      <c r="U584">
        <v>0</v>
      </c>
      <c r="V584">
        <v>1</v>
      </c>
      <c r="W584">
        <v>0</v>
      </c>
      <c r="X584">
        <v>0</v>
      </c>
      <c r="Y584">
        <v>0</v>
      </c>
      <c r="Z584">
        <v>0</v>
      </c>
      <c r="AA584">
        <v>3</v>
      </c>
      <c r="AB584">
        <v>11</v>
      </c>
      <c r="AC584">
        <v>0</v>
      </c>
    </row>
    <row r="585" spans="1:29" ht="16.5" x14ac:dyDescent="0.3">
      <c r="A585">
        <v>5314</v>
      </c>
      <c r="B585">
        <v>1951</v>
      </c>
      <c r="C585" t="s">
        <v>29</v>
      </c>
      <c r="D585" t="s">
        <v>31</v>
      </c>
      <c r="E585">
        <v>40689</v>
      </c>
      <c r="F585">
        <v>0</v>
      </c>
      <c r="G585">
        <v>1</v>
      </c>
      <c r="H585" s="1">
        <v>41351</v>
      </c>
      <c r="I585">
        <v>69</v>
      </c>
      <c r="J585">
        <v>270</v>
      </c>
      <c r="K585">
        <v>3</v>
      </c>
      <c r="L585">
        <v>27</v>
      </c>
      <c r="M585">
        <v>39</v>
      </c>
      <c r="N585">
        <v>6</v>
      </c>
      <c r="O585">
        <v>99</v>
      </c>
      <c r="P585">
        <v>7</v>
      </c>
      <c r="Q585">
        <v>7</v>
      </c>
      <c r="R585">
        <v>1</v>
      </c>
      <c r="S585">
        <v>5</v>
      </c>
      <c r="T585">
        <v>8</v>
      </c>
      <c r="U585">
        <v>0</v>
      </c>
      <c r="V585">
        <v>0</v>
      </c>
      <c r="W585">
        <v>0</v>
      </c>
      <c r="X585">
        <v>0</v>
      </c>
      <c r="Y585">
        <v>0</v>
      </c>
      <c r="Z585">
        <v>0</v>
      </c>
      <c r="AA585">
        <v>3</v>
      </c>
      <c r="AB585">
        <v>11</v>
      </c>
      <c r="AC585">
        <v>0</v>
      </c>
    </row>
    <row r="586" spans="1:29" ht="16.5" x14ac:dyDescent="0.3">
      <c r="A586">
        <v>5081</v>
      </c>
      <c r="B586">
        <v>1967</v>
      </c>
      <c r="C586" t="s">
        <v>37</v>
      </c>
      <c r="D586" t="s">
        <v>31</v>
      </c>
      <c r="E586">
        <v>47821</v>
      </c>
      <c r="F586">
        <v>1</v>
      </c>
      <c r="G586">
        <v>1</v>
      </c>
      <c r="H586" s="1">
        <v>41567</v>
      </c>
      <c r="I586">
        <v>54</v>
      </c>
      <c r="J586">
        <v>9</v>
      </c>
      <c r="K586">
        <v>0</v>
      </c>
      <c r="L586">
        <v>16</v>
      </c>
      <c r="M586">
        <v>6</v>
      </c>
      <c r="N586">
        <v>6</v>
      </c>
      <c r="O586">
        <v>10</v>
      </c>
      <c r="P586">
        <v>1</v>
      </c>
      <c r="Q586">
        <v>1</v>
      </c>
      <c r="R586">
        <v>0</v>
      </c>
      <c r="S586">
        <v>3</v>
      </c>
      <c r="T586">
        <v>8</v>
      </c>
      <c r="U586">
        <v>0</v>
      </c>
      <c r="V586">
        <v>0</v>
      </c>
      <c r="W586">
        <v>0</v>
      </c>
      <c r="X586">
        <v>0</v>
      </c>
      <c r="Y586">
        <v>0</v>
      </c>
      <c r="Z586">
        <v>0</v>
      </c>
      <c r="AA586">
        <v>3</v>
      </c>
      <c r="AB586">
        <v>11</v>
      </c>
      <c r="AC586">
        <v>0</v>
      </c>
    </row>
    <row r="587" spans="1:29" ht="16.5" x14ac:dyDescent="0.3">
      <c r="A587">
        <v>5123</v>
      </c>
      <c r="B587">
        <v>1951</v>
      </c>
      <c r="C587" t="s">
        <v>34</v>
      </c>
      <c r="D587" t="s">
        <v>33</v>
      </c>
      <c r="E587">
        <v>27450</v>
      </c>
      <c r="F587">
        <v>0</v>
      </c>
      <c r="G587">
        <v>0</v>
      </c>
      <c r="H587" s="1">
        <v>41379</v>
      </c>
      <c r="I587">
        <v>57</v>
      </c>
      <c r="J587">
        <v>37</v>
      </c>
      <c r="K587">
        <v>12</v>
      </c>
      <c r="L587">
        <v>23</v>
      </c>
      <c r="M587">
        <v>8</v>
      </c>
      <c r="N587">
        <v>11</v>
      </c>
      <c r="O587">
        <v>52</v>
      </c>
      <c r="P587">
        <v>1</v>
      </c>
      <c r="Q587">
        <v>2</v>
      </c>
      <c r="R587">
        <v>1</v>
      </c>
      <c r="S587">
        <v>3</v>
      </c>
      <c r="T587">
        <v>7</v>
      </c>
      <c r="U587">
        <v>0</v>
      </c>
      <c r="V587">
        <v>0</v>
      </c>
      <c r="W587">
        <v>0</v>
      </c>
      <c r="X587">
        <v>0</v>
      </c>
      <c r="Y587">
        <v>0</v>
      </c>
      <c r="Z587">
        <v>0</v>
      </c>
      <c r="AA587">
        <v>3</v>
      </c>
      <c r="AB587">
        <v>11</v>
      </c>
      <c r="AC587">
        <v>0</v>
      </c>
    </row>
    <row r="588" spans="1:29" ht="16.5" x14ac:dyDescent="0.3">
      <c r="A588">
        <v>5756</v>
      </c>
      <c r="B588">
        <v>1983</v>
      </c>
      <c r="C588" t="s">
        <v>29</v>
      </c>
      <c r="D588" t="s">
        <v>31</v>
      </c>
      <c r="E588">
        <v>39453</v>
      </c>
      <c r="F588">
        <v>1</v>
      </c>
      <c r="G588">
        <v>0</v>
      </c>
      <c r="H588" s="1">
        <v>41732</v>
      </c>
      <c r="I588">
        <v>64</v>
      </c>
      <c r="J588">
        <v>46</v>
      </c>
      <c r="K588">
        <v>0</v>
      </c>
      <c r="L588">
        <v>7</v>
      </c>
      <c r="M588">
        <v>0</v>
      </c>
      <c r="N588">
        <v>0</v>
      </c>
      <c r="O588">
        <v>2</v>
      </c>
      <c r="P588">
        <v>2</v>
      </c>
      <c r="Q588">
        <v>2</v>
      </c>
      <c r="R588">
        <v>0</v>
      </c>
      <c r="S588">
        <v>3</v>
      </c>
      <c r="T588">
        <v>6</v>
      </c>
      <c r="U588">
        <v>0</v>
      </c>
      <c r="V588">
        <v>0</v>
      </c>
      <c r="W588">
        <v>0</v>
      </c>
      <c r="X588">
        <v>0</v>
      </c>
      <c r="Y588">
        <v>0</v>
      </c>
      <c r="Z588">
        <v>0</v>
      </c>
      <c r="AA588">
        <v>3</v>
      </c>
      <c r="AB588">
        <v>11</v>
      </c>
      <c r="AC588">
        <v>0</v>
      </c>
    </row>
    <row r="589" spans="1:29" ht="16.5" x14ac:dyDescent="0.3">
      <c r="A589">
        <v>8036</v>
      </c>
      <c r="B589">
        <v>1971</v>
      </c>
      <c r="C589" t="s">
        <v>37</v>
      </c>
      <c r="D589" t="s">
        <v>31</v>
      </c>
      <c r="E589">
        <v>26850</v>
      </c>
      <c r="F589">
        <v>1</v>
      </c>
      <c r="G589">
        <v>1</v>
      </c>
      <c r="H589" s="1">
        <v>41747</v>
      </c>
      <c r="I589">
        <v>10</v>
      </c>
      <c r="J589">
        <v>31</v>
      </c>
      <c r="K589">
        <v>1</v>
      </c>
      <c r="L589">
        <v>13</v>
      </c>
      <c r="M589">
        <v>7</v>
      </c>
      <c r="N589">
        <v>2</v>
      </c>
      <c r="O589">
        <v>9</v>
      </c>
      <c r="P589">
        <v>4</v>
      </c>
      <c r="Q589">
        <v>2</v>
      </c>
      <c r="R589">
        <v>1</v>
      </c>
      <c r="S589">
        <v>4</v>
      </c>
      <c r="T589">
        <v>4</v>
      </c>
      <c r="U589">
        <v>0</v>
      </c>
      <c r="V589">
        <v>0</v>
      </c>
      <c r="W589">
        <v>0</v>
      </c>
      <c r="X589">
        <v>0</v>
      </c>
      <c r="Y589">
        <v>0</v>
      </c>
      <c r="Z589">
        <v>0</v>
      </c>
      <c r="AA589">
        <v>3</v>
      </c>
      <c r="AB589">
        <v>11</v>
      </c>
      <c r="AC589">
        <v>0</v>
      </c>
    </row>
    <row r="590" spans="1:29" ht="16.5" x14ac:dyDescent="0.3">
      <c r="A590">
        <v>9058</v>
      </c>
      <c r="B590">
        <v>1955</v>
      </c>
      <c r="C590" t="s">
        <v>29</v>
      </c>
      <c r="D590" t="s">
        <v>38</v>
      </c>
      <c r="E590">
        <v>79800</v>
      </c>
      <c r="F590">
        <v>0</v>
      </c>
      <c r="G590">
        <v>0</v>
      </c>
      <c r="H590" s="1">
        <v>41175</v>
      </c>
      <c r="I590">
        <v>65</v>
      </c>
      <c r="J590">
        <v>1060</v>
      </c>
      <c r="K590">
        <v>21</v>
      </c>
      <c r="L590">
        <v>530</v>
      </c>
      <c r="M590">
        <v>32</v>
      </c>
      <c r="N590">
        <v>0</v>
      </c>
      <c r="O590">
        <v>224</v>
      </c>
      <c r="P590">
        <v>1</v>
      </c>
      <c r="Q590">
        <v>5</v>
      </c>
      <c r="R590">
        <v>11</v>
      </c>
      <c r="S590">
        <v>5</v>
      </c>
      <c r="T590">
        <v>3</v>
      </c>
      <c r="U590">
        <v>1</v>
      </c>
      <c r="V590">
        <v>0</v>
      </c>
      <c r="W590">
        <v>1</v>
      </c>
      <c r="X590">
        <v>1</v>
      </c>
      <c r="Y590">
        <v>0</v>
      </c>
      <c r="Z590">
        <v>0</v>
      </c>
      <c r="AA590">
        <v>3</v>
      </c>
      <c r="AB590">
        <v>11</v>
      </c>
      <c r="AC590">
        <v>1</v>
      </c>
    </row>
    <row r="591" spans="1:29" ht="16.5" x14ac:dyDescent="0.3">
      <c r="A591">
        <v>5057</v>
      </c>
      <c r="B591">
        <v>1961</v>
      </c>
      <c r="C591" t="s">
        <v>34</v>
      </c>
      <c r="D591" t="s">
        <v>33</v>
      </c>
      <c r="E591">
        <v>61794</v>
      </c>
      <c r="F591">
        <v>0</v>
      </c>
      <c r="G591">
        <v>1</v>
      </c>
      <c r="H591" s="1">
        <v>41531</v>
      </c>
      <c r="I591">
        <v>74</v>
      </c>
      <c r="J591">
        <v>264</v>
      </c>
      <c r="K591">
        <v>47</v>
      </c>
      <c r="L591">
        <v>188</v>
      </c>
      <c r="M591">
        <v>54</v>
      </c>
      <c r="N591">
        <v>47</v>
      </c>
      <c r="O591">
        <v>11</v>
      </c>
      <c r="P591">
        <v>2</v>
      </c>
      <c r="Q591">
        <v>4</v>
      </c>
      <c r="R591">
        <v>4</v>
      </c>
      <c r="S591">
        <v>10</v>
      </c>
      <c r="T591">
        <v>2</v>
      </c>
      <c r="U591">
        <v>0</v>
      </c>
      <c r="V591">
        <v>0</v>
      </c>
      <c r="W591">
        <v>0</v>
      </c>
      <c r="X591">
        <v>0</v>
      </c>
      <c r="Y591">
        <v>0</v>
      </c>
      <c r="Z591">
        <v>0</v>
      </c>
      <c r="AA591">
        <v>3</v>
      </c>
      <c r="AB591">
        <v>11</v>
      </c>
      <c r="AC591">
        <v>0</v>
      </c>
    </row>
    <row r="592" spans="1:29" ht="16.5" x14ac:dyDescent="0.3">
      <c r="A592">
        <v>254</v>
      </c>
      <c r="B592">
        <v>1955</v>
      </c>
      <c r="C592" t="s">
        <v>29</v>
      </c>
      <c r="D592" t="s">
        <v>31</v>
      </c>
      <c r="E592">
        <v>53863</v>
      </c>
      <c r="F592">
        <v>0</v>
      </c>
      <c r="G592">
        <v>1</v>
      </c>
      <c r="H592" s="1">
        <v>41776</v>
      </c>
      <c r="I592">
        <v>4</v>
      </c>
      <c r="J592">
        <v>399</v>
      </c>
      <c r="K592">
        <v>4</v>
      </c>
      <c r="L592">
        <v>30</v>
      </c>
      <c r="M592">
        <v>6</v>
      </c>
      <c r="N592">
        <v>4</v>
      </c>
      <c r="O592">
        <v>30</v>
      </c>
      <c r="P592">
        <v>3</v>
      </c>
      <c r="Q592">
        <v>7</v>
      </c>
      <c r="R592">
        <v>1</v>
      </c>
      <c r="S592">
        <v>7</v>
      </c>
      <c r="T592">
        <v>7</v>
      </c>
      <c r="U592">
        <v>0</v>
      </c>
      <c r="V592">
        <v>1</v>
      </c>
      <c r="W592">
        <v>0</v>
      </c>
      <c r="X592">
        <v>0</v>
      </c>
      <c r="Y592">
        <v>0</v>
      </c>
      <c r="Z592">
        <v>0</v>
      </c>
      <c r="AA592">
        <v>3</v>
      </c>
      <c r="AB592">
        <v>11</v>
      </c>
      <c r="AC592">
        <v>0</v>
      </c>
    </row>
    <row r="593" spans="1:29" ht="16.5" x14ac:dyDescent="0.3">
      <c r="A593">
        <v>4179</v>
      </c>
      <c r="B593">
        <v>1959</v>
      </c>
      <c r="C593" t="s">
        <v>29</v>
      </c>
      <c r="D593" t="s">
        <v>31</v>
      </c>
      <c r="E593">
        <v>24221</v>
      </c>
      <c r="F593">
        <v>0</v>
      </c>
      <c r="G593">
        <v>0</v>
      </c>
      <c r="H593" s="1">
        <v>41506</v>
      </c>
      <c r="I593">
        <v>94</v>
      </c>
      <c r="J593">
        <v>8</v>
      </c>
      <c r="K593">
        <v>9</v>
      </c>
      <c r="L593">
        <v>9</v>
      </c>
      <c r="M593">
        <v>2</v>
      </c>
      <c r="N593">
        <v>5</v>
      </c>
      <c r="O593">
        <v>22</v>
      </c>
      <c r="P593">
        <v>1</v>
      </c>
      <c r="Q593">
        <v>1</v>
      </c>
      <c r="R593">
        <v>1</v>
      </c>
      <c r="S593">
        <v>3</v>
      </c>
      <c r="T593">
        <v>4</v>
      </c>
      <c r="U593">
        <v>0</v>
      </c>
      <c r="V593">
        <v>0</v>
      </c>
      <c r="W593">
        <v>0</v>
      </c>
      <c r="X593">
        <v>0</v>
      </c>
      <c r="Y593">
        <v>0</v>
      </c>
      <c r="Z593">
        <v>0</v>
      </c>
      <c r="AA593">
        <v>3</v>
      </c>
      <c r="AB593">
        <v>11</v>
      </c>
      <c r="AC593">
        <v>0</v>
      </c>
    </row>
    <row r="594" spans="1:29" ht="16.5" x14ac:dyDescent="0.3">
      <c r="A594">
        <v>3710</v>
      </c>
      <c r="B594">
        <v>1984</v>
      </c>
      <c r="C594" t="s">
        <v>32</v>
      </c>
      <c r="D594" t="s">
        <v>30</v>
      </c>
      <c r="E594">
        <v>39684</v>
      </c>
      <c r="F594">
        <v>1</v>
      </c>
      <c r="G594">
        <v>0</v>
      </c>
      <c r="H594" s="1">
        <v>41194</v>
      </c>
      <c r="I594">
        <v>41</v>
      </c>
      <c r="J594">
        <v>19</v>
      </c>
      <c r="K594">
        <v>0</v>
      </c>
      <c r="L594">
        <v>35</v>
      </c>
      <c r="M594">
        <v>6</v>
      </c>
      <c r="N594">
        <v>4</v>
      </c>
      <c r="O594">
        <v>17</v>
      </c>
      <c r="P594">
        <v>2</v>
      </c>
      <c r="Q594">
        <v>2</v>
      </c>
      <c r="R594">
        <v>1</v>
      </c>
      <c r="S594">
        <v>2</v>
      </c>
      <c r="T594">
        <v>7</v>
      </c>
      <c r="U594">
        <v>0</v>
      </c>
      <c r="V594">
        <v>0</v>
      </c>
      <c r="W594">
        <v>0</v>
      </c>
      <c r="X594">
        <v>0</v>
      </c>
      <c r="Y594">
        <v>0</v>
      </c>
      <c r="Z594">
        <v>1</v>
      </c>
      <c r="AA594">
        <v>3</v>
      </c>
      <c r="AB594">
        <v>11</v>
      </c>
      <c r="AC594">
        <v>1</v>
      </c>
    </row>
    <row r="595" spans="1:29" ht="16.5" x14ac:dyDescent="0.3">
      <c r="A595">
        <v>7627</v>
      </c>
      <c r="B595">
        <v>1975</v>
      </c>
      <c r="C595" t="s">
        <v>34</v>
      </c>
      <c r="D595" t="s">
        <v>33</v>
      </c>
      <c r="E595">
        <v>92163</v>
      </c>
      <c r="F595">
        <v>0</v>
      </c>
      <c r="G595">
        <v>0</v>
      </c>
      <c r="H595" s="1">
        <v>41255</v>
      </c>
      <c r="I595">
        <v>25</v>
      </c>
      <c r="J595">
        <v>817</v>
      </c>
      <c r="K595">
        <v>183</v>
      </c>
      <c r="L595">
        <v>797</v>
      </c>
      <c r="M595">
        <v>106</v>
      </c>
      <c r="N595">
        <v>163</v>
      </c>
      <c r="O595">
        <v>20</v>
      </c>
      <c r="P595">
        <v>0</v>
      </c>
      <c r="Q595">
        <v>5</v>
      </c>
      <c r="R595">
        <v>11</v>
      </c>
      <c r="S595">
        <v>5</v>
      </c>
      <c r="T595">
        <v>2</v>
      </c>
      <c r="U595">
        <v>0</v>
      </c>
      <c r="V595">
        <v>0</v>
      </c>
      <c r="W595">
        <v>1</v>
      </c>
      <c r="X595">
        <v>1</v>
      </c>
      <c r="Y595">
        <v>0</v>
      </c>
      <c r="Z595">
        <v>0</v>
      </c>
      <c r="AA595">
        <v>3</v>
      </c>
      <c r="AB595">
        <v>11</v>
      </c>
      <c r="AC595">
        <v>1</v>
      </c>
    </row>
    <row r="596" spans="1:29" ht="16.5" x14ac:dyDescent="0.3">
      <c r="A596">
        <v>4501</v>
      </c>
      <c r="B596">
        <v>1965</v>
      </c>
      <c r="C596" t="s">
        <v>34</v>
      </c>
      <c r="D596" t="s">
        <v>30</v>
      </c>
      <c r="E596">
        <v>69882</v>
      </c>
      <c r="F596">
        <v>0</v>
      </c>
      <c r="G596">
        <v>0</v>
      </c>
      <c r="H596" s="1">
        <v>41588</v>
      </c>
      <c r="I596">
        <v>94</v>
      </c>
      <c r="J596">
        <v>292</v>
      </c>
      <c r="K596">
        <v>127</v>
      </c>
      <c r="L596">
        <v>635</v>
      </c>
      <c r="M596">
        <v>132</v>
      </c>
      <c r="N596">
        <v>127</v>
      </c>
      <c r="O596">
        <v>165</v>
      </c>
      <c r="P596">
        <v>1</v>
      </c>
      <c r="Q596">
        <v>3</v>
      </c>
      <c r="R596">
        <v>7</v>
      </c>
      <c r="S596">
        <v>9</v>
      </c>
      <c r="T596">
        <v>1</v>
      </c>
      <c r="U596">
        <v>0</v>
      </c>
      <c r="V596">
        <v>0</v>
      </c>
      <c r="W596">
        <v>0</v>
      </c>
      <c r="X596">
        <v>0</v>
      </c>
      <c r="Y596">
        <v>0</v>
      </c>
      <c r="Z596">
        <v>0</v>
      </c>
      <c r="AA596">
        <v>3</v>
      </c>
      <c r="AB596">
        <v>11</v>
      </c>
      <c r="AC596">
        <v>0</v>
      </c>
    </row>
    <row r="597" spans="1:29" ht="16.5" x14ac:dyDescent="0.3">
      <c r="A597">
        <v>6424</v>
      </c>
      <c r="B597">
        <v>1977</v>
      </c>
      <c r="C597" t="s">
        <v>29</v>
      </c>
      <c r="D597" t="s">
        <v>31</v>
      </c>
      <c r="E597">
        <v>33178</v>
      </c>
      <c r="F597">
        <v>1</v>
      </c>
      <c r="G597">
        <v>0</v>
      </c>
      <c r="H597" s="1">
        <v>41669</v>
      </c>
      <c r="I597">
        <v>9</v>
      </c>
      <c r="J597">
        <v>12</v>
      </c>
      <c r="K597">
        <v>6</v>
      </c>
      <c r="L597">
        <v>2</v>
      </c>
      <c r="M597">
        <v>11</v>
      </c>
      <c r="N597">
        <v>2</v>
      </c>
      <c r="O597">
        <v>16</v>
      </c>
      <c r="P597">
        <v>1</v>
      </c>
      <c r="Q597">
        <v>1</v>
      </c>
      <c r="R597">
        <v>0</v>
      </c>
      <c r="S597">
        <v>3</v>
      </c>
      <c r="T597">
        <v>4</v>
      </c>
      <c r="U597">
        <v>0</v>
      </c>
      <c r="V597">
        <v>0</v>
      </c>
      <c r="W597">
        <v>0</v>
      </c>
      <c r="X597">
        <v>0</v>
      </c>
      <c r="Y597">
        <v>0</v>
      </c>
      <c r="Z597">
        <v>0</v>
      </c>
      <c r="AA597">
        <v>3</v>
      </c>
      <c r="AB597">
        <v>11</v>
      </c>
      <c r="AC597">
        <v>0</v>
      </c>
    </row>
    <row r="598" spans="1:29" ht="16.5" x14ac:dyDescent="0.3">
      <c r="A598">
        <v>3075</v>
      </c>
      <c r="B598">
        <v>1972</v>
      </c>
      <c r="C598" t="s">
        <v>32</v>
      </c>
      <c r="D598" t="s">
        <v>33</v>
      </c>
      <c r="E598">
        <v>59973</v>
      </c>
      <c r="F598">
        <v>0</v>
      </c>
      <c r="G598">
        <v>0</v>
      </c>
      <c r="H598" s="1">
        <v>41528</v>
      </c>
      <c r="I598">
        <v>47</v>
      </c>
      <c r="J598">
        <v>130</v>
      </c>
      <c r="K598">
        <v>30</v>
      </c>
      <c r="L598">
        <v>168</v>
      </c>
      <c r="M598">
        <v>20</v>
      </c>
      <c r="N598">
        <v>34</v>
      </c>
      <c r="O598">
        <v>0</v>
      </c>
      <c r="P598">
        <v>1</v>
      </c>
      <c r="Q598">
        <v>3</v>
      </c>
      <c r="R598">
        <v>4</v>
      </c>
      <c r="S598">
        <v>7</v>
      </c>
      <c r="T598">
        <v>1</v>
      </c>
      <c r="U598">
        <v>0</v>
      </c>
      <c r="V598">
        <v>0</v>
      </c>
      <c r="W598">
        <v>0</v>
      </c>
      <c r="X598">
        <v>0</v>
      </c>
      <c r="Y598">
        <v>0</v>
      </c>
      <c r="Z598">
        <v>0</v>
      </c>
      <c r="AA598">
        <v>3</v>
      </c>
      <c r="AB598">
        <v>11</v>
      </c>
      <c r="AC598">
        <v>0</v>
      </c>
    </row>
    <row r="599" spans="1:29" ht="16.5" x14ac:dyDescent="0.3">
      <c r="A599">
        <v>4992</v>
      </c>
      <c r="B599">
        <v>1975</v>
      </c>
      <c r="C599" t="s">
        <v>34</v>
      </c>
      <c r="D599" t="s">
        <v>31</v>
      </c>
      <c r="E599">
        <v>17459</v>
      </c>
      <c r="F599">
        <v>1</v>
      </c>
      <c r="G599">
        <v>0</v>
      </c>
      <c r="H599" s="1">
        <v>41536</v>
      </c>
      <c r="I599">
        <v>12</v>
      </c>
      <c r="J599">
        <v>6</v>
      </c>
      <c r="K599">
        <v>4</v>
      </c>
      <c r="L599">
        <v>16</v>
      </c>
      <c r="M599">
        <v>3</v>
      </c>
      <c r="N599">
        <v>10</v>
      </c>
      <c r="O599">
        <v>30</v>
      </c>
      <c r="P599">
        <v>3</v>
      </c>
      <c r="Q599">
        <v>3</v>
      </c>
      <c r="R599">
        <v>1</v>
      </c>
      <c r="S599">
        <v>2</v>
      </c>
      <c r="T599">
        <v>7</v>
      </c>
      <c r="U599">
        <v>0</v>
      </c>
      <c r="V599">
        <v>0</v>
      </c>
      <c r="W599">
        <v>0</v>
      </c>
      <c r="X599">
        <v>0</v>
      </c>
      <c r="Y599">
        <v>0</v>
      </c>
      <c r="Z599">
        <v>0</v>
      </c>
      <c r="AA599">
        <v>3</v>
      </c>
      <c r="AB599">
        <v>11</v>
      </c>
      <c r="AC599">
        <v>1</v>
      </c>
    </row>
    <row r="600" spans="1:29" ht="16.5" x14ac:dyDescent="0.3">
      <c r="A600">
        <v>5252</v>
      </c>
      <c r="B600">
        <v>1969</v>
      </c>
      <c r="C600" t="s">
        <v>29</v>
      </c>
      <c r="D600" t="s">
        <v>35</v>
      </c>
      <c r="E600">
        <v>23910</v>
      </c>
      <c r="F600">
        <v>1</v>
      </c>
      <c r="G600">
        <v>0</v>
      </c>
      <c r="H600" s="1">
        <v>41208</v>
      </c>
      <c r="I600">
        <v>80</v>
      </c>
      <c r="J600">
        <v>16</v>
      </c>
      <c r="K600">
        <v>12</v>
      </c>
      <c r="L600">
        <v>18</v>
      </c>
      <c r="M600">
        <v>7</v>
      </c>
      <c r="N600">
        <v>1</v>
      </c>
      <c r="O600">
        <v>13</v>
      </c>
      <c r="P600">
        <v>1</v>
      </c>
      <c r="Q600">
        <v>2</v>
      </c>
      <c r="R600">
        <v>0</v>
      </c>
      <c r="S600">
        <v>3</v>
      </c>
      <c r="T600">
        <v>7</v>
      </c>
      <c r="U600">
        <v>0</v>
      </c>
      <c r="V600">
        <v>0</v>
      </c>
      <c r="W600">
        <v>0</v>
      </c>
      <c r="X600">
        <v>0</v>
      </c>
      <c r="Y600">
        <v>0</v>
      </c>
      <c r="Z600">
        <v>0</v>
      </c>
      <c r="AA600">
        <v>3</v>
      </c>
      <c r="AB600">
        <v>11</v>
      </c>
      <c r="AC600">
        <v>0</v>
      </c>
    </row>
    <row r="601" spans="1:29" ht="16.5" x14ac:dyDescent="0.3">
      <c r="A601">
        <v>7444</v>
      </c>
      <c r="B601">
        <v>1969</v>
      </c>
      <c r="C601" t="s">
        <v>34</v>
      </c>
      <c r="D601" t="s">
        <v>33</v>
      </c>
      <c r="E601">
        <v>42169</v>
      </c>
      <c r="F601">
        <v>1</v>
      </c>
      <c r="G601">
        <v>1</v>
      </c>
      <c r="H601" s="1">
        <v>41566</v>
      </c>
      <c r="I601">
        <v>20</v>
      </c>
      <c r="J601">
        <v>19</v>
      </c>
      <c r="K601">
        <v>0</v>
      </c>
      <c r="L601">
        <v>9</v>
      </c>
      <c r="M601">
        <v>0</v>
      </c>
      <c r="N601">
        <v>0</v>
      </c>
      <c r="O601">
        <v>2</v>
      </c>
      <c r="P601">
        <v>2</v>
      </c>
      <c r="Q601">
        <v>1</v>
      </c>
      <c r="R601">
        <v>0</v>
      </c>
      <c r="S601">
        <v>3</v>
      </c>
      <c r="T601">
        <v>8</v>
      </c>
      <c r="U601">
        <v>0</v>
      </c>
      <c r="V601">
        <v>0</v>
      </c>
      <c r="W601">
        <v>0</v>
      </c>
      <c r="X601">
        <v>0</v>
      </c>
      <c r="Y601">
        <v>0</v>
      </c>
      <c r="Z601">
        <v>0</v>
      </c>
      <c r="AA601">
        <v>3</v>
      </c>
      <c r="AB601">
        <v>11</v>
      </c>
      <c r="AC601">
        <v>0</v>
      </c>
    </row>
    <row r="602" spans="1:29" ht="16.5" x14ac:dyDescent="0.3">
      <c r="A602">
        <v>6919</v>
      </c>
      <c r="B602">
        <v>1978</v>
      </c>
      <c r="C602" t="s">
        <v>37</v>
      </c>
      <c r="D602" t="s">
        <v>33</v>
      </c>
      <c r="E602">
        <v>26224</v>
      </c>
      <c r="F602">
        <v>1</v>
      </c>
      <c r="G602">
        <v>0</v>
      </c>
      <c r="H602" s="1">
        <v>41429</v>
      </c>
      <c r="I602">
        <v>39</v>
      </c>
      <c r="J602">
        <v>4</v>
      </c>
      <c r="K602">
        <v>7</v>
      </c>
      <c r="L602">
        <v>15</v>
      </c>
      <c r="M602">
        <v>13</v>
      </c>
      <c r="N602">
        <v>9</v>
      </c>
      <c r="O602">
        <v>15</v>
      </c>
      <c r="P602">
        <v>3</v>
      </c>
      <c r="Q602">
        <v>2</v>
      </c>
      <c r="R602">
        <v>1</v>
      </c>
      <c r="S602">
        <v>3</v>
      </c>
      <c r="T602">
        <v>6</v>
      </c>
      <c r="U602">
        <v>0</v>
      </c>
      <c r="V602">
        <v>0</v>
      </c>
      <c r="W602">
        <v>0</v>
      </c>
      <c r="X602">
        <v>0</v>
      </c>
      <c r="Y602">
        <v>0</v>
      </c>
      <c r="Z602">
        <v>0</v>
      </c>
      <c r="AA602">
        <v>3</v>
      </c>
      <c r="AB602">
        <v>11</v>
      </c>
      <c r="AC602">
        <v>0</v>
      </c>
    </row>
    <row r="603" spans="1:29" ht="16.5" x14ac:dyDescent="0.3">
      <c r="A603">
        <v>3537</v>
      </c>
      <c r="B603">
        <v>1981</v>
      </c>
      <c r="C603" t="s">
        <v>29</v>
      </c>
      <c r="D603" t="s">
        <v>31</v>
      </c>
      <c r="E603">
        <v>31089</v>
      </c>
      <c r="F603">
        <v>1</v>
      </c>
      <c r="G603">
        <v>0</v>
      </c>
      <c r="H603" s="1">
        <v>41138</v>
      </c>
      <c r="I603">
        <v>57</v>
      </c>
      <c r="J603">
        <v>31</v>
      </c>
      <c r="K603">
        <v>3</v>
      </c>
      <c r="L603">
        <v>31</v>
      </c>
      <c r="M603">
        <v>2</v>
      </c>
      <c r="N603">
        <v>8</v>
      </c>
      <c r="O603">
        <v>4</v>
      </c>
      <c r="P603">
        <v>3</v>
      </c>
      <c r="Q603">
        <v>3</v>
      </c>
      <c r="R603">
        <v>0</v>
      </c>
      <c r="S603">
        <v>4</v>
      </c>
      <c r="T603">
        <v>8</v>
      </c>
      <c r="U603">
        <v>0</v>
      </c>
      <c r="V603">
        <v>0</v>
      </c>
      <c r="W603">
        <v>0</v>
      </c>
      <c r="X603">
        <v>0</v>
      </c>
      <c r="Y603">
        <v>0</v>
      </c>
      <c r="Z603">
        <v>0</v>
      </c>
      <c r="AA603">
        <v>3</v>
      </c>
      <c r="AB603">
        <v>11</v>
      </c>
      <c r="AC603">
        <v>0</v>
      </c>
    </row>
    <row r="604" spans="1:29" ht="16.5" x14ac:dyDescent="0.3">
      <c r="A604">
        <v>10277</v>
      </c>
      <c r="B604">
        <v>1961</v>
      </c>
      <c r="C604" t="s">
        <v>29</v>
      </c>
      <c r="D604" t="s">
        <v>30</v>
      </c>
      <c r="E604">
        <v>30081</v>
      </c>
      <c r="F604">
        <v>0</v>
      </c>
      <c r="G604">
        <v>1</v>
      </c>
      <c r="H604" s="1">
        <v>41326</v>
      </c>
      <c r="I604">
        <v>27</v>
      </c>
      <c r="J604">
        <v>36</v>
      </c>
      <c r="K604">
        <v>0</v>
      </c>
      <c r="L604">
        <v>2</v>
      </c>
      <c r="M604">
        <v>0</v>
      </c>
      <c r="N604">
        <v>0</v>
      </c>
      <c r="O604">
        <v>4</v>
      </c>
      <c r="P604">
        <v>1</v>
      </c>
      <c r="Q604">
        <v>1</v>
      </c>
      <c r="R604">
        <v>0</v>
      </c>
      <c r="S604">
        <v>3</v>
      </c>
      <c r="T604">
        <v>7</v>
      </c>
      <c r="U604">
        <v>0</v>
      </c>
      <c r="V604">
        <v>0</v>
      </c>
      <c r="W604">
        <v>0</v>
      </c>
      <c r="X604">
        <v>0</v>
      </c>
      <c r="Y604">
        <v>0</v>
      </c>
      <c r="Z604">
        <v>0</v>
      </c>
      <c r="AA604">
        <v>3</v>
      </c>
      <c r="AB604">
        <v>11</v>
      </c>
      <c r="AC604">
        <v>0</v>
      </c>
    </row>
    <row r="605" spans="1:29" ht="16.5" x14ac:dyDescent="0.3">
      <c r="A605">
        <v>2453</v>
      </c>
      <c r="B605">
        <v>1960</v>
      </c>
      <c r="C605" t="s">
        <v>29</v>
      </c>
      <c r="D605" t="s">
        <v>31</v>
      </c>
      <c r="E605">
        <v>62807</v>
      </c>
      <c r="F605">
        <v>0</v>
      </c>
      <c r="G605">
        <v>1</v>
      </c>
      <c r="H605" s="1">
        <v>41152</v>
      </c>
      <c r="I605">
        <v>83</v>
      </c>
      <c r="J605">
        <v>526</v>
      </c>
      <c r="K605">
        <v>28</v>
      </c>
      <c r="L605">
        <v>135</v>
      </c>
      <c r="M605">
        <v>10</v>
      </c>
      <c r="N605">
        <v>21</v>
      </c>
      <c r="O605">
        <v>99</v>
      </c>
      <c r="P605">
        <v>3</v>
      </c>
      <c r="Q605">
        <v>5</v>
      </c>
      <c r="R605">
        <v>3</v>
      </c>
      <c r="S605">
        <v>12</v>
      </c>
      <c r="T605">
        <v>5</v>
      </c>
      <c r="U605">
        <v>0</v>
      </c>
      <c r="V605">
        <v>0</v>
      </c>
      <c r="W605">
        <v>0</v>
      </c>
      <c r="X605">
        <v>0</v>
      </c>
      <c r="Y605">
        <v>0</v>
      </c>
      <c r="Z605">
        <v>0</v>
      </c>
      <c r="AA605">
        <v>3</v>
      </c>
      <c r="AB605">
        <v>11</v>
      </c>
      <c r="AC605">
        <v>0</v>
      </c>
    </row>
    <row r="606" spans="1:29" ht="16.5" x14ac:dyDescent="0.3">
      <c r="A606">
        <v>7972</v>
      </c>
      <c r="B606">
        <v>1955</v>
      </c>
      <c r="C606" t="s">
        <v>29</v>
      </c>
      <c r="D606" t="s">
        <v>30</v>
      </c>
      <c r="E606">
        <v>72906</v>
      </c>
      <c r="F606">
        <v>0</v>
      </c>
      <c r="G606">
        <v>0</v>
      </c>
      <c r="H606" s="1">
        <v>41534</v>
      </c>
      <c r="I606">
        <v>79</v>
      </c>
      <c r="J606">
        <v>400</v>
      </c>
      <c r="K606">
        <v>32</v>
      </c>
      <c r="L606">
        <v>519</v>
      </c>
      <c r="M606">
        <v>71</v>
      </c>
      <c r="N606">
        <v>75</v>
      </c>
      <c r="O606">
        <v>54</v>
      </c>
      <c r="P606">
        <v>1</v>
      </c>
      <c r="Q606">
        <v>3</v>
      </c>
      <c r="R606">
        <v>4</v>
      </c>
      <c r="S606">
        <v>9</v>
      </c>
      <c r="T606">
        <v>1</v>
      </c>
      <c r="U606">
        <v>0</v>
      </c>
      <c r="V606">
        <v>0</v>
      </c>
      <c r="W606">
        <v>0</v>
      </c>
      <c r="X606">
        <v>0</v>
      </c>
      <c r="Y606">
        <v>0</v>
      </c>
      <c r="Z606">
        <v>0</v>
      </c>
      <c r="AA606">
        <v>3</v>
      </c>
      <c r="AB606">
        <v>11</v>
      </c>
      <c r="AC606">
        <v>0</v>
      </c>
    </row>
    <row r="607" spans="1:29" ht="16.5" x14ac:dyDescent="0.3">
      <c r="A607">
        <v>895</v>
      </c>
      <c r="B607">
        <v>1948</v>
      </c>
      <c r="C607" t="s">
        <v>32</v>
      </c>
      <c r="D607" t="s">
        <v>33</v>
      </c>
      <c r="E607">
        <v>61467</v>
      </c>
      <c r="F607">
        <v>0</v>
      </c>
      <c r="G607">
        <v>2</v>
      </c>
      <c r="H607" s="1">
        <v>41252</v>
      </c>
      <c r="I607">
        <v>69</v>
      </c>
      <c r="J607">
        <v>410</v>
      </c>
      <c r="K607">
        <v>16</v>
      </c>
      <c r="L607">
        <v>114</v>
      </c>
      <c r="M607">
        <v>0</v>
      </c>
      <c r="N607">
        <v>5</v>
      </c>
      <c r="O607">
        <v>49</v>
      </c>
      <c r="P607">
        <v>3</v>
      </c>
      <c r="Q607">
        <v>5</v>
      </c>
      <c r="R607">
        <v>2</v>
      </c>
      <c r="S607">
        <v>10</v>
      </c>
      <c r="T607">
        <v>5</v>
      </c>
      <c r="U607">
        <v>0</v>
      </c>
      <c r="V607">
        <v>0</v>
      </c>
      <c r="W607">
        <v>0</v>
      </c>
      <c r="X607">
        <v>0</v>
      </c>
      <c r="Y607">
        <v>0</v>
      </c>
      <c r="Z607">
        <v>0</v>
      </c>
      <c r="AA607">
        <v>3</v>
      </c>
      <c r="AB607">
        <v>11</v>
      </c>
      <c r="AC607">
        <v>0</v>
      </c>
    </row>
    <row r="608" spans="1:29" ht="16.5" x14ac:dyDescent="0.3">
      <c r="A608">
        <v>1177</v>
      </c>
      <c r="B608">
        <v>1966</v>
      </c>
      <c r="C608" t="s">
        <v>34</v>
      </c>
      <c r="D608" t="s">
        <v>31</v>
      </c>
      <c r="E608">
        <v>49618</v>
      </c>
      <c r="F608">
        <v>1</v>
      </c>
      <c r="G608">
        <v>1</v>
      </c>
      <c r="H608" s="1">
        <v>41300</v>
      </c>
      <c r="I608">
        <v>77</v>
      </c>
      <c r="J608">
        <v>80</v>
      </c>
      <c r="K608">
        <v>3</v>
      </c>
      <c r="L608">
        <v>26</v>
      </c>
      <c r="M608">
        <v>4</v>
      </c>
      <c r="N608">
        <v>2</v>
      </c>
      <c r="O608">
        <v>14</v>
      </c>
      <c r="P608">
        <v>4</v>
      </c>
      <c r="Q608">
        <v>3</v>
      </c>
      <c r="R608">
        <v>1</v>
      </c>
      <c r="S608">
        <v>3</v>
      </c>
      <c r="T608">
        <v>7</v>
      </c>
      <c r="U608">
        <v>0</v>
      </c>
      <c r="V608">
        <v>0</v>
      </c>
      <c r="W608">
        <v>0</v>
      </c>
      <c r="X608">
        <v>0</v>
      </c>
      <c r="Y608">
        <v>0</v>
      </c>
      <c r="Z608">
        <v>0</v>
      </c>
      <c r="AA608">
        <v>3</v>
      </c>
      <c r="AB608">
        <v>11</v>
      </c>
      <c r="AC608">
        <v>0</v>
      </c>
    </row>
    <row r="609" spans="1:29" ht="16.5" x14ac:dyDescent="0.3">
      <c r="A609">
        <v>7141</v>
      </c>
      <c r="B609">
        <v>1986</v>
      </c>
      <c r="C609" t="s">
        <v>34</v>
      </c>
      <c r="D609" t="s">
        <v>30</v>
      </c>
      <c r="E609">
        <v>21888</v>
      </c>
      <c r="F609">
        <v>1</v>
      </c>
      <c r="G609">
        <v>0</v>
      </c>
      <c r="H609" s="1">
        <v>41272</v>
      </c>
      <c r="I609">
        <v>15</v>
      </c>
      <c r="J609">
        <v>88</v>
      </c>
      <c r="K609">
        <v>10</v>
      </c>
      <c r="L609">
        <v>46</v>
      </c>
      <c r="M609">
        <v>2</v>
      </c>
      <c r="N609">
        <v>3</v>
      </c>
      <c r="O609">
        <v>64</v>
      </c>
      <c r="P609">
        <v>4</v>
      </c>
      <c r="Q609">
        <v>5</v>
      </c>
      <c r="R609">
        <v>1</v>
      </c>
      <c r="S609">
        <v>2</v>
      </c>
      <c r="T609">
        <v>10</v>
      </c>
      <c r="U609">
        <v>0</v>
      </c>
      <c r="V609">
        <v>0</v>
      </c>
      <c r="W609">
        <v>0</v>
      </c>
      <c r="X609">
        <v>0</v>
      </c>
      <c r="Y609">
        <v>0</v>
      </c>
      <c r="Z609">
        <v>0</v>
      </c>
      <c r="AA609">
        <v>3</v>
      </c>
      <c r="AB609">
        <v>11</v>
      </c>
      <c r="AC609">
        <v>1</v>
      </c>
    </row>
    <row r="610" spans="1:29" ht="16.5" x14ac:dyDescent="0.3">
      <c r="A610">
        <v>7232</v>
      </c>
      <c r="B610">
        <v>1973</v>
      </c>
      <c r="C610" t="s">
        <v>29</v>
      </c>
      <c r="D610" t="s">
        <v>38</v>
      </c>
      <c r="E610">
        <v>42429</v>
      </c>
      <c r="F610">
        <v>0</v>
      </c>
      <c r="G610">
        <v>1</v>
      </c>
      <c r="H610" s="1">
        <v>41681</v>
      </c>
      <c r="I610">
        <v>99</v>
      </c>
      <c r="J610">
        <v>55</v>
      </c>
      <c r="K610">
        <v>0</v>
      </c>
      <c r="L610">
        <v>6</v>
      </c>
      <c r="M610">
        <v>2</v>
      </c>
      <c r="N610">
        <v>0</v>
      </c>
      <c r="O610">
        <v>4</v>
      </c>
      <c r="P610">
        <v>2</v>
      </c>
      <c r="Q610">
        <v>1</v>
      </c>
      <c r="R610">
        <v>1</v>
      </c>
      <c r="S610">
        <v>3</v>
      </c>
      <c r="T610">
        <v>5</v>
      </c>
      <c r="U610">
        <v>0</v>
      </c>
      <c r="V610">
        <v>0</v>
      </c>
      <c r="W610">
        <v>0</v>
      </c>
      <c r="X610">
        <v>0</v>
      </c>
      <c r="Y610">
        <v>0</v>
      </c>
      <c r="Z610">
        <v>0</v>
      </c>
      <c r="AA610">
        <v>3</v>
      </c>
      <c r="AB610">
        <v>11</v>
      </c>
      <c r="AC610">
        <v>0</v>
      </c>
    </row>
    <row r="611" spans="1:29" ht="16.5" x14ac:dyDescent="0.3">
      <c r="A611">
        <v>8477</v>
      </c>
      <c r="B611">
        <v>1956</v>
      </c>
      <c r="C611" t="s">
        <v>29</v>
      </c>
      <c r="D611" t="s">
        <v>35</v>
      </c>
      <c r="E611">
        <v>26150</v>
      </c>
      <c r="F611">
        <v>2</v>
      </c>
      <c r="G611">
        <v>1</v>
      </c>
      <c r="H611" s="1">
        <v>41344</v>
      </c>
      <c r="I611">
        <v>61</v>
      </c>
      <c r="J611">
        <v>5</v>
      </c>
      <c r="K611">
        <v>1</v>
      </c>
      <c r="L611">
        <v>13</v>
      </c>
      <c r="M611">
        <v>3</v>
      </c>
      <c r="N611">
        <v>5</v>
      </c>
      <c r="O611">
        <v>1</v>
      </c>
      <c r="P611">
        <v>1</v>
      </c>
      <c r="Q611">
        <v>1</v>
      </c>
      <c r="R611">
        <v>0</v>
      </c>
      <c r="S611">
        <v>3</v>
      </c>
      <c r="T611">
        <v>7</v>
      </c>
      <c r="U611">
        <v>0</v>
      </c>
      <c r="V611">
        <v>0</v>
      </c>
      <c r="W611">
        <v>0</v>
      </c>
      <c r="X611">
        <v>0</v>
      </c>
      <c r="Y611">
        <v>0</v>
      </c>
      <c r="Z611">
        <v>0</v>
      </c>
      <c r="AA611">
        <v>3</v>
      </c>
      <c r="AB611">
        <v>11</v>
      </c>
      <c r="AC611">
        <v>0</v>
      </c>
    </row>
    <row r="612" spans="1:29" ht="16.5" x14ac:dyDescent="0.3">
      <c r="A612">
        <v>2457</v>
      </c>
      <c r="B612">
        <v>1975</v>
      </c>
      <c r="C612" t="s">
        <v>36</v>
      </c>
      <c r="D612" t="s">
        <v>33</v>
      </c>
      <c r="E612">
        <v>30801</v>
      </c>
      <c r="F612">
        <v>0</v>
      </c>
      <c r="G612">
        <v>1</v>
      </c>
      <c r="H612" s="1">
        <v>41208</v>
      </c>
      <c r="I612">
        <v>23</v>
      </c>
      <c r="J612">
        <v>8</v>
      </c>
      <c r="K612">
        <v>4</v>
      </c>
      <c r="L612">
        <v>5</v>
      </c>
      <c r="M612">
        <v>15</v>
      </c>
      <c r="N612">
        <v>2</v>
      </c>
      <c r="O612">
        <v>11</v>
      </c>
      <c r="P612">
        <v>2</v>
      </c>
      <c r="Q612">
        <v>1</v>
      </c>
      <c r="R612">
        <v>0</v>
      </c>
      <c r="S612">
        <v>3</v>
      </c>
      <c r="T612">
        <v>7</v>
      </c>
      <c r="U612">
        <v>0</v>
      </c>
      <c r="V612">
        <v>0</v>
      </c>
      <c r="W612">
        <v>0</v>
      </c>
      <c r="X612">
        <v>0</v>
      </c>
      <c r="Y612">
        <v>0</v>
      </c>
      <c r="Z612">
        <v>0</v>
      </c>
      <c r="AA612">
        <v>3</v>
      </c>
      <c r="AB612">
        <v>11</v>
      </c>
      <c r="AC612">
        <v>0</v>
      </c>
    </row>
    <row r="613" spans="1:29" ht="16.5" x14ac:dyDescent="0.3">
      <c r="A613">
        <v>988</v>
      </c>
      <c r="B613">
        <v>1965</v>
      </c>
      <c r="C613" t="s">
        <v>29</v>
      </c>
      <c r="D613" t="s">
        <v>33</v>
      </c>
      <c r="E613">
        <v>81168</v>
      </c>
      <c r="F613">
        <v>0</v>
      </c>
      <c r="G613">
        <v>0</v>
      </c>
      <c r="H613" s="1">
        <v>41766</v>
      </c>
      <c r="I613">
        <v>84</v>
      </c>
      <c r="J613">
        <v>410</v>
      </c>
      <c r="K613">
        <v>0</v>
      </c>
      <c r="L613">
        <v>592</v>
      </c>
      <c r="M613">
        <v>147</v>
      </c>
      <c r="N613">
        <v>22</v>
      </c>
      <c r="O613">
        <v>22</v>
      </c>
      <c r="P613">
        <v>1</v>
      </c>
      <c r="Q613">
        <v>6</v>
      </c>
      <c r="R613">
        <v>4</v>
      </c>
      <c r="S613">
        <v>7</v>
      </c>
      <c r="T613">
        <v>3</v>
      </c>
      <c r="U613">
        <v>0</v>
      </c>
      <c r="V613">
        <v>0</v>
      </c>
      <c r="W613">
        <v>0</v>
      </c>
      <c r="X613">
        <v>1</v>
      </c>
      <c r="Y613">
        <v>0</v>
      </c>
      <c r="Z613">
        <v>0</v>
      </c>
      <c r="AA613">
        <v>3</v>
      </c>
      <c r="AB613">
        <v>11</v>
      </c>
      <c r="AC613">
        <v>0</v>
      </c>
    </row>
    <row r="614" spans="1:29" ht="16.5" x14ac:dyDescent="0.3">
      <c r="A614">
        <v>7930</v>
      </c>
      <c r="B614">
        <v>1969</v>
      </c>
      <c r="C614" t="s">
        <v>34</v>
      </c>
      <c r="D614" t="s">
        <v>30</v>
      </c>
      <c r="E614">
        <v>26877</v>
      </c>
      <c r="F614">
        <v>0</v>
      </c>
      <c r="G614">
        <v>0</v>
      </c>
      <c r="H614" s="1">
        <v>41505</v>
      </c>
      <c r="I614">
        <v>74</v>
      </c>
      <c r="J614">
        <v>101</v>
      </c>
      <c r="K614">
        <v>13</v>
      </c>
      <c r="L614">
        <v>76</v>
      </c>
      <c r="M614">
        <v>20</v>
      </c>
      <c r="N614">
        <v>18</v>
      </c>
      <c r="O614">
        <v>40</v>
      </c>
      <c r="P614">
        <v>2</v>
      </c>
      <c r="Q614">
        <v>3</v>
      </c>
      <c r="R614">
        <v>1</v>
      </c>
      <c r="S614">
        <v>6</v>
      </c>
      <c r="T614">
        <v>6</v>
      </c>
      <c r="U614">
        <v>0</v>
      </c>
      <c r="V614">
        <v>0</v>
      </c>
      <c r="W614">
        <v>0</v>
      </c>
      <c r="X614">
        <v>0</v>
      </c>
      <c r="Y614">
        <v>0</v>
      </c>
      <c r="Z614">
        <v>0</v>
      </c>
      <c r="AA614">
        <v>3</v>
      </c>
      <c r="AB614">
        <v>11</v>
      </c>
      <c r="AC614">
        <v>0</v>
      </c>
    </row>
    <row r="615" spans="1:29" ht="16.5" x14ac:dyDescent="0.3">
      <c r="A615">
        <v>4587</v>
      </c>
      <c r="B615">
        <v>1944</v>
      </c>
      <c r="C615" t="s">
        <v>34</v>
      </c>
      <c r="D615" t="s">
        <v>38</v>
      </c>
      <c r="E615">
        <v>45006</v>
      </c>
      <c r="F615">
        <v>0</v>
      </c>
      <c r="G615">
        <v>0</v>
      </c>
      <c r="H615" s="1">
        <v>41473</v>
      </c>
      <c r="I615">
        <v>90</v>
      </c>
      <c r="J615">
        <v>162</v>
      </c>
      <c r="K615">
        <v>25</v>
      </c>
      <c r="L615">
        <v>53</v>
      </c>
      <c r="M615">
        <v>16</v>
      </c>
      <c r="N615">
        <v>0</v>
      </c>
      <c r="O615">
        <v>10</v>
      </c>
      <c r="P615">
        <v>1</v>
      </c>
      <c r="Q615">
        <v>3</v>
      </c>
      <c r="R615">
        <v>1</v>
      </c>
      <c r="S615">
        <v>7</v>
      </c>
      <c r="T615">
        <v>3</v>
      </c>
      <c r="U615">
        <v>0</v>
      </c>
      <c r="V615">
        <v>0</v>
      </c>
      <c r="W615">
        <v>0</v>
      </c>
      <c r="X615">
        <v>0</v>
      </c>
      <c r="Y615">
        <v>0</v>
      </c>
      <c r="Z615">
        <v>0</v>
      </c>
      <c r="AA615">
        <v>3</v>
      </c>
      <c r="AB615">
        <v>11</v>
      </c>
      <c r="AC615">
        <v>0</v>
      </c>
    </row>
    <row r="616" spans="1:29" ht="16.5" x14ac:dyDescent="0.3">
      <c r="A616">
        <v>6682</v>
      </c>
      <c r="B616">
        <v>1973</v>
      </c>
      <c r="C616" t="s">
        <v>36</v>
      </c>
      <c r="D616" t="s">
        <v>33</v>
      </c>
      <c r="E616">
        <v>18978</v>
      </c>
      <c r="F616">
        <v>1</v>
      </c>
      <c r="G616">
        <v>0</v>
      </c>
      <c r="H616" s="1">
        <v>41254</v>
      </c>
      <c r="I616">
        <v>41</v>
      </c>
      <c r="J616">
        <v>2</v>
      </c>
      <c r="K616">
        <v>8</v>
      </c>
      <c r="L616">
        <v>1</v>
      </c>
      <c r="M616">
        <v>4</v>
      </c>
      <c r="N616">
        <v>7</v>
      </c>
      <c r="O616">
        <v>15</v>
      </c>
      <c r="P616">
        <v>1</v>
      </c>
      <c r="Q616">
        <v>1</v>
      </c>
      <c r="R616">
        <v>0</v>
      </c>
      <c r="S616">
        <v>3</v>
      </c>
      <c r="T616">
        <v>8</v>
      </c>
      <c r="U616">
        <v>0</v>
      </c>
      <c r="V616">
        <v>0</v>
      </c>
      <c r="W616">
        <v>0</v>
      </c>
      <c r="X616">
        <v>0</v>
      </c>
      <c r="Y616">
        <v>0</v>
      </c>
      <c r="Z616">
        <v>0</v>
      </c>
      <c r="AA616">
        <v>3</v>
      </c>
      <c r="AB616">
        <v>11</v>
      </c>
      <c r="AC616">
        <v>0</v>
      </c>
    </row>
    <row r="617" spans="1:29" ht="16.5" x14ac:dyDescent="0.3">
      <c r="A617">
        <v>6222</v>
      </c>
      <c r="B617">
        <v>1967</v>
      </c>
      <c r="C617" t="s">
        <v>29</v>
      </c>
      <c r="D617" t="s">
        <v>33</v>
      </c>
      <c r="E617">
        <v>22574</v>
      </c>
      <c r="F617">
        <v>2</v>
      </c>
      <c r="G617">
        <v>1</v>
      </c>
      <c r="H617" s="1">
        <v>41575</v>
      </c>
      <c r="I617">
        <v>28</v>
      </c>
      <c r="J617">
        <v>25</v>
      </c>
      <c r="K617">
        <v>0</v>
      </c>
      <c r="L617">
        <v>8</v>
      </c>
      <c r="M617">
        <v>2</v>
      </c>
      <c r="N617">
        <v>0</v>
      </c>
      <c r="O617">
        <v>2</v>
      </c>
      <c r="P617">
        <v>2</v>
      </c>
      <c r="Q617">
        <v>2</v>
      </c>
      <c r="R617">
        <v>0</v>
      </c>
      <c r="S617">
        <v>3</v>
      </c>
      <c r="T617">
        <v>7</v>
      </c>
      <c r="U617">
        <v>0</v>
      </c>
      <c r="V617">
        <v>0</v>
      </c>
      <c r="W617">
        <v>0</v>
      </c>
      <c r="X617">
        <v>0</v>
      </c>
      <c r="Y617">
        <v>0</v>
      </c>
      <c r="Z617">
        <v>0</v>
      </c>
      <c r="AA617">
        <v>3</v>
      </c>
      <c r="AB617">
        <v>11</v>
      </c>
      <c r="AC617">
        <v>0</v>
      </c>
    </row>
    <row r="618" spans="1:29" ht="16.5" x14ac:dyDescent="0.3">
      <c r="A618">
        <v>10299</v>
      </c>
      <c r="B618">
        <v>1969</v>
      </c>
      <c r="C618" t="s">
        <v>32</v>
      </c>
      <c r="D618" t="s">
        <v>30</v>
      </c>
      <c r="E618">
        <v>48240</v>
      </c>
      <c r="F618">
        <v>0</v>
      </c>
      <c r="G618">
        <v>0</v>
      </c>
      <c r="H618" s="1">
        <v>41222</v>
      </c>
      <c r="I618">
        <v>73</v>
      </c>
      <c r="J618">
        <v>389</v>
      </c>
      <c r="K618">
        <v>91</v>
      </c>
      <c r="L618">
        <v>248</v>
      </c>
      <c r="M618">
        <v>64</v>
      </c>
      <c r="N618">
        <v>49</v>
      </c>
      <c r="O618">
        <v>41</v>
      </c>
      <c r="P618">
        <v>3</v>
      </c>
      <c r="Q618">
        <v>6</v>
      </c>
      <c r="R618">
        <v>3</v>
      </c>
      <c r="S618">
        <v>13</v>
      </c>
      <c r="T618">
        <v>5</v>
      </c>
      <c r="U618">
        <v>0</v>
      </c>
      <c r="V618">
        <v>0</v>
      </c>
      <c r="W618">
        <v>0</v>
      </c>
      <c r="X618">
        <v>0</v>
      </c>
      <c r="Y618">
        <v>0</v>
      </c>
      <c r="Z618">
        <v>0</v>
      </c>
      <c r="AA618">
        <v>3</v>
      </c>
      <c r="AB618">
        <v>11</v>
      </c>
      <c r="AC618">
        <v>1</v>
      </c>
    </row>
    <row r="619" spans="1:29" ht="16.5" x14ac:dyDescent="0.3">
      <c r="A619">
        <v>3083</v>
      </c>
      <c r="B619">
        <v>1974</v>
      </c>
      <c r="C619" t="s">
        <v>29</v>
      </c>
      <c r="D619" t="s">
        <v>33</v>
      </c>
      <c r="E619">
        <v>45837</v>
      </c>
      <c r="F619">
        <v>1</v>
      </c>
      <c r="G619">
        <v>1</v>
      </c>
      <c r="H619" s="1">
        <v>41481</v>
      </c>
      <c r="I619">
        <v>88</v>
      </c>
      <c r="J619">
        <v>215</v>
      </c>
      <c r="K619">
        <v>13</v>
      </c>
      <c r="L619">
        <v>87</v>
      </c>
      <c r="M619">
        <v>17</v>
      </c>
      <c r="N619">
        <v>17</v>
      </c>
      <c r="O619">
        <v>24</v>
      </c>
      <c r="P619">
        <v>5</v>
      </c>
      <c r="Q619">
        <v>6</v>
      </c>
      <c r="R619">
        <v>2</v>
      </c>
      <c r="S619">
        <v>5</v>
      </c>
      <c r="T619">
        <v>7</v>
      </c>
      <c r="U619">
        <v>0</v>
      </c>
      <c r="V619">
        <v>0</v>
      </c>
      <c r="W619">
        <v>0</v>
      </c>
      <c r="X619">
        <v>0</v>
      </c>
      <c r="Y619">
        <v>0</v>
      </c>
      <c r="Z619">
        <v>0</v>
      </c>
      <c r="AA619">
        <v>3</v>
      </c>
      <c r="AB619">
        <v>11</v>
      </c>
      <c r="AC619">
        <v>0</v>
      </c>
    </row>
    <row r="620" spans="1:29" ht="16.5" x14ac:dyDescent="0.3">
      <c r="A620">
        <v>8953</v>
      </c>
      <c r="B620">
        <v>1965</v>
      </c>
      <c r="C620" t="s">
        <v>34</v>
      </c>
      <c r="D620" t="s">
        <v>30</v>
      </c>
      <c r="E620">
        <v>35791</v>
      </c>
      <c r="F620">
        <v>2</v>
      </c>
      <c r="G620">
        <v>1</v>
      </c>
      <c r="H620" s="1">
        <v>41400</v>
      </c>
      <c r="I620">
        <v>94</v>
      </c>
      <c r="J620">
        <v>27</v>
      </c>
      <c r="K620">
        <v>0</v>
      </c>
      <c r="L620">
        <v>5</v>
      </c>
      <c r="M620">
        <v>0</v>
      </c>
      <c r="N620">
        <v>0</v>
      </c>
      <c r="O620">
        <v>3</v>
      </c>
      <c r="P620">
        <v>2</v>
      </c>
      <c r="Q620">
        <v>1</v>
      </c>
      <c r="R620">
        <v>0</v>
      </c>
      <c r="S620">
        <v>3</v>
      </c>
      <c r="T620">
        <v>8</v>
      </c>
      <c r="U620">
        <v>0</v>
      </c>
      <c r="V620">
        <v>0</v>
      </c>
      <c r="W620">
        <v>0</v>
      </c>
      <c r="X620">
        <v>0</v>
      </c>
      <c r="Y620">
        <v>0</v>
      </c>
      <c r="Z620">
        <v>0</v>
      </c>
      <c r="AA620">
        <v>3</v>
      </c>
      <c r="AB620">
        <v>11</v>
      </c>
      <c r="AC620">
        <v>0</v>
      </c>
    </row>
    <row r="621" spans="1:29" ht="16.5" x14ac:dyDescent="0.3">
      <c r="A621">
        <v>1503</v>
      </c>
      <c r="B621">
        <v>1976</v>
      </c>
      <c r="C621" t="s">
        <v>32</v>
      </c>
      <c r="D621" t="s">
        <v>31</v>
      </c>
      <c r="E621">
        <v>162397</v>
      </c>
      <c r="F621">
        <v>1</v>
      </c>
      <c r="G621">
        <v>1</v>
      </c>
      <c r="H621" s="1">
        <v>41428</v>
      </c>
      <c r="I621">
        <v>31</v>
      </c>
      <c r="J621">
        <v>85</v>
      </c>
      <c r="K621">
        <v>1</v>
      </c>
      <c r="L621">
        <v>16</v>
      </c>
      <c r="M621">
        <v>2</v>
      </c>
      <c r="N621">
        <v>1</v>
      </c>
      <c r="O621">
        <v>2</v>
      </c>
      <c r="P621">
        <v>0</v>
      </c>
      <c r="Q621">
        <v>0</v>
      </c>
      <c r="R621">
        <v>0</v>
      </c>
      <c r="S621">
        <v>1</v>
      </c>
      <c r="T621">
        <v>1</v>
      </c>
      <c r="U621">
        <v>0</v>
      </c>
      <c r="V621">
        <v>0</v>
      </c>
      <c r="W621">
        <v>0</v>
      </c>
      <c r="X621">
        <v>0</v>
      </c>
      <c r="Y621">
        <v>0</v>
      </c>
      <c r="Z621">
        <v>0</v>
      </c>
      <c r="AA621">
        <v>3</v>
      </c>
      <c r="AB621">
        <v>11</v>
      </c>
      <c r="AC621">
        <v>0</v>
      </c>
    </row>
    <row r="622" spans="1:29" ht="16.5" x14ac:dyDescent="0.3">
      <c r="A622">
        <v>8650</v>
      </c>
      <c r="B622">
        <v>1978</v>
      </c>
      <c r="C622" t="s">
        <v>29</v>
      </c>
      <c r="D622" t="s">
        <v>38</v>
      </c>
      <c r="E622">
        <v>54162</v>
      </c>
      <c r="F622">
        <v>1</v>
      </c>
      <c r="G622">
        <v>1</v>
      </c>
      <c r="H622" s="1">
        <v>41351</v>
      </c>
      <c r="I622">
        <v>31</v>
      </c>
      <c r="J622">
        <v>5</v>
      </c>
      <c r="K622">
        <v>6</v>
      </c>
      <c r="L622">
        <v>10</v>
      </c>
      <c r="M622">
        <v>6</v>
      </c>
      <c r="N622">
        <v>5</v>
      </c>
      <c r="O622">
        <v>10</v>
      </c>
      <c r="P622">
        <v>1</v>
      </c>
      <c r="Q622">
        <v>1</v>
      </c>
      <c r="R622">
        <v>0</v>
      </c>
      <c r="S622">
        <v>3</v>
      </c>
      <c r="T622">
        <v>4</v>
      </c>
      <c r="U622">
        <v>0</v>
      </c>
      <c r="V622">
        <v>0</v>
      </c>
      <c r="W622">
        <v>0</v>
      </c>
      <c r="X622">
        <v>0</v>
      </c>
      <c r="Y622">
        <v>0</v>
      </c>
      <c r="Z622">
        <v>0</v>
      </c>
      <c r="AA622">
        <v>3</v>
      </c>
      <c r="AB622">
        <v>11</v>
      </c>
      <c r="AC622">
        <v>0</v>
      </c>
    </row>
    <row r="623" spans="1:29" ht="16.5" x14ac:dyDescent="0.3">
      <c r="A623">
        <v>10862</v>
      </c>
      <c r="B623">
        <v>1960</v>
      </c>
      <c r="C623" t="s">
        <v>34</v>
      </c>
      <c r="D623" t="s">
        <v>33</v>
      </c>
      <c r="E623">
        <v>30522</v>
      </c>
      <c r="F623">
        <v>0</v>
      </c>
      <c r="G623">
        <v>1</v>
      </c>
      <c r="H623" s="1">
        <v>41138</v>
      </c>
      <c r="I623">
        <v>6</v>
      </c>
      <c r="J623">
        <v>179</v>
      </c>
      <c r="K623">
        <v>8</v>
      </c>
      <c r="L623">
        <v>83</v>
      </c>
      <c r="M623">
        <v>19</v>
      </c>
      <c r="N623">
        <v>11</v>
      </c>
      <c r="O623">
        <v>26</v>
      </c>
      <c r="P623">
        <v>5</v>
      </c>
      <c r="Q623">
        <v>1</v>
      </c>
      <c r="R623">
        <v>2</v>
      </c>
      <c r="S623">
        <v>9</v>
      </c>
      <c r="T623">
        <v>2</v>
      </c>
      <c r="U623">
        <v>0</v>
      </c>
      <c r="V623">
        <v>0</v>
      </c>
      <c r="W623">
        <v>0</v>
      </c>
      <c r="X623">
        <v>0</v>
      </c>
      <c r="Y623">
        <v>0</v>
      </c>
      <c r="Z623">
        <v>0</v>
      </c>
      <c r="AA623">
        <v>3</v>
      </c>
      <c r="AB623">
        <v>11</v>
      </c>
      <c r="AC623">
        <v>0</v>
      </c>
    </row>
    <row r="624" spans="1:29" ht="16.5" x14ac:dyDescent="0.3">
      <c r="A624">
        <v>2782</v>
      </c>
      <c r="B624">
        <v>1961</v>
      </c>
      <c r="C624" t="s">
        <v>32</v>
      </c>
      <c r="D624" t="s">
        <v>33</v>
      </c>
      <c r="E624">
        <v>54456</v>
      </c>
      <c r="F624">
        <v>0</v>
      </c>
      <c r="G624">
        <v>1</v>
      </c>
      <c r="H624" s="1">
        <v>41466</v>
      </c>
      <c r="I624">
        <v>23</v>
      </c>
      <c r="J624">
        <v>352</v>
      </c>
      <c r="K624">
        <v>0</v>
      </c>
      <c r="L624">
        <v>27</v>
      </c>
      <c r="M624">
        <v>10</v>
      </c>
      <c r="N624">
        <v>0</v>
      </c>
      <c r="O624">
        <v>15</v>
      </c>
      <c r="P624">
        <v>3</v>
      </c>
      <c r="Q624">
        <v>6</v>
      </c>
      <c r="R624">
        <v>1</v>
      </c>
      <c r="S624">
        <v>7</v>
      </c>
      <c r="T624">
        <v>6</v>
      </c>
      <c r="U624">
        <v>0</v>
      </c>
      <c r="V624">
        <v>0</v>
      </c>
      <c r="W624">
        <v>0</v>
      </c>
      <c r="X624">
        <v>0</v>
      </c>
      <c r="Y624">
        <v>0</v>
      </c>
      <c r="Z624">
        <v>0</v>
      </c>
      <c r="AA624">
        <v>3</v>
      </c>
      <c r="AB624">
        <v>11</v>
      </c>
      <c r="AC624">
        <v>0</v>
      </c>
    </row>
    <row r="625" spans="1:29" ht="16.5" x14ac:dyDescent="0.3">
      <c r="A625">
        <v>6941</v>
      </c>
      <c r="B625">
        <v>1971</v>
      </c>
      <c r="C625" t="s">
        <v>29</v>
      </c>
      <c r="D625" t="s">
        <v>30</v>
      </c>
      <c r="E625">
        <v>31632</v>
      </c>
      <c r="F625">
        <v>0</v>
      </c>
      <c r="G625">
        <v>0</v>
      </c>
      <c r="H625" s="1">
        <v>41469</v>
      </c>
      <c r="I625">
        <v>92</v>
      </c>
      <c r="J625">
        <v>17</v>
      </c>
      <c r="K625">
        <v>8</v>
      </c>
      <c r="L625">
        <v>12</v>
      </c>
      <c r="M625">
        <v>11</v>
      </c>
      <c r="N625">
        <v>15</v>
      </c>
      <c r="O625">
        <v>32</v>
      </c>
      <c r="P625">
        <v>1</v>
      </c>
      <c r="Q625">
        <v>2</v>
      </c>
      <c r="R625">
        <v>1</v>
      </c>
      <c r="S625">
        <v>2</v>
      </c>
      <c r="T625">
        <v>7</v>
      </c>
      <c r="U625">
        <v>0</v>
      </c>
      <c r="V625">
        <v>0</v>
      </c>
      <c r="W625">
        <v>0</v>
      </c>
      <c r="X625">
        <v>0</v>
      </c>
      <c r="Y625">
        <v>0</v>
      </c>
      <c r="Z625">
        <v>0</v>
      </c>
      <c r="AA625">
        <v>3</v>
      </c>
      <c r="AB625">
        <v>11</v>
      </c>
      <c r="AC625">
        <v>0</v>
      </c>
    </row>
    <row r="626" spans="1:29" ht="16.5" x14ac:dyDescent="0.3">
      <c r="A626">
        <v>10972</v>
      </c>
      <c r="B626">
        <v>1949</v>
      </c>
      <c r="C626" t="s">
        <v>29</v>
      </c>
      <c r="D626" t="s">
        <v>38</v>
      </c>
      <c r="E626">
        <v>72298</v>
      </c>
      <c r="F626">
        <v>0</v>
      </c>
      <c r="G626">
        <v>0</v>
      </c>
      <c r="H626" s="1">
        <v>41708</v>
      </c>
      <c r="I626">
        <v>52</v>
      </c>
      <c r="J626">
        <v>625</v>
      </c>
      <c r="K626">
        <v>35</v>
      </c>
      <c r="L626">
        <v>169</v>
      </c>
      <c r="M626">
        <v>58</v>
      </c>
      <c r="N626">
        <v>17</v>
      </c>
      <c r="O626">
        <v>35</v>
      </c>
      <c r="P626">
        <v>1</v>
      </c>
      <c r="Q626">
        <v>4</v>
      </c>
      <c r="R626">
        <v>3</v>
      </c>
      <c r="S626">
        <v>6</v>
      </c>
      <c r="T626">
        <v>1</v>
      </c>
      <c r="U626">
        <v>0</v>
      </c>
      <c r="V626">
        <v>1</v>
      </c>
      <c r="W626">
        <v>1</v>
      </c>
      <c r="X626">
        <v>0</v>
      </c>
      <c r="Y626">
        <v>0</v>
      </c>
      <c r="Z626">
        <v>0</v>
      </c>
      <c r="AA626">
        <v>3</v>
      </c>
      <c r="AB626">
        <v>11</v>
      </c>
      <c r="AC626">
        <v>0</v>
      </c>
    </row>
    <row r="627" spans="1:29" ht="16.5" x14ac:dyDescent="0.3">
      <c r="A627">
        <v>10708</v>
      </c>
      <c r="B627">
        <v>1978</v>
      </c>
      <c r="C627" t="s">
        <v>37</v>
      </c>
      <c r="D627" t="s">
        <v>30</v>
      </c>
      <c r="E627">
        <v>36975</v>
      </c>
      <c r="F627">
        <v>1</v>
      </c>
      <c r="G627">
        <v>0</v>
      </c>
      <c r="H627" s="1">
        <v>41636</v>
      </c>
      <c r="I627">
        <v>50</v>
      </c>
      <c r="J627">
        <v>10</v>
      </c>
      <c r="K627">
        <v>6</v>
      </c>
      <c r="L627">
        <v>11</v>
      </c>
      <c r="M627">
        <v>0</v>
      </c>
      <c r="N627">
        <v>4</v>
      </c>
      <c r="O627">
        <v>2</v>
      </c>
      <c r="P627">
        <v>1</v>
      </c>
      <c r="Q627">
        <v>1</v>
      </c>
      <c r="R627">
        <v>0</v>
      </c>
      <c r="S627">
        <v>3</v>
      </c>
      <c r="T627">
        <v>7</v>
      </c>
      <c r="U627">
        <v>0</v>
      </c>
      <c r="V627">
        <v>0</v>
      </c>
      <c r="W627">
        <v>0</v>
      </c>
      <c r="X627">
        <v>0</v>
      </c>
      <c r="Y627">
        <v>0</v>
      </c>
      <c r="Z627">
        <v>0</v>
      </c>
      <c r="AA627">
        <v>3</v>
      </c>
      <c r="AB627">
        <v>11</v>
      </c>
      <c r="AC627">
        <v>0</v>
      </c>
    </row>
    <row r="628" spans="1:29" ht="16.5" x14ac:dyDescent="0.3">
      <c r="A628">
        <v>6583</v>
      </c>
      <c r="B628">
        <v>1955</v>
      </c>
      <c r="C628" t="s">
        <v>37</v>
      </c>
      <c r="D628" t="s">
        <v>33</v>
      </c>
      <c r="E628">
        <v>72635</v>
      </c>
      <c r="F628">
        <v>0</v>
      </c>
      <c r="G628">
        <v>0</v>
      </c>
      <c r="H628" s="1">
        <v>41428</v>
      </c>
      <c r="I628">
        <v>54</v>
      </c>
      <c r="J628">
        <v>390</v>
      </c>
      <c r="K628">
        <v>22</v>
      </c>
      <c r="L628">
        <v>323</v>
      </c>
      <c r="M628">
        <v>104</v>
      </c>
      <c r="N628">
        <v>35</v>
      </c>
      <c r="O628">
        <v>107</v>
      </c>
      <c r="P628">
        <v>1</v>
      </c>
      <c r="Q628">
        <v>6</v>
      </c>
      <c r="R628">
        <v>8</v>
      </c>
      <c r="S628">
        <v>6</v>
      </c>
      <c r="T628">
        <v>3</v>
      </c>
      <c r="U628">
        <v>0</v>
      </c>
      <c r="V628">
        <v>0</v>
      </c>
      <c r="W628">
        <v>0</v>
      </c>
      <c r="X628">
        <v>1</v>
      </c>
      <c r="Y628">
        <v>0</v>
      </c>
      <c r="Z628">
        <v>0</v>
      </c>
      <c r="AA628">
        <v>3</v>
      </c>
      <c r="AB628">
        <v>11</v>
      </c>
      <c r="AC628">
        <v>0</v>
      </c>
    </row>
    <row r="629" spans="1:29" ht="16.5" x14ac:dyDescent="0.3">
      <c r="A629">
        <v>3641</v>
      </c>
      <c r="B629">
        <v>1976</v>
      </c>
      <c r="C629" t="s">
        <v>29</v>
      </c>
      <c r="D629" t="s">
        <v>33</v>
      </c>
      <c r="E629">
        <v>13624</v>
      </c>
      <c r="F629">
        <v>1</v>
      </c>
      <c r="G629">
        <v>0</v>
      </c>
      <c r="H629" s="1">
        <v>41294</v>
      </c>
      <c r="I629">
        <v>93</v>
      </c>
      <c r="J629">
        <v>10</v>
      </c>
      <c r="K629">
        <v>2</v>
      </c>
      <c r="L629">
        <v>15</v>
      </c>
      <c r="M629">
        <v>2</v>
      </c>
      <c r="N629">
        <v>1</v>
      </c>
      <c r="O629">
        <v>6</v>
      </c>
      <c r="P629">
        <v>2</v>
      </c>
      <c r="Q629">
        <v>2</v>
      </c>
      <c r="R629">
        <v>0</v>
      </c>
      <c r="S629">
        <v>3</v>
      </c>
      <c r="T629">
        <v>6</v>
      </c>
      <c r="U629">
        <v>0</v>
      </c>
      <c r="V629">
        <v>0</v>
      </c>
      <c r="W629">
        <v>0</v>
      </c>
      <c r="X629">
        <v>0</v>
      </c>
      <c r="Y629">
        <v>0</v>
      </c>
      <c r="Z629">
        <v>0</v>
      </c>
      <c r="AA629">
        <v>3</v>
      </c>
      <c r="AB629">
        <v>11</v>
      </c>
      <c r="AC629">
        <v>0</v>
      </c>
    </row>
    <row r="630" spans="1:29" ht="16.5" x14ac:dyDescent="0.3">
      <c r="A630">
        <v>10156</v>
      </c>
      <c r="B630">
        <v>1975</v>
      </c>
      <c r="C630" t="s">
        <v>29</v>
      </c>
      <c r="D630" t="s">
        <v>30</v>
      </c>
      <c r="E630">
        <v>84196</v>
      </c>
      <c r="F630">
        <v>0</v>
      </c>
      <c r="G630">
        <v>1</v>
      </c>
      <c r="H630" s="1">
        <v>41428</v>
      </c>
      <c r="I630">
        <v>56</v>
      </c>
      <c r="J630">
        <v>215</v>
      </c>
      <c r="K630">
        <v>63</v>
      </c>
      <c r="L630">
        <v>507</v>
      </c>
      <c r="M630">
        <v>231</v>
      </c>
      <c r="N630">
        <v>31</v>
      </c>
      <c r="O630">
        <v>190</v>
      </c>
      <c r="P630">
        <v>1</v>
      </c>
      <c r="Q630">
        <v>8</v>
      </c>
      <c r="R630">
        <v>4</v>
      </c>
      <c r="S630">
        <v>7</v>
      </c>
      <c r="T630">
        <v>3</v>
      </c>
      <c r="U630">
        <v>0</v>
      </c>
      <c r="V630">
        <v>0</v>
      </c>
      <c r="W630">
        <v>0</v>
      </c>
      <c r="X630">
        <v>0</v>
      </c>
      <c r="Y630">
        <v>0</v>
      </c>
      <c r="Z630">
        <v>0</v>
      </c>
      <c r="AA630">
        <v>3</v>
      </c>
      <c r="AB630">
        <v>11</v>
      </c>
      <c r="AC630">
        <v>0</v>
      </c>
    </row>
    <row r="631" spans="1:29" ht="16.5" x14ac:dyDescent="0.3">
      <c r="A631">
        <v>4299</v>
      </c>
      <c r="B631">
        <v>1960</v>
      </c>
      <c r="C631" t="s">
        <v>29</v>
      </c>
      <c r="D631" t="s">
        <v>31</v>
      </c>
      <c r="E631">
        <v>70971</v>
      </c>
      <c r="F631">
        <v>0</v>
      </c>
      <c r="G631">
        <v>1</v>
      </c>
      <c r="H631" s="1">
        <v>41173</v>
      </c>
      <c r="I631">
        <v>28</v>
      </c>
      <c r="J631">
        <v>1001</v>
      </c>
      <c r="K631">
        <v>17</v>
      </c>
      <c r="L631">
        <v>572</v>
      </c>
      <c r="M631">
        <v>93</v>
      </c>
      <c r="N631">
        <v>125</v>
      </c>
      <c r="O631">
        <v>17</v>
      </c>
      <c r="P631">
        <v>7</v>
      </c>
      <c r="Q631">
        <v>11</v>
      </c>
      <c r="R631">
        <v>11</v>
      </c>
      <c r="S631">
        <v>5</v>
      </c>
      <c r="T631">
        <v>7</v>
      </c>
      <c r="U631">
        <v>0</v>
      </c>
      <c r="V631">
        <v>0</v>
      </c>
      <c r="W631">
        <v>0</v>
      </c>
      <c r="X631">
        <v>0</v>
      </c>
      <c r="Y631">
        <v>0</v>
      </c>
      <c r="Z631">
        <v>0</v>
      </c>
      <c r="AA631">
        <v>3</v>
      </c>
      <c r="AB631">
        <v>11</v>
      </c>
      <c r="AC631">
        <v>1</v>
      </c>
    </row>
    <row r="632" spans="1:29" ht="16.5" x14ac:dyDescent="0.3">
      <c r="A632">
        <v>3469</v>
      </c>
      <c r="B632">
        <v>1977</v>
      </c>
      <c r="C632" t="s">
        <v>32</v>
      </c>
      <c r="D632" t="s">
        <v>35</v>
      </c>
      <c r="E632">
        <v>34487</v>
      </c>
      <c r="F632">
        <v>1</v>
      </c>
      <c r="G632">
        <v>1</v>
      </c>
      <c r="H632" s="1">
        <v>41158</v>
      </c>
      <c r="I632">
        <v>94</v>
      </c>
      <c r="J632">
        <v>19</v>
      </c>
      <c r="K632">
        <v>18</v>
      </c>
      <c r="L632">
        <v>33</v>
      </c>
      <c r="M632">
        <v>24</v>
      </c>
      <c r="N632">
        <v>1</v>
      </c>
      <c r="O632">
        <v>8</v>
      </c>
      <c r="P632">
        <v>3</v>
      </c>
      <c r="Q632">
        <v>3</v>
      </c>
      <c r="R632">
        <v>0</v>
      </c>
      <c r="S632">
        <v>3</v>
      </c>
      <c r="T632">
        <v>9</v>
      </c>
      <c r="U632">
        <v>0</v>
      </c>
      <c r="V632">
        <v>0</v>
      </c>
      <c r="W632">
        <v>0</v>
      </c>
      <c r="X632">
        <v>0</v>
      </c>
      <c r="Y632">
        <v>0</v>
      </c>
      <c r="Z632">
        <v>0</v>
      </c>
      <c r="AA632">
        <v>3</v>
      </c>
      <c r="AB632">
        <v>11</v>
      </c>
      <c r="AC632">
        <v>0</v>
      </c>
    </row>
    <row r="633" spans="1:29" ht="16.5" x14ac:dyDescent="0.3">
      <c r="A633">
        <v>5063</v>
      </c>
      <c r="B633">
        <v>1977</v>
      </c>
      <c r="C633" t="s">
        <v>29</v>
      </c>
      <c r="D633" t="s">
        <v>30</v>
      </c>
      <c r="E633">
        <v>28769</v>
      </c>
      <c r="F633">
        <v>1</v>
      </c>
      <c r="G633">
        <v>0</v>
      </c>
      <c r="H633" s="1">
        <v>41261</v>
      </c>
      <c r="I633">
        <v>76</v>
      </c>
      <c r="J633">
        <v>41</v>
      </c>
      <c r="K633">
        <v>5</v>
      </c>
      <c r="L633">
        <v>129</v>
      </c>
      <c r="M633">
        <v>10</v>
      </c>
      <c r="N633">
        <v>3</v>
      </c>
      <c r="O633">
        <v>3</v>
      </c>
      <c r="P633">
        <v>3</v>
      </c>
      <c r="Q633">
        <v>4</v>
      </c>
      <c r="R633">
        <v>1</v>
      </c>
      <c r="S633">
        <v>4</v>
      </c>
      <c r="T633">
        <v>9</v>
      </c>
      <c r="U633">
        <v>0</v>
      </c>
      <c r="V633">
        <v>0</v>
      </c>
      <c r="W633">
        <v>0</v>
      </c>
      <c r="X633">
        <v>0</v>
      </c>
      <c r="Y633">
        <v>0</v>
      </c>
      <c r="Z633">
        <v>0</v>
      </c>
      <c r="AA633">
        <v>3</v>
      </c>
      <c r="AB633">
        <v>11</v>
      </c>
      <c r="AC633">
        <v>0</v>
      </c>
    </row>
    <row r="634" spans="1:29" ht="16.5" x14ac:dyDescent="0.3">
      <c r="A634">
        <v>10727</v>
      </c>
      <c r="B634">
        <v>1970</v>
      </c>
      <c r="C634" t="s">
        <v>32</v>
      </c>
      <c r="D634" t="s">
        <v>33</v>
      </c>
      <c r="E634">
        <v>69084</v>
      </c>
      <c r="F634">
        <v>1</v>
      </c>
      <c r="G634">
        <v>0</v>
      </c>
      <c r="H634" s="1">
        <v>41597</v>
      </c>
      <c r="I634">
        <v>43</v>
      </c>
      <c r="J634">
        <v>1181</v>
      </c>
      <c r="K634">
        <v>107</v>
      </c>
      <c r="L634">
        <v>199</v>
      </c>
      <c r="M634">
        <v>39</v>
      </c>
      <c r="N634">
        <v>30</v>
      </c>
      <c r="O634">
        <v>30</v>
      </c>
      <c r="P634">
        <v>2</v>
      </c>
      <c r="Q634">
        <v>7</v>
      </c>
      <c r="R634">
        <v>3</v>
      </c>
      <c r="S634">
        <v>13</v>
      </c>
      <c r="T634">
        <v>8</v>
      </c>
      <c r="U634">
        <v>0</v>
      </c>
      <c r="V634">
        <v>0</v>
      </c>
      <c r="W634">
        <v>0</v>
      </c>
      <c r="X634">
        <v>0</v>
      </c>
      <c r="Y634">
        <v>0</v>
      </c>
      <c r="Z634">
        <v>0</v>
      </c>
      <c r="AA634">
        <v>3</v>
      </c>
      <c r="AB634">
        <v>11</v>
      </c>
      <c r="AC634">
        <v>0</v>
      </c>
    </row>
    <row r="635" spans="1:29" ht="16.5" x14ac:dyDescent="0.3">
      <c r="A635">
        <v>9624</v>
      </c>
      <c r="B635">
        <v>1958</v>
      </c>
      <c r="C635" t="s">
        <v>32</v>
      </c>
      <c r="D635" t="s">
        <v>31</v>
      </c>
      <c r="E635">
        <v>65488</v>
      </c>
      <c r="F635">
        <v>0</v>
      </c>
      <c r="G635">
        <v>0</v>
      </c>
      <c r="H635" s="1">
        <v>41803</v>
      </c>
      <c r="I635">
        <v>46</v>
      </c>
      <c r="J635">
        <v>603</v>
      </c>
      <c r="K635">
        <v>45</v>
      </c>
      <c r="L635">
        <v>207</v>
      </c>
      <c r="M635">
        <v>36</v>
      </c>
      <c r="N635">
        <v>18</v>
      </c>
      <c r="O635">
        <v>54</v>
      </c>
      <c r="P635">
        <v>1</v>
      </c>
      <c r="Q635">
        <v>3</v>
      </c>
      <c r="R635">
        <v>4</v>
      </c>
      <c r="S635">
        <v>6</v>
      </c>
      <c r="T635">
        <v>1</v>
      </c>
      <c r="U635">
        <v>0</v>
      </c>
      <c r="V635">
        <v>0</v>
      </c>
      <c r="W635">
        <v>0</v>
      </c>
      <c r="X635">
        <v>0</v>
      </c>
      <c r="Y635">
        <v>0</v>
      </c>
      <c r="Z635">
        <v>0</v>
      </c>
      <c r="AA635">
        <v>3</v>
      </c>
      <c r="AB635">
        <v>11</v>
      </c>
      <c r="AC635">
        <v>0</v>
      </c>
    </row>
    <row r="636" spans="1:29" ht="16.5" x14ac:dyDescent="0.3">
      <c r="A636">
        <v>5156</v>
      </c>
      <c r="B636">
        <v>1970</v>
      </c>
      <c r="C636" t="s">
        <v>37</v>
      </c>
      <c r="D636" t="s">
        <v>33</v>
      </c>
      <c r="E636">
        <v>62466</v>
      </c>
      <c r="F636">
        <v>0</v>
      </c>
      <c r="G636">
        <v>1</v>
      </c>
      <c r="H636" s="1">
        <v>41654</v>
      </c>
      <c r="I636">
        <v>13</v>
      </c>
      <c r="J636">
        <v>129</v>
      </c>
      <c r="K636">
        <v>129</v>
      </c>
      <c r="L636">
        <v>259</v>
      </c>
      <c r="M636">
        <v>168</v>
      </c>
      <c r="N636">
        <v>121</v>
      </c>
      <c r="O636">
        <v>83</v>
      </c>
      <c r="P636">
        <v>5</v>
      </c>
      <c r="Q636">
        <v>6</v>
      </c>
      <c r="R636">
        <v>3</v>
      </c>
      <c r="S636">
        <v>12</v>
      </c>
      <c r="T636">
        <v>4</v>
      </c>
      <c r="U636">
        <v>0</v>
      </c>
      <c r="V636">
        <v>0</v>
      </c>
      <c r="W636">
        <v>0</v>
      </c>
      <c r="X636">
        <v>0</v>
      </c>
      <c r="Y636">
        <v>0</v>
      </c>
      <c r="Z636">
        <v>0</v>
      </c>
      <c r="AA636">
        <v>3</v>
      </c>
      <c r="AB636">
        <v>11</v>
      </c>
      <c r="AC636">
        <v>0</v>
      </c>
    </row>
    <row r="637" spans="1:29" ht="16.5" x14ac:dyDescent="0.3">
      <c r="A637">
        <v>4376</v>
      </c>
      <c r="B637">
        <v>1960</v>
      </c>
      <c r="C637" t="s">
        <v>37</v>
      </c>
      <c r="D637" t="s">
        <v>30</v>
      </c>
      <c r="E637">
        <v>32218</v>
      </c>
      <c r="F637">
        <v>0</v>
      </c>
      <c r="G637">
        <v>0</v>
      </c>
      <c r="H637" s="1">
        <v>41685</v>
      </c>
      <c r="I637">
        <v>27</v>
      </c>
      <c r="J637">
        <v>10</v>
      </c>
      <c r="K637">
        <v>24</v>
      </c>
      <c r="L637">
        <v>15</v>
      </c>
      <c r="M637">
        <v>13</v>
      </c>
      <c r="N637">
        <v>1</v>
      </c>
      <c r="O637">
        <v>30</v>
      </c>
      <c r="P637">
        <v>1</v>
      </c>
      <c r="Q637">
        <v>2</v>
      </c>
      <c r="R637">
        <v>1</v>
      </c>
      <c r="S637">
        <v>3</v>
      </c>
      <c r="T637">
        <v>7</v>
      </c>
      <c r="U637">
        <v>1</v>
      </c>
      <c r="V637">
        <v>0</v>
      </c>
      <c r="W637">
        <v>0</v>
      </c>
      <c r="X637">
        <v>0</v>
      </c>
      <c r="Y637">
        <v>0</v>
      </c>
      <c r="Z637">
        <v>0</v>
      </c>
      <c r="AA637">
        <v>3</v>
      </c>
      <c r="AB637">
        <v>11</v>
      </c>
      <c r="AC637">
        <v>1</v>
      </c>
    </row>
    <row r="638" spans="1:29" ht="16.5" x14ac:dyDescent="0.3">
      <c r="A638">
        <v>8923</v>
      </c>
      <c r="B638">
        <v>1973</v>
      </c>
      <c r="C638" t="s">
        <v>29</v>
      </c>
      <c r="D638" t="s">
        <v>30</v>
      </c>
      <c r="E638">
        <v>83917</v>
      </c>
      <c r="F638">
        <v>0</v>
      </c>
      <c r="G638">
        <v>0</v>
      </c>
      <c r="H638" s="1">
        <v>41382</v>
      </c>
      <c r="I638">
        <v>12</v>
      </c>
      <c r="J638">
        <v>514</v>
      </c>
      <c r="K638">
        <v>22</v>
      </c>
      <c r="L638">
        <v>732</v>
      </c>
      <c r="M638">
        <v>42</v>
      </c>
      <c r="N638">
        <v>198</v>
      </c>
      <c r="O638">
        <v>79</v>
      </c>
      <c r="P638">
        <v>1</v>
      </c>
      <c r="Q638">
        <v>6</v>
      </c>
      <c r="R638">
        <v>7</v>
      </c>
      <c r="S638">
        <v>7</v>
      </c>
      <c r="T638">
        <v>3</v>
      </c>
      <c r="U638">
        <v>0</v>
      </c>
      <c r="V638">
        <v>0</v>
      </c>
      <c r="W638">
        <v>0</v>
      </c>
      <c r="X638">
        <v>0</v>
      </c>
      <c r="Y638">
        <v>0</v>
      </c>
      <c r="Z638">
        <v>0</v>
      </c>
      <c r="AA638">
        <v>3</v>
      </c>
      <c r="AB638">
        <v>11</v>
      </c>
      <c r="AC638">
        <v>1</v>
      </c>
    </row>
    <row r="639" spans="1:29" ht="16.5" x14ac:dyDescent="0.3">
      <c r="A639">
        <v>8461</v>
      </c>
      <c r="B639">
        <v>1962</v>
      </c>
      <c r="C639" t="s">
        <v>29</v>
      </c>
      <c r="D639" t="s">
        <v>35</v>
      </c>
      <c r="E639">
        <v>46102</v>
      </c>
      <c r="F639">
        <v>2</v>
      </c>
      <c r="G639">
        <v>1</v>
      </c>
      <c r="H639" s="1">
        <v>41708</v>
      </c>
      <c r="I639">
        <v>3</v>
      </c>
      <c r="J639">
        <v>14</v>
      </c>
      <c r="K639">
        <v>0</v>
      </c>
      <c r="L639">
        <v>1</v>
      </c>
      <c r="M639">
        <v>0</v>
      </c>
      <c r="N639">
        <v>0</v>
      </c>
      <c r="O639">
        <v>1</v>
      </c>
      <c r="P639">
        <v>1</v>
      </c>
      <c r="Q639">
        <v>1</v>
      </c>
      <c r="R639">
        <v>0</v>
      </c>
      <c r="S639">
        <v>2</v>
      </c>
      <c r="T639">
        <v>7</v>
      </c>
      <c r="U639">
        <v>0</v>
      </c>
      <c r="V639">
        <v>0</v>
      </c>
      <c r="W639">
        <v>0</v>
      </c>
      <c r="X639">
        <v>0</v>
      </c>
      <c r="Y639">
        <v>0</v>
      </c>
      <c r="Z639">
        <v>0</v>
      </c>
      <c r="AA639">
        <v>3</v>
      </c>
      <c r="AB639">
        <v>11</v>
      </c>
      <c r="AC639">
        <v>0</v>
      </c>
    </row>
    <row r="640" spans="1:29" ht="16.5" x14ac:dyDescent="0.3">
      <c r="A640">
        <v>6945</v>
      </c>
      <c r="B640">
        <v>1952</v>
      </c>
      <c r="C640" t="s">
        <v>29</v>
      </c>
      <c r="D640" t="s">
        <v>30</v>
      </c>
      <c r="E640">
        <v>84574</v>
      </c>
      <c r="F640">
        <v>0</v>
      </c>
      <c r="G640">
        <v>0</v>
      </c>
      <c r="H640" s="1">
        <v>41429</v>
      </c>
      <c r="I640">
        <v>72</v>
      </c>
      <c r="J640">
        <v>387</v>
      </c>
      <c r="K640">
        <v>20</v>
      </c>
      <c r="L640">
        <v>713</v>
      </c>
      <c r="M640">
        <v>38</v>
      </c>
      <c r="N640">
        <v>54</v>
      </c>
      <c r="O640">
        <v>163</v>
      </c>
      <c r="P640">
        <v>1</v>
      </c>
      <c r="Q640">
        <v>9</v>
      </c>
      <c r="R640">
        <v>11</v>
      </c>
      <c r="S640">
        <v>11</v>
      </c>
      <c r="T640">
        <v>5</v>
      </c>
      <c r="U640">
        <v>0</v>
      </c>
      <c r="V640">
        <v>0</v>
      </c>
      <c r="W640">
        <v>0</v>
      </c>
      <c r="X640">
        <v>0</v>
      </c>
      <c r="Y640">
        <v>0</v>
      </c>
      <c r="Z640">
        <v>0</v>
      </c>
      <c r="AA640">
        <v>3</v>
      </c>
      <c r="AB640">
        <v>11</v>
      </c>
      <c r="AC640">
        <v>0</v>
      </c>
    </row>
    <row r="641" spans="1:29" ht="16.5" x14ac:dyDescent="0.3">
      <c r="A641">
        <v>944</v>
      </c>
      <c r="B641">
        <v>1962</v>
      </c>
      <c r="C641" t="s">
        <v>29</v>
      </c>
      <c r="D641" t="s">
        <v>33</v>
      </c>
      <c r="E641">
        <v>56181</v>
      </c>
      <c r="F641">
        <v>0</v>
      </c>
      <c r="G641">
        <v>1</v>
      </c>
      <c r="H641" s="1">
        <v>41282</v>
      </c>
      <c r="I641">
        <v>6</v>
      </c>
      <c r="J641">
        <v>121</v>
      </c>
      <c r="K641">
        <v>103</v>
      </c>
      <c r="L641">
        <v>69</v>
      </c>
      <c r="M641">
        <v>8</v>
      </c>
      <c r="N641">
        <v>44</v>
      </c>
      <c r="O641">
        <v>48</v>
      </c>
      <c r="P641">
        <v>1</v>
      </c>
      <c r="Q641">
        <v>4</v>
      </c>
      <c r="R641">
        <v>2</v>
      </c>
      <c r="S641">
        <v>7</v>
      </c>
      <c r="T641">
        <v>4</v>
      </c>
      <c r="U641">
        <v>0</v>
      </c>
      <c r="V641">
        <v>0</v>
      </c>
      <c r="W641">
        <v>0</v>
      </c>
      <c r="X641">
        <v>0</v>
      </c>
      <c r="Y641">
        <v>0</v>
      </c>
      <c r="Z641">
        <v>0</v>
      </c>
      <c r="AA641">
        <v>3</v>
      </c>
      <c r="AB641">
        <v>11</v>
      </c>
      <c r="AC641">
        <v>0</v>
      </c>
    </row>
    <row r="642" spans="1:29" ht="16.5" x14ac:dyDescent="0.3">
      <c r="A642">
        <v>1907</v>
      </c>
      <c r="B642">
        <v>1950</v>
      </c>
      <c r="C642" t="s">
        <v>34</v>
      </c>
      <c r="D642" t="s">
        <v>35</v>
      </c>
      <c r="E642">
        <v>63120</v>
      </c>
      <c r="F642">
        <v>0</v>
      </c>
      <c r="G642">
        <v>1</v>
      </c>
      <c r="H642" s="1">
        <v>41180</v>
      </c>
      <c r="I642">
        <v>53</v>
      </c>
      <c r="J642">
        <v>965</v>
      </c>
      <c r="K642">
        <v>69</v>
      </c>
      <c r="L642">
        <v>279</v>
      </c>
      <c r="M642">
        <v>54</v>
      </c>
      <c r="N642">
        <v>41</v>
      </c>
      <c r="O642">
        <v>69</v>
      </c>
      <c r="P642">
        <v>5</v>
      </c>
      <c r="Q642">
        <v>8</v>
      </c>
      <c r="R642">
        <v>4</v>
      </c>
      <c r="S642">
        <v>9</v>
      </c>
      <c r="T642">
        <v>7</v>
      </c>
      <c r="U642">
        <v>0</v>
      </c>
      <c r="V642">
        <v>0</v>
      </c>
      <c r="W642">
        <v>0</v>
      </c>
      <c r="X642">
        <v>0</v>
      </c>
      <c r="Y642">
        <v>0</v>
      </c>
      <c r="Z642">
        <v>0</v>
      </c>
      <c r="AA642">
        <v>3</v>
      </c>
      <c r="AB642">
        <v>11</v>
      </c>
      <c r="AC642">
        <v>1</v>
      </c>
    </row>
    <row r="643" spans="1:29" ht="16.5" x14ac:dyDescent="0.3">
      <c r="A643">
        <v>701</v>
      </c>
      <c r="B643">
        <v>1971</v>
      </c>
      <c r="C643" t="s">
        <v>29</v>
      </c>
      <c r="D643" t="s">
        <v>33</v>
      </c>
      <c r="E643">
        <v>73691</v>
      </c>
      <c r="F643">
        <v>0</v>
      </c>
      <c r="G643">
        <v>1</v>
      </c>
      <c r="H643" s="1">
        <v>41584</v>
      </c>
      <c r="I643">
        <v>58</v>
      </c>
      <c r="J643">
        <v>707</v>
      </c>
      <c r="K643">
        <v>21</v>
      </c>
      <c r="L643">
        <v>250</v>
      </c>
      <c r="M643">
        <v>85</v>
      </c>
      <c r="N643">
        <v>43</v>
      </c>
      <c r="O643">
        <v>73</v>
      </c>
      <c r="P643">
        <v>2</v>
      </c>
      <c r="Q643">
        <v>6</v>
      </c>
      <c r="R643">
        <v>2</v>
      </c>
      <c r="S643">
        <v>8</v>
      </c>
      <c r="T643">
        <v>2</v>
      </c>
      <c r="U643">
        <v>1</v>
      </c>
      <c r="V643">
        <v>0</v>
      </c>
      <c r="W643">
        <v>0</v>
      </c>
      <c r="X643">
        <v>0</v>
      </c>
      <c r="Y643">
        <v>0</v>
      </c>
      <c r="Z643">
        <v>0</v>
      </c>
      <c r="AA643">
        <v>3</v>
      </c>
      <c r="AB643">
        <v>11</v>
      </c>
      <c r="AC643">
        <v>0</v>
      </c>
    </row>
    <row r="644" spans="1:29" ht="16.5" x14ac:dyDescent="0.3">
      <c r="A644">
        <v>3856</v>
      </c>
      <c r="B644">
        <v>1960</v>
      </c>
      <c r="C644" t="s">
        <v>29</v>
      </c>
      <c r="D644" t="s">
        <v>31</v>
      </c>
      <c r="E644">
        <v>63381</v>
      </c>
      <c r="F644">
        <v>0</v>
      </c>
      <c r="G644">
        <v>1</v>
      </c>
      <c r="H644" s="1">
        <v>41187</v>
      </c>
      <c r="I644">
        <v>78</v>
      </c>
      <c r="J644">
        <v>571</v>
      </c>
      <c r="K644">
        <v>50</v>
      </c>
      <c r="L644">
        <v>142</v>
      </c>
      <c r="M644">
        <v>33</v>
      </c>
      <c r="N644">
        <v>50</v>
      </c>
      <c r="O644">
        <v>159</v>
      </c>
      <c r="P644">
        <v>4</v>
      </c>
      <c r="Q644">
        <v>4</v>
      </c>
      <c r="R644">
        <v>5</v>
      </c>
      <c r="S644">
        <v>13</v>
      </c>
      <c r="T644">
        <v>2</v>
      </c>
      <c r="U644">
        <v>0</v>
      </c>
      <c r="V644">
        <v>0</v>
      </c>
      <c r="W644">
        <v>0</v>
      </c>
      <c r="X644">
        <v>0</v>
      </c>
      <c r="Y644">
        <v>0</v>
      </c>
      <c r="Z644">
        <v>0</v>
      </c>
      <c r="AA644">
        <v>3</v>
      </c>
      <c r="AB644">
        <v>11</v>
      </c>
      <c r="AC644">
        <v>0</v>
      </c>
    </row>
    <row r="645" spans="1:29" ht="16.5" x14ac:dyDescent="0.3">
      <c r="A645">
        <v>4149</v>
      </c>
      <c r="B645">
        <v>1948</v>
      </c>
      <c r="C645" t="s">
        <v>32</v>
      </c>
      <c r="D645" t="s">
        <v>31</v>
      </c>
      <c r="E645">
        <v>76140</v>
      </c>
      <c r="F645">
        <v>0</v>
      </c>
      <c r="G645">
        <v>0</v>
      </c>
      <c r="H645" s="1">
        <v>41772</v>
      </c>
      <c r="I645">
        <v>57</v>
      </c>
      <c r="J645">
        <v>586</v>
      </c>
      <c r="K645">
        <v>66</v>
      </c>
      <c r="L645">
        <v>653</v>
      </c>
      <c r="M645">
        <v>17</v>
      </c>
      <c r="N645">
        <v>0</v>
      </c>
      <c r="O645">
        <v>26</v>
      </c>
      <c r="P645">
        <v>1</v>
      </c>
      <c r="Q645">
        <v>5</v>
      </c>
      <c r="R645">
        <v>9</v>
      </c>
      <c r="S645">
        <v>6</v>
      </c>
      <c r="T645">
        <v>2</v>
      </c>
      <c r="U645">
        <v>0</v>
      </c>
      <c r="V645">
        <v>0</v>
      </c>
      <c r="W645">
        <v>0</v>
      </c>
      <c r="X645">
        <v>0</v>
      </c>
      <c r="Y645">
        <v>0</v>
      </c>
      <c r="Z645">
        <v>0</v>
      </c>
      <c r="AA645">
        <v>3</v>
      </c>
      <c r="AB645">
        <v>11</v>
      </c>
      <c r="AC645">
        <v>0</v>
      </c>
    </row>
    <row r="646" spans="1:29" ht="16.5" x14ac:dyDescent="0.3">
      <c r="A646">
        <v>2131</v>
      </c>
      <c r="B646">
        <v>1959</v>
      </c>
      <c r="C646" t="s">
        <v>32</v>
      </c>
      <c r="D646" t="s">
        <v>35</v>
      </c>
      <c r="E646">
        <v>62859</v>
      </c>
      <c r="F646">
        <v>0</v>
      </c>
      <c r="G646">
        <v>1</v>
      </c>
      <c r="H646" s="1">
        <v>41273</v>
      </c>
      <c r="I646">
        <v>37</v>
      </c>
      <c r="J646">
        <v>1063</v>
      </c>
      <c r="K646">
        <v>89</v>
      </c>
      <c r="L646">
        <v>102</v>
      </c>
      <c r="M646">
        <v>16</v>
      </c>
      <c r="N646">
        <v>12</v>
      </c>
      <c r="O646">
        <v>25</v>
      </c>
      <c r="P646">
        <v>4</v>
      </c>
      <c r="Q646">
        <v>9</v>
      </c>
      <c r="R646">
        <v>4</v>
      </c>
      <c r="S646">
        <v>6</v>
      </c>
      <c r="T646">
        <v>6</v>
      </c>
      <c r="U646">
        <v>0</v>
      </c>
      <c r="V646">
        <v>0</v>
      </c>
      <c r="W646">
        <v>0</v>
      </c>
      <c r="X646">
        <v>0</v>
      </c>
      <c r="Y646">
        <v>0</v>
      </c>
      <c r="Z646">
        <v>0</v>
      </c>
      <c r="AA646">
        <v>3</v>
      </c>
      <c r="AB646">
        <v>11</v>
      </c>
      <c r="AC646">
        <v>0</v>
      </c>
    </row>
    <row r="647" spans="1:29" ht="16.5" x14ac:dyDescent="0.3">
      <c r="A647">
        <v>2942</v>
      </c>
      <c r="B647">
        <v>1964</v>
      </c>
      <c r="C647" t="s">
        <v>29</v>
      </c>
      <c r="D647" t="s">
        <v>30</v>
      </c>
      <c r="E647">
        <v>45906</v>
      </c>
      <c r="F647">
        <v>0</v>
      </c>
      <c r="G647">
        <v>1</v>
      </c>
      <c r="H647" s="1">
        <v>41401</v>
      </c>
      <c r="I647">
        <v>20</v>
      </c>
      <c r="J647">
        <v>305</v>
      </c>
      <c r="K647">
        <v>3</v>
      </c>
      <c r="L647">
        <v>27</v>
      </c>
      <c r="M647">
        <v>4</v>
      </c>
      <c r="N647">
        <v>3</v>
      </c>
      <c r="O647">
        <v>144</v>
      </c>
      <c r="P647">
        <v>2</v>
      </c>
      <c r="Q647">
        <v>5</v>
      </c>
      <c r="R647">
        <v>4</v>
      </c>
      <c r="S647">
        <v>4</v>
      </c>
      <c r="T647">
        <v>5</v>
      </c>
      <c r="U647">
        <v>1</v>
      </c>
      <c r="V647">
        <v>0</v>
      </c>
      <c r="W647">
        <v>0</v>
      </c>
      <c r="X647">
        <v>0</v>
      </c>
      <c r="Y647">
        <v>0</v>
      </c>
      <c r="Z647">
        <v>0</v>
      </c>
      <c r="AA647">
        <v>3</v>
      </c>
      <c r="AB647">
        <v>11</v>
      </c>
      <c r="AC647">
        <v>0</v>
      </c>
    </row>
    <row r="648" spans="1:29" ht="16.5" x14ac:dyDescent="0.3">
      <c r="A648">
        <v>1173</v>
      </c>
      <c r="B648">
        <v>1947</v>
      </c>
      <c r="C648" t="s">
        <v>34</v>
      </c>
      <c r="D648" t="s">
        <v>31</v>
      </c>
      <c r="E648">
        <v>77632</v>
      </c>
      <c r="F648">
        <v>0</v>
      </c>
      <c r="G648">
        <v>0</v>
      </c>
      <c r="H648" s="1">
        <v>41343</v>
      </c>
      <c r="I648">
        <v>73</v>
      </c>
      <c r="J648">
        <v>1200</v>
      </c>
      <c r="K648">
        <v>105</v>
      </c>
      <c r="L648">
        <v>758</v>
      </c>
      <c r="M648">
        <v>0</v>
      </c>
      <c r="N648">
        <v>42</v>
      </c>
      <c r="O648">
        <v>147</v>
      </c>
      <c r="P648">
        <v>1</v>
      </c>
      <c r="Q648">
        <v>4</v>
      </c>
      <c r="R648">
        <v>2</v>
      </c>
      <c r="S648">
        <v>6</v>
      </c>
      <c r="T648">
        <v>2</v>
      </c>
      <c r="U648">
        <v>0</v>
      </c>
      <c r="V648">
        <v>1</v>
      </c>
      <c r="W648">
        <v>1</v>
      </c>
      <c r="X648">
        <v>0</v>
      </c>
      <c r="Y648">
        <v>0</v>
      </c>
      <c r="Z648">
        <v>0</v>
      </c>
      <c r="AA648">
        <v>3</v>
      </c>
      <c r="AB648">
        <v>11</v>
      </c>
      <c r="AC648">
        <v>1</v>
      </c>
    </row>
    <row r="649" spans="1:29" ht="16.5" x14ac:dyDescent="0.3">
      <c r="A649">
        <v>4381</v>
      </c>
      <c r="B649">
        <v>1971</v>
      </c>
      <c r="C649" t="s">
        <v>32</v>
      </c>
      <c r="D649" t="s">
        <v>33</v>
      </c>
      <c r="E649">
        <v>46463</v>
      </c>
      <c r="F649">
        <v>1</v>
      </c>
      <c r="G649">
        <v>1</v>
      </c>
      <c r="H649" s="1">
        <v>41504</v>
      </c>
      <c r="I649">
        <v>56</v>
      </c>
      <c r="J649">
        <v>163</v>
      </c>
      <c r="K649">
        <v>2</v>
      </c>
      <c r="L649">
        <v>40</v>
      </c>
      <c r="M649">
        <v>8</v>
      </c>
      <c r="N649">
        <v>11</v>
      </c>
      <c r="O649">
        <v>11</v>
      </c>
      <c r="P649">
        <v>7</v>
      </c>
      <c r="Q649">
        <v>3</v>
      </c>
      <c r="R649">
        <v>1</v>
      </c>
      <c r="S649">
        <v>6</v>
      </c>
      <c r="T649">
        <v>6</v>
      </c>
      <c r="U649">
        <v>0</v>
      </c>
      <c r="V649">
        <v>0</v>
      </c>
      <c r="W649">
        <v>0</v>
      </c>
      <c r="X649">
        <v>0</v>
      </c>
      <c r="Y649">
        <v>0</v>
      </c>
      <c r="Z649">
        <v>0</v>
      </c>
      <c r="AA649">
        <v>3</v>
      </c>
      <c r="AB649">
        <v>11</v>
      </c>
      <c r="AC649">
        <v>0</v>
      </c>
    </row>
    <row r="650" spans="1:29" ht="16.5" x14ac:dyDescent="0.3">
      <c r="A650">
        <v>4611</v>
      </c>
      <c r="B650">
        <v>1970</v>
      </c>
      <c r="C650" t="s">
        <v>29</v>
      </c>
      <c r="D650" t="s">
        <v>31</v>
      </c>
      <c r="E650">
        <v>105471</v>
      </c>
      <c r="F650">
        <v>0</v>
      </c>
      <c r="G650">
        <v>0</v>
      </c>
      <c r="H650" s="1">
        <v>41295</v>
      </c>
      <c r="I650">
        <v>36</v>
      </c>
      <c r="J650">
        <v>1009</v>
      </c>
      <c r="K650">
        <v>181</v>
      </c>
      <c r="L650">
        <v>104</v>
      </c>
      <c r="M650">
        <v>202</v>
      </c>
      <c r="N650">
        <v>21</v>
      </c>
      <c r="O650">
        <v>207</v>
      </c>
      <c r="P650">
        <v>0</v>
      </c>
      <c r="Q650">
        <v>9</v>
      </c>
      <c r="R650">
        <v>8</v>
      </c>
      <c r="S650">
        <v>13</v>
      </c>
      <c r="T650">
        <v>3</v>
      </c>
      <c r="U650">
        <v>0</v>
      </c>
      <c r="V650">
        <v>0</v>
      </c>
      <c r="W650">
        <v>1</v>
      </c>
      <c r="X650">
        <v>1</v>
      </c>
      <c r="Y650">
        <v>0</v>
      </c>
      <c r="Z650">
        <v>0</v>
      </c>
      <c r="AA650">
        <v>3</v>
      </c>
      <c r="AB650">
        <v>11</v>
      </c>
      <c r="AC650">
        <v>1</v>
      </c>
    </row>
    <row r="651" spans="1:29" ht="16.5" x14ac:dyDescent="0.3">
      <c r="A651">
        <v>3376</v>
      </c>
      <c r="B651">
        <v>1970</v>
      </c>
      <c r="C651" t="s">
        <v>34</v>
      </c>
      <c r="D651" t="s">
        <v>35</v>
      </c>
      <c r="E651">
        <v>55282</v>
      </c>
      <c r="F651">
        <v>1</v>
      </c>
      <c r="G651">
        <v>0</v>
      </c>
      <c r="H651" s="1">
        <v>41621</v>
      </c>
      <c r="I651">
        <v>9</v>
      </c>
      <c r="J651">
        <v>125</v>
      </c>
      <c r="K651">
        <v>6</v>
      </c>
      <c r="L651">
        <v>73</v>
      </c>
      <c r="M651">
        <v>8</v>
      </c>
      <c r="N651">
        <v>4</v>
      </c>
      <c r="O651">
        <v>19</v>
      </c>
      <c r="P651">
        <v>1</v>
      </c>
      <c r="Q651">
        <v>3</v>
      </c>
      <c r="R651">
        <v>1</v>
      </c>
      <c r="S651">
        <v>6</v>
      </c>
      <c r="T651">
        <v>4</v>
      </c>
      <c r="U651">
        <v>0</v>
      </c>
      <c r="V651">
        <v>0</v>
      </c>
      <c r="W651">
        <v>0</v>
      </c>
      <c r="X651">
        <v>0</v>
      </c>
      <c r="Y651">
        <v>0</v>
      </c>
      <c r="Z651">
        <v>0</v>
      </c>
      <c r="AA651">
        <v>3</v>
      </c>
      <c r="AB651">
        <v>11</v>
      </c>
      <c r="AC651">
        <v>0</v>
      </c>
    </row>
    <row r="652" spans="1:29" ht="16.5" x14ac:dyDescent="0.3">
      <c r="A652">
        <v>4679</v>
      </c>
      <c r="B652">
        <v>1977</v>
      </c>
      <c r="C652" t="s">
        <v>34</v>
      </c>
      <c r="D652" t="s">
        <v>33</v>
      </c>
      <c r="E652">
        <v>78710</v>
      </c>
      <c r="F652">
        <v>0</v>
      </c>
      <c r="G652">
        <v>1</v>
      </c>
      <c r="H652" s="1">
        <v>41782</v>
      </c>
      <c r="I652">
        <v>42</v>
      </c>
      <c r="J652">
        <v>721</v>
      </c>
      <c r="K652">
        <v>0</v>
      </c>
      <c r="L652">
        <v>152</v>
      </c>
      <c r="M652">
        <v>119</v>
      </c>
      <c r="N652">
        <v>50</v>
      </c>
      <c r="O652">
        <v>50</v>
      </c>
      <c r="P652">
        <v>3</v>
      </c>
      <c r="Q652">
        <v>7</v>
      </c>
      <c r="R652">
        <v>6</v>
      </c>
      <c r="S652">
        <v>12</v>
      </c>
      <c r="T652">
        <v>4</v>
      </c>
      <c r="U652">
        <v>0</v>
      </c>
      <c r="V652">
        <v>0</v>
      </c>
      <c r="W652">
        <v>0</v>
      </c>
      <c r="X652">
        <v>0</v>
      </c>
      <c r="Y652">
        <v>0</v>
      </c>
      <c r="Z652">
        <v>0</v>
      </c>
      <c r="AA652">
        <v>3</v>
      </c>
      <c r="AB652">
        <v>11</v>
      </c>
      <c r="AC652">
        <v>0</v>
      </c>
    </row>
    <row r="653" spans="1:29" ht="16.5" x14ac:dyDescent="0.3">
      <c r="A653">
        <v>10928</v>
      </c>
      <c r="B653">
        <v>1958</v>
      </c>
      <c r="C653" t="s">
        <v>29</v>
      </c>
      <c r="D653" t="s">
        <v>31</v>
      </c>
      <c r="E653">
        <v>66886</v>
      </c>
      <c r="F653">
        <v>0</v>
      </c>
      <c r="G653">
        <v>1</v>
      </c>
      <c r="H653" s="1">
        <v>41533</v>
      </c>
      <c r="I653">
        <v>28</v>
      </c>
      <c r="J653">
        <v>315</v>
      </c>
      <c r="K653">
        <v>4</v>
      </c>
      <c r="L653">
        <v>62</v>
      </c>
      <c r="M653">
        <v>41</v>
      </c>
      <c r="N653">
        <v>31</v>
      </c>
      <c r="O653">
        <v>146</v>
      </c>
      <c r="P653">
        <v>2</v>
      </c>
      <c r="Q653">
        <v>7</v>
      </c>
      <c r="R653">
        <v>1</v>
      </c>
      <c r="S653">
        <v>7</v>
      </c>
      <c r="T653">
        <v>5</v>
      </c>
      <c r="U653">
        <v>0</v>
      </c>
      <c r="V653">
        <v>0</v>
      </c>
      <c r="W653">
        <v>0</v>
      </c>
      <c r="X653">
        <v>0</v>
      </c>
      <c r="Y653">
        <v>0</v>
      </c>
      <c r="Z653">
        <v>0</v>
      </c>
      <c r="AA653">
        <v>3</v>
      </c>
      <c r="AB653">
        <v>11</v>
      </c>
      <c r="AC653">
        <v>0</v>
      </c>
    </row>
    <row r="654" spans="1:29" ht="16.5" x14ac:dyDescent="0.3">
      <c r="A654">
        <v>4248</v>
      </c>
      <c r="B654">
        <v>1960</v>
      </c>
      <c r="C654" t="s">
        <v>34</v>
      </c>
      <c r="D654" t="s">
        <v>30</v>
      </c>
      <c r="E654">
        <v>98777</v>
      </c>
      <c r="F654">
        <v>0</v>
      </c>
      <c r="G654">
        <v>0</v>
      </c>
      <c r="H654" s="1">
        <v>41687</v>
      </c>
      <c r="I654">
        <v>23</v>
      </c>
      <c r="J654">
        <v>1000</v>
      </c>
      <c r="K654">
        <v>19</v>
      </c>
      <c r="L654">
        <v>711</v>
      </c>
      <c r="M654">
        <v>125</v>
      </c>
      <c r="N654">
        <v>115</v>
      </c>
      <c r="O654">
        <v>38</v>
      </c>
      <c r="P654">
        <v>0</v>
      </c>
      <c r="Q654">
        <v>4</v>
      </c>
      <c r="R654">
        <v>6</v>
      </c>
      <c r="S654">
        <v>9</v>
      </c>
      <c r="T654">
        <v>1</v>
      </c>
      <c r="U654">
        <v>0</v>
      </c>
      <c r="V654">
        <v>1</v>
      </c>
      <c r="W654">
        <v>0</v>
      </c>
      <c r="X654">
        <v>0</v>
      </c>
      <c r="Y654">
        <v>0</v>
      </c>
      <c r="Z654">
        <v>0</v>
      </c>
      <c r="AA654">
        <v>3</v>
      </c>
      <c r="AB654">
        <v>11</v>
      </c>
      <c r="AC654">
        <v>0</v>
      </c>
    </row>
    <row r="655" spans="1:29" ht="16.5" x14ac:dyDescent="0.3">
      <c r="A655">
        <v>6728</v>
      </c>
      <c r="B655">
        <v>1985</v>
      </c>
      <c r="C655" t="s">
        <v>29</v>
      </c>
      <c r="D655" t="s">
        <v>31</v>
      </c>
      <c r="E655">
        <v>29103</v>
      </c>
      <c r="F655">
        <v>1</v>
      </c>
      <c r="G655">
        <v>0</v>
      </c>
      <c r="H655" s="1">
        <v>41148</v>
      </c>
      <c r="I655">
        <v>38</v>
      </c>
      <c r="J655">
        <v>16</v>
      </c>
      <c r="K655">
        <v>0</v>
      </c>
      <c r="L655">
        <v>17</v>
      </c>
      <c r="M655">
        <v>6</v>
      </c>
      <c r="N655">
        <v>3</v>
      </c>
      <c r="O655">
        <v>6</v>
      </c>
      <c r="P655">
        <v>2</v>
      </c>
      <c r="Q655">
        <v>1</v>
      </c>
      <c r="R655">
        <v>0</v>
      </c>
      <c r="S655">
        <v>3</v>
      </c>
      <c r="T655">
        <v>9</v>
      </c>
      <c r="U655">
        <v>0</v>
      </c>
      <c r="V655">
        <v>0</v>
      </c>
      <c r="W655">
        <v>0</v>
      </c>
      <c r="X655">
        <v>0</v>
      </c>
      <c r="Y655">
        <v>0</v>
      </c>
      <c r="Z655">
        <v>0</v>
      </c>
      <c r="AA655">
        <v>3</v>
      </c>
      <c r="AB655">
        <v>11</v>
      </c>
      <c r="AC655">
        <v>0</v>
      </c>
    </row>
    <row r="656" spans="1:29" ht="16.5" x14ac:dyDescent="0.3">
      <c r="A656">
        <v>6661</v>
      </c>
      <c r="B656">
        <v>1974</v>
      </c>
      <c r="C656" t="s">
        <v>29</v>
      </c>
      <c r="D656" t="s">
        <v>33</v>
      </c>
      <c r="E656">
        <v>67445</v>
      </c>
      <c r="F656">
        <v>0</v>
      </c>
      <c r="G656">
        <v>1</v>
      </c>
      <c r="H656" s="1">
        <v>41133</v>
      </c>
      <c r="I656">
        <v>63</v>
      </c>
      <c r="J656">
        <v>757</v>
      </c>
      <c r="K656">
        <v>80</v>
      </c>
      <c r="L656">
        <v>217</v>
      </c>
      <c r="M656">
        <v>29</v>
      </c>
      <c r="N656">
        <v>80</v>
      </c>
      <c r="O656">
        <v>11</v>
      </c>
      <c r="P656">
        <v>5</v>
      </c>
      <c r="Q656">
        <v>9</v>
      </c>
      <c r="R656">
        <v>6</v>
      </c>
      <c r="S656">
        <v>12</v>
      </c>
      <c r="T656">
        <v>6</v>
      </c>
      <c r="U656">
        <v>0</v>
      </c>
      <c r="V656">
        <v>0</v>
      </c>
      <c r="W656">
        <v>0</v>
      </c>
      <c r="X656">
        <v>0</v>
      </c>
      <c r="Y656">
        <v>0</v>
      </c>
      <c r="Z656">
        <v>0</v>
      </c>
      <c r="AA656">
        <v>3</v>
      </c>
      <c r="AB656">
        <v>11</v>
      </c>
      <c r="AC656">
        <v>0</v>
      </c>
    </row>
    <row r="657" spans="1:29" ht="16.5" x14ac:dyDescent="0.3">
      <c r="A657">
        <v>4725</v>
      </c>
      <c r="B657">
        <v>1950</v>
      </c>
      <c r="C657" t="s">
        <v>32</v>
      </c>
      <c r="D657" t="s">
        <v>31</v>
      </c>
      <c r="E657">
        <v>50616</v>
      </c>
      <c r="F657">
        <v>0</v>
      </c>
      <c r="G657">
        <v>1</v>
      </c>
      <c r="H657" s="1">
        <v>41742</v>
      </c>
      <c r="I657">
        <v>71</v>
      </c>
      <c r="J657">
        <v>30</v>
      </c>
      <c r="K657">
        <v>2</v>
      </c>
      <c r="L657">
        <v>25</v>
      </c>
      <c r="M657">
        <v>0</v>
      </c>
      <c r="N657">
        <v>1</v>
      </c>
      <c r="O657">
        <v>9</v>
      </c>
      <c r="P657">
        <v>1</v>
      </c>
      <c r="Q657">
        <v>1</v>
      </c>
      <c r="R657">
        <v>1</v>
      </c>
      <c r="S657">
        <v>4</v>
      </c>
      <c r="T657">
        <v>2</v>
      </c>
      <c r="U657">
        <v>0</v>
      </c>
      <c r="V657">
        <v>0</v>
      </c>
      <c r="W657">
        <v>0</v>
      </c>
      <c r="X657">
        <v>0</v>
      </c>
      <c r="Y657">
        <v>0</v>
      </c>
      <c r="Z657">
        <v>0</v>
      </c>
      <c r="AA657">
        <v>3</v>
      </c>
      <c r="AB657">
        <v>11</v>
      </c>
      <c r="AC657">
        <v>0</v>
      </c>
    </row>
    <row r="658" spans="1:29" ht="16.5" x14ac:dyDescent="0.3">
      <c r="A658">
        <v>3277</v>
      </c>
      <c r="B658">
        <v>1955</v>
      </c>
      <c r="C658" t="s">
        <v>29</v>
      </c>
      <c r="D658" t="s">
        <v>35</v>
      </c>
      <c r="E658">
        <v>49431</v>
      </c>
      <c r="F658">
        <v>0</v>
      </c>
      <c r="G658">
        <v>1</v>
      </c>
      <c r="H658" s="1">
        <v>41124</v>
      </c>
      <c r="I658">
        <v>9</v>
      </c>
      <c r="J658">
        <v>219</v>
      </c>
      <c r="K658">
        <v>3</v>
      </c>
      <c r="L658">
        <v>100</v>
      </c>
      <c r="M658">
        <v>26</v>
      </c>
      <c r="N658">
        <v>0</v>
      </c>
      <c r="O658">
        <v>17</v>
      </c>
      <c r="P658">
        <v>2</v>
      </c>
      <c r="Q658">
        <v>7</v>
      </c>
      <c r="R658">
        <v>1</v>
      </c>
      <c r="S658">
        <v>5</v>
      </c>
      <c r="T658">
        <v>8</v>
      </c>
      <c r="U658">
        <v>0</v>
      </c>
      <c r="V658">
        <v>0</v>
      </c>
      <c r="W658">
        <v>0</v>
      </c>
      <c r="X658">
        <v>0</v>
      </c>
      <c r="Y658">
        <v>0</v>
      </c>
      <c r="Z658">
        <v>0</v>
      </c>
      <c r="AA658">
        <v>3</v>
      </c>
      <c r="AB658">
        <v>11</v>
      </c>
      <c r="AC658">
        <v>0</v>
      </c>
    </row>
    <row r="659" spans="1:29" ht="16.5" x14ac:dyDescent="0.3">
      <c r="A659">
        <v>5555</v>
      </c>
      <c r="B659">
        <v>1975</v>
      </c>
      <c r="C659" t="s">
        <v>29</v>
      </c>
      <c r="D659" t="s">
        <v>35</v>
      </c>
      <c r="E659">
        <v>153924</v>
      </c>
      <c r="F659">
        <v>0</v>
      </c>
      <c r="G659">
        <v>0</v>
      </c>
      <c r="H659" s="1">
        <v>41677</v>
      </c>
      <c r="I659">
        <v>81</v>
      </c>
      <c r="J659">
        <v>1</v>
      </c>
      <c r="K659">
        <v>1</v>
      </c>
      <c r="L659">
        <v>1</v>
      </c>
      <c r="M659">
        <v>1</v>
      </c>
      <c r="N659">
        <v>1</v>
      </c>
      <c r="O659">
        <v>1</v>
      </c>
      <c r="P659">
        <v>0</v>
      </c>
      <c r="Q659">
        <v>0</v>
      </c>
      <c r="R659">
        <v>0</v>
      </c>
      <c r="S659">
        <v>0</v>
      </c>
      <c r="T659">
        <v>0</v>
      </c>
      <c r="U659">
        <v>0</v>
      </c>
      <c r="V659">
        <v>0</v>
      </c>
      <c r="W659">
        <v>0</v>
      </c>
      <c r="X659">
        <v>0</v>
      </c>
      <c r="Y659">
        <v>0</v>
      </c>
      <c r="Z659">
        <v>0</v>
      </c>
      <c r="AA659">
        <v>3</v>
      </c>
      <c r="AB659">
        <v>11</v>
      </c>
      <c r="AC659">
        <v>0</v>
      </c>
    </row>
    <row r="660" spans="1:29" ht="16.5" x14ac:dyDescent="0.3">
      <c r="A660">
        <v>2564</v>
      </c>
      <c r="B660">
        <v>1953</v>
      </c>
      <c r="C660" t="s">
        <v>29</v>
      </c>
      <c r="D660" t="s">
        <v>31</v>
      </c>
      <c r="E660">
        <v>61278</v>
      </c>
      <c r="F660">
        <v>0</v>
      </c>
      <c r="G660">
        <v>1</v>
      </c>
      <c r="H660" s="1">
        <v>41643</v>
      </c>
      <c r="I660">
        <v>87</v>
      </c>
      <c r="J660">
        <v>111</v>
      </c>
      <c r="K660">
        <v>3</v>
      </c>
      <c r="L660">
        <v>28</v>
      </c>
      <c r="M660">
        <v>2</v>
      </c>
      <c r="N660">
        <v>6</v>
      </c>
      <c r="O660">
        <v>15</v>
      </c>
      <c r="P660">
        <v>2</v>
      </c>
      <c r="Q660">
        <v>3</v>
      </c>
      <c r="R660">
        <v>1</v>
      </c>
      <c r="S660">
        <v>4</v>
      </c>
      <c r="T660">
        <v>6</v>
      </c>
      <c r="U660">
        <v>0</v>
      </c>
      <c r="V660">
        <v>0</v>
      </c>
      <c r="W660">
        <v>0</v>
      </c>
      <c r="X660">
        <v>0</v>
      </c>
      <c r="Y660">
        <v>0</v>
      </c>
      <c r="Z660">
        <v>0</v>
      </c>
      <c r="AA660">
        <v>3</v>
      </c>
      <c r="AB660">
        <v>11</v>
      </c>
      <c r="AC660">
        <v>0</v>
      </c>
    </row>
    <row r="661" spans="1:29" ht="16.5" x14ac:dyDescent="0.3">
      <c r="A661">
        <v>946</v>
      </c>
      <c r="B661">
        <v>1958</v>
      </c>
      <c r="C661" t="s">
        <v>37</v>
      </c>
      <c r="D661" t="s">
        <v>31</v>
      </c>
      <c r="E661">
        <v>26490</v>
      </c>
      <c r="F661">
        <v>0</v>
      </c>
      <c r="G661">
        <v>0</v>
      </c>
      <c r="H661" s="1">
        <v>41174</v>
      </c>
      <c r="I661">
        <v>92</v>
      </c>
      <c r="J661">
        <v>45</v>
      </c>
      <c r="K661">
        <v>47</v>
      </c>
      <c r="L661">
        <v>52</v>
      </c>
      <c r="M661">
        <v>21</v>
      </c>
      <c r="N661">
        <v>20</v>
      </c>
      <c r="O661">
        <v>25</v>
      </c>
      <c r="P661">
        <v>2</v>
      </c>
      <c r="Q661">
        <v>3</v>
      </c>
      <c r="R661">
        <v>1</v>
      </c>
      <c r="S661">
        <v>5</v>
      </c>
      <c r="T661">
        <v>6</v>
      </c>
      <c r="U661">
        <v>0</v>
      </c>
      <c r="V661">
        <v>0</v>
      </c>
      <c r="W661">
        <v>0</v>
      </c>
      <c r="X661">
        <v>0</v>
      </c>
      <c r="Y661">
        <v>0</v>
      </c>
      <c r="Z661">
        <v>0</v>
      </c>
      <c r="AA661">
        <v>3</v>
      </c>
      <c r="AB661">
        <v>11</v>
      </c>
      <c r="AC661">
        <v>0</v>
      </c>
    </row>
    <row r="662" spans="1:29" ht="16.5" x14ac:dyDescent="0.3">
      <c r="A662">
        <v>3867</v>
      </c>
      <c r="B662">
        <v>1947</v>
      </c>
      <c r="C662" t="s">
        <v>32</v>
      </c>
      <c r="D662" t="s">
        <v>31</v>
      </c>
      <c r="E662">
        <v>73059</v>
      </c>
      <c r="F662">
        <v>0</v>
      </c>
      <c r="G662">
        <v>1</v>
      </c>
      <c r="H662" s="1">
        <v>41517</v>
      </c>
      <c r="I662">
        <v>36</v>
      </c>
      <c r="J662">
        <v>410</v>
      </c>
      <c r="K662">
        <v>112</v>
      </c>
      <c r="L662">
        <v>420</v>
      </c>
      <c r="M662">
        <v>0</v>
      </c>
      <c r="N662">
        <v>82</v>
      </c>
      <c r="O662">
        <v>71</v>
      </c>
      <c r="P662">
        <v>1</v>
      </c>
      <c r="Q662">
        <v>9</v>
      </c>
      <c r="R662">
        <v>3</v>
      </c>
      <c r="S662">
        <v>13</v>
      </c>
      <c r="T662">
        <v>4</v>
      </c>
      <c r="U662">
        <v>0</v>
      </c>
      <c r="V662">
        <v>0</v>
      </c>
      <c r="W662">
        <v>0</v>
      </c>
      <c r="X662">
        <v>0</v>
      </c>
      <c r="Y662">
        <v>0</v>
      </c>
      <c r="Z662">
        <v>0</v>
      </c>
      <c r="AA662">
        <v>3</v>
      </c>
      <c r="AB662">
        <v>11</v>
      </c>
      <c r="AC662">
        <v>0</v>
      </c>
    </row>
    <row r="663" spans="1:29" ht="16.5" x14ac:dyDescent="0.3">
      <c r="A663">
        <v>6940</v>
      </c>
      <c r="B663">
        <v>1966</v>
      </c>
      <c r="C663" t="s">
        <v>32</v>
      </c>
      <c r="D663" t="s">
        <v>30</v>
      </c>
      <c r="E663">
        <v>46734</v>
      </c>
      <c r="F663">
        <v>1</v>
      </c>
      <c r="G663">
        <v>2</v>
      </c>
      <c r="H663" s="1">
        <v>41568</v>
      </c>
      <c r="I663">
        <v>86</v>
      </c>
      <c r="J663">
        <v>100</v>
      </c>
      <c r="K663">
        <v>1</v>
      </c>
      <c r="L663">
        <v>39</v>
      </c>
      <c r="M663">
        <v>6</v>
      </c>
      <c r="N663">
        <v>1</v>
      </c>
      <c r="O663">
        <v>76</v>
      </c>
      <c r="P663">
        <v>4</v>
      </c>
      <c r="Q663">
        <v>3</v>
      </c>
      <c r="R663">
        <v>2</v>
      </c>
      <c r="S663">
        <v>3</v>
      </c>
      <c r="T663">
        <v>6</v>
      </c>
      <c r="U663">
        <v>1</v>
      </c>
      <c r="V663">
        <v>0</v>
      </c>
      <c r="W663">
        <v>0</v>
      </c>
      <c r="X663">
        <v>0</v>
      </c>
      <c r="Y663">
        <v>0</v>
      </c>
      <c r="Z663">
        <v>0</v>
      </c>
      <c r="AA663">
        <v>3</v>
      </c>
      <c r="AB663">
        <v>11</v>
      </c>
      <c r="AC663">
        <v>0</v>
      </c>
    </row>
    <row r="664" spans="1:29" ht="16.5" x14ac:dyDescent="0.3">
      <c r="A664">
        <v>55</v>
      </c>
      <c r="B664">
        <v>1963</v>
      </c>
      <c r="C664" t="s">
        <v>29</v>
      </c>
      <c r="D664" t="s">
        <v>31</v>
      </c>
      <c r="E664">
        <v>56253</v>
      </c>
      <c r="F664">
        <v>0</v>
      </c>
      <c r="G664">
        <v>1</v>
      </c>
      <c r="H664" s="1">
        <v>41250</v>
      </c>
      <c r="I664">
        <v>83</v>
      </c>
      <c r="J664">
        <v>509</v>
      </c>
      <c r="K664">
        <v>0</v>
      </c>
      <c r="L664">
        <v>65</v>
      </c>
      <c r="M664">
        <v>7</v>
      </c>
      <c r="N664">
        <v>11</v>
      </c>
      <c r="O664">
        <v>5</v>
      </c>
      <c r="P664">
        <v>4</v>
      </c>
      <c r="Q664">
        <v>7</v>
      </c>
      <c r="R664">
        <v>2</v>
      </c>
      <c r="S664">
        <v>9</v>
      </c>
      <c r="T664">
        <v>6</v>
      </c>
      <c r="U664">
        <v>0</v>
      </c>
      <c r="V664">
        <v>0</v>
      </c>
      <c r="W664">
        <v>0</v>
      </c>
      <c r="X664">
        <v>0</v>
      </c>
      <c r="Y664">
        <v>0</v>
      </c>
      <c r="Z664">
        <v>0</v>
      </c>
      <c r="AA664">
        <v>3</v>
      </c>
      <c r="AB664">
        <v>11</v>
      </c>
      <c r="AC664">
        <v>0</v>
      </c>
    </row>
    <row r="665" spans="1:29" ht="16.5" x14ac:dyDescent="0.3">
      <c r="A665">
        <v>7093</v>
      </c>
      <c r="B665">
        <v>1985</v>
      </c>
      <c r="C665" t="s">
        <v>29</v>
      </c>
      <c r="D665" t="s">
        <v>33</v>
      </c>
      <c r="E665">
        <v>19986</v>
      </c>
      <c r="F665">
        <v>1</v>
      </c>
      <c r="G665">
        <v>0</v>
      </c>
      <c r="H665" s="1">
        <v>41592</v>
      </c>
      <c r="I665">
        <v>74</v>
      </c>
      <c r="J665">
        <v>3</v>
      </c>
      <c r="K665">
        <v>6</v>
      </c>
      <c r="L665">
        <v>5</v>
      </c>
      <c r="M665">
        <v>0</v>
      </c>
      <c r="N665">
        <v>2</v>
      </c>
      <c r="O665">
        <v>6</v>
      </c>
      <c r="P665">
        <v>1</v>
      </c>
      <c r="Q665">
        <v>0</v>
      </c>
      <c r="R665">
        <v>0</v>
      </c>
      <c r="S665">
        <v>3</v>
      </c>
      <c r="T665">
        <v>7</v>
      </c>
      <c r="U665">
        <v>0</v>
      </c>
      <c r="V665">
        <v>0</v>
      </c>
      <c r="W665">
        <v>0</v>
      </c>
      <c r="X665">
        <v>0</v>
      </c>
      <c r="Y665">
        <v>0</v>
      </c>
      <c r="Z665">
        <v>0</v>
      </c>
      <c r="AA665">
        <v>3</v>
      </c>
      <c r="AB665">
        <v>11</v>
      </c>
      <c r="AC665">
        <v>0</v>
      </c>
    </row>
    <row r="666" spans="1:29" ht="16.5" x14ac:dyDescent="0.3">
      <c r="A666">
        <v>5084</v>
      </c>
      <c r="B666">
        <v>1975</v>
      </c>
      <c r="C666" t="s">
        <v>29</v>
      </c>
      <c r="D666" t="s">
        <v>38</v>
      </c>
      <c r="E666">
        <v>58330</v>
      </c>
      <c r="F666">
        <v>0</v>
      </c>
      <c r="G666">
        <v>1</v>
      </c>
      <c r="H666" s="1">
        <v>41633</v>
      </c>
      <c r="I666">
        <v>87</v>
      </c>
      <c r="J666">
        <v>445</v>
      </c>
      <c r="K666">
        <v>53</v>
      </c>
      <c r="L666">
        <v>213</v>
      </c>
      <c r="M666">
        <v>104</v>
      </c>
      <c r="N666">
        <v>98</v>
      </c>
      <c r="O666">
        <v>151</v>
      </c>
      <c r="P666">
        <v>1</v>
      </c>
      <c r="Q666">
        <v>6</v>
      </c>
      <c r="R666">
        <v>4</v>
      </c>
      <c r="S666">
        <v>13</v>
      </c>
      <c r="T666">
        <v>4</v>
      </c>
      <c r="U666">
        <v>0</v>
      </c>
      <c r="V666">
        <v>0</v>
      </c>
      <c r="W666">
        <v>0</v>
      </c>
      <c r="X666">
        <v>0</v>
      </c>
      <c r="Y666">
        <v>0</v>
      </c>
      <c r="Z666">
        <v>0</v>
      </c>
      <c r="AA666">
        <v>3</v>
      </c>
      <c r="AB666">
        <v>11</v>
      </c>
      <c r="AC666">
        <v>0</v>
      </c>
    </row>
    <row r="667" spans="1:29" ht="16.5" x14ac:dyDescent="0.3">
      <c r="A667">
        <v>1777</v>
      </c>
      <c r="B667">
        <v>1980</v>
      </c>
      <c r="C667" t="s">
        <v>36</v>
      </c>
      <c r="D667" t="s">
        <v>33</v>
      </c>
      <c r="E667">
        <v>25965</v>
      </c>
      <c r="F667">
        <v>0</v>
      </c>
      <c r="G667">
        <v>0</v>
      </c>
      <c r="H667" s="1">
        <v>41159</v>
      </c>
      <c r="I667">
        <v>29</v>
      </c>
      <c r="J667">
        <v>2</v>
      </c>
      <c r="K667">
        <v>2</v>
      </c>
      <c r="L667">
        <v>11</v>
      </c>
      <c r="M667">
        <v>41</v>
      </c>
      <c r="N667">
        <v>7</v>
      </c>
      <c r="O667">
        <v>11</v>
      </c>
      <c r="P667">
        <v>1</v>
      </c>
      <c r="Q667">
        <v>2</v>
      </c>
      <c r="R667">
        <v>0</v>
      </c>
      <c r="S667">
        <v>3</v>
      </c>
      <c r="T667">
        <v>8</v>
      </c>
      <c r="U667">
        <v>0</v>
      </c>
      <c r="V667">
        <v>0</v>
      </c>
      <c r="W667">
        <v>0</v>
      </c>
      <c r="X667">
        <v>0</v>
      </c>
      <c r="Y667">
        <v>0</v>
      </c>
      <c r="Z667">
        <v>0</v>
      </c>
      <c r="AA667">
        <v>3</v>
      </c>
      <c r="AB667">
        <v>11</v>
      </c>
      <c r="AC667">
        <v>0</v>
      </c>
    </row>
    <row r="668" spans="1:29" ht="16.5" x14ac:dyDescent="0.3">
      <c r="A668">
        <v>8162</v>
      </c>
      <c r="B668">
        <v>1956</v>
      </c>
      <c r="C668" t="s">
        <v>34</v>
      </c>
      <c r="D668" t="s">
        <v>31</v>
      </c>
      <c r="E668">
        <v>14661</v>
      </c>
      <c r="F668">
        <v>0</v>
      </c>
      <c r="G668">
        <v>0</v>
      </c>
      <c r="H668" s="1">
        <v>41275</v>
      </c>
      <c r="I668">
        <v>88</v>
      </c>
      <c r="J668">
        <v>4</v>
      </c>
      <c r="K668">
        <v>1</v>
      </c>
      <c r="L668">
        <v>11</v>
      </c>
      <c r="M668">
        <v>6</v>
      </c>
      <c r="N668">
        <v>2</v>
      </c>
      <c r="O668">
        <v>2</v>
      </c>
      <c r="P668">
        <v>1</v>
      </c>
      <c r="Q668">
        <v>1</v>
      </c>
      <c r="R668">
        <v>0</v>
      </c>
      <c r="S668">
        <v>3</v>
      </c>
      <c r="T668">
        <v>6</v>
      </c>
      <c r="U668">
        <v>0</v>
      </c>
      <c r="V668">
        <v>0</v>
      </c>
      <c r="W668">
        <v>0</v>
      </c>
      <c r="X668">
        <v>0</v>
      </c>
      <c r="Y668">
        <v>0</v>
      </c>
      <c r="Z668">
        <v>0</v>
      </c>
      <c r="AA668">
        <v>3</v>
      </c>
      <c r="AB668">
        <v>11</v>
      </c>
      <c r="AC668">
        <v>0</v>
      </c>
    </row>
    <row r="669" spans="1:29" ht="16.5" x14ac:dyDescent="0.3">
      <c r="A669">
        <v>10826</v>
      </c>
      <c r="B669">
        <v>1959</v>
      </c>
      <c r="C669" t="s">
        <v>29</v>
      </c>
      <c r="D669" t="s">
        <v>33</v>
      </c>
      <c r="E669">
        <v>18690</v>
      </c>
      <c r="F669">
        <v>0</v>
      </c>
      <c r="G669">
        <v>0</v>
      </c>
      <c r="H669" s="1">
        <v>41271</v>
      </c>
      <c r="I669">
        <v>77</v>
      </c>
      <c r="J669">
        <v>6</v>
      </c>
      <c r="K669">
        <v>1</v>
      </c>
      <c r="L669">
        <v>7</v>
      </c>
      <c r="M669">
        <v>23</v>
      </c>
      <c r="N669">
        <v>4</v>
      </c>
      <c r="O669">
        <v>19</v>
      </c>
      <c r="P669">
        <v>1</v>
      </c>
      <c r="Q669">
        <v>1</v>
      </c>
      <c r="R669">
        <v>1</v>
      </c>
      <c r="S669">
        <v>2</v>
      </c>
      <c r="T669">
        <v>8</v>
      </c>
      <c r="U669">
        <v>0</v>
      </c>
      <c r="V669">
        <v>0</v>
      </c>
      <c r="W669">
        <v>0</v>
      </c>
      <c r="X669">
        <v>0</v>
      </c>
      <c r="Y669">
        <v>0</v>
      </c>
      <c r="Z669">
        <v>0</v>
      </c>
      <c r="AA669">
        <v>3</v>
      </c>
      <c r="AB669">
        <v>11</v>
      </c>
      <c r="AC669">
        <v>0</v>
      </c>
    </row>
    <row r="670" spans="1:29" ht="16.5" x14ac:dyDescent="0.3">
      <c r="A670">
        <v>8754</v>
      </c>
      <c r="B670">
        <v>1974</v>
      </c>
      <c r="C670" t="s">
        <v>32</v>
      </c>
      <c r="D670" t="s">
        <v>31</v>
      </c>
      <c r="E670">
        <v>45068</v>
      </c>
      <c r="F670">
        <v>0</v>
      </c>
      <c r="G670">
        <v>1</v>
      </c>
      <c r="H670" s="1">
        <v>41410</v>
      </c>
      <c r="I670">
        <v>25</v>
      </c>
      <c r="J670">
        <v>14</v>
      </c>
      <c r="K670">
        <v>0</v>
      </c>
      <c r="L670">
        <v>3</v>
      </c>
      <c r="M670">
        <v>0</v>
      </c>
      <c r="N670">
        <v>0</v>
      </c>
      <c r="O670">
        <v>3</v>
      </c>
      <c r="P670">
        <v>1</v>
      </c>
      <c r="Q670">
        <v>1</v>
      </c>
      <c r="R670">
        <v>0</v>
      </c>
      <c r="S670">
        <v>2</v>
      </c>
      <c r="T670">
        <v>7</v>
      </c>
      <c r="U670">
        <v>0</v>
      </c>
      <c r="V670">
        <v>0</v>
      </c>
      <c r="W670">
        <v>0</v>
      </c>
      <c r="X670">
        <v>0</v>
      </c>
      <c r="Y670">
        <v>0</v>
      </c>
      <c r="Z670">
        <v>0</v>
      </c>
      <c r="AA670">
        <v>3</v>
      </c>
      <c r="AB670">
        <v>11</v>
      </c>
      <c r="AC670">
        <v>0</v>
      </c>
    </row>
    <row r="671" spans="1:29" ht="16.5" x14ac:dyDescent="0.3">
      <c r="A671">
        <v>1987</v>
      </c>
      <c r="B671">
        <v>1987</v>
      </c>
      <c r="C671" t="s">
        <v>36</v>
      </c>
      <c r="D671" t="s">
        <v>30</v>
      </c>
      <c r="E671">
        <v>21063</v>
      </c>
      <c r="F671">
        <v>1</v>
      </c>
      <c r="G671">
        <v>0</v>
      </c>
      <c r="H671" s="1">
        <v>41542</v>
      </c>
      <c r="I671">
        <v>34</v>
      </c>
      <c r="J671">
        <v>1</v>
      </c>
      <c r="K671">
        <v>10</v>
      </c>
      <c r="L671">
        <v>11</v>
      </c>
      <c r="M671">
        <v>19</v>
      </c>
      <c r="N671">
        <v>3</v>
      </c>
      <c r="O671">
        <v>15</v>
      </c>
      <c r="P671">
        <v>2</v>
      </c>
      <c r="Q671">
        <v>2</v>
      </c>
      <c r="R671">
        <v>0</v>
      </c>
      <c r="S671">
        <v>3</v>
      </c>
      <c r="T671">
        <v>6</v>
      </c>
      <c r="U671">
        <v>0</v>
      </c>
      <c r="V671">
        <v>0</v>
      </c>
      <c r="W671">
        <v>0</v>
      </c>
      <c r="X671">
        <v>0</v>
      </c>
      <c r="Y671">
        <v>0</v>
      </c>
      <c r="Z671">
        <v>0</v>
      </c>
      <c r="AA671">
        <v>3</v>
      </c>
      <c r="AB671">
        <v>11</v>
      </c>
      <c r="AC671">
        <v>0</v>
      </c>
    </row>
    <row r="672" spans="1:29" ht="16.5" x14ac:dyDescent="0.3">
      <c r="A672">
        <v>11007</v>
      </c>
      <c r="B672">
        <v>1968</v>
      </c>
      <c r="C672" t="s">
        <v>32</v>
      </c>
      <c r="D672" t="s">
        <v>33</v>
      </c>
      <c r="E672">
        <v>29187</v>
      </c>
      <c r="F672">
        <v>1</v>
      </c>
      <c r="G672">
        <v>0</v>
      </c>
      <c r="H672" s="1">
        <v>41403</v>
      </c>
      <c r="I672">
        <v>43</v>
      </c>
      <c r="J672">
        <v>26</v>
      </c>
      <c r="K672">
        <v>0</v>
      </c>
      <c r="L672">
        <v>6</v>
      </c>
      <c r="M672">
        <v>0</v>
      </c>
      <c r="N672">
        <v>0</v>
      </c>
      <c r="O672">
        <v>2</v>
      </c>
      <c r="P672">
        <v>1</v>
      </c>
      <c r="Q672">
        <v>1</v>
      </c>
      <c r="R672">
        <v>0</v>
      </c>
      <c r="S672">
        <v>3</v>
      </c>
      <c r="T672">
        <v>8</v>
      </c>
      <c r="U672">
        <v>0</v>
      </c>
      <c r="V672">
        <v>0</v>
      </c>
      <c r="W672">
        <v>0</v>
      </c>
      <c r="X672">
        <v>0</v>
      </c>
      <c r="Y672">
        <v>0</v>
      </c>
      <c r="Z672">
        <v>0</v>
      </c>
      <c r="AA672">
        <v>3</v>
      </c>
      <c r="AB672">
        <v>11</v>
      </c>
      <c r="AC672">
        <v>0</v>
      </c>
    </row>
    <row r="673" spans="1:29" ht="16.5" x14ac:dyDescent="0.3">
      <c r="A673">
        <v>7426</v>
      </c>
      <c r="B673">
        <v>1971</v>
      </c>
      <c r="C673" t="s">
        <v>37</v>
      </c>
      <c r="D673" t="s">
        <v>33</v>
      </c>
      <c r="E673">
        <v>54690</v>
      </c>
      <c r="F673">
        <v>1</v>
      </c>
      <c r="G673">
        <v>1</v>
      </c>
      <c r="H673" s="1">
        <v>41585</v>
      </c>
      <c r="I673">
        <v>76</v>
      </c>
      <c r="J673">
        <v>111</v>
      </c>
      <c r="K673">
        <v>16</v>
      </c>
      <c r="L673">
        <v>37</v>
      </c>
      <c r="M673">
        <v>7</v>
      </c>
      <c r="N673">
        <v>9</v>
      </c>
      <c r="O673">
        <v>18</v>
      </c>
      <c r="P673">
        <v>3</v>
      </c>
      <c r="Q673">
        <v>3</v>
      </c>
      <c r="R673">
        <v>1</v>
      </c>
      <c r="S673">
        <v>5</v>
      </c>
      <c r="T673">
        <v>3</v>
      </c>
      <c r="U673">
        <v>0</v>
      </c>
      <c r="V673">
        <v>0</v>
      </c>
      <c r="W673">
        <v>0</v>
      </c>
      <c r="X673">
        <v>0</v>
      </c>
      <c r="Y673">
        <v>0</v>
      </c>
      <c r="Z673">
        <v>0</v>
      </c>
      <c r="AA673">
        <v>3</v>
      </c>
      <c r="AB673">
        <v>11</v>
      </c>
      <c r="AC673">
        <v>0</v>
      </c>
    </row>
    <row r="674" spans="1:29" ht="16.5" x14ac:dyDescent="0.3">
      <c r="A674">
        <v>9153</v>
      </c>
      <c r="B674">
        <v>1964</v>
      </c>
      <c r="C674" t="s">
        <v>32</v>
      </c>
      <c r="D674" t="s">
        <v>33</v>
      </c>
      <c r="E674">
        <v>59304</v>
      </c>
      <c r="F674">
        <v>0</v>
      </c>
      <c r="G674">
        <v>1</v>
      </c>
      <c r="H674" s="1">
        <v>41484</v>
      </c>
      <c r="I674">
        <v>81</v>
      </c>
      <c r="J674">
        <v>418</v>
      </c>
      <c r="K674">
        <v>61</v>
      </c>
      <c r="L674">
        <v>428</v>
      </c>
      <c r="M674">
        <v>80</v>
      </c>
      <c r="N674">
        <v>51</v>
      </c>
      <c r="O674">
        <v>10</v>
      </c>
      <c r="P674">
        <v>3</v>
      </c>
      <c r="Q674">
        <v>7</v>
      </c>
      <c r="R674">
        <v>8</v>
      </c>
      <c r="S674">
        <v>10</v>
      </c>
      <c r="T674">
        <v>5</v>
      </c>
      <c r="U674">
        <v>0</v>
      </c>
      <c r="V674">
        <v>0</v>
      </c>
      <c r="W674">
        <v>0</v>
      </c>
      <c r="X674">
        <v>0</v>
      </c>
      <c r="Y674">
        <v>0</v>
      </c>
      <c r="Z674">
        <v>0</v>
      </c>
      <c r="AA674">
        <v>3</v>
      </c>
      <c r="AB674">
        <v>11</v>
      </c>
      <c r="AC674">
        <v>0</v>
      </c>
    </row>
    <row r="675" spans="1:29" ht="16.5" x14ac:dyDescent="0.3">
      <c r="A675">
        <v>10379</v>
      </c>
      <c r="B675">
        <v>1962</v>
      </c>
      <c r="C675" t="s">
        <v>34</v>
      </c>
      <c r="D675" t="s">
        <v>30</v>
      </c>
      <c r="E675">
        <v>59247</v>
      </c>
      <c r="F675">
        <v>0</v>
      </c>
      <c r="G675">
        <v>2</v>
      </c>
      <c r="H675" s="1">
        <v>41586</v>
      </c>
      <c r="I675">
        <v>87</v>
      </c>
      <c r="J675">
        <v>327</v>
      </c>
      <c r="K675">
        <v>9</v>
      </c>
      <c r="L675">
        <v>122</v>
      </c>
      <c r="M675">
        <v>19</v>
      </c>
      <c r="N675">
        <v>14</v>
      </c>
      <c r="O675">
        <v>83</v>
      </c>
      <c r="P675">
        <v>5</v>
      </c>
      <c r="Q675">
        <v>5</v>
      </c>
      <c r="R675">
        <v>2</v>
      </c>
      <c r="S675">
        <v>9</v>
      </c>
      <c r="T675">
        <v>6</v>
      </c>
      <c r="U675">
        <v>0</v>
      </c>
      <c r="V675">
        <v>0</v>
      </c>
      <c r="W675">
        <v>0</v>
      </c>
      <c r="X675">
        <v>0</v>
      </c>
      <c r="Y675">
        <v>0</v>
      </c>
      <c r="Z675">
        <v>0</v>
      </c>
      <c r="AA675">
        <v>3</v>
      </c>
      <c r="AB675">
        <v>11</v>
      </c>
      <c r="AC675">
        <v>0</v>
      </c>
    </row>
    <row r="676" spans="1:29" ht="16.5" x14ac:dyDescent="0.3">
      <c r="A676">
        <v>9204</v>
      </c>
      <c r="B676">
        <v>1970</v>
      </c>
      <c r="C676" t="s">
        <v>29</v>
      </c>
      <c r="D676" t="s">
        <v>38</v>
      </c>
      <c r="E676">
        <v>66731</v>
      </c>
      <c r="F676">
        <v>0</v>
      </c>
      <c r="G676">
        <v>1</v>
      </c>
      <c r="H676" s="1">
        <v>41164</v>
      </c>
      <c r="I676">
        <v>33</v>
      </c>
      <c r="J676">
        <v>371</v>
      </c>
      <c r="K676">
        <v>159</v>
      </c>
      <c r="L676">
        <v>194</v>
      </c>
      <c r="M676">
        <v>58</v>
      </c>
      <c r="N676">
        <v>106</v>
      </c>
      <c r="O676">
        <v>141</v>
      </c>
      <c r="P676">
        <v>4</v>
      </c>
      <c r="Q676">
        <v>4</v>
      </c>
      <c r="R676">
        <v>3</v>
      </c>
      <c r="S676">
        <v>6</v>
      </c>
      <c r="T676">
        <v>3</v>
      </c>
      <c r="U676">
        <v>0</v>
      </c>
      <c r="V676">
        <v>0</v>
      </c>
      <c r="W676">
        <v>0</v>
      </c>
      <c r="X676">
        <v>0</v>
      </c>
      <c r="Y676">
        <v>0</v>
      </c>
      <c r="Z676">
        <v>0</v>
      </c>
      <c r="AA676">
        <v>3</v>
      </c>
      <c r="AB676">
        <v>11</v>
      </c>
      <c r="AC676">
        <v>0</v>
      </c>
    </row>
    <row r="677" spans="1:29" ht="16.5" x14ac:dyDescent="0.3">
      <c r="A677">
        <v>3197</v>
      </c>
      <c r="B677">
        <v>1980</v>
      </c>
      <c r="C677" t="s">
        <v>29</v>
      </c>
      <c r="D677" t="s">
        <v>33</v>
      </c>
      <c r="E677">
        <v>77353</v>
      </c>
      <c r="F677">
        <v>0</v>
      </c>
      <c r="G677">
        <v>1</v>
      </c>
      <c r="H677" s="1">
        <v>41624</v>
      </c>
      <c r="I677">
        <v>38</v>
      </c>
      <c r="J677">
        <v>275</v>
      </c>
      <c r="K677">
        <v>59</v>
      </c>
      <c r="L677">
        <v>107</v>
      </c>
      <c r="M677">
        <v>69</v>
      </c>
      <c r="N677">
        <v>101</v>
      </c>
      <c r="O677">
        <v>59</v>
      </c>
      <c r="P677">
        <v>2</v>
      </c>
      <c r="Q677">
        <v>6</v>
      </c>
      <c r="R677">
        <v>4</v>
      </c>
      <c r="S677">
        <v>8</v>
      </c>
      <c r="T677">
        <v>4</v>
      </c>
      <c r="U677">
        <v>0</v>
      </c>
      <c r="V677">
        <v>0</v>
      </c>
      <c r="W677">
        <v>0</v>
      </c>
      <c r="X677">
        <v>0</v>
      </c>
      <c r="Y677">
        <v>0</v>
      </c>
      <c r="Z677">
        <v>0</v>
      </c>
      <c r="AA677">
        <v>3</v>
      </c>
      <c r="AB677">
        <v>11</v>
      </c>
      <c r="AC677">
        <v>0</v>
      </c>
    </row>
    <row r="678" spans="1:29" ht="16.5" x14ac:dyDescent="0.3">
      <c r="A678">
        <v>2920</v>
      </c>
      <c r="B678">
        <v>1975</v>
      </c>
      <c r="C678" t="s">
        <v>32</v>
      </c>
      <c r="D678" t="s">
        <v>30</v>
      </c>
      <c r="E678">
        <v>52614</v>
      </c>
      <c r="F678">
        <v>0</v>
      </c>
      <c r="G678">
        <v>1</v>
      </c>
      <c r="H678" s="1">
        <v>41244</v>
      </c>
      <c r="I678">
        <v>63</v>
      </c>
      <c r="J678">
        <v>789</v>
      </c>
      <c r="K678">
        <v>0</v>
      </c>
      <c r="L678">
        <v>142</v>
      </c>
      <c r="M678">
        <v>12</v>
      </c>
      <c r="N678">
        <v>9</v>
      </c>
      <c r="O678">
        <v>38</v>
      </c>
      <c r="P678">
        <v>2</v>
      </c>
      <c r="Q678">
        <v>2</v>
      </c>
      <c r="R678">
        <v>4</v>
      </c>
      <c r="S678">
        <v>8</v>
      </c>
      <c r="T678">
        <v>8</v>
      </c>
      <c r="U678">
        <v>0</v>
      </c>
      <c r="V678">
        <v>0</v>
      </c>
      <c r="W678">
        <v>0</v>
      </c>
      <c r="X678">
        <v>0</v>
      </c>
      <c r="Y678">
        <v>0</v>
      </c>
      <c r="Z678">
        <v>0</v>
      </c>
      <c r="AA678">
        <v>3</v>
      </c>
      <c r="AB678">
        <v>11</v>
      </c>
      <c r="AC678">
        <v>0</v>
      </c>
    </row>
    <row r="679" spans="1:29" ht="16.5" x14ac:dyDescent="0.3">
      <c r="A679">
        <v>6961</v>
      </c>
      <c r="B679">
        <v>1974</v>
      </c>
      <c r="C679" t="s">
        <v>29</v>
      </c>
      <c r="D679" t="s">
        <v>33</v>
      </c>
      <c r="E679">
        <v>26751</v>
      </c>
      <c r="F679">
        <v>2</v>
      </c>
      <c r="G679">
        <v>0</v>
      </c>
      <c r="H679" s="1">
        <v>41781</v>
      </c>
      <c r="I679">
        <v>26</v>
      </c>
      <c r="J679">
        <v>1</v>
      </c>
      <c r="K679">
        <v>1</v>
      </c>
      <c r="L679">
        <v>5</v>
      </c>
      <c r="M679">
        <v>0</v>
      </c>
      <c r="N679">
        <v>3</v>
      </c>
      <c r="O679">
        <v>1</v>
      </c>
      <c r="P679">
        <v>1</v>
      </c>
      <c r="Q679">
        <v>1</v>
      </c>
      <c r="R679">
        <v>0</v>
      </c>
      <c r="S679">
        <v>2</v>
      </c>
      <c r="T679">
        <v>8</v>
      </c>
      <c r="U679">
        <v>0</v>
      </c>
      <c r="V679">
        <v>0</v>
      </c>
      <c r="W679">
        <v>0</v>
      </c>
      <c r="X679">
        <v>0</v>
      </c>
      <c r="Y679">
        <v>0</v>
      </c>
      <c r="Z679">
        <v>0</v>
      </c>
      <c r="AA679">
        <v>3</v>
      </c>
      <c r="AB679">
        <v>11</v>
      </c>
      <c r="AC679">
        <v>0</v>
      </c>
    </row>
    <row r="680" spans="1:29" ht="16.5" x14ac:dyDescent="0.3">
      <c r="A680">
        <v>4673</v>
      </c>
      <c r="B680">
        <v>1963</v>
      </c>
      <c r="C680" t="s">
        <v>32</v>
      </c>
      <c r="D680" t="s">
        <v>33</v>
      </c>
      <c r="E680">
        <v>81300</v>
      </c>
      <c r="F680">
        <v>0</v>
      </c>
      <c r="G680">
        <v>1</v>
      </c>
      <c r="H680" s="1">
        <v>41212</v>
      </c>
      <c r="I680">
        <v>17</v>
      </c>
      <c r="J680">
        <v>1004</v>
      </c>
      <c r="K680">
        <v>12</v>
      </c>
      <c r="L680">
        <v>145</v>
      </c>
      <c r="M680">
        <v>32</v>
      </c>
      <c r="N680">
        <v>12</v>
      </c>
      <c r="O680">
        <v>36</v>
      </c>
      <c r="P680">
        <v>3</v>
      </c>
      <c r="Q680">
        <v>10</v>
      </c>
      <c r="R680">
        <v>3</v>
      </c>
      <c r="S680">
        <v>5</v>
      </c>
      <c r="T680">
        <v>5</v>
      </c>
      <c r="U680">
        <v>0</v>
      </c>
      <c r="V680">
        <v>0</v>
      </c>
      <c r="W680">
        <v>0</v>
      </c>
      <c r="X680">
        <v>1</v>
      </c>
      <c r="Y680">
        <v>0</v>
      </c>
      <c r="Z680">
        <v>0</v>
      </c>
      <c r="AA680">
        <v>3</v>
      </c>
      <c r="AB680">
        <v>11</v>
      </c>
      <c r="AC680">
        <v>1</v>
      </c>
    </row>
    <row r="681" spans="1:29" ht="16.5" x14ac:dyDescent="0.3">
      <c r="A681">
        <v>9937</v>
      </c>
      <c r="B681">
        <v>1979</v>
      </c>
      <c r="C681" t="s">
        <v>29</v>
      </c>
      <c r="D681" t="s">
        <v>30</v>
      </c>
      <c r="E681">
        <v>70337</v>
      </c>
      <c r="F681">
        <v>0</v>
      </c>
      <c r="G681">
        <v>0</v>
      </c>
      <c r="H681" s="1">
        <v>41641</v>
      </c>
      <c r="I681">
        <v>75</v>
      </c>
      <c r="J681">
        <v>187</v>
      </c>
      <c r="K681">
        <v>81</v>
      </c>
      <c r="L681">
        <v>149</v>
      </c>
      <c r="M681">
        <v>25</v>
      </c>
      <c r="N681">
        <v>43</v>
      </c>
      <c r="O681">
        <v>91</v>
      </c>
      <c r="P681">
        <v>1</v>
      </c>
      <c r="Q681">
        <v>2</v>
      </c>
      <c r="R681">
        <v>2</v>
      </c>
      <c r="S681">
        <v>12</v>
      </c>
      <c r="T681">
        <v>1</v>
      </c>
      <c r="U681">
        <v>0</v>
      </c>
      <c r="V681">
        <v>0</v>
      </c>
      <c r="W681">
        <v>0</v>
      </c>
      <c r="X681">
        <v>0</v>
      </c>
      <c r="Y681">
        <v>0</v>
      </c>
      <c r="Z681">
        <v>0</v>
      </c>
      <c r="AA681">
        <v>3</v>
      </c>
      <c r="AB681">
        <v>11</v>
      </c>
      <c r="AC681">
        <v>0</v>
      </c>
    </row>
    <row r="682" spans="1:29" ht="16.5" x14ac:dyDescent="0.3">
      <c r="A682">
        <v>8779</v>
      </c>
      <c r="B682">
        <v>1985</v>
      </c>
      <c r="C682" t="s">
        <v>37</v>
      </c>
      <c r="D682" t="s">
        <v>33</v>
      </c>
      <c r="E682">
        <v>36145</v>
      </c>
      <c r="F682">
        <v>1</v>
      </c>
      <c r="G682">
        <v>0</v>
      </c>
      <c r="H682" s="1">
        <v>41441</v>
      </c>
      <c r="I682">
        <v>13</v>
      </c>
      <c r="J682">
        <v>56</v>
      </c>
      <c r="K682">
        <v>4</v>
      </c>
      <c r="L682">
        <v>76</v>
      </c>
      <c r="M682">
        <v>17</v>
      </c>
      <c r="N682">
        <v>1</v>
      </c>
      <c r="O682">
        <v>18</v>
      </c>
      <c r="P682">
        <v>4</v>
      </c>
      <c r="Q682">
        <v>4</v>
      </c>
      <c r="R682">
        <v>1</v>
      </c>
      <c r="S682">
        <v>3</v>
      </c>
      <c r="T682">
        <v>9</v>
      </c>
      <c r="U682">
        <v>1</v>
      </c>
      <c r="V682">
        <v>0</v>
      </c>
      <c r="W682">
        <v>0</v>
      </c>
      <c r="X682">
        <v>0</v>
      </c>
      <c r="Y682">
        <v>0</v>
      </c>
      <c r="Z682">
        <v>0</v>
      </c>
      <c r="AA682">
        <v>3</v>
      </c>
      <c r="AB682">
        <v>11</v>
      </c>
      <c r="AC682">
        <v>1</v>
      </c>
    </row>
    <row r="683" spans="1:29" ht="16.5" x14ac:dyDescent="0.3">
      <c r="A683">
        <v>9596</v>
      </c>
      <c r="B683">
        <v>1980</v>
      </c>
      <c r="C683" t="s">
        <v>32</v>
      </c>
      <c r="D683" t="s">
        <v>30</v>
      </c>
      <c r="E683">
        <v>65295</v>
      </c>
      <c r="F683">
        <v>0</v>
      </c>
      <c r="G683">
        <v>0</v>
      </c>
      <c r="H683" s="1">
        <v>41631</v>
      </c>
      <c r="I683">
        <v>19</v>
      </c>
      <c r="J683">
        <v>365</v>
      </c>
      <c r="K683">
        <v>32</v>
      </c>
      <c r="L683">
        <v>117</v>
      </c>
      <c r="M683">
        <v>34</v>
      </c>
      <c r="N683">
        <v>110</v>
      </c>
      <c r="O683">
        <v>6</v>
      </c>
      <c r="P683">
        <v>1</v>
      </c>
      <c r="Q683">
        <v>3</v>
      </c>
      <c r="R683">
        <v>3</v>
      </c>
      <c r="S683">
        <v>13</v>
      </c>
      <c r="T683">
        <v>2</v>
      </c>
      <c r="U683">
        <v>0</v>
      </c>
      <c r="V683">
        <v>0</v>
      </c>
      <c r="W683">
        <v>0</v>
      </c>
      <c r="X683">
        <v>0</v>
      </c>
      <c r="Y683">
        <v>0</v>
      </c>
      <c r="Z683">
        <v>0</v>
      </c>
      <c r="AA683">
        <v>3</v>
      </c>
      <c r="AB683">
        <v>11</v>
      </c>
      <c r="AC683">
        <v>0</v>
      </c>
    </row>
    <row r="684" spans="1:29" ht="16.5" x14ac:dyDescent="0.3">
      <c r="A684">
        <v>2891</v>
      </c>
      <c r="B684">
        <v>1963</v>
      </c>
      <c r="C684" t="s">
        <v>29</v>
      </c>
      <c r="D684" t="s">
        <v>35</v>
      </c>
      <c r="E684">
        <v>68118</v>
      </c>
      <c r="F684">
        <v>0</v>
      </c>
      <c r="G684">
        <v>1</v>
      </c>
      <c r="H684" s="1">
        <v>41565</v>
      </c>
      <c r="I684">
        <v>51</v>
      </c>
      <c r="J684">
        <v>595</v>
      </c>
      <c r="K684">
        <v>23</v>
      </c>
      <c r="L684">
        <v>123</v>
      </c>
      <c r="M684">
        <v>10</v>
      </c>
      <c r="N684">
        <v>23</v>
      </c>
      <c r="O684">
        <v>154</v>
      </c>
      <c r="P684">
        <v>2</v>
      </c>
      <c r="Q684">
        <v>8</v>
      </c>
      <c r="R684">
        <v>9</v>
      </c>
      <c r="S684">
        <v>4</v>
      </c>
      <c r="T684">
        <v>6</v>
      </c>
      <c r="U684">
        <v>0</v>
      </c>
      <c r="V684">
        <v>0</v>
      </c>
      <c r="W684">
        <v>0</v>
      </c>
      <c r="X684">
        <v>0</v>
      </c>
      <c r="Y684">
        <v>0</v>
      </c>
      <c r="Z684">
        <v>0</v>
      </c>
      <c r="AA684">
        <v>3</v>
      </c>
      <c r="AB684">
        <v>11</v>
      </c>
      <c r="AC684">
        <v>0</v>
      </c>
    </row>
    <row r="685" spans="1:29" ht="16.5" x14ac:dyDescent="0.3">
      <c r="A685">
        <v>4910</v>
      </c>
      <c r="B685">
        <v>1967</v>
      </c>
      <c r="C685" t="s">
        <v>29</v>
      </c>
      <c r="D685" t="s">
        <v>35</v>
      </c>
      <c r="E685">
        <v>68743</v>
      </c>
      <c r="F685">
        <v>0</v>
      </c>
      <c r="G685">
        <v>0</v>
      </c>
      <c r="H685" s="1">
        <v>41151</v>
      </c>
      <c r="I685">
        <v>81</v>
      </c>
      <c r="J685">
        <v>1132</v>
      </c>
      <c r="K685">
        <v>134</v>
      </c>
      <c r="L685">
        <v>384</v>
      </c>
      <c r="M685">
        <v>175</v>
      </c>
      <c r="N685">
        <v>134</v>
      </c>
      <c r="O685">
        <v>115</v>
      </c>
      <c r="P685">
        <v>1</v>
      </c>
      <c r="Q685">
        <v>11</v>
      </c>
      <c r="R685">
        <v>5</v>
      </c>
      <c r="S685">
        <v>13</v>
      </c>
      <c r="T685">
        <v>7</v>
      </c>
      <c r="U685">
        <v>0</v>
      </c>
      <c r="V685">
        <v>0</v>
      </c>
      <c r="W685">
        <v>0</v>
      </c>
      <c r="X685">
        <v>0</v>
      </c>
      <c r="Y685">
        <v>0</v>
      </c>
      <c r="Z685">
        <v>0</v>
      </c>
      <c r="AA685">
        <v>3</v>
      </c>
      <c r="AB685">
        <v>11</v>
      </c>
      <c r="AC685">
        <v>0</v>
      </c>
    </row>
    <row r="686" spans="1:29" ht="16.5" x14ac:dyDescent="0.3">
      <c r="A686">
        <v>75</v>
      </c>
      <c r="B686">
        <v>1982</v>
      </c>
      <c r="C686" t="s">
        <v>37</v>
      </c>
      <c r="D686" t="s">
        <v>31</v>
      </c>
      <c r="E686">
        <v>41039</v>
      </c>
      <c r="F686">
        <v>0</v>
      </c>
      <c r="G686">
        <v>0</v>
      </c>
      <c r="H686" s="1">
        <v>41480</v>
      </c>
      <c r="I686">
        <v>32</v>
      </c>
      <c r="J686">
        <v>34</v>
      </c>
      <c r="K686">
        <v>11</v>
      </c>
      <c r="L686">
        <v>137</v>
      </c>
      <c r="M686">
        <v>179</v>
      </c>
      <c r="N686">
        <v>61</v>
      </c>
      <c r="O686">
        <v>45</v>
      </c>
      <c r="P686">
        <v>1</v>
      </c>
      <c r="Q686">
        <v>8</v>
      </c>
      <c r="R686">
        <v>1</v>
      </c>
      <c r="S686">
        <v>5</v>
      </c>
      <c r="T686">
        <v>8</v>
      </c>
      <c r="U686">
        <v>0</v>
      </c>
      <c r="V686">
        <v>0</v>
      </c>
      <c r="W686">
        <v>0</v>
      </c>
      <c r="X686">
        <v>0</v>
      </c>
      <c r="Y686">
        <v>0</v>
      </c>
      <c r="Z686">
        <v>0</v>
      </c>
      <c r="AA686">
        <v>3</v>
      </c>
      <c r="AB686">
        <v>11</v>
      </c>
      <c r="AC686">
        <v>0</v>
      </c>
    </row>
    <row r="687" spans="1:29" ht="16.5" x14ac:dyDescent="0.3">
      <c r="A687">
        <v>10120</v>
      </c>
      <c r="B687">
        <v>1955</v>
      </c>
      <c r="C687" t="s">
        <v>29</v>
      </c>
      <c r="D687" t="s">
        <v>31</v>
      </c>
      <c r="E687">
        <v>38946</v>
      </c>
      <c r="F687">
        <v>0</v>
      </c>
      <c r="G687">
        <v>1</v>
      </c>
      <c r="H687" s="1">
        <v>41571</v>
      </c>
      <c r="I687">
        <v>84</v>
      </c>
      <c r="J687">
        <v>116</v>
      </c>
      <c r="K687">
        <v>6</v>
      </c>
      <c r="L687">
        <v>82</v>
      </c>
      <c r="M687">
        <v>6</v>
      </c>
      <c r="N687">
        <v>6</v>
      </c>
      <c r="O687">
        <v>41</v>
      </c>
      <c r="P687">
        <v>2</v>
      </c>
      <c r="Q687">
        <v>3</v>
      </c>
      <c r="R687">
        <v>1</v>
      </c>
      <c r="S687">
        <v>6</v>
      </c>
      <c r="T687">
        <v>5</v>
      </c>
      <c r="U687">
        <v>0</v>
      </c>
      <c r="V687">
        <v>0</v>
      </c>
      <c r="W687">
        <v>0</v>
      </c>
      <c r="X687">
        <v>0</v>
      </c>
      <c r="Y687">
        <v>0</v>
      </c>
      <c r="Z687">
        <v>0</v>
      </c>
      <c r="AA687">
        <v>3</v>
      </c>
      <c r="AB687">
        <v>11</v>
      </c>
      <c r="AC687">
        <v>0</v>
      </c>
    </row>
    <row r="688" spans="1:29" ht="16.5" x14ac:dyDescent="0.3">
      <c r="A688">
        <v>6327</v>
      </c>
      <c r="B688">
        <v>1967</v>
      </c>
      <c r="C688" t="s">
        <v>29</v>
      </c>
      <c r="D688" t="s">
        <v>31</v>
      </c>
      <c r="E688">
        <v>65777</v>
      </c>
      <c r="F688">
        <v>0</v>
      </c>
      <c r="G688">
        <v>0</v>
      </c>
      <c r="H688" s="1">
        <v>41627</v>
      </c>
      <c r="I688">
        <v>87</v>
      </c>
      <c r="J688">
        <v>565</v>
      </c>
      <c r="K688">
        <v>32</v>
      </c>
      <c r="L688">
        <v>435</v>
      </c>
      <c r="M688">
        <v>28</v>
      </c>
      <c r="N688">
        <v>32</v>
      </c>
      <c r="O688">
        <v>54</v>
      </c>
      <c r="P688">
        <v>1</v>
      </c>
      <c r="Q688">
        <v>2</v>
      </c>
      <c r="R688">
        <v>8</v>
      </c>
      <c r="S688">
        <v>6</v>
      </c>
      <c r="T688">
        <v>1</v>
      </c>
      <c r="U688">
        <v>0</v>
      </c>
      <c r="V688">
        <v>0</v>
      </c>
      <c r="W688">
        <v>0</v>
      </c>
      <c r="X688">
        <v>0</v>
      </c>
      <c r="Y688">
        <v>0</v>
      </c>
      <c r="Z688">
        <v>0</v>
      </c>
      <c r="AA688">
        <v>3</v>
      </c>
      <c r="AB688">
        <v>11</v>
      </c>
      <c r="AC688">
        <v>0</v>
      </c>
    </row>
    <row r="689" spans="1:29" ht="16.5" x14ac:dyDescent="0.3">
      <c r="A689">
        <v>10142</v>
      </c>
      <c r="B689">
        <v>1976</v>
      </c>
      <c r="C689" t="s">
        <v>32</v>
      </c>
      <c r="D689" t="s">
        <v>35</v>
      </c>
      <c r="E689">
        <v>66476</v>
      </c>
      <c r="F689">
        <v>0</v>
      </c>
      <c r="G689">
        <v>1</v>
      </c>
      <c r="H689" s="1">
        <v>41340</v>
      </c>
      <c r="I689">
        <v>99</v>
      </c>
      <c r="J689">
        <v>372</v>
      </c>
      <c r="K689">
        <v>18</v>
      </c>
      <c r="L689">
        <v>126</v>
      </c>
      <c r="M689">
        <v>47</v>
      </c>
      <c r="N689">
        <v>48</v>
      </c>
      <c r="O689">
        <v>78</v>
      </c>
      <c r="P689">
        <v>2</v>
      </c>
      <c r="Q689">
        <v>5</v>
      </c>
      <c r="R689">
        <v>2</v>
      </c>
      <c r="S689">
        <v>11</v>
      </c>
      <c r="T689">
        <v>4</v>
      </c>
      <c r="U689">
        <v>0</v>
      </c>
      <c r="V689">
        <v>0</v>
      </c>
      <c r="W689">
        <v>0</v>
      </c>
      <c r="X689">
        <v>0</v>
      </c>
      <c r="Y689">
        <v>0</v>
      </c>
      <c r="Z689">
        <v>0</v>
      </c>
      <c r="AA689">
        <v>3</v>
      </c>
      <c r="AB689">
        <v>11</v>
      </c>
      <c r="AC689">
        <v>0</v>
      </c>
    </row>
    <row r="690" spans="1:29" ht="16.5" x14ac:dyDescent="0.3">
      <c r="A690">
        <v>9826</v>
      </c>
      <c r="B690">
        <v>1972</v>
      </c>
      <c r="C690" t="s">
        <v>32</v>
      </c>
      <c r="D690" t="s">
        <v>30</v>
      </c>
      <c r="E690">
        <v>86857</v>
      </c>
      <c r="F690">
        <v>0</v>
      </c>
      <c r="G690">
        <v>0</v>
      </c>
      <c r="H690" s="1">
        <v>41164</v>
      </c>
      <c r="I690">
        <v>96</v>
      </c>
      <c r="J690">
        <v>899</v>
      </c>
      <c r="K690">
        <v>102</v>
      </c>
      <c r="L690">
        <v>838</v>
      </c>
      <c r="M690">
        <v>133</v>
      </c>
      <c r="N690">
        <v>102</v>
      </c>
      <c r="O690">
        <v>40</v>
      </c>
      <c r="P690">
        <v>1</v>
      </c>
      <c r="Q690">
        <v>5</v>
      </c>
      <c r="R690">
        <v>6</v>
      </c>
      <c r="S690">
        <v>10</v>
      </c>
      <c r="T690">
        <v>2</v>
      </c>
      <c r="U690">
        <v>0</v>
      </c>
      <c r="V690">
        <v>0</v>
      </c>
      <c r="W690">
        <v>0</v>
      </c>
      <c r="X690">
        <v>0</v>
      </c>
      <c r="Y690">
        <v>0</v>
      </c>
      <c r="Z690">
        <v>0</v>
      </c>
      <c r="AA690">
        <v>3</v>
      </c>
      <c r="AB690">
        <v>11</v>
      </c>
      <c r="AC690">
        <v>1</v>
      </c>
    </row>
    <row r="691" spans="1:29" ht="16.5" x14ac:dyDescent="0.3">
      <c r="A691">
        <v>1501</v>
      </c>
      <c r="B691">
        <v>1982</v>
      </c>
      <c r="C691" t="s">
        <v>32</v>
      </c>
      <c r="D691" t="s">
        <v>33</v>
      </c>
      <c r="E691">
        <v>160803</v>
      </c>
      <c r="F691">
        <v>0</v>
      </c>
      <c r="G691">
        <v>0</v>
      </c>
      <c r="H691" s="1">
        <v>41125</v>
      </c>
      <c r="I691">
        <v>21</v>
      </c>
      <c r="J691">
        <v>55</v>
      </c>
      <c r="K691">
        <v>16</v>
      </c>
      <c r="L691">
        <v>1622</v>
      </c>
      <c r="M691">
        <v>17</v>
      </c>
      <c r="N691">
        <v>3</v>
      </c>
      <c r="O691">
        <v>4</v>
      </c>
      <c r="P691">
        <v>15</v>
      </c>
      <c r="Q691">
        <v>0</v>
      </c>
      <c r="R691">
        <v>28</v>
      </c>
      <c r="S691">
        <v>1</v>
      </c>
      <c r="T691">
        <v>0</v>
      </c>
      <c r="U691">
        <v>0</v>
      </c>
      <c r="V691">
        <v>0</v>
      </c>
      <c r="W691">
        <v>0</v>
      </c>
      <c r="X691">
        <v>0</v>
      </c>
      <c r="Y691">
        <v>0</v>
      </c>
      <c r="Z691">
        <v>0</v>
      </c>
      <c r="AA691">
        <v>3</v>
      </c>
      <c r="AB691">
        <v>11</v>
      </c>
      <c r="AC691">
        <v>0</v>
      </c>
    </row>
    <row r="692" spans="1:29" ht="16.5" x14ac:dyDescent="0.3">
      <c r="A692">
        <v>10767</v>
      </c>
      <c r="B692">
        <v>1989</v>
      </c>
      <c r="C692" t="s">
        <v>32</v>
      </c>
      <c r="D692" t="s">
        <v>31</v>
      </c>
      <c r="E692">
        <v>77845</v>
      </c>
      <c r="F692">
        <v>0</v>
      </c>
      <c r="G692">
        <v>0</v>
      </c>
      <c r="H692" s="1">
        <v>41775</v>
      </c>
      <c r="I692">
        <v>40</v>
      </c>
      <c r="J692">
        <v>760</v>
      </c>
      <c r="K692">
        <v>40</v>
      </c>
      <c r="L692">
        <v>480</v>
      </c>
      <c r="M692">
        <v>0</v>
      </c>
      <c r="N692">
        <v>40</v>
      </c>
      <c r="O692">
        <v>26</v>
      </c>
      <c r="P692">
        <v>1</v>
      </c>
      <c r="Q692">
        <v>3</v>
      </c>
      <c r="R692">
        <v>5</v>
      </c>
      <c r="S692">
        <v>12</v>
      </c>
      <c r="T692">
        <v>1</v>
      </c>
      <c r="U692">
        <v>0</v>
      </c>
      <c r="V692">
        <v>0</v>
      </c>
      <c r="W692">
        <v>1</v>
      </c>
      <c r="X692">
        <v>1</v>
      </c>
      <c r="Y692">
        <v>0</v>
      </c>
      <c r="Z692">
        <v>0</v>
      </c>
      <c r="AA692">
        <v>3</v>
      </c>
      <c r="AB692">
        <v>11</v>
      </c>
      <c r="AC692">
        <v>0</v>
      </c>
    </row>
    <row r="693" spans="1:29" ht="16.5" x14ac:dyDescent="0.3">
      <c r="A693">
        <v>7279</v>
      </c>
      <c r="B693">
        <v>1969</v>
      </c>
      <c r="C693" t="s">
        <v>32</v>
      </c>
      <c r="D693" t="s">
        <v>31</v>
      </c>
      <c r="E693">
        <v>69476</v>
      </c>
      <c r="F693">
        <v>0</v>
      </c>
      <c r="G693">
        <v>0</v>
      </c>
      <c r="H693" s="1">
        <v>41547</v>
      </c>
      <c r="I693">
        <v>3</v>
      </c>
      <c r="J693">
        <v>260</v>
      </c>
      <c r="K693">
        <v>86</v>
      </c>
      <c r="L693">
        <v>559</v>
      </c>
      <c r="M693">
        <v>63</v>
      </c>
      <c r="N693">
        <v>9</v>
      </c>
      <c r="O693">
        <v>67</v>
      </c>
      <c r="P693">
        <v>1</v>
      </c>
      <c r="Q693">
        <v>4</v>
      </c>
      <c r="R693">
        <v>6</v>
      </c>
      <c r="S693">
        <v>4</v>
      </c>
      <c r="T693">
        <v>2</v>
      </c>
      <c r="U693">
        <v>0</v>
      </c>
      <c r="V693">
        <v>0</v>
      </c>
      <c r="W693">
        <v>0</v>
      </c>
      <c r="X693">
        <v>0</v>
      </c>
      <c r="Y693">
        <v>0</v>
      </c>
      <c r="Z693">
        <v>0</v>
      </c>
      <c r="AA693">
        <v>3</v>
      </c>
      <c r="AB693">
        <v>11</v>
      </c>
      <c r="AC693">
        <v>0</v>
      </c>
    </row>
    <row r="694" spans="1:29" ht="16.5" x14ac:dyDescent="0.3">
      <c r="A694">
        <v>7230</v>
      </c>
      <c r="B694">
        <v>1960</v>
      </c>
      <c r="C694" t="s">
        <v>32</v>
      </c>
      <c r="D694" t="s">
        <v>35</v>
      </c>
      <c r="E694">
        <v>50611</v>
      </c>
      <c r="F694">
        <v>0</v>
      </c>
      <c r="G694">
        <v>1</v>
      </c>
      <c r="H694" s="1">
        <v>41186</v>
      </c>
      <c r="I694">
        <v>98</v>
      </c>
      <c r="J694">
        <v>459</v>
      </c>
      <c r="K694">
        <v>0</v>
      </c>
      <c r="L694">
        <v>24</v>
      </c>
      <c r="M694">
        <v>6</v>
      </c>
      <c r="N694">
        <v>0</v>
      </c>
      <c r="O694">
        <v>4</v>
      </c>
      <c r="P694">
        <v>6</v>
      </c>
      <c r="Q694">
        <v>4</v>
      </c>
      <c r="R694">
        <v>5</v>
      </c>
      <c r="S694">
        <v>7</v>
      </c>
      <c r="T694">
        <v>6</v>
      </c>
      <c r="U694">
        <v>0</v>
      </c>
      <c r="V694">
        <v>1</v>
      </c>
      <c r="W694">
        <v>0</v>
      </c>
      <c r="X694">
        <v>0</v>
      </c>
      <c r="Y694">
        <v>0</v>
      </c>
      <c r="Z694">
        <v>0</v>
      </c>
      <c r="AA694">
        <v>3</v>
      </c>
      <c r="AB694">
        <v>11</v>
      </c>
      <c r="AC694">
        <v>1</v>
      </c>
    </row>
    <row r="695" spans="1:29" ht="16.5" x14ac:dyDescent="0.3">
      <c r="A695">
        <v>143</v>
      </c>
      <c r="B695">
        <v>1970</v>
      </c>
      <c r="C695" t="s">
        <v>29</v>
      </c>
      <c r="D695" t="s">
        <v>30</v>
      </c>
      <c r="E695">
        <v>61209</v>
      </c>
      <c r="F695">
        <v>0</v>
      </c>
      <c r="G695">
        <v>0</v>
      </c>
      <c r="H695" s="1">
        <v>41511</v>
      </c>
      <c r="I695">
        <v>73</v>
      </c>
      <c r="J695">
        <v>466</v>
      </c>
      <c r="K695">
        <v>0</v>
      </c>
      <c r="L695">
        <v>224</v>
      </c>
      <c r="M695">
        <v>119</v>
      </c>
      <c r="N695">
        <v>49</v>
      </c>
      <c r="O695">
        <v>99</v>
      </c>
      <c r="P695">
        <v>1</v>
      </c>
      <c r="Q695">
        <v>5</v>
      </c>
      <c r="R695">
        <v>3</v>
      </c>
      <c r="S695">
        <v>4</v>
      </c>
      <c r="T695">
        <v>2</v>
      </c>
      <c r="U695">
        <v>0</v>
      </c>
      <c r="V695">
        <v>0</v>
      </c>
      <c r="W695">
        <v>0</v>
      </c>
      <c r="X695">
        <v>0</v>
      </c>
      <c r="Y695">
        <v>0</v>
      </c>
      <c r="Z695">
        <v>0</v>
      </c>
      <c r="AA695">
        <v>3</v>
      </c>
      <c r="AB695">
        <v>11</v>
      </c>
      <c r="AC695">
        <v>0</v>
      </c>
    </row>
    <row r="696" spans="1:29" ht="16.5" x14ac:dyDescent="0.3">
      <c r="A696">
        <v>450</v>
      </c>
      <c r="B696">
        <v>1958</v>
      </c>
      <c r="C696" t="s">
        <v>34</v>
      </c>
      <c r="D696" t="s">
        <v>31</v>
      </c>
      <c r="E696">
        <v>42315</v>
      </c>
      <c r="F696">
        <v>0</v>
      </c>
      <c r="G696">
        <v>1</v>
      </c>
      <c r="H696" s="1">
        <v>41467</v>
      </c>
      <c r="I696">
        <v>90</v>
      </c>
      <c r="J696">
        <v>67</v>
      </c>
      <c r="K696">
        <v>15</v>
      </c>
      <c r="L696">
        <v>80</v>
      </c>
      <c r="M696">
        <v>17</v>
      </c>
      <c r="N696">
        <v>11</v>
      </c>
      <c r="O696">
        <v>80</v>
      </c>
      <c r="P696">
        <v>3</v>
      </c>
      <c r="Q696">
        <v>1</v>
      </c>
      <c r="R696">
        <v>4</v>
      </c>
      <c r="S696">
        <v>4</v>
      </c>
      <c r="T696">
        <v>3</v>
      </c>
      <c r="U696">
        <v>0</v>
      </c>
      <c r="V696">
        <v>0</v>
      </c>
      <c r="W696">
        <v>0</v>
      </c>
      <c r="X696">
        <v>0</v>
      </c>
      <c r="Y696">
        <v>0</v>
      </c>
      <c r="Z696">
        <v>0</v>
      </c>
      <c r="AA696">
        <v>3</v>
      </c>
      <c r="AB696">
        <v>11</v>
      </c>
      <c r="AC696">
        <v>0</v>
      </c>
    </row>
    <row r="697" spans="1:29" ht="16.5" x14ac:dyDescent="0.3">
      <c r="A697">
        <v>9316</v>
      </c>
      <c r="B697">
        <v>1952</v>
      </c>
      <c r="C697" t="s">
        <v>36</v>
      </c>
      <c r="D697" t="s">
        <v>31</v>
      </c>
      <c r="E697">
        <v>13084</v>
      </c>
      <c r="F697">
        <v>0</v>
      </c>
      <c r="G697">
        <v>0</v>
      </c>
      <c r="H697" s="1">
        <v>41580</v>
      </c>
      <c r="I697">
        <v>29</v>
      </c>
      <c r="J697">
        <v>2</v>
      </c>
      <c r="K697">
        <v>0</v>
      </c>
      <c r="L697">
        <v>7</v>
      </c>
      <c r="M697">
        <v>3</v>
      </c>
      <c r="N697">
        <v>7</v>
      </c>
      <c r="O697">
        <v>10</v>
      </c>
      <c r="P697">
        <v>1</v>
      </c>
      <c r="Q697">
        <v>1</v>
      </c>
      <c r="R697">
        <v>0</v>
      </c>
      <c r="S697">
        <v>3</v>
      </c>
      <c r="T697">
        <v>6</v>
      </c>
      <c r="U697">
        <v>0</v>
      </c>
      <c r="V697">
        <v>0</v>
      </c>
      <c r="W697">
        <v>0</v>
      </c>
      <c r="X697">
        <v>0</v>
      </c>
      <c r="Y697">
        <v>0</v>
      </c>
      <c r="Z697">
        <v>0</v>
      </c>
      <c r="AA697">
        <v>3</v>
      </c>
      <c r="AB697">
        <v>11</v>
      </c>
      <c r="AC697">
        <v>0</v>
      </c>
    </row>
    <row r="698" spans="1:29" ht="16.5" x14ac:dyDescent="0.3">
      <c r="A698">
        <v>6379</v>
      </c>
      <c r="B698">
        <v>1949</v>
      </c>
      <c r="C698" t="s">
        <v>34</v>
      </c>
      <c r="D698" t="s">
        <v>38</v>
      </c>
      <c r="E698">
        <v>47570</v>
      </c>
      <c r="F698">
        <v>1</v>
      </c>
      <c r="G698">
        <v>1</v>
      </c>
      <c r="H698" s="1">
        <v>41423</v>
      </c>
      <c r="I698">
        <v>3</v>
      </c>
      <c r="J698">
        <v>67</v>
      </c>
      <c r="K698">
        <v>1</v>
      </c>
      <c r="L698">
        <v>20</v>
      </c>
      <c r="M698">
        <v>0</v>
      </c>
      <c r="N698">
        <v>2</v>
      </c>
      <c r="O698">
        <v>31</v>
      </c>
      <c r="P698">
        <v>3</v>
      </c>
      <c r="Q698">
        <v>2</v>
      </c>
      <c r="R698">
        <v>2</v>
      </c>
      <c r="S698">
        <v>2</v>
      </c>
      <c r="T698">
        <v>7</v>
      </c>
      <c r="U698">
        <v>0</v>
      </c>
      <c r="V698">
        <v>0</v>
      </c>
      <c r="W698">
        <v>0</v>
      </c>
      <c r="X698">
        <v>0</v>
      </c>
      <c r="Y698">
        <v>0</v>
      </c>
      <c r="Z698">
        <v>0</v>
      </c>
      <c r="AA698">
        <v>3</v>
      </c>
      <c r="AB698">
        <v>11</v>
      </c>
      <c r="AC698">
        <v>1</v>
      </c>
    </row>
    <row r="699" spans="1:29" ht="16.5" x14ac:dyDescent="0.3">
      <c r="A699">
        <v>9239</v>
      </c>
      <c r="B699">
        <v>1961</v>
      </c>
      <c r="C699" t="s">
        <v>34</v>
      </c>
      <c r="D699" t="s">
        <v>33</v>
      </c>
      <c r="E699">
        <v>61923</v>
      </c>
      <c r="F699">
        <v>0</v>
      </c>
      <c r="G699">
        <v>2</v>
      </c>
      <c r="H699" s="1">
        <v>41481</v>
      </c>
      <c r="I699">
        <v>94</v>
      </c>
      <c r="J699">
        <v>92</v>
      </c>
      <c r="K699">
        <v>4</v>
      </c>
      <c r="L699">
        <v>18</v>
      </c>
      <c r="M699">
        <v>3</v>
      </c>
      <c r="N699">
        <v>3</v>
      </c>
      <c r="O699">
        <v>6</v>
      </c>
      <c r="P699">
        <v>1</v>
      </c>
      <c r="Q699">
        <v>2</v>
      </c>
      <c r="R699">
        <v>1</v>
      </c>
      <c r="S699">
        <v>4</v>
      </c>
      <c r="T699">
        <v>3</v>
      </c>
      <c r="U699">
        <v>0</v>
      </c>
      <c r="V699">
        <v>0</v>
      </c>
      <c r="W699">
        <v>0</v>
      </c>
      <c r="X699">
        <v>0</v>
      </c>
      <c r="Y699">
        <v>0</v>
      </c>
      <c r="Z699">
        <v>0</v>
      </c>
      <c r="AA699">
        <v>3</v>
      </c>
      <c r="AB699">
        <v>11</v>
      </c>
      <c r="AC699">
        <v>0</v>
      </c>
    </row>
    <row r="700" spans="1:29" ht="16.5" x14ac:dyDescent="0.3">
      <c r="A700">
        <v>8315</v>
      </c>
      <c r="B700">
        <v>1995</v>
      </c>
      <c r="C700" t="s">
        <v>29</v>
      </c>
      <c r="D700" t="s">
        <v>30</v>
      </c>
      <c r="E700">
        <v>34824</v>
      </c>
      <c r="F700">
        <v>0</v>
      </c>
      <c r="G700">
        <v>0</v>
      </c>
      <c r="H700" s="1">
        <v>41724</v>
      </c>
      <c r="I700">
        <v>65</v>
      </c>
      <c r="J700">
        <v>4</v>
      </c>
      <c r="K700">
        <v>2</v>
      </c>
      <c r="L700">
        <v>11</v>
      </c>
      <c r="M700">
        <v>2</v>
      </c>
      <c r="N700">
        <v>0</v>
      </c>
      <c r="O700">
        <v>4</v>
      </c>
      <c r="P700">
        <v>1</v>
      </c>
      <c r="Q700">
        <v>1</v>
      </c>
      <c r="R700">
        <v>0</v>
      </c>
      <c r="S700">
        <v>2</v>
      </c>
      <c r="T700">
        <v>6</v>
      </c>
      <c r="U700">
        <v>0</v>
      </c>
      <c r="V700">
        <v>0</v>
      </c>
      <c r="W700">
        <v>0</v>
      </c>
      <c r="X700">
        <v>0</v>
      </c>
      <c r="Y700">
        <v>0</v>
      </c>
      <c r="Z700">
        <v>0</v>
      </c>
      <c r="AA700">
        <v>3</v>
      </c>
      <c r="AB700">
        <v>11</v>
      </c>
      <c r="AC700">
        <v>0</v>
      </c>
    </row>
    <row r="701" spans="1:29" ht="16.5" x14ac:dyDescent="0.3">
      <c r="A701">
        <v>2868</v>
      </c>
      <c r="B701">
        <v>1949</v>
      </c>
      <c r="C701" t="s">
        <v>32</v>
      </c>
      <c r="D701" t="s">
        <v>30</v>
      </c>
      <c r="E701">
        <v>26518</v>
      </c>
      <c r="F701">
        <v>1</v>
      </c>
      <c r="G701">
        <v>1</v>
      </c>
      <c r="H701" s="1">
        <v>41372</v>
      </c>
      <c r="I701">
        <v>33</v>
      </c>
      <c r="J701">
        <v>20</v>
      </c>
      <c r="K701">
        <v>1</v>
      </c>
      <c r="L701">
        <v>28</v>
      </c>
      <c r="M701">
        <v>3</v>
      </c>
      <c r="N701">
        <v>3</v>
      </c>
      <c r="O701">
        <v>2</v>
      </c>
      <c r="P701">
        <v>3</v>
      </c>
      <c r="Q701">
        <v>2</v>
      </c>
      <c r="R701">
        <v>0</v>
      </c>
      <c r="S701">
        <v>3</v>
      </c>
      <c r="T701">
        <v>8</v>
      </c>
      <c r="U701">
        <v>0</v>
      </c>
      <c r="V701">
        <v>0</v>
      </c>
      <c r="W701">
        <v>0</v>
      </c>
      <c r="X701">
        <v>0</v>
      </c>
      <c r="Y701">
        <v>0</v>
      </c>
      <c r="Z701">
        <v>0</v>
      </c>
      <c r="AA701">
        <v>3</v>
      </c>
      <c r="AB701">
        <v>11</v>
      </c>
      <c r="AC701">
        <v>1</v>
      </c>
    </row>
    <row r="702" spans="1:29" ht="16.5" x14ac:dyDescent="0.3">
      <c r="A702">
        <v>10888</v>
      </c>
      <c r="B702">
        <v>1961</v>
      </c>
      <c r="C702" t="s">
        <v>29</v>
      </c>
      <c r="D702" t="s">
        <v>30</v>
      </c>
      <c r="E702">
        <v>45938</v>
      </c>
      <c r="F702">
        <v>0</v>
      </c>
      <c r="G702">
        <v>0</v>
      </c>
      <c r="H702" s="1">
        <v>41581</v>
      </c>
      <c r="I702">
        <v>46</v>
      </c>
      <c r="J702">
        <v>273</v>
      </c>
      <c r="K702">
        <v>11</v>
      </c>
      <c r="L702">
        <v>178</v>
      </c>
      <c r="M702">
        <v>62</v>
      </c>
      <c r="N702">
        <v>83</v>
      </c>
      <c r="O702">
        <v>29</v>
      </c>
      <c r="P702">
        <v>2</v>
      </c>
      <c r="Q702">
        <v>8</v>
      </c>
      <c r="R702">
        <v>4</v>
      </c>
      <c r="S702">
        <v>6</v>
      </c>
      <c r="T702">
        <v>6</v>
      </c>
      <c r="U702">
        <v>0</v>
      </c>
      <c r="V702">
        <v>0</v>
      </c>
      <c r="W702">
        <v>0</v>
      </c>
      <c r="X702">
        <v>0</v>
      </c>
      <c r="Y702">
        <v>0</v>
      </c>
      <c r="Z702">
        <v>0</v>
      </c>
      <c r="AA702">
        <v>3</v>
      </c>
      <c r="AB702">
        <v>11</v>
      </c>
      <c r="AC702">
        <v>0</v>
      </c>
    </row>
    <row r="703" spans="1:29" ht="16.5" x14ac:dyDescent="0.3">
      <c r="A703">
        <v>1277</v>
      </c>
      <c r="B703">
        <v>1960</v>
      </c>
      <c r="C703" t="s">
        <v>29</v>
      </c>
      <c r="D703" t="s">
        <v>31</v>
      </c>
      <c r="E703">
        <v>78468</v>
      </c>
      <c r="F703">
        <v>0</v>
      </c>
      <c r="G703">
        <v>0</v>
      </c>
      <c r="H703" s="1">
        <v>41738</v>
      </c>
      <c r="I703">
        <v>29</v>
      </c>
      <c r="J703">
        <v>434</v>
      </c>
      <c r="K703">
        <v>22</v>
      </c>
      <c r="L703">
        <v>388</v>
      </c>
      <c r="M703">
        <v>104</v>
      </c>
      <c r="N703">
        <v>22</v>
      </c>
      <c r="O703">
        <v>34</v>
      </c>
      <c r="P703">
        <v>1</v>
      </c>
      <c r="Q703">
        <v>10</v>
      </c>
      <c r="R703">
        <v>7</v>
      </c>
      <c r="S703">
        <v>10</v>
      </c>
      <c r="T703">
        <v>4</v>
      </c>
      <c r="U703">
        <v>0</v>
      </c>
      <c r="V703">
        <v>0</v>
      </c>
      <c r="W703">
        <v>0</v>
      </c>
      <c r="X703">
        <v>1</v>
      </c>
      <c r="Y703">
        <v>0</v>
      </c>
      <c r="Z703">
        <v>0</v>
      </c>
      <c r="AA703">
        <v>3</v>
      </c>
      <c r="AB703">
        <v>11</v>
      </c>
      <c r="AC703">
        <v>0</v>
      </c>
    </row>
    <row r="704" spans="1:29" ht="16.5" x14ac:dyDescent="0.3">
      <c r="A704">
        <v>9977</v>
      </c>
      <c r="B704">
        <v>1973</v>
      </c>
      <c r="C704" t="s">
        <v>29</v>
      </c>
      <c r="D704" t="s">
        <v>35</v>
      </c>
      <c r="E704">
        <v>78901</v>
      </c>
      <c r="F704">
        <v>0</v>
      </c>
      <c r="G704">
        <v>1</v>
      </c>
      <c r="H704" s="1">
        <v>41534</v>
      </c>
      <c r="I704">
        <v>99</v>
      </c>
      <c r="J704">
        <v>321</v>
      </c>
      <c r="K704">
        <v>11</v>
      </c>
      <c r="L704">
        <v>309</v>
      </c>
      <c r="M704">
        <v>33</v>
      </c>
      <c r="N704">
        <v>26</v>
      </c>
      <c r="O704">
        <v>34</v>
      </c>
      <c r="P704">
        <v>3</v>
      </c>
      <c r="Q704">
        <v>9</v>
      </c>
      <c r="R704">
        <v>3</v>
      </c>
      <c r="S704">
        <v>5</v>
      </c>
      <c r="T704">
        <v>4</v>
      </c>
      <c r="U704">
        <v>0</v>
      </c>
      <c r="V704">
        <v>0</v>
      </c>
      <c r="W704">
        <v>0</v>
      </c>
      <c r="X704">
        <v>0</v>
      </c>
      <c r="Y704">
        <v>0</v>
      </c>
      <c r="Z704">
        <v>0</v>
      </c>
      <c r="AA704">
        <v>3</v>
      </c>
      <c r="AB704">
        <v>11</v>
      </c>
      <c r="AC704">
        <v>0</v>
      </c>
    </row>
    <row r="705" spans="1:29" ht="16.5" x14ac:dyDescent="0.3">
      <c r="A705">
        <v>10196</v>
      </c>
      <c r="B705">
        <v>1978</v>
      </c>
      <c r="C705" t="s">
        <v>29</v>
      </c>
      <c r="D705" t="s">
        <v>33</v>
      </c>
      <c r="E705">
        <v>71427</v>
      </c>
      <c r="F705">
        <v>2</v>
      </c>
      <c r="G705">
        <v>0</v>
      </c>
      <c r="H705" s="1">
        <v>41710</v>
      </c>
      <c r="I705">
        <v>26</v>
      </c>
      <c r="J705">
        <v>212</v>
      </c>
      <c r="K705">
        <v>123</v>
      </c>
      <c r="L705">
        <v>177</v>
      </c>
      <c r="M705">
        <v>15</v>
      </c>
      <c r="N705">
        <v>64</v>
      </c>
      <c r="O705">
        <v>23</v>
      </c>
      <c r="P705">
        <v>2</v>
      </c>
      <c r="Q705">
        <v>8</v>
      </c>
      <c r="R705">
        <v>2</v>
      </c>
      <c r="S705">
        <v>8</v>
      </c>
      <c r="T705">
        <v>4</v>
      </c>
      <c r="U705">
        <v>0</v>
      </c>
      <c r="V705">
        <v>0</v>
      </c>
      <c r="W705">
        <v>0</v>
      </c>
      <c r="X705">
        <v>0</v>
      </c>
      <c r="Y705">
        <v>0</v>
      </c>
      <c r="Z705">
        <v>0</v>
      </c>
      <c r="AA705">
        <v>3</v>
      </c>
      <c r="AB705">
        <v>11</v>
      </c>
      <c r="AC705">
        <v>0</v>
      </c>
    </row>
    <row r="706" spans="1:29" ht="16.5" x14ac:dyDescent="0.3">
      <c r="A706">
        <v>6384</v>
      </c>
      <c r="B706">
        <v>1978</v>
      </c>
      <c r="C706" t="s">
        <v>29</v>
      </c>
      <c r="D706" t="s">
        <v>35</v>
      </c>
      <c r="E706">
        <v>71022</v>
      </c>
      <c r="F706">
        <v>0</v>
      </c>
      <c r="G706">
        <v>1</v>
      </c>
      <c r="H706" s="1">
        <v>41681</v>
      </c>
      <c r="I706">
        <v>30</v>
      </c>
      <c r="J706">
        <v>909</v>
      </c>
      <c r="K706">
        <v>12</v>
      </c>
      <c r="L706">
        <v>278</v>
      </c>
      <c r="M706">
        <v>0</v>
      </c>
      <c r="N706">
        <v>12</v>
      </c>
      <c r="O706">
        <v>242</v>
      </c>
      <c r="P706">
        <v>3</v>
      </c>
      <c r="Q706">
        <v>5</v>
      </c>
      <c r="R706">
        <v>2</v>
      </c>
      <c r="S706">
        <v>11</v>
      </c>
      <c r="T706">
        <v>8</v>
      </c>
      <c r="U706">
        <v>1</v>
      </c>
      <c r="V706">
        <v>0</v>
      </c>
      <c r="W706">
        <v>0</v>
      </c>
      <c r="X706">
        <v>0</v>
      </c>
      <c r="Y706">
        <v>0</v>
      </c>
      <c r="Z706">
        <v>0</v>
      </c>
      <c r="AA706">
        <v>3</v>
      </c>
      <c r="AB706">
        <v>11</v>
      </c>
      <c r="AC706">
        <v>0</v>
      </c>
    </row>
    <row r="707" spans="1:29" ht="16.5" x14ac:dyDescent="0.3">
      <c r="A707">
        <v>8029</v>
      </c>
      <c r="B707">
        <v>1988</v>
      </c>
      <c r="C707" t="s">
        <v>34</v>
      </c>
      <c r="D707" t="s">
        <v>30</v>
      </c>
      <c r="E707">
        <v>90247</v>
      </c>
      <c r="F707">
        <v>0</v>
      </c>
      <c r="G707">
        <v>0</v>
      </c>
      <c r="H707" s="1">
        <v>41758</v>
      </c>
      <c r="I707">
        <v>27</v>
      </c>
      <c r="J707">
        <v>1184</v>
      </c>
      <c r="K707">
        <v>32</v>
      </c>
      <c r="L707">
        <v>352</v>
      </c>
      <c r="M707">
        <v>21</v>
      </c>
      <c r="N707">
        <v>16</v>
      </c>
      <c r="O707">
        <v>16</v>
      </c>
      <c r="P707">
        <v>1</v>
      </c>
      <c r="Q707">
        <v>3</v>
      </c>
      <c r="R707">
        <v>4</v>
      </c>
      <c r="S707">
        <v>7</v>
      </c>
      <c r="T707">
        <v>1</v>
      </c>
      <c r="U707">
        <v>0</v>
      </c>
      <c r="V707">
        <v>1</v>
      </c>
      <c r="W707">
        <v>1</v>
      </c>
      <c r="X707">
        <v>1</v>
      </c>
      <c r="Y707">
        <v>0</v>
      </c>
      <c r="Z707">
        <v>0</v>
      </c>
      <c r="AA707">
        <v>3</v>
      </c>
      <c r="AB707">
        <v>11</v>
      </c>
      <c r="AC707">
        <v>1</v>
      </c>
    </row>
    <row r="708" spans="1:29" ht="16.5" x14ac:dyDescent="0.3">
      <c r="A708">
        <v>968</v>
      </c>
      <c r="B708">
        <v>1968</v>
      </c>
      <c r="C708" t="s">
        <v>34</v>
      </c>
      <c r="D708" t="s">
        <v>35</v>
      </c>
      <c r="E708">
        <v>41335</v>
      </c>
      <c r="F708">
        <v>1</v>
      </c>
      <c r="G708">
        <v>0</v>
      </c>
      <c r="H708" s="1">
        <v>41634</v>
      </c>
      <c r="I708">
        <v>24</v>
      </c>
      <c r="J708">
        <v>112</v>
      </c>
      <c r="K708">
        <v>19</v>
      </c>
      <c r="L708">
        <v>21</v>
      </c>
      <c r="M708">
        <v>16</v>
      </c>
      <c r="N708">
        <v>14</v>
      </c>
      <c r="O708">
        <v>5</v>
      </c>
      <c r="P708">
        <v>3</v>
      </c>
      <c r="Q708">
        <v>4</v>
      </c>
      <c r="R708">
        <v>1</v>
      </c>
      <c r="S708">
        <v>4</v>
      </c>
      <c r="T708">
        <v>7</v>
      </c>
      <c r="U708">
        <v>0</v>
      </c>
      <c r="V708">
        <v>0</v>
      </c>
      <c r="W708">
        <v>0</v>
      </c>
      <c r="X708">
        <v>0</v>
      </c>
      <c r="Y708">
        <v>0</v>
      </c>
      <c r="Z708">
        <v>0</v>
      </c>
      <c r="AA708">
        <v>3</v>
      </c>
      <c r="AB708">
        <v>11</v>
      </c>
      <c r="AC708">
        <v>0</v>
      </c>
    </row>
    <row r="709" spans="1:29" ht="16.5" x14ac:dyDescent="0.3">
      <c r="A709">
        <v>6988</v>
      </c>
      <c r="B709">
        <v>1986</v>
      </c>
      <c r="C709" t="s">
        <v>29</v>
      </c>
      <c r="D709" t="s">
        <v>33</v>
      </c>
      <c r="E709">
        <v>71952</v>
      </c>
      <c r="F709">
        <v>1</v>
      </c>
      <c r="G709">
        <v>0</v>
      </c>
      <c r="H709" s="1">
        <v>41284</v>
      </c>
      <c r="I709">
        <v>93</v>
      </c>
      <c r="J709">
        <v>656</v>
      </c>
      <c r="K709">
        <v>80</v>
      </c>
      <c r="L709">
        <v>455</v>
      </c>
      <c r="M709">
        <v>52</v>
      </c>
      <c r="N709">
        <v>107</v>
      </c>
      <c r="O709">
        <v>93</v>
      </c>
      <c r="P709">
        <v>2</v>
      </c>
      <c r="Q709">
        <v>8</v>
      </c>
      <c r="R709">
        <v>4</v>
      </c>
      <c r="S709">
        <v>8</v>
      </c>
      <c r="T709">
        <v>4</v>
      </c>
      <c r="U709">
        <v>1</v>
      </c>
      <c r="V709">
        <v>0</v>
      </c>
      <c r="W709">
        <v>1</v>
      </c>
      <c r="X709">
        <v>0</v>
      </c>
      <c r="Y709">
        <v>0</v>
      </c>
      <c r="Z709">
        <v>0</v>
      </c>
      <c r="AA709">
        <v>3</v>
      </c>
      <c r="AB709">
        <v>11</v>
      </c>
      <c r="AC709">
        <v>0</v>
      </c>
    </row>
    <row r="710" spans="1:29" ht="16.5" x14ac:dyDescent="0.3">
      <c r="A710">
        <v>4472</v>
      </c>
      <c r="B710">
        <v>1970</v>
      </c>
      <c r="C710" t="s">
        <v>32</v>
      </c>
      <c r="D710" t="s">
        <v>35</v>
      </c>
      <c r="E710">
        <v>35682</v>
      </c>
      <c r="F710">
        <v>1</v>
      </c>
      <c r="G710">
        <v>0</v>
      </c>
      <c r="H710" s="1">
        <v>41817</v>
      </c>
      <c r="I710">
        <v>34</v>
      </c>
      <c r="J710">
        <v>23</v>
      </c>
      <c r="K710">
        <v>0</v>
      </c>
      <c r="L710">
        <v>8</v>
      </c>
      <c r="M710">
        <v>6</v>
      </c>
      <c r="N710">
        <v>2</v>
      </c>
      <c r="O710">
        <v>18</v>
      </c>
      <c r="P710">
        <v>1</v>
      </c>
      <c r="Q710">
        <v>1</v>
      </c>
      <c r="R710">
        <v>1</v>
      </c>
      <c r="S710">
        <v>3</v>
      </c>
      <c r="T710">
        <v>2</v>
      </c>
      <c r="U710">
        <v>0</v>
      </c>
      <c r="V710">
        <v>0</v>
      </c>
      <c r="W710">
        <v>0</v>
      </c>
      <c r="X710">
        <v>0</v>
      </c>
      <c r="Y710">
        <v>0</v>
      </c>
      <c r="Z710">
        <v>0</v>
      </c>
      <c r="AA710">
        <v>3</v>
      </c>
      <c r="AB710">
        <v>11</v>
      </c>
      <c r="AC710">
        <v>0</v>
      </c>
    </row>
    <row r="711" spans="1:29" ht="16.5" x14ac:dyDescent="0.3">
      <c r="A711">
        <v>6991</v>
      </c>
      <c r="B711">
        <v>1951</v>
      </c>
      <c r="C711" t="s">
        <v>29</v>
      </c>
      <c r="D711" t="s">
        <v>35</v>
      </c>
      <c r="E711">
        <v>43185</v>
      </c>
      <c r="F711">
        <v>0</v>
      </c>
      <c r="G711">
        <v>1</v>
      </c>
      <c r="H711" s="1">
        <v>41374</v>
      </c>
      <c r="I711">
        <v>88</v>
      </c>
      <c r="J711">
        <v>537</v>
      </c>
      <c r="K711">
        <v>6</v>
      </c>
      <c r="L711">
        <v>42</v>
      </c>
      <c r="M711">
        <v>16</v>
      </c>
      <c r="N711">
        <v>6</v>
      </c>
      <c r="O711">
        <v>30</v>
      </c>
      <c r="P711">
        <v>2</v>
      </c>
      <c r="Q711">
        <v>9</v>
      </c>
      <c r="R711">
        <v>3</v>
      </c>
      <c r="S711">
        <v>6</v>
      </c>
      <c r="T711">
        <v>8</v>
      </c>
      <c r="U711">
        <v>0</v>
      </c>
      <c r="V711">
        <v>0</v>
      </c>
      <c r="W711">
        <v>0</v>
      </c>
      <c r="X711">
        <v>0</v>
      </c>
      <c r="Y711">
        <v>0</v>
      </c>
      <c r="Z711">
        <v>0</v>
      </c>
      <c r="AA711">
        <v>3</v>
      </c>
      <c r="AB711">
        <v>11</v>
      </c>
      <c r="AC711">
        <v>0</v>
      </c>
    </row>
    <row r="712" spans="1:29" ht="16.5" x14ac:dyDescent="0.3">
      <c r="A712">
        <v>3336</v>
      </c>
      <c r="B712">
        <v>1948</v>
      </c>
      <c r="C712" t="s">
        <v>32</v>
      </c>
      <c r="D712" t="s">
        <v>31</v>
      </c>
      <c r="E712">
        <v>66375</v>
      </c>
      <c r="F712">
        <v>0</v>
      </c>
      <c r="G712">
        <v>1</v>
      </c>
      <c r="H712" s="1">
        <v>41599</v>
      </c>
      <c r="I712">
        <v>96</v>
      </c>
      <c r="J712">
        <v>712</v>
      </c>
      <c r="K712">
        <v>0</v>
      </c>
      <c r="L712">
        <v>45</v>
      </c>
      <c r="M712">
        <v>0</v>
      </c>
      <c r="N712">
        <v>0</v>
      </c>
      <c r="O712">
        <v>191</v>
      </c>
      <c r="P712">
        <v>3</v>
      </c>
      <c r="Q712">
        <v>2</v>
      </c>
      <c r="R712">
        <v>4</v>
      </c>
      <c r="S712">
        <v>5</v>
      </c>
      <c r="T712">
        <v>7</v>
      </c>
      <c r="U712">
        <v>1</v>
      </c>
      <c r="V712">
        <v>0</v>
      </c>
      <c r="W712">
        <v>0</v>
      </c>
      <c r="X712">
        <v>0</v>
      </c>
      <c r="Y712">
        <v>0</v>
      </c>
      <c r="Z712">
        <v>0</v>
      </c>
      <c r="AA712">
        <v>3</v>
      </c>
      <c r="AB712">
        <v>11</v>
      </c>
      <c r="AC712">
        <v>0</v>
      </c>
    </row>
    <row r="713" spans="1:29" ht="16.5" x14ac:dyDescent="0.3">
      <c r="A713">
        <v>4301</v>
      </c>
      <c r="B713">
        <v>1971</v>
      </c>
      <c r="C713" t="s">
        <v>34</v>
      </c>
      <c r="D713" t="s">
        <v>33</v>
      </c>
      <c r="E713">
        <v>35178</v>
      </c>
      <c r="F713">
        <v>1</v>
      </c>
      <c r="G713">
        <v>0</v>
      </c>
      <c r="H713" s="1">
        <v>41284</v>
      </c>
      <c r="I713">
        <v>10</v>
      </c>
      <c r="J713">
        <v>23</v>
      </c>
      <c r="K713">
        <v>1</v>
      </c>
      <c r="L713">
        <v>13</v>
      </c>
      <c r="M713">
        <v>2</v>
      </c>
      <c r="N713">
        <v>2</v>
      </c>
      <c r="O713">
        <v>18</v>
      </c>
      <c r="P713">
        <v>1</v>
      </c>
      <c r="Q713">
        <v>1</v>
      </c>
      <c r="R713">
        <v>1</v>
      </c>
      <c r="S713">
        <v>2</v>
      </c>
      <c r="T713">
        <v>7</v>
      </c>
      <c r="U713">
        <v>1</v>
      </c>
      <c r="V713">
        <v>0</v>
      </c>
      <c r="W713">
        <v>0</v>
      </c>
      <c r="X713">
        <v>0</v>
      </c>
      <c r="Y713">
        <v>0</v>
      </c>
      <c r="Z713">
        <v>0</v>
      </c>
      <c r="AA713">
        <v>3</v>
      </c>
      <c r="AB713">
        <v>11</v>
      </c>
      <c r="AC713">
        <v>1</v>
      </c>
    </row>
    <row r="714" spans="1:29" ht="16.5" x14ac:dyDescent="0.3">
      <c r="A714">
        <v>1940</v>
      </c>
      <c r="B714">
        <v>1986</v>
      </c>
      <c r="C714" t="s">
        <v>29</v>
      </c>
      <c r="D714" t="s">
        <v>33</v>
      </c>
      <c r="E714">
        <v>25252</v>
      </c>
      <c r="F714">
        <v>1</v>
      </c>
      <c r="G714">
        <v>0</v>
      </c>
      <c r="H714" s="1">
        <v>41467</v>
      </c>
      <c r="I714">
        <v>26</v>
      </c>
      <c r="J714">
        <v>1</v>
      </c>
      <c r="K714">
        <v>3</v>
      </c>
      <c r="L714">
        <v>4</v>
      </c>
      <c r="M714">
        <v>2</v>
      </c>
      <c r="N714">
        <v>2</v>
      </c>
      <c r="O714">
        <v>6</v>
      </c>
      <c r="P714">
        <v>1</v>
      </c>
      <c r="Q714">
        <v>1</v>
      </c>
      <c r="R714">
        <v>0</v>
      </c>
      <c r="S714">
        <v>2</v>
      </c>
      <c r="T714">
        <v>8</v>
      </c>
      <c r="U714">
        <v>0</v>
      </c>
      <c r="V714">
        <v>0</v>
      </c>
      <c r="W714">
        <v>0</v>
      </c>
      <c r="X714">
        <v>0</v>
      </c>
      <c r="Y714">
        <v>0</v>
      </c>
      <c r="Z714">
        <v>0</v>
      </c>
      <c r="AA714">
        <v>3</v>
      </c>
      <c r="AB714">
        <v>11</v>
      </c>
      <c r="AC714">
        <v>0</v>
      </c>
    </row>
    <row r="715" spans="1:29" ht="16.5" x14ac:dyDescent="0.3">
      <c r="A715">
        <v>1272</v>
      </c>
      <c r="B715">
        <v>1965</v>
      </c>
      <c r="C715" t="s">
        <v>34</v>
      </c>
      <c r="D715" t="s">
        <v>30</v>
      </c>
      <c r="E715">
        <v>55250</v>
      </c>
      <c r="F715">
        <v>0</v>
      </c>
      <c r="G715">
        <v>1</v>
      </c>
      <c r="H715" s="1">
        <v>41203</v>
      </c>
      <c r="I715">
        <v>49</v>
      </c>
      <c r="J715">
        <v>664</v>
      </c>
      <c r="K715">
        <v>58</v>
      </c>
      <c r="L715">
        <v>83</v>
      </c>
      <c r="M715">
        <v>32</v>
      </c>
      <c r="N715">
        <v>0</v>
      </c>
      <c r="O715">
        <v>66</v>
      </c>
      <c r="P715">
        <v>4</v>
      </c>
      <c r="Q715">
        <v>7</v>
      </c>
      <c r="R715">
        <v>5</v>
      </c>
      <c r="S715">
        <v>10</v>
      </c>
      <c r="T715">
        <v>5</v>
      </c>
      <c r="U715">
        <v>0</v>
      </c>
      <c r="V715">
        <v>0</v>
      </c>
      <c r="W715">
        <v>0</v>
      </c>
      <c r="X715">
        <v>0</v>
      </c>
      <c r="Y715">
        <v>0</v>
      </c>
      <c r="Z715">
        <v>0</v>
      </c>
      <c r="AA715">
        <v>3</v>
      </c>
      <c r="AB715">
        <v>11</v>
      </c>
      <c r="AC715">
        <v>0</v>
      </c>
    </row>
    <row r="716" spans="1:29" ht="16.5" x14ac:dyDescent="0.3">
      <c r="A716">
        <v>1388</v>
      </c>
      <c r="B716">
        <v>1975</v>
      </c>
      <c r="C716" t="s">
        <v>29</v>
      </c>
      <c r="D716" t="s">
        <v>30</v>
      </c>
      <c r="E716">
        <v>33249</v>
      </c>
      <c r="F716">
        <v>1</v>
      </c>
      <c r="G716">
        <v>0</v>
      </c>
      <c r="H716" s="1">
        <v>41325</v>
      </c>
      <c r="I716">
        <v>11</v>
      </c>
      <c r="J716">
        <v>6</v>
      </c>
      <c r="K716">
        <v>10</v>
      </c>
      <c r="L716">
        <v>21</v>
      </c>
      <c r="M716">
        <v>19</v>
      </c>
      <c r="N716">
        <v>14</v>
      </c>
      <c r="O716">
        <v>42</v>
      </c>
      <c r="P716">
        <v>2</v>
      </c>
      <c r="Q716">
        <v>2</v>
      </c>
      <c r="R716">
        <v>1</v>
      </c>
      <c r="S716">
        <v>3</v>
      </c>
      <c r="T716">
        <v>6</v>
      </c>
      <c r="U716">
        <v>0</v>
      </c>
      <c r="V716">
        <v>0</v>
      </c>
      <c r="W716">
        <v>0</v>
      </c>
      <c r="X716">
        <v>0</v>
      </c>
      <c r="Y716">
        <v>0</v>
      </c>
      <c r="Z716">
        <v>0</v>
      </c>
      <c r="AA716">
        <v>3</v>
      </c>
      <c r="AB716">
        <v>11</v>
      </c>
      <c r="AC716">
        <v>0</v>
      </c>
    </row>
    <row r="717" spans="1:29" ht="16.5" x14ac:dyDescent="0.3">
      <c r="A717">
        <v>1044</v>
      </c>
      <c r="B717">
        <v>1953</v>
      </c>
      <c r="C717" t="s">
        <v>29</v>
      </c>
      <c r="D717" t="s">
        <v>31</v>
      </c>
      <c r="E717">
        <v>58398</v>
      </c>
      <c r="F717">
        <v>0</v>
      </c>
      <c r="G717">
        <v>0</v>
      </c>
      <c r="H717" s="1">
        <v>41408</v>
      </c>
      <c r="I717">
        <v>44</v>
      </c>
      <c r="J717">
        <v>299</v>
      </c>
      <c r="K717">
        <v>5</v>
      </c>
      <c r="L717">
        <v>201</v>
      </c>
      <c r="M717">
        <v>21</v>
      </c>
      <c r="N717">
        <v>21</v>
      </c>
      <c r="O717">
        <v>49</v>
      </c>
      <c r="P717">
        <v>3</v>
      </c>
      <c r="Q717">
        <v>5</v>
      </c>
      <c r="R717">
        <v>4</v>
      </c>
      <c r="S717">
        <v>8</v>
      </c>
      <c r="T717">
        <v>4</v>
      </c>
      <c r="U717">
        <v>0</v>
      </c>
      <c r="V717">
        <v>0</v>
      </c>
      <c r="W717">
        <v>0</v>
      </c>
      <c r="X717">
        <v>0</v>
      </c>
      <c r="Y717">
        <v>0</v>
      </c>
      <c r="Z717">
        <v>0</v>
      </c>
      <c r="AA717">
        <v>3</v>
      </c>
      <c r="AB717">
        <v>11</v>
      </c>
      <c r="AC717">
        <v>0</v>
      </c>
    </row>
    <row r="718" spans="1:29" ht="16.5" x14ac:dyDescent="0.3">
      <c r="A718">
        <v>6969</v>
      </c>
      <c r="B718">
        <v>1982</v>
      </c>
      <c r="C718" t="s">
        <v>29</v>
      </c>
      <c r="D718" t="s">
        <v>31</v>
      </c>
      <c r="E718">
        <v>50272</v>
      </c>
      <c r="F718">
        <v>1</v>
      </c>
      <c r="G718">
        <v>0</v>
      </c>
      <c r="H718" s="1">
        <v>41493</v>
      </c>
      <c r="I718">
        <v>75</v>
      </c>
      <c r="J718">
        <v>99</v>
      </c>
      <c r="K718">
        <v>13</v>
      </c>
      <c r="L718">
        <v>66</v>
      </c>
      <c r="M718">
        <v>43</v>
      </c>
      <c r="N718">
        <v>8</v>
      </c>
      <c r="O718">
        <v>4</v>
      </c>
      <c r="P718">
        <v>3</v>
      </c>
      <c r="Q718">
        <v>4</v>
      </c>
      <c r="R718">
        <v>1</v>
      </c>
      <c r="S718">
        <v>5</v>
      </c>
      <c r="T718">
        <v>7</v>
      </c>
      <c r="U718">
        <v>0</v>
      </c>
      <c r="V718">
        <v>0</v>
      </c>
      <c r="W718">
        <v>0</v>
      </c>
      <c r="X718">
        <v>0</v>
      </c>
      <c r="Y718">
        <v>0</v>
      </c>
      <c r="Z718">
        <v>0</v>
      </c>
      <c r="AA718">
        <v>3</v>
      </c>
      <c r="AB718">
        <v>11</v>
      </c>
      <c r="AC718">
        <v>0</v>
      </c>
    </row>
    <row r="719" spans="1:29" ht="16.5" x14ac:dyDescent="0.3">
      <c r="A719">
        <v>10479</v>
      </c>
      <c r="B719">
        <v>1975</v>
      </c>
      <c r="C719" t="s">
        <v>32</v>
      </c>
      <c r="D719" t="s">
        <v>33</v>
      </c>
      <c r="E719">
        <v>76618</v>
      </c>
      <c r="F719">
        <v>0</v>
      </c>
      <c r="G719">
        <v>0</v>
      </c>
      <c r="H719" s="1">
        <v>41250</v>
      </c>
      <c r="I719">
        <v>64</v>
      </c>
      <c r="J719">
        <v>749</v>
      </c>
      <c r="K719">
        <v>40</v>
      </c>
      <c r="L719">
        <v>294</v>
      </c>
      <c r="M719">
        <v>121</v>
      </c>
      <c r="N719">
        <v>160</v>
      </c>
      <c r="O719">
        <v>147</v>
      </c>
      <c r="P719">
        <v>1</v>
      </c>
      <c r="Q719">
        <v>3</v>
      </c>
      <c r="R719">
        <v>2</v>
      </c>
      <c r="S719">
        <v>5</v>
      </c>
      <c r="T719">
        <v>1</v>
      </c>
      <c r="U719">
        <v>0</v>
      </c>
      <c r="V719">
        <v>0</v>
      </c>
      <c r="W719">
        <v>0</v>
      </c>
      <c r="X719">
        <v>0</v>
      </c>
      <c r="Y719">
        <v>0</v>
      </c>
      <c r="Z719">
        <v>0</v>
      </c>
      <c r="AA719">
        <v>3</v>
      </c>
      <c r="AB719">
        <v>11</v>
      </c>
      <c r="AC719">
        <v>0</v>
      </c>
    </row>
    <row r="720" spans="1:29" ht="16.5" x14ac:dyDescent="0.3">
      <c r="A720">
        <v>3619</v>
      </c>
      <c r="B720">
        <v>1960</v>
      </c>
      <c r="C720" t="s">
        <v>37</v>
      </c>
      <c r="D720" t="s">
        <v>35</v>
      </c>
      <c r="E720">
        <v>87305</v>
      </c>
      <c r="F720">
        <v>0</v>
      </c>
      <c r="G720">
        <v>0</v>
      </c>
      <c r="H720" s="1">
        <v>41175</v>
      </c>
      <c r="I720">
        <v>19</v>
      </c>
      <c r="J720">
        <v>345</v>
      </c>
      <c r="K720">
        <v>25</v>
      </c>
      <c r="L720">
        <v>501</v>
      </c>
      <c r="M720">
        <v>63</v>
      </c>
      <c r="N720">
        <v>138</v>
      </c>
      <c r="O720">
        <v>80</v>
      </c>
      <c r="P720">
        <v>1</v>
      </c>
      <c r="Q720">
        <v>5</v>
      </c>
      <c r="R720">
        <v>3</v>
      </c>
      <c r="S720">
        <v>8</v>
      </c>
      <c r="T720">
        <v>2</v>
      </c>
      <c r="U720">
        <v>0</v>
      </c>
      <c r="V720">
        <v>0</v>
      </c>
      <c r="W720">
        <v>1</v>
      </c>
      <c r="X720">
        <v>0</v>
      </c>
      <c r="Y720">
        <v>0</v>
      </c>
      <c r="Z720">
        <v>0</v>
      </c>
      <c r="AA720">
        <v>3</v>
      </c>
      <c r="AB720">
        <v>11</v>
      </c>
      <c r="AC720">
        <v>1</v>
      </c>
    </row>
    <row r="721" spans="1:29" ht="16.5" x14ac:dyDescent="0.3">
      <c r="A721">
        <v>1715</v>
      </c>
      <c r="B721">
        <v>1978</v>
      </c>
      <c r="C721" t="s">
        <v>29</v>
      </c>
      <c r="D721" t="s">
        <v>31</v>
      </c>
      <c r="E721">
        <v>25851</v>
      </c>
      <c r="F721">
        <v>1</v>
      </c>
      <c r="G721">
        <v>0</v>
      </c>
      <c r="H721" s="1">
        <v>41316</v>
      </c>
      <c r="I721">
        <v>45</v>
      </c>
      <c r="J721">
        <v>9</v>
      </c>
      <c r="K721">
        <v>4</v>
      </c>
      <c r="L721">
        <v>18</v>
      </c>
      <c r="M721">
        <v>7</v>
      </c>
      <c r="N721">
        <v>5</v>
      </c>
      <c r="O721">
        <v>5</v>
      </c>
      <c r="P721">
        <v>2</v>
      </c>
      <c r="Q721">
        <v>2</v>
      </c>
      <c r="R721">
        <v>0</v>
      </c>
      <c r="S721">
        <v>3</v>
      </c>
      <c r="T721">
        <v>7</v>
      </c>
      <c r="U721">
        <v>0</v>
      </c>
      <c r="V721">
        <v>0</v>
      </c>
      <c r="W721">
        <v>0</v>
      </c>
      <c r="X721">
        <v>0</v>
      </c>
      <c r="Y721">
        <v>0</v>
      </c>
      <c r="Z721">
        <v>0</v>
      </c>
      <c r="AA721">
        <v>3</v>
      </c>
      <c r="AB721">
        <v>11</v>
      </c>
      <c r="AC721">
        <v>0</v>
      </c>
    </row>
    <row r="722" spans="1:29" ht="16.5" x14ac:dyDescent="0.3">
      <c r="A722">
        <v>10159</v>
      </c>
      <c r="B722">
        <v>1970</v>
      </c>
      <c r="C722" t="s">
        <v>29</v>
      </c>
      <c r="D722" t="s">
        <v>35</v>
      </c>
      <c r="E722">
        <v>58710</v>
      </c>
      <c r="F722">
        <v>0</v>
      </c>
      <c r="G722">
        <v>1</v>
      </c>
      <c r="H722" s="1">
        <v>41364</v>
      </c>
      <c r="I722">
        <v>77</v>
      </c>
      <c r="J722">
        <v>440</v>
      </c>
      <c r="K722">
        <v>81</v>
      </c>
      <c r="L722">
        <v>368</v>
      </c>
      <c r="M722">
        <v>0</v>
      </c>
      <c r="N722">
        <v>122</v>
      </c>
      <c r="O722">
        <v>174</v>
      </c>
      <c r="P722">
        <v>6</v>
      </c>
      <c r="Q722">
        <v>11</v>
      </c>
      <c r="R722">
        <v>5</v>
      </c>
      <c r="S722">
        <v>9</v>
      </c>
      <c r="T722">
        <v>6</v>
      </c>
      <c r="U722">
        <v>0</v>
      </c>
      <c r="V722">
        <v>0</v>
      </c>
      <c r="W722">
        <v>0</v>
      </c>
      <c r="X722">
        <v>0</v>
      </c>
      <c r="Y722">
        <v>0</v>
      </c>
      <c r="Z722">
        <v>0</v>
      </c>
      <c r="AA722">
        <v>3</v>
      </c>
      <c r="AB722">
        <v>11</v>
      </c>
      <c r="AC722">
        <v>0</v>
      </c>
    </row>
    <row r="723" spans="1:29" ht="16.5" x14ac:dyDescent="0.3">
      <c r="A723">
        <v>1463</v>
      </c>
      <c r="B723">
        <v>1958</v>
      </c>
      <c r="C723" t="s">
        <v>29</v>
      </c>
      <c r="D723" t="s">
        <v>30</v>
      </c>
      <c r="E723">
        <v>45160</v>
      </c>
      <c r="F723">
        <v>1</v>
      </c>
      <c r="G723">
        <v>1</v>
      </c>
      <c r="H723" s="1">
        <v>41727</v>
      </c>
      <c r="I723">
        <v>9</v>
      </c>
      <c r="J723">
        <v>8</v>
      </c>
      <c r="K723">
        <v>2</v>
      </c>
      <c r="L723">
        <v>5</v>
      </c>
      <c r="M723">
        <v>3</v>
      </c>
      <c r="N723">
        <v>0</v>
      </c>
      <c r="O723">
        <v>3</v>
      </c>
      <c r="P723">
        <v>1</v>
      </c>
      <c r="Q723">
        <v>1</v>
      </c>
      <c r="R723">
        <v>0</v>
      </c>
      <c r="S723">
        <v>2</v>
      </c>
      <c r="T723">
        <v>7</v>
      </c>
      <c r="U723">
        <v>0</v>
      </c>
      <c r="V723">
        <v>0</v>
      </c>
      <c r="W723">
        <v>0</v>
      </c>
      <c r="X723">
        <v>0</v>
      </c>
      <c r="Y723">
        <v>0</v>
      </c>
      <c r="Z723">
        <v>0</v>
      </c>
      <c r="AA723">
        <v>3</v>
      </c>
      <c r="AB723">
        <v>11</v>
      </c>
      <c r="AC723">
        <v>0</v>
      </c>
    </row>
    <row r="724" spans="1:29" ht="16.5" x14ac:dyDescent="0.3">
      <c r="A724">
        <v>5114</v>
      </c>
      <c r="B724">
        <v>1965</v>
      </c>
      <c r="C724" t="s">
        <v>34</v>
      </c>
      <c r="D724" t="s">
        <v>33</v>
      </c>
      <c r="E724">
        <v>74806</v>
      </c>
      <c r="F724">
        <v>0</v>
      </c>
      <c r="G724">
        <v>1</v>
      </c>
      <c r="H724" s="1">
        <v>41262</v>
      </c>
      <c r="I724">
        <v>1</v>
      </c>
      <c r="J724">
        <v>670</v>
      </c>
      <c r="K724">
        <v>9</v>
      </c>
      <c r="L724">
        <v>249</v>
      </c>
      <c r="M724">
        <v>0</v>
      </c>
      <c r="N724">
        <v>28</v>
      </c>
      <c r="O724">
        <v>9</v>
      </c>
      <c r="P724">
        <v>2</v>
      </c>
      <c r="Q724">
        <v>5</v>
      </c>
      <c r="R724">
        <v>4</v>
      </c>
      <c r="S724">
        <v>5</v>
      </c>
      <c r="T724">
        <v>4</v>
      </c>
      <c r="U724">
        <v>0</v>
      </c>
      <c r="V724">
        <v>0</v>
      </c>
      <c r="W724">
        <v>0</v>
      </c>
      <c r="X724">
        <v>0</v>
      </c>
      <c r="Y724">
        <v>0</v>
      </c>
      <c r="Z724">
        <v>0</v>
      </c>
      <c r="AA724">
        <v>3</v>
      </c>
      <c r="AB724">
        <v>11</v>
      </c>
      <c r="AC724">
        <v>0</v>
      </c>
    </row>
    <row r="725" spans="1:29" ht="16.5" x14ac:dyDescent="0.3">
      <c r="A725">
        <v>4990</v>
      </c>
      <c r="B725">
        <v>1954</v>
      </c>
      <c r="C725" t="s">
        <v>29</v>
      </c>
      <c r="D725" t="s">
        <v>33</v>
      </c>
      <c r="E725">
        <v>59111</v>
      </c>
      <c r="F725">
        <v>0</v>
      </c>
      <c r="G725">
        <v>0</v>
      </c>
      <c r="H725" s="1">
        <v>41396</v>
      </c>
      <c r="I725">
        <v>90</v>
      </c>
      <c r="J725">
        <v>524</v>
      </c>
      <c r="K725">
        <v>0</v>
      </c>
      <c r="L725">
        <v>134</v>
      </c>
      <c r="M725">
        <v>28</v>
      </c>
      <c r="N725">
        <v>28</v>
      </c>
      <c r="O725">
        <v>155</v>
      </c>
      <c r="P725">
        <v>1</v>
      </c>
      <c r="Q725">
        <v>11</v>
      </c>
      <c r="R725">
        <v>1</v>
      </c>
      <c r="S725">
        <v>8</v>
      </c>
      <c r="T725">
        <v>7</v>
      </c>
      <c r="U725">
        <v>0</v>
      </c>
      <c r="V725">
        <v>0</v>
      </c>
      <c r="W725">
        <v>0</v>
      </c>
      <c r="X725">
        <v>0</v>
      </c>
      <c r="Y725">
        <v>0</v>
      </c>
      <c r="Z725">
        <v>0</v>
      </c>
      <c r="AA725">
        <v>3</v>
      </c>
      <c r="AB725">
        <v>11</v>
      </c>
      <c r="AC725">
        <v>0</v>
      </c>
    </row>
    <row r="726" spans="1:29" ht="16.5" x14ac:dyDescent="0.3">
      <c r="A726">
        <v>4329</v>
      </c>
      <c r="B726">
        <v>1984</v>
      </c>
      <c r="C726" t="s">
        <v>32</v>
      </c>
      <c r="D726" t="s">
        <v>33</v>
      </c>
      <c r="E726">
        <v>18988</v>
      </c>
      <c r="F726">
        <v>1</v>
      </c>
      <c r="G726">
        <v>0</v>
      </c>
      <c r="H726" s="1">
        <v>41782</v>
      </c>
      <c r="I726">
        <v>43</v>
      </c>
      <c r="J726">
        <v>6</v>
      </c>
      <c r="K726">
        <v>0</v>
      </c>
      <c r="L726">
        <v>6</v>
      </c>
      <c r="M726">
        <v>2</v>
      </c>
      <c r="N726">
        <v>1</v>
      </c>
      <c r="O726">
        <v>1</v>
      </c>
      <c r="P726">
        <v>2</v>
      </c>
      <c r="Q726">
        <v>1</v>
      </c>
      <c r="R726">
        <v>0</v>
      </c>
      <c r="S726">
        <v>3</v>
      </c>
      <c r="T726">
        <v>7</v>
      </c>
      <c r="U726">
        <v>0</v>
      </c>
      <c r="V726">
        <v>0</v>
      </c>
      <c r="W726">
        <v>0</v>
      </c>
      <c r="X726">
        <v>0</v>
      </c>
      <c r="Y726">
        <v>0</v>
      </c>
      <c r="Z726">
        <v>0</v>
      </c>
      <c r="AA726">
        <v>3</v>
      </c>
      <c r="AB726">
        <v>11</v>
      </c>
      <c r="AC726">
        <v>0</v>
      </c>
    </row>
    <row r="727" spans="1:29" ht="16.5" x14ac:dyDescent="0.3">
      <c r="A727">
        <v>10936</v>
      </c>
      <c r="B727">
        <v>1965</v>
      </c>
      <c r="C727" t="s">
        <v>29</v>
      </c>
      <c r="D727" t="s">
        <v>33</v>
      </c>
      <c r="E727">
        <v>72190</v>
      </c>
      <c r="F727">
        <v>0</v>
      </c>
      <c r="G727">
        <v>0</v>
      </c>
      <c r="H727" s="1">
        <v>41318</v>
      </c>
      <c r="I727">
        <v>79</v>
      </c>
      <c r="J727">
        <v>597</v>
      </c>
      <c r="K727">
        <v>166</v>
      </c>
      <c r="L727">
        <v>597</v>
      </c>
      <c r="M727">
        <v>172</v>
      </c>
      <c r="N727">
        <v>166</v>
      </c>
      <c r="O727">
        <v>249</v>
      </c>
      <c r="P727">
        <v>1</v>
      </c>
      <c r="Q727">
        <v>5</v>
      </c>
      <c r="R727">
        <v>6</v>
      </c>
      <c r="S727">
        <v>4</v>
      </c>
      <c r="T727">
        <v>3</v>
      </c>
      <c r="U727">
        <v>0</v>
      </c>
      <c r="V727">
        <v>0</v>
      </c>
      <c r="W727">
        <v>0</v>
      </c>
      <c r="X727">
        <v>0</v>
      </c>
      <c r="Y727">
        <v>0</v>
      </c>
      <c r="Z727">
        <v>0</v>
      </c>
      <c r="AA727">
        <v>3</v>
      </c>
      <c r="AB727">
        <v>11</v>
      </c>
      <c r="AC727">
        <v>0</v>
      </c>
    </row>
    <row r="728" spans="1:29" ht="16.5" x14ac:dyDescent="0.3">
      <c r="A728">
        <v>4692</v>
      </c>
      <c r="B728">
        <v>1976</v>
      </c>
      <c r="C728" t="s">
        <v>29</v>
      </c>
      <c r="D728" t="s">
        <v>33</v>
      </c>
      <c r="E728">
        <v>7500</v>
      </c>
      <c r="F728">
        <v>1</v>
      </c>
      <c r="G728">
        <v>0</v>
      </c>
      <c r="H728" s="1">
        <v>41122</v>
      </c>
      <c r="I728">
        <v>19</v>
      </c>
      <c r="J728">
        <v>7</v>
      </c>
      <c r="K728">
        <v>0</v>
      </c>
      <c r="L728">
        <v>12</v>
      </c>
      <c r="M728">
        <v>13</v>
      </c>
      <c r="N728">
        <v>7</v>
      </c>
      <c r="O728">
        <v>32</v>
      </c>
      <c r="P728">
        <v>5</v>
      </c>
      <c r="Q728">
        <v>4</v>
      </c>
      <c r="R728">
        <v>1</v>
      </c>
      <c r="S728">
        <v>2</v>
      </c>
      <c r="T728">
        <v>9</v>
      </c>
      <c r="U728">
        <v>1</v>
      </c>
      <c r="V728">
        <v>0</v>
      </c>
      <c r="W728">
        <v>0</v>
      </c>
      <c r="X728">
        <v>0</v>
      </c>
      <c r="Y728">
        <v>0</v>
      </c>
      <c r="Z728">
        <v>0</v>
      </c>
      <c r="AA728">
        <v>3</v>
      </c>
      <c r="AB728">
        <v>11</v>
      </c>
      <c r="AC728">
        <v>1</v>
      </c>
    </row>
    <row r="729" spans="1:29" ht="16.5" x14ac:dyDescent="0.3">
      <c r="A729">
        <v>7212</v>
      </c>
      <c r="B729">
        <v>1966</v>
      </c>
      <c r="C729" t="s">
        <v>29</v>
      </c>
      <c r="D729" t="s">
        <v>33</v>
      </c>
      <c r="E729">
        <v>44794</v>
      </c>
      <c r="F729">
        <v>0</v>
      </c>
      <c r="G729">
        <v>1</v>
      </c>
      <c r="H729" s="1">
        <v>41798</v>
      </c>
      <c r="I729">
        <v>99</v>
      </c>
      <c r="J729">
        <v>54</v>
      </c>
      <c r="K729">
        <v>0</v>
      </c>
      <c r="L729">
        <v>7</v>
      </c>
      <c r="M729">
        <v>0</v>
      </c>
      <c r="N729">
        <v>0</v>
      </c>
      <c r="O729">
        <v>4</v>
      </c>
      <c r="P729">
        <v>1</v>
      </c>
      <c r="Q729">
        <v>2</v>
      </c>
      <c r="R729">
        <v>0</v>
      </c>
      <c r="S729">
        <v>3</v>
      </c>
      <c r="T729">
        <v>6</v>
      </c>
      <c r="U729">
        <v>0</v>
      </c>
      <c r="V729">
        <v>0</v>
      </c>
      <c r="W729">
        <v>0</v>
      </c>
      <c r="X729">
        <v>0</v>
      </c>
      <c r="Y729">
        <v>0</v>
      </c>
      <c r="Z729">
        <v>0</v>
      </c>
      <c r="AA729">
        <v>3</v>
      </c>
      <c r="AB729">
        <v>11</v>
      </c>
      <c r="AC729">
        <v>0</v>
      </c>
    </row>
    <row r="730" spans="1:29" ht="16.5" x14ac:dyDescent="0.3">
      <c r="A730">
        <v>6086</v>
      </c>
      <c r="B730">
        <v>1955</v>
      </c>
      <c r="C730" t="s">
        <v>29</v>
      </c>
      <c r="D730" t="s">
        <v>33</v>
      </c>
      <c r="E730">
        <v>80395</v>
      </c>
      <c r="F730">
        <v>0</v>
      </c>
      <c r="G730">
        <v>0</v>
      </c>
      <c r="H730" s="1">
        <v>41601</v>
      </c>
      <c r="I730">
        <v>62</v>
      </c>
      <c r="J730">
        <v>445</v>
      </c>
      <c r="K730">
        <v>25</v>
      </c>
      <c r="L730">
        <v>706</v>
      </c>
      <c r="M730">
        <v>80</v>
      </c>
      <c r="N730">
        <v>76</v>
      </c>
      <c r="O730">
        <v>48</v>
      </c>
      <c r="P730">
        <v>1</v>
      </c>
      <c r="Q730">
        <v>6</v>
      </c>
      <c r="R730">
        <v>5</v>
      </c>
      <c r="S730">
        <v>12</v>
      </c>
      <c r="T730">
        <v>2</v>
      </c>
      <c r="U730">
        <v>0</v>
      </c>
      <c r="V730">
        <v>0</v>
      </c>
      <c r="W730">
        <v>0</v>
      </c>
      <c r="X730">
        <v>1</v>
      </c>
      <c r="Y730">
        <v>0</v>
      </c>
      <c r="Z730">
        <v>0</v>
      </c>
      <c r="AA730">
        <v>3</v>
      </c>
      <c r="AB730">
        <v>11</v>
      </c>
      <c r="AC730">
        <v>0</v>
      </c>
    </row>
    <row r="731" spans="1:29" ht="16.5" x14ac:dyDescent="0.3">
      <c r="A731">
        <v>437</v>
      </c>
      <c r="B731">
        <v>1976</v>
      </c>
      <c r="C731" t="s">
        <v>34</v>
      </c>
      <c r="D731" t="s">
        <v>35</v>
      </c>
      <c r="E731">
        <v>75012</v>
      </c>
      <c r="F731">
        <v>0</v>
      </c>
      <c r="G731">
        <v>0</v>
      </c>
      <c r="H731" s="1">
        <v>41664</v>
      </c>
      <c r="I731">
        <v>41</v>
      </c>
      <c r="J731">
        <v>294</v>
      </c>
      <c r="K731">
        <v>142</v>
      </c>
      <c r="L731">
        <v>218</v>
      </c>
      <c r="M731">
        <v>164</v>
      </c>
      <c r="N731">
        <v>58</v>
      </c>
      <c r="O731">
        <v>151</v>
      </c>
      <c r="P731">
        <v>1</v>
      </c>
      <c r="Q731">
        <v>3</v>
      </c>
      <c r="R731">
        <v>8</v>
      </c>
      <c r="S731">
        <v>11</v>
      </c>
      <c r="T731">
        <v>1</v>
      </c>
      <c r="U731">
        <v>0</v>
      </c>
      <c r="V731">
        <v>0</v>
      </c>
      <c r="W731">
        <v>0</v>
      </c>
      <c r="X731">
        <v>0</v>
      </c>
      <c r="Y731">
        <v>0</v>
      </c>
      <c r="Z731">
        <v>0</v>
      </c>
      <c r="AA731">
        <v>3</v>
      </c>
      <c r="AB731">
        <v>11</v>
      </c>
      <c r="AC731">
        <v>0</v>
      </c>
    </row>
    <row r="732" spans="1:29" ht="16.5" x14ac:dyDescent="0.3">
      <c r="A732">
        <v>11171</v>
      </c>
      <c r="B732">
        <v>1965</v>
      </c>
      <c r="C732" t="s">
        <v>34</v>
      </c>
      <c r="D732" t="s">
        <v>33</v>
      </c>
      <c r="E732">
        <v>56962</v>
      </c>
      <c r="F732">
        <v>2</v>
      </c>
      <c r="G732">
        <v>1</v>
      </c>
      <c r="H732" s="1">
        <v>41558</v>
      </c>
      <c r="I732">
        <v>60</v>
      </c>
      <c r="J732">
        <v>292</v>
      </c>
      <c r="K732">
        <v>3</v>
      </c>
      <c r="L732">
        <v>77</v>
      </c>
      <c r="M732">
        <v>10</v>
      </c>
      <c r="N732">
        <v>3</v>
      </c>
      <c r="O732">
        <v>26</v>
      </c>
      <c r="P732">
        <v>7</v>
      </c>
      <c r="Q732">
        <v>6</v>
      </c>
      <c r="R732">
        <v>3</v>
      </c>
      <c r="S732">
        <v>5</v>
      </c>
      <c r="T732">
        <v>7</v>
      </c>
      <c r="U732">
        <v>0</v>
      </c>
      <c r="V732">
        <v>0</v>
      </c>
      <c r="W732">
        <v>0</v>
      </c>
      <c r="X732">
        <v>0</v>
      </c>
      <c r="Y732">
        <v>0</v>
      </c>
      <c r="Z732">
        <v>0</v>
      </c>
      <c r="AA732">
        <v>3</v>
      </c>
      <c r="AB732">
        <v>11</v>
      </c>
      <c r="AC732">
        <v>0</v>
      </c>
    </row>
    <row r="733" spans="1:29" ht="16.5" x14ac:dyDescent="0.3">
      <c r="A733">
        <v>11101</v>
      </c>
      <c r="B733">
        <v>1991</v>
      </c>
      <c r="C733" t="s">
        <v>29</v>
      </c>
      <c r="D733" t="s">
        <v>31</v>
      </c>
      <c r="E733">
        <v>89891</v>
      </c>
      <c r="F733">
        <v>0</v>
      </c>
      <c r="G733">
        <v>0</v>
      </c>
      <c r="H733" s="1">
        <v>41379</v>
      </c>
      <c r="I733">
        <v>17</v>
      </c>
      <c r="J733">
        <v>412</v>
      </c>
      <c r="K733">
        <v>22</v>
      </c>
      <c r="L733">
        <v>132</v>
      </c>
      <c r="M733">
        <v>59</v>
      </c>
      <c r="N733">
        <v>28</v>
      </c>
      <c r="O733">
        <v>183</v>
      </c>
      <c r="P733">
        <v>1</v>
      </c>
      <c r="Q733">
        <v>11</v>
      </c>
      <c r="R733">
        <v>6</v>
      </c>
      <c r="S733">
        <v>8</v>
      </c>
      <c r="T733">
        <v>4</v>
      </c>
      <c r="U733">
        <v>0</v>
      </c>
      <c r="V733">
        <v>0</v>
      </c>
      <c r="W733">
        <v>1</v>
      </c>
      <c r="X733">
        <v>0</v>
      </c>
      <c r="Y733">
        <v>0</v>
      </c>
      <c r="Z733">
        <v>0</v>
      </c>
      <c r="AA733">
        <v>3</v>
      </c>
      <c r="AB733">
        <v>11</v>
      </c>
      <c r="AC733">
        <v>0</v>
      </c>
    </row>
    <row r="734" spans="1:29" ht="16.5" x14ac:dyDescent="0.3">
      <c r="A734">
        <v>5329</v>
      </c>
      <c r="B734">
        <v>1949</v>
      </c>
      <c r="C734" t="s">
        <v>32</v>
      </c>
      <c r="D734" t="s">
        <v>35</v>
      </c>
      <c r="E734">
        <v>35946</v>
      </c>
      <c r="F734">
        <v>1</v>
      </c>
      <c r="G734">
        <v>1</v>
      </c>
      <c r="H734" s="1">
        <v>41544</v>
      </c>
      <c r="I734">
        <v>24</v>
      </c>
      <c r="J734">
        <v>8</v>
      </c>
      <c r="K734">
        <v>0</v>
      </c>
      <c r="L734">
        <v>3</v>
      </c>
      <c r="M734">
        <v>0</v>
      </c>
      <c r="N734">
        <v>0</v>
      </c>
      <c r="O734">
        <v>0</v>
      </c>
      <c r="P734">
        <v>1</v>
      </c>
      <c r="Q734">
        <v>0</v>
      </c>
      <c r="R734">
        <v>0</v>
      </c>
      <c r="S734">
        <v>3</v>
      </c>
      <c r="T734">
        <v>5</v>
      </c>
      <c r="U734">
        <v>0</v>
      </c>
      <c r="V734">
        <v>0</v>
      </c>
      <c r="W734">
        <v>0</v>
      </c>
      <c r="X734">
        <v>0</v>
      </c>
      <c r="Y734">
        <v>0</v>
      </c>
      <c r="Z734">
        <v>0</v>
      </c>
      <c r="AA734">
        <v>3</v>
      </c>
      <c r="AB734">
        <v>11</v>
      </c>
      <c r="AC734">
        <v>0</v>
      </c>
    </row>
    <row r="735" spans="1:29" ht="16.5" x14ac:dyDescent="0.3">
      <c r="A735">
        <v>610</v>
      </c>
      <c r="B735">
        <v>1953</v>
      </c>
      <c r="C735" t="s">
        <v>32</v>
      </c>
      <c r="D735" t="s">
        <v>31</v>
      </c>
      <c r="E735">
        <v>53593</v>
      </c>
      <c r="F735">
        <v>1</v>
      </c>
      <c r="G735">
        <v>1</v>
      </c>
      <c r="H735" s="1">
        <v>41128</v>
      </c>
      <c r="I735">
        <v>60</v>
      </c>
      <c r="J735">
        <v>349</v>
      </c>
      <c r="K735">
        <v>4</v>
      </c>
      <c r="L735">
        <v>78</v>
      </c>
      <c r="M735">
        <v>6</v>
      </c>
      <c r="N735">
        <v>0</v>
      </c>
      <c r="O735">
        <v>43</v>
      </c>
      <c r="P735">
        <v>8</v>
      </c>
      <c r="Q735">
        <v>7</v>
      </c>
      <c r="R735">
        <v>2</v>
      </c>
      <c r="S735">
        <v>6</v>
      </c>
      <c r="T735">
        <v>8</v>
      </c>
      <c r="U735">
        <v>0</v>
      </c>
      <c r="V735">
        <v>0</v>
      </c>
      <c r="W735">
        <v>0</v>
      </c>
      <c r="X735">
        <v>0</v>
      </c>
      <c r="Y735">
        <v>0</v>
      </c>
      <c r="Z735">
        <v>0</v>
      </c>
      <c r="AA735">
        <v>3</v>
      </c>
      <c r="AB735">
        <v>11</v>
      </c>
      <c r="AC735">
        <v>0</v>
      </c>
    </row>
    <row r="736" spans="1:29" ht="16.5" x14ac:dyDescent="0.3">
      <c r="A736">
        <v>9384</v>
      </c>
      <c r="B736">
        <v>1978</v>
      </c>
      <c r="C736" t="s">
        <v>29</v>
      </c>
      <c r="D736" t="s">
        <v>33</v>
      </c>
      <c r="E736">
        <v>66373</v>
      </c>
      <c r="F736">
        <v>1</v>
      </c>
      <c r="G736">
        <v>1</v>
      </c>
      <c r="H736" s="1">
        <v>41437</v>
      </c>
      <c r="I736">
        <v>57</v>
      </c>
      <c r="J736">
        <v>328</v>
      </c>
      <c r="K736">
        <v>9</v>
      </c>
      <c r="L736">
        <v>124</v>
      </c>
      <c r="M736">
        <v>12</v>
      </c>
      <c r="N736">
        <v>24</v>
      </c>
      <c r="O736">
        <v>109</v>
      </c>
      <c r="P736">
        <v>7</v>
      </c>
      <c r="Q736">
        <v>4</v>
      </c>
      <c r="R736">
        <v>2</v>
      </c>
      <c r="S736">
        <v>10</v>
      </c>
      <c r="T736">
        <v>3</v>
      </c>
      <c r="U736">
        <v>0</v>
      </c>
      <c r="V736">
        <v>0</v>
      </c>
      <c r="W736">
        <v>0</v>
      </c>
      <c r="X736">
        <v>0</v>
      </c>
      <c r="Y736">
        <v>0</v>
      </c>
      <c r="Z736">
        <v>0</v>
      </c>
      <c r="AA736">
        <v>3</v>
      </c>
      <c r="AB736">
        <v>11</v>
      </c>
      <c r="AC736">
        <v>0</v>
      </c>
    </row>
    <row r="737" spans="1:29" ht="16.5" x14ac:dyDescent="0.3">
      <c r="A737">
        <v>5956</v>
      </c>
      <c r="B737">
        <v>1948</v>
      </c>
      <c r="C737" t="s">
        <v>32</v>
      </c>
      <c r="D737" t="s">
        <v>35</v>
      </c>
      <c r="E737">
        <v>45072</v>
      </c>
      <c r="F737">
        <v>1</v>
      </c>
      <c r="G737">
        <v>2</v>
      </c>
      <c r="H737" s="1">
        <v>41563</v>
      </c>
      <c r="I737">
        <v>74</v>
      </c>
      <c r="J737">
        <v>144</v>
      </c>
      <c r="K737">
        <v>2</v>
      </c>
      <c r="L737">
        <v>99</v>
      </c>
      <c r="M737">
        <v>7</v>
      </c>
      <c r="N737">
        <v>2</v>
      </c>
      <c r="O737">
        <v>30</v>
      </c>
      <c r="P737">
        <v>5</v>
      </c>
      <c r="Q737">
        <v>6</v>
      </c>
      <c r="R737">
        <v>1</v>
      </c>
      <c r="S737">
        <v>4</v>
      </c>
      <c r="T737">
        <v>8</v>
      </c>
      <c r="U737">
        <v>0</v>
      </c>
      <c r="V737">
        <v>0</v>
      </c>
      <c r="W737">
        <v>0</v>
      </c>
      <c r="X737">
        <v>0</v>
      </c>
      <c r="Y737">
        <v>0</v>
      </c>
      <c r="Z737">
        <v>0</v>
      </c>
      <c r="AA737">
        <v>3</v>
      </c>
      <c r="AB737">
        <v>11</v>
      </c>
      <c r="AC737">
        <v>0</v>
      </c>
    </row>
    <row r="738" spans="1:29" ht="16.5" x14ac:dyDescent="0.3">
      <c r="A738">
        <v>10430</v>
      </c>
      <c r="B738">
        <v>1973</v>
      </c>
      <c r="C738" t="s">
        <v>29</v>
      </c>
      <c r="D738" t="s">
        <v>35</v>
      </c>
      <c r="E738">
        <v>89694</v>
      </c>
      <c r="F738">
        <v>1</v>
      </c>
      <c r="G738">
        <v>1</v>
      </c>
      <c r="H738" s="1">
        <v>41556</v>
      </c>
      <c r="I738">
        <v>22</v>
      </c>
      <c r="J738">
        <v>1126</v>
      </c>
      <c r="K738">
        <v>28</v>
      </c>
      <c r="L738">
        <v>211</v>
      </c>
      <c r="M738">
        <v>37</v>
      </c>
      <c r="N738">
        <v>28</v>
      </c>
      <c r="O738">
        <v>42</v>
      </c>
      <c r="P738">
        <v>3</v>
      </c>
      <c r="Q738">
        <v>4</v>
      </c>
      <c r="R738">
        <v>3</v>
      </c>
      <c r="S738">
        <v>4</v>
      </c>
      <c r="T738">
        <v>5</v>
      </c>
      <c r="U738">
        <v>0</v>
      </c>
      <c r="V738">
        <v>1</v>
      </c>
      <c r="W738">
        <v>1</v>
      </c>
      <c r="X738">
        <v>1</v>
      </c>
      <c r="Y738">
        <v>0</v>
      </c>
      <c r="Z738">
        <v>0</v>
      </c>
      <c r="AA738">
        <v>3</v>
      </c>
      <c r="AB738">
        <v>11</v>
      </c>
      <c r="AC738">
        <v>0</v>
      </c>
    </row>
    <row r="739" spans="1:29" ht="16.5" x14ac:dyDescent="0.3">
      <c r="A739">
        <v>7875</v>
      </c>
      <c r="B739">
        <v>1949</v>
      </c>
      <c r="C739" t="s">
        <v>29</v>
      </c>
      <c r="D739" t="s">
        <v>33</v>
      </c>
      <c r="E739">
        <v>72025</v>
      </c>
      <c r="F739">
        <v>0</v>
      </c>
      <c r="G739">
        <v>0</v>
      </c>
      <c r="H739" s="1">
        <v>41758</v>
      </c>
      <c r="I739">
        <v>46</v>
      </c>
      <c r="J739">
        <v>967</v>
      </c>
      <c r="K739">
        <v>0</v>
      </c>
      <c r="L739">
        <v>617</v>
      </c>
      <c r="M739">
        <v>43</v>
      </c>
      <c r="N739">
        <v>50</v>
      </c>
      <c r="O739">
        <v>0</v>
      </c>
      <c r="P739">
        <v>1</v>
      </c>
      <c r="Q739">
        <v>4</v>
      </c>
      <c r="R739">
        <v>8</v>
      </c>
      <c r="S739">
        <v>13</v>
      </c>
      <c r="T739">
        <v>2</v>
      </c>
      <c r="U739">
        <v>0</v>
      </c>
      <c r="V739">
        <v>1</v>
      </c>
      <c r="W739">
        <v>1</v>
      </c>
      <c r="X739">
        <v>1</v>
      </c>
      <c r="Y739">
        <v>0</v>
      </c>
      <c r="Z739">
        <v>0</v>
      </c>
      <c r="AA739">
        <v>3</v>
      </c>
      <c r="AB739">
        <v>11</v>
      </c>
      <c r="AC739">
        <v>1</v>
      </c>
    </row>
    <row r="740" spans="1:29" ht="16.5" x14ac:dyDescent="0.3">
      <c r="A740">
        <v>7072</v>
      </c>
      <c r="B740">
        <v>1973</v>
      </c>
      <c r="C740" t="s">
        <v>29</v>
      </c>
      <c r="D740" t="s">
        <v>33</v>
      </c>
      <c r="E740">
        <v>67432</v>
      </c>
      <c r="F740">
        <v>0</v>
      </c>
      <c r="G740">
        <v>1</v>
      </c>
      <c r="H740" s="1">
        <v>41362</v>
      </c>
      <c r="I740">
        <v>69</v>
      </c>
      <c r="J740">
        <v>432</v>
      </c>
      <c r="K740">
        <v>79</v>
      </c>
      <c r="L740">
        <v>341</v>
      </c>
      <c r="M740">
        <v>177</v>
      </c>
      <c r="N740">
        <v>136</v>
      </c>
      <c r="O740">
        <v>170</v>
      </c>
      <c r="P740">
        <v>2</v>
      </c>
      <c r="Q740">
        <v>8</v>
      </c>
      <c r="R740">
        <v>5</v>
      </c>
      <c r="S740">
        <v>4</v>
      </c>
      <c r="T740">
        <v>4</v>
      </c>
      <c r="U740">
        <v>0</v>
      </c>
      <c r="V740">
        <v>0</v>
      </c>
      <c r="W740">
        <v>0</v>
      </c>
      <c r="X740">
        <v>0</v>
      </c>
      <c r="Y740">
        <v>0</v>
      </c>
      <c r="Z740">
        <v>0</v>
      </c>
      <c r="AA740">
        <v>3</v>
      </c>
      <c r="AB740">
        <v>11</v>
      </c>
      <c r="AC740">
        <v>0</v>
      </c>
    </row>
    <row r="741" spans="1:29" ht="16.5" x14ac:dyDescent="0.3">
      <c r="A741">
        <v>6255</v>
      </c>
      <c r="B741">
        <v>1952</v>
      </c>
      <c r="C741" t="s">
        <v>34</v>
      </c>
      <c r="D741" t="s">
        <v>31</v>
      </c>
      <c r="E741">
        <v>70545</v>
      </c>
      <c r="F741">
        <v>0</v>
      </c>
      <c r="G741">
        <v>1</v>
      </c>
      <c r="H741" s="1">
        <v>41793</v>
      </c>
      <c r="I741">
        <v>29</v>
      </c>
      <c r="J741">
        <v>138</v>
      </c>
      <c r="K741">
        <v>39</v>
      </c>
      <c r="L741">
        <v>63</v>
      </c>
      <c r="M741">
        <v>55</v>
      </c>
      <c r="N741">
        <v>18</v>
      </c>
      <c r="O741">
        <v>21</v>
      </c>
      <c r="P741">
        <v>1</v>
      </c>
      <c r="Q741">
        <v>4</v>
      </c>
      <c r="R741">
        <v>1</v>
      </c>
      <c r="S741">
        <v>7</v>
      </c>
      <c r="T741">
        <v>2</v>
      </c>
      <c r="U741">
        <v>0</v>
      </c>
      <c r="V741">
        <v>0</v>
      </c>
      <c r="W741">
        <v>0</v>
      </c>
      <c r="X741">
        <v>0</v>
      </c>
      <c r="Y741">
        <v>0</v>
      </c>
      <c r="Z741">
        <v>0</v>
      </c>
      <c r="AA741">
        <v>3</v>
      </c>
      <c r="AB741">
        <v>11</v>
      </c>
      <c r="AC741">
        <v>0</v>
      </c>
    </row>
    <row r="742" spans="1:29" ht="16.5" x14ac:dyDescent="0.3">
      <c r="A742">
        <v>6516</v>
      </c>
      <c r="B742">
        <v>1989</v>
      </c>
      <c r="C742" t="s">
        <v>36</v>
      </c>
      <c r="D742" t="s">
        <v>33</v>
      </c>
      <c r="E742">
        <v>17487</v>
      </c>
      <c r="F742">
        <v>1</v>
      </c>
      <c r="G742">
        <v>0</v>
      </c>
      <c r="H742" s="1">
        <v>41351</v>
      </c>
      <c r="I742">
        <v>37</v>
      </c>
      <c r="J742">
        <v>0</v>
      </c>
      <c r="K742">
        <v>0</v>
      </c>
      <c r="L742">
        <v>1</v>
      </c>
      <c r="M742">
        <v>7</v>
      </c>
      <c r="N742">
        <v>4</v>
      </c>
      <c r="O742">
        <v>6</v>
      </c>
      <c r="P742">
        <v>1</v>
      </c>
      <c r="Q742">
        <v>1</v>
      </c>
      <c r="R742">
        <v>0</v>
      </c>
      <c r="S742">
        <v>2</v>
      </c>
      <c r="T742">
        <v>7</v>
      </c>
      <c r="U742">
        <v>0</v>
      </c>
      <c r="V742">
        <v>0</v>
      </c>
      <c r="W742">
        <v>0</v>
      </c>
      <c r="X742">
        <v>0</v>
      </c>
      <c r="Y742">
        <v>0</v>
      </c>
      <c r="Z742">
        <v>0</v>
      </c>
      <c r="AA742">
        <v>3</v>
      </c>
      <c r="AB742">
        <v>11</v>
      </c>
      <c r="AC742">
        <v>0</v>
      </c>
    </row>
    <row r="743" spans="1:29" ht="16.5" x14ac:dyDescent="0.3">
      <c r="A743">
        <v>5564</v>
      </c>
      <c r="B743">
        <v>1969</v>
      </c>
      <c r="C743" t="s">
        <v>29</v>
      </c>
      <c r="D743" t="s">
        <v>31</v>
      </c>
      <c r="E743">
        <v>62882</v>
      </c>
      <c r="F743">
        <v>0</v>
      </c>
      <c r="G743">
        <v>1</v>
      </c>
      <c r="H743" s="1">
        <v>41130</v>
      </c>
      <c r="I743">
        <v>26</v>
      </c>
      <c r="J743">
        <v>509</v>
      </c>
      <c r="K743">
        <v>133</v>
      </c>
      <c r="L743">
        <v>497</v>
      </c>
      <c r="M743">
        <v>78</v>
      </c>
      <c r="N743">
        <v>24</v>
      </c>
      <c r="O743">
        <v>97</v>
      </c>
      <c r="P743">
        <v>2</v>
      </c>
      <c r="Q743">
        <v>7</v>
      </c>
      <c r="R743">
        <v>5</v>
      </c>
      <c r="S743">
        <v>6</v>
      </c>
      <c r="T743">
        <v>4</v>
      </c>
      <c r="U743">
        <v>0</v>
      </c>
      <c r="V743">
        <v>0</v>
      </c>
      <c r="W743">
        <v>0</v>
      </c>
      <c r="X743">
        <v>0</v>
      </c>
      <c r="Y743">
        <v>0</v>
      </c>
      <c r="Z743">
        <v>0</v>
      </c>
      <c r="AA743">
        <v>3</v>
      </c>
      <c r="AB743">
        <v>11</v>
      </c>
      <c r="AC743">
        <v>0</v>
      </c>
    </row>
    <row r="744" spans="1:29" ht="16.5" x14ac:dyDescent="0.3">
      <c r="A744">
        <v>5682</v>
      </c>
      <c r="B744">
        <v>1953</v>
      </c>
      <c r="C744" t="s">
        <v>32</v>
      </c>
      <c r="D744" t="s">
        <v>30</v>
      </c>
      <c r="E744">
        <v>64108</v>
      </c>
      <c r="F744">
        <v>0</v>
      </c>
      <c r="G744">
        <v>1</v>
      </c>
      <c r="H744" s="1">
        <v>41356</v>
      </c>
      <c r="I744">
        <v>8</v>
      </c>
      <c r="J744">
        <v>948</v>
      </c>
      <c r="K744">
        <v>10</v>
      </c>
      <c r="L744">
        <v>86</v>
      </c>
      <c r="M744">
        <v>13</v>
      </c>
      <c r="N744">
        <v>21</v>
      </c>
      <c r="O744">
        <v>21</v>
      </c>
      <c r="P744">
        <v>4</v>
      </c>
      <c r="Q744">
        <v>6</v>
      </c>
      <c r="R744">
        <v>9</v>
      </c>
      <c r="S744">
        <v>11</v>
      </c>
      <c r="T744">
        <v>5</v>
      </c>
      <c r="U744">
        <v>0</v>
      </c>
      <c r="V744">
        <v>0</v>
      </c>
      <c r="W744">
        <v>0</v>
      </c>
      <c r="X744">
        <v>0</v>
      </c>
      <c r="Y744">
        <v>0</v>
      </c>
      <c r="Z744">
        <v>0</v>
      </c>
      <c r="AA744">
        <v>3</v>
      </c>
      <c r="AB744">
        <v>11</v>
      </c>
      <c r="AC744">
        <v>0</v>
      </c>
    </row>
    <row r="745" spans="1:29" ht="16.5" x14ac:dyDescent="0.3">
      <c r="A745">
        <v>7458</v>
      </c>
      <c r="B745">
        <v>1956</v>
      </c>
      <c r="C745" t="s">
        <v>34</v>
      </c>
      <c r="D745" t="s">
        <v>31</v>
      </c>
      <c r="E745">
        <v>34941</v>
      </c>
      <c r="F745">
        <v>1</v>
      </c>
      <c r="G745">
        <v>1</v>
      </c>
      <c r="H745" s="1">
        <v>41339</v>
      </c>
      <c r="I745">
        <v>26</v>
      </c>
      <c r="J745">
        <v>39</v>
      </c>
      <c r="K745">
        <v>2</v>
      </c>
      <c r="L745">
        <v>25</v>
      </c>
      <c r="M745">
        <v>4</v>
      </c>
      <c r="N745">
        <v>3</v>
      </c>
      <c r="O745">
        <v>24</v>
      </c>
      <c r="P745">
        <v>2</v>
      </c>
      <c r="Q745">
        <v>3</v>
      </c>
      <c r="R745">
        <v>0</v>
      </c>
      <c r="S745">
        <v>3</v>
      </c>
      <c r="T745">
        <v>8</v>
      </c>
      <c r="U745">
        <v>0</v>
      </c>
      <c r="V745">
        <v>0</v>
      </c>
      <c r="W745">
        <v>0</v>
      </c>
      <c r="X745">
        <v>0</v>
      </c>
      <c r="Y745">
        <v>0</v>
      </c>
      <c r="Z745">
        <v>0</v>
      </c>
      <c r="AA745">
        <v>3</v>
      </c>
      <c r="AB745">
        <v>11</v>
      </c>
      <c r="AC745">
        <v>0</v>
      </c>
    </row>
    <row r="746" spans="1:29" ht="16.5" x14ac:dyDescent="0.3">
      <c r="A746">
        <v>5237</v>
      </c>
      <c r="B746">
        <v>1950</v>
      </c>
      <c r="C746" t="s">
        <v>32</v>
      </c>
      <c r="D746" t="s">
        <v>30</v>
      </c>
      <c r="E746">
        <v>48767</v>
      </c>
      <c r="F746">
        <v>1</v>
      </c>
      <c r="G746">
        <v>2</v>
      </c>
      <c r="H746" s="1">
        <v>41640</v>
      </c>
      <c r="I746">
        <v>79</v>
      </c>
      <c r="J746">
        <v>28</v>
      </c>
      <c r="K746">
        <v>1</v>
      </c>
      <c r="L746">
        <v>21</v>
      </c>
      <c r="M746">
        <v>3</v>
      </c>
      <c r="N746">
        <v>0</v>
      </c>
      <c r="O746">
        <v>10</v>
      </c>
      <c r="P746">
        <v>3</v>
      </c>
      <c r="Q746">
        <v>2</v>
      </c>
      <c r="R746">
        <v>1</v>
      </c>
      <c r="S746">
        <v>3</v>
      </c>
      <c r="T746">
        <v>5</v>
      </c>
      <c r="U746">
        <v>0</v>
      </c>
      <c r="V746">
        <v>0</v>
      </c>
      <c r="W746">
        <v>0</v>
      </c>
      <c r="X746">
        <v>0</v>
      </c>
      <c r="Y746">
        <v>0</v>
      </c>
      <c r="Z746">
        <v>0</v>
      </c>
      <c r="AA746">
        <v>3</v>
      </c>
      <c r="AB746">
        <v>11</v>
      </c>
      <c r="AC746">
        <v>0</v>
      </c>
    </row>
    <row r="747" spans="1:29" ht="16.5" x14ac:dyDescent="0.3">
      <c r="A747">
        <v>7761</v>
      </c>
      <c r="B747">
        <v>1978</v>
      </c>
      <c r="C747" t="s">
        <v>37</v>
      </c>
      <c r="D747" t="s">
        <v>31</v>
      </c>
      <c r="E747">
        <v>38702</v>
      </c>
      <c r="F747">
        <v>1</v>
      </c>
      <c r="G747">
        <v>0</v>
      </c>
      <c r="H747" s="1">
        <v>41487</v>
      </c>
      <c r="I747">
        <v>71</v>
      </c>
      <c r="J747">
        <v>13</v>
      </c>
      <c r="K747">
        <v>11</v>
      </c>
      <c r="L747">
        <v>24</v>
      </c>
      <c r="M747">
        <v>13</v>
      </c>
      <c r="N747">
        <v>8</v>
      </c>
      <c r="O747">
        <v>40</v>
      </c>
      <c r="P747">
        <v>2</v>
      </c>
      <c r="Q747">
        <v>3</v>
      </c>
      <c r="R747">
        <v>0</v>
      </c>
      <c r="S747">
        <v>4</v>
      </c>
      <c r="T747">
        <v>6</v>
      </c>
      <c r="U747">
        <v>0</v>
      </c>
      <c r="V747">
        <v>0</v>
      </c>
      <c r="W747">
        <v>0</v>
      </c>
      <c r="X747">
        <v>0</v>
      </c>
      <c r="Y747">
        <v>0</v>
      </c>
      <c r="Z747">
        <v>0</v>
      </c>
      <c r="AA747">
        <v>3</v>
      </c>
      <c r="AB747">
        <v>11</v>
      </c>
      <c r="AC747">
        <v>0</v>
      </c>
    </row>
    <row r="748" spans="1:29" ht="16.5" x14ac:dyDescent="0.3">
      <c r="A748">
        <v>5278</v>
      </c>
      <c r="B748">
        <v>1964</v>
      </c>
      <c r="C748" t="s">
        <v>29</v>
      </c>
      <c r="D748" t="s">
        <v>33</v>
      </c>
      <c r="E748">
        <v>82224</v>
      </c>
      <c r="F748">
        <v>0</v>
      </c>
      <c r="G748">
        <v>0</v>
      </c>
      <c r="H748" s="1">
        <v>41664</v>
      </c>
      <c r="I748">
        <v>83</v>
      </c>
      <c r="J748">
        <v>307</v>
      </c>
      <c r="K748">
        <v>26</v>
      </c>
      <c r="L748">
        <v>360</v>
      </c>
      <c r="M748">
        <v>138</v>
      </c>
      <c r="N748">
        <v>31</v>
      </c>
      <c r="O748">
        <v>40</v>
      </c>
      <c r="P748">
        <v>1</v>
      </c>
      <c r="Q748">
        <v>6</v>
      </c>
      <c r="R748">
        <v>9</v>
      </c>
      <c r="S748">
        <v>5</v>
      </c>
      <c r="T748">
        <v>3</v>
      </c>
      <c r="U748">
        <v>0</v>
      </c>
      <c r="V748">
        <v>0</v>
      </c>
      <c r="W748">
        <v>0</v>
      </c>
      <c r="X748">
        <v>1</v>
      </c>
      <c r="Y748">
        <v>0</v>
      </c>
      <c r="Z748">
        <v>0</v>
      </c>
      <c r="AA748">
        <v>3</v>
      </c>
      <c r="AB748">
        <v>11</v>
      </c>
      <c r="AC748">
        <v>0</v>
      </c>
    </row>
    <row r="749" spans="1:29" ht="16.5" x14ac:dyDescent="0.3">
      <c r="A749">
        <v>3560</v>
      </c>
      <c r="B749">
        <v>1952</v>
      </c>
      <c r="C749" t="s">
        <v>29</v>
      </c>
      <c r="D749" t="s">
        <v>31</v>
      </c>
      <c r="E749">
        <v>83844</v>
      </c>
      <c r="F749">
        <v>0</v>
      </c>
      <c r="G749">
        <v>0</v>
      </c>
      <c r="H749" s="1">
        <v>41406</v>
      </c>
      <c r="I749">
        <v>57</v>
      </c>
      <c r="J749">
        <v>901</v>
      </c>
      <c r="K749">
        <v>31</v>
      </c>
      <c r="L749">
        <v>345</v>
      </c>
      <c r="M749">
        <v>75</v>
      </c>
      <c r="N749">
        <v>31</v>
      </c>
      <c r="O749">
        <v>191</v>
      </c>
      <c r="P749">
        <v>1</v>
      </c>
      <c r="Q749">
        <v>4</v>
      </c>
      <c r="R749">
        <v>4</v>
      </c>
      <c r="S749">
        <v>11</v>
      </c>
      <c r="T749">
        <v>1</v>
      </c>
      <c r="U749">
        <v>0</v>
      </c>
      <c r="V749">
        <v>0</v>
      </c>
      <c r="W749">
        <v>1</v>
      </c>
      <c r="X749">
        <v>0</v>
      </c>
      <c r="Y749">
        <v>0</v>
      </c>
      <c r="Z749">
        <v>0</v>
      </c>
      <c r="AA749">
        <v>3</v>
      </c>
      <c r="AB749">
        <v>11</v>
      </c>
      <c r="AC749">
        <v>0</v>
      </c>
    </row>
    <row r="750" spans="1:29" ht="16.5" x14ac:dyDescent="0.3">
      <c r="A750">
        <v>7235</v>
      </c>
      <c r="B750">
        <v>1975</v>
      </c>
      <c r="C750" t="s">
        <v>37</v>
      </c>
      <c r="D750" t="s">
        <v>33</v>
      </c>
      <c r="E750">
        <v>17003</v>
      </c>
      <c r="F750">
        <v>1</v>
      </c>
      <c r="G750">
        <v>0</v>
      </c>
      <c r="H750" s="1">
        <v>41617</v>
      </c>
      <c r="I750">
        <v>37</v>
      </c>
      <c r="J750">
        <v>2</v>
      </c>
      <c r="K750">
        <v>5</v>
      </c>
      <c r="L750">
        <v>12</v>
      </c>
      <c r="M750">
        <v>4</v>
      </c>
      <c r="N750">
        <v>8</v>
      </c>
      <c r="O750">
        <v>7</v>
      </c>
      <c r="P750">
        <v>3</v>
      </c>
      <c r="Q750">
        <v>2</v>
      </c>
      <c r="R750">
        <v>0</v>
      </c>
      <c r="S750">
        <v>4</v>
      </c>
      <c r="T750">
        <v>5</v>
      </c>
      <c r="U750">
        <v>0</v>
      </c>
      <c r="V750">
        <v>0</v>
      </c>
      <c r="W750">
        <v>0</v>
      </c>
      <c r="X750">
        <v>0</v>
      </c>
      <c r="Y750">
        <v>0</v>
      </c>
      <c r="Z750">
        <v>0</v>
      </c>
      <c r="AA750">
        <v>3</v>
      </c>
      <c r="AB750">
        <v>11</v>
      </c>
      <c r="AC750">
        <v>0</v>
      </c>
    </row>
    <row r="751" spans="1:29" ht="16.5" x14ac:dyDescent="0.3">
      <c r="A751">
        <v>10548</v>
      </c>
      <c r="B751">
        <v>1995</v>
      </c>
      <c r="C751" t="s">
        <v>29</v>
      </c>
      <c r="D751" t="s">
        <v>30</v>
      </c>
      <c r="E751">
        <v>71163</v>
      </c>
      <c r="F751">
        <v>0</v>
      </c>
      <c r="G751">
        <v>0</v>
      </c>
      <c r="H751" s="1">
        <v>41707</v>
      </c>
      <c r="I751">
        <v>30</v>
      </c>
      <c r="J751">
        <v>283</v>
      </c>
      <c r="K751">
        <v>17</v>
      </c>
      <c r="L751">
        <v>372</v>
      </c>
      <c r="M751">
        <v>138</v>
      </c>
      <c r="N751">
        <v>106</v>
      </c>
      <c r="O751">
        <v>44</v>
      </c>
      <c r="P751">
        <v>1</v>
      </c>
      <c r="Q751">
        <v>3</v>
      </c>
      <c r="R751">
        <v>8</v>
      </c>
      <c r="S751">
        <v>12</v>
      </c>
      <c r="T751">
        <v>1</v>
      </c>
      <c r="U751">
        <v>0</v>
      </c>
      <c r="V751">
        <v>0</v>
      </c>
      <c r="W751">
        <v>0</v>
      </c>
      <c r="X751">
        <v>0</v>
      </c>
      <c r="Y751">
        <v>0</v>
      </c>
      <c r="Z751">
        <v>0</v>
      </c>
      <c r="AA751">
        <v>3</v>
      </c>
      <c r="AB751">
        <v>11</v>
      </c>
      <c r="AC751">
        <v>0</v>
      </c>
    </row>
    <row r="752" spans="1:29" ht="16.5" x14ac:dyDescent="0.3">
      <c r="A752">
        <v>2281</v>
      </c>
      <c r="B752">
        <v>1970</v>
      </c>
      <c r="C752" t="s">
        <v>29</v>
      </c>
      <c r="D752" t="s">
        <v>30</v>
      </c>
      <c r="E752">
        <v>33697</v>
      </c>
      <c r="F752">
        <v>1</v>
      </c>
      <c r="G752">
        <v>0</v>
      </c>
      <c r="H752" s="1">
        <v>41532</v>
      </c>
      <c r="I752">
        <v>34</v>
      </c>
      <c r="J752">
        <v>4</v>
      </c>
      <c r="K752">
        <v>3</v>
      </c>
      <c r="L752">
        <v>7</v>
      </c>
      <c r="M752">
        <v>0</v>
      </c>
      <c r="N752">
        <v>3</v>
      </c>
      <c r="O752">
        <v>11</v>
      </c>
      <c r="P752">
        <v>1</v>
      </c>
      <c r="Q752">
        <v>1</v>
      </c>
      <c r="R752">
        <v>0</v>
      </c>
      <c r="S752">
        <v>2</v>
      </c>
      <c r="T752">
        <v>7</v>
      </c>
      <c r="U752">
        <v>1</v>
      </c>
      <c r="V752">
        <v>0</v>
      </c>
      <c r="W752">
        <v>0</v>
      </c>
      <c r="X752">
        <v>0</v>
      </c>
      <c r="Y752">
        <v>0</v>
      </c>
      <c r="Z752">
        <v>0</v>
      </c>
      <c r="AA752">
        <v>3</v>
      </c>
      <c r="AB752">
        <v>11</v>
      </c>
      <c r="AC752">
        <v>0</v>
      </c>
    </row>
    <row r="753" spans="1:29" ht="16.5" x14ac:dyDescent="0.3">
      <c r="A753">
        <v>4073</v>
      </c>
      <c r="B753">
        <v>1954</v>
      </c>
      <c r="C753" t="s">
        <v>37</v>
      </c>
      <c r="D753" t="s">
        <v>33</v>
      </c>
      <c r="E753">
        <v>63564</v>
      </c>
      <c r="F753">
        <v>0</v>
      </c>
      <c r="G753">
        <v>0</v>
      </c>
      <c r="H753" s="1">
        <v>41668</v>
      </c>
      <c r="I753">
        <v>0</v>
      </c>
      <c r="J753">
        <v>769</v>
      </c>
      <c r="K753">
        <v>80</v>
      </c>
      <c r="L753">
        <v>252</v>
      </c>
      <c r="M753">
        <v>15</v>
      </c>
      <c r="N753">
        <v>34</v>
      </c>
      <c r="O753">
        <v>65</v>
      </c>
      <c r="P753">
        <v>1</v>
      </c>
      <c r="Q753">
        <v>10</v>
      </c>
      <c r="R753">
        <v>10</v>
      </c>
      <c r="S753">
        <v>7</v>
      </c>
      <c r="T753">
        <v>6</v>
      </c>
      <c r="U753">
        <v>1</v>
      </c>
      <c r="V753">
        <v>0</v>
      </c>
      <c r="W753">
        <v>0</v>
      </c>
      <c r="X753">
        <v>0</v>
      </c>
      <c r="Y753">
        <v>0</v>
      </c>
      <c r="Z753">
        <v>0</v>
      </c>
      <c r="AA753">
        <v>3</v>
      </c>
      <c r="AB753">
        <v>11</v>
      </c>
      <c r="AC753">
        <v>1</v>
      </c>
    </row>
    <row r="754" spans="1:29" ht="16.5" x14ac:dyDescent="0.3">
      <c r="A754">
        <v>6974</v>
      </c>
      <c r="B754">
        <v>1972</v>
      </c>
      <c r="C754" t="s">
        <v>32</v>
      </c>
      <c r="D754" t="s">
        <v>31</v>
      </c>
      <c r="E754">
        <v>83443</v>
      </c>
      <c r="F754">
        <v>0</v>
      </c>
      <c r="G754">
        <v>0</v>
      </c>
      <c r="H754" s="1">
        <v>41639</v>
      </c>
      <c r="I754">
        <v>89</v>
      </c>
      <c r="J754">
        <v>518</v>
      </c>
      <c r="K754">
        <v>42</v>
      </c>
      <c r="L754">
        <v>742</v>
      </c>
      <c r="M754">
        <v>55</v>
      </c>
      <c r="N754">
        <v>56</v>
      </c>
      <c r="O754">
        <v>84</v>
      </c>
      <c r="P754">
        <v>1</v>
      </c>
      <c r="Q754">
        <v>6</v>
      </c>
      <c r="R754">
        <v>10</v>
      </c>
      <c r="S754">
        <v>5</v>
      </c>
      <c r="T754">
        <v>2</v>
      </c>
      <c r="U754">
        <v>0</v>
      </c>
      <c r="V754">
        <v>0</v>
      </c>
      <c r="W754">
        <v>0</v>
      </c>
      <c r="X754">
        <v>0</v>
      </c>
      <c r="Y754">
        <v>0</v>
      </c>
      <c r="Z754">
        <v>0</v>
      </c>
      <c r="AA754">
        <v>3</v>
      </c>
      <c r="AB754">
        <v>11</v>
      </c>
      <c r="AC754">
        <v>0</v>
      </c>
    </row>
    <row r="755" spans="1:29" ht="16.5" x14ac:dyDescent="0.3">
      <c r="A755">
        <v>7938</v>
      </c>
      <c r="B755">
        <v>1958</v>
      </c>
      <c r="C755" t="s">
        <v>32</v>
      </c>
      <c r="D755" t="s">
        <v>31</v>
      </c>
      <c r="E755">
        <v>51518</v>
      </c>
      <c r="F755">
        <v>0</v>
      </c>
      <c r="G755">
        <v>1</v>
      </c>
      <c r="H755" s="1">
        <v>41550</v>
      </c>
      <c r="I755">
        <v>92</v>
      </c>
      <c r="J755">
        <v>350</v>
      </c>
      <c r="K755">
        <v>8</v>
      </c>
      <c r="L755">
        <v>66</v>
      </c>
      <c r="M755">
        <v>17</v>
      </c>
      <c r="N755">
        <v>4</v>
      </c>
      <c r="O755">
        <v>4</v>
      </c>
      <c r="P755">
        <v>2</v>
      </c>
      <c r="Q755">
        <v>3</v>
      </c>
      <c r="R755">
        <v>2</v>
      </c>
      <c r="S755">
        <v>10</v>
      </c>
      <c r="T755">
        <v>3</v>
      </c>
      <c r="U755">
        <v>0</v>
      </c>
      <c r="V755">
        <v>0</v>
      </c>
      <c r="W755">
        <v>0</v>
      </c>
      <c r="X755">
        <v>0</v>
      </c>
      <c r="Y755">
        <v>0</v>
      </c>
      <c r="Z755">
        <v>0</v>
      </c>
      <c r="AA755">
        <v>3</v>
      </c>
      <c r="AB755">
        <v>11</v>
      </c>
      <c r="AC755">
        <v>0</v>
      </c>
    </row>
    <row r="756" spans="1:29" ht="16.5" x14ac:dyDescent="0.3">
      <c r="A756">
        <v>7094</v>
      </c>
      <c r="B756">
        <v>1975</v>
      </c>
      <c r="C756" t="s">
        <v>29</v>
      </c>
      <c r="D756" t="s">
        <v>38</v>
      </c>
      <c r="E756">
        <v>58330</v>
      </c>
      <c r="F756">
        <v>0</v>
      </c>
      <c r="G756">
        <v>1</v>
      </c>
      <c r="H756" s="1">
        <v>41633</v>
      </c>
      <c r="I756">
        <v>87</v>
      </c>
      <c r="J756">
        <v>445</v>
      </c>
      <c r="K756">
        <v>53</v>
      </c>
      <c r="L756">
        <v>213</v>
      </c>
      <c r="M756">
        <v>104</v>
      </c>
      <c r="N756">
        <v>98</v>
      </c>
      <c r="O756">
        <v>151</v>
      </c>
      <c r="P756">
        <v>1</v>
      </c>
      <c r="Q756">
        <v>6</v>
      </c>
      <c r="R756">
        <v>4</v>
      </c>
      <c r="S756">
        <v>13</v>
      </c>
      <c r="T756">
        <v>4</v>
      </c>
      <c r="U756">
        <v>0</v>
      </c>
      <c r="V756">
        <v>0</v>
      </c>
      <c r="W756">
        <v>0</v>
      </c>
      <c r="X756">
        <v>0</v>
      </c>
      <c r="Y756">
        <v>0</v>
      </c>
      <c r="Z756">
        <v>0</v>
      </c>
      <c r="AA756">
        <v>3</v>
      </c>
      <c r="AB756">
        <v>11</v>
      </c>
      <c r="AC756">
        <v>0</v>
      </c>
    </row>
    <row r="757" spans="1:29" ht="16.5" x14ac:dyDescent="0.3">
      <c r="A757">
        <v>3667</v>
      </c>
      <c r="B757">
        <v>1969</v>
      </c>
      <c r="C757" t="s">
        <v>29</v>
      </c>
      <c r="D757" t="s">
        <v>33</v>
      </c>
      <c r="E757">
        <v>80952</v>
      </c>
      <c r="F757">
        <v>0</v>
      </c>
      <c r="G757">
        <v>0</v>
      </c>
      <c r="H757" s="1">
        <v>41333</v>
      </c>
      <c r="I757">
        <v>20</v>
      </c>
      <c r="J757">
        <v>778</v>
      </c>
      <c r="K757">
        <v>178</v>
      </c>
      <c r="L757">
        <v>689</v>
      </c>
      <c r="M757">
        <v>41</v>
      </c>
      <c r="N757">
        <v>27</v>
      </c>
      <c r="O757">
        <v>44</v>
      </c>
      <c r="P757">
        <v>1</v>
      </c>
      <c r="Q757">
        <v>8</v>
      </c>
      <c r="R757">
        <v>5</v>
      </c>
      <c r="S757">
        <v>11</v>
      </c>
      <c r="T757">
        <v>8</v>
      </c>
      <c r="U757">
        <v>0</v>
      </c>
      <c r="V757">
        <v>1</v>
      </c>
      <c r="W757">
        <v>1</v>
      </c>
      <c r="X757">
        <v>1</v>
      </c>
      <c r="Y757">
        <v>0</v>
      </c>
      <c r="Z757">
        <v>0</v>
      </c>
      <c r="AA757">
        <v>3</v>
      </c>
      <c r="AB757">
        <v>11</v>
      </c>
      <c r="AC757">
        <v>1</v>
      </c>
    </row>
    <row r="758" spans="1:29" ht="16.5" x14ac:dyDescent="0.3">
      <c r="A758">
        <v>7723</v>
      </c>
      <c r="B758">
        <v>1979</v>
      </c>
      <c r="C758" t="s">
        <v>29</v>
      </c>
      <c r="D758" t="s">
        <v>31</v>
      </c>
      <c r="E758">
        <v>75507</v>
      </c>
      <c r="F758">
        <v>0</v>
      </c>
      <c r="G758">
        <v>0</v>
      </c>
      <c r="H758" s="1">
        <v>41761</v>
      </c>
      <c r="I758">
        <v>56</v>
      </c>
      <c r="J758">
        <v>709</v>
      </c>
      <c r="K758">
        <v>93</v>
      </c>
      <c r="L758">
        <v>374</v>
      </c>
      <c r="M758">
        <v>104</v>
      </c>
      <c r="N758">
        <v>80</v>
      </c>
      <c r="O758">
        <v>80</v>
      </c>
      <c r="P758">
        <v>1</v>
      </c>
      <c r="Q758">
        <v>8</v>
      </c>
      <c r="R758">
        <v>6</v>
      </c>
      <c r="S758">
        <v>6</v>
      </c>
      <c r="T758">
        <v>3</v>
      </c>
      <c r="U758">
        <v>0</v>
      </c>
      <c r="V758">
        <v>0</v>
      </c>
      <c r="W758">
        <v>0</v>
      </c>
      <c r="X758">
        <v>0</v>
      </c>
      <c r="Y758">
        <v>0</v>
      </c>
      <c r="Z758">
        <v>0</v>
      </c>
      <c r="AA758">
        <v>3</v>
      </c>
      <c r="AB758">
        <v>11</v>
      </c>
      <c r="AC758">
        <v>0</v>
      </c>
    </row>
    <row r="759" spans="1:29" ht="16.5" x14ac:dyDescent="0.3">
      <c r="A759">
        <v>3870</v>
      </c>
      <c r="B759">
        <v>1978</v>
      </c>
      <c r="C759" t="s">
        <v>37</v>
      </c>
      <c r="D759" t="s">
        <v>31</v>
      </c>
      <c r="E759">
        <v>63855</v>
      </c>
      <c r="F759">
        <v>0</v>
      </c>
      <c r="G759">
        <v>0</v>
      </c>
      <c r="H759" s="1">
        <v>41314</v>
      </c>
      <c r="I759">
        <v>28</v>
      </c>
      <c r="J759">
        <v>359</v>
      </c>
      <c r="K759">
        <v>35</v>
      </c>
      <c r="L759">
        <v>314</v>
      </c>
      <c r="M759">
        <v>93</v>
      </c>
      <c r="N759">
        <v>116</v>
      </c>
      <c r="O759">
        <v>89</v>
      </c>
      <c r="P759">
        <v>1</v>
      </c>
      <c r="Q759">
        <v>7</v>
      </c>
      <c r="R759">
        <v>3</v>
      </c>
      <c r="S759">
        <v>13</v>
      </c>
      <c r="T759">
        <v>4</v>
      </c>
      <c r="U759">
        <v>0</v>
      </c>
      <c r="V759">
        <v>0</v>
      </c>
      <c r="W759">
        <v>0</v>
      </c>
      <c r="X759">
        <v>0</v>
      </c>
      <c r="Y759">
        <v>0</v>
      </c>
      <c r="Z759">
        <v>0</v>
      </c>
      <c r="AA759">
        <v>3</v>
      </c>
      <c r="AB759">
        <v>11</v>
      </c>
      <c r="AC759">
        <v>0</v>
      </c>
    </row>
    <row r="760" spans="1:29" ht="16.5" x14ac:dyDescent="0.3">
      <c r="A760">
        <v>4012</v>
      </c>
      <c r="B760">
        <v>1972</v>
      </c>
      <c r="C760" t="s">
        <v>32</v>
      </c>
      <c r="D760" t="s">
        <v>31</v>
      </c>
      <c r="E760">
        <v>62220</v>
      </c>
      <c r="F760">
        <v>0</v>
      </c>
      <c r="G760">
        <v>1</v>
      </c>
      <c r="H760" s="1">
        <v>41132</v>
      </c>
      <c r="I760">
        <v>55</v>
      </c>
      <c r="J760">
        <v>799</v>
      </c>
      <c r="K760">
        <v>12</v>
      </c>
      <c r="L760">
        <v>375</v>
      </c>
      <c r="M760">
        <v>16</v>
      </c>
      <c r="N760">
        <v>12</v>
      </c>
      <c r="O760">
        <v>12</v>
      </c>
      <c r="P760">
        <v>5</v>
      </c>
      <c r="Q760">
        <v>7</v>
      </c>
      <c r="R760">
        <v>6</v>
      </c>
      <c r="S760">
        <v>5</v>
      </c>
      <c r="T760">
        <v>6</v>
      </c>
      <c r="U760">
        <v>0</v>
      </c>
      <c r="V760">
        <v>0</v>
      </c>
      <c r="W760">
        <v>0</v>
      </c>
      <c r="X760">
        <v>0</v>
      </c>
      <c r="Y760">
        <v>0</v>
      </c>
      <c r="Z760">
        <v>0</v>
      </c>
      <c r="AA760">
        <v>3</v>
      </c>
      <c r="AB760">
        <v>11</v>
      </c>
      <c r="AC760">
        <v>1</v>
      </c>
    </row>
    <row r="761" spans="1:29" ht="16.5" x14ac:dyDescent="0.3">
      <c r="A761">
        <v>5909</v>
      </c>
      <c r="B761">
        <v>1964</v>
      </c>
      <c r="C761" t="s">
        <v>29</v>
      </c>
      <c r="D761" t="s">
        <v>33</v>
      </c>
      <c r="E761">
        <v>58512</v>
      </c>
      <c r="F761">
        <v>0</v>
      </c>
      <c r="G761">
        <v>1</v>
      </c>
      <c r="H761" s="1">
        <v>41536</v>
      </c>
      <c r="I761">
        <v>25</v>
      </c>
      <c r="J761">
        <v>895</v>
      </c>
      <c r="K761">
        <v>10</v>
      </c>
      <c r="L761">
        <v>101</v>
      </c>
      <c r="M761">
        <v>13</v>
      </c>
      <c r="N761">
        <v>0</v>
      </c>
      <c r="O761">
        <v>152</v>
      </c>
      <c r="P761">
        <v>5</v>
      </c>
      <c r="Q761">
        <v>3</v>
      </c>
      <c r="R761">
        <v>4</v>
      </c>
      <c r="S761">
        <v>8</v>
      </c>
      <c r="T761">
        <v>8</v>
      </c>
      <c r="U761">
        <v>0</v>
      </c>
      <c r="V761">
        <v>0</v>
      </c>
      <c r="W761">
        <v>0</v>
      </c>
      <c r="X761">
        <v>0</v>
      </c>
      <c r="Y761">
        <v>0</v>
      </c>
      <c r="Z761">
        <v>0</v>
      </c>
      <c r="AA761">
        <v>3</v>
      </c>
      <c r="AB761">
        <v>11</v>
      </c>
      <c r="AC761">
        <v>0</v>
      </c>
    </row>
    <row r="762" spans="1:29" ht="16.5" x14ac:dyDescent="0.3">
      <c r="A762">
        <v>10470</v>
      </c>
      <c r="B762">
        <v>1979</v>
      </c>
      <c r="C762" t="s">
        <v>34</v>
      </c>
      <c r="D762" t="s">
        <v>33</v>
      </c>
      <c r="E762">
        <v>40662</v>
      </c>
      <c r="F762">
        <v>1</v>
      </c>
      <c r="G762">
        <v>0</v>
      </c>
      <c r="H762" s="1">
        <v>41348</v>
      </c>
      <c r="I762">
        <v>0</v>
      </c>
      <c r="J762">
        <v>40</v>
      </c>
      <c r="K762">
        <v>2</v>
      </c>
      <c r="L762">
        <v>23</v>
      </c>
      <c r="M762">
        <v>0</v>
      </c>
      <c r="N762">
        <v>4</v>
      </c>
      <c r="O762">
        <v>23</v>
      </c>
      <c r="P762">
        <v>2</v>
      </c>
      <c r="Q762">
        <v>2</v>
      </c>
      <c r="R762">
        <v>1</v>
      </c>
      <c r="S762">
        <v>3</v>
      </c>
      <c r="T762">
        <v>4</v>
      </c>
      <c r="U762">
        <v>0</v>
      </c>
      <c r="V762">
        <v>0</v>
      </c>
      <c r="W762">
        <v>0</v>
      </c>
      <c r="X762">
        <v>0</v>
      </c>
      <c r="Y762">
        <v>0</v>
      </c>
      <c r="Z762">
        <v>0</v>
      </c>
      <c r="AA762">
        <v>3</v>
      </c>
      <c r="AB762">
        <v>11</v>
      </c>
      <c r="AC762">
        <v>0</v>
      </c>
    </row>
    <row r="763" spans="1:29" ht="16.5" x14ac:dyDescent="0.3">
      <c r="A763">
        <v>6488</v>
      </c>
      <c r="B763">
        <v>1959</v>
      </c>
      <c r="C763" t="s">
        <v>32</v>
      </c>
      <c r="D763" t="s">
        <v>33</v>
      </c>
      <c r="E763">
        <v>38829</v>
      </c>
      <c r="F763">
        <v>0</v>
      </c>
      <c r="G763">
        <v>1</v>
      </c>
      <c r="H763" s="1">
        <v>41735</v>
      </c>
      <c r="I763">
        <v>86</v>
      </c>
      <c r="J763">
        <v>76</v>
      </c>
      <c r="K763">
        <v>0</v>
      </c>
      <c r="L763">
        <v>7</v>
      </c>
      <c r="M763">
        <v>0</v>
      </c>
      <c r="N763">
        <v>0</v>
      </c>
      <c r="O763">
        <v>16</v>
      </c>
      <c r="P763">
        <v>1</v>
      </c>
      <c r="Q763">
        <v>3</v>
      </c>
      <c r="R763">
        <v>2</v>
      </c>
      <c r="S763">
        <v>2</v>
      </c>
      <c r="T763">
        <v>5</v>
      </c>
      <c r="U763">
        <v>0</v>
      </c>
      <c r="V763">
        <v>0</v>
      </c>
      <c r="W763">
        <v>0</v>
      </c>
      <c r="X763">
        <v>0</v>
      </c>
      <c r="Y763">
        <v>0</v>
      </c>
      <c r="Z763">
        <v>0</v>
      </c>
      <c r="AA763">
        <v>3</v>
      </c>
      <c r="AB763">
        <v>11</v>
      </c>
      <c r="AC763">
        <v>0</v>
      </c>
    </row>
    <row r="764" spans="1:29" ht="16.5" x14ac:dyDescent="0.3">
      <c r="A764">
        <v>10270</v>
      </c>
      <c r="B764">
        <v>1981</v>
      </c>
      <c r="C764" t="s">
        <v>37</v>
      </c>
      <c r="D764" t="s">
        <v>33</v>
      </c>
      <c r="E764">
        <v>35523</v>
      </c>
      <c r="F764">
        <v>1</v>
      </c>
      <c r="G764">
        <v>0</v>
      </c>
      <c r="H764" s="1">
        <v>41550</v>
      </c>
      <c r="I764">
        <v>8</v>
      </c>
      <c r="J764">
        <v>11</v>
      </c>
      <c r="K764">
        <v>5</v>
      </c>
      <c r="L764">
        <v>22</v>
      </c>
      <c r="M764">
        <v>12</v>
      </c>
      <c r="N764">
        <v>5</v>
      </c>
      <c r="O764">
        <v>11</v>
      </c>
      <c r="P764">
        <v>2</v>
      </c>
      <c r="Q764">
        <v>3</v>
      </c>
      <c r="R764">
        <v>0</v>
      </c>
      <c r="S764">
        <v>3</v>
      </c>
      <c r="T764">
        <v>7</v>
      </c>
      <c r="U764">
        <v>0</v>
      </c>
      <c r="V764">
        <v>0</v>
      </c>
      <c r="W764">
        <v>0</v>
      </c>
      <c r="X764">
        <v>0</v>
      </c>
      <c r="Y764">
        <v>0</v>
      </c>
      <c r="Z764">
        <v>0</v>
      </c>
      <c r="AA764">
        <v>3</v>
      </c>
      <c r="AB764">
        <v>11</v>
      </c>
      <c r="AC764">
        <v>0</v>
      </c>
    </row>
    <row r="765" spans="1:29" ht="16.5" x14ac:dyDescent="0.3">
      <c r="A765">
        <v>6887</v>
      </c>
      <c r="B765">
        <v>1967</v>
      </c>
      <c r="C765" t="s">
        <v>29</v>
      </c>
      <c r="D765" t="s">
        <v>30</v>
      </c>
      <c r="E765">
        <v>79146</v>
      </c>
      <c r="F765">
        <v>1</v>
      </c>
      <c r="G765">
        <v>1</v>
      </c>
      <c r="H765" s="1">
        <v>41753</v>
      </c>
      <c r="I765">
        <v>33</v>
      </c>
      <c r="J765">
        <v>245</v>
      </c>
      <c r="K765">
        <v>16</v>
      </c>
      <c r="L765">
        <v>223</v>
      </c>
      <c r="M765">
        <v>21</v>
      </c>
      <c r="N765">
        <v>43</v>
      </c>
      <c r="O765">
        <v>16</v>
      </c>
      <c r="P765">
        <v>2</v>
      </c>
      <c r="Q765">
        <v>8</v>
      </c>
      <c r="R765">
        <v>1</v>
      </c>
      <c r="S765">
        <v>8</v>
      </c>
      <c r="T765">
        <v>6</v>
      </c>
      <c r="U765">
        <v>0</v>
      </c>
      <c r="V765">
        <v>0</v>
      </c>
      <c r="W765">
        <v>0</v>
      </c>
      <c r="X765">
        <v>0</v>
      </c>
      <c r="Y765">
        <v>0</v>
      </c>
      <c r="Z765">
        <v>0</v>
      </c>
      <c r="AA765">
        <v>3</v>
      </c>
      <c r="AB765">
        <v>11</v>
      </c>
      <c r="AC765">
        <v>0</v>
      </c>
    </row>
    <row r="766" spans="1:29" ht="16.5" x14ac:dyDescent="0.3">
      <c r="A766">
        <v>6406</v>
      </c>
      <c r="B766">
        <v>1988</v>
      </c>
      <c r="C766" t="s">
        <v>34</v>
      </c>
      <c r="D766" t="s">
        <v>33</v>
      </c>
      <c r="E766">
        <v>78285</v>
      </c>
      <c r="F766">
        <v>0</v>
      </c>
      <c r="G766">
        <v>0</v>
      </c>
      <c r="H766" s="1">
        <v>41575</v>
      </c>
      <c r="I766">
        <v>13</v>
      </c>
      <c r="J766">
        <v>647</v>
      </c>
      <c r="K766">
        <v>107</v>
      </c>
      <c r="L766">
        <v>391</v>
      </c>
      <c r="M766">
        <v>175</v>
      </c>
      <c r="N766">
        <v>67</v>
      </c>
      <c r="O766">
        <v>40</v>
      </c>
      <c r="P766">
        <v>1</v>
      </c>
      <c r="Q766">
        <v>6</v>
      </c>
      <c r="R766">
        <v>4</v>
      </c>
      <c r="S766">
        <v>10</v>
      </c>
      <c r="T766">
        <v>3</v>
      </c>
      <c r="U766">
        <v>0</v>
      </c>
      <c r="V766">
        <v>0</v>
      </c>
      <c r="W766">
        <v>0</v>
      </c>
      <c r="X766">
        <v>0</v>
      </c>
      <c r="Y766">
        <v>0</v>
      </c>
      <c r="Z766">
        <v>0</v>
      </c>
      <c r="AA766">
        <v>3</v>
      </c>
      <c r="AB766">
        <v>11</v>
      </c>
      <c r="AC766">
        <v>0</v>
      </c>
    </row>
    <row r="767" spans="1:29" ht="16.5" x14ac:dyDescent="0.3">
      <c r="A767">
        <v>7573</v>
      </c>
      <c r="B767">
        <v>1978</v>
      </c>
      <c r="C767" t="s">
        <v>32</v>
      </c>
      <c r="D767" t="s">
        <v>30</v>
      </c>
      <c r="E767">
        <v>31626</v>
      </c>
      <c r="F767">
        <v>1</v>
      </c>
      <c r="G767">
        <v>0</v>
      </c>
      <c r="H767" s="1">
        <v>41404</v>
      </c>
      <c r="I767">
        <v>12</v>
      </c>
      <c r="J767">
        <v>39</v>
      </c>
      <c r="K767">
        <v>1</v>
      </c>
      <c r="L767">
        <v>9</v>
      </c>
      <c r="M767">
        <v>2</v>
      </c>
      <c r="N767">
        <v>1</v>
      </c>
      <c r="O767">
        <v>34</v>
      </c>
      <c r="P767">
        <v>1</v>
      </c>
      <c r="Q767">
        <v>2</v>
      </c>
      <c r="R767">
        <v>1</v>
      </c>
      <c r="S767">
        <v>2</v>
      </c>
      <c r="T767">
        <v>7</v>
      </c>
      <c r="U767">
        <v>1</v>
      </c>
      <c r="V767">
        <v>0</v>
      </c>
      <c r="W767">
        <v>0</v>
      </c>
      <c r="X767">
        <v>0</v>
      </c>
      <c r="Y767">
        <v>0</v>
      </c>
      <c r="Z767">
        <v>0</v>
      </c>
      <c r="AA767">
        <v>3</v>
      </c>
      <c r="AB767">
        <v>11</v>
      </c>
      <c r="AC767">
        <v>1</v>
      </c>
    </row>
    <row r="768" spans="1:29" ht="16.5" x14ac:dyDescent="0.3">
      <c r="A768">
        <v>4508</v>
      </c>
      <c r="B768">
        <v>1952</v>
      </c>
      <c r="C768" t="s">
        <v>29</v>
      </c>
      <c r="D768" t="s">
        <v>30</v>
      </c>
      <c r="E768">
        <v>75127</v>
      </c>
      <c r="F768">
        <v>0</v>
      </c>
      <c r="G768">
        <v>0</v>
      </c>
      <c r="H768" s="1">
        <v>41781</v>
      </c>
      <c r="I768">
        <v>92</v>
      </c>
      <c r="J768">
        <v>203</v>
      </c>
      <c r="K768">
        <v>35</v>
      </c>
      <c r="L768">
        <v>305</v>
      </c>
      <c r="M768">
        <v>46</v>
      </c>
      <c r="N768">
        <v>17</v>
      </c>
      <c r="O768">
        <v>227</v>
      </c>
      <c r="P768">
        <v>1</v>
      </c>
      <c r="Q768">
        <v>2</v>
      </c>
      <c r="R768">
        <v>11</v>
      </c>
      <c r="S768">
        <v>5</v>
      </c>
      <c r="T768">
        <v>1</v>
      </c>
      <c r="U768">
        <v>0</v>
      </c>
      <c r="V768">
        <v>0</v>
      </c>
      <c r="W768">
        <v>0</v>
      </c>
      <c r="X768">
        <v>0</v>
      </c>
      <c r="Y768">
        <v>0</v>
      </c>
      <c r="Z768">
        <v>0</v>
      </c>
      <c r="AA768">
        <v>3</v>
      </c>
      <c r="AB768">
        <v>11</v>
      </c>
      <c r="AC768">
        <v>0</v>
      </c>
    </row>
    <row r="769" spans="1:29" ht="16.5" x14ac:dyDescent="0.3">
      <c r="A769">
        <v>221</v>
      </c>
      <c r="B769">
        <v>1955</v>
      </c>
      <c r="C769" t="s">
        <v>29</v>
      </c>
      <c r="D769" t="s">
        <v>33</v>
      </c>
      <c r="E769">
        <v>48726</v>
      </c>
      <c r="F769">
        <v>0</v>
      </c>
      <c r="G769">
        <v>1</v>
      </c>
      <c r="H769" s="1">
        <v>41391</v>
      </c>
      <c r="I769">
        <v>90</v>
      </c>
      <c r="J769">
        <v>138</v>
      </c>
      <c r="K769">
        <v>3</v>
      </c>
      <c r="L769">
        <v>38</v>
      </c>
      <c r="M769">
        <v>4</v>
      </c>
      <c r="N769">
        <v>0</v>
      </c>
      <c r="O769">
        <v>59</v>
      </c>
      <c r="P769">
        <v>3</v>
      </c>
      <c r="Q769">
        <v>3</v>
      </c>
      <c r="R769">
        <v>2</v>
      </c>
      <c r="S769">
        <v>4</v>
      </c>
      <c r="T769">
        <v>6</v>
      </c>
      <c r="U769">
        <v>0</v>
      </c>
      <c r="V769">
        <v>0</v>
      </c>
      <c r="W769">
        <v>0</v>
      </c>
      <c r="X769">
        <v>0</v>
      </c>
      <c r="Y769">
        <v>0</v>
      </c>
      <c r="Z769">
        <v>0</v>
      </c>
      <c r="AA769">
        <v>3</v>
      </c>
      <c r="AB769">
        <v>11</v>
      </c>
      <c r="AC769">
        <v>0</v>
      </c>
    </row>
    <row r="770" spans="1:29" ht="16.5" x14ac:dyDescent="0.3">
      <c r="A770">
        <v>5331</v>
      </c>
      <c r="B770">
        <v>1977</v>
      </c>
      <c r="C770" t="s">
        <v>29</v>
      </c>
      <c r="D770" t="s">
        <v>33</v>
      </c>
      <c r="E770">
        <v>74985</v>
      </c>
      <c r="F770">
        <v>0</v>
      </c>
      <c r="G770">
        <v>0</v>
      </c>
      <c r="H770" s="1">
        <v>41163</v>
      </c>
      <c r="I770">
        <v>8</v>
      </c>
      <c r="J770">
        <v>587</v>
      </c>
      <c r="K770">
        <v>51</v>
      </c>
      <c r="L770">
        <v>898</v>
      </c>
      <c r="M770">
        <v>247</v>
      </c>
      <c r="N770">
        <v>0</v>
      </c>
      <c r="O770">
        <v>86</v>
      </c>
      <c r="P770">
        <v>1</v>
      </c>
      <c r="Q770">
        <v>3</v>
      </c>
      <c r="R770">
        <v>6</v>
      </c>
      <c r="S770">
        <v>7</v>
      </c>
      <c r="T770">
        <v>2</v>
      </c>
      <c r="U770">
        <v>0</v>
      </c>
      <c r="V770">
        <v>0</v>
      </c>
      <c r="W770">
        <v>0</v>
      </c>
      <c r="X770">
        <v>0</v>
      </c>
      <c r="Y770">
        <v>0</v>
      </c>
      <c r="Z770">
        <v>0</v>
      </c>
      <c r="AA770">
        <v>3</v>
      </c>
      <c r="AB770">
        <v>11</v>
      </c>
      <c r="AC770">
        <v>0</v>
      </c>
    </row>
    <row r="771" spans="1:29" ht="16.5" x14ac:dyDescent="0.3">
      <c r="A771">
        <v>1911</v>
      </c>
      <c r="B771">
        <v>1987</v>
      </c>
      <c r="C771" t="s">
        <v>29</v>
      </c>
      <c r="D771" t="s">
        <v>31</v>
      </c>
      <c r="E771">
        <v>67430</v>
      </c>
      <c r="F771">
        <v>0</v>
      </c>
      <c r="G771">
        <v>0</v>
      </c>
      <c r="H771" s="1">
        <v>41157</v>
      </c>
      <c r="I771">
        <v>6</v>
      </c>
      <c r="J771">
        <v>595</v>
      </c>
      <c r="K771">
        <v>97</v>
      </c>
      <c r="L771">
        <v>291</v>
      </c>
      <c r="M771">
        <v>127</v>
      </c>
      <c r="N771">
        <v>133</v>
      </c>
      <c r="O771">
        <v>121</v>
      </c>
      <c r="P771">
        <v>1</v>
      </c>
      <c r="Q771">
        <v>11</v>
      </c>
      <c r="R771">
        <v>5</v>
      </c>
      <c r="S771">
        <v>12</v>
      </c>
      <c r="T771">
        <v>6</v>
      </c>
      <c r="U771">
        <v>0</v>
      </c>
      <c r="V771">
        <v>0</v>
      </c>
      <c r="W771">
        <v>0</v>
      </c>
      <c r="X771">
        <v>0</v>
      </c>
      <c r="Y771">
        <v>0</v>
      </c>
      <c r="Z771">
        <v>0</v>
      </c>
      <c r="AA771">
        <v>3</v>
      </c>
      <c r="AB771">
        <v>11</v>
      </c>
      <c r="AC771">
        <v>0</v>
      </c>
    </row>
    <row r="772" spans="1:29" ht="16.5" x14ac:dyDescent="0.3">
      <c r="A772">
        <v>20</v>
      </c>
      <c r="B772">
        <v>1965</v>
      </c>
      <c r="C772" t="s">
        <v>37</v>
      </c>
      <c r="D772" t="s">
        <v>33</v>
      </c>
      <c r="E772">
        <v>46891</v>
      </c>
      <c r="F772">
        <v>0</v>
      </c>
      <c r="G772">
        <v>1</v>
      </c>
      <c r="H772" s="1">
        <v>41518</v>
      </c>
      <c r="I772">
        <v>91</v>
      </c>
      <c r="J772">
        <v>43</v>
      </c>
      <c r="K772">
        <v>12</v>
      </c>
      <c r="L772">
        <v>23</v>
      </c>
      <c r="M772">
        <v>29</v>
      </c>
      <c r="N772">
        <v>15</v>
      </c>
      <c r="O772">
        <v>61</v>
      </c>
      <c r="P772">
        <v>1</v>
      </c>
      <c r="Q772">
        <v>2</v>
      </c>
      <c r="R772">
        <v>1</v>
      </c>
      <c r="S772">
        <v>4</v>
      </c>
      <c r="T772">
        <v>4</v>
      </c>
      <c r="U772">
        <v>0</v>
      </c>
      <c r="V772">
        <v>0</v>
      </c>
      <c r="W772">
        <v>0</v>
      </c>
      <c r="X772">
        <v>0</v>
      </c>
      <c r="Y772">
        <v>0</v>
      </c>
      <c r="Z772">
        <v>0</v>
      </c>
      <c r="AA772">
        <v>3</v>
      </c>
      <c r="AB772">
        <v>11</v>
      </c>
      <c r="AC772">
        <v>0</v>
      </c>
    </row>
    <row r="773" spans="1:29" ht="16.5" x14ac:dyDescent="0.3">
      <c r="A773">
        <v>8786</v>
      </c>
      <c r="B773">
        <v>1956</v>
      </c>
      <c r="C773" t="s">
        <v>34</v>
      </c>
      <c r="D773" t="s">
        <v>33</v>
      </c>
      <c r="E773">
        <v>62058</v>
      </c>
      <c r="F773">
        <v>0</v>
      </c>
      <c r="G773">
        <v>1</v>
      </c>
      <c r="H773" s="1">
        <v>41420</v>
      </c>
      <c r="I773">
        <v>52</v>
      </c>
      <c r="J773">
        <v>301</v>
      </c>
      <c r="K773">
        <v>7</v>
      </c>
      <c r="L773">
        <v>74</v>
      </c>
      <c r="M773">
        <v>10</v>
      </c>
      <c r="N773">
        <v>0</v>
      </c>
      <c r="O773">
        <v>58</v>
      </c>
      <c r="P773">
        <v>4</v>
      </c>
      <c r="Q773">
        <v>6</v>
      </c>
      <c r="R773">
        <v>1</v>
      </c>
      <c r="S773">
        <v>7</v>
      </c>
      <c r="T773">
        <v>6</v>
      </c>
      <c r="U773">
        <v>0</v>
      </c>
      <c r="V773">
        <v>0</v>
      </c>
      <c r="W773">
        <v>0</v>
      </c>
      <c r="X773">
        <v>0</v>
      </c>
      <c r="Y773">
        <v>0</v>
      </c>
      <c r="Z773">
        <v>0</v>
      </c>
      <c r="AA773">
        <v>3</v>
      </c>
      <c r="AB773">
        <v>11</v>
      </c>
      <c r="AC773">
        <v>0</v>
      </c>
    </row>
    <row r="774" spans="1:29" ht="16.5" x14ac:dyDescent="0.3">
      <c r="A774">
        <v>10582</v>
      </c>
      <c r="B774">
        <v>1979</v>
      </c>
      <c r="C774" t="s">
        <v>29</v>
      </c>
      <c r="D774" t="s">
        <v>33</v>
      </c>
      <c r="E774">
        <v>72063</v>
      </c>
      <c r="F774">
        <v>0</v>
      </c>
      <c r="G774">
        <v>1</v>
      </c>
      <c r="H774" s="1">
        <v>41458</v>
      </c>
      <c r="I774">
        <v>3</v>
      </c>
      <c r="J774">
        <v>180</v>
      </c>
      <c r="K774">
        <v>32</v>
      </c>
      <c r="L774">
        <v>348</v>
      </c>
      <c r="M774">
        <v>76</v>
      </c>
      <c r="N774">
        <v>32</v>
      </c>
      <c r="O774">
        <v>90</v>
      </c>
      <c r="P774">
        <v>2</v>
      </c>
      <c r="Q774">
        <v>5</v>
      </c>
      <c r="R774">
        <v>2</v>
      </c>
      <c r="S774">
        <v>12</v>
      </c>
      <c r="T774">
        <v>2</v>
      </c>
      <c r="U774">
        <v>0</v>
      </c>
      <c r="V774">
        <v>0</v>
      </c>
      <c r="W774">
        <v>0</v>
      </c>
      <c r="X774">
        <v>0</v>
      </c>
      <c r="Y774">
        <v>0</v>
      </c>
      <c r="Z774">
        <v>0</v>
      </c>
      <c r="AA774">
        <v>3</v>
      </c>
      <c r="AB774">
        <v>11</v>
      </c>
      <c r="AC774">
        <v>0</v>
      </c>
    </row>
    <row r="775" spans="1:29" ht="16.5" x14ac:dyDescent="0.3">
      <c r="A775">
        <v>1915</v>
      </c>
      <c r="B775">
        <v>1951</v>
      </c>
      <c r="C775" t="s">
        <v>32</v>
      </c>
      <c r="D775" t="s">
        <v>33</v>
      </c>
      <c r="E775">
        <v>78939</v>
      </c>
      <c r="F775">
        <v>0</v>
      </c>
      <c r="G775">
        <v>0</v>
      </c>
      <c r="H775" s="1">
        <v>41620</v>
      </c>
      <c r="I775">
        <v>57</v>
      </c>
      <c r="J775">
        <v>794</v>
      </c>
      <c r="K775">
        <v>115</v>
      </c>
      <c r="L775">
        <v>243</v>
      </c>
      <c r="M775">
        <v>150</v>
      </c>
      <c r="N775">
        <v>0</v>
      </c>
      <c r="O775">
        <v>205</v>
      </c>
      <c r="P775">
        <v>1</v>
      </c>
      <c r="Q775">
        <v>8</v>
      </c>
      <c r="R775">
        <v>5</v>
      </c>
      <c r="S775">
        <v>6</v>
      </c>
      <c r="T775">
        <v>3</v>
      </c>
      <c r="U775">
        <v>0</v>
      </c>
      <c r="V775">
        <v>0</v>
      </c>
      <c r="W775">
        <v>0</v>
      </c>
      <c r="X775">
        <v>0</v>
      </c>
      <c r="Y775">
        <v>0</v>
      </c>
      <c r="Z775">
        <v>0</v>
      </c>
      <c r="AA775">
        <v>3</v>
      </c>
      <c r="AB775">
        <v>11</v>
      </c>
      <c r="AC775">
        <v>0</v>
      </c>
    </row>
    <row r="776" spans="1:29" ht="16.5" x14ac:dyDescent="0.3">
      <c r="A776">
        <v>8897</v>
      </c>
      <c r="B776">
        <v>1965</v>
      </c>
      <c r="C776" t="s">
        <v>29</v>
      </c>
      <c r="D776" t="s">
        <v>30</v>
      </c>
      <c r="E776">
        <v>42720</v>
      </c>
      <c r="F776">
        <v>1</v>
      </c>
      <c r="G776">
        <v>1</v>
      </c>
      <c r="H776" s="1">
        <v>41388</v>
      </c>
      <c r="I776">
        <v>9</v>
      </c>
      <c r="J776">
        <v>392</v>
      </c>
      <c r="K776">
        <v>5</v>
      </c>
      <c r="L776">
        <v>91</v>
      </c>
      <c r="M776">
        <v>28</v>
      </c>
      <c r="N776">
        <v>26</v>
      </c>
      <c r="O776">
        <v>112</v>
      </c>
      <c r="P776">
        <v>8</v>
      </c>
      <c r="Q776">
        <v>7</v>
      </c>
      <c r="R776">
        <v>3</v>
      </c>
      <c r="S776">
        <v>7</v>
      </c>
      <c r="T776">
        <v>8</v>
      </c>
      <c r="U776">
        <v>0</v>
      </c>
      <c r="V776">
        <v>0</v>
      </c>
      <c r="W776">
        <v>0</v>
      </c>
      <c r="X776">
        <v>0</v>
      </c>
      <c r="Y776">
        <v>0</v>
      </c>
      <c r="Z776">
        <v>0</v>
      </c>
      <c r="AA776">
        <v>3</v>
      </c>
      <c r="AB776">
        <v>11</v>
      </c>
      <c r="AC776">
        <v>1</v>
      </c>
    </row>
    <row r="777" spans="1:29" ht="16.5" x14ac:dyDescent="0.3">
      <c r="A777">
        <v>2371</v>
      </c>
      <c r="B777">
        <v>1972</v>
      </c>
      <c r="C777" t="s">
        <v>29</v>
      </c>
      <c r="D777" t="s">
        <v>33</v>
      </c>
      <c r="E777">
        <v>33622</v>
      </c>
      <c r="F777">
        <v>1</v>
      </c>
      <c r="G777">
        <v>1</v>
      </c>
      <c r="H777" s="1">
        <v>41377</v>
      </c>
      <c r="I777">
        <v>22</v>
      </c>
      <c r="J777">
        <v>39</v>
      </c>
      <c r="K777">
        <v>1</v>
      </c>
      <c r="L777">
        <v>22</v>
      </c>
      <c r="M777">
        <v>3</v>
      </c>
      <c r="N777">
        <v>4</v>
      </c>
      <c r="O777">
        <v>12</v>
      </c>
      <c r="P777">
        <v>3</v>
      </c>
      <c r="Q777">
        <v>2</v>
      </c>
      <c r="R777">
        <v>0</v>
      </c>
      <c r="S777">
        <v>4</v>
      </c>
      <c r="T777">
        <v>7</v>
      </c>
      <c r="U777">
        <v>0</v>
      </c>
      <c r="V777">
        <v>0</v>
      </c>
      <c r="W777">
        <v>0</v>
      </c>
      <c r="X777">
        <v>0</v>
      </c>
      <c r="Y777">
        <v>0</v>
      </c>
      <c r="Z777">
        <v>0</v>
      </c>
      <c r="AA777">
        <v>3</v>
      </c>
      <c r="AB777">
        <v>11</v>
      </c>
      <c r="AC777">
        <v>0</v>
      </c>
    </row>
    <row r="778" spans="1:29" ht="16.5" x14ac:dyDescent="0.3">
      <c r="A778">
        <v>4303</v>
      </c>
      <c r="B778">
        <v>1957</v>
      </c>
      <c r="C778" t="s">
        <v>32</v>
      </c>
      <c r="D778" t="s">
        <v>31</v>
      </c>
      <c r="E778">
        <v>6835</v>
      </c>
      <c r="F778">
        <v>0</v>
      </c>
      <c r="G778">
        <v>1</v>
      </c>
      <c r="H778" s="1">
        <v>41251</v>
      </c>
      <c r="I778">
        <v>76</v>
      </c>
      <c r="J778">
        <v>107</v>
      </c>
      <c r="K778">
        <v>2</v>
      </c>
      <c r="L778">
        <v>12</v>
      </c>
      <c r="M778">
        <v>2</v>
      </c>
      <c r="N778">
        <v>2</v>
      </c>
      <c r="O778">
        <v>12</v>
      </c>
      <c r="P778">
        <v>0</v>
      </c>
      <c r="Q778">
        <v>0</v>
      </c>
      <c r="R778">
        <v>0</v>
      </c>
      <c r="S778">
        <v>1</v>
      </c>
      <c r="T778">
        <v>20</v>
      </c>
      <c r="U778">
        <v>0</v>
      </c>
      <c r="V778">
        <v>0</v>
      </c>
      <c r="W778">
        <v>0</v>
      </c>
      <c r="X778">
        <v>0</v>
      </c>
      <c r="Y778">
        <v>0</v>
      </c>
      <c r="Z778">
        <v>0</v>
      </c>
      <c r="AA778">
        <v>3</v>
      </c>
      <c r="AB778">
        <v>11</v>
      </c>
      <c r="AC778">
        <v>0</v>
      </c>
    </row>
    <row r="779" spans="1:29" ht="16.5" x14ac:dyDescent="0.3">
      <c r="A779">
        <v>6825</v>
      </c>
      <c r="B779">
        <v>1953</v>
      </c>
      <c r="C779" t="s">
        <v>29</v>
      </c>
      <c r="D779" t="s">
        <v>31</v>
      </c>
      <c r="E779">
        <v>41452</v>
      </c>
      <c r="F779">
        <v>1</v>
      </c>
      <c r="G779">
        <v>1</v>
      </c>
      <c r="H779" s="1">
        <v>41339</v>
      </c>
      <c r="I779">
        <v>86</v>
      </c>
      <c r="J779">
        <v>13</v>
      </c>
      <c r="K779">
        <v>0</v>
      </c>
      <c r="L779">
        <v>3</v>
      </c>
      <c r="M779">
        <v>0</v>
      </c>
      <c r="N779">
        <v>0</v>
      </c>
      <c r="O779">
        <v>0</v>
      </c>
      <c r="P779">
        <v>1</v>
      </c>
      <c r="Q779">
        <v>1</v>
      </c>
      <c r="R779">
        <v>0</v>
      </c>
      <c r="S779">
        <v>2</v>
      </c>
      <c r="T779">
        <v>7</v>
      </c>
      <c r="U779">
        <v>0</v>
      </c>
      <c r="V779">
        <v>0</v>
      </c>
      <c r="W779">
        <v>0</v>
      </c>
      <c r="X779">
        <v>0</v>
      </c>
      <c r="Y779">
        <v>0</v>
      </c>
      <c r="Z779">
        <v>0</v>
      </c>
      <c r="AA779">
        <v>3</v>
      </c>
      <c r="AB779">
        <v>11</v>
      </c>
      <c r="AC779">
        <v>0</v>
      </c>
    </row>
    <row r="780" spans="1:29" ht="16.5" x14ac:dyDescent="0.3">
      <c r="A780">
        <v>1072</v>
      </c>
      <c r="B780">
        <v>1965</v>
      </c>
      <c r="C780" t="s">
        <v>32</v>
      </c>
      <c r="D780" t="s">
        <v>30</v>
      </c>
      <c r="E780">
        <v>40760</v>
      </c>
      <c r="F780">
        <v>0</v>
      </c>
      <c r="G780">
        <v>1</v>
      </c>
      <c r="H780" s="1">
        <v>41516</v>
      </c>
      <c r="I780">
        <v>64</v>
      </c>
      <c r="J780">
        <v>70</v>
      </c>
      <c r="K780">
        <v>0</v>
      </c>
      <c r="L780">
        <v>17</v>
      </c>
      <c r="M780">
        <v>0</v>
      </c>
      <c r="N780">
        <v>0</v>
      </c>
      <c r="O780">
        <v>6</v>
      </c>
      <c r="P780">
        <v>2</v>
      </c>
      <c r="Q780">
        <v>2</v>
      </c>
      <c r="R780">
        <v>1</v>
      </c>
      <c r="S780">
        <v>3</v>
      </c>
      <c r="T780">
        <v>6</v>
      </c>
      <c r="U780">
        <v>0</v>
      </c>
      <c r="V780">
        <v>0</v>
      </c>
      <c r="W780">
        <v>0</v>
      </c>
      <c r="X780">
        <v>0</v>
      </c>
      <c r="Y780">
        <v>0</v>
      </c>
      <c r="Z780">
        <v>0</v>
      </c>
      <c r="AA780">
        <v>3</v>
      </c>
      <c r="AB780">
        <v>11</v>
      </c>
      <c r="AC780">
        <v>0</v>
      </c>
    </row>
    <row r="781" spans="1:29" ht="16.5" x14ac:dyDescent="0.3">
      <c r="A781">
        <v>4964</v>
      </c>
      <c r="B781">
        <v>1958</v>
      </c>
      <c r="C781" t="s">
        <v>32</v>
      </c>
      <c r="D781" t="s">
        <v>31</v>
      </c>
      <c r="E781">
        <v>74250</v>
      </c>
      <c r="F781">
        <v>0</v>
      </c>
      <c r="G781">
        <v>0</v>
      </c>
      <c r="H781" s="1">
        <v>41665</v>
      </c>
      <c r="I781">
        <v>90</v>
      </c>
      <c r="J781">
        <v>680</v>
      </c>
      <c r="K781">
        <v>11</v>
      </c>
      <c r="L781">
        <v>392</v>
      </c>
      <c r="M781">
        <v>75</v>
      </c>
      <c r="N781">
        <v>0</v>
      </c>
      <c r="O781">
        <v>0</v>
      </c>
      <c r="P781">
        <v>1</v>
      </c>
      <c r="Q781">
        <v>2</v>
      </c>
      <c r="R781">
        <v>11</v>
      </c>
      <c r="S781">
        <v>4</v>
      </c>
      <c r="T781">
        <v>1</v>
      </c>
      <c r="U781">
        <v>0</v>
      </c>
      <c r="V781">
        <v>0</v>
      </c>
      <c r="W781">
        <v>0</v>
      </c>
      <c r="X781">
        <v>0</v>
      </c>
      <c r="Y781">
        <v>0</v>
      </c>
      <c r="Z781">
        <v>0</v>
      </c>
      <c r="AA781">
        <v>3</v>
      </c>
      <c r="AB781">
        <v>11</v>
      </c>
      <c r="AC781">
        <v>0</v>
      </c>
    </row>
    <row r="782" spans="1:29" ht="16.5" x14ac:dyDescent="0.3">
      <c r="A782">
        <v>2461</v>
      </c>
      <c r="B782">
        <v>1955</v>
      </c>
      <c r="C782" t="s">
        <v>34</v>
      </c>
      <c r="D782" t="s">
        <v>30</v>
      </c>
      <c r="E782">
        <v>51124</v>
      </c>
      <c r="F782">
        <v>1</v>
      </c>
      <c r="G782">
        <v>1</v>
      </c>
      <c r="H782" s="1">
        <v>41626</v>
      </c>
      <c r="I782">
        <v>79</v>
      </c>
      <c r="J782">
        <v>26</v>
      </c>
      <c r="K782">
        <v>1</v>
      </c>
      <c r="L782">
        <v>11</v>
      </c>
      <c r="M782">
        <v>0</v>
      </c>
      <c r="N782">
        <v>1</v>
      </c>
      <c r="O782">
        <v>4</v>
      </c>
      <c r="P782">
        <v>2</v>
      </c>
      <c r="Q782">
        <v>1</v>
      </c>
      <c r="R782">
        <v>0</v>
      </c>
      <c r="S782">
        <v>3</v>
      </c>
      <c r="T782">
        <v>3</v>
      </c>
      <c r="U782">
        <v>0</v>
      </c>
      <c r="V782">
        <v>0</v>
      </c>
      <c r="W782">
        <v>0</v>
      </c>
      <c r="X782">
        <v>0</v>
      </c>
      <c r="Y782">
        <v>0</v>
      </c>
      <c r="Z782">
        <v>0</v>
      </c>
      <c r="AA782">
        <v>3</v>
      </c>
      <c r="AB782">
        <v>11</v>
      </c>
      <c r="AC782">
        <v>0</v>
      </c>
    </row>
    <row r="783" spans="1:29" ht="16.5" x14ac:dyDescent="0.3">
      <c r="A783">
        <v>10736</v>
      </c>
      <c r="B783">
        <v>1971</v>
      </c>
      <c r="C783" t="s">
        <v>29</v>
      </c>
      <c r="D783" t="s">
        <v>30</v>
      </c>
      <c r="E783">
        <v>72258</v>
      </c>
      <c r="F783">
        <v>0</v>
      </c>
      <c r="G783">
        <v>1</v>
      </c>
      <c r="H783" s="1">
        <v>41529</v>
      </c>
      <c r="I783">
        <v>28</v>
      </c>
      <c r="J783">
        <v>522</v>
      </c>
      <c r="K783">
        <v>0</v>
      </c>
      <c r="L783">
        <v>522</v>
      </c>
      <c r="M783">
        <v>227</v>
      </c>
      <c r="N783">
        <v>120</v>
      </c>
      <c r="O783">
        <v>134</v>
      </c>
      <c r="P783">
        <v>2</v>
      </c>
      <c r="Q783">
        <v>6</v>
      </c>
      <c r="R783">
        <v>9</v>
      </c>
      <c r="S783">
        <v>5</v>
      </c>
      <c r="T783">
        <v>2</v>
      </c>
      <c r="U783">
        <v>0</v>
      </c>
      <c r="V783">
        <v>0</v>
      </c>
      <c r="W783">
        <v>0</v>
      </c>
      <c r="X783">
        <v>0</v>
      </c>
      <c r="Y783">
        <v>0</v>
      </c>
      <c r="Z783">
        <v>0</v>
      </c>
      <c r="AA783">
        <v>3</v>
      </c>
      <c r="AB783">
        <v>11</v>
      </c>
      <c r="AC783">
        <v>0</v>
      </c>
    </row>
    <row r="784" spans="1:29" ht="16.5" x14ac:dyDescent="0.3">
      <c r="A784">
        <v>3194</v>
      </c>
      <c r="B784">
        <v>1974</v>
      </c>
      <c r="C784" t="s">
        <v>32</v>
      </c>
      <c r="D784" t="s">
        <v>30</v>
      </c>
      <c r="E784">
        <v>71466</v>
      </c>
      <c r="F784">
        <v>0</v>
      </c>
      <c r="G784">
        <v>0</v>
      </c>
      <c r="H784" s="1">
        <v>41734</v>
      </c>
      <c r="I784">
        <v>86</v>
      </c>
      <c r="J784">
        <v>412</v>
      </c>
      <c r="K784">
        <v>12</v>
      </c>
      <c r="L784">
        <v>546</v>
      </c>
      <c r="M784">
        <v>78</v>
      </c>
      <c r="N784">
        <v>182</v>
      </c>
      <c r="O784">
        <v>0</v>
      </c>
      <c r="P784">
        <v>1</v>
      </c>
      <c r="Q784">
        <v>4</v>
      </c>
      <c r="R784">
        <v>4</v>
      </c>
      <c r="S784">
        <v>10</v>
      </c>
      <c r="T784">
        <v>1</v>
      </c>
      <c r="U784">
        <v>0</v>
      </c>
      <c r="V784">
        <v>0</v>
      </c>
      <c r="W784">
        <v>0</v>
      </c>
      <c r="X784">
        <v>0</v>
      </c>
      <c r="Y784">
        <v>0</v>
      </c>
      <c r="Z784">
        <v>0</v>
      </c>
      <c r="AA784">
        <v>3</v>
      </c>
      <c r="AB784">
        <v>11</v>
      </c>
      <c r="AC784">
        <v>0</v>
      </c>
    </row>
    <row r="785" spans="1:29" ht="16.5" x14ac:dyDescent="0.3">
      <c r="A785">
        <v>10839</v>
      </c>
      <c r="B785">
        <v>1976</v>
      </c>
      <c r="C785" t="s">
        <v>29</v>
      </c>
      <c r="D785" t="s">
        <v>31</v>
      </c>
      <c r="E785">
        <v>36283</v>
      </c>
      <c r="F785">
        <v>1</v>
      </c>
      <c r="G785">
        <v>1</v>
      </c>
      <c r="H785" s="1">
        <v>41743</v>
      </c>
      <c r="I785">
        <v>42</v>
      </c>
      <c r="J785">
        <v>6</v>
      </c>
      <c r="K785">
        <v>5</v>
      </c>
      <c r="L785">
        <v>5</v>
      </c>
      <c r="M785">
        <v>8</v>
      </c>
      <c r="N785">
        <v>0</v>
      </c>
      <c r="O785">
        <v>5</v>
      </c>
      <c r="P785">
        <v>2</v>
      </c>
      <c r="Q785">
        <v>1</v>
      </c>
      <c r="R785">
        <v>0</v>
      </c>
      <c r="S785">
        <v>3</v>
      </c>
      <c r="T785">
        <v>4</v>
      </c>
      <c r="U785">
        <v>0</v>
      </c>
      <c r="V785">
        <v>0</v>
      </c>
      <c r="W785">
        <v>0</v>
      </c>
      <c r="X785">
        <v>0</v>
      </c>
      <c r="Y785">
        <v>0</v>
      </c>
      <c r="Z785">
        <v>0</v>
      </c>
      <c r="AA785">
        <v>3</v>
      </c>
      <c r="AB785">
        <v>11</v>
      </c>
      <c r="AC785">
        <v>0</v>
      </c>
    </row>
    <row r="786" spans="1:29" ht="16.5" x14ac:dyDescent="0.3">
      <c r="A786">
        <v>49</v>
      </c>
      <c r="B786">
        <v>1970</v>
      </c>
      <c r="C786" t="s">
        <v>29</v>
      </c>
      <c r="D786" t="s">
        <v>30</v>
      </c>
      <c r="E786">
        <v>20587</v>
      </c>
      <c r="F786">
        <v>1</v>
      </c>
      <c r="G786">
        <v>0</v>
      </c>
      <c r="H786" s="1">
        <v>41770</v>
      </c>
      <c r="I786">
        <v>39</v>
      </c>
      <c r="J786">
        <v>2</v>
      </c>
      <c r="K786">
        <v>3</v>
      </c>
      <c r="L786">
        <v>6</v>
      </c>
      <c r="M786">
        <v>4</v>
      </c>
      <c r="N786">
        <v>1</v>
      </c>
      <c r="O786">
        <v>9</v>
      </c>
      <c r="P786">
        <v>1</v>
      </c>
      <c r="Q786">
        <v>1</v>
      </c>
      <c r="R786">
        <v>1</v>
      </c>
      <c r="S786">
        <v>2</v>
      </c>
      <c r="T786">
        <v>7</v>
      </c>
      <c r="U786">
        <v>0</v>
      </c>
      <c r="V786">
        <v>0</v>
      </c>
      <c r="W786">
        <v>0</v>
      </c>
      <c r="X786">
        <v>0</v>
      </c>
      <c r="Y786">
        <v>0</v>
      </c>
      <c r="Z786">
        <v>0</v>
      </c>
      <c r="AA786">
        <v>3</v>
      </c>
      <c r="AB786">
        <v>11</v>
      </c>
      <c r="AC786">
        <v>0</v>
      </c>
    </row>
    <row r="787" spans="1:29" ht="16.5" x14ac:dyDescent="0.3">
      <c r="A787">
        <v>4290</v>
      </c>
      <c r="B787">
        <v>1972</v>
      </c>
      <c r="C787" t="s">
        <v>29</v>
      </c>
      <c r="D787" t="s">
        <v>33</v>
      </c>
      <c r="E787">
        <v>30467</v>
      </c>
      <c r="F787">
        <v>1</v>
      </c>
      <c r="G787">
        <v>0</v>
      </c>
      <c r="H787" s="1">
        <v>41717</v>
      </c>
      <c r="I787">
        <v>8</v>
      </c>
      <c r="J787">
        <v>1</v>
      </c>
      <c r="K787">
        <v>3</v>
      </c>
      <c r="L787">
        <v>8</v>
      </c>
      <c r="M787">
        <v>2</v>
      </c>
      <c r="N787">
        <v>5</v>
      </c>
      <c r="O787">
        <v>5</v>
      </c>
      <c r="P787">
        <v>1</v>
      </c>
      <c r="Q787">
        <v>1</v>
      </c>
      <c r="R787">
        <v>0</v>
      </c>
      <c r="S787">
        <v>2</v>
      </c>
      <c r="T787">
        <v>7</v>
      </c>
      <c r="U787">
        <v>0</v>
      </c>
      <c r="V787">
        <v>0</v>
      </c>
      <c r="W787">
        <v>0</v>
      </c>
      <c r="X787">
        <v>0</v>
      </c>
      <c r="Y787">
        <v>0</v>
      </c>
      <c r="Z787">
        <v>0</v>
      </c>
      <c r="AA787">
        <v>3</v>
      </c>
      <c r="AB787">
        <v>11</v>
      </c>
      <c r="AC787">
        <v>0</v>
      </c>
    </row>
    <row r="788" spans="1:29" ht="16.5" x14ac:dyDescent="0.3">
      <c r="A788">
        <v>10219</v>
      </c>
      <c r="B788">
        <v>1972</v>
      </c>
      <c r="C788" t="s">
        <v>29</v>
      </c>
      <c r="D788" t="s">
        <v>31</v>
      </c>
      <c r="E788">
        <v>31590</v>
      </c>
      <c r="F788">
        <v>1</v>
      </c>
      <c r="G788">
        <v>0</v>
      </c>
      <c r="H788" s="1">
        <v>41443</v>
      </c>
      <c r="I788">
        <v>40</v>
      </c>
      <c r="J788">
        <v>6</v>
      </c>
      <c r="K788">
        <v>2</v>
      </c>
      <c r="L788">
        <v>15</v>
      </c>
      <c r="M788">
        <v>6</v>
      </c>
      <c r="N788">
        <v>6</v>
      </c>
      <c r="O788">
        <v>3</v>
      </c>
      <c r="P788">
        <v>1</v>
      </c>
      <c r="Q788">
        <v>1</v>
      </c>
      <c r="R788">
        <v>0</v>
      </c>
      <c r="S788">
        <v>3</v>
      </c>
      <c r="T788">
        <v>8</v>
      </c>
      <c r="U788">
        <v>0</v>
      </c>
      <c r="V788">
        <v>0</v>
      </c>
      <c r="W788">
        <v>0</v>
      </c>
      <c r="X788">
        <v>0</v>
      </c>
      <c r="Y788">
        <v>0</v>
      </c>
      <c r="Z788">
        <v>0</v>
      </c>
      <c r="AA788">
        <v>3</v>
      </c>
      <c r="AB788">
        <v>11</v>
      </c>
      <c r="AC788">
        <v>0</v>
      </c>
    </row>
    <row r="789" spans="1:29" ht="16.5" x14ac:dyDescent="0.3">
      <c r="A789">
        <v>4211</v>
      </c>
      <c r="B789">
        <v>1986</v>
      </c>
      <c r="C789" t="s">
        <v>36</v>
      </c>
      <c r="D789" t="s">
        <v>33</v>
      </c>
      <c r="E789">
        <v>20425</v>
      </c>
      <c r="F789">
        <v>1</v>
      </c>
      <c r="G789">
        <v>0</v>
      </c>
      <c r="H789" s="1">
        <v>41211</v>
      </c>
      <c r="I789">
        <v>5</v>
      </c>
      <c r="J789">
        <v>4</v>
      </c>
      <c r="K789">
        <v>12</v>
      </c>
      <c r="L789">
        <v>5</v>
      </c>
      <c r="M789">
        <v>3</v>
      </c>
      <c r="N789">
        <v>16</v>
      </c>
      <c r="O789">
        <v>17</v>
      </c>
      <c r="P789">
        <v>2</v>
      </c>
      <c r="Q789">
        <v>2</v>
      </c>
      <c r="R789">
        <v>0</v>
      </c>
      <c r="S789">
        <v>3</v>
      </c>
      <c r="T789">
        <v>7</v>
      </c>
      <c r="U789">
        <v>0</v>
      </c>
      <c r="V789">
        <v>0</v>
      </c>
      <c r="W789">
        <v>0</v>
      </c>
      <c r="X789">
        <v>0</v>
      </c>
      <c r="Y789">
        <v>0</v>
      </c>
      <c r="Z789">
        <v>0</v>
      </c>
      <c r="AA789">
        <v>3</v>
      </c>
      <c r="AB789">
        <v>11</v>
      </c>
      <c r="AC789">
        <v>0</v>
      </c>
    </row>
    <row r="790" spans="1:29" ht="16.5" x14ac:dyDescent="0.3">
      <c r="A790">
        <v>1135</v>
      </c>
      <c r="B790">
        <v>1960</v>
      </c>
      <c r="C790" t="s">
        <v>34</v>
      </c>
      <c r="D790" t="s">
        <v>31</v>
      </c>
      <c r="E790">
        <v>17144</v>
      </c>
      <c r="F790">
        <v>1</v>
      </c>
      <c r="G790">
        <v>1</v>
      </c>
      <c r="H790" s="1">
        <v>41685</v>
      </c>
      <c r="I790">
        <v>96</v>
      </c>
      <c r="J790">
        <v>18</v>
      </c>
      <c r="K790">
        <v>2</v>
      </c>
      <c r="L790">
        <v>19</v>
      </c>
      <c r="M790">
        <v>0</v>
      </c>
      <c r="N790">
        <v>2</v>
      </c>
      <c r="O790">
        <v>6</v>
      </c>
      <c r="P790">
        <v>5</v>
      </c>
      <c r="Q790">
        <v>3</v>
      </c>
      <c r="R790">
        <v>0</v>
      </c>
      <c r="S790">
        <v>4</v>
      </c>
      <c r="T790">
        <v>7</v>
      </c>
      <c r="U790">
        <v>0</v>
      </c>
      <c r="V790">
        <v>0</v>
      </c>
      <c r="W790">
        <v>0</v>
      </c>
      <c r="X790">
        <v>0</v>
      </c>
      <c r="Y790">
        <v>0</v>
      </c>
      <c r="Z790">
        <v>0</v>
      </c>
      <c r="AA790">
        <v>3</v>
      </c>
      <c r="AB790">
        <v>11</v>
      </c>
      <c r="AC790">
        <v>0</v>
      </c>
    </row>
    <row r="791" spans="1:29" ht="16.5" x14ac:dyDescent="0.3">
      <c r="A791">
        <v>6299</v>
      </c>
      <c r="B791">
        <v>1968</v>
      </c>
      <c r="C791" t="s">
        <v>32</v>
      </c>
      <c r="D791" t="s">
        <v>35</v>
      </c>
      <c r="E791">
        <v>42564</v>
      </c>
      <c r="F791">
        <v>0</v>
      </c>
      <c r="G791">
        <v>1</v>
      </c>
      <c r="H791" s="1">
        <v>41276</v>
      </c>
      <c r="I791">
        <v>28</v>
      </c>
      <c r="J791">
        <v>324</v>
      </c>
      <c r="K791">
        <v>48</v>
      </c>
      <c r="L791">
        <v>186</v>
      </c>
      <c r="M791">
        <v>39</v>
      </c>
      <c r="N791">
        <v>18</v>
      </c>
      <c r="O791">
        <v>198</v>
      </c>
      <c r="P791">
        <v>6</v>
      </c>
      <c r="Q791">
        <v>6</v>
      </c>
      <c r="R791">
        <v>8</v>
      </c>
      <c r="S791">
        <v>4</v>
      </c>
      <c r="T791">
        <v>7</v>
      </c>
      <c r="U791">
        <v>1</v>
      </c>
      <c r="V791">
        <v>0</v>
      </c>
      <c r="W791">
        <v>0</v>
      </c>
      <c r="X791">
        <v>0</v>
      </c>
      <c r="Y791">
        <v>0</v>
      </c>
      <c r="Z791">
        <v>0</v>
      </c>
      <c r="AA791">
        <v>3</v>
      </c>
      <c r="AB791">
        <v>11</v>
      </c>
      <c r="AC791">
        <v>1</v>
      </c>
    </row>
    <row r="792" spans="1:29" ht="16.5" x14ac:dyDescent="0.3">
      <c r="A792">
        <v>10846</v>
      </c>
      <c r="B792">
        <v>1978</v>
      </c>
      <c r="C792" t="s">
        <v>34</v>
      </c>
      <c r="D792" t="s">
        <v>33</v>
      </c>
      <c r="E792">
        <v>43783</v>
      </c>
      <c r="F792">
        <v>1</v>
      </c>
      <c r="G792">
        <v>0</v>
      </c>
      <c r="H792" s="1">
        <v>41788</v>
      </c>
      <c r="I792">
        <v>22</v>
      </c>
      <c r="J792">
        <v>327</v>
      </c>
      <c r="K792">
        <v>9</v>
      </c>
      <c r="L792">
        <v>125</v>
      </c>
      <c r="M792">
        <v>25</v>
      </c>
      <c r="N792">
        <v>4</v>
      </c>
      <c r="O792">
        <v>139</v>
      </c>
      <c r="P792">
        <v>6</v>
      </c>
      <c r="Q792">
        <v>7</v>
      </c>
      <c r="R792">
        <v>1</v>
      </c>
      <c r="S792">
        <v>8</v>
      </c>
      <c r="T792">
        <v>7</v>
      </c>
      <c r="U792">
        <v>1</v>
      </c>
      <c r="V792">
        <v>0</v>
      </c>
      <c r="W792">
        <v>0</v>
      </c>
      <c r="X792">
        <v>0</v>
      </c>
      <c r="Y792">
        <v>0</v>
      </c>
      <c r="Z792">
        <v>0</v>
      </c>
      <c r="AA792">
        <v>3</v>
      </c>
      <c r="AB792">
        <v>11</v>
      </c>
      <c r="AC792">
        <v>0</v>
      </c>
    </row>
    <row r="793" spans="1:29" ht="16.5" x14ac:dyDescent="0.3">
      <c r="A793">
        <v>347</v>
      </c>
      <c r="B793">
        <v>1976</v>
      </c>
      <c r="C793" t="s">
        <v>29</v>
      </c>
      <c r="D793" t="s">
        <v>35</v>
      </c>
      <c r="E793">
        <v>40780</v>
      </c>
      <c r="F793">
        <v>0</v>
      </c>
      <c r="G793">
        <v>1</v>
      </c>
      <c r="H793" s="1">
        <v>41160</v>
      </c>
      <c r="I793">
        <v>30</v>
      </c>
      <c r="J793">
        <v>229</v>
      </c>
      <c r="K793">
        <v>27</v>
      </c>
      <c r="L793">
        <v>71</v>
      </c>
      <c r="M793">
        <v>13</v>
      </c>
      <c r="N793">
        <v>3</v>
      </c>
      <c r="O793">
        <v>34</v>
      </c>
      <c r="P793">
        <v>4</v>
      </c>
      <c r="Q793">
        <v>7</v>
      </c>
      <c r="R793">
        <v>1</v>
      </c>
      <c r="S793">
        <v>5</v>
      </c>
      <c r="T793">
        <v>9</v>
      </c>
      <c r="U793">
        <v>0</v>
      </c>
      <c r="V793">
        <v>0</v>
      </c>
      <c r="W793">
        <v>0</v>
      </c>
      <c r="X793">
        <v>0</v>
      </c>
      <c r="Y793">
        <v>0</v>
      </c>
      <c r="Z793">
        <v>0</v>
      </c>
      <c r="AA793">
        <v>3</v>
      </c>
      <c r="AB793">
        <v>11</v>
      </c>
      <c r="AC793">
        <v>0</v>
      </c>
    </row>
    <row r="794" spans="1:29" ht="16.5" x14ac:dyDescent="0.3">
      <c r="A794">
        <v>6543</v>
      </c>
      <c r="B794">
        <v>1945</v>
      </c>
      <c r="C794" t="s">
        <v>34</v>
      </c>
      <c r="D794" t="s">
        <v>31</v>
      </c>
      <c r="E794">
        <v>62847</v>
      </c>
      <c r="F794">
        <v>0</v>
      </c>
      <c r="G794">
        <v>0</v>
      </c>
      <c r="H794" s="1">
        <v>41289</v>
      </c>
      <c r="I794">
        <v>45</v>
      </c>
      <c r="J794">
        <v>521</v>
      </c>
      <c r="K794">
        <v>168</v>
      </c>
      <c r="L794">
        <v>706</v>
      </c>
      <c r="M794">
        <v>80</v>
      </c>
      <c r="N794">
        <v>76</v>
      </c>
      <c r="O794">
        <v>61</v>
      </c>
      <c r="P794">
        <v>1</v>
      </c>
      <c r="Q794">
        <v>3</v>
      </c>
      <c r="R794">
        <v>6</v>
      </c>
      <c r="S794">
        <v>4</v>
      </c>
      <c r="T794">
        <v>2</v>
      </c>
      <c r="U794">
        <v>0</v>
      </c>
      <c r="V794">
        <v>0</v>
      </c>
      <c r="W794">
        <v>0</v>
      </c>
      <c r="X794">
        <v>0</v>
      </c>
      <c r="Y794">
        <v>0</v>
      </c>
      <c r="Z794">
        <v>0</v>
      </c>
      <c r="AA794">
        <v>3</v>
      </c>
      <c r="AB794">
        <v>11</v>
      </c>
      <c r="AC794">
        <v>0</v>
      </c>
    </row>
    <row r="795" spans="1:29" ht="16.5" x14ac:dyDescent="0.3">
      <c r="A795">
        <v>10446</v>
      </c>
      <c r="B795">
        <v>1957</v>
      </c>
      <c r="C795" t="s">
        <v>32</v>
      </c>
      <c r="D795" t="s">
        <v>33</v>
      </c>
      <c r="E795">
        <v>82017</v>
      </c>
      <c r="F795">
        <v>0</v>
      </c>
      <c r="G795">
        <v>0</v>
      </c>
      <c r="H795" s="1">
        <v>41220</v>
      </c>
      <c r="I795">
        <v>58</v>
      </c>
      <c r="J795">
        <v>184</v>
      </c>
      <c r="K795">
        <v>23</v>
      </c>
      <c r="L795">
        <v>446</v>
      </c>
      <c r="M795">
        <v>30</v>
      </c>
      <c r="N795">
        <v>23</v>
      </c>
      <c r="O795">
        <v>23</v>
      </c>
      <c r="P795">
        <v>1</v>
      </c>
      <c r="Q795">
        <v>5</v>
      </c>
      <c r="R795">
        <v>4</v>
      </c>
      <c r="S795">
        <v>7</v>
      </c>
      <c r="T795">
        <v>2</v>
      </c>
      <c r="U795">
        <v>0</v>
      </c>
      <c r="V795">
        <v>1</v>
      </c>
      <c r="W795">
        <v>1</v>
      </c>
      <c r="X795">
        <v>1</v>
      </c>
      <c r="Y795">
        <v>0</v>
      </c>
      <c r="Z795">
        <v>0</v>
      </c>
      <c r="AA795">
        <v>3</v>
      </c>
      <c r="AB795">
        <v>11</v>
      </c>
      <c r="AC795">
        <v>1</v>
      </c>
    </row>
    <row r="796" spans="1:29" ht="16.5" x14ac:dyDescent="0.3">
      <c r="A796">
        <v>3479</v>
      </c>
      <c r="B796">
        <v>1950</v>
      </c>
      <c r="C796" t="s">
        <v>29</v>
      </c>
      <c r="D796" t="s">
        <v>30</v>
      </c>
      <c r="E796">
        <v>16813</v>
      </c>
      <c r="F796">
        <v>0</v>
      </c>
      <c r="G796">
        <v>0</v>
      </c>
      <c r="H796" s="1">
        <v>41474</v>
      </c>
      <c r="I796">
        <v>49</v>
      </c>
      <c r="J796">
        <v>4</v>
      </c>
      <c r="K796">
        <v>8</v>
      </c>
      <c r="L796">
        <v>11</v>
      </c>
      <c r="M796">
        <v>12</v>
      </c>
      <c r="N796">
        <v>2</v>
      </c>
      <c r="O796">
        <v>13</v>
      </c>
      <c r="P796">
        <v>1</v>
      </c>
      <c r="Q796">
        <v>2</v>
      </c>
      <c r="R796">
        <v>0</v>
      </c>
      <c r="S796">
        <v>3</v>
      </c>
      <c r="T796">
        <v>7</v>
      </c>
      <c r="U796">
        <v>1</v>
      </c>
      <c r="V796">
        <v>0</v>
      </c>
      <c r="W796">
        <v>0</v>
      </c>
      <c r="X796">
        <v>0</v>
      </c>
      <c r="Y796">
        <v>0</v>
      </c>
      <c r="Z796">
        <v>0</v>
      </c>
      <c r="AA796">
        <v>3</v>
      </c>
      <c r="AB796">
        <v>11</v>
      </c>
      <c r="AC796">
        <v>0</v>
      </c>
    </row>
    <row r="797" spans="1:29" ht="16.5" x14ac:dyDescent="0.3">
      <c r="A797">
        <v>11075</v>
      </c>
      <c r="B797">
        <v>1978</v>
      </c>
      <c r="C797" t="s">
        <v>29</v>
      </c>
      <c r="D797" t="s">
        <v>33</v>
      </c>
      <c r="E797">
        <v>51267</v>
      </c>
      <c r="F797">
        <v>1</v>
      </c>
      <c r="G797">
        <v>1</v>
      </c>
      <c r="H797" s="1">
        <v>41576</v>
      </c>
      <c r="I797">
        <v>37</v>
      </c>
      <c r="J797">
        <v>183</v>
      </c>
      <c r="K797">
        <v>2</v>
      </c>
      <c r="L797">
        <v>64</v>
      </c>
      <c r="M797">
        <v>7</v>
      </c>
      <c r="N797">
        <v>2</v>
      </c>
      <c r="O797">
        <v>12</v>
      </c>
      <c r="P797">
        <v>4</v>
      </c>
      <c r="Q797">
        <v>3</v>
      </c>
      <c r="R797">
        <v>3</v>
      </c>
      <c r="S797">
        <v>5</v>
      </c>
      <c r="T797">
        <v>4</v>
      </c>
      <c r="U797">
        <v>0</v>
      </c>
      <c r="V797">
        <v>0</v>
      </c>
      <c r="W797">
        <v>0</v>
      </c>
      <c r="X797">
        <v>0</v>
      </c>
      <c r="Y797">
        <v>0</v>
      </c>
      <c r="Z797">
        <v>0</v>
      </c>
      <c r="AA797">
        <v>3</v>
      </c>
      <c r="AB797">
        <v>11</v>
      </c>
      <c r="AC797">
        <v>0</v>
      </c>
    </row>
    <row r="798" spans="1:29" ht="16.5" x14ac:dyDescent="0.3">
      <c r="A798">
        <v>4442</v>
      </c>
      <c r="B798">
        <v>1961</v>
      </c>
      <c r="C798" t="s">
        <v>29</v>
      </c>
      <c r="D798" t="s">
        <v>30</v>
      </c>
      <c r="E798">
        <v>46524</v>
      </c>
      <c r="F798">
        <v>0</v>
      </c>
      <c r="G798">
        <v>1</v>
      </c>
      <c r="H798" s="1">
        <v>41369</v>
      </c>
      <c r="I798">
        <v>70</v>
      </c>
      <c r="J798">
        <v>31</v>
      </c>
      <c r="K798">
        <v>19</v>
      </c>
      <c r="L798">
        <v>35</v>
      </c>
      <c r="M798">
        <v>26</v>
      </c>
      <c r="N798">
        <v>14</v>
      </c>
      <c r="O798">
        <v>52</v>
      </c>
      <c r="P798">
        <v>2</v>
      </c>
      <c r="Q798">
        <v>1</v>
      </c>
      <c r="R798">
        <v>1</v>
      </c>
      <c r="S798">
        <v>5</v>
      </c>
      <c r="T798">
        <v>3</v>
      </c>
      <c r="U798">
        <v>0</v>
      </c>
      <c r="V798">
        <v>0</v>
      </c>
      <c r="W798">
        <v>0</v>
      </c>
      <c r="X798">
        <v>0</v>
      </c>
      <c r="Y798">
        <v>0</v>
      </c>
      <c r="Z798">
        <v>0</v>
      </c>
      <c r="AA798">
        <v>3</v>
      </c>
      <c r="AB798">
        <v>11</v>
      </c>
      <c r="AC798">
        <v>0</v>
      </c>
    </row>
    <row r="799" spans="1:29" ht="16.5" x14ac:dyDescent="0.3">
      <c r="A799">
        <v>199</v>
      </c>
      <c r="B799">
        <v>1962</v>
      </c>
      <c r="C799" t="s">
        <v>34</v>
      </c>
      <c r="D799" t="s">
        <v>30</v>
      </c>
      <c r="E799">
        <v>45183</v>
      </c>
      <c r="F799">
        <v>0</v>
      </c>
      <c r="G799">
        <v>0</v>
      </c>
      <c r="H799" s="1">
        <v>41294</v>
      </c>
      <c r="I799">
        <v>33</v>
      </c>
      <c r="J799">
        <v>219</v>
      </c>
      <c r="K799">
        <v>3</v>
      </c>
      <c r="L799">
        <v>60</v>
      </c>
      <c r="M799">
        <v>12</v>
      </c>
      <c r="N799">
        <v>9</v>
      </c>
      <c r="O799">
        <v>12</v>
      </c>
      <c r="P799">
        <v>1</v>
      </c>
      <c r="Q799">
        <v>4</v>
      </c>
      <c r="R799">
        <v>1</v>
      </c>
      <c r="S799">
        <v>7</v>
      </c>
      <c r="T799">
        <v>7</v>
      </c>
      <c r="U799">
        <v>0</v>
      </c>
      <c r="V799">
        <v>1</v>
      </c>
      <c r="W799">
        <v>0</v>
      </c>
      <c r="X799">
        <v>0</v>
      </c>
      <c r="Y799">
        <v>0</v>
      </c>
      <c r="Z799">
        <v>0</v>
      </c>
      <c r="AA799">
        <v>3</v>
      </c>
      <c r="AB799">
        <v>11</v>
      </c>
      <c r="AC799">
        <v>0</v>
      </c>
    </row>
    <row r="800" spans="1:29" ht="16.5" x14ac:dyDescent="0.3">
      <c r="A800">
        <v>6722</v>
      </c>
      <c r="B800">
        <v>1954</v>
      </c>
      <c r="C800" t="s">
        <v>32</v>
      </c>
      <c r="D800" t="s">
        <v>33</v>
      </c>
      <c r="E800">
        <v>70421</v>
      </c>
      <c r="F800">
        <v>0</v>
      </c>
      <c r="G800">
        <v>1</v>
      </c>
      <c r="H800" s="1">
        <v>41818</v>
      </c>
      <c r="I800">
        <v>98</v>
      </c>
      <c r="J800">
        <v>479</v>
      </c>
      <c r="K800">
        <v>28</v>
      </c>
      <c r="L800">
        <v>136</v>
      </c>
      <c r="M800">
        <v>75</v>
      </c>
      <c r="N800">
        <v>14</v>
      </c>
      <c r="O800">
        <v>35</v>
      </c>
      <c r="P800">
        <v>3</v>
      </c>
      <c r="Q800">
        <v>10</v>
      </c>
      <c r="R800">
        <v>3</v>
      </c>
      <c r="S800">
        <v>7</v>
      </c>
      <c r="T800">
        <v>6</v>
      </c>
      <c r="U800">
        <v>0</v>
      </c>
      <c r="V800">
        <v>0</v>
      </c>
      <c r="W800">
        <v>0</v>
      </c>
      <c r="X800">
        <v>0</v>
      </c>
      <c r="Y800">
        <v>0</v>
      </c>
      <c r="Z800">
        <v>0</v>
      </c>
      <c r="AA800">
        <v>3</v>
      </c>
      <c r="AB800">
        <v>11</v>
      </c>
      <c r="AC800">
        <v>0</v>
      </c>
    </row>
    <row r="801" spans="1:29" ht="16.5" x14ac:dyDescent="0.3">
      <c r="A801">
        <v>796</v>
      </c>
      <c r="B801">
        <v>1965</v>
      </c>
      <c r="C801" t="s">
        <v>37</v>
      </c>
      <c r="D801" t="s">
        <v>35</v>
      </c>
      <c r="E801">
        <v>60161</v>
      </c>
      <c r="F801">
        <v>0</v>
      </c>
      <c r="G801">
        <v>1</v>
      </c>
      <c r="H801" s="1">
        <v>41205</v>
      </c>
      <c r="I801">
        <v>17</v>
      </c>
      <c r="J801">
        <v>584</v>
      </c>
      <c r="K801">
        <v>44</v>
      </c>
      <c r="L801">
        <v>212</v>
      </c>
      <c r="M801">
        <v>46</v>
      </c>
      <c r="N801">
        <v>8</v>
      </c>
      <c r="O801">
        <v>177</v>
      </c>
      <c r="P801">
        <v>3</v>
      </c>
      <c r="Q801">
        <v>11</v>
      </c>
      <c r="R801">
        <v>4</v>
      </c>
      <c r="S801">
        <v>8</v>
      </c>
      <c r="T801">
        <v>8</v>
      </c>
      <c r="U801">
        <v>0</v>
      </c>
      <c r="V801">
        <v>0</v>
      </c>
      <c r="W801">
        <v>0</v>
      </c>
      <c r="X801">
        <v>0</v>
      </c>
      <c r="Y801">
        <v>0</v>
      </c>
      <c r="Z801">
        <v>0</v>
      </c>
      <c r="AA801">
        <v>3</v>
      </c>
      <c r="AB801">
        <v>11</v>
      </c>
      <c r="AC801">
        <v>0</v>
      </c>
    </row>
    <row r="802" spans="1:29" ht="16.5" x14ac:dyDescent="0.3">
      <c r="A802">
        <v>3749</v>
      </c>
      <c r="B802">
        <v>1973</v>
      </c>
      <c r="C802" t="s">
        <v>29</v>
      </c>
      <c r="D802" t="s">
        <v>31</v>
      </c>
      <c r="E802">
        <v>73926</v>
      </c>
      <c r="F802">
        <v>0</v>
      </c>
      <c r="G802">
        <v>0</v>
      </c>
      <c r="H802" s="1">
        <v>41335</v>
      </c>
      <c r="I802">
        <v>54</v>
      </c>
      <c r="J802">
        <v>627</v>
      </c>
      <c r="K802">
        <v>91</v>
      </c>
      <c r="L802">
        <v>597</v>
      </c>
      <c r="M802">
        <v>159</v>
      </c>
      <c r="N802">
        <v>91</v>
      </c>
      <c r="O802">
        <v>15</v>
      </c>
      <c r="P802">
        <v>1</v>
      </c>
      <c r="Q802">
        <v>6</v>
      </c>
      <c r="R802">
        <v>5</v>
      </c>
      <c r="S802">
        <v>12</v>
      </c>
      <c r="T802">
        <v>3</v>
      </c>
      <c r="U802">
        <v>0</v>
      </c>
      <c r="V802">
        <v>0</v>
      </c>
      <c r="W802">
        <v>0</v>
      </c>
      <c r="X802">
        <v>0</v>
      </c>
      <c r="Y802">
        <v>0</v>
      </c>
      <c r="Z802">
        <v>0</v>
      </c>
      <c r="AA802">
        <v>3</v>
      </c>
      <c r="AB802">
        <v>11</v>
      </c>
      <c r="AC802">
        <v>0</v>
      </c>
    </row>
    <row r="803" spans="1:29" ht="16.5" x14ac:dyDescent="0.3">
      <c r="A803">
        <v>8523</v>
      </c>
      <c r="B803">
        <v>1968</v>
      </c>
      <c r="C803" t="s">
        <v>29</v>
      </c>
      <c r="D803" t="s">
        <v>33</v>
      </c>
      <c r="E803">
        <v>19329</v>
      </c>
      <c r="F803">
        <v>1</v>
      </c>
      <c r="G803">
        <v>0</v>
      </c>
      <c r="H803" s="1">
        <v>41622</v>
      </c>
      <c r="I803">
        <v>39</v>
      </c>
      <c r="J803">
        <v>24</v>
      </c>
      <c r="K803">
        <v>1</v>
      </c>
      <c r="L803">
        <v>16</v>
      </c>
      <c r="M803">
        <v>12</v>
      </c>
      <c r="N803">
        <v>2</v>
      </c>
      <c r="O803">
        <v>5</v>
      </c>
      <c r="P803">
        <v>3</v>
      </c>
      <c r="Q803">
        <v>4</v>
      </c>
      <c r="R803">
        <v>0</v>
      </c>
      <c r="S803">
        <v>3</v>
      </c>
      <c r="T803">
        <v>8</v>
      </c>
      <c r="U803">
        <v>0</v>
      </c>
      <c r="V803">
        <v>0</v>
      </c>
      <c r="W803">
        <v>0</v>
      </c>
      <c r="X803">
        <v>0</v>
      </c>
      <c r="Y803">
        <v>0</v>
      </c>
      <c r="Z803">
        <v>0</v>
      </c>
      <c r="AA803">
        <v>3</v>
      </c>
      <c r="AB803">
        <v>11</v>
      </c>
      <c r="AC803">
        <v>0</v>
      </c>
    </row>
    <row r="804" spans="1:29" ht="16.5" x14ac:dyDescent="0.3">
      <c r="A804">
        <v>310</v>
      </c>
      <c r="B804">
        <v>1970</v>
      </c>
      <c r="C804" t="s">
        <v>34</v>
      </c>
      <c r="D804" t="s">
        <v>33</v>
      </c>
      <c r="E804">
        <v>61872</v>
      </c>
      <c r="F804">
        <v>0</v>
      </c>
      <c r="G804">
        <v>1</v>
      </c>
      <c r="H804" s="1">
        <v>41621</v>
      </c>
      <c r="I804">
        <v>81</v>
      </c>
      <c r="J804">
        <v>330</v>
      </c>
      <c r="K804">
        <v>5</v>
      </c>
      <c r="L804">
        <v>159</v>
      </c>
      <c r="M804">
        <v>36</v>
      </c>
      <c r="N804">
        <v>27</v>
      </c>
      <c r="O804">
        <v>16</v>
      </c>
      <c r="P804">
        <v>4</v>
      </c>
      <c r="Q804">
        <v>4</v>
      </c>
      <c r="R804">
        <v>4</v>
      </c>
      <c r="S804">
        <v>9</v>
      </c>
      <c r="T804">
        <v>4</v>
      </c>
      <c r="U804">
        <v>0</v>
      </c>
      <c r="V804">
        <v>0</v>
      </c>
      <c r="W804">
        <v>0</v>
      </c>
      <c r="X804">
        <v>0</v>
      </c>
      <c r="Y804">
        <v>0</v>
      </c>
      <c r="Z804">
        <v>0</v>
      </c>
      <c r="AA804">
        <v>3</v>
      </c>
      <c r="AB804">
        <v>11</v>
      </c>
      <c r="AC804">
        <v>0</v>
      </c>
    </row>
    <row r="805" spans="1:29" ht="16.5" x14ac:dyDescent="0.3">
      <c r="A805">
        <v>8629</v>
      </c>
      <c r="B805">
        <v>1956</v>
      </c>
      <c r="C805" t="s">
        <v>29</v>
      </c>
      <c r="D805" t="s">
        <v>38</v>
      </c>
      <c r="E805">
        <v>46984</v>
      </c>
      <c r="F805">
        <v>1</v>
      </c>
      <c r="G805">
        <v>1</v>
      </c>
      <c r="H805" s="1">
        <v>41359</v>
      </c>
      <c r="I805">
        <v>71</v>
      </c>
      <c r="J805">
        <v>19</v>
      </c>
      <c r="K805">
        <v>1</v>
      </c>
      <c r="L805">
        <v>10</v>
      </c>
      <c r="M805">
        <v>2</v>
      </c>
      <c r="N805">
        <v>1</v>
      </c>
      <c r="O805">
        <v>8</v>
      </c>
      <c r="P805">
        <v>1</v>
      </c>
      <c r="Q805">
        <v>1</v>
      </c>
      <c r="R805">
        <v>0</v>
      </c>
      <c r="S805">
        <v>3</v>
      </c>
      <c r="T805">
        <v>5</v>
      </c>
      <c r="U805">
        <v>0</v>
      </c>
      <c r="V805">
        <v>0</v>
      </c>
      <c r="W805">
        <v>0</v>
      </c>
      <c r="X805">
        <v>0</v>
      </c>
      <c r="Y805">
        <v>0</v>
      </c>
      <c r="Z805">
        <v>0</v>
      </c>
      <c r="AA805">
        <v>3</v>
      </c>
      <c r="AB805">
        <v>11</v>
      </c>
      <c r="AC805">
        <v>0</v>
      </c>
    </row>
    <row r="806" spans="1:29" ht="16.5" x14ac:dyDescent="0.3">
      <c r="A806">
        <v>236</v>
      </c>
      <c r="B806">
        <v>1951</v>
      </c>
      <c r="C806" t="s">
        <v>29</v>
      </c>
      <c r="D806" t="s">
        <v>33</v>
      </c>
      <c r="E806">
        <v>34838</v>
      </c>
      <c r="F806">
        <v>1</v>
      </c>
      <c r="G806">
        <v>1</v>
      </c>
      <c r="H806" s="1">
        <v>41293</v>
      </c>
      <c r="I806">
        <v>62</v>
      </c>
      <c r="J806">
        <v>28</v>
      </c>
      <c r="K806">
        <v>23</v>
      </c>
      <c r="L806">
        <v>29</v>
      </c>
      <c r="M806">
        <v>29</v>
      </c>
      <c r="N806">
        <v>14</v>
      </c>
      <c r="O806">
        <v>47</v>
      </c>
      <c r="P806">
        <v>3</v>
      </c>
      <c r="Q806">
        <v>2</v>
      </c>
      <c r="R806">
        <v>1</v>
      </c>
      <c r="S806">
        <v>4</v>
      </c>
      <c r="T806">
        <v>6</v>
      </c>
      <c r="U806">
        <v>0</v>
      </c>
      <c r="V806">
        <v>0</v>
      </c>
      <c r="W806">
        <v>0</v>
      </c>
      <c r="X806">
        <v>0</v>
      </c>
      <c r="Y806">
        <v>0</v>
      </c>
      <c r="Z806">
        <v>0</v>
      </c>
      <c r="AA806">
        <v>3</v>
      </c>
      <c r="AB806">
        <v>11</v>
      </c>
      <c r="AC806">
        <v>0</v>
      </c>
    </row>
    <row r="807" spans="1:29" ht="16.5" x14ac:dyDescent="0.3">
      <c r="A807">
        <v>9930</v>
      </c>
      <c r="B807">
        <v>1944</v>
      </c>
      <c r="C807" t="s">
        <v>32</v>
      </c>
      <c r="D807" t="s">
        <v>30</v>
      </c>
      <c r="E807">
        <v>82716</v>
      </c>
      <c r="F807">
        <v>0</v>
      </c>
      <c r="G807">
        <v>0</v>
      </c>
      <c r="H807" s="1">
        <v>41583</v>
      </c>
      <c r="I807">
        <v>8</v>
      </c>
      <c r="J807">
        <v>606</v>
      </c>
      <c r="K807">
        <v>148</v>
      </c>
      <c r="L807">
        <v>228</v>
      </c>
      <c r="M807">
        <v>15</v>
      </c>
      <c r="N807">
        <v>148</v>
      </c>
      <c r="O807">
        <v>22</v>
      </c>
      <c r="P807">
        <v>1</v>
      </c>
      <c r="Q807">
        <v>6</v>
      </c>
      <c r="R807">
        <v>8</v>
      </c>
      <c r="S807">
        <v>13</v>
      </c>
      <c r="T807">
        <v>2</v>
      </c>
      <c r="U807">
        <v>0</v>
      </c>
      <c r="V807">
        <v>0</v>
      </c>
      <c r="W807">
        <v>0</v>
      </c>
      <c r="X807">
        <v>0</v>
      </c>
      <c r="Y807">
        <v>0</v>
      </c>
      <c r="Z807">
        <v>0</v>
      </c>
      <c r="AA807">
        <v>3</v>
      </c>
      <c r="AB807">
        <v>11</v>
      </c>
      <c r="AC807">
        <v>0</v>
      </c>
    </row>
    <row r="808" spans="1:29" ht="16.5" x14ac:dyDescent="0.3">
      <c r="A808">
        <v>3483</v>
      </c>
      <c r="B808">
        <v>1958</v>
      </c>
      <c r="C808" t="s">
        <v>29</v>
      </c>
      <c r="D808" t="s">
        <v>33</v>
      </c>
      <c r="E808">
        <v>48192</v>
      </c>
      <c r="F808">
        <v>0</v>
      </c>
      <c r="G808">
        <v>0</v>
      </c>
      <c r="H808" s="1">
        <v>41370</v>
      </c>
      <c r="I808">
        <v>76</v>
      </c>
      <c r="J808">
        <v>1039</v>
      </c>
      <c r="K808">
        <v>43</v>
      </c>
      <c r="L808">
        <v>204</v>
      </c>
      <c r="M808">
        <v>153</v>
      </c>
      <c r="N808">
        <v>58</v>
      </c>
      <c r="O808">
        <v>29</v>
      </c>
      <c r="P808">
        <v>3</v>
      </c>
      <c r="Q808">
        <v>2</v>
      </c>
      <c r="R808">
        <v>8</v>
      </c>
      <c r="S808">
        <v>12</v>
      </c>
      <c r="T808">
        <v>8</v>
      </c>
      <c r="U808">
        <v>0</v>
      </c>
      <c r="V808">
        <v>1</v>
      </c>
      <c r="W808">
        <v>0</v>
      </c>
      <c r="X808">
        <v>1</v>
      </c>
      <c r="Y808">
        <v>1</v>
      </c>
      <c r="Z808">
        <v>0</v>
      </c>
      <c r="AA808">
        <v>3</v>
      </c>
      <c r="AB808">
        <v>11</v>
      </c>
      <c r="AC808">
        <v>1</v>
      </c>
    </row>
    <row r="809" spans="1:29" ht="16.5" x14ac:dyDescent="0.3">
      <c r="A809">
        <v>4599</v>
      </c>
      <c r="B809">
        <v>1976</v>
      </c>
      <c r="C809" t="s">
        <v>34</v>
      </c>
      <c r="D809" t="s">
        <v>33</v>
      </c>
      <c r="E809">
        <v>49681</v>
      </c>
      <c r="F809">
        <v>0</v>
      </c>
      <c r="G809">
        <v>2</v>
      </c>
      <c r="H809" s="1">
        <v>41582</v>
      </c>
      <c r="I809">
        <v>66</v>
      </c>
      <c r="J809">
        <v>411</v>
      </c>
      <c r="K809">
        <v>0</v>
      </c>
      <c r="L809">
        <v>26</v>
      </c>
      <c r="M809">
        <v>0</v>
      </c>
      <c r="N809">
        <v>0</v>
      </c>
      <c r="O809">
        <v>21</v>
      </c>
      <c r="P809">
        <v>6</v>
      </c>
      <c r="Q809">
        <v>7</v>
      </c>
      <c r="R809">
        <v>1</v>
      </c>
      <c r="S809">
        <v>7</v>
      </c>
      <c r="T809">
        <v>7</v>
      </c>
      <c r="U809">
        <v>0</v>
      </c>
      <c r="V809">
        <v>0</v>
      </c>
      <c r="W809">
        <v>0</v>
      </c>
      <c r="X809">
        <v>0</v>
      </c>
      <c r="Y809">
        <v>0</v>
      </c>
      <c r="Z809">
        <v>0</v>
      </c>
      <c r="AA809">
        <v>3</v>
      </c>
      <c r="AB809">
        <v>11</v>
      </c>
      <c r="AC809">
        <v>0</v>
      </c>
    </row>
    <row r="810" spans="1:29" ht="16.5" x14ac:dyDescent="0.3">
      <c r="A810">
        <v>7326</v>
      </c>
      <c r="B810">
        <v>1971</v>
      </c>
      <c r="C810" t="s">
        <v>34</v>
      </c>
      <c r="D810" t="s">
        <v>33</v>
      </c>
      <c r="E810">
        <v>56850</v>
      </c>
      <c r="F810">
        <v>0</v>
      </c>
      <c r="G810">
        <v>1</v>
      </c>
      <c r="H810" s="1">
        <v>41721</v>
      </c>
      <c r="I810">
        <v>83</v>
      </c>
      <c r="J810">
        <v>34</v>
      </c>
      <c r="K810">
        <v>1</v>
      </c>
      <c r="L810">
        <v>19</v>
      </c>
      <c r="M810">
        <v>2</v>
      </c>
      <c r="N810">
        <v>7</v>
      </c>
      <c r="O810">
        <v>0</v>
      </c>
      <c r="P810">
        <v>1</v>
      </c>
      <c r="Q810">
        <v>1</v>
      </c>
      <c r="R810">
        <v>1</v>
      </c>
      <c r="S810">
        <v>3</v>
      </c>
      <c r="T810">
        <v>2</v>
      </c>
      <c r="U810">
        <v>0</v>
      </c>
      <c r="V810">
        <v>0</v>
      </c>
      <c r="W810">
        <v>0</v>
      </c>
      <c r="X810">
        <v>0</v>
      </c>
      <c r="Y810">
        <v>0</v>
      </c>
      <c r="Z810">
        <v>0</v>
      </c>
      <c r="AA810">
        <v>3</v>
      </c>
      <c r="AB810">
        <v>11</v>
      </c>
      <c r="AC810">
        <v>0</v>
      </c>
    </row>
    <row r="811" spans="1:29" ht="16.5" x14ac:dyDescent="0.3">
      <c r="A811">
        <v>7352</v>
      </c>
      <c r="B811">
        <v>1957</v>
      </c>
      <c r="C811" t="s">
        <v>29</v>
      </c>
      <c r="D811" t="s">
        <v>33</v>
      </c>
      <c r="E811">
        <v>55267</v>
      </c>
      <c r="F811">
        <v>0</v>
      </c>
      <c r="G811">
        <v>1</v>
      </c>
      <c r="H811" s="1">
        <v>41568</v>
      </c>
      <c r="I811">
        <v>28</v>
      </c>
      <c r="J811">
        <v>161</v>
      </c>
      <c r="K811">
        <v>28</v>
      </c>
      <c r="L811">
        <v>136</v>
      </c>
      <c r="M811">
        <v>32</v>
      </c>
      <c r="N811">
        <v>3</v>
      </c>
      <c r="O811">
        <v>45</v>
      </c>
      <c r="P811">
        <v>4</v>
      </c>
      <c r="Q811">
        <v>3</v>
      </c>
      <c r="R811">
        <v>4</v>
      </c>
      <c r="S811">
        <v>6</v>
      </c>
      <c r="T811">
        <v>3</v>
      </c>
      <c r="U811">
        <v>0</v>
      </c>
      <c r="V811">
        <v>0</v>
      </c>
      <c r="W811">
        <v>0</v>
      </c>
      <c r="X811">
        <v>0</v>
      </c>
      <c r="Y811">
        <v>0</v>
      </c>
      <c r="Z811">
        <v>0</v>
      </c>
      <c r="AA811">
        <v>3</v>
      </c>
      <c r="AB811">
        <v>11</v>
      </c>
      <c r="AC811">
        <v>0</v>
      </c>
    </row>
    <row r="812" spans="1:29" ht="16.5" x14ac:dyDescent="0.3">
      <c r="A812">
        <v>2350</v>
      </c>
      <c r="B812">
        <v>1972</v>
      </c>
      <c r="C812" t="s">
        <v>29</v>
      </c>
      <c r="D812" t="s">
        <v>33</v>
      </c>
      <c r="E812">
        <v>59666</v>
      </c>
      <c r="F812">
        <v>1</v>
      </c>
      <c r="G812">
        <v>1</v>
      </c>
      <c r="H812" s="1">
        <v>41355</v>
      </c>
      <c r="I812">
        <v>87</v>
      </c>
      <c r="J812">
        <v>623</v>
      </c>
      <c r="K812">
        <v>53</v>
      </c>
      <c r="L812">
        <v>178</v>
      </c>
      <c r="M812">
        <v>23</v>
      </c>
      <c r="N812">
        <v>17</v>
      </c>
      <c r="O812">
        <v>133</v>
      </c>
      <c r="P812">
        <v>7</v>
      </c>
      <c r="Q812">
        <v>3</v>
      </c>
      <c r="R812">
        <v>2</v>
      </c>
      <c r="S812">
        <v>8</v>
      </c>
      <c r="T812">
        <v>8</v>
      </c>
      <c r="U812">
        <v>0</v>
      </c>
      <c r="V812">
        <v>1</v>
      </c>
      <c r="W812">
        <v>0</v>
      </c>
      <c r="X812">
        <v>0</v>
      </c>
      <c r="Y812">
        <v>0</v>
      </c>
      <c r="Z812">
        <v>0</v>
      </c>
      <c r="AA812">
        <v>3</v>
      </c>
      <c r="AB812">
        <v>11</v>
      </c>
      <c r="AC812">
        <v>0</v>
      </c>
    </row>
    <row r="813" spans="1:29" ht="16.5" x14ac:dyDescent="0.3">
      <c r="A813">
        <v>9145</v>
      </c>
      <c r="B813">
        <v>1972</v>
      </c>
      <c r="C813" t="s">
        <v>29</v>
      </c>
      <c r="D813" t="s">
        <v>30</v>
      </c>
      <c r="E813">
        <v>72504</v>
      </c>
      <c r="F813">
        <v>0</v>
      </c>
      <c r="G813">
        <v>1</v>
      </c>
      <c r="H813" s="1">
        <v>41370</v>
      </c>
      <c r="I813">
        <v>43</v>
      </c>
      <c r="J813">
        <v>604</v>
      </c>
      <c r="K813">
        <v>26</v>
      </c>
      <c r="L813">
        <v>470</v>
      </c>
      <c r="M813">
        <v>123</v>
      </c>
      <c r="N813">
        <v>161</v>
      </c>
      <c r="O813">
        <v>94</v>
      </c>
      <c r="P813">
        <v>2</v>
      </c>
      <c r="Q813">
        <v>5</v>
      </c>
      <c r="R813">
        <v>9</v>
      </c>
      <c r="S813">
        <v>6</v>
      </c>
      <c r="T813">
        <v>2</v>
      </c>
      <c r="U813">
        <v>0</v>
      </c>
      <c r="V813">
        <v>0</v>
      </c>
      <c r="W813">
        <v>0</v>
      </c>
      <c r="X813">
        <v>0</v>
      </c>
      <c r="Y813">
        <v>0</v>
      </c>
      <c r="Z813">
        <v>0</v>
      </c>
      <c r="AA813">
        <v>3</v>
      </c>
      <c r="AB813">
        <v>11</v>
      </c>
      <c r="AC813">
        <v>0</v>
      </c>
    </row>
    <row r="814" spans="1:29" ht="16.5" x14ac:dyDescent="0.3">
      <c r="A814">
        <v>2964</v>
      </c>
      <c r="B814">
        <v>1981</v>
      </c>
      <c r="C814" t="s">
        <v>29</v>
      </c>
      <c r="D814" t="s">
        <v>33</v>
      </c>
      <c r="E814">
        <v>26872</v>
      </c>
      <c r="F814">
        <v>0</v>
      </c>
      <c r="G814">
        <v>0</v>
      </c>
      <c r="H814" s="1">
        <v>41563</v>
      </c>
      <c r="I814">
        <v>0</v>
      </c>
      <c r="J814">
        <v>3</v>
      </c>
      <c r="K814">
        <v>10</v>
      </c>
      <c r="L814">
        <v>8</v>
      </c>
      <c r="M814">
        <v>3</v>
      </c>
      <c r="N814">
        <v>16</v>
      </c>
      <c r="O814">
        <v>32</v>
      </c>
      <c r="P814">
        <v>1</v>
      </c>
      <c r="Q814">
        <v>1</v>
      </c>
      <c r="R814">
        <v>1</v>
      </c>
      <c r="S814">
        <v>2</v>
      </c>
      <c r="T814">
        <v>6</v>
      </c>
      <c r="U814">
        <v>0</v>
      </c>
      <c r="V814">
        <v>0</v>
      </c>
      <c r="W814">
        <v>0</v>
      </c>
      <c r="X814">
        <v>0</v>
      </c>
      <c r="Y814">
        <v>0</v>
      </c>
      <c r="Z814">
        <v>0</v>
      </c>
      <c r="AA814">
        <v>3</v>
      </c>
      <c r="AB814">
        <v>11</v>
      </c>
      <c r="AC814">
        <v>0</v>
      </c>
    </row>
    <row r="815" spans="1:29" ht="16.5" x14ac:dyDescent="0.3">
      <c r="A815">
        <v>5585</v>
      </c>
      <c r="B815">
        <v>1972</v>
      </c>
      <c r="C815" t="s">
        <v>29</v>
      </c>
      <c r="D815" t="s">
        <v>30</v>
      </c>
      <c r="E815">
        <v>21359</v>
      </c>
      <c r="F815">
        <v>1</v>
      </c>
      <c r="G815">
        <v>0</v>
      </c>
      <c r="H815" s="1">
        <v>41384</v>
      </c>
      <c r="I815">
        <v>1</v>
      </c>
      <c r="J815">
        <v>12</v>
      </c>
      <c r="K815">
        <v>2</v>
      </c>
      <c r="L815">
        <v>17</v>
      </c>
      <c r="M815">
        <v>6</v>
      </c>
      <c r="N815">
        <v>1</v>
      </c>
      <c r="O815">
        <v>10</v>
      </c>
      <c r="P815">
        <v>2</v>
      </c>
      <c r="Q815">
        <v>2</v>
      </c>
      <c r="R815">
        <v>0</v>
      </c>
      <c r="S815">
        <v>3</v>
      </c>
      <c r="T815">
        <v>8</v>
      </c>
      <c r="U815">
        <v>0</v>
      </c>
      <c r="V815">
        <v>0</v>
      </c>
      <c r="W815">
        <v>0</v>
      </c>
      <c r="X815">
        <v>0</v>
      </c>
      <c r="Y815">
        <v>0</v>
      </c>
      <c r="Z815">
        <v>0</v>
      </c>
      <c r="AA815">
        <v>3</v>
      </c>
      <c r="AB815">
        <v>11</v>
      </c>
      <c r="AC815">
        <v>1</v>
      </c>
    </row>
    <row r="816" spans="1:29" ht="16.5" x14ac:dyDescent="0.3">
      <c r="A816">
        <v>9687</v>
      </c>
      <c r="B816">
        <v>1975</v>
      </c>
      <c r="C816" t="s">
        <v>29</v>
      </c>
      <c r="D816" t="s">
        <v>30</v>
      </c>
      <c r="E816">
        <v>73170</v>
      </c>
      <c r="F816">
        <v>0</v>
      </c>
      <c r="G816">
        <v>0</v>
      </c>
      <c r="H816" s="1">
        <v>41790</v>
      </c>
      <c r="I816">
        <v>1</v>
      </c>
      <c r="J816">
        <v>184</v>
      </c>
      <c r="K816">
        <v>174</v>
      </c>
      <c r="L816">
        <v>256</v>
      </c>
      <c r="M816">
        <v>50</v>
      </c>
      <c r="N816">
        <v>30</v>
      </c>
      <c r="O816">
        <v>32</v>
      </c>
      <c r="P816">
        <v>1</v>
      </c>
      <c r="Q816">
        <v>5</v>
      </c>
      <c r="R816">
        <v>4</v>
      </c>
      <c r="S816">
        <v>6</v>
      </c>
      <c r="T816">
        <v>2</v>
      </c>
      <c r="U816">
        <v>0</v>
      </c>
      <c r="V816">
        <v>0</v>
      </c>
      <c r="W816">
        <v>0</v>
      </c>
      <c r="X816">
        <v>0</v>
      </c>
      <c r="Y816">
        <v>0</v>
      </c>
      <c r="Z816">
        <v>0</v>
      </c>
      <c r="AA816">
        <v>3</v>
      </c>
      <c r="AB816">
        <v>11</v>
      </c>
      <c r="AC816">
        <v>0</v>
      </c>
    </row>
    <row r="817" spans="1:29" ht="16.5" x14ac:dyDescent="0.3">
      <c r="A817">
        <v>3732</v>
      </c>
      <c r="B817">
        <v>1955</v>
      </c>
      <c r="C817" t="s">
        <v>34</v>
      </c>
      <c r="D817" t="s">
        <v>33</v>
      </c>
      <c r="E817">
        <v>52750</v>
      </c>
      <c r="F817">
        <v>0</v>
      </c>
      <c r="G817">
        <v>1</v>
      </c>
      <c r="H817" s="1">
        <v>41309</v>
      </c>
      <c r="I817">
        <v>72</v>
      </c>
      <c r="J817">
        <v>393</v>
      </c>
      <c r="K817">
        <v>0</v>
      </c>
      <c r="L817">
        <v>239</v>
      </c>
      <c r="M817">
        <v>90</v>
      </c>
      <c r="N817">
        <v>69</v>
      </c>
      <c r="O817">
        <v>69</v>
      </c>
      <c r="P817">
        <v>6</v>
      </c>
      <c r="Q817">
        <v>5</v>
      </c>
      <c r="R817">
        <v>7</v>
      </c>
      <c r="S817">
        <v>9</v>
      </c>
      <c r="T817">
        <v>4</v>
      </c>
      <c r="U817">
        <v>0</v>
      </c>
      <c r="V817">
        <v>0</v>
      </c>
      <c r="W817">
        <v>0</v>
      </c>
      <c r="X817">
        <v>0</v>
      </c>
      <c r="Y817">
        <v>0</v>
      </c>
      <c r="Z817">
        <v>0</v>
      </c>
      <c r="AA817">
        <v>3</v>
      </c>
      <c r="AB817">
        <v>11</v>
      </c>
      <c r="AC817">
        <v>0</v>
      </c>
    </row>
    <row r="818" spans="1:29" ht="16.5" x14ac:dyDescent="0.3">
      <c r="A818">
        <v>6303</v>
      </c>
      <c r="B818">
        <v>1986</v>
      </c>
      <c r="C818" t="s">
        <v>32</v>
      </c>
      <c r="D818" t="s">
        <v>31</v>
      </c>
      <c r="E818">
        <v>91820</v>
      </c>
      <c r="F818">
        <v>0</v>
      </c>
      <c r="G818">
        <v>0</v>
      </c>
      <c r="H818" s="1">
        <v>41601</v>
      </c>
      <c r="I818">
        <v>72</v>
      </c>
      <c r="J818">
        <v>410</v>
      </c>
      <c r="K818">
        <v>73</v>
      </c>
      <c r="L818">
        <v>747</v>
      </c>
      <c r="M818">
        <v>76</v>
      </c>
      <c r="N818">
        <v>161</v>
      </c>
      <c r="O818">
        <v>30</v>
      </c>
      <c r="P818">
        <v>0</v>
      </c>
      <c r="Q818">
        <v>5</v>
      </c>
      <c r="R818">
        <v>5</v>
      </c>
      <c r="S818">
        <v>12</v>
      </c>
      <c r="T818">
        <v>1</v>
      </c>
      <c r="U818">
        <v>0</v>
      </c>
      <c r="V818">
        <v>0</v>
      </c>
      <c r="W818">
        <v>0</v>
      </c>
      <c r="X818">
        <v>0</v>
      </c>
      <c r="Y818">
        <v>0</v>
      </c>
      <c r="Z818">
        <v>0</v>
      </c>
      <c r="AA818">
        <v>3</v>
      </c>
      <c r="AB818">
        <v>11</v>
      </c>
      <c r="AC818">
        <v>0</v>
      </c>
    </row>
    <row r="819" spans="1:29" ht="16.5" x14ac:dyDescent="0.3">
      <c r="A819">
        <v>11176</v>
      </c>
      <c r="B819">
        <v>1970</v>
      </c>
      <c r="C819" t="s">
        <v>32</v>
      </c>
      <c r="D819" t="s">
        <v>31</v>
      </c>
      <c r="E819">
        <v>65968</v>
      </c>
      <c r="F819">
        <v>0</v>
      </c>
      <c r="G819">
        <v>1</v>
      </c>
      <c r="H819" s="1">
        <v>41771</v>
      </c>
      <c r="I819">
        <v>12</v>
      </c>
      <c r="J819">
        <v>376</v>
      </c>
      <c r="K819">
        <v>9</v>
      </c>
      <c r="L819">
        <v>83</v>
      </c>
      <c r="M819">
        <v>19</v>
      </c>
      <c r="N819">
        <v>4</v>
      </c>
      <c r="O819">
        <v>4</v>
      </c>
      <c r="P819">
        <v>2</v>
      </c>
      <c r="Q819">
        <v>5</v>
      </c>
      <c r="R819">
        <v>4</v>
      </c>
      <c r="S819">
        <v>7</v>
      </c>
      <c r="T819">
        <v>3</v>
      </c>
      <c r="U819">
        <v>0</v>
      </c>
      <c r="V819">
        <v>0</v>
      </c>
      <c r="W819">
        <v>0</v>
      </c>
      <c r="X819">
        <v>0</v>
      </c>
      <c r="Y819">
        <v>0</v>
      </c>
      <c r="Z819">
        <v>0</v>
      </c>
      <c r="AA819">
        <v>3</v>
      </c>
      <c r="AB819">
        <v>11</v>
      </c>
      <c r="AC819">
        <v>0</v>
      </c>
    </row>
    <row r="820" spans="1:29" ht="16.5" x14ac:dyDescent="0.3">
      <c r="A820">
        <v>2986</v>
      </c>
      <c r="B820">
        <v>1976</v>
      </c>
      <c r="C820" t="s">
        <v>29</v>
      </c>
      <c r="D820" t="s">
        <v>33</v>
      </c>
      <c r="E820">
        <v>30772</v>
      </c>
      <c r="F820">
        <v>1</v>
      </c>
      <c r="G820">
        <v>1</v>
      </c>
      <c r="H820" s="1">
        <v>41710</v>
      </c>
      <c r="I820">
        <v>89</v>
      </c>
      <c r="J820">
        <v>7</v>
      </c>
      <c r="K820">
        <v>2</v>
      </c>
      <c r="L820">
        <v>4</v>
      </c>
      <c r="M820">
        <v>2</v>
      </c>
      <c r="N820">
        <v>1</v>
      </c>
      <c r="O820">
        <v>4</v>
      </c>
      <c r="P820">
        <v>1</v>
      </c>
      <c r="Q820">
        <v>1</v>
      </c>
      <c r="R820">
        <v>0</v>
      </c>
      <c r="S820">
        <v>2</v>
      </c>
      <c r="T820">
        <v>6</v>
      </c>
      <c r="U820">
        <v>0</v>
      </c>
      <c r="V820">
        <v>0</v>
      </c>
      <c r="W820">
        <v>0</v>
      </c>
      <c r="X820">
        <v>0</v>
      </c>
      <c r="Y820">
        <v>0</v>
      </c>
      <c r="Z820">
        <v>0</v>
      </c>
      <c r="AA820">
        <v>3</v>
      </c>
      <c r="AB820">
        <v>11</v>
      </c>
      <c r="AC820">
        <v>0</v>
      </c>
    </row>
    <row r="821" spans="1:29" ht="16.5" x14ac:dyDescent="0.3">
      <c r="A821">
        <v>7462</v>
      </c>
      <c r="B821">
        <v>1954</v>
      </c>
      <c r="C821" t="s">
        <v>29</v>
      </c>
      <c r="D821" t="s">
        <v>30</v>
      </c>
      <c r="E821">
        <v>22507</v>
      </c>
      <c r="F821">
        <v>0</v>
      </c>
      <c r="G821">
        <v>0</v>
      </c>
      <c r="H821" s="1">
        <v>41237</v>
      </c>
      <c r="I821">
        <v>67</v>
      </c>
      <c r="J821">
        <v>68</v>
      </c>
      <c r="K821">
        <v>0</v>
      </c>
      <c r="L821">
        <v>226</v>
      </c>
      <c r="M821">
        <v>51</v>
      </c>
      <c r="N821">
        <v>157</v>
      </c>
      <c r="O821">
        <v>68</v>
      </c>
      <c r="P821">
        <v>3</v>
      </c>
      <c r="Q821">
        <v>10</v>
      </c>
      <c r="R821">
        <v>2</v>
      </c>
      <c r="S821">
        <v>4</v>
      </c>
      <c r="T821">
        <v>9</v>
      </c>
      <c r="U821">
        <v>0</v>
      </c>
      <c r="V821">
        <v>0</v>
      </c>
      <c r="W821">
        <v>0</v>
      </c>
      <c r="X821">
        <v>0</v>
      </c>
      <c r="Y821">
        <v>0</v>
      </c>
      <c r="Z821">
        <v>0</v>
      </c>
      <c r="AA821">
        <v>3</v>
      </c>
      <c r="AB821">
        <v>11</v>
      </c>
      <c r="AC821">
        <v>0</v>
      </c>
    </row>
    <row r="822" spans="1:29" ht="16.5" x14ac:dyDescent="0.3">
      <c r="A822">
        <v>3900</v>
      </c>
      <c r="B822">
        <v>1972</v>
      </c>
      <c r="C822" t="s">
        <v>29</v>
      </c>
      <c r="D822" t="s">
        <v>33</v>
      </c>
      <c r="E822">
        <v>65685</v>
      </c>
      <c r="F822">
        <v>0</v>
      </c>
      <c r="G822">
        <v>1</v>
      </c>
      <c r="H822" s="1">
        <v>41727</v>
      </c>
      <c r="I822">
        <v>54</v>
      </c>
      <c r="J822">
        <v>642</v>
      </c>
      <c r="K822">
        <v>14</v>
      </c>
      <c r="L822">
        <v>49</v>
      </c>
      <c r="M822">
        <v>0</v>
      </c>
      <c r="N822">
        <v>7</v>
      </c>
      <c r="O822">
        <v>57</v>
      </c>
      <c r="P822">
        <v>1</v>
      </c>
      <c r="Q822">
        <v>9</v>
      </c>
      <c r="R822">
        <v>2</v>
      </c>
      <c r="S822">
        <v>9</v>
      </c>
      <c r="T822">
        <v>5</v>
      </c>
      <c r="U822">
        <v>0</v>
      </c>
      <c r="V822">
        <v>0</v>
      </c>
      <c r="W822">
        <v>0</v>
      </c>
      <c r="X822">
        <v>0</v>
      </c>
      <c r="Y822">
        <v>0</v>
      </c>
      <c r="Z822">
        <v>0</v>
      </c>
      <c r="AA822">
        <v>3</v>
      </c>
      <c r="AB822">
        <v>11</v>
      </c>
      <c r="AC822">
        <v>0</v>
      </c>
    </row>
    <row r="823" spans="1:29" ht="16.5" x14ac:dyDescent="0.3">
      <c r="A823">
        <v>7034</v>
      </c>
      <c r="B823">
        <v>1978</v>
      </c>
      <c r="C823" t="s">
        <v>37</v>
      </c>
      <c r="D823" t="s">
        <v>33</v>
      </c>
      <c r="E823">
        <v>25804</v>
      </c>
      <c r="F823">
        <v>1</v>
      </c>
      <c r="G823">
        <v>0</v>
      </c>
      <c r="H823" s="1">
        <v>41518</v>
      </c>
      <c r="I823">
        <v>34</v>
      </c>
      <c r="J823">
        <v>8</v>
      </c>
      <c r="K823">
        <v>7</v>
      </c>
      <c r="L823">
        <v>9</v>
      </c>
      <c r="M823">
        <v>13</v>
      </c>
      <c r="N823">
        <v>6</v>
      </c>
      <c r="O823">
        <v>12</v>
      </c>
      <c r="P823">
        <v>2</v>
      </c>
      <c r="Q823">
        <v>2</v>
      </c>
      <c r="R823">
        <v>0</v>
      </c>
      <c r="S823">
        <v>3</v>
      </c>
      <c r="T823">
        <v>8</v>
      </c>
      <c r="U823">
        <v>0</v>
      </c>
      <c r="V823">
        <v>0</v>
      </c>
      <c r="W823">
        <v>0</v>
      </c>
      <c r="X823">
        <v>0</v>
      </c>
      <c r="Y823">
        <v>0</v>
      </c>
      <c r="Z823">
        <v>0</v>
      </c>
      <c r="AA823">
        <v>3</v>
      </c>
      <c r="AB823">
        <v>11</v>
      </c>
      <c r="AC823">
        <v>0</v>
      </c>
    </row>
    <row r="824" spans="1:29" ht="16.5" x14ac:dyDescent="0.3">
      <c r="A824">
        <v>9493</v>
      </c>
      <c r="B824">
        <v>1980</v>
      </c>
      <c r="C824" t="s">
        <v>32</v>
      </c>
      <c r="D824" t="s">
        <v>30</v>
      </c>
      <c r="E824">
        <v>76412</v>
      </c>
      <c r="F824">
        <v>0</v>
      </c>
      <c r="G824">
        <v>0</v>
      </c>
      <c r="H824" s="1">
        <v>41399</v>
      </c>
      <c r="I824">
        <v>15</v>
      </c>
      <c r="J824">
        <v>840</v>
      </c>
      <c r="K824">
        <v>53</v>
      </c>
      <c r="L824">
        <v>804</v>
      </c>
      <c r="M824">
        <v>23</v>
      </c>
      <c r="N824">
        <v>71</v>
      </c>
      <c r="O824">
        <v>17</v>
      </c>
      <c r="P824">
        <v>1</v>
      </c>
      <c r="Q824">
        <v>5</v>
      </c>
      <c r="R824">
        <v>4</v>
      </c>
      <c r="S824">
        <v>8</v>
      </c>
      <c r="T824">
        <v>3</v>
      </c>
      <c r="U824">
        <v>0</v>
      </c>
      <c r="V824">
        <v>0</v>
      </c>
      <c r="W824">
        <v>1</v>
      </c>
      <c r="X824">
        <v>1</v>
      </c>
      <c r="Y824">
        <v>0</v>
      </c>
      <c r="Z824">
        <v>0</v>
      </c>
      <c r="AA824">
        <v>3</v>
      </c>
      <c r="AB824">
        <v>11</v>
      </c>
      <c r="AC824">
        <v>1</v>
      </c>
    </row>
    <row r="825" spans="1:29" ht="16.5" x14ac:dyDescent="0.3">
      <c r="A825">
        <v>1143</v>
      </c>
      <c r="B825">
        <v>1972</v>
      </c>
      <c r="C825" t="s">
        <v>29</v>
      </c>
      <c r="D825" t="s">
        <v>33</v>
      </c>
      <c r="E825">
        <v>22063</v>
      </c>
      <c r="F825">
        <v>1</v>
      </c>
      <c r="G825">
        <v>0</v>
      </c>
      <c r="H825" s="1">
        <v>41494</v>
      </c>
      <c r="I825">
        <v>43</v>
      </c>
      <c r="J825">
        <v>7</v>
      </c>
      <c r="K825">
        <v>10</v>
      </c>
      <c r="L825">
        <v>13</v>
      </c>
      <c r="M825">
        <v>3</v>
      </c>
      <c r="N825">
        <v>11</v>
      </c>
      <c r="O825">
        <v>11</v>
      </c>
      <c r="P825">
        <v>2</v>
      </c>
      <c r="Q825">
        <v>2</v>
      </c>
      <c r="R825">
        <v>0</v>
      </c>
      <c r="S825">
        <v>3</v>
      </c>
      <c r="T825">
        <v>7</v>
      </c>
      <c r="U825">
        <v>0</v>
      </c>
      <c r="V825">
        <v>0</v>
      </c>
      <c r="W825">
        <v>0</v>
      </c>
      <c r="X825">
        <v>0</v>
      </c>
      <c r="Y825">
        <v>0</v>
      </c>
      <c r="Z825">
        <v>0</v>
      </c>
      <c r="AA825">
        <v>3</v>
      </c>
      <c r="AB825">
        <v>11</v>
      </c>
      <c r="AC825">
        <v>0</v>
      </c>
    </row>
    <row r="826" spans="1:29" ht="16.5" x14ac:dyDescent="0.3">
      <c r="A826">
        <v>1</v>
      </c>
      <c r="B826">
        <v>1961</v>
      </c>
      <c r="C826" t="s">
        <v>29</v>
      </c>
      <c r="D826" t="s">
        <v>30</v>
      </c>
      <c r="E826">
        <v>57091</v>
      </c>
      <c r="F826">
        <v>0</v>
      </c>
      <c r="G826">
        <v>0</v>
      </c>
      <c r="H826" s="1">
        <v>41805</v>
      </c>
      <c r="I826">
        <v>0</v>
      </c>
      <c r="J826">
        <v>464</v>
      </c>
      <c r="K826">
        <v>5</v>
      </c>
      <c r="L826">
        <v>64</v>
      </c>
      <c r="M826">
        <v>7</v>
      </c>
      <c r="N826">
        <v>0</v>
      </c>
      <c r="O826">
        <v>37</v>
      </c>
      <c r="P826">
        <v>1</v>
      </c>
      <c r="Q826">
        <v>7</v>
      </c>
      <c r="R826">
        <v>3</v>
      </c>
      <c r="S826">
        <v>7</v>
      </c>
      <c r="T826">
        <v>5</v>
      </c>
      <c r="U826">
        <v>0</v>
      </c>
      <c r="V826">
        <v>0</v>
      </c>
      <c r="W826">
        <v>0</v>
      </c>
      <c r="X826">
        <v>0</v>
      </c>
      <c r="Y826">
        <v>1</v>
      </c>
      <c r="Z826">
        <v>0</v>
      </c>
      <c r="AA826">
        <v>3</v>
      </c>
      <c r="AB826">
        <v>11</v>
      </c>
      <c r="AC826">
        <v>1</v>
      </c>
    </row>
    <row r="827" spans="1:29" ht="16.5" x14ac:dyDescent="0.3">
      <c r="A827">
        <v>3855</v>
      </c>
      <c r="B827">
        <v>1963</v>
      </c>
      <c r="C827" t="s">
        <v>29</v>
      </c>
      <c r="D827" t="s">
        <v>33</v>
      </c>
      <c r="E827">
        <v>22419</v>
      </c>
      <c r="F827">
        <v>0</v>
      </c>
      <c r="G827">
        <v>0</v>
      </c>
      <c r="H827" s="1">
        <v>41382</v>
      </c>
      <c r="I827">
        <v>74</v>
      </c>
      <c r="J827">
        <v>30</v>
      </c>
      <c r="K827">
        <v>3</v>
      </c>
      <c r="L827">
        <v>47</v>
      </c>
      <c r="M827">
        <v>19</v>
      </c>
      <c r="N827">
        <v>21</v>
      </c>
      <c r="O827">
        <v>42</v>
      </c>
      <c r="P827">
        <v>1</v>
      </c>
      <c r="Q827">
        <v>3</v>
      </c>
      <c r="R827">
        <v>2</v>
      </c>
      <c r="S827">
        <v>2</v>
      </c>
      <c r="T827">
        <v>8</v>
      </c>
      <c r="U827">
        <v>0</v>
      </c>
      <c r="V827">
        <v>0</v>
      </c>
      <c r="W827">
        <v>0</v>
      </c>
      <c r="X827">
        <v>0</v>
      </c>
      <c r="Y827">
        <v>0</v>
      </c>
      <c r="Z827">
        <v>0</v>
      </c>
      <c r="AA827">
        <v>3</v>
      </c>
      <c r="AB827">
        <v>11</v>
      </c>
      <c r="AC827">
        <v>0</v>
      </c>
    </row>
    <row r="828" spans="1:29" ht="16.5" x14ac:dyDescent="0.3">
      <c r="A828">
        <v>5536</v>
      </c>
      <c r="B828">
        <v>1959</v>
      </c>
      <c r="C828" t="s">
        <v>29</v>
      </c>
      <c r="D828" t="s">
        <v>31</v>
      </c>
      <c r="E828">
        <v>87771</v>
      </c>
      <c r="F828">
        <v>0</v>
      </c>
      <c r="G828">
        <v>1</v>
      </c>
      <c r="H828" s="1">
        <v>41416</v>
      </c>
      <c r="I828">
        <v>61</v>
      </c>
      <c r="J828">
        <v>1492</v>
      </c>
      <c r="K828">
        <v>38</v>
      </c>
      <c r="L828">
        <v>287</v>
      </c>
      <c r="M828">
        <v>50</v>
      </c>
      <c r="N828">
        <v>57</v>
      </c>
      <c r="O828">
        <v>33</v>
      </c>
      <c r="P828">
        <v>1</v>
      </c>
      <c r="Q828">
        <v>5</v>
      </c>
      <c r="R828">
        <v>10</v>
      </c>
      <c r="S828">
        <v>4</v>
      </c>
      <c r="T828">
        <v>6</v>
      </c>
      <c r="U828">
        <v>0</v>
      </c>
      <c r="V828">
        <v>1</v>
      </c>
      <c r="W828">
        <v>1</v>
      </c>
      <c r="X828">
        <v>1</v>
      </c>
      <c r="Y828">
        <v>1</v>
      </c>
      <c r="Z828">
        <v>0</v>
      </c>
      <c r="AA828">
        <v>3</v>
      </c>
      <c r="AB828">
        <v>11</v>
      </c>
      <c r="AC828">
        <v>1</v>
      </c>
    </row>
    <row r="829" spans="1:29" ht="16.5" x14ac:dyDescent="0.3">
      <c r="A829">
        <v>5989</v>
      </c>
      <c r="B829">
        <v>1959</v>
      </c>
      <c r="C829" t="s">
        <v>37</v>
      </c>
      <c r="D829" t="s">
        <v>35</v>
      </c>
      <c r="E829">
        <v>78353</v>
      </c>
      <c r="F829">
        <v>0</v>
      </c>
      <c r="G829">
        <v>1</v>
      </c>
      <c r="H829" s="1">
        <v>41380</v>
      </c>
      <c r="I829">
        <v>51</v>
      </c>
      <c r="J829">
        <v>752</v>
      </c>
      <c r="K829">
        <v>122</v>
      </c>
      <c r="L829">
        <v>476</v>
      </c>
      <c r="M829">
        <v>39</v>
      </c>
      <c r="N829">
        <v>153</v>
      </c>
      <c r="O829">
        <v>34</v>
      </c>
      <c r="P829">
        <v>1</v>
      </c>
      <c r="Q829">
        <v>10</v>
      </c>
      <c r="R829">
        <v>2</v>
      </c>
      <c r="S829">
        <v>11</v>
      </c>
      <c r="T829">
        <v>8</v>
      </c>
      <c r="U829">
        <v>0</v>
      </c>
      <c r="V829">
        <v>0</v>
      </c>
      <c r="W829">
        <v>0</v>
      </c>
      <c r="X829">
        <v>0</v>
      </c>
      <c r="Y829">
        <v>0</v>
      </c>
      <c r="Z829">
        <v>0</v>
      </c>
      <c r="AA829">
        <v>3</v>
      </c>
      <c r="AB829">
        <v>11</v>
      </c>
      <c r="AC829">
        <v>0</v>
      </c>
    </row>
    <row r="830" spans="1:29" ht="16.5" x14ac:dyDescent="0.3">
      <c r="A830">
        <v>9499</v>
      </c>
      <c r="B830">
        <v>1954</v>
      </c>
      <c r="C830" t="s">
        <v>29</v>
      </c>
      <c r="D830" t="s">
        <v>33</v>
      </c>
      <c r="E830">
        <v>93404</v>
      </c>
      <c r="F830">
        <v>1</v>
      </c>
      <c r="G830">
        <v>2</v>
      </c>
      <c r="H830" s="1">
        <v>41401</v>
      </c>
      <c r="I830">
        <v>97</v>
      </c>
      <c r="J830">
        <v>1279</v>
      </c>
      <c r="K830">
        <v>15</v>
      </c>
      <c r="L830">
        <v>287</v>
      </c>
      <c r="M830">
        <v>20</v>
      </c>
      <c r="N830">
        <v>0</v>
      </c>
      <c r="O830">
        <v>15</v>
      </c>
      <c r="P830">
        <v>3</v>
      </c>
      <c r="Q830">
        <v>3</v>
      </c>
      <c r="R830">
        <v>4</v>
      </c>
      <c r="S830">
        <v>7</v>
      </c>
      <c r="T830">
        <v>5</v>
      </c>
      <c r="U830">
        <v>0</v>
      </c>
      <c r="V830">
        <v>1</v>
      </c>
      <c r="W830">
        <v>1</v>
      </c>
      <c r="X830">
        <v>0</v>
      </c>
      <c r="Y830">
        <v>0</v>
      </c>
      <c r="Z830">
        <v>0</v>
      </c>
      <c r="AA830">
        <v>3</v>
      </c>
      <c r="AB830">
        <v>11</v>
      </c>
      <c r="AC830">
        <v>0</v>
      </c>
    </row>
    <row r="831" spans="1:29" ht="16.5" x14ac:dyDescent="0.3">
      <c r="A831">
        <v>6768</v>
      </c>
      <c r="B831">
        <v>1962</v>
      </c>
      <c r="C831" t="s">
        <v>29</v>
      </c>
      <c r="D831" t="s">
        <v>35</v>
      </c>
      <c r="E831">
        <v>37859</v>
      </c>
      <c r="F831">
        <v>1</v>
      </c>
      <c r="G831">
        <v>2</v>
      </c>
      <c r="H831" s="1">
        <v>41286</v>
      </c>
      <c r="I831">
        <v>75</v>
      </c>
      <c r="J831">
        <v>22</v>
      </c>
      <c r="K831">
        <v>1</v>
      </c>
      <c r="L831">
        <v>8</v>
      </c>
      <c r="M831">
        <v>2</v>
      </c>
      <c r="N831">
        <v>1</v>
      </c>
      <c r="O831">
        <v>2</v>
      </c>
      <c r="P831">
        <v>2</v>
      </c>
      <c r="Q831">
        <v>1</v>
      </c>
      <c r="R831">
        <v>0</v>
      </c>
      <c r="S831">
        <v>3</v>
      </c>
      <c r="T831">
        <v>8</v>
      </c>
      <c r="U831">
        <v>0</v>
      </c>
      <c r="V831">
        <v>0</v>
      </c>
      <c r="W831">
        <v>0</v>
      </c>
      <c r="X831">
        <v>0</v>
      </c>
      <c r="Y831">
        <v>0</v>
      </c>
      <c r="Z831">
        <v>0</v>
      </c>
      <c r="AA831">
        <v>3</v>
      </c>
      <c r="AB831">
        <v>11</v>
      </c>
      <c r="AC831">
        <v>0</v>
      </c>
    </row>
    <row r="832" spans="1:29" ht="16.5" x14ac:dyDescent="0.3">
      <c r="A832">
        <v>2150</v>
      </c>
      <c r="B832">
        <v>1958</v>
      </c>
      <c r="C832" t="s">
        <v>32</v>
      </c>
      <c r="D832" t="s">
        <v>38</v>
      </c>
      <c r="E832">
        <v>80995</v>
      </c>
      <c r="F832">
        <v>0</v>
      </c>
      <c r="G832">
        <v>1</v>
      </c>
      <c r="H832" s="1">
        <v>41405</v>
      </c>
      <c r="I832">
        <v>83</v>
      </c>
      <c r="J832">
        <v>860</v>
      </c>
      <c r="K832">
        <v>28</v>
      </c>
      <c r="L832">
        <v>409</v>
      </c>
      <c r="M832">
        <v>73</v>
      </c>
      <c r="N832">
        <v>56</v>
      </c>
      <c r="O832">
        <v>56</v>
      </c>
      <c r="P832">
        <v>1</v>
      </c>
      <c r="Q832">
        <v>8</v>
      </c>
      <c r="R832">
        <v>9</v>
      </c>
      <c r="S832">
        <v>4</v>
      </c>
      <c r="T832">
        <v>4</v>
      </c>
      <c r="U832">
        <v>0</v>
      </c>
      <c r="V832">
        <v>0</v>
      </c>
      <c r="W832">
        <v>0</v>
      </c>
      <c r="X832">
        <v>0</v>
      </c>
      <c r="Y832">
        <v>0</v>
      </c>
      <c r="Z832">
        <v>0</v>
      </c>
      <c r="AA832">
        <v>3</v>
      </c>
      <c r="AB832">
        <v>11</v>
      </c>
      <c r="AC832">
        <v>0</v>
      </c>
    </row>
    <row r="833" spans="1:29" ht="16.5" x14ac:dyDescent="0.3">
      <c r="A833">
        <v>6646</v>
      </c>
      <c r="B833">
        <v>1984</v>
      </c>
      <c r="C833" t="s">
        <v>29</v>
      </c>
      <c r="D833" t="s">
        <v>31</v>
      </c>
      <c r="E833">
        <v>16529</v>
      </c>
      <c r="F833">
        <v>1</v>
      </c>
      <c r="G833">
        <v>0</v>
      </c>
      <c r="H833" s="1">
        <v>41699</v>
      </c>
      <c r="I833">
        <v>23</v>
      </c>
      <c r="J833">
        <v>3</v>
      </c>
      <c r="K833">
        <v>0</v>
      </c>
      <c r="L833">
        <v>5</v>
      </c>
      <c r="M833">
        <v>13</v>
      </c>
      <c r="N833">
        <v>0</v>
      </c>
      <c r="O833">
        <v>1</v>
      </c>
      <c r="P833">
        <v>1</v>
      </c>
      <c r="Q833">
        <v>1</v>
      </c>
      <c r="R833">
        <v>0</v>
      </c>
      <c r="S833">
        <v>3</v>
      </c>
      <c r="T833">
        <v>6</v>
      </c>
      <c r="U833">
        <v>0</v>
      </c>
      <c r="V833">
        <v>0</v>
      </c>
      <c r="W833">
        <v>0</v>
      </c>
      <c r="X833">
        <v>0</v>
      </c>
      <c r="Y833">
        <v>0</v>
      </c>
      <c r="Z833">
        <v>0</v>
      </c>
      <c r="AA833">
        <v>3</v>
      </c>
      <c r="AB833">
        <v>11</v>
      </c>
      <c r="AC833">
        <v>0</v>
      </c>
    </row>
    <row r="834" spans="1:29" ht="16.5" x14ac:dyDescent="0.3">
      <c r="A834">
        <v>4887</v>
      </c>
      <c r="B834">
        <v>1976</v>
      </c>
      <c r="C834" t="s">
        <v>32</v>
      </c>
      <c r="D834" t="s">
        <v>35</v>
      </c>
      <c r="E834">
        <v>55412</v>
      </c>
      <c r="F834">
        <v>1</v>
      </c>
      <c r="G834">
        <v>1</v>
      </c>
      <c r="H834" s="1">
        <v>41600</v>
      </c>
      <c r="I834">
        <v>65</v>
      </c>
      <c r="J834">
        <v>10</v>
      </c>
      <c r="K834">
        <v>5</v>
      </c>
      <c r="L834">
        <v>28</v>
      </c>
      <c r="M834">
        <v>11</v>
      </c>
      <c r="N834">
        <v>1</v>
      </c>
      <c r="O834">
        <v>8</v>
      </c>
      <c r="P834">
        <v>1</v>
      </c>
      <c r="Q834">
        <v>2</v>
      </c>
      <c r="R834">
        <v>0</v>
      </c>
      <c r="S834">
        <v>3</v>
      </c>
      <c r="T834">
        <v>5</v>
      </c>
      <c r="U834">
        <v>0</v>
      </c>
      <c r="V834">
        <v>0</v>
      </c>
      <c r="W834">
        <v>0</v>
      </c>
      <c r="X834">
        <v>0</v>
      </c>
      <c r="Y834">
        <v>0</v>
      </c>
      <c r="Z834">
        <v>0</v>
      </c>
      <c r="AA834">
        <v>3</v>
      </c>
      <c r="AB834">
        <v>11</v>
      </c>
      <c r="AC834">
        <v>0</v>
      </c>
    </row>
    <row r="835" spans="1:29" ht="16.5" x14ac:dyDescent="0.3">
      <c r="A835">
        <v>8560</v>
      </c>
      <c r="B835">
        <v>1992</v>
      </c>
      <c r="C835" t="s">
        <v>29</v>
      </c>
      <c r="D835" t="s">
        <v>30</v>
      </c>
      <c r="E835">
        <v>48789</v>
      </c>
      <c r="F835">
        <v>0</v>
      </c>
      <c r="G835">
        <v>0</v>
      </c>
      <c r="H835" s="1">
        <v>41162</v>
      </c>
      <c r="I835">
        <v>94</v>
      </c>
      <c r="J835">
        <v>351</v>
      </c>
      <c r="K835">
        <v>16</v>
      </c>
      <c r="L835">
        <v>156</v>
      </c>
      <c r="M835">
        <v>7</v>
      </c>
      <c r="N835">
        <v>5</v>
      </c>
      <c r="O835">
        <v>145</v>
      </c>
      <c r="P835">
        <v>1</v>
      </c>
      <c r="Q835">
        <v>6</v>
      </c>
      <c r="R835">
        <v>4</v>
      </c>
      <c r="S835">
        <v>7</v>
      </c>
      <c r="T835">
        <v>6</v>
      </c>
      <c r="U835">
        <v>0</v>
      </c>
      <c r="V835">
        <v>0</v>
      </c>
      <c r="W835">
        <v>0</v>
      </c>
      <c r="X835">
        <v>0</v>
      </c>
      <c r="Y835">
        <v>0</v>
      </c>
      <c r="Z835">
        <v>0</v>
      </c>
      <c r="AA835">
        <v>3</v>
      </c>
      <c r="AB835">
        <v>11</v>
      </c>
      <c r="AC835">
        <v>0</v>
      </c>
    </row>
    <row r="836" spans="1:29" ht="16.5" x14ac:dyDescent="0.3">
      <c r="A836">
        <v>3321</v>
      </c>
      <c r="B836">
        <v>1967</v>
      </c>
      <c r="C836" t="s">
        <v>32</v>
      </c>
      <c r="D836" t="s">
        <v>31</v>
      </c>
      <c r="E836">
        <v>56575</v>
      </c>
      <c r="F836">
        <v>0</v>
      </c>
      <c r="G836">
        <v>2</v>
      </c>
      <c r="H836" s="1">
        <v>41399</v>
      </c>
      <c r="I836">
        <v>42</v>
      </c>
      <c r="J836">
        <v>421</v>
      </c>
      <c r="K836">
        <v>5</v>
      </c>
      <c r="L836">
        <v>90</v>
      </c>
      <c r="M836">
        <v>0</v>
      </c>
      <c r="N836">
        <v>16</v>
      </c>
      <c r="O836">
        <v>10</v>
      </c>
      <c r="P836">
        <v>3</v>
      </c>
      <c r="Q836">
        <v>7</v>
      </c>
      <c r="R836">
        <v>3</v>
      </c>
      <c r="S836">
        <v>7</v>
      </c>
      <c r="T836">
        <v>5</v>
      </c>
      <c r="U836">
        <v>0</v>
      </c>
      <c r="V836">
        <v>0</v>
      </c>
      <c r="W836">
        <v>0</v>
      </c>
      <c r="X836">
        <v>0</v>
      </c>
      <c r="Y836">
        <v>0</v>
      </c>
      <c r="Z836">
        <v>0</v>
      </c>
      <c r="AA836">
        <v>3</v>
      </c>
      <c r="AB836">
        <v>11</v>
      </c>
      <c r="AC836">
        <v>0</v>
      </c>
    </row>
    <row r="837" spans="1:29" ht="16.5" x14ac:dyDescent="0.3">
      <c r="A837">
        <v>11003</v>
      </c>
      <c r="B837">
        <v>1980</v>
      </c>
      <c r="C837" t="s">
        <v>37</v>
      </c>
      <c r="D837" t="s">
        <v>31</v>
      </c>
      <c r="E837">
        <v>25130</v>
      </c>
      <c r="F837">
        <v>1</v>
      </c>
      <c r="G837">
        <v>0</v>
      </c>
      <c r="H837" s="1">
        <v>41549</v>
      </c>
      <c r="I837">
        <v>10</v>
      </c>
      <c r="J837">
        <v>2</v>
      </c>
      <c r="K837">
        <v>5</v>
      </c>
      <c r="L837">
        <v>7</v>
      </c>
      <c r="M837">
        <v>0</v>
      </c>
      <c r="N837">
        <v>18</v>
      </c>
      <c r="O837">
        <v>18</v>
      </c>
      <c r="P837">
        <v>2</v>
      </c>
      <c r="Q837">
        <v>2</v>
      </c>
      <c r="R837">
        <v>0</v>
      </c>
      <c r="S837">
        <v>3</v>
      </c>
      <c r="T837">
        <v>7</v>
      </c>
      <c r="U837">
        <v>0</v>
      </c>
      <c r="V837">
        <v>0</v>
      </c>
      <c r="W837">
        <v>0</v>
      </c>
      <c r="X837">
        <v>0</v>
      </c>
      <c r="Y837">
        <v>0</v>
      </c>
      <c r="Z837">
        <v>0</v>
      </c>
      <c r="AA837">
        <v>3</v>
      </c>
      <c r="AB837">
        <v>11</v>
      </c>
      <c r="AC837">
        <v>0</v>
      </c>
    </row>
    <row r="838" spans="1:29" ht="16.5" x14ac:dyDescent="0.3">
      <c r="A838">
        <v>10402</v>
      </c>
      <c r="B838">
        <v>1967</v>
      </c>
      <c r="C838" t="s">
        <v>29</v>
      </c>
      <c r="D838" t="s">
        <v>33</v>
      </c>
      <c r="E838">
        <v>35441</v>
      </c>
      <c r="F838">
        <v>1</v>
      </c>
      <c r="G838">
        <v>1</v>
      </c>
      <c r="H838" s="1">
        <v>41319</v>
      </c>
      <c r="I838">
        <v>94</v>
      </c>
      <c r="J838">
        <v>25</v>
      </c>
      <c r="K838">
        <v>1</v>
      </c>
      <c r="L838">
        <v>9</v>
      </c>
      <c r="M838">
        <v>2</v>
      </c>
      <c r="N838">
        <v>1</v>
      </c>
      <c r="O838">
        <v>1</v>
      </c>
      <c r="P838">
        <v>2</v>
      </c>
      <c r="Q838">
        <v>1</v>
      </c>
      <c r="R838">
        <v>0</v>
      </c>
      <c r="S838">
        <v>3</v>
      </c>
      <c r="T838">
        <v>8</v>
      </c>
      <c r="U838">
        <v>0</v>
      </c>
      <c r="V838">
        <v>0</v>
      </c>
      <c r="W838">
        <v>0</v>
      </c>
      <c r="X838">
        <v>0</v>
      </c>
      <c r="Y838">
        <v>0</v>
      </c>
      <c r="Z838">
        <v>0</v>
      </c>
      <c r="AA838">
        <v>3</v>
      </c>
      <c r="AB838">
        <v>11</v>
      </c>
      <c r="AC838">
        <v>0</v>
      </c>
    </row>
    <row r="839" spans="1:29" ht="16.5" x14ac:dyDescent="0.3">
      <c r="A839">
        <v>9904</v>
      </c>
      <c r="B839">
        <v>1956</v>
      </c>
      <c r="C839" t="s">
        <v>29</v>
      </c>
      <c r="D839" t="s">
        <v>33</v>
      </c>
      <c r="E839">
        <v>71391</v>
      </c>
      <c r="F839">
        <v>0</v>
      </c>
      <c r="G839">
        <v>1</v>
      </c>
      <c r="H839" s="1">
        <v>41362</v>
      </c>
      <c r="I839">
        <v>50</v>
      </c>
      <c r="J839">
        <v>336</v>
      </c>
      <c r="K839">
        <v>123</v>
      </c>
      <c r="L839">
        <v>274</v>
      </c>
      <c r="M839">
        <v>46</v>
      </c>
      <c r="N839">
        <v>123</v>
      </c>
      <c r="O839">
        <v>141</v>
      </c>
      <c r="P839">
        <v>5</v>
      </c>
      <c r="Q839">
        <v>6</v>
      </c>
      <c r="R839">
        <v>5</v>
      </c>
      <c r="S839">
        <v>12</v>
      </c>
      <c r="T839">
        <v>3</v>
      </c>
      <c r="U839">
        <v>0</v>
      </c>
      <c r="V839">
        <v>0</v>
      </c>
      <c r="W839">
        <v>0</v>
      </c>
      <c r="X839">
        <v>0</v>
      </c>
      <c r="Y839">
        <v>0</v>
      </c>
      <c r="Z839">
        <v>0</v>
      </c>
      <c r="AA839">
        <v>3</v>
      </c>
      <c r="AB839">
        <v>11</v>
      </c>
      <c r="AC839">
        <v>0</v>
      </c>
    </row>
    <row r="840" spans="1:29" ht="16.5" x14ac:dyDescent="0.3">
      <c r="A840">
        <v>6141</v>
      </c>
      <c r="B840">
        <v>1972</v>
      </c>
      <c r="C840" t="s">
        <v>34</v>
      </c>
      <c r="D840" t="s">
        <v>30</v>
      </c>
      <c r="E840">
        <v>49494</v>
      </c>
      <c r="F840">
        <v>1</v>
      </c>
      <c r="G840">
        <v>0</v>
      </c>
      <c r="H840" s="1">
        <v>41389</v>
      </c>
      <c r="I840">
        <v>46</v>
      </c>
      <c r="J840">
        <v>191</v>
      </c>
      <c r="K840">
        <v>9</v>
      </c>
      <c r="L840">
        <v>97</v>
      </c>
      <c r="M840">
        <v>0</v>
      </c>
      <c r="N840">
        <v>6</v>
      </c>
      <c r="O840">
        <v>82</v>
      </c>
      <c r="P840">
        <v>2</v>
      </c>
      <c r="Q840">
        <v>6</v>
      </c>
      <c r="R840">
        <v>1</v>
      </c>
      <c r="S840">
        <v>5</v>
      </c>
      <c r="T840">
        <v>7</v>
      </c>
      <c r="U840">
        <v>0</v>
      </c>
      <c r="V840">
        <v>0</v>
      </c>
      <c r="W840">
        <v>0</v>
      </c>
      <c r="X840">
        <v>0</v>
      </c>
      <c r="Y840">
        <v>0</v>
      </c>
      <c r="Z840">
        <v>0</v>
      </c>
      <c r="AA840">
        <v>3</v>
      </c>
      <c r="AB840">
        <v>11</v>
      </c>
      <c r="AC840">
        <v>0</v>
      </c>
    </row>
    <row r="841" spans="1:29" ht="16.5" x14ac:dyDescent="0.3">
      <c r="A841">
        <v>5687</v>
      </c>
      <c r="B841">
        <v>1980</v>
      </c>
      <c r="C841" t="s">
        <v>29</v>
      </c>
      <c r="D841" t="s">
        <v>35</v>
      </c>
      <c r="E841">
        <v>81702</v>
      </c>
      <c r="F841">
        <v>0</v>
      </c>
      <c r="G841">
        <v>0</v>
      </c>
      <c r="H841" s="1">
        <v>41175</v>
      </c>
      <c r="I841">
        <v>98</v>
      </c>
      <c r="J841">
        <v>563</v>
      </c>
      <c r="K841">
        <v>50</v>
      </c>
      <c r="L841">
        <v>774</v>
      </c>
      <c r="M841">
        <v>28</v>
      </c>
      <c r="N841">
        <v>31</v>
      </c>
      <c r="O841">
        <v>187</v>
      </c>
      <c r="P841">
        <v>1</v>
      </c>
      <c r="Q841">
        <v>7</v>
      </c>
      <c r="R841">
        <v>7</v>
      </c>
      <c r="S841">
        <v>12</v>
      </c>
      <c r="T841">
        <v>3</v>
      </c>
      <c r="U841">
        <v>0</v>
      </c>
      <c r="V841">
        <v>0</v>
      </c>
      <c r="W841">
        <v>0</v>
      </c>
      <c r="X841">
        <v>0</v>
      </c>
      <c r="Y841">
        <v>0</v>
      </c>
      <c r="Z841">
        <v>0</v>
      </c>
      <c r="AA841">
        <v>3</v>
      </c>
      <c r="AB841">
        <v>11</v>
      </c>
      <c r="AC841">
        <v>0</v>
      </c>
    </row>
    <row r="842" spans="1:29" ht="16.5" x14ac:dyDescent="0.3">
      <c r="A842">
        <v>10856</v>
      </c>
      <c r="B842">
        <v>1980</v>
      </c>
      <c r="C842" t="s">
        <v>37</v>
      </c>
      <c r="D842" t="s">
        <v>30</v>
      </c>
      <c r="E842">
        <v>45889</v>
      </c>
      <c r="F842">
        <v>0</v>
      </c>
      <c r="G842">
        <v>1</v>
      </c>
      <c r="H842" s="1">
        <v>41457</v>
      </c>
      <c r="I842">
        <v>42</v>
      </c>
      <c r="J842">
        <v>31</v>
      </c>
      <c r="K842">
        <v>0</v>
      </c>
      <c r="L842">
        <v>6</v>
      </c>
      <c r="M842">
        <v>0</v>
      </c>
      <c r="N842">
        <v>1</v>
      </c>
      <c r="O842">
        <v>8</v>
      </c>
      <c r="P842">
        <v>1</v>
      </c>
      <c r="Q842">
        <v>1</v>
      </c>
      <c r="R842">
        <v>0</v>
      </c>
      <c r="S842">
        <v>3</v>
      </c>
      <c r="T842">
        <v>6</v>
      </c>
      <c r="U842">
        <v>0</v>
      </c>
      <c r="V842">
        <v>0</v>
      </c>
      <c r="W842">
        <v>0</v>
      </c>
      <c r="X842">
        <v>0</v>
      </c>
      <c r="Y842">
        <v>0</v>
      </c>
      <c r="Z842">
        <v>0</v>
      </c>
      <c r="AA842">
        <v>3</v>
      </c>
      <c r="AB842">
        <v>11</v>
      </c>
      <c r="AC842">
        <v>0</v>
      </c>
    </row>
    <row r="843" spans="1:29" ht="16.5" x14ac:dyDescent="0.3">
      <c r="A843">
        <v>5121</v>
      </c>
      <c r="B843">
        <v>1977</v>
      </c>
      <c r="C843" t="s">
        <v>29</v>
      </c>
      <c r="D843" t="s">
        <v>30</v>
      </c>
      <c r="E843">
        <v>56628</v>
      </c>
      <c r="F843">
        <v>0</v>
      </c>
      <c r="G843">
        <v>1</v>
      </c>
      <c r="H843" s="1">
        <v>41719</v>
      </c>
      <c r="I843">
        <v>30</v>
      </c>
      <c r="J843">
        <v>479</v>
      </c>
      <c r="K843">
        <v>5</v>
      </c>
      <c r="L843">
        <v>82</v>
      </c>
      <c r="M843">
        <v>7</v>
      </c>
      <c r="N843">
        <v>17</v>
      </c>
      <c r="O843">
        <v>171</v>
      </c>
      <c r="P843">
        <v>2</v>
      </c>
      <c r="Q843">
        <v>7</v>
      </c>
      <c r="R843">
        <v>6</v>
      </c>
      <c r="S843">
        <v>5</v>
      </c>
      <c r="T843">
        <v>5</v>
      </c>
      <c r="U843">
        <v>1</v>
      </c>
      <c r="V843">
        <v>0</v>
      </c>
      <c r="W843">
        <v>0</v>
      </c>
      <c r="X843">
        <v>0</v>
      </c>
      <c r="Y843">
        <v>0</v>
      </c>
      <c r="Z843">
        <v>0</v>
      </c>
      <c r="AA843">
        <v>3</v>
      </c>
      <c r="AB843">
        <v>11</v>
      </c>
      <c r="AC843">
        <v>0</v>
      </c>
    </row>
    <row r="844" spans="1:29" ht="16.5" x14ac:dyDescent="0.3">
      <c r="A844">
        <v>4186</v>
      </c>
      <c r="B844">
        <v>1950</v>
      </c>
      <c r="C844" t="s">
        <v>29</v>
      </c>
      <c r="D844" t="s">
        <v>31</v>
      </c>
      <c r="E844">
        <v>34026</v>
      </c>
      <c r="F844">
        <v>1</v>
      </c>
      <c r="G844">
        <v>1</v>
      </c>
      <c r="H844" s="1">
        <v>41491</v>
      </c>
      <c r="I844">
        <v>11</v>
      </c>
      <c r="J844">
        <v>18</v>
      </c>
      <c r="K844">
        <v>6</v>
      </c>
      <c r="L844">
        <v>15</v>
      </c>
      <c r="M844">
        <v>12</v>
      </c>
      <c r="N844">
        <v>8</v>
      </c>
      <c r="O844">
        <v>17</v>
      </c>
      <c r="P844">
        <v>3</v>
      </c>
      <c r="Q844">
        <v>2</v>
      </c>
      <c r="R844">
        <v>1</v>
      </c>
      <c r="S844">
        <v>3</v>
      </c>
      <c r="T844">
        <v>5</v>
      </c>
      <c r="U844">
        <v>0</v>
      </c>
      <c r="V844">
        <v>0</v>
      </c>
      <c r="W844">
        <v>0</v>
      </c>
      <c r="X844">
        <v>0</v>
      </c>
      <c r="Y844">
        <v>0</v>
      </c>
      <c r="Z844">
        <v>0</v>
      </c>
      <c r="AA844">
        <v>3</v>
      </c>
      <c r="AB844">
        <v>11</v>
      </c>
      <c r="AC844">
        <v>0</v>
      </c>
    </row>
    <row r="845" spans="1:29" ht="16.5" x14ac:dyDescent="0.3">
      <c r="A845">
        <v>368</v>
      </c>
      <c r="B845">
        <v>1974</v>
      </c>
      <c r="C845" t="s">
        <v>29</v>
      </c>
      <c r="D845" t="s">
        <v>33</v>
      </c>
      <c r="E845">
        <v>40049</v>
      </c>
      <c r="F845">
        <v>0</v>
      </c>
      <c r="G845">
        <v>1</v>
      </c>
      <c r="H845" s="1">
        <v>41242</v>
      </c>
      <c r="I845">
        <v>61</v>
      </c>
      <c r="J845">
        <v>91</v>
      </c>
      <c r="K845">
        <v>65</v>
      </c>
      <c r="L845">
        <v>52</v>
      </c>
      <c r="M845">
        <v>10</v>
      </c>
      <c r="N845">
        <v>44</v>
      </c>
      <c r="O845">
        <v>28</v>
      </c>
      <c r="P845">
        <v>3</v>
      </c>
      <c r="Q845">
        <v>3</v>
      </c>
      <c r="R845">
        <v>2</v>
      </c>
      <c r="S845">
        <v>6</v>
      </c>
      <c r="T845">
        <v>5</v>
      </c>
      <c r="U845">
        <v>0</v>
      </c>
      <c r="V845">
        <v>0</v>
      </c>
      <c r="W845">
        <v>0</v>
      </c>
      <c r="X845">
        <v>0</v>
      </c>
      <c r="Y845">
        <v>0</v>
      </c>
      <c r="Z845">
        <v>0</v>
      </c>
      <c r="AA845">
        <v>3</v>
      </c>
      <c r="AB845">
        <v>11</v>
      </c>
      <c r="AC845">
        <v>0</v>
      </c>
    </row>
    <row r="846" spans="1:29" ht="16.5" x14ac:dyDescent="0.3">
      <c r="A846">
        <v>3312</v>
      </c>
      <c r="B846">
        <v>1988</v>
      </c>
      <c r="C846" t="s">
        <v>29</v>
      </c>
      <c r="D846" t="s">
        <v>30</v>
      </c>
      <c r="E846">
        <v>34176</v>
      </c>
      <c r="F846">
        <v>1</v>
      </c>
      <c r="G846">
        <v>0</v>
      </c>
      <c r="H846" s="1">
        <v>41771</v>
      </c>
      <c r="I846">
        <v>12</v>
      </c>
      <c r="J846">
        <v>5</v>
      </c>
      <c r="K846">
        <v>7</v>
      </c>
      <c r="L846">
        <v>24</v>
      </c>
      <c r="M846">
        <v>19</v>
      </c>
      <c r="N846">
        <v>14</v>
      </c>
      <c r="O846">
        <v>20</v>
      </c>
      <c r="P846">
        <v>4</v>
      </c>
      <c r="Q846">
        <v>3</v>
      </c>
      <c r="R846">
        <v>0</v>
      </c>
      <c r="S846">
        <v>4</v>
      </c>
      <c r="T846">
        <v>6</v>
      </c>
      <c r="U846">
        <v>0</v>
      </c>
      <c r="V846">
        <v>0</v>
      </c>
      <c r="W846">
        <v>0</v>
      </c>
      <c r="X846">
        <v>0</v>
      </c>
      <c r="Y846">
        <v>0</v>
      </c>
      <c r="Z846">
        <v>0</v>
      </c>
      <c r="AA846">
        <v>3</v>
      </c>
      <c r="AB846">
        <v>11</v>
      </c>
      <c r="AC846">
        <v>0</v>
      </c>
    </row>
    <row r="847" spans="1:29" ht="16.5" x14ac:dyDescent="0.3">
      <c r="A847">
        <v>11121</v>
      </c>
      <c r="B847">
        <v>1981</v>
      </c>
      <c r="C847" t="s">
        <v>29</v>
      </c>
      <c r="D847" t="s">
        <v>33</v>
      </c>
      <c r="E847">
        <v>19419</v>
      </c>
      <c r="F847">
        <v>1</v>
      </c>
      <c r="G847">
        <v>0</v>
      </c>
      <c r="H847" s="1">
        <v>41223</v>
      </c>
      <c r="I847">
        <v>76</v>
      </c>
      <c r="J847">
        <v>2</v>
      </c>
      <c r="K847">
        <v>14</v>
      </c>
      <c r="L847">
        <v>28</v>
      </c>
      <c r="M847">
        <v>16</v>
      </c>
      <c r="N847">
        <v>3</v>
      </c>
      <c r="O847">
        <v>7</v>
      </c>
      <c r="P847">
        <v>4</v>
      </c>
      <c r="Q847">
        <v>4</v>
      </c>
      <c r="R847">
        <v>0</v>
      </c>
      <c r="S847">
        <v>3</v>
      </c>
      <c r="T847">
        <v>9</v>
      </c>
      <c r="U847">
        <v>0</v>
      </c>
      <c r="V847">
        <v>0</v>
      </c>
      <c r="W847">
        <v>0</v>
      </c>
      <c r="X847">
        <v>0</v>
      </c>
      <c r="Y847">
        <v>0</v>
      </c>
      <c r="Z847">
        <v>0</v>
      </c>
      <c r="AA847">
        <v>3</v>
      </c>
      <c r="AB847">
        <v>11</v>
      </c>
      <c r="AC847">
        <v>0</v>
      </c>
    </row>
    <row r="848" spans="1:29" ht="16.5" x14ac:dyDescent="0.3">
      <c r="A848">
        <v>5332</v>
      </c>
      <c r="B848">
        <v>1960</v>
      </c>
      <c r="C848" t="s">
        <v>37</v>
      </c>
      <c r="D848" t="s">
        <v>33</v>
      </c>
      <c r="E848">
        <v>82504</v>
      </c>
      <c r="F848">
        <v>0</v>
      </c>
      <c r="G848">
        <v>0</v>
      </c>
      <c r="H848" s="1">
        <v>41482</v>
      </c>
      <c r="I848">
        <v>2</v>
      </c>
      <c r="J848">
        <v>362</v>
      </c>
      <c r="K848">
        <v>50</v>
      </c>
      <c r="L848">
        <v>431</v>
      </c>
      <c r="M848">
        <v>134</v>
      </c>
      <c r="N848">
        <v>35</v>
      </c>
      <c r="O848">
        <v>54</v>
      </c>
      <c r="P848">
        <v>1</v>
      </c>
      <c r="Q848">
        <v>3</v>
      </c>
      <c r="R848">
        <v>6</v>
      </c>
      <c r="S848">
        <v>7</v>
      </c>
      <c r="T848">
        <v>1</v>
      </c>
      <c r="U848">
        <v>0</v>
      </c>
      <c r="V848">
        <v>0</v>
      </c>
      <c r="W848">
        <v>0</v>
      </c>
      <c r="X848">
        <v>0</v>
      </c>
      <c r="Y848">
        <v>0</v>
      </c>
      <c r="Z848">
        <v>0</v>
      </c>
      <c r="AA848">
        <v>3</v>
      </c>
      <c r="AB848">
        <v>11</v>
      </c>
      <c r="AC848">
        <v>0</v>
      </c>
    </row>
    <row r="849" spans="1:29" ht="16.5" x14ac:dyDescent="0.3">
      <c r="A849">
        <v>5848</v>
      </c>
      <c r="B849">
        <v>1970</v>
      </c>
      <c r="C849" t="s">
        <v>29</v>
      </c>
      <c r="D849" t="s">
        <v>31</v>
      </c>
      <c r="E849">
        <v>81205</v>
      </c>
      <c r="F849">
        <v>0</v>
      </c>
      <c r="G849">
        <v>0</v>
      </c>
      <c r="H849" s="1">
        <v>41652</v>
      </c>
      <c r="I849">
        <v>43</v>
      </c>
      <c r="J849">
        <v>724</v>
      </c>
      <c r="K849">
        <v>74</v>
      </c>
      <c r="L849">
        <v>929</v>
      </c>
      <c r="M849">
        <v>97</v>
      </c>
      <c r="N849">
        <v>55</v>
      </c>
      <c r="O849">
        <v>130</v>
      </c>
      <c r="P849">
        <v>1</v>
      </c>
      <c r="Q849">
        <v>5</v>
      </c>
      <c r="R849">
        <v>6</v>
      </c>
      <c r="S849">
        <v>7</v>
      </c>
      <c r="T849">
        <v>2</v>
      </c>
      <c r="U849">
        <v>1</v>
      </c>
      <c r="V849">
        <v>0</v>
      </c>
      <c r="W849">
        <v>1</v>
      </c>
      <c r="X849">
        <v>0</v>
      </c>
      <c r="Y849">
        <v>1</v>
      </c>
      <c r="Z849">
        <v>0</v>
      </c>
      <c r="AA849">
        <v>3</v>
      </c>
      <c r="AB849">
        <v>11</v>
      </c>
      <c r="AC849">
        <v>1</v>
      </c>
    </row>
    <row r="850" spans="1:29" ht="16.5" x14ac:dyDescent="0.3">
      <c r="A850">
        <v>10343</v>
      </c>
      <c r="B850">
        <v>1991</v>
      </c>
      <c r="C850" t="s">
        <v>37</v>
      </c>
      <c r="D850" t="s">
        <v>30</v>
      </c>
      <c r="E850">
        <v>61618</v>
      </c>
      <c r="F850">
        <v>0</v>
      </c>
      <c r="G850">
        <v>0</v>
      </c>
      <c r="H850" s="1">
        <v>41181</v>
      </c>
      <c r="I850">
        <v>27</v>
      </c>
      <c r="J850">
        <v>605</v>
      </c>
      <c r="K850">
        <v>91</v>
      </c>
      <c r="L850">
        <v>399</v>
      </c>
      <c r="M850">
        <v>0</v>
      </c>
      <c r="N850">
        <v>45</v>
      </c>
      <c r="O850">
        <v>205</v>
      </c>
      <c r="P850">
        <v>2</v>
      </c>
      <c r="Q850">
        <v>3</v>
      </c>
      <c r="R850">
        <v>6</v>
      </c>
      <c r="S850">
        <v>8</v>
      </c>
      <c r="T850">
        <v>3</v>
      </c>
      <c r="U850">
        <v>0</v>
      </c>
      <c r="V850">
        <v>0</v>
      </c>
      <c r="W850">
        <v>0</v>
      </c>
      <c r="X850">
        <v>0</v>
      </c>
      <c r="Y850">
        <v>0</v>
      </c>
      <c r="Z850">
        <v>0</v>
      </c>
      <c r="AA850">
        <v>3</v>
      </c>
      <c r="AB850">
        <v>11</v>
      </c>
      <c r="AC850">
        <v>0</v>
      </c>
    </row>
    <row r="851" spans="1:29" ht="16.5" x14ac:dyDescent="0.3">
      <c r="A851">
        <v>5935</v>
      </c>
      <c r="B851">
        <v>1956</v>
      </c>
      <c r="C851" t="s">
        <v>34</v>
      </c>
      <c r="D851" t="s">
        <v>30</v>
      </c>
      <c r="E851">
        <v>55284</v>
      </c>
      <c r="F851">
        <v>0</v>
      </c>
      <c r="G851">
        <v>1</v>
      </c>
      <c r="H851" s="1">
        <v>41267</v>
      </c>
      <c r="I851">
        <v>60</v>
      </c>
      <c r="J851">
        <v>547</v>
      </c>
      <c r="K851">
        <v>7</v>
      </c>
      <c r="L851">
        <v>140</v>
      </c>
      <c r="M851">
        <v>0</v>
      </c>
      <c r="N851">
        <v>7</v>
      </c>
      <c r="O851">
        <v>63</v>
      </c>
      <c r="P851">
        <v>3</v>
      </c>
      <c r="Q851">
        <v>7</v>
      </c>
      <c r="R851">
        <v>5</v>
      </c>
      <c r="S851">
        <v>8</v>
      </c>
      <c r="T851">
        <v>5</v>
      </c>
      <c r="U851">
        <v>0</v>
      </c>
      <c r="V851">
        <v>0</v>
      </c>
      <c r="W851">
        <v>0</v>
      </c>
      <c r="X851">
        <v>0</v>
      </c>
      <c r="Y851">
        <v>0</v>
      </c>
      <c r="Z851">
        <v>0</v>
      </c>
      <c r="AA851">
        <v>3</v>
      </c>
      <c r="AB851">
        <v>11</v>
      </c>
      <c r="AC851">
        <v>0</v>
      </c>
    </row>
    <row r="852" spans="1:29" ht="16.5" x14ac:dyDescent="0.3">
      <c r="A852">
        <v>2895</v>
      </c>
      <c r="B852">
        <v>1963</v>
      </c>
      <c r="C852" t="s">
        <v>29</v>
      </c>
      <c r="D852" t="s">
        <v>30</v>
      </c>
      <c r="E852">
        <v>49980</v>
      </c>
      <c r="F852">
        <v>0</v>
      </c>
      <c r="G852">
        <v>1</v>
      </c>
      <c r="H852" s="1">
        <v>41570</v>
      </c>
      <c r="I852">
        <v>79</v>
      </c>
      <c r="J852">
        <v>104</v>
      </c>
      <c r="K852">
        <v>1</v>
      </c>
      <c r="L852">
        <v>54</v>
      </c>
      <c r="M852">
        <v>13</v>
      </c>
      <c r="N852">
        <v>9</v>
      </c>
      <c r="O852">
        <v>14</v>
      </c>
      <c r="P852">
        <v>2</v>
      </c>
      <c r="Q852">
        <v>3</v>
      </c>
      <c r="R852">
        <v>1</v>
      </c>
      <c r="S852">
        <v>5</v>
      </c>
      <c r="T852">
        <v>5</v>
      </c>
      <c r="U852">
        <v>0</v>
      </c>
      <c r="V852">
        <v>0</v>
      </c>
      <c r="W852">
        <v>0</v>
      </c>
      <c r="X852">
        <v>0</v>
      </c>
      <c r="Y852">
        <v>0</v>
      </c>
      <c r="Z852">
        <v>0</v>
      </c>
      <c r="AA852">
        <v>3</v>
      </c>
      <c r="AB852">
        <v>11</v>
      </c>
      <c r="AC852">
        <v>0</v>
      </c>
    </row>
    <row r="853" spans="1:29" ht="16.5" x14ac:dyDescent="0.3">
      <c r="A853">
        <v>10262</v>
      </c>
      <c r="B853">
        <v>1980</v>
      </c>
      <c r="C853" t="s">
        <v>29</v>
      </c>
      <c r="D853" t="s">
        <v>33</v>
      </c>
      <c r="E853">
        <v>15072</v>
      </c>
      <c r="F853">
        <v>2</v>
      </c>
      <c r="G853">
        <v>0</v>
      </c>
      <c r="H853" s="1">
        <v>41404</v>
      </c>
      <c r="I853">
        <v>96</v>
      </c>
      <c r="J853">
        <v>8</v>
      </c>
      <c r="K853">
        <v>2</v>
      </c>
      <c r="L853">
        <v>15</v>
      </c>
      <c r="M853">
        <v>0</v>
      </c>
      <c r="N853">
        <v>10</v>
      </c>
      <c r="O853">
        <v>18</v>
      </c>
      <c r="P853">
        <v>4</v>
      </c>
      <c r="Q853">
        <v>3</v>
      </c>
      <c r="R853">
        <v>1</v>
      </c>
      <c r="S853">
        <v>3</v>
      </c>
      <c r="T853">
        <v>5</v>
      </c>
      <c r="U853">
        <v>0</v>
      </c>
      <c r="V853">
        <v>0</v>
      </c>
      <c r="W853">
        <v>0</v>
      </c>
      <c r="X853">
        <v>0</v>
      </c>
      <c r="Y853">
        <v>0</v>
      </c>
      <c r="Z853">
        <v>0</v>
      </c>
      <c r="AA853">
        <v>3</v>
      </c>
      <c r="AB853">
        <v>11</v>
      </c>
      <c r="AC853">
        <v>0</v>
      </c>
    </row>
    <row r="854" spans="1:29" ht="16.5" x14ac:dyDescent="0.3">
      <c r="A854">
        <v>7848</v>
      </c>
      <c r="B854">
        <v>1974</v>
      </c>
      <c r="C854" t="s">
        <v>29</v>
      </c>
      <c r="D854" t="s">
        <v>30</v>
      </c>
      <c r="E854">
        <v>49166</v>
      </c>
      <c r="F854">
        <v>0</v>
      </c>
      <c r="G854">
        <v>1</v>
      </c>
      <c r="H854" s="1">
        <v>41438</v>
      </c>
      <c r="I854">
        <v>17</v>
      </c>
      <c r="J854">
        <v>224</v>
      </c>
      <c r="K854">
        <v>2</v>
      </c>
      <c r="L854">
        <v>25</v>
      </c>
      <c r="M854">
        <v>7</v>
      </c>
      <c r="N854">
        <v>0</v>
      </c>
      <c r="O854">
        <v>110</v>
      </c>
      <c r="P854">
        <v>2</v>
      </c>
      <c r="Q854">
        <v>5</v>
      </c>
      <c r="R854">
        <v>3</v>
      </c>
      <c r="S854">
        <v>3</v>
      </c>
      <c r="T854">
        <v>6</v>
      </c>
      <c r="U854">
        <v>0</v>
      </c>
      <c r="V854">
        <v>0</v>
      </c>
      <c r="W854">
        <v>0</v>
      </c>
      <c r="X854">
        <v>0</v>
      </c>
      <c r="Y854">
        <v>0</v>
      </c>
      <c r="Z854">
        <v>0</v>
      </c>
      <c r="AA854">
        <v>3</v>
      </c>
      <c r="AB854">
        <v>11</v>
      </c>
      <c r="AC854">
        <v>0</v>
      </c>
    </row>
    <row r="855" spans="1:29" ht="16.5" x14ac:dyDescent="0.3">
      <c r="A855">
        <v>9477</v>
      </c>
      <c r="B855">
        <v>1954</v>
      </c>
      <c r="C855" t="s">
        <v>32</v>
      </c>
      <c r="D855" t="s">
        <v>33</v>
      </c>
      <c r="E855">
        <v>65324</v>
      </c>
      <c r="F855">
        <v>0</v>
      </c>
      <c r="G855">
        <v>1</v>
      </c>
      <c r="H855" s="1">
        <v>41650</v>
      </c>
      <c r="I855">
        <v>0</v>
      </c>
      <c r="J855">
        <v>384</v>
      </c>
      <c r="K855">
        <v>0</v>
      </c>
      <c r="L855">
        <v>102</v>
      </c>
      <c r="M855">
        <v>21</v>
      </c>
      <c r="N855">
        <v>32</v>
      </c>
      <c r="O855">
        <v>5</v>
      </c>
      <c r="P855">
        <v>3</v>
      </c>
      <c r="Q855">
        <v>6</v>
      </c>
      <c r="R855">
        <v>2</v>
      </c>
      <c r="S855">
        <v>9</v>
      </c>
      <c r="T855">
        <v>4</v>
      </c>
      <c r="U855">
        <v>0</v>
      </c>
      <c r="V855">
        <v>0</v>
      </c>
      <c r="W855">
        <v>0</v>
      </c>
      <c r="X855">
        <v>0</v>
      </c>
      <c r="Y855">
        <v>0</v>
      </c>
      <c r="Z855">
        <v>0</v>
      </c>
      <c r="AA855">
        <v>3</v>
      </c>
      <c r="AB855">
        <v>11</v>
      </c>
      <c r="AC855">
        <v>0</v>
      </c>
    </row>
    <row r="856" spans="1:29" ht="16.5" x14ac:dyDescent="0.3">
      <c r="A856">
        <v>4856</v>
      </c>
      <c r="B856">
        <v>1957</v>
      </c>
      <c r="C856" t="s">
        <v>37</v>
      </c>
      <c r="D856" t="s">
        <v>33</v>
      </c>
      <c r="E856">
        <v>82347</v>
      </c>
      <c r="F856">
        <v>0</v>
      </c>
      <c r="G856">
        <v>0</v>
      </c>
      <c r="H856" s="1">
        <v>41219</v>
      </c>
      <c r="I856">
        <v>38</v>
      </c>
      <c r="J856">
        <v>556</v>
      </c>
      <c r="K856">
        <v>54</v>
      </c>
      <c r="L856">
        <v>845</v>
      </c>
      <c r="M856">
        <v>202</v>
      </c>
      <c r="N856">
        <v>133</v>
      </c>
      <c r="O856">
        <v>63</v>
      </c>
      <c r="P856">
        <v>1</v>
      </c>
      <c r="Q856">
        <v>7</v>
      </c>
      <c r="R856">
        <v>7</v>
      </c>
      <c r="S856">
        <v>10</v>
      </c>
      <c r="T856">
        <v>3</v>
      </c>
      <c r="U856">
        <v>1</v>
      </c>
      <c r="V856">
        <v>0</v>
      </c>
      <c r="W856">
        <v>0</v>
      </c>
      <c r="X856">
        <v>1</v>
      </c>
      <c r="Y856">
        <v>0</v>
      </c>
      <c r="Z856">
        <v>0</v>
      </c>
      <c r="AA856">
        <v>3</v>
      </c>
      <c r="AB856">
        <v>11</v>
      </c>
      <c r="AC856">
        <v>0</v>
      </c>
    </row>
    <row r="857" spans="1:29" ht="16.5" x14ac:dyDescent="0.3">
      <c r="A857">
        <v>7186</v>
      </c>
      <c r="B857">
        <v>1966</v>
      </c>
      <c r="C857" t="s">
        <v>32</v>
      </c>
      <c r="D857" t="s">
        <v>31</v>
      </c>
      <c r="E857">
        <v>30843</v>
      </c>
      <c r="F857">
        <v>1</v>
      </c>
      <c r="G857">
        <v>1</v>
      </c>
      <c r="H857" s="1">
        <v>41785</v>
      </c>
      <c r="I857">
        <v>43</v>
      </c>
      <c r="J857">
        <v>24</v>
      </c>
      <c r="K857">
        <v>0</v>
      </c>
      <c r="L857">
        <v>2</v>
      </c>
      <c r="M857">
        <v>0</v>
      </c>
      <c r="N857">
        <v>0</v>
      </c>
      <c r="O857">
        <v>9</v>
      </c>
      <c r="P857">
        <v>2</v>
      </c>
      <c r="Q857">
        <v>1</v>
      </c>
      <c r="R857">
        <v>1</v>
      </c>
      <c r="S857">
        <v>2</v>
      </c>
      <c r="T857">
        <v>5</v>
      </c>
      <c r="U857">
        <v>1</v>
      </c>
      <c r="V857">
        <v>0</v>
      </c>
      <c r="W857">
        <v>0</v>
      </c>
      <c r="X857">
        <v>0</v>
      </c>
      <c r="Y857">
        <v>0</v>
      </c>
      <c r="Z857">
        <v>0</v>
      </c>
      <c r="AA857">
        <v>3</v>
      </c>
      <c r="AB857">
        <v>11</v>
      </c>
      <c r="AC857">
        <v>0</v>
      </c>
    </row>
    <row r="858" spans="1:29" ht="16.5" x14ac:dyDescent="0.3">
      <c r="A858">
        <v>5794</v>
      </c>
      <c r="B858">
        <v>1974</v>
      </c>
      <c r="C858" t="s">
        <v>32</v>
      </c>
      <c r="D858" t="s">
        <v>33</v>
      </c>
      <c r="E858">
        <v>46374</v>
      </c>
      <c r="F858">
        <v>0</v>
      </c>
      <c r="G858">
        <v>1</v>
      </c>
      <c r="H858" s="1">
        <v>41715</v>
      </c>
      <c r="I858">
        <v>1</v>
      </c>
      <c r="J858">
        <v>408</v>
      </c>
      <c r="K858">
        <v>0</v>
      </c>
      <c r="L858">
        <v>21</v>
      </c>
      <c r="M858">
        <v>0</v>
      </c>
      <c r="N858">
        <v>0</v>
      </c>
      <c r="O858">
        <v>17</v>
      </c>
      <c r="P858">
        <v>3</v>
      </c>
      <c r="Q858">
        <v>7</v>
      </c>
      <c r="R858">
        <v>1</v>
      </c>
      <c r="S858">
        <v>7</v>
      </c>
      <c r="T858">
        <v>8</v>
      </c>
      <c r="U858">
        <v>0</v>
      </c>
      <c r="V858">
        <v>1</v>
      </c>
      <c r="W858">
        <v>0</v>
      </c>
      <c r="X858">
        <v>1</v>
      </c>
      <c r="Y858">
        <v>0</v>
      </c>
      <c r="Z858">
        <v>0</v>
      </c>
      <c r="AA858">
        <v>3</v>
      </c>
      <c r="AB858">
        <v>11</v>
      </c>
      <c r="AC858">
        <v>1</v>
      </c>
    </row>
    <row r="859" spans="1:29" ht="16.5" x14ac:dyDescent="0.3">
      <c r="A859">
        <v>1456</v>
      </c>
      <c r="B859">
        <v>1979</v>
      </c>
      <c r="C859" t="s">
        <v>29</v>
      </c>
      <c r="D859" t="s">
        <v>30</v>
      </c>
      <c r="E859">
        <v>60474</v>
      </c>
      <c r="F859">
        <v>0</v>
      </c>
      <c r="G859">
        <v>1</v>
      </c>
      <c r="H859" s="1">
        <v>41365</v>
      </c>
      <c r="I859">
        <v>25</v>
      </c>
      <c r="J859">
        <v>265</v>
      </c>
      <c r="K859">
        <v>199</v>
      </c>
      <c r="L859">
        <v>303</v>
      </c>
      <c r="M859">
        <v>234</v>
      </c>
      <c r="N859">
        <v>9</v>
      </c>
      <c r="O859">
        <v>170</v>
      </c>
      <c r="P859">
        <v>7</v>
      </c>
      <c r="Q859">
        <v>10</v>
      </c>
      <c r="R859">
        <v>2</v>
      </c>
      <c r="S859">
        <v>12</v>
      </c>
      <c r="T859">
        <v>7</v>
      </c>
      <c r="U859">
        <v>0</v>
      </c>
      <c r="V859">
        <v>0</v>
      </c>
      <c r="W859">
        <v>0</v>
      </c>
      <c r="X859">
        <v>0</v>
      </c>
      <c r="Y859">
        <v>0</v>
      </c>
      <c r="Z859">
        <v>0</v>
      </c>
      <c r="AA859">
        <v>3</v>
      </c>
      <c r="AB859">
        <v>11</v>
      </c>
      <c r="AC859">
        <v>0</v>
      </c>
    </row>
    <row r="860" spans="1:29" ht="16.5" x14ac:dyDescent="0.3">
      <c r="A860">
        <v>4877</v>
      </c>
      <c r="B860">
        <v>1973</v>
      </c>
      <c r="C860" t="s">
        <v>34</v>
      </c>
      <c r="D860" t="s">
        <v>33</v>
      </c>
      <c r="E860">
        <v>38576</v>
      </c>
      <c r="F860">
        <v>0</v>
      </c>
      <c r="G860">
        <v>1</v>
      </c>
      <c r="H860" s="1">
        <v>41702</v>
      </c>
      <c r="I860">
        <v>2</v>
      </c>
      <c r="J860">
        <v>34</v>
      </c>
      <c r="K860">
        <v>0</v>
      </c>
      <c r="L860">
        <v>7</v>
      </c>
      <c r="M860">
        <v>0</v>
      </c>
      <c r="N860">
        <v>0</v>
      </c>
      <c r="O860">
        <v>0</v>
      </c>
      <c r="P860">
        <v>1</v>
      </c>
      <c r="Q860">
        <v>1</v>
      </c>
      <c r="R860">
        <v>0</v>
      </c>
      <c r="S860">
        <v>3</v>
      </c>
      <c r="T860">
        <v>7</v>
      </c>
      <c r="U860">
        <v>0</v>
      </c>
      <c r="V860">
        <v>0</v>
      </c>
      <c r="W860">
        <v>0</v>
      </c>
      <c r="X860">
        <v>0</v>
      </c>
      <c r="Y860">
        <v>0</v>
      </c>
      <c r="Z860">
        <v>0</v>
      </c>
      <c r="AA860">
        <v>3</v>
      </c>
      <c r="AB860">
        <v>11</v>
      </c>
      <c r="AC860">
        <v>0</v>
      </c>
    </row>
    <row r="861" spans="1:29" ht="16.5" x14ac:dyDescent="0.3">
      <c r="A861">
        <v>425</v>
      </c>
      <c r="B861">
        <v>1985</v>
      </c>
      <c r="C861" t="s">
        <v>29</v>
      </c>
      <c r="D861" t="s">
        <v>33</v>
      </c>
      <c r="E861">
        <v>55357</v>
      </c>
      <c r="F861">
        <v>2</v>
      </c>
      <c r="G861">
        <v>0</v>
      </c>
      <c r="H861" s="1">
        <v>41324</v>
      </c>
      <c r="I861">
        <v>66</v>
      </c>
      <c r="J861">
        <v>374</v>
      </c>
      <c r="K861">
        <v>64</v>
      </c>
      <c r="L861">
        <v>116</v>
      </c>
      <c r="M861">
        <v>84</v>
      </c>
      <c r="N861">
        <v>25</v>
      </c>
      <c r="O861">
        <v>64</v>
      </c>
      <c r="P861">
        <v>3</v>
      </c>
      <c r="Q861">
        <v>6</v>
      </c>
      <c r="R861">
        <v>2</v>
      </c>
      <c r="S861">
        <v>11</v>
      </c>
      <c r="T861">
        <v>5</v>
      </c>
      <c r="U861">
        <v>0</v>
      </c>
      <c r="V861">
        <v>0</v>
      </c>
      <c r="W861">
        <v>0</v>
      </c>
      <c r="X861">
        <v>0</v>
      </c>
      <c r="Y861">
        <v>0</v>
      </c>
      <c r="Z861">
        <v>0</v>
      </c>
      <c r="AA861">
        <v>3</v>
      </c>
      <c r="AB861">
        <v>11</v>
      </c>
      <c r="AC861">
        <v>0</v>
      </c>
    </row>
    <row r="862" spans="1:29" ht="16.5" x14ac:dyDescent="0.3">
      <c r="A862">
        <v>3007</v>
      </c>
      <c r="B862">
        <v>1966</v>
      </c>
      <c r="C862" t="s">
        <v>29</v>
      </c>
      <c r="D862" t="s">
        <v>31</v>
      </c>
      <c r="E862">
        <v>37758</v>
      </c>
      <c r="F862">
        <v>1</v>
      </c>
      <c r="G862">
        <v>1</v>
      </c>
      <c r="H862" s="1">
        <v>41186</v>
      </c>
      <c r="I862">
        <v>49</v>
      </c>
      <c r="J862">
        <v>27</v>
      </c>
      <c r="K862">
        <v>2</v>
      </c>
      <c r="L862">
        <v>10</v>
      </c>
      <c r="M862">
        <v>0</v>
      </c>
      <c r="N862">
        <v>0</v>
      </c>
      <c r="O862">
        <v>1</v>
      </c>
      <c r="P862">
        <v>2</v>
      </c>
      <c r="Q862">
        <v>1</v>
      </c>
      <c r="R862">
        <v>0</v>
      </c>
      <c r="S862">
        <v>3</v>
      </c>
      <c r="T862">
        <v>8</v>
      </c>
      <c r="U862">
        <v>0</v>
      </c>
      <c r="V862">
        <v>0</v>
      </c>
      <c r="W862">
        <v>0</v>
      </c>
      <c r="X862">
        <v>0</v>
      </c>
      <c r="Y862">
        <v>0</v>
      </c>
      <c r="Z862">
        <v>0</v>
      </c>
      <c r="AA862">
        <v>3</v>
      </c>
      <c r="AB862">
        <v>11</v>
      </c>
      <c r="AC862">
        <v>0</v>
      </c>
    </row>
    <row r="863" spans="1:29" ht="16.5" x14ac:dyDescent="0.3">
      <c r="A863">
        <v>1031</v>
      </c>
      <c r="B863">
        <v>1989</v>
      </c>
      <c r="C863" t="s">
        <v>37</v>
      </c>
      <c r="D863" t="s">
        <v>33</v>
      </c>
      <c r="E863">
        <v>85710</v>
      </c>
      <c r="F863">
        <v>0</v>
      </c>
      <c r="G863">
        <v>0</v>
      </c>
      <c r="H863" s="1">
        <v>41399</v>
      </c>
      <c r="I863">
        <v>5</v>
      </c>
      <c r="J863">
        <v>600</v>
      </c>
      <c r="K863">
        <v>20</v>
      </c>
      <c r="L863">
        <v>350</v>
      </c>
      <c r="M863">
        <v>29</v>
      </c>
      <c r="N863">
        <v>30</v>
      </c>
      <c r="O863">
        <v>33</v>
      </c>
      <c r="P863">
        <v>1</v>
      </c>
      <c r="Q863">
        <v>6</v>
      </c>
      <c r="R863">
        <v>9</v>
      </c>
      <c r="S863">
        <v>10</v>
      </c>
      <c r="T863">
        <v>2</v>
      </c>
      <c r="U863">
        <v>0</v>
      </c>
      <c r="V863">
        <v>0</v>
      </c>
      <c r="W863">
        <v>1</v>
      </c>
      <c r="X863">
        <v>0</v>
      </c>
      <c r="Y863">
        <v>0</v>
      </c>
      <c r="Z863">
        <v>0</v>
      </c>
      <c r="AA863">
        <v>3</v>
      </c>
      <c r="AB863">
        <v>11</v>
      </c>
      <c r="AC863">
        <v>0</v>
      </c>
    </row>
    <row r="864" spans="1:29" ht="16.5" x14ac:dyDescent="0.3">
      <c r="A864">
        <v>4297</v>
      </c>
      <c r="B864">
        <v>1969</v>
      </c>
      <c r="C864" t="s">
        <v>29</v>
      </c>
      <c r="D864" t="s">
        <v>31</v>
      </c>
      <c r="E864">
        <v>23228</v>
      </c>
      <c r="F864">
        <v>1</v>
      </c>
      <c r="G864">
        <v>0</v>
      </c>
      <c r="H864" s="1">
        <v>41665</v>
      </c>
      <c r="I864">
        <v>71</v>
      </c>
      <c r="J864">
        <v>13</v>
      </c>
      <c r="K864">
        <v>2</v>
      </c>
      <c r="L864">
        <v>18</v>
      </c>
      <c r="M864">
        <v>6</v>
      </c>
      <c r="N864">
        <v>1</v>
      </c>
      <c r="O864">
        <v>0</v>
      </c>
      <c r="P864">
        <v>2</v>
      </c>
      <c r="Q864">
        <v>2</v>
      </c>
      <c r="R864">
        <v>0</v>
      </c>
      <c r="S864">
        <v>3</v>
      </c>
      <c r="T864">
        <v>8</v>
      </c>
      <c r="U864">
        <v>0</v>
      </c>
      <c r="V864">
        <v>0</v>
      </c>
      <c r="W864">
        <v>0</v>
      </c>
      <c r="X864">
        <v>0</v>
      </c>
      <c r="Y864">
        <v>0</v>
      </c>
      <c r="Z864">
        <v>0</v>
      </c>
      <c r="AA864">
        <v>3</v>
      </c>
      <c r="AB864">
        <v>11</v>
      </c>
      <c r="AC864">
        <v>0</v>
      </c>
    </row>
    <row r="865" spans="1:29" ht="16.5" x14ac:dyDescent="0.3">
      <c r="A865">
        <v>807</v>
      </c>
      <c r="B865">
        <v>1969</v>
      </c>
      <c r="C865" t="s">
        <v>34</v>
      </c>
      <c r="D865" t="s">
        <v>31</v>
      </c>
      <c r="E865">
        <v>44602</v>
      </c>
      <c r="F865">
        <v>1</v>
      </c>
      <c r="G865">
        <v>1</v>
      </c>
      <c r="H865" s="1">
        <v>41685</v>
      </c>
      <c r="I865">
        <v>35</v>
      </c>
      <c r="J865">
        <v>167</v>
      </c>
      <c r="K865">
        <v>2</v>
      </c>
      <c r="L865">
        <v>89</v>
      </c>
      <c r="M865">
        <v>0</v>
      </c>
      <c r="N865">
        <v>0</v>
      </c>
      <c r="O865">
        <v>34</v>
      </c>
      <c r="P865">
        <v>6</v>
      </c>
      <c r="Q865">
        <v>6</v>
      </c>
      <c r="R865">
        <v>1</v>
      </c>
      <c r="S865">
        <v>4</v>
      </c>
      <c r="T865">
        <v>8</v>
      </c>
      <c r="U865">
        <v>0</v>
      </c>
      <c r="V865">
        <v>0</v>
      </c>
      <c r="W865">
        <v>0</v>
      </c>
      <c r="X865">
        <v>0</v>
      </c>
      <c r="Y865">
        <v>0</v>
      </c>
      <c r="Z865">
        <v>0</v>
      </c>
      <c r="AA865">
        <v>3</v>
      </c>
      <c r="AB865">
        <v>11</v>
      </c>
      <c r="AC865">
        <v>0</v>
      </c>
    </row>
    <row r="866" spans="1:29" ht="16.5" x14ac:dyDescent="0.3">
      <c r="A866">
        <v>9553</v>
      </c>
      <c r="B866">
        <v>1987</v>
      </c>
      <c r="C866" t="s">
        <v>29</v>
      </c>
      <c r="D866" t="s">
        <v>33</v>
      </c>
      <c r="E866">
        <v>7500</v>
      </c>
      <c r="F866">
        <v>0</v>
      </c>
      <c r="G866">
        <v>0</v>
      </c>
      <c r="H866" s="1">
        <v>41283</v>
      </c>
      <c r="I866">
        <v>94</v>
      </c>
      <c r="J866">
        <v>0</v>
      </c>
      <c r="K866">
        <v>2</v>
      </c>
      <c r="L866">
        <v>3</v>
      </c>
      <c r="M866">
        <v>4</v>
      </c>
      <c r="N866">
        <v>1</v>
      </c>
      <c r="O866">
        <v>5</v>
      </c>
      <c r="P866">
        <v>1</v>
      </c>
      <c r="Q866">
        <v>0</v>
      </c>
      <c r="R866">
        <v>0</v>
      </c>
      <c r="S866">
        <v>3</v>
      </c>
      <c r="T866">
        <v>6</v>
      </c>
      <c r="U866">
        <v>0</v>
      </c>
      <c r="V866">
        <v>0</v>
      </c>
      <c r="W866">
        <v>0</v>
      </c>
      <c r="X866">
        <v>0</v>
      </c>
      <c r="Y866">
        <v>0</v>
      </c>
      <c r="Z866">
        <v>0</v>
      </c>
      <c r="AA866">
        <v>3</v>
      </c>
      <c r="AB866">
        <v>11</v>
      </c>
      <c r="AC866">
        <v>0</v>
      </c>
    </row>
    <row r="867" spans="1:29" ht="16.5" x14ac:dyDescent="0.3">
      <c r="A867">
        <v>4271</v>
      </c>
      <c r="B867">
        <v>1989</v>
      </c>
      <c r="C867" t="s">
        <v>37</v>
      </c>
      <c r="D867" t="s">
        <v>31</v>
      </c>
      <c r="E867">
        <v>38683</v>
      </c>
      <c r="F867">
        <v>1</v>
      </c>
      <c r="G867">
        <v>0</v>
      </c>
      <c r="H867" s="1">
        <v>41186</v>
      </c>
      <c r="I867">
        <v>80</v>
      </c>
      <c r="J867">
        <v>46</v>
      </c>
      <c r="K867">
        <v>35</v>
      </c>
      <c r="L867">
        <v>69</v>
      </c>
      <c r="M867">
        <v>84</v>
      </c>
      <c r="N867">
        <v>41</v>
      </c>
      <c r="O867">
        <v>66</v>
      </c>
      <c r="P867">
        <v>6</v>
      </c>
      <c r="Q867">
        <v>4</v>
      </c>
      <c r="R867">
        <v>1</v>
      </c>
      <c r="S867">
        <v>6</v>
      </c>
      <c r="T867">
        <v>7</v>
      </c>
      <c r="U867">
        <v>0</v>
      </c>
      <c r="V867">
        <v>0</v>
      </c>
      <c r="W867">
        <v>0</v>
      </c>
      <c r="X867">
        <v>0</v>
      </c>
      <c r="Y867">
        <v>0</v>
      </c>
      <c r="Z867">
        <v>0</v>
      </c>
      <c r="AA867">
        <v>3</v>
      </c>
      <c r="AB867">
        <v>11</v>
      </c>
      <c r="AC867">
        <v>0</v>
      </c>
    </row>
    <row r="868" spans="1:29" ht="16.5" x14ac:dyDescent="0.3">
      <c r="A868">
        <v>4120</v>
      </c>
      <c r="B868">
        <v>1975</v>
      </c>
      <c r="C868" t="s">
        <v>37</v>
      </c>
      <c r="D868" t="s">
        <v>30</v>
      </c>
      <c r="E868">
        <v>49514</v>
      </c>
      <c r="F868">
        <v>1</v>
      </c>
      <c r="G868">
        <v>0</v>
      </c>
      <c r="H868" s="1">
        <v>41625</v>
      </c>
      <c r="I868">
        <v>61</v>
      </c>
      <c r="J868">
        <v>88</v>
      </c>
      <c r="K868">
        <v>39</v>
      </c>
      <c r="L868">
        <v>78</v>
      </c>
      <c r="M868">
        <v>58</v>
      </c>
      <c r="N868">
        <v>13</v>
      </c>
      <c r="O868">
        <v>93</v>
      </c>
      <c r="P868">
        <v>2</v>
      </c>
      <c r="Q868">
        <v>6</v>
      </c>
      <c r="R868">
        <v>1</v>
      </c>
      <c r="S868">
        <v>4</v>
      </c>
      <c r="T868">
        <v>7</v>
      </c>
      <c r="U868">
        <v>0</v>
      </c>
      <c r="V868">
        <v>0</v>
      </c>
      <c r="W868">
        <v>0</v>
      </c>
      <c r="X868">
        <v>0</v>
      </c>
      <c r="Y868">
        <v>0</v>
      </c>
      <c r="Z868">
        <v>0</v>
      </c>
      <c r="AA868">
        <v>3</v>
      </c>
      <c r="AB868">
        <v>11</v>
      </c>
      <c r="AC868">
        <v>0</v>
      </c>
    </row>
    <row r="869" spans="1:29" ht="16.5" x14ac:dyDescent="0.3">
      <c r="A869">
        <v>2036</v>
      </c>
      <c r="B869">
        <v>1973</v>
      </c>
      <c r="C869" t="s">
        <v>32</v>
      </c>
      <c r="D869" t="s">
        <v>31</v>
      </c>
      <c r="E869">
        <v>57906</v>
      </c>
      <c r="F869">
        <v>0</v>
      </c>
      <c r="G869">
        <v>1</v>
      </c>
      <c r="H869" s="1">
        <v>41436</v>
      </c>
      <c r="I869">
        <v>29</v>
      </c>
      <c r="J869">
        <v>243</v>
      </c>
      <c r="K869">
        <v>11</v>
      </c>
      <c r="L869">
        <v>119</v>
      </c>
      <c r="M869">
        <v>10</v>
      </c>
      <c r="N869">
        <v>3</v>
      </c>
      <c r="O869">
        <v>15</v>
      </c>
      <c r="P869">
        <v>3</v>
      </c>
      <c r="Q869">
        <v>4</v>
      </c>
      <c r="R869">
        <v>2</v>
      </c>
      <c r="S869">
        <v>8</v>
      </c>
      <c r="T869">
        <v>4</v>
      </c>
      <c r="U869">
        <v>0</v>
      </c>
      <c r="V869">
        <v>0</v>
      </c>
      <c r="W869">
        <v>0</v>
      </c>
      <c r="X869">
        <v>0</v>
      </c>
      <c r="Y869">
        <v>0</v>
      </c>
      <c r="Z869">
        <v>0</v>
      </c>
      <c r="AA869">
        <v>3</v>
      </c>
      <c r="AB869">
        <v>11</v>
      </c>
      <c r="AC869">
        <v>0</v>
      </c>
    </row>
    <row r="870" spans="1:29" ht="16.5" x14ac:dyDescent="0.3">
      <c r="A870">
        <v>115</v>
      </c>
      <c r="B870">
        <v>1966</v>
      </c>
      <c r="C870" t="s">
        <v>34</v>
      </c>
      <c r="D870" t="s">
        <v>30</v>
      </c>
      <c r="E870">
        <v>43456</v>
      </c>
      <c r="F870">
        <v>0</v>
      </c>
      <c r="G870">
        <v>1</v>
      </c>
      <c r="H870" s="1">
        <v>41359</v>
      </c>
      <c r="I870">
        <v>0</v>
      </c>
      <c r="J870">
        <v>275</v>
      </c>
      <c r="K870">
        <v>11</v>
      </c>
      <c r="L870">
        <v>68</v>
      </c>
      <c r="M870">
        <v>25</v>
      </c>
      <c r="N870">
        <v>7</v>
      </c>
      <c r="O870">
        <v>7</v>
      </c>
      <c r="P870">
        <v>3</v>
      </c>
      <c r="Q870">
        <v>5</v>
      </c>
      <c r="R870">
        <v>1</v>
      </c>
      <c r="S870">
        <v>8</v>
      </c>
      <c r="T870">
        <v>5</v>
      </c>
      <c r="U870">
        <v>0</v>
      </c>
      <c r="V870">
        <v>0</v>
      </c>
      <c r="W870">
        <v>0</v>
      </c>
      <c r="X870">
        <v>0</v>
      </c>
      <c r="Y870">
        <v>0</v>
      </c>
      <c r="Z870">
        <v>0</v>
      </c>
      <c r="AA870">
        <v>3</v>
      </c>
      <c r="AB870">
        <v>11</v>
      </c>
      <c r="AC870">
        <v>0</v>
      </c>
    </row>
    <row r="871" spans="1:29" ht="16.5" x14ac:dyDescent="0.3">
      <c r="A871">
        <v>4259</v>
      </c>
      <c r="B871">
        <v>1986</v>
      </c>
      <c r="C871" t="s">
        <v>34</v>
      </c>
      <c r="D871" t="s">
        <v>30</v>
      </c>
      <c r="E871">
        <v>19485</v>
      </c>
      <c r="F871">
        <v>2</v>
      </c>
      <c r="G871">
        <v>0</v>
      </c>
      <c r="H871" s="1">
        <v>41541</v>
      </c>
      <c r="I871">
        <v>80</v>
      </c>
      <c r="J871">
        <v>6</v>
      </c>
      <c r="K871">
        <v>0</v>
      </c>
      <c r="L871">
        <v>4</v>
      </c>
      <c r="M871">
        <v>0</v>
      </c>
      <c r="N871">
        <v>0</v>
      </c>
      <c r="O871">
        <v>0</v>
      </c>
      <c r="P871">
        <v>1</v>
      </c>
      <c r="Q871">
        <v>1</v>
      </c>
      <c r="R871">
        <v>0</v>
      </c>
      <c r="S871">
        <v>2</v>
      </c>
      <c r="T871">
        <v>7</v>
      </c>
      <c r="U871">
        <v>0</v>
      </c>
      <c r="V871">
        <v>0</v>
      </c>
      <c r="W871">
        <v>0</v>
      </c>
      <c r="X871">
        <v>0</v>
      </c>
      <c r="Y871">
        <v>0</v>
      </c>
      <c r="Z871">
        <v>0</v>
      </c>
      <c r="AA871">
        <v>3</v>
      </c>
      <c r="AB871">
        <v>11</v>
      </c>
      <c r="AC871">
        <v>0</v>
      </c>
    </row>
    <row r="872" spans="1:29" ht="16.5" x14ac:dyDescent="0.3">
      <c r="A872">
        <v>8687</v>
      </c>
      <c r="B872">
        <v>1978</v>
      </c>
      <c r="C872" t="s">
        <v>29</v>
      </c>
      <c r="D872" t="s">
        <v>31</v>
      </c>
      <c r="E872">
        <v>53172</v>
      </c>
      <c r="F872">
        <v>0</v>
      </c>
      <c r="G872">
        <v>1</v>
      </c>
      <c r="H872" s="1">
        <v>41400</v>
      </c>
      <c r="I872">
        <v>54</v>
      </c>
      <c r="J872">
        <v>121</v>
      </c>
      <c r="K872">
        <v>62</v>
      </c>
      <c r="L872">
        <v>90</v>
      </c>
      <c r="M872">
        <v>68</v>
      </c>
      <c r="N872">
        <v>20</v>
      </c>
      <c r="O872">
        <v>125</v>
      </c>
      <c r="P872">
        <v>3</v>
      </c>
      <c r="Q872">
        <v>2</v>
      </c>
      <c r="R872">
        <v>3</v>
      </c>
      <c r="S872">
        <v>8</v>
      </c>
      <c r="T872">
        <v>3</v>
      </c>
      <c r="U872">
        <v>0</v>
      </c>
      <c r="V872">
        <v>0</v>
      </c>
      <c r="W872">
        <v>0</v>
      </c>
      <c r="X872">
        <v>0</v>
      </c>
      <c r="Y872">
        <v>0</v>
      </c>
      <c r="Z872">
        <v>0</v>
      </c>
      <c r="AA872">
        <v>3</v>
      </c>
      <c r="AB872">
        <v>11</v>
      </c>
      <c r="AC872">
        <v>0</v>
      </c>
    </row>
    <row r="873" spans="1:29" ht="16.5" x14ac:dyDescent="0.3">
      <c r="A873">
        <v>2447</v>
      </c>
      <c r="B873">
        <v>1979</v>
      </c>
      <c r="C873" t="s">
        <v>29</v>
      </c>
      <c r="D873" t="s">
        <v>31</v>
      </c>
      <c r="E873">
        <v>30545</v>
      </c>
      <c r="F873">
        <v>1</v>
      </c>
      <c r="G873">
        <v>0</v>
      </c>
      <c r="H873" s="1">
        <v>41199</v>
      </c>
      <c r="I873">
        <v>71</v>
      </c>
      <c r="J873">
        <v>4</v>
      </c>
      <c r="K873">
        <v>12</v>
      </c>
      <c r="L873">
        <v>15</v>
      </c>
      <c r="M873">
        <v>19</v>
      </c>
      <c r="N873">
        <v>7</v>
      </c>
      <c r="O873">
        <v>12</v>
      </c>
      <c r="P873">
        <v>2</v>
      </c>
      <c r="Q873">
        <v>2</v>
      </c>
      <c r="R873">
        <v>0</v>
      </c>
      <c r="S873">
        <v>3</v>
      </c>
      <c r="T873">
        <v>7</v>
      </c>
      <c r="U873">
        <v>0</v>
      </c>
      <c r="V873">
        <v>0</v>
      </c>
      <c r="W873">
        <v>0</v>
      </c>
      <c r="X873">
        <v>0</v>
      </c>
      <c r="Y873">
        <v>0</v>
      </c>
      <c r="Z873">
        <v>0</v>
      </c>
      <c r="AA873">
        <v>3</v>
      </c>
      <c r="AB873">
        <v>11</v>
      </c>
      <c r="AC873">
        <v>0</v>
      </c>
    </row>
    <row r="874" spans="1:29" ht="16.5" x14ac:dyDescent="0.3">
      <c r="A874">
        <v>10140</v>
      </c>
      <c r="B874">
        <v>1983</v>
      </c>
      <c r="C874" t="s">
        <v>32</v>
      </c>
      <c r="D874" t="s">
        <v>31</v>
      </c>
      <c r="E874">
        <v>70123</v>
      </c>
      <c r="F874">
        <v>0</v>
      </c>
      <c r="G874">
        <v>0</v>
      </c>
      <c r="H874" s="1">
        <v>41545</v>
      </c>
      <c r="I874">
        <v>27</v>
      </c>
      <c r="J874">
        <v>1308</v>
      </c>
      <c r="K874">
        <v>0</v>
      </c>
      <c r="L874">
        <v>396</v>
      </c>
      <c r="M874">
        <v>23</v>
      </c>
      <c r="N874">
        <v>0</v>
      </c>
      <c r="O874">
        <v>0</v>
      </c>
      <c r="P874">
        <v>1</v>
      </c>
      <c r="Q874">
        <v>5</v>
      </c>
      <c r="R874">
        <v>7</v>
      </c>
      <c r="S874">
        <v>4</v>
      </c>
      <c r="T874">
        <v>3</v>
      </c>
      <c r="U874">
        <v>0</v>
      </c>
      <c r="V874">
        <v>1</v>
      </c>
      <c r="W874">
        <v>0</v>
      </c>
      <c r="X874">
        <v>0</v>
      </c>
      <c r="Y874">
        <v>1</v>
      </c>
      <c r="Z874">
        <v>0</v>
      </c>
      <c r="AA874">
        <v>3</v>
      </c>
      <c r="AB874">
        <v>11</v>
      </c>
      <c r="AC874">
        <v>0</v>
      </c>
    </row>
    <row r="875" spans="1:29" ht="16.5" x14ac:dyDescent="0.3">
      <c r="A875">
        <v>9353</v>
      </c>
      <c r="B875">
        <v>1959</v>
      </c>
      <c r="C875" t="s">
        <v>29</v>
      </c>
      <c r="D875" t="s">
        <v>30</v>
      </c>
      <c r="E875">
        <v>62450</v>
      </c>
      <c r="F875">
        <v>0</v>
      </c>
      <c r="G875">
        <v>1</v>
      </c>
      <c r="H875" s="1">
        <v>41645</v>
      </c>
      <c r="I875">
        <v>61</v>
      </c>
      <c r="J875">
        <v>515</v>
      </c>
      <c r="K875">
        <v>47</v>
      </c>
      <c r="L875">
        <v>267</v>
      </c>
      <c r="M875">
        <v>62</v>
      </c>
      <c r="N875">
        <v>66</v>
      </c>
      <c r="O875">
        <v>38</v>
      </c>
      <c r="P875">
        <v>2</v>
      </c>
      <c r="Q875">
        <v>5</v>
      </c>
      <c r="R875">
        <v>5</v>
      </c>
      <c r="S875">
        <v>4</v>
      </c>
      <c r="T875">
        <v>3</v>
      </c>
      <c r="U875">
        <v>0</v>
      </c>
      <c r="V875">
        <v>1</v>
      </c>
      <c r="W875">
        <v>0</v>
      </c>
      <c r="X875">
        <v>0</v>
      </c>
      <c r="Y875">
        <v>0</v>
      </c>
      <c r="Z875">
        <v>0</v>
      </c>
      <c r="AA875">
        <v>3</v>
      </c>
      <c r="AB875">
        <v>11</v>
      </c>
      <c r="AC875">
        <v>0</v>
      </c>
    </row>
    <row r="876" spans="1:29" ht="16.5" x14ac:dyDescent="0.3">
      <c r="A876">
        <v>3623</v>
      </c>
      <c r="B876">
        <v>1976</v>
      </c>
      <c r="C876" t="s">
        <v>29</v>
      </c>
      <c r="D876" t="s">
        <v>31</v>
      </c>
      <c r="E876">
        <v>21675</v>
      </c>
      <c r="F876">
        <v>1</v>
      </c>
      <c r="G876">
        <v>0</v>
      </c>
      <c r="H876" s="1">
        <v>41801</v>
      </c>
      <c r="I876">
        <v>55</v>
      </c>
      <c r="J876">
        <v>4</v>
      </c>
      <c r="K876">
        <v>0</v>
      </c>
      <c r="L876">
        <v>16</v>
      </c>
      <c r="M876">
        <v>17</v>
      </c>
      <c r="N876">
        <v>4</v>
      </c>
      <c r="O876">
        <v>4</v>
      </c>
      <c r="P876">
        <v>3</v>
      </c>
      <c r="Q876">
        <v>4</v>
      </c>
      <c r="R876">
        <v>0</v>
      </c>
      <c r="S876">
        <v>3</v>
      </c>
      <c r="T876">
        <v>7</v>
      </c>
      <c r="U876">
        <v>0</v>
      </c>
      <c r="V876">
        <v>0</v>
      </c>
      <c r="W876">
        <v>0</v>
      </c>
      <c r="X876">
        <v>0</v>
      </c>
      <c r="Y876">
        <v>0</v>
      </c>
      <c r="Z876">
        <v>0</v>
      </c>
      <c r="AA876">
        <v>3</v>
      </c>
      <c r="AB876">
        <v>11</v>
      </c>
      <c r="AC876">
        <v>0</v>
      </c>
    </row>
    <row r="877" spans="1:29" ht="16.5" x14ac:dyDescent="0.3">
      <c r="A877">
        <v>738</v>
      </c>
      <c r="B877">
        <v>1981</v>
      </c>
      <c r="C877" t="s">
        <v>37</v>
      </c>
      <c r="D877" t="s">
        <v>30</v>
      </c>
      <c r="E877">
        <v>42395</v>
      </c>
      <c r="F877">
        <v>1</v>
      </c>
      <c r="G877">
        <v>1</v>
      </c>
      <c r="H877" s="1">
        <v>41733</v>
      </c>
      <c r="I877">
        <v>35</v>
      </c>
      <c r="J877">
        <v>48</v>
      </c>
      <c r="K877">
        <v>13</v>
      </c>
      <c r="L877">
        <v>57</v>
      </c>
      <c r="M877">
        <v>24</v>
      </c>
      <c r="N877">
        <v>15</v>
      </c>
      <c r="O877">
        <v>25</v>
      </c>
      <c r="P877">
        <v>4</v>
      </c>
      <c r="Q877">
        <v>3</v>
      </c>
      <c r="R877">
        <v>1</v>
      </c>
      <c r="S877">
        <v>4</v>
      </c>
      <c r="T877">
        <v>7</v>
      </c>
      <c r="U877">
        <v>0</v>
      </c>
      <c r="V877">
        <v>0</v>
      </c>
      <c r="W877">
        <v>0</v>
      </c>
      <c r="X877">
        <v>0</v>
      </c>
      <c r="Y877">
        <v>0</v>
      </c>
      <c r="Z877">
        <v>0</v>
      </c>
      <c r="AA877">
        <v>3</v>
      </c>
      <c r="AB877">
        <v>11</v>
      </c>
      <c r="AC877">
        <v>0</v>
      </c>
    </row>
    <row r="878" spans="1:29" ht="16.5" x14ac:dyDescent="0.3">
      <c r="A878">
        <v>7631</v>
      </c>
      <c r="B878">
        <v>1978</v>
      </c>
      <c r="C878" t="s">
        <v>34</v>
      </c>
      <c r="D878" t="s">
        <v>31</v>
      </c>
      <c r="E878">
        <v>61346</v>
      </c>
      <c r="F878">
        <v>1</v>
      </c>
      <c r="G878">
        <v>0</v>
      </c>
      <c r="H878" s="1">
        <v>41553</v>
      </c>
      <c r="I878">
        <v>34</v>
      </c>
      <c r="J878">
        <v>562</v>
      </c>
      <c r="K878">
        <v>58</v>
      </c>
      <c r="L878">
        <v>168</v>
      </c>
      <c r="M878">
        <v>43</v>
      </c>
      <c r="N878">
        <v>16</v>
      </c>
      <c r="O878">
        <v>142</v>
      </c>
      <c r="P878">
        <v>1</v>
      </c>
      <c r="Q878">
        <v>5</v>
      </c>
      <c r="R878">
        <v>7</v>
      </c>
      <c r="S878">
        <v>10</v>
      </c>
      <c r="T878">
        <v>3</v>
      </c>
      <c r="U878">
        <v>0</v>
      </c>
      <c r="V878">
        <v>0</v>
      </c>
      <c r="W878">
        <v>0</v>
      </c>
      <c r="X878">
        <v>0</v>
      </c>
      <c r="Y878">
        <v>0</v>
      </c>
      <c r="Z878">
        <v>0</v>
      </c>
      <c r="AA878">
        <v>3</v>
      </c>
      <c r="AB878">
        <v>11</v>
      </c>
      <c r="AC878">
        <v>0</v>
      </c>
    </row>
    <row r="879" spans="1:29" ht="16.5" x14ac:dyDescent="0.3">
      <c r="A879">
        <v>4789</v>
      </c>
      <c r="B879">
        <v>1953</v>
      </c>
      <c r="C879" t="s">
        <v>29</v>
      </c>
      <c r="D879" t="s">
        <v>31</v>
      </c>
      <c r="E879">
        <v>80812</v>
      </c>
      <c r="F879">
        <v>0</v>
      </c>
      <c r="G879">
        <v>0</v>
      </c>
      <c r="H879" s="1">
        <v>41534</v>
      </c>
      <c r="I879">
        <v>95</v>
      </c>
      <c r="J879">
        <v>769</v>
      </c>
      <c r="K879">
        <v>22</v>
      </c>
      <c r="L879">
        <v>500</v>
      </c>
      <c r="M879">
        <v>210</v>
      </c>
      <c r="N879">
        <v>143</v>
      </c>
      <c r="O879">
        <v>33</v>
      </c>
      <c r="P879">
        <v>1</v>
      </c>
      <c r="Q879">
        <v>4</v>
      </c>
      <c r="R879">
        <v>8</v>
      </c>
      <c r="S879">
        <v>5</v>
      </c>
      <c r="T879">
        <v>2</v>
      </c>
      <c r="U879">
        <v>1</v>
      </c>
      <c r="V879">
        <v>0</v>
      </c>
      <c r="W879">
        <v>1</v>
      </c>
      <c r="X879">
        <v>1</v>
      </c>
      <c r="Y879">
        <v>0</v>
      </c>
      <c r="Z879">
        <v>0</v>
      </c>
      <c r="AA879">
        <v>3</v>
      </c>
      <c r="AB879">
        <v>11</v>
      </c>
      <c r="AC879">
        <v>0</v>
      </c>
    </row>
    <row r="880" spans="1:29" ht="16.5" x14ac:dyDescent="0.3">
      <c r="A880">
        <v>773</v>
      </c>
      <c r="B880">
        <v>1971</v>
      </c>
      <c r="C880" t="s">
        <v>34</v>
      </c>
      <c r="D880" t="s">
        <v>35</v>
      </c>
      <c r="E880">
        <v>42835</v>
      </c>
      <c r="F880">
        <v>1</v>
      </c>
      <c r="G880">
        <v>1</v>
      </c>
      <c r="H880" s="1">
        <v>41455</v>
      </c>
      <c r="I880">
        <v>64</v>
      </c>
      <c r="J880">
        <v>379</v>
      </c>
      <c r="K880">
        <v>4</v>
      </c>
      <c r="L880">
        <v>93</v>
      </c>
      <c r="M880">
        <v>12</v>
      </c>
      <c r="N880">
        <v>9</v>
      </c>
      <c r="O880">
        <v>98</v>
      </c>
      <c r="P880">
        <v>7</v>
      </c>
      <c r="Q880">
        <v>6</v>
      </c>
      <c r="R880">
        <v>6</v>
      </c>
      <c r="S880">
        <v>4</v>
      </c>
      <c r="T880">
        <v>6</v>
      </c>
      <c r="U880">
        <v>0</v>
      </c>
      <c r="V880">
        <v>0</v>
      </c>
      <c r="W880">
        <v>0</v>
      </c>
      <c r="X880">
        <v>0</v>
      </c>
      <c r="Y880">
        <v>0</v>
      </c>
      <c r="Z880">
        <v>0</v>
      </c>
      <c r="AA880">
        <v>3</v>
      </c>
      <c r="AB880">
        <v>11</v>
      </c>
      <c r="AC880">
        <v>0</v>
      </c>
    </row>
    <row r="881" spans="1:29" ht="16.5" x14ac:dyDescent="0.3">
      <c r="A881">
        <v>10602</v>
      </c>
      <c r="B881">
        <v>1983</v>
      </c>
      <c r="C881" t="s">
        <v>29</v>
      </c>
      <c r="D881" t="s">
        <v>33</v>
      </c>
      <c r="E881">
        <v>39922</v>
      </c>
      <c r="F881">
        <v>1</v>
      </c>
      <c r="G881">
        <v>0</v>
      </c>
      <c r="H881" s="1">
        <v>41319</v>
      </c>
      <c r="I881">
        <v>30</v>
      </c>
      <c r="J881">
        <v>29</v>
      </c>
      <c r="K881">
        <v>12</v>
      </c>
      <c r="L881">
        <v>59</v>
      </c>
      <c r="M881">
        <v>19</v>
      </c>
      <c r="N881">
        <v>1</v>
      </c>
      <c r="O881">
        <v>36</v>
      </c>
      <c r="P881">
        <v>2</v>
      </c>
      <c r="Q881">
        <v>3</v>
      </c>
      <c r="R881">
        <v>0</v>
      </c>
      <c r="S881">
        <v>4</v>
      </c>
      <c r="T881">
        <v>8</v>
      </c>
      <c r="U881">
        <v>0</v>
      </c>
      <c r="V881">
        <v>0</v>
      </c>
      <c r="W881">
        <v>0</v>
      </c>
      <c r="X881">
        <v>0</v>
      </c>
      <c r="Y881">
        <v>0</v>
      </c>
      <c r="Z881">
        <v>0</v>
      </c>
      <c r="AA881">
        <v>3</v>
      </c>
      <c r="AB881">
        <v>11</v>
      </c>
      <c r="AC881">
        <v>0</v>
      </c>
    </row>
    <row r="882" spans="1:29" ht="16.5" x14ac:dyDescent="0.3">
      <c r="A882">
        <v>1446</v>
      </c>
      <c r="B882">
        <v>1956</v>
      </c>
      <c r="C882" t="s">
        <v>34</v>
      </c>
      <c r="D882" t="s">
        <v>30</v>
      </c>
      <c r="E882">
        <v>86424</v>
      </c>
      <c r="F882">
        <v>0</v>
      </c>
      <c r="G882">
        <v>0</v>
      </c>
      <c r="H882" s="1">
        <v>41734</v>
      </c>
      <c r="I882">
        <v>12</v>
      </c>
      <c r="J882">
        <v>387</v>
      </c>
      <c r="K882">
        <v>68</v>
      </c>
      <c r="L882">
        <v>569</v>
      </c>
      <c r="M882">
        <v>89</v>
      </c>
      <c r="N882">
        <v>45</v>
      </c>
      <c r="O882">
        <v>68</v>
      </c>
      <c r="P882">
        <v>1</v>
      </c>
      <c r="Q882">
        <v>6</v>
      </c>
      <c r="R882">
        <v>9</v>
      </c>
      <c r="S882">
        <v>12</v>
      </c>
      <c r="T882">
        <v>1</v>
      </c>
      <c r="U882">
        <v>0</v>
      </c>
      <c r="V882">
        <v>0</v>
      </c>
      <c r="W882">
        <v>0</v>
      </c>
      <c r="X882">
        <v>0</v>
      </c>
      <c r="Y882">
        <v>0</v>
      </c>
      <c r="Z882">
        <v>0</v>
      </c>
      <c r="AA882">
        <v>3</v>
      </c>
      <c r="AB882">
        <v>11</v>
      </c>
      <c r="AC882">
        <v>0</v>
      </c>
    </row>
    <row r="883" spans="1:29" ht="16.5" x14ac:dyDescent="0.3">
      <c r="A883">
        <v>3270</v>
      </c>
      <c r="B883">
        <v>1978</v>
      </c>
      <c r="C883" t="s">
        <v>37</v>
      </c>
      <c r="D883" t="s">
        <v>31</v>
      </c>
      <c r="E883">
        <v>17117</v>
      </c>
      <c r="F883">
        <v>1</v>
      </c>
      <c r="G883">
        <v>0</v>
      </c>
      <c r="H883" s="1">
        <v>41291</v>
      </c>
      <c r="I883">
        <v>96</v>
      </c>
      <c r="J883">
        <v>12</v>
      </c>
      <c r="K883">
        <v>23</v>
      </c>
      <c r="L883">
        <v>38</v>
      </c>
      <c r="M883">
        <v>30</v>
      </c>
      <c r="N883">
        <v>18</v>
      </c>
      <c r="O883">
        <v>7</v>
      </c>
      <c r="P883">
        <v>4</v>
      </c>
      <c r="Q883">
        <v>3</v>
      </c>
      <c r="R883">
        <v>1</v>
      </c>
      <c r="S883">
        <v>3</v>
      </c>
      <c r="T883">
        <v>9</v>
      </c>
      <c r="U883">
        <v>0</v>
      </c>
      <c r="V883">
        <v>0</v>
      </c>
      <c r="W883">
        <v>0</v>
      </c>
      <c r="X883">
        <v>0</v>
      </c>
      <c r="Y883">
        <v>0</v>
      </c>
      <c r="Z883">
        <v>0</v>
      </c>
      <c r="AA883">
        <v>3</v>
      </c>
      <c r="AB883">
        <v>11</v>
      </c>
      <c r="AC883">
        <v>0</v>
      </c>
    </row>
    <row r="884" spans="1:29" ht="16.5" x14ac:dyDescent="0.3">
      <c r="A884">
        <v>8443</v>
      </c>
      <c r="B884">
        <v>1972</v>
      </c>
      <c r="C884" t="s">
        <v>29</v>
      </c>
      <c r="D884" t="s">
        <v>30</v>
      </c>
      <c r="E884">
        <v>24762</v>
      </c>
      <c r="F884">
        <v>1</v>
      </c>
      <c r="G884">
        <v>0</v>
      </c>
      <c r="H884" s="1">
        <v>41680</v>
      </c>
      <c r="I884">
        <v>16</v>
      </c>
      <c r="J884">
        <v>6</v>
      </c>
      <c r="K884">
        <v>10</v>
      </c>
      <c r="L884">
        <v>12</v>
      </c>
      <c r="M884">
        <v>3</v>
      </c>
      <c r="N884">
        <v>15</v>
      </c>
      <c r="O884">
        <v>40</v>
      </c>
      <c r="P884">
        <v>3</v>
      </c>
      <c r="Q884">
        <v>3</v>
      </c>
      <c r="R884">
        <v>1</v>
      </c>
      <c r="S884">
        <v>2</v>
      </c>
      <c r="T884">
        <v>8</v>
      </c>
      <c r="U884">
        <v>1</v>
      </c>
      <c r="V884">
        <v>0</v>
      </c>
      <c r="W884">
        <v>0</v>
      </c>
      <c r="X884">
        <v>0</v>
      </c>
      <c r="Y884">
        <v>0</v>
      </c>
      <c r="Z884">
        <v>0</v>
      </c>
      <c r="AA884">
        <v>3</v>
      </c>
      <c r="AB884">
        <v>11</v>
      </c>
      <c r="AC884">
        <v>1</v>
      </c>
    </row>
    <row r="885" spans="1:29" ht="16.5" x14ac:dyDescent="0.3">
      <c r="A885">
        <v>9653</v>
      </c>
      <c r="B885">
        <v>1975</v>
      </c>
      <c r="C885" t="s">
        <v>29</v>
      </c>
      <c r="D885" t="s">
        <v>33</v>
      </c>
      <c r="E885">
        <v>35797</v>
      </c>
      <c r="F885">
        <v>0</v>
      </c>
      <c r="G885">
        <v>1</v>
      </c>
      <c r="H885" s="1">
        <v>41198</v>
      </c>
      <c r="I885">
        <v>16</v>
      </c>
      <c r="J885">
        <v>27</v>
      </c>
      <c r="K885">
        <v>1</v>
      </c>
      <c r="L885">
        <v>14</v>
      </c>
      <c r="M885">
        <v>4</v>
      </c>
      <c r="N885">
        <v>1</v>
      </c>
      <c r="O885">
        <v>21</v>
      </c>
      <c r="P885">
        <v>2</v>
      </c>
      <c r="Q885">
        <v>2</v>
      </c>
      <c r="R885">
        <v>0</v>
      </c>
      <c r="S885">
        <v>3</v>
      </c>
      <c r="T885">
        <v>8</v>
      </c>
      <c r="U885">
        <v>0</v>
      </c>
      <c r="V885">
        <v>0</v>
      </c>
      <c r="W885">
        <v>0</v>
      </c>
      <c r="X885">
        <v>0</v>
      </c>
      <c r="Y885">
        <v>0</v>
      </c>
      <c r="Z885">
        <v>0</v>
      </c>
      <c r="AA885">
        <v>3</v>
      </c>
      <c r="AB885">
        <v>11</v>
      </c>
      <c r="AC885">
        <v>0</v>
      </c>
    </row>
    <row r="886" spans="1:29" ht="16.5" x14ac:dyDescent="0.3">
      <c r="A886">
        <v>8916</v>
      </c>
      <c r="B886">
        <v>1975</v>
      </c>
      <c r="C886" t="s">
        <v>29</v>
      </c>
      <c r="D886" t="s">
        <v>35</v>
      </c>
      <c r="E886">
        <v>36627</v>
      </c>
      <c r="F886">
        <v>2</v>
      </c>
      <c r="G886">
        <v>0</v>
      </c>
      <c r="H886" s="1">
        <v>41478</v>
      </c>
      <c r="I886">
        <v>78</v>
      </c>
      <c r="J886">
        <v>9</v>
      </c>
      <c r="K886">
        <v>1</v>
      </c>
      <c r="L886">
        <v>5</v>
      </c>
      <c r="M886">
        <v>0</v>
      </c>
      <c r="N886">
        <v>0</v>
      </c>
      <c r="O886">
        <v>1</v>
      </c>
      <c r="P886">
        <v>1</v>
      </c>
      <c r="Q886">
        <v>0</v>
      </c>
      <c r="R886">
        <v>0</v>
      </c>
      <c r="S886">
        <v>3</v>
      </c>
      <c r="T886">
        <v>5</v>
      </c>
      <c r="U886">
        <v>0</v>
      </c>
      <c r="V886">
        <v>0</v>
      </c>
      <c r="W886">
        <v>0</v>
      </c>
      <c r="X886">
        <v>0</v>
      </c>
      <c r="Y886">
        <v>0</v>
      </c>
      <c r="Z886">
        <v>0</v>
      </c>
      <c r="AA886">
        <v>3</v>
      </c>
      <c r="AB886">
        <v>11</v>
      </c>
      <c r="AC886">
        <v>0</v>
      </c>
    </row>
    <row r="887" spans="1:29" ht="16.5" x14ac:dyDescent="0.3">
      <c r="A887">
        <v>8017</v>
      </c>
      <c r="B887">
        <v>1981</v>
      </c>
      <c r="C887" t="s">
        <v>37</v>
      </c>
      <c r="D887" t="s">
        <v>33</v>
      </c>
      <c r="E887">
        <v>51111</v>
      </c>
      <c r="F887">
        <v>1</v>
      </c>
      <c r="G887">
        <v>1</v>
      </c>
      <c r="H887" s="1">
        <v>41809</v>
      </c>
      <c r="I887">
        <v>83</v>
      </c>
      <c r="J887">
        <v>22</v>
      </c>
      <c r="K887">
        <v>0</v>
      </c>
      <c r="L887">
        <v>19</v>
      </c>
      <c r="M887">
        <v>6</v>
      </c>
      <c r="N887">
        <v>5</v>
      </c>
      <c r="O887">
        <v>3</v>
      </c>
      <c r="P887">
        <v>2</v>
      </c>
      <c r="Q887">
        <v>2</v>
      </c>
      <c r="R887">
        <v>0</v>
      </c>
      <c r="S887">
        <v>3</v>
      </c>
      <c r="T887">
        <v>6</v>
      </c>
      <c r="U887">
        <v>0</v>
      </c>
      <c r="V887">
        <v>0</v>
      </c>
      <c r="W887">
        <v>0</v>
      </c>
      <c r="X887">
        <v>0</v>
      </c>
      <c r="Y887">
        <v>0</v>
      </c>
      <c r="Z887">
        <v>0</v>
      </c>
      <c r="AA887">
        <v>3</v>
      </c>
      <c r="AB887">
        <v>11</v>
      </c>
      <c r="AC887">
        <v>0</v>
      </c>
    </row>
    <row r="888" spans="1:29" ht="16.5" x14ac:dyDescent="0.3">
      <c r="A888">
        <v>5830</v>
      </c>
      <c r="B888">
        <v>1972</v>
      </c>
      <c r="C888" t="s">
        <v>32</v>
      </c>
      <c r="D888" t="s">
        <v>30</v>
      </c>
      <c r="E888">
        <v>86857</v>
      </c>
      <c r="F888">
        <v>0</v>
      </c>
      <c r="G888">
        <v>0</v>
      </c>
      <c r="H888" s="1">
        <v>41164</v>
      </c>
      <c r="I888">
        <v>96</v>
      </c>
      <c r="J888">
        <v>899</v>
      </c>
      <c r="K888">
        <v>102</v>
      </c>
      <c r="L888">
        <v>838</v>
      </c>
      <c r="M888">
        <v>133</v>
      </c>
      <c r="N888">
        <v>102</v>
      </c>
      <c r="O888">
        <v>40</v>
      </c>
      <c r="P888">
        <v>1</v>
      </c>
      <c r="Q888">
        <v>5</v>
      </c>
      <c r="R888">
        <v>6</v>
      </c>
      <c r="S888">
        <v>10</v>
      </c>
      <c r="T888">
        <v>2</v>
      </c>
      <c r="U888">
        <v>0</v>
      </c>
      <c r="V888">
        <v>0</v>
      </c>
      <c r="W888">
        <v>0</v>
      </c>
      <c r="X888">
        <v>0</v>
      </c>
      <c r="Y888">
        <v>0</v>
      </c>
      <c r="Z888">
        <v>0</v>
      </c>
      <c r="AA888">
        <v>3</v>
      </c>
      <c r="AB888">
        <v>11</v>
      </c>
      <c r="AC888">
        <v>1</v>
      </c>
    </row>
    <row r="889" spans="1:29" ht="16.5" x14ac:dyDescent="0.3">
      <c r="A889">
        <v>4597</v>
      </c>
      <c r="B889">
        <v>1970</v>
      </c>
      <c r="C889" t="s">
        <v>32</v>
      </c>
      <c r="D889" t="s">
        <v>31</v>
      </c>
      <c r="E889">
        <v>82072</v>
      </c>
      <c r="F889">
        <v>0</v>
      </c>
      <c r="G889">
        <v>0</v>
      </c>
      <c r="H889" s="1">
        <v>41457</v>
      </c>
      <c r="I889">
        <v>67</v>
      </c>
      <c r="J889">
        <v>889</v>
      </c>
      <c r="K889">
        <v>55</v>
      </c>
      <c r="L889">
        <v>685</v>
      </c>
      <c r="M889">
        <v>168</v>
      </c>
      <c r="N889">
        <v>92</v>
      </c>
      <c r="O889">
        <v>129</v>
      </c>
      <c r="P889">
        <v>1</v>
      </c>
      <c r="Q889">
        <v>3</v>
      </c>
      <c r="R889">
        <v>2</v>
      </c>
      <c r="S889">
        <v>13</v>
      </c>
      <c r="T889">
        <v>1</v>
      </c>
      <c r="U889">
        <v>0</v>
      </c>
      <c r="V889">
        <v>0</v>
      </c>
      <c r="W889">
        <v>0</v>
      </c>
      <c r="X889">
        <v>0</v>
      </c>
      <c r="Y889">
        <v>0</v>
      </c>
      <c r="Z889">
        <v>0</v>
      </c>
      <c r="AA889">
        <v>3</v>
      </c>
      <c r="AB889">
        <v>11</v>
      </c>
      <c r="AC889">
        <v>0</v>
      </c>
    </row>
    <row r="890" spans="1:29" ht="16.5" x14ac:dyDescent="0.3">
      <c r="A890">
        <v>7023</v>
      </c>
      <c r="B890">
        <v>1953</v>
      </c>
      <c r="C890" t="s">
        <v>32</v>
      </c>
      <c r="D890" t="s">
        <v>30</v>
      </c>
      <c r="E890">
        <v>46231</v>
      </c>
      <c r="F890">
        <v>2</v>
      </c>
      <c r="G890">
        <v>1</v>
      </c>
      <c r="H890" s="1">
        <v>41239</v>
      </c>
      <c r="I890">
        <v>87</v>
      </c>
      <c r="J890">
        <v>189</v>
      </c>
      <c r="K890">
        <v>2</v>
      </c>
      <c r="L890">
        <v>55</v>
      </c>
      <c r="M890">
        <v>0</v>
      </c>
      <c r="N890">
        <v>5</v>
      </c>
      <c r="O890">
        <v>12</v>
      </c>
      <c r="P890">
        <v>4</v>
      </c>
      <c r="Q890">
        <v>6</v>
      </c>
      <c r="R890">
        <v>1</v>
      </c>
      <c r="S890">
        <v>4</v>
      </c>
      <c r="T890">
        <v>9</v>
      </c>
      <c r="U890">
        <v>0</v>
      </c>
      <c r="V890">
        <v>0</v>
      </c>
      <c r="W890">
        <v>0</v>
      </c>
      <c r="X890">
        <v>0</v>
      </c>
      <c r="Y890">
        <v>0</v>
      </c>
      <c r="Z890">
        <v>0</v>
      </c>
      <c r="AA890">
        <v>3</v>
      </c>
      <c r="AB890">
        <v>11</v>
      </c>
      <c r="AC890">
        <v>0</v>
      </c>
    </row>
    <row r="891" spans="1:29" ht="16.5" x14ac:dyDescent="0.3">
      <c r="A891">
        <v>8086</v>
      </c>
      <c r="B891">
        <v>1959</v>
      </c>
      <c r="C891" t="s">
        <v>29</v>
      </c>
      <c r="D891" t="s">
        <v>33</v>
      </c>
      <c r="E891">
        <v>42243</v>
      </c>
      <c r="F891">
        <v>1</v>
      </c>
      <c r="G891">
        <v>1</v>
      </c>
      <c r="H891" s="1">
        <v>41619</v>
      </c>
      <c r="I891">
        <v>34</v>
      </c>
      <c r="J891">
        <v>48</v>
      </c>
      <c r="K891">
        <v>0</v>
      </c>
      <c r="L891">
        <v>2</v>
      </c>
      <c r="M891">
        <v>0</v>
      </c>
      <c r="N891">
        <v>0</v>
      </c>
      <c r="O891">
        <v>5</v>
      </c>
      <c r="P891">
        <v>2</v>
      </c>
      <c r="Q891">
        <v>2</v>
      </c>
      <c r="R891">
        <v>0</v>
      </c>
      <c r="S891">
        <v>3</v>
      </c>
      <c r="T891">
        <v>7</v>
      </c>
      <c r="U891">
        <v>0</v>
      </c>
      <c r="V891">
        <v>0</v>
      </c>
      <c r="W891">
        <v>0</v>
      </c>
      <c r="X891">
        <v>0</v>
      </c>
      <c r="Y891">
        <v>0</v>
      </c>
      <c r="Z891">
        <v>0</v>
      </c>
      <c r="AA891">
        <v>3</v>
      </c>
      <c r="AB891">
        <v>11</v>
      </c>
      <c r="AC891">
        <v>0</v>
      </c>
    </row>
    <row r="892" spans="1:29" ht="16.5" x14ac:dyDescent="0.3">
      <c r="A892">
        <v>8825</v>
      </c>
      <c r="B892">
        <v>1962</v>
      </c>
      <c r="C892" t="s">
        <v>29</v>
      </c>
      <c r="D892" t="s">
        <v>31</v>
      </c>
      <c r="E892">
        <v>51195</v>
      </c>
      <c r="F892">
        <v>1</v>
      </c>
      <c r="G892">
        <v>1</v>
      </c>
      <c r="H892" s="1">
        <v>41365</v>
      </c>
      <c r="I892">
        <v>46</v>
      </c>
      <c r="J892">
        <v>230</v>
      </c>
      <c r="K892">
        <v>14</v>
      </c>
      <c r="L892">
        <v>156</v>
      </c>
      <c r="M892">
        <v>82</v>
      </c>
      <c r="N892">
        <v>24</v>
      </c>
      <c r="O892">
        <v>58</v>
      </c>
      <c r="P892">
        <v>8</v>
      </c>
      <c r="Q892">
        <v>9</v>
      </c>
      <c r="R892">
        <v>2</v>
      </c>
      <c r="S892">
        <v>5</v>
      </c>
      <c r="T892">
        <v>8</v>
      </c>
      <c r="U892">
        <v>0</v>
      </c>
      <c r="V892">
        <v>0</v>
      </c>
      <c r="W892">
        <v>0</v>
      </c>
      <c r="X892">
        <v>0</v>
      </c>
      <c r="Y892">
        <v>0</v>
      </c>
      <c r="Z892">
        <v>0</v>
      </c>
      <c r="AA892">
        <v>3</v>
      </c>
      <c r="AB892">
        <v>11</v>
      </c>
      <c r="AC892">
        <v>0</v>
      </c>
    </row>
    <row r="893" spans="1:29" ht="16.5" x14ac:dyDescent="0.3">
      <c r="A893">
        <v>2930</v>
      </c>
      <c r="B893">
        <v>1978</v>
      </c>
      <c r="C893" t="s">
        <v>34</v>
      </c>
      <c r="D893" t="s">
        <v>30</v>
      </c>
      <c r="E893">
        <v>68092</v>
      </c>
      <c r="F893">
        <v>0</v>
      </c>
      <c r="G893">
        <v>0</v>
      </c>
      <c r="H893" s="1">
        <v>41624</v>
      </c>
      <c r="I893">
        <v>7</v>
      </c>
      <c r="J893">
        <v>852</v>
      </c>
      <c r="K893">
        <v>60</v>
      </c>
      <c r="L893">
        <v>207</v>
      </c>
      <c r="M893">
        <v>78</v>
      </c>
      <c r="N893">
        <v>36</v>
      </c>
      <c r="O893">
        <v>48</v>
      </c>
      <c r="P893">
        <v>2</v>
      </c>
      <c r="Q893">
        <v>2</v>
      </c>
      <c r="R893">
        <v>6</v>
      </c>
      <c r="S893">
        <v>10</v>
      </c>
      <c r="T893">
        <v>5</v>
      </c>
      <c r="U893">
        <v>0</v>
      </c>
      <c r="V893">
        <v>0</v>
      </c>
      <c r="W893">
        <v>0</v>
      </c>
      <c r="X893">
        <v>0</v>
      </c>
      <c r="Y893">
        <v>0</v>
      </c>
      <c r="Z893">
        <v>0</v>
      </c>
      <c r="AA893">
        <v>3</v>
      </c>
      <c r="AB893">
        <v>11</v>
      </c>
      <c r="AC893">
        <v>0</v>
      </c>
    </row>
    <row r="894" spans="1:29" ht="16.5" x14ac:dyDescent="0.3">
      <c r="A894">
        <v>1928</v>
      </c>
      <c r="B894">
        <v>1973</v>
      </c>
      <c r="C894" t="s">
        <v>29</v>
      </c>
      <c r="D894" t="s">
        <v>33</v>
      </c>
      <c r="E894">
        <v>31814</v>
      </c>
      <c r="F894">
        <v>1</v>
      </c>
      <c r="G894">
        <v>0</v>
      </c>
      <c r="H894" s="1">
        <v>41314</v>
      </c>
      <c r="I894">
        <v>73</v>
      </c>
      <c r="J894">
        <v>35</v>
      </c>
      <c r="K894">
        <v>3</v>
      </c>
      <c r="L894">
        <v>20</v>
      </c>
      <c r="M894">
        <v>4</v>
      </c>
      <c r="N894">
        <v>1</v>
      </c>
      <c r="O894">
        <v>20</v>
      </c>
      <c r="P894">
        <v>2</v>
      </c>
      <c r="Q894">
        <v>2</v>
      </c>
      <c r="R894">
        <v>0</v>
      </c>
      <c r="S894">
        <v>3</v>
      </c>
      <c r="T894">
        <v>9</v>
      </c>
      <c r="U894">
        <v>1</v>
      </c>
      <c r="V894">
        <v>0</v>
      </c>
      <c r="W894">
        <v>0</v>
      </c>
      <c r="X894">
        <v>0</v>
      </c>
      <c r="Y894">
        <v>0</v>
      </c>
      <c r="Z894">
        <v>0</v>
      </c>
      <c r="AA894">
        <v>3</v>
      </c>
      <c r="AB894">
        <v>11</v>
      </c>
      <c r="AC894">
        <v>0</v>
      </c>
    </row>
    <row r="895" spans="1:29" ht="16.5" x14ac:dyDescent="0.3">
      <c r="A895">
        <v>7108</v>
      </c>
      <c r="B895">
        <v>1965</v>
      </c>
      <c r="C895" t="s">
        <v>34</v>
      </c>
      <c r="D895" t="s">
        <v>38</v>
      </c>
      <c r="E895">
        <v>51390</v>
      </c>
      <c r="F895">
        <v>1</v>
      </c>
      <c r="G895">
        <v>1</v>
      </c>
      <c r="H895" s="1">
        <v>41160</v>
      </c>
      <c r="I895">
        <v>54</v>
      </c>
      <c r="J895">
        <v>205</v>
      </c>
      <c r="K895">
        <v>20</v>
      </c>
      <c r="L895">
        <v>47</v>
      </c>
      <c r="M895">
        <v>23</v>
      </c>
      <c r="N895">
        <v>2</v>
      </c>
      <c r="O895">
        <v>56</v>
      </c>
      <c r="P895">
        <v>6</v>
      </c>
      <c r="Q895">
        <v>5</v>
      </c>
      <c r="R895">
        <v>2</v>
      </c>
      <c r="S895">
        <v>5</v>
      </c>
      <c r="T895">
        <v>5</v>
      </c>
      <c r="U895">
        <v>0</v>
      </c>
      <c r="V895">
        <v>0</v>
      </c>
      <c r="W895">
        <v>0</v>
      </c>
      <c r="X895">
        <v>0</v>
      </c>
      <c r="Y895">
        <v>0</v>
      </c>
      <c r="Z895">
        <v>0</v>
      </c>
      <c r="AA895">
        <v>3</v>
      </c>
      <c r="AB895">
        <v>11</v>
      </c>
      <c r="AC895">
        <v>0</v>
      </c>
    </row>
    <row r="896" spans="1:29" ht="16.5" x14ac:dyDescent="0.3">
      <c r="A896">
        <v>10925</v>
      </c>
      <c r="B896">
        <v>1983</v>
      </c>
      <c r="C896" t="s">
        <v>29</v>
      </c>
      <c r="D896" t="s">
        <v>33</v>
      </c>
      <c r="E896">
        <v>76630</v>
      </c>
      <c r="F896">
        <v>0</v>
      </c>
      <c r="G896">
        <v>0</v>
      </c>
      <c r="H896" s="1">
        <v>41653</v>
      </c>
      <c r="I896">
        <v>93</v>
      </c>
      <c r="J896">
        <v>255</v>
      </c>
      <c r="K896">
        <v>31</v>
      </c>
      <c r="L896">
        <v>446</v>
      </c>
      <c r="M896">
        <v>40</v>
      </c>
      <c r="N896">
        <v>56</v>
      </c>
      <c r="O896">
        <v>175</v>
      </c>
      <c r="P896">
        <v>1</v>
      </c>
      <c r="Q896">
        <v>3</v>
      </c>
      <c r="R896">
        <v>10</v>
      </c>
      <c r="S896">
        <v>11</v>
      </c>
      <c r="T896">
        <v>1</v>
      </c>
      <c r="U896">
        <v>0</v>
      </c>
      <c r="V896">
        <v>0</v>
      </c>
      <c r="W896">
        <v>0</v>
      </c>
      <c r="X896">
        <v>0</v>
      </c>
      <c r="Y896">
        <v>0</v>
      </c>
      <c r="Z896">
        <v>0</v>
      </c>
      <c r="AA896">
        <v>3</v>
      </c>
      <c r="AB896">
        <v>11</v>
      </c>
      <c r="AC896">
        <v>0</v>
      </c>
    </row>
    <row r="897" spans="1:29" ht="16.5" x14ac:dyDescent="0.3">
      <c r="A897">
        <v>9960</v>
      </c>
      <c r="B897">
        <v>1991</v>
      </c>
      <c r="C897" t="s">
        <v>36</v>
      </c>
      <c r="D897" t="s">
        <v>30</v>
      </c>
      <c r="E897">
        <v>26868</v>
      </c>
      <c r="F897">
        <v>1</v>
      </c>
      <c r="G897">
        <v>0</v>
      </c>
      <c r="H897" s="1">
        <v>41759</v>
      </c>
      <c r="I897">
        <v>52</v>
      </c>
      <c r="J897">
        <v>0</v>
      </c>
      <c r="K897">
        <v>0</v>
      </c>
      <c r="L897">
        <v>1</v>
      </c>
      <c r="M897">
        <v>8</v>
      </c>
      <c r="N897">
        <v>3</v>
      </c>
      <c r="O897">
        <v>2</v>
      </c>
      <c r="P897">
        <v>1</v>
      </c>
      <c r="Q897">
        <v>1</v>
      </c>
      <c r="R897">
        <v>0</v>
      </c>
      <c r="S897">
        <v>2</v>
      </c>
      <c r="T897">
        <v>7</v>
      </c>
      <c r="U897">
        <v>0</v>
      </c>
      <c r="V897">
        <v>0</v>
      </c>
      <c r="W897">
        <v>0</v>
      </c>
      <c r="X897">
        <v>0</v>
      </c>
      <c r="Y897">
        <v>0</v>
      </c>
      <c r="Z897">
        <v>0</v>
      </c>
      <c r="AA897">
        <v>3</v>
      </c>
      <c r="AB897">
        <v>11</v>
      </c>
      <c r="AC897">
        <v>0</v>
      </c>
    </row>
    <row r="898" spans="1:29" ht="16.5" x14ac:dyDescent="0.3">
      <c r="A898">
        <v>8800</v>
      </c>
      <c r="B898">
        <v>1943</v>
      </c>
      <c r="C898" t="s">
        <v>32</v>
      </c>
      <c r="D898" t="s">
        <v>35</v>
      </c>
      <c r="E898">
        <v>48948</v>
      </c>
      <c r="F898">
        <v>0</v>
      </c>
      <c r="G898">
        <v>0</v>
      </c>
      <c r="H898" s="1">
        <v>41306</v>
      </c>
      <c r="I898">
        <v>53</v>
      </c>
      <c r="J898">
        <v>437</v>
      </c>
      <c r="K898">
        <v>8</v>
      </c>
      <c r="L898">
        <v>206</v>
      </c>
      <c r="M898">
        <v>160</v>
      </c>
      <c r="N898">
        <v>49</v>
      </c>
      <c r="O898">
        <v>42</v>
      </c>
      <c r="P898">
        <v>2</v>
      </c>
      <c r="Q898">
        <v>7</v>
      </c>
      <c r="R898">
        <v>10</v>
      </c>
      <c r="S898">
        <v>5</v>
      </c>
      <c r="T898">
        <v>6</v>
      </c>
      <c r="U898">
        <v>1</v>
      </c>
      <c r="V898">
        <v>0</v>
      </c>
      <c r="W898">
        <v>0</v>
      </c>
      <c r="X898">
        <v>0</v>
      </c>
      <c r="Y898">
        <v>0</v>
      </c>
      <c r="Z898">
        <v>0</v>
      </c>
      <c r="AA898">
        <v>3</v>
      </c>
      <c r="AB898">
        <v>11</v>
      </c>
      <c r="AC898">
        <v>1</v>
      </c>
    </row>
    <row r="899" spans="1:29" ht="16.5" x14ac:dyDescent="0.3">
      <c r="A899">
        <v>9224</v>
      </c>
      <c r="B899">
        <v>1972</v>
      </c>
      <c r="C899" t="s">
        <v>32</v>
      </c>
      <c r="D899" t="s">
        <v>30</v>
      </c>
      <c r="E899">
        <v>55260</v>
      </c>
      <c r="F899">
        <v>0</v>
      </c>
      <c r="G899">
        <v>1</v>
      </c>
      <c r="H899" s="1">
        <v>41255</v>
      </c>
      <c r="I899">
        <v>81</v>
      </c>
      <c r="J899">
        <v>825</v>
      </c>
      <c r="K899">
        <v>8</v>
      </c>
      <c r="L899">
        <v>53</v>
      </c>
      <c r="M899">
        <v>11</v>
      </c>
      <c r="N899">
        <v>0</v>
      </c>
      <c r="O899">
        <v>242</v>
      </c>
      <c r="P899">
        <v>2</v>
      </c>
      <c r="Q899">
        <v>8</v>
      </c>
      <c r="R899">
        <v>10</v>
      </c>
      <c r="S899">
        <v>5</v>
      </c>
      <c r="T899">
        <v>6</v>
      </c>
      <c r="U899">
        <v>0</v>
      </c>
      <c r="V899">
        <v>0</v>
      </c>
      <c r="W899">
        <v>0</v>
      </c>
      <c r="X899">
        <v>0</v>
      </c>
      <c r="Y899">
        <v>0</v>
      </c>
      <c r="Z899">
        <v>0</v>
      </c>
      <c r="AA899">
        <v>3</v>
      </c>
      <c r="AB899">
        <v>11</v>
      </c>
      <c r="AC899">
        <v>0</v>
      </c>
    </row>
    <row r="900" spans="1:29" ht="16.5" x14ac:dyDescent="0.3">
      <c r="A900">
        <v>5519</v>
      </c>
      <c r="B900">
        <v>1956</v>
      </c>
      <c r="C900" t="s">
        <v>29</v>
      </c>
      <c r="D900" t="s">
        <v>31</v>
      </c>
      <c r="E900">
        <v>64090</v>
      </c>
      <c r="F900">
        <v>0</v>
      </c>
      <c r="G900">
        <v>1</v>
      </c>
      <c r="H900" s="1">
        <v>41493</v>
      </c>
      <c r="I900">
        <v>8</v>
      </c>
      <c r="J900">
        <v>316</v>
      </c>
      <c r="K900">
        <v>58</v>
      </c>
      <c r="L900">
        <v>161</v>
      </c>
      <c r="M900">
        <v>76</v>
      </c>
      <c r="N900">
        <v>51</v>
      </c>
      <c r="O900">
        <v>135</v>
      </c>
      <c r="P900">
        <v>1</v>
      </c>
      <c r="Q900">
        <v>6</v>
      </c>
      <c r="R900">
        <v>9</v>
      </c>
      <c r="S900">
        <v>4</v>
      </c>
      <c r="T900">
        <v>5</v>
      </c>
      <c r="U900">
        <v>0</v>
      </c>
      <c r="V900">
        <v>0</v>
      </c>
      <c r="W900">
        <v>0</v>
      </c>
      <c r="X900">
        <v>0</v>
      </c>
      <c r="Y900">
        <v>0</v>
      </c>
      <c r="Z900">
        <v>0</v>
      </c>
      <c r="AA900">
        <v>3</v>
      </c>
      <c r="AB900">
        <v>11</v>
      </c>
      <c r="AC900">
        <v>1</v>
      </c>
    </row>
    <row r="901" spans="1:29" ht="16.5" x14ac:dyDescent="0.3">
      <c r="A901">
        <v>5046</v>
      </c>
      <c r="B901">
        <v>1958</v>
      </c>
      <c r="C901" t="s">
        <v>29</v>
      </c>
      <c r="D901" t="s">
        <v>35</v>
      </c>
      <c r="E901">
        <v>78331</v>
      </c>
      <c r="F901">
        <v>0</v>
      </c>
      <c r="G901">
        <v>1</v>
      </c>
      <c r="H901" s="1">
        <v>41662</v>
      </c>
      <c r="I901">
        <v>97</v>
      </c>
      <c r="J901">
        <v>756</v>
      </c>
      <c r="K901">
        <v>138</v>
      </c>
      <c r="L901">
        <v>354</v>
      </c>
      <c r="M901">
        <v>160</v>
      </c>
      <c r="N901">
        <v>169</v>
      </c>
      <c r="O901">
        <v>61</v>
      </c>
      <c r="P901">
        <v>2</v>
      </c>
      <c r="Q901">
        <v>10</v>
      </c>
      <c r="R901">
        <v>6</v>
      </c>
      <c r="S901">
        <v>7</v>
      </c>
      <c r="T901">
        <v>4</v>
      </c>
      <c r="U901">
        <v>0</v>
      </c>
      <c r="V901">
        <v>0</v>
      </c>
      <c r="W901">
        <v>0</v>
      </c>
      <c r="X901">
        <v>0</v>
      </c>
      <c r="Y901">
        <v>0</v>
      </c>
      <c r="Z901">
        <v>0</v>
      </c>
      <c r="AA901">
        <v>3</v>
      </c>
      <c r="AB901">
        <v>11</v>
      </c>
      <c r="AC901">
        <v>0</v>
      </c>
    </row>
    <row r="902" spans="1:29" ht="16.5" x14ac:dyDescent="0.3">
      <c r="A902">
        <v>7037</v>
      </c>
      <c r="B902">
        <v>1974</v>
      </c>
      <c r="C902" t="s">
        <v>32</v>
      </c>
      <c r="D902" t="s">
        <v>33</v>
      </c>
      <c r="E902">
        <v>37087</v>
      </c>
      <c r="F902">
        <v>1</v>
      </c>
      <c r="G902">
        <v>0</v>
      </c>
      <c r="H902" s="1">
        <v>41497</v>
      </c>
      <c r="I902">
        <v>50</v>
      </c>
      <c r="J902">
        <v>194</v>
      </c>
      <c r="K902">
        <v>55</v>
      </c>
      <c r="L902">
        <v>134</v>
      </c>
      <c r="M902">
        <v>15</v>
      </c>
      <c r="N902">
        <v>0</v>
      </c>
      <c r="O902">
        <v>3</v>
      </c>
      <c r="P902">
        <v>3</v>
      </c>
      <c r="Q902">
        <v>4</v>
      </c>
      <c r="R902">
        <v>2</v>
      </c>
      <c r="S902">
        <v>8</v>
      </c>
      <c r="T902">
        <v>6</v>
      </c>
      <c r="U902">
        <v>0</v>
      </c>
      <c r="V902">
        <v>0</v>
      </c>
      <c r="W902">
        <v>0</v>
      </c>
      <c r="X902">
        <v>0</v>
      </c>
      <c r="Y902">
        <v>0</v>
      </c>
      <c r="Z902">
        <v>0</v>
      </c>
      <c r="AA902">
        <v>3</v>
      </c>
      <c r="AB902">
        <v>11</v>
      </c>
      <c r="AC902">
        <v>0</v>
      </c>
    </row>
    <row r="903" spans="1:29" ht="16.5" x14ac:dyDescent="0.3">
      <c r="A903">
        <v>905</v>
      </c>
      <c r="B903">
        <v>1986</v>
      </c>
      <c r="C903" t="s">
        <v>29</v>
      </c>
      <c r="D903" t="s">
        <v>35</v>
      </c>
      <c r="E903">
        <v>21846</v>
      </c>
      <c r="F903">
        <v>1</v>
      </c>
      <c r="G903">
        <v>0</v>
      </c>
      <c r="H903" s="1">
        <v>41569</v>
      </c>
      <c r="I903">
        <v>38</v>
      </c>
      <c r="J903">
        <v>7</v>
      </c>
      <c r="K903">
        <v>17</v>
      </c>
      <c r="L903">
        <v>18</v>
      </c>
      <c r="M903">
        <v>6</v>
      </c>
      <c r="N903">
        <v>10</v>
      </c>
      <c r="O903">
        <v>26</v>
      </c>
      <c r="P903">
        <v>4</v>
      </c>
      <c r="Q903">
        <v>4</v>
      </c>
      <c r="R903">
        <v>0</v>
      </c>
      <c r="S903">
        <v>3</v>
      </c>
      <c r="T903">
        <v>8</v>
      </c>
      <c r="U903">
        <v>0</v>
      </c>
      <c r="V903">
        <v>0</v>
      </c>
      <c r="W903">
        <v>0</v>
      </c>
      <c r="X903">
        <v>0</v>
      </c>
      <c r="Y903">
        <v>0</v>
      </c>
      <c r="Z903">
        <v>0</v>
      </c>
      <c r="AA903">
        <v>3</v>
      </c>
      <c r="AB903">
        <v>11</v>
      </c>
      <c r="AC903">
        <v>0</v>
      </c>
    </row>
    <row r="904" spans="1:29" ht="16.5" x14ac:dyDescent="0.3">
      <c r="A904">
        <v>8624</v>
      </c>
      <c r="B904">
        <v>1958</v>
      </c>
      <c r="C904" t="s">
        <v>29</v>
      </c>
      <c r="D904" t="s">
        <v>33</v>
      </c>
      <c r="E904">
        <v>81320</v>
      </c>
      <c r="F904">
        <v>0</v>
      </c>
      <c r="G904">
        <v>0</v>
      </c>
      <c r="H904" s="1">
        <v>41311</v>
      </c>
      <c r="I904">
        <v>61</v>
      </c>
      <c r="J904">
        <v>183</v>
      </c>
      <c r="K904">
        <v>33</v>
      </c>
      <c r="L904">
        <v>493</v>
      </c>
      <c r="M904">
        <v>59</v>
      </c>
      <c r="N904">
        <v>103</v>
      </c>
      <c r="O904">
        <v>57</v>
      </c>
      <c r="P904">
        <v>1</v>
      </c>
      <c r="Q904">
        <v>4</v>
      </c>
      <c r="R904">
        <v>3</v>
      </c>
      <c r="S904">
        <v>10</v>
      </c>
      <c r="T904">
        <v>2</v>
      </c>
      <c r="U904">
        <v>0</v>
      </c>
      <c r="V904">
        <v>0</v>
      </c>
      <c r="W904">
        <v>0</v>
      </c>
      <c r="X904">
        <v>0</v>
      </c>
      <c r="Y904">
        <v>0</v>
      </c>
      <c r="Z904">
        <v>0</v>
      </c>
      <c r="AA904">
        <v>3</v>
      </c>
      <c r="AB904">
        <v>11</v>
      </c>
      <c r="AC904">
        <v>0</v>
      </c>
    </row>
    <row r="905" spans="1:29" ht="16.5" x14ac:dyDescent="0.3">
      <c r="A905">
        <v>8945</v>
      </c>
      <c r="B905">
        <v>1970</v>
      </c>
      <c r="C905" t="s">
        <v>29</v>
      </c>
      <c r="D905" t="s">
        <v>35</v>
      </c>
      <c r="E905">
        <v>54137</v>
      </c>
      <c r="F905">
        <v>0</v>
      </c>
      <c r="G905">
        <v>1</v>
      </c>
      <c r="H905" s="1">
        <v>41502</v>
      </c>
      <c r="I905">
        <v>46</v>
      </c>
      <c r="J905">
        <v>171</v>
      </c>
      <c r="K905">
        <v>0</v>
      </c>
      <c r="L905">
        <v>11</v>
      </c>
      <c r="M905">
        <v>0</v>
      </c>
      <c r="N905">
        <v>1</v>
      </c>
      <c r="O905">
        <v>20</v>
      </c>
      <c r="P905">
        <v>2</v>
      </c>
      <c r="Q905">
        <v>4</v>
      </c>
      <c r="R905">
        <v>1</v>
      </c>
      <c r="S905">
        <v>4</v>
      </c>
      <c r="T905">
        <v>6</v>
      </c>
      <c r="U905">
        <v>0</v>
      </c>
      <c r="V905">
        <v>0</v>
      </c>
      <c r="W905">
        <v>0</v>
      </c>
      <c r="X905">
        <v>0</v>
      </c>
      <c r="Y905">
        <v>0</v>
      </c>
      <c r="Z905">
        <v>0</v>
      </c>
      <c r="AA905">
        <v>3</v>
      </c>
      <c r="AB905">
        <v>11</v>
      </c>
      <c r="AC905">
        <v>0</v>
      </c>
    </row>
    <row r="906" spans="1:29" ht="16.5" x14ac:dyDescent="0.3">
      <c r="A906">
        <v>6445</v>
      </c>
      <c r="B906">
        <v>1967</v>
      </c>
      <c r="C906" t="s">
        <v>29</v>
      </c>
      <c r="D906" t="s">
        <v>31</v>
      </c>
      <c r="E906">
        <v>66825</v>
      </c>
      <c r="F906">
        <v>0</v>
      </c>
      <c r="G906">
        <v>0</v>
      </c>
      <c r="H906" s="1">
        <v>41469</v>
      </c>
      <c r="I906">
        <v>73</v>
      </c>
      <c r="J906">
        <v>243</v>
      </c>
      <c r="K906">
        <v>101</v>
      </c>
      <c r="L906">
        <v>405</v>
      </c>
      <c r="M906">
        <v>29</v>
      </c>
      <c r="N906">
        <v>40</v>
      </c>
      <c r="O906">
        <v>40</v>
      </c>
      <c r="P906">
        <v>1</v>
      </c>
      <c r="Q906">
        <v>4</v>
      </c>
      <c r="R906">
        <v>5</v>
      </c>
      <c r="S906">
        <v>6</v>
      </c>
      <c r="T906">
        <v>2</v>
      </c>
      <c r="U906">
        <v>0</v>
      </c>
      <c r="V906">
        <v>0</v>
      </c>
      <c r="W906">
        <v>0</v>
      </c>
      <c r="X906">
        <v>0</v>
      </c>
      <c r="Y906">
        <v>0</v>
      </c>
      <c r="Z906">
        <v>0</v>
      </c>
      <c r="AA906">
        <v>3</v>
      </c>
      <c r="AB906">
        <v>11</v>
      </c>
      <c r="AC906">
        <v>0</v>
      </c>
    </row>
    <row r="907" spans="1:29" ht="16.5" x14ac:dyDescent="0.3">
      <c r="A907">
        <v>2727</v>
      </c>
      <c r="B907">
        <v>1973</v>
      </c>
      <c r="C907" t="s">
        <v>29</v>
      </c>
      <c r="D907" t="s">
        <v>31</v>
      </c>
      <c r="E907">
        <v>57100</v>
      </c>
      <c r="F907">
        <v>0</v>
      </c>
      <c r="G907">
        <v>0</v>
      </c>
      <c r="H907" s="1">
        <v>41612</v>
      </c>
      <c r="I907">
        <v>19</v>
      </c>
      <c r="J907">
        <v>181</v>
      </c>
      <c r="K907">
        <v>21</v>
      </c>
      <c r="L907">
        <v>69</v>
      </c>
      <c r="M907">
        <v>39</v>
      </c>
      <c r="N907">
        <v>3</v>
      </c>
      <c r="O907">
        <v>96</v>
      </c>
      <c r="P907">
        <v>1</v>
      </c>
      <c r="Q907">
        <v>3</v>
      </c>
      <c r="R907">
        <v>3</v>
      </c>
      <c r="S907">
        <v>6</v>
      </c>
      <c r="T907">
        <v>3</v>
      </c>
      <c r="U907">
        <v>0</v>
      </c>
      <c r="V907">
        <v>0</v>
      </c>
      <c r="W907">
        <v>0</v>
      </c>
      <c r="X907">
        <v>0</v>
      </c>
      <c r="Y907">
        <v>0</v>
      </c>
      <c r="Z907">
        <v>0</v>
      </c>
      <c r="AA907">
        <v>3</v>
      </c>
      <c r="AB907">
        <v>11</v>
      </c>
      <c r="AC907">
        <v>0</v>
      </c>
    </row>
    <row r="908" spans="1:29" ht="16.5" x14ac:dyDescent="0.3">
      <c r="A908">
        <v>6404</v>
      </c>
      <c r="B908">
        <v>1969</v>
      </c>
      <c r="C908" t="s">
        <v>29</v>
      </c>
      <c r="D908" t="s">
        <v>31</v>
      </c>
      <c r="E908">
        <v>58917</v>
      </c>
      <c r="F908">
        <v>1</v>
      </c>
      <c r="G908">
        <v>2</v>
      </c>
      <c r="H908" s="1">
        <v>41357</v>
      </c>
      <c r="I908">
        <v>10</v>
      </c>
      <c r="J908">
        <v>151</v>
      </c>
      <c r="K908">
        <v>7</v>
      </c>
      <c r="L908">
        <v>89</v>
      </c>
      <c r="M908">
        <v>0</v>
      </c>
      <c r="N908">
        <v>7</v>
      </c>
      <c r="O908">
        <v>28</v>
      </c>
      <c r="P908">
        <v>5</v>
      </c>
      <c r="Q908">
        <v>4</v>
      </c>
      <c r="R908">
        <v>1</v>
      </c>
      <c r="S908">
        <v>6</v>
      </c>
      <c r="T908">
        <v>5</v>
      </c>
      <c r="U908">
        <v>0</v>
      </c>
      <c r="V908">
        <v>0</v>
      </c>
      <c r="W908">
        <v>0</v>
      </c>
      <c r="X908">
        <v>0</v>
      </c>
      <c r="Y908">
        <v>0</v>
      </c>
      <c r="Z908">
        <v>0</v>
      </c>
      <c r="AA908">
        <v>3</v>
      </c>
      <c r="AB908">
        <v>11</v>
      </c>
      <c r="AC908">
        <v>0</v>
      </c>
    </row>
    <row r="909" spans="1:29" ht="16.5" x14ac:dyDescent="0.3">
      <c r="A909">
        <v>11074</v>
      </c>
      <c r="B909">
        <v>1977</v>
      </c>
      <c r="C909" t="s">
        <v>29</v>
      </c>
      <c r="D909" t="s">
        <v>30</v>
      </c>
      <c r="E909">
        <v>85072</v>
      </c>
      <c r="F909">
        <v>0</v>
      </c>
      <c r="G909">
        <v>0</v>
      </c>
      <c r="H909" s="1">
        <v>41738</v>
      </c>
      <c r="I909">
        <v>94</v>
      </c>
      <c r="J909">
        <v>494</v>
      </c>
      <c r="K909">
        <v>92</v>
      </c>
      <c r="L909">
        <v>391</v>
      </c>
      <c r="M909">
        <v>194</v>
      </c>
      <c r="N909">
        <v>11</v>
      </c>
      <c r="O909">
        <v>241</v>
      </c>
      <c r="P909">
        <v>1</v>
      </c>
      <c r="Q909">
        <v>3</v>
      </c>
      <c r="R909">
        <v>4</v>
      </c>
      <c r="S909">
        <v>10</v>
      </c>
      <c r="T909">
        <v>0</v>
      </c>
      <c r="U909">
        <v>0</v>
      </c>
      <c r="V909">
        <v>0</v>
      </c>
      <c r="W909">
        <v>0</v>
      </c>
      <c r="X909">
        <v>0</v>
      </c>
      <c r="Y909">
        <v>0</v>
      </c>
      <c r="Z909">
        <v>0</v>
      </c>
      <c r="AA909">
        <v>3</v>
      </c>
      <c r="AB909">
        <v>11</v>
      </c>
      <c r="AC909">
        <v>0</v>
      </c>
    </row>
    <row r="910" spans="1:29" ht="16.5" x14ac:dyDescent="0.3">
      <c r="A910">
        <v>10150</v>
      </c>
      <c r="B910">
        <v>1961</v>
      </c>
      <c r="C910" t="s">
        <v>29</v>
      </c>
      <c r="D910" t="s">
        <v>30</v>
      </c>
      <c r="E910">
        <v>86429</v>
      </c>
      <c r="F910">
        <v>0</v>
      </c>
      <c r="G910">
        <v>0</v>
      </c>
      <c r="H910" s="1">
        <v>41599</v>
      </c>
      <c r="I910">
        <v>10</v>
      </c>
      <c r="J910">
        <v>464</v>
      </c>
      <c r="K910">
        <v>28</v>
      </c>
      <c r="L910">
        <v>873</v>
      </c>
      <c r="M910">
        <v>29</v>
      </c>
      <c r="N910">
        <v>18</v>
      </c>
      <c r="O910">
        <v>37</v>
      </c>
      <c r="P910">
        <v>0</v>
      </c>
      <c r="Q910">
        <v>7</v>
      </c>
      <c r="R910">
        <v>4</v>
      </c>
      <c r="S910">
        <v>7</v>
      </c>
      <c r="T910">
        <v>2</v>
      </c>
      <c r="U910">
        <v>0</v>
      </c>
      <c r="V910">
        <v>0</v>
      </c>
      <c r="W910">
        <v>0</v>
      </c>
      <c r="X910">
        <v>1</v>
      </c>
      <c r="Y910">
        <v>0</v>
      </c>
      <c r="Z910">
        <v>0</v>
      </c>
      <c r="AA910">
        <v>3</v>
      </c>
      <c r="AB910">
        <v>11</v>
      </c>
      <c r="AC910">
        <v>1</v>
      </c>
    </row>
    <row r="911" spans="1:29" ht="16.5" x14ac:dyDescent="0.3">
      <c r="A911">
        <v>1968</v>
      </c>
      <c r="B911">
        <v>1971</v>
      </c>
      <c r="C911" t="s">
        <v>29</v>
      </c>
      <c r="D911" t="s">
        <v>38</v>
      </c>
      <c r="E911">
        <v>45684</v>
      </c>
      <c r="F911">
        <v>1</v>
      </c>
      <c r="G911">
        <v>0</v>
      </c>
      <c r="H911" s="1">
        <v>41610</v>
      </c>
      <c r="I911">
        <v>37</v>
      </c>
      <c r="J911">
        <v>5</v>
      </c>
      <c r="K911">
        <v>1</v>
      </c>
      <c r="L911">
        <v>5</v>
      </c>
      <c r="M911">
        <v>10</v>
      </c>
      <c r="N911">
        <v>0</v>
      </c>
      <c r="O911">
        <v>7</v>
      </c>
      <c r="P911">
        <v>1</v>
      </c>
      <c r="Q911">
        <v>1</v>
      </c>
      <c r="R911">
        <v>0</v>
      </c>
      <c r="S911">
        <v>2</v>
      </c>
      <c r="T911">
        <v>7</v>
      </c>
      <c r="U911">
        <v>0</v>
      </c>
      <c r="V911">
        <v>0</v>
      </c>
      <c r="W911">
        <v>0</v>
      </c>
      <c r="X911">
        <v>0</v>
      </c>
      <c r="Y911">
        <v>0</v>
      </c>
      <c r="Z911">
        <v>0</v>
      </c>
      <c r="AA911">
        <v>3</v>
      </c>
      <c r="AB911">
        <v>11</v>
      </c>
      <c r="AC911">
        <v>0</v>
      </c>
    </row>
    <row r="912" spans="1:29" ht="16.5" x14ac:dyDescent="0.3">
      <c r="A912">
        <v>6534</v>
      </c>
      <c r="B912">
        <v>1974</v>
      </c>
      <c r="C912" t="s">
        <v>29</v>
      </c>
      <c r="D912" t="s">
        <v>31</v>
      </c>
      <c r="E912">
        <v>47889</v>
      </c>
      <c r="F912">
        <v>1</v>
      </c>
      <c r="G912">
        <v>0</v>
      </c>
      <c r="H912" s="1">
        <v>41643</v>
      </c>
      <c r="I912">
        <v>94</v>
      </c>
      <c r="J912">
        <v>29</v>
      </c>
      <c r="K912">
        <v>0</v>
      </c>
      <c r="L912">
        <v>29</v>
      </c>
      <c r="M912">
        <v>0</v>
      </c>
      <c r="N912">
        <v>5</v>
      </c>
      <c r="O912">
        <v>4</v>
      </c>
      <c r="P912">
        <v>1</v>
      </c>
      <c r="Q912">
        <v>2</v>
      </c>
      <c r="R912">
        <v>0</v>
      </c>
      <c r="S912">
        <v>3</v>
      </c>
      <c r="T912">
        <v>5</v>
      </c>
      <c r="U912">
        <v>0</v>
      </c>
      <c r="V912">
        <v>0</v>
      </c>
      <c r="W912">
        <v>0</v>
      </c>
      <c r="X912">
        <v>0</v>
      </c>
      <c r="Y912">
        <v>0</v>
      </c>
      <c r="Z912">
        <v>0</v>
      </c>
      <c r="AA912">
        <v>3</v>
      </c>
      <c r="AB912">
        <v>11</v>
      </c>
      <c r="AC912">
        <v>0</v>
      </c>
    </row>
    <row r="913" spans="1:29" ht="16.5" x14ac:dyDescent="0.3">
      <c r="A913">
        <v>9485</v>
      </c>
      <c r="B913">
        <v>1986</v>
      </c>
      <c r="C913" t="s">
        <v>32</v>
      </c>
      <c r="D913" t="s">
        <v>33</v>
      </c>
      <c r="E913">
        <v>45921</v>
      </c>
      <c r="F913">
        <v>0</v>
      </c>
      <c r="G913">
        <v>0</v>
      </c>
      <c r="H913" s="1">
        <v>41708</v>
      </c>
      <c r="I913">
        <v>23</v>
      </c>
      <c r="J913">
        <v>102</v>
      </c>
      <c r="K913">
        <v>9</v>
      </c>
      <c r="L913">
        <v>49</v>
      </c>
      <c r="M913">
        <v>24</v>
      </c>
      <c r="N913">
        <v>3</v>
      </c>
      <c r="O913">
        <v>12</v>
      </c>
      <c r="P913">
        <v>1</v>
      </c>
      <c r="Q913">
        <v>2</v>
      </c>
      <c r="R913">
        <v>1</v>
      </c>
      <c r="S913">
        <v>6</v>
      </c>
      <c r="T913">
        <v>4</v>
      </c>
      <c r="U913">
        <v>0</v>
      </c>
      <c r="V913">
        <v>0</v>
      </c>
      <c r="W913">
        <v>0</v>
      </c>
      <c r="X913">
        <v>0</v>
      </c>
      <c r="Y913">
        <v>0</v>
      </c>
      <c r="Z913">
        <v>0</v>
      </c>
      <c r="AA913">
        <v>3</v>
      </c>
      <c r="AB913">
        <v>11</v>
      </c>
      <c r="AC913">
        <v>0</v>
      </c>
    </row>
    <row r="914" spans="1:29" ht="16.5" x14ac:dyDescent="0.3">
      <c r="A914">
        <v>7053</v>
      </c>
      <c r="B914">
        <v>1966</v>
      </c>
      <c r="C914" t="s">
        <v>32</v>
      </c>
      <c r="D914" t="s">
        <v>30</v>
      </c>
      <c r="E914">
        <v>78420</v>
      </c>
      <c r="F914">
        <v>0</v>
      </c>
      <c r="G914">
        <v>0</v>
      </c>
      <c r="H914" s="1">
        <v>41454</v>
      </c>
      <c r="I914">
        <v>75</v>
      </c>
      <c r="J914">
        <v>604</v>
      </c>
      <c r="K914">
        <v>28</v>
      </c>
      <c r="L914">
        <v>674</v>
      </c>
      <c r="M914">
        <v>91</v>
      </c>
      <c r="N914">
        <v>28</v>
      </c>
      <c r="O914">
        <v>28</v>
      </c>
      <c r="P914">
        <v>1</v>
      </c>
      <c r="Q914">
        <v>3</v>
      </c>
      <c r="R914">
        <v>10</v>
      </c>
      <c r="S914">
        <v>8</v>
      </c>
      <c r="T914">
        <v>1</v>
      </c>
      <c r="U914">
        <v>0</v>
      </c>
      <c r="V914">
        <v>0</v>
      </c>
      <c r="W914">
        <v>0</v>
      </c>
      <c r="X914">
        <v>0</v>
      </c>
      <c r="Y914">
        <v>0</v>
      </c>
      <c r="Z914">
        <v>0</v>
      </c>
      <c r="AA914">
        <v>3</v>
      </c>
      <c r="AB914">
        <v>11</v>
      </c>
      <c r="AC914">
        <v>0</v>
      </c>
    </row>
    <row r="915" spans="1:29" ht="16.5" x14ac:dyDescent="0.3">
      <c r="A915">
        <v>4654</v>
      </c>
      <c r="B915">
        <v>1992</v>
      </c>
      <c r="C915" t="s">
        <v>29</v>
      </c>
      <c r="D915" t="s">
        <v>31</v>
      </c>
      <c r="E915">
        <v>75114</v>
      </c>
      <c r="F915">
        <v>0</v>
      </c>
      <c r="G915">
        <v>0</v>
      </c>
      <c r="H915" s="1">
        <v>41585</v>
      </c>
      <c r="I915">
        <v>40</v>
      </c>
      <c r="J915">
        <v>571</v>
      </c>
      <c r="K915">
        <v>12</v>
      </c>
      <c r="L915">
        <v>523</v>
      </c>
      <c r="M915">
        <v>63</v>
      </c>
      <c r="N915">
        <v>60</v>
      </c>
      <c r="O915">
        <v>24</v>
      </c>
      <c r="P915">
        <v>1</v>
      </c>
      <c r="Q915">
        <v>3</v>
      </c>
      <c r="R915">
        <v>10</v>
      </c>
      <c r="S915">
        <v>5</v>
      </c>
      <c r="T915">
        <v>2</v>
      </c>
      <c r="U915">
        <v>0</v>
      </c>
      <c r="V915">
        <v>0</v>
      </c>
      <c r="W915">
        <v>0</v>
      </c>
      <c r="X915">
        <v>0</v>
      </c>
      <c r="Y915">
        <v>0</v>
      </c>
      <c r="Z915">
        <v>0</v>
      </c>
      <c r="AA915">
        <v>3</v>
      </c>
      <c r="AB915">
        <v>11</v>
      </c>
      <c r="AC915">
        <v>0</v>
      </c>
    </row>
    <row r="916" spans="1:29" ht="16.5" x14ac:dyDescent="0.3">
      <c r="A916">
        <v>9760</v>
      </c>
      <c r="B916">
        <v>1963</v>
      </c>
      <c r="C916" t="s">
        <v>32</v>
      </c>
      <c r="D916" t="s">
        <v>38</v>
      </c>
      <c r="E916">
        <v>52278</v>
      </c>
      <c r="F916">
        <v>0</v>
      </c>
      <c r="G916">
        <v>1</v>
      </c>
      <c r="H916" s="1">
        <v>41299</v>
      </c>
      <c r="I916">
        <v>24</v>
      </c>
      <c r="J916">
        <v>953</v>
      </c>
      <c r="K916">
        <v>0</v>
      </c>
      <c r="L916">
        <v>71</v>
      </c>
      <c r="M916">
        <v>0</v>
      </c>
      <c r="N916">
        <v>0</v>
      </c>
      <c r="O916">
        <v>174</v>
      </c>
      <c r="P916">
        <v>6</v>
      </c>
      <c r="Q916">
        <v>10</v>
      </c>
      <c r="R916">
        <v>5</v>
      </c>
      <c r="S916">
        <v>10</v>
      </c>
      <c r="T916">
        <v>8</v>
      </c>
      <c r="U916">
        <v>0</v>
      </c>
      <c r="V916">
        <v>0</v>
      </c>
      <c r="W916">
        <v>0</v>
      </c>
      <c r="X916">
        <v>0</v>
      </c>
      <c r="Y916">
        <v>0</v>
      </c>
      <c r="Z916">
        <v>0</v>
      </c>
      <c r="AA916">
        <v>3</v>
      </c>
      <c r="AB916">
        <v>11</v>
      </c>
      <c r="AC916">
        <v>1</v>
      </c>
    </row>
    <row r="917" spans="1:29" ht="16.5" x14ac:dyDescent="0.3">
      <c r="A917">
        <v>1048</v>
      </c>
      <c r="B917">
        <v>1972</v>
      </c>
      <c r="C917" t="s">
        <v>34</v>
      </c>
      <c r="D917" t="s">
        <v>33</v>
      </c>
      <c r="E917">
        <v>35641</v>
      </c>
      <c r="F917">
        <v>1</v>
      </c>
      <c r="G917">
        <v>0</v>
      </c>
      <c r="H917" s="1">
        <v>41469</v>
      </c>
      <c r="I917">
        <v>11</v>
      </c>
      <c r="J917">
        <v>63</v>
      </c>
      <c r="K917">
        <v>3</v>
      </c>
      <c r="L917">
        <v>67</v>
      </c>
      <c r="M917">
        <v>8</v>
      </c>
      <c r="N917">
        <v>9</v>
      </c>
      <c r="O917">
        <v>28</v>
      </c>
      <c r="P917">
        <v>2</v>
      </c>
      <c r="Q917">
        <v>3</v>
      </c>
      <c r="R917">
        <v>1</v>
      </c>
      <c r="S917">
        <v>4</v>
      </c>
      <c r="T917">
        <v>7</v>
      </c>
      <c r="U917">
        <v>0</v>
      </c>
      <c r="V917">
        <v>0</v>
      </c>
      <c r="W917">
        <v>0</v>
      </c>
      <c r="X917">
        <v>0</v>
      </c>
      <c r="Y917">
        <v>0</v>
      </c>
      <c r="Z917">
        <v>0</v>
      </c>
      <c r="AA917">
        <v>3</v>
      </c>
      <c r="AB917">
        <v>11</v>
      </c>
      <c r="AC917">
        <v>1</v>
      </c>
    </row>
    <row r="918" spans="1:29" ht="16.5" x14ac:dyDescent="0.3">
      <c r="A918">
        <v>10619</v>
      </c>
      <c r="B918">
        <v>1994</v>
      </c>
      <c r="C918" t="s">
        <v>29</v>
      </c>
      <c r="D918" t="s">
        <v>30</v>
      </c>
      <c r="E918">
        <v>95529</v>
      </c>
      <c r="F918">
        <v>0</v>
      </c>
      <c r="G918">
        <v>0</v>
      </c>
      <c r="H918" s="1">
        <v>41246</v>
      </c>
      <c r="I918">
        <v>29</v>
      </c>
      <c r="J918">
        <v>770</v>
      </c>
      <c r="K918">
        <v>29</v>
      </c>
      <c r="L918">
        <v>890</v>
      </c>
      <c r="M918">
        <v>250</v>
      </c>
      <c r="N918">
        <v>27</v>
      </c>
      <c r="O918">
        <v>24</v>
      </c>
      <c r="P918">
        <v>1</v>
      </c>
      <c r="Q918">
        <v>7</v>
      </c>
      <c r="R918">
        <v>3</v>
      </c>
      <c r="S918">
        <v>7</v>
      </c>
      <c r="T918">
        <v>3</v>
      </c>
      <c r="U918">
        <v>0</v>
      </c>
      <c r="V918">
        <v>0</v>
      </c>
      <c r="W918">
        <v>1</v>
      </c>
      <c r="X918">
        <v>0</v>
      </c>
      <c r="Y918">
        <v>0</v>
      </c>
      <c r="Z918">
        <v>0</v>
      </c>
      <c r="AA918">
        <v>3</v>
      </c>
      <c r="AB918">
        <v>11</v>
      </c>
      <c r="AC918">
        <v>1</v>
      </c>
    </row>
    <row r="919" spans="1:29" ht="16.5" x14ac:dyDescent="0.3">
      <c r="A919">
        <v>9308</v>
      </c>
      <c r="B919">
        <v>1954</v>
      </c>
      <c r="C919" t="s">
        <v>29</v>
      </c>
      <c r="D919" t="s">
        <v>33</v>
      </c>
      <c r="E919">
        <v>62820</v>
      </c>
      <c r="F919">
        <v>0</v>
      </c>
      <c r="G919">
        <v>0</v>
      </c>
      <c r="H919" s="1">
        <v>41405</v>
      </c>
      <c r="I919">
        <v>51</v>
      </c>
      <c r="J919">
        <v>398</v>
      </c>
      <c r="K919">
        <v>61</v>
      </c>
      <c r="L919">
        <v>265</v>
      </c>
      <c r="M919">
        <v>138</v>
      </c>
      <c r="N919">
        <v>61</v>
      </c>
      <c r="O919">
        <v>53</v>
      </c>
      <c r="P919">
        <v>1</v>
      </c>
      <c r="Q919">
        <v>3</v>
      </c>
      <c r="R919">
        <v>4</v>
      </c>
      <c r="S919">
        <v>6</v>
      </c>
      <c r="T919">
        <v>1</v>
      </c>
      <c r="U919">
        <v>0</v>
      </c>
      <c r="V919">
        <v>0</v>
      </c>
      <c r="W919">
        <v>0</v>
      </c>
      <c r="X919">
        <v>0</v>
      </c>
      <c r="Y919">
        <v>0</v>
      </c>
      <c r="Z919">
        <v>0</v>
      </c>
      <c r="AA919">
        <v>3</v>
      </c>
      <c r="AB919">
        <v>11</v>
      </c>
      <c r="AC919">
        <v>0</v>
      </c>
    </row>
    <row r="920" spans="1:29" ht="16.5" x14ac:dyDescent="0.3">
      <c r="A920">
        <v>10505</v>
      </c>
      <c r="B920">
        <v>1960</v>
      </c>
      <c r="C920" t="s">
        <v>34</v>
      </c>
      <c r="D920" t="s">
        <v>31</v>
      </c>
      <c r="E920">
        <v>73113</v>
      </c>
      <c r="F920">
        <v>0</v>
      </c>
      <c r="G920">
        <v>0</v>
      </c>
      <c r="H920" s="1">
        <v>41634</v>
      </c>
      <c r="I920">
        <v>86</v>
      </c>
      <c r="J920">
        <v>741</v>
      </c>
      <c r="K920">
        <v>19</v>
      </c>
      <c r="L920">
        <v>154</v>
      </c>
      <c r="M920">
        <v>50</v>
      </c>
      <c r="N920">
        <v>9</v>
      </c>
      <c r="O920">
        <v>28</v>
      </c>
      <c r="P920">
        <v>1</v>
      </c>
      <c r="Q920">
        <v>3</v>
      </c>
      <c r="R920">
        <v>4</v>
      </c>
      <c r="S920">
        <v>7</v>
      </c>
      <c r="T920">
        <v>2</v>
      </c>
      <c r="U920">
        <v>0</v>
      </c>
      <c r="V920">
        <v>0</v>
      </c>
      <c r="W920">
        <v>0</v>
      </c>
      <c r="X920">
        <v>0</v>
      </c>
      <c r="Y920">
        <v>0</v>
      </c>
      <c r="Z920">
        <v>0</v>
      </c>
      <c r="AA920">
        <v>3</v>
      </c>
      <c r="AB920">
        <v>11</v>
      </c>
      <c r="AC920">
        <v>0</v>
      </c>
    </row>
    <row r="921" spans="1:29" ht="16.5" x14ac:dyDescent="0.3">
      <c r="A921">
        <v>8362</v>
      </c>
      <c r="B921">
        <v>1982</v>
      </c>
      <c r="C921" t="s">
        <v>32</v>
      </c>
      <c r="D921" t="s">
        <v>33</v>
      </c>
      <c r="E921">
        <v>84169</v>
      </c>
      <c r="F921">
        <v>0</v>
      </c>
      <c r="G921">
        <v>0</v>
      </c>
      <c r="H921" s="1">
        <v>41493</v>
      </c>
      <c r="I921">
        <v>9</v>
      </c>
      <c r="J921">
        <v>1478</v>
      </c>
      <c r="K921">
        <v>19</v>
      </c>
      <c r="L921">
        <v>403</v>
      </c>
      <c r="M921">
        <v>0</v>
      </c>
      <c r="N921">
        <v>19</v>
      </c>
      <c r="O921">
        <v>0</v>
      </c>
      <c r="P921">
        <v>1</v>
      </c>
      <c r="Q921">
        <v>7</v>
      </c>
      <c r="R921">
        <v>6</v>
      </c>
      <c r="S921">
        <v>6</v>
      </c>
      <c r="T921">
        <v>3</v>
      </c>
      <c r="U921">
        <v>0</v>
      </c>
      <c r="V921">
        <v>1</v>
      </c>
      <c r="W921">
        <v>1</v>
      </c>
      <c r="X921">
        <v>0</v>
      </c>
      <c r="Y921">
        <v>0</v>
      </c>
      <c r="Z921">
        <v>0</v>
      </c>
      <c r="AA921">
        <v>3</v>
      </c>
      <c r="AB921">
        <v>11</v>
      </c>
      <c r="AC921">
        <v>1</v>
      </c>
    </row>
    <row r="922" spans="1:29" ht="16.5" x14ac:dyDescent="0.3">
      <c r="A922">
        <v>2625</v>
      </c>
      <c r="B922">
        <v>1954</v>
      </c>
      <c r="C922" t="s">
        <v>37</v>
      </c>
      <c r="D922" t="s">
        <v>30</v>
      </c>
      <c r="E922">
        <v>42607</v>
      </c>
      <c r="F922">
        <v>0</v>
      </c>
      <c r="G922">
        <v>1</v>
      </c>
      <c r="H922" s="1">
        <v>41595</v>
      </c>
      <c r="I922">
        <v>30</v>
      </c>
      <c r="J922">
        <v>156</v>
      </c>
      <c r="K922">
        <v>29</v>
      </c>
      <c r="L922">
        <v>56</v>
      </c>
      <c r="M922">
        <v>30</v>
      </c>
      <c r="N922">
        <v>32</v>
      </c>
      <c r="O922">
        <v>47</v>
      </c>
      <c r="P922">
        <v>2</v>
      </c>
      <c r="Q922">
        <v>3</v>
      </c>
      <c r="R922">
        <v>2</v>
      </c>
      <c r="S922">
        <v>7</v>
      </c>
      <c r="T922">
        <v>3</v>
      </c>
      <c r="U922">
        <v>0</v>
      </c>
      <c r="V922">
        <v>0</v>
      </c>
      <c r="W922">
        <v>0</v>
      </c>
      <c r="X922">
        <v>0</v>
      </c>
      <c r="Y922">
        <v>0</v>
      </c>
      <c r="Z922">
        <v>0</v>
      </c>
      <c r="AA922">
        <v>3</v>
      </c>
      <c r="AB922">
        <v>11</v>
      </c>
      <c r="AC922">
        <v>0</v>
      </c>
    </row>
    <row r="923" spans="1:29" ht="16.5" x14ac:dyDescent="0.3">
      <c r="A923">
        <v>4637</v>
      </c>
      <c r="B923">
        <v>1954</v>
      </c>
      <c r="C923" t="s">
        <v>32</v>
      </c>
      <c r="D923" t="s">
        <v>30</v>
      </c>
      <c r="E923">
        <v>74637</v>
      </c>
      <c r="F923">
        <v>0</v>
      </c>
      <c r="G923">
        <v>0</v>
      </c>
      <c r="H923" s="1">
        <v>41412</v>
      </c>
      <c r="I923">
        <v>73</v>
      </c>
      <c r="J923">
        <v>960</v>
      </c>
      <c r="K923">
        <v>64</v>
      </c>
      <c r="L923">
        <v>464</v>
      </c>
      <c r="M923">
        <v>146</v>
      </c>
      <c r="N923">
        <v>0</v>
      </c>
      <c r="O923">
        <v>16</v>
      </c>
      <c r="P923">
        <v>1</v>
      </c>
      <c r="Q923">
        <v>6</v>
      </c>
      <c r="R923">
        <v>9</v>
      </c>
      <c r="S923">
        <v>9</v>
      </c>
      <c r="T923">
        <v>3</v>
      </c>
      <c r="U923">
        <v>0</v>
      </c>
      <c r="V923">
        <v>0</v>
      </c>
      <c r="W923">
        <v>0</v>
      </c>
      <c r="X923">
        <v>1</v>
      </c>
      <c r="Y923">
        <v>0</v>
      </c>
      <c r="Z923">
        <v>0</v>
      </c>
      <c r="AA923">
        <v>3</v>
      </c>
      <c r="AB923">
        <v>11</v>
      </c>
      <c r="AC923">
        <v>0</v>
      </c>
    </row>
    <row r="924" spans="1:29" ht="16.5" x14ac:dyDescent="0.3">
      <c r="A924">
        <v>9972</v>
      </c>
      <c r="B924">
        <v>1955</v>
      </c>
      <c r="C924" t="s">
        <v>32</v>
      </c>
      <c r="D924" t="s">
        <v>31</v>
      </c>
      <c r="E924">
        <v>46015</v>
      </c>
      <c r="F924">
        <v>1</v>
      </c>
      <c r="G924">
        <v>1</v>
      </c>
      <c r="H924" s="1">
        <v>41742</v>
      </c>
      <c r="I924">
        <v>25</v>
      </c>
      <c r="J924">
        <v>38</v>
      </c>
      <c r="K924">
        <v>0</v>
      </c>
      <c r="L924">
        <v>2</v>
      </c>
      <c r="M924">
        <v>0</v>
      </c>
      <c r="N924">
        <v>0</v>
      </c>
      <c r="O924">
        <v>6</v>
      </c>
      <c r="P924">
        <v>1</v>
      </c>
      <c r="Q924">
        <v>1</v>
      </c>
      <c r="R924">
        <v>0</v>
      </c>
      <c r="S924">
        <v>3</v>
      </c>
      <c r="T924">
        <v>7</v>
      </c>
      <c r="U924">
        <v>1</v>
      </c>
      <c r="V924">
        <v>0</v>
      </c>
      <c r="W924">
        <v>0</v>
      </c>
      <c r="X924">
        <v>0</v>
      </c>
      <c r="Y924">
        <v>1</v>
      </c>
      <c r="Z924">
        <v>0</v>
      </c>
      <c r="AA924">
        <v>3</v>
      </c>
      <c r="AB924">
        <v>11</v>
      </c>
      <c r="AC924">
        <v>0</v>
      </c>
    </row>
    <row r="925" spans="1:29" ht="16.5" x14ac:dyDescent="0.3">
      <c r="A925">
        <v>4483</v>
      </c>
      <c r="B925">
        <v>1993</v>
      </c>
      <c r="C925" t="s">
        <v>29</v>
      </c>
      <c r="D925" t="s">
        <v>30</v>
      </c>
      <c r="E925">
        <v>72354</v>
      </c>
      <c r="F925">
        <v>0</v>
      </c>
      <c r="G925">
        <v>0</v>
      </c>
      <c r="H925" s="1">
        <v>41381</v>
      </c>
      <c r="I925">
        <v>67</v>
      </c>
      <c r="J925">
        <v>315</v>
      </c>
      <c r="K925">
        <v>26</v>
      </c>
      <c r="L925">
        <v>473</v>
      </c>
      <c r="M925">
        <v>220</v>
      </c>
      <c r="N925">
        <v>12</v>
      </c>
      <c r="O925">
        <v>182</v>
      </c>
      <c r="P925">
        <v>1</v>
      </c>
      <c r="Q925">
        <v>2</v>
      </c>
      <c r="R925">
        <v>10</v>
      </c>
      <c r="S925">
        <v>6</v>
      </c>
      <c r="T925">
        <v>1</v>
      </c>
      <c r="U925">
        <v>0</v>
      </c>
      <c r="V925">
        <v>0</v>
      </c>
      <c r="W925">
        <v>0</v>
      </c>
      <c r="X925">
        <v>0</v>
      </c>
      <c r="Y925">
        <v>0</v>
      </c>
      <c r="Z925">
        <v>0</v>
      </c>
      <c r="AA925">
        <v>3</v>
      </c>
      <c r="AB925">
        <v>11</v>
      </c>
      <c r="AC925">
        <v>0</v>
      </c>
    </row>
    <row r="926" spans="1:29" ht="16.5" x14ac:dyDescent="0.3">
      <c r="A926">
        <v>4487</v>
      </c>
      <c r="B926">
        <v>1969</v>
      </c>
      <c r="C926" t="s">
        <v>34</v>
      </c>
      <c r="D926" t="s">
        <v>30</v>
      </c>
      <c r="E926">
        <v>39858</v>
      </c>
      <c r="F926">
        <v>1</v>
      </c>
      <c r="G926">
        <v>0</v>
      </c>
      <c r="H926" s="1">
        <v>41298</v>
      </c>
      <c r="I926">
        <v>67</v>
      </c>
      <c r="J926">
        <v>15</v>
      </c>
      <c r="K926">
        <v>20</v>
      </c>
      <c r="L926">
        <v>25</v>
      </c>
      <c r="M926">
        <v>2</v>
      </c>
      <c r="N926">
        <v>7</v>
      </c>
      <c r="O926">
        <v>26</v>
      </c>
      <c r="P926">
        <v>1</v>
      </c>
      <c r="Q926">
        <v>2</v>
      </c>
      <c r="R926">
        <v>0</v>
      </c>
      <c r="S926">
        <v>4</v>
      </c>
      <c r="T926">
        <v>6</v>
      </c>
      <c r="U926">
        <v>0</v>
      </c>
      <c r="V926">
        <v>0</v>
      </c>
      <c r="W926">
        <v>0</v>
      </c>
      <c r="X926">
        <v>0</v>
      </c>
      <c r="Y926">
        <v>0</v>
      </c>
      <c r="Z926">
        <v>0</v>
      </c>
      <c r="AA926">
        <v>3</v>
      </c>
      <c r="AB926">
        <v>11</v>
      </c>
      <c r="AC926">
        <v>1</v>
      </c>
    </row>
    <row r="927" spans="1:29" ht="16.5" x14ac:dyDescent="0.3">
      <c r="A927">
        <v>4988</v>
      </c>
      <c r="B927">
        <v>1948</v>
      </c>
      <c r="C927" t="s">
        <v>32</v>
      </c>
      <c r="D927" t="s">
        <v>33</v>
      </c>
      <c r="E927">
        <v>34469</v>
      </c>
      <c r="F927">
        <v>1</v>
      </c>
      <c r="G927">
        <v>1</v>
      </c>
      <c r="H927" s="1">
        <v>41763</v>
      </c>
      <c r="I927">
        <v>58</v>
      </c>
      <c r="J927">
        <v>19</v>
      </c>
      <c r="K927">
        <v>6</v>
      </c>
      <c r="L927">
        <v>20</v>
      </c>
      <c r="M927">
        <v>0</v>
      </c>
      <c r="N927">
        <v>5</v>
      </c>
      <c r="O927">
        <v>12</v>
      </c>
      <c r="P927">
        <v>3</v>
      </c>
      <c r="Q927">
        <v>1</v>
      </c>
      <c r="R927">
        <v>1</v>
      </c>
      <c r="S927">
        <v>4</v>
      </c>
      <c r="T927">
        <v>4</v>
      </c>
      <c r="U927">
        <v>0</v>
      </c>
      <c r="V927">
        <v>0</v>
      </c>
      <c r="W927">
        <v>0</v>
      </c>
      <c r="X927">
        <v>0</v>
      </c>
      <c r="Y927">
        <v>0</v>
      </c>
      <c r="Z927">
        <v>0</v>
      </c>
      <c r="AA927">
        <v>3</v>
      </c>
      <c r="AB927">
        <v>11</v>
      </c>
      <c r="AC927">
        <v>0</v>
      </c>
    </row>
    <row r="928" spans="1:29" ht="16.5" x14ac:dyDescent="0.3">
      <c r="A928">
        <v>8931</v>
      </c>
      <c r="B928">
        <v>1986</v>
      </c>
      <c r="C928" t="s">
        <v>29</v>
      </c>
      <c r="D928" t="s">
        <v>31</v>
      </c>
      <c r="E928">
        <v>83033</v>
      </c>
      <c r="F928">
        <v>1</v>
      </c>
      <c r="G928">
        <v>0</v>
      </c>
      <c r="H928" s="1">
        <v>41777</v>
      </c>
      <c r="I928">
        <v>82</v>
      </c>
      <c r="J928">
        <v>812</v>
      </c>
      <c r="K928">
        <v>99</v>
      </c>
      <c r="L928">
        <v>431</v>
      </c>
      <c r="M928">
        <v>237</v>
      </c>
      <c r="N928">
        <v>149</v>
      </c>
      <c r="O928">
        <v>33</v>
      </c>
      <c r="P928">
        <v>1</v>
      </c>
      <c r="Q928">
        <v>11</v>
      </c>
      <c r="R928">
        <v>4</v>
      </c>
      <c r="S928">
        <v>10</v>
      </c>
      <c r="T928">
        <v>5</v>
      </c>
      <c r="U928">
        <v>0</v>
      </c>
      <c r="V928">
        <v>0</v>
      </c>
      <c r="W928">
        <v>0</v>
      </c>
      <c r="X928">
        <v>1</v>
      </c>
      <c r="Y928">
        <v>0</v>
      </c>
      <c r="Z928">
        <v>0</v>
      </c>
      <c r="AA928">
        <v>3</v>
      </c>
      <c r="AB928">
        <v>11</v>
      </c>
      <c r="AC928">
        <v>0</v>
      </c>
    </row>
    <row r="929" spans="1:29" ht="16.5" x14ac:dyDescent="0.3">
      <c r="A929">
        <v>5871</v>
      </c>
      <c r="B929">
        <v>1979</v>
      </c>
      <c r="C929" t="s">
        <v>34</v>
      </c>
      <c r="D929" t="s">
        <v>31</v>
      </c>
      <c r="E929">
        <v>24401</v>
      </c>
      <c r="F929">
        <v>0</v>
      </c>
      <c r="G929">
        <v>0</v>
      </c>
      <c r="H929" s="1">
        <v>41152</v>
      </c>
      <c r="I929">
        <v>98</v>
      </c>
      <c r="J929">
        <v>73</v>
      </c>
      <c r="K929">
        <v>28</v>
      </c>
      <c r="L929">
        <v>217</v>
      </c>
      <c r="M929">
        <v>10</v>
      </c>
      <c r="N929">
        <v>24</v>
      </c>
      <c r="O929">
        <v>115</v>
      </c>
      <c r="P929">
        <v>3</v>
      </c>
      <c r="Q929">
        <v>6</v>
      </c>
      <c r="R929">
        <v>1</v>
      </c>
      <c r="S929">
        <v>6</v>
      </c>
      <c r="T929">
        <v>8</v>
      </c>
      <c r="U929">
        <v>0</v>
      </c>
      <c r="V929">
        <v>0</v>
      </c>
      <c r="W929">
        <v>0</v>
      </c>
      <c r="X929">
        <v>0</v>
      </c>
      <c r="Y929">
        <v>0</v>
      </c>
      <c r="Z929">
        <v>0</v>
      </c>
      <c r="AA929">
        <v>3</v>
      </c>
      <c r="AB929">
        <v>11</v>
      </c>
      <c r="AC929">
        <v>0</v>
      </c>
    </row>
    <row r="930" spans="1:29" ht="16.5" x14ac:dyDescent="0.3">
      <c r="A930">
        <v>2008</v>
      </c>
      <c r="B930">
        <v>1978</v>
      </c>
      <c r="C930" t="s">
        <v>29</v>
      </c>
      <c r="D930" t="s">
        <v>33</v>
      </c>
      <c r="E930">
        <v>77583</v>
      </c>
      <c r="F930">
        <v>0</v>
      </c>
      <c r="G930">
        <v>0</v>
      </c>
      <c r="H930" s="1">
        <v>41680</v>
      </c>
      <c r="I930">
        <v>93</v>
      </c>
      <c r="J930">
        <v>372</v>
      </c>
      <c r="K930">
        <v>23</v>
      </c>
      <c r="L930">
        <v>384</v>
      </c>
      <c r="M930">
        <v>250</v>
      </c>
      <c r="N930">
        <v>12</v>
      </c>
      <c r="O930">
        <v>108</v>
      </c>
      <c r="P930">
        <v>1</v>
      </c>
      <c r="Q930">
        <v>4</v>
      </c>
      <c r="R930">
        <v>5</v>
      </c>
      <c r="S930">
        <v>9</v>
      </c>
      <c r="T930">
        <v>2</v>
      </c>
      <c r="U930">
        <v>0</v>
      </c>
      <c r="V930">
        <v>0</v>
      </c>
      <c r="W930">
        <v>0</v>
      </c>
      <c r="X930">
        <v>1</v>
      </c>
      <c r="Y930">
        <v>0</v>
      </c>
      <c r="Z930">
        <v>0</v>
      </c>
      <c r="AA930">
        <v>3</v>
      </c>
      <c r="AB930">
        <v>11</v>
      </c>
      <c r="AC930">
        <v>0</v>
      </c>
    </row>
    <row r="931" spans="1:29" ht="16.5" x14ac:dyDescent="0.3">
      <c r="A931">
        <v>3139</v>
      </c>
      <c r="B931">
        <v>1982</v>
      </c>
      <c r="C931" t="s">
        <v>37</v>
      </c>
      <c r="D931" t="s">
        <v>30</v>
      </c>
      <c r="E931">
        <v>74116</v>
      </c>
      <c r="F931">
        <v>0</v>
      </c>
      <c r="G931">
        <v>0</v>
      </c>
      <c r="H931" s="1">
        <v>41638</v>
      </c>
      <c r="I931">
        <v>53</v>
      </c>
      <c r="J931">
        <v>871</v>
      </c>
      <c r="K931">
        <v>111</v>
      </c>
      <c r="L931">
        <v>704</v>
      </c>
      <c r="M931">
        <v>145</v>
      </c>
      <c r="N931">
        <v>55</v>
      </c>
      <c r="O931">
        <v>166</v>
      </c>
      <c r="P931">
        <v>1</v>
      </c>
      <c r="Q931">
        <v>4</v>
      </c>
      <c r="R931">
        <v>4</v>
      </c>
      <c r="S931">
        <v>10</v>
      </c>
      <c r="T931">
        <v>2</v>
      </c>
      <c r="U931">
        <v>0</v>
      </c>
      <c r="V931">
        <v>1</v>
      </c>
      <c r="W931">
        <v>0</v>
      </c>
      <c r="X931">
        <v>0</v>
      </c>
      <c r="Y931">
        <v>0</v>
      </c>
      <c r="Z931">
        <v>0</v>
      </c>
      <c r="AA931">
        <v>3</v>
      </c>
      <c r="AB931">
        <v>11</v>
      </c>
      <c r="AC931">
        <v>0</v>
      </c>
    </row>
    <row r="932" spans="1:29" ht="16.5" x14ac:dyDescent="0.3">
      <c r="A932">
        <v>10037</v>
      </c>
      <c r="B932">
        <v>1993</v>
      </c>
      <c r="C932" t="s">
        <v>29</v>
      </c>
      <c r="D932" t="s">
        <v>30</v>
      </c>
      <c r="E932">
        <v>74293</v>
      </c>
      <c r="F932">
        <v>0</v>
      </c>
      <c r="G932">
        <v>0</v>
      </c>
      <c r="H932" s="1">
        <v>41763</v>
      </c>
      <c r="I932">
        <v>66</v>
      </c>
      <c r="J932">
        <v>375</v>
      </c>
      <c r="K932">
        <v>152</v>
      </c>
      <c r="L932">
        <v>335</v>
      </c>
      <c r="M932">
        <v>93</v>
      </c>
      <c r="N932">
        <v>91</v>
      </c>
      <c r="O932">
        <v>81</v>
      </c>
      <c r="P932">
        <v>1</v>
      </c>
      <c r="Q932">
        <v>5</v>
      </c>
      <c r="R932">
        <v>4</v>
      </c>
      <c r="S932">
        <v>6</v>
      </c>
      <c r="T932">
        <v>2</v>
      </c>
      <c r="U932">
        <v>0</v>
      </c>
      <c r="V932">
        <v>0</v>
      </c>
      <c r="W932">
        <v>0</v>
      </c>
      <c r="X932">
        <v>0</v>
      </c>
      <c r="Y932">
        <v>0</v>
      </c>
      <c r="Z932">
        <v>0</v>
      </c>
      <c r="AA932">
        <v>3</v>
      </c>
      <c r="AB932">
        <v>11</v>
      </c>
      <c r="AC932">
        <v>0</v>
      </c>
    </row>
    <row r="933" spans="1:29" ht="16.5" x14ac:dyDescent="0.3">
      <c r="A933">
        <v>10673</v>
      </c>
      <c r="B933">
        <v>1976</v>
      </c>
      <c r="C933" t="s">
        <v>32</v>
      </c>
      <c r="D933" t="s">
        <v>33</v>
      </c>
      <c r="E933">
        <v>68397</v>
      </c>
      <c r="F933">
        <v>0</v>
      </c>
      <c r="G933">
        <v>1</v>
      </c>
      <c r="H933" s="1">
        <v>41595</v>
      </c>
      <c r="I933">
        <v>6</v>
      </c>
      <c r="J933">
        <v>760</v>
      </c>
      <c r="K933">
        <v>80</v>
      </c>
      <c r="L933">
        <v>466</v>
      </c>
      <c r="M933">
        <v>17</v>
      </c>
      <c r="N933">
        <v>13</v>
      </c>
      <c r="O933">
        <v>80</v>
      </c>
      <c r="P933">
        <v>1</v>
      </c>
      <c r="Q933">
        <v>6</v>
      </c>
      <c r="R933">
        <v>9</v>
      </c>
      <c r="S933">
        <v>5</v>
      </c>
      <c r="T933">
        <v>3</v>
      </c>
      <c r="U933">
        <v>0</v>
      </c>
      <c r="V933">
        <v>0</v>
      </c>
      <c r="W933">
        <v>0</v>
      </c>
      <c r="X933">
        <v>0</v>
      </c>
      <c r="Y933">
        <v>0</v>
      </c>
      <c r="Z933">
        <v>0</v>
      </c>
      <c r="AA933">
        <v>3</v>
      </c>
      <c r="AB933">
        <v>11</v>
      </c>
      <c r="AC933">
        <v>0</v>
      </c>
    </row>
    <row r="934" spans="1:29" ht="16.5" x14ac:dyDescent="0.3">
      <c r="A934">
        <v>5303</v>
      </c>
      <c r="B934">
        <v>1974</v>
      </c>
      <c r="C934" t="s">
        <v>32</v>
      </c>
      <c r="D934" t="s">
        <v>31</v>
      </c>
      <c r="E934">
        <v>79632</v>
      </c>
      <c r="F934">
        <v>0</v>
      </c>
      <c r="G934">
        <v>0</v>
      </c>
      <c r="H934" s="1">
        <v>41737</v>
      </c>
      <c r="I934">
        <v>42</v>
      </c>
      <c r="J934">
        <v>471</v>
      </c>
      <c r="K934">
        <v>0</v>
      </c>
      <c r="L934">
        <v>510</v>
      </c>
      <c r="M934">
        <v>99</v>
      </c>
      <c r="N934">
        <v>21</v>
      </c>
      <c r="O934">
        <v>12</v>
      </c>
      <c r="P934">
        <v>1</v>
      </c>
      <c r="Q934">
        <v>6</v>
      </c>
      <c r="R934">
        <v>4</v>
      </c>
      <c r="S934">
        <v>9</v>
      </c>
      <c r="T934">
        <v>2</v>
      </c>
      <c r="U934">
        <v>0</v>
      </c>
      <c r="V934">
        <v>0</v>
      </c>
      <c r="W934">
        <v>0</v>
      </c>
      <c r="X934">
        <v>0</v>
      </c>
      <c r="Y934">
        <v>0</v>
      </c>
      <c r="Z934">
        <v>0</v>
      </c>
      <c r="AA934">
        <v>3</v>
      </c>
      <c r="AB934">
        <v>11</v>
      </c>
      <c r="AC934">
        <v>0</v>
      </c>
    </row>
    <row r="935" spans="1:29" ht="16.5" x14ac:dyDescent="0.3">
      <c r="A935">
        <v>538</v>
      </c>
      <c r="B935">
        <v>1989</v>
      </c>
      <c r="C935" t="s">
        <v>29</v>
      </c>
      <c r="D935" t="s">
        <v>30</v>
      </c>
      <c r="E935">
        <v>46107</v>
      </c>
      <c r="F935">
        <v>1</v>
      </c>
      <c r="G935">
        <v>0</v>
      </c>
      <c r="H935" s="1">
        <v>41680</v>
      </c>
      <c r="I935">
        <v>78</v>
      </c>
      <c r="J935">
        <v>31</v>
      </c>
      <c r="K935">
        <v>9</v>
      </c>
      <c r="L935">
        <v>27</v>
      </c>
      <c r="M935">
        <v>16</v>
      </c>
      <c r="N935">
        <v>9</v>
      </c>
      <c r="O935">
        <v>33</v>
      </c>
      <c r="P935">
        <v>1</v>
      </c>
      <c r="Q935">
        <v>1</v>
      </c>
      <c r="R935">
        <v>1</v>
      </c>
      <c r="S935">
        <v>4</v>
      </c>
      <c r="T935">
        <v>3</v>
      </c>
      <c r="U935">
        <v>0</v>
      </c>
      <c r="V935">
        <v>0</v>
      </c>
      <c r="W935">
        <v>0</v>
      </c>
      <c r="X935">
        <v>0</v>
      </c>
      <c r="Y935">
        <v>0</v>
      </c>
      <c r="Z935">
        <v>0</v>
      </c>
      <c r="AA935">
        <v>3</v>
      </c>
      <c r="AB935">
        <v>11</v>
      </c>
      <c r="AC935">
        <v>0</v>
      </c>
    </row>
    <row r="936" spans="1:29" ht="16.5" x14ac:dyDescent="0.3">
      <c r="A936">
        <v>7922</v>
      </c>
      <c r="B936">
        <v>1951</v>
      </c>
      <c r="C936" t="s">
        <v>32</v>
      </c>
      <c r="D936" t="s">
        <v>30</v>
      </c>
      <c r="E936">
        <v>64950</v>
      </c>
      <c r="F936">
        <v>0</v>
      </c>
      <c r="G936">
        <v>1</v>
      </c>
      <c r="H936" s="1">
        <v>41133</v>
      </c>
      <c r="I936">
        <v>29</v>
      </c>
      <c r="J936">
        <v>819</v>
      </c>
      <c r="K936">
        <v>0</v>
      </c>
      <c r="L936">
        <v>72</v>
      </c>
      <c r="M936">
        <v>12</v>
      </c>
      <c r="N936">
        <v>0</v>
      </c>
      <c r="O936">
        <v>63</v>
      </c>
      <c r="P936">
        <v>2</v>
      </c>
      <c r="Q936">
        <v>11</v>
      </c>
      <c r="R936">
        <v>2</v>
      </c>
      <c r="S936">
        <v>10</v>
      </c>
      <c r="T936">
        <v>7</v>
      </c>
      <c r="U936">
        <v>0</v>
      </c>
      <c r="V936">
        <v>1</v>
      </c>
      <c r="W936">
        <v>0</v>
      </c>
      <c r="X936">
        <v>0</v>
      </c>
      <c r="Y936">
        <v>0</v>
      </c>
      <c r="Z936">
        <v>0</v>
      </c>
      <c r="AA936">
        <v>3</v>
      </c>
      <c r="AB936">
        <v>11</v>
      </c>
      <c r="AC936">
        <v>0</v>
      </c>
    </row>
    <row r="937" spans="1:29" ht="16.5" x14ac:dyDescent="0.3">
      <c r="A937">
        <v>5692</v>
      </c>
      <c r="B937">
        <v>1989</v>
      </c>
      <c r="C937" t="s">
        <v>36</v>
      </c>
      <c r="D937" t="s">
        <v>33</v>
      </c>
      <c r="E937">
        <v>25443</v>
      </c>
      <c r="F937">
        <v>1</v>
      </c>
      <c r="G937">
        <v>0</v>
      </c>
      <c r="H937" s="1">
        <v>41265</v>
      </c>
      <c r="I937">
        <v>82</v>
      </c>
      <c r="J937">
        <v>1</v>
      </c>
      <c r="K937">
        <v>4</v>
      </c>
      <c r="L937">
        <v>3</v>
      </c>
      <c r="M937">
        <v>8</v>
      </c>
      <c r="N937">
        <v>9</v>
      </c>
      <c r="O937">
        <v>7</v>
      </c>
      <c r="P937">
        <v>1</v>
      </c>
      <c r="Q937">
        <v>1</v>
      </c>
      <c r="R937">
        <v>0</v>
      </c>
      <c r="S937">
        <v>3</v>
      </c>
      <c r="T937">
        <v>8</v>
      </c>
      <c r="U937">
        <v>0</v>
      </c>
      <c r="V937">
        <v>0</v>
      </c>
      <c r="W937">
        <v>0</v>
      </c>
      <c r="X937">
        <v>0</v>
      </c>
      <c r="Y937">
        <v>0</v>
      </c>
      <c r="Z937">
        <v>0</v>
      </c>
      <c r="AA937">
        <v>3</v>
      </c>
      <c r="AB937">
        <v>11</v>
      </c>
      <c r="AC937">
        <v>0</v>
      </c>
    </row>
    <row r="938" spans="1:29" ht="16.5" x14ac:dyDescent="0.3">
      <c r="A938">
        <v>4843</v>
      </c>
      <c r="B938">
        <v>1952</v>
      </c>
      <c r="C938" t="s">
        <v>29</v>
      </c>
      <c r="D938" t="s">
        <v>30</v>
      </c>
      <c r="E938">
        <v>75127</v>
      </c>
      <c r="F938">
        <v>0</v>
      </c>
      <c r="G938">
        <v>0</v>
      </c>
      <c r="H938" s="1">
        <v>41781</v>
      </c>
      <c r="I938">
        <v>92</v>
      </c>
      <c r="J938">
        <v>203</v>
      </c>
      <c r="K938">
        <v>35</v>
      </c>
      <c r="L938">
        <v>305</v>
      </c>
      <c r="M938">
        <v>46</v>
      </c>
      <c r="N938">
        <v>17</v>
      </c>
      <c r="O938">
        <v>227</v>
      </c>
      <c r="P938">
        <v>1</v>
      </c>
      <c r="Q938">
        <v>2</v>
      </c>
      <c r="R938">
        <v>11</v>
      </c>
      <c r="S938">
        <v>5</v>
      </c>
      <c r="T938">
        <v>1</v>
      </c>
      <c r="U938">
        <v>0</v>
      </c>
      <c r="V938">
        <v>0</v>
      </c>
      <c r="W938">
        <v>0</v>
      </c>
      <c r="X938">
        <v>0</v>
      </c>
      <c r="Y938">
        <v>0</v>
      </c>
      <c r="Z938">
        <v>0</v>
      </c>
      <c r="AA938">
        <v>3</v>
      </c>
      <c r="AB938">
        <v>11</v>
      </c>
      <c r="AC938">
        <v>0</v>
      </c>
    </row>
    <row r="939" spans="1:29" ht="16.5" x14ac:dyDescent="0.3">
      <c r="A939">
        <v>6383</v>
      </c>
      <c r="B939">
        <v>1971</v>
      </c>
      <c r="C939" t="s">
        <v>32</v>
      </c>
      <c r="D939" t="s">
        <v>31</v>
      </c>
      <c r="E939">
        <v>32892</v>
      </c>
      <c r="F939">
        <v>1</v>
      </c>
      <c r="G939">
        <v>0</v>
      </c>
      <c r="H939" s="1">
        <v>41784</v>
      </c>
      <c r="I939">
        <v>78</v>
      </c>
      <c r="J939">
        <v>26</v>
      </c>
      <c r="K939">
        <v>0</v>
      </c>
      <c r="L939">
        <v>15</v>
      </c>
      <c r="M939">
        <v>2</v>
      </c>
      <c r="N939">
        <v>1</v>
      </c>
      <c r="O939">
        <v>2</v>
      </c>
      <c r="P939">
        <v>2</v>
      </c>
      <c r="Q939">
        <v>3</v>
      </c>
      <c r="R939">
        <v>0</v>
      </c>
      <c r="S939">
        <v>3</v>
      </c>
      <c r="T939">
        <v>8</v>
      </c>
      <c r="U939">
        <v>0</v>
      </c>
      <c r="V939">
        <v>0</v>
      </c>
      <c r="W939">
        <v>0</v>
      </c>
      <c r="X939">
        <v>0</v>
      </c>
      <c r="Y939">
        <v>0</v>
      </c>
      <c r="Z939">
        <v>0</v>
      </c>
      <c r="AA939">
        <v>3</v>
      </c>
      <c r="AB939">
        <v>11</v>
      </c>
      <c r="AC939">
        <v>0</v>
      </c>
    </row>
    <row r="940" spans="1:29" ht="16.5" x14ac:dyDescent="0.3">
      <c r="A940">
        <v>1628</v>
      </c>
      <c r="B940">
        <v>1971</v>
      </c>
      <c r="C940" t="s">
        <v>29</v>
      </c>
      <c r="D940" t="s">
        <v>31</v>
      </c>
      <c r="E940">
        <v>71796</v>
      </c>
      <c r="F940">
        <v>0</v>
      </c>
      <c r="G940">
        <v>0</v>
      </c>
      <c r="H940" s="1">
        <v>41571</v>
      </c>
      <c r="I940">
        <v>54</v>
      </c>
      <c r="J940">
        <v>354</v>
      </c>
      <c r="K940">
        <v>21</v>
      </c>
      <c r="L940">
        <v>311</v>
      </c>
      <c r="M940">
        <v>167</v>
      </c>
      <c r="N940">
        <v>75</v>
      </c>
      <c r="O940">
        <v>32</v>
      </c>
      <c r="P940">
        <v>1</v>
      </c>
      <c r="Q940">
        <v>9</v>
      </c>
      <c r="R940">
        <v>3</v>
      </c>
      <c r="S940">
        <v>4</v>
      </c>
      <c r="T940">
        <v>4</v>
      </c>
      <c r="U940">
        <v>0</v>
      </c>
      <c r="V940">
        <v>0</v>
      </c>
      <c r="W940">
        <v>0</v>
      </c>
      <c r="X940">
        <v>0</v>
      </c>
      <c r="Y940">
        <v>0</v>
      </c>
      <c r="Z940">
        <v>0</v>
      </c>
      <c r="AA940">
        <v>3</v>
      </c>
      <c r="AB940">
        <v>11</v>
      </c>
      <c r="AC940">
        <v>0</v>
      </c>
    </row>
    <row r="941" spans="1:29" ht="16.5" x14ac:dyDescent="0.3">
      <c r="A941">
        <v>1204</v>
      </c>
      <c r="B941">
        <v>1970</v>
      </c>
      <c r="C941" t="s">
        <v>32</v>
      </c>
      <c r="D941" t="s">
        <v>33</v>
      </c>
      <c r="E941">
        <v>67536</v>
      </c>
      <c r="F941">
        <v>0</v>
      </c>
      <c r="G941">
        <v>1</v>
      </c>
      <c r="H941" s="1">
        <v>41416</v>
      </c>
      <c r="I941">
        <v>45</v>
      </c>
      <c r="J941">
        <v>1253</v>
      </c>
      <c r="K941">
        <v>0</v>
      </c>
      <c r="L941">
        <v>447</v>
      </c>
      <c r="M941">
        <v>23</v>
      </c>
      <c r="N941">
        <v>71</v>
      </c>
      <c r="O941">
        <v>35</v>
      </c>
      <c r="P941">
        <v>3</v>
      </c>
      <c r="Q941">
        <v>11</v>
      </c>
      <c r="R941">
        <v>5</v>
      </c>
      <c r="S941">
        <v>11</v>
      </c>
      <c r="T941">
        <v>8</v>
      </c>
      <c r="U941">
        <v>0</v>
      </c>
      <c r="V941">
        <v>0</v>
      </c>
      <c r="W941">
        <v>0</v>
      </c>
      <c r="X941">
        <v>1</v>
      </c>
      <c r="Y941">
        <v>0</v>
      </c>
      <c r="Z941">
        <v>0</v>
      </c>
      <c r="AA941">
        <v>3</v>
      </c>
      <c r="AB941">
        <v>11</v>
      </c>
      <c r="AC941">
        <v>0</v>
      </c>
    </row>
    <row r="942" spans="1:29" ht="16.5" x14ac:dyDescent="0.3">
      <c r="A942">
        <v>3673</v>
      </c>
      <c r="B942">
        <v>1971</v>
      </c>
      <c r="C942" t="s">
        <v>29</v>
      </c>
      <c r="D942" t="s">
        <v>30</v>
      </c>
      <c r="E942">
        <v>55239</v>
      </c>
      <c r="F942">
        <v>0</v>
      </c>
      <c r="G942">
        <v>1</v>
      </c>
      <c r="H942" s="1">
        <v>41469</v>
      </c>
      <c r="I942">
        <v>59</v>
      </c>
      <c r="J942">
        <v>371</v>
      </c>
      <c r="K942">
        <v>17</v>
      </c>
      <c r="L942">
        <v>238</v>
      </c>
      <c r="M942">
        <v>23</v>
      </c>
      <c r="N942">
        <v>24</v>
      </c>
      <c r="O942">
        <v>106</v>
      </c>
      <c r="P942">
        <v>3</v>
      </c>
      <c r="Q942">
        <v>7</v>
      </c>
      <c r="R942">
        <v>5</v>
      </c>
      <c r="S942">
        <v>11</v>
      </c>
      <c r="T942">
        <v>5</v>
      </c>
      <c r="U942">
        <v>0</v>
      </c>
      <c r="V942">
        <v>0</v>
      </c>
      <c r="W942">
        <v>0</v>
      </c>
      <c r="X942">
        <v>0</v>
      </c>
      <c r="Y942">
        <v>0</v>
      </c>
      <c r="Z942">
        <v>0</v>
      </c>
      <c r="AA942">
        <v>3</v>
      </c>
      <c r="AB942">
        <v>11</v>
      </c>
      <c r="AC942">
        <v>0</v>
      </c>
    </row>
    <row r="943" spans="1:29" ht="16.5" x14ac:dyDescent="0.3">
      <c r="A943">
        <v>760</v>
      </c>
      <c r="B943">
        <v>1975</v>
      </c>
      <c r="C943" t="s">
        <v>32</v>
      </c>
      <c r="D943" t="s">
        <v>35</v>
      </c>
      <c r="E943">
        <v>60554</v>
      </c>
      <c r="F943">
        <v>1</v>
      </c>
      <c r="G943">
        <v>0</v>
      </c>
      <c r="H943" s="1">
        <v>41495</v>
      </c>
      <c r="I943">
        <v>8</v>
      </c>
      <c r="J943">
        <v>588</v>
      </c>
      <c r="K943">
        <v>7</v>
      </c>
      <c r="L943">
        <v>76</v>
      </c>
      <c r="M943">
        <v>110</v>
      </c>
      <c r="N943">
        <v>15</v>
      </c>
      <c r="O943">
        <v>15</v>
      </c>
      <c r="P943">
        <v>2</v>
      </c>
      <c r="Q943">
        <v>8</v>
      </c>
      <c r="R943">
        <v>4</v>
      </c>
      <c r="S943">
        <v>9</v>
      </c>
      <c r="T943">
        <v>6</v>
      </c>
      <c r="U943">
        <v>0</v>
      </c>
      <c r="V943">
        <v>0</v>
      </c>
      <c r="W943">
        <v>0</v>
      </c>
      <c r="X943">
        <v>0</v>
      </c>
      <c r="Y943">
        <v>0</v>
      </c>
      <c r="Z943">
        <v>0</v>
      </c>
      <c r="AA943">
        <v>3</v>
      </c>
      <c r="AB943">
        <v>11</v>
      </c>
      <c r="AC943">
        <v>0</v>
      </c>
    </row>
    <row r="944" spans="1:29" ht="16.5" x14ac:dyDescent="0.3">
      <c r="A944">
        <v>8957</v>
      </c>
      <c r="B944">
        <v>1952</v>
      </c>
      <c r="C944" t="s">
        <v>37</v>
      </c>
      <c r="D944" t="s">
        <v>30</v>
      </c>
      <c r="E944">
        <v>64831</v>
      </c>
      <c r="F944">
        <v>1</v>
      </c>
      <c r="G944">
        <v>1</v>
      </c>
      <c r="H944" s="1">
        <v>41435</v>
      </c>
      <c r="I944">
        <v>51</v>
      </c>
      <c r="J944">
        <v>480</v>
      </c>
      <c r="K944">
        <v>86</v>
      </c>
      <c r="L944">
        <v>249</v>
      </c>
      <c r="M944">
        <v>75</v>
      </c>
      <c r="N944">
        <v>86</v>
      </c>
      <c r="O944">
        <v>144</v>
      </c>
      <c r="P944">
        <v>8</v>
      </c>
      <c r="Q944">
        <v>6</v>
      </c>
      <c r="R944">
        <v>3</v>
      </c>
      <c r="S944">
        <v>5</v>
      </c>
      <c r="T944">
        <v>6</v>
      </c>
      <c r="U944">
        <v>0</v>
      </c>
      <c r="V944">
        <v>0</v>
      </c>
      <c r="W944">
        <v>0</v>
      </c>
      <c r="X944">
        <v>0</v>
      </c>
      <c r="Y944">
        <v>0</v>
      </c>
      <c r="Z944">
        <v>0</v>
      </c>
      <c r="AA944">
        <v>3</v>
      </c>
      <c r="AB944">
        <v>11</v>
      </c>
      <c r="AC944">
        <v>0</v>
      </c>
    </row>
    <row r="945" spans="1:29" ht="16.5" x14ac:dyDescent="0.3">
      <c r="A945">
        <v>4128</v>
      </c>
      <c r="B945">
        <v>1962</v>
      </c>
      <c r="C945" t="s">
        <v>32</v>
      </c>
      <c r="D945" t="s">
        <v>31</v>
      </c>
      <c r="E945">
        <v>56067</v>
      </c>
      <c r="F945">
        <v>0</v>
      </c>
      <c r="G945">
        <v>1</v>
      </c>
      <c r="H945" s="1">
        <v>41475</v>
      </c>
      <c r="I945">
        <v>51</v>
      </c>
      <c r="J945">
        <v>517</v>
      </c>
      <c r="K945">
        <v>12</v>
      </c>
      <c r="L945">
        <v>54</v>
      </c>
      <c r="M945">
        <v>16</v>
      </c>
      <c r="N945">
        <v>6</v>
      </c>
      <c r="O945">
        <v>120</v>
      </c>
      <c r="P945">
        <v>2</v>
      </c>
      <c r="Q945">
        <v>7</v>
      </c>
      <c r="R945">
        <v>4</v>
      </c>
      <c r="S945">
        <v>7</v>
      </c>
      <c r="T945">
        <v>5</v>
      </c>
      <c r="U945">
        <v>0</v>
      </c>
      <c r="V945">
        <v>0</v>
      </c>
      <c r="W945">
        <v>0</v>
      </c>
      <c r="X945">
        <v>0</v>
      </c>
      <c r="Y945">
        <v>0</v>
      </c>
      <c r="Z945">
        <v>0</v>
      </c>
      <c r="AA945">
        <v>3</v>
      </c>
      <c r="AB945">
        <v>11</v>
      </c>
      <c r="AC945">
        <v>0</v>
      </c>
    </row>
    <row r="946" spans="1:29" ht="16.5" x14ac:dyDescent="0.3">
      <c r="A946">
        <v>6810</v>
      </c>
      <c r="B946">
        <v>1983</v>
      </c>
      <c r="C946" t="s">
        <v>29</v>
      </c>
      <c r="D946" t="s">
        <v>35</v>
      </c>
      <c r="E946">
        <v>82025</v>
      </c>
      <c r="F946">
        <v>0</v>
      </c>
      <c r="G946">
        <v>0</v>
      </c>
      <c r="H946" s="1">
        <v>41422</v>
      </c>
      <c r="I946">
        <v>76</v>
      </c>
      <c r="J946">
        <v>267</v>
      </c>
      <c r="K946">
        <v>98</v>
      </c>
      <c r="L946">
        <v>606</v>
      </c>
      <c r="M946">
        <v>48</v>
      </c>
      <c r="N946">
        <v>70</v>
      </c>
      <c r="O946">
        <v>98</v>
      </c>
      <c r="P946">
        <v>1</v>
      </c>
      <c r="Q946">
        <v>3</v>
      </c>
      <c r="R946">
        <v>2</v>
      </c>
      <c r="S946">
        <v>6</v>
      </c>
      <c r="T946">
        <v>1</v>
      </c>
      <c r="U946">
        <v>0</v>
      </c>
      <c r="V946">
        <v>0</v>
      </c>
      <c r="W946">
        <v>1</v>
      </c>
      <c r="X946">
        <v>0</v>
      </c>
      <c r="Y946">
        <v>0</v>
      </c>
      <c r="Z946">
        <v>0</v>
      </c>
      <c r="AA946">
        <v>3</v>
      </c>
      <c r="AB946">
        <v>11</v>
      </c>
      <c r="AC946">
        <v>1</v>
      </c>
    </row>
    <row r="947" spans="1:29" ht="16.5" x14ac:dyDescent="0.3">
      <c r="A947">
        <v>5386</v>
      </c>
      <c r="B947">
        <v>1953</v>
      </c>
      <c r="C947" t="s">
        <v>29</v>
      </c>
      <c r="D947" t="s">
        <v>31</v>
      </c>
      <c r="E947">
        <v>94384</v>
      </c>
      <c r="F947">
        <v>0</v>
      </c>
      <c r="G947">
        <v>0</v>
      </c>
      <c r="H947" s="1">
        <v>41337</v>
      </c>
      <c r="I947">
        <v>62</v>
      </c>
      <c r="J947">
        <v>1111</v>
      </c>
      <c r="K947">
        <v>24</v>
      </c>
      <c r="L947">
        <v>790</v>
      </c>
      <c r="M947">
        <v>160</v>
      </c>
      <c r="N947">
        <v>45</v>
      </c>
      <c r="O947">
        <v>172</v>
      </c>
      <c r="P947">
        <v>0</v>
      </c>
      <c r="Q947">
        <v>5</v>
      </c>
      <c r="R947">
        <v>8</v>
      </c>
      <c r="S947">
        <v>5</v>
      </c>
      <c r="T947">
        <v>2</v>
      </c>
      <c r="U947">
        <v>0</v>
      </c>
      <c r="V947">
        <v>1</v>
      </c>
      <c r="W947">
        <v>1</v>
      </c>
      <c r="X947">
        <v>1</v>
      </c>
      <c r="Y947">
        <v>0</v>
      </c>
      <c r="Z947">
        <v>0</v>
      </c>
      <c r="AA947">
        <v>3</v>
      </c>
      <c r="AB947">
        <v>11</v>
      </c>
      <c r="AC947">
        <v>1</v>
      </c>
    </row>
    <row r="948" spans="1:29" ht="16.5" x14ac:dyDescent="0.3">
      <c r="A948">
        <v>8700</v>
      </c>
      <c r="B948">
        <v>1986</v>
      </c>
      <c r="C948" t="s">
        <v>36</v>
      </c>
      <c r="D948" t="s">
        <v>30</v>
      </c>
      <c r="E948">
        <v>14906</v>
      </c>
      <c r="F948">
        <v>0</v>
      </c>
      <c r="G948">
        <v>0</v>
      </c>
      <c r="H948" s="1">
        <v>41265</v>
      </c>
      <c r="I948">
        <v>86</v>
      </c>
      <c r="J948">
        <v>7</v>
      </c>
      <c r="K948">
        <v>7</v>
      </c>
      <c r="L948">
        <v>14</v>
      </c>
      <c r="M948">
        <v>7</v>
      </c>
      <c r="N948">
        <v>16</v>
      </c>
      <c r="O948">
        <v>15</v>
      </c>
      <c r="P948">
        <v>3</v>
      </c>
      <c r="Q948">
        <v>2</v>
      </c>
      <c r="R948">
        <v>1</v>
      </c>
      <c r="S948">
        <v>3</v>
      </c>
      <c r="T948">
        <v>7</v>
      </c>
      <c r="U948">
        <v>0</v>
      </c>
      <c r="V948">
        <v>0</v>
      </c>
      <c r="W948">
        <v>0</v>
      </c>
      <c r="X948">
        <v>0</v>
      </c>
      <c r="Y948">
        <v>0</v>
      </c>
      <c r="Z948">
        <v>0</v>
      </c>
      <c r="AA948">
        <v>3</v>
      </c>
      <c r="AB948">
        <v>11</v>
      </c>
      <c r="AC948">
        <v>0</v>
      </c>
    </row>
    <row r="949" spans="1:29" ht="16.5" x14ac:dyDescent="0.3">
      <c r="A949">
        <v>3202</v>
      </c>
      <c r="B949">
        <v>1987</v>
      </c>
      <c r="C949" t="s">
        <v>32</v>
      </c>
      <c r="D949" t="s">
        <v>33</v>
      </c>
      <c r="E949">
        <v>51563</v>
      </c>
      <c r="F949">
        <v>0</v>
      </c>
      <c r="G949">
        <v>0</v>
      </c>
      <c r="H949" s="1">
        <v>41183</v>
      </c>
      <c r="I949">
        <v>60</v>
      </c>
      <c r="J949">
        <v>1166</v>
      </c>
      <c r="K949">
        <v>0</v>
      </c>
      <c r="L949">
        <v>48</v>
      </c>
      <c r="M949">
        <v>0</v>
      </c>
      <c r="N949">
        <v>0</v>
      </c>
      <c r="O949">
        <v>36</v>
      </c>
      <c r="P949">
        <v>1</v>
      </c>
      <c r="Q949">
        <v>4</v>
      </c>
      <c r="R949">
        <v>4</v>
      </c>
      <c r="S949">
        <v>10</v>
      </c>
      <c r="T949">
        <v>8</v>
      </c>
      <c r="U949">
        <v>0</v>
      </c>
      <c r="V949">
        <v>1</v>
      </c>
      <c r="W949">
        <v>1</v>
      </c>
      <c r="X949">
        <v>0</v>
      </c>
      <c r="Y949">
        <v>0</v>
      </c>
      <c r="Z949">
        <v>0</v>
      </c>
      <c r="AA949">
        <v>3</v>
      </c>
      <c r="AB949">
        <v>11</v>
      </c>
      <c r="AC949">
        <v>0</v>
      </c>
    </row>
    <row r="950" spans="1:29" ht="16.5" x14ac:dyDescent="0.3">
      <c r="A950">
        <v>1328</v>
      </c>
      <c r="B950">
        <v>1982</v>
      </c>
      <c r="C950" t="s">
        <v>37</v>
      </c>
      <c r="D950" t="s">
        <v>33</v>
      </c>
      <c r="E950">
        <v>57937</v>
      </c>
      <c r="F950">
        <v>0</v>
      </c>
      <c r="G950">
        <v>1</v>
      </c>
      <c r="H950" s="1">
        <v>41686</v>
      </c>
      <c r="I950">
        <v>56</v>
      </c>
      <c r="J950">
        <v>261</v>
      </c>
      <c r="K950">
        <v>42</v>
      </c>
      <c r="L950">
        <v>144</v>
      </c>
      <c r="M950">
        <v>55</v>
      </c>
      <c r="N950">
        <v>48</v>
      </c>
      <c r="O950">
        <v>133</v>
      </c>
      <c r="P950">
        <v>3</v>
      </c>
      <c r="Q950">
        <v>4</v>
      </c>
      <c r="R950">
        <v>4</v>
      </c>
      <c r="S950">
        <v>9</v>
      </c>
      <c r="T950">
        <v>3</v>
      </c>
      <c r="U950">
        <v>0</v>
      </c>
      <c r="V950">
        <v>0</v>
      </c>
      <c r="W950">
        <v>0</v>
      </c>
      <c r="X950">
        <v>0</v>
      </c>
      <c r="Y950">
        <v>0</v>
      </c>
      <c r="Z950">
        <v>0</v>
      </c>
      <c r="AA950">
        <v>3</v>
      </c>
      <c r="AB950">
        <v>11</v>
      </c>
      <c r="AC950">
        <v>0</v>
      </c>
    </row>
    <row r="951" spans="1:29" ht="16.5" x14ac:dyDescent="0.3">
      <c r="A951">
        <v>8405</v>
      </c>
      <c r="B951">
        <v>1979</v>
      </c>
      <c r="C951" t="s">
        <v>29</v>
      </c>
      <c r="D951" t="s">
        <v>35</v>
      </c>
      <c r="E951">
        <v>68274</v>
      </c>
      <c r="F951">
        <v>1</v>
      </c>
      <c r="G951">
        <v>1</v>
      </c>
      <c r="H951" s="1">
        <v>41547</v>
      </c>
      <c r="I951">
        <v>83</v>
      </c>
      <c r="J951">
        <v>135</v>
      </c>
      <c r="K951">
        <v>25</v>
      </c>
      <c r="L951">
        <v>51</v>
      </c>
      <c r="M951">
        <v>23</v>
      </c>
      <c r="N951">
        <v>25</v>
      </c>
      <c r="O951">
        <v>46</v>
      </c>
      <c r="P951">
        <v>2</v>
      </c>
      <c r="Q951">
        <v>4</v>
      </c>
      <c r="R951">
        <v>2</v>
      </c>
      <c r="S951">
        <v>5</v>
      </c>
      <c r="T951">
        <v>3</v>
      </c>
      <c r="U951">
        <v>0</v>
      </c>
      <c r="V951">
        <v>0</v>
      </c>
      <c r="W951">
        <v>0</v>
      </c>
      <c r="X951">
        <v>0</v>
      </c>
      <c r="Y951">
        <v>0</v>
      </c>
      <c r="Z951">
        <v>0</v>
      </c>
      <c r="AA951">
        <v>3</v>
      </c>
      <c r="AB951">
        <v>11</v>
      </c>
      <c r="AC951">
        <v>0</v>
      </c>
    </row>
    <row r="952" spans="1:29" ht="16.5" x14ac:dyDescent="0.3">
      <c r="A952">
        <v>6515</v>
      </c>
      <c r="B952">
        <v>1977</v>
      </c>
      <c r="C952" t="s">
        <v>29</v>
      </c>
      <c r="D952" t="s">
        <v>31</v>
      </c>
      <c r="E952">
        <v>39771</v>
      </c>
      <c r="F952">
        <v>1</v>
      </c>
      <c r="G952">
        <v>0</v>
      </c>
      <c r="H952" s="1">
        <v>41614</v>
      </c>
      <c r="I952">
        <v>92</v>
      </c>
      <c r="J952">
        <v>6</v>
      </c>
      <c r="K952">
        <v>2</v>
      </c>
      <c r="L952">
        <v>18</v>
      </c>
      <c r="M952">
        <v>2</v>
      </c>
      <c r="N952">
        <v>8</v>
      </c>
      <c r="O952">
        <v>14</v>
      </c>
      <c r="P952">
        <v>1</v>
      </c>
      <c r="Q952">
        <v>2</v>
      </c>
      <c r="R952">
        <v>0</v>
      </c>
      <c r="S952">
        <v>3</v>
      </c>
      <c r="T952">
        <v>4</v>
      </c>
      <c r="U952">
        <v>0</v>
      </c>
      <c r="V952">
        <v>0</v>
      </c>
      <c r="W952">
        <v>0</v>
      </c>
      <c r="X952">
        <v>0</v>
      </c>
      <c r="Y952">
        <v>0</v>
      </c>
      <c r="Z952">
        <v>0</v>
      </c>
      <c r="AA952">
        <v>3</v>
      </c>
      <c r="AB952">
        <v>11</v>
      </c>
      <c r="AC952">
        <v>0</v>
      </c>
    </row>
    <row r="953" spans="1:29" ht="16.5" x14ac:dyDescent="0.3">
      <c r="A953">
        <v>2882</v>
      </c>
      <c r="B953">
        <v>1975</v>
      </c>
      <c r="C953" t="s">
        <v>37</v>
      </c>
      <c r="D953" t="s">
        <v>35</v>
      </c>
      <c r="E953">
        <v>67893</v>
      </c>
      <c r="F953">
        <v>0</v>
      </c>
      <c r="G953">
        <v>1</v>
      </c>
      <c r="H953" s="1">
        <v>41183</v>
      </c>
      <c r="I953">
        <v>31</v>
      </c>
      <c r="J953">
        <v>711</v>
      </c>
      <c r="K953">
        <v>28</v>
      </c>
      <c r="L953">
        <v>142</v>
      </c>
      <c r="M953">
        <v>49</v>
      </c>
      <c r="N953">
        <v>18</v>
      </c>
      <c r="O953">
        <v>47</v>
      </c>
      <c r="P953">
        <v>2</v>
      </c>
      <c r="Q953">
        <v>3</v>
      </c>
      <c r="R953">
        <v>2</v>
      </c>
      <c r="S953">
        <v>9</v>
      </c>
      <c r="T953">
        <v>8</v>
      </c>
      <c r="U953">
        <v>0</v>
      </c>
      <c r="V953">
        <v>0</v>
      </c>
      <c r="W953">
        <v>0</v>
      </c>
      <c r="X953">
        <v>0</v>
      </c>
      <c r="Y953">
        <v>0</v>
      </c>
      <c r="Z953">
        <v>0</v>
      </c>
      <c r="AA953">
        <v>3</v>
      </c>
      <c r="AB953">
        <v>11</v>
      </c>
      <c r="AC953">
        <v>0</v>
      </c>
    </row>
    <row r="954" spans="1:29" ht="16.5" x14ac:dyDescent="0.3">
      <c r="A954">
        <v>7574</v>
      </c>
      <c r="B954">
        <v>1979</v>
      </c>
      <c r="C954" t="s">
        <v>32</v>
      </c>
      <c r="D954" t="s">
        <v>31</v>
      </c>
      <c r="E954">
        <v>27922</v>
      </c>
      <c r="F954">
        <v>1</v>
      </c>
      <c r="G954">
        <v>0</v>
      </c>
      <c r="H954" s="1">
        <v>41769</v>
      </c>
      <c r="I954">
        <v>80</v>
      </c>
      <c r="J954">
        <v>11</v>
      </c>
      <c r="K954">
        <v>0</v>
      </c>
      <c r="L954">
        <v>13</v>
      </c>
      <c r="M954">
        <v>2</v>
      </c>
      <c r="N954">
        <v>4</v>
      </c>
      <c r="O954">
        <v>11</v>
      </c>
      <c r="P954">
        <v>1</v>
      </c>
      <c r="Q954">
        <v>2</v>
      </c>
      <c r="R954">
        <v>0</v>
      </c>
      <c r="S954">
        <v>3</v>
      </c>
      <c r="T954">
        <v>4</v>
      </c>
      <c r="U954">
        <v>0</v>
      </c>
      <c r="V954">
        <v>0</v>
      </c>
      <c r="W954">
        <v>0</v>
      </c>
      <c r="X954">
        <v>0</v>
      </c>
      <c r="Y954">
        <v>0</v>
      </c>
      <c r="Z954">
        <v>0</v>
      </c>
      <c r="AA954">
        <v>3</v>
      </c>
      <c r="AB954">
        <v>11</v>
      </c>
      <c r="AC954">
        <v>0</v>
      </c>
    </row>
    <row r="955" spans="1:29" ht="16.5" x14ac:dyDescent="0.3">
      <c r="A955">
        <v>6387</v>
      </c>
      <c r="B955">
        <v>1976</v>
      </c>
      <c r="C955" t="s">
        <v>32</v>
      </c>
      <c r="D955" t="s">
        <v>31</v>
      </c>
      <c r="E955">
        <v>52190</v>
      </c>
      <c r="F955">
        <v>1</v>
      </c>
      <c r="G955">
        <v>1</v>
      </c>
      <c r="H955" s="1">
        <v>41767</v>
      </c>
      <c r="I955">
        <v>39</v>
      </c>
      <c r="J955">
        <v>42</v>
      </c>
      <c r="K955">
        <v>0</v>
      </c>
      <c r="L955">
        <v>17</v>
      </c>
      <c r="M955">
        <v>0</v>
      </c>
      <c r="N955">
        <v>0</v>
      </c>
      <c r="O955">
        <v>18</v>
      </c>
      <c r="P955">
        <v>3</v>
      </c>
      <c r="Q955">
        <v>2</v>
      </c>
      <c r="R955">
        <v>1</v>
      </c>
      <c r="S955">
        <v>3</v>
      </c>
      <c r="T955">
        <v>5</v>
      </c>
      <c r="U955">
        <v>1</v>
      </c>
      <c r="V955">
        <v>0</v>
      </c>
      <c r="W955">
        <v>0</v>
      </c>
      <c r="X955">
        <v>0</v>
      </c>
      <c r="Y955">
        <v>0</v>
      </c>
      <c r="Z955">
        <v>0</v>
      </c>
      <c r="AA955">
        <v>3</v>
      </c>
      <c r="AB955">
        <v>11</v>
      </c>
      <c r="AC955">
        <v>0</v>
      </c>
    </row>
    <row r="956" spans="1:29" ht="16.5" x14ac:dyDescent="0.3">
      <c r="A956">
        <v>5320</v>
      </c>
      <c r="B956">
        <v>1973</v>
      </c>
      <c r="C956" t="s">
        <v>34</v>
      </c>
      <c r="D956" t="s">
        <v>35</v>
      </c>
      <c r="E956">
        <v>44051</v>
      </c>
      <c r="F956">
        <v>1</v>
      </c>
      <c r="G956">
        <v>1</v>
      </c>
      <c r="H956" s="1">
        <v>41303</v>
      </c>
      <c r="I956">
        <v>20</v>
      </c>
      <c r="J956">
        <v>79</v>
      </c>
      <c r="K956">
        <v>7</v>
      </c>
      <c r="L956">
        <v>58</v>
      </c>
      <c r="M956">
        <v>6</v>
      </c>
      <c r="N956">
        <v>3</v>
      </c>
      <c r="O956">
        <v>18</v>
      </c>
      <c r="P956">
        <v>4</v>
      </c>
      <c r="Q956">
        <v>3</v>
      </c>
      <c r="R956">
        <v>1</v>
      </c>
      <c r="S956">
        <v>4</v>
      </c>
      <c r="T956">
        <v>6</v>
      </c>
      <c r="U956">
        <v>0</v>
      </c>
      <c r="V956">
        <v>0</v>
      </c>
      <c r="W956">
        <v>0</v>
      </c>
      <c r="X956">
        <v>0</v>
      </c>
      <c r="Y956">
        <v>0</v>
      </c>
      <c r="Z956">
        <v>0</v>
      </c>
      <c r="AA956">
        <v>3</v>
      </c>
      <c r="AB956">
        <v>11</v>
      </c>
      <c r="AC956">
        <v>1</v>
      </c>
    </row>
    <row r="957" spans="1:29" ht="16.5" x14ac:dyDescent="0.3">
      <c r="A957">
        <v>5048</v>
      </c>
      <c r="B957">
        <v>1971</v>
      </c>
      <c r="C957" t="s">
        <v>32</v>
      </c>
      <c r="D957" t="s">
        <v>30</v>
      </c>
      <c r="E957">
        <v>42767</v>
      </c>
      <c r="F957">
        <v>2</v>
      </c>
      <c r="G957">
        <v>0</v>
      </c>
      <c r="H957" s="1">
        <v>41405</v>
      </c>
      <c r="I957">
        <v>53</v>
      </c>
      <c r="J957">
        <v>20</v>
      </c>
      <c r="K957">
        <v>6</v>
      </c>
      <c r="L957">
        <v>43</v>
      </c>
      <c r="M957">
        <v>19</v>
      </c>
      <c r="N957">
        <v>5</v>
      </c>
      <c r="O957">
        <v>38</v>
      </c>
      <c r="P957">
        <v>1</v>
      </c>
      <c r="Q957">
        <v>3</v>
      </c>
      <c r="R957">
        <v>1</v>
      </c>
      <c r="S957">
        <v>2</v>
      </c>
      <c r="T957">
        <v>8</v>
      </c>
      <c r="U957">
        <v>0</v>
      </c>
      <c r="V957">
        <v>0</v>
      </c>
      <c r="W957">
        <v>0</v>
      </c>
      <c r="X957">
        <v>0</v>
      </c>
      <c r="Y957">
        <v>0</v>
      </c>
      <c r="Z957">
        <v>0</v>
      </c>
      <c r="AA957">
        <v>3</v>
      </c>
      <c r="AB957">
        <v>11</v>
      </c>
      <c r="AC957">
        <v>0</v>
      </c>
    </row>
    <row r="958" spans="1:29" ht="16.5" x14ac:dyDescent="0.3">
      <c r="A958">
        <v>8146</v>
      </c>
      <c r="B958">
        <v>1976</v>
      </c>
      <c r="C958" t="s">
        <v>34</v>
      </c>
      <c r="D958" t="s">
        <v>31</v>
      </c>
      <c r="E958">
        <v>46106</v>
      </c>
      <c r="F958">
        <v>1</v>
      </c>
      <c r="G958">
        <v>1</v>
      </c>
      <c r="H958" s="1">
        <v>41770</v>
      </c>
      <c r="I958">
        <v>84</v>
      </c>
      <c r="J958">
        <v>30</v>
      </c>
      <c r="K958">
        <v>0</v>
      </c>
      <c r="L958">
        <v>8</v>
      </c>
      <c r="M958">
        <v>2</v>
      </c>
      <c r="N958">
        <v>0</v>
      </c>
      <c r="O958">
        <v>14</v>
      </c>
      <c r="P958">
        <v>1</v>
      </c>
      <c r="Q958">
        <v>1</v>
      </c>
      <c r="R958">
        <v>1</v>
      </c>
      <c r="S958">
        <v>2</v>
      </c>
      <c r="T958">
        <v>6</v>
      </c>
      <c r="U958">
        <v>0</v>
      </c>
      <c r="V958">
        <v>0</v>
      </c>
      <c r="W958">
        <v>0</v>
      </c>
      <c r="X958">
        <v>0</v>
      </c>
      <c r="Y958">
        <v>0</v>
      </c>
      <c r="Z958">
        <v>0</v>
      </c>
      <c r="AA958">
        <v>3</v>
      </c>
      <c r="AB958">
        <v>11</v>
      </c>
      <c r="AC958">
        <v>0</v>
      </c>
    </row>
    <row r="959" spans="1:29" ht="16.5" x14ac:dyDescent="0.3">
      <c r="A959">
        <v>10031</v>
      </c>
      <c r="B959">
        <v>1976</v>
      </c>
      <c r="C959" t="s">
        <v>32</v>
      </c>
      <c r="D959" t="s">
        <v>33</v>
      </c>
      <c r="E959">
        <v>16927</v>
      </c>
      <c r="F959">
        <v>1</v>
      </c>
      <c r="G959">
        <v>1</v>
      </c>
      <c r="H959" s="1">
        <v>41315</v>
      </c>
      <c r="I959">
        <v>50</v>
      </c>
      <c r="J959">
        <v>20</v>
      </c>
      <c r="K959">
        <v>2</v>
      </c>
      <c r="L959">
        <v>23</v>
      </c>
      <c r="M959">
        <v>3</v>
      </c>
      <c r="N959">
        <v>1</v>
      </c>
      <c r="O959">
        <v>4</v>
      </c>
      <c r="P959">
        <v>5</v>
      </c>
      <c r="Q959">
        <v>3</v>
      </c>
      <c r="R959">
        <v>0</v>
      </c>
      <c r="S959">
        <v>4</v>
      </c>
      <c r="T959">
        <v>8</v>
      </c>
      <c r="U959">
        <v>0</v>
      </c>
      <c r="V959">
        <v>0</v>
      </c>
      <c r="W959">
        <v>0</v>
      </c>
      <c r="X959">
        <v>0</v>
      </c>
      <c r="Y959">
        <v>0</v>
      </c>
      <c r="Z959">
        <v>0</v>
      </c>
      <c r="AA959">
        <v>3</v>
      </c>
      <c r="AB959">
        <v>11</v>
      </c>
      <c r="AC959">
        <v>0</v>
      </c>
    </row>
    <row r="960" spans="1:29" ht="16.5" x14ac:dyDescent="0.3">
      <c r="A960">
        <v>5748</v>
      </c>
      <c r="B960">
        <v>1965</v>
      </c>
      <c r="C960" t="s">
        <v>29</v>
      </c>
      <c r="D960" t="s">
        <v>33</v>
      </c>
      <c r="E960">
        <v>59754</v>
      </c>
      <c r="F960">
        <v>0</v>
      </c>
      <c r="G960">
        <v>1</v>
      </c>
      <c r="H960" s="1">
        <v>41244</v>
      </c>
      <c r="I960">
        <v>96</v>
      </c>
      <c r="J960">
        <v>115</v>
      </c>
      <c r="K960">
        <v>27</v>
      </c>
      <c r="L960">
        <v>44</v>
      </c>
      <c r="M960">
        <v>4</v>
      </c>
      <c r="N960">
        <v>146</v>
      </c>
      <c r="O960">
        <v>139</v>
      </c>
      <c r="P960">
        <v>3</v>
      </c>
      <c r="Q960">
        <v>5</v>
      </c>
      <c r="R960">
        <v>2</v>
      </c>
      <c r="S960">
        <v>6</v>
      </c>
      <c r="T960">
        <v>5</v>
      </c>
      <c r="U960">
        <v>0</v>
      </c>
      <c r="V960">
        <v>0</v>
      </c>
      <c r="W960">
        <v>0</v>
      </c>
      <c r="X960">
        <v>0</v>
      </c>
      <c r="Y960">
        <v>0</v>
      </c>
      <c r="Z960">
        <v>0</v>
      </c>
      <c r="AA960">
        <v>3</v>
      </c>
      <c r="AB960">
        <v>11</v>
      </c>
      <c r="AC960">
        <v>1</v>
      </c>
    </row>
    <row r="961" spans="1:29" ht="16.5" x14ac:dyDescent="0.3">
      <c r="A961">
        <v>2134</v>
      </c>
      <c r="B961">
        <v>1952</v>
      </c>
      <c r="C961" t="s">
        <v>29</v>
      </c>
      <c r="D961" t="s">
        <v>30</v>
      </c>
      <c r="E961">
        <v>53700</v>
      </c>
      <c r="F961">
        <v>0</v>
      </c>
      <c r="G961">
        <v>1</v>
      </c>
      <c r="H961" s="1">
        <v>41138</v>
      </c>
      <c r="I961">
        <v>94</v>
      </c>
      <c r="J961">
        <v>263</v>
      </c>
      <c r="K961">
        <v>5</v>
      </c>
      <c r="L961">
        <v>233</v>
      </c>
      <c r="M961">
        <v>69</v>
      </c>
      <c r="N961">
        <v>41</v>
      </c>
      <c r="O961">
        <v>83</v>
      </c>
      <c r="P961">
        <v>4</v>
      </c>
      <c r="Q961">
        <v>5</v>
      </c>
      <c r="R961">
        <v>5</v>
      </c>
      <c r="S961">
        <v>8</v>
      </c>
      <c r="T961">
        <v>5</v>
      </c>
      <c r="U961">
        <v>0</v>
      </c>
      <c r="V961">
        <v>0</v>
      </c>
      <c r="W961">
        <v>0</v>
      </c>
      <c r="X961">
        <v>0</v>
      </c>
      <c r="Y961">
        <v>0</v>
      </c>
      <c r="Z961">
        <v>0</v>
      </c>
      <c r="AA961">
        <v>3</v>
      </c>
      <c r="AB961">
        <v>11</v>
      </c>
      <c r="AC961">
        <v>0</v>
      </c>
    </row>
    <row r="962" spans="1:29" ht="16.5" x14ac:dyDescent="0.3">
      <c r="A962">
        <v>1523</v>
      </c>
      <c r="B962">
        <v>1973</v>
      </c>
      <c r="C962" t="s">
        <v>29</v>
      </c>
      <c r="D962" t="s">
        <v>33</v>
      </c>
      <c r="E962">
        <v>59041</v>
      </c>
      <c r="F962">
        <v>1</v>
      </c>
      <c r="G962">
        <v>1</v>
      </c>
      <c r="H962" s="1">
        <v>41766</v>
      </c>
      <c r="I962">
        <v>25</v>
      </c>
      <c r="J962">
        <v>69</v>
      </c>
      <c r="K962">
        <v>2</v>
      </c>
      <c r="L962">
        <v>15</v>
      </c>
      <c r="M962">
        <v>2</v>
      </c>
      <c r="N962">
        <v>2</v>
      </c>
      <c r="O962">
        <v>6</v>
      </c>
      <c r="P962">
        <v>2</v>
      </c>
      <c r="Q962">
        <v>2</v>
      </c>
      <c r="R962">
        <v>0</v>
      </c>
      <c r="S962">
        <v>4</v>
      </c>
      <c r="T962">
        <v>5</v>
      </c>
      <c r="U962">
        <v>0</v>
      </c>
      <c r="V962">
        <v>0</v>
      </c>
      <c r="W962">
        <v>0</v>
      </c>
      <c r="X962">
        <v>0</v>
      </c>
      <c r="Y962">
        <v>0</v>
      </c>
      <c r="Z962">
        <v>0</v>
      </c>
      <c r="AA962">
        <v>3</v>
      </c>
      <c r="AB962">
        <v>11</v>
      </c>
      <c r="AC962">
        <v>0</v>
      </c>
    </row>
    <row r="963" spans="1:29" ht="16.5" x14ac:dyDescent="0.3">
      <c r="A963">
        <v>9665</v>
      </c>
      <c r="B963">
        <v>1957</v>
      </c>
      <c r="C963" t="s">
        <v>32</v>
      </c>
      <c r="D963" t="s">
        <v>35</v>
      </c>
      <c r="E963">
        <v>54237</v>
      </c>
      <c r="F963">
        <v>0</v>
      </c>
      <c r="G963">
        <v>1</v>
      </c>
      <c r="H963" s="1">
        <v>41391</v>
      </c>
      <c r="I963">
        <v>48</v>
      </c>
      <c r="J963">
        <v>267</v>
      </c>
      <c r="K963">
        <v>3</v>
      </c>
      <c r="L963">
        <v>30</v>
      </c>
      <c r="M963">
        <v>4</v>
      </c>
      <c r="N963">
        <v>0</v>
      </c>
      <c r="O963">
        <v>57</v>
      </c>
      <c r="P963">
        <v>4</v>
      </c>
      <c r="Q963">
        <v>5</v>
      </c>
      <c r="R963">
        <v>2</v>
      </c>
      <c r="S963">
        <v>5</v>
      </c>
      <c r="T963">
        <v>6</v>
      </c>
      <c r="U963">
        <v>0</v>
      </c>
      <c r="V963">
        <v>0</v>
      </c>
      <c r="W963">
        <v>0</v>
      </c>
      <c r="X963">
        <v>0</v>
      </c>
      <c r="Y963">
        <v>0</v>
      </c>
      <c r="Z963">
        <v>0</v>
      </c>
      <c r="AA963">
        <v>3</v>
      </c>
      <c r="AB963">
        <v>11</v>
      </c>
      <c r="AC963">
        <v>0</v>
      </c>
    </row>
    <row r="964" spans="1:29" ht="16.5" x14ac:dyDescent="0.3">
      <c r="A964">
        <v>4640</v>
      </c>
      <c r="B964">
        <v>1967</v>
      </c>
      <c r="C964" t="s">
        <v>29</v>
      </c>
      <c r="D964" t="s">
        <v>35</v>
      </c>
      <c r="E964">
        <v>70647</v>
      </c>
      <c r="F964">
        <v>0</v>
      </c>
      <c r="G964">
        <v>1</v>
      </c>
      <c r="H964" s="1">
        <v>41173</v>
      </c>
      <c r="I964">
        <v>65</v>
      </c>
      <c r="J964">
        <v>561</v>
      </c>
      <c r="K964">
        <v>85</v>
      </c>
      <c r="L964">
        <v>171</v>
      </c>
      <c r="M964">
        <v>25</v>
      </c>
      <c r="N964">
        <v>123</v>
      </c>
      <c r="O964">
        <v>114</v>
      </c>
      <c r="P964">
        <v>2</v>
      </c>
      <c r="Q964">
        <v>4</v>
      </c>
      <c r="R964">
        <v>7</v>
      </c>
      <c r="S964">
        <v>13</v>
      </c>
      <c r="T964">
        <v>2</v>
      </c>
      <c r="U964">
        <v>0</v>
      </c>
      <c r="V964">
        <v>0</v>
      </c>
      <c r="W964">
        <v>0</v>
      </c>
      <c r="X964">
        <v>0</v>
      </c>
      <c r="Y964">
        <v>0</v>
      </c>
      <c r="Z964">
        <v>0</v>
      </c>
      <c r="AA964">
        <v>3</v>
      </c>
      <c r="AB964">
        <v>11</v>
      </c>
      <c r="AC964">
        <v>0</v>
      </c>
    </row>
    <row r="965" spans="1:29" ht="16.5" x14ac:dyDescent="0.3">
      <c r="A965">
        <v>3635</v>
      </c>
      <c r="B965">
        <v>1962</v>
      </c>
      <c r="C965" t="s">
        <v>32</v>
      </c>
      <c r="D965" t="s">
        <v>30</v>
      </c>
      <c r="E965">
        <v>52597</v>
      </c>
      <c r="F965">
        <v>0</v>
      </c>
      <c r="G965">
        <v>1</v>
      </c>
      <c r="H965" s="1">
        <v>41766</v>
      </c>
      <c r="I965">
        <v>69</v>
      </c>
      <c r="J965">
        <v>492</v>
      </c>
      <c r="K965">
        <v>0</v>
      </c>
      <c r="L965">
        <v>37</v>
      </c>
      <c r="M965">
        <v>7</v>
      </c>
      <c r="N965">
        <v>0</v>
      </c>
      <c r="O965">
        <v>42</v>
      </c>
      <c r="P965">
        <v>3</v>
      </c>
      <c r="Q965">
        <v>6</v>
      </c>
      <c r="R965">
        <v>3</v>
      </c>
      <c r="S965">
        <v>8</v>
      </c>
      <c r="T965">
        <v>5</v>
      </c>
      <c r="U965">
        <v>0</v>
      </c>
      <c r="V965">
        <v>0</v>
      </c>
      <c r="W965">
        <v>0</v>
      </c>
      <c r="X965">
        <v>0</v>
      </c>
      <c r="Y965">
        <v>0</v>
      </c>
      <c r="Z965">
        <v>0</v>
      </c>
      <c r="AA965">
        <v>3</v>
      </c>
      <c r="AB965">
        <v>11</v>
      </c>
      <c r="AC965">
        <v>0</v>
      </c>
    </row>
    <row r="966" spans="1:29" ht="16.5" x14ac:dyDescent="0.3">
      <c r="A966">
        <v>3547</v>
      </c>
      <c r="B966">
        <v>1969</v>
      </c>
      <c r="C966" t="s">
        <v>34</v>
      </c>
      <c r="D966" t="s">
        <v>31</v>
      </c>
      <c r="E966">
        <v>41021</v>
      </c>
      <c r="F966">
        <v>1</v>
      </c>
      <c r="G966">
        <v>0</v>
      </c>
      <c r="H966" s="1">
        <v>41273</v>
      </c>
      <c r="I966">
        <v>12</v>
      </c>
      <c r="J966">
        <v>14</v>
      </c>
      <c r="K966">
        <v>7</v>
      </c>
      <c r="L966">
        <v>9</v>
      </c>
      <c r="M966">
        <v>6</v>
      </c>
      <c r="N966">
        <v>16</v>
      </c>
      <c r="O966">
        <v>12</v>
      </c>
      <c r="P966">
        <v>2</v>
      </c>
      <c r="Q966">
        <v>2</v>
      </c>
      <c r="R966">
        <v>0</v>
      </c>
      <c r="S966">
        <v>3</v>
      </c>
      <c r="T966">
        <v>6</v>
      </c>
      <c r="U966">
        <v>0</v>
      </c>
      <c r="V966">
        <v>0</v>
      </c>
      <c r="W966">
        <v>0</v>
      </c>
      <c r="X966">
        <v>0</v>
      </c>
      <c r="Y966">
        <v>0</v>
      </c>
      <c r="Z966">
        <v>0</v>
      </c>
      <c r="AA966">
        <v>3</v>
      </c>
      <c r="AB966">
        <v>11</v>
      </c>
      <c r="AC966">
        <v>1</v>
      </c>
    </row>
    <row r="967" spans="1:29" ht="16.5" x14ac:dyDescent="0.3">
      <c r="A967">
        <v>2456</v>
      </c>
      <c r="B967">
        <v>1975</v>
      </c>
      <c r="C967" t="s">
        <v>32</v>
      </c>
      <c r="D967" t="s">
        <v>33</v>
      </c>
      <c r="E967">
        <v>40233</v>
      </c>
      <c r="F967">
        <v>0</v>
      </c>
      <c r="G967">
        <v>1</v>
      </c>
      <c r="H967" s="1">
        <v>41561</v>
      </c>
      <c r="I967">
        <v>84</v>
      </c>
      <c r="J967">
        <v>80</v>
      </c>
      <c r="K967">
        <v>4</v>
      </c>
      <c r="L967">
        <v>46</v>
      </c>
      <c r="M967">
        <v>0</v>
      </c>
      <c r="N967">
        <v>17</v>
      </c>
      <c r="O967">
        <v>2</v>
      </c>
      <c r="P967">
        <v>5</v>
      </c>
      <c r="Q967">
        <v>2</v>
      </c>
      <c r="R967">
        <v>1</v>
      </c>
      <c r="S967">
        <v>5</v>
      </c>
      <c r="T967">
        <v>6</v>
      </c>
      <c r="U967">
        <v>0</v>
      </c>
      <c r="V967">
        <v>0</v>
      </c>
      <c r="W967">
        <v>0</v>
      </c>
      <c r="X967">
        <v>0</v>
      </c>
      <c r="Y967">
        <v>0</v>
      </c>
      <c r="Z967">
        <v>0</v>
      </c>
      <c r="AA967">
        <v>3</v>
      </c>
      <c r="AB967">
        <v>11</v>
      </c>
      <c r="AC967">
        <v>0</v>
      </c>
    </row>
    <row r="968" spans="1:29" ht="16.5" x14ac:dyDescent="0.3">
      <c r="A968">
        <v>5633</v>
      </c>
      <c r="B968">
        <v>1980</v>
      </c>
      <c r="C968" t="s">
        <v>29</v>
      </c>
      <c r="D968" t="s">
        <v>33</v>
      </c>
      <c r="E968">
        <v>50183</v>
      </c>
      <c r="F968">
        <v>1</v>
      </c>
      <c r="G968">
        <v>1</v>
      </c>
      <c r="H968" s="1">
        <v>41815</v>
      </c>
      <c r="I968">
        <v>47</v>
      </c>
      <c r="J968">
        <v>97</v>
      </c>
      <c r="K968">
        <v>12</v>
      </c>
      <c r="L968">
        <v>84</v>
      </c>
      <c r="M968">
        <v>13</v>
      </c>
      <c r="N968">
        <v>10</v>
      </c>
      <c r="O968">
        <v>15</v>
      </c>
      <c r="P968">
        <v>7</v>
      </c>
      <c r="Q968">
        <v>3</v>
      </c>
      <c r="R968">
        <v>1</v>
      </c>
      <c r="S968">
        <v>6</v>
      </c>
      <c r="T968">
        <v>5</v>
      </c>
      <c r="U968">
        <v>0</v>
      </c>
      <c r="V968">
        <v>0</v>
      </c>
      <c r="W968">
        <v>0</v>
      </c>
      <c r="X968">
        <v>0</v>
      </c>
      <c r="Y968">
        <v>0</v>
      </c>
      <c r="Z968">
        <v>0</v>
      </c>
      <c r="AA968">
        <v>3</v>
      </c>
      <c r="AB968">
        <v>11</v>
      </c>
      <c r="AC968">
        <v>0</v>
      </c>
    </row>
    <row r="969" spans="1:29" ht="16.5" x14ac:dyDescent="0.3">
      <c r="A969">
        <v>7801</v>
      </c>
      <c r="B969">
        <v>1959</v>
      </c>
      <c r="C969" t="s">
        <v>29</v>
      </c>
      <c r="D969" t="s">
        <v>31</v>
      </c>
      <c r="E969">
        <v>54753</v>
      </c>
      <c r="F969">
        <v>0</v>
      </c>
      <c r="G969">
        <v>1</v>
      </c>
      <c r="H969" s="1">
        <v>41529</v>
      </c>
      <c r="I969">
        <v>87</v>
      </c>
      <c r="J969">
        <v>197</v>
      </c>
      <c r="K969">
        <v>107</v>
      </c>
      <c r="L969">
        <v>227</v>
      </c>
      <c r="M969">
        <v>7</v>
      </c>
      <c r="N969">
        <v>59</v>
      </c>
      <c r="O969">
        <v>131</v>
      </c>
      <c r="P969">
        <v>3</v>
      </c>
      <c r="Q969">
        <v>5</v>
      </c>
      <c r="R969">
        <v>2</v>
      </c>
      <c r="S969">
        <v>11</v>
      </c>
      <c r="T969">
        <v>4</v>
      </c>
      <c r="U969">
        <v>0</v>
      </c>
      <c r="V969">
        <v>0</v>
      </c>
      <c r="W969">
        <v>0</v>
      </c>
      <c r="X969">
        <v>0</v>
      </c>
      <c r="Y969">
        <v>0</v>
      </c>
      <c r="Z969">
        <v>0</v>
      </c>
      <c r="AA969">
        <v>3</v>
      </c>
      <c r="AB969">
        <v>11</v>
      </c>
      <c r="AC969">
        <v>0</v>
      </c>
    </row>
    <row r="970" spans="1:29" ht="16.5" x14ac:dyDescent="0.3">
      <c r="A970">
        <v>10489</v>
      </c>
      <c r="B970">
        <v>1973</v>
      </c>
      <c r="C970" t="s">
        <v>29</v>
      </c>
      <c r="D970" t="s">
        <v>33</v>
      </c>
      <c r="E970">
        <v>92955</v>
      </c>
      <c r="F970">
        <v>0</v>
      </c>
      <c r="G970">
        <v>0</v>
      </c>
      <c r="H970" s="1">
        <v>41505</v>
      </c>
      <c r="I970">
        <v>35</v>
      </c>
      <c r="J970">
        <v>693</v>
      </c>
      <c r="K970">
        <v>21</v>
      </c>
      <c r="L970">
        <v>925</v>
      </c>
      <c r="M970">
        <v>31</v>
      </c>
      <c r="N970">
        <v>24</v>
      </c>
      <c r="O970">
        <v>84</v>
      </c>
      <c r="P970">
        <v>1</v>
      </c>
      <c r="Q970">
        <v>6</v>
      </c>
      <c r="R970">
        <v>7</v>
      </c>
      <c r="S970">
        <v>9</v>
      </c>
      <c r="T970">
        <v>2</v>
      </c>
      <c r="U970">
        <v>0</v>
      </c>
      <c r="V970">
        <v>0</v>
      </c>
      <c r="W970">
        <v>1</v>
      </c>
      <c r="X970">
        <v>1</v>
      </c>
      <c r="Y970">
        <v>0</v>
      </c>
      <c r="Z970">
        <v>0</v>
      </c>
      <c r="AA970">
        <v>3</v>
      </c>
      <c r="AB970">
        <v>11</v>
      </c>
      <c r="AC970">
        <v>1</v>
      </c>
    </row>
    <row r="971" spans="1:29" ht="16.5" x14ac:dyDescent="0.3">
      <c r="A971">
        <v>7011</v>
      </c>
      <c r="B971">
        <v>1973</v>
      </c>
      <c r="C971" t="s">
        <v>29</v>
      </c>
      <c r="D971" t="s">
        <v>33</v>
      </c>
      <c r="E971">
        <v>33471</v>
      </c>
      <c r="F971">
        <v>1</v>
      </c>
      <c r="G971">
        <v>0</v>
      </c>
      <c r="H971" s="1">
        <v>41194</v>
      </c>
      <c r="I971">
        <v>47</v>
      </c>
      <c r="J971">
        <v>43</v>
      </c>
      <c r="K971">
        <v>2</v>
      </c>
      <c r="L971">
        <v>27</v>
      </c>
      <c r="M971">
        <v>0</v>
      </c>
      <c r="N971">
        <v>9</v>
      </c>
      <c r="O971">
        <v>12</v>
      </c>
      <c r="P971">
        <v>3</v>
      </c>
      <c r="Q971">
        <v>3</v>
      </c>
      <c r="R971">
        <v>0</v>
      </c>
      <c r="S971">
        <v>4</v>
      </c>
      <c r="T971">
        <v>7</v>
      </c>
      <c r="U971">
        <v>0</v>
      </c>
      <c r="V971">
        <v>0</v>
      </c>
      <c r="W971">
        <v>0</v>
      </c>
      <c r="X971">
        <v>0</v>
      </c>
      <c r="Y971">
        <v>0</v>
      </c>
      <c r="Z971">
        <v>0</v>
      </c>
      <c r="AA971">
        <v>3</v>
      </c>
      <c r="AB971">
        <v>11</v>
      </c>
      <c r="AC971">
        <v>0</v>
      </c>
    </row>
    <row r="972" spans="1:29" ht="16.5" x14ac:dyDescent="0.3">
      <c r="A972">
        <v>2620</v>
      </c>
      <c r="B972">
        <v>1974</v>
      </c>
      <c r="C972" t="s">
        <v>32</v>
      </c>
      <c r="D972" t="s">
        <v>33</v>
      </c>
      <c r="E972">
        <v>34596</v>
      </c>
      <c r="F972">
        <v>1</v>
      </c>
      <c r="G972">
        <v>0</v>
      </c>
      <c r="H972" s="1">
        <v>41377</v>
      </c>
      <c r="I972">
        <v>48</v>
      </c>
      <c r="J972">
        <v>14</v>
      </c>
      <c r="K972">
        <v>0</v>
      </c>
      <c r="L972">
        <v>2</v>
      </c>
      <c r="M972">
        <v>0</v>
      </c>
      <c r="N972">
        <v>0</v>
      </c>
      <c r="O972">
        <v>7</v>
      </c>
      <c r="P972">
        <v>1</v>
      </c>
      <c r="Q972">
        <v>1</v>
      </c>
      <c r="R972">
        <v>0</v>
      </c>
      <c r="S972">
        <v>2</v>
      </c>
      <c r="T972">
        <v>8</v>
      </c>
      <c r="U972">
        <v>0</v>
      </c>
      <c r="V972">
        <v>0</v>
      </c>
      <c r="W972">
        <v>0</v>
      </c>
      <c r="X972">
        <v>0</v>
      </c>
      <c r="Y972">
        <v>0</v>
      </c>
      <c r="Z972">
        <v>0</v>
      </c>
      <c r="AA972">
        <v>3</v>
      </c>
      <c r="AB972">
        <v>11</v>
      </c>
      <c r="AC972">
        <v>1</v>
      </c>
    </row>
    <row r="973" spans="1:29" ht="16.5" x14ac:dyDescent="0.3">
      <c r="A973">
        <v>3933</v>
      </c>
      <c r="B973">
        <v>1980</v>
      </c>
      <c r="C973" t="s">
        <v>29</v>
      </c>
      <c r="D973" t="s">
        <v>31</v>
      </c>
      <c r="E973">
        <v>44010</v>
      </c>
      <c r="F973">
        <v>1</v>
      </c>
      <c r="G973">
        <v>0</v>
      </c>
      <c r="H973" s="1">
        <v>41195</v>
      </c>
      <c r="I973">
        <v>46</v>
      </c>
      <c r="J973">
        <v>186</v>
      </c>
      <c r="K973">
        <v>36</v>
      </c>
      <c r="L973">
        <v>234</v>
      </c>
      <c r="M973">
        <v>86</v>
      </c>
      <c r="N973">
        <v>72</v>
      </c>
      <c r="O973">
        <v>48</v>
      </c>
      <c r="P973">
        <v>6</v>
      </c>
      <c r="Q973">
        <v>10</v>
      </c>
      <c r="R973">
        <v>2</v>
      </c>
      <c r="S973">
        <v>6</v>
      </c>
      <c r="T973">
        <v>9</v>
      </c>
      <c r="U973">
        <v>0</v>
      </c>
      <c r="V973">
        <v>0</v>
      </c>
      <c r="W973">
        <v>0</v>
      </c>
      <c r="X973">
        <v>0</v>
      </c>
      <c r="Y973">
        <v>0</v>
      </c>
      <c r="Z973">
        <v>0</v>
      </c>
      <c r="AA973">
        <v>3</v>
      </c>
      <c r="AB973">
        <v>11</v>
      </c>
      <c r="AC973">
        <v>0</v>
      </c>
    </row>
    <row r="974" spans="1:29" ht="16.5" x14ac:dyDescent="0.3">
      <c r="A974">
        <v>10981</v>
      </c>
      <c r="B974">
        <v>1988</v>
      </c>
      <c r="C974" t="s">
        <v>29</v>
      </c>
      <c r="D974" t="s">
        <v>33</v>
      </c>
      <c r="E974">
        <v>84219</v>
      </c>
      <c r="F974">
        <v>0</v>
      </c>
      <c r="G974">
        <v>0</v>
      </c>
      <c r="H974" s="1">
        <v>41672</v>
      </c>
      <c r="I974">
        <v>27</v>
      </c>
      <c r="J974">
        <v>434</v>
      </c>
      <c r="K974">
        <v>137</v>
      </c>
      <c r="L974">
        <v>400</v>
      </c>
      <c r="M974">
        <v>45</v>
      </c>
      <c r="N974">
        <v>137</v>
      </c>
      <c r="O974">
        <v>45</v>
      </c>
      <c r="P974">
        <v>1</v>
      </c>
      <c r="Q974">
        <v>3</v>
      </c>
      <c r="R974">
        <v>4</v>
      </c>
      <c r="S974">
        <v>10</v>
      </c>
      <c r="T974">
        <v>1</v>
      </c>
      <c r="U974">
        <v>0</v>
      </c>
      <c r="V974">
        <v>0</v>
      </c>
      <c r="W974">
        <v>0</v>
      </c>
      <c r="X974">
        <v>0</v>
      </c>
      <c r="Y974">
        <v>0</v>
      </c>
      <c r="Z974">
        <v>0</v>
      </c>
      <c r="AA974">
        <v>3</v>
      </c>
      <c r="AB974">
        <v>11</v>
      </c>
      <c r="AC974">
        <v>0</v>
      </c>
    </row>
    <row r="975" spans="1:29" ht="16.5" x14ac:dyDescent="0.3">
      <c r="A975">
        <v>1734</v>
      </c>
      <c r="B975">
        <v>1968</v>
      </c>
      <c r="C975" t="s">
        <v>32</v>
      </c>
      <c r="D975" t="s">
        <v>31</v>
      </c>
      <c r="E975">
        <v>40706</v>
      </c>
      <c r="F975">
        <v>2</v>
      </c>
      <c r="G975">
        <v>1</v>
      </c>
      <c r="H975" s="1">
        <v>41291</v>
      </c>
      <c r="I975">
        <v>37</v>
      </c>
      <c r="J975">
        <v>59</v>
      </c>
      <c r="K975">
        <v>0</v>
      </c>
      <c r="L975">
        <v>11</v>
      </c>
      <c r="M975">
        <v>4</v>
      </c>
      <c r="N975">
        <v>2</v>
      </c>
      <c r="O975">
        <v>5</v>
      </c>
      <c r="P975">
        <v>4</v>
      </c>
      <c r="Q975">
        <v>3</v>
      </c>
      <c r="R975">
        <v>0</v>
      </c>
      <c r="S975">
        <v>4</v>
      </c>
      <c r="T975">
        <v>7</v>
      </c>
      <c r="U975">
        <v>0</v>
      </c>
      <c r="V975">
        <v>0</v>
      </c>
      <c r="W975">
        <v>0</v>
      </c>
      <c r="X975">
        <v>0</v>
      </c>
      <c r="Y975">
        <v>0</v>
      </c>
      <c r="Z975">
        <v>0</v>
      </c>
      <c r="AA975">
        <v>3</v>
      </c>
      <c r="AB975">
        <v>11</v>
      </c>
      <c r="AC975">
        <v>0</v>
      </c>
    </row>
    <row r="976" spans="1:29" ht="16.5" x14ac:dyDescent="0.3">
      <c r="A976">
        <v>10995</v>
      </c>
      <c r="B976">
        <v>1988</v>
      </c>
      <c r="C976" t="s">
        <v>37</v>
      </c>
      <c r="D976" t="s">
        <v>33</v>
      </c>
      <c r="E976">
        <v>15716</v>
      </c>
      <c r="F976">
        <v>1</v>
      </c>
      <c r="G976">
        <v>0</v>
      </c>
      <c r="H976" s="1">
        <v>41225</v>
      </c>
      <c r="I976">
        <v>8</v>
      </c>
      <c r="J976">
        <v>16</v>
      </c>
      <c r="K976">
        <v>5</v>
      </c>
      <c r="L976">
        <v>30</v>
      </c>
      <c r="M976">
        <v>8</v>
      </c>
      <c r="N976">
        <v>7</v>
      </c>
      <c r="O976">
        <v>26</v>
      </c>
      <c r="P976">
        <v>3</v>
      </c>
      <c r="Q976">
        <v>3</v>
      </c>
      <c r="R976">
        <v>0</v>
      </c>
      <c r="S976">
        <v>4</v>
      </c>
      <c r="T976">
        <v>8</v>
      </c>
      <c r="U976">
        <v>0</v>
      </c>
      <c r="V976">
        <v>0</v>
      </c>
      <c r="W976">
        <v>0</v>
      </c>
      <c r="X976">
        <v>0</v>
      </c>
      <c r="Y976">
        <v>0</v>
      </c>
      <c r="Z976">
        <v>1</v>
      </c>
      <c r="AA976">
        <v>3</v>
      </c>
      <c r="AB976">
        <v>11</v>
      </c>
      <c r="AC976">
        <v>0</v>
      </c>
    </row>
    <row r="977" spans="1:29" ht="16.5" x14ac:dyDescent="0.3">
      <c r="A977">
        <v>6357</v>
      </c>
      <c r="B977">
        <v>1959</v>
      </c>
      <c r="C977" t="s">
        <v>37</v>
      </c>
      <c r="D977" t="s">
        <v>35</v>
      </c>
      <c r="E977">
        <v>59052</v>
      </c>
      <c r="F977">
        <v>0</v>
      </c>
      <c r="G977">
        <v>1</v>
      </c>
      <c r="H977" s="1">
        <v>41595</v>
      </c>
      <c r="I977">
        <v>29</v>
      </c>
      <c r="J977">
        <v>230</v>
      </c>
      <c r="K977">
        <v>35</v>
      </c>
      <c r="L977">
        <v>75</v>
      </c>
      <c r="M977">
        <v>63</v>
      </c>
      <c r="N977">
        <v>57</v>
      </c>
      <c r="O977">
        <v>31</v>
      </c>
      <c r="P977">
        <v>3</v>
      </c>
      <c r="Q977">
        <v>7</v>
      </c>
      <c r="R977">
        <v>1</v>
      </c>
      <c r="S977">
        <v>7</v>
      </c>
      <c r="T977">
        <v>5</v>
      </c>
      <c r="U977">
        <v>0</v>
      </c>
      <c r="V977">
        <v>0</v>
      </c>
      <c r="W977">
        <v>0</v>
      </c>
      <c r="X977">
        <v>0</v>
      </c>
      <c r="Y977">
        <v>0</v>
      </c>
      <c r="Z977">
        <v>0</v>
      </c>
      <c r="AA977">
        <v>3</v>
      </c>
      <c r="AB977">
        <v>11</v>
      </c>
      <c r="AC977">
        <v>0</v>
      </c>
    </row>
    <row r="978" spans="1:29" ht="16.5" x14ac:dyDescent="0.3">
      <c r="A978">
        <v>9209</v>
      </c>
      <c r="B978">
        <v>1971</v>
      </c>
      <c r="C978" t="s">
        <v>34</v>
      </c>
      <c r="D978" t="s">
        <v>31</v>
      </c>
      <c r="E978">
        <v>80573</v>
      </c>
      <c r="F978">
        <v>0</v>
      </c>
      <c r="G978">
        <v>0</v>
      </c>
      <c r="H978" s="1">
        <v>41196</v>
      </c>
      <c r="I978">
        <v>85</v>
      </c>
      <c r="J978">
        <v>829</v>
      </c>
      <c r="K978">
        <v>138</v>
      </c>
      <c r="L978">
        <v>430</v>
      </c>
      <c r="M978">
        <v>60</v>
      </c>
      <c r="N978">
        <v>92</v>
      </c>
      <c r="O978">
        <v>15</v>
      </c>
      <c r="P978">
        <v>1</v>
      </c>
      <c r="Q978">
        <v>4</v>
      </c>
      <c r="R978">
        <v>6</v>
      </c>
      <c r="S978">
        <v>13</v>
      </c>
      <c r="T978">
        <v>2</v>
      </c>
      <c r="U978">
        <v>0</v>
      </c>
      <c r="V978">
        <v>0</v>
      </c>
      <c r="W978">
        <v>0</v>
      </c>
      <c r="X978">
        <v>0</v>
      </c>
      <c r="Y978">
        <v>0</v>
      </c>
      <c r="Z978">
        <v>0</v>
      </c>
      <c r="AA978">
        <v>3</v>
      </c>
      <c r="AB978">
        <v>11</v>
      </c>
      <c r="AC978">
        <v>0</v>
      </c>
    </row>
    <row r="979" spans="1:29" ht="16.5" x14ac:dyDescent="0.3">
      <c r="A979">
        <v>10286</v>
      </c>
      <c r="B979">
        <v>1962</v>
      </c>
      <c r="C979" t="s">
        <v>29</v>
      </c>
      <c r="D979" t="s">
        <v>33</v>
      </c>
      <c r="E979">
        <v>83715</v>
      </c>
      <c r="F979">
        <v>0</v>
      </c>
      <c r="G979">
        <v>0</v>
      </c>
      <c r="H979" s="1">
        <v>41673</v>
      </c>
      <c r="I979">
        <v>2</v>
      </c>
      <c r="J979">
        <v>318</v>
      </c>
      <c r="K979">
        <v>8</v>
      </c>
      <c r="L979">
        <v>407</v>
      </c>
      <c r="M979">
        <v>150</v>
      </c>
      <c r="N979">
        <v>35</v>
      </c>
      <c r="O979">
        <v>8</v>
      </c>
      <c r="P979">
        <v>1</v>
      </c>
      <c r="Q979">
        <v>2</v>
      </c>
      <c r="R979">
        <v>8</v>
      </c>
      <c r="S979">
        <v>13</v>
      </c>
      <c r="T979">
        <v>0</v>
      </c>
      <c r="U979">
        <v>0</v>
      </c>
      <c r="V979">
        <v>0</v>
      </c>
      <c r="W979">
        <v>0</v>
      </c>
      <c r="X979">
        <v>0</v>
      </c>
      <c r="Y979">
        <v>0</v>
      </c>
      <c r="Z979">
        <v>0</v>
      </c>
      <c r="AA979">
        <v>3</v>
      </c>
      <c r="AB979">
        <v>11</v>
      </c>
      <c r="AC979">
        <v>0</v>
      </c>
    </row>
    <row r="980" spans="1:29" ht="16.5" x14ac:dyDescent="0.3">
      <c r="A980">
        <v>2611</v>
      </c>
      <c r="B980">
        <v>1959</v>
      </c>
      <c r="C980" t="s">
        <v>34</v>
      </c>
      <c r="D980" t="s">
        <v>31</v>
      </c>
      <c r="E980">
        <v>82576</v>
      </c>
      <c r="F980">
        <v>0</v>
      </c>
      <c r="G980">
        <v>0</v>
      </c>
      <c r="H980" s="1">
        <v>41122</v>
      </c>
      <c r="I980">
        <v>66</v>
      </c>
      <c r="J980">
        <v>1206</v>
      </c>
      <c r="K980">
        <v>55</v>
      </c>
      <c r="L980">
        <v>445</v>
      </c>
      <c r="M980">
        <v>168</v>
      </c>
      <c r="N980">
        <v>18</v>
      </c>
      <c r="O980">
        <v>18</v>
      </c>
      <c r="P980">
        <v>1</v>
      </c>
      <c r="Q980">
        <v>2</v>
      </c>
      <c r="R980">
        <v>4</v>
      </c>
      <c r="S980">
        <v>12</v>
      </c>
      <c r="T980">
        <v>1</v>
      </c>
      <c r="U980">
        <v>0</v>
      </c>
      <c r="V980">
        <v>0</v>
      </c>
      <c r="W980">
        <v>1</v>
      </c>
      <c r="X980">
        <v>0</v>
      </c>
      <c r="Y980">
        <v>0</v>
      </c>
      <c r="Z980">
        <v>0</v>
      </c>
      <c r="AA980">
        <v>3</v>
      </c>
      <c r="AB980">
        <v>11</v>
      </c>
      <c r="AC980">
        <v>0</v>
      </c>
    </row>
    <row r="981" spans="1:29" ht="16.5" x14ac:dyDescent="0.3">
      <c r="A981">
        <v>1600</v>
      </c>
      <c r="B981">
        <v>1965</v>
      </c>
      <c r="C981" t="s">
        <v>34</v>
      </c>
      <c r="D981" t="s">
        <v>33</v>
      </c>
      <c r="E981">
        <v>56962</v>
      </c>
      <c r="F981">
        <v>2</v>
      </c>
      <c r="G981">
        <v>1</v>
      </c>
      <c r="H981" s="1">
        <v>41558</v>
      </c>
      <c r="I981">
        <v>60</v>
      </c>
      <c r="J981">
        <v>292</v>
      </c>
      <c r="K981">
        <v>3</v>
      </c>
      <c r="L981">
        <v>77</v>
      </c>
      <c r="M981">
        <v>10</v>
      </c>
      <c r="N981">
        <v>3</v>
      </c>
      <c r="O981">
        <v>26</v>
      </c>
      <c r="P981">
        <v>7</v>
      </c>
      <c r="Q981">
        <v>6</v>
      </c>
      <c r="R981">
        <v>3</v>
      </c>
      <c r="S981">
        <v>5</v>
      </c>
      <c r="T981">
        <v>7</v>
      </c>
      <c r="U981">
        <v>0</v>
      </c>
      <c r="V981">
        <v>0</v>
      </c>
      <c r="W981">
        <v>0</v>
      </c>
      <c r="X981">
        <v>0</v>
      </c>
      <c r="Y981">
        <v>0</v>
      </c>
      <c r="Z981">
        <v>0</v>
      </c>
      <c r="AA981">
        <v>3</v>
      </c>
      <c r="AB981">
        <v>11</v>
      </c>
      <c r="AC981">
        <v>0</v>
      </c>
    </row>
    <row r="982" spans="1:29" ht="16.5" x14ac:dyDescent="0.3">
      <c r="A982">
        <v>3308</v>
      </c>
      <c r="B982">
        <v>1952</v>
      </c>
      <c r="C982" t="s">
        <v>29</v>
      </c>
      <c r="D982" t="s">
        <v>33</v>
      </c>
      <c r="E982">
        <v>35704</v>
      </c>
      <c r="F982">
        <v>1</v>
      </c>
      <c r="G982">
        <v>1</v>
      </c>
      <c r="H982" s="1">
        <v>41642</v>
      </c>
      <c r="I982">
        <v>54</v>
      </c>
      <c r="J982">
        <v>30</v>
      </c>
      <c r="K982">
        <v>9</v>
      </c>
      <c r="L982">
        <v>12</v>
      </c>
      <c r="M982">
        <v>2</v>
      </c>
      <c r="N982">
        <v>11</v>
      </c>
      <c r="O982">
        <v>30</v>
      </c>
      <c r="P982">
        <v>3</v>
      </c>
      <c r="Q982">
        <v>2</v>
      </c>
      <c r="R982">
        <v>0</v>
      </c>
      <c r="S982">
        <v>4</v>
      </c>
      <c r="T982">
        <v>4</v>
      </c>
      <c r="U982">
        <v>0</v>
      </c>
      <c r="V982">
        <v>0</v>
      </c>
      <c r="W982">
        <v>0</v>
      </c>
      <c r="X982">
        <v>0</v>
      </c>
      <c r="Y982">
        <v>0</v>
      </c>
      <c r="Z982">
        <v>0</v>
      </c>
      <c r="AA982">
        <v>3</v>
      </c>
      <c r="AB982">
        <v>11</v>
      </c>
      <c r="AC982">
        <v>0</v>
      </c>
    </row>
    <row r="983" spans="1:29" ht="16.5" x14ac:dyDescent="0.3">
      <c r="A983">
        <v>5407</v>
      </c>
      <c r="B983">
        <v>1954</v>
      </c>
      <c r="C983" t="s">
        <v>29</v>
      </c>
      <c r="D983" t="s">
        <v>31</v>
      </c>
      <c r="E983">
        <v>53103</v>
      </c>
      <c r="F983">
        <v>0</v>
      </c>
      <c r="G983">
        <v>1</v>
      </c>
      <c r="H983" s="1">
        <v>41529</v>
      </c>
      <c r="I983">
        <v>70</v>
      </c>
      <c r="J983">
        <v>729</v>
      </c>
      <c r="K983">
        <v>17</v>
      </c>
      <c r="L983">
        <v>133</v>
      </c>
      <c r="M983">
        <v>11</v>
      </c>
      <c r="N983">
        <v>0</v>
      </c>
      <c r="O983">
        <v>195</v>
      </c>
      <c r="P983">
        <v>5</v>
      </c>
      <c r="Q983">
        <v>10</v>
      </c>
      <c r="R983">
        <v>6</v>
      </c>
      <c r="S983">
        <v>7</v>
      </c>
      <c r="T983">
        <v>7</v>
      </c>
      <c r="U983">
        <v>1</v>
      </c>
      <c r="V983">
        <v>0</v>
      </c>
      <c r="W983">
        <v>0</v>
      </c>
      <c r="X983">
        <v>0</v>
      </c>
      <c r="Y983">
        <v>0</v>
      </c>
      <c r="Z983">
        <v>0</v>
      </c>
      <c r="AA983">
        <v>3</v>
      </c>
      <c r="AB983">
        <v>11</v>
      </c>
      <c r="AC983">
        <v>0</v>
      </c>
    </row>
    <row r="984" spans="1:29" ht="16.5" x14ac:dyDescent="0.3">
      <c r="A984">
        <v>2166</v>
      </c>
      <c r="B984">
        <v>1960</v>
      </c>
      <c r="C984" t="s">
        <v>37</v>
      </c>
      <c r="D984" t="s">
        <v>38</v>
      </c>
      <c r="E984">
        <v>46779</v>
      </c>
      <c r="F984">
        <v>1</v>
      </c>
      <c r="G984">
        <v>1</v>
      </c>
      <c r="H984" s="1">
        <v>41467</v>
      </c>
      <c r="I984">
        <v>55</v>
      </c>
      <c r="J984">
        <v>12</v>
      </c>
      <c r="K984">
        <v>1</v>
      </c>
      <c r="L984">
        <v>3</v>
      </c>
      <c r="M984">
        <v>0</v>
      </c>
      <c r="N984">
        <v>0</v>
      </c>
      <c r="O984">
        <v>7</v>
      </c>
      <c r="P984">
        <v>1</v>
      </c>
      <c r="Q984">
        <v>0</v>
      </c>
      <c r="R984">
        <v>1</v>
      </c>
      <c r="S984">
        <v>2</v>
      </c>
      <c r="T984">
        <v>4</v>
      </c>
      <c r="U984">
        <v>0</v>
      </c>
      <c r="V984">
        <v>0</v>
      </c>
      <c r="W984">
        <v>0</v>
      </c>
      <c r="X984">
        <v>0</v>
      </c>
      <c r="Y984">
        <v>0</v>
      </c>
      <c r="Z984">
        <v>0</v>
      </c>
      <c r="AA984">
        <v>3</v>
      </c>
      <c r="AB984">
        <v>11</v>
      </c>
      <c r="AC984">
        <v>0</v>
      </c>
    </row>
    <row r="985" spans="1:29" ht="16.5" x14ac:dyDescent="0.3">
      <c r="A985">
        <v>3955</v>
      </c>
      <c r="B985">
        <v>1965</v>
      </c>
      <c r="C985" t="s">
        <v>29</v>
      </c>
      <c r="D985" t="s">
        <v>35</v>
      </c>
      <c r="E985">
        <v>4861</v>
      </c>
      <c r="F985">
        <v>0</v>
      </c>
      <c r="G985">
        <v>0</v>
      </c>
      <c r="H985" s="1">
        <v>41812</v>
      </c>
      <c r="I985">
        <v>20</v>
      </c>
      <c r="J985">
        <v>2</v>
      </c>
      <c r="K985">
        <v>1</v>
      </c>
      <c r="L985">
        <v>1</v>
      </c>
      <c r="M985">
        <v>1</v>
      </c>
      <c r="N985">
        <v>0</v>
      </c>
      <c r="O985">
        <v>1</v>
      </c>
      <c r="P985">
        <v>0</v>
      </c>
      <c r="Q985">
        <v>0</v>
      </c>
      <c r="R985">
        <v>0</v>
      </c>
      <c r="S985">
        <v>0</v>
      </c>
      <c r="T985">
        <v>14</v>
      </c>
      <c r="U985">
        <v>0</v>
      </c>
      <c r="V985">
        <v>0</v>
      </c>
      <c r="W985">
        <v>0</v>
      </c>
      <c r="X985">
        <v>0</v>
      </c>
      <c r="Y985">
        <v>0</v>
      </c>
      <c r="Z985">
        <v>0</v>
      </c>
      <c r="AA985">
        <v>3</v>
      </c>
      <c r="AB985">
        <v>11</v>
      </c>
      <c r="AC985">
        <v>0</v>
      </c>
    </row>
    <row r="986" spans="1:29" ht="16.5" x14ac:dyDescent="0.3">
      <c r="A986">
        <v>6634</v>
      </c>
      <c r="B986">
        <v>1979</v>
      </c>
      <c r="C986" t="s">
        <v>34</v>
      </c>
      <c r="D986" t="s">
        <v>35</v>
      </c>
      <c r="E986">
        <v>33462</v>
      </c>
      <c r="F986">
        <v>1</v>
      </c>
      <c r="G986">
        <v>0</v>
      </c>
      <c r="H986" s="1">
        <v>41493</v>
      </c>
      <c r="I986">
        <v>78</v>
      </c>
      <c r="J986">
        <v>22</v>
      </c>
      <c r="K986">
        <v>3</v>
      </c>
      <c r="L986">
        <v>18</v>
      </c>
      <c r="M986">
        <v>0</v>
      </c>
      <c r="N986">
        <v>0</v>
      </c>
      <c r="O986">
        <v>11</v>
      </c>
      <c r="P986">
        <v>1</v>
      </c>
      <c r="Q986">
        <v>2</v>
      </c>
      <c r="R986">
        <v>0</v>
      </c>
      <c r="S986">
        <v>3</v>
      </c>
      <c r="T986">
        <v>7</v>
      </c>
      <c r="U986">
        <v>0</v>
      </c>
      <c r="V986">
        <v>0</v>
      </c>
      <c r="W986">
        <v>0</v>
      </c>
      <c r="X986">
        <v>0</v>
      </c>
      <c r="Y986">
        <v>0</v>
      </c>
      <c r="Z986">
        <v>0</v>
      </c>
      <c r="AA986">
        <v>3</v>
      </c>
      <c r="AB986">
        <v>11</v>
      </c>
      <c r="AC986">
        <v>0</v>
      </c>
    </row>
    <row r="987" spans="1:29" ht="16.5" x14ac:dyDescent="0.3">
      <c r="A987">
        <v>3056</v>
      </c>
      <c r="B987">
        <v>1978</v>
      </c>
      <c r="C987" t="s">
        <v>29</v>
      </c>
      <c r="D987" t="s">
        <v>35</v>
      </c>
      <c r="E987">
        <v>63693</v>
      </c>
      <c r="F987">
        <v>0</v>
      </c>
      <c r="G987">
        <v>1</v>
      </c>
      <c r="H987" s="1">
        <v>41561</v>
      </c>
      <c r="I987">
        <v>63</v>
      </c>
      <c r="J987">
        <v>587</v>
      </c>
      <c r="K987">
        <v>43</v>
      </c>
      <c r="L987">
        <v>337</v>
      </c>
      <c r="M987">
        <v>42</v>
      </c>
      <c r="N987">
        <v>87</v>
      </c>
      <c r="O987">
        <v>54</v>
      </c>
      <c r="P987">
        <v>3</v>
      </c>
      <c r="Q987">
        <v>11</v>
      </c>
      <c r="R987">
        <v>6</v>
      </c>
      <c r="S987">
        <v>9</v>
      </c>
      <c r="T987">
        <v>6</v>
      </c>
      <c r="U987">
        <v>0</v>
      </c>
      <c r="V987">
        <v>0</v>
      </c>
      <c r="W987">
        <v>0</v>
      </c>
      <c r="X987">
        <v>0</v>
      </c>
      <c r="Y987">
        <v>0</v>
      </c>
      <c r="Z987">
        <v>0</v>
      </c>
      <c r="AA987">
        <v>3</v>
      </c>
      <c r="AB987">
        <v>11</v>
      </c>
      <c r="AC987">
        <v>0</v>
      </c>
    </row>
    <row r="988" spans="1:29" ht="16.5" x14ac:dyDescent="0.3">
      <c r="A988">
        <v>5718</v>
      </c>
      <c r="B988">
        <v>1950</v>
      </c>
      <c r="C988" t="s">
        <v>29</v>
      </c>
      <c r="D988" t="s">
        <v>33</v>
      </c>
      <c r="E988">
        <v>80763</v>
      </c>
      <c r="F988">
        <v>0</v>
      </c>
      <c r="G988">
        <v>0</v>
      </c>
      <c r="H988" s="1">
        <v>41501</v>
      </c>
      <c r="I988">
        <v>17</v>
      </c>
      <c r="J988">
        <v>674</v>
      </c>
      <c r="K988">
        <v>168</v>
      </c>
      <c r="L988">
        <v>108</v>
      </c>
      <c r="M988">
        <v>192</v>
      </c>
      <c r="N988">
        <v>42</v>
      </c>
      <c r="O988">
        <v>231</v>
      </c>
      <c r="P988">
        <v>1</v>
      </c>
      <c r="Q988">
        <v>5</v>
      </c>
      <c r="R988">
        <v>11</v>
      </c>
      <c r="S988">
        <v>6</v>
      </c>
      <c r="T988">
        <v>3</v>
      </c>
      <c r="U988">
        <v>0</v>
      </c>
      <c r="V988">
        <v>0</v>
      </c>
      <c r="W988">
        <v>1</v>
      </c>
      <c r="X988">
        <v>1</v>
      </c>
      <c r="Y988">
        <v>0</v>
      </c>
      <c r="Z988">
        <v>0</v>
      </c>
      <c r="AA988">
        <v>3</v>
      </c>
      <c r="AB988">
        <v>11</v>
      </c>
      <c r="AC988">
        <v>1</v>
      </c>
    </row>
    <row r="989" spans="1:29" ht="16.5" x14ac:dyDescent="0.3">
      <c r="A989">
        <v>6872</v>
      </c>
      <c r="B989">
        <v>1974</v>
      </c>
      <c r="C989" t="s">
        <v>32</v>
      </c>
      <c r="D989" t="s">
        <v>33</v>
      </c>
      <c r="E989">
        <v>65352</v>
      </c>
      <c r="F989">
        <v>0</v>
      </c>
      <c r="G989">
        <v>1</v>
      </c>
      <c r="H989" s="1">
        <v>41507</v>
      </c>
      <c r="I989">
        <v>43</v>
      </c>
      <c r="J989">
        <v>284</v>
      </c>
      <c r="K989">
        <v>3</v>
      </c>
      <c r="L989">
        <v>84</v>
      </c>
      <c r="M989">
        <v>4</v>
      </c>
      <c r="N989">
        <v>7</v>
      </c>
      <c r="O989">
        <v>23</v>
      </c>
      <c r="P989">
        <v>2</v>
      </c>
      <c r="Q989">
        <v>4</v>
      </c>
      <c r="R989">
        <v>2</v>
      </c>
      <c r="S989">
        <v>8</v>
      </c>
      <c r="T989">
        <v>4</v>
      </c>
      <c r="U989">
        <v>0</v>
      </c>
      <c r="V989">
        <v>0</v>
      </c>
      <c r="W989">
        <v>0</v>
      </c>
      <c r="X989">
        <v>0</v>
      </c>
      <c r="Y989">
        <v>0</v>
      </c>
      <c r="Z989">
        <v>0</v>
      </c>
      <c r="AA989">
        <v>3</v>
      </c>
      <c r="AB989">
        <v>11</v>
      </c>
      <c r="AC989">
        <v>0</v>
      </c>
    </row>
    <row r="990" spans="1:29" ht="16.5" x14ac:dyDescent="0.3">
      <c r="A990">
        <v>8164</v>
      </c>
      <c r="B990">
        <v>1978</v>
      </c>
      <c r="C990" t="s">
        <v>32</v>
      </c>
      <c r="D990" t="s">
        <v>33</v>
      </c>
      <c r="E990">
        <v>82170</v>
      </c>
      <c r="F990">
        <v>0</v>
      </c>
      <c r="G990">
        <v>0</v>
      </c>
      <c r="H990" s="1">
        <v>41603</v>
      </c>
      <c r="I990">
        <v>13</v>
      </c>
      <c r="J990">
        <v>1023</v>
      </c>
      <c r="K990">
        <v>93</v>
      </c>
      <c r="L990">
        <v>651</v>
      </c>
      <c r="M990">
        <v>49</v>
      </c>
      <c r="N990">
        <v>55</v>
      </c>
      <c r="O990">
        <v>37</v>
      </c>
      <c r="P990">
        <v>1</v>
      </c>
      <c r="Q990">
        <v>5</v>
      </c>
      <c r="R990">
        <v>6</v>
      </c>
      <c r="S990">
        <v>7</v>
      </c>
      <c r="T990">
        <v>2</v>
      </c>
      <c r="U990">
        <v>0</v>
      </c>
      <c r="V990">
        <v>0</v>
      </c>
      <c r="W990">
        <v>0</v>
      </c>
      <c r="X990">
        <v>0</v>
      </c>
      <c r="Y990">
        <v>0</v>
      </c>
      <c r="Z990">
        <v>0</v>
      </c>
      <c r="AA990">
        <v>3</v>
      </c>
      <c r="AB990">
        <v>11</v>
      </c>
      <c r="AC990">
        <v>0</v>
      </c>
    </row>
    <row r="991" spans="1:29" ht="16.5" x14ac:dyDescent="0.3">
      <c r="A991">
        <v>4580</v>
      </c>
      <c r="B991">
        <v>1969</v>
      </c>
      <c r="C991" t="s">
        <v>29</v>
      </c>
      <c r="D991" t="s">
        <v>33</v>
      </c>
      <c r="E991">
        <v>75759</v>
      </c>
      <c r="F991">
        <v>0</v>
      </c>
      <c r="G991">
        <v>0</v>
      </c>
      <c r="H991" s="1">
        <v>41572</v>
      </c>
      <c r="I991">
        <v>46</v>
      </c>
      <c r="J991">
        <v>1394</v>
      </c>
      <c r="K991">
        <v>22</v>
      </c>
      <c r="L991">
        <v>708</v>
      </c>
      <c r="M991">
        <v>89</v>
      </c>
      <c r="N991">
        <v>91</v>
      </c>
      <c r="O991">
        <v>182</v>
      </c>
      <c r="P991">
        <v>1</v>
      </c>
      <c r="Q991">
        <v>9</v>
      </c>
      <c r="R991">
        <v>7</v>
      </c>
      <c r="S991">
        <v>9</v>
      </c>
      <c r="T991">
        <v>5</v>
      </c>
      <c r="U991">
        <v>1</v>
      </c>
      <c r="V991">
        <v>0</v>
      </c>
      <c r="W991">
        <v>1</v>
      </c>
      <c r="X991">
        <v>1</v>
      </c>
      <c r="Y991">
        <v>0</v>
      </c>
      <c r="Z991">
        <v>0</v>
      </c>
      <c r="AA991">
        <v>3</v>
      </c>
      <c r="AB991">
        <v>11</v>
      </c>
      <c r="AC991">
        <v>1</v>
      </c>
    </row>
    <row r="992" spans="1:29" ht="16.5" x14ac:dyDescent="0.3">
      <c r="A992">
        <v>9305</v>
      </c>
      <c r="B992">
        <v>1976</v>
      </c>
      <c r="C992" t="s">
        <v>37</v>
      </c>
      <c r="D992" t="s">
        <v>30</v>
      </c>
      <c r="E992">
        <v>79689</v>
      </c>
      <c r="F992">
        <v>0</v>
      </c>
      <c r="G992">
        <v>0</v>
      </c>
      <c r="H992" s="1">
        <v>41406</v>
      </c>
      <c r="I992">
        <v>65</v>
      </c>
      <c r="J992">
        <v>311</v>
      </c>
      <c r="K992">
        <v>26</v>
      </c>
      <c r="L992">
        <v>640</v>
      </c>
      <c r="M992">
        <v>180</v>
      </c>
      <c r="N992">
        <v>37</v>
      </c>
      <c r="O992">
        <v>121</v>
      </c>
      <c r="P992">
        <v>1</v>
      </c>
      <c r="Q992">
        <v>4</v>
      </c>
      <c r="R992">
        <v>9</v>
      </c>
      <c r="S992">
        <v>13</v>
      </c>
      <c r="T992">
        <v>2</v>
      </c>
      <c r="U992">
        <v>0</v>
      </c>
      <c r="V992">
        <v>0</v>
      </c>
      <c r="W992">
        <v>0</v>
      </c>
      <c r="X992">
        <v>0</v>
      </c>
      <c r="Y992">
        <v>0</v>
      </c>
      <c r="Z992">
        <v>0</v>
      </c>
      <c r="AA992">
        <v>3</v>
      </c>
      <c r="AB992">
        <v>11</v>
      </c>
      <c r="AC992">
        <v>0</v>
      </c>
    </row>
    <row r="993" spans="1:29" ht="16.5" x14ac:dyDescent="0.3">
      <c r="A993">
        <v>453</v>
      </c>
      <c r="B993">
        <v>1956</v>
      </c>
      <c r="C993" t="s">
        <v>32</v>
      </c>
      <c r="D993" t="s">
        <v>38</v>
      </c>
      <c r="E993">
        <v>35340</v>
      </c>
      <c r="F993">
        <v>1</v>
      </c>
      <c r="G993">
        <v>1</v>
      </c>
      <c r="H993" s="1">
        <v>41819</v>
      </c>
      <c r="I993">
        <v>1</v>
      </c>
      <c r="J993">
        <v>27</v>
      </c>
      <c r="K993">
        <v>0</v>
      </c>
      <c r="L993">
        <v>12</v>
      </c>
      <c r="M993">
        <v>0</v>
      </c>
      <c r="N993">
        <v>1</v>
      </c>
      <c r="O993">
        <v>5</v>
      </c>
      <c r="P993">
        <v>2</v>
      </c>
      <c r="Q993">
        <v>2</v>
      </c>
      <c r="R993">
        <v>0</v>
      </c>
      <c r="S993">
        <v>3</v>
      </c>
      <c r="T993">
        <v>5</v>
      </c>
      <c r="U993">
        <v>0</v>
      </c>
      <c r="V993">
        <v>0</v>
      </c>
      <c r="W993">
        <v>0</v>
      </c>
      <c r="X993">
        <v>0</v>
      </c>
      <c r="Y993">
        <v>0</v>
      </c>
      <c r="Z993">
        <v>0</v>
      </c>
      <c r="AA993">
        <v>3</v>
      </c>
      <c r="AB993">
        <v>11</v>
      </c>
      <c r="AC993">
        <v>0</v>
      </c>
    </row>
    <row r="994" spans="1:29" ht="16.5" x14ac:dyDescent="0.3">
      <c r="A994">
        <v>8545</v>
      </c>
      <c r="B994">
        <v>1954</v>
      </c>
      <c r="C994" t="s">
        <v>29</v>
      </c>
      <c r="D994" t="s">
        <v>35</v>
      </c>
      <c r="E994">
        <v>85683</v>
      </c>
      <c r="F994">
        <v>0</v>
      </c>
      <c r="G994">
        <v>0</v>
      </c>
      <c r="H994" s="1">
        <v>41719</v>
      </c>
      <c r="I994">
        <v>6</v>
      </c>
      <c r="J994">
        <v>1296</v>
      </c>
      <c r="K994">
        <v>17</v>
      </c>
      <c r="L994">
        <v>311</v>
      </c>
      <c r="M994">
        <v>45</v>
      </c>
      <c r="N994">
        <v>69</v>
      </c>
      <c r="O994">
        <v>51</v>
      </c>
      <c r="P994">
        <v>1</v>
      </c>
      <c r="Q994">
        <v>2</v>
      </c>
      <c r="R994">
        <v>4</v>
      </c>
      <c r="S994">
        <v>10</v>
      </c>
      <c r="T994">
        <v>1</v>
      </c>
      <c r="U994">
        <v>0</v>
      </c>
      <c r="V994">
        <v>1</v>
      </c>
      <c r="W994">
        <v>1</v>
      </c>
      <c r="X994">
        <v>1</v>
      </c>
      <c r="Y994">
        <v>1</v>
      </c>
      <c r="Z994">
        <v>0</v>
      </c>
      <c r="AA994">
        <v>3</v>
      </c>
      <c r="AB994">
        <v>11</v>
      </c>
      <c r="AC994">
        <v>1</v>
      </c>
    </row>
    <row r="995" spans="1:29" ht="16.5" x14ac:dyDescent="0.3">
      <c r="A995">
        <v>9850</v>
      </c>
      <c r="B995">
        <v>1972</v>
      </c>
      <c r="C995" t="s">
        <v>37</v>
      </c>
      <c r="D995" t="s">
        <v>33</v>
      </c>
      <c r="E995">
        <v>24884</v>
      </c>
      <c r="F995">
        <v>1</v>
      </c>
      <c r="G995">
        <v>0</v>
      </c>
      <c r="H995" s="1">
        <v>41242</v>
      </c>
      <c r="I995">
        <v>32</v>
      </c>
      <c r="J995">
        <v>3</v>
      </c>
      <c r="K995">
        <v>6</v>
      </c>
      <c r="L995">
        <v>7</v>
      </c>
      <c r="M995">
        <v>0</v>
      </c>
      <c r="N995">
        <v>0</v>
      </c>
      <c r="O995">
        <v>3</v>
      </c>
      <c r="P995">
        <v>1</v>
      </c>
      <c r="Q995">
        <v>0</v>
      </c>
      <c r="R995">
        <v>0</v>
      </c>
      <c r="S995">
        <v>3</v>
      </c>
      <c r="T995">
        <v>7</v>
      </c>
      <c r="U995">
        <v>0</v>
      </c>
      <c r="V995">
        <v>0</v>
      </c>
      <c r="W995">
        <v>0</v>
      </c>
      <c r="X995">
        <v>0</v>
      </c>
      <c r="Y995">
        <v>0</v>
      </c>
      <c r="Z995">
        <v>0</v>
      </c>
      <c r="AA995">
        <v>3</v>
      </c>
      <c r="AB995">
        <v>11</v>
      </c>
      <c r="AC995">
        <v>0</v>
      </c>
    </row>
    <row r="996" spans="1:29" ht="16.5" x14ac:dyDescent="0.3">
      <c r="A996">
        <v>7378</v>
      </c>
      <c r="B996">
        <v>1981</v>
      </c>
      <c r="C996" t="s">
        <v>34</v>
      </c>
      <c r="D996" t="s">
        <v>31</v>
      </c>
      <c r="E996">
        <v>42021</v>
      </c>
      <c r="F996">
        <v>1</v>
      </c>
      <c r="G996">
        <v>0</v>
      </c>
      <c r="H996" s="1">
        <v>41152</v>
      </c>
      <c r="I996">
        <v>34</v>
      </c>
      <c r="J996">
        <v>393</v>
      </c>
      <c r="K996">
        <v>5</v>
      </c>
      <c r="L996">
        <v>136</v>
      </c>
      <c r="M996">
        <v>7</v>
      </c>
      <c r="N996">
        <v>5</v>
      </c>
      <c r="O996">
        <v>27</v>
      </c>
      <c r="P996">
        <v>5</v>
      </c>
      <c r="Q996">
        <v>10</v>
      </c>
      <c r="R996">
        <v>1</v>
      </c>
      <c r="S996">
        <v>6</v>
      </c>
      <c r="T996">
        <v>9</v>
      </c>
      <c r="U996">
        <v>1</v>
      </c>
      <c r="V996">
        <v>0</v>
      </c>
      <c r="W996">
        <v>0</v>
      </c>
      <c r="X996">
        <v>0</v>
      </c>
      <c r="Y996">
        <v>0</v>
      </c>
      <c r="Z996">
        <v>0</v>
      </c>
      <c r="AA996">
        <v>3</v>
      </c>
      <c r="AB996">
        <v>11</v>
      </c>
      <c r="AC996">
        <v>0</v>
      </c>
    </row>
    <row r="997" spans="1:29" ht="16.5" x14ac:dyDescent="0.3">
      <c r="A997">
        <v>7646</v>
      </c>
      <c r="B997">
        <v>1989</v>
      </c>
      <c r="C997" t="s">
        <v>29</v>
      </c>
      <c r="D997" t="s">
        <v>30</v>
      </c>
      <c r="E997">
        <v>64449</v>
      </c>
      <c r="F997">
        <v>1</v>
      </c>
      <c r="G997">
        <v>0</v>
      </c>
      <c r="H997" s="1">
        <v>41688</v>
      </c>
      <c r="I997">
        <v>70</v>
      </c>
      <c r="J997">
        <v>218</v>
      </c>
      <c r="K997">
        <v>63</v>
      </c>
      <c r="L997">
        <v>282</v>
      </c>
      <c r="M997">
        <v>137</v>
      </c>
      <c r="N997">
        <v>35</v>
      </c>
      <c r="O997">
        <v>70</v>
      </c>
      <c r="P997">
        <v>4</v>
      </c>
      <c r="Q997">
        <v>5</v>
      </c>
      <c r="R997">
        <v>3</v>
      </c>
      <c r="S997">
        <v>12</v>
      </c>
      <c r="T997">
        <v>4</v>
      </c>
      <c r="U997">
        <v>0</v>
      </c>
      <c r="V997">
        <v>0</v>
      </c>
      <c r="W997">
        <v>0</v>
      </c>
      <c r="X997">
        <v>0</v>
      </c>
      <c r="Y997">
        <v>0</v>
      </c>
      <c r="Z997">
        <v>0</v>
      </c>
      <c r="AA997">
        <v>3</v>
      </c>
      <c r="AB997">
        <v>11</v>
      </c>
      <c r="AC997">
        <v>0</v>
      </c>
    </row>
    <row r="998" spans="1:29" ht="16.5" x14ac:dyDescent="0.3">
      <c r="A998">
        <v>1640</v>
      </c>
      <c r="B998">
        <v>1954</v>
      </c>
      <c r="C998" t="s">
        <v>29</v>
      </c>
      <c r="D998" t="s">
        <v>35</v>
      </c>
      <c r="E998">
        <v>64587</v>
      </c>
      <c r="F998">
        <v>1</v>
      </c>
      <c r="G998">
        <v>1</v>
      </c>
      <c r="H998" s="1">
        <v>41812</v>
      </c>
      <c r="I998">
        <v>49</v>
      </c>
      <c r="J998">
        <v>66</v>
      </c>
      <c r="K998">
        <v>0</v>
      </c>
      <c r="L998">
        <v>16</v>
      </c>
      <c r="M998">
        <v>0</v>
      </c>
      <c r="N998">
        <v>6</v>
      </c>
      <c r="O998">
        <v>20</v>
      </c>
      <c r="P998">
        <v>2</v>
      </c>
      <c r="Q998">
        <v>1</v>
      </c>
      <c r="R998">
        <v>1</v>
      </c>
      <c r="S998">
        <v>4</v>
      </c>
      <c r="T998">
        <v>3</v>
      </c>
      <c r="U998">
        <v>0</v>
      </c>
      <c r="V998">
        <v>0</v>
      </c>
      <c r="W998">
        <v>0</v>
      </c>
      <c r="X998">
        <v>0</v>
      </c>
      <c r="Y998">
        <v>0</v>
      </c>
      <c r="Z998">
        <v>0</v>
      </c>
      <c r="AA998">
        <v>3</v>
      </c>
      <c r="AB998">
        <v>11</v>
      </c>
      <c r="AC998">
        <v>0</v>
      </c>
    </row>
    <row r="999" spans="1:29" ht="16.5" x14ac:dyDescent="0.3">
      <c r="A999">
        <v>5184</v>
      </c>
      <c r="B999">
        <v>1995</v>
      </c>
      <c r="C999" t="s">
        <v>29</v>
      </c>
      <c r="D999" t="s">
        <v>30</v>
      </c>
      <c r="E999">
        <v>34824</v>
      </c>
      <c r="F999">
        <v>0</v>
      </c>
      <c r="G999">
        <v>0</v>
      </c>
      <c r="H999" s="1">
        <v>41724</v>
      </c>
      <c r="I999">
        <v>65</v>
      </c>
      <c r="J999">
        <v>4</v>
      </c>
      <c r="K999">
        <v>2</v>
      </c>
      <c r="L999">
        <v>11</v>
      </c>
      <c r="M999">
        <v>2</v>
      </c>
      <c r="N999">
        <v>0</v>
      </c>
      <c r="O999">
        <v>4</v>
      </c>
      <c r="P999">
        <v>1</v>
      </c>
      <c r="Q999">
        <v>1</v>
      </c>
      <c r="R999">
        <v>0</v>
      </c>
      <c r="S999">
        <v>2</v>
      </c>
      <c r="T999">
        <v>6</v>
      </c>
      <c r="U999">
        <v>0</v>
      </c>
      <c r="V999">
        <v>0</v>
      </c>
      <c r="W999">
        <v>0</v>
      </c>
      <c r="X999">
        <v>0</v>
      </c>
      <c r="Y999">
        <v>0</v>
      </c>
      <c r="Z999">
        <v>0</v>
      </c>
      <c r="AA999">
        <v>3</v>
      </c>
      <c r="AB999">
        <v>11</v>
      </c>
      <c r="AC999">
        <v>0</v>
      </c>
    </row>
    <row r="1000" spans="1:29" ht="16.5" x14ac:dyDescent="0.3">
      <c r="A1000">
        <v>8492</v>
      </c>
      <c r="B1000">
        <v>1978</v>
      </c>
      <c r="C1000" t="s">
        <v>29</v>
      </c>
      <c r="D1000" t="s">
        <v>31</v>
      </c>
      <c r="E1000">
        <v>75437</v>
      </c>
      <c r="F1000">
        <v>0</v>
      </c>
      <c r="G1000">
        <v>0</v>
      </c>
      <c r="H1000" s="1">
        <v>41587</v>
      </c>
      <c r="I1000">
        <v>25</v>
      </c>
      <c r="J1000">
        <v>795</v>
      </c>
      <c r="K1000">
        <v>0</v>
      </c>
      <c r="L1000">
        <v>545</v>
      </c>
      <c r="M1000">
        <v>95</v>
      </c>
      <c r="N1000">
        <v>58</v>
      </c>
      <c r="O1000">
        <v>0</v>
      </c>
      <c r="P1000">
        <v>1</v>
      </c>
      <c r="Q1000">
        <v>8</v>
      </c>
      <c r="R1000">
        <v>4</v>
      </c>
      <c r="S1000">
        <v>10</v>
      </c>
      <c r="T1000">
        <v>6</v>
      </c>
      <c r="U1000">
        <v>0</v>
      </c>
      <c r="V1000">
        <v>0</v>
      </c>
      <c r="W1000">
        <v>0</v>
      </c>
      <c r="X1000">
        <v>1</v>
      </c>
      <c r="Y1000">
        <v>0</v>
      </c>
      <c r="Z1000">
        <v>0</v>
      </c>
      <c r="AA1000">
        <v>3</v>
      </c>
      <c r="AB1000">
        <v>11</v>
      </c>
      <c r="AC1000">
        <v>0</v>
      </c>
    </row>
    <row r="1001" spans="1:29" ht="16.5" x14ac:dyDescent="0.3">
      <c r="A1001">
        <v>11188</v>
      </c>
      <c r="B1001">
        <v>1957</v>
      </c>
      <c r="C1001" t="s">
        <v>29</v>
      </c>
      <c r="D1001" t="s">
        <v>31</v>
      </c>
      <c r="E1001">
        <v>26091</v>
      </c>
      <c r="F1001">
        <v>1</v>
      </c>
      <c r="G1001">
        <v>1</v>
      </c>
      <c r="H1001" s="1">
        <v>41695</v>
      </c>
      <c r="I1001">
        <v>84</v>
      </c>
      <c r="J1001">
        <v>15</v>
      </c>
      <c r="K1001">
        <v>10</v>
      </c>
      <c r="L1001">
        <v>19</v>
      </c>
      <c r="M1001">
        <v>8</v>
      </c>
      <c r="N1001">
        <v>17</v>
      </c>
      <c r="O1001">
        <v>20</v>
      </c>
      <c r="P1001">
        <v>3</v>
      </c>
      <c r="Q1001">
        <v>2</v>
      </c>
      <c r="R1001">
        <v>1</v>
      </c>
      <c r="S1001">
        <v>3</v>
      </c>
      <c r="T1001">
        <v>5</v>
      </c>
      <c r="U1001">
        <v>0</v>
      </c>
      <c r="V1001">
        <v>0</v>
      </c>
      <c r="W1001">
        <v>0</v>
      </c>
      <c r="X1001">
        <v>0</v>
      </c>
      <c r="Y1001">
        <v>0</v>
      </c>
      <c r="Z1001">
        <v>0</v>
      </c>
      <c r="AA1001">
        <v>3</v>
      </c>
      <c r="AB1001">
        <v>11</v>
      </c>
      <c r="AC1001">
        <v>0</v>
      </c>
    </row>
    <row r="1002" spans="1:29" ht="16.5" x14ac:dyDescent="0.3">
      <c r="A1002">
        <v>1212</v>
      </c>
      <c r="B1002">
        <v>1973</v>
      </c>
      <c r="C1002" t="s">
        <v>29</v>
      </c>
      <c r="D1002" t="s">
        <v>33</v>
      </c>
      <c r="E1002">
        <v>52845</v>
      </c>
      <c r="F1002">
        <v>1</v>
      </c>
      <c r="G1002">
        <v>0</v>
      </c>
      <c r="H1002" s="1">
        <v>41499</v>
      </c>
      <c r="I1002">
        <v>7</v>
      </c>
      <c r="J1002">
        <v>384</v>
      </c>
      <c r="K1002">
        <v>25</v>
      </c>
      <c r="L1002">
        <v>292</v>
      </c>
      <c r="M1002">
        <v>130</v>
      </c>
      <c r="N1002">
        <v>41</v>
      </c>
      <c r="O1002">
        <v>64</v>
      </c>
      <c r="P1002">
        <v>3</v>
      </c>
      <c r="Q1002">
        <v>8</v>
      </c>
      <c r="R1002">
        <v>8</v>
      </c>
      <c r="S1002">
        <v>6</v>
      </c>
      <c r="T1002">
        <v>6</v>
      </c>
      <c r="U1002">
        <v>1</v>
      </c>
      <c r="V1002">
        <v>0</v>
      </c>
      <c r="W1002">
        <v>0</v>
      </c>
      <c r="X1002">
        <v>0</v>
      </c>
      <c r="Y1002">
        <v>0</v>
      </c>
      <c r="Z1002">
        <v>0</v>
      </c>
      <c r="AA1002">
        <v>3</v>
      </c>
      <c r="AB1002">
        <v>11</v>
      </c>
      <c r="AC1002">
        <v>0</v>
      </c>
    </row>
    <row r="1003" spans="1:29" ht="16.5" x14ac:dyDescent="0.3">
      <c r="A1003">
        <v>9097</v>
      </c>
      <c r="B1003">
        <v>1956</v>
      </c>
      <c r="C1003" t="s">
        <v>29</v>
      </c>
      <c r="D1003" t="s">
        <v>35</v>
      </c>
      <c r="E1003">
        <v>46086</v>
      </c>
      <c r="F1003">
        <v>0</v>
      </c>
      <c r="G1003">
        <v>1</v>
      </c>
      <c r="H1003" s="1">
        <v>41581</v>
      </c>
      <c r="I1003">
        <v>34</v>
      </c>
      <c r="J1003">
        <v>244</v>
      </c>
      <c r="K1003">
        <v>8</v>
      </c>
      <c r="L1003">
        <v>32</v>
      </c>
      <c r="M1003">
        <v>7</v>
      </c>
      <c r="N1003">
        <v>2</v>
      </c>
      <c r="O1003">
        <v>50</v>
      </c>
      <c r="P1003">
        <v>4</v>
      </c>
      <c r="Q1003">
        <v>3</v>
      </c>
      <c r="R1003">
        <v>1</v>
      </c>
      <c r="S1003">
        <v>8</v>
      </c>
      <c r="T1003">
        <v>4</v>
      </c>
      <c r="U1003">
        <v>0</v>
      </c>
      <c r="V1003">
        <v>0</v>
      </c>
      <c r="W1003">
        <v>0</v>
      </c>
      <c r="X1003">
        <v>0</v>
      </c>
      <c r="Y1003">
        <v>0</v>
      </c>
      <c r="Z1003">
        <v>0</v>
      </c>
      <c r="AA1003">
        <v>3</v>
      </c>
      <c r="AB1003">
        <v>11</v>
      </c>
      <c r="AC1003">
        <v>0</v>
      </c>
    </row>
    <row r="1004" spans="1:29" ht="16.5" x14ac:dyDescent="0.3">
      <c r="A1004">
        <v>10473</v>
      </c>
      <c r="B1004">
        <v>1956</v>
      </c>
      <c r="C1004" t="s">
        <v>32</v>
      </c>
      <c r="D1004" t="s">
        <v>38</v>
      </c>
      <c r="E1004">
        <v>78028</v>
      </c>
      <c r="F1004">
        <v>0</v>
      </c>
      <c r="G1004">
        <v>1</v>
      </c>
      <c r="H1004" s="1">
        <v>41162</v>
      </c>
      <c r="I1004">
        <v>38</v>
      </c>
      <c r="J1004">
        <v>158</v>
      </c>
      <c r="K1004">
        <v>19</v>
      </c>
      <c r="L1004">
        <v>288</v>
      </c>
      <c r="M1004">
        <v>25</v>
      </c>
      <c r="N1004">
        <v>0</v>
      </c>
      <c r="O1004">
        <v>38</v>
      </c>
      <c r="P1004">
        <v>1</v>
      </c>
      <c r="Q1004">
        <v>6</v>
      </c>
      <c r="R1004">
        <v>4</v>
      </c>
      <c r="S1004">
        <v>9</v>
      </c>
      <c r="T1004">
        <v>7</v>
      </c>
      <c r="U1004">
        <v>0</v>
      </c>
      <c r="V1004">
        <v>1</v>
      </c>
      <c r="W1004">
        <v>1</v>
      </c>
      <c r="X1004">
        <v>0</v>
      </c>
      <c r="Y1004">
        <v>0</v>
      </c>
      <c r="Z1004">
        <v>0</v>
      </c>
      <c r="AA1004">
        <v>3</v>
      </c>
      <c r="AB1004">
        <v>11</v>
      </c>
      <c r="AC1004">
        <v>1</v>
      </c>
    </row>
    <row r="1005" spans="1:29" ht="16.5" x14ac:dyDescent="0.3">
      <c r="A1005">
        <v>7962</v>
      </c>
      <c r="B1005">
        <v>1987</v>
      </c>
      <c r="C1005" t="s">
        <v>32</v>
      </c>
      <c r="D1005" t="s">
        <v>30</v>
      </c>
      <c r="E1005">
        <v>95169</v>
      </c>
      <c r="F1005">
        <v>0</v>
      </c>
      <c r="G1005">
        <v>0</v>
      </c>
      <c r="H1005" s="1">
        <v>41556</v>
      </c>
      <c r="I1005">
        <v>1</v>
      </c>
      <c r="J1005">
        <v>1285</v>
      </c>
      <c r="K1005">
        <v>21</v>
      </c>
      <c r="L1005">
        <v>449</v>
      </c>
      <c r="M1005">
        <v>106</v>
      </c>
      <c r="N1005">
        <v>20</v>
      </c>
      <c r="O1005">
        <v>20</v>
      </c>
      <c r="P1005">
        <v>1</v>
      </c>
      <c r="Q1005">
        <v>4</v>
      </c>
      <c r="R1005">
        <v>3</v>
      </c>
      <c r="S1005">
        <v>4</v>
      </c>
      <c r="T1005">
        <v>1</v>
      </c>
      <c r="U1005">
        <v>0</v>
      </c>
      <c r="V1005">
        <v>0</v>
      </c>
      <c r="W1005">
        <v>1</v>
      </c>
      <c r="X1005">
        <v>1</v>
      </c>
      <c r="Y1005">
        <v>0</v>
      </c>
      <c r="Z1005">
        <v>0</v>
      </c>
      <c r="AA1005">
        <v>3</v>
      </c>
      <c r="AB1005">
        <v>11</v>
      </c>
      <c r="AC1005">
        <v>1</v>
      </c>
    </row>
    <row r="1006" spans="1:29" ht="16.5" x14ac:dyDescent="0.3">
      <c r="A1006">
        <v>9984</v>
      </c>
      <c r="B1006">
        <v>1981</v>
      </c>
      <c r="C1006" t="s">
        <v>37</v>
      </c>
      <c r="D1006" t="s">
        <v>33</v>
      </c>
      <c r="E1006">
        <v>56337</v>
      </c>
      <c r="F1006">
        <v>1</v>
      </c>
      <c r="G1006">
        <v>1</v>
      </c>
      <c r="H1006" s="1">
        <v>41360</v>
      </c>
      <c r="I1006">
        <v>25</v>
      </c>
      <c r="J1006">
        <v>349</v>
      </c>
      <c r="K1006">
        <v>16</v>
      </c>
      <c r="L1006">
        <v>144</v>
      </c>
      <c r="M1006">
        <v>28</v>
      </c>
      <c r="N1006">
        <v>5</v>
      </c>
      <c r="O1006">
        <v>182</v>
      </c>
      <c r="P1006">
        <v>5</v>
      </c>
      <c r="Q1006">
        <v>8</v>
      </c>
      <c r="R1006">
        <v>5</v>
      </c>
      <c r="S1006">
        <v>4</v>
      </c>
      <c r="T1006">
        <v>8</v>
      </c>
      <c r="U1006">
        <v>1</v>
      </c>
      <c r="V1006">
        <v>0</v>
      </c>
      <c r="W1006">
        <v>0</v>
      </c>
      <c r="X1006">
        <v>1</v>
      </c>
      <c r="Y1006">
        <v>0</v>
      </c>
      <c r="Z1006">
        <v>0</v>
      </c>
      <c r="AA1006">
        <v>3</v>
      </c>
      <c r="AB1006">
        <v>11</v>
      </c>
      <c r="AC1006">
        <v>1</v>
      </c>
    </row>
    <row r="1007" spans="1:29" ht="16.5" x14ac:dyDescent="0.3">
      <c r="A1007">
        <v>5527</v>
      </c>
      <c r="B1007">
        <v>1987</v>
      </c>
      <c r="C1007" t="s">
        <v>29</v>
      </c>
      <c r="D1007" t="s">
        <v>31</v>
      </c>
      <c r="E1007">
        <v>22434</v>
      </c>
      <c r="F1007">
        <v>1</v>
      </c>
      <c r="G1007">
        <v>0</v>
      </c>
      <c r="H1007" s="1">
        <v>41318</v>
      </c>
      <c r="I1007">
        <v>25</v>
      </c>
      <c r="J1007">
        <v>4</v>
      </c>
      <c r="K1007">
        <v>12</v>
      </c>
      <c r="L1007">
        <v>11</v>
      </c>
      <c r="M1007">
        <v>3</v>
      </c>
      <c r="N1007">
        <v>13</v>
      </c>
      <c r="O1007">
        <v>15</v>
      </c>
      <c r="P1007">
        <v>2</v>
      </c>
      <c r="Q1007">
        <v>2</v>
      </c>
      <c r="R1007">
        <v>0</v>
      </c>
      <c r="S1007">
        <v>3</v>
      </c>
      <c r="T1007">
        <v>8</v>
      </c>
      <c r="U1007">
        <v>0</v>
      </c>
      <c r="V1007">
        <v>0</v>
      </c>
      <c r="W1007">
        <v>0</v>
      </c>
      <c r="X1007">
        <v>0</v>
      </c>
      <c r="Y1007">
        <v>0</v>
      </c>
      <c r="Z1007">
        <v>0</v>
      </c>
      <c r="AA1007">
        <v>3</v>
      </c>
      <c r="AB1007">
        <v>11</v>
      </c>
      <c r="AC1007">
        <v>0</v>
      </c>
    </row>
    <row r="1008" spans="1:29" ht="16.5" x14ac:dyDescent="0.3">
      <c r="A1008">
        <v>6374</v>
      </c>
      <c r="B1008">
        <v>1954</v>
      </c>
      <c r="C1008" t="s">
        <v>32</v>
      </c>
      <c r="D1008" t="s">
        <v>33</v>
      </c>
      <c r="E1008">
        <v>36930</v>
      </c>
      <c r="F1008">
        <v>0</v>
      </c>
      <c r="G1008">
        <v>1</v>
      </c>
      <c r="H1008" s="1">
        <v>41411</v>
      </c>
      <c r="I1008">
        <v>50</v>
      </c>
      <c r="J1008">
        <v>223</v>
      </c>
      <c r="K1008">
        <v>2</v>
      </c>
      <c r="L1008">
        <v>31</v>
      </c>
      <c r="M1008">
        <v>0</v>
      </c>
      <c r="N1008">
        <v>2</v>
      </c>
      <c r="O1008">
        <v>39</v>
      </c>
      <c r="P1008">
        <v>5</v>
      </c>
      <c r="Q1008">
        <v>5</v>
      </c>
      <c r="R1008">
        <v>2</v>
      </c>
      <c r="S1008">
        <v>4</v>
      </c>
      <c r="T1008">
        <v>8</v>
      </c>
      <c r="U1008">
        <v>0</v>
      </c>
      <c r="V1008">
        <v>0</v>
      </c>
      <c r="W1008">
        <v>0</v>
      </c>
      <c r="X1008">
        <v>0</v>
      </c>
      <c r="Y1008">
        <v>0</v>
      </c>
      <c r="Z1008">
        <v>0</v>
      </c>
      <c r="AA1008">
        <v>3</v>
      </c>
      <c r="AB1008">
        <v>11</v>
      </c>
      <c r="AC1008">
        <v>0</v>
      </c>
    </row>
    <row r="1009" spans="1:29" ht="16.5" x14ac:dyDescent="0.3">
      <c r="A1009">
        <v>7453</v>
      </c>
      <c r="B1009">
        <v>1954</v>
      </c>
      <c r="C1009" t="s">
        <v>29</v>
      </c>
      <c r="D1009" t="s">
        <v>30</v>
      </c>
      <c r="E1009">
        <v>36130</v>
      </c>
      <c r="F1009">
        <v>0</v>
      </c>
      <c r="G1009">
        <v>1</v>
      </c>
      <c r="H1009" s="1">
        <v>41307</v>
      </c>
      <c r="I1009">
        <v>46</v>
      </c>
      <c r="J1009">
        <v>157</v>
      </c>
      <c r="K1009">
        <v>43</v>
      </c>
      <c r="L1009">
        <v>127</v>
      </c>
      <c r="M1009">
        <v>68</v>
      </c>
      <c r="N1009">
        <v>56</v>
      </c>
      <c r="O1009">
        <v>37</v>
      </c>
      <c r="P1009">
        <v>6</v>
      </c>
      <c r="Q1009">
        <v>3</v>
      </c>
      <c r="R1009">
        <v>8</v>
      </c>
      <c r="S1009">
        <v>4</v>
      </c>
      <c r="T1009">
        <v>4</v>
      </c>
      <c r="U1009">
        <v>1</v>
      </c>
      <c r="V1009">
        <v>0</v>
      </c>
      <c r="W1009">
        <v>0</v>
      </c>
      <c r="X1009">
        <v>0</v>
      </c>
      <c r="Y1009">
        <v>0</v>
      </c>
      <c r="Z1009">
        <v>0</v>
      </c>
      <c r="AA1009">
        <v>3</v>
      </c>
      <c r="AB1009">
        <v>11</v>
      </c>
      <c r="AC1009">
        <v>1</v>
      </c>
    </row>
    <row r="1010" spans="1:29" ht="16.5" x14ac:dyDescent="0.3">
      <c r="A1010">
        <v>8952</v>
      </c>
      <c r="B1010">
        <v>1953</v>
      </c>
      <c r="C1010" t="s">
        <v>34</v>
      </c>
      <c r="D1010" t="s">
        <v>33</v>
      </c>
      <c r="E1010">
        <v>65569</v>
      </c>
      <c r="F1010">
        <v>0</v>
      </c>
      <c r="G1010">
        <v>1</v>
      </c>
      <c r="H1010" s="1">
        <v>41218</v>
      </c>
      <c r="I1010">
        <v>96</v>
      </c>
      <c r="J1010">
        <v>397</v>
      </c>
      <c r="K1010">
        <v>46</v>
      </c>
      <c r="L1010">
        <v>288</v>
      </c>
      <c r="M1010">
        <v>20</v>
      </c>
      <c r="N1010">
        <v>38</v>
      </c>
      <c r="O1010">
        <v>70</v>
      </c>
      <c r="P1010">
        <v>2</v>
      </c>
      <c r="Q1010">
        <v>6</v>
      </c>
      <c r="R1010">
        <v>5</v>
      </c>
      <c r="S1010">
        <v>10</v>
      </c>
      <c r="T1010">
        <v>3</v>
      </c>
      <c r="U1010">
        <v>0</v>
      </c>
      <c r="V1010">
        <v>0</v>
      </c>
      <c r="W1010">
        <v>0</v>
      </c>
      <c r="X1010">
        <v>0</v>
      </c>
      <c r="Y1010">
        <v>0</v>
      </c>
      <c r="Z1010">
        <v>0</v>
      </c>
      <c r="AA1010">
        <v>3</v>
      </c>
      <c r="AB1010">
        <v>11</v>
      </c>
      <c r="AC1010">
        <v>0</v>
      </c>
    </row>
    <row r="1011" spans="1:29" ht="16.5" x14ac:dyDescent="0.3">
      <c r="A1011">
        <v>241</v>
      </c>
      <c r="B1011">
        <v>1952</v>
      </c>
      <c r="C1011" t="s">
        <v>29</v>
      </c>
      <c r="D1011" t="s">
        <v>31</v>
      </c>
      <c r="E1011">
        <v>83844</v>
      </c>
      <c r="F1011">
        <v>0</v>
      </c>
      <c r="G1011">
        <v>0</v>
      </c>
      <c r="H1011" s="1">
        <v>41406</v>
      </c>
      <c r="I1011">
        <v>57</v>
      </c>
      <c r="J1011">
        <v>901</v>
      </c>
      <c r="K1011">
        <v>31</v>
      </c>
      <c r="L1011">
        <v>345</v>
      </c>
      <c r="M1011">
        <v>75</v>
      </c>
      <c r="N1011">
        <v>31</v>
      </c>
      <c r="O1011">
        <v>191</v>
      </c>
      <c r="P1011">
        <v>1</v>
      </c>
      <c r="Q1011">
        <v>4</v>
      </c>
      <c r="R1011">
        <v>4</v>
      </c>
      <c r="S1011">
        <v>11</v>
      </c>
      <c r="T1011">
        <v>1</v>
      </c>
      <c r="U1011">
        <v>0</v>
      </c>
      <c r="V1011">
        <v>0</v>
      </c>
      <c r="W1011">
        <v>1</v>
      </c>
      <c r="X1011">
        <v>0</v>
      </c>
      <c r="Y1011">
        <v>0</v>
      </c>
      <c r="Z1011">
        <v>0</v>
      </c>
      <c r="AA1011">
        <v>3</v>
      </c>
      <c r="AB1011">
        <v>11</v>
      </c>
      <c r="AC1011">
        <v>0</v>
      </c>
    </row>
    <row r="1012" spans="1:29" ht="16.5" x14ac:dyDescent="0.3">
      <c r="A1012">
        <v>8975</v>
      </c>
      <c r="B1012">
        <v>1968</v>
      </c>
      <c r="C1012" t="s">
        <v>29</v>
      </c>
      <c r="D1012" t="s">
        <v>33</v>
      </c>
      <c r="E1012">
        <v>19514</v>
      </c>
      <c r="F1012">
        <v>1</v>
      </c>
      <c r="G1012">
        <v>1</v>
      </c>
      <c r="H1012" s="1">
        <v>41665</v>
      </c>
      <c r="I1012">
        <v>47</v>
      </c>
      <c r="J1012">
        <v>14</v>
      </c>
      <c r="K1012">
        <v>3</v>
      </c>
      <c r="L1012">
        <v>21</v>
      </c>
      <c r="M1012">
        <v>2</v>
      </c>
      <c r="N1012">
        <v>1</v>
      </c>
      <c r="O1012">
        <v>28</v>
      </c>
      <c r="P1012">
        <v>4</v>
      </c>
      <c r="Q1012">
        <v>3</v>
      </c>
      <c r="R1012">
        <v>1</v>
      </c>
      <c r="S1012">
        <v>2</v>
      </c>
      <c r="T1012">
        <v>8</v>
      </c>
      <c r="U1012">
        <v>1</v>
      </c>
      <c r="V1012">
        <v>0</v>
      </c>
      <c r="W1012">
        <v>0</v>
      </c>
      <c r="X1012">
        <v>0</v>
      </c>
      <c r="Y1012">
        <v>0</v>
      </c>
      <c r="Z1012">
        <v>0</v>
      </c>
      <c r="AA1012">
        <v>3</v>
      </c>
      <c r="AB1012">
        <v>11</v>
      </c>
      <c r="AC1012">
        <v>0</v>
      </c>
    </row>
    <row r="1013" spans="1:29" ht="16.5" x14ac:dyDescent="0.3">
      <c r="A1013">
        <v>6119</v>
      </c>
      <c r="B1013">
        <v>1963</v>
      </c>
      <c r="C1013" t="s">
        <v>32</v>
      </c>
      <c r="D1013" t="s">
        <v>30</v>
      </c>
      <c r="E1013">
        <v>36736</v>
      </c>
      <c r="F1013">
        <v>1</v>
      </c>
      <c r="G1013">
        <v>1</v>
      </c>
      <c r="H1013" s="1">
        <v>41404</v>
      </c>
      <c r="I1013">
        <v>52</v>
      </c>
      <c r="J1013">
        <v>10</v>
      </c>
      <c r="K1013">
        <v>0</v>
      </c>
      <c r="L1013">
        <v>3</v>
      </c>
      <c r="M1013">
        <v>0</v>
      </c>
      <c r="N1013">
        <v>0</v>
      </c>
      <c r="O1013">
        <v>4</v>
      </c>
      <c r="P1013">
        <v>1</v>
      </c>
      <c r="Q1013">
        <v>1</v>
      </c>
      <c r="R1013">
        <v>0</v>
      </c>
      <c r="S1013">
        <v>2</v>
      </c>
      <c r="T1013">
        <v>6</v>
      </c>
      <c r="U1013">
        <v>0</v>
      </c>
      <c r="V1013">
        <v>0</v>
      </c>
      <c r="W1013">
        <v>0</v>
      </c>
      <c r="X1013">
        <v>0</v>
      </c>
      <c r="Y1013">
        <v>0</v>
      </c>
      <c r="Z1013">
        <v>0</v>
      </c>
      <c r="AA1013">
        <v>3</v>
      </c>
      <c r="AB1013">
        <v>11</v>
      </c>
      <c r="AC1013">
        <v>0</v>
      </c>
    </row>
    <row r="1014" spans="1:29" ht="16.5" x14ac:dyDescent="0.3">
      <c r="A1014">
        <v>5236</v>
      </c>
      <c r="B1014">
        <v>1979</v>
      </c>
      <c r="C1014" t="s">
        <v>29</v>
      </c>
      <c r="D1014" t="s">
        <v>31</v>
      </c>
      <c r="E1014">
        <v>77568</v>
      </c>
      <c r="F1014">
        <v>0</v>
      </c>
      <c r="G1014">
        <v>1</v>
      </c>
      <c r="H1014" s="1">
        <v>41146</v>
      </c>
      <c r="I1014">
        <v>30</v>
      </c>
      <c r="J1014">
        <v>1230</v>
      </c>
      <c r="K1014">
        <v>0</v>
      </c>
      <c r="L1014">
        <v>396</v>
      </c>
      <c r="M1014">
        <v>232</v>
      </c>
      <c r="N1014">
        <v>178</v>
      </c>
      <c r="O1014">
        <v>158</v>
      </c>
      <c r="P1014">
        <v>1</v>
      </c>
      <c r="Q1014">
        <v>10</v>
      </c>
      <c r="R1014">
        <v>2</v>
      </c>
      <c r="S1014">
        <v>8</v>
      </c>
      <c r="T1014">
        <v>5</v>
      </c>
      <c r="U1014">
        <v>0</v>
      </c>
      <c r="V1014">
        <v>1</v>
      </c>
      <c r="W1014">
        <v>1</v>
      </c>
      <c r="X1014">
        <v>1</v>
      </c>
      <c r="Y1014">
        <v>0</v>
      </c>
      <c r="Z1014">
        <v>0</v>
      </c>
      <c r="AA1014">
        <v>3</v>
      </c>
      <c r="AB1014">
        <v>11</v>
      </c>
      <c r="AC1014">
        <v>0</v>
      </c>
    </row>
    <row r="1015" spans="1:29" ht="16.5" x14ac:dyDescent="0.3">
      <c r="A1015">
        <v>5723</v>
      </c>
      <c r="B1015">
        <v>1976</v>
      </c>
      <c r="C1015" t="s">
        <v>32</v>
      </c>
      <c r="D1015" t="s">
        <v>31</v>
      </c>
      <c r="E1015">
        <v>49187</v>
      </c>
      <c r="F1015">
        <v>0</v>
      </c>
      <c r="G1015">
        <v>1</v>
      </c>
      <c r="H1015" s="1">
        <v>41650</v>
      </c>
      <c r="I1015">
        <v>63</v>
      </c>
      <c r="J1015">
        <v>81</v>
      </c>
      <c r="K1015">
        <v>1</v>
      </c>
      <c r="L1015">
        <v>31</v>
      </c>
      <c r="M1015">
        <v>2</v>
      </c>
      <c r="N1015">
        <v>1</v>
      </c>
      <c r="O1015">
        <v>0</v>
      </c>
      <c r="P1015">
        <v>1</v>
      </c>
      <c r="Q1015">
        <v>1</v>
      </c>
      <c r="R1015">
        <v>1</v>
      </c>
      <c r="S1015">
        <v>5</v>
      </c>
      <c r="T1015">
        <v>2</v>
      </c>
      <c r="U1015">
        <v>0</v>
      </c>
      <c r="V1015">
        <v>0</v>
      </c>
      <c r="W1015">
        <v>0</v>
      </c>
      <c r="X1015">
        <v>0</v>
      </c>
      <c r="Y1015">
        <v>0</v>
      </c>
      <c r="Z1015">
        <v>0</v>
      </c>
      <c r="AA1015">
        <v>3</v>
      </c>
      <c r="AB1015">
        <v>11</v>
      </c>
      <c r="AC1015">
        <v>0</v>
      </c>
    </row>
    <row r="1016" spans="1:29" ht="16.5" x14ac:dyDescent="0.3">
      <c r="A1016">
        <v>1710</v>
      </c>
      <c r="B1016">
        <v>1978</v>
      </c>
      <c r="C1016" t="s">
        <v>29</v>
      </c>
      <c r="D1016" t="s">
        <v>30</v>
      </c>
      <c r="E1016">
        <v>30168</v>
      </c>
      <c r="F1016">
        <v>1</v>
      </c>
      <c r="G1016">
        <v>0</v>
      </c>
      <c r="H1016" s="1">
        <v>41340</v>
      </c>
      <c r="I1016">
        <v>51</v>
      </c>
      <c r="J1016">
        <v>154</v>
      </c>
      <c r="K1016">
        <v>20</v>
      </c>
      <c r="L1016">
        <v>66</v>
      </c>
      <c r="M1016">
        <v>0</v>
      </c>
      <c r="N1016">
        <v>12</v>
      </c>
      <c r="O1016">
        <v>27</v>
      </c>
      <c r="P1016">
        <v>7</v>
      </c>
      <c r="Q1016">
        <v>6</v>
      </c>
      <c r="R1016">
        <v>1</v>
      </c>
      <c r="S1016">
        <v>4</v>
      </c>
      <c r="T1016">
        <v>9</v>
      </c>
      <c r="U1016">
        <v>0</v>
      </c>
      <c r="V1016">
        <v>0</v>
      </c>
      <c r="W1016">
        <v>0</v>
      </c>
      <c r="X1016">
        <v>0</v>
      </c>
      <c r="Y1016">
        <v>0</v>
      </c>
      <c r="Z1016">
        <v>0</v>
      </c>
      <c r="AA1016">
        <v>3</v>
      </c>
      <c r="AB1016">
        <v>11</v>
      </c>
      <c r="AC1016">
        <v>0</v>
      </c>
    </row>
    <row r="1017" spans="1:29" ht="16.5" x14ac:dyDescent="0.3">
      <c r="A1017">
        <v>1970</v>
      </c>
      <c r="B1017">
        <v>1968</v>
      </c>
      <c r="C1017" t="s">
        <v>34</v>
      </c>
      <c r="D1017" t="s">
        <v>31</v>
      </c>
      <c r="E1017">
        <v>34053</v>
      </c>
      <c r="F1017">
        <v>0</v>
      </c>
      <c r="G1017">
        <v>1</v>
      </c>
      <c r="H1017" s="1">
        <v>41162</v>
      </c>
      <c r="I1017">
        <v>14</v>
      </c>
      <c r="J1017">
        <v>63</v>
      </c>
      <c r="K1017">
        <v>0</v>
      </c>
      <c r="L1017">
        <v>21</v>
      </c>
      <c r="M1017">
        <v>7</v>
      </c>
      <c r="N1017">
        <v>0</v>
      </c>
      <c r="O1017">
        <v>12</v>
      </c>
      <c r="P1017">
        <v>1</v>
      </c>
      <c r="Q1017">
        <v>3</v>
      </c>
      <c r="R1017">
        <v>0</v>
      </c>
      <c r="S1017">
        <v>3</v>
      </c>
      <c r="T1017">
        <v>8</v>
      </c>
      <c r="U1017">
        <v>0</v>
      </c>
      <c r="V1017">
        <v>0</v>
      </c>
      <c r="W1017">
        <v>0</v>
      </c>
      <c r="X1017">
        <v>0</v>
      </c>
      <c r="Y1017">
        <v>0</v>
      </c>
      <c r="Z1017">
        <v>0</v>
      </c>
      <c r="AA1017">
        <v>3</v>
      </c>
      <c r="AB1017">
        <v>11</v>
      </c>
      <c r="AC1017">
        <v>0</v>
      </c>
    </row>
    <row r="1018" spans="1:29" ht="16.5" x14ac:dyDescent="0.3">
      <c r="A1018">
        <v>5313</v>
      </c>
      <c r="B1018">
        <v>1971</v>
      </c>
      <c r="C1018" t="s">
        <v>34</v>
      </c>
      <c r="D1018" t="s">
        <v>33</v>
      </c>
      <c r="E1018">
        <v>38196</v>
      </c>
      <c r="F1018">
        <v>1</v>
      </c>
      <c r="G1018">
        <v>1</v>
      </c>
      <c r="H1018" s="1">
        <v>41747</v>
      </c>
      <c r="I1018">
        <v>20</v>
      </c>
      <c r="J1018">
        <v>30</v>
      </c>
      <c r="K1018">
        <v>0</v>
      </c>
      <c r="L1018">
        <v>11</v>
      </c>
      <c r="M1018">
        <v>0</v>
      </c>
      <c r="N1018">
        <v>0</v>
      </c>
      <c r="O1018">
        <v>3</v>
      </c>
      <c r="P1018">
        <v>3</v>
      </c>
      <c r="Q1018">
        <v>2</v>
      </c>
      <c r="R1018">
        <v>0</v>
      </c>
      <c r="S1018">
        <v>4</v>
      </c>
      <c r="T1018">
        <v>5</v>
      </c>
      <c r="U1018">
        <v>0</v>
      </c>
      <c r="V1018">
        <v>0</v>
      </c>
      <c r="W1018">
        <v>0</v>
      </c>
      <c r="X1018">
        <v>0</v>
      </c>
      <c r="Y1018">
        <v>0</v>
      </c>
      <c r="Z1018">
        <v>0</v>
      </c>
      <c r="AA1018">
        <v>3</v>
      </c>
      <c r="AB1018">
        <v>11</v>
      </c>
      <c r="AC1018">
        <v>0</v>
      </c>
    </row>
    <row r="1019" spans="1:29" ht="16.5" x14ac:dyDescent="0.3">
      <c r="A1019">
        <v>10634</v>
      </c>
      <c r="B1019">
        <v>1951</v>
      </c>
      <c r="C1019" t="s">
        <v>34</v>
      </c>
      <c r="D1019" t="s">
        <v>33</v>
      </c>
      <c r="E1019">
        <v>59412</v>
      </c>
      <c r="F1019">
        <v>0</v>
      </c>
      <c r="G1019">
        <v>0</v>
      </c>
      <c r="H1019" s="1">
        <v>41748</v>
      </c>
      <c r="I1019">
        <v>56</v>
      </c>
      <c r="J1019">
        <v>90</v>
      </c>
      <c r="K1019">
        <v>67</v>
      </c>
      <c r="L1019">
        <v>165</v>
      </c>
      <c r="M1019">
        <v>30</v>
      </c>
      <c r="N1019">
        <v>43</v>
      </c>
      <c r="O1019">
        <v>11</v>
      </c>
      <c r="P1019">
        <v>1</v>
      </c>
      <c r="Q1019">
        <v>4</v>
      </c>
      <c r="R1019">
        <v>2</v>
      </c>
      <c r="S1019">
        <v>8</v>
      </c>
      <c r="T1019">
        <v>3</v>
      </c>
      <c r="U1019">
        <v>0</v>
      </c>
      <c r="V1019">
        <v>0</v>
      </c>
      <c r="W1019">
        <v>0</v>
      </c>
      <c r="X1019">
        <v>0</v>
      </c>
      <c r="Y1019">
        <v>0</v>
      </c>
      <c r="Z1019">
        <v>0</v>
      </c>
      <c r="AA1019">
        <v>3</v>
      </c>
      <c r="AB1019">
        <v>11</v>
      </c>
      <c r="AC1019">
        <v>0</v>
      </c>
    </row>
    <row r="1020" spans="1:29" ht="16.5" x14ac:dyDescent="0.3">
      <c r="A1020">
        <v>7010</v>
      </c>
      <c r="B1020">
        <v>1965</v>
      </c>
      <c r="C1020" t="s">
        <v>37</v>
      </c>
      <c r="D1020" t="s">
        <v>33</v>
      </c>
      <c r="E1020">
        <v>70924</v>
      </c>
      <c r="F1020">
        <v>0</v>
      </c>
      <c r="G1020">
        <v>0</v>
      </c>
      <c r="H1020" s="1">
        <v>41736</v>
      </c>
      <c r="I1020">
        <v>41</v>
      </c>
      <c r="J1020">
        <v>635</v>
      </c>
      <c r="K1020">
        <v>114</v>
      </c>
      <c r="L1020">
        <v>254</v>
      </c>
      <c r="M1020">
        <v>132</v>
      </c>
      <c r="N1020">
        <v>152</v>
      </c>
      <c r="O1020">
        <v>76</v>
      </c>
      <c r="P1020">
        <v>1</v>
      </c>
      <c r="Q1020">
        <v>6</v>
      </c>
      <c r="R1020">
        <v>6</v>
      </c>
      <c r="S1020">
        <v>7</v>
      </c>
      <c r="T1020">
        <v>3</v>
      </c>
      <c r="U1020">
        <v>0</v>
      </c>
      <c r="V1020">
        <v>0</v>
      </c>
      <c r="W1020">
        <v>1</v>
      </c>
      <c r="X1020">
        <v>0</v>
      </c>
      <c r="Y1020">
        <v>0</v>
      </c>
      <c r="Z1020">
        <v>0</v>
      </c>
      <c r="AA1020">
        <v>3</v>
      </c>
      <c r="AB1020">
        <v>11</v>
      </c>
      <c r="AC1020">
        <v>0</v>
      </c>
    </row>
    <row r="1021" spans="1:29" ht="16.5" x14ac:dyDescent="0.3">
      <c r="A1021">
        <v>8562</v>
      </c>
      <c r="B1021">
        <v>1969</v>
      </c>
      <c r="C1021" t="s">
        <v>29</v>
      </c>
      <c r="D1021" t="s">
        <v>31</v>
      </c>
      <c r="E1021">
        <v>54165</v>
      </c>
      <c r="F1021">
        <v>0</v>
      </c>
      <c r="G1021">
        <v>0</v>
      </c>
      <c r="H1021" s="1">
        <v>41422</v>
      </c>
      <c r="I1021">
        <v>72</v>
      </c>
      <c r="J1021">
        <v>127</v>
      </c>
      <c r="K1021">
        <v>4</v>
      </c>
      <c r="L1021">
        <v>73</v>
      </c>
      <c r="M1021">
        <v>15</v>
      </c>
      <c r="N1021">
        <v>6</v>
      </c>
      <c r="O1021">
        <v>11</v>
      </c>
      <c r="P1021">
        <v>1</v>
      </c>
      <c r="Q1021">
        <v>2</v>
      </c>
      <c r="R1021">
        <v>1</v>
      </c>
      <c r="S1021">
        <v>7</v>
      </c>
      <c r="T1021">
        <v>2</v>
      </c>
      <c r="U1021">
        <v>0</v>
      </c>
      <c r="V1021">
        <v>0</v>
      </c>
      <c r="W1021">
        <v>0</v>
      </c>
      <c r="X1021">
        <v>0</v>
      </c>
      <c r="Y1021">
        <v>0</v>
      </c>
      <c r="Z1021">
        <v>0</v>
      </c>
      <c r="AA1021">
        <v>3</v>
      </c>
      <c r="AB1021">
        <v>11</v>
      </c>
      <c r="AC1021">
        <v>0</v>
      </c>
    </row>
    <row r="1022" spans="1:29" ht="16.5" x14ac:dyDescent="0.3">
      <c r="A1022">
        <v>3158</v>
      </c>
      <c r="B1022">
        <v>1973</v>
      </c>
      <c r="C1022" t="s">
        <v>29</v>
      </c>
      <c r="D1022" t="s">
        <v>33</v>
      </c>
      <c r="E1022">
        <v>32300</v>
      </c>
      <c r="F1022">
        <v>1</v>
      </c>
      <c r="G1022">
        <v>0</v>
      </c>
      <c r="H1022" s="1">
        <v>41277</v>
      </c>
      <c r="I1022">
        <v>1</v>
      </c>
      <c r="J1022">
        <v>13</v>
      </c>
      <c r="K1022">
        <v>3</v>
      </c>
      <c r="L1022">
        <v>6</v>
      </c>
      <c r="M1022">
        <v>6</v>
      </c>
      <c r="N1022">
        <v>5</v>
      </c>
      <c r="O1022">
        <v>6</v>
      </c>
      <c r="P1022">
        <v>1</v>
      </c>
      <c r="Q1022">
        <v>1</v>
      </c>
      <c r="R1022">
        <v>0</v>
      </c>
      <c r="S1022">
        <v>3</v>
      </c>
      <c r="T1022">
        <v>8</v>
      </c>
      <c r="U1022">
        <v>0</v>
      </c>
      <c r="V1022">
        <v>0</v>
      </c>
      <c r="W1022">
        <v>0</v>
      </c>
      <c r="X1022">
        <v>0</v>
      </c>
      <c r="Y1022">
        <v>0</v>
      </c>
      <c r="Z1022">
        <v>0</v>
      </c>
      <c r="AA1022">
        <v>3</v>
      </c>
      <c r="AB1022">
        <v>11</v>
      </c>
      <c r="AC1022">
        <v>0</v>
      </c>
    </row>
    <row r="1023" spans="1:29" ht="16.5" x14ac:dyDescent="0.3">
      <c r="A1023">
        <v>4436</v>
      </c>
      <c r="B1023">
        <v>1976</v>
      </c>
      <c r="C1023" t="s">
        <v>29</v>
      </c>
      <c r="D1023" t="s">
        <v>30</v>
      </c>
      <c r="E1023">
        <v>20180</v>
      </c>
      <c r="F1023">
        <v>0</v>
      </c>
      <c r="G1023">
        <v>0</v>
      </c>
      <c r="H1023" s="1">
        <v>41325</v>
      </c>
      <c r="I1023">
        <v>27</v>
      </c>
      <c r="J1023">
        <v>18</v>
      </c>
      <c r="K1023">
        <v>42</v>
      </c>
      <c r="L1023">
        <v>24</v>
      </c>
      <c r="M1023">
        <v>15</v>
      </c>
      <c r="N1023">
        <v>20</v>
      </c>
      <c r="O1023">
        <v>18</v>
      </c>
      <c r="P1023">
        <v>1</v>
      </c>
      <c r="Q1023">
        <v>2</v>
      </c>
      <c r="R1023">
        <v>1</v>
      </c>
      <c r="S1023">
        <v>4</v>
      </c>
      <c r="T1023">
        <v>7</v>
      </c>
      <c r="U1023">
        <v>0</v>
      </c>
      <c r="V1023">
        <v>0</v>
      </c>
      <c r="W1023">
        <v>0</v>
      </c>
      <c r="X1023">
        <v>0</v>
      </c>
      <c r="Y1023">
        <v>0</v>
      </c>
      <c r="Z1023">
        <v>0</v>
      </c>
      <c r="AA1023">
        <v>3</v>
      </c>
      <c r="AB1023">
        <v>11</v>
      </c>
      <c r="AC1023">
        <v>0</v>
      </c>
    </row>
    <row r="1024" spans="1:29" ht="16.5" x14ac:dyDescent="0.3">
      <c r="A1024">
        <v>5287</v>
      </c>
      <c r="B1024">
        <v>1973</v>
      </c>
      <c r="C1024" t="s">
        <v>29</v>
      </c>
      <c r="D1024" t="s">
        <v>33</v>
      </c>
      <c r="E1024">
        <v>34961</v>
      </c>
      <c r="F1024">
        <v>1</v>
      </c>
      <c r="G1024">
        <v>0</v>
      </c>
      <c r="H1024" s="1">
        <v>41809</v>
      </c>
      <c r="I1024">
        <v>77</v>
      </c>
      <c r="J1024">
        <v>45</v>
      </c>
      <c r="K1024">
        <v>2</v>
      </c>
      <c r="L1024">
        <v>26</v>
      </c>
      <c r="M1024">
        <v>4</v>
      </c>
      <c r="N1024">
        <v>1</v>
      </c>
      <c r="O1024">
        <v>1</v>
      </c>
      <c r="P1024">
        <v>3</v>
      </c>
      <c r="Q1024">
        <v>3</v>
      </c>
      <c r="R1024">
        <v>1</v>
      </c>
      <c r="S1024">
        <v>3</v>
      </c>
      <c r="T1024">
        <v>7</v>
      </c>
      <c r="U1024">
        <v>0</v>
      </c>
      <c r="V1024">
        <v>0</v>
      </c>
      <c r="W1024">
        <v>0</v>
      </c>
      <c r="X1024">
        <v>0</v>
      </c>
      <c r="Y1024">
        <v>0</v>
      </c>
      <c r="Z1024">
        <v>0</v>
      </c>
      <c r="AA1024">
        <v>3</v>
      </c>
      <c r="AB1024">
        <v>11</v>
      </c>
      <c r="AC1024">
        <v>0</v>
      </c>
    </row>
    <row r="1025" spans="1:29" ht="16.5" x14ac:dyDescent="0.3">
      <c r="A1025">
        <v>2445</v>
      </c>
      <c r="B1025">
        <v>1974</v>
      </c>
      <c r="C1025" t="s">
        <v>32</v>
      </c>
      <c r="D1025" t="s">
        <v>31</v>
      </c>
      <c r="E1025">
        <v>28440</v>
      </c>
      <c r="F1025">
        <v>1</v>
      </c>
      <c r="G1025">
        <v>0</v>
      </c>
      <c r="H1025" s="1">
        <v>41462</v>
      </c>
      <c r="I1025">
        <v>87</v>
      </c>
      <c r="J1025">
        <v>38</v>
      </c>
      <c r="K1025">
        <v>1</v>
      </c>
      <c r="L1025">
        <v>24</v>
      </c>
      <c r="M1025">
        <v>0</v>
      </c>
      <c r="N1025">
        <v>0</v>
      </c>
      <c r="O1025">
        <v>0</v>
      </c>
      <c r="P1025">
        <v>1</v>
      </c>
      <c r="Q1025">
        <v>2</v>
      </c>
      <c r="R1025">
        <v>0</v>
      </c>
      <c r="S1025">
        <v>3</v>
      </c>
      <c r="T1025">
        <v>8</v>
      </c>
      <c r="U1025">
        <v>0</v>
      </c>
      <c r="V1025">
        <v>0</v>
      </c>
      <c r="W1025">
        <v>0</v>
      </c>
      <c r="X1025">
        <v>0</v>
      </c>
      <c r="Y1025">
        <v>0</v>
      </c>
      <c r="Z1025">
        <v>0</v>
      </c>
      <c r="AA1025">
        <v>3</v>
      </c>
      <c r="AB1025">
        <v>11</v>
      </c>
      <c r="AC1025">
        <v>0</v>
      </c>
    </row>
    <row r="1026" spans="1:29" ht="16.5" x14ac:dyDescent="0.3">
      <c r="A1026">
        <v>6059</v>
      </c>
      <c r="B1026">
        <v>1953</v>
      </c>
      <c r="C1026" t="s">
        <v>32</v>
      </c>
      <c r="D1026" t="s">
        <v>31</v>
      </c>
      <c r="E1026">
        <v>64504</v>
      </c>
      <c r="F1026">
        <v>1</v>
      </c>
      <c r="G1026">
        <v>2</v>
      </c>
      <c r="H1026" s="1">
        <v>41337</v>
      </c>
      <c r="I1026">
        <v>81</v>
      </c>
      <c r="J1026">
        <v>986</v>
      </c>
      <c r="K1026">
        <v>36</v>
      </c>
      <c r="L1026">
        <v>168</v>
      </c>
      <c r="M1026">
        <v>16</v>
      </c>
      <c r="N1026">
        <v>0</v>
      </c>
      <c r="O1026">
        <v>108</v>
      </c>
      <c r="P1026">
        <v>7</v>
      </c>
      <c r="Q1026">
        <v>11</v>
      </c>
      <c r="R1026">
        <v>3</v>
      </c>
      <c r="S1026">
        <v>4</v>
      </c>
      <c r="T1026">
        <v>7</v>
      </c>
      <c r="U1026">
        <v>0</v>
      </c>
      <c r="V1026">
        <v>0</v>
      </c>
      <c r="W1026">
        <v>0</v>
      </c>
      <c r="X1026">
        <v>0</v>
      </c>
      <c r="Y1026">
        <v>0</v>
      </c>
      <c r="Z1026">
        <v>0</v>
      </c>
      <c r="AA1026">
        <v>3</v>
      </c>
      <c r="AB1026">
        <v>11</v>
      </c>
      <c r="AC1026">
        <v>1</v>
      </c>
    </row>
    <row r="1027" spans="1:29" ht="16.5" x14ac:dyDescent="0.3">
      <c r="A1027">
        <v>4550</v>
      </c>
      <c r="B1027">
        <v>1966</v>
      </c>
      <c r="C1027" t="s">
        <v>34</v>
      </c>
      <c r="D1027" t="s">
        <v>31</v>
      </c>
      <c r="E1027">
        <v>33564</v>
      </c>
      <c r="F1027">
        <v>0</v>
      </c>
      <c r="G1027">
        <v>1</v>
      </c>
      <c r="H1027" s="1">
        <v>41814</v>
      </c>
      <c r="I1027">
        <v>51</v>
      </c>
      <c r="J1027">
        <v>61</v>
      </c>
      <c r="K1027">
        <v>0</v>
      </c>
      <c r="L1027">
        <v>3</v>
      </c>
      <c r="M1027">
        <v>0</v>
      </c>
      <c r="N1027">
        <v>0</v>
      </c>
      <c r="O1027">
        <v>7</v>
      </c>
      <c r="P1027">
        <v>1</v>
      </c>
      <c r="Q1027">
        <v>1</v>
      </c>
      <c r="R1027">
        <v>1</v>
      </c>
      <c r="S1027">
        <v>3</v>
      </c>
      <c r="T1027">
        <v>5</v>
      </c>
      <c r="U1027">
        <v>0</v>
      </c>
      <c r="V1027">
        <v>0</v>
      </c>
      <c r="W1027">
        <v>0</v>
      </c>
      <c r="X1027">
        <v>0</v>
      </c>
      <c r="Y1027">
        <v>0</v>
      </c>
      <c r="Z1027">
        <v>0</v>
      </c>
      <c r="AA1027">
        <v>3</v>
      </c>
      <c r="AB1027">
        <v>11</v>
      </c>
      <c r="AC1027">
        <v>0</v>
      </c>
    </row>
    <row r="1028" spans="1:29" ht="16.5" x14ac:dyDescent="0.3">
      <c r="A1028">
        <v>4240</v>
      </c>
      <c r="B1028">
        <v>1978</v>
      </c>
      <c r="C1028" t="s">
        <v>29</v>
      </c>
      <c r="D1028" t="s">
        <v>33</v>
      </c>
      <c r="E1028">
        <v>17345</v>
      </c>
      <c r="F1028">
        <v>1</v>
      </c>
      <c r="G1028">
        <v>0</v>
      </c>
      <c r="H1028" s="1">
        <v>41216</v>
      </c>
      <c r="I1028">
        <v>79</v>
      </c>
      <c r="J1028">
        <v>4</v>
      </c>
      <c r="K1028">
        <v>9</v>
      </c>
      <c r="L1028">
        <v>16</v>
      </c>
      <c r="M1028">
        <v>17</v>
      </c>
      <c r="N1028">
        <v>0</v>
      </c>
      <c r="O1028">
        <v>12</v>
      </c>
      <c r="P1028">
        <v>2</v>
      </c>
      <c r="Q1028">
        <v>2</v>
      </c>
      <c r="R1028">
        <v>1</v>
      </c>
      <c r="S1028">
        <v>2</v>
      </c>
      <c r="T1028">
        <v>8</v>
      </c>
      <c r="U1028">
        <v>0</v>
      </c>
      <c r="V1028">
        <v>0</v>
      </c>
      <c r="W1028">
        <v>0</v>
      </c>
      <c r="X1028">
        <v>0</v>
      </c>
      <c r="Y1028">
        <v>0</v>
      </c>
      <c r="Z1028">
        <v>0</v>
      </c>
      <c r="AA1028">
        <v>3</v>
      </c>
      <c r="AB1028">
        <v>11</v>
      </c>
      <c r="AC1028">
        <v>0</v>
      </c>
    </row>
    <row r="1029" spans="1:29" ht="16.5" x14ac:dyDescent="0.3">
      <c r="A1029">
        <v>8911</v>
      </c>
      <c r="B1029">
        <v>1967</v>
      </c>
      <c r="C1029" t="s">
        <v>32</v>
      </c>
      <c r="D1029" t="s">
        <v>33</v>
      </c>
      <c r="E1029">
        <v>56320</v>
      </c>
      <c r="F1029">
        <v>0</v>
      </c>
      <c r="G1029">
        <v>1</v>
      </c>
      <c r="H1029" s="1">
        <v>41372</v>
      </c>
      <c r="I1029">
        <v>11</v>
      </c>
      <c r="J1029">
        <v>201</v>
      </c>
      <c r="K1029">
        <v>53</v>
      </c>
      <c r="L1029">
        <v>172</v>
      </c>
      <c r="M1029">
        <v>116</v>
      </c>
      <c r="N1029">
        <v>77</v>
      </c>
      <c r="O1029">
        <v>83</v>
      </c>
      <c r="P1029">
        <v>3</v>
      </c>
      <c r="Q1029">
        <v>5</v>
      </c>
      <c r="R1029">
        <v>4</v>
      </c>
      <c r="S1029">
        <v>9</v>
      </c>
      <c r="T1029">
        <v>4</v>
      </c>
      <c r="U1029">
        <v>0</v>
      </c>
      <c r="V1029">
        <v>0</v>
      </c>
      <c r="W1029">
        <v>0</v>
      </c>
      <c r="X1029">
        <v>0</v>
      </c>
      <c r="Y1029">
        <v>0</v>
      </c>
      <c r="Z1029">
        <v>0</v>
      </c>
      <c r="AA1029">
        <v>3</v>
      </c>
      <c r="AB1029">
        <v>11</v>
      </c>
      <c r="AC1029">
        <v>0</v>
      </c>
    </row>
    <row r="1030" spans="1:29" ht="16.5" x14ac:dyDescent="0.3">
      <c r="A1030">
        <v>3706</v>
      </c>
      <c r="B1030">
        <v>1978</v>
      </c>
      <c r="C1030" t="s">
        <v>29</v>
      </c>
      <c r="D1030" t="s">
        <v>30</v>
      </c>
      <c r="E1030">
        <v>28647</v>
      </c>
      <c r="F1030">
        <v>1</v>
      </c>
      <c r="G1030">
        <v>0</v>
      </c>
      <c r="H1030" s="1">
        <v>41507</v>
      </c>
      <c r="I1030">
        <v>54</v>
      </c>
      <c r="J1030">
        <v>19</v>
      </c>
      <c r="K1030">
        <v>8</v>
      </c>
      <c r="L1030">
        <v>29</v>
      </c>
      <c r="M1030">
        <v>0</v>
      </c>
      <c r="N1030">
        <v>12</v>
      </c>
      <c r="O1030">
        <v>26</v>
      </c>
      <c r="P1030">
        <v>1</v>
      </c>
      <c r="Q1030">
        <v>2</v>
      </c>
      <c r="R1030">
        <v>2</v>
      </c>
      <c r="S1030">
        <v>2</v>
      </c>
      <c r="T1030">
        <v>7</v>
      </c>
      <c r="U1030">
        <v>1</v>
      </c>
      <c r="V1030">
        <v>0</v>
      </c>
      <c r="W1030">
        <v>0</v>
      </c>
      <c r="X1030">
        <v>0</v>
      </c>
      <c r="Y1030">
        <v>0</v>
      </c>
      <c r="Z1030">
        <v>0</v>
      </c>
      <c r="AA1030">
        <v>3</v>
      </c>
      <c r="AB1030">
        <v>11</v>
      </c>
      <c r="AC1030">
        <v>1</v>
      </c>
    </row>
    <row r="1031" spans="1:29" ht="16.5" x14ac:dyDescent="0.3">
      <c r="A1031">
        <v>3628</v>
      </c>
      <c r="B1031">
        <v>1987</v>
      </c>
      <c r="C1031" t="s">
        <v>36</v>
      </c>
      <c r="D1031" t="s">
        <v>30</v>
      </c>
      <c r="E1031">
        <v>15038</v>
      </c>
      <c r="F1031">
        <v>1</v>
      </c>
      <c r="G1031">
        <v>0</v>
      </c>
      <c r="H1031" s="1">
        <v>41303</v>
      </c>
      <c r="I1031">
        <v>93</v>
      </c>
      <c r="J1031">
        <v>4</v>
      </c>
      <c r="K1031">
        <v>8</v>
      </c>
      <c r="L1031">
        <v>11</v>
      </c>
      <c r="M1031">
        <v>19</v>
      </c>
      <c r="N1031">
        <v>12</v>
      </c>
      <c r="O1031">
        <v>26</v>
      </c>
      <c r="P1031">
        <v>2</v>
      </c>
      <c r="Q1031">
        <v>2</v>
      </c>
      <c r="R1031">
        <v>1</v>
      </c>
      <c r="S1031">
        <v>2</v>
      </c>
      <c r="T1031">
        <v>9</v>
      </c>
      <c r="U1031">
        <v>0</v>
      </c>
      <c r="V1031">
        <v>0</v>
      </c>
      <c r="W1031">
        <v>0</v>
      </c>
      <c r="X1031">
        <v>0</v>
      </c>
      <c r="Y1031">
        <v>0</v>
      </c>
      <c r="Z1031">
        <v>0</v>
      </c>
      <c r="AA1031">
        <v>3</v>
      </c>
      <c r="AB1031">
        <v>11</v>
      </c>
      <c r="AC1031">
        <v>0</v>
      </c>
    </row>
    <row r="1032" spans="1:29" ht="16.5" x14ac:dyDescent="0.3">
      <c r="A1032">
        <v>10175</v>
      </c>
      <c r="B1032">
        <v>1958</v>
      </c>
      <c r="C1032" t="s">
        <v>32</v>
      </c>
      <c r="D1032" t="s">
        <v>35</v>
      </c>
      <c r="E1032">
        <v>32173</v>
      </c>
      <c r="F1032">
        <v>0</v>
      </c>
      <c r="G1032">
        <v>1</v>
      </c>
      <c r="H1032" s="1">
        <v>41487</v>
      </c>
      <c r="I1032">
        <v>0</v>
      </c>
      <c r="J1032">
        <v>18</v>
      </c>
      <c r="K1032">
        <v>0</v>
      </c>
      <c r="L1032">
        <v>2</v>
      </c>
      <c r="M1032">
        <v>0</v>
      </c>
      <c r="N1032">
        <v>0</v>
      </c>
      <c r="O1032">
        <v>2</v>
      </c>
      <c r="P1032">
        <v>1</v>
      </c>
      <c r="Q1032">
        <v>1</v>
      </c>
      <c r="R1032">
        <v>0</v>
      </c>
      <c r="S1032">
        <v>3</v>
      </c>
      <c r="T1032">
        <v>4</v>
      </c>
      <c r="U1032">
        <v>0</v>
      </c>
      <c r="V1032">
        <v>0</v>
      </c>
      <c r="W1032">
        <v>0</v>
      </c>
      <c r="X1032">
        <v>0</v>
      </c>
      <c r="Y1032">
        <v>0</v>
      </c>
      <c r="Z1032">
        <v>0</v>
      </c>
      <c r="AA1032">
        <v>3</v>
      </c>
      <c r="AB1032">
        <v>11</v>
      </c>
      <c r="AC1032">
        <v>0</v>
      </c>
    </row>
    <row r="1033" spans="1:29" ht="16.5" x14ac:dyDescent="0.3">
      <c r="A1033">
        <v>8985</v>
      </c>
      <c r="B1033">
        <v>1964</v>
      </c>
      <c r="C1033" t="s">
        <v>37</v>
      </c>
      <c r="D1033" t="s">
        <v>31</v>
      </c>
      <c r="E1033">
        <v>68316</v>
      </c>
      <c r="F1033">
        <v>0</v>
      </c>
      <c r="G1033">
        <v>1</v>
      </c>
      <c r="H1033" s="1">
        <v>41217</v>
      </c>
      <c r="I1033">
        <v>54</v>
      </c>
      <c r="J1033">
        <v>806</v>
      </c>
      <c r="K1033">
        <v>80</v>
      </c>
      <c r="L1033">
        <v>161</v>
      </c>
      <c r="M1033">
        <v>120</v>
      </c>
      <c r="N1033">
        <v>11</v>
      </c>
      <c r="O1033">
        <v>33</v>
      </c>
      <c r="P1033">
        <v>5</v>
      </c>
      <c r="Q1033">
        <v>10</v>
      </c>
      <c r="R1033">
        <v>7</v>
      </c>
      <c r="S1033">
        <v>10</v>
      </c>
      <c r="T1033">
        <v>6</v>
      </c>
      <c r="U1033">
        <v>0</v>
      </c>
      <c r="V1033">
        <v>0</v>
      </c>
      <c r="W1033">
        <v>0</v>
      </c>
      <c r="X1033">
        <v>0</v>
      </c>
      <c r="Y1033">
        <v>0</v>
      </c>
      <c r="Z1033">
        <v>0</v>
      </c>
      <c r="AA1033">
        <v>3</v>
      </c>
      <c r="AB1033">
        <v>11</v>
      </c>
      <c r="AC1033">
        <v>0</v>
      </c>
    </row>
    <row r="1034" spans="1:29" ht="16.5" x14ac:dyDescent="0.3">
      <c r="A1034">
        <v>5204</v>
      </c>
      <c r="B1034">
        <v>1971</v>
      </c>
      <c r="C1034" t="s">
        <v>29</v>
      </c>
      <c r="D1034" t="s">
        <v>31</v>
      </c>
      <c r="E1034">
        <v>74538</v>
      </c>
      <c r="F1034">
        <v>0</v>
      </c>
      <c r="G1034">
        <v>0</v>
      </c>
      <c r="H1034" s="1">
        <v>41454</v>
      </c>
      <c r="I1034">
        <v>21</v>
      </c>
      <c r="J1034">
        <v>380</v>
      </c>
      <c r="K1034">
        <v>98</v>
      </c>
      <c r="L1034">
        <v>733</v>
      </c>
      <c r="M1034">
        <v>110</v>
      </c>
      <c r="N1034">
        <v>112</v>
      </c>
      <c r="O1034">
        <v>28</v>
      </c>
      <c r="P1034">
        <v>1</v>
      </c>
      <c r="Q1034">
        <v>8</v>
      </c>
      <c r="R1034">
        <v>8</v>
      </c>
      <c r="S1034">
        <v>5</v>
      </c>
      <c r="T1034">
        <v>3</v>
      </c>
      <c r="U1034">
        <v>0</v>
      </c>
      <c r="V1034">
        <v>0</v>
      </c>
      <c r="W1034">
        <v>1</v>
      </c>
      <c r="X1034">
        <v>0</v>
      </c>
      <c r="Y1034">
        <v>0</v>
      </c>
      <c r="Z1034">
        <v>0</v>
      </c>
      <c r="AA1034">
        <v>3</v>
      </c>
      <c r="AB1034">
        <v>11</v>
      </c>
      <c r="AC1034">
        <v>1</v>
      </c>
    </row>
    <row r="1035" spans="1:29" ht="16.5" x14ac:dyDescent="0.3">
      <c r="A1035">
        <v>9220</v>
      </c>
      <c r="B1035">
        <v>1971</v>
      </c>
      <c r="C1035" t="s">
        <v>29</v>
      </c>
      <c r="D1035" t="s">
        <v>30</v>
      </c>
      <c r="E1035">
        <v>91700</v>
      </c>
      <c r="F1035">
        <v>0</v>
      </c>
      <c r="G1035">
        <v>0</v>
      </c>
      <c r="H1035" s="1">
        <v>41291</v>
      </c>
      <c r="I1035">
        <v>58</v>
      </c>
      <c r="J1035">
        <v>576</v>
      </c>
      <c r="K1035">
        <v>172</v>
      </c>
      <c r="L1035">
        <v>961</v>
      </c>
      <c r="M1035">
        <v>125</v>
      </c>
      <c r="N1035">
        <v>115</v>
      </c>
      <c r="O1035">
        <v>19</v>
      </c>
      <c r="P1035">
        <v>1</v>
      </c>
      <c r="Q1035">
        <v>8</v>
      </c>
      <c r="R1035">
        <v>6</v>
      </c>
      <c r="S1035">
        <v>5</v>
      </c>
      <c r="T1035">
        <v>3</v>
      </c>
      <c r="U1035">
        <v>0</v>
      </c>
      <c r="V1035">
        <v>0</v>
      </c>
      <c r="W1035">
        <v>0</v>
      </c>
      <c r="X1035">
        <v>0</v>
      </c>
      <c r="Y1035">
        <v>0</v>
      </c>
      <c r="Z1035">
        <v>0</v>
      </c>
      <c r="AA1035">
        <v>3</v>
      </c>
      <c r="AB1035">
        <v>11</v>
      </c>
      <c r="AC1035">
        <v>1</v>
      </c>
    </row>
    <row r="1036" spans="1:29" ht="16.5" x14ac:dyDescent="0.3">
      <c r="A1036">
        <v>9888</v>
      </c>
      <c r="B1036">
        <v>1969</v>
      </c>
      <c r="C1036" t="s">
        <v>29</v>
      </c>
      <c r="D1036" t="s">
        <v>31</v>
      </c>
      <c r="E1036">
        <v>68695</v>
      </c>
      <c r="F1036">
        <v>0</v>
      </c>
      <c r="G1036">
        <v>0</v>
      </c>
      <c r="H1036" s="1">
        <v>41815</v>
      </c>
      <c r="I1036">
        <v>3</v>
      </c>
      <c r="J1036">
        <v>458</v>
      </c>
      <c r="K1036">
        <v>81</v>
      </c>
      <c r="L1036">
        <v>356</v>
      </c>
      <c r="M1036">
        <v>106</v>
      </c>
      <c r="N1036">
        <v>50</v>
      </c>
      <c r="O1036">
        <v>40</v>
      </c>
      <c r="P1036">
        <v>1</v>
      </c>
      <c r="Q1036">
        <v>4</v>
      </c>
      <c r="R1036">
        <v>4</v>
      </c>
      <c r="S1036">
        <v>7</v>
      </c>
      <c r="T1036">
        <v>2</v>
      </c>
      <c r="U1036">
        <v>0</v>
      </c>
      <c r="V1036">
        <v>0</v>
      </c>
      <c r="W1036">
        <v>0</v>
      </c>
      <c r="X1036">
        <v>0</v>
      </c>
      <c r="Y1036">
        <v>0</v>
      </c>
      <c r="Z1036">
        <v>0</v>
      </c>
      <c r="AA1036">
        <v>3</v>
      </c>
      <c r="AB1036">
        <v>11</v>
      </c>
      <c r="AC1036">
        <v>0</v>
      </c>
    </row>
    <row r="1037" spans="1:29" ht="16.5" x14ac:dyDescent="0.3">
      <c r="A1037">
        <v>5263</v>
      </c>
      <c r="B1037">
        <v>1977</v>
      </c>
      <c r="C1037" t="s">
        <v>37</v>
      </c>
      <c r="D1037" t="s">
        <v>33</v>
      </c>
      <c r="E1037">
        <v>31056</v>
      </c>
      <c r="F1037">
        <v>1</v>
      </c>
      <c r="G1037">
        <v>0</v>
      </c>
      <c r="H1037" s="1">
        <v>41296</v>
      </c>
      <c r="I1037">
        <v>99</v>
      </c>
      <c r="J1037">
        <v>5</v>
      </c>
      <c r="K1037">
        <v>10</v>
      </c>
      <c r="L1037">
        <v>13</v>
      </c>
      <c r="M1037">
        <v>3</v>
      </c>
      <c r="N1037">
        <v>8</v>
      </c>
      <c r="O1037">
        <v>16</v>
      </c>
      <c r="P1037">
        <v>1</v>
      </c>
      <c r="Q1037">
        <v>1</v>
      </c>
      <c r="R1037">
        <v>0</v>
      </c>
      <c r="S1037">
        <v>3</v>
      </c>
      <c r="T1037">
        <v>8</v>
      </c>
      <c r="U1037">
        <v>0</v>
      </c>
      <c r="V1037">
        <v>0</v>
      </c>
      <c r="W1037">
        <v>0</v>
      </c>
      <c r="X1037">
        <v>0</v>
      </c>
      <c r="Y1037">
        <v>0</v>
      </c>
      <c r="Z1037">
        <v>0</v>
      </c>
      <c r="AA1037">
        <v>3</v>
      </c>
      <c r="AB1037">
        <v>11</v>
      </c>
      <c r="AC1037">
        <v>0</v>
      </c>
    </row>
    <row r="1038" spans="1:29" ht="16.5" x14ac:dyDescent="0.3">
      <c r="A1038">
        <v>1020</v>
      </c>
      <c r="B1038">
        <v>1973</v>
      </c>
      <c r="C1038" t="s">
        <v>29</v>
      </c>
      <c r="D1038" t="s">
        <v>33</v>
      </c>
      <c r="E1038">
        <v>79593</v>
      </c>
      <c r="F1038">
        <v>0</v>
      </c>
      <c r="G1038">
        <v>0</v>
      </c>
      <c r="H1038" s="1">
        <v>41771</v>
      </c>
      <c r="I1038">
        <v>70</v>
      </c>
      <c r="J1038">
        <v>350</v>
      </c>
      <c r="K1038">
        <v>60</v>
      </c>
      <c r="L1038">
        <v>568</v>
      </c>
      <c r="M1038">
        <v>110</v>
      </c>
      <c r="N1038">
        <v>133</v>
      </c>
      <c r="O1038">
        <v>145</v>
      </c>
      <c r="P1038">
        <v>1</v>
      </c>
      <c r="Q1038">
        <v>5</v>
      </c>
      <c r="R1038">
        <v>6</v>
      </c>
      <c r="S1038">
        <v>7</v>
      </c>
      <c r="T1038">
        <v>2</v>
      </c>
      <c r="U1038">
        <v>0</v>
      </c>
      <c r="V1038">
        <v>0</v>
      </c>
      <c r="W1038">
        <v>1</v>
      </c>
      <c r="X1038">
        <v>0</v>
      </c>
      <c r="Y1038">
        <v>0</v>
      </c>
      <c r="Z1038">
        <v>0</v>
      </c>
      <c r="AA1038">
        <v>3</v>
      </c>
      <c r="AB1038">
        <v>11</v>
      </c>
      <c r="AC1038">
        <v>0</v>
      </c>
    </row>
    <row r="1039" spans="1:29" ht="16.5" x14ac:dyDescent="0.3">
      <c r="A1039">
        <v>9503</v>
      </c>
      <c r="B1039">
        <v>1980</v>
      </c>
      <c r="C1039" t="s">
        <v>29</v>
      </c>
      <c r="D1039" t="s">
        <v>30</v>
      </c>
      <c r="E1039">
        <v>28071</v>
      </c>
      <c r="F1039">
        <v>0</v>
      </c>
      <c r="G1039">
        <v>0</v>
      </c>
      <c r="H1039" s="1">
        <v>41150</v>
      </c>
      <c r="I1039">
        <v>65</v>
      </c>
      <c r="J1039">
        <v>39</v>
      </c>
      <c r="K1039">
        <v>33</v>
      </c>
      <c r="L1039">
        <v>130</v>
      </c>
      <c r="M1039">
        <v>41</v>
      </c>
      <c r="N1039">
        <v>26</v>
      </c>
      <c r="O1039">
        <v>44</v>
      </c>
      <c r="P1039">
        <v>2</v>
      </c>
      <c r="Q1039">
        <v>5</v>
      </c>
      <c r="R1039">
        <v>1</v>
      </c>
      <c r="S1039">
        <v>5</v>
      </c>
      <c r="T1039">
        <v>8</v>
      </c>
      <c r="U1039">
        <v>0</v>
      </c>
      <c r="V1039">
        <v>0</v>
      </c>
      <c r="W1039">
        <v>0</v>
      </c>
      <c r="X1039">
        <v>0</v>
      </c>
      <c r="Y1039">
        <v>0</v>
      </c>
      <c r="Z1039">
        <v>0</v>
      </c>
      <c r="AA1039">
        <v>3</v>
      </c>
      <c r="AB1039">
        <v>11</v>
      </c>
      <c r="AC1039">
        <v>0</v>
      </c>
    </row>
    <row r="1040" spans="1:29" ht="16.5" x14ac:dyDescent="0.3">
      <c r="A1040">
        <v>10613</v>
      </c>
      <c r="B1040">
        <v>1958</v>
      </c>
      <c r="C1040" t="s">
        <v>32</v>
      </c>
      <c r="D1040" t="s">
        <v>31</v>
      </c>
      <c r="E1040">
        <v>37334</v>
      </c>
      <c r="F1040">
        <v>1</v>
      </c>
      <c r="G1040">
        <v>1</v>
      </c>
      <c r="H1040" s="1">
        <v>41696</v>
      </c>
      <c r="I1040">
        <v>44</v>
      </c>
      <c r="J1040">
        <v>26</v>
      </c>
      <c r="K1040">
        <v>1</v>
      </c>
      <c r="L1040">
        <v>16</v>
      </c>
      <c r="M1040">
        <v>2</v>
      </c>
      <c r="N1040">
        <v>2</v>
      </c>
      <c r="O1040">
        <v>15</v>
      </c>
      <c r="P1040">
        <v>4</v>
      </c>
      <c r="Q1040">
        <v>3</v>
      </c>
      <c r="R1040">
        <v>0</v>
      </c>
      <c r="S1040">
        <v>4</v>
      </c>
      <c r="T1040">
        <v>4</v>
      </c>
      <c r="U1040">
        <v>0</v>
      </c>
      <c r="V1040">
        <v>0</v>
      </c>
      <c r="W1040">
        <v>0</v>
      </c>
      <c r="X1040">
        <v>0</v>
      </c>
      <c r="Y1040">
        <v>0</v>
      </c>
      <c r="Z1040">
        <v>0</v>
      </c>
      <c r="AA1040">
        <v>3</v>
      </c>
      <c r="AB1040">
        <v>11</v>
      </c>
      <c r="AC1040">
        <v>0</v>
      </c>
    </row>
    <row r="1041" spans="1:29" ht="16.5" x14ac:dyDescent="0.3">
      <c r="A1041">
        <v>67</v>
      </c>
      <c r="B1041">
        <v>1972</v>
      </c>
      <c r="C1041" t="s">
        <v>34</v>
      </c>
      <c r="D1041" t="s">
        <v>30</v>
      </c>
      <c r="E1041">
        <v>46423</v>
      </c>
      <c r="F1041">
        <v>1</v>
      </c>
      <c r="G1041">
        <v>1</v>
      </c>
      <c r="H1041" s="1">
        <v>41535</v>
      </c>
      <c r="I1041">
        <v>6</v>
      </c>
      <c r="J1041">
        <v>68</v>
      </c>
      <c r="K1041">
        <v>0</v>
      </c>
      <c r="L1041">
        <v>16</v>
      </c>
      <c r="M1041">
        <v>0</v>
      </c>
      <c r="N1041">
        <v>0</v>
      </c>
      <c r="O1041">
        <v>8</v>
      </c>
      <c r="P1041">
        <v>3</v>
      </c>
      <c r="Q1041">
        <v>2</v>
      </c>
      <c r="R1041">
        <v>0</v>
      </c>
      <c r="S1041">
        <v>4</v>
      </c>
      <c r="T1041">
        <v>7</v>
      </c>
      <c r="U1041">
        <v>0</v>
      </c>
      <c r="V1041">
        <v>0</v>
      </c>
      <c r="W1041">
        <v>0</v>
      </c>
      <c r="X1041">
        <v>0</v>
      </c>
      <c r="Y1041">
        <v>0</v>
      </c>
      <c r="Z1041">
        <v>0</v>
      </c>
      <c r="AA1041">
        <v>3</v>
      </c>
      <c r="AB1041">
        <v>11</v>
      </c>
      <c r="AC1041">
        <v>0</v>
      </c>
    </row>
    <row r="1042" spans="1:29" ht="16.5" x14ac:dyDescent="0.3">
      <c r="A1042">
        <v>6019</v>
      </c>
      <c r="B1042">
        <v>1971</v>
      </c>
      <c r="C1042" t="s">
        <v>32</v>
      </c>
      <c r="D1042" t="s">
        <v>33</v>
      </c>
      <c r="E1042">
        <v>37126</v>
      </c>
      <c r="F1042">
        <v>1</v>
      </c>
      <c r="G1042">
        <v>0</v>
      </c>
      <c r="H1042" s="1">
        <v>41728</v>
      </c>
      <c r="I1042">
        <v>9</v>
      </c>
      <c r="J1042">
        <v>45</v>
      </c>
      <c r="K1042">
        <v>3</v>
      </c>
      <c r="L1042">
        <v>9</v>
      </c>
      <c r="M1042">
        <v>4</v>
      </c>
      <c r="N1042">
        <v>4</v>
      </c>
      <c r="O1042">
        <v>7</v>
      </c>
      <c r="P1042">
        <v>1</v>
      </c>
      <c r="Q1042">
        <v>1</v>
      </c>
      <c r="R1042">
        <v>2</v>
      </c>
      <c r="S1042">
        <v>2</v>
      </c>
      <c r="T1042">
        <v>6</v>
      </c>
      <c r="U1042">
        <v>1</v>
      </c>
      <c r="V1042">
        <v>0</v>
      </c>
      <c r="W1042">
        <v>0</v>
      </c>
      <c r="X1042">
        <v>0</v>
      </c>
      <c r="Y1042">
        <v>0</v>
      </c>
      <c r="Z1042">
        <v>0</v>
      </c>
      <c r="AA1042">
        <v>3</v>
      </c>
      <c r="AB1042">
        <v>11</v>
      </c>
      <c r="AC1042">
        <v>1</v>
      </c>
    </row>
    <row r="1043" spans="1:29" ht="16.5" x14ac:dyDescent="0.3">
      <c r="A1043">
        <v>5863</v>
      </c>
      <c r="B1043">
        <v>1953</v>
      </c>
      <c r="C1043" t="s">
        <v>29</v>
      </c>
      <c r="D1043" t="s">
        <v>33</v>
      </c>
      <c r="E1043">
        <v>47703</v>
      </c>
      <c r="F1043">
        <v>0</v>
      </c>
      <c r="G1043">
        <v>1</v>
      </c>
      <c r="H1043" s="1">
        <v>41423</v>
      </c>
      <c r="I1043">
        <v>95</v>
      </c>
      <c r="J1043">
        <v>359</v>
      </c>
      <c r="K1043">
        <v>0</v>
      </c>
      <c r="L1043">
        <v>134</v>
      </c>
      <c r="M1043">
        <v>13</v>
      </c>
      <c r="N1043">
        <v>26</v>
      </c>
      <c r="O1043">
        <v>123</v>
      </c>
      <c r="P1043">
        <v>4</v>
      </c>
      <c r="Q1043">
        <v>6</v>
      </c>
      <c r="R1043">
        <v>3</v>
      </c>
      <c r="S1043">
        <v>8</v>
      </c>
      <c r="T1043">
        <v>5</v>
      </c>
      <c r="U1043">
        <v>0</v>
      </c>
      <c r="V1043">
        <v>0</v>
      </c>
      <c r="W1043">
        <v>0</v>
      </c>
      <c r="X1043">
        <v>0</v>
      </c>
      <c r="Y1043">
        <v>0</v>
      </c>
      <c r="Z1043">
        <v>0</v>
      </c>
      <c r="AA1043">
        <v>3</v>
      </c>
      <c r="AB1043">
        <v>11</v>
      </c>
      <c r="AC1043">
        <v>0</v>
      </c>
    </row>
    <row r="1044" spans="1:29" ht="16.5" x14ac:dyDescent="0.3">
      <c r="A1044">
        <v>3717</v>
      </c>
      <c r="B1044">
        <v>1959</v>
      </c>
      <c r="C1044" t="s">
        <v>29</v>
      </c>
      <c r="D1044" t="s">
        <v>33</v>
      </c>
      <c r="E1044">
        <v>61180</v>
      </c>
      <c r="F1044">
        <v>0</v>
      </c>
      <c r="G1044">
        <v>1</v>
      </c>
      <c r="H1044" s="1">
        <v>41752</v>
      </c>
      <c r="I1044">
        <v>70</v>
      </c>
      <c r="J1044">
        <v>403</v>
      </c>
      <c r="K1044">
        <v>24</v>
      </c>
      <c r="L1044">
        <v>29</v>
      </c>
      <c r="M1044">
        <v>6</v>
      </c>
      <c r="N1044">
        <v>24</v>
      </c>
      <c r="O1044">
        <v>218</v>
      </c>
      <c r="P1044">
        <v>2</v>
      </c>
      <c r="Q1044">
        <v>5</v>
      </c>
      <c r="R1044">
        <v>5</v>
      </c>
      <c r="S1044">
        <v>6</v>
      </c>
      <c r="T1044">
        <v>3</v>
      </c>
      <c r="U1044">
        <v>1</v>
      </c>
      <c r="V1044">
        <v>0</v>
      </c>
      <c r="W1044">
        <v>0</v>
      </c>
      <c r="X1044">
        <v>0</v>
      </c>
      <c r="Y1044">
        <v>0</v>
      </c>
      <c r="Z1044">
        <v>0</v>
      </c>
      <c r="AA1044">
        <v>3</v>
      </c>
      <c r="AB1044">
        <v>11</v>
      </c>
      <c r="AC1044">
        <v>0</v>
      </c>
    </row>
    <row r="1045" spans="1:29" ht="16.5" x14ac:dyDescent="0.3">
      <c r="A1045">
        <v>6730</v>
      </c>
      <c r="B1045">
        <v>1954</v>
      </c>
      <c r="C1045" t="s">
        <v>29</v>
      </c>
      <c r="D1045" t="s">
        <v>33</v>
      </c>
      <c r="E1045">
        <v>38998</v>
      </c>
      <c r="F1045">
        <v>1</v>
      </c>
      <c r="G1045">
        <v>1</v>
      </c>
      <c r="H1045" s="1">
        <v>41216</v>
      </c>
      <c r="I1045">
        <v>92</v>
      </c>
      <c r="J1045">
        <v>34</v>
      </c>
      <c r="K1045">
        <v>1</v>
      </c>
      <c r="L1045">
        <v>14</v>
      </c>
      <c r="M1045">
        <v>0</v>
      </c>
      <c r="N1045">
        <v>0</v>
      </c>
      <c r="O1045">
        <v>5</v>
      </c>
      <c r="P1045">
        <v>3</v>
      </c>
      <c r="Q1045">
        <v>2</v>
      </c>
      <c r="R1045">
        <v>0</v>
      </c>
      <c r="S1045">
        <v>3</v>
      </c>
      <c r="T1045">
        <v>8</v>
      </c>
      <c r="U1045">
        <v>0</v>
      </c>
      <c r="V1045">
        <v>0</v>
      </c>
      <c r="W1045">
        <v>0</v>
      </c>
      <c r="X1045">
        <v>0</v>
      </c>
      <c r="Y1045">
        <v>0</v>
      </c>
      <c r="Z1045">
        <v>1</v>
      </c>
      <c r="AA1045">
        <v>3</v>
      </c>
      <c r="AB1045">
        <v>11</v>
      </c>
      <c r="AC1045">
        <v>0</v>
      </c>
    </row>
    <row r="1046" spans="1:29" ht="16.5" x14ac:dyDescent="0.3">
      <c r="A1046">
        <v>10749</v>
      </c>
      <c r="B1046">
        <v>1991</v>
      </c>
      <c r="C1046" t="s">
        <v>29</v>
      </c>
      <c r="D1046" t="s">
        <v>30</v>
      </c>
      <c r="E1046">
        <v>8028</v>
      </c>
      <c r="F1046">
        <v>0</v>
      </c>
      <c r="G1046">
        <v>0</v>
      </c>
      <c r="H1046" s="1">
        <v>41170</v>
      </c>
      <c r="I1046">
        <v>62</v>
      </c>
      <c r="J1046">
        <v>73</v>
      </c>
      <c r="K1046">
        <v>18</v>
      </c>
      <c r="L1046">
        <v>66</v>
      </c>
      <c r="M1046">
        <v>7</v>
      </c>
      <c r="N1046">
        <v>12</v>
      </c>
      <c r="O1046">
        <v>2</v>
      </c>
      <c r="P1046">
        <v>15</v>
      </c>
      <c r="Q1046">
        <v>0</v>
      </c>
      <c r="R1046">
        <v>1</v>
      </c>
      <c r="S1046">
        <v>0</v>
      </c>
      <c r="T1046">
        <v>19</v>
      </c>
      <c r="U1046">
        <v>0</v>
      </c>
      <c r="V1046">
        <v>0</v>
      </c>
      <c r="W1046">
        <v>0</v>
      </c>
      <c r="X1046">
        <v>0</v>
      </c>
      <c r="Y1046">
        <v>0</v>
      </c>
      <c r="Z1046">
        <v>0</v>
      </c>
      <c r="AA1046">
        <v>3</v>
      </c>
      <c r="AB1046">
        <v>11</v>
      </c>
      <c r="AC1046">
        <v>0</v>
      </c>
    </row>
    <row r="1047" spans="1:29" ht="16.5" x14ac:dyDescent="0.3">
      <c r="A1047">
        <v>4998</v>
      </c>
      <c r="B1047">
        <v>1962</v>
      </c>
      <c r="C1047" t="s">
        <v>29</v>
      </c>
      <c r="D1047" t="s">
        <v>31</v>
      </c>
      <c r="E1047">
        <v>76081</v>
      </c>
      <c r="F1047">
        <v>0</v>
      </c>
      <c r="G1047">
        <v>0</v>
      </c>
      <c r="H1047" s="1">
        <v>41782</v>
      </c>
      <c r="I1047">
        <v>85</v>
      </c>
      <c r="J1047">
        <v>292</v>
      </c>
      <c r="K1047">
        <v>30</v>
      </c>
      <c r="L1047">
        <v>415</v>
      </c>
      <c r="M1047">
        <v>63</v>
      </c>
      <c r="N1047">
        <v>33</v>
      </c>
      <c r="O1047">
        <v>200</v>
      </c>
      <c r="P1047">
        <v>1</v>
      </c>
      <c r="Q1047">
        <v>4</v>
      </c>
      <c r="R1047">
        <v>5</v>
      </c>
      <c r="S1047">
        <v>4</v>
      </c>
      <c r="T1047">
        <v>2</v>
      </c>
      <c r="U1047">
        <v>0</v>
      </c>
      <c r="V1047">
        <v>0</v>
      </c>
      <c r="W1047">
        <v>0</v>
      </c>
      <c r="X1047">
        <v>1</v>
      </c>
      <c r="Y1047">
        <v>0</v>
      </c>
      <c r="Z1047">
        <v>0</v>
      </c>
      <c r="AA1047">
        <v>3</v>
      </c>
      <c r="AB1047">
        <v>11</v>
      </c>
      <c r="AC1047">
        <v>0</v>
      </c>
    </row>
    <row r="1048" spans="1:29" ht="16.5" x14ac:dyDescent="0.3">
      <c r="A1048">
        <v>6287</v>
      </c>
      <c r="B1048">
        <v>1986</v>
      </c>
      <c r="C1048" t="s">
        <v>29</v>
      </c>
      <c r="D1048" t="s">
        <v>31</v>
      </c>
      <c r="E1048">
        <v>34728</v>
      </c>
      <c r="F1048">
        <v>1</v>
      </c>
      <c r="G1048">
        <v>0</v>
      </c>
      <c r="H1048" s="1">
        <v>41485</v>
      </c>
      <c r="I1048">
        <v>2</v>
      </c>
      <c r="J1048">
        <v>14</v>
      </c>
      <c r="K1048">
        <v>0</v>
      </c>
      <c r="L1048">
        <v>16</v>
      </c>
      <c r="M1048">
        <v>0</v>
      </c>
      <c r="N1048">
        <v>0</v>
      </c>
      <c r="O1048">
        <v>6</v>
      </c>
      <c r="P1048">
        <v>1</v>
      </c>
      <c r="Q1048">
        <v>1</v>
      </c>
      <c r="R1048">
        <v>1</v>
      </c>
      <c r="S1048">
        <v>2</v>
      </c>
      <c r="T1048">
        <v>6</v>
      </c>
      <c r="U1048">
        <v>0</v>
      </c>
      <c r="V1048">
        <v>0</v>
      </c>
      <c r="W1048">
        <v>0</v>
      </c>
      <c r="X1048">
        <v>0</v>
      </c>
      <c r="Y1048">
        <v>0</v>
      </c>
      <c r="Z1048">
        <v>0</v>
      </c>
      <c r="AA1048">
        <v>3</v>
      </c>
      <c r="AB1048">
        <v>11</v>
      </c>
      <c r="AC1048">
        <v>1</v>
      </c>
    </row>
    <row r="1049" spans="1:29" ht="16.5" x14ac:dyDescent="0.3">
      <c r="A1049">
        <v>5985</v>
      </c>
      <c r="B1049">
        <v>1965</v>
      </c>
      <c r="C1049" t="s">
        <v>34</v>
      </c>
      <c r="D1049" t="s">
        <v>30</v>
      </c>
      <c r="E1049">
        <v>33168</v>
      </c>
      <c r="F1049">
        <v>0</v>
      </c>
      <c r="G1049">
        <v>1</v>
      </c>
      <c r="H1049" s="1">
        <v>41195</v>
      </c>
      <c r="I1049">
        <v>0</v>
      </c>
      <c r="J1049">
        <v>80</v>
      </c>
      <c r="K1049">
        <v>1</v>
      </c>
      <c r="L1049">
        <v>37</v>
      </c>
      <c r="M1049">
        <v>0</v>
      </c>
      <c r="N1049">
        <v>1</v>
      </c>
      <c r="O1049">
        <v>3</v>
      </c>
      <c r="P1049">
        <v>3</v>
      </c>
      <c r="Q1049">
        <v>2</v>
      </c>
      <c r="R1049">
        <v>1</v>
      </c>
      <c r="S1049">
        <v>4</v>
      </c>
      <c r="T1049">
        <v>7</v>
      </c>
      <c r="U1049">
        <v>0</v>
      </c>
      <c r="V1049">
        <v>0</v>
      </c>
      <c r="W1049">
        <v>0</v>
      </c>
      <c r="X1049">
        <v>0</v>
      </c>
      <c r="Y1049">
        <v>0</v>
      </c>
      <c r="Z1049">
        <v>0</v>
      </c>
      <c r="AA1049">
        <v>3</v>
      </c>
      <c r="AB1049">
        <v>11</v>
      </c>
      <c r="AC1049">
        <v>0</v>
      </c>
    </row>
    <row r="1050" spans="1:29" ht="16.5" x14ac:dyDescent="0.3">
      <c r="A1050">
        <v>4754</v>
      </c>
      <c r="B1050">
        <v>1966</v>
      </c>
      <c r="C1050" t="s">
        <v>34</v>
      </c>
      <c r="D1050" t="s">
        <v>33</v>
      </c>
      <c r="E1050">
        <v>33585</v>
      </c>
      <c r="F1050">
        <v>0</v>
      </c>
      <c r="G1050">
        <v>1</v>
      </c>
      <c r="H1050" s="1">
        <v>41542</v>
      </c>
      <c r="I1050">
        <v>91</v>
      </c>
      <c r="J1050">
        <v>30</v>
      </c>
      <c r="K1050">
        <v>11</v>
      </c>
      <c r="L1050">
        <v>33</v>
      </c>
      <c r="M1050">
        <v>13</v>
      </c>
      <c r="N1050">
        <v>6</v>
      </c>
      <c r="O1050">
        <v>29</v>
      </c>
      <c r="P1050">
        <v>1</v>
      </c>
      <c r="Q1050">
        <v>2</v>
      </c>
      <c r="R1050">
        <v>0</v>
      </c>
      <c r="S1050">
        <v>4</v>
      </c>
      <c r="T1050">
        <v>4</v>
      </c>
      <c r="U1050">
        <v>0</v>
      </c>
      <c r="V1050">
        <v>0</v>
      </c>
      <c r="W1050">
        <v>0</v>
      </c>
      <c r="X1050">
        <v>0</v>
      </c>
      <c r="Y1050">
        <v>0</v>
      </c>
      <c r="Z1050">
        <v>0</v>
      </c>
      <c r="AA1050">
        <v>3</v>
      </c>
      <c r="AB1050">
        <v>11</v>
      </c>
      <c r="AC1050">
        <v>0</v>
      </c>
    </row>
    <row r="1051" spans="1:29" ht="16.5" x14ac:dyDescent="0.3">
      <c r="A1051">
        <v>4002</v>
      </c>
      <c r="B1051">
        <v>1960</v>
      </c>
      <c r="C1051" t="s">
        <v>32</v>
      </c>
      <c r="D1051" t="s">
        <v>33</v>
      </c>
      <c r="E1051">
        <v>77037</v>
      </c>
      <c r="F1051">
        <v>0</v>
      </c>
      <c r="G1051">
        <v>1</v>
      </c>
      <c r="H1051" s="1">
        <v>41560</v>
      </c>
      <c r="I1051">
        <v>3</v>
      </c>
      <c r="J1051">
        <v>463</v>
      </c>
      <c r="K1051">
        <v>96</v>
      </c>
      <c r="L1051">
        <v>333</v>
      </c>
      <c r="M1051">
        <v>168</v>
      </c>
      <c r="N1051">
        <v>53</v>
      </c>
      <c r="O1051">
        <v>10</v>
      </c>
      <c r="P1051">
        <v>1</v>
      </c>
      <c r="Q1051">
        <v>7</v>
      </c>
      <c r="R1051">
        <v>7</v>
      </c>
      <c r="S1051">
        <v>12</v>
      </c>
      <c r="T1051">
        <v>3</v>
      </c>
      <c r="U1051">
        <v>0</v>
      </c>
      <c r="V1051">
        <v>0</v>
      </c>
      <c r="W1051">
        <v>0</v>
      </c>
      <c r="X1051">
        <v>0</v>
      </c>
      <c r="Y1051">
        <v>0</v>
      </c>
      <c r="Z1051">
        <v>0</v>
      </c>
      <c r="AA1051">
        <v>3</v>
      </c>
      <c r="AB1051">
        <v>11</v>
      </c>
      <c r="AC1051">
        <v>0</v>
      </c>
    </row>
    <row r="1052" spans="1:29" ht="16.5" x14ac:dyDescent="0.3">
      <c r="A1052">
        <v>8870</v>
      </c>
      <c r="B1052">
        <v>1984</v>
      </c>
      <c r="C1052" t="s">
        <v>29</v>
      </c>
      <c r="D1052" t="s">
        <v>31</v>
      </c>
      <c r="E1052">
        <v>35196</v>
      </c>
      <c r="F1052">
        <v>1</v>
      </c>
      <c r="G1052">
        <v>0</v>
      </c>
      <c r="H1052" s="1">
        <v>41226</v>
      </c>
      <c r="I1052">
        <v>68</v>
      </c>
      <c r="J1052">
        <v>75</v>
      </c>
      <c r="K1052">
        <v>12</v>
      </c>
      <c r="L1052">
        <v>141</v>
      </c>
      <c r="M1052">
        <v>43</v>
      </c>
      <c r="N1052">
        <v>39</v>
      </c>
      <c r="O1052">
        <v>187</v>
      </c>
      <c r="P1052">
        <v>6</v>
      </c>
      <c r="Q1052">
        <v>6</v>
      </c>
      <c r="R1052">
        <v>1</v>
      </c>
      <c r="S1052">
        <v>5</v>
      </c>
      <c r="T1052">
        <v>8</v>
      </c>
      <c r="U1052">
        <v>0</v>
      </c>
      <c r="V1052">
        <v>0</v>
      </c>
      <c r="W1052">
        <v>0</v>
      </c>
      <c r="X1052">
        <v>0</v>
      </c>
      <c r="Y1052">
        <v>0</v>
      </c>
      <c r="Z1052">
        <v>0</v>
      </c>
      <c r="AA1052">
        <v>3</v>
      </c>
      <c r="AB1052">
        <v>11</v>
      </c>
      <c r="AC1052">
        <v>1</v>
      </c>
    </row>
    <row r="1053" spans="1:29" ht="16.5" x14ac:dyDescent="0.3">
      <c r="A1053">
        <v>966</v>
      </c>
      <c r="B1053">
        <v>1966</v>
      </c>
      <c r="C1053" t="s">
        <v>29</v>
      </c>
      <c r="D1053" t="s">
        <v>33</v>
      </c>
      <c r="E1053">
        <v>44529</v>
      </c>
      <c r="F1053">
        <v>0</v>
      </c>
      <c r="G1053">
        <v>1</v>
      </c>
      <c r="H1053" s="1">
        <v>41460</v>
      </c>
      <c r="I1053">
        <v>98</v>
      </c>
      <c r="J1053">
        <v>538</v>
      </c>
      <c r="K1053">
        <v>13</v>
      </c>
      <c r="L1053">
        <v>91</v>
      </c>
      <c r="M1053">
        <v>17</v>
      </c>
      <c r="N1053">
        <v>6</v>
      </c>
      <c r="O1053">
        <v>26</v>
      </c>
      <c r="P1053">
        <v>6</v>
      </c>
      <c r="Q1053">
        <v>6</v>
      </c>
      <c r="R1053">
        <v>2</v>
      </c>
      <c r="S1053">
        <v>11</v>
      </c>
      <c r="T1053">
        <v>5</v>
      </c>
      <c r="U1053">
        <v>0</v>
      </c>
      <c r="V1053">
        <v>1</v>
      </c>
      <c r="W1053">
        <v>0</v>
      </c>
      <c r="X1053">
        <v>0</v>
      </c>
      <c r="Y1053">
        <v>0</v>
      </c>
      <c r="Z1053">
        <v>0</v>
      </c>
      <c r="AA1053">
        <v>3</v>
      </c>
      <c r="AB1053">
        <v>11</v>
      </c>
      <c r="AC1053">
        <v>0</v>
      </c>
    </row>
    <row r="1054" spans="1:29" ht="16.5" x14ac:dyDescent="0.3">
      <c r="A1054">
        <v>4767</v>
      </c>
      <c r="B1054">
        <v>1965</v>
      </c>
      <c r="C1054" t="s">
        <v>37</v>
      </c>
      <c r="D1054" t="s">
        <v>33</v>
      </c>
      <c r="E1054">
        <v>70924</v>
      </c>
      <c r="F1054">
        <v>0</v>
      </c>
      <c r="G1054">
        <v>0</v>
      </c>
      <c r="H1054" s="1">
        <v>41736</v>
      </c>
      <c r="I1054">
        <v>41</v>
      </c>
      <c r="J1054">
        <v>635</v>
      </c>
      <c r="K1054">
        <v>114</v>
      </c>
      <c r="L1054">
        <v>254</v>
      </c>
      <c r="M1054">
        <v>132</v>
      </c>
      <c r="N1054">
        <v>152</v>
      </c>
      <c r="O1054">
        <v>76</v>
      </c>
      <c r="P1054">
        <v>1</v>
      </c>
      <c r="Q1054">
        <v>6</v>
      </c>
      <c r="R1054">
        <v>6</v>
      </c>
      <c r="S1054">
        <v>7</v>
      </c>
      <c r="T1054">
        <v>3</v>
      </c>
      <c r="U1054">
        <v>0</v>
      </c>
      <c r="V1054">
        <v>0</v>
      </c>
      <c r="W1054">
        <v>1</v>
      </c>
      <c r="X1054">
        <v>0</v>
      </c>
      <c r="Y1054">
        <v>0</v>
      </c>
      <c r="Z1054">
        <v>0</v>
      </c>
      <c r="AA1054">
        <v>3</v>
      </c>
      <c r="AB1054">
        <v>11</v>
      </c>
      <c r="AC1054">
        <v>0</v>
      </c>
    </row>
    <row r="1055" spans="1:29" ht="16.5" x14ac:dyDescent="0.3">
      <c r="A1055">
        <v>9725</v>
      </c>
      <c r="B1055">
        <v>1966</v>
      </c>
      <c r="C1055" t="s">
        <v>32</v>
      </c>
      <c r="D1055" t="s">
        <v>31</v>
      </c>
      <c r="E1055">
        <v>28764</v>
      </c>
      <c r="F1055">
        <v>1</v>
      </c>
      <c r="G1055">
        <v>1</v>
      </c>
      <c r="H1055" s="1">
        <v>41795</v>
      </c>
      <c r="I1055">
        <v>16</v>
      </c>
      <c r="J1055">
        <v>8</v>
      </c>
      <c r="K1055">
        <v>0</v>
      </c>
      <c r="L1055">
        <v>3</v>
      </c>
      <c r="M1055">
        <v>0</v>
      </c>
      <c r="N1055">
        <v>0</v>
      </c>
      <c r="O1055">
        <v>1</v>
      </c>
      <c r="P1055">
        <v>1</v>
      </c>
      <c r="Q1055">
        <v>1</v>
      </c>
      <c r="R1055">
        <v>0</v>
      </c>
      <c r="S1055">
        <v>2</v>
      </c>
      <c r="T1055">
        <v>8</v>
      </c>
      <c r="U1055">
        <v>1</v>
      </c>
      <c r="V1055">
        <v>0</v>
      </c>
      <c r="W1055">
        <v>0</v>
      </c>
      <c r="X1055">
        <v>0</v>
      </c>
      <c r="Y1055">
        <v>0</v>
      </c>
      <c r="Z1055">
        <v>0</v>
      </c>
      <c r="AA1055">
        <v>3</v>
      </c>
      <c r="AB1055">
        <v>11</v>
      </c>
      <c r="AC1055">
        <v>0</v>
      </c>
    </row>
    <row r="1056" spans="1:29" ht="16.5" x14ac:dyDescent="0.3">
      <c r="A1056">
        <v>4475</v>
      </c>
      <c r="B1056">
        <v>1949</v>
      </c>
      <c r="C1056" t="s">
        <v>32</v>
      </c>
      <c r="D1056" t="s">
        <v>33</v>
      </c>
      <c r="E1056">
        <v>69098</v>
      </c>
      <c r="F1056">
        <v>0</v>
      </c>
      <c r="G1056">
        <v>0</v>
      </c>
      <c r="H1056" s="1">
        <v>41321</v>
      </c>
      <c r="I1056">
        <v>82</v>
      </c>
      <c r="J1056">
        <v>1315</v>
      </c>
      <c r="K1056">
        <v>22</v>
      </c>
      <c r="L1056">
        <v>780</v>
      </c>
      <c r="M1056">
        <v>145</v>
      </c>
      <c r="N1056">
        <v>0</v>
      </c>
      <c r="O1056">
        <v>178</v>
      </c>
      <c r="P1056">
        <v>1</v>
      </c>
      <c r="Q1056">
        <v>7</v>
      </c>
      <c r="R1056">
        <v>8</v>
      </c>
      <c r="S1056">
        <v>9</v>
      </c>
      <c r="T1056">
        <v>5</v>
      </c>
      <c r="U1056">
        <v>0</v>
      </c>
      <c r="V1056">
        <v>0</v>
      </c>
      <c r="W1056">
        <v>0</v>
      </c>
      <c r="X1056">
        <v>0</v>
      </c>
      <c r="Y1056">
        <v>0</v>
      </c>
      <c r="Z1056">
        <v>0</v>
      </c>
      <c r="AA1056">
        <v>3</v>
      </c>
      <c r="AB1056">
        <v>11</v>
      </c>
      <c r="AC1056">
        <v>0</v>
      </c>
    </row>
    <row r="1057" spans="1:29" ht="16.5" x14ac:dyDescent="0.3">
      <c r="A1057">
        <v>5740</v>
      </c>
      <c r="B1057">
        <v>1970</v>
      </c>
      <c r="C1057" t="s">
        <v>37</v>
      </c>
      <c r="D1057" t="s">
        <v>35</v>
      </c>
      <c r="E1057">
        <v>25959</v>
      </c>
      <c r="F1057">
        <v>1</v>
      </c>
      <c r="G1057">
        <v>1</v>
      </c>
      <c r="H1057" s="1">
        <v>41319</v>
      </c>
      <c r="I1057">
        <v>1</v>
      </c>
      <c r="J1057">
        <v>4</v>
      </c>
      <c r="K1057">
        <v>2</v>
      </c>
      <c r="L1057">
        <v>12</v>
      </c>
      <c r="M1057">
        <v>7</v>
      </c>
      <c r="N1057">
        <v>5</v>
      </c>
      <c r="O1057">
        <v>26</v>
      </c>
      <c r="P1057">
        <v>2</v>
      </c>
      <c r="Q1057">
        <v>1</v>
      </c>
      <c r="R1057">
        <v>2</v>
      </c>
      <c r="S1057">
        <v>2</v>
      </c>
      <c r="T1057">
        <v>6</v>
      </c>
      <c r="U1057">
        <v>0</v>
      </c>
      <c r="V1057">
        <v>0</v>
      </c>
      <c r="W1057">
        <v>0</v>
      </c>
      <c r="X1057">
        <v>0</v>
      </c>
      <c r="Y1057">
        <v>0</v>
      </c>
      <c r="Z1057">
        <v>0</v>
      </c>
      <c r="AA1057">
        <v>3</v>
      </c>
      <c r="AB1057">
        <v>11</v>
      </c>
      <c r="AC1057">
        <v>1</v>
      </c>
    </row>
    <row r="1058" spans="1:29" ht="16.5" x14ac:dyDescent="0.3">
      <c r="A1058">
        <v>5731</v>
      </c>
      <c r="B1058">
        <v>1983</v>
      </c>
      <c r="C1058" t="s">
        <v>34</v>
      </c>
      <c r="D1058" t="s">
        <v>33</v>
      </c>
      <c r="E1058">
        <v>27100</v>
      </c>
      <c r="F1058">
        <v>1</v>
      </c>
      <c r="G1058">
        <v>0</v>
      </c>
      <c r="H1058" s="1">
        <v>41369</v>
      </c>
      <c r="I1058">
        <v>64</v>
      </c>
      <c r="J1058">
        <v>12</v>
      </c>
      <c r="K1058">
        <v>0</v>
      </c>
      <c r="L1058">
        <v>13</v>
      </c>
      <c r="M1058">
        <v>2</v>
      </c>
      <c r="N1058">
        <v>0</v>
      </c>
      <c r="O1058">
        <v>10</v>
      </c>
      <c r="P1058">
        <v>1</v>
      </c>
      <c r="Q1058">
        <v>1</v>
      </c>
      <c r="R1058">
        <v>0</v>
      </c>
      <c r="S1058">
        <v>3</v>
      </c>
      <c r="T1058">
        <v>7</v>
      </c>
      <c r="U1058">
        <v>0</v>
      </c>
      <c r="V1058">
        <v>0</v>
      </c>
      <c r="W1058">
        <v>0</v>
      </c>
      <c r="X1058">
        <v>0</v>
      </c>
      <c r="Y1058">
        <v>0</v>
      </c>
      <c r="Z1058">
        <v>0</v>
      </c>
      <c r="AA1058">
        <v>3</v>
      </c>
      <c r="AB1058">
        <v>11</v>
      </c>
      <c r="AC1058">
        <v>0</v>
      </c>
    </row>
    <row r="1059" spans="1:29" ht="16.5" x14ac:dyDescent="0.3">
      <c r="A1059">
        <v>7290</v>
      </c>
      <c r="B1059">
        <v>1985</v>
      </c>
      <c r="C1059" t="s">
        <v>29</v>
      </c>
      <c r="D1059" t="s">
        <v>30</v>
      </c>
      <c r="E1059">
        <v>70596</v>
      </c>
      <c r="F1059">
        <v>0</v>
      </c>
      <c r="G1059">
        <v>0</v>
      </c>
      <c r="H1059" s="1">
        <v>41187</v>
      </c>
      <c r="I1059">
        <v>68</v>
      </c>
      <c r="J1059">
        <v>347</v>
      </c>
      <c r="K1059">
        <v>44</v>
      </c>
      <c r="L1059">
        <v>534</v>
      </c>
      <c r="M1059">
        <v>17</v>
      </c>
      <c r="N1059">
        <v>0</v>
      </c>
      <c r="O1059">
        <v>26</v>
      </c>
      <c r="P1059">
        <v>1</v>
      </c>
      <c r="Q1059">
        <v>3</v>
      </c>
      <c r="R1059">
        <v>5</v>
      </c>
      <c r="S1059">
        <v>12</v>
      </c>
      <c r="T1059">
        <v>2</v>
      </c>
      <c r="U1059">
        <v>0</v>
      </c>
      <c r="V1059">
        <v>0</v>
      </c>
      <c r="W1059">
        <v>0</v>
      </c>
      <c r="X1059">
        <v>0</v>
      </c>
      <c r="Y1059">
        <v>0</v>
      </c>
      <c r="Z1059">
        <v>0</v>
      </c>
      <c r="AA1059">
        <v>3</v>
      </c>
      <c r="AB1059">
        <v>11</v>
      </c>
      <c r="AC1059">
        <v>0</v>
      </c>
    </row>
    <row r="1060" spans="1:29" ht="16.5" x14ac:dyDescent="0.3">
      <c r="A1060">
        <v>3846</v>
      </c>
      <c r="B1060">
        <v>1974</v>
      </c>
      <c r="C1060" t="s">
        <v>29</v>
      </c>
      <c r="D1060" t="s">
        <v>33</v>
      </c>
      <c r="E1060">
        <v>42557</v>
      </c>
      <c r="F1060">
        <v>0</v>
      </c>
      <c r="G1060">
        <v>1</v>
      </c>
      <c r="H1060" s="1">
        <v>41150</v>
      </c>
      <c r="I1060">
        <v>98</v>
      </c>
      <c r="J1060">
        <v>192</v>
      </c>
      <c r="K1060">
        <v>5</v>
      </c>
      <c r="L1060">
        <v>53</v>
      </c>
      <c r="M1060">
        <v>0</v>
      </c>
      <c r="N1060">
        <v>5</v>
      </c>
      <c r="O1060">
        <v>15</v>
      </c>
      <c r="P1060">
        <v>4</v>
      </c>
      <c r="Q1060">
        <v>6</v>
      </c>
      <c r="R1060">
        <v>1</v>
      </c>
      <c r="S1060">
        <v>4</v>
      </c>
      <c r="T1060">
        <v>8</v>
      </c>
      <c r="U1060">
        <v>0</v>
      </c>
      <c r="V1060">
        <v>0</v>
      </c>
      <c r="W1060">
        <v>0</v>
      </c>
      <c r="X1060">
        <v>0</v>
      </c>
      <c r="Y1060">
        <v>0</v>
      </c>
      <c r="Z1060">
        <v>0</v>
      </c>
      <c r="AA1060">
        <v>3</v>
      </c>
      <c r="AB1060">
        <v>11</v>
      </c>
      <c r="AC1060">
        <v>0</v>
      </c>
    </row>
    <row r="1061" spans="1:29" ht="16.5" x14ac:dyDescent="0.3">
      <c r="A1061">
        <v>8104</v>
      </c>
      <c r="B1061">
        <v>1951</v>
      </c>
      <c r="C1061" t="s">
        <v>32</v>
      </c>
      <c r="D1061" t="s">
        <v>33</v>
      </c>
      <c r="E1061">
        <v>53312</v>
      </c>
      <c r="F1061">
        <v>0</v>
      </c>
      <c r="G1061">
        <v>0</v>
      </c>
      <c r="H1061" s="1">
        <v>41495</v>
      </c>
      <c r="I1061">
        <v>32</v>
      </c>
      <c r="J1061">
        <v>241</v>
      </c>
      <c r="K1061">
        <v>0</v>
      </c>
      <c r="L1061">
        <v>12</v>
      </c>
      <c r="M1061">
        <v>0</v>
      </c>
      <c r="N1061">
        <v>0</v>
      </c>
      <c r="O1061">
        <v>25</v>
      </c>
      <c r="P1061">
        <v>1</v>
      </c>
      <c r="Q1061">
        <v>5</v>
      </c>
      <c r="R1061">
        <v>1</v>
      </c>
      <c r="S1061">
        <v>5</v>
      </c>
      <c r="T1061">
        <v>7</v>
      </c>
      <c r="U1061">
        <v>0</v>
      </c>
      <c r="V1061">
        <v>0</v>
      </c>
      <c r="W1061">
        <v>0</v>
      </c>
      <c r="X1061">
        <v>0</v>
      </c>
      <c r="Y1061">
        <v>0</v>
      </c>
      <c r="Z1061">
        <v>0</v>
      </c>
      <c r="AA1061">
        <v>3</v>
      </c>
      <c r="AB1061">
        <v>11</v>
      </c>
      <c r="AC1061">
        <v>0</v>
      </c>
    </row>
    <row r="1062" spans="1:29" ht="16.5" x14ac:dyDescent="0.3">
      <c r="A1062">
        <v>4507</v>
      </c>
      <c r="B1062">
        <v>1952</v>
      </c>
      <c r="C1062" t="s">
        <v>29</v>
      </c>
      <c r="D1062" t="s">
        <v>30</v>
      </c>
      <c r="E1062">
        <v>72228</v>
      </c>
      <c r="F1062">
        <v>0</v>
      </c>
      <c r="G1062">
        <v>0</v>
      </c>
      <c r="H1062" s="1">
        <v>41240</v>
      </c>
      <c r="I1062">
        <v>87</v>
      </c>
      <c r="J1062">
        <v>631</v>
      </c>
      <c r="K1062">
        <v>28</v>
      </c>
      <c r="L1062">
        <v>491</v>
      </c>
      <c r="M1062">
        <v>30</v>
      </c>
      <c r="N1062">
        <v>14</v>
      </c>
      <c r="O1062">
        <v>56</v>
      </c>
      <c r="P1062">
        <v>1</v>
      </c>
      <c r="Q1062">
        <v>6</v>
      </c>
      <c r="R1062">
        <v>7</v>
      </c>
      <c r="S1062">
        <v>8</v>
      </c>
      <c r="T1062">
        <v>3</v>
      </c>
      <c r="U1062">
        <v>0</v>
      </c>
      <c r="V1062">
        <v>0</v>
      </c>
      <c r="W1062">
        <v>0</v>
      </c>
      <c r="X1062">
        <v>0</v>
      </c>
      <c r="Y1062">
        <v>0</v>
      </c>
      <c r="Z1062">
        <v>0</v>
      </c>
      <c r="AA1062">
        <v>3</v>
      </c>
      <c r="AB1062">
        <v>11</v>
      </c>
      <c r="AC1062">
        <v>0</v>
      </c>
    </row>
    <row r="1063" spans="1:29" ht="16.5" x14ac:dyDescent="0.3">
      <c r="A1063">
        <v>11013</v>
      </c>
      <c r="B1063">
        <v>1987</v>
      </c>
      <c r="C1063" t="s">
        <v>29</v>
      </c>
      <c r="D1063" t="s">
        <v>31</v>
      </c>
      <c r="E1063">
        <v>67605</v>
      </c>
      <c r="F1063">
        <v>0</v>
      </c>
      <c r="G1063">
        <v>0</v>
      </c>
      <c r="H1063" s="1">
        <v>41364</v>
      </c>
      <c r="I1063">
        <v>84</v>
      </c>
      <c r="J1063">
        <v>336</v>
      </c>
      <c r="K1063">
        <v>28</v>
      </c>
      <c r="L1063">
        <v>282</v>
      </c>
      <c r="M1063">
        <v>184</v>
      </c>
      <c r="N1063">
        <v>54</v>
      </c>
      <c r="O1063">
        <v>54</v>
      </c>
      <c r="P1063">
        <v>1</v>
      </c>
      <c r="Q1063">
        <v>2</v>
      </c>
      <c r="R1063">
        <v>8</v>
      </c>
      <c r="S1063">
        <v>6</v>
      </c>
      <c r="T1063">
        <v>1</v>
      </c>
      <c r="U1063">
        <v>0</v>
      </c>
      <c r="V1063">
        <v>0</v>
      </c>
      <c r="W1063">
        <v>0</v>
      </c>
      <c r="X1063">
        <v>0</v>
      </c>
      <c r="Y1063">
        <v>0</v>
      </c>
      <c r="Z1063">
        <v>0</v>
      </c>
      <c r="AA1063">
        <v>3</v>
      </c>
      <c r="AB1063">
        <v>11</v>
      </c>
      <c r="AC1063">
        <v>0</v>
      </c>
    </row>
    <row r="1064" spans="1:29" ht="16.5" x14ac:dyDescent="0.3">
      <c r="A1064">
        <v>4491</v>
      </c>
      <c r="B1064">
        <v>1949</v>
      </c>
      <c r="C1064" t="s">
        <v>34</v>
      </c>
      <c r="D1064" t="s">
        <v>33</v>
      </c>
      <c r="E1064">
        <v>62845</v>
      </c>
      <c r="F1064">
        <v>1</v>
      </c>
      <c r="G1064">
        <v>1</v>
      </c>
      <c r="H1064" s="1">
        <v>41183</v>
      </c>
      <c r="I1064">
        <v>3</v>
      </c>
      <c r="J1064">
        <v>1099</v>
      </c>
      <c r="K1064">
        <v>0</v>
      </c>
      <c r="L1064">
        <v>45</v>
      </c>
      <c r="M1064">
        <v>0</v>
      </c>
      <c r="N1064">
        <v>0</v>
      </c>
      <c r="O1064">
        <v>34</v>
      </c>
      <c r="P1064">
        <v>11</v>
      </c>
      <c r="Q1064">
        <v>3</v>
      </c>
      <c r="R1064">
        <v>4</v>
      </c>
      <c r="S1064">
        <v>10</v>
      </c>
      <c r="T1064">
        <v>8</v>
      </c>
      <c r="U1064">
        <v>0</v>
      </c>
      <c r="V1064">
        <v>1</v>
      </c>
      <c r="W1064">
        <v>0</v>
      </c>
      <c r="X1064">
        <v>0</v>
      </c>
      <c r="Y1064">
        <v>0</v>
      </c>
      <c r="Z1064">
        <v>0</v>
      </c>
      <c r="AA1064">
        <v>3</v>
      </c>
      <c r="AB1064">
        <v>11</v>
      </c>
      <c r="AC1064">
        <v>0</v>
      </c>
    </row>
    <row r="1065" spans="1:29" ht="16.5" x14ac:dyDescent="0.3">
      <c r="A1065">
        <v>3759</v>
      </c>
      <c r="B1065">
        <v>1958</v>
      </c>
      <c r="C1065" t="s">
        <v>29</v>
      </c>
      <c r="D1065" t="s">
        <v>31</v>
      </c>
      <c r="E1065">
        <v>65196</v>
      </c>
      <c r="F1065">
        <v>0</v>
      </c>
      <c r="G1065">
        <v>2</v>
      </c>
      <c r="H1065" s="1">
        <v>41480</v>
      </c>
      <c r="I1065">
        <v>34</v>
      </c>
      <c r="J1065">
        <v>743</v>
      </c>
      <c r="K1065">
        <v>19</v>
      </c>
      <c r="L1065">
        <v>181</v>
      </c>
      <c r="M1065">
        <v>12</v>
      </c>
      <c r="N1065">
        <v>0</v>
      </c>
      <c r="O1065">
        <v>200</v>
      </c>
      <c r="P1065">
        <v>2</v>
      </c>
      <c r="Q1065">
        <v>7</v>
      </c>
      <c r="R1065">
        <v>6</v>
      </c>
      <c r="S1065">
        <v>11</v>
      </c>
      <c r="T1065">
        <v>5</v>
      </c>
      <c r="U1065">
        <v>1</v>
      </c>
      <c r="V1065">
        <v>0</v>
      </c>
      <c r="W1065">
        <v>0</v>
      </c>
      <c r="X1065">
        <v>0</v>
      </c>
      <c r="Y1065">
        <v>0</v>
      </c>
      <c r="Z1065">
        <v>0</v>
      </c>
      <c r="AA1065">
        <v>3</v>
      </c>
      <c r="AB1065">
        <v>11</v>
      </c>
      <c r="AC1065">
        <v>0</v>
      </c>
    </row>
    <row r="1066" spans="1:29" ht="16.5" x14ac:dyDescent="0.3">
      <c r="A1066">
        <v>1162</v>
      </c>
      <c r="B1066">
        <v>1987</v>
      </c>
      <c r="C1066" t="s">
        <v>32</v>
      </c>
      <c r="D1066" t="s">
        <v>30</v>
      </c>
      <c r="E1066">
        <v>42000</v>
      </c>
      <c r="F1066">
        <v>0</v>
      </c>
      <c r="G1066">
        <v>0</v>
      </c>
      <c r="H1066" s="1">
        <v>41284</v>
      </c>
      <c r="I1066">
        <v>23</v>
      </c>
      <c r="J1066">
        <v>124</v>
      </c>
      <c r="K1066">
        <v>83</v>
      </c>
      <c r="L1066">
        <v>267</v>
      </c>
      <c r="M1066">
        <v>85</v>
      </c>
      <c r="N1066">
        <v>59</v>
      </c>
      <c r="O1066">
        <v>35</v>
      </c>
      <c r="P1066">
        <v>2</v>
      </c>
      <c r="Q1066">
        <v>5</v>
      </c>
      <c r="R1066">
        <v>2</v>
      </c>
      <c r="S1066">
        <v>11</v>
      </c>
      <c r="T1066">
        <v>5</v>
      </c>
      <c r="U1066">
        <v>0</v>
      </c>
      <c r="V1066">
        <v>0</v>
      </c>
      <c r="W1066">
        <v>0</v>
      </c>
      <c r="X1066">
        <v>0</v>
      </c>
      <c r="Y1066">
        <v>0</v>
      </c>
      <c r="Z1066">
        <v>0</v>
      </c>
      <c r="AA1066">
        <v>3</v>
      </c>
      <c r="AB1066">
        <v>11</v>
      </c>
      <c r="AC1066">
        <v>1</v>
      </c>
    </row>
    <row r="1067" spans="1:29" ht="16.5" x14ac:dyDescent="0.3">
      <c r="A1067">
        <v>2055</v>
      </c>
      <c r="B1067">
        <v>1973</v>
      </c>
      <c r="C1067" t="s">
        <v>32</v>
      </c>
      <c r="D1067" t="s">
        <v>35</v>
      </c>
      <c r="E1067">
        <v>35860</v>
      </c>
      <c r="F1067">
        <v>1</v>
      </c>
      <c r="G1067">
        <v>1</v>
      </c>
      <c r="H1067" s="1">
        <v>41778</v>
      </c>
      <c r="I1067">
        <v>37</v>
      </c>
      <c r="J1067">
        <v>15</v>
      </c>
      <c r="K1067">
        <v>0</v>
      </c>
      <c r="L1067">
        <v>8</v>
      </c>
      <c r="M1067">
        <v>4</v>
      </c>
      <c r="N1067">
        <v>2</v>
      </c>
      <c r="O1067">
        <v>20</v>
      </c>
      <c r="P1067">
        <v>2</v>
      </c>
      <c r="Q1067">
        <v>1</v>
      </c>
      <c r="R1067">
        <v>1</v>
      </c>
      <c r="S1067">
        <v>2</v>
      </c>
      <c r="T1067">
        <v>5</v>
      </c>
      <c r="U1067">
        <v>1</v>
      </c>
      <c r="V1067">
        <v>0</v>
      </c>
      <c r="W1067">
        <v>0</v>
      </c>
      <c r="X1067">
        <v>0</v>
      </c>
      <c r="Y1067">
        <v>0</v>
      </c>
      <c r="Z1067">
        <v>0</v>
      </c>
      <c r="AA1067">
        <v>3</v>
      </c>
      <c r="AB1067">
        <v>11</v>
      </c>
      <c r="AC1067">
        <v>0</v>
      </c>
    </row>
    <row r="1068" spans="1:29" ht="16.5" x14ac:dyDescent="0.3">
      <c r="A1068">
        <v>10766</v>
      </c>
      <c r="B1068">
        <v>1964</v>
      </c>
      <c r="C1068" t="s">
        <v>32</v>
      </c>
      <c r="D1068" t="s">
        <v>33</v>
      </c>
      <c r="E1068">
        <v>65526</v>
      </c>
      <c r="F1068">
        <v>0</v>
      </c>
      <c r="G1068">
        <v>1</v>
      </c>
      <c r="H1068" s="1">
        <v>41740</v>
      </c>
      <c r="I1068">
        <v>22</v>
      </c>
      <c r="J1068">
        <v>397</v>
      </c>
      <c r="K1068">
        <v>19</v>
      </c>
      <c r="L1068">
        <v>69</v>
      </c>
      <c r="M1068">
        <v>12</v>
      </c>
      <c r="N1068">
        <v>0</v>
      </c>
      <c r="O1068">
        <v>9</v>
      </c>
      <c r="P1068">
        <v>1</v>
      </c>
      <c r="Q1068">
        <v>4</v>
      </c>
      <c r="R1068">
        <v>4</v>
      </c>
      <c r="S1068">
        <v>8</v>
      </c>
      <c r="T1068">
        <v>2</v>
      </c>
      <c r="U1068">
        <v>0</v>
      </c>
      <c r="V1068">
        <v>0</v>
      </c>
      <c r="W1068">
        <v>0</v>
      </c>
      <c r="X1068">
        <v>0</v>
      </c>
      <c r="Y1068">
        <v>0</v>
      </c>
      <c r="Z1068">
        <v>0</v>
      </c>
      <c r="AA1068">
        <v>3</v>
      </c>
      <c r="AB1068">
        <v>11</v>
      </c>
      <c r="AC1068">
        <v>0</v>
      </c>
    </row>
    <row r="1069" spans="1:29" ht="16.5" x14ac:dyDescent="0.3">
      <c r="A1069">
        <v>4415</v>
      </c>
      <c r="B1069">
        <v>1961</v>
      </c>
      <c r="C1069" t="s">
        <v>29</v>
      </c>
      <c r="D1069" t="s">
        <v>33</v>
      </c>
      <c r="E1069">
        <v>16860</v>
      </c>
      <c r="F1069">
        <v>1</v>
      </c>
      <c r="G1069">
        <v>1</v>
      </c>
      <c r="H1069" s="1">
        <v>41164</v>
      </c>
      <c r="I1069">
        <v>19</v>
      </c>
      <c r="J1069">
        <v>10</v>
      </c>
      <c r="K1069">
        <v>4</v>
      </c>
      <c r="L1069">
        <v>4</v>
      </c>
      <c r="M1069">
        <v>3</v>
      </c>
      <c r="N1069">
        <v>3</v>
      </c>
      <c r="O1069">
        <v>14</v>
      </c>
      <c r="P1069">
        <v>3</v>
      </c>
      <c r="Q1069">
        <v>1</v>
      </c>
      <c r="R1069">
        <v>1</v>
      </c>
      <c r="S1069">
        <v>3</v>
      </c>
      <c r="T1069">
        <v>7</v>
      </c>
      <c r="U1069">
        <v>0</v>
      </c>
      <c r="V1069">
        <v>0</v>
      </c>
      <c r="W1069">
        <v>0</v>
      </c>
      <c r="X1069">
        <v>0</v>
      </c>
      <c r="Y1069">
        <v>0</v>
      </c>
      <c r="Z1069">
        <v>0</v>
      </c>
      <c r="AA1069">
        <v>3</v>
      </c>
      <c r="AB1069">
        <v>11</v>
      </c>
      <c r="AC1069">
        <v>0</v>
      </c>
    </row>
    <row r="1070" spans="1:29" ht="16.5" x14ac:dyDescent="0.3">
      <c r="A1070">
        <v>3005</v>
      </c>
      <c r="B1070">
        <v>1992</v>
      </c>
      <c r="C1070" t="s">
        <v>29</v>
      </c>
      <c r="D1070" t="s">
        <v>30</v>
      </c>
      <c r="E1070">
        <v>83528</v>
      </c>
      <c r="F1070">
        <v>0</v>
      </c>
      <c r="G1070">
        <v>0</v>
      </c>
      <c r="H1070" s="1">
        <v>41760</v>
      </c>
      <c r="I1070">
        <v>7</v>
      </c>
      <c r="J1070">
        <v>530</v>
      </c>
      <c r="K1070">
        <v>117</v>
      </c>
      <c r="L1070">
        <v>678</v>
      </c>
      <c r="M1070">
        <v>134</v>
      </c>
      <c r="N1070">
        <v>44</v>
      </c>
      <c r="O1070">
        <v>147</v>
      </c>
      <c r="P1070">
        <v>1</v>
      </c>
      <c r="Q1070">
        <v>4</v>
      </c>
      <c r="R1070">
        <v>10</v>
      </c>
      <c r="S1070">
        <v>8</v>
      </c>
      <c r="T1070">
        <v>1</v>
      </c>
      <c r="U1070">
        <v>1</v>
      </c>
      <c r="V1070">
        <v>0</v>
      </c>
      <c r="W1070">
        <v>0</v>
      </c>
      <c r="X1070">
        <v>1</v>
      </c>
      <c r="Y1070">
        <v>0</v>
      </c>
      <c r="Z1070">
        <v>0</v>
      </c>
      <c r="AA1070">
        <v>3</v>
      </c>
      <c r="AB1070">
        <v>11</v>
      </c>
      <c r="AC1070">
        <v>1</v>
      </c>
    </row>
    <row r="1071" spans="1:29" ht="16.5" x14ac:dyDescent="0.3">
      <c r="A1071">
        <v>2223</v>
      </c>
      <c r="B1071">
        <v>1965</v>
      </c>
      <c r="C1071" t="s">
        <v>37</v>
      </c>
      <c r="D1071" t="s">
        <v>35</v>
      </c>
      <c r="E1071">
        <v>64176</v>
      </c>
      <c r="F1071">
        <v>0</v>
      </c>
      <c r="G1071">
        <v>1</v>
      </c>
      <c r="H1071" s="1">
        <v>41124</v>
      </c>
      <c r="I1071">
        <v>52</v>
      </c>
      <c r="J1071">
        <v>1215</v>
      </c>
      <c r="K1071">
        <v>33</v>
      </c>
      <c r="L1071">
        <v>249</v>
      </c>
      <c r="M1071">
        <v>64</v>
      </c>
      <c r="N1071">
        <v>116</v>
      </c>
      <c r="O1071">
        <v>149</v>
      </c>
      <c r="P1071">
        <v>8</v>
      </c>
      <c r="Q1071">
        <v>8</v>
      </c>
      <c r="R1071">
        <v>9</v>
      </c>
      <c r="S1071">
        <v>8</v>
      </c>
      <c r="T1071">
        <v>6</v>
      </c>
      <c r="U1071">
        <v>0</v>
      </c>
      <c r="V1071">
        <v>0</v>
      </c>
      <c r="W1071">
        <v>0</v>
      </c>
      <c r="X1071">
        <v>0</v>
      </c>
      <c r="Y1071">
        <v>0</v>
      </c>
      <c r="Z1071">
        <v>0</v>
      </c>
      <c r="AA1071">
        <v>3</v>
      </c>
      <c r="AB1071">
        <v>11</v>
      </c>
      <c r="AC1071">
        <v>0</v>
      </c>
    </row>
    <row r="1072" spans="1:29" ht="16.5" x14ac:dyDescent="0.3">
      <c r="A1072">
        <v>4817</v>
      </c>
      <c r="B1072">
        <v>1956</v>
      </c>
      <c r="C1072" t="s">
        <v>29</v>
      </c>
      <c r="D1072" t="s">
        <v>35</v>
      </c>
      <c r="E1072">
        <v>22304</v>
      </c>
      <c r="F1072">
        <v>0</v>
      </c>
      <c r="G1072">
        <v>0</v>
      </c>
      <c r="H1072" s="1">
        <v>41125</v>
      </c>
      <c r="I1072">
        <v>91</v>
      </c>
      <c r="J1072">
        <v>3</v>
      </c>
      <c r="K1072">
        <v>2</v>
      </c>
      <c r="L1072">
        <v>7</v>
      </c>
      <c r="M1072">
        <v>0</v>
      </c>
      <c r="N1072">
        <v>4</v>
      </c>
      <c r="O1072">
        <v>2</v>
      </c>
      <c r="P1072">
        <v>1</v>
      </c>
      <c r="Q1072">
        <v>1</v>
      </c>
      <c r="R1072">
        <v>0</v>
      </c>
      <c r="S1072">
        <v>2</v>
      </c>
      <c r="T1072">
        <v>8</v>
      </c>
      <c r="U1072">
        <v>0</v>
      </c>
      <c r="V1072">
        <v>0</v>
      </c>
      <c r="W1072">
        <v>0</v>
      </c>
      <c r="X1072">
        <v>0</v>
      </c>
      <c r="Y1072">
        <v>0</v>
      </c>
      <c r="Z1072">
        <v>0</v>
      </c>
      <c r="AA1072">
        <v>3</v>
      </c>
      <c r="AB1072">
        <v>11</v>
      </c>
      <c r="AC1072">
        <v>0</v>
      </c>
    </row>
    <row r="1073" spans="1:29" ht="16.5" x14ac:dyDescent="0.3">
      <c r="A1073">
        <v>2875</v>
      </c>
      <c r="B1073">
        <v>1978</v>
      </c>
      <c r="C1073" t="s">
        <v>29</v>
      </c>
      <c r="D1073" t="s">
        <v>33</v>
      </c>
      <c r="E1073">
        <v>67023</v>
      </c>
      <c r="F1073">
        <v>0</v>
      </c>
      <c r="G1073">
        <v>0</v>
      </c>
      <c r="H1073" s="1">
        <v>41702</v>
      </c>
      <c r="I1073">
        <v>93</v>
      </c>
      <c r="J1073">
        <v>444</v>
      </c>
      <c r="K1073">
        <v>44</v>
      </c>
      <c r="L1073">
        <v>382</v>
      </c>
      <c r="M1073">
        <v>11</v>
      </c>
      <c r="N1073">
        <v>8</v>
      </c>
      <c r="O1073">
        <v>17</v>
      </c>
      <c r="P1073">
        <v>1</v>
      </c>
      <c r="Q1073">
        <v>3</v>
      </c>
      <c r="R1073">
        <v>7</v>
      </c>
      <c r="S1073">
        <v>13</v>
      </c>
      <c r="T1073">
        <v>2</v>
      </c>
      <c r="U1073">
        <v>0</v>
      </c>
      <c r="V1073">
        <v>0</v>
      </c>
      <c r="W1073">
        <v>0</v>
      </c>
      <c r="X1073">
        <v>0</v>
      </c>
      <c r="Y1073">
        <v>0</v>
      </c>
      <c r="Z1073">
        <v>1</v>
      </c>
      <c r="AA1073">
        <v>3</v>
      </c>
      <c r="AB1073">
        <v>11</v>
      </c>
      <c r="AC1073">
        <v>0</v>
      </c>
    </row>
    <row r="1074" spans="1:29" ht="16.5" x14ac:dyDescent="0.3">
      <c r="A1074">
        <v>10536</v>
      </c>
      <c r="B1074">
        <v>1971</v>
      </c>
      <c r="C1074" t="s">
        <v>32</v>
      </c>
      <c r="D1074" t="s">
        <v>31</v>
      </c>
      <c r="E1074">
        <v>32892</v>
      </c>
      <c r="F1074">
        <v>1</v>
      </c>
      <c r="G1074">
        <v>0</v>
      </c>
      <c r="H1074" s="1">
        <v>41784</v>
      </c>
      <c r="I1074">
        <v>78</v>
      </c>
      <c r="J1074">
        <v>26</v>
      </c>
      <c r="K1074">
        <v>0</v>
      </c>
      <c r="L1074">
        <v>15</v>
      </c>
      <c r="M1074">
        <v>2</v>
      </c>
      <c r="N1074">
        <v>1</v>
      </c>
      <c r="O1074">
        <v>2</v>
      </c>
      <c r="P1074">
        <v>2</v>
      </c>
      <c r="Q1074">
        <v>3</v>
      </c>
      <c r="R1074">
        <v>0</v>
      </c>
      <c r="S1074">
        <v>3</v>
      </c>
      <c r="T1074">
        <v>8</v>
      </c>
      <c r="U1074">
        <v>0</v>
      </c>
      <c r="V1074">
        <v>0</v>
      </c>
      <c r="W1074">
        <v>0</v>
      </c>
      <c r="X1074">
        <v>0</v>
      </c>
      <c r="Y1074">
        <v>0</v>
      </c>
      <c r="Z1074">
        <v>0</v>
      </c>
      <c r="AA1074">
        <v>3</v>
      </c>
      <c r="AB1074">
        <v>11</v>
      </c>
      <c r="AC1074">
        <v>0</v>
      </c>
    </row>
    <row r="1075" spans="1:29" ht="16.5" x14ac:dyDescent="0.3">
      <c r="A1075">
        <v>11112</v>
      </c>
      <c r="B1075">
        <v>1966</v>
      </c>
      <c r="C1075" t="s">
        <v>29</v>
      </c>
      <c r="D1075" t="s">
        <v>31</v>
      </c>
      <c r="E1075">
        <v>70713</v>
      </c>
      <c r="F1075">
        <v>0</v>
      </c>
      <c r="G1075">
        <v>1</v>
      </c>
      <c r="H1075" s="1">
        <v>41246</v>
      </c>
      <c r="I1075">
        <v>23</v>
      </c>
      <c r="J1075">
        <v>736</v>
      </c>
      <c r="K1075">
        <v>114</v>
      </c>
      <c r="L1075">
        <v>279</v>
      </c>
      <c r="M1075">
        <v>82</v>
      </c>
      <c r="N1075">
        <v>76</v>
      </c>
      <c r="O1075">
        <v>190</v>
      </c>
      <c r="P1075">
        <v>6</v>
      </c>
      <c r="Q1075">
        <v>5</v>
      </c>
      <c r="R1075">
        <v>6</v>
      </c>
      <c r="S1075">
        <v>8</v>
      </c>
      <c r="T1075">
        <v>3</v>
      </c>
      <c r="U1075">
        <v>0</v>
      </c>
      <c r="V1075">
        <v>0</v>
      </c>
      <c r="W1075">
        <v>0</v>
      </c>
      <c r="X1075">
        <v>0</v>
      </c>
      <c r="Y1075">
        <v>0</v>
      </c>
      <c r="Z1075">
        <v>0</v>
      </c>
      <c r="AA1075">
        <v>3</v>
      </c>
      <c r="AB1075">
        <v>11</v>
      </c>
      <c r="AC1075">
        <v>0</v>
      </c>
    </row>
    <row r="1076" spans="1:29" ht="16.5" x14ac:dyDescent="0.3">
      <c r="A1076">
        <v>3807</v>
      </c>
      <c r="B1076">
        <v>1955</v>
      </c>
      <c r="C1076" t="s">
        <v>29</v>
      </c>
      <c r="D1076" t="s">
        <v>31</v>
      </c>
      <c r="E1076">
        <v>59925</v>
      </c>
      <c r="F1076">
        <v>0</v>
      </c>
      <c r="G1076">
        <v>1</v>
      </c>
      <c r="H1076" s="1">
        <v>41243</v>
      </c>
      <c r="I1076">
        <v>83</v>
      </c>
      <c r="J1076">
        <v>473</v>
      </c>
      <c r="K1076">
        <v>21</v>
      </c>
      <c r="L1076">
        <v>176</v>
      </c>
      <c r="M1076">
        <v>19</v>
      </c>
      <c r="N1076">
        <v>21</v>
      </c>
      <c r="O1076">
        <v>56</v>
      </c>
      <c r="P1076">
        <v>3</v>
      </c>
      <c r="Q1076">
        <v>9</v>
      </c>
      <c r="R1076">
        <v>2</v>
      </c>
      <c r="S1076">
        <v>9</v>
      </c>
      <c r="T1076">
        <v>6</v>
      </c>
      <c r="U1076">
        <v>0</v>
      </c>
      <c r="V1076">
        <v>0</v>
      </c>
      <c r="W1076">
        <v>0</v>
      </c>
      <c r="X1076">
        <v>0</v>
      </c>
      <c r="Y1076">
        <v>0</v>
      </c>
      <c r="Z1076">
        <v>0</v>
      </c>
      <c r="AA1076">
        <v>3</v>
      </c>
      <c r="AB1076">
        <v>11</v>
      </c>
      <c r="AC1076">
        <v>0</v>
      </c>
    </row>
    <row r="1077" spans="1:29" ht="16.5" x14ac:dyDescent="0.3">
      <c r="A1077">
        <v>9197</v>
      </c>
      <c r="B1077">
        <v>1953</v>
      </c>
      <c r="C1077" t="s">
        <v>29</v>
      </c>
      <c r="D1077" t="s">
        <v>33</v>
      </c>
      <c r="E1077">
        <v>39722</v>
      </c>
      <c r="F1077">
        <v>0</v>
      </c>
      <c r="G1077">
        <v>1</v>
      </c>
      <c r="H1077" s="1">
        <v>41694</v>
      </c>
      <c r="I1077">
        <v>92</v>
      </c>
      <c r="J1077">
        <v>32</v>
      </c>
      <c r="K1077">
        <v>0</v>
      </c>
      <c r="L1077">
        <v>5</v>
      </c>
      <c r="M1077">
        <v>2</v>
      </c>
      <c r="N1077">
        <v>0</v>
      </c>
      <c r="O1077">
        <v>8</v>
      </c>
      <c r="P1077">
        <v>2</v>
      </c>
      <c r="Q1077">
        <v>2</v>
      </c>
      <c r="R1077">
        <v>0</v>
      </c>
      <c r="S1077">
        <v>3</v>
      </c>
      <c r="T1077">
        <v>5</v>
      </c>
      <c r="U1077">
        <v>0</v>
      </c>
      <c r="V1077">
        <v>0</v>
      </c>
      <c r="W1077">
        <v>0</v>
      </c>
      <c r="X1077">
        <v>0</v>
      </c>
      <c r="Y1077">
        <v>0</v>
      </c>
      <c r="Z1077">
        <v>0</v>
      </c>
      <c r="AA1077">
        <v>3</v>
      </c>
      <c r="AB1077">
        <v>11</v>
      </c>
      <c r="AC1077">
        <v>0</v>
      </c>
    </row>
    <row r="1078" spans="1:29" ht="16.5" x14ac:dyDescent="0.3">
      <c r="A1078">
        <v>10832</v>
      </c>
      <c r="B1078">
        <v>1958</v>
      </c>
      <c r="C1078" t="s">
        <v>29</v>
      </c>
      <c r="D1078" t="s">
        <v>31</v>
      </c>
      <c r="E1078">
        <v>46610</v>
      </c>
      <c r="F1078">
        <v>0</v>
      </c>
      <c r="G1078">
        <v>0</v>
      </c>
      <c r="H1078" s="1">
        <v>41473</v>
      </c>
      <c r="I1078">
        <v>4</v>
      </c>
      <c r="J1078">
        <v>288</v>
      </c>
      <c r="K1078">
        <v>10</v>
      </c>
      <c r="L1078">
        <v>30</v>
      </c>
      <c r="M1078">
        <v>4</v>
      </c>
      <c r="N1078">
        <v>10</v>
      </c>
      <c r="O1078">
        <v>125</v>
      </c>
      <c r="P1078">
        <v>1</v>
      </c>
      <c r="Q1078">
        <v>6</v>
      </c>
      <c r="R1078">
        <v>1</v>
      </c>
      <c r="S1078">
        <v>6</v>
      </c>
      <c r="T1078">
        <v>6</v>
      </c>
      <c r="U1078">
        <v>0</v>
      </c>
      <c r="V1078">
        <v>0</v>
      </c>
      <c r="W1078">
        <v>0</v>
      </c>
      <c r="X1078">
        <v>0</v>
      </c>
      <c r="Y1078">
        <v>0</v>
      </c>
      <c r="Z1078">
        <v>0</v>
      </c>
      <c r="AA1078">
        <v>3</v>
      </c>
      <c r="AB1078">
        <v>11</v>
      </c>
      <c r="AC1078">
        <v>0</v>
      </c>
    </row>
    <row r="1079" spans="1:29" ht="16.5" x14ac:dyDescent="0.3">
      <c r="A1079">
        <v>6421</v>
      </c>
      <c r="B1079">
        <v>1961</v>
      </c>
      <c r="C1079" t="s">
        <v>29</v>
      </c>
      <c r="D1079" t="s">
        <v>31</v>
      </c>
      <c r="E1079">
        <v>88347</v>
      </c>
      <c r="F1079">
        <v>0</v>
      </c>
      <c r="G1079">
        <v>0</v>
      </c>
      <c r="H1079" s="1">
        <v>41458</v>
      </c>
      <c r="I1079">
        <v>32</v>
      </c>
      <c r="J1079">
        <v>1050</v>
      </c>
      <c r="K1079">
        <v>178</v>
      </c>
      <c r="L1079">
        <v>555</v>
      </c>
      <c r="M1079">
        <v>77</v>
      </c>
      <c r="N1079">
        <v>138</v>
      </c>
      <c r="O1079">
        <v>118</v>
      </c>
      <c r="P1079">
        <v>1</v>
      </c>
      <c r="Q1079">
        <v>4</v>
      </c>
      <c r="R1079">
        <v>7</v>
      </c>
      <c r="S1079">
        <v>9</v>
      </c>
      <c r="T1079">
        <v>1</v>
      </c>
      <c r="U1079">
        <v>0</v>
      </c>
      <c r="V1079">
        <v>0</v>
      </c>
      <c r="W1079">
        <v>0</v>
      </c>
      <c r="X1079">
        <v>1</v>
      </c>
      <c r="Y1079">
        <v>0</v>
      </c>
      <c r="Z1079">
        <v>0</v>
      </c>
      <c r="AA1079">
        <v>3</v>
      </c>
      <c r="AB1079">
        <v>11</v>
      </c>
      <c r="AC1079">
        <v>0</v>
      </c>
    </row>
    <row r="1080" spans="1:29" ht="16.5" x14ac:dyDescent="0.3">
      <c r="A1080">
        <v>4207</v>
      </c>
      <c r="B1080">
        <v>1981</v>
      </c>
      <c r="C1080" t="s">
        <v>32</v>
      </c>
      <c r="D1080" t="s">
        <v>33</v>
      </c>
      <c r="E1080">
        <v>87171</v>
      </c>
      <c r="F1080">
        <v>0</v>
      </c>
      <c r="G1080">
        <v>0</v>
      </c>
      <c r="H1080" s="1">
        <v>41395</v>
      </c>
      <c r="I1080">
        <v>27</v>
      </c>
      <c r="J1080">
        <v>1001</v>
      </c>
      <c r="K1080">
        <v>44</v>
      </c>
      <c r="L1080">
        <v>107</v>
      </c>
      <c r="M1080">
        <v>58</v>
      </c>
      <c r="N1080">
        <v>44</v>
      </c>
      <c r="O1080">
        <v>44</v>
      </c>
      <c r="P1080">
        <v>1</v>
      </c>
      <c r="Q1080">
        <v>6</v>
      </c>
      <c r="R1080">
        <v>7</v>
      </c>
      <c r="S1080">
        <v>11</v>
      </c>
      <c r="T1080">
        <v>2</v>
      </c>
      <c r="U1080">
        <v>1</v>
      </c>
      <c r="V1080">
        <v>0</v>
      </c>
      <c r="W1080">
        <v>1</v>
      </c>
      <c r="X1080">
        <v>0</v>
      </c>
      <c r="Y1080">
        <v>0</v>
      </c>
      <c r="Z1080">
        <v>0</v>
      </c>
      <c r="AA1080">
        <v>3</v>
      </c>
      <c r="AB1080">
        <v>11</v>
      </c>
      <c r="AC1080">
        <v>0</v>
      </c>
    </row>
    <row r="1081" spans="1:29" ht="16.5" x14ac:dyDescent="0.3">
      <c r="A1081">
        <v>577</v>
      </c>
      <c r="B1081">
        <v>1976</v>
      </c>
      <c r="C1081" t="s">
        <v>37</v>
      </c>
      <c r="D1081" t="s">
        <v>31</v>
      </c>
      <c r="E1081">
        <v>26907</v>
      </c>
      <c r="F1081">
        <v>1</v>
      </c>
      <c r="G1081">
        <v>1</v>
      </c>
      <c r="H1081" s="1">
        <v>41506</v>
      </c>
      <c r="I1081">
        <v>10</v>
      </c>
      <c r="J1081">
        <v>9</v>
      </c>
      <c r="K1081">
        <v>1</v>
      </c>
      <c r="L1081">
        <v>7</v>
      </c>
      <c r="M1081">
        <v>0</v>
      </c>
      <c r="N1081">
        <v>3</v>
      </c>
      <c r="O1081">
        <v>2</v>
      </c>
      <c r="P1081">
        <v>2</v>
      </c>
      <c r="Q1081">
        <v>1</v>
      </c>
      <c r="R1081">
        <v>0</v>
      </c>
      <c r="S1081">
        <v>3</v>
      </c>
      <c r="T1081">
        <v>7</v>
      </c>
      <c r="U1081">
        <v>0</v>
      </c>
      <c r="V1081">
        <v>0</v>
      </c>
      <c r="W1081">
        <v>0</v>
      </c>
      <c r="X1081">
        <v>0</v>
      </c>
      <c r="Y1081">
        <v>0</v>
      </c>
      <c r="Z1081">
        <v>0</v>
      </c>
      <c r="AA1081">
        <v>3</v>
      </c>
      <c r="AB1081">
        <v>11</v>
      </c>
      <c r="AC1081">
        <v>0</v>
      </c>
    </row>
    <row r="1082" spans="1:29" ht="16.5" x14ac:dyDescent="0.3">
      <c r="A1082">
        <v>10855</v>
      </c>
      <c r="B1082">
        <v>1968</v>
      </c>
      <c r="C1082" t="s">
        <v>34</v>
      </c>
      <c r="D1082" t="s">
        <v>30</v>
      </c>
      <c r="E1082">
        <v>50014</v>
      </c>
      <c r="F1082">
        <v>1</v>
      </c>
      <c r="G1082">
        <v>0</v>
      </c>
      <c r="H1082" s="1">
        <v>41661</v>
      </c>
      <c r="I1082">
        <v>9</v>
      </c>
      <c r="J1082">
        <v>234</v>
      </c>
      <c r="K1082">
        <v>14</v>
      </c>
      <c r="L1082">
        <v>77</v>
      </c>
      <c r="M1082">
        <v>19</v>
      </c>
      <c r="N1082">
        <v>10</v>
      </c>
      <c r="O1082">
        <v>42</v>
      </c>
      <c r="P1082">
        <v>2</v>
      </c>
      <c r="Q1082">
        <v>4</v>
      </c>
      <c r="R1082">
        <v>1</v>
      </c>
      <c r="S1082">
        <v>8</v>
      </c>
      <c r="T1082">
        <v>5</v>
      </c>
      <c r="U1082">
        <v>0</v>
      </c>
      <c r="V1082">
        <v>0</v>
      </c>
      <c r="W1082">
        <v>0</v>
      </c>
      <c r="X1082">
        <v>0</v>
      </c>
      <c r="Y1082">
        <v>0</v>
      </c>
      <c r="Z1082">
        <v>0</v>
      </c>
      <c r="AA1082">
        <v>3</v>
      </c>
      <c r="AB1082">
        <v>11</v>
      </c>
      <c r="AC1082">
        <v>0</v>
      </c>
    </row>
    <row r="1083" spans="1:29" ht="16.5" x14ac:dyDescent="0.3">
      <c r="A1083">
        <v>3081</v>
      </c>
      <c r="B1083">
        <v>1978</v>
      </c>
      <c r="C1083" t="s">
        <v>32</v>
      </c>
      <c r="D1083" t="s">
        <v>33</v>
      </c>
      <c r="E1083">
        <v>41014</v>
      </c>
      <c r="F1083">
        <v>1</v>
      </c>
      <c r="G1083">
        <v>0</v>
      </c>
      <c r="H1083" s="1">
        <v>41386</v>
      </c>
      <c r="I1083">
        <v>65</v>
      </c>
      <c r="J1083">
        <v>7</v>
      </c>
      <c r="K1083">
        <v>2</v>
      </c>
      <c r="L1083">
        <v>6</v>
      </c>
      <c r="M1083">
        <v>2</v>
      </c>
      <c r="N1083">
        <v>0</v>
      </c>
      <c r="O1083">
        <v>3</v>
      </c>
      <c r="P1083">
        <v>1</v>
      </c>
      <c r="Q1083">
        <v>1</v>
      </c>
      <c r="R1083">
        <v>0</v>
      </c>
      <c r="S1083">
        <v>2</v>
      </c>
      <c r="T1083">
        <v>7</v>
      </c>
      <c r="U1083">
        <v>0</v>
      </c>
      <c r="V1083">
        <v>0</v>
      </c>
      <c r="W1083">
        <v>0</v>
      </c>
      <c r="X1083">
        <v>0</v>
      </c>
      <c r="Y1083">
        <v>0</v>
      </c>
      <c r="Z1083">
        <v>0</v>
      </c>
      <c r="AA1083">
        <v>3</v>
      </c>
      <c r="AB1083">
        <v>11</v>
      </c>
      <c r="AC1083">
        <v>0</v>
      </c>
    </row>
    <row r="1084" spans="1:29" ht="16.5" x14ac:dyDescent="0.3">
      <c r="A1084">
        <v>3535</v>
      </c>
      <c r="B1084">
        <v>1965</v>
      </c>
      <c r="C1084" t="s">
        <v>29</v>
      </c>
      <c r="D1084" t="s">
        <v>30</v>
      </c>
      <c r="E1084">
        <v>66294</v>
      </c>
      <c r="F1084">
        <v>0</v>
      </c>
      <c r="G1084">
        <v>0</v>
      </c>
      <c r="H1084" s="1">
        <v>41715</v>
      </c>
      <c r="I1084">
        <v>68</v>
      </c>
      <c r="J1084">
        <v>251</v>
      </c>
      <c r="K1084">
        <v>108</v>
      </c>
      <c r="L1084">
        <v>334</v>
      </c>
      <c r="M1084">
        <v>65</v>
      </c>
      <c r="N1084">
        <v>92</v>
      </c>
      <c r="O1084">
        <v>117</v>
      </c>
      <c r="P1084">
        <v>1</v>
      </c>
      <c r="Q1084">
        <v>4</v>
      </c>
      <c r="R1084">
        <v>3</v>
      </c>
      <c r="S1084">
        <v>5</v>
      </c>
      <c r="T1084">
        <v>2</v>
      </c>
      <c r="U1084">
        <v>0</v>
      </c>
      <c r="V1084">
        <v>0</v>
      </c>
      <c r="W1084">
        <v>0</v>
      </c>
      <c r="X1084">
        <v>0</v>
      </c>
      <c r="Y1084">
        <v>0</v>
      </c>
      <c r="Z1084">
        <v>0</v>
      </c>
      <c r="AA1084">
        <v>3</v>
      </c>
      <c r="AB1084">
        <v>11</v>
      </c>
      <c r="AC1084">
        <v>0</v>
      </c>
    </row>
    <row r="1085" spans="1:29" ht="16.5" x14ac:dyDescent="0.3">
      <c r="A1085">
        <v>247</v>
      </c>
      <c r="B1085">
        <v>1971</v>
      </c>
      <c r="C1085" t="s">
        <v>29</v>
      </c>
      <c r="D1085" t="s">
        <v>33</v>
      </c>
      <c r="E1085">
        <v>36715</v>
      </c>
      <c r="F1085">
        <v>1</v>
      </c>
      <c r="G1085">
        <v>0</v>
      </c>
      <c r="H1085" s="1">
        <v>41230</v>
      </c>
      <c r="I1085">
        <v>16</v>
      </c>
      <c r="J1085">
        <v>172</v>
      </c>
      <c r="K1085">
        <v>10</v>
      </c>
      <c r="L1085">
        <v>125</v>
      </c>
      <c r="M1085">
        <v>21</v>
      </c>
      <c r="N1085">
        <v>13</v>
      </c>
      <c r="O1085">
        <v>16</v>
      </c>
      <c r="P1085">
        <v>6</v>
      </c>
      <c r="Q1085">
        <v>7</v>
      </c>
      <c r="R1085">
        <v>2</v>
      </c>
      <c r="S1085">
        <v>4</v>
      </c>
      <c r="T1085">
        <v>9</v>
      </c>
      <c r="U1085">
        <v>0</v>
      </c>
      <c r="V1085">
        <v>0</v>
      </c>
      <c r="W1085">
        <v>0</v>
      </c>
      <c r="X1085">
        <v>0</v>
      </c>
      <c r="Y1085">
        <v>0</v>
      </c>
      <c r="Z1085">
        <v>0</v>
      </c>
      <c r="AA1085">
        <v>3</v>
      </c>
      <c r="AB1085">
        <v>11</v>
      </c>
      <c r="AC1085">
        <v>1</v>
      </c>
    </row>
    <row r="1086" spans="1:29" ht="16.5" x14ac:dyDescent="0.3">
      <c r="A1086">
        <v>8707</v>
      </c>
      <c r="B1086">
        <v>1956</v>
      </c>
      <c r="C1086" t="s">
        <v>29</v>
      </c>
      <c r="D1086" t="s">
        <v>33</v>
      </c>
      <c r="E1086">
        <v>79456</v>
      </c>
      <c r="F1086">
        <v>0</v>
      </c>
      <c r="G1086">
        <v>0</v>
      </c>
      <c r="H1086" s="1">
        <v>41143</v>
      </c>
      <c r="I1086">
        <v>12</v>
      </c>
      <c r="J1086">
        <v>565</v>
      </c>
      <c r="K1086">
        <v>42</v>
      </c>
      <c r="L1086">
        <v>548</v>
      </c>
      <c r="M1086">
        <v>64</v>
      </c>
      <c r="N1086">
        <v>83</v>
      </c>
      <c r="O1086">
        <v>99</v>
      </c>
      <c r="P1086">
        <v>1</v>
      </c>
      <c r="Q1086">
        <v>5</v>
      </c>
      <c r="R1086">
        <v>6</v>
      </c>
      <c r="S1086">
        <v>4</v>
      </c>
      <c r="T1086">
        <v>3</v>
      </c>
      <c r="U1086">
        <v>0</v>
      </c>
      <c r="V1086">
        <v>0</v>
      </c>
      <c r="W1086">
        <v>0</v>
      </c>
      <c r="X1086">
        <v>0</v>
      </c>
      <c r="Y1086">
        <v>0</v>
      </c>
      <c r="Z1086">
        <v>0</v>
      </c>
      <c r="AA1086">
        <v>3</v>
      </c>
      <c r="AB1086">
        <v>11</v>
      </c>
      <c r="AC1086">
        <v>1</v>
      </c>
    </row>
    <row r="1087" spans="1:29" ht="16.5" x14ac:dyDescent="0.3">
      <c r="A1087">
        <v>9523</v>
      </c>
      <c r="B1087">
        <v>1982</v>
      </c>
      <c r="C1087" t="s">
        <v>29</v>
      </c>
      <c r="D1087" t="s">
        <v>31</v>
      </c>
      <c r="E1087">
        <v>40479</v>
      </c>
      <c r="F1087">
        <v>1</v>
      </c>
      <c r="G1087">
        <v>0</v>
      </c>
      <c r="H1087" s="1">
        <v>41503</v>
      </c>
      <c r="I1087">
        <v>95</v>
      </c>
      <c r="J1087">
        <v>5</v>
      </c>
      <c r="K1087">
        <v>0</v>
      </c>
      <c r="L1087">
        <v>8</v>
      </c>
      <c r="M1087">
        <v>2</v>
      </c>
      <c r="N1087">
        <v>0</v>
      </c>
      <c r="O1087">
        <v>0</v>
      </c>
      <c r="P1087">
        <v>1</v>
      </c>
      <c r="Q1087">
        <v>0</v>
      </c>
      <c r="R1087">
        <v>0</v>
      </c>
      <c r="S1087">
        <v>3</v>
      </c>
      <c r="T1087">
        <v>4</v>
      </c>
      <c r="U1087">
        <v>0</v>
      </c>
      <c r="V1087">
        <v>0</v>
      </c>
      <c r="W1087">
        <v>0</v>
      </c>
      <c r="X1087">
        <v>0</v>
      </c>
      <c r="Y1087">
        <v>0</v>
      </c>
      <c r="Z1087">
        <v>0</v>
      </c>
      <c r="AA1087">
        <v>3</v>
      </c>
      <c r="AB1087">
        <v>11</v>
      </c>
      <c r="AC1087">
        <v>0</v>
      </c>
    </row>
    <row r="1088" spans="1:29" ht="16.5" x14ac:dyDescent="0.3">
      <c r="A1088">
        <v>6072</v>
      </c>
      <c r="B1088">
        <v>1970</v>
      </c>
      <c r="C1088" t="s">
        <v>34</v>
      </c>
      <c r="D1088" t="s">
        <v>30</v>
      </c>
      <c r="E1088">
        <v>75345</v>
      </c>
      <c r="F1088">
        <v>0</v>
      </c>
      <c r="G1088">
        <v>0</v>
      </c>
      <c r="H1088" s="1">
        <v>41307</v>
      </c>
      <c r="I1088">
        <v>16</v>
      </c>
      <c r="J1088">
        <v>918</v>
      </c>
      <c r="K1088">
        <v>57</v>
      </c>
      <c r="L1088">
        <v>842</v>
      </c>
      <c r="M1088">
        <v>99</v>
      </c>
      <c r="N1088">
        <v>38</v>
      </c>
      <c r="O1088">
        <v>133</v>
      </c>
      <c r="P1088">
        <v>1</v>
      </c>
      <c r="Q1088">
        <v>5</v>
      </c>
      <c r="R1088">
        <v>8</v>
      </c>
      <c r="S1088">
        <v>6</v>
      </c>
      <c r="T1088">
        <v>3</v>
      </c>
      <c r="U1088">
        <v>0</v>
      </c>
      <c r="V1088">
        <v>0</v>
      </c>
      <c r="W1088">
        <v>0</v>
      </c>
      <c r="X1088">
        <v>1</v>
      </c>
      <c r="Y1088">
        <v>0</v>
      </c>
      <c r="Z1088">
        <v>0</v>
      </c>
      <c r="AA1088">
        <v>3</v>
      </c>
      <c r="AB1088">
        <v>11</v>
      </c>
      <c r="AC1088">
        <v>1</v>
      </c>
    </row>
    <row r="1089" spans="1:29" ht="16.5" x14ac:dyDescent="0.3">
      <c r="A1089">
        <v>6295</v>
      </c>
      <c r="B1089">
        <v>1977</v>
      </c>
      <c r="C1089" t="s">
        <v>29</v>
      </c>
      <c r="D1089" t="s">
        <v>33</v>
      </c>
      <c r="E1089">
        <v>54233</v>
      </c>
      <c r="F1089">
        <v>0</v>
      </c>
      <c r="G1089">
        <v>1</v>
      </c>
      <c r="H1089" s="1">
        <v>41309</v>
      </c>
      <c r="I1089">
        <v>46</v>
      </c>
      <c r="J1089">
        <v>652</v>
      </c>
      <c r="K1089">
        <v>8</v>
      </c>
      <c r="L1089">
        <v>158</v>
      </c>
      <c r="M1089">
        <v>21</v>
      </c>
      <c r="N1089">
        <v>0</v>
      </c>
      <c r="O1089">
        <v>142</v>
      </c>
      <c r="P1089">
        <v>4</v>
      </c>
      <c r="Q1089">
        <v>11</v>
      </c>
      <c r="R1089">
        <v>6</v>
      </c>
      <c r="S1089">
        <v>5</v>
      </c>
      <c r="T1089">
        <v>8</v>
      </c>
      <c r="U1089">
        <v>0</v>
      </c>
      <c r="V1089">
        <v>0</v>
      </c>
      <c r="W1089">
        <v>0</v>
      </c>
      <c r="X1089">
        <v>0</v>
      </c>
      <c r="Y1089">
        <v>0</v>
      </c>
      <c r="Z1089">
        <v>0</v>
      </c>
      <c r="AA1089">
        <v>3</v>
      </c>
      <c r="AB1089">
        <v>11</v>
      </c>
      <c r="AC1089">
        <v>0</v>
      </c>
    </row>
    <row r="1090" spans="1:29" ht="16.5" x14ac:dyDescent="0.3">
      <c r="A1090">
        <v>10914</v>
      </c>
      <c r="B1090">
        <v>1970</v>
      </c>
      <c r="C1090" t="s">
        <v>29</v>
      </c>
      <c r="D1090" t="s">
        <v>30</v>
      </c>
      <c r="E1090">
        <v>24163</v>
      </c>
      <c r="F1090">
        <v>1</v>
      </c>
      <c r="G1090">
        <v>1</v>
      </c>
      <c r="H1090" s="1">
        <v>41559</v>
      </c>
      <c r="I1090">
        <v>3</v>
      </c>
      <c r="J1090">
        <v>4</v>
      </c>
      <c r="K1090">
        <v>1</v>
      </c>
      <c r="L1090">
        <v>7</v>
      </c>
      <c r="M1090">
        <v>2</v>
      </c>
      <c r="N1090">
        <v>1</v>
      </c>
      <c r="O1090">
        <v>2</v>
      </c>
      <c r="P1090">
        <v>2</v>
      </c>
      <c r="Q1090">
        <v>1</v>
      </c>
      <c r="R1090">
        <v>0</v>
      </c>
      <c r="S1090">
        <v>3</v>
      </c>
      <c r="T1090">
        <v>4</v>
      </c>
      <c r="U1090">
        <v>0</v>
      </c>
      <c r="V1090">
        <v>0</v>
      </c>
      <c r="W1090">
        <v>0</v>
      </c>
      <c r="X1090">
        <v>0</v>
      </c>
      <c r="Y1090">
        <v>0</v>
      </c>
      <c r="Z1090">
        <v>0</v>
      </c>
      <c r="AA1090">
        <v>3</v>
      </c>
      <c r="AB1090">
        <v>11</v>
      </c>
      <c r="AC1090">
        <v>0</v>
      </c>
    </row>
    <row r="1091" spans="1:29" ht="16.5" x14ac:dyDescent="0.3">
      <c r="A1091">
        <v>1509</v>
      </c>
      <c r="B1091">
        <v>1958</v>
      </c>
      <c r="C1091" t="s">
        <v>32</v>
      </c>
      <c r="D1091" t="s">
        <v>31</v>
      </c>
      <c r="E1091">
        <v>84460</v>
      </c>
      <c r="F1091">
        <v>0</v>
      </c>
      <c r="G1091">
        <v>0</v>
      </c>
      <c r="H1091" s="1">
        <v>41278</v>
      </c>
      <c r="I1091">
        <v>80</v>
      </c>
      <c r="J1091">
        <v>152</v>
      </c>
      <c r="K1091">
        <v>27</v>
      </c>
      <c r="L1091">
        <v>103</v>
      </c>
      <c r="M1091">
        <v>106</v>
      </c>
      <c r="N1091">
        <v>54</v>
      </c>
      <c r="O1091">
        <v>81</v>
      </c>
      <c r="P1091">
        <v>0</v>
      </c>
      <c r="Q1091">
        <v>9</v>
      </c>
      <c r="R1091">
        <v>9</v>
      </c>
      <c r="S1091">
        <v>4</v>
      </c>
      <c r="T1091">
        <v>5</v>
      </c>
      <c r="U1091">
        <v>0</v>
      </c>
      <c r="V1091">
        <v>1</v>
      </c>
      <c r="W1091">
        <v>1</v>
      </c>
      <c r="X1091">
        <v>1</v>
      </c>
      <c r="Y1091">
        <v>1</v>
      </c>
      <c r="Z1091">
        <v>0</v>
      </c>
      <c r="AA1091">
        <v>3</v>
      </c>
      <c r="AB1091">
        <v>11</v>
      </c>
      <c r="AC1091">
        <v>1</v>
      </c>
    </row>
    <row r="1092" spans="1:29" ht="16.5" x14ac:dyDescent="0.3">
      <c r="A1092">
        <v>5577</v>
      </c>
      <c r="B1092">
        <v>1983</v>
      </c>
      <c r="C1092" t="s">
        <v>29</v>
      </c>
      <c r="D1092" t="s">
        <v>31</v>
      </c>
      <c r="E1092">
        <v>43776</v>
      </c>
      <c r="F1092">
        <v>1</v>
      </c>
      <c r="G1092">
        <v>0</v>
      </c>
      <c r="H1092" s="1">
        <v>41762</v>
      </c>
      <c r="I1092">
        <v>77</v>
      </c>
      <c r="J1092">
        <v>8</v>
      </c>
      <c r="K1092">
        <v>0</v>
      </c>
      <c r="L1092">
        <v>9</v>
      </c>
      <c r="M1092">
        <v>2</v>
      </c>
      <c r="N1092">
        <v>1</v>
      </c>
      <c r="O1092">
        <v>3</v>
      </c>
      <c r="P1092">
        <v>1</v>
      </c>
      <c r="Q1092">
        <v>1</v>
      </c>
      <c r="R1092">
        <v>0</v>
      </c>
      <c r="S1092">
        <v>2</v>
      </c>
      <c r="T1092">
        <v>6</v>
      </c>
      <c r="U1092">
        <v>0</v>
      </c>
      <c r="V1092">
        <v>0</v>
      </c>
      <c r="W1092">
        <v>0</v>
      </c>
      <c r="X1092">
        <v>0</v>
      </c>
      <c r="Y1092">
        <v>0</v>
      </c>
      <c r="Z1092">
        <v>0</v>
      </c>
      <c r="AA1092">
        <v>3</v>
      </c>
      <c r="AB1092">
        <v>11</v>
      </c>
      <c r="AC1092">
        <v>0</v>
      </c>
    </row>
    <row r="1093" spans="1:29" ht="16.5" x14ac:dyDescent="0.3">
      <c r="A1093">
        <v>7348</v>
      </c>
      <c r="B1093">
        <v>1958</v>
      </c>
      <c r="C1093" t="s">
        <v>32</v>
      </c>
      <c r="D1093" t="s">
        <v>30</v>
      </c>
      <c r="E1093">
        <v>71691</v>
      </c>
      <c r="F1093">
        <v>0</v>
      </c>
      <c r="G1093">
        <v>0</v>
      </c>
      <c r="H1093" s="1">
        <v>41715</v>
      </c>
      <c r="I1093">
        <v>0</v>
      </c>
      <c r="J1093">
        <v>336</v>
      </c>
      <c r="K1093">
        <v>130</v>
      </c>
      <c r="L1093">
        <v>411</v>
      </c>
      <c r="M1093">
        <v>240</v>
      </c>
      <c r="N1093">
        <v>32</v>
      </c>
      <c r="O1093">
        <v>43</v>
      </c>
      <c r="P1093">
        <v>1</v>
      </c>
      <c r="Q1093">
        <v>4</v>
      </c>
      <c r="R1093">
        <v>7</v>
      </c>
      <c r="S1093">
        <v>5</v>
      </c>
      <c r="T1093">
        <v>2</v>
      </c>
      <c r="U1093">
        <v>0</v>
      </c>
      <c r="V1093">
        <v>0</v>
      </c>
      <c r="W1093">
        <v>0</v>
      </c>
      <c r="X1093">
        <v>0</v>
      </c>
      <c r="Y1093">
        <v>0</v>
      </c>
      <c r="Z1093">
        <v>0</v>
      </c>
      <c r="AA1093">
        <v>3</v>
      </c>
      <c r="AB1093">
        <v>11</v>
      </c>
      <c r="AC1093">
        <v>1</v>
      </c>
    </row>
    <row r="1094" spans="1:29" ht="16.5" x14ac:dyDescent="0.3">
      <c r="A1094">
        <v>1127</v>
      </c>
      <c r="B1094">
        <v>1973</v>
      </c>
      <c r="C1094" t="s">
        <v>32</v>
      </c>
      <c r="D1094" t="s">
        <v>33</v>
      </c>
      <c r="E1094">
        <v>85844</v>
      </c>
      <c r="F1094">
        <v>0</v>
      </c>
      <c r="G1094">
        <v>0</v>
      </c>
      <c r="H1094" s="1">
        <v>41788</v>
      </c>
      <c r="I1094">
        <v>62</v>
      </c>
      <c r="J1094">
        <v>938</v>
      </c>
      <c r="K1094">
        <v>19</v>
      </c>
      <c r="L1094">
        <v>843</v>
      </c>
      <c r="M1094">
        <v>25</v>
      </c>
      <c r="N1094">
        <v>95</v>
      </c>
      <c r="O1094">
        <v>38</v>
      </c>
      <c r="P1094">
        <v>1</v>
      </c>
      <c r="Q1094">
        <v>6</v>
      </c>
      <c r="R1094">
        <v>6</v>
      </c>
      <c r="S1094">
        <v>7</v>
      </c>
      <c r="T1094">
        <v>2</v>
      </c>
      <c r="U1094">
        <v>0</v>
      </c>
      <c r="V1094">
        <v>0</v>
      </c>
      <c r="W1094">
        <v>1</v>
      </c>
      <c r="X1094">
        <v>0</v>
      </c>
      <c r="Y1094">
        <v>0</v>
      </c>
      <c r="Z1094">
        <v>0</v>
      </c>
      <c r="AA1094">
        <v>3</v>
      </c>
      <c r="AB1094">
        <v>11</v>
      </c>
      <c r="AC1094">
        <v>0</v>
      </c>
    </row>
    <row r="1095" spans="1:29" ht="16.5" x14ac:dyDescent="0.3">
      <c r="A1095">
        <v>1833</v>
      </c>
      <c r="B1095">
        <v>1974</v>
      </c>
      <c r="C1095" t="s">
        <v>32</v>
      </c>
      <c r="D1095" t="s">
        <v>30</v>
      </c>
      <c r="E1095">
        <v>39190</v>
      </c>
      <c r="F1095">
        <v>1</v>
      </c>
      <c r="G1095">
        <v>0</v>
      </c>
      <c r="H1095" s="1">
        <v>41755</v>
      </c>
      <c r="I1095">
        <v>91</v>
      </c>
      <c r="J1095">
        <v>68</v>
      </c>
      <c r="K1095">
        <v>8</v>
      </c>
      <c r="L1095">
        <v>18</v>
      </c>
      <c r="M1095">
        <v>19</v>
      </c>
      <c r="N1095">
        <v>8</v>
      </c>
      <c r="O1095">
        <v>12</v>
      </c>
      <c r="P1095">
        <v>2</v>
      </c>
      <c r="Q1095">
        <v>2</v>
      </c>
      <c r="R1095">
        <v>1</v>
      </c>
      <c r="S1095">
        <v>4</v>
      </c>
      <c r="T1095">
        <v>5</v>
      </c>
      <c r="U1095">
        <v>0</v>
      </c>
      <c r="V1095">
        <v>0</v>
      </c>
      <c r="W1095">
        <v>0</v>
      </c>
      <c r="X1095">
        <v>0</v>
      </c>
      <c r="Y1095">
        <v>0</v>
      </c>
      <c r="Z1095">
        <v>0</v>
      </c>
      <c r="AA1095">
        <v>3</v>
      </c>
      <c r="AB1095">
        <v>11</v>
      </c>
      <c r="AC1095">
        <v>0</v>
      </c>
    </row>
    <row r="1096" spans="1:29" ht="16.5" x14ac:dyDescent="0.3">
      <c r="A1096">
        <v>4944</v>
      </c>
      <c r="B1096">
        <v>1959</v>
      </c>
      <c r="C1096" t="s">
        <v>29</v>
      </c>
      <c r="D1096" t="s">
        <v>31</v>
      </c>
      <c r="E1096">
        <v>71367</v>
      </c>
      <c r="F1096">
        <v>0</v>
      </c>
      <c r="G1096">
        <v>0</v>
      </c>
      <c r="H1096" s="1">
        <v>41509</v>
      </c>
      <c r="I1096">
        <v>24</v>
      </c>
      <c r="J1096">
        <v>227</v>
      </c>
      <c r="K1096">
        <v>23</v>
      </c>
      <c r="L1096">
        <v>389</v>
      </c>
      <c r="M1096">
        <v>42</v>
      </c>
      <c r="N1096">
        <v>21</v>
      </c>
      <c r="O1096">
        <v>75</v>
      </c>
      <c r="P1096">
        <v>1</v>
      </c>
      <c r="Q1096">
        <v>4</v>
      </c>
      <c r="R1096">
        <v>5</v>
      </c>
      <c r="S1096">
        <v>7</v>
      </c>
      <c r="T1096">
        <v>2</v>
      </c>
      <c r="U1096">
        <v>0</v>
      </c>
      <c r="V1096">
        <v>0</v>
      </c>
      <c r="W1096">
        <v>0</v>
      </c>
      <c r="X1096">
        <v>0</v>
      </c>
      <c r="Y1096">
        <v>0</v>
      </c>
      <c r="Z1096">
        <v>0</v>
      </c>
      <c r="AA1096">
        <v>3</v>
      </c>
      <c r="AB1096">
        <v>11</v>
      </c>
      <c r="AC1096">
        <v>0</v>
      </c>
    </row>
    <row r="1097" spans="1:29" ht="16.5" x14ac:dyDescent="0.3">
      <c r="A1097">
        <v>9080</v>
      </c>
      <c r="B1097">
        <v>1972</v>
      </c>
      <c r="C1097" t="s">
        <v>32</v>
      </c>
      <c r="D1097" t="s">
        <v>30</v>
      </c>
      <c r="E1097">
        <v>38578</v>
      </c>
      <c r="F1097">
        <v>1</v>
      </c>
      <c r="G1097">
        <v>1</v>
      </c>
      <c r="H1097" s="1">
        <v>41447</v>
      </c>
      <c r="I1097">
        <v>2</v>
      </c>
      <c r="J1097">
        <v>38</v>
      </c>
      <c r="K1097">
        <v>4</v>
      </c>
      <c r="L1097">
        <v>22</v>
      </c>
      <c r="M1097">
        <v>3</v>
      </c>
      <c r="N1097">
        <v>3</v>
      </c>
      <c r="O1097">
        <v>3</v>
      </c>
      <c r="P1097">
        <v>3</v>
      </c>
      <c r="Q1097">
        <v>3</v>
      </c>
      <c r="R1097">
        <v>0</v>
      </c>
      <c r="S1097">
        <v>3</v>
      </c>
      <c r="T1097">
        <v>8</v>
      </c>
      <c r="U1097">
        <v>0</v>
      </c>
      <c r="V1097">
        <v>0</v>
      </c>
      <c r="W1097">
        <v>0</v>
      </c>
      <c r="X1097">
        <v>0</v>
      </c>
      <c r="Y1097">
        <v>0</v>
      </c>
      <c r="Z1097">
        <v>0</v>
      </c>
      <c r="AA1097">
        <v>3</v>
      </c>
      <c r="AB1097">
        <v>11</v>
      </c>
      <c r="AC1097">
        <v>0</v>
      </c>
    </row>
    <row r="1098" spans="1:29" ht="16.5" x14ac:dyDescent="0.3">
      <c r="A1098">
        <v>6466</v>
      </c>
      <c r="B1098">
        <v>1965</v>
      </c>
      <c r="C1098" t="s">
        <v>32</v>
      </c>
      <c r="D1098" t="s">
        <v>33</v>
      </c>
      <c r="E1098">
        <v>57236</v>
      </c>
      <c r="F1098">
        <v>1</v>
      </c>
      <c r="G1098">
        <v>1</v>
      </c>
      <c r="H1098" s="1">
        <v>41710</v>
      </c>
      <c r="I1098">
        <v>22</v>
      </c>
      <c r="J1098">
        <v>105</v>
      </c>
      <c r="K1098">
        <v>0</v>
      </c>
      <c r="L1098">
        <v>9</v>
      </c>
      <c r="M1098">
        <v>2</v>
      </c>
      <c r="N1098">
        <v>1</v>
      </c>
      <c r="O1098">
        <v>4</v>
      </c>
      <c r="P1098">
        <v>3</v>
      </c>
      <c r="Q1098">
        <v>2</v>
      </c>
      <c r="R1098">
        <v>1</v>
      </c>
      <c r="S1098">
        <v>4</v>
      </c>
      <c r="T1098">
        <v>3</v>
      </c>
      <c r="U1098">
        <v>0</v>
      </c>
      <c r="V1098">
        <v>0</v>
      </c>
      <c r="W1098">
        <v>0</v>
      </c>
      <c r="X1098">
        <v>0</v>
      </c>
      <c r="Y1098">
        <v>0</v>
      </c>
      <c r="Z1098">
        <v>0</v>
      </c>
      <c r="AA1098">
        <v>3</v>
      </c>
      <c r="AB1098">
        <v>11</v>
      </c>
      <c r="AC1098">
        <v>0</v>
      </c>
    </row>
    <row r="1099" spans="1:29" ht="16.5" x14ac:dyDescent="0.3">
      <c r="A1099">
        <v>9964</v>
      </c>
      <c r="B1099">
        <v>1979</v>
      </c>
      <c r="C1099" t="s">
        <v>29</v>
      </c>
      <c r="D1099" t="s">
        <v>30</v>
      </c>
      <c r="E1099">
        <v>61825</v>
      </c>
      <c r="F1099">
        <v>0</v>
      </c>
      <c r="G1099">
        <v>1</v>
      </c>
      <c r="H1099" s="1">
        <v>41493</v>
      </c>
      <c r="I1099">
        <v>56</v>
      </c>
      <c r="J1099">
        <v>162</v>
      </c>
      <c r="K1099">
        <v>50</v>
      </c>
      <c r="L1099">
        <v>100</v>
      </c>
      <c r="M1099">
        <v>55</v>
      </c>
      <c r="N1099">
        <v>30</v>
      </c>
      <c r="O1099">
        <v>27</v>
      </c>
      <c r="P1099">
        <v>1</v>
      </c>
      <c r="Q1099">
        <v>4</v>
      </c>
      <c r="R1099">
        <v>2</v>
      </c>
      <c r="S1099">
        <v>8</v>
      </c>
      <c r="T1099">
        <v>4</v>
      </c>
      <c r="U1099">
        <v>0</v>
      </c>
      <c r="V1099">
        <v>0</v>
      </c>
      <c r="W1099">
        <v>0</v>
      </c>
      <c r="X1099">
        <v>0</v>
      </c>
      <c r="Y1099">
        <v>0</v>
      </c>
      <c r="Z1099">
        <v>0</v>
      </c>
      <c r="AA1099">
        <v>3</v>
      </c>
      <c r="AB1099">
        <v>11</v>
      </c>
      <c r="AC1099">
        <v>0</v>
      </c>
    </row>
    <row r="1100" spans="1:29" ht="16.5" x14ac:dyDescent="0.3">
      <c r="A1100">
        <v>4790</v>
      </c>
      <c r="B1100">
        <v>1958</v>
      </c>
      <c r="C1100" t="s">
        <v>29</v>
      </c>
      <c r="D1100" t="s">
        <v>35</v>
      </c>
      <c r="E1100">
        <v>79803</v>
      </c>
      <c r="F1100">
        <v>0</v>
      </c>
      <c r="G1100">
        <v>1</v>
      </c>
      <c r="H1100" s="1">
        <v>41792</v>
      </c>
      <c r="I1100">
        <v>54</v>
      </c>
      <c r="J1100">
        <v>574</v>
      </c>
      <c r="K1100">
        <v>8</v>
      </c>
      <c r="L1100">
        <v>216</v>
      </c>
      <c r="M1100">
        <v>21</v>
      </c>
      <c r="N1100">
        <v>16</v>
      </c>
      <c r="O1100">
        <v>33</v>
      </c>
      <c r="P1100">
        <v>1</v>
      </c>
      <c r="Q1100">
        <v>4</v>
      </c>
      <c r="R1100">
        <v>3</v>
      </c>
      <c r="S1100">
        <v>5</v>
      </c>
      <c r="T1100">
        <v>1</v>
      </c>
      <c r="U1100">
        <v>0</v>
      </c>
      <c r="V1100">
        <v>0</v>
      </c>
      <c r="W1100">
        <v>0</v>
      </c>
      <c r="X1100">
        <v>0</v>
      </c>
      <c r="Y1100">
        <v>0</v>
      </c>
      <c r="Z1100">
        <v>0</v>
      </c>
      <c r="AA1100">
        <v>3</v>
      </c>
      <c r="AB1100">
        <v>11</v>
      </c>
      <c r="AC1100">
        <v>0</v>
      </c>
    </row>
    <row r="1101" spans="1:29" ht="16.5" x14ac:dyDescent="0.3">
      <c r="A1101">
        <v>10245</v>
      </c>
      <c r="B1101">
        <v>1986</v>
      </c>
      <c r="C1101" t="s">
        <v>37</v>
      </c>
      <c r="D1101" t="s">
        <v>30</v>
      </c>
      <c r="E1101">
        <v>80910</v>
      </c>
      <c r="F1101">
        <v>0</v>
      </c>
      <c r="G1101">
        <v>0</v>
      </c>
      <c r="H1101" s="1">
        <v>41213</v>
      </c>
      <c r="I1101">
        <v>71</v>
      </c>
      <c r="J1101">
        <v>160</v>
      </c>
      <c r="K1101">
        <v>80</v>
      </c>
      <c r="L1101">
        <v>369</v>
      </c>
      <c r="M1101">
        <v>67</v>
      </c>
      <c r="N1101">
        <v>39</v>
      </c>
      <c r="O1101">
        <v>41</v>
      </c>
      <c r="P1101">
        <v>1</v>
      </c>
      <c r="Q1101">
        <v>3</v>
      </c>
      <c r="R1101">
        <v>3</v>
      </c>
      <c r="S1101">
        <v>8</v>
      </c>
      <c r="T1101">
        <v>1</v>
      </c>
      <c r="U1101">
        <v>0</v>
      </c>
      <c r="V1101">
        <v>0</v>
      </c>
      <c r="W1101">
        <v>0</v>
      </c>
      <c r="X1101">
        <v>0</v>
      </c>
      <c r="Y1101">
        <v>0</v>
      </c>
      <c r="Z1101">
        <v>0</v>
      </c>
      <c r="AA1101">
        <v>3</v>
      </c>
      <c r="AB1101">
        <v>11</v>
      </c>
      <c r="AC1101">
        <v>0</v>
      </c>
    </row>
    <row r="1102" spans="1:29" ht="16.5" x14ac:dyDescent="0.3">
      <c r="A1102">
        <v>1109</v>
      </c>
      <c r="B1102">
        <v>1982</v>
      </c>
      <c r="C1102" t="s">
        <v>34</v>
      </c>
      <c r="D1102" t="s">
        <v>31</v>
      </c>
      <c r="E1102">
        <v>27590</v>
      </c>
      <c r="F1102">
        <v>1</v>
      </c>
      <c r="G1102">
        <v>0</v>
      </c>
      <c r="H1102" s="1">
        <v>41387</v>
      </c>
      <c r="I1102">
        <v>38</v>
      </c>
      <c r="J1102">
        <v>6</v>
      </c>
      <c r="K1102">
        <v>0</v>
      </c>
      <c r="L1102">
        <v>5</v>
      </c>
      <c r="M1102">
        <v>0</v>
      </c>
      <c r="N1102">
        <v>0</v>
      </c>
      <c r="O1102">
        <v>1</v>
      </c>
      <c r="P1102">
        <v>1</v>
      </c>
      <c r="Q1102">
        <v>1</v>
      </c>
      <c r="R1102">
        <v>0</v>
      </c>
      <c r="S1102">
        <v>2</v>
      </c>
      <c r="T1102">
        <v>7</v>
      </c>
      <c r="U1102">
        <v>0</v>
      </c>
      <c r="V1102">
        <v>0</v>
      </c>
      <c r="W1102">
        <v>0</v>
      </c>
      <c r="X1102">
        <v>0</v>
      </c>
      <c r="Y1102">
        <v>0</v>
      </c>
      <c r="Z1102">
        <v>0</v>
      </c>
      <c r="AA1102">
        <v>3</v>
      </c>
      <c r="AB1102">
        <v>11</v>
      </c>
      <c r="AC1102">
        <v>0</v>
      </c>
    </row>
    <row r="1103" spans="1:29" ht="16.5" x14ac:dyDescent="0.3">
      <c r="A1103">
        <v>6001</v>
      </c>
      <c r="B1103">
        <v>1979</v>
      </c>
      <c r="C1103" t="s">
        <v>29</v>
      </c>
      <c r="D1103" t="s">
        <v>33</v>
      </c>
      <c r="E1103">
        <v>56775</v>
      </c>
      <c r="F1103">
        <v>0</v>
      </c>
      <c r="G1103">
        <v>1</v>
      </c>
      <c r="H1103" s="1">
        <v>41276</v>
      </c>
      <c r="I1103">
        <v>62</v>
      </c>
      <c r="J1103">
        <v>614</v>
      </c>
      <c r="K1103">
        <v>35</v>
      </c>
      <c r="L1103">
        <v>160</v>
      </c>
      <c r="M1103">
        <v>58</v>
      </c>
      <c r="N1103">
        <v>35</v>
      </c>
      <c r="O1103">
        <v>35</v>
      </c>
      <c r="P1103">
        <v>2</v>
      </c>
      <c r="Q1103">
        <v>5</v>
      </c>
      <c r="R1103">
        <v>8</v>
      </c>
      <c r="S1103">
        <v>10</v>
      </c>
      <c r="T1103">
        <v>5</v>
      </c>
      <c r="U1103">
        <v>0</v>
      </c>
      <c r="V1103">
        <v>0</v>
      </c>
      <c r="W1103">
        <v>0</v>
      </c>
      <c r="X1103">
        <v>0</v>
      </c>
      <c r="Y1103">
        <v>0</v>
      </c>
      <c r="Z1103">
        <v>0</v>
      </c>
      <c r="AA1103">
        <v>3</v>
      </c>
      <c r="AB1103">
        <v>11</v>
      </c>
      <c r="AC1103">
        <v>0</v>
      </c>
    </row>
    <row r="1104" spans="1:29" ht="16.5" x14ac:dyDescent="0.3">
      <c r="A1104">
        <v>5538</v>
      </c>
      <c r="B1104">
        <v>1975</v>
      </c>
      <c r="C1104" t="s">
        <v>29</v>
      </c>
      <c r="D1104" t="s">
        <v>35</v>
      </c>
      <c r="E1104">
        <v>83829</v>
      </c>
      <c r="F1104">
        <v>0</v>
      </c>
      <c r="G1104">
        <v>0</v>
      </c>
      <c r="H1104" s="1">
        <v>41555</v>
      </c>
      <c r="I1104">
        <v>78</v>
      </c>
      <c r="J1104">
        <v>897</v>
      </c>
      <c r="K1104">
        <v>161</v>
      </c>
      <c r="L1104">
        <v>430</v>
      </c>
      <c r="M1104">
        <v>186</v>
      </c>
      <c r="N1104">
        <v>161</v>
      </c>
      <c r="O1104">
        <v>27</v>
      </c>
      <c r="P1104">
        <v>0</v>
      </c>
      <c r="Q1104">
        <v>4</v>
      </c>
      <c r="R1104">
        <v>7</v>
      </c>
      <c r="S1104">
        <v>6</v>
      </c>
      <c r="T1104">
        <v>1</v>
      </c>
      <c r="U1104">
        <v>1</v>
      </c>
      <c r="V1104">
        <v>0</v>
      </c>
      <c r="W1104">
        <v>1</v>
      </c>
      <c r="X1104">
        <v>1</v>
      </c>
      <c r="Y1104">
        <v>0</v>
      </c>
      <c r="Z1104">
        <v>0</v>
      </c>
      <c r="AA1104">
        <v>3</v>
      </c>
      <c r="AB1104">
        <v>11</v>
      </c>
      <c r="AC1104">
        <v>1</v>
      </c>
    </row>
    <row r="1105" spans="1:29" ht="16.5" x14ac:dyDescent="0.3">
      <c r="A1105">
        <v>10552</v>
      </c>
      <c r="B1105">
        <v>1979</v>
      </c>
      <c r="C1105" t="s">
        <v>37</v>
      </c>
      <c r="D1105" t="s">
        <v>33</v>
      </c>
      <c r="E1105">
        <v>54210</v>
      </c>
      <c r="F1105">
        <v>0</v>
      </c>
      <c r="G1105">
        <v>1</v>
      </c>
      <c r="H1105" s="1">
        <v>41414</v>
      </c>
      <c r="I1105">
        <v>18</v>
      </c>
      <c r="J1105">
        <v>70</v>
      </c>
      <c r="K1105">
        <v>54</v>
      </c>
      <c r="L1105">
        <v>109</v>
      </c>
      <c r="M1105">
        <v>80</v>
      </c>
      <c r="N1105">
        <v>9</v>
      </c>
      <c r="O1105">
        <v>45</v>
      </c>
      <c r="P1105">
        <v>2</v>
      </c>
      <c r="Q1105">
        <v>4</v>
      </c>
      <c r="R1105">
        <v>1</v>
      </c>
      <c r="S1105">
        <v>7</v>
      </c>
      <c r="T1105">
        <v>5</v>
      </c>
      <c r="U1105">
        <v>0</v>
      </c>
      <c r="V1105">
        <v>0</v>
      </c>
      <c r="W1105">
        <v>0</v>
      </c>
      <c r="X1105">
        <v>0</v>
      </c>
      <c r="Y1105">
        <v>0</v>
      </c>
      <c r="Z1105">
        <v>0</v>
      </c>
      <c r="AA1105">
        <v>3</v>
      </c>
      <c r="AB1105">
        <v>11</v>
      </c>
      <c r="AC1105">
        <v>0</v>
      </c>
    </row>
    <row r="1106" spans="1:29" ht="16.5" x14ac:dyDescent="0.3">
      <c r="A1106">
        <v>1545</v>
      </c>
      <c r="B1106">
        <v>1986</v>
      </c>
      <c r="C1106" t="s">
        <v>29</v>
      </c>
      <c r="D1106" t="s">
        <v>33</v>
      </c>
      <c r="E1106">
        <v>38508</v>
      </c>
      <c r="F1106">
        <v>1</v>
      </c>
      <c r="G1106">
        <v>0</v>
      </c>
      <c r="H1106" s="1">
        <v>41488</v>
      </c>
      <c r="I1106">
        <v>95</v>
      </c>
      <c r="J1106">
        <v>120</v>
      </c>
      <c r="K1106">
        <v>19</v>
      </c>
      <c r="L1106">
        <v>206</v>
      </c>
      <c r="M1106">
        <v>25</v>
      </c>
      <c r="N1106">
        <v>19</v>
      </c>
      <c r="O1106">
        <v>54</v>
      </c>
      <c r="P1106">
        <v>6</v>
      </c>
      <c r="Q1106">
        <v>7</v>
      </c>
      <c r="R1106">
        <v>2</v>
      </c>
      <c r="S1106">
        <v>5</v>
      </c>
      <c r="T1106">
        <v>8</v>
      </c>
      <c r="U1106">
        <v>0</v>
      </c>
      <c r="V1106">
        <v>0</v>
      </c>
      <c r="W1106">
        <v>0</v>
      </c>
      <c r="X1106">
        <v>0</v>
      </c>
      <c r="Y1106">
        <v>0</v>
      </c>
      <c r="Z1106">
        <v>0</v>
      </c>
      <c r="AA1106">
        <v>3</v>
      </c>
      <c r="AB1106">
        <v>11</v>
      </c>
      <c r="AC1106">
        <v>0</v>
      </c>
    </row>
    <row r="1107" spans="1:29" ht="16.5" x14ac:dyDescent="0.3">
      <c r="A1107">
        <v>7409</v>
      </c>
      <c r="B1107">
        <v>1970</v>
      </c>
      <c r="C1107" t="s">
        <v>29</v>
      </c>
      <c r="D1107" t="s">
        <v>31</v>
      </c>
      <c r="E1107">
        <v>53187</v>
      </c>
      <c r="F1107">
        <v>1</v>
      </c>
      <c r="G1107">
        <v>0</v>
      </c>
      <c r="H1107" s="1">
        <v>41573</v>
      </c>
      <c r="I1107">
        <v>66</v>
      </c>
      <c r="J1107">
        <v>211</v>
      </c>
      <c r="K1107">
        <v>2</v>
      </c>
      <c r="L1107">
        <v>30</v>
      </c>
      <c r="M1107">
        <v>7</v>
      </c>
      <c r="N1107">
        <v>7</v>
      </c>
      <c r="O1107">
        <v>10</v>
      </c>
      <c r="P1107">
        <v>2</v>
      </c>
      <c r="Q1107">
        <v>4</v>
      </c>
      <c r="R1107">
        <v>1</v>
      </c>
      <c r="S1107">
        <v>6</v>
      </c>
      <c r="T1107">
        <v>5</v>
      </c>
      <c r="U1107">
        <v>0</v>
      </c>
      <c r="V1107">
        <v>0</v>
      </c>
      <c r="W1107">
        <v>0</v>
      </c>
      <c r="X1107">
        <v>0</v>
      </c>
      <c r="Y1107">
        <v>0</v>
      </c>
      <c r="Z1107">
        <v>0</v>
      </c>
      <c r="AA1107">
        <v>3</v>
      </c>
      <c r="AB1107">
        <v>11</v>
      </c>
      <c r="AC1107">
        <v>0</v>
      </c>
    </row>
    <row r="1108" spans="1:29" ht="16.5" x14ac:dyDescent="0.3">
      <c r="A1108">
        <v>4444</v>
      </c>
      <c r="B1108">
        <v>1972</v>
      </c>
      <c r="C1108" t="s">
        <v>29</v>
      </c>
      <c r="D1108" t="s">
        <v>33</v>
      </c>
      <c r="E1108">
        <v>30023</v>
      </c>
      <c r="F1108">
        <v>1</v>
      </c>
      <c r="G1108">
        <v>0</v>
      </c>
      <c r="H1108" s="1">
        <v>41722</v>
      </c>
      <c r="I1108">
        <v>28</v>
      </c>
      <c r="J1108">
        <v>11</v>
      </c>
      <c r="K1108">
        <v>0</v>
      </c>
      <c r="L1108">
        <v>16</v>
      </c>
      <c r="M1108">
        <v>7</v>
      </c>
      <c r="N1108">
        <v>6</v>
      </c>
      <c r="O1108">
        <v>21</v>
      </c>
      <c r="P1108">
        <v>1</v>
      </c>
      <c r="Q1108">
        <v>2</v>
      </c>
      <c r="R1108">
        <v>0</v>
      </c>
      <c r="S1108">
        <v>3</v>
      </c>
      <c r="T1108">
        <v>8</v>
      </c>
      <c r="U1108">
        <v>0</v>
      </c>
      <c r="V1108">
        <v>0</v>
      </c>
      <c r="W1108">
        <v>0</v>
      </c>
      <c r="X1108">
        <v>0</v>
      </c>
      <c r="Y1108">
        <v>0</v>
      </c>
      <c r="Z1108">
        <v>0</v>
      </c>
      <c r="AA1108">
        <v>3</v>
      </c>
      <c r="AB1108">
        <v>11</v>
      </c>
      <c r="AC1108">
        <v>0</v>
      </c>
    </row>
    <row r="1109" spans="1:29" ht="16.5" x14ac:dyDescent="0.3">
      <c r="A1109">
        <v>146</v>
      </c>
      <c r="B1109">
        <v>1960</v>
      </c>
      <c r="C1109" t="s">
        <v>32</v>
      </c>
      <c r="D1109" t="s">
        <v>30</v>
      </c>
      <c r="E1109">
        <v>76045</v>
      </c>
      <c r="F1109">
        <v>0</v>
      </c>
      <c r="G1109">
        <v>0</v>
      </c>
      <c r="H1109" s="1">
        <v>41593</v>
      </c>
      <c r="I1109">
        <v>78</v>
      </c>
      <c r="J1109">
        <v>760</v>
      </c>
      <c r="K1109">
        <v>53</v>
      </c>
      <c r="L1109">
        <v>400</v>
      </c>
      <c r="M1109">
        <v>17</v>
      </c>
      <c r="N1109">
        <v>93</v>
      </c>
      <c r="O1109">
        <v>0</v>
      </c>
      <c r="P1109">
        <v>1</v>
      </c>
      <c r="Q1109">
        <v>4</v>
      </c>
      <c r="R1109">
        <v>5</v>
      </c>
      <c r="S1109">
        <v>11</v>
      </c>
      <c r="T1109">
        <v>2</v>
      </c>
      <c r="U1109">
        <v>0</v>
      </c>
      <c r="V1109">
        <v>0</v>
      </c>
      <c r="W1109">
        <v>0</v>
      </c>
      <c r="X1109">
        <v>1</v>
      </c>
      <c r="Y1109">
        <v>0</v>
      </c>
      <c r="Z1109">
        <v>0</v>
      </c>
      <c r="AA1109">
        <v>3</v>
      </c>
      <c r="AB1109">
        <v>11</v>
      </c>
      <c r="AC1109">
        <v>0</v>
      </c>
    </row>
    <row r="1110" spans="1:29" ht="16.5" x14ac:dyDescent="0.3">
      <c r="A1110">
        <v>6271</v>
      </c>
      <c r="B1110">
        <v>1952</v>
      </c>
      <c r="C1110" t="s">
        <v>32</v>
      </c>
      <c r="D1110" t="s">
        <v>33</v>
      </c>
      <c r="E1110">
        <v>50870</v>
      </c>
      <c r="F1110">
        <v>0</v>
      </c>
      <c r="G1110">
        <v>1</v>
      </c>
      <c r="H1110" s="1">
        <v>41809</v>
      </c>
      <c r="I1110">
        <v>13</v>
      </c>
      <c r="J1110">
        <v>53</v>
      </c>
      <c r="K1110">
        <v>0</v>
      </c>
      <c r="L1110">
        <v>8</v>
      </c>
      <c r="M1110">
        <v>0</v>
      </c>
      <c r="N1110">
        <v>0</v>
      </c>
      <c r="O1110">
        <v>2</v>
      </c>
      <c r="P1110">
        <v>1</v>
      </c>
      <c r="Q1110">
        <v>2</v>
      </c>
      <c r="R1110">
        <v>0</v>
      </c>
      <c r="S1110">
        <v>3</v>
      </c>
      <c r="T1110">
        <v>5</v>
      </c>
      <c r="U1110">
        <v>0</v>
      </c>
      <c r="V1110">
        <v>0</v>
      </c>
      <c r="W1110">
        <v>0</v>
      </c>
      <c r="X1110">
        <v>0</v>
      </c>
      <c r="Y1110">
        <v>0</v>
      </c>
      <c r="Z1110">
        <v>0</v>
      </c>
      <c r="AA1110">
        <v>3</v>
      </c>
      <c r="AB1110">
        <v>11</v>
      </c>
      <c r="AC1110">
        <v>0</v>
      </c>
    </row>
    <row r="1111" spans="1:29" ht="16.5" x14ac:dyDescent="0.3">
      <c r="A1111">
        <v>10065</v>
      </c>
      <c r="B1111">
        <v>1970</v>
      </c>
      <c r="C1111" t="s">
        <v>37</v>
      </c>
      <c r="D1111" t="s">
        <v>33</v>
      </c>
      <c r="E1111">
        <v>15315</v>
      </c>
      <c r="F1111">
        <v>0</v>
      </c>
      <c r="G1111">
        <v>0</v>
      </c>
      <c r="H1111" s="1">
        <v>41489</v>
      </c>
      <c r="I1111">
        <v>27</v>
      </c>
      <c r="J1111">
        <v>7</v>
      </c>
      <c r="K1111">
        <v>4</v>
      </c>
      <c r="L1111">
        <v>13</v>
      </c>
      <c r="M1111">
        <v>15</v>
      </c>
      <c r="N1111">
        <v>8</v>
      </c>
      <c r="O1111">
        <v>17</v>
      </c>
      <c r="P1111">
        <v>2</v>
      </c>
      <c r="Q1111">
        <v>2</v>
      </c>
      <c r="R1111">
        <v>0</v>
      </c>
      <c r="S1111">
        <v>4</v>
      </c>
      <c r="T1111">
        <v>5</v>
      </c>
      <c r="U1111">
        <v>0</v>
      </c>
      <c r="V1111">
        <v>0</v>
      </c>
      <c r="W1111">
        <v>0</v>
      </c>
      <c r="X1111">
        <v>0</v>
      </c>
      <c r="Y1111">
        <v>0</v>
      </c>
      <c r="Z1111">
        <v>0</v>
      </c>
      <c r="AA1111">
        <v>3</v>
      </c>
      <c r="AB1111">
        <v>11</v>
      </c>
      <c r="AC1111">
        <v>0</v>
      </c>
    </row>
    <row r="1112" spans="1:29" ht="16.5" x14ac:dyDescent="0.3">
      <c r="A1112">
        <v>4741</v>
      </c>
      <c r="B1112">
        <v>1974</v>
      </c>
      <c r="C1112" t="s">
        <v>37</v>
      </c>
      <c r="D1112" t="s">
        <v>33</v>
      </c>
      <c r="E1112">
        <v>65463</v>
      </c>
      <c r="F1112">
        <v>1</v>
      </c>
      <c r="G1112">
        <v>0</v>
      </c>
      <c r="H1112" s="1">
        <v>41669</v>
      </c>
      <c r="I1112">
        <v>17</v>
      </c>
      <c r="J1112">
        <v>391</v>
      </c>
      <c r="K1112">
        <v>32</v>
      </c>
      <c r="L1112">
        <v>70</v>
      </c>
      <c r="M1112">
        <v>21</v>
      </c>
      <c r="N1112">
        <v>32</v>
      </c>
      <c r="O1112">
        <v>16</v>
      </c>
      <c r="P1112">
        <v>2</v>
      </c>
      <c r="Q1112">
        <v>6</v>
      </c>
      <c r="R1112">
        <v>2</v>
      </c>
      <c r="S1112">
        <v>9</v>
      </c>
      <c r="T1112">
        <v>5</v>
      </c>
      <c r="U1112">
        <v>0</v>
      </c>
      <c r="V1112">
        <v>1</v>
      </c>
      <c r="W1112">
        <v>0</v>
      </c>
      <c r="X1112">
        <v>0</v>
      </c>
      <c r="Y1112">
        <v>0</v>
      </c>
      <c r="Z1112">
        <v>0</v>
      </c>
      <c r="AA1112">
        <v>3</v>
      </c>
      <c r="AB1112">
        <v>11</v>
      </c>
      <c r="AC1112">
        <v>0</v>
      </c>
    </row>
    <row r="1113" spans="1:29" ht="16.5" x14ac:dyDescent="0.3">
      <c r="A1113">
        <v>246</v>
      </c>
      <c r="B1113">
        <v>1965</v>
      </c>
      <c r="C1113" t="s">
        <v>29</v>
      </c>
      <c r="D1113" t="s">
        <v>33</v>
      </c>
      <c r="E1113">
        <v>66480</v>
      </c>
      <c r="F1113">
        <v>1</v>
      </c>
      <c r="G1113">
        <v>1</v>
      </c>
      <c r="H1113" s="1">
        <v>41790</v>
      </c>
      <c r="I1113">
        <v>71</v>
      </c>
      <c r="J1113">
        <v>199</v>
      </c>
      <c r="K1113">
        <v>9</v>
      </c>
      <c r="L1113">
        <v>57</v>
      </c>
      <c r="M1113">
        <v>20</v>
      </c>
      <c r="N1113">
        <v>21</v>
      </c>
      <c r="O1113">
        <v>6</v>
      </c>
      <c r="P1113">
        <v>7</v>
      </c>
      <c r="Q1113">
        <v>4</v>
      </c>
      <c r="R1113">
        <v>1</v>
      </c>
      <c r="S1113">
        <v>7</v>
      </c>
      <c r="T1113">
        <v>4</v>
      </c>
      <c r="U1113">
        <v>0</v>
      </c>
      <c r="V1113">
        <v>0</v>
      </c>
      <c r="W1113">
        <v>0</v>
      </c>
      <c r="X1113">
        <v>0</v>
      </c>
      <c r="Y1113">
        <v>0</v>
      </c>
      <c r="Z1113">
        <v>0</v>
      </c>
      <c r="AA1113">
        <v>3</v>
      </c>
      <c r="AB1113">
        <v>11</v>
      </c>
      <c r="AC1113">
        <v>0</v>
      </c>
    </row>
    <row r="1114" spans="1:29" ht="16.5" x14ac:dyDescent="0.3">
      <c r="A1114">
        <v>375</v>
      </c>
      <c r="B1114">
        <v>1954</v>
      </c>
      <c r="C1114" t="s">
        <v>29</v>
      </c>
      <c r="D1114" t="s">
        <v>35</v>
      </c>
      <c r="E1114">
        <v>76773</v>
      </c>
      <c r="F1114">
        <v>0</v>
      </c>
      <c r="G1114">
        <v>0</v>
      </c>
      <c r="H1114" s="1">
        <v>41330</v>
      </c>
      <c r="I1114">
        <v>79</v>
      </c>
      <c r="J1114">
        <v>516</v>
      </c>
      <c r="K1114">
        <v>56</v>
      </c>
      <c r="L1114">
        <v>449</v>
      </c>
      <c r="M1114">
        <v>86</v>
      </c>
      <c r="N1114">
        <v>33</v>
      </c>
      <c r="O1114">
        <v>16</v>
      </c>
      <c r="P1114">
        <v>1</v>
      </c>
      <c r="Q1114">
        <v>2</v>
      </c>
      <c r="R1114">
        <v>2</v>
      </c>
      <c r="S1114">
        <v>11</v>
      </c>
      <c r="T1114">
        <v>1</v>
      </c>
      <c r="U1114">
        <v>0</v>
      </c>
      <c r="V1114">
        <v>0</v>
      </c>
      <c r="W1114">
        <v>0</v>
      </c>
      <c r="X1114">
        <v>0</v>
      </c>
      <c r="Y1114">
        <v>0</v>
      </c>
      <c r="Z1114">
        <v>0</v>
      </c>
      <c r="AA1114">
        <v>3</v>
      </c>
      <c r="AB1114">
        <v>11</v>
      </c>
      <c r="AC1114">
        <v>0</v>
      </c>
    </row>
    <row r="1115" spans="1:29" ht="16.5" x14ac:dyDescent="0.3">
      <c r="A1115">
        <v>1524</v>
      </c>
      <c r="B1115">
        <v>1983</v>
      </c>
      <c r="C1115" t="s">
        <v>37</v>
      </c>
      <c r="D1115" t="s">
        <v>30</v>
      </c>
      <c r="E1115">
        <v>81698</v>
      </c>
      <c r="F1115">
        <v>0</v>
      </c>
      <c r="G1115">
        <v>0</v>
      </c>
      <c r="H1115" s="1">
        <v>41334</v>
      </c>
      <c r="I1115">
        <v>1</v>
      </c>
      <c r="J1115">
        <v>709</v>
      </c>
      <c r="K1115">
        <v>45</v>
      </c>
      <c r="L1115">
        <v>115</v>
      </c>
      <c r="M1115">
        <v>30</v>
      </c>
      <c r="N1115">
        <v>160</v>
      </c>
      <c r="O1115">
        <v>45</v>
      </c>
      <c r="P1115">
        <v>1</v>
      </c>
      <c r="Q1115">
        <v>8</v>
      </c>
      <c r="R1115">
        <v>2</v>
      </c>
      <c r="S1115">
        <v>5</v>
      </c>
      <c r="T1115">
        <v>5</v>
      </c>
      <c r="U1115">
        <v>0</v>
      </c>
      <c r="V1115">
        <v>0</v>
      </c>
      <c r="W1115">
        <v>0</v>
      </c>
      <c r="X1115">
        <v>1</v>
      </c>
      <c r="Y1115">
        <v>0</v>
      </c>
      <c r="Z1115">
        <v>0</v>
      </c>
      <c r="AA1115">
        <v>3</v>
      </c>
      <c r="AB1115">
        <v>11</v>
      </c>
      <c r="AC1115">
        <v>1</v>
      </c>
    </row>
    <row r="1116" spans="1:29" ht="16.5" x14ac:dyDescent="0.3">
      <c r="A1116">
        <v>10022</v>
      </c>
      <c r="B1116">
        <v>1973</v>
      </c>
      <c r="C1116" t="s">
        <v>32</v>
      </c>
      <c r="D1116" t="s">
        <v>30</v>
      </c>
      <c r="E1116">
        <v>54466</v>
      </c>
      <c r="F1116">
        <v>1</v>
      </c>
      <c r="G1116">
        <v>1</v>
      </c>
      <c r="H1116" s="1">
        <v>41679</v>
      </c>
      <c r="I1116">
        <v>78</v>
      </c>
      <c r="J1116">
        <v>12</v>
      </c>
      <c r="K1116">
        <v>0</v>
      </c>
      <c r="L1116">
        <v>4</v>
      </c>
      <c r="M1116">
        <v>0</v>
      </c>
      <c r="N1116">
        <v>0</v>
      </c>
      <c r="O1116">
        <v>0</v>
      </c>
      <c r="P1116">
        <v>1</v>
      </c>
      <c r="Q1116">
        <v>1</v>
      </c>
      <c r="R1116">
        <v>0</v>
      </c>
      <c r="S1116">
        <v>2</v>
      </c>
      <c r="T1116">
        <v>5</v>
      </c>
      <c r="U1116">
        <v>0</v>
      </c>
      <c r="V1116">
        <v>0</v>
      </c>
      <c r="W1116">
        <v>0</v>
      </c>
      <c r="X1116">
        <v>0</v>
      </c>
      <c r="Y1116">
        <v>0</v>
      </c>
      <c r="Z1116">
        <v>0</v>
      </c>
      <c r="AA1116">
        <v>3</v>
      </c>
      <c r="AB1116">
        <v>11</v>
      </c>
      <c r="AC1116">
        <v>0</v>
      </c>
    </row>
    <row r="1117" spans="1:29" ht="16.5" x14ac:dyDescent="0.3">
      <c r="A1117">
        <v>7451</v>
      </c>
      <c r="B1117">
        <v>1960</v>
      </c>
      <c r="C1117" t="s">
        <v>34</v>
      </c>
      <c r="D1117" t="s">
        <v>30</v>
      </c>
      <c r="E1117">
        <v>98777</v>
      </c>
      <c r="F1117">
        <v>0</v>
      </c>
      <c r="G1117">
        <v>0</v>
      </c>
      <c r="H1117" s="1">
        <v>41687</v>
      </c>
      <c r="I1117">
        <v>23</v>
      </c>
      <c r="J1117">
        <v>1000</v>
      </c>
      <c r="K1117">
        <v>19</v>
      </c>
      <c r="L1117">
        <v>711</v>
      </c>
      <c r="M1117">
        <v>125</v>
      </c>
      <c r="N1117">
        <v>115</v>
      </c>
      <c r="O1117">
        <v>38</v>
      </c>
      <c r="P1117">
        <v>0</v>
      </c>
      <c r="Q1117">
        <v>4</v>
      </c>
      <c r="R1117">
        <v>6</v>
      </c>
      <c r="S1117">
        <v>9</v>
      </c>
      <c r="T1117">
        <v>1</v>
      </c>
      <c r="U1117">
        <v>0</v>
      </c>
      <c r="V1117">
        <v>1</v>
      </c>
      <c r="W1117">
        <v>0</v>
      </c>
      <c r="X1117">
        <v>0</v>
      </c>
      <c r="Y1117">
        <v>0</v>
      </c>
      <c r="Z1117">
        <v>0</v>
      </c>
      <c r="AA1117">
        <v>3</v>
      </c>
      <c r="AB1117">
        <v>11</v>
      </c>
      <c r="AC1117">
        <v>0</v>
      </c>
    </row>
    <row r="1118" spans="1:29" ht="16.5" x14ac:dyDescent="0.3">
      <c r="A1118">
        <v>11010</v>
      </c>
      <c r="B1118">
        <v>1984</v>
      </c>
      <c r="C1118" t="s">
        <v>32</v>
      </c>
      <c r="D1118" t="s">
        <v>30</v>
      </c>
      <c r="E1118">
        <v>16269</v>
      </c>
      <c r="F1118">
        <v>1</v>
      </c>
      <c r="G1118">
        <v>0</v>
      </c>
      <c r="H1118" s="1">
        <v>41516</v>
      </c>
      <c r="I1118">
        <v>75</v>
      </c>
      <c r="J1118">
        <v>19</v>
      </c>
      <c r="K1118">
        <v>3</v>
      </c>
      <c r="L1118">
        <v>18</v>
      </c>
      <c r="M1118">
        <v>3</v>
      </c>
      <c r="N1118">
        <v>1</v>
      </c>
      <c r="O1118">
        <v>0</v>
      </c>
      <c r="P1118">
        <v>3</v>
      </c>
      <c r="Q1118">
        <v>3</v>
      </c>
      <c r="R1118">
        <v>0</v>
      </c>
      <c r="S1118">
        <v>3</v>
      </c>
      <c r="T1118">
        <v>8</v>
      </c>
      <c r="U1118">
        <v>0</v>
      </c>
      <c r="V1118">
        <v>0</v>
      </c>
      <c r="W1118">
        <v>0</v>
      </c>
      <c r="X1118">
        <v>0</v>
      </c>
      <c r="Y1118">
        <v>0</v>
      </c>
      <c r="Z1118">
        <v>0</v>
      </c>
      <c r="AA1118">
        <v>3</v>
      </c>
      <c r="AB1118">
        <v>11</v>
      </c>
      <c r="AC1118">
        <v>0</v>
      </c>
    </row>
    <row r="1119" spans="1:29" ht="16.5" x14ac:dyDescent="0.3">
      <c r="A1119">
        <v>4356</v>
      </c>
      <c r="B1119">
        <v>1971</v>
      </c>
      <c r="C1119" t="s">
        <v>29</v>
      </c>
      <c r="D1119" t="s">
        <v>31</v>
      </c>
      <c r="E1119">
        <v>71819</v>
      </c>
      <c r="F1119">
        <v>0</v>
      </c>
      <c r="G1119">
        <v>1</v>
      </c>
      <c r="H1119" s="1">
        <v>41514</v>
      </c>
      <c r="I1119">
        <v>70</v>
      </c>
      <c r="J1119">
        <v>1224</v>
      </c>
      <c r="K1119">
        <v>28</v>
      </c>
      <c r="L1119">
        <v>140</v>
      </c>
      <c r="M1119">
        <v>0</v>
      </c>
      <c r="N1119">
        <v>14</v>
      </c>
      <c r="O1119">
        <v>168</v>
      </c>
      <c r="P1119">
        <v>3</v>
      </c>
      <c r="Q1119">
        <v>3</v>
      </c>
      <c r="R1119">
        <v>3</v>
      </c>
      <c r="S1119">
        <v>5</v>
      </c>
      <c r="T1119">
        <v>6</v>
      </c>
      <c r="U1119">
        <v>0</v>
      </c>
      <c r="V1119">
        <v>1</v>
      </c>
      <c r="W1119">
        <v>1</v>
      </c>
      <c r="X1119">
        <v>0</v>
      </c>
      <c r="Y1119">
        <v>0</v>
      </c>
      <c r="Z1119">
        <v>0</v>
      </c>
      <c r="AA1119">
        <v>3</v>
      </c>
      <c r="AB1119">
        <v>11</v>
      </c>
      <c r="AC1119">
        <v>0</v>
      </c>
    </row>
    <row r="1120" spans="1:29" ht="16.5" x14ac:dyDescent="0.3">
      <c r="A1120">
        <v>3885</v>
      </c>
      <c r="B1120">
        <v>1983</v>
      </c>
      <c r="C1120" t="s">
        <v>32</v>
      </c>
      <c r="D1120" t="s">
        <v>33</v>
      </c>
      <c r="E1120">
        <v>33569</v>
      </c>
      <c r="F1120">
        <v>1</v>
      </c>
      <c r="G1120">
        <v>0</v>
      </c>
      <c r="H1120" s="1">
        <v>41563</v>
      </c>
      <c r="I1120">
        <v>10</v>
      </c>
      <c r="J1120">
        <v>16</v>
      </c>
      <c r="K1120">
        <v>2</v>
      </c>
      <c r="L1120">
        <v>18</v>
      </c>
      <c r="M1120">
        <v>3</v>
      </c>
      <c r="N1120">
        <v>0</v>
      </c>
      <c r="O1120">
        <v>24</v>
      </c>
      <c r="P1120">
        <v>1</v>
      </c>
      <c r="Q1120">
        <v>1</v>
      </c>
      <c r="R1120">
        <v>1</v>
      </c>
      <c r="S1120">
        <v>2</v>
      </c>
      <c r="T1120">
        <v>8</v>
      </c>
      <c r="U1120">
        <v>1</v>
      </c>
      <c r="V1120">
        <v>0</v>
      </c>
      <c r="W1120">
        <v>0</v>
      </c>
      <c r="X1120">
        <v>0</v>
      </c>
      <c r="Y1120">
        <v>0</v>
      </c>
      <c r="Z1120">
        <v>0</v>
      </c>
      <c r="AA1120">
        <v>3</v>
      </c>
      <c r="AB1120">
        <v>11</v>
      </c>
      <c r="AC1120">
        <v>1</v>
      </c>
    </row>
    <row r="1121" spans="1:29" ht="16.5" x14ac:dyDescent="0.3">
      <c r="A1121">
        <v>1175</v>
      </c>
      <c r="B1121">
        <v>1983</v>
      </c>
      <c r="C1121" t="s">
        <v>34</v>
      </c>
      <c r="D1121" t="s">
        <v>33</v>
      </c>
      <c r="E1121">
        <v>36262</v>
      </c>
      <c r="F1121">
        <v>0</v>
      </c>
      <c r="G1121">
        <v>0</v>
      </c>
      <c r="H1121" s="1">
        <v>41537</v>
      </c>
      <c r="I1121">
        <v>24</v>
      </c>
      <c r="J1121">
        <v>88</v>
      </c>
      <c r="K1121">
        <v>39</v>
      </c>
      <c r="L1121">
        <v>54</v>
      </c>
      <c r="M1121">
        <v>64</v>
      </c>
      <c r="N1121">
        <v>28</v>
      </c>
      <c r="O1121">
        <v>153</v>
      </c>
      <c r="P1121">
        <v>1</v>
      </c>
      <c r="Q1121">
        <v>3</v>
      </c>
      <c r="R1121">
        <v>5</v>
      </c>
      <c r="S1121">
        <v>3</v>
      </c>
      <c r="T1121">
        <v>6</v>
      </c>
      <c r="U1121">
        <v>1</v>
      </c>
      <c r="V1121">
        <v>0</v>
      </c>
      <c r="W1121">
        <v>0</v>
      </c>
      <c r="X1121">
        <v>0</v>
      </c>
      <c r="Y1121">
        <v>0</v>
      </c>
      <c r="Z1121">
        <v>0</v>
      </c>
      <c r="AA1121">
        <v>3</v>
      </c>
      <c r="AB1121">
        <v>11</v>
      </c>
      <c r="AC1121">
        <v>1</v>
      </c>
    </row>
    <row r="1122" spans="1:29" ht="16.5" x14ac:dyDescent="0.3">
      <c r="A1122">
        <v>880</v>
      </c>
      <c r="B1122">
        <v>1966</v>
      </c>
      <c r="C1122" t="s">
        <v>36</v>
      </c>
      <c r="D1122" t="s">
        <v>31</v>
      </c>
      <c r="E1122">
        <v>22634</v>
      </c>
      <c r="F1122">
        <v>0</v>
      </c>
      <c r="G1122">
        <v>0</v>
      </c>
      <c r="H1122" s="1">
        <v>41290</v>
      </c>
      <c r="I1122">
        <v>47</v>
      </c>
      <c r="J1122">
        <v>2</v>
      </c>
      <c r="K1122">
        <v>23</v>
      </c>
      <c r="L1122">
        <v>11</v>
      </c>
      <c r="M1122">
        <v>8</v>
      </c>
      <c r="N1122">
        <v>6</v>
      </c>
      <c r="O1122">
        <v>46</v>
      </c>
      <c r="P1122">
        <v>1</v>
      </c>
      <c r="Q1122">
        <v>2</v>
      </c>
      <c r="R1122">
        <v>1</v>
      </c>
      <c r="S1122">
        <v>2</v>
      </c>
      <c r="T1122">
        <v>8</v>
      </c>
      <c r="U1122">
        <v>0</v>
      </c>
      <c r="V1122">
        <v>0</v>
      </c>
      <c r="W1122">
        <v>0</v>
      </c>
      <c r="X1122">
        <v>0</v>
      </c>
      <c r="Y1122">
        <v>0</v>
      </c>
      <c r="Z1122">
        <v>0</v>
      </c>
      <c r="AA1122">
        <v>3</v>
      </c>
      <c r="AB1122">
        <v>11</v>
      </c>
      <c r="AC1122">
        <v>0</v>
      </c>
    </row>
    <row r="1123" spans="1:29" ht="16.5" x14ac:dyDescent="0.3">
      <c r="A1123">
        <v>2320</v>
      </c>
      <c r="B1123">
        <v>1978</v>
      </c>
      <c r="C1123" t="s">
        <v>37</v>
      </c>
      <c r="D1123" t="s">
        <v>33</v>
      </c>
      <c r="E1123">
        <v>47025</v>
      </c>
      <c r="F1123">
        <v>0</v>
      </c>
      <c r="G1123">
        <v>1</v>
      </c>
      <c r="H1123" s="1">
        <v>41529</v>
      </c>
      <c r="I1123">
        <v>98</v>
      </c>
      <c r="J1123">
        <v>508</v>
      </c>
      <c r="K1123">
        <v>11</v>
      </c>
      <c r="L1123">
        <v>59</v>
      </c>
      <c r="M1123">
        <v>23</v>
      </c>
      <c r="N1123">
        <v>5</v>
      </c>
      <c r="O1123">
        <v>29</v>
      </c>
      <c r="P1123">
        <v>5</v>
      </c>
      <c r="Q1123">
        <v>11</v>
      </c>
      <c r="R1123">
        <v>1</v>
      </c>
      <c r="S1123">
        <v>6</v>
      </c>
      <c r="T1123">
        <v>9</v>
      </c>
      <c r="U1123">
        <v>0</v>
      </c>
      <c r="V1123">
        <v>0</v>
      </c>
      <c r="W1123">
        <v>0</v>
      </c>
      <c r="X1123">
        <v>0</v>
      </c>
      <c r="Y1123">
        <v>0</v>
      </c>
      <c r="Z1123">
        <v>0</v>
      </c>
      <c r="AA1123">
        <v>3</v>
      </c>
      <c r="AB1123">
        <v>11</v>
      </c>
      <c r="AC1123">
        <v>0</v>
      </c>
    </row>
    <row r="1124" spans="1:29" ht="16.5" x14ac:dyDescent="0.3">
      <c r="A1124">
        <v>850</v>
      </c>
      <c r="B1124">
        <v>1968</v>
      </c>
      <c r="C1124" t="s">
        <v>29</v>
      </c>
      <c r="D1124" t="s">
        <v>30</v>
      </c>
      <c r="E1124">
        <v>70566</v>
      </c>
      <c r="F1124">
        <v>0</v>
      </c>
      <c r="G1124">
        <v>1</v>
      </c>
      <c r="H1124" s="1">
        <v>41553</v>
      </c>
      <c r="I1124">
        <v>4</v>
      </c>
      <c r="J1124">
        <v>381</v>
      </c>
      <c r="K1124">
        <v>28</v>
      </c>
      <c r="L1124">
        <v>215</v>
      </c>
      <c r="M1124">
        <v>84</v>
      </c>
      <c r="N1124">
        <v>28</v>
      </c>
      <c r="O1124">
        <v>21</v>
      </c>
      <c r="P1124">
        <v>2</v>
      </c>
      <c r="Q1124">
        <v>6</v>
      </c>
      <c r="R1124">
        <v>5</v>
      </c>
      <c r="S1124">
        <v>9</v>
      </c>
      <c r="T1124">
        <v>3</v>
      </c>
      <c r="U1124">
        <v>0</v>
      </c>
      <c r="V1124">
        <v>0</v>
      </c>
      <c r="W1124">
        <v>0</v>
      </c>
      <c r="X1124">
        <v>0</v>
      </c>
      <c r="Y1124">
        <v>0</v>
      </c>
      <c r="Z1124">
        <v>0</v>
      </c>
      <c r="AA1124">
        <v>3</v>
      </c>
      <c r="AB1124">
        <v>11</v>
      </c>
      <c r="AC1124">
        <v>0</v>
      </c>
    </row>
    <row r="1125" spans="1:29" ht="16.5" x14ac:dyDescent="0.3">
      <c r="A1125">
        <v>4713</v>
      </c>
      <c r="B1125">
        <v>1979</v>
      </c>
      <c r="C1125" t="s">
        <v>32</v>
      </c>
      <c r="D1125" t="s">
        <v>33</v>
      </c>
      <c r="E1125">
        <v>31605</v>
      </c>
      <c r="F1125">
        <v>1</v>
      </c>
      <c r="G1125">
        <v>0</v>
      </c>
      <c r="H1125" s="1">
        <v>41235</v>
      </c>
      <c r="I1125">
        <v>15</v>
      </c>
      <c r="J1125">
        <v>74</v>
      </c>
      <c r="K1125">
        <v>0</v>
      </c>
      <c r="L1125">
        <v>42</v>
      </c>
      <c r="M1125">
        <v>2</v>
      </c>
      <c r="N1125">
        <v>1</v>
      </c>
      <c r="O1125">
        <v>6</v>
      </c>
      <c r="P1125">
        <v>2</v>
      </c>
      <c r="Q1125">
        <v>2</v>
      </c>
      <c r="R1125">
        <v>1</v>
      </c>
      <c r="S1125">
        <v>4</v>
      </c>
      <c r="T1125">
        <v>7</v>
      </c>
      <c r="U1125">
        <v>0</v>
      </c>
      <c r="V1125">
        <v>0</v>
      </c>
      <c r="W1125">
        <v>0</v>
      </c>
      <c r="X1125">
        <v>0</v>
      </c>
      <c r="Y1125">
        <v>0</v>
      </c>
      <c r="Z1125">
        <v>0</v>
      </c>
      <c r="AA1125">
        <v>3</v>
      </c>
      <c r="AB1125">
        <v>11</v>
      </c>
      <c r="AC1125">
        <v>0</v>
      </c>
    </row>
    <row r="1126" spans="1:29" ht="16.5" x14ac:dyDescent="0.3">
      <c r="A1126">
        <v>675</v>
      </c>
      <c r="B1126">
        <v>1973</v>
      </c>
      <c r="C1126" t="s">
        <v>34</v>
      </c>
      <c r="D1126" t="s">
        <v>35</v>
      </c>
      <c r="E1126">
        <v>52034</v>
      </c>
      <c r="F1126">
        <v>1</v>
      </c>
      <c r="G1126">
        <v>1</v>
      </c>
      <c r="H1126" s="1">
        <v>41411</v>
      </c>
      <c r="I1126">
        <v>67</v>
      </c>
      <c r="J1126">
        <v>146</v>
      </c>
      <c r="K1126">
        <v>0</v>
      </c>
      <c r="L1126">
        <v>93</v>
      </c>
      <c r="M1126">
        <v>7</v>
      </c>
      <c r="N1126">
        <v>13</v>
      </c>
      <c r="O1126">
        <v>73</v>
      </c>
      <c r="P1126">
        <v>5</v>
      </c>
      <c r="Q1126">
        <v>4</v>
      </c>
      <c r="R1126">
        <v>2</v>
      </c>
      <c r="S1126">
        <v>5</v>
      </c>
      <c r="T1126">
        <v>7</v>
      </c>
      <c r="U1126">
        <v>0</v>
      </c>
      <c r="V1126">
        <v>0</v>
      </c>
      <c r="W1126">
        <v>0</v>
      </c>
      <c r="X1126">
        <v>0</v>
      </c>
      <c r="Y1126">
        <v>0</v>
      </c>
      <c r="Z1126">
        <v>0</v>
      </c>
      <c r="AA1126">
        <v>3</v>
      </c>
      <c r="AB1126">
        <v>11</v>
      </c>
      <c r="AC1126">
        <v>0</v>
      </c>
    </row>
    <row r="1127" spans="1:29" ht="16.5" x14ac:dyDescent="0.3">
      <c r="A1127">
        <v>5025</v>
      </c>
      <c r="B1127">
        <v>1979</v>
      </c>
      <c r="C1127" t="s">
        <v>29</v>
      </c>
      <c r="D1127" t="s">
        <v>30</v>
      </c>
      <c r="E1127">
        <v>48526</v>
      </c>
      <c r="F1127">
        <v>1</v>
      </c>
      <c r="G1127">
        <v>0</v>
      </c>
      <c r="H1127" s="1">
        <v>41632</v>
      </c>
      <c r="I1127">
        <v>32</v>
      </c>
      <c r="J1127">
        <v>23</v>
      </c>
      <c r="K1127">
        <v>17</v>
      </c>
      <c r="L1127">
        <v>23</v>
      </c>
      <c r="M1127">
        <v>43</v>
      </c>
      <c r="N1127">
        <v>20</v>
      </c>
      <c r="O1127">
        <v>9</v>
      </c>
      <c r="P1127">
        <v>1</v>
      </c>
      <c r="Q1127">
        <v>2</v>
      </c>
      <c r="R1127">
        <v>1</v>
      </c>
      <c r="S1127">
        <v>4</v>
      </c>
      <c r="T1127">
        <v>3</v>
      </c>
      <c r="U1127">
        <v>0</v>
      </c>
      <c r="V1127">
        <v>0</v>
      </c>
      <c r="W1127">
        <v>0</v>
      </c>
      <c r="X1127">
        <v>0</v>
      </c>
      <c r="Y1127">
        <v>0</v>
      </c>
      <c r="Z1127">
        <v>0</v>
      </c>
      <c r="AA1127">
        <v>3</v>
      </c>
      <c r="AB1127">
        <v>11</v>
      </c>
      <c r="AC1127">
        <v>0</v>
      </c>
    </row>
    <row r="1128" spans="1:29" ht="16.5" x14ac:dyDescent="0.3">
      <c r="A1128">
        <v>2308</v>
      </c>
      <c r="B1128">
        <v>1954</v>
      </c>
      <c r="C1128" t="s">
        <v>29</v>
      </c>
      <c r="D1128" t="s">
        <v>33</v>
      </c>
      <c r="E1128">
        <v>46734</v>
      </c>
      <c r="F1128">
        <v>0</v>
      </c>
      <c r="G1128">
        <v>1</v>
      </c>
      <c r="H1128" s="1">
        <v>41231</v>
      </c>
      <c r="I1128">
        <v>40</v>
      </c>
      <c r="J1128">
        <v>110</v>
      </c>
      <c r="K1128">
        <v>5</v>
      </c>
      <c r="L1128">
        <v>137</v>
      </c>
      <c r="M1128">
        <v>26</v>
      </c>
      <c r="N1128">
        <v>23</v>
      </c>
      <c r="O1128">
        <v>29</v>
      </c>
      <c r="P1128">
        <v>2</v>
      </c>
      <c r="Q1128">
        <v>6</v>
      </c>
      <c r="R1128">
        <v>1</v>
      </c>
      <c r="S1128">
        <v>5</v>
      </c>
      <c r="T1128">
        <v>7</v>
      </c>
      <c r="U1128">
        <v>0</v>
      </c>
      <c r="V1128">
        <v>0</v>
      </c>
      <c r="W1128">
        <v>0</v>
      </c>
      <c r="X1128">
        <v>0</v>
      </c>
      <c r="Y1128">
        <v>0</v>
      </c>
      <c r="Z1128">
        <v>0</v>
      </c>
      <c r="AA1128">
        <v>3</v>
      </c>
      <c r="AB1128">
        <v>11</v>
      </c>
      <c r="AC1128">
        <v>0</v>
      </c>
    </row>
    <row r="1129" spans="1:29" ht="16.5" x14ac:dyDescent="0.3">
      <c r="A1129">
        <v>5995</v>
      </c>
      <c r="B1129">
        <v>1962</v>
      </c>
      <c r="C1129" t="s">
        <v>29</v>
      </c>
      <c r="D1129" t="s">
        <v>35</v>
      </c>
      <c r="E1129">
        <v>39552</v>
      </c>
      <c r="F1129">
        <v>1</v>
      </c>
      <c r="G1129">
        <v>1</v>
      </c>
      <c r="H1129" s="1">
        <v>41261</v>
      </c>
      <c r="I1129">
        <v>54</v>
      </c>
      <c r="J1129">
        <v>165</v>
      </c>
      <c r="K1129">
        <v>3</v>
      </c>
      <c r="L1129">
        <v>147</v>
      </c>
      <c r="M1129">
        <v>4</v>
      </c>
      <c r="N1129">
        <v>24</v>
      </c>
      <c r="O1129">
        <v>41</v>
      </c>
      <c r="P1129">
        <v>7</v>
      </c>
      <c r="Q1129">
        <v>6</v>
      </c>
      <c r="R1129">
        <v>2</v>
      </c>
      <c r="S1129">
        <v>5</v>
      </c>
      <c r="T1129">
        <v>8</v>
      </c>
      <c r="U1129">
        <v>0</v>
      </c>
      <c r="V1129">
        <v>0</v>
      </c>
      <c r="W1129">
        <v>0</v>
      </c>
      <c r="X1129">
        <v>0</v>
      </c>
      <c r="Y1129">
        <v>0</v>
      </c>
      <c r="Z1129">
        <v>0</v>
      </c>
      <c r="AA1129">
        <v>3</v>
      </c>
      <c r="AB1129">
        <v>11</v>
      </c>
      <c r="AC1129">
        <v>1</v>
      </c>
    </row>
    <row r="1130" spans="1:29" ht="16.5" x14ac:dyDescent="0.3">
      <c r="A1130">
        <v>6749</v>
      </c>
      <c r="B1130">
        <v>1966</v>
      </c>
      <c r="C1130" t="s">
        <v>29</v>
      </c>
      <c r="D1130" t="s">
        <v>30</v>
      </c>
      <c r="E1130">
        <v>86358</v>
      </c>
      <c r="F1130">
        <v>1</v>
      </c>
      <c r="G1130">
        <v>1</v>
      </c>
      <c r="H1130" s="1">
        <v>41129</v>
      </c>
      <c r="I1130">
        <v>78</v>
      </c>
      <c r="J1130">
        <v>957</v>
      </c>
      <c r="K1130">
        <v>47</v>
      </c>
      <c r="L1130">
        <v>494</v>
      </c>
      <c r="M1130">
        <v>82</v>
      </c>
      <c r="N1130">
        <v>47</v>
      </c>
      <c r="O1130">
        <v>95</v>
      </c>
      <c r="P1130">
        <v>4</v>
      </c>
      <c r="Q1130">
        <v>5</v>
      </c>
      <c r="R1130">
        <v>3</v>
      </c>
      <c r="S1130">
        <v>6</v>
      </c>
      <c r="T1130">
        <v>8</v>
      </c>
      <c r="U1130">
        <v>0</v>
      </c>
      <c r="V1130">
        <v>0</v>
      </c>
      <c r="W1130">
        <v>0</v>
      </c>
      <c r="X1130">
        <v>0</v>
      </c>
      <c r="Y1130">
        <v>0</v>
      </c>
      <c r="Z1130">
        <v>0</v>
      </c>
      <c r="AA1130">
        <v>3</v>
      </c>
      <c r="AB1130">
        <v>11</v>
      </c>
      <c r="AC1130">
        <v>0</v>
      </c>
    </row>
    <row r="1131" spans="1:29" ht="16.5" x14ac:dyDescent="0.3">
      <c r="A1131">
        <v>1010</v>
      </c>
      <c r="B1131">
        <v>1977</v>
      </c>
      <c r="C1131" t="s">
        <v>29</v>
      </c>
      <c r="D1131" t="s">
        <v>31</v>
      </c>
      <c r="E1131">
        <v>46931</v>
      </c>
      <c r="F1131">
        <v>2</v>
      </c>
      <c r="G1131">
        <v>1</v>
      </c>
      <c r="H1131" s="1">
        <v>41753</v>
      </c>
      <c r="I1131">
        <v>94</v>
      </c>
      <c r="J1131">
        <v>41</v>
      </c>
      <c r="K1131">
        <v>0</v>
      </c>
      <c r="L1131">
        <v>17</v>
      </c>
      <c r="M1131">
        <v>3</v>
      </c>
      <c r="N1131">
        <v>1</v>
      </c>
      <c r="O1131">
        <v>16</v>
      </c>
      <c r="P1131">
        <v>2</v>
      </c>
      <c r="Q1131">
        <v>1</v>
      </c>
      <c r="R1131">
        <v>1</v>
      </c>
      <c r="S1131">
        <v>3</v>
      </c>
      <c r="T1131">
        <v>3</v>
      </c>
      <c r="U1131">
        <v>0</v>
      </c>
      <c r="V1131">
        <v>0</v>
      </c>
      <c r="W1131">
        <v>0</v>
      </c>
      <c r="X1131">
        <v>0</v>
      </c>
      <c r="Y1131">
        <v>0</v>
      </c>
      <c r="Z1131">
        <v>0</v>
      </c>
      <c r="AA1131">
        <v>3</v>
      </c>
      <c r="AB1131">
        <v>11</v>
      </c>
      <c r="AC1131">
        <v>0</v>
      </c>
    </row>
    <row r="1132" spans="1:29" ht="16.5" x14ac:dyDescent="0.3">
      <c r="A1132">
        <v>8977</v>
      </c>
      <c r="B1132">
        <v>1985</v>
      </c>
      <c r="C1132" t="s">
        <v>36</v>
      </c>
      <c r="D1132" t="s">
        <v>30</v>
      </c>
      <c r="E1132">
        <v>16581</v>
      </c>
      <c r="F1132">
        <v>0</v>
      </c>
      <c r="G1132">
        <v>0</v>
      </c>
      <c r="H1132" s="1">
        <v>41286</v>
      </c>
      <c r="I1132">
        <v>51</v>
      </c>
      <c r="J1132">
        <v>1</v>
      </c>
      <c r="K1132">
        <v>3</v>
      </c>
      <c r="L1132">
        <v>4</v>
      </c>
      <c r="M1132">
        <v>2</v>
      </c>
      <c r="N1132">
        <v>3</v>
      </c>
      <c r="O1132">
        <v>11</v>
      </c>
      <c r="P1132">
        <v>1</v>
      </c>
      <c r="Q1132">
        <v>0</v>
      </c>
      <c r="R1132">
        <v>0</v>
      </c>
      <c r="S1132">
        <v>3</v>
      </c>
      <c r="T1132">
        <v>4</v>
      </c>
      <c r="U1132">
        <v>0</v>
      </c>
      <c r="V1132">
        <v>0</v>
      </c>
      <c r="W1132">
        <v>0</v>
      </c>
      <c r="X1132">
        <v>0</v>
      </c>
      <c r="Y1132">
        <v>0</v>
      </c>
      <c r="Z1132">
        <v>0</v>
      </c>
      <c r="AA1132">
        <v>3</v>
      </c>
      <c r="AB1132">
        <v>11</v>
      </c>
      <c r="AC1132">
        <v>0</v>
      </c>
    </row>
    <row r="1133" spans="1:29" ht="16.5" x14ac:dyDescent="0.3">
      <c r="A1133">
        <v>4756</v>
      </c>
      <c r="B1133">
        <v>1952</v>
      </c>
      <c r="C1133" t="s">
        <v>37</v>
      </c>
      <c r="D1133" t="s">
        <v>35</v>
      </c>
      <c r="E1133">
        <v>63998</v>
      </c>
      <c r="F1133">
        <v>0</v>
      </c>
      <c r="G1133">
        <v>0</v>
      </c>
      <c r="H1133" s="1">
        <v>41628</v>
      </c>
      <c r="I1133">
        <v>42</v>
      </c>
      <c r="J1133">
        <v>176</v>
      </c>
      <c r="K1133">
        <v>29</v>
      </c>
      <c r="L1133">
        <v>818</v>
      </c>
      <c r="M1133">
        <v>0</v>
      </c>
      <c r="N1133">
        <v>33</v>
      </c>
      <c r="O1133">
        <v>112</v>
      </c>
      <c r="P1133">
        <v>1</v>
      </c>
      <c r="Q1133">
        <v>7</v>
      </c>
      <c r="R1133">
        <v>6</v>
      </c>
      <c r="S1133">
        <v>11</v>
      </c>
      <c r="T1133">
        <v>4</v>
      </c>
      <c r="U1133">
        <v>0</v>
      </c>
      <c r="V1133">
        <v>0</v>
      </c>
      <c r="W1133">
        <v>0</v>
      </c>
      <c r="X1133">
        <v>0</v>
      </c>
      <c r="Y1133">
        <v>0</v>
      </c>
      <c r="Z1133">
        <v>0</v>
      </c>
      <c r="AA1133">
        <v>3</v>
      </c>
      <c r="AB1133">
        <v>11</v>
      </c>
      <c r="AC1133">
        <v>1</v>
      </c>
    </row>
    <row r="1134" spans="1:29" ht="16.5" x14ac:dyDescent="0.3">
      <c r="A1134">
        <v>3412</v>
      </c>
      <c r="B1134">
        <v>1951</v>
      </c>
      <c r="C1134" t="s">
        <v>34</v>
      </c>
      <c r="D1134" t="s">
        <v>33</v>
      </c>
      <c r="E1134">
        <v>67381</v>
      </c>
      <c r="F1134">
        <v>0</v>
      </c>
      <c r="G1134">
        <v>1</v>
      </c>
      <c r="H1134" s="1">
        <v>41289</v>
      </c>
      <c r="I1134">
        <v>67</v>
      </c>
      <c r="J1134">
        <v>815</v>
      </c>
      <c r="K1134">
        <v>8</v>
      </c>
      <c r="L1134">
        <v>53</v>
      </c>
      <c r="M1134">
        <v>11</v>
      </c>
      <c r="N1134">
        <v>0</v>
      </c>
      <c r="O1134">
        <v>70</v>
      </c>
      <c r="P1134">
        <v>4</v>
      </c>
      <c r="Q1134">
        <v>2</v>
      </c>
      <c r="R1134">
        <v>2</v>
      </c>
      <c r="S1134">
        <v>9</v>
      </c>
      <c r="T1134">
        <v>7</v>
      </c>
      <c r="U1134">
        <v>0</v>
      </c>
      <c r="V1134">
        <v>1</v>
      </c>
      <c r="W1134">
        <v>0</v>
      </c>
      <c r="X1134">
        <v>0</v>
      </c>
      <c r="Y1134">
        <v>0</v>
      </c>
      <c r="Z1134">
        <v>0</v>
      </c>
      <c r="AA1134">
        <v>3</v>
      </c>
      <c r="AB1134">
        <v>11</v>
      </c>
      <c r="AC1134">
        <v>0</v>
      </c>
    </row>
    <row r="1135" spans="1:29" ht="16.5" x14ac:dyDescent="0.3">
      <c r="A1135">
        <v>606</v>
      </c>
      <c r="B1135">
        <v>1967</v>
      </c>
      <c r="C1135" t="s">
        <v>29</v>
      </c>
      <c r="D1135" t="s">
        <v>30</v>
      </c>
      <c r="E1135">
        <v>25930</v>
      </c>
      <c r="F1135">
        <v>1</v>
      </c>
      <c r="G1135">
        <v>1</v>
      </c>
      <c r="H1135" s="1">
        <v>41557</v>
      </c>
      <c r="I1135">
        <v>87</v>
      </c>
      <c r="J1135">
        <v>6</v>
      </c>
      <c r="K1135">
        <v>1</v>
      </c>
      <c r="L1135">
        <v>2</v>
      </c>
      <c r="M1135">
        <v>2</v>
      </c>
      <c r="N1135">
        <v>0</v>
      </c>
      <c r="O1135">
        <v>4</v>
      </c>
      <c r="P1135">
        <v>1</v>
      </c>
      <c r="Q1135">
        <v>1</v>
      </c>
      <c r="R1135">
        <v>0</v>
      </c>
      <c r="S1135">
        <v>2</v>
      </c>
      <c r="T1135">
        <v>7</v>
      </c>
      <c r="U1135">
        <v>0</v>
      </c>
      <c r="V1135">
        <v>0</v>
      </c>
      <c r="W1135">
        <v>0</v>
      </c>
      <c r="X1135">
        <v>0</v>
      </c>
      <c r="Y1135">
        <v>0</v>
      </c>
      <c r="Z1135">
        <v>0</v>
      </c>
      <c r="AA1135">
        <v>3</v>
      </c>
      <c r="AB1135">
        <v>11</v>
      </c>
      <c r="AC1135">
        <v>0</v>
      </c>
    </row>
    <row r="1136" spans="1:29" ht="16.5" x14ac:dyDescent="0.3">
      <c r="A1136">
        <v>5961</v>
      </c>
      <c r="B1136">
        <v>1978</v>
      </c>
      <c r="C1136" t="s">
        <v>29</v>
      </c>
      <c r="D1136" t="s">
        <v>33</v>
      </c>
      <c r="E1136">
        <v>42693</v>
      </c>
      <c r="F1136">
        <v>1</v>
      </c>
      <c r="G1136">
        <v>0</v>
      </c>
      <c r="H1136" s="1">
        <v>41797</v>
      </c>
      <c r="I1136">
        <v>29</v>
      </c>
      <c r="J1136">
        <v>8</v>
      </c>
      <c r="K1136">
        <v>4</v>
      </c>
      <c r="L1136">
        <v>20</v>
      </c>
      <c r="M1136">
        <v>6</v>
      </c>
      <c r="N1136">
        <v>3</v>
      </c>
      <c r="O1136">
        <v>16</v>
      </c>
      <c r="P1136">
        <v>1</v>
      </c>
      <c r="Q1136">
        <v>1</v>
      </c>
      <c r="R1136">
        <v>0</v>
      </c>
      <c r="S1136">
        <v>3</v>
      </c>
      <c r="T1136">
        <v>5</v>
      </c>
      <c r="U1136">
        <v>0</v>
      </c>
      <c r="V1136">
        <v>0</v>
      </c>
      <c r="W1136">
        <v>0</v>
      </c>
      <c r="X1136">
        <v>0</v>
      </c>
      <c r="Y1136">
        <v>0</v>
      </c>
      <c r="Z1136">
        <v>0</v>
      </c>
      <c r="AA1136">
        <v>3</v>
      </c>
      <c r="AB1136">
        <v>11</v>
      </c>
      <c r="AC1136">
        <v>0</v>
      </c>
    </row>
    <row r="1137" spans="1:29" ht="16.5" x14ac:dyDescent="0.3">
      <c r="A1137">
        <v>2975</v>
      </c>
      <c r="B1137">
        <v>1976</v>
      </c>
      <c r="C1137" t="s">
        <v>29</v>
      </c>
      <c r="D1137" t="s">
        <v>31</v>
      </c>
      <c r="E1137">
        <v>85606</v>
      </c>
      <c r="F1137">
        <v>0</v>
      </c>
      <c r="G1137">
        <v>1</v>
      </c>
      <c r="H1137" s="1">
        <v>41225</v>
      </c>
      <c r="I1137">
        <v>89</v>
      </c>
      <c r="J1137">
        <v>717</v>
      </c>
      <c r="K1137">
        <v>42</v>
      </c>
      <c r="L1137">
        <v>864</v>
      </c>
      <c r="M1137">
        <v>219</v>
      </c>
      <c r="N1137">
        <v>30</v>
      </c>
      <c r="O1137">
        <v>84</v>
      </c>
      <c r="P1137">
        <v>2</v>
      </c>
      <c r="Q1137">
        <v>6</v>
      </c>
      <c r="R1137">
        <v>7</v>
      </c>
      <c r="S1137">
        <v>9</v>
      </c>
      <c r="T1137">
        <v>3</v>
      </c>
      <c r="U1137">
        <v>0</v>
      </c>
      <c r="V1137">
        <v>0</v>
      </c>
      <c r="W1137">
        <v>0</v>
      </c>
      <c r="X1137">
        <v>1</v>
      </c>
      <c r="Y1137">
        <v>0</v>
      </c>
      <c r="Z1137">
        <v>0</v>
      </c>
      <c r="AA1137">
        <v>3</v>
      </c>
      <c r="AB1137">
        <v>11</v>
      </c>
      <c r="AC1137">
        <v>0</v>
      </c>
    </row>
    <row r="1138" spans="1:29" ht="16.5" x14ac:dyDescent="0.3">
      <c r="A1138">
        <v>2894</v>
      </c>
      <c r="B1138">
        <v>1985</v>
      </c>
      <c r="C1138" t="s">
        <v>29</v>
      </c>
      <c r="D1138" t="s">
        <v>30</v>
      </c>
      <c r="E1138">
        <v>72903</v>
      </c>
      <c r="F1138">
        <v>0</v>
      </c>
      <c r="G1138">
        <v>0</v>
      </c>
      <c r="H1138" s="1">
        <v>41576</v>
      </c>
      <c r="I1138">
        <v>74</v>
      </c>
      <c r="J1138">
        <v>1067</v>
      </c>
      <c r="K1138">
        <v>138</v>
      </c>
      <c r="L1138">
        <v>750</v>
      </c>
      <c r="M1138">
        <v>0</v>
      </c>
      <c r="N1138">
        <v>19</v>
      </c>
      <c r="O1138">
        <v>39</v>
      </c>
      <c r="P1138">
        <v>1</v>
      </c>
      <c r="Q1138">
        <v>7</v>
      </c>
      <c r="R1138">
        <v>5</v>
      </c>
      <c r="S1138">
        <v>8</v>
      </c>
      <c r="T1138">
        <v>4</v>
      </c>
      <c r="U1138">
        <v>0</v>
      </c>
      <c r="V1138">
        <v>1</v>
      </c>
      <c r="W1138">
        <v>1</v>
      </c>
      <c r="X1138">
        <v>1</v>
      </c>
      <c r="Y1138">
        <v>0</v>
      </c>
      <c r="Z1138">
        <v>0</v>
      </c>
      <c r="AA1138">
        <v>3</v>
      </c>
      <c r="AB1138">
        <v>11</v>
      </c>
      <c r="AC1138">
        <v>1</v>
      </c>
    </row>
    <row r="1139" spans="1:29" ht="16.5" x14ac:dyDescent="0.3">
      <c r="A1139">
        <v>7613</v>
      </c>
      <c r="B1139">
        <v>1974</v>
      </c>
      <c r="C1139" t="s">
        <v>37</v>
      </c>
      <c r="D1139" t="s">
        <v>31</v>
      </c>
      <c r="E1139">
        <v>49669</v>
      </c>
      <c r="F1139">
        <v>1</v>
      </c>
      <c r="G1139">
        <v>0</v>
      </c>
      <c r="H1139" s="1">
        <v>41783</v>
      </c>
      <c r="I1139">
        <v>97</v>
      </c>
      <c r="J1139">
        <v>166</v>
      </c>
      <c r="K1139">
        <v>5</v>
      </c>
      <c r="L1139">
        <v>107</v>
      </c>
      <c r="M1139">
        <v>11</v>
      </c>
      <c r="N1139">
        <v>8</v>
      </c>
      <c r="O1139">
        <v>29</v>
      </c>
      <c r="P1139">
        <v>2</v>
      </c>
      <c r="Q1139">
        <v>5</v>
      </c>
      <c r="R1139">
        <v>1</v>
      </c>
      <c r="S1139">
        <v>6</v>
      </c>
      <c r="T1139">
        <v>6</v>
      </c>
      <c r="U1139">
        <v>0</v>
      </c>
      <c r="V1139">
        <v>0</v>
      </c>
      <c r="W1139">
        <v>0</v>
      </c>
      <c r="X1139">
        <v>0</v>
      </c>
      <c r="Y1139">
        <v>0</v>
      </c>
      <c r="Z1139">
        <v>0</v>
      </c>
      <c r="AA1139">
        <v>3</v>
      </c>
      <c r="AB1139">
        <v>11</v>
      </c>
      <c r="AC1139">
        <v>0</v>
      </c>
    </row>
    <row r="1140" spans="1:29" ht="16.5" x14ac:dyDescent="0.3">
      <c r="A1140">
        <v>10542</v>
      </c>
      <c r="B1140">
        <v>1968</v>
      </c>
      <c r="C1140" t="s">
        <v>32</v>
      </c>
      <c r="D1140" t="s">
        <v>33</v>
      </c>
      <c r="E1140">
        <v>36778</v>
      </c>
      <c r="F1140">
        <v>1</v>
      </c>
      <c r="G1140">
        <v>1</v>
      </c>
      <c r="H1140" s="1">
        <v>41126</v>
      </c>
      <c r="I1140">
        <v>63</v>
      </c>
      <c r="J1140">
        <v>29</v>
      </c>
      <c r="K1140">
        <v>4</v>
      </c>
      <c r="L1140">
        <v>34</v>
      </c>
      <c r="M1140">
        <v>2</v>
      </c>
      <c r="N1140">
        <v>4</v>
      </c>
      <c r="O1140">
        <v>4</v>
      </c>
      <c r="P1140">
        <v>3</v>
      </c>
      <c r="Q1140">
        <v>3</v>
      </c>
      <c r="R1140">
        <v>0</v>
      </c>
      <c r="S1140">
        <v>3</v>
      </c>
      <c r="T1140">
        <v>9</v>
      </c>
      <c r="U1140">
        <v>0</v>
      </c>
      <c r="V1140">
        <v>0</v>
      </c>
      <c r="W1140">
        <v>0</v>
      </c>
      <c r="X1140">
        <v>0</v>
      </c>
      <c r="Y1140">
        <v>0</v>
      </c>
      <c r="Z1140">
        <v>0</v>
      </c>
      <c r="AA1140">
        <v>3</v>
      </c>
      <c r="AB1140">
        <v>11</v>
      </c>
      <c r="AC1140">
        <v>0</v>
      </c>
    </row>
    <row r="1141" spans="1:29" ht="16.5" x14ac:dyDescent="0.3">
      <c r="A1141">
        <v>8015</v>
      </c>
      <c r="B1141">
        <v>1962</v>
      </c>
      <c r="C1141" t="s">
        <v>32</v>
      </c>
      <c r="D1141" t="s">
        <v>35</v>
      </c>
      <c r="E1141">
        <v>85696</v>
      </c>
      <c r="F1141">
        <v>0</v>
      </c>
      <c r="G1141">
        <v>0</v>
      </c>
      <c r="H1141" s="1">
        <v>41397</v>
      </c>
      <c r="I1141">
        <v>88</v>
      </c>
      <c r="J1141">
        <v>714</v>
      </c>
      <c r="K1141">
        <v>76</v>
      </c>
      <c r="L1141">
        <v>395</v>
      </c>
      <c r="M1141">
        <v>116</v>
      </c>
      <c r="N1141">
        <v>0</v>
      </c>
      <c r="O1141">
        <v>12</v>
      </c>
      <c r="P1141">
        <v>1</v>
      </c>
      <c r="Q1141">
        <v>4</v>
      </c>
      <c r="R1141">
        <v>6</v>
      </c>
      <c r="S1141">
        <v>9</v>
      </c>
      <c r="T1141">
        <v>1</v>
      </c>
      <c r="U1141">
        <v>0</v>
      </c>
      <c r="V1141">
        <v>0</v>
      </c>
      <c r="W1141">
        <v>0</v>
      </c>
      <c r="X1141">
        <v>0</v>
      </c>
      <c r="Y1141">
        <v>0</v>
      </c>
      <c r="Z1141">
        <v>0</v>
      </c>
      <c r="AA1141">
        <v>3</v>
      </c>
      <c r="AB1141">
        <v>11</v>
      </c>
      <c r="AC1141">
        <v>1</v>
      </c>
    </row>
    <row r="1142" spans="1:29" ht="16.5" x14ac:dyDescent="0.3">
      <c r="A1142">
        <v>10617</v>
      </c>
      <c r="B1142">
        <v>1989</v>
      </c>
      <c r="C1142" t="s">
        <v>34</v>
      </c>
      <c r="D1142" t="s">
        <v>35</v>
      </c>
      <c r="E1142">
        <v>10979</v>
      </c>
      <c r="F1142">
        <v>0</v>
      </c>
      <c r="G1142">
        <v>0</v>
      </c>
      <c r="H1142" s="1">
        <v>41781</v>
      </c>
      <c r="I1142">
        <v>34</v>
      </c>
      <c r="J1142">
        <v>8</v>
      </c>
      <c r="K1142">
        <v>4</v>
      </c>
      <c r="L1142">
        <v>10</v>
      </c>
      <c r="M1142">
        <v>2</v>
      </c>
      <c r="N1142">
        <v>2</v>
      </c>
      <c r="O1142">
        <v>4</v>
      </c>
      <c r="P1142">
        <v>2</v>
      </c>
      <c r="Q1142">
        <v>3</v>
      </c>
      <c r="R1142">
        <v>0</v>
      </c>
      <c r="S1142">
        <v>3</v>
      </c>
      <c r="T1142">
        <v>5</v>
      </c>
      <c r="U1142">
        <v>0</v>
      </c>
      <c r="V1142">
        <v>0</v>
      </c>
      <c r="W1142">
        <v>0</v>
      </c>
      <c r="X1142">
        <v>0</v>
      </c>
      <c r="Y1142">
        <v>0</v>
      </c>
      <c r="Z1142">
        <v>0</v>
      </c>
      <c r="AA1142">
        <v>3</v>
      </c>
      <c r="AB1142">
        <v>11</v>
      </c>
      <c r="AC1142">
        <v>0</v>
      </c>
    </row>
    <row r="1143" spans="1:29" ht="16.5" x14ac:dyDescent="0.3">
      <c r="A1143">
        <v>11166</v>
      </c>
      <c r="B1143">
        <v>1961</v>
      </c>
      <c r="C1143" t="s">
        <v>29</v>
      </c>
      <c r="D1143" t="s">
        <v>33</v>
      </c>
      <c r="E1143">
        <v>49678</v>
      </c>
      <c r="F1143">
        <v>0</v>
      </c>
      <c r="G1143">
        <v>1</v>
      </c>
      <c r="H1143" s="1">
        <v>41307</v>
      </c>
      <c r="I1143">
        <v>81</v>
      </c>
      <c r="J1143">
        <v>229</v>
      </c>
      <c r="K1143">
        <v>5</v>
      </c>
      <c r="L1143">
        <v>56</v>
      </c>
      <c r="M1143">
        <v>3</v>
      </c>
      <c r="N1143">
        <v>2</v>
      </c>
      <c r="O1143">
        <v>20</v>
      </c>
      <c r="P1143">
        <v>2</v>
      </c>
      <c r="Q1143">
        <v>6</v>
      </c>
      <c r="R1143">
        <v>2</v>
      </c>
      <c r="S1143">
        <v>4</v>
      </c>
      <c r="T1143">
        <v>7</v>
      </c>
      <c r="U1143">
        <v>0</v>
      </c>
      <c r="V1143">
        <v>0</v>
      </c>
      <c r="W1143">
        <v>0</v>
      </c>
      <c r="X1143">
        <v>0</v>
      </c>
      <c r="Y1143">
        <v>0</v>
      </c>
      <c r="Z1143">
        <v>0</v>
      </c>
      <c r="AA1143">
        <v>3</v>
      </c>
      <c r="AB1143">
        <v>11</v>
      </c>
      <c r="AC1143">
        <v>0</v>
      </c>
    </row>
    <row r="1144" spans="1:29" ht="16.5" x14ac:dyDescent="0.3">
      <c r="A1144">
        <v>849</v>
      </c>
      <c r="B1144">
        <v>1953</v>
      </c>
      <c r="C1144" t="s">
        <v>34</v>
      </c>
      <c r="D1144" t="s">
        <v>31</v>
      </c>
      <c r="E1144">
        <v>56129</v>
      </c>
      <c r="F1144">
        <v>0</v>
      </c>
      <c r="G1144">
        <v>1</v>
      </c>
      <c r="H1144" s="1">
        <v>41445</v>
      </c>
      <c r="I1144">
        <v>65</v>
      </c>
      <c r="J1144">
        <v>320</v>
      </c>
      <c r="K1144">
        <v>48</v>
      </c>
      <c r="L1144">
        <v>133</v>
      </c>
      <c r="M1144">
        <v>39</v>
      </c>
      <c r="N1144">
        <v>72</v>
      </c>
      <c r="O1144">
        <v>48</v>
      </c>
      <c r="P1144">
        <v>4</v>
      </c>
      <c r="Q1144">
        <v>6</v>
      </c>
      <c r="R1144">
        <v>2</v>
      </c>
      <c r="S1144">
        <v>10</v>
      </c>
      <c r="T1144">
        <v>4</v>
      </c>
      <c r="U1144">
        <v>0</v>
      </c>
      <c r="V1144">
        <v>0</v>
      </c>
      <c r="W1144">
        <v>0</v>
      </c>
      <c r="X1144">
        <v>0</v>
      </c>
      <c r="Y1144">
        <v>0</v>
      </c>
      <c r="Z1144">
        <v>0</v>
      </c>
      <c r="AA1144">
        <v>3</v>
      </c>
      <c r="AB1144">
        <v>11</v>
      </c>
      <c r="AC1144">
        <v>0</v>
      </c>
    </row>
    <row r="1145" spans="1:29" ht="16.5" x14ac:dyDescent="0.3">
      <c r="A1145">
        <v>523</v>
      </c>
      <c r="B1145">
        <v>1989</v>
      </c>
      <c r="C1145" t="s">
        <v>29</v>
      </c>
      <c r="D1145" t="s">
        <v>33</v>
      </c>
      <c r="E1145">
        <v>37155</v>
      </c>
      <c r="F1145">
        <v>1</v>
      </c>
      <c r="G1145">
        <v>0</v>
      </c>
      <c r="H1145" s="1">
        <v>41305</v>
      </c>
      <c r="I1145">
        <v>51</v>
      </c>
      <c r="J1145">
        <v>23</v>
      </c>
      <c r="K1145">
        <v>0</v>
      </c>
      <c r="L1145">
        <v>26</v>
      </c>
      <c r="M1145">
        <v>7</v>
      </c>
      <c r="N1145">
        <v>15</v>
      </c>
      <c r="O1145">
        <v>3</v>
      </c>
      <c r="P1145">
        <v>1</v>
      </c>
      <c r="Q1145">
        <v>2</v>
      </c>
      <c r="R1145">
        <v>0</v>
      </c>
      <c r="S1145">
        <v>4</v>
      </c>
      <c r="T1145">
        <v>5</v>
      </c>
      <c r="U1145">
        <v>0</v>
      </c>
      <c r="V1145">
        <v>0</v>
      </c>
      <c r="W1145">
        <v>0</v>
      </c>
      <c r="X1145">
        <v>0</v>
      </c>
      <c r="Y1145">
        <v>0</v>
      </c>
      <c r="Z1145">
        <v>0</v>
      </c>
      <c r="AA1145">
        <v>3</v>
      </c>
      <c r="AB1145">
        <v>11</v>
      </c>
      <c r="AC1145">
        <v>0</v>
      </c>
    </row>
    <row r="1146" spans="1:29" ht="16.5" x14ac:dyDescent="0.3">
      <c r="A1146">
        <v>4066</v>
      </c>
      <c r="B1146">
        <v>1978</v>
      </c>
      <c r="C1146" t="s">
        <v>37</v>
      </c>
      <c r="D1146" t="s">
        <v>35</v>
      </c>
      <c r="E1146">
        <v>21282</v>
      </c>
      <c r="F1146">
        <v>1</v>
      </c>
      <c r="G1146">
        <v>0</v>
      </c>
      <c r="H1146" s="1">
        <v>41770</v>
      </c>
      <c r="I1146">
        <v>76</v>
      </c>
      <c r="J1146">
        <v>1</v>
      </c>
      <c r="K1146">
        <v>5</v>
      </c>
      <c r="L1146">
        <v>8</v>
      </c>
      <c r="M1146">
        <v>4</v>
      </c>
      <c r="N1146">
        <v>8</v>
      </c>
      <c r="O1146">
        <v>20</v>
      </c>
      <c r="P1146">
        <v>2</v>
      </c>
      <c r="Q1146">
        <v>2</v>
      </c>
      <c r="R1146">
        <v>1</v>
      </c>
      <c r="S1146">
        <v>2</v>
      </c>
      <c r="T1146">
        <v>6</v>
      </c>
      <c r="U1146">
        <v>0</v>
      </c>
      <c r="V1146">
        <v>0</v>
      </c>
      <c r="W1146">
        <v>0</v>
      </c>
      <c r="X1146">
        <v>0</v>
      </c>
      <c r="Y1146">
        <v>0</v>
      </c>
      <c r="Z1146">
        <v>0</v>
      </c>
      <c r="AA1146">
        <v>3</v>
      </c>
      <c r="AB1146">
        <v>11</v>
      </c>
      <c r="AC1146">
        <v>0</v>
      </c>
    </row>
    <row r="1147" spans="1:29" ht="16.5" x14ac:dyDescent="0.3">
      <c r="A1147">
        <v>8414</v>
      </c>
      <c r="B1147">
        <v>1962</v>
      </c>
      <c r="C1147" t="s">
        <v>32</v>
      </c>
      <c r="D1147" t="s">
        <v>30</v>
      </c>
      <c r="E1147">
        <v>33419</v>
      </c>
      <c r="F1147">
        <v>0</v>
      </c>
      <c r="G1147">
        <v>1</v>
      </c>
      <c r="H1147" s="1">
        <v>41503</v>
      </c>
      <c r="I1147">
        <v>76</v>
      </c>
      <c r="J1147">
        <v>56</v>
      </c>
      <c r="K1147">
        <v>0</v>
      </c>
      <c r="L1147">
        <v>12</v>
      </c>
      <c r="M1147">
        <v>0</v>
      </c>
      <c r="N1147">
        <v>0</v>
      </c>
      <c r="O1147">
        <v>18</v>
      </c>
      <c r="P1147">
        <v>2</v>
      </c>
      <c r="Q1147">
        <v>2</v>
      </c>
      <c r="R1147">
        <v>0</v>
      </c>
      <c r="S1147">
        <v>4</v>
      </c>
      <c r="T1147">
        <v>7</v>
      </c>
      <c r="U1147">
        <v>0</v>
      </c>
      <c r="V1147">
        <v>0</v>
      </c>
      <c r="W1147">
        <v>0</v>
      </c>
      <c r="X1147">
        <v>0</v>
      </c>
      <c r="Y1147">
        <v>0</v>
      </c>
      <c r="Z1147">
        <v>0</v>
      </c>
      <c r="AA1147">
        <v>3</v>
      </c>
      <c r="AB1147">
        <v>11</v>
      </c>
      <c r="AC1147">
        <v>0</v>
      </c>
    </row>
    <row r="1148" spans="1:29" ht="16.5" x14ac:dyDescent="0.3">
      <c r="A1148">
        <v>819</v>
      </c>
      <c r="B1148">
        <v>1945</v>
      </c>
      <c r="C1148" t="s">
        <v>29</v>
      </c>
      <c r="D1148" t="s">
        <v>38</v>
      </c>
      <c r="E1148">
        <v>63285</v>
      </c>
      <c r="F1148">
        <v>0</v>
      </c>
      <c r="G1148">
        <v>0</v>
      </c>
      <c r="H1148" s="1">
        <v>41583</v>
      </c>
      <c r="I1148">
        <v>84</v>
      </c>
      <c r="J1148">
        <v>508</v>
      </c>
      <c r="K1148">
        <v>124</v>
      </c>
      <c r="L1148">
        <v>249</v>
      </c>
      <c r="M1148">
        <v>50</v>
      </c>
      <c r="N1148">
        <v>38</v>
      </c>
      <c r="O1148">
        <v>134</v>
      </c>
      <c r="P1148">
        <v>1</v>
      </c>
      <c r="Q1148">
        <v>6</v>
      </c>
      <c r="R1148">
        <v>5</v>
      </c>
      <c r="S1148">
        <v>13</v>
      </c>
      <c r="T1148">
        <v>3</v>
      </c>
      <c r="U1148">
        <v>0</v>
      </c>
      <c r="V1148">
        <v>0</v>
      </c>
      <c r="W1148">
        <v>0</v>
      </c>
      <c r="X1148">
        <v>0</v>
      </c>
      <c r="Y1148">
        <v>0</v>
      </c>
      <c r="Z1148">
        <v>0</v>
      </c>
      <c r="AA1148">
        <v>3</v>
      </c>
      <c r="AB1148">
        <v>11</v>
      </c>
      <c r="AC1148">
        <v>0</v>
      </c>
    </row>
    <row r="1149" spans="1:29" ht="16.5" x14ac:dyDescent="0.3">
      <c r="A1149">
        <v>4961</v>
      </c>
      <c r="B1149">
        <v>1974</v>
      </c>
      <c r="C1149" t="s">
        <v>34</v>
      </c>
      <c r="D1149" t="s">
        <v>31</v>
      </c>
      <c r="E1149">
        <v>21255</v>
      </c>
      <c r="F1149">
        <v>1</v>
      </c>
      <c r="G1149">
        <v>0</v>
      </c>
      <c r="H1149" s="1">
        <v>41660</v>
      </c>
      <c r="I1149">
        <v>56</v>
      </c>
      <c r="J1149">
        <v>29</v>
      </c>
      <c r="K1149">
        <v>0</v>
      </c>
      <c r="L1149">
        <v>25</v>
      </c>
      <c r="M1149">
        <v>2</v>
      </c>
      <c r="N1149">
        <v>2</v>
      </c>
      <c r="O1149">
        <v>3</v>
      </c>
      <c r="P1149">
        <v>4</v>
      </c>
      <c r="Q1149">
        <v>2</v>
      </c>
      <c r="R1149">
        <v>1</v>
      </c>
      <c r="S1149">
        <v>4</v>
      </c>
      <c r="T1149">
        <v>4</v>
      </c>
      <c r="U1149">
        <v>0</v>
      </c>
      <c r="V1149">
        <v>0</v>
      </c>
      <c r="W1149">
        <v>0</v>
      </c>
      <c r="X1149">
        <v>0</v>
      </c>
      <c r="Y1149">
        <v>0</v>
      </c>
      <c r="Z1149">
        <v>0</v>
      </c>
      <c r="AA1149">
        <v>3</v>
      </c>
      <c r="AB1149">
        <v>11</v>
      </c>
      <c r="AC1149">
        <v>0</v>
      </c>
    </row>
    <row r="1150" spans="1:29" ht="16.5" x14ac:dyDescent="0.3">
      <c r="A1150">
        <v>749</v>
      </c>
      <c r="B1150">
        <v>1981</v>
      </c>
      <c r="C1150" t="s">
        <v>29</v>
      </c>
      <c r="D1150" t="s">
        <v>31</v>
      </c>
      <c r="E1150">
        <v>42162</v>
      </c>
      <c r="F1150">
        <v>1</v>
      </c>
      <c r="G1150">
        <v>0</v>
      </c>
      <c r="H1150" s="1">
        <v>41597</v>
      </c>
      <c r="I1150">
        <v>31</v>
      </c>
      <c r="J1150">
        <v>46</v>
      </c>
      <c r="K1150">
        <v>7</v>
      </c>
      <c r="L1150">
        <v>59</v>
      </c>
      <c r="M1150">
        <v>2</v>
      </c>
      <c r="N1150">
        <v>4</v>
      </c>
      <c r="O1150">
        <v>27</v>
      </c>
      <c r="P1150">
        <v>2</v>
      </c>
      <c r="Q1150">
        <v>3</v>
      </c>
      <c r="R1150">
        <v>1</v>
      </c>
      <c r="S1150">
        <v>3</v>
      </c>
      <c r="T1150">
        <v>6</v>
      </c>
      <c r="U1150">
        <v>1</v>
      </c>
      <c r="V1150">
        <v>0</v>
      </c>
      <c r="W1150">
        <v>0</v>
      </c>
      <c r="X1150">
        <v>0</v>
      </c>
      <c r="Y1150">
        <v>0</v>
      </c>
      <c r="Z1150">
        <v>0</v>
      </c>
      <c r="AA1150">
        <v>3</v>
      </c>
      <c r="AB1150">
        <v>11</v>
      </c>
      <c r="AC1150">
        <v>1</v>
      </c>
    </row>
    <row r="1151" spans="1:29" ht="16.5" x14ac:dyDescent="0.3">
      <c r="A1151">
        <v>5430</v>
      </c>
      <c r="B1151">
        <v>1956</v>
      </c>
      <c r="C1151" t="s">
        <v>29</v>
      </c>
      <c r="D1151" t="s">
        <v>31</v>
      </c>
      <c r="E1151">
        <v>54450</v>
      </c>
      <c r="F1151">
        <v>1</v>
      </c>
      <c r="G1151">
        <v>1</v>
      </c>
      <c r="H1151" s="1">
        <v>41166</v>
      </c>
      <c r="I1151">
        <v>0</v>
      </c>
      <c r="J1151">
        <v>454</v>
      </c>
      <c r="K1151">
        <v>0</v>
      </c>
      <c r="L1151">
        <v>171</v>
      </c>
      <c r="M1151">
        <v>8</v>
      </c>
      <c r="N1151">
        <v>19</v>
      </c>
      <c r="O1151">
        <v>32</v>
      </c>
      <c r="P1151">
        <v>12</v>
      </c>
      <c r="Q1151">
        <v>9</v>
      </c>
      <c r="R1151">
        <v>2</v>
      </c>
      <c r="S1151">
        <v>8</v>
      </c>
      <c r="T1151">
        <v>8</v>
      </c>
      <c r="U1151">
        <v>0</v>
      </c>
      <c r="V1151">
        <v>0</v>
      </c>
      <c r="W1151">
        <v>0</v>
      </c>
      <c r="X1151">
        <v>0</v>
      </c>
      <c r="Y1151">
        <v>0</v>
      </c>
      <c r="Z1151">
        <v>0</v>
      </c>
      <c r="AA1151">
        <v>3</v>
      </c>
      <c r="AB1151">
        <v>11</v>
      </c>
      <c r="AC1151">
        <v>0</v>
      </c>
    </row>
    <row r="1152" spans="1:29" ht="16.5" x14ac:dyDescent="0.3">
      <c r="A1152">
        <v>7755</v>
      </c>
      <c r="B1152">
        <v>1954</v>
      </c>
      <c r="C1152" t="s">
        <v>32</v>
      </c>
      <c r="D1152" t="s">
        <v>33</v>
      </c>
      <c r="E1152">
        <v>57744</v>
      </c>
      <c r="F1152">
        <v>0</v>
      </c>
      <c r="G1152">
        <v>1</v>
      </c>
      <c r="H1152" s="1">
        <v>41590</v>
      </c>
      <c r="I1152">
        <v>91</v>
      </c>
      <c r="J1152">
        <v>350</v>
      </c>
      <c r="K1152">
        <v>3</v>
      </c>
      <c r="L1152">
        <v>39</v>
      </c>
      <c r="M1152">
        <v>0</v>
      </c>
      <c r="N1152">
        <v>0</v>
      </c>
      <c r="O1152">
        <v>19</v>
      </c>
      <c r="P1152">
        <v>2</v>
      </c>
      <c r="Q1152">
        <v>9</v>
      </c>
      <c r="R1152">
        <v>1</v>
      </c>
      <c r="S1152">
        <v>4</v>
      </c>
      <c r="T1152">
        <v>8</v>
      </c>
      <c r="U1152">
        <v>0</v>
      </c>
      <c r="V1152">
        <v>0</v>
      </c>
      <c r="W1152">
        <v>0</v>
      </c>
      <c r="X1152">
        <v>0</v>
      </c>
      <c r="Y1152">
        <v>0</v>
      </c>
      <c r="Z1152">
        <v>0</v>
      </c>
      <c r="AA1152">
        <v>3</v>
      </c>
      <c r="AB1152">
        <v>11</v>
      </c>
      <c r="AC1152">
        <v>0</v>
      </c>
    </row>
    <row r="1153" spans="1:29" ht="16.5" x14ac:dyDescent="0.3">
      <c r="A1153">
        <v>10525</v>
      </c>
      <c r="B1153">
        <v>1986</v>
      </c>
      <c r="C1153" t="s">
        <v>29</v>
      </c>
      <c r="D1153" t="s">
        <v>30</v>
      </c>
      <c r="E1153">
        <v>26576</v>
      </c>
      <c r="F1153">
        <v>1</v>
      </c>
      <c r="G1153">
        <v>0</v>
      </c>
      <c r="H1153" s="1">
        <v>41195</v>
      </c>
      <c r="I1153">
        <v>40</v>
      </c>
      <c r="J1153">
        <v>10</v>
      </c>
      <c r="K1153">
        <v>0</v>
      </c>
      <c r="L1153">
        <v>8</v>
      </c>
      <c r="M1153">
        <v>0</v>
      </c>
      <c r="N1153">
        <v>0</v>
      </c>
      <c r="O1153">
        <v>9</v>
      </c>
      <c r="P1153">
        <v>1</v>
      </c>
      <c r="Q1153">
        <v>1</v>
      </c>
      <c r="R1153">
        <v>0</v>
      </c>
      <c r="S1153">
        <v>2</v>
      </c>
      <c r="T1153">
        <v>9</v>
      </c>
      <c r="U1153">
        <v>1</v>
      </c>
      <c r="V1153">
        <v>0</v>
      </c>
      <c r="W1153">
        <v>0</v>
      </c>
      <c r="X1153">
        <v>0</v>
      </c>
      <c r="Y1153">
        <v>0</v>
      </c>
      <c r="Z1153">
        <v>0</v>
      </c>
      <c r="AA1153">
        <v>3</v>
      </c>
      <c r="AB1153">
        <v>11</v>
      </c>
      <c r="AC1153">
        <v>1</v>
      </c>
    </row>
    <row r="1154" spans="1:29" ht="16.5" x14ac:dyDescent="0.3">
      <c r="A1154">
        <v>1453</v>
      </c>
      <c r="B1154">
        <v>1943</v>
      </c>
      <c r="C1154" t="s">
        <v>32</v>
      </c>
      <c r="D1154" t="s">
        <v>38</v>
      </c>
      <c r="E1154">
        <v>57513</v>
      </c>
      <c r="F1154">
        <v>0</v>
      </c>
      <c r="G1154">
        <v>0</v>
      </c>
      <c r="H1154" s="1">
        <v>41461</v>
      </c>
      <c r="I1154">
        <v>59</v>
      </c>
      <c r="J1154">
        <v>735</v>
      </c>
      <c r="K1154">
        <v>40</v>
      </c>
      <c r="L1154">
        <v>183</v>
      </c>
      <c r="M1154">
        <v>52</v>
      </c>
      <c r="N1154">
        <v>20</v>
      </c>
      <c r="O1154">
        <v>30</v>
      </c>
      <c r="P1154">
        <v>2</v>
      </c>
      <c r="Q1154">
        <v>9</v>
      </c>
      <c r="R1154">
        <v>3</v>
      </c>
      <c r="S1154">
        <v>13</v>
      </c>
      <c r="T1154">
        <v>6</v>
      </c>
      <c r="U1154">
        <v>0</v>
      </c>
      <c r="V1154">
        <v>0</v>
      </c>
      <c r="W1154">
        <v>0</v>
      </c>
      <c r="X1154">
        <v>0</v>
      </c>
      <c r="Y1154">
        <v>0</v>
      </c>
      <c r="Z1154">
        <v>0</v>
      </c>
      <c r="AA1154">
        <v>3</v>
      </c>
      <c r="AB1154">
        <v>11</v>
      </c>
      <c r="AC1154">
        <v>0</v>
      </c>
    </row>
    <row r="1155" spans="1:29" ht="16.5" x14ac:dyDescent="0.3">
      <c r="A1155">
        <v>8310</v>
      </c>
      <c r="B1155">
        <v>1964</v>
      </c>
      <c r="C1155" t="s">
        <v>29</v>
      </c>
      <c r="D1155" t="s">
        <v>31</v>
      </c>
      <c r="E1155">
        <v>68142</v>
      </c>
      <c r="F1155">
        <v>0</v>
      </c>
      <c r="G1155">
        <v>1</v>
      </c>
      <c r="H1155" s="1">
        <v>41150</v>
      </c>
      <c r="I1155">
        <v>96</v>
      </c>
      <c r="J1155">
        <v>897</v>
      </c>
      <c r="K1155">
        <v>126</v>
      </c>
      <c r="L1155">
        <v>196</v>
      </c>
      <c r="M1155">
        <v>91</v>
      </c>
      <c r="N1155">
        <v>112</v>
      </c>
      <c r="O1155">
        <v>37</v>
      </c>
      <c r="P1155">
        <v>3</v>
      </c>
      <c r="Q1155">
        <v>10</v>
      </c>
      <c r="R1155">
        <v>4</v>
      </c>
      <c r="S1155">
        <v>7</v>
      </c>
      <c r="T1155">
        <v>6</v>
      </c>
      <c r="U1155">
        <v>0</v>
      </c>
      <c r="V1155">
        <v>0</v>
      </c>
      <c r="W1155">
        <v>0</v>
      </c>
      <c r="X1155">
        <v>0</v>
      </c>
      <c r="Y1155">
        <v>0</v>
      </c>
      <c r="Z1155">
        <v>0</v>
      </c>
      <c r="AA1155">
        <v>3</v>
      </c>
      <c r="AB1155">
        <v>11</v>
      </c>
      <c r="AC1155">
        <v>0</v>
      </c>
    </row>
    <row r="1156" spans="1:29" ht="16.5" x14ac:dyDescent="0.3">
      <c r="A1156">
        <v>10710</v>
      </c>
      <c r="B1156">
        <v>1979</v>
      </c>
      <c r="C1156" t="s">
        <v>29</v>
      </c>
      <c r="D1156" t="s">
        <v>33</v>
      </c>
      <c r="E1156">
        <v>7500</v>
      </c>
      <c r="F1156">
        <v>0</v>
      </c>
      <c r="G1156">
        <v>1</v>
      </c>
      <c r="H1156" s="1">
        <v>41150</v>
      </c>
      <c r="I1156">
        <v>61</v>
      </c>
      <c r="J1156">
        <v>5</v>
      </c>
      <c r="K1156">
        <v>2</v>
      </c>
      <c r="L1156">
        <v>3</v>
      </c>
      <c r="M1156">
        <v>3</v>
      </c>
      <c r="N1156">
        <v>0</v>
      </c>
      <c r="O1156">
        <v>5</v>
      </c>
      <c r="P1156">
        <v>1</v>
      </c>
      <c r="Q1156">
        <v>1</v>
      </c>
      <c r="R1156">
        <v>0</v>
      </c>
      <c r="S1156">
        <v>2</v>
      </c>
      <c r="T1156">
        <v>8</v>
      </c>
      <c r="U1156">
        <v>0</v>
      </c>
      <c r="V1156">
        <v>0</v>
      </c>
      <c r="W1156">
        <v>0</v>
      </c>
      <c r="X1156">
        <v>0</v>
      </c>
      <c r="Y1156">
        <v>0</v>
      </c>
      <c r="Z1156">
        <v>0</v>
      </c>
      <c r="AA1156">
        <v>3</v>
      </c>
      <c r="AB1156">
        <v>11</v>
      </c>
      <c r="AC1156">
        <v>0</v>
      </c>
    </row>
    <row r="1157" spans="1:29" ht="16.5" x14ac:dyDescent="0.3">
      <c r="A1157">
        <v>5031</v>
      </c>
      <c r="B1157">
        <v>1974</v>
      </c>
      <c r="C1157" t="s">
        <v>29</v>
      </c>
      <c r="D1157" t="s">
        <v>31</v>
      </c>
      <c r="E1157">
        <v>83145</v>
      </c>
      <c r="F1157">
        <v>0</v>
      </c>
      <c r="G1157">
        <v>0</v>
      </c>
      <c r="H1157" s="1">
        <v>41174</v>
      </c>
      <c r="I1157">
        <v>14</v>
      </c>
      <c r="J1157">
        <v>777</v>
      </c>
      <c r="K1157">
        <v>35</v>
      </c>
      <c r="L1157">
        <v>731</v>
      </c>
      <c r="M1157">
        <v>39</v>
      </c>
      <c r="N1157">
        <v>137</v>
      </c>
      <c r="O1157">
        <v>114</v>
      </c>
      <c r="P1157">
        <v>1</v>
      </c>
      <c r="Q1157">
        <v>5</v>
      </c>
      <c r="R1157">
        <v>9</v>
      </c>
      <c r="S1157">
        <v>11</v>
      </c>
      <c r="T1157">
        <v>2</v>
      </c>
      <c r="U1157">
        <v>0</v>
      </c>
      <c r="V1157">
        <v>0</v>
      </c>
      <c r="W1157">
        <v>1</v>
      </c>
      <c r="X1157">
        <v>0</v>
      </c>
      <c r="Y1157">
        <v>0</v>
      </c>
      <c r="Z1157">
        <v>0</v>
      </c>
      <c r="AA1157">
        <v>3</v>
      </c>
      <c r="AB1157">
        <v>11</v>
      </c>
      <c r="AC1157">
        <v>1</v>
      </c>
    </row>
    <row r="1158" spans="1:29" ht="16.5" x14ac:dyDescent="0.3">
      <c r="A1158">
        <v>2613</v>
      </c>
      <c r="B1158">
        <v>1960</v>
      </c>
      <c r="C1158" t="s">
        <v>34</v>
      </c>
      <c r="D1158" t="s">
        <v>33</v>
      </c>
      <c r="E1158">
        <v>54197</v>
      </c>
      <c r="F1158">
        <v>0</v>
      </c>
      <c r="G1158">
        <v>1</v>
      </c>
      <c r="H1158" s="1">
        <v>41732</v>
      </c>
      <c r="I1158">
        <v>16</v>
      </c>
      <c r="J1158">
        <v>162</v>
      </c>
      <c r="K1158">
        <v>6</v>
      </c>
      <c r="L1158">
        <v>37</v>
      </c>
      <c r="M1158">
        <v>6</v>
      </c>
      <c r="N1158">
        <v>13</v>
      </c>
      <c r="O1158">
        <v>13</v>
      </c>
      <c r="P1158">
        <v>2</v>
      </c>
      <c r="Q1158">
        <v>1</v>
      </c>
      <c r="R1158">
        <v>3</v>
      </c>
      <c r="S1158">
        <v>6</v>
      </c>
      <c r="T1158">
        <v>1</v>
      </c>
      <c r="U1158">
        <v>0</v>
      </c>
      <c r="V1158">
        <v>0</v>
      </c>
      <c r="W1158">
        <v>0</v>
      </c>
      <c r="X1158">
        <v>0</v>
      </c>
      <c r="Y1158">
        <v>0</v>
      </c>
      <c r="Z1158">
        <v>0</v>
      </c>
      <c r="AA1158">
        <v>3</v>
      </c>
      <c r="AB1158">
        <v>11</v>
      </c>
      <c r="AC1158">
        <v>0</v>
      </c>
    </row>
    <row r="1159" spans="1:29" ht="16.5" x14ac:dyDescent="0.3">
      <c r="A1159">
        <v>213</v>
      </c>
      <c r="B1159">
        <v>1963</v>
      </c>
      <c r="C1159" t="s">
        <v>32</v>
      </c>
      <c r="D1159" t="s">
        <v>30</v>
      </c>
      <c r="E1159">
        <v>23091</v>
      </c>
      <c r="F1159">
        <v>1</v>
      </c>
      <c r="G1159">
        <v>1</v>
      </c>
      <c r="H1159" s="1">
        <v>41787</v>
      </c>
      <c r="I1159">
        <v>98</v>
      </c>
      <c r="J1159">
        <v>35</v>
      </c>
      <c r="K1159">
        <v>0</v>
      </c>
      <c r="L1159">
        <v>11</v>
      </c>
      <c r="M1159">
        <v>0</v>
      </c>
      <c r="N1159">
        <v>0</v>
      </c>
      <c r="O1159">
        <v>2</v>
      </c>
      <c r="P1159">
        <v>4</v>
      </c>
      <c r="Q1159">
        <v>2</v>
      </c>
      <c r="R1159">
        <v>1</v>
      </c>
      <c r="S1159">
        <v>3</v>
      </c>
      <c r="T1159">
        <v>7</v>
      </c>
      <c r="U1159">
        <v>0</v>
      </c>
      <c r="V1159">
        <v>0</v>
      </c>
      <c r="W1159">
        <v>0</v>
      </c>
      <c r="X1159">
        <v>0</v>
      </c>
      <c r="Y1159">
        <v>0</v>
      </c>
      <c r="Z1159">
        <v>0</v>
      </c>
      <c r="AA1159">
        <v>3</v>
      </c>
      <c r="AB1159">
        <v>11</v>
      </c>
      <c r="AC1159">
        <v>0</v>
      </c>
    </row>
    <row r="1160" spans="1:29" ht="16.5" x14ac:dyDescent="0.3">
      <c r="A1160">
        <v>967</v>
      </c>
      <c r="B1160">
        <v>1976</v>
      </c>
      <c r="C1160" t="s">
        <v>29</v>
      </c>
      <c r="D1160" t="s">
        <v>33</v>
      </c>
      <c r="E1160">
        <v>46049</v>
      </c>
      <c r="F1160">
        <v>1</v>
      </c>
      <c r="G1160">
        <v>1</v>
      </c>
      <c r="H1160" s="1">
        <v>41476</v>
      </c>
      <c r="I1160">
        <v>11</v>
      </c>
      <c r="J1160">
        <v>342</v>
      </c>
      <c r="K1160">
        <v>9</v>
      </c>
      <c r="L1160">
        <v>112</v>
      </c>
      <c r="M1160">
        <v>19</v>
      </c>
      <c r="N1160">
        <v>14</v>
      </c>
      <c r="O1160">
        <v>19</v>
      </c>
      <c r="P1160">
        <v>10</v>
      </c>
      <c r="Q1160">
        <v>5</v>
      </c>
      <c r="R1160">
        <v>2</v>
      </c>
      <c r="S1160">
        <v>9</v>
      </c>
      <c r="T1160">
        <v>7</v>
      </c>
      <c r="U1160">
        <v>0</v>
      </c>
      <c r="V1160">
        <v>0</v>
      </c>
      <c r="W1160">
        <v>0</v>
      </c>
      <c r="X1160">
        <v>0</v>
      </c>
      <c r="Y1160">
        <v>0</v>
      </c>
      <c r="Z1160">
        <v>0</v>
      </c>
      <c r="AA1160">
        <v>3</v>
      </c>
      <c r="AB1160">
        <v>11</v>
      </c>
      <c r="AC1160">
        <v>1</v>
      </c>
    </row>
    <row r="1161" spans="1:29" ht="16.5" x14ac:dyDescent="0.3">
      <c r="A1161">
        <v>1077</v>
      </c>
      <c r="B1161">
        <v>1974</v>
      </c>
      <c r="C1161" t="s">
        <v>29</v>
      </c>
      <c r="D1161" t="s">
        <v>31</v>
      </c>
      <c r="E1161">
        <v>56715</v>
      </c>
      <c r="F1161">
        <v>0</v>
      </c>
      <c r="G1161">
        <v>0</v>
      </c>
      <c r="H1161" s="1">
        <v>41248</v>
      </c>
      <c r="I1161">
        <v>52</v>
      </c>
      <c r="J1161">
        <v>258</v>
      </c>
      <c r="K1161">
        <v>105</v>
      </c>
      <c r="L1161">
        <v>239</v>
      </c>
      <c r="M1161">
        <v>237</v>
      </c>
      <c r="N1161">
        <v>172</v>
      </c>
      <c r="O1161">
        <v>9</v>
      </c>
      <c r="P1161">
        <v>1</v>
      </c>
      <c r="Q1161">
        <v>7</v>
      </c>
      <c r="R1161">
        <v>3</v>
      </c>
      <c r="S1161">
        <v>4</v>
      </c>
      <c r="T1161">
        <v>4</v>
      </c>
      <c r="U1161">
        <v>0</v>
      </c>
      <c r="V1161">
        <v>0</v>
      </c>
      <c r="W1161">
        <v>0</v>
      </c>
      <c r="X1161">
        <v>0</v>
      </c>
      <c r="Y1161">
        <v>0</v>
      </c>
      <c r="Z1161">
        <v>0</v>
      </c>
      <c r="AA1161">
        <v>3</v>
      </c>
      <c r="AB1161">
        <v>11</v>
      </c>
      <c r="AC1161">
        <v>0</v>
      </c>
    </row>
    <row r="1162" spans="1:29" ht="16.5" x14ac:dyDescent="0.3">
      <c r="A1162">
        <v>7959</v>
      </c>
      <c r="B1162">
        <v>1961</v>
      </c>
      <c r="C1162" t="s">
        <v>29</v>
      </c>
      <c r="D1162" t="s">
        <v>33</v>
      </c>
      <c r="E1162">
        <v>79410</v>
      </c>
      <c r="F1162">
        <v>0</v>
      </c>
      <c r="G1162">
        <v>0</v>
      </c>
      <c r="H1162" s="1">
        <v>41788</v>
      </c>
      <c r="I1162">
        <v>19</v>
      </c>
      <c r="J1162">
        <v>658</v>
      </c>
      <c r="K1162">
        <v>80</v>
      </c>
      <c r="L1162">
        <v>483</v>
      </c>
      <c r="M1162">
        <v>123</v>
      </c>
      <c r="N1162">
        <v>13</v>
      </c>
      <c r="O1162">
        <v>13</v>
      </c>
      <c r="P1162">
        <v>1</v>
      </c>
      <c r="Q1162">
        <v>3</v>
      </c>
      <c r="R1162">
        <v>2</v>
      </c>
      <c r="S1162">
        <v>5</v>
      </c>
      <c r="T1162">
        <v>1</v>
      </c>
      <c r="U1162">
        <v>0</v>
      </c>
      <c r="V1162">
        <v>0</v>
      </c>
      <c r="W1162">
        <v>0</v>
      </c>
      <c r="X1162">
        <v>0</v>
      </c>
      <c r="Y1162">
        <v>0</v>
      </c>
      <c r="Z1162">
        <v>0</v>
      </c>
      <c r="AA1162">
        <v>3</v>
      </c>
      <c r="AB1162">
        <v>11</v>
      </c>
      <c r="AC1162">
        <v>0</v>
      </c>
    </row>
    <row r="1163" spans="1:29" ht="16.5" x14ac:dyDescent="0.3">
      <c r="A1163">
        <v>640</v>
      </c>
      <c r="B1163">
        <v>1951</v>
      </c>
      <c r="C1163" t="s">
        <v>29</v>
      </c>
      <c r="D1163" t="s">
        <v>33</v>
      </c>
      <c r="E1163">
        <v>57304</v>
      </c>
      <c r="F1163">
        <v>0</v>
      </c>
      <c r="G1163">
        <v>1</v>
      </c>
      <c r="H1163" s="1">
        <v>41344</v>
      </c>
      <c r="I1163">
        <v>61</v>
      </c>
      <c r="J1163">
        <v>356</v>
      </c>
      <c r="K1163">
        <v>80</v>
      </c>
      <c r="L1163">
        <v>329</v>
      </c>
      <c r="M1163">
        <v>138</v>
      </c>
      <c r="N1163">
        <v>17</v>
      </c>
      <c r="O1163">
        <v>106</v>
      </c>
      <c r="P1163">
        <v>2</v>
      </c>
      <c r="Q1163">
        <v>7</v>
      </c>
      <c r="R1163">
        <v>6</v>
      </c>
      <c r="S1163">
        <v>10</v>
      </c>
      <c r="T1163">
        <v>5</v>
      </c>
      <c r="U1163">
        <v>0</v>
      </c>
      <c r="V1163">
        <v>0</v>
      </c>
      <c r="W1163">
        <v>0</v>
      </c>
      <c r="X1163">
        <v>0</v>
      </c>
      <c r="Y1163">
        <v>0</v>
      </c>
      <c r="Z1163">
        <v>0</v>
      </c>
      <c r="AA1163">
        <v>3</v>
      </c>
      <c r="AB1163">
        <v>11</v>
      </c>
      <c r="AC1163">
        <v>0</v>
      </c>
    </row>
    <row r="1164" spans="1:29" ht="16.5" x14ac:dyDescent="0.3">
      <c r="A1164">
        <v>4252</v>
      </c>
      <c r="B1164">
        <v>1965</v>
      </c>
      <c r="C1164" t="s">
        <v>29</v>
      </c>
      <c r="D1164" t="s">
        <v>33</v>
      </c>
      <c r="E1164">
        <v>44375</v>
      </c>
      <c r="F1164">
        <v>0</v>
      </c>
      <c r="G1164">
        <v>1</v>
      </c>
      <c r="H1164" s="1">
        <v>41721</v>
      </c>
      <c r="I1164">
        <v>73</v>
      </c>
      <c r="J1164">
        <v>213</v>
      </c>
      <c r="K1164">
        <v>5</v>
      </c>
      <c r="L1164">
        <v>28</v>
      </c>
      <c r="M1164">
        <v>7</v>
      </c>
      <c r="N1164">
        <v>7</v>
      </c>
      <c r="O1164">
        <v>41</v>
      </c>
      <c r="P1164">
        <v>1</v>
      </c>
      <c r="Q1164">
        <v>4</v>
      </c>
      <c r="R1164">
        <v>1</v>
      </c>
      <c r="S1164">
        <v>6</v>
      </c>
      <c r="T1164">
        <v>5</v>
      </c>
      <c r="U1164">
        <v>0</v>
      </c>
      <c r="V1164">
        <v>0</v>
      </c>
      <c r="W1164">
        <v>0</v>
      </c>
      <c r="X1164">
        <v>0</v>
      </c>
      <c r="Y1164">
        <v>0</v>
      </c>
      <c r="Z1164">
        <v>0</v>
      </c>
      <c r="AA1164">
        <v>3</v>
      </c>
      <c r="AB1164">
        <v>11</v>
      </c>
      <c r="AC1164">
        <v>0</v>
      </c>
    </row>
    <row r="1165" spans="1:29" ht="16.5" x14ac:dyDescent="0.3">
      <c r="A1165">
        <v>8432</v>
      </c>
      <c r="B1165">
        <v>1956</v>
      </c>
      <c r="C1165" t="s">
        <v>29</v>
      </c>
      <c r="D1165" t="s">
        <v>31</v>
      </c>
      <c r="E1165">
        <v>54450</v>
      </c>
      <c r="F1165">
        <v>1</v>
      </c>
      <c r="G1165">
        <v>1</v>
      </c>
      <c r="H1165" s="1">
        <v>41166</v>
      </c>
      <c r="I1165">
        <v>0</v>
      </c>
      <c r="J1165">
        <v>454</v>
      </c>
      <c r="K1165">
        <v>0</v>
      </c>
      <c r="L1165">
        <v>171</v>
      </c>
      <c r="M1165">
        <v>8</v>
      </c>
      <c r="N1165">
        <v>19</v>
      </c>
      <c r="O1165">
        <v>32</v>
      </c>
      <c r="P1165">
        <v>12</v>
      </c>
      <c r="Q1165">
        <v>9</v>
      </c>
      <c r="R1165">
        <v>2</v>
      </c>
      <c r="S1165">
        <v>8</v>
      </c>
      <c r="T1165">
        <v>8</v>
      </c>
      <c r="U1165">
        <v>0</v>
      </c>
      <c r="V1165">
        <v>0</v>
      </c>
      <c r="W1165">
        <v>0</v>
      </c>
      <c r="X1165">
        <v>0</v>
      </c>
      <c r="Y1165">
        <v>0</v>
      </c>
      <c r="Z1165">
        <v>0</v>
      </c>
      <c r="AA1165">
        <v>3</v>
      </c>
      <c r="AB1165">
        <v>11</v>
      </c>
      <c r="AC1165">
        <v>0</v>
      </c>
    </row>
    <row r="1166" spans="1:29" ht="16.5" x14ac:dyDescent="0.3">
      <c r="A1166">
        <v>6218</v>
      </c>
      <c r="B1166">
        <v>1965</v>
      </c>
      <c r="C1166" t="s">
        <v>29</v>
      </c>
      <c r="D1166" t="s">
        <v>33</v>
      </c>
      <c r="E1166">
        <v>59594</v>
      </c>
      <c r="F1166">
        <v>0</v>
      </c>
      <c r="G1166">
        <v>1</v>
      </c>
      <c r="H1166" s="1">
        <v>41202</v>
      </c>
      <c r="I1166">
        <v>74</v>
      </c>
      <c r="J1166">
        <v>457</v>
      </c>
      <c r="K1166">
        <v>4</v>
      </c>
      <c r="L1166">
        <v>29</v>
      </c>
      <c r="M1166">
        <v>0</v>
      </c>
      <c r="N1166">
        <v>0</v>
      </c>
      <c r="O1166">
        <v>9</v>
      </c>
      <c r="P1166">
        <v>1</v>
      </c>
      <c r="Q1166">
        <v>8</v>
      </c>
      <c r="R1166">
        <v>1</v>
      </c>
      <c r="S1166">
        <v>7</v>
      </c>
      <c r="T1166">
        <v>7</v>
      </c>
      <c r="U1166">
        <v>0</v>
      </c>
      <c r="V1166">
        <v>1</v>
      </c>
      <c r="W1166">
        <v>0</v>
      </c>
      <c r="X1166">
        <v>0</v>
      </c>
      <c r="Y1166">
        <v>0</v>
      </c>
      <c r="Z1166">
        <v>0</v>
      </c>
      <c r="AA1166">
        <v>3</v>
      </c>
      <c r="AB1166">
        <v>11</v>
      </c>
      <c r="AC1166">
        <v>0</v>
      </c>
    </row>
    <row r="1167" spans="1:29" ht="16.5" x14ac:dyDescent="0.3">
      <c r="A1167">
        <v>6905</v>
      </c>
      <c r="B1167">
        <v>1994</v>
      </c>
      <c r="C1167" t="s">
        <v>29</v>
      </c>
      <c r="D1167" t="s">
        <v>31</v>
      </c>
      <c r="E1167">
        <v>80685</v>
      </c>
      <c r="F1167">
        <v>0</v>
      </c>
      <c r="G1167">
        <v>0</v>
      </c>
      <c r="H1167" s="1">
        <v>41143</v>
      </c>
      <c r="I1167">
        <v>55</v>
      </c>
      <c r="J1167">
        <v>241</v>
      </c>
      <c r="K1167">
        <v>45</v>
      </c>
      <c r="L1167">
        <v>604</v>
      </c>
      <c r="M1167">
        <v>34</v>
      </c>
      <c r="N1167">
        <v>26</v>
      </c>
      <c r="O1167">
        <v>54</v>
      </c>
      <c r="P1167">
        <v>1</v>
      </c>
      <c r="Q1167">
        <v>6</v>
      </c>
      <c r="R1167">
        <v>4</v>
      </c>
      <c r="S1167">
        <v>10</v>
      </c>
      <c r="T1167">
        <v>2</v>
      </c>
      <c r="U1167">
        <v>0</v>
      </c>
      <c r="V1167">
        <v>0</v>
      </c>
      <c r="W1167">
        <v>0</v>
      </c>
      <c r="X1167">
        <v>0</v>
      </c>
      <c r="Y1167">
        <v>0</v>
      </c>
      <c r="Z1167">
        <v>0</v>
      </c>
      <c r="AA1167">
        <v>3</v>
      </c>
      <c r="AB1167">
        <v>11</v>
      </c>
      <c r="AC1167">
        <v>0</v>
      </c>
    </row>
    <row r="1168" spans="1:29" ht="16.5" x14ac:dyDescent="0.3">
      <c r="A1168">
        <v>5922</v>
      </c>
      <c r="B1168">
        <v>1974</v>
      </c>
      <c r="C1168" t="s">
        <v>32</v>
      </c>
      <c r="D1168" t="s">
        <v>33</v>
      </c>
      <c r="E1168">
        <v>40344</v>
      </c>
      <c r="F1168">
        <v>0</v>
      </c>
      <c r="G1168">
        <v>1</v>
      </c>
      <c r="H1168" s="1">
        <v>41560</v>
      </c>
      <c r="I1168">
        <v>48</v>
      </c>
      <c r="J1168">
        <v>210</v>
      </c>
      <c r="K1168">
        <v>0</v>
      </c>
      <c r="L1168">
        <v>6</v>
      </c>
      <c r="M1168">
        <v>0</v>
      </c>
      <c r="N1168">
        <v>0</v>
      </c>
      <c r="O1168">
        <v>2</v>
      </c>
      <c r="P1168">
        <v>2</v>
      </c>
      <c r="Q1168">
        <v>4</v>
      </c>
      <c r="R1168">
        <v>1</v>
      </c>
      <c r="S1168">
        <v>5</v>
      </c>
      <c r="T1168">
        <v>7</v>
      </c>
      <c r="U1168">
        <v>0</v>
      </c>
      <c r="V1168">
        <v>0</v>
      </c>
      <c r="W1168">
        <v>0</v>
      </c>
      <c r="X1168">
        <v>0</v>
      </c>
      <c r="Y1168">
        <v>0</v>
      </c>
      <c r="Z1168">
        <v>0</v>
      </c>
      <c r="AA1168">
        <v>3</v>
      </c>
      <c r="AB1168">
        <v>11</v>
      </c>
      <c r="AC1168">
        <v>0</v>
      </c>
    </row>
    <row r="1169" spans="1:29" ht="16.5" x14ac:dyDescent="0.3">
      <c r="A1169">
        <v>3598</v>
      </c>
      <c r="B1169">
        <v>1972</v>
      </c>
      <c r="C1169" t="s">
        <v>29</v>
      </c>
      <c r="D1169" t="s">
        <v>33</v>
      </c>
      <c r="E1169">
        <v>62710</v>
      </c>
      <c r="F1169">
        <v>0</v>
      </c>
      <c r="G1169">
        <v>1</v>
      </c>
      <c r="H1169" s="1">
        <v>41417</v>
      </c>
      <c r="I1169">
        <v>53</v>
      </c>
      <c r="J1169">
        <v>441</v>
      </c>
      <c r="K1169">
        <v>35</v>
      </c>
      <c r="L1169">
        <v>83</v>
      </c>
      <c r="M1169">
        <v>7</v>
      </c>
      <c r="N1169">
        <v>29</v>
      </c>
      <c r="O1169">
        <v>11</v>
      </c>
      <c r="P1169">
        <v>4</v>
      </c>
      <c r="Q1169">
        <v>4</v>
      </c>
      <c r="R1169">
        <v>2</v>
      </c>
      <c r="S1169">
        <v>12</v>
      </c>
      <c r="T1169">
        <v>4</v>
      </c>
      <c r="U1169">
        <v>0</v>
      </c>
      <c r="V1169">
        <v>0</v>
      </c>
      <c r="W1169">
        <v>0</v>
      </c>
      <c r="X1169">
        <v>0</v>
      </c>
      <c r="Y1169">
        <v>0</v>
      </c>
      <c r="Z1169">
        <v>0</v>
      </c>
      <c r="AA1169">
        <v>3</v>
      </c>
      <c r="AB1169">
        <v>11</v>
      </c>
      <c r="AC1169">
        <v>0</v>
      </c>
    </row>
    <row r="1170" spans="1:29" ht="16.5" x14ac:dyDescent="0.3">
      <c r="A1170">
        <v>6116</v>
      </c>
      <c r="B1170">
        <v>1968</v>
      </c>
      <c r="C1170" t="s">
        <v>37</v>
      </c>
      <c r="D1170" t="s">
        <v>33</v>
      </c>
      <c r="E1170">
        <v>48985</v>
      </c>
      <c r="F1170">
        <v>0</v>
      </c>
      <c r="G1170">
        <v>1</v>
      </c>
      <c r="H1170" s="1">
        <v>41460</v>
      </c>
      <c r="I1170">
        <v>13</v>
      </c>
      <c r="J1170">
        <v>19</v>
      </c>
      <c r="K1170">
        <v>13</v>
      </c>
      <c r="L1170">
        <v>18</v>
      </c>
      <c r="M1170">
        <v>10</v>
      </c>
      <c r="N1170">
        <v>7</v>
      </c>
      <c r="O1170">
        <v>8</v>
      </c>
      <c r="P1170">
        <v>1</v>
      </c>
      <c r="Q1170">
        <v>1</v>
      </c>
      <c r="R1170">
        <v>1</v>
      </c>
      <c r="S1170">
        <v>3</v>
      </c>
      <c r="T1170">
        <v>3</v>
      </c>
      <c r="U1170">
        <v>0</v>
      </c>
      <c r="V1170">
        <v>0</v>
      </c>
      <c r="W1170">
        <v>0</v>
      </c>
      <c r="X1170">
        <v>0</v>
      </c>
      <c r="Y1170">
        <v>0</v>
      </c>
      <c r="Z1170">
        <v>0</v>
      </c>
      <c r="AA1170">
        <v>3</v>
      </c>
      <c r="AB1170">
        <v>11</v>
      </c>
      <c r="AC1170">
        <v>0</v>
      </c>
    </row>
    <row r="1171" spans="1:29" ht="16.5" x14ac:dyDescent="0.3">
      <c r="A1171">
        <v>6263</v>
      </c>
      <c r="B1171">
        <v>1968</v>
      </c>
      <c r="C1171" t="s">
        <v>29</v>
      </c>
      <c r="D1171" t="s">
        <v>31</v>
      </c>
      <c r="E1171">
        <v>35322</v>
      </c>
      <c r="F1171">
        <v>1</v>
      </c>
      <c r="G1171">
        <v>2</v>
      </c>
      <c r="H1171" s="1">
        <v>41143</v>
      </c>
      <c r="I1171">
        <v>34</v>
      </c>
      <c r="J1171">
        <v>28</v>
      </c>
      <c r="K1171">
        <v>9</v>
      </c>
      <c r="L1171">
        <v>37</v>
      </c>
      <c r="M1171">
        <v>12</v>
      </c>
      <c r="N1171">
        <v>7</v>
      </c>
      <c r="O1171">
        <v>13</v>
      </c>
      <c r="P1171">
        <v>3</v>
      </c>
      <c r="Q1171">
        <v>2</v>
      </c>
      <c r="R1171">
        <v>0</v>
      </c>
      <c r="S1171">
        <v>4</v>
      </c>
      <c r="T1171">
        <v>8</v>
      </c>
      <c r="U1171">
        <v>0</v>
      </c>
      <c r="V1171">
        <v>0</v>
      </c>
      <c r="W1171">
        <v>0</v>
      </c>
      <c r="X1171">
        <v>0</v>
      </c>
      <c r="Y1171">
        <v>0</v>
      </c>
      <c r="Z1171">
        <v>0</v>
      </c>
      <c r="AA1171">
        <v>3</v>
      </c>
      <c r="AB1171">
        <v>11</v>
      </c>
      <c r="AC1171">
        <v>0</v>
      </c>
    </row>
    <row r="1172" spans="1:29" ht="16.5" x14ac:dyDescent="0.3">
      <c r="A1172">
        <v>10486</v>
      </c>
      <c r="B1172">
        <v>1948</v>
      </c>
      <c r="C1172" t="s">
        <v>29</v>
      </c>
      <c r="D1172" t="s">
        <v>33</v>
      </c>
      <c r="E1172">
        <v>77142</v>
      </c>
      <c r="F1172">
        <v>0</v>
      </c>
      <c r="G1172">
        <v>0</v>
      </c>
      <c r="H1172" s="1">
        <v>41423</v>
      </c>
      <c r="I1172">
        <v>54</v>
      </c>
      <c r="J1172">
        <v>476</v>
      </c>
      <c r="K1172">
        <v>75</v>
      </c>
      <c r="L1172">
        <v>162</v>
      </c>
      <c r="M1172">
        <v>29</v>
      </c>
      <c r="N1172">
        <v>151</v>
      </c>
      <c r="O1172">
        <v>97</v>
      </c>
      <c r="P1172">
        <v>1</v>
      </c>
      <c r="Q1172">
        <v>4</v>
      </c>
      <c r="R1172">
        <v>4</v>
      </c>
      <c r="S1172">
        <v>8</v>
      </c>
      <c r="T1172">
        <v>2</v>
      </c>
      <c r="U1172">
        <v>0</v>
      </c>
      <c r="V1172">
        <v>0</v>
      </c>
      <c r="W1172">
        <v>0</v>
      </c>
      <c r="X1172">
        <v>0</v>
      </c>
      <c r="Y1172">
        <v>0</v>
      </c>
      <c r="Z1172">
        <v>0</v>
      </c>
      <c r="AA1172">
        <v>3</v>
      </c>
      <c r="AB1172">
        <v>11</v>
      </c>
      <c r="AC1172">
        <v>0</v>
      </c>
    </row>
    <row r="1173" spans="1:29" ht="16.5" x14ac:dyDescent="0.3">
      <c r="A1173">
        <v>2410</v>
      </c>
      <c r="B1173">
        <v>1969</v>
      </c>
      <c r="C1173" t="s">
        <v>29</v>
      </c>
      <c r="D1173" t="s">
        <v>30</v>
      </c>
      <c r="E1173">
        <v>81657</v>
      </c>
      <c r="F1173">
        <v>0</v>
      </c>
      <c r="G1173">
        <v>0</v>
      </c>
      <c r="H1173" s="1">
        <v>41661</v>
      </c>
      <c r="I1173">
        <v>69</v>
      </c>
      <c r="J1173">
        <v>364</v>
      </c>
      <c r="K1173">
        <v>40</v>
      </c>
      <c r="L1173">
        <v>425</v>
      </c>
      <c r="M1173">
        <v>158</v>
      </c>
      <c r="N1173">
        <v>60</v>
      </c>
      <c r="O1173">
        <v>50</v>
      </c>
      <c r="P1173">
        <v>1</v>
      </c>
      <c r="Q1173">
        <v>3</v>
      </c>
      <c r="R1173">
        <v>4</v>
      </c>
      <c r="S1173">
        <v>8</v>
      </c>
      <c r="T1173">
        <v>1</v>
      </c>
      <c r="U1173">
        <v>0</v>
      </c>
      <c r="V1173">
        <v>0</v>
      </c>
      <c r="W1173">
        <v>0</v>
      </c>
      <c r="X1173">
        <v>0</v>
      </c>
      <c r="Y1173">
        <v>0</v>
      </c>
      <c r="Z1173">
        <v>0</v>
      </c>
      <c r="AA1173">
        <v>3</v>
      </c>
      <c r="AB1173">
        <v>11</v>
      </c>
      <c r="AC1173">
        <v>0</v>
      </c>
    </row>
    <row r="1174" spans="1:29" ht="16.5" x14ac:dyDescent="0.3">
      <c r="A1174">
        <v>193</v>
      </c>
      <c r="B1174">
        <v>1996</v>
      </c>
      <c r="C1174" t="s">
        <v>36</v>
      </c>
      <c r="D1174" t="s">
        <v>33</v>
      </c>
      <c r="E1174">
        <v>14421</v>
      </c>
      <c r="F1174">
        <v>0</v>
      </c>
      <c r="G1174">
        <v>0</v>
      </c>
      <c r="H1174" s="1">
        <v>41687</v>
      </c>
      <c r="I1174">
        <v>81</v>
      </c>
      <c r="J1174">
        <v>0</v>
      </c>
      <c r="K1174">
        <v>0</v>
      </c>
      <c r="L1174">
        <v>2</v>
      </c>
      <c r="M1174">
        <v>3</v>
      </c>
      <c r="N1174">
        <v>3</v>
      </c>
      <c r="O1174">
        <v>8</v>
      </c>
      <c r="P1174">
        <v>1</v>
      </c>
      <c r="Q1174">
        <v>1</v>
      </c>
      <c r="R1174">
        <v>0</v>
      </c>
      <c r="S1174">
        <v>2</v>
      </c>
      <c r="T1174">
        <v>5</v>
      </c>
      <c r="U1174">
        <v>1</v>
      </c>
      <c r="V1174">
        <v>0</v>
      </c>
      <c r="W1174">
        <v>0</v>
      </c>
      <c r="X1174">
        <v>0</v>
      </c>
      <c r="Y1174">
        <v>0</v>
      </c>
      <c r="Z1174">
        <v>0</v>
      </c>
      <c r="AA1174">
        <v>3</v>
      </c>
      <c r="AB1174">
        <v>11</v>
      </c>
      <c r="AC1174">
        <v>0</v>
      </c>
    </row>
    <row r="1175" spans="1:29" ht="16.5" x14ac:dyDescent="0.3">
      <c r="A1175">
        <v>3363</v>
      </c>
      <c r="B1175">
        <v>1974</v>
      </c>
      <c r="C1175" t="s">
        <v>37</v>
      </c>
      <c r="D1175" t="s">
        <v>33</v>
      </c>
      <c r="E1175">
        <v>20130</v>
      </c>
      <c r="F1175">
        <v>0</v>
      </c>
      <c r="G1175">
        <v>0</v>
      </c>
      <c r="H1175" s="1">
        <v>41715</v>
      </c>
      <c r="I1175">
        <v>99</v>
      </c>
      <c r="J1175">
        <v>0</v>
      </c>
      <c r="K1175">
        <v>6</v>
      </c>
      <c r="L1175">
        <v>3</v>
      </c>
      <c r="M1175">
        <v>7</v>
      </c>
      <c r="N1175">
        <v>6</v>
      </c>
      <c r="O1175">
        <v>12</v>
      </c>
      <c r="P1175">
        <v>1</v>
      </c>
      <c r="Q1175">
        <v>1</v>
      </c>
      <c r="R1175">
        <v>0</v>
      </c>
      <c r="S1175">
        <v>3</v>
      </c>
      <c r="T1175">
        <v>8</v>
      </c>
      <c r="U1175">
        <v>0</v>
      </c>
      <c r="V1175">
        <v>0</v>
      </c>
      <c r="W1175">
        <v>0</v>
      </c>
      <c r="X1175">
        <v>0</v>
      </c>
      <c r="Y1175">
        <v>0</v>
      </c>
      <c r="Z1175">
        <v>0</v>
      </c>
      <c r="AA1175">
        <v>3</v>
      </c>
      <c r="AB1175">
        <v>11</v>
      </c>
      <c r="AC1175">
        <v>0</v>
      </c>
    </row>
    <row r="1176" spans="1:29" ht="16.5" x14ac:dyDescent="0.3">
      <c r="A1176">
        <v>8278</v>
      </c>
      <c r="B1176">
        <v>1990</v>
      </c>
      <c r="C1176" t="s">
        <v>32</v>
      </c>
      <c r="D1176" t="s">
        <v>33</v>
      </c>
      <c r="E1176">
        <v>74214</v>
      </c>
      <c r="F1176">
        <v>0</v>
      </c>
      <c r="G1176">
        <v>0</v>
      </c>
      <c r="H1176" s="1">
        <v>41147</v>
      </c>
      <c r="I1176">
        <v>3</v>
      </c>
      <c r="J1176">
        <v>863</v>
      </c>
      <c r="K1176">
        <v>83</v>
      </c>
      <c r="L1176">
        <v>547</v>
      </c>
      <c r="M1176">
        <v>86</v>
      </c>
      <c r="N1176">
        <v>99</v>
      </c>
      <c r="O1176">
        <v>33</v>
      </c>
      <c r="P1176">
        <v>1</v>
      </c>
      <c r="Q1176">
        <v>8</v>
      </c>
      <c r="R1176">
        <v>2</v>
      </c>
      <c r="S1176">
        <v>5</v>
      </c>
      <c r="T1176">
        <v>5</v>
      </c>
      <c r="U1176">
        <v>0</v>
      </c>
      <c r="V1176">
        <v>0</v>
      </c>
      <c r="W1176">
        <v>0</v>
      </c>
      <c r="X1176">
        <v>0</v>
      </c>
      <c r="Y1176">
        <v>0</v>
      </c>
      <c r="Z1176">
        <v>0</v>
      </c>
      <c r="AA1176">
        <v>3</v>
      </c>
      <c r="AB1176">
        <v>11</v>
      </c>
      <c r="AC1176">
        <v>0</v>
      </c>
    </row>
    <row r="1177" spans="1:29" ht="16.5" x14ac:dyDescent="0.3">
      <c r="A1177">
        <v>10660</v>
      </c>
      <c r="B1177">
        <v>1957</v>
      </c>
      <c r="C1177" t="s">
        <v>34</v>
      </c>
      <c r="D1177" t="s">
        <v>33</v>
      </c>
      <c r="E1177">
        <v>66726</v>
      </c>
      <c r="F1177">
        <v>1</v>
      </c>
      <c r="G1177">
        <v>1</v>
      </c>
      <c r="H1177" s="1">
        <v>41651</v>
      </c>
      <c r="I1177">
        <v>61</v>
      </c>
      <c r="J1177">
        <v>349</v>
      </c>
      <c r="K1177">
        <v>7</v>
      </c>
      <c r="L1177">
        <v>35</v>
      </c>
      <c r="M1177">
        <v>0</v>
      </c>
      <c r="N1177">
        <v>0</v>
      </c>
      <c r="O1177">
        <v>47</v>
      </c>
      <c r="P1177">
        <v>3</v>
      </c>
      <c r="Q1177">
        <v>8</v>
      </c>
      <c r="R1177">
        <v>2</v>
      </c>
      <c r="S1177">
        <v>4</v>
      </c>
      <c r="T1177">
        <v>7</v>
      </c>
      <c r="U1177">
        <v>0</v>
      </c>
      <c r="V1177">
        <v>1</v>
      </c>
      <c r="W1177">
        <v>0</v>
      </c>
      <c r="X1177">
        <v>0</v>
      </c>
      <c r="Y1177">
        <v>0</v>
      </c>
      <c r="Z1177">
        <v>0</v>
      </c>
      <c r="AA1177">
        <v>3</v>
      </c>
      <c r="AB1177">
        <v>11</v>
      </c>
      <c r="AC1177">
        <v>0</v>
      </c>
    </row>
    <row r="1178" spans="1:29" ht="16.5" x14ac:dyDescent="0.3">
      <c r="A1178">
        <v>8686</v>
      </c>
      <c r="B1178">
        <v>1979</v>
      </c>
      <c r="C1178" t="s">
        <v>36</v>
      </c>
      <c r="D1178" t="s">
        <v>31</v>
      </c>
      <c r="E1178">
        <v>23724</v>
      </c>
      <c r="F1178">
        <v>1</v>
      </c>
      <c r="G1178">
        <v>0</v>
      </c>
      <c r="H1178" s="1">
        <v>41282</v>
      </c>
      <c r="I1178">
        <v>65</v>
      </c>
      <c r="J1178">
        <v>5</v>
      </c>
      <c r="K1178">
        <v>23</v>
      </c>
      <c r="L1178">
        <v>15</v>
      </c>
      <c r="M1178">
        <v>0</v>
      </c>
      <c r="N1178">
        <v>18</v>
      </c>
      <c r="O1178">
        <v>14</v>
      </c>
      <c r="P1178">
        <v>2</v>
      </c>
      <c r="Q1178">
        <v>2</v>
      </c>
      <c r="R1178">
        <v>0</v>
      </c>
      <c r="S1178">
        <v>3</v>
      </c>
      <c r="T1178">
        <v>8</v>
      </c>
      <c r="U1178">
        <v>0</v>
      </c>
      <c r="V1178">
        <v>0</v>
      </c>
      <c r="W1178">
        <v>0</v>
      </c>
      <c r="X1178">
        <v>0</v>
      </c>
      <c r="Y1178">
        <v>0</v>
      </c>
      <c r="Z1178">
        <v>0</v>
      </c>
      <c r="AA1178">
        <v>3</v>
      </c>
      <c r="AB1178">
        <v>11</v>
      </c>
      <c r="AC1178">
        <v>0</v>
      </c>
    </row>
    <row r="1179" spans="1:29" ht="16.5" x14ac:dyDescent="0.3">
      <c r="A1179">
        <v>1604</v>
      </c>
      <c r="B1179">
        <v>1960</v>
      </c>
      <c r="C1179" t="s">
        <v>34</v>
      </c>
      <c r="D1179" t="s">
        <v>33</v>
      </c>
      <c r="E1179">
        <v>47353</v>
      </c>
      <c r="F1179">
        <v>0</v>
      </c>
      <c r="G1179">
        <v>1</v>
      </c>
      <c r="H1179" s="1">
        <v>41591</v>
      </c>
      <c r="I1179">
        <v>93</v>
      </c>
      <c r="J1179">
        <v>184</v>
      </c>
      <c r="K1179">
        <v>2</v>
      </c>
      <c r="L1179">
        <v>19</v>
      </c>
      <c r="M1179">
        <v>8</v>
      </c>
      <c r="N1179">
        <v>8</v>
      </c>
      <c r="O1179">
        <v>4</v>
      </c>
      <c r="P1179">
        <v>3</v>
      </c>
      <c r="Q1179">
        <v>2</v>
      </c>
      <c r="R1179">
        <v>2</v>
      </c>
      <c r="S1179">
        <v>6</v>
      </c>
      <c r="T1179">
        <v>5</v>
      </c>
      <c r="U1179">
        <v>0</v>
      </c>
      <c r="V1179">
        <v>0</v>
      </c>
      <c r="W1179">
        <v>0</v>
      </c>
      <c r="X1179">
        <v>0</v>
      </c>
      <c r="Y1179">
        <v>0</v>
      </c>
      <c r="Z1179">
        <v>0</v>
      </c>
      <c r="AA1179">
        <v>3</v>
      </c>
      <c r="AB1179">
        <v>11</v>
      </c>
      <c r="AC1179">
        <v>0</v>
      </c>
    </row>
    <row r="1180" spans="1:29" ht="16.5" x14ac:dyDescent="0.3">
      <c r="A1180">
        <v>5907</v>
      </c>
      <c r="B1180">
        <v>1952</v>
      </c>
      <c r="C1180" t="s">
        <v>34</v>
      </c>
      <c r="D1180" t="s">
        <v>33</v>
      </c>
      <c r="E1180">
        <v>33444</v>
      </c>
      <c r="F1180">
        <v>1</v>
      </c>
      <c r="G1180">
        <v>1</v>
      </c>
      <c r="H1180" s="1">
        <v>41216</v>
      </c>
      <c r="I1180">
        <v>24</v>
      </c>
      <c r="J1180">
        <v>8</v>
      </c>
      <c r="K1180">
        <v>0</v>
      </c>
      <c r="L1180">
        <v>8</v>
      </c>
      <c r="M1180">
        <v>0</v>
      </c>
      <c r="N1180">
        <v>0</v>
      </c>
      <c r="O1180">
        <v>2</v>
      </c>
      <c r="P1180">
        <v>1</v>
      </c>
      <c r="Q1180">
        <v>1</v>
      </c>
      <c r="R1180">
        <v>0</v>
      </c>
      <c r="S1180">
        <v>2</v>
      </c>
      <c r="T1180">
        <v>8</v>
      </c>
      <c r="U1180">
        <v>0</v>
      </c>
      <c r="V1180">
        <v>0</v>
      </c>
      <c r="W1180">
        <v>0</v>
      </c>
      <c r="X1180">
        <v>0</v>
      </c>
      <c r="Y1180">
        <v>0</v>
      </c>
      <c r="Z1180">
        <v>0</v>
      </c>
      <c r="AA1180">
        <v>3</v>
      </c>
      <c r="AB1180">
        <v>11</v>
      </c>
      <c r="AC1180">
        <v>0</v>
      </c>
    </row>
    <row r="1181" spans="1:29" ht="16.5" x14ac:dyDescent="0.3">
      <c r="A1181">
        <v>10669</v>
      </c>
      <c r="B1181">
        <v>1981</v>
      </c>
      <c r="C1181" t="s">
        <v>29</v>
      </c>
      <c r="D1181" t="s">
        <v>33</v>
      </c>
      <c r="E1181">
        <v>54386</v>
      </c>
      <c r="F1181">
        <v>0</v>
      </c>
      <c r="G1181">
        <v>1</v>
      </c>
      <c r="H1181" s="1">
        <v>41411</v>
      </c>
      <c r="I1181">
        <v>8</v>
      </c>
      <c r="J1181">
        <v>277</v>
      </c>
      <c r="K1181">
        <v>21</v>
      </c>
      <c r="L1181">
        <v>64</v>
      </c>
      <c r="M1181">
        <v>62</v>
      </c>
      <c r="N1181">
        <v>21</v>
      </c>
      <c r="O1181">
        <v>25</v>
      </c>
      <c r="P1181">
        <v>2</v>
      </c>
      <c r="Q1181">
        <v>3</v>
      </c>
      <c r="R1181">
        <v>2</v>
      </c>
      <c r="S1181">
        <v>10</v>
      </c>
      <c r="T1181">
        <v>3</v>
      </c>
      <c r="U1181">
        <v>0</v>
      </c>
      <c r="V1181">
        <v>0</v>
      </c>
      <c r="W1181">
        <v>0</v>
      </c>
      <c r="X1181">
        <v>0</v>
      </c>
      <c r="Y1181">
        <v>0</v>
      </c>
      <c r="Z1181">
        <v>0</v>
      </c>
      <c r="AA1181">
        <v>3</v>
      </c>
      <c r="AB1181">
        <v>11</v>
      </c>
      <c r="AC1181">
        <v>0</v>
      </c>
    </row>
    <row r="1182" spans="1:29" ht="16.5" x14ac:dyDescent="0.3">
      <c r="A1182">
        <v>2918</v>
      </c>
      <c r="B1182">
        <v>1981</v>
      </c>
      <c r="C1182" t="s">
        <v>29</v>
      </c>
      <c r="D1182" t="s">
        <v>35</v>
      </c>
      <c r="E1182">
        <v>28510</v>
      </c>
      <c r="F1182">
        <v>1</v>
      </c>
      <c r="G1182">
        <v>1</v>
      </c>
      <c r="H1182" s="1">
        <v>41377</v>
      </c>
      <c r="I1182">
        <v>72</v>
      </c>
      <c r="J1182">
        <v>44</v>
      </c>
      <c r="K1182">
        <v>5</v>
      </c>
      <c r="L1182">
        <v>19</v>
      </c>
      <c r="M1182">
        <v>0</v>
      </c>
      <c r="N1182">
        <v>4</v>
      </c>
      <c r="O1182">
        <v>19</v>
      </c>
      <c r="P1182">
        <v>3</v>
      </c>
      <c r="Q1182">
        <v>2</v>
      </c>
      <c r="R1182">
        <v>0</v>
      </c>
      <c r="S1182">
        <v>4</v>
      </c>
      <c r="T1182">
        <v>5</v>
      </c>
      <c r="U1182">
        <v>0</v>
      </c>
      <c r="V1182">
        <v>0</v>
      </c>
      <c r="W1182">
        <v>0</v>
      </c>
      <c r="X1182">
        <v>0</v>
      </c>
      <c r="Y1182">
        <v>0</v>
      </c>
      <c r="Z1182">
        <v>0</v>
      </c>
      <c r="AA1182">
        <v>3</v>
      </c>
      <c r="AB1182">
        <v>11</v>
      </c>
      <c r="AC1182">
        <v>0</v>
      </c>
    </row>
    <row r="1183" spans="1:29" ht="16.5" x14ac:dyDescent="0.3">
      <c r="A1183">
        <v>5735</v>
      </c>
      <c r="B1183">
        <v>1991</v>
      </c>
      <c r="C1183" t="s">
        <v>34</v>
      </c>
      <c r="D1183" t="s">
        <v>30</v>
      </c>
      <c r="E1183">
        <v>90638</v>
      </c>
      <c r="F1183">
        <v>0</v>
      </c>
      <c r="G1183">
        <v>0</v>
      </c>
      <c r="H1183" s="1">
        <v>41683</v>
      </c>
      <c r="I1183">
        <v>29</v>
      </c>
      <c r="J1183">
        <v>1156</v>
      </c>
      <c r="K1183">
        <v>120</v>
      </c>
      <c r="L1183">
        <v>915</v>
      </c>
      <c r="M1183">
        <v>94</v>
      </c>
      <c r="N1183">
        <v>144</v>
      </c>
      <c r="O1183">
        <v>96</v>
      </c>
      <c r="P1183">
        <v>1</v>
      </c>
      <c r="Q1183">
        <v>3</v>
      </c>
      <c r="R1183">
        <v>4</v>
      </c>
      <c r="S1183">
        <v>10</v>
      </c>
      <c r="T1183">
        <v>1</v>
      </c>
      <c r="U1183">
        <v>0</v>
      </c>
      <c r="V1183">
        <v>0</v>
      </c>
      <c r="W1183">
        <v>1</v>
      </c>
      <c r="X1183">
        <v>0</v>
      </c>
      <c r="Y1183">
        <v>0</v>
      </c>
      <c r="Z1183">
        <v>0</v>
      </c>
      <c r="AA1183">
        <v>3</v>
      </c>
      <c r="AB1183">
        <v>11</v>
      </c>
      <c r="AC1183">
        <v>0</v>
      </c>
    </row>
    <row r="1184" spans="1:29" ht="16.5" x14ac:dyDescent="0.3">
      <c r="A1184">
        <v>359</v>
      </c>
      <c r="B1184">
        <v>1950</v>
      </c>
      <c r="C1184" t="s">
        <v>29</v>
      </c>
      <c r="D1184" t="s">
        <v>31</v>
      </c>
      <c r="E1184">
        <v>48070</v>
      </c>
      <c r="F1184">
        <v>0</v>
      </c>
      <c r="G1184">
        <v>1</v>
      </c>
      <c r="H1184" s="1">
        <v>41287</v>
      </c>
      <c r="I1184">
        <v>33</v>
      </c>
      <c r="J1184">
        <v>373</v>
      </c>
      <c r="K1184">
        <v>14</v>
      </c>
      <c r="L1184">
        <v>83</v>
      </c>
      <c r="M1184">
        <v>6</v>
      </c>
      <c r="N1184">
        <v>9</v>
      </c>
      <c r="O1184">
        <v>19</v>
      </c>
      <c r="P1184">
        <v>3</v>
      </c>
      <c r="Q1184">
        <v>8</v>
      </c>
      <c r="R1184">
        <v>2</v>
      </c>
      <c r="S1184">
        <v>6</v>
      </c>
      <c r="T1184">
        <v>7</v>
      </c>
      <c r="U1184">
        <v>0</v>
      </c>
      <c r="V1184">
        <v>0</v>
      </c>
      <c r="W1184">
        <v>0</v>
      </c>
      <c r="X1184">
        <v>0</v>
      </c>
      <c r="Y1184">
        <v>0</v>
      </c>
      <c r="Z1184">
        <v>1</v>
      </c>
      <c r="AA1184">
        <v>3</v>
      </c>
      <c r="AB1184">
        <v>11</v>
      </c>
      <c r="AC1184">
        <v>0</v>
      </c>
    </row>
    <row r="1185" spans="1:29" ht="16.5" x14ac:dyDescent="0.3">
      <c r="A1185">
        <v>8387</v>
      </c>
      <c r="B1185">
        <v>1957</v>
      </c>
      <c r="C1185" t="s">
        <v>29</v>
      </c>
      <c r="D1185" t="s">
        <v>33</v>
      </c>
      <c r="E1185">
        <v>43140</v>
      </c>
      <c r="F1185">
        <v>0</v>
      </c>
      <c r="G1185">
        <v>1</v>
      </c>
      <c r="H1185" s="1">
        <v>41279</v>
      </c>
      <c r="I1185">
        <v>68</v>
      </c>
      <c r="J1185">
        <v>134</v>
      </c>
      <c r="K1185">
        <v>8</v>
      </c>
      <c r="L1185">
        <v>76</v>
      </c>
      <c r="M1185">
        <v>6</v>
      </c>
      <c r="N1185">
        <v>0</v>
      </c>
      <c r="O1185">
        <v>11</v>
      </c>
      <c r="P1185">
        <v>1</v>
      </c>
      <c r="Q1185">
        <v>4</v>
      </c>
      <c r="R1185">
        <v>1</v>
      </c>
      <c r="S1185">
        <v>5</v>
      </c>
      <c r="T1185">
        <v>6</v>
      </c>
      <c r="U1185">
        <v>0</v>
      </c>
      <c r="V1185">
        <v>0</v>
      </c>
      <c r="W1185">
        <v>0</v>
      </c>
      <c r="X1185">
        <v>0</v>
      </c>
      <c r="Y1185">
        <v>0</v>
      </c>
      <c r="Z1185">
        <v>0</v>
      </c>
      <c r="AA1185">
        <v>3</v>
      </c>
      <c r="AB1185">
        <v>11</v>
      </c>
      <c r="AC1185">
        <v>0</v>
      </c>
    </row>
    <row r="1186" spans="1:29" ht="16.5" x14ac:dyDescent="0.3">
      <c r="A1186">
        <v>1829</v>
      </c>
      <c r="B1186">
        <v>1961</v>
      </c>
      <c r="C1186" t="s">
        <v>32</v>
      </c>
      <c r="D1186" t="s">
        <v>35</v>
      </c>
      <c r="E1186">
        <v>54959</v>
      </c>
      <c r="F1186">
        <v>0</v>
      </c>
      <c r="G1186">
        <v>1</v>
      </c>
      <c r="H1186" s="1">
        <v>41293</v>
      </c>
      <c r="I1186">
        <v>55</v>
      </c>
      <c r="J1186">
        <v>1148</v>
      </c>
      <c r="K1186">
        <v>0</v>
      </c>
      <c r="L1186">
        <v>60</v>
      </c>
      <c r="M1186">
        <v>0</v>
      </c>
      <c r="N1186">
        <v>0</v>
      </c>
      <c r="O1186">
        <v>24</v>
      </c>
      <c r="P1186">
        <v>3</v>
      </c>
      <c r="Q1186">
        <v>9</v>
      </c>
      <c r="R1186">
        <v>5</v>
      </c>
      <c r="S1186">
        <v>4</v>
      </c>
      <c r="T1186">
        <v>7</v>
      </c>
      <c r="U1186">
        <v>0</v>
      </c>
      <c r="V1186">
        <v>1</v>
      </c>
      <c r="W1186">
        <v>0</v>
      </c>
      <c r="X1186">
        <v>0</v>
      </c>
      <c r="Y1186">
        <v>0</v>
      </c>
      <c r="Z1186">
        <v>0</v>
      </c>
      <c r="AA1186">
        <v>3</v>
      </c>
      <c r="AB1186">
        <v>11</v>
      </c>
      <c r="AC1186">
        <v>1</v>
      </c>
    </row>
    <row r="1187" spans="1:29" ht="16.5" x14ac:dyDescent="0.3">
      <c r="A1187">
        <v>3839</v>
      </c>
      <c r="B1187">
        <v>1958</v>
      </c>
      <c r="C1187" t="s">
        <v>36</v>
      </c>
      <c r="D1187" t="s">
        <v>30</v>
      </c>
      <c r="E1187">
        <v>15056</v>
      </c>
      <c r="F1187">
        <v>1</v>
      </c>
      <c r="G1187">
        <v>1</v>
      </c>
      <c r="H1187" s="1">
        <v>41397</v>
      </c>
      <c r="I1187">
        <v>76</v>
      </c>
      <c r="J1187">
        <v>6</v>
      </c>
      <c r="K1187">
        <v>12</v>
      </c>
      <c r="L1187">
        <v>3</v>
      </c>
      <c r="M1187">
        <v>21</v>
      </c>
      <c r="N1187">
        <v>6</v>
      </c>
      <c r="O1187">
        <v>40</v>
      </c>
      <c r="P1187">
        <v>5</v>
      </c>
      <c r="Q1187">
        <v>2</v>
      </c>
      <c r="R1187">
        <v>2</v>
      </c>
      <c r="S1187">
        <v>3</v>
      </c>
      <c r="T1187">
        <v>5</v>
      </c>
      <c r="U1187">
        <v>0</v>
      </c>
      <c r="V1187">
        <v>0</v>
      </c>
      <c r="W1187">
        <v>0</v>
      </c>
      <c r="X1187">
        <v>0</v>
      </c>
      <c r="Y1187">
        <v>0</v>
      </c>
      <c r="Z1187">
        <v>0</v>
      </c>
      <c r="AA1187">
        <v>3</v>
      </c>
      <c r="AB1187">
        <v>11</v>
      </c>
      <c r="AC1187">
        <v>0</v>
      </c>
    </row>
    <row r="1188" spans="1:29" ht="16.5" x14ac:dyDescent="0.3">
      <c r="A1188">
        <v>9392</v>
      </c>
      <c r="B1188">
        <v>1971</v>
      </c>
      <c r="C1188" t="s">
        <v>29</v>
      </c>
      <c r="D1188" t="s">
        <v>30</v>
      </c>
      <c r="E1188">
        <v>26954</v>
      </c>
      <c r="F1188">
        <v>1</v>
      </c>
      <c r="G1188">
        <v>0</v>
      </c>
      <c r="H1188" s="1">
        <v>41767</v>
      </c>
      <c r="I1188">
        <v>17</v>
      </c>
      <c r="J1188">
        <v>4</v>
      </c>
      <c r="K1188">
        <v>1</v>
      </c>
      <c r="L1188">
        <v>11</v>
      </c>
      <c r="M1188">
        <v>0</v>
      </c>
      <c r="N1188">
        <v>0</v>
      </c>
      <c r="O1188">
        <v>1</v>
      </c>
      <c r="P1188">
        <v>1</v>
      </c>
      <c r="Q1188">
        <v>1</v>
      </c>
      <c r="R1188">
        <v>0</v>
      </c>
      <c r="S1188">
        <v>2</v>
      </c>
      <c r="T1188">
        <v>7</v>
      </c>
      <c r="U1188">
        <v>0</v>
      </c>
      <c r="V1188">
        <v>0</v>
      </c>
      <c r="W1188">
        <v>0</v>
      </c>
      <c r="X1188">
        <v>0</v>
      </c>
      <c r="Y1188">
        <v>0</v>
      </c>
      <c r="Z1188">
        <v>0</v>
      </c>
      <c r="AA1188">
        <v>3</v>
      </c>
      <c r="AB1188">
        <v>11</v>
      </c>
      <c r="AC1188">
        <v>0</v>
      </c>
    </row>
    <row r="1189" spans="1:29" ht="16.5" x14ac:dyDescent="0.3">
      <c r="A1189">
        <v>2292</v>
      </c>
      <c r="B1189">
        <v>1985</v>
      </c>
      <c r="C1189" t="s">
        <v>29</v>
      </c>
      <c r="D1189" t="s">
        <v>30</v>
      </c>
      <c r="E1189">
        <v>22327</v>
      </c>
      <c r="F1189">
        <v>1</v>
      </c>
      <c r="G1189">
        <v>0</v>
      </c>
      <c r="H1189" s="1">
        <v>41488</v>
      </c>
      <c r="I1189">
        <v>94</v>
      </c>
      <c r="J1189">
        <v>5</v>
      </c>
      <c r="K1189">
        <v>4</v>
      </c>
      <c r="L1189">
        <v>8</v>
      </c>
      <c r="M1189">
        <v>2</v>
      </c>
      <c r="N1189">
        <v>0</v>
      </c>
      <c r="O1189">
        <v>5</v>
      </c>
      <c r="P1189">
        <v>1</v>
      </c>
      <c r="Q1189">
        <v>1</v>
      </c>
      <c r="R1189">
        <v>0</v>
      </c>
      <c r="S1189">
        <v>3</v>
      </c>
      <c r="T1189">
        <v>5</v>
      </c>
      <c r="U1189">
        <v>0</v>
      </c>
      <c r="V1189">
        <v>0</v>
      </c>
      <c r="W1189">
        <v>0</v>
      </c>
      <c r="X1189">
        <v>0</v>
      </c>
      <c r="Y1189">
        <v>0</v>
      </c>
      <c r="Z1189">
        <v>0</v>
      </c>
      <c r="AA1189">
        <v>3</v>
      </c>
      <c r="AB1189">
        <v>11</v>
      </c>
      <c r="AC1189">
        <v>0</v>
      </c>
    </row>
    <row r="1190" spans="1:29" ht="16.5" x14ac:dyDescent="0.3">
      <c r="A1190">
        <v>10466</v>
      </c>
      <c r="B1190">
        <v>1965</v>
      </c>
      <c r="C1190" t="s">
        <v>29</v>
      </c>
      <c r="D1190" t="s">
        <v>33</v>
      </c>
      <c r="E1190">
        <v>44393</v>
      </c>
      <c r="F1190">
        <v>1</v>
      </c>
      <c r="G1190">
        <v>1</v>
      </c>
      <c r="H1190" s="1">
        <v>41508</v>
      </c>
      <c r="I1190">
        <v>86</v>
      </c>
      <c r="J1190">
        <v>24</v>
      </c>
      <c r="K1190">
        <v>2</v>
      </c>
      <c r="L1190">
        <v>20</v>
      </c>
      <c r="M1190">
        <v>2</v>
      </c>
      <c r="N1190">
        <v>2</v>
      </c>
      <c r="O1190">
        <v>10</v>
      </c>
      <c r="P1190">
        <v>2</v>
      </c>
      <c r="Q1190">
        <v>1</v>
      </c>
      <c r="R1190">
        <v>0</v>
      </c>
      <c r="S1190">
        <v>4</v>
      </c>
      <c r="T1190">
        <v>4</v>
      </c>
      <c r="U1190">
        <v>0</v>
      </c>
      <c r="V1190">
        <v>0</v>
      </c>
      <c r="W1190">
        <v>0</v>
      </c>
      <c r="X1190">
        <v>0</v>
      </c>
      <c r="Y1190">
        <v>0</v>
      </c>
      <c r="Z1190">
        <v>0</v>
      </c>
      <c r="AA1190">
        <v>3</v>
      </c>
      <c r="AB1190">
        <v>11</v>
      </c>
      <c r="AC1190">
        <v>0</v>
      </c>
    </row>
    <row r="1191" spans="1:29" ht="16.5" x14ac:dyDescent="0.3">
      <c r="A1191">
        <v>9855</v>
      </c>
      <c r="B1191">
        <v>1952</v>
      </c>
      <c r="C1191" t="s">
        <v>32</v>
      </c>
      <c r="D1191" t="s">
        <v>30</v>
      </c>
      <c r="E1191">
        <v>62000</v>
      </c>
      <c r="F1191">
        <v>0</v>
      </c>
      <c r="G1191">
        <v>1</v>
      </c>
      <c r="H1191" s="1">
        <v>41511</v>
      </c>
      <c r="I1191">
        <v>25</v>
      </c>
      <c r="J1191">
        <v>899</v>
      </c>
      <c r="K1191">
        <v>0</v>
      </c>
      <c r="L1191">
        <v>101</v>
      </c>
      <c r="M1191">
        <v>0</v>
      </c>
      <c r="N1191">
        <v>0</v>
      </c>
      <c r="O1191">
        <v>20</v>
      </c>
      <c r="P1191">
        <v>1</v>
      </c>
      <c r="Q1191">
        <v>6</v>
      </c>
      <c r="R1191">
        <v>6</v>
      </c>
      <c r="S1191">
        <v>13</v>
      </c>
      <c r="T1191">
        <v>4</v>
      </c>
      <c r="U1191">
        <v>0</v>
      </c>
      <c r="V1191">
        <v>0</v>
      </c>
      <c r="W1191">
        <v>0</v>
      </c>
      <c r="X1191">
        <v>1</v>
      </c>
      <c r="Y1191">
        <v>0</v>
      </c>
      <c r="Z1191">
        <v>0</v>
      </c>
      <c r="AA1191">
        <v>3</v>
      </c>
      <c r="AB1191">
        <v>11</v>
      </c>
      <c r="AC1191">
        <v>0</v>
      </c>
    </row>
    <row r="1192" spans="1:29" ht="16.5" x14ac:dyDescent="0.3">
      <c r="A1192">
        <v>4088</v>
      </c>
      <c r="B1192">
        <v>1962</v>
      </c>
      <c r="C1192" t="s">
        <v>32</v>
      </c>
      <c r="D1192" t="s">
        <v>31</v>
      </c>
      <c r="E1192">
        <v>31497</v>
      </c>
      <c r="F1192">
        <v>0</v>
      </c>
      <c r="G1192">
        <v>1</v>
      </c>
      <c r="H1192" s="1">
        <v>41249</v>
      </c>
      <c r="I1192">
        <v>22</v>
      </c>
      <c r="J1192">
        <v>108</v>
      </c>
      <c r="K1192">
        <v>1</v>
      </c>
      <c r="L1192">
        <v>28</v>
      </c>
      <c r="M1192">
        <v>13</v>
      </c>
      <c r="N1192">
        <v>1</v>
      </c>
      <c r="O1192">
        <v>4</v>
      </c>
      <c r="P1192">
        <v>2</v>
      </c>
      <c r="Q1192">
        <v>3</v>
      </c>
      <c r="R1192">
        <v>1</v>
      </c>
      <c r="S1192">
        <v>4</v>
      </c>
      <c r="T1192">
        <v>8</v>
      </c>
      <c r="U1192">
        <v>0</v>
      </c>
      <c r="V1192">
        <v>0</v>
      </c>
      <c r="W1192">
        <v>0</v>
      </c>
      <c r="X1192">
        <v>0</v>
      </c>
      <c r="Y1192">
        <v>0</v>
      </c>
      <c r="Z1192">
        <v>0</v>
      </c>
      <c r="AA1192">
        <v>3</v>
      </c>
      <c r="AB1192">
        <v>11</v>
      </c>
      <c r="AC1192">
        <v>0</v>
      </c>
    </row>
    <row r="1193" spans="1:29" ht="16.5" x14ac:dyDescent="0.3">
      <c r="A1193">
        <v>5231</v>
      </c>
      <c r="B1193">
        <v>1974</v>
      </c>
      <c r="C1193" t="s">
        <v>37</v>
      </c>
      <c r="D1193" t="s">
        <v>33</v>
      </c>
      <c r="E1193">
        <v>45894</v>
      </c>
      <c r="F1193">
        <v>0</v>
      </c>
      <c r="G1193">
        <v>2</v>
      </c>
      <c r="H1193" s="1">
        <v>41697</v>
      </c>
      <c r="I1193">
        <v>15</v>
      </c>
      <c r="J1193">
        <v>27</v>
      </c>
      <c r="K1193">
        <v>2</v>
      </c>
      <c r="L1193">
        <v>7</v>
      </c>
      <c r="M1193">
        <v>0</v>
      </c>
      <c r="N1193">
        <v>2</v>
      </c>
      <c r="O1193">
        <v>13</v>
      </c>
      <c r="P1193">
        <v>1</v>
      </c>
      <c r="Q1193">
        <v>1</v>
      </c>
      <c r="R1193">
        <v>0</v>
      </c>
      <c r="S1193">
        <v>3</v>
      </c>
      <c r="T1193">
        <v>5</v>
      </c>
      <c r="U1193">
        <v>0</v>
      </c>
      <c r="V1193">
        <v>0</v>
      </c>
      <c r="W1193">
        <v>0</v>
      </c>
      <c r="X1193">
        <v>0</v>
      </c>
      <c r="Y1193">
        <v>0</v>
      </c>
      <c r="Z1193">
        <v>0</v>
      </c>
      <c r="AA1193">
        <v>3</v>
      </c>
      <c r="AB1193">
        <v>11</v>
      </c>
      <c r="AC1193">
        <v>0</v>
      </c>
    </row>
    <row r="1194" spans="1:29" ht="16.5" x14ac:dyDescent="0.3">
      <c r="A1194">
        <v>590</v>
      </c>
      <c r="B1194">
        <v>1970</v>
      </c>
      <c r="C1194" t="s">
        <v>34</v>
      </c>
      <c r="D1194" t="s">
        <v>35</v>
      </c>
      <c r="E1194">
        <v>78579</v>
      </c>
      <c r="F1194">
        <v>0</v>
      </c>
      <c r="G1194">
        <v>0</v>
      </c>
      <c r="H1194" s="1">
        <v>41265</v>
      </c>
      <c r="I1194">
        <v>35</v>
      </c>
      <c r="J1194">
        <v>816</v>
      </c>
      <c r="K1194">
        <v>66</v>
      </c>
      <c r="L1194">
        <v>549</v>
      </c>
      <c r="M1194">
        <v>216</v>
      </c>
      <c r="N1194">
        <v>66</v>
      </c>
      <c r="O1194">
        <v>99</v>
      </c>
      <c r="P1194">
        <v>1</v>
      </c>
      <c r="Q1194">
        <v>5</v>
      </c>
      <c r="R1194">
        <v>6</v>
      </c>
      <c r="S1194">
        <v>4</v>
      </c>
      <c r="T1194">
        <v>3</v>
      </c>
      <c r="U1194">
        <v>0</v>
      </c>
      <c r="V1194">
        <v>0</v>
      </c>
      <c r="W1194">
        <v>0</v>
      </c>
      <c r="X1194">
        <v>0</v>
      </c>
      <c r="Y1194">
        <v>0</v>
      </c>
      <c r="Z1194">
        <v>0</v>
      </c>
      <c r="AA1194">
        <v>3</v>
      </c>
      <c r="AB1194">
        <v>11</v>
      </c>
      <c r="AC1194">
        <v>1</v>
      </c>
    </row>
    <row r="1195" spans="1:29" ht="16.5" x14ac:dyDescent="0.3">
      <c r="A1195">
        <v>8732</v>
      </c>
      <c r="B1195">
        <v>1969</v>
      </c>
      <c r="C1195" t="s">
        <v>34</v>
      </c>
      <c r="D1195" t="s">
        <v>38</v>
      </c>
      <c r="E1195">
        <v>67369</v>
      </c>
      <c r="F1195">
        <v>0</v>
      </c>
      <c r="G1195">
        <v>1</v>
      </c>
      <c r="H1195" s="1">
        <v>41230</v>
      </c>
      <c r="I1195">
        <v>81</v>
      </c>
      <c r="J1195">
        <v>1298</v>
      </c>
      <c r="K1195">
        <v>0</v>
      </c>
      <c r="L1195">
        <v>70</v>
      </c>
      <c r="M1195">
        <v>37</v>
      </c>
      <c r="N1195">
        <v>14</v>
      </c>
      <c r="O1195">
        <v>42</v>
      </c>
      <c r="P1195">
        <v>4</v>
      </c>
      <c r="Q1195">
        <v>7</v>
      </c>
      <c r="R1195">
        <v>4</v>
      </c>
      <c r="S1195">
        <v>10</v>
      </c>
      <c r="T1195">
        <v>4</v>
      </c>
      <c r="U1195">
        <v>0</v>
      </c>
      <c r="V1195">
        <v>1</v>
      </c>
      <c r="W1195">
        <v>1</v>
      </c>
      <c r="X1195">
        <v>0</v>
      </c>
      <c r="Y1195">
        <v>0</v>
      </c>
      <c r="Z1195">
        <v>0</v>
      </c>
      <c r="AA1195">
        <v>3</v>
      </c>
      <c r="AB1195">
        <v>11</v>
      </c>
      <c r="AC1195">
        <v>1</v>
      </c>
    </row>
    <row r="1196" spans="1:29" ht="16.5" x14ac:dyDescent="0.3">
      <c r="A1196">
        <v>2315</v>
      </c>
      <c r="B1196">
        <v>1960</v>
      </c>
      <c r="C1196" t="s">
        <v>29</v>
      </c>
      <c r="D1196" t="s">
        <v>35</v>
      </c>
      <c r="E1196">
        <v>58401</v>
      </c>
      <c r="F1196">
        <v>0</v>
      </c>
      <c r="G1196">
        <v>1</v>
      </c>
      <c r="H1196" s="1">
        <v>41749</v>
      </c>
      <c r="I1196">
        <v>55</v>
      </c>
      <c r="J1196">
        <v>10</v>
      </c>
      <c r="K1196">
        <v>0</v>
      </c>
      <c r="L1196">
        <v>11</v>
      </c>
      <c r="M1196">
        <v>17</v>
      </c>
      <c r="N1196">
        <v>29</v>
      </c>
      <c r="O1196">
        <v>29</v>
      </c>
      <c r="P1196">
        <v>1</v>
      </c>
      <c r="Q1196">
        <v>1</v>
      </c>
      <c r="R1196">
        <v>2</v>
      </c>
      <c r="S1196">
        <v>2</v>
      </c>
      <c r="T1196">
        <v>4</v>
      </c>
      <c r="U1196">
        <v>0</v>
      </c>
      <c r="V1196">
        <v>0</v>
      </c>
      <c r="W1196">
        <v>0</v>
      </c>
      <c r="X1196">
        <v>0</v>
      </c>
      <c r="Y1196">
        <v>0</v>
      </c>
      <c r="Z1196">
        <v>0</v>
      </c>
      <c r="AA1196">
        <v>3</v>
      </c>
      <c r="AB1196">
        <v>11</v>
      </c>
      <c r="AC1196">
        <v>0</v>
      </c>
    </row>
    <row r="1197" spans="1:29" ht="16.5" x14ac:dyDescent="0.3">
      <c r="A1197">
        <v>3515</v>
      </c>
      <c r="B1197">
        <v>1952</v>
      </c>
      <c r="C1197" t="s">
        <v>29</v>
      </c>
      <c r="D1197" t="s">
        <v>30</v>
      </c>
      <c r="E1197">
        <v>62307</v>
      </c>
      <c r="F1197">
        <v>0</v>
      </c>
      <c r="G1197">
        <v>1</v>
      </c>
      <c r="H1197" s="1">
        <v>41687</v>
      </c>
      <c r="I1197">
        <v>94</v>
      </c>
      <c r="J1197">
        <v>87</v>
      </c>
      <c r="K1197">
        <v>13</v>
      </c>
      <c r="L1197">
        <v>34</v>
      </c>
      <c r="M1197">
        <v>10</v>
      </c>
      <c r="N1197">
        <v>6</v>
      </c>
      <c r="O1197">
        <v>10</v>
      </c>
      <c r="P1197">
        <v>1</v>
      </c>
      <c r="Q1197">
        <v>4</v>
      </c>
      <c r="R1197">
        <v>0</v>
      </c>
      <c r="S1197">
        <v>4</v>
      </c>
      <c r="T1197">
        <v>5</v>
      </c>
      <c r="U1197">
        <v>0</v>
      </c>
      <c r="V1197">
        <v>0</v>
      </c>
      <c r="W1197">
        <v>0</v>
      </c>
      <c r="X1197">
        <v>0</v>
      </c>
      <c r="Y1197">
        <v>0</v>
      </c>
      <c r="Z1197">
        <v>0</v>
      </c>
      <c r="AA1197">
        <v>3</v>
      </c>
      <c r="AB1197">
        <v>11</v>
      </c>
      <c r="AC1197">
        <v>0</v>
      </c>
    </row>
    <row r="1198" spans="1:29" ht="16.5" x14ac:dyDescent="0.3">
      <c r="A1198">
        <v>2245</v>
      </c>
      <c r="B1198">
        <v>1969</v>
      </c>
      <c r="C1198" t="s">
        <v>34</v>
      </c>
      <c r="D1198" t="s">
        <v>33</v>
      </c>
      <c r="E1198">
        <v>43641</v>
      </c>
      <c r="F1198">
        <v>1</v>
      </c>
      <c r="G1198">
        <v>1</v>
      </c>
      <c r="H1198" s="1">
        <v>41386</v>
      </c>
      <c r="I1198">
        <v>50</v>
      </c>
      <c r="J1198">
        <v>57</v>
      </c>
      <c r="K1198">
        <v>2</v>
      </c>
      <c r="L1198">
        <v>51</v>
      </c>
      <c r="M1198">
        <v>4</v>
      </c>
      <c r="N1198">
        <v>2</v>
      </c>
      <c r="O1198">
        <v>23</v>
      </c>
      <c r="P1198">
        <v>3</v>
      </c>
      <c r="Q1198">
        <v>2</v>
      </c>
      <c r="R1198">
        <v>1</v>
      </c>
      <c r="S1198">
        <v>4</v>
      </c>
      <c r="T1198">
        <v>6</v>
      </c>
      <c r="U1198">
        <v>0</v>
      </c>
      <c r="V1198">
        <v>0</v>
      </c>
      <c r="W1198">
        <v>0</v>
      </c>
      <c r="X1198">
        <v>0</v>
      </c>
      <c r="Y1198">
        <v>0</v>
      </c>
      <c r="Z1198">
        <v>0</v>
      </c>
      <c r="AA1198">
        <v>3</v>
      </c>
      <c r="AB1198">
        <v>11</v>
      </c>
      <c r="AC1198">
        <v>0</v>
      </c>
    </row>
    <row r="1199" spans="1:29" ht="16.5" x14ac:dyDescent="0.3">
      <c r="A1199">
        <v>6283</v>
      </c>
      <c r="B1199">
        <v>1968</v>
      </c>
      <c r="C1199" t="s">
        <v>34</v>
      </c>
      <c r="D1199" t="s">
        <v>35</v>
      </c>
      <c r="E1199">
        <v>63841</v>
      </c>
      <c r="F1199">
        <v>0</v>
      </c>
      <c r="G1199">
        <v>1</v>
      </c>
      <c r="H1199" s="1">
        <v>41385</v>
      </c>
      <c r="I1199">
        <v>64</v>
      </c>
      <c r="J1199">
        <v>635</v>
      </c>
      <c r="K1199">
        <v>15</v>
      </c>
      <c r="L1199">
        <v>100</v>
      </c>
      <c r="M1199">
        <v>20</v>
      </c>
      <c r="N1199">
        <v>7</v>
      </c>
      <c r="O1199">
        <v>131</v>
      </c>
      <c r="P1199">
        <v>1</v>
      </c>
      <c r="Q1199">
        <v>9</v>
      </c>
      <c r="R1199">
        <v>3</v>
      </c>
      <c r="S1199">
        <v>9</v>
      </c>
      <c r="T1199">
        <v>6</v>
      </c>
      <c r="U1199">
        <v>0</v>
      </c>
      <c r="V1199">
        <v>0</v>
      </c>
      <c r="W1199">
        <v>0</v>
      </c>
      <c r="X1199">
        <v>0</v>
      </c>
      <c r="Y1199">
        <v>0</v>
      </c>
      <c r="Z1199">
        <v>0</v>
      </c>
      <c r="AA1199">
        <v>3</v>
      </c>
      <c r="AB1199">
        <v>11</v>
      </c>
      <c r="AC1199">
        <v>0</v>
      </c>
    </row>
    <row r="1200" spans="1:29" ht="16.5" x14ac:dyDescent="0.3">
      <c r="A1200">
        <v>2246</v>
      </c>
      <c r="B1200">
        <v>1965</v>
      </c>
      <c r="C1200" t="s">
        <v>37</v>
      </c>
      <c r="D1200" t="s">
        <v>33</v>
      </c>
      <c r="E1200">
        <v>46891</v>
      </c>
      <c r="F1200">
        <v>0</v>
      </c>
      <c r="G1200">
        <v>1</v>
      </c>
      <c r="H1200" s="1">
        <v>41518</v>
      </c>
      <c r="I1200">
        <v>91</v>
      </c>
      <c r="J1200">
        <v>43</v>
      </c>
      <c r="K1200">
        <v>12</v>
      </c>
      <c r="L1200">
        <v>23</v>
      </c>
      <c r="M1200">
        <v>29</v>
      </c>
      <c r="N1200">
        <v>15</v>
      </c>
      <c r="O1200">
        <v>61</v>
      </c>
      <c r="P1200">
        <v>1</v>
      </c>
      <c r="Q1200">
        <v>2</v>
      </c>
      <c r="R1200">
        <v>1</v>
      </c>
      <c r="S1200">
        <v>4</v>
      </c>
      <c r="T1200">
        <v>4</v>
      </c>
      <c r="U1200">
        <v>0</v>
      </c>
      <c r="V1200">
        <v>0</v>
      </c>
      <c r="W1200">
        <v>0</v>
      </c>
      <c r="X1200">
        <v>0</v>
      </c>
      <c r="Y1200">
        <v>0</v>
      </c>
      <c r="Z1200">
        <v>0</v>
      </c>
      <c r="AA1200">
        <v>3</v>
      </c>
      <c r="AB1200">
        <v>11</v>
      </c>
      <c r="AC1200">
        <v>0</v>
      </c>
    </row>
    <row r="1201" spans="1:29" ht="16.5" x14ac:dyDescent="0.3">
      <c r="A1201">
        <v>6606</v>
      </c>
      <c r="B1201">
        <v>1969</v>
      </c>
      <c r="C1201" t="s">
        <v>34</v>
      </c>
      <c r="D1201" t="s">
        <v>33</v>
      </c>
      <c r="E1201">
        <v>70091</v>
      </c>
      <c r="F1201">
        <v>1</v>
      </c>
      <c r="G1201">
        <v>0</v>
      </c>
      <c r="H1201" s="1">
        <v>41364</v>
      </c>
      <c r="I1201">
        <v>11</v>
      </c>
      <c r="J1201">
        <v>964</v>
      </c>
      <c r="K1201">
        <v>34</v>
      </c>
      <c r="L1201">
        <v>137</v>
      </c>
      <c r="M1201">
        <v>15</v>
      </c>
      <c r="N1201">
        <v>0</v>
      </c>
      <c r="O1201">
        <v>11</v>
      </c>
      <c r="P1201">
        <v>2</v>
      </c>
      <c r="Q1201">
        <v>5</v>
      </c>
      <c r="R1201">
        <v>2</v>
      </c>
      <c r="S1201">
        <v>10</v>
      </c>
      <c r="T1201">
        <v>8</v>
      </c>
      <c r="U1201">
        <v>0</v>
      </c>
      <c r="V1201">
        <v>1</v>
      </c>
      <c r="W1201">
        <v>0</v>
      </c>
      <c r="X1201">
        <v>0</v>
      </c>
      <c r="Y1201">
        <v>0</v>
      </c>
      <c r="Z1201">
        <v>0</v>
      </c>
      <c r="AA1201">
        <v>3</v>
      </c>
      <c r="AB1201">
        <v>11</v>
      </c>
      <c r="AC1201">
        <v>0</v>
      </c>
    </row>
    <row r="1202" spans="1:29" ht="16.5" x14ac:dyDescent="0.3">
      <c r="A1202">
        <v>5545</v>
      </c>
      <c r="B1202">
        <v>1972</v>
      </c>
      <c r="C1202" t="s">
        <v>32</v>
      </c>
      <c r="D1202" t="s">
        <v>33</v>
      </c>
      <c r="E1202">
        <v>78075</v>
      </c>
      <c r="F1202">
        <v>0</v>
      </c>
      <c r="G1202">
        <v>0</v>
      </c>
      <c r="H1202" s="1">
        <v>41734</v>
      </c>
      <c r="I1202">
        <v>72</v>
      </c>
      <c r="J1202">
        <v>572</v>
      </c>
      <c r="K1202">
        <v>8</v>
      </c>
      <c r="L1202">
        <v>259</v>
      </c>
      <c r="M1202">
        <v>34</v>
      </c>
      <c r="N1202">
        <v>35</v>
      </c>
      <c r="O1202">
        <v>80</v>
      </c>
      <c r="P1202">
        <v>1</v>
      </c>
      <c r="Q1202">
        <v>3</v>
      </c>
      <c r="R1202">
        <v>5</v>
      </c>
      <c r="S1202">
        <v>5</v>
      </c>
      <c r="T1202">
        <v>1</v>
      </c>
      <c r="U1202">
        <v>0</v>
      </c>
      <c r="V1202">
        <v>0</v>
      </c>
      <c r="W1202">
        <v>0</v>
      </c>
      <c r="X1202">
        <v>0</v>
      </c>
      <c r="Y1202">
        <v>0</v>
      </c>
      <c r="Z1202">
        <v>0</v>
      </c>
      <c r="AA1202">
        <v>3</v>
      </c>
      <c r="AB1202">
        <v>11</v>
      </c>
      <c r="AC1202">
        <v>0</v>
      </c>
    </row>
    <row r="1203" spans="1:29" ht="16.5" x14ac:dyDescent="0.3">
      <c r="A1203">
        <v>7342</v>
      </c>
      <c r="B1203">
        <v>1961</v>
      </c>
      <c r="C1203" t="s">
        <v>37</v>
      </c>
      <c r="D1203" t="s">
        <v>38</v>
      </c>
      <c r="E1203">
        <v>59184</v>
      </c>
      <c r="F1203">
        <v>0</v>
      </c>
      <c r="G1203">
        <v>1</v>
      </c>
      <c r="H1203" s="1">
        <v>41161</v>
      </c>
      <c r="I1203">
        <v>6</v>
      </c>
      <c r="J1203">
        <v>341</v>
      </c>
      <c r="K1203">
        <v>142</v>
      </c>
      <c r="L1203">
        <v>113</v>
      </c>
      <c r="M1203">
        <v>259</v>
      </c>
      <c r="N1203">
        <v>151</v>
      </c>
      <c r="O1203">
        <v>66</v>
      </c>
      <c r="P1203">
        <v>3</v>
      </c>
      <c r="Q1203">
        <v>6</v>
      </c>
      <c r="R1203">
        <v>6</v>
      </c>
      <c r="S1203">
        <v>12</v>
      </c>
      <c r="T1203">
        <v>5</v>
      </c>
      <c r="U1203">
        <v>0</v>
      </c>
      <c r="V1203">
        <v>0</v>
      </c>
      <c r="W1203">
        <v>0</v>
      </c>
      <c r="X1203">
        <v>0</v>
      </c>
      <c r="Y1203">
        <v>0</v>
      </c>
      <c r="Z1203">
        <v>0</v>
      </c>
      <c r="AA1203">
        <v>3</v>
      </c>
      <c r="AB1203">
        <v>11</v>
      </c>
      <c r="AC1203">
        <v>0</v>
      </c>
    </row>
    <row r="1204" spans="1:29" ht="16.5" x14ac:dyDescent="0.3">
      <c r="A1204">
        <v>837</v>
      </c>
      <c r="B1204">
        <v>1977</v>
      </c>
      <c r="C1204" t="s">
        <v>29</v>
      </c>
      <c r="D1204" t="s">
        <v>33</v>
      </c>
      <c r="E1204">
        <v>54809</v>
      </c>
      <c r="F1204">
        <v>1</v>
      </c>
      <c r="G1204">
        <v>1</v>
      </c>
      <c r="H1204" s="1">
        <v>41528</v>
      </c>
      <c r="I1204">
        <v>0</v>
      </c>
      <c r="J1204">
        <v>63</v>
      </c>
      <c r="K1204">
        <v>6</v>
      </c>
      <c r="L1204">
        <v>57</v>
      </c>
      <c r="M1204">
        <v>13</v>
      </c>
      <c r="N1204">
        <v>13</v>
      </c>
      <c r="O1204">
        <v>22</v>
      </c>
      <c r="P1204">
        <v>4</v>
      </c>
      <c r="Q1204">
        <v>2</v>
      </c>
      <c r="R1204">
        <v>1</v>
      </c>
      <c r="S1204">
        <v>5</v>
      </c>
      <c r="T1204">
        <v>4</v>
      </c>
      <c r="U1204">
        <v>0</v>
      </c>
      <c r="V1204">
        <v>0</v>
      </c>
      <c r="W1204">
        <v>0</v>
      </c>
      <c r="X1204">
        <v>0</v>
      </c>
      <c r="Y1204">
        <v>0</v>
      </c>
      <c r="Z1204">
        <v>0</v>
      </c>
      <c r="AA1204">
        <v>3</v>
      </c>
      <c r="AB1204">
        <v>11</v>
      </c>
      <c r="AC1204">
        <v>0</v>
      </c>
    </row>
    <row r="1205" spans="1:29" ht="16.5" x14ac:dyDescent="0.3">
      <c r="A1205">
        <v>9500</v>
      </c>
      <c r="B1205">
        <v>1959</v>
      </c>
      <c r="C1205" t="s">
        <v>29</v>
      </c>
      <c r="D1205" t="s">
        <v>33</v>
      </c>
      <c r="E1205">
        <v>58113</v>
      </c>
      <c r="F1205">
        <v>0</v>
      </c>
      <c r="G1205">
        <v>1</v>
      </c>
      <c r="H1205" s="1">
        <v>41299</v>
      </c>
      <c r="I1205">
        <v>66</v>
      </c>
      <c r="J1205">
        <v>221</v>
      </c>
      <c r="K1205">
        <v>104</v>
      </c>
      <c r="L1205">
        <v>169</v>
      </c>
      <c r="M1205">
        <v>102</v>
      </c>
      <c r="N1205">
        <v>78</v>
      </c>
      <c r="O1205">
        <v>84</v>
      </c>
      <c r="P1205">
        <v>3</v>
      </c>
      <c r="Q1205">
        <v>9</v>
      </c>
      <c r="R1205">
        <v>2</v>
      </c>
      <c r="S1205">
        <v>8</v>
      </c>
      <c r="T1205">
        <v>7</v>
      </c>
      <c r="U1205">
        <v>0</v>
      </c>
      <c r="V1205">
        <v>0</v>
      </c>
      <c r="W1205">
        <v>0</v>
      </c>
      <c r="X1205">
        <v>0</v>
      </c>
      <c r="Y1205">
        <v>0</v>
      </c>
      <c r="Z1205">
        <v>1</v>
      </c>
      <c r="AA1205">
        <v>3</v>
      </c>
      <c r="AB1205">
        <v>11</v>
      </c>
      <c r="AC1205">
        <v>0</v>
      </c>
    </row>
    <row r="1206" spans="1:29" ht="16.5" x14ac:dyDescent="0.3">
      <c r="A1206">
        <v>3602</v>
      </c>
      <c r="B1206">
        <v>1958</v>
      </c>
      <c r="C1206" t="s">
        <v>34</v>
      </c>
      <c r="D1206" t="s">
        <v>33</v>
      </c>
      <c r="E1206">
        <v>51412</v>
      </c>
      <c r="F1206">
        <v>0</v>
      </c>
      <c r="G1206">
        <v>1</v>
      </c>
      <c r="H1206" s="1">
        <v>41639</v>
      </c>
      <c r="I1206">
        <v>42</v>
      </c>
      <c r="J1206">
        <v>140</v>
      </c>
      <c r="K1206">
        <v>3</v>
      </c>
      <c r="L1206">
        <v>29</v>
      </c>
      <c r="M1206">
        <v>4</v>
      </c>
      <c r="N1206">
        <v>5</v>
      </c>
      <c r="O1206">
        <v>14</v>
      </c>
      <c r="P1206">
        <v>2</v>
      </c>
      <c r="Q1206">
        <v>3</v>
      </c>
      <c r="R1206">
        <v>2</v>
      </c>
      <c r="S1206">
        <v>4</v>
      </c>
      <c r="T1206">
        <v>4</v>
      </c>
      <c r="U1206">
        <v>0</v>
      </c>
      <c r="V1206">
        <v>0</v>
      </c>
      <c r="W1206">
        <v>0</v>
      </c>
      <c r="X1206">
        <v>0</v>
      </c>
      <c r="Y1206">
        <v>0</v>
      </c>
      <c r="Z1206">
        <v>0</v>
      </c>
      <c r="AA1206">
        <v>3</v>
      </c>
      <c r="AB1206">
        <v>11</v>
      </c>
      <c r="AC1206">
        <v>0</v>
      </c>
    </row>
    <row r="1207" spans="1:29" ht="16.5" x14ac:dyDescent="0.3">
      <c r="A1207">
        <v>234</v>
      </c>
      <c r="B1207">
        <v>1979</v>
      </c>
      <c r="C1207" t="s">
        <v>29</v>
      </c>
      <c r="D1207" t="s">
        <v>35</v>
      </c>
      <c r="E1207">
        <v>15287</v>
      </c>
      <c r="F1207">
        <v>1</v>
      </c>
      <c r="G1207">
        <v>0</v>
      </c>
      <c r="H1207" s="1">
        <v>41192</v>
      </c>
      <c r="I1207">
        <v>60</v>
      </c>
      <c r="J1207">
        <v>1</v>
      </c>
      <c r="K1207">
        <v>2</v>
      </c>
      <c r="L1207">
        <v>8</v>
      </c>
      <c r="M1207">
        <v>4</v>
      </c>
      <c r="N1207">
        <v>3</v>
      </c>
      <c r="O1207">
        <v>13</v>
      </c>
      <c r="P1207">
        <v>2</v>
      </c>
      <c r="Q1207">
        <v>1</v>
      </c>
      <c r="R1207">
        <v>1</v>
      </c>
      <c r="S1207">
        <v>2</v>
      </c>
      <c r="T1207">
        <v>7</v>
      </c>
      <c r="U1207">
        <v>1</v>
      </c>
      <c r="V1207">
        <v>0</v>
      </c>
      <c r="W1207">
        <v>0</v>
      </c>
      <c r="X1207">
        <v>0</v>
      </c>
      <c r="Y1207">
        <v>0</v>
      </c>
      <c r="Z1207">
        <v>0</v>
      </c>
      <c r="AA1207">
        <v>3</v>
      </c>
      <c r="AB1207">
        <v>11</v>
      </c>
      <c r="AC1207">
        <v>1</v>
      </c>
    </row>
    <row r="1208" spans="1:29" ht="16.5" x14ac:dyDescent="0.3">
      <c r="A1208">
        <v>2995</v>
      </c>
      <c r="B1208">
        <v>1957</v>
      </c>
      <c r="C1208" t="s">
        <v>34</v>
      </c>
      <c r="D1208" t="s">
        <v>31</v>
      </c>
      <c r="E1208">
        <v>66636</v>
      </c>
      <c r="F1208">
        <v>0</v>
      </c>
      <c r="G1208">
        <v>0</v>
      </c>
      <c r="H1208" s="1">
        <v>41503</v>
      </c>
      <c r="I1208">
        <v>64</v>
      </c>
      <c r="J1208">
        <v>291</v>
      </c>
      <c r="K1208">
        <v>10</v>
      </c>
      <c r="L1208">
        <v>689</v>
      </c>
      <c r="M1208">
        <v>84</v>
      </c>
      <c r="N1208">
        <v>10</v>
      </c>
      <c r="O1208">
        <v>0</v>
      </c>
      <c r="P1208">
        <v>1</v>
      </c>
      <c r="Q1208">
        <v>3</v>
      </c>
      <c r="R1208">
        <v>4</v>
      </c>
      <c r="S1208">
        <v>9</v>
      </c>
      <c r="T1208">
        <v>1</v>
      </c>
      <c r="U1208">
        <v>0</v>
      </c>
      <c r="V1208">
        <v>0</v>
      </c>
      <c r="W1208">
        <v>0</v>
      </c>
      <c r="X1208">
        <v>0</v>
      </c>
      <c r="Y1208">
        <v>0</v>
      </c>
      <c r="Z1208">
        <v>0</v>
      </c>
      <c r="AA1208">
        <v>3</v>
      </c>
      <c r="AB1208">
        <v>11</v>
      </c>
      <c r="AC1208">
        <v>0</v>
      </c>
    </row>
    <row r="1209" spans="1:29" ht="16.5" x14ac:dyDescent="0.3">
      <c r="A1209">
        <v>1118</v>
      </c>
      <c r="B1209">
        <v>1956</v>
      </c>
      <c r="C1209" t="s">
        <v>34</v>
      </c>
      <c r="D1209" t="s">
        <v>33</v>
      </c>
      <c r="E1209">
        <v>50965</v>
      </c>
      <c r="F1209">
        <v>0</v>
      </c>
      <c r="G1209">
        <v>1</v>
      </c>
      <c r="H1209" s="1">
        <v>41325</v>
      </c>
      <c r="I1209">
        <v>87</v>
      </c>
      <c r="J1209">
        <v>544</v>
      </c>
      <c r="K1209">
        <v>13</v>
      </c>
      <c r="L1209">
        <v>85</v>
      </c>
      <c r="M1209">
        <v>8</v>
      </c>
      <c r="N1209">
        <v>6</v>
      </c>
      <c r="O1209">
        <v>29</v>
      </c>
      <c r="P1209">
        <v>3</v>
      </c>
      <c r="Q1209">
        <v>10</v>
      </c>
      <c r="R1209">
        <v>4</v>
      </c>
      <c r="S1209">
        <v>5</v>
      </c>
      <c r="T1209">
        <v>8</v>
      </c>
      <c r="U1209">
        <v>1</v>
      </c>
      <c r="V1209">
        <v>0</v>
      </c>
      <c r="W1209">
        <v>0</v>
      </c>
      <c r="X1209">
        <v>0</v>
      </c>
      <c r="Y1209">
        <v>0</v>
      </c>
      <c r="Z1209">
        <v>0</v>
      </c>
      <c r="AA1209">
        <v>3</v>
      </c>
      <c r="AB1209">
        <v>11</v>
      </c>
      <c r="AC1209">
        <v>0</v>
      </c>
    </row>
    <row r="1210" spans="1:29" ht="16.5" x14ac:dyDescent="0.3">
      <c r="A1210">
        <v>7789</v>
      </c>
      <c r="B1210">
        <v>1965</v>
      </c>
      <c r="C1210" t="s">
        <v>32</v>
      </c>
      <c r="D1210" t="s">
        <v>33</v>
      </c>
      <c r="E1210">
        <v>84618</v>
      </c>
      <c r="F1210">
        <v>0</v>
      </c>
      <c r="G1210">
        <v>0</v>
      </c>
      <c r="H1210" s="1">
        <v>41600</v>
      </c>
      <c r="I1210">
        <v>96</v>
      </c>
      <c r="J1210">
        <v>684</v>
      </c>
      <c r="K1210">
        <v>100</v>
      </c>
      <c r="L1210">
        <v>801</v>
      </c>
      <c r="M1210">
        <v>21</v>
      </c>
      <c r="N1210">
        <v>66</v>
      </c>
      <c r="O1210">
        <v>0</v>
      </c>
      <c r="P1210">
        <v>1</v>
      </c>
      <c r="Q1210">
        <v>6</v>
      </c>
      <c r="R1210">
        <v>9</v>
      </c>
      <c r="S1210">
        <v>10</v>
      </c>
      <c r="T1210">
        <v>2</v>
      </c>
      <c r="U1210">
        <v>0</v>
      </c>
      <c r="V1210">
        <v>0</v>
      </c>
      <c r="W1210">
        <v>1</v>
      </c>
      <c r="X1210">
        <v>0</v>
      </c>
      <c r="Y1210">
        <v>0</v>
      </c>
      <c r="Z1210">
        <v>0</v>
      </c>
      <c r="AA1210">
        <v>3</v>
      </c>
      <c r="AB1210">
        <v>11</v>
      </c>
      <c r="AC1210">
        <v>0</v>
      </c>
    </row>
    <row r="1211" spans="1:29" ht="16.5" x14ac:dyDescent="0.3">
      <c r="A1211">
        <v>3068</v>
      </c>
      <c r="B1211">
        <v>1990</v>
      </c>
      <c r="C1211" t="s">
        <v>29</v>
      </c>
      <c r="D1211" t="s">
        <v>33</v>
      </c>
      <c r="E1211">
        <v>18351</v>
      </c>
      <c r="F1211">
        <v>0</v>
      </c>
      <c r="G1211">
        <v>0</v>
      </c>
      <c r="H1211" s="1">
        <v>41576</v>
      </c>
      <c r="I1211">
        <v>1</v>
      </c>
      <c r="J1211">
        <v>1</v>
      </c>
      <c r="K1211">
        <v>12</v>
      </c>
      <c r="L1211">
        <v>9</v>
      </c>
      <c r="M1211">
        <v>0</v>
      </c>
      <c r="N1211">
        <v>14</v>
      </c>
      <c r="O1211">
        <v>7</v>
      </c>
      <c r="P1211">
        <v>1</v>
      </c>
      <c r="Q1211">
        <v>2</v>
      </c>
      <c r="R1211">
        <v>0</v>
      </c>
      <c r="S1211">
        <v>3</v>
      </c>
      <c r="T1211">
        <v>7</v>
      </c>
      <c r="U1211">
        <v>0</v>
      </c>
      <c r="V1211">
        <v>0</v>
      </c>
      <c r="W1211">
        <v>0</v>
      </c>
      <c r="X1211">
        <v>0</v>
      </c>
      <c r="Y1211">
        <v>0</v>
      </c>
      <c r="Z1211">
        <v>0</v>
      </c>
      <c r="AA1211">
        <v>3</v>
      </c>
      <c r="AB1211">
        <v>11</v>
      </c>
      <c r="AC1211">
        <v>0</v>
      </c>
    </row>
    <row r="1212" spans="1:29" ht="16.5" x14ac:dyDescent="0.3">
      <c r="A1212">
        <v>8955</v>
      </c>
      <c r="B1212">
        <v>1957</v>
      </c>
      <c r="C1212" t="s">
        <v>32</v>
      </c>
      <c r="D1212" t="s">
        <v>31</v>
      </c>
      <c r="E1212">
        <v>40451</v>
      </c>
      <c r="F1212">
        <v>0</v>
      </c>
      <c r="G1212">
        <v>2</v>
      </c>
      <c r="H1212" s="1">
        <v>41686</v>
      </c>
      <c r="I1212">
        <v>54</v>
      </c>
      <c r="J1212">
        <v>35</v>
      </c>
      <c r="K1212">
        <v>0</v>
      </c>
      <c r="L1212">
        <v>4</v>
      </c>
      <c r="M1212">
        <v>0</v>
      </c>
      <c r="N1212">
        <v>0</v>
      </c>
      <c r="O1212">
        <v>10</v>
      </c>
      <c r="P1212">
        <v>1</v>
      </c>
      <c r="Q1212">
        <v>1</v>
      </c>
      <c r="R1212">
        <v>1</v>
      </c>
      <c r="S1212">
        <v>2</v>
      </c>
      <c r="T1212">
        <v>5</v>
      </c>
      <c r="U1212">
        <v>1</v>
      </c>
      <c r="V1212">
        <v>0</v>
      </c>
      <c r="W1212">
        <v>0</v>
      </c>
      <c r="X1212">
        <v>0</v>
      </c>
      <c r="Y1212">
        <v>0</v>
      </c>
      <c r="Z1212">
        <v>0</v>
      </c>
      <c r="AA1212">
        <v>3</v>
      </c>
      <c r="AB1212">
        <v>11</v>
      </c>
      <c r="AC1212">
        <v>0</v>
      </c>
    </row>
    <row r="1213" spans="1:29" ht="16.5" x14ac:dyDescent="0.3">
      <c r="A1213">
        <v>945</v>
      </c>
      <c r="B1213">
        <v>1965</v>
      </c>
      <c r="C1213" t="s">
        <v>29</v>
      </c>
      <c r="D1213" t="s">
        <v>31</v>
      </c>
      <c r="E1213">
        <v>36317</v>
      </c>
      <c r="F1213">
        <v>0</v>
      </c>
      <c r="G1213">
        <v>1</v>
      </c>
      <c r="H1213" s="1">
        <v>41416</v>
      </c>
      <c r="I1213">
        <v>53</v>
      </c>
      <c r="J1213">
        <v>87</v>
      </c>
      <c r="K1213">
        <v>3</v>
      </c>
      <c r="L1213">
        <v>25</v>
      </c>
      <c r="M1213">
        <v>3</v>
      </c>
      <c r="N1213">
        <v>2</v>
      </c>
      <c r="O1213">
        <v>13</v>
      </c>
      <c r="P1213">
        <v>2</v>
      </c>
      <c r="Q1213">
        <v>3</v>
      </c>
      <c r="R1213">
        <v>0</v>
      </c>
      <c r="S1213">
        <v>4</v>
      </c>
      <c r="T1213">
        <v>7</v>
      </c>
      <c r="U1213">
        <v>0</v>
      </c>
      <c r="V1213">
        <v>0</v>
      </c>
      <c r="W1213">
        <v>0</v>
      </c>
      <c r="X1213">
        <v>0</v>
      </c>
      <c r="Y1213">
        <v>0</v>
      </c>
      <c r="Z1213">
        <v>0</v>
      </c>
      <c r="AA1213">
        <v>3</v>
      </c>
      <c r="AB1213">
        <v>11</v>
      </c>
      <c r="AC1213">
        <v>0</v>
      </c>
    </row>
    <row r="1214" spans="1:29" ht="16.5" x14ac:dyDescent="0.3">
      <c r="A1214">
        <v>5644</v>
      </c>
      <c r="B1214">
        <v>1957</v>
      </c>
      <c r="C1214" t="s">
        <v>29</v>
      </c>
      <c r="D1214" t="s">
        <v>31</v>
      </c>
      <c r="E1214">
        <v>42213</v>
      </c>
      <c r="F1214">
        <v>0</v>
      </c>
      <c r="G1214">
        <v>1</v>
      </c>
      <c r="H1214" s="1">
        <v>41559</v>
      </c>
      <c r="I1214">
        <v>96</v>
      </c>
      <c r="J1214">
        <v>309</v>
      </c>
      <c r="K1214">
        <v>3</v>
      </c>
      <c r="L1214">
        <v>24</v>
      </c>
      <c r="M1214">
        <v>4</v>
      </c>
      <c r="N1214">
        <v>3</v>
      </c>
      <c r="O1214">
        <v>20</v>
      </c>
      <c r="P1214">
        <v>2</v>
      </c>
      <c r="Q1214">
        <v>5</v>
      </c>
      <c r="R1214">
        <v>1</v>
      </c>
      <c r="S1214">
        <v>7</v>
      </c>
      <c r="T1214">
        <v>7</v>
      </c>
      <c r="U1214">
        <v>0</v>
      </c>
      <c r="V1214">
        <v>1</v>
      </c>
      <c r="W1214">
        <v>0</v>
      </c>
      <c r="X1214">
        <v>0</v>
      </c>
      <c r="Y1214">
        <v>0</v>
      </c>
      <c r="Z1214">
        <v>0</v>
      </c>
      <c r="AA1214">
        <v>3</v>
      </c>
      <c r="AB1214">
        <v>11</v>
      </c>
      <c r="AC1214">
        <v>0</v>
      </c>
    </row>
    <row r="1215" spans="1:29" ht="16.5" x14ac:dyDescent="0.3">
      <c r="A1215">
        <v>7192</v>
      </c>
      <c r="B1215">
        <v>1955</v>
      </c>
      <c r="C1215" t="s">
        <v>29</v>
      </c>
      <c r="D1215" t="s">
        <v>31</v>
      </c>
      <c r="E1215">
        <v>65748</v>
      </c>
      <c r="F1215">
        <v>0</v>
      </c>
      <c r="G1215">
        <v>1</v>
      </c>
      <c r="H1215" s="1">
        <v>41379</v>
      </c>
      <c r="I1215">
        <v>58</v>
      </c>
      <c r="J1215">
        <v>172</v>
      </c>
      <c r="K1215">
        <v>73</v>
      </c>
      <c r="L1215">
        <v>93</v>
      </c>
      <c r="M1215">
        <v>95</v>
      </c>
      <c r="N1215">
        <v>78</v>
      </c>
      <c r="O1215">
        <v>34</v>
      </c>
      <c r="P1215">
        <v>2</v>
      </c>
      <c r="Q1215">
        <v>2</v>
      </c>
      <c r="R1215">
        <v>4</v>
      </c>
      <c r="S1215">
        <v>10</v>
      </c>
      <c r="T1215">
        <v>1</v>
      </c>
      <c r="U1215">
        <v>0</v>
      </c>
      <c r="V1215">
        <v>0</v>
      </c>
      <c r="W1215">
        <v>0</v>
      </c>
      <c r="X1215">
        <v>0</v>
      </c>
      <c r="Y1215">
        <v>0</v>
      </c>
      <c r="Z1215">
        <v>1</v>
      </c>
      <c r="AA1215">
        <v>3</v>
      </c>
      <c r="AB1215">
        <v>11</v>
      </c>
      <c r="AC1215">
        <v>0</v>
      </c>
    </row>
    <row r="1216" spans="1:29" ht="16.5" x14ac:dyDescent="0.3">
      <c r="A1216">
        <v>2324</v>
      </c>
      <c r="B1216">
        <v>1972</v>
      </c>
      <c r="C1216" t="s">
        <v>29</v>
      </c>
      <c r="D1216" t="s">
        <v>31</v>
      </c>
      <c r="E1216">
        <v>77044</v>
      </c>
      <c r="F1216">
        <v>0</v>
      </c>
      <c r="G1216">
        <v>1</v>
      </c>
      <c r="H1216" s="1">
        <v>41574</v>
      </c>
      <c r="I1216">
        <v>12</v>
      </c>
      <c r="J1216">
        <v>625</v>
      </c>
      <c r="K1216">
        <v>38</v>
      </c>
      <c r="L1216">
        <v>242</v>
      </c>
      <c r="M1216">
        <v>50</v>
      </c>
      <c r="N1216">
        <v>34</v>
      </c>
      <c r="O1216">
        <v>76</v>
      </c>
      <c r="P1216">
        <v>2</v>
      </c>
      <c r="Q1216">
        <v>7</v>
      </c>
      <c r="R1216">
        <v>11</v>
      </c>
      <c r="S1216">
        <v>11</v>
      </c>
      <c r="T1216">
        <v>4</v>
      </c>
      <c r="U1216">
        <v>1</v>
      </c>
      <c r="V1216">
        <v>0</v>
      </c>
      <c r="W1216">
        <v>0</v>
      </c>
      <c r="X1216">
        <v>0</v>
      </c>
      <c r="Y1216">
        <v>0</v>
      </c>
      <c r="Z1216">
        <v>0</v>
      </c>
      <c r="AA1216">
        <v>3</v>
      </c>
      <c r="AB1216">
        <v>11</v>
      </c>
      <c r="AC1216">
        <v>0</v>
      </c>
    </row>
    <row r="1217" spans="1:29" ht="16.5" x14ac:dyDescent="0.3">
      <c r="A1217">
        <v>697</v>
      </c>
      <c r="B1217">
        <v>1969</v>
      </c>
      <c r="C1217" t="s">
        <v>29</v>
      </c>
      <c r="D1217" t="s">
        <v>31</v>
      </c>
      <c r="E1217">
        <v>74918</v>
      </c>
      <c r="F1217">
        <v>0</v>
      </c>
      <c r="G1217">
        <v>0</v>
      </c>
      <c r="H1217" s="1">
        <v>41345</v>
      </c>
      <c r="I1217">
        <v>78</v>
      </c>
      <c r="J1217">
        <v>972</v>
      </c>
      <c r="K1217">
        <v>59</v>
      </c>
      <c r="L1217">
        <v>913</v>
      </c>
      <c r="M1217">
        <v>25</v>
      </c>
      <c r="N1217">
        <v>19</v>
      </c>
      <c r="O1217">
        <v>59</v>
      </c>
      <c r="P1217">
        <v>1</v>
      </c>
      <c r="Q1217">
        <v>5</v>
      </c>
      <c r="R1217">
        <v>9</v>
      </c>
      <c r="S1217">
        <v>6</v>
      </c>
      <c r="T1217">
        <v>3</v>
      </c>
      <c r="U1217">
        <v>0</v>
      </c>
      <c r="V1217">
        <v>0</v>
      </c>
      <c r="W1217">
        <v>1</v>
      </c>
      <c r="X1217">
        <v>0</v>
      </c>
      <c r="Y1217">
        <v>0</v>
      </c>
      <c r="Z1217">
        <v>0</v>
      </c>
      <c r="AA1217">
        <v>3</v>
      </c>
      <c r="AB1217">
        <v>11</v>
      </c>
      <c r="AC1217">
        <v>0</v>
      </c>
    </row>
    <row r="1218" spans="1:29" ht="16.5" x14ac:dyDescent="0.3">
      <c r="A1218">
        <v>3439</v>
      </c>
      <c r="B1218">
        <v>1972</v>
      </c>
      <c r="C1218" t="s">
        <v>29</v>
      </c>
      <c r="D1218" t="s">
        <v>33</v>
      </c>
      <c r="E1218">
        <v>56721</v>
      </c>
      <c r="F1218">
        <v>1</v>
      </c>
      <c r="G1218">
        <v>1</v>
      </c>
      <c r="H1218" s="1">
        <v>41213</v>
      </c>
      <c r="I1218">
        <v>64</v>
      </c>
      <c r="J1218">
        <v>157</v>
      </c>
      <c r="K1218">
        <v>6</v>
      </c>
      <c r="L1218">
        <v>39</v>
      </c>
      <c r="M1218">
        <v>6</v>
      </c>
      <c r="N1218">
        <v>13</v>
      </c>
      <c r="O1218">
        <v>75</v>
      </c>
      <c r="P1218">
        <v>5</v>
      </c>
      <c r="Q1218">
        <v>4</v>
      </c>
      <c r="R1218">
        <v>1</v>
      </c>
      <c r="S1218">
        <v>5</v>
      </c>
      <c r="T1218">
        <v>6</v>
      </c>
      <c r="U1218">
        <v>0</v>
      </c>
      <c r="V1218">
        <v>0</v>
      </c>
      <c r="W1218">
        <v>0</v>
      </c>
      <c r="X1218">
        <v>0</v>
      </c>
      <c r="Y1218">
        <v>0</v>
      </c>
      <c r="Z1218">
        <v>0</v>
      </c>
      <c r="AA1218">
        <v>3</v>
      </c>
      <c r="AB1218">
        <v>11</v>
      </c>
      <c r="AC1218">
        <v>0</v>
      </c>
    </row>
    <row r="1219" spans="1:29" ht="16.5" x14ac:dyDescent="0.3">
      <c r="A1219">
        <v>1506</v>
      </c>
      <c r="B1219">
        <v>1975</v>
      </c>
      <c r="C1219" t="s">
        <v>29</v>
      </c>
      <c r="D1219" t="s">
        <v>30</v>
      </c>
      <c r="E1219">
        <v>42160</v>
      </c>
      <c r="F1219">
        <v>1</v>
      </c>
      <c r="G1219">
        <v>1</v>
      </c>
      <c r="H1219" s="1">
        <v>41453</v>
      </c>
      <c r="I1219">
        <v>26</v>
      </c>
      <c r="J1219">
        <v>48</v>
      </c>
      <c r="K1219">
        <v>9</v>
      </c>
      <c r="L1219">
        <v>45</v>
      </c>
      <c r="M1219">
        <v>3</v>
      </c>
      <c r="N1219">
        <v>15</v>
      </c>
      <c r="O1219">
        <v>20</v>
      </c>
      <c r="P1219">
        <v>4</v>
      </c>
      <c r="Q1219">
        <v>2</v>
      </c>
      <c r="R1219">
        <v>1</v>
      </c>
      <c r="S1219">
        <v>4</v>
      </c>
      <c r="T1219">
        <v>6</v>
      </c>
      <c r="U1219">
        <v>0</v>
      </c>
      <c r="V1219">
        <v>0</v>
      </c>
      <c r="W1219">
        <v>0</v>
      </c>
      <c r="X1219">
        <v>0</v>
      </c>
      <c r="Y1219">
        <v>0</v>
      </c>
      <c r="Z1219">
        <v>0</v>
      </c>
      <c r="AA1219">
        <v>3</v>
      </c>
      <c r="AB1219">
        <v>11</v>
      </c>
      <c r="AC1219">
        <v>1</v>
      </c>
    </row>
    <row r="1220" spans="1:29" ht="16.5" x14ac:dyDescent="0.3">
      <c r="A1220">
        <v>232</v>
      </c>
      <c r="B1220">
        <v>1965</v>
      </c>
      <c r="C1220" t="s">
        <v>29</v>
      </c>
      <c r="D1220" t="s">
        <v>30</v>
      </c>
      <c r="E1220">
        <v>61559</v>
      </c>
      <c r="F1220">
        <v>0</v>
      </c>
      <c r="G1220">
        <v>1</v>
      </c>
      <c r="H1220" s="1">
        <v>41472</v>
      </c>
      <c r="I1220">
        <v>8</v>
      </c>
      <c r="J1220">
        <v>279</v>
      </c>
      <c r="K1220">
        <v>83</v>
      </c>
      <c r="L1220">
        <v>88</v>
      </c>
      <c r="M1220">
        <v>32</v>
      </c>
      <c r="N1220">
        <v>14</v>
      </c>
      <c r="O1220">
        <v>34</v>
      </c>
      <c r="P1220">
        <v>1</v>
      </c>
      <c r="Q1220">
        <v>4</v>
      </c>
      <c r="R1220">
        <v>2</v>
      </c>
      <c r="S1220">
        <v>10</v>
      </c>
      <c r="T1220">
        <v>3</v>
      </c>
      <c r="U1220">
        <v>0</v>
      </c>
      <c r="V1220">
        <v>0</v>
      </c>
      <c r="W1220">
        <v>0</v>
      </c>
      <c r="X1220">
        <v>0</v>
      </c>
      <c r="Y1220">
        <v>0</v>
      </c>
      <c r="Z1220">
        <v>0</v>
      </c>
      <c r="AA1220">
        <v>3</v>
      </c>
      <c r="AB1220">
        <v>11</v>
      </c>
      <c r="AC1220">
        <v>0</v>
      </c>
    </row>
    <row r="1221" spans="1:29" ht="16.5" x14ac:dyDescent="0.3">
      <c r="A1221">
        <v>8876</v>
      </c>
      <c r="B1221">
        <v>1963</v>
      </c>
      <c r="C1221" t="s">
        <v>32</v>
      </c>
      <c r="D1221" t="s">
        <v>31</v>
      </c>
      <c r="E1221">
        <v>33629</v>
      </c>
      <c r="F1221">
        <v>1</v>
      </c>
      <c r="G1221">
        <v>1</v>
      </c>
      <c r="H1221" s="1">
        <v>41129</v>
      </c>
      <c r="I1221">
        <v>49</v>
      </c>
      <c r="J1221">
        <v>132</v>
      </c>
      <c r="K1221">
        <v>0</v>
      </c>
      <c r="L1221">
        <v>16</v>
      </c>
      <c r="M1221">
        <v>0</v>
      </c>
      <c r="N1221">
        <v>0</v>
      </c>
      <c r="O1221">
        <v>4</v>
      </c>
      <c r="P1221">
        <v>5</v>
      </c>
      <c r="Q1221">
        <v>3</v>
      </c>
      <c r="R1221">
        <v>1</v>
      </c>
      <c r="S1221">
        <v>4</v>
      </c>
      <c r="T1221">
        <v>9</v>
      </c>
      <c r="U1221">
        <v>0</v>
      </c>
      <c r="V1221">
        <v>0</v>
      </c>
      <c r="W1221">
        <v>0</v>
      </c>
      <c r="X1221">
        <v>0</v>
      </c>
      <c r="Y1221">
        <v>0</v>
      </c>
      <c r="Z1221">
        <v>0</v>
      </c>
      <c r="AA1221">
        <v>3</v>
      </c>
      <c r="AB1221">
        <v>11</v>
      </c>
      <c r="AC1221">
        <v>0</v>
      </c>
    </row>
    <row r="1222" spans="1:29" ht="16.5" x14ac:dyDescent="0.3">
      <c r="A1222">
        <v>4500</v>
      </c>
      <c r="B1222">
        <v>1991</v>
      </c>
      <c r="C1222" t="s">
        <v>32</v>
      </c>
      <c r="D1222" t="s">
        <v>31</v>
      </c>
      <c r="E1222">
        <v>68682</v>
      </c>
      <c r="F1222">
        <v>0</v>
      </c>
      <c r="G1222">
        <v>0</v>
      </c>
      <c r="H1222" s="1">
        <v>41553</v>
      </c>
      <c r="I1222">
        <v>56</v>
      </c>
      <c r="J1222">
        <v>919</v>
      </c>
      <c r="K1222">
        <v>0</v>
      </c>
      <c r="L1222">
        <v>505</v>
      </c>
      <c r="M1222">
        <v>99</v>
      </c>
      <c r="N1222">
        <v>30</v>
      </c>
      <c r="O1222">
        <v>45</v>
      </c>
      <c r="P1222">
        <v>1</v>
      </c>
      <c r="Q1222">
        <v>4</v>
      </c>
      <c r="R1222">
        <v>9</v>
      </c>
      <c r="S1222">
        <v>10</v>
      </c>
      <c r="T1222">
        <v>2</v>
      </c>
      <c r="U1222">
        <v>0</v>
      </c>
      <c r="V1222">
        <v>0</v>
      </c>
      <c r="W1222">
        <v>0</v>
      </c>
      <c r="X1222">
        <v>0</v>
      </c>
      <c r="Y1222">
        <v>0</v>
      </c>
      <c r="Z1222">
        <v>0</v>
      </c>
      <c r="AA1222">
        <v>3</v>
      </c>
      <c r="AB1222">
        <v>11</v>
      </c>
      <c r="AC1222">
        <v>0</v>
      </c>
    </row>
    <row r="1223" spans="1:29" ht="16.5" x14ac:dyDescent="0.3">
      <c r="A1223">
        <v>9739</v>
      </c>
      <c r="B1223">
        <v>1963</v>
      </c>
      <c r="C1223" t="s">
        <v>29</v>
      </c>
      <c r="D1223" t="s">
        <v>30</v>
      </c>
      <c r="E1223">
        <v>34377</v>
      </c>
      <c r="F1223">
        <v>0</v>
      </c>
      <c r="G1223">
        <v>1</v>
      </c>
      <c r="H1223" s="1">
        <v>41293</v>
      </c>
      <c r="I1223">
        <v>55</v>
      </c>
      <c r="J1223">
        <v>62</v>
      </c>
      <c r="K1223">
        <v>0</v>
      </c>
      <c r="L1223">
        <v>22</v>
      </c>
      <c r="M1223">
        <v>3</v>
      </c>
      <c r="N1223">
        <v>1</v>
      </c>
      <c r="O1223">
        <v>26</v>
      </c>
      <c r="P1223">
        <v>2</v>
      </c>
      <c r="Q1223">
        <v>2</v>
      </c>
      <c r="R1223">
        <v>2</v>
      </c>
      <c r="S1223">
        <v>2</v>
      </c>
      <c r="T1223">
        <v>7</v>
      </c>
      <c r="U1223">
        <v>0</v>
      </c>
      <c r="V1223">
        <v>0</v>
      </c>
      <c r="W1223">
        <v>0</v>
      </c>
      <c r="X1223">
        <v>0</v>
      </c>
      <c r="Y1223">
        <v>0</v>
      </c>
      <c r="Z1223">
        <v>0</v>
      </c>
      <c r="AA1223">
        <v>3</v>
      </c>
      <c r="AB1223">
        <v>11</v>
      </c>
      <c r="AC1223">
        <v>0</v>
      </c>
    </row>
    <row r="1224" spans="1:29" ht="16.5" x14ac:dyDescent="0.3">
      <c r="A1224">
        <v>10395</v>
      </c>
      <c r="B1224">
        <v>1986</v>
      </c>
      <c r="C1224" t="s">
        <v>36</v>
      </c>
      <c r="D1224" t="s">
        <v>30</v>
      </c>
      <c r="E1224">
        <v>8940</v>
      </c>
      <c r="F1224">
        <v>1</v>
      </c>
      <c r="G1224">
        <v>0</v>
      </c>
      <c r="H1224" s="1">
        <v>41143</v>
      </c>
      <c r="I1224">
        <v>25</v>
      </c>
      <c r="J1224">
        <v>1</v>
      </c>
      <c r="K1224">
        <v>45</v>
      </c>
      <c r="L1224">
        <v>3</v>
      </c>
      <c r="M1224">
        <v>4</v>
      </c>
      <c r="N1224">
        <v>6</v>
      </c>
      <c r="O1224">
        <v>42</v>
      </c>
      <c r="P1224">
        <v>3</v>
      </c>
      <c r="Q1224">
        <v>3</v>
      </c>
      <c r="R1224">
        <v>1</v>
      </c>
      <c r="S1224">
        <v>3</v>
      </c>
      <c r="T1224">
        <v>8</v>
      </c>
      <c r="U1224">
        <v>0</v>
      </c>
      <c r="V1224">
        <v>0</v>
      </c>
      <c r="W1224">
        <v>0</v>
      </c>
      <c r="X1224">
        <v>0</v>
      </c>
      <c r="Y1224">
        <v>0</v>
      </c>
      <c r="Z1224">
        <v>0</v>
      </c>
      <c r="AA1224">
        <v>3</v>
      </c>
      <c r="AB1224">
        <v>11</v>
      </c>
      <c r="AC1224">
        <v>0</v>
      </c>
    </row>
    <row r="1225" spans="1:29" ht="16.5" x14ac:dyDescent="0.3">
      <c r="A1225">
        <v>1176</v>
      </c>
      <c r="B1225">
        <v>1973</v>
      </c>
      <c r="C1225" t="s">
        <v>29</v>
      </c>
      <c r="D1225" t="s">
        <v>33</v>
      </c>
      <c r="E1225">
        <v>26228</v>
      </c>
      <c r="F1225">
        <v>1</v>
      </c>
      <c r="G1225">
        <v>0</v>
      </c>
      <c r="H1225" s="1">
        <v>41539</v>
      </c>
      <c r="I1225">
        <v>50</v>
      </c>
      <c r="J1225">
        <v>2</v>
      </c>
      <c r="K1225">
        <v>6</v>
      </c>
      <c r="L1225">
        <v>4</v>
      </c>
      <c r="M1225">
        <v>3</v>
      </c>
      <c r="N1225">
        <v>1</v>
      </c>
      <c r="O1225">
        <v>9</v>
      </c>
      <c r="P1225">
        <v>1</v>
      </c>
      <c r="Q1225">
        <v>1</v>
      </c>
      <c r="R1225">
        <v>0</v>
      </c>
      <c r="S1225">
        <v>2</v>
      </c>
      <c r="T1225">
        <v>8</v>
      </c>
      <c r="U1225">
        <v>0</v>
      </c>
      <c r="V1225">
        <v>0</v>
      </c>
      <c r="W1225">
        <v>0</v>
      </c>
      <c r="X1225">
        <v>0</v>
      </c>
      <c r="Y1225">
        <v>0</v>
      </c>
      <c r="Z1225">
        <v>0</v>
      </c>
      <c r="AA1225">
        <v>3</v>
      </c>
      <c r="AB1225">
        <v>11</v>
      </c>
      <c r="AC1225">
        <v>0</v>
      </c>
    </row>
    <row r="1226" spans="1:29" ht="16.5" x14ac:dyDescent="0.3">
      <c r="A1226">
        <v>1627</v>
      </c>
      <c r="B1226">
        <v>1957</v>
      </c>
      <c r="C1226" t="s">
        <v>37</v>
      </c>
      <c r="D1226" t="s">
        <v>35</v>
      </c>
      <c r="E1226">
        <v>77297</v>
      </c>
      <c r="F1226">
        <v>0</v>
      </c>
      <c r="G1226">
        <v>0</v>
      </c>
      <c r="H1226" s="1">
        <v>41300</v>
      </c>
      <c r="I1226">
        <v>84</v>
      </c>
      <c r="J1226">
        <v>408</v>
      </c>
      <c r="K1226">
        <v>61</v>
      </c>
      <c r="L1226">
        <v>109</v>
      </c>
      <c r="M1226">
        <v>48</v>
      </c>
      <c r="N1226">
        <v>122</v>
      </c>
      <c r="O1226">
        <v>41</v>
      </c>
      <c r="P1226">
        <v>1</v>
      </c>
      <c r="Q1226">
        <v>5</v>
      </c>
      <c r="R1226">
        <v>7</v>
      </c>
      <c r="S1226">
        <v>9</v>
      </c>
      <c r="T1226">
        <v>4</v>
      </c>
      <c r="U1226">
        <v>0</v>
      </c>
      <c r="V1226">
        <v>0</v>
      </c>
      <c r="W1226">
        <v>0</v>
      </c>
      <c r="X1226">
        <v>1</v>
      </c>
      <c r="Y1226">
        <v>0</v>
      </c>
      <c r="Z1226">
        <v>0</v>
      </c>
      <c r="AA1226">
        <v>3</v>
      </c>
      <c r="AB1226">
        <v>11</v>
      </c>
      <c r="AC1226">
        <v>0</v>
      </c>
    </row>
    <row r="1227" spans="1:29" ht="16.5" x14ac:dyDescent="0.3">
      <c r="A1227">
        <v>938</v>
      </c>
      <c r="B1227">
        <v>1981</v>
      </c>
      <c r="C1227" t="s">
        <v>29</v>
      </c>
      <c r="D1227" t="s">
        <v>33</v>
      </c>
      <c r="E1227">
        <v>40211</v>
      </c>
      <c r="F1227">
        <v>1</v>
      </c>
      <c r="G1227">
        <v>1</v>
      </c>
      <c r="H1227" s="1">
        <v>41485</v>
      </c>
      <c r="I1227">
        <v>30</v>
      </c>
      <c r="J1227">
        <v>51</v>
      </c>
      <c r="K1227">
        <v>1</v>
      </c>
      <c r="L1227">
        <v>7</v>
      </c>
      <c r="M1227">
        <v>2</v>
      </c>
      <c r="N1227">
        <v>1</v>
      </c>
      <c r="O1227">
        <v>25</v>
      </c>
      <c r="P1227">
        <v>2</v>
      </c>
      <c r="Q1227">
        <v>2</v>
      </c>
      <c r="R1227">
        <v>1</v>
      </c>
      <c r="S1227">
        <v>2</v>
      </c>
      <c r="T1227">
        <v>8</v>
      </c>
      <c r="U1227">
        <v>1</v>
      </c>
      <c r="V1227">
        <v>0</v>
      </c>
      <c r="W1227">
        <v>0</v>
      </c>
      <c r="X1227">
        <v>0</v>
      </c>
      <c r="Y1227">
        <v>0</v>
      </c>
      <c r="Z1227">
        <v>0</v>
      </c>
      <c r="AA1227">
        <v>3</v>
      </c>
      <c r="AB1227">
        <v>11</v>
      </c>
      <c r="AC1227">
        <v>0</v>
      </c>
    </row>
    <row r="1228" spans="1:29" ht="16.5" x14ac:dyDescent="0.3">
      <c r="A1228">
        <v>2740</v>
      </c>
      <c r="B1228">
        <v>1958</v>
      </c>
      <c r="C1228" t="s">
        <v>32</v>
      </c>
      <c r="D1228" t="s">
        <v>38</v>
      </c>
      <c r="E1228">
        <v>33438</v>
      </c>
      <c r="F1228">
        <v>1</v>
      </c>
      <c r="G1228">
        <v>1</v>
      </c>
      <c r="H1228" s="1">
        <v>41539</v>
      </c>
      <c r="I1228">
        <v>81</v>
      </c>
      <c r="J1228">
        <v>62</v>
      </c>
      <c r="K1228">
        <v>1</v>
      </c>
      <c r="L1228">
        <v>16</v>
      </c>
      <c r="M1228">
        <v>3</v>
      </c>
      <c r="N1228">
        <v>2</v>
      </c>
      <c r="O1228">
        <v>6</v>
      </c>
      <c r="P1228">
        <v>4</v>
      </c>
      <c r="Q1228">
        <v>2</v>
      </c>
      <c r="R1228">
        <v>1</v>
      </c>
      <c r="S1228">
        <v>4</v>
      </c>
      <c r="T1228">
        <v>5</v>
      </c>
      <c r="U1228">
        <v>0</v>
      </c>
      <c r="V1228">
        <v>0</v>
      </c>
      <c r="W1228">
        <v>0</v>
      </c>
      <c r="X1228">
        <v>0</v>
      </c>
      <c r="Y1228">
        <v>0</v>
      </c>
      <c r="Z1228">
        <v>0</v>
      </c>
      <c r="AA1228">
        <v>3</v>
      </c>
      <c r="AB1228">
        <v>11</v>
      </c>
      <c r="AC1228">
        <v>0</v>
      </c>
    </row>
    <row r="1229" spans="1:29" ht="16.5" x14ac:dyDescent="0.3">
      <c r="A1229">
        <v>257</v>
      </c>
      <c r="B1229">
        <v>1959</v>
      </c>
      <c r="C1229" t="s">
        <v>32</v>
      </c>
      <c r="D1229" t="s">
        <v>33</v>
      </c>
      <c r="E1229">
        <v>75032</v>
      </c>
      <c r="F1229">
        <v>0</v>
      </c>
      <c r="G1229">
        <v>1</v>
      </c>
      <c r="H1229" s="1">
        <v>41392</v>
      </c>
      <c r="I1229">
        <v>74</v>
      </c>
      <c r="J1229">
        <v>952</v>
      </c>
      <c r="K1229">
        <v>12</v>
      </c>
      <c r="L1229">
        <v>180</v>
      </c>
      <c r="M1229">
        <v>47</v>
      </c>
      <c r="N1229">
        <v>12</v>
      </c>
      <c r="O1229">
        <v>12</v>
      </c>
      <c r="P1229">
        <v>2</v>
      </c>
      <c r="Q1229">
        <v>5</v>
      </c>
      <c r="R1229">
        <v>4</v>
      </c>
      <c r="S1229">
        <v>9</v>
      </c>
      <c r="T1229">
        <v>3</v>
      </c>
      <c r="U1229">
        <v>0</v>
      </c>
      <c r="V1229">
        <v>0</v>
      </c>
      <c r="W1229">
        <v>0</v>
      </c>
      <c r="X1229">
        <v>0</v>
      </c>
      <c r="Y1229">
        <v>0</v>
      </c>
      <c r="Z1229">
        <v>0</v>
      </c>
      <c r="AA1229">
        <v>3</v>
      </c>
      <c r="AB1229">
        <v>11</v>
      </c>
      <c r="AC1229">
        <v>0</v>
      </c>
    </row>
    <row r="1230" spans="1:29" ht="16.5" x14ac:dyDescent="0.3">
      <c r="A1230">
        <v>4058</v>
      </c>
      <c r="B1230">
        <v>1955</v>
      </c>
      <c r="C1230" t="s">
        <v>32</v>
      </c>
      <c r="D1230" t="s">
        <v>30</v>
      </c>
      <c r="E1230">
        <v>61284</v>
      </c>
      <c r="F1230">
        <v>0</v>
      </c>
      <c r="G1230">
        <v>0</v>
      </c>
      <c r="H1230" s="1">
        <v>41559</v>
      </c>
      <c r="I1230">
        <v>76</v>
      </c>
      <c r="J1230">
        <v>618</v>
      </c>
      <c r="K1230">
        <v>15</v>
      </c>
      <c r="L1230">
        <v>106</v>
      </c>
      <c r="M1230">
        <v>20</v>
      </c>
      <c r="N1230">
        <v>7</v>
      </c>
      <c r="O1230">
        <v>45</v>
      </c>
      <c r="P1230">
        <v>1</v>
      </c>
      <c r="Q1230">
        <v>11</v>
      </c>
      <c r="R1230">
        <v>2</v>
      </c>
      <c r="S1230">
        <v>8</v>
      </c>
      <c r="T1230">
        <v>6</v>
      </c>
      <c r="U1230">
        <v>0</v>
      </c>
      <c r="V1230">
        <v>1</v>
      </c>
      <c r="W1230">
        <v>0</v>
      </c>
      <c r="X1230">
        <v>0</v>
      </c>
      <c r="Y1230">
        <v>0</v>
      </c>
      <c r="Z1230">
        <v>0</v>
      </c>
      <c r="AA1230">
        <v>3</v>
      </c>
      <c r="AB1230">
        <v>11</v>
      </c>
      <c r="AC1230">
        <v>0</v>
      </c>
    </row>
    <row r="1231" spans="1:29" ht="16.5" x14ac:dyDescent="0.3">
      <c r="A1231">
        <v>7736</v>
      </c>
      <c r="B1231">
        <v>1986</v>
      </c>
      <c r="C1231" t="s">
        <v>29</v>
      </c>
      <c r="D1231" t="s">
        <v>33</v>
      </c>
      <c r="E1231">
        <v>22518</v>
      </c>
      <c r="F1231">
        <v>1</v>
      </c>
      <c r="G1231">
        <v>0</v>
      </c>
      <c r="H1231" s="1">
        <v>41204</v>
      </c>
      <c r="I1231">
        <v>36</v>
      </c>
      <c r="J1231">
        <v>11</v>
      </c>
      <c r="K1231">
        <v>7</v>
      </c>
      <c r="L1231">
        <v>12</v>
      </c>
      <c r="M1231">
        <v>2</v>
      </c>
      <c r="N1231">
        <v>2</v>
      </c>
      <c r="O1231">
        <v>27</v>
      </c>
      <c r="P1231">
        <v>2</v>
      </c>
      <c r="Q1231">
        <v>2</v>
      </c>
      <c r="R1231">
        <v>1</v>
      </c>
      <c r="S1231">
        <v>2</v>
      </c>
      <c r="T1231">
        <v>5</v>
      </c>
      <c r="U1231">
        <v>1</v>
      </c>
      <c r="V1231">
        <v>0</v>
      </c>
      <c r="W1231">
        <v>0</v>
      </c>
      <c r="X1231">
        <v>0</v>
      </c>
      <c r="Y1231">
        <v>0</v>
      </c>
      <c r="Z1231">
        <v>0</v>
      </c>
      <c r="AA1231">
        <v>3</v>
      </c>
      <c r="AB1231">
        <v>11</v>
      </c>
      <c r="AC1231">
        <v>1</v>
      </c>
    </row>
    <row r="1232" spans="1:29" ht="16.5" x14ac:dyDescent="0.3">
      <c r="A1232">
        <v>8210</v>
      </c>
      <c r="B1232">
        <v>1975</v>
      </c>
      <c r="C1232" t="s">
        <v>34</v>
      </c>
      <c r="D1232" t="s">
        <v>33</v>
      </c>
      <c r="E1232">
        <v>54730</v>
      </c>
      <c r="F1232">
        <v>0</v>
      </c>
      <c r="G1232">
        <v>1</v>
      </c>
      <c r="H1232" s="1">
        <v>41501</v>
      </c>
      <c r="I1232">
        <v>64</v>
      </c>
      <c r="J1232">
        <v>318</v>
      </c>
      <c r="K1232">
        <v>3</v>
      </c>
      <c r="L1232">
        <v>17</v>
      </c>
      <c r="M1232">
        <v>4</v>
      </c>
      <c r="N1232">
        <v>7</v>
      </c>
      <c r="O1232">
        <v>56</v>
      </c>
      <c r="P1232">
        <v>5</v>
      </c>
      <c r="Q1232">
        <v>4</v>
      </c>
      <c r="R1232">
        <v>1</v>
      </c>
      <c r="S1232">
        <v>8</v>
      </c>
      <c r="T1232">
        <v>4</v>
      </c>
      <c r="U1232">
        <v>0</v>
      </c>
      <c r="V1232">
        <v>0</v>
      </c>
      <c r="W1232">
        <v>0</v>
      </c>
      <c r="X1232">
        <v>0</v>
      </c>
      <c r="Y1232">
        <v>0</v>
      </c>
      <c r="Z1232">
        <v>0</v>
      </c>
      <c r="AA1232">
        <v>3</v>
      </c>
      <c r="AB1232">
        <v>11</v>
      </c>
      <c r="AC1232">
        <v>0</v>
      </c>
    </row>
    <row r="1233" spans="1:29" ht="16.5" x14ac:dyDescent="0.3">
      <c r="A1233">
        <v>833</v>
      </c>
      <c r="B1233">
        <v>1955</v>
      </c>
      <c r="C1233" t="s">
        <v>34</v>
      </c>
      <c r="D1233" t="s">
        <v>33</v>
      </c>
      <c r="E1233">
        <v>38452</v>
      </c>
      <c r="F1233">
        <v>1</v>
      </c>
      <c r="G1233">
        <v>1</v>
      </c>
      <c r="H1233" s="1">
        <v>41728</v>
      </c>
      <c r="I1233">
        <v>62</v>
      </c>
      <c r="J1233">
        <v>56</v>
      </c>
      <c r="K1233">
        <v>0</v>
      </c>
      <c r="L1233">
        <v>14</v>
      </c>
      <c r="M1233">
        <v>0</v>
      </c>
      <c r="N1233">
        <v>0</v>
      </c>
      <c r="O1233">
        <v>2</v>
      </c>
      <c r="P1233">
        <v>3</v>
      </c>
      <c r="Q1233">
        <v>3</v>
      </c>
      <c r="R1233">
        <v>0</v>
      </c>
      <c r="S1233">
        <v>3</v>
      </c>
      <c r="T1233">
        <v>7</v>
      </c>
      <c r="U1233">
        <v>0</v>
      </c>
      <c r="V1233">
        <v>0</v>
      </c>
      <c r="W1233">
        <v>0</v>
      </c>
      <c r="X1233">
        <v>0</v>
      </c>
      <c r="Y1233">
        <v>0</v>
      </c>
      <c r="Z1233">
        <v>0</v>
      </c>
      <c r="AA1233">
        <v>3</v>
      </c>
      <c r="AB1233">
        <v>11</v>
      </c>
      <c r="AC1233">
        <v>0</v>
      </c>
    </row>
    <row r="1234" spans="1:29" ht="16.5" x14ac:dyDescent="0.3">
      <c r="A1234">
        <v>6230</v>
      </c>
      <c r="B1234">
        <v>1971</v>
      </c>
      <c r="C1234" t="s">
        <v>29</v>
      </c>
      <c r="D1234" t="s">
        <v>35</v>
      </c>
      <c r="E1234">
        <v>44421</v>
      </c>
      <c r="F1234">
        <v>1</v>
      </c>
      <c r="G1234">
        <v>1</v>
      </c>
      <c r="H1234" s="1">
        <v>41320</v>
      </c>
      <c r="I1234">
        <v>53</v>
      </c>
      <c r="J1234">
        <v>110</v>
      </c>
      <c r="K1234">
        <v>5</v>
      </c>
      <c r="L1234">
        <v>59</v>
      </c>
      <c r="M1234">
        <v>7</v>
      </c>
      <c r="N1234">
        <v>1</v>
      </c>
      <c r="O1234">
        <v>7</v>
      </c>
      <c r="P1234">
        <v>5</v>
      </c>
      <c r="Q1234">
        <v>5</v>
      </c>
      <c r="R1234">
        <v>0</v>
      </c>
      <c r="S1234">
        <v>4</v>
      </c>
      <c r="T1234">
        <v>8</v>
      </c>
      <c r="U1234">
        <v>0</v>
      </c>
      <c r="V1234">
        <v>0</v>
      </c>
      <c r="W1234">
        <v>0</v>
      </c>
      <c r="X1234">
        <v>0</v>
      </c>
      <c r="Y1234">
        <v>0</v>
      </c>
      <c r="Z1234">
        <v>0</v>
      </c>
      <c r="AA1234">
        <v>3</v>
      </c>
      <c r="AB1234">
        <v>11</v>
      </c>
      <c r="AC1234">
        <v>0</v>
      </c>
    </row>
    <row r="1235" spans="1:29" ht="16.5" x14ac:dyDescent="0.3">
      <c r="A1235">
        <v>7325</v>
      </c>
      <c r="B1235">
        <v>1986</v>
      </c>
      <c r="C1235" t="s">
        <v>32</v>
      </c>
      <c r="D1235" t="s">
        <v>31</v>
      </c>
      <c r="E1235">
        <v>38197</v>
      </c>
      <c r="F1235">
        <v>1</v>
      </c>
      <c r="G1235">
        <v>0</v>
      </c>
      <c r="H1235" s="1">
        <v>41454</v>
      </c>
      <c r="I1235">
        <v>86</v>
      </c>
      <c r="J1235">
        <v>23</v>
      </c>
      <c r="K1235">
        <v>0</v>
      </c>
      <c r="L1235">
        <v>11</v>
      </c>
      <c r="M1235">
        <v>2</v>
      </c>
      <c r="N1235">
        <v>1</v>
      </c>
      <c r="O1235">
        <v>3</v>
      </c>
      <c r="P1235">
        <v>1</v>
      </c>
      <c r="Q1235">
        <v>1</v>
      </c>
      <c r="R1235">
        <v>0</v>
      </c>
      <c r="S1235">
        <v>3</v>
      </c>
      <c r="T1235">
        <v>5</v>
      </c>
      <c r="U1235">
        <v>0</v>
      </c>
      <c r="V1235">
        <v>0</v>
      </c>
      <c r="W1235">
        <v>0</v>
      </c>
      <c r="X1235">
        <v>0</v>
      </c>
      <c r="Y1235">
        <v>0</v>
      </c>
      <c r="Z1235">
        <v>0</v>
      </c>
      <c r="AA1235">
        <v>3</v>
      </c>
      <c r="AB1235">
        <v>11</v>
      </c>
      <c r="AC1235">
        <v>0</v>
      </c>
    </row>
    <row r="1236" spans="1:29" ht="16.5" x14ac:dyDescent="0.3">
      <c r="A1236">
        <v>1307</v>
      </c>
      <c r="B1236">
        <v>1978</v>
      </c>
      <c r="C1236" t="s">
        <v>29</v>
      </c>
      <c r="D1236" t="s">
        <v>35</v>
      </c>
      <c r="E1236">
        <v>41986</v>
      </c>
      <c r="F1236">
        <v>0</v>
      </c>
      <c r="G1236">
        <v>1</v>
      </c>
      <c r="H1236" s="1">
        <v>41679</v>
      </c>
      <c r="I1236">
        <v>15</v>
      </c>
      <c r="J1236">
        <v>27</v>
      </c>
      <c r="K1236">
        <v>5</v>
      </c>
      <c r="L1236">
        <v>8</v>
      </c>
      <c r="M1236">
        <v>8</v>
      </c>
      <c r="N1236">
        <v>3</v>
      </c>
      <c r="O1236">
        <v>12</v>
      </c>
      <c r="P1236">
        <v>3</v>
      </c>
      <c r="Q1236">
        <v>3</v>
      </c>
      <c r="R1236">
        <v>0</v>
      </c>
      <c r="S1236">
        <v>4</v>
      </c>
      <c r="T1236">
        <v>4</v>
      </c>
      <c r="U1236">
        <v>0</v>
      </c>
      <c r="V1236">
        <v>0</v>
      </c>
      <c r="W1236">
        <v>0</v>
      </c>
      <c r="X1236">
        <v>0</v>
      </c>
      <c r="Y1236">
        <v>0</v>
      </c>
      <c r="Z1236">
        <v>0</v>
      </c>
      <c r="AA1236">
        <v>3</v>
      </c>
      <c r="AB1236">
        <v>11</v>
      </c>
      <c r="AC1236">
        <v>0</v>
      </c>
    </row>
    <row r="1237" spans="1:29" ht="16.5" x14ac:dyDescent="0.3">
      <c r="A1237">
        <v>1502</v>
      </c>
      <c r="B1237">
        <v>1983</v>
      </c>
      <c r="C1237" t="s">
        <v>29</v>
      </c>
      <c r="D1237" t="s">
        <v>31</v>
      </c>
      <c r="E1237">
        <v>28427</v>
      </c>
      <c r="F1237">
        <v>1</v>
      </c>
      <c r="G1237">
        <v>0</v>
      </c>
      <c r="H1237" s="1">
        <v>41354</v>
      </c>
      <c r="I1237">
        <v>67</v>
      </c>
      <c r="J1237">
        <v>18</v>
      </c>
      <c r="K1237">
        <v>3</v>
      </c>
      <c r="L1237">
        <v>19</v>
      </c>
      <c r="M1237">
        <v>3</v>
      </c>
      <c r="N1237">
        <v>3</v>
      </c>
      <c r="O1237">
        <v>6</v>
      </c>
      <c r="P1237">
        <v>2</v>
      </c>
      <c r="Q1237">
        <v>2</v>
      </c>
      <c r="R1237">
        <v>0</v>
      </c>
      <c r="S1237">
        <v>3</v>
      </c>
      <c r="T1237">
        <v>8</v>
      </c>
      <c r="U1237">
        <v>0</v>
      </c>
      <c r="V1237">
        <v>0</v>
      </c>
      <c r="W1237">
        <v>0</v>
      </c>
      <c r="X1237">
        <v>0</v>
      </c>
      <c r="Y1237">
        <v>0</v>
      </c>
      <c r="Z1237">
        <v>0</v>
      </c>
      <c r="AA1237">
        <v>3</v>
      </c>
      <c r="AB1237">
        <v>11</v>
      </c>
      <c r="AC1237">
        <v>0</v>
      </c>
    </row>
    <row r="1238" spans="1:29" ht="16.5" x14ac:dyDescent="0.3">
      <c r="A1238">
        <v>6211</v>
      </c>
      <c r="B1238">
        <v>1976</v>
      </c>
      <c r="C1238" t="s">
        <v>32</v>
      </c>
      <c r="D1238" t="s">
        <v>31</v>
      </c>
      <c r="E1238">
        <v>37395</v>
      </c>
      <c r="F1238">
        <v>1</v>
      </c>
      <c r="G1238">
        <v>0</v>
      </c>
      <c r="H1238" s="1">
        <v>41761</v>
      </c>
      <c r="I1238">
        <v>47</v>
      </c>
      <c r="J1238">
        <v>18</v>
      </c>
      <c r="K1238">
        <v>0</v>
      </c>
      <c r="L1238">
        <v>9</v>
      </c>
      <c r="M1238">
        <v>0</v>
      </c>
      <c r="N1238">
        <v>1</v>
      </c>
      <c r="O1238">
        <v>11</v>
      </c>
      <c r="P1238">
        <v>1</v>
      </c>
      <c r="Q1238">
        <v>1</v>
      </c>
      <c r="R1238">
        <v>0</v>
      </c>
      <c r="S1238">
        <v>3</v>
      </c>
      <c r="T1238">
        <v>6</v>
      </c>
      <c r="U1238">
        <v>0</v>
      </c>
      <c r="V1238">
        <v>0</v>
      </c>
      <c r="W1238">
        <v>0</v>
      </c>
      <c r="X1238">
        <v>0</v>
      </c>
      <c r="Y1238">
        <v>0</v>
      </c>
      <c r="Z1238">
        <v>0</v>
      </c>
      <c r="AA1238">
        <v>3</v>
      </c>
      <c r="AB1238">
        <v>11</v>
      </c>
      <c r="AC1238">
        <v>0</v>
      </c>
    </row>
    <row r="1239" spans="1:29" ht="16.5" x14ac:dyDescent="0.3">
      <c r="A1239">
        <v>843</v>
      </c>
      <c r="B1239">
        <v>1971</v>
      </c>
      <c r="C1239" t="s">
        <v>29</v>
      </c>
      <c r="D1239" t="s">
        <v>33</v>
      </c>
      <c r="E1239">
        <v>64722</v>
      </c>
      <c r="F1239">
        <v>1</v>
      </c>
      <c r="G1239">
        <v>0</v>
      </c>
      <c r="H1239" s="1">
        <v>41785</v>
      </c>
      <c r="I1239">
        <v>47</v>
      </c>
      <c r="J1239">
        <v>303</v>
      </c>
      <c r="K1239">
        <v>0</v>
      </c>
      <c r="L1239">
        <v>280</v>
      </c>
      <c r="M1239">
        <v>60</v>
      </c>
      <c r="N1239">
        <v>147</v>
      </c>
      <c r="O1239">
        <v>15</v>
      </c>
      <c r="P1239">
        <v>4</v>
      </c>
      <c r="Q1239">
        <v>8</v>
      </c>
      <c r="R1239">
        <v>2</v>
      </c>
      <c r="S1239">
        <v>11</v>
      </c>
      <c r="T1239">
        <v>6</v>
      </c>
      <c r="U1239">
        <v>0</v>
      </c>
      <c r="V1239">
        <v>0</v>
      </c>
      <c r="W1239">
        <v>0</v>
      </c>
      <c r="X1239">
        <v>0</v>
      </c>
      <c r="Y1239">
        <v>0</v>
      </c>
      <c r="Z1239">
        <v>0</v>
      </c>
      <c r="AA1239">
        <v>3</v>
      </c>
      <c r="AB1239">
        <v>11</v>
      </c>
      <c r="AC1239">
        <v>0</v>
      </c>
    </row>
    <row r="1240" spans="1:29" ht="16.5" x14ac:dyDescent="0.3">
      <c r="A1240">
        <v>4174</v>
      </c>
      <c r="B1240">
        <v>1956</v>
      </c>
      <c r="C1240" t="s">
        <v>34</v>
      </c>
      <c r="D1240" t="s">
        <v>31</v>
      </c>
      <c r="E1240">
        <v>55249</v>
      </c>
      <c r="F1240">
        <v>0</v>
      </c>
      <c r="G1240">
        <v>1</v>
      </c>
      <c r="H1240" s="1">
        <v>41746</v>
      </c>
      <c r="I1240">
        <v>81</v>
      </c>
      <c r="J1240">
        <v>97</v>
      </c>
      <c r="K1240">
        <v>1</v>
      </c>
      <c r="L1240">
        <v>19</v>
      </c>
      <c r="M1240">
        <v>2</v>
      </c>
      <c r="N1240">
        <v>0</v>
      </c>
      <c r="O1240">
        <v>11</v>
      </c>
      <c r="P1240">
        <v>1</v>
      </c>
      <c r="Q1240">
        <v>2</v>
      </c>
      <c r="R1240">
        <v>1</v>
      </c>
      <c r="S1240">
        <v>4</v>
      </c>
      <c r="T1240">
        <v>3</v>
      </c>
      <c r="U1240">
        <v>0</v>
      </c>
      <c r="V1240">
        <v>0</v>
      </c>
      <c r="W1240">
        <v>0</v>
      </c>
      <c r="X1240">
        <v>0</v>
      </c>
      <c r="Y1240">
        <v>0</v>
      </c>
      <c r="Z1240">
        <v>0</v>
      </c>
      <c r="AA1240">
        <v>3</v>
      </c>
      <c r="AB1240">
        <v>11</v>
      </c>
      <c r="AC1240">
        <v>0</v>
      </c>
    </row>
    <row r="1241" spans="1:29" ht="16.5" x14ac:dyDescent="0.3">
      <c r="A1241">
        <v>9757</v>
      </c>
      <c r="B1241">
        <v>1972</v>
      </c>
      <c r="C1241" t="s">
        <v>29</v>
      </c>
      <c r="D1241" t="s">
        <v>31</v>
      </c>
      <c r="E1241">
        <v>84906</v>
      </c>
      <c r="F1241">
        <v>0</v>
      </c>
      <c r="G1241">
        <v>0</v>
      </c>
      <c r="H1241" s="1">
        <v>41551</v>
      </c>
      <c r="I1241">
        <v>98</v>
      </c>
      <c r="J1241">
        <v>997</v>
      </c>
      <c r="K1241">
        <v>15</v>
      </c>
      <c r="L1241">
        <v>414</v>
      </c>
      <c r="M1241">
        <v>99</v>
      </c>
      <c r="N1241">
        <v>30</v>
      </c>
      <c r="O1241">
        <v>76</v>
      </c>
      <c r="P1241">
        <v>1</v>
      </c>
      <c r="Q1241">
        <v>5</v>
      </c>
      <c r="R1241">
        <v>6</v>
      </c>
      <c r="S1241">
        <v>12</v>
      </c>
      <c r="T1241">
        <v>2</v>
      </c>
      <c r="U1241">
        <v>0</v>
      </c>
      <c r="V1241">
        <v>1</v>
      </c>
      <c r="W1241">
        <v>1</v>
      </c>
      <c r="X1241">
        <v>0</v>
      </c>
      <c r="Y1241">
        <v>1</v>
      </c>
      <c r="Z1241">
        <v>0</v>
      </c>
      <c r="AA1241">
        <v>3</v>
      </c>
      <c r="AB1241">
        <v>11</v>
      </c>
      <c r="AC1241">
        <v>0</v>
      </c>
    </row>
    <row r="1242" spans="1:29" ht="16.5" x14ac:dyDescent="0.3">
      <c r="A1242">
        <v>6918</v>
      </c>
      <c r="B1242">
        <v>1989</v>
      </c>
      <c r="C1242" t="s">
        <v>29</v>
      </c>
      <c r="D1242" t="s">
        <v>33</v>
      </c>
      <c r="E1242">
        <v>28691</v>
      </c>
      <c r="F1242">
        <v>1</v>
      </c>
      <c r="G1242">
        <v>0</v>
      </c>
      <c r="H1242" s="1">
        <v>41459</v>
      </c>
      <c r="I1242">
        <v>56</v>
      </c>
      <c r="J1242">
        <v>5</v>
      </c>
      <c r="K1242">
        <v>4</v>
      </c>
      <c r="L1242">
        <v>13</v>
      </c>
      <c r="M1242">
        <v>8</v>
      </c>
      <c r="N1242">
        <v>0</v>
      </c>
      <c r="O1242">
        <v>4</v>
      </c>
      <c r="P1242">
        <v>1</v>
      </c>
      <c r="Q1242">
        <v>1</v>
      </c>
      <c r="R1242">
        <v>0</v>
      </c>
      <c r="S1242">
        <v>3</v>
      </c>
      <c r="T1242">
        <v>8</v>
      </c>
      <c r="U1242">
        <v>0</v>
      </c>
      <c r="V1242">
        <v>0</v>
      </c>
      <c r="W1242">
        <v>0</v>
      </c>
      <c r="X1242">
        <v>0</v>
      </c>
      <c r="Y1242">
        <v>0</v>
      </c>
      <c r="Z1242">
        <v>0</v>
      </c>
      <c r="AA1242">
        <v>3</v>
      </c>
      <c r="AB1242">
        <v>11</v>
      </c>
      <c r="AC1242">
        <v>0</v>
      </c>
    </row>
    <row r="1243" spans="1:29" ht="16.5" x14ac:dyDescent="0.3">
      <c r="A1243">
        <v>286</v>
      </c>
      <c r="B1243">
        <v>1952</v>
      </c>
      <c r="C1243" t="s">
        <v>29</v>
      </c>
      <c r="D1243" t="s">
        <v>30</v>
      </c>
      <c r="E1243">
        <v>44213</v>
      </c>
      <c r="F1243">
        <v>1</v>
      </c>
      <c r="G1243">
        <v>1</v>
      </c>
      <c r="H1243" s="1">
        <v>41607</v>
      </c>
      <c r="I1243">
        <v>48</v>
      </c>
      <c r="J1243">
        <v>95</v>
      </c>
      <c r="K1243">
        <v>11</v>
      </c>
      <c r="L1243">
        <v>35</v>
      </c>
      <c r="M1243">
        <v>0</v>
      </c>
      <c r="N1243">
        <v>4</v>
      </c>
      <c r="O1243">
        <v>7</v>
      </c>
      <c r="P1243">
        <v>4</v>
      </c>
      <c r="Q1243">
        <v>2</v>
      </c>
      <c r="R1243">
        <v>1</v>
      </c>
      <c r="S1243">
        <v>5</v>
      </c>
      <c r="T1243">
        <v>6</v>
      </c>
      <c r="U1243">
        <v>0</v>
      </c>
      <c r="V1243">
        <v>0</v>
      </c>
      <c r="W1243">
        <v>0</v>
      </c>
      <c r="X1243">
        <v>0</v>
      </c>
      <c r="Y1243">
        <v>0</v>
      </c>
      <c r="Z1243">
        <v>0</v>
      </c>
      <c r="AA1243">
        <v>3</v>
      </c>
      <c r="AB1243">
        <v>11</v>
      </c>
      <c r="AC1243">
        <v>0</v>
      </c>
    </row>
    <row r="1244" spans="1:29" ht="16.5" x14ac:dyDescent="0.3">
      <c r="A1244">
        <v>11086</v>
      </c>
      <c r="B1244">
        <v>1984</v>
      </c>
      <c r="C1244" t="s">
        <v>36</v>
      </c>
      <c r="D1244" t="s">
        <v>30</v>
      </c>
      <c r="E1244">
        <v>25707</v>
      </c>
      <c r="F1244">
        <v>1</v>
      </c>
      <c r="G1244">
        <v>0</v>
      </c>
      <c r="H1244" s="1">
        <v>41657</v>
      </c>
      <c r="I1244">
        <v>18</v>
      </c>
      <c r="J1244">
        <v>1</v>
      </c>
      <c r="K1244">
        <v>6</v>
      </c>
      <c r="L1244">
        <v>2</v>
      </c>
      <c r="M1244">
        <v>3</v>
      </c>
      <c r="N1244">
        <v>6</v>
      </c>
      <c r="O1244">
        <v>3</v>
      </c>
      <c r="P1244">
        <v>1</v>
      </c>
      <c r="Q1244">
        <v>1</v>
      </c>
      <c r="R1244">
        <v>0</v>
      </c>
      <c r="S1244">
        <v>3</v>
      </c>
      <c r="T1244">
        <v>7</v>
      </c>
      <c r="U1244">
        <v>0</v>
      </c>
      <c r="V1244">
        <v>0</v>
      </c>
      <c r="W1244">
        <v>0</v>
      </c>
      <c r="X1244">
        <v>0</v>
      </c>
      <c r="Y1244">
        <v>0</v>
      </c>
      <c r="Z1244">
        <v>0</v>
      </c>
      <c r="AA1244">
        <v>3</v>
      </c>
      <c r="AB1244">
        <v>11</v>
      </c>
      <c r="AC1244">
        <v>0</v>
      </c>
    </row>
    <row r="1245" spans="1:29" ht="16.5" x14ac:dyDescent="0.3">
      <c r="A1245">
        <v>1921</v>
      </c>
      <c r="B1245">
        <v>1967</v>
      </c>
      <c r="C1245" t="s">
        <v>32</v>
      </c>
      <c r="D1245" t="s">
        <v>33</v>
      </c>
      <c r="E1245">
        <v>59062</v>
      </c>
      <c r="F1245">
        <v>2</v>
      </c>
      <c r="G1245">
        <v>1</v>
      </c>
      <c r="H1245" s="1">
        <v>41550</v>
      </c>
      <c r="I1245">
        <v>74</v>
      </c>
      <c r="J1245">
        <v>46</v>
      </c>
      <c r="K1245">
        <v>1</v>
      </c>
      <c r="L1245">
        <v>12</v>
      </c>
      <c r="M1245">
        <v>3</v>
      </c>
      <c r="N1245">
        <v>0</v>
      </c>
      <c r="O1245">
        <v>9</v>
      </c>
      <c r="P1245">
        <v>2</v>
      </c>
      <c r="Q1245">
        <v>2</v>
      </c>
      <c r="R1245">
        <v>0</v>
      </c>
      <c r="S1245">
        <v>3</v>
      </c>
      <c r="T1245">
        <v>4</v>
      </c>
      <c r="U1245">
        <v>0</v>
      </c>
      <c r="V1245">
        <v>0</v>
      </c>
      <c r="W1245">
        <v>0</v>
      </c>
      <c r="X1245">
        <v>0</v>
      </c>
      <c r="Y1245">
        <v>0</v>
      </c>
      <c r="Z1245">
        <v>0</v>
      </c>
      <c r="AA1245">
        <v>3</v>
      </c>
      <c r="AB1245">
        <v>11</v>
      </c>
      <c r="AC1245">
        <v>0</v>
      </c>
    </row>
    <row r="1246" spans="1:29" ht="16.5" x14ac:dyDescent="0.3">
      <c r="A1246">
        <v>4138</v>
      </c>
      <c r="B1246">
        <v>1962</v>
      </c>
      <c r="C1246" t="s">
        <v>29</v>
      </c>
      <c r="D1246" t="s">
        <v>30</v>
      </c>
      <c r="E1246">
        <v>76624</v>
      </c>
      <c r="F1246">
        <v>0</v>
      </c>
      <c r="G1246">
        <v>1</v>
      </c>
      <c r="H1246" s="1">
        <v>41783</v>
      </c>
      <c r="I1246">
        <v>68</v>
      </c>
      <c r="J1246">
        <v>411</v>
      </c>
      <c r="K1246">
        <v>106</v>
      </c>
      <c r="L1246">
        <v>147</v>
      </c>
      <c r="M1246">
        <v>54</v>
      </c>
      <c r="N1246">
        <v>115</v>
      </c>
      <c r="O1246">
        <v>66</v>
      </c>
      <c r="P1246">
        <v>1</v>
      </c>
      <c r="Q1246">
        <v>5</v>
      </c>
      <c r="R1246">
        <v>10</v>
      </c>
      <c r="S1246">
        <v>7</v>
      </c>
      <c r="T1246">
        <v>1</v>
      </c>
      <c r="U1246">
        <v>1</v>
      </c>
      <c r="V1246">
        <v>0</v>
      </c>
      <c r="W1246">
        <v>0</v>
      </c>
      <c r="X1246">
        <v>0</v>
      </c>
      <c r="Y1246">
        <v>0</v>
      </c>
      <c r="Z1246">
        <v>0</v>
      </c>
      <c r="AA1246">
        <v>3</v>
      </c>
      <c r="AB1246">
        <v>11</v>
      </c>
      <c r="AC1246">
        <v>0</v>
      </c>
    </row>
    <row r="1247" spans="1:29" ht="16.5" x14ac:dyDescent="0.3">
      <c r="A1247">
        <v>7718</v>
      </c>
      <c r="B1247">
        <v>1947</v>
      </c>
      <c r="C1247" t="s">
        <v>34</v>
      </c>
      <c r="D1247" t="s">
        <v>31</v>
      </c>
      <c r="E1247">
        <v>66000</v>
      </c>
      <c r="F1247">
        <v>0</v>
      </c>
      <c r="G1247">
        <v>0</v>
      </c>
      <c r="H1247" s="1">
        <v>41749</v>
      </c>
      <c r="I1247">
        <v>36</v>
      </c>
      <c r="J1247">
        <v>244</v>
      </c>
      <c r="K1247">
        <v>51</v>
      </c>
      <c r="L1247">
        <v>270</v>
      </c>
      <c r="M1247">
        <v>101</v>
      </c>
      <c r="N1247">
        <v>0</v>
      </c>
      <c r="O1247">
        <v>45</v>
      </c>
      <c r="P1247">
        <v>1</v>
      </c>
      <c r="Q1247">
        <v>1</v>
      </c>
      <c r="R1247">
        <v>3</v>
      </c>
      <c r="S1247">
        <v>5</v>
      </c>
      <c r="T1247">
        <v>1</v>
      </c>
      <c r="U1247">
        <v>0</v>
      </c>
      <c r="V1247">
        <v>0</v>
      </c>
      <c r="W1247">
        <v>0</v>
      </c>
      <c r="X1247">
        <v>0</v>
      </c>
      <c r="Y1247">
        <v>0</v>
      </c>
      <c r="Z1247">
        <v>0</v>
      </c>
      <c r="AA1247">
        <v>3</v>
      </c>
      <c r="AB1247">
        <v>11</v>
      </c>
      <c r="AC1247">
        <v>0</v>
      </c>
    </row>
    <row r="1248" spans="1:29" ht="16.5" x14ac:dyDescent="0.3">
      <c r="A1248">
        <v>1291</v>
      </c>
      <c r="B1248">
        <v>1978</v>
      </c>
      <c r="C1248" t="s">
        <v>32</v>
      </c>
      <c r="D1248" t="s">
        <v>31</v>
      </c>
      <c r="E1248">
        <v>27683</v>
      </c>
      <c r="F1248">
        <v>1</v>
      </c>
      <c r="G1248">
        <v>0</v>
      </c>
      <c r="H1248" s="1">
        <v>41125</v>
      </c>
      <c r="I1248">
        <v>90</v>
      </c>
      <c r="J1248">
        <v>152</v>
      </c>
      <c r="K1248">
        <v>9</v>
      </c>
      <c r="L1248">
        <v>121</v>
      </c>
      <c r="M1248">
        <v>12</v>
      </c>
      <c r="N1248">
        <v>12</v>
      </c>
      <c r="O1248">
        <v>45</v>
      </c>
      <c r="P1248">
        <v>4</v>
      </c>
      <c r="Q1248">
        <v>6</v>
      </c>
      <c r="R1248">
        <v>2</v>
      </c>
      <c r="S1248">
        <v>4</v>
      </c>
      <c r="T1248">
        <v>8</v>
      </c>
      <c r="U1248">
        <v>0</v>
      </c>
      <c r="V1248">
        <v>0</v>
      </c>
      <c r="W1248">
        <v>0</v>
      </c>
      <c r="X1248">
        <v>0</v>
      </c>
      <c r="Y1248">
        <v>0</v>
      </c>
      <c r="Z1248">
        <v>0</v>
      </c>
      <c r="AA1248">
        <v>3</v>
      </c>
      <c r="AB1248">
        <v>11</v>
      </c>
      <c r="AC1248">
        <v>0</v>
      </c>
    </row>
    <row r="1249" spans="1:29" ht="16.5" x14ac:dyDescent="0.3">
      <c r="A1249">
        <v>6862</v>
      </c>
      <c r="B1249">
        <v>1971</v>
      </c>
      <c r="C1249" t="s">
        <v>29</v>
      </c>
      <c r="D1249" t="s">
        <v>35</v>
      </c>
      <c r="E1249">
        <v>1730</v>
      </c>
      <c r="F1249">
        <v>0</v>
      </c>
      <c r="G1249">
        <v>0</v>
      </c>
      <c r="H1249" s="1">
        <v>41777</v>
      </c>
      <c r="I1249">
        <v>65</v>
      </c>
      <c r="J1249">
        <v>1</v>
      </c>
      <c r="K1249">
        <v>1</v>
      </c>
      <c r="L1249">
        <v>3</v>
      </c>
      <c r="M1249">
        <v>1</v>
      </c>
      <c r="N1249">
        <v>1</v>
      </c>
      <c r="O1249">
        <v>1</v>
      </c>
      <c r="P1249">
        <v>15</v>
      </c>
      <c r="Q1249">
        <v>0</v>
      </c>
      <c r="R1249">
        <v>0</v>
      </c>
      <c r="S1249">
        <v>0</v>
      </c>
      <c r="T1249">
        <v>20</v>
      </c>
      <c r="U1249">
        <v>0</v>
      </c>
      <c r="V1249">
        <v>0</v>
      </c>
      <c r="W1249">
        <v>0</v>
      </c>
      <c r="X1249">
        <v>0</v>
      </c>
      <c r="Y1249">
        <v>0</v>
      </c>
      <c r="Z1249">
        <v>0</v>
      </c>
      <c r="AA1249">
        <v>3</v>
      </c>
      <c r="AB1249">
        <v>11</v>
      </c>
      <c r="AC1249">
        <v>0</v>
      </c>
    </row>
    <row r="1250" spans="1:29" ht="16.5" x14ac:dyDescent="0.3">
      <c r="A1250">
        <v>4136</v>
      </c>
      <c r="B1250">
        <v>1992</v>
      </c>
      <c r="C1250" t="s">
        <v>36</v>
      </c>
      <c r="D1250" t="s">
        <v>30</v>
      </c>
      <c r="E1250">
        <v>7500</v>
      </c>
      <c r="F1250">
        <v>1</v>
      </c>
      <c r="G1250">
        <v>0</v>
      </c>
      <c r="H1250" s="1">
        <v>41246</v>
      </c>
      <c r="I1250">
        <v>63</v>
      </c>
      <c r="J1250">
        <v>10</v>
      </c>
      <c r="K1250">
        <v>17</v>
      </c>
      <c r="L1250">
        <v>18</v>
      </c>
      <c r="M1250">
        <v>8</v>
      </c>
      <c r="N1250">
        <v>26</v>
      </c>
      <c r="O1250">
        <v>40</v>
      </c>
      <c r="P1250">
        <v>4</v>
      </c>
      <c r="Q1250">
        <v>3</v>
      </c>
      <c r="R1250">
        <v>2</v>
      </c>
      <c r="S1250">
        <v>2</v>
      </c>
      <c r="T1250">
        <v>9</v>
      </c>
      <c r="U1250">
        <v>0</v>
      </c>
      <c r="V1250">
        <v>0</v>
      </c>
      <c r="W1250">
        <v>0</v>
      </c>
      <c r="X1250">
        <v>0</v>
      </c>
      <c r="Y1250">
        <v>0</v>
      </c>
      <c r="Z1250">
        <v>0</v>
      </c>
      <c r="AA1250">
        <v>3</v>
      </c>
      <c r="AB1250">
        <v>11</v>
      </c>
      <c r="AC1250">
        <v>0</v>
      </c>
    </row>
    <row r="1251" spans="1:29" ht="16.5" x14ac:dyDescent="0.3">
      <c r="A1251">
        <v>803</v>
      </c>
      <c r="B1251">
        <v>1968</v>
      </c>
      <c r="C1251" t="s">
        <v>29</v>
      </c>
      <c r="D1251" t="s">
        <v>31</v>
      </c>
      <c r="E1251">
        <v>40521</v>
      </c>
      <c r="F1251">
        <v>1</v>
      </c>
      <c r="G1251">
        <v>1</v>
      </c>
      <c r="H1251" s="1">
        <v>41369</v>
      </c>
      <c r="I1251">
        <v>82</v>
      </c>
      <c r="J1251">
        <v>12</v>
      </c>
      <c r="K1251">
        <v>0</v>
      </c>
      <c r="L1251">
        <v>5</v>
      </c>
      <c r="M1251">
        <v>0</v>
      </c>
      <c r="N1251">
        <v>0</v>
      </c>
      <c r="O1251">
        <v>4</v>
      </c>
      <c r="P1251">
        <v>1</v>
      </c>
      <c r="Q1251">
        <v>0</v>
      </c>
      <c r="R1251">
        <v>1</v>
      </c>
      <c r="S1251">
        <v>2</v>
      </c>
      <c r="T1251">
        <v>5</v>
      </c>
      <c r="U1251">
        <v>0</v>
      </c>
      <c r="V1251">
        <v>0</v>
      </c>
      <c r="W1251">
        <v>0</v>
      </c>
      <c r="X1251">
        <v>0</v>
      </c>
      <c r="Y1251">
        <v>0</v>
      </c>
      <c r="Z1251">
        <v>0</v>
      </c>
      <c r="AA1251">
        <v>3</v>
      </c>
      <c r="AB1251">
        <v>11</v>
      </c>
      <c r="AC1251">
        <v>0</v>
      </c>
    </row>
    <row r="1252" spans="1:29" ht="16.5" x14ac:dyDescent="0.3">
      <c r="A1252">
        <v>4298</v>
      </c>
      <c r="B1252">
        <v>1973</v>
      </c>
      <c r="C1252" t="s">
        <v>32</v>
      </c>
      <c r="D1252" t="s">
        <v>31</v>
      </c>
      <c r="E1252">
        <v>20427</v>
      </c>
      <c r="F1252">
        <v>1</v>
      </c>
      <c r="G1252">
        <v>0</v>
      </c>
      <c r="H1252" s="1">
        <v>41722</v>
      </c>
      <c r="I1252">
        <v>63</v>
      </c>
      <c r="J1252">
        <v>5</v>
      </c>
      <c r="K1252">
        <v>0</v>
      </c>
      <c r="L1252">
        <v>4</v>
      </c>
      <c r="M1252">
        <v>0</v>
      </c>
      <c r="N1252">
        <v>0</v>
      </c>
      <c r="O1252">
        <v>1</v>
      </c>
      <c r="P1252">
        <v>1</v>
      </c>
      <c r="Q1252">
        <v>1</v>
      </c>
      <c r="R1252">
        <v>0</v>
      </c>
      <c r="S1252">
        <v>2</v>
      </c>
      <c r="T1252">
        <v>8</v>
      </c>
      <c r="U1252">
        <v>0</v>
      </c>
      <c r="V1252">
        <v>0</v>
      </c>
      <c r="W1252">
        <v>0</v>
      </c>
      <c r="X1252">
        <v>0</v>
      </c>
      <c r="Y1252">
        <v>0</v>
      </c>
      <c r="Z1252">
        <v>0</v>
      </c>
      <c r="AA1252">
        <v>3</v>
      </c>
      <c r="AB1252">
        <v>11</v>
      </c>
      <c r="AC1252">
        <v>0</v>
      </c>
    </row>
    <row r="1253" spans="1:29" ht="16.5" x14ac:dyDescent="0.3">
      <c r="A1253">
        <v>10833</v>
      </c>
      <c r="B1253">
        <v>1975</v>
      </c>
      <c r="C1253" t="s">
        <v>29</v>
      </c>
      <c r="D1253" t="s">
        <v>33</v>
      </c>
      <c r="E1253">
        <v>65106</v>
      </c>
      <c r="F1253">
        <v>0</v>
      </c>
      <c r="G1253">
        <v>1</v>
      </c>
      <c r="H1253" s="1">
        <v>41783</v>
      </c>
      <c r="I1253">
        <v>55</v>
      </c>
      <c r="J1253">
        <v>790</v>
      </c>
      <c r="K1253">
        <v>19</v>
      </c>
      <c r="L1253">
        <v>133</v>
      </c>
      <c r="M1253">
        <v>12</v>
      </c>
      <c r="N1253">
        <v>0</v>
      </c>
      <c r="O1253">
        <v>19</v>
      </c>
      <c r="P1253">
        <v>3</v>
      </c>
      <c r="Q1253">
        <v>8</v>
      </c>
      <c r="R1253">
        <v>3</v>
      </c>
      <c r="S1253">
        <v>13</v>
      </c>
      <c r="T1253">
        <v>6</v>
      </c>
      <c r="U1253">
        <v>0</v>
      </c>
      <c r="V1253">
        <v>1</v>
      </c>
      <c r="W1253">
        <v>0</v>
      </c>
      <c r="X1253">
        <v>0</v>
      </c>
      <c r="Y1253">
        <v>0</v>
      </c>
      <c r="Z1253">
        <v>0</v>
      </c>
      <c r="AA1253">
        <v>3</v>
      </c>
      <c r="AB1253">
        <v>11</v>
      </c>
      <c r="AC1253">
        <v>0</v>
      </c>
    </row>
    <row r="1254" spans="1:29" ht="16.5" x14ac:dyDescent="0.3">
      <c r="A1254">
        <v>9606</v>
      </c>
      <c r="B1254">
        <v>1965</v>
      </c>
      <c r="C1254" t="s">
        <v>32</v>
      </c>
      <c r="D1254" t="s">
        <v>33</v>
      </c>
      <c r="E1254">
        <v>69969</v>
      </c>
      <c r="F1254">
        <v>0</v>
      </c>
      <c r="G1254">
        <v>0</v>
      </c>
      <c r="H1254" s="1">
        <v>41513</v>
      </c>
      <c r="I1254">
        <v>64</v>
      </c>
      <c r="J1254">
        <v>882</v>
      </c>
      <c r="K1254">
        <v>29</v>
      </c>
      <c r="L1254">
        <v>514</v>
      </c>
      <c r="M1254">
        <v>38</v>
      </c>
      <c r="N1254">
        <v>29</v>
      </c>
      <c r="O1254">
        <v>44</v>
      </c>
      <c r="P1254">
        <v>1</v>
      </c>
      <c r="Q1254">
        <v>4</v>
      </c>
      <c r="R1254">
        <v>2</v>
      </c>
      <c r="S1254">
        <v>6</v>
      </c>
      <c r="T1254">
        <v>3</v>
      </c>
      <c r="U1254">
        <v>0</v>
      </c>
      <c r="V1254">
        <v>0</v>
      </c>
      <c r="W1254">
        <v>1</v>
      </c>
      <c r="X1254">
        <v>1</v>
      </c>
      <c r="Y1254">
        <v>0</v>
      </c>
      <c r="Z1254">
        <v>0</v>
      </c>
      <c r="AA1254">
        <v>3</v>
      </c>
      <c r="AB1254">
        <v>11</v>
      </c>
      <c r="AC1254">
        <v>1</v>
      </c>
    </row>
    <row r="1255" spans="1:29" ht="16.5" x14ac:dyDescent="0.3">
      <c r="A1255">
        <v>8534</v>
      </c>
      <c r="B1255">
        <v>1952</v>
      </c>
      <c r="C1255" t="s">
        <v>29</v>
      </c>
      <c r="D1255" t="s">
        <v>33</v>
      </c>
      <c r="E1255">
        <v>67433</v>
      </c>
      <c r="F1255">
        <v>0</v>
      </c>
      <c r="G1255">
        <v>2</v>
      </c>
      <c r="H1255" s="1">
        <v>41471</v>
      </c>
      <c r="I1255">
        <v>51</v>
      </c>
      <c r="J1255">
        <v>615</v>
      </c>
      <c r="K1255">
        <v>28</v>
      </c>
      <c r="L1255">
        <v>259</v>
      </c>
      <c r="M1255">
        <v>12</v>
      </c>
      <c r="N1255">
        <v>48</v>
      </c>
      <c r="O1255">
        <v>30</v>
      </c>
      <c r="P1255">
        <v>4</v>
      </c>
      <c r="Q1255">
        <v>6</v>
      </c>
      <c r="R1255">
        <v>5</v>
      </c>
      <c r="S1255">
        <v>13</v>
      </c>
      <c r="T1255">
        <v>4</v>
      </c>
      <c r="U1255">
        <v>0</v>
      </c>
      <c r="V1255">
        <v>1</v>
      </c>
      <c r="W1255">
        <v>0</v>
      </c>
      <c r="X1255">
        <v>0</v>
      </c>
      <c r="Y1255">
        <v>0</v>
      </c>
      <c r="Z1255">
        <v>0</v>
      </c>
      <c r="AA1255">
        <v>3</v>
      </c>
      <c r="AB1255">
        <v>11</v>
      </c>
      <c r="AC1255">
        <v>0</v>
      </c>
    </row>
    <row r="1256" spans="1:29" ht="16.5" x14ac:dyDescent="0.3">
      <c r="A1256">
        <v>5153</v>
      </c>
      <c r="B1256">
        <v>1967</v>
      </c>
      <c r="C1256" t="s">
        <v>32</v>
      </c>
      <c r="D1256" t="s">
        <v>33</v>
      </c>
      <c r="E1256">
        <v>77766</v>
      </c>
      <c r="F1256">
        <v>0</v>
      </c>
      <c r="G1256">
        <v>1</v>
      </c>
      <c r="H1256" s="1">
        <v>41327</v>
      </c>
      <c r="I1256">
        <v>97</v>
      </c>
      <c r="J1256">
        <v>1004</v>
      </c>
      <c r="K1256">
        <v>59</v>
      </c>
      <c r="L1256">
        <v>265</v>
      </c>
      <c r="M1256">
        <v>115</v>
      </c>
      <c r="N1256">
        <v>59</v>
      </c>
      <c r="O1256">
        <v>27</v>
      </c>
      <c r="P1256">
        <v>2</v>
      </c>
      <c r="Q1256">
        <v>11</v>
      </c>
      <c r="R1256">
        <v>10</v>
      </c>
      <c r="S1256">
        <v>11</v>
      </c>
      <c r="T1256">
        <v>6</v>
      </c>
      <c r="U1256">
        <v>1</v>
      </c>
      <c r="V1256">
        <v>0</v>
      </c>
      <c r="W1256">
        <v>0</v>
      </c>
      <c r="X1256">
        <v>0</v>
      </c>
      <c r="Y1256">
        <v>0</v>
      </c>
      <c r="Z1256">
        <v>0</v>
      </c>
      <c r="AA1256">
        <v>3</v>
      </c>
      <c r="AB1256">
        <v>11</v>
      </c>
      <c r="AC1256">
        <v>1</v>
      </c>
    </row>
    <row r="1257" spans="1:29" ht="16.5" x14ac:dyDescent="0.3">
      <c r="A1257">
        <v>961</v>
      </c>
      <c r="B1257">
        <v>1972</v>
      </c>
      <c r="C1257" t="s">
        <v>29</v>
      </c>
      <c r="D1257" t="s">
        <v>33</v>
      </c>
      <c r="E1257">
        <v>74716</v>
      </c>
      <c r="F1257">
        <v>0</v>
      </c>
      <c r="G1257">
        <v>1</v>
      </c>
      <c r="H1257" s="1">
        <v>41529</v>
      </c>
      <c r="I1257">
        <v>92</v>
      </c>
      <c r="J1257">
        <v>133</v>
      </c>
      <c r="K1257">
        <v>27</v>
      </c>
      <c r="L1257">
        <v>421</v>
      </c>
      <c r="M1257">
        <v>13</v>
      </c>
      <c r="N1257">
        <v>195</v>
      </c>
      <c r="O1257">
        <v>71</v>
      </c>
      <c r="P1257">
        <v>2</v>
      </c>
      <c r="Q1257">
        <v>7</v>
      </c>
      <c r="R1257">
        <v>3</v>
      </c>
      <c r="S1257">
        <v>5</v>
      </c>
      <c r="T1257">
        <v>4</v>
      </c>
      <c r="U1257">
        <v>0</v>
      </c>
      <c r="V1257">
        <v>0</v>
      </c>
      <c r="W1257">
        <v>0</v>
      </c>
      <c r="X1257">
        <v>0</v>
      </c>
      <c r="Y1257">
        <v>0</v>
      </c>
      <c r="Z1257">
        <v>0</v>
      </c>
      <c r="AA1257">
        <v>3</v>
      </c>
      <c r="AB1257">
        <v>11</v>
      </c>
      <c r="AC1257">
        <v>0</v>
      </c>
    </row>
    <row r="1258" spans="1:29" ht="16.5" x14ac:dyDescent="0.3">
      <c r="A1258">
        <v>5011</v>
      </c>
      <c r="B1258">
        <v>1963</v>
      </c>
      <c r="C1258" t="s">
        <v>29</v>
      </c>
      <c r="D1258" t="s">
        <v>35</v>
      </c>
      <c r="E1258">
        <v>68118</v>
      </c>
      <c r="F1258">
        <v>0</v>
      </c>
      <c r="G1258">
        <v>1</v>
      </c>
      <c r="H1258" s="1">
        <v>41565</v>
      </c>
      <c r="I1258">
        <v>51</v>
      </c>
      <c r="J1258">
        <v>595</v>
      </c>
      <c r="K1258">
        <v>23</v>
      </c>
      <c r="L1258">
        <v>123</v>
      </c>
      <c r="M1258">
        <v>10</v>
      </c>
      <c r="N1258">
        <v>23</v>
      </c>
      <c r="O1258">
        <v>154</v>
      </c>
      <c r="P1258">
        <v>2</v>
      </c>
      <c r="Q1258">
        <v>8</v>
      </c>
      <c r="R1258">
        <v>9</v>
      </c>
      <c r="S1258">
        <v>4</v>
      </c>
      <c r="T1258">
        <v>6</v>
      </c>
      <c r="U1258">
        <v>0</v>
      </c>
      <c r="V1258">
        <v>0</v>
      </c>
      <c r="W1258">
        <v>0</v>
      </c>
      <c r="X1258">
        <v>0</v>
      </c>
      <c r="Y1258">
        <v>0</v>
      </c>
      <c r="Z1258">
        <v>0</v>
      </c>
      <c r="AA1258">
        <v>3</v>
      </c>
      <c r="AB1258">
        <v>11</v>
      </c>
      <c r="AC1258">
        <v>0</v>
      </c>
    </row>
    <row r="1259" spans="1:29" ht="16.5" x14ac:dyDescent="0.3">
      <c r="A1259">
        <v>6653</v>
      </c>
      <c r="B1259">
        <v>1970</v>
      </c>
      <c r="C1259" t="s">
        <v>32</v>
      </c>
      <c r="D1259" t="s">
        <v>33</v>
      </c>
      <c r="E1259">
        <v>55158</v>
      </c>
      <c r="F1259">
        <v>1</v>
      </c>
      <c r="G1259">
        <v>1</v>
      </c>
      <c r="H1259" s="1">
        <v>41120</v>
      </c>
      <c r="I1259">
        <v>72</v>
      </c>
      <c r="J1259">
        <v>293</v>
      </c>
      <c r="K1259">
        <v>0</v>
      </c>
      <c r="L1259">
        <v>87</v>
      </c>
      <c r="M1259">
        <v>4</v>
      </c>
      <c r="N1259">
        <v>11</v>
      </c>
      <c r="O1259">
        <v>23</v>
      </c>
      <c r="P1259">
        <v>4</v>
      </c>
      <c r="Q1259">
        <v>7</v>
      </c>
      <c r="R1259">
        <v>2</v>
      </c>
      <c r="S1259">
        <v>5</v>
      </c>
      <c r="T1259">
        <v>7</v>
      </c>
      <c r="U1259">
        <v>0</v>
      </c>
      <c r="V1259">
        <v>0</v>
      </c>
      <c r="W1259">
        <v>0</v>
      </c>
      <c r="X1259">
        <v>0</v>
      </c>
      <c r="Y1259">
        <v>0</v>
      </c>
      <c r="Z1259">
        <v>0</v>
      </c>
      <c r="AA1259">
        <v>3</v>
      </c>
      <c r="AB1259">
        <v>11</v>
      </c>
      <c r="AC1259">
        <v>1</v>
      </c>
    </row>
    <row r="1260" spans="1:29" ht="16.5" x14ac:dyDescent="0.3">
      <c r="A1260">
        <v>9094</v>
      </c>
      <c r="B1260">
        <v>1955</v>
      </c>
      <c r="C1260" t="s">
        <v>37</v>
      </c>
      <c r="D1260" t="s">
        <v>33</v>
      </c>
      <c r="E1260">
        <v>62972</v>
      </c>
      <c r="F1260">
        <v>0</v>
      </c>
      <c r="G1260">
        <v>1</v>
      </c>
      <c r="H1260" s="1">
        <v>41124</v>
      </c>
      <c r="I1260">
        <v>39</v>
      </c>
      <c r="J1260">
        <v>313</v>
      </c>
      <c r="K1260">
        <v>15</v>
      </c>
      <c r="L1260">
        <v>47</v>
      </c>
      <c r="M1260">
        <v>20</v>
      </c>
      <c r="N1260">
        <v>0</v>
      </c>
      <c r="O1260">
        <v>192</v>
      </c>
      <c r="P1260">
        <v>2</v>
      </c>
      <c r="Q1260">
        <v>7</v>
      </c>
      <c r="R1260">
        <v>4</v>
      </c>
      <c r="S1260">
        <v>3</v>
      </c>
      <c r="T1260">
        <v>6</v>
      </c>
      <c r="U1260">
        <v>0</v>
      </c>
      <c r="V1260">
        <v>0</v>
      </c>
      <c r="W1260">
        <v>0</v>
      </c>
      <c r="X1260">
        <v>0</v>
      </c>
      <c r="Y1260">
        <v>0</v>
      </c>
      <c r="Z1260">
        <v>0</v>
      </c>
      <c r="AA1260">
        <v>3</v>
      </c>
      <c r="AB1260">
        <v>11</v>
      </c>
      <c r="AC1260">
        <v>1</v>
      </c>
    </row>
    <row r="1261" spans="1:29" ht="16.5" x14ac:dyDescent="0.3">
      <c r="A1261">
        <v>810</v>
      </c>
      <c r="B1261">
        <v>1975</v>
      </c>
      <c r="C1261" t="s">
        <v>29</v>
      </c>
      <c r="D1261" t="s">
        <v>33</v>
      </c>
      <c r="E1261">
        <v>74190</v>
      </c>
      <c r="F1261">
        <v>0</v>
      </c>
      <c r="G1261">
        <v>1</v>
      </c>
      <c r="H1261" s="1">
        <v>41771</v>
      </c>
      <c r="I1261">
        <v>49</v>
      </c>
      <c r="J1261">
        <v>151</v>
      </c>
      <c r="K1261">
        <v>81</v>
      </c>
      <c r="L1261">
        <v>86</v>
      </c>
      <c r="M1261">
        <v>168</v>
      </c>
      <c r="N1261">
        <v>91</v>
      </c>
      <c r="O1261">
        <v>64</v>
      </c>
      <c r="P1261">
        <v>2</v>
      </c>
      <c r="Q1261">
        <v>4</v>
      </c>
      <c r="R1261">
        <v>2</v>
      </c>
      <c r="S1261">
        <v>11</v>
      </c>
      <c r="T1261">
        <v>2</v>
      </c>
      <c r="U1261">
        <v>0</v>
      </c>
      <c r="V1261">
        <v>0</v>
      </c>
      <c r="W1261">
        <v>0</v>
      </c>
      <c r="X1261">
        <v>0</v>
      </c>
      <c r="Y1261">
        <v>0</v>
      </c>
      <c r="Z1261">
        <v>0</v>
      </c>
      <c r="AA1261">
        <v>3</v>
      </c>
      <c r="AB1261">
        <v>11</v>
      </c>
      <c r="AC1261">
        <v>0</v>
      </c>
    </row>
    <row r="1262" spans="1:29" ht="16.5" x14ac:dyDescent="0.3">
      <c r="A1262">
        <v>5493</v>
      </c>
      <c r="B1262">
        <v>1976</v>
      </c>
      <c r="C1262" t="s">
        <v>29</v>
      </c>
      <c r="D1262" t="s">
        <v>33</v>
      </c>
      <c r="E1262">
        <v>39356</v>
      </c>
      <c r="F1262">
        <v>1</v>
      </c>
      <c r="G1262">
        <v>1</v>
      </c>
      <c r="H1262" s="1">
        <v>41717</v>
      </c>
      <c r="I1262">
        <v>21</v>
      </c>
      <c r="J1262">
        <v>15</v>
      </c>
      <c r="K1262">
        <v>0</v>
      </c>
      <c r="L1262">
        <v>2</v>
      </c>
      <c r="M1262">
        <v>0</v>
      </c>
      <c r="N1262">
        <v>0</v>
      </c>
      <c r="O1262">
        <v>6</v>
      </c>
      <c r="P1262">
        <v>1</v>
      </c>
      <c r="Q1262">
        <v>1</v>
      </c>
      <c r="R1262">
        <v>0</v>
      </c>
      <c r="S1262">
        <v>2</v>
      </c>
      <c r="T1262">
        <v>6</v>
      </c>
      <c r="U1262">
        <v>1</v>
      </c>
      <c r="V1262">
        <v>0</v>
      </c>
      <c r="W1262">
        <v>0</v>
      </c>
      <c r="X1262">
        <v>0</v>
      </c>
      <c r="Y1262">
        <v>0</v>
      </c>
      <c r="Z1262">
        <v>0</v>
      </c>
      <c r="AA1262">
        <v>3</v>
      </c>
      <c r="AB1262">
        <v>11</v>
      </c>
      <c r="AC1262">
        <v>0</v>
      </c>
    </row>
    <row r="1263" spans="1:29" ht="16.5" x14ac:dyDescent="0.3">
      <c r="A1263">
        <v>2147</v>
      </c>
      <c r="B1263">
        <v>1969</v>
      </c>
      <c r="C1263" t="s">
        <v>29</v>
      </c>
      <c r="D1263" t="s">
        <v>31</v>
      </c>
      <c r="E1263">
        <v>76653</v>
      </c>
      <c r="F1263">
        <v>0</v>
      </c>
      <c r="G1263">
        <v>0</v>
      </c>
      <c r="H1263" s="1">
        <v>41502</v>
      </c>
      <c r="I1263">
        <v>91</v>
      </c>
      <c r="J1263">
        <v>736</v>
      </c>
      <c r="K1263">
        <v>63</v>
      </c>
      <c r="L1263">
        <v>946</v>
      </c>
      <c r="M1263">
        <v>219</v>
      </c>
      <c r="N1263">
        <v>189</v>
      </c>
      <c r="O1263">
        <v>126</v>
      </c>
      <c r="P1263">
        <v>1</v>
      </c>
      <c r="Q1263">
        <v>4</v>
      </c>
      <c r="R1263">
        <v>7</v>
      </c>
      <c r="S1263">
        <v>11</v>
      </c>
      <c r="T1263">
        <v>2</v>
      </c>
      <c r="U1263">
        <v>0</v>
      </c>
      <c r="V1263">
        <v>0</v>
      </c>
      <c r="W1263">
        <v>1</v>
      </c>
      <c r="X1263">
        <v>1</v>
      </c>
      <c r="Y1263">
        <v>0</v>
      </c>
      <c r="Z1263">
        <v>0</v>
      </c>
      <c r="AA1263">
        <v>3</v>
      </c>
      <c r="AB1263">
        <v>11</v>
      </c>
      <c r="AC1263">
        <v>0</v>
      </c>
    </row>
    <row r="1264" spans="1:29" ht="16.5" x14ac:dyDescent="0.3">
      <c r="A1264">
        <v>5107</v>
      </c>
      <c r="B1264">
        <v>1973</v>
      </c>
      <c r="C1264" t="s">
        <v>32</v>
      </c>
      <c r="D1264" t="s">
        <v>35</v>
      </c>
      <c r="E1264">
        <v>35860</v>
      </c>
      <c r="F1264">
        <v>1</v>
      </c>
      <c r="G1264">
        <v>1</v>
      </c>
      <c r="H1264" s="1">
        <v>41778</v>
      </c>
      <c r="I1264">
        <v>37</v>
      </c>
      <c r="J1264">
        <v>15</v>
      </c>
      <c r="K1264">
        <v>0</v>
      </c>
      <c r="L1264">
        <v>8</v>
      </c>
      <c r="M1264">
        <v>4</v>
      </c>
      <c r="N1264">
        <v>2</v>
      </c>
      <c r="O1264">
        <v>20</v>
      </c>
      <c r="P1264">
        <v>2</v>
      </c>
      <c r="Q1264">
        <v>1</v>
      </c>
      <c r="R1264">
        <v>1</v>
      </c>
      <c r="S1264">
        <v>2</v>
      </c>
      <c r="T1264">
        <v>5</v>
      </c>
      <c r="U1264">
        <v>1</v>
      </c>
      <c r="V1264">
        <v>0</v>
      </c>
      <c r="W1264">
        <v>0</v>
      </c>
      <c r="X1264">
        <v>0</v>
      </c>
      <c r="Y1264">
        <v>0</v>
      </c>
      <c r="Z1264">
        <v>0</v>
      </c>
      <c r="AA1264">
        <v>3</v>
      </c>
      <c r="AB1264">
        <v>11</v>
      </c>
      <c r="AC1264">
        <v>0</v>
      </c>
    </row>
    <row r="1265" spans="1:29" ht="16.5" x14ac:dyDescent="0.3">
      <c r="A1265">
        <v>3979</v>
      </c>
      <c r="B1265">
        <v>1983</v>
      </c>
      <c r="C1265" t="s">
        <v>32</v>
      </c>
      <c r="D1265" t="s">
        <v>35</v>
      </c>
      <c r="E1265">
        <v>90687</v>
      </c>
      <c r="F1265">
        <v>0</v>
      </c>
      <c r="G1265">
        <v>0</v>
      </c>
      <c r="H1265" s="1">
        <v>41416</v>
      </c>
      <c r="I1265">
        <v>98</v>
      </c>
      <c r="J1265">
        <v>982</v>
      </c>
      <c r="K1265">
        <v>17</v>
      </c>
      <c r="L1265">
        <v>672</v>
      </c>
      <c r="M1265">
        <v>23</v>
      </c>
      <c r="N1265">
        <v>34</v>
      </c>
      <c r="O1265">
        <v>51</v>
      </c>
      <c r="P1265">
        <v>1</v>
      </c>
      <c r="Q1265">
        <v>6</v>
      </c>
      <c r="R1265">
        <v>2</v>
      </c>
      <c r="S1265">
        <v>8</v>
      </c>
      <c r="T1265">
        <v>2</v>
      </c>
      <c r="U1265">
        <v>0</v>
      </c>
      <c r="V1265">
        <v>0</v>
      </c>
      <c r="W1265">
        <v>1</v>
      </c>
      <c r="X1265">
        <v>0</v>
      </c>
      <c r="Y1265">
        <v>0</v>
      </c>
      <c r="Z1265">
        <v>0</v>
      </c>
      <c r="AA1265">
        <v>3</v>
      </c>
      <c r="AB1265">
        <v>11</v>
      </c>
      <c r="AC1265">
        <v>1</v>
      </c>
    </row>
    <row r="1266" spans="1:29" ht="16.5" x14ac:dyDescent="0.3">
      <c r="A1266">
        <v>6049</v>
      </c>
      <c r="B1266">
        <v>1982</v>
      </c>
      <c r="C1266" t="s">
        <v>34</v>
      </c>
      <c r="D1266" t="s">
        <v>31</v>
      </c>
      <c r="E1266">
        <v>73450</v>
      </c>
      <c r="F1266">
        <v>0</v>
      </c>
      <c r="G1266">
        <v>0</v>
      </c>
      <c r="H1266" s="1">
        <v>41613</v>
      </c>
      <c r="I1266">
        <v>85</v>
      </c>
      <c r="J1266">
        <v>1142</v>
      </c>
      <c r="K1266">
        <v>51</v>
      </c>
      <c r="L1266">
        <v>415</v>
      </c>
      <c r="M1266">
        <v>90</v>
      </c>
      <c r="N1266">
        <v>69</v>
      </c>
      <c r="O1266">
        <v>37</v>
      </c>
      <c r="P1266">
        <v>1</v>
      </c>
      <c r="Q1266">
        <v>7</v>
      </c>
      <c r="R1266">
        <v>8</v>
      </c>
      <c r="S1266">
        <v>11</v>
      </c>
      <c r="T1266">
        <v>3</v>
      </c>
      <c r="U1266">
        <v>1</v>
      </c>
      <c r="V1266">
        <v>0</v>
      </c>
      <c r="W1266">
        <v>0</v>
      </c>
      <c r="X1266">
        <v>1</v>
      </c>
      <c r="Y1266">
        <v>0</v>
      </c>
      <c r="Z1266">
        <v>0</v>
      </c>
      <c r="AA1266">
        <v>3</v>
      </c>
      <c r="AB1266">
        <v>11</v>
      </c>
      <c r="AC1266">
        <v>0</v>
      </c>
    </row>
    <row r="1267" spans="1:29" ht="16.5" x14ac:dyDescent="0.3">
      <c r="A1267">
        <v>8147</v>
      </c>
      <c r="B1267">
        <v>1960</v>
      </c>
      <c r="C1267" t="s">
        <v>29</v>
      </c>
      <c r="D1267" t="s">
        <v>33</v>
      </c>
      <c r="E1267">
        <v>31454</v>
      </c>
      <c r="F1267">
        <v>1</v>
      </c>
      <c r="G1267">
        <v>1</v>
      </c>
      <c r="H1267" s="1">
        <v>41461</v>
      </c>
      <c r="I1267">
        <v>40</v>
      </c>
      <c r="J1267">
        <v>28</v>
      </c>
      <c r="K1267">
        <v>0</v>
      </c>
      <c r="L1267">
        <v>11</v>
      </c>
      <c r="M1267">
        <v>0</v>
      </c>
      <c r="N1267">
        <v>0</v>
      </c>
      <c r="O1267">
        <v>9</v>
      </c>
      <c r="P1267">
        <v>3</v>
      </c>
      <c r="Q1267">
        <v>2</v>
      </c>
      <c r="R1267">
        <v>0</v>
      </c>
      <c r="S1267">
        <v>3</v>
      </c>
      <c r="T1267">
        <v>8</v>
      </c>
      <c r="U1267">
        <v>0</v>
      </c>
      <c r="V1267">
        <v>0</v>
      </c>
      <c r="W1267">
        <v>0</v>
      </c>
      <c r="X1267">
        <v>0</v>
      </c>
      <c r="Y1267">
        <v>0</v>
      </c>
      <c r="Z1267">
        <v>0</v>
      </c>
      <c r="AA1267">
        <v>3</v>
      </c>
      <c r="AB1267">
        <v>11</v>
      </c>
      <c r="AC1267">
        <v>0</v>
      </c>
    </row>
    <row r="1268" spans="1:29" ht="16.5" x14ac:dyDescent="0.3">
      <c r="A1268">
        <v>1857</v>
      </c>
      <c r="B1268">
        <v>1952</v>
      </c>
      <c r="C1268" t="s">
        <v>29</v>
      </c>
      <c r="D1268" t="s">
        <v>30</v>
      </c>
      <c r="E1268">
        <v>47139</v>
      </c>
      <c r="F1268">
        <v>1</v>
      </c>
      <c r="G1268">
        <v>1</v>
      </c>
      <c r="H1268" s="1">
        <v>41704</v>
      </c>
      <c r="I1268">
        <v>2</v>
      </c>
      <c r="J1268">
        <v>46</v>
      </c>
      <c r="K1268">
        <v>0</v>
      </c>
      <c r="L1268">
        <v>12</v>
      </c>
      <c r="M1268">
        <v>0</v>
      </c>
      <c r="N1268">
        <v>2</v>
      </c>
      <c r="O1268">
        <v>23</v>
      </c>
      <c r="P1268">
        <v>2</v>
      </c>
      <c r="Q1268">
        <v>2</v>
      </c>
      <c r="R1268">
        <v>1</v>
      </c>
      <c r="S1268">
        <v>2</v>
      </c>
      <c r="T1268">
        <v>7</v>
      </c>
      <c r="U1268">
        <v>0</v>
      </c>
      <c r="V1268">
        <v>0</v>
      </c>
      <c r="W1268">
        <v>0</v>
      </c>
      <c r="X1268">
        <v>0</v>
      </c>
      <c r="Y1268">
        <v>0</v>
      </c>
      <c r="Z1268">
        <v>0</v>
      </c>
      <c r="AA1268">
        <v>3</v>
      </c>
      <c r="AB1268">
        <v>11</v>
      </c>
      <c r="AC1268">
        <v>1</v>
      </c>
    </row>
    <row r="1269" spans="1:29" ht="16.5" x14ac:dyDescent="0.3">
      <c r="A1269">
        <v>3910</v>
      </c>
      <c r="B1269">
        <v>1975</v>
      </c>
      <c r="C1269" t="s">
        <v>29</v>
      </c>
      <c r="D1269" t="s">
        <v>35</v>
      </c>
      <c r="E1269">
        <v>83829</v>
      </c>
      <c r="F1269">
        <v>0</v>
      </c>
      <c r="G1269">
        <v>0</v>
      </c>
      <c r="H1269" s="1">
        <v>41555</v>
      </c>
      <c r="I1269">
        <v>78</v>
      </c>
      <c r="J1269">
        <v>897</v>
      </c>
      <c r="K1269">
        <v>161</v>
      </c>
      <c r="L1269">
        <v>430</v>
      </c>
      <c r="M1269">
        <v>186</v>
      </c>
      <c r="N1269">
        <v>161</v>
      </c>
      <c r="O1269">
        <v>27</v>
      </c>
      <c r="P1269">
        <v>0</v>
      </c>
      <c r="Q1269">
        <v>4</v>
      </c>
      <c r="R1269">
        <v>7</v>
      </c>
      <c r="S1269">
        <v>6</v>
      </c>
      <c r="T1269">
        <v>1</v>
      </c>
      <c r="U1269">
        <v>1</v>
      </c>
      <c r="V1269">
        <v>0</v>
      </c>
      <c r="W1269">
        <v>1</v>
      </c>
      <c r="X1269">
        <v>1</v>
      </c>
      <c r="Y1269">
        <v>0</v>
      </c>
      <c r="Z1269">
        <v>0</v>
      </c>
      <c r="AA1269">
        <v>3</v>
      </c>
      <c r="AB1269">
        <v>11</v>
      </c>
      <c r="AC1269">
        <v>1</v>
      </c>
    </row>
    <row r="1270" spans="1:29" ht="16.5" x14ac:dyDescent="0.3">
      <c r="A1270">
        <v>5207</v>
      </c>
      <c r="B1270">
        <v>1963</v>
      </c>
      <c r="C1270" t="s">
        <v>32</v>
      </c>
      <c r="D1270" t="s">
        <v>33</v>
      </c>
      <c r="E1270">
        <v>53378</v>
      </c>
      <c r="F1270">
        <v>1</v>
      </c>
      <c r="G1270">
        <v>1</v>
      </c>
      <c r="H1270" s="1">
        <v>41176</v>
      </c>
      <c r="I1270">
        <v>41</v>
      </c>
      <c r="J1270">
        <v>489</v>
      </c>
      <c r="K1270">
        <v>6</v>
      </c>
      <c r="L1270">
        <v>152</v>
      </c>
      <c r="M1270">
        <v>8</v>
      </c>
      <c r="N1270">
        <v>6</v>
      </c>
      <c r="O1270">
        <v>132</v>
      </c>
      <c r="P1270">
        <v>10</v>
      </c>
      <c r="Q1270">
        <v>9</v>
      </c>
      <c r="R1270">
        <v>4</v>
      </c>
      <c r="S1270">
        <v>6</v>
      </c>
      <c r="T1270">
        <v>8</v>
      </c>
      <c r="U1270">
        <v>0</v>
      </c>
      <c r="V1270">
        <v>0</v>
      </c>
      <c r="W1270">
        <v>0</v>
      </c>
      <c r="X1270">
        <v>0</v>
      </c>
      <c r="Y1270">
        <v>0</v>
      </c>
      <c r="Z1270">
        <v>0</v>
      </c>
      <c r="AA1270">
        <v>3</v>
      </c>
      <c r="AB1270">
        <v>11</v>
      </c>
      <c r="AC1270">
        <v>1</v>
      </c>
    </row>
    <row r="1271" spans="1:29" ht="16.5" x14ac:dyDescent="0.3">
      <c r="A1271">
        <v>11114</v>
      </c>
      <c r="B1271">
        <v>1970</v>
      </c>
      <c r="C1271" t="s">
        <v>29</v>
      </c>
      <c r="D1271" t="s">
        <v>31</v>
      </c>
      <c r="E1271">
        <v>19656</v>
      </c>
      <c r="F1271">
        <v>1</v>
      </c>
      <c r="G1271">
        <v>0</v>
      </c>
      <c r="H1271" s="1">
        <v>41313</v>
      </c>
      <c r="I1271">
        <v>94</v>
      </c>
      <c r="J1271">
        <v>25</v>
      </c>
      <c r="K1271">
        <v>4</v>
      </c>
      <c r="L1271">
        <v>9</v>
      </c>
      <c r="M1271">
        <v>6</v>
      </c>
      <c r="N1271">
        <v>8</v>
      </c>
      <c r="O1271">
        <v>32</v>
      </c>
      <c r="P1271">
        <v>3</v>
      </c>
      <c r="Q1271">
        <v>2</v>
      </c>
      <c r="R1271">
        <v>1</v>
      </c>
      <c r="S1271">
        <v>3</v>
      </c>
      <c r="T1271">
        <v>7</v>
      </c>
      <c r="U1271">
        <v>0</v>
      </c>
      <c r="V1271">
        <v>0</v>
      </c>
      <c r="W1271">
        <v>0</v>
      </c>
      <c r="X1271">
        <v>0</v>
      </c>
      <c r="Y1271">
        <v>0</v>
      </c>
      <c r="Z1271">
        <v>0</v>
      </c>
      <c r="AA1271">
        <v>3</v>
      </c>
      <c r="AB1271">
        <v>11</v>
      </c>
      <c r="AC1271">
        <v>0</v>
      </c>
    </row>
    <row r="1272" spans="1:29" ht="16.5" x14ac:dyDescent="0.3">
      <c r="A1272">
        <v>5429</v>
      </c>
      <c r="B1272">
        <v>1948</v>
      </c>
      <c r="C1272" t="s">
        <v>32</v>
      </c>
      <c r="D1272" t="s">
        <v>33</v>
      </c>
      <c r="E1272">
        <v>45579</v>
      </c>
      <c r="F1272">
        <v>0</v>
      </c>
      <c r="G1272">
        <v>1</v>
      </c>
      <c r="H1272" s="1">
        <v>41506</v>
      </c>
      <c r="I1272">
        <v>10</v>
      </c>
      <c r="J1272">
        <v>145</v>
      </c>
      <c r="K1272">
        <v>1</v>
      </c>
      <c r="L1272">
        <v>33</v>
      </c>
      <c r="M1272">
        <v>2</v>
      </c>
      <c r="N1272">
        <v>1</v>
      </c>
      <c r="O1272">
        <v>1</v>
      </c>
      <c r="P1272">
        <v>1</v>
      </c>
      <c r="Q1272">
        <v>4</v>
      </c>
      <c r="R1272">
        <v>1</v>
      </c>
      <c r="S1272">
        <v>4</v>
      </c>
      <c r="T1272">
        <v>6</v>
      </c>
      <c r="U1272">
        <v>0</v>
      </c>
      <c r="V1272">
        <v>0</v>
      </c>
      <c r="W1272">
        <v>0</v>
      </c>
      <c r="X1272">
        <v>0</v>
      </c>
      <c r="Y1272">
        <v>0</v>
      </c>
      <c r="Z1272">
        <v>0</v>
      </c>
      <c r="AA1272">
        <v>3</v>
      </c>
      <c r="AB1272">
        <v>11</v>
      </c>
      <c r="AC1272">
        <v>0</v>
      </c>
    </row>
    <row r="1273" spans="1:29" ht="16.5" x14ac:dyDescent="0.3">
      <c r="A1273">
        <v>9400</v>
      </c>
      <c r="B1273">
        <v>1958</v>
      </c>
      <c r="C1273" t="s">
        <v>37</v>
      </c>
      <c r="D1273" t="s">
        <v>30</v>
      </c>
      <c r="E1273">
        <v>85485</v>
      </c>
      <c r="F1273">
        <v>0</v>
      </c>
      <c r="G1273">
        <v>0</v>
      </c>
      <c r="H1273" s="1">
        <v>41811</v>
      </c>
      <c r="I1273">
        <v>73</v>
      </c>
      <c r="J1273">
        <v>630</v>
      </c>
      <c r="K1273">
        <v>26</v>
      </c>
      <c r="L1273">
        <v>611</v>
      </c>
      <c r="M1273">
        <v>44</v>
      </c>
      <c r="N1273">
        <v>18</v>
      </c>
      <c r="O1273">
        <v>54</v>
      </c>
      <c r="P1273">
        <v>1</v>
      </c>
      <c r="Q1273">
        <v>6</v>
      </c>
      <c r="R1273">
        <v>6</v>
      </c>
      <c r="S1273">
        <v>6</v>
      </c>
      <c r="T1273">
        <v>2</v>
      </c>
      <c r="U1273">
        <v>0</v>
      </c>
      <c r="V1273">
        <v>0</v>
      </c>
      <c r="W1273">
        <v>0</v>
      </c>
      <c r="X1273">
        <v>0</v>
      </c>
      <c r="Y1273">
        <v>0</v>
      </c>
      <c r="Z1273">
        <v>0</v>
      </c>
      <c r="AA1273">
        <v>3</v>
      </c>
      <c r="AB1273">
        <v>11</v>
      </c>
      <c r="AC1273">
        <v>0</v>
      </c>
    </row>
    <row r="1274" spans="1:29" ht="16.5" x14ac:dyDescent="0.3">
      <c r="A1274">
        <v>1740</v>
      </c>
      <c r="B1274">
        <v>1944</v>
      </c>
      <c r="C1274" t="s">
        <v>29</v>
      </c>
      <c r="D1274" t="s">
        <v>33</v>
      </c>
      <c r="E1274">
        <v>55956</v>
      </c>
      <c r="F1274">
        <v>0</v>
      </c>
      <c r="G1274">
        <v>0</v>
      </c>
      <c r="H1274" s="1">
        <v>41736</v>
      </c>
      <c r="I1274">
        <v>22</v>
      </c>
      <c r="J1274">
        <v>760</v>
      </c>
      <c r="K1274">
        <v>38</v>
      </c>
      <c r="L1274">
        <v>104</v>
      </c>
      <c r="M1274">
        <v>50</v>
      </c>
      <c r="N1274">
        <v>9</v>
      </c>
      <c r="O1274">
        <v>38</v>
      </c>
      <c r="P1274">
        <v>2</v>
      </c>
      <c r="Q1274">
        <v>7</v>
      </c>
      <c r="R1274">
        <v>3</v>
      </c>
      <c r="S1274">
        <v>4</v>
      </c>
      <c r="T1274">
        <v>4</v>
      </c>
      <c r="U1274">
        <v>0</v>
      </c>
      <c r="V1274">
        <v>1</v>
      </c>
      <c r="W1274">
        <v>0</v>
      </c>
      <c r="X1274">
        <v>0</v>
      </c>
      <c r="Y1274">
        <v>0</v>
      </c>
      <c r="Z1274">
        <v>0</v>
      </c>
      <c r="AA1274">
        <v>3</v>
      </c>
      <c r="AB1274">
        <v>11</v>
      </c>
      <c r="AC1274">
        <v>0</v>
      </c>
    </row>
    <row r="1275" spans="1:29" ht="16.5" x14ac:dyDescent="0.3">
      <c r="A1275">
        <v>7488</v>
      </c>
      <c r="B1275">
        <v>1963</v>
      </c>
      <c r="C1275" t="s">
        <v>34</v>
      </c>
      <c r="D1275" t="s">
        <v>30</v>
      </c>
      <c r="E1275">
        <v>64191</v>
      </c>
      <c r="F1275">
        <v>0</v>
      </c>
      <c r="G1275">
        <v>1</v>
      </c>
      <c r="H1275" s="1">
        <v>41296</v>
      </c>
      <c r="I1275">
        <v>30</v>
      </c>
      <c r="J1275">
        <v>420</v>
      </c>
      <c r="K1275">
        <v>15</v>
      </c>
      <c r="L1275">
        <v>186</v>
      </c>
      <c r="M1275">
        <v>151</v>
      </c>
      <c r="N1275">
        <v>38</v>
      </c>
      <c r="O1275">
        <v>15</v>
      </c>
      <c r="P1275">
        <v>3</v>
      </c>
      <c r="Q1275">
        <v>5</v>
      </c>
      <c r="R1275">
        <v>3</v>
      </c>
      <c r="S1275">
        <v>13</v>
      </c>
      <c r="T1275">
        <v>3</v>
      </c>
      <c r="U1275">
        <v>0</v>
      </c>
      <c r="V1275">
        <v>0</v>
      </c>
      <c r="W1275">
        <v>0</v>
      </c>
      <c r="X1275">
        <v>0</v>
      </c>
      <c r="Y1275">
        <v>0</v>
      </c>
      <c r="Z1275">
        <v>0</v>
      </c>
      <c r="AA1275">
        <v>3</v>
      </c>
      <c r="AB1275">
        <v>11</v>
      </c>
      <c r="AC1275">
        <v>0</v>
      </c>
    </row>
    <row r="1276" spans="1:29" ht="16.5" x14ac:dyDescent="0.3">
      <c r="A1276">
        <v>195</v>
      </c>
      <c r="B1276">
        <v>1972</v>
      </c>
      <c r="C1276" t="s">
        <v>29</v>
      </c>
      <c r="D1276" t="s">
        <v>30</v>
      </c>
      <c r="E1276">
        <v>38808</v>
      </c>
      <c r="F1276">
        <v>1</v>
      </c>
      <c r="G1276">
        <v>0</v>
      </c>
      <c r="H1276" s="1">
        <v>41147</v>
      </c>
      <c r="I1276">
        <v>21</v>
      </c>
      <c r="J1276">
        <v>125</v>
      </c>
      <c r="K1276">
        <v>17</v>
      </c>
      <c r="L1276">
        <v>52</v>
      </c>
      <c r="M1276">
        <v>3</v>
      </c>
      <c r="N1276">
        <v>19</v>
      </c>
      <c r="O1276">
        <v>30</v>
      </c>
      <c r="P1276">
        <v>4</v>
      </c>
      <c r="Q1276">
        <v>5</v>
      </c>
      <c r="R1276">
        <v>1</v>
      </c>
      <c r="S1276">
        <v>4</v>
      </c>
      <c r="T1276">
        <v>8</v>
      </c>
      <c r="U1276">
        <v>1</v>
      </c>
      <c r="V1276">
        <v>0</v>
      </c>
      <c r="W1276">
        <v>0</v>
      </c>
      <c r="X1276">
        <v>0</v>
      </c>
      <c r="Y1276">
        <v>0</v>
      </c>
      <c r="Z1276">
        <v>0</v>
      </c>
      <c r="AA1276">
        <v>3</v>
      </c>
      <c r="AB1276">
        <v>11</v>
      </c>
      <c r="AC1276">
        <v>1</v>
      </c>
    </row>
    <row r="1277" spans="1:29" ht="16.5" x14ac:dyDescent="0.3">
      <c r="A1277">
        <v>635</v>
      </c>
      <c r="B1277">
        <v>1966</v>
      </c>
      <c r="C1277" t="s">
        <v>34</v>
      </c>
      <c r="D1277" t="s">
        <v>33</v>
      </c>
      <c r="E1277">
        <v>57183</v>
      </c>
      <c r="F1277">
        <v>1</v>
      </c>
      <c r="G1277">
        <v>1</v>
      </c>
      <c r="H1277" s="1">
        <v>41352</v>
      </c>
      <c r="I1277">
        <v>51</v>
      </c>
      <c r="J1277">
        <v>464</v>
      </c>
      <c r="K1277">
        <v>5</v>
      </c>
      <c r="L1277">
        <v>64</v>
      </c>
      <c r="M1277">
        <v>7</v>
      </c>
      <c r="N1277">
        <v>0</v>
      </c>
      <c r="O1277">
        <v>70</v>
      </c>
      <c r="P1277">
        <v>8</v>
      </c>
      <c r="Q1277">
        <v>9</v>
      </c>
      <c r="R1277">
        <v>1</v>
      </c>
      <c r="S1277">
        <v>7</v>
      </c>
      <c r="T1277">
        <v>8</v>
      </c>
      <c r="U1277">
        <v>0</v>
      </c>
      <c r="V1277">
        <v>0</v>
      </c>
      <c r="W1277">
        <v>0</v>
      </c>
      <c r="X1277">
        <v>0</v>
      </c>
      <c r="Y1277">
        <v>0</v>
      </c>
      <c r="Z1277">
        <v>0</v>
      </c>
      <c r="AA1277">
        <v>3</v>
      </c>
      <c r="AB1277">
        <v>11</v>
      </c>
      <c r="AC1277">
        <v>0</v>
      </c>
    </row>
    <row r="1278" spans="1:29" ht="16.5" x14ac:dyDescent="0.3">
      <c r="A1278">
        <v>7527</v>
      </c>
      <c r="B1278">
        <v>1968</v>
      </c>
      <c r="C1278" t="s">
        <v>34</v>
      </c>
      <c r="D1278" t="s">
        <v>35</v>
      </c>
      <c r="E1278">
        <v>23748</v>
      </c>
      <c r="F1278">
        <v>1</v>
      </c>
      <c r="G1278">
        <v>0</v>
      </c>
      <c r="H1278" s="1">
        <v>41234</v>
      </c>
      <c r="I1278">
        <v>97</v>
      </c>
      <c r="J1278">
        <v>6</v>
      </c>
      <c r="K1278">
        <v>6</v>
      </c>
      <c r="L1278">
        <v>29</v>
      </c>
      <c r="M1278">
        <v>12</v>
      </c>
      <c r="N1278">
        <v>15</v>
      </c>
      <c r="O1278">
        <v>8</v>
      </c>
      <c r="P1278">
        <v>3</v>
      </c>
      <c r="Q1278">
        <v>2</v>
      </c>
      <c r="R1278">
        <v>1</v>
      </c>
      <c r="S1278">
        <v>3</v>
      </c>
      <c r="T1278">
        <v>8</v>
      </c>
      <c r="U1278">
        <v>0</v>
      </c>
      <c r="V1278">
        <v>0</v>
      </c>
      <c r="W1278">
        <v>0</v>
      </c>
      <c r="X1278">
        <v>0</v>
      </c>
      <c r="Y1278">
        <v>0</v>
      </c>
      <c r="Z1278">
        <v>0</v>
      </c>
      <c r="AA1278">
        <v>3</v>
      </c>
      <c r="AB1278">
        <v>11</v>
      </c>
      <c r="AC1278">
        <v>0</v>
      </c>
    </row>
    <row r="1279" spans="1:29" ht="16.5" x14ac:dyDescent="0.3">
      <c r="A1279">
        <v>10319</v>
      </c>
      <c r="B1279">
        <v>1971</v>
      </c>
      <c r="C1279" t="s">
        <v>29</v>
      </c>
      <c r="D1279" t="s">
        <v>33</v>
      </c>
      <c r="E1279">
        <v>66303</v>
      </c>
      <c r="F1279">
        <v>0</v>
      </c>
      <c r="G1279">
        <v>1</v>
      </c>
      <c r="H1279" s="1">
        <v>41331</v>
      </c>
      <c r="I1279">
        <v>56</v>
      </c>
      <c r="J1279">
        <v>1090</v>
      </c>
      <c r="K1279">
        <v>12</v>
      </c>
      <c r="L1279">
        <v>96</v>
      </c>
      <c r="M1279">
        <v>16</v>
      </c>
      <c r="N1279">
        <v>12</v>
      </c>
      <c r="O1279">
        <v>60</v>
      </c>
      <c r="P1279">
        <v>4</v>
      </c>
      <c r="Q1279">
        <v>3</v>
      </c>
      <c r="R1279">
        <v>4</v>
      </c>
      <c r="S1279">
        <v>11</v>
      </c>
      <c r="T1279">
        <v>8</v>
      </c>
      <c r="U1279">
        <v>0</v>
      </c>
      <c r="V1279">
        <v>1</v>
      </c>
      <c r="W1279">
        <v>0</v>
      </c>
      <c r="X1279">
        <v>0</v>
      </c>
      <c r="Y1279">
        <v>0</v>
      </c>
      <c r="Z1279">
        <v>0</v>
      </c>
      <c r="AA1279">
        <v>3</v>
      </c>
      <c r="AB1279">
        <v>11</v>
      </c>
      <c r="AC1279">
        <v>0</v>
      </c>
    </row>
    <row r="1280" spans="1:29" ht="16.5" x14ac:dyDescent="0.3">
      <c r="A1280">
        <v>2296</v>
      </c>
      <c r="B1280">
        <v>1975</v>
      </c>
      <c r="C1280" t="s">
        <v>34</v>
      </c>
      <c r="D1280" t="s">
        <v>33</v>
      </c>
      <c r="E1280">
        <v>37368</v>
      </c>
      <c r="F1280">
        <v>1</v>
      </c>
      <c r="G1280">
        <v>0</v>
      </c>
      <c r="H1280" s="1">
        <v>41624</v>
      </c>
      <c r="I1280">
        <v>4</v>
      </c>
      <c r="J1280">
        <v>3</v>
      </c>
      <c r="K1280">
        <v>2</v>
      </c>
      <c r="L1280">
        <v>11</v>
      </c>
      <c r="M1280">
        <v>2</v>
      </c>
      <c r="N1280">
        <v>2</v>
      </c>
      <c r="O1280">
        <v>10</v>
      </c>
      <c r="P1280">
        <v>1</v>
      </c>
      <c r="Q1280">
        <v>1</v>
      </c>
      <c r="R1280">
        <v>0</v>
      </c>
      <c r="S1280">
        <v>2</v>
      </c>
      <c r="T1280">
        <v>6</v>
      </c>
      <c r="U1280">
        <v>1</v>
      </c>
      <c r="V1280">
        <v>0</v>
      </c>
      <c r="W1280">
        <v>0</v>
      </c>
      <c r="X1280">
        <v>0</v>
      </c>
      <c r="Y1280">
        <v>0</v>
      </c>
      <c r="Z1280">
        <v>0</v>
      </c>
      <c r="AA1280">
        <v>3</v>
      </c>
      <c r="AB1280">
        <v>11</v>
      </c>
      <c r="AC1280">
        <v>0</v>
      </c>
    </row>
    <row r="1281" spans="1:29" ht="16.5" x14ac:dyDescent="0.3">
      <c r="A1281">
        <v>10637</v>
      </c>
      <c r="B1281">
        <v>1964</v>
      </c>
      <c r="C1281" t="s">
        <v>29</v>
      </c>
      <c r="D1281" t="s">
        <v>33</v>
      </c>
      <c r="E1281">
        <v>40800</v>
      </c>
      <c r="F1281">
        <v>1</v>
      </c>
      <c r="G1281">
        <v>2</v>
      </c>
      <c r="H1281" s="1">
        <v>41275</v>
      </c>
      <c r="I1281">
        <v>77</v>
      </c>
      <c r="J1281">
        <v>24</v>
      </c>
      <c r="K1281">
        <v>0</v>
      </c>
      <c r="L1281">
        <v>27</v>
      </c>
      <c r="M1281">
        <v>8</v>
      </c>
      <c r="N1281">
        <v>30</v>
      </c>
      <c r="O1281">
        <v>10</v>
      </c>
      <c r="P1281">
        <v>2</v>
      </c>
      <c r="Q1281">
        <v>3</v>
      </c>
      <c r="R1281">
        <v>0</v>
      </c>
      <c r="S1281">
        <v>3</v>
      </c>
      <c r="T1281">
        <v>7</v>
      </c>
      <c r="U1281">
        <v>0</v>
      </c>
      <c r="V1281">
        <v>0</v>
      </c>
      <c r="W1281">
        <v>0</v>
      </c>
      <c r="X1281">
        <v>0</v>
      </c>
      <c r="Y1281">
        <v>0</v>
      </c>
      <c r="Z1281">
        <v>1</v>
      </c>
      <c r="AA1281">
        <v>3</v>
      </c>
      <c r="AB1281">
        <v>11</v>
      </c>
      <c r="AC1281">
        <v>0</v>
      </c>
    </row>
    <row r="1282" spans="1:29" ht="16.5" x14ac:dyDescent="0.3">
      <c r="A1282">
        <v>2931</v>
      </c>
      <c r="B1282">
        <v>1978</v>
      </c>
      <c r="C1282" t="s">
        <v>29</v>
      </c>
      <c r="D1282" t="s">
        <v>35</v>
      </c>
      <c r="E1282">
        <v>71847</v>
      </c>
      <c r="F1282">
        <v>0</v>
      </c>
      <c r="G1282">
        <v>0</v>
      </c>
      <c r="H1282" s="1">
        <v>41173</v>
      </c>
      <c r="I1282">
        <v>95</v>
      </c>
      <c r="J1282">
        <v>737</v>
      </c>
      <c r="K1282">
        <v>21</v>
      </c>
      <c r="L1282">
        <v>106</v>
      </c>
      <c r="M1282">
        <v>55</v>
      </c>
      <c r="N1282">
        <v>63</v>
      </c>
      <c r="O1282">
        <v>210</v>
      </c>
      <c r="P1282">
        <v>0</v>
      </c>
      <c r="Q1282">
        <v>6</v>
      </c>
      <c r="R1282">
        <v>7</v>
      </c>
      <c r="S1282">
        <v>9</v>
      </c>
      <c r="T1282">
        <v>3</v>
      </c>
      <c r="U1282">
        <v>0</v>
      </c>
      <c r="V1282">
        <v>0</v>
      </c>
      <c r="W1282">
        <v>0</v>
      </c>
      <c r="X1282">
        <v>1</v>
      </c>
      <c r="Y1282">
        <v>0</v>
      </c>
      <c r="Z1282">
        <v>0</v>
      </c>
      <c r="AA1282">
        <v>3</v>
      </c>
      <c r="AB1282">
        <v>11</v>
      </c>
      <c r="AC1282">
        <v>0</v>
      </c>
    </row>
    <row r="1283" spans="1:29" ht="16.5" x14ac:dyDescent="0.3">
      <c r="A1283">
        <v>907</v>
      </c>
      <c r="B1283">
        <v>1975</v>
      </c>
      <c r="C1283" t="s">
        <v>29</v>
      </c>
      <c r="D1283" t="s">
        <v>33</v>
      </c>
      <c r="E1283">
        <v>46149</v>
      </c>
      <c r="F1283">
        <v>0</v>
      </c>
      <c r="G1283">
        <v>1</v>
      </c>
      <c r="H1283" s="1">
        <v>41607</v>
      </c>
      <c r="I1283">
        <v>36</v>
      </c>
      <c r="J1283">
        <v>254</v>
      </c>
      <c r="K1283">
        <v>6</v>
      </c>
      <c r="L1283">
        <v>71</v>
      </c>
      <c r="M1283">
        <v>4</v>
      </c>
      <c r="N1283">
        <v>0</v>
      </c>
      <c r="O1283">
        <v>27</v>
      </c>
      <c r="P1283">
        <v>5</v>
      </c>
      <c r="Q1283">
        <v>5</v>
      </c>
      <c r="R1283">
        <v>1</v>
      </c>
      <c r="S1283">
        <v>7</v>
      </c>
      <c r="T1283">
        <v>5</v>
      </c>
      <c r="U1283">
        <v>0</v>
      </c>
      <c r="V1283">
        <v>0</v>
      </c>
      <c r="W1283">
        <v>0</v>
      </c>
      <c r="X1283">
        <v>0</v>
      </c>
      <c r="Y1283">
        <v>0</v>
      </c>
      <c r="Z1283">
        <v>0</v>
      </c>
      <c r="AA1283">
        <v>3</v>
      </c>
      <c r="AB1283">
        <v>11</v>
      </c>
      <c r="AC1283">
        <v>0</v>
      </c>
    </row>
    <row r="1284" spans="1:29" ht="16.5" x14ac:dyDescent="0.3">
      <c r="A1284">
        <v>3698</v>
      </c>
      <c r="B1284">
        <v>1983</v>
      </c>
      <c r="C1284" t="s">
        <v>29</v>
      </c>
      <c r="D1284" t="s">
        <v>31</v>
      </c>
      <c r="E1284">
        <v>78687</v>
      </c>
      <c r="F1284">
        <v>0</v>
      </c>
      <c r="G1284">
        <v>0</v>
      </c>
      <c r="H1284" s="1">
        <v>41130</v>
      </c>
      <c r="I1284">
        <v>13</v>
      </c>
      <c r="J1284">
        <v>817</v>
      </c>
      <c r="K1284">
        <v>185</v>
      </c>
      <c r="L1284">
        <v>687</v>
      </c>
      <c r="M1284">
        <v>145</v>
      </c>
      <c r="N1284">
        <v>55</v>
      </c>
      <c r="O1284">
        <v>241</v>
      </c>
      <c r="P1284">
        <v>1</v>
      </c>
      <c r="Q1284">
        <v>4</v>
      </c>
      <c r="R1284">
        <v>6</v>
      </c>
      <c r="S1284">
        <v>8</v>
      </c>
      <c r="T1284">
        <v>2</v>
      </c>
      <c r="U1284">
        <v>0</v>
      </c>
      <c r="V1284">
        <v>0</v>
      </c>
      <c r="W1284">
        <v>1</v>
      </c>
      <c r="X1284">
        <v>0</v>
      </c>
      <c r="Y1284">
        <v>0</v>
      </c>
      <c r="Z1284">
        <v>0</v>
      </c>
      <c r="AA1284">
        <v>3</v>
      </c>
      <c r="AB1284">
        <v>11</v>
      </c>
      <c r="AC1284">
        <v>1</v>
      </c>
    </row>
    <row r="1285" spans="1:29" ht="16.5" x14ac:dyDescent="0.3">
      <c r="A1285">
        <v>9516</v>
      </c>
      <c r="B1285">
        <v>1971</v>
      </c>
      <c r="C1285" t="s">
        <v>37</v>
      </c>
      <c r="D1285" t="s">
        <v>35</v>
      </c>
      <c r="E1285">
        <v>49118</v>
      </c>
      <c r="F1285">
        <v>0</v>
      </c>
      <c r="G1285">
        <v>0</v>
      </c>
      <c r="H1285" s="1">
        <v>41139</v>
      </c>
      <c r="I1285">
        <v>90</v>
      </c>
      <c r="J1285">
        <v>620</v>
      </c>
      <c r="K1285">
        <v>54</v>
      </c>
      <c r="L1285">
        <v>239</v>
      </c>
      <c r="M1285">
        <v>99</v>
      </c>
      <c r="N1285">
        <v>98</v>
      </c>
      <c r="O1285">
        <v>119</v>
      </c>
      <c r="P1285">
        <v>2</v>
      </c>
      <c r="Q1285">
        <v>9</v>
      </c>
      <c r="R1285">
        <v>7</v>
      </c>
      <c r="S1285">
        <v>10</v>
      </c>
      <c r="T1285">
        <v>7</v>
      </c>
      <c r="U1285">
        <v>0</v>
      </c>
      <c r="V1285">
        <v>1</v>
      </c>
      <c r="W1285">
        <v>0</v>
      </c>
      <c r="X1285">
        <v>0</v>
      </c>
      <c r="Y1285">
        <v>1</v>
      </c>
      <c r="Z1285">
        <v>0</v>
      </c>
      <c r="AA1285">
        <v>3</v>
      </c>
      <c r="AB1285">
        <v>11</v>
      </c>
      <c r="AC1285">
        <v>1</v>
      </c>
    </row>
    <row r="1286" spans="1:29" ht="16.5" x14ac:dyDescent="0.3">
      <c r="A1286">
        <v>679</v>
      </c>
      <c r="B1286">
        <v>1957</v>
      </c>
      <c r="C1286" t="s">
        <v>32</v>
      </c>
      <c r="D1286" t="s">
        <v>33</v>
      </c>
      <c r="E1286">
        <v>37633</v>
      </c>
      <c r="F1286">
        <v>1</v>
      </c>
      <c r="G1286">
        <v>1</v>
      </c>
      <c r="H1286" s="1">
        <v>41172</v>
      </c>
      <c r="I1286">
        <v>49</v>
      </c>
      <c r="J1286">
        <v>13</v>
      </c>
      <c r="K1286">
        <v>4</v>
      </c>
      <c r="L1286">
        <v>20</v>
      </c>
      <c r="M1286">
        <v>0</v>
      </c>
      <c r="N1286">
        <v>0</v>
      </c>
      <c r="O1286">
        <v>1</v>
      </c>
      <c r="P1286">
        <v>2</v>
      </c>
      <c r="Q1286">
        <v>1</v>
      </c>
      <c r="R1286">
        <v>0</v>
      </c>
      <c r="S1286">
        <v>3</v>
      </c>
      <c r="T1286">
        <v>9</v>
      </c>
      <c r="U1286">
        <v>0</v>
      </c>
      <c r="V1286">
        <v>0</v>
      </c>
      <c r="W1286">
        <v>0</v>
      </c>
      <c r="X1286">
        <v>0</v>
      </c>
      <c r="Y1286">
        <v>0</v>
      </c>
      <c r="Z1286">
        <v>0</v>
      </c>
      <c r="AA1286">
        <v>3</v>
      </c>
      <c r="AB1286">
        <v>11</v>
      </c>
      <c r="AC1286">
        <v>0</v>
      </c>
    </row>
    <row r="1287" spans="1:29" ht="16.5" x14ac:dyDescent="0.3">
      <c r="A1287">
        <v>7384</v>
      </c>
      <c r="B1287">
        <v>1951</v>
      </c>
      <c r="C1287" t="s">
        <v>34</v>
      </c>
      <c r="D1287" t="s">
        <v>31</v>
      </c>
      <c r="E1287">
        <v>39767</v>
      </c>
      <c r="F1287">
        <v>0</v>
      </c>
      <c r="G1287">
        <v>0</v>
      </c>
      <c r="H1287" s="1">
        <v>41476</v>
      </c>
      <c r="I1287">
        <v>18</v>
      </c>
      <c r="J1287">
        <v>113</v>
      </c>
      <c r="K1287">
        <v>61</v>
      </c>
      <c r="L1287">
        <v>204</v>
      </c>
      <c r="M1287">
        <v>34</v>
      </c>
      <c r="N1287">
        <v>26</v>
      </c>
      <c r="O1287">
        <v>47</v>
      </c>
      <c r="P1287">
        <v>2</v>
      </c>
      <c r="Q1287">
        <v>7</v>
      </c>
      <c r="R1287">
        <v>1</v>
      </c>
      <c r="S1287">
        <v>7</v>
      </c>
      <c r="T1287">
        <v>8</v>
      </c>
      <c r="U1287">
        <v>0</v>
      </c>
      <c r="V1287">
        <v>0</v>
      </c>
      <c r="W1287">
        <v>0</v>
      </c>
      <c r="X1287">
        <v>0</v>
      </c>
      <c r="Y1287">
        <v>0</v>
      </c>
      <c r="Z1287">
        <v>0</v>
      </c>
      <c r="AA1287">
        <v>3</v>
      </c>
      <c r="AB1287">
        <v>11</v>
      </c>
      <c r="AC1287">
        <v>0</v>
      </c>
    </row>
    <row r="1288" spans="1:29" ht="16.5" x14ac:dyDescent="0.3">
      <c r="A1288">
        <v>5043</v>
      </c>
      <c r="B1288">
        <v>1951</v>
      </c>
      <c r="C1288" t="s">
        <v>36</v>
      </c>
      <c r="D1288" t="s">
        <v>33</v>
      </c>
      <c r="E1288">
        <v>26997</v>
      </c>
      <c r="F1288">
        <v>0</v>
      </c>
      <c r="G1288">
        <v>0</v>
      </c>
      <c r="H1288" s="1">
        <v>41218</v>
      </c>
      <c r="I1288">
        <v>89</v>
      </c>
      <c r="J1288">
        <v>7</v>
      </c>
      <c r="K1288">
        <v>23</v>
      </c>
      <c r="L1288">
        <v>78</v>
      </c>
      <c r="M1288">
        <v>133</v>
      </c>
      <c r="N1288">
        <v>49</v>
      </c>
      <c r="O1288">
        <v>144</v>
      </c>
      <c r="P1288">
        <v>2</v>
      </c>
      <c r="Q1288">
        <v>4</v>
      </c>
      <c r="R1288">
        <v>2</v>
      </c>
      <c r="S1288">
        <v>5</v>
      </c>
      <c r="T1288">
        <v>7</v>
      </c>
      <c r="U1288">
        <v>0</v>
      </c>
      <c r="V1288">
        <v>0</v>
      </c>
      <c r="W1288">
        <v>0</v>
      </c>
      <c r="X1288">
        <v>0</v>
      </c>
      <c r="Y1288">
        <v>0</v>
      </c>
      <c r="Z1288">
        <v>0</v>
      </c>
      <c r="AA1288">
        <v>3</v>
      </c>
      <c r="AB1288">
        <v>11</v>
      </c>
      <c r="AC1288">
        <v>0</v>
      </c>
    </row>
    <row r="1289" spans="1:29" ht="16.5" x14ac:dyDescent="0.3">
      <c r="A1289">
        <v>5267</v>
      </c>
      <c r="B1289">
        <v>1970</v>
      </c>
      <c r="C1289" t="s">
        <v>29</v>
      </c>
      <c r="D1289" t="s">
        <v>35</v>
      </c>
      <c r="E1289">
        <v>33986</v>
      </c>
      <c r="F1289">
        <v>1</v>
      </c>
      <c r="G1289">
        <v>0</v>
      </c>
      <c r="H1289" s="1">
        <v>41347</v>
      </c>
      <c r="I1289">
        <v>43</v>
      </c>
      <c r="J1289">
        <v>16</v>
      </c>
      <c r="K1289">
        <v>2</v>
      </c>
      <c r="L1289">
        <v>18</v>
      </c>
      <c r="M1289">
        <v>2</v>
      </c>
      <c r="N1289">
        <v>1</v>
      </c>
      <c r="O1289">
        <v>5</v>
      </c>
      <c r="P1289">
        <v>1</v>
      </c>
      <c r="Q1289">
        <v>1</v>
      </c>
      <c r="R1289">
        <v>0</v>
      </c>
      <c r="S1289">
        <v>3</v>
      </c>
      <c r="T1289">
        <v>7</v>
      </c>
      <c r="U1289">
        <v>0</v>
      </c>
      <c r="V1289">
        <v>0</v>
      </c>
      <c r="W1289">
        <v>0</v>
      </c>
      <c r="X1289">
        <v>0</v>
      </c>
      <c r="Y1289">
        <v>0</v>
      </c>
      <c r="Z1289">
        <v>0</v>
      </c>
      <c r="AA1289">
        <v>3</v>
      </c>
      <c r="AB1289">
        <v>11</v>
      </c>
      <c r="AC1289">
        <v>0</v>
      </c>
    </row>
    <row r="1290" spans="1:29" ht="16.5" x14ac:dyDescent="0.3">
      <c r="A1290">
        <v>339</v>
      </c>
      <c r="B1290">
        <v>1972</v>
      </c>
      <c r="C1290" t="s">
        <v>32</v>
      </c>
      <c r="D1290" t="s">
        <v>33</v>
      </c>
      <c r="E1290">
        <v>57091</v>
      </c>
      <c r="F1290">
        <v>0</v>
      </c>
      <c r="G1290">
        <v>1</v>
      </c>
      <c r="H1290" s="1">
        <v>41236</v>
      </c>
      <c r="I1290">
        <v>82</v>
      </c>
      <c r="J1290">
        <v>462</v>
      </c>
      <c r="K1290">
        <v>0</v>
      </c>
      <c r="L1290">
        <v>24</v>
      </c>
      <c r="M1290">
        <v>6</v>
      </c>
      <c r="N1290">
        <v>0</v>
      </c>
      <c r="O1290">
        <v>4</v>
      </c>
      <c r="P1290">
        <v>2</v>
      </c>
      <c r="Q1290">
        <v>9</v>
      </c>
      <c r="R1290">
        <v>2</v>
      </c>
      <c r="S1290">
        <v>5</v>
      </c>
      <c r="T1290">
        <v>7</v>
      </c>
      <c r="U1290">
        <v>0</v>
      </c>
      <c r="V1290">
        <v>1</v>
      </c>
      <c r="W1290">
        <v>0</v>
      </c>
      <c r="X1290">
        <v>0</v>
      </c>
      <c r="Y1290">
        <v>0</v>
      </c>
      <c r="Z1290">
        <v>0</v>
      </c>
      <c r="AA1290">
        <v>3</v>
      </c>
      <c r="AB1290">
        <v>11</v>
      </c>
      <c r="AC1290">
        <v>1</v>
      </c>
    </row>
    <row r="1291" spans="1:29" ht="16.5" x14ac:dyDescent="0.3">
      <c r="A1291">
        <v>2516</v>
      </c>
      <c r="B1291">
        <v>1969</v>
      </c>
      <c r="C1291" t="s">
        <v>37</v>
      </c>
      <c r="D1291" t="s">
        <v>33</v>
      </c>
      <c r="E1291">
        <v>46831</v>
      </c>
      <c r="F1291">
        <v>1</v>
      </c>
      <c r="G1291">
        <v>1</v>
      </c>
      <c r="H1291" s="1">
        <v>41433</v>
      </c>
      <c r="I1291">
        <v>84</v>
      </c>
      <c r="J1291">
        <v>22</v>
      </c>
      <c r="K1291">
        <v>2</v>
      </c>
      <c r="L1291">
        <v>10</v>
      </c>
      <c r="M1291">
        <v>6</v>
      </c>
      <c r="N1291">
        <v>4</v>
      </c>
      <c r="O1291">
        <v>34</v>
      </c>
      <c r="P1291">
        <v>2</v>
      </c>
      <c r="Q1291">
        <v>1</v>
      </c>
      <c r="R1291">
        <v>2</v>
      </c>
      <c r="S1291">
        <v>2</v>
      </c>
      <c r="T1291">
        <v>4</v>
      </c>
      <c r="U1291">
        <v>0</v>
      </c>
      <c r="V1291">
        <v>0</v>
      </c>
      <c r="W1291">
        <v>0</v>
      </c>
      <c r="X1291">
        <v>0</v>
      </c>
      <c r="Y1291">
        <v>0</v>
      </c>
      <c r="Z1291">
        <v>0</v>
      </c>
      <c r="AA1291">
        <v>3</v>
      </c>
      <c r="AB1291">
        <v>11</v>
      </c>
      <c r="AC1291">
        <v>0</v>
      </c>
    </row>
    <row r="1292" spans="1:29" ht="16.5" x14ac:dyDescent="0.3">
      <c r="A1292">
        <v>9010</v>
      </c>
      <c r="B1292">
        <v>1972</v>
      </c>
      <c r="C1292" t="s">
        <v>34</v>
      </c>
      <c r="D1292" t="s">
        <v>33</v>
      </c>
      <c r="E1292">
        <v>83151</v>
      </c>
      <c r="F1292">
        <v>0</v>
      </c>
      <c r="G1292">
        <v>0</v>
      </c>
      <c r="H1292" s="1">
        <v>41315</v>
      </c>
      <c r="I1292">
        <v>80</v>
      </c>
      <c r="J1292">
        <v>968</v>
      </c>
      <c r="K1292">
        <v>147</v>
      </c>
      <c r="L1292">
        <v>842</v>
      </c>
      <c r="M1292">
        <v>137</v>
      </c>
      <c r="N1292">
        <v>42</v>
      </c>
      <c r="O1292">
        <v>210</v>
      </c>
      <c r="P1292">
        <v>1</v>
      </c>
      <c r="Q1292">
        <v>5</v>
      </c>
      <c r="R1292">
        <v>7</v>
      </c>
      <c r="S1292">
        <v>10</v>
      </c>
      <c r="T1292">
        <v>2</v>
      </c>
      <c r="U1292">
        <v>1</v>
      </c>
      <c r="V1292">
        <v>0</v>
      </c>
      <c r="W1292">
        <v>1</v>
      </c>
      <c r="X1292">
        <v>1</v>
      </c>
      <c r="Y1292">
        <v>0</v>
      </c>
      <c r="Z1292">
        <v>0</v>
      </c>
      <c r="AA1292">
        <v>3</v>
      </c>
      <c r="AB1292">
        <v>11</v>
      </c>
      <c r="AC1292">
        <v>1</v>
      </c>
    </row>
    <row r="1293" spans="1:29" ht="16.5" x14ac:dyDescent="0.3">
      <c r="A1293">
        <v>378</v>
      </c>
      <c r="B1293">
        <v>1971</v>
      </c>
      <c r="C1293" t="s">
        <v>29</v>
      </c>
      <c r="D1293" t="s">
        <v>33</v>
      </c>
      <c r="E1293">
        <v>52531</v>
      </c>
      <c r="F1293">
        <v>0</v>
      </c>
      <c r="G1293">
        <v>0</v>
      </c>
      <c r="H1293" s="1">
        <v>41273</v>
      </c>
      <c r="I1293">
        <v>68</v>
      </c>
      <c r="J1293">
        <v>283</v>
      </c>
      <c r="K1293">
        <v>112</v>
      </c>
      <c r="L1293">
        <v>151</v>
      </c>
      <c r="M1293">
        <v>51</v>
      </c>
      <c r="N1293">
        <v>72</v>
      </c>
      <c r="O1293">
        <v>125</v>
      </c>
      <c r="P1293">
        <v>2</v>
      </c>
      <c r="Q1293">
        <v>7</v>
      </c>
      <c r="R1293">
        <v>2</v>
      </c>
      <c r="S1293">
        <v>10</v>
      </c>
      <c r="T1293">
        <v>6</v>
      </c>
      <c r="U1293">
        <v>0</v>
      </c>
      <c r="V1293">
        <v>0</v>
      </c>
      <c r="W1293">
        <v>0</v>
      </c>
      <c r="X1293">
        <v>0</v>
      </c>
      <c r="Y1293">
        <v>0</v>
      </c>
      <c r="Z1293">
        <v>0</v>
      </c>
      <c r="AA1293">
        <v>3</v>
      </c>
      <c r="AB1293">
        <v>11</v>
      </c>
      <c r="AC1293">
        <v>0</v>
      </c>
    </row>
    <row r="1294" spans="1:29" ht="16.5" x14ac:dyDescent="0.3">
      <c r="A1294">
        <v>4808</v>
      </c>
      <c r="B1294">
        <v>1956</v>
      </c>
      <c r="C1294" t="s">
        <v>29</v>
      </c>
      <c r="D1294" t="s">
        <v>33</v>
      </c>
      <c r="E1294">
        <v>15759</v>
      </c>
      <c r="F1294">
        <v>0</v>
      </c>
      <c r="G1294">
        <v>0</v>
      </c>
      <c r="H1294" s="1">
        <v>41522</v>
      </c>
      <c r="I1294">
        <v>12</v>
      </c>
      <c r="J1294">
        <v>1</v>
      </c>
      <c r="K1294">
        <v>2</v>
      </c>
      <c r="L1294">
        <v>5</v>
      </c>
      <c r="M1294">
        <v>6</v>
      </c>
      <c r="N1294">
        <v>0</v>
      </c>
      <c r="O1294">
        <v>3</v>
      </c>
      <c r="P1294">
        <v>1</v>
      </c>
      <c r="Q1294">
        <v>1</v>
      </c>
      <c r="R1294">
        <v>0</v>
      </c>
      <c r="S1294">
        <v>2</v>
      </c>
      <c r="T1294">
        <v>7</v>
      </c>
      <c r="U1294">
        <v>0</v>
      </c>
      <c r="V1294">
        <v>0</v>
      </c>
      <c r="W1294">
        <v>0</v>
      </c>
      <c r="X1294">
        <v>0</v>
      </c>
      <c r="Y1294">
        <v>0</v>
      </c>
      <c r="Z1294">
        <v>0</v>
      </c>
      <c r="AA1294">
        <v>3</v>
      </c>
      <c r="AB1294">
        <v>11</v>
      </c>
      <c r="AC1294">
        <v>0</v>
      </c>
    </row>
    <row r="1295" spans="1:29" ht="16.5" x14ac:dyDescent="0.3">
      <c r="A1295">
        <v>5068</v>
      </c>
      <c r="B1295">
        <v>1971</v>
      </c>
      <c r="C1295" t="s">
        <v>29</v>
      </c>
      <c r="D1295" t="s">
        <v>30</v>
      </c>
      <c r="E1295">
        <v>22804</v>
      </c>
      <c r="F1295">
        <v>1</v>
      </c>
      <c r="G1295">
        <v>0</v>
      </c>
      <c r="H1295" s="1">
        <v>41486</v>
      </c>
      <c r="I1295">
        <v>75</v>
      </c>
      <c r="J1295">
        <v>14</v>
      </c>
      <c r="K1295">
        <v>1</v>
      </c>
      <c r="L1295">
        <v>7</v>
      </c>
      <c r="M1295">
        <v>2</v>
      </c>
      <c r="N1295">
        <v>1</v>
      </c>
      <c r="O1295">
        <v>1</v>
      </c>
      <c r="P1295">
        <v>1</v>
      </c>
      <c r="Q1295">
        <v>2</v>
      </c>
      <c r="R1295">
        <v>0</v>
      </c>
      <c r="S1295">
        <v>2</v>
      </c>
      <c r="T1295">
        <v>9</v>
      </c>
      <c r="U1295">
        <v>0</v>
      </c>
      <c r="V1295">
        <v>0</v>
      </c>
      <c r="W1295">
        <v>0</v>
      </c>
      <c r="X1295">
        <v>0</v>
      </c>
      <c r="Y1295">
        <v>0</v>
      </c>
      <c r="Z1295">
        <v>0</v>
      </c>
      <c r="AA1295">
        <v>3</v>
      </c>
      <c r="AB1295">
        <v>11</v>
      </c>
      <c r="AC1295">
        <v>0</v>
      </c>
    </row>
    <row r="1296" spans="1:29" ht="16.5" x14ac:dyDescent="0.3">
      <c r="A1296">
        <v>7628</v>
      </c>
      <c r="B1296">
        <v>1973</v>
      </c>
      <c r="C1296" t="s">
        <v>37</v>
      </c>
      <c r="D1296" t="s">
        <v>33</v>
      </c>
      <c r="E1296">
        <v>43050</v>
      </c>
      <c r="F1296">
        <v>1</v>
      </c>
      <c r="G1296">
        <v>0</v>
      </c>
      <c r="H1296" s="1">
        <v>41716</v>
      </c>
      <c r="I1296">
        <v>10</v>
      </c>
      <c r="J1296">
        <v>30</v>
      </c>
      <c r="K1296">
        <v>5</v>
      </c>
      <c r="L1296">
        <v>24</v>
      </c>
      <c r="M1296">
        <v>6</v>
      </c>
      <c r="N1296">
        <v>3</v>
      </c>
      <c r="O1296">
        <v>8</v>
      </c>
      <c r="P1296">
        <v>2</v>
      </c>
      <c r="Q1296">
        <v>2</v>
      </c>
      <c r="R1296">
        <v>0</v>
      </c>
      <c r="S1296">
        <v>4</v>
      </c>
      <c r="T1296">
        <v>5</v>
      </c>
      <c r="U1296">
        <v>0</v>
      </c>
      <c r="V1296">
        <v>0</v>
      </c>
      <c r="W1296">
        <v>0</v>
      </c>
      <c r="X1296">
        <v>0</v>
      </c>
      <c r="Y1296">
        <v>0</v>
      </c>
      <c r="Z1296">
        <v>0</v>
      </c>
      <c r="AA1296">
        <v>3</v>
      </c>
      <c r="AB1296">
        <v>11</v>
      </c>
      <c r="AC1296">
        <v>0</v>
      </c>
    </row>
    <row r="1297" spans="1:29" ht="16.5" x14ac:dyDescent="0.3">
      <c r="A1297">
        <v>7128</v>
      </c>
      <c r="B1297">
        <v>1977</v>
      </c>
      <c r="C1297" t="s">
        <v>32</v>
      </c>
      <c r="D1297" t="s">
        <v>30</v>
      </c>
      <c r="E1297">
        <v>42997</v>
      </c>
      <c r="F1297">
        <v>1</v>
      </c>
      <c r="G1297">
        <v>1</v>
      </c>
      <c r="H1297" s="1">
        <v>41615</v>
      </c>
      <c r="I1297">
        <v>91</v>
      </c>
      <c r="J1297">
        <v>4</v>
      </c>
      <c r="K1297">
        <v>0</v>
      </c>
      <c r="L1297">
        <v>5</v>
      </c>
      <c r="M1297">
        <v>0</v>
      </c>
      <c r="N1297">
        <v>1</v>
      </c>
      <c r="O1297">
        <v>5</v>
      </c>
      <c r="P1297">
        <v>1</v>
      </c>
      <c r="Q1297">
        <v>1</v>
      </c>
      <c r="R1297">
        <v>0</v>
      </c>
      <c r="S1297">
        <v>2</v>
      </c>
      <c r="T1297">
        <v>7</v>
      </c>
      <c r="U1297">
        <v>0</v>
      </c>
      <c r="V1297">
        <v>0</v>
      </c>
      <c r="W1297">
        <v>0</v>
      </c>
      <c r="X1297">
        <v>0</v>
      </c>
      <c r="Y1297">
        <v>0</v>
      </c>
      <c r="Z1297">
        <v>0</v>
      </c>
      <c r="AA1297">
        <v>3</v>
      </c>
      <c r="AB1297">
        <v>11</v>
      </c>
      <c r="AC1297">
        <v>0</v>
      </c>
    </row>
    <row r="1298" spans="1:29" ht="16.5" x14ac:dyDescent="0.3">
      <c r="A1298">
        <v>2811</v>
      </c>
      <c r="B1298">
        <v>1963</v>
      </c>
      <c r="C1298" t="s">
        <v>32</v>
      </c>
      <c r="D1298" t="s">
        <v>30</v>
      </c>
      <c r="E1298">
        <v>48918</v>
      </c>
      <c r="F1298">
        <v>1</v>
      </c>
      <c r="G1298">
        <v>1</v>
      </c>
      <c r="H1298" s="1">
        <v>41741</v>
      </c>
      <c r="I1298">
        <v>21</v>
      </c>
      <c r="J1298">
        <v>52</v>
      </c>
      <c r="K1298">
        <v>0</v>
      </c>
      <c r="L1298">
        <v>9</v>
      </c>
      <c r="M1298">
        <v>0</v>
      </c>
      <c r="N1298">
        <v>0</v>
      </c>
      <c r="O1298">
        <v>1</v>
      </c>
      <c r="P1298">
        <v>2</v>
      </c>
      <c r="Q1298">
        <v>1</v>
      </c>
      <c r="R1298">
        <v>0</v>
      </c>
      <c r="S1298">
        <v>4</v>
      </c>
      <c r="T1298">
        <v>4</v>
      </c>
      <c r="U1298">
        <v>0</v>
      </c>
      <c r="V1298">
        <v>0</v>
      </c>
      <c r="W1298">
        <v>0</v>
      </c>
      <c r="X1298">
        <v>0</v>
      </c>
      <c r="Y1298">
        <v>0</v>
      </c>
      <c r="Z1298">
        <v>0</v>
      </c>
      <c r="AA1298">
        <v>3</v>
      </c>
      <c r="AB1298">
        <v>11</v>
      </c>
      <c r="AC1298">
        <v>0</v>
      </c>
    </row>
    <row r="1299" spans="1:29" ht="16.5" x14ac:dyDescent="0.3">
      <c r="A1299">
        <v>3551</v>
      </c>
      <c r="B1299">
        <v>1954</v>
      </c>
      <c r="C1299" t="s">
        <v>34</v>
      </c>
      <c r="D1299" t="s">
        <v>31</v>
      </c>
      <c r="E1299">
        <v>60033</v>
      </c>
      <c r="F1299">
        <v>0</v>
      </c>
      <c r="G1299">
        <v>1</v>
      </c>
      <c r="H1299" s="1">
        <v>41727</v>
      </c>
      <c r="I1299">
        <v>28</v>
      </c>
      <c r="J1299">
        <v>62</v>
      </c>
      <c r="K1299">
        <v>1</v>
      </c>
      <c r="L1299">
        <v>57</v>
      </c>
      <c r="M1299">
        <v>19</v>
      </c>
      <c r="N1299">
        <v>11</v>
      </c>
      <c r="O1299">
        <v>48</v>
      </c>
      <c r="P1299">
        <v>2</v>
      </c>
      <c r="Q1299">
        <v>2</v>
      </c>
      <c r="R1299">
        <v>1</v>
      </c>
      <c r="S1299">
        <v>5</v>
      </c>
      <c r="T1299">
        <v>2</v>
      </c>
      <c r="U1299">
        <v>0</v>
      </c>
      <c r="V1299">
        <v>0</v>
      </c>
      <c r="W1299">
        <v>0</v>
      </c>
      <c r="X1299">
        <v>0</v>
      </c>
      <c r="Y1299">
        <v>0</v>
      </c>
      <c r="Z1299">
        <v>0</v>
      </c>
      <c r="AA1299">
        <v>3</v>
      </c>
      <c r="AB1299">
        <v>11</v>
      </c>
      <c r="AC1299">
        <v>0</v>
      </c>
    </row>
    <row r="1300" spans="1:29" ht="16.5" x14ac:dyDescent="0.3">
      <c r="A1300">
        <v>1663</v>
      </c>
      <c r="B1300">
        <v>1978</v>
      </c>
      <c r="C1300" t="s">
        <v>32</v>
      </c>
      <c r="D1300" t="s">
        <v>31</v>
      </c>
      <c r="E1300">
        <v>34043</v>
      </c>
      <c r="F1300">
        <v>1</v>
      </c>
      <c r="G1300">
        <v>0</v>
      </c>
      <c r="H1300" s="1">
        <v>41572</v>
      </c>
      <c r="I1300">
        <v>97</v>
      </c>
      <c r="J1300">
        <v>20</v>
      </c>
      <c r="K1300">
        <v>2</v>
      </c>
      <c r="L1300">
        <v>14</v>
      </c>
      <c r="M1300">
        <v>3</v>
      </c>
      <c r="N1300">
        <v>0</v>
      </c>
      <c r="O1300">
        <v>10</v>
      </c>
      <c r="P1300">
        <v>1</v>
      </c>
      <c r="Q1300">
        <v>2</v>
      </c>
      <c r="R1300">
        <v>0</v>
      </c>
      <c r="S1300">
        <v>2</v>
      </c>
      <c r="T1300">
        <v>9</v>
      </c>
      <c r="U1300">
        <v>0</v>
      </c>
      <c r="V1300">
        <v>0</v>
      </c>
      <c r="W1300">
        <v>0</v>
      </c>
      <c r="X1300">
        <v>0</v>
      </c>
      <c r="Y1300">
        <v>0</v>
      </c>
      <c r="Z1300">
        <v>0</v>
      </c>
      <c r="AA1300">
        <v>3</v>
      </c>
      <c r="AB1300">
        <v>11</v>
      </c>
      <c r="AC1300">
        <v>0</v>
      </c>
    </row>
    <row r="1301" spans="1:29" ht="16.5" x14ac:dyDescent="0.3">
      <c r="A1301">
        <v>5543</v>
      </c>
      <c r="B1301">
        <v>1966</v>
      </c>
      <c r="C1301" t="s">
        <v>29</v>
      </c>
      <c r="D1301" t="s">
        <v>31</v>
      </c>
      <c r="E1301">
        <v>57811</v>
      </c>
      <c r="F1301">
        <v>0</v>
      </c>
      <c r="G1301">
        <v>1</v>
      </c>
      <c r="H1301" s="1">
        <v>41449</v>
      </c>
      <c r="I1301">
        <v>49</v>
      </c>
      <c r="J1301">
        <v>545</v>
      </c>
      <c r="K1301">
        <v>7</v>
      </c>
      <c r="L1301">
        <v>114</v>
      </c>
      <c r="M1301">
        <v>37</v>
      </c>
      <c r="N1301">
        <v>21</v>
      </c>
      <c r="O1301">
        <v>78</v>
      </c>
      <c r="P1301">
        <v>5</v>
      </c>
      <c r="Q1301">
        <v>7</v>
      </c>
      <c r="R1301">
        <v>2</v>
      </c>
      <c r="S1301">
        <v>11</v>
      </c>
      <c r="T1301">
        <v>5</v>
      </c>
      <c r="U1301">
        <v>0</v>
      </c>
      <c r="V1301">
        <v>1</v>
      </c>
      <c r="W1301">
        <v>0</v>
      </c>
      <c r="X1301">
        <v>0</v>
      </c>
      <c r="Y1301">
        <v>0</v>
      </c>
      <c r="Z1301">
        <v>0</v>
      </c>
      <c r="AA1301">
        <v>3</v>
      </c>
      <c r="AB1301">
        <v>11</v>
      </c>
      <c r="AC1301">
        <v>0</v>
      </c>
    </row>
    <row r="1302" spans="1:29" ht="16.5" x14ac:dyDescent="0.3">
      <c r="A1302">
        <v>1577</v>
      </c>
      <c r="B1302">
        <v>1946</v>
      </c>
      <c r="C1302" t="s">
        <v>29</v>
      </c>
      <c r="D1302" t="s">
        <v>33</v>
      </c>
      <c r="E1302">
        <v>78569</v>
      </c>
      <c r="F1302">
        <v>0</v>
      </c>
      <c r="G1302">
        <v>0</v>
      </c>
      <c r="H1302" s="1">
        <v>41689</v>
      </c>
      <c r="I1302">
        <v>14</v>
      </c>
      <c r="J1302">
        <v>558</v>
      </c>
      <c r="K1302">
        <v>79</v>
      </c>
      <c r="L1302">
        <v>622</v>
      </c>
      <c r="M1302">
        <v>207</v>
      </c>
      <c r="N1302">
        <v>175</v>
      </c>
      <c r="O1302">
        <v>95</v>
      </c>
      <c r="P1302">
        <v>1</v>
      </c>
      <c r="Q1302">
        <v>4</v>
      </c>
      <c r="R1302">
        <v>6</v>
      </c>
      <c r="S1302">
        <v>4</v>
      </c>
      <c r="T1302">
        <v>1</v>
      </c>
      <c r="U1302">
        <v>0</v>
      </c>
      <c r="V1302">
        <v>0</v>
      </c>
      <c r="W1302">
        <v>1</v>
      </c>
      <c r="X1302">
        <v>0</v>
      </c>
      <c r="Y1302">
        <v>0</v>
      </c>
      <c r="Z1302">
        <v>0</v>
      </c>
      <c r="AA1302">
        <v>3</v>
      </c>
      <c r="AB1302">
        <v>11</v>
      </c>
      <c r="AC1302">
        <v>1</v>
      </c>
    </row>
    <row r="1303" spans="1:29" ht="16.5" x14ac:dyDescent="0.3">
      <c r="A1303">
        <v>10641</v>
      </c>
      <c r="B1303">
        <v>1978</v>
      </c>
      <c r="C1303" t="s">
        <v>29</v>
      </c>
      <c r="D1303" t="s">
        <v>30</v>
      </c>
      <c r="E1303">
        <v>7500</v>
      </c>
      <c r="F1303">
        <v>1</v>
      </c>
      <c r="G1303">
        <v>1</v>
      </c>
      <c r="H1303" s="1">
        <v>41270</v>
      </c>
      <c r="I1303">
        <v>5</v>
      </c>
      <c r="J1303">
        <v>6</v>
      </c>
      <c r="K1303">
        <v>5</v>
      </c>
      <c r="L1303">
        <v>4</v>
      </c>
      <c r="M1303">
        <v>13</v>
      </c>
      <c r="N1303">
        <v>4</v>
      </c>
      <c r="O1303">
        <v>25</v>
      </c>
      <c r="P1303">
        <v>4</v>
      </c>
      <c r="Q1303">
        <v>2</v>
      </c>
      <c r="R1303">
        <v>1</v>
      </c>
      <c r="S1303">
        <v>3</v>
      </c>
      <c r="T1303">
        <v>6</v>
      </c>
      <c r="U1303">
        <v>0</v>
      </c>
      <c r="V1303">
        <v>0</v>
      </c>
      <c r="W1303">
        <v>0</v>
      </c>
      <c r="X1303">
        <v>0</v>
      </c>
      <c r="Y1303">
        <v>0</v>
      </c>
      <c r="Z1303">
        <v>0</v>
      </c>
      <c r="AA1303">
        <v>3</v>
      </c>
      <c r="AB1303">
        <v>11</v>
      </c>
      <c r="AC1303">
        <v>0</v>
      </c>
    </row>
    <row r="1304" spans="1:29" ht="16.5" x14ac:dyDescent="0.3">
      <c r="A1304">
        <v>5336</v>
      </c>
      <c r="B1304">
        <v>1971</v>
      </c>
      <c r="C1304" t="s">
        <v>34</v>
      </c>
      <c r="D1304" t="s">
        <v>31</v>
      </c>
      <c r="E1304">
        <v>157733</v>
      </c>
      <c r="F1304">
        <v>1</v>
      </c>
      <c r="G1304">
        <v>0</v>
      </c>
      <c r="H1304" s="1">
        <v>41429</v>
      </c>
      <c r="I1304">
        <v>37</v>
      </c>
      <c r="J1304">
        <v>39</v>
      </c>
      <c r="K1304">
        <v>1</v>
      </c>
      <c r="L1304">
        <v>9</v>
      </c>
      <c r="M1304">
        <v>2</v>
      </c>
      <c r="N1304">
        <v>0</v>
      </c>
      <c r="O1304">
        <v>8</v>
      </c>
      <c r="P1304">
        <v>0</v>
      </c>
      <c r="Q1304">
        <v>1</v>
      </c>
      <c r="R1304">
        <v>0</v>
      </c>
      <c r="S1304">
        <v>1</v>
      </c>
      <c r="T1304">
        <v>1</v>
      </c>
      <c r="U1304">
        <v>0</v>
      </c>
      <c r="V1304">
        <v>0</v>
      </c>
      <c r="W1304">
        <v>0</v>
      </c>
      <c r="X1304">
        <v>0</v>
      </c>
      <c r="Y1304">
        <v>0</v>
      </c>
      <c r="Z1304">
        <v>0</v>
      </c>
      <c r="AA1304">
        <v>3</v>
      </c>
      <c r="AB1304">
        <v>11</v>
      </c>
      <c r="AC1304">
        <v>0</v>
      </c>
    </row>
    <row r="1305" spans="1:29" ht="16.5" x14ac:dyDescent="0.3">
      <c r="A1305">
        <v>6024</v>
      </c>
      <c r="B1305">
        <v>1953</v>
      </c>
      <c r="C1305" t="s">
        <v>29</v>
      </c>
      <c r="D1305" t="s">
        <v>31</v>
      </c>
      <c r="E1305">
        <v>94384</v>
      </c>
      <c r="F1305">
        <v>0</v>
      </c>
      <c r="G1305">
        <v>0</v>
      </c>
      <c r="H1305" s="1">
        <v>41337</v>
      </c>
      <c r="I1305">
        <v>62</v>
      </c>
      <c r="J1305">
        <v>1111</v>
      </c>
      <c r="K1305">
        <v>24</v>
      </c>
      <c r="L1305">
        <v>790</v>
      </c>
      <c r="M1305">
        <v>160</v>
      </c>
      <c r="N1305">
        <v>45</v>
      </c>
      <c r="O1305">
        <v>172</v>
      </c>
      <c r="P1305">
        <v>0</v>
      </c>
      <c r="Q1305">
        <v>5</v>
      </c>
      <c r="R1305">
        <v>8</v>
      </c>
      <c r="S1305">
        <v>5</v>
      </c>
      <c r="T1305">
        <v>2</v>
      </c>
      <c r="U1305">
        <v>0</v>
      </c>
      <c r="V1305">
        <v>1</v>
      </c>
      <c r="W1305">
        <v>1</v>
      </c>
      <c r="X1305">
        <v>1</v>
      </c>
      <c r="Y1305">
        <v>0</v>
      </c>
      <c r="Z1305">
        <v>0</v>
      </c>
      <c r="AA1305">
        <v>3</v>
      </c>
      <c r="AB1305">
        <v>11</v>
      </c>
      <c r="AC1305">
        <v>1</v>
      </c>
    </row>
    <row r="1306" spans="1:29" ht="16.5" x14ac:dyDescent="0.3">
      <c r="A1306">
        <v>1878</v>
      </c>
      <c r="B1306">
        <v>1985</v>
      </c>
      <c r="C1306" t="s">
        <v>37</v>
      </c>
      <c r="D1306" t="s">
        <v>33</v>
      </c>
      <c r="E1306">
        <v>23148</v>
      </c>
      <c r="F1306">
        <v>0</v>
      </c>
      <c r="G1306">
        <v>0</v>
      </c>
      <c r="H1306" s="1">
        <v>41688</v>
      </c>
      <c r="I1306">
        <v>83</v>
      </c>
      <c r="J1306">
        <v>4</v>
      </c>
      <c r="K1306">
        <v>6</v>
      </c>
      <c r="L1306">
        <v>8</v>
      </c>
      <c r="M1306">
        <v>6</v>
      </c>
      <c r="N1306">
        <v>3</v>
      </c>
      <c r="O1306">
        <v>10</v>
      </c>
      <c r="P1306">
        <v>1</v>
      </c>
      <c r="Q1306">
        <v>2</v>
      </c>
      <c r="R1306">
        <v>0</v>
      </c>
      <c r="S1306">
        <v>3</v>
      </c>
      <c r="T1306">
        <v>7</v>
      </c>
      <c r="U1306">
        <v>0</v>
      </c>
      <c r="V1306">
        <v>0</v>
      </c>
      <c r="W1306">
        <v>0</v>
      </c>
      <c r="X1306">
        <v>0</v>
      </c>
      <c r="Y1306">
        <v>0</v>
      </c>
      <c r="Z1306">
        <v>0</v>
      </c>
      <c r="AA1306">
        <v>3</v>
      </c>
      <c r="AB1306">
        <v>11</v>
      </c>
      <c r="AC1306">
        <v>0</v>
      </c>
    </row>
    <row r="1307" spans="1:29" ht="16.5" x14ac:dyDescent="0.3">
      <c r="A1307">
        <v>3099</v>
      </c>
      <c r="B1307">
        <v>1970</v>
      </c>
      <c r="C1307" t="s">
        <v>29</v>
      </c>
      <c r="D1307" t="s">
        <v>35</v>
      </c>
      <c r="E1307">
        <v>44267</v>
      </c>
      <c r="F1307">
        <v>1</v>
      </c>
      <c r="G1307">
        <v>1</v>
      </c>
      <c r="H1307" s="1">
        <v>41330</v>
      </c>
      <c r="I1307">
        <v>48</v>
      </c>
      <c r="J1307">
        <v>183</v>
      </c>
      <c r="K1307">
        <v>5</v>
      </c>
      <c r="L1307">
        <v>65</v>
      </c>
      <c r="M1307">
        <v>3</v>
      </c>
      <c r="N1307">
        <v>5</v>
      </c>
      <c r="O1307">
        <v>49</v>
      </c>
      <c r="P1307">
        <v>5</v>
      </c>
      <c r="Q1307">
        <v>5</v>
      </c>
      <c r="R1307">
        <v>2</v>
      </c>
      <c r="S1307">
        <v>4</v>
      </c>
      <c r="T1307">
        <v>9</v>
      </c>
      <c r="U1307">
        <v>0</v>
      </c>
      <c r="V1307">
        <v>0</v>
      </c>
      <c r="W1307">
        <v>0</v>
      </c>
      <c r="X1307">
        <v>0</v>
      </c>
      <c r="Y1307">
        <v>0</v>
      </c>
      <c r="Z1307">
        <v>0</v>
      </c>
      <c r="AA1307">
        <v>3</v>
      </c>
      <c r="AB1307">
        <v>11</v>
      </c>
      <c r="AC1307">
        <v>0</v>
      </c>
    </row>
    <row r="1308" spans="1:29" ht="16.5" x14ac:dyDescent="0.3">
      <c r="A1308">
        <v>6055</v>
      </c>
      <c r="B1308">
        <v>1979</v>
      </c>
      <c r="C1308" t="s">
        <v>29</v>
      </c>
      <c r="D1308" t="s">
        <v>33</v>
      </c>
      <c r="E1308">
        <v>71626</v>
      </c>
      <c r="F1308">
        <v>0</v>
      </c>
      <c r="G1308">
        <v>0</v>
      </c>
      <c r="H1308" s="1">
        <v>41214</v>
      </c>
      <c r="I1308">
        <v>94</v>
      </c>
      <c r="J1308">
        <v>546</v>
      </c>
      <c r="K1308">
        <v>72</v>
      </c>
      <c r="L1308">
        <v>376</v>
      </c>
      <c r="M1308">
        <v>94</v>
      </c>
      <c r="N1308">
        <v>145</v>
      </c>
      <c r="O1308">
        <v>72</v>
      </c>
      <c r="P1308">
        <v>1</v>
      </c>
      <c r="Q1308">
        <v>5</v>
      </c>
      <c r="R1308">
        <v>5</v>
      </c>
      <c r="S1308">
        <v>8</v>
      </c>
      <c r="T1308">
        <v>3</v>
      </c>
      <c r="U1308">
        <v>0</v>
      </c>
      <c r="V1308">
        <v>1</v>
      </c>
      <c r="W1308">
        <v>0</v>
      </c>
      <c r="X1308">
        <v>0</v>
      </c>
      <c r="Y1308">
        <v>0</v>
      </c>
      <c r="Z1308">
        <v>0</v>
      </c>
      <c r="AA1308">
        <v>3</v>
      </c>
      <c r="AB1308">
        <v>11</v>
      </c>
      <c r="AC1308">
        <v>0</v>
      </c>
    </row>
    <row r="1309" spans="1:29" ht="16.5" x14ac:dyDescent="0.3">
      <c r="A1309">
        <v>5841</v>
      </c>
      <c r="B1309">
        <v>1966</v>
      </c>
      <c r="C1309" t="s">
        <v>29</v>
      </c>
      <c r="D1309" t="s">
        <v>31</v>
      </c>
      <c r="E1309">
        <v>60894</v>
      </c>
      <c r="F1309">
        <v>0</v>
      </c>
      <c r="G1309">
        <v>1</v>
      </c>
      <c r="H1309" s="1">
        <v>41453</v>
      </c>
      <c r="I1309">
        <v>61</v>
      </c>
      <c r="J1309">
        <v>606</v>
      </c>
      <c r="K1309">
        <v>7</v>
      </c>
      <c r="L1309">
        <v>155</v>
      </c>
      <c r="M1309">
        <v>10</v>
      </c>
      <c r="N1309">
        <v>0</v>
      </c>
      <c r="O1309">
        <v>54</v>
      </c>
      <c r="P1309">
        <v>5</v>
      </c>
      <c r="Q1309">
        <v>10</v>
      </c>
      <c r="R1309">
        <v>3</v>
      </c>
      <c r="S1309">
        <v>8</v>
      </c>
      <c r="T1309">
        <v>7</v>
      </c>
      <c r="U1309">
        <v>0</v>
      </c>
      <c r="V1309">
        <v>0</v>
      </c>
      <c r="W1309">
        <v>0</v>
      </c>
      <c r="X1309">
        <v>0</v>
      </c>
      <c r="Y1309">
        <v>0</v>
      </c>
      <c r="Z1309">
        <v>0</v>
      </c>
      <c r="AA1309">
        <v>3</v>
      </c>
      <c r="AB1309">
        <v>11</v>
      </c>
      <c r="AC1309">
        <v>0</v>
      </c>
    </row>
    <row r="1310" spans="1:29" ht="16.5" x14ac:dyDescent="0.3">
      <c r="A1310">
        <v>3972</v>
      </c>
      <c r="B1310">
        <v>1976</v>
      </c>
      <c r="C1310" t="s">
        <v>29</v>
      </c>
      <c r="D1310" t="s">
        <v>31</v>
      </c>
      <c r="E1310">
        <v>50200</v>
      </c>
      <c r="F1310">
        <v>1</v>
      </c>
      <c r="G1310">
        <v>1</v>
      </c>
      <c r="H1310" s="1">
        <v>41367</v>
      </c>
      <c r="I1310">
        <v>70</v>
      </c>
      <c r="J1310">
        <v>266</v>
      </c>
      <c r="K1310">
        <v>6</v>
      </c>
      <c r="L1310">
        <v>51</v>
      </c>
      <c r="M1310">
        <v>8</v>
      </c>
      <c r="N1310">
        <v>6</v>
      </c>
      <c r="O1310">
        <v>64</v>
      </c>
      <c r="P1310">
        <v>6</v>
      </c>
      <c r="Q1310">
        <v>7</v>
      </c>
      <c r="R1310">
        <v>1</v>
      </c>
      <c r="S1310">
        <v>5</v>
      </c>
      <c r="T1310">
        <v>8</v>
      </c>
      <c r="U1310">
        <v>0</v>
      </c>
      <c r="V1310">
        <v>0</v>
      </c>
      <c r="W1310">
        <v>0</v>
      </c>
      <c r="X1310">
        <v>0</v>
      </c>
      <c r="Y1310">
        <v>0</v>
      </c>
      <c r="Z1310">
        <v>0</v>
      </c>
      <c r="AA1310">
        <v>3</v>
      </c>
      <c r="AB1310">
        <v>11</v>
      </c>
      <c r="AC1310">
        <v>0</v>
      </c>
    </row>
    <row r="1311" spans="1:29" ht="16.5" x14ac:dyDescent="0.3">
      <c r="A1311">
        <v>4394</v>
      </c>
      <c r="B1311">
        <v>1965</v>
      </c>
      <c r="C1311" t="s">
        <v>32</v>
      </c>
      <c r="D1311" t="s">
        <v>33</v>
      </c>
      <c r="E1311">
        <v>81051</v>
      </c>
      <c r="F1311">
        <v>0</v>
      </c>
      <c r="G1311">
        <v>0</v>
      </c>
      <c r="H1311" s="1">
        <v>41782</v>
      </c>
      <c r="I1311">
        <v>43</v>
      </c>
      <c r="J1311">
        <v>1142</v>
      </c>
      <c r="K1311">
        <v>29</v>
      </c>
      <c r="L1311">
        <v>249</v>
      </c>
      <c r="M1311">
        <v>38</v>
      </c>
      <c r="N1311">
        <v>29</v>
      </c>
      <c r="O1311">
        <v>14</v>
      </c>
      <c r="P1311">
        <v>1</v>
      </c>
      <c r="Q1311">
        <v>5</v>
      </c>
      <c r="R1311">
        <v>5</v>
      </c>
      <c r="S1311">
        <v>12</v>
      </c>
      <c r="T1311">
        <v>2</v>
      </c>
      <c r="U1311">
        <v>0</v>
      </c>
      <c r="V1311">
        <v>1</v>
      </c>
      <c r="W1311">
        <v>1</v>
      </c>
      <c r="X1311">
        <v>0</v>
      </c>
      <c r="Y1311">
        <v>0</v>
      </c>
      <c r="Z1311">
        <v>0</v>
      </c>
      <c r="AA1311">
        <v>3</v>
      </c>
      <c r="AB1311">
        <v>11</v>
      </c>
      <c r="AC1311">
        <v>0</v>
      </c>
    </row>
    <row r="1312" spans="1:29" ht="16.5" x14ac:dyDescent="0.3">
      <c r="A1312">
        <v>5758</v>
      </c>
      <c r="B1312">
        <v>1982</v>
      </c>
      <c r="C1312" t="s">
        <v>29</v>
      </c>
      <c r="D1312" t="s">
        <v>33</v>
      </c>
      <c r="E1312">
        <v>65169</v>
      </c>
      <c r="F1312">
        <v>0</v>
      </c>
      <c r="G1312">
        <v>0</v>
      </c>
      <c r="H1312" s="1">
        <v>41653</v>
      </c>
      <c r="I1312">
        <v>23</v>
      </c>
      <c r="J1312">
        <v>1074</v>
      </c>
      <c r="K1312">
        <v>0</v>
      </c>
      <c r="L1312">
        <v>69</v>
      </c>
      <c r="M1312">
        <v>0</v>
      </c>
      <c r="N1312">
        <v>0</v>
      </c>
      <c r="O1312">
        <v>46</v>
      </c>
      <c r="P1312">
        <v>1</v>
      </c>
      <c r="Q1312">
        <v>10</v>
      </c>
      <c r="R1312">
        <v>4</v>
      </c>
      <c r="S1312">
        <v>13</v>
      </c>
      <c r="T1312">
        <v>6</v>
      </c>
      <c r="U1312">
        <v>1</v>
      </c>
      <c r="V1312">
        <v>0</v>
      </c>
      <c r="W1312">
        <v>1</v>
      </c>
      <c r="X1312">
        <v>1</v>
      </c>
      <c r="Y1312">
        <v>1</v>
      </c>
      <c r="Z1312">
        <v>0</v>
      </c>
      <c r="AA1312">
        <v>3</v>
      </c>
      <c r="AB1312">
        <v>11</v>
      </c>
      <c r="AC1312">
        <v>1</v>
      </c>
    </row>
    <row r="1313" spans="1:29" ht="16.5" x14ac:dyDescent="0.3">
      <c r="A1313">
        <v>6658</v>
      </c>
      <c r="B1313">
        <v>1972</v>
      </c>
      <c r="C1313" t="s">
        <v>29</v>
      </c>
      <c r="D1313" t="s">
        <v>31</v>
      </c>
      <c r="E1313">
        <v>59868</v>
      </c>
      <c r="F1313">
        <v>0</v>
      </c>
      <c r="G1313">
        <v>1</v>
      </c>
      <c r="H1313" s="1">
        <v>41477</v>
      </c>
      <c r="I1313">
        <v>37</v>
      </c>
      <c r="J1313">
        <v>771</v>
      </c>
      <c r="K1313">
        <v>51</v>
      </c>
      <c r="L1313">
        <v>154</v>
      </c>
      <c r="M1313">
        <v>54</v>
      </c>
      <c r="N1313">
        <v>10</v>
      </c>
      <c r="O1313">
        <v>154</v>
      </c>
      <c r="P1313">
        <v>7</v>
      </c>
      <c r="Q1313">
        <v>11</v>
      </c>
      <c r="R1313">
        <v>2</v>
      </c>
      <c r="S1313">
        <v>12</v>
      </c>
      <c r="T1313">
        <v>6</v>
      </c>
      <c r="U1313">
        <v>0</v>
      </c>
      <c r="V1313">
        <v>0</v>
      </c>
      <c r="W1313">
        <v>0</v>
      </c>
      <c r="X1313">
        <v>0</v>
      </c>
      <c r="Y1313">
        <v>0</v>
      </c>
      <c r="Z1313">
        <v>0</v>
      </c>
      <c r="AA1313">
        <v>3</v>
      </c>
      <c r="AB1313">
        <v>11</v>
      </c>
      <c r="AC1313">
        <v>0</v>
      </c>
    </row>
    <row r="1314" spans="1:29" ht="16.5" x14ac:dyDescent="0.3">
      <c r="A1314">
        <v>4603</v>
      </c>
      <c r="B1314">
        <v>1960</v>
      </c>
      <c r="C1314" t="s">
        <v>32</v>
      </c>
      <c r="D1314" t="s">
        <v>33</v>
      </c>
      <c r="E1314">
        <v>65695</v>
      </c>
      <c r="F1314">
        <v>0</v>
      </c>
      <c r="G1314">
        <v>1</v>
      </c>
      <c r="H1314" s="1">
        <v>41670</v>
      </c>
      <c r="I1314">
        <v>50</v>
      </c>
      <c r="J1314">
        <v>371</v>
      </c>
      <c r="K1314">
        <v>32</v>
      </c>
      <c r="L1314">
        <v>189</v>
      </c>
      <c r="M1314">
        <v>0</v>
      </c>
      <c r="N1314">
        <v>58</v>
      </c>
      <c r="O1314">
        <v>6</v>
      </c>
      <c r="P1314">
        <v>2</v>
      </c>
      <c r="Q1314">
        <v>5</v>
      </c>
      <c r="R1314">
        <v>4</v>
      </c>
      <c r="S1314">
        <v>10</v>
      </c>
      <c r="T1314">
        <v>4</v>
      </c>
      <c r="U1314">
        <v>0</v>
      </c>
      <c r="V1314">
        <v>0</v>
      </c>
      <c r="W1314">
        <v>0</v>
      </c>
      <c r="X1314">
        <v>0</v>
      </c>
      <c r="Y1314">
        <v>0</v>
      </c>
      <c r="Z1314">
        <v>0</v>
      </c>
      <c r="AA1314">
        <v>3</v>
      </c>
      <c r="AB1314">
        <v>11</v>
      </c>
      <c r="AC1314">
        <v>0</v>
      </c>
    </row>
    <row r="1315" spans="1:29" ht="16.5" x14ac:dyDescent="0.3">
      <c r="A1315">
        <v>8427</v>
      </c>
      <c r="B1315">
        <v>1956</v>
      </c>
      <c r="C1315" t="s">
        <v>34</v>
      </c>
      <c r="D1315" t="s">
        <v>30</v>
      </c>
      <c r="E1315">
        <v>64857</v>
      </c>
      <c r="F1315">
        <v>0</v>
      </c>
      <c r="G1315">
        <v>0</v>
      </c>
      <c r="H1315" s="1">
        <v>41236</v>
      </c>
      <c r="I1315">
        <v>78</v>
      </c>
      <c r="J1315">
        <v>556</v>
      </c>
      <c r="K1315">
        <v>14</v>
      </c>
      <c r="L1315">
        <v>717</v>
      </c>
      <c r="M1315">
        <v>210</v>
      </c>
      <c r="N1315">
        <v>0</v>
      </c>
      <c r="O1315">
        <v>43</v>
      </c>
      <c r="P1315">
        <v>1</v>
      </c>
      <c r="Q1315">
        <v>7</v>
      </c>
      <c r="R1315">
        <v>5</v>
      </c>
      <c r="S1315">
        <v>10</v>
      </c>
      <c r="T1315">
        <v>4</v>
      </c>
      <c r="U1315">
        <v>0</v>
      </c>
      <c r="V1315">
        <v>0</v>
      </c>
      <c r="W1315">
        <v>0</v>
      </c>
      <c r="X1315">
        <v>0</v>
      </c>
      <c r="Y1315">
        <v>0</v>
      </c>
      <c r="Z1315">
        <v>0</v>
      </c>
      <c r="AA1315">
        <v>3</v>
      </c>
      <c r="AB1315">
        <v>11</v>
      </c>
      <c r="AC1315">
        <v>0</v>
      </c>
    </row>
    <row r="1316" spans="1:29" ht="16.5" x14ac:dyDescent="0.3">
      <c r="A1316">
        <v>10260</v>
      </c>
      <c r="B1316">
        <v>1965</v>
      </c>
      <c r="C1316" t="s">
        <v>34</v>
      </c>
      <c r="D1316" t="s">
        <v>31</v>
      </c>
      <c r="E1316">
        <v>45143</v>
      </c>
      <c r="F1316">
        <v>0</v>
      </c>
      <c r="G1316">
        <v>1</v>
      </c>
      <c r="H1316" s="1">
        <v>41512</v>
      </c>
      <c r="I1316">
        <v>74</v>
      </c>
      <c r="J1316">
        <v>202</v>
      </c>
      <c r="K1316">
        <v>5</v>
      </c>
      <c r="L1316">
        <v>74</v>
      </c>
      <c r="M1316">
        <v>11</v>
      </c>
      <c r="N1316">
        <v>5</v>
      </c>
      <c r="O1316">
        <v>14</v>
      </c>
      <c r="P1316">
        <v>3</v>
      </c>
      <c r="Q1316">
        <v>6</v>
      </c>
      <c r="R1316">
        <v>1</v>
      </c>
      <c r="S1316">
        <v>5</v>
      </c>
      <c r="T1316">
        <v>7</v>
      </c>
      <c r="U1316">
        <v>0</v>
      </c>
      <c r="V1316">
        <v>0</v>
      </c>
      <c r="W1316">
        <v>0</v>
      </c>
      <c r="X1316">
        <v>0</v>
      </c>
      <c r="Y1316">
        <v>0</v>
      </c>
      <c r="Z1316">
        <v>0</v>
      </c>
      <c r="AA1316">
        <v>3</v>
      </c>
      <c r="AB1316">
        <v>11</v>
      </c>
      <c r="AC1316">
        <v>0</v>
      </c>
    </row>
    <row r="1317" spans="1:29" ht="16.5" x14ac:dyDescent="0.3">
      <c r="A1317">
        <v>7143</v>
      </c>
      <c r="B1317">
        <v>1955</v>
      </c>
      <c r="C1317" t="s">
        <v>37</v>
      </c>
      <c r="D1317" t="s">
        <v>31</v>
      </c>
      <c r="E1317">
        <v>74805</v>
      </c>
      <c r="F1317">
        <v>0</v>
      </c>
      <c r="G1317">
        <v>1</v>
      </c>
      <c r="H1317" s="1">
        <v>41584</v>
      </c>
      <c r="I1317">
        <v>14</v>
      </c>
      <c r="J1317">
        <v>209</v>
      </c>
      <c r="K1317">
        <v>162</v>
      </c>
      <c r="L1317">
        <v>209</v>
      </c>
      <c r="M1317">
        <v>41</v>
      </c>
      <c r="N1317">
        <v>162</v>
      </c>
      <c r="O1317">
        <v>37</v>
      </c>
      <c r="P1317">
        <v>5</v>
      </c>
      <c r="Q1317">
        <v>4</v>
      </c>
      <c r="R1317">
        <v>7</v>
      </c>
      <c r="S1317">
        <v>10</v>
      </c>
      <c r="T1317">
        <v>2</v>
      </c>
      <c r="U1317">
        <v>0</v>
      </c>
      <c r="V1317">
        <v>0</v>
      </c>
      <c r="W1317">
        <v>0</v>
      </c>
      <c r="X1317">
        <v>0</v>
      </c>
      <c r="Y1317">
        <v>0</v>
      </c>
      <c r="Z1317">
        <v>0</v>
      </c>
      <c r="AA1317">
        <v>3</v>
      </c>
      <c r="AB1317">
        <v>11</v>
      </c>
      <c r="AC1317">
        <v>0</v>
      </c>
    </row>
    <row r="1318" spans="1:29" ht="16.5" x14ac:dyDescent="0.3">
      <c r="A1318">
        <v>8789</v>
      </c>
      <c r="B1318">
        <v>1989</v>
      </c>
      <c r="C1318" t="s">
        <v>37</v>
      </c>
      <c r="D1318" t="s">
        <v>33</v>
      </c>
      <c r="E1318">
        <v>59060</v>
      </c>
      <c r="F1318">
        <v>1</v>
      </c>
      <c r="G1318">
        <v>0</v>
      </c>
      <c r="H1318" s="1">
        <v>41650</v>
      </c>
      <c r="I1318">
        <v>77</v>
      </c>
      <c r="J1318">
        <v>35</v>
      </c>
      <c r="K1318">
        <v>40</v>
      </c>
      <c r="L1318">
        <v>111</v>
      </c>
      <c r="M1318">
        <v>36</v>
      </c>
      <c r="N1318">
        <v>40</v>
      </c>
      <c r="O1318">
        <v>12</v>
      </c>
      <c r="P1318">
        <v>3</v>
      </c>
      <c r="Q1318">
        <v>3</v>
      </c>
      <c r="R1318">
        <v>1</v>
      </c>
      <c r="S1318">
        <v>7</v>
      </c>
      <c r="T1318">
        <v>4</v>
      </c>
      <c r="U1318">
        <v>0</v>
      </c>
      <c r="V1318">
        <v>0</v>
      </c>
      <c r="W1318">
        <v>0</v>
      </c>
      <c r="X1318">
        <v>0</v>
      </c>
      <c r="Y1318">
        <v>0</v>
      </c>
      <c r="Z1318">
        <v>0</v>
      </c>
      <c r="AA1318">
        <v>3</v>
      </c>
      <c r="AB1318">
        <v>11</v>
      </c>
      <c r="AC1318">
        <v>0</v>
      </c>
    </row>
    <row r="1319" spans="1:29" ht="16.5" x14ac:dyDescent="0.3">
      <c r="A1319">
        <v>6197</v>
      </c>
      <c r="B1319">
        <v>1962</v>
      </c>
      <c r="C1319" t="s">
        <v>32</v>
      </c>
      <c r="D1319" t="s">
        <v>30</v>
      </c>
      <c r="E1319">
        <v>27238</v>
      </c>
      <c r="F1319">
        <v>1</v>
      </c>
      <c r="G1319">
        <v>1</v>
      </c>
      <c r="H1319" s="1">
        <v>41384</v>
      </c>
      <c r="I1319">
        <v>39</v>
      </c>
      <c r="J1319">
        <v>37</v>
      </c>
      <c r="K1319">
        <v>0</v>
      </c>
      <c r="L1319">
        <v>17</v>
      </c>
      <c r="M1319">
        <v>0</v>
      </c>
      <c r="N1319">
        <v>0</v>
      </c>
      <c r="O1319">
        <v>3</v>
      </c>
      <c r="P1319">
        <v>3</v>
      </c>
      <c r="Q1319">
        <v>3</v>
      </c>
      <c r="R1319">
        <v>0</v>
      </c>
      <c r="S1319">
        <v>3</v>
      </c>
      <c r="T1319">
        <v>9</v>
      </c>
      <c r="U1319">
        <v>0</v>
      </c>
      <c r="V1319">
        <v>0</v>
      </c>
      <c r="W1319">
        <v>0</v>
      </c>
      <c r="X1319">
        <v>0</v>
      </c>
      <c r="Y1319">
        <v>0</v>
      </c>
      <c r="Z1319">
        <v>0</v>
      </c>
      <c r="AA1319">
        <v>3</v>
      </c>
      <c r="AB1319">
        <v>11</v>
      </c>
      <c r="AC1319">
        <v>0</v>
      </c>
    </row>
    <row r="1320" spans="1:29" ht="16.5" x14ac:dyDescent="0.3">
      <c r="A1320">
        <v>4554</v>
      </c>
      <c r="B1320">
        <v>1965</v>
      </c>
      <c r="C1320" t="s">
        <v>29</v>
      </c>
      <c r="D1320" t="s">
        <v>31</v>
      </c>
      <c r="E1320">
        <v>47009</v>
      </c>
      <c r="F1320">
        <v>0</v>
      </c>
      <c r="G1320">
        <v>1</v>
      </c>
      <c r="H1320" s="1">
        <v>41548</v>
      </c>
      <c r="I1320">
        <v>89</v>
      </c>
      <c r="J1320">
        <v>171</v>
      </c>
      <c r="K1320">
        <v>45</v>
      </c>
      <c r="L1320">
        <v>73</v>
      </c>
      <c r="M1320">
        <v>59</v>
      </c>
      <c r="N1320">
        <v>10</v>
      </c>
      <c r="O1320">
        <v>90</v>
      </c>
      <c r="P1320">
        <v>4</v>
      </c>
      <c r="Q1320">
        <v>3</v>
      </c>
      <c r="R1320">
        <v>2</v>
      </c>
      <c r="S1320">
        <v>8</v>
      </c>
      <c r="T1320">
        <v>4</v>
      </c>
      <c r="U1320">
        <v>0</v>
      </c>
      <c r="V1320">
        <v>0</v>
      </c>
      <c r="W1320">
        <v>0</v>
      </c>
      <c r="X1320">
        <v>0</v>
      </c>
      <c r="Y1320">
        <v>0</v>
      </c>
      <c r="Z1320">
        <v>0</v>
      </c>
      <c r="AA1320">
        <v>3</v>
      </c>
      <c r="AB1320">
        <v>11</v>
      </c>
      <c r="AC1320">
        <v>0</v>
      </c>
    </row>
    <row r="1321" spans="1:29" ht="16.5" x14ac:dyDescent="0.3">
      <c r="A1321">
        <v>4937</v>
      </c>
      <c r="B1321">
        <v>1973</v>
      </c>
      <c r="C1321" t="s">
        <v>37</v>
      </c>
      <c r="D1321" t="s">
        <v>33</v>
      </c>
      <c r="E1321">
        <v>46094</v>
      </c>
      <c r="F1321">
        <v>1</v>
      </c>
      <c r="G1321">
        <v>1</v>
      </c>
      <c r="H1321" s="1">
        <v>41800</v>
      </c>
      <c r="I1321">
        <v>62</v>
      </c>
      <c r="J1321">
        <v>12</v>
      </c>
      <c r="K1321">
        <v>2</v>
      </c>
      <c r="L1321">
        <v>20</v>
      </c>
      <c r="M1321">
        <v>3</v>
      </c>
      <c r="N1321">
        <v>2</v>
      </c>
      <c r="O1321">
        <v>5</v>
      </c>
      <c r="P1321">
        <v>1</v>
      </c>
      <c r="Q1321">
        <v>1</v>
      </c>
      <c r="R1321">
        <v>0</v>
      </c>
      <c r="S1321">
        <v>3</v>
      </c>
      <c r="T1321">
        <v>7</v>
      </c>
      <c r="U1321">
        <v>0</v>
      </c>
      <c r="V1321">
        <v>0</v>
      </c>
      <c r="W1321">
        <v>0</v>
      </c>
      <c r="X1321">
        <v>0</v>
      </c>
      <c r="Y1321">
        <v>0</v>
      </c>
      <c r="Z1321">
        <v>0</v>
      </c>
      <c r="AA1321">
        <v>3</v>
      </c>
      <c r="AB1321">
        <v>11</v>
      </c>
      <c r="AC1321">
        <v>0</v>
      </c>
    </row>
    <row r="1322" spans="1:29" ht="16.5" x14ac:dyDescent="0.3">
      <c r="A1322">
        <v>1920</v>
      </c>
      <c r="B1322">
        <v>1972</v>
      </c>
      <c r="C1322" t="s">
        <v>29</v>
      </c>
      <c r="D1322" t="s">
        <v>33</v>
      </c>
      <c r="E1322">
        <v>40321</v>
      </c>
      <c r="F1322">
        <v>1</v>
      </c>
      <c r="G1322">
        <v>1</v>
      </c>
      <c r="H1322" s="1">
        <v>41484</v>
      </c>
      <c r="I1322">
        <v>59</v>
      </c>
      <c r="J1322">
        <v>44</v>
      </c>
      <c r="K1322">
        <v>4</v>
      </c>
      <c r="L1322">
        <v>21</v>
      </c>
      <c r="M1322">
        <v>6</v>
      </c>
      <c r="N1322">
        <v>0</v>
      </c>
      <c r="O1322">
        <v>27</v>
      </c>
      <c r="P1322">
        <v>2</v>
      </c>
      <c r="Q1322">
        <v>3</v>
      </c>
      <c r="R1322">
        <v>0</v>
      </c>
      <c r="S1322">
        <v>3</v>
      </c>
      <c r="T1322">
        <v>7</v>
      </c>
      <c r="U1322">
        <v>0</v>
      </c>
      <c r="V1322">
        <v>0</v>
      </c>
      <c r="W1322">
        <v>0</v>
      </c>
      <c r="X1322">
        <v>0</v>
      </c>
      <c r="Y1322">
        <v>0</v>
      </c>
      <c r="Z1322">
        <v>0</v>
      </c>
      <c r="AA1322">
        <v>3</v>
      </c>
      <c r="AB1322">
        <v>11</v>
      </c>
      <c r="AC1322">
        <v>0</v>
      </c>
    </row>
    <row r="1323" spans="1:29" ht="16.5" x14ac:dyDescent="0.3">
      <c r="A1323">
        <v>8749</v>
      </c>
      <c r="B1323">
        <v>1984</v>
      </c>
      <c r="C1323" t="s">
        <v>29</v>
      </c>
      <c r="D1323" t="s">
        <v>31</v>
      </c>
      <c r="E1323">
        <v>37235</v>
      </c>
      <c r="F1323">
        <v>1</v>
      </c>
      <c r="G1323">
        <v>0</v>
      </c>
      <c r="H1323" s="1">
        <v>41671</v>
      </c>
      <c r="I1323">
        <v>68</v>
      </c>
      <c r="J1323">
        <v>20</v>
      </c>
      <c r="K1323">
        <v>2</v>
      </c>
      <c r="L1323">
        <v>9</v>
      </c>
      <c r="M1323">
        <v>4</v>
      </c>
      <c r="N1323">
        <v>6</v>
      </c>
      <c r="O1323">
        <v>20</v>
      </c>
      <c r="P1323">
        <v>1</v>
      </c>
      <c r="Q1323">
        <v>1</v>
      </c>
      <c r="R1323">
        <v>1</v>
      </c>
      <c r="S1323">
        <v>2</v>
      </c>
      <c r="T1323">
        <v>4</v>
      </c>
      <c r="U1323">
        <v>0</v>
      </c>
      <c r="V1323">
        <v>0</v>
      </c>
      <c r="W1323">
        <v>0</v>
      </c>
      <c r="X1323">
        <v>0</v>
      </c>
      <c r="Y1323">
        <v>0</v>
      </c>
      <c r="Z1323">
        <v>0</v>
      </c>
      <c r="AA1323">
        <v>3</v>
      </c>
      <c r="AB1323">
        <v>11</v>
      </c>
      <c r="AC1323">
        <v>0</v>
      </c>
    </row>
    <row r="1324" spans="1:29" ht="16.5" x14ac:dyDescent="0.3">
      <c r="A1324">
        <v>1650</v>
      </c>
      <c r="B1324">
        <v>1960</v>
      </c>
      <c r="C1324" t="s">
        <v>34</v>
      </c>
      <c r="D1324" t="s">
        <v>33</v>
      </c>
      <c r="E1324">
        <v>81843</v>
      </c>
      <c r="F1324">
        <v>0</v>
      </c>
      <c r="G1324">
        <v>0</v>
      </c>
      <c r="H1324" s="1">
        <v>41386</v>
      </c>
      <c r="I1324">
        <v>13</v>
      </c>
      <c r="J1324">
        <v>779</v>
      </c>
      <c r="K1324">
        <v>86</v>
      </c>
      <c r="L1324">
        <v>537</v>
      </c>
      <c r="M1324">
        <v>34</v>
      </c>
      <c r="N1324">
        <v>69</v>
      </c>
      <c r="O1324">
        <v>138</v>
      </c>
      <c r="P1324">
        <v>1</v>
      </c>
      <c r="Q1324">
        <v>5</v>
      </c>
      <c r="R1324">
        <v>9</v>
      </c>
      <c r="S1324">
        <v>12</v>
      </c>
      <c r="T1324">
        <v>3</v>
      </c>
      <c r="U1324">
        <v>0</v>
      </c>
      <c r="V1324">
        <v>0</v>
      </c>
      <c r="W1324">
        <v>0</v>
      </c>
      <c r="X1324">
        <v>0</v>
      </c>
      <c r="Y1324">
        <v>0</v>
      </c>
      <c r="Z1324">
        <v>0</v>
      </c>
      <c r="AA1324">
        <v>3</v>
      </c>
      <c r="AB1324">
        <v>11</v>
      </c>
      <c r="AC1324">
        <v>0</v>
      </c>
    </row>
    <row r="1325" spans="1:29" ht="16.5" x14ac:dyDescent="0.3">
      <c r="A1325">
        <v>10377</v>
      </c>
      <c r="B1325">
        <v>1958</v>
      </c>
      <c r="C1325" t="s">
        <v>34</v>
      </c>
      <c r="D1325" t="s">
        <v>31</v>
      </c>
      <c r="E1325">
        <v>46692</v>
      </c>
      <c r="F1325">
        <v>0</v>
      </c>
      <c r="G1325">
        <v>1</v>
      </c>
      <c r="H1325" s="1">
        <v>41431</v>
      </c>
      <c r="I1325">
        <v>37</v>
      </c>
      <c r="J1325">
        <v>170</v>
      </c>
      <c r="K1325">
        <v>6</v>
      </c>
      <c r="L1325">
        <v>97</v>
      </c>
      <c r="M1325">
        <v>24</v>
      </c>
      <c r="N1325">
        <v>12</v>
      </c>
      <c r="O1325">
        <v>88</v>
      </c>
      <c r="P1325">
        <v>3</v>
      </c>
      <c r="Q1325">
        <v>6</v>
      </c>
      <c r="R1325">
        <v>1</v>
      </c>
      <c r="S1325">
        <v>5</v>
      </c>
      <c r="T1325">
        <v>6</v>
      </c>
      <c r="U1325">
        <v>0</v>
      </c>
      <c r="V1325">
        <v>0</v>
      </c>
      <c r="W1325">
        <v>0</v>
      </c>
      <c r="X1325">
        <v>0</v>
      </c>
      <c r="Y1325">
        <v>0</v>
      </c>
      <c r="Z1325">
        <v>0</v>
      </c>
      <c r="AA1325">
        <v>3</v>
      </c>
      <c r="AB1325">
        <v>11</v>
      </c>
      <c r="AC1325">
        <v>0</v>
      </c>
    </row>
    <row r="1326" spans="1:29" ht="16.5" x14ac:dyDescent="0.3">
      <c r="A1326">
        <v>9206</v>
      </c>
      <c r="B1326">
        <v>1968</v>
      </c>
      <c r="C1326" t="s">
        <v>29</v>
      </c>
      <c r="D1326" t="s">
        <v>31</v>
      </c>
      <c r="E1326">
        <v>77382</v>
      </c>
      <c r="F1326">
        <v>0</v>
      </c>
      <c r="G1326">
        <v>1</v>
      </c>
      <c r="H1326" s="1">
        <v>41646</v>
      </c>
      <c r="I1326">
        <v>36</v>
      </c>
      <c r="J1326">
        <v>491</v>
      </c>
      <c r="K1326">
        <v>48</v>
      </c>
      <c r="L1326">
        <v>231</v>
      </c>
      <c r="M1326">
        <v>112</v>
      </c>
      <c r="N1326">
        <v>105</v>
      </c>
      <c r="O1326">
        <v>134</v>
      </c>
      <c r="P1326">
        <v>2</v>
      </c>
      <c r="Q1326">
        <v>5</v>
      </c>
      <c r="R1326">
        <v>7</v>
      </c>
      <c r="S1326">
        <v>12</v>
      </c>
      <c r="T1326">
        <v>1</v>
      </c>
      <c r="U1326">
        <v>0</v>
      </c>
      <c r="V1326">
        <v>0</v>
      </c>
      <c r="W1326">
        <v>1</v>
      </c>
      <c r="X1326">
        <v>0</v>
      </c>
      <c r="Y1326">
        <v>0</v>
      </c>
      <c r="Z1326">
        <v>0</v>
      </c>
      <c r="AA1326">
        <v>3</v>
      </c>
      <c r="AB1326">
        <v>11</v>
      </c>
      <c r="AC1326">
        <v>0</v>
      </c>
    </row>
    <row r="1327" spans="1:29" ht="16.5" x14ac:dyDescent="0.3">
      <c r="A1327">
        <v>10971</v>
      </c>
      <c r="B1327">
        <v>1977</v>
      </c>
      <c r="C1327" t="s">
        <v>29</v>
      </c>
      <c r="D1327" t="s">
        <v>30</v>
      </c>
      <c r="E1327">
        <v>37774</v>
      </c>
      <c r="F1327">
        <v>2</v>
      </c>
      <c r="G1327">
        <v>0</v>
      </c>
      <c r="H1327" s="1">
        <v>41155</v>
      </c>
      <c r="I1327">
        <v>28</v>
      </c>
      <c r="J1327">
        <v>173</v>
      </c>
      <c r="K1327">
        <v>8</v>
      </c>
      <c r="L1327">
        <v>107</v>
      </c>
      <c r="M1327">
        <v>7</v>
      </c>
      <c r="N1327">
        <v>2</v>
      </c>
      <c r="O1327">
        <v>176</v>
      </c>
      <c r="P1327">
        <v>4</v>
      </c>
      <c r="Q1327">
        <v>7</v>
      </c>
      <c r="R1327">
        <v>2</v>
      </c>
      <c r="S1327">
        <v>3</v>
      </c>
      <c r="T1327">
        <v>9</v>
      </c>
      <c r="U1327">
        <v>1</v>
      </c>
      <c r="V1327">
        <v>0</v>
      </c>
      <c r="W1327">
        <v>0</v>
      </c>
      <c r="X1327">
        <v>0</v>
      </c>
      <c r="Y1327">
        <v>0</v>
      </c>
      <c r="Z1327">
        <v>1</v>
      </c>
      <c r="AA1327">
        <v>3</v>
      </c>
      <c r="AB1327">
        <v>11</v>
      </c>
      <c r="AC1327">
        <v>1</v>
      </c>
    </row>
    <row r="1328" spans="1:29" ht="16.5" x14ac:dyDescent="0.3">
      <c r="A1328">
        <v>6398</v>
      </c>
      <c r="B1328">
        <v>1974</v>
      </c>
      <c r="C1328" t="s">
        <v>36</v>
      </c>
      <c r="D1328" t="s">
        <v>33</v>
      </c>
      <c r="E1328">
        <v>18393</v>
      </c>
      <c r="F1328">
        <v>1</v>
      </c>
      <c r="G1328">
        <v>0</v>
      </c>
      <c r="H1328" s="1">
        <v>41727</v>
      </c>
      <c r="I1328">
        <v>2</v>
      </c>
      <c r="J1328">
        <v>7</v>
      </c>
      <c r="K1328">
        <v>10</v>
      </c>
      <c r="L1328">
        <v>13</v>
      </c>
      <c r="M1328">
        <v>16</v>
      </c>
      <c r="N1328">
        <v>0</v>
      </c>
      <c r="O1328">
        <v>4</v>
      </c>
      <c r="P1328">
        <v>2</v>
      </c>
      <c r="Q1328">
        <v>3</v>
      </c>
      <c r="R1328">
        <v>0</v>
      </c>
      <c r="S1328">
        <v>3</v>
      </c>
      <c r="T1328">
        <v>8</v>
      </c>
      <c r="U1328">
        <v>0</v>
      </c>
      <c r="V1328">
        <v>0</v>
      </c>
      <c r="W1328">
        <v>0</v>
      </c>
      <c r="X1328">
        <v>0</v>
      </c>
      <c r="Y1328">
        <v>0</v>
      </c>
      <c r="Z1328">
        <v>0</v>
      </c>
      <c r="AA1328">
        <v>3</v>
      </c>
      <c r="AB1328">
        <v>11</v>
      </c>
      <c r="AC1328">
        <v>0</v>
      </c>
    </row>
    <row r="1329" spans="1:29" ht="16.5" x14ac:dyDescent="0.3">
      <c r="A1329">
        <v>9212</v>
      </c>
      <c r="B1329">
        <v>1962</v>
      </c>
      <c r="C1329" t="s">
        <v>34</v>
      </c>
      <c r="D1329" t="s">
        <v>33</v>
      </c>
      <c r="E1329">
        <v>72828</v>
      </c>
      <c r="F1329">
        <v>0</v>
      </c>
      <c r="G1329">
        <v>1</v>
      </c>
      <c r="H1329" s="1">
        <v>41319</v>
      </c>
      <c r="I1329">
        <v>17</v>
      </c>
      <c r="J1329">
        <v>1205</v>
      </c>
      <c r="K1329">
        <v>0</v>
      </c>
      <c r="L1329">
        <v>235</v>
      </c>
      <c r="M1329">
        <v>19</v>
      </c>
      <c r="N1329">
        <v>14</v>
      </c>
      <c r="O1329">
        <v>205</v>
      </c>
      <c r="P1329">
        <v>6</v>
      </c>
      <c r="Q1329">
        <v>6</v>
      </c>
      <c r="R1329">
        <v>3</v>
      </c>
      <c r="S1329">
        <v>13</v>
      </c>
      <c r="T1329">
        <v>7</v>
      </c>
      <c r="U1329">
        <v>0</v>
      </c>
      <c r="V1329">
        <v>0</v>
      </c>
      <c r="W1329">
        <v>0</v>
      </c>
      <c r="X1329">
        <v>0</v>
      </c>
      <c r="Y1329">
        <v>0</v>
      </c>
      <c r="Z1329">
        <v>0</v>
      </c>
      <c r="AA1329">
        <v>3</v>
      </c>
      <c r="AB1329">
        <v>11</v>
      </c>
      <c r="AC1329">
        <v>0</v>
      </c>
    </row>
    <row r="1330" spans="1:29" ht="16.5" x14ac:dyDescent="0.3">
      <c r="A1330">
        <v>7937</v>
      </c>
      <c r="B1330">
        <v>1982</v>
      </c>
      <c r="C1330" t="s">
        <v>29</v>
      </c>
      <c r="D1330" t="s">
        <v>33</v>
      </c>
      <c r="E1330">
        <v>24711</v>
      </c>
      <c r="F1330">
        <v>0</v>
      </c>
      <c r="G1330">
        <v>0</v>
      </c>
      <c r="H1330" s="1">
        <v>41747</v>
      </c>
      <c r="I1330">
        <v>86</v>
      </c>
      <c r="J1330">
        <v>10</v>
      </c>
      <c r="K1330">
        <v>7</v>
      </c>
      <c r="L1330">
        <v>25</v>
      </c>
      <c r="M1330">
        <v>6</v>
      </c>
      <c r="N1330">
        <v>3</v>
      </c>
      <c r="O1330">
        <v>7</v>
      </c>
      <c r="P1330">
        <v>1</v>
      </c>
      <c r="Q1330">
        <v>3</v>
      </c>
      <c r="R1330">
        <v>0</v>
      </c>
      <c r="S1330">
        <v>3</v>
      </c>
      <c r="T1330">
        <v>7</v>
      </c>
      <c r="U1330">
        <v>0</v>
      </c>
      <c r="V1330">
        <v>0</v>
      </c>
      <c r="W1330">
        <v>0</v>
      </c>
      <c r="X1330">
        <v>0</v>
      </c>
      <c r="Y1330">
        <v>0</v>
      </c>
      <c r="Z1330">
        <v>0</v>
      </c>
      <c r="AA1330">
        <v>3</v>
      </c>
      <c r="AB1330">
        <v>11</v>
      </c>
      <c r="AC1330">
        <v>0</v>
      </c>
    </row>
    <row r="1331" spans="1:29" ht="16.5" x14ac:dyDescent="0.3">
      <c r="A1331">
        <v>839</v>
      </c>
      <c r="B1331">
        <v>1975</v>
      </c>
      <c r="C1331" t="s">
        <v>32</v>
      </c>
      <c r="D1331" t="s">
        <v>33</v>
      </c>
      <c r="E1331">
        <v>45503</v>
      </c>
      <c r="F1331">
        <v>1</v>
      </c>
      <c r="G1331">
        <v>0</v>
      </c>
      <c r="H1331" s="1">
        <v>41542</v>
      </c>
      <c r="I1331">
        <v>54</v>
      </c>
      <c r="J1331">
        <v>97</v>
      </c>
      <c r="K1331">
        <v>4</v>
      </c>
      <c r="L1331">
        <v>44</v>
      </c>
      <c r="M1331">
        <v>6</v>
      </c>
      <c r="N1331">
        <v>1</v>
      </c>
      <c r="O1331">
        <v>18</v>
      </c>
      <c r="P1331">
        <v>1</v>
      </c>
      <c r="Q1331">
        <v>3</v>
      </c>
      <c r="R1331">
        <v>1</v>
      </c>
      <c r="S1331">
        <v>4</v>
      </c>
      <c r="T1331">
        <v>5</v>
      </c>
      <c r="U1331">
        <v>0</v>
      </c>
      <c r="V1331">
        <v>0</v>
      </c>
      <c r="W1331">
        <v>0</v>
      </c>
      <c r="X1331">
        <v>0</v>
      </c>
      <c r="Y1331">
        <v>0</v>
      </c>
      <c r="Z1331">
        <v>0</v>
      </c>
      <c r="AA1331">
        <v>3</v>
      </c>
      <c r="AB1331">
        <v>11</v>
      </c>
      <c r="AC1331">
        <v>0</v>
      </c>
    </row>
    <row r="1332" spans="1:29" ht="16.5" x14ac:dyDescent="0.3">
      <c r="A1332">
        <v>4246</v>
      </c>
      <c r="B1332">
        <v>1982</v>
      </c>
      <c r="C1332" t="s">
        <v>34</v>
      </c>
      <c r="D1332" t="s">
        <v>30</v>
      </c>
      <c r="E1332">
        <v>6560</v>
      </c>
      <c r="F1332">
        <v>0</v>
      </c>
      <c r="G1332">
        <v>0</v>
      </c>
      <c r="H1332" s="1">
        <v>41620</v>
      </c>
      <c r="I1332">
        <v>2</v>
      </c>
      <c r="J1332">
        <v>67</v>
      </c>
      <c r="K1332">
        <v>11</v>
      </c>
      <c r="L1332">
        <v>26</v>
      </c>
      <c r="M1332">
        <v>4</v>
      </c>
      <c r="N1332">
        <v>3</v>
      </c>
      <c r="O1332">
        <v>262</v>
      </c>
      <c r="P1332">
        <v>0</v>
      </c>
      <c r="Q1332">
        <v>1</v>
      </c>
      <c r="R1332">
        <v>0</v>
      </c>
      <c r="S1332">
        <v>1</v>
      </c>
      <c r="T1332">
        <v>17</v>
      </c>
      <c r="U1332">
        <v>0</v>
      </c>
      <c r="V1332">
        <v>0</v>
      </c>
      <c r="W1332">
        <v>0</v>
      </c>
      <c r="X1332">
        <v>0</v>
      </c>
      <c r="Y1332">
        <v>0</v>
      </c>
      <c r="Z1332">
        <v>0</v>
      </c>
      <c r="AA1332">
        <v>3</v>
      </c>
      <c r="AB1332">
        <v>11</v>
      </c>
      <c r="AC1332">
        <v>0</v>
      </c>
    </row>
    <row r="1333" spans="1:29" ht="16.5" x14ac:dyDescent="0.3">
      <c r="A1333">
        <v>158</v>
      </c>
      <c r="B1333">
        <v>1945</v>
      </c>
      <c r="C1333" t="s">
        <v>32</v>
      </c>
      <c r="D1333" t="s">
        <v>31</v>
      </c>
      <c r="E1333">
        <v>71604</v>
      </c>
      <c r="F1333">
        <v>0</v>
      </c>
      <c r="G1333">
        <v>0</v>
      </c>
      <c r="H1333" s="1">
        <v>41595</v>
      </c>
      <c r="I1333">
        <v>3</v>
      </c>
      <c r="J1333">
        <v>345</v>
      </c>
      <c r="K1333">
        <v>53</v>
      </c>
      <c r="L1333">
        <v>528</v>
      </c>
      <c r="M1333">
        <v>98</v>
      </c>
      <c r="N1333">
        <v>75</v>
      </c>
      <c r="O1333">
        <v>97</v>
      </c>
      <c r="P1333">
        <v>1</v>
      </c>
      <c r="Q1333">
        <v>8</v>
      </c>
      <c r="R1333">
        <v>3</v>
      </c>
      <c r="S1333">
        <v>5</v>
      </c>
      <c r="T1333">
        <v>4</v>
      </c>
      <c r="U1333">
        <v>1</v>
      </c>
      <c r="V1333">
        <v>0</v>
      </c>
      <c r="W1333">
        <v>0</v>
      </c>
      <c r="X1333">
        <v>0</v>
      </c>
      <c r="Y1333">
        <v>0</v>
      </c>
      <c r="Z1333">
        <v>0</v>
      </c>
      <c r="AA1333">
        <v>3</v>
      </c>
      <c r="AB1333">
        <v>11</v>
      </c>
      <c r="AC1333">
        <v>1</v>
      </c>
    </row>
    <row r="1334" spans="1:29" ht="16.5" x14ac:dyDescent="0.3">
      <c r="A1334">
        <v>4832</v>
      </c>
      <c r="B1334">
        <v>1979</v>
      </c>
      <c r="C1334" t="s">
        <v>29</v>
      </c>
      <c r="D1334" t="s">
        <v>33</v>
      </c>
      <c r="E1334">
        <v>27244</v>
      </c>
      <c r="F1334">
        <v>1</v>
      </c>
      <c r="G1334">
        <v>0</v>
      </c>
      <c r="H1334" s="1">
        <v>41705</v>
      </c>
      <c r="I1334">
        <v>84</v>
      </c>
      <c r="J1334">
        <v>6</v>
      </c>
      <c r="K1334">
        <v>5</v>
      </c>
      <c r="L1334">
        <v>17</v>
      </c>
      <c r="M1334">
        <v>3</v>
      </c>
      <c r="N1334">
        <v>24</v>
      </c>
      <c r="O1334">
        <v>46</v>
      </c>
      <c r="P1334">
        <v>2</v>
      </c>
      <c r="Q1334">
        <v>2</v>
      </c>
      <c r="R1334">
        <v>2</v>
      </c>
      <c r="S1334">
        <v>2</v>
      </c>
      <c r="T1334">
        <v>7</v>
      </c>
      <c r="U1334">
        <v>0</v>
      </c>
      <c r="V1334">
        <v>0</v>
      </c>
      <c r="W1334">
        <v>0</v>
      </c>
      <c r="X1334">
        <v>0</v>
      </c>
      <c r="Y1334">
        <v>0</v>
      </c>
      <c r="Z1334">
        <v>0</v>
      </c>
      <c r="AA1334">
        <v>3</v>
      </c>
      <c r="AB1334">
        <v>11</v>
      </c>
      <c r="AC1334">
        <v>0</v>
      </c>
    </row>
    <row r="1335" spans="1:29" ht="16.5" x14ac:dyDescent="0.3">
      <c r="A1335">
        <v>5621</v>
      </c>
      <c r="B1335">
        <v>1969</v>
      </c>
      <c r="C1335" t="s">
        <v>29</v>
      </c>
      <c r="D1335" t="s">
        <v>33</v>
      </c>
      <c r="E1335">
        <v>48752</v>
      </c>
      <c r="F1335">
        <v>1</v>
      </c>
      <c r="G1335">
        <v>1</v>
      </c>
      <c r="H1335" s="1">
        <v>41255</v>
      </c>
      <c r="I1335">
        <v>8</v>
      </c>
      <c r="J1335">
        <v>73</v>
      </c>
      <c r="K1335">
        <v>57</v>
      </c>
      <c r="L1335">
        <v>100</v>
      </c>
      <c r="M1335">
        <v>71</v>
      </c>
      <c r="N1335">
        <v>15</v>
      </c>
      <c r="O1335">
        <v>0</v>
      </c>
      <c r="P1335">
        <v>5</v>
      </c>
      <c r="Q1335">
        <v>6</v>
      </c>
      <c r="R1335">
        <v>1</v>
      </c>
      <c r="S1335">
        <v>5</v>
      </c>
      <c r="T1335">
        <v>9</v>
      </c>
      <c r="U1335">
        <v>0</v>
      </c>
      <c r="V1335">
        <v>0</v>
      </c>
      <c r="W1335">
        <v>0</v>
      </c>
      <c r="X1335">
        <v>0</v>
      </c>
      <c r="Y1335">
        <v>0</v>
      </c>
      <c r="Z1335">
        <v>0</v>
      </c>
      <c r="AA1335">
        <v>3</v>
      </c>
      <c r="AB1335">
        <v>11</v>
      </c>
      <c r="AC1335">
        <v>1</v>
      </c>
    </row>
    <row r="1336" spans="1:29" ht="16.5" x14ac:dyDescent="0.3">
      <c r="A1336">
        <v>1945</v>
      </c>
      <c r="B1336">
        <v>1962</v>
      </c>
      <c r="C1336" t="s">
        <v>29</v>
      </c>
      <c r="D1336" t="s">
        <v>33</v>
      </c>
      <c r="E1336">
        <v>71434</v>
      </c>
      <c r="F1336">
        <v>0</v>
      </c>
      <c r="G1336">
        <v>1</v>
      </c>
      <c r="H1336" s="1">
        <v>41535</v>
      </c>
      <c r="I1336">
        <v>4</v>
      </c>
      <c r="J1336">
        <v>711</v>
      </c>
      <c r="K1336">
        <v>36</v>
      </c>
      <c r="L1336">
        <v>217</v>
      </c>
      <c r="M1336">
        <v>172</v>
      </c>
      <c r="N1336">
        <v>96</v>
      </c>
      <c r="O1336">
        <v>168</v>
      </c>
      <c r="P1336">
        <v>3</v>
      </c>
      <c r="Q1336">
        <v>7</v>
      </c>
      <c r="R1336">
        <v>4</v>
      </c>
      <c r="S1336">
        <v>7</v>
      </c>
      <c r="T1336">
        <v>4</v>
      </c>
      <c r="U1336">
        <v>0</v>
      </c>
      <c r="V1336">
        <v>1</v>
      </c>
      <c r="W1336">
        <v>0</v>
      </c>
      <c r="X1336">
        <v>1</v>
      </c>
      <c r="Y1336">
        <v>0</v>
      </c>
      <c r="Z1336">
        <v>0</v>
      </c>
      <c r="AA1336">
        <v>3</v>
      </c>
      <c r="AB1336">
        <v>11</v>
      </c>
      <c r="AC1336">
        <v>0</v>
      </c>
    </row>
    <row r="1337" spans="1:29" ht="16.5" x14ac:dyDescent="0.3">
      <c r="A1337">
        <v>5147</v>
      </c>
      <c r="B1337">
        <v>1948</v>
      </c>
      <c r="C1337" t="s">
        <v>29</v>
      </c>
      <c r="D1337" t="s">
        <v>30</v>
      </c>
      <c r="E1337">
        <v>90842</v>
      </c>
      <c r="F1337">
        <v>0</v>
      </c>
      <c r="G1337">
        <v>0</v>
      </c>
      <c r="H1337" s="1">
        <v>41484</v>
      </c>
      <c r="I1337">
        <v>57</v>
      </c>
      <c r="J1337">
        <v>774</v>
      </c>
      <c r="K1337">
        <v>70</v>
      </c>
      <c r="L1337">
        <v>118</v>
      </c>
      <c r="M1337">
        <v>182</v>
      </c>
      <c r="N1337">
        <v>187</v>
      </c>
      <c r="O1337">
        <v>93</v>
      </c>
      <c r="P1337">
        <v>1</v>
      </c>
      <c r="Q1337">
        <v>4</v>
      </c>
      <c r="R1337">
        <v>9</v>
      </c>
      <c r="S1337">
        <v>13</v>
      </c>
      <c r="T1337">
        <v>1</v>
      </c>
      <c r="U1337">
        <v>0</v>
      </c>
      <c r="V1337">
        <v>0</v>
      </c>
      <c r="W1337">
        <v>0</v>
      </c>
      <c r="X1337">
        <v>0</v>
      </c>
      <c r="Y1337">
        <v>0</v>
      </c>
      <c r="Z1337">
        <v>0</v>
      </c>
      <c r="AA1337">
        <v>3</v>
      </c>
      <c r="AB1337">
        <v>11</v>
      </c>
      <c r="AC1337">
        <v>0</v>
      </c>
    </row>
    <row r="1338" spans="1:29" ht="16.5" x14ac:dyDescent="0.3">
      <c r="A1338">
        <v>2535</v>
      </c>
      <c r="B1338">
        <v>1978</v>
      </c>
      <c r="C1338" t="s">
        <v>34</v>
      </c>
      <c r="D1338" t="s">
        <v>33</v>
      </c>
      <c r="E1338">
        <v>88097</v>
      </c>
      <c r="F1338">
        <v>1</v>
      </c>
      <c r="G1338">
        <v>0</v>
      </c>
      <c r="H1338" s="1">
        <v>41139</v>
      </c>
      <c r="I1338">
        <v>24</v>
      </c>
      <c r="J1338">
        <v>163</v>
      </c>
      <c r="K1338">
        <v>0</v>
      </c>
      <c r="L1338">
        <v>480</v>
      </c>
      <c r="M1338">
        <v>0</v>
      </c>
      <c r="N1338">
        <v>126</v>
      </c>
      <c r="O1338">
        <v>75</v>
      </c>
      <c r="P1338">
        <v>1</v>
      </c>
      <c r="Q1338">
        <v>6</v>
      </c>
      <c r="R1338">
        <v>5</v>
      </c>
      <c r="S1338">
        <v>8</v>
      </c>
      <c r="T1338">
        <v>9</v>
      </c>
      <c r="U1338">
        <v>0</v>
      </c>
      <c r="V1338">
        <v>1</v>
      </c>
      <c r="W1338">
        <v>1</v>
      </c>
      <c r="X1338">
        <v>1</v>
      </c>
      <c r="Y1338">
        <v>0</v>
      </c>
      <c r="Z1338">
        <v>0</v>
      </c>
      <c r="AA1338">
        <v>3</v>
      </c>
      <c r="AB1338">
        <v>11</v>
      </c>
      <c r="AC1338">
        <v>1</v>
      </c>
    </row>
    <row r="1339" spans="1:29" ht="16.5" x14ac:dyDescent="0.3">
      <c r="A1339">
        <v>11039</v>
      </c>
      <c r="B1339">
        <v>1975</v>
      </c>
      <c r="C1339" t="s">
        <v>29</v>
      </c>
      <c r="D1339" t="s">
        <v>33</v>
      </c>
      <c r="E1339">
        <v>51948</v>
      </c>
      <c r="F1339">
        <v>0</v>
      </c>
      <c r="G1339">
        <v>1</v>
      </c>
      <c r="H1339" s="1">
        <v>41534</v>
      </c>
      <c r="I1339">
        <v>51</v>
      </c>
      <c r="J1339">
        <v>82</v>
      </c>
      <c r="K1339">
        <v>33</v>
      </c>
      <c r="L1339">
        <v>54</v>
      </c>
      <c r="M1339">
        <v>71</v>
      </c>
      <c r="N1339">
        <v>30</v>
      </c>
      <c r="O1339">
        <v>41</v>
      </c>
      <c r="P1339">
        <v>2</v>
      </c>
      <c r="Q1339">
        <v>5</v>
      </c>
      <c r="R1339">
        <v>2</v>
      </c>
      <c r="S1339">
        <v>4</v>
      </c>
      <c r="T1339">
        <v>5</v>
      </c>
      <c r="U1339">
        <v>0</v>
      </c>
      <c r="V1339">
        <v>0</v>
      </c>
      <c r="W1339">
        <v>0</v>
      </c>
      <c r="X1339">
        <v>0</v>
      </c>
      <c r="Y1339">
        <v>0</v>
      </c>
      <c r="Z1339">
        <v>0</v>
      </c>
      <c r="AA1339">
        <v>3</v>
      </c>
      <c r="AB1339">
        <v>11</v>
      </c>
      <c r="AC1339">
        <v>0</v>
      </c>
    </row>
    <row r="1340" spans="1:29" ht="16.5" x14ac:dyDescent="0.3">
      <c r="A1340">
        <v>9495</v>
      </c>
      <c r="B1340">
        <v>1982</v>
      </c>
      <c r="C1340" t="s">
        <v>29</v>
      </c>
      <c r="D1340" t="s">
        <v>31</v>
      </c>
      <c r="E1340">
        <v>71853</v>
      </c>
      <c r="F1340">
        <v>0</v>
      </c>
      <c r="G1340">
        <v>0</v>
      </c>
      <c r="H1340" s="1">
        <v>41402</v>
      </c>
      <c r="I1340">
        <v>29</v>
      </c>
      <c r="J1340">
        <v>358</v>
      </c>
      <c r="K1340">
        <v>108</v>
      </c>
      <c r="L1340">
        <v>413</v>
      </c>
      <c r="M1340">
        <v>141</v>
      </c>
      <c r="N1340">
        <v>97</v>
      </c>
      <c r="O1340">
        <v>32</v>
      </c>
      <c r="P1340">
        <v>1</v>
      </c>
      <c r="Q1340">
        <v>2</v>
      </c>
      <c r="R1340">
        <v>8</v>
      </c>
      <c r="S1340">
        <v>6</v>
      </c>
      <c r="T1340">
        <v>1</v>
      </c>
      <c r="U1340">
        <v>0</v>
      </c>
      <c r="V1340">
        <v>0</v>
      </c>
      <c r="W1340">
        <v>0</v>
      </c>
      <c r="X1340">
        <v>0</v>
      </c>
      <c r="Y1340">
        <v>0</v>
      </c>
      <c r="Z1340">
        <v>0</v>
      </c>
      <c r="AA1340">
        <v>3</v>
      </c>
      <c r="AB1340">
        <v>11</v>
      </c>
      <c r="AC1340">
        <v>0</v>
      </c>
    </row>
    <row r="1341" spans="1:29" ht="16.5" x14ac:dyDescent="0.3">
      <c r="A1341">
        <v>9635</v>
      </c>
      <c r="B1341">
        <v>1983</v>
      </c>
      <c r="C1341" t="s">
        <v>34</v>
      </c>
      <c r="D1341" t="s">
        <v>33</v>
      </c>
      <c r="E1341">
        <v>35876</v>
      </c>
      <c r="F1341">
        <v>0</v>
      </c>
      <c r="G1341">
        <v>0</v>
      </c>
      <c r="H1341" s="1">
        <v>41749</v>
      </c>
      <c r="I1341">
        <v>13</v>
      </c>
      <c r="J1341">
        <v>66</v>
      </c>
      <c r="K1341">
        <v>2</v>
      </c>
      <c r="L1341">
        <v>40</v>
      </c>
      <c r="M1341">
        <v>4</v>
      </c>
      <c r="N1341">
        <v>3</v>
      </c>
      <c r="O1341">
        <v>14</v>
      </c>
      <c r="P1341">
        <v>1</v>
      </c>
      <c r="Q1341">
        <v>3</v>
      </c>
      <c r="R1341">
        <v>1</v>
      </c>
      <c r="S1341">
        <v>3</v>
      </c>
      <c r="T1341">
        <v>6</v>
      </c>
      <c r="U1341">
        <v>0</v>
      </c>
      <c r="V1341">
        <v>0</v>
      </c>
      <c r="W1341">
        <v>0</v>
      </c>
      <c r="X1341">
        <v>0</v>
      </c>
      <c r="Y1341">
        <v>0</v>
      </c>
      <c r="Z1341">
        <v>0</v>
      </c>
      <c r="AA1341">
        <v>3</v>
      </c>
      <c r="AB1341">
        <v>11</v>
      </c>
      <c r="AC1341">
        <v>0</v>
      </c>
    </row>
    <row r="1342" spans="1:29" ht="16.5" x14ac:dyDescent="0.3">
      <c r="A1342">
        <v>2173</v>
      </c>
      <c r="B1342">
        <v>1952</v>
      </c>
      <c r="C1342" t="s">
        <v>29</v>
      </c>
      <c r="D1342" t="s">
        <v>38</v>
      </c>
      <c r="E1342">
        <v>40049</v>
      </c>
      <c r="F1342">
        <v>0</v>
      </c>
      <c r="G1342">
        <v>1</v>
      </c>
      <c r="H1342" s="1">
        <v>41563</v>
      </c>
      <c r="I1342">
        <v>23</v>
      </c>
      <c r="J1342">
        <v>13</v>
      </c>
      <c r="K1342">
        <v>6</v>
      </c>
      <c r="L1342">
        <v>7</v>
      </c>
      <c r="M1342">
        <v>0</v>
      </c>
      <c r="N1342">
        <v>3</v>
      </c>
      <c r="O1342">
        <v>3</v>
      </c>
      <c r="P1342">
        <v>1</v>
      </c>
      <c r="Q1342">
        <v>1</v>
      </c>
      <c r="R1342">
        <v>0</v>
      </c>
      <c r="S1342">
        <v>3</v>
      </c>
      <c r="T1342">
        <v>6</v>
      </c>
      <c r="U1342">
        <v>0</v>
      </c>
      <c r="V1342">
        <v>0</v>
      </c>
      <c r="W1342">
        <v>0</v>
      </c>
      <c r="X1342">
        <v>0</v>
      </c>
      <c r="Y1342">
        <v>0</v>
      </c>
      <c r="Z1342">
        <v>0</v>
      </c>
      <c r="AA1342">
        <v>3</v>
      </c>
      <c r="AB1342">
        <v>11</v>
      </c>
      <c r="AC1342">
        <v>0</v>
      </c>
    </row>
    <row r="1343" spans="1:29" ht="16.5" x14ac:dyDescent="0.3">
      <c r="A1343">
        <v>942</v>
      </c>
      <c r="B1343">
        <v>1982</v>
      </c>
      <c r="C1343" t="s">
        <v>29</v>
      </c>
      <c r="D1343" t="s">
        <v>30</v>
      </c>
      <c r="E1343">
        <v>39660</v>
      </c>
      <c r="F1343">
        <v>1</v>
      </c>
      <c r="G1343">
        <v>0</v>
      </c>
      <c r="H1343" s="1">
        <v>41129</v>
      </c>
      <c r="I1343">
        <v>36</v>
      </c>
      <c r="J1343">
        <v>139</v>
      </c>
      <c r="K1343">
        <v>13</v>
      </c>
      <c r="L1343">
        <v>78</v>
      </c>
      <c r="M1343">
        <v>20</v>
      </c>
      <c r="N1343">
        <v>13</v>
      </c>
      <c r="O1343">
        <v>36</v>
      </c>
      <c r="P1343">
        <v>3</v>
      </c>
      <c r="Q1343">
        <v>7</v>
      </c>
      <c r="R1343">
        <v>1</v>
      </c>
      <c r="S1343">
        <v>3</v>
      </c>
      <c r="T1343">
        <v>9</v>
      </c>
      <c r="U1343">
        <v>0</v>
      </c>
      <c r="V1343">
        <v>0</v>
      </c>
      <c r="W1343">
        <v>0</v>
      </c>
      <c r="X1343">
        <v>0</v>
      </c>
      <c r="Y1343">
        <v>0</v>
      </c>
      <c r="Z1343">
        <v>0</v>
      </c>
      <c r="AA1343">
        <v>3</v>
      </c>
      <c r="AB1343">
        <v>11</v>
      </c>
      <c r="AC1343">
        <v>1</v>
      </c>
    </row>
    <row r="1344" spans="1:29" ht="16.5" x14ac:dyDescent="0.3">
      <c r="A1344">
        <v>9386</v>
      </c>
      <c r="B1344">
        <v>1962</v>
      </c>
      <c r="C1344" t="s">
        <v>29</v>
      </c>
      <c r="D1344" t="s">
        <v>31</v>
      </c>
      <c r="E1344">
        <v>50127</v>
      </c>
      <c r="F1344">
        <v>0</v>
      </c>
      <c r="G1344">
        <v>1</v>
      </c>
      <c r="H1344" s="1">
        <v>41788</v>
      </c>
      <c r="I1344">
        <v>88</v>
      </c>
      <c r="J1344">
        <v>274</v>
      </c>
      <c r="K1344">
        <v>0</v>
      </c>
      <c r="L1344">
        <v>21</v>
      </c>
      <c r="M1344">
        <v>4</v>
      </c>
      <c r="N1344">
        <v>6</v>
      </c>
      <c r="O1344">
        <v>15</v>
      </c>
      <c r="P1344">
        <v>1</v>
      </c>
      <c r="Q1344">
        <v>5</v>
      </c>
      <c r="R1344">
        <v>1</v>
      </c>
      <c r="S1344">
        <v>6</v>
      </c>
      <c r="T1344">
        <v>6</v>
      </c>
      <c r="U1344">
        <v>0</v>
      </c>
      <c r="V1344">
        <v>1</v>
      </c>
      <c r="W1344">
        <v>0</v>
      </c>
      <c r="X1344">
        <v>0</v>
      </c>
      <c r="Y1344">
        <v>0</v>
      </c>
      <c r="Z1344">
        <v>0</v>
      </c>
      <c r="AA1344">
        <v>3</v>
      </c>
      <c r="AB1344">
        <v>11</v>
      </c>
      <c r="AC1344">
        <v>0</v>
      </c>
    </row>
    <row r="1345" spans="1:29" ht="16.5" x14ac:dyDescent="0.3">
      <c r="A1345">
        <v>5510</v>
      </c>
      <c r="B1345">
        <v>1977</v>
      </c>
      <c r="C1345" t="s">
        <v>34</v>
      </c>
      <c r="D1345" t="s">
        <v>33</v>
      </c>
      <c r="E1345">
        <v>43263</v>
      </c>
      <c r="F1345">
        <v>0</v>
      </c>
      <c r="G1345">
        <v>1</v>
      </c>
      <c r="H1345" s="1">
        <v>41234</v>
      </c>
      <c r="I1345">
        <v>2</v>
      </c>
      <c r="J1345">
        <v>262</v>
      </c>
      <c r="K1345">
        <v>6</v>
      </c>
      <c r="L1345">
        <v>61</v>
      </c>
      <c r="M1345">
        <v>0</v>
      </c>
      <c r="N1345">
        <v>10</v>
      </c>
      <c r="O1345">
        <v>102</v>
      </c>
      <c r="P1345">
        <v>3</v>
      </c>
      <c r="Q1345">
        <v>5</v>
      </c>
      <c r="R1345">
        <v>2</v>
      </c>
      <c r="S1345">
        <v>6</v>
      </c>
      <c r="T1345">
        <v>5</v>
      </c>
      <c r="U1345">
        <v>0</v>
      </c>
      <c r="V1345">
        <v>0</v>
      </c>
      <c r="W1345">
        <v>0</v>
      </c>
      <c r="X1345">
        <v>0</v>
      </c>
      <c r="Y1345">
        <v>0</v>
      </c>
      <c r="Z1345">
        <v>0</v>
      </c>
      <c r="AA1345">
        <v>3</v>
      </c>
      <c r="AB1345">
        <v>11</v>
      </c>
      <c r="AC1345">
        <v>0</v>
      </c>
    </row>
    <row r="1346" spans="1:29" ht="16.5" x14ac:dyDescent="0.3">
      <c r="A1346">
        <v>873</v>
      </c>
      <c r="B1346">
        <v>1949</v>
      </c>
      <c r="C1346" t="s">
        <v>34</v>
      </c>
      <c r="D1346" t="s">
        <v>33</v>
      </c>
      <c r="E1346">
        <v>62845</v>
      </c>
      <c r="F1346">
        <v>1</v>
      </c>
      <c r="G1346">
        <v>1</v>
      </c>
      <c r="H1346" s="1">
        <v>41183</v>
      </c>
      <c r="I1346">
        <v>3</v>
      </c>
      <c r="J1346">
        <v>1099</v>
      </c>
      <c r="K1346">
        <v>0</v>
      </c>
      <c r="L1346">
        <v>45</v>
      </c>
      <c r="M1346">
        <v>0</v>
      </c>
      <c r="N1346">
        <v>0</v>
      </c>
      <c r="O1346">
        <v>34</v>
      </c>
      <c r="P1346">
        <v>11</v>
      </c>
      <c r="Q1346">
        <v>3</v>
      </c>
      <c r="R1346">
        <v>4</v>
      </c>
      <c r="S1346">
        <v>10</v>
      </c>
      <c r="T1346">
        <v>8</v>
      </c>
      <c r="U1346">
        <v>0</v>
      </c>
      <c r="V1346">
        <v>1</v>
      </c>
      <c r="W1346">
        <v>0</v>
      </c>
      <c r="X1346">
        <v>0</v>
      </c>
      <c r="Y1346">
        <v>0</v>
      </c>
      <c r="Z1346">
        <v>0</v>
      </c>
      <c r="AA1346">
        <v>3</v>
      </c>
      <c r="AB1346">
        <v>11</v>
      </c>
      <c r="AC1346">
        <v>1</v>
      </c>
    </row>
    <row r="1347" spans="1:29" ht="16.5" x14ac:dyDescent="0.3">
      <c r="A1347">
        <v>2253</v>
      </c>
      <c r="B1347">
        <v>1990</v>
      </c>
      <c r="C1347" t="s">
        <v>29</v>
      </c>
      <c r="D1347" t="s">
        <v>33</v>
      </c>
      <c r="E1347">
        <v>18929</v>
      </c>
      <c r="F1347">
        <v>0</v>
      </c>
      <c r="G1347">
        <v>0</v>
      </c>
      <c r="H1347" s="1">
        <v>41321</v>
      </c>
      <c r="I1347">
        <v>15</v>
      </c>
      <c r="J1347">
        <v>32</v>
      </c>
      <c r="K1347">
        <v>0</v>
      </c>
      <c r="L1347">
        <v>8</v>
      </c>
      <c r="M1347">
        <v>23</v>
      </c>
      <c r="N1347">
        <v>4</v>
      </c>
      <c r="O1347">
        <v>18</v>
      </c>
      <c r="P1347">
        <v>1</v>
      </c>
      <c r="Q1347">
        <v>1</v>
      </c>
      <c r="R1347">
        <v>0</v>
      </c>
      <c r="S1347">
        <v>4</v>
      </c>
      <c r="T1347">
        <v>6</v>
      </c>
      <c r="U1347">
        <v>0</v>
      </c>
      <c r="V1347">
        <v>0</v>
      </c>
      <c r="W1347">
        <v>0</v>
      </c>
      <c r="X1347">
        <v>0</v>
      </c>
      <c r="Y1347">
        <v>0</v>
      </c>
      <c r="Z1347">
        <v>0</v>
      </c>
      <c r="AA1347">
        <v>3</v>
      </c>
      <c r="AB1347">
        <v>11</v>
      </c>
      <c r="AC1347">
        <v>0</v>
      </c>
    </row>
    <row r="1348" spans="1:29" ht="16.5" x14ac:dyDescent="0.3">
      <c r="A1348">
        <v>5181</v>
      </c>
      <c r="B1348">
        <v>1982</v>
      </c>
      <c r="C1348" t="s">
        <v>36</v>
      </c>
      <c r="D1348" t="s">
        <v>30</v>
      </c>
      <c r="E1348">
        <v>24367</v>
      </c>
      <c r="F1348">
        <v>1</v>
      </c>
      <c r="G1348">
        <v>0</v>
      </c>
      <c r="H1348" s="1">
        <v>41353</v>
      </c>
      <c r="I1348">
        <v>58</v>
      </c>
      <c r="J1348">
        <v>2</v>
      </c>
      <c r="K1348">
        <v>4</v>
      </c>
      <c r="L1348">
        <v>2</v>
      </c>
      <c r="M1348">
        <v>0</v>
      </c>
      <c r="N1348">
        <v>11</v>
      </c>
      <c r="O1348">
        <v>5</v>
      </c>
      <c r="P1348">
        <v>1</v>
      </c>
      <c r="Q1348">
        <v>1</v>
      </c>
      <c r="R1348">
        <v>0</v>
      </c>
      <c r="S1348">
        <v>2</v>
      </c>
      <c r="T1348">
        <v>9</v>
      </c>
      <c r="U1348">
        <v>0</v>
      </c>
      <c r="V1348">
        <v>0</v>
      </c>
      <c r="W1348">
        <v>0</v>
      </c>
      <c r="X1348">
        <v>0</v>
      </c>
      <c r="Y1348">
        <v>0</v>
      </c>
      <c r="Z1348">
        <v>0</v>
      </c>
      <c r="AA1348">
        <v>3</v>
      </c>
      <c r="AB1348">
        <v>11</v>
      </c>
      <c r="AC1348">
        <v>0</v>
      </c>
    </row>
    <row r="1349" spans="1:29" ht="16.5" x14ac:dyDescent="0.3">
      <c r="A1349">
        <v>979</v>
      </c>
      <c r="B1349">
        <v>1975</v>
      </c>
      <c r="C1349" t="s">
        <v>29</v>
      </c>
      <c r="D1349" t="s">
        <v>30</v>
      </c>
      <c r="E1349">
        <v>33249</v>
      </c>
      <c r="F1349">
        <v>1</v>
      </c>
      <c r="G1349">
        <v>0</v>
      </c>
      <c r="H1349" s="1">
        <v>41325</v>
      </c>
      <c r="I1349">
        <v>11</v>
      </c>
      <c r="J1349">
        <v>6</v>
      </c>
      <c r="K1349">
        <v>10</v>
      </c>
      <c r="L1349">
        <v>21</v>
      </c>
      <c r="M1349">
        <v>19</v>
      </c>
      <c r="N1349">
        <v>14</v>
      </c>
      <c r="O1349">
        <v>42</v>
      </c>
      <c r="P1349">
        <v>2</v>
      </c>
      <c r="Q1349">
        <v>2</v>
      </c>
      <c r="R1349">
        <v>1</v>
      </c>
      <c r="S1349">
        <v>3</v>
      </c>
      <c r="T1349">
        <v>6</v>
      </c>
      <c r="U1349">
        <v>0</v>
      </c>
      <c r="V1349">
        <v>0</v>
      </c>
      <c r="W1349">
        <v>0</v>
      </c>
      <c r="X1349">
        <v>0</v>
      </c>
      <c r="Y1349">
        <v>0</v>
      </c>
      <c r="Z1349">
        <v>0</v>
      </c>
      <c r="AA1349">
        <v>3</v>
      </c>
      <c r="AB1349">
        <v>11</v>
      </c>
      <c r="AC1349">
        <v>0</v>
      </c>
    </row>
    <row r="1350" spans="1:29" ht="16.5" x14ac:dyDescent="0.3">
      <c r="A1350">
        <v>10390</v>
      </c>
      <c r="B1350">
        <v>1959</v>
      </c>
      <c r="C1350" t="s">
        <v>37</v>
      </c>
      <c r="D1350" t="s">
        <v>33</v>
      </c>
      <c r="E1350">
        <v>26887</v>
      </c>
      <c r="F1350">
        <v>0</v>
      </c>
      <c r="G1350">
        <v>1</v>
      </c>
      <c r="H1350" s="1">
        <v>41315</v>
      </c>
      <c r="I1350">
        <v>27</v>
      </c>
      <c r="J1350">
        <v>6</v>
      </c>
      <c r="K1350">
        <v>7</v>
      </c>
      <c r="L1350">
        <v>4</v>
      </c>
      <c r="M1350">
        <v>3</v>
      </c>
      <c r="N1350">
        <v>4</v>
      </c>
      <c r="O1350">
        <v>6</v>
      </c>
      <c r="P1350">
        <v>1</v>
      </c>
      <c r="Q1350">
        <v>1</v>
      </c>
      <c r="R1350">
        <v>0</v>
      </c>
      <c r="S1350">
        <v>3</v>
      </c>
      <c r="T1350">
        <v>6</v>
      </c>
      <c r="U1350">
        <v>0</v>
      </c>
      <c r="V1350">
        <v>0</v>
      </c>
      <c r="W1350">
        <v>0</v>
      </c>
      <c r="X1350">
        <v>0</v>
      </c>
      <c r="Y1350">
        <v>0</v>
      </c>
      <c r="Z1350">
        <v>0</v>
      </c>
      <c r="AA1350">
        <v>3</v>
      </c>
      <c r="AB1350">
        <v>11</v>
      </c>
      <c r="AC1350">
        <v>0</v>
      </c>
    </row>
    <row r="1351" spans="1:29" ht="16.5" x14ac:dyDescent="0.3">
      <c r="A1351">
        <v>4698</v>
      </c>
      <c r="B1351">
        <v>1983</v>
      </c>
      <c r="C1351" t="s">
        <v>32</v>
      </c>
      <c r="D1351" t="s">
        <v>33</v>
      </c>
      <c r="E1351">
        <v>50150</v>
      </c>
      <c r="F1351">
        <v>0</v>
      </c>
      <c r="G1351">
        <v>0</v>
      </c>
      <c r="H1351" s="1">
        <v>41445</v>
      </c>
      <c r="I1351">
        <v>32</v>
      </c>
      <c r="J1351">
        <v>135</v>
      </c>
      <c r="K1351">
        <v>46</v>
      </c>
      <c r="L1351">
        <v>92</v>
      </c>
      <c r="M1351">
        <v>65</v>
      </c>
      <c r="N1351">
        <v>61</v>
      </c>
      <c r="O1351">
        <v>11</v>
      </c>
      <c r="P1351">
        <v>2</v>
      </c>
      <c r="Q1351">
        <v>5</v>
      </c>
      <c r="R1351">
        <v>2</v>
      </c>
      <c r="S1351">
        <v>7</v>
      </c>
      <c r="T1351">
        <v>5</v>
      </c>
      <c r="U1351">
        <v>0</v>
      </c>
      <c r="V1351">
        <v>0</v>
      </c>
      <c r="W1351">
        <v>0</v>
      </c>
      <c r="X1351">
        <v>0</v>
      </c>
      <c r="Y1351">
        <v>0</v>
      </c>
      <c r="Z1351">
        <v>0</v>
      </c>
      <c r="AA1351">
        <v>3</v>
      </c>
      <c r="AB1351">
        <v>11</v>
      </c>
      <c r="AC1351">
        <v>0</v>
      </c>
    </row>
    <row r="1352" spans="1:29" ht="16.5" x14ac:dyDescent="0.3">
      <c r="A1352">
        <v>7793</v>
      </c>
      <c r="B1352">
        <v>1976</v>
      </c>
      <c r="C1352" t="s">
        <v>29</v>
      </c>
      <c r="D1352" t="s">
        <v>31</v>
      </c>
      <c r="E1352">
        <v>62061</v>
      </c>
      <c r="F1352">
        <v>0</v>
      </c>
      <c r="G1352">
        <v>1</v>
      </c>
      <c r="H1352" s="1">
        <v>41517</v>
      </c>
      <c r="I1352">
        <v>12</v>
      </c>
      <c r="J1352">
        <v>641</v>
      </c>
      <c r="K1352">
        <v>7</v>
      </c>
      <c r="L1352">
        <v>84</v>
      </c>
      <c r="M1352">
        <v>0</v>
      </c>
      <c r="N1352">
        <v>30</v>
      </c>
      <c r="O1352">
        <v>38</v>
      </c>
      <c r="P1352">
        <v>3</v>
      </c>
      <c r="Q1352">
        <v>10</v>
      </c>
      <c r="R1352">
        <v>4</v>
      </c>
      <c r="S1352">
        <v>7</v>
      </c>
      <c r="T1352">
        <v>6</v>
      </c>
      <c r="U1352">
        <v>0</v>
      </c>
      <c r="V1352">
        <v>1</v>
      </c>
      <c r="W1352">
        <v>0</v>
      </c>
      <c r="X1352">
        <v>0</v>
      </c>
      <c r="Y1352">
        <v>0</v>
      </c>
      <c r="Z1352">
        <v>0</v>
      </c>
      <c r="AA1352">
        <v>3</v>
      </c>
      <c r="AB1352">
        <v>11</v>
      </c>
      <c r="AC1352">
        <v>0</v>
      </c>
    </row>
    <row r="1353" spans="1:29" ht="16.5" x14ac:dyDescent="0.3">
      <c r="A1353">
        <v>1745</v>
      </c>
      <c r="B1353">
        <v>1962</v>
      </c>
      <c r="C1353" t="s">
        <v>32</v>
      </c>
      <c r="D1353" t="s">
        <v>35</v>
      </c>
      <c r="E1353">
        <v>85696</v>
      </c>
      <c r="F1353">
        <v>0</v>
      </c>
      <c r="G1353">
        <v>0</v>
      </c>
      <c r="H1353" s="1">
        <v>41397</v>
      </c>
      <c r="I1353">
        <v>88</v>
      </c>
      <c r="J1353">
        <v>714</v>
      </c>
      <c r="K1353">
        <v>76</v>
      </c>
      <c r="L1353">
        <v>395</v>
      </c>
      <c r="M1353">
        <v>116</v>
      </c>
      <c r="N1353">
        <v>0</v>
      </c>
      <c r="O1353">
        <v>12</v>
      </c>
      <c r="P1353">
        <v>1</v>
      </c>
      <c r="Q1353">
        <v>4</v>
      </c>
      <c r="R1353">
        <v>6</v>
      </c>
      <c r="S1353">
        <v>9</v>
      </c>
      <c r="T1353">
        <v>1</v>
      </c>
      <c r="U1353">
        <v>0</v>
      </c>
      <c r="V1353">
        <v>0</v>
      </c>
      <c r="W1353">
        <v>0</v>
      </c>
      <c r="X1353">
        <v>0</v>
      </c>
      <c r="Y1353">
        <v>0</v>
      </c>
      <c r="Z1353">
        <v>0</v>
      </c>
      <c r="AA1353">
        <v>3</v>
      </c>
      <c r="AB1353">
        <v>11</v>
      </c>
      <c r="AC1353">
        <v>1</v>
      </c>
    </row>
    <row r="1354" spans="1:29" ht="16.5" x14ac:dyDescent="0.3">
      <c r="A1354">
        <v>10590</v>
      </c>
      <c r="B1354">
        <v>1956</v>
      </c>
      <c r="C1354" t="s">
        <v>32</v>
      </c>
      <c r="D1354" t="s">
        <v>31</v>
      </c>
      <c r="E1354">
        <v>76542</v>
      </c>
      <c r="F1354">
        <v>0</v>
      </c>
      <c r="G1354">
        <v>0</v>
      </c>
      <c r="H1354" s="1">
        <v>41363</v>
      </c>
      <c r="I1354">
        <v>91</v>
      </c>
      <c r="J1354">
        <v>794</v>
      </c>
      <c r="K1354">
        <v>73</v>
      </c>
      <c r="L1354">
        <v>573</v>
      </c>
      <c r="M1354">
        <v>0</v>
      </c>
      <c r="N1354">
        <v>29</v>
      </c>
      <c r="O1354">
        <v>14</v>
      </c>
      <c r="P1354">
        <v>1</v>
      </c>
      <c r="Q1354">
        <v>4</v>
      </c>
      <c r="R1354">
        <v>8</v>
      </c>
      <c r="S1354">
        <v>10</v>
      </c>
      <c r="T1354">
        <v>2</v>
      </c>
      <c r="U1354">
        <v>0</v>
      </c>
      <c r="V1354">
        <v>0</v>
      </c>
      <c r="W1354">
        <v>0</v>
      </c>
      <c r="X1354">
        <v>0</v>
      </c>
      <c r="Y1354">
        <v>0</v>
      </c>
      <c r="Z1354">
        <v>0</v>
      </c>
      <c r="AA1354">
        <v>3</v>
      </c>
      <c r="AB1354">
        <v>11</v>
      </c>
      <c r="AC1354">
        <v>0</v>
      </c>
    </row>
    <row r="1355" spans="1:29" ht="16.5" x14ac:dyDescent="0.3">
      <c r="A1355">
        <v>5080</v>
      </c>
      <c r="B1355">
        <v>1993</v>
      </c>
      <c r="C1355" t="s">
        <v>29</v>
      </c>
      <c r="D1355" t="s">
        <v>30</v>
      </c>
      <c r="E1355">
        <v>70515</v>
      </c>
      <c r="F1355">
        <v>0</v>
      </c>
      <c r="G1355">
        <v>0</v>
      </c>
      <c r="H1355" s="1">
        <v>41568</v>
      </c>
      <c r="I1355">
        <v>12</v>
      </c>
      <c r="J1355">
        <v>420</v>
      </c>
      <c r="K1355">
        <v>0</v>
      </c>
      <c r="L1355">
        <v>452</v>
      </c>
      <c r="M1355">
        <v>182</v>
      </c>
      <c r="N1355">
        <v>64</v>
      </c>
      <c r="O1355">
        <v>140</v>
      </c>
      <c r="P1355">
        <v>1</v>
      </c>
      <c r="Q1355">
        <v>6</v>
      </c>
      <c r="R1355">
        <v>6</v>
      </c>
      <c r="S1355">
        <v>4</v>
      </c>
      <c r="T1355">
        <v>2</v>
      </c>
      <c r="U1355">
        <v>0</v>
      </c>
      <c r="V1355">
        <v>0</v>
      </c>
      <c r="W1355">
        <v>0</v>
      </c>
      <c r="X1355">
        <v>0</v>
      </c>
      <c r="Y1355">
        <v>0</v>
      </c>
      <c r="Z1355">
        <v>0</v>
      </c>
      <c r="AA1355">
        <v>3</v>
      </c>
      <c r="AB1355">
        <v>11</v>
      </c>
      <c r="AC1355">
        <v>1</v>
      </c>
    </row>
    <row r="1356" spans="1:29" ht="16.5" x14ac:dyDescent="0.3">
      <c r="A1356">
        <v>8369</v>
      </c>
      <c r="B1356">
        <v>1987</v>
      </c>
      <c r="C1356" t="s">
        <v>29</v>
      </c>
      <c r="D1356" t="s">
        <v>31</v>
      </c>
      <c r="E1356">
        <v>18227</v>
      </c>
      <c r="F1356">
        <v>1</v>
      </c>
      <c r="G1356">
        <v>0</v>
      </c>
      <c r="H1356" s="1">
        <v>41221</v>
      </c>
      <c r="I1356">
        <v>21</v>
      </c>
      <c r="J1356">
        <v>1</v>
      </c>
      <c r="K1356">
        <v>2</v>
      </c>
      <c r="L1356">
        <v>7</v>
      </c>
      <c r="M1356">
        <v>4</v>
      </c>
      <c r="N1356">
        <v>3</v>
      </c>
      <c r="O1356">
        <v>11</v>
      </c>
      <c r="P1356">
        <v>1</v>
      </c>
      <c r="Q1356">
        <v>0</v>
      </c>
      <c r="R1356">
        <v>1</v>
      </c>
      <c r="S1356">
        <v>2</v>
      </c>
      <c r="T1356">
        <v>8</v>
      </c>
      <c r="U1356">
        <v>0</v>
      </c>
      <c r="V1356">
        <v>0</v>
      </c>
      <c r="W1356">
        <v>0</v>
      </c>
      <c r="X1356">
        <v>0</v>
      </c>
      <c r="Y1356">
        <v>0</v>
      </c>
      <c r="Z1356">
        <v>0</v>
      </c>
      <c r="AA1356">
        <v>3</v>
      </c>
      <c r="AB1356">
        <v>11</v>
      </c>
      <c r="AC1356">
        <v>0</v>
      </c>
    </row>
    <row r="1357" spans="1:29" ht="16.5" x14ac:dyDescent="0.3">
      <c r="A1357">
        <v>5232</v>
      </c>
      <c r="B1357">
        <v>1965</v>
      </c>
      <c r="C1357" t="s">
        <v>29</v>
      </c>
      <c r="D1357" t="s">
        <v>33</v>
      </c>
      <c r="E1357">
        <v>69139</v>
      </c>
      <c r="F1357">
        <v>0</v>
      </c>
      <c r="G1357">
        <v>1</v>
      </c>
      <c r="H1357" s="1">
        <v>41666</v>
      </c>
      <c r="I1357">
        <v>23</v>
      </c>
      <c r="J1357">
        <v>86</v>
      </c>
      <c r="K1357">
        <v>12</v>
      </c>
      <c r="L1357">
        <v>75</v>
      </c>
      <c r="M1357">
        <v>33</v>
      </c>
      <c r="N1357">
        <v>15</v>
      </c>
      <c r="O1357">
        <v>6</v>
      </c>
      <c r="P1357">
        <v>1</v>
      </c>
      <c r="Q1357">
        <v>4</v>
      </c>
      <c r="R1357">
        <v>1</v>
      </c>
      <c r="S1357">
        <v>5</v>
      </c>
      <c r="T1357">
        <v>4</v>
      </c>
      <c r="U1357">
        <v>0</v>
      </c>
      <c r="V1357">
        <v>0</v>
      </c>
      <c r="W1357">
        <v>0</v>
      </c>
      <c r="X1357">
        <v>0</v>
      </c>
      <c r="Y1357">
        <v>0</v>
      </c>
      <c r="Z1357">
        <v>0</v>
      </c>
      <c r="AA1357">
        <v>3</v>
      </c>
      <c r="AB1357">
        <v>11</v>
      </c>
      <c r="AC1357">
        <v>0</v>
      </c>
    </row>
    <row r="1358" spans="1:29" ht="16.5" x14ac:dyDescent="0.3">
      <c r="A1358">
        <v>2407</v>
      </c>
      <c r="B1358">
        <v>1982</v>
      </c>
      <c r="C1358" t="s">
        <v>29</v>
      </c>
      <c r="D1358" t="s">
        <v>33</v>
      </c>
      <c r="E1358">
        <v>69109</v>
      </c>
      <c r="F1358">
        <v>0</v>
      </c>
      <c r="G1358">
        <v>0</v>
      </c>
      <c r="H1358" s="1">
        <v>41222</v>
      </c>
      <c r="I1358">
        <v>10</v>
      </c>
      <c r="J1358">
        <v>823</v>
      </c>
      <c r="K1358">
        <v>25</v>
      </c>
      <c r="L1358">
        <v>459</v>
      </c>
      <c r="M1358">
        <v>124</v>
      </c>
      <c r="N1358">
        <v>29</v>
      </c>
      <c r="O1358">
        <v>95</v>
      </c>
      <c r="P1358">
        <v>1</v>
      </c>
      <c r="Q1358">
        <v>6</v>
      </c>
      <c r="R1358">
        <v>6</v>
      </c>
      <c r="S1358">
        <v>7</v>
      </c>
      <c r="T1358">
        <v>4</v>
      </c>
      <c r="U1358">
        <v>0</v>
      </c>
      <c r="V1358">
        <v>0</v>
      </c>
      <c r="W1358">
        <v>1</v>
      </c>
      <c r="X1358">
        <v>0</v>
      </c>
      <c r="Y1358">
        <v>0</v>
      </c>
      <c r="Z1358">
        <v>0</v>
      </c>
      <c r="AA1358">
        <v>3</v>
      </c>
      <c r="AB1358">
        <v>11</v>
      </c>
      <c r="AC1358">
        <v>1</v>
      </c>
    </row>
    <row r="1359" spans="1:29" ht="16.5" x14ac:dyDescent="0.3">
      <c r="A1359">
        <v>3834</v>
      </c>
      <c r="B1359">
        <v>1962</v>
      </c>
      <c r="C1359" t="s">
        <v>29</v>
      </c>
      <c r="D1359" t="s">
        <v>30</v>
      </c>
      <c r="E1359">
        <v>69627</v>
      </c>
      <c r="F1359">
        <v>0</v>
      </c>
      <c r="G1359">
        <v>1</v>
      </c>
      <c r="H1359" s="1">
        <v>41350</v>
      </c>
      <c r="I1359">
        <v>35</v>
      </c>
      <c r="J1359">
        <v>231</v>
      </c>
      <c r="K1359">
        <v>161</v>
      </c>
      <c r="L1359">
        <v>215</v>
      </c>
      <c r="M1359">
        <v>171</v>
      </c>
      <c r="N1359">
        <v>30</v>
      </c>
      <c r="O1359">
        <v>53</v>
      </c>
      <c r="P1359">
        <v>2</v>
      </c>
      <c r="Q1359">
        <v>8</v>
      </c>
      <c r="R1359">
        <v>2</v>
      </c>
      <c r="S1359">
        <v>11</v>
      </c>
      <c r="T1359">
        <v>5</v>
      </c>
      <c r="U1359">
        <v>0</v>
      </c>
      <c r="V1359">
        <v>0</v>
      </c>
      <c r="W1359">
        <v>0</v>
      </c>
      <c r="X1359">
        <v>0</v>
      </c>
      <c r="Y1359">
        <v>0</v>
      </c>
      <c r="Z1359">
        <v>0</v>
      </c>
      <c r="AA1359">
        <v>3</v>
      </c>
      <c r="AB1359">
        <v>11</v>
      </c>
      <c r="AC1359">
        <v>0</v>
      </c>
    </row>
    <row r="1360" spans="1:29" ht="16.5" x14ac:dyDescent="0.3">
      <c r="A1360">
        <v>7912</v>
      </c>
      <c r="B1360">
        <v>1978</v>
      </c>
      <c r="C1360" t="s">
        <v>29</v>
      </c>
      <c r="D1360" t="s">
        <v>33</v>
      </c>
      <c r="E1360">
        <v>38136</v>
      </c>
      <c r="F1360">
        <v>1</v>
      </c>
      <c r="G1360">
        <v>0</v>
      </c>
      <c r="H1360" s="1">
        <v>41386</v>
      </c>
      <c r="I1360">
        <v>69</v>
      </c>
      <c r="J1360">
        <v>8</v>
      </c>
      <c r="K1360">
        <v>15</v>
      </c>
      <c r="L1360">
        <v>27</v>
      </c>
      <c r="M1360">
        <v>0</v>
      </c>
      <c r="N1360">
        <v>20</v>
      </c>
      <c r="O1360">
        <v>33</v>
      </c>
      <c r="P1360">
        <v>2</v>
      </c>
      <c r="Q1360">
        <v>3</v>
      </c>
      <c r="R1360">
        <v>1</v>
      </c>
      <c r="S1360">
        <v>2</v>
      </c>
      <c r="T1360">
        <v>8</v>
      </c>
      <c r="U1360">
        <v>1</v>
      </c>
      <c r="V1360">
        <v>0</v>
      </c>
      <c r="W1360">
        <v>0</v>
      </c>
      <c r="X1360">
        <v>0</v>
      </c>
      <c r="Y1360">
        <v>0</v>
      </c>
      <c r="Z1360">
        <v>0</v>
      </c>
      <c r="AA1360">
        <v>3</v>
      </c>
      <c r="AB1360">
        <v>11</v>
      </c>
      <c r="AC1360">
        <v>0</v>
      </c>
    </row>
    <row r="1361" spans="1:29" ht="16.5" x14ac:dyDescent="0.3">
      <c r="A1361">
        <v>7712</v>
      </c>
      <c r="B1361">
        <v>1946</v>
      </c>
      <c r="C1361" t="s">
        <v>32</v>
      </c>
      <c r="D1361" t="s">
        <v>30</v>
      </c>
      <c r="E1361">
        <v>62159</v>
      </c>
      <c r="F1361">
        <v>0</v>
      </c>
      <c r="G1361">
        <v>0</v>
      </c>
      <c r="H1361" s="1">
        <v>41757</v>
      </c>
      <c r="I1361">
        <v>68</v>
      </c>
      <c r="J1361">
        <v>182</v>
      </c>
      <c r="K1361">
        <v>17</v>
      </c>
      <c r="L1361">
        <v>259</v>
      </c>
      <c r="M1361">
        <v>77</v>
      </c>
      <c r="N1361">
        <v>70</v>
      </c>
      <c r="O1361">
        <v>29</v>
      </c>
      <c r="P1361">
        <v>1</v>
      </c>
      <c r="Q1361">
        <v>6</v>
      </c>
      <c r="R1361">
        <v>2</v>
      </c>
      <c r="S1361">
        <v>10</v>
      </c>
      <c r="T1361">
        <v>4</v>
      </c>
      <c r="U1361">
        <v>0</v>
      </c>
      <c r="V1361">
        <v>0</v>
      </c>
      <c r="W1361">
        <v>0</v>
      </c>
      <c r="X1361">
        <v>0</v>
      </c>
      <c r="Y1361">
        <v>0</v>
      </c>
      <c r="Z1361">
        <v>0</v>
      </c>
      <c r="AA1361">
        <v>3</v>
      </c>
      <c r="AB1361">
        <v>11</v>
      </c>
      <c r="AC1361">
        <v>0</v>
      </c>
    </row>
    <row r="1362" spans="1:29" ht="16.5" x14ac:dyDescent="0.3">
      <c r="A1362">
        <v>1065</v>
      </c>
      <c r="B1362">
        <v>1963</v>
      </c>
      <c r="C1362" t="s">
        <v>29</v>
      </c>
      <c r="D1362" t="s">
        <v>30</v>
      </c>
      <c r="E1362">
        <v>80695</v>
      </c>
      <c r="F1362">
        <v>0</v>
      </c>
      <c r="G1362">
        <v>0</v>
      </c>
      <c r="H1362" s="1">
        <v>41637</v>
      </c>
      <c r="I1362">
        <v>85</v>
      </c>
      <c r="J1362">
        <v>557</v>
      </c>
      <c r="K1362">
        <v>129</v>
      </c>
      <c r="L1362">
        <v>984</v>
      </c>
      <c r="M1362">
        <v>193</v>
      </c>
      <c r="N1362">
        <v>37</v>
      </c>
      <c r="O1362">
        <v>18</v>
      </c>
      <c r="P1362">
        <v>1</v>
      </c>
      <c r="Q1362">
        <v>5</v>
      </c>
      <c r="R1362">
        <v>8</v>
      </c>
      <c r="S1362">
        <v>5</v>
      </c>
      <c r="T1362">
        <v>2</v>
      </c>
      <c r="U1362">
        <v>0</v>
      </c>
      <c r="V1362">
        <v>0</v>
      </c>
      <c r="W1362">
        <v>0</v>
      </c>
      <c r="X1362">
        <v>0</v>
      </c>
      <c r="Y1362">
        <v>0</v>
      </c>
      <c r="Z1362">
        <v>0</v>
      </c>
      <c r="AA1362">
        <v>3</v>
      </c>
      <c r="AB1362">
        <v>11</v>
      </c>
      <c r="AC1362">
        <v>0</v>
      </c>
    </row>
    <row r="1363" spans="1:29" ht="16.5" x14ac:dyDescent="0.3">
      <c r="A1363">
        <v>7275</v>
      </c>
      <c r="B1363">
        <v>1971</v>
      </c>
      <c r="C1363" t="s">
        <v>34</v>
      </c>
      <c r="D1363" t="s">
        <v>30</v>
      </c>
      <c r="E1363">
        <v>33316</v>
      </c>
      <c r="F1363">
        <v>1</v>
      </c>
      <c r="G1363">
        <v>1</v>
      </c>
      <c r="H1363" s="1">
        <v>41551</v>
      </c>
      <c r="I1363">
        <v>34</v>
      </c>
      <c r="J1363">
        <v>79</v>
      </c>
      <c r="K1363">
        <v>1</v>
      </c>
      <c r="L1363">
        <v>31</v>
      </c>
      <c r="M1363">
        <v>4</v>
      </c>
      <c r="N1363">
        <v>4</v>
      </c>
      <c r="O1363">
        <v>12</v>
      </c>
      <c r="P1363">
        <v>3</v>
      </c>
      <c r="Q1363">
        <v>2</v>
      </c>
      <c r="R1363">
        <v>1</v>
      </c>
      <c r="S1363">
        <v>4</v>
      </c>
      <c r="T1363">
        <v>6</v>
      </c>
      <c r="U1363">
        <v>0</v>
      </c>
      <c r="V1363">
        <v>0</v>
      </c>
      <c r="W1363">
        <v>0</v>
      </c>
      <c r="X1363">
        <v>0</v>
      </c>
      <c r="Y1363">
        <v>0</v>
      </c>
      <c r="Z1363">
        <v>0</v>
      </c>
      <c r="AA1363">
        <v>3</v>
      </c>
      <c r="AB1363">
        <v>11</v>
      </c>
      <c r="AC1363">
        <v>0</v>
      </c>
    </row>
    <row r="1364" spans="1:29" ht="16.5" x14ac:dyDescent="0.3">
      <c r="A1364">
        <v>1343</v>
      </c>
      <c r="B1364">
        <v>1968</v>
      </c>
      <c r="C1364" t="s">
        <v>29</v>
      </c>
      <c r="D1364" t="s">
        <v>31</v>
      </c>
      <c r="E1364">
        <v>58554</v>
      </c>
      <c r="F1364">
        <v>1</v>
      </c>
      <c r="G1364">
        <v>1</v>
      </c>
      <c r="H1364" s="1">
        <v>41178</v>
      </c>
      <c r="I1364">
        <v>55</v>
      </c>
      <c r="J1364">
        <v>368</v>
      </c>
      <c r="K1364">
        <v>24</v>
      </c>
      <c r="L1364">
        <v>68</v>
      </c>
      <c r="M1364">
        <v>38</v>
      </c>
      <c r="N1364">
        <v>0</v>
      </c>
      <c r="O1364">
        <v>88</v>
      </c>
      <c r="P1364">
        <v>6</v>
      </c>
      <c r="Q1364">
        <v>8</v>
      </c>
      <c r="R1364">
        <v>2</v>
      </c>
      <c r="S1364">
        <v>6</v>
      </c>
      <c r="T1364">
        <v>7</v>
      </c>
      <c r="U1364">
        <v>0</v>
      </c>
      <c r="V1364">
        <v>0</v>
      </c>
      <c r="W1364">
        <v>0</v>
      </c>
      <c r="X1364">
        <v>0</v>
      </c>
      <c r="Y1364">
        <v>0</v>
      </c>
      <c r="Z1364">
        <v>0</v>
      </c>
      <c r="AA1364">
        <v>3</v>
      </c>
      <c r="AB1364">
        <v>11</v>
      </c>
      <c r="AC1364">
        <v>0</v>
      </c>
    </row>
    <row r="1365" spans="1:29" ht="16.5" x14ac:dyDescent="0.3">
      <c r="A1365">
        <v>1384</v>
      </c>
      <c r="B1365">
        <v>1992</v>
      </c>
      <c r="C1365" t="s">
        <v>36</v>
      </c>
      <c r="D1365" t="s">
        <v>33</v>
      </c>
      <c r="E1365">
        <v>17256</v>
      </c>
      <c r="F1365">
        <v>1</v>
      </c>
      <c r="G1365">
        <v>0</v>
      </c>
      <c r="H1365" s="1">
        <v>41601</v>
      </c>
      <c r="I1365">
        <v>10</v>
      </c>
      <c r="J1365">
        <v>6</v>
      </c>
      <c r="K1365">
        <v>4</v>
      </c>
      <c r="L1365">
        <v>14</v>
      </c>
      <c r="M1365">
        <v>8</v>
      </c>
      <c r="N1365">
        <v>8</v>
      </c>
      <c r="O1365">
        <v>22</v>
      </c>
      <c r="P1365">
        <v>2</v>
      </c>
      <c r="Q1365">
        <v>2</v>
      </c>
      <c r="R1365">
        <v>1</v>
      </c>
      <c r="S1365">
        <v>2</v>
      </c>
      <c r="T1365">
        <v>8</v>
      </c>
      <c r="U1365">
        <v>1</v>
      </c>
      <c r="V1365">
        <v>0</v>
      </c>
      <c r="W1365">
        <v>0</v>
      </c>
      <c r="X1365">
        <v>0</v>
      </c>
      <c r="Y1365">
        <v>0</v>
      </c>
      <c r="Z1365">
        <v>0</v>
      </c>
      <c r="AA1365">
        <v>3</v>
      </c>
      <c r="AB1365">
        <v>11</v>
      </c>
      <c r="AC1365">
        <v>0</v>
      </c>
    </row>
    <row r="1366" spans="1:29" ht="16.5" x14ac:dyDescent="0.3">
      <c r="A1366">
        <v>9967</v>
      </c>
      <c r="B1366">
        <v>1974</v>
      </c>
      <c r="C1366" t="s">
        <v>29</v>
      </c>
      <c r="D1366" t="s">
        <v>35</v>
      </c>
      <c r="E1366">
        <v>53034</v>
      </c>
      <c r="F1366">
        <v>1</v>
      </c>
      <c r="G1366">
        <v>1</v>
      </c>
      <c r="H1366" s="1">
        <v>41424</v>
      </c>
      <c r="I1366">
        <v>30</v>
      </c>
      <c r="J1366">
        <v>160</v>
      </c>
      <c r="K1366">
        <v>15</v>
      </c>
      <c r="L1366">
        <v>196</v>
      </c>
      <c r="M1366">
        <v>15</v>
      </c>
      <c r="N1366">
        <v>11</v>
      </c>
      <c r="O1366">
        <v>50</v>
      </c>
      <c r="P1366">
        <v>8</v>
      </c>
      <c r="Q1366">
        <v>6</v>
      </c>
      <c r="R1366">
        <v>1</v>
      </c>
      <c r="S1366">
        <v>7</v>
      </c>
      <c r="T1366">
        <v>8</v>
      </c>
      <c r="U1366">
        <v>0</v>
      </c>
      <c r="V1366">
        <v>0</v>
      </c>
      <c r="W1366">
        <v>0</v>
      </c>
      <c r="X1366">
        <v>0</v>
      </c>
      <c r="Y1366">
        <v>0</v>
      </c>
      <c r="Z1366">
        <v>0</v>
      </c>
      <c r="AA1366">
        <v>3</v>
      </c>
      <c r="AB1366">
        <v>11</v>
      </c>
      <c r="AC1366">
        <v>0</v>
      </c>
    </row>
    <row r="1367" spans="1:29" ht="16.5" x14ac:dyDescent="0.3">
      <c r="A1367">
        <v>6181</v>
      </c>
      <c r="B1367">
        <v>1950</v>
      </c>
      <c r="C1367" t="s">
        <v>37</v>
      </c>
      <c r="D1367" t="s">
        <v>31</v>
      </c>
      <c r="E1367">
        <v>52203</v>
      </c>
      <c r="F1367">
        <v>0</v>
      </c>
      <c r="G1367">
        <v>0</v>
      </c>
      <c r="H1367" s="1">
        <v>41121</v>
      </c>
      <c r="I1367">
        <v>36</v>
      </c>
      <c r="J1367">
        <v>488</v>
      </c>
      <c r="K1367">
        <v>21</v>
      </c>
      <c r="L1367">
        <v>238</v>
      </c>
      <c r="M1367">
        <v>56</v>
      </c>
      <c r="N1367">
        <v>108</v>
      </c>
      <c r="O1367">
        <v>28</v>
      </c>
      <c r="P1367">
        <v>1</v>
      </c>
      <c r="Q1367">
        <v>8</v>
      </c>
      <c r="R1367">
        <v>7</v>
      </c>
      <c r="S1367">
        <v>11</v>
      </c>
      <c r="T1367">
        <v>6</v>
      </c>
      <c r="U1367">
        <v>0</v>
      </c>
      <c r="V1367">
        <v>0</v>
      </c>
      <c r="W1367">
        <v>0</v>
      </c>
      <c r="X1367">
        <v>0</v>
      </c>
      <c r="Y1367">
        <v>0</v>
      </c>
      <c r="Z1367">
        <v>0</v>
      </c>
      <c r="AA1367">
        <v>3</v>
      </c>
      <c r="AB1367">
        <v>11</v>
      </c>
      <c r="AC1367">
        <v>0</v>
      </c>
    </row>
    <row r="1368" spans="1:29" ht="16.5" x14ac:dyDescent="0.3">
      <c r="A1368">
        <v>10507</v>
      </c>
      <c r="B1368">
        <v>1977</v>
      </c>
      <c r="C1368" t="s">
        <v>37</v>
      </c>
      <c r="D1368" t="s">
        <v>35</v>
      </c>
      <c r="E1368">
        <v>59601</v>
      </c>
      <c r="F1368">
        <v>0</v>
      </c>
      <c r="G1368">
        <v>1</v>
      </c>
      <c r="H1368" s="1">
        <v>41480</v>
      </c>
      <c r="I1368">
        <v>14</v>
      </c>
      <c r="J1368">
        <v>691</v>
      </c>
      <c r="K1368">
        <v>7</v>
      </c>
      <c r="L1368">
        <v>69</v>
      </c>
      <c r="M1368">
        <v>0</v>
      </c>
      <c r="N1368">
        <v>7</v>
      </c>
      <c r="O1368">
        <v>23</v>
      </c>
      <c r="P1368">
        <v>4</v>
      </c>
      <c r="Q1368">
        <v>2</v>
      </c>
      <c r="R1368">
        <v>2</v>
      </c>
      <c r="S1368">
        <v>7</v>
      </c>
      <c r="T1368">
        <v>8</v>
      </c>
      <c r="U1368">
        <v>0</v>
      </c>
      <c r="V1368">
        <v>1</v>
      </c>
      <c r="W1368">
        <v>0</v>
      </c>
      <c r="X1368">
        <v>0</v>
      </c>
      <c r="Y1368">
        <v>0</v>
      </c>
      <c r="Z1368">
        <v>0</v>
      </c>
      <c r="AA1368">
        <v>3</v>
      </c>
      <c r="AB1368">
        <v>11</v>
      </c>
      <c r="AC1368">
        <v>0</v>
      </c>
    </row>
    <row r="1369" spans="1:29" ht="16.5" x14ac:dyDescent="0.3">
      <c r="A1369">
        <v>2674</v>
      </c>
      <c r="B1369">
        <v>1958</v>
      </c>
      <c r="C1369" t="s">
        <v>34</v>
      </c>
      <c r="D1369" t="s">
        <v>30</v>
      </c>
      <c r="E1369">
        <v>75154</v>
      </c>
      <c r="F1369">
        <v>0</v>
      </c>
      <c r="G1369">
        <v>1</v>
      </c>
      <c r="H1369" s="1">
        <v>41156</v>
      </c>
      <c r="I1369">
        <v>79</v>
      </c>
      <c r="J1369">
        <v>543</v>
      </c>
      <c r="K1369">
        <v>10</v>
      </c>
      <c r="L1369">
        <v>205</v>
      </c>
      <c r="M1369">
        <v>160</v>
      </c>
      <c r="N1369">
        <v>143</v>
      </c>
      <c r="O1369">
        <v>82</v>
      </c>
      <c r="P1369">
        <v>1</v>
      </c>
      <c r="Q1369">
        <v>6</v>
      </c>
      <c r="R1369">
        <v>3</v>
      </c>
      <c r="S1369">
        <v>6</v>
      </c>
      <c r="T1369">
        <v>3</v>
      </c>
      <c r="U1369">
        <v>0</v>
      </c>
      <c r="V1369">
        <v>0</v>
      </c>
      <c r="W1369">
        <v>0</v>
      </c>
      <c r="X1369">
        <v>0</v>
      </c>
      <c r="Y1369">
        <v>0</v>
      </c>
      <c r="Z1369">
        <v>0</v>
      </c>
      <c r="AA1369">
        <v>3</v>
      </c>
      <c r="AB1369">
        <v>11</v>
      </c>
      <c r="AC1369">
        <v>1</v>
      </c>
    </row>
    <row r="1370" spans="1:29" ht="16.5" x14ac:dyDescent="0.3">
      <c r="A1370">
        <v>2698</v>
      </c>
      <c r="B1370">
        <v>1976</v>
      </c>
      <c r="C1370" t="s">
        <v>29</v>
      </c>
      <c r="D1370" t="s">
        <v>30</v>
      </c>
      <c r="E1370">
        <v>47025</v>
      </c>
      <c r="F1370">
        <v>0</v>
      </c>
      <c r="G1370">
        <v>1</v>
      </c>
      <c r="H1370" s="1">
        <v>41585</v>
      </c>
      <c r="I1370">
        <v>52</v>
      </c>
      <c r="J1370">
        <v>254</v>
      </c>
      <c r="K1370">
        <v>7</v>
      </c>
      <c r="L1370">
        <v>108</v>
      </c>
      <c r="M1370">
        <v>20</v>
      </c>
      <c r="N1370">
        <v>0</v>
      </c>
      <c r="O1370">
        <v>26</v>
      </c>
      <c r="P1370">
        <v>3</v>
      </c>
      <c r="Q1370">
        <v>6</v>
      </c>
      <c r="R1370">
        <v>3</v>
      </c>
      <c r="S1370">
        <v>5</v>
      </c>
      <c r="T1370">
        <v>6</v>
      </c>
      <c r="U1370">
        <v>0</v>
      </c>
      <c r="V1370">
        <v>0</v>
      </c>
      <c r="W1370">
        <v>0</v>
      </c>
      <c r="X1370">
        <v>0</v>
      </c>
      <c r="Y1370">
        <v>0</v>
      </c>
      <c r="Z1370">
        <v>0</v>
      </c>
      <c r="AA1370">
        <v>3</v>
      </c>
      <c r="AB1370">
        <v>11</v>
      </c>
      <c r="AC1370">
        <v>0</v>
      </c>
    </row>
    <row r="1371" spans="1:29" ht="16.5" x14ac:dyDescent="0.3">
      <c r="A1371">
        <v>3231</v>
      </c>
      <c r="B1371">
        <v>1973</v>
      </c>
      <c r="C1371" t="s">
        <v>29</v>
      </c>
      <c r="D1371" t="s">
        <v>33</v>
      </c>
      <c r="E1371">
        <v>37971</v>
      </c>
      <c r="F1371">
        <v>1</v>
      </c>
      <c r="G1371">
        <v>0</v>
      </c>
      <c r="H1371" s="1">
        <v>41603</v>
      </c>
      <c r="I1371">
        <v>97</v>
      </c>
      <c r="J1371">
        <v>5</v>
      </c>
      <c r="K1371">
        <v>4</v>
      </c>
      <c r="L1371">
        <v>10</v>
      </c>
      <c r="M1371">
        <v>2</v>
      </c>
      <c r="N1371">
        <v>2</v>
      </c>
      <c r="O1371">
        <v>7</v>
      </c>
      <c r="P1371">
        <v>1</v>
      </c>
      <c r="Q1371">
        <v>1</v>
      </c>
      <c r="R1371">
        <v>0</v>
      </c>
      <c r="S1371">
        <v>3</v>
      </c>
      <c r="T1371">
        <v>8</v>
      </c>
      <c r="U1371">
        <v>0</v>
      </c>
      <c r="V1371">
        <v>0</v>
      </c>
      <c r="W1371">
        <v>0</v>
      </c>
      <c r="X1371">
        <v>0</v>
      </c>
      <c r="Y1371">
        <v>0</v>
      </c>
      <c r="Z1371">
        <v>0</v>
      </c>
      <c r="AA1371">
        <v>3</v>
      </c>
      <c r="AB1371">
        <v>11</v>
      </c>
      <c r="AC1371">
        <v>0</v>
      </c>
    </row>
    <row r="1372" spans="1:29" ht="16.5" x14ac:dyDescent="0.3">
      <c r="A1372">
        <v>4096</v>
      </c>
      <c r="B1372">
        <v>1968</v>
      </c>
      <c r="C1372" t="s">
        <v>34</v>
      </c>
      <c r="D1372" t="s">
        <v>35</v>
      </c>
      <c r="E1372">
        <v>41335</v>
      </c>
      <c r="F1372">
        <v>1</v>
      </c>
      <c r="G1372">
        <v>0</v>
      </c>
      <c r="H1372" s="1">
        <v>41634</v>
      </c>
      <c r="I1372">
        <v>24</v>
      </c>
      <c r="J1372">
        <v>112</v>
      </c>
      <c r="K1372">
        <v>19</v>
      </c>
      <c r="L1372">
        <v>21</v>
      </c>
      <c r="M1372">
        <v>16</v>
      </c>
      <c r="N1372">
        <v>14</v>
      </c>
      <c r="O1372">
        <v>5</v>
      </c>
      <c r="P1372">
        <v>3</v>
      </c>
      <c r="Q1372">
        <v>4</v>
      </c>
      <c r="R1372">
        <v>1</v>
      </c>
      <c r="S1372">
        <v>4</v>
      </c>
      <c r="T1372">
        <v>7</v>
      </c>
      <c r="U1372">
        <v>0</v>
      </c>
      <c r="V1372">
        <v>0</v>
      </c>
      <c r="W1372">
        <v>0</v>
      </c>
      <c r="X1372">
        <v>0</v>
      </c>
      <c r="Y1372">
        <v>0</v>
      </c>
      <c r="Z1372">
        <v>0</v>
      </c>
      <c r="AA1372">
        <v>3</v>
      </c>
      <c r="AB1372">
        <v>11</v>
      </c>
      <c r="AC1372">
        <v>0</v>
      </c>
    </row>
    <row r="1373" spans="1:29" ht="16.5" x14ac:dyDescent="0.3">
      <c r="A1373">
        <v>10476</v>
      </c>
      <c r="B1373">
        <v>1958</v>
      </c>
      <c r="C1373" t="s">
        <v>29</v>
      </c>
      <c r="D1373" t="s">
        <v>33</v>
      </c>
      <c r="E1373">
        <v>67267</v>
      </c>
      <c r="F1373">
        <v>0</v>
      </c>
      <c r="G1373">
        <v>1</v>
      </c>
      <c r="H1373" s="1">
        <v>41772</v>
      </c>
      <c r="I1373">
        <v>0</v>
      </c>
      <c r="J1373">
        <v>134</v>
      </c>
      <c r="K1373">
        <v>11</v>
      </c>
      <c r="L1373">
        <v>59</v>
      </c>
      <c r="M1373">
        <v>15</v>
      </c>
      <c r="N1373">
        <v>2</v>
      </c>
      <c r="O1373">
        <v>30</v>
      </c>
      <c r="P1373">
        <v>1</v>
      </c>
      <c r="Q1373">
        <v>3</v>
      </c>
      <c r="R1373">
        <v>2</v>
      </c>
      <c r="S1373">
        <v>5</v>
      </c>
      <c r="T1373">
        <v>2</v>
      </c>
      <c r="U1373">
        <v>0</v>
      </c>
      <c r="V1373">
        <v>0</v>
      </c>
      <c r="W1373">
        <v>0</v>
      </c>
      <c r="X1373">
        <v>0</v>
      </c>
      <c r="Y1373">
        <v>0</v>
      </c>
      <c r="Z1373">
        <v>0</v>
      </c>
      <c r="AA1373">
        <v>3</v>
      </c>
      <c r="AB1373">
        <v>11</v>
      </c>
      <c r="AC1373">
        <v>0</v>
      </c>
    </row>
    <row r="1374" spans="1:29" ht="16.5" x14ac:dyDescent="0.3">
      <c r="A1374">
        <v>5948</v>
      </c>
      <c r="B1374">
        <v>1975</v>
      </c>
      <c r="C1374" t="s">
        <v>29</v>
      </c>
      <c r="D1374" t="s">
        <v>30</v>
      </c>
      <c r="E1374">
        <v>57338</v>
      </c>
      <c r="F1374">
        <v>0</v>
      </c>
      <c r="G1374">
        <v>1</v>
      </c>
      <c r="H1374" s="1">
        <v>41758</v>
      </c>
      <c r="I1374">
        <v>96</v>
      </c>
      <c r="J1374">
        <v>143</v>
      </c>
      <c r="K1374">
        <v>6</v>
      </c>
      <c r="L1374">
        <v>52</v>
      </c>
      <c r="M1374">
        <v>11</v>
      </c>
      <c r="N1374">
        <v>8</v>
      </c>
      <c r="O1374">
        <v>17</v>
      </c>
      <c r="P1374">
        <v>2</v>
      </c>
      <c r="Q1374">
        <v>4</v>
      </c>
      <c r="R1374">
        <v>1</v>
      </c>
      <c r="S1374">
        <v>5</v>
      </c>
      <c r="T1374">
        <v>5</v>
      </c>
      <c r="U1374">
        <v>0</v>
      </c>
      <c r="V1374">
        <v>0</v>
      </c>
      <c r="W1374">
        <v>0</v>
      </c>
      <c r="X1374">
        <v>0</v>
      </c>
      <c r="Y1374">
        <v>0</v>
      </c>
      <c r="Z1374">
        <v>0</v>
      </c>
      <c r="AA1374">
        <v>3</v>
      </c>
      <c r="AB1374">
        <v>11</v>
      </c>
      <c r="AC1374">
        <v>0</v>
      </c>
    </row>
    <row r="1375" spans="1:29" ht="16.5" x14ac:dyDescent="0.3">
      <c r="A1375">
        <v>9140</v>
      </c>
      <c r="B1375">
        <v>1960</v>
      </c>
      <c r="C1375" t="s">
        <v>37</v>
      </c>
      <c r="D1375" t="s">
        <v>31</v>
      </c>
      <c r="E1375">
        <v>50523</v>
      </c>
      <c r="F1375">
        <v>1</v>
      </c>
      <c r="G1375">
        <v>1</v>
      </c>
      <c r="H1375" s="1">
        <v>41633</v>
      </c>
      <c r="I1375">
        <v>89</v>
      </c>
      <c r="J1375">
        <v>51</v>
      </c>
      <c r="K1375">
        <v>4</v>
      </c>
      <c r="L1375">
        <v>24</v>
      </c>
      <c r="M1375">
        <v>4</v>
      </c>
      <c r="N1375">
        <v>7</v>
      </c>
      <c r="O1375">
        <v>1</v>
      </c>
      <c r="P1375">
        <v>2</v>
      </c>
      <c r="Q1375">
        <v>2</v>
      </c>
      <c r="R1375">
        <v>0</v>
      </c>
      <c r="S1375">
        <v>4</v>
      </c>
      <c r="T1375">
        <v>6</v>
      </c>
      <c r="U1375">
        <v>0</v>
      </c>
      <c r="V1375">
        <v>0</v>
      </c>
      <c r="W1375">
        <v>0</v>
      </c>
      <c r="X1375">
        <v>0</v>
      </c>
      <c r="Y1375">
        <v>0</v>
      </c>
      <c r="Z1375">
        <v>0</v>
      </c>
      <c r="AA1375">
        <v>3</v>
      </c>
      <c r="AB1375">
        <v>11</v>
      </c>
      <c r="AC1375">
        <v>0</v>
      </c>
    </row>
    <row r="1376" spans="1:29" ht="16.5" x14ac:dyDescent="0.3">
      <c r="A1376">
        <v>10258</v>
      </c>
      <c r="B1376">
        <v>1965</v>
      </c>
      <c r="C1376" t="s">
        <v>34</v>
      </c>
      <c r="D1376" t="s">
        <v>30</v>
      </c>
      <c r="E1376">
        <v>35791</v>
      </c>
      <c r="F1376">
        <v>2</v>
      </c>
      <c r="G1376">
        <v>1</v>
      </c>
      <c r="H1376" s="1">
        <v>41400</v>
      </c>
      <c r="I1376">
        <v>94</v>
      </c>
      <c r="J1376">
        <v>27</v>
      </c>
      <c r="K1376">
        <v>0</v>
      </c>
      <c r="L1376">
        <v>5</v>
      </c>
      <c r="M1376">
        <v>0</v>
      </c>
      <c r="N1376">
        <v>0</v>
      </c>
      <c r="O1376">
        <v>3</v>
      </c>
      <c r="P1376">
        <v>2</v>
      </c>
      <c r="Q1376">
        <v>1</v>
      </c>
      <c r="R1376">
        <v>0</v>
      </c>
      <c r="S1376">
        <v>3</v>
      </c>
      <c r="T1376">
        <v>8</v>
      </c>
      <c r="U1376">
        <v>0</v>
      </c>
      <c r="V1376">
        <v>0</v>
      </c>
      <c r="W1376">
        <v>0</v>
      </c>
      <c r="X1376">
        <v>0</v>
      </c>
      <c r="Y1376">
        <v>0</v>
      </c>
      <c r="Z1376">
        <v>0</v>
      </c>
      <c r="AA1376">
        <v>3</v>
      </c>
      <c r="AB1376">
        <v>11</v>
      </c>
      <c r="AC1376">
        <v>0</v>
      </c>
    </row>
    <row r="1377" spans="1:29" ht="16.5" x14ac:dyDescent="0.3">
      <c r="A1377">
        <v>5675</v>
      </c>
      <c r="B1377">
        <v>1960</v>
      </c>
      <c r="C1377" t="s">
        <v>32</v>
      </c>
      <c r="D1377" t="s">
        <v>35</v>
      </c>
      <c r="E1377">
        <v>50611</v>
      </c>
      <c r="F1377">
        <v>0</v>
      </c>
      <c r="G1377">
        <v>1</v>
      </c>
      <c r="H1377" s="1">
        <v>41186</v>
      </c>
      <c r="I1377">
        <v>98</v>
      </c>
      <c r="J1377">
        <v>459</v>
      </c>
      <c r="K1377">
        <v>0</v>
      </c>
      <c r="L1377">
        <v>24</v>
      </c>
      <c r="M1377">
        <v>6</v>
      </c>
      <c r="N1377">
        <v>0</v>
      </c>
      <c r="O1377">
        <v>4</v>
      </c>
      <c r="P1377">
        <v>6</v>
      </c>
      <c r="Q1377">
        <v>4</v>
      </c>
      <c r="R1377">
        <v>5</v>
      </c>
      <c r="S1377">
        <v>7</v>
      </c>
      <c r="T1377">
        <v>6</v>
      </c>
      <c r="U1377">
        <v>0</v>
      </c>
      <c r="V1377">
        <v>1</v>
      </c>
      <c r="W1377">
        <v>0</v>
      </c>
      <c r="X1377">
        <v>0</v>
      </c>
      <c r="Y1377">
        <v>0</v>
      </c>
      <c r="Z1377">
        <v>0</v>
      </c>
      <c r="AA1377">
        <v>3</v>
      </c>
      <c r="AB1377">
        <v>11</v>
      </c>
      <c r="AC1377">
        <v>0</v>
      </c>
    </row>
    <row r="1378" spans="1:29" ht="16.5" x14ac:dyDescent="0.3">
      <c r="A1378">
        <v>4743</v>
      </c>
      <c r="B1378">
        <v>1969</v>
      </c>
      <c r="C1378" t="s">
        <v>32</v>
      </c>
      <c r="D1378" t="s">
        <v>33</v>
      </c>
      <c r="E1378">
        <v>56242</v>
      </c>
      <c r="F1378">
        <v>0</v>
      </c>
      <c r="G1378">
        <v>1</v>
      </c>
      <c r="H1378" s="1">
        <v>41336</v>
      </c>
      <c r="I1378">
        <v>72</v>
      </c>
      <c r="J1378">
        <v>689</v>
      </c>
      <c r="K1378">
        <v>8</v>
      </c>
      <c r="L1378">
        <v>167</v>
      </c>
      <c r="M1378">
        <v>11</v>
      </c>
      <c r="N1378">
        <v>8</v>
      </c>
      <c r="O1378">
        <v>88</v>
      </c>
      <c r="P1378">
        <v>5</v>
      </c>
      <c r="Q1378">
        <v>8</v>
      </c>
      <c r="R1378">
        <v>4</v>
      </c>
      <c r="S1378">
        <v>11</v>
      </c>
      <c r="T1378">
        <v>6</v>
      </c>
      <c r="U1378">
        <v>0</v>
      </c>
      <c r="V1378">
        <v>0</v>
      </c>
      <c r="W1378">
        <v>0</v>
      </c>
      <c r="X1378">
        <v>0</v>
      </c>
      <c r="Y1378">
        <v>0</v>
      </c>
      <c r="Z1378">
        <v>0</v>
      </c>
      <c r="AA1378">
        <v>3</v>
      </c>
      <c r="AB1378">
        <v>11</v>
      </c>
      <c r="AC1378">
        <v>0</v>
      </c>
    </row>
    <row r="1379" spans="1:29" ht="16.5" x14ac:dyDescent="0.3">
      <c r="A1379">
        <v>8805</v>
      </c>
      <c r="B1379">
        <v>1960</v>
      </c>
      <c r="C1379" t="s">
        <v>29</v>
      </c>
      <c r="D1379" t="s">
        <v>30</v>
      </c>
      <c r="E1379">
        <v>48904</v>
      </c>
      <c r="F1379">
        <v>0</v>
      </c>
      <c r="G1379">
        <v>1</v>
      </c>
      <c r="H1379" s="1">
        <v>41245</v>
      </c>
      <c r="I1379">
        <v>1</v>
      </c>
      <c r="J1379">
        <v>283</v>
      </c>
      <c r="K1379">
        <v>10</v>
      </c>
      <c r="L1379">
        <v>38</v>
      </c>
      <c r="M1379">
        <v>0</v>
      </c>
      <c r="N1379">
        <v>13</v>
      </c>
      <c r="O1379">
        <v>27</v>
      </c>
      <c r="P1379">
        <v>4</v>
      </c>
      <c r="Q1379">
        <v>7</v>
      </c>
      <c r="R1379">
        <v>2</v>
      </c>
      <c r="S1379">
        <v>4</v>
      </c>
      <c r="T1379">
        <v>8</v>
      </c>
      <c r="U1379">
        <v>0</v>
      </c>
      <c r="V1379">
        <v>0</v>
      </c>
      <c r="W1379">
        <v>0</v>
      </c>
      <c r="X1379">
        <v>0</v>
      </c>
      <c r="Y1379">
        <v>0</v>
      </c>
      <c r="Z1379">
        <v>0</v>
      </c>
      <c r="AA1379">
        <v>3</v>
      </c>
      <c r="AB1379">
        <v>11</v>
      </c>
      <c r="AC1379">
        <v>0</v>
      </c>
    </row>
    <row r="1380" spans="1:29" ht="16.5" x14ac:dyDescent="0.3">
      <c r="A1380">
        <v>1542</v>
      </c>
      <c r="B1380">
        <v>1975</v>
      </c>
      <c r="C1380" t="s">
        <v>29</v>
      </c>
      <c r="D1380" t="s">
        <v>30</v>
      </c>
      <c r="E1380">
        <v>56243</v>
      </c>
      <c r="F1380">
        <v>1</v>
      </c>
      <c r="G1380">
        <v>2</v>
      </c>
      <c r="H1380" s="1">
        <v>41638</v>
      </c>
      <c r="I1380">
        <v>26</v>
      </c>
      <c r="J1380">
        <v>347</v>
      </c>
      <c r="K1380">
        <v>0</v>
      </c>
      <c r="L1380">
        <v>35</v>
      </c>
      <c r="M1380">
        <v>4</v>
      </c>
      <c r="N1380">
        <v>3</v>
      </c>
      <c r="O1380">
        <v>7</v>
      </c>
      <c r="P1380">
        <v>6</v>
      </c>
      <c r="Q1380">
        <v>4</v>
      </c>
      <c r="R1380">
        <v>2</v>
      </c>
      <c r="S1380">
        <v>8</v>
      </c>
      <c r="T1380">
        <v>5</v>
      </c>
      <c r="U1380">
        <v>0</v>
      </c>
      <c r="V1380">
        <v>0</v>
      </c>
      <c r="W1380">
        <v>0</v>
      </c>
      <c r="X1380">
        <v>0</v>
      </c>
      <c r="Y1380">
        <v>0</v>
      </c>
      <c r="Z1380">
        <v>0</v>
      </c>
      <c r="AA1380">
        <v>3</v>
      </c>
      <c r="AB1380">
        <v>11</v>
      </c>
      <c r="AC1380">
        <v>0</v>
      </c>
    </row>
    <row r="1381" spans="1:29" ht="16.5" x14ac:dyDescent="0.3">
      <c r="A1381">
        <v>6770</v>
      </c>
      <c r="B1381">
        <v>1985</v>
      </c>
      <c r="C1381" t="s">
        <v>29</v>
      </c>
      <c r="D1381" t="s">
        <v>33</v>
      </c>
      <c r="E1381">
        <v>21355</v>
      </c>
      <c r="F1381">
        <v>1</v>
      </c>
      <c r="G1381">
        <v>0</v>
      </c>
      <c r="H1381" s="1">
        <v>41506</v>
      </c>
      <c r="I1381">
        <v>5</v>
      </c>
      <c r="J1381">
        <v>5</v>
      </c>
      <c r="K1381">
        <v>13</v>
      </c>
      <c r="L1381">
        <v>14</v>
      </c>
      <c r="M1381">
        <v>0</v>
      </c>
      <c r="N1381">
        <v>5</v>
      </c>
      <c r="O1381">
        <v>31</v>
      </c>
      <c r="P1381">
        <v>2</v>
      </c>
      <c r="Q1381">
        <v>2</v>
      </c>
      <c r="R1381">
        <v>1</v>
      </c>
      <c r="S1381">
        <v>2</v>
      </c>
      <c r="T1381">
        <v>6</v>
      </c>
      <c r="U1381">
        <v>1</v>
      </c>
      <c r="V1381">
        <v>0</v>
      </c>
      <c r="W1381">
        <v>0</v>
      </c>
      <c r="X1381">
        <v>0</v>
      </c>
      <c r="Y1381">
        <v>0</v>
      </c>
      <c r="Z1381">
        <v>0</v>
      </c>
      <c r="AA1381">
        <v>3</v>
      </c>
      <c r="AB1381">
        <v>11</v>
      </c>
      <c r="AC1381">
        <v>1</v>
      </c>
    </row>
    <row r="1382" spans="1:29" ht="16.5" x14ac:dyDescent="0.3">
      <c r="A1382">
        <v>8773</v>
      </c>
      <c r="B1382">
        <v>1971</v>
      </c>
      <c r="C1382" t="s">
        <v>34</v>
      </c>
      <c r="D1382" t="s">
        <v>31</v>
      </c>
      <c r="E1382">
        <v>57420</v>
      </c>
      <c r="F1382">
        <v>0</v>
      </c>
      <c r="G1382">
        <v>1</v>
      </c>
      <c r="H1382" s="1">
        <v>41450</v>
      </c>
      <c r="I1382">
        <v>22</v>
      </c>
      <c r="J1382">
        <v>280</v>
      </c>
      <c r="K1382">
        <v>0</v>
      </c>
      <c r="L1382">
        <v>18</v>
      </c>
      <c r="M1382">
        <v>0</v>
      </c>
      <c r="N1382">
        <v>0</v>
      </c>
      <c r="O1382">
        <v>24</v>
      </c>
      <c r="P1382">
        <v>3</v>
      </c>
      <c r="Q1382">
        <v>5</v>
      </c>
      <c r="R1382">
        <v>1</v>
      </c>
      <c r="S1382">
        <v>6</v>
      </c>
      <c r="T1382">
        <v>7</v>
      </c>
      <c r="U1382">
        <v>0</v>
      </c>
      <c r="V1382">
        <v>1</v>
      </c>
      <c r="W1382">
        <v>0</v>
      </c>
      <c r="X1382">
        <v>0</v>
      </c>
      <c r="Y1382">
        <v>0</v>
      </c>
      <c r="Z1382">
        <v>0</v>
      </c>
      <c r="AA1382">
        <v>3</v>
      </c>
      <c r="AB1382">
        <v>11</v>
      </c>
      <c r="AC1382">
        <v>0</v>
      </c>
    </row>
    <row r="1383" spans="1:29" ht="16.5" x14ac:dyDescent="0.3">
      <c r="A1383">
        <v>10475</v>
      </c>
      <c r="B1383">
        <v>1970</v>
      </c>
      <c r="C1383" t="s">
        <v>34</v>
      </c>
      <c r="D1383" t="s">
        <v>31</v>
      </c>
      <c r="E1383">
        <v>53246</v>
      </c>
      <c r="F1383">
        <v>0</v>
      </c>
      <c r="G1383">
        <v>1</v>
      </c>
      <c r="H1383" s="1">
        <v>41365</v>
      </c>
      <c r="I1383">
        <v>39</v>
      </c>
      <c r="J1383">
        <v>187</v>
      </c>
      <c r="K1383">
        <v>5</v>
      </c>
      <c r="L1383">
        <v>65</v>
      </c>
      <c r="M1383">
        <v>26</v>
      </c>
      <c r="N1383">
        <v>20</v>
      </c>
      <c r="O1383">
        <v>14</v>
      </c>
      <c r="P1383">
        <v>2</v>
      </c>
      <c r="Q1383">
        <v>4</v>
      </c>
      <c r="R1383">
        <v>2</v>
      </c>
      <c r="S1383">
        <v>6</v>
      </c>
      <c r="T1383">
        <v>5</v>
      </c>
      <c r="U1383">
        <v>0</v>
      </c>
      <c r="V1383">
        <v>0</v>
      </c>
      <c r="W1383">
        <v>0</v>
      </c>
      <c r="X1383">
        <v>0</v>
      </c>
      <c r="Y1383">
        <v>0</v>
      </c>
      <c r="Z1383">
        <v>0</v>
      </c>
      <c r="AA1383">
        <v>3</v>
      </c>
      <c r="AB1383">
        <v>11</v>
      </c>
      <c r="AC1383">
        <v>0</v>
      </c>
    </row>
    <row r="1384" spans="1:29" ht="16.5" x14ac:dyDescent="0.3">
      <c r="A1384">
        <v>10420</v>
      </c>
      <c r="B1384">
        <v>1955</v>
      </c>
      <c r="C1384" t="s">
        <v>34</v>
      </c>
      <c r="D1384" t="s">
        <v>35</v>
      </c>
      <c r="E1384">
        <v>46390</v>
      </c>
      <c r="F1384">
        <v>0</v>
      </c>
      <c r="G1384">
        <v>1</v>
      </c>
      <c r="H1384" s="1">
        <v>41764</v>
      </c>
      <c r="I1384">
        <v>56</v>
      </c>
      <c r="J1384">
        <v>95</v>
      </c>
      <c r="K1384">
        <v>14</v>
      </c>
      <c r="L1384">
        <v>64</v>
      </c>
      <c r="M1384">
        <v>2</v>
      </c>
      <c r="N1384">
        <v>9</v>
      </c>
      <c r="O1384">
        <v>38</v>
      </c>
      <c r="P1384">
        <v>1</v>
      </c>
      <c r="Q1384">
        <v>4</v>
      </c>
      <c r="R1384">
        <v>2</v>
      </c>
      <c r="S1384">
        <v>3</v>
      </c>
      <c r="T1384">
        <v>7</v>
      </c>
      <c r="U1384">
        <v>0</v>
      </c>
      <c r="V1384">
        <v>0</v>
      </c>
      <c r="W1384">
        <v>0</v>
      </c>
      <c r="X1384">
        <v>0</v>
      </c>
      <c r="Y1384">
        <v>0</v>
      </c>
      <c r="Z1384">
        <v>0</v>
      </c>
      <c r="AA1384">
        <v>3</v>
      </c>
      <c r="AB1384">
        <v>11</v>
      </c>
      <c r="AC1384">
        <v>0</v>
      </c>
    </row>
    <row r="1385" spans="1:29" ht="16.5" x14ac:dyDescent="0.3">
      <c r="A1385">
        <v>7514</v>
      </c>
      <c r="B1385">
        <v>1956</v>
      </c>
      <c r="C1385" t="s">
        <v>37</v>
      </c>
      <c r="D1385" t="s">
        <v>31</v>
      </c>
      <c r="E1385">
        <v>54342</v>
      </c>
      <c r="F1385">
        <v>1</v>
      </c>
      <c r="G1385">
        <v>1</v>
      </c>
      <c r="H1385" s="1">
        <v>41458</v>
      </c>
      <c r="I1385">
        <v>74</v>
      </c>
      <c r="J1385">
        <v>84</v>
      </c>
      <c r="K1385">
        <v>10</v>
      </c>
      <c r="L1385">
        <v>34</v>
      </c>
      <c r="M1385">
        <v>11</v>
      </c>
      <c r="N1385">
        <v>10</v>
      </c>
      <c r="O1385">
        <v>28</v>
      </c>
      <c r="P1385">
        <v>4</v>
      </c>
      <c r="Q1385">
        <v>3</v>
      </c>
      <c r="R1385">
        <v>1</v>
      </c>
      <c r="S1385">
        <v>4</v>
      </c>
      <c r="T1385">
        <v>6</v>
      </c>
      <c r="U1385">
        <v>0</v>
      </c>
      <c r="V1385">
        <v>0</v>
      </c>
      <c r="W1385">
        <v>0</v>
      </c>
      <c r="X1385">
        <v>0</v>
      </c>
      <c r="Y1385">
        <v>0</v>
      </c>
      <c r="Z1385">
        <v>0</v>
      </c>
      <c r="AA1385">
        <v>3</v>
      </c>
      <c r="AB1385">
        <v>11</v>
      </c>
      <c r="AC1385">
        <v>0</v>
      </c>
    </row>
    <row r="1386" spans="1:29" ht="16.5" x14ac:dyDescent="0.3">
      <c r="A1386">
        <v>2902</v>
      </c>
      <c r="B1386">
        <v>1958</v>
      </c>
      <c r="C1386" t="s">
        <v>29</v>
      </c>
      <c r="D1386" t="s">
        <v>31</v>
      </c>
      <c r="E1386">
        <v>53246</v>
      </c>
      <c r="F1386">
        <v>1</v>
      </c>
      <c r="G1386">
        <v>1</v>
      </c>
      <c r="H1386" s="1">
        <v>41155</v>
      </c>
      <c r="I1386">
        <v>87</v>
      </c>
      <c r="J1386">
        <v>19</v>
      </c>
      <c r="K1386">
        <v>4</v>
      </c>
      <c r="L1386">
        <v>12</v>
      </c>
      <c r="M1386">
        <v>2</v>
      </c>
      <c r="N1386">
        <v>2</v>
      </c>
      <c r="O1386">
        <v>6</v>
      </c>
      <c r="P1386">
        <v>1</v>
      </c>
      <c r="Q1386">
        <v>1</v>
      </c>
      <c r="R1386">
        <v>0</v>
      </c>
      <c r="S1386">
        <v>3</v>
      </c>
      <c r="T1386">
        <v>5</v>
      </c>
      <c r="U1386">
        <v>0</v>
      </c>
      <c r="V1386">
        <v>0</v>
      </c>
      <c r="W1386">
        <v>0</v>
      </c>
      <c r="X1386">
        <v>0</v>
      </c>
      <c r="Y1386">
        <v>0</v>
      </c>
      <c r="Z1386">
        <v>0</v>
      </c>
      <c r="AA1386">
        <v>3</v>
      </c>
      <c r="AB1386">
        <v>11</v>
      </c>
      <c r="AC1386">
        <v>0</v>
      </c>
    </row>
    <row r="1387" spans="1:29" ht="16.5" x14ac:dyDescent="0.3">
      <c r="A1387">
        <v>4345</v>
      </c>
      <c r="B1387">
        <v>1964</v>
      </c>
      <c r="C1387" t="s">
        <v>37</v>
      </c>
      <c r="D1387" t="s">
        <v>30</v>
      </c>
      <c r="E1387">
        <v>50995</v>
      </c>
      <c r="F1387">
        <v>1</v>
      </c>
      <c r="G1387">
        <v>1</v>
      </c>
      <c r="H1387" s="1">
        <v>41651</v>
      </c>
      <c r="I1387">
        <v>49</v>
      </c>
      <c r="J1387">
        <v>5</v>
      </c>
      <c r="K1387">
        <v>1</v>
      </c>
      <c r="L1387">
        <v>9</v>
      </c>
      <c r="M1387">
        <v>2</v>
      </c>
      <c r="N1387">
        <v>0</v>
      </c>
      <c r="O1387">
        <v>4</v>
      </c>
      <c r="P1387">
        <v>1</v>
      </c>
      <c r="Q1387">
        <v>1</v>
      </c>
      <c r="R1387">
        <v>0</v>
      </c>
      <c r="S1387">
        <v>2</v>
      </c>
      <c r="T1387">
        <v>7</v>
      </c>
      <c r="U1387">
        <v>0</v>
      </c>
      <c r="V1387">
        <v>0</v>
      </c>
      <c r="W1387">
        <v>0</v>
      </c>
      <c r="X1387">
        <v>0</v>
      </c>
      <c r="Y1387">
        <v>0</v>
      </c>
      <c r="Z1387">
        <v>0</v>
      </c>
      <c r="AA1387">
        <v>3</v>
      </c>
      <c r="AB1387">
        <v>11</v>
      </c>
      <c r="AC1387">
        <v>0</v>
      </c>
    </row>
    <row r="1388" spans="1:29" ht="16.5" x14ac:dyDescent="0.3">
      <c r="A1388">
        <v>793</v>
      </c>
      <c r="B1388">
        <v>1973</v>
      </c>
      <c r="C1388" t="s">
        <v>29</v>
      </c>
      <c r="D1388" t="s">
        <v>33</v>
      </c>
      <c r="E1388">
        <v>20895</v>
      </c>
      <c r="F1388">
        <v>1</v>
      </c>
      <c r="G1388">
        <v>0</v>
      </c>
      <c r="H1388" s="1">
        <v>41188</v>
      </c>
      <c r="I1388">
        <v>24</v>
      </c>
      <c r="J1388">
        <v>18</v>
      </c>
      <c r="K1388">
        <v>3</v>
      </c>
      <c r="L1388">
        <v>17</v>
      </c>
      <c r="M1388">
        <v>3</v>
      </c>
      <c r="N1388">
        <v>0</v>
      </c>
      <c r="O1388">
        <v>4</v>
      </c>
      <c r="P1388">
        <v>1</v>
      </c>
      <c r="Q1388">
        <v>2</v>
      </c>
      <c r="R1388">
        <v>0</v>
      </c>
      <c r="S1388">
        <v>3</v>
      </c>
      <c r="T1388">
        <v>9</v>
      </c>
      <c r="U1388">
        <v>0</v>
      </c>
      <c r="V1388">
        <v>0</v>
      </c>
      <c r="W1388">
        <v>0</v>
      </c>
      <c r="X1388">
        <v>0</v>
      </c>
      <c r="Y1388">
        <v>0</v>
      </c>
      <c r="Z1388">
        <v>0</v>
      </c>
      <c r="AA1388">
        <v>3</v>
      </c>
      <c r="AB1388">
        <v>11</v>
      </c>
      <c r="AC1388">
        <v>0</v>
      </c>
    </row>
    <row r="1389" spans="1:29" ht="16.5" x14ac:dyDescent="0.3">
      <c r="A1389">
        <v>10909</v>
      </c>
      <c r="B1389">
        <v>1948</v>
      </c>
      <c r="C1389" t="s">
        <v>29</v>
      </c>
      <c r="D1389" t="s">
        <v>33</v>
      </c>
      <c r="E1389">
        <v>92344</v>
      </c>
      <c r="F1389">
        <v>0</v>
      </c>
      <c r="G1389">
        <v>0</v>
      </c>
      <c r="H1389" s="1">
        <v>41654</v>
      </c>
      <c r="I1389">
        <v>9</v>
      </c>
      <c r="J1389">
        <v>992</v>
      </c>
      <c r="K1389">
        <v>24</v>
      </c>
      <c r="L1389">
        <v>694</v>
      </c>
      <c r="M1389">
        <v>51</v>
      </c>
      <c r="N1389">
        <v>19</v>
      </c>
      <c r="O1389">
        <v>119</v>
      </c>
      <c r="P1389">
        <v>0</v>
      </c>
      <c r="Q1389">
        <v>5</v>
      </c>
      <c r="R1389">
        <v>10</v>
      </c>
      <c r="S1389">
        <v>5</v>
      </c>
      <c r="T1389">
        <v>1</v>
      </c>
      <c r="U1389">
        <v>1</v>
      </c>
      <c r="V1389">
        <v>0</v>
      </c>
      <c r="W1389">
        <v>1</v>
      </c>
      <c r="X1389">
        <v>0</v>
      </c>
      <c r="Y1389">
        <v>0</v>
      </c>
      <c r="Z1389">
        <v>0</v>
      </c>
      <c r="AA1389">
        <v>3</v>
      </c>
      <c r="AB1389">
        <v>11</v>
      </c>
      <c r="AC1389">
        <v>0</v>
      </c>
    </row>
    <row r="1390" spans="1:29" ht="16.5" x14ac:dyDescent="0.3">
      <c r="A1390">
        <v>3769</v>
      </c>
      <c r="B1390">
        <v>1972</v>
      </c>
      <c r="C1390" t="s">
        <v>32</v>
      </c>
      <c r="D1390" t="s">
        <v>31</v>
      </c>
      <c r="E1390">
        <v>53246</v>
      </c>
      <c r="F1390">
        <v>1</v>
      </c>
      <c r="G1390">
        <v>0</v>
      </c>
      <c r="H1390" s="1">
        <v>41700</v>
      </c>
      <c r="I1390">
        <v>17</v>
      </c>
      <c r="J1390">
        <v>25</v>
      </c>
      <c r="K1390">
        <v>1</v>
      </c>
      <c r="L1390">
        <v>13</v>
      </c>
      <c r="M1390">
        <v>0</v>
      </c>
      <c r="N1390">
        <v>0</v>
      </c>
      <c r="O1390">
        <v>3</v>
      </c>
      <c r="P1390">
        <v>1</v>
      </c>
      <c r="Q1390">
        <v>1</v>
      </c>
      <c r="R1390">
        <v>0</v>
      </c>
      <c r="S1390">
        <v>3</v>
      </c>
      <c r="T1390">
        <v>7</v>
      </c>
      <c r="U1390">
        <v>0</v>
      </c>
      <c r="V1390">
        <v>0</v>
      </c>
      <c r="W1390">
        <v>0</v>
      </c>
      <c r="X1390">
        <v>0</v>
      </c>
      <c r="Y1390">
        <v>0</v>
      </c>
      <c r="Z1390">
        <v>0</v>
      </c>
      <c r="AA1390">
        <v>3</v>
      </c>
      <c r="AB1390">
        <v>11</v>
      </c>
      <c r="AC1390">
        <v>0</v>
      </c>
    </row>
    <row r="1391" spans="1:29" ht="16.5" x14ac:dyDescent="0.3">
      <c r="A1391">
        <v>8702</v>
      </c>
      <c r="B1391">
        <v>1976</v>
      </c>
      <c r="C1391" t="s">
        <v>37</v>
      </c>
      <c r="D1391" t="s">
        <v>31</v>
      </c>
      <c r="E1391">
        <v>26907</v>
      </c>
      <c r="F1391">
        <v>1</v>
      </c>
      <c r="G1391">
        <v>1</v>
      </c>
      <c r="H1391" s="1">
        <v>41506</v>
      </c>
      <c r="I1391">
        <v>10</v>
      </c>
      <c r="J1391">
        <v>9</v>
      </c>
      <c r="K1391">
        <v>1</v>
      </c>
      <c r="L1391">
        <v>7</v>
      </c>
      <c r="M1391">
        <v>0</v>
      </c>
      <c r="N1391">
        <v>3</v>
      </c>
      <c r="O1391">
        <v>2</v>
      </c>
      <c r="P1391">
        <v>2</v>
      </c>
      <c r="Q1391">
        <v>1</v>
      </c>
      <c r="R1391">
        <v>0</v>
      </c>
      <c r="S1391">
        <v>3</v>
      </c>
      <c r="T1391">
        <v>7</v>
      </c>
      <c r="U1391">
        <v>0</v>
      </c>
      <c r="V1391">
        <v>0</v>
      </c>
      <c r="W1391">
        <v>0</v>
      </c>
      <c r="X1391">
        <v>0</v>
      </c>
      <c r="Y1391">
        <v>0</v>
      </c>
      <c r="Z1391">
        <v>0</v>
      </c>
      <c r="AA1391">
        <v>3</v>
      </c>
      <c r="AB1391">
        <v>11</v>
      </c>
      <c r="AC1391">
        <v>0</v>
      </c>
    </row>
    <row r="1392" spans="1:29" ht="16.5" x14ac:dyDescent="0.3">
      <c r="A1392">
        <v>4791</v>
      </c>
      <c r="B1392">
        <v>1980</v>
      </c>
      <c r="C1392" t="s">
        <v>29</v>
      </c>
      <c r="D1392" t="s">
        <v>31</v>
      </c>
      <c r="E1392">
        <v>44964</v>
      </c>
      <c r="F1392">
        <v>1</v>
      </c>
      <c r="G1392">
        <v>1</v>
      </c>
      <c r="H1392" s="1">
        <v>41259</v>
      </c>
      <c r="I1392">
        <v>35</v>
      </c>
      <c r="J1392">
        <v>19</v>
      </c>
      <c r="K1392">
        <v>1</v>
      </c>
      <c r="L1392">
        <v>17</v>
      </c>
      <c r="M1392">
        <v>2</v>
      </c>
      <c r="N1392">
        <v>0</v>
      </c>
      <c r="O1392">
        <v>2</v>
      </c>
      <c r="P1392">
        <v>1</v>
      </c>
      <c r="Q1392">
        <v>1</v>
      </c>
      <c r="R1392">
        <v>0</v>
      </c>
      <c r="S1392">
        <v>3</v>
      </c>
      <c r="T1392">
        <v>8</v>
      </c>
      <c r="U1392">
        <v>0</v>
      </c>
      <c r="V1392">
        <v>0</v>
      </c>
      <c r="W1392">
        <v>0</v>
      </c>
      <c r="X1392">
        <v>0</v>
      </c>
      <c r="Y1392">
        <v>0</v>
      </c>
      <c r="Z1392">
        <v>0</v>
      </c>
      <c r="AA1392">
        <v>3</v>
      </c>
      <c r="AB1392">
        <v>11</v>
      </c>
      <c r="AC1392">
        <v>0</v>
      </c>
    </row>
    <row r="1393" spans="1:29" ht="16.5" x14ac:dyDescent="0.3">
      <c r="A1393">
        <v>2963</v>
      </c>
      <c r="B1393">
        <v>1979</v>
      </c>
      <c r="C1393" t="s">
        <v>29</v>
      </c>
      <c r="D1393" t="s">
        <v>31</v>
      </c>
      <c r="E1393">
        <v>75507</v>
      </c>
      <c r="F1393">
        <v>0</v>
      </c>
      <c r="G1393">
        <v>0</v>
      </c>
      <c r="H1393" s="1">
        <v>41761</v>
      </c>
      <c r="I1393">
        <v>56</v>
      </c>
      <c r="J1393">
        <v>709</v>
      </c>
      <c r="K1393">
        <v>93</v>
      </c>
      <c r="L1393">
        <v>374</v>
      </c>
      <c r="M1393">
        <v>104</v>
      </c>
      <c r="N1393">
        <v>80</v>
      </c>
      <c r="O1393">
        <v>80</v>
      </c>
      <c r="P1393">
        <v>1</v>
      </c>
      <c r="Q1393">
        <v>8</v>
      </c>
      <c r="R1393">
        <v>6</v>
      </c>
      <c r="S1393">
        <v>6</v>
      </c>
      <c r="T1393">
        <v>3</v>
      </c>
      <c r="U1393">
        <v>0</v>
      </c>
      <c r="V1393">
        <v>0</v>
      </c>
      <c r="W1393">
        <v>0</v>
      </c>
      <c r="X1393">
        <v>0</v>
      </c>
      <c r="Y1393">
        <v>0</v>
      </c>
      <c r="Z1393">
        <v>0</v>
      </c>
      <c r="AA1393">
        <v>3</v>
      </c>
      <c r="AB1393">
        <v>11</v>
      </c>
      <c r="AC1393">
        <v>0</v>
      </c>
    </row>
    <row r="1394" spans="1:29" ht="16.5" x14ac:dyDescent="0.3">
      <c r="A1394">
        <v>8216</v>
      </c>
      <c r="B1394">
        <v>1972</v>
      </c>
      <c r="C1394" t="s">
        <v>34</v>
      </c>
      <c r="D1394" t="s">
        <v>33</v>
      </c>
      <c r="E1394">
        <v>53761</v>
      </c>
      <c r="F1394">
        <v>1</v>
      </c>
      <c r="G1394">
        <v>1</v>
      </c>
      <c r="H1394" s="1">
        <v>41558</v>
      </c>
      <c r="I1394">
        <v>7</v>
      </c>
      <c r="J1394">
        <v>158</v>
      </c>
      <c r="K1394">
        <v>0</v>
      </c>
      <c r="L1394">
        <v>76</v>
      </c>
      <c r="M1394">
        <v>13</v>
      </c>
      <c r="N1394">
        <v>7</v>
      </c>
      <c r="O1394">
        <v>71</v>
      </c>
      <c r="P1394">
        <v>6</v>
      </c>
      <c r="Q1394">
        <v>4</v>
      </c>
      <c r="R1394">
        <v>4</v>
      </c>
      <c r="S1394">
        <v>3</v>
      </c>
      <c r="T1394">
        <v>5</v>
      </c>
      <c r="U1394">
        <v>0</v>
      </c>
      <c r="V1394">
        <v>0</v>
      </c>
      <c r="W1394">
        <v>0</v>
      </c>
      <c r="X1394">
        <v>0</v>
      </c>
      <c r="Y1394">
        <v>0</v>
      </c>
      <c r="Z1394">
        <v>0</v>
      </c>
      <c r="AA1394">
        <v>3</v>
      </c>
      <c r="AB1394">
        <v>11</v>
      </c>
      <c r="AC1394">
        <v>0</v>
      </c>
    </row>
    <row r="1395" spans="1:29" ht="16.5" x14ac:dyDescent="0.3">
      <c r="A1395">
        <v>8140</v>
      </c>
      <c r="B1395">
        <v>1973</v>
      </c>
      <c r="C1395" t="s">
        <v>29</v>
      </c>
      <c r="D1395" t="s">
        <v>31</v>
      </c>
      <c r="E1395">
        <v>22682</v>
      </c>
      <c r="F1395">
        <v>1</v>
      </c>
      <c r="G1395">
        <v>0</v>
      </c>
      <c r="H1395" s="1">
        <v>41550</v>
      </c>
      <c r="I1395">
        <v>51</v>
      </c>
      <c r="J1395">
        <v>10</v>
      </c>
      <c r="K1395">
        <v>14</v>
      </c>
      <c r="L1395">
        <v>29</v>
      </c>
      <c r="M1395">
        <v>4</v>
      </c>
      <c r="N1395">
        <v>2</v>
      </c>
      <c r="O1395">
        <v>36</v>
      </c>
      <c r="P1395">
        <v>3</v>
      </c>
      <c r="Q1395">
        <v>2</v>
      </c>
      <c r="R1395">
        <v>1</v>
      </c>
      <c r="S1395">
        <v>4</v>
      </c>
      <c r="T1395">
        <v>4</v>
      </c>
      <c r="U1395">
        <v>0</v>
      </c>
      <c r="V1395">
        <v>0</v>
      </c>
      <c r="W1395">
        <v>0</v>
      </c>
      <c r="X1395">
        <v>0</v>
      </c>
      <c r="Y1395">
        <v>0</v>
      </c>
      <c r="Z1395">
        <v>0</v>
      </c>
      <c r="AA1395">
        <v>3</v>
      </c>
      <c r="AB1395">
        <v>11</v>
      </c>
      <c r="AC1395">
        <v>0</v>
      </c>
    </row>
    <row r="1396" spans="1:29" ht="16.5" x14ac:dyDescent="0.3">
      <c r="A1396">
        <v>10146</v>
      </c>
      <c r="B1396">
        <v>1972</v>
      </c>
      <c r="C1396" t="s">
        <v>32</v>
      </c>
      <c r="D1396" t="s">
        <v>31</v>
      </c>
      <c r="E1396">
        <v>38887</v>
      </c>
      <c r="F1396">
        <v>1</v>
      </c>
      <c r="G1396">
        <v>0</v>
      </c>
      <c r="H1396" s="1">
        <v>41700</v>
      </c>
      <c r="I1396">
        <v>17</v>
      </c>
      <c r="J1396">
        <v>25</v>
      </c>
      <c r="K1396">
        <v>1</v>
      </c>
      <c r="L1396">
        <v>13</v>
      </c>
      <c r="M1396">
        <v>0</v>
      </c>
      <c r="N1396">
        <v>0</v>
      </c>
      <c r="O1396">
        <v>3</v>
      </c>
      <c r="P1396">
        <v>1</v>
      </c>
      <c r="Q1396">
        <v>1</v>
      </c>
      <c r="R1396">
        <v>0</v>
      </c>
      <c r="S1396">
        <v>3</v>
      </c>
      <c r="T1396">
        <v>7</v>
      </c>
      <c r="U1396">
        <v>0</v>
      </c>
      <c r="V1396">
        <v>0</v>
      </c>
      <c r="W1396">
        <v>0</v>
      </c>
      <c r="X1396">
        <v>0</v>
      </c>
      <c r="Y1396">
        <v>0</v>
      </c>
      <c r="Z1396">
        <v>0</v>
      </c>
      <c r="AA1396">
        <v>3</v>
      </c>
      <c r="AB1396">
        <v>11</v>
      </c>
      <c r="AC1396">
        <v>0</v>
      </c>
    </row>
    <row r="1397" spans="1:29" ht="16.5" x14ac:dyDescent="0.3">
      <c r="A1397">
        <v>5289</v>
      </c>
      <c r="B1397">
        <v>1975</v>
      </c>
      <c r="C1397" t="s">
        <v>37</v>
      </c>
      <c r="D1397" t="s">
        <v>30</v>
      </c>
      <c r="E1397">
        <v>41658</v>
      </c>
      <c r="F1397">
        <v>1</v>
      </c>
      <c r="G1397">
        <v>1</v>
      </c>
      <c r="H1397" s="1">
        <v>41222</v>
      </c>
      <c r="I1397">
        <v>30</v>
      </c>
      <c r="J1397">
        <v>8</v>
      </c>
      <c r="K1397">
        <v>4</v>
      </c>
      <c r="L1397">
        <v>12</v>
      </c>
      <c r="M1397">
        <v>15</v>
      </c>
      <c r="N1397">
        <v>4</v>
      </c>
      <c r="O1397">
        <v>29</v>
      </c>
      <c r="P1397">
        <v>2</v>
      </c>
      <c r="Q1397">
        <v>1</v>
      </c>
      <c r="R1397">
        <v>1</v>
      </c>
      <c r="S1397">
        <v>2</v>
      </c>
      <c r="T1397">
        <v>4</v>
      </c>
      <c r="U1397">
        <v>0</v>
      </c>
      <c r="V1397">
        <v>0</v>
      </c>
      <c r="W1397">
        <v>0</v>
      </c>
      <c r="X1397">
        <v>0</v>
      </c>
      <c r="Y1397">
        <v>0</v>
      </c>
      <c r="Z1397">
        <v>0</v>
      </c>
      <c r="AA1397">
        <v>3</v>
      </c>
      <c r="AB1397">
        <v>11</v>
      </c>
      <c r="AC1397">
        <v>0</v>
      </c>
    </row>
    <row r="1398" spans="1:29" ht="16.5" x14ac:dyDescent="0.3">
      <c r="A1398">
        <v>2587</v>
      </c>
      <c r="B1398">
        <v>1972</v>
      </c>
      <c r="C1398" t="s">
        <v>32</v>
      </c>
      <c r="D1398" t="s">
        <v>33</v>
      </c>
      <c r="E1398">
        <v>29791</v>
      </c>
      <c r="F1398">
        <v>1</v>
      </c>
      <c r="G1398">
        <v>0</v>
      </c>
      <c r="H1398" s="1">
        <v>41774</v>
      </c>
      <c r="I1398">
        <v>21</v>
      </c>
      <c r="J1398">
        <v>14</v>
      </c>
      <c r="K1398">
        <v>0</v>
      </c>
      <c r="L1398">
        <v>6</v>
      </c>
      <c r="M1398">
        <v>0</v>
      </c>
      <c r="N1398">
        <v>0</v>
      </c>
      <c r="O1398">
        <v>0</v>
      </c>
      <c r="P1398">
        <v>2</v>
      </c>
      <c r="Q1398">
        <v>2</v>
      </c>
      <c r="R1398">
        <v>0</v>
      </c>
      <c r="S1398">
        <v>3</v>
      </c>
      <c r="T1398">
        <v>5</v>
      </c>
      <c r="U1398">
        <v>0</v>
      </c>
      <c r="V1398">
        <v>0</v>
      </c>
      <c r="W1398">
        <v>0</v>
      </c>
      <c r="X1398">
        <v>0</v>
      </c>
      <c r="Y1398">
        <v>0</v>
      </c>
      <c r="Z1398">
        <v>0</v>
      </c>
      <c r="AA1398">
        <v>3</v>
      </c>
      <c r="AB1398">
        <v>11</v>
      </c>
      <c r="AC1398">
        <v>0</v>
      </c>
    </row>
    <row r="1399" spans="1:29" ht="16.5" x14ac:dyDescent="0.3">
      <c r="A1399">
        <v>4405</v>
      </c>
      <c r="B1399">
        <v>1956</v>
      </c>
      <c r="C1399" t="s">
        <v>34</v>
      </c>
      <c r="D1399" t="s">
        <v>33</v>
      </c>
      <c r="E1399">
        <v>63915</v>
      </c>
      <c r="F1399">
        <v>0</v>
      </c>
      <c r="G1399">
        <v>2</v>
      </c>
      <c r="H1399" s="1">
        <v>41485</v>
      </c>
      <c r="I1399">
        <v>2</v>
      </c>
      <c r="J1399">
        <v>622</v>
      </c>
      <c r="K1399">
        <v>7</v>
      </c>
      <c r="L1399">
        <v>115</v>
      </c>
      <c r="M1399">
        <v>30</v>
      </c>
      <c r="N1399">
        <v>0</v>
      </c>
      <c r="O1399">
        <v>15</v>
      </c>
      <c r="P1399">
        <v>2</v>
      </c>
      <c r="Q1399">
        <v>6</v>
      </c>
      <c r="R1399">
        <v>3</v>
      </c>
      <c r="S1399">
        <v>12</v>
      </c>
      <c r="T1399">
        <v>5</v>
      </c>
      <c r="U1399">
        <v>0</v>
      </c>
      <c r="V1399">
        <v>0</v>
      </c>
      <c r="W1399">
        <v>0</v>
      </c>
      <c r="X1399">
        <v>0</v>
      </c>
      <c r="Y1399">
        <v>0</v>
      </c>
      <c r="Z1399">
        <v>0</v>
      </c>
      <c r="AA1399">
        <v>3</v>
      </c>
      <c r="AB1399">
        <v>11</v>
      </c>
      <c r="AC1399">
        <v>0</v>
      </c>
    </row>
    <row r="1400" spans="1:29" ht="16.5" x14ac:dyDescent="0.3">
      <c r="A1400">
        <v>8663</v>
      </c>
      <c r="B1400">
        <v>1974</v>
      </c>
      <c r="C1400" t="s">
        <v>29</v>
      </c>
      <c r="D1400" t="s">
        <v>35</v>
      </c>
      <c r="E1400">
        <v>39996</v>
      </c>
      <c r="F1400">
        <v>1</v>
      </c>
      <c r="G1400">
        <v>1</v>
      </c>
      <c r="H1400" s="1">
        <v>41781</v>
      </c>
      <c r="I1400">
        <v>85</v>
      </c>
      <c r="J1400">
        <v>11</v>
      </c>
      <c r="K1400">
        <v>0</v>
      </c>
      <c r="L1400">
        <v>3</v>
      </c>
      <c r="M1400">
        <v>0</v>
      </c>
      <c r="N1400">
        <v>0</v>
      </c>
      <c r="O1400">
        <v>1</v>
      </c>
      <c r="P1400">
        <v>1</v>
      </c>
      <c r="Q1400">
        <v>1</v>
      </c>
      <c r="R1400">
        <v>0</v>
      </c>
      <c r="S1400">
        <v>2</v>
      </c>
      <c r="T1400">
        <v>6</v>
      </c>
      <c r="U1400">
        <v>0</v>
      </c>
      <c r="V1400">
        <v>0</v>
      </c>
      <c r="W1400">
        <v>0</v>
      </c>
      <c r="X1400">
        <v>0</v>
      </c>
      <c r="Y1400">
        <v>0</v>
      </c>
      <c r="Z1400">
        <v>0</v>
      </c>
      <c r="AA1400">
        <v>3</v>
      </c>
      <c r="AB1400">
        <v>11</v>
      </c>
      <c r="AC1400">
        <v>0</v>
      </c>
    </row>
    <row r="1401" spans="1:29" ht="16.5" x14ac:dyDescent="0.3">
      <c r="A1401">
        <v>2589</v>
      </c>
      <c r="B1401">
        <v>1972</v>
      </c>
      <c r="C1401" t="s">
        <v>29</v>
      </c>
      <c r="D1401" t="s">
        <v>35</v>
      </c>
      <c r="E1401">
        <v>26759</v>
      </c>
      <c r="F1401">
        <v>1</v>
      </c>
      <c r="G1401">
        <v>0</v>
      </c>
      <c r="H1401" s="1">
        <v>41677</v>
      </c>
      <c r="I1401">
        <v>65</v>
      </c>
      <c r="J1401">
        <v>25</v>
      </c>
      <c r="K1401">
        <v>3</v>
      </c>
      <c r="L1401">
        <v>16</v>
      </c>
      <c r="M1401">
        <v>8</v>
      </c>
      <c r="N1401">
        <v>5</v>
      </c>
      <c r="O1401">
        <v>2</v>
      </c>
      <c r="P1401">
        <v>2</v>
      </c>
      <c r="Q1401">
        <v>2</v>
      </c>
      <c r="R1401">
        <v>1</v>
      </c>
      <c r="S1401">
        <v>3</v>
      </c>
      <c r="T1401">
        <v>6</v>
      </c>
      <c r="U1401">
        <v>0</v>
      </c>
      <c r="V1401">
        <v>0</v>
      </c>
      <c r="W1401">
        <v>0</v>
      </c>
      <c r="X1401">
        <v>0</v>
      </c>
      <c r="Y1401">
        <v>0</v>
      </c>
      <c r="Z1401">
        <v>0</v>
      </c>
      <c r="AA1401">
        <v>3</v>
      </c>
      <c r="AB1401">
        <v>11</v>
      </c>
      <c r="AC1401">
        <v>0</v>
      </c>
    </row>
    <row r="1402" spans="1:29" ht="16.5" x14ac:dyDescent="0.3">
      <c r="A1402">
        <v>3421</v>
      </c>
      <c r="B1402">
        <v>1968</v>
      </c>
      <c r="C1402" t="s">
        <v>34</v>
      </c>
      <c r="D1402" t="s">
        <v>35</v>
      </c>
      <c r="E1402">
        <v>63841</v>
      </c>
      <c r="F1402">
        <v>0</v>
      </c>
      <c r="G1402">
        <v>1</v>
      </c>
      <c r="H1402" s="1">
        <v>41385</v>
      </c>
      <c r="I1402">
        <v>64</v>
      </c>
      <c r="J1402">
        <v>635</v>
      </c>
      <c r="K1402">
        <v>15</v>
      </c>
      <c r="L1402">
        <v>100</v>
      </c>
      <c r="M1402">
        <v>20</v>
      </c>
      <c r="N1402">
        <v>7</v>
      </c>
      <c r="O1402">
        <v>131</v>
      </c>
      <c r="P1402">
        <v>1</v>
      </c>
      <c r="Q1402">
        <v>9</v>
      </c>
      <c r="R1402">
        <v>3</v>
      </c>
      <c r="S1402">
        <v>9</v>
      </c>
      <c r="T1402">
        <v>6</v>
      </c>
      <c r="U1402">
        <v>0</v>
      </c>
      <c r="V1402">
        <v>0</v>
      </c>
      <c r="W1402">
        <v>0</v>
      </c>
      <c r="X1402">
        <v>0</v>
      </c>
      <c r="Y1402">
        <v>0</v>
      </c>
      <c r="Z1402">
        <v>0</v>
      </c>
      <c r="AA1402">
        <v>3</v>
      </c>
      <c r="AB1402">
        <v>11</v>
      </c>
      <c r="AC1402">
        <v>0</v>
      </c>
    </row>
    <row r="1403" spans="1:29" ht="16.5" x14ac:dyDescent="0.3">
      <c r="A1403">
        <v>10490</v>
      </c>
      <c r="B1403">
        <v>1969</v>
      </c>
      <c r="C1403" t="s">
        <v>32</v>
      </c>
      <c r="D1403" t="s">
        <v>33</v>
      </c>
      <c r="E1403">
        <v>51039</v>
      </c>
      <c r="F1403">
        <v>1</v>
      </c>
      <c r="G1403">
        <v>1</v>
      </c>
      <c r="H1403" s="1">
        <v>41253</v>
      </c>
      <c r="I1403">
        <v>11</v>
      </c>
      <c r="J1403">
        <v>100</v>
      </c>
      <c r="K1403">
        <v>64</v>
      </c>
      <c r="L1403">
        <v>79</v>
      </c>
      <c r="M1403">
        <v>65</v>
      </c>
      <c r="N1403">
        <v>0</v>
      </c>
      <c r="O1403">
        <v>109</v>
      </c>
      <c r="P1403">
        <v>2</v>
      </c>
      <c r="Q1403">
        <v>6</v>
      </c>
      <c r="R1403">
        <v>2</v>
      </c>
      <c r="S1403">
        <v>4</v>
      </c>
      <c r="T1403">
        <v>7</v>
      </c>
      <c r="U1403">
        <v>0</v>
      </c>
      <c r="V1403">
        <v>0</v>
      </c>
      <c r="W1403">
        <v>0</v>
      </c>
      <c r="X1403">
        <v>0</v>
      </c>
      <c r="Y1403">
        <v>0</v>
      </c>
      <c r="Z1403">
        <v>0</v>
      </c>
      <c r="AA1403">
        <v>3</v>
      </c>
      <c r="AB1403">
        <v>11</v>
      </c>
      <c r="AC1403">
        <v>0</v>
      </c>
    </row>
    <row r="1404" spans="1:29" ht="16.5" x14ac:dyDescent="0.3">
      <c r="A1404">
        <v>4094</v>
      </c>
      <c r="B1404">
        <v>1961</v>
      </c>
      <c r="C1404" t="s">
        <v>29</v>
      </c>
      <c r="D1404" t="s">
        <v>33</v>
      </c>
      <c r="E1404">
        <v>60544</v>
      </c>
      <c r="F1404">
        <v>1</v>
      </c>
      <c r="G1404">
        <v>1</v>
      </c>
      <c r="H1404" s="1">
        <v>41146</v>
      </c>
      <c r="I1404">
        <v>92</v>
      </c>
      <c r="J1404">
        <v>201</v>
      </c>
      <c r="K1404">
        <v>2</v>
      </c>
      <c r="L1404">
        <v>43</v>
      </c>
      <c r="M1404">
        <v>3</v>
      </c>
      <c r="N1404">
        <v>5</v>
      </c>
      <c r="O1404">
        <v>35</v>
      </c>
      <c r="P1404">
        <v>4</v>
      </c>
      <c r="Q1404">
        <v>5</v>
      </c>
      <c r="R1404">
        <v>1</v>
      </c>
      <c r="S1404">
        <v>5</v>
      </c>
      <c r="T1404">
        <v>6</v>
      </c>
      <c r="U1404">
        <v>0</v>
      </c>
      <c r="V1404">
        <v>0</v>
      </c>
      <c r="W1404">
        <v>0</v>
      </c>
      <c r="X1404">
        <v>0</v>
      </c>
      <c r="Y1404">
        <v>0</v>
      </c>
      <c r="Z1404">
        <v>0</v>
      </c>
      <c r="AA1404">
        <v>3</v>
      </c>
      <c r="AB1404">
        <v>11</v>
      </c>
      <c r="AC1404">
        <v>0</v>
      </c>
    </row>
    <row r="1405" spans="1:29" ht="16.5" x14ac:dyDescent="0.3">
      <c r="A1405">
        <v>9958</v>
      </c>
      <c r="B1405">
        <v>1972</v>
      </c>
      <c r="C1405" t="s">
        <v>29</v>
      </c>
      <c r="D1405" t="s">
        <v>33</v>
      </c>
      <c r="E1405">
        <v>65685</v>
      </c>
      <c r="F1405">
        <v>0</v>
      </c>
      <c r="G1405">
        <v>1</v>
      </c>
      <c r="H1405" s="1">
        <v>41727</v>
      </c>
      <c r="I1405">
        <v>54</v>
      </c>
      <c r="J1405">
        <v>642</v>
      </c>
      <c r="K1405">
        <v>14</v>
      </c>
      <c r="L1405">
        <v>49</v>
      </c>
      <c r="M1405">
        <v>0</v>
      </c>
      <c r="N1405">
        <v>7</v>
      </c>
      <c r="O1405">
        <v>57</v>
      </c>
      <c r="P1405">
        <v>1</v>
      </c>
      <c r="Q1405">
        <v>9</v>
      </c>
      <c r="R1405">
        <v>2</v>
      </c>
      <c r="S1405">
        <v>9</v>
      </c>
      <c r="T1405">
        <v>5</v>
      </c>
      <c r="U1405">
        <v>0</v>
      </c>
      <c r="V1405">
        <v>0</v>
      </c>
      <c r="W1405">
        <v>0</v>
      </c>
      <c r="X1405">
        <v>0</v>
      </c>
      <c r="Y1405">
        <v>0</v>
      </c>
      <c r="Z1405">
        <v>0</v>
      </c>
      <c r="AA1405">
        <v>3</v>
      </c>
      <c r="AB1405">
        <v>11</v>
      </c>
      <c r="AC1405">
        <v>0</v>
      </c>
    </row>
    <row r="1406" spans="1:29" ht="16.5" x14ac:dyDescent="0.3">
      <c r="A1406">
        <v>2534</v>
      </c>
      <c r="B1406">
        <v>1953</v>
      </c>
      <c r="C1406" t="s">
        <v>29</v>
      </c>
      <c r="D1406" t="s">
        <v>33</v>
      </c>
      <c r="E1406">
        <v>37716</v>
      </c>
      <c r="F1406">
        <v>0</v>
      </c>
      <c r="G1406">
        <v>1</v>
      </c>
      <c r="H1406" s="1">
        <v>41750</v>
      </c>
      <c r="I1406">
        <v>4</v>
      </c>
      <c r="J1406">
        <v>97</v>
      </c>
      <c r="K1406">
        <v>1</v>
      </c>
      <c r="L1406">
        <v>41</v>
      </c>
      <c r="M1406">
        <v>6</v>
      </c>
      <c r="N1406">
        <v>2</v>
      </c>
      <c r="O1406">
        <v>41</v>
      </c>
      <c r="P1406">
        <v>2</v>
      </c>
      <c r="Q1406">
        <v>4</v>
      </c>
      <c r="R1406">
        <v>1</v>
      </c>
      <c r="S1406">
        <v>3</v>
      </c>
      <c r="T1406">
        <v>7</v>
      </c>
      <c r="U1406">
        <v>0</v>
      </c>
      <c r="V1406">
        <v>0</v>
      </c>
      <c r="W1406">
        <v>0</v>
      </c>
      <c r="X1406">
        <v>0</v>
      </c>
      <c r="Y1406">
        <v>0</v>
      </c>
      <c r="Z1406">
        <v>0</v>
      </c>
      <c r="AA1406">
        <v>3</v>
      </c>
      <c r="AB1406">
        <v>11</v>
      </c>
      <c r="AC1406">
        <v>0</v>
      </c>
    </row>
    <row r="1407" spans="1:29" ht="16.5" x14ac:dyDescent="0.3">
      <c r="A1407">
        <v>4188</v>
      </c>
      <c r="B1407">
        <v>1957</v>
      </c>
      <c r="C1407" t="s">
        <v>29</v>
      </c>
      <c r="D1407" t="s">
        <v>30</v>
      </c>
      <c r="E1407">
        <v>36864</v>
      </c>
      <c r="F1407">
        <v>0</v>
      </c>
      <c r="G1407">
        <v>1</v>
      </c>
      <c r="H1407" s="1">
        <v>41134</v>
      </c>
      <c r="I1407">
        <v>53</v>
      </c>
      <c r="J1407">
        <v>204</v>
      </c>
      <c r="K1407">
        <v>5</v>
      </c>
      <c r="L1407">
        <v>39</v>
      </c>
      <c r="M1407">
        <v>17</v>
      </c>
      <c r="N1407">
        <v>0</v>
      </c>
      <c r="O1407">
        <v>89</v>
      </c>
      <c r="P1407">
        <v>3</v>
      </c>
      <c r="Q1407">
        <v>5</v>
      </c>
      <c r="R1407">
        <v>2</v>
      </c>
      <c r="S1407">
        <v>4</v>
      </c>
      <c r="T1407">
        <v>8</v>
      </c>
      <c r="U1407">
        <v>0</v>
      </c>
      <c r="V1407">
        <v>0</v>
      </c>
      <c r="W1407">
        <v>0</v>
      </c>
      <c r="X1407">
        <v>0</v>
      </c>
      <c r="Y1407">
        <v>0</v>
      </c>
      <c r="Z1407">
        <v>0</v>
      </c>
      <c r="AA1407">
        <v>3</v>
      </c>
      <c r="AB1407">
        <v>11</v>
      </c>
      <c r="AC1407">
        <v>1</v>
      </c>
    </row>
    <row r="1408" spans="1:29" ht="16.5" x14ac:dyDescent="0.3">
      <c r="A1408">
        <v>6613</v>
      </c>
      <c r="B1408">
        <v>1970</v>
      </c>
      <c r="C1408" t="s">
        <v>34</v>
      </c>
      <c r="D1408" t="s">
        <v>33</v>
      </c>
      <c r="E1408">
        <v>44511</v>
      </c>
      <c r="F1408">
        <v>1</v>
      </c>
      <c r="G1408">
        <v>0</v>
      </c>
      <c r="H1408" s="1">
        <v>41194</v>
      </c>
      <c r="I1408">
        <v>39</v>
      </c>
      <c r="J1408">
        <v>513</v>
      </c>
      <c r="K1408">
        <v>7</v>
      </c>
      <c r="L1408">
        <v>133</v>
      </c>
      <c r="M1408">
        <v>46</v>
      </c>
      <c r="N1408">
        <v>14</v>
      </c>
      <c r="O1408">
        <v>14</v>
      </c>
      <c r="P1408">
        <v>6</v>
      </c>
      <c r="Q1408">
        <v>8</v>
      </c>
      <c r="R1408">
        <v>4</v>
      </c>
      <c r="S1408">
        <v>8</v>
      </c>
      <c r="T1408">
        <v>8</v>
      </c>
      <c r="U1408">
        <v>0</v>
      </c>
      <c r="V1408">
        <v>0</v>
      </c>
      <c r="W1408">
        <v>0</v>
      </c>
      <c r="X1408">
        <v>0</v>
      </c>
      <c r="Y1408">
        <v>0</v>
      </c>
      <c r="Z1408">
        <v>0</v>
      </c>
      <c r="AA1408">
        <v>3</v>
      </c>
      <c r="AB1408">
        <v>11</v>
      </c>
      <c r="AC1408">
        <v>0</v>
      </c>
    </row>
    <row r="1409" spans="1:29" ht="16.5" x14ac:dyDescent="0.3">
      <c r="A1409">
        <v>10827</v>
      </c>
      <c r="B1409">
        <v>1967</v>
      </c>
      <c r="C1409" t="s">
        <v>32</v>
      </c>
      <c r="D1409" t="s">
        <v>33</v>
      </c>
      <c r="E1409">
        <v>36947</v>
      </c>
      <c r="F1409">
        <v>1</v>
      </c>
      <c r="G1409">
        <v>1</v>
      </c>
      <c r="H1409" s="1">
        <v>41128</v>
      </c>
      <c r="I1409">
        <v>49</v>
      </c>
      <c r="J1409">
        <v>88</v>
      </c>
      <c r="K1409">
        <v>3</v>
      </c>
      <c r="L1409">
        <v>21</v>
      </c>
      <c r="M1409">
        <v>4</v>
      </c>
      <c r="N1409">
        <v>1</v>
      </c>
      <c r="O1409">
        <v>29</v>
      </c>
      <c r="P1409">
        <v>4</v>
      </c>
      <c r="Q1409">
        <v>3</v>
      </c>
      <c r="R1409">
        <v>0</v>
      </c>
      <c r="S1409">
        <v>4</v>
      </c>
      <c r="T1409">
        <v>9</v>
      </c>
      <c r="U1409">
        <v>0</v>
      </c>
      <c r="V1409">
        <v>0</v>
      </c>
      <c r="W1409">
        <v>0</v>
      </c>
      <c r="X1409">
        <v>0</v>
      </c>
      <c r="Y1409">
        <v>0</v>
      </c>
      <c r="Z1409">
        <v>0</v>
      </c>
      <c r="AA1409">
        <v>3</v>
      </c>
      <c r="AB1409">
        <v>11</v>
      </c>
      <c r="AC1409">
        <v>0</v>
      </c>
    </row>
    <row r="1410" spans="1:29" ht="16.5" x14ac:dyDescent="0.3">
      <c r="A1410">
        <v>5491</v>
      </c>
      <c r="B1410">
        <v>1951</v>
      </c>
      <c r="C1410" t="s">
        <v>34</v>
      </c>
      <c r="D1410" t="s">
        <v>31</v>
      </c>
      <c r="E1410">
        <v>47352</v>
      </c>
      <c r="F1410">
        <v>0</v>
      </c>
      <c r="G1410">
        <v>1</v>
      </c>
      <c r="H1410" s="1">
        <v>41375</v>
      </c>
      <c r="I1410">
        <v>70</v>
      </c>
      <c r="J1410">
        <v>172</v>
      </c>
      <c r="K1410">
        <v>12</v>
      </c>
      <c r="L1410">
        <v>112</v>
      </c>
      <c r="M1410">
        <v>8</v>
      </c>
      <c r="N1410">
        <v>0</v>
      </c>
      <c r="O1410">
        <v>15</v>
      </c>
      <c r="P1410">
        <v>4</v>
      </c>
      <c r="Q1410">
        <v>6</v>
      </c>
      <c r="R1410">
        <v>1</v>
      </c>
      <c r="S1410">
        <v>5</v>
      </c>
      <c r="T1410">
        <v>7</v>
      </c>
      <c r="U1410">
        <v>0</v>
      </c>
      <c r="V1410">
        <v>0</v>
      </c>
      <c r="W1410">
        <v>0</v>
      </c>
      <c r="X1410">
        <v>0</v>
      </c>
      <c r="Y1410">
        <v>0</v>
      </c>
      <c r="Z1410">
        <v>0</v>
      </c>
      <c r="AA1410">
        <v>3</v>
      </c>
      <c r="AB1410">
        <v>11</v>
      </c>
      <c r="AC1410">
        <v>0</v>
      </c>
    </row>
    <row r="1411" spans="1:29" ht="16.5" x14ac:dyDescent="0.3">
      <c r="A1411">
        <v>8402</v>
      </c>
      <c r="B1411">
        <v>1953</v>
      </c>
      <c r="C1411" t="s">
        <v>34</v>
      </c>
      <c r="D1411" t="s">
        <v>33</v>
      </c>
      <c r="E1411">
        <v>67087</v>
      </c>
      <c r="F1411">
        <v>0</v>
      </c>
      <c r="G1411">
        <v>1</v>
      </c>
      <c r="H1411" s="1">
        <v>41625</v>
      </c>
      <c r="I1411">
        <v>40</v>
      </c>
      <c r="J1411">
        <v>329</v>
      </c>
      <c r="K1411">
        <v>35</v>
      </c>
      <c r="L1411">
        <v>222</v>
      </c>
      <c r="M1411">
        <v>130</v>
      </c>
      <c r="N1411">
        <v>35</v>
      </c>
      <c r="O1411">
        <v>43</v>
      </c>
      <c r="P1411">
        <v>2</v>
      </c>
      <c r="Q1411">
        <v>7</v>
      </c>
      <c r="R1411">
        <v>5</v>
      </c>
      <c r="S1411">
        <v>8</v>
      </c>
      <c r="T1411">
        <v>4</v>
      </c>
      <c r="U1411">
        <v>0</v>
      </c>
      <c r="V1411">
        <v>0</v>
      </c>
      <c r="W1411">
        <v>0</v>
      </c>
      <c r="X1411">
        <v>0</v>
      </c>
      <c r="Y1411">
        <v>0</v>
      </c>
      <c r="Z1411">
        <v>0</v>
      </c>
      <c r="AA1411">
        <v>3</v>
      </c>
      <c r="AB1411">
        <v>11</v>
      </c>
      <c r="AC1411">
        <v>0</v>
      </c>
    </row>
    <row r="1412" spans="1:29" ht="16.5" x14ac:dyDescent="0.3">
      <c r="A1412">
        <v>8783</v>
      </c>
      <c r="B1412">
        <v>1950</v>
      </c>
      <c r="C1412" t="s">
        <v>29</v>
      </c>
      <c r="D1412" t="s">
        <v>33</v>
      </c>
      <c r="E1412">
        <v>57045</v>
      </c>
      <c r="F1412">
        <v>0</v>
      </c>
      <c r="G1412">
        <v>1</v>
      </c>
      <c r="H1412" s="1">
        <v>41160</v>
      </c>
      <c r="I1412">
        <v>40</v>
      </c>
      <c r="J1412">
        <v>296</v>
      </c>
      <c r="K1412">
        <v>13</v>
      </c>
      <c r="L1412">
        <v>104</v>
      </c>
      <c r="M1412">
        <v>11</v>
      </c>
      <c r="N1412">
        <v>13</v>
      </c>
      <c r="O1412">
        <v>17</v>
      </c>
      <c r="P1412">
        <v>3</v>
      </c>
      <c r="Q1412">
        <v>4</v>
      </c>
      <c r="R1412">
        <v>2</v>
      </c>
      <c r="S1412">
        <v>9</v>
      </c>
      <c r="T1412">
        <v>3</v>
      </c>
      <c r="U1412">
        <v>0</v>
      </c>
      <c r="V1412">
        <v>0</v>
      </c>
      <c r="W1412">
        <v>0</v>
      </c>
      <c r="X1412">
        <v>0</v>
      </c>
      <c r="Y1412">
        <v>0</v>
      </c>
      <c r="Z1412">
        <v>0</v>
      </c>
      <c r="AA1412">
        <v>3</v>
      </c>
      <c r="AB1412">
        <v>11</v>
      </c>
      <c r="AC1412">
        <v>0</v>
      </c>
    </row>
    <row r="1413" spans="1:29" ht="16.5" x14ac:dyDescent="0.3">
      <c r="A1413">
        <v>10010</v>
      </c>
      <c r="B1413">
        <v>1953</v>
      </c>
      <c r="C1413" t="s">
        <v>32</v>
      </c>
      <c r="D1413" t="s">
        <v>35</v>
      </c>
      <c r="E1413">
        <v>36957</v>
      </c>
      <c r="F1413">
        <v>1</v>
      </c>
      <c r="G1413">
        <v>1</v>
      </c>
      <c r="H1413" s="1">
        <v>41158</v>
      </c>
      <c r="I1413">
        <v>43</v>
      </c>
      <c r="J1413">
        <v>100</v>
      </c>
      <c r="K1413">
        <v>2</v>
      </c>
      <c r="L1413">
        <v>16</v>
      </c>
      <c r="M1413">
        <v>2</v>
      </c>
      <c r="N1413">
        <v>1</v>
      </c>
      <c r="O1413">
        <v>31</v>
      </c>
      <c r="P1413">
        <v>4</v>
      </c>
      <c r="Q1413">
        <v>3</v>
      </c>
      <c r="R1413">
        <v>2</v>
      </c>
      <c r="S1413">
        <v>2</v>
      </c>
      <c r="T1413">
        <v>9</v>
      </c>
      <c r="U1413">
        <v>0</v>
      </c>
      <c r="V1413">
        <v>0</v>
      </c>
      <c r="W1413">
        <v>0</v>
      </c>
      <c r="X1413">
        <v>0</v>
      </c>
      <c r="Y1413">
        <v>0</v>
      </c>
      <c r="Z1413">
        <v>0</v>
      </c>
      <c r="AA1413">
        <v>3</v>
      </c>
      <c r="AB1413">
        <v>11</v>
      </c>
      <c r="AC1413">
        <v>1</v>
      </c>
    </row>
    <row r="1414" spans="1:29" ht="16.5" x14ac:dyDescent="0.3">
      <c r="A1414">
        <v>618</v>
      </c>
      <c r="B1414">
        <v>1977</v>
      </c>
      <c r="C1414" t="s">
        <v>32</v>
      </c>
      <c r="D1414" t="s">
        <v>33</v>
      </c>
      <c r="E1414">
        <v>69389</v>
      </c>
      <c r="F1414">
        <v>0</v>
      </c>
      <c r="G1414">
        <v>1</v>
      </c>
      <c r="H1414" s="1">
        <v>41180</v>
      </c>
      <c r="I1414">
        <v>17</v>
      </c>
      <c r="J1414">
        <v>422</v>
      </c>
      <c r="K1414">
        <v>7</v>
      </c>
      <c r="L1414">
        <v>238</v>
      </c>
      <c r="M1414">
        <v>69</v>
      </c>
      <c r="N1414">
        <v>46</v>
      </c>
      <c r="O1414">
        <v>15</v>
      </c>
      <c r="P1414">
        <v>1</v>
      </c>
      <c r="Q1414">
        <v>7</v>
      </c>
      <c r="R1414">
        <v>2</v>
      </c>
      <c r="S1414">
        <v>12</v>
      </c>
      <c r="T1414">
        <v>4</v>
      </c>
      <c r="U1414">
        <v>0</v>
      </c>
      <c r="V1414">
        <v>0</v>
      </c>
      <c r="W1414">
        <v>0</v>
      </c>
      <c r="X1414">
        <v>0</v>
      </c>
      <c r="Y1414">
        <v>0</v>
      </c>
      <c r="Z1414">
        <v>0</v>
      </c>
      <c r="AA1414">
        <v>3</v>
      </c>
      <c r="AB1414">
        <v>11</v>
      </c>
      <c r="AC1414">
        <v>0</v>
      </c>
    </row>
    <row r="1415" spans="1:29" ht="16.5" x14ac:dyDescent="0.3">
      <c r="A1415">
        <v>9121</v>
      </c>
      <c r="B1415">
        <v>1972</v>
      </c>
      <c r="C1415" t="s">
        <v>29</v>
      </c>
      <c r="D1415" t="s">
        <v>33</v>
      </c>
      <c r="E1415">
        <v>80134</v>
      </c>
      <c r="F1415">
        <v>1</v>
      </c>
      <c r="G1415">
        <v>0</v>
      </c>
      <c r="H1415" s="1">
        <v>41414</v>
      </c>
      <c r="I1415">
        <v>40</v>
      </c>
      <c r="J1415">
        <v>1218</v>
      </c>
      <c r="K1415">
        <v>16</v>
      </c>
      <c r="L1415">
        <v>272</v>
      </c>
      <c r="M1415">
        <v>104</v>
      </c>
      <c r="N1415">
        <v>0</v>
      </c>
      <c r="O1415">
        <v>80</v>
      </c>
      <c r="P1415">
        <v>2</v>
      </c>
      <c r="Q1415">
        <v>5</v>
      </c>
      <c r="R1415">
        <v>3</v>
      </c>
      <c r="S1415">
        <v>6</v>
      </c>
      <c r="T1415">
        <v>6</v>
      </c>
      <c r="U1415">
        <v>0</v>
      </c>
      <c r="V1415">
        <v>1</v>
      </c>
      <c r="W1415">
        <v>1</v>
      </c>
      <c r="X1415">
        <v>1</v>
      </c>
      <c r="Y1415">
        <v>0</v>
      </c>
      <c r="Z1415">
        <v>0</v>
      </c>
      <c r="AA1415">
        <v>3</v>
      </c>
      <c r="AB1415">
        <v>11</v>
      </c>
      <c r="AC1415">
        <v>1</v>
      </c>
    </row>
    <row r="1416" spans="1:29" ht="16.5" x14ac:dyDescent="0.3">
      <c r="A1416">
        <v>361</v>
      </c>
      <c r="B1416">
        <v>1969</v>
      </c>
      <c r="C1416" t="s">
        <v>34</v>
      </c>
      <c r="D1416" t="s">
        <v>33</v>
      </c>
      <c r="E1416">
        <v>43142</v>
      </c>
      <c r="F1416">
        <v>1</v>
      </c>
      <c r="G1416">
        <v>1</v>
      </c>
      <c r="H1416" s="1">
        <v>41688</v>
      </c>
      <c r="I1416">
        <v>84</v>
      </c>
      <c r="J1416">
        <v>5</v>
      </c>
      <c r="K1416">
        <v>1</v>
      </c>
      <c r="L1416">
        <v>7</v>
      </c>
      <c r="M1416">
        <v>2</v>
      </c>
      <c r="N1416">
        <v>1</v>
      </c>
      <c r="O1416">
        <v>4</v>
      </c>
      <c r="P1416">
        <v>1</v>
      </c>
      <c r="Q1416">
        <v>1</v>
      </c>
      <c r="R1416">
        <v>0</v>
      </c>
      <c r="S1416">
        <v>2</v>
      </c>
      <c r="T1416">
        <v>7</v>
      </c>
      <c r="U1416">
        <v>0</v>
      </c>
      <c r="V1416">
        <v>0</v>
      </c>
      <c r="W1416">
        <v>0</v>
      </c>
      <c r="X1416">
        <v>0</v>
      </c>
      <c r="Y1416">
        <v>0</v>
      </c>
      <c r="Z1416">
        <v>0</v>
      </c>
      <c r="AA1416">
        <v>3</v>
      </c>
      <c r="AB1416">
        <v>11</v>
      </c>
      <c r="AC1416">
        <v>0</v>
      </c>
    </row>
    <row r="1417" spans="1:29" ht="16.5" x14ac:dyDescent="0.3">
      <c r="A1417">
        <v>4310</v>
      </c>
      <c r="B1417">
        <v>1944</v>
      </c>
      <c r="C1417" t="s">
        <v>29</v>
      </c>
      <c r="D1417" t="s">
        <v>33</v>
      </c>
      <c r="E1417">
        <v>80589</v>
      </c>
      <c r="F1417">
        <v>0</v>
      </c>
      <c r="G1417">
        <v>0</v>
      </c>
      <c r="H1417" s="1">
        <v>41661</v>
      </c>
      <c r="I1417">
        <v>25</v>
      </c>
      <c r="J1417">
        <v>507</v>
      </c>
      <c r="K1417">
        <v>93</v>
      </c>
      <c r="L1417">
        <v>520</v>
      </c>
      <c r="M1417">
        <v>242</v>
      </c>
      <c r="N1417">
        <v>40</v>
      </c>
      <c r="O1417">
        <v>26</v>
      </c>
      <c r="P1417">
        <v>1</v>
      </c>
      <c r="Q1417">
        <v>5</v>
      </c>
      <c r="R1417">
        <v>10</v>
      </c>
      <c r="S1417">
        <v>5</v>
      </c>
      <c r="T1417">
        <v>1</v>
      </c>
      <c r="U1417">
        <v>0</v>
      </c>
      <c r="V1417">
        <v>0</v>
      </c>
      <c r="W1417">
        <v>0</v>
      </c>
      <c r="X1417">
        <v>1</v>
      </c>
      <c r="Y1417">
        <v>0</v>
      </c>
      <c r="Z1417">
        <v>0</v>
      </c>
      <c r="AA1417">
        <v>3</v>
      </c>
      <c r="AB1417">
        <v>11</v>
      </c>
      <c r="AC1417">
        <v>1</v>
      </c>
    </row>
    <row r="1418" spans="1:29" ht="16.5" x14ac:dyDescent="0.3">
      <c r="A1418">
        <v>2678</v>
      </c>
      <c r="B1418">
        <v>1990</v>
      </c>
      <c r="C1418" t="s">
        <v>29</v>
      </c>
      <c r="D1418" t="s">
        <v>30</v>
      </c>
      <c r="E1418">
        <v>34412</v>
      </c>
      <c r="F1418">
        <v>1</v>
      </c>
      <c r="G1418">
        <v>0</v>
      </c>
      <c r="H1418" s="1">
        <v>41318</v>
      </c>
      <c r="I1418">
        <v>62</v>
      </c>
      <c r="J1418">
        <v>52</v>
      </c>
      <c r="K1418">
        <v>12</v>
      </c>
      <c r="L1418">
        <v>50</v>
      </c>
      <c r="M1418">
        <v>4</v>
      </c>
      <c r="N1418">
        <v>36</v>
      </c>
      <c r="O1418">
        <v>55</v>
      </c>
      <c r="P1418">
        <v>3</v>
      </c>
      <c r="Q1418">
        <v>5</v>
      </c>
      <c r="R1418">
        <v>0</v>
      </c>
      <c r="S1418">
        <v>3</v>
      </c>
      <c r="T1418">
        <v>9</v>
      </c>
      <c r="U1418">
        <v>0</v>
      </c>
      <c r="V1418">
        <v>0</v>
      </c>
      <c r="W1418">
        <v>0</v>
      </c>
      <c r="X1418">
        <v>0</v>
      </c>
      <c r="Y1418">
        <v>0</v>
      </c>
      <c r="Z1418">
        <v>0</v>
      </c>
      <c r="AA1418">
        <v>3</v>
      </c>
      <c r="AB1418">
        <v>11</v>
      </c>
      <c r="AC1418">
        <v>0</v>
      </c>
    </row>
    <row r="1419" spans="1:29" ht="16.5" x14ac:dyDescent="0.3">
      <c r="A1419">
        <v>6376</v>
      </c>
      <c r="B1419">
        <v>1979</v>
      </c>
      <c r="C1419" t="s">
        <v>29</v>
      </c>
      <c r="D1419" t="s">
        <v>30</v>
      </c>
      <c r="E1419">
        <v>57537</v>
      </c>
      <c r="F1419">
        <v>1</v>
      </c>
      <c r="G1419">
        <v>0</v>
      </c>
      <c r="H1419" s="1">
        <v>41435</v>
      </c>
      <c r="I1419">
        <v>83</v>
      </c>
      <c r="J1419">
        <v>191</v>
      </c>
      <c r="K1419">
        <v>56</v>
      </c>
      <c r="L1419">
        <v>139</v>
      </c>
      <c r="M1419">
        <v>51</v>
      </c>
      <c r="N1419">
        <v>8</v>
      </c>
      <c r="O1419">
        <v>100</v>
      </c>
      <c r="P1419">
        <v>4</v>
      </c>
      <c r="Q1419">
        <v>4</v>
      </c>
      <c r="R1419">
        <v>3</v>
      </c>
      <c r="S1419">
        <v>8</v>
      </c>
      <c r="T1419">
        <v>4</v>
      </c>
      <c r="U1419">
        <v>0</v>
      </c>
      <c r="V1419">
        <v>0</v>
      </c>
      <c r="W1419">
        <v>0</v>
      </c>
      <c r="X1419">
        <v>0</v>
      </c>
      <c r="Y1419">
        <v>0</v>
      </c>
      <c r="Z1419">
        <v>0</v>
      </c>
      <c r="AA1419">
        <v>3</v>
      </c>
      <c r="AB1419">
        <v>11</v>
      </c>
      <c r="AC1419">
        <v>0</v>
      </c>
    </row>
    <row r="1420" spans="1:29" ht="16.5" x14ac:dyDescent="0.3">
      <c r="A1420">
        <v>524</v>
      </c>
      <c r="B1420">
        <v>1966</v>
      </c>
      <c r="C1420" t="s">
        <v>36</v>
      </c>
      <c r="D1420" t="s">
        <v>31</v>
      </c>
      <c r="E1420">
        <v>22634</v>
      </c>
      <c r="F1420">
        <v>0</v>
      </c>
      <c r="G1420">
        <v>0</v>
      </c>
      <c r="H1420" s="1">
        <v>41290</v>
      </c>
      <c r="I1420">
        <v>47</v>
      </c>
      <c r="J1420">
        <v>2</v>
      </c>
      <c r="K1420">
        <v>23</v>
      </c>
      <c r="L1420">
        <v>11</v>
      </c>
      <c r="M1420">
        <v>8</v>
      </c>
      <c r="N1420">
        <v>6</v>
      </c>
      <c r="O1420">
        <v>46</v>
      </c>
      <c r="P1420">
        <v>1</v>
      </c>
      <c r="Q1420">
        <v>2</v>
      </c>
      <c r="R1420">
        <v>1</v>
      </c>
      <c r="S1420">
        <v>2</v>
      </c>
      <c r="T1420">
        <v>8</v>
      </c>
      <c r="U1420">
        <v>0</v>
      </c>
      <c r="V1420">
        <v>0</v>
      </c>
      <c r="W1420">
        <v>0</v>
      </c>
      <c r="X1420">
        <v>0</v>
      </c>
      <c r="Y1420">
        <v>0</v>
      </c>
      <c r="Z1420">
        <v>0</v>
      </c>
      <c r="AA1420">
        <v>3</v>
      </c>
      <c r="AB1420">
        <v>11</v>
      </c>
      <c r="AC1420">
        <v>0</v>
      </c>
    </row>
    <row r="1421" spans="1:29" ht="16.5" x14ac:dyDescent="0.3">
      <c r="A1421">
        <v>10341</v>
      </c>
      <c r="B1421">
        <v>1948</v>
      </c>
      <c r="C1421" t="s">
        <v>29</v>
      </c>
      <c r="D1421" t="s">
        <v>31</v>
      </c>
      <c r="E1421">
        <v>51315</v>
      </c>
      <c r="F1421">
        <v>0</v>
      </c>
      <c r="G1421">
        <v>0</v>
      </c>
      <c r="H1421" s="1">
        <v>41693</v>
      </c>
      <c r="I1421">
        <v>45</v>
      </c>
      <c r="J1421">
        <v>68</v>
      </c>
      <c r="K1421">
        <v>28</v>
      </c>
      <c r="L1421">
        <v>39</v>
      </c>
      <c r="M1421">
        <v>16</v>
      </c>
      <c r="N1421">
        <v>30</v>
      </c>
      <c r="O1421">
        <v>41</v>
      </c>
      <c r="P1421">
        <v>1</v>
      </c>
      <c r="Q1421">
        <v>2</v>
      </c>
      <c r="R1421">
        <v>2</v>
      </c>
      <c r="S1421">
        <v>5</v>
      </c>
      <c r="T1421">
        <v>2</v>
      </c>
      <c r="U1421">
        <v>0</v>
      </c>
      <c r="V1421">
        <v>0</v>
      </c>
      <c r="W1421">
        <v>0</v>
      </c>
      <c r="X1421">
        <v>0</v>
      </c>
      <c r="Y1421">
        <v>0</v>
      </c>
      <c r="Z1421">
        <v>0</v>
      </c>
      <c r="AA1421">
        <v>3</v>
      </c>
      <c r="AB1421">
        <v>11</v>
      </c>
      <c r="AC1421">
        <v>0</v>
      </c>
    </row>
    <row r="1422" spans="1:29" ht="16.5" x14ac:dyDescent="0.3">
      <c r="A1422">
        <v>5654</v>
      </c>
      <c r="B1422">
        <v>1972</v>
      </c>
      <c r="C1422" t="s">
        <v>29</v>
      </c>
      <c r="D1422" t="s">
        <v>33</v>
      </c>
      <c r="E1422">
        <v>36026</v>
      </c>
      <c r="F1422">
        <v>2</v>
      </c>
      <c r="G1422">
        <v>1</v>
      </c>
      <c r="H1422" s="1">
        <v>41714</v>
      </c>
      <c r="I1422">
        <v>34</v>
      </c>
      <c r="J1422">
        <v>20</v>
      </c>
      <c r="K1422">
        <v>4</v>
      </c>
      <c r="L1422">
        <v>10</v>
      </c>
      <c r="M1422">
        <v>6</v>
      </c>
      <c r="N1422">
        <v>4</v>
      </c>
      <c r="O1422">
        <v>17</v>
      </c>
      <c r="P1422">
        <v>2</v>
      </c>
      <c r="Q1422">
        <v>2</v>
      </c>
      <c r="R1422">
        <v>0</v>
      </c>
      <c r="S1422">
        <v>3</v>
      </c>
      <c r="T1422">
        <v>6</v>
      </c>
      <c r="U1422">
        <v>0</v>
      </c>
      <c r="V1422">
        <v>0</v>
      </c>
      <c r="W1422">
        <v>0</v>
      </c>
      <c r="X1422">
        <v>0</v>
      </c>
      <c r="Y1422">
        <v>0</v>
      </c>
      <c r="Z1422">
        <v>0</v>
      </c>
      <c r="AA1422">
        <v>3</v>
      </c>
      <c r="AB1422">
        <v>11</v>
      </c>
      <c r="AC1422">
        <v>0</v>
      </c>
    </row>
    <row r="1423" spans="1:29" ht="16.5" x14ac:dyDescent="0.3">
      <c r="A1423">
        <v>4098</v>
      </c>
      <c r="B1423">
        <v>1973</v>
      </c>
      <c r="C1423" t="s">
        <v>29</v>
      </c>
      <c r="D1423" t="s">
        <v>33</v>
      </c>
      <c r="E1423">
        <v>24639</v>
      </c>
      <c r="F1423">
        <v>1</v>
      </c>
      <c r="G1423">
        <v>1</v>
      </c>
      <c r="H1423" s="1">
        <v>41667</v>
      </c>
      <c r="I1423">
        <v>3</v>
      </c>
      <c r="J1423">
        <v>20</v>
      </c>
      <c r="K1423">
        <v>3</v>
      </c>
      <c r="L1423">
        <v>16</v>
      </c>
      <c r="M1423">
        <v>0</v>
      </c>
      <c r="N1423">
        <v>4</v>
      </c>
      <c r="O1423">
        <v>1</v>
      </c>
      <c r="P1423">
        <v>3</v>
      </c>
      <c r="Q1423">
        <v>2</v>
      </c>
      <c r="R1423">
        <v>0</v>
      </c>
      <c r="S1423">
        <v>4</v>
      </c>
      <c r="T1423">
        <v>6</v>
      </c>
      <c r="U1423">
        <v>0</v>
      </c>
      <c r="V1423">
        <v>0</v>
      </c>
      <c r="W1423">
        <v>0</v>
      </c>
      <c r="X1423">
        <v>0</v>
      </c>
      <c r="Y1423">
        <v>0</v>
      </c>
      <c r="Z1423">
        <v>0</v>
      </c>
      <c r="AA1423">
        <v>3</v>
      </c>
      <c r="AB1423">
        <v>11</v>
      </c>
      <c r="AC1423">
        <v>0</v>
      </c>
    </row>
    <row r="1424" spans="1:29" ht="16.5" x14ac:dyDescent="0.3">
      <c r="A1424">
        <v>5824</v>
      </c>
      <c r="B1424">
        <v>1972</v>
      </c>
      <c r="C1424" t="s">
        <v>32</v>
      </c>
      <c r="D1424" t="s">
        <v>31</v>
      </c>
      <c r="E1424">
        <v>34578</v>
      </c>
      <c r="F1424">
        <v>2</v>
      </c>
      <c r="G1424">
        <v>1</v>
      </c>
      <c r="H1424" s="1">
        <v>41740</v>
      </c>
      <c r="I1424">
        <v>1</v>
      </c>
      <c r="J1424">
        <v>7</v>
      </c>
      <c r="K1424">
        <v>0</v>
      </c>
      <c r="L1424">
        <v>1</v>
      </c>
      <c r="M1424">
        <v>0</v>
      </c>
      <c r="N1424">
        <v>0</v>
      </c>
      <c r="O1424">
        <v>0</v>
      </c>
      <c r="P1424">
        <v>1</v>
      </c>
      <c r="Q1424">
        <v>1</v>
      </c>
      <c r="R1424">
        <v>0</v>
      </c>
      <c r="S1424">
        <v>2</v>
      </c>
      <c r="T1424">
        <v>6</v>
      </c>
      <c r="U1424">
        <v>0</v>
      </c>
      <c r="V1424">
        <v>0</v>
      </c>
      <c r="W1424">
        <v>0</v>
      </c>
      <c r="X1424">
        <v>0</v>
      </c>
      <c r="Y1424">
        <v>0</v>
      </c>
      <c r="Z1424">
        <v>0</v>
      </c>
      <c r="AA1424">
        <v>3</v>
      </c>
      <c r="AB1424">
        <v>11</v>
      </c>
      <c r="AC1424">
        <v>0</v>
      </c>
    </row>
    <row r="1425" spans="1:29" ht="16.5" x14ac:dyDescent="0.3">
      <c r="A1425">
        <v>7000</v>
      </c>
      <c r="B1425">
        <v>1972</v>
      </c>
      <c r="C1425" t="s">
        <v>37</v>
      </c>
      <c r="D1425" t="s">
        <v>30</v>
      </c>
      <c r="E1425">
        <v>65704</v>
      </c>
      <c r="F1425">
        <v>0</v>
      </c>
      <c r="G1425">
        <v>0</v>
      </c>
      <c r="H1425" s="1">
        <v>41560</v>
      </c>
      <c r="I1425">
        <v>18</v>
      </c>
      <c r="J1425">
        <v>279</v>
      </c>
      <c r="K1425">
        <v>172</v>
      </c>
      <c r="L1425">
        <v>74</v>
      </c>
      <c r="M1425">
        <v>38</v>
      </c>
      <c r="N1425">
        <v>8</v>
      </c>
      <c r="O1425">
        <v>246</v>
      </c>
      <c r="P1425">
        <v>1</v>
      </c>
      <c r="Q1425">
        <v>2</v>
      </c>
      <c r="R1425">
        <v>10</v>
      </c>
      <c r="S1425">
        <v>10</v>
      </c>
      <c r="T1425">
        <v>1</v>
      </c>
      <c r="U1425">
        <v>0</v>
      </c>
      <c r="V1425">
        <v>0</v>
      </c>
      <c r="W1425">
        <v>0</v>
      </c>
      <c r="X1425">
        <v>0</v>
      </c>
      <c r="Y1425">
        <v>0</v>
      </c>
      <c r="Z1425">
        <v>0</v>
      </c>
      <c r="AA1425">
        <v>3</v>
      </c>
      <c r="AB1425">
        <v>11</v>
      </c>
      <c r="AC1425">
        <v>0</v>
      </c>
    </row>
    <row r="1426" spans="1:29" ht="16.5" x14ac:dyDescent="0.3">
      <c r="A1426">
        <v>2561</v>
      </c>
      <c r="B1426">
        <v>1966</v>
      </c>
      <c r="C1426" t="s">
        <v>29</v>
      </c>
      <c r="D1426" t="s">
        <v>30</v>
      </c>
      <c r="E1426">
        <v>63810</v>
      </c>
      <c r="F1426">
        <v>0</v>
      </c>
      <c r="G1426">
        <v>1</v>
      </c>
      <c r="H1426" s="1">
        <v>41224</v>
      </c>
      <c r="I1426">
        <v>45</v>
      </c>
      <c r="J1426">
        <v>977</v>
      </c>
      <c r="K1426">
        <v>12</v>
      </c>
      <c r="L1426">
        <v>253</v>
      </c>
      <c r="M1426">
        <v>16</v>
      </c>
      <c r="N1426">
        <v>12</v>
      </c>
      <c r="O1426">
        <v>101</v>
      </c>
      <c r="P1426">
        <v>4</v>
      </c>
      <c r="Q1426">
        <v>4</v>
      </c>
      <c r="R1426">
        <v>3</v>
      </c>
      <c r="S1426">
        <v>12</v>
      </c>
      <c r="T1426">
        <v>8</v>
      </c>
      <c r="U1426">
        <v>0</v>
      </c>
      <c r="V1426">
        <v>1</v>
      </c>
      <c r="W1426">
        <v>0</v>
      </c>
      <c r="X1426">
        <v>0</v>
      </c>
      <c r="Y1426">
        <v>0</v>
      </c>
      <c r="Z1426">
        <v>0</v>
      </c>
      <c r="AA1426">
        <v>3</v>
      </c>
      <c r="AB1426">
        <v>11</v>
      </c>
      <c r="AC1426">
        <v>0</v>
      </c>
    </row>
    <row r="1427" spans="1:29" ht="16.5" x14ac:dyDescent="0.3">
      <c r="A1427">
        <v>5229</v>
      </c>
      <c r="B1427">
        <v>1969</v>
      </c>
      <c r="C1427" t="s">
        <v>32</v>
      </c>
      <c r="D1427" t="s">
        <v>31</v>
      </c>
      <c r="E1427">
        <v>54132</v>
      </c>
      <c r="F1427">
        <v>0</v>
      </c>
      <c r="G1427">
        <v>1</v>
      </c>
      <c r="H1427" s="1">
        <v>41686</v>
      </c>
      <c r="I1427">
        <v>81</v>
      </c>
      <c r="J1427">
        <v>30</v>
      </c>
      <c r="K1427">
        <v>1</v>
      </c>
      <c r="L1427">
        <v>8</v>
      </c>
      <c r="M1427">
        <v>0</v>
      </c>
      <c r="N1427">
        <v>0</v>
      </c>
      <c r="O1427">
        <v>3</v>
      </c>
      <c r="P1427">
        <v>1</v>
      </c>
      <c r="Q1427">
        <v>1</v>
      </c>
      <c r="R1427">
        <v>0</v>
      </c>
      <c r="S1427">
        <v>3</v>
      </c>
      <c r="T1427">
        <v>7</v>
      </c>
      <c r="U1427">
        <v>0</v>
      </c>
      <c r="V1427">
        <v>0</v>
      </c>
      <c r="W1427">
        <v>0</v>
      </c>
      <c r="X1427">
        <v>0</v>
      </c>
      <c r="Y1427">
        <v>0</v>
      </c>
      <c r="Z1427">
        <v>0</v>
      </c>
      <c r="AA1427">
        <v>3</v>
      </c>
      <c r="AB1427">
        <v>11</v>
      </c>
      <c r="AC1427">
        <v>0</v>
      </c>
    </row>
    <row r="1428" spans="1:29" ht="16.5" x14ac:dyDescent="0.3">
      <c r="A1428">
        <v>4086</v>
      </c>
      <c r="B1428">
        <v>1959</v>
      </c>
      <c r="C1428" t="s">
        <v>29</v>
      </c>
      <c r="D1428" t="s">
        <v>33</v>
      </c>
      <c r="E1428">
        <v>18690</v>
      </c>
      <c r="F1428">
        <v>0</v>
      </c>
      <c r="G1428">
        <v>0</v>
      </c>
      <c r="H1428" s="1">
        <v>41271</v>
      </c>
      <c r="I1428">
        <v>77</v>
      </c>
      <c r="J1428">
        <v>6</v>
      </c>
      <c r="K1428">
        <v>1</v>
      </c>
      <c r="L1428">
        <v>7</v>
      </c>
      <c r="M1428">
        <v>23</v>
      </c>
      <c r="N1428">
        <v>4</v>
      </c>
      <c r="O1428">
        <v>19</v>
      </c>
      <c r="P1428">
        <v>1</v>
      </c>
      <c r="Q1428">
        <v>1</v>
      </c>
      <c r="R1428">
        <v>1</v>
      </c>
      <c r="S1428">
        <v>2</v>
      </c>
      <c r="T1428">
        <v>8</v>
      </c>
      <c r="U1428">
        <v>0</v>
      </c>
      <c r="V1428">
        <v>0</v>
      </c>
      <c r="W1428">
        <v>0</v>
      </c>
      <c r="X1428">
        <v>0</v>
      </c>
      <c r="Y1428">
        <v>0</v>
      </c>
      <c r="Z1428">
        <v>0</v>
      </c>
      <c r="AA1428">
        <v>3</v>
      </c>
      <c r="AB1428">
        <v>11</v>
      </c>
      <c r="AC1428">
        <v>0</v>
      </c>
    </row>
    <row r="1429" spans="1:29" ht="16.5" x14ac:dyDescent="0.3">
      <c r="A1429">
        <v>2428</v>
      </c>
      <c r="B1429">
        <v>1970</v>
      </c>
      <c r="C1429" t="s">
        <v>29</v>
      </c>
      <c r="D1429" t="s">
        <v>33</v>
      </c>
      <c r="E1429">
        <v>28164</v>
      </c>
      <c r="F1429">
        <v>1</v>
      </c>
      <c r="G1429">
        <v>0</v>
      </c>
      <c r="H1429" s="1">
        <v>41398</v>
      </c>
      <c r="I1429">
        <v>23</v>
      </c>
      <c r="J1429">
        <v>3</v>
      </c>
      <c r="K1429">
        <v>18</v>
      </c>
      <c r="L1429">
        <v>26</v>
      </c>
      <c r="M1429">
        <v>11</v>
      </c>
      <c r="N1429">
        <v>8</v>
      </c>
      <c r="O1429">
        <v>12</v>
      </c>
      <c r="P1429">
        <v>3</v>
      </c>
      <c r="Q1429">
        <v>2</v>
      </c>
      <c r="R1429">
        <v>0</v>
      </c>
      <c r="S1429">
        <v>4</v>
      </c>
      <c r="T1429">
        <v>7</v>
      </c>
      <c r="U1429">
        <v>0</v>
      </c>
      <c r="V1429">
        <v>0</v>
      </c>
      <c r="W1429">
        <v>0</v>
      </c>
      <c r="X1429">
        <v>0</v>
      </c>
      <c r="Y1429">
        <v>0</v>
      </c>
      <c r="Z1429">
        <v>0</v>
      </c>
      <c r="AA1429">
        <v>3</v>
      </c>
      <c r="AB1429">
        <v>11</v>
      </c>
      <c r="AC1429">
        <v>0</v>
      </c>
    </row>
    <row r="1430" spans="1:29" ht="16.5" x14ac:dyDescent="0.3">
      <c r="A1430">
        <v>8254</v>
      </c>
      <c r="B1430">
        <v>1974</v>
      </c>
      <c r="C1430" t="s">
        <v>32</v>
      </c>
      <c r="D1430" t="s">
        <v>33</v>
      </c>
      <c r="E1430">
        <v>34596</v>
      </c>
      <c r="F1430">
        <v>1</v>
      </c>
      <c r="G1430">
        <v>0</v>
      </c>
      <c r="H1430" s="1">
        <v>41377</v>
      </c>
      <c r="I1430">
        <v>48</v>
      </c>
      <c r="J1430">
        <v>14</v>
      </c>
      <c r="K1430">
        <v>0</v>
      </c>
      <c r="L1430">
        <v>2</v>
      </c>
      <c r="M1430">
        <v>0</v>
      </c>
      <c r="N1430">
        <v>0</v>
      </c>
      <c r="O1430">
        <v>7</v>
      </c>
      <c r="P1430">
        <v>1</v>
      </c>
      <c r="Q1430">
        <v>1</v>
      </c>
      <c r="R1430">
        <v>0</v>
      </c>
      <c r="S1430">
        <v>2</v>
      </c>
      <c r="T1430">
        <v>8</v>
      </c>
      <c r="U1430">
        <v>0</v>
      </c>
      <c r="V1430">
        <v>0</v>
      </c>
      <c r="W1430">
        <v>0</v>
      </c>
      <c r="X1430">
        <v>0</v>
      </c>
      <c r="Y1430">
        <v>0</v>
      </c>
      <c r="Z1430">
        <v>0</v>
      </c>
      <c r="AA1430">
        <v>3</v>
      </c>
      <c r="AB1430">
        <v>11</v>
      </c>
      <c r="AC1430">
        <v>0</v>
      </c>
    </row>
    <row r="1431" spans="1:29" ht="16.5" x14ac:dyDescent="0.3">
      <c r="A1431">
        <v>2836</v>
      </c>
      <c r="B1431">
        <v>1972</v>
      </c>
      <c r="C1431" t="s">
        <v>32</v>
      </c>
      <c r="D1431" t="s">
        <v>33</v>
      </c>
      <c r="E1431">
        <v>43269</v>
      </c>
      <c r="F1431">
        <v>1</v>
      </c>
      <c r="G1431">
        <v>0</v>
      </c>
      <c r="H1431" s="1">
        <v>41533</v>
      </c>
      <c r="I1431">
        <v>61</v>
      </c>
      <c r="J1431">
        <v>10</v>
      </c>
      <c r="K1431">
        <v>1</v>
      </c>
      <c r="L1431">
        <v>7</v>
      </c>
      <c r="M1431">
        <v>0</v>
      </c>
      <c r="N1431">
        <v>0</v>
      </c>
      <c r="O1431">
        <v>1</v>
      </c>
      <c r="P1431">
        <v>1</v>
      </c>
      <c r="Q1431">
        <v>1</v>
      </c>
      <c r="R1431">
        <v>0</v>
      </c>
      <c r="S1431">
        <v>2</v>
      </c>
      <c r="T1431">
        <v>8</v>
      </c>
      <c r="U1431">
        <v>0</v>
      </c>
      <c r="V1431">
        <v>0</v>
      </c>
      <c r="W1431">
        <v>0</v>
      </c>
      <c r="X1431">
        <v>0</v>
      </c>
      <c r="Y1431">
        <v>0</v>
      </c>
      <c r="Z1431">
        <v>0</v>
      </c>
      <c r="AA1431">
        <v>3</v>
      </c>
      <c r="AB1431">
        <v>11</v>
      </c>
      <c r="AC1431">
        <v>0</v>
      </c>
    </row>
    <row r="1432" spans="1:29" ht="16.5" x14ac:dyDescent="0.3">
      <c r="A1432">
        <v>8418</v>
      </c>
      <c r="B1432">
        <v>1958</v>
      </c>
      <c r="C1432" t="s">
        <v>37</v>
      </c>
      <c r="D1432" t="s">
        <v>30</v>
      </c>
      <c r="E1432">
        <v>38741</v>
      </c>
      <c r="F1432">
        <v>1</v>
      </c>
      <c r="G1432">
        <v>1</v>
      </c>
      <c r="H1432" s="1">
        <v>41728</v>
      </c>
      <c r="I1432">
        <v>60</v>
      </c>
      <c r="J1432">
        <v>7</v>
      </c>
      <c r="K1432">
        <v>10</v>
      </c>
      <c r="L1432">
        <v>17</v>
      </c>
      <c r="M1432">
        <v>8</v>
      </c>
      <c r="N1432">
        <v>6</v>
      </c>
      <c r="O1432">
        <v>13</v>
      </c>
      <c r="P1432">
        <v>2</v>
      </c>
      <c r="Q1432">
        <v>2</v>
      </c>
      <c r="R1432">
        <v>0</v>
      </c>
      <c r="S1432">
        <v>3</v>
      </c>
      <c r="T1432">
        <v>7</v>
      </c>
      <c r="U1432">
        <v>0</v>
      </c>
      <c r="V1432">
        <v>0</v>
      </c>
      <c r="W1432">
        <v>0</v>
      </c>
      <c r="X1432">
        <v>0</v>
      </c>
      <c r="Y1432">
        <v>0</v>
      </c>
      <c r="Z1432">
        <v>0</v>
      </c>
      <c r="AA1432">
        <v>3</v>
      </c>
      <c r="AB1432">
        <v>11</v>
      </c>
      <c r="AC1432">
        <v>0</v>
      </c>
    </row>
    <row r="1433" spans="1:29" ht="16.5" x14ac:dyDescent="0.3">
      <c r="A1433">
        <v>1362</v>
      </c>
      <c r="B1433">
        <v>1972</v>
      </c>
      <c r="C1433" t="s">
        <v>29</v>
      </c>
      <c r="D1433" t="s">
        <v>30</v>
      </c>
      <c r="E1433">
        <v>31907</v>
      </c>
      <c r="F1433">
        <v>0</v>
      </c>
      <c r="G1433">
        <v>0</v>
      </c>
      <c r="H1433" s="1">
        <v>41337</v>
      </c>
      <c r="I1433">
        <v>75</v>
      </c>
      <c r="J1433">
        <v>33</v>
      </c>
      <c r="K1433">
        <v>87</v>
      </c>
      <c r="L1433">
        <v>64</v>
      </c>
      <c r="M1433">
        <v>175</v>
      </c>
      <c r="N1433">
        <v>16</v>
      </c>
      <c r="O1433">
        <v>74</v>
      </c>
      <c r="P1433">
        <v>1</v>
      </c>
      <c r="Q1433">
        <v>6</v>
      </c>
      <c r="R1433">
        <v>1</v>
      </c>
      <c r="S1433">
        <v>6</v>
      </c>
      <c r="T1433">
        <v>7</v>
      </c>
      <c r="U1433">
        <v>0</v>
      </c>
      <c r="V1433">
        <v>0</v>
      </c>
      <c r="W1433">
        <v>0</v>
      </c>
      <c r="X1433">
        <v>0</v>
      </c>
      <c r="Y1433">
        <v>0</v>
      </c>
      <c r="Z1433">
        <v>0</v>
      </c>
      <c r="AA1433">
        <v>3</v>
      </c>
      <c r="AB1433">
        <v>11</v>
      </c>
      <c r="AC1433">
        <v>0</v>
      </c>
    </row>
    <row r="1434" spans="1:29" ht="16.5" x14ac:dyDescent="0.3">
      <c r="A1434">
        <v>7152</v>
      </c>
      <c r="B1434">
        <v>1983</v>
      </c>
      <c r="C1434" t="s">
        <v>34</v>
      </c>
      <c r="D1434" t="s">
        <v>33</v>
      </c>
      <c r="E1434">
        <v>27100</v>
      </c>
      <c r="F1434">
        <v>1</v>
      </c>
      <c r="G1434">
        <v>0</v>
      </c>
      <c r="H1434" s="1">
        <v>41369</v>
      </c>
      <c r="I1434">
        <v>64</v>
      </c>
      <c r="J1434">
        <v>12</v>
      </c>
      <c r="K1434">
        <v>0</v>
      </c>
      <c r="L1434">
        <v>13</v>
      </c>
      <c r="M1434">
        <v>2</v>
      </c>
      <c r="N1434">
        <v>0</v>
      </c>
      <c r="O1434">
        <v>10</v>
      </c>
      <c r="P1434">
        <v>1</v>
      </c>
      <c r="Q1434">
        <v>1</v>
      </c>
      <c r="R1434">
        <v>0</v>
      </c>
      <c r="S1434">
        <v>3</v>
      </c>
      <c r="T1434">
        <v>7</v>
      </c>
      <c r="U1434">
        <v>0</v>
      </c>
      <c r="V1434">
        <v>0</v>
      </c>
      <c r="W1434">
        <v>0</v>
      </c>
      <c r="X1434">
        <v>0</v>
      </c>
      <c r="Y1434">
        <v>0</v>
      </c>
      <c r="Z1434">
        <v>0</v>
      </c>
      <c r="AA1434">
        <v>3</v>
      </c>
      <c r="AB1434">
        <v>11</v>
      </c>
      <c r="AC1434">
        <v>0</v>
      </c>
    </row>
    <row r="1435" spans="1:29" ht="16.5" x14ac:dyDescent="0.3">
      <c r="A1435">
        <v>10033</v>
      </c>
      <c r="B1435">
        <v>1973</v>
      </c>
      <c r="C1435" t="s">
        <v>37</v>
      </c>
      <c r="D1435" t="s">
        <v>35</v>
      </c>
      <c r="E1435">
        <v>31163</v>
      </c>
      <c r="F1435">
        <v>1</v>
      </c>
      <c r="G1435">
        <v>0</v>
      </c>
      <c r="H1435" s="1">
        <v>41683</v>
      </c>
      <c r="I1435">
        <v>54</v>
      </c>
      <c r="J1435">
        <v>2</v>
      </c>
      <c r="K1435">
        <v>3</v>
      </c>
      <c r="L1435">
        <v>10</v>
      </c>
      <c r="M1435">
        <v>11</v>
      </c>
      <c r="N1435">
        <v>2</v>
      </c>
      <c r="O1435">
        <v>10</v>
      </c>
      <c r="P1435">
        <v>1</v>
      </c>
      <c r="Q1435">
        <v>1</v>
      </c>
      <c r="R1435">
        <v>0</v>
      </c>
      <c r="S1435">
        <v>3</v>
      </c>
      <c r="T1435">
        <v>6</v>
      </c>
      <c r="U1435">
        <v>0</v>
      </c>
      <c r="V1435">
        <v>0</v>
      </c>
      <c r="W1435">
        <v>0</v>
      </c>
      <c r="X1435">
        <v>0</v>
      </c>
      <c r="Y1435">
        <v>0</v>
      </c>
      <c r="Z1435">
        <v>0</v>
      </c>
      <c r="AA1435">
        <v>3</v>
      </c>
      <c r="AB1435">
        <v>11</v>
      </c>
      <c r="AC1435">
        <v>0</v>
      </c>
    </row>
    <row r="1436" spans="1:29" ht="16.5" x14ac:dyDescent="0.3">
      <c r="A1436">
        <v>9349</v>
      </c>
      <c r="B1436">
        <v>1985</v>
      </c>
      <c r="C1436" t="s">
        <v>29</v>
      </c>
      <c r="D1436" t="s">
        <v>33</v>
      </c>
      <c r="E1436">
        <v>92533</v>
      </c>
      <c r="F1436">
        <v>0</v>
      </c>
      <c r="G1436">
        <v>0</v>
      </c>
      <c r="H1436" s="1">
        <v>41627</v>
      </c>
      <c r="I1436">
        <v>84</v>
      </c>
      <c r="J1436">
        <v>693</v>
      </c>
      <c r="K1436">
        <v>21</v>
      </c>
      <c r="L1436">
        <v>118</v>
      </c>
      <c r="M1436">
        <v>110</v>
      </c>
      <c r="N1436">
        <v>147</v>
      </c>
      <c r="O1436">
        <v>42</v>
      </c>
      <c r="P1436">
        <v>1</v>
      </c>
      <c r="Q1436">
        <v>6</v>
      </c>
      <c r="R1436">
        <v>5</v>
      </c>
      <c r="S1436">
        <v>11</v>
      </c>
      <c r="T1436">
        <v>2</v>
      </c>
      <c r="U1436">
        <v>0</v>
      </c>
      <c r="V1436">
        <v>0</v>
      </c>
      <c r="W1436">
        <v>1</v>
      </c>
      <c r="X1436">
        <v>1</v>
      </c>
      <c r="Y1436">
        <v>0</v>
      </c>
      <c r="Z1436">
        <v>0</v>
      </c>
      <c r="AA1436">
        <v>3</v>
      </c>
      <c r="AB1436">
        <v>11</v>
      </c>
      <c r="AC1436">
        <v>0</v>
      </c>
    </row>
    <row r="1437" spans="1:29" ht="16.5" x14ac:dyDescent="0.3">
      <c r="A1437">
        <v>274</v>
      </c>
      <c r="B1437">
        <v>1973</v>
      </c>
      <c r="C1437" t="s">
        <v>29</v>
      </c>
      <c r="D1437" t="s">
        <v>30</v>
      </c>
      <c r="E1437">
        <v>34853</v>
      </c>
      <c r="F1437">
        <v>1</v>
      </c>
      <c r="G1437">
        <v>1</v>
      </c>
      <c r="H1437" s="1">
        <v>41631</v>
      </c>
      <c r="I1437">
        <v>75</v>
      </c>
      <c r="J1437">
        <v>9</v>
      </c>
      <c r="K1437">
        <v>3</v>
      </c>
      <c r="L1437">
        <v>15</v>
      </c>
      <c r="M1437">
        <v>2</v>
      </c>
      <c r="N1437">
        <v>3</v>
      </c>
      <c r="O1437">
        <v>2</v>
      </c>
      <c r="P1437">
        <v>2</v>
      </c>
      <c r="Q1437">
        <v>2</v>
      </c>
      <c r="R1437">
        <v>0</v>
      </c>
      <c r="S1437">
        <v>3</v>
      </c>
      <c r="T1437">
        <v>6</v>
      </c>
      <c r="U1437">
        <v>0</v>
      </c>
      <c r="V1437">
        <v>0</v>
      </c>
      <c r="W1437">
        <v>0</v>
      </c>
      <c r="X1437">
        <v>0</v>
      </c>
      <c r="Y1437">
        <v>0</v>
      </c>
      <c r="Z1437">
        <v>0</v>
      </c>
      <c r="AA1437">
        <v>3</v>
      </c>
      <c r="AB1437">
        <v>11</v>
      </c>
      <c r="AC1437">
        <v>0</v>
      </c>
    </row>
    <row r="1438" spans="1:29" ht="16.5" x14ac:dyDescent="0.3">
      <c r="A1438">
        <v>3388</v>
      </c>
      <c r="B1438">
        <v>1967</v>
      </c>
      <c r="C1438" t="s">
        <v>29</v>
      </c>
      <c r="D1438" t="s">
        <v>35</v>
      </c>
      <c r="E1438">
        <v>70844</v>
      </c>
      <c r="F1438">
        <v>1</v>
      </c>
      <c r="G1438">
        <v>1</v>
      </c>
      <c r="H1438" s="1">
        <v>41577</v>
      </c>
      <c r="I1438">
        <v>16</v>
      </c>
      <c r="J1438">
        <v>129</v>
      </c>
      <c r="K1438">
        <v>26</v>
      </c>
      <c r="L1438">
        <v>67</v>
      </c>
      <c r="M1438">
        <v>3</v>
      </c>
      <c r="N1438">
        <v>67</v>
      </c>
      <c r="O1438">
        <v>2</v>
      </c>
      <c r="P1438">
        <v>5</v>
      </c>
      <c r="Q1438">
        <v>6</v>
      </c>
      <c r="R1438">
        <v>1</v>
      </c>
      <c r="S1438">
        <v>5</v>
      </c>
      <c r="T1438">
        <v>7</v>
      </c>
      <c r="U1438">
        <v>0</v>
      </c>
      <c r="V1438">
        <v>0</v>
      </c>
      <c r="W1438">
        <v>0</v>
      </c>
      <c r="X1438">
        <v>0</v>
      </c>
      <c r="Y1438">
        <v>0</v>
      </c>
      <c r="Z1438">
        <v>0</v>
      </c>
      <c r="AA1438">
        <v>3</v>
      </c>
      <c r="AB1438">
        <v>11</v>
      </c>
      <c r="AC1438">
        <v>0</v>
      </c>
    </row>
    <row r="1439" spans="1:29" ht="16.5" x14ac:dyDescent="0.3">
      <c r="A1439">
        <v>922</v>
      </c>
      <c r="B1439">
        <v>1979</v>
      </c>
      <c r="C1439" t="s">
        <v>37</v>
      </c>
      <c r="D1439" t="s">
        <v>33</v>
      </c>
      <c r="E1439">
        <v>31086</v>
      </c>
      <c r="F1439">
        <v>1</v>
      </c>
      <c r="G1439">
        <v>1</v>
      </c>
      <c r="H1439" s="1">
        <v>41398</v>
      </c>
      <c r="I1439">
        <v>79</v>
      </c>
      <c r="J1439">
        <v>16</v>
      </c>
      <c r="K1439">
        <v>2</v>
      </c>
      <c r="L1439">
        <v>11</v>
      </c>
      <c r="M1439">
        <v>3</v>
      </c>
      <c r="N1439">
        <v>0</v>
      </c>
      <c r="O1439">
        <v>16</v>
      </c>
      <c r="P1439">
        <v>2</v>
      </c>
      <c r="Q1439">
        <v>1</v>
      </c>
      <c r="R1439">
        <v>1</v>
      </c>
      <c r="S1439">
        <v>2</v>
      </c>
      <c r="T1439">
        <v>8</v>
      </c>
      <c r="U1439">
        <v>1</v>
      </c>
      <c r="V1439">
        <v>0</v>
      </c>
      <c r="W1439">
        <v>0</v>
      </c>
      <c r="X1439">
        <v>0</v>
      </c>
      <c r="Y1439">
        <v>0</v>
      </c>
      <c r="Z1439">
        <v>0</v>
      </c>
      <c r="AA1439">
        <v>3</v>
      </c>
      <c r="AB1439">
        <v>11</v>
      </c>
      <c r="AC1439">
        <v>0</v>
      </c>
    </row>
    <row r="1440" spans="1:29" ht="16.5" x14ac:dyDescent="0.3">
      <c r="A1440">
        <v>8588</v>
      </c>
      <c r="B1440">
        <v>1961</v>
      </c>
      <c r="C1440" t="s">
        <v>29</v>
      </c>
      <c r="D1440" t="s">
        <v>33</v>
      </c>
      <c r="E1440">
        <v>60544</v>
      </c>
      <c r="F1440">
        <v>1</v>
      </c>
      <c r="G1440">
        <v>1</v>
      </c>
      <c r="H1440" s="1">
        <v>41146</v>
      </c>
      <c r="I1440">
        <v>92</v>
      </c>
      <c r="J1440">
        <v>201</v>
      </c>
      <c r="K1440">
        <v>2</v>
      </c>
      <c r="L1440">
        <v>43</v>
      </c>
      <c r="M1440">
        <v>3</v>
      </c>
      <c r="N1440">
        <v>5</v>
      </c>
      <c r="O1440">
        <v>35</v>
      </c>
      <c r="P1440">
        <v>4</v>
      </c>
      <c r="Q1440">
        <v>5</v>
      </c>
      <c r="R1440">
        <v>1</v>
      </c>
      <c r="S1440">
        <v>5</v>
      </c>
      <c r="T1440">
        <v>6</v>
      </c>
      <c r="U1440">
        <v>0</v>
      </c>
      <c r="V1440">
        <v>0</v>
      </c>
      <c r="W1440">
        <v>0</v>
      </c>
      <c r="X1440">
        <v>0</v>
      </c>
      <c r="Y1440">
        <v>0</v>
      </c>
      <c r="Z1440">
        <v>0</v>
      </c>
      <c r="AA1440">
        <v>3</v>
      </c>
      <c r="AB1440">
        <v>11</v>
      </c>
      <c r="AC1440">
        <v>0</v>
      </c>
    </row>
    <row r="1441" spans="1:29" ht="16.5" x14ac:dyDescent="0.3">
      <c r="A1441">
        <v>2518</v>
      </c>
      <c r="B1441">
        <v>1986</v>
      </c>
      <c r="C1441" t="s">
        <v>37</v>
      </c>
      <c r="D1441" t="s">
        <v>31</v>
      </c>
      <c r="E1441">
        <v>20491</v>
      </c>
      <c r="F1441">
        <v>0</v>
      </c>
      <c r="G1441">
        <v>0</v>
      </c>
      <c r="H1441" s="1">
        <v>41299</v>
      </c>
      <c r="I1441">
        <v>16</v>
      </c>
      <c r="J1441">
        <v>5</v>
      </c>
      <c r="K1441">
        <v>4</v>
      </c>
      <c r="L1441">
        <v>5</v>
      </c>
      <c r="M1441">
        <v>4</v>
      </c>
      <c r="N1441">
        <v>2</v>
      </c>
      <c r="O1441">
        <v>10</v>
      </c>
      <c r="P1441">
        <v>1</v>
      </c>
      <c r="Q1441">
        <v>0</v>
      </c>
      <c r="R1441">
        <v>1</v>
      </c>
      <c r="S1441">
        <v>2</v>
      </c>
      <c r="T1441">
        <v>7</v>
      </c>
      <c r="U1441">
        <v>0</v>
      </c>
      <c r="V1441">
        <v>0</v>
      </c>
      <c r="W1441">
        <v>0</v>
      </c>
      <c r="X1441">
        <v>0</v>
      </c>
      <c r="Y1441">
        <v>0</v>
      </c>
      <c r="Z1441">
        <v>0</v>
      </c>
      <c r="AA1441">
        <v>3</v>
      </c>
      <c r="AB1441">
        <v>11</v>
      </c>
      <c r="AC1441">
        <v>0</v>
      </c>
    </row>
    <row r="1442" spans="1:29" ht="16.5" x14ac:dyDescent="0.3">
      <c r="A1442">
        <v>574</v>
      </c>
      <c r="B1442">
        <v>1964</v>
      </c>
      <c r="C1442" t="s">
        <v>29</v>
      </c>
      <c r="D1442" t="s">
        <v>33</v>
      </c>
      <c r="E1442">
        <v>42523</v>
      </c>
      <c r="F1442">
        <v>0</v>
      </c>
      <c r="G1442">
        <v>0</v>
      </c>
      <c r="H1442" s="1">
        <v>41752</v>
      </c>
      <c r="I1442">
        <v>96</v>
      </c>
      <c r="J1442">
        <v>14</v>
      </c>
      <c r="K1442">
        <v>36</v>
      </c>
      <c r="L1442">
        <v>11</v>
      </c>
      <c r="M1442">
        <v>3</v>
      </c>
      <c r="N1442">
        <v>26</v>
      </c>
      <c r="O1442">
        <v>35</v>
      </c>
      <c r="P1442">
        <v>1</v>
      </c>
      <c r="Q1442">
        <v>1</v>
      </c>
      <c r="R1442">
        <v>1</v>
      </c>
      <c r="S1442">
        <v>4</v>
      </c>
      <c r="T1442">
        <v>2</v>
      </c>
      <c r="U1442">
        <v>0</v>
      </c>
      <c r="V1442">
        <v>0</v>
      </c>
      <c r="W1442">
        <v>0</v>
      </c>
      <c r="X1442">
        <v>0</v>
      </c>
      <c r="Y1442">
        <v>0</v>
      </c>
      <c r="Z1442">
        <v>0</v>
      </c>
      <c r="AA1442">
        <v>3</v>
      </c>
      <c r="AB1442">
        <v>11</v>
      </c>
      <c r="AC1442">
        <v>0</v>
      </c>
    </row>
    <row r="1443" spans="1:29" ht="16.5" x14ac:dyDescent="0.3">
      <c r="A1443">
        <v>3220</v>
      </c>
      <c r="B1443">
        <v>1983</v>
      </c>
      <c r="C1443" t="s">
        <v>29</v>
      </c>
      <c r="D1443" t="s">
        <v>33</v>
      </c>
      <c r="E1443">
        <v>39922</v>
      </c>
      <c r="F1443">
        <v>1</v>
      </c>
      <c r="G1443">
        <v>0</v>
      </c>
      <c r="H1443" s="1">
        <v>41319</v>
      </c>
      <c r="I1443">
        <v>30</v>
      </c>
      <c r="J1443">
        <v>29</v>
      </c>
      <c r="K1443">
        <v>12</v>
      </c>
      <c r="L1443">
        <v>59</v>
      </c>
      <c r="M1443">
        <v>19</v>
      </c>
      <c r="N1443">
        <v>1</v>
      </c>
      <c r="O1443">
        <v>36</v>
      </c>
      <c r="P1443">
        <v>2</v>
      </c>
      <c r="Q1443">
        <v>3</v>
      </c>
      <c r="R1443">
        <v>0</v>
      </c>
      <c r="S1443">
        <v>4</v>
      </c>
      <c r="T1443">
        <v>8</v>
      </c>
      <c r="U1443">
        <v>0</v>
      </c>
      <c r="V1443">
        <v>0</v>
      </c>
      <c r="W1443">
        <v>0</v>
      </c>
      <c r="X1443">
        <v>0</v>
      </c>
      <c r="Y1443">
        <v>0</v>
      </c>
      <c r="Z1443">
        <v>0</v>
      </c>
      <c r="AA1443">
        <v>3</v>
      </c>
      <c r="AB1443">
        <v>11</v>
      </c>
      <c r="AC1443">
        <v>0</v>
      </c>
    </row>
    <row r="1444" spans="1:29" ht="16.5" x14ac:dyDescent="0.3">
      <c r="A1444">
        <v>5967</v>
      </c>
      <c r="B1444">
        <v>1952</v>
      </c>
      <c r="C1444" t="s">
        <v>29</v>
      </c>
      <c r="D1444" t="s">
        <v>31</v>
      </c>
      <c r="E1444">
        <v>33402</v>
      </c>
      <c r="F1444">
        <v>1</v>
      </c>
      <c r="G1444">
        <v>1</v>
      </c>
      <c r="H1444" s="1">
        <v>41473</v>
      </c>
      <c r="I1444">
        <v>60</v>
      </c>
      <c r="J1444">
        <v>26</v>
      </c>
      <c r="K1444">
        <v>2</v>
      </c>
      <c r="L1444">
        <v>19</v>
      </c>
      <c r="M1444">
        <v>10</v>
      </c>
      <c r="N1444">
        <v>5</v>
      </c>
      <c r="O1444">
        <v>8</v>
      </c>
      <c r="P1444">
        <v>3</v>
      </c>
      <c r="Q1444">
        <v>2</v>
      </c>
      <c r="R1444">
        <v>1</v>
      </c>
      <c r="S1444">
        <v>3</v>
      </c>
      <c r="T1444">
        <v>8</v>
      </c>
      <c r="U1444">
        <v>0</v>
      </c>
      <c r="V1444">
        <v>0</v>
      </c>
      <c r="W1444">
        <v>0</v>
      </c>
      <c r="X1444">
        <v>0</v>
      </c>
      <c r="Y1444">
        <v>0</v>
      </c>
      <c r="Z1444">
        <v>0</v>
      </c>
      <c r="AA1444">
        <v>3</v>
      </c>
      <c r="AB1444">
        <v>11</v>
      </c>
      <c r="AC1444">
        <v>0</v>
      </c>
    </row>
    <row r="1445" spans="1:29" ht="16.5" x14ac:dyDescent="0.3">
      <c r="A1445">
        <v>1183</v>
      </c>
      <c r="B1445">
        <v>1949</v>
      </c>
      <c r="C1445" t="s">
        <v>34</v>
      </c>
      <c r="D1445" t="s">
        <v>33</v>
      </c>
      <c r="E1445">
        <v>36408</v>
      </c>
      <c r="F1445">
        <v>1</v>
      </c>
      <c r="G1445">
        <v>1</v>
      </c>
      <c r="H1445" s="1">
        <v>41538</v>
      </c>
      <c r="I1445">
        <v>11</v>
      </c>
      <c r="J1445">
        <v>9</v>
      </c>
      <c r="K1445">
        <v>1</v>
      </c>
      <c r="L1445">
        <v>4</v>
      </c>
      <c r="M1445">
        <v>3</v>
      </c>
      <c r="N1445">
        <v>2</v>
      </c>
      <c r="O1445">
        <v>3</v>
      </c>
      <c r="P1445">
        <v>1</v>
      </c>
      <c r="Q1445">
        <v>1</v>
      </c>
      <c r="R1445">
        <v>0</v>
      </c>
      <c r="S1445">
        <v>2</v>
      </c>
      <c r="T1445">
        <v>6</v>
      </c>
      <c r="U1445">
        <v>0</v>
      </c>
      <c r="V1445">
        <v>0</v>
      </c>
      <c r="W1445">
        <v>0</v>
      </c>
      <c r="X1445">
        <v>0</v>
      </c>
      <c r="Y1445">
        <v>0</v>
      </c>
      <c r="Z1445">
        <v>0</v>
      </c>
      <c r="AA1445">
        <v>3</v>
      </c>
      <c r="AB1445">
        <v>11</v>
      </c>
      <c r="AC1445">
        <v>0</v>
      </c>
    </row>
    <row r="1446" spans="1:29" ht="16.5" x14ac:dyDescent="0.3">
      <c r="A1446">
        <v>6856</v>
      </c>
      <c r="B1446">
        <v>1979</v>
      </c>
      <c r="C1446" t="s">
        <v>29</v>
      </c>
      <c r="D1446" t="s">
        <v>31</v>
      </c>
      <c r="E1446">
        <v>21645</v>
      </c>
      <c r="F1446">
        <v>1</v>
      </c>
      <c r="G1446">
        <v>0</v>
      </c>
      <c r="H1446" s="1">
        <v>41155</v>
      </c>
      <c r="I1446">
        <v>75</v>
      </c>
      <c r="J1446">
        <v>14</v>
      </c>
      <c r="K1446">
        <v>0</v>
      </c>
      <c r="L1446">
        <v>23</v>
      </c>
      <c r="M1446">
        <v>4</v>
      </c>
      <c r="N1446">
        <v>5</v>
      </c>
      <c r="O1446">
        <v>19</v>
      </c>
      <c r="P1446">
        <v>3</v>
      </c>
      <c r="Q1446">
        <v>3</v>
      </c>
      <c r="R1446">
        <v>0</v>
      </c>
      <c r="S1446">
        <v>3</v>
      </c>
      <c r="T1446">
        <v>9</v>
      </c>
      <c r="U1446">
        <v>0</v>
      </c>
      <c r="V1446">
        <v>0</v>
      </c>
      <c r="W1446">
        <v>0</v>
      </c>
      <c r="X1446">
        <v>0</v>
      </c>
      <c r="Y1446">
        <v>0</v>
      </c>
      <c r="Z1446">
        <v>0</v>
      </c>
      <c r="AA1446">
        <v>3</v>
      </c>
      <c r="AB1446">
        <v>11</v>
      </c>
      <c r="AC1446">
        <v>1</v>
      </c>
    </row>
    <row r="1447" spans="1:29" ht="16.5" x14ac:dyDescent="0.3">
      <c r="A1447">
        <v>4530</v>
      </c>
      <c r="B1447">
        <v>1948</v>
      </c>
      <c r="C1447" t="s">
        <v>34</v>
      </c>
      <c r="D1447" t="s">
        <v>38</v>
      </c>
      <c r="E1447">
        <v>78427</v>
      </c>
      <c r="F1447">
        <v>0</v>
      </c>
      <c r="G1447">
        <v>0</v>
      </c>
      <c r="H1447" s="1">
        <v>41206</v>
      </c>
      <c r="I1447">
        <v>36</v>
      </c>
      <c r="J1447">
        <v>972</v>
      </c>
      <c r="K1447">
        <v>19</v>
      </c>
      <c r="L1447">
        <v>595</v>
      </c>
      <c r="M1447">
        <v>180</v>
      </c>
      <c r="N1447">
        <v>26</v>
      </c>
      <c r="O1447">
        <v>138</v>
      </c>
      <c r="P1447">
        <v>3</v>
      </c>
      <c r="Q1447">
        <v>3</v>
      </c>
      <c r="R1447">
        <v>7</v>
      </c>
      <c r="S1447">
        <v>10</v>
      </c>
      <c r="T1447">
        <v>3</v>
      </c>
      <c r="U1447">
        <v>0</v>
      </c>
      <c r="V1447">
        <v>0</v>
      </c>
      <c r="W1447">
        <v>0</v>
      </c>
      <c r="X1447">
        <v>1</v>
      </c>
      <c r="Y1447">
        <v>0</v>
      </c>
      <c r="Z1447">
        <v>0</v>
      </c>
      <c r="AA1447">
        <v>3</v>
      </c>
      <c r="AB1447">
        <v>11</v>
      </c>
      <c r="AC1447">
        <v>1</v>
      </c>
    </row>
    <row r="1448" spans="1:29" ht="16.5" x14ac:dyDescent="0.3">
      <c r="A1448">
        <v>1553</v>
      </c>
      <c r="B1448">
        <v>1946</v>
      </c>
      <c r="C1448" t="s">
        <v>29</v>
      </c>
      <c r="D1448" t="s">
        <v>31</v>
      </c>
      <c r="E1448">
        <v>82657</v>
      </c>
      <c r="F1448">
        <v>0</v>
      </c>
      <c r="G1448">
        <v>0</v>
      </c>
      <c r="H1448" s="1">
        <v>41544</v>
      </c>
      <c r="I1448">
        <v>71</v>
      </c>
      <c r="J1448">
        <v>966</v>
      </c>
      <c r="K1448">
        <v>168</v>
      </c>
      <c r="L1448">
        <v>672</v>
      </c>
      <c r="M1448">
        <v>246</v>
      </c>
      <c r="N1448">
        <v>105</v>
      </c>
      <c r="O1448">
        <v>126</v>
      </c>
      <c r="P1448">
        <v>1</v>
      </c>
      <c r="Q1448">
        <v>7</v>
      </c>
      <c r="R1448">
        <v>5</v>
      </c>
      <c r="S1448">
        <v>10</v>
      </c>
      <c r="T1448">
        <v>4</v>
      </c>
      <c r="U1448">
        <v>0</v>
      </c>
      <c r="V1448">
        <v>1</v>
      </c>
      <c r="W1448">
        <v>0</v>
      </c>
      <c r="X1448">
        <v>1</v>
      </c>
      <c r="Y1448">
        <v>0</v>
      </c>
      <c r="Z1448">
        <v>0</v>
      </c>
      <c r="AA1448">
        <v>3</v>
      </c>
      <c r="AB1448">
        <v>11</v>
      </c>
      <c r="AC1448">
        <v>0</v>
      </c>
    </row>
    <row r="1449" spans="1:29" ht="16.5" x14ac:dyDescent="0.3">
      <c r="A1449">
        <v>4682</v>
      </c>
      <c r="B1449">
        <v>1958</v>
      </c>
      <c r="C1449" t="s">
        <v>29</v>
      </c>
      <c r="D1449" t="s">
        <v>33</v>
      </c>
      <c r="E1449">
        <v>51876</v>
      </c>
      <c r="F1449">
        <v>0</v>
      </c>
      <c r="G1449">
        <v>0</v>
      </c>
      <c r="H1449" s="1">
        <v>41562</v>
      </c>
      <c r="I1449">
        <v>88</v>
      </c>
      <c r="J1449">
        <v>99</v>
      </c>
      <c r="K1449">
        <v>27</v>
      </c>
      <c r="L1449">
        <v>102</v>
      </c>
      <c r="M1449">
        <v>28</v>
      </c>
      <c r="N1449">
        <v>48</v>
      </c>
      <c r="O1449">
        <v>6</v>
      </c>
      <c r="P1449">
        <v>1</v>
      </c>
      <c r="Q1449">
        <v>2</v>
      </c>
      <c r="R1449">
        <v>2</v>
      </c>
      <c r="S1449">
        <v>8</v>
      </c>
      <c r="T1449">
        <v>1</v>
      </c>
      <c r="U1449">
        <v>0</v>
      </c>
      <c r="V1449">
        <v>0</v>
      </c>
      <c r="W1449">
        <v>0</v>
      </c>
      <c r="X1449">
        <v>0</v>
      </c>
      <c r="Y1449">
        <v>0</v>
      </c>
      <c r="Z1449">
        <v>0</v>
      </c>
      <c r="AA1449">
        <v>3</v>
      </c>
      <c r="AB1449">
        <v>11</v>
      </c>
      <c r="AC1449">
        <v>0</v>
      </c>
    </row>
    <row r="1450" spans="1:29" ht="16.5" x14ac:dyDescent="0.3">
      <c r="A1450">
        <v>8204</v>
      </c>
      <c r="B1450">
        <v>1971</v>
      </c>
      <c r="C1450" t="s">
        <v>37</v>
      </c>
      <c r="D1450" t="s">
        <v>33</v>
      </c>
      <c r="E1450">
        <v>78041</v>
      </c>
      <c r="F1450">
        <v>0</v>
      </c>
      <c r="G1450">
        <v>0</v>
      </c>
      <c r="H1450" s="1">
        <v>41259</v>
      </c>
      <c r="I1450">
        <v>93</v>
      </c>
      <c r="J1450">
        <v>482</v>
      </c>
      <c r="K1450">
        <v>35</v>
      </c>
      <c r="L1450">
        <v>553</v>
      </c>
      <c r="M1450">
        <v>72</v>
      </c>
      <c r="N1450">
        <v>160</v>
      </c>
      <c r="O1450">
        <v>17</v>
      </c>
      <c r="P1450">
        <v>1</v>
      </c>
      <c r="Q1450">
        <v>4</v>
      </c>
      <c r="R1450">
        <v>4</v>
      </c>
      <c r="S1450">
        <v>9</v>
      </c>
      <c r="T1450">
        <v>2</v>
      </c>
      <c r="U1450">
        <v>0</v>
      </c>
      <c r="V1450">
        <v>0</v>
      </c>
      <c r="W1450">
        <v>0</v>
      </c>
      <c r="X1450">
        <v>0</v>
      </c>
      <c r="Y1450">
        <v>0</v>
      </c>
      <c r="Z1450">
        <v>0</v>
      </c>
      <c r="AA1450">
        <v>3</v>
      </c>
      <c r="AB1450">
        <v>11</v>
      </c>
      <c r="AC1450">
        <v>0</v>
      </c>
    </row>
    <row r="1451" spans="1:29" ht="16.5" x14ac:dyDescent="0.3">
      <c r="A1451">
        <v>5221</v>
      </c>
      <c r="B1451">
        <v>1957</v>
      </c>
      <c r="C1451" t="s">
        <v>29</v>
      </c>
      <c r="D1451" t="s">
        <v>33</v>
      </c>
      <c r="E1451">
        <v>52852</v>
      </c>
      <c r="F1451">
        <v>0</v>
      </c>
      <c r="G1451">
        <v>1</v>
      </c>
      <c r="H1451" s="1">
        <v>41244</v>
      </c>
      <c r="I1451">
        <v>93</v>
      </c>
      <c r="J1451">
        <v>714</v>
      </c>
      <c r="K1451">
        <v>8</v>
      </c>
      <c r="L1451">
        <v>99</v>
      </c>
      <c r="M1451">
        <v>11</v>
      </c>
      <c r="N1451">
        <v>0</v>
      </c>
      <c r="O1451">
        <v>47</v>
      </c>
      <c r="P1451">
        <v>4</v>
      </c>
      <c r="Q1451">
        <v>10</v>
      </c>
      <c r="R1451">
        <v>7</v>
      </c>
      <c r="S1451">
        <v>5</v>
      </c>
      <c r="T1451">
        <v>8</v>
      </c>
      <c r="U1451">
        <v>1</v>
      </c>
      <c r="V1451">
        <v>0</v>
      </c>
      <c r="W1451">
        <v>0</v>
      </c>
      <c r="X1451">
        <v>0</v>
      </c>
      <c r="Y1451">
        <v>0</v>
      </c>
      <c r="Z1451">
        <v>0</v>
      </c>
      <c r="AA1451">
        <v>3</v>
      </c>
      <c r="AB1451">
        <v>11</v>
      </c>
      <c r="AC1451">
        <v>0</v>
      </c>
    </row>
    <row r="1452" spans="1:29" ht="16.5" x14ac:dyDescent="0.3">
      <c r="A1452">
        <v>1232</v>
      </c>
      <c r="B1452">
        <v>1982</v>
      </c>
      <c r="C1452" t="s">
        <v>32</v>
      </c>
      <c r="D1452" t="s">
        <v>31</v>
      </c>
      <c r="E1452">
        <v>70038</v>
      </c>
      <c r="F1452">
        <v>0</v>
      </c>
      <c r="G1452">
        <v>0</v>
      </c>
      <c r="H1452" s="1">
        <v>41572</v>
      </c>
      <c r="I1452">
        <v>54</v>
      </c>
      <c r="J1452">
        <v>587</v>
      </c>
      <c r="K1452">
        <v>54</v>
      </c>
      <c r="L1452">
        <v>348</v>
      </c>
      <c r="M1452">
        <v>71</v>
      </c>
      <c r="N1452">
        <v>54</v>
      </c>
      <c r="O1452">
        <v>130</v>
      </c>
      <c r="P1452">
        <v>1</v>
      </c>
      <c r="Q1452">
        <v>4</v>
      </c>
      <c r="R1452">
        <v>4</v>
      </c>
      <c r="S1452">
        <v>8</v>
      </c>
      <c r="T1452">
        <v>2</v>
      </c>
      <c r="U1452">
        <v>0</v>
      </c>
      <c r="V1452">
        <v>0</v>
      </c>
      <c r="W1452">
        <v>0</v>
      </c>
      <c r="X1452">
        <v>0</v>
      </c>
      <c r="Y1452">
        <v>0</v>
      </c>
      <c r="Z1452">
        <v>0</v>
      </c>
      <c r="AA1452">
        <v>3</v>
      </c>
      <c r="AB1452">
        <v>11</v>
      </c>
      <c r="AC1452">
        <v>0</v>
      </c>
    </row>
    <row r="1453" spans="1:29" ht="16.5" x14ac:dyDescent="0.3">
      <c r="A1453">
        <v>1927</v>
      </c>
      <c r="B1453">
        <v>1973</v>
      </c>
      <c r="C1453" t="s">
        <v>37</v>
      </c>
      <c r="D1453" t="s">
        <v>31</v>
      </c>
      <c r="E1453">
        <v>69401</v>
      </c>
      <c r="F1453">
        <v>0</v>
      </c>
      <c r="G1453">
        <v>1</v>
      </c>
      <c r="H1453" s="1">
        <v>41721</v>
      </c>
      <c r="I1453">
        <v>41</v>
      </c>
      <c r="J1453">
        <v>399</v>
      </c>
      <c r="K1453">
        <v>27</v>
      </c>
      <c r="L1453">
        <v>159</v>
      </c>
      <c r="M1453">
        <v>58</v>
      </c>
      <c r="N1453">
        <v>8</v>
      </c>
      <c r="O1453">
        <v>39</v>
      </c>
      <c r="P1453">
        <v>4</v>
      </c>
      <c r="Q1453">
        <v>4</v>
      </c>
      <c r="R1453">
        <v>4</v>
      </c>
      <c r="S1453">
        <v>5</v>
      </c>
      <c r="T1453">
        <v>2</v>
      </c>
      <c r="U1453">
        <v>0</v>
      </c>
      <c r="V1453">
        <v>0</v>
      </c>
      <c r="W1453">
        <v>0</v>
      </c>
      <c r="X1453">
        <v>0</v>
      </c>
      <c r="Y1453">
        <v>0</v>
      </c>
      <c r="Z1453">
        <v>0</v>
      </c>
      <c r="AA1453">
        <v>3</v>
      </c>
      <c r="AB1453">
        <v>11</v>
      </c>
      <c r="AC1453">
        <v>0</v>
      </c>
    </row>
    <row r="1454" spans="1:29" ht="16.5" x14ac:dyDescent="0.3">
      <c r="A1454">
        <v>5788</v>
      </c>
      <c r="B1454">
        <v>1972</v>
      </c>
      <c r="C1454" t="s">
        <v>29</v>
      </c>
      <c r="D1454" t="s">
        <v>31</v>
      </c>
      <c r="E1454">
        <v>46053</v>
      </c>
      <c r="F1454">
        <v>1</v>
      </c>
      <c r="G1454">
        <v>0</v>
      </c>
      <c r="H1454" s="1">
        <v>41322</v>
      </c>
      <c r="I1454">
        <v>46</v>
      </c>
      <c r="J1454">
        <v>56</v>
      </c>
      <c r="K1454">
        <v>10</v>
      </c>
      <c r="L1454">
        <v>92</v>
      </c>
      <c r="M1454">
        <v>19</v>
      </c>
      <c r="N1454">
        <v>7</v>
      </c>
      <c r="O1454">
        <v>25</v>
      </c>
      <c r="P1454">
        <v>3</v>
      </c>
      <c r="Q1454">
        <v>3</v>
      </c>
      <c r="R1454">
        <v>2</v>
      </c>
      <c r="S1454">
        <v>4</v>
      </c>
      <c r="T1454">
        <v>5</v>
      </c>
      <c r="U1454">
        <v>0</v>
      </c>
      <c r="V1454">
        <v>0</v>
      </c>
      <c r="W1454">
        <v>0</v>
      </c>
      <c r="X1454">
        <v>0</v>
      </c>
      <c r="Y1454">
        <v>0</v>
      </c>
      <c r="Z1454">
        <v>0</v>
      </c>
      <c r="AA1454">
        <v>3</v>
      </c>
      <c r="AB1454">
        <v>11</v>
      </c>
      <c r="AC1454">
        <v>0</v>
      </c>
    </row>
    <row r="1455" spans="1:29" ht="16.5" x14ac:dyDescent="0.3">
      <c r="A1455">
        <v>6652</v>
      </c>
      <c r="B1455">
        <v>1965</v>
      </c>
      <c r="C1455" t="s">
        <v>29</v>
      </c>
      <c r="D1455" t="s">
        <v>33</v>
      </c>
      <c r="E1455">
        <v>77343</v>
      </c>
      <c r="F1455">
        <v>0</v>
      </c>
      <c r="G1455">
        <v>0</v>
      </c>
      <c r="H1455" s="1">
        <v>41799</v>
      </c>
      <c r="I1455">
        <v>28</v>
      </c>
      <c r="J1455">
        <v>227</v>
      </c>
      <c r="K1455">
        <v>151</v>
      </c>
      <c r="L1455">
        <v>573</v>
      </c>
      <c r="M1455">
        <v>98</v>
      </c>
      <c r="N1455">
        <v>54</v>
      </c>
      <c r="O1455">
        <v>31</v>
      </c>
      <c r="P1455">
        <v>1</v>
      </c>
      <c r="Q1455">
        <v>3</v>
      </c>
      <c r="R1455">
        <v>4</v>
      </c>
      <c r="S1455">
        <v>9</v>
      </c>
      <c r="T1455">
        <v>1</v>
      </c>
      <c r="U1455">
        <v>0</v>
      </c>
      <c r="V1455">
        <v>0</v>
      </c>
      <c r="W1455">
        <v>0</v>
      </c>
      <c r="X1455">
        <v>0</v>
      </c>
      <c r="Y1455">
        <v>0</v>
      </c>
      <c r="Z1455">
        <v>0</v>
      </c>
      <c r="AA1455">
        <v>3</v>
      </c>
      <c r="AB1455">
        <v>11</v>
      </c>
      <c r="AC1455">
        <v>0</v>
      </c>
    </row>
    <row r="1456" spans="1:29" ht="16.5" x14ac:dyDescent="0.3">
      <c r="A1456">
        <v>6246</v>
      </c>
      <c r="B1456">
        <v>1953</v>
      </c>
      <c r="C1456" t="s">
        <v>29</v>
      </c>
      <c r="D1456" t="s">
        <v>30</v>
      </c>
      <c r="E1456">
        <v>73892</v>
      </c>
      <c r="F1456">
        <v>0</v>
      </c>
      <c r="G1456">
        <v>0</v>
      </c>
      <c r="H1456" s="1">
        <v>41591</v>
      </c>
      <c r="I1456">
        <v>40</v>
      </c>
      <c r="J1456">
        <v>703</v>
      </c>
      <c r="K1456">
        <v>102</v>
      </c>
      <c r="L1456">
        <v>601</v>
      </c>
      <c r="M1456">
        <v>0</v>
      </c>
      <c r="N1456">
        <v>58</v>
      </c>
      <c r="O1456">
        <v>43</v>
      </c>
      <c r="P1456">
        <v>1</v>
      </c>
      <c r="Q1456">
        <v>3</v>
      </c>
      <c r="R1456">
        <v>11</v>
      </c>
      <c r="S1456">
        <v>8</v>
      </c>
      <c r="T1456">
        <v>1</v>
      </c>
      <c r="U1456">
        <v>0</v>
      </c>
      <c r="V1456">
        <v>0</v>
      </c>
      <c r="W1456">
        <v>0</v>
      </c>
      <c r="X1456">
        <v>0</v>
      </c>
      <c r="Y1456">
        <v>0</v>
      </c>
      <c r="Z1456">
        <v>0</v>
      </c>
      <c r="AA1456">
        <v>3</v>
      </c>
      <c r="AB1456">
        <v>11</v>
      </c>
      <c r="AC1456">
        <v>1</v>
      </c>
    </row>
    <row r="1457" spans="1:29" ht="16.5" x14ac:dyDescent="0.3">
      <c r="A1457">
        <v>5975</v>
      </c>
      <c r="B1457">
        <v>1967</v>
      </c>
      <c r="C1457" t="s">
        <v>32</v>
      </c>
      <c r="D1457" t="s">
        <v>30</v>
      </c>
      <c r="E1457">
        <v>40304</v>
      </c>
      <c r="F1457">
        <v>1</v>
      </c>
      <c r="G1457">
        <v>0</v>
      </c>
      <c r="H1457" s="1">
        <v>41547</v>
      </c>
      <c r="I1457">
        <v>82</v>
      </c>
      <c r="J1457">
        <v>37</v>
      </c>
      <c r="K1457">
        <v>0</v>
      </c>
      <c r="L1457">
        <v>17</v>
      </c>
      <c r="M1457">
        <v>0</v>
      </c>
      <c r="N1457">
        <v>0</v>
      </c>
      <c r="O1457">
        <v>3</v>
      </c>
      <c r="P1457">
        <v>1</v>
      </c>
      <c r="Q1457">
        <v>2</v>
      </c>
      <c r="R1457">
        <v>0</v>
      </c>
      <c r="S1457">
        <v>3</v>
      </c>
      <c r="T1457">
        <v>7</v>
      </c>
      <c r="U1457">
        <v>0</v>
      </c>
      <c r="V1457">
        <v>0</v>
      </c>
      <c r="W1457">
        <v>0</v>
      </c>
      <c r="X1457">
        <v>0</v>
      </c>
      <c r="Y1457">
        <v>0</v>
      </c>
      <c r="Z1457">
        <v>0</v>
      </c>
      <c r="AA1457">
        <v>3</v>
      </c>
      <c r="AB1457">
        <v>11</v>
      </c>
      <c r="AC1457">
        <v>0</v>
      </c>
    </row>
    <row r="1458" spans="1:29" ht="16.5" x14ac:dyDescent="0.3">
      <c r="A1458">
        <v>6875</v>
      </c>
      <c r="B1458">
        <v>1965</v>
      </c>
      <c r="C1458" t="s">
        <v>32</v>
      </c>
      <c r="D1458" t="s">
        <v>31</v>
      </c>
      <c r="E1458">
        <v>32727</v>
      </c>
      <c r="F1458">
        <v>0</v>
      </c>
      <c r="G1458">
        <v>0</v>
      </c>
      <c r="H1458" s="1">
        <v>41149</v>
      </c>
      <c r="I1458">
        <v>38</v>
      </c>
      <c r="J1458">
        <v>167</v>
      </c>
      <c r="K1458">
        <v>13</v>
      </c>
      <c r="L1458">
        <v>180</v>
      </c>
      <c r="M1458">
        <v>86</v>
      </c>
      <c r="N1458">
        <v>13</v>
      </c>
      <c r="O1458">
        <v>70</v>
      </c>
      <c r="P1458">
        <v>2</v>
      </c>
      <c r="Q1458">
        <v>7</v>
      </c>
      <c r="R1458">
        <v>3</v>
      </c>
      <c r="S1458">
        <v>5</v>
      </c>
      <c r="T1458">
        <v>8</v>
      </c>
      <c r="U1458">
        <v>0</v>
      </c>
      <c r="V1458">
        <v>0</v>
      </c>
      <c r="W1458">
        <v>0</v>
      </c>
      <c r="X1458">
        <v>0</v>
      </c>
      <c r="Y1458">
        <v>0</v>
      </c>
      <c r="Z1458">
        <v>0</v>
      </c>
      <c r="AA1458">
        <v>3</v>
      </c>
      <c r="AB1458">
        <v>11</v>
      </c>
      <c r="AC1458">
        <v>0</v>
      </c>
    </row>
    <row r="1459" spans="1:29" ht="16.5" x14ac:dyDescent="0.3">
      <c r="A1459">
        <v>4399</v>
      </c>
      <c r="B1459">
        <v>1969</v>
      </c>
      <c r="C1459" t="s">
        <v>29</v>
      </c>
      <c r="D1459" t="s">
        <v>31</v>
      </c>
      <c r="E1459">
        <v>68695</v>
      </c>
      <c r="F1459">
        <v>0</v>
      </c>
      <c r="G1459">
        <v>0</v>
      </c>
      <c r="H1459" s="1">
        <v>41815</v>
      </c>
      <c r="I1459">
        <v>3</v>
      </c>
      <c r="J1459">
        <v>458</v>
      </c>
      <c r="K1459">
        <v>81</v>
      </c>
      <c r="L1459">
        <v>356</v>
      </c>
      <c r="M1459">
        <v>106</v>
      </c>
      <c r="N1459">
        <v>50</v>
      </c>
      <c r="O1459">
        <v>40</v>
      </c>
      <c r="P1459">
        <v>1</v>
      </c>
      <c r="Q1459">
        <v>4</v>
      </c>
      <c r="R1459">
        <v>4</v>
      </c>
      <c r="S1459">
        <v>7</v>
      </c>
      <c r="T1459">
        <v>2</v>
      </c>
      <c r="U1459">
        <v>0</v>
      </c>
      <c r="V1459">
        <v>0</v>
      </c>
      <c r="W1459">
        <v>0</v>
      </c>
      <c r="X1459">
        <v>0</v>
      </c>
      <c r="Y1459">
        <v>0</v>
      </c>
      <c r="Z1459">
        <v>0</v>
      </c>
      <c r="AA1459">
        <v>3</v>
      </c>
      <c r="AB1459">
        <v>11</v>
      </c>
      <c r="AC1459">
        <v>0</v>
      </c>
    </row>
    <row r="1460" spans="1:29" ht="16.5" x14ac:dyDescent="0.3">
      <c r="A1460">
        <v>4042</v>
      </c>
      <c r="B1460">
        <v>1971</v>
      </c>
      <c r="C1460" t="s">
        <v>29</v>
      </c>
      <c r="D1460" t="s">
        <v>35</v>
      </c>
      <c r="E1460">
        <v>43300</v>
      </c>
      <c r="F1460">
        <v>0</v>
      </c>
      <c r="G1460">
        <v>1</v>
      </c>
      <c r="H1460" s="1">
        <v>41195</v>
      </c>
      <c r="I1460">
        <v>87</v>
      </c>
      <c r="J1460">
        <v>91</v>
      </c>
      <c r="K1460">
        <v>3</v>
      </c>
      <c r="L1460">
        <v>52</v>
      </c>
      <c r="M1460">
        <v>2</v>
      </c>
      <c r="N1460">
        <v>1</v>
      </c>
      <c r="O1460">
        <v>31</v>
      </c>
      <c r="P1460">
        <v>3</v>
      </c>
      <c r="Q1460">
        <v>4</v>
      </c>
      <c r="R1460">
        <v>0</v>
      </c>
      <c r="S1460">
        <v>4</v>
      </c>
      <c r="T1460">
        <v>8</v>
      </c>
      <c r="U1460">
        <v>0</v>
      </c>
      <c r="V1460">
        <v>0</v>
      </c>
      <c r="W1460">
        <v>0</v>
      </c>
      <c r="X1460">
        <v>0</v>
      </c>
      <c r="Y1460">
        <v>0</v>
      </c>
      <c r="Z1460">
        <v>0</v>
      </c>
      <c r="AA1460">
        <v>3</v>
      </c>
      <c r="AB1460">
        <v>11</v>
      </c>
      <c r="AC1460">
        <v>1</v>
      </c>
    </row>
    <row r="1461" spans="1:29" ht="16.5" x14ac:dyDescent="0.3">
      <c r="A1461">
        <v>2157</v>
      </c>
      <c r="B1461">
        <v>1972</v>
      </c>
      <c r="C1461" t="s">
        <v>29</v>
      </c>
      <c r="D1461" t="s">
        <v>31</v>
      </c>
      <c r="E1461">
        <v>26290</v>
      </c>
      <c r="F1461">
        <v>1</v>
      </c>
      <c r="G1461">
        <v>1</v>
      </c>
      <c r="H1461" s="1">
        <v>41286</v>
      </c>
      <c r="I1461">
        <v>49</v>
      </c>
      <c r="J1461">
        <v>15</v>
      </c>
      <c r="K1461">
        <v>8</v>
      </c>
      <c r="L1461">
        <v>16</v>
      </c>
      <c r="M1461">
        <v>11</v>
      </c>
      <c r="N1461">
        <v>5</v>
      </c>
      <c r="O1461">
        <v>22</v>
      </c>
      <c r="P1461">
        <v>4</v>
      </c>
      <c r="Q1461">
        <v>2</v>
      </c>
      <c r="R1461">
        <v>0</v>
      </c>
      <c r="S1461">
        <v>4</v>
      </c>
      <c r="T1461">
        <v>6</v>
      </c>
      <c r="U1461">
        <v>0</v>
      </c>
      <c r="V1461">
        <v>0</v>
      </c>
      <c r="W1461">
        <v>0</v>
      </c>
      <c r="X1461">
        <v>0</v>
      </c>
      <c r="Y1461">
        <v>0</v>
      </c>
      <c r="Z1461">
        <v>0</v>
      </c>
      <c r="AA1461">
        <v>3</v>
      </c>
      <c r="AB1461">
        <v>11</v>
      </c>
      <c r="AC1461">
        <v>0</v>
      </c>
    </row>
    <row r="1462" spans="1:29" ht="16.5" x14ac:dyDescent="0.3">
      <c r="A1462">
        <v>10133</v>
      </c>
      <c r="B1462">
        <v>1970</v>
      </c>
      <c r="C1462" t="s">
        <v>29</v>
      </c>
      <c r="D1462" t="s">
        <v>30</v>
      </c>
      <c r="E1462">
        <v>93790</v>
      </c>
      <c r="F1462">
        <v>0</v>
      </c>
      <c r="G1462">
        <v>0</v>
      </c>
      <c r="H1462" s="1">
        <v>41682</v>
      </c>
      <c r="I1462">
        <v>16</v>
      </c>
      <c r="J1462">
        <v>1302</v>
      </c>
      <c r="K1462">
        <v>68</v>
      </c>
      <c r="L1462">
        <v>731</v>
      </c>
      <c r="M1462">
        <v>89</v>
      </c>
      <c r="N1462">
        <v>114</v>
      </c>
      <c r="O1462">
        <v>45</v>
      </c>
      <c r="P1462">
        <v>0</v>
      </c>
      <c r="Q1462">
        <v>6</v>
      </c>
      <c r="R1462">
        <v>7</v>
      </c>
      <c r="S1462">
        <v>12</v>
      </c>
      <c r="T1462">
        <v>2</v>
      </c>
      <c r="U1462">
        <v>0</v>
      </c>
      <c r="V1462">
        <v>1</v>
      </c>
      <c r="W1462">
        <v>1</v>
      </c>
      <c r="X1462">
        <v>1</v>
      </c>
      <c r="Y1462">
        <v>0</v>
      </c>
      <c r="Z1462">
        <v>0</v>
      </c>
      <c r="AA1462">
        <v>3</v>
      </c>
      <c r="AB1462">
        <v>11</v>
      </c>
      <c r="AC1462">
        <v>1</v>
      </c>
    </row>
    <row r="1463" spans="1:29" ht="16.5" x14ac:dyDescent="0.3">
      <c r="A1463">
        <v>2525</v>
      </c>
      <c r="B1463">
        <v>1974</v>
      </c>
      <c r="C1463" t="s">
        <v>32</v>
      </c>
      <c r="D1463" t="s">
        <v>33</v>
      </c>
      <c r="E1463">
        <v>38410</v>
      </c>
      <c r="F1463">
        <v>0</v>
      </c>
      <c r="G1463">
        <v>0</v>
      </c>
      <c r="H1463" s="1">
        <v>41166</v>
      </c>
      <c r="I1463">
        <v>65</v>
      </c>
      <c r="J1463">
        <v>153</v>
      </c>
      <c r="K1463">
        <v>64</v>
      </c>
      <c r="L1463">
        <v>123</v>
      </c>
      <c r="M1463">
        <v>116</v>
      </c>
      <c r="N1463">
        <v>64</v>
      </c>
      <c r="O1463">
        <v>14</v>
      </c>
      <c r="P1463">
        <v>2</v>
      </c>
      <c r="Q1463">
        <v>5</v>
      </c>
      <c r="R1463">
        <v>2</v>
      </c>
      <c r="S1463">
        <v>9</v>
      </c>
      <c r="T1463">
        <v>6</v>
      </c>
      <c r="U1463">
        <v>0</v>
      </c>
      <c r="V1463">
        <v>0</v>
      </c>
      <c r="W1463">
        <v>0</v>
      </c>
      <c r="X1463">
        <v>0</v>
      </c>
      <c r="Y1463">
        <v>0</v>
      </c>
      <c r="Z1463">
        <v>0</v>
      </c>
      <c r="AA1463">
        <v>3</v>
      </c>
      <c r="AB1463">
        <v>11</v>
      </c>
      <c r="AC1463">
        <v>1</v>
      </c>
    </row>
    <row r="1464" spans="1:29" ht="16.5" x14ac:dyDescent="0.3">
      <c r="A1464">
        <v>8233</v>
      </c>
      <c r="B1464">
        <v>1950</v>
      </c>
      <c r="C1464" t="s">
        <v>34</v>
      </c>
      <c r="D1464" t="s">
        <v>38</v>
      </c>
      <c r="E1464">
        <v>64866</v>
      </c>
      <c r="F1464">
        <v>0</v>
      </c>
      <c r="G1464">
        <v>1</v>
      </c>
      <c r="H1464" s="1">
        <v>41665</v>
      </c>
      <c r="I1464">
        <v>9</v>
      </c>
      <c r="J1464">
        <v>508</v>
      </c>
      <c r="K1464">
        <v>5</v>
      </c>
      <c r="L1464">
        <v>21</v>
      </c>
      <c r="M1464">
        <v>7</v>
      </c>
      <c r="N1464">
        <v>5</v>
      </c>
      <c r="O1464">
        <v>10</v>
      </c>
      <c r="P1464">
        <v>4</v>
      </c>
      <c r="Q1464">
        <v>7</v>
      </c>
      <c r="R1464">
        <v>3</v>
      </c>
      <c r="S1464">
        <v>7</v>
      </c>
      <c r="T1464">
        <v>5</v>
      </c>
      <c r="U1464">
        <v>0</v>
      </c>
      <c r="V1464">
        <v>1</v>
      </c>
      <c r="W1464">
        <v>0</v>
      </c>
      <c r="X1464">
        <v>0</v>
      </c>
      <c r="Y1464">
        <v>0</v>
      </c>
      <c r="Z1464">
        <v>0</v>
      </c>
      <c r="AA1464">
        <v>3</v>
      </c>
      <c r="AB1464">
        <v>11</v>
      </c>
      <c r="AC1464">
        <v>0</v>
      </c>
    </row>
    <row r="1465" spans="1:29" ht="16.5" x14ac:dyDescent="0.3">
      <c r="A1465">
        <v>9483</v>
      </c>
      <c r="B1465">
        <v>1959</v>
      </c>
      <c r="C1465" t="s">
        <v>29</v>
      </c>
      <c r="D1465" t="s">
        <v>31</v>
      </c>
      <c r="E1465">
        <v>57957</v>
      </c>
      <c r="F1465">
        <v>0</v>
      </c>
      <c r="G1465">
        <v>1</v>
      </c>
      <c r="H1465" s="1">
        <v>41505</v>
      </c>
      <c r="I1465">
        <v>24</v>
      </c>
      <c r="J1465">
        <v>290</v>
      </c>
      <c r="K1465">
        <v>59</v>
      </c>
      <c r="L1465">
        <v>177</v>
      </c>
      <c r="M1465">
        <v>77</v>
      </c>
      <c r="N1465">
        <v>5</v>
      </c>
      <c r="O1465">
        <v>29</v>
      </c>
      <c r="P1465">
        <v>7</v>
      </c>
      <c r="Q1465">
        <v>4</v>
      </c>
      <c r="R1465">
        <v>6</v>
      </c>
      <c r="S1465">
        <v>8</v>
      </c>
      <c r="T1465">
        <v>3</v>
      </c>
      <c r="U1465">
        <v>0</v>
      </c>
      <c r="V1465">
        <v>0</v>
      </c>
      <c r="W1465">
        <v>0</v>
      </c>
      <c r="X1465">
        <v>0</v>
      </c>
      <c r="Y1465">
        <v>0</v>
      </c>
      <c r="Z1465">
        <v>1</v>
      </c>
      <c r="AA1465">
        <v>3</v>
      </c>
      <c r="AB1465">
        <v>11</v>
      </c>
      <c r="AC1465">
        <v>0</v>
      </c>
    </row>
    <row r="1466" spans="1:29" ht="16.5" x14ac:dyDescent="0.3">
      <c r="A1466">
        <v>2945</v>
      </c>
      <c r="B1466">
        <v>1955</v>
      </c>
      <c r="C1466" t="s">
        <v>32</v>
      </c>
      <c r="D1466" t="s">
        <v>31</v>
      </c>
      <c r="E1466">
        <v>46015</v>
      </c>
      <c r="F1466">
        <v>1</v>
      </c>
      <c r="G1466">
        <v>1</v>
      </c>
      <c r="H1466" s="1">
        <v>41742</v>
      </c>
      <c r="I1466">
        <v>25</v>
      </c>
      <c r="J1466">
        <v>38</v>
      </c>
      <c r="K1466">
        <v>0</v>
      </c>
      <c r="L1466">
        <v>2</v>
      </c>
      <c r="M1466">
        <v>0</v>
      </c>
      <c r="N1466">
        <v>0</v>
      </c>
      <c r="O1466">
        <v>6</v>
      </c>
      <c r="P1466">
        <v>1</v>
      </c>
      <c r="Q1466">
        <v>1</v>
      </c>
      <c r="R1466">
        <v>0</v>
      </c>
      <c r="S1466">
        <v>3</v>
      </c>
      <c r="T1466">
        <v>7</v>
      </c>
      <c r="U1466">
        <v>1</v>
      </c>
      <c r="V1466">
        <v>0</v>
      </c>
      <c r="W1466">
        <v>0</v>
      </c>
      <c r="X1466">
        <v>0</v>
      </c>
      <c r="Y1466">
        <v>1</v>
      </c>
      <c r="Z1466">
        <v>0</v>
      </c>
      <c r="AA1466">
        <v>3</v>
      </c>
      <c r="AB1466">
        <v>11</v>
      </c>
      <c r="AC1466">
        <v>0</v>
      </c>
    </row>
    <row r="1467" spans="1:29" ht="16.5" x14ac:dyDescent="0.3">
      <c r="A1467">
        <v>10403</v>
      </c>
      <c r="B1467">
        <v>1978</v>
      </c>
      <c r="C1467" t="s">
        <v>29</v>
      </c>
      <c r="D1467" t="s">
        <v>31</v>
      </c>
      <c r="E1467">
        <v>16531</v>
      </c>
      <c r="F1467">
        <v>1</v>
      </c>
      <c r="G1467">
        <v>0</v>
      </c>
      <c r="H1467" s="1">
        <v>41808</v>
      </c>
      <c r="I1467">
        <v>43</v>
      </c>
      <c r="J1467">
        <v>2</v>
      </c>
      <c r="K1467">
        <v>13</v>
      </c>
      <c r="L1467">
        <v>6</v>
      </c>
      <c r="M1467">
        <v>7</v>
      </c>
      <c r="N1467">
        <v>5</v>
      </c>
      <c r="O1467">
        <v>11</v>
      </c>
      <c r="P1467">
        <v>3</v>
      </c>
      <c r="Q1467">
        <v>3</v>
      </c>
      <c r="R1467">
        <v>0</v>
      </c>
      <c r="S1467">
        <v>3</v>
      </c>
      <c r="T1467">
        <v>7</v>
      </c>
      <c r="U1467">
        <v>0</v>
      </c>
      <c r="V1467">
        <v>0</v>
      </c>
      <c r="W1467">
        <v>0</v>
      </c>
      <c r="X1467">
        <v>0</v>
      </c>
      <c r="Y1467">
        <v>0</v>
      </c>
      <c r="Z1467">
        <v>0</v>
      </c>
      <c r="AA1467">
        <v>3</v>
      </c>
      <c r="AB1467">
        <v>11</v>
      </c>
      <c r="AC1467">
        <v>0</v>
      </c>
    </row>
    <row r="1468" spans="1:29" ht="16.5" x14ac:dyDescent="0.3">
      <c r="A1468">
        <v>5074</v>
      </c>
      <c r="B1468">
        <v>1986</v>
      </c>
      <c r="C1468" t="s">
        <v>34</v>
      </c>
      <c r="D1468" t="s">
        <v>33</v>
      </c>
      <c r="E1468">
        <v>28072</v>
      </c>
      <c r="F1468">
        <v>1</v>
      </c>
      <c r="G1468">
        <v>0</v>
      </c>
      <c r="H1468" s="1">
        <v>41463</v>
      </c>
      <c r="I1468">
        <v>10</v>
      </c>
      <c r="J1468">
        <v>30</v>
      </c>
      <c r="K1468">
        <v>0</v>
      </c>
      <c r="L1468">
        <v>10</v>
      </c>
      <c r="M1468">
        <v>2</v>
      </c>
      <c r="N1468">
        <v>0</v>
      </c>
      <c r="O1468">
        <v>5</v>
      </c>
      <c r="P1468">
        <v>1</v>
      </c>
      <c r="Q1468">
        <v>1</v>
      </c>
      <c r="R1468">
        <v>0</v>
      </c>
      <c r="S1468">
        <v>3</v>
      </c>
      <c r="T1468">
        <v>7</v>
      </c>
      <c r="U1468">
        <v>0</v>
      </c>
      <c r="V1468">
        <v>0</v>
      </c>
      <c r="W1468">
        <v>0</v>
      </c>
      <c r="X1468">
        <v>0</v>
      </c>
      <c r="Y1468">
        <v>0</v>
      </c>
      <c r="Z1468">
        <v>0</v>
      </c>
      <c r="AA1468">
        <v>3</v>
      </c>
      <c r="AB1468">
        <v>11</v>
      </c>
      <c r="AC1468">
        <v>0</v>
      </c>
    </row>
    <row r="1469" spans="1:29" ht="16.5" x14ac:dyDescent="0.3">
      <c r="A1469">
        <v>10524</v>
      </c>
      <c r="B1469">
        <v>1963</v>
      </c>
      <c r="C1469" t="s">
        <v>34</v>
      </c>
      <c r="D1469" t="s">
        <v>35</v>
      </c>
      <c r="E1469">
        <v>49476</v>
      </c>
      <c r="F1469">
        <v>0</v>
      </c>
      <c r="G1469">
        <v>1</v>
      </c>
      <c r="H1469" s="1">
        <v>41445</v>
      </c>
      <c r="I1469">
        <v>29</v>
      </c>
      <c r="J1469">
        <v>386</v>
      </c>
      <c r="K1469">
        <v>23</v>
      </c>
      <c r="L1469">
        <v>95</v>
      </c>
      <c r="M1469">
        <v>54</v>
      </c>
      <c r="N1469">
        <v>41</v>
      </c>
      <c r="O1469">
        <v>196</v>
      </c>
      <c r="P1469">
        <v>4</v>
      </c>
      <c r="Q1469">
        <v>2</v>
      </c>
      <c r="R1469">
        <v>11</v>
      </c>
      <c r="S1469">
        <v>5</v>
      </c>
      <c r="T1469">
        <v>2</v>
      </c>
      <c r="U1469">
        <v>0</v>
      </c>
      <c r="V1469">
        <v>0</v>
      </c>
      <c r="W1469">
        <v>0</v>
      </c>
      <c r="X1469">
        <v>0</v>
      </c>
      <c r="Y1469">
        <v>0</v>
      </c>
      <c r="Z1469">
        <v>0</v>
      </c>
      <c r="AA1469">
        <v>3</v>
      </c>
      <c r="AB1469">
        <v>11</v>
      </c>
      <c r="AC1469">
        <v>0</v>
      </c>
    </row>
    <row r="1470" spans="1:29" ht="16.5" x14ac:dyDescent="0.3">
      <c r="A1470">
        <v>4690</v>
      </c>
      <c r="B1470">
        <v>1953</v>
      </c>
      <c r="C1470" t="s">
        <v>29</v>
      </c>
      <c r="D1470" t="s">
        <v>33</v>
      </c>
      <c r="E1470">
        <v>50725</v>
      </c>
      <c r="F1470">
        <v>0</v>
      </c>
      <c r="G1470">
        <v>1</v>
      </c>
      <c r="H1470" s="1">
        <v>41318</v>
      </c>
      <c r="I1470">
        <v>45</v>
      </c>
      <c r="J1470">
        <v>443</v>
      </c>
      <c r="K1470">
        <v>10</v>
      </c>
      <c r="L1470">
        <v>75</v>
      </c>
      <c r="M1470">
        <v>0</v>
      </c>
      <c r="N1470">
        <v>10</v>
      </c>
      <c r="O1470">
        <v>48</v>
      </c>
      <c r="P1470">
        <v>4</v>
      </c>
      <c r="Q1470">
        <v>8</v>
      </c>
      <c r="R1470">
        <v>1</v>
      </c>
      <c r="S1470">
        <v>8</v>
      </c>
      <c r="T1470">
        <v>8</v>
      </c>
      <c r="U1470">
        <v>0</v>
      </c>
      <c r="V1470">
        <v>0</v>
      </c>
      <c r="W1470">
        <v>0</v>
      </c>
      <c r="X1470">
        <v>0</v>
      </c>
      <c r="Y1470">
        <v>0</v>
      </c>
      <c r="Z1470">
        <v>0</v>
      </c>
      <c r="AA1470">
        <v>3</v>
      </c>
      <c r="AB1470">
        <v>11</v>
      </c>
      <c r="AC1470">
        <v>0</v>
      </c>
    </row>
    <row r="1471" spans="1:29" ht="16.5" x14ac:dyDescent="0.3">
      <c r="A1471">
        <v>7521</v>
      </c>
      <c r="B1471">
        <v>1952</v>
      </c>
      <c r="C1471" t="s">
        <v>29</v>
      </c>
      <c r="D1471" t="s">
        <v>31</v>
      </c>
      <c r="E1471">
        <v>83844</v>
      </c>
      <c r="F1471">
        <v>0</v>
      </c>
      <c r="G1471">
        <v>0</v>
      </c>
      <c r="H1471" s="1">
        <v>41406</v>
      </c>
      <c r="I1471">
        <v>57</v>
      </c>
      <c r="J1471">
        <v>901</v>
      </c>
      <c r="K1471">
        <v>31</v>
      </c>
      <c r="L1471">
        <v>345</v>
      </c>
      <c r="M1471">
        <v>75</v>
      </c>
      <c r="N1471">
        <v>31</v>
      </c>
      <c r="O1471">
        <v>191</v>
      </c>
      <c r="P1471">
        <v>1</v>
      </c>
      <c r="Q1471">
        <v>4</v>
      </c>
      <c r="R1471">
        <v>4</v>
      </c>
      <c r="S1471">
        <v>11</v>
      </c>
      <c r="T1471">
        <v>1</v>
      </c>
      <c r="U1471">
        <v>0</v>
      </c>
      <c r="V1471">
        <v>0</v>
      </c>
      <c r="W1471">
        <v>1</v>
      </c>
      <c r="X1471">
        <v>0</v>
      </c>
      <c r="Y1471">
        <v>0</v>
      </c>
      <c r="Z1471">
        <v>0</v>
      </c>
      <c r="AA1471">
        <v>3</v>
      </c>
      <c r="AB1471">
        <v>11</v>
      </c>
      <c r="AC1471">
        <v>0</v>
      </c>
    </row>
    <row r="1472" spans="1:29" ht="16.5" x14ac:dyDescent="0.3">
      <c r="A1472">
        <v>7196</v>
      </c>
      <c r="B1472">
        <v>1950</v>
      </c>
      <c r="C1472" t="s">
        <v>32</v>
      </c>
      <c r="D1472" t="s">
        <v>33</v>
      </c>
      <c r="E1472">
        <v>41145</v>
      </c>
      <c r="F1472">
        <v>1</v>
      </c>
      <c r="G1472">
        <v>1</v>
      </c>
      <c r="H1472" s="1">
        <v>41678</v>
      </c>
      <c r="I1472">
        <v>20</v>
      </c>
      <c r="J1472">
        <v>9</v>
      </c>
      <c r="K1472">
        <v>0</v>
      </c>
      <c r="L1472">
        <v>3</v>
      </c>
      <c r="M1472">
        <v>0</v>
      </c>
      <c r="N1472">
        <v>0</v>
      </c>
      <c r="O1472">
        <v>1</v>
      </c>
      <c r="P1472">
        <v>1</v>
      </c>
      <c r="Q1472">
        <v>0</v>
      </c>
      <c r="R1472">
        <v>0</v>
      </c>
      <c r="S1472">
        <v>3</v>
      </c>
      <c r="T1472">
        <v>3</v>
      </c>
      <c r="U1472">
        <v>0</v>
      </c>
      <c r="V1472">
        <v>0</v>
      </c>
      <c r="W1472">
        <v>0</v>
      </c>
      <c r="X1472">
        <v>0</v>
      </c>
      <c r="Y1472">
        <v>0</v>
      </c>
      <c r="Z1472">
        <v>0</v>
      </c>
      <c r="AA1472">
        <v>3</v>
      </c>
      <c r="AB1472">
        <v>11</v>
      </c>
      <c r="AC1472">
        <v>0</v>
      </c>
    </row>
    <row r="1473" spans="1:29" ht="16.5" x14ac:dyDescent="0.3">
      <c r="A1473">
        <v>4406</v>
      </c>
      <c r="B1473">
        <v>1970</v>
      </c>
      <c r="C1473" t="s">
        <v>29</v>
      </c>
      <c r="D1473" t="s">
        <v>31</v>
      </c>
      <c r="E1473">
        <v>67419</v>
      </c>
      <c r="F1473">
        <v>0</v>
      </c>
      <c r="G1473">
        <v>1</v>
      </c>
      <c r="H1473" s="1">
        <v>41290</v>
      </c>
      <c r="I1473">
        <v>29</v>
      </c>
      <c r="J1473">
        <v>846</v>
      </c>
      <c r="K1473">
        <v>84</v>
      </c>
      <c r="L1473">
        <v>352</v>
      </c>
      <c r="M1473">
        <v>91</v>
      </c>
      <c r="N1473">
        <v>56</v>
      </c>
      <c r="O1473">
        <v>42</v>
      </c>
      <c r="P1473">
        <v>4</v>
      </c>
      <c r="Q1473">
        <v>9</v>
      </c>
      <c r="R1473">
        <v>4</v>
      </c>
      <c r="S1473">
        <v>8</v>
      </c>
      <c r="T1473">
        <v>5</v>
      </c>
      <c r="U1473">
        <v>0</v>
      </c>
      <c r="V1473">
        <v>0</v>
      </c>
      <c r="W1473">
        <v>0</v>
      </c>
      <c r="X1473">
        <v>0</v>
      </c>
      <c r="Y1473">
        <v>0</v>
      </c>
      <c r="Z1473">
        <v>0</v>
      </c>
      <c r="AA1473">
        <v>3</v>
      </c>
      <c r="AB1473">
        <v>11</v>
      </c>
      <c r="AC1473">
        <v>0</v>
      </c>
    </row>
    <row r="1474" spans="1:29" ht="16.5" x14ac:dyDescent="0.3">
      <c r="A1474">
        <v>9672</v>
      </c>
      <c r="B1474">
        <v>1970</v>
      </c>
      <c r="C1474" t="s">
        <v>37</v>
      </c>
      <c r="D1474" t="s">
        <v>33</v>
      </c>
      <c r="E1474">
        <v>23162</v>
      </c>
      <c r="F1474">
        <v>1</v>
      </c>
      <c r="G1474">
        <v>1</v>
      </c>
      <c r="H1474" s="1">
        <v>41629</v>
      </c>
      <c r="I1474">
        <v>82</v>
      </c>
      <c r="J1474">
        <v>8</v>
      </c>
      <c r="K1474">
        <v>3</v>
      </c>
      <c r="L1474">
        <v>9</v>
      </c>
      <c r="M1474">
        <v>19</v>
      </c>
      <c r="N1474">
        <v>4</v>
      </c>
      <c r="O1474">
        <v>22</v>
      </c>
      <c r="P1474">
        <v>3</v>
      </c>
      <c r="Q1474">
        <v>1</v>
      </c>
      <c r="R1474">
        <v>1</v>
      </c>
      <c r="S1474">
        <v>3</v>
      </c>
      <c r="T1474">
        <v>6</v>
      </c>
      <c r="U1474">
        <v>0</v>
      </c>
      <c r="V1474">
        <v>0</v>
      </c>
      <c r="W1474">
        <v>0</v>
      </c>
      <c r="X1474">
        <v>0</v>
      </c>
      <c r="Y1474">
        <v>0</v>
      </c>
      <c r="Z1474">
        <v>0</v>
      </c>
      <c r="AA1474">
        <v>3</v>
      </c>
      <c r="AB1474">
        <v>11</v>
      </c>
      <c r="AC1474">
        <v>0</v>
      </c>
    </row>
    <row r="1475" spans="1:29" ht="16.5" x14ac:dyDescent="0.3">
      <c r="A1475">
        <v>4864</v>
      </c>
      <c r="B1475">
        <v>1977</v>
      </c>
      <c r="C1475" t="s">
        <v>29</v>
      </c>
      <c r="D1475" t="s">
        <v>33</v>
      </c>
      <c r="E1475">
        <v>34380</v>
      </c>
      <c r="F1475">
        <v>1</v>
      </c>
      <c r="G1475">
        <v>0</v>
      </c>
      <c r="H1475" s="1">
        <v>41396</v>
      </c>
      <c r="I1475">
        <v>68</v>
      </c>
      <c r="J1475">
        <v>72</v>
      </c>
      <c r="K1475">
        <v>7</v>
      </c>
      <c r="L1475">
        <v>58</v>
      </c>
      <c r="M1475">
        <v>13</v>
      </c>
      <c r="N1475">
        <v>1</v>
      </c>
      <c r="O1475">
        <v>24</v>
      </c>
      <c r="P1475">
        <v>4</v>
      </c>
      <c r="Q1475">
        <v>4</v>
      </c>
      <c r="R1475">
        <v>1</v>
      </c>
      <c r="S1475">
        <v>3</v>
      </c>
      <c r="T1475">
        <v>8</v>
      </c>
      <c r="U1475">
        <v>0</v>
      </c>
      <c r="V1475">
        <v>0</v>
      </c>
      <c r="W1475">
        <v>0</v>
      </c>
      <c r="X1475">
        <v>0</v>
      </c>
      <c r="Y1475">
        <v>0</v>
      </c>
      <c r="Z1475">
        <v>0</v>
      </c>
      <c r="AA1475">
        <v>3</v>
      </c>
      <c r="AB1475">
        <v>11</v>
      </c>
      <c r="AC1475">
        <v>0</v>
      </c>
    </row>
    <row r="1476" spans="1:29" ht="16.5" x14ac:dyDescent="0.3">
      <c r="A1476">
        <v>4706</v>
      </c>
      <c r="B1476">
        <v>1966</v>
      </c>
      <c r="C1476" t="s">
        <v>29</v>
      </c>
      <c r="D1476" t="s">
        <v>30</v>
      </c>
      <c r="E1476">
        <v>34704</v>
      </c>
      <c r="F1476">
        <v>0</v>
      </c>
      <c r="G1476">
        <v>1</v>
      </c>
      <c r="H1476" s="1">
        <v>41391</v>
      </c>
      <c r="I1476">
        <v>65</v>
      </c>
      <c r="J1476">
        <v>29</v>
      </c>
      <c r="K1476">
        <v>0</v>
      </c>
      <c r="L1476">
        <v>5</v>
      </c>
      <c r="M1476">
        <v>0</v>
      </c>
      <c r="N1476">
        <v>1</v>
      </c>
      <c r="O1476">
        <v>5</v>
      </c>
      <c r="P1476">
        <v>1</v>
      </c>
      <c r="Q1476">
        <v>1</v>
      </c>
      <c r="R1476">
        <v>0</v>
      </c>
      <c r="S1476">
        <v>3</v>
      </c>
      <c r="T1476">
        <v>5</v>
      </c>
      <c r="U1476">
        <v>0</v>
      </c>
      <c r="V1476">
        <v>0</v>
      </c>
      <c r="W1476">
        <v>0</v>
      </c>
      <c r="X1476">
        <v>0</v>
      </c>
      <c r="Y1476">
        <v>0</v>
      </c>
      <c r="Z1476">
        <v>0</v>
      </c>
      <c r="AA1476">
        <v>3</v>
      </c>
      <c r="AB1476">
        <v>11</v>
      </c>
      <c r="AC1476">
        <v>0</v>
      </c>
    </row>
    <row r="1477" spans="1:29" ht="16.5" x14ac:dyDescent="0.3">
      <c r="A1477">
        <v>4070</v>
      </c>
      <c r="B1477">
        <v>1969</v>
      </c>
      <c r="C1477" t="s">
        <v>32</v>
      </c>
      <c r="D1477" t="s">
        <v>33</v>
      </c>
      <c r="E1477">
        <v>94871</v>
      </c>
      <c r="F1477">
        <v>0</v>
      </c>
      <c r="G1477">
        <v>2</v>
      </c>
      <c r="H1477" s="1">
        <v>41153</v>
      </c>
      <c r="I1477">
        <v>99</v>
      </c>
      <c r="J1477">
        <v>169</v>
      </c>
      <c r="K1477">
        <v>24</v>
      </c>
      <c r="L1477">
        <v>553</v>
      </c>
      <c r="M1477">
        <v>188</v>
      </c>
      <c r="N1477">
        <v>0</v>
      </c>
      <c r="O1477">
        <v>144</v>
      </c>
      <c r="P1477">
        <v>1</v>
      </c>
      <c r="Q1477">
        <v>8</v>
      </c>
      <c r="R1477">
        <v>5</v>
      </c>
      <c r="S1477">
        <v>4</v>
      </c>
      <c r="T1477">
        <v>7</v>
      </c>
      <c r="U1477">
        <v>0</v>
      </c>
      <c r="V1477">
        <v>1</v>
      </c>
      <c r="W1477">
        <v>1</v>
      </c>
      <c r="X1477">
        <v>0</v>
      </c>
      <c r="Y1477">
        <v>0</v>
      </c>
      <c r="Z1477">
        <v>0</v>
      </c>
      <c r="AA1477">
        <v>3</v>
      </c>
      <c r="AB1477">
        <v>11</v>
      </c>
      <c r="AC1477">
        <v>1</v>
      </c>
    </row>
    <row r="1478" spans="1:29" ht="16.5" x14ac:dyDescent="0.3">
      <c r="A1478">
        <v>25</v>
      </c>
      <c r="B1478">
        <v>1958</v>
      </c>
      <c r="C1478" t="s">
        <v>29</v>
      </c>
      <c r="D1478" t="s">
        <v>33</v>
      </c>
      <c r="E1478">
        <v>65148</v>
      </c>
      <c r="F1478">
        <v>0</v>
      </c>
      <c r="G1478">
        <v>1</v>
      </c>
      <c r="H1478" s="1">
        <v>41229</v>
      </c>
      <c r="I1478">
        <v>9</v>
      </c>
      <c r="J1478">
        <v>460</v>
      </c>
      <c r="K1478">
        <v>35</v>
      </c>
      <c r="L1478">
        <v>422</v>
      </c>
      <c r="M1478">
        <v>33</v>
      </c>
      <c r="N1478">
        <v>12</v>
      </c>
      <c r="O1478">
        <v>153</v>
      </c>
      <c r="P1478">
        <v>2</v>
      </c>
      <c r="Q1478">
        <v>6</v>
      </c>
      <c r="R1478">
        <v>6</v>
      </c>
      <c r="S1478">
        <v>7</v>
      </c>
      <c r="T1478">
        <v>4</v>
      </c>
      <c r="U1478">
        <v>0</v>
      </c>
      <c r="V1478">
        <v>0</v>
      </c>
      <c r="W1478">
        <v>0</v>
      </c>
      <c r="X1478">
        <v>0</v>
      </c>
      <c r="Y1478">
        <v>0</v>
      </c>
      <c r="Z1478">
        <v>0</v>
      </c>
      <c r="AA1478">
        <v>3</v>
      </c>
      <c r="AB1478">
        <v>11</v>
      </c>
      <c r="AC1478">
        <v>0</v>
      </c>
    </row>
    <row r="1479" spans="1:29" ht="16.5" x14ac:dyDescent="0.3">
      <c r="A1479">
        <v>3697</v>
      </c>
      <c r="B1479">
        <v>1954</v>
      </c>
      <c r="C1479" t="s">
        <v>29</v>
      </c>
      <c r="D1479" t="s">
        <v>31</v>
      </c>
      <c r="E1479">
        <v>39898</v>
      </c>
      <c r="F1479">
        <v>0</v>
      </c>
      <c r="G1479">
        <v>1</v>
      </c>
      <c r="H1479" s="1">
        <v>41317</v>
      </c>
      <c r="I1479">
        <v>20</v>
      </c>
      <c r="J1479">
        <v>69</v>
      </c>
      <c r="K1479">
        <v>8</v>
      </c>
      <c r="L1479">
        <v>26</v>
      </c>
      <c r="M1479">
        <v>12</v>
      </c>
      <c r="N1479">
        <v>7</v>
      </c>
      <c r="O1479">
        <v>12</v>
      </c>
      <c r="P1479">
        <v>2</v>
      </c>
      <c r="Q1479">
        <v>3</v>
      </c>
      <c r="R1479">
        <v>0</v>
      </c>
      <c r="S1479">
        <v>4</v>
      </c>
      <c r="T1479">
        <v>7</v>
      </c>
      <c r="U1479">
        <v>0</v>
      </c>
      <c r="V1479">
        <v>0</v>
      </c>
      <c r="W1479">
        <v>0</v>
      </c>
      <c r="X1479">
        <v>0</v>
      </c>
      <c r="Y1479">
        <v>0</v>
      </c>
      <c r="Z1479">
        <v>0</v>
      </c>
      <c r="AA1479">
        <v>3</v>
      </c>
      <c r="AB1479">
        <v>11</v>
      </c>
      <c r="AC1479">
        <v>0</v>
      </c>
    </row>
    <row r="1480" spans="1:29" ht="16.5" x14ac:dyDescent="0.3">
      <c r="A1480">
        <v>217</v>
      </c>
      <c r="B1480">
        <v>1956</v>
      </c>
      <c r="C1480" t="s">
        <v>34</v>
      </c>
      <c r="D1480" t="s">
        <v>30</v>
      </c>
      <c r="E1480">
        <v>64857</v>
      </c>
      <c r="F1480">
        <v>0</v>
      </c>
      <c r="G1480">
        <v>0</v>
      </c>
      <c r="H1480" s="1">
        <v>41236</v>
      </c>
      <c r="I1480">
        <v>78</v>
      </c>
      <c r="J1480">
        <v>556</v>
      </c>
      <c r="K1480">
        <v>14</v>
      </c>
      <c r="L1480">
        <v>717</v>
      </c>
      <c r="M1480">
        <v>210</v>
      </c>
      <c r="N1480">
        <v>0</v>
      </c>
      <c r="O1480">
        <v>43</v>
      </c>
      <c r="P1480">
        <v>1</v>
      </c>
      <c r="Q1480">
        <v>7</v>
      </c>
      <c r="R1480">
        <v>5</v>
      </c>
      <c r="S1480">
        <v>10</v>
      </c>
      <c r="T1480">
        <v>4</v>
      </c>
      <c r="U1480">
        <v>0</v>
      </c>
      <c r="V1480">
        <v>0</v>
      </c>
      <c r="W1480">
        <v>0</v>
      </c>
      <c r="X1480">
        <v>0</v>
      </c>
      <c r="Y1480">
        <v>0</v>
      </c>
      <c r="Z1480">
        <v>0</v>
      </c>
      <c r="AA1480">
        <v>3</v>
      </c>
      <c r="AB1480">
        <v>11</v>
      </c>
      <c r="AC1480">
        <v>0</v>
      </c>
    </row>
    <row r="1481" spans="1:29" ht="16.5" x14ac:dyDescent="0.3">
      <c r="A1481">
        <v>4220</v>
      </c>
      <c r="B1481">
        <v>1970</v>
      </c>
      <c r="C1481" t="s">
        <v>32</v>
      </c>
      <c r="D1481" t="s">
        <v>33</v>
      </c>
      <c r="E1481">
        <v>59892</v>
      </c>
      <c r="F1481">
        <v>0</v>
      </c>
      <c r="G1481">
        <v>1</v>
      </c>
      <c r="H1481" s="1">
        <v>41580</v>
      </c>
      <c r="I1481">
        <v>26</v>
      </c>
      <c r="J1481">
        <v>73</v>
      </c>
      <c r="K1481">
        <v>0</v>
      </c>
      <c r="L1481">
        <v>13</v>
      </c>
      <c r="M1481">
        <v>0</v>
      </c>
      <c r="N1481">
        <v>1</v>
      </c>
      <c r="O1481">
        <v>0</v>
      </c>
      <c r="P1481">
        <v>1</v>
      </c>
      <c r="Q1481">
        <v>2</v>
      </c>
      <c r="R1481">
        <v>1</v>
      </c>
      <c r="S1481">
        <v>3</v>
      </c>
      <c r="T1481">
        <v>3</v>
      </c>
      <c r="U1481">
        <v>0</v>
      </c>
      <c r="V1481">
        <v>0</v>
      </c>
      <c r="W1481">
        <v>0</v>
      </c>
      <c r="X1481">
        <v>0</v>
      </c>
      <c r="Y1481">
        <v>0</v>
      </c>
      <c r="Z1481">
        <v>0</v>
      </c>
      <c r="AA1481">
        <v>3</v>
      </c>
      <c r="AB1481">
        <v>11</v>
      </c>
      <c r="AC1481">
        <v>0</v>
      </c>
    </row>
    <row r="1482" spans="1:29" ht="16.5" x14ac:dyDescent="0.3">
      <c r="A1482">
        <v>5286</v>
      </c>
      <c r="B1482">
        <v>1987</v>
      </c>
      <c r="C1482" t="s">
        <v>34</v>
      </c>
      <c r="D1482" t="s">
        <v>30</v>
      </c>
      <c r="E1482">
        <v>41020</v>
      </c>
      <c r="F1482">
        <v>0</v>
      </c>
      <c r="G1482">
        <v>0</v>
      </c>
      <c r="H1482" s="1">
        <v>41575</v>
      </c>
      <c r="I1482">
        <v>68</v>
      </c>
      <c r="J1482">
        <v>112</v>
      </c>
      <c r="K1482">
        <v>1</v>
      </c>
      <c r="L1482">
        <v>54</v>
      </c>
      <c r="M1482">
        <v>7</v>
      </c>
      <c r="N1482">
        <v>7</v>
      </c>
      <c r="O1482">
        <v>36</v>
      </c>
      <c r="P1482">
        <v>1</v>
      </c>
      <c r="Q1482">
        <v>3</v>
      </c>
      <c r="R1482">
        <v>2</v>
      </c>
      <c r="S1482">
        <v>4</v>
      </c>
      <c r="T1482">
        <v>3</v>
      </c>
      <c r="U1482">
        <v>0</v>
      </c>
      <c r="V1482">
        <v>0</v>
      </c>
      <c r="W1482">
        <v>0</v>
      </c>
      <c r="X1482">
        <v>0</v>
      </c>
      <c r="Y1482">
        <v>0</v>
      </c>
      <c r="Z1482">
        <v>0</v>
      </c>
      <c r="AA1482">
        <v>3</v>
      </c>
      <c r="AB1482">
        <v>11</v>
      </c>
      <c r="AC1482">
        <v>0</v>
      </c>
    </row>
    <row r="1483" spans="1:29" ht="16.5" x14ac:dyDescent="0.3">
      <c r="A1483">
        <v>9559</v>
      </c>
      <c r="B1483">
        <v>1961</v>
      </c>
      <c r="C1483" t="s">
        <v>32</v>
      </c>
      <c r="D1483" t="s">
        <v>33</v>
      </c>
      <c r="E1483">
        <v>57072</v>
      </c>
      <c r="F1483">
        <v>0</v>
      </c>
      <c r="G1483">
        <v>1</v>
      </c>
      <c r="H1483" s="1">
        <v>41663</v>
      </c>
      <c r="I1483">
        <v>79</v>
      </c>
      <c r="J1483">
        <v>944</v>
      </c>
      <c r="K1483">
        <v>0</v>
      </c>
      <c r="L1483">
        <v>60</v>
      </c>
      <c r="M1483">
        <v>0</v>
      </c>
      <c r="N1483">
        <v>0</v>
      </c>
      <c r="O1483">
        <v>30</v>
      </c>
      <c r="P1483">
        <v>2</v>
      </c>
      <c r="Q1483">
        <v>7</v>
      </c>
      <c r="R1483">
        <v>5</v>
      </c>
      <c r="S1483">
        <v>13</v>
      </c>
      <c r="T1483">
        <v>5</v>
      </c>
      <c r="U1483">
        <v>1</v>
      </c>
      <c r="V1483">
        <v>0</v>
      </c>
      <c r="W1483">
        <v>0</v>
      </c>
      <c r="X1483">
        <v>0</v>
      </c>
      <c r="Y1483">
        <v>0</v>
      </c>
      <c r="Z1483">
        <v>0</v>
      </c>
      <c r="AA1483">
        <v>3</v>
      </c>
      <c r="AB1483">
        <v>11</v>
      </c>
      <c r="AC1483">
        <v>0</v>
      </c>
    </row>
    <row r="1484" spans="1:29" ht="16.5" x14ac:dyDescent="0.3">
      <c r="A1484">
        <v>2849</v>
      </c>
      <c r="B1484">
        <v>1979</v>
      </c>
      <c r="C1484" t="s">
        <v>29</v>
      </c>
      <c r="D1484" t="s">
        <v>30</v>
      </c>
      <c r="E1484">
        <v>60474</v>
      </c>
      <c r="F1484">
        <v>0</v>
      </c>
      <c r="G1484">
        <v>1</v>
      </c>
      <c r="H1484" s="1">
        <v>41365</v>
      </c>
      <c r="I1484">
        <v>25</v>
      </c>
      <c r="J1484">
        <v>265</v>
      </c>
      <c r="K1484">
        <v>199</v>
      </c>
      <c r="L1484">
        <v>303</v>
      </c>
      <c r="M1484">
        <v>234</v>
      </c>
      <c r="N1484">
        <v>9</v>
      </c>
      <c r="O1484">
        <v>170</v>
      </c>
      <c r="P1484">
        <v>7</v>
      </c>
      <c r="Q1484">
        <v>10</v>
      </c>
      <c r="R1484">
        <v>2</v>
      </c>
      <c r="S1484">
        <v>12</v>
      </c>
      <c r="T1484">
        <v>7</v>
      </c>
      <c r="U1484">
        <v>0</v>
      </c>
      <c r="V1484">
        <v>0</v>
      </c>
      <c r="W1484">
        <v>0</v>
      </c>
      <c r="X1484">
        <v>0</v>
      </c>
      <c r="Y1484">
        <v>0</v>
      </c>
      <c r="Z1484">
        <v>0</v>
      </c>
      <c r="AA1484">
        <v>3</v>
      </c>
      <c r="AB1484">
        <v>11</v>
      </c>
      <c r="AC1484">
        <v>0</v>
      </c>
    </row>
    <row r="1485" spans="1:29" ht="16.5" x14ac:dyDescent="0.3">
      <c r="A1485">
        <v>7787</v>
      </c>
      <c r="B1485">
        <v>1960</v>
      </c>
      <c r="C1485" t="s">
        <v>29</v>
      </c>
      <c r="D1485" t="s">
        <v>31</v>
      </c>
      <c r="E1485">
        <v>62807</v>
      </c>
      <c r="F1485">
        <v>0</v>
      </c>
      <c r="G1485">
        <v>1</v>
      </c>
      <c r="H1485" s="1">
        <v>41152</v>
      </c>
      <c r="I1485">
        <v>83</v>
      </c>
      <c r="J1485">
        <v>526</v>
      </c>
      <c r="K1485">
        <v>28</v>
      </c>
      <c r="L1485">
        <v>135</v>
      </c>
      <c r="M1485">
        <v>10</v>
      </c>
      <c r="N1485">
        <v>21</v>
      </c>
      <c r="O1485">
        <v>99</v>
      </c>
      <c r="P1485">
        <v>3</v>
      </c>
      <c r="Q1485">
        <v>5</v>
      </c>
      <c r="R1485">
        <v>3</v>
      </c>
      <c r="S1485">
        <v>12</v>
      </c>
      <c r="T1485">
        <v>5</v>
      </c>
      <c r="U1485">
        <v>0</v>
      </c>
      <c r="V1485">
        <v>0</v>
      </c>
      <c r="W1485">
        <v>0</v>
      </c>
      <c r="X1485">
        <v>0</v>
      </c>
      <c r="Y1485">
        <v>0</v>
      </c>
      <c r="Z1485">
        <v>0</v>
      </c>
      <c r="AA1485">
        <v>3</v>
      </c>
      <c r="AB1485">
        <v>11</v>
      </c>
      <c r="AC1485">
        <v>0</v>
      </c>
    </row>
    <row r="1486" spans="1:29" ht="16.5" x14ac:dyDescent="0.3">
      <c r="A1486">
        <v>3102</v>
      </c>
      <c r="B1486">
        <v>1981</v>
      </c>
      <c r="C1486" t="s">
        <v>37</v>
      </c>
      <c r="D1486" t="s">
        <v>31</v>
      </c>
      <c r="E1486">
        <v>19414</v>
      </c>
      <c r="F1486">
        <v>1</v>
      </c>
      <c r="G1486">
        <v>0</v>
      </c>
      <c r="H1486" s="1">
        <v>41563</v>
      </c>
      <c r="I1486">
        <v>32</v>
      </c>
      <c r="J1486">
        <v>2</v>
      </c>
      <c r="K1486">
        <v>3</v>
      </c>
      <c r="L1486">
        <v>12</v>
      </c>
      <c r="M1486">
        <v>3</v>
      </c>
      <c r="N1486">
        <v>5</v>
      </c>
      <c r="O1486">
        <v>7</v>
      </c>
      <c r="P1486">
        <v>1</v>
      </c>
      <c r="Q1486">
        <v>1</v>
      </c>
      <c r="R1486">
        <v>0</v>
      </c>
      <c r="S1486">
        <v>3</v>
      </c>
      <c r="T1486">
        <v>8</v>
      </c>
      <c r="U1486">
        <v>0</v>
      </c>
      <c r="V1486">
        <v>0</v>
      </c>
      <c r="W1486">
        <v>0</v>
      </c>
      <c r="X1486">
        <v>0</v>
      </c>
      <c r="Y1486">
        <v>0</v>
      </c>
      <c r="Z1486">
        <v>0</v>
      </c>
      <c r="AA1486">
        <v>3</v>
      </c>
      <c r="AB1486">
        <v>11</v>
      </c>
      <c r="AC1486">
        <v>0</v>
      </c>
    </row>
    <row r="1487" spans="1:29" ht="16.5" x14ac:dyDescent="0.3">
      <c r="A1487">
        <v>5868</v>
      </c>
      <c r="B1487">
        <v>1980</v>
      </c>
      <c r="C1487" t="s">
        <v>29</v>
      </c>
      <c r="D1487" t="s">
        <v>33</v>
      </c>
      <c r="E1487">
        <v>19107</v>
      </c>
      <c r="F1487">
        <v>1</v>
      </c>
      <c r="G1487">
        <v>0</v>
      </c>
      <c r="H1487" s="1">
        <v>41508</v>
      </c>
      <c r="I1487">
        <v>49</v>
      </c>
      <c r="J1487">
        <v>2</v>
      </c>
      <c r="K1487">
        <v>4</v>
      </c>
      <c r="L1487">
        <v>9</v>
      </c>
      <c r="M1487">
        <v>10</v>
      </c>
      <c r="N1487">
        <v>5</v>
      </c>
      <c r="O1487">
        <v>16</v>
      </c>
      <c r="P1487">
        <v>2</v>
      </c>
      <c r="Q1487">
        <v>1</v>
      </c>
      <c r="R1487">
        <v>0</v>
      </c>
      <c r="S1487">
        <v>3</v>
      </c>
      <c r="T1487">
        <v>7</v>
      </c>
      <c r="U1487">
        <v>0</v>
      </c>
      <c r="V1487">
        <v>0</v>
      </c>
      <c r="W1487">
        <v>0</v>
      </c>
      <c r="X1487">
        <v>0</v>
      </c>
      <c r="Y1487">
        <v>0</v>
      </c>
      <c r="Z1487">
        <v>0</v>
      </c>
      <c r="AA1487">
        <v>3</v>
      </c>
      <c r="AB1487">
        <v>11</v>
      </c>
      <c r="AC1487">
        <v>0</v>
      </c>
    </row>
    <row r="1488" spans="1:29" ht="16.5" x14ac:dyDescent="0.3">
      <c r="A1488">
        <v>8370</v>
      </c>
      <c r="B1488">
        <v>1976</v>
      </c>
      <c r="C1488" t="s">
        <v>37</v>
      </c>
      <c r="D1488" t="s">
        <v>31</v>
      </c>
      <c r="E1488">
        <v>75484</v>
      </c>
      <c r="F1488">
        <v>0</v>
      </c>
      <c r="G1488">
        <v>1</v>
      </c>
      <c r="H1488" s="1">
        <v>41123</v>
      </c>
      <c r="I1488">
        <v>50</v>
      </c>
      <c r="J1488">
        <v>378</v>
      </c>
      <c r="K1488">
        <v>97</v>
      </c>
      <c r="L1488">
        <v>259</v>
      </c>
      <c r="M1488">
        <v>197</v>
      </c>
      <c r="N1488">
        <v>194</v>
      </c>
      <c r="O1488">
        <v>34</v>
      </c>
      <c r="P1488">
        <v>2</v>
      </c>
      <c r="Q1488">
        <v>7</v>
      </c>
      <c r="R1488">
        <v>3</v>
      </c>
      <c r="S1488">
        <v>6</v>
      </c>
      <c r="T1488">
        <v>4</v>
      </c>
      <c r="U1488">
        <v>0</v>
      </c>
      <c r="V1488">
        <v>0</v>
      </c>
      <c r="W1488">
        <v>0</v>
      </c>
      <c r="X1488">
        <v>0</v>
      </c>
      <c r="Y1488">
        <v>0</v>
      </c>
      <c r="Z1488">
        <v>0</v>
      </c>
      <c r="AA1488">
        <v>3</v>
      </c>
      <c r="AB1488">
        <v>11</v>
      </c>
      <c r="AC1488">
        <v>0</v>
      </c>
    </row>
    <row r="1489" spans="1:29" ht="16.5" x14ac:dyDescent="0.3">
      <c r="A1489">
        <v>9988</v>
      </c>
      <c r="B1489">
        <v>1976</v>
      </c>
      <c r="C1489" t="s">
        <v>34</v>
      </c>
      <c r="D1489" t="s">
        <v>30</v>
      </c>
      <c r="E1489">
        <v>70379</v>
      </c>
      <c r="F1489">
        <v>0</v>
      </c>
      <c r="G1489">
        <v>1</v>
      </c>
      <c r="H1489" s="1">
        <v>41336</v>
      </c>
      <c r="I1489">
        <v>84</v>
      </c>
      <c r="J1489">
        <v>553</v>
      </c>
      <c r="K1489">
        <v>25</v>
      </c>
      <c r="L1489">
        <v>142</v>
      </c>
      <c r="M1489">
        <v>65</v>
      </c>
      <c r="N1489">
        <v>67</v>
      </c>
      <c r="O1489">
        <v>8</v>
      </c>
      <c r="P1489">
        <v>3</v>
      </c>
      <c r="Q1489">
        <v>6</v>
      </c>
      <c r="R1489">
        <v>3</v>
      </c>
      <c r="S1489">
        <v>13</v>
      </c>
      <c r="T1489">
        <v>4</v>
      </c>
      <c r="U1489">
        <v>0</v>
      </c>
      <c r="V1489">
        <v>0</v>
      </c>
      <c r="W1489">
        <v>0</v>
      </c>
      <c r="X1489">
        <v>0</v>
      </c>
      <c r="Y1489">
        <v>0</v>
      </c>
      <c r="Z1489">
        <v>0</v>
      </c>
      <c r="AA1489">
        <v>3</v>
      </c>
      <c r="AB1489">
        <v>11</v>
      </c>
      <c r="AC1489">
        <v>0</v>
      </c>
    </row>
    <row r="1490" spans="1:29" ht="16.5" x14ac:dyDescent="0.3">
      <c r="A1490">
        <v>2939</v>
      </c>
      <c r="B1490">
        <v>1970</v>
      </c>
      <c r="C1490" t="s">
        <v>34</v>
      </c>
      <c r="D1490" t="s">
        <v>31</v>
      </c>
      <c r="E1490">
        <v>79419</v>
      </c>
      <c r="F1490">
        <v>0</v>
      </c>
      <c r="G1490">
        <v>0</v>
      </c>
      <c r="H1490" s="1">
        <v>41812</v>
      </c>
      <c r="I1490">
        <v>96</v>
      </c>
      <c r="J1490">
        <v>751</v>
      </c>
      <c r="K1490">
        <v>127</v>
      </c>
      <c r="L1490">
        <v>687</v>
      </c>
      <c r="M1490">
        <v>20</v>
      </c>
      <c r="N1490">
        <v>15</v>
      </c>
      <c r="O1490">
        <v>31</v>
      </c>
      <c r="P1490">
        <v>1</v>
      </c>
      <c r="Q1490">
        <v>4</v>
      </c>
      <c r="R1490">
        <v>6</v>
      </c>
      <c r="S1490">
        <v>4</v>
      </c>
      <c r="T1490">
        <v>2</v>
      </c>
      <c r="U1490">
        <v>0</v>
      </c>
      <c r="V1490">
        <v>0</v>
      </c>
      <c r="W1490">
        <v>0</v>
      </c>
      <c r="X1490">
        <v>0</v>
      </c>
      <c r="Y1490">
        <v>0</v>
      </c>
      <c r="Z1490">
        <v>0</v>
      </c>
      <c r="AA1490">
        <v>3</v>
      </c>
      <c r="AB1490">
        <v>11</v>
      </c>
      <c r="AC1490">
        <v>0</v>
      </c>
    </row>
    <row r="1491" spans="1:29" ht="16.5" x14ac:dyDescent="0.3">
      <c r="A1491">
        <v>5529</v>
      </c>
      <c r="B1491">
        <v>1946</v>
      </c>
      <c r="C1491" t="s">
        <v>32</v>
      </c>
      <c r="D1491" t="s">
        <v>31</v>
      </c>
      <c r="E1491">
        <v>64014</v>
      </c>
      <c r="F1491">
        <v>2</v>
      </c>
      <c r="G1491">
        <v>1</v>
      </c>
      <c r="H1491" s="1">
        <v>41800</v>
      </c>
      <c r="I1491">
        <v>56</v>
      </c>
      <c r="J1491">
        <v>406</v>
      </c>
      <c r="K1491">
        <v>0</v>
      </c>
      <c r="L1491">
        <v>30</v>
      </c>
      <c r="M1491">
        <v>0</v>
      </c>
      <c r="N1491">
        <v>0</v>
      </c>
      <c r="O1491">
        <v>8</v>
      </c>
      <c r="P1491">
        <v>7</v>
      </c>
      <c r="Q1491">
        <v>8</v>
      </c>
      <c r="R1491">
        <v>2</v>
      </c>
      <c r="S1491">
        <v>5</v>
      </c>
      <c r="T1491">
        <v>7</v>
      </c>
      <c r="U1491">
        <v>0</v>
      </c>
      <c r="V1491">
        <v>0</v>
      </c>
      <c r="W1491">
        <v>0</v>
      </c>
      <c r="X1491">
        <v>1</v>
      </c>
      <c r="Y1491">
        <v>0</v>
      </c>
      <c r="Z1491">
        <v>0</v>
      </c>
      <c r="AA1491">
        <v>3</v>
      </c>
      <c r="AB1491">
        <v>11</v>
      </c>
      <c r="AC1491">
        <v>0</v>
      </c>
    </row>
    <row r="1492" spans="1:29" ht="16.5" x14ac:dyDescent="0.3">
      <c r="A1492">
        <v>9743</v>
      </c>
      <c r="B1492">
        <v>1955</v>
      </c>
      <c r="C1492" t="s">
        <v>29</v>
      </c>
      <c r="D1492" t="s">
        <v>33</v>
      </c>
      <c r="E1492">
        <v>76998</v>
      </c>
      <c r="F1492">
        <v>0</v>
      </c>
      <c r="G1492">
        <v>1</v>
      </c>
      <c r="H1492" s="1">
        <v>41285</v>
      </c>
      <c r="I1492">
        <v>85</v>
      </c>
      <c r="J1492">
        <v>1449</v>
      </c>
      <c r="K1492">
        <v>89</v>
      </c>
      <c r="L1492">
        <v>161</v>
      </c>
      <c r="M1492">
        <v>69</v>
      </c>
      <c r="N1492">
        <v>35</v>
      </c>
      <c r="O1492">
        <v>107</v>
      </c>
      <c r="P1492">
        <v>2</v>
      </c>
      <c r="Q1492">
        <v>11</v>
      </c>
      <c r="R1492">
        <v>8</v>
      </c>
      <c r="S1492">
        <v>8</v>
      </c>
      <c r="T1492">
        <v>6</v>
      </c>
      <c r="U1492">
        <v>0</v>
      </c>
      <c r="V1492">
        <v>0</v>
      </c>
      <c r="W1492">
        <v>1</v>
      </c>
      <c r="X1492">
        <v>0</v>
      </c>
      <c r="Y1492">
        <v>0</v>
      </c>
      <c r="Z1492">
        <v>0</v>
      </c>
      <c r="AA1492">
        <v>3</v>
      </c>
      <c r="AB1492">
        <v>11</v>
      </c>
      <c r="AC1492">
        <v>0</v>
      </c>
    </row>
    <row r="1493" spans="1:29" ht="16.5" x14ac:dyDescent="0.3">
      <c r="A1493">
        <v>5763</v>
      </c>
      <c r="B1493">
        <v>1972</v>
      </c>
      <c r="C1493" t="s">
        <v>34</v>
      </c>
      <c r="D1493" t="s">
        <v>31</v>
      </c>
      <c r="E1493">
        <v>49854</v>
      </c>
      <c r="F1493">
        <v>1</v>
      </c>
      <c r="G1493">
        <v>0</v>
      </c>
      <c r="H1493" s="1">
        <v>41588</v>
      </c>
      <c r="I1493">
        <v>63</v>
      </c>
      <c r="J1493">
        <v>123</v>
      </c>
      <c r="K1493">
        <v>17</v>
      </c>
      <c r="L1493">
        <v>171</v>
      </c>
      <c r="M1493">
        <v>39</v>
      </c>
      <c r="N1493">
        <v>0</v>
      </c>
      <c r="O1493">
        <v>30</v>
      </c>
      <c r="P1493">
        <v>5</v>
      </c>
      <c r="Q1493">
        <v>6</v>
      </c>
      <c r="R1493">
        <v>2</v>
      </c>
      <c r="S1493">
        <v>5</v>
      </c>
      <c r="T1493">
        <v>6</v>
      </c>
      <c r="U1493">
        <v>0</v>
      </c>
      <c r="V1493">
        <v>0</v>
      </c>
      <c r="W1493">
        <v>0</v>
      </c>
      <c r="X1493">
        <v>0</v>
      </c>
      <c r="Y1493">
        <v>0</v>
      </c>
      <c r="Z1493">
        <v>0</v>
      </c>
      <c r="AA1493">
        <v>3</v>
      </c>
      <c r="AB1493">
        <v>11</v>
      </c>
      <c r="AC1493">
        <v>0</v>
      </c>
    </row>
    <row r="1494" spans="1:29" ht="16.5" x14ac:dyDescent="0.3">
      <c r="A1494">
        <v>3478</v>
      </c>
      <c r="B1494">
        <v>1971</v>
      </c>
      <c r="C1494" t="s">
        <v>32</v>
      </c>
      <c r="D1494" t="s">
        <v>33</v>
      </c>
      <c r="E1494">
        <v>60585</v>
      </c>
      <c r="F1494">
        <v>1</v>
      </c>
      <c r="G1494">
        <v>1</v>
      </c>
      <c r="H1494" s="1">
        <v>41449</v>
      </c>
      <c r="I1494">
        <v>17</v>
      </c>
      <c r="J1494">
        <v>267</v>
      </c>
      <c r="K1494">
        <v>42</v>
      </c>
      <c r="L1494">
        <v>309</v>
      </c>
      <c r="M1494">
        <v>55</v>
      </c>
      <c r="N1494">
        <v>42</v>
      </c>
      <c r="O1494">
        <v>21</v>
      </c>
      <c r="P1494">
        <v>10</v>
      </c>
      <c r="Q1494">
        <v>7</v>
      </c>
      <c r="R1494">
        <v>4</v>
      </c>
      <c r="S1494">
        <v>9</v>
      </c>
      <c r="T1494">
        <v>5</v>
      </c>
      <c r="U1494">
        <v>0</v>
      </c>
      <c r="V1494">
        <v>0</v>
      </c>
      <c r="W1494">
        <v>0</v>
      </c>
      <c r="X1494">
        <v>0</v>
      </c>
      <c r="Y1494">
        <v>0</v>
      </c>
      <c r="Z1494">
        <v>0</v>
      </c>
      <c r="AA1494">
        <v>3</v>
      </c>
      <c r="AB1494">
        <v>11</v>
      </c>
      <c r="AC1494">
        <v>1</v>
      </c>
    </row>
    <row r="1495" spans="1:29" ht="16.5" x14ac:dyDescent="0.3">
      <c r="A1495">
        <v>7494</v>
      </c>
      <c r="B1495">
        <v>1950</v>
      </c>
      <c r="C1495" t="s">
        <v>32</v>
      </c>
      <c r="D1495" t="s">
        <v>35</v>
      </c>
      <c r="E1495">
        <v>42873</v>
      </c>
      <c r="F1495">
        <v>1</v>
      </c>
      <c r="G1495">
        <v>1</v>
      </c>
      <c r="H1495" s="1">
        <v>41295</v>
      </c>
      <c r="I1495">
        <v>11</v>
      </c>
      <c r="J1495">
        <v>209</v>
      </c>
      <c r="K1495">
        <v>0</v>
      </c>
      <c r="L1495">
        <v>40</v>
      </c>
      <c r="M1495">
        <v>3</v>
      </c>
      <c r="N1495">
        <v>2</v>
      </c>
      <c r="O1495">
        <v>15</v>
      </c>
      <c r="P1495">
        <v>4</v>
      </c>
      <c r="Q1495">
        <v>6</v>
      </c>
      <c r="R1495">
        <v>1</v>
      </c>
      <c r="S1495">
        <v>4</v>
      </c>
      <c r="T1495">
        <v>8</v>
      </c>
      <c r="U1495">
        <v>0</v>
      </c>
      <c r="V1495">
        <v>0</v>
      </c>
      <c r="W1495">
        <v>0</v>
      </c>
      <c r="X1495">
        <v>0</v>
      </c>
      <c r="Y1495">
        <v>0</v>
      </c>
      <c r="Z1495">
        <v>0</v>
      </c>
      <c r="AA1495">
        <v>3</v>
      </c>
      <c r="AB1495">
        <v>11</v>
      </c>
      <c r="AC1495">
        <v>0</v>
      </c>
    </row>
    <row r="1496" spans="1:29" ht="16.5" x14ac:dyDescent="0.3">
      <c r="A1496">
        <v>1763</v>
      </c>
      <c r="B1496">
        <v>1988</v>
      </c>
      <c r="C1496" t="s">
        <v>29</v>
      </c>
      <c r="D1496" t="s">
        <v>31</v>
      </c>
      <c r="E1496">
        <v>87679</v>
      </c>
      <c r="F1496">
        <v>0</v>
      </c>
      <c r="G1496">
        <v>0</v>
      </c>
      <c r="H1496" s="1">
        <v>41482</v>
      </c>
      <c r="I1496">
        <v>62</v>
      </c>
      <c r="J1496">
        <v>1259</v>
      </c>
      <c r="K1496">
        <v>172</v>
      </c>
      <c r="L1496">
        <v>815</v>
      </c>
      <c r="M1496">
        <v>97</v>
      </c>
      <c r="N1496">
        <v>148</v>
      </c>
      <c r="O1496">
        <v>33</v>
      </c>
      <c r="P1496">
        <v>1</v>
      </c>
      <c r="Q1496">
        <v>7</v>
      </c>
      <c r="R1496">
        <v>11</v>
      </c>
      <c r="S1496">
        <v>10</v>
      </c>
      <c r="T1496">
        <v>4</v>
      </c>
      <c r="U1496">
        <v>1</v>
      </c>
      <c r="V1496">
        <v>0</v>
      </c>
      <c r="W1496">
        <v>1</v>
      </c>
      <c r="X1496">
        <v>1</v>
      </c>
      <c r="Y1496">
        <v>0</v>
      </c>
      <c r="Z1496">
        <v>0</v>
      </c>
      <c r="AA1496">
        <v>3</v>
      </c>
      <c r="AB1496">
        <v>11</v>
      </c>
      <c r="AC1496">
        <v>1</v>
      </c>
    </row>
    <row r="1497" spans="1:29" ht="16.5" x14ac:dyDescent="0.3">
      <c r="A1497">
        <v>7250</v>
      </c>
      <c r="B1497">
        <v>1978</v>
      </c>
      <c r="C1497" t="s">
        <v>29</v>
      </c>
      <c r="D1497" t="s">
        <v>31</v>
      </c>
      <c r="E1497">
        <v>57867</v>
      </c>
      <c r="F1497">
        <v>1</v>
      </c>
      <c r="G1497">
        <v>0</v>
      </c>
      <c r="H1497" s="1">
        <v>41548</v>
      </c>
      <c r="I1497">
        <v>48</v>
      </c>
      <c r="J1497">
        <v>344</v>
      </c>
      <c r="K1497">
        <v>35</v>
      </c>
      <c r="L1497">
        <v>178</v>
      </c>
      <c r="M1497">
        <v>15</v>
      </c>
      <c r="N1497">
        <v>23</v>
      </c>
      <c r="O1497">
        <v>17</v>
      </c>
      <c r="P1497">
        <v>7</v>
      </c>
      <c r="Q1497">
        <v>7</v>
      </c>
      <c r="R1497">
        <v>2</v>
      </c>
      <c r="S1497">
        <v>9</v>
      </c>
      <c r="T1497">
        <v>6</v>
      </c>
      <c r="U1497">
        <v>0</v>
      </c>
      <c r="V1497">
        <v>0</v>
      </c>
      <c r="W1497">
        <v>0</v>
      </c>
      <c r="X1497">
        <v>0</v>
      </c>
      <c r="Y1497">
        <v>0</v>
      </c>
      <c r="Z1497">
        <v>0</v>
      </c>
      <c r="AA1497">
        <v>3</v>
      </c>
      <c r="AB1497">
        <v>11</v>
      </c>
      <c r="AC1497">
        <v>0</v>
      </c>
    </row>
    <row r="1498" spans="1:29" ht="16.5" x14ac:dyDescent="0.3">
      <c r="A1498">
        <v>2005</v>
      </c>
      <c r="B1498">
        <v>1990</v>
      </c>
      <c r="C1498" t="s">
        <v>29</v>
      </c>
      <c r="D1498" t="s">
        <v>33</v>
      </c>
      <c r="E1498">
        <v>35765</v>
      </c>
      <c r="F1498">
        <v>1</v>
      </c>
      <c r="G1498">
        <v>0</v>
      </c>
      <c r="H1498" s="1">
        <v>41619</v>
      </c>
      <c r="I1498">
        <v>86</v>
      </c>
      <c r="J1498">
        <v>22</v>
      </c>
      <c r="K1498">
        <v>3</v>
      </c>
      <c r="L1498">
        <v>30</v>
      </c>
      <c r="M1498">
        <v>0</v>
      </c>
      <c r="N1498">
        <v>5</v>
      </c>
      <c r="O1498">
        <v>15</v>
      </c>
      <c r="P1498">
        <v>2</v>
      </c>
      <c r="Q1498">
        <v>2</v>
      </c>
      <c r="R1498">
        <v>0</v>
      </c>
      <c r="S1498">
        <v>4</v>
      </c>
      <c r="T1498">
        <v>6</v>
      </c>
      <c r="U1498">
        <v>0</v>
      </c>
      <c r="V1498">
        <v>0</v>
      </c>
      <c r="W1498">
        <v>0</v>
      </c>
      <c r="X1498">
        <v>0</v>
      </c>
      <c r="Y1498">
        <v>0</v>
      </c>
      <c r="Z1498">
        <v>0</v>
      </c>
      <c r="AA1498">
        <v>3</v>
      </c>
      <c r="AB1498">
        <v>11</v>
      </c>
      <c r="AC1498">
        <v>0</v>
      </c>
    </row>
    <row r="1499" spans="1:29" ht="16.5" x14ac:dyDescent="0.3">
      <c r="A1499">
        <v>10770</v>
      </c>
      <c r="B1499">
        <v>1959</v>
      </c>
      <c r="C1499" t="s">
        <v>29</v>
      </c>
      <c r="D1499" t="s">
        <v>33</v>
      </c>
      <c r="E1499">
        <v>65492</v>
      </c>
      <c r="F1499">
        <v>0</v>
      </c>
      <c r="G1499">
        <v>0</v>
      </c>
      <c r="H1499" s="1">
        <v>41665</v>
      </c>
      <c r="I1499">
        <v>73</v>
      </c>
      <c r="J1499">
        <v>247</v>
      </c>
      <c r="K1499">
        <v>161</v>
      </c>
      <c r="L1499">
        <v>295</v>
      </c>
      <c r="M1499">
        <v>210</v>
      </c>
      <c r="N1499">
        <v>85</v>
      </c>
      <c r="O1499">
        <v>47</v>
      </c>
      <c r="P1499">
        <v>2</v>
      </c>
      <c r="Q1499">
        <v>4</v>
      </c>
      <c r="R1499">
        <v>7</v>
      </c>
      <c r="S1499">
        <v>13</v>
      </c>
      <c r="T1499">
        <v>2</v>
      </c>
      <c r="U1499">
        <v>0</v>
      </c>
      <c r="V1499">
        <v>0</v>
      </c>
      <c r="W1499">
        <v>0</v>
      </c>
      <c r="X1499">
        <v>0</v>
      </c>
      <c r="Y1499">
        <v>0</v>
      </c>
      <c r="Z1499">
        <v>0</v>
      </c>
      <c r="AA1499">
        <v>3</v>
      </c>
      <c r="AB1499">
        <v>11</v>
      </c>
      <c r="AC1499">
        <v>0</v>
      </c>
    </row>
    <row r="1500" spans="1:29" ht="16.5" x14ac:dyDescent="0.3">
      <c r="A1500">
        <v>6885</v>
      </c>
      <c r="B1500">
        <v>1977</v>
      </c>
      <c r="C1500" t="s">
        <v>29</v>
      </c>
      <c r="D1500" t="s">
        <v>35</v>
      </c>
      <c r="E1500">
        <v>32952</v>
      </c>
      <c r="F1500">
        <v>1</v>
      </c>
      <c r="G1500">
        <v>0</v>
      </c>
      <c r="H1500" s="1">
        <v>41609</v>
      </c>
      <c r="I1500">
        <v>36</v>
      </c>
      <c r="J1500">
        <v>38</v>
      </c>
      <c r="K1500">
        <v>0</v>
      </c>
      <c r="L1500">
        <v>12</v>
      </c>
      <c r="M1500">
        <v>3</v>
      </c>
      <c r="N1500">
        <v>1</v>
      </c>
      <c r="O1500">
        <v>1</v>
      </c>
      <c r="P1500">
        <v>1</v>
      </c>
      <c r="Q1500">
        <v>2</v>
      </c>
      <c r="R1500">
        <v>0</v>
      </c>
      <c r="S1500">
        <v>3</v>
      </c>
      <c r="T1500">
        <v>7</v>
      </c>
      <c r="U1500">
        <v>0</v>
      </c>
      <c r="V1500">
        <v>0</v>
      </c>
      <c r="W1500">
        <v>0</v>
      </c>
      <c r="X1500">
        <v>0</v>
      </c>
      <c r="Y1500">
        <v>0</v>
      </c>
      <c r="Z1500">
        <v>0</v>
      </c>
      <c r="AA1500">
        <v>3</v>
      </c>
      <c r="AB1500">
        <v>11</v>
      </c>
      <c r="AC1500">
        <v>0</v>
      </c>
    </row>
    <row r="1501" spans="1:29" ht="16.5" x14ac:dyDescent="0.3">
      <c r="A1501">
        <v>2072</v>
      </c>
      <c r="B1501">
        <v>1969</v>
      </c>
      <c r="C1501" t="s">
        <v>32</v>
      </c>
      <c r="D1501" t="s">
        <v>31</v>
      </c>
      <c r="E1501">
        <v>53374</v>
      </c>
      <c r="F1501">
        <v>0</v>
      </c>
      <c r="G1501">
        <v>1</v>
      </c>
      <c r="H1501" s="1">
        <v>41137</v>
      </c>
      <c r="I1501">
        <v>34</v>
      </c>
      <c r="J1501">
        <v>896</v>
      </c>
      <c r="K1501">
        <v>10</v>
      </c>
      <c r="L1501">
        <v>101</v>
      </c>
      <c r="M1501">
        <v>13</v>
      </c>
      <c r="N1501">
        <v>10</v>
      </c>
      <c r="O1501">
        <v>34</v>
      </c>
      <c r="P1501">
        <v>6</v>
      </c>
      <c r="Q1501">
        <v>4</v>
      </c>
      <c r="R1501">
        <v>2</v>
      </c>
      <c r="S1501">
        <v>9</v>
      </c>
      <c r="T1501">
        <v>9</v>
      </c>
      <c r="U1501">
        <v>1</v>
      </c>
      <c r="V1501">
        <v>0</v>
      </c>
      <c r="W1501">
        <v>0</v>
      </c>
      <c r="X1501">
        <v>0</v>
      </c>
      <c r="Y1501">
        <v>0</v>
      </c>
      <c r="Z1501">
        <v>0</v>
      </c>
      <c r="AA1501">
        <v>3</v>
      </c>
      <c r="AB1501">
        <v>11</v>
      </c>
      <c r="AC1501">
        <v>1</v>
      </c>
    </row>
    <row r="1502" spans="1:29" ht="16.5" x14ac:dyDescent="0.3">
      <c r="A1502">
        <v>9463</v>
      </c>
      <c r="B1502">
        <v>1959</v>
      </c>
      <c r="C1502" t="s">
        <v>29</v>
      </c>
      <c r="D1502" t="s">
        <v>31</v>
      </c>
      <c r="E1502">
        <v>71706</v>
      </c>
      <c r="F1502">
        <v>0</v>
      </c>
      <c r="G1502">
        <v>1</v>
      </c>
      <c r="H1502" s="1">
        <v>41226</v>
      </c>
      <c r="I1502">
        <v>16</v>
      </c>
      <c r="J1502">
        <v>931</v>
      </c>
      <c r="K1502">
        <v>56</v>
      </c>
      <c r="L1502">
        <v>253</v>
      </c>
      <c r="M1502">
        <v>91</v>
      </c>
      <c r="N1502">
        <v>98</v>
      </c>
      <c r="O1502">
        <v>14</v>
      </c>
      <c r="P1502">
        <v>4</v>
      </c>
      <c r="Q1502">
        <v>9</v>
      </c>
      <c r="R1502">
        <v>5</v>
      </c>
      <c r="S1502">
        <v>7</v>
      </c>
      <c r="T1502">
        <v>5</v>
      </c>
      <c r="U1502">
        <v>0</v>
      </c>
      <c r="V1502">
        <v>0</v>
      </c>
      <c r="W1502">
        <v>0</v>
      </c>
      <c r="X1502">
        <v>0</v>
      </c>
      <c r="Y1502">
        <v>0</v>
      </c>
      <c r="Z1502">
        <v>0</v>
      </c>
      <c r="AA1502">
        <v>3</v>
      </c>
      <c r="AB1502">
        <v>11</v>
      </c>
      <c r="AC1502">
        <v>0</v>
      </c>
    </row>
    <row r="1503" spans="1:29" ht="16.5" x14ac:dyDescent="0.3">
      <c r="A1503">
        <v>6318</v>
      </c>
      <c r="B1503">
        <v>1988</v>
      </c>
      <c r="C1503" t="s">
        <v>29</v>
      </c>
      <c r="D1503" t="s">
        <v>33</v>
      </c>
      <c r="E1503">
        <v>68487</v>
      </c>
      <c r="F1503">
        <v>0</v>
      </c>
      <c r="G1503">
        <v>0</v>
      </c>
      <c r="H1503" s="1">
        <v>41287</v>
      </c>
      <c r="I1503">
        <v>48</v>
      </c>
      <c r="J1503">
        <v>758</v>
      </c>
      <c r="K1503">
        <v>12</v>
      </c>
      <c r="L1503">
        <v>385</v>
      </c>
      <c r="M1503">
        <v>33</v>
      </c>
      <c r="N1503">
        <v>89</v>
      </c>
      <c r="O1503">
        <v>89</v>
      </c>
      <c r="P1503">
        <v>1</v>
      </c>
      <c r="Q1503">
        <v>9</v>
      </c>
      <c r="R1503">
        <v>7</v>
      </c>
      <c r="S1503">
        <v>13</v>
      </c>
      <c r="T1503">
        <v>4</v>
      </c>
      <c r="U1503">
        <v>0</v>
      </c>
      <c r="V1503">
        <v>0</v>
      </c>
      <c r="W1503">
        <v>0</v>
      </c>
      <c r="X1503">
        <v>0</v>
      </c>
      <c r="Y1503">
        <v>0</v>
      </c>
      <c r="Z1503">
        <v>0</v>
      </c>
      <c r="AA1503">
        <v>3</v>
      </c>
      <c r="AB1503">
        <v>11</v>
      </c>
      <c r="AC1503">
        <v>0</v>
      </c>
    </row>
    <row r="1504" spans="1:29" ht="16.5" x14ac:dyDescent="0.3">
      <c r="A1504">
        <v>4093</v>
      </c>
      <c r="B1504">
        <v>1975</v>
      </c>
      <c r="C1504" t="s">
        <v>34</v>
      </c>
      <c r="D1504" t="s">
        <v>31</v>
      </c>
      <c r="E1504">
        <v>53253</v>
      </c>
      <c r="F1504">
        <v>1</v>
      </c>
      <c r="G1504">
        <v>1</v>
      </c>
      <c r="H1504" s="1">
        <v>41316</v>
      </c>
      <c r="I1504">
        <v>61</v>
      </c>
      <c r="J1504">
        <v>216</v>
      </c>
      <c r="K1504">
        <v>9</v>
      </c>
      <c r="L1504">
        <v>57</v>
      </c>
      <c r="M1504">
        <v>20</v>
      </c>
      <c r="N1504">
        <v>9</v>
      </c>
      <c r="O1504">
        <v>125</v>
      </c>
      <c r="P1504">
        <v>7</v>
      </c>
      <c r="Q1504">
        <v>4</v>
      </c>
      <c r="R1504">
        <v>3</v>
      </c>
      <c r="S1504">
        <v>5</v>
      </c>
      <c r="T1504">
        <v>5</v>
      </c>
      <c r="U1504">
        <v>0</v>
      </c>
      <c r="V1504">
        <v>0</v>
      </c>
      <c r="W1504">
        <v>0</v>
      </c>
      <c r="X1504">
        <v>0</v>
      </c>
      <c r="Y1504">
        <v>0</v>
      </c>
      <c r="Z1504">
        <v>0</v>
      </c>
      <c r="AA1504">
        <v>3</v>
      </c>
      <c r="AB1504">
        <v>11</v>
      </c>
      <c r="AC1504">
        <v>0</v>
      </c>
    </row>
    <row r="1505" spans="1:29" ht="16.5" x14ac:dyDescent="0.3">
      <c r="A1505">
        <v>5751</v>
      </c>
      <c r="B1505">
        <v>1973</v>
      </c>
      <c r="C1505" t="s">
        <v>37</v>
      </c>
      <c r="D1505" t="s">
        <v>35</v>
      </c>
      <c r="E1505">
        <v>31163</v>
      </c>
      <c r="F1505">
        <v>1</v>
      </c>
      <c r="G1505">
        <v>0</v>
      </c>
      <c r="H1505" s="1">
        <v>41683</v>
      </c>
      <c r="I1505">
        <v>54</v>
      </c>
      <c r="J1505">
        <v>2</v>
      </c>
      <c r="K1505">
        <v>3</v>
      </c>
      <c r="L1505">
        <v>10</v>
      </c>
      <c r="M1505">
        <v>11</v>
      </c>
      <c r="N1505">
        <v>2</v>
      </c>
      <c r="O1505">
        <v>10</v>
      </c>
      <c r="P1505">
        <v>1</v>
      </c>
      <c r="Q1505">
        <v>1</v>
      </c>
      <c r="R1505">
        <v>0</v>
      </c>
      <c r="S1505">
        <v>3</v>
      </c>
      <c r="T1505">
        <v>6</v>
      </c>
      <c r="U1505">
        <v>0</v>
      </c>
      <c r="V1505">
        <v>0</v>
      </c>
      <c r="W1505">
        <v>0</v>
      </c>
      <c r="X1505">
        <v>0</v>
      </c>
      <c r="Y1505">
        <v>0</v>
      </c>
      <c r="Z1505">
        <v>0</v>
      </c>
      <c r="AA1505">
        <v>3</v>
      </c>
      <c r="AB1505">
        <v>11</v>
      </c>
      <c r="AC1505">
        <v>0</v>
      </c>
    </row>
    <row r="1506" spans="1:29" ht="16.5" x14ac:dyDescent="0.3">
      <c r="A1506">
        <v>3340</v>
      </c>
      <c r="B1506">
        <v>1977</v>
      </c>
      <c r="C1506" t="s">
        <v>29</v>
      </c>
      <c r="D1506" t="s">
        <v>33</v>
      </c>
      <c r="E1506">
        <v>42014</v>
      </c>
      <c r="F1506">
        <v>1</v>
      </c>
      <c r="G1506">
        <v>0</v>
      </c>
      <c r="H1506" s="1">
        <v>41138</v>
      </c>
      <c r="I1506">
        <v>56</v>
      </c>
      <c r="J1506">
        <v>244</v>
      </c>
      <c r="K1506">
        <v>15</v>
      </c>
      <c r="L1506">
        <v>108</v>
      </c>
      <c r="M1506">
        <v>4</v>
      </c>
      <c r="N1506">
        <v>15</v>
      </c>
      <c r="O1506">
        <v>50</v>
      </c>
      <c r="P1506">
        <v>6</v>
      </c>
      <c r="Q1506">
        <v>7</v>
      </c>
      <c r="R1506">
        <v>1</v>
      </c>
      <c r="S1506">
        <v>6</v>
      </c>
      <c r="T1506">
        <v>8</v>
      </c>
      <c r="U1506">
        <v>0</v>
      </c>
      <c r="V1506">
        <v>0</v>
      </c>
      <c r="W1506">
        <v>0</v>
      </c>
      <c r="X1506">
        <v>0</v>
      </c>
      <c r="Y1506">
        <v>0</v>
      </c>
      <c r="Z1506">
        <v>0</v>
      </c>
      <c r="AA1506">
        <v>3</v>
      </c>
      <c r="AB1506">
        <v>11</v>
      </c>
      <c r="AC1506">
        <v>1</v>
      </c>
    </row>
    <row r="1507" spans="1:29" ht="16.5" x14ac:dyDescent="0.3">
      <c r="A1507">
        <v>3594</v>
      </c>
      <c r="B1507">
        <v>1973</v>
      </c>
      <c r="C1507" t="s">
        <v>34</v>
      </c>
      <c r="D1507" t="s">
        <v>33</v>
      </c>
      <c r="E1507">
        <v>54108</v>
      </c>
      <c r="F1507">
        <v>1</v>
      </c>
      <c r="G1507">
        <v>1</v>
      </c>
      <c r="H1507" s="1">
        <v>41218</v>
      </c>
      <c r="I1507">
        <v>74</v>
      </c>
      <c r="J1507">
        <v>539</v>
      </c>
      <c r="K1507">
        <v>6</v>
      </c>
      <c r="L1507">
        <v>91</v>
      </c>
      <c r="M1507">
        <v>8</v>
      </c>
      <c r="N1507">
        <v>6</v>
      </c>
      <c r="O1507">
        <v>97</v>
      </c>
      <c r="P1507">
        <v>13</v>
      </c>
      <c r="Q1507">
        <v>8</v>
      </c>
      <c r="R1507">
        <v>2</v>
      </c>
      <c r="S1507">
        <v>9</v>
      </c>
      <c r="T1507">
        <v>8</v>
      </c>
      <c r="U1507">
        <v>0</v>
      </c>
      <c r="V1507">
        <v>0</v>
      </c>
      <c r="W1507">
        <v>0</v>
      </c>
      <c r="X1507">
        <v>0</v>
      </c>
      <c r="Y1507">
        <v>0</v>
      </c>
      <c r="Z1507">
        <v>0</v>
      </c>
      <c r="AA1507">
        <v>3</v>
      </c>
      <c r="AB1507">
        <v>11</v>
      </c>
      <c r="AC1507">
        <v>0</v>
      </c>
    </row>
    <row r="1508" spans="1:29" ht="16.5" x14ac:dyDescent="0.3">
      <c r="A1508">
        <v>3584</v>
      </c>
      <c r="B1508">
        <v>1955</v>
      </c>
      <c r="C1508" t="s">
        <v>32</v>
      </c>
      <c r="D1508" t="s">
        <v>30</v>
      </c>
      <c r="E1508">
        <v>49667</v>
      </c>
      <c r="F1508">
        <v>0</v>
      </c>
      <c r="G1508">
        <v>0</v>
      </c>
      <c r="H1508" s="1">
        <v>41141</v>
      </c>
      <c r="I1508">
        <v>35</v>
      </c>
      <c r="J1508">
        <v>1181</v>
      </c>
      <c r="K1508">
        <v>26</v>
      </c>
      <c r="L1508">
        <v>120</v>
      </c>
      <c r="M1508">
        <v>17</v>
      </c>
      <c r="N1508">
        <v>13</v>
      </c>
      <c r="O1508">
        <v>39</v>
      </c>
      <c r="P1508">
        <v>2</v>
      </c>
      <c r="Q1508">
        <v>5</v>
      </c>
      <c r="R1508">
        <v>10</v>
      </c>
      <c r="S1508">
        <v>5</v>
      </c>
      <c r="T1508">
        <v>8</v>
      </c>
      <c r="U1508">
        <v>1</v>
      </c>
      <c r="V1508">
        <v>0</v>
      </c>
      <c r="W1508">
        <v>0</v>
      </c>
      <c r="X1508">
        <v>0</v>
      </c>
      <c r="Y1508">
        <v>0</v>
      </c>
      <c r="Z1508">
        <v>0</v>
      </c>
      <c r="AA1508">
        <v>3</v>
      </c>
      <c r="AB1508">
        <v>11</v>
      </c>
      <c r="AC1508">
        <v>1</v>
      </c>
    </row>
    <row r="1509" spans="1:29" ht="16.5" x14ac:dyDescent="0.3">
      <c r="A1509">
        <v>3643</v>
      </c>
      <c r="B1509">
        <v>1974</v>
      </c>
      <c r="C1509" t="s">
        <v>34</v>
      </c>
      <c r="D1509" t="s">
        <v>33</v>
      </c>
      <c r="E1509">
        <v>63206</v>
      </c>
      <c r="F1509">
        <v>0</v>
      </c>
      <c r="G1509">
        <v>0</v>
      </c>
      <c r="H1509" s="1">
        <v>41718</v>
      </c>
      <c r="I1509">
        <v>65</v>
      </c>
      <c r="J1509">
        <v>750</v>
      </c>
      <c r="K1509">
        <v>8</v>
      </c>
      <c r="L1509">
        <v>125</v>
      </c>
      <c r="M1509">
        <v>11</v>
      </c>
      <c r="N1509">
        <v>8</v>
      </c>
      <c r="O1509">
        <v>26</v>
      </c>
      <c r="P1509">
        <v>1</v>
      </c>
      <c r="Q1509">
        <v>4</v>
      </c>
      <c r="R1509">
        <v>3</v>
      </c>
      <c r="S1509">
        <v>6</v>
      </c>
      <c r="T1509">
        <v>2</v>
      </c>
      <c r="U1509">
        <v>0</v>
      </c>
      <c r="V1509">
        <v>0</v>
      </c>
      <c r="W1509">
        <v>1</v>
      </c>
      <c r="X1509">
        <v>0</v>
      </c>
      <c r="Y1509">
        <v>0</v>
      </c>
      <c r="Z1509">
        <v>0</v>
      </c>
      <c r="AA1509">
        <v>3</v>
      </c>
      <c r="AB1509">
        <v>11</v>
      </c>
      <c r="AC1509">
        <v>0</v>
      </c>
    </row>
    <row r="1510" spans="1:29" ht="16.5" x14ac:dyDescent="0.3">
      <c r="A1510">
        <v>851</v>
      </c>
      <c r="B1510">
        <v>1972</v>
      </c>
      <c r="C1510" t="s">
        <v>34</v>
      </c>
      <c r="D1510" t="s">
        <v>33</v>
      </c>
      <c r="E1510">
        <v>57136</v>
      </c>
      <c r="F1510">
        <v>1</v>
      </c>
      <c r="G1510">
        <v>1</v>
      </c>
      <c r="H1510" s="1">
        <v>41464</v>
      </c>
      <c r="I1510">
        <v>48</v>
      </c>
      <c r="J1510">
        <v>306</v>
      </c>
      <c r="K1510">
        <v>5</v>
      </c>
      <c r="L1510">
        <v>109</v>
      </c>
      <c r="M1510">
        <v>21</v>
      </c>
      <c r="N1510">
        <v>109</v>
      </c>
      <c r="O1510">
        <v>92</v>
      </c>
      <c r="P1510">
        <v>9</v>
      </c>
      <c r="Q1510">
        <v>5</v>
      </c>
      <c r="R1510">
        <v>2</v>
      </c>
      <c r="S1510">
        <v>10</v>
      </c>
      <c r="T1510">
        <v>6</v>
      </c>
      <c r="U1510">
        <v>0</v>
      </c>
      <c r="V1510">
        <v>0</v>
      </c>
      <c r="W1510">
        <v>0</v>
      </c>
      <c r="X1510">
        <v>0</v>
      </c>
      <c r="Y1510">
        <v>0</v>
      </c>
      <c r="Z1510">
        <v>0</v>
      </c>
      <c r="AA1510">
        <v>3</v>
      </c>
      <c r="AB1510">
        <v>11</v>
      </c>
      <c r="AC1510">
        <v>0</v>
      </c>
    </row>
    <row r="1511" spans="1:29" ht="16.5" x14ac:dyDescent="0.3">
      <c r="A1511">
        <v>7706</v>
      </c>
      <c r="B1511">
        <v>1975</v>
      </c>
      <c r="C1511" t="s">
        <v>37</v>
      </c>
      <c r="D1511" t="s">
        <v>31</v>
      </c>
      <c r="E1511">
        <v>46772</v>
      </c>
      <c r="F1511">
        <v>0</v>
      </c>
      <c r="G1511">
        <v>1</v>
      </c>
      <c r="H1511" s="1">
        <v>41220</v>
      </c>
      <c r="I1511">
        <v>88</v>
      </c>
      <c r="J1511">
        <v>350</v>
      </c>
      <c r="K1511">
        <v>104</v>
      </c>
      <c r="L1511">
        <v>189</v>
      </c>
      <c r="M1511">
        <v>197</v>
      </c>
      <c r="N1511">
        <v>151</v>
      </c>
      <c r="O1511">
        <v>57</v>
      </c>
      <c r="P1511">
        <v>6</v>
      </c>
      <c r="Q1511">
        <v>11</v>
      </c>
      <c r="R1511">
        <v>8</v>
      </c>
      <c r="S1511">
        <v>5</v>
      </c>
      <c r="T1511">
        <v>8</v>
      </c>
      <c r="U1511">
        <v>1</v>
      </c>
      <c r="V1511">
        <v>0</v>
      </c>
      <c r="W1511">
        <v>0</v>
      </c>
      <c r="X1511">
        <v>0</v>
      </c>
      <c r="Y1511">
        <v>0</v>
      </c>
      <c r="Z1511">
        <v>0</v>
      </c>
      <c r="AA1511">
        <v>3</v>
      </c>
      <c r="AB1511">
        <v>11</v>
      </c>
      <c r="AC1511">
        <v>0</v>
      </c>
    </row>
    <row r="1512" spans="1:29" ht="16.5" x14ac:dyDescent="0.3">
      <c r="A1512">
        <v>3967</v>
      </c>
      <c r="B1512">
        <v>1971</v>
      </c>
      <c r="C1512" t="s">
        <v>32</v>
      </c>
      <c r="D1512" t="s">
        <v>33</v>
      </c>
      <c r="E1512">
        <v>78931</v>
      </c>
      <c r="F1512">
        <v>0</v>
      </c>
      <c r="G1512">
        <v>0</v>
      </c>
      <c r="H1512" s="1">
        <v>41572</v>
      </c>
      <c r="I1512">
        <v>19</v>
      </c>
      <c r="J1512">
        <v>331</v>
      </c>
      <c r="K1512">
        <v>197</v>
      </c>
      <c r="L1512">
        <v>170</v>
      </c>
      <c r="M1512">
        <v>58</v>
      </c>
      <c r="N1512">
        <v>152</v>
      </c>
      <c r="O1512">
        <v>35</v>
      </c>
      <c r="P1512">
        <v>1</v>
      </c>
      <c r="Q1512">
        <v>2</v>
      </c>
      <c r="R1512">
        <v>8</v>
      </c>
      <c r="S1512">
        <v>13</v>
      </c>
      <c r="T1512">
        <v>1</v>
      </c>
      <c r="U1512">
        <v>0</v>
      </c>
      <c r="V1512">
        <v>0</v>
      </c>
      <c r="W1512">
        <v>0</v>
      </c>
      <c r="X1512">
        <v>0</v>
      </c>
      <c r="Y1512">
        <v>0</v>
      </c>
      <c r="Z1512">
        <v>0</v>
      </c>
      <c r="AA1512">
        <v>3</v>
      </c>
      <c r="AB1512">
        <v>11</v>
      </c>
      <c r="AC1512">
        <v>0</v>
      </c>
    </row>
    <row r="1513" spans="1:29" ht="16.5" x14ac:dyDescent="0.3">
      <c r="A1513">
        <v>10128</v>
      </c>
      <c r="B1513">
        <v>1958</v>
      </c>
      <c r="C1513" t="s">
        <v>29</v>
      </c>
      <c r="D1513" t="s">
        <v>31</v>
      </c>
      <c r="E1513">
        <v>53977</v>
      </c>
      <c r="F1513">
        <v>0</v>
      </c>
      <c r="G1513">
        <v>1</v>
      </c>
      <c r="H1513" s="1">
        <v>41433</v>
      </c>
      <c r="I1513">
        <v>21</v>
      </c>
      <c r="J1513">
        <v>620</v>
      </c>
      <c r="K1513">
        <v>16</v>
      </c>
      <c r="L1513">
        <v>165</v>
      </c>
      <c r="M1513">
        <v>0</v>
      </c>
      <c r="N1513">
        <v>24</v>
      </c>
      <c r="O1513">
        <v>82</v>
      </c>
      <c r="P1513">
        <v>5</v>
      </c>
      <c r="Q1513">
        <v>5</v>
      </c>
      <c r="R1513">
        <v>5</v>
      </c>
      <c r="S1513">
        <v>12</v>
      </c>
      <c r="T1513">
        <v>5</v>
      </c>
      <c r="U1513">
        <v>0</v>
      </c>
      <c r="V1513">
        <v>0</v>
      </c>
      <c r="W1513">
        <v>0</v>
      </c>
      <c r="X1513">
        <v>0</v>
      </c>
      <c r="Y1513">
        <v>0</v>
      </c>
      <c r="Z1513">
        <v>0</v>
      </c>
      <c r="AA1513">
        <v>3</v>
      </c>
      <c r="AB1513">
        <v>11</v>
      </c>
      <c r="AC1513">
        <v>0</v>
      </c>
    </row>
    <row r="1514" spans="1:29" ht="16.5" x14ac:dyDescent="0.3">
      <c r="A1514">
        <v>486</v>
      </c>
      <c r="B1514">
        <v>1988</v>
      </c>
      <c r="C1514" t="s">
        <v>29</v>
      </c>
      <c r="D1514" t="s">
        <v>33</v>
      </c>
      <c r="E1514">
        <v>84219</v>
      </c>
      <c r="F1514">
        <v>0</v>
      </c>
      <c r="G1514">
        <v>0</v>
      </c>
      <c r="H1514" s="1">
        <v>41672</v>
      </c>
      <c r="I1514">
        <v>27</v>
      </c>
      <c r="J1514">
        <v>434</v>
      </c>
      <c r="K1514">
        <v>137</v>
      </c>
      <c r="L1514">
        <v>400</v>
      </c>
      <c r="M1514">
        <v>45</v>
      </c>
      <c r="N1514">
        <v>137</v>
      </c>
      <c r="O1514">
        <v>45</v>
      </c>
      <c r="P1514">
        <v>1</v>
      </c>
      <c r="Q1514">
        <v>3</v>
      </c>
      <c r="R1514">
        <v>4</v>
      </c>
      <c r="S1514">
        <v>10</v>
      </c>
      <c r="T1514">
        <v>1</v>
      </c>
      <c r="U1514">
        <v>0</v>
      </c>
      <c r="V1514">
        <v>0</v>
      </c>
      <c r="W1514">
        <v>0</v>
      </c>
      <c r="X1514">
        <v>0</v>
      </c>
      <c r="Y1514">
        <v>0</v>
      </c>
      <c r="Z1514">
        <v>0</v>
      </c>
      <c r="AA1514">
        <v>3</v>
      </c>
      <c r="AB1514">
        <v>11</v>
      </c>
      <c r="AC1514">
        <v>0</v>
      </c>
    </row>
    <row r="1515" spans="1:29" ht="16.5" x14ac:dyDescent="0.3">
      <c r="A1515">
        <v>9</v>
      </c>
      <c r="B1515">
        <v>1975</v>
      </c>
      <c r="C1515" t="s">
        <v>34</v>
      </c>
      <c r="D1515" t="s">
        <v>30</v>
      </c>
      <c r="E1515">
        <v>46098</v>
      </c>
      <c r="F1515">
        <v>1</v>
      </c>
      <c r="G1515">
        <v>1</v>
      </c>
      <c r="H1515" s="1">
        <v>41139</v>
      </c>
      <c r="I1515">
        <v>86</v>
      </c>
      <c r="J1515">
        <v>57</v>
      </c>
      <c r="K1515">
        <v>0</v>
      </c>
      <c r="L1515">
        <v>27</v>
      </c>
      <c r="M1515">
        <v>0</v>
      </c>
      <c r="N1515">
        <v>0</v>
      </c>
      <c r="O1515">
        <v>36</v>
      </c>
      <c r="P1515">
        <v>4</v>
      </c>
      <c r="Q1515">
        <v>3</v>
      </c>
      <c r="R1515">
        <v>2</v>
      </c>
      <c r="S1515">
        <v>2</v>
      </c>
      <c r="T1515">
        <v>8</v>
      </c>
      <c r="U1515">
        <v>0</v>
      </c>
      <c r="V1515">
        <v>0</v>
      </c>
      <c r="W1515">
        <v>0</v>
      </c>
      <c r="X1515">
        <v>0</v>
      </c>
      <c r="Y1515">
        <v>0</v>
      </c>
      <c r="Z1515">
        <v>0</v>
      </c>
      <c r="AA1515">
        <v>3</v>
      </c>
      <c r="AB1515">
        <v>11</v>
      </c>
      <c r="AC1515">
        <v>0</v>
      </c>
    </row>
    <row r="1516" spans="1:29" ht="16.5" x14ac:dyDescent="0.3">
      <c r="A1516">
        <v>9451</v>
      </c>
      <c r="B1516">
        <v>1965</v>
      </c>
      <c r="C1516" t="s">
        <v>29</v>
      </c>
      <c r="D1516" t="s">
        <v>33</v>
      </c>
      <c r="E1516">
        <v>73538</v>
      </c>
      <c r="F1516">
        <v>0</v>
      </c>
      <c r="G1516">
        <v>1</v>
      </c>
      <c r="H1516" s="1">
        <v>41238</v>
      </c>
      <c r="I1516">
        <v>92</v>
      </c>
      <c r="J1516">
        <v>811</v>
      </c>
      <c r="K1516">
        <v>76</v>
      </c>
      <c r="L1516">
        <v>428</v>
      </c>
      <c r="M1516">
        <v>99</v>
      </c>
      <c r="N1516">
        <v>137</v>
      </c>
      <c r="O1516">
        <v>107</v>
      </c>
      <c r="P1516">
        <v>3</v>
      </c>
      <c r="Q1516">
        <v>10</v>
      </c>
      <c r="R1516">
        <v>4</v>
      </c>
      <c r="S1516">
        <v>9</v>
      </c>
      <c r="T1516">
        <v>7</v>
      </c>
      <c r="U1516">
        <v>0</v>
      </c>
      <c r="V1516">
        <v>0</v>
      </c>
      <c r="W1516">
        <v>0</v>
      </c>
      <c r="X1516">
        <v>0</v>
      </c>
      <c r="Y1516">
        <v>0</v>
      </c>
      <c r="Z1516">
        <v>0</v>
      </c>
      <c r="AA1516">
        <v>3</v>
      </c>
      <c r="AB1516">
        <v>11</v>
      </c>
      <c r="AC1516">
        <v>0</v>
      </c>
    </row>
    <row r="1517" spans="1:29" ht="16.5" x14ac:dyDescent="0.3">
      <c r="A1517">
        <v>9264</v>
      </c>
      <c r="B1517">
        <v>1986</v>
      </c>
      <c r="C1517" t="s">
        <v>29</v>
      </c>
      <c r="D1517" t="s">
        <v>33</v>
      </c>
      <c r="E1517">
        <v>79529</v>
      </c>
      <c r="F1517">
        <v>0</v>
      </c>
      <c r="G1517">
        <v>0</v>
      </c>
      <c r="H1517" s="1">
        <v>41756</v>
      </c>
      <c r="I1517">
        <v>1</v>
      </c>
      <c r="J1517">
        <v>423</v>
      </c>
      <c r="K1517">
        <v>42</v>
      </c>
      <c r="L1517">
        <v>706</v>
      </c>
      <c r="M1517">
        <v>73</v>
      </c>
      <c r="N1517">
        <v>197</v>
      </c>
      <c r="O1517">
        <v>197</v>
      </c>
      <c r="P1517">
        <v>1</v>
      </c>
      <c r="Q1517">
        <v>4</v>
      </c>
      <c r="R1517">
        <v>8</v>
      </c>
      <c r="S1517">
        <v>9</v>
      </c>
      <c r="T1517">
        <v>2</v>
      </c>
      <c r="U1517">
        <v>0</v>
      </c>
      <c r="V1517">
        <v>0</v>
      </c>
      <c r="W1517">
        <v>0</v>
      </c>
      <c r="X1517">
        <v>0</v>
      </c>
      <c r="Y1517">
        <v>0</v>
      </c>
      <c r="Z1517">
        <v>0</v>
      </c>
      <c r="AA1517">
        <v>3</v>
      </c>
      <c r="AB1517">
        <v>11</v>
      </c>
      <c r="AC1517">
        <v>0</v>
      </c>
    </row>
    <row r="1518" spans="1:29" ht="16.5" x14ac:dyDescent="0.3">
      <c r="A1518">
        <v>3865</v>
      </c>
      <c r="B1518">
        <v>1977</v>
      </c>
      <c r="C1518" t="s">
        <v>37</v>
      </c>
      <c r="D1518" t="s">
        <v>31</v>
      </c>
      <c r="E1518">
        <v>20981</v>
      </c>
      <c r="F1518">
        <v>0</v>
      </c>
      <c r="G1518">
        <v>0</v>
      </c>
      <c r="H1518" s="1">
        <v>41394</v>
      </c>
      <c r="I1518">
        <v>14</v>
      </c>
      <c r="J1518">
        <v>2</v>
      </c>
      <c r="K1518">
        <v>12</v>
      </c>
      <c r="L1518">
        <v>10</v>
      </c>
      <c r="M1518">
        <v>6</v>
      </c>
      <c r="N1518">
        <v>13</v>
      </c>
      <c r="O1518">
        <v>30</v>
      </c>
      <c r="P1518">
        <v>1</v>
      </c>
      <c r="Q1518">
        <v>3</v>
      </c>
      <c r="R1518">
        <v>1</v>
      </c>
      <c r="S1518">
        <v>2</v>
      </c>
      <c r="T1518">
        <v>8</v>
      </c>
      <c r="U1518">
        <v>0</v>
      </c>
      <c r="V1518">
        <v>0</v>
      </c>
      <c r="W1518">
        <v>0</v>
      </c>
      <c r="X1518">
        <v>0</v>
      </c>
      <c r="Y1518">
        <v>0</v>
      </c>
      <c r="Z1518">
        <v>0</v>
      </c>
      <c r="AA1518">
        <v>3</v>
      </c>
      <c r="AB1518">
        <v>11</v>
      </c>
      <c r="AC1518">
        <v>1</v>
      </c>
    </row>
    <row r="1519" spans="1:29" ht="16.5" x14ac:dyDescent="0.3">
      <c r="A1519">
        <v>2853</v>
      </c>
      <c r="B1519">
        <v>1980</v>
      </c>
      <c r="C1519" t="s">
        <v>29</v>
      </c>
      <c r="D1519" t="s">
        <v>30</v>
      </c>
      <c r="E1519">
        <v>51766</v>
      </c>
      <c r="F1519">
        <v>1</v>
      </c>
      <c r="G1519">
        <v>0</v>
      </c>
      <c r="H1519" s="1">
        <v>41709</v>
      </c>
      <c r="I1519">
        <v>74</v>
      </c>
      <c r="J1519">
        <v>60</v>
      </c>
      <c r="K1519">
        <v>51</v>
      </c>
      <c r="L1519">
        <v>87</v>
      </c>
      <c r="M1519">
        <v>6</v>
      </c>
      <c r="N1519">
        <v>20</v>
      </c>
      <c r="O1519">
        <v>51</v>
      </c>
      <c r="P1519">
        <v>2</v>
      </c>
      <c r="Q1519">
        <v>4</v>
      </c>
      <c r="R1519">
        <v>2</v>
      </c>
      <c r="S1519">
        <v>4</v>
      </c>
      <c r="T1519">
        <v>5</v>
      </c>
      <c r="U1519">
        <v>0</v>
      </c>
      <c r="V1519">
        <v>0</v>
      </c>
      <c r="W1519">
        <v>0</v>
      </c>
      <c r="X1519">
        <v>0</v>
      </c>
      <c r="Y1519">
        <v>0</v>
      </c>
      <c r="Z1519">
        <v>0</v>
      </c>
      <c r="AA1519">
        <v>3</v>
      </c>
      <c r="AB1519">
        <v>11</v>
      </c>
      <c r="AC1519">
        <v>0</v>
      </c>
    </row>
    <row r="1520" spans="1:29" ht="16.5" x14ac:dyDescent="0.3">
      <c r="A1520">
        <v>1490</v>
      </c>
      <c r="B1520">
        <v>1962</v>
      </c>
      <c r="C1520" t="s">
        <v>29</v>
      </c>
      <c r="D1520" t="s">
        <v>33</v>
      </c>
      <c r="E1520">
        <v>55759</v>
      </c>
      <c r="F1520">
        <v>0</v>
      </c>
      <c r="G1520">
        <v>1</v>
      </c>
      <c r="H1520" s="1">
        <v>41241</v>
      </c>
      <c r="I1520">
        <v>84</v>
      </c>
      <c r="J1520">
        <v>675</v>
      </c>
      <c r="K1520">
        <v>0</v>
      </c>
      <c r="L1520">
        <v>85</v>
      </c>
      <c r="M1520">
        <v>10</v>
      </c>
      <c r="N1520">
        <v>7</v>
      </c>
      <c r="O1520">
        <v>77</v>
      </c>
      <c r="P1520">
        <v>5</v>
      </c>
      <c r="Q1520">
        <v>10</v>
      </c>
      <c r="R1520">
        <v>3</v>
      </c>
      <c r="S1520">
        <v>8</v>
      </c>
      <c r="T1520">
        <v>8</v>
      </c>
      <c r="U1520">
        <v>0</v>
      </c>
      <c r="V1520">
        <v>0</v>
      </c>
      <c r="W1520">
        <v>0</v>
      </c>
      <c r="X1520">
        <v>0</v>
      </c>
      <c r="Y1520">
        <v>0</v>
      </c>
      <c r="Z1520">
        <v>0</v>
      </c>
      <c r="AA1520">
        <v>3</v>
      </c>
      <c r="AB1520">
        <v>11</v>
      </c>
      <c r="AC1520">
        <v>0</v>
      </c>
    </row>
    <row r="1521" spans="1:29" ht="16.5" x14ac:dyDescent="0.3">
      <c r="A1521">
        <v>6310</v>
      </c>
      <c r="B1521">
        <v>1978</v>
      </c>
      <c r="C1521" t="s">
        <v>29</v>
      </c>
      <c r="D1521" t="s">
        <v>33</v>
      </c>
      <c r="E1521">
        <v>33039</v>
      </c>
      <c r="F1521">
        <v>1</v>
      </c>
      <c r="G1521">
        <v>0</v>
      </c>
      <c r="H1521" s="1">
        <v>41526</v>
      </c>
      <c r="I1521">
        <v>4</v>
      </c>
      <c r="J1521">
        <v>30</v>
      </c>
      <c r="K1521">
        <v>8</v>
      </c>
      <c r="L1521">
        <v>12</v>
      </c>
      <c r="M1521">
        <v>8</v>
      </c>
      <c r="N1521">
        <v>8</v>
      </c>
      <c r="O1521">
        <v>12</v>
      </c>
      <c r="P1521">
        <v>1</v>
      </c>
      <c r="Q1521">
        <v>2</v>
      </c>
      <c r="R1521">
        <v>0</v>
      </c>
      <c r="S1521">
        <v>4</v>
      </c>
      <c r="T1521">
        <v>5</v>
      </c>
      <c r="U1521">
        <v>0</v>
      </c>
      <c r="V1521">
        <v>0</v>
      </c>
      <c r="W1521">
        <v>0</v>
      </c>
      <c r="X1521">
        <v>0</v>
      </c>
      <c r="Y1521">
        <v>0</v>
      </c>
      <c r="Z1521">
        <v>0</v>
      </c>
      <c r="AA1521">
        <v>3</v>
      </c>
      <c r="AB1521">
        <v>11</v>
      </c>
      <c r="AC1521">
        <v>0</v>
      </c>
    </row>
    <row r="1522" spans="1:29" ht="16.5" x14ac:dyDescent="0.3">
      <c r="A1522">
        <v>10380</v>
      </c>
      <c r="B1522">
        <v>1972</v>
      </c>
      <c r="C1522" t="s">
        <v>34</v>
      </c>
      <c r="D1522" t="s">
        <v>33</v>
      </c>
      <c r="E1522">
        <v>37787</v>
      </c>
      <c r="F1522">
        <v>1</v>
      </c>
      <c r="G1522">
        <v>0</v>
      </c>
      <c r="H1522" s="1">
        <v>41537</v>
      </c>
      <c r="I1522">
        <v>50</v>
      </c>
      <c r="J1522">
        <v>40</v>
      </c>
      <c r="K1522">
        <v>1</v>
      </c>
      <c r="L1522">
        <v>40</v>
      </c>
      <c r="M1522">
        <v>4</v>
      </c>
      <c r="N1522">
        <v>3</v>
      </c>
      <c r="O1522">
        <v>18</v>
      </c>
      <c r="P1522">
        <v>1</v>
      </c>
      <c r="Q1522">
        <v>3</v>
      </c>
      <c r="R1522">
        <v>0</v>
      </c>
      <c r="S1522">
        <v>3</v>
      </c>
      <c r="T1522">
        <v>8</v>
      </c>
      <c r="U1522">
        <v>0</v>
      </c>
      <c r="V1522">
        <v>0</v>
      </c>
      <c r="W1522">
        <v>0</v>
      </c>
      <c r="X1522">
        <v>0</v>
      </c>
      <c r="Y1522">
        <v>0</v>
      </c>
      <c r="Z1522">
        <v>0</v>
      </c>
      <c r="AA1522">
        <v>3</v>
      </c>
      <c r="AB1522">
        <v>11</v>
      </c>
      <c r="AC1522">
        <v>0</v>
      </c>
    </row>
    <row r="1523" spans="1:29" ht="16.5" x14ac:dyDescent="0.3">
      <c r="A1523">
        <v>3887</v>
      </c>
      <c r="B1523">
        <v>1970</v>
      </c>
      <c r="C1523" t="s">
        <v>29</v>
      </c>
      <c r="D1523" t="s">
        <v>30</v>
      </c>
      <c r="E1523">
        <v>27242</v>
      </c>
      <c r="F1523">
        <v>1</v>
      </c>
      <c r="G1523">
        <v>0</v>
      </c>
      <c r="H1523" s="1">
        <v>41224</v>
      </c>
      <c r="I1523">
        <v>2</v>
      </c>
      <c r="J1523">
        <v>3</v>
      </c>
      <c r="K1523">
        <v>17</v>
      </c>
      <c r="L1523">
        <v>26</v>
      </c>
      <c r="M1523">
        <v>20</v>
      </c>
      <c r="N1523">
        <v>1</v>
      </c>
      <c r="O1523">
        <v>39</v>
      </c>
      <c r="P1523">
        <v>2</v>
      </c>
      <c r="Q1523">
        <v>2</v>
      </c>
      <c r="R1523">
        <v>0</v>
      </c>
      <c r="S1523">
        <v>3</v>
      </c>
      <c r="T1523">
        <v>9</v>
      </c>
      <c r="U1523">
        <v>0</v>
      </c>
      <c r="V1523">
        <v>0</v>
      </c>
      <c r="W1523">
        <v>0</v>
      </c>
      <c r="X1523">
        <v>0</v>
      </c>
      <c r="Y1523">
        <v>0</v>
      </c>
      <c r="Z1523">
        <v>0</v>
      </c>
      <c r="AA1523">
        <v>3</v>
      </c>
      <c r="AB1523">
        <v>11</v>
      </c>
      <c r="AC1523">
        <v>1</v>
      </c>
    </row>
    <row r="1524" spans="1:29" ht="16.5" x14ac:dyDescent="0.3">
      <c r="A1524">
        <v>4278</v>
      </c>
      <c r="B1524">
        <v>1983</v>
      </c>
      <c r="C1524" t="s">
        <v>32</v>
      </c>
      <c r="D1524" t="s">
        <v>30</v>
      </c>
      <c r="E1524">
        <v>87188</v>
      </c>
      <c r="F1524">
        <v>0</v>
      </c>
      <c r="G1524">
        <v>0</v>
      </c>
      <c r="H1524" s="1">
        <v>41428</v>
      </c>
      <c r="I1524">
        <v>73</v>
      </c>
      <c r="J1524">
        <v>910</v>
      </c>
      <c r="K1524">
        <v>111</v>
      </c>
      <c r="L1524">
        <v>724</v>
      </c>
      <c r="M1524">
        <v>49</v>
      </c>
      <c r="N1524">
        <v>74</v>
      </c>
      <c r="O1524">
        <v>55</v>
      </c>
      <c r="P1524">
        <v>1</v>
      </c>
      <c r="Q1524">
        <v>10</v>
      </c>
      <c r="R1524">
        <v>2</v>
      </c>
      <c r="S1524">
        <v>6</v>
      </c>
      <c r="T1524">
        <v>3</v>
      </c>
      <c r="U1524">
        <v>0</v>
      </c>
      <c r="V1524">
        <v>0</v>
      </c>
      <c r="W1524">
        <v>0</v>
      </c>
      <c r="X1524">
        <v>0</v>
      </c>
      <c r="Y1524">
        <v>0</v>
      </c>
      <c r="Z1524">
        <v>0</v>
      </c>
      <c r="AA1524">
        <v>3</v>
      </c>
      <c r="AB1524">
        <v>11</v>
      </c>
      <c r="AC1524">
        <v>1</v>
      </c>
    </row>
    <row r="1525" spans="1:29" ht="16.5" x14ac:dyDescent="0.3">
      <c r="A1525">
        <v>8643</v>
      </c>
      <c r="B1525">
        <v>1971</v>
      </c>
      <c r="C1525" t="s">
        <v>29</v>
      </c>
      <c r="D1525" t="s">
        <v>31</v>
      </c>
      <c r="E1525">
        <v>69930</v>
      </c>
      <c r="F1525">
        <v>0</v>
      </c>
      <c r="G1525">
        <v>0</v>
      </c>
      <c r="H1525" s="1">
        <v>41420</v>
      </c>
      <c r="I1525">
        <v>21</v>
      </c>
      <c r="J1525">
        <v>252</v>
      </c>
      <c r="K1525">
        <v>98</v>
      </c>
      <c r="L1525">
        <v>827</v>
      </c>
      <c r="M1525">
        <v>219</v>
      </c>
      <c r="N1525">
        <v>70</v>
      </c>
      <c r="O1525">
        <v>196</v>
      </c>
      <c r="P1525">
        <v>1</v>
      </c>
      <c r="Q1525">
        <v>4</v>
      </c>
      <c r="R1525">
        <v>5</v>
      </c>
      <c r="S1525">
        <v>12</v>
      </c>
      <c r="T1525">
        <v>3</v>
      </c>
      <c r="U1525">
        <v>0</v>
      </c>
      <c r="V1525">
        <v>0</v>
      </c>
      <c r="W1525">
        <v>0</v>
      </c>
      <c r="X1525">
        <v>0</v>
      </c>
      <c r="Y1525">
        <v>0</v>
      </c>
      <c r="Z1525">
        <v>0</v>
      </c>
      <c r="AA1525">
        <v>3</v>
      </c>
      <c r="AB1525">
        <v>11</v>
      </c>
      <c r="AC1525">
        <v>0</v>
      </c>
    </row>
    <row r="1526" spans="1:29" ht="16.5" x14ac:dyDescent="0.3">
      <c r="A1526">
        <v>1998</v>
      </c>
      <c r="B1526">
        <v>1976</v>
      </c>
      <c r="C1526" t="s">
        <v>29</v>
      </c>
      <c r="D1526" t="s">
        <v>30</v>
      </c>
      <c r="E1526">
        <v>37697</v>
      </c>
      <c r="F1526">
        <v>1</v>
      </c>
      <c r="G1526">
        <v>0</v>
      </c>
      <c r="H1526" s="1">
        <v>41677</v>
      </c>
      <c r="I1526">
        <v>82</v>
      </c>
      <c r="J1526">
        <v>34</v>
      </c>
      <c r="K1526">
        <v>6</v>
      </c>
      <c r="L1526">
        <v>21</v>
      </c>
      <c r="M1526">
        <v>11</v>
      </c>
      <c r="N1526">
        <v>4</v>
      </c>
      <c r="O1526">
        <v>8</v>
      </c>
      <c r="P1526">
        <v>1</v>
      </c>
      <c r="Q1526">
        <v>2</v>
      </c>
      <c r="R1526">
        <v>1</v>
      </c>
      <c r="S1526">
        <v>3</v>
      </c>
      <c r="T1526">
        <v>6</v>
      </c>
      <c r="U1526">
        <v>0</v>
      </c>
      <c r="V1526">
        <v>0</v>
      </c>
      <c r="W1526">
        <v>0</v>
      </c>
      <c r="X1526">
        <v>0</v>
      </c>
      <c r="Y1526">
        <v>0</v>
      </c>
      <c r="Z1526">
        <v>0</v>
      </c>
      <c r="AA1526">
        <v>3</v>
      </c>
      <c r="AB1526">
        <v>11</v>
      </c>
      <c r="AC1526">
        <v>0</v>
      </c>
    </row>
    <row r="1527" spans="1:29" ht="16.5" x14ac:dyDescent="0.3">
      <c r="A1527">
        <v>10795</v>
      </c>
      <c r="B1527">
        <v>1973</v>
      </c>
      <c r="C1527" t="s">
        <v>32</v>
      </c>
      <c r="D1527" t="s">
        <v>33</v>
      </c>
      <c r="E1527">
        <v>37401</v>
      </c>
      <c r="F1527">
        <v>1</v>
      </c>
      <c r="G1527">
        <v>0</v>
      </c>
      <c r="H1527" s="1">
        <v>41765</v>
      </c>
      <c r="I1527">
        <v>14</v>
      </c>
      <c r="J1527">
        <v>19</v>
      </c>
      <c r="K1527">
        <v>3</v>
      </c>
      <c r="L1527">
        <v>19</v>
      </c>
      <c r="M1527">
        <v>3</v>
      </c>
      <c r="N1527">
        <v>1</v>
      </c>
      <c r="O1527">
        <v>3</v>
      </c>
      <c r="P1527">
        <v>2</v>
      </c>
      <c r="Q1527">
        <v>2</v>
      </c>
      <c r="R1527">
        <v>0</v>
      </c>
      <c r="S1527">
        <v>3</v>
      </c>
      <c r="T1527">
        <v>7</v>
      </c>
      <c r="U1527">
        <v>0</v>
      </c>
      <c r="V1527">
        <v>0</v>
      </c>
      <c r="W1527">
        <v>0</v>
      </c>
      <c r="X1527">
        <v>0</v>
      </c>
      <c r="Y1527">
        <v>0</v>
      </c>
      <c r="Z1527">
        <v>0</v>
      </c>
      <c r="AA1527">
        <v>3</v>
      </c>
      <c r="AB1527">
        <v>11</v>
      </c>
      <c r="AC1527">
        <v>0</v>
      </c>
    </row>
    <row r="1528" spans="1:29" ht="16.5" x14ac:dyDescent="0.3">
      <c r="A1528">
        <v>11110</v>
      </c>
      <c r="B1528">
        <v>1973</v>
      </c>
      <c r="C1528" t="s">
        <v>29</v>
      </c>
      <c r="D1528" t="s">
        <v>30</v>
      </c>
      <c r="E1528">
        <v>3502</v>
      </c>
      <c r="F1528">
        <v>1</v>
      </c>
      <c r="G1528">
        <v>0</v>
      </c>
      <c r="H1528" s="1">
        <v>41377</v>
      </c>
      <c r="I1528">
        <v>56</v>
      </c>
      <c r="J1528">
        <v>2</v>
      </c>
      <c r="K1528">
        <v>1</v>
      </c>
      <c r="L1528">
        <v>1</v>
      </c>
      <c r="M1528">
        <v>0</v>
      </c>
      <c r="N1528">
        <v>0</v>
      </c>
      <c r="O1528">
        <v>1</v>
      </c>
      <c r="P1528">
        <v>0</v>
      </c>
      <c r="Q1528">
        <v>0</v>
      </c>
      <c r="R1528">
        <v>0</v>
      </c>
      <c r="S1528">
        <v>0</v>
      </c>
      <c r="T1528">
        <v>14</v>
      </c>
      <c r="U1528">
        <v>0</v>
      </c>
      <c r="V1528">
        <v>0</v>
      </c>
      <c r="W1528">
        <v>0</v>
      </c>
      <c r="X1528">
        <v>0</v>
      </c>
      <c r="Y1528">
        <v>0</v>
      </c>
      <c r="Z1528">
        <v>0</v>
      </c>
      <c r="AA1528">
        <v>3</v>
      </c>
      <c r="AB1528">
        <v>11</v>
      </c>
      <c r="AC1528">
        <v>0</v>
      </c>
    </row>
    <row r="1529" spans="1:29" ht="16.5" x14ac:dyDescent="0.3">
      <c r="A1529">
        <v>2408</v>
      </c>
      <c r="B1529">
        <v>1976</v>
      </c>
      <c r="C1529" t="s">
        <v>29</v>
      </c>
      <c r="D1529" t="s">
        <v>33</v>
      </c>
      <c r="E1529">
        <v>58597</v>
      </c>
      <c r="F1529">
        <v>1</v>
      </c>
      <c r="G1529">
        <v>1</v>
      </c>
      <c r="H1529" s="1">
        <v>41233</v>
      </c>
      <c r="I1529">
        <v>20</v>
      </c>
      <c r="J1529">
        <v>490</v>
      </c>
      <c r="K1529">
        <v>0</v>
      </c>
      <c r="L1529">
        <v>184</v>
      </c>
      <c r="M1529">
        <v>10</v>
      </c>
      <c r="N1529">
        <v>28</v>
      </c>
      <c r="O1529">
        <v>21</v>
      </c>
      <c r="P1529">
        <v>12</v>
      </c>
      <c r="Q1529">
        <v>7</v>
      </c>
      <c r="R1529">
        <v>4</v>
      </c>
      <c r="S1529">
        <v>9</v>
      </c>
      <c r="T1529">
        <v>7</v>
      </c>
      <c r="U1529">
        <v>0</v>
      </c>
      <c r="V1529">
        <v>0</v>
      </c>
      <c r="W1529">
        <v>0</v>
      </c>
      <c r="X1529">
        <v>0</v>
      </c>
      <c r="Y1529">
        <v>0</v>
      </c>
      <c r="Z1529">
        <v>0</v>
      </c>
      <c r="AA1529">
        <v>3</v>
      </c>
      <c r="AB1529">
        <v>11</v>
      </c>
      <c r="AC1529">
        <v>0</v>
      </c>
    </row>
    <row r="1530" spans="1:29" ht="16.5" x14ac:dyDescent="0.3">
      <c r="A1530">
        <v>202</v>
      </c>
      <c r="B1530">
        <v>1948</v>
      </c>
      <c r="C1530" t="s">
        <v>32</v>
      </c>
      <c r="D1530" t="s">
        <v>38</v>
      </c>
      <c r="E1530">
        <v>82032</v>
      </c>
      <c r="F1530">
        <v>0</v>
      </c>
      <c r="G1530">
        <v>0</v>
      </c>
      <c r="H1530" s="1">
        <v>41734</v>
      </c>
      <c r="I1530">
        <v>54</v>
      </c>
      <c r="J1530">
        <v>332</v>
      </c>
      <c r="K1530">
        <v>194</v>
      </c>
      <c r="L1530">
        <v>377</v>
      </c>
      <c r="M1530">
        <v>149</v>
      </c>
      <c r="N1530">
        <v>125</v>
      </c>
      <c r="O1530">
        <v>57</v>
      </c>
      <c r="P1530">
        <v>0</v>
      </c>
      <c r="Q1530">
        <v>4</v>
      </c>
      <c r="R1530">
        <v>6</v>
      </c>
      <c r="S1530">
        <v>7</v>
      </c>
      <c r="T1530">
        <v>1</v>
      </c>
      <c r="U1530">
        <v>0</v>
      </c>
      <c r="V1530">
        <v>0</v>
      </c>
      <c r="W1530">
        <v>0</v>
      </c>
      <c r="X1530">
        <v>0</v>
      </c>
      <c r="Y1530">
        <v>0</v>
      </c>
      <c r="Z1530">
        <v>0</v>
      </c>
      <c r="AA1530">
        <v>3</v>
      </c>
      <c r="AB1530">
        <v>11</v>
      </c>
      <c r="AC1530">
        <v>0</v>
      </c>
    </row>
    <row r="1531" spans="1:29" ht="16.5" x14ac:dyDescent="0.3">
      <c r="A1531">
        <v>7998</v>
      </c>
      <c r="B1531">
        <v>1958</v>
      </c>
      <c r="C1531" t="s">
        <v>29</v>
      </c>
      <c r="D1531" t="s">
        <v>31</v>
      </c>
      <c r="E1531">
        <v>28087</v>
      </c>
      <c r="F1531">
        <v>1</v>
      </c>
      <c r="G1531">
        <v>1</v>
      </c>
      <c r="H1531" s="1">
        <v>41254</v>
      </c>
      <c r="I1531">
        <v>77</v>
      </c>
      <c r="J1531">
        <v>53</v>
      </c>
      <c r="K1531">
        <v>8</v>
      </c>
      <c r="L1531">
        <v>17</v>
      </c>
      <c r="M1531">
        <v>13</v>
      </c>
      <c r="N1531">
        <v>0</v>
      </c>
      <c r="O1531">
        <v>21</v>
      </c>
      <c r="P1531">
        <v>3</v>
      </c>
      <c r="Q1531">
        <v>2</v>
      </c>
      <c r="R1531">
        <v>2</v>
      </c>
      <c r="S1531">
        <v>2</v>
      </c>
      <c r="T1531">
        <v>7</v>
      </c>
      <c r="U1531">
        <v>0</v>
      </c>
      <c r="V1531">
        <v>0</v>
      </c>
      <c r="W1531">
        <v>0</v>
      </c>
      <c r="X1531">
        <v>0</v>
      </c>
      <c r="Y1531">
        <v>0</v>
      </c>
      <c r="Z1531">
        <v>0</v>
      </c>
      <c r="AA1531">
        <v>3</v>
      </c>
      <c r="AB1531">
        <v>11</v>
      </c>
      <c r="AC1531">
        <v>0</v>
      </c>
    </row>
    <row r="1532" spans="1:29" ht="16.5" x14ac:dyDescent="0.3">
      <c r="A1532">
        <v>830</v>
      </c>
      <c r="B1532">
        <v>1987</v>
      </c>
      <c r="C1532" t="s">
        <v>32</v>
      </c>
      <c r="D1532" t="s">
        <v>30</v>
      </c>
      <c r="E1532">
        <v>74004</v>
      </c>
      <c r="F1532">
        <v>0</v>
      </c>
      <c r="G1532">
        <v>0</v>
      </c>
      <c r="H1532" s="1">
        <v>41694</v>
      </c>
      <c r="I1532">
        <v>5</v>
      </c>
      <c r="J1532">
        <v>784</v>
      </c>
      <c r="K1532">
        <v>48</v>
      </c>
      <c r="L1532">
        <v>560</v>
      </c>
      <c r="M1532">
        <v>42</v>
      </c>
      <c r="N1532">
        <v>176</v>
      </c>
      <c r="O1532">
        <v>48</v>
      </c>
      <c r="P1532">
        <v>1</v>
      </c>
      <c r="Q1532">
        <v>4</v>
      </c>
      <c r="R1532">
        <v>6</v>
      </c>
      <c r="S1532">
        <v>4</v>
      </c>
      <c r="T1532">
        <v>3</v>
      </c>
      <c r="U1532">
        <v>0</v>
      </c>
      <c r="V1532">
        <v>0</v>
      </c>
      <c r="W1532">
        <v>1</v>
      </c>
      <c r="X1532">
        <v>1</v>
      </c>
      <c r="Y1532">
        <v>0</v>
      </c>
      <c r="Z1532">
        <v>0</v>
      </c>
      <c r="AA1532">
        <v>3</v>
      </c>
      <c r="AB1532">
        <v>11</v>
      </c>
      <c r="AC1532">
        <v>1</v>
      </c>
    </row>
    <row r="1533" spans="1:29" ht="16.5" x14ac:dyDescent="0.3">
      <c r="A1533">
        <v>3536</v>
      </c>
      <c r="B1533">
        <v>1960</v>
      </c>
      <c r="C1533" t="s">
        <v>29</v>
      </c>
      <c r="D1533" t="s">
        <v>31</v>
      </c>
      <c r="E1533">
        <v>19740</v>
      </c>
      <c r="F1533">
        <v>0</v>
      </c>
      <c r="G1533">
        <v>1</v>
      </c>
      <c r="H1533" s="1">
        <v>41357</v>
      </c>
      <c r="I1533">
        <v>65</v>
      </c>
      <c r="J1533">
        <v>7</v>
      </c>
      <c r="K1533">
        <v>11</v>
      </c>
      <c r="L1533">
        <v>3</v>
      </c>
      <c r="M1533">
        <v>10</v>
      </c>
      <c r="N1533">
        <v>4</v>
      </c>
      <c r="O1533">
        <v>20</v>
      </c>
      <c r="P1533">
        <v>2</v>
      </c>
      <c r="Q1533">
        <v>1</v>
      </c>
      <c r="R1533">
        <v>1</v>
      </c>
      <c r="S1533">
        <v>3</v>
      </c>
      <c r="T1533">
        <v>5</v>
      </c>
      <c r="U1533">
        <v>0</v>
      </c>
      <c r="V1533">
        <v>0</v>
      </c>
      <c r="W1533">
        <v>0</v>
      </c>
      <c r="X1533">
        <v>0</v>
      </c>
      <c r="Y1533">
        <v>0</v>
      </c>
      <c r="Z1533">
        <v>0</v>
      </c>
      <c r="AA1533">
        <v>3</v>
      </c>
      <c r="AB1533">
        <v>11</v>
      </c>
      <c r="AC1533">
        <v>0</v>
      </c>
    </row>
    <row r="1534" spans="1:29" ht="16.5" x14ac:dyDescent="0.3">
      <c r="A1534">
        <v>6050</v>
      </c>
      <c r="B1534">
        <v>1975</v>
      </c>
      <c r="C1534" t="s">
        <v>37</v>
      </c>
      <c r="D1534" t="s">
        <v>33</v>
      </c>
      <c r="E1534">
        <v>57036</v>
      </c>
      <c r="F1534">
        <v>0</v>
      </c>
      <c r="G1534">
        <v>1</v>
      </c>
      <c r="H1534" s="1">
        <v>41254</v>
      </c>
      <c r="I1534">
        <v>33</v>
      </c>
      <c r="J1534">
        <v>1171</v>
      </c>
      <c r="K1534">
        <v>43</v>
      </c>
      <c r="L1534">
        <v>219</v>
      </c>
      <c r="M1534">
        <v>19</v>
      </c>
      <c r="N1534">
        <v>14</v>
      </c>
      <c r="O1534">
        <v>47</v>
      </c>
      <c r="P1534">
        <v>4</v>
      </c>
      <c r="Q1534">
        <v>6</v>
      </c>
      <c r="R1534">
        <v>3</v>
      </c>
      <c r="S1534">
        <v>13</v>
      </c>
      <c r="T1534">
        <v>9</v>
      </c>
      <c r="U1534">
        <v>1</v>
      </c>
      <c r="V1534">
        <v>0</v>
      </c>
      <c r="W1534">
        <v>0</v>
      </c>
      <c r="X1534">
        <v>0</v>
      </c>
      <c r="Y1534">
        <v>0</v>
      </c>
      <c r="Z1534">
        <v>0</v>
      </c>
      <c r="AA1534">
        <v>3</v>
      </c>
      <c r="AB1534">
        <v>11</v>
      </c>
      <c r="AC1534">
        <v>0</v>
      </c>
    </row>
    <row r="1535" spans="1:29" ht="16.5" x14ac:dyDescent="0.3">
      <c r="A1535">
        <v>125</v>
      </c>
      <c r="B1535">
        <v>1958</v>
      </c>
      <c r="C1535" t="s">
        <v>37</v>
      </c>
      <c r="D1535" t="s">
        <v>31</v>
      </c>
      <c r="E1535">
        <v>53083</v>
      </c>
      <c r="F1535">
        <v>1</v>
      </c>
      <c r="G1535">
        <v>1</v>
      </c>
      <c r="H1535" s="1">
        <v>41409</v>
      </c>
      <c r="I1535">
        <v>65</v>
      </c>
      <c r="J1535">
        <v>215</v>
      </c>
      <c r="K1535">
        <v>7</v>
      </c>
      <c r="L1535">
        <v>33</v>
      </c>
      <c r="M1535">
        <v>3</v>
      </c>
      <c r="N1535">
        <v>0</v>
      </c>
      <c r="O1535">
        <v>13</v>
      </c>
      <c r="P1535">
        <v>6</v>
      </c>
      <c r="Q1535">
        <v>5</v>
      </c>
      <c r="R1535">
        <v>1</v>
      </c>
      <c r="S1535">
        <v>5</v>
      </c>
      <c r="T1535">
        <v>7</v>
      </c>
      <c r="U1535">
        <v>0</v>
      </c>
      <c r="V1535">
        <v>1</v>
      </c>
      <c r="W1535">
        <v>0</v>
      </c>
      <c r="X1535">
        <v>0</v>
      </c>
      <c r="Y1535">
        <v>0</v>
      </c>
      <c r="Z1535">
        <v>0</v>
      </c>
      <c r="AA1535">
        <v>3</v>
      </c>
      <c r="AB1535">
        <v>11</v>
      </c>
      <c r="AC1535">
        <v>0</v>
      </c>
    </row>
    <row r="1536" spans="1:29" ht="16.5" x14ac:dyDescent="0.3">
      <c r="A1536">
        <v>3463</v>
      </c>
      <c r="B1536">
        <v>1975</v>
      </c>
      <c r="C1536" t="s">
        <v>32</v>
      </c>
      <c r="D1536" t="s">
        <v>33</v>
      </c>
      <c r="E1536">
        <v>69283</v>
      </c>
      <c r="F1536">
        <v>0</v>
      </c>
      <c r="G1536">
        <v>1</v>
      </c>
      <c r="H1536" s="1">
        <v>41804</v>
      </c>
      <c r="I1536">
        <v>41</v>
      </c>
      <c r="J1536">
        <v>674</v>
      </c>
      <c r="K1536">
        <v>62</v>
      </c>
      <c r="L1536">
        <v>134</v>
      </c>
      <c r="M1536">
        <v>0</v>
      </c>
      <c r="N1536">
        <v>26</v>
      </c>
      <c r="O1536">
        <v>8</v>
      </c>
      <c r="P1536">
        <v>4</v>
      </c>
      <c r="Q1536">
        <v>7</v>
      </c>
      <c r="R1536">
        <v>3</v>
      </c>
      <c r="S1536">
        <v>13</v>
      </c>
      <c r="T1536">
        <v>5</v>
      </c>
      <c r="U1536">
        <v>0</v>
      </c>
      <c r="V1536">
        <v>0</v>
      </c>
      <c r="W1536">
        <v>0</v>
      </c>
      <c r="X1536">
        <v>0</v>
      </c>
      <c r="Y1536">
        <v>0</v>
      </c>
      <c r="Z1536">
        <v>0</v>
      </c>
      <c r="AA1536">
        <v>3</v>
      </c>
      <c r="AB1536">
        <v>11</v>
      </c>
      <c r="AC1536">
        <v>0</v>
      </c>
    </row>
    <row r="1537" spans="1:29" ht="16.5" x14ac:dyDescent="0.3">
      <c r="A1537">
        <v>2804</v>
      </c>
      <c r="B1537">
        <v>1975</v>
      </c>
      <c r="C1537" t="s">
        <v>34</v>
      </c>
      <c r="D1537" t="s">
        <v>30</v>
      </c>
      <c r="E1537">
        <v>46098</v>
      </c>
      <c r="F1537">
        <v>1</v>
      </c>
      <c r="G1537">
        <v>1</v>
      </c>
      <c r="H1537" s="1">
        <v>41139</v>
      </c>
      <c r="I1537">
        <v>86</v>
      </c>
      <c r="J1537">
        <v>57</v>
      </c>
      <c r="K1537">
        <v>0</v>
      </c>
      <c r="L1537">
        <v>27</v>
      </c>
      <c r="M1537">
        <v>0</v>
      </c>
      <c r="N1537">
        <v>0</v>
      </c>
      <c r="O1537">
        <v>36</v>
      </c>
      <c r="P1537">
        <v>4</v>
      </c>
      <c r="Q1537">
        <v>3</v>
      </c>
      <c r="R1537">
        <v>2</v>
      </c>
      <c r="S1537">
        <v>2</v>
      </c>
      <c r="T1537">
        <v>8</v>
      </c>
      <c r="U1537">
        <v>0</v>
      </c>
      <c r="V1537">
        <v>0</v>
      </c>
      <c r="W1537">
        <v>0</v>
      </c>
      <c r="X1537">
        <v>0</v>
      </c>
      <c r="Y1537">
        <v>0</v>
      </c>
      <c r="Z1537">
        <v>0</v>
      </c>
      <c r="AA1537">
        <v>3</v>
      </c>
      <c r="AB1537">
        <v>11</v>
      </c>
      <c r="AC1537">
        <v>1</v>
      </c>
    </row>
    <row r="1538" spans="1:29" ht="16.5" x14ac:dyDescent="0.3">
      <c r="A1538">
        <v>3745</v>
      </c>
      <c r="B1538">
        <v>1988</v>
      </c>
      <c r="C1538" t="s">
        <v>37</v>
      </c>
      <c r="D1538" t="s">
        <v>33</v>
      </c>
      <c r="E1538">
        <v>23331</v>
      </c>
      <c r="F1538">
        <v>1</v>
      </c>
      <c r="G1538">
        <v>0</v>
      </c>
      <c r="H1538" s="1">
        <v>41156</v>
      </c>
      <c r="I1538">
        <v>92</v>
      </c>
      <c r="J1538">
        <v>5</v>
      </c>
      <c r="K1538">
        <v>36</v>
      </c>
      <c r="L1538">
        <v>7</v>
      </c>
      <c r="M1538">
        <v>0</v>
      </c>
      <c r="N1538">
        <v>10</v>
      </c>
      <c r="O1538">
        <v>45</v>
      </c>
      <c r="P1538">
        <v>2</v>
      </c>
      <c r="Q1538">
        <v>3</v>
      </c>
      <c r="R1538">
        <v>0</v>
      </c>
      <c r="S1538">
        <v>3</v>
      </c>
      <c r="T1538">
        <v>8</v>
      </c>
      <c r="U1538">
        <v>0</v>
      </c>
      <c r="V1538">
        <v>0</v>
      </c>
      <c r="W1538">
        <v>0</v>
      </c>
      <c r="X1538">
        <v>0</v>
      </c>
      <c r="Y1538">
        <v>0</v>
      </c>
      <c r="Z1538">
        <v>0</v>
      </c>
      <c r="AA1538">
        <v>3</v>
      </c>
      <c r="AB1538">
        <v>11</v>
      </c>
      <c r="AC1538">
        <v>0</v>
      </c>
    </row>
    <row r="1539" spans="1:29" ht="16.5" x14ac:dyDescent="0.3">
      <c r="A1539">
        <v>9771</v>
      </c>
      <c r="B1539">
        <v>1988</v>
      </c>
      <c r="C1539" t="s">
        <v>37</v>
      </c>
      <c r="D1539" t="s">
        <v>30</v>
      </c>
      <c r="E1539">
        <v>23331</v>
      </c>
      <c r="F1539">
        <v>1</v>
      </c>
      <c r="G1539">
        <v>0</v>
      </c>
      <c r="H1539" s="1">
        <v>41187</v>
      </c>
      <c r="I1539">
        <v>97</v>
      </c>
      <c r="J1539">
        <v>104</v>
      </c>
      <c r="K1539">
        <v>20</v>
      </c>
      <c r="L1539">
        <v>101</v>
      </c>
      <c r="M1539">
        <v>24</v>
      </c>
      <c r="N1539">
        <v>15</v>
      </c>
      <c r="O1539">
        <v>5</v>
      </c>
      <c r="P1539">
        <v>6</v>
      </c>
      <c r="Q1539">
        <v>5</v>
      </c>
      <c r="R1539">
        <v>1</v>
      </c>
      <c r="S1539">
        <v>5</v>
      </c>
      <c r="T1539">
        <v>9</v>
      </c>
      <c r="U1539">
        <v>0</v>
      </c>
      <c r="V1539">
        <v>0</v>
      </c>
      <c r="W1539">
        <v>0</v>
      </c>
      <c r="X1539">
        <v>0</v>
      </c>
      <c r="Y1539">
        <v>0</v>
      </c>
      <c r="Z1539">
        <v>0</v>
      </c>
      <c r="AA1539">
        <v>3</v>
      </c>
      <c r="AB1539">
        <v>11</v>
      </c>
      <c r="AC1539">
        <v>0</v>
      </c>
    </row>
    <row r="1540" spans="1:29" ht="16.5" x14ac:dyDescent="0.3">
      <c r="A1540">
        <v>451</v>
      </c>
      <c r="B1540">
        <v>1989</v>
      </c>
      <c r="C1540" t="s">
        <v>29</v>
      </c>
      <c r="D1540" t="s">
        <v>30</v>
      </c>
      <c r="E1540">
        <v>9255</v>
      </c>
      <c r="F1540">
        <v>1</v>
      </c>
      <c r="G1540">
        <v>0</v>
      </c>
      <c r="H1540" s="1">
        <v>41628</v>
      </c>
      <c r="I1540">
        <v>91</v>
      </c>
      <c r="J1540">
        <v>9</v>
      </c>
      <c r="K1540">
        <v>0</v>
      </c>
      <c r="L1540">
        <v>7</v>
      </c>
      <c r="M1540">
        <v>2</v>
      </c>
      <c r="N1540">
        <v>0</v>
      </c>
      <c r="O1540">
        <v>4</v>
      </c>
      <c r="P1540">
        <v>1</v>
      </c>
      <c r="Q1540">
        <v>1</v>
      </c>
      <c r="R1540">
        <v>1</v>
      </c>
      <c r="S1540">
        <v>2</v>
      </c>
      <c r="T1540">
        <v>8</v>
      </c>
      <c r="U1540">
        <v>0</v>
      </c>
      <c r="V1540">
        <v>0</v>
      </c>
      <c r="W1540">
        <v>0</v>
      </c>
      <c r="X1540">
        <v>0</v>
      </c>
      <c r="Y1540">
        <v>0</v>
      </c>
      <c r="Z1540">
        <v>0</v>
      </c>
      <c r="AA1540">
        <v>3</v>
      </c>
      <c r="AB1540">
        <v>11</v>
      </c>
      <c r="AC1540">
        <v>0</v>
      </c>
    </row>
    <row r="1541" spans="1:29" ht="16.5" x14ac:dyDescent="0.3">
      <c r="A1541">
        <v>10530</v>
      </c>
      <c r="B1541">
        <v>1959</v>
      </c>
      <c r="C1541" t="s">
        <v>32</v>
      </c>
      <c r="D1541" t="s">
        <v>38</v>
      </c>
      <c r="E1541">
        <v>67786</v>
      </c>
      <c r="F1541">
        <v>0</v>
      </c>
      <c r="G1541">
        <v>0</v>
      </c>
      <c r="H1541" s="1">
        <v>41615</v>
      </c>
      <c r="I1541">
        <v>0</v>
      </c>
      <c r="J1541">
        <v>431</v>
      </c>
      <c r="K1541">
        <v>82</v>
      </c>
      <c r="L1541">
        <v>441</v>
      </c>
      <c r="M1541">
        <v>80</v>
      </c>
      <c r="N1541">
        <v>20</v>
      </c>
      <c r="O1541">
        <v>102</v>
      </c>
      <c r="P1541">
        <v>1</v>
      </c>
      <c r="Q1541">
        <v>3</v>
      </c>
      <c r="R1541">
        <v>6</v>
      </c>
      <c r="S1541">
        <v>6</v>
      </c>
      <c r="T1541">
        <v>1</v>
      </c>
      <c r="U1541">
        <v>0</v>
      </c>
      <c r="V1541">
        <v>0</v>
      </c>
      <c r="W1541">
        <v>0</v>
      </c>
      <c r="X1541">
        <v>0</v>
      </c>
      <c r="Y1541">
        <v>0</v>
      </c>
      <c r="Z1541">
        <v>0</v>
      </c>
      <c r="AA1541">
        <v>3</v>
      </c>
      <c r="AB1541">
        <v>11</v>
      </c>
      <c r="AC1541">
        <v>1</v>
      </c>
    </row>
    <row r="1542" spans="1:29" ht="16.5" x14ac:dyDescent="0.3">
      <c r="A1542">
        <v>1079</v>
      </c>
      <c r="B1542">
        <v>1971</v>
      </c>
      <c r="C1542" t="s">
        <v>32</v>
      </c>
      <c r="D1542" t="s">
        <v>33</v>
      </c>
      <c r="E1542">
        <v>71969</v>
      </c>
      <c r="F1542">
        <v>0</v>
      </c>
      <c r="G1542">
        <v>1</v>
      </c>
      <c r="H1542" s="1">
        <v>41198</v>
      </c>
      <c r="I1542">
        <v>59</v>
      </c>
      <c r="J1542">
        <v>1000</v>
      </c>
      <c r="K1542">
        <v>0</v>
      </c>
      <c r="L1542">
        <v>76</v>
      </c>
      <c r="M1542">
        <v>0</v>
      </c>
      <c r="N1542">
        <v>0</v>
      </c>
      <c r="O1542">
        <v>10</v>
      </c>
      <c r="P1542">
        <v>3</v>
      </c>
      <c r="Q1542">
        <v>3</v>
      </c>
      <c r="R1542">
        <v>4</v>
      </c>
      <c r="S1542">
        <v>9</v>
      </c>
      <c r="T1542">
        <v>8</v>
      </c>
      <c r="U1542">
        <v>0</v>
      </c>
      <c r="V1542">
        <v>1</v>
      </c>
      <c r="W1542">
        <v>0</v>
      </c>
      <c r="X1542">
        <v>0</v>
      </c>
      <c r="Y1542">
        <v>0</v>
      </c>
      <c r="Z1542">
        <v>0</v>
      </c>
      <c r="AA1542">
        <v>3</v>
      </c>
      <c r="AB1542">
        <v>11</v>
      </c>
      <c r="AC1542">
        <v>0</v>
      </c>
    </row>
    <row r="1543" spans="1:29" ht="16.5" x14ac:dyDescent="0.3">
      <c r="A1543">
        <v>8920</v>
      </c>
      <c r="B1543">
        <v>1967</v>
      </c>
      <c r="C1543" t="s">
        <v>34</v>
      </c>
      <c r="D1543" t="s">
        <v>30</v>
      </c>
      <c r="E1543">
        <v>59235</v>
      </c>
      <c r="F1543">
        <v>1</v>
      </c>
      <c r="G1543">
        <v>0</v>
      </c>
      <c r="H1543" s="1">
        <v>41286</v>
      </c>
      <c r="I1543">
        <v>4</v>
      </c>
      <c r="J1543">
        <v>448</v>
      </c>
      <c r="K1543">
        <v>40</v>
      </c>
      <c r="L1543">
        <v>469</v>
      </c>
      <c r="M1543">
        <v>80</v>
      </c>
      <c r="N1543">
        <v>0</v>
      </c>
      <c r="O1543">
        <v>91</v>
      </c>
      <c r="P1543">
        <v>3</v>
      </c>
      <c r="Q1543">
        <v>11</v>
      </c>
      <c r="R1543">
        <v>2</v>
      </c>
      <c r="S1543">
        <v>12</v>
      </c>
      <c r="T1543">
        <v>7</v>
      </c>
      <c r="U1543">
        <v>0</v>
      </c>
      <c r="V1543">
        <v>0</v>
      </c>
      <c r="W1543">
        <v>0</v>
      </c>
      <c r="X1543">
        <v>0</v>
      </c>
      <c r="Y1543">
        <v>0</v>
      </c>
      <c r="Z1543">
        <v>0</v>
      </c>
      <c r="AA1543">
        <v>3</v>
      </c>
      <c r="AB1543">
        <v>11</v>
      </c>
      <c r="AC1543">
        <v>0</v>
      </c>
    </row>
    <row r="1544" spans="1:29" ht="16.5" x14ac:dyDescent="0.3">
      <c r="A1544">
        <v>6678</v>
      </c>
      <c r="B1544">
        <v>1989</v>
      </c>
      <c r="C1544" t="s">
        <v>29</v>
      </c>
      <c r="D1544" t="s">
        <v>31</v>
      </c>
      <c r="E1544">
        <v>31928</v>
      </c>
      <c r="F1544">
        <v>1</v>
      </c>
      <c r="G1544">
        <v>0</v>
      </c>
      <c r="H1544" s="1">
        <v>41726</v>
      </c>
      <c r="I1544">
        <v>5</v>
      </c>
      <c r="J1544">
        <v>33</v>
      </c>
      <c r="K1544">
        <v>4</v>
      </c>
      <c r="L1544">
        <v>24</v>
      </c>
      <c r="M1544">
        <v>4</v>
      </c>
      <c r="N1544">
        <v>2</v>
      </c>
      <c r="O1544">
        <v>5</v>
      </c>
      <c r="P1544">
        <v>2</v>
      </c>
      <c r="Q1544">
        <v>3</v>
      </c>
      <c r="R1544">
        <v>0</v>
      </c>
      <c r="S1544">
        <v>4</v>
      </c>
      <c r="T1544">
        <v>7</v>
      </c>
      <c r="U1544">
        <v>0</v>
      </c>
      <c r="V1544">
        <v>0</v>
      </c>
      <c r="W1544">
        <v>0</v>
      </c>
      <c r="X1544">
        <v>0</v>
      </c>
      <c r="Y1544">
        <v>0</v>
      </c>
      <c r="Z1544">
        <v>0</v>
      </c>
      <c r="AA1544">
        <v>3</v>
      </c>
      <c r="AB1544">
        <v>11</v>
      </c>
      <c r="AC1544">
        <v>0</v>
      </c>
    </row>
    <row r="1545" spans="1:29" ht="16.5" x14ac:dyDescent="0.3">
      <c r="A1545">
        <v>3852</v>
      </c>
      <c r="B1545">
        <v>1961</v>
      </c>
      <c r="C1545" t="s">
        <v>34</v>
      </c>
      <c r="D1545" t="s">
        <v>31</v>
      </c>
      <c r="E1545">
        <v>74881</v>
      </c>
      <c r="F1545">
        <v>1</v>
      </c>
      <c r="G1545">
        <v>1</v>
      </c>
      <c r="H1545" s="1">
        <v>41341</v>
      </c>
      <c r="I1545">
        <v>48</v>
      </c>
      <c r="J1545">
        <v>505</v>
      </c>
      <c r="K1545">
        <v>72</v>
      </c>
      <c r="L1545">
        <v>270</v>
      </c>
      <c r="M1545">
        <v>36</v>
      </c>
      <c r="N1545">
        <v>27</v>
      </c>
      <c r="O1545">
        <v>54</v>
      </c>
      <c r="P1545">
        <v>4</v>
      </c>
      <c r="Q1545">
        <v>9</v>
      </c>
      <c r="R1545">
        <v>2</v>
      </c>
      <c r="S1545">
        <v>12</v>
      </c>
      <c r="T1545">
        <v>5</v>
      </c>
      <c r="U1545">
        <v>0</v>
      </c>
      <c r="V1545">
        <v>0</v>
      </c>
      <c r="W1545">
        <v>0</v>
      </c>
      <c r="X1545">
        <v>0</v>
      </c>
      <c r="Y1545">
        <v>0</v>
      </c>
      <c r="Z1545">
        <v>0</v>
      </c>
      <c r="AA1545">
        <v>3</v>
      </c>
      <c r="AB1545">
        <v>11</v>
      </c>
      <c r="AC1545">
        <v>0</v>
      </c>
    </row>
    <row r="1546" spans="1:29" ht="16.5" x14ac:dyDescent="0.3">
      <c r="A1546">
        <v>528</v>
      </c>
      <c r="B1546">
        <v>1978</v>
      </c>
      <c r="C1546" t="s">
        <v>29</v>
      </c>
      <c r="D1546" t="s">
        <v>33</v>
      </c>
      <c r="E1546">
        <v>65819</v>
      </c>
      <c r="F1546">
        <v>0</v>
      </c>
      <c r="G1546">
        <v>0</v>
      </c>
      <c r="H1546" s="1">
        <v>41242</v>
      </c>
      <c r="I1546">
        <v>99</v>
      </c>
      <c r="J1546">
        <v>267</v>
      </c>
      <c r="K1546">
        <v>38</v>
      </c>
      <c r="L1546">
        <v>701</v>
      </c>
      <c r="M1546">
        <v>149</v>
      </c>
      <c r="N1546">
        <v>165</v>
      </c>
      <c r="O1546">
        <v>63</v>
      </c>
      <c r="P1546">
        <v>1</v>
      </c>
      <c r="Q1546">
        <v>5</v>
      </c>
      <c r="R1546">
        <v>4</v>
      </c>
      <c r="S1546">
        <v>10</v>
      </c>
      <c r="T1546">
        <v>3</v>
      </c>
      <c r="U1546">
        <v>0</v>
      </c>
      <c r="V1546">
        <v>0</v>
      </c>
      <c r="W1546">
        <v>0</v>
      </c>
      <c r="X1546">
        <v>0</v>
      </c>
      <c r="Y1546">
        <v>0</v>
      </c>
      <c r="Z1546">
        <v>0</v>
      </c>
      <c r="AA1546">
        <v>3</v>
      </c>
      <c r="AB1546">
        <v>11</v>
      </c>
      <c r="AC1546">
        <v>0</v>
      </c>
    </row>
    <row r="1547" spans="1:29" ht="16.5" x14ac:dyDescent="0.3">
      <c r="A1547">
        <v>73</v>
      </c>
      <c r="B1547">
        <v>1953</v>
      </c>
      <c r="C1547" t="s">
        <v>32</v>
      </c>
      <c r="D1547" t="s">
        <v>30</v>
      </c>
      <c r="E1547">
        <v>51411</v>
      </c>
      <c r="F1547">
        <v>1</v>
      </c>
      <c r="G1547">
        <v>2</v>
      </c>
      <c r="H1547" s="1">
        <v>41420</v>
      </c>
      <c r="I1547">
        <v>81</v>
      </c>
      <c r="J1547">
        <v>14</v>
      </c>
      <c r="K1547">
        <v>0</v>
      </c>
      <c r="L1547">
        <v>3</v>
      </c>
      <c r="M1547">
        <v>0</v>
      </c>
      <c r="N1547">
        <v>0</v>
      </c>
      <c r="O1547">
        <v>1</v>
      </c>
      <c r="P1547">
        <v>1</v>
      </c>
      <c r="Q1547">
        <v>0</v>
      </c>
      <c r="R1547">
        <v>0</v>
      </c>
      <c r="S1547">
        <v>3</v>
      </c>
      <c r="T1547">
        <v>5</v>
      </c>
      <c r="U1547">
        <v>0</v>
      </c>
      <c r="V1547">
        <v>0</v>
      </c>
      <c r="W1547">
        <v>0</v>
      </c>
      <c r="X1547">
        <v>0</v>
      </c>
      <c r="Y1547">
        <v>0</v>
      </c>
      <c r="Z1547">
        <v>0</v>
      </c>
      <c r="AA1547">
        <v>3</v>
      </c>
      <c r="AB1547">
        <v>11</v>
      </c>
      <c r="AC1547">
        <v>0</v>
      </c>
    </row>
    <row r="1548" spans="1:29" ht="16.5" x14ac:dyDescent="0.3">
      <c r="A1548">
        <v>5589</v>
      </c>
      <c r="B1548">
        <v>1964</v>
      </c>
      <c r="C1548" t="s">
        <v>29</v>
      </c>
      <c r="D1548" t="s">
        <v>35</v>
      </c>
      <c r="E1548">
        <v>51983</v>
      </c>
      <c r="F1548">
        <v>0</v>
      </c>
      <c r="G1548">
        <v>1</v>
      </c>
      <c r="H1548" s="1">
        <v>41152</v>
      </c>
      <c r="I1548">
        <v>95</v>
      </c>
      <c r="J1548">
        <v>631</v>
      </c>
      <c r="K1548">
        <v>0</v>
      </c>
      <c r="L1548">
        <v>115</v>
      </c>
      <c r="M1548">
        <v>10</v>
      </c>
      <c r="N1548">
        <v>7</v>
      </c>
      <c r="O1548">
        <v>30</v>
      </c>
      <c r="P1548">
        <v>3</v>
      </c>
      <c r="Q1548">
        <v>9</v>
      </c>
      <c r="R1548">
        <v>2</v>
      </c>
      <c r="S1548">
        <v>10</v>
      </c>
      <c r="T1548">
        <v>7</v>
      </c>
      <c r="U1548">
        <v>0</v>
      </c>
      <c r="V1548">
        <v>0</v>
      </c>
      <c r="W1548">
        <v>0</v>
      </c>
      <c r="X1548">
        <v>0</v>
      </c>
      <c r="Y1548">
        <v>0</v>
      </c>
      <c r="Z1548">
        <v>0</v>
      </c>
      <c r="AA1548">
        <v>3</v>
      </c>
      <c r="AB1548">
        <v>11</v>
      </c>
      <c r="AC1548">
        <v>0</v>
      </c>
    </row>
    <row r="1549" spans="1:29" ht="16.5" x14ac:dyDescent="0.3">
      <c r="A1549">
        <v>10212</v>
      </c>
      <c r="B1549">
        <v>1986</v>
      </c>
      <c r="C1549" t="s">
        <v>34</v>
      </c>
      <c r="D1549" t="s">
        <v>31</v>
      </c>
      <c r="E1549">
        <v>42386</v>
      </c>
      <c r="F1549">
        <v>1</v>
      </c>
      <c r="G1549">
        <v>0</v>
      </c>
      <c r="H1549" s="1">
        <v>41287</v>
      </c>
      <c r="I1549">
        <v>43</v>
      </c>
      <c r="J1549">
        <v>65</v>
      </c>
      <c r="K1549">
        <v>4</v>
      </c>
      <c r="L1549">
        <v>16</v>
      </c>
      <c r="M1549">
        <v>0</v>
      </c>
      <c r="N1549">
        <v>4</v>
      </c>
      <c r="O1549">
        <v>11</v>
      </c>
      <c r="P1549">
        <v>1</v>
      </c>
      <c r="Q1549">
        <v>3</v>
      </c>
      <c r="R1549">
        <v>0</v>
      </c>
      <c r="S1549">
        <v>3</v>
      </c>
      <c r="T1549">
        <v>8</v>
      </c>
      <c r="U1549">
        <v>0</v>
      </c>
      <c r="V1549">
        <v>0</v>
      </c>
      <c r="W1549">
        <v>0</v>
      </c>
      <c r="X1549">
        <v>0</v>
      </c>
      <c r="Y1549">
        <v>0</v>
      </c>
      <c r="Z1549">
        <v>0</v>
      </c>
      <c r="AA1549">
        <v>3</v>
      </c>
      <c r="AB1549">
        <v>11</v>
      </c>
      <c r="AC1549">
        <v>0</v>
      </c>
    </row>
    <row r="1550" spans="1:29" ht="16.5" x14ac:dyDescent="0.3">
      <c r="A1550">
        <v>6365</v>
      </c>
      <c r="B1550">
        <v>1987</v>
      </c>
      <c r="C1550" t="s">
        <v>37</v>
      </c>
      <c r="D1550" t="s">
        <v>33</v>
      </c>
      <c r="E1550">
        <v>30390</v>
      </c>
      <c r="F1550">
        <v>0</v>
      </c>
      <c r="G1550">
        <v>0</v>
      </c>
      <c r="H1550" s="1">
        <v>41519</v>
      </c>
      <c r="I1550">
        <v>5</v>
      </c>
      <c r="J1550">
        <v>10</v>
      </c>
      <c r="K1550">
        <v>12</v>
      </c>
      <c r="L1550">
        <v>12</v>
      </c>
      <c r="M1550">
        <v>25</v>
      </c>
      <c r="N1550">
        <v>1</v>
      </c>
      <c r="O1550">
        <v>20</v>
      </c>
      <c r="P1550">
        <v>1</v>
      </c>
      <c r="Q1550">
        <v>2</v>
      </c>
      <c r="R1550">
        <v>0</v>
      </c>
      <c r="S1550">
        <v>3</v>
      </c>
      <c r="T1550">
        <v>6</v>
      </c>
      <c r="U1550">
        <v>0</v>
      </c>
      <c r="V1550">
        <v>0</v>
      </c>
      <c r="W1550">
        <v>0</v>
      </c>
      <c r="X1550">
        <v>0</v>
      </c>
      <c r="Y1550">
        <v>0</v>
      </c>
      <c r="Z1550">
        <v>0</v>
      </c>
      <c r="AA1550">
        <v>3</v>
      </c>
      <c r="AB1550">
        <v>11</v>
      </c>
      <c r="AC1550">
        <v>0</v>
      </c>
    </row>
    <row r="1551" spans="1:29" ht="16.5" x14ac:dyDescent="0.3">
      <c r="A1551">
        <v>5636</v>
      </c>
      <c r="B1551">
        <v>1963</v>
      </c>
      <c r="C1551" t="s">
        <v>29</v>
      </c>
      <c r="D1551" t="s">
        <v>30</v>
      </c>
      <c r="E1551">
        <v>30983</v>
      </c>
      <c r="F1551">
        <v>0</v>
      </c>
      <c r="G1551">
        <v>0</v>
      </c>
      <c r="H1551" s="1">
        <v>41222</v>
      </c>
      <c r="I1551">
        <v>50</v>
      </c>
      <c r="J1551">
        <v>51</v>
      </c>
      <c r="K1551">
        <v>4</v>
      </c>
      <c r="L1551">
        <v>50</v>
      </c>
      <c r="M1551">
        <v>12</v>
      </c>
      <c r="N1551">
        <v>1</v>
      </c>
      <c r="O1551">
        <v>49</v>
      </c>
      <c r="P1551">
        <v>1</v>
      </c>
      <c r="Q1551">
        <v>4</v>
      </c>
      <c r="R1551">
        <v>0</v>
      </c>
      <c r="S1551">
        <v>3</v>
      </c>
      <c r="T1551">
        <v>8</v>
      </c>
      <c r="U1551">
        <v>0</v>
      </c>
      <c r="V1551">
        <v>0</v>
      </c>
      <c r="W1551">
        <v>0</v>
      </c>
      <c r="X1551">
        <v>0</v>
      </c>
      <c r="Y1551">
        <v>0</v>
      </c>
      <c r="Z1551">
        <v>0</v>
      </c>
      <c r="AA1551">
        <v>3</v>
      </c>
      <c r="AB1551">
        <v>11</v>
      </c>
      <c r="AC1551">
        <v>1</v>
      </c>
    </row>
    <row r="1552" spans="1:29" ht="16.5" x14ac:dyDescent="0.3">
      <c r="A1552">
        <v>591</v>
      </c>
      <c r="B1552">
        <v>1957</v>
      </c>
      <c r="C1552" t="s">
        <v>29</v>
      </c>
      <c r="D1552" t="s">
        <v>38</v>
      </c>
      <c r="E1552">
        <v>66033</v>
      </c>
      <c r="F1552">
        <v>0</v>
      </c>
      <c r="G1552">
        <v>1</v>
      </c>
      <c r="H1552" s="1">
        <v>41294</v>
      </c>
      <c r="I1552">
        <v>76</v>
      </c>
      <c r="J1552">
        <v>293</v>
      </c>
      <c r="K1552">
        <v>35</v>
      </c>
      <c r="L1552">
        <v>179</v>
      </c>
      <c r="M1552">
        <v>46</v>
      </c>
      <c r="N1552">
        <v>59</v>
      </c>
      <c r="O1552">
        <v>65</v>
      </c>
      <c r="P1552">
        <v>2</v>
      </c>
      <c r="Q1552">
        <v>8</v>
      </c>
      <c r="R1552">
        <v>3</v>
      </c>
      <c r="S1552">
        <v>7</v>
      </c>
      <c r="T1552">
        <v>7</v>
      </c>
      <c r="U1552">
        <v>0</v>
      </c>
      <c r="V1552">
        <v>0</v>
      </c>
      <c r="W1552">
        <v>0</v>
      </c>
      <c r="X1552">
        <v>0</v>
      </c>
      <c r="Y1552">
        <v>0</v>
      </c>
      <c r="Z1552">
        <v>0</v>
      </c>
      <c r="AA1552">
        <v>3</v>
      </c>
      <c r="AB1552">
        <v>11</v>
      </c>
      <c r="AC1552">
        <v>0</v>
      </c>
    </row>
    <row r="1553" spans="1:29" ht="16.5" x14ac:dyDescent="0.3">
      <c r="A1553">
        <v>2217</v>
      </c>
      <c r="B1553">
        <v>1975</v>
      </c>
      <c r="C1553" t="s">
        <v>37</v>
      </c>
      <c r="D1553" t="s">
        <v>33</v>
      </c>
      <c r="E1553">
        <v>37284</v>
      </c>
      <c r="F1553">
        <v>1</v>
      </c>
      <c r="G1553">
        <v>1</v>
      </c>
      <c r="H1553" s="1">
        <v>41362</v>
      </c>
      <c r="I1553">
        <v>46</v>
      </c>
      <c r="J1553">
        <v>11</v>
      </c>
      <c r="K1553">
        <v>1</v>
      </c>
      <c r="L1553">
        <v>2</v>
      </c>
      <c r="M1553">
        <v>2</v>
      </c>
      <c r="N1553">
        <v>1</v>
      </c>
      <c r="O1553">
        <v>6</v>
      </c>
      <c r="P1553">
        <v>1</v>
      </c>
      <c r="Q1553">
        <v>0</v>
      </c>
      <c r="R1553">
        <v>0</v>
      </c>
      <c r="S1553">
        <v>3</v>
      </c>
      <c r="T1553">
        <v>6</v>
      </c>
      <c r="U1553">
        <v>0</v>
      </c>
      <c r="V1553">
        <v>0</v>
      </c>
      <c r="W1553">
        <v>0</v>
      </c>
      <c r="X1553">
        <v>0</v>
      </c>
      <c r="Y1553">
        <v>0</v>
      </c>
      <c r="Z1553">
        <v>0</v>
      </c>
      <c r="AA1553">
        <v>3</v>
      </c>
      <c r="AB1553">
        <v>11</v>
      </c>
      <c r="AC1553">
        <v>0</v>
      </c>
    </row>
    <row r="1554" spans="1:29" ht="16.5" x14ac:dyDescent="0.3">
      <c r="A1554">
        <v>2544</v>
      </c>
      <c r="B1554">
        <v>1951</v>
      </c>
      <c r="C1554" t="s">
        <v>34</v>
      </c>
      <c r="D1554" t="s">
        <v>35</v>
      </c>
      <c r="E1554">
        <v>57530</v>
      </c>
      <c r="F1554">
        <v>0</v>
      </c>
      <c r="G1554">
        <v>1</v>
      </c>
      <c r="H1554" s="1">
        <v>41559</v>
      </c>
      <c r="I1554">
        <v>68</v>
      </c>
      <c r="J1554">
        <v>50</v>
      </c>
      <c r="K1554">
        <v>1</v>
      </c>
      <c r="L1554">
        <v>27</v>
      </c>
      <c r="M1554">
        <v>6</v>
      </c>
      <c r="N1554">
        <v>7</v>
      </c>
      <c r="O1554">
        <v>1</v>
      </c>
      <c r="P1554">
        <v>1</v>
      </c>
      <c r="Q1554">
        <v>1</v>
      </c>
      <c r="R1554">
        <v>1</v>
      </c>
      <c r="S1554">
        <v>4</v>
      </c>
      <c r="T1554">
        <v>1</v>
      </c>
      <c r="U1554">
        <v>0</v>
      </c>
      <c r="V1554">
        <v>0</v>
      </c>
      <c r="W1554">
        <v>0</v>
      </c>
      <c r="X1554">
        <v>0</v>
      </c>
      <c r="Y1554">
        <v>0</v>
      </c>
      <c r="Z1554">
        <v>0</v>
      </c>
      <c r="AA1554">
        <v>3</v>
      </c>
      <c r="AB1554">
        <v>11</v>
      </c>
      <c r="AC1554">
        <v>0</v>
      </c>
    </row>
    <row r="1555" spans="1:29" ht="16.5" x14ac:dyDescent="0.3">
      <c r="A1555">
        <v>7725</v>
      </c>
      <c r="B1555">
        <v>1965</v>
      </c>
      <c r="C1555" t="s">
        <v>37</v>
      </c>
      <c r="D1555" t="s">
        <v>33</v>
      </c>
      <c r="E1555">
        <v>76800</v>
      </c>
      <c r="F1555">
        <v>0</v>
      </c>
      <c r="G1555">
        <v>0</v>
      </c>
      <c r="H1555" s="1">
        <v>41706</v>
      </c>
      <c r="I1555">
        <v>33</v>
      </c>
      <c r="J1555">
        <v>173</v>
      </c>
      <c r="K1555">
        <v>26</v>
      </c>
      <c r="L1555">
        <v>255</v>
      </c>
      <c r="M1555">
        <v>35</v>
      </c>
      <c r="N1555">
        <v>71</v>
      </c>
      <c r="O1555">
        <v>81</v>
      </c>
      <c r="P1555">
        <v>1</v>
      </c>
      <c r="Q1555">
        <v>4</v>
      </c>
      <c r="R1555">
        <v>4</v>
      </c>
      <c r="S1555">
        <v>7</v>
      </c>
      <c r="T1555">
        <v>1</v>
      </c>
      <c r="U1555">
        <v>0</v>
      </c>
      <c r="V1555">
        <v>0</v>
      </c>
      <c r="W1555">
        <v>0</v>
      </c>
      <c r="X1555">
        <v>0</v>
      </c>
      <c r="Y1555">
        <v>0</v>
      </c>
      <c r="Z1555">
        <v>0</v>
      </c>
      <c r="AA1555">
        <v>3</v>
      </c>
      <c r="AB1555">
        <v>11</v>
      </c>
      <c r="AC1555">
        <v>0</v>
      </c>
    </row>
    <row r="1556" spans="1:29" ht="16.5" x14ac:dyDescent="0.3">
      <c r="A1556">
        <v>8091</v>
      </c>
      <c r="B1556">
        <v>1956</v>
      </c>
      <c r="C1556" t="s">
        <v>29</v>
      </c>
      <c r="D1556" t="s">
        <v>33</v>
      </c>
      <c r="E1556">
        <v>63943</v>
      </c>
      <c r="F1556">
        <v>0</v>
      </c>
      <c r="G1556">
        <v>1</v>
      </c>
      <c r="H1556" s="1">
        <v>41154</v>
      </c>
      <c r="I1556">
        <v>50</v>
      </c>
      <c r="J1556">
        <v>423</v>
      </c>
      <c r="K1556">
        <v>184</v>
      </c>
      <c r="L1556">
        <v>368</v>
      </c>
      <c r="M1556">
        <v>13</v>
      </c>
      <c r="N1556">
        <v>97</v>
      </c>
      <c r="O1556">
        <v>21</v>
      </c>
      <c r="P1556">
        <v>1</v>
      </c>
      <c r="Q1556">
        <v>6</v>
      </c>
      <c r="R1556">
        <v>4</v>
      </c>
      <c r="S1556">
        <v>6</v>
      </c>
      <c r="T1556">
        <v>5</v>
      </c>
      <c r="U1556">
        <v>0</v>
      </c>
      <c r="V1556">
        <v>0</v>
      </c>
      <c r="W1556">
        <v>0</v>
      </c>
      <c r="X1556">
        <v>0</v>
      </c>
      <c r="Y1556">
        <v>0</v>
      </c>
      <c r="Z1556">
        <v>0</v>
      </c>
      <c r="AA1556">
        <v>3</v>
      </c>
      <c r="AB1556">
        <v>11</v>
      </c>
      <c r="AC1556">
        <v>0</v>
      </c>
    </row>
    <row r="1557" spans="1:29" ht="16.5" x14ac:dyDescent="0.3">
      <c r="A1557">
        <v>7321</v>
      </c>
      <c r="B1557">
        <v>1962</v>
      </c>
      <c r="C1557" t="s">
        <v>29</v>
      </c>
      <c r="D1557" t="s">
        <v>31</v>
      </c>
      <c r="E1557">
        <v>76081</v>
      </c>
      <c r="F1557">
        <v>0</v>
      </c>
      <c r="G1557">
        <v>0</v>
      </c>
      <c r="H1557" s="1">
        <v>41782</v>
      </c>
      <c r="I1557">
        <v>85</v>
      </c>
      <c r="J1557">
        <v>292</v>
      </c>
      <c r="K1557">
        <v>30</v>
      </c>
      <c r="L1557">
        <v>415</v>
      </c>
      <c r="M1557">
        <v>63</v>
      </c>
      <c r="N1557">
        <v>33</v>
      </c>
      <c r="O1557">
        <v>200</v>
      </c>
      <c r="P1557">
        <v>1</v>
      </c>
      <c r="Q1557">
        <v>4</v>
      </c>
      <c r="R1557">
        <v>5</v>
      </c>
      <c r="S1557">
        <v>4</v>
      </c>
      <c r="T1557">
        <v>2</v>
      </c>
      <c r="U1557">
        <v>0</v>
      </c>
      <c r="V1557">
        <v>0</v>
      </c>
      <c r="W1557">
        <v>0</v>
      </c>
      <c r="X1557">
        <v>1</v>
      </c>
      <c r="Y1557">
        <v>0</v>
      </c>
      <c r="Z1557">
        <v>0</v>
      </c>
      <c r="AA1557">
        <v>3</v>
      </c>
      <c r="AB1557">
        <v>11</v>
      </c>
      <c r="AC1557">
        <v>0</v>
      </c>
    </row>
    <row r="1558" spans="1:29" ht="16.5" x14ac:dyDescent="0.3">
      <c r="A1558">
        <v>5462</v>
      </c>
      <c r="B1558">
        <v>1974</v>
      </c>
      <c r="C1558" t="s">
        <v>29</v>
      </c>
      <c r="D1558" t="s">
        <v>33</v>
      </c>
      <c r="E1558">
        <v>67445</v>
      </c>
      <c r="F1558">
        <v>0</v>
      </c>
      <c r="G1558">
        <v>1</v>
      </c>
      <c r="H1558" s="1">
        <v>41133</v>
      </c>
      <c r="I1558">
        <v>63</v>
      </c>
      <c r="J1558">
        <v>757</v>
      </c>
      <c r="K1558">
        <v>80</v>
      </c>
      <c r="L1558">
        <v>217</v>
      </c>
      <c r="M1558">
        <v>29</v>
      </c>
      <c r="N1558">
        <v>80</v>
      </c>
      <c r="O1558">
        <v>11</v>
      </c>
      <c r="P1558">
        <v>5</v>
      </c>
      <c r="Q1558">
        <v>9</v>
      </c>
      <c r="R1558">
        <v>6</v>
      </c>
      <c r="S1558">
        <v>12</v>
      </c>
      <c r="T1558">
        <v>6</v>
      </c>
      <c r="U1558">
        <v>0</v>
      </c>
      <c r="V1558">
        <v>0</v>
      </c>
      <c r="W1558">
        <v>0</v>
      </c>
      <c r="X1558">
        <v>0</v>
      </c>
      <c r="Y1558">
        <v>0</v>
      </c>
      <c r="Z1558">
        <v>0</v>
      </c>
      <c r="AA1558">
        <v>3</v>
      </c>
      <c r="AB1558">
        <v>11</v>
      </c>
      <c r="AC1558">
        <v>0</v>
      </c>
    </row>
    <row r="1559" spans="1:29" ht="16.5" x14ac:dyDescent="0.3">
      <c r="A1559">
        <v>7791</v>
      </c>
      <c r="B1559">
        <v>1967</v>
      </c>
      <c r="C1559" t="s">
        <v>34</v>
      </c>
      <c r="D1559" t="s">
        <v>33</v>
      </c>
      <c r="E1559">
        <v>37054</v>
      </c>
      <c r="F1559">
        <v>1</v>
      </c>
      <c r="G1559">
        <v>1</v>
      </c>
      <c r="H1559" s="1">
        <v>41532</v>
      </c>
      <c r="I1559">
        <v>89</v>
      </c>
      <c r="J1559">
        <v>12</v>
      </c>
      <c r="K1559">
        <v>1</v>
      </c>
      <c r="L1559">
        <v>6</v>
      </c>
      <c r="M1559">
        <v>0</v>
      </c>
      <c r="N1559">
        <v>1</v>
      </c>
      <c r="O1559">
        <v>5</v>
      </c>
      <c r="P1559">
        <v>2</v>
      </c>
      <c r="Q1559">
        <v>1</v>
      </c>
      <c r="R1559">
        <v>0</v>
      </c>
      <c r="S1559">
        <v>3</v>
      </c>
      <c r="T1559">
        <v>7</v>
      </c>
      <c r="U1559">
        <v>0</v>
      </c>
      <c r="V1559">
        <v>0</v>
      </c>
      <c r="W1559">
        <v>0</v>
      </c>
      <c r="X1559">
        <v>0</v>
      </c>
      <c r="Y1559">
        <v>0</v>
      </c>
      <c r="Z1559">
        <v>0</v>
      </c>
      <c r="AA1559">
        <v>3</v>
      </c>
      <c r="AB1559">
        <v>11</v>
      </c>
      <c r="AC1559">
        <v>0</v>
      </c>
    </row>
    <row r="1560" spans="1:29" ht="16.5" x14ac:dyDescent="0.3">
      <c r="A1560">
        <v>955</v>
      </c>
      <c r="B1560">
        <v>1962</v>
      </c>
      <c r="C1560" t="s">
        <v>34</v>
      </c>
      <c r="D1560" t="s">
        <v>31</v>
      </c>
      <c r="E1560">
        <v>47175</v>
      </c>
      <c r="F1560">
        <v>1</v>
      </c>
      <c r="G1560">
        <v>1</v>
      </c>
      <c r="H1560" s="1">
        <v>41210</v>
      </c>
      <c r="I1560">
        <v>81</v>
      </c>
      <c r="J1560">
        <v>167</v>
      </c>
      <c r="K1560">
        <v>2</v>
      </c>
      <c r="L1560">
        <v>44</v>
      </c>
      <c r="M1560">
        <v>6</v>
      </c>
      <c r="N1560">
        <v>2</v>
      </c>
      <c r="O1560">
        <v>19</v>
      </c>
      <c r="P1560">
        <v>7</v>
      </c>
      <c r="Q1560">
        <v>4</v>
      </c>
      <c r="R1560">
        <v>2</v>
      </c>
      <c r="S1560">
        <v>4</v>
      </c>
      <c r="T1560">
        <v>8</v>
      </c>
      <c r="U1560">
        <v>1</v>
      </c>
      <c r="V1560">
        <v>0</v>
      </c>
      <c r="W1560">
        <v>0</v>
      </c>
      <c r="X1560">
        <v>0</v>
      </c>
      <c r="Y1560">
        <v>0</v>
      </c>
      <c r="Z1560">
        <v>0</v>
      </c>
      <c r="AA1560">
        <v>3</v>
      </c>
      <c r="AB1560">
        <v>11</v>
      </c>
      <c r="AC1560">
        <v>1</v>
      </c>
    </row>
    <row r="1561" spans="1:29" ht="16.5" x14ac:dyDescent="0.3">
      <c r="A1561">
        <v>4037</v>
      </c>
      <c r="B1561">
        <v>1976</v>
      </c>
      <c r="C1561" t="s">
        <v>29</v>
      </c>
      <c r="D1561" t="s">
        <v>35</v>
      </c>
      <c r="E1561">
        <v>31859</v>
      </c>
      <c r="F1561">
        <v>1</v>
      </c>
      <c r="G1561">
        <v>0</v>
      </c>
      <c r="H1561" s="1">
        <v>41439</v>
      </c>
      <c r="I1561">
        <v>77</v>
      </c>
      <c r="J1561">
        <v>3</v>
      </c>
      <c r="K1561">
        <v>1</v>
      </c>
      <c r="L1561">
        <v>3</v>
      </c>
      <c r="M1561">
        <v>8</v>
      </c>
      <c r="N1561">
        <v>0</v>
      </c>
      <c r="O1561">
        <v>5</v>
      </c>
      <c r="P1561">
        <v>1</v>
      </c>
      <c r="Q1561">
        <v>1</v>
      </c>
      <c r="R1561">
        <v>0</v>
      </c>
      <c r="S1561">
        <v>2</v>
      </c>
      <c r="T1561">
        <v>7</v>
      </c>
      <c r="U1561">
        <v>0</v>
      </c>
      <c r="V1561">
        <v>0</v>
      </c>
      <c r="W1561">
        <v>0</v>
      </c>
      <c r="X1561">
        <v>0</v>
      </c>
      <c r="Y1561">
        <v>0</v>
      </c>
      <c r="Z1561">
        <v>0</v>
      </c>
      <c r="AA1561">
        <v>3</v>
      </c>
      <c r="AB1561">
        <v>11</v>
      </c>
      <c r="AC1561">
        <v>0</v>
      </c>
    </row>
    <row r="1562" spans="1:29" ht="16.5" x14ac:dyDescent="0.3">
      <c r="A1562">
        <v>6642</v>
      </c>
      <c r="B1562">
        <v>1961</v>
      </c>
      <c r="C1562" t="s">
        <v>29</v>
      </c>
      <c r="D1562" t="s">
        <v>35</v>
      </c>
      <c r="E1562">
        <v>27215</v>
      </c>
      <c r="F1562">
        <v>2</v>
      </c>
      <c r="G1562">
        <v>1</v>
      </c>
      <c r="H1562" s="1">
        <v>41297</v>
      </c>
      <c r="I1562">
        <v>50</v>
      </c>
      <c r="J1562">
        <v>30</v>
      </c>
      <c r="K1562">
        <v>5</v>
      </c>
      <c r="L1562">
        <v>22</v>
      </c>
      <c r="M1562">
        <v>8</v>
      </c>
      <c r="N1562">
        <v>9</v>
      </c>
      <c r="O1562">
        <v>28</v>
      </c>
      <c r="P1562">
        <v>4</v>
      </c>
      <c r="Q1562">
        <v>2</v>
      </c>
      <c r="R1562">
        <v>1</v>
      </c>
      <c r="S1562">
        <v>4</v>
      </c>
      <c r="T1562">
        <v>6</v>
      </c>
      <c r="U1562">
        <v>0</v>
      </c>
      <c r="V1562">
        <v>0</v>
      </c>
      <c r="W1562">
        <v>0</v>
      </c>
      <c r="X1562">
        <v>0</v>
      </c>
      <c r="Y1562">
        <v>0</v>
      </c>
      <c r="Z1562">
        <v>0</v>
      </c>
      <c r="AA1562">
        <v>3</v>
      </c>
      <c r="AB1562">
        <v>11</v>
      </c>
      <c r="AC1562">
        <v>0</v>
      </c>
    </row>
    <row r="1563" spans="1:29" ht="16.5" x14ac:dyDescent="0.3">
      <c r="A1563">
        <v>2793</v>
      </c>
      <c r="B1563">
        <v>1976</v>
      </c>
      <c r="C1563" t="s">
        <v>32</v>
      </c>
      <c r="D1563" t="s">
        <v>35</v>
      </c>
      <c r="E1563">
        <v>70179</v>
      </c>
      <c r="F1563">
        <v>0</v>
      </c>
      <c r="G1563">
        <v>1</v>
      </c>
      <c r="H1563" s="1">
        <v>41476</v>
      </c>
      <c r="I1563">
        <v>10</v>
      </c>
      <c r="J1563">
        <v>532</v>
      </c>
      <c r="K1563">
        <v>88</v>
      </c>
      <c r="L1563">
        <v>168</v>
      </c>
      <c r="M1563">
        <v>69</v>
      </c>
      <c r="N1563">
        <v>44</v>
      </c>
      <c r="O1563">
        <v>133</v>
      </c>
      <c r="P1563">
        <v>3</v>
      </c>
      <c r="Q1563">
        <v>7</v>
      </c>
      <c r="R1563">
        <v>3</v>
      </c>
      <c r="S1563">
        <v>13</v>
      </c>
      <c r="T1563">
        <v>5</v>
      </c>
      <c r="U1563">
        <v>0</v>
      </c>
      <c r="V1563">
        <v>0</v>
      </c>
      <c r="W1563">
        <v>0</v>
      </c>
      <c r="X1563">
        <v>0</v>
      </c>
      <c r="Y1563">
        <v>0</v>
      </c>
      <c r="Z1563">
        <v>0</v>
      </c>
      <c r="AA1563">
        <v>3</v>
      </c>
      <c r="AB1563">
        <v>11</v>
      </c>
      <c r="AC1563">
        <v>0</v>
      </c>
    </row>
    <row r="1564" spans="1:29" ht="16.5" x14ac:dyDescent="0.3">
      <c r="A1564">
        <v>5424</v>
      </c>
      <c r="B1564">
        <v>1983</v>
      </c>
      <c r="C1564" t="s">
        <v>29</v>
      </c>
      <c r="D1564" t="s">
        <v>33</v>
      </c>
      <c r="E1564">
        <v>39922</v>
      </c>
      <c r="F1564">
        <v>1</v>
      </c>
      <c r="G1564">
        <v>0</v>
      </c>
      <c r="H1564" s="1">
        <v>41319</v>
      </c>
      <c r="I1564">
        <v>30</v>
      </c>
      <c r="J1564">
        <v>29</v>
      </c>
      <c r="K1564">
        <v>12</v>
      </c>
      <c r="L1564">
        <v>59</v>
      </c>
      <c r="M1564">
        <v>19</v>
      </c>
      <c r="N1564">
        <v>1</v>
      </c>
      <c r="O1564">
        <v>36</v>
      </c>
      <c r="P1564">
        <v>2</v>
      </c>
      <c r="Q1564">
        <v>3</v>
      </c>
      <c r="R1564">
        <v>0</v>
      </c>
      <c r="S1564">
        <v>4</v>
      </c>
      <c r="T1564">
        <v>8</v>
      </c>
      <c r="U1564">
        <v>0</v>
      </c>
      <c r="V1564">
        <v>0</v>
      </c>
      <c r="W1564">
        <v>0</v>
      </c>
      <c r="X1564">
        <v>0</v>
      </c>
      <c r="Y1564">
        <v>0</v>
      </c>
      <c r="Z1564">
        <v>0</v>
      </c>
      <c r="AA1564">
        <v>3</v>
      </c>
      <c r="AB1564">
        <v>11</v>
      </c>
      <c r="AC1564">
        <v>0</v>
      </c>
    </row>
    <row r="1565" spans="1:29" ht="16.5" x14ac:dyDescent="0.3">
      <c r="A1565">
        <v>879</v>
      </c>
      <c r="B1565">
        <v>1976</v>
      </c>
      <c r="C1565" t="s">
        <v>34</v>
      </c>
      <c r="D1565" t="s">
        <v>33</v>
      </c>
      <c r="E1565">
        <v>49681</v>
      </c>
      <c r="F1565">
        <v>0</v>
      </c>
      <c r="G1565">
        <v>2</v>
      </c>
      <c r="H1565" s="1">
        <v>41582</v>
      </c>
      <c r="I1565">
        <v>66</v>
      </c>
      <c r="J1565">
        <v>411</v>
      </c>
      <c r="K1565">
        <v>0</v>
      </c>
      <c r="L1565">
        <v>26</v>
      </c>
      <c r="M1565">
        <v>0</v>
      </c>
      <c r="N1565">
        <v>0</v>
      </c>
      <c r="O1565">
        <v>21</v>
      </c>
      <c r="P1565">
        <v>6</v>
      </c>
      <c r="Q1565">
        <v>7</v>
      </c>
      <c r="R1565">
        <v>1</v>
      </c>
      <c r="S1565">
        <v>7</v>
      </c>
      <c r="T1565">
        <v>7</v>
      </c>
      <c r="U1565">
        <v>0</v>
      </c>
      <c r="V1565">
        <v>0</v>
      </c>
      <c r="W1565">
        <v>0</v>
      </c>
      <c r="X1565">
        <v>0</v>
      </c>
      <c r="Y1565">
        <v>0</v>
      </c>
      <c r="Z1565">
        <v>0</v>
      </c>
      <c r="AA1565">
        <v>3</v>
      </c>
      <c r="AB1565">
        <v>11</v>
      </c>
      <c r="AC1565">
        <v>0</v>
      </c>
    </row>
    <row r="1566" spans="1:29" ht="16.5" x14ac:dyDescent="0.3">
      <c r="A1566">
        <v>9530</v>
      </c>
      <c r="B1566">
        <v>1988</v>
      </c>
      <c r="C1566" t="s">
        <v>29</v>
      </c>
      <c r="D1566" t="s">
        <v>33</v>
      </c>
      <c r="E1566">
        <v>24645</v>
      </c>
      <c r="F1566">
        <v>1</v>
      </c>
      <c r="G1566">
        <v>0</v>
      </c>
      <c r="H1566" s="1">
        <v>41214</v>
      </c>
      <c r="I1566">
        <v>16</v>
      </c>
      <c r="J1566">
        <v>5</v>
      </c>
      <c r="K1566">
        <v>3</v>
      </c>
      <c r="L1566">
        <v>4</v>
      </c>
      <c r="M1566">
        <v>4</v>
      </c>
      <c r="N1566">
        <v>1</v>
      </c>
      <c r="O1566">
        <v>0</v>
      </c>
      <c r="P1566">
        <v>1</v>
      </c>
      <c r="Q1566">
        <v>1</v>
      </c>
      <c r="R1566">
        <v>0</v>
      </c>
      <c r="S1566">
        <v>2</v>
      </c>
      <c r="T1566">
        <v>8</v>
      </c>
      <c r="U1566">
        <v>0</v>
      </c>
      <c r="V1566">
        <v>0</v>
      </c>
      <c r="W1566">
        <v>0</v>
      </c>
      <c r="X1566">
        <v>0</v>
      </c>
      <c r="Y1566">
        <v>0</v>
      </c>
      <c r="Z1566">
        <v>0</v>
      </c>
      <c r="AA1566">
        <v>3</v>
      </c>
      <c r="AB1566">
        <v>11</v>
      </c>
      <c r="AC1566">
        <v>0</v>
      </c>
    </row>
    <row r="1567" spans="1:29" ht="16.5" x14ac:dyDescent="0.3">
      <c r="A1567">
        <v>4828</v>
      </c>
      <c r="B1567">
        <v>1954</v>
      </c>
      <c r="C1567" t="s">
        <v>29</v>
      </c>
      <c r="D1567" t="s">
        <v>35</v>
      </c>
      <c r="E1567">
        <v>79865</v>
      </c>
      <c r="F1567">
        <v>0</v>
      </c>
      <c r="G1567">
        <v>1</v>
      </c>
      <c r="H1567" s="1">
        <v>41808</v>
      </c>
      <c r="I1567">
        <v>12</v>
      </c>
      <c r="J1567">
        <v>71</v>
      </c>
      <c r="K1567">
        <v>99</v>
      </c>
      <c r="L1567">
        <v>278</v>
      </c>
      <c r="M1567">
        <v>185</v>
      </c>
      <c r="N1567">
        <v>121</v>
      </c>
      <c r="O1567">
        <v>38</v>
      </c>
      <c r="P1567">
        <v>1</v>
      </c>
      <c r="Q1567">
        <v>5</v>
      </c>
      <c r="R1567">
        <v>10</v>
      </c>
      <c r="S1567">
        <v>5</v>
      </c>
      <c r="T1567">
        <v>1</v>
      </c>
      <c r="U1567">
        <v>0</v>
      </c>
      <c r="V1567">
        <v>0</v>
      </c>
      <c r="W1567">
        <v>0</v>
      </c>
      <c r="X1567">
        <v>0</v>
      </c>
      <c r="Y1567">
        <v>0</v>
      </c>
      <c r="Z1567">
        <v>0</v>
      </c>
      <c r="AA1567">
        <v>3</v>
      </c>
      <c r="AB1567">
        <v>11</v>
      </c>
      <c r="AC1567">
        <v>0</v>
      </c>
    </row>
    <row r="1568" spans="1:29" ht="16.5" x14ac:dyDescent="0.3">
      <c r="A1568">
        <v>10699</v>
      </c>
      <c r="B1568">
        <v>1985</v>
      </c>
      <c r="C1568" t="s">
        <v>29</v>
      </c>
      <c r="D1568" t="s">
        <v>33</v>
      </c>
      <c r="E1568">
        <v>44322</v>
      </c>
      <c r="F1568">
        <v>1</v>
      </c>
      <c r="G1568">
        <v>0</v>
      </c>
      <c r="H1568" s="1">
        <v>41806</v>
      </c>
      <c r="I1568">
        <v>30</v>
      </c>
      <c r="J1568">
        <v>46</v>
      </c>
      <c r="K1568">
        <v>0</v>
      </c>
      <c r="L1568">
        <v>40</v>
      </c>
      <c r="M1568">
        <v>3</v>
      </c>
      <c r="N1568">
        <v>0</v>
      </c>
      <c r="O1568">
        <v>3</v>
      </c>
      <c r="P1568">
        <v>2</v>
      </c>
      <c r="Q1568">
        <v>3</v>
      </c>
      <c r="R1568">
        <v>0</v>
      </c>
      <c r="S1568">
        <v>3</v>
      </c>
      <c r="T1568">
        <v>8</v>
      </c>
      <c r="U1568">
        <v>0</v>
      </c>
      <c r="V1568">
        <v>0</v>
      </c>
      <c r="W1568">
        <v>0</v>
      </c>
      <c r="X1568">
        <v>0</v>
      </c>
      <c r="Y1568">
        <v>0</v>
      </c>
      <c r="Z1568">
        <v>0</v>
      </c>
      <c r="AA1568">
        <v>3</v>
      </c>
      <c r="AB1568">
        <v>11</v>
      </c>
      <c r="AC1568">
        <v>0</v>
      </c>
    </row>
    <row r="1569" spans="1:29" ht="16.5" x14ac:dyDescent="0.3">
      <c r="A1569">
        <v>1497</v>
      </c>
      <c r="B1569">
        <v>1952</v>
      </c>
      <c r="C1569" t="s">
        <v>29</v>
      </c>
      <c r="D1569" t="s">
        <v>30</v>
      </c>
      <c r="E1569">
        <v>47958</v>
      </c>
      <c r="F1569">
        <v>0</v>
      </c>
      <c r="G1569">
        <v>1</v>
      </c>
      <c r="H1569" s="1">
        <v>41293</v>
      </c>
      <c r="I1569">
        <v>8</v>
      </c>
      <c r="J1569">
        <v>268</v>
      </c>
      <c r="K1569">
        <v>11</v>
      </c>
      <c r="L1569">
        <v>88</v>
      </c>
      <c r="M1569">
        <v>15</v>
      </c>
      <c r="N1569">
        <v>3</v>
      </c>
      <c r="O1569">
        <v>22</v>
      </c>
      <c r="P1569">
        <v>2</v>
      </c>
      <c r="Q1569">
        <v>6</v>
      </c>
      <c r="R1569">
        <v>3</v>
      </c>
      <c r="S1569">
        <v>5</v>
      </c>
      <c r="T1569">
        <v>5</v>
      </c>
      <c r="U1569">
        <v>0</v>
      </c>
      <c r="V1569">
        <v>0</v>
      </c>
      <c r="W1569">
        <v>0</v>
      </c>
      <c r="X1569">
        <v>0</v>
      </c>
      <c r="Y1569">
        <v>0</v>
      </c>
      <c r="Z1569">
        <v>0</v>
      </c>
      <c r="AA1569">
        <v>3</v>
      </c>
      <c r="AB1569">
        <v>11</v>
      </c>
      <c r="AC1569">
        <v>0</v>
      </c>
    </row>
    <row r="1570" spans="1:29" ht="16.5" x14ac:dyDescent="0.3">
      <c r="A1570">
        <v>7476</v>
      </c>
      <c r="B1570">
        <v>1964</v>
      </c>
      <c r="C1570" t="s">
        <v>34</v>
      </c>
      <c r="D1570" t="s">
        <v>30</v>
      </c>
      <c r="E1570">
        <v>63972</v>
      </c>
      <c r="F1570">
        <v>0</v>
      </c>
      <c r="G1570">
        <v>1</v>
      </c>
      <c r="H1570" s="1">
        <v>41245</v>
      </c>
      <c r="I1570">
        <v>93</v>
      </c>
      <c r="J1570">
        <v>928</v>
      </c>
      <c r="K1570">
        <v>63</v>
      </c>
      <c r="L1570">
        <v>254</v>
      </c>
      <c r="M1570">
        <v>0</v>
      </c>
      <c r="N1570">
        <v>12</v>
      </c>
      <c r="O1570">
        <v>12</v>
      </c>
      <c r="P1570">
        <v>4</v>
      </c>
      <c r="Q1570">
        <v>5</v>
      </c>
      <c r="R1570">
        <v>4</v>
      </c>
      <c r="S1570">
        <v>10</v>
      </c>
      <c r="T1570">
        <v>4</v>
      </c>
      <c r="U1570">
        <v>0</v>
      </c>
      <c r="V1570">
        <v>1</v>
      </c>
      <c r="W1570">
        <v>0</v>
      </c>
      <c r="X1570">
        <v>0</v>
      </c>
      <c r="Y1570">
        <v>0</v>
      </c>
      <c r="Z1570">
        <v>0</v>
      </c>
      <c r="AA1570">
        <v>3</v>
      </c>
      <c r="AB1570">
        <v>11</v>
      </c>
      <c r="AC1570">
        <v>0</v>
      </c>
    </row>
    <row r="1571" spans="1:29" ht="16.5" x14ac:dyDescent="0.3">
      <c r="A1571">
        <v>4390</v>
      </c>
      <c r="B1571">
        <v>1954</v>
      </c>
      <c r="C1571" t="s">
        <v>29</v>
      </c>
      <c r="D1571" t="s">
        <v>31</v>
      </c>
      <c r="E1571">
        <v>75315</v>
      </c>
      <c r="F1571">
        <v>0</v>
      </c>
      <c r="G1571">
        <v>1</v>
      </c>
      <c r="H1571" s="1">
        <v>41744</v>
      </c>
      <c r="I1571">
        <v>14</v>
      </c>
      <c r="J1571">
        <v>459</v>
      </c>
      <c r="K1571">
        <v>15</v>
      </c>
      <c r="L1571">
        <v>171</v>
      </c>
      <c r="M1571">
        <v>142</v>
      </c>
      <c r="N1571">
        <v>23</v>
      </c>
      <c r="O1571">
        <v>31</v>
      </c>
      <c r="P1571">
        <v>2</v>
      </c>
      <c r="Q1571">
        <v>5</v>
      </c>
      <c r="R1571">
        <v>4</v>
      </c>
      <c r="S1571">
        <v>12</v>
      </c>
      <c r="T1571">
        <v>2</v>
      </c>
      <c r="U1571">
        <v>0</v>
      </c>
      <c r="V1571">
        <v>0</v>
      </c>
      <c r="W1571">
        <v>0</v>
      </c>
      <c r="X1571">
        <v>0</v>
      </c>
      <c r="Y1571">
        <v>0</v>
      </c>
      <c r="Z1571">
        <v>0</v>
      </c>
      <c r="AA1571">
        <v>3</v>
      </c>
      <c r="AB1571">
        <v>11</v>
      </c>
      <c r="AC1571">
        <v>0</v>
      </c>
    </row>
    <row r="1572" spans="1:29" ht="16.5" x14ac:dyDescent="0.3">
      <c r="A1572">
        <v>10478</v>
      </c>
      <c r="B1572">
        <v>1950</v>
      </c>
      <c r="C1572" t="s">
        <v>32</v>
      </c>
      <c r="D1572" t="s">
        <v>33</v>
      </c>
      <c r="E1572">
        <v>55517</v>
      </c>
      <c r="F1572">
        <v>1</v>
      </c>
      <c r="G1572">
        <v>1</v>
      </c>
      <c r="H1572" s="1">
        <v>41179</v>
      </c>
      <c r="I1572">
        <v>53</v>
      </c>
      <c r="J1572">
        <v>483</v>
      </c>
      <c r="K1572">
        <v>0</v>
      </c>
      <c r="L1572">
        <v>108</v>
      </c>
      <c r="M1572">
        <v>0</v>
      </c>
      <c r="N1572">
        <v>6</v>
      </c>
      <c r="O1572">
        <v>36</v>
      </c>
      <c r="P1572">
        <v>5</v>
      </c>
      <c r="Q1572">
        <v>11</v>
      </c>
      <c r="R1572">
        <v>1</v>
      </c>
      <c r="S1572">
        <v>6</v>
      </c>
      <c r="T1572">
        <v>9</v>
      </c>
      <c r="U1572">
        <v>0</v>
      </c>
      <c r="V1572">
        <v>0</v>
      </c>
      <c r="W1572">
        <v>0</v>
      </c>
      <c r="X1572">
        <v>0</v>
      </c>
      <c r="Y1572">
        <v>0</v>
      </c>
      <c r="Z1572">
        <v>0</v>
      </c>
      <c r="AA1572">
        <v>3</v>
      </c>
      <c r="AB1572">
        <v>11</v>
      </c>
      <c r="AC1572">
        <v>1</v>
      </c>
    </row>
    <row r="1573" spans="1:29" ht="16.5" x14ac:dyDescent="0.3">
      <c r="A1573">
        <v>1081</v>
      </c>
      <c r="B1573">
        <v>1957</v>
      </c>
      <c r="C1573" t="s">
        <v>32</v>
      </c>
      <c r="D1573" t="s">
        <v>33</v>
      </c>
      <c r="E1573">
        <v>75283</v>
      </c>
      <c r="F1573">
        <v>1</v>
      </c>
      <c r="G1573">
        <v>2</v>
      </c>
      <c r="H1573" s="1">
        <v>41360</v>
      </c>
      <c r="I1573">
        <v>26</v>
      </c>
      <c r="J1573">
        <v>733</v>
      </c>
      <c r="K1573">
        <v>9</v>
      </c>
      <c r="L1573">
        <v>180</v>
      </c>
      <c r="M1573">
        <v>12</v>
      </c>
      <c r="N1573">
        <v>19</v>
      </c>
      <c r="O1573">
        <v>66</v>
      </c>
      <c r="P1573">
        <v>11</v>
      </c>
      <c r="Q1573">
        <v>6</v>
      </c>
      <c r="R1573">
        <v>3</v>
      </c>
      <c r="S1573">
        <v>5</v>
      </c>
      <c r="T1573">
        <v>4</v>
      </c>
      <c r="U1573">
        <v>0</v>
      </c>
      <c r="V1573">
        <v>0</v>
      </c>
      <c r="W1573">
        <v>0</v>
      </c>
      <c r="X1573">
        <v>0</v>
      </c>
      <c r="Y1573">
        <v>0</v>
      </c>
      <c r="Z1573">
        <v>0</v>
      </c>
      <c r="AA1573">
        <v>3</v>
      </c>
      <c r="AB1573">
        <v>11</v>
      </c>
      <c r="AC1573">
        <v>0</v>
      </c>
    </row>
    <row r="1574" spans="1:29" ht="16.5" x14ac:dyDescent="0.3">
      <c r="A1574">
        <v>4261</v>
      </c>
      <c r="B1574">
        <v>1946</v>
      </c>
      <c r="C1574" t="s">
        <v>32</v>
      </c>
      <c r="D1574" t="s">
        <v>30</v>
      </c>
      <c r="E1574">
        <v>82800</v>
      </c>
      <c r="F1574">
        <v>0</v>
      </c>
      <c r="G1574">
        <v>0</v>
      </c>
      <c r="H1574" s="1">
        <v>41237</v>
      </c>
      <c r="I1574">
        <v>23</v>
      </c>
      <c r="J1574">
        <v>1006</v>
      </c>
      <c r="K1574">
        <v>22</v>
      </c>
      <c r="L1574">
        <v>115</v>
      </c>
      <c r="M1574">
        <v>59</v>
      </c>
      <c r="N1574">
        <v>68</v>
      </c>
      <c r="O1574">
        <v>45</v>
      </c>
      <c r="P1574">
        <v>1</v>
      </c>
      <c r="Q1574">
        <v>7</v>
      </c>
      <c r="R1574">
        <v>6</v>
      </c>
      <c r="S1574">
        <v>12</v>
      </c>
      <c r="T1574">
        <v>3</v>
      </c>
      <c r="U1574">
        <v>0</v>
      </c>
      <c r="V1574">
        <v>0</v>
      </c>
      <c r="W1574">
        <v>1</v>
      </c>
      <c r="X1574">
        <v>1</v>
      </c>
      <c r="Y1574">
        <v>0</v>
      </c>
      <c r="Z1574">
        <v>0</v>
      </c>
      <c r="AA1574">
        <v>3</v>
      </c>
      <c r="AB1574">
        <v>11</v>
      </c>
      <c r="AC1574">
        <v>1</v>
      </c>
    </row>
    <row r="1575" spans="1:29" ht="16.5" x14ac:dyDescent="0.3">
      <c r="A1575">
        <v>9916</v>
      </c>
      <c r="B1575">
        <v>1954</v>
      </c>
      <c r="C1575" t="s">
        <v>29</v>
      </c>
      <c r="D1575" t="s">
        <v>33</v>
      </c>
      <c r="E1575">
        <v>38998</v>
      </c>
      <c r="F1575">
        <v>1</v>
      </c>
      <c r="G1575">
        <v>1</v>
      </c>
      <c r="H1575" s="1">
        <v>41216</v>
      </c>
      <c r="I1575">
        <v>92</v>
      </c>
      <c r="J1575">
        <v>34</v>
      </c>
      <c r="K1575">
        <v>1</v>
      </c>
      <c r="L1575">
        <v>14</v>
      </c>
      <c r="M1575">
        <v>0</v>
      </c>
      <c r="N1575">
        <v>0</v>
      </c>
      <c r="O1575">
        <v>5</v>
      </c>
      <c r="P1575">
        <v>3</v>
      </c>
      <c r="Q1575">
        <v>2</v>
      </c>
      <c r="R1575">
        <v>0</v>
      </c>
      <c r="S1575">
        <v>3</v>
      </c>
      <c r="T1575">
        <v>8</v>
      </c>
      <c r="U1575">
        <v>0</v>
      </c>
      <c r="V1575">
        <v>0</v>
      </c>
      <c r="W1575">
        <v>0</v>
      </c>
      <c r="X1575">
        <v>0</v>
      </c>
      <c r="Y1575">
        <v>0</v>
      </c>
      <c r="Z1575">
        <v>1</v>
      </c>
      <c r="AA1575">
        <v>3</v>
      </c>
      <c r="AB1575">
        <v>11</v>
      </c>
      <c r="AC1575">
        <v>0</v>
      </c>
    </row>
    <row r="1576" spans="1:29" ht="16.5" x14ac:dyDescent="0.3">
      <c r="A1576">
        <v>5350</v>
      </c>
      <c r="B1576">
        <v>1991</v>
      </c>
      <c r="C1576" t="s">
        <v>34</v>
      </c>
      <c r="D1576" t="s">
        <v>30</v>
      </c>
      <c r="E1576">
        <v>90638</v>
      </c>
      <c r="F1576">
        <v>0</v>
      </c>
      <c r="G1576">
        <v>0</v>
      </c>
      <c r="H1576" s="1">
        <v>41683</v>
      </c>
      <c r="I1576">
        <v>29</v>
      </c>
      <c r="J1576">
        <v>1156</v>
      </c>
      <c r="K1576">
        <v>120</v>
      </c>
      <c r="L1576">
        <v>915</v>
      </c>
      <c r="M1576">
        <v>94</v>
      </c>
      <c r="N1576">
        <v>144</v>
      </c>
      <c r="O1576">
        <v>96</v>
      </c>
      <c r="P1576">
        <v>1</v>
      </c>
      <c r="Q1576">
        <v>3</v>
      </c>
      <c r="R1576">
        <v>4</v>
      </c>
      <c r="S1576">
        <v>10</v>
      </c>
      <c r="T1576">
        <v>1</v>
      </c>
      <c r="U1576">
        <v>0</v>
      </c>
      <c r="V1576">
        <v>0</v>
      </c>
      <c r="W1576">
        <v>1</v>
      </c>
      <c r="X1576">
        <v>0</v>
      </c>
      <c r="Y1576">
        <v>0</v>
      </c>
      <c r="Z1576">
        <v>0</v>
      </c>
      <c r="AA1576">
        <v>3</v>
      </c>
      <c r="AB1576">
        <v>11</v>
      </c>
      <c r="AC1576">
        <v>1</v>
      </c>
    </row>
    <row r="1577" spans="1:29" ht="16.5" x14ac:dyDescent="0.3">
      <c r="A1577">
        <v>8135</v>
      </c>
      <c r="B1577">
        <v>1986</v>
      </c>
      <c r="C1577" t="s">
        <v>34</v>
      </c>
      <c r="D1577" t="s">
        <v>33</v>
      </c>
      <c r="E1577">
        <v>27161</v>
      </c>
      <c r="F1577">
        <v>1</v>
      </c>
      <c r="G1577">
        <v>0</v>
      </c>
      <c r="H1577" s="1">
        <v>41575</v>
      </c>
      <c r="I1577">
        <v>41</v>
      </c>
      <c r="J1577">
        <v>7</v>
      </c>
      <c r="K1577">
        <v>4</v>
      </c>
      <c r="L1577">
        <v>23</v>
      </c>
      <c r="M1577">
        <v>7</v>
      </c>
      <c r="N1577">
        <v>0</v>
      </c>
      <c r="O1577">
        <v>11</v>
      </c>
      <c r="P1577">
        <v>1</v>
      </c>
      <c r="Q1577">
        <v>1</v>
      </c>
      <c r="R1577">
        <v>0</v>
      </c>
      <c r="S1577">
        <v>3</v>
      </c>
      <c r="T1577">
        <v>7</v>
      </c>
      <c r="U1577">
        <v>0</v>
      </c>
      <c r="V1577">
        <v>0</v>
      </c>
      <c r="W1577">
        <v>0</v>
      </c>
      <c r="X1577">
        <v>0</v>
      </c>
      <c r="Y1577">
        <v>0</v>
      </c>
      <c r="Z1577">
        <v>0</v>
      </c>
      <c r="AA1577">
        <v>3</v>
      </c>
      <c r="AB1577">
        <v>11</v>
      </c>
      <c r="AC1577">
        <v>0</v>
      </c>
    </row>
    <row r="1578" spans="1:29" ht="16.5" x14ac:dyDescent="0.3">
      <c r="A1578">
        <v>8685</v>
      </c>
      <c r="B1578">
        <v>1977</v>
      </c>
      <c r="C1578" t="s">
        <v>29</v>
      </c>
      <c r="D1578" t="s">
        <v>33</v>
      </c>
      <c r="E1578">
        <v>42014</v>
      </c>
      <c r="F1578">
        <v>1</v>
      </c>
      <c r="G1578">
        <v>0</v>
      </c>
      <c r="H1578" s="1">
        <v>41138</v>
      </c>
      <c r="I1578">
        <v>56</v>
      </c>
      <c r="J1578">
        <v>244</v>
      </c>
      <c r="K1578">
        <v>15</v>
      </c>
      <c r="L1578">
        <v>108</v>
      </c>
      <c r="M1578">
        <v>4</v>
      </c>
      <c r="N1578">
        <v>15</v>
      </c>
      <c r="O1578">
        <v>50</v>
      </c>
      <c r="P1578">
        <v>6</v>
      </c>
      <c r="Q1578">
        <v>7</v>
      </c>
      <c r="R1578">
        <v>1</v>
      </c>
      <c r="S1578">
        <v>6</v>
      </c>
      <c r="T1578">
        <v>8</v>
      </c>
      <c r="U1578">
        <v>0</v>
      </c>
      <c r="V1578">
        <v>0</v>
      </c>
      <c r="W1578">
        <v>0</v>
      </c>
      <c r="X1578">
        <v>0</v>
      </c>
      <c r="Y1578">
        <v>0</v>
      </c>
      <c r="Z1578">
        <v>0</v>
      </c>
      <c r="AA1578">
        <v>3</v>
      </c>
      <c r="AB1578">
        <v>11</v>
      </c>
      <c r="AC1578">
        <v>1</v>
      </c>
    </row>
    <row r="1579" spans="1:29" ht="16.5" x14ac:dyDescent="0.3">
      <c r="A1579">
        <v>4967</v>
      </c>
      <c r="B1579">
        <v>1960</v>
      </c>
      <c r="C1579" t="s">
        <v>32</v>
      </c>
      <c r="D1579" t="s">
        <v>31</v>
      </c>
      <c r="E1579">
        <v>38201</v>
      </c>
      <c r="F1579">
        <v>0</v>
      </c>
      <c r="G1579">
        <v>1</v>
      </c>
      <c r="H1579" s="1">
        <v>41362</v>
      </c>
      <c r="I1579">
        <v>19</v>
      </c>
      <c r="J1579">
        <v>233</v>
      </c>
      <c r="K1579">
        <v>0</v>
      </c>
      <c r="L1579">
        <v>23</v>
      </c>
      <c r="M1579">
        <v>0</v>
      </c>
      <c r="N1579">
        <v>0</v>
      </c>
      <c r="O1579">
        <v>12</v>
      </c>
      <c r="P1579">
        <v>4</v>
      </c>
      <c r="Q1579">
        <v>5</v>
      </c>
      <c r="R1579">
        <v>1</v>
      </c>
      <c r="S1579">
        <v>5</v>
      </c>
      <c r="T1579">
        <v>8</v>
      </c>
      <c r="U1579">
        <v>0</v>
      </c>
      <c r="V1579">
        <v>0</v>
      </c>
      <c r="W1579">
        <v>0</v>
      </c>
      <c r="X1579">
        <v>0</v>
      </c>
      <c r="Y1579">
        <v>0</v>
      </c>
      <c r="Z1579">
        <v>0</v>
      </c>
      <c r="AA1579">
        <v>3</v>
      </c>
      <c r="AB1579">
        <v>11</v>
      </c>
      <c r="AC1579">
        <v>0</v>
      </c>
    </row>
    <row r="1580" spans="1:29" ht="16.5" x14ac:dyDescent="0.3">
      <c r="A1580">
        <v>2130</v>
      </c>
      <c r="B1580">
        <v>1982</v>
      </c>
      <c r="C1580" t="s">
        <v>29</v>
      </c>
      <c r="D1580" t="s">
        <v>31</v>
      </c>
      <c r="E1580">
        <v>45203</v>
      </c>
      <c r="F1580">
        <v>2</v>
      </c>
      <c r="G1580">
        <v>0</v>
      </c>
      <c r="H1580" s="1">
        <v>41721</v>
      </c>
      <c r="I1580">
        <v>4</v>
      </c>
      <c r="J1580">
        <v>35</v>
      </c>
      <c r="K1580">
        <v>3</v>
      </c>
      <c r="L1580">
        <v>67</v>
      </c>
      <c r="M1580">
        <v>10</v>
      </c>
      <c r="N1580">
        <v>8</v>
      </c>
      <c r="O1580">
        <v>24</v>
      </c>
      <c r="P1580">
        <v>1</v>
      </c>
      <c r="Q1580">
        <v>3</v>
      </c>
      <c r="R1580">
        <v>1</v>
      </c>
      <c r="S1580">
        <v>3</v>
      </c>
      <c r="T1580">
        <v>6</v>
      </c>
      <c r="U1580">
        <v>0</v>
      </c>
      <c r="V1580">
        <v>0</v>
      </c>
      <c r="W1580">
        <v>0</v>
      </c>
      <c r="X1580">
        <v>0</v>
      </c>
      <c r="Y1580">
        <v>0</v>
      </c>
      <c r="Z1580">
        <v>0</v>
      </c>
      <c r="AA1580">
        <v>3</v>
      </c>
      <c r="AB1580">
        <v>11</v>
      </c>
      <c r="AC1580">
        <v>1</v>
      </c>
    </row>
    <row r="1581" spans="1:29" ht="16.5" x14ac:dyDescent="0.3">
      <c r="A1581">
        <v>9298</v>
      </c>
      <c r="B1581">
        <v>1947</v>
      </c>
      <c r="C1581" t="s">
        <v>32</v>
      </c>
      <c r="D1581" t="s">
        <v>31</v>
      </c>
      <c r="E1581">
        <v>81574</v>
      </c>
      <c r="F1581">
        <v>0</v>
      </c>
      <c r="G1581">
        <v>0</v>
      </c>
      <c r="H1581" s="1">
        <v>41757</v>
      </c>
      <c r="I1581">
        <v>89</v>
      </c>
      <c r="J1581">
        <v>1252</v>
      </c>
      <c r="K1581">
        <v>0</v>
      </c>
      <c r="L1581">
        <v>465</v>
      </c>
      <c r="M1581">
        <v>46</v>
      </c>
      <c r="N1581">
        <v>35</v>
      </c>
      <c r="O1581">
        <v>0</v>
      </c>
      <c r="P1581">
        <v>1</v>
      </c>
      <c r="Q1581">
        <v>4</v>
      </c>
      <c r="R1581">
        <v>5</v>
      </c>
      <c r="S1581">
        <v>8</v>
      </c>
      <c r="T1581">
        <v>1</v>
      </c>
      <c r="U1581">
        <v>0</v>
      </c>
      <c r="V1581">
        <v>1</v>
      </c>
      <c r="W1581">
        <v>1</v>
      </c>
      <c r="X1581">
        <v>0</v>
      </c>
      <c r="Y1581">
        <v>0</v>
      </c>
      <c r="Z1581">
        <v>0</v>
      </c>
      <c r="AA1581">
        <v>3</v>
      </c>
      <c r="AB1581">
        <v>11</v>
      </c>
      <c r="AC1581">
        <v>0</v>
      </c>
    </row>
    <row r="1582" spans="1:29" ht="16.5" x14ac:dyDescent="0.3">
      <c r="A1582">
        <v>8175</v>
      </c>
      <c r="B1582">
        <v>1992</v>
      </c>
      <c r="C1582" t="s">
        <v>29</v>
      </c>
      <c r="D1582" t="s">
        <v>33</v>
      </c>
      <c r="E1582">
        <v>34935</v>
      </c>
      <c r="F1582">
        <v>0</v>
      </c>
      <c r="G1582">
        <v>0</v>
      </c>
      <c r="H1582" s="1">
        <v>41446</v>
      </c>
      <c r="I1582">
        <v>71</v>
      </c>
      <c r="J1582">
        <v>34</v>
      </c>
      <c r="K1582">
        <v>4</v>
      </c>
      <c r="L1582">
        <v>66</v>
      </c>
      <c r="M1582">
        <v>3</v>
      </c>
      <c r="N1582">
        <v>10</v>
      </c>
      <c r="O1582">
        <v>20</v>
      </c>
      <c r="P1582">
        <v>1</v>
      </c>
      <c r="Q1582">
        <v>2</v>
      </c>
      <c r="R1582">
        <v>1</v>
      </c>
      <c r="S1582">
        <v>4</v>
      </c>
      <c r="T1582">
        <v>7</v>
      </c>
      <c r="U1582">
        <v>0</v>
      </c>
      <c r="V1582">
        <v>0</v>
      </c>
      <c r="W1582">
        <v>0</v>
      </c>
      <c r="X1582">
        <v>0</v>
      </c>
      <c r="Y1582">
        <v>0</v>
      </c>
      <c r="Z1582">
        <v>0</v>
      </c>
      <c r="AA1582">
        <v>3</v>
      </c>
      <c r="AB1582">
        <v>11</v>
      </c>
      <c r="AC1582">
        <v>0</v>
      </c>
    </row>
    <row r="1583" spans="1:29" ht="16.5" x14ac:dyDescent="0.3">
      <c r="A1583">
        <v>6257</v>
      </c>
      <c r="B1583">
        <v>1976</v>
      </c>
      <c r="C1583" t="s">
        <v>34</v>
      </c>
      <c r="D1583" t="s">
        <v>30</v>
      </c>
      <c r="E1583">
        <v>60482</v>
      </c>
      <c r="F1583">
        <v>0</v>
      </c>
      <c r="G1583">
        <v>1</v>
      </c>
      <c r="H1583" s="1">
        <v>41297</v>
      </c>
      <c r="I1583">
        <v>81</v>
      </c>
      <c r="J1583">
        <v>255</v>
      </c>
      <c r="K1583">
        <v>43</v>
      </c>
      <c r="L1583">
        <v>134</v>
      </c>
      <c r="M1583">
        <v>37</v>
      </c>
      <c r="N1583">
        <v>14</v>
      </c>
      <c r="O1583">
        <v>24</v>
      </c>
      <c r="P1583">
        <v>1</v>
      </c>
      <c r="Q1583">
        <v>7</v>
      </c>
      <c r="R1583">
        <v>2</v>
      </c>
      <c r="S1583">
        <v>7</v>
      </c>
      <c r="T1583">
        <v>7</v>
      </c>
      <c r="U1583">
        <v>0</v>
      </c>
      <c r="V1583">
        <v>0</v>
      </c>
      <c r="W1583">
        <v>0</v>
      </c>
      <c r="X1583">
        <v>0</v>
      </c>
      <c r="Y1583">
        <v>0</v>
      </c>
      <c r="Z1583">
        <v>0</v>
      </c>
      <c r="AA1583">
        <v>3</v>
      </c>
      <c r="AB1583">
        <v>11</v>
      </c>
      <c r="AC1583">
        <v>0</v>
      </c>
    </row>
    <row r="1584" spans="1:29" ht="16.5" x14ac:dyDescent="0.3">
      <c r="A1584">
        <v>3790</v>
      </c>
      <c r="B1584">
        <v>1956</v>
      </c>
      <c r="C1584" t="s">
        <v>29</v>
      </c>
      <c r="D1584" t="s">
        <v>31</v>
      </c>
      <c r="E1584">
        <v>34633</v>
      </c>
      <c r="F1584">
        <v>2</v>
      </c>
      <c r="G1584">
        <v>1</v>
      </c>
      <c r="H1584" s="1">
        <v>41662</v>
      </c>
      <c r="I1584">
        <v>31</v>
      </c>
      <c r="J1584">
        <v>8</v>
      </c>
      <c r="K1584">
        <v>1</v>
      </c>
      <c r="L1584">
        <v>5</v>
      </c>
      <c r="M1584">
        <v>0</v>
      </c>
      <c r="N1584">
        <v>0</v>
      </c>
      <c r="O1584">
        <v>1</v>
      </c>
      <c r="P1584">
        <v>1</v>
      </c>
      <c r="Q1584">
        <v>1</v>
      </c>
      <c r="R1584">
        <v>0</v>
      </c>
      <c r="S1584">
        <v>2</v>
      </c>
      <c r="T1584">
        <v>6</v>
      </c>
      <c r="U1584">
        <v>0</v>
      </c>
      <c r="V1584">
        <v>0</v>
      </c>
      <c r="W1584">
        <v>0</v>
      </c>
      <c r="X1584">
        <v>0</v>
      </c>
      <c r="Y1584">
        <v>0</v>
      </c>
      <c r="Z1584">
        <v>0</v>
      </c>
      <c r="AA1584">
        <v>3</v>
      </c>
      <c r="AB1584">
        <v>11</v>
      </c>
      <c r="AC1584">
        <v>0</v>
      </c>
    </row>
    <row r="1585" spans="1:29" ht="16.5" x14ac:dyDescent="0.3">
      <c r="A1585">
        <v>9952</v>
      </c>
      <c r="B1585">
        <v>1947</v>
      </c>
      <c r="C1585" t="s">
        <v>34</v>
      </c>
      <c r="D1585" t="s">
        <v>31</v>
      </c>
      <c r="E1585">
        <v>78093</v>
      </c>
      <c r="F1585">
        <v>0</v>
      </c>
      <c r="G1585">
        <v>0</v>
      </c>
      <c r="H1585" s="1">
        <v>41619</v>
      </c>
      <c r="I1585">
        <v>53</v>
      </c>
      <c r="J1585">
        <v>368</v>
      </c>
      <c r="K1585">
        <v>32</v>
      </c>
      <c r="L1585">
        <v>639</v>
      </c>
      <c r="M1585">
        <v>13</v>
      </c>
      <c r="N1585">
        <v>43</v>
      </c>
      <c r="O1585">
        <v>10</v>
      </c>
      <c r="P1585">
        <v>1</v>
      </c>
      <c r="Q1585">
        <v>4</v>
      </c>
      <c r="R1585">
        <v>7</v>
      </c>
      <c r="S1585">
        <v>5</v>
      </c>
      <c r="T1585">
        <v>1</v>
      </c>
      <c r="U1585">
        <v>0</v>
      </c>
      <c r="V1585">
        <v>0</v>
      </c>
      <c r="W1585">
        <v>0</v>
      </c>
      <c r="X1585">
        <v>0</v>
      </c>
      <c r="Y1585">
        <v>0</v>
      </c>
      <c r="Z1585">
        <v>0</v>
      </c>
      <c r="AA1585">
        <v>3</v>
      </c>
      <c r="AB1585">
        <v>11</v>
      </c>
      <c r="AC1585">
        <v>0</v>
      </c>
    </row>
    <row r="1586" spans="1:29" ht="16.5" x14ac:dyDescent="0.3">
      <c r="A1586">
        <v>3503</v>
      </c>
      <c r="B1586">
        <v>1950</v>
      </c>
      <c r="C1586" t="s">
        <v>29</v>
      </c>
      <c r="D1586" t="s">
        <v>35</v>
      </c>
      <c r="E1586">
        <v>82460</v>
      </c>
      <c r="F1586">
        <v>0</v>
      </c>
      <c r="G1586">
        <v>0</v>
      </c>
      <c r="H1586" s="1">
        <v>41610</v>
      </c>
      <c r="I1586">
        <v>78</v>
      </c>
      <c r="J1586">
        <v>255</v>
      </c>
      <c r="K1586">
        <v>47</v>
      </c>
      <c r="L1586">
        <v>573</v>
      </c>
      <c r="M1586">
        <v>52</v>
      </c>
      <c r="N1586">
        <v>32</v>
      </c>
      <c r="O1586">
        <v>15</v>
      </c>
      <c r="P1586">
        <v>1</v>
      </c>
      <c r="Q1586">
        <v>5</v>
      </c>
      <c r="R1586">
        <v>3</v>
      </c>
      <c r="S1586">
        <v>6</v>
      </c>
      <c r="T1586">
        <v>1</v>
      </c>
      <c r="U1586">
        <v>0</v>
      </c>
      <c r="V1586">
        <v>0</v>
      </c>
      <c r="W1586">
        <v>0</v>
      </c>
      <c r="X1586">
        <v>0</v>
      </c>
      <c r="Y1586">
        <v>0</v>
      </c>
      <c r="Z1586">
        <v>0</v>
      </c>
      <c r="AA1586">
        <v>3</v>
      </c>
      <c r="AB1586">
        <v>11</v>
      </c>
      <c r="AC1586">
        <v>0</v>
      </c>
    </row>
    <row r="1587" spans="1:29" ht="16.5" x14ac:dyDescent="0.3">
      <c r="A1587">
        <v>5223</v>
      </c>
      <c r="B1587">
        <v>1966</v>
      </c>
      <c r="C1587" t="s">
        <v>34</v>
      </c>
      <c r="D1587" t="s">
        <v>31</v>
      </c>
      <c r="E1587">
        <v>45903</v>
      </c>
      <c r="F1587">
        <v>0</v>
      </c>
      <c r="G1587">
        <v>1</v>
      </c>
      <c r="H1587" s="1">
        <v>41752</v>
      </c>
      <c r="I1587">
        <v>80</v>
      </c>
      <c r="J1587">
        <v>33</v>
      </c>
      <c r="K1587">
        <v>8</v>
      </c>
      <c r="L1587">
        <v>10</v>
      </c>
      <c r="M1587">
        <v>2</v>
      </c>
      <c r="N1587">
        <v>10</v>
      </c>
      <c r="O1587">
        <v>3</v>
      </c>
      <c r="P1587">
        <v>2</v>
      </c>
      <c r="Q1587">
        <v>2</v>
      </c>
      <c r="R1587">
        <v>1</v>
      </c>
      <c r="S1587">
        <v>3</v>
      </c>
      <c r="T1587">
        <v>4</v>
      </c>
      <c r="U1587">
        <v>0</v>
      </c>
      <c r="V1587">
        <v>0</v>
      </c>
      <c r="W1587">
        <v>0</v>
      </c>
      <c r="X1587">
        <v>0</v>
      </c>
      <c r="Y1587">
        <v>0</v>
      </c>
      <c r="Z1587">
        <v>0</v>
      </c>
      <c r="AA1587">
        <v>3</v>
      </c>
      <c r="AB1587">
        <v>11</v>
      </c>
      <c r="AC1587">
        <v>0</v>
      </c>
    </row>
    <row r="1588" spans="1:29" ht="16.5" x14ac:dyDescent="0.3">
      <c r="A1588">
        <v>4608</v>
      </c>
      <c r="B1588">
        <v>1987</v>
      </c>
      <c r="C1588" t="s">
        <v>29</v>
      </c>
      <c r="D1588" t="s">
        <v>35</v>
      </c>
      <c r="E1588">
        <v>81361</v>
      </c>
      <c r="F1588">
        <v>0</v>
      </c>
      <c r="G1588">
        <v>0</v>
      </c>
      <c r="H1588" s="1">
        <v>41695</v>
      </c>
      <c r="I1588">
        <v>18</v>
      </c>
      <c r="J1588">
        <v>163</v>
      </c>
      <c r="K1588">
        <v>23</v>
      </c>
      <c r="L1588">
        <v>424</v>
      </c>
      <c r="M1588">
        <v>27</v>
      </c>
      <c r="N1588">
        <v>65</v>
      </c>
      <c r="O1588">
        <v>76</v>
      </c>
      <c r="P1588">
        <v>1</v>
      </c>
      <c r="Q1588">
        <v>3</v>
      </c>
      <c r="R1588">
        <v>10</v>
      </c>
      <c r="S1588">
        <v>13</v>
      </c>
      <c r="T1588">
        <v>1</v>
      </c>
      <c r="U1588">
        <v>0</v>
      </c>
      <c r="V1588">
        <v>0</v>
      </c>
      <c r="W1588">
        <v>0</v>
      </c>
      <c r="X1588">
        <v>0</v>
      </c>
      <c r="Y1588">
        <v>0</v>
      </c>
      <c r="Z1588">
        <v>0</v>
      </c>
      <c r="AA1588">
        <v>3</v>
      </c>
      <c r="AB1588">
        <v>11</v>
      </c>
      <c r="AC1588">
        <v>1</v>
      </c>
    </row>
    <row r="1589" spans="1:29" ht="16.5" x14ac:dyDescent="0.3">
      <c r="A1589">
        <v>1626</v>
      </c>
      <c r="B1589">
        <v>1973</v>
      </c>
      <c r="C1589" t="s">
        <v>32</v>
      </c>
      <c r="D1589" t="s">
        <v>35</v>
      </c>
      <c r="E1589">
        <v>35860</v>
      </c>
      <c r="F1589">
        <v>1</v>
      </c>
      <c r="G1589">
        <v>1</v>
      </c>
      <c r="H1589" s="1">
        <v>41778</v>
      </c>
      <c r="I1589">
        <v>37</v>
      </c>
      <c r="J1589">
        <v>15</v>
      </c>
      <c r="K1589">
        <v>0</v>
      </c>
      <c r="L1589">
        <v>8</v>
      </c>
      <c r="M1589">
        <v>4</v>
      </c>
      <c r="N1589">
        <v>2</v>
      </c>
      <c r="O1589">
        <v>20</v>
      </c>
      <c r="P1589">
        <v>2</v>
      </c>
      <c r="Q1589">
        <v>1</v>
      </c>
      <c r="R1589">
        <v>1</v>
      </c>
      <c r="S1589">
        <v>2</v>
      </c>
      <c r="T1589">
        <v>5</v>
      </c>
      <c r="U1589">
        <v>1</v>
      </c>
      <c r="V1589">
        <v>0</v>
      </c>
      <c r="W1589">
        <v>0</v>
      </c>
      <c r="X1589">
        <v>0</v>
      </c>
      <c r="Y1589">
        <v>0</v>
      </c>
      <c r="Z1589">
        <v>0</v>
      </c>
      <c r="AA1589">
        <v>3</v>
      </c>
      <c r="AB1589">
        <v>11</v>
      </c>
      <c r="AC1589">
        <v>1</v>
      </c>
    </row>
    <row r="1590" spans="1:29" ht="16.5" x14ac:dyDescent="0.3">
      <c r="A1590">
        <v>4764</v>
      </c>
      <c r="B1590">
        <v>1952</v>
      </c>
      <c r="C1590" t="s">
        <v>34</v>
      </c>
      <c r="D1590" t="s">
        <v>31</v>
      </c>
      <c r="E1590">
        <v>40442</v>
      </c>
      <c r="F1590">
        <v>1</v>
      </c>
      <c r="G1590">
        <v>1</v>
      </c>
      <c r="H1590" s="1">
        <v>41140</v>
      </c>
      <c r="I1590">
        <v>52</v>
      </c>
      <c r="J1590">
        <v>45</v>
      </c>
      <c r="K1590">
        <v>12</v>
      </c>
      <c r="L1590">
        <v>52</v>
      </c>
      <c r="M1590">
        <v>25</v>
      </c>
      <c r="N1590">
        <v>22</v>
      </c>
      <c r="O1590">
        <v>13</v>
      </c>
      <c r="P1590">
        <v>4</v>
      </c>
      <c r="Q1590">
        <v>3</v>
      </c>
      <c r="R1590">
        <v>1</v>
      </c>
      <c r="S1590">
        <v>4</v>
      </c>
      <c r="T1590">
        <v>7</v>
      </c>
      <c r="U1590">
        <v>0</v>
      </c>
      <c r="V1590">
        <v>0</v>
      </c>
      <c r="W1590">
        <v>0</v>
      </c>
      <c r="X1590">
        <v>0</v>
      </c>
      <c r="Y1590">
        <v>0</v>
      </c>
      <c r="Z1590">
        <v>0</v>
      </c>
      <c r="AA1590">
        <v>3</v>
      </c>
      <c r="AB1590">
        <v>11</v>
      </c>
      <c r="AC1590">
        <v>1</v>
      </c>
    </row>
    <row r="1591" spans="1:29" ht="16.5" x14ac:dyDescent="0.3">
      <c r="A1591">
        <v>2471</v>
      </c>
      <c r="B1591">
        <v>1965</v>
      </c>
      <c r="C1591" t="s">
        <v>29</v>
      </c>
      <c r="D1591" t="s">
        <v>33</v>
      </c>
      <c r="E1591">
        <v>61482</v>
      </c>
      <c r="F1591">
        <v>0</v>
      </c>
      <c r="G1591">
        <v>0</v>
      </c>
      <c r="H1591" s="1">
        <v>41817</v>
      </c>
      <c r="I1591">
        <v>39</v>
      </c>
      <c r="J1591">
        <v>48</v>
      </c>
      <c r="K1591">
        <v>58</v>
      </c>
      <c r="L1591">
        <v>68</v>
      </c>
      <c r="M1591">
        <v>16</v>
      </c>
      <c r="N1591">
        <v>66</v>
      </c>
      <c r="O1591">
        <v>43</v>
      </c>
      <c r="P1591">
        <v>1</v>
      </c>
      <c r="Q1591">
        <v>3</v>
      </c>
      <c r="R1591">
        <v>2</v>
      </c>
      <c r="S1591">
        <v>6</v>
      </c>
      <c r="T1591">
        <v>2</v>
      </c>
      <c r="U1591">
        <v>0</v>
      </c>
      <c r="V1591">
        <v>0</v>
      </c>
      <c r="W1591">
        <v>0</v>
      </c>
      <c r="X1591">
        <v>0</v>
      </c>
      <c r="Y1591">
        <v>0</v>
      </c>
      <c r="Z1591">
        <v>0</v>
      </c>
      <c r="AA1591">
        <v>3</v>
      </c>
      <c r="AB1591">
        <v>11</v>
      </c>
      <c r="AC1591">
        <v>0</v>
      </c>
    </row>
    <row r="1592" spans="1:29" ht="16.5" x14ac:dyDescent="0.3">
      <c r="A1592">
        <v>5892</v>
      </c>
      <c r="B1592">
        <v>1980</v>
      </c>
      <c r="C1592" t="s">
        <v>29</v>
      </c>
      <c r="D1592" t="s">
        <v>33</v>
      </c>
      <c r="E1592">
        <v>34968</v>
      </c>
      <c r="F1592">
        <v>1</v>
      </c>
      <c r="G1592">
        <v>0</v>
      </c>
      <c r="H1592" s="1">
        <v>41374</v>
      </c>
      <c r="I1592">
        <v>11</v>
      </c>
      <c r="J1592">
        <v>158</v>
      </c>
      <c r="K1592">
        <v>6</v>
      </c>
      <c r="L1592">
        <v>45</v>
      </c>
      <c r="M1592">
        <v>8</v>
      </c>
      <c r="N1592">
        <v>2</v>
      </c>
      <c r="O1592">
        <v>2</v>
      </c>
      <c r="P1592">
        <v>7</v>
      </c>
      <c r="Q1592">
        <v>3</v>
      </c>
      <c r="R1592">
        <v>2</v>
      </c>
      <c r="S1592">
        <v>5</v>
      </c>
      <c r="T1592">
        <v>7</v>
      </c>
      <c r="U1592">
        <v>0</v>
      </c>
      <c r="V1592">
        <v>0</v>
      </c>
      <c r="W1592">
        <v>0</v>
      </c>
      <c r="X1592">
        <v>0</v>
      </c>
      <c r="Y1592">
        <v>0</v>
      </c>
      <c r="Z1592">
        <v>0</v>
      </c>
      <c r="AA1592">
        <v>3</v>
      </c>
      <c r="AB1592">
        <v>11</v>
      </c>
      <c r="AC1592">
        <v>0</v>
      </c>
    </row>
    <row r="1593" spans="1:29" ht="16.5" x14ac:dyDescent="0.3">
      <c r="A1593">
        <v>2612</v>
      </c>
      <c r="B1593">
        <v>1987</v>
      </c>
      <c r="C1593" t="s">
        <v>29</v>
      </c>
      <c r="D1593" t="s">
        <v>33</v>
      </c>
      <c r="E1593">
        <v>75794</v>
      </c>
      <c r="F1593">
        <v>0</v>
      </c>
      <c r="G1593">
        <v>0</v>
      </c>
      <c r="H1593" s="1">
        <v>41632</v>
      </c>
      <c r="I1593">
        <v>33</v>
      </c>
      <c r="J1593">
        <v>754</v>
      </c>
      <c r="K1593">
        <v>160</v>
      </c>
      <c r="L1593">
        <v>625</v>
      </c>
      <c r="M1593">
        <v>63</v>
      </c>
      <c r="N1593">
        <v>32</v>
      </c>
      <c r="O1593">
        <v>48</v>
      </c>
      <c r="P1593">
        <v>1</v>
      </c>
      <c r="Q1593">
        <v>7</v>
      </c>
      <c r="R1593">
        <v>5</v>
      </c>
      <c r="S1593">
        <v>12</v>
      </c>
      <c r="T1593">
        <v>3</v>
      </c>
      <c r="U1593">
        <v>0</v>
      </c>
      <c r="V1593">
        <v>0</v>
      </c>
      <c r="W1593">
        <v>0</v>
      </c>
      <c r="X1593">
        <v>1</v>
      </c>
      <c r="Y1593">
        <v>0</v>
      </c>
      <c r="Z1593">
        <v>0</v>
      </c>
      <c r="AA1593">
        <v>3</v>
      </c>
      <c r="AB1593">
        <v>11</v>
      </c>
      <c r="AC1593">
        <v>0</v>
      </c>
    </row>
    <row r="1594" spans="1:29" ht="16.5" x14ac:dyDescent="0.3">
      <c r="A1594">
        <v>4971</v>
      </c>
      <c r="B1594">
        <v>1962</v>
      </c>
      <c r="C1594" t="s">
        <v>32</v>
      </c>
      <c r="D1594" t="s">
        <v>31</v>
      </c>
      <c r="E1594">
        <v>31497</v>
      </c>
      <c r="F1594">
        <v>0</v>
      </c>
      <c r="G1594">
        <v>1</v>
      </c>
      <c r="H1594" s="1">
        <v>41249</v>
      </c>
      <c r="I1594">
        <v>22</v>
      </c>
      <c r="J1594">
        <v>108</v>
      </c>
      <c r="K1594">
        <v>1</v>
      </c>
      <c r="L1594">
        <v>28</v>
      </c>
      <c r="M1594">
        <v>13</v>
      </c>
      <c r="N1594">
        <v>1</v>
      </c>
      <c r="O1594">
        <v>4</v>
      </c>
      <c r="P1594">
        <v>2</v>
      </c>
      <c r="Q1594">
        <v>3</v>
      </c>
      <c r="R1594">
        <v>1</v>
      </c>
      <c r="S1594">
        <v>4</v>
      </c>
      <c r="T1594">
        <v>8</v>
      </c>
      <c r="U1594">
        <v>0</v>
      </c>
      <c r="V1594">
        <v>0</v>
      </c>
      <c r="W1594">
        <v>0</v>
      </c>
      <c r="X1594">
        <v>0</v>
      </c>
      <c r="Y1594">
        <v>0</v>
      </c>
      <c r="Z1594">
        <v>0</v>
      </c>
      <c r="AA1594">
        <v>3</v>
      </c>
      <c r="AB1594">
        <v>11</v>
      </c>
      <c r="AC1594">
        <v>0</v>
      </c>
    </row>
    <row r="1595" spans="1:29" ht="16.5" x14ac:dyDescent="0.3">
      <c r="A1595">
        <v>5185</v>
      </c>
      <c r="B1595">
        <v>1955</v>
      </c>
      <c r="C1595" t="s">
        <v>29</v>
      </c>
      <c r="D1595" t="s">
        <v>33</v>
      </c>
      <c r="E1595">
        <v>74268</v>
      </c>
      <c r="F1595">
        <v>0</v>
      </c>
      <c r="G1595">
        <v>0</v>
      </c>
      <c r="H1595" s="1">
        <v>41319</v>
      </c>
      <c r="I1595">
        <v>83</v>
      </c>
      <c r="J1595">
        <v>199</v>
      </c>
      <c r="K1595">
        <v>66</v>
      </c>
      <c r="L1595">
        <v>315</v>
      </c>
      <c r="M1595">
        <v>97</v>
      </c>
      <c r="N1595">
        <v>174</v>
      </c>
      <c r="O1595">
        <v>41</v>
      </c>
      <c r="P1595">
        <v>1</v>
      </c>
      <c r="Q1595">
        <v>4</v>
      </c>
      <c r="R1595">
        <v>3</v>
      </c>
      <c r="S1595">
        <v>5</v>
      </c>
      <c r="T1595">
        <v>2</v>
      </c>
      <c r="U1595">
        <v>0</v>
      </c>
      <c r="V1595">
        <v>0</v>
      </c>
      <c r="W1595">
        <v>0</v>
      </c>
      <c r="X1595">
        <v>0</v>
      </c>
      <c r="Y1595">
        <v>0</v>
      </c>
      <c r="Z1595">
        <v>0</v>
      </c>
      <c r="AA1595">
        <v>3</v>
      </c>
      <c r="AB1595">
        <v>11</v>
      </c>
      <c r="AC1595">
        <v>0</v>
      </c>
    </row>
    <row r="1596" spans="1:29" ht="16.5" x14ac:dyDescent="0.3">
      <c r="A1596">
        <v>10069</v>
      </c>
      <c r="B1596">
        <v>1988</v>
      </c>
      <c r="C1596" t="s">
        <v>36</v>
      </c>
      <c r="D1596" t="s">
        <v>31</v>
      </c>
      <c r="E1596">
        <v>13724</v>
      </c>
      <c r="F1596">
        <v>1</v>
      </c>
      <c r="G1596">
        <v>0</v>
      </c>
      <c r="H1596" s="1">
        <v>41152</v>
      </c>
      <c r="I1596">
        <v>43</v>
      </c>
      <c r="J1596">
        <v>2</v>
      </c>
      <c r="K1596">
        <v>7</v>
      </c>
      <c r="L1596">
        <v>5</v>
      </c>
      <c r="M1596">
        <v>2</v>
      </c>
      <c r="N1596">
        <v>15</v>
      </c>
      <c r="O1596">
        <v>27</v>
      </c>
      <c r="P1596">
        <v>1</v>
      </c>
      <c r="Q1596">
        <v>2</v>
      </c>
      <c r="R1596">
        <v>0</v>
      </c>
      <c r="S1596">
        <v>2</v>
      </c>
      <c r="T1596">
        <v>9</v>
      </c>
      <c r="U1596">
        <v>1</v>
      </c>
      <c r="V1596">
        <v>0</v>
      </c>
      <c r="W1596">
        <v>0</v>
      </c>
      <c r="X1596">
        <v>0</v>
      </c>
      <c r="Y1596">
        <v>0</v>
      </c>
      <c r="Z1596">
        <v>0</v>
      </c>
      <c r="AA1596">
        <v>3</v>
      </c>
      <c r="AB1596">
        <v>11</v>
      </c>
      <c r="AC1596">
        <v>0</v>
      </c>
    </row>
    <row r="1597" spans="1:29" ht="16.5" x14ac:dyDescent="0.3">
      <c r="A1597">
        <v>2262</v>
      </c>
      <c r="B1597">
        <v>1965</v>
      </c>
      <c r="C1597" t="s">
        <v>34</v>
      </c>
      <c r="D1597" t="s">
        <v>31</v>
      </c>
      <c r="E1597">
        <v>45143</v>
      </c>
      <c r="F1597">
        <v>0</v>
      </c>
      <c r="G1597">
        <v>1</v>
      </c>
      <c r="H1597" s="1">
        <v>41512</v>
      </c>
      <c r="I1597">
        <v>74</v>
      </c>
      <c r="J1597">
        <v>202</v>
      </c>
      <c r="K1597">
        <v>5</v>
      </c>
      <c r="L1597">
        <v>74</v>
      </c>
      <c r="M1597">
        <v>11</v>
      </c>
      <c r="N1597">
        <v>5</v>
      </c>
      <c r="O1597">
        <v>14</v>
      </c>
      <c r="P1597">
        <v>3</v>
      </c>
      <c r="Q1597">
        <v>6</v>
      </c>
      <c r="R1597">
        <v>1</v>
      </c>
      <c r="S1597">
        <v>5</v>
      </c>
      <c r="T1597">
        <v>7</v>
      </c>
      <c r="U1597">
        <v>0</v>
      </c>
      <c r="V1597">
        <v>0</v>
      </c>
      <c r="W1597">
        <v>0</v>
      </c>
      <c r="X1597">
        <v>0</v>
      </c>
      <c r="Y1597">
        <v>0</v>
      </c>
      <c r="Z1597">
        <v>0</v>
      </c>
      <c r="AA1597">
        <v>3</v>
      </c>
      <c r="AB1597">
        <v>11</v>
      </c>
      <c r="AC1597">
        <v>0</v>
      </c>
    </row>
    <row r="1598" spans="1:29" ht="16.5" x14ac:dyDescent="0.3">
      <c r="A1598">
        <v>1131</v>
      </c>
      <c r="B1598">
        <v>1967</v>
      </c>
      <c r="C1598" t="s">
        <v>32</v>
      </c>
      <c r="D1598" t="s">
        <v>30</v>
      </c>
      <c r="E1598">
        <v>52569</v>
      </c>
      <c r="F1598">
        <v>0</v>
      </c>
      <c r="G1598">
        <v>1</v>
      </c>
      <c r="H1598" s="1">
        <v>41734</v>
      </c>
      <c r="I1598">
        <v>54</v>
      </c>
      <c r="J1598">
        <v>85</v>
      </c>
      <c r="K1598">
        <v>0</v>
      </c>
      <c r="L1598">
        <v>3</v>
      </c>
      <c r="M1598">
        <v>0</v>
      </c>
      <c r="N1598">
        <v>0</v>
      </c>
      <c r="O1598">
        <v>7</v>
      </c>
      <c r="P1598">
        <v>1</v>
      </c>
      <c r="Q1598">
        <v>2</v>
      </c>
      <c r="R1598">
        <v>0</v>
      </c>
      <c r="S1598">
        <v>4</v>
      </c>
      <c r="T1598">
        <v>3</v>
      </c>
      <c r="U1598">
        <v>0</v>
      </c>
      <c r="V1598">
        <v>0</v>
      </c>
      <c r="W1598">
        <v>0</v>
      </c>
      <c r="X1598">
        <v>0</v>
      </c>
      <c r="Y1598">
        <v>0</v>
      </c>
      <c r="Z1598">
        <v>0</v>
      </c>
      <c r="AA1598">
        <v>3</v>
      </c>
      <c r="AB1598">
        <v>11</v>
      </c>
      <c r="AC1598">
        <v>0</v>
      </c>
    </row>
    <row r="1599" spans="1:29" ht="16.5" x14ac:dyDescent="0.3">
      <c r="A1599">
        <v>1041</v>
      </c>
      <c r="B1599">
        <v>1973</v>
      </c>
      <c r="C1599" t="s">
        <v>32</v>
      </c>
      <c r="D1599" t="s">
        <v>30</v>
      </c>
      <c r="E1599">
        <v>48432</v>
      </c>
      <c r="F1599">
        <v>0</v>
      </c>
      <c r="G1599">
        <v>1</v>
      </c>
      <c r="H1599" s="1">
        <v>41200</v>
      </c>
      <c r="I1599">
        <v>3</v>
      </c>
      <c r="J1599">
        <v>322</v>
      </c>
      <c r="K1599">
        <v>3</v>
      </c>
      <c r="L1599">
        <v>50</v>
      </c>
      <c r="M1599">
        <v>4</v>
      </c>
      <c r="N1599">
        <v>3</v>
      </c>
      <c r="O1599">
        <v>42</v>
      </c>
      <c r="P1599">
        <v>5</v>
      </c>
      <c r="Q1599">
        <v>7</v>
      </c>
      <c r="R1599">
        <v>1</v>
      </c>
      <c r="S1599">
        <v>6</v>
      </c>
      <c r="T1599">
        <v>8</v>
      </c>
      <c r="U1599">
        <v>0</v>
      </c>
      <c r="V1599">
        <v>0</v>
      </c>
      <c r="W1599">
        <v>0</v>
      </c>
      <c r="X1599">
        <v>0</v>
      </c>
      <c r="Y1599">
        <v>0</v>
      </c>
      <c r="Z1599">
        <v>0</v>
      </c>
      <c r="AA1599">
        <v>3</v>
      </c>
      <c r="AB1599">
        <v>11</v>
      </c>
      <c r="AC1599">
        <v>1</v>
      </c>
    </row>
    <row r="1600" spans="1:29" ht="16.5" x14ac:dyDescent="0.3">
      <c r="A1600">
        <v>24</v>
      </c>
      <c r="B1600">
        <v>1960</v>
      </c>
      <c r="C1600" t="s">
        <v>34</v>
      </c>
      <c r="D1600" t="s">
        <v>31</v>
      </c>
      <c r="E1600">
        <v>17144</v>
      </c>
      <c r="F1600">
        <v>1</v>
      </c>
      <c r="G1600">
        <v>1</v>
      </c>
      <c r="H1600" s="1">
        <v>41685</v>
      </c>
      <c r="I1600">
        <v>96</v>
      </c>
      <c r="J1600">
        <v>18</v>
      </c>
      <c r="K1600">
        <v>2</v>
      </c>
      <c r="L1600">
        <v>19</v>
      </c>
      <c r="M1600">
        <v>0</v>
      </c>
      <c r="N1600">
        <v>2</v>
      </c>
      <c r="O1600">
        <v>6</v>
      </c>
      <c r="P1600">
        <v>5</v>
      </c>
      <c r="Q1600">
        <v>3</v>
      </c>
      <c r="R1600">
        <v>0</v>
      </c>
      <c r="S1600">
        <v>4</v>
      </c>
      <c r="T1600">
        <v>7</v>
      </c>
      <c r="U1600">
        <v>0</v>
      </c>
      <c r="V1600">
        <v>0</v>
      </c>
      <c r="W1600">
        <v>0</v>
      </c>
      <c r="X1600">
        <v>0</v>
      </c>
      <c r="Y1600">
        <v>0</v>
      </c>
      <c r="Z1600">
        <v>0</v>
      </c>
      <c r="AA1600">
        <v>3</v>
      </c>
      <c r="AB1600">
        <v>11</v>
      </c>
      <c r="AC1600">
        <v>0</v>
      </c>
    </row>
    <row r="1601" spans="1:29" ht="16.5" x14ac:dyDescent="0.3">
      <c r="A1601">
        <v>3409</v>
      </c>
      <c r="B1601">
        <v>1984</v>
      </c>
      <c r="C1601" t="s">
        <v>29</v>
      </c>
      <c r="D1601" t="s">
        <v>30</v>
      </c>
      <c r="E1601">
        <v>36108</v>
      </c>
      <c r="F1601">
        <v>1</v>
      </c>
      <c r="G1601">
        <v>0</v>
      </c>
      <c r="H1601" s="1">
        <v>41562</v>
      </c>
      <c r="I1601">
        <v>68</v>
      </c>
      <c r="J1601">
        <v>141</v>
      </c>
      <c r="K1601">
        <v>8</v>
      </c>
      <c r="L1601">
        <v>129</v>
      </c>
      <c r="M1601">
        <v>3</v>
      </c>
      <c r="N1601">
        <v>11</v>
      </c>
      <c r="O1601">
        <v>47</v>
      </c>
      <c r="P1601">
        <v>3</v>
      </c>
      <c r="Q1601">
        <v>7</v>
      </c>
      <c r="R1601">
        <v>1</v>
      </c>
      <c r="S1601">
        <v>4</v>
      </c>
      <c r="T1601">
        <v>9</v>
      </c>
      <c r="U1601">
        <v>1</v>
      </c>
      <c r="V1601">
        <v>0</v>
      </c>
      <c r="W1601">
        <v>0</v>
      </c>
      <c r="X1601">
        <v>0</v>
      </c>
      <c r="Y1601">
        <v>0</v>
      </c>
      <c r="Z1601">
        <v>0</v>
      </c>
      <c r="AA1601">
        <v>3</v>
      </c>
      <c r="AB1601">
        <v>11</v>
      </c>
      <c r="AC1601">
        <v>0</v>
      </c>
    </row>
    <row r="1602" spans="1:29" ht="16.5" x14ac:dyDescent="0.3">
      <c r="A1602">
        <v>7022</v>
      </c>
      <c r="B1602">
        <v>1971</v>
      </c>
      <c r="C1602" t="s">
        <v>29</v>
      </c>
      <c r="D1602" t="s">
        <v>33</v>
      </c>
      <c r="E1602">
        <v>76445</v>
      </c>
      <c r="F1602">
        <v>1</v>
      </c>
      <c r="G1602">
        <v>0</v>
      </c>
      <c r="H1602" s="1">
        <v>41180</v>
      </c>
      <c r="I1602">
        <v>2</v>
      </c>
      <c r="J1602">
        <v>739</v>
      </c>
      <c r="K1602">
        <v>107</v>
      </c>
      <c r="L1602">
        <v>309</v>
      </c>
      <c r="M1602">
        <v>140</v>
      </c>
      <c r="N1602">
        <v>80</v>
      </c>
      <c r="O1602">
        <v>35</v>
      </c>
      <c r="P1602">
        <v>1</v>
      </c>
      <c r="Q1602">
        <v>2</v>
      </c>
      <c r="R1602">
        <v>5</v>
      </c>
      <c r="S1602">
        <v>13</v>
      </c>
      <c r="T1602">
        <v>6</v>
      </c>
      <c r="U1602">
        <v>0</v>
      </c>
      <c r="V1602">
        <v>0</v>
      </c>
      <c r="W1602">
        <v>0</v>
      </c>
      <c r="X1602">
        <v>0</v>
      </c>
      <c r="Y1602">
        <v>0</v>
      </c>
      <c r="Z1602">
        <v>0</v>
      </c>
      <c r="AA1602">
        <v>3</v>
      </c>
      <c r="AB1602">
        <v>11</v>
      </c>
      <c r="AC1602">
        <v>0</v>
      </c>
    </row>
    <row r="1603" spans="1:29" ht="16.5" x14ac:dyDescent="0.3">
      <c r="A1603">
        <v>7943</v>
      </c>
      <c r="B1603">
        <v>1975</v>
      </c>
      <c r="C1603" t="s">
        <v>32</v>
      </c>
      <c r="D1603" t="s">
        <v>33</v>
      </c>
      <c r="E1603">
        <v>36663</v>
      </c>
      <c r="F1603">
        <v>1</v>
      </c>
      <c r="G1603">
        <v>0</v>
      </c>
      <c r="H1603" s="1">
        <v>41754</v>
      </c>
      <c r="I1603">
        <v>40</v>
      </c>
      <c r="J1603">
        <v>18</v>
      </c>
      <c r="K1603">
        <v>0</v>
      </c>
      <c r="L1603">
        <v>6</v>
      </c>
      <c r="M1603">
        <v>3</v>
      </c>
      <c r="N1603">
        <v>3</v>
      </c>
      <c r="O1603">
        <v>5</v>
      </c>
      <c r="P1603">
        <v>1</v>
      </c>
      <c r="Q1603">
        <v>1</v>
      </c>
      <c r="R1603">
        <v>1</v>
      </c>
      <c r="S1603">
        <v>3</v>
      </c>
      <c r="T1603">
        <v>2</v>
      </c>
      <c r="U1603">
        <v>0</v>
      </c>
      <c r="V1603">
        <v>0</v>
      </c>
      <c r="W1603">
        <v>0</v>
      </c>
      <c r="X1603">
        <v>0</v>
      </c>
      <c r="Y1603">
        <v>0</v>
      </c>
      <c r="Z1603">
        <v>0</v>
      </c>
      <c r="AA1603">
        <v>3</v>
      </c>
      <c r="AB1603">
        <v>11</v>
      </c>
      <c r="AC1603">
        <v>0</v>
      </c>
    </row>
    <row r="1604" spans="1:29" ht="16.5" x14ac:dyDescent="0.3">
      <c r="A1604">
        <v>5272</v>
      </c>
      <c r="B1604">
        <v>1965</v>
      </c>
      <c r="C1604" t="s">
        <v>34</v>
      </c>
      <c r="D1604" t="s">
        <v>33</v>
      </c>
      <c r="E1604">
        <v>53843</v>
      </c>
      <c r="F1604">
        <v>0</v>
      </c>
      <c r="G1604">
        <v>1</v>
      </c>
      <c r="H1604" s="1">
        <v>41452</v>
      </c>
      <c r="I1604">
        <v>64</v>
      </c>
      <c r="J1604">
        <v>378</v>
      </c>
      <c r="K1604">
        <v>0</v>
      </c>
      <c r="L1604">
        <v>88</v>
      </c>
      <c r="M1604">
        <v>19</v>
      </c>
      <c r="N1604">
        <v>4</v>
      </c>
      <c r="O1604">
        <v>73</v>
      </c>
      <c r="P1604">
        <v>4</v>
      </c>
      <c r="Q1604">
        <v>8</v>
      </c>
      <c r="R1604">
        <v>5</v>
      </c>
      <c r="S1604">
        <v>3</v>
      </c>
      <c r="T1604">
        <v>7</v>
      </c>
      <c r="U1604">
        <v>0</v>
      </c>
      <c r="V1604">
        <v>0</v>
      </c>
      <c r="W1604">
        <v>0</v>
      </c>
      <c r="X1604">
        <v>0</v>
      </c>
      <c r="Y1604">
        <v>0</v>
      </c>
      <c r="Z1604">
        <v>0</v>
      </c>
      <c r="AA1604">
        <v>3</v>
      </c>
      <c r="AB1604">
        <v>11</v>
      </c>
      <c r="AC1604">
        <v>0</v>
      </c>
    </row>
    <row r="1605" spans="1:29" ht="16.5" x14ac:dyDescent="0.3">
      <c r="A1605">
        <v>5453</v>
      </c>
      <c r="B1605">
        <v>1956</v>
      </c>
      <c r="C1605" t="s">
        <v>34</v>
      </c>
      <c r="D1605" t="s">
        <v>33</v>
      </c>
      <c r="E1605">
        <v>90226</v>
      </c>
      <c r="F1605">
        <v>0</v>
      </c>
      <c r="G1605">
        <v>0</v>
      </c>
      <c r="H1605" s="1">
        <v>41178</v>
      </c>
      <c r="I1605">
        <v>26</v>
      </c>
      <c r="J1605">
        <v>1083</v>
      </c>
      <c r="K1605">
        <v>108</v>
      </c>
      <c r="L1605">
        <v>649</v>
      </c>
      <c r="M1605">
        <v>253</v>
      </c>
      <c r="N1605">
        <v>151</v>
      </c>
      <c r="O1605">
        <v>108</v>
      </c>
      <c r="P1605">
        <v>1</v>
      </c>
      <c r="Q1605">
        <v>4</v>
      </c>
      <c r="R1605">
        <v>7</v>
      </c>
      <c r="S1605">
        <v>12</v>
      </c>
      <c r="T1605">
        <v>2</v>
      </c>
      <c r="U1605">
        <v>0</v>
      </c>
      <c r="V1605">
        <v>0</v>
      </c>
      <c r="W1605">
        <v>0</v>
      </c>
      <c r="X1605">
        <v>1</v>
      </c>
      <c r="Y1605">
        <v>0</v>
      </c>
      <c r="Z1605">
        <v>0</v>
      </c>
      <c r="AA1605">
        <v>3</v>
      </c>
      <c r="AB1605">
        <v>11</v>
      </c>
      <c r="AC1605">
        <v>0</v>
      </c>
    </row>
    <row r="1606" spans="1:29" ht="16.5" x14ac:dyDescent="0.3">
      <c r="A1606">
        <v>2565</v>
      </c>
      <c r="B1606">
        <v>1955</v>
      </c>
      <c r="C1606" t="s">
        <v>34</v>
      </c>
      <c r="D1606" t="s">
        <v>35</v>
      </c>
      <c r="E1606">
        <v>70638</v>
      </c>
      <c r="F1606">
        <v>0</v>
      </c>
      <c r="G1606">
        <v>0</v>
      </c>
      <c r="H1606" s="1">
        <v>41426</v>
      </c>
      <c r="I1606">
        <v>69</v>
      </c>
      <c r="J1606">
        <v>1016</v>
      </c>
      <c r="K1606">
        <v>12</v>
      </c>
      <c r="L1606">
        <v>215</v>
      </c>
      <c r="M1606">
        <v>16</v>
      </c>
      <c r="N1606">
        <v>12</v>
      </c>
      <c r="O1606">
        <v>63</v>
      </c>
      <c r="P1606">
        <v>1</v>
      </c>
      <c r="Q1606">
        <v>4</v>
      </c>
      <c r="R1606">
        <v>5</v>
      </c>
      <c r="S1606">
        <v>10</v>
      </c>
      <c r="T1606">
        <v>3</v>
      </c>
      <c r="U1606">
        <v>0</v>
      </c>
      <c r="V1606">
        <v>1</v>
      </c>
      <c r="W1606">
        <v>0</v>
      </c>
      <c r="X1606">
        <v>0</v>
      </c>
      <c r="Y1606">
        <v>0</v>
      </c>
      <c r="Z1606">
        <v>0</v>
      </c>
      <c r="AA1606">
        <v>3</v>
      </c>
      <c r="AB1606">
        <v>11</v>
      </c>
      <c r="AC1606">
        <v>0</v>
      </c>
    </row>
    <row r="1607" spans="1:29" ht="16.5" x14ac:dyDescent="0.3">
      <c r="A1607">
        <v>800</v>
      </c>
      <c r="B1607">
        <v>1960</v>
      </c>
      <c r="C1607" t="s">
        <v>29</v>
      </c>
      <c r="D1607" t="s">
        <v>31</v>
      </c>
      <c r="E1607">
        <v>44512</v>
      </c>
      <c r="F1607">
        <v>1</v>
      </c>
      <c r="G1607">
        <v>1</v>
      </c>
      <c r="H1607" s="1">
        <v>41516</v>
      </c>
      <c r="I1607">
        <v>57</v>
      </c>
      <c r="J1607">
        <v>23</v>
      </c>
      <c r="K1607">
        <v>1</v>
      </c>
      <c r="L1607">
        <v>6</v>
      </c>
      <c r="M1607">
        <v>0</v>
      </c>
      <c r="N1607">
        <v>0</v>
      </c>
      <c r="O1607">
        <v>2</v>
      </c>
      <c r="P1607">
        <v>2</v>
      </c>
      <c r="Q1607">
        <v>1</v>
      </c>
      <c r="R1607">
        <v>0</v>
      </c>
      <c r="S1607">
        <v>3</v>
      </c>
      <c r="T1607">
        <v>4</v>
      </c>
      <c r="U1607">
        <v>0</v>
      </c>
      <c r="V1607">
        <v>0</v>
      </c>
      <c r="W1607">
        <v>0</v>
      </c>
      <c r="X1607">
        <v>0</v>
      </c>
      <c r="Y1607">
        <v>0</v>
      </c>
      <c r="Z1607">
        <v>0</v>
      </c>
      <c r="AA1607">
        <v>3</v>
      </c>
      <c r="AB1607">
        <v>11</v>
      </c>
      <c r="AC1607">
        <v>0</v>
      </c>
    </row>
    <row r="1608" spans="1:29" ht="16.5" x14ac:dyDescent="0.3">
      <c r="A1608">
        <v>11092</v>
      </c>
      <c r="B1608">
        <v>1961</v>
      </c>
      <c r="C1608" t="s">
        <v>29</v>
      </c>
      <c r="D1608" t="s">
        <v>33</v>
      </c>
      <c r="E1608">
        <v>27116</v>
      </c>
      <c r="F1608">
        <v>1</v>
      </c>
      <c r="G1608">
        <v>1</v>
      </c>
      <c r="H1608" s="1">
        <v>41700</v>
      </c>
      <c r="I1608">
        <v>78</v>
      </c>
      <c r="J1608">
        <v>12</v>
      </c>
      <c r="K1608">
        <v>1</v>
      </c>
      <c r="L1608">
        <v>21</v>
      </c>
      <c r="M1608">
        <v>2</v>
      </c>
      <c r="N1608">
        <v>2</v>
      </c>
      <c r="O1608">
        <v>3</v>
      </c>
      <c r="P1608">
        <v>2</v>
      </c>
      <c r="Q1608">
        <v>2</v>
      </c>
      <c r="R1608">
        <v>0</v>
      </c>
      <c r="S1608">
        <v>3</v>
      </c>
      <c r="T1608">
        <v>7</v>
      </c>
      <c r="U1608">
        <v>0</v>
      </c>
      <c r="V1608">
        <v>0</v>
      </c>
      <c r="W1608">
        <v>0</v>
      </c>
      <c r="X1608">
        <v>0</v>
      </c>
      <c r="Y1608">
        <v>0</v>
      </c>
      <c r="Z1608">
        <v>0</v>
      </c>
      <c r="AA1608">
        <v>3</v>
      </c>
      <c r="AB1608">
        <v>11</v>
      </c>
      <c r="AC1608">
        <v>0</v>
      </c>
    </row>
    <row r="1609" spans="1:29" ht="16.5" x14ac:dyDescent="0.3">
      <c r="A1609">
        <v>5062</v>
      </c>
      <c r="B1609">
        <v>1963</v>
      </c>
      <c r="C1609" t="s">
        <v>32</v>
      </c>
      <c r="D1609" t="s">
        <v>33</v>
      </c>
      <c r="E1609">
        <v>54072</v>
      </c>
      <c r="F1609">
        <v>1</v>
      </c>
      <c r="G1609">
        <v>1</v>
      </c>
      <c r="H1609" s="1">
        <v>41482</v>
      </c>
      <c r="I1609">
        <v>71</v>
      </c>
      <c r="J1609">
        <v>35</v>
      </c>
      <c r="K1609">
        <v>0</v>
      </c>
      <c r="L1609">
        <v>4</v>
      </c>
      <c r="M1609">
        <v>0</v>
      </c>
      <c r="N1609">
        <v>0</v>
      </c>
      <c r="O1609">
        <v>0</v>
      </c>
      <c r="P1609">
        <v>1</v>
      </c>
      <c r="Q1609">
        <v>2</v>
      </c>
      <c r="R1609">
        <v>0</v>
      </c>
      <c r="S1609">
        <v>2</v>
      </c>
      <c r="T1609">
        <v>8</v>
      </c>
      <c r="U1609">
        <v>0</v>
      </c>
      <c r="V1609">
        <v>0</v>
      </c>
      <c r="W1609">
        <v>0</v>
      </c>
      <c r="X1609">
        <v>0</v>
      </c>
      <c r="Y1609">
        <v>0</v>
      </c>
      <c r="Z1609">
        <v>0</v>
      </c>
      <c r="AA1609">
        <v>3</v>
      </c>
      <c r="AB1609">
        <v>11</v>
      </c>
      <c r="AC1609">
        <v>0</v>
      </c>
    </row>
    <row r="1610" spans="1:29" ht="16.5" x14ac:dyDescent="0.3">
      <c r="A1610">
        <v>8969</v>
      </c>
      <c r="B1610">
        <v>1977</v>
      </c>
      <c r="C1610" t="s">
        <v>29</v>
      </c>
      <c r="D1610" t="s">
        <v>33</v>
      </c>
      <c r="E1610">
        <v>71855</v>
      </c>
      <c r="F1610">
        <v>0</v>
      </c>
      <c r="G1610">
        <v>1</v>
      </c>
      <c r="H1610" s="1">
        <v>41290</v>
      </c>
      <c r="I1610">
        <v>59</v>
      </c>
      <c r="J1610">
        <v>548</v>
      </c>
      <c r="K1610">
        <v>31</v>
      </c>
      <c r="L1610">
        <v>422</v>
      </c>
      <c r="M1610">
        <v>0</v>
      </c>
      <c r="N1610">
        <v>112</v>
      </c>
      <c r="O1610">
        <v>28</v>
      </c>
      <c r="P1610">
        <v>4</v>
      </c>
      <c r="Q1610">
        <v>5</v>
      </c>
      <c r="R1610">
        <v>5</v>
      </c>
      <c r="S1610">
        <v>11</v>
      </c>
      <c r="T1610">
        <v>3</v>
      </c>
      <c r="U1610">
        <v>0</v>
      </c>
      <c r="V1610">
        <v>0</v>
      </c>
      <c r="W1610">
        <v>0</v>
      </c>
      <c r="X1610">
        <v>0</v>
      </c>
      <c r="Y1610">
        <v>0</v>
      </c>
      <c r="Z1610">
        <v>0</v>
      </c>
      <c r="AA1610">
        <v>3</v>
      </c>
      <c r="AB1610">
        <v>11</v>
      </c>
      <c r="AC1610">
        <v>0</v>
      </c>
    </row>
    <row r="1611" spans="1:29" ht="16.5" x14ac:dyDescent="0.3">
      <c r="A1611">
        <v>4656</v>
      </c>
      <c r="B1611">
        <v>1990</v>
      </c>
      <c r="C1611" t="s">
        <v>37</v>
      </c>
      <c r="D1611" t="s">
        <v>30</v>
      </c>
      <c r="E1611">
        <v>51250</v>
      </c>
      <c r="F1611">
        <v>1</v>
      </c>
      <c r="G1611">
        <v>0</v>
      </c>
      <c r="H1611" s="1">
        <v>41363</v>
      </c>
      <c r="I1611">
        <v>28</v>
      </c>
      <c r="J1611">
        <v>342</v>
      </c>
      <c r="K1611">
        <v>32</v>
      </c>
      <c r="L1611">
        <v>230</v>
      </c>
      <c r="M1611">
        <v>34</v>
      </c>
      <c r="N1611">
        <v>32</v>
      </c>
      <c r="O1611">
        <v>40</v>
      </c>
      <c r="P1611">
        <v>5</v>
      </c>
      <c r="Q1611">
        <v>10</v>
      </c>
      <c r="R1611">
        <v>5</v>
      </c>
      <c r="S1611">
        <v>4</v>
      </c>
      <c r="T1611">
        <v>9</v>
      </c>
      <c r="U1611">
        <v>1</v>
      </c>
      <c r="V1611">
        <v>0</v>
      </c>
      <c r="W1611">
        <v>0</v>
      </c>
      <c r="X1611">
        <v>0</v>
      </c>
      <c r="Y1611">
        <v>0</v>
      </c>
      <c r="Z1611">
        <v>0</v>
      </c>
      <c r="AA1611">
        <v>3</v>
      </c>
      <c r="AB1611">
        <v>11</v>
      </c>
      <c r="AC1611">
        <v>0</v>
      </c>
    </row>
    <row r="1612" spans="1:29" ht="16.5" x14ac:dyDescent="0.3">
      <c r="A1612">
        <v>4480</v>
      </c>
      <c r="B1612">
        <v>1973</v>
      </c>
      <c r="C1612" t="s">
        <v>34</v>
      </c>
      <c r="D1612" t="s">
        <v>33</v>
      </c>
      <c r="E1612">
        <v>60432</v>
      </c>
      <c r="F1612">
        <v>0</v>
      </c>
      <c r="G1612">
        <v>1</v>
      </c>
      <c r="H1612" s="1">
        <v>41707</v>
      </c>
      <c r="I1612">
        <v>61</v>
      </c>
      <c r="J1612">
        <v>365</v>
      </c>
      <c r="K1612">
        <v>3</v>
      </c>
      <c r="L1612">
        <v>15</v>
      </c>
      <c r="M1612">
        <v>4</v>
      </c>
      <c r="N1612">
        <v>3</v>
      </c>
      <c r="O1612">
        <v>11</v>
      </c>
      <c r="P1612">
        <v>5</v>
      </c>
      <c r="Q1612">
        <v>7</v>
      </c>
      <c r="R1612">
        <v>2</v>
      </c>
      <c r="S1612">
        <v>5</v>
      </c>
      <c r="T1612">
        <v>6</v>
      </c>
      <c r="U1612">
        <v>0</v>
      </c>
      <c r="V1612">
        <v>0</v>
      </c>
      <c r="W1612">
        <v>0</v>
      </c>
      <c r="X1612">
        <v>0</v>
      </c>
      <c r="Y1612">
        <v>0</v>
      </c>
      <c r="Z1612">
        <v>0</v>
      </c>
      <c r="AA1612">
        <v>3</v>
      </c>
      <c r="AB1612">
        <v>11</v>
      </c>
      <c r="AC1612">
        <v>0</v>
      </c>
    </row>
    <row r="1613" spans="1:29" ht="16.5" x14ac:dyDescent="0.3">
      <c r="A1613">
        <v>9971</v>
      </c>
      <c r="B1613">
        <v>1964</v>
      </c>
      <c r="C1613" t="s">
        <v>32</v>
      </c>
      <c r="D1613" t="s">
        <v>33</v>
      </c>
      <c r="E1613">
        <v>65526</v>
      </c>
      <c r="F1613">
        <v>0</v>
      </c>
      <c r="G1613">
        <v>1</v>
      </c>
      <c r="H1613" s="1">
        <v>41740</v>
      </c>
      <c r="I1613">
        <v>22</v>
      </c>
      <c r="J1613">
        <v>397</v>
      </c>
      <c r="K1613">
        <v>19</v>
      </c>
      <c r="L1613">
        <v>69</v>
      </c>
      <c r="M1613">
        <v>12</v>
      </c>
      <c r="N1613">
        <v>0</v>
      </c>
      <c r="O1613">
        <v>9</v>
      </c>
      <c r="P1613">
        <v>1</v>
      </c>
      <c r="Q1613">
        <v>4</v>
      </c>
      <c r="R1613">
        <v>4</v>
      </c>
      <c r="S1613">
        <v>8</v>
      </c>
      <c r="T1613">
        <v>2</v>
      </c>
      <c r="U1613">
        <v>0</v>
      </c>
      <c r="V1613">
        <v>0</v>
      </c>
      <c r="W1613">
        <v>0</v>
      </c>
      <c r="X1613">
        <v>0</v>
      </c>
      <c r="Y1613">
        <v>0</v>
      </c>
      <c r="Z1613">
        <v>0</v>
      </c>
      <c r="AA1613">
        <v>3</v>
      </c>
      <c r="AB1613">
        <v>11</v>
      </c>
      <c r="AC1613">
        <v>0</v>
      </c>
    </row>
    <row r="1614" spans="1:29" ht="16.5" x14ac:dyDescent="0.3">
      <c r="A1614">
        <v>6729</v>
      </c>
      <c r="B1614">
        <v>1988</v>
      </c>
      <c r="C1614" t="s">
        <v>29</v>
      </c>
      <c r="D1614" t="s">
        <v>30</v>
      </c>
      <c r="E1614">
        <v>68655</v>
      </c>
      <c r="F1614">
        <v>0</v>
      </c>
      <c r="G1614">
        <v>0</v>
      </c>
      <c r="H1614" s="1">
        <v>41131</v>
      </c>
      <c r="I1614">
        <v>95</v>
      </c>
      <c r="J1614">
        <v>456</v>
      </c>
      <c r="K1614">
        <v>19</v>
      </c>
      <c r="L1614">
        <v>832</v>
      </c>
      <c r="M1614">
        <v>75</v>
      </c>
      <c r="N1614">
        <v>118</v>
      </c>
      <c r="O1614">
        <v>38</v>
      </c>
      <c r="P1614">
        <v>1</v>
      </c>
      <c r="Q1614">
        <v>4</v>
      </c>
      <c r="R1614">
        <v>5</v>
      </c>
      <c r="S1614">
        <v>11</v>
      </c>
      <c r="T1614">
        <v>3</v>
      </c>
      <c r="U1614">
        <v>0</v>
      </c>
      <c r="V1614">
        <v>0</v>
      </c>
      <c r="W1614">
        <v>0</v>
      </c>
      <c r="X1614">
        <v>0</v>
      </c>
      <c r="Y1614">
        <v>0</v>
      </c>
      <c r="Z1614">
        <v>0</v>
      </c>
      <c r="AA1614">
        <v>3</v>
      </c>
      <c r="AB1614">
        <v>11</v>
      </c>
      <c r="AC1614">
        <v>0</v>
      </c>
    </row>
    <row r="1615" spans="1:29" ht="16.5" x14ac:dyDescent="0.3">
      <c r="A1615">
        <v>1773</v>
      </c>
      <c r="B1615">
        <v>1978</v>
      </c>
      <c r="C1615" t="s">
        <v>37</v>
      </c>
      <c r="D1615" t="s">
        <v>33</v>
      </c>
      <c r="E1615">
        <v>12393</v>
      </c>
      <c r="F1615">
        <v>0</v>
      </c>
      <c r="G1615">
        <v>0</v>
      </c>
      <c r="H1615" s="1">
        <v>41247</v>
      </c>
      <c r="I1615">
        <v>38</v>
      </c>
      <c r="J1615">
        <v>5</v>
      </c>
      <c r="K1615">
        <v>6</v>
      </c>
      <c r="L1615">
        <v>15</v>
      </c>
      <c r="M1615">
        <v>11</v>
      </c>
      <c r="N1615">
        <v>7</v>
      </c>
      <c r="O1615">
        <v>13</v>
      </c>
      <c r="P1615">
        <v>1</v>
      </c>
      <c r="Q1615">
        <v>2</v>
      </c>
      <c r="R1615">
        <v>0</v>
      </c>
      <c r="S1615">
        <v>3</v>
      </c>
      <c r="T1615">
        <v>9</v>
      </c>
      <c r="U1615">
        <v>0</v>
      </c>
      <c r="V1615">
        <v>0</v>
      </c>
      <c r="W1615">
        <v>0</v>
      </c>
      <c r="X1615">
        <v>0</v>
      </c>
      <c r="Y1615">
        <v>0</v>
      </c>
      <c r="Z1615">
        <v>0</v>
      </c>
      <c r="AA1615">
        <v>3</v>
      </c>
      <c r="AB1615">
        <v>11</v>
      </c>
      <c r="AC1615">
        <v>0</v>
      </c>
    </row>
    <row r="1616" spans="1:29" ht="16.5" x14ac:dyDescent="0.3">
      <c r="A1616">
        <v>9242</v>
      </c>
      <c r="B1616">
        <v>1990</v>
      </c>
      <c r="C1616" t="s">
        <v>29</v>
      </c>
      <c r="D1616" t="s">
        <v>30</v>
      </c>
      <c r="E1616">
        <v>64509</v>
      </c>
      <c r="F1616">
        <v>0</v>
      </c>
      <c r="G1616">
        <v>0</v>
      </c>
      <c r="H1616" s="1">
        <v>41503</v>
      </c>
      <c r="I1616">
        <v>19</v>
      </c>
      <c r="J1616">
        <v>836</v>
      </c>
      <c r="K1616">
        <v>185</v>
      </c>
      <c r="L1616">
        <v>575</v>
      </c>
      <c r="M1616">
        <v>24</v>
      </c>
      <c r="N1616">
        <v>25</v>
      </c>
      <c r="O1616">
        <v>77</v>
      </c>
      <c r="P1616">
        <v>1</v>
      </c>
      <c r="Q1616">
        <v>6</v>
      </c>
      <c r="R1616">
        <v>3</v>
      </c>
      <c r="S1616">
        <v>9</v>
      </c>
      <c r="T1616">
        <v>4</v>
      </c>
      <c r="U1616">
        <v>1</v>
      </c>
      <c r="V1616">
        <v>0</v>
      </c>
      <c r="W1616">
        <v>0</v>
      </c>
      <c r="X1616">
        <v>0</v>
      </c>
      <c r="Y1616">
        <v>0</v>
      </c>
      <c r="Z1616">
        <v>0</v>
      </c>
      <c r="AA1616">
        <v>3</v>
      </c>
      <c r="AB1616">
        <v>11</v>
      </c>
      <c r="AC1616">
        <v>1</v>
      </c>
    </row>
    <row r="1617" spans="1:29" ht="16.5" x14ac:dyDescent="0.3">
      <c r="A1617">
        <v>1764</v>
      </c>
      <c r="B1617">
        <v>1975</v>
      </c>
      <c r="C1617" t="s">
        <v>29</v>
      </c>
      <c r="D1617" t="s">
        <v>30</v>
      </c>
      <c r="E1617">
        <v>33955</v>
      </c>
      <c r="F1617">
        <v>1</v>
      </c>
      <c r="G1617">
        <v>0</v>
      </c>
      <c r="H1617" s="1">
        <v>41495</v>
      </c>
      <c r="I1617">
        <v>92</v>
      </c>
      <c r="J1617">
        <v>100</v>
      </c>
      <c r="K1617">
        <v>2</v>
      </c>
      <c r="L1617">
        <v>128</v>
      </c>
      <c r="M1617">
        <v>23</v>
      </c>
      <c r="N1617">
        <v>7</v>
      </c>
      <c r="O1617">
        <v>10</v>
      </c>
      <c r="P1617">
        <v>4</v>
      </c>
      <c r="Q1617">
        <v>5</v>
      </c>
      <c r="R1617">
        <v>1</v>
      </c>
      <c r="S1617">
        <v>5</v>
      </c>
      <c r="T1617">
        <v>8</v>
      </c>
      <c r="U1617">
        <v>0</v>
      </c>
      <c r="V1617">
        <v>0</v>
      </c>
      <c r="W1617">
        <v>0</v>
      </c>
      <c r="X1617">
        <v>0</v>
      </c>
      <c r="Y1617">
        <v>0</v>
      </c>
      <c r="Z1617">
        <v>0</v>
      </c>
      <c r="AA1617">
        <v>3</v>
      </c>
      <c r="AB1617">
        <v>11</v>
      </c>
      <c r="AC1617">
        <v>0</v>
      </c>
    </row>
    <row r="1618" spans="1:29" ht="16.5" x14ac:dyDescent="0.3">
      <c r="A1618">
        <v>6215</v>
      </c>
      <c r="B1618">
        <v>1977</v>
      </c>
      <c r="C1618" t="s">
        <v>29</v>
      </c>
      <c r="D1618" t="s">
        <v>33</v>
      </c>
      <c r="E1618">
        <v>31353</v>
      </c>
      <c r="F1618">
        <v>1</v>
      </c>
      <c r="G1618">
        <v>1</v>
      </c>
      <c r="H1618" s="1">
        <v>41637</v>
      </c>
      <c r="I1618">
        <v>24</v>
      </c>
      <c r="J1618">
        <v>10</v>
      </c>
      <c r="K1618">
        <v>0</v>
      </c>
      <c r="L1618">
        <v>10</v>
      </c>
      <c r="M1618">
        <v>3</v>
      </c>
      <c r="N1618">
        <v>1</v>
      </c>
      <c r="O1618">
        <v>7</v>
      </c>
      <c r="P1618">
        <v>2</v>
      </c>
      <c r="Q1618">
        <v>1</v>
      </c>
      <c r="R1618">
        <v>1</v>
      </c>
      <c r="S1618">
        <v>2</v>
      </c>
      <c r="T1618">
        <v>8</v>
      </c>
      <c r="U1618">
        <v>0</v>
      </c>
      <c r="V1618">
        <v>0</v>
      </c>
      <c r="W1618">
        <v>0</v>
      </c>
      <c r="X1618">
        <v>0</v>
      </c>
      <c r="Y1618">
        <v>0</v>
      </c>
      <c r="Z1618">
        <v>0</v>
      </c>
      <c r="AA1618">
        <v>3</v>
      </c>
      <c r="AB1618">
        <v>11</v>
      </c>
      <c r="AC1618">
        <v>1</v>
      </c>
    </row>
    <row r="1619" spans="1:29" ht="16.5" x14ac:dyDescent="0.3">
      <c r="A1619">
        <v>10099</v>
      </c>
      <c r="B1619">
        <v>1984</v>
      </c>
      <c r="C1619" t="s">
        <v>29</v>
      </c>
      <c r="D1619" t="s">
        <v>33</v>
      </c>
      <c r="E1619">
        <v>55434</v>
      </c>
      <c r="F1619">
        <v>1</v>
      </c>
      <c r="G1619">
        <v>0</v>
      </c>
      <c r="H1619" s="1">
        <v>41552</v>
      </c>
      <c r="I1619">
        <v>21</v>
      </c>
      <c r="J1619">
        <v>238</v>
      </c>
      <c r="K1619">
        <v>115</v>
      </c>
      <c r="L1619">
        <v>215</v>
      </c>
      <c r="M1619">
        <v>169</v>
      </c>
      <c r="N1619">
        <v>69</v>
      </c>
      <c r="O1619">
        <v>76</v>
      </c>
      <c r="P1619">
        <v>3</v>
      </c>
      <c r="Q1619">
        <v>5</v>
      </c>
      <c r="R1619">
        <v>3</v>
      </c>
      <c r="S1619">
        <v>13</v>
      </c>
      <c r="T1619">
        <v>4</v>
      </c>
      <c r="U1619">
        <v>0</v>
      </c>
      <c r="V1619">
        <v>0</v>
      </c>
      <c r="W1619">
        <v>0</v>
      </c>
      <c r="X1619">
        <v>0</v>
      </c>
      <c r="Y1619">
        <v>0</v>
      </c>
      <c r="Z1619">
        <v>0</v>
      </c>
      <c r="AA1619">
        <v>3</v>
      </c>
      <c r="AB1619">
        <v>11</v>
      </c>
      <c r="AC1619">
        <v>0</v>
      </c>
    </row>
    <row r="1620" spans="1:29" ht="16.5" x14ac:dyDescent="0.3">
      <c r="A1620">
        <v>5423</v>
      </c>
      <c r="B1620">
        <v>1983</v>
      </c>
      <c r="C1620" t="s">
        <v>29</v>
      </c>
      <c r="D1620" t="s">
        <v>31</v>
      </c>
      <c r="E1620">
        <v>28359</v>
      </c>
      <c r="F1620">
        <v>1</v>
      </c>
      <c r="G1620">
        <v>0</v>
      </c>
      <c r="H1620" s="1">
        <v>41574</v>
      </c>
      <c r="I1620">
        <v>35</v>
      </c>
      <c r="J1620">
        <v>6</v>
      </c>
      <c r="K1620">
        <v>0</v>
      </c>
      <c r="L1620">
        <v>5</v>
      </c>
      <c r="M1620">
        <v>2</v>
      </c>
      <c r="N1620">
        <v>1</v>
      </c>
      <c r="O1620">
        <v>2</v>
      </c>
      <c r="P1620">
        <v>1</v>
      </c>
      <c r="Q1620">
        <v>1</v>
      </c>
      <c r="R1620">
        <v>0</v>
      </c>
      <c r="S1620">
        <v>2</v>
      </c>
      <c r="T1620">
        <v>7</v>
      </c>
      <c r="U1620">
        <v>0</v>
      </c>
      <c r="V1620">
        <v>0</v>
      </c>
      <c r="W1620">
        <v>0</v>
      </c>
      <c r="X1620">
        <v>0</v>
      </c>
      <c r="Y1620">
        <v>0</v>
      </c>
      <c r="Z1620">
        <v>0</v>
      </c>
      <c r="AA1620">
        <v>3</v>
      </c>
      <c r="AB1620">
        <v>11</v>
      </c>
      <c r="AC1620">
        <v>0</v>
      </c>
    </row>
    <row r="1621" spans="1:29" ht="16.5" x14ac:dyDescent="0.3">
      <c r="A1621">
        <v>940</v>
      </c>
      <c r="B1621">
        <v>1987</v>
      </c>
      <c r="C1621" t="s">
        <v>29</v>
      </c>
      <c r="D1621" t="s">
        <v>30</v>
      </c>
      <c r="E1621">
        <v>57100</v>
      </c>
      <c r="F1621">
        <v>1</v>
      </c>
      <c r="G1621">
        <v>0</v>
      </c>
      <c r="H1621" s="1">
        <v>41777</v>
      </c>
      <c r="I1621">
        <v>9</v>
      </c>
      <c r="J1621">
        <v>158</v>
      </c>
      <c r="K1621">
        <v>11</v>
      </c>
      <c r="L1621">
        <v>99</v>
      </c>
      <c r="M1621">
        <v>15</v>
      </c>
      <c r="N1621">
        <v>11</v>
      </c>
      <c r="O1621">
        <v>17</v>
      </c>
      <c r="P1621">
        <v>2</v>
      </c>
      <c r="Q1621">
        <v>3</v>
      </c>
      <c r="R1621">
        <v>2</v>
      </c>
      <c r="S1621">
        <v>7</v>
      </c>
      <c r="T1621">
        <v>3</v>
      </c>
      <c r="U1621">
        <v>0</v>
      </c>
      <c r="V1621">
        <v>0</v>
      </c>
      <c r="W1621">
        <v>0</v>
      </c>
      <c r="X1621">
        <v>0</v>
      </c>
      <c r="Y1621">
        <v>0</v>
      </c>
      <c r="Z1621">
        <v>0</v>
      </c>
      <c r="AA1621">
        <v>3</v>
      </c>
      <c r="AB1621">
        <v>11</v>
      </c>
      <c r="AC1621">
        <v>0</v>
      </c>
    </row>
    <row r="1622" spans="1:29" ht="16.5" x14ac:dyDescent="0.3">
      <c r="A1622">
        <v>3011</v>
      </c>
      <c r="B1622">
        <v>1965</v>
      </c>
      <c r="C1622" t="s">
        <v>29</v>
      </c>
      <c r="D1622" t="s">
        <v>33</v>
      </c>
      <c r="E1622">
        <v>69139</v>
      </c>
      <c r="F1622">
        <v>0</v>
      </c>
      <c r="G1622">
        <v>1</v>
      </c>
      <c r="H1622" s="1">
        <v>41666</v>
      </c>
      <c r="I1622">
        <v>23</v>
      </c>
      <c r="J1622">
        <v>86</v>
      </c>
      <c r="K1622">
        <v>12</v>
      </c>
      <c r="L1622">
        <v>75</v>
      </c>
      <c r="M1622">
        <v>33</v>
      </c>
      <c r="N1622">
        <v>15</v>
      </c>
      <c r="O1622">
        <v>6</v>
      </c>
      <c r="P1622">
        <v>1</v>
      </c>
      <c r="Q1622">
        <v>4</v>
      </c>
      <c r="R1622">
        <v>1</v>
      </c>
      <c r="S1622">
        <v>5</v>
      </c>
      <c r="T1622">
        <v>4</v>
      </c>
      <c r="U1622">
        <v>0</v>
      </c>
      <c r="V1622">
        <v>0</v>
      </c>
      <c r="W1622">
        <v>0</v>
      </c>
      <c r="X1622">
        <v>0</v>
      </c>
      <c r="Y1622">
        <v>0</v>
      </c>
      <c r="Z1622">
        <v>0</v>
      </c>
      <c r="AA1622">
        <v>3</v>
      </c>
      <c r="AB1622">
        <v>11</v>
      </c>
      <c r="AC1622">
        <v>0</v>
      </c>
    </row>
    <row r="1623" spans="1:29" ht="16.5" x14ac:dyDescent="0.3">
      <c r="A1623">
        <v>3298</v>
      </c>
      <c r="B1623">
        <v>1956</v>
      </c>
      <c r="C1623" t="s">
        <v>34</v>
      </c>
      <c r="D1623" t="s">
        <v>33</v>
      </c>
      <c r="E1623">
        <v>52973</v>
      </c>
      <c r="F1623">
        <v>0</v>
      </c>
      <c r="G1623">
        <v>1</v>
      </c>
      <c r="H1623" s="1">
        <v>41221</v>
      </c>
      <c r="I1623">
        <v>92</v>
      </c>
      <c r="J1623">
        <v>856</v>
      </c>
      <c r="K1623">
        <v>0</v>
      </c>
      <c r="L1623">
        <v>76</v>
      </c>
      <c r="M1623">
        <v>12</v>
      </c>
      <c r="N1623">
        <v>9</v>
      </c>
      <c r="O1623">
        <v>199</v>
      </c>
      <c r="P1623">
        <v>7</v>
      </c>
      <c r="Q1623">
        <v>9</v>
      </c>
      <c r="R1623">
        <v>6</v>
      </c>
      <c r="S1623">
        <v>9</v>
      </c>
      <c r="T1623">
        <v>8</v>
      </c>
      <c r="U1623">
        <v>0</v>
      </c>
      <c r="V1623">
        <v>0</v>
      </c>
      <c r="W1623">
        <v>0</v>
      </c>
      <c r="X1623">
        <v>0</v>
      </c>
      <c r="Y1623">
        <v>0</v>
      </c>
      <c r="Z1623">
        <v>0</v>
      </c>
      <c r="AA1623">
        <v>3</v>
      </c>
      <c r="AB1623">
        <v>11</v>
      </c>
      <c r="AC1623">
        <v>0</v>
      </c>
    </row>
    <row r="1624" spans="1:29" ht="16.5" x14ac:dyDescent="0.3">
      <c r="A1624">
        <v>8286</v>
      </c>
      <c r="B1624">
        <v>1965</v>
      </c>
      <c r="C1624" t="s">
        <v>32</v>
      </c>
      <c r="D1624" t="s">
        <v>31</v>
      </c>
      <c r="E1624">
        <v>51717</v>
      </c>
      <c r="F1624">
        <v>0</v>
      </c>
      <c r="G1624">
        <v>1</v>
      </c>
      <c r="H1624" s="1">
        <v>41506</v>
      </c>
      <c r="I1624">
        <v>55</v>
      </c>
      <c r="J1624">
        <v>98</v>
      </c>
      <c r="K1624">
        <v>1</v>
      </c>
      <c r="L1624">
        <v>17</v>
      </c>
      <c r="M1624">
        <v>0</v>
      </c>
      <c r="N1624">
        <v>1</v>
      </c>
      <c r="O1624">
        <v>5</v>
      </c>
      <c r="P1624">
        <v>1</v>
      </c>
      <c r="Q1624">
        <v>3</v>
      </c>
      <c r="R1624">
        <v>0</v>
      </c>
      <c r="S1624">
        <v>4</v>
      </c>
      <c r="T1624">
        <v>7</v>
      </c>
      <c r="U1624">
        <v>0</v>
      </c>
      <c r="V1624">
        <v>1</v>
      </c>
      <c r="W1624">
        <v>0</v>
      </c>
      <c r="X1624">
        <v>0</v>
      </c>
      <c r="Y1624">
        <v>0</v>
      </c>
      <c r="Z1624">
        <v>0</v>
      </c>
      <c r="AA1624">
        <v>3</v>
      </c>
      <c r="AB1624">
        <v>11</v>
      </c>
      <c r="AC1624">
        <v>0</v>
      </c>
    </row>
    <row r="1625" spans="1:29" ht="16.5" x14ac:dyDescent="0.3">
      <c r="A1625">
        <v>9668</v>
      </c>
      <c r="B1625">
        <v>1971</v>
      </c>
      <c r="C1625" t="s">
        <v>29</v>
      </c>
      <c r="D1625" t="s">
        <v>33</v>
      </c>
      <c r="E1625">
        <v>18793</v>
      </c>
      <c r="F1625">
        <v>1</v>
      </c>
      <c r="G1625">
        <v>0</v>
      </c>
      <c r="H1625" s="1">
        <v>41286</v>
      </c>
      <c r="I1625">
        <v>14</v>
      </c>
      <c r="J1625">
        <v>4</v>
      </c>
      <c r="K1625">
        <v>16</v>
      </c>
      <c r="L1625">
        <v>20</v>
      </c>
      <c r="M1625">
        <v>0</v>
      </c>
      <c r="N1625">
        <v>17</v>
      </c>
      <c r="O1625">
        <v>20</v>
      </c>
      <c r="P1625">
        <v>3</v>
      </c>
      <c r="Q1625">
        <v>2</v>
      </c>
      <c r="R1625">
        <v>0</v>
      </c>
      <c r="S1625">
        <v>4</v>
      </c>
      <c r="T1625">
        <v>8</v>
      </c>
      <c r="U1625">
        <v>0</v>
      </c>
      <c r="V1625">
        <v>0</v>
      </c>
      <c r="W1625">
        <v>0</v>
      </c>
      <c r="X1625">
        <v>0</v>
      </c>
      <c r="Y1625">
        <v>0</v>
      </c>
      <c r="Z1625">
        <v>0</v>
      </c>
      <c r="AA1625">
        <v>3</v>
      </c>
      <c r="AB1625">
        <v>11</v>
      </c>
      <c r="AC1625">
        <v>0</v>
      </c>
    </row>
    <row r="1626" spans="1:29" ht="16.5" x14ac:dyDescent="0.3">
      <c r="A1626">
        <v>5120</v>
      </c>
      <c r="B1626">
        <v>1982</v>
      </c>
      <c r="C1626" t="s">
        <v>37</v>
      </c>
      <c r="D1626" t="s">
        <v>31</v>
      </c>
      <c r="E1626">
        <v>66664</v>
      </c>
      <c r="F1626">
        <v>0</v>
      </c>
      <c r="G1626">
        <v>0</v>
      </c>
      <c r="H1626" s="1">
        <v>41177</v>
      </c>
      <c r="I1626">
        <v>78</v>
      </c>
      <c r="J1626">
        <v>398</v>
      </c>
      <c r="K1626">
        <v>96</v>
      </c>
      <c r="L1626">
        <v>447</v>
      </c>
      <c r="M1626">
        <v>220</v>
      </c>
      <c r="N1626">
        <v>96</v>
      </c>
      <c r="O1626">
        <v>32</v>
      </c>
      <c r="P1626">
        <v>1</v>
      </c>
      <c r="Q1626">
        <v>5</v>
      </c>
      <c r="R1626">
        <v>7</v>
      </c>
      <c r="S1626">
        <v>6</v>
      </c>
      <c r="T1626">
        <v>3</v>
      </c>
      <c r="U1626">
        <v>0</v>
      </c>
      <c r="V1626">
        <v>0</v>
      </c>
      <c r="W1626">
        <v>0</v>
      </c>
      <c r="X1626">
        <v>0</v>
      </c>
      <c r="Y1626">
        <v>0</v>
      </c>
      <c r="Z1626">
        <v>0</v>
      </c>
      <c r="AA1626">
        <v>3</v>
      </c>
      <c r="AB1626">
        <v>11</v>
      </c>
      <c r="AC1626">
        <v>0</v>
      </c>
    </row>
    <row r="1627" spans="1:29" ht="16.5" x14ac:dyDescent="0.3">
      <c r="A1627">
        <v>6097</v>
      </c>
      <c r="B1627">
        <v>1959</v>
      </c>
      <c r="C1627" t="s">
        <v>29</v>
      </c>
      <c r="D1627" t="s">
        <v>30</v>
      </c>
      <c r="E1627">
        <v>50664</v>
      </c>
      <c r="F1627">
        <v>1</v>
      </c>
      <c r="G1627">
        <v>1</v>
      </c>
      <c r="H1627" s="1">
        <v>41290</v>
      </c>
      <c r="I1627">
        <v>64</v>
      </c>
      <c r="J1627">
        <v>313</v>
      </c>
      <c r="K1627">
        <v>8</v>
      </c>
      <c r="L1627">
        <v>104</v>
      </c>
      <c r="M1627">
        <v>6</v>
      </c>
      <c r="N1627">
        <v>4</v>
      </c>
      <c r="O1627">
        <v>126</v>
      </c>
      <c r="P1627">
        <v>9</v>
      </c>
      <c r="Q1627">
        <v>8</v>
      </c>
      <c r="R1627">
        <v>1</v>
      </c>
      <c r="S1627">
        <v>6</v>
      </c>
      <c r="T1627">
        <v>9</v>
      </c>
      <c r="U1627">
        <v>0</v>
      </c>
      <c r="V1627">
        <v>0</v>
      </c>
      <c r="W1627">
        <v>0</v>
      </c>
      <c r="X1627">
        <v>0</v>
      </c>
      <c r="Y1627">
        <v>0</v>
      </c>
      <c r="Z1627">
        <v>0</v>
      </c>
      <c r="AA1627">
        <v>3</v>
      </c>
      <c r="AB1627">
        <v>11</v>
      </c>
      <c r="AC1627">
        <v>0</v>
      </c>
    </row>
    <row r="1628" spans="1:29" ht="16.5" x14ac:dyDescent="0.3">
      <c r="A1628">
        <v>7019</v>
      </c>
      <c r="B1628">
        <v>1963</v>
      </c>
      <c r="C1628" t="s">
        <v>29</v>
      </c>
      <c r="D1628" t="s">
        <v>31</v>
      </c>
      <c r="E1628">
        <v>54414</v>
      </c>
      <c r="F1628">
        <v>1</v>
      </c>
      <c r="G1628">
        <v>1</v>
      </c>
      <c r="H1628" s="1">
        <v>41297</v>
      </c>
      <c r="I1628">
        <v>49</v>
      </c>
      <c r="J1628">
        <v>109</v>
      </c>
      <c r="K1628">
        <v>18</v>
      </c>
      <c r="L1628">
        <v>16</v>
      </c>
      <c r="M1628">
        <v>24</v>
      </c>
      <c r="N1628">
        <v>26</v>
      </c>
      <c r="O1628">
        <v>18</v>
      </c>
      <c r="P1628">
        <v>4</v>
      </c>
      <c r="Q1628">
        <v>3</v>
      </c>
      <c r="R1628">
        <v>1</v>
      </c>
      <c r="S1628">
        <v>5</v>
      </c>
      <c r="T1628">
        <v>4</v>
      </c>
      <c r="U1628">
        <v>0</v>
      </c>
      <c r="V1628">
        <v>0</v>
      </c>
      <c r="W1628">
        <v>0</v>
      </c>
      <c r="X1628">
        <v>0</v>
      </c>
      <c r="Y1628">
        <v>0</v>
      </c>
      <c r="Z1628">
        <v>0</v>
      </c>
      <c r="AA1628">
        <v>3</v>
      </c>
      <c r="AB1628">
        <v>11</v>
      </c>
      <c r="AC1628">
        <v>0</v>
      </c>
    </row>
    <row r="1629" spans="1:29" ht="16.5" x14ac:dyDescent="0.3">
      <c r="A1629">
        <v>7408</v>
      </c>
      <c r="B1629">
        <v>1952</v>
      </c>
      <c r="C1629" t="s">
        <v>32</v>
      </c>
      <c r="D1629" t="s">
        <v>33</v>
      </c>
      <c r="E1629">
        <v>54549</v>
      </c>
      <c r="F1629">
        <v>0</v>
      </c>
      <c r="G1629">
        <v>1</v>
      </c>
      <c r="H1629" s="1">
        <v>41701</v>
      </c>
      <c r="I1629">
        <v>8</v>
      </c>
      <c r="J1629">
        <v>216</v>
      </c>
      <c r="K1629">
        <v>2</v>
      </c>
      <c r="L1629">
        <v>6</v>
      </c>
      <c r="M1629">
        <v>0</v>
      </c>
      <c r="N1629">
        <v>0</v>
      </c>
      <c r="O1629">
        <v>9</v>
      </c>
      <c r="P1629">
        <v>2</v>
      </c>
      <c r="Q1629">
        <v>5</v>
      </c>
      <c r="R1629">
        <v>1</v>
      </c>
      <c r="S1629">
        <v>4</v>
      </c>
      <c r="T1629">
        <v>7</v>
      </c>
      <c r="U1629">
        <v>0</v>
      </c>
      <c r="V1629">
        <v>0</v>
      </c>
      <c r="W1629">
        <v>0</v>
      </c>
      <c r="X1629">
        <v>0</v>
      </c>
      <c r="Y1629">
        <v>0</v>
      </c>
      <c r="Z1629">
        <v>0</v>
      </c>
      <c r="AA1629">
        <v>3</v>
      </c>
      <c r="AB1629">
        <v>11</v>
      </c>
      <c r="AC1629">
        <v>0</v>
      </c>
    </row>
    <row r="1630" spans="1:29" ht="16.5" x14ac:dyDescent="0.3">
      <c r="A1630">
        <v>8041</v>
      </c>
      <c r="B1630">
        <v>1971</v>
      </c>
      <c r="C1630" t="s">
        <v>32</v>
      </c>
      <c r="D1630" t="s">
        <v>38</v>
      </c>
      <c r="E1630">
        <v>47111</v>
      </c>
      <c r="F1630">
        <v>0</v>
      </c>
      <c r="G1630">
        <v>1</v>
      </c>
      <c r="H1630" s="1">
        <v>41160</v>
      </c>
      <c r="I1630">
        <v>35</v>
      </c>
      <c r="J1630">
        <v>595</v>
      </c>
      <c r="K1630">
        <v>71</v>
      </c>
      <c r="L1630">
        <v>153</v>
      </c>
      <c r="M1630">
        <v>120</v>
      </c>
      <c r="N1630">
        <v>112</v>
      </c>
      <c r="O1630">
        <v>41</v>
      </c>
      <c r="P1630">
        <v>6</v>
      </c>
      <c r="Q1630">
        <v>3</v>
      </c>
      <c r="R1630">
        <v>2</v>
      </c>
      <c r="S1630">
        <v>10</v>
      </c>
      <c r="T1630">
        <v>9</v>
      </c>
      <c r="U1630">
        <v>0</v>
      </c>
      <c r="V1630">
        <v>0</v>
      </c>
      <c r="W1630">
        <v>0</v>
      </c>
      <c r="X1630">
        <v>0</v>
      </c>
      <c r="Y1630">
        <v>0</v>
      </c>
      <c r="Z1630">
        <v>0</v>
      </c>
      <c r="AA1630">
        <v>3</v>
      </c>
      <c r="AB1630">
        <v>11</v>
      </c>
      <c r="AC1630">
        <v>0</v>
      </c>
    </row>
    <row r="1631" spans="1:29" ht="16.5" x14ac:dyDescent="0.3">
      <c r="A1631">
        <v>252</v>
      </c>
      <c r="B1631">
        <v>1963</v>
      </c>
      <c r="C1631" t="s">
        <v>32</v>
      </c>
      <c r="D1631" t="s">
        <v>35</v>
      </c>
      <c r="E1631">
        <v>41003</v>
      </c>
      <c r="F1631">
        <v>0</v>
      </c>
      <c r="G1631">
        <v>0</v>
      </c>
      <c r="H1631" s="1">
        <v>41350</v>
      </c>
      <c r="I1631">
        <v>11</v>
      </c>
      <c r="J1631">
        <v>123</v>
      </c>
      <c r="K1631">
        <v>133</v>
      </c>
      <c r="L1631">
        <v>142</v>
      </c>
      <c r="M1631">
        <v>71</v>
      </c>
      <c r="N1631">
        <v>44</v>
      </c>
      <c r="O1631">
        <v>88</v>
      </c>
      <c r="P1631">
        <v>1</v>
      </c>
      <c r="Q1631">
        <v>6</v>
      </c>
      <c r="R1631">
        <v>2</v>
      </c>
      <c r="S1631">
        <v>8</v>
      </c>
      <c r="T1631">
        <v>6</v>
      </c>
      <c r="U1631">
        <v>0</v>
      </c>
      <c r="V1631">
        <v>0</v>
      </c>
      <c r="W1631">
        <v>0</v>
      </c>
      <c r="X1631">
        <v>0</v>
      </c>
      <c r="Y1631">
        <v>0</v>
      </c>
      <c r="Z1631">
        <v>0</v>
      </c>
      <c r="AA1631">
        <v>3</v>
      </c>
      <c r="AB1631">
        <v>11</v>
      </c>
      <c r="AC1631">
        <v>0</v>
      </c>
    </row>
    <row r="1632" spans="1:29" ht="16.5" x14ac:dyDescent="0.3">
      <c r="A1632">
        <v>9986</v>
      </c>
      <c r="B1632">
        <v>1982</v>
      </c>
      <c r="C1632" t="s">
        <v>29</v>
      </c>
      <c r="D1632" t="s">
        <v>31</v>
      </c>
      <c r="E1632">
        <v>19444</v>
      </c>
      <c r="F1632">
        <v>1</v>
      </c>
      <c r="G1632">
        <v>0</v>
      </c>
      <c r="H1632" s="1">
        <v>41692</v>
      </c>
      <c r="I1632">
        <v>8</v>
      </c>
      <c r="J1632">
        <v>16</v>
      </c>
      <c r="K1632">
        <v>0</v>
      </c>
      <c r="L1632">
        <v>23</v>
      </c>
      <c r="M1632">
        <v>3</v>
      </c>
      <c r="N1632">
        <v>2</v>
      </c>
      <c r="O1632">
        <v>10</v>
      </c>
      <c r="P1632">
        <v>3</v>
      </c>
      <c r="Q1632">
        <v>4</v>
      </c>
      <c r="R1632">
        <v>1</v>
      </c>
      <c r="S1632">
        <v>2</v>
      </c>
      <c r="T1632">
        <v>7</v>
      </c>
      <c r="U1632">
        <v>0</v>
      </c>
      <c r="V1632">
        <v>0</v>
      </c>
      <c r="W1632">
        <v>0</v>
      </c>
      <c r="X1632">
        <v>0</v>
      </c>
      <c r="Y1632">
        <v>0</v>
      </c>
      <c r="Z1632">
        <v>0</v>
      </c>
      <c r="AA1632">
        <v>3</v>
      </c>
      <c r="AB1632">
        <v>11</v>
      </c>
      <c r="AC1632">
        <v>1</v>
      </c>
    </row>
    <row r="1633" spans="1:29" ht="16.5" x14ac:dyDescent="0.3">
      <c r="A1633">
        <v>3276</v>
      </c>
      <c r="B1633">
        <v>1976</v>
      </c>
      <c r="C1633" t="s">
        <v>37</v>
      </c>
      <c r="D1633" t="s">
        <v>31</v>
      </c>
      <c r="E1633">
        <v>36301</v>
      </c>
      <c r="F1633">
        <v>1</v>
      </c>
      <c r="G1633">
        <v>0</v>
      </c>
      <c r="H1633" s="1">
        <v>41572</v>
      </c>
      <c r="I1633">
        <v>53</v>
      </c>
      <c r="J1633">
        <v>11</v>
      </c>
      <c r="K1633">
        <v>12</v>
      </c>
      <c r="L1633">
        <v>35</v>
      </c>
      <c r="M1633">
        <v>3</v>
      </c>
      <c r="N1633">
        <v>5</v>
      </c>
      <c r="O1633">
        <v>12</v>
      </c>
      <c r="P1633">
        <v>1</v>
      </c>
      <c r="Q1633">
        <v>3</v>
      </c>
      <c r="R1633">
        <v>0</v>
      </c>
      <c r="S1633">
        <v>3</v>
      </c>
      <c r="T1633">
        <v>7</v>
      </c>
      <c r="U1633">
        <v>0</v>
      </c>
      <c r="V1633">
        <v>0</v>
      </c>
      <c r="W1633">
        <v>0</v>
      </c>
      <c r="X1633">
        <v>0</v>
      </c>
      <c r="Y1633">
        <v>0</v>
      </c>
      <c r="Z1633">
        <v>0</v>
      </c>
      <c r="AA1633">
        <v>3</v>
      </c>
      <c r="AB1633">
        <v>11</v>
      </c>
      <c r="AC1633">
        <v>0</v>
      </c>
    </row>
    <row r="1634" spans="1:29" ht="16.5" x14ac:dyDescent="0.3">
      <c r="A1634">
        <v>3859</v>
      </c>
      <c r="B1634">
        <v>1947</v>
      </c>
      <c r="C1634" t="s">
        <v>32</v>
      </c>
      <c r="D1634" t="s">
        <v>31</v>
      </c>
      <c r="E1634">
        <v>73059</v>
      </c>
      <c r="F1634">
        <v>0</v>
      </c>
      <c r="G1634">
        <v>1</v>
      </c>
      <c r="H1634" s="1">
        <v>41517</v>
      </c>
      <c r="I1634">
        <v>36</v>
      </c>
      <c r="J1634">
        <v>410</v>
      </c>
      <c r="K1634">
        <v>112</v>
      </c>
      <c r="L1634">
        <v>420</v>
      </c>
      <c r="M1634">
        <v>0</v>
      </c>
      <c r="N1634">
        <v>82</v>
      </c>
      <c r="O1634">
        <v>71</v>
      </c>
      <c r="P1634">
        <v>1</v>
      </c>
      <c r="Q1634">
        <v>9</v>
      </c>
      <c r="R1634">
        <v>3</v>
      </c>
      <c r="S1634">
        <v>13</v>
      </c>
      <c r="T1634">
        <v>4</v>
      </c>
      <c r="U1634">
        <v>0</v>
      </c>
      <c r="V1634">
        <v>0</v>
      </c>
      <c r="W1634">
        <v>0</v>
      </c>
      <c r="X1634">
        <v>0</v>
      </c>
      <c r="Y1634">
        <v>0</v>
      </c>
      <c r="Z1634">
        <v>0</v>
      </c>
      <c r="AA1634">
        <v>3</v>
      </c>
      <c r="AB1634">
        <v>11</v>
      </c>
      <c r="AC1634">
        <v>0</v>
      </c>
    </row>
    <row r="1635" spans="1:29" ht="16.5" x14ac:dyDescent="0.3">
      <c r="A1635">
        <v>3570</v>
      </c>
      <c r="B1635">
        <v>1969</v>
      </c>
      <c r="C1635" t="s">
        <v>32</v>
      </c>
      <c r="D1635" t="s">
        <v>31</v>
      </c>
      <c r="E1635">
        <v>42731</v>
      </c>
      <c r="F1635">
        <v>1</v>
      </c>
      <c r="G1635">
        <v>0</v>
      </c>
      <c r="H1635" s="1">
        <v>41568</v>
      </c>
      <c r="I1635">
        <v>64</v>
      </c>
      <c r="J1635">
        <v>159</v>
      </c>
      <c r="K1635">
        <v>2</v>
      </c>
      <c r="L1635">
        <v>51</v>
      </c>
      <c r="M1635">
        <v>6</v>
      </c>
      <c r="N1635">
        <v>2</v>
      </c>
      <c r="O1635">
        <v>24</v>
      </c>
      <c r="P1635">
        <v>3</v>
      </c>
      <c r="Q1635">
        <v>4</v>
      </c>
      <c r="R1635">
        <v>1</v>
      </c>
      <c r="S1635">
        <v>5</v>
      </c>
      <c r="T1635">
        <v>5</v>
      </c>
      <c r="U1635">
        <v>0</v>
      </c>
      <c r="V1635">
        <v>0</v>
      </c>
      <c r="W1635">
        <v>0</v>
      </c>
      <c r="X1635">
        <v>0</v>
      </c>
      <c r="Y1635">
        <v>0</v>
      </c>
      <c r="Z1635">
        <v>0</v>
      </c>
      <c r="AA1635">
        <v>3</v>
      </c>
      <c r="AB1635">
        <v>11</v>
      </c>
      <c r="AC1635">
        <v>0</v>
      </c>
    </row>
    <row r="1636" spans="1:29" ht="16.5" x14ac:dyDescent="0.3">
      <c r="A1636">
        <v>3783</v>
      </c>
      <c r="B1636">
        <v>1959</v>
      </c>
      <c r="C1636" t="s">
        <v>32</v>
      </c>
      <c r="D1636" t="s">
        <v>33</v>
      </c>
      <c r="E1636">
        <v>52854</v>
      </c>
      <c r="F1636">
        <v>1</v>
      </c>
      <c r="G1636">
        <v>1</v>
      </c>
      <c r="H1636" s="1">
        <v>41722</v>
      </c>
      <c r="I1636">
        <v>43</v>
      </c>
      <c r="J1636">
        <v>105</v>
      </c>
      <c r="K1636">
        <v>0</v>
      </c>
      <c r="L1636">
        <v>10</v>
      </c>
      <c r="M1636">
        <v>0</v>
      </c>
      <c r="N1636">
        <v>1</v>
      </c>
      <c r="O1636">
        <v>0</v>
      </c>
      <c r="P1636">
        <v>2</v>
      </c>
      <c r="Q1636">
        <v>2</v>
      </c>
      <c r="R1636">
        <v>1</v>
      </c>
      <c r="S1636">
        <v>4</v>
      </c>
      <c r="T1636">
        <v>5</v>
      </c>
      <c r="U1636">
        <v>0</v>
      </c>
      <c r="V1636">
        <v>0</v>
      </c>
      <c r="W1636">
        <v>0</v>
      </c>
      <c r="X1636">
        <v>0</v>
      </c>
      <c r="Y1636">
        <v>0</v>
      </c>
      <c r="Z1636">
        <v>0</v>
      </c>
      <c r="AA1636">
        <v>3</v>
      </c>
      <c r="AB1636">
        <v>11</v>
      </c>
      <c r="AC1636">
        <v>0</v>
      </c>
    </row>
    <row r="1637" spans="1:29" ht="16.5" x14ac:dyDescent="0.3">
      <c r="A1637">
        <v>10207</v>
      </c>
      <c r="B1637">
        <v>1978</v>
      </c>
      <c r="C1637" t="s">
        <v>29</v>
      </c>
      <c r="D1637" t="s">
        <v>31</v>
      </c>
      <c r="E1637">
        <v>22775</v>
      </c>
      <c r="F1637">
        <v>1</v>
      </c>
      <c r="G1637">
        <v>0</v>
      </c>
      <c r="H1637" s="1">
        <v>41444</v>
      </c>
      <c r="I1637">
        <v>40</v>
      </c>
      <c r="J1637">
        <v>5</v>
      </c>
      <c r="K1637">
        <v>1</v>
      </c>
      <c r="L1637">
        <v>8</v>
      </c>
      <c r="M1637">
        <v>0</v>
      </c>
      <c r="N1637">
        <v>0</v>
      </c>
      <c r="O1637">
        <v>1</v>
      </c>
      <c r="P1637">
        <v>1</v>
      </c>
      <c r="Q1637">
        <v>1</v>
      </c>
      <c r="R1637">
        <v>0</v>
      </c>
      <c r="S1637">
        <v>2</v>
      </c>
      <c r="T1637">
        <v>8</v>
      </c>
      <c r="U1637">
        <v>0</v>
      </c>
      <c r="V1637">
        <v>0</v>
      </c>
      <c r="W1637">
        <v>0</v>
      </c>
      <c r="X1637">
        <v>0</v>
      </c>
      <c r="Y1637">
        <v>0</v>
      </c>
      <c r="Z1637">
        <v>0</v>
      </c>
      <c r="AA1637">
        <v>3</v>
      </c>
      <c r="AB1637">
        <v>11</v>
      </c>
      <c r="AC1637">
        <v>0</v>
      </c>
    </row>
    <row r="1638" spans="1:29" ht="16.5" x14ac:dyDescent="0.3">
      <c r="A1638">
        <v>10906</v>
      </c>
      <c r="B1638">
        <v>1948</v>
      </c>
      <c r="C1638" t="s">
        <v>32</v>
      </c>
      <c r="D1638" t="s">
        <v>31</v>
      </c>
      <c r="E1638">
        <v>46681</v>
      </c>
      <c r="F1638">
        <v>0</v>
      </c>
      <c r="G1638">
        <v>2</v>
      </c>
      <c r="H1638" s="1">
        <v>41555</v>
      </c>
      <c r="I1638">
        <v>52</v>
      </c>
      <c r="J1638">
        <v>269</v>
      </c>
      <c r="K1638">
        <v>15</v>
      </c>
      <c r="L1638">
        <v>69</v>
      </c>
      <c r="M1638">
        <v>15</v>
      </c>
      <c r="N1638">
        <v>19</v>
      </c>
      <c r="O1638">
        <v>38</v>
      </c>
      <c r="P1638">
        <v>2</v>
      </c>
      <c r="Q1638">
        <v>4</v>
      </c>
      <c r="R1638">
        <v>6</v>
      </c>
      <c r="S1638">
        <v>4</v>
      </c>
      <c r="T1638">
        <v>5</v>
      </c>
      <c r="U1638">
        <v>0</v>
      </c>
      <c r="V1638">
        <v>0</v>
      </c>
      <c r="W1638">
        <v>0</v>
      </c>
      <c r="X1638">
        <v>0</v>
      </c>
      <c r="Y1638">
        <v>0</v>
      </c>
      <c r="Z1638">
        <v>0</v>
      </c>
      <c r="AA1638">
        <v>3</v>
      </c>
      <c r="AB1638">
        <v>11</v>
      </c>
      <c r="AC1638">
        <v>0</v>
      </c>
    </row>
    <row r="1639" spans="1:29" ht="16.5" x14ac:dyDescent="0.3">
      <c r="A1639">
        <v>3427</v>
      </c>
      <c r="B1639">
        <v>1955</v>
      </c>
      <c r="C1639" t="s">
        <v>32</v>
      </c>
      <c r="D1639" t="s">
        <v>33</v>
      </c>
      <c r="E1639">
        <v>59821</v>
      </c>
      <c r="F1639">
        <v>0</v>
      </c>
      <c r="G1639">
        <v>1</v>
      </c>
      <c r="H1639" s="1">
        <v>41376</v>
      </c>
      <c r="I1639">
        <v>11</v>
      </c>
      <c r="J1639">
        <v>629</v>
      </c>
      <c r="K1639">
        <v>0</v>
      </c>
      <c r="L1639">
        <v>70</v>
      </c>
      <c r="M1639">
        <v>0</v>
      </c>
      <c r="N1639">
        <v>0</v>
      </c>
      <c r="O1639">
        <v>35</v>
      </c>
      <c r="P1639">
        <v>6</v>
      </c>
      <c r="Q1639">
        <v>11</v>
      </c>
      <c r="R1639">
        <v>2</v>
      </c>
      <c r="S1639">
        <v>7</v>
      </c>
      <c r="T1639">
        <v>8</v>
      </c>
      <c r="U1639">
        <v>0</v>
      </c>
      <c r="V1639">
        <v>0</v>
      </c>
      <c r="W1639">
        <v>0</v>
      </c>
      <c r="X1639">
        <v>0</v>
      </c>
      <c r="Y1639">
        <v>0</v>
      </c>
      <c r="Z1639">
        <v>0</v>
      </c>
      <c r="AA1639">
        <v>3</v>
      </c>
      <c r="AB1639">
        <v>11</v>
      </c>
      <c r="AC1639">
        <v>0</v>
      </c>
    </row>
    <row r="1640" spans="1:29" ht="16.5" x14ac:dyDescent="0.3">
      <c r="A1640">
        <v>5209</v>
      </c>
      <c r="B1640">
        <v>1954</v>
      </c>
      <c r="C1640" t="s">
        <v>29</v>
      </c>
      <c r="D1640" t="s">
        <v>35</v>
      </c>
      <c r="E1640">
        <v>50002</v>
      </c>
      <c r="F1640">
        <v>0</v>
      </c>
      <c r="G1640">
        <v>1</v>
      </c>
      <c r="H1640" s="1">
        <v>41442</v>
      </c>
      <c r="I1640">
        <v>21</v>
      </c>
      <c r="J1640">
        <v>443</v>
      </c>
      <c r="K1640">
        <v>5</v>
      </c>
      <c r="L1640">
        <v>71</v>
      </c>
      <c r="M1640">
        <v>21</v>
      </c>
      <c r="N1640">
        <v>16</v>
      </c>
      <c r="O1640">
        <v>82</v>
      </c>
      <c r="P1640">
        <v>2</v>
      </c>
      <c r="Q1640">
        <v>8</v>
      </c>
      <c r="R1640">
        <v>2</v>
      </c>
      <c r="S1640">
        <v>7</v>
      </c>
      <c r="T1640">
        <v>7</v>
      </c>
      <c r="U1640">
        <v>0</v>
      </c>
      <c r="V1640">
        <v>0</v>
      </c>
      <c r="W1640">
        <v>0</v>
      </c>
      <c r="X1640">
        <v>0</v>
      </c>
      <c r="Y1640">
        <v>0</v>
      </c>
      <c r="Z1640">
        <v>0</v>
      </c>
      <c r="AA1640">
        <v>3</v>
      </c>
      <c r="AB1640">
        <v>11</v>
      </c>
      <c r="AC1640">
        <v>0</v>
      </c>
    </row>
    <row r="1641" spans="1:29" ht="16.5" x14ac:dyDescent="0.3">
      <c r="A1641">
        <v>10711</v>
      </c>
      <c r="B1641">
        <v>1945</v>
      </c>
      <c r="C1641" t="s">
        <v>29</v>
      </c>
      <c r="D1641" t="s">
        <v>33</v>
      </c>
      <c r="E1641">
        <v>69755</v>
      </c>
      <c r="F1641">
        <v>0</v>
      </c>
      <c r="G1641">
        <v>0</v>
      </c>
      <c r="H1641" s="1">
        <v>41549</v>
      </c>
      <c r="I1641">
        <v>23</v>
      </c>
      <c r="J1641">
        <v>217</v>
      </c>
      <c r="K1641">
        <v>77</v>
      </c>
      <c r="L1641">
        <v>373</v>
      </c>
      <c r="M1641">
        <v>111</v>
      </c>
      <c r="N1641">
        <v>23</v>
      </c>
      <c r="O1641">
        <v>93</v>
      </c>
      <c r="P1641">
        <v>1</v>
      </c>
      <c r="Q1641">
        <v>3</v>
      </c>
      <c r="R1641">
        <v>6</v>
      </c>
      <c r="S1641">
        <v>12</v>
      </c>
      <c r="T1641">
        <v>1</v>
      </c>
      <c r="U1641">
        <v>0</v>
      </c>
      <c r="V1641">
        <v>0</v>
      </c>
      <c r="W1641">
        <v>0</v>
      </c>
      <c r="X1641">
        <v>0</v>
      </c>
      <c r="Y1641">
        <v>0</v>
      </c>
      <c r="Z1641">
        <v>0</v>
      </c>
      <c r="AA1641">
        <v>3</v>
      </c>
      <c r="AB1641">
        <v>11</v>
      </c>
      <c r="AC1641">
        <v>0</v>
      </c>
    </row>
    <row r="1642" spans="1:29" ht="16.5" x14ac:dyDescent="0.3">
      <c r="A1642">
        <v>10785</v>
      </c>
      <c r="B1642">
        <v>1969</v>
      </c>
      <c r="C1642" t="s">
        <v>29</v>
      </c>
      <c r="D1642" t="s">
        <v>33</v>
      </c>
      <c r="E1642">
        <v>44078</v>
      </c>
      <c r="F1642">
        <v>1</v>
      </c>
      <c r="G1642">
        <v>1</v>
      </c>
      <c r="H1642" s="1">
        <v>41809</v>
      </c>
      <c r="I1642">
        <v>17</v>
      </c>
      <c r="J1642">
        <v>24</v>
      </c>
      <c r="K1642">
        <v>1</v>
      </c>
      <c r="L1642">
        <v>10</v>
      </c>
      <c r="M1642">
        <v>2</v>
      </c>
      <c r="N1642">
        <v>0</v>
      </c>
      <c r="O1642">
        <v>4</v>
      </c>
      <c r="P1642">
        <v>2</v>
      </c>
      <c r="Q1642">
        <v>2</v>
      </c>
      <c r="R1642">
        <v>0</v>
      </c>
      <c r="S1642">
        <v>3</v>
      </c>
      <c r="T1642">
        <v>5</v>
      </c>
      <c r="U1642">
        <v>0</v>
      </c>
      <c r="V1642">
        <v>0</v>
      </c>
      <c r="W1642">
        <v>0</v>
      </c>
      <c r="X1642">
        <v>0</v>
      </c>
      <c r="Y1642">
        <v>0</v>
      </c>
      <c r="Z1642">
        <v>0</v>
      </c>
      <c r="AA1642">
        <v>3</v>
      </c>
      <c r="AB1642">
        <v>11</v>
      </c>
      <c r="AC1642">
        <v>0</v>
      </c>
    </row>
    <row r="1643" spans="1:29" ht="16.5" x14ac:dyDescent="0.3">
      <c r="A1643">
        <v>2814</v>
      </c>
      <c r="B1643">
        <v>1976</v>
      </c>
      <c r="C1643" t="s">
        <v>34</v>
      </c>
      <c r="D1643" t="s">
        <v>31</v>
      </c>
      <c r="E1643">
        <v>30560</v>
      </c>
      <c r="F1643">
        <v>1</v>
      </c>
      <c r="G1643">
        <v>0</v>
      </c>
      <c r="H1643" s="1">
        <v>41452</v>
      </c>
      <c r="I1643">
        <v>6</v>
      </c>
      <c r="J1643">
        <v>9</v>
      </c>
      <c r="K1643">
        <v>1</v>
      </c>
      <c r="L1643">
        <v>5</v>
      </c>
      <c r="M1643">
        <v>4</v>
      </c>
      <c r="N1643">
        <v>5</v>
      </c>
      <c r="O1643">
        <v>7</v>
      </c>
      <c r="P1643">
        <v>1</v>
      </c>
      <c r="Q1643">
        <v>1</v>
      </c>
      <c r="R1643">
        <v>0</v>
      </c>
      <c r="S1643">
        <v>3</v>
      </c>
      <c r="T1643">
        <v>7</v>
      </c>
      <c r="U1643">
        <v>0</v>
      </c>
      <c r="V1643">
        <v>0</v>
      </c>
      <c r="W1643">
        <v>0</v>
      </c>
      <c r="X1643">
        <v>0</v>
      </c>
      <c r="Y1643">
        <v>0</v>
      </c>
      <c r="Z1643">
        <v>0</v>
      </c>
      <c r="AA1643">
        <v>3</v>
      </c>
      <c r="AB1643">
        <v>11</v>
      </c>
      <c r="AC1643">
        <v>0</v>
      </c>
    </row>
    <row r="1644" spans="1:29" ht="16.5" x14ac:dyDescent="0.3">
      <c r="A1644">
        <v>6866</v>
      </c>
      <c r="B1644">
        <v>1969</v>
      </c>
      <c r="C1644" t="s">
        <v>34</v>
      </c>
      <c r="D1644" t="s">
        <v>31</v>
      </c>
      <c r="E1644">
        <v>35924</v>
      </c>
      <c r="F1644">
        <v>1</v>
      </c>
      <c r="G1644">
        <v>1</v>
      </c>
      <c r="H1644" s="1">
        <v>41721</v>
      </c>
      <c r="I1644">
        <v>56</v>
      </c>
      <c r="J1644">
        <v>8</v>
      </c>
      <c r="K1644">
        <v>0</v>
      </c>
      <c r="L1644">
        <v>14</v>
      </c>
      <c r="M1644">
        <v>2</v>
      </c>
      <c r="N1644">
        <v>3</v>
      </c>
      <c r="O1644">
        <v>7</v>
      </c>
      <c r="P1644">
        <v>1</v>
      </c>
      <c r="Q1644">
        <v>1</v>
      </c>
      <c r="R1644">
        <v>0</v>
      </c>
      <c r="S1644">
        <v>3</v>
      </c>
      <c r="T1644">
        <v>5</v>
      </c>
      <c r="U1644">
        <v>0</v>
      </c>
      <c r="V1644">
        <v>0</v>
      </c>
      <c r="W1644">
        <v>0</v>
      </c>
      <c r="X1644">
        <v>0</v>
      </c>
      <c r="Y1644">
        <v>0</v>
      </c>
      <c r="Z1644">
        <v>0</v>
      </c>
      <c r="AA1644">
        <v>3</v>
      </c>
      <c r="AB1644">
        <v>11</v>
      </c>
      <c r="AC1644">
        <v>0</v>
      </c>
    </row>
    <row r="1645" spans="1:29" ht="16.5" x14ac:dyDescent="0.3">
      <c r="A1645">
        <v>1665</v>
      </c>
      <c r="B1645">
        <v>1964</v>
      </c>
      <c r="C1645" t="s">
        <v>32</v>
      </c>
      <c r="D1645" t="s">
        <v>35</v>
      </c>
      <c r="E1645">
        <v>64140</v>
      </c>
      <c r="F1645">
        <v>0</v>
      </c>
      <c r="G1645">
        <v>2</v>
      </c>
      <c r="H1645" s="1">
        <v>41540</v>
      </c>
      <c r="I1645">
        <v>71</v>
      </c>
      <c r="J1645">
        <v>1459</v>
      </c>
      <c r="K1645">
        <v>0</v>
      </c>
      <c r="L1645">
        <v>61</v>
      </c>
      <c r="M1645">
        <v>0</v>
      </c>
      <c r="N1645">
        <v>15</v>
      </c>
      <c r="O1645">
        <v>215</v>
      </c>
      <c r="P1645">
        <v>5</v>
      </c>
      <c r="Q1645">
        <v>2</v>
      </c>
      <c r="R1645">
        <v>5</v>
      </c>
      <c r="S1645">
        <v>6</v>
      </c>
      <c r="T1645">
        <v>5</v>
      </c>
      <c r="U1645">
        <v>1</v>
      </c>
      <c r="V1645">
        <v>0</v>
      </c>
      <c r="W1645">
        <v>1</v>
      </c>
      <c r="X1645">
        <v>0</v>
      </c>
      <c r="Y1645">
        <v>1</v>
      </c>
      <c r="Z1645">
        <v>0</v>
      </c>
      <c r="AA1645">
        <v>3</v>
      </c>
      <c r="AB1645">
        <v>11</v>
      </c>
      <c r="AC1645">
        <v>1</v>
      </c>
    </row>
    <row r="1646" spans="1:29" ht="16.5" x14ac:dyDescent="0.3">
      <c r="A1646">
        <v>6575</v>
      </c>
      <c r="B1646">
        <v>1981</v>
      </c>
      <c r="C1646" t="s">
        <v>29</v>
      </c>
      <c r="D1646" t="s">
        <v>31</v>
      </c>
      <c r="E1646">
        <v>56386</v>
      </c>
      <c r="F1646">
        <v>1</v>
      </c>
      <c r="G1646">
        <v>1</v>
      </c>
      <c r="H1646" s="1">
        <v>41209</v>
      </c>
      <c r="I1646">
        <v>51</v>
      </c>
      <c r="J1646">
        <v>230</v>
      </c>
      <c r="K1646">
        <v>48</v>
      </c>
      <c r="L1646">
        <v>214</v>
      </c>
      <c r="M1646">
        <v>13</v>
      </c>
      <c r="N1646">
        <v>32</v>
      </c>
      <c r="O1646">
        <v>75</v>
      </c>
      <c r="P1646">
        <v>8</v>
      </c>
      <c r="Q1646">
        <v>9</v>
      </c>
      <c r="R1646">
        <v>1</v>
      </c>
      <c r="S1646">
        <v>7</v>
      </c>
      <c r="T1646">
        <v>9</v>
      </c>
      <c r="U1646">
        <v>0</v>
      </c>
      <c r="V1646">
        <v>0</v>
      </c>
      <c r="W1646">
        <v>0</v>
      </c>
      <c r="X1646">
        <v>0</v>
      </c>
      <c r="Y1646">
        <v>0</v>
      </c>
      <c r="Z1646">
        <v>0</v>
      </c>
      <c r="AA1646">
        <v>3</v>
      </c>
      <c r="AB1646">
        <v>11</v>
      </c>
      <c r="AC1646">
        <v>0</v>
      </c>
    </row>
    <row r="1647" spans="1:29" ht="16.5" x14ac:dyDescent="0.3">
      <c r="A1647">
        <v>3829</v>
      </c>
      <c r="B1647">
        <v>1979</v>
      </c>
      <c r="C1647" t="s">
        <v>36</v>
      </c>
      <c r="D1647" t="s">
        <v>31</v>
      </c>
      <c r="E1647">
        <v>24594</v>
      </c>
      <c r="F1647">
        <v>1</v>
      </c>
      <c r="G1647">
        <v>0</v>
      </c>
      <c r="H1647" s="1">
        <v>41618</v>
      </c>
      <c r="I1647">
        <v>94</v>
      </c>
      <c r="J1647">
        <v>1</v>
      </c>
      <c r="K1647">
        <v>3</v>
      </c>
      <c r="L1647">
        <v>6</v>
      </c>
      <c r="M1647">
        <v>10</v>
      </c>
      <c r="N1647">
        <v>0</v>
      </c>
      <c r="O1647">
        <v>9</v>
      </c>
      <c r="P1647">
        <v>1</v>
      </c>
      <c r="Q1647">
        <v>1</v>
      </c>
      <c r="R1647">
        <v>0</v>
      </c>
      <c r="S1647">
        <v>3</v>
      </c>
      <c r="T1647">
        <v>5</v>
      </c>
      <c r="U1647">
        <v>0</v>
      </c>
      <c r="V1647">
        <v>0</v>
      </c>
      <c r="W1647">
        <v>0</v>
      </c>
      <c r="X1647">
        <v>0</v>
      </c>
      <c r="Y1647">
        <v>0</v>
      </c>
      <c r="Z1647">
        <v>0</v>
      </c>
      <c r="AA1647">
        <v>3</v>
      </c>
      <c r="AB1647">
        <v>11</v>
      </c>
      <c r="AC1647">
        <v>0</v>
      </c>
    </row>
    <row r="1648" spans="1:29" ht="16.5" x14ac:dyDescent="0.3">
      <c r="A1648">
        <v>3091</v>
      </c>
      <c r="B1648">
        <v>1981</v>
      </c>
      <c r="C1648" t="s">
        <v>37</v>
      </c>
      <c r="D1648" t="s">
        <v>31</v>
      </c>
      <c r="E1648">
        <v>75774</v>
      </c>
      <c r="F1648">
        <v>1</v>
      </c>
      <c r="G1648">
        <v>0</v>
      </c>
      <c r="H1648" s="1">
        <v>41761</v>
      </c>
      <c r="I1648">
        <v>27</v>
      </c>
      <c r="J1648">
        <v>340</v>
      </c>
      <c r="K1648">
        <v>21</v>
      </c>
      <c r="L1648">
        <v>134</v>
      </c>
      <c r="M1648">
        <v>258</v>
      </c>
      <c r="N1648">
        <v>14</v>
      </c>
      <c r="O1648">
        <v>56</v>
      </c>
      <c r="P1648">
        <v>1</v>
      </c>
      <c r="Q1648">
        <v>7</v>
      </c>
      <c r="R1648">
        <v>5</v>
      </c>
      <c r="S1648">
        <v>8</v>
      </c>
      <c r="T1648">
        <v>4</v>
      </c>
      <c r="U1648">
        <v>0</v>
      </c>
      <c r="V1648">
        <v>0</v>
      </c>
      <c r="W1648">
        <v>0</v>
      </c>
      <c r="X1648">
        <v>0</v>
      </c>
      <c r="Y1648">
        <v>0</v>
      </c>
      <c r="Z1648">
        <v>0</v>
      </c>
      <c r="AA1648">
        <v>3</v>
      </c>
      <c r="AB1648">
        <v>11</v>
      </c>
      <c r="AC1648">
        <v>0</v>
      </c>
    </row>
    <row r="1649" spans="1:29" ht="16.5" x14ac:dyDescent="0.3">
      <c r="A1649">
        <v>10141</v>
      </c>
      <c r="B1649">
        <v>1960</v>
      </c>
      <c r="C1649" t="s">
        <v>34</v>
      </c>
      <c r="D1649" t="s">
        <v>35</v>
      </c>
      <c r="E1649">
        <v>39228</v>
      </c>
      <c r="F1649">
        <v>0</v>
      </c>
      <c r="G1649">
        <v>0</v>
      </c>
      <c r="H1649" s="1">
        <v>41404</v>
      </c>
      <c r="I1649">
        <v>1</v>
      </c>
      <c r="J1649">
        <v>7</v>
      </c>
      <c r="K1649">
        <v>1</v>
      </c>
      <c r="L1649">
        <v>6</v>
      </c>
      <c r="M1649">
        <v>0</v>
      </c>
      <c r="N1649">
        <v>3</v>
      </c>
      <c r="O1649">
        <v>3</v>
      </c>
      <c r="P1649">
        <v>1</v>
      </c>
      <c r="Q1649">
        <v>0</v>
      </c>
      <c r="R1649">
        <v>0</v>
      </c>
      <c r="S1649">
        <v>3</v>
      </c>
      <c r="T1649">
        <v>4</v>
      </c>
      <c r="U1649">
        <v>0</v>
      </c>
      <c r="V1649">
        <v>0</v>
      </c>
      <c r="W1649">
        <v>0</v>
      </c>
      <c r="X1649">
        <v>0</v>
      </c>
      <c r="Y1649">
        <v>0</v>
      </c>
      <c r="Z1649">
        <v>0</v>
      </c>
      <c r="AA1649">
        <v>3</v>
      </c>
      <c r="AB1649">
        <v>11</v>
      </c>
      <c r="AC1649">
        <v>0</v>
      </c>
    </row>
    <row r="1650" spans="1:29" ht="16.5" x14ac:dyDescent="0.3">
      <c r="A1650">
        <v>5177</v>
      </c>
      <c r="B1650">
        <v>1974</v>
      </c>
      <c r="C1650" t="s">
        <v>34</v>
      </c>
      <c r="D1650" t="s">
        <v>33</v>
      </c>
      <c r="E1650">
        <v>58494</v>
      </c>
      <c r="F1650">
        <v>0</v>
      </c>
      <c r="G1650">
        <v>1</v>
      </c>
      <c r="H1650" s="1">
        <v>41620</v>
      </c>
      <c r="I1650">
        <v>56</v>
      </c>
      <c r="J1650">
        <v>298</v>
      </c>
      <c r="K1650">
        <v>7</v>
      </c>
      <c r="L1650">
        <v>68</v>
      </c>
      <c r="M1650">
        <v>4</v>
      </c>
      <c r="N1650">
        <v>0</v>
      </c>
      <c r="O1650">
        <v>19</v>
      </c>
      <c r="P1650">
        <v>2</v>
      </c>
      <c r="Q1650">
        <v>6</v>
      </c>
      <c r="R1650">
        <v>2</v>
      </c>
      <c r="S1650">
        <v>6</v>
      </c>
      <c r="T1650">
        <v>6</v>
      </c>
      <c r="U1650">
        <v>0</v>
      </c>
      <c r="V1650">
        <v>0</v>
      </c>
      <c r="W1650">
        <v>0</v>
      </c>
      <c r="X1650">
        <v>0</v>
      </c>
      <c r="Y1650">
        <v>0</v>
      </c>
      <c r="Z1650">
        <v>0</v>
      </c>
      <c r="AA1650">
        <v>3</v>
      </c>
      <c r="AB1650">
        <v>11</v>
      </c>
      <c r="AC1650">
        <v>0</v>
      </c>
    </row>
    <row r="1651" spans="1:29" ht="16.5" x14ac:dyDescent="0.3">
      <c r="A1651">
        <v>7005</v>
      </c>
      <c r="B1651">
        <v>1981</v>
      </c>
      <c r="C1651" t="s">
        <v>29</v>
      </c>
      <c r="D1651" t="s">
        <v>30</v>
      </c>
      <c r="E1651">
        <v>58684</v>
      </c>
      <c r="F1651">
        <v>0</v>
      </c>
      <c r="G1651">
        <v>0</v>
      </c>
      <c r="H1651" s="1">
        <v>41806</v>
      </c>
      <c r="I1651">
        <v>71</v>
      </c>
      <c r="J1651">
        <v>479</v>
      </c>
      <c r="K1651">
        <v>35</v>
      </c>
      <c r="L1651">
        <v>179</v>
      </c>
      <c r="M1651">
        <v>28</v>
      </c>
      <c r="N1651">
        <v>7</v>
      </c>
      <c r="O1651">
        <v>85</v>
      </c>
      <c r="P1651">
        <v>1</v>
      </c>
      <c r="Q1651">
        <v>5</v>
      </c>
      <c r="R1651">
        <v>3</v>
      </c>
      <c r="S1651">
        <v>12</v>
      </c>
      <c r="T1651">
        <v>2</v>
      </c>
      <c r="U1651">
        <v>0</v>
      </c>
      <c r="V1651">
        <v>1</v>
      </c>
      <c r="W1651">
        <v>0</v>
      </c>
      <c r="X1651">
        <v>0</v>
      </c>
      <c r="Y1651">
        <v>0</v>
      </c>
      <c r="Z1651">
        <v>0</v>
      </c>
      <c r="AA1651">
        <v>3</v>
      </c>
      <c r="AB1651">
        <v>11</v>
      </c>
      <c r="AC1651">
        <v>0</v>
      </c>
    </row>
    <row r="1652" spans="1:29" ht="16.5" x14ac:dyDescent="0.3">
      <c r="A1652">
        <v>6409</v>
      </c>
      <c r="B1652">
        <v>1967</v>
      </c>
      <c r="C1652" t="s">
        <v>29</v>
      </c>
      <c r="D1652" t="s">
        <v>35</v>
      </c>
      <c r="E1652">
        <v>57136</v>
      </c>
      <c r="F1652">
        <v>0</v>
      </c>
      <c r="G1652">
        <v>0</v>
      </c>
      <c r="H1652" s="1">
        <v>41412</v>
      </c>
      <c r="I1652">
        <v>18</v>
      </c>
      <c r="J1652">
        <v>267</v>
      </c>
      <c r="K1652">
        <v>140</v>
      </c>
      <c r="L1652">
        <v>599</v>
      </c>
      <c r="M1652">
        <v>34</v>
      </c>
      <c r="N1652">
        <v>12</v>
      </c>
      <c r="O1652">
        <v>127</v>
      </c>
      <c r="P1652">
        <v>1</v>
      </c>
      <c r="Q1652">
        <v>7</v>
      </c>
      <c r="R1652">
        <v>5</v>
      </c>
      <c r="S1652">
        <v>7</v>
      </c>
      <c r="T1652">
        <v>6</v>
      </c>
      <c r="U1652">
        <v>0</v>
      </c>
      <c r="V1652">
        <v>0</v>
      </c>
      <c r="W1652">
        <v>0</v>
      </c>
      <c r="X1652">
        <v>0</v>
      </c>
      <c r="Y1652">
        <v>0</v>
      </c>
      <c r="Z1652">
        <v>0</v>
      </c>
      <c r="AA1652">
        <v>3</v>
      </c>
      <c r="AB1652">
        <v>11</v>
      </c>
      <c r="AC1652">
        <v>1</v>
      </c>
    </row>
    <row r="1653" spans="1:29" ht="16.5" x14ac:dyDescent="0.3">
      <c r="A1653">
        <v>7485</v>
      </c>
      <c r="B1653">
        <v>1950</v>
      </c>
      <c r="C1653" t="s">
        <v>32</v>
      </c>
      <c r="D1653" t="s">
        <v>38</v>
      </c>
      <c r="E1653">
        <v>56551</v>
      </c>
      <c r="F1653">
        <v>1</v>
      </c>
      <c r="G1653">
        <v>1</v>
      </c>
      <c r="H1653" s="1">
        <v>41766</v>
      </c>
      <c r="I1653">
        <v>48</v>
      </c>
      <c r="J1653">
        <v>67</v>
      </c>
      <c r="K1653">
        <v>4</v>
      </c>
      <c r="L1653">
        <v>32</v>
      </c>
      <c r="M1653">
        <v>17</v>
      </c>
      <c r="N1653">
        <v>2</v>
      </c>
      <c r="O1653">
        <v>16</v>
      </c>
      <c r="P1653">
        <v>3</v>
      </c>
      <c r="Q1653">
        <v>2</v>
      </c>
      <c r="R1653">
        <v>1</v>
      </c>
      <c r="S1653">
        <v>4</v>
      </c>
      <c r="T1653">
        <v>4</v>
      </c>
      <c r="U1653">
        <v>0</v>
      </c>
      <c r="V1653">
        <v>0</v>
      </c>
      <c r="W1653">
        <v>0</v>
      </c>
      <c r="X1653">
        <v>0</v>
      </c>
      <c r="Y1653">
        <v>0</v>
      </c>
      <c r="Z1653">
        <v>0</v>
      </c>
      <c r="AA1653">
        <v>3</v>
      </c>
      <c r="AB1653">
        <v>11</v>
      </c>
      <c r="AC1653">
        <v>0</v>
      </c>
    </row>
    <row r="1654" spans="1:29" ht="16.5" x14ac:dyDescent="0.3">
      <c r="A1654">
        <v>8079</v>
      </c>
      <c r="B1654">
        <v>1982</v>
      </c>
      <c r="C1654" t="s">
        <v>29</v>
      </c>
      <c r="D1654" t="s">
        <v>33</v>
      </c>
      <c r="E1654">
        <v>22448</v>
      </c>
      <c r="F1654">
        <v>1</v>
      </c>
      <c r="G1654">
        <v>0</v>
      </c>
      <c r="H1654" s="1">
        <v>41696</v>
      </c>
      <c r="I1654">
        <v>86</v>
      </c>
      <c r="J1654">
        <v>3</v>
      </c>
      <c r="K1654">
        <v>1</v>
      </c>
      <c r="L1654">
        <v>8</v>
      </c>
      <c r="M1654">
        <v>23</v>
      </c>
      <c r="N1654">
        <v>2</v>
      </c>
      <c r="O1654">
        <v>18</v>
      </c>
      <c r="P1654">
        <v>3</v>
      </c>
      <c r="Q1654">
        <v>2</v>
      </c>
      <c r="R1654">
        <v>1</v>
      </c>
      <c r="S1654">
        <v>3</v>
      </c>
      <c r="T1654">
        <v>3</v>
      </c>
      <c r="U1654">
        <v>0</v>
      </c>
      <c r="V1654">
        <v>0</v>
      </c>
      <c r="W1654">
        <v>0</v>
      </c>
      <c r="X1654">
        <v>0</v>
      </c>
      <c r="Y1654">
        <v>0</v>
      </c>
      <c r="Z1654">
        <v>0</v>
      </c>
      <c r="AA1654">
        <v>3</v>
      </c>
      <c r="AB1654">
        <v>11</v>
      </c>
      <c r="AC1654">
        <v>0</v>
      </c>
    </row>
    <row r="1655" spans="1:29" ht="16.5" x14ac:dyDescent="0.3">
      <c r="A1655">
        <v>8395</v>
      </c>
      <c r="B1655">
        <v>1961</v>
      </c>
      <c r="C1655" t="s">
        <v>29</v>
      </c>
      <c r="D1655" t="s">
        <v>30</v>
      </c>
      <c r="E1655">
        <v>82014</v>
      </c>
      <c r="F1655">
        <v>0</v>
      </c>
      <c r="G1655">
        <v>0</v>
      </c>
      <c r="H1655" s="1">
        <v>41141</v>
      </c>
      <c r="I1655">
        <v>48</v>
      </c>
      <c r="J1655">
        <v>980</v>
      </c>
      <c r="K1655">
        <v>37</v>
      </c>
      <c r="L1655">
        <v>265</v>
      </c>
      <c r="M1655">
        <v>35</v>
      </c>
      <c r="N1655">
        <v>163</v>
      </c>
      <c r="O1655">
        <v>31</v>
      </c>
      <c r="P1655">
        <v>1</v>
      </c>
      <c r="Q1655">
        <v>3</v>
      </c>
      <c r="R1655">
        <v>6</v>
      </c>
      <c r="S1655">
        <v>12</v>
      </c>
      <c r="T1655">
        <v>6</v>
      </c>
      <c r="U1655">
        <v>0</v>
      </c>
      <c r="V1655">
        <v>0</v>
      </c>
      <c r="W1655">
        <v>0</v>
      </c>
      <c r="X1655">
        <v>0</v>
      </c>
      <c r="Y1655">
        <v>0</v>
      </c>
      <c r="Z1655">
        <v>0</v>
      </c>
      <c r="AA1655">
        <v>3</v>
      </c>
      <c r="AB1655">
        <v>11</v>
      </c>
      <c r="AC1655">
        <v>1</v>
      </c>
    </row>
    <row r="1656" spans="1:29" ht="16.5" x14ac:dyDescent="0.3">
      <c r="A1656">
        <v>10352</v>
      </c>
      <c r="B1656">
        <v>1963</v>
      </c>
      <c r="C1656" t="s">
        <v>29</v>
      </c>
      <c r="D1656" t="s">
        <v>38</v>
      </c>
      <c r="E1656">
        <v>34213</v>
      </c>
      <c r="F1656">
        <v>1</v>
      </c>
      <c r="G1656">
        <v>1</v>
      </c>
      <c r="H1656" s="1">
        <v>41159</v>
      </c>
      <c r="I1656">
        <v>2</v>
      </c>
      <c r="J1656">
        <v>50</v>
      </c>
      <c r="K1656">
        <v>4</v>
      </c>
      <c r="L1656">
        <v>28</v>
      </c>
      <c r="M1656">
        <v>6</v>
      </c>
      <c r="N1656">
        <v>3</v>
      </c>
      <c r="O1656">
        <v>26</v>
      </c>
      <c r="P1656">
        <v>3</v>
      </c>
      <c r="Q1656">
        <v>3</v>
      </c>
      <c r="R1656">
        <v>1</v>
      </c>
      <c r="S1656">
        <v>2</v>
      </c>
      <c r="T1656">
        <v>9</v>
      </c>
      <c r="U1656">
        <v>0</v>
      </c>
      <c r="V1656">
        <v>0</v>
      </c>
      <c r="W1656">
        <v>0</v>
      </c>
      <c r="X1656">
        <v>0</v>
      </c>
      <c r="Y1656">
        <v>0</v>
      </c>
      <c r="Z1656">
        <v>0</v>
      </c>
      <c r="AA1656">
        <v>3</v>
      </c>
      <c r="AB1656">
        <v>11</v>
      </c>
      <c r="AC1656">
        <v>1</v>
      </c>
    </row>
    <row r="1657" spans="1:29" ht="16.5" x14ac:dyDescent="0.3">
      <c r="A1657">
        <v>4931</v>
      </c>
      <c r="B1657">
        <v>1977</v>
      </c>
      <c r="C1657" t="s">
        <v>29</v>
      </c>
      <c r="D1657" t="s">
        <v>31</v>
      </c>
      <c r="E1657">
        <v>157146</v>
      </c>
      <c r="F1657">
        <v>0</v>
      </c>
      <c r="G1657">
        <v>0</v>
      </c>
      <c r="H1657" s="1">
        <v>41393</v>
      </c>
      <c r="I1657">
        <v>13</v>
      </c>
      <c r="J1657">
        <v>1</v>
      </c>
      <c r="K1657">
        <v>0</v>
      </c>
      <c r="L1657">
        <v>1725</v>
      </c>
      <c r="M1657">
        <v>2</v>
      </c>
      <c r="N1657">
        <v>1</v>
      </c>
      <c r="O1657">
        <v>1</v>
      </c>
      <c r="P1657">
        <v>0</v>
      </c>
      <c r="Q1657">
        <v>0</v>
      </c>
      <c r="R1657">
        <v>28</v>
      </c>
      <c r="S1657">
        <v>0</v>
      </c>
      <c r="T1657">
        <v>1</v>
      </c>
      <c r="U1657">
        <v>0</v>
      </c>
      <c r="V1657">
        <v>0</v>
      </c>
      <c r="W1657">
        <v>0</v>
      </c>
      <c r="X1657">
        <v>0</v>
      </c>
      <c r="Y1657">
        <v>0</v>
      </c>
      <c r="Z1657">
        <v>0</v>
      </c>
      <c r="AA1657">
        <v>3</v>
      </c>
      <c r="AB1657">
        <v>11</v>
      </c>
      <c r="AC1657">
        <v>0</v>
      </c>
    </row>
    <row r="1658" spans="1:29" ht="16.5" x14ac:dyDescent="0.3">
      <c r="A1658">
        <v>13</v>
      </c>
      <c r="B1658">
        <v>1947</v>
      </c>
      <c r="C1658" t="s">
        <v>32</v>
      </c>
      <c r="D1658" t="s">
        <v>38</v>
      </c>
      <c r="E1658">
        <v>25358</v>
      </c>
      <c r="F1658">
        <v>0</v>
      </c>
      <c r="G1658">
        <v>1</v>
      </c>
      <c r="H1658" s="1">
        <v>41477</v>
      </c>
      <c r="I1658">
        <v>57</v>
      </c>
      <c r="J1658">
        <v>19</v>
      </c>
      <c r="K1658">
        <v>0</v>
      </c>
      <c r="L1658">
        <v>5</v>
      </c>
      <c r="M1658">
        <v>0</v>
      </c>
      <c r="N1658">
        <v>0</v>
      </c>
      <c r="O1658">
        <v>8</v>
      </c>
      <c r="P1658">
        <v>2</v>
      </c>
      <c r="Q1658">
        <v>1</v>
      </c>
      <c r="R1658">
        <v>0</v>
      </c>
      <c r="S1658">
        <v>3</v>
      </c>
      <c r="T1658">
        <v>6</v>
      </c>
      <c r="U1658">
        <v>0</v>
      </c>
      <c r="V1658">
        <v>0</v>
      </c>
      <c r="W1658">
        <v>0</v>
      </c>
      <c r="X1658">
        <v>0</v>
      </c>
      <c r="Y1658">
        <v>0</v>
      </c>
      <c r="Z1658">
        <v>0</v>
      </c>
      <c r="AA1658">
        <v>3</v>
      </c>
      <c r="AB1658">
        <v>11</v>
      </c>
      <c r="AC1658">
        <v>0</v>
      </c>
    </row>
    <row r="1659" spans="1:29" ht="16.5" x14ac:dyDescent="0.3">
      <c r="A1659">
        <v>1834</v>
      </c>
      <c r="B1659">
        <v>1978</v>
      </c>
      <c r="C1659" t="s">
        <v>34</v>
      </c>
      <c r="D1659" t="s">
        <v>30</v>
      </c>
      <c r="E1659">
        <v>35544</v>
      </c>
      <c r="F1659">
        <v>1</v>
      </c>
      <c r="G1659">
        <v>0</v>
      </c>
      <c r="H1659" s="1">
        <v>41706</v>
      </c>
      <c r="I1659">
        <v>77</v>
      </c>
      <c r="J1659">
        <v>30</v>
      </c>
      <c r="K1659">
        <v>5</v>
      </c>
      <c r="L1659">
        <v>23</v>
      </c>
      <c r="M1659">
        <v>4</v>
      </c>
      <c r="N1659">
        <v>1</v>
      </c>
      <c r="O1659">
        <v>4</v>
      </c>
      <c r="P1659">
        <v>1</v>
      </c>
      <c r="Q1659">
        <v>2</v>
      </c>
      <c r="R1659">
        <v>0</v>
      </c>
      <c r="S1659">
        <v>3</v>
      </c>
      <c r="T1659">
        <v>7</v>
      </c>
      <c r="U1659">
        <v>0</v>
      </c>
      <c r="V1659">
        <v>0</v>
      </c>
      <c r="W1659">
        <v>0</v>
      </c>
      <c r="X1659">
        <v>0</v>
      </c>
      <c r="Y1659">
        <v>0</v>
      </c>
      <c r="Z1659">
        <v>0</v>
      </c>
      <c r="AA1659">
        <v>3</v>
      </c>
      <c r="AB1659">
        <v>11</v>
      </c>
      <c r="AC1659">
        <v>0</v>
      </c>
    </row>
    <row r="1660" spans="1:29" ht="16.5" x14ac:dyDescent="0.3">
      <c r="A1660">
        <v>2285</v>
      </c>
      <c r="B1660">
        <v>1954</v>
      </c>
      <c r="C1660" t="s">
        <v>34</v>
      </c>
      <c r="D1660" t="s">
        <v>31</v>
      </c>
      <c r="E1660">
        <v>36634</v>
      </c>
      <c r="F1660">
        <v>0</v>
      </c>
      <c r="G1660">
        <v>1</v>
      </c>
      <c r="H1660" s="1">
        <v>41422</v>
      </c>
      <c r="I1660">
        <v>0</v>
      </c>
      <c r="J1660">
        <v>213</v>
      </c>
      <c r="K1660">
        <v>9</v>
      </c>
      <c r="L1660">
        <v>76</v>
      </c>
      <c r="M1660">
        <v>4</v>
      </c>
      <c r="N1660">
        <v>3</v>
      </c>
      <c r="O1660">
        <v>30</v>
      </c>
      <c r="P1660">
        <v>3</v>
      </c>
      <c r="Q1660">
        <v>5</v>
      </c>
      <c r="R1660">
        <v>2</v>
      </c>
      <c r="S1660">
        <v>5</v>
      </c>
      <c r="T1660">
        <v>7</v>
      </c>
      <c r="U1660">
        <v>0</v>
      </c>
      <c r="V1660">
        <v>0</v>
      </c>
      <c r="W1660">
        <v>0</v>
      </c>
      <c r="X1660">
        <v>0</v>
      </c>
      <c r="Y1660">
        <v>0</v>
      </c>
      <c r="Z1660">
        <v>0</v>
      </c>
      <c r="AA1660">
        <v>3</v>
      </c>
      <c r="AB1660">
        <v>11</v>
      </c>
      <c r="AC1660">
        <v>0</v>
      </c>
    </row>
    <row r="1661" spans="1:29" ht="16.5" x14ac:dyDescent="0.3">
      <c r="A1661">
        <v>2295</v>
      </c>
      <c r="B1661">
        <v>1954</v>
      </c>
      <c r="C1661" t="s">
        <v>32</v>
      </c>
      <c r="D1661" t="s">
        <v>33</v>
      </c>
      <c r="E1661">
        <v>62670</v>
      </c>
      <c r="F1661">
        <v>0</v>
      </c>
      <c r="G1661">
        <v>1</v>
      </c>
      <c r="H1661" s="1">
        <v>41672</v>
      </c>
      <c r="I1661">
        <v>57</v>
      </c>
      <c r="J1661">
        <v>539</v>
      </c>
      <c r="K1661">
        <v>30</v>
      </c>
      <c r="L1661">
        <v>92</v>
      </c>
      <c r="M1661">
        <v>80</v>
      </c>
      <c r="N1661">
        <v>46</v>
      </c>
      <c r="O1661">
        <v>38</v>
      </c>
      <c r="P1661">
        <v>1</v>
      </c>
      <c r="Q1661">
        <v>5</v>
      </c>
      <c r="R1661">
        <v>3</v>
      </c>
      <c r="S1661">
        <v>13</v>
      </c>
      <c r="T1661">
        <v>3</v>
      </c>
      <c r="U1661">
        <v>0</v>
      </c>
      <c r="V1661">
        <v>0</v>
      </c>
      <c r="W1661">
        <v>0</v>
      </c>
      <c r="X1661">
        <v>0</v>
      </c>
      <c r="Y1661">
        <v>0</v>
      </c>
      <c r="Z1661">
        <v>0</v>
      </c>
      <c r="AA1661">
        <v>3</v>
      </c>
      <c r="AB1661">
        <v>11</v>
      </c>
      <c r="AC1661">
        <v>0</v>
      </c>
    </row>
    <row r="1662" spans="1:29" ht="16.5" x14ac:dyDescent="0.3">
      <c r="A1662">
        <v>1378</v>
      </c>
      <c r="B1662">
        <v>1972</v>
      </c>
      <c r="C1662" t="s">
        <v>37</v>
      </c>
      <c r="D1662" t="s">
        <v>31</v>
      </c>
      <c r="E1662">
        <v>50334</v>
      </c>
      <c r="F1662">
        <v>0</v>
      </c>
      <c r="G1662">
        <v>1</v>
      </c>
      <c r="H1662" s="1">
        <v>41479</v>
      </c>
      <c r="I1662">
        <v>24</v>
      </c>
      <c r="J1662">
        <v>284</v>
      </c>
      <c r="K1662">
        <v>16</v>
      </c>
      <c r="L1662">
        <v>160</v>
      </c>
      <c r="M1662">
        <v>84</v>
      </c>
      <c r="N1662">
        <v>16</v>
      </c>
      <c r="O1662">
        <v>134</v>
      </c>
      <c r="P1662">
        <v>6</v>
      </c>
      <c r="Q1662">
        <v>7</v>
      </c>
      <c r="R1662">
        <v>4</v>
      </c>
      <c r="S1662">
        <v>6</v>
      </c>
      <c r="T1662">
        <v>6</v>
      </c>
      <c r="U1662">
        <v>0</v>
      </c>
      <c r="V1662">
        <v>0</v>
      </c>
      <c r="W1662">
        <v>0</v>
      </c>
      <c r="X1662">
        <v>0</v>
      </c>
      <c r="Y1662">
        <v>0</v>
      </c>
      <c r="Z1662">
        <v>0</v>
      </c>
      <c r="AA1662">
        <v>3</v>
      </c>
      <c r="AB1662">
        <v>11</v>
      </c>
      <c r="AC1662">
        <v>0</v>
      </c>
    </row>
    <row r="1663" spans="1:29" ht="16.5" x14ac:dyDescent="0.3">
      <c r="A1663">
        <v>2781</v>
      </c>
      <c r="B1663">
        <v>1981</v>
      </c>
      <c r="C1663" t="s">
        <v>29</v>
      </c>
      <c r="D1663" t="s">
        <v>30</v>
      </c>
      <c r="E1663">
        <v>72066</v>
      </c>
      <c r="F1663">
        <v>0</v>
      </c>
      <c r="G1663">
        <v>0</v>
      </c>
      <c r="H1663" s="1">
        <v>41813</v>
      </c>
      <c r="I1663">
        <v>55</v>
      </c>
      <c r="J1663">
        <v>1003</v>
      </c>
      <c r="K1663">
        <v>34</v>
      </c>
      <c r="L1663">
        <v>536</v>
      </c>
      <c r="M1663">
        <v>134</v>
      </c>
      <c r="N1663">
        <v>51</v>
      </c>
      <c r="O1663">
        <v>34</v>
      </c>
      <c r="P1663">
        <v>1</v>
      </c>
      <c r="Q1663">
        <v>4</v>
      </c>
      <c r="R1663">
        <v>6</v>
      </c>
      <c r="S1663">
        <v>6</v>
      </c>
      <c r="T1663">
        <v>2</v>
      </c>
      <c r="U1663">
        <v>0</v>
      </c>
      <c r="V1663">
        <v>0</v>
      </c>
      <c r="W1663">
        <v>1</v>
      </c>
      <c r="X1663">
        <v>1</v>
      </c>
      <c r="Y1663">
        <v>0</v>
      </c>
      <c r="Z1663">
        <v>0</v>
      </c>
      <c r="AA1663">
        <v>3</v>
      </c>
      <c r="AB1663">
        <v>11</v>
      </c>
      <c r="AC1663">
        <v>1</v>
      </c>
    </row>
    <row r="1664" spans="1:29" ht="16.5" x14ac:dyDescent="0.3">
      <c r="A1664">
        <v>1165</v>
      </c>
      <c r="B1664">
        <v>1958</v>
      </c>
      <c r="C1664" t="s">
        <v>32</v>
      </c>
      <c r="D1664" t="s">
        <v>30</v>
      </c>
      <c r="E1664">
        <v>50729</v>
      </c>
      <c r="F1664">
        <v>1</v>
      </c>
      <c r="G1664">
        <v>1</v>
      </c>
      <c r="H1664" s="1">
        <v>41396</v>
      </c>
      <c r="I1664">
        <v>62</v>
      </c>
      <c r="J1664">
        <v>239</v>
      </c>
      <c r="K1664">
        <v>13</v>
      </c>
      <c r="L1664">
        <v>143</v>
      </c>
      <c r="M1664">
        <v>45</v>
      </c>
      <c r="N1664">
        <v>4</v>
      </c>
      <c r="O1664">
        <v>52</v>
      </c>
      <c r="P1664">
        <v>9</v>
      </c>
      <c r="Q1664">
        <v>6</v>
      </c>
      <c r="R1664">
        <v>2</v>
      </c>
      <c r="S1664">
        <v>7</v>
      </c>
      <c r="T1664">
        <v>6</v>
      </c>
      <c r="U1664">
        <v>0</v>
      </c>
      <c r="V1664">
        <v>0</v>
      </c>
      <c r="W1664">
        <v>0</v>
      </c>
      <c r="X1664">
        <v>0</v>
      </c>
      <c r="Y1664">
        <v>0</v>
      </c>
      <c r="Z1664">
        <v>0</v>
      </c>
      <c r="AA1664">
        <v>3</v>
      </c>
      <c r="AB1664">
        <v>11</v>
      </c>
      <c r="AC1664">
        <v>0</v>
      </c>
    </row>
    <row r="1665" spans="1:29" ht="16.5" x14ac:dyDescent="0.3">
      <c r="A1665">
        <v>1404</v>
      </c>
      <c r="B1665">
        <v>1968</v>
      </c>
      <c r="C1665" t="s">
        <v>29</v>
      </c>
      <c r="D1665" t="s">
        <v>31</v>
      </c>
      <c r="E1665">
        <v>34916</v>
      </c>
      <c r="F1665">
        <v>2</v>
      </c>
      <c r="G1665">
        <v>0</v>
      </c>
      <c r="H1665" s="1">
        <v>41409</v>
      </c>
      <c r="I1665">
        <v>89</v>
      </c>
      <c r="J1665">
        <v>51</v>
      </c>
      <c r="K1665">
        <v>23</v>
      </c>
      <c r="L1665">
        <v>82</v>
      </c>
      <c r="M1665">
        <v>33</v>
      </c>
      <c r="N1665">
        <v>0</v>
      </c>
      <c r="O1665">
        <v>42</v>
      </c>
      <c r="P1665">
        <v>4</v>
      </c>
      <c r="Q1665">
        <v>5</v>
      </c>
      <c r="R1665">
        <v>1</v>
      </c>
      <c r="S1665">
        <v>3</v>
      </c>
      <c r="T1665">
        <v>9</v>
      </c>
      <c r="U1665">
        <v>0</v>
      </c>
      <c r="V1665">
        <v>0</v>
      </c>
      <c r="W1665">
        <v>0</v>
      </c>
      <c r="X1665">
        <v>0</v>
      </c>
      <c r="Y1665">
        <v>0</v>
      </c>
      <c r="Z1665">
        <v>0</v>
      </c>
      <c r="AA1665">
        <v>3</v>
      </c>
      <c r="AB1665">
        <v>11</v>
      </c>
      <c r="AC1665">
        <v>0</v>
      </c>
    </row>
    <row r="1666" spans="1:29" ht="16.5" x14ac:dyDescent="0.3">
      <c r="A1666">
        <v>6457</v>
      </c>
      <c r="B1666">
        <v>1976</v>
      </c>
      <c r="C1666" t="s">
        <v>29</v>
      </c>
      <c r="D1666" t="s">
        <v>35</v>
      </c>
      <c r="E1666">
        <v>64892</v>
      </c>
      <c r="F1666">
        <v>0</v>
      </c>
      <c r="G1666">
        <v>1</v>
      </c>
      <c r="H1666" s="1">
        <v>41788</v>
      </c>
      <c r="I1666">
        <v>77</v>
      </c>
      <c r="J1666">
        <v>527</v>
      </c>
      <c r="K1666">
        <v>24</v>
      </c>
      <c r="L1666">
        <v>230</v>
      </c>
      <c r="M1666">
        <v>32</v>
      </c>
      <c r="N1666">
        <v>24</v>
      </c>
      <c r="O1666">
        <v>65</v>
      </c>
      <c r="P1666">
        <v>2</v>
      </c>
      <c r="Q1666">
        <v>6</v>
      </c>
      <c r="R1666">
        <v>4</v>
      </c>
      <c r="S1666">
        <v>12</v>
      </c>
      <c r="T1666">
        <v>4</v>
      </c>
      <c r="U1666">
        <v>0</v>
      </c>
      <c r="V1666">
        <v>0</v>
      </c>
      <c r="W1666">
        <v>0</v>
      </c>
      <c r="X1666">
        <v>0</v>
      </c>
      <c r="Y1666">
        <v>0</v>
      </c>
      <c r="Z1666">
        <v>0</v>
      </c>
      <c r="AA1666">
        <v>3</v>
      </c>
      <c r="AB1666">
        <v>11</v>
      </c>
      <c r="AC1666">
        <v>0</v>
      </c>
    </row>
    <row r="1667" spans="1:29" ht="16.5" x14ac:dyDescent="0.3">
      <c r="A1667">
        <v>2639</v>
      </c>
      <c r="B1667">
        <v>1966</v>
      </c>
      <c r="C1667" t="s">
        <v>29</v>
      </c>
      <c r="D1667" t="s">
        <v>30</v>
      </c>
      <c r="E1667">
        <v>43602</v>
      </c>
      <c r="F1667">
        <v>1</v>
      </c>
      <c r="G1667">
        <v>1</v>
      </c>
      <c r="H1667" s="1">
        <v>41649</v>
      </c>
      <c r="I1667">
        <v>45</v>
      </c>
      <c r="J1667">
        <v>19</v>
      </c>
      <c r="K1667">
        <v>5</v>
      </c>
      <c r="L1667">
        <v>12</v>
      </c>
      <c r="M1667">
        <v>10</v>
      </c>
      <c r="N1667">
        <v>3</v>
      </c>
      <c r="O1667">
        <v>19</v>
      </c>
      <c r="P1667">
        <v>3</v>
      </c>
      <c r="Q1667">
        <v>3</v>
      </c>
      <c r="R1667">
        <v>1</v>
      </c>
      <c r="S1667">
        <v>2</v>
      </c>
      <c r="T1667">
        <v>6</v>
      </c>
      <c r="U1667">
        <v>0</v>
      </c>
      <c r="V1667">
        <v>0</v>
      </c>
      <c r="W1667">
        <v>0</v>
      </c>
      <c r="X1667">
        <v>0</v>
      </c>
      <c r="Y1667">
        <v>0</v>
      </c>
      <c r="Z1667">
        <v>0</v>
      </c>
      <c r="AA1667">
        <v>3</v>
      </c>
      <c r="AB1667">
        <v>11</v>
      </c>
      <c r="AC1667">
        <v>0</v>
      </c>
    </row>
    <row r="1668" spans="1:29" ht="16.5" x14ac:dyDescent="0.3">
      <c r="A1668">
        <v>8299</v>
      </c>
      <c r="B1668">
        <v>1989</v>
      </c>
      <c r="C1668" t="s">
        <v>32</v>
      </c>
      <c r="D1668" t="s">
        <v>30</v>
      </c>
      <c r="E1668">
        <v>33996</v>
      </c>
      <c r="F1668">
        <v>0</v>
      </c>
      <c r="G1668">
        <v>0</v>
      </c>
      <c r="H1668" s="1">
        <v>41528</v>
      </c>
      <c r="I1668">
        <v>46</v>
      </c>
      <c r="J1668">
        <v>40</v>
      </c>
      <c r="K1668">
        <v>2</v>
      </c>
      <c r="L1668">
        <v>15</v>
      </c>
      <c r="M1668">
        <v>8</v>
      </c>
      <c r="N1668">
        <v>0</v>
      </c>
      <c r="O1668">
        <v>6</v>
      </c>
      <c r="P1668">
        <v>1</v>
      </c>
      <c r="Q1668">
        <v>1</v>
      </c>
      <c r="R1668">
        <v>1</v>
      </c>
      <c r="S1668">
        <v>3</v>
      </c>
      <c r="T1668">
        <v>4</v>
      </c>
      <c r="U1668">
        <v>0</v>
      </c>
      <c r="V1668">
        <v>0</v>
      </c>
      <c r="W1668">
        <v>0</v>
      </c>
      <c r="X1668">
        <v>0</v>
      </c>
      <c r="Y1668">
        <v>0</v>
      </c>
      <c r="Z1668">
        <v>0</v>
      </c>
      <c r="AA1668">
        <v>3</v>
      </c>
      <c r="AB1668">
        <v>11</v>
      </c>
      <c r="AC1668">
        <v>0</v>
      </c>
    </row>
    <row r="1669" spans="1:29" ht="16.5" x14ac:dyDescent="0.3">
      <c r="A1669">
        <v>6437</v>
      </c>
      <c r="B1669">
        <v>1985</v>
      </c>
      <c r="C1669" t="s">
        <v>37</v>
      </c>
      <c r="D1669" t="s">
        <v>30</v>
      </c>
      <c r="E1669">
        <v>41473</v>
      </c>
      <c r="F1669">
        <v>1</v>
      </c>
      <c r="G1669">
        <v>0</v>
      </c>
      <c r="H1669" s="1">
        <v>41444</v>
      </c>
      <c r="I1669">
        <v>80</v>
      </c>
      <c r="J1669">
        <v>21</v>
      </c>
      <c r="K1669">
        <v>8</v>
      </c>
      <c r="L1669">
        <v>20</v>
      </c>
      <c r="M1669">
        <v>15</v>
      </c>
      <c r="N1669">
        <v>3</v>
      </c>
      <c r="O1669">
        <v>9</v>
      </c>
      <c r="P1669">
        <v>1</v>
      </c>
      <c r="Q1669">
        <v>2</v>
      </c>
      <c r="R1669">
        <v>0</v>
      </c>
      <c r="S1669">
        <v>3</v>
      </c>
      <c r="T1669">
        <v>7</v>
      </c>
      <c r="U1669">
        <v>0</v>
      </c>
      <c r="V1669">
        <v>0</v>
      </c>
      <c r="W1669">
        <v>0</v>
      </c>
      <c r="X1669">
        <v>0</v>
      </c>
      <c r="Y1669">
        <v>0</v>
      </c>
      <c r="Z1669">
        <v>0</v>
      </c>
      <c r="AA1669">
        <v>3</v>
      </c>
      <c r="AB1669">
        <v>11</v>
      </c>
      <c r="AC1669">
        <v>0</v>
      </c>
    </row>
    <row r="1670" spans="1:29" ht="16.5" x14ac:dyDescent="0.3">
      <c r="A1670">
        <v>6912</v>
      </c>
      <c r="B1670">
        <v>1967</v>
      </c>
      <c r="C1670" t="s">
        <v>32</v>
      </c>
      <c r="D1670" t="s">
        <v>33</v>
      </c>
      <c r="E1670">
        <v>63246</v>
      </c>
      <c r="F1670">
        <v>0</v>
      </c>
      <c r="G1670">
        <v>2</v>
      </c>
      <c r="H1670" s="1">
        <v>41506</v>
      </c>
      <c r="I1670">
        <v>60</v>
      </c>
      <c r="J1670">
        <v>593</v>
      </c>
      <c r="K1670">
        <v>30</v>
      </c>
      <c r="L1670">
        <v>91</v>
      </c>
      <c r="M1670">
        <v>29</v>
      </c>
      <c r="N1670">
        <v>22</v>
      </c>
      <c r="O1670">
        <v>7</v>
      </c>
      <c r="P1670">
        <v>1</v>
      </c>
      <c r="Q1670">
        <v>6</v>
      </c>
      <c r="R1670">
        <v>3</v>
      </c>
      <c r="S1670">
        <v>12</v>
      </c>
      <c r="T1670">
        <v>4</v>
      </c>
      <c r="U1670">
        <v>0</v>
      </c>
      <c r="V1670">
        <v>0</v>
      </c>
      <c r="W1670">
        <v>0</v>
      </c>
      <c r="X1670">
        <v>0</v>
      </c>
      <c r="Y1670">
        <v>0</v>
      </c>
      <c r="Z1670">
        <v>0</v>
      </c>
      <c r="AA1670">
        <v>3</v>
      </c>
      <c r="AB1670">
        <v>11</v>
      </c>
      <c r="AC1670">
        <v>0</v>
      </c>
    </row>
    <row r="1671" spans="1:29" ht="16.5" x14ac:dyDescent="0.3">
      <c r="A1671">
        <v>7327</v>
      </c>
      <c r="B1671">
        <v>1959</v>
      </c>
      <c r="C1671" t="s">
        <v>32</v>
      </c>
      <c r="D1671" t="s">
        <v>33</v>
      </c>
      <c r="E1671">
        <v>36732</v>
      </c>
      <c r="F1671">
        <v>1</v>
      </c>
      <c r="G1671">
        <v>1</v>
      </c>
      <c r="H1671" s="1">
        <v>41637</v>
      </c>
      <c r="I1671">
        <v>71</v>
      </c>
      <c r="J1671">
        <v>21</v>
      </c>
      <c r="K1671">
        <v>5</v>
      </c>
      <c r="L1671">
        <v>3</v>
      </c>
      <c r="M1671">
        <v>10</v>
      </c>
      <c r="N1671">
        <v>1</v>
      </c>
      <c r="O1671">
        <v>7</v>
      </c>
      <c r="P1671">
        <v>3</v>
      </c>
      <c r="Q1671">
        <v>1</v>
      </c>
      <c r="R1671">
        <v>1</v>
      </c>
      <c r="S1671">
        <v>4</v>
      </c>
      <c r="T1671">
        <v>2</v>
      </c>
      <c r="U1671">
        <v>0</v>
      </c>
      <c r="V1671">
        <v>0</v>
      </c>
      <c r="W1671">
        <v>0</v>
      </c>
      <c r="X1671">
        <v>0</v>
      </c>
      <c r="Y1671">
        <v>0</v>
      </c>
      <c r="Z1671">
        <v>0</v>
      </c>
      <c r="AA1671">
        <v>3</v>
      </c>
      <c r="AB1671">
        <v>11</v>
      </c>
      <c r="AC1671">
        <v>0</v>
      </c>
    </row>
    <row r="1672" spans="1:29" ht="16.5" x14ac:dyDescent="0.3">
      <c r="A1672">
        <v>5299</v>
      </c>
      <c r="B1672">
        <v>1970</v>
      </c>
      <c r="C1672" t="s">
        <v>32</v>
      </c>
      <c r="D1672" t="s">
        <v>33</v>
      </c>
      <c r="E1672">
        <v>69084</v>
      </c>
      <c r="F1672">
        <v>1</v>
      </c>
      <c r="G1672">
        <v>0</v>
      </c>
      <c r="H1672" s="1">
        <v>41597</v>
      </c>
      <c r="I1672">
        <v>43</v>
      </c>
      <c r="J1672">
        <v>1181</v>
      </c>
      <c r="K1672">
        <v>107</v>
      </c>
      <c r="L1672">
        <v>199</v>
      </c>
      <c r="M1672">
        <v>39</v>
      </c>
      <c r="N1672">
        <v>30</v>
      </c>
      <c r="O1672">
        <v>30</v>
      </c>
      <c r="P1672">
        <v>2</v>
      </c>
      <c r="Q1672">
        <v>7</v>
      </c>
      <c r="R1672">
        <v>3</v>
      </c>
      <c r="S1672">
        <v>13</v>
      </c>
      <c r="T1672">
        <v>8</v>
      </c>
      <c r="U1672">
        <v>0</v>
      </c>
      <c r="V1672">
        <v>0</v>
      </c>
      <c r="W1672">
        <v>0</v>
      </c>
      <c r="X1672">
        <v>0</v>
      </c>
      <c r="Y1672">
        <v>0</v>
      </c>
      <c r="Z1672">
        <v>0</v>
      </c>
      <c r="AA1672">
        <v>3</v>
      </c>
      <c r="AB1672">
        <v>11</v>
      </c>
      <c r="AC1672">
        <v>0</v>
      </c>
    </row>
    <row r="1673" spans="1:29" ht="16.5" x14ac:dyDescent="0.3">
      <c r="A1673">
        <v>4127</v>
      </c>
      <c r="B1673">
        <v>1967</v>
      </c>
      <c r="C1673" t="s">
        <v>32</v>
      </c>
      <c r="D1673" t="s">
        <v>33</v>
      </c>
      <c r="E1673">
        <v>77766</v>
      </c>
      <c r="F1673">
        <v>0</v>
      </c>
      <c r="G1673">
        <v>1</v>
      </c>
      <c r="H1673" s="1">
        <v>41327</v>
      </c>
      <c r="I1673">
        <v>97</v>
      </c>
      <c r="J1673">
        <v>1004</v>
      </c>
      <c r="K1673">
        <v>59</v>
      </c>
      <c r="L1673">
        <v>265</v>
      </c>
      <c r="M1673">
        <v>115</v>
      </c>
      <c r="N1673">
        <v>59</v>
      </c>
      <c r="O1673">
        <v>27</v>
      </c>
      <c r="P1673">
        <v>2</v>
      </c>
      <c r="Q1673">
        <v>11</v>
      </c>
      <c r="R1673">
        <v>10</v>
      </c>
      <c r="S1673">
        <v>11</v>
      </c>
      <c r="T1673">
        <v>6</v>
      </c>
      <c r="U1673">
        <v>1</v>
      </c>
      <c r="V1673">
        <v>0</v>
      </c>
      <c r="W1673">
        <v>0</v>
      </c>
      <c r="X1673">
        <v>0</v>
      </c>
      <c r="Y1673">
        <v>0</v>
      </c>
      <c r="Z1673">
        <v>0</v>
      </c>
      <c r="AA1673">
        <v>3</v>
      </c>
      <c r="AB1673">
        <v>11</v>
      </c>
      <c r="AC1673">
        <v>1</v>
      </c>
    </row>
    <row r="1674" spans="1:29" ht="16.5" x14ac:dyDescent="0.3">
      <c r="A1674">
        <v>8143</v>
      </c>
      <c r="B1674">
        <v>1985</v>
      </c>
      <c r="C1674" t="s">
        <v>32</v>
      </c>
      <c r="D1674" t="s">
        <v>30</v>
      </c>
      <c r="E1674">
        <v>37929</v>
      </c>
      <c r="F1674">
        <v>0</v>
      </c>
      <c r="G1674">
        <v>0</v>
      </c>
      <c r="H1674" s="1">
        <v>41485</v>
      </c>
      <c r="I1674">
        <v>49</v>
      </c>
      <c r="J1674">
        <v>202</v>
      </c>
      <c r="K1674">
        <v>2</v>
      </c>
      <c r="L1674">
        <v>46</v>
      </c>
      <c r="M1674">
        <v>3</v>
      </c>
      <c r="N1674">
        <v>2</v>
      </c>
      <c r="O1674">
        <v>10</v>
      </c>
      <c r="P1674">
        <v>2</v>
      </c>
      <c r="Q1674">
        <v>4</v>
      </c>
      <c r="R1674">
        <v>2</v>
      </c>
      <c r="S1674">
        <v>5</v>
      </c>
      <c r="T1674">
        <v>7</v>
      </c>
      <c r="U1674">
        <v>0</v>
      </c>
      <c r="V1674">
        <v>1</v>
      </c>
      <c r="W1674">
        <v>0</v>
      </c>
      <c r="X1674">
        <v>1</v>
      </c>
      <c r="Y1674">
        <v>0</v>
      </c>
      <c r="Z1674">
        <v>0</v>
      </c>
      <c r="AA1674">
        <v>3</v>
      </c>
      <c r="AB1674">
        <v>11</v>
      </c>
      <c r="AC1674">
        <v>1</v>
      </c>
    </row>
    <row r="1675" spans="1:29" ht="16.5" x14ac:dyDescent="0.3">
      <c r="A1675">
        <v>1964</v>
      </c>
      <c r="B1675">
        <v>1951</v>
      </c>
      <c r="C1675" t="s">
        <v>29</v>
      </c>
      <c r="D1675" t="s">
        <v>31</v>
      </c>
      <c r="E1675">
        <v>86610</v>
      </c>
      <c r="F1675">
        <v>0</v>
      </c>
      <c r="G1675">
        <v>0</v>
      </c>
      <c r="H1675" s="1">
        <v>41522</v>
      </c>
      <c r="I1675">
        <v>66</v>
      </c>
      <c r="J1675">
        <v>446</v>
      </c>
      <c r="K1675">
        <v>107</v>
      </c>
      <c r="L1675">
        <v>768</v>
      </c>
      <c r="M1675">
        <v>33</v>
      </c>
      <c r="N1675">
        <v>196</v>
      </c>
      <c r="O1675">
        <v>53</v>
      </c>
      <c r="P1675">
        <v>1</v>
      </c>
      <c r="Q1675">
        <v>5</v>
      </c>
      <c r="R1675">
        <v>6</v>
      </c>
      <c r="S1675">
        <v>6</v>
      </c>
      <c r="T1675">
        <v>2</v>
      </c>
      <c r="U1675">
        <v>0</v>
      </c>
      <c r="V1675">
        <v>0</v>
      </c>
      <c r="W1675">
        <v>0</v>
      </c>
      <c r="X1675">
        <v>0</v>
      </c>
      <c r="Y1675">
        <v>0</v>
      </c>
      <c r="Z1675">
        <v>0</v>
      </c>
      <c r="AA1675">
        <v>3</v>
      </c>
      <c r="AB1675">
        <v>11</v>
      </c>
      <c r="AC1675">
        <v>0</v>
      </c>
    </row>
    <row r="1676" spans="1:29" ht="16.5" x14ac:dyDescent="0.3">
      <c r="A1676">
        <v>3690</v>
      </c>
      <c r="B1676">
        <v>1986</v>
      </c>
      <c r="C1676" t="s">
        <v>34</v>
      </c>
      <c r="D1676" t="s">
        <v>33</v>
      </c>
      <c r="E1676">
        <v>80141</v>
      </c>
      <c r="F1676">
        <v>0</v>
      </c>
      <c r="G1676">
        <v>0</v>
      </c>
      <c r="H1676" s="1">
        <v>41285</v>
      </c>
      <c r="I1676">
        <v>20</v>
      </c>
      <c r="J1676">
        <v>1184</v>
      </c>
      <c r="K1676">
        <v>102</v>
      </c>
      <c r="L1676">
        <v>673</v>
      </c>
      <c r="M1676">
        <v>52</v>
      </c>
      <c r="N1676">
        <v>40</v>
      </c>
      <c r="O1676">
        <v>40</v>
      </c>
      <c r="P1676">
        <v>1</v>
      </c>
      <c r="Q1676">
        <v>7</v>
      </c>
      <c r="R1676">
        <v>4</v>
      </c>
      <c r="S1676">
        <v>10</v>
      </c>
      <c r="T1676">
        <v>6</v>
      </c>
      <c r="U1676">
        <v>0</v>
      </c>
      <c r="V1676">
        <v>0</v>
      </c>
      <c r="W1676">
        <v>1</v>
      </c>
      <c r="X1676">
        <v>0</v>
      </c>
      <c r="Y1676">
        <v>0</v>
      </c>
      <c r="Z1676">
        <v>0</v>
      </c>
      <c r="AA1676">
        <v>3</v>
      </c>
      <c r="AB1676">
        <v>11</v>
      </c>
      <c r="AC1676">
        <v>1</v>
      </c>
    </row>
    <row r="1677" spans="1:29" ht="16.5" x14ac:dyDescent="0.3">
      <c r="A1677">
        <v>3433</v>
      </c>
      <c r="B1677">
        <v>1955</v>
      </c>
      <c r="C1677" t="s">
        <v>37</v>
      </c>
      <c r="D1677" t="s">
        <v>33</v>
      </c>
      <c r="E1677">
        <v>72635</v>
      </c>
      <c r="F1677">
        <v>0</v>
      </c>
      <c r="G1677">
        <v>0</v>
      </c>
      <c r="H1677" s="1">
        <v>41428</v>
      </c>
      <c r="I1677">
        <v>54</v>
      </c>
      <c r="J1677">
        <v>390</v>
      </c>
      <c r="K1677">
        <v>22</v>
      </c>
      <c r="L1677">
        <v>323</v>
      </c>
      <c r="M1677">
        <v>104</v>
      </c>
      <c r="N1677">
        <v>35</v>
      </c>
      <c r="O1677">
        <v>107</v>
      </c>
      <c r="P1677">
        <v>1</v>
      </c>
      <c r="Q1677">
        <v>6</v>
      </c>
      <c r="R1677">
        <v>8</v>
      </c>
      <c r="S1677">
        <v>6</v>
      </c>
      <c r="T1677">
        <v>3</v>
      </c>
      <c r="U1677">
        <v>0</v>
      </c>
      <c r="V1677">
        <v>0</v>
      </c>
      <c r="W1677">
        <v>0</v>
      </c>
      <c r="X1677">
        <v>1</v>
      </c>
      <c r="Y1677">
        <v>0</v>
      </c>
      <c r="Z1677">
        <v>0</v>
      </c>
      <c r="AA1677">
        <v>3</v>
      </c>
      <c r="AB1677">
        <v>11</v>
      </c>
      <c r="AC1677">
        <v>0</v>
      </c>
    </row>
    <row r="1678" spans="1:29" ht="16.5" x14ac:dyDescent="0.3">
      <c r="A1678">
        <v>3389</v>
      </c>
      <c r="B1678">
        <v>1970</v>
      </c>
      <c r="C1678" t="s">
        <v>29</v>
      </c>
      <c r="D1678" t="s">
        <v>33</v>
      </c>
      <c r="E1678">
        <v>69016</v>
      </c>
      <c r="F1678">
        <v>0</v>
      </c>
      <c r="G1678">
        <v>1</v>
      </c>
      <c r="H1678" s="1">
        <v>41235</v>
      </c>
      <c r="I1678">
        <v>61</v>
      </c>
      <c r="J1678">
        <v>726</v>
      </c>
      <c r="K1678">
        <v>53</v>
      </c>
      <c r="L1678">
        <v>363</v>
      </c>
      <c r="M1678">
        <v>123</v>
      </c>
      <c r="N1678">
        <v>107</v>
      </c>
      <c r="O1678">
        <v>161</v>
      </c>
      <c r="P1678">
        <v>4</v>
      </c>
      <c r="Q1678">
        <v>8</v>
      </c>
      <c r="R1678">
        <v>9</v>
      </c>
      <c r="S1678">
        <v>13</v>
      </c>
      <c r="T1678">
        <v>5</v>
      </c>
      <c r="U1678">
        <v>0</v>
      </c>
      <c r="V1678">
        <v>0</v>
      </c>
      <c r="W1678">
        <v>0</v>
      </c>
      <c r="X1678">
        <v>0</v>
      </c>
      <c r="Y1678">
        <v>0</v>
      </c>
      <c r="Z1678">
        <v>0</v>
      </c>
      <c r="AA1678">
        <v>3</v>
      </c>
      <c r="AB1678">
        <v>11</v>
      </c>
      <c r="AC1678">
        <v>0</v>
      </c>
    </row>
    <row r="1679" spans="1:29" ht="16.5" x14ac:dyDescent="0.3">
      <c r="A1679">
        <v>4712</v>
      </c>
      <c r="B1679">
        <v>1991</v>
      </c>
      <c r="C1679" t="s">
        <v>37</v>
      </c>
      <c r="D1679" t="s">
        <v>31</v>
      </c>
      <c r="E1679">
        <v>20193</v>
      </c>
      <c r="F1679">
        <v>0</v>
      </c>
      <c r="G1679">
        <v>0</v>
      </c>
      <c r="H1679" s="1">
        <v>41241</v>
      </c>
      <c r="I1679">
        <v>18</v>
      </c>
      <c r="J1679">
        <v>8</v>
      </c>
      <c r="K1679">
        <v>8</v>
      </c>
      <c r="L1679">
        <v>22</v>
      </c>
      <c r="M1679">
        <v>24</v>
      </c>
      <c r="N1679">
        <v>11</v>
      </c>
      <c r="O1679">
        <v>9</v>
      </c>
      <c r="P1679">
        <v>1</v>
      </c>
      <c r="Q1679">
        <v>1</v>
      </c>
      <c r="R1679">
        <v>1</v>
      </c>
      <c r="S1679">
        <v>4</v>
      </c>
      <c r="T1679">
        <v>4</v>
      </c>
      <c r="U1679">
        <v>0</v>
      </c>
      <c r="V1679">
        <v>0</v>
      </c>
      <c r="W1679">
        <v>0</v>
      </c>
      <c r="X1679">
        <v>0</v>
      </c>
      <c r="Y1679">
        <v>0</v>
      </c>
      <c r="Z1679">
        <v>0</v>
      </c>
      <c r="AA1679">
        <v>3</v>
      </c>
      <c r="AB1679">
        <v>11</v>
      </c>
      <c r="AC1679">
        <v>0</v>
      </c>
    </row>
    <row r="1680" spans="1:29" ht="16.5" x14ac:dyDescent="0.3">
      <c r="A1680">
        <v>1170</v>
      </c>
      <c r="B1680">
        <v>1975</v>
      </c>
      <c r="C1680" t="s">
        <v>29</v>
      </c>
      <c r="D1680" t="s">
        <v>33</v>
      </c>
      <c r="E1680">
        <v>27573</v>
      </c>
      <c r="F1680">
        <v>1</v>
      </c>
      <c r="G1680">
        <v>0</v>
      </c>
      <c r="H1680" s="1">
        <v>41358</v>
      </c>
      <c r="I1680">
        <v>45</v>
      </c>
      <c r="J1680">
        <v>50</v>
      </c>
      <c r="K1680">
        <v>15</v>
      </c>
      <c r="L1680">
        <v>110</v>
      </c>
      <c r="M1680">
        <v>39</v>
      </c>
      <c r="N1680">
        <v>15</v>
      </c>
      <c r="O1680">
        <v>15</v>
      </c>
      <c r="P1680">
        <v>4</v>
      </c>
      <c r="Q1680">
        <v>5</v>
      </c>
      <c r="R1680">
        <v>1</v>
      </c>
      <c r="S1680">
        <v>4</v>
      </c>
      <c r="T1680">
        <v>8</v>
      </c>
      <c r="U1680">
        <v>0</v>
      </c>
      <c r="V1680">
        <v>0</v>
      </c>
      <c r="W1680">
        <v>0</v>
      </c>
      <c r="X1680">
        <v>0</v>
      </c>
      <c r="Y1680">
        <v>0</v>
      </c>
      <c r="Z1680">
        <v>0</v>
      </c>
      <c r="AA1680">
        <v>3</v>
      </c>
      <c r="AB1680">
        <v>11</v>
      </c>
      <c r="AC1680">
        <v>0</v>
      </c>
    </row>
    <row r="1681" spans="1:29" ht="16.5" x14ac:dyDescent="0.3">
      <c r="A1681">
        <v>6347</v>
      </c>
      <c r="B1681">
        <v>1979</v>
      </c>
      <c r="C1681" t="s">
        <v>36</v>
      </c>
      <c r="D1681" t="s">
        <v>30</v>
      </c>
      <c r="E1681">
        <v>15862</v>
      </c>
      <c r="F1681">
        <v>1</v>
      </c>
      <c r="G1681">
        <v>0</v>
      </c>
      <c r="H1681" s="1">
        <v>41452</v>
      </c>
      <c r="I1681">
        <v>26</v>
      </c>
      <c r="J1681">
        <v>1</v>
      </c>
      <c r="K1681">
        <v>1</v>
      </c>
      <c r="L1681">
        <v>4</v>
      </c>
      <c r="M1681">
        <v>11</v>
      </c>
      <c r="N1681">
        <v>9</v>
      </c>
      <c r="O1681">
        <v>10</v>
      </c>
      <c r="P1681">
        <v>1</v>
      </c>
      <c r="Q1681">
        <v>1</v>
      </c>
      <c r="R1681">
        <v>0</v>
      </c>
      <c r="S1681">
        <v>3</v>
      </c>
      <c r="T1681">
        <v>8</v>
      </c>
      <c r="U1681">
        <v>0</v>
      </c>
      <c r="V1681">
        <v>0</v>
      </c>
      <c r="W1681">
        <v>0</v>
      </c>
      <c r="X1681">
        <v>0</v>
      </c>
      <c r="Y1681">
        <v>0</v>
      </c>
      <c r="Z1681">
        <v>0</v>
      </c>
      <c r="AA1681">
        <v>3</v>
      </c>
      <c r="AB1681">
        <v>11</v>
      </c>
      <c r="AC1681">
        <v>0</v>
      </c>
    </row>
    <row r="1682" spans="1:29" ht="16.5" x14ac:dyDescent="0.3">
      <c r="A1682">
        <v>4065</v>
      </c>
      <c r="B1682">
        <v>1976</v>
      </c>
      <c r="C1682" t="s">
        <v>32</v>
      </c>
      <c r="D1682" t="s">
        <v>33</v>
      </c>
      <c r="E1682">
        <v>49544</v>
      </c>
      <c r="F1682">
        <v>1</v>
      </c>
      <c r="G1682">
        <v>0</v>
      </c>
      <c r="H1682" s="1">
        <v>41317</v>
      </c>
      <c r="I1682">
        <v>0</v>
      </c>
      <c r="J1682">
        <v>308</v>
      </c>
      <c r="K1682">
        <v>0</v>
      </c>
      <c r="L1682">
        <v>73</v>
      </c>
      <c r="M1682">
        <v>0</v>
      </c>
      <c r="N1682">
        <v>0</v>
      </c>
      <c r="O1682">
        <v>23</v>
      </c>
      <c r="P1682">
        <v>2</v>
      </c>
      <c r="Q1682">
        <v>5</v>
      </c>
      <c r="R1682">
        <v>1</v>
      </c>
      <c r="S1682">
        <v>8</v>
      </c>
      <c r="T1682">
        <v>7</v>
      </c>
      <c r="U1682">
        <v>0</v>
      </c>
      <c r="V1682">
        <v>0</v>
      </c>
      <c r="W1682">
        <v>0</v>
      </c>
      <c r="X1682">
        <v>0</v>
      </c>
      <c r="Y1682">
        <v>0</v>
      </c>
      <c r="Z1682">
        <v>0</v>
      </c>
      <c r="AA1682">
        <v>3</v>
      </c>
      <c r="AB1682">
        <v>11</v>
      </c>
      <c r="AC1682">
        <v>0</v>
      </c>
    </row>
    <row r="1683" spans="1:29" ht="16.5" x14ac:dyDescent="0.3">
      <c r="A1683">
        <v>8230</v>
      </c>
      <c r="B1683">
        <v>1980</v>
      </c>
      <c r="C1683" t="s">
        <v>29</v>
      </c>
      <c r="D1683" t="s">
        <v>33</v>
      </c>
      <c r="E1683">
        <v>33228</v>
      </c>
      <c r="F1683">
        <v>1</v>
      </c>
      <c r="G1683">
        <v>0</v>
      </c>
      <c r="H1683" s="1">
        <v>41662</v>
      </c>
      <c r="I1683">
        <v>28</v>
      </c>
      <c r="J1683">
        <v>22</v>
      </c>
      <c r="K1683">
        <v>2</v>
      </c>
      <c r="L1683">
        <v>31</v>
      </c>
      <c r="M1683">
        <v>7</v>
      </c>
      <c r="N1683">
        <v>4</v>
      </c>
      <c r="O1683">
        <v>5</v>
      </c>
      <c r="P1683">
        <v>1</v>
      </c>
      <c r="Q1683">
        <v>2</v>
      </c>
      <c r="R1683">
        <v>0</v>
      </c>
      <c r="S1683">
        <v>3</v>
      </c>
      <c r="T1683">
        <v>7</v>
      </c>
      <c r="U1683">
        <v>0</v>
      </c>
      <c r="V1683">
        <v>0</v>
      </c>
      <c r="W1683">
        <v>0</v>
      </c>
      <c r="X1683">
        <v>0</v>
      </c>
      <c r="Y1683">
        <v>0</v>
      </c>
      <c r="Z1683">
        <v>0</v>
      </c>
      <c r="AA1683">
        <v>3</v>
      </c>
      <c r="AB1683">
        <v>11</v>
      </c>
      <c r="AC1683">
        <v>0</v>
      </c>
    </row>
    <row r="1684" spans="1:29" ht="16.5" x14ac:dyDescent="0.3">
      <c r="A1684">
        <v>1215</v>
      </c>
      <c r="B1684">
        <v>1978</v>
      </c>
      <c r="C1684" t="s">
        <v>29</v>
      </c>
      <c r="D1684" t="s">
        <v>31</v>
      </c>
      <c r="E1684">
        <v>70440</v>
      </c>
      <c r="F1684">
        <v>0</v>
      </c>
      <c r="G1684">
        <v>0</v>
      </c>
      <c r="H1684" s="1">
        <v>41555</v>
      </c>
      <c r="I1684">
        <v>49</v>
      </c>
      <c r="J1684">
        <v>690</v>
      </c>
      <c r="K1684">
        <v>117</v>
      </c>
      <c r="L1684">
        <v>499</v>
      </c>
      <c r="M1684">
        <v>76</v>
      </c>
      <c r="N1684">
        <v>102</v>
      </c>
      <c r="O1684">
        <v>88</v>
      </c>
      <c r="P1684">
        <v>1</v>
      </c>
      <c r="Q1684">
        <v>5</v>
      </c>
      <c r="R1684">
        <v>10</v>
      </c>
      <c r="S1684">
        <v>7</v>
      </c>
      <c r="T1684">
        <v>3</v>
      </c>
      <c r="U1684">
        <v>0</v>
      </c>
      <c r="V1684">
        <v>0</v>
      </c>
      <c r="W1684">
        <v>0</v>
      </c>
      <c r="X1684">
        <v>1</v>
      </c>
      <c r="Y1684">
        <v>0</v>
      </c>
      <c r="Z1684">
        <v>0</v>
      </c>
      <c r="AA1684">
        <v>3</v>
      </c>
      <c r="AB1684">
        <v>11</v>
      </c>
      <c r="AC1684">
        <v>0</v>
      </c>
    </row>
    <row r="1685" spans="1:29" ht="16.5" x14ac:dyDescent="0.3">
      <c r="A1685">
        <v>5939</v>
      </c>
      <c r="B1685">
        <v>1971</v>
      </c>
      <c r="C1685" t="s">
        <v>29</v>
      </c>
      <c r="D1685" t="s">
        <v>31</v>
      </c>
      <c r="E1685">
        <v>38232</v>
      </c>
      <c r="F1685">
        <v>1</v>
      </c>
      <c r="G1685">
        <v>1</v>
      </c>
      <c r="H1685" s="1">
        <v>41656</v>
      </c>
      <c r="I1685">
        <v>84</v>
      </c>
      <c r="J1685">
        <v>43</v>
      </c>
      <c r="K1685">
        <v>5</v>
      </c>
      <c r="L1685">
        <v>28</v>
      </c>
      <c r="M1685">
        <v>7</v>
      </c>
      <c r="N1685">
        <v>6</v>
      </c>
      <c r="O1685">
        <v>33</v>
      </c>
      <c r="P1685">
        <v>4</v>
      </c>
      <c r="Q1685">
        <v>3</v>
      </c>
      <c r="R1685">
        <v>1</v>
      </c>
      <c r="S1685">
        <v>3</v>
      </c>
      <c r="T1685">
        <v>5</v>
      </c>
      <c r="U1685">
        <v>0</v>
      </c>
      <c r="V1685">
        <v>0</v>
      </c>
      <c r="W1685">
        <v>0</v>
      </c>
      <c r="X1685">
        <v>0</v>
      </c>
      <c r="Y1685">
        <v>0</v>
      </c>
      <c r="Z1685">
        <v>0</v>
      </c>
      <c r="AA1685">
        <v>3</v>
      </c>
      <c r="AB1685">
        <v>11</v>
      </c>
      <c r="AC1685">
        <v>0</v>
      </c>
    </row>
    <row r="1686" spans="1:29" ht="16.5" x14ac:dyDescent="0.3">
      <c r="A1686">
        <v>2156</v>
      </c>
      <c r="B1686">
        <v>1955</v>
      </c>
      <c r="C1686" t="s">
        <v>32</v>
      </c>
      <c r="D1686" t="s">
        <v>33</v>
      </c>
      <c r="E1686">
        <v>22554</v>
      </c>
      <c r="F1686">
        <v>1</v>
      </c>
      <c r="G1686">
        <v>1</v>
      </c>
      <c r="H1686" s="1">
        <v>41216</v>
      </c>
      <c r="I1686">
        <v>38</v>
      </c>
      <c r="J1686">
        <v>27</v>
      </c>
      <c r="K1686">
        <v>0</v>
      </c>
      <c r="L1686">
        <v>10</v>
      </c>
      <c r="M1686">
        <v>0</v>
      </c>
      <c r="N1686">
        <v>0</v>
      </c>
      <c r="O1686">
        <v>4</v>
      </c>
      <c r="P1686">
        <v>4</v>
      </c>
      <c r="Q1686">
        <v>2</v>
      </c>
      <c r="R1686">
        <v>0</v>
      </c>
      <c r="S1686">
        <v>4</v>
      </c>
      <c r="T1686">
        <v>5</v>
      </c>
      <c r="U1686">
        <v>0</v>
      </c>
      <c r="V1686">
        <v>0</v>
      </c>
      <c r="W1686">
        <v>0</v>
      </c>
      <c r="X1686">
        <v>0</v>
      </c>
      <c r="Y1686">
        <v>0</v>
      </c>
      <c r="Z1686">
        <v>0</v>
      </c>
      <c r="AA1686">
        <v>3</v>
      </c>
      <c r="AB1686">
        <v>11</v>
      </c>
      <c r="AC1686">
        <v>0</v>
      </c>
    </row>
    <row r="1687" spans="1:29" ht="16.5" x14ac:dyDescent="0.3">
      <c r="A1687">
        <v>7788</v>
      </c>
      <c r="B1687">
        <v>1983</v>
      </c>
      <c r="C1687" t="s">
        <v>32</v>
      </c>
      <c r="D1687" t="s">
        <v>33</v>
      </c>
      <c r="E1687">
        <v>23536</v>
      </c>
      <c r="F1687">
        <v>1</v>
      </c>
      <c r="G1687">
        <v>0</v>
      </c>
      <c r="H1687" s="1">
        <v>41794</v>
      </c>
      <c r="I1687">
        <v>53</v>
      </c>
      <c r="J1687">
        <v>6</v>
      </c>
      <c r="K1687">
        <v>0</v>
      </c>
      <c r="L1687">
        <v>3</v>
      </c>
      <c r="M1687">
        <v>0</v>
      </c>
      <c r="N1687">
        <v>0</v>
      </c>
      <c r="O1687">
        <v>1</v>
      </c>
      <c r="P1687">
        <v>1</v>
      </c>
      <c r="Q1687">
        <v>0</v>
      </c>
      <c r="R1687">
        <v>0</v>
      </c>
      <c r="S1687">
        <v>3</v>
      </c>
      <c r="T1687">
        <v>3</v>
      </c>
      <c r="U1687">
        <v>0</v>
      </c>
      <c r="V1687">
        <v>0</v>
      </c>
      <c r="W1687">
        <v>0</v>
      </c>
      <c r="X1687">
        <v>0</v>
      </c>
      <c r="Y1687">
        <v>0</v>
      </c>
      <c r="Z1687">
        <v>0</v>
      </c>
      <c r="AA1687">
        <v>3</v>
      </c>
      <c r="AB1687">
        <v>11</v>
      </c>
      <c r="AC1687">
        <v>0</v>
      </c>
    </row>
    <row r="1688" spans="1:29" ht="16.5" x14ac:dyDescent="0.3">
      <c r="A1688">
        <v>10323</v>
      </c>
      <c r="B1688">
        <v>1952</v>
      </c>
      <c r="C1688" t="s">
        <v>29</v>
      </c>
      <c r="D1688" t="s">
        <v>33</v>
      </c>
      <c r="E1688">
        <v>49413</v>
      </c>
      <c r="F1688">
        <v>0</v>
      </c>
      <c r="G1688">
        <v>1</v>
      </c>
      <c r="H1688" s="1">
        <v>41572</v>
      </c>
      <c r="I1688">
        <v>88</v>
      </c>
      <c r="J1688">
        <v>205</v>
      </c>
      <c r="K1688">
        <v>7</v>
      </c>
      <c r="L1688">
        <v>41</v>
      </c>
      <c r="M1688">
        <v>3</v>
      </c>
      <c r="N1688">
        <v>2</v>
      </c>
      <c r="O1688">
        <v>46</v>
      </c>
      <c r="P1688">
        <v>2</v>
      </c>
      <c r="Q1688">
        <v>4</v>
      </c>
      <c r="R1688">
        <v>2</v>
      </c>
      <c r="S1688">
        <v>5</v>
      </c>
      <c r="T1688">
        <v>5</v>
      </c>
      <c r="U1688">
        <v>0</v>
      </c>
      <c r="V1688">
        <v>0</v>
      </c>
      <c r="W1688">
        <v>0</v>
      </c>
      <c r="X1688">
        <v>0</v>
      </c>
      <c r="Y1688">
        <v>0</v>
      </c>
      <c r="Z1688">
        <v>0</v>
      </c>
      <c r="AA1688">
        <v>3</v>
      </c>
      <c r="AB1688">
        <v>11</v>
      </c>
      <c r="AC1688">
        <v>0</v>
      </c>
    </row>
    <row r="1689" spans="1:29" ht="16.5" x14ac:dyDescent="0.3">
      <c r="A1689">
        <v>7947</v>
      </c>
      <c r="B1689">
        <v>1969</v>
      </c>
      <c r="C1689" t="s">
        <v>29</v>
      </c>
      <c r="D1689" t="s">
        <v>33</v>
      </c>
      <c r="E1689">
        <v>42231</v>
      </c>
      <c r="F1689">
        <v>1</v>
      </c>
      <c r="G1689">
        <v>1</v>
      </c>
      <c r="H1689" s="1">
        <v>41723</v>
      </c>
      <c r="I1689">
        <v>99</v>
      </c>
      <c r="J1689">
        <v>24</v>
      </c>
      <c r="K1689">
        <v>0</v>
      </c>
      <c r="L1689">
        <v>8</v>
      </c>
      <c r="M1689">
        <v>0</v>
      </c>
      <c r="N1689">
        <v>1</v>
      </c>
      <c r="O1689">
        <v>4</v>
      </c>
      <c r="P1689">
        <v>1</v>
      </c>
      <c r="Q1689">
        <v>1</v>
      </c>
      <c r="R1689">
        <v>0</v>
      </c>
      <c r="S1689">
        <v>3</v>
      </c>
      <c r="T1689">
        <v>5</v>
      </c>
      <c r="U1689">
        <v>0</v>
      </c>
      <c r="V1689">
        <v>0</v>
      </c>
      <c r="W1689">
        <v>0</v>
      </c>
      <c r="X1689">
        <v>0</v>
      </c>
      <c r="Y1689">
        <v>0</v>
      </c>
      <c r="Z1689">
        <v>0</v>
      </c>
      <c r="AA1689">
        <v>3</v>
      </c>
      <c r="AB1689">
        <v>11</v>
      </c>
      <c r="AC1689">
        <v>0</v>
      </c>
    </row>
    <row r="1690" spans="1:29" ht="16.5" x14ac:dyDescent="0.3">
      <c r="A1690">
        <v>1891</v>
      </c>
      <c r="B1690">
        <v>1980</v>
      </c>
      <c r="C1690" t="s">
        <v>34</v>
      </c>
      <c r="D1690" t="s">
        <v>35</v>
      </c>
      <c r="E1690">
        <v>78789</v>
      </c>
      <c r="F1690">
        <v>0</v>
      </c>
      <c r="G1690">
        <v>0</v>
      </c>
      <c r="H1690" s="1">
        <v>41129</v>
      </c>
      <c r="I1690">
        <v>12</v>
      </c>
      <c r="J1690">
        <v>667</v>
      </c>
      <c r="K1690">
        <v>50</v>
      </c>
      <c r="L1690">
        <v>850</v>
      </c>
      <c r="M1690">
        <v>21</v>
      </c>
      <c r="N1690">
        <v>83</v>
      </c>
      <c r="O1690">
        <v>83</v>
      </c>
      <c r="P1690">
        <v>1</v>
      </c>
      <c r="Q1690">
        <v>4</v>
      </c>
      <c r="R1690">
        <v>6</v>
      </c>
      <c r="S1690">
        <v>5</v>
      </c>
      <c r="T1690">
        <v>2</v>
      </c>
      <c r="U1690">
        <v>0</v>
      </c>
      <c r="V1690">
        <v>0</v>
      </c>
      <c r="W1690">
        <v>0</v>
      </c>
      <c r="X1690">
        <v>0</v>
      </c>
      <c r="Y1690">
        <v>0</v>
      </c>
      <c r="Z1690">
        <v>0</v>
      </c>
      <c r="AA1690">
        <v>3</v>
      </c>
      <c r="AB1690">
        <v>11</v>
      </c>
      <c r="AC1690">
        <v>1</v>
      </c>
    </row>
    <row r="1691" spans="1:29" ht="16.5" x14ac:dyDescent="0.3">
      <c r="A1691">
        <v>2570</v>
      </c>
      <c r="B1691">
        <v>1968</v>
      </c>
      <c r="C1691" t="s">
        <v>29</v>
      </c>
      <c r="D1691" t="s">
        <v>31</v>
      </c>
      <c r="E1691">
        <v>56534</v>
      </c>
      <c r="F1691">
        <v>0</v>
      </c>
      <c r="G1691">
        <v>1</v>
      </c>
      <c r="H1691" s="1">
        <v>41478</v>
      </c>
      <c r="I1691">
        <v>35</v>
      </c>
      <c r="J1691">
        <v>691</v>
      </c>
      <c r="K1691">
        <v>7</v>
      </c>
      <c r="L1691">
        <v>61</v>
      </c>
      <c r="M1691">
        <v>10</v>
      </c>
      <c r="N1691">
        <v>0</v>
      </c>
      <c r="O1691">
        <v>46</v>
      </c>
      <c r="P1691">
        <v>4</v>
      </c>
      <c r="Q1691">
        <v>10</v>
      </c>
      <c r="R1691">
        <v>4</v>
      </c>
      <c r="S1691">
        <v>7</v>
      </c>
      <c r="T1691">
        <v>8</v>
      </c>
      <c r="U1691">
        <v>0</v>
      </c>
      <c r="V1691">
        <v>1</v>
      </c>
      <c r="W1691">
        <v>0</v>
      </c>
      <c r="X1691">
        <v>0</v>
      </c>
      <c r="Y1691">
        <v>1</v>
      </c>
      <c r="Z1691">
        <v>0</v>
      </c>
      <c r="AA1691">
        <v>3</v>
      </c>
      <c r="AB1691">
        <v>11</v>
      </c>
      <c r="AC1691">
        <v>1</v>
      </c>
    </row>
    <row r="1692" spans="1:29" ht="16.5" x14ac:dyDescent="0.3">
      <c r="A1692">
        <v>9256</v>
      </c>
      <c r="B1692">
        <v>1971</v>
      </c>
      <c r="C1692" t="s">
        <v>29</v>
      </c>
      <c r="D1692" t="s">
        <v>30</v>
      </c>
      <c r="E1692">
        <v>58350</v>
      </c>
      <c r="F1692">
        <v>0</v>
      </c>
      <c r="G1692">
        <v>1</v>
      </c>
      <c r="H1692" s="1">
        <v>41278</v>
      </c>
      <c r="I1692">
        <v>5</v>
      </c>
      <c r="J1692">
        <v>493</v>
      </c>
      <c r="K1692">
        <v>26</v>
      </c>
      <c r="L1692">
        <v>206</v>
      </c>
      <c r="M1692">
        <v>116</v>
      </c>
      <c r="N1692">
        <v>80</v>
      </c>
      <c r="O1692">
        <v>80</v>
      </c>
      <c r="P1692">
        <v>4</v>
      </c>
      <c r="Q1692">
        <v>8</v>
      </c>
      <c r="R1692">
        <v>3</v>
      </c>
      <c r="S1692">
        <v>12</v>
      </c>
      <c r="T1692">
        <v>6</v>
      </c>
      <c r="U1692">
        <v>0</v>
      </c>
      <c r="V1692">
        <v>0</v>
      </c>
      <c r="W1692">
        <v>0</v>
      </c>
      <c r="X1692">
        <v>0</v>
      </c>
      <c r="Y1692">
        <v>0</v>
      </c>
      <c r="Z1692">
        <v>0</v>
      </c>
      <c r="AA1692">
        <v>3</v>
      </c>
      <c r="AB1692">
        <v>11</v>
      </c>
      <c r="AC1692">
        <v>0</v>
      </c>
    </row>
    <row r="1693" spans="1:29" ht="16.5" x14ac:dyDescent="0.3">
      <c r="A1693">
        <v>295</v>
      </c>
      <c r="B1693">
        <v>1989</v>
      </c>
      <c r="C1693" t="s">
        <v>29</v>
      </c>
      <c r="D1693" t="s">
        <v>30</v>
      </c>
      <c r="E1693">
        <v>81217</v>
      </c>
      <c r="F1693">
        <v>0</v>
      </c>
      <c r="G1693">
        <v>0</v>
      </c>
      <c r="H1693" s="1">
        <v>41474</v>
      </c>
      <c r="I1693">
        <v>77</v>
      </c>
      <c r="J1693">
        <v>493</v>
      </c>
      <c r="K1693">
        <v>70</v>
      </c>
      <c r="L1693">
        <v>324</v>
      </c>
      <c r="M1693">
        <v>146</v>
      </c>
      <c r="N1693">
        <v>40</v>
      </c>
      <c r="O1693">
        <v>84</v>
      </c>
      <c r="P1693">
        <v>1</v>
      </c>
      <c r="Q1693">
        <v>3</v>
      </c>
      <c r="R1693">
        <v>7</v>
      </c>
      <c r="S1693">
        <v>11</v>
      </c>
      <c r="T1693">
        <v>1</v>
      </c>
      <c r="U1693">
        <v>0</v>
      </c>
      <c r="V1693">
        <v>0</v>
      </c>
      <c r="W1693">
        <v>0</v>
      </c>
      <c r="X1693">
        <v>0</v>
      </c>
      <c r="Y1693">
        <v>0</v>
      </c>
      <c r="Z1693">
        <v>0</v>
      </c>
      <c r="AA1693">
        <v>3</v>
      </c>
      <c r="AB1693">
        <v>11</v>
      </c>
      <c r="AC1693">
        <v>0</v>
      </c>
    </row>
    <row r="1694" spans="1:29" ht="16.5" x14ac:dyDescent="0.3">
      <c r="A1694">
        <v>7397</v>
      </c>
      <c r="B1694">
        <v>1951</v>
      </c>
      <c r="C1694" t="s">
        <v>29</v>
      </c>
      <c r="D1694" t="s">
        <v>30</v>
      </c>
      <c r="E1694">
        <v>49090</v>
      </c>
      <c r="F1694">
        <v>0</v>
      </c>
      <c r="G1694">
        <v>1</v>
      </c>
      <c r="H1694" s="1">
        <v>41474</v>
      </c>
      <c r="I1694">
        <v>45</v>
      </c>
      <c r="J1694">
        <v>494</v>
      </c>
      <c r="K1694">
        <v>5</v>
      </c>
      <c r="L1694">
        <v>82</v>
      </c>
      <c r="M1694">
        <v>7</v>
      </c>
      <c r="N1694">
        <v>0</v>
      </c>
      <c r="O1694">
        <v>100</v>
      </c>
      <c r="P1694">
        <v>3</v>
      </c>
      <c r="Q1694">
        <v>7</v>
      </c>
      <c r="R1694">
        <v>2</v>
      </c>
      <c r="S1694">
        <v>9</v>
      </c>
      <c r="T1694">
        <v>7</v>
      </c>
      <c r="U1694">
        <v>0</v>
      </c>
      <c r="V1694">
        <v>0</v>
      </c>
      <c r="W1694">
        <v>0</v>
      </c>
      <c r="X1694">
        <v>0</v>
      </c>
      <c r="Y1694">
        <v>0</v>
      </c>
      <c r="Z1694">
        <v>0</v>
      </c>
      <c r="AA1694">
        <v>3</v>
      </c>
      <c r="AB1694">
        <v>11</v>
      </c>
      <c r="AC1694">
        <v>0</v>
      </c>
    </row>
    <row r="1695" spans="1:29" ht="16.5" x14ac:dyDescent="0.3">
      <c r="A1695">
        <v>6349</v>
      </c>
      <c r="B1695">
        <v>1987</v>
      </c>
      <c r="C1695" t="s">
        <v>34</v>
      </c>
      <c r="D1695" t="s">
        <v>35</v>
      </c>
      <c r="E1695">
        <v>61787</v>
      </c>
      <c r="F1695">
        <v>0</v>
      </c>
      <c r="G1695">
        <v>0</v>
      </c>
      <c r="H1695" s="1">
        <v>41461</v>
      </c>
      <c r="I1695">
        <v>71</v>
      </c>
      <c r="J1695">
        <v>621</v>
      </c>
      <c r="K1695">
        <v>73</v>
      </c>
      <c r="L1695">
        <v>414</v>
      </c>
      <c r="M1695">
        <v>78</v>
      </c>
      <c r="N1695">
        <v>48</v>
      </c>
      <c r="O1695">
        <v>85</v>
      </c>
      <c r="P1695">
        <v>1</v>
      </c>
      <c r="Q1695">
        <v>8</v>
      </c>
      <c r="R1695">
        <v>4</v>
      </c>
      <c r="S1695">
        <v>6</v>
      </c>
      <c r="T1695">
        <v>5</v>
      </c>
      <c r="U1695">
        <v>0</v>
      </c>
      <c r="V1695">
        <v>0</v>
      </c>
      <c r="W1695">
        <v>0</v>
      </c>
      <c r="X1695">
        <v>0</v>
      </c>
      <c r="Y1695">
        <v>0</v>
      </c>
      <c r="Z1695">
        <v>0</v>
      </c>
      <c r="AA1695">
        <v>3</v>
      </c>
      <c r="AB1695">
        <v>11</v>
      </c>
      <c r="AC1695">
        <v>0</v>
      </c>
    </row>
    <row r="1696" spans="1:29" ht="16.5" x14ac:dyDescent="0.3">
      <c r="A1696">
        <v>10790</v>
      </c>
      <c r="B1696">
        <v>1985</v>
      </c>
      <c r="C1696" t="s">
        <v>32</v>
      </c>
      <c r="D1696" t="s">
        <v>33</v>
      </c>
      <c r="E1696">
        <v>18169</v>
      </c>
      <c r="F1696">
        <v>1</v>
      </c>
      <c r="G1696">
        <v>0</v>
      </c>
      <c r="H1696" s="1">
        <v>41324</v>
      </c>
      <c r="I1696">
        <v>40</v>
      </c>
      <c r="J1696">
        <v>9</v>
      </c>
      <c r="K1696">
        <v>0</v>
      </c>
      <c r="L1696">
        <v>5</v>
      </c>
      <c r="M1696">
        <v>0</v>
      </c>
      <c r="N1696">
        <v>0</v>
      </c>
      <c r="O1696">
        <v>7</v>
      </c>
      <c r="P1696">
        <v>1</v>
      </c>
      <c r="Q1696">
        <v>1</v>
      </c>
      <c r="R1696">
        <v>0</v>
      </c>
      <c r="S1696">
        <v>2</v>
      </c>
      <c r="T1696">
        <v>8</v>
      </c>
      <c r="U1696">
        <v>0</v>
      </c>
      <c r="V1696">
        <v>0</v>
      </c>
      <c r="W1696">
        <v>0</v>
      </c>
      <c r="X1696">
        <v>0</v>
      </c>
      <c r="Y1696">
        <v>0</v>
      </c>
      <c r="Z1696">
        <v>0</v>
      </c>
      <c r="AA1696">
        <v>3</v>
      </c>
      <c r="AB1696">
        <v>11</v>
      </c>
      <c r="AC1696">
        <v>0</v>
      </c>
    </row>
    <row r="1697" spans="1:29" ht="16.5" x14ac:dyDescent="0.3">
      <c r="A1697">
        <v>10398</v>
      </c>
      <c r="B1697">
        <v>1981</v>
      </c>
      <c r="C1697" t="s">
        <v>37</v>
      </c>
      <c r="D1697" t="s">
        <v>30</v>
      </c>
      <c r="E1697">
        <v>24336</v>
      </c>
      <c r="F1697">
        <v>1</v>
      </c>
      <c r="G1697">
        <v>0</v>
      </c>
      <c r="H1697" s="1">
        <v>41148</v>
      </c>
      <c r="I1697">
        <v>82</v>
      </c>
      <c r="J1697">
        <v>1</v>
      </c>
      <c r="K1697">
        <v>6</v>
      </c>
      <c r="L1697">
        <v>2</v>
      </c>
      <c r="M1697">
        <v>8</v>
      </c>
      <c r="N1697">
        <v>2</v>
      </c>
      <c r="O1697">
        <v>12</v>
      </c>
      <c r="P1697">
        <v>1</v>
      </c>
      <c r="Q1697">
        <v>1</v>
      </c>
      <c r="R1697">
        <v>0</v>
      </c>
      <c r="S1697">
        <v>2</v>
      </c>
      <c r="T1697">
        <v>7</v>
      </c>
      <c r="U1697">
        <v>0</v>
      </c>
      <c r="V1697">
        <v>0</v>
      </c>
      <c r="W1697">
        <v>0</v>
      </c>
      <c r="X1697">
        <v>0</v>
      </c>
      <c r="Y1697">
        <v>0</v>
      </c>
      <c r="Z1697">
        <v>0</v>
      </c>
      <c r="AA1697">
        <v>3</v>
      </c>
      <c r="AB1697">
        <v>11</v>
      </c>
      <c r="AC1697">
        <v>0</v>
      </c>
    </row>
    <row r="1698" spans="1:29" ht="16.5" x14ac:dyDescent="0.3">
      <c r="A1698">
        <v>2431</v>
      </c>
      <c r="B1698">
        <v>1990</v>
      </c>
      <c r="C1698" t="s">
        <v>29</v>
      </c>
      <c r="D1698" t="s">
        <v>33</v>
      </c>
      <c r="E1698">
        <v>18222</v>
      </c>
      <c r="F1698">
        <v>0</v>
      </c>
      <c r="G1698">
        <v>0</v>
      </c>
      <c r="H1698" s="1">
        <v>41274</v>
      </c>
      <c r="I1698">
        <v>70</v>
      </c>
      <c r="J1698">
        <v>12</v>
      </c>
      <c r="K1698">
        <v>4</v>
      </c>
      <c r="L1698">
        <v>19</v>
      </c>
      <c r="M1698">
        <v>12</v>
      </c>
      <c r="N1698">
        <v>6</v>
      </c>
      <c r="O1698">
        <v>14</v>
      </c>
      <c r="P1698">
        <v>1</v>
      </c>
      <c r="Q1698">
        <v>2</v>
      </c>
      <c r="R1698">
        <v>0</v>
      </c>
      <c r="S1698">
        <v>3</v>
      </c>
      <c r="T1698">
        <v>8</v>
      </c>
      <c r="U1698">
        <v>0</v>
      </c>
      <c r="V1698">
        <v>0</v>
      </c>
      <c r="W1698">
        <v>0</v>
      </c>
      <c r="X1698">
        <v>0</v>
      </c>
      <c r="Y1698">
        <v>0</v>
      </c>
      <c r="Z1698">
        <v>0</v>
      </c>
      <c r="AA1698">
        <v>3</v>
      </c>
      <c r="AB1698">
        <v>11</v>
      </c>
      <c r="AC1698">
        <v>0</v>
      </c>
    </row>
    <row r="1699" spans="1:29" ht="16.5" x14ac:dyDescent="0.3">
      <c r="A1699">
        <v>550</v>
      </c>
      <c r="B1699">
        <v>1952</v>
      </c>
      <c r="C1699" t="s">
        <v>29</v>
      </c>
      <c r="D1699" t="s">
        <v>35</v>
      </c>
      <c r="E1699">
        <v>62335</v>
      </c>
      <c r="F1699">
        <v>0</v>
      </c>
      <c r="G1699">
        <v>1</v>
      </c>
      <c r="H1699" s="1">
        <v>41417</v>
      </c>
      <c r="I1699">
        <v>87</v>
      </c>
      <c r="J1699">
        <v>243</v>
      </c>
      <c r="K1699">
        <v>131</v>
      </c>
      <c r="L1699">
        <v>217</v>
      </c>
      <c r="M1699">
        <v>85</v>
      </c>
      <c r="N1699">
        <v>6</v>
      </c>
      <c r="O1699">
        <v>26</v>
      </c>
      <c r="P1699">
        <v>2</v>
      </c>
      <c r="Q1699">
        <v>3</v>
      </c>
      <c r="R1699">
        <v>3</v>
      </c>
      <c r="S1699">
        <v>13</v>
      </c>
      <c r="T1699">
        <v>2</v>
      </c>
      <c r="U1699">
        <v>0</v>
      </c>
      <c r="V1699">
        <v>0</v>
      </c>
      <c r="W1699">
        <v>0</v>
      </c>
      <c r="X1699">
        <v>0</v>
      </c>
      <c r="Y1699">
        <v>0</v>
      </c>
      <c r="Z1699">
        <v>0</v>
      </c>
      <c r="AA1699">
        <v>3</v>
      </c>
      <c r="AB1699">
        <v>11</v>
      </c>
      <c r="AC1699">
        <v>0</v>
      </c>
    </row>
    <row r="1700" spans="1:29" ht="16.5" x14ac:dyDescent="0.3">
      <c r="A1700">
        <v>1890</v>
      </c>
      <c r="B1700">
        <v>1971</v>
      </c>
      <c r="C1700" t="s">
        <v>37</v>
      </c>
      <c r="D1700" t="s">
        <v>31</v>
      </c>
      <c r="E1700">
        <v>42033</v>
      </c>
      <c r="F1700">
        <v>1</v>
      </c>
      <c r="G1700">
        <v>1</v>
      </c>
      <c r="H1700" s="1">
        <v>41171</v>
      </c>
      <c r="I1700">
        <v>95</v>
      </c>
      <c r="J1700">
        <v>11</v>
      </c>
      <c r="K1700">
        <v>1</v>
      </c>
      <c r="L1700">
        <v>4</v>
      </c>
      <c r="M1700">
        <v>2</v>
      </c>
      <c r="N1700">
        <v>0</v>
      </c>
      <c r="O1700">
        <v>7</v>
      </c>
      <c r="P1700">
        <v>1</v>
      </c>
      <c r="Q1700">
        <v>1</v>
      </c>
      <c r="R1700">
        <v>0</v>
      </c>
      <c r="S1700">
        <v>2</v>
      </c>
      <c r="T1700">
        <v>7</v>
      </c>
      <c r="U1700">
        <v>0</v>
      </c>
      <c r="V1700">
        <v>0</v>
      </c>
      <c r="W1700">
        <v>0</v>
      </c>
      <c r="X1700">
        <v>0</v>
      </c>
      <c r="Y1700">
        <v>0</v>
      </c>
      <c r="Z1700">
        <v>0</v>
      </c>
      <c r="AA1700">
        <v>3</v>
      </c>
      <c r="AB1700">
        <v>11</v>
      </c>
      <c r="AC1700">
        <v>0</v>
      </c>
    </row>
    <row r="1701" spans="1:29" ht="16.5" x14ac:dyDescent="0.3">
      <c r="A1701">
        <v>10742</v>
      </c>
      <c r="B1701">
        <v>1983</v>
      </c>
      <c r="C1701" t="s">
        <v>32</v>
      </c>
      <c r="D1701" t="s">
        <v>33</v>
      </c>
      <c r="E1701">
        <v>86580</v>
      </c>
      <c r="F1701">
        <v>0</v>
      </c>
      <c r="G1701">
        <v>0</v>
      </c>
      <c r="H1701" s="1">
        <v>41332</v>
      </c>
      <c r="I1701">
        <v>72</v>
      </c>
      <c r="J1701">
        <v>532</v>
      </c>
      <c r="K1701">
        <v>21</v>
      </c>
      <c r="L1701">
        <v>127</v>
      </c>
      <c r="M1701">
        <v>26</v>
      </c>
      <c r="N1701">
        <v>20</v>
      </c>
      <c r="O1701">
        <v>20</v>
      </c>
      <c r="P1701">
        <v>0</v>
      </c>
      <c r="Q1701">
        <v>4</v>
      </c>
      <c r="R1701">
        <v>2</v>
      </c>
      <c r="S1701">
        <v>5</v>
      </c>
      <c r="T1701">
        <v>1</v>
      </c>
      <c r="U1701">
        <v>0</v>
      </c>
      <c r="V1701">
        <v>0</v>
      </c>
      <c r="W1701">
        <v>1</v>
      </c>
      <c r="X1701">
        <v>0</v>
      </c>
      <c r="Y1701">
        <v>0</v>
      </c>
      <c r="Z1701">
        <v>0</v>
      </c>
      <c r="AA1701">
        <v>3</v>
      </c>
      <c r="AB1701">
        <v>11</v>
      </c>
      <c r="AC1701">
        <v>0</v>
      </c>
    </row>
    <row r="1702" spans="1:29" ht="16.5" x14ac:dyDescent="0.3">
      <c r="A1702">
        <v>10356</v>
      </c>
      <c r="B1702">
        <v>1957</v>
      </c>
      <c r="C1702" t="s">
        <v>32</v>
      </c>
      <c r="D1702" t="s">
        <v>35</v>
      </c>
      <c r="E1702">
        <v>41437</v>
      </c>
      <c r="F1702">
        <v>1</v>
      </c>
      <c r="G1702">
        <v>1</v>
      </c>
      <c r="H1702" s="1">
        <v>41174</v>
      </c>
      <c r="I1702">
        <v>5</v>
      </c>
      <c r="J1702">
        <v>29</v>
      </c>
      <c r="K1702">
        <v>0</v>
      </c>
      <c r="L1702">
        <v>2</v>
      </c>
      <c r="M1702">
        <v>0</v>
      </c>
      <c r="N1702">
        <v>0</v>
      </c>
      <c r="O1702">
        <v>1</v>
      </c>
      <c r="P1702">
        <v>1</v>
      </c>
      <c r="Q1702">
        <v>1</v>
      </c>
      <c r="R1702">
        <v>0</v>
      </c>
      <c r="S1702">
        <v>3</v>
      </c>
      <c r="T1702">
        <v>7</v>
      </c>
      <c r="U1702">
        <v>0</v>
      </c>
      <c r="V1702">
        <v>0</v>
      </c>
      <c r="W1702">
        <v>0</v>
      </c>
      <c r="X1702">
        <v>0</v>
      </c>
      <c r="Y1702">
        <v>0</v>
      </c>
      <c r="Z1702">
        <v>0</v>
      </c>
      <c r="AA1702">
        <v>3</v>
      </c>
      <c r="AB1702">
        <v>11</v>
      </c>
      <c r="AC1702">
        <v>0</v>
      </c>
    </row>
    <row r="1703" spans="1:29" ht="16.5" x14ac:dyDescent="0.3">
      <c r="A1703">
        <v>4676</v>
      </c>
      <c r="B1703">
        <v>1951</v>
      </c>
      <c r="C1703" t="s">
        <v>34</v>
      </c>
      <c r="D1703" t="s">
        <v>38</v>
      </c>
      <c r="E1703">
        <v>73705</v>
      </c>
      <c r="F1703">
        <v>0</v>
      </c>
      <c r="G1703">
        <v>2</v>
      </c>
      <c r="H1703" s="1">
        <v>41703</v>
      </c>
      <c r="I1703">
        <v>86</v>
      </c>
      <c r="J1703">
        <v>612</v>
      </c>
      <c r="K1703">
        <v>91</v>
      </c>
      <c r="L1703">
        <v>520</v>
      </c>
      <c r="M1703">
        <v>258</v>
      </c>
      <c r="N1703">
        <v>107</v>
      </c>
      <c r="O1703">
        <v>107</v>
      </c>
      <c r="P1703">
        <v>2</v>
      </c>
      <c r="Q1703">
        <v>9</v>
      </c>
      <c r="R1703">
        <v>6</v>
      </c>
      <c r="S1703">
        <v>8</v>
      </c>
      <c r="T1703">
        <v>5</v>
      </c>
      <c r="U1703">
        <v>0</v>
      </c>
      <c r="V1703">
        <v>0</v>
      </c>
      <c r="W1703">
        <v>0</v>
      </c>
      <c r="X1703">
        <v>0</v>
      </c>
      <c r="Y1703">
        <v>0</v>
      </c>
      <c r="Z1703">
        <v>0</v>
      </c>
      <c r="AA1703">
        <v>3</v>
      </c>
      <c r="AB1703">
        <v>11</v>
      </c>
      <c r="AC1703">
        <v>0</v>
      </c>
    </row>
    <row r="1704" spans="1:29" ht="16.5" x14ac:dyDescent="0.3">
      <c r="A1704">
        <v>8852</v>
      </c>
      <c r="B1704">
        <v>1976</v>
      </c>
      <c r="C1704" t="s">
        <v>29</v>
      </c>
      <c r="D1704" t="s">
        <v>33</v>
      </c>
      <c r="E1704">
        <v>61064</v>
      </c>
      <c r="F1704">
        <v>0</v>
      </c>
      <c r="G1704">
        <v>1</v>
      </c>
      <c r="H1704" s="1">
        <v>41152</v>
      </c>
      <c r="I1704">
        <v>80</v>
      </c>
      <c r="J1704">
        <v>387</v>
      </c>
      <c r="K1704">
        <v>126</v>
      </c>
      <c r="L1704">
        <v>342</v>
      </c>
      <c r="M1704">
        <v>0</v>
      </c>
      <c r="N1704">
        <v>45</v>
      </c>
      <c r="O1704">
        <v>180</v>
      </c>
      <c r="P1704">
        <v>5</v>
      </c>
      <c r="Q1704">
        <v>8</v>
      </c>
      <c r="R1704">
        <v>4</v>
      </c>
      <c r="S1704">
        <v>11</v>
      </c>
      <c r="T1704">
        <v>6</v>
      </c>
      <c r="U1704">
        <v>0</v>
      </c>
      <c r="V1704">
        <v>0</v>
      </c>
      <c r="W1704">
        <v>0</v>
      </c>
      <c r="X1704">
        <v>0</v>
      </c>
      <c r="Y1704">
        <v>0</v>
      </c>
      <c r="Z1704">
        <v>0</v>
      </c>
      <c r="AA1704">
        <v>3</v>
      </c>
      <c r="AB1704">
        <v>11</v>
      </c>
      <c r="AC1704">
        <v>0</v>
      </c>
    </row>
    <row r="1705" spans="1:29" ht="16.5" x14ac:dyDescent="0.3">
      <c r="A1705">
        <v>3565</v>
      </c>
      <c r="B1705">
        <v>1955</v>
      </c>
      <c r="C1705" t="s">
        <v>34</v>
      </c>
      <c r="D1705" t="s">
        <v>33</v>
      </c>
      <c r="E1705">
        <v>38452</v>
      </c>
      <c r="F1705">
        <v>1</v>
      </c>
      <c r="G1705">
        <v>1</v>
      </c>
      <c r="H1705" s="1">
        <v>41728</v>
      </c>
      <c r="I1705">
        <v>62</v>
      </c>
      <c r="J1705">
        <v>56</v>
      </c>
      <c r="K1705">
        <v>0</v>
      </c>
      <c r="L1705">
        <v>14</v>
      </c>
      <c r="M1705">
        <v>0</v>
      </c>
      <c r="N1705">
        <v>0</v>
      </c>
      <c r="O1705">
        <v>2</v>
      </c>
      <c r="P1705">
        <v>3</v>
      </c>
      <c r="Q1705">
        <v>3</v>
      </c>
      <c r="R1705">
        <v>0</v>
      </c>
      <c r="S1705">
        <v>3</v>
      </c>
      <c r="T1705">
        <v>7</v>
      </c>
      <c r="U1705">
        <v>0</v>
      </c>
      <c r="V1705">
        <v>0</v>
      </c>
      <c r="W1705">
        <v>0</v>
      </c>
      <c r="X1705">
        <v>0</v>
      </c>
      <c r="Y1705">
        <v>0</v>
      </c>
      <c r="Z1705">
        <v>0</v>
      </c>
      <c r="AA1705">
        <v>3</v>
      </c>
      <c r="AB1705">
        <v>11</v>
      </c>
      <c r="AC1705">
        <v>0</v>
      </c>
    </row>
    <row r="1706" spans="1:29" ht="16.5" x14ac:dyDescent="0.3">
      <c r="A1706">
        <v>5294</v>
      </c>
      <c r="B1706">
        <v>1989</v>
      </c>
      <c r="C1706" t="s">
        <v>29</v>
      </c>
      <c r="D1706" t="s">
        <v>30</v>
      </c>
      <c r="E1706">
        <v>18358</v>
      </c>
      <c r="F1706">
        <v>1</v>
      </c>
      <c r="G1706">
        <v>0</v>
      </c>
      <c r="H1706" s="1">
        <v>41598</v>
      </c>
      <c r="I1706">
        <v>49</v>
      </c>
      <c r="J1706">
        <v>6</v>
      </c>
      <c r="K1706">
        <v>8</v>
      </c>
      <c r="L1706">
        <v>19</v>
      </c>
      <c r="M1706">
        <v>16</v>
      </c>
      <c r="N1706">
        <v>4</v>
      </c>
      <c r="O1706">
        <v>4</v>
      </c>
      <c r="P1706">
        <v>3</v>
      </c>
      <c r="Q1706">
        <v>3</v>
      </c>
      <c r="R1706">
        <v>0</v>
      </c>
      <c r="S1706">
        <v>4</v>
      </c>
      <c r="T1706">
        <v>7</v>
      </c>
      <c r="U1706">
        <v>0</v>
      </c>
      <c r="V1706">
        <v>0</v>
      </c>
      <c r="W1706">
        <v>0</v>
      </c>
      <c r="X1706">
        <v>0</v>
      </c>
      <c r="Y1706">
        <v>0</v>
      </c>
      <c r="Z1706">
        <v>0</v>
      </c>
      <c r="AA1706">
        <v>3</v>
      </c>
      <c r="AB1706">
        <v>11</v>
      </c>
      <c r="AC1706">
        <v>0</v>
      </c>
    </row>
    <row r="1707" spans="1:29" ht="16.5" x14ac:dyDescent="0.3">
      <c r="A1707">
        <v>1958</v>
      </c>
      <c r="B1707">
        <v>1973</v>
      </c>
      <c r="C1707" t="s">
        <v>32</v>
      </c>
      <c r="D1707" t="s">
        <v>31</v>
      </c>
      <c r="E1707">
        <v>55012</v>
      </c>
      <c r="F1707">
        <v>0</v>
      </c>
      <c r="G1707">
        <v>1</v>
      </c>
      <c r="H1707" s="1">
        <v>41719</v>
      </c>
      <c r="I1707">
        <v>85</v>
      </c>
      <c r="J1707">
        <v>582</v>
      </c>
      <c r="K1707">
        <v>0</v>
      </c>
      <c r="L1707">
        <v>65</v>
      </c>
      <c r="M1707">
        <v>0</v>
      </c>
      <c r="N1707">
        <v>0</v>
      </c>
      <c r="O1707">
        <v>13</v>
      </c>
      <c r="P1707">
        <v>6</v>
      </c>
      <c r="Q1707">
        <v>8</v>
      </c>
      <c r="R1707">
        <v>2</v>
      </c>
      <c r="S1707">
        <v>9</v>
      </c>
      <c r="T1707">
        <v>5</v>
      </c>
      <c r="U1707">
        <v>0</v>
      </c>
      <c r="V1707">
        <v>0</v>
      </c>
      <c r="W1707">
        <v>0</v>
      </c>
      <c r="X1707">
        <v>0</v>
      </c>
      <c r="Y1707">
        <v>0</v>
      </c>
      <c r="Z1707">
        <v>0</v>
      </c>
      <c r="AA1707">
        <v>3</v>
      </c>
      <c r="AB1707">
        <v>11</v>
      </c>
      <c r="AC1707">
        <v>0</v>
      </c>
    </row>
    <row r="1708" spans="1:29" ht="16.5" x14ac:dyDescent="0.3">
      <c r="A1708">
        <v>7349</v>
      </c>
      <c r="B1708">
        <v>1973</v>
      </c>
      <c r="C1708" t="s">
        <v>36</v>
      </c>
      <c r="D1708" t="s">
        <v>31</v>
      </c>
      <c r="E1708">
        <v>9722</v>
      </c>
      <c r="F1708">
        <v>1</v>
      </c>
      <c r="G1708">
        <v>0</v>
      </c>
      <c r="H1708" s="1">
        <v>41184</v>
      </c>
      <c r="I1708">
        <v>7</v>
      </c>
      <c r="J1708">
        <v>6</v>
      </c>
      <c r="K1708">
        <v>17</v>
      </c>
      <c r="L1708">
        <v>16</v>
      </c>
      <c r="M1708">
        <v>6</v>
      </c>
      <c r="N1708">
        <v>16</v>
      </c>
      <c r="O1708">
        <v>42</v>
      </c>
      <c r="P1708">
        <v>4</v>
      </c>
      <c r="Q1708">
        <v>3</v>
      </c>
      <c r="R1708">
        <v>1</v>
      </c>
      <c r="S1708">
        <v>3</v>
      </c>
      <c r="T1708">
        <v>8</v>
      </c>
      <c r="U1708">
        <v>0</v>
      </c>
      <c r="V1708">
        <v>0</v>
      </c>
      <c r="W1708">
        <v>0</v>
      </c>
      <c r="X1708">
        <v>0</v>
      </c>
      <c r="Y1708">
        <v>0</v>
      </c>
      <c r="Z1708">
        <v>0</v>
      </c>
      <c r="AA1708">
        <v>3</v>
      </c>
      <c r="AB1708">
        <v>11</v>
      </c>
      <c r="AC1708">
        <v>1</v>
      </c>
    </row>
    <row r="1709" spans="1:29" ht="16.5" x14ac:dyDescent="0.3">
      <c r="A1709">
        <v>8799</v>
      </c>
      <c r="B1709">
        <v>1984</v>
      </c>
      <c r="C1709" t="s">
        <v>32</v>
      </c>
      <c r="D1709" t="s">
        <v>33</v>
      </c>
      <c r="E1709">
        <v>38175</v>
      </c>
      <c r="F1709">
        <v>1</v>
      </c>
      <c r="G1709">
        <v>0</v>
      </c>
      <c r="H1709" s="1">
        <v>41540</v>
      </c>
      <c r="I1709">
        <v>6</v>
      </c>
      <c r="J1709">
        <v>70</v>
      </c>
      <c r="K1709">
        <v>6</v>
      </c>
      <c r="L1709">
        <v>69</v>
      </c>
      <c r="M1709">
        <v>2</v>
      </c>
      <c r="N1709">
        <v>3</v>
      </c>
      <c r="O1709">
        <v>3</v>
      </c>
      <c r="P1709">
        <v>3</v>
      </c>
      <c r="Q1709">
        <v>3</v>
      </c>
      <c r="R1709">
        <v>1</v>
      </c>
      <c r="S1709">
        <v>4</v>
      </c>
      <c r="T1709">
        <v>7</v>
      </c>
      <c r="U1709">
        <v>0</v>
      </c>
      <c r="V1709">
        <v>0</v>
      </c>
      <c r="W1709">
        <v>0</v>
      </c>
      <c r="X1709">
        <v>0</v>
      </c>
      <c r="Y1709">
        <v>0</v>
      </c>
      <c r="Z1709">
        <v>0</v>
      </c>
      <c r="AA1709">
        <v>3</v>
      </c>
      <c r="AB1709">
        <v>11</v>
      </c>
      <c r="AC1709">
        <v>0</v>
      </c>
    </row>
    <row r="1710" spans="1:29" ht="16.5" x14ac:dyDescent="0.3">
      <c r="A1710">
        <v>1351</v>
      </c>
      <c r="B1710">
        <v>1956</v>
      </c>
      <c r="C1710" t="s">
        <v>34</v>
      </c>
      <c r="D1710" t="s">
        <v>31</v>
      </c>
      <c r="E1710">
        <v>58656</v>
      </c>
      <c r="F1710">
        <v>0</v>
      </c>
      <c r="G1710">
        <v>1</v>
      </c>
      <c r="H1710" s="1">
        <v>41172</v>
      </c>
      <c r="I1710">
        <v>25</v>
      </c>
      <c r="J1710">
        <v>962</v>
      </c>
      <c r="K1710">
        <v>12</v>
      </c>
      <c r="L1710">
        <v>194</v>
      </c>
      <c r="M1710">
        <v>16</v>
      </c>
      <c r="N1710">
        <v>24</v>
      </c>
      <c r="O1710">
        <v>12</v>
      </c>
      <c r="P1710">
        <v>4</v>
      </c>
      <c r="Q1710">
        <v>7</v>
      </c>
      <c r="R1710">
        <v>8</v>
      </c>
      <c r="S1710">
        <v>13</v>
      </c>
      <c r="T1710">
        <v>6</v>
      </c>
      <c r="U1710">
        <v>0</v>
      </c>
      <c r="V1710">
        <v>0</v>
      </c>
      <c r="W1710">
        <v>1</v>
      </c>
      <c r="X1710">
        <v>0</v>
      </c>
      <c r="Y1710">
        <v>0</v>
      </c>
      <c r="Z1710">
        <v>0</v>
      </c>
      <c r="AA1710">
        <v>3</v>
      </c>
      <c r="AB1710">
        <v>11</v>
      </c>
      <c r="AC1710">
        <v>0</v>
      </c>
    </row>
    <row r="1711" spans="1:29" ht="16.5" x14ac:dyDescent="0.3">
      <c r="A1711">
        <v>1045</v>
      </c>
      <c r="B1711">
        <v>1965</v>
      </c>
      <c r="C1711" t="s">
        <v>29</v>
      </c>
      <c r="D1711" t="s">
        <v>31</v>
      </c>
      <c r="E1711">
        <v>52117</v>
      </c>
      <c r="F1711">
        <v>0</v>
      </c>
      <c r="G1711">
        <v>1</v>
      </c>
      <c r="H1711" s="1">
        <v>41137</v>
      </c>
      <c r="I1711">
        <v>55</v>
      </c>
      <c r="J1711">
        <v>112</v>
      </c>
      <c r="K1711">
        <v>10</v>
      </c>
      <c r="L1711">
        <v>107</v>
      </c>
      <c r="M1711">
        <v>30</v>
      </c>
      <c r="N1711">
        <v>0</v>
      </c>
      <c r="O1711">
        <v>20</v>
      </c>
      <c r="P1711">
        <v>2</v>
      </c>
      <c r="Q1711">
        <v>5</v>
      </c>
      <c r="R1711">
        <v>2</v>
      </c>
      <c r="S1711">
        <v>4</v>
      </c>
      <c r="T1711">
        <v>7</v>
      </c>
      <c r="U1711">
        <v>0</v>
      </c>
      <c r="V1711">
        <v>0</v>
      </c>
      <c r="W1711">
        <v>0</v>
      </c>
      <c r="X1711">
        <v>0</v>
      </c>
      <c r="Y1711">
        <v>0</v>
      </c>
      <c r="Z1711">
        <v>0</v>
      </c>
      <c r="AA1711">
        <v>3</v>
      </c>
      <c r="AB1711">
        <v>11</v>
      </c>
      <c r="AC1711">
        <v>0</v>
      </c>
    </row>
    <row r="1712" spans="1:29" ht="16.5" x14ac:dyDescent="0.3">
      <c r="A1712">
        <v>7732</v>
      </c>
      <c r="B1712">
        <v>1978</v>
      </c>
      <c r="C1712" t="s">
        <v>29</v>
      </c>
      <c r="D1712" t="s">
        <v>33</v>
      </c>
      <c r="E1712">
        <v>64813</v>
      </c>
      <c r="F1712">
        <v>1</v>
      </c>
      <c r="G1712">
        <v>0</v>
      </c>
      <c r="H1712" s="1">
        <v>41641</v>
      </c>
      <c r="I1712">
        <v>81</v>
      </c>
      <c r="J1712">
        <v>293</v>
      </c>
      <c r="K1712">
        <v>0</v>
      </c>
      <c r="L1712">
        <v>124</v>
      </c>
      <c r="M1712">
        <v>179</v>
      </c>
      <c r="N1712">
        <v>97</v>
      </c>
      <c r="O1712">
        <v>52</v>
      </c>
      <c r="P1712">
        <v>1</v>
      </c>
      <c r="Q1712">
        <v>7</v>
      </c>
      <c r="R1712">
        <v>2</v>
      </c>
      <c r="S1712">
        <v>10</v>
      </c>
      <c r="T1712">
        <v>5</v>
      </c>
      <c r="U1712">
        <v>0</v>
      </c>
      <c r="V1712">
        <v>0</v>
      </c>
      <c r="W1712">
        <v>0</v>
      </c>
      <c r="X1712">
        <v>0</v>
      </c>
      <c r="Y1712">
        <v>0</v>
      </c>
      <c r="Z1712">
        <v>0</v>
      </c>
      <c r="AA1712">
        <v>3</v>
      </c>
      <c r="AB1712">
        <v>11</v>
      </c>
      <c r="AC1712">
        <v>0</v>
      </c>
    </row>
    <row r="1713" spans="1:29" ht="16.5" x14ac:dyDescent="0.3">
      <c r="A1713">
        <v>8070</v>
      </c>
      <c r="B1713">
        <v>1973</v>
      </c>
      <c r="C1713" t="s">
        <v>32</v>
      </c>
      <c r="D1713" t="s">
        <v>33</v>
      </c>
      <c r="E1713">
        <v>54222</v>
      </c>
      <c r="F1713">
        <v>0</v>
      </c>
      <c r="G1713">
        <v>1</v>
      </c>
      <c r="H1713" s="1">
        <v>41699</v>
      </c>
      <c r="I1713">
        <v>98</v>
      </c>
      <c r="J1713">
        <v>199</v>
      </c>
      <c r="K1713">
        <v>12</v>
      </c>
      <c r="L1713">
        <v>31</v>
      </c>
      <c r="M1713">
        <v>3</v>
      </c>
      <c r="N1713">
        <v>12</v>
      </c>
      <c r="O1713">
        <v>7</v>
      </c>
      <c r="P1713">
        <v>1</v>
      </c>
      <c r="Q1713">
        <v>3</v>
      </c>
      <c r="R1713">
        <v>3</v>
      </c>
      <c r="S1713">
        <v>5</v>
      </c>
      <c r="T1713">
        <v>3</v>
      </c>
      <c r="U1713">
        <v>0</v>
      </c>
      <c r="V1713">
        <v>0</v>
      </c>
      <c r="W1713">
        <v>0</v>
      </c>
      <c r="X1713">
        <v>0</v>
      </c>
      <c r="Y1713">
        <v>0</v>
      </c>
      <c r="Z1713">
        <v>0</v>
      </c>
      <c r="AA1713">
        <v>3</v>
      </c>
      <c r="AB1713">
        <v>11</v>
      </c>
      <c r="AC1713">
        <v>0</v>
      </c>
    </row>
    <row r="1714" spans="1:29" ht="16.5" x14ac:dyDescent="0.3">
      <c r="A1714">
        <v>477</v>
      </c>
      <c r="B1714">
        <v>1986</v>
      </c>
      <c r="C1714" t="s">
        <v>29</v>
      </c>
      <c r="D1714" t="s">
        <v>33</v>
      </c>
      <c r="E1714">
        <v>83512</v>
      </c>
      <c r="F1714">
        <v>0</v>
      </c>
      <c r="G1714">
        <v>0</v>
      </c>
      <c r="H1714" s="1">
        <v>41807</v>
      </c>
      <c r="I1714">
        <v>31</v>
      </c>
      <c r="J1714">
        <v>1060</v>
      </c>
      <c r="K1714">
        <v>61</v>
      </c>
      <c r="L1714">
        <v>835</v>
      </c>
      <c r="M1714">
        <v>80</v>
      </c>
      <c r="N1714">
        <v>20</v>
      </c>
      <c r="O1714">
        <v>101</v>
      </c>
      <c r="P1714">
        <v>1</v>
      </c>
      <c r="Q1714">
        <v>4</v>
      </c>
      <c r="R1714">
        <v>7</v>
      </c>
      <c r="S1714">
        <v>10</v>
      </c>
      <c r="T1714">
        <v>1</v>
      </c>
      <c r="U1714">
        <v>1</v>
      </c>
      <c r="V1714">
        <v>0</v>
      </c>
      <c r="W1714">
        <v>1</v>
      </c>
      <c r="X1714">
        <v>1</v>
      </c>
      <c r="Y1714">
        <v>1</v>
      </c>
      <c r="Z1714">
        <v>0</v>
      </c>
      <c r="AA1714">
        <v>3</v>
      </c>
      <c r="AB1714">
        <v>11</v>
      </c>
      <c r="AC1714">
        <v>1</v>
      </c>
    </row>
    <row r="1715" spans="1:29" ht="16.5" x14ac:dyDescent="0.3">
      <c r="A1715">
        <v>7832</v>
      </c>
      <c r="B1715">
        <v>1959</v>
      </c>
      <c r="C1715" t="s">
        <v>34</v>
      </c>
      <c r="D1715" t="s">
        <v>33</v>
      </c>
      <c r="E1715">
        <v>77520</v>
      </c>
      <c r="F1715">
        <v>0</v>
      </c>
      <c r="G1715">
        <v>1</v>
      </c>
      <c r="H1715" s="1">
        <v>41514</v>
      </c>
      <c r="I1715">
        <v>30</v>
      </c>
      <c r="J1715">
        <v>940</v>
      </c>
      <c r="K1715">
        <v>44</v>
      </c>
      <c r="L1715">
        <v>396</v>
      </c>
      <c r="M1715">
        <v>0</v>
      </c>
      <c r="N1715">
        <v>88</v>
      </c>
      <c r="O1715">
        <v>58</v>
      </c>
      <c r="P1715">
        <v>1</v>
      </c>
      <c r="Q1715">
        <v>8</v>
      </c>
      <c r="R1715">
        <v>7</v>
      </c>
      <c r="S1715">
        <v>7</v>
      </c>
      <c r="T1715">
        <v>4</v>
      </c>
      <c r="U1715">
        <v>1</v>
      </c>
      <c r="V1715">
        <v>0</v>
      </c>
      <c r="W1715">
        <v>1</v>
      </c>
      <c r="X1715">
        <v>1</v>
      </c>
      <c r="Y1715">
        <v>0</v>
      </c>
      <c r="Z1715">
        <v>0</v>
      </c>
      <c r="AA1715">
        <v>3</v>
      </c>
      <c r="AB1715">
        <v>11</v>
      </c>
      <c r="AC1715">
        <v>1</v>
      </c>
    </row>
    <row r="1716" spans="1:29" ht="16.5" x14ac:dyDescent="0.3">
      <c r="A1716">
        <v>2202</v>
      </c>
      <c r="B1716">
        <v>1978</v>
      </c>
      <c r="C1716" t="s">
        <v>29</v>
      </c>
      <c r="D1716" t="s">
        <v>31</v>
      </c>
      <c r="E1716">
        <v>41154</v>
      </c>
      <c r="F1716">
        <v>0</v>
      </c>
      <c r="G1716">
        <v>1</v>
      </c>
      <c r="H1716" s="1">
        <v>41373</v>
      </c>
      <c r="I1716">
        <v>98</v>
      </c>
      <c r="J1716">
        <v>44</v>
      </c>
      <c r="K1716">
        <v>2</v>
      </c>
      <c r="L1716">
        <v>11</v>
      </c>
      <c r="M1716">
        <v>2</v>
      </c>
      <c r="N1716">
        <v>3</v>
      </c>
      <c r="O1716">
        <v>7</v>
      </c>
      <c r="P1716">
        <v>1</v>
      </c>
      <c r="Q1716">
        <v>1</v>
      </c>
      <c r="R1716">
        <v>0</v>
      </c>
      <c r="S1716">
        <v>4</v>
      </c>
      <c r="T1716">
        <v>5</v>
      </c>
      <c r="U1716">
        <v>0</v>
      </c>
      <c r="V1716">
        <v>0</v>
      </c>
      <c r="W1716">
        <v>0</v>
      </c>
      <c r="X1716">
        <v>0</v>
      </c>
      <c r="Y1716">
        <v>0</v>
      </c>
      <c r="Z1716">
        <v>0</v>
      </c>
      <c r="AA1716">
        <v>3</v>
      </c>
      <c r="AB1716">
        <v>11</v>
      </c>
      <c r="AC1716">
        <v>0</v>
      </c>
    </row>
    <row r="1717" spans="1:29" ht="16.5" x14ac:dyDescent="0.3">
      <c r="A1717">
        <v>7396</v>
      </c>
      <c r="B1717">
        <v>1966</v>
      </c>
      <c r="C1717" t="s">
        <v>29</v>
      </c>
      <c r="D1717" t="s">
        <v>33</v>
      </c>
      <c r="E1717">
        <v>80398</v>
      </c>
      <c r="F1717">
        <v>0</v>
      </c>
      <c r="G1717">
        <v>0</v>
      </c>
      <c r="H1717" s="1">
        <v>41223</v>
      </c>
      <c r="I1717">
        <v>92</v>
      </c>
      <c r="J1717">
        <v>342</v>
      </c>
      <c r="K1717">
        <v>51</v>
      </c>
      <c r="L1717">
        <v>936</v>
      </c>
      <c r="M1717">
        <v>207</v>
      </c>
      <c r="N1717">
        <v>35</v>
      </c>
      <c r="O1717">
        <v>26</v>
      </c>
      <c r="P1717">
        <v>1</v>
      </c>
      <c r="Q1717">
        <v>5</v>
      </c>
      <c r="R1717">
        <v>8</v>
      </c>
      <c r="S1717">
        <v>12</v>
      </c>
      <c r="T1717">
        <v>3</v>
      </c>
      <c r="U1717">
        <v>0</v>
      </c>
      <c r="V1717">
        <v>0</v>
      </c>
      <c r="W1717">
        <v>1</v>
      </c>
      <c r="X1717">
        <v>0</v>
      </c>
      <c r="Y1717">
        <v>0</v>
      </c>
      <c r="Z1717">
        <v>0</v>
      </c>
      <c r="AA1717">
        <v>3</v>
      </c>
      <c r="AB1717">
        <v>11</v>
      </c>
      <c r="AC1717">
        <v>0</v>
      </c>
    </row>
    <row r="1718" spans="1:29" ht="16.5" x14ac:dyDescent="0.3">
      <c r="A1718">
        <v>4055</v>
      </c>
      <c r="B1718">
        <v>1992</v>
      </c>
      <c r="C1718" t="s">
        <v>36</v>
      </c>
      <c r="D1718" t="s">
        <v>30</v>
      </c>
      <c r="E1718">
        <v>18746</v>
      </c>
      <c r="F1718">
        <v>1</v>
      </c>
      <c r="G1718">
        <v>0</v>
      </c>
      <c r="H1718" s="1">
        <v>41788</v>
      </c>
      <c r="I1718">
        <v>41</v>
      </c>
      <c r="J1718">
        <v>2</v>
      </c>
      <c r="K1718">
        <v>10</v>
      </c>
      <c r="L1718">
        <v>11</v>
      </c>
      <c r="M1718">
        <v>12</v>
      </c>
      <c r="N1718">
        <v>9</v>
      </c>
      <c r="O1718">
        <v>20</v>
      </c>
      <c r="P1718">
        <v>2</v>
      </c>
      <c r="Q1718">
        <v>3</v>
      </c>
      <c r="R1718">
        <v>0</v>
      </c>
      <c r="S1718">
        <v>3</v>
      </c>
      <c r="T1718">
        <v>6</v>
      </c>
      <c r="U1718">
        <v>0</v>
      </c>
      <c r="V1718">
        <v>0</v>
      </c>
      <c r="W1718">
        <v>0</v>
      </c>
      <c r="X1718">
        <v>0</v>
      </c>
      <c r="Y1718">
        <v>0</v>
      </c>
      <c r="Z1718">
        <v>0</v>
      </c>
      <c r="AA1718">
        <v>3</v>
      </c>
      <c r="AB1718">
        <v>11</v>
      </c>
      <c r="AC1718">
        <v>0</v>
      </c>
    </row>
    <row r="1719" spans="1:29" ht="16.5" x14ac:dyDescent="0.3">
      <c r="A1719">
        <v>10340</v>
      </c>
      <c r="B1719">
        <v>1984</v>
      </c>
      <c r="C1719" t="s">
        <v>29</v>
      </c>
      <c r="D1719" t="s">
        <v>31</v>
      </c>
      <c r="E1719">
        <v>35196</v>
      </c>
      <c r="F1719">
        <v>1</v>
      </c>
      <c r="G1719">
        <v>0</v>
      </c>
      <c r="H1719" s="1">
        <v>41226</v>
      </c>
      <c r="I1719">
        <v>68</v>
      </c>
      <c r="J1719">
        <v>75</v>
      </c>
      <c r="K1719">
        <v>12</v>
      </c>
      <c r="L1719">
        <v>141</v>
      </c>
      <c r="M1719">
        <v>43</v>
      </c>
      <c r="N1719">
        <v>39</v>
      </c>
      <c r="O1719">
        <v>187</v>
      </c>
      <c r="P1719">
        <v>6</v>
      </c>
      <c r="Q1719">
        <v>6</v>
      </c>
      <c r="R1719">
        <v>1</v>
      </c>
      <c r="S1719">
        <v>5</v>
      </c>
      <c r="T1719">
        <v>8</v>
      </c>
      <c r="U1719">
        <v>0</v>
      </c>
      <c r="V1719">
        <v>0</v>
      </c>
      <c r="W1719">
        <v>0</v>
      </c>
      <c r="X1719">
        <v>0</v>
      </c>
      <c r="Y1719">
        <v>0</v>
      </c>
      <c r="Z1719">
        <v>0</v>
      </c>
      <c r="AA1719">
        <v>3</v>
      </c>
      <c r="AB1719">
        <v>11</v>
      </c>
      <c r="AC1719">
        <v>0</v>
      </c>
    </row>
    <row r="1720" spans="1:29" ht="16.5" x14ac:dyDescent="0.3">
      <c r="A1720">
        <v>10091</v>
      </c>
      <c r="B1720">
        <v>1956</v>
      </c>
      <c r="C1720" t="s">
        <v>29</v>
      </c>
      <c r="D1720" t="s">
        <v>30</v>
      </c>
      <c r="E1720">
        <v>60230</v>
      </c>
      <c r="F1720">
        <v>0</v>
      </c>
      <c r="G1720">
        <v>1</v>
      </c>
      <c r="H1720" s="1">
        <v>41414</v>
      </c>
      <c r="I1720">
        <v>78</v>
      </c>
      <c r="J1720">
        <v>520</v>
      </c>
      <c r="K1720">
        <v>20</v>
      </c>
      <c r="L1720">
        <v>367</v>
      </c>
      <c r="M1720">
        <v>39</v>
      </c>
      <c r="N1720">
        <v>81</v>
      </c>
      <c r="O1720">
        <v>40</v>
      </c>
      <c r="P1720">
        <v>2</v>
      </c>
      <c r="Q1720">
        <v>6</v>
      </c>
      <c r="R1720">
        <v>3</v>
      </c>
      <c r="S1720">
        <v>6</v>
      </c>
      <c r="T1720">
        <v>5</v>
      </c>
      <c r="U1720">
        <v>0</v>
      </c>
      <c r="V1720">
        <v>0</v>
      </c>
      <c r="W1720">
        <v>0</v>
      </c>
      <c r="X1720">
        <v>0</v>
      </c>
      <c r="Y1720">
        <v>0</v>
      </c>
      <c r="Z1720">
        <v>0</v>
      </c>
      <c r="AA1720">
        <v>3</v>
      </c>
      <c r="AB1720">
        <v>11</v>
      </c>
      <c r="AC1720">
        <v>0</v>
      </c>
    </row>
    <row r="1721" spans="1:29" ht="16.5" x14ac:dyDescent="0.3">
      <c r="A1721">
        <v>7629</v>
      </c>
      <c r="B1721">
        <v>1977</v>
      </c>
      <c r="C1721" t="s">
        <v>29</v>
      </c>
      <c r="D1721" t="s">
        <v>33</v>
      </c>
      <c r="E1721">
        <v>22108</v>
      </c>
      <c r="F1721">
        <v>1</v>
      </c>
      <c r="G1721">
        <v>1</v>
      </c>
      <c r="H1721" s="1">
        <v>41767</v>
      </c>
      <c r="I1721">
        <v>46</v>
      </c>
      <c r="J1721">
        <v>5</v>
      </c>
      <c r="K1721">
        <v>3</v>
      </c>
      <c r="L1721">
        <v>9</v>
      </c>
      <c r="M1721">
        <v>6</v>
      </c>
      <c r="N1721">
        <v>2</v>
      </c>
      <c r="O1721">
        <v>6</v>
      </c>
      <c r="P1721">
        <v>2</v>
      </c>
      <c r="Q1721">
        <v>2</v>
      </c>
      <c r="R1721">
        <v>0</v>
      </c>
      <c r="S1721">
        <v>3</v>
      </c>
      <c r="T1721">
        <v>7</v>
      </c>
      <c r="U1721">
        <v>0</v>
      </c>
      <c r="V1721">
        <v>0</v>
      </c>
      <c r="W1721">
        <v>0</v>
      </c>
      <c r="X1721">
        <v>0</v>
      </c>
      <c r="Y1721">
        <v>0</v>
      </c>
      <c r="Z1721">
        <v>0</v>
      </c>
      <c r="AA1721">
        <v>3</v>
      </c>
      <c r="AB1721">
        <v>11</v>
      </c>
      <c r="AC1721">
        <v>0</v>
      </c>
    </row>
    <row r="1722" spans="1:29" ht="16.5" x14ac:dyDescent="0.3">
      <c r="A1722">
        <v>10640</v>
      </c>
      <c r="B1722">
        <v>1974</v>
      </c>
      <c r="C1722" t="s">
        <v>29</v>
      </c>
      <c r="D1722" t="s">
        <v>31</v>
      </c>
      <c r="E1722">
        <v>44392</v>
      </c>
      <c r="F1722">
        <v>1</v>
      </c>
      <c r="G1722">
        <v>1</v>
      </c>
      <c r="H1722" s="1">
        <v>41522</v>
      </c>
      <c r="I1722">
        <v>71</v>
      </c>
      <c r="J1722">
        <v>87</v>
      </c>
      <c r="K1722">
        <v>5</v>
      </c>
      <c r="L1722">
        <v>71</v>
      </c>
      <c r="M1722">
        <v>7</v>
      </c>
      <c r="N1722">
        <v>12</v>
      </c>
      <c r="O1722">
        <v>29</v>
      </c>
      <c r="P1722">
        <v>5</v>
      </c>
      <c r="Q1722">
        <v>4</v>
      </c>
      <c r="R1722">
        <v>1</v>
      </c>
      <c r="S1722">
        <v>4</v>
      </c>
      <c r="T1722">
        <v>7</v>
      </c>
      <c r="U1722">
        <v>0</v>
      </c>
      <c r="V1722">
        <v>0</v>
      </c>
      <c r="W1722">
        <v>0</v>
      </c>
      <c r="X1722">
        <v>0</v>
      </c>
      <c r="Y1722">
        <v>0</v>
      </c>
      <c r="Z1722">
        <v>0</v>
      </c>
      <c r="AA1722">
        <v>3</v>
      </c>
      <c r="AB1722">
        <v>11</v>
      </c>
      <c r="AC1722">
        <v>0</v>
      </c>
    </row>
    <row r="1723" spans="1:29" ht="16.5" x14ac:dyDescent="0.3">
      <c r="A1723">
        <v>3498</v>
      </c>
      <c r="B1723">
        <v>1976</v>
      </c>
      <c r="C1723" t="s">
        <v>32</v>
      </c>
      <c r="D1723" t="s">
        <v>33</v>
      </c>
      <c r="E1723">
        <v>55424</v>
      </c>
      <c r="F1723">
        <v>0</v>
      </c>
      <c r="G1723">
        <v>1</v>
      </c>
      <c r="H1723" s="1">
        <v>41238</v>
      </c>
      <c r="I1723">
        <v>6</v>
      </c>
      <c r="J1723">
        <v>462</v>
      </c>
      <c r="K1723">
        <v>61</v>
      </c>
      <c r="L1723">
        <v>184</v>
      </c>
      <c r="M1723">
        <v>10</v>
      </c>
      <c r="N1723">
        <v>53</v>
      </c>
      <c r="O1723">
        <v>107</v>
      </c>
      <c r="P1723">
        <v>4</v>
      </c>
      <c r="Q1723">
        <v>7</v>
      </c>
      <c r="R1723">
        <v>5</v>
      </c>
      <c r="S1723">
        <v>9</v>
      </c>
      <c r="T1723">
        <v>6</v>
      </c>
      <c r="U1723">
        <v>1</v>
      </c>
      <c r="V1723">
        <v>0</v>
      </c>
      <c r="W1723">
        <v>0</v>
      </c>
      <c r="X1723">
        <v>0</v>
      </c>
      <c r="Y1723">
        <v>0</v>
      </c>
      <c r="Z1723">
        <v>0</v>
      </c>
      <c r="AA1723">
        <v>3</v>
      </c>
      <c r="AB1723">
        <v>11</v>
      </c>
      <c r="AC1723">
        <v>1</v>
      </c>
    </row>
    <row r="1724" spans="1:29" ht="16.5" x14ac:dyDescent="0.3">
      <c r="A1724">
        <v>6742</v>
      </c>
      <c r="B1724">
        <v>1979</v>
      </c>
      <c r="C1724" t="s">
        <v>29</v>
      </c>
      <c r="D1724" t="s">
        <v>33</v>
      </c>
      <c r="E1724">
        <v>17688</v>
      </c>
      <c r="F1724">
        <v>1</v>
      </c>
      <c r="G1724">
        <v>0</v>
      </c>
      <c r="H1724" s="1">
        <v>41287</v>
      </c>
      <c r="I1724">
        <v>82</v>
      </c>
      <c r="J1724">
        <v>2</v>
      </c>
      <c r="K1724">
        <v>2</v>
      </c>
      <c r="L1724">
        <v>1</v>
      </c>
      <c r="M1724">
        <v>3</v>
      </c>
      <c r="N1724">
        <v>1</v>
      </c>
      <c r="O1724">
        <v>2</v>
      </c>
      <c r="P1724">
        <v>1</v>
      </c>
      <c r="Q1724">
        <v>1</v>
      </c>
      <c r="R1724">
        <v>0</v>
      </c>
      <c r="S1724">
        <v>2</v>
      </c>
      <c r="T1724">
        <v>8</v>
      </c>
      <c r="U1724">
        <v>0</v>
      </c>
      <c r="V1724">
        <v>0</v>
      </c>
      <c r="W1724">
        <v>0</v>
      </c>
      <c r="X1724">
        <v>0</v>
      </c>
      <c r="Y1724">
        <v>0</v>
      </c>
      <c r="Z1724">
        <v>1</v>
      </c>
      <c r="AA1724">
        <v>3</v>
      </c>
      <c r="AB1724">
        <v>11</v>
      </c>
      <c r="AC1724">
        <v>0</v>
      </c>
    </row>
    <row r="1725" spans="1:29" ht="16.5" x14ac:dyDescent="0.3">
      <c r="A1725">
        <v>1172</v>
      </c>
      <c r="B1725">
        <v>1983</v>
      </c>
      <c r="C1725" t="s">
        <v>32</v>
      </c>
      <c r="D1725" t="s">
        <v>33</v>
      </c>
      <c r="E1725">
        <v>92491</v>
      </c>
      <c r="F1725">
        <v>0</v>
      </c>
      <c r="G1725">
        <v>0</v>
      </c>
      <c r="H1725" s="1">
        <v>41395</v>
      </c>
      <c r="I1725">
        <v>71</v>
      </c>
      <c r="J1725">
        <v>979</v>
      </c>
      <c r="K1725">
        <v>44</v>
      </c>
      <c r="L1725">
        <v>935</v>
      </c>
      <c r="M1725">
        <v>29</v>
      </c>
      <c r="N1725">
        <v>25</v>
      </c>
      <c r="O1725">
        <v>22</v>
      </c>
      <c r="P1725">
        <v>1</v>
      </c>
      <c r="Q1725">
        <v>7</v>
      </c>
      <c r="R1725">
        <v>5</v>
      </c>
      <c r="S1725">
        <v>12</v>
      </c>
      <c r="T1725">
        <v>3</v>
      </c>
      <c r="U1725">
        <v>0</v>
      </c>
      <c r="V1725">
        <v>1</v>
      </c>
      <c r="W1725">
        <v>1</v>
      </c>
      <c r="X1725">
        <v>1</v>
      </c>
      <c r="Y1725">
        <v>0</v>
      </c>
      <c r="Z1725">
        <v>0</v>
      </c>
      <c r="AA1725">
        <v>3</v>
      </c>
      <c r="AB1725">
        <v>11</v>
      </c>
      <c r="AC1725">
        <v>1</v>
      </c>
    </row>
    <row r="1726" spans="1:29" ht="16.5" x14ac:dyDescent="0.3">
      <c r="A1726">
        <v>569</v>
      </c>
      <c r="B1726">
        <v>1991</v>
      </c>
      <c r="C1726" t="s">
        <v>29</v>
      </c>
      <c r="D1726" t="s">
        <v>30</v>
      </c>
      <c r="E1726">
        <v>90273</v>
      </c>
      <c r="F1726">
        <v>0</v>
      </c>
      <c r="G1726">
        <v>0</v>
      </c>
      <c r="H1726" s="1">
        <v>41622</v>
      </c>
      <c r="I1726">
        <v>32</v>
      </c>
      <c r="J1726">
        <v>704</v>
      </c>
      <c r="K1726">
        <v>129</v>
      </c>
      <c r="L1726">
        <v>853</v>
      </c>
      <c r="M1726">
        <v>120</v>
      </c>
      <c r="N1726">
        <v>74</v>
      </c>
      <c r="O1726">
        <v>111</v>
      </c>
      <c r="P1726">
        <v>1</v>
      </c>
      <c r="Q1726">
        <v>5</v>
      </c>
      <c r="R1726">
        <v>6</v>
      </c>
      <c r="S1726">
        <v>7</v>
      </c>
      <c r="T1726">
        <v>2</v>
      </c>
      <c r="U1726">
        <v>0</v>
      </c>
      <c r="V1726">
        <v>1</v>
      </c>
      <c r="W1726">
        <v>1</v>
      </c>
      <c r="X1726">
        <v>1</v>
      </c>
      <c r="Y1726">
        <v>0</v>
      </c>
      <c r="Z1726">
        <v>0</v>
      </c>
      <c r="AA1726">
        <v>3</v>
      </c>
      <c r="AB1726">
        <v>11</v>
      </c>
      <c r="AC1726">
        <v>1</v>
      </c>
    </row>
    <row r="1727" spans="1:29" ht="16.5" x14ac:dyDescent="0.3">
      <c r="A1727">
        <v>4686</v>
      </c>
      <c r="B1727">
        <v>1962</v>
      </c>
      <c r="C1727" t="s">
        <v>32</v>
      </c>
      <c r="D1727" t="s">
        <v>38</v>
      </c>
      <c r="E1727">
        <v>82571</v>
      </c>
      <c r="F1727">
        <v>0</v>
      </c>
      <c r="G1727">
        <v>0</v>
      </c>
      <c r="H1727" s="1">
        <v>41731</v>
      </c>
      <c r="I1727">
        <v>28</v>
      </c>
      <c r="J1727">
        <v>861</v>
      </c>
      <c r="K1727">
        <v>31</v>
      </c>
      <c r="L1727">
        <v>558</v>
      </c>
      <c r="M1727">
        <v>62</v>
      </c>
      <c r="N1727">
        <v>95</v>
      </c>
      <c r="O1727">
        <v>79</v>
      </c>
      <c r="P1727">
        <v>0</v>
      </c>
      <c r="Q1727">
        <v>6</v>
      </c>
      <c r="R1727">
        <v>5</v>
      </c>
      <c r="S1727">
        <v>13</v>
      </c>
      <c r="T1727">
        <v>2</v>
      </c>
      <c r="U1727">
        <v>0</v>
      </c>
      <c r="V1727">
        <v>0</v>
      </c>
      <c r="W1727">
        <v>1</v>
      </c>
      <c r="X1727">
        <v>0</v>
      </c>
      <c r="Y1727">
        <v>0</v>
      </c>
      <c r="Z1727">
        <v>0</v>
      </c>
      <c r="AA1727">
        <v>3</v>
      </c>
      <c r="AB1727">
        <v>11</v>
      </c>
      <c r="AC1727">
        <v>0</v>
      </c>
    </row>
    <row r="1728" spans="1:29" ht="16.5" x14ac:dyDescent="0.3">
      <c r="A1728">
        <v>1381</v>
      </c>
      <c r="B1728">
        <v>1982</v>
      </c>
      <c r="C1728" t="s">
        <v>32</v>
      </c>
      <c r="D1728" t="s">
        <v>30</v>
      </c>
      <c r="E1728">
        <v>38513</v>
      </c>
      <c r="F1728">
        <v>1</v>
      </c>
      <c r="G1728">
        <v>0</v>
      </c>
      <c r="H1728" s="1">
        <v>41667</v>
      </c>
      <c r="I1728">
        <v>20</v>
      </c>
      <c r="J1728">
        <v>172</v>
      </c>
      <c r="K1728">
        <v>3</v>
      </c>
      <c r="L1728">
        <v>115</v>
      </c>
      <c r="M1728">
        <v>16</v>
      </c>
      <c r="N1728">
        <v>0</v>
      </c>
      <c r="O1728">
        <v>18</v>
      </c>
      <c r="P1728">
        <v>5</v>
      </c>
      <c r="Q1728">
        <v>6</v>
      </c>
      <c r="R1728">
        <v>1</v>
      </c>
      <c r="S1728">
        <v>5</v>
      </c>
      <c r="T1728">
        <v>8</v>
      </c>
      <c r="U1728">
        <v>0</v>
      </c>
      <c r="V1728">
        <v>0</v>
      </c>
      <c r="W1728">
        <v>0</v>
      </c>
      <c r="X1728">
        <v>0</v>
      </c>
      <c r="Y1728">
        <v>0</v>
      </c>
      <c r="Z1728">
        <v>0</v>
      </c>
      <c r="AA1728">
        <v>3</v>
      </c>
      <c r="AB1728">
        <v>11</v>
      </c>
      <c r="AC1728">
        <v>1</v>
      </c>
    </row>
    <row r="1729" spans="1:29" ht="16.5" x14ac:dyDescent="0.3">
      <c r="A1729">
        <v>2634</v>
      </c>
      <c r="B1729">
        <v>1979</v>
      </c>
      <c r="C1729" t="s">
        <v>34</v>
      </c>
      <c r="D1729" t="s">
        <v>30</v>
      </c>
      <c r="E1729">
        <v>16653</v>
      </c>
      <c r="F1729">
        <v>1</v>
      </c>
      <c r="G1729">
        <v>0</v>
      </c>
      <c r="H1729" s="1">
        <v>41747</v>
      </c>
      <c r="I1729">
        <v>10</v>
      </c>
      <c r="J1729">
        <v>5</v>
      </c>
      <c r="K1729">
        <v>7</v>
      </c>
      <c r="L1729">
        <v>31</v>
      </c>
      <c r="M1729">
        <v>15</v>
      </c>
      <c r="N1729">
        <v>4</v>
      </c>
      <c r="O1729">
        <v>7</v>
      </c>
      <c r="P1729">
        <v>3</v>
      </c>
      <c r="Q1729">
        <v>2</v>
      </c>
      <c r="R1729">
        <v>1</v>
      </c>
      <c r="S1729">
        <v>3</v>
      </c>
      <c r="T1729">
        <v>6</v>
      </c>
      <c r="U1729">
        <v>0</v>
      </c>
      <c r="V1729">
        <v>0</v>
      </c>
      <c r="W1729">
        <v>0</v>
      </c>
      <c r="X1729">
        <v>0</v>
      </c>
      <c r="Y1729">
        <v>0</v>
      </c>
      <c r="Z1729">
        <v>0</v>
      </c>
      <c r="AA1729">
        <v>3</v>
      </c>
      <c r="AB1729">
        <v>11</v>
      </c>
      <c r="AC1729">
        <v>1</v>
      </c>
    </row>
    <row r="1730" spans="1:29" ht="16.5" x14ac:dyDescent="0.3">
      <c r="A1730">
        <v>10905</v>
      </c>
      <c r="B1730">
        <v>1955</v>
      </c>
      <c r="C1730" t="s">
        <v>29</v>
      </c>
      <c r="D1730" t="s">
        <v>31</v>
      </c>
      <c r="E1730">
        <v>42586</v>
      </c>
      <c r="F1730">
        <v>1</v>
      </c>
      <c r="G1730">
        <v>1</v>
      </c>
      <c r="H1730" s="1">
        <v>41211</v>
      </c>
      <c r="I1730">
        <v>7</v>
      </c>
      <c r="J1730">
        <v>194</v>
      </c>
      <c r="K1730">
        <v>2</v>
      </c>
      <c r="L1730">
        <v>56</v>
      </c>
      <c r="M1730">
        <v>0</v>
      </c>
      <c r="N1730">
        <v>0</v>
      </c>
      <c r="O1730">
        <v>0</v>
      </c>
      <c r="P1730">
        <v>5</v>
      </c>
      <c r="Q1730">
        <v>4</v>
      </c>
      <c r="R1730">
        <v>1</v>
      </c>
      <c r="S1730">
        <v>6</v>
      </c>
      <c r="T1730">
        <v>8</v>
      </c>
      <c r="U1730">
        <v>0</v>
      </c>
      <c r="V1730">
        <v>0</v>
      </c>
      <c r="W1730">
        <v>0</v>
      </c>
      <c r="X1730">
        <v>0</v>
      </c>
      <c r="Y1730">
        <v>0</v>
      </c>
      <c r="Z1730">
        <v>0</v>
      </c>
      <c r="AA1730">
        <v>3</v>
      </c>
      <c r="AB1730">
        <v>11</v>
      </c>
      <c r="AC1730">
        <v>1</v>
      </c>
    </row>
    <row r="1731" spans="1:29" ht="16.5" x14ac:dyDescent="0.3">
      <c r="A1731">
        <v>1744</v>
      </c>
      <c r="B1731">
        <v>1965</v>
      </c>
      <c r="C1731" t="s">
        <v>36</v>
      </c>
      <c r="D1731" t="s">
        <v>30</v>
      </c>
      <c r="E1731">
        <v>23529</v>
      </c>
      <c r="F1731">
        <v>0</v>
      </c>
      <c r="G1731">
        <v>1</v>
      </c>
      <c r="H1731" s="1">
        <v>41281</v>
      </c>
      <c r="I1731">
        <v>67</v>
      </c>
      <c r="J1731">
        <v>9</v>
      </c>
      <c r="K1731">
        <v>7</v>
      </c>
      <c r="L1731">
        <v>13</v>
      </c>
      <c r="M1731">
        <v>3</v>
      </c>
      <c r="N1731">
        <v>2</v>
      </c>
      <c r="O1731">
        <v>20</v>
      </c>
      <c r="P1731">
        <v>1</v>
      </c>
      <c r="Q1731">
        <v>1</v>
      </c>
      <c r="R1731">
        <v>1</v>
      </c>
      <c r="S1731">
        <v>2</v>
      </c>
      <c r="T1731">
        <v>6</v>
      </c>
      <c r="U1731">
        <v>0</v>
      </c>
      <c r="V1731">
        <v>0</v>
      </c>
      <c r="W1731">
        <v>0</v>
      </c>
      <c r="X1731">
        <v>0</v>
      </c>
      <c r="Y1731">
        <v>0</v>
      </c>
      <c r="Z1731">
        <v>0</v>
      </c>
      <c r="AA1731">
        <v>3</v>
      </c>
      <c r="AB1731">
        <v>11</v>
      </c>
      <c r="AC1731">
        <v>0</v>
      </c>
    </row>
    <row r="1732" spans="1:29" ht="16.5" x14ac:dyDescent="0.3">
      <c r="A1732">
        <v>1000</v>
      </c>
      <c r="B1732">
        <v>1961</v>
      </c>
      <c r="C1732" t="s">
        <v>34</v>
      </c>
      <c r="D1732" t="s">
        <v>31</v>
      </c>
      <c r="E1732">
        <v>74881</v>
      </c>
      <c r="F1732">
        <v>1</v>
      </c>
      <c r="G1732">
        <v>1</v>
      </c>
      <c r="H1732" s="1">
        <v>41341</v>
      </c>
      <c r="I1732">
        <v>48</v>
      </c>
      <c r="J1732">
        <v>505</v>
      </c>
      <c r="K1732">
        <v>72</v>
      </c>
      <c r="L1732">
        <v>270</v>
      </c>
      <c r="M1732">
        <v>36</v>
      </c>
      <c r="N1732">
        <v>27</v>
      </c>
      <c r="O1732">
        <v>54</v>
      </c>
      <c r="P1732">
        <v>4</v>
      </c>
      <c r="Q1732">
        <v>9</v>
      </c>
      <c r="R1732">
        <v>2</v>
      </c>
      <c r="S1732">
        <v>12</v>
      </c>
      <c r="T1732">
        <v>5</v>
      </c>
      <c r="U1732">
        <v>0</v>
      </c>
      <c r="V1732">
        <v>0</v>
      </c>
      <c r="W1732">
        <v>0</v>
      </c>
      <c r="X1732">
        <v>0</v>
      </c>
      <c r="Y1732">
        <v>0</v>
      </c>
      <c r="Z1732">
        <v>0</v>
      </c>
      <c r="AA1732">
        <v>3</v>
      </c>
      <c r="AB1732">
        <v>11</v>
      </c>
      <c r="AC1732">
        <v>0</v>
      </c>
    </row>
    <row r="1733" spans="1:29" ht="16.5" x14ac:dyDescent="0.3">
      <c r="A1733">
        <v>3828</v>
      </c>
      <c r="B1733">
        <v>1951</v>
      </c>
      <c r="C1733" t="s">
        <v>29</v>
      </c>
      <c r="D1733" t="s">
        <v>33</v>
      </c>
      <c r="E1733">
        <v>71107</v>
      </c>
      <c r="F1733">
        <v>0</v>
      </c>
      <c r="G1733">
        <v>1</v>
      </c>
      <c r="H1733" s="1">
        <v>41322</v>
      </c>
      <c r="I1733">
        <v>61</v>
      </c>
      <c r="J1733">
        <v>533</v>
      </c>
      <c r="K1733">
        <v>10</v>
      </c>
      <c r="L1733">
        <v>217</v>
      </c>
      <c r="M1733">
        <v>198</v>
      </c>
      <c r="N1733">
        <v>174</v>
      </c>
      <c r="O1733">
        <v>195</v>
      </c>
      <c r="P1733">
        <v>2</v>
      </c>
      <c r="Q1733">
        <v>7</v>
      </c>
      <c r="R1733">
        <v>6</v>
      </c>
      <c r="S1733">
        <v>13</v>
      </c>
      <c r="T1733">
        <v>4</v>
      </c>
      <c r="U1733">
        <v>0</v>
      </c>
      <c r="V1733">
        <v>0</v>
      </c>
      <c r="W1733">
        <v>0</v>
      </c>
      <c r="X1733">
        <v>0</v>
      </c>
      <c r="Y1733">
        <v>0</v>
      </c>
      <c r="Z1733">
        <v>0</v>
      </c>
      <c r="AA1733">
        <v>3</v>
      </c>
      <c r="AB1733">
        <v>11</v>
      </c>
      <c r="AC1733">
        <v>0</v>
      </c>
    </row>
    <row r="1734" spans="1:29" ht="16.5" x14ac:dyDescent="0.3">
      <c r="A1734">
        <v>8605</v>
      </c>
      <c r="B1734">
        <v>1964</v>
      </c>
      <c r="C1734" t="s">
        <v>32</v>
      </c>
      <c r="D1734" t="s">
        <v>31</v>
      </c>
      <c r="E1734">
        <v>46910</v>
      </c>
      <c r="F1734">
        <v>1</v>
      </c>
      <c r="G1734">
        <v>1</v>
      </c>
      <c r="H1734" s="1">
        <v>41721</v>
      </c>
      <c r="I1734">
        <v>36</v>
      </c>
      <c r="J1734">
        <v>48</v>
      </c>
      <c r="K1734">
        <v>0</v>
      </c>
      <c r="L1734">
        <v>14</v>
      </c>
      <c r="M1734">
        <v>0</v>
      </c>
      <c r="N1734">
        <v>0</v>
      </c>
      <c r="O1734">
        <v>6</v>
      </c>
      <c r="P1734">
        <v>2</v>
      </c>
      <c r="Q1734">
        <v>2</v>
      </c>
      <c r="R1734">
        <v>0</v>
      </c>
      <c r="S1734">
        <v>3</v>
      </c>
      <c r="T1734">
        <v>6</v>
      </c>
      <c r="U1734">
        <v>0</v>
      </c>
      <c r="V1734">
        <v>0</v>
      </c>
      <c r="W1734">
        <v>0</v>
      </c>
      <c r="X1734">
        <v>0</v>
      </c>
      <c r="Y1734">
        <v>0</v>
      </c>
      <c r="Z1734">
        <v>0</v>
      </c>
      <c r="AA1734">
        <v>3</v>
      </c>
      <c r="AB1734">
        <v>11</v>
      </c>
      <c r="AC1734">
        <v>0</v>
      </c>
    </row>
    <row r="1735" spans="1:29" ht="16.5" x14ac:dyDescent="0.3">
      <c r="A1735">
        <v>10304</v>
      </c>
      <c r="B1735">
        <v>1959</v>
      </c>
      <c r="C1735" t="s">
        <v>29</v>
      </c>
      <c r="D1735" t="s">
        <v>33</v>
      </c>
      <c r="E1735">
        <v>18690</v>
      </c>
      <c r="F1735">
        <v>0</v>
      </c>
      <c r="G1735">
        <v>0</v>
      </c>
      <c r="H1735" s="1">
        <v>41271</v>
      </c>
      <c r="I1735">
        <v>77</v>
      </c>
      <c r="J1735">
        <v>6</v>
      </c>
      <c r="K1735">
        <v>1</v>
      </c>
      <c r="L1735">
        <v>7</v>
      </c>
      <c r="M1735">
        <v>23</v>
      </c>
      <c r="N1735">
        <v>4</v>
      </c>
      <c r="O1735">
        <v>19</v>
      </c>
      <c r="P1735">
        <v>1</v>
      </c>
      <c r="Q1735">
        <v>1</v>
      </c>
      <c r="R1735">
        <v>1</v>
      </c>
      <c r="S1735">
        <v>2</v>
      </c>
      <c r="T1735">
        <v>8</v>
      </c>
      <c r="U1735">
        <v>0</v>
      </c>
      <c r="V1735">
        <v>0</v>
      </c>
      <c r="W1735">
        <v>0</v>
      </c>
      <c r="X1735">
        <v>0</v>
      </c>
      <c r="Y1735">
        <v>0</v>
      </c>
      <c r="Z1735">
        <v>0</v>
      </c>
      <c r="AA1735">
        <v>3</v>
      </c>
      <c r="AB1735">
        <v>11</v>
      </c>
      <c r="AC1735">
        <v>0</v>
      </c>
    </row>
    <row r="1736" spans="1:29" ht="16.5" x14ac:dyDescent="0.3">
      <c r="A1736">
        <v>4351</v>
      </c>
      <c r="B1736">
        <v>1955</v>
      </c>
      <c r="C1736" t="s">
        <v>29</v>
      </c>
      <c r="D1736" t="s">
        <v>35</v>
      </c>
      <c r="E1736">
        <v>37244</v>
      </c>
      <c r="F1736">
        <v>1</v>
      </c>
      <c r="G1736">
        <v>1</v>
      </c>
      <c r="H1736" s="1">
        <v>41391</v>
      </c>
      <c r="I1736">
        <v>90</v>
      </c>
      <c r="J1736">
        <v>18</v>
      </c>
      <c r="K1736">
        <v>2</v>
      </c>
      <c r="L1736">
        <v>10</v>
      </c>
      <c r="M1736">
        <v>0</v>
      </c>
      <c r="N1736">
        <v>0</v>
      </c>
      <c r="O1736">
        <v>25</v>
      </c>
      <c r="P1736">
        <v>1</v>
      </c>
      <c r="Q1736">
        <v>1</v>
      </c>
      <c r="R1736">
        <v>1</v>
      </c>
      <c r="S1736">
        <v>2</v>
      </c>
      <c r="T1736">
        <v>7</v>
      </c>
      <c r="U1736">
        <v>1</v>
      </c>
      <c r="V1736">
        <v>0</v>
      </c>
      <c r="W1736">
        <v>0</v>
      </c>
      <c r="X1736">
        <v>0</v>
      </c>
      <c r="Y1736">
        <v>0</v>
      </c>
      <c r="Z1736">
        <v>0</v>
      </c>
      <c r="AA1736">
        <v>3</v>
      </c>
      <c r="AB1736">
        <v>11</v>
      </c>
      <c r="AC1736">
        <v>0</v>
      </c>
    </row>
    <row r="1737" spans="1:29" ht="16.5" x14ac:dyDescent="0.3">
      <c r="A1737">
        <v>10129</v>
      </c>
      <c r="B1737">
        <v>1966</v>
      </c>
      <c r="C1737" t="s">
        <v>29</v>
      </c>
      <c r="D1737" t="s">
        <v>31</v>
      </c>
      <c r="E1737">
        <v>82427</v>
      </c>
      <c r="F1737">
        <v>0</v>
      </c>
      <c r="G1737">
        <v>0</v>
      </c>
      <c r="H1737" s="1">
        <v>41710</v>
      </c>
      <c r="I1737">
        <v>35</v>
      </c>
      <c r="J1737">
        <v>482</v>
      </c>
      <c r="K1737">
        <v>147</v>
      </c>
      <c r="L1737">
        <v>509</v>
      </c>
      <c r="M1737">
        <v>104</v>
      </c>
      <c r="N1737">
        <v>107</v>
      </c>
      <c r="O1737">
        <v>107</v>
      </c>
      <c r="P1737">
        <v>1</v>
      </c>
      <c r="Q1737">
        <v>3</v>
      </c>
      <c r="R1737">
        <v>5</v>
      </c>
      <c r="S1737">
        <v>12</v>
      </c>
      <c r="T1737">
        <v>1</v>
      </c>
      <c r="U1737">
        <v>0</v>
      </c>
      <c r="V1737">
        <v>0</v>
      </c>
      <c r="W1737">
        <v>1</v>
      </c>
      <c r="X1737">
        <v>0</v>
      </c>
      <c r="Y1737">
        <v>0</v>
      </c>
      <c r="Z1737">
        <v>0</v>
      </c>
      <c r="AA1737">
        <v>3</v>
      </c>
      <c r="AB1737">
        <v>11</v>
      </c>
      <c r="AC1737">
        <v>0</v>
      </c>
    </row>
    <row r="1738" spans="1:29" ht="16.5" x14ac:dyDescent="0.3">
      <c r="A1738">
        <v>2499</v>
      </c>
      <c r="B1738">
        <v>1958</v>
      </c>
      <c r="C1738" t="s">
        <v>37</v>
      </c>
      <c r="D1738" t="s">
        <v>30</v>
      </c>
      <c r="E1738">
        <v>75342</v>
      </c>
      <c r="F1738">
        <v>0</v>
      </c>
      <c r="G1738">
        <v>1</v>
      </c>
      <c r="H1738" s="1">
        <v>41400</v>
      </c>
      <c r="I1738">
        <v>38</v>
      </c>
      <c r="J1738">
        <v>204</v>
      </c>
      <c r="K1738">
        <v>97</v>
      </c>
      <c r="L1738">
        <v>97</v>
      </c>
      <c r="M1738">
        <v>21</v>
      </c>
      <c r="N1738">
        <v>118</v>
      </c>
      <c r="O1738">
        <v>26</v>
      </c>
      <c r="P1738">
        <v>1</v>
      </c>
      <c r="Q1738">
        <v>5</v>
      </c>
      <c r="R1738">
        <v>2</v>
      </c>
      <c r="S1738">
        <v>10</v>
      </c>
      <c r="T1738">
        <v>4</v>
      </c>
      <c r="U1738">
        <v>0</v>
      </c>
      <c r="V1738">
        <v>0</v>
      </c>
      <c r="W1738">
        <v>0</v>
      </c>
      <c r="X1738">
        <v>0</v>
      </c>
      <c r="Y1738">
        <v>0</v>
      </c>
      <c r="Z1738">
        <v>0</v>
      </c>
      <c r="AA1738">
        <v>3</v>
      </c>
      <c r="AB1738">
        <v>11</v>
      </c>
      <c r="AC1738">
        <v>0</v>
      </c>
    </row>
    <row r="1739" spans="1:29" ht="16.5" x14ac:dyDescent="0.3">
      <c r="A1739">
        <v>10092</v>
      </c>
      <c r="B1739">
        <v>1954</v>
      </c>
      <c r="C1739" t="s">
        <v>29</v>
      </c>
      <c r="D1739" t="s">
        <v>35</v>
      </c>
      <c r="E1739">
        <v>70044</v>
      </c>
      <c r="F1739">
        <v>0</v>
      </c>
      <c r="G1739">
        <v>1</v>
      </c>
      <c r="H1739" s="1">
        <v>41323</v>
      </c>
      <c r="I1739">
        <v>46</v>
      </c>
      <c r="J1739">
        <v>1073</v>
      </c>
      <c r="K1739">
        <v>0</v>
      </c>
      <c r="L1739">
        <v>250</v>
      </c>
      <c r="M1739">
        <v>153</v>
      </c>
      <c r="N1739">
        <v>14</v>
      </c>
      <c r="O1739">
        <v>14</v>
      </c>
      <c r="P1739">
        <v>4</v>
      </c>
      <c r="Q1739">
        <v>7</v>
      </c>
      <c r="R1739">
        <v>10</v>
      </c>
      <c r="S1739">
        <v>5</v>
      </c>
      <c r="T1739">
        <v>5</v>
      </c>
      <c r="U1739">
        <v>0</v>
      </c>
      <c r="V1739">
        <v>0</v>
      </c>
      <c r="W1739">
        <v>0</v>
      </c>
      <c r="X1739">
        <v>0</v>
      </c>
      <c r="Y1739">
        <v>0</v>
      </c>
      <c r="Z1739">
        <v>0</v>
      </c>
      <c r="AA1739">
        <v>3</v>
      </c>
      <c r="AB1739">
        <v>11</v>
      </c>
      <c r="AC1739">
        <v>0</v>
      </c>
    </row>
    <row r="1740" spans="1:29" ht="16.5" x14ac:dyDescent="0.3">
      <c r="A1740">
        <v>7500</v>
      </c>
      <c r="B1740">
        <v>1967</v>
      </c>
      <c r="C1740" t="s">
        <v>29</v>
      </c>
      <c r="D1740" t="s">
        <v>30</v>
      </c>
      <c r="E1740">
        <v>79146</v>
      </c>
      <c r="F1740">
        <v>1</v>
      </c>
      <c r="G1740">
        <v>1</v>
      </c>
      <c r="H1740" s="1">
        <v>41753</v>
      </c>
      <c r="I1740">
        <v>33</v>
      </c>
      <c r="J1740">
        <v>245</v>
      </c>
      <c r="K1740">
        <v>16</v>
      </c>
      <c r="L1740">
        <v>223</v>
      </c>
      <c r="M1740">
        <v>21</v>
      </c>
      <c r="N1740">
        <v>43</v>
      </c>
      <c r="O1740">
        <v>16</v>
      </c>
      <c r="P1740">
        <v>2</v>
      </c>
      <c r="Q1740">
        <v>8</v>
      </c>
      <c r="R1740">
        <v>1</v>
      </c>
      <c r="S1740">
        <v>8</v>
      </c>
      <c r="T1740">
        <v>6</v>
      </c>
      <c r="U1740">
        <v>0</v>
      </c>
      <c r="V1740">
        <v>0</v>
      </c>
      <c r="W1740">
        <v>0</v>
      </c>
      <c r="X1740">
        <v>0</v>
      </c>
      <c r="Y1740">
        <v>0</v>
      </c>
      <c r="Z1740">
        <v>0</v>
      </c>
      <c r="AA1740">
        <v>3</v>
      </c>
      <c r="AB1740">
        <v>11</v>
      </c>
      <c r="AC1740">
        <v>0</v>
      </c>
    </row>
    <row r="1741" spans="1:29" ht="16.5" x14ac:dyDescent="0.3">
      <c r="A1741">
        <v>5796</v>
      </c>
      <c r="B1741">
        <v>1963</v>
      </c>
      <c r="C1741" t="s">
        <v>29</v>
      </c>
      <c r="D1741" t="s">
        <v>33</v>
      </c>
      <c r="E1741">
        <v>77437</v>
      </c>
      <c r="F1741">
        <v>0</v>
      </c>
      <c r="G1741">
        <v>0</v>
      </c>
      <c r="H1741" s="1">
        <v>41604</v>
      </c>
      <c r="I1741">
        <v>70</v>
      </c>
      <c r="J1741">
        <v>560</v>
      </c>
      <c r="K1741">
        <v>21</v>
      </c>
      <c r="L1741">
        <v>442</v>
      </c>
      <c r="M1741">
        <v>29</v>
      </c>
      <c r="N1741">
        <v>44</v>
      </c>
      <c r="O1741">
        <v>29</v>
      </c>
      <c r="P1741">
        <v>1</v>
      </c>
      <c r="Q1741">
        <v>4</v>
      </c>
      <c r="R1741">
        <v>5</v>
      </c>
      <c r="S1741">
        <v>13</v>
      </c>
      <c r="T1741">
        <v>1</v>
      </c>
      <c r="U1741">
        <v>0</v>
      </c>
      <c r="V1741">
        <v>0</v>
      </c>
      <c r="W1741">
        <v>1</v>
      </c>
      <c r="X1741">
        <v>0</v>
      </c>
      <c r="Y1741">
        <v>0</v>
      </c>
      <c r="Z1741">
        <v>0</v>
      </c>
      <c r="AA1741">
        <v>3</v>
      </c>
      <c r="AB1741">
        <v>11</v>
      </c>
      <c r="AC1741">
        <v>0</v>
      </c>
    </row>
    <row r="1742" spans="1:29" ht="16.5" x14ac:dyDescent="0.3">
      <c r="A1742">
        <v>10556</v>
      </c>
      <c r="B1742">
        <v>1959</v>
      </c>
      <c r="C1742" t="s">
        <v>29</v>
      </c>
      <c r="D1742" t="s">
        <v>33</v>
      </c>
      <c r="E1742">
        <v>54984</v>
      </c>
      <c r="F1742">
        <v>0</v>
      </c>
      <c r="G1742">
        <v>1</v>
      </c>
      <c r="H1742" s="1">
        <v>41783</v>
      </c>
      <c r="I1742">
        <v>51</v>
      </c>
      <c r="J1742">
        <v>173</v>
      </c>
      <c r="K1742">
        <v>13</v>
      </c>
      <c r="L1742">
        <v>131</v>
      </c>
      <c r="M1742">
        <v>32</v>
      </c>
      <c r="N1742">
        <v>3</v>
      </c>
      <c r="O1742">
        <v>6</v>
      </c>
      <c r="P1742">
        <v>4</v>
      </c>
      <c r="Q1742">
        <v>6</v>
      </c>
      <c r="R1742">
        <v>1</v>
      </c>
      <c r="S1742">
        <v>6</v>
      </c>
      <c r="T1742">
        <v>7</v>
      </c>
      <c r="U1742">
        <v>0</v>
      </c>
      <c r="V1742">
        <v>0</v>
      </c>
      <c r="W1742">
        <v>0</v>
      </c>
      <c r="X1742">
        <v>1</v>
      </c>
      <c r="Y1742">
        <v>0</v>
      </c>
      <c r="Z1742">
        <v>0</v>
      </c>
      <c r="AA1742">
        <v>3</v>
      </c>
      <c r="AB1742">
        <v>11</v>
      </c>
      <c r="AC1742">
        <v>0</v>
      </c>
    </row>
    <row r="1743" spans="1:29" ht="16.5" x14ac:dyDescent="0.3">
      <c r="A1743">
        <v>1064</v>
      </c>
      <c r="B1743">
        <v>1971</v>
      </c>
      <c r="C1743" t="s">
        <v>32</v>
      </c>
      <c r="D1743" t="s">
        <v>33</v>
      </c>
      <c r="E1743">
        <v>42403</v>
      </c>
      <c r="F1743">
        <v>1</v>
      </c>
      <c r="G1743">
        <v>0</v>
      </c>
      <c r="H1743" s="1">
        <v>41619</v>
      </c>
      <c r="I1743">
        <v>18</v>
      </c>
      <c r="J1743">
        <v>22</v>
      </c>
      <c r="K1743">
        <v>1</v>
      </c>
      <c r="L1743">
        <v>11</v>
      </c>
      <c r="M1743">
        <v>0</v>
      </c>
      <c r="N1743">
        <v>5</v>
      </c>
      <c r="O1743">
        <v>3</v>
      </c>
      <c r="P1743">
        <v>1</v>
      </c>
      <c r="Q1743">
        <v>1</v>
      </c>
      <c r="R1743">
        <v>0</v>
      </c>
      <c r="S1743">
        <v>3</v>
      </c>
      <c r="T1743">
        <v>8</v>
      </c>
      <c r="U1743">
        <v>0</v>
      </c>
      <c r="V1743">
        <v>0</v>
      </c>
      <c r="W1743">
        <v>0</v>
      </c>
      <c r="X1743">
        <v>0</v>
      </c>
      <c r="Y1743">
        <v>0</v>
      </c>
      <c r="Z1743">
        <v>0</v>
      </c>
      <c r="AA1743">
        <v>3</v>
      </c>
      <c r="AB1743">
        <v>11</v>
      </c>
      <c r="AC1743">
        <v>0</v>
      </c>
    </row>
    <row r="1744" spans="1:29" ht="16.5" x14ac:dyDescent="0.3">
      <c r="A1744">
        <v>48</v>
      </c>
      <c r="B1744">
        <v>1964</v>
      </c>
      <c r="C1744" t="s">
        <v>29</v>
      </c>
      <c r="D1744" t="s">
        <v>31</v>
      </c>
      <c r="E1744">
        <v>55761</v>
      </c>
      <c r="F1744">
        <v>0</v>
      </c>
      <c r="G1744">
        <v>1</v>
      </c>
      <c r="H1744" s="1">
        <v>41753</v>
      </c>
      <c r="I1744">
        <v>97</v>
      </c>
      <c r="J1744">
        <v>136</v>
      </c>
      <c r="K1744">
        <v>1</v>
      </c>
      <c r="L1744">
        <v>12</v>
      </c>
      <c r="M1744">
        <v>0</v>
      </c>
      <c r="N1744">
        <v>3</v>
      </c>
      <c r="O1744">
        <v>32</v>
      </c>
      <c r="P1744">
        <v>2</v>
      </c>
      <c r="Q1744">
        <v>4</v>
      </c>
      <c r="R1744">
        <v>1</v>
      </c>
      <c r="S1744">
        <v>3</v>
      </c>
      <c r="T1744">
        <v>6</v>
      </c>
      <c r="U1744">
        <v>0</v>
      </c>
      <c r="V1744">
        <v>1</v>
      </c>
      <c r="W1744">
        <v>0</v>
      </c>
      <c r="X1744">
        <v>0</v>
      </c>
      <c r="Y1744">
        <v>0</v>
      </c>
      <c r="Z1744">
        <v>0</v>
      </c>
      <c r="AA1744">
        <v>3</v>
      </c>
      <c r="AB1744">
        <v>11</v>
      </c>
      <c r="AC1744">
        <v>0</v>
      </c>
    </row>
    <row r="1745" spans="1:29" ht="16.5" x14ac:dyDescent="0.3">
      <c r="A1745">
        <v>7610</v>
      </c>
      <c r="B1745">
        <v>1983</v>
      </c>
      <c r="C1745" t="s">
        <v>29</v>
      </c>
      <c r="D1745" t="s">
        <v>31</v>
      </c>
      <c r="E1745">
        <v>37292</v>
      </c>
      <c r="F1745">
        <v>1</v>
      </c>
      <c r="G1745">
        <v>0</v>
      </c>
      <c r="H1745" s="1">
        <v>41382</v>
      </c>
      <c r="I1745">
        <v>32</v>
      </c>
      <c r="J1745">
        <v>275</v>
      </c>
      <c r="K1745">
        <v>0</v>
      </c>
      <c r="L1745">
        <v>86</v>
      </c>
      <c r="M1745">
        <v>10</v>
      </c>
      <c r="N1745">
        <v>23</v>
      </c>
      <c r="O1745">
        <v>66</v>
      </c>
      <c r="P1745">
        <v>5</v>
      </c>
      <c r="Q1745">
        <v>6</v>
      </c>
      <c r="R1745">
        <v>3</v>
      </c>
      <c r="S1745">
        <v>5</v>
      </c>
      <c r="T1745">
        <v>8</v>
      </c>
      <c r="U1745">
        <v>0</v>
      </c>
      <c r="V1745">
        <v>0</v>
      </c>
      <c r="W1745">
        <v>0</v>
      </c>
      <c r="X1745">
        <v>0</v>
      </c>
      <c r="Y1745">
        <v>0</v>
      </c>
      <c r="Z1745">
        <v>0</v>
      </c>
      <c r="AA1745">
        <v>3</v>
      </c>
      <c r="AB1745">
        <v>11</v>
      </c>
      <c r="AC1745">
        <v>0</v>
      </c>
    </row>
    <row r="1746" spans="1:29" ht="16.5" x14ac:dyDescent="0.3">
      <c r="A1746">
        <v>263</v>
      </c>
      <c r="B1746">
        <v>1945</v>
      </c>
      <c r="C1746" t="s">
        <v>32</v>
      </c>
      <c r="D1746" t="s">
        <v>30</v>
      </c>
      <c r="E1746">
        <v>45576</v>
      </c>
      <c r="F1746">
        <v>0</v>
      </c>
      <c r="G1746">
        <v>0</v>
      </c>
      <c r="H1746" s="1">
        <v>41787</v>
      </c>
      <c r="I1746">
        <v>9</v>
      </c>
      <c r="J1746">
        <v>56</v>
      </c>
      <c r="K1746">
        <v>19</v>
      </c>
      <c r="L1746">
        <v>29</v>
      </c>
      <c r="M1746">
        <v>2</v>
      </c>
      <c r="N1746">
        <v>14</v>
      </c>
      <c r="O1746">
        <v>25</v>
      </c>
      <c r="P1746">
        <v>1</v>
      </c>
      <c r="Q1746">
        <v>3</v>
      </c>
      <c r="R1746">
        <v>1</v>
      </c>
      <c r="S1746">
        <v>3</v>
      </c>
      <c r="T1746">
        <v>8</v>
      </c>
      <c r="U1746">
        <v>0</v>
      </c>
      <c r="V1746">
        <v>0</v>
      </c>
      <c r="W1746">
        <v>0</v>
      </c>
      <c r="X1746">
        <v>0</v>
      </c>
      <c r="Y1746">
        <v>0</v>
      </c>
      <c r="Z1746">
        <v>0</v>
      </c>
      <c r="AA1746">
        <v>3</v>
      </c>
      <c r="AB1746">
        <v>11</v>
      </c>
      <c r="AC1746">
        <v>1</v>
      </c>
    </row>
    <row r="1747" spans="1:29" ht="16.5" x14ac:dyDescent="0.3">
      <c r="A1747">
        <v>10814</v>
      </c>
      <c r="B1747">
        <v>1947</v>
      </c>
      <c r="C1747" t="s">
        <v>29</v>
      </c>
      <c r="D1747" t="s">
        <v>31</v>
      </c>
      <c r="E1747">
        <v>70321</v>
      </c>
      <c r="F1747">
        <v>0</v>
      </c>
      <c r="G1747">
        <v>0</v>
      </c>
      <c r="H1747" s="1">
        <v>41290</v>
      </c>
      <c r="I1747">
        <v>6</v>
      </c>
      <c r="J1747">
        <v>303</v>
      </c>
      <c r="K1747">
        <v>23</v>
      </c>
      <c r="L1747">
        <v>751</v>
      </c>
      <c r="M1747">
        <v>82</v>
      </c>
      <c r="N1747">
        <v>26</v>
      </c>
      <c r="O1747">
        <v>191</v>
      </c>
      <c r="P1747">
        <v>1</v>
      </c>
      <c r="Q1747">
        <v>6</v>
      </c>
      <c r="R1747">
        <v>5</v>
      </c>
      <c r="S1747">
        <v>13</v>
      </c>
      <c r="T1747">
        <v>4</v>
      </c>
      <c r="U1747">
        <v>0</v>
      </c>
      <c r="V1747">
        <v>0</v>
      </c>
      <c r="W1747">
        <v>0</v>
      </c>
      <c r="X1747">
        <v>0</v>
      </c>
      <c r="Y1747">
        <v>0</v>
      </c>
      <c r="Z1747">
        <v>0</v>
      </c>
      <c r="AA1747">
        <v>3</v>
      </c>
      <c r="AB1747">
        <v>11</v>
      </c>
      <c r="AC1747">
        <v>1</v>
      </c>
    </row>
    <row r="1748" spans="1:29" ht="16.5" x14ac:dyDescent="0.3">
      <c r="A1748">
        <v>9710</v>
      </c>
      <c r="B1748">
        <v>1969</v>
      </c>
      <c r="C1748" t="s">
        <v>32</v>
      </c>
      <c r="D1748" t="s">
        <v>35</v>
      </c>
      <c r="E1748">
        <v>58086</v>
      </c>
      <c r="F1748">
        <v>0</v>
      </c>
      <c r="G1748">
        <v>1</v>
      </c>
      <c r="H1748" s="1">
        <v>41294</v>
      </c>
      <c r="I1748">
        <v>80</v>
      </c>
      <c r="J1748">
        <v>708</v>
      </c>
      <c r="K1748">
        <v>7</v>
      </c>
      <c r="L1748">
        <v>62</v>
      </c>
      <c r="M1748">
        <v>0</v>
      </c>
      <c r="N1748">
        <v>0</v>
      </c>
      <c r="O1748">
        <v>15</v>
      </c>
      <c r="P1748">
        <v>2</v>
      </c>
      <c r="Q1748">
        <v>11</v>
      </c>
      <c r="R1748">
        <v>3</v>
      </c>
      <c r="S1748">
        <v>7</v>
      </c>
      <c r="T1748">
        <v>8</v>
      </c>
      <c r="U1748">
        <v>0</v>
      </c>
      <c r="V1748">
        <v>0</v>
      </c>
      <c r="W1748">
        <v>0</v>
      </c>
      <c r="X1748">
        <v>0</v>
      </c>
      <c r="Y1748">
        <v>0</v>
      </c>
      <c r="Z1748">
        <v>0</v>
      </c>
      <c r="AA1748">
        <v>3</v>
      </c>
      <c r="AB1748">
        <v>11</v>
      </c>
      <c r="AC1748">
        <v>0</v>
      </c>
    </row>
    <row r="1749" spans="1:29" ht="16.5" x14ac:dyDescent="0.3">
      <c r="A1749">
        <v>9292</v>
      </c>
      <c r="B1749">
        <v>1952</v>
      </c>
      <c r="C1749" t="s">
        <v>29</v>
      </c>
      <c r="D1749" t="s">
        <v>33</v>
      </c>
      <c r="E1749">
        <v>81795</v>
      </c>
      <c r="F1749">
        <v>0</v>
      </c>
      <c r="G1749">
        <v>0</v>
      </c>
      <c r="H1749" s="1">
        <v>41208</v>
      </c>
      <c r="I1749">
        <v>74</v>
      </c>
      <c r="J1749">
        <v>324</v>
      </c>
      <c r="K1749">
        <v>132</v>
      </c>
      <c r="L1749">
        <v>693</v>
      </c>
      <c r="M1749">
        <v>27</v>
      </c>
      <c r="N1749">
        <v>118</v>
      </c>
      <c r="O1749">
        <v>88</v>
      </c>
      <c r="P1749">
        <v>1</v>
      </c>
      <c r="Q1749">
        <v>4</v>
      </c>
      <c r="R1749">
        <v>11</v>
      </c>
      <c r="S1749">
        <v>7</v>
      </c>
      <c r="T1749">
        <v>2</v>
      </c>
      <c r="U1749">
        <v>0</v>
      </c>
      <c r="V1749">
        <v>0</v>
      </c>
      <c r="W1749">
        <v>0</v>
      </c>
      <c r="X1749">
        <v>0</v>
      </c>
      <c r="Y1749">
        <v>0</v>
      </c>
      <c r="Z1749">
        <v>0</v>
      </c>
      <c r="AA1749">
        <v>3</v>
      </c>
      <c r="AB1749">
        <v>11</v>
      </c>
      <c r="AC1749">
        <v>0</v>
      </c>
    </row>
    <row r="1750" spans="1:29" ht="16.5" x14ac:dyDescent="0.3">
      <c r="A1750">
        <v>10250</v>
      </c>
      <c r="B1750">
        <v>1947</v>
      </c>
      <c r="C1750" t="s">
        <v>36</v>
      </c>
      <c r="D1750" t="s">
        <v>31</v>
      </c>
      <c r="E1750">
        <v>28389</v>
      </c>
      <c r="F1750">
        <v>0</v>
      </c>
      <c r="G1750">
        <v>0</v>
      </c>
      <c r="H1750" s="1">
        <v>41233</v>
      </c>
      <c r="I1750">
        <v>49</v>
      </c>
      <c r="J1750">
        <v>1</v>
      </c>
      <c r="K1750">
        <v>5</v>
      </c>
      <c r="L1750">
        <v>3</v>
      </c>
      <c r="M1750">
        <v>7</v>
      </c>
      <c r="N1750">
        <v>4</v>
      </c>
      <c r="O1750">
        <v>8</v>
      </c>
      <c r="P1750">
        <v>1</v>
      </c>
      <c r="Q1750">
        <v>1</v>
      </c>
      <c r="R1750">
        <v>0</v>
      </c>
      <c r="S1750">
        <v>2</v>
      </c>
      <c r="T1750">
        <v>7</v>
      </c>
      <c r="U1750">
        <v>0</v>
      </c>
      <c r="V1750">
        <v>0</v>
      </c>
      <c r="W1750">
        <v>0</v>
      </c>
      <c r="X1750">
        <v>0</v>
      </c>
      <c r="Y1750">
        <v>0</v>
      </c>
      <c r="Z1750">
        <v>0</v>
      </c>
      <c r="AA1750">
        <v>3</v>
      </c>
      <c r="AB1750">
        <v>11</v>
      </c>
      <c r="AC1750">
        <v>0</v>
      </c>
    </row>
    <row r="1751" spans="1:29" ht="16.5" x14ac:dyDescent="0.3">
      <c r="A1751">
        <v>7881</v>
      </c>
      <c r="B1751">
        <v>1946</v>
      </c>
      <c r="C1751" t="s">
        <v>34</v>
      </c>
      <c r="D1751" t="s">
        <v>33</v>
      </c>
      <c r="E1751">
        <v>66835</v>
      </c>
      <c r="F1751">
        <v>0</v>
      </c>
      <c r="G1751">
        <v>0</v>
      </c>
      <c r="H1751" s="1">
        <v>41545</v>
      </c>
      <c r="I1751">
        <v>21</v>
      </c>
      <c r="J1751">
        <v>620</v>
      </c>
      <c r="K1751">
        <v>26</v>
      </c>
      <c r="L1751">
        <v>195</v>
      </c>
      <c r="M1751">
        <v>34</v>
      </c>
      <c r="N1751">
        <v>17</v>
      </c>
      <c r="O1751">
        <v>141</v>
      </c>
      <c r="P1751">
        <v>1</v>
      </c>
      <c r="Q1751">
        <v>6</v>
      </c>
      <c r="R1751">
        <v>4</v>
      </c>
      <c r="S1751">
        <v>13</v>
      </c>
      <c r="T1751">
        <v>2</v>
      </c>
      <c r="U1751">
        <v>0</v>
      </c>
      <c r="V1751">
        <v>0</v>
      </c>
      <c r="W1751">
        <v>0</v>
      </c>
      <c r="X1751">
        <v>0</v>
      </c>
      <c r="Y1751">
        <v>0</v>
      </c>
      <c r="Z1751">
        <v>0</v>
      </c>
      <c r="AA1751">
        <v>3</v>
      </c>
      <c r="AB1751">
        <v>11</v>
      </c>
      <c r="AC1751">
        <v>0</v>
      </c>
    </row>
    <row r="1752" spans="1:29" ht="16.5" x14ac:dyDescent="0.3">
      <c r="A1752">
        <v>5847</v>
      </c>
      <c r="B1752">
        <v>1969</v>
      </c>
      <c r="C1752" t="s">
        <v>29</v>
      </c>
      <c r="D1752" t="s">
        <v>35</v>
      </c>
      <c r="E1752">
        <v>69901</v>
      </c>
      <c r="F1752">
        <v>0</v>
      </c>
      <c r="G1752">
        <v>1</v>
      </c>
      <c r="H1752" s="1">
        <v>41423</v>
      </c>
      <c r="I1752">
        <v>95</v>
      </c>
      <c r="J1752">
        <v>312</v>
      </c>
      <c r="K1752">
        <v>21</v>
      </c>
      <c r="L1752">
        <v>206</v>
      </c>
      <c r="M1752">
        <v>102</v>
      </c>
      <c r="N1752">
        <v>92</v>
      </c>
      <c r="O1752">
        <v>149</v>
      </c>
      <c r="P1752">
        <v>3</v>
      </c>
      <c r="Q1752">
        <v>7</v>
      </c>
      <c r="R1752">
        <v>3</v>
      </c>
      <c r="S1752">
        <v>10</v>
      </c>
      <c r="T1752">
        <v>5</v>
      </c>
      <c r="U1752">
        <v>0</v>
      </c>
      <c r="V1752">
        <v>0</v>
      </c>
      <c r="W1752">
        <v>0</v>
      </c>
      <c r="X1752">
        <v>0</v>
      </c>
      <c r="Y1752">
        <v>0</v>
      </c>
      <c r="Z1752">
        <v>0</v>
      </c>
      <c r="AA1752">
        <v>3</v>
      </c>
      <c r="AB1752">
        <v>11</v>
      </c>
      <c r="AC1752">
        <v>0</v>
      </c>
    </row>
    <row r="1753" spans="1:29" ht="16.5" x14ac:dyDescent="0.3">
      <c r="A1753">
        <v>737</v>
      </c>
      <c r="B1753">
        <v>1949</v>
      </c>
      <c r="C1753" t="s">
        <v>32</v>
      </c>
      <c r="D1753" t="s">
        <v>33</v>
      </c>
      <c r="E1753">
        <v>80360</v>
      </c>
      <c r="F1753">
        <v>0</v>
      </c>
      <c r="G1753">
        <v>0</v>
      </c>
      <c r="H1753" s="1">
        <v>41336</v>
      </c>
      <c r="I1753">
        <v>56</v>
      </c>
      <c r="J1753">
        <v>1493</v>
      </c>
      <c r="K1753">
        <v>86</v>
      </c>
      <c r="L1753">
        <v>454</v>
      </c>
      <c r="M1753">
        <v>112</v>
      </c>
      <c r="N1753">
        <v>43</v>
      </c>
      <c r="O1753">
        <v>43</v>
      </c>
      <c r="P1753">
        <v>2</v>
      </c>
      <c r="Q1753">
        <v>4</v>
      </c>
      <c r="R1753">
        <v>4</v>
      </c>
      <c r="S1753">
        <v>5</v>
      </c>
      <c r="T1753">
        <v>2</v>
      </c>
      <c r="U1753">
        <v>0</v>
      </c>
      <c r="V1753">
        <v>1</v>
      </c>
      <c r="W1753">
        <v>1</v>
      </c>
      <c r="X1753">
        <v>1</v>
      </c>
      <c r="Y1753">
        <v>0</v>
      </c>
      <c r="Z1753">
        <v>0</v>
      </c>
      <c r="AA1753">
        <v>3</v>
      </c>
      <c r="AB1753">
        <v>11</v>
      </c>
      <c r="AC1753">
        <v>0</v>
      </c>
    </row>
    <row r="1754" spans="1:29" ht="16.5" x14ac:dyDescent="0.3">
      <c r="A1754">
        <v>3571</v>
      </c>
      <c r="B1754">
        <v>1961</v>
      </c>
      <c r="C1754" t="s">
        <v>32</v>
      </c>
      <c r="D1754" t="s">
        <v>31</v>
      </c>
      <c r="E1754">
        <v>63342</v>
      </c>
      <c r="F1754">
        <v>0</v>
      </c>
      <c r="G1754">
        <v>1</v>
      </c>
      <c r="H1754" s="1">
        <v>41198</v>
      </c>
      <c r="I1754">
        <v>48</v>
      </c>
      <c r="J1754">
        <v>918</v>
      </c>
      <c r="K1754">
        <v>21</v>
      </c>
      <c r="L1754">
        <v>118</v>
      </c>
      <c r="M1754">
        <v>13</v>
      </c>
      <c r="N1754">
        <v>10</v>
      </c>
      <c r="O1754">
        <v>21</v>
      </c>
      <c r="P1754">
        <v>3</v>
      </c>
      <c r="Q1754">
        <v>8</v>
      </c>
      <c r="R1754">
        <v>3</v>
      </c>
      <c r="S1754">
        <v>5</v>
      </c>
      <c r="T1754">
        <v>6</v>
      </c>
      <c r="U1754">
        <v>0</v>
      </c>
      <c r="V1754">
        <v>1</v>
      </c>
      <c r="W1754">
        <v>0</v>
      </c>
      <c r="X1754">
        <v>0</v>
      </c>
      <c r="Y1754">
        <v>0</v>
      </c>
      <c r="Z1754">
        <v>0</v>
      </c>
      <c r="AA1754">
        <v>3</v>
      </c>
      <c r="AB1754">
        <v>11</v>
      </c>
      <c r="AC1754">
        <v>1</v>
      </c>
    </row>
    <row r="1755" spans="1:29" ht="16.5" x14ac:dyDescent="0.3">
      <c r="A1755">
        <v>7807</v>
      </c>
      <c r="B1755">
        <v>1974</v>
      </c>
      <c r="C1755" t="s">
        <v>29</v>
      </c>
      <c r="D1755" t="s">
        <v>33</v>
      </c>
      <c r="E1755">
        <v>44989</v>
      </c>
      <c r="F1755">
        <v>0</v>
      </c>
      <c r="G1755">
        <v>1</v>
      </c>
      <c r="H1755" s="1">
        <v>41164</v>
      </c>
      <c r="I1755">
        <v>26</v>
      </c>
      <c r="J1755">
        <v>98</v>
      </c>
      <c r="K1755">
        <v>0</v>
      </c>
      <c r="L1755">
        <v>106</v>
      </c>
      <c r="M1755">
        <v>49</v>
      </c>
      <c r="N1755">
        <v>10</v>
      </c>
      <c r="O1755">
        <v>106</v>
      </c>
      <c r="P1755">
        <v>5</v>
      </c>
      <c r="Q1755">
        <v>5</v>
      </c>
      <c r="R1755">
        <v>1</v>
      </c>
      <c r="S1755">
        <v>5</v>
      </c>
      <c r="T1755">
        <v>6</v>
      </c>
      <c r="U1755">
        <v>0</v>
      </c>
      <c r="V1755">
        <v>0</v>
      </c>
      <c r="W1755">
        <v>0</v>
      </c>
      <c r="X1755">
        <v>0</v>
      </c>
      <c r="Y1755">
        <v>0</v>
      </c>
      <c r="Z1755">
        <v>0</v>
      </c>
      <c r="AA1755">
        <v>3</v>
      </c>
      <c r="AB1755">
        <v>11</v>
      </c>
      <c r="AC1755">
        <v>0</v>
      </c>
    </row>
    <row r="1756" spans="1:29" ht="16.5" x14ac:dyDescent="0.3">
      <c r="A1756">
        <v>3878</v>
      </c>
      <c r="B1756">
        <v>1980</v>
      </c>
      <c r="C1756" t="s">
        <v>37</v>
      </c>
      <c r="D1756" t="s">
        <v>30</v>
      </c>
      <c r="E1756">
        <v>31859</v>
      </c>
      <c r="F1756">
        <v>1</v>
      </c>
      <c r="G1756">
        <v>0</v>
      </c>
      <c r="H1756" s="1">
        <v>41697</v>
      </c>
      <c r="I1756">
        <v>3</v>
      </c>
      <c r="J1756">
        <v>3</v>
      </c>
      <c r="K1756">
        <v>4</v>
      </c>
      <c r="L1756">
        <v>7</v>
      </c>
      <c r="M1756">
        <v>15</v>
      </c>
      <c r="N1756">
        <v>8</v>
      </c>
      <c r="O1756">
        <v>11</v>
      </c>
      <c r="P1756">
        <v>1</v>
      </c>
      <c r="Q1756">
        <v>1</v>
      </c>
      <c r="R1756">
        <v>0</v>
      </c>
      <c r="S1756">
        <v>3</v>
      </c>
      <c r="T1756">
        <v>7</v>
      </c>
      <c r="U1756">
        <v>0</v>
      </c>
      <c r="V1756">
        <v>0</v>
      </c>
      <c r="W1756">
        <v>0</v>
      </c>
      <c r="X1756">
        <v>0</v>
      </c>
      <c r="Y1756">
        <v>0</v>
      </c>
      <c r="Z1756">
        <v>0</v>
      </c>
      <c r="AA1756">
        <v>3</v>
      </c>
      <c r="AB1756">
        <v>11</v>
      </c>
      <c r="AC1756">
        <v>0</v>
      </c>
    </row>
    <row r="1757" spans="1:29" ht="16.5" x14ac:dyDescent="0.3">
      <c r="A1757">
        <v>5092</v>
      </c>
      <c r="B1757">
        <v>1949</v>
      </c>
      <c r="C1757" t="s">
        <v>32</v>
      </c>
      <c r="D1757" t="s">
        <v>38</v>
      </c>
      <c r="E1757">
        <v>51569</v>
      </c>
      <c r="F1757">
        <v>0</v>
      </c>
      <c r="G1757">
        <v>1</v>
      </c>
      <c r="H1757" s="1">
        <v>41317</v>
      </c>
      <c r="I1757">
        <v>39</v>
      </c>
      <c r="J1757">
        <v>380</v>
      </c>
      <c r="K1757">
        <v>0</v>
      </c>
      <c r="L1757">
        <v>47</v>
      </c>
      <c r="M1757">
        <v>6</v>
      </c>
      <c r="N1757">
        <v>0</v>
      </c>
      <c r="O1757">
        <v>34</v>
      </c>
      <c r="P1757">
        <v>4</v>
      </c>
      <c r="Q1757">
        <v>7</v>
      </c>
      <c r="R1757">
        <v>1</v>
      </c>
      <c r="S1757">
        <v>7</v>
      </c>
      <c r="T1757">
        <v>8</v>
      </c>
      <c r="U1757">
        <v>0</v>
      </c>
      <c r="V1757">
        <v>1</v>
      </c>
      <c r="W1757">
        <v>0</v>
      </c>
      <c r="X1757">
        <v>0</v>
      </c>
      <c r="Y1757">
        <v>0</v>
      </c>
      <c r="Z1757">
        <v>0</v>
      </c>
      <c r="AA1757">
        <v>3</v>
      </c>
      <c r="AB1757">
        <v>11</v>
      </c>
      <c r="AC1757">
        <v>1</v>
      </c>
    </row>
    <row r="1758" spans="1:29" ht="16.5" x14ac:dyDescent="0.3">
      <c r="A1758">
        <v>2154</v>
      </c>
      <c r="B1758">
        <v>1971</v>
      </c>
      <c r="C1758" t="s">
        <v>29</v>
      </c>
      <c r="D1758" t="s">
        <v>38</v>
      </c>
      <c r="E1758">
        <v>30372</v>
      </c>
      <c r="F1758">
        <v>1</v>
      </c>
      <c r="G1758">
        <v>1</v>
      </c>
      <c r="H1758" s="1">
        <v>41268</v>
      </c>
      <c r="I1758">
        <v>33</v>
      </c>
      <c r="J1758">
        <v>15</v>
      </c>
      <c r="K1758">
        <v>0</v>
      </c>
      <c r="L1758">
        <v>12</v>
      </c>
      <c r="M1758">
        <v>7</v>
      </c>
      <c r="N1758">
        <v>3</v>
      </c>
      <c r="O1758">
        <v>7</v>
      </c>
      <c r="P1758">
        <v>3</v>
      </c>
      <c r="Q1758">
        <v>2</v>
      </c>
      <c r="R1758">
        <v>0</v>
      </c>
      <c r="S1758">
        <v>3</v>
      </c>
      <c r="T1758">
        <v>7</v>
      </c>
      <c r="U1758">
        <v>0</v>
      </c>
      <c r="V1758">
        <v>0</v>
      </c>
      <c r="W1758">
        <v>0</v>
      </c>
      <c r="X1758">
        <v>0</v>
      </c>
      <c r="Y1758">
        <v>0</v>
      </c>
      <c r="Z1758">
        <v>0</v>
      </c>
      <c r="AA1758">
        <v>3</v>
      </c>
      <c r="AB1758">
        <v>11</v>
      </c>
      <c r="AC1758">
        <v>0</v>
      </c>
    </row>
    <row r="1759" spans="1:29" ht="16.5" x14ac:dyDescent="0.3">
      <c r="A1759">
        <v>5394</v>
      </c>
      <c r="B1759">
        <v>1979</v>
      </c>
      <c r="C1759" t="s">
        <v>36</v>
      </c>
      <c r="D1759" t="s">
        <v>30</v>
      </c>
      <c r="E1759">
        <v>16014</v>
      </c>
      <c r="F1759">
        <v>1</v>
      </c>
      <c r="G1759">
        <v>1</v>
      </c>
      <c r="H1759" s="1">
        <v>41350</v>
      </c>
      <c r="I1759">
        <v>42</v>
      </c>
      <c r="J1759">
        <v>3</v>
      </c>
      <c r="K1759">
        <v>9</v>
      </c>
      <c r="L1759">
        <v>4</v>
      </c>
      <c r="M1759">
        <v>7</v>
      </c>
      <c r="N1759">
        <v>8</v>
      </c>
      <c r="O1759">
        <v>7</v>
      </c>
      <c r="P1759">
        <v>4</v>
      </c>
      <c r="Q1759">
        <v>1</v>
      </c>
      <c r="R1759">
        <v>1</v>
      </c>
      <c r="S1759">
        <v>4</v>
      </c>
      <c r="T1759">
        <v>3</v>
      </c>
      <c r="U1759">
        <v>0</v>
      </c>
      <c r="V1759">
        <v>0</v>
      </c>
      <c r="W1759">
        <v>0</v>
      </c>
      <c r="X1759">
        <v>0</v>
      </c>
      <c r="Y1759">
        <v>0</v>
      </c>
      <c r="Z1759">
        <v>0</v>
      </c>
      <c r="AA1759">
        <v>3</v>
      </c>
      <c r="AB1759">
        <v>11</v>
      </c>
      <c r="AC1759">
        <v>0</v>
      </c>
    </row>
    <row r="1760" spans="1:29" ht="16.5" x14ac:dyDescent="0.3">
      <c r="A1760">
        <v>3798</v>
      </c>
      <c r="B1760">
        <v>1968</v>
      </c>
      <c r="C1760" t="s">
        <v>29</v>
      </c>
      <c r="D1760" t="s">
        <v>33</v>
      </c>
      <c r="E1760">
        <v>41120</v>
      </c>
      <c r="F1760">
        <v>1</v>
      </c>
      <c r="G1760">
        <v>1</v>
      </c>
      <c r="H1760" s="1">
        <v>41584</v>
      </c>
      <c r="I1760">
        <v>80</v>
      </c>
      <c r="J1760">
        <v>24</v>
      </c>
      <c r="K1760">
        <v>2</v>
      </c>
      <c r="L1760">
        <v>23</v>
      </c>
      <c r="M1760">
        <v>0</v>
      </c>
      <c r="N1760">
        <v>8</v>
      </c>
      <c r="O1760">
        <v>24</v>
      </c>
      <c r="P1760">
        <v>3</v>
      </c>
      <c r="Q1760">
        <v>2</v>
      </c>
      <c r="R1760">
        <v>1</v>
      </c>
      <c r="S1760">
        <v>3</v>
      </c>
      <c r="T1760">
        <v>6</v>
      </c>
      <c r="U1760">
        <v>0</v>
      </c>
      <c r="V1760">
        <v>0</v>
      </c>
      <c r="W1760">
        <v>0</v>
      </c>
      <c r="X1760">
        <v>0</v>
      </c>
      <c r="Y1760">
        <v>0</v>
      </c>
      <c r="Z1760">
        <v>0</v>
      </c>
      <c r="AA1760">
        <v>3</v>
      </c>
      <c r="AB1760">
        <v>11</v>
      </c>
      <c r="AC1760">
        <v>0</v>
      </c>
    </row>
    <row r="1761" spans="1:29" ht="16.5" x14ac:dyDescent="0.3">
      <c r="A1761">
        <v>3524</v>
      </c>
      <c r="B1761">
        <v>1971</v>
      </c>
      <c r="C1761" t="s">
        <v>34</v>
      </c>
      <c r="D1761" t="s">
        <v>30</v>
      </c>
      <c r="E1761">
        <v>39763</v>
      </c>
      <c r="F1761">
        <v>1</v>
      </c>
      <c r="G1761">
        <v>0</v>
      </c>
      <c r="H1761" s="1">
        <v>41490</v>
      </c>
      <c r="I1761">
        <v>9</v>
      </c>
      <c r="J1761">
        <v>80</v>
      </c>
      <c r="K1761">
        <v>1</v>
      </c>
      <c r="L1761">
        <v>60</v>
      </c>
      <c r="M1761">
        <v>4</v>
      </c>
      <c r="N1761">
        <v>6</v>
      </c>
      <c r="O1761">
        <v>16</v>
      </c>
      <c r="P1761">
        <v>2</v>
      </c>
      <c r="Q1761">
        <v>5</v>
      </c>
      <c r="R1761">
        <v>1</v>
      </c>
      <c r="S1761">
        <v>2</v>
      </c>
      <c r="T1761">
        <v>9</v>
      </c>
      <c r="U1761">
        <v>0</v>
      </c>
      <c r="V1761">
        <v>0</v>
      </c>
      <c r="W1761">
        <v>0</v>
      </c>
      <c r="X1761">
        <v>0</v>
      </c>
      <c r="Y1761">
        <v>0</v>
      </c>
      <c r="Z1761">
        <v>0</v>
      </c>
      <c r="AA1761">
        <v>3</v>
      </c>
      <c r="AB1761">
        <v>11</v>
      </c>
      <c r="AC1761">
        <v>1</v>
      </c>
    </row>
    <row r="1762" spans="1:29" ht="16.5" x14ac:dyDescent="0.3">
      <c r="A1762">
        <v>5247</v>
      </c>
      <c r="B1762">
        <v>1955</v>
      </c>
      <c r="C1762" t="s">
        <v>32</v>
      </c>
      <c r="D1762" t="s">
        <v>33</v>
      </c>
      <c r="E1762">
        <v>38725</v>
      </c>
      <c r="F1762">
        <v>1</v>
      </c>
      <c r="G1762">
        <v>1</v>
      </c>
      <c r="H1762" s="1">
        <v>41769</v>
      </c>
      <c r="I1762">
        <v>52</v>
      </c>
      <c r="J1762">
        <v>31</v>
      </c>
      <c r="K1762">
        <v>0</v>
      </c>
      <c r="L1762">
        <v>6</v>
      </c>
      <c r="M1762">
        <v>2</v>
      </c>
      <c r="N1762">
        <v>1</v>
      </c>
      <c r="O1762">
        <v>5</v>
      </c>
      <c r="P1762">
        <v>2</v>
      </c>
      <c r="Q1762">
        <v>1</v>
      </c>
      <c r="R1762">
        <v>0</v>
      </c>
      <c r="S1762">
        <v>4</v>
      </c>
      <c r="T1762">
        <v>4</v>
      </c>
      <c r="U1762">
        <v>0</v>
      </c>
      <c r="V1762">
        <v>0</v>
      </c>
      <c r="W1762">
        <v>0</v>
      </c>
      <c r="X1762">
        <v>0</v>
      </c>
      <c r="Y1762">
        <v>0</v>
      </c>
      <c r="Z1762">
        <v>0</v>
      </c>
      <c r="AA1762">
        <v>3</v>
      </c>
      <c r="AB1762">
        <v>11</v>
      </c>
      <c r="AC1762">
        <v>0</v>
      </c>
    </row>
    <row r="1763" spans="1:29" ht="16.5" x14ac:dyDescent="0.3">
      <c r="A1763">
        <v>5883</v>
      </c>
      <c r="B1763">
        <v>1972</v>
      </c>
      <c r="C1763" t="s">
        <v>29</v>
      </c>
      <c r="D1763" t="s">
        <v>33</v>
      </c>
      <c r="E1763">
        <v>77981</v>
      </c>
      <c r="F1763">
        <v>1</v>
      </c>
      <c r="G1763">
        <v>0</v>
      </c>
      <c r="H1763" s="1">
        <v>41420</v>
      </c>
      <c r="I1763">
        <v>78</v>
      </c>
      <c r="J1763">
        <v>138</v>
      </c>
      <c r="K1763">
        <v>120</v>
      </c>
      <c r="L1763">
        <v>204</v>
      </c>
      <c r="M1763">
        <v>16</v>
      </c>
      <c r="N1763">
        <v>126</v>
      </c>
      <c r="O1763">
        <v>60</v>
      </c>
      <c r="P1763">
        <v>3</v>
      </c>
      <c r="Q1763">
        <v>7</v>
      </c>
      <c r="R1763">
        <v>4</v>
      </c>
      <c r="S1763">
        <v>7</v>
      </c>
      <c r="T1763">
        <v>5</v>
      </c>
      <c r="U1763">
        <v>0</v>
      </c>
      <c r="V1763">
        <v>0</v>
      </c>
      <c r="W1763">
        <v>0</v>
      </c>
      <c r="X1763">
        <v>0</v>
      </c>
      <c r="Y1763">
        <v>0</v>
      </c>
      <c r="Z1763">
        <v>0</v>
      </c>
      <c r="AA1763">
        <v>3</v>
      </c>
      <c r="AB1763">
        <v>11</v>
      </c>
      <c r="AC1763">
        <v>0</v>
      </c>
    </row>
    <row r="1764" spans="1:29" ht="16.5" x14ac:dyDescent="0.3">
      <c r="A1764">
        <v>2118</v>
      </c>
      <c r="B1764">
        <v>1964</v>
      </c>
      <c r="C1764" t="s">
        <v>37</v>
      </c>
      <c r="D1764" t="s">
        <v>33</v>
      </c>
      <c r="E1764">
        <v>62905</v>
      </c>
      <c r="F1764">
        <v>0</v>
      </c>
      <c r="G1764">
        <v>1</v>
      </c>
      <c r="H1764" s="1">
        <v>41527</v>
      </c>
      <c r="I1764">
        <v>68</v>
      </c>
      <c r="J1764">
        <v>166</v>
      </c>
      <c r="K1764">
        <v>75</v>
      </c>
      <c r="L1764">
        <v>96</v>
      </c>
      <c r="M1764">
        <v>119</v>
      </c>
      <c r="N1764">
        <v>107</v>
      </c>
      <c r="O1764">
        <v>59</v>
      </c>
      <c r="P1764">
        <v>3</v>
      </c>
      <c r="Q1764">
        <v>7</v>
      </c>
      <c r="R1764">
        <v>2</v>
      </c>
      <c r="S1764">
        <v>8</v>
      </c>
      <c r="T1764">
        <v>4</v>
      </c>
      <c r="U1764">
        <v>0</v>
      </c>
      <c r="V1764">
        <v>0</v>
      </c>
      <c r="W1764">
        <v>0</v>
      </c>
      <c r="X1764">
        <v>0</v>
      </c>
      <c r="Y1764">
        <v>0</v>
      </c>
      <c r="Z1764">
        <v>0</v>
      </c>
      <c r="AA1764">
        <v>3</v>
      </c>
      <c r="AB1764">
        <v>11</v>
      </c>
      <c r="AC1764">
        <v>0</v>
      </c>
    </row>
    <row r="1765" spans="1:29" ht="16.5" x14ac:dyDescent="0.3">
      <c r="A1765">
        <v>8812</v>
      </c>
      <c r="B1765">
        <v>1979</v>
      </c>
      <c r="C1765" t="s">
        <v>37</v>
      </c>
      <c r="D1765" t="s">
        <v>35</v>
      </c>
      <c r="E1765">
        <v>13533</v>
      </c>
      <c r="F1765">
        <v>1</v>
      </c>
      <c r="G1765">
        <v>0</v>
      </c>
      <c r="H1765" s="1">
        <v>41343</v>
      </c>
      <c r="I1765">
        <v>45</v>
      </c>
      <c r="J1765">
        <v>12</v>
      </c>
      <c r="K1765">
        <v>3</v>
      </c>
      <c r="L1765">
        <v>8</v>
      </c>
      <c r="M1765">
        <v>8</v>
      </c>
      <c r="N1765">
        <v>0</v>
      </c>
      <c r="O1765">
        <v>17</v>
      </c>
      <c r="P1765">
        <v>2</v>
      </c>
      <c r="Q1765">
        <v>2</v>
      </c>
      <c r="R1765">
        <v>0</v>
      </c>
      <c r="S1765">
        <v>3</v>
      </c>
      <c r="T1765">
        <v>7</v>
      </c>
      <c r="U1765">
        <v>0</v>
      </c>
      <c r="V1765">
        <v>0</v>
      </c>
      <c r="W1765">
        <v>0</v>
      </c>
      <c r="X1765">
        <v>0</v>
      </c>
      <c r="Y1765">
        <v>0</v>
      </c>
      <c r="Z1765">
        <v>0</v>
      </c>
      <c r="AA1765">
        <v>3</v>
      </c>
      <c r="AB1765">
        <v>11</v>
      </c>
      <c r="AC1765">
        <v>0</v>
      </c>
    </row>
    <row r="1766" spans="1:29" ht="16.5" x14ac:dyDescent="0.3">
      <c r="A1766">
        <v>6616</v>
      </c>
      <c r="B1766">
        <v>1975</v>
      </c>
      <c r="C1766" t="s">
        <v>29</v>
      </c>
      <c r="D1766" t="s">
        <v>31</v>
      </c>
      <c r="E1766">
        <v>59481</v>
      </c>
      <c r="F1766">
        <v>0</v>
      </c>
      <c r="G1766">
        <v>1</v>
      </c>
      <c r="H1766" s="1">
        <v>41570</v>
      </c>
      <c r="I1766">
        <v>47</v>
      </c>
      <c r="J1766">
        <v>178</v>
      </c>
      <c r="K1766">
        <v>3</v>
      </c>
      <c r="L1766">
        <v>85</v>
      </c>
      <c r="M1766">
        <v>71</v>
      </c>
      <c r="N1766">
        <v>66</v>
      </c>
      <c r="O1766">
        <v>58</v>
      </c>
      <c r="P1766">
        <v>2</v>
      </c>
      <c r="Q1766">
        <v>3</v>
      </c>
      <c r="R1766">
        <v>3</v>
      </c>
      <c r="S1766">
        <v>8</v>
      </c>
      <c r="T1766">
        <v>2</v>
      </c>
      <c r="U1766">
        <v>0</v>
      </c>
      <c r="V1766">
        <v>0</v>
      </c>
      <c r="W1766">
        <v>0</v>
      </c>
      <c r="X1766">
        <v>0</v>
      </c>
      <c r="Y1766">
        <v>0</v>
      </c>
      <c r="Z1766">
        <v>0</v>
      </c>
      <c r="AA1766">
        <v>3</v>
      </c>
      <c r="AB1766">
        <v>11</v>
      </c>
      <c r="AC1766">
        <v>0</v>
      </c>
    </row>
    <row r="1767" spans="1:29" ht="16.5" x14ac:dyDescent="0.3">
      <c r="A1767">
        <v>2797</v>
      </c>
      <c r="B1767">
        <v>1977</v>
      </c>
      <c r="C1767" t="s">
        <v>29</v>
      </c>
      <c r="D1767" t="s">
        <v>33</v>
      </c>
      <c r="E1767">
        <v>72117</v>
      </c>
      <c r="F1767">
        <v>0</v>
      </c>
      <c r="G1767">
        <v>1</v>
      </c>
      <c r="H1767" s="1">
        <v>41506</v>
      </c>
      <c r="I1767">
        <v>34</v>
      </c>
      <c r="J1767">
        <v>707</v>
      </c>
      <c r="K1767">
        <v>20</v>
      </c>
      <c r="L1767">
        <v>171</v>
      </c>
      <c r="M1767">
        <v>65</v>
      </c>
      <c r="N1767">
        <v>60</v>
      </c>
      <c r="O1767">
        <v>50</v>
      </c>
      <c r="P1767">
        <v>1</v>
      </c>
      <c r="Q1767">
        <v>9</v>
      </c>
      <c r="R1767">
        <v>7</v>
      </c>
      <c r="S1767">
        <v>9</v>
      </c>
      <c r="T1767">
        <v>5</v>
      </c>
      <c r="U1767">
        <v>0</v>
      </c>
      <c r="V1767">
        <v>0</v>
      </c>
      <c r="W1767">
        <v>0</v>
      </c>
      <c r="X1767">
        <v>0</v>
      </c>
      <c r="Y1767">
        <v>0</v>
      </c>
      <c r="Z1767">
        <v>0</v>
      </c>
      <c r="AA1767">
        <v>3</v>
      </c>
      <c r="AB1767">
        <v>11</v>
      </c>
      <c r="AC1767">
        <v>0</v>
      </c>
    </row>
    <row r="1768" spans="1:29" ht="16.5" x14ac:dyDescent="0.3">
      <c r="A1768">
        <v>4328</v>
      </c>
      <c r="B1768">
        <v>1986</v>
      </c>
      <c r="C1768" t="s">
        <v>37</v>
      </c>
      <c r="D1768" t="s">
        <v>33</v>
      </c>
      <c r="E1768">
        <v>21955</v>
      </c>
      <c r="F1768">
        <v>1</v>
      </c>
      <c r="G1768">
        <v>0</v>
      </c>
      <c r="H1768" s="1">
        <v>41524</v>
      </c>
      <c r="I1768">
        <v>81</v>
      </c>
      <c r="J1768">
        <v>5</v>
      </c>
      <c r="K1768">
        <v>1</v>
      </c>
      <c r="L1768">
        <v>7</v>
      </c>
      <c r="M1768">
        <v>17</v>
      </c>
      <c r="N1768">
        <v>14</v>
      </c>
      <c r="O1768">
        <v>11</v>
      </c>
      <c r="P1768">
        <v>2</v>
      </c>
      <c r="Q1768">
        <v>2</v>
      </c>
      <c r="R1768">
        <v>1</v>
      </c>
      <c r="S1768">
        <v>3</v>
      </c>
      <c r="T1768">
        <v>6</v>
      </c>
      <c r="U1768">
        <v>0</v>
      </c>
      <c r="V1768">
        <v>0</v>
      </c>
      <c r="W1768">
        <v>0</v>
      </c>
      <c r="X1768">
        <v>0</v>
      </c>
      <c r="Y1768">
        <v>0</v>
      </c>
      <c r="Z1768">
        <v>0</v>
      </c>
      <c r="AA1768">
        <v>3</v>
      </c>
      <c r="AB1768">
        <v>11</v>
      </c>
      <c r="AC1768">
        <v>0</v>
      </c>
    </row>
    <row r="1769" spans="1:29" ht="16.5" x14ac:dyDescent="0.3">
      <c r="A1769">
        <v>9167</v>
      </c>
      <c r="B1769">
        <v>1956</v>
      </c>
      <c r="C1769" t="s">
        <v>29</v>
      </c>
      <c r="D1769" t="s">
        <v>33</v>
      </c>
      <c r="E1769">
        <v>67131</v>
      </c>
      <c r="F1769">
        <v>0</v>
      </c>
      <c r="G1769">
        <v>1</v>
      </c>
      <c r="H1769" s="1">
        <v>41359</v>
      </c>
      <c r="I1769">
        <v>72</v>
      </c>
      <c r="J1769">
        <v>465</v>
      </c>
      <c r="K1769">
        <v>71</v>
      </c>
      <c r="L1769">
        <v>250</v>
      </c>
      <c r="M1769">
        <v>93</v>
      </c>
      <c r="N1769">
        <v>35</v>
      </c>
      <c r="O1769">
        <v>62</v>
      </c>
      <c r="P1769">
        <v>3</v>
      </c>
      <c r="Q1769">
        <v>9</v>
      </c>
      <c r="R1769">
        <v>2</v>
      </c>
      <c r="S1769">
        <v>12</v>
      </c>
      <c r="T1769">
        <v>6</v>
      </c>
      <c r="U1769">
        <v>0</v>
      </c>
      <c r="V1769">
        <v>0</v>
      </c>
      <c r="W1769">
        <v>0</v>
      </c>
      <c r="X1769">
        <v>0</v>
      </c>
      <c r="Y1769">
        <v>0</v>
      </c>
      <c r="Z1769">
        <v>0</v>
      </c>
      <c r="AA1769">
        <v>3</v>
      </c>
      <c r="AB1769">
        <v>11</v>
      </c>
      <c r="AC1769">
        <v>0</v>
      </c>
    </row>
    <row r="1770" spans="1:29" ht="16.5" x14ac:dyDescent="0.3">
      <c r="A1770">
        <v>10560</v>
      </c>
      <c r="B1770">
        <v>1980</v>
      </c>
      <c r="C1770" t="s">
        <v>32</v>
      </c>
      <c r="D1770" t="s">
        <v>30</v>
      </c>
      <c r="E1770">
        <v>36802</v>
      </c>
      <c r="F1770">
        <v>1</v>
      </c>
      <c r="G1770">
        <v>0</v>
      </c>
      <c r="H1770" s="1">
        <v>41806</v>
      </c>
      <c r="I1770">
        <v>23</v>
      </c>
      <c r="J1770">
        <v>16</v>
      </c>
      <c r="K1770">
        <v>1</v>
      </c>
      <c r="L1770">
        <v>2</v>
      </c>
      <c r="M1770">
        <v>0</v>
      </c>
      <c r="N1770">
        <v>0</v>
      </c>
      <c r="O1770">
        <v>1</v>
      </c>
      <c r="P1770">
        <v>1</v>
      </c>
      <c r="Q1770">
        <v>1</v>
      </c>
      <c r="R1770">
        <v>0</v>
      </c>
      <c r="S1770">
        <v>3</v>
      </c>
      <c r="T1770">
        <v>5</v>
      </c>
      <c r="U1770">
        <v>0</v>
      </c>
      <c r="V1770">
        <v>0</v>
      </c>
      <c r="W1770">
        <v>0</v>
      </c>
      <c r="X1770">
        <v>0</v>
      </c>
      <c r="Y1770">
        <v>0</v>
      </c>
      <c r="Z1770">
        <v>0</v>
      </c>
      <c r="AA1770">
        <v>3</v>
      </c>
      <c r="AB1770">
        <v>11</v>
      </c>
      <c r="AC1770">
        <v>0</v>
      </c>
    </row>
    <row r="1771" spans="1:29" ht="16.5" x14ac:dyDescent="0.3">
      <c r="A1771">
        <v>2631</v>
      </c>
      <c r="B1771">
        <v>1982</v>
      </c>
      <c r="C1771" t="s">
        <v>29</v>
      </c>
      <c r="D1771" t="s">
        <v>31</v>
      </c>
      <c r="E1771">
        <v>71853</v>
      </c>
      <c r="F1771">
        <v>0</v>
      </c>
      <c r="G1771">
        <v>0</v>
      </c>
      <c r="H1771" s="1">
        <v>41402</v>
      </c>
      <c r="I1771">
        <v>29</v>
      </c>
      <c r="J1771">
        <v>358</v>
      </c>
      <c r="K1771">
        <v>108</v>
      </c>
      <c r="L1771">
        <v>413</v>
      </c>
      <c r="M1771">
        <v>141</v>
      </c>
      <c r="N1771">
        <v>97</v>
      </c>
      <c r="O1771">
        <v>32</v>
      </c>
      <c r="P1771">
        <v>1</v>
      </c>
      <c r="Q1771">
        <v>2</v>
      </c>
      <c r="R1771">
        <v>8</v>
      </c>
      <c r="S1771">
        <v>6</v>
      </c>
      <c r="T1771">
        <v>1</v>
      </c>
      <c r="U1771">
        <v>0</v>
      </c>
      <c r="V1771">
        <v>0</v>
      </c>
      <c r="W1771">
        <v>0</v>
      </c>
      <c r="X1771">
        <v>0</v>
      </c>
      <c r="Y1771">
        <v>0</v>
      </c>
      <c r="Z1771">
        <v>0</v>
      </c>
      <c r="AA1771">
        <v>3</v>
      </c>
      <c r="AB1771">
        <v>11</v>
      </c>
      <c r="AC1771">
        <v>0</v>
      </c>
    </row>
    <row r="1772" spans="1:29" ht="16.5" x14ac:dyDescent="0.3">
      <c r="A1772">
        <v>8312</v>
      </c>
      <c r="B1772">
        <v>1961</v>
      </c>
      <c r="C1772" t="s">
        <v>36</v>
      </c>
      <c r="D1772" t="s">
        <v>33</v>
      </c>
      <c r="E1772">
        <v>28249</v>
      </c>
      <c r="F1772">
        <v>0</v>
      </c>
      <c r="G1772">
        <v>0</v>
      </c>
      <c r="H1772" s="1">
        <v>41805</v>
      </c>
      <c r="I1772">
        <v>80</v>
      </c>
      <c r="J1772">
        <v>1</v>
      </c>
      <c r="K1772">
        <v>9</v>
      </c>
      <c r="L1772">
        <v>7</v>
      </c>
      <c r="M1772">
        <v>2</v>
      </c>
      <c r="N1772">
        <v>14</v>
      </c>
      <c r="O1772">
        <v>10</v>
      </c>
      <c r="P1772">
        <v>1</v>
      </c>
      <c r="Q1772">
        <v>2</v>
      </c>
      <c r="R1772">
        <v>0</v>
      </c>
      <c r="S1772">
        <v>3</v>
      </c>
      <c r="T1772">
        <v>6</v>
      </c>
      <c r="U1772">
        <v>0</v>
      </c>
      <c r="V1772">
        <v>0</v>
      </c>
      <c r="W1772">
        <v>0</v>
      </c>
      <c r="X1772">
        <v>0</v>
      </c>
      <c r="Y1772">
        <v>0</v>
      </c>
      <c r="Z1772">
        <v>0</v>
      </c>
      <c r="AA1772">
        <v>3</v>
      </c>
      <c r="AB1772">
        <v>11</v>
      </c>
      <c r="AC1772">
        <v>0</v>
      </c>
    </row>
    <row r="1773" spans="1:29" ht="16.5" x14ac:dyDescent="0.3">
      <c r="A1773">
        <v>5534</v>
      </c>
      <c r="B1773">
        <v>1975</v>
      </c>
      <c r="C1773" t="s">
        <v>34</v>
      </c>
      <c r="D1773" t="s">
        <v>33</v>
      </c>
      <c r="E1773">
        <v>47808</v>
      </c>
      <c r="F1773">
        <v>0</v>
      </c>
      <c r="G1773">
        <v>1</v>
      </c>
      <c r="H1773" s="1">
        <v>41567</v>
      </c>
      <c r="I1773">
        <v>30</v>
      </c>
      <c r="J1773">
        <v>123</v>
      </c>
      <c r="K1773">
        <v>1</v>
      </c>
      <c r="L1773">
        <v>26</v>
      </c>
      <c r="M1773">
        <v>2</v>
      </c>
      <c r="N1773">
        <v>0</v>
      </c>
      <c r="O1773">
        <v>72</v>
      </c>
      <c r="P1773">
        <v>2</v>
      </c>
      <c r="Q1773">
        <v>3</v>
      </c>
      <c r="R1773">
        <v>2</v>
      </c>
      <c r="S1773">
        <v>3</v>
      </c>
      <c r="T1773">
        <v>7</v>
      </c>
      <c r="U1773">
        <v>1</v>
      </c>
      <c r="V1773">
        <v>0</v>
      </c>
      <c r="W1773">
        <v>0</v>
      </c>
      <c r="X1773">
        <v>0</v>
      </c>
      <c r="Y1773">
        <v>0</v>
      </c>
      <c r="Z1773">
        <v>0</v>
      </c>
      <c r="AA1773">
        <v>3</v>
      </c>
      <c r="AB1773">
        <v>11</v>
      </c>
      <c r="AC1773">
        <v>0</v>
      </c>
    </row>
    <row r="1774" spans="1:29" ht="16.5" x14ac:dyDescent="0.3">
      <c r="A1774">
        <v>5093</v>
      </c>
      <c r="B1774">
        <v>1974</v>
      </c>
      <c r="C1774" t="s">
        <v>32</v>
      </c>
      <c r="D1774" t="s">
        <v>35</v>
      </c>
      <c r="E1774">
        <v>25509</v>
      </c>
      <c r="F1774">
        <v>1</v>
      </c>
      <c r="G1774">
        <v>0</v>
      </c>
      <c r="H1774" s="1">
        <v>41170</v>
      </c>
      <c r="I1774">
        <v>15</v>
      </c>
      <c r="J1774">
        <v>40</v>
      </c>
      <c r="K1774">
        <v>3</v>
      </c>
      <c r="L1774">
        <v>30</v>
      </c>
      <c r="M1774">
        <v>10</v>
      </c>
      <c r="N1774">
        <v>7</v>
      </c>
      <c r="O1774">
        <v>11</v>
      </c>
      <c r="P1774">
        <v>3</v>
      </c>
      <c r="Q1774">
        <v>3</v>
      </c>
      <c r="R1774">
        <v>0</v>
      </c>
      <c r="S1774">
        <v>3</v>
      </c>
      <c r="T1774">
        <v>9</v>
      </c>
      <c r="U1774">
        <v>0</v>
      </c>
      <c r="V1774">
        <v>0</v>
      </c>
      <c r="W1774">
        <v>0</v>
      </c>
      <c r="X1774">
        <v>0</v>
      </c>
      <c r="Y1774">
        <v>0</v>
      </c>
      <c r="Z1774">
        <v>0</v>
      </c>
      <c r="AA1774">
        <v>3</v>
      </c>
      <c r="AB1774">
        <v>11</v>
      </c>
      <c r="AC1774">
        <v>1</v>
      </c>
    </row>
    <row r="1775" spans="1:29" ht="16.5" x14ac:dyDescent="0.3">
      <c r="A1775">
        <v>7592</v>
      </c>
      <c r="B1775">
        <v>1946</v>
      </c>
      <c r="C1775" t="s">
        <v>32</v>
      </c>
      <c r="D1775" t="s">
        <v>33</v>
      </c>
      <c r="E1775">
        <v>51012</v>
      </c>
      <c r="F1775">
        <v>0</v>
      </c>
      <c r="G1775">
        <v>0</v>
      </c>
      <c r="H1775" s="1">
        <v>41382</v>
      </c>
      <c r="I1775">
        <v>86</v>
      </c>
      <c r="J1775">
        <v>102</v>
      </c>
      <c r="K1775">
        <v>9</v>
      </c>
      <c r="L1775">
        <v>63</v>
      </c>
      <c r="M1775">
        <v>2</v>
      </c>
      <c r="N1775">
        <v>9</v>
      </c>
      <c r="O1775">
        <v>24</v>
      </c>
      <c r="P1775">
        <v>1</v>
      </c>
      <c r="Q1775">
        <v>4</v>
      </c>
      <c r="R1775">
        <v>1</v>
      </c>
      <c r="S1775">
        <v>4</v>
      </c>
      <c r="T1775">
        <v>6</v>
      </c>
      <c r="U1775">
        <v>0</v>
      </c>
      <c r="V1775">
        <v>0</v>
      </c>
      <c r="W1775">
        <v>0</v>
      </c>
      <c r="X1775">
        <v>0</v>
      </c>
      <c r="Y1775">
        <v>0</v>
      </c>
      <c r="Z1775">
        <v>0</v>
      </c>
      <c r="AA1775">
        <v>3</v>
      </c>
      <c r="AB1775">
        <v>11</v>
      </c>
      <c r="AC1775">
        <v>0</v>
      </c>
    </row>
    <row r="1776" spans="1:29" ht="16.5" x14ac:dyDescent="0.3">
      <c r="A1776">
        <v>8895</v>
      </c>
      <c r="B1776">
        <v>1985</v>
      </c>
      <c r="C1776" t="s">
        <v>29</v>
      </c>
      <c r="D1776" t="s">
        <v>30</v>
      </c>
      <c r="E1776">
        <v>70596</v>
      </c>
      <c r="F1776">
        <v>0</v>
      </c>
      <c r="G1776">
        <v>0</v>
      </c>
      <c r="H1776" s="1">
        <v>41187</v>
      </c>
      <c r="I1776">
        <v>68</v>
      </c>
      <c r="J1776">
        <v>347</v>
      </c>
      <c r="K1776">
        <v>44</v>
      </c>
      <c r="L1776">
        <v>534</v>
      </c>
      <c r="M1776">
        <v>17</v>
      </c>
      <c r="N1776">
        <v>0</v>
      </c>
      <c r="O1776">
        <v>26</v>
      </c>
      <c r="P1776">
        <v>1</v>
      </c>
      <c r="Q1776">
        <v>3</v>
      </c>
      <c r="R1776">
        <v>5</v>
      </c>
      <c r="S1776">
        <v>12</v>
      </c>
      <c r="T1776">
        <v>2</v>
      </c>
      <c r="U1776">
        <v>0</v>
      </c>
      <c r="V1776">
        <v>0</v>
      </c>
      <c r="W1776">
        <v>0</v>
      </c>
      <c r="X1776">
        <v>0</v>
      </c>
      <c r="Y1776">
        <v>0</v>
      </c>
      <c r="Z1776">
        <v>0</v>
      </c>
      <c r="AA1776">
        <v>3</v>
      </c>
      <c r="AB1776">
        <v>11</v>
      </c>
      <c r="AC1776">
        <v>0</v>
      </c>
    </row>
    <row r="1777" spans="1:29" ht="16.5" x14ac:dyDescent="0.3">
      <c r="A1777">
        <v>8584</v>
      </c>
      <c r="B1777">
        <v>1952</v>
      </c>
      <c r="C1777" t="s">
        <v>32</v>
      </c>
      <c r="D1777" t="s">
        <v>31</v>
      </c>
      <c r="E1777">
        <v>85431</v>
      </c>
      <c r="F1777">
        <v>0</v>
      </c>
      <c r="G1777">
        <v>0</v>
      </c>
      <c r="H1777" s="1">
        <v>41433</v>
      </c>
      <c r="I1777">
        <v>54</v>
      </c>
      <c r="J1777">
        <v>376</v>
      </c>
      <c r="K1777">
        <v>53</v>
      </c>
      <c r="L1777">
        <v>462</v>
      </c>
      <c r="M1777">
        <v>168</v>
      </c>
      <c r="N1777">
        <v>53</v>
      </c>
      <c r="O1777">
        <v>53</v>
      </c>
      <c r="P1777">
        <v>1</v>
      </c>
      <c r="Q1777">
        <v>2</v>
      </c>
      <c r="R1777">
        <v>7</v>
      </c>
      <c r="S1777">
        <v>7</v>
      </c>
      <c r="T1777">
        <v>0</v>
      </c>
      <c r="U1777">
        <v>0</v>
      </c>
      <c r="V1777">
        <v>0</v>
      </c>
      <c r="W1777">
        <v>0</v>
      </c>
      <c r="X1777">
        <v>0</v>
      </c>
      <c r="Y1777">
        <v>0</v>
      </c>
      <c r="Z1777">
        <v>0</v>
      </c>
      <c r="AA1777">
        <v>3</v>
      </c>
      <c r="AB1777">
        <v>11</v>
      </c>
      <c r="AC1777">
        <v>0</v>
      </c>
    </row>
    <row r="1778" spans="1:29" ht="16.5" x14ac:dyDescent="0.3">
      <c r="A1778">
        <v>2694</v>
      </c>
      <c r="B1778">
        <v>1967</v>
      </c>
      <c r="C1778" t="s">
        <v>29</v>
      </c>
      <c r="D1778" t="s">
        <v>33</v>
      </c>
      <c r="E1778">
        <v>42664</v>
      </c>
      <c r="F1778">
        <v>0</v>
      </c>
      <c r="G1778">
        <v>1</v>
      </c>
      <c r="H1778" s="1">
        <v>41716</v>
      </c>
      <c r="I1778">
        <v>44</v>
      </c>
      <c r="J1778">
        <v>21</v>
      </c>
      <c r="K1778">
        <v>0</v>
      </c>
      <c r="L1778">
        <v>3</v>
      </c>
      <c r="M1778">
        <v>0</v>
      </c>
      <c r="N1778">
        <v>0</v>
      </c>
      <c r="O1778">
        <v>0</v>
      </c>
      <c r="P1778">
        <v>1</v>
      </c>
      <c r="Q1778">
        <v>1</v>
      </c>
      <c r="R1778">
        <v>0</v>
      </c>
      <c r="S1778">
        <v>3</v>
      </c>
      <c r="T1778">
        <v>6</v>
      </c>
      <c r="U1778">
        <v>0</v>
      </c>
      <c r="V1778">
        <v>0</v>
      </c>
      <c r="W1778">
        <v>0</v>
      </c>
      <c r="X1778">
        <v>0</v>
      </c>
      <c r="Y1778">
        <v>0</v>
      </c>
      <c r="Z1778">
        <v>0</v>
      </c>
      <c r="AA1778">
        <v>3</v>
      </c>
      <c r="AB1778">
        <v>11</v>
      </c>
      <c r="AC1778">
        <v>0</v>
      </c>
    </row>
    <row r="1779" spans="1:29" ht="16.5" x14ac:dyDescent="0.3">
      <c r="A1779">
        <v>8910</v>
      </c>
      <c r="B1779">
        <v>1955</v>
      </c>
      <c r="C1779" t="s">
        <v>29</v>
      </c>
      <c r="D1779" t="s">
        <v>31</v>
      </c>
      <c r="E1779">
        <v>42586</v>
      </c>
      <c r="F1779">
        <v>1</v>
      </c>
      <c r="G1779">
        <v>1</v>
      </c>
      <c r="H1779" s="1">
        <v>41211</v>
      </c>
      <c r="I1779">
        <v>7</v>
      </c>
      <c r="J1779">
        <v>194</v>
      </c>
      <c r="K1779">
        <v>2</v>
      </c>
      <c r="L1779">
        <v>56</v>
      </c>
      <c r="M1779">
        <v>0</v>
      </c>
      <c r="N1779">
        <v>0</v>
      </c>
      <c r="O1779">
        <v>0</v>
      </c>
      <c r="P1779">
        <v>5</v>
      </c>
      <c r="Q1779">
        <v>4</v>
      </c>
      <c r="R1779">
        <v>1</v>
      </c>
      <c r="S1779">
        <v>6</v>
      </c>
      <c r="T1779">
        <v>8</v>
      </c>
      <c r="U1779">
        <v>0</v>
      </c>
      <c r="V1779">
        <v>0</v>
      </c>
      <c r="W1779">
        <v>0</v>
      </c>
      <c r="X1779">
        <v>0</v>
      </c>
      <c r="Y1779">
        <v>0</v>
      </c>
      <c r="Z1779">
        <v>0</v>
      </c>
      <c r="AA1779">
        <v>3</v>
      </c>
      <c r="AB1779">
        <v>11</v>
      </c>
      <c r="AC1779">
        <v>1</v>
      </c>
    </row>
    <row r="1780" spans="1:29" ht="16.5" x14ac:dyDescent="0.3">
      <c r="A1780">
        <v>7433</v>
      </c>
      <c r="B1780">
        <v>1985</v>
      </c>
      <c r="C1780" t="s">
        <v>29</v>
      </c>
      <c r="D1780" t="s">
        <v>30</v>
      </c>
      <c r="E1780">
        <v>29760</v>
      </c>
      <c r="F1780">
        <v>1</v>
      </c>
      <c r="G1780">
        <v>0</v>
      </c>
      <c r="H1780" s="1">
        <v>41150</v>
      </c>
      <c r="I1780">
        <v>87</v>
      </c>
      <c r="J1780">
        <v>64</v>
      </c>
      <c r="K1780">
        <v>4</v>
      </c>
      <c r="L1780">
        <v>68</v>
      </c>
      <c r="M1780">
        <v>7</v>
      </c>
      <c r="N1780">
        <v>5</v>
      </c>
      <c r="O1780">
        <v>17</v>
      </c>
      <c r="P1780">
        <v>4</v>
      </c>
      <c r="Q1780">
        <v>3</v>
      </c>
      <c r="R1780">
        <v>1</v>
      </c>
      <c r="S1780">
        <v>4</v>
      </c>
      <c r="T1780">
        <v>8</v>
      </c>
      <c r="U1780">
        <v>0</v>
      </c>
      <c r="V1780">
        <v>0</v>
      </c>
      <c r="W1780">
        <v>0</v>
      </c>
      <c r="X1780">
        <v>0</v>
      </c>
      <c r="Y1780">
        <v>0</v>
      </c>
      <c r="Z1780">
        <v>0</v>
      </c>
      <c r="AA1780">
        <v>3</v>
      </c>
      <c r="AB1780">
        <v>11</v>
      </c>
      <c r="AC1780">
        <v>0</v>
      </c>
    </row>
    <row r="1781" spans="1:29" ht="16.5" x14ac:dyDescent="0.3">
      <c r="A1781">
        <v>164</v>
      </c>
      <c r="B1781">
        <v>1977</v>
      </c>
      <c r="C1781" t="s">
        <v>32</v>
      </c>
      <c r="D1781" t="s">
        <v>33</v>
      </c>
      <c r="E1781">
        <v>28973</v>
      </c>
      <c r="F1781">
        <v>0</v>
      </c>
      <c r="G1781">
        <v>0</v>
      </c>
      <c r="H1781" s="1">
        <v>41195</v>
      </c>
      <c r="I1781">
        <v>59</v>
      </c>
      <c r="J1781">
        <v>206</v>
      </c>
      <c r="K1781">
        <v>0</v>
      </c>
      <c r="L1781">
        <v>46</v>
      </c>
      <c r="M1781">
        <v>3</v>
      </c>
      <c r="N1781">
        <v>2</v>
      </c>
      <c r="O1781">
        <v>12</v>
      </c>
      <c r="P1781">
        <v>2</v>
      </c>
      <c r="Q1781">
        <v>5</v>
      </c>
      <c r="R1781">
        <v>1</v>
      </c>
      <c r="S1781">
        <v>5</v>
      </c>
      <c r="T1781">
        <v>8</v>
      </c>
      <c r="U1781">
        <v>0</v>
      </c>
      <c r="V1781">
        <v>0</v>
      </c>
      <c r="W1781">
        <v>0</v>
      </c>
      <c r="X1781">
        <v>0</v>
      </c>
      <c r="Y1781">
        <v>0</v>
      </c>
      <c r="Z1781">
        <v>0</v>
      </c>
      <c r="AA1781">
        <v>3</v>
      </c>
      <c r="AB1781">
        <v>11</v>
      </c>
      <c r="AC1781">
        <v>0</v>
      </c>
    </row>
    <row r="1782" spans="1:29" ht="16.5" x14ac:dyDescent="0.3">
      <c r="A1782">
        <v>10477</v>
      </c>
      <c r="B1782">
        <v>1973</v>
      </c>
      <c r="C1782" t="s">
        <v>32</v>
      </c>
      <c r="D1782" t="s">
        <v>31</v>
      </c>
      <c r="E1782">
        <v>39435</v>
      </c>
      <c r="F1782">
        <v>1</v>
      </c>
      <c r="G1782">
        <v>0</v>
      </c>
      <c r="H1782" s="1">
        <v>41492</v>
      </c>
      <c r="I1782">
        <v>16</v>
      </c>
      <c r="J1782">
        <v>71</v>
      </c>
      <c r="K1782">
        <v>0</v>
      </c>
      <c r="L1782">
        <v>18</v>
      </c>
      <c r="M1782">
        <v>0</v>
      </c>
      <c r="N1782">
        <v>0</v>
      </c>
      <c r="O1782">
        <v>13</v>
      </c>
      <c r="P1782">
        <v>1</v>
      </c>
      <c r="Q1782">
        <v>3</v>
      </c>
      <c r="R1782">
        <v>1</v>
      </c>
      <c r="S1782">
        <v>2</v>
      </c>
      <c r="T1782">
        <v>7</v>
      </c>
      <c r="U1782">
        <v>0</v>
      </c>
      <c r="V1782">
        <v>0</v>
      </c>
      <c r="W1782">
        <v>0</v>
      </c>
      <c r="X1782">
        <v>0</v>
      </c>
      <c r="Y1782">
        <v>0</v>
      </c>
      <c r="Z1782">
        <v>0</v>
      </c>
      <c r="AA1782">
        <v>3</v>
      </c>
      <c r="AB1782">
        <v>11</v>
      </c>
      <c r="AC1782">
        <v>0</v>
      </c>
    </row>
    <row r="1783" spans="1:29" ht="16.5" x14ac:dyDescent="0.3">
      <c r="A1783">
        <v>2681</v>
      </c>
      <c r="B1783">
        <v>1984</v>
      </c>
      <c r="C1783" t="s">
        <v>37</v>
      </c>
      <c r="D1783" t="s">
        <v>33</v>
      </c>
      <c r="E1783">
        <v>65370</v>
      </c>
      <c r="F1783">
        <v>0</v>
      </c>
      <c r="G1783">
        <v>0</v>
      </c>
      <c r="H1783" s="1">
        <v>41487</v>
      </c>
      <c r="I1783">
        <v>1</v>
      </c>
      <c r="J1783">
        <v>71</v>
      </c>
      <c r="K1783">
        <v>22</v>
      </c>
      <c r="L1783">
        <v>112</v>
      </c>
      <c r="M1783">
        <v>138</v>
      </c>
      <c r="N1783">
        <v>89</v>
      </c>
      <c r="O1783">
        <v>29</v>
      </c>
      <c r="P1783">
        <v>1</v>
      </c>
      <c r="Q1783">
        <v>2</v>
      </c>
      <c r="R1783">
        <v>3</v>
      </c>
      <c r="S1783">
        <v>13</v>
      </c>
      <c r="T1783">
        <v>1</v>
      </c>
      <c r="U1783">
        <v>0</v>
      </c>
      <c r="V1783">
        <v>0</v>
      </c>
      <c r="W1783">
        <v>0</v>
      </c>
      <c r="X1783">
        <v>0</v>
      </c>
      <c r="Y1783">
        <v>0</v>
      </c>
      <c r="Z1783">
        <v>0</v>
      </c>
      <c r="AA1783">
        <v>3</v>
      </c>
      <c r="AB1783">
        <v>11</v>
      </c>
      <c r="AC1783">
        <v>0</v>
      </c>
    </row>
    <row r="1784" spans="1:29" ht="16.5" x14ac:dyDescent="0.3">
      <c r="A1784">
        <v>5150</v>
      </c>
      <c r="B1784">
        <v>1979</v>
      </c>
      <c r="C1784" t="s">
        <v>36</v>
      </c>
      <c r="D1784" t="s">
        <v>30</v>
      </c>
      <c r="E1784">
        <v>20194</v>
      </c>
      <c r="F1784">
        <v>1</v>
      </c>
      <c r="G1784">
        <v>0</v>
      </c>
      <c r="H1784" s="1">
        <v>41260</v>
      </c>
      <c r="I1784">
        <v>64</v>
      </c>
      <c r="J1784">
        <v>0</v>
      </c>
      <c r="K1784">
        <v>4</v>
      </c>
      <c r="L1784">
        <v>7</v>
      </c>
      <c r="M1784">
        <v>11</v>
      </c>
      <c r="N1784">
        <v>10</v>
      </c>
      <c r="O1784">
        <v>15</v>
      </c>
      <c r="P1784">
        <v>2</v>
      </c>
      <c r="Q1784">
        <v>2</v>
      </c>
      <c r="R1784">
        <v>0</v>
      </c>
      <c r="S1784">
        <v>3</v>
      </c>
      <c r="T1784">
        <v>6</v>
      </c>
      <c r="U1784">
        <v>0</v>
      </c>
      <c r="V1784">
        <v>0</v>
      </c>
      <c r="W1784">
        <v>0</v>
      </c>
      <c r="X1784">
        <v>0</v>
      </c>
      <c r="Y1784">
        <v>0</v>
      </c>
      <c r="Z1784">
        <v>0</v>
      </c>
      <c r="AA1784">
        <v>3</v>
      </c>
      <c r="AB1784">
        <v>11</v>
      </c>
      <c r="AC1784">
        <v>0</v>
      </c>
    </row>
    <row r="1785" spans="1:29" ht="16.5" x14ac:dyDescent="0.3">
      <c r="A1785">
        <v>5283</v>
      </c>
      <c r="B1785">
        <v>1976</v>
      </c>
      <c r="C1785" t="s">
        <v>32</v>
      </c>
      <c r="D1785" t="s">
        <v>30</v>
      </c>
      <c r="E1785">
        <v>42473</v>
      </c>
      <c r="F1785">
        <v>1</v>
      </c>
      <c r="G1785">
        <v>1</v>
      </c>
      <c r="H1785" s="1">
        <v>41687</v>
      </c>
      <c r="I1785">
        <v>72</v>
      </c>
      <c r="J1785">
        <v>93</v>
      </c>
      <c r="K1785">
        <v>1</v>
      </c>
      <c r="L1785">
        <v>21</v>
      </c>
      <c r="M1785">
        <v>0</v>
      </c>
      <c r="N1785">
        <v>4</v>
      </c>
      <c r="O1785">
        <v>25</v>
      </c>
      <c r="P1785">
        <v>3</v>
      </c>
      <c r="Q1785">
        <v>2</v>
      </c>
      <c r="R1785">
        <v>1</v>
      </c>
      <c r="S1785">
        <v>4</v>
      </c>
      <c r="T1785">
        <v>5</v>
      </c>
      <c r="U1785">
        <v>0</v>
      </c>
      <c r="V1785">
        <v>0</v>
      </c>
      <c r="W1785">
        <v>0</v>
      </c>
      <c r="X1785">
        <v>0</v>
      </c>
      <c r="Y1785">
        <v>0</v>
      </c>
      <c r="Z1785">
        <v>0</v>
      </c>
      <c r="AA1785">
        <v>3</v>
      </c>
      <c r="AB1785">
        <v>11</v>
      </c>
      <c r="AC1785">
        <v>0</v>
      </c>
    </row>
    <row r="1786" spans="1:29" ht="16.5" x14ac:dyDescent="0.3">
      <c r="A1786">
        <v>9645</v>
      </c>
      <c r="B1786">
        <v>1968</v>
      </c>
      <c r="C1786" t="s">
        <v>29</v>
      </c>
      <c r="D1786" t="s">
        <v>33</v>
      </c>
      <c r="E1786">
        <v>64590</v>
      </c>
      <c r="F1786">
        <v>0</v>
      </c>
      <c r="G1786">
        <v>0</v>
      </c>
      <c r="H1786" s="1">
        <v>41196</v>
      </c>
      <c r="I1786">
        <v>98</v>
      </c>
      <c r="J1786">
        <v>920</v>
      </c>
      <c r="K1786">
        <v>138</v>
      </c>
      <c r="L1786">
        <v>168</v>
      </c>
      <c r="M1786">
        <v>36</v>
      </c>
      <c r="N1786">
        <v>46</v>
      </c>
      <c r="O1786">
        <v>30</v>
      </c>
      <c r="P1786">
        <v>1</v>
      </c>
      <c r="Q1786">
        <v>9</v>
      </c>
      <c r="R1786">
        <v>4</v>
      </c>
      <c r="S1786">
        <v>10</v>
      </c>
      <c r="T1786">
        <v>6</v>
      </c>
      <c r="U1786">
        <v>0</v>
      </c>
      <c r="V1786">
        <v>0</v>
      </c>
      <c r="W1786">
        <v>0</v>
      </c>
      <c r="X1786">
        <v>0</v>
      </c>
      <c r="Y1786">
        <v>0</v>
      </c>
      <c r="Z1786">
        <v>0</v>
      </c>
      <c r="AA1786">
        <v>3</v>
      </c>
      <c r="AB1786">
        <v>11</v>
      </c>
      <c r="AC1786">
        <v>0</v>
      </c>
    </row>
    <row r="1787" spans="1:29" ht="16.5" x14ac:dyDescent="0.3">
      <c r="A1787">
        <v>10678</v>
      </c>
      <c r="B1787">
        <v>1959</v>
      </c>
      <c r="C1787" t="s">
        <v>29</v>
      </c>
      <c r="D1787" t="s">
        <v>31</v>
      </c>
      <c r="E1787">
        <v>71232</v>
      </c>
      <c r="F1787">
        <v>0</v>
      </c>
      <c r="G1787">
        <v>1</v>
      </c>
      <c r="H1787" s="1">
        <v>41606</v>
      </c>
      <c r="I1787">
        <v>91</v>
      </c>
      <c r="J1787">
        <v>653</v>
      </c>
      <c r="K1787">
        <v>17</v>
      </c>
      <c r="L1787">
        <v>170</v>
      </c>
      <c r="M1787">
        <v>34</v>
      </c>
      <c r="N1787">
        <v>26</v>
      </c>
      <c r="O1787">
        <v>17</v>
      </c>
      <c r="P1787">
        <v>2</v>
      </c>
      <c r="Q1787">
        <v>11</v>
      </c>
      <c r="R1787">
        <v>2</v>
      </c>
      <c r="S1787">
        <v>10</v>
      </c>
      <c r="T1787">
        <v>7</v>
      </c>
      <c r="U1787">
        <v>0</v>
      </c>
      <c r="V1787">
        <v>0</v>
      </c>
      <c r="W1787">
        <v>0</v>
      </c>
      <c r="X1787">
        <v>0</v>
      </c>
      <c r="Y1787">
        <v>0</v>
      </c>
      <c r="Z1787">
        <v>0</v>
      </c>
      <c r="AA1787">
        <v>3</v>
      </c>
      <c r="AB1787">
        <v>11</v>
      </c>
      <c r="AC1787">
        <v>0</v>
      </c>
    </row>
    <row r="1788" spans="1:29" ht="16.5" x14ac:dyDescent="0.3">
      <c r="A1788">
        <v>7261</v>
      </c>
      <c r="B1788">
        <v>1971</v>
      </c>
      <c r="C1788" t="s">
        <v>29</v>
      </c>
      <c r="D1788" t="s">
        <v>31</v>
      </c>
      <c r="E1788">
        <v>34600</v>
      </c>
      <c r="F1788">
        <v>1</v>
      </c>
      <c r="G1788">
        <v>1</v>
      </c>
      <c r="H1788" s="1">
        <v>41275</v>
      </c>
      <c r="I1788">
        <v>8</v>
      </c>
      <c r="J1788">
        <v>199</v>
      </c>
      <c r="K1788">
        <v>33</v>
      </c>
      <c r="L1788">
        <v>60</v>
      </c>
      <c r="M1788">
        <v>8</v>
      </c>
      <c r="N1788">
        <v>3</v>
      </c>
      <c r="O1788">
        <v>15</v>
      </c>
      <c r="P1788">
        <v>5</v>
      </c>
      <c r="Q1788">
        <v>5</v>
      </c>
      <c r="R1788">
        <v>2</v>
      </c>
      <c r="S1788">
        <v>5</v>
      </c>
      <c r="T1788">
        <v>8</v>
      </c>
      <c r="U1788">
        <v>0</v>
      </c>
      <c r="V1788">
        <v>0</v>
      </c>
      <c r="W1788">
        <v>0</v>
      </c>
      <c r="X1788">
        <v>0</v>
      </c>
      <c r="Y1788">
        <v>0</v>
      </c>
      <c r="Z1788">
        <v>0</v>
      </c>
      <c r="AA1788">
        <v>3</v>
      </c>
      <c r="AB1788">
        <v>11</v>
      </c>
      <c r="AC1788">
        <v>1</v>
      </c>
    </row>
    <row r="1789" spans="1:29" ht="16.5" x14ac:dyDescent="0.3">
      <c r="A1789">
        <v>9648</v>
      </c>
      <c r="B1789">
        <v>1967</v>
      </c>
      <c r="C1789" t="s">
        <v>29</v>
      </c>
      <c r="D1789" t="s">
        <v>30</v>
      </c>
      <c r="E1789">
        <v>46904</v>
      </c>
      <c r="F1789">
        <v>1</v>
      </c>
      <c r="G1789">
        <v>1</v>
      </c>
      <c r="H1789" s="1">
        <v>41216</v>
      </c>
      <c r="I1789">
        <v>20</v>
      </c>
      <c r="J1789">
        <v>153</v>
      </c>
      <c r="K1789">
        <v>4</v>
      </c>
      <c r="L1789">
        <v>56</v>
      </c>
      <c r="M1789">
        <v>0</v>
      </c>
      <c r="N1789">
        <v>9</v>
      </c>
      <c r="O1789">
        <v>31</v>
      </c>
      <c r="P1789">
        <v>4</v>
      </c>
      <c r="Q1789">
        <v>5</v>
      </c>
      <c r="R1789">
        <v>1</v>
      </c>
      <c r="S1789">
        <v>4</v>
      </c>
      <c r="T1789">
        <v>8</v>
      </c>
      <c r="U1789">
        <v>0</v>
      </c>
      <c r="V1789">
        <v>0</v>
      </c>
      <c r="W1789">
        <v>0</v>
      </c>
      <c r="X1789">
        <v>0</v>
      </c>
      <c r="Y1789">
        <v>0</v>
      </c>
      <c r="Z1789">
        <v>0</v>
      </c>
      <c r="AA1789">
        <v>3</v>
      </c>
      <c r="AB1789">
        <v>11</v>
      </c>
      <c r="AC1789">
        <v>0</v>
      </c>
    </row>
    <row r="1790" spans="1:29" ht="16.5" x14ac:dyDescent="0.3">
      <c r="A1790">
        <v>2870</v>
      </c>
      <c r="B1790">
        <v>1973</v>
      </c>
      <c r="C1790" t="s">
        <v>29</v>
      </c>
      <c r="D1790" t="s">
        <v>33</v>
      </c>
      <c r="E1790">
        <v>49094</v>
      </c>
      <c r="F1790">
        <v>0</v>
      </c>
      <c r="G1790">
        <v>1</v>
      </c>
      <c r="H1790" s="1">
        <v>41173</v>
      </c>
      <c r="I1790">
        <v>6</v>
      </c>
      <c r="J1790">
        <v>376</v>
      </c>
      <c r="K1790">
        <v>0</v>
      </c>
      <c r="L1790">
        <v>38</v>
      </c>
      <c r="M1790">
        <v>11</v>
      </c>
      <c r="N1790">
        <v>8</v>
      </c>
      <c r="O1790">
        <v>69</v>
      </c>
      <c r="P1790">
        <v>5</v>
      </c>
      <c r="Q1790">
        <v>6</v>
      </c>
      <c r="R1790">
        <v>3</v>
      </c>
      <c r="S1790">
        <v>6</v>
      </c>
      <c r="T1790">
        <v>6</v>
      </c>
      <c r="U1790">
        <v>0</v>
      </c>
      <c r="V1790">
        <v>0</v>
      </c>
      <c r="W1790">
        <v>0</v>
      </c>
      <c r="X1790">
        <v>0</v>
      </c>
      <c r="Y1790">
        <v>0</v>
      </c>
      <c r="Z1790">
        <v>0</v>
      </c>
      <c r="AA1790">
        <v>3</v>
      </c>
      <c r="AB1790">
        <v>11</v>
      </c>
      <c r="AC1790">
        <v>0</v>
      </c>
    </row>
    <row r="1791" spans="1:29" ht="16.5" x14ac:dyDescent="0.3">
      <c r="A1791">
        <v>8008</v>
      </c>
      <c r="B1791">
        <v>1983</v>
      </c>
      <c r="C1791" t="s">
        <v>29</v>
      </c>
      <c r="D1791" t="s">
        <v>31</v>
      </c>
      <c r="E1791">
        <v>36075</v>
      </c>
      <c r="F1791">
        <v>1</v>
      </c>
      <c r="G1791">
        <v>0</v>
      </c>
      <c r="H1791" s="1">
        <v>41617</v>
      </c>
      <c r="I1791">
        <v>54</v>
      </c>
      <c r="J1791">
        <v>46</v>
      </c>
      <c r="K1791">
        <v>0</v>
      </c>
      <c r="L1791">
        <v>30</v>
      </c>
      <c r="M1791">
        <v>12</v>
      </c>
      <c r="N1791">
        <v>1</v>
      </c>
      <c r="O1791">
        <v>30</v>
      </c>
      <c r="P1791">
        <v>1</v>
      </c>
      <c r="Q1791">
        <v>2</v>
      </c>
      <c r="R1791">
        <v>0</v>
      </c>
      <c r="S1791">
        <v>4</v>
      </c>
      <c r="T1791">
        <v>6</v>
      </c>
      <c r="U1791">
        <v>0</v>
      </c>
      <c r="V1791">
        <v>0</v>
      </c>
      <c r="W1791">
        <v>0</v>
      </c>
      <c r="X1791">
        <v>0</v>
      </c>
      <c r="Y1791">
        <v>0</v>
      </c>
      <c r="Z1791">
        <v>0</v>
      </c>
      <c r="AA1791">
        <v>3</v>
      </c>
      <c r="AB1791">
        <v>11</v>
      </c>
      <c r="AC1791">
        <v>0</v>
      </c>
    </row>
    <row r="1792" spans="1:29" ht="16.5" x14ac:dyDescent="0.3">
      <c r="A1792">
        <v>1513</v>
      </c>
      <c r="B1792">
        <v>1979</v>
      </c>
      <c r="C1792" t="s">
        <v>37</v>
      </c>
      <c r="D1792" t="s">
        <v>31</v>
      </c>
      <c r="E1792">
        <v>60839</v>
      </c>
      <c r="F1792">
        <v>1</v>
      </c>
      <c r="G1792">
        <v>1</v>
      </c>
      <c r="H1792" s="1">
        <v>41149</v>
      </c>
      <c r="I1792">
        <v>72</v>
      </c>
      <c r="J1792">
        <v>600</v>
      </c>
      <c r="K1792">
        <v>21</v>
      </c>
      <c r="L1792">
        <v>128</v>
      </c>
      <c r="M1792">
        <v>223</v>
      </c>
      <c r="N1792">
        <v>150</v>
      </c>
      <c r="O1792">
        <v>128</v>
      </c>
      <c r="P1792">
        <v>13</v>
      </c>
      <c r="Q1792">
        <v>2</v>
      </c>
      <c r="R1792">
        <v>2</v>
      </c>
      <c r="S1792">
        <v>12</v>
      </c>
      <c r="T1792">
        <v>8</v>
      </c>
      <c r="U1792">
        <v>0</v>
      </c>
      <c r="V1792">
        <v>0</v>
      </c>
      <c r="W1792">
        <v>0</v>
      </c>
      <c r="X1792">
        <v>0</v>
      </c>
      <c r="Y1792">
        <v>0</v>
      </c>
      <c r="Z1792">
        <v>0</v>
      </c>
      <c r="AA1792">
        <v>3</v>
      </c>
      <c r="AB1792">
        <v>11</v>
      </c>
      <c r="AC1792">
        <v>0</v>
      </c>
    </row>
    <row r="1793" spans="1:29" ht="16.5" x14ac:dyDescent="0.3">
      <c r="A1793">
        <v>6173</v>
      </c>
      <c r="B1793">
        <v>1979</v>
      </c>
      <c r="C1793" t="s">
        <v>29</v>
      </c>
      <c r="D1793" t="s">
        <v>31</v>
      </c>
      <c r="E1793">
        <v>77298</v>
      </c>
      <c r="F1793">
        <v>0</v>
      </c>
      <c r="G1793">
        <v>1</v>
      </c>
      <c r="H1793" s="1">
        <v>41580</v>
      </c>
      <c r="I1793">
        <v>46</v>
      </c>
      <c r="J1793">
        <v>425</v>
      </c>
      <c r="K1793">
        <v>115</v>
      </c>
      <c r="L1793">
        <v>292</v>
      </c>
      <c r="M1793">
        <v>23</v>
      </c>
      <c r="N1793">
        <v>35</v>
      </c>
      <c r="O1793">
        <v>79</v>
      </c>
      <c r="P1793">
        <v>1</v>
      </c>
      <c r="Q1793">
        <v>6</v>
      </c>
      <c r="R1793">
        <v>6</v>
      </c>
      <c r="S1793">
        <v>11</v>
      </c>
      <c r="T1793">
        <v>3</v>
      </c>
      <c r="U1793">
        <v>0</v>
      </c>
      <c r="V1793">
        <v>0</v>
      </c>
      <c r="W1793">
        <v>0</v>
      </c>
      <c r="X1793">
        <v>0</v>
      </c>
      <c r="Y1793">
        <v>0</v>
      </c>
      <c r="Z1793">
        <v>0</v>
      </c>
      <c r="AA1793">
        <v>3</v>
      </c>
      <c r="AB1793">
        <v>11</v>
      </c>
      <c r="AC1793">
        <v>0</v>
      </c>
    </row>
    <row r="1794" spans="1:29" ht="16.5" x14ac:dyDescent="0.3">
      <c r="A1794">
        <v>1419</v>
      </c>
      <c r="B1794">
        <v>1950</v>
      </c>
      <c r="C1794" t="s">
        <v>29</v>
      </c>
      <c r="D1794" t="s">
        <v>31</v>
      </c>
      <c r="E1794">
        <v>34026</v>
      </c>
      <c r="F1794">
        <v>1</v>
      </c>
      <c r="G1794">
        <v>1</v>
      </c>
      <c r="H1794" s="1">
        <v>41491</v>
      </c>
      <c r="I1794">
        <v>11</v>
      </c>
      <c r="J1794">
        <v>18</v>
      </c>
      <c r="K1794">
        <v>6</v>
      </c>
      <c r="L1794">
        <v>15</v>
      </c>
      <c r="M1794">
        <v>12</v>
      </c>
      <c r="N1794">
        <v>8</v>
      </c>
      <c r="O1794">
        <v>17</v>
      </c>
      <c r="P1794">
        <v>3</v>
      </c>
      <c r="Q1794">
        <v>2</v>
      </c>
      <c r="R1794">
        <v>1</v>
      </c>
      <c r="S1794">
        <v>3</v>
      </c>
      <c r="T1794">
        <v>5</v>
      </c>
      <c r="U1794">
        <v>0</v>
      </c>
      <c r="V1794">
        <v>0</v>
      </c>
      <c r="W1794">
        <v>0</v>
      </c>
      <c r="X1794">
        <v>0</v>
      </c>
      <c r="Y1794">
        <v>0</v>
      </c>
      <c r="Z1794">
        <v>0</v>
      </c>
      <c r="AA1794">
        <v>3</v>
      </c>
      <c r="AB1794">
        <v>11</v>
      </c>
      <c r="AC1794">
        <v>0</v>
      </c>
    </row>
    <row r="1795" spans="1:29" ht="16.5" x14ac:dyDescent="0.3">
      <c r="A1795">
        <v>9150</v>
      </c>
      <c r="B1795">
        <v>1963</v>
      </c>
      <c r="C1795" t="s">
        <v>32</v>
      </c>
      <c r="D1795" t="s">
        <v>30</v>
      </c>
      <c r="E1795">
        <v>48918</v>
      </c>
      <c r="F1795">
        <v>1</v>
      </c>
      <c r="G1795">
        <v>1</v>
      </c>
      <c r="H1795" s="1">
        <v>41741</v>
      </c>
      <c r="I1795">
        <v>21</v>
      </c>
      <c r="J1795">
        <v>52</v>
      </c>
      <c r="K1795">
        <v>0</v>
      </c>
      <c r="L1795">
        <v>9</v>
      </c>
      <c r="M1795">
        <v>0</v>
      </c>
      <c r="N1795">
        <v>0</v>
      </c>
      <c r="O1795">
        <v>1</v>
      </c>
      <c r="P1795">
        <v>2</v>
      </c>
      <c r="Q1795">
        <v>1</v>
      </c>
      <c r="R1795">
        <v>0</v>
      </c>
      <c r="S1795">
        <v>4</v>
      </c>
      <c r="T1795">
        <v>4</v>
      </c>
      <c r="U1795">
        <v>0</v>
      </c>
      <c r="V1795">
        <v>0</v>
      </c>
      <c r="W1795">
        <v>0</v>
      </c>
      <c r="X1795">
        <v>0</v>
      </c>
      <c r="Y1795">
        <v>0</v>
      </c>
      <c r="Z1795">
        <v>0</v>
      </c>
      <c r="AA1795">
        <v>3</v>
      </c>
      <c r="AB1795">
        <v>11</v>
      </c>
      <c r="AC1795">
        <v>0</v>
      </c>
    </row>
    <row r="1796" spans="1:29" ht="16.5" x14ac:dyDescent="0.3">
      <c r="A1796">
        <v>7960</v>
      </c>
      <c r="B1796">
        <v>1962</v>
      </c>
      <c r="C1796" t="s">
        <v>37</v>
      </c>
      <c r="D1796" t="s">
        <v>31</v>
      </c>
      <c r="E1796">
        <v>82122</v>
      </c>
      <c r="F1796">
        <v>0</v>
      </c>
      <c r="G1796">
        <v>0</v>
      </c>
      <c r="H1796" s="1">
        <v>41501</v>
      </c>
      <c r="I1796">
        <v>89</v>
      </c>
      <c r="J1796">
        <v>734</v>
      </c>
      <c r="K1796">
        <v>22</v>
      </c>
      <c r="L1796">
        <v>350</v>
      </c>
      <c r="M1796">
        <v>151</v>
      </c>
      <c r="N1796">
        <v>25</v>
      </c>
      <c r="O1796">
        <v>100</v>
      </c>
      <c r="P1796">
        <v>1</v>
      </c>
      <c r="Q1796">
        <v>3</v>
      </c>
      <c r="R1796">
        <v>9</v>
      </c>
      <c r="S1796">
        <v>13</v>
      </c>
      <c r="T1796">
        <v>1</v>
      </c>
      <c r="U1796">
        <v>0</v>
      </c>
      <c r="V1796">
        <v>0</v>
      </c>
      <c r="W1796">
        <v>1</v>
      </c>
      <c r="X1796">
        <v>0</v>
      </c>
      <c r="Y1796">
        <v>0</v>
      </c>
      <c r="Z1796">
        <v>0</v>
      </c>
      <c r="AA1796">
        <v>3</v>
      </c>
      <c r="AB1796">
        <v>11</v>
      </c>
      <c r="AC1796">
        <v>0</v>
      </c>
    </row>
    <row r="1797" spans="1:29" ht="16.5" x14ac:dyDescent="0.3">
      <c r="A1797">
        <v>1250</v>
      </c>
      <c r="B1797">
        <v>1976</v>
      </c>
      <c r="C1797" t="s">
        <v>29</v>
      </c>
      <c r="D1797" t="s">
        <v>30</v>
      </c>
      <c r="E1797">
        <v>37697</v>
      </c>
      <c r="F1797">
        <v>1</v>
      </c>
      <c r="G1797">
        <v>0</v>
      </c>
      <c r="H1797" s="1">
        <v>41677</v>
      </c>
      <c r="I1797">
        <v>82</v>
      </c>
      <c r="J1797">
        <v>34</v>
      </c>
      <c r="K1797">
        <v>6</v>
      </c>
      <c r="L1797">
        <v>21</v>
      </c>
      <c r="M1797">
        <v>11</v>
      </c>
      <c r="N1797">
        <v>4</v>
      </c>
      <c r="O1797">
        <v>8</v>
      </c>
      <c r="P1797">
        <v>1</v>
      </c>
      <c r="Q1797">
        <v>2</v>
      </c>
      <c r="R1797">
        <v>1</v>
      </c>
      <c r="S1797">
        <v>3</v>
      </c>
      <c r="T1797">
        <v>6</v>
      </c>
      <c r="U1797">
        <v>0</v>
      </c>
      <c r="V1797">
        <v>0</v>
      </c>
      <c r="W1797">
        <v>0</v>
      </c>
      <c r="X1797">
        <v>0</v>
      </c>
      <c r="Y1797">
        <v>0</v>
      </c>
      <c r="Z1797">
        <v>0</v>
      </c>
      <c r="AA1797">
        <v>3</v>
      </c>
      <c r="AB1797">
        <v>11</v>
      </c>
      <c r="AC1797">
        <v>0</v>
      </c>
    </row>
    <row r="1798" spans="1:29" ht="16.5" x14ac:dyDescent="0.3">
      <c r="A1798">
        <v>9905</v>
      </c>
      <c r="B1798">
        <v>1952</v>
      </c>
      <c r="C1798" t="s">
        <v>29</v>
      </c>
      <c r="D1798" t="s">
        <v>31</v>
      </c>
      <c r="E1798">
        <v>34074</v>
      </c>
      <c r="F1798">
        <v>1</v>
      </c>
      <c r="G1798">
        <v>1</v>
      </c>
      <c r="H1798" s="1">
        <v>41468</v>
      </c>
      <c r="I1798">
        <v>69</v>
      </c>
      <c r="J1798">
        <v>135</v>
      </c>
      <c r="K1798">
        <v>1</v>
      </c>
      <c r="L1798">
        <v>41</v>
      </c>
      <c r="M1798">
        <v>10</v>
      </c>
      <c r="N1798">
        <v>1</v>
      </c>
      <c r="O1798">
        <v>67</v>
      </c>
      <c r="P1798">
        <v>5</v>
      </c>
      <c r="Q1798">
        <v>3</v>
      </c>
      <c r="R1798">
        <v>3</v>
      </c>
      <c r="S1798">
        <v>3</v>
      </c>
      <c r="T1798">
        <v>6</v>
      </c>
      <c r="U1798">
        <v>1</v>
      </c>
      <c r="V1798">
        <v>0</v>
      </c>
      <c r="W1798">
        <v>0</v>
      </c>
      <c r="X1798">
        <v>0</v>
      </c>
      <c r="Y1798">
        <v>0</v>
      </c>
      <c r="Z1798">
        <v>0</v>
      </c>
      <c r="AA1798">
        <v>3</v>
      </c>
      <c r="AB1798">
        <v>11</v>
      </c>
      <c r="AC1798">
        <v>0</v>
      </c>
    </row>
    <row r="1799" spans="1:29" ht="16.5" x14ac:dyDescent="0.3">
      <c r="A1799">
        <v>10691</v>
      </c>
      <c r="B1799">
        <v>1960</v>
      </c>
      <c r="C1799" t="s">
        <v>34</v>
      </c>
      <c r="D1799" t="s">
        <v>33</v>
      </c>
      <c r="E1799">
        <v>28520</v>
      </c>
      <c r="F1799">
        <v>1</v>
      </c>
      <c r="G1799">
        <v>1</v>
      </c>
      <c r="H1799" s="1">
        <v>41439</v>
      </c>
      <c r="I1799">
        <v>55</v>
      </c>
      <c r="J1799">
        <v>11</v>
      </c>
      <c r="K1799">
        <v>0</v>
      </c>
      <c r="L1799">
        <v>10</v>
      </c>
      <c r="M1799">
        <v>0</v>
      </c>
      <c r="N1799">
        <v>2</v>
      </c>
      <c r="O1799">
        <v>20</v>
      </c>
      <c r="P1799">
        <v>1</v>
      </c>
      <c r="Q1799">
        <v>1</v>
      </c>
      <c r="R1799">
        <v>1</v>
      </c>
      <c r="S1799">
        <v>2</v>
      </c>
      <c r="T1799">
        <v>6</v>
      </c>
      <c r="U1799">
        <v>0</v>
      </c>
      <c r="V1799">
        <v>0</v>
      </c>
      <c r="W1799">
        <v>0</v>
      </c>
      <c r="X1799">
        <v>0</v>
      </c>
      <c r="Y1799">
        <v>0</v>
      </c>
      <c r="Z1799">
        <v>0</v>
      </c>
      <c r="AA1799">
        <v>3</v>
      </c>
      <c r="AB1799">
        <v>11</v>
      </c>
      <c r="AC1799">
        <v>0</v>
      </c>
    </row>
    <row r="1800" spans="1:29" ht="16.5" x14ac:dyDescent="0.3">
      <c r="A1800">
        <v>7002</v>
      </c>
      <c r="B1800">
        <v>1955</v>
      </c>
      <c r="C1800" t="s">
        <v>29</v>
      </c>
      <c r="D1800" t="s">
        <v>30</v>
      </c>
      <c r="E1800">
        <v>62535</v>
      </c>
      <c r="F1800">
        <v>0</v>
      </c>
      <c r="G1800">
        <v>1</v>
      </c>
      <c r="H1800" s="1">
        <v>41550</v>
      </c>
      <c r="I1800">
        <v>13</v>
      </c>
      <c r="J1800">
        <v>163</v>
      </c>
      <c r="K1800">
        <v>48</v>
      </c>
      <c r="L1800">
        <v>90</v>
      </c>
      <c r="M1800">
        <v>0</v>
      </c>
      <c r="N1800">
        <v>45</v>
      </c>
      <c r="O1800">
        <v>52</v>
      </c>
      <c r="P1800">
        <v>1</v>
      </c>
      <c r="Q1800">
        <v>3</v>
      </c>
      <c r="R1800">
        <v>2</v>
      </c>
      <c r="S1800">
        <v>8</v>
      </c>
      <c r="T1800">
        <v>3</v>
      </c>
      <c r="U1800">
        <v>0</v>
      </c>
      <c r="V1800">
        <v>0</v>
      </c>
      <c r="W1800">
        <v>0</v>
      </c>
      <c r="X1800">
        <v>0</v>
      </c>
      <c r="Y1800">
        <v>0</v>
      </c>
      <c r="Z1800">
        <v>0</v>
      </c>
      <c r="AA1800">
        <v>3</v>
      </c>
      <c r="AB1800">
        <v>11</v>
      </c>
      <c r="AC1800">
        <v>0</v>
      </c>
    </row>
    <row r="1801" spans="1:29" ht="16.5" x14ac:dyDescent="0.3">
      <c r="A1801">
        <v>2952</v>
      </c>
      <c r="B1801">
        <v>1977</v>
      </c>
      <c r="C1801" t="s">
        <v>34</v>
      </c>
      <c r="D1801" t="s">
        <v>30</v>
      </c>
      <c r="E1801">
        <v>36273</v>
      </c>
      <c r="F1801">
        <v>1</v>
      </c>
      <c r="G1801">
        <v>0</v>
      </c>
      <c r="H1801" s="1">
        <v>41745</v>
      </c>
      <c r="I1801">
        <v>80</v>
      </c>
      <c r="J1801">
        <v>29</v>
      </c>
      <c r="K1801">
        <v>3</v>
      </c>
      <c r="L1801">
        <v>30</v>
      </c>
      <c r="M1801">
        <v>3</v>
      </c>
      <c r="N1801">
        <v>2</v>
      </c>
      <c r="O1801">
        <v>9</v>
      </c>
      <c r="P1801">
        <v>2</v>
      </c>
      <c r="Q1801">
        <v>3</v>
      </c>
      <c r="R1801">
        <v>0</v>
      </c>
      <c r="S1801">
        <v>3</v>
      </c>
      <c r="T1801">
        <v>6</v>
      </c>
      <c r="U1801">
        <v>0</v>
      </c>
      <c r="V1801">
        <v>0</v>
      </c>
      <c r="W1801">
        <v>0</v>
      </c>
      <c r="X1801">
        <v>0</v>
      </c>
      <c r="Y1801">
        <v>0</v>
      </c>
      <c r="Z1801">
        <v>0</v>
      </c>
      <c r="AA1801">
        <v>3</v>
      </c>
      <c r="AB1801">
        <v>11</v>
      </c>
      <c r="AC1801">
        <v>0</v>
      </c>
    </row>
    <row r="1802" spans="1:29" ht="16.5" x14ac:dyDescent="0.3">
      <c r="A1802">
        <v>8439</v>
      </c>
      <c r="B1802">
        <v>1964</v>
      </c>
      <c r="C1802" t="s">
        <v>29</v>
      </c>
      <c r="D1802" t="s">
        <v>31</v>
      </c>
      <c r="E1802">
        <v>63404</v>
      </c>
      <c r="F1802">
        <v>0</v>
      </c>
      <c r="G1802">
        <v>2</v>
      </c>
      <c r="H1802" s="1">
        <v>41796</v>
      </c>
      <c r="I1802">
        <v>97</v>
      </c>
      <c r="J1802">
        <v>734</v>
      </c>
      <c r="K1802">
        <v>26</v>
      </c>
      <c r="L1802">
        <v>70</v>
      </c>
      <c r="M1802">
        <v>11</v>
      </c>
      <c r="N1802">
        <v>44</v>
      </c>
      <c r="O1802">
        <v>17</v>
      </c>
      <c r="P1802">
        <v>2</v>
      </c>
      <c r="Q1802">
        <v>6</v>
      </c>
      <c r="R1802">
        <v>3</v>
      </c>
      <c r="S1802">
        <v>4</v>
      </c>
      <c r="T1802">
        <v>4</v>
      </c>
      <c r="U1802">
        <v>0</v>
      </c>
      <c r="V1802">
        <v>0</v>
      </c>
      <c r="W1802">
        <v>0</v>
      </c>
      <c r="X1802">
        <v>1</v>
      </c>
      <c r="Y1802">
        <v>0</v>
      </c>
      <c r="Z1802">
        <v>0</v>
      </c>
      <c r="AA1802">
        <v>3</v>
      </c>
      <c r="AB1802">
        <v>11</v>
      </c>
      <c r="AC1802">
        <v>0</v>
      </c>
    </row>
    <row r="1803" spans="1:29" ht="16.5" x14ac:dyDescent="0.3">
      <c r="A1803">
        <v>762</v>
      </c>
      <c r="B1803">
        <v>1981</v>
      </c>
      <c r="C1803" t="s">
        <v>37</v>
      </c>
      <c r="D1803" t="s">
        <v>31</v>
      </c>
      <c r="E1803">
        <v>75774</v>
      </c>
      <c r="F1803">
        <v>1</v>
      </c>
      <c r="G1803">
        <v>0</v>
      </c>
      <c r="H1803" s="1">
        <v>41761</v>
      </c>
      <c r="I1803">
        <v>27</v>
      </c>
      <c r="J1803">
        <v>340</v>
      </c>
      <c r="K1803">
        <v>21</v>
      </c>
      <c r="L1803">
        <v>134</v>
      </c>
      <c r="M1803">
        <v>258</v>
      </c>
      <c r="N1803">
        <v>14</v>
      </c>
      <c r="O1803">
        <v>56</v>
      </c>
      <c r="P1803">
        <v>1</v>
      </c>
      <c r="Q1803">
        <v>7</v>
      </c>
      <c r="R1803">
        <v>5</v>
      </c>
      <c r="S1803">
        <v>8</v>
      </c>
      <c r="T1803">
        <v>4</v>
      </c>
      <c r="U1803">
        <v>0</v>
      </c>
      <c r="V1803">
        <v>0</v>
      </c>
      <c r="W1803">
        <v>0</v>
      </c>
      <c r="X1803">
        <v>0</v>
      </c>
      <c r="Y1803">
        <v>0</v>
      </c>
      <c r="Z1803">
        <v>0</v>
      </c>
      <c r="AA1803">
        <v>3</v>
      </c>
      <c r="AB1803">
        <v>11</v>
      </c>
      <c r="AC1803">
        <v>0</v>
      </c>
    </row>
    <row r="1804" spans="1:29" ht="16.5" x14ac:dyDescent="0.3">
      <c r="A1804">
        <v>2831</v>
      </c>
      <c r="B1804">
        <v>1976</v>
      </c>
      <c r="C1804" t="s">
        <v>29</v>
      </c>
      <c r="D1804" t="s">
        <v>31</v>
      </c>
      <c r="E1804">
        <v>78416</v>
      </c>
      <c r="F1804">
        <v>0</v>
      </c>
      <c r="G1804">
        <v>1</v>
      </c>
      <c r="H1804" s="1">
        <v>41817</v>
      </c>
      <c r="I1804">
        <v>99</v>
      </c>
      <c r="J1804">
        <v>453</v>
      </c>
      <c r="K1804">
        <v>38</v>
      </c>
      <c r="L1804">
        <v>279</v>
      </c>
      <c r="M1804">
        <v>188</v>
      </c>
      <c r="N1804">
        <v>38</v>
      </c>
      <c r="O1804">
        <v>183</v>
      </c>
      <c r="P1804">
        <v>2</v>
      </c>
      <c r="Q1804">
        <v>7</v>
      </c>
      <c r="R1804">
        <v>7</v>
      </c>
      <c r="S1804">
        <v>10</v>
      </c>
      <c r="T1804">
        <v>3</v>
      </c>
      <c r="U1804">
        <v>0</v>
      </c>
      <c r="V1804">
        <v>0</v>
      </c>
      <c r="W1804">
        <v>0</v>
      </c>
      <c r="X1804">
        <v>0</v>
      </c>
      <c r="Y1804">
        <v>0</v>
      </c>
      <c r="Z1804">
        <v>0</v>
      </c>
      <c r="AA1804">
        <v>3</v>
      </c>
      <c r="AB1804">
        <v>11</v>
      </c>
      <c r="AC1804">
        <v>0</v>
      </c>
    </row>
    <row r="1805" spans="1:29" ht="16.5" x14ac:dyDescent="0.3">
      <c r="A1805">
        <v>6977</v>
      </c>
      <c r="B1805">
        <v>1974</v>
      </c>
      <c r="C1805" t="s">
        <v>29</v>
      </c>
      <c r="D1805" t="s">
        <v>31</v>
      </c>
      <c r="E1805">
        <v>75702</v>
      </c>
      <c r="F1805">
        <v>0</v>
      </c>
      <c r="G1805">
        <v>1</v>
      </c>
      <c r="H1805" s="1">
        <v>41196</v>
      </c>
      <c r="I1805">
        <v>87</v>
      </c>
      <c r="J1805">
        <v>1073</v>
      </c>
      <c r="K1805">
        <v>0</v>
      </c>
      <c r="L1805">
        <v>629</v>
      </c>
      <c r="M1805">
        <v>145</v>
      </c>
      <c r="N1805">
        <v>37</v>
      </c>
      <c r="O1805">
        <v>37</v>
      </c>
      <c r="P1805">
        <v>1</v>
      </c>
      <c r="Q1805">
        <v>10</v>
      </c>
      <c r="R1805">
        <v>5</v>
      </c>
      <c r="S1805">
        <v>13</v>
      </c>
      <c r="T1805">
        <v>6</v>
      </c>
      <c r="U1805">
        <v>0</v>
      </c>
      <c r="V1805">
        <v>0</v>
      </c>
      <c r="W1805">
        <v>1</v>
      </c>
      <c r="X1805">
        <v>0</v>
      </c>
      <c r="Y1805">
        <v>0</v>
      </c>
      <c r="Z1805">
        <v>0</v>
      </c>
      <c r="AA1805">
        <v>3</v>
      </c>
      <c r="AB1805">
        <v>11</v>
      </c>
      <c r="AC1805">
        <v>0</v>
      </c>
    </row>
    <row r="1806" spans="1:29" ht="16.5" x14ac:dyDescent="0.3">
      <c r="A1806">
        <v>6289</v>
      </c>
      <c r="B1806">
        <v>1951</v>
      </c>
      <c r="C1806" t="s">
        <v>34</v>
      </c>
      <c r="D1806" t="s">
        <v>31</v>
      </c>
      <c r="E1806">
        <v>59385</v>
      </c>
      <c r="F1806">
        <v>1</v>
      </c>
      <c r="G1806">
        <v>1</v>
      </c>
      <c r="H1806" s="1">
        <v>41392</v>
      </c>
      <c r="I1806">
        <v>85</v>
      </c>
      <c r="J1806">
        <v>135</v>
      </c>
      <c r="K1806">
        <v>0</v>
      </c>
      <c r="L1806">
        <v>10</v>
      </c>
      <c r="M1806">
        <v>0</v>
      </c>
      <c r="N1806">
        <v>4</v>
      </c>
      <c r="O1806">
        <v>36</v>
      </c>
      <c r="P1806">
        <v>2</v>
      </c>
      <c r="Q1806">
        <v>3</v>
      </c>
      <c r="R1806">
        <v>1</v>
      </c>
      <c r="S1806">
        <v>4</v>
      </c>
      <c r="T1806">
        <v>5</v>
      </c>
      <c r="U1806">
        <v>0</v>
      </c>
      <c r="V1806">
        <v>0</v>
      </c>
      <c r="W1806">
        <v>0</v>
      </c>
      <c r="X1806">
        <v>0</v>
      </c>
      <c r="Y1806">
        <v>0</v>
      </c>
      <c r="Z1806">
        <v>0</v>
      </c>
      <c r="AA1806">
        <v>3</v>
      </c>
      <c r="AB1806">
        <v>11</v>
      </c>
      <c r="AC1806">
        <v>0</v>
      </c>
    </row>
    <row r="1807" spans="1:29" ht="16.5" x14ac:dyDescent="0.3">
      <c r="A1807">
        <v>4168</v>
      </c>
      <c r="B1807">
        <v>1966</v>
      </c>
      <c r="C1807" t="s">
        <v>29</v>
      </c>
      <c r="D1807" t="s">
        <v>30</v>
      </c>
      <c r="E1807">
        <v>37070</v>
      </c>
      <c r="F1807">
        <v>1</v>
      </c>
      <c r="G1807">
        <v>1</v>
      </c>
      <c r="H1807" s="1">
        <v>41353</v>
      </c>
      <c r="I1807">
        <v>30</v>
      </c>
      <c r="J1807">
        <v>231</v>
      </c>
      <c r="K1807">
        <v>7</v>
      </c>
      <c r="L1807">
        <v>137</v>
      </c>
      <c r="M1807">
        <v>4</v>
      </c>
      <c r="N1807">
        <v>15</v>
      </c>
      <c r="O1807">
        <v>39</v>
      </c>
      <c r="P1807">
        <v>9</v>
      </c>
      <c r="Q1807">
        <v>5</v>
      </c>
      <c r="R1807">
        <v>1</v>
      </c>
      <c r="S1807">
        <v>8</v>
      </c>
      <c r="T1807">
        <v>7</v>
      </c>
      <c r="U1807">
        <v>0</v>
      </c>
      <c r="V1807">
        <v>0</v>
      </c>
      <c r="W1807">
        <v>0</v>
      </c>
      <c r="X1807">
        <v>0</v>
      </c>
      <c r="Y1807">
        <v>0</v>
      </c>
      <c r="Z1807">
        <v>0</v>
      </c>
      <c r="AA1807">
        <v>3</v>
      </c>
      <c r="AB1807">
        <v>11</v>
      </c>
      <c r="AC1807">
        <v>1</v>
      </c>
    </row>
    <row r="1808" spans="1:29" ht="16.5" x14ac:dyDescent="0.3">
      <c r="A1808">
        <v>8397</v>
      </c>
      <c r="B1808">
        <v>1951</v>
      </c>
      <c r="C1808" t="s">
        <v>29</v>
      </c>
      <c r="D1808" t="s">
        <v>33</v>
      </c>
      <c r="E1808">
        <v>44689</v>
      </c>
      <c r="F1808">
        <v>1</v>
      </c>
      <c r="G1808">
        <v>1</v>
      </c>
      <c r="H1808" s="1">
        <v>41649</v>
      </c>
      <c r="I1808">
        <v>82</v>
      </c>
      <c r="J1808">
        <v>18</v>
      </c>
      <c r="K1808">
        <v>0</v>
      </c>
      <c r="L1808">
        <v>5</v>
      </c>
      <c r="M1808">
        <v>0</v>
      </c>
      <c r="N1808">
        <v>0</v>
      </c>
      <c r="O1808">
        <v>11</v>
      </c>
      <c r="P1808">
        <v>2</v>
      </c>
      <c r="Q1808">
        <v>1</v>
      </c>
      <c r="R1808">
        <v>1</v>
      </c>
      <c r="S1808">
        <v>2</v>
      </c>
      <c r="T1808">
        <v>7</v>
      </c>
      <c r="U1808">
        <v>1</v>
      </c>
      <c r="V1808">
        <v>0</v>
      </c>
      <c r="W1808">
        <v>0</v>
      </c>
      <c r="X1808">
        <v>0</v>
      </c>
      <c r="Y1808">
        <v>0</v>
      </c>
      <c r="Z1808">
        <v>0</v>
      </c>
      <c r="AA1808">
        <v>3</v>
      </c>
      <c r="AB1808">
        <v>11</v>
      </c>
      <c r="AC1808">
        <v>0</v>
      </c>
    </row>
    <row r="1809" spans="1:29" ht="16.5" x14ac:dyDescent="0.3">
      <c r="A1809">
        <v>9284</v>
      </c>
      <c r="B1809">
        <v>1958</v>
      </c>
      <c r="C1809" t="s">
        <v>29</v>
      </c>
      <c r="D1809" t="s">
        <v>31</v>
      </c>
      <c r="E1809">
        <v>53977</v>
      </c>
      <c r="F1809">
        <v>0</v>
      </c>
      <c r="G1809">
        <v>1</v>
      </c>
      <c r="H1809" s="1">
        <v>41433</v>
      </c>
      <c r="I1809">
        <v>21</v>
      </c>
      <c r="J1809">
        <v>620</v>
      </c>
      <c r="K1809">
        <v>16</v>
      </c>
      <c r="L1809">
        <v>165</v>
      </c>
      <c r="M1809">
        <v>0</v>
      </c>
      <c r="N1809">
        <v>24</v>
      </c>
      <c r="O1809">
        <v>82</v>
      </c>
      <c r="P1809">
        <v>5</v>
      </c>
      <c r="Q1809">
        <v>5</v>
      </c>
      <c r="R1809">
        <v>5</v>
      </c>
      <c r="S1809">
        <v>12</v>
      </c>
      <c r="T1809">
        <v>5</v>
      </c>
      <c r="U1809">
        <v>0</v>
      </c>
      <c r="V1809">
        <v>0</v>
      </c>
      <c r="W1809">
        <v>0</v>
      </c>
      <c r="X1809">
        <v>0</v>
      </c>
      <c r="Y1809">
        <v>0</v>
      </c>
      <c r="Z1809">
        <v>0</v>
      </c>
      <c r="AA1809">
        <v>3</v>
      </c>
      <c r="AB1809">
        <v>11</v>
      </c>
      <c r="AC1809">
        <v>0</v>
      </c>
    </row>
    <row r="1810" spans="1:29" ht="16.5" x14ac:dyDescent="0.3">
      <c r="A1810">
        <v>6237</v>
      </c>
      <c r="B1810">
        <v>1966</v>
      </c>
      <c r="C1810" t="s">
        <v>32</v>
      </c>
      <c r="D1810" t="s">
        <v>30</v>
      </c>
      <c r="E1810">
        <v>7144</v>
      </c>
      <c r="F1810">
        <v>0</v>
      </c>
      <c r="G1810">
        <v>2</v>
      </c>
      <c r="H1810" s="1">
        <v>41615</v>
      </c>
      <c r="I1810">
        <v>92</v>
      </c>
      <c r="J1810">
        <v>81</v>
      </c>
      <c r="K1810">
        <v>4</v>
      </c>
      <c r="L1810">
        <v>33</v>
      </c>
      <c r="M1810">
        <v>5</v>
      </c>
      <c r="N1810">
        <v>2</v>
      </c>
      <c r="O1810">
        <v>291</v>
      </c>
      <c r="P1810">
        <v>0</v>
      </c>
      <c r="Q1810">
        <v>23</v>
      </c>
      <c r="R1810">
        <v>1</v>
      </c>
      <c r="S1810">
        <v>1</v>
      </c>
      <c r="T1810">
        <v>0</v>
      </c>
      <c r="U1810">
        <v>0</v>
      </c>
      <c r="V1810">
        <v>0</v>
      </c>
      <c r="W1810">
        <v>0</v>
      </c>
      <c r="X1810">
        <v>0</v>
      </c>
      <c r="Y1810">
        <v>0</v>
      </c>
      <c r="Z1810">
        <v>0</v>
      </c>
      <c r="AA1810">
        <v>3</v>
      </c>
      <c r="AB1810">
        <v>11</v>
      </c>
      <c r="AC1810">
        <v>0</v>
      </c>
    </row>
    <row r="1811" spans="1:29" ht="16.5" x14ac:dyDescent="0.3">
      <c r="A1811">
        <v>3130</v>
      </c>
      <c r="B1811">
        <v>1964</v>
      </c>
      <c r="C1811" t="s">
        <v>29</v>
      </c>
      <c r="D1811" t="s">
        <v>30</v>
      </c>
      <c r="E1811">
        <v>18701</v>
      </c>
      <c r="F1811">
        <v>1</v>
      </c>
      <c r="G1811">
        <v>1</v>
      </c>
      <c r="H1811" s="1">
        <v>41429</v>
      </c>
      <c r="I1811">
        <v>95</v>
      </c>
      <c r="J1811">
        <v>12</v>
      </c>
      <c r="K1811">
        <v>4</v>
      </c>
      <c r="L1811">
        <v>2</v>
      </c>
      <c r="M1811">
        <v>10</v>
      </c>
      <c r="N1811">
        <v>6</v>
      </c>
      <c r="O1811">
        <v>10</v>
      </c>
      <c r="P1811">
        <v>4</v>
      </c>
      <c r="Q1811">
        <v>2</v>
      </c>
      <c r="R1811">
        <v>0</v>
      </c>
      <c r="S1811">
        <v>4</v>
      </c>
      <c r="T1811">
        <v>5</v>
      </c>
      <c r="U1811">
        <v>0</v>
      </c>
      <c r="V1811">
        <v>0</v>
      </c>
      <c r="W1811">
        <v>0</v>
      </c>
      <c r="X1811">
        <v>0</v>
      </c>
      <c r="Y1811">
        <v>0</v>
      </c>
      <c r="Z1811">
        <v>0</v>
      </c>
      <c r="AA1811">
        <v>3</v>
      </c>
      <c r="AB1811">
        <v>11</v>
      </c>
      <c r="AC1811">
        <v>0</v>
      </c>
    </row>
    <row r="1812" spans="1:29" ht="16.5" x14ac:dyDescent="0.3">
      <c r="A1812">
        <v>1619</v>
      </c>
      <c r="B1812">
        <v>1956</v>
      </c>
      <c r="C1812" t="s">
        <v>29</v>
      </c>
      <c r="D1812" t="s">
        <v>33</v>
      </c>
      <c r="E1812">
        <v>90369</v>
      </c>
      <c r="F1812">
        <v>0</v>
      </c>
      <c r="G1812">
        <v>0</v>
      </c>
      <c r="H1812" s="1">
        <v>41757</v>
      </c>
      <c r="I1812">
        <v>2</v>
      </c>
      <c r="J1812">
        <v>292</v>
      </c>
      <c r="K1812">
        <v>51</v>
      </c>
      <c r="L1812">
        <v>981</v>
      </c>
      <c r="M1812">
        <v>224</v>
      </c>
      <c r="N1812">
        <v>23</v>
      </c>
      <c r="O1812">
        <v>17</v>
      </c>
      <c r="P1812">
        <v>1</v>
      </c>
      <c r="Q1812">
        <v>4</v>
      </c>
      <c r="R1812">
        <v>6</v>
      </c>
      <c r="S1812">
        <v>6</v>
      </c>
      <c r="T1812">
        <v>1</v>
      </c>
      <c r="U1812">
        <v>0</v>
      </c>
      <c r="V1812">
        <v>0</v>
      </c>
      <c r="W1812">
        <v>0</v>
      </c>
      <c r="X1812">
        <v>0</v>
      </c>
      <c r="Y1812">
        <v>0</v>
      </c>
      <c r="Z1812">
        <v>0</v>
      </c>
      <c r="AA1812">
        <v>3</v>
      </c>
      <c r="AB1812">
        <v>11</v>
      </c>
      <c r="AC1812">
        <v>1</v>
      </c>
    </row>
    <row r="1813" spans="1:29" ht="16.5" x14ac:dyDescent="0.3">
      <c r="A1813">
        <v>1990</v>
      </c>
      <c r="B1813">
        <v>1974</v>
      </c>
      <c r="C1813" t="s">
        <v>32</v>
      </c>
      <c r="D1813" t="s">
        <v>30</v>
      </c>
      <c r="E1813">
        <v>63159</v>
      </c>
      <c r="F1813">
        <v>0</v>
      </c>
      <c r="G1813">
        <v>0</v>
      </c>
      <c r="H1813" s="1">
        <v>41218</v>
      </c>
      <c r="I1813">
        <v>74</v>
      </c>
      <c r="J1813">
        <v>965</v>
      </c>
      <c r="K1813">
        <v>34</v>
      </c>
      <c r="L1813">
        <v>586</v>
      </c>
      <c r="M1813">
        <v>89</v>
      </c>
      <c r="N1813">
        <v>86</v>
      </c>
      <c r="O1813">
        <v>37</v>
      </c>
      <c r="P1813">
        <v>1</v>
      </c>
      <c r="Q1813">
        <v>3</v>
      </c>
      <c r="R1813">
        <v>5</v>
      </c>
      <c r="S1813">
        <v>8</v>
      </c>
      <c r="T1813">
        <v>3</v>
      </c>
      <c r="U1813">
        <v>1</v>
      </c>
      <c r="V1813">
        <v>0</v>
      </c>
      <c r="W1813">
        <v>0</v>
      </c>
      <c r="X1813">
        <v>0</v>
      </c>
      <c r="Y1813">
        <v>0</v>
      </c>
      <c r="Z1813">
        <v>0</v>
      </c>
      <c r="AA1813">
        <v>3</v>
      </c>
      <c r="AB1813">
        <v>11</v>
      </c>
      <c r="AC1813">
        <v>0</v>
      </c>
    </row>
    <row r="1814" spans="1:29" ht="16.5" x14ac:dyDescent="0.3">
      <c r="A1814">
        <v>5513</v>
      </c>
      <c r="B1814">
        <v>1966</v>
      </c>
      <c r="C1814" t="s">
        <v>29</v>
      </c>
      <c r="D1814" t="s">
        <v>31</v>
      </c>
      <c r="E1814">
        <v>37758</v>
      </c>
      <c r="F1814">
        <v>1</v>
      </c>
      <c r="G1814">
        <v>1</v>
      </c>
      <c r="H1814" s="1">
        <v>41186</v>
      </c>
      <c r="I1814">
        <v>49</v>
      </c>
      <c r="J1814">
        <v>27</v>
      </c>
      <c r="K1814">
        <v>2</v>
      </c>
      <c r="L1814">
        <v>10</v>
      </c>
      <c r="M1814">
        <v>0</v>
      </c>
      <c r="N1814">
        <v>0</v>
      </c>
      <c r="O1814">
        <v>1</v>
      </c>
      <c r="P1814">
        <v>2</v>
      </c>
      <c r="Q1814">
        <v>1</v>
      </c>
      <c r="R1814">
        <v>0</v>
      </c>
      <c r="S1814">
        <v>3</v>
      </c>
      <c r="T1814">
        <v>8</v>
      </c>
      <c r="U1814">
        <v>0</v>
      </c>
      <c r="V1814">
        <v>0</v>
      </c>
      <c r="W1814">
        <v>0</v>
      </c>
      <c r="X1814">
        <v>0</v>
      </c>
      <c r="Y1814">
        <v>0</v>
      </c>
      <c r="Z1814">
        <v>0</v>
      </c>
      <c r="AA1814">
        <v>3</v>
      </c>
      <c r="AB1814">
        <v>11</v>
      </c>
      <c r="AC1814">
        <v>0</v>
      </c>
    </row>
    <row r="1815" spans="1:29" ht="16.5" x14ac:dyDescent="0.3">
      <c r="A1815">
        <v>269</v>
      </c>
      <c r="B1815">
        <v>1963</v>
      </c>
      <c r="C1815" t="s">
        <v>32</v>
      </c>
      <c r="D1815" t="s">
        <v>30</v>
      </c>
      <c r="E1815">
        <v>46757</v>
      </c>
      <c r="F1815">
        <v>0</v>
      </c>
      <c r="G1815">
        <v>1</v>
      </c>
      <c r="H1815" s="1">
        <v>41229</v>
      </c>
      <c r="I1815">
        <v>71</v>
      </c>
      <c r="J1815">
        <v>777</v>
      </c>
      <c r="K1815">
        <v>30</v>
      </c>
      <c r="L1815">
        <v>163</v>
      </c>
      <c r="M1815">
        <v>0</v>
      </c>
      <c r="N1815">
        <v>51</v>
      </c>
      <c r="O1815">
        <v>122</v>
      </c>
      <c r="P1815">
        <v>6</v>
      </c>
      <c r="Q1815">
        <v>4</v>
      </c>
      <c r="R1815">
        <v>4</v>
      </c>
      <c r="S1815">
        <v>7</v>
      </c>
      <c r="T1815">
        <v>9</v>
      </c>
      <c r="U1815">
        <v>0</v>
      </c>
      <c r="V1815">
        <v>0</v>
      </c>
      <c r="W1815">
        <v>0</v>
      </c>
      <c r="X1815">
        <v>0</v>
      </c>
      <c r="Y1815">
        <v>0</v>
      </c>
      <c r="Z1815">
        <v>0</v>
      </c>
      <c r="AA1815">
        <v>3</v>
      </c>
      <c r="AB1815">
        <v>11</v>
      </c>
      <c r="AC1815">
        <v>0</v>
      </c>
    </row>
    <row r="1816" spans="1:29" ht="16.5" x14ac:dyDescent="0.3">
      <c r="A1816">
        <v>8093</v>
      </c>
      <c r="B1816">
        <v>1969</v>
      </c>
      <c r="C1816" t="s">
        <v>34</v>
      </c>
      <c r="D1816" t="s">
        <v>33</v>
      </c>
      <c r="E1816">
        <v>79734</v>
      </c>
      <c r="F1816">
        <v>0</v>
      </c>
      <c r="G1816">
        <v>0</v>
      </c>
      <c r="H1816" s="1">
        <v>41818</v>
      </c>
      <c r="I1816">
        <v>72</v>
      </c>
      <c r="J1816">
        <v>572</v>
      </c>
      <c r="K1816">
        <v>8</v>
      </c>
      <c r="L1816">
        <v>232</v>
      </c>
      <c r="M1816">
        <v>23</v>
      </c>
      <c r="N1816">
        <v>62</v>
      </c>
      <c r="O1816">
        <v>17</v>
      </c>
      <c r="P1816">
        <v>1</v>
      </c>
      <c r="Q1816">
        <v>4</v>
      </c>
      <c r="R1816">
        <v>3</v>
      </c>
      <c r="S1816">
        <v>6</v>
      </c>
      <c r="T1816">
        <v>1</v>
      </c>
      <c r="U1816">
        <v>0</v>
      </c>
      <c r="V1816">
        <v>0</v>
      </c>
      <c r="W1816">
        <v>0</v>
      </c>
      <c r="X1816">
        <v>1</v>
      </c>
      <c r="Y1816">
        <v>0</v>
      </c>
      <c r="Z1816">
        <v>0</v>
      </c>
      <c r="AA1816">
        <v>3</v>
      </c>
      <c r="AB1816">
        <v>11</v>
      </c>
      <c r="AC1816">
        <v>0</v>
      </c>
    </row>
    <row r="1817" spans="1:29" ht="16.5" x14ac:dyDescent="0.3">
      <c r="A1817">
        <v>10513</v>
      </c>
      <c r="B1817">
        <v>1992</v>
      </c>
      <c r="C1817" t="s">
        <v>29</v>
      </c>
      <c r="D1817" t="s">
        <v>31</v>
      </c>
      <c r="E1817">
        <v>63207</v>
      </c>
      <c r="F1817">
        <v>0</v>
      </c>
      <c r="G1817">
        <v>0</v>
      </c>
      <c r="H1817" s="1">
        <v>41294</v>
      </c>
      <c r="I1817">
        <v>68</v>
      </c>
      <c r="J1817">
        <v>438</v>
      </c>
      <c r="K1817">
        <v>169</v>
      </c>
      <c r="L1817">
        <v>565</v>
      </c>
      <c r="M1817">
        <v>91</v>
      </c>
      <c r="N1817">
        <v>169</v>
      </c>
      <c r="O1817">
        <v>70</v>
      </c>
      <c r="P1817">
        <v>1</v>
      </c>
      <c r="Q1817">
        <v>2</v>
      </c>
      <c r="R1817">
        <v>3</v>
      </c>
      <c r="S1817">
        <v>6</v>
      </c>
      <c r="T1817">
        <v>7</v>
      </c>
      <c r="U1817">
        <v>0</v>
      </c>
      <c r="V1817">
        <v>0</v>
      </c>
      <c r="W1817">
        <v>0</v>
      </c>
      <c r="X1817">
        <v>1</v>
      </c>
      <c r="Y1817">
        <v>0</v>
      </c>
      <c r="Z1817">
        <v>0</v>
      </c>
      <c r="AA1817">
        <v>3</v>
      </c>
      <c r="AB1817">
        <v>11</v>
      </c>
      <c r="AC1817">
        <v>0</v>
      </c>
    </row>
    <row r="1818" spans="1:29" ht="16.5" x14ac:dyDescent="0.3">
      <c r="A1818">
        <v>10177</v>
      </c>
      <c r="B1818">
        <v>1954</v>
      </c>
      <c r="C1818" t="s">
        <v>29</v>
      </c>
      <c r="D1818" t="s">
        <v>35</v>
      </c>
      <c r="E1818">
        <v>72071</v>
      </c>
      <c r="F1818">
        <v>0</v>
      </c>
      <c r="G1818">
        <v>1</v>
      </c>
      <c r="H1818" s="1">
        <v>41319</v>
      </c>
      <c r="I1818">
        <v>4</v>
      </c>
      <c r="J1818">
        <v>531</v>
      </c>
      <c r="K1818">
        <v>69</v>
      </c>
      <c r="L1818">
        <v>300</v>
      </c>
      <c r="M1818">
        <v>150</v>
      </c>
      <c r="N1818">
        <v>138</v>
      </c>
      <c r="O1818">
        <v>150</v>
      </c>
      <c r="P1818">
        <v>3</v>
      </c>
      <c r="Q1818">
        <v>5</v>
      </c>
      <c r="R1818">
        <v>4</v>
      </c>
      <c r="S1818">
        <v>8</v>
      </c>
      <c r="T1818">
        <v>2</v>
      </c>
      <c r="U1818">
        <v>0</v>
      </c>
      <c r="V1818">
        <v>0</v>
      </c>
      <c r="W1818">
        <v>0</v>
      </c>
      <c r="X1818">
        <v>0</v>
      </c>
      <c r="Y1818">
        <v>0</v>
      </c>
      <c r="Z1818">
        <v>0</v>
      </c>
      <c r="AA1818">
        <v>3</v>
      </c>
      <c r="AB1818">
        <v>11</v>
      </c>
      <c r="AC1818">
        <v>0</v>
      </c>
    </row>
    <row r="1819" spans="1:29" ht="16.5" x14ac:dyDescent="0.3">
      <c r="A1819">
        <v>2549</v>
      </c>
      <c r="B1819">
        <v>1983</v>
      </c>
      <c r="C1819" t="s">
        <v>32</v>
      </c>
      <c r="D1819" t="s">
        <v>31</v>
      </c>
      <c r="E1819">
        <v>21840</v>
      </c>
      <c r="F1819">
        <v>1</v>
      </c>
      <c r="G1819">
        <v>0</v>
      </c>
      <c r="H1819" s="1">
        <v>41476</v>
      </c>
      <c r="I1819">
        <v>80</v>
      </c>
      <c r="J1819">
        <v>17</v>
      </c>
      <c r="K1819">
        <v>0</v>
      </c>
      <c r="L1819">
        <v>9</v>
      </c>
      <c r="M1819">
        <v>0</v>
      </c>
      <c r="N1819">
        <v>0</v>
      </c>
      <c r="O1819">
        <v>1</v>
      </c>
      <c r="P1819">
        <v>1</v>
      </c>
      <c r="Q1819">
        <v>1</v>
      </c>
      <c r="R1819">
        <v>0</v>
      </c>
      <c r="S1819">
        <v>3</v>
      </c>
      <c r="T1819">
        <v>9</v>
      </c>
      <c r="U1819">
        <v>0</v>
      </c>
      <c r="V1819">
        <v>0</v>
      </c>
      <c r="W1819">
        <v>0</v>
      </c>
      <c r="X1819">
        <v>0</v>
      </c>
      <c r="Y1819">
        <v>0</v>
      </c>
      <c r="Z1819">
        <v>0</v>
      </c>
      <c r="AA1819">
        <v>3</v>
      </c>
      <c r="AB1819">
        <v>11</v>
      </c>
      <c r="AC1819">
        <v>0</v>
      </c>
    </row>
    <row r="1820" spans="1:29" ht="16.5" x14ac:dyDescent="0.3">
      <c r="A1820">
        <v>5782</v>
      </c>
      <c r="B1820">
        <v>1982</v>
      </c>
      <c r="C1820" t="s">
        <v>37</v>
      </c>
      <c r="D1820" t="s">
        <v>31</v>
      </c>
      <c r="E1820">
        <v>58582</v>
      </c>
      <c r="F1820">
        <v>0</v>
      </c>
      <c r="G1820">
        <v>1</v>
      </c>
      <c r="H1820" s="1">
        <v>41545</v>
      </c>
      <c r="I1820">
        <v>15</v>
      </c>
      <c r="J1820">
        <v>402</v>
      </c>
      <c r="K1820">
        <v>35</v>
      </c>
      <c r="L1820">
        <v>106</v>
      </c>
      <c r="M1820">
        <v>101</v>
      </c>
      <c r="N1820">
        <v>77</v>
      </c>
      <c r="O1820">
        <v>42</v>
      </c>
      <c r="P1820">
        <v>2</v>
      </c>
      <c r="Q1820">
        <v>9</v>
      </c>
      <c r="R1820">
        <v>2</v>
      </c>
      <c r="S1820">
        <v>9</v>
      </c>
      <c r="T1820">
        <v>5</v>
      </c>
      <c r="U1820">
        <v>0</v>
      </c>
      <c r="V1820">
        <v>1</v>
      </c>
      <c r="W1820">
        <v>0</v>
      </c>
      <c r="X1820">
        <v>0</v>
      </c>
      <c r="Y1820">
        <v>0</v>
      </c>
      <c r="Z1820">
        <v>0</v>
      </c>
      <c r="AA1820">
        <v>3</v>
      </c>
      <c r="AB1820">
        <v>11</v>
      </c>
      <c r="AC1820">
        <v>0</v>
      </c>
    </row>
    <row r="1821" spans="1:29" ht="16.5" x14ac:dyDescent="0.3">
      <c r="A1821">
        <v>10057</v>
      </c>
      <c r="B1821">
        <v>1951</v>
      </c>
      <c r="C1821" t="s">
        <v>29</v>
      </c>
      <c r="D1821" t="s">
        <v>30</v>
      </c>
      <c r="E1821">
        <v>72282</v>
      </c>
      <c r="F1821">
        <v>0</v>
      </c>
      <c r="G1821">
        <v>0</v>
      </c>
      <c r="H1821" s="1">
        <v>41474</v>
      </c>
      <c r="I1821">
        <v>70</v>
      </c>
      <c r="J1821">
        <v>503</v>
      </c>
      <c r="K1821">
        <v>27</v>
      </c>
      <c r="L1821">
        <v>419</v>
      </c>
      <c r="M1821">
        <v>90</v>
      </c>
      <c r="N1821">
        <v>139</v>
      </c>
      <c r="O1821">
        <v>153</v>
      </c>
      <c r="P1821">
        <v>1</v>
      </c>
      <c r="Q1821">
        <v>5</v>
      </c>
      <c r="R1821">
        <v>7</v>
      </c>
      <c r="S1821">
        <v>9</v>
      </c>
      <c r="T1821">
        <v>7</v>
      </c>
      <c r="U1821">
        <v>0</v>
      </c>
      <c r="V1821">
        <v>0</v>
      </c>
      <c r="W1821">
        <v>0</v>
      </c>
      <c r="X1821">
        <v>0</v>
      </c>
      <c r="Y1821">
        <v>0</v>
      </c>
      <c r="Z1821">
        <v>0</v>
      </c>
      <c r="AA1821">
        <v>3</v>
      </c>
      <c r="AB1821">
        <v>11</v>
      </c>
      <c r="AC1821">
        <v>1</v>
      </c>
    </row>
    <row r="1822" spans="1:29" ht="16.5" x14ac:dyDescent="0.3">
      <c r="A1822">
        <v>10307</v>
      </c>
      <c r="B1822">
        <v>1956</v>
      </c>
      <c r="C1822" t="s">
        <v>29</v>
      </c>
      <c r="D1822" t="s">
        <v>33</v>
      </c>
      <c r="E1822">
        <v>50387</v>
      </c>
      <c r="F1822">
        <v>0</v>
      </c>
      <c r="G1822">
        <v>2</v>
      </c>
      <c r="H1822" s="1">
        <v>41517</v>
      </c>
      <c r="I1822">
        <v>91</v>
      </c>
      <c r="J1822">
        <v>369</v>
      </c>
      <c r="K1822">
        <v>9</v>
      </c>
      <c r="L1822">
        <v>87</v>
      </c>
      <c r="M1822">
        <v>12</v>
      </c>
      <c r="N1822">
        <v>14</v>
      </c>
      <c r="O1822">
        <v>34</v>
      </c>
      <c r="P1822">
        <v>3</v>
      </c>
      <c r="Q1822">
        <v>6</v>
      </c>
      <c r="R1822">
        <v>2</v>
      </c>
      <c r="S1822">
        <v>8</v>
      </c>
      <c r="T1822">
        <v>5</v>
      </c>
      <c r="U1822">
        <v>0</v>
      </c>
      <c r="V1822">
        <v>0</v>
      </c>
      <c r="W1822">
        <v>0</v>
      </c>
      <c r="X1822">
        <v>0</v>
      </c>
      <c r="Y1822">
        <v>0</v>
      </c>
      <c r="Z1822">
        <v>0</v>
      </c>
      <c r="AA1822">
        <v>3</v>
      </c>
      <c r="AB1822">
        <v>11</v>
      </c>
      <c r="AC1822">
        <v>0</v>
      </c>
    </row>
    <row r="1823" spans="1:29" ht="16.5" x14ac:dyDescent="0.3">
      <c r="A1823">
        <v>8566</v>
      </c>
      <c r="B1823">
        <v>1961</v>
      </c>
      <c r="C1823" t="s">
        <v>32</v>
      </c>
      <c r="D1823" t="s">
        <v>31</v>
      </c>
      <c r="E1823">
        <v>32583</v>
      </c>
      <c r="F1823">
        <v>1</v>
      </c>
      <c r="G1823">
        <v>1</v>
      </c>
      <c r="H1823" s="1">
        <v>41805</v>
      </c>
      <c r="I1823">
        <v>10</v>
      </c>
      <c r="J1823">
        <v>5</v>
      </c>
      <c r="K1823">
        <v>0</v>
      </c>
      <c r="L1823">
        <v>3</v>
      </c>
      <c r="M1823">
        <v>0</v>
      </c>
      <c r="N1823">
        <v>0</v>
      </c>
      <c r="O1823">
        <v>1</v>
      </c>
      <c r="P1823">
        <v>1</v>
      </c>
      <c r="Q1823">
        <v>1</v>
      </c>
      <c r="R1823">
        <v>0</v>
      </c>
      <c r="S1823">
        <v>2</v>
      </c>
      <c r="T1823">
        <v>7</v>
      </c>
      <c r="U1823">
        <v>0</v>
      </c>
      <c r="V1823">
        <v>0</v>
      </c>
      <c r="W1823">
        <v>0</v>
      </c>
      <c r="X1823">
        <v>0</v>
      </c>
      <c r="Y1823">
        <v>0</v>
      </c>
      <c r="Z1823">
        <v>0</v>
      </c>
      <c r="AA1823">
        <v>3</v>
      </c>
      <c r="AB1823">
        <v>11</v>
      </c>
      <c r="AC1823">
        <v>0</v>
      </c>
    </row>
    <row r="1824" spans="1:29" ht="16.5" x14ac:dyDescent="0.3">
      <c r="A1824">
        <v>2415</v>
      </c>
      <c r="B1824">
        <v>1962</v>
      </c>
      <c r="C1824" t="s">
        <v>29</v>
      </c>
      <c r="D1824" t="s">
        <v>31</v>
      </c>
      <c r="E1824">
        <v>62568</v>
      </c>
      <c r="F1824">
        <v>0</v>
      </c>
      <c r="G1824">
        <v>1</v>
      </c>
      <c r="H1824" s="1">
        <v>41736</v>
      </c>
      <c r="I1824">
        <v>99</v>
      </c>
      <c r="J1824">
        <v>362</v>
      </c>
      <c r="K1824">
        <v>17</v>
      </c>
      <c r="L1824">
        <v>398</v>
      </c>
      <c r="M1824">
        <v>80</v>
      </c>
      <c r="N1824">
        <v>35</v>
      </c>
      <c r="O1824">
        <v>61</v>
      </c>
      <c r="P1824">
        <v>3</v>
      </c>
      <c r="Q1824">
        <v>5</v>
      </c>
      <c r="R1824">
        <v>3</v>
      </c>
      <c r="S1824">
        <v>5</v>
      </c>
      <c r="T1824">
        <v>4</v>
      </c>
      <c r="U1824">
        <v>0</v>
      </c>
      <c r="V1824">
        <v>0</v>
      </c>
      <c r="W1824">
        <v>0</v>
      </c>
      <c r="X1824">
        <v>1</v>
      </c>
      <c r="Y1824">
        <v>0</v>
      </c>
      <c r="Z1824">
        <v>0</v>
      </c>
      <c r="AA1824">
        <v>3</v>
      </c>
      <c r="AB1824">
        <v>11</v>
      </c>
      <c r="AC1824">
        <v>0</v>
      </c>
    </row>
    <row r="1825" spans="1:29" ht="16.5" x14ac:dyDescent="0.3">
      <c r="A1825">
        <v>5684</v>
      </c>
      <c r="B1825">
        <v>1971</v>
      </c>
      <c r="C1825" t="s">
        <v>34</v>
      </c>
      <c r="D1825" t="s">
        <v>35</v>
      </c>
      <c r="E1825">
        <v>44635</v>
      </c>
      <c r="F1825">
        <v>1</v>
      </c>
      <c r="G1825">
        <v>1</v>
      </c>
      <c r="H1825" s="1">
        <v>41558</v>
      </c>
      <c r="I1825">
        <v>25</v>
      </c>
      <c r="J1825">
        <v>56</v>
      </c>
      <c r="K1825">
        <v>0</v>
      </c>
      <c r="L1825">
        <v>9</v>
      </c>
      <c r="M1825">
        <v>0</v>
      </c>
      <c r="N1825">
        <v>0</v>
      </c>
      <c r="O1825">
        <v>3</v>
      </c>
      <c r="P1825">
        <v>2</v>
      </c>
      <c r="Q1825">
        <v>2</v>
      </c>
      <c r="R1825">
        <v>0</v>
      </c>
      <c r="S1825">
        <v>3</v>
      </c>
      <c r="T1825">
        <v>7</v>
      </c>
      <c r="U1825">
        <v>0</v>
      </c>
      <c r="V1825">
        <v>0</v>
      </c>
      <c r="W1825">
        <v>0</v>
      </c>
      <c r="X1825">
        <v>0</v>
      </c>
      <c r="Y1825">
        <v>0</v>
      </c>
      <c r="Z1825">
        <v>0</v>
      </c>
      <c r="AA1825">
        <v>3</v>
      </c>
      <c r="AB1825">
        <v>11</v>
      </c>
      <c r="AC1825">
        <v>0</v>
      </c>
    </row>
    <row r="1826" spans="1:29" ht="16.5" x14ac:dyDescent="0.3">
      <c r="A1826">
        <v>8334</v>
      </c>
      <c r="B1826">
        <v>1971</v>
      </c>
      <c r="C1826" t="s">
        <v>34</v>
      </c>
      <c r="D1826" t="s">
        <v>30</v>
      </c>
      <c r="E1826">
        <v>33316</v>
      </c>
      <c r="F1826">
        <v>1</v>
      </c>
      <c r="G1826">
        <v>1</v>
      </c>
      <c r="H1826" s="1">
        <v>41551</v>
      </c>
      <c r="I1826">
        <v>34</v>
      </c>
      <c r="J1826">
        <v>79</v>
      </c>
      <c r="K1826">
        <v>1</v>
      </c>
      <c r="L1826">
        <v>31</v>
      </c>
      <c r="M1826">
        <v>4</v>
      </c>
      <c r="N1826">
        <v>4</v>
      </c>
      <c r="O1826">
        <v>12</v>
      </c>
      <c r="P1826">
        <v>3</v>
      </c>
      <c r="Q1826">
        <v>2</v>
      </c>
      <c r="R1826">
        <v>1</v>
      </c>
      <c r="S1826">
        <v>4</v>
      </c>
      <c r="T1826">
        <v>6</v>
      </c>
      <c r="U1826">
        <v>0</v>
      </c>
      <c r="V1826">
        <v>0</v>
      </c>
      <c r="W1826">
        <v>0</v>
      </c>
      <c r="X1826">
        <v>0</v>
      </c>
      <c r="Y1826">
        <v>0</v>
      </c>
      <c r="Z1826">
        <v>0</v>
      </c>
      <c r="AA1826">
        <v>3</v>
      </c>
      <c r="AB1826">
        <v>11</v>
      </c>
      <c r="AC1826">
        <v>0</v>
      </c>
    </row>
    <row r="1827" spans="1:29" ht="16.5" x14ac:dyDescent="0.3">
      <c r="A1827">
        <v>9166</v>
      </c>
      <c r="B1827">
        <v>1968</v>
      </c>
      <c r="C1827" t="s">
        <v>29</v>
      </c>
      <c r="D1827" t="s">
        <v>33</v>
      </c>
      <c r="E1827">
        <v>63967</v>
      </c>
      <c r="F1827">
        <v>0</v>
      </c>
      <c r="G1827">
        <v>1</v>
      </c>
      <c r="H1827" s="1">
        <v>41495</v>
      </c>
      <c r="I1827">
        <v>57</v>
      </c>
      <c r="J1827">
        <v>387</v>
      </c>
      <c r="K1827">
        <v>84</v>
      </c>
      <c r="L1827">
        <v>141</v>
      </c>
      <c r="M1827">
        <v>73</v>
      </c>
      <c r="N1827">
        <v>35</v>
      </c>
      <c r="O1827">
        <v>162</v>
      </c>
      <c r="P1827">
        <v>3</v>
      </c>
      <c r="Q1827">
        <v>4</v>
      </c>
      <c r="R1827">
        <v>4</v>
      </c>
      <c r="S1827">
        <v>12</v>
      </c>
      <c r="T1827">
        <v>2</v>
      </c>
      <c r="U1827">
        <v>0</v>
      </c>
      <c r="V1827">
        <v>0</v>
      </c>
      <c r="W1827">
        <v>0</v>
      </c>
      <c r="X1827">
        <v>0</v>
      </c>
      <c r="Y1827">
        <v>0</v>
      </c>
      <c r="Z1827">
        <v>0</v>
      </c>
      <c r="AA1827">
        <v>3</v>
      </c>
      <c r="AB1827">
        <v>11</v>
      </c>
      <c r="AC1827">
        <v>0</v>
      </c>
    </row>
    <row r="1828" spans="1:29" ht="16.5" x14ac:dyDescent="0.3">
      <c r="A1828">
        <v>1440</v>
      </c>
      <c r="B1828">
        <v>1978</v>
      </c>
      <c r="C1828" t="s">
        <v>37</v>
      </c>
      <c r="D1828" t="s">
        <v>31</v>
      </c>
      <c r="E1828">
        <v>52513</v>
      </c>
      <c r="F1828">
        <v>0</v>
      </c>
      <c r="G1828">
        <v>0</v>
      </c>
      <c r="H1828" s="1">
        <v>41156</v>
      </c>
      <c r="I1828">
        <v>84</v>
      </c>
      <c r="J1828">
        <v>367</v>
      </c>
      <c r="K1828">
        <v>17</v>
      </c>
      <c r="L1828">
        <v>241</v>
      </c>
      <c r="M1828">
        <v>104</v>
      </c>
      <c r="N1828">
        <v>188</v>
      </c>
      <c r="O1828">
        <v>232</v>
      </c>
      <c r="P1828">
        <v>2</v>
      </c>
      <c r="Q1828">
        <v>9</v>
      </c>
      <c r="R1828">
        <v>5</v>
      </c>
      <c r="S1828">
        <v>9</v>
      </c>
      <c r="T1828">
        <v>7</v>
      </c>
      <c r="U1828">
        <v>0</v>
      </c>
      <c r="V1828">
        <v>0</v>
      </c>
      <c r="W1828">
        <v>0</v>
      </c>
      <c r="X1828">
        <v>0</v>
      </c>
      <c r="Y1828">
        <v>0</v>
      </c>
      <c r="Z1828">
        <v>0</v>
      </c>
      <c r="AA1828">
        <v>3</v>
      </c>
      <c r="AB1828">
        <v>11</v>
      </c>
      <c r="AC1828">
        <v>0</v>
      </c>
    </row>
    <row r="1829" spans="1:29" ht="16.5" x14ac:dyDescent="0.3">
      <c r="A1829">
        <v>78</v>
      </c>
      <c r="B1829">
        <v>1969</v>
      </c>
      <c r="C1829" t="s">
        <v>29</v>
      </c>
      <c r="D1829" t="s">
        <v>33</v>
      </c>
      <c r="E1829">
        <v>25293</v>
      </c>
      <c r="F1829">
        <v>1</v>
      </c>
      <c r="G1829">
        <v>0</v>
      </c>
      <c r="H1829" s="1">
        <v>41532</v>
      </c>
      <c r="I1829">
        <v>51</v>
      </c>
      <c r="J1829">
        <v>15</v>
      </c>
      <c r="K1829">
        <v>0</v>
      </c>
      <c r="L1829">
        <v>11</v>
      </c>
      <c r="M1829">
        <v>0</v>
      </c>
      <c r="N1829">
        <v>2</v>
      </c>
      <c r="O1829">
        <v>9</v>
      </c>
      <c r="P1829">
        <v>1</v>
      </c>
      <c r="Q1829">
        <v>1</v>
      </c>
      <c r="R1829">
        <v>1</v>
      </c>
      <c r="S1829">
        <v>2</v>
      </c>
      <c r="T1829">
        <v>8</v>
      </c>
      <c r="U1829">
        <v>0</v>
      </c>
      <c r="V1829">
        <v>0</v>
      </c>
      <c r="W1829">
        <v>0</v>
      </c>
      <c r="X1829">
        <v>0</v>
      </c>
      <c r="Y1829">
        <v>0</v>
      </c>
      <c r="Z1829">
        <v>0</v>
      </c>
      <c r="AA1829">
        <v>3</v>
      </c>
      <c r="AB1829">
        <v>11</v>
      </c>
      <c r="AC1829">
        <v>0</v>
      </c>
    </row>
    <row r="1830" spans="1:29" ht="16.5" x14ac:dyDescent="0.3">
      <c r="A1830">
        <v>5441</v>
      </c>
      <c r="B1830">
        <v>1965</v>
      </c>
      <c r="C1830" t="s">
        <v>32</v>
      </c>
      <c r="D1830" t="s">
        <v>38</v>
      </c>
      <c r="E1830">
        <v>54111</v>
      </c>
      <c r="F1830">
        <v>0</v>
      </c>
      <c r="G1830">
        <v>1</v>
      </c>
      <c r="H1830" s="1">
        <v>41511</v>
      </c>
      <c r="I1830">
        <v>97</v>
      </c>
      <c r="J1830">
        <v>267</v>
      </c>
      <c r="K1830">
        <v>6</v>
      </c>
      <c r="L1830">
        <v>54</v>
      </c>
      <c r="M1830">
        <v>8</v>
      </c>
      <c r="N1830">
        <v>3</v>
      </c>
      <c r="O1830">
        <v>50</v>
      </c>
      <c r="P1830">
        <v>2</v>
      </c>
      <c r="Q1830">
        <v>5</v>
      </c>
      <c r="R1830">
        <v>2</v>
      </c>
      <c r="S1830">
        <v>6</v>
      </c>
      <c r="T1830">
        <v>5</v>
      </c>
      <c r="U1830">
        <v>0</v>
      </c>
      <c r="V1830">
        <v>0</v>
      </c>
      <c r="W1830">
        <v>0</v>
      </c>
      <c r="X1830">
        <v>0</v>
      </c>
      <c r="Y1830">
        <v>0</v>
      </c>
      <c r="Z1830">
        <v>0</v>
      </c>
      <c r="AA1830">
        <v>3</v>
      </c>
      <c r="AB1830">
        <v>11</v>
      </c>
      <c r="AC1830">
        <v>0</v>
      </c>
    </row>
    <row r="1831" spans="1:29" ht="16.5" x14ac:dyDescent="0.3">
      <c r="A1831">
        <v>5302</v>
      </c>
      <c r="B1831">
        <v>1986</v>
      </c>
      <c r="C1831" t="s">
        <v>29</v>
      </c>
      <c r="D1831" t="s">
        <v>31</v>
      </c>
      <c r="E1831">
        <v>78394</v>
      </c>
      <c r="F1831">
        <v>0</v>
      </c>
      <c r="G1831">
        <v>0</v>
      </c>
      <c r="H1831" s="1">
        <v>41320</v>
      </c>
      <c r="I1831">
        <v>13</v>
      </c>
      <c r="J1831">
        <v>298</v>
      </c>
      <c r="K1831">
        <v>27</v>
      </c>
      <c r="L1831">
        <v>697</v>
      </c>
      <c r="M1831">
        <v>216</v>
      </c>
      <c r="N1831">
        <v>24</v>
      </c>
      <c r="O1831">
        <v>166</v>
      </c>
      <c r="P1831">
        <v>1</v>
      </c>
      <c r="Q1831">
        <v>4</v>
      </c>
      <c r="R1831">
        <v>6</v>
      </c>
      <c r="S1831">
        <v>5</v>
      </c>
      <c r="T1831">
        <v>2</v>
      </c>
      <c r="U1831">
        <v>0</v>
      </c>
      <c r="V1831">
        <v>0</v>
      </c>
      <c r="W1831">
        <v>0</v>
      </c>
      <c r="X1831">
        <v>0</v>
      </c>
      <c r="Y1831">
        <v>0</v>
      </c>
      <c r="Z1831">
        <v>0</v>
      </c>
      <c r="AA1831">
        <v>3</v>
      </c>
      <c r="AB1831">
        <v>11</v>
      </c>
      <c r="AC1831">
        <v>1</v>
      </c>
    </row>
    <row r="1832" spans="1:29" ht="16.5" x14ac:dyDescent="0.3">
      <c r="A1832">
        <v>4687</v>
      </c>
      <c r="B1832">
        <v>1958</v>
      </c>
      <c r="C1832" t="s">
        <v>34</v>
      </c>
      <c r="D1832" t="s">
        <v>33</v>
      </c>
      <c r="E1832">
        <v>80739</v>
      </c>
      <c r="F1832">
        <v>0</v>
      </c>
      <c r="G1832">
        <v>0</v>
      </c>
      <c r="H1832" s="1">
        <v>41417</v>
      </c>
      <c r="I1832">
        <v>92</v>
      </c>
      <c r="J1832">
        <v>674</v>
      </c>
      <c r="K1832">
        <v>92</v>
      </c>
      <c r="L1832">
        <v>736</v>
      </c>
      <c r="M1832">
        <v>39</v>
      </c>
      <c r="N1832">
        <v>0</v>
      </c>
      <c r="O1832">
        <v>92</v>
      </c>
      <c r="P1832">
        <v>1</v>
      </c>
      <c r="Q1832">
        <v>3</v>
      </c>
      <c r="R1832">
        <v>11</v>
      </c>
      <c r="S1832">
        <v>9</v>
      </c>
      <c r="T1832">
        <v>1</v>
      </c>
      <c r="U1832">
        <v>0</v>
      </c>
      <c r="V1832">
        <v>0</v>
      </c>
      <c r="W1832">
        <v>0</v>
      </c>
      <c r="X1832">
        <v>0</v>
      </c>
      <c r="Y1832">
        <v>0</v>
      </c>
      <c r="Z1832">
        <v>0</v>
      </c>
      <c r="AA1832">
        <v>3</v>
      </c>
      <c r="AB1832">
        <v>11</v>
      </c>
      <c r="AC1832">
        <v>0</v>
      </c>
    </row>
    <row r="1833" spans="1:29" ht="16.5" x14ac:dyDescent="0.3">
      <c r="A1833">
        <v>1087</v>
      </c>
      <c r="B1833">
        <v>1975</v>
      </c>
      <c r="C1833" t="s">
        <v>34</v>
      </c>
      <c r="D1833" t="s">
        <v>31</v>
      </c>
      <c r="E1833">
        <v>22669</v>
      </c>
      <c r="F1833">
        <v>1</v>
      </c>
      <c r="G1833">
        <v>0</v>
      </c>
      <c r="H1833" s="1">
        <v>41416</v>
      </c>
      <c r="I1833">
        <v>30</v>
      </c>
      <c r="J1833">
        <v>16</v>
      </c>
      <c r="K1833">
        <v>14</v>
      </c>
      <c r="L1833">
        <v>36</v>
      </c>
      <c r="M1833">
        <v>37</v>
      </c>
      <c r="N1833">
        <v>22</v>
      </c>
      <c r="O1833">
        <v>48</v>
      </c>
      <c r="P1833">
        <v>3</v>
      </c>
      <c r="Q1833">
        <v>4</v>
      </c>
      <c r="R1833">
        <v>1</v>
      </c>
      <c r="S1833">
        <v>2</v>
      </c>
      <c r="T1833">
        <v>9</v>
      </c>
      <c r="U1833">
        <v>0</v>
      </c>
      <c r="V1833">
        <v>0</v>
      </c>
      <c r="W1833">
        <v>0</v>
      </c>
      <c r="X1833">
        <v>0</v>
      </c>
      <c r="Y1833">
        <v>0</v>
      </c>
      <c r="Z1833">
        <v>0</v>
      </c>
      <c r="AA1833">
        <v>3</v>
      </c>
      <c r="AB1833">
        <v>11</v>
      </c>
      <c r="AC1833">
        <v>1</v>
      </c>
    </row>
    <row r="1834" spans="1:29" ht="16.5" x14ac:dyDescent="0.3">
      <c r="A1834">
        <v>6859</v>
      </c>
      <c r="B1834">
        <v>1987</v>
      </c>
      <c r="C1834" t="s">
        <v>29</v>
      </c>
      <c r="D1834" t="s">
        <v>30</v>
      </c>
      <c r="E1834">
        <v>29236</v>
      </c>
      <c r="F1834">
        <v>1</v>
      </c>
      <c r="G1834">
        <v>0</v>
      </c>
      <c r="H1834" s="1">
        <v>41555</v>
      </c>
      <c r="I1834">
        <v>30</v>
      </c>
      <c r="J1834">
        <v>37</v>
      </c>
      <c r="K1834">
        <v>4</v>
      </c>
      <c r="L1834">
        <v>24</v>
      </c>
      <c r="M1834">
        <v>16</v>
      </c>
      <c r="N1834">
        <v>9</v>
      </c>
      <c r="O1834">
        <v>9</v>
      </c>
      <c r="P1834">
        <v>2</v>
      </c>
      <c r="Q1834">
        <v>4</v>
      </c>
      <c r="R1834">
        <v>0</v>
      </c>
      <c r="S1834">
        <v>3</v>
      </c>
      <c r="T1834">
        <v>9</v>
      </c>
      <c r="U1834">
        <v>0</v>
      </c>
      <c r="V1834">
        <v>0</v>
      </c>
      <c r="W1834">
        <v>0</v>
      </c>
      <c r="X1834">
        <v>0</v>
      </c>
      <c r="Y1834">
        <v>0</v>
      </c>
      <c r="Z1834">
        <v>0</v>
      </c>
      <c r="AA1834">
        <v>3</v>
      </c>
      <c r="AB1834">
        <v>11</v>
      </c>
      <c r="AC1834">
        <v>0</v>
      </c>
    </row>
    <row r="1835" spans="1:29" ht="16.5" x14ac:dyDescent="0.3">
      <c r="A1835">
        <v>9860</v>
      </c>
      <c r="B1835">
        <v>1959</v>
      </c>
      <c r="C1835" t="s">
        <v>29</v>
      </c>
      <c r="D1835" t="s">
        <v>31</v>
      </c>
      <c r="E1835">
        <v>44911</v>
      </c>
      <c r="F1835">
        <v>0</v>
      </c>
      <c r="G1835">
        <v>1</v>
      </c>
      <c r="H1835" s="1">
        <v>41348</v>
      </c>
      <c r="I1835">
        <v>11</v>
      </c>
      <c r="J1835">
        <v>159</v>
      </c>
      <c r="K1835">
        <v>0</v>
      </c>
      <c r="L1835">
        <v>22</v>
      </c>
      <c r="M1835">
        <v>2</v>
      </c>
      <c r="N1835">
        <v>1</v>
      </c>
      <c r="O1835">
        <v>31</v>
      </c>
      <c r="P1835">
        <v>3</v>
      </c>
      <c r="Q1835">
        <v>4</v>
      </c>
      <c r="R1835">
        <v>1</v>
      </c>
      <c r="S1835">
        <v>4</v>
      </c>
      <c r="T1835">
        <v>7</v>
      </c>
      <c r="U1835">
        <v>0</v>
      </c>
      <c r="V1835">
        <v>0</v>
      </c>
      <c r="W1835">
        <v>0</v>
      </c>
      <c r="X1835">
        <v>0</v>
      </c>
      <c r="Y1835">
        <v>0</v>
      </c>
      <c r="Z1835">
        <v>0</v>
      </c>
      <c r="AA1835">
        <v>3</v>
      </c>
      <c r="AB1835">
        <v>11</v>
      </c>
      <c r="AC1835">
        <v>0</v>
      </c>
    </row>
    <row r="1836" spans="1:29" ht="16.5" x14ac:dyDescent="0.3">
      <c r="A1836">
        <v>7129</v>
      </c>
      <c r="B1836">
        <v>1962</v>
      </c>
      <c r="C1836" t="s">
        <v>32</v>
      </c>
      <c r="D1836" t="s">
        <v>33</v>
      </c>
      <c r="E1836">
        <v>54693</v>
      </c>
      <c r="F1836">
        <v>0</v>
      </c>
      <c r="G1836">
        <v>1</v>
      </c>
      <c r="H1836" s="1">
        <v>41322</v>
      </c>
      <c r="I1836">
        <v>72</v>
      </c>
      <c r="J1836">
        <v>686</v>
      </c>
      <c r="K1836">
        <v>17</v>
      </c>
      <c r="L1836">
        <v>142</v>
      </c>
      <c r="M1836">
        <v>23</v>
      </c>
      <c r="N1836">
        <v>26</v>
      </c>
      <c r="O1836">
        <v>35</v>
      </c>
      <c r="P1836">
        <v>8</v>
      </c>
      <c r="Q1836">
        <v>6</v>
      </c>
      <c r="R1836">
        <v>4</v>
      </c>
      <c r="S1836">
        <v>13</v>
      </c>
      <c r="T1836">
        <v>6</v>
      </c>
      <c r="U1836">
        <v>0</v>
      </c>
      <c r="V1836">
        <v>0</v>
      </c>
      <c r="W1836">
        <v>0</v>
      </c>
      <c r="X1836">
        <v>0</v>
      </c>
      <c r="Y1836">
        <v>0</v>
      </c>
      <c r="Z1836">
        <v>0</v>
      </c>
      <c r="AA1836">
        <v>3</v>
      </c>
      <c r="AB1836">
        <v>11</v>
      </c>
      <c r="AC1836">
        <v>0</v>
      </c>
    </row>
    <row r="1837" spans="1:29" ht="16.5" x14ac:dyDescent="0.3">
      <c r="A1837">
        <v>5866</v>
      </c>
      <c r="B1837">
        <v>1974</v>
      </c>
      <c r="C1837" t="s">
        <v>29</v>
      </c>
      <c r="D1837" t="s">
        <v>31</v>
      </c>
      <c r="E1837">
        <v>48186</v>
      </c>
      <c r="F1837">
        <v>1</v>
      </c>
      <c r="G1837">
        <v>0</v>
      </c>
      <c r="H1837" s="1">
        <v>41718</v>
      </c>
      <c r="I1837">
        <v>39</v>
      </c>
      <c r="J1837">
        <v>97</v>
      </c>
      <c r="K1837">
        <v>3</v>
      </c>
      <c r="L1837">
        <v>66</v>
      </c>
      <c r="M1837">
        <v>12</v>
      </c>
      <c r="N1837">
        <v>7</v>
      </c>
      <c r="O1837">
        <v>34</v>
      </c>
      <c r="P1837">
        <v>3</v>
      </c>
      <c r="Q1837">
        <v>4</v>
      </c>
      <c r="R1837">
        <v>1</v>
      </c>
      <c r="S1837">
        <v>4</v>
      </c>
      <c r="T1837">
        <v>7</v>
      </c>
      <c r="U1837">
        <v>0</v>
      </c>
      <c r="V1837">
        <v>0</v>
      </c>
      <c r="W1837">
        <v>0</v>
      </c>
      <c r="X1837">
        <v>0</v>
      </c>
      <c r="Y1837">
        <v>0</v>
      </c>
      <c r="Z1837">
        <v>0</v>
      </c>
      <c r="AA1837">
        <v>3</v>
      </c>
      <c r="AB1837">
        <v>11</v>
      </c>
      <c r="AC1837">
        <v>0</v>
      </c>
    </row>
    <row r="1838" spans="1:29" ht="16.5" x14ac:dyDescent="0.3">
      <c r="A1838">
        <v>10521</v>
      </c>
      <c r="B1838">
        <v>1977</v>
      </c>
      <c r="C1838" t="s">
        <v>29</v>
      </c>
      <c r="D1838" t="s">
        <v>33</v>
      </c>
      <c r="E1838">
        <v>54809</v>
      </c>
      <c r="F1838">
        <v>1</v>
      </c>
      <c r="G1838">
        <v>1</v>
      </c>
      <c r="H1838" s="1">
        <v>41528</v>
      </c>
      <c r="I1838">
        <v>0</v>
      </c>
      <c r="J1838">
        <v>63</v>
      </c>
      <c r="K1838">
        <v>6</v>
      </c>
      <c r="L1838">
        <v>57</v>
      </c>
      <c r="M1838">
        <v>13</v>
      </c>
      <c r="N1838">
        <v>13</v>
      </c>
      <c r="O1838">
        <v>22</v>
      </c>
      <c r="P1838">
        <v>4</v>
      </c>
      <c r="Q1838">
        <v>2</v>
      </c>
      <c r="R1838">
        <v>1</v>
      </c>
      <c r="S1838">
        <v>5</v>
      </c>
      <c r="T1838">
        <v>4</v>
      </c>
      <c r="U1838">
        <v>0</v>
      </c>
      <c r="V1838">
        <v>0</v>
      </c>
      <c r="W1838">
        <v>0</v>
      </c>
      <c r="X1838">
        <v>0</v>
      </c>
      <c r="Y1838">
        <v>0</v>
      </c>
      <c r="Z1838">
        <v>0</v>
      </c>
      <c r="AA1838">
        <v>3</v>
      </c>
      <c r="AB1838">
        <v>11</v>
      </c>
      <c r="AC1838">
        <v>1</v>
      </c>
    </row>
    <row r="1839" spans="1:29" ht="16.5" x14ac:dyDescent="0.3">
      <c r="A1839">
        <v>7393</v>
      </c>
      <c r="B1839">
        <v>1978</v>
      </c>
      <c r="C1839" t="s">
        <v>29</v>
      </c>
      <c r="D1839" t="s">
        <v>31</v>
      </c>
      <c r="E1839">
        <v>41580</v>
      </c>
      <c r="F1839">
        <v>1</v>
      </c>
      <c r="G1839">
        <v>1</v>
      </c>
      <c r="H1839" s="1">
        <v>41253</v>
      </c>
      <c r="I1839">
        <v>15</v>
      </c>
      <c r="J1839">
        <v>56</v>
      </c>
      <c r="K1839">
        <v>5</v>
      </c>
      <c r="L1839">
        <v>24</v>
      </c>
      <c r="M1839">
        <v>4</v>
      </c>
      <c r="N1839">
        <v>0</v>
      </c>
      <c r="O1839">
        <v>3</v>
      </c>
      <c r="P1839">
        <v>3</v>
      </c>
      <c r="Q1839">
        <v>2</v>
      </c>
      <c r="R1839">
        <v>1</v>
      </c>
      <c r="S1839">
        <v>3</v>
      </c>
      <c r="T1839">
        <v>5</v>
      </c>
      <c r="U1839">
        <v>0</v>
      </c>
      <c r="V1839">
        <v>0</v>
      </c>
      <c r="W1839">
        <v>0</v>
      </c>
      <c r="X1839">
        <v>0</v>
      </c>
      <c r="Y1839">
        <v>0</v>
      </c>
      <c r="Z1839">
        <v>0</v>
      </c>
      <c r="AA1839">
        <v>3</v>
      </c>
      <c r="AB1839">
        <v>11</v>
      </c>
      <c r="AC1839">
        <v>0</v>
      </c>
    </row>
    <row r="1840" spans="1:29" ht="16.5" x14ac:dyDescent="0.3">
      <c r="A1840">
        <v>7849</v>
      </c>
      <c r="B1840">
        <v>1970</v>
      </c>
      <c r="C1840" t="s">
        <v>32</v>
      </c>
      <c r="D1840" t="s">
        <v>33</v>
      </c>
      <c r="E1840">
        <v>80336</v>
      </c>
      <c r="F1840">
        <v>0</v>
      </c>
      <c r="G1840">
        <v>0</v>
      </c>
      <c r="H1840" s="1">
        <v>41526</v>
      </c>
      <c r="I1840">
        <v>12</v>
      </c>
      <c r="J1840">
        <v>209</v>
      </c>
      <c r="K1840">
        <v>19</v>
      </c>
      <c r="L1840">
        <v>456</v>
      </c>
      <c r="M1840">
        <v>160</v>
      </c>
      <c r="N1840">
        <v>142</v>
      </c>
      <c r="O1840">
        <v>66</v>
      </c>
      <c r="P1840">
        <v>1</v>
      </c>
      <c r="Q1840">
        <v>2</v>
      </c>
      <c r="R1840">
        <v>9</v>
      </c>
      <c r="S1840">
        <v>13</v>
      </c>
      <c r="T1840">
        <v>1</v>
      </c>
      <c r="U1840">
        <v>0</v>
      </c>
      <c r="V1840">
        <v>0</v>
      </c>
      <c r="W1840">
        <v>0</v>
      </c>
      <c r="X1840">
        <v>0</v>
      </c>
      <c r="Y1840">
        <v>0</v>
      </c>
      <c r="Z1840">
        <v>0</v>
      </c>
      <c r="AA1840">
        <v>3</v>
      </c>
      <c r="AB1840">
        <v>11</v>
      </c>
      <c r="AC1840">
        <v>0</v>
      </c>
    </row>
    <row r="1841" spans="1:29" ht="16.5" x14ac:dyDescent="0.3">
      <c r="A1841">
        <v>332</v>
      </c>
      <c r="B1841">
        <v>1957</v>
      </c>
      <c r="C1841" t="s">
        <v>29</v>
      </c>
      <c r="D1841" t="s">
        <v>33</v>
      </c>
      <c r="E1841">
        <v>47743</v>
      </c>
      <c r="F1841">
        <v>0</v>
      </c>
      <c r="G1841">
        <v>1</v>
      </c>
      <c r="H1841" s="1">
        <v>41355</v>
      </c>
      <c r="I1841">
        <v>56</v>
      </c>
      <c r="J1841">
        <v>198</v>
      </c>
      <c r="K1841">
        <v>2</v>
      </c>
      <c r="L1841">
        <v>43</v>
      </c>
      <c r="M1841">
        <v>0</v>
      </c>
      <c r="N1841">
        <v>12</v>
      </c>
      <c r="O1841">
        <v>20</v>
      </c>
      <c r="P1841">
        <v>3</v>
      </c>
      <c r="Q1841">
        <v>4</v>
      </c>
      <c r="R1841">
        <v>1</v>
      </c>
      <c r="S1841">
        <v>6</v>
      </c>
      <c r="T1841">
        <v>6</v>
      </c>
      <c r="U1841">
        <v>0</v>
      </c>
      <c r="V1841">
        <v>1</v>
      </c>
      <c r="W1841">
        <v>0</v>
      </c>
      <c r="X1841">
        <v>0</v>
      </c>
      <c r="Y1841">
        <v>0</v>
      </c>
      <c r="Z1841">
        <v>0</v>
      </c>
      <c r="AA1841">
        <v>3</v>
      </c>
      <c r="AB1841">
        <v>11</v>
      </c>
      <c r="AC1841">
        <v>0</v>
      </c>
    </row>
    <row r="1842" spans="1:29" ht="16.5" x14ac:dyDescent="0.3">
      <c r="A1842">
        <v>9847</v>
      </c>
      <c r="B1842">
        <v>1955</v>
      </c>
      <c r="C1842" t="s">
        <v>37</v>
      </c>
      <c r="D1842" t="s">
        <v>33</v>
      </c>
      <c r="E1842">
        <v>62972</v>
      </c>
      <c r="F1842">
        <v>0</v>
      </c>
      <c r="G1842">
        <v>1</v>
      </c>
      <c r="H1842" s="1">
        <v>41124</v>
      </c>
      <c r="I1842">
        <v>39</v>
      </c>
      <c r="J1842">
        <v>313</v>
      </c>
      <c r="K1842">
        <v>15</v>
      </c>
      <c r="L1842">
        <v>47</v>
      </c>
      <c r="M1842">
        <v>20</v>
      </c>
      <c r="N1842">
        <v>0</v>
      </c>
      <c r="O1842">
        <v>192</v>
      </c>
      <c r="P1842">
        <v>2</v>
      </c>
      <c r="Q1842">
        <v>7</v>
      </c>
      <c r="R1842">
        <v>4</v>
      </c>
      <c r="S1842">
        <v>3</v>
      </c>
      <c r="T1842">
        <v>6</v>
      </c>
      <c r="U1842">
        <v>0</v>
      </c>
      <c r="V1842">
        <v>0</v>
      </c>
      <c r="W1842">
        <v>0</v>
      </c>
      <c r="X1842">
        <v>0</v>
      </c>
      <c r="Y1842">
        <v>0</v>
      </c>
      <c r="Z1842">
        <v>0</v>
      </c>
      <c r="AA1842">
        <v>3</v>
      </c>
      <c r="AB1842">
        <v>11</v>
      </c>
      <c r="AC1842">
        <v>0</v>
      </c>
    </row>
    <row r="1843" spans="1:29" ht="16.5" x14ac:dyDescent="0.3">
      <c r="A1843">
        <v>531</v>
      </c>
      <c r="B1843">
        <v>1954</v>
      </c>
      <c r="C1843" t="s">
        <v>32</v>
      </c>
      <c r="D1843" t="s">
        <v>35</v>
      </c>
      <c r="E1843">
        <v>57333</v>
      </c>
      <c r="F1843">
        <v>0</v>
      </c>
      <c r="G1843">
        <v>1</v>
      </c>
      <c r="H1843" s="1">
        <v>41174</v>
      </c>
      <c r="I1843">
        <v>55</v>
      </c>
      <c r="J1843">
        <v>941</v>
      </c>
      <c r="K1843">
        <v>14</v>
      </c>
      <c r="L1843">
        <v>397</v>
      </c>
      <c r="M1843">
        <v>76</v>
      </c>
      <c r="N1843">
        <v>58</v>
      </c>
      <c r="O1843">
        <v>176</v>
      </c>
      <c r="P1843">
        <v>11</v>
      </c>
      <c r="Q1843">
        <v>8</v>
      </c>
      <c r="R1843">
        <v>5</v>
      </c>
      <c r="S1843">
        <v>9</v>
      </c>
      <c r="T1843">
        <v>6</v>
      </c>
      <c r="U1843">
        <v>0</v>
      </c>
      <c r="V1843">
        <v>0</v>
      </c>
      <c r="W1843">
        <v>0</v>
      </c>
      <c r="X1843">
        <v>0</v>
      </c>
      <c r="Y1843">
        <v>0</v>
      </c>
      <c r="Z1843">
        <v>0</v>
      </c>
      <c r="AA1843">
        <v>3</v>
      </c>
      <c r="AB1843">
        <v>11</v>
      </c>
      <c r="AC1843">
        <v>1</v>
      </c>
    </row>
    <row r="1844" spans="1:29" ht="16.5" x14ac:dyDescent="0.3">
      <c r="A1844">
        <v>9576</v>
      </c>
      <c r="B1844">
        <v>1982</v>
      </c>
      <c r="C1844" t="s">
        <v>32</v>
      </c>
      <c r="D1844" t="s">
        <v>31</v>
      </c>
      <c r="E1844">
        <v>32313</v>
      </c>
      <c r="F1844">
        <v>1</v>
      </c>
      <c r="G1844">
        <v>0</v>
      </c>
      <c r="H1844" s="1">
        <v>41316</v>
      </c>
      <c r="I1844">
        <v>60</v>
      </c>
      <c r="J1844">
        <v>86</v>
      </c>
      <c r="K1844">
        <v>4</v>
      </c>
      <c r="L1844">
        <v>56</v>
      </c>
      <c r="M1844">
        <v>2</v>
      </c>
      <c r="N1844">
        <v>4</v>
      </c>
      <c r="O1844">
        <v>7</v>
      </c>
      <c r="P1844">
        <v>3</v>
      </c>
      <c r="Q1844">
        <v>4</v>
      </c>
      <c r="R1844">
        <v>0</v>
      </c>
      <c r="S1844">
        <v>4</v>
      </c>
      <c r="T1844">
        <v>9</v>
      </c>
      <c r="U1844">
        <v>0</v>
      </c>
      <c r="V1844">
        <v>0</v>
      </c>
      <c r="W1844">
        <v>0</v>
      </c>
      <c r="X1844">
        <v>0</v>
      </c>
      <c r="Y1844">
        <v>0</v>
      </c>
      <c r="Z1844">
        <v>0</v>
      </c>
      <c r="AA1844">
        <v>3</v>
      </c>
      <c r="AB1844">
        <v>11</v>
      </c>
      <c r="AC1844">
        <v>0</v>
      </c>
    </row>
    <row r="1845" spans="1:29" ht="16.5" x14ac:dyDescent="0.3">
      <c r="A1845">
        <v>6906</v>
      </c>
      <c r="B1845">
        <v>1953</v>
      </c>
      <c r="C1845" t="s">
        <v>34</v>
      </c>
      <c r="D1845" t="s">
        <v>38</v>
      </c>
      <c r="E1845">
        <v>84953</v>
      </c>
      <c r="F1845">
        <v>0</v>
      </c>
      <c r="G1845">
        <v>0</v>
      </c>
      <c r="H1845" s="1">
        <v>41428</v>
      </c>
      <c r="I1845">
        <v>73</v>
      </c>
      <c r="J1845">
        <v>167</v>
      </c>
      <c r="K1845">
        <v>48</v>
      </c>
      <c r="L1845">
        <v>602</v>
      </c>
      <c r="M1845">
        <v>63</v>
      </c>
      <c r="N1845">
        <v>72</v>
      </c>
      <c r="O1845">
        <v>72</v>
      </c>
      <c r="P1845">
        <v>1</v>
      </c>
      <c r="Q1845">
        <v>3</v>
      </c>
      <c r="R1845">
        <v>10</v>
      </c>
      <c r="S1845">
        <v>4</v>
      </c>
      <c r="T1845">
        <v>2</v>
      </c>
      <c r="U1845">
        <v>0</v>
      </c>
      <c r="V1845">
        <v>1</v>
      </c>
      <c r="W1845">
        <v>1</v>
      </c>
      <c r="X1845">
        <v>1</v>
      </c>
      <c r="Y1845">
        <v>0</v>
      </c>
      <c r="Z1845">
        <v>0</v>
      </c>
      <c r="AA1845">
        <v>3</v>
      </c>
      <c r="AB1845">
        <v>11</v>
      </c>
      <c r="AC1845">
        <v>1</v>
      </c>
    </row>
    <row r="1846" spans="1:29" ht="16.5" x14ac:dyDescent="0.3">
      <c r="A1846">
        <v>7419</v>
      </c>
      <c r="B1846">
        <v>1968</v>
      </c>
      <c r="C1846" t="s">
        <v>34</v>
      </c>
      <c r="D1846" t="s">
        <v>35</v>
      </c>
      <c r="E1846">
        <v>27071</v>
      </c>
      <c r="F1846">
        <v>1</v>
      </c>
      <c r="G1846">
        <v>0</v>
      </c>
      <c r="H1846" s="1">
        <v>41752</v>
      </c>
      <c r="I1846">
        <v>90</v>
      </c>
      <c r="J1846">
        <v>8</v>
      </c>
      <c r="K1846">
        <v>3</v>
      </c>
      <c r="L1846">
        <v>19</v>
      </c>
      <c r="M1846">
        <v>0</v>
      </c>
      <c r="N1846">
        <v>2</v>
      </c>
      <c r="O1846">
        <v>3</v>
      </c>
      <c r="P1846">
        <v>2</v>
      </c>
      <c r="Q1846">
        <v>2</v>
      </c>
      <c r="R1846">
        <v>0</v>
      </c>
      <c r="S1846">
        <v>3</v>
      </c>
      <c r="T1846">
        <v>6</v>
      </c>
      <c r="U1846">
        <v>0</v>
      </c>
      <c r="V1846">
        <v>0</v>
      </c>
      <c r="W1846">
        <v>0</v>
      </c>
      <c r="X1846">
        <v>0</v>
      </c>
      <c r="Y1846">
        <v>0</v>
      </c>
      <c r="Z1846">
        <v>0</v>
      </c>
      <c r="AA1846">
        <v>3</v>
      </c>
      <c r="AB1846">
        <v>11</v>
      </c>
      <c r="AC1846">
        <v>0</v>
      </c>
    </row>
    <row r="1847" spans="1:29" ht="16.5" x14ac:dyDescent="0.3">
      <c r="A1847">
        <v>3170</v>
      </c>
      <c r="B1847">
        <v>1957</v>
      </c>
      <c r="C1847" t="s">
        <v>34</v>
      </c>
      <c r="D1847" t="s">
        <v>31</v>
      </c>
      <c r="E1847">
        <v>68148</v>
      </c>
      <c r="F1847">
        <v>0</v>
      </c>
      <c r="G1847">
        <v>0</v>
      </c>
      <c r="H1847" s="1">
        <v>41517</v>
      </c>
      <c r="I1847">
        <v>86</v>
      </c>
      <c r="J1847">
        <v>389</v>
      </c>
      <c r="K1847">
        <v>66</v>
      </c>
      <c r="L1847">
        <v>408</v>
      </c>
      <c r="M1847">
        <v>37</v>
      </c>
      <c r="N1847">
        <v>57</v>
      </c>
      <c r="O1847">
        <v>85</v>
      </c>
      <c r="P1847">
        <v>1</v>
      </c>
      <c r="Q1847">
        <v>4</v>
      </c>
      <c r="R1847">
        <v>4</v>
      </c>
      <c r="S1847">
        <v>6</v>
      </c>
      <c r="T1847">
        <v>2</v>
      </c>
      <c r="U1847">
        <v>0</v>
      </c>
      <c r="V1847">
        <v>0</v>
      </c>
      <c r="W1847">
        <v>0</v>
      </c>
      <c r="X1847">
        <v>0</v>
      </c>
      <c r="Y1847">
        <v>0</v>
      </c>
      <c r="Z1847">
        <v>0</v>
      </c>
      <c r="AA1847">
        <v>3</v>
      </c>
      <c r="AB1847">
        <v>11</v>
      </c>
      <c r="AC1847">
        <v>0</v>
      </c>
    </row>
    <row r="1848" spans="1:29" ht="16.5" x14ac:dyDescent="0.3">
      <c r="A1848">
        <v>8527</v>
      </c>
      <c r="B1848">
        <v>1965</v>
      </c>
      <c r="C1848" t="s">
        <v>34</v>
      </c>
      <c r="D1848" t="s">
        <v>31</v>
      </c>
      <c r="E1848">
        <v>65735</v>
      </c>
      <c r="F1848">
        <v>1</v>
      </c>
      <c r="G1848">
        <v>1</v>
      </c>
      <c r="H1848" s="1">
        <v>41615</v>
      </c>
      <c r="I1848">
        <v>37</v>
      </c>
      <c r="J1848">
        <v>239</v>
      </c>
      <c r="K1848">
        <v>7</v>
      </c>
      <c r="L1848">
        <v>119</v>
      </c>
      <c r="M1848">
        <v>4</v>
      </c>
      <c r="N1848">
        <v>15</v>
      </c>
      <c r="O1848">
        <v>11</v>
      </c>
      <c r="P1848">
        <v>5</v>
      </c>
      <c r="Q1848">
        <v>6</v>
      </c>
      <c r="R1848">
        <v>2</v>
      </c>
      <c r="S1848">
        <v>6</v>
      </c>
      <c r="T1848">
        <v>7</v>
      </c>
      <c r="U1848">
        <v>0</v>
      </c>
      <c r="V1848">
        <v>0</v>
      </c>
      <c r="W1848">
        <v>0</v>
      </c>
      <c r="X1848">
        <v>0</v>
      </c>
      <c r="Y1848">
        <v>0</v>
      </c>
      <c r="Z1848">
        <v>0</v>
      </c>
      <c r="AA1848">
        <v>3</v>
      </c>
      <c r="AB1848">
        <v>11</v>
      </c>
      <c r="AC1848">
        <v>0</v>
      </c>
    </row>
    <row r="1849" spans="1:29" ht="16.5" x14ac:dyDescent="0.3">
      <c r="A1849">
        <v>7872</v>
      </c>
      <c r="B1849">
        <v>1975</v>
      </c>
      <c r="C1849" t="s">
        <v>32</v>
      </c>
      <c r="D1849" t="s">
        <v>33</v>
      </c>
      <c r="E1849">
        <v>86836</v>
      </c>
      <c r="F1849">
        <v>0</v>
      </c>
      <c r="G1849">
        <v>0</v>
      </c>
      <c r="H1849" s="1">
        <v>41164</v>
      </c>
      <c r="I1849">
        <v>7</v>
      </c>
      <c r="J1849">
        <v>179</v>
      </c>
      <c r="K1849">
        <v>21</v>
      </c>
      <c r="L1849">
        <v>273</v>
      </c>
      <c r="M1849">
        <v>0</v>
      </c>
      <c r="N1849">
        <v>21</v>
      </c>
      <c r="O1849">
        <v>63</v>
      </c>
      <c r="P1849">
        <v>1</v>
      </c>
      <c r="Q1849">
        <v>6</v>
      </c>
      <c r="R1849">
        <v>10</v>
      </c>
      <c r="S1849">
        <v>6</v>
      </c>
      <c r="T1849">
        <v>5</v>
      </c>
      <c r="U1849">
        <v>1</v>
      </c>
      <c r="V1849">
        <v>0</v>
      </c>
      <c r="W1849">
        <v>1</v>
      </c>
      <c r="X1849">
        <v>1</v>
      </c>
      <c r="Y1849">
        <v>0</v>
      </c>
      <c r="Z1849">
        <v>0</v>
      </c>
      <c r="AA1849">
        <v>3</v>
      </c>
      <c r="AB1849">
        <v>11</v>
      </c>
      <c r="AC1849">
        <v>1</v>
      </c>
    </row>
    <row r="1850" spans="1:29" ht="16.5" x14ac:dyDescent="0.3">
      <c r="A1850">
        <v>9931</v>
      </c>
      <c r="B1850">
        <v>1963</v>
      </c>
      <c r="C1850" t="s">
        <v>32</v>
      </c>
      <c r="D1850" t="s">
        <v>33</v>
      </c>
      <c r="E1850">
        <v>4023</v>
      </c>
      <c r="F1850">
        <v>1</v>
      </c>
      <c r="G1850">
        <v>1</v>
      </c>
      <c r="H1850" s="1">
        <v>41813</v>
      </c>
      <c r="I1850">
        <v>29</v>
      </c>
      <c r="J1850">
        <v>5</v>
      </c>
      <c r="K1850">
        <v>0</v>
      </c>
      <c r="L1850">
        <v>1</v>
      </c>
      <c r="M1850">
        <v>1</v>
      </c>
      <c r="N1850">
        <v>1</v>
      </c>
      <c r="O1850">
        <v>1</v>
      </c>
      <c r="P1850">
        <v>15</v>
      </c>
      <c r="Q1850">
        <v>0</v>
      </c>
      <c r="R1850">
        <v>0</v>
      </c>
      <c r="S1850">
        <v>0</v>
      </c>
      <c r="T1850">
        <v>19</v>
      </c>
      <c r="U1850">
        <v>0</v>
      </c>
      <c r="V1850">
        <v>0</v>
      </c>
      <c r="W1850">
        <v>0</v>
      </c>
      <c r="X1850">
        <v>0</v>
      </c>
      <c r="Y1850">
        <v>0</v>
      </c>
      <c r="Z1850">
        <v>0</v>
      </c>
      <c r="AA1850">
        <v>3</v>
      </c>
      <c r="AB1850">
        <v>11</v>
      </c>
      <c r="AC1850">
        <v>0</v>
      </c>
    </row>
    <row r="1851" spans="1:29" ht="16.5" x14ac:dyDescent="0.3">
      <c r="A1851">
        <v>10595</v>
      </c>
      <c r="B1851">
        <v>1990</v>
      </c>
      <c r="C1851" t="s">
        <v>29</v>
      </c>
      <c r="D1851" t="s">
        <v>33</v>
      </c>
      <c r="E1851">
        <v>30093</v>
      </c>
      <c r="F1851">
        <v>0</v>
      </c>
      <c r="G1851">
        <v>0</v>
      </c>
      <c r="H1851" s="1">
        <v>41463</v>
      </c>
      <c r="I1851">
        <v>19</v>
      </c>
      <c r="J1851">
        <v>2</v>
      </c>
      <c r="K1851">
        <v>6</v>
      </c>
      <c r="L1851">
        <v>28</v>
      </c>
      <c r="M1851">
        <v>13</v>
      </c>
      <c r="N1851">
        <v>4</v>
      </c>
      <c r="O1851">
        <v>16</v>
      </c>
      <c r="P1851">
        <v>1</v>
      </c>
      <c r="Q1851">
        <v>2</v>
      </c>
      <c r="R1851">
        <v>0</v>
      </c>
      <c r="S1851">
        <v>3</v>
      </c>
      <c r="T1851">
        <v>7</v>
      </c>
      <c r="U1851">
        <v>0</v>
      </c>
      <c r="V1851">
        <v>0</v>
      </c>
      <c r="W1851">
        <v>0</v>
      </c>
      <c r="X1851">
        <v>0</v>
      </c>
      <c r="Y1851">
        <v>0</v>
      </c>
      <c r="Z1851">
        <v>0</v>
      </c>
      <c r="AA1851">
        <v>3</v>
      </c>
      <c r="AB1851">
        <v>11</v>
      </c>
      <c r="AC1851">
        <v>0</v>
      </c>
    </row>
    <row r="1852" spans="1:29" ht="16.5" x14ac:dyDescent="0.3">
      <c r="A1852">
        <v>4609</v>
      </c>
      <c r="B1852">
        <v>1966</v>
      </c>
      <c r="C1852" t="s">
        <v>32</v>
      </c>
      <c r="D1852" t="s">
        <v>33</v>
      </c>
      <c r="E1852">
        <v>57705</v>
      </c>
      <c r="F1852">
        <v>0</v>
      </c>
      <c r="G1852">
        <v>1</v>
      </c>
      <c r="H1852" s="1">
        <v>41650</v>
      </c>
      <c r="I1852">
        <v>14</v>
      </c>
      <c r="J1852">
        <v>383</v>
      </c>
      <c r="K1852">
        <v>0</v>
      </c>
      <c r="L1852">
        <v>53</v>
      </c>
      <c r="M1852">
        <v>6</v>
      </c>
      <c r="N1852">
        <v>4</v>
      </c>
      <c r="O1852">
        <v>40</v>
      </c>
      <c r="P1852">
        <v>3</v>
      </c>
      <c r="Q1852">
        <v>8</v>
      </c>
      <c r="R1852">
        <v>1</v>
      </c>
      <c r="S1852">
        <v>6</v>
      </c>
      <c r="T1852">
        <v>6</v>
      </c>
      <c r="U1852">
        <v>0</v>
      </c>
      <c r="V1852">
        <v>0</v>
      </c>
      <c r="W1852">
        <v>0</v>
      </c>
      <c r="X1852">
        <v>0</v>
      </c>
      <c r="Y1852">
        <v>0</v>
      </c>
      <c r="Z1852">
        <v>0</v>
      </c>
      <c r="AA1852">
        <v>3</v>
      </c>
      <c r="AB1852">
        <v>11</v>
      </c>
      <c r="AC1852">
        <v>0</v>
      </c>
    </row>
    <row r="1853" spans="1:29" ht="16.5" x14ac:dyDescent="0.3">
      <c r="A1853">
        <v>5010</v>
      </c>
      <c r="B1853">
        <v>1988</v>
      </c>
      <c r="C1853" t="s">
        <v>29</v>
      </c>
      <c r="D1853" t="s">
        <v>30</v>
      </c>
      <c r="E1853">
        <v>25008</v>
      </c>
      <c r="F1853">
        <v>1</v>
      </c>
      <c r="G1853">
        <v>0</v>
      </c>
      <c r="H1853" s="1">
        <v>41672</v>
      </c>
      <c r="I1853">
        <v>72</v>
      </c>
      <c r="J1853">
        <v>2</v>
      </c>
      <c r="K1853">
        <v>8</v>
      </c>
      <c r="L1853">
        <v>8</v>
      </c>
      <c r="M1853">
        <v>6</v>
      </c>
      <c r="N1853">
        <v>1</v>
      </c>
      <c r="O1853">
        <v>9</v>
      </c>
      <c r="P1853">
        <v>2</v>
      </c>
      <c r="Q1853">
        <v>1</v>
      </c>
      <c r="R1853">
        <v>0</v>
      </c>
      <c r="S1853">
        <v>3</v>
      </c>
      <c r="T1853">
        <v>8</v>
      </c>
      <c r="U1853">
        <v>0</v>
      </c>
      <c r="V1853">
        <v>0</v>
      </c>
      <c r="W1853">
        <v>0</v>
      </c>
      <c r="X1853">
        <v>0</v>
      </c>
      <c r="Y1853">
        <v>0</v>
      </c>
      <c r="Z1853">
        <v>0</v>
      </c>
      <c r="AA1853">
        <v>3</v>
      </c>
      <c r="AB1853">
        <v>11</v>
      </c>
      <c r="AC1853">
        <v>0</v>
      </c>
    </row>
    <row r="1854" spans="1:29" ht="16.5" x14ac:dyDescent="0.3">
      <c r="A1854">
        <v>4427</v>
      </c>
      <c r="B1854">
        <v>1995</v>
      </c>
      <c r="C1854" t="s">
        <v>37</v>
      </c>
      <c r="D1854" t="s">
        <v>30</v>
      </c>
      <c r="E1854">
        <v>83257</v>
      </c>
      <c r="F1854">
        <v>0</v>
      </c>
      <c r="G1854">
        <v>0</v>
      </c>
      <c r="H1854" s="1">
        <v>41170</v>
      </c>
      <c r="I1854">
        <v>56</v>
      </c>
      <c r="J1854">
        <v>536</v>
      </c>
      <c r="K1854">
        <v>27</v>
      </c>
      <c r="L1854">
        <v>590</v>
      </c>
      <c r="M1854">
        <v>38</v>
      </c>
      <c r="N1854">
        <v>107</v>
      </c>
      <c r="O1854">
        <v>67</v>
      </c>
      <c r="P1854">
        <v>1</v>
      </c>
      <c r="Q1854">
        <v>5</v>
      </c>
      <c r="R1854">
        <v>10</v>
      </c>
      <c r="S1854">
        <v>12</v>
      </c>
      <c r="T1854">
        <v>6</v>
      </c>
      <c r="U1854">
        <v>1</v>
      </c>
      <c r="V1854">
        <v>0</v>
      </c>
      <c r="W1854">
        <v>1</v>
      </c>
      <c r="X1854">
        <v>0</v>
      </c>
      <c r="Y1854">
        <v>0</v>
      </c>
      <c r="Z1854">
        <v>1</v>
      </c>
      <c r="AA1854">
        <v>3</v>
      </c>
      <c r="AB1854">
        <v>11</v>
      </c>
      <c r="AC1854">
        <v>1</v>
      </c>
    </row>
    <row r="1855" spans="1:29" ht="16.5" x14ac:dyDescent="0.3">
      <c r="A1855">
        <v>11148</v>
      </c>
      <c r="B1855">
        <v>1975</v>
      </c>
      <c r="C1855" t="s">
        <v>29</v>
      </c>
      <c r="D1855" t="s">
        <v>31</v>
      </c>
      <c r="E1855">
        <v>22280</v>
      </c>
      <c r="F1855">
        <v>1</v>
      </c>
      <c r="G1855">
        <v>0</v>
      </c>
      <c r="H1855" s="1">
        <v>41413</v>
      </c>
      <c r="I1855">
        <v>85</v>
      </c>
      <c r="J1855">
        <v>2</v>
      </c>
      <c r="K1855">
        <v>1</v>
      </c>
      <c r="L1855">
        <v>4</v>
      </c>
      <c r="M1855">
        <v>3</v>
      </c>
      <c r="N1855">
        <v>1</v>
      </c>
      <c r="O1855">
        <v>2</v>
      </c>
      <c r="P1855">
        <v>1</v>
      </c>
      <c r="Q1855">
        <v>1</v>
      </c>
      <c r="R1855">
        <v>0</v>
      </c>
      <c r="S1855">
        <v>2</v>
      </c>
      <c r="T1855">
        <v>8</v>
      </c>
      <c r="U1855">
        <v>0</v>
      </c>
      <c r="V1855">
        <v>0</v>
      </c>
      <c r="W1855">
        <v>0</v>
      </c>
      <c r="X1855">
        <v>0</v>
      </c>
      <c r="Y1855">
        <v>0</v>
      </c>
      <c r="Z1855">
        <v>0</v>
      </c>
      <c r="AA1855">
        <v>3</v>
      </c>
      <c r="AB1855">
        <v>11</v>
      </c>
      <c r="AC1855">
        <v>0</v>
      </c>
    </row>
    <row r="1856" spans="1:29" ht="16.5" x14ac:dyDescent="0.3">
      <c r="A1856">
        <v>1168</v>
      </c>
      <c r="B1856">
        <v>1978</v>
      </c>
      <c r="C1856" t="s">
        <v>32</v>
      </c>
      <c r="D1856" t="s">
        <v>33</v>
      </c>
      <c r="E1856">
        <v>72159</v>
      </c>
      <c r="F1856">
        <v>0</v>
      </c>
      <c r="G1856">
        <v>0</v>
      </c>
      <c r="H1856" s="1">
        <v>41211</v>
      </c>
      <c r="I1856">
        <v>62</v>
      </c>
      <c r="J1856">
        <v>322</v>
      </c>
      <c r="K1856">
        <v>53</v>
      </c>
      <c r="L1856">
        <v>899</v>
      </c>
      <c r="M1856">
        <v>34</v>
      </c>
      <c r="N1856">
        <v>40</v>
      </c>
      <c r="O1856">
        <v>53</v>
      </c>
      <c r="P1856">
        <v>1</v>
      </c>
      <c r="Q1856">
        <v>4</v>
      </c>
      <c r="R1856">
        <v>6</v>
      </c>
      <c r="S1856">
        <v>10</v>
      </c>
      <c r="T1856">
        <v>2</v>
      </c>
      <c r="U1856">
        <v>0</v>
      </c>
      <c r="V1856">
        <v>0</v>
      </c>
      <c r="W1856">
        <v>0</v>
      </c>
      <c r="X1856">
        <v>0</v>
      </c>
      <c r="Y1856">
        <v>0</v>
      </c>
      <c r="Z1856">
        <v>0</v>
      </c>
      <c r="AA1856">
        <v>3</v>
      </c>
      <c r="AB1856">
        <v>11</v>
      </c>
      <c r="AC1856">
        <v>0</v>
      </c>
    </row>
    <row r="1857" spans="1:29" ht="16.5" x14ac:dyDescent="0.3">
      <c r="A1857">
        <v>9595</v>
      </c>
      <c r="B1857">
        <v>1961</v>
      </c>
      <c r="C1857" t="s">
        <v>29</v>
      </c>
      <c r="D1857" t="s">
        <v>31</v>
      </c>
      <c r="E1857">
        <v>64260</v>
      </c>
      <c r="F1857">
        <v>0</v>
      </c>
      <c r="G1857">
        <v>0</v>
      </c>
      <c r="H1857" s="1">
        <v>41285</v>
      </c>
      <c r="I1857">
        <v>1</v>
      </c>
      <c r="J1857">
        <v>539</v>
      </c>
      <c r="K1857">
        <v>169</v>
      </c>
      <c r="L1857">
        <v>816</v>
      </c>
      <c r="M1857">
        <v>20</v>
      </c>
      <c r="N1857">
        <v>0</v>
      </c>
      <c r="O1857">
        <v>30</v>
      </c>
      <c r="P1857">
        <v>1</v>
      </c>
      <c r="Q1857">
        <v>4</v>
      </c>
      <c r="R1857">
        <v>5</v>
      </c>
      <c r="S1857">
        <v>4</v>
      </c>
      <c r="T1857">
        <v>3</v>
      </c>
      <c r="U1857">
        <v>0</v>
      </c>
      <c r="V1857">
        <v>0</v>
      </c>
      <c r="W1857">
        <v>0</v>
      </c>
      <c r="X1857">
        <v>0</v>
      </c>
      <c r="Y1857">
        <v>0</v>
      </c>
      <c r="Z1857">
        <v>0</v>
      </c>
      <c r="AA1857">
        <v>3</v>
      </c>
      <c r="AB1857">
        <v>11</v>
      </c>
      <c r="AC1857">
        <v>1</v>
      </c>
    </row>
    <row r="1858" spans="1:29" ht="16.5" x14ac:dyDescent="0.3">
      <c r="A1858">
        <v>10163</v>
      </c>
      <c r="B1858">
        <v>1984</v>
      </c>
      <c r="C1858" t="s">
        <v>32</v>
      </c>
      <c r="D1858" t="s">
        <v>30</v>
      </c>
      <c r="E1858">
        <v>82733</v>
      </c>
      <c r="F1858">
        <v>0</v>
      </c>
      <c r="G1858">
        <v>0</v>
      </c>
      <c r="H1858" s="1">
        <v>41527</v>
      </c>
      <c r="I1858">
        <v>28</v>
      </c>
      <c r="J1858">
        <v>712</v>
      </c>
      <c r="K1858">
        <v>50</v>
      </c>
      <c r="L1858">
        <v>420</v>
      </c>
      <c r="M1858">
        <v>65</v>
      </c>
      <c r="N1858">
        <v>38</v>
      </c>
      <c r="O1858">
        <v>38</v>
      </c>
      <c r="P1858">
        <v>1</v>
      </c>
      <c r="Q1858">
        <v>8</v>
      </c>
      <c r="R1858">
        <v>4</v>
      </c>
      <c r="S1858">
        <v>7</v>
      </c>
      <c r="T1858">
        <v>4</v>
      </c>
      <c r="U1858">
        <v>0</v>
      </c>
      <c r="V1858">
        <v>0</v>
      </c>
      <c r="W1858">
        <v>0</v>
      </c>
      <c r="X1858">
        <v>0</v>
      </c>
      <c r="Y1858">
        <v>0</v>
      </c>
      <c r="Z1858">
        <v>0</v>
      </c>
      <c r="AA1858">
        <v>3</v>
      </c>
      <c r="AB1858">
        <v>11</v>
      </c>
      <c r="AC1858">
        <v>1</v>
      </c>
    </row>
    <row r="1859" spans="1:29" ht="16.5" x14ac:dyDescent="0.3">
      <c r="A1859">
        <v>2886</v>
      </c>
      <c r="B1859">
        <v>1971</v>
      </c>
      <c r="C1859" t="s">
        <v>34</v>
      </c>
      <c r="D1859" t="s">
        <v>35</v>
      </c>
      <c r="E1859">
        <v>74290</v>
      </c>
      <c r="F1859">
        <v>0</v>
      </c>
      <c r="G1859">
        <v>1</v>
      </c>
      <c r="H1859" s="1">
        <v>41498</v>
      </c>
      <c r="I1859">
        <v>70</v>
      </c>
      <c r="J1859">
        <v>1121</v>
      </c>
      <c r="K1859">
        <v>0</v>
      </c>
      <c r="L1859">
        <v>72</v>
      </c>
      <c r="M1859">
        <v>0</v>
      </c>
      <c r="N1859">
        <v>12</v>
      </c>
      <c r="O1859">
        <v>12</v>
      </c>
      <c r="P1859">
        <v>4</v>
      </c>
      <c r="Q1859">
        <v>10</v>
      </c>
      <c r="R1859">
        <v>8</v>
      </c>
      <c r="S1859">
        <v>10</v>
      </c>
      <c r="T1859">
        <v>6</v>
      </c>
      <c r="U1859">
        <v>0</v>
      </c>
      <c r="V1859">
        <v>1</v>
      </c>
      <c r="W1859">
        <v>0</v>
      </c>
      <c r="X1859">
        <v>1</v>
      </c>
      <c r="Y1859">
        <v>0</v>
      </c>
      <c r="Z1859">
        <v>0</v>
      </c>
      <c r="AA1859">
        <v>3</v>
      </c>
      <c r="AB1859">
        <v>11</v>
      </c>
      <c r="AC1859">
        <v>0</v>
      </c>
    </row>
    <row r="1860" spans="1:29" ht="16.5" x14ac:dyDescent="0.3">
      <c r="A1860">
        <v>6710</v>
      </c>
      <c r="B1860">
        <v>1951</v>
      </c>
      <c r="C1860" t="s">
        <v>34</v>
      </c>
      <c r="D1860" t="s">
        <v>30</v>
      </c>
      <c r="E1860">
        <v>58217</v>
      </c>
      <c r="F1860">
        <v>2</v>
      </c>
      <c r="G1860">
        <v>1</v>
      </c>
      <c r="H1860" s="1">
        <v>41230</v>
      </c>
      <c r="I1860">
        <v>84</v>
      </c>
      <c r="J1860">
        <v>68</v>
      </c>
      <c r="K1860">
        <v>1</v>
      </c>
      <c r="L1860">
        <v>13</v>
      </c>
      <c r="M1860">
        <v>3</v>
      </c>
      <c r="N1860">
        <v>5</v>
      </c>
      <c r="O1860">
        <v>13</v>
      </c>
      <c r="P1860">
        <v>1</v>
      </c>
      <c r="Q1860">
        <v>2</v>
      </c>
      <c r="R1860">
        <v>0</v>
      </c>
      <c r="S1860">
        <v>4</v>
      </c>
      <c r="T1860">
        <v>6</v>
      </c>
      <c r="U1860">
        <v>0</v>
      </c>
      <c r="V1860">
        <v>0</v>
      </c>
      <c r="W1860">
        <v>0</v>
      </c>
      <c r="X1860">
        <v>0</v>
      </c>
      <c r="Y1860">
        <v>0</v>
      </c>
      <c r="Z1860">
        <v>0</v>
      </c>
      <c r="AA1860">
        <v>3</v>
      </c>
      <c r="AB1860">
        <v>11</v>
      </c>
      <c r="AC1860">
        <v>0</v>
      </c>
    </row>
    <row r="1861" spans="1:29" ht="16.5" x14ac:dyDescent="0.3">
      <c r="A1861">
        <v>5316</v>
      </c>
      <c r="B1861">
        <v>1976</v>
      </c>
      <c r="C1861" t="s">
        <v>34</v>
      </c>
      <c r="D1861" t="s">
        <v>31</v>
      </c>
      <c r="E1861">
        <v>21024</v>
      </c>
      <c r="F1861">
        <v>0</v>
      </c>
      <c r="G1861">
        <v>0</v>
      </c>
      <c r="H1861" s="1">
        <v>41459</v>
      </c>
      <c r="I1861">
        <v>89</v>
      </c>
      <c r="J1861">
        <v>36</v>
      </c>
      <c r="K1861">
        <v>4</v>
      </c>
      <c r="L1861">
        <v>18</v>
      </c>
      <c r="M1861">
        <v>6</v>
      </c>
      <c r="N1861">
        <v>2</v>
      </c>
      <c r="O1861">
        <v>18</v>
      </c>
      <c r="P1861">
        <v>1</v>
      </c>
      <c r="Q1861">
        <v>2</v>
      </c>
      <c r="R1861">
        <v>0</v>
      </c>
      <c r="S1861">
        <v>4</v>
      </c>
      <c r="T1861">
        <v>7</v>
      </c>
      <c r="U1861">
        <v>0</v>
      </c>
      <c r="V1861">
        <v>0</v>
      </c>
      <c r="W1861">
        <v>0</v>
      </c>
      <c r="X1861">
        <v>0</v>
      </c>
      <c r="Y1861">
        <v>0</v>
      </c>
      <c r="Z1861">
        <v>0</v>
      </c>
      <c r="AA1861">
        <v>3</v>
      </c>
      <c r="AB1861">
        <v>11</v>
      </c>
      <c r="AC1861">
        <v>0</v>
      </c>
    </row>
    <row r="1862" spans="1:29" ht="16.5" x14ac:dyDescent="0.3">
      <c r="A1862">
        <v>9029</v>
      </c>
      <c r="B1862">
        <v>1972</v>
      </c>
      <c r="C1862" t="s">
        <v>32</v>
      </c>
      <c r="D1862" t="s">
        <v>33</v>
      </c>
      <c r="E1862">
        <v>70116</v>
      </c>
      <c r="F1862">
        <v>0</v>
      </c>
      <c r="G1862">
        <v>0</v>
      </c>
      <c r="H1862" s="1">
        <v>41300</v>
      </c>
      <c r="I1862">
        <v>73</v>
      </c>
      <c r="J1862">
        <v>707</v>
      </c>
      <c r="K1862">
        <v>44</v>
      </c>
      <c r="L1862">
        <v>603</v>
      </c>
      <c r="M1862">
        <v>95</v>
      </c>
      <c r="N1862">
        <v>58</v>
      </c>
      <c r="O1862">
        <v>29</v>
      </c>
      <c r="P1862">
        <v>1</v>
      </c>
      <c r="Q1862">
        <v>2</v>
      </c>
      <c r="R1862">
        <v>8</v>
      </c>
      <c r="S1862">
        <v>12</v>
      </c>
      <c r="T1862">
        <v>1</v>
      </c>
      <c r="U1862">
        <v>0</v>
      </c>
      <c r="V1862">
        <v>0</v>
      </c>
      <c r="W1862">
        <v>0</v>
      </c>
      <c r="X1862">
        <v>0</v>
      </c>
      <c r="Y1862">
        <v>0</v>
      </c>
      <c r="Z1862">
        <v>0</v>
      </c>
      <c r="AA1862">
        <v>3</v>
      </c>
      <c r="AB1862">
        <v>11</v>
      </c>
      <c r="AC1862">
        <v>0</v>
      </c>
    </row>
    <row r="1863" spans="1:29" ht="16.5" x14ac:dyDescent="0.3">
      <c r="A1863">
        <v>521</v>
      </c>
      <c r="B1863">
        <v>1985</v>
      </c>
      <c r="C1863" t="s">
        <v>29</v>
      </c>
      <c r="D1863" t="s">
        <v>31</v>
      </c>
      <c r="E1863">
        <v>54006</v>
      </c>
      <c r="F1863">
        <v>1</v>
      </c>
      <c r="G1863">
        <v>0</v>
      </c>
      <c r="H1863" s="1">
        <v>41170</v>
      </c>
      <c r="I1863">
        <v>42</v>
      </c>
      <c r="J1863">
        <v>174</v>
      </c>
      <c r="K1863">
        <v>77</v>
      </c>
      <c r="L1863">
        <v>203</v>
      </c>
      <c r="M1863">
        <v>6</v>
      </c>
      <c r="N1863">
        <v>24</v>
      </c>
      <c r="O1863">
        <v>97</v>
      </c>
      <c r="P1863">
        <v>2</v>
      </c>
      <c r="Q1863">
        <v>8</v>
      </c>
      <c r="R1863">
        <v>1</v>
      </c>
      <c r="S1863">
        <v>7</v>
      </c>
      <c r="T1863">
        <v>7</v>
      </c>
      <c r="U1863">
        <v>0</v>
      </c>
      <c r="V1863">
        <v>0</v>
      </c>
      <c r="W1863">
        <v>0</v>
      </c>
      <c r="X1863">
        <v>0</v>
      </c>
      <c r="Y1863">
        <v>0</v>
      </c>
      <c r="Z1863">
        <v>0</v>
      </c>
      <c r="AA1863">
        <v>3</v>
      </c>
      <c r="AB1863">
        <v>11</v>
      </c>
      <c r="AC1863">
        <v>0</v>
      </c>
    </row>
    <row r="1864" spans="1:29" ht="16.5" x14ac:dyDescent="0.3">
      <c r="A1864">
        <v>1459</v>
      </c>
      <c r="B1864">
        <v>1966</v>
      </c>
      <c r="C1864" t="s">
        <v>32</v>
      </c>
      <c r="D1864" t="s">
        <v>33</v>
      </c>
      <c r="E1864">
        <v>69063</v>
      </c>
      <c r="F1864">
        <v>0</v>
      </c>
      <c r="G1864">
        <v>1</v>
      </c>
      <c r="H1864" s="1">
        <v>41220</v>
      </c>
      <c r="I1864">
        <v>16</v>
      </c>
      <c r="J1864">
        <v>666</v>
      </c>
      <c r="K1864">
        <v>35</v>
      </c>
      <c r="L1864">
        <v>124</v>
      </c>
      <c r="M1864">
        <v>69</v>
      </c>
      <c r="N1864">
        <v>8</v>
      </c>
      <c r="O1864">
        <v>26</v>
      </c>
      <c r="P1864">
        <v>1</v>
      </c>
      <c r="Q1864">
        <v>5</v>
      </c>
      <c r="R1864">
        <v>3</v>
      </c>
      <c r="S1864">
        <v>5</v>
      </c>
      <c r="T1864">
        <v>3</v>
      </c>
      <c r="U1864">
        <v>0</v>
      </c>
      <c r="V1864">
        <v>0</v>
      </c>
      <c r="W1864">
        <v>0</v>
      </c>
      <c r="X1864">
        <v>0</v>
      </c>
      <c r="Y1864">
        <v>0</v>
      </c>
      <c r="Z1864">
        <v>0</v>
      </c>
      <c r="AA1864">
        <v>3</v>
      </c>
      <c r="AB1864">
        <v>11</v>
      </c>
      <c r="AC1864">
        <v>0</v>
      </c>
    </row>
    <row r="1865" spans="1:29" ht="16.5" x14ac:dyDescent="0.3">
      <c r="A1865">
        <v>10241</v>
      </c>
      <c r="B1865">
        <v>1975</v>
      </c>
      <c r="C1865" t="s">
        <v>37</v>
      </c>
      <c r="D1865" t="s">
        <v>35</v>
      </c>
      <c r="E1865">
        <v>11448</v>
      </c>
      <c r="F1865">
        <v>0</v>
      </c>
      <c r="G1865">
        <v>0</v>
      </c>
      <c r="H1865" s="1">
        <v>41623</v>
      </c>
      <c r="I1865">
        <v>16</v>
      </c>
      <c r="J1865">
        <v>0</v>
      </c>
      <c r="K1865">
        <v>0</v>
      </c>
      <c r="L1865">
        <v>0</v>
      </c>
      <c r="M1865">
        <v>6</v>
      </c>
      <c r="N1865">
        <v>2</v>
      </c>
      <c r="O1865">
        <v>6</v>
      </c>
      <c r="P1865">
        <v>1</v>
      </c>
      <c r="Q1865">
        <v>1</v>
      </c>
      <c r="R1865">
        <v>0</v>
      </c>
      <c r="S1865">
        <v>2</v>
      </c>
      <c r="T1865">
        <v>6</v>
      </c>
      <c r="U1865">
        <v>0</v>
      </c>
      <c r="V1865">
        <v>0</v>
      </c>
      <c r="W1865">
        <v>0</v>
      </c>
      <c r="X1865">
        <v>0</v>
      </c>
      <c r="Y1865">
        <v>0</v>
      </c>
      <c r="Z1865">
        <v>0</v>
      </c>
      <c r="AA1865">
        <v>3</v>
      </c>
      <c r="AB1865">
        <v>11</v>
      </c>
      <c r="AC1865">
        <v>0</v>
      </c>
    </row>
    <row r="1866" spans="1:29" ht="16.5" x14ac:dyDescent="0.3">
      <c r="A1866">
        <v>1630</v>
      </c>
      <c r="B1866">
        <v>1979</v>
      </c>
      <c r="C1866" t="s">
        <v>29</v>
      </c>
      <c r="D1866" t="s">
        <v>30</v>
      </c>
      <c r="E1866">
        <v>61825</v>
      </c>
      <c r="F1866">
        <v>0</v>
      </c>
      <c r="G1866">
        <v>1</v>
      </c>
      <c r="H1866" s="1">
        <v>41493</v>
      </c>
      <c r="I1866">
        <v>56</v>
      </c>
      <c r="J1866">
        <v>162</v>
      </c>
      <c r="K1866">
        <v>50</v>
      </c>
      <c r="L1866">
        <v>100</v>
      </c>
      <c r="M1866">
        <v>55</v>
      </c>
      <c r="N1866">
        <v>30</v>
      </c>
      <c r="O1866">
        <v>27</v>
      </c>
      <c r="P1866">
        <v>1</v>
      </c>
      <c r="Q1866">
        <v>4</v>
      </c>
      <c r="R1866">
        <v>2</v>
      </c>
      <c r="S1866">
        <v>8</v>
      </c>
      <c r="T1866">
        <v>4</v>
      </c>
      <c r="U1866">
        <v>0</v>
      </c>
      <c r="V1866">
        <v>0</v>
      </c>
      <c r="W1866">
        <v>0</v>
      </c>
      <c r="X1866">
        <v>0</v>
      </c>
      <c r="Y1866">
        <v>0</v>
      </c>
      <c r="Z1866">
        <v>0</v>
      </c>
      <c r="AA1866">
        <v>3</v>
      </c>
      <c r="AB1866">
        <v>11</v>
      </c>
      <c r="AC1866">
        <v>0</v>
      </c>
    </row>
    <row r="1867" spans="1:29" ht="16.5" x14ac:dyDescent="0.3">
      <c r="A1867">
        <v>3254</v>
      </c>
      <c r="B1867">
        <v>1971</v>
      </c>
      <c r="C1867" t="s">
        <v>29</v>
      </c>
      <c r="D1867" t="s">
        <v>33</v>
      </c>
      <c r="E1867">
        <v>70886</v>
      </c>
      <c r="F1867">
        <v>1</v>
      </c>
      <c r="G1867">
        <v>0</v>
      </c>
      <c r="H1867" s="1">
        <v>41561</v>
      </c>
      <c r="I1867">
        <v>65</v>
      </c>
      <c r="J1867">
        <v>407</v>
      </c>
      <c r="K1867">
        <v>70</v>
      </c>
      <c r="L1867">
        <v>239</v>
      </c>
      <c r="M1867">
        <v>103</v>
      </c>
      <c r="N1867">
        <v>88</v>
      </c>
      <c r="O1867">
        <v>53</v>
      </c>
      <c r="P1867">
        <v>1</v>
      </c>
      <c r="Q1867">
        <v>5</v>
      </c>
      <c r="R1867">
        <v>4</v>
      </c>
      <c r="S1867">
        <v>4</v>
      </c>
      <c r="T1867">
        <v>2</v>
      </c>
      <c r="U1867">
        <v>0</v>
      </c>
      <c r="V1867">
        <v>0</v>
      </c>
      <c r="W1867">
        <v>0</v>
      </c>
      <c r="X1867">
        <v>0</v>
      </c>
      <c r="Y1867">
        <v>0</v>
      </c>
      <c r="Z1867">
        <v>0</v>
      </c>
      <c r="AA1867">
        <v>3</v>
      </c>
      <c r="AB1867">
        <v>11</v>
      </c>
      <c r="AC1867">
        <v>0</v>
      </c>
    </row>
    <row r="1868" spans="1:29" ht="16.5" x14ac:dyDescent="0.3">
      <c r="A1868">
        <v>9064</v>
      </c>
      <c r="B1868">
        <v>1982</v>
      </c>
      <c r="C1868" t="s">
        <v>29</v>
      </c>
      <c r="D1868" t="s">
        <v>33</v>
      </c>
      <c r="E1868">
        <v>69109</v>
      </c>
      <c r="F1868">
        <v>0</v>
      </c>
      <c r="G1868">
        <v>0</v>
      </c>
      <c r="H1868" s="1">
        <v>41222</v>
      </c>
      <c r="I1868">
        <v>10</v>
      </c>
      <c r="J1868">
        <v>823</v>
      </c>
      <c r="K1868">
        <v>25</v>
      </c>
      <c r="L1868">
        <v>459</v>
      </c>
      <c r="M1868">
        <v>124</v>
      </c>
      <c r="N1868">
        <v>29</v>
      </c>
      <c r="O1868">
        <v>95</v>
      </c>
      <c r="P1868">
        <v>1</v>
      </c>
      <c r="Q1868">
        <v>6</v>
      </c>
      <c r="R1868">
        <v>6</v>
      </c>
      <c r="S1868">
        <v>7</v>
      </c>
      <c r="T1868">
        <v>4</v>
      </c>
      <c r="U1868">
        <v>0</v>
      </c>
      <c r="V1868">
        <v>0</v>
      </c>
      <c r="W1868">
        <v>1</v>
      </c>
      <c r="X1868">
        <v>0</v>
      </c>
      <c r="Y1868">
        <v>0</v>
      </c>
      <c r="Z1868">
        <v>0</v>
      </c>
      <c r="AA1868">
        <v>3</v>
      </c>
      <c r="AB1868">
        <v>11</v>
      </c>
      <c r="AC1868">
        <v>1</v>
      </c>
    </row>
    <row r="1869" spans="1:29" ht="16.5" x14ac:dyDescent="0.3">
      <c r="A1869">
        <v>3678</v>
      </c>
      <c r="B1869">
        <v>1973</v>
      </c>
      <c r="C1869" t="s">
        <v>29</v>
      </c>
      <c r="D1869" t="s">
        <v>38</v>
      </c>
      <c r="E1869">
        <v>60208</v>
      </c>
      <c r="F1869">
        <v>1</v>
      </c>
      <c r="G1869">
        <v>1</v>
      </c>
      <c r="H1869" s="1">
        <v>41189</v>
      </c>
      <c r="I1869">
        <v>13</v>
      </c>
      <c r="J1869">
        <v>488</v>
      </c>
      <c r="K1869">
        <v>23</v>
      </c>
      <c r="L1869">
        <v>71</v>
      </c>
      <c r="M1869">
        <v>15</v>
      </c>
      <c r="N1869">
        <v>0</v>
      </c>
      <c r="O1869">
        <v>59</v>
      </c>
      <c r="P1869">
        <v>11</v>
      </c>
      <c r="Q1869">
        <v>8</v>
      </c>
      <c r="R1869">
        <v>3</v>
      </c>
      <c r="S1869">
        <v>7</v>
      </c>
      <c r="T1869">
        <v>7</v>
      </c>
      <c r="U1869">
        <v>0</v>
      </c>
      <c r="V1869">
        <v>1</v>
      </c>
      <c r="W1869">
        <v>0</v>
      </c>
      <c r="X1869">
        <v>0</v>
      </c>
      <c r="Y1869">
        <v>0</v>
      </c>
      <c r="Z1869">
        <v>0</v>
      </c>
      <c r="AA1869">
        <v>3</v>
      </c>
      <c r="AB1869">
        <v>11</v>
      </c>
      <c r="AC1869">
        <v>1</v>
      </c>
    </row>
    <row r="1870" spans="1:29" ht="16.5" x14ac:dyDescent="0.3">
      <c r="A1870">
        <v>4227</v>
      </c>
      <c r="B1870">
        <v>1968</v>
      </c>
      <c r="C1870" t="s">
        <v>34</v>
      </c>
      <c r="D1870" t="s">
        <v>31</v>
      </c>
      <c r="E1870">
        <v>32889</v>
      </c>
      <c r="F1870">
        <v>1</v>
      </c>
      <c r="G1870">
        <v>1</v>
      </c>
      <c r="H1870" s="1">
        <v>41523</v>
      </c>
      <c r="I1870">
        <v>78</v>
      </c>
      <c r="J1870">
        <v>28</v>
      </c>
      <c r="K1870">
        <v>0</v>
      </c>
      <c r="L1870">
        <v>13</v>
      </c>
      <c r="M1870">
        <v>4</v>
      </c>
      <c r="N1870">
        <v>2</v>
      </c>
      <c r="O1870">
        <v>8</v>
      </c>
      <c r="P1870">
        <v>3</v>
      </c>
      <c r="Q1870">
        <v>2</v>
      </c>
      <c r="R1870">
        <v>1</v>
      </c>
      <c r="S1870">
        <v>3</v>
      </c>
      <c r="T1870">
        <v>5</v>
      </c>
      <c r="U1870">
        <v>0</v>
      </c>
      <c r="V1870">
        <v>0</v>
      </c>
      <c r="W1870">
        <v>0</v>
      </c>
      <c r="X1870">
        <v>0</v>
      </c>
      <c r="Y1870">
        <v>0</v>
      </c>
      <c r="Z1870">
        <v>0</v>
      </c>
      <c r="AA1870">
        <v>3</v>
      </c>
      <c r="AB1870">
        <v>11</v>
      </c>
      <c r="AC1870">
        <v>0</v>
      </c>
    </row>
    <row r="1871" spans="1:29" ht="16.5" x14ac:dyDescent="0.3">
      <c r="A1871">
        <v>9467</v>
      </c>
      <c r="B1871">
        <v>1984</v>
      </c>
      <c r="C1871" t="s">
        <v>29</v>
      </c>
      <c r="D1871" t="s">
        <v>30</v>
      </c>
      <c r="E1871">
        <v>34738</v>
      </c>
      <c r="F1871">
        <v>1</v>
      </c>
      <c r="G1871">
        <v>0</v>
      </c>
      <c r="H1871" s="1">
        <v>41770</v>
      </c>
      <c r="I1871">
        <v>51</v>
      </c>
      <c r="J1871">
        <v>3</v>
      </c>
      <c r="K1871">
        <v>2</v>
      </c>
      <c r="L1871">
        <v>10</v>
      </c>
      <c r="M1871">
        <v>3</v>
      </c>
      <c r="N1871">
        <v>0</v>
      </c>
      <c r="O1871">
        <v>2</v>
      </c>
      <c r="P1871">
        <v>1</v>
      </c>
      <c r="Q1871">
        <v>1</v>
      </c>
      <c r="R1871">
        <v>0</v>
      </c>
      <c r="S1871">
        <v>3</v>
      </c>
      <c r="T1871">
        <v>6</v>
      </c>
      <c r="U1871">
        <v>0</v>
      </c>
      <c r="V1871">
        <v>0</v>
      </c>
      <c r="W1871">
        <v>0</v>
      </c>
      <c r="X1871">
        <v>0</v>
      </c>
      <c r="Y1871">
        <v>0</v>
      </c>
      <c r="Z1871">
        <v>0</v>
      </c>
      <c r="AA1871">
        <v>3</v>
      </c>
      <c r="AB1871">
        <v>11</v>
      </c>
      <c r="AC1871">
        <v>0</v>
      </c>
    </row>
    <row r="1872" spans="1:29" ht="16.5" x14ac:dyDescent="0.3">
      <c r="A1872">
        <v>8486</v>
      </c>
      <c r="B1872">
        <v>1971</v>
      </c>
      <c r="C1872" t="s">
        <v>34</v>
      </c>
      <c r="D1872" t="s">
        <v>31</v>
      </c>
      <c r="E1872">
        <v>30538</v>
      </c>
      <c r="F1872">
        <v>1</v>
      </c>
      <c r="G1872">
        <v>0</v>
      </c>
      <c r="H1872" s="1">
        <v>41183</v>
      </c>
      <c r="I1872">
        <v>27</v>
      </c>
      <c r="J1872">
        <v>284</v>
      </c>
      <c r="K1872">
        <v>0</v>
      </c>
      <c r="L1872">
        <v>52</v>
      </c>
      <c r="M1872">
        <v>8</v>
      </c>
      <c r="N1872">
        <v>3</v>
      </c>
      <c r="O1872">
        <v>20</v>
      </c>
      <c r="P1872">
        <v>4</v>
      </c>
      <c r="Q1872">
        <v>9</v>
      </c>
      <c r="R1872">
        <v>0</v>
      </c>
      <c r="S1872">
        <v>4</v>
      </c>
      <c r="T1872">
        <v>10</v>
      </c>
      <c r="U1872">
        <v>0</v>
      </c>
      <c r="V1872">
        <v>0</v>
      </c>
      <c r="W1872">
        <v>0</v>
      </c>
      <c r="X1872">
        <v>0</v>
      </c>
      <c r="Y1872">
        <v>0</v>
      </c>
      <c r="Z1872">
        <v>0</v>
      </c>
      <c r="AA1872">
        <v>3</v>
      </c>
      <c r="AB1872">
        <v>11</v>
      </c>
      <c r="AC1872">
        <v>0</v>
      </c>
    </row>
    <row r="1873" spans="1:29" ht="16.5" x14ac:dyDescent="0.3">
      <c r="A1873">
        <v>2186</v>
      </c>
      <c r="B1873">
        <v>1977</v>
      </c>
      <c r="C1873" t="s">
        <v>37</v>
      </c>
      <c r="D1873" t="s">
        <v>31</v>
      </c>
      <c r="E1873">
        <v>82326</v>
      </c>
      <c r="F1873">
        <v>0</v>
      </c>
      <c r="G1873">
        <v>0</v>
      </c>
      <c r="H1873" s="1">
        <v>41708</v>
      </c>
      <c r="I1873">
        <v>30</v>
      </c>
      <c r="J1873">
        <v>938</v>
      </c>
      <c r="K1873">
        <v>142</v>
      </c>
      <c r="L1873">
        <v>754</v>
      </c>
      <c r="M1873">
        <v>159</v>
      </c>
      <c r="N1873">
        <v>81</v>
      </c>
      <c r="O1873">
        <v>183</v>
      </c>
      <c r="P1873">
        <v>1</v>
      </c>
      <c r="Q1873">
        <v>5</v>
      </c>
      <c r="R1873">
        <v>10</v>
      </c>
      <c r="S1873">
        <v>6</v>
      </c>
      <c r="T1873">
        <v>2</v>
      </c>
      <c r="U1873">
        <v>0</v>
      </c>
      <c r="V1873">
        <v>1</v>
      </c>
      <c r="W1873">
        <v>1</v>
      </c>
      <c r="X1873">
        <v>1</v>
      </c>
      <c r="Y1873">
        <v>0</v>
      </c>
      <c r="Z1873">
        <v>0</v>
      </c>
      <c r="AA1873">
        <v>3</v>
      </c>
      <c r="AB1873">
        <v>11</v>
      </c>
      <c r="AC1873">
        <v>1</v>
      </c>
    </row>
    <row r="1874" spans="1:29" ht="16.5" x14ac:dyDescent="0.3">
      <c r="A1874">
        <v>3286</v>
      </c>
      <c r="B1874">
        <v>1967</v>
      </c>
      <c r="C1874" t="s">
        <v>32</v>
      </c>
      <c r="D1874" t="s">
        <v>35</v>
      </c>
      <c r="E1874">
        <v>26642</v>
      </c>
      <c r="F1874">
        <v>1</v>
      </c>
      <c r="G1874">
        <v>0</v>
      </c>
      <c r="H1874" s="1">
        <v>41699</v>
      </c>
      <c r="I1874">
        <v>71</v>
      </c>
      <c r="J1874">
        <v>13</v>
      </c>
      <c r="K1874">
        <v>2</v>
      </c>
      <c r="L1874">
        <v>15</v>
      </c>
      <c r="M1874">
        <v>2</v>
      </c>
      <c r="N1874">
        <v>2</v>
      </c>
      <c r="O1874">
        <v>8</v>
      </c>
      <c r="P1874">
        <v>2</v>
      </c>
      <c r="Q1874">
        <v>2</v>
      </c>
      <c r="R1874">
        <v>0</v>
      </c>
      <c r="S1874">
        <v>3</v>
      </c>
      <c r="T1874">
        <v>6</v>
      </c>
      <c r="U1874">
        <v>0</v>
      </c>
      <c r="V1874">
        <v>0</v>
      </c>
      <c r="W1874">
        <v>0</v>
      </c>
      <c r="X1874">
        <v>0</v>
      </c>
      <c r="Y1874">
        <v>0</v>
      </c>
      <c r="Z1874">
        <v>0</v>
      </c>
      <c r="AA1874">
        <v>3</v>
      </c>
      <c r="AB1874">
        <v>11</v>
      </c>
      <c r="AC1874">
        <v>0</v>
      </c>
    </row>
    <row r="1875" spans="1:29" ht="16.5" x14ac:dyDescent="0.3">
      <c r="A1875">
        <v>8602</v>
      </c>
      <c r="B1875">
        <v>1964</v>
      </c>
      <c r="C1875" t="s">
        <v>29</v>
      </c>
      <c r="D1875" t="s">
        <v>35</v>
      </c>
      <c r="E1875">
        <v>69932</v>
      </c>
      <c r="F1875">
        <v>0</v>
      </c>
      <c r="G1875">
        <v>1</v>
      </c>
      <c r="H1875" s="1">
        <v>41437</v>
      </c>
      <c r="I1875">
        <v>97</v>
      </c>
      <c r="J1875">
        <v>412</v>
      </c>
      <c r="K1875">
        <v>172</v>
      </c>
      <c r="L1875">
        <v>153</v>
      </c>
      <c r="M1875">
        <v>150</v>
      </c>
      <c r="N1875">
        <v>105</v>
      </c>
      <c r="O1875">
        <v>57</v>
      </c>
      <c r="P1875">
        <v>2</v>
      </c>
      <c r="Q1875">
        <v>7</v>
      </c>
      <c r="R1875">
        <v>6</v>
      </c>
      <c r="S1875">
        <v>11</v>
      </c>
      <c r="T1875">
        <v>4</v>
      </c>
      <c r="U1875">
        <v>0</v>
      </c>
      <c r="V1875">
        <v>0</v>
      </c>
      <c r="W1875">
        <v>0</v>
      </c>
      <c r="X1875">
        <v>0</v>
      </c>
      <c r="Y1875">
        <v>0</v>
      </c>
      <c r="Z1875">
        <v>0</v>
      </c>
      <c r="AA1875">
        <v>3</v>
      </c>
      <c r="AB1875">
        <v>11</v>
      </c>
      <c r="AC1875">
        <v>0</v>
      </c>
    </row>
    <row r="1876" spans="1:29" ht="16.5" x14ac:dyDescent="0.3">
      <c r="A1876">
        <v>3722</v>
      </c>
      <c r="B1876">
        <v>1972</v>
      </c>
      <c r="C1876" t="s">
        <v>29</v>
      </c>
      <c r="D1876" t="s">
        <v>30</v>
      </c>
      <c r="E1876">
        <v>44503</v>
      </c>
      <c r="F1876">
        <v>1</v>
      </c>
      <c r="G1876">
        <v>1</v>
      </c>
      <c r="H1876" s="1">
        <v>41745</v>
      </c>
      <c r="I1876">
        <v>83</v>
      </c>
      <c r="J1876">
        <v>31</v>
      </c>
      <c r="K1876">
        <v>1</v>
      </c>
      <c r="L1876">
        <v>8</v>
      </c>
      <c r="M1876">
        <v>0</v>
      </c>
      <c r="N1876">
        <v>0</v>
      </c>
      <c r="O1876">
        <v>8</v>
      </c>
      <c r="P1876">
        <v>2</v>
      </c>
      <c r="Q1876">
        <v>2</v>
      </c>
      <c r="R1876">
        <v>0</v>
      </c>
      <c r="S1876">
        <v>3</v>
      </c>
      <c r="T1876">
        <v>6</v>
      </c>
      <c r="U1876">
        <v>0</v>
      </c>
      <c r="V1876">
        <v>0</v>
      </c>
      <c r="W1876">
        <v>0</v>
      </c>
      <c r="X1876">
        <v>0</v>
      </c>
      <c r="Y1876">
        <v>0</v>
      </c>
      <c r="Z1876">
        <v>0</v>
      </c>
      <c r="AA1876">
        <v>3</v>
      </c>
      <c r="AB1876">
        <v>11</v>
      </c>
      <c r="AC1876">
        <v>0</v>
      </c>
    </row>
    <row r="1877" spans="1:29" ht="16.5" x14ac:dyDescent="0.3">
      <c r="A1877">
        <v>6715</v>
      </c>
      <c r="B1877">
        <v>1948</v>
      </c>
      <c r="C1877" t="s">
        <v>32</v>
      </c>
      <c r="D1877" t="s">
        <v>30</v>
      </c>
      <c r="E1877">
        <v>60200</v>
      </c>
      <c r="F1877">
        <v>0</v>
      </c>
      <c r="G1877">
        <v>1</v>
      </c>
      <c r="H1877" s="1">
        <v>41276</v>
      </c>
      <c r="I1877">
        <v>3</v>
      </c>
      <c r="J1877">
        <v>502</v>
      </c>
      <c r="K1877">
        <v>19</v>
      </c>
      <c r="L1877">
        <v>132</v>
      </c>
      <c r="M1877">
        <v>0</v>
      </c>
      <c r="N1877">
        <v>6</v>
      </c>
      <c r="O1877">
        <v>26</v>
      </c>
      <c r="P1877">
        <v>6</v>
      </c>
      <c r="Q1877">
        <v>6</v>
      </c>
      <c r="R1877">
        <v>2</v>
      </c>
      <c r="S1877">
        <v>11</v>
      </c>
      <c r="T1877">
        <v>6</v>
      </c>
      <c r="U1877">
        <v>0</v>
      </c>
      <c r="V1877">
        <v>0</v>
      </c>
      <c r="W1877">
        <v>0</v>
      </c>
      <c r="X1877">
        <v>0</v>
      </c>
      <c r="Y1877">
        <v>0</v>
      </c>
      <c r="Z1877">
        <v>0</v>
      </c>
      <c r="AA1877">
        <v>3</v>
      </c>
      <c r="AB1877">
        <v>11</v>
      </c>
      <c r="AC1877">
        <v>0</v>
      </c>
    </row>
    <row r="1878" spans="1:29" ht="16.5" x14ac:dyDescent="0.3">
      <c r="A1878">
        <v>4796</v>
      </c>
      <c r="B1878">
        <v>1952</v>
      </c>
      <c r="C1878" t="s">
        <v>29</v>
      </c>
      <c r="D1878" t="s">
        <v>35</v>
      </c>
      <c r="E1878">
        <v>49638</v>
      </c>
      <c r="F1878">
        <v>0</v>
      </c>
      <c r="G1878">
        <v>1</v>
      </c>
      <c r="H1878" s="1">
        <v>41748</v>
      </c>
      <c r="I1878">
        <v>71</v>
      </c>
      <c r="J1878">
        <v>18</v>
      </c>
      <c r="K1878">
        <v>10</v>
      </c>
      <c r="L1878">
        <v>3</v>
      </c>
      <c r="M1878">
        <v>3</v>
      </c>
      <c r="N1878">
        <v>5</v>
      </c>
      <c r="O1878">
        <v>0</v>
      </c>
      <c r="P1878">
        <v>1</v>
      </c>
      <c r="Q1878">
        <v>1</v>
      </c>
      <c r="R1878">
        <v>0</v>
      </c>
      <c r="S1878">
        <v>3</v>
      </c>
      <c r="T1878">
        <v>2</v>
      </c>
      <c r="U1878">
        <v>0</v>
      </c>
      <c r="V1878">
        <v>0</v>
      </c>
      <c r="W1878">
        <v>0</v>
      </c>
      <c r="X1878">
        <v>0</v>
      </c>
      <c r="Y1878">
        <v>0</v>
      </c>
      <c r="Z1878">
        <v>0</v>
      </c>
      <c r="AA1878">
        <v>3</v>
      </c>
      <c r="AB1878">
        <v>11</v>
      </c>
      <c r="AC1878">
        <v>0</v>
      </c>
    </row>
    <row r="1879" spans="1:29" ht="16.5" x14ac:dyDescent="0.3">
      <c r="A1879">
        <v>9612</v>
      </c>
      <c r="B1879">
        <v>1987</v>
      </c>
      <c r="C1879" t="s">
        <v>37</v>
      </c>
      <c r="D1879" t="s">
        <v>30</v>
      </c>
      <c r="E1879">
        <v>23830</v>
      </c>
      <c r="F1879">
        <v>0</v>
      </c>
      <c r="G1879">
        <v>0</v>
      </c>
      <c r="H1879" s="1">
        <v>41677</v>
      </c>
      <c r="I1879">
        <v>3</v>
      </c>
      <c r="J1879">
        <v>1</v>
      </c>
      <c r="K1879">
        <v>8</v>
      </c>
      <c r="L1879">
        <v>6</v>
      </c>
      <c r="M1879">
        <v>4</v>
      </c>
      <c r="N1879">
        <v>8</v>
      </c>
      <c r="O1879">
        <v>16</v>
      </c>
      <c r="P1879">
        <v>1</v>
      </c>
      <c r="Q1879">
        <v>1</v>
      </c>
      <c r="R1879">
        <v>0</v>
      </c>
      <c r="S1879">
        <v>3</v>
      </c>
      <c r="T1879">
        <v>7</v>
      </c>
      <c r="U1879">
        <v>0</v>
      </c>
      <c r="V1879">
        <v>0</v>
      </c>
      <c r="W1879">
        <v>0</v>
      </c>
      <c r="X1879">
        <v>0</v>
      </c>
      <c r="Y1879">
        <v>0</v>
      </c>
      <c r="Z1879">
        <v>0</v>
      </c>
      <c r="AA1879">
        <v>3</v>
      </c>
      <c r="AB1879">
        <v>11</v>
      </c>
      <c r="AC1879">
        <v>0</v>
      </c>
    </row>
    <row r="1880" spans="1:29" ht="16.5" x14ac:dyDescent="0.3">
      <c r="A1880">
        <v>3766</v>
      </c>
      <c r="B1880">
        <v>1959</v>
      </c>
      <c r="C1880" t="s">
        <v>34</v>
      </c>
      <c r="D1880" t="s">
        <v>38</v>
      </c>
      <c r="E1880">
        <v>33051</v>
      </c>
      <c r="F1880">
        <v>0</v>
      </c>
      <c r="G1880">
        <v>0</v>
      </c>
      <c r="H1880" s="1">
        <v>41137</v>
      </c>
      <c r="I1880">
        <v>15</v>
      </c>
      <c r="J1880">
        <v>100</v>
      </c>
      <c r="K1880">
        <v>71</v>
      </c>
      <c r="L1880">
        <v>243</v>
      </c>
      <c r="M1880">
        <v>108</v>
      </c>
      <c r="N1880">
        <v>94</v>
      </c>
      <c r="O1880">
        <v>219</v>
      </c>
      <c r="P1880">
        <v>3</v>
      </c>
      <c r="Q1880">
        <v>9</v>
      </c>
      <c r="R1880">
        <v>1</v>
      </c>
      <c r="S1880">
        <v>8</v>
      </c>
      <c r="T1880">
        <v>9</v>
      </c>
      <c r="U1880">
        <v>0</v>
      </c>
      <c r="V1880">
        <v>0</v>
      </c>
      <c r="W1880">
        <v>0</v>
      </c>
      <c r="X1880">
        <v>0</v>
      </c>
      <c r="Y1880">
        <v>0</v>
      </c>
      <c r="Z1880">
        <v>0</v>
      </c>
      <c r="AA1880">
        <v>3</v>
      </c>
      <c r="AB1880">
        <v>11</v>
      </c>
      <c r="AC1880">
        <v>1</v>
      </c>
    </row>
    <row r="1881" spans="1:29" ht="16.5" x14ac:dyDescent="0.3">
      <c r="A1881">
        <v>1399</v>
      </c>
      <c r="B1881">
        <v>1958</v>
      </c>
      <c r="C1881" t="s">
        <v>29</v>
      </c>
      <c r="D1881" t="s">
        <v>33</v>
      </c>
      <c r="E1881">
        <v>72905</v>
      </c>
      <c r="F1881">
        <v>0</v>
      </c>
      <c r="G1881">
        <v>0</v>
      </c>
      <c r="H1881" s="1">
        <v>41660</v>
      </c>
      <c r="I1881">
        <v>52</v>
      </c>
      <c r="J1881">
        <v>407</v>
      </c>
      <c r="K1881">
        <v>114</v>
      </c>
      <c r="L1881">
        <v>445</v>
      </c>
      <c r="M1881">
        <v>181</v>
      </c>
      <c r="N1881">
        <v>165</v>
      </c>
      <c r="O1881">
        <v>203</v>
      </c>
      <c r="P1881">
        <v>1</v>
      </c>
      <c r="Q1881">
        <v>3</v>
      </c>
      <c r="R1881">
        <v>7</v>
      </c>
      <c r="S1881">
        <v>9</v>
      </c>
      <c r="T1881">
        <v>1</v>
      </c>
      <c r="U1881">
        <v>0</v>
      </c>
      <c r="V1881">
        <v>0</v>
      </c>
      <c r="W1881">
        <v>0</v>
      </c>
      <c r="X1881">
        <v>1</v>
      </c>
      <c r="Y1881">
        <v>0</v>
      </c>
      <c r="Z1881">
        <v>0</v>
      </c>
      <c r="AA1881">
        <v>3</v>
      </c>
      <c r="AB1881">
        <v>11</v>
      </c>
      <c r="AC1881">
        <v>0</v>
      </c>
    </row>
    <row r="1882" spans="1:29" ht="16.5" x14ac:dyDescent="0.3">
      <c r="A1882">
        <v>1570</v>
      </c>
      <c r="B1882">
        <v>1951</v>
      </c>
      <c r="C1882" t="s">
        <v>32</v>
      </c>
      <c r="D1882" t="s">
        <v>31</v>
      </c>
      <c r="E1882">
        <v>69702</v>
      </c>
      <c r="F1882">
        <v>0</v>
      </c>
      <c r="G1882">
        <v>1</v>
      </c>
      <c r="H1882" s="1">
        <v>41324</v>
      </c>
      <c r="I1882">
        <v>8</v>
      </c>
      <c r="J1882">
        <v>664</v>
      </c>
      <c r="K1882">
        <v>9</v>
      </c>
      <c r="L1882">
        <v>240</v>
      </c>
      <c r="M1882">
        <v>50</v>
      </c>
      <c r="N1882">
        <v>19</v>
      </c>
      <c r="O1882">
        <v>57</v>
      </c>
      <c r="P1882">
        <v>2</v>
      </c>
      <c r="Q1882">
        <v>7</v>
      </c>
      <c r="R1882">
        <v>7</v>
      </c>
      <c r="S1882">
        <v>10</v>
      </c>
      <c r="T1882">
        <v>4</v>
      </c>
      <c r="U1882">
        <v>0</v>
      </c>
      <c r="V1882">
        <v>0</v>
      </c>
      <c r="W1882">
        <v>0</v>
      </c>
      <c r="X1882">
        <v>0</v>
      </c>
      <c r="Y1882">
        <v>0</v>
      </c>
      <c r="Z1882">
        <v>0</v>
      </c>
      <c r="AA1882">
        <v>3</v>
      </c>
      <c r="AB1882">
        <v>11</v>
      </c>
      <c r="AC1882">
        <v>0</v>
      </c>
    </row>
    <row r="1883" spans="1:29" ht="16.5" x14ac:dyDescent="0.3">
      <c r="A1883">
        <v>3426</v>
      </c>
      <c r="B1883">
        <v>1975</v>
      </c>
      <c r="C1883" t="s">
        <v>29</v>
      </c>
      <c r="D1883" t="s">
        <v>35</v>
      </c>
      <c r="E1883">
        <v>70300</v>
      </c>
      <c r="F1883">
        <v>1</v>
      </c>
      <c r="G1883">
        <v>0</v>
      </c>
      <c r="H1883" s="1">
        <v>41470</v>
      </c>
      <c r="I1883">
        <v>89</v>
      </c>
      <c r="J1883">
        <v>1045</v>
      </c>
      <c r="K1883">
        <v>61</v>
      </c>
      <c r="L1883">
        <v>338</v>
      </c>
      <c r="M1883">
        <v>60</v>
      </c>
      <c r="N1883">
        <v>46</v>
      </c>
      <c r="O1883">
        <v>46</v>
      </c>
      <c r="P1883">
        <v>3</v>
      </c>
      <c r="Q1883">
        <v>5</v>
      </c>
      <c r="R1883">
        <v>5</v>
      </c>
      <c r="S1883">
        <v>13</v>
      </c>
      <c r="T1883">
        <v>8</v>
      </c>
      <c r="U1883">
        <v>0</v>
      </c>
      <c r="V1883">
        <v>0</v>
      </c>
      <c r="W1883">
        <v>0</v>
      </c>
      <c r="X1883">
        <v>0</v>
      </c>
      <c r="Y1883">
        <v>0</v>
      </c>
      <c r="Z1883">
        <v>0</v>
      </c>
      <c r="AA1883">
        <v>3</v>
      </c>
      <c r="AB1883">
        <v>11</v>
      </c>
      <c r="AC1883">
        <v>0</v>
      </c>
    </row>
    <row r="1884" spans="1:29" ht="16.5" x14ac:dyDescent="0.3">
      <c r="A1884">
        <v>3074</v>
      </c>
      <c r="B1884">
        <v>1984</v>
      </c>
      <c r="C1884" t="s">
        <v>32</v>
      </c>
      <c r="D1884" t="s">
        <v>33</v>
      </c>
      <c r="E1884">
        <v>70643</v>
      </c>
      <c r="F1884">
        <v>0</v>
      </c>
      <c r="G1884">
        <v>0</v>
      </c>
      <c r="H1884" s="1">
        <v>41197</v>
      </c>
      <c r="I1884">
        <v>66</v>
      </c>
      <c r="J1884">
        <v>1218</v>
      </c>
      <c r="K1884">
        <v>107</v>
      </c>
      <c r="L1884">
        <v>304</v>
      </c>
      <c r="M1884">
        <v>23</v>
      </c>
      <c r="N1884">
        <v>143</v>
      </c>
      <c r="O1884">
        <v>33</v>
      </c>
      <c r="P1884">
        <v>1</v>
      </c>
      <c r="Q1884">
        <v>5</v>
      </c>
      <c r="R1884">
        <v>8</v>
      </c>
      <c r="S1884">
        <v>4</v>
      </c>
      <c r="T1884">
        <v>6</v>
      </c>
      <c r="U1884">
        <v>0</v>
      </c>
      <c r="V1884">
        <v>0</v>
      </c>
      <c r="W1884">
        <v>0</v>
      </c>
      <c r="X1884">
        <v>0</v>
      </c>
      <c r="Y1884">
        <v>0</v>
      </c>
      <c r="Z1884">
        <v>0</v>
      </c>
      <c r="AA1884">
        <v>3</v>
      </c>
      <c r="AB1884">
        <v>11</v>
      </c>
      <c r="AC1884">
        <v>1</v>
      </c>
    </row>
    <row r="1885" spans="1:29" ht="16.5" x14ac:dyDescent="0.3">
      <c r="A1885">
        <v>8341</v>
      </c>
      <c r="B1885">
        <v>1969</v>
      </c>
      <c r="C1885" t="s">
        <v>32</v>
      </c>
      <c r="D1885" t="s">
        <v>33</v>
      </c>
      <c r="E1885">
        <v>30396</v>
      </c>
      <c r="F1885">
        <v>1</v>
      </c>
      <c r="G1885">
        <v>0</v>
      </c>
      <c r="H1885" s="1">
        <v>41759</v>
      </c>
      <c r="I1885">
        <v>22</v>
      </c>
      <c r="J1885">
        <v>15</v>
      </c>
      <c r="K1885">
        <v>0</v>
      </c>
      <c r="L1885">
        <v>6</v>
      </c>
      <c r="M1885">
        <v>0</v>
      </c>
      <c r="N1885">
        <v>1</v>
      </c>
      <c r="O1885">
        <v>12</v>
      </c>
      <c r="P1885">
        <v>2</v>
      </c>
      <c r="Q1885">
        <v>1</v>
      </c>
      <c r="R1885">
        <v>1</v>
      </c>
      <c r="S1885">
        <v>2</v>
      </c>
      <c r="T1885">
        <v>7</v>
      </c>
      <c r="U1885">
        <v>1</v>
      </c>
      <c r="V1885">
        <v>0</v>
      </c>
      <c r="W1885">
        <v>0</v>
      </c>
      <c r="X1885">
        <v>0</v>
      </c>
      <c r="Y1885">
        <v>0</v>
      </c>
      <c r="Z1885">
        <v>0</v>
      </c>
      <c r="AA1885">
        <v>3</v>
      </c>
      <c r="AB1885">
        <v>11</v>
      </c>
      <c r="AC1885">
        <v>1</v>
      </c>
    </row>
    <row r="1886" spans="1:29" ht="16.5" x14ac:dyDescent="0.3">
      <c r="A1886">
        <v>5180</v>
      </c>
      <c r="B1886">
        <v>1968</v>
      </c>
      <c r="C1886" t="s">
        <v>32</v>
      </c>
      <c r="D1886" t="s">
        <v>35</v>
      </c>
      <c r="E1886">
        <v>50616</v>
      </c>
      <c r="F1886">
        <v>0</v>
      </c>
      <c r="G1886">
        <v>1</v>
      </c>
      <c r="H1886" s="1">
        <v>41747</v>
      </c>
      <c r="I1886">
        <v>56</v>
      </c>
      <c r="J1886">
        <v>128</v>
      </c>
      <c r="K1886">
        <v>0</v>
      </c>
      <c r="L1886">
        <v>16</v>
      </c>
      <c r="M1886">
        <v>0</v>
      </c>
      <c r="N1886">
        <v>1</v>
      </c>
      <c r="O1886">
        <v>4</v>
      </c>
      <c r="P1886">
        <v>2</v>
      </c>
      <c r="Q1886">
        <v>4</v>
      </c>
      <c r="R1886">
        <v>0</v>
      </c>
      <c r="S1886">
        <v>4</v>
      </c>
      <c r="T1886">
        <v>7</v>
      </c>
      <c r="U1886">
        <v>0</v>
      </c>
      <c r="V1886">
        <v>0</v>
      </c>
      <c r="W1886">
        <v>0</v>
      </c>
      <c r="X1886">
        <v>0</v>
      </c>
      <c r="Y1886">
        <v>0</v>
      </c>
      <c r="Z1886">
        <v>0</v>
      </c>
      <c r="AA1886">
        <v>3</v>
      </c>
      <c r="AB1886">
        <v>11</v>
      </c>
      <c r="AC1886">
        <v>0</v>
      </c>
    </row>
    <row r="1887" spans="1:29" ht="16.5" x14ac:dyDescent="0.3">
      <c r="A1887">
        <v>6461</v>
      </c>
      <c r="B1887">
        <v>1969</v>
      </c>
      <c r="C1887" t="s">
        <v>34</v>
      </c>
      <c r="D1887" t="s">
        <v>30</v>
      </c>
      <c r="E1887">
        <v>62772</v>
      </c>
      <c r="F1887">
        <v>0</v>
      </c>
      <c r="G1887">
        <v>1</v>
      </c>
      <c r="H1887" s="1">
        <v>41413</v>
      </c>
      <c r="I1887">
        <v>74</v>
      </c>
      <c r="J1887">
        <v>581</v>
      </c>
      <c r="K1887">
        <v>49</v>
      </c>
      <c r="L1887">
        <v>157</v>
      </c>
      <c r="M1887">
        <v>43</v>
      </c>
      <c r="N1887">
        <v>8</v>
      </c>
      <c r="O1887">
        <v>108</v>
      </c>
      <c r="P1887">
        <v>1</v>
      </c>
      <c r="Q1887">
        <v>5</v>
      </c>
      <c r="R1887">
        <v>6</v>
      </c>
      <c r="S1887">
        <v>11</v>
      </c>
      <c r="T1887">
        <v>2</v>
      </c>
      <c r="U1887">
        <v>0</v>
      </c>
      <c r="V1887">
        <v>1</v>
      </c>
      <c r="W1887">
        <v>0</v>
      </c>
      <c r="X1887">
        <v>0</v>
      </c>
      <c r="Y1887">
        <v>0</v>
      </c>
      <c r="Z1887">
        <v>0</v>
      </c>
      <c r="AA1887">
        <v>3</v>
      </c>
      <c r="AB1887">
        <v>11</v>
      </c>
      <c r="AC1887">
        <v>0</v>
      </c>
    </row>
    <row r="1888" spans="1:29" ht="16.5" x14ac:dyDescent="0.3">
      <c r="A1888">
        <v>7679</v>
      </c>
      <c r="B1888">
        <v>1985</v>
      </c>
      <c r="C1888" t="s">
        <v>32</v>
      </c>
      <c r="D1888" t="s">
        <v>30</v>
      </c>
      <c r="E1888">
        <v>30298</v>
      </c>
      <c r="F1888">
        <v>0</v>
      </c>
      <c r="G1888">
        <v>0</v>
      </c>
      <c r="H1888" s="1">
        <v>41778</v>
      </c>
      <c r="I1888">
        <v>48</v>
      </c>
      <c r="J1888">
        <v>6</v>
      </c>
      <c r="K1888">
        <v>3</v>
      </c>
      <c r="L1888">
        <v>12</v>
      </c>
      <c r="M1888">
        <v>6</v>
      </c>
      <c r="N1888">
        <v>1</v>
      </c>
      <c r="O1888">
        <v>0</v>
      </c>
      <c r="P1888">
        <v>1</v>
      </c>
      <c r="Q1888">
        <v>1</v>
      </c>
      <c r="R1888">
        <v>1</v>
      </c>
      <c r="S1888">
        <v>3</v>
      </c>
      <c r="T1888">
        <v>3</v>
      </c>
      <c r="U1888">
        <v>0</v>
      </c>
      <c r="V1888">
        <v>0</v>
      </c>
      <c r="W1888">
        <v>0</v>
      </c>
      <c r="X1888">
        <v>0</v>
      </c>
      <c r="Y1888">
        <v>0</v>
      </c>
      <c r="Z1888">
        <v>0</v>
      </c>
      <c r="AA1888">
        <v>3</v>
      </c>
      <c r="AB1888">
        <v>11</v>
      </c>
      <c r="AC1888">
        <v>0</v>
      </c>
    </row>
    <row r="1889" spans="1:29" ht="16.5" x14ac:dyDescent="0.3">
      <c r="A1889">
        <v>10702</v>
      </c>
      <c r="B1889">
        <v>1984</v>
      </c>
      <c r="C1889" t="s">
        <v>29</v>
      </c>
      <c r="D1889" t="s">
        <v>30</v>
      </c>
      <c r="E1889">
        <v>52413</v>
      </c>
      <c r="F1889">
        <v>1</v>
      </c>
      <c r="G1889">
        <v>0</v>
      </c>
      <c r="H1889" s="1">
        <v>41216</v>
      </c>
      <c r="I1889">
        <v>67</v>
      </c>
      <c r="J1889">
        <v>185</v>
      </c>
      <c r="K1889">
        <v>8</v>
      </c>
      <c r="L1889">
        <v>133</v>
      </c>
      <c r="M1889">
        <v>56</v>
      </c>
      <c r="N1889">
        <v>56</v>
      </c>
      <c r="O1889">
        <v>12</v>
      </c>
      <c r="P1889">
        <v>2</v>
      </c>
      <c r="Q1889">
        <v>7</v>
      </c>
      <c r="R1889">
        <v>1</v>
      </c>
      <c r="S1889">
        <v>7</v>
      </c>
      <c r="T1889">
        <v>7</v>
      </c>
      <c r="U1889">
        <v>0</v>
      </c>
      <c r="V1889">
        <v>0</v>
      </c>
      <c r="W1889">
        <v>0</v>
      </c>
      <c r="X1889">
        <v>0</v>
      </c>
      <c r="Y1889">
        <v>0</v>
      </c>
      <c r="Z1889">
        <v>0</v>
      </c>
      <c r="AA1889">
        <v>3</v>
      </c>
      <c r="AB1889">
        <v>11</v>
      </c>
      <c r="AC1889">
        <v>0</v>
      </c>
    </row>
    <row r="1890" spans="1:29" ht="16.5" x14ac:dyDescent="0.3">
      <c r="A1890">
        <v>7505</v>
      </c>
      <c r="B1890">
        <v>1957</v>
      </c>
      <c r="C1890" t="s">
        <v>32</v>
      </c>
      <c r="D1890" t="s">
        <v>33</v>
      </c>
      <c r="E1890">
        <v>44155</v>
      </c>
      <c r="F1890">
        <v>1</v>
      </c>
      <c r="G1890">
        <v>1</v>
      </c>
      <c r="H1890" s="1">
        <v>41658</v>
      </c>
      <c r="I1890">
        <v>24</v>
      </c>
      <c r="J1890">
        <v>22</v>
      </c>
      <c r="K1890">
        <v>1</v>
      </c>
      <c r="L1890">
        <v>9</v>
      </c>
      <c r="M1890">
        <v>0</v>
      </c>
      <c r="N1890">
        <v>0</v>
      </c>
      <c r="O1890">
        <v>14</v>
      </c>
      <c r="P1890">
        <v>1</v>
      </c>
      <c r="Q1890">
        <v>1</v>
      </c>
      <c r="R1890">
        <v>1</v>
      </c>
      <c r="S1890">
        <v>2</v>
      </c>
      <c r="T1890">
        <v>4</v>
      </c>
      <c r="U1890">
        <v>0</v>
      </c>
      <c r="V1890">
        <v>0</v>
      </c>
      <c r="W1890">
        <v>0</v>
      </c>
      <c r="X1890">
        <v>0</v>
      </c>
      <c r="Y1890">
        <v>0</v>
      </c>
      <c r="Z1890">
        <v>0</v>
      </c>
      <c r="AA1890">
        <v>3</v>
      </c>
      <c r="AB1890">
        <v>11</v>
      </c>
      <c r="AC1890">
        <v>0</v>
      </c>
    </row>
    <row r="1891" spans="1:29" ht="16.5" x14ac:dyDescent="0.3">
      <c r="A1891">
        <v>5113</v>
      </c>
      <c r="B1891">
        <v>1971</v>
      </c>
      <c r="C1891" t="s">
        <v>32</v>
      </c>
      <c r="D1891" t="s">
        <v>35</v>
      </c>
      <c r="E1891">
        <v>86979</v>
      </c>
      <c r="F1891">
        <v>0</v>
      </c>
      <c r="G1891">
        <v>0</v>
      </c>
      <c r="H1891" s="1">
        <v>41585</v>
      </c>
      <c r="I1891">
        <v>67</v>
      </c>
      <c r="J1891">
        <v>584</v>
      </c>
      <c r="K1891">
        <v>100</v>
      </c>
      <c r="L1891">
        <v>835</v>
      </c>
      <c r="M1891">
        <v>65</v>
      </c>
      <c r="N1891">
        <v>83</v>
      </c>
      <c r="O1891">
        <v>35</v>
      </c>
      <c r="P1891">
        <v>1</v>
      </c>
      <c r="Q1891">
        <v>5</v>
      </c>
      <c r="R1891">
        <v>5</v>
      </c>
      <c r="S1891">
        <v>5</v>
      </c>
      <c r="T1891">
        <v>2</v>
      </c>
      <c r="U1891">
        <v>1</v>
      </c>
      <c r="V1891">
        <v>0</v>
      </c>
      <c r="W1891">
        <v>0</v>
      </c>
      <c r="X1891">
        <v>0</v>
      </c>
      <c r="Y1891">
        <v>0</v>
      </c>
      <c r="Z1891">
        <v>0</v>
      </c>
      <c r="AA1891">
        <v>3</v>
      </c>
      <c r="AB1891">
        <v>11</v>
      </c>
      <c r="AC1891">
        <v>1</v>
      </c>
    </row>
    <row r="1892" spans="1:29" ht="16.5" x14ac:dyDescent="0.3">
      <c r="A1892">
        <v>10858</v>
      </c>
      <c r="B1892">
        <v>1975</v>
      </c>
      <c r="C1892" t="s">
        <v>29</v>
      </c>
      <c r="D1892" t="s">
        <v>31</v>
      </c>
      <c r="E1892">
        <v>76532</v>
      </c>
      <c r="F1892">
        <v>1</v>
      </c>
      <c r="G1892">
        <v>1</v>
      </c>
      <c r="H1892" s="1">
        <v>41526</v>
      </c>
      <c r="I1892">
        <v>38</v>
      </c>
      <c r="J1892">
        <v>355</v>
      </c>
      <c r="K1892">
        <v>30</v>
      </c>
      <c r="L1892">
        <v>177</v>
      </c>
      <c r="M1892">
        <v>90</v>
      </c>
      <c r="N1892">
        <v>138</v>
      </c>
      <c r="O1892">
        <v>30</v>
      </c>
      <c r="P1892">
        <v>4</v>
      </c>
      <c r="Q1892">
        <v>9</v>
      </c>
      <c r="R1892">
        <v>5</v>
      </c>
      <c r="S1892">
        <v>7</v>
      </c>
      <c r="T1892">
        <v>5</v>
      </c>
      <c r="U1892">
        <v>0</v>
      </c>
      <c r="V1892">
        <v>0</v>
      </c>
      <c r="W1892">
        <v>0</v>
      </c>
      <c r="X1892">
        <v>0</v>
      </c>
      <c r="Y1892">
        <v>0</v>
      </c>
      <c r="Z1892">
        <v>0</v>
      </c>
      <c r="AA1892">
        <v>3</v>
      </c>
      <c r="AB1892">
        <v>11</v>
      </c>
      <c r="AC1892">
        <v>0</v>
      </c>
    </row>
    <row r="1893" spans="1:29" ht="16.5" x14ac:dyDescent="0.3">
      <c r="A1893">
        <v>2961</v>
      </c>
      <c r="B1893">
        <v>1982</v>
      </c>
      <c r="C1893" t="s">
        <v>29</v>
      </c>
      <c r="D1893" t="s">
        <v>33</v>
      </c>
      <c r="E1893">
        <v>42081</v>
      </c>
      <c r="F1893">
        <v>1</v>
      </c>
      <c r="G1893">
        <v>0</v>
      </c>
      <c r="H1893" s="1">
        <v>41331</v>
      </c>
      <c r="I1893">
        <v>86</v>
      </c>
      <c r="J1893">
        <v>175</v>
      </c>
      <c r="K1893">
        <v>10</v>
      </c>
      <c r="L1893">
        <v>110</v>
      </c>
      <c r="M1893">
        <v>54</v>
      </c>
      <c r="N1893">
        <v>6</v>
      </c>
      <c r="O1893">
        <v>27</v>
      </c>
      <c r="P1893">
        <v>2</v>
      </c>
      <c r="Q1893">
        <v>6</v>
      </c>
      <c r="R1893">
        <v>3</v>
      </c>
      <c r="S1893">
        <v>4</v>
      </c>
      <c r="T1893">
        <v>6</v>
      </c>
      <c r="U1893">
        <v>1</v>
      </c>
      <c r="V1893">
        <v>0</v>
      </c>
      <c r="W1893">
        <v>0</v>
      </c>
      <c r="X1893">
        <v>0</v>
      </c>
      <c r="Y1893">
        <v>0</v>
      </c>
      <c r="Z1893">
        <v>0</v>
      </c>
      <c r="AA1893">
        <v>3</v>
      </c>
      <c r="AB1893">
        <v>11</v>
      </c>
      <c r="AC1893">
        <v>0</v>
      </c>
    </row>
    <row r="1894" spans="1:29" ht="16.5" x14ac:dyDescent="0.3">
      <c r="A1894">
        <v>2747</v>
      </c>
      <c r="B1894">
        <v>1988</v>
      </c>
      <c r="C1894" t="s">
        <v>32</v>
      </c>
      <c r="D1894" t="s">
        <v>33</v>
      </c>
      <c r="E1894">
        <v>67546</v>
      </c>
      <c r="F1894">
        <v>0</v>
      </c>
      <c r="G1894">
        <v>0</v>
      </c>
      <c r="H1894" s="1">
        <v>41152</v>
      </c>
      <c r="I1894">
        <v>90</v>
      </c>
      <c r="J1894">
        <v>864</v>
      </c>
      <c r="K1894">
        <v>134</v>
      </c>
      <c r="L1894">
        <v>768</v>
      </c>
      <c r="M1894">
        <v>150</v>
      </c>
      <c r="N1894">
        <v>38</v>
      </c>
      <c r="O1894">
        <v>172</v>
      </c>
      <c r="P1894">
        <v>1</v>
      </c>
      <c r="Q1894">
        <v>4</v>
      </c>
      <c r="R1894">
        <v>10</v>
      </c>
      <c r="S1894">
        <v>5</v>
      </c>
      <c r="T1894">
        <v>3</v>
      </c>
      <c r="U1894">
        <v>0</v>
      </c>
      <c r="V1894">
        <v>0</v>
      </c>
      <c r="W1894">
        <v>0</v>
      </c>
      <c r="X1894">
        <v>0</v>
      </c>
      <c r="Y1894">
        <v>0</v>
      </c>
      <c r="Z1894">
        <v>0</v>
      </c>
      <c r="AA1894">
        <v>3</v>
      </c>
      <c r="AB1894">
        <v>11</v>
      </c>
      <c r="AC1894">
        <v>0</v>
      </c>
    </row>
    <row r="1895" spans="1:29" ht="16.5" x14ac:dyDescent="0.3">
      <c r="A1895">
        <v>3010</v>
      </c>
      <c r="B1895">
        <v>1989</v>
      </c>
      <c r="C1895" t="s">
        <v>34</v>
      </c>
      <c r="D1895" t="s">
        <v>31</v>
      </c>
      <c r="E1895">
        <v>88420</v>
      </c>
      <c r="F1895">
        <v>0</v>
      </c>
      <c r="G1895">
        <v>0</v>
      </c>
      <c r="H1895" s="1">
        <v>41761</v>
      </c>
      <c r="I1895">
        <v>87</v>
      </c>
      <c r="J1895">
        <v>957</v>
      </c>
      <c r="K1895">
        <v>153</v>
      </c>
      <c r="L1895">
        <v>612</v>
      </c>
      <c r="M1895">
        <v>99</v>
      </c>
      <c r="N1895">
        <v>95</v>
      </c>
      <c r="O1895">
        <v>153</v>
      </c>
      <c r="P1895">
        <v>1</v>
      </c>
      <c r="Q1895">
        <v>4</v>
      </c>
      <c r="R1895">
        <v>7</v>
      </c>
      <c r="S1895">
        <v>8</v>
      </c>
      <c r="T1895">
        <v>1</v>
      </c>
      <c r="U1895">
        <v>1</v>
      </c>
      <c r="V1895">
        <v>0</v>
      </c>
      <c r="W1895">
        <v>1</v>
      </c>
      <c r="X1895">
        <v>1</v>
      </c>
      <c r="Y1895">
        <v>0</v>
      </c>
      <c r="Z1895">
        <v>0</v>
      </c>
      <c r="AA1895">
        <v>3</v>
      </c>
      <c r="AB1895">
        <v>11</v>
      </c>
      <c r="AC1895">
        <v>0</v>
      </c>
    </row>
    <row r="1896" spans="1:29" ht="16.5" x14ac:dyDescent="0.3">
      <c r="A1896">
        <v>5790</v>
      </c>
      <c r="B1896">
        <v>1985</v>
      </c>
      <c r="C1896" t="s">
        <v>29</v>
      </c>
      <c r="D1896" t="s">
        <v>33</v>
      </c>
      <c r="E1896">
        <v>31158</v>
      </c>
      <c r="F1896">
        <v>1</v>
      </c>
      <c r="G1896">
        <v>0</v>
      </c>
      <c r="H1896" s="1">
        <v>41301</v>
      </c>
      <c r="I1896">
        <v>62</v>
      </c>
      <c r="J1896">
        <v>25</v>
      </c>
      <c r="K1896">
        <v>6</v>
      </c>
      <c r="L1896">
        <v>16</v>
      </c>
      <c r="M1896">
        <v>20</v>
      </c>
      <c r="N1896">
        <v>0</v>
      </c>
      <c r="O1896">
        <v>5</v>
      </c>
      <c r="P1896">
        <v>2</v>
      </c>
      <c r="Q1896">
        <v>2</v>
      </c>
      <c r="R1896">
        <v>0</v>
      </c>
      <c r="S1896">
        <v>3</v>
      </c>
      <c r="T1896">
        <v>8</v>
      </c>
      <c r="U1896">
        <v>0</v>
      </c>
      <c r="V1896">
        <v>0</v>
      </c>
      <c r="W1896">
        <v>0</v>
      </c>
      <c r="X1896">
        <v>0</v>
      </c>
      <c r="Y1896">
        <v>0</v>
      </c>
      <c r="Z1896">
        <v>0</v>
      </c>
      <c r="AA1896">
        <v>3</v>
      </c>
      <c r="AB1896">
        <v>11</v>
      </c>
      <c r="AC1896">
        <v>0</v>
      </c>
    </row>
    <row r="1897" spans="1:29" ht="16.5" x14ac:dyDescent="0.3">
      <c r="A1897">
        <v>6892</v>
      </c>
      <c r="B1897">
        <v>1968</v>
      </c>
      <c r="C1897" t="s">
        <v>29</v>
      </c>
      <c r="D1897" t="s">
        <v>35</v>
      </c>
      <c r="E1897">
        <v>61671</v>
      </c>
      <c r="F1897">
        <v>0</v>
      </c>
      <c r="G1897">
        <v>1</v>
      </c>
      <c r="H1897" s="1">
        <v>41793</v>
      </c>
      <c r="I1897">
        <v>23</v>
      </c>
      <c r="J1897">
        <v>641</v>
      </c>
      <c r="K1897">
        <v>7</v>
      </c>
      <c r="L1897">
        <v>56</v>
      </c>
      <c r="M1897">
        <v>0</v>
      </c>
      <c r="N1897">
        <v>0</v>
      </c>
      <c r="O1897">
        <v>28</v>
      </c>
      <c r="P1897">
        <v>8</v>
      </c>
      <c r="Q1897">
        <v>10</v>
      </c>
      <c r="R1897">
        <v>4</v>
      </c>
      <c r="S1897">
        <v>6</v>
      </c>
      <c r="T1897">
        <v>8</v>
      </c>
      <c r="U1897">
        <v>0</v>
      </c>
      <c r="V1897">
        <v>1</v>
      </c>
      <c r="W1897">
        <v>0</v>
      </c>
      <c r="X1897">
        <v>1</v>
      </c>
      <c r="Y1897">
        <v>0</v>
      </c>
      <c r="Z1897">
        <v>0</v>
      </c>
      <c r="AA1897">
        <v>3</v>
      </c>
      <c r="AB1897">
        <v>11</v>
      </c>
      <c r="AC1897">
        <v>0</v>
      </c>
    </row>
    <row r="1898" spans="1:29" ht="16.5" x14ac:dyDescent="0.3">
      <c r="A1898">
        <v>1743</v>
      </c>
      <c r="B1898">
        <v>1974</v>
      </c>
      <c r="C1898" t="s">
        <v>29</v>
      </c>
      <c r="D1898" t="s">
        <v>30</v>
      </c>
      <c r="E1898">
        <v>69719</v>
      </c>
      <c r="F1898">
        <v>0</v>
      </c>
      <c r="G1898">
        <v>0</v>
      </c>
      <c r="H1898" s="1">
        <v>41785</v>
      </c>
      <c r="I1898">
        <v>99</v>
      </c>
      <c r="J1898">
        <v>273</v>
      </c>
      <c r="K1898">
        <v>86</v>
      </c>
      <c r="L1898">
        <v>208</v>
      </c>
      <c r="M1898">
        <v>177</v>
      </c>
      <c r="N1898">
        <v>14</v>
      </c>
      <c r="O1898">
        <v>43</v>
      </c>
      <c r="P1898">
        <v>1</v>
      </c>
      <c r="Q1898">
        <v>2</v>
      </c>
      <c r="R1898">
        <v>3</v>
      </c>
      <c r="S1898">
        <v>5</v>
      </c>
      <c r="T1898">
        <v>1</v>
      </c>
      <c r="U1898">
        <v>0</v>
      </c>
      <c r="V1898">
        <v>0</v>
      </c>
      <c r="W1898">
        <v>0</v>
      </c>
      <c r="X1898">
        <v>0</v>
      </c>
      <c r="Y1898">
        <v>0</v>
      </c>
      <c r="Z1898">
        <v>0</v>
      </c>
      <c r="AA1898">
        <v>3</v>
      </c>
      <c r="AB1898">
        <v>11</v>
      </c>
      <c r="AC1898">
        <v>0</v>
      </c>
    </row>
    <row r="1899" spans="1:29" ht="16.5" x14ac:dyDescent="0.3">
      <c r="A1899">
        <v>3578</v>
      </c>
      <c r="B1899">
        <v>1949</v>
      </c>
      <c r="C1899" t="s">
        <v>29</v>
      </c>
      <c r="D1899" t="s">
        <v>35</v>
      </c>
      <c r="E1899">
        <v>49160</v>
      </c>
      <c r="F1899">
        <v>0</v>
      </c>
      <c r="G1899">
        <v>1</v>
      </c>
      <c r="H1899" s="1">
        <v>41567</v>
      </c>
      <c r="I1899">
        <v>29</v>
      </c>
      <c r="J1899">
        <v>122</v>
      </c>
      <c r="K1899">
        <v>21</v>
      </c>
      <c r="L1899">
        <v>43</v>
      </c>
      <c r="M1899">
        <v>25</v>
      </c>
      <c r="N1899">
        <v>10</v>
      </c>
      <c r="O1899">
        <v>15</v>
      </c>
      <c r="P1899">
        <v>2</v>
      </c>
      <c r="Q1899">
        <v>3</v>
      </c>
      <c r="R1899">
        <v>1</v>
      </c>
      <c r="S1899">
        <v>6</v>
      </c>
      <c r="T1899">
        <v>6</v>
      </c>
      <c r="U1899">
        <v>0</v>
      </c>
      <c r="V1899">
        <v>0</v>
      </c>
      <c r="W1899">
        <v>0</v>
      </c>
      <c r="X1899">
        <v>0</v>
      </c>
      <c r="Y1899">
        <v>0</v>
      </c>
      <c r="Z1899">
        <v>0</v>
      </c>
      <c r="AA1899">
        <v>3</v>
      </c>
      <c r="AB1899">
        <v>11</v>
      </c>
      <c r="AC1899">
        <v>0</v>
      </c>
    </row>
    <row r="1900" spans="1:29" ht="16.5" x14ac:dyDescent="0.3">
      <c r="A1900">
        <v>8462</v>
      </c>
      <c r="B1900">
        <v>1978</v>
      </c>
      <c r="C1900" t="s">
        <v>36</v>
      </c>
      <c r="D1900" t="s">
        <v>31</v>
      </c>
      <c r="E1900">
        <v>24882</v>
      </c>
      <c r="F1900">
        <v>1</v>
      </c>
      <c r="G1900">
        <v>0</v>
      </c>
      <c r="H1900" s="1">
        <v>41161</v>
      </c>
      <c r="I1900">
        <v>52</v>
      </c>
      <c r="J1900">
        <v>1</v>
      </c>
      <c r="K1900">
        <v>4</v>
      </c>
      <c r="L1900">
        <v>10</v>
      </c>
      <c r="M1900">
        <v>29</v>
      </c>
      <c r="N1900">
        <v>0</v>
      </c>
      <c r="O1900">
        <v>36</v>
      </c>
      <c r="P1900">
        <v>1</v>
      </c>
      <c r="Q1900">
        <v>1</v>
      </c>
      <c r="R1900">
        <v>1</v>
      </c>
      <c r="S1900">
        <v>2</v>
      </c>
      <c r="T1900">
        <v>6</v>
      </c>
      <c r="U1900">
        <v>1</v>
      </c>
      <c r="V1900">
        <v>0</v>
      </c>
      <c r="W1900">
        <v>0</v>
      </c>
      <c r="X1900">
        <v>0</v>
      </c>
      <c r="Y1900">
        <v>0</v>
      </c>
      <c r="Z1900">
        <v>0</v>
      </c>
      <c r="AA1900">
        <v>3</v>
      </c>
      <c r="AB1900">
        <v>11</v>
      </c>
      <c r="AC1900">
        <v>0</v>
      </c>
    </row>
    <row r="1901" spans="1:29" ht="16.5" x14ac:dyDescent="0.3">
      <c r="A1901">
        <v>5558</v>
      </c>
      <c r="B1901">
        <v>1954</v>
      </c>
      <c r="C1901" t="s">
        <v>32</v>
      </c>
      <c r="D1901" t="s">
        <v>30</v>
      </c>
      <c r="E1901">
        <v>90933</v>
      </c>
      <c r="F1901">
        <v>0</v>
      </c>
      <c r="G1901">
        <v>0</v>
      </c>
      <c r="H1901" s="1">
        <v>41729</v>
      </c>
      <c r="I1901">
        <v>90</v>
      </c>
      <c r="J1901">
        <v>1020</v>
      </c>
      <c r="K1901">
        <v>31</v>
      </c>
      <c r="L1901">
        <v>430</v>
      </c>
      <c r="M1901">
        <v>62</v>
      </c>
      <c r="N1901">
        <v>63</v>
      </c>
      <c r="O1901">
        <v>79</v>
      </c>
      <c r="P1901">
        <v>1</v>
      </c>
      <c r="Q1901">
        <v>4</v>
      </c>
      <c r="R1901">
        <v>6</v>
      </c>
      <c r="S1901">
        <v>4</v>
      </c>
      <c r="T1901">
        <v>1</v>
      </c>
      <c r="U1901">
        <v>0</v>
      </c>
      <c r="V1901">
        <v>0</v>
      </c>
      <c r="W1901">
        <v>1</v>
      </c>
      <c r="X1901">
        <v>0</v>
      </c>
      <c r="Y1901">
        <v>0</v>
      </c>
      <c r="Z1901">
        <v>0</v>
      </c>
      <c r="AA1901">
        <v>3</v>
      </c>
      <c r="AB1901">
        <v>11</v>
      </c>
      <c r="AC1901">
        <v>0</v>
      </c>
    </row>
    <row r="1902" spans="1:29" ht="16.5" x14ac:dyDescent="0.3">
      <c r="A1902">
        <v>4619</v>
      </c>
      <c r="B1902">
        <v>1945</v>
      </c>
      <c r="C1902" t="s">
        <v>32</v>
      </c>
      <c r="D1902" t="s">
        <v>30</v>
      </c>
      <c r="E1902">
        <v>113734</v>
      </c>
      <c r="F1902">
        <v>0</v>
      </c>
      <c r="G1902">
        <v>0</v>
      </c>
      <c r="H1902" s="1">
        <v>41787</v>
      </c>
      <c r="I1902">
        <v>9</v>
      </c>
      <c r="J1902">
        <v>6</v>
      </c>
      <c r="K1902">
        <v>2</v>
      </c>
      <c r="L1902">
        <v>3</v>
      </c>
      <c r="M1902">
        <v>1</v>
      </c>
      <c r="N1902">
        <v>262</v>
      </c>
      <c r="O1902">
        <v>3</v>
      </c>
      <c r="P1902">
        <v>0</v>
      </c>
      <c r="Q1902">
        <v>27</v>
      </c>
      <c r="R1902">
        <v>0</v>
      </c>
      <c r="S1902">
        <v>0</v>
      </c>
      <c r="T1902">
        <v>1</v>
      </c>
      <c r="U1902">
        <v>0</v>
      </c>
      <c r="V1902">
        <v>0</v>
      </c>
      <c r="W1902">
        <v>0</v>
      </c>
      <c r="X1902">
        <v>0</v>
      </c>
      <c r="Y1902">
        <v>0</v>
      </c>
      <c r="Z1902">
        <v>0</v>
      </c>
      <c r="AA1902">
        <v>3</v>
      </c>
      <c r="AB1902">
        <v>11</v>
      </c>
      <c r="AC1902">
        <v>0</v>
      </c>
    </row>
    <row r="1903" spans="1:29" ht="16.5" x14ac:dyDescent="0.3">
      <c r="A1903">
        <v>8780</v>
      </c>
      <c r="B1903">
        <v>1950</v>
      </c>
      <c r="C1903" t="s">
        <v>32</v>
      </c>
      <c r="D1903" t="s">
        <v>31</v>
      </c>
      <c r="E1903">
        <v>59292</v>
      </c>
      <c r="F1903">
        <v>0</v>
      </c>
      <c r="G1903">
        <v>1</v>
      </c>
      <c r="H1903" s="1">
        <v>41438</v>
      </c>
      <c r="I1903">
        <v>71</v>
      </c>
      <c r="J1903">
        <v>378</v>
      </c>
      <c r="K1903">
        <v>14</v>
      </c>
      <c r="L1903">
        <v>68</v>
      </c>
      <c r="M1903">
        <v>19</v>
      </c>
      <c r="N1903">
        <v>14</v>
      </c>
      <c r="O1903">
        <v>14</v>
      </c>
      <c r="P1903">
        <v>2</v>
      </c>
      <c r="Q1903">
        <v>3</v>
      </c>
      <c r="R1903">
        <v>5</v>
      </c>
      <c r="S1903">
        <v>8</v>
      </c>
      <c r="T1903">
        <v>3</v>
      </c>
      <c r="U1903">
        <v>0</v>
      </c>
      <c r="V1903">
        <v>0</v>
      </c>
      <c r="W1903">
        <v>0</v>
      </c>
      <c r="X1903">
        <v>0</v>
      </c>
      <c r="Y1903">
        <v>0</v>
      </c>
      <c r="Z1903">
        <v>0</v>
      </c>
      <c r="AA1903">
        <v>3</v>
      </c>
      <c r="AB1903">
        <v>11</v>
      </c>
      <c r="AC1903">
        <v>0</v>
      </c>
    </row>
    <row r="1904" spans="1:29" ht="16.5" x14ac:dyDescent="0.3">
      <c r="A1904">
        <v>10789</v>
      </c>
      <c r="B1904">
        <v>1964</v>
      </c>
      <c r="C1904" t="s">
        <v>32</v>
      </c>
      <c r="D1904" t="s">
        <v>33</v>
      </c>
      <c r="E1904">
        <v>45759</v>
      </c>
      <c r="F1904">
        <v>1</v>
      </c>
      <c r="G1904">
        <v>1</v>
      </c>
      <c r="H1904" s="1">
        <v>41328</v>
      </c>
      <c r="I1904">
        <v>13</v>
      </c>
      <c r="J1904">
        <v>42</v>
      </c>
      <c r="K1904">
        <v>1</v>
      </c>
      <c r="L1904">
        <v>18</v>
      </c>
      <c r="M1904">
        <v>3</v>
      </c>
      <c r="N1904">
        <v>0</v>
      </c>
      <c r="O1904">
        <v>4</v>
      </c>
      <c r="P1904">
        <v>2</v>
      </c>
      <c r="Q1904">
        <v>2</v>
      </c>
      <c r="R1904">
        <v>0</v>
      </c>
      <c r="S1904">
        <v>3</v>
      </c>
      <c r="T1904">
        <v>7</v>
      </c>
      <c r="U1904">
        <v>0</v>
      </c>
      <c r="V1904">
        <v>0</v>
      </c>
      <c r="W1904">
        <v>0</v>
      </c>
      <c r="X1904">
        <v>0</v>
      </c>
      <c r="Y1904">
        <v>0</v>
      </c>
      <c r="Z1904">
        <v>0</v>
      </c>
      <c r="AA1904">
        <v>3</v>
      </c>
      <c r="AB1904">
        <v>11</v>
      </c>
      <c r="AC1904">
        <v>0</v>
      </c>
    </row>
    <row r="1905" spans="1:29" ht="16.5" x14ac:dyDescent="0.3">
      <c r="A1905">
        <v>10779</v>
      </c>
      <c r="B1905">
        <v>1983</v>
      </c>
      <c r="C1905" t="s">
        <v>29</v>
      </c>
      <c r="D1905" t="s">
        <v>30</v>
      </c>
      <c r="E1905">
        <v>22148</v>
      </c>
      <c r="F1905">
        <v>0</v>
      </c>
      <c r="G1905">
        <v>0</v>
      </c>
      <c r="H1905" s="1">
        <v>41742</v>
      </c>
      <c r="I1905">
        <v>16</v>
      </c>
      <c r="J1905">
        <v>15</v>
      </c>
      <c r="K1905">
        <v>5</v>
      </c>
      <c r="L1905">
        <v>14</v>
      </c>
      <c r="M1905">
        <v>0</v>
      </c>
      <c r="N1905">
        <v>4</v>
      </c>
      <c r="O1905">
        <v>11</v>
      </c>
      <c r="P1905">
        <v>1</v>
      </c>
      <c r="Q1905">
        <v>1</v>
      </c>
      <c r="R1905">
        <v>0</v>
      </c>
      <c r="S1905">
        <v>3</v>
      </c>
      <c r="T1905">
        <v>7</v>
      </c>
      <c r="U1905">
        <v>0</v>
      </c>
      <c r="V1905">
        <v>0</v>
      </c>
      <c r="W1905">
        <v>0</v>
      </c>
      <c r="X1905">
        <v>0</v>
      </c>
      <c r="Y1905">
        <v>0</v>
      </c>
      <c r="Z1905">
        <v>0</v>
      </c>
      <c r="AA1905">
        <v>3</v>
      </c>
      <c r="AB1905">
        <v>11</v>
      </c>
      <c r="AC1905">
        <v>0</v>
      </c>
    </row>
    <row r="1906" spans="1:29" ht="16.5" x14ac:dyDescent="0.3">
      <c r="A1906">
        <v>5896</v>
      </c>
      <c r="B1906">
        <v>1987</v>
      </c>
      <c r="C1906" t="s">
        <v>34</v>
      </c>
      <c r="D1906" t="s">
        <v>33</v>
      </c>
      <c r="E1906">
        <v>73395</v>
      </c>
      <c r="F1906">
        <v>0</v>
      </c>
      <c r="G1906">
        <v>0</v>
      </c>
      <c r="H1906" s="1">
        <v>41716</v>
      </c>
      <c r="I1906">
        <v>94</v>
      </c>
      <c r="J1906">
        <v>272</v>
      </c>
      <c r="K1906">
        <v>7</v>
      </c>
      <c r="L1906">
        <v>80</v>
      </c>
      <c r="M1906">
        <v>20</v>
      </c>
      <c r="N1906">
        <v>7</v>
      </c>
      <c r="O1906">
        <v>11</v>
      </c>
      <c r="P1906">
        <v>1</v>
      </c>
      <c r="Q1906">
        <v>4</v>
      </c>
      <c r="R1906">
        <v>4</v>
      </c>
      <c r="S1906">
        <v>6</v>
      </c>
      <c r="T1906">
        <v>2</v>
      </c>
      <c r="U1906">
        <v>0</v>
      </c>
      <c r="V1906">
        <v>0</v>
      </c>
      <c r="W1906">
        <v>0</v>
      </c>
      <c r="X1906">
        <v>0</v>
      </c>
      <c r="Y1906">
        <v>0</v>
      </c>
      <c r="Z1906">
        <v>0</v>
      </c>
      <c r="AA1906">
        <v>3</v>
      </c>
      <c r="AB1906">
        <v>11</v>
      </c>
      <c r="AC1906">
        <v>0</v>
      </c>
    </row>
    <row r="1907" spans="1:29" ht="16.5" x14ac:dyDescent="0.3">
      <c r="A1907">
        <v>2337</v>
      </c>
      <c r="B1907">
        <v>1971</v>
      </c>
      <c r="C1907" t="s">
        <v>29</v>
      </c>
      <c r="D1907" t="s">
        <v>35</v>
      </c>
      <c r="E1907">
        <v>29819</v>
      </c>
      <c r="F1907">
        <v>1</v>
      </c>
      <c r="G1907">
        <v>0</v>
      </c>
      <c r="H1907" s="1">
        <v>41571</v>
      </c>
      <c r="I1907">
        <v>77</v>
      </c>
      <c r="J1907">
        <v>9</v>
      </c>
      <c r="K1907">
        <v>1</v>
      </c>
      <c r="L1907">
        <v>24</v>
      </c>
      <c r="M1907">
        <v>2</v>
      </c>
      <c r="N1907">
        <v>1</v>
      </c>
      <c r="O1907">
        <v>2</v>
      </c>
      <c r="P1907">
        <v>3</v>
      </c>
      <c r="Q1907">
        <v>3</v>
      </c>
      <c r="R1907">
        <v>0</v>
      </c>
      <c r="S1907">
        <v>3</v>
      </c>
      <c r="T1907">
        <v>6</v>
      </c>
      <c r="U1907">
        <v>0</v>
      </c>
      <c r="V1907">
        <v>0</v>
      </c>
      <c r="W1907">
        <v>0</v>
      </c>
      <c r="X1907">
        <v>0</v>
      </c>
      <c r="Y1907">
        <v>0</v>
      </c>
      <c r="Z1907">
        <v>0</v>
      </c>
      <c r="AA1907">
        <v>3</v>
      </c>
      <c r="AB1907">
        <v>11</v>
      </c>
      <c r="AC1907">
        <v>0</v>
      </c>
    </row>
    <row r="1908" spans="1:29" ht="16.5" x14ac:dyDescent="0.3">
      <c r="A1908">
        <v>10951</v>
      </c>
      <c r="B1908">
        <v>1968</v>
      </c>
      <c r="C1908" t="s">
        <v>29</v>
      </c>
      <c r="D1908" t="s">
        <v>33</v>
      </c>
      <c r="E1908">
        <v>45688</v>
      </c>
      <c r="F1908">
        <v>0</v>
      </c>
      <c r="G1908">
        <v>1</v>
      </c>
      <c r="H1908" s="1">
        <v>41664</v>
      </c>
      <c r="I1908">
        <v>20</v>
      </c>
      <c r="J1908">
        <v>279</v>
      </c>
      <c r="K1908">
        <v>0</v>
      </c>
      <c r="L1908">
        <v>18</v>
      </c>
      <c r="M1908">
        <v>0</v>
      </c>
      <c r="N1908">
        <v>0</v>
      </c>
      <c r="O1908">
        <v>9</v>
      </c>
      <c r="P1908">
        <v>2</v>
      </c>
      <c r="Q1908">
        <v>3</v>
      </c>
      <c r="R1908">
        <v>1</v>
      </c>
      <c r="S1908">
        <v>8</v>
      </c>
      <c r="T1908">
        <v>4</v>
      </c>
      <c r="U1908">
        <v>0</v>
      </c>
      <c r="V1908">
        <v>1</v>
      </c>
      <c r="W1908">
        <v>0</v>
      </c>
      <c r="X1908">
        <v>0</v>
      </c>
      <c r="Y1908">
        <v>0</v>
      </c>
      <c r="Z1908">
        <v>0</v>
      </c>
      <c r="AA1908">
        <v>3</v>
      </c>
      <c r="AB1908">
        <v>11</v>
      </c>
      <c r="AC1908">
        <v>0</v>
      </c>
    </row>
    <row r="1909" spans="1:29" ht="16.5" x14ac:dyDescent="0.3">
      <c r="A1909">
        <v>544</v>
      </c>
      <c r="B1909">
        <v>1954</v>
      </c>
      <c r="C1909" t="s">
        <v>29</v>
      </c>
      <c r="D1909" t="s">
        <v>33</v>
      </c>
      <c r="E1909">
        <v>62820</v>
      </c>
      <c r="F1909">
        <v>0</v>
      </c>
      <c r="G1909">
        <v>0</v>
      </c>
      <c r="H1909" s="1">
        <v>41405</v>
      </c>
      <c r="I1909">
        <v>51</v>
      </c>
      <c r="J1909">
        <v>398</v>
      </c>
      <c r="K1909">
        <v>61</v>
      </c>
      <c r="L1909">
        <v>265</v>
      </c>
      <c r="M1909">
        <v>138</v>
      </c>
      <c r="N1909">
        <v>61</v>
      </c>
      <c r="O1909">
        <v>53</v>
      </c>
      <c r="P1909">
        <v>1</v>
      </c>
      <c r="Q1909">
        <v>3</v>
      </c>
      <c r="R1909">
        <v>4</v>
      </c>
      <c r="S1909">
        <v>6</v>
      </c>
      <c r="T1909">
        <v>1</v>
      </c>
      <c r="U1909">
        <v>0</v>
      </c>
      <c r="V1909">
        <v>0</v>
      </c>
      <c r="W1909">
        <v>0</v>
      </c>
      <c r="X1909">
        <v>0</v>
      </c>
      <c r="Y1909">
        <v>0</v>
      </c>
      <c r="Z1909">
        <v>0</v>
      </c>
      <c r="AA1909">
        <v>3</v>
      </c>
      <c r="AB1909">
        <v>11</v>
      </c>
      <c r="AC1909">
        <v>0</v>
      </c>
    </row>
    <row r="1910" spans="1:29" ht="16.5" x14ac:dyDescent="0.3">
      <c r="A1910">
        <v>17</v>
      </c>
      <c r="B1910">
        <v>1971</v>
      </c>
      <c r="C1910" t="s">
        <v>32</v>
      </c>
      <c r="D1910" t="s">
        <v>33</v>
      </c>
      <c r="E1910">
        <v>60491</v>
      </c>
      <c r="F1910">
        <v>0</v>
      </c>
      <c r="G1910">
        <v>1</v>
      </c>
      <c r="H1910" s="1">
        <v>41523</v>
      </c>
      <c r="I1910">
        <v>81</v>
      </c>
      <c r="J1910">
        <v>637</v>
      </c>
      <c r="K1910">
        <v>47</v>
      </c>
      <c r="L1910">
        <v>237</v>
      </c>
      <c r="M1910">
        <v>12</v>
      </c>
      <c r="N1910">
        <v>19</v>
      </c>
      <c r="O1910">
        <v>76</v>
      </c>
      <c r="P1910">
        <v>4</v>
      </c>
      <c r="Q1910">
        <v>6</v>
      </c>
      <c r="R1910">
        <v>11</v>
      </c>
      <c r="S1910">
        <v>7</v>
      </c>
      <c r="T1910">
        <v>5</v>
      </c>
      <c r="U1910">
        <v>0</v>
      </c>
      <c r="V1910">
        <v>0</v>
      </c>
      <c r="W1910">
        <v>0</v>
      </c>
      <c r="X1910">
        <v>0</v>
      </c>
      <c r="Y1910">
        <v>0</v>
      </c>
      <c r="Z1910">
        <v>0</v>
      </c>
      <c r="AA1910">
        <v>3</v>
      </c>
      <c r="AB1910">
        <v>11</v>
      </c>
      <c r="AC1910">
        <v>0</v>
      </c>
    </row>
    <row r="1911" spans="1:29" ht="16.5" x14ac:dyDescent="0.3">
      <c r="A1911">
        <v>10680</v>
      </c>
      <c r="B1911">
        <v>1986</v>
      </c>
      <c r="C1911" t="s">
        <v>29</v>
      </c>
      <c r="D1911" t="s">
        <v>31</v>
      </c>
      <c r="E1911">
        <v>33235</v>
      </c>
      <c r="F1911">
        <v>1</v>
      </c>
      <c r="G1911">
        <v>0</v>
      </c>
      <c r="H1911" s="1">
        <v>41675</v>
      </c>
      <c r="I1911">
        <v>71</v>
      </c>
      <c r="J1911">
        <v>45</v>
      </c>
      <c r="K1911">
        <v>0</v>
      </c>
      <c r="L1911">
        <v>16</v>
      </c>
      <c r="M1911">
        <v>2</v>
      </c>
      <c r="N1911">
        <v>1</v>
      </c>
      <c r="O1911">
        <v>6</v>
      </c>
      <c r="P1911">
        <v>1</v>
      </c>
      <c r="Q1911">
        <v>3</v>
      </c>
      <c r="R1911">
        <v>0</v>
      </c>
      <c r="S1911">
        <v>3</v>
      </c>
      <c r="T1911">
        <v>7</v>
      </c>
      <c r="U1911">
        <v>0</v>
      </c>
      <c r="V1911">
        <v>0</v>
      </c>
      <c r="W1911">
        <v>0</v>
      </c>
      <c r="X1911">
        <v>0</v>
      </c>
      <c r="Y1911">
        <v>0</v>
      </c>
      <c r="Z1911">
        <v>0</v>
      </c>
      <c r="AA1911">
        <v>3</v>
      </c>
      <c r="AB1911">
        <v>11</v>
      </c>
      <c r="AC1911">
        <v>0</v>
      </c>
    </row>
    <row r="1912" spans="1:29" ht="16.5" x14ac:dyDescent="0.3">
      <c r="A1912">
        <v>3265</v>
      </c>
      <c r="B1912">
        <v>1959</v>
      </c>
      <c r="C1912" t="s">
        <v>29</v>
      </c>
      <c r="D1912" t="s">
        <v>33</v>
      </c>
      <c r="E1912">
        <v>35701</v>
      </c>
      <c r="F1912">
        <v>0</v>
      </c>
      <c r="G1912">
        <v>0</v>
      </c>
      <c r="H1912" s="1">
        <v>41352</v>
      </c>
      <c r="I1912">
        <v>36</v>
      </c>
      <c r="J1912">
        <v>21</v>
      </c>
      <c r="K1912">
        <v>1</v>
      </c>
      <c r="L1912">
        <v>9</v>
      </c>
      <c r="M1912">
        <v>7</v>
      </c>
      <c r="N1912">
        <v>3</v>
      </c>
      <c r="O1912">
        <v>5</v>
      </c>
      <c r="P1912">
        <v>1</v>
      </c>
      <c r="Q1912">
        <v>1</v>
      </c>
      <c r="R1912">
        <v>0</v>
      </c>
      <c r="S1912">
        <v>3</v>
      </c>
      <c r="T1912">
        <v>6</v>
      </c>
      <c r="U1912">
        <v>0</v>
      </c>
      <c r="V1912">
        <v>0</v>
      </c>
      <c r="W1912">
        <v>0</v>
      </c>
      <c r="X1912">
        <v>0</v>
      </c>
      <c r="Y1912">
        <v>0</v>
      </c>
      <c r="Z1912">
        <v>0</v>
      </c>
      <c r="AA1912">
        <v>3</v>
      </c>
      <c r="AB1912">
        <v>11</v>
      </c>
      <c r="AC1912">
        <v>0</v>
      </c>
    </row>
    <row r="1913" spans="1:29" ht="16.5" x14ac:dyDescent="0.3">
      <c r="A1913">
        <v>5623</v>
      </c>
      <c r="B1913">
        <v>1980</v>
      </c>
      <c r="C1913" t="s">
        <v>34</v>
      </c>
      <c r="D1913" t="s">
        <v>33</v>
      </c>
      <c r="E1913">
        <v>31535</v>
      </c>
      <c r="F1913">
        <v>1</v>
      </c>
      <c r="G1913">
        <v>0</v>
      </c>
      <c r="H1913" s="1">
        <v>41543</v>
      </c>
      <c r="I1913">
        <v>95</v>
      </c>
      <c r="J1913">
        <v>15</v>
      </c>
      <c r="K1913">
        <v>4</v>
      </c>
      <c r="L1913">
        <v>13</v>
      </c>
      <c r="M1913">
        <v>0</v>
      </c>
      <c r="N1913">
        <v>0</v>
      </c>
      <c r="O1913">
        <v>19</v>
      </c>
      <c r="P1913">
        <v>1</v>
      </c>
      <c r="Q1913">
        <v>1</v>
      </c>
      <c r="R1913">
        <v>1</v>
      </c>
      <c r="S1913">
        <v>2</v>
      </c>
      <c r="T1913">
        <v>7</v>
      </c>
      <c r="U1913">
        <v>1</v>
      </c>
      <c r="V1913">
        <v>0</v>
      </c>
      <c r="W1913">
        <v>0</v>
      </c>
      <c r="X1913">
        <v>0</v>
      </c>
      <c r="Y1913">
        <v>0</v>
      </c>
      <c r="Z1913">
        <v>0</v>
      </c>
      <c r="AA1913">
        <v>3</v>
      </c>
      <c r="AB1913">
        <v>11</v>
      </c>
      <c r="AC1913">
        <v>0</v>
      </c>
    </row>
    <row r="1914" spans="1:29" ht="16.5" x14ac:dyDescent="0.3">
      <c r="A1914">
        <v>5832</v>
      </c>
      <c r="B1914">
        <v>1960</v>
      </c>
      <c r="C1914" t="s">
        <v>37</v>
      </c>
      <c r="D1914" t="s">
        <v>31</v>
      </c>
      <c r="E1914">
        <v>92556</v>
      </c>
      <c r="F1914">
        <v>0</v>
      </c>
      <c r="G1914">
        <v>0</v>
      </c>
      <c r="H1914" s="1">
        <v>41749</v>
      </c>
      <c r="I1914">
        <v>32</v>
      </c>
      <c r="J1914">
        <v>493</v>
      </c>
      <c r="K1914">
        <v>183</v>
      </c>
      <c r="L1914">
        <v>352</v>
      </c>
      <c r="M1914">
        <v>184</v>
      </c>
      <c r="N1914">
        <v>23</v>
      </c>
      <c r="O1914">
        <v>28</v>
      </c>
      <c r="P1914">
        <v>0</v>
      </c>
      <c r="Q1914">
        <v>3</v>
      </c>
      <c r="R1914">
        <v>5</v>
      </c>
      <c r="S1914">
        <v>13</v>
      </c>
      <c r="T1914">
        <v>0</v>
      </c>
      <c r="U1914">
        <v>0</v>
      </c>
      <c r="V1914">
        <v>0</v>
      </c>
      <c r="W1914">
        <v>0</v>
      </c>
      <c r="X1914">
        <v>0</v>
      </c>
      <c r="Y1914">
        <v>0</v>
      </c>
      <c r="Z1914">
        <v>0</v>
      </c>
      <c r="AA1914">
        <v>3</v>
      </c>
      <c r="AB1914">
        <v>11</v>
      </c>
      <c r="AC1914">
        <v>0</v>
      </c>
    </row>
    <row r="1915" spans="1:29" ht="16.5" x14ac:dyDescent="0.3">
      <c r="A1915">
        <v>5544</v>
      </c>
      <c r="B1915">
        <v>1970</v>
      </c>
      <c r="C1915" t="s">
        <v>29</v>
      </c>
      <c r="D1915" t="s">
        <v>30</v>
      </c>
      <c r="E1915">
        <v>67384</v>
      </c>
      <c r="F1915">
        <v>0</v>
      </c>
      <c r="G1915">
        <v>1</v>
      </c>
      <c r="H1915" s="1">
        <v>41223</v>
      </c>
      <c r="I1915">
        <v>32</v>
      </c>
      <c r="J1915">
        <v>957</v>
      </c>
      <c r="K1915">
        <v>40</v>
      </c>
      <c r="L1915">
        <v>175</v>
      </c>
      <c r="M1915">
        <v>158</v>
      </c>
      <c r="N1915">
        <v>53</v>
      </c>
      <c r="O1915">
        <v>107</v>
      </c>
      <c r="P1915">
        <v>2</v>
      </c>
      <c r="Q1915">
        <v>7</v>
      </c>
      <c r="R1915">
        <v>8</v>
      </c>
      <c r="S1915">
        <v>5</v>
      </c>
      <c r="T1915">
        <v>5</v>
      </c>
      <c r="U1915">
        <v>0</v>
      </c>
      <c r="V1915">
        <v>1</v>
      </c>
      <c r="W1915">
        <v>0</v>
      </c>
      <c r="X1915">
        <v>0</v>
      </c>
      <c r="Y1915">
        <v>0</v>
      </c>
      <c r="Z1915">
        <v>0</v>
      </c>
      <c r="AA1915">
        <v>3</v>
      </c>
      <c r="AB1915">
        <v>11</v>
      </c>
      <c r="AC1915">
        <v>0</v>
      </c>
    </row>
    <row r="1916" spans="1:29" ht="16.5" x14ac:dyDescent="0.3">
      <c r="A1916">
        <v>6417</v>
      </c>
      <c r="B1916">
        <v>1971</v>
      </c>
      <c r="C1916" t="s">
        <v>34</v>
      </c>
      <c r="D1916" t="s">
        <v>31</v>
      </c>
      <c r="E1916">
        <v>80573</v>
      </c>
      <c r="F1916">
        <v>0</v>
      </c>
      <c r="G1916">
        <v>0</v>
      </c>
      <c r="H1916" s="1">
        <v>41196</v>
      </c>
      <c r="I1916">
        <v>85</v>
      </c>
      <c r="J1916">
        <v>829</v>
      </c>
      <c r="K1916">
        <v>138</v>
      </c>
      <c r="L1916">
        <v>430</v>
      </c>
      <c r="M1916">
        <v>60</v>
      </c>
      <c r="N1916">
        <v>92</v>
      </c>
      <c r="O1916">
        <v>15</v>
      </c>
      <c r="P1916">
        <v>1</v>
      </c>
      <c r="Q1916">
        <v>4</v>
      </c>
      <c r="R1916">
        <v>6</v>
      </c>
      <c r="S1916">
        <v>13</v>
      </c>
      <c r="T1916">
        <v>2</v>
      </c>
      <c r="U1916">
        <v>0</v>
      </c>
      <c r="V1916">
        <v>0</v>
      </c>
      <c r="W1916">
        <v>0</v>
      </c>
      <c r="X1916">
        <v>0</v>
      </c>
      <c r="Y1916">
        <v>0</v>
      </c>
      <c r="Z1916">
        <v>0</v>
      </c>
      <c r="AA1916">
        <v>3</v>
      </c>
      <c r="AB1916">
        <v>11</v>
      </c>
      <c r="AC1916">
        <v>0</v>
      </c>
    </row>
    <row r="1917" spans="1:29" ht="16.5" x14ac:dyDescent="0.3">
      <c r="A1917">
        <v>5831</v>
      </c>
      <c r="B1917">
        <v>1967</v>
      </c>
      <c r="C1917" t="s">
        <v>29</v>
      </c>
      <c r="D1917" t="s">
        <v>33</v>
      </c>
      <c r="E1917">
        <v>77870</v>
      </c>
      <c r="F1917">
        <v>0</v>
      </c>
      <c r="G1917">
        <v>1</v>
      </c>
      <c r="H1917" s="1">
        <v>41143</v>
      </c>
      <c r="I1917">
        <v>93</v>
      </c>
      <c r="J1917">
        <v>1017</v>
      </c>
      <c r="K1917">
        <v>50</v>
      </c>
      <c r="L1917">
        <v>500</v>
      </c>
      <c r="M1917">
        <v>65</v>
      </c>
      <c r="N1917">
        <v>50</v>
      </c>
      <c r="O1917">
        <v>133</v>
      </c>
      <c r="P1917">
        <v>3</v>
      </c>
      <c r="Q1917">
        <v>5</v>
      </c>
      <c r="R1917">
        <v>5</v>
      </c>
      <c r="S1917">
        <v>5</v>
      </c>
      <c r="T1917">
        <v>8</v>
      </c>
      <c r="U1917">
        <v>0</v>
      </c>
      <c r="V1917">
        <v>1</v>
      </c>
      <c r="W1917">
        <v>0</v>
      </c>
      <c r="X1917">
        <v>1</v>
      </c>
      <c r="Y1917">
        <v>0</v>
      </c>
      <c r="Z1917">
        <v>0</v>
      </c>
      <c r="AA1917">
        <v>3</v>
      </c>
      <c r="AB1917">
        <v>11</v>
      </c>
      <c r="AC1917">
        <v>1</v>
      </c>
    </row>
    <row r="1918" spans="1:29" ht="16.5" x14ac:dyDescent="0.3">
      <c r="A1918">
        <v>7101</v>
      </c>
      <c r="B1918">
        <v>1963</v>
      </c>
      <c r="C1918" t="s">
        <v>32</v>
      </c>
      <c r="D1918" t="s">
        <v>38</v>
      </c>
      <c r="E1918">
        <v>52278</v>
      </c>
      <c r="F1918">
        <v>0</v>
      </c>
      <c r="G1918">
        <v>1</v>
      </c>
      <c r="H1918" s="1">
        <v>41299</v>
      </c>
      <c r="I1918">
        <v>24</v>
      </c>
      <c r="J1918">
        <v>953</v>
      </c>
      <c r="K1918">
        <v>0</v>
      </c>
      <c r="L1918">
        <v>71</v>
      </c>
      <c r="M1918">
        <v>0</v>
      </c>
      <c r="N1918">
        <v>0</v>
      </c>
      <c r="O1918">
        <v>174</v>
      </c>
      <c r="P1918">
        <v>6</v>
      </c>
      <c r="Q1918">
        <v>10</v>
      </c>
      <c r="R1918">
        <v>5</v>
      </c>
      <c r="S1918">
        <v>10</v>
      </c>
      <c r="T1918">
        <v>8</v>
      </c>
      <c r="U1918">
        <v>0</v>
      </c>
      <c r="V1918">
        <v>0</v>
      </c>
      <c r="W1918">
        <v>0</v>
      </c>
      <c r="X1918">
        <v>0</v>
      </c>
      <c r="Y1918">
        <v>0</v>
      </c>
      <c r="Z1918">
        <v>0</v>
      </c>
      <c r="AA1918">
        <v>3</v>
      </c>
      <c r="AB1918">
        <v>11</v>
      </c>
      <c r="AC1918">
        <v>0</v>
      </c>
    </row>
    <row r="1919" spans="1:29" ht="16.5" x14ac:dyDescent="0.3">
      <c r="A1919">
        <v>10176</v>
      </c>
      <c r="B1919">
        <v>1968</v>
      </c>
      <c r="C1919" t="s">
        <v>29</v>
      </c>
      <c r="D1919" t="s">
        <v>30</v>
      </c>
      <c r="E1919">
        <v>57107</v>
      </c>
      <c r="F1919">
        <v>0</v>
      </c>
      <c r="G1919">
        <v>1</v>
      </c>
      <c r="H1919" s="1">
        <v>41145</v>
      </c>
      <c r="I1919">
        <v>44</v>
      </c>
      <c r="J1919">
        <v>159</v>
      </c>
      <c r="K1919">
        <v>0</v>
      </c>
      <c r="L1919">
        <v>120</v>
      </c>
      <c r="M1919">
        <v>0</v>
      </c>
      <c r="N1919">
        <v>0</v>
      </c>
      <c r="O1919">
        <v>137</v>
      </c>
      <c r="P1919">
        <v>7</v>
      </c>
      <c r="Q1919">
        <v>4</v>
      </c>
      <c r="R1919">
        <v>4</v>
      </c>
      <c r="S1919">
        <v>8</v>
      </c>
      <c r="T1919">
        <v>8</v>
      </c>
      <c r="U1919">
        <v>0</v>
      </c>
      <c r="V1919">
        <v>1</v>
      </c>
      <c r="W1919">
        <v>0</v>
      </c>
      <c r="X1919">
        <v>0</v>
      </c>
      <c r="Y1919">
        <v>1</v>
      </c>
      <c r="Z1919">
        <v>0</v>
      </c>
      <c r="AA1919">
        <v>3</v>
      </c>
      <c r="AB1919">
        <v>11</v>
      </c>
      <c r="AC1919">
        <v>1</v>
      </c>
    </row>
    <row r="1920" spans="1:29" ht="16.5" x14ac:dyDescent="0.3">
      <c r="A1920">
        <v>2326</v>
      </c>
      <c r="B1920">
        <v>1990</v>
      </c>
      <c r="C1920" t="s">
        <v>29</v>
      </c>
      <c r="D1920" t="s">
        <v>33</v>
      </c>
      <c r="E1920">
        <v>18929</v>
      </c>
      <c r="F1920">
        <v>0</v>
      </c>
      <c r="G1920">
        <v>0</v>
      </c>
      <c r="H1920" s="1">
        <v>41321</v>
      </c>
      <c r="I1920">
        <v>15</v>
      </c>
      <c r="J1920">
        <v>32</v>
      </c>
      <c r="K1920">
        <v>0</v>
      </c>
      <c r="L1920">
        <v>8</v>
      </c>
      <c r="M1920">
        <v>23</v>
      </c>
      <c r="N1920">
        <v>4</v>
      </c>
      <c r="O1920">
        <v>18</v>
      </c>
      <c r="P1920">
        <v>1</v>
      </c>
      <c r="Q1920">
        <v>1</v>
      </c>
      <c r="R1920">
        <v>0</v>
      </c>
      <c r="S1920">
        <v>4</v>
      </c>
      <c r="T1920">
        <v>6</v>
      </c>
      <c r="U1920">
        <v>0</v>
      </c>
      <c r="V1920">
        <v>0</v>
      </c>
      <c r="W1920">
        <v>0</v>
      </c>
      <c r="X1920">
        <v>0</v>
      </c>
      <c r="Y1920">
        <v>0</v>
      </c>
      <c r="Z1920">
        <v>0</v>
      </c>
      <c r="AA1920">
        <v>3</v>
      </c>
      <c r="AB1920">
        <v>11</v>
      </c>
      <c r="AC1920">
        <v>0</v>
      </c>
    </row>
    <row r="1921" spans="1:29" ht="16.5" x14ac:dyDescent="0.3">
      <c r="A1921">
        <v>4385</v>
      </c>
      <c r="B1921">
        <v>1981</v>
      </c>
      <c r="C1921" t="s">
        <v>32</v>
      </c>
      <c r="D1921" t="s">
        <v>30</v>
      </c>
      <c r="E1921">
        <v>36038</v>
      </c>
      <c r="F1921">
        <v>1</v>
      </c>
      <c r="G1921">
        <v>0</v>
      </c>
      <c r="H1921" s="1">
        <v>41425</v>
      </c>
      <c r="I1921">
        <v>82</v>
      </c>
      <c r="J1921">
        <v>23</v>
      </c>
      <c r="K1921">
        <v>0</v>
      </c>
      <c r="L1921">
        <v>15</v>
      </c>
      <c r="M1921">
        <v>0</v>
      </c>
      <c r="N1921">
        <v>2</v>
      </c>
      <c r="O1921">
        <v>7</v>
      </c>
      <c r="P1921">
        <v>2</v>
      </c>
      <c r="Q1921">
        <v>3</v>
      </c>
      <c r="R1921">
        <v>0</v>
      </c>
      <c r="S1921">
        <v>3</v>
      </c>
      <c r="T1921">
        <v>6</v>
      </c>
      <c r="U1921">
        <v>0</v>
      </c>
      <c r="V1921">
        <v>0</v>
      </c>
      <c r="W1921">
        <v>0</v>
      </c>
      <c r="X1921">
        <v>0</v>
      </c>
      <c r="Y1921">
        <v>0</v>
      </c>
      <c r="Z1921">
        <v>0</v>
      </c>
      <c r="AA1921">
        <v>3</v>
      </c>
      <c r="AB1921">
        <v>11</v>
      </c>
      <c r="AC1921">
        <v>0</v>
      </c>
    </row>
    <row r="1922" spans="1:29" ht="16.5" x14ac:dyDescent="0.3">
      <c r="A1922">
        <v>2929</v>
      </c>
      <c r="B1922">
        <v>1976</v>
      </c>
      <c r="C1922" t="s">
        <v>29</v>
      </c>
      <c r="D1922" t="s">
        <v>30</v>
      </c>
      <c r="E1922">
        <v>20180</v>
      </c>
      <c r="F1922">
        <v>0</v>
      </c>
      <c r="G1922">
        <v>0</v>
      </c>
      <c r="H1922" s="1">
        <v>41325</v>
      </c>
      <c r="I1922">
        <v>27</v>
      </c>
      <c r="J1922">
        <v>18</v>
      </c>
      <c r="K1922">
        <v>42</v>
      </c>
      <c r="L1922">
        <v>24</v>
      </c>
      <c r="M1922">
        <v>15</v>
      </c>
      <c r="N1922">
        <v>20</v>
      </c>
      <c r="O1922">
        <v>18</v>
      </c>
      <c r="P1922">
        <v>1</v>
      </c>
      <c r="Q1922">
        <v>2</v>
      </c>
      <c r="R1922">
        <v>1</v>
      </c>
      <c r="S1922">
        <v>4</v>
      </c>
      <c r="T1922">
        <v>7</v>
      </c>
      <c r="U1922">
        <v>0</v>
      </c>
      <c r="V1922">
        <v>0</v>
      </c>
      <c r="W1922">
        <v>0</v>
      </c>
      <c r="X1922">
        <v>0</v>
      </c>
      <c r="Y1922">
        <v>0</v>
      </c>
      <c r="Z1922">
        <v>0</v>
      </c>
      <c r="AA1922">
        <v>3</v>
      </c>
      <c r="AB1922">
        <v>11</v>
      </c>
      <c r="AC1922">
        <v>0</v>
      </c>
    </row>
    <row r="1923" spans="1:29" ht="16.5" x14ac:dyDescent="0.3">
      <c r="A1923">
        <v>10686</v>
      </c>
      <c r="B1923">
        <v>1965</v>
      </c>
      <c r="C1923" t="s">
        <v>32</v>
      </c>
      <c r="D1923" t="s">
        <v>31</v>
      </c>
      <c r="E1923">
        <v>34230</v>
      </c>
      <c r="F1923">
        <v>1</v>
      </c>
      <c r="G1923">
        <v>1</v>
      </c>
      <c r="H1923" s="1">
        <v>41269</v>
      </c>
      <c r="I1923">
        <v>72</v>
      </c>
      <c r="J1923">
        <v>15</v>
      </c>
      <c r="K1923">
        <v>0</v>
      </c>
      <c r="L1923">
        <v>4</v>
      </c>
      <c r="M1923">
        <v>0</v>
      </c>
      <c r="N1923">
        <v>0</v>
      </c>
      <c r="O1923">
        <v>2</v>
      </c>
      <c r="P1923">
        <v>1</v>
      </c>
      <c r="Q1923">
        <v>1</v>
      </c>
      <c r="R1923">
        <v>0</v>
      </c>
      <c r="S1923">
        <v>2</v>
      </c>
      <c r="T1923">
        <v>7</v>
      </c>
      <c r="U1923">
        <v>0</v>
      </c>
      <c r="V1923">
        <v>0</v>
      </c>
      <c r="W1923">
        <v>0</v>
      </c>
      <c r="X1923">
        <v>0</v>
      </c>
      <c r="Y1923">
        <v>0</v>
      </c>
      <c r="Z1923">
        <v>0</v>
      </c>
      <c r="AA1923">
        <v>3</v>
      </c>
      <c r="AB1923">
        <v>11</v>
      </c>
      <c r="AC1923">
        <v>0</v>
      </c>
    </row>
    <row r="1924" spans="1:29" ht="16.5" x14ac:dyDescent="0.3">
      <c r="A1924">
        <v>2546</v>
      </c>
      <c r="B1924">
        <v>1977</v>
      </c>
      <c r="C1924" t="s">
        <v>37</v>
      </c>
      <c r="D1924" t="s">
        <v>30</v>
      </c>
      <c r="E1924">
        <v>31878</v>
      </c>
      <c r="F1924">
        <v>0</v>
      </c>
      <c r="G1924">
        <v>1</v>
      </c>
      <c r="H1924" s="1">
        <v>41812</v>
      </c>
      <c r="I1924">
        <v>7</v>
      </c>
      <c r="J1924">
        <v>23</v>
      </c>
      <c r="K1924">
        <v>4</v>
      </c>
      <c r="L1924">
        <v>5</v>
      </c>
      <c r="M1924">
        <v>10</v>
      </c>
      <c r="N1924">
        <v>5</v>
      </c>
      <c r="O1924">
        <v>23</v>
      </c>
      <c r="P1924">
        <v>1</v>
      </c>
      <c r="Q1924">
        <v>1</v>
      </c>
      <c r="R1924">
        <v>0</v>
      </c>
      <c r="S1924">
        <v>4</v>
      </c>
      <c r="T1924">
        <v>3</v>
      </c>
      <c r="U1924">
        <v>0</v>
      </c>
      <c r="V1924">
        <v>0</v>
      </c>
      <c r="W1924">
        <v>0</v>
      </c>
      <c r="X1924">
        <v>0</v>
      </c>
      <c r="Y1924">
        <v>0</v>
      </c>
      <c r="Z1924">
        <v>0</v>
      </c>
      <c r="AA1924">
        <v>3</v>
      </c>
      <c r="AB1924">
        <v>11</v>
      </c>
      <c r="AC1924">
        <v>0</v>
      </c>
    </row>
    <row r="1925" spans="1:29" ht="16.5" x14ac:dyDescent="0.3">
      <c r="A1925">
        <v>3283</v>
      </c>
      <c r="B1925">
        <v>1972</v>
      </c>
      <c r="C1925" t="s">
        <v>37</v>
      </c>
      <c r="D1925" t="s">
        <v>33</v>
      </c>
      <c r="E1925">
        <v>70932</v>
      </c>
      <c r="F1925">
        <v>0</v>
      </c>
      <c r="G1925">
        <v>1</v>
      </c>
      <c r="H1925" s="1">
        <v>41658</v>
      </c>
      <c r="I1925">
        <v>57</v>
      </c>
      <c r="J1925">
        <v>200</v>
      </c>
      <c r="K1925">
        <v>193</v>
      </c>
      <c r="L1925">
        <v>100</v>
      </c>
      <c r="M1925">
        <v>46</v>
      </c>
      <c r="N1925">
        <v>185</v>
      </c>
      <c r="O1925">
        <v>185</v>
      </c>
      <c r="P1925">
        <v>2</v>
      </c>
      <c r="Q1925">
        <v>6</v>
      </c>
      <c r="R1925">
        <v>2</v>
      </c>
      <c r="S1925">
        <v>12</v>
      </c>
      <c r="T1925">
        <v>3</v>
      </c>
      <c r="U1925">
        <v>0</v>
      </c>
      <c r="V1925">
        <v>0</v>
      </c>
      <c r="W1925">
        <v>0</v>
      </c>
      <c r="X1925">
        <v>0</v>
      </c>
      <c r="Y1925">
        <v>0</v>
      </c>
      <c r="Z1925">
        <v>0</v>
      </c>
      <c r="AA1925">
        <v>3</v>
      </c>
      <c r="AB1925">
        <v>11</v>
      </c>
      <c r="AC1925">
        <v>0</v>
      </c>
    </row>
    <row r="1926" spans="1:29" ht="16.5" x14ac:dyDescent="0.3">
      <c r="A1926">
        <v>3138</v>
      </c>
      <c r="B1926">
        <v>1956</v>
      </c>
      <c r="C1926" t="s">
        <v>29</v>
      </c>
      <c r="D1926" t="s">
        <v>30</v>
      </c>
      <c r="E1926">
        <v>91249</v>
      </c>
      <c r="F1926">
        <v>0</v>
      </c>
      <c r="G1926">
        <v>0</v>
      </c>
      <c r="H1926" s="1">
        <v>41202</v>
      </c>
      <c r="I1926">
        <v>84</v>
      </c>
      <c r="J1926">
        <v>1324</v>
      </c>
      <c r="K1926">
        <v>27</v>
      </c>
      <c r="L1926">
        <v>119</v>
      </c>
      <c r="M1926">
        <v>71</v>
      </c>
      <c r="N1926">
        <v>108</v>
      </c>
      <c r="O1926">
        <v>27</v>
      </c>
      <c r="P1926">
        <v>0</v>
      </c>
      <c r="Q1926">
        <v>7</v>
      </c>
      <c r="R1926">
        <v>9</v>
      </c>
      <c r="S1926">
        <v>6</v>
      </c>
      <c r="T1926">
        <v>4</v>
      </c>
      <c r="U1926">
        <v>0</v>
      </c>
      <c r="V1926">
        <v>1</v>
      </c>
      <c r="W1926">
        <v>1</v>
      </c>
      <c r="X1926">
        <v>1</v>
      </c>
      <c r="Y1926">
        <v>1</v>
      </c>
      <c r="Z1926">
        <v>0</v>
      </c>
      <c r="AA1926">
        <v>3</v>
      </c>
      <c r="AB1926">
        <v>11</v>
      </c>
      <c r="AC1926">
        <v>1</v>
      </c>
    </row>
    <row r="1927" spans="1:29" ht="16.5" x14ac:dyDescent="0.3">
      <c r="A1927">
        <v>4994</v>
      </c>
      <c r="B1927">
        <v>1943</v>
      </c>
      <c r="C1927" t="s">
        <v>34</v>
      </c>
      <c r="D1927" t="s">
        <v>30</v>
      </c>
      <c r="E1927">
        <v>77598</v>
      </c>
      <c r="F1927">
        <v>0</v>
      </c>
      <c r="G1927">
        <v>0</v>
      </c>
      <c r="H1927" s="1">
        <v>41548</v>
      </c>
      <c r="I1927">
        <v>53</v>
      </c>
      <c r="J1927">
        <v>1193</v>
      </c>
      <c r="K1927">
        <v>33</v>
      </c>
      <c r="L1927">
        <v>281</v>
      </c>
      <c r="M1927">
        <v>129</v>
      </c>
      <c r="N1927">
        <v>66</v>
      </c>
      <c r="O1927">
        <v>33</v>
      </c>
      <c r="P1927">
        <v>1</v>
      </c>
      <c r="Q1927">
        <v>7</v>
      </c>
      <c r="R1927">
        <v>5</v>
      </c>
      <c r="S1927">
        <v>13</v>
      </c>
      <c r="T1927">
        <v>3</v>
      </c>
      <c r="U1927">
        <v>0</v>
      </c>
      <c r="V1927">
        <v>0</v>
      </c>
      <c r="W1927">
        <v>1</v>
      </c>
      <c r="X1927">
        <v>0</v>
      </c>
      <c r="Y1927">
        <v>0</v>
      </c>
      <c r="Z1927">
        <v>0</v>
      </c>
      <c r="AA1927">
        <v>3</v>
      </c>
      <c r="AB1927">
        <v>11</v>
      </c>
      <c r="AC1927">
        <v>0</v>
      </c>
    </row>
    <row r="1928" spans="1:29" ht="16.5" x14ac:dyDescent="0.3">
      <c r="A1928">
        <v>7966</v>
      </c>
      <c r="B1928">
        <v>1959</v>
      </c>
      <c r="C1928" t="s">
        <v>29</v>
      </c>
      <c r="D1928" t="s">
        <v>30</v>
      </c>
      <c r="E1928">
        <v>80982</v>
      </c>
      <c r="F1928">
        <v>1</v>
      </c>
      <c r="G1928">
        <v>1</v>
      </c>
      <c r="H1928" s="1">
        <v>41282</v>
      </c>
      <c r="I1928">
        <v>48</v>
      </c>
      <c r="J1928">
        <v>505</v>
      </c>
      <c r="K1928">
        <v>137</v>
      </c>
      <c r="L1928">
        <v>401</v>
      </c>
      <c r="M1928">
        <v>104</v>
      </c>
      <c r="N1928">
        <v>22</v>
      </c>
      <c r="O1928">
        <v>22</v>
      </c>
      <c r="P1928">
        <v>3</v>
      </c>
      <c r="Q1928">
        <v>11</v>
      </c>
      <c r="R1928">
        <v>5</v>
      </c>
      <c r="S1928">
        <v>11</v>
      </c>
      <c r="T1928">
        <v>5</v>
      </c>
      <c r="U1928">
        <v>0</v>
      </c>
      <c r="V1928">
        <v>0</v>
      </c>
      <c r="W1928">
        <v>0</v>
      </c>
      <c r="X1928">
        <v>0</v>
      </c>
      <c r="Y1928">
        <v>0</v>
      </c>
      <c r="Z1928">
        <v>1</v>
      </c>
      <c r="AA1928">
        <v>3</v>
      </c>
      <c r="AB1928">
        <v>11</v>
      </c>
      <c r="AC1928">
        <v>0</v>
      </c>
    </row>
    <row r="1929" spans="1:29" ht="16.5" x14ac:dyDescent="0.3">
      <c r="A1929">
        <v>3112</v>
      </c>
      <c r="B1929">
        <v>1977</v>
      </c>
      <c r="C1929" t="s">
        <v>34</v>
      </c>
      <c r="D1929" t="s">
        <v>33</v>
      </c>
      <c r="E1929">
        <v>22701</v>
      </c>
      <c r="F1929">
        <v>1</v>
      </c>
      <c r="G1929">
        <v>0</v>
      </c>
      <c r="H1929" s="1">
        <v>41522</v>
      </c>
      <c r="I1929">
        <v>2</v>
      </c>
      <c r="J1929">
        <v>2</v>
      </c>
      <c r="K1929">
        <v>4</v>
      </c>
      <c r="L1929">
        <v>9</v>
      </c>
      <c r="M1929">
        <v>0</v>
      </c>
      <c r="N1929">
        <v>4</v>
      </c>
      <c r="O1929">
        <v>5</v>
      </c>
      <c r="P1929">
        <v>1</v>
      </c>
      <c r="Q1929">
        <v>1</v>
      </c>
      <c r="R1929">
        <v>0</v>
      </c>
      <c r="S1929">
        <v>3</v>
      </c>
      <c r="T1929">
        <v>5</v>
      </c>
      <c r="U1929">
        <v>0</v>
      </c>
      <c r="V1929">
        <v>0</v>
      </c>
      <c r="W1929">
        <v>0</v>
      </c>
      <c r="X1929">
        <v>0</v>
      </c>
      <c r="Y1929">
        <v>0</v>
      </c>
      <c r="Z1929">
        <v>0</v>
      </c>
      <c r="AA1929">
        <v>3</v>
      </c>
      <c r="AB1929">
        <v>11</v>
      </c>
      <c r="AC1929">
        <v>0</v>
      </c>
    </row>
    <row r="1930" spans="1:29" ht="16.5" x14ac:dyDescent="0.3">
      <c r="A1930">
        <v>10872</v>
      </c>
      <c r="B1930">
        <v>1969</v>
      </c>
      <c r="C1930" t="s">
        <v>32</v>
      </c>
      <c r="D1930" t="s">
        <v>33</v>
      </c>
      <c r="E1930">
        <v>55212</v>
      </c>
      <c r="F1930">
        <v>0</v>
      </c>
      <c r="G1930">
        <v>1</v>
      </c>
      <c r="H1930" s="1">
        <v>41236</v>
      </c>
      <c r="I1930">
        <v>65</v>
      </c>
      <c r="J1930">
        <v>1103</v>
      </c>
      <c r="K1930">
        <v>0</v>
      </c>
      <c r="L1930">
        <v>45</v>
      </c>
      <c r="M1930">
        <v>0</v>
      </c>
      <c r="N1930">
        <v>0</v>
      </c>
      <c r="O1930">
        <v>34</v>
      </c>
      <c r="P1930">
        <v>3</v>
      </c>
      <c r="Q1930">
        <v>4</v>
      </c>
      <c r="R1930">
        <v>2</v>
      </c>
      <c r="S1930">
        <v>11</v>
      </c>
      <c r="T1930">
        <v>8</v>
      </c>
      <c r="U1930">
        <v>0</v>
      </c>
      <c r="V1930">
        <v>1</v>
      </c>
      <c r="W1930">
        <v>0</v>
      </c>
      <c r="X1930">
        <v>0</v>
      </c>
      <c r="Y1930">
        <v>1</v>
      </c>
      <c r="Z1930">
        <v>0</v>
      </c>
      <c r="AA1930">
        <v>3</v>
      </c>
      <c r="AB1930">
        <v>11</v>
      </c>
      <c r="AC1930">
        <v>0</v>
      </c>
    </row>
    <row r="1931" spans="1:29" ht="16.5" x14ac:dyDescent="0.3">
      <c r="A1931">
        <v>2181</v>
      </c>
      <c r="B1931">
        <v>1970</v>
      </c>
      <c r="C1931" t="s">
        <v>29</v>
      </c>
      <c r="D1931" t="s">
        <v>33</v>
      </c>
      <c r="E1931">
        <v>70617</v>
      </c>
      <c r="F1931">
        <v>0</v>
      </c>
      <c r="G1931">
        <v>0</v>
      </c>
      <c r="H1931" s="1">
        <v>41448</v>
      </c>
      <c r="I1931">
        <v>45</v>
      </c>
      <c r="J1931">
        <v>353</v>
      </c>
      <c r="K1931">
        <v>61</v>
      </c>
      <c r="L1931">
        <v>753</v>
      </c>
      <c r="M1931">
        <v>40</v>
      </c>
      <c r="N1931">
        <v>46</v>
      </c>
      <c r="O1931">
        <v>27</v>
      </c>
      <c r="P1931">
        <v>1</v>
      </c>
      <c r="Q1931">
        <v>3</v>
      </c>
      <c r="R1931">
        <v>3</v>
      </c>
      <c r="S1931">
        <v>7</v>
      </c>
      <c r="T1931">
        <v>2</v>
      </c>
      <c r="U1931">
        <v>0</v>
      </c>
      <c r="V1931">
        <v>0</v>
      </c>
      <c r="W1931">
        <v>0</v>
      </c>
      <c r="X1931">
        <v>0</v>
      </c>
      <c r="Y1931">
        <v>0</v>
      </c>
      <c r="Z1931">
        <v>0</v>
      </c>
      <c r="AA1931">
        <v>3</v>
      </c>
      <c r="AB1931">
        <v>11</v>
      </c>
      <c r="AC1931">
        <v>0</v>
      </c>
    </row>
    <row r="1932" spans="1:29" ht="16.5" x14ac:dyDescent="0.3">
      <c r="A1932">
        <v>1867</v>
      </c>
      <c r="B1932">
        <v>1957</v>
      </c>
      <c r="C1932" t="s">
        <v>29</v>
      </c>
      <c r="D1932" t="s">
        <v>30</v>
      </c>
      <c r="E1932">
        <v>64849</v>
      </c>
      <c r="F1932">
        <v>0</v>
      </c>
      <c r="G1932">
        <v>0</v>
      </c>
      <c r="H1932" s="1">
        <v>41226</v>
      </c>
      <c r="I1932">
        <v>42</v>
      </c>
      <c r="J1932">
        <v>652</v>
      </c>
      <c r="K1932">
        <v>48</v>
      </c>
      <c r="L1932">
        <v>350</v>
      </c>
      <c r="M1932">
        <v>94</v>
      </c>
      <c r="N1932">
        <v>84</v>
      </c>
      <c r="O1932">
        <v>108</v>
      </c>
      <c r="P1932">
        <v>1</v>
      </c>
      <c r="Q1932">
        <v>9</v>
      </c>
      <c r="R1932">
        <v>3</v>
      </c>
      <c r="S1932">
        <v>6</v>
      </c>
      <c r="T1932">
        <v>5</v>
      </c>
      <c r="U1932">
        <v>0</v>
      </c>
      <c r="V1932">
        <v>0</v>
      </c>
      <c r="W1932">
        <v>0</v>
      </c>
      <c r="X1932">
        <v>0</v>
      </c>
      <c r="Y1932">
        <v>0</v>
      </c>
      <c r="Z1932">
        <v>0</v>
      </c>
      <c r="AA1932">
        <v>3</v>
      </c>
      <c r="AB1932">
        <v>11</v>
      </c>
      <c r="AC1932">
        <v>1</v>
      </c>
    </row>
    <row r="1933" spans="1:29" ht="16.5" x14ac:dyDescent="0.3">
      <c r="A1933">
        <v>1518</v>
      </c>
      <c r="B1933">
        <v>1965</v>
      </c>
      <c r="C1933" t="s">
        <v>34</v>
      </c>
      <c r="D1933" t="s">
        <v>33</v>
      </c>
      <c r="E1933">
        <v>62694</v>
      </c>
      <c r="F1933">
        <v>1</v>
      </c>
      <c r="G1933">
        <v>1</v>
      </c>
      <c r="H1933" s="1">
        <v>41442</v>
      </c>
      <c r="I1933">
        <v>29</v>
      </c>
      <c r="J1933">
        <v>379</v>
      </c>
      <c r="K1933">
        <v>6</v>
      </c>
      <c r="L1933">
        <v>157</v>
      </c>
      <c r="M1933">
        <v>25</v>
      </c>
      <c r="N1933">
        <v>91</v>
      </c>
      <c r="O1933">
        <v>91</v>
      </c>
      <c r="P1933">
        <v>5</v>
      </c>
      <c r="Q1933">
        <v>9</v>
      </c>
      <c r="R1933">
        <v>3</v>
      </c>
      <c r="S1933">
        <v>7</v>
      </c>
      <c r="T1933">
        <v>7</v>
      </c>
      <c r="U1933">
        <v>0</v>
      </c>
      <c r="V1933">
        <v>0</v>
      </c>
      <c r="W1933">
        <v>0</v>
      </c>
      <c r="X1933">
        <v>0</v>
      </c>
      <c r="Y1933">
        <v>0</v>
      </c>
      <c r="Z1933">
        <v>0</v>
      </c>
      <c r="AA1933">
        <v>3</v>
      </c>
      <c r="AB1933">
        <v>11</v>
      </c>
      <c r="AC1933">
        <v>0</v>
      </c>
    </row>
    <row r="1934" spans="1:29" ht="16.5" x14ac:dyDescent="0.3">
      <c r="A1934">
        <v>5734</v>
      </c>
      <c r="B1934">
        <v>1974</v>
      </c>
      <c r="C1934" t="s">
        <v>32</v>
      </c>
      <c r="D1934" t="s">
        <v>33</v>
      </c>
      <c r="E1934">
        <v>61917</v>
      </c>
      <c r="F1934">
        <v>1</v>
      </c>
      <c r="G1934">
        <v>1</v>
      </c>
      <c r="H1934" s="1">
        <v>41598</v>
      </c>
      <c r="I1934">
        <v>83</v>
      </c>
      <c r="J1934">
        <v>46</v>
      </c>
      <c r="K1934">
        <v>4</v>
      </c>
      <c r="L1934">
        <v>36</v>
      </c>
      <c r="M1934">
        <v>2</v>
      </c>
      <c r="N1934">
        <v>2</v>
      </c>
      <c r="O1934">
        <v>1</v>
      </c>
      <c r="P1934">
        <v>1</v>
      </c>
      <c r="Q1934">
        <v>2</v>
      </c>
      <c r="R1934">
        <v>0</v>
      </c>
      <c r="S1934">
        <v>4</v>
      </c>
      <c r="T1934">
        <v>5</v>
      </c>
      <c r="U1934">
        <v>0</v>
      </c>
      <c r="V1934">
        <v>0</v>
      </c>
      <c r="W1934">
        <v>0</v>
      </c>
      <c r="X1934">
        <v>0</v>
      </c>
      <c r="Y1934">
        <v>0</v>
      </c>
      <c r="Z1934">
        <v>0</v>
      </c>
      <c r="AA1934">
        <v>3</v>
      </c>
      <c r="AB1934">
        <v>11</v>
      </c>
      <c r="AC1934">
        <v>0</v>
      </c>
    </row>
    <row r="1935" spans="1:29" ht="16.5" x14ac:dyDescent="0.3">
      <c r="A1935">
        <v>2878</v>
      </c>
      <c r="B1935">
        <v>1947</v>
      </c>
      <c r="C1935" t="s">
        <v>32</v>
      </c>
      <c r="D1935" t="s">
        <v>33</v>
      </c>
      <c r="E1935">
        <v>67472</v>
      </c>
      <c r="F1935">
        <v>0</v>
      </c>
      <c r="G1935">
        <v>1</v>
      </c>
      <c r="H1935" s="1">
        <v>41545</v>
      </c>
      <c r="I1935">
        <v>93</v>
      </c>
      <c r="J1935">
        <v>162</v>
      </c>
      <c r="K1935">
        <v>31</v>
      </c>
      <c r="L1935">
        <v>127</v>
      </c>
      <c r="M1935">
        <v>8</v>
      </c>
      <c r="N1935">
        <v>17</v>
      </c>
      <c r="O1935">
        <v>69</v>
      </c>
      <c r="P1935">
        <v>2</v>
      </c>
      <c r="Q1935">
        <v>4</v>
      </c>
      <c r="R1935">
        <v>2</v>
      </c>
      <c r="S1935">
        <v>7</v>
      </c>
      <c r="T1935">
        <v>3</v>
      </c>
      <c r="U1935">
        <v>0</v>
      </c>
      <c r="V1935">
        <v>0</v>
      </c>
      <c r="W1935">
        <v>0</v>
      </c>
      <c r="X1935">
        <v>0</v>
      </c>
      <c r="Y1935">
        <v>0</v>
      </c>
      <c r="Z1935">
        <v>0</v>
      </c>
      <c r="AA1935">
        <v>3</v>
      </c>
      <c r="AB1935">
        <v>11</v>
      </c>
      <c r="AC1935">
        <v>0</v>
      </c>
    </row>
    <row r="1936" spans="1:29" ht="16.5" x14ac:dyDescent="0.3">
      <c r="A1936">
        <v>1458</v>
      </c>
      <c r="B1936">
        <v>1982</v>
      </c>
      <c r="C1936" t="s">
        <v>34</v>
      </c>
      <c r="D1936" t="s">
        <v>33</v>
      </c>
      <c r="E1936">
        <v>21059</v>
      </c>
      <c r="F1936">
        <v>1</v>
      </c>
      <c r="G1936">
        <v>0</v>
      </c>
      <c r="H1936" s="1">
        <v>41646</v>
      </c>
      <c r="I1936">
        <v>40</v>
      </c>
      <c r="J1936">
        <v>8</v>
      </c>
      <c r="K1936">
        <v>3</v>
      </c>
      <c r="L1936">
        <v>19</v>
      </c>
      <c r="M1936">
        <v>3</v>
      </c>
      <c r="N1936">
        <v>3</v>
      </c>
      <c r="O1936">
        <v>8</v>
      </c>
      <c r="P1936">
        <v>3</v>
      </c>
      <c r="Q1936">
        <v>3</v>
      </c>
      <c r="R1936">
        <v>0</v>
      </c>
      <c r="S1936">
        <v>3</v>
      </c>
      <c r="T1936">
        <v>6</v>
      </c>
      <c r="U1936">
        <v>0</v>
      </c>
      <c r="V1936">
        <v>0</v>
      </c>
      <c r="W1936">
        <v>0</v>
      </c>
      <c r="X1936">
        <v>0</v>
      </c>
      <c r="Y1936">
        <v>0</v>
      </c>
      <c r="Z1936">
        <v>0</v>
      </c>
      <c r="AA1936">
        <v>3</v>
      </c>
      <c r="AB1936">
        <v>11</v>
      </c>
      <c r="AC1936">
        <v>0</v>
      </c>
    </row>
    <row r="1937" spans="1:29" ht="16.5" x14ac:dyDescent="0.3">
      <c r="A1937">
        <v>7007</v>
      </c>
      <c r="B1937">
        <v>1968</v>
      </c>
      <c r="C1937" t="s">
        <v>34</v>
      </c>
      <c r="D1937" t="s">
        <v>33</v>
      </c>
      <c r="E1937">
        <v>29543</v>
      </c>
      <c r="F1937">
        <v>2</v>
      </c>
      <c r="G1937">
        <v>0</v>
      </c>
      <c r="H1937" s="1">
        <v>41730</v>
      </c>
      <c r="I1937">
        <v>47</v>
      </c>
      <c r="J1937">
        <v>17</v>
      </c>
      <c r="K1937">
        <v>3</v>
      </c>
      <c r="L1937">
        <v>18</v>
      </c>
      <c r="M1937">
        <v>3</v>
      </c>
      <c r="N1937">
        <v>4</v>
      </c>
      <c r="O1937">
        <v>18</v>
      </c>
      <c r="P1937">
        <v>2</v>
      </c>
      <c r="Q1937">
        <v>3</v>
      </c>
      <c r="R1937">
        <v>1</v>
      </c>
      <c r="S1937">
        <v>2</v>
      </c>
      <c r="T1937">
        <v>7</v>
      </c>
      <c r="U1937">
        <v>0</v>
      </c>
      <c r="V1937">
        <v>0</v>
      </c>
      <c r="W1937">
        <v>0</v>
      </c>
      <c r="X1937">
        <v>0</v>
      </c>
      <c r="Y1937">
        <v>0</v>
      </c>
      <c r="Z1937">
        <v>0</v>
      </c>
      <c r="AA1937">
        <v>3</v>
      </c>
      <c r="AB1937">
        <v>11</v>
      </c>
      <c r="AC1937">
        <v>0</v>
      </c>
    </row>
    <row r="1938" spans="1:29" ht="16.5" x14ac:dyDescent="0.3">
      <c r="A1938">
        <v>6200</v>
      </c>
      <c r="B1938">
        <v>1951</v>
      </c>
      <c r="C1938" t="s">
        <v>29</v>
      </c>
      <c r="D1938" t="s">
        <v>33</v>
      </c>
      <c r="E1938">
        <v>75903</v>
      </c>
      <c r="F1938">
        <v>0</v>
      </c>
      <c r="G1938">
        <v>1</v>
      </c>
      <c r="H1938" s="1">
        <v>41372</v>
      </c>
      <c r="I1938">
        <v>50</v>
      </c>
      <c r="J1938">
        <v>340</v>
      </c>
      <c r="K1938">
        <v>108</v>
      </c>
      <c r="L1938">
        <v>185</v>
      </c>
      <c r="M1938">
        <v>130</v>
      </c>
      <c r="N1938">
        <v>38</v>
      </c>
      <c r="O1938">
        <v>100</v>
      </c>
      <c r="P1938">
        <v>2</v>
      </c>
      <c r="Q1938">
        <v>6</v>
      </c>
      <c r="R1938">
        <v>6</v>
      </c>
      <c r="S1938">
        <v>9</v>
      </c>
      <c r="T1938">
        <v>3</v>
      </c>
      <c r="U1938">
        <v>0</v>
      </c>
      <c r="V1938">
        <v>0</v>
      </c>
      <c r="W1938">
        <v>0</v>
      </c>
      <c r="X1938">
        <v>0</v>
      </c>
      <c r="Y1938">
        <v>0</v>
      </c>
      <c r="Z1938">
        <v>0</v>
      </c>
      <c r="AA1938">
        <v>3</v>
      </c>
      <c r="AB1938">
        <v>11</v>
      </c>
      <c r="AC1938">
        <v>0</v>
      </c>
    </row>
    <row r="1939" spans="1:29" ht="16.5" x14ac:dyDescent="0.3">
      <c r="A1939">
        <v>1403</v>
      </c>
      <c r="B1939">
        <v>1975</v>
      </c>
      <c r="C1939" t="s">
        <v>37</v>
      </c>
      <c r="D1939" t="s">
        <v>31</v>
      </c>
      <c r="E1939">
        <v>34984</v>
      </c>
      <c r="F1939">
        <v>1</v>
      </c>
      <c r="G1939">
        <v>1</v>
      </c>
      <c r="H1939" s="1">
        <v>41158</v>
      </c>
      <c r="I1939">
        <v>40</v>
      </c>
      <c r="J1939">
        <v>8</v>
      </c>
      <c r="K1939">
        <v>4</v>
      </c>
      <c r="L1939">
        <v>15</v>
      </c>
      <c r="M1939">
        <v>3</v>
      </c>
      <c r="N1939">
        <v>5</v>
      </c>
      <c r="O1939">
        <v>3</v>
      </c>
      <c r="P1939">
        <v>2</v>
      </c>
      <c r="Q1939">
        <v>1</v>
      </c>
      <c r="R1939">
        <v>0</v>
      </c>
      <c r="S1939">
        <v>3</v>
      </c>
      <c r="T1939">
        <v>7</v>
      </c>
      <c r="U1939">
        <v>0</v>
      </c>
      <c r="V1939">
        <v>0</v>
      </c>
      <c r="W1939">
        <v>0</v>
      </c>
      <c r="X1939">
        <v>0</v>
      </c>
      <c r="Y1939">
        <v>0</v>
      </c>
      <c r="Z1939">
        <v>0</v>
      </c>
      <c r="AA1939">
        <v>3</v>
      </c>
      <c r="AB1939">
        <v>11</v>
      </c>
      <c r="AC1939">
        <v>0</v>
      </c>
    </row>
    <row r="1940" spans="1:29" ht="16.5" x14ac:dyDescent="0.3">
      <c r="A1940">
        <v>4827</v>
      </c>
      <c r="B1940">
        <v>1956</v>
      </c>
      <c r="C1940" t="s">
        <v>32</v>
      </c>
      <c r="D1940" t="s">
        <v>30</v>
      </c>
      <c r="E1940">
        <v>54998</v>
      </c>
      <c r="F1940">
        <v>0</v>
      </c>
      <c r="G1940">
        <v>1</v>
      </c>
      <c r="H1940" s="1">
        <v>41343</v>
      </c>
      <c r="I1940">
        <v>3</v>
      </c>
      <c r="J1940">
        <v>154</v>
      </c>
      <c r="K1940">
        <v>22</v>
      </c>
      <c r="L1940">
        <v>202</v>
      </c>
      <c r="M1940">
        <v>39</v>
      </c>
      <c r="N1940">
        <v>30</v>
      </c>
      <c r="O1940">
        <v>8</v>
      </c>
      <c r="P1940">
        <v>5</v>
      </c>
      <c r="Q1940">
        <v>4</v>
      </c>
      <c r="R1940">
        <v>2</v>
      </c>
      <c r="S1940">
        <v>9</v>
      </c>
      <c r="T1940">
        <v>4</v>
      </c>
      <c r="U1940">
        <v>0</v>
      </c>
      <c r="V1940">
        <v>0</v>
      </c>
      <c r="W1940">
        <v>0</v>
      </c>
      <c r="X1940">
        <v>0</v>
      </c>
      <c r="Y1940">
        <v>0</v>
      </c>
      <c r="Z1940">
        <v>0</v>
      </c>
      <c r="AA1940">
        <v>3</v>
      </c>
      <c r="AB1940">
        <v>11</v>
      </c>
      <c r="AC1940">
        <v>1</v>
      </c>
    </row>
    <row r="1941" spans="1:29" ht="16.5" x14ac:dyDescent="0.3">
      <c r="A1941">
        <v>6250</v>
      </c>
      <c r="B1941">
        <v>1949</v>
      </c>
      <c r="C1941" t="s">
        <v>32</v>
      </c>
      <c r="D1941" t="s">
        <v>38</v>
      </c>
      <c r="E1941">
        <v>54356</v>
      </c>
      <c r="F1941">
        <v>0</v>
      </c>
      <c r="G1941">
        <v>1</v>
      </c>
      <c r="H1941" s="1">
        <v>41232</v>
      </c>
      <c r="I1941">
        <v>62</v>
      </c>
      <c r="J1941">
        <v>710</v>
      </c>
      <c r="K1941">
        <v>15</v>
      </c>
      <c r="L1941">
        <v>30</v>
      </c>
      <c r="M1941">
        <v>20</v>
      </c>
      <c r="N1941">
        <v>0</v>
      </c>
      <c r="O1941">
        <v>0</v>
      </c>
      <c r="P1941">
        <v>3</v>
      </c>
      <c r="Q1941">
        <v>11</v>
      </c>
      <c r="R1941">
        <v>2</v>
      </c>
      <c r="S1941">
        <v>8</v>
      </c>
      <c r="T1941">
        <v>8</v>
      </c>
      <c r="U1941">
        <v>0</v>
      </c>
      <c r="V1941">
        <v>0</v>
      </c>
      <c r="W1941">
        <v>0</v>
      </c>
      <c r="X1941">
        <v>0</v>
      </c>
      <c r="Y1941">
        <v>0</v>
      </c>
      <c r="Z1941">
        <v>0</v>
      </c>
      <c r="AA1941">
        <v>3</v>
      </c>
      <c r="AB1941">
        <v>11</v>
      </c>
      <c r="AC1941">
        <v>1</v>
      </c>
    </row>
    <row r="1942" spans="1:29" ht="16.5" x14ac:dyDescent="0.3">
      <c r="A1942">
        <v>9291</v>
      </c>
      <c r="B1942">
        <v>1959</v>
      </c>
      <c r="C1942" t="s">
        <v>34</v>
      </c>
      <c r="D1942" t="s">
        <v>33</v>
      </c>
      <c r="E1942">
        <v>34242</v>
      </c>
      <c r="F1942">
        <v>0</v>
      </c>
      <c r="G1942">
        <v>1</v>
      </c>
      <c r="H1942" s="1">
        <v>41721</v>
      </c>
      <c r="I1942">
        <v>25</v>
      </c>
      <c r="J1942">
        <v>8</v>
      </c>
      <c r="K1942">
        <v>2</v>
      </c>
      <c r="L1942">
        <v>4</v>
      </c>
      <c r="M1942">
        <v>0</v>
      </c>
      <c r="N1942">
        <v>0</v>
      </c>
      <c r="O1942">
        <v>1</v>
      </c>
      <c r="P1942">
        <v>1</v>
      </c>
      <c r="Q1942">
        <v>0</v>
      </c>
      <c r="R1942">
        <v>0</v>
      </c>
      <c r="S1942">
        <v>3</v>
      </c>
      <c r="T1942">
        <v>5</v>
      </c>
      <c r="U1942">
        <v>0</v>
      </c>
      <c r="V1942">
        <v>0</v>
      </c>
      <c r="W1942">
        <v>0</v>
      </c>
      <c r="X1942">
        <v>0</v>
      </c>
      <c r="Y1942">
        <v>0</v>
      </c>
      <c r="Z1942">
        <v>0</v>
      </c>
      <c r="AA1942">
        <v>3</v>
      </c>
      <c r="AB1942">
        <v>11</v>
      </c>
      <c r="AC1942">
        <v>0</v>
      </c>
    </row>
    <row r="1943" spans="1:29" ht="16.5" x14ac:dyDescent="0.3">
      <c r="A1943">
        <v>2478</v>
      </c>
      <c r="B1943">
        <v>1973</v>
      </c>
      <c r="C1943" t="s">
        <v>29</v>
      </c>
      <c r="D1943" t="s">
        <v>33</v>
      </c>
      <c r="E1943">
        <v>25410</v>
      </c>
      <c r="F1943">
        <v>1</v>
      </c>
      <c r="G1943">
        <v>0</v>
      </c>
      <c r="H1943" s="1">
        <v>41517</v>
      </c>
      <c r="I1943">
        <v>48</v>
      </c>
      <c r="J1943">
        <v>2</v>
      </c>
      <c r="K1943">
        <v>2</v>
      </c>
      <c r="L1943">
        <v>4</v>
      </c>
      <c r="M1943">
        <v>13</v>
      </c>
      <c r="N1943">
        <v>13</v>
      </c>
      <c r="O1943">
        <v>4</v>
      </c>
      <c r="P1943">
        <v>1</v>
      </c>
      <c r="Q1943">
        <v>1</v>
      </c>
      <c r="R1943">
        <v>0</v>
      </c>
      <c r="S1943">
        <v>4</v>
      </c>
      <c r="T1943">
        <v>4</v>
      </c>
      <c r="U1943">
        <v>0</v>
      </c>
      <c r="V1943">
        <v>0</v>
      </c>
      <c r="W1943">
        <v>0</v>
      </c>
      <c r="X1943">
        <v>0</v>
      </c>
      <c r="Y1943">
        <v>0</v>
      </c>
      <c r="Z1943">
        <v>0</v>
      </c>
      <c r="AA1943">
        <v>3</v>
      </c>
      <c r="AB1943">
        <v>11</v>
      </c>
      <c r="AC1943">
        <v>0</v>
      </c>
    </row>
    <row r="1944" spans="1:29" ht="16.5" x14ac:dyDescent="0.3">
      <c r="A1944">
        <v>1139</v>
      </c>
      <c r="B1944">
        <v>1984</v>
      </c>
      <c r="C1944" t="s">
        <v>32</v>
      </c>
      <c r="D1944" t="s">
        <v>33</v>
      </c>
      <c r="E1944">
        <v>73356</v>
      </c>
      <c r="F1944">
        <v>0</v>
      </c>
      <c r="G1944">
        <v>0</v>
      </c>
      <c r="H1944" s="1">
        <v>41676</v>
      </c>
      <c r="I1944">
        <v>56</v>
      </c>
      <c r="J1944">
        <v>1050</v>
      </c>
      <c r="K1944">
        <v>14</v>
      </c>
      <c r="L1944">
        <v>322</v>
      </c>
      <c r="M1944">
        <v>0</v>
      </c>
      <c r="N1944">
        <v>14</v>
      </c>
      <c r="O1944">
        <v>112</v>
      </c>
      <c r="P1944">
        <v>1</v>
      </c>
      <c r="Q1944">
        <v>5</v>
      </c>
      <c r="R1944">
        <v>11</v>
      </c>
      <c r="S1944">
        <v>5</v>
      </c>
      <c r="T1944">
        <v>2</v>
      </c>
      <c r="U1944">
        <v>1</v>
      </c>
      <c r="V1944">
        <v>0</v>
      </c>
      <c r="W1944">
        <v>1</v>
      </c>
      <c r="X1944">
        <v>1</v>
      </c>
      <c r="Y1944">
        <v>0</v>
      </c>
      <c r="Z1944">
        <v>0</v>
      </c>
      <c r="AA1944">
        <v>3</v>
      </c>
      <c r="AB1944">
        <v>11</v>
      </c>
      <c r="AC1944">
        <v>1</v>
      </c>
    </row>
    <row r="1945" spans="1:29" ht="16.5" x14ac:dyDescent="0.3">
      <c r="A1945">
        <v>5138</v>
      </c>
      <c r="B1945">
        <v>1950</v>
      </c>
      <c r="C1945" t="s">
        <v>29</v>
      </c>
      <c r="D1945" t="s">
        <v>31</v>
      </c>
      <c r="E1945">
        <v>28320</v>
      </c>
      <c r="F1945">
        <v>0</v>
      </c>
      <c r="G1945">
        <v>1</v>
      </c>
      <c r="H1945" s="1">
        <v>41288</v>
      </c>
      <c r="I1945">
        <v>68</v>
      </c>
      <c r="J1945">
        <v>19</v>
      </c>
      <c r="K1945">
        <v>1</v>
      </c>
      <c r="L1945">
        <v>14</v>
      </c>
      <c r="M1945">
        <v>3</v>
      </c>
      <c r="N1945">
        <v>2</v>
      </c>
      <c r="O1945">
        <v>4</v>
      </c>
      <c r="P1945">
        <v>1</v>
      </c>
      <c r="Q1945">
        <v>1</v>
      </c>
      <c r="R1945">
        <v>0</v>
      </c>
      <c r="S1945">
        <v>3</v>
      </c>
      <c r="T1945">
        <v>8</v>
      </c>
      <c r="U1945">
        <v>0</v>
      </c>
      <c r="V1945">
        <v>0</v>
      </c>
      <c r="W1945">
        <v>0</v>
      </c>
      <c r="X1945">
        <v>0</v>
      </c>
      <c r="Y1945">
        <v>0</v>
      </c>
      <c r="Z1945">
        <v>0</v>
      </c>
      <c r="AA1945">
        <v>3</v>
      </c>
      <c r="AB1945">
        <v>11</v>
      </c>
      <c r="AC1945">
        <v>0</v>
      </c>
    </row>
    <row r="1946" spans="1:29" ht="16.5" x14ac:dyDescent="0.3">
      <c r="A1946">
        <v>5393</v>
      </c>
      <c r="B1946">
        <v>1977</v>
      </c>
      <c r="C1946" t="s">
        <v>29</v>
      </c>
      <c r="D1946" t="s">
        <v>30</v>
      </c>
      <c r="E1946">
        <v>23763</v>
      </c>
      <c r="F1946">
        <v>1</v>
      </c>
      <c r="G1946">
        <v>0</v>
      </c>
      <c r="H1946" s="1">
        <v>41128</v>
      </c>
      <c r="I1946">
        <v>64</v>
      </c>
      <c r="J1946">
        <v>22</v>
      </c>
      <c r="K1946">
        <v>0</v>
      </c>
      <c r="L1946">
        <v>6</v>
      </c>
      <c r="M1946">
        <v>6</v>
      </c>
      <c r="N1946">
        <v>2</v>
      </c>
      <c r="O1946">
        <v>6</v>
      </c>
      <c r="P1946">
        <v>1</v>
      </c>
      <c r="Q1946">
        <v>1</v>
      </c>
      <c r="R1946">
        <v>0</v>
      </c>
      <c r="S1946">
        <v>3</v>
      </c>
      <c r="T1946">
        <v>7</v>
      </c>
      <c r="U1946">
        <v>0</v>
      </c>
      <c r="V1946">
        <v>0</v>
      </c>
      <c r="W1946">
        <v>0</v>
      </c>
      <c r="X1946">
        <v>0</v>
      </c>
      <c r="Y1946">
        <v>0</v>
      </c>
      <c r="Z1946">
        <v>0</v>
      </c>
      <c r="AA1946">
        <v>3</v>
      </c>
      <c r="AB1946">
        <v>11</v>
      </c>
      <c r="AC1946">
        <v>0</v>
      </c>
    </row>
    <row r="1947" spans="1:29" ht="16.5" x14ac:dyDescent="0.3">
      <c r="A1947">
        <v>10413</v>
      </c>
      <c r="B1947">
        <v>1984</v>
      </c>
      <c r="C1947" t="s">
        <v>29</v>
      </c>
      <c r="D1947" t="s">
        <v>33</v>
      </c>
      <c r="E1947">
        <v>72570</v>
      </c>
      <c r="F1947">
        <v>0</v>
      </c>
      <c r="G1947">
        <v>0</v>
      </c>
      <c r="H1947" s="1">
        <v>41754</v>
      </c>
      <c r="I1947">
        <v>67</v>
      </c>
      <c r="J1947">
        <v>274</v>
      </c>
      <c r="K1947">
        <v>83</v>
      </c>
      <c r="L1947">
        <v>216</v>
      </c>
      <c r="M1947">
        <v>151</v>
      </c>
      <c r="N1947">
        <v>141</v>
      </c>
      <c r="O1947">
        <v>224</v>
      </c>
      <c r="P1947">
        <v>1</v>
      </c>
      <c r="Q1947">
        <v>4</v>
      </c>
      <c r="R1947">
        <v>6</v>
      </c>
      <c r="S1947">
        <v>12</v>
      </c>
      <c r="T1947">
        <v>1</v>
      </c>
      <c r="U1947">
        <v>0</v>
      </c>
      <c r="V1947">
        <v>0</v>
      </c>
      <c r="W1947">
        <v>0</v>
      </c>
      <c r="X1947">
        <v>0</v>
      </c>
      <c r="Y1947">
        <v>0</v>
      </c>
      <c r="Z1947">
        <v>0</v>
      </c>
      <c r="AA1947">
        <v>3</v>
      </c>
      <c r="AB1947">
        <v>11</v>
      </c>
      <c r="AC1947">
        <v>0</v>
      </c>
    </row>
    <row r="1948" spans="1:29" ht="16.5" x14ac:dyDescent="0.3">
      <c r="A1948">
        <v>5015</v>
      </c>
      <c r="B1948">
        <v>1976</v>
      </c>
      <c r="C1948" t="s">
        <v>34</v>
      </c>
      <c r="D1948" t="s">
        <v>33</v>
      </c>
      <c r="E1948">
        <v>34529</v>
      </c>
      <c r="F1948">
        <v>1</v>
      </c>
      <c r="G1948">
        <v>0</v>
      </c>
      <c r="H1948" s="1">
        <v>41166</v>
      </c>
      <c r="I1948">
        <v>94</v>
      </c>
      <c r="J1948">
        <v>68</v>
      </c>
      <c r="K1948">
        <v>6</v>
      </c>
      <c r="L1948">
        <v>38</v>
      </c>
      <c r="M1948">
        <v>3</v>
      </c>
      <c r="N1948">
        <v>6</v>
      </c>
      <c r="O1948">
        <v>41</v>
      </c>
      <c r="P1948">
        <v>2</v>
      </c>
      <c r="Q1948">
        <v>2</v>
      </c>
      <c r="R1948">
        <v>2</v>
      </c>
      <c r="S1948">
        <v>3</v>
      </c>
      <c r="T1948">
        <v>7</v>
      </c>
      <c r="U1948">
        <v>0</v>
      </c>
      <c r="V1948">
        <v>0</v>
      </c>
      <c r="W1948">
        <v>0</v>
      </c>
      <c r="X1948">
        <v>0</v>
      </c>
      <c r="Y1948">
        <v>0</v>
      </c>
      <c r="Z1948">
        <v>0</v>
      </c>
      <c r="AA1948">
        <v>3</v>
      </c>
      <c r="AB1948">
        <v>11</v>
      </c>
      <c r="AC1948">
        <v>0</v>
      </c>
    </row>
    <row r="1949" spans="1:29" ht="16.5" x14ac:dyDescent="0.3">
      <c r="A1949">
        <v>10868</v>
      </c>
      <c r="B1949">
        <v>1951</v>
      </c>
      <c r="C1949" t="s">
        <v>29</v>
      </c>
      <c r="D1949" t="s">
        <v>38</v>
      </c>
      <c r="E1949">
        <v>70792</v>
      </c>
      <c r="F1949">
        <v>0</v>
      </c>
      <c r="G1949">
        <v>0</v>
      </c>
      <c r="H1949" s="1">
        <v>41311</v>
      </c>
      <c r="I1949">
        <v>82</v>
      </c>
      <c r="J1949">
        <v>344</v>
      </c>
      <c r="K1949">
        <v>45</v>
      </c>
      <c r="L1949">
        <v>654</v>
      </c>
      <c r="M1949">
        <v>104</v>
      </c>
      <c r="N1949">
        <v>11</v>
      </c>
      <c r="O1949">
        <v>114</v>
      </c>
      <c r="P1949">
        <v>2</v>
      </c>
      <c r="Q1949">
        <v>3</v>
      </c>
      <c r="R1949">
        <v>4</v>
      </c>
      <c r="S1949">
        <v>10</v>
      </c>
      <c r="T1949">
        <v>3</v>
      </c>
      <c r="U1949">
        <v>0</v>
      </c>
      <c r="V1949">
        <v>0</v>
      </c>
      <c r="W1949">
        <v>0</v>
      </c>
      <c r="X1949">
        <v>0</v>
      </c>
      <c r="Y1949">
        <v>0</v>
      </c>
      <c r="Z1949">
        <v>0</v>
      </c>
      <c r="AA1949">
        <v>3</v>
      </c>
      <c r="AB1949">
        <v>11</v>
      </c>
      <c r="AC1949">
        <v>0</v>
      </c>
    </row>
    <row r="1950" spans="1:29" ht="16.5" x14ac:dyDescent="0.3">
      <c r="A1950">
        <v>10676</v>
      </c>
      <c r="B1950">
        <v>1982</v>
      </c>
      <c r="C1950" t="s">
        <v>29</v>
      </c>
      <c r="D1950" t="s">
        <v>33</v>
      </c>
      <c r="E1950">
        <v>63211</v>
      </c>
      <c r="F1950">
        <v>0</v>
      </c>
      <c r="G1950">
        <v>0</v>
      </c>
      <c r="H1950" s="1">
        <v>41215</v>
      </c>
      <c r="I1950">
        <v>3</v>
      </c>
      <c r="J1950">
        <v>145</v>
      </c>
      <c r="K1950">
        <v>193</v>
      </c>
      <c r="L1950">
        <v>459</v>
      </c>
      <c r="M1950">
        <v>205</v>
      </c>
      <c r="N1950">
        <v>26</v>
      </c>
      <c r="O1950">
        <v>145</v>
      </c>
      <c r="P1950">
        <v>2</v>
      </c>
      <c r="Q1950">
        <v>3</v>
      </c>
      <c r="R1950">
        <v>8</v>
      </c>
      <c r="S1950">
        <v>7</v>
      </c>
      <c r="T1950">
        <v>2</v>
      </c>
      <c r="U1950">
        <v>0</v>
      </c>
      <c r="V1950">
        <v>0</v>
      </c>
      <c r="W1950">
        <v>0</v>
      </c>
      <c r="X1950">
        <v>0</v>
      </c>
      <c r="Y1950">
        <v>0</v>
      </c>
      <c r="Z1950">
        <v>0</v>
      </c>
      <c r="AA1950">
        <v>3</v>
      </c>
      <c r="AB1950">
        <v>11</v>
      </c>
      <c r="AC1950">
        <v>1</v>
      </c>
    </row>
    <row r="1951" spans="1:29" ht="16.5" x14ac:dyDescent="0.3">
      <c r="A1951">
        <v>2495</v>
      </c>
      <c r="B1951">
        <v>1974</v>
      </c>
      <c r="C1951" t="s">
        <v>34</v>
      </c>
      <c r="D1951" t="s">
        <v>33</v>
      </c>
      <c r="E1951">
        <v>83891</v>
      </c>
      <c r="F1951">
        <v>0</v>
      </c>
      <c r="G1951">
        <v>1</v>
      </c>
      <c r="H1951" s="1">
        <v>41810</v>
      </c>
      <c r="I1951">
        <v>24</v>
      </c>
      <c r="J1951">
        <v>217</v>
      </c>
      <c r="K1951">
        <v>38</v>
      </c>
      <c r="L1951">
        <v>350</v>
      </c>
      <c r="M1951">
        <v>111</v>
      </c>
      <c r="N1951">
        <v>85</v>
      </c>
      <c r="O1951">
        <v>15</v>
      </c>
      <c r="P1951">
        <v>1</v>
      </c>
      <c r="Q1951">
        <v>4</v>
      </c>
      <c r="R1951">
        <v>7</v>
      </c>
      <c r="S1951">
        <v>10</v>
      </c>
      <c r="T1951">
        <v>1</v>
      </c>
      <c r="U1951">
        <v>0</v>
      </c>
      <c r="V1951">
        <v>0</v>
      </c>
      <c r="W1951">
        <v>0</v>
      </c>
      <c r="X1951">
        <v>0</v>
      </c>
      <c r="Y1951">
        <v>0</v>
      </c>
      <c r="Z1951">
        <v>0</v>
      </c>
      <c r="AA1951">
        <v>3</v>
      </c>
      <c r="AB1951">
        <v>11</v>
      </c>
      <c r="AC1951">
        <v>0</v>
      </c>
    </row>
    <row r="1952" spans="1:29" ht="16.5" x14ac:dyDescent="0.3">
      <c r="A1952">
        <v>7842</v>
      </c>
      <c r="B1952">
        <v>1968</v>
      </c>
      <c r="C1952" t="s">
        <v>29</v>
      </c>
      <c r="D1952" t="s">
        <v>30</v>
      </c>
      <c r="E1952">
        <v>36065</v>
      </c>
      <c r="F1952">
        <v>1</v>
      </c>
      <c r="G1952">
        <v>1</v>
      </c>
      <c r="H1952" s="1">
        <v>41364</v>
      </c>
      <c r="I1952">
        <v>54</v>
      </c>
      <c r="J1952">
        <v>18</v>
      </c>
      <c r="K1952">
        <v>7</v>
      </c>
      <c r="L1952">
        <v>34</v>
      </c>
      <c r="M1952">
        <v>10</v>
      </c>
      <c r="N1952">
        <v>2</v>
      </c>
      <c r="O1952">
        <v>3</v>
      </c>
      <c r="P1952">
        <v>3</v>
      </c>
      <c r="Q1952">
        <v>3</v>
      </c>
      <c r="R1952">
        <v>0</v>
      </c>
      <c r="S1952">
        <v>3</v>
      </c>
      <c r="T1952">
        <v>8</v>
      </c>
      <c r="U1952">
        <v>0</v>
      </c>
      <c r="V1952">
        <v>0</v>
      </c>
      <c r="W1952">
        <v>0</v>
      </c>
      <c r="X1952">
        <v>0</v>
      </c>
      <c r="Y1952">
        <v>0</v>
      </c>
      <c r="Z1952">
        <v>0</v>
      </c>
      <c r="AA1952">
        <v>3</v>
      </c>
      <c r="AB1952">
        <v>11</v>
      </c>
      <c r="AC1952">
        <v>0</v>
      </c>
    </row>
    <row r="1953" spans="1:29" ht="16.5" x14ac:dyDescent="0.3">
      <c r="A1953">
        <v>9955</v>
      </c>
      <c r="B1953">
        <v>1954</v>
      </c>
      <c r="C1953" t="s">
        <v>29</v>
      </c>
      <c r="D1953" t="s">
        <v>31</v>
      </c>
      <c r="E1953">
        <v>39898</v>
      </c>
      <c r="F1953">
        <v>0</v>
      </c>
      <c r="G1953">
        <v>1</v>
      </c>
      <c r="H1953" s="1">
        <v>41317</v>
      </c>
      <c r="I1953">
        <v>20</v>
      </c>
      <c r="J1953">
        <v>69</v>
      </c>
      <c r="K1953">
        <v>8</v>
      </c>
      <c r="L1953">
        <v>26</v>
      </c>
      <c r="M1953">
        <v>12</v>
      </c>
      <c r="N1953">
        <v>7</v>
      </c>
      <c r="O1953">
        <v>12</v>
      </c>
      <c r="P1953">
        <v>2</v>
      </c>
      <c r="Q1953">
        <v>3</v>
      </c>
      <c r="R1953">
        <v>0</v>
      </c>
      <c r="S1953">
        <v>4</v>
      </c>
      <c r="T1953">
        <v>7</v>
      </c>
      <c r="U1953">
        <v>0</v>
      </c>
      <c r="V1953">
        <v>0</v>
      </c>
      <c r="W1953">
        <v>0</v>
      </c>
      <c r="X1953">
        <v>0</v>
      </c>
      <c r="Y1953">
        <v>0</v>
      </c>
      <c r="Z1953">
        <v>0</v>
      </c>
      <c r="AA1953">
        <v>3</v>
      </c>
      <c r="AB1953">
        <v>11</v>
      </c>
      <c r="AC1953">
        <v>0</v>
      </c>
    </row>
    <row r="1954" spans="1:29" ht="16.5" x14ac:dyDescent="0.3">
      <c r="A1954">
        <v>6663</v>
      </c>
      <c r="B1954">
        <v>1940</v>
      </c>
      <c r="C1954" t="s">
        <v>32</v>
      </c>
      <c r="D1954" t="s">
        <v>30</v>
      </c>
      <c r="E1954">
        <v>51141</v>
      </c>
      <c r="F1954">
        <v>0</v>
      </c>
      <c r="G1954">
        <v>0</v>
      </c>
      <c r="H1954" s="1">
        <v>41463</v>
      </c>
      <c r="I1954">
        <v>96</v>
      </c>
      <c r="J1954">
        <v>144</v>
      </c>
      <c r="K1954">
        <v>0</v>
      </c>
      <c r="L1954">
        <v>7</v>
      </c>
      <c r="M1954">
        <v>0</v>
      </c>
      <c r="N1954">
        <v>0</v>
      </c>
      <c r="O1954">
        <v>6</v>
      </c>
      <c r="P1954">
        <v>1</v>
      </c>
      <c r="Q1954">
        <v>3</v>
      </c>
      <c r="R1954">
        <v>1</v>
      </c>
      <c r="S1954">
        <v>4</v>
      </c>
      <c r="T1954">
        <v>5</v>
      </c>
      <c r="U1954">
        <v>0</v>
      </c>
      <c r="V1954">
        <v>0</v>
      </c>
      <c r="W1954">
        <v>0</v>
      </c>
      <c r="X1954">
        <v>0</v>
      </c>
      <c r="Y1954">
        <v>0</v>
      </c>
      <c r="Z1954">
        <v>0</v>
      </c>
      <c r="AA1954">
        <v>3</v>
      </c>
      <c r="AB1954">
        <v>11</v>
      </c>
      <c r="AC1954">
        <v>0</v>
      </c>
    </row>
    <row r="1955" spans="1:29" ht="16.5" x14ac:dyDescent="0.3">
      <c r="A1955">
        <v>2162</v>
      </c>
      <c r="B1955">
        <v>1976</v>
      </c>
      <c r="C1955" t="s">
        <v>29</v>
      </c>
      <c r="D1955" t="s">
        <v>33</v>
      </c>
      <c r="E1955">
        <v>56939</v>
      </c>
      <c r="F1955">
        <v>0</v>
      </c>
      <c r="G1955">
        <v>1</v>
      </c>
      <c r="H1955" s="1">
        <v>41535</v>
      </c>
      <c r="I1955">
        <v>19</v>
      </c>
      <c r="J1955">
        <v>256</v>
      </c>
      <c r="K1955">
        <v>34</v>
      </c>
      <c r="L1955">
        <v>103</v>
      </c>
      <c r="M1955">
        <v>90</v>
      </c>
      <c r="N1955">
        <v>29</v>
      </c>
      <c r="O1955">
        <v>49</v>
      </c>
      <c r="P1955">
        <v>2</v>
      </c>
      <c r="Q1955">
        <v>3</v>
      </c>
      <c r="R1955">
        <v>3</v>
      </c>
      <c r="S1955">
        <v>10</v>
      </c>
      <c r="T1955">
        <v>3</v>
      </c>
      <c r="U1955">
        <v>0</v>
      </c>
      <c r="V1955">
        <v>0</v>
      </c>
      <c r="W1955">
        <v>0</v>
      </c>
      <c r="X1955">
        <v>0</v>
      </c>
      <c r="Y1955">
        <v>0</v>
      </c>
      <c r="Z1955">
        <v>0</v>
      </c>
      <c r="AA1955">
        <v>3</v>
      </c>
      <c r="AB1955">
        <v>11</v>
      </c>
      <c r="AC1955">
        <v>0</v>
      </c>
    </row>
    <row r="1956" spans="1:29" ht="16.5" x14ac:dyDescent="0.3">
      <c r="A1956">
        <v>3434</v>
      </c>
      <c r="B1956">
        <v>1951</v>
      </c>
      <c r="C1956" t="s">
        <v>29</v>
      </c>
      <c r="D1956" t="s">
        <v>30</v>
      </c>
      <c r="E1956">
        <v>80872</v>
      </c>
      <c r="F1956">
        <v>0</v>
      </c>
      <c r="G1956">
        <v>0</v>
      </c>
      <c r="H1956" s="1">
        <v>41771</v>
      </c>
      <c r="I1956">
        <v>60</v>
      </c>
      <c r="J1956">
        <v>483</v>
      </c>
      <c r="K1956">
        <v>72</v>
      </c>
      <c r="L1956">
        <v>567</v>
      </c>
      <c r="M1956">
        <v>94</v>
      </c>
      <c r="N1956">
        <v>12</v>
      </c>
      <c r="O1956">
        <v>108</v>
      </c>
      <c r="P1956">
        <v>1</v>
      </c>
      <c r="Q1956">
        <v>4</v>
      </c>
      <c r="R1956">
        <v>4</v>
      </c>
      <c r="S1956">
        <v>10</v>
      </c>
      <c r="T1956">
        <v>1</v>
      </c>
      <c r="U1956">
        <v>0</v>
      </c>
      <c r="V1956">
        <v>0</v>
      </c>
      <c r="W1956">
        <v>0</v>
      </c>
      <c r="X1956">
        <v>0</v>
      </c>
      <c r="Y1956">
        <v>0</v>
      </c>
      <c r="Z1956">
        <v>0</v>
      </c>
      <c r="AA1956">
        <v>3</v>
      </c>
      <c r="AB1956">
        <v>11</v>
      </c>
      <c r="AC1956">
        <v>0</v>
      </c>
    </row>
    <row r="1957" spans="1:29" ht="16.5" x14ac:dyDescent="0.3">
      <c r="A1957">
        <v>7919</v>
      </c>
      <c r="B1957">
        <v>1976</v>
      </c>
      <c r="C1957" t="s">
        <v>32</v>
      </c>
      <c r="D1957" t="s">
        <v>31</v>
      </c>
      <c r="E1957">
        <v>72335</v>
      </c>
      <c r="F1957">
        <v>0</v>
      </c>
      <c r="G1957">
        <v>0</v>
      </c>
      <c r="H1957" s="1">
        <v>41134</v>
      </c>
      <c r="I1957">
        <v>2</v>
      </c>
      <c r="J1957">
        <v>1285</v>
      </c>
      <c r="K1957">
        <v>105</v>
      </c>
      <c r="L1957">
        <v>653</v>
      </c>
      <c r="M1957">
        <v>28</v>
      </c>
      <c r="N1957">
        <v>21</v>
      </c>
      <c r="O1957">
        <v>0</v>
      </c>
      <c r="P1957">
        <v>1</v>
      </c>
      <c r="Q1957">
        <v>10</v>
      </c>
      <c r="R1957">
        <v>4</v>
      </c>
      <c r="S1957">
        <v>8</v>
      </c>
      <c r="T1957">
        <v>8</v>
      </c>
      <c r="U1957">
        <v>0</v>
      </c>
      <c r="V1957">
        <v>0</v>
      </c>
      <c r="W1957">
        <v>0</v>
      </c>
      <c r="X1957">
        <v>0</v>
      </c>
      <c r="Y1957">
        <v>0</v>
      </c>
      <c r="Z1957">
        <v>0</v>
      </c>
      <c r="AA1957">
        <v>3</v>
      </c>
      <c r="AB1957">
        <v>11</v>
      </c>
      <c r="AC1957">
        <v>1</v>
      </c>
    </row>
    <row r="1958" spans="1:29" ht="16.5" x14ac:dyDescent="0.3">
      <c r="A1958">
        <v>5626</v>
      </c>
      <c r="B1958">
        <v>1964</v>
      </c>
      <c r="C1958" t="s">
        <v>32</v>
      </c>
      <c r="D1958" t="s">
        <v>30</v>
      </c>
      <c r="E1958">
        <v>61798</v>
      </c>
      <c r="F1958">
        <v>0</v>
      </c>
      <c r="G1958">
        <v>0</v>
      </c>
      <c r="H1958" s="1">
        <v>41601</v>
      </c>
      <c r="I1958">
        <v>13</v>
      </c>
      <c r="J1958">
        <v>338</v>
      </c>
      <c r="K1958">
        <v>4</v>
      </c>
      <c r="L1958">
        <v>89</v>
      </c>
      <c r="M1958">
        <v>11</v>
      </c>
      <c r="N1958">
        <v>8</v>
      </c>
      <c r="O1958">
        <v>13</v>
      </c>
      <c r="P1958">
        <v>1</v>
      </c>
      <c r="Q1958">
        <v>4</v>
      </c>
      <c r="R1958">
        <v>2</v>
      </c>
      <c r="S1958">
        <v>9</v>
      </c>
      <c r="T1958">
        <v>4</v>
      </c>
      <c r="U1958">
        <v>0</v>
      </c>
      <c r="V1958">
        <v>0</v>
      </c>
      <c r="W1958">
        <v>0</v>
      </c>
      <c r="X1958">
        <v>0</v>
      </c>
      <c r="Y1958">
        <v>0</v>
      </c>
      <c r="Z1958">
        <v>0</v>
      </c>
      <c r="AA1958">
        <v>3</v>
      </c>
      <c r="AB1958">
        <v>11</v>
      </c>
      <c r="AC1958">
        <v>0</v>
      </c>
    </row>
    <row r="1959" spans="1:29" ht="16.5" x14ac:dyDescent="0.3">
      <c r="A1959">
        <v>6428</v>
      </c>
      <c r="B1959">
        <v>1950</v>
      </c>
      <c r="C1959" t="s">
        <v>32</v>
      </c>
      <c r="D1959" t="s">
        <v>38</v>
      </c>
      <c r="E1959">
        <v>76842</v>
      </c>
      <c r="F1959">
        <v>0</v>
      </c>
      <c r="G1959">
        <v>0</v>
      </c>
      <c r="H1959" s="1">
        <v>41762</v>
      </c>
      <c r="I1959">
        <v>37</v>
      </c>
      <c r="J1959">
        <v>605</v>
      </c>
      <c r="K1959">
        <v>10</v>
      </c>
      <c r="L1959">
        <v>345</v>
      </c>
      <c r="M1959">
        <v>84</v>
      </c>
      <c r="N1959">
        <v>54</v>
      </c>
      <c r="O1959">
        <v>32</v>
      </c>
      <c r="P1959">
        <v>1</v>
      </c>
      <c r="Q1959">
        <v>1</v>
      </c>
      <c r="R1959">
        <v>8</v>
      </c>
      <c r="S1959">
        <v>7</v>
      </c>
      <c r="T1959">
        <v>0</v>
      </c>
      <c r="U1959">
        <v>0</v>
      </c>
      <c r="V1959">
        <v>0</v>
      </c>
      <c r="W1959">
        <v>0</v>
      </c>
      <c r="X1959">
        <v>0</v>
      </c>
      <c r="Y1959">
        <v>0</v>
      </c>
      <c r="Z1959">
        <v>0</v>
      </c>
      <c r="AA1959">
        <v>3</v>
      </c>
      <c r="AB1959">
        <v>11</v>
      </c>
      <c r="AC1959">
        <v>0</v>
      </c>
    </row>
    <row r="1960" spans="1:29" ht="16.5" x14ac:dyDescent="0.3">
      <c r="A1960">
        <v>8514</v>
      </c>
      <c r="B1960">
        <v>1976</v>
      </c>
      <c r="C1960" t="s">
        <v>29</v>
      </c>
      <c r="D1960" t="s">
        <v>31</v>
      </c>
      <c r="E1960">
        <v>29478</v>
      </c>
      <c r="F1960">
        <v>1</v>
      </c>
      <c r="G1960">
        <v>0</v>
      </c>
      <c r="H1960" s="1">
        <v>41656</v>
      </c>
      <c r="I1960">
        <v>59</v>
      </c>
      <c r="J1960">
        <v>8</v>
      </c>
      <c r="K1960">
        <v>0</v>
      </c>
      <c r="L1960">
        <v>7</v>
      </c>
      <c r="M1960">
        <v>3</v>
      </c>
      <c r="N1960">
        <v>1</v>
      </c>
      <c r="O1960">
        <v>1</v>
      </c>
      <c r="P1960">
        <v>1</v>
      </c>
      <c r="Q1960">
        <v>1</v>
      </c>
      <c r="R1960">
        <v>0</v>
      </c>
      <c r="S1960">
        <v>3</v>
      </c>
      <c r="T1960">
        <v>6</v>
      </c>
      <c r="U1960">
        <v>0</v>
      </c>
      <c r="V1960">
        <v>0</v>
      </c>
      <c r="W1960">
        <v>0</v>
      </c>
      <c r="X1960">
        <v>0</v>
      </c>
      <c r="Y1960">
        <v>0</v>
      </c>
      <c r="Z1960">
        <v>0</v>
      </c>
      <c r="AA1960">
        <v>3</v>
      </c>
      <c r="AB1960">
        <v>11</v>
      </c>
      <c r="AC1960">
        <v>0</v>
      </c>
    </row>
    <row r="1961" spans="1:29" ht="16.5" x14ac:dyDescent="0.3">
      <c r="A1961">
        <v>10448</v>
      </c>
      <c r="B1961">
        <v>1956</v>
      </c>
      <c r="C1961" t="s">
        <v>29</v>
      </c>
      <c r="D1961" t="s">
        <v>30</v>
      </c>
      <c r="E1961">
        <v>46998</v>
      </c>
      <c r="F1961">
        <v>0</v>
      </c>
      <c r="G1961">
        <v>1</v>
      </c>
      <c r="H1961" s="1">
        <v>41204</v>
      </c>
      <c r="I1961">
        <v>55</v>
      </c>
      <c r="J1961">
        <v>172</v>
      </c>
      <c r="K1961">
        <v>41</v>
      </c>
      <c r="L1961">
        <v>86</v>
      </c>
      <c r="M1961">
        <v>45</v>
      </c>
      <c r="N1961">
        <v>6</v>
      </c>
      <c r="O1961">
        <v>27</v>
      </c>
      <c r="P1961">
        <v>5</v>
      </c>
      <c r="Q1961">
        <v>5</v>
      </c>
      <c r="R1961">
        <v>3</v>
      </c>
      <c r="S1961">
        <v>5</v>
      </c>
      <c r="T1961">
        <v>7</v>
      </c>
      <c r="U1961">
        <v>1</v>
      </c>
      <c r="V1961">
        <v>0</v>
      </c>
      <c r="W1961">
        <v>0</v>
      </c>
      <c r="X1961">
        <v>0</v>
      </c>
      <c r="Y1961">
        <v>0</v>
      </c>
      <c r="Z1961">
        <v>0</v>
      </c>
      <c r="AA1961">
        <v>3</v>
      </c>
      <c r="AB1961">
        <v>11</v>
      </c>
      <c r="AC1961">
        <v>0</v>
      </c>
    </row>
    <row r="1962" spans="1:29" ht="16.5" x14ac:dyDescent="0.3">
      <c r="A1962">
        <v>2109</v>
      </c>
      <c r="B1962">
        <v>1990</v>
      </c>
      <c r="C1962" t="s">
        <v>29</v>
      </c>
      <c r="D1962" t="s">
        <v>30</v>
      </c>
      <c r="E1962">
        <v>96843</v>
      </c>
      <c r="F1962">
        <v>0</v>
      </c>
      <c r="G1962">
        <v>0</v>
      </c>
      <c r="H1962" s="1">
        <v>41387</v>
      </c>
      <c r="I1962">
        <v>60</v>
      </c>
      <c r="J1962">
        <v>448</v>
      </c>
      <c r="K1962">
        <v>71</v>
      </c>
      <c r="L1962">
        <v>951</v>
      </c>
      <c r="M1962">
        <v>40</v>
      </c>
      <c r="N1962">
        <v>17</v>
      </c>
      <c r="O1962">
        <v>17</v>
      </c>
      <c r="P1962">
        <v>1</v>
      </c>
      <c r="Q1962">
        <v>6</v>
      </c>
      <c r="R1962">
        <v>11</v>
      </c>
      <c r="S1962">
        <v>10</v>
      </c>
      <c r="T1962">
        <v>2</v>
      </c>
      <c r="U1962">
        <v>0</v>
      </c>
      <c r="V1962">
        <v>0</v>
      </c>
      <c r="W1962">
        <v>1</v>
      </c>
      <c r="X1962">
        <v>0</v>
      </c>
      <c r="Y1962">
        <v>0</v>
      </c>
      <c r="Z1962">
        <v>0</v>
      </c>
      <c r="AA1962">
        <v>3</v>
      </c>
      <c r="AB1962">
        <v>11</v>
      </c>
      <c r="AC1962">
        <v>1</v>
      </c>
    </row>
    <row r="1963" spans="1:29" ht="16.5" x14ac:dyDescent="0.3">
      <c r="A1963">
        <v>7530</v>
      </c>
      <c r="B1963">
        <v>1950</v>
      </c>
      <c r="C1963" t="s">
        <v>32</v>
      </c>
      <c r="D1963" t="s">
        <v>38</v>
      </c>
      <c r="E1963">
        <v>56551</v>
      </c>
      <c r="F1963">
        <v>1</v>
      </c>
      <c r="G1963">
        <v>1</v>
      </c>
      <c r="H1963" s="1">
        <v>41766</v>
      </c>
      <c r="I1963">
        <v>48</v>
      </c>
      <c r="J1963">
        <v>67</v>
      </c>
      <c r="K1963">
        <v>4</v>
      </c>
      <c r="L1963">
        <v>32</v>
      </c>
      <c r="M1963">
        <v>17</v>
      </c>
      <c r="N1963">
        <v>2</v>
      </c>
      <c r="O1963">
        <v>16</v>
      </c>
      <c r="P1963">
        <v>3</v>
      </c>
      <c r="Q1963">
        <v>2</v>
      </c>
      <c r="R1963">
        <v>1</v>
      </c>
      <c r="S1963">
        <v>4</v>
      </c>
      <c r="T1963">
        <v>4</v>
      </c>
      <c r="U1963">
        <v>0</v>
      </c>
      <c r="V1963">
        <v>0</v>
      </c>
      <c r="W1963">
        <v>0</v>
      </c>
      <c r="X1963">
        <v>0</v>
      </c>
      <c r="Y1963">
        <v>0</v>
      </c>
      <c r="Z1963">
        <v>0</v>
      </c>
      <c r="AA1963">
        <v>3</v>
      </c>
      <c r="AB1963">
        <v>11</v>
      </c>
      <c r="AC1963">
        <v>0</v>
      </c>
    </row>
    <row r="1964" spans="1:29" ht="16.5" x14ac:dyDescent="0.3">
      <c r="A1964">
        <v>8925</v>
      </c>
      <c r="B1964">
        <v>1965</v>
      </c>
      <c r="C1964" t="s">
        <v>34</v>
      </c>
      <c r="D1964" t="s">
        <v>33</v>
      </c>
      <c r="E1964">
        <v>70053</v>
      </c>
      <c r="F1964">
        <v>0</v>
      </c>
      <c r="G1964">
        <v>1</v>
      </c>
      <c r="H1964" s="1">
        <v>41458</v>
      </c>
      <c r="I1964">
        <v>38</v>
      </c>
      <c r="J1964">
        <v>512</v>
      </c>
      <c r="K1964">
        <v>53</v>
      </c>
      <c r="L1964">
        <v>98</v>
      </c>
      <c r="M1964">
        <v>81</v>
      </c>
      <c r="N1964">
        <v>179</v>
      </c>
      <c r="O1964">
        <v>89</v>
      </c>
      <c r="P1964">
        <v>3</v>
      </c>
      <c r="Q1964">
        <v>8</v>
      </c>
      <c r="R1964">
        <v>5</v>
      </c>
      <c r="S1964">
        <v>10</v>
      </c>
      <c r="T1964">
        <v>5</v>
      </c>
      <c r="U1964">
        <v>0</v>
      </c>
      <c r="V1964">
        <v>0</v>
      </c>
      <c r="W1964">
        <v>0</v>
      </c>
      <c r="X1964">
        <v>0</v>
      </c>
      <c r="Y1964">
        <v>0</v>
      </c>
      <c r="Z1964">
        <v>0</v>
      </c>
      <c r="AA1964">
        <v>3</v>
      </c>
      <c r="AB1964">
        <v>11</v>
      </c>
      <c r="AC1964">
        <v>0</v>
      </c>
    </row>
    <row r="1965" spans="1:29" ht="16.5" x14ac:dyDescent="0.3">
      <c r="A1965">
        <v>3009</v>
      </c>
      <c r="B1965">
        <v>1962</v>
      </c>
      <c r="C1965" t="s">
        <v>32</v>
      </c>
      <c r="D1965" t="s">
        <v>38</v>
      </c>
      <c r="E1965">
        <v>71670</v>
      </c>
      <c r="F1965">
        <v>0</v>
      </c>
      <c r="G1965">
        <v>0</v>
      </c>
      <c r="H1965" s="1">
        <v>41464</v>
      </c>
      <c r="I1965">
        <v>8</v>
      </c>
      <c r="J1965">
        <v>1462</v>
      </c>
      <c r="K1965">
        <v>16</v>
      </c>
      <c r="L1965">
        <v>128</v>
      </c>
      <c r="M1965">
        <v>0</v>
      </c>
      <c r="N1965">
        <v>0</v>
      </c>
      <c r="O1965">
        <v>160</v>
      </c>
      <c r="P1965">
        <v>1</v>
      </c>
      <c r="Q1965">
        <v>5</v>
      </c>
      <c r="R1965">
        <v>3</v>
      </c>
      <c r="S1965">
        <v>6</v>
      </c>
      <c r="T1965">
        <v>6</v>
      </c>
      <c r="U1965">
        <v>0</v>
      </c>
      <c r="V1965">
        <v>1</v>
      </c>
      <c r="W1965">
        <v>1</v>
      </c>
      <c r="X1965">
        <v>0</v>
      </c>
      <c r="Y1965">
        <v>1</v>
      </c>
      <c r="Z1965">
        <v>0</v>
      </c>
      <c r="AA1965">
        <v>3</v>
      </c>
      <c r="AB1965">
        <v>11</v>
      </c>
      <c r="AC1965">
        <v>1</v>
      </c>
    </row>
    <row r="1966" spans="1:29" ht="16.5" x14ac:dyDescent="0.3">
      <c r="A1966">
        <v>6355</v>
      </c>
      <c r="B1966">
        <v>1978</v>
      </c>
      <c r="C1966" t="s">
        <v>29</v>
      </c>
      <c r="D1966" t="s">
        <v>33</v>
      </c>
      <c r="E1966">
        <v>44359</v>
      </c>
      <c r="F1966">
        <v>1</v>
      </c>
      <c r="G1966">
        <v>1</v>
      </c>
      <c r="H1966" s="1">
        <v>41807</v>
      </c>
      <c r="I1966">
        <v>19</v>
      </c>
      <c r="J1966">
        <v>20</v>
      </c>
      <c r="K1966">
        <v>0</v>
      </c>
      <c r="L1966">
        <v>14</v>
      </c>
      <c r="M1966">
        <v>7</v>
      </c>
      <c r="N1966">
        <v>3</v>
      </c>
      <c r="O1966">
        <v>1</v>
      </c>
      <c r="P1966">
        <v>3</v>
      </c>
      <c r="Q1966">
        <v>2</v>
      </c>
      <c r="R1966">
        <v>0</v>
      </c>
      <c r="S1966">
        <v>4</v>
      </c>
      <c r="T1966">
        <v>3</v>
      </c>
      <c r="U1966">
        <v>0</v>
      </c>
      <c r="V1966">
        <v>0</v>
      </c>
      <c r="W1966">
        <v>0</v>
      </c>
      <c r="X1966">
        <v>0</v>
      </c>
      <c r="Y1966">
        <v>0</v>
      </c>
      <c r="Z1966">
        <v>0</v>
      </c>
      <c r="AA1966">
        <v>3</v>
      </c>
      <c r="AB1966">
        <v>11</v>
      </c>
      <c r="AC1966">
        <v>0</v>
      </c>
    </row>
    <row r="1967" spans="1:29" ht="16.5" x14ac:dyDescent="0.3">
      <c r="A1967">
        <v>3517</v>
      </c>
      <c r="B1967">
        <v>1952</v>
      </c>
      <c r="C1967" t="s">
        <v>29</v>
      </c>
      <c r="D1967" t="s">
        <v>30</v>
      </c>
      <c r="E1967">
        <v>40887</v>
      </c>
      <c r="F1967">
        <v>1</v>
      </c>
      <c r="G1967">
        <v>1</v>
      </c>
      <c r="H1967" s="1">
        <v>41400</v>
      </c>
      <c r="I1967">
        <v>32</v>
      </c>
      <c r="J1967">
        <v>50</v>
      </c>
      <c r="K1967">
        <v>4</v>
      </c>
      <c r="L1967">
        <v>44</v>
      </c>
      <c r="M1967">
        <v>10</v>
      </c>
      <c r="N1967">
        <v>10</v>
      </c>
      <c r="O1967">
        <v>43</v>
      </c>
      <c r="P1967">
        <v>3</v>
      </c>
      <c r="Q1967">
        <v>3</v>
      </c>
      <c r="R1967">
        <v>1</v>
      </c>
      <c r="S1967">
        <v>3</v>
      </c>
      <c r="T1967">
        <v>9</v>
      </c>
      <c r="U1967">
        <v>0</v>
      </c>
      <c r="V1967">
        <v>0</v>
      </c>
      <c r="W1967">
        <v>0</v>
      </c>
      <c r="X1967">
        <v>0</v>
      </c>
      <c r="Y1967">
        <v>0</v>
      </c>
      <c r="Z1967">
        <v>0</v>
      </c>
      <c r="AA1967">
        <v>3</v>
      </c>
      <c r="AB1967">
        <v>11</v>
      </c>
      <c r="AC1967">
        <v>1</v>
      </c>
    </row>
    <row r="1968" spans="1:29" ht="16.5" x14ac:dyDescent="0.3">
      <c r="A1968">
        <v>1158</v>
      </c>
      <c r="B1968">
        <v>1966</v>
      </c>
      <c r="C1968" t="s">
        <v>29</v>
      </c>
      <c r="D1968" t="s">
        <v>35</v>
      </c>
      <c r="E1968">
        <v>48877</v>
      </c>
      <c r="F1968">
        <v>0</v>
      </c>
      <c r="G1968">
        <v>1</v>
      </c>
      <c r="H1968" s="1">
        <v>41644</v>
      </c>
      <c r="I1968">
        <v>27</v>
      </c>
      <c r="J1968">
        <v>102</v>
      </c>
      <c r="K1968">
        <v>1</v>
      </c>
      <c r="L1968">
        <v>15</v>
      </c>
      <c r="M1968">
        <v>2</v>
      </c>
      <c r="N1968">
        <v>0</v>
      </c>
      <c r="O1968">
        <v>24</v>
      </c>
      <c r="P1968">
        <v>1</v>
      </c>
      <c r="Q1968">
        <v>3</v>
      </c>
      <c r="R1968">
        <v>0</v>
      </c>
      <c r="S1968">
        <v>4</v>
      </c>
      <c r="T1968">
        <v>7</v>
      </c>
      <c r="U1968">
        <v>0</v>
      </c>
      <c r="V1968">
        <v>0</v>
      </c>
      <c r="W1968">
        <v>0</v>
      </c>
      <c r="X1968">
        <v>0</v>
      </c>
      <c r="Y1968">
        <v>0</v>
      </c>
      <c r="Z1968">
        <v>0</v>
      </c>
      <c r="AA1968">
        <v>3</v>
      </c>
      <c r="AB1968">
        <v>11</v>
      </c>
      <c r="AC1968">
        <v>0</v>
      </c>
    </row>
    <row r="1969" spans="1:29" ht="16.5" x14ac:dyDescent="0.3">
      <c r="A1969">
        <v>6203</v>
      </c>
      <c r="B1969">
        <v>1947</v>
      </c>
      <c r="C1969" t="s">
        <v>29</v>
      </c>
      <c r="D1969" t="s">
        <v>31</v>
      </c>
      <c r="E1969">
        <v>74485</v>
      </c>
      <c r="F1969">
        <v>0</v>
      </c>
      <c r="G1969">
        <v>0</v>
      </c>
      <c r="H1969" s="1">
        <v>41510</v>
      </c>
      <c r="I1969">
        <v>58</v>
      </c>
      <c r="J1969">
        <v>499</v>
      </c>
      <c r="K1969">
        <v>149</v>
      </c>
      <c r="L1969">
        <v>815</v>
      </c>
      <c r="M1969">
        <v>173</v>
      </c>
      <c r="N1969">
        <v>49</v>
      </c>
      <c r="O1969">
        <v>49</v>
      </c>
      <c r="P1969">
        <v>1</v>
      </c>
      <c r="Q1969">
        <v>6</v>
      </c>
      <c r="R1969">
        <v>7</v>
      </c>
      <c r="S1969">
        <v>12</v>
      </c>
      <c r="T1969">
        <v>3</v>
      </c>
      <c r="U1969">
        <v>0</v>
      </c>
      <c r="V1969">
        <v>0</v>
      </c>
      <c r="W1969">
        <v>0</v>
      </c>
      <c r="X1969">
        <v>0</v>
      </c>
      <c r="Y1969">
        <v>0</v>
      </c>
      <c r="Z1969">
        <v>0</v>
      </c>
      <c r="AA1969">
        <v>3</v>
      </c>
      <c r="AB1969">
        <v>11</v>
      </c>
      <c r="AC1969">
        <v>0</v>
      </c>
    </row>
    <row r="1970" spans="1:29" ht="16.5" x14ac:dyDescent="0.3">
      <c r="A1970">
        <v>7165</v>
      </c>
      <c r="B1970">
        <v>1972</v>
      </c>
      <c r="C1970" t="s">
        <v>29</v>
      </c>
      <c r="D1970" t="s">
        <v>31</v>
      </c>
      <c r="E1970">
        <v>64474</v>
      </c>
      <c r="F1970">
        <v>0</v>
      </c>
      <c r="G1970">
        <v>1</v>
      </c>
      <c r="H1970" s="1">
        <v>41569</v>
      </c>
      <c r="I1970">
        <v>59</v>
      </c>
      <c r="J1970">
        <v>381</v>
      </c>
      <c r="K1970">
        <v>35</v>
      </c>
      <c r="L1970">
        <v>172</v>
      </c>
      <c r="M1970">
        <v>56</v>
      </c>
      <c r="N1970">
        <v>86</v>
      </c>
      <c r="O1970">
        <v>93</v>
      </c>
      <c r="P1970">
        <v>2</v>
      </c>
      <c r="Q1970">
        <v>8</v>
      </c>
      <c r="R1970">
        <v>2</v>
      </c>
      <c r="S1970">
        <v>10</v>
      </c>
      <c r="T1970">
        <v>5</v>
      </c>
      <c r="U1970">
        <v>0</v>
      </c>
      <c r="V1970">
        <v>0</v>
      </c>
      <c r="W1970">
        <v>0</v>
      </c>
      <c r="X1970">
        <v>0</v>
      </c>
      <c r="Y1970">
        <v>0</v>
      </c>
      <c r="Z1970">
        <v>0</v>
      </c>
      <c r="AA1970">
        <v>3</v>
      </c>
      <c r="AB1970">
        <v>11</v>
      </c>
      <c r="AC1970">
        <v>0</v>
      </c>
    </row>
    <row r="1971" spans="1:29" ht="16.5" x14ac:dyDescent="0.3">
      <c r="A1971">
        <v>3595</v>
      </c>
      <c r="B1971">
        <v>1963</v>
      </c>
      <c r="C1971" t="s">
        <v>29</v>
      </c>
      <c r="D1971" t="s">
        <v>31</v>
      </c>
      <c r="E1971">
        <v>77226</v>
      </c>
      <c r="F1971">
        <v>0</v>
      </c>
      <c r="G1971">
        <v>1</v>
      </c>
      <c r="H1971" s="1">
        <v>41698</v>
      </c>
      <c r="I1971">
        <v>29</v>
      </c>
      <c r="J1971">
        <v>631</v>
      </c>
      <c r="K1971">
        <v>43</v>
      </c>
      <c r="L1971">
        <v>239</v>
      </c>
      <c r="M1971">
        <v>128</v>
      </c>
      <c r="N1971">
        <v>76</v>
      </c>
      <c r="O1971">
        <v>21</v>
      </c>
      <c r="P1971">
        <v>2</v>
      </c>
      <c r="Q1971">
        <v>6</v>
      </c>
      <c r="R1971">
        <v>8</v>
      </c>
      <c r="S1971">
        <v>12</v>
      </c>
      <c r="T1971">
        <v>3</v>
      </c>
      <c r="U1971">
        <v>0</v>
      </c>
      <c r="V1971">
        <v>0</v>
      </c>
      <c r="W1971">
        <v>0</v>
      </c>
      <c r="X1971">
        <v>0</v>
      </c>
      <c r="Y1971">
        <v>0</v>
      </c>
      <c r="Z1971">
        <v>0</v>
      </c>
      <c r="AA1971">
        <v>3</v>
      </c>
      <c r="AB1971">
        <v>11</v>
      </c>
      <c r="AC1971">
        <v>0</v>
      </c>
    </row>
    <row r="1972" spans="1:29" ht="16.5" x14ac:dyDescent="0.3">
      <c r="A1972">
        <v>8537</v>
      </c>
      <c r="B1972">
        <v>1949</v>
      </c>
      <c r="C1972" t="s">
        <v>29</v>
      </c>
      <c r="D1972" t="s">
        <v>38</v>
      </c>
      <c r="E1972">
        <v>72643</v>
      </c>
      <c r="F1972">
        <v>0</v>
      </c>
      <c r="G1972">
        <v>0</v>
      </c>
      <c r="H1972" s="1">
        <v>41332</v>
      </c>
      <c r="I1972">
        <v>60</v>
      </c>
      <c r="J1972">
        <v>526</v>
      </c>
      <c r="K1972">
        <v>80</v>
      </c>
      <c r="L1972">
        <v>553</v>
      </c>
      <c r="M1972">
        <v>123</v>
      </c>
      <c r="N1972">
        <v>94</v>
      </c>
      <c r="O1972">
        <v>53</v>
      </c>
      <c r="P1972">
        <v>1</v>
      </c>
      <c r="Q1972">
        <v>3</v>
      </c>
      <c r="R1972">
        <v>10</v>
      </c>
      <c r="S1972">
        <v>7</v>
      </c>
      <c r="T1972">
        <v>2</v>
      </c>
      <c r="U1972">
        <v>0</v>
      </c>
      <c r="V1972">
        <v>0</v>
      </c>
      <c r="W1972">
        <v>0</v>
      </c>
      <c r="X1972">
        <v>1</v>
      </c>
      <c r="Y1972">
        <v>0</v>
      </c>
      <c r="Z1972">
        <v>0</v>
      </c>
      <c r="AA1972">
        <v>3</v>
      </c>
      <c r="AB1972">
        <v>11</v>
      </c>
      <c r="AC1972">
        <v>1</v>
      </c>
    </row>
    <row r="1973" spans="1:29" ht="16.5" x14ac:dyDescent="0.3">
      <c r="A1973">
        <v>4331</v>
      </c>
      <c r="B1973">
        <v>1978</v>
      </c>
      <c r="C1973" t="s">
        <v>34</v>
      </c>
      <c r="D1973" t="s">
        <v>31</v>
      </c>
      <c r="E1973">
        <v>85738</v>
      </c>
      <c r="F1973">
        <v>0</v>
      </c>
      <c r="G1973">
        <v>0</v>
      </c>
      <c r="H1973" s="1">
        <v>41662</v>
      </c>
      <c r="I1973">
        <v>41</v>
      </c>
      <c r="J1973">
        <v>913</v>
      </c>
      <c r="K1973">
        <v>26</v>
      </c>
      <c r="L1973">
        <v>376</v>
      </c>
      <c r="M1973">
        <v>17</v>
      </c>
      <c r="N1973">
        <v>26</v>
      </c>
      <c r="O1973">
        <v>13</v>
      </c>
      <c r="P1973">
        <v>1</v>
      </c>
      <c r="Q1973">
        <v>3</v>
      </c>
      <c r="R1973">
        <v>6</v>
      </c>
      <c r="S1973">
        <v>11</v>
      </c>
      <c r="T1973">
        <v>1</v>
      </c>
      <c r="U1973">
        <v>0</v>
      </c>
      <c r="V1973">
        <v>1</v>
      </c>
      <c r="W1973">
        <v>1</v>
      </c>
      <c r="X1973">
        <v>0</v>
      </c>
      <c r="Y1973">
        <v>0</v>
      </c>
      <c r="Z1973">
        <v>0</v>
      </c>
      <c r="AA1973">
        <v>3</v>
      </c>
      <c r="AB1973">
        <v>11</v>
      </c>
      <c r="AC1973">
        <v>0</v>
      </c>
    </row>
    <row r="1974" spans="1:29" ht="16.5" x14ac:dyDescent="0.3">
      <c r="A1974">
        <v>6281</v>
      </c>
      <c r="B1974">
        <v>1966</v>
      </c>
      <c r="C1974" t="s">
        <v>29</v>
      </c>
      <c r="D1974" t="s">
        <v>35</v>
      </c>
      <c r="E1974">
        <v>55686</v>
      </c>
      <c r="F1974">
        <v>0</v>
      </c>
      <c r="G1974">
        <v>1</v>
      </c>
      <c r="H1974" s="1">
        <v>41319</v>
      </c>
      <c r="I1974">
        <v>27</v>
      </c>
      <c r="J1974">
        <v>673</v>
      </c>
      <c r="K1974">
        <v>0</v>
      </c>
      <c r="L1974">
        <v>199</v>
      </c>
      <c r="M1974">
        <v>37</v>
      </c>
      <c r="N1974">
        <v>47</v>
      </c>
      <c r="O1974">
        <v>26</v>
      </c>
      <c r="P1974">
        <v>2</v>
      </c>
      <c r="Q1974">
        <v>6</v>
      </c>
      <c r="R1974">
        <v>3</v>
      </c>
      <c r="S1974">
        <v>5</v>
      </c>
      <c r="T1974">
        <v>4</v>
      </c>
      <c r="U1974">
        <v>1</v>
      </c>
      <c r="V1974">
        <v>0</v>
      </c>
      <c r="W1974">
        <v>0</v>
      </c>
      <c r="X1974">
        <v>0</v>
      </c>
      <c r="Y1974">
        <v>0</v>
      </c>
      <c r="Z1974">
        <v>0</v>
      </c>
      <c r="AA1974">
        <v>3</v>
      </c>
      <c r="AB1974">
        <v>11</v>
      </c>
      <c r="AC1974">
        <v>0</v>
      </c>
    </row>
    <row r="1975" spans="1:29" ht="16.5" x14ac:dyDescent="0.3">
      <c r="A1975">
        <v>4338</v>
      </c>
      <c r="B1975">
        <v>1983</v>
      </c>
      <c r="C1975" t="s">
        <v>29</v>
      </c>
      <c r="D1975" t="s">
        <v>30</v>
      </c>
      <c r="E1975">
        <v>39062</v>
      </c>
      <c r="F1975">
        <v>1</v>
      </c>
      <c r="G1975">
        <v>0</v>
      </c>
      <c r="H1975" s="1">
        <v>41723</v>
      </c>
      <c r="I1975">
        <v>28</v>
      </c>
      <c r="J1975">
        <v>23</v>
      </c>
      <c r="K1975">
        <v>0</v>
      </c>
      <c r="L1975">
        <v>9</v>
      </c>
      <c r="M1975">
        <v>0</v>
      </c>
      <c r="N1975">
        <v>0</v>
      </c>
      <c r="O1975">
        <v>12</v>
      </c>
      <c r="P1975">
        <v>1</v>
      </c>
      <c r="Q1975">
        <v>1</v>
      </c>
      <c r="R1975">
        <v>0</v>
      </c>
      <c r="S1975">
        <v>3</v>
      </c>
      <c r="T1975">
        <v>4</v>
      </c>
      <c r="U1975">
        <v>1</v>
      </c>
      <c r="V1975">
        <v>0</v>
      </c>
      <c r="W1975">
        <v>0</v>
      </c>
      <c r="X1975">
        <v>0</v>
      </c>
      <c r="Y1975">
        <v>0</v>
      </c>
      <c r="Z1975">
        <v>0</v>
      </c>
      <c r="AA1975">
        <v>3</v>
      </c>
      <c r="AB1975">
        <v>11</v>
      </c>
      <c r="AC1975">
        <v>0</v>
      </c>
    </row>
    <row r="1976" spans="1:29" ht="16.5" x14ac:dyDescent="0.3">
      <c r="A1976">
        <v>2452</v>
      </c>
      <c r="B1976">
        <v>1971</v>
      </c>
      <c r="C1976" t="s">
        <v>29</v>
      </c>
      <c r="D1976" t="s">
        <v>31</v>
      </c>
      <c r="E1976">
        <v>34600</v>
      </c>
      <c r="F1976">
        <v>1</v>
      </c>
      <c r="G1976">
        <v>1</v>
      </c>
      <c r="H1976" s="1">
        <v>41275</v>
      </c>
      <c r="I1976">
        <v>8</v>
      </c>
      <c r="J1976">
        <v>199</v>
      </c>
      <c r="K1976">
        <v>33</v>
      </c>
      <c r="L1976">
        <v>60</v>
      </c>
      <c r="M1976">
        <v>8</v>
      </c>
      <c r="N1976">
        <v>3</v>
      </c>
      <c r="O1976">
        <v>15</v>
      </c>
      <c r="P1976">
        <v>5</v>
      </c>
      <c r="Q1976">
        <v>5</v>
      </c>
      <c r="R1976">
        <v>2</v>
      </c>
      <c r="S1976">
        <v>5</v>
      </c>
      <c r="T1976">
        <v>8</v>
      </c>
      <c r="U1976">
        <v>0</v>
      </c>
      <c r="V1976">
        <v>0</v>
      </c>
      <c r="W1976">
        <v>0</v>
      </c>
      <c r="X1976">
        <v>0</v>
      </c>
      <c r="Y1976">
        <v>0</v>
      </c>
      <c r="Z1976">
        <v>0</v>
      </c>
      <c r="AA1976">
        <v>3</v>
      </c>
      <c r="AB1976">
        <v>11</v>
      </c>
      <c r="AC1976">
        <v>1</v>
      </c>
    </row>
    <row r="1977" spans="1:29" ht="16.5" x14ac:dyDescent="0.3">
      <c r="A1977">
        <v>9507</v>
      </c>
      <c r="B1977">
        <v>1975</v>
      </c>
      <c r="C1977" t="s">
        <v>29</v>
      </c>
      <c r="D1977" t="s">
        <v>33</v>
      </c>
      <c r="E1977">
        <v>40794</v>
      </c>
      <c r="F1977">
        <v>0</v>
      </c>
      <c r="G1977">
        <v>1</v>
      </c>
      <c r="H1977" s="1">
        <v>41371</v>
      </c>
      <c r="I1977">
        <v>18</v>
      </c>
      <c r="J1977">
        <v>261</v>
      </c>
      <c r="K1977">
        <v>23</v>
      </c>
      <c r="L1977">
        <v>73</v>
      </c>
      <c r="M1977">
        <v>4</v>
      </c>
      <c r="N1977">
        <v>23</v>
      </c>
      <c r="O1977">
        <v>50</v>
      </c>
      <c r="P1977">
        <v>2</v>
      </c>
      <c r="Q1977">
        <v>6</v>
      </c>
      <c r="R1977">
        <v>3</v>
      </c>
      <c r="S1977">
        <v>5</v>
      </c>
      <c r="T1977">
        <v>7</v>
      </c>
      <c r="U1977">
        <v>0</v>
      </c>
      <c r="V1977">
        <v>0</v>
      </c>
      <c r="W1977">
        <v>0</v>
      </c>
      <c r="X1977">
        <v>0</v>
      </c>
      <c r="Y1977">
        <v>0</v>
      </c>
      <c r="Z1977">
        <v>0</v>
      </c>
      <c r="AA1977">
        <v>3</v>
      </c>
      <c r="AB1977">
        <v>11</v>
      </c>
      <c r="AC1977">
        <v>0</v>
      </c>
    </row>
    <row r="1978" spans="1:29" ht="16.5" x14ac:dyDescent="0.3">
      <c r="A1978">
        <v>8360</v>
      </c>
      <c r="B1978">
        <v>1971</v>
      </c>
      <c r="C1978" t="s">
        <v>37</v>
      </c>
      <c r="D1978" t="s">
        <v>33</v>
      </c>
      <c r="E1978">
        <v>54690</v>
      </c>
      <c r="F1978">
        <v>1</v>
      </c>
      <c r="G1978">
        <v>1</v>
      </c>
      <c r="H1978" s="1">
        <v>41585</v>
      </c>
      <c r="I1978">
        <v>76</v>
      </c>
      <c r="J1978">
        <v>111</v>
      </c>
      <c r="K1978">
        <v>16</v>
      </c>
      <c r="L1978">
        <v>37</v>
      </c>
      <c r="M1978">
        <v>7</v>
      </c>
      <c r="N1978">
        <v>9</v>
      </c>
      <c r="O1978">
        <v>18</v>
      </c>
      <c r="P1978">
        <v>3</v>
      </c>
      <c r="Q1978">
        <v>3</v>
      </c>
      <c r="R1978">
        <v>1</v>
      </c>
      <c r="S1978">
        <v>5</v>
      </c>
      <c r="T1978">
        <v>3</v>
      </c>
      <c r="U1978">
        <v>0</v>
      </c>
      <c r="V1978">
        <v>0</v>
      </c>
      <c r="W1978">
        <v>0</v>
      </c>
      <c r="X1978">
        <v>0</v>
      </c>
      <c r="Y1978">
        <v>0</v>
      </c>
      <c r="Z1978">
        <v>0</v>
      </c>
      <c r="AA1978">
        <v>3</v>
      </c>
      <c r="AB1978">
        <v>11</v>
      </c>
      <c r="AC1978">
        <v>0</v>
      </c>
    </row>
    <row r="1979" spans="1:29" ht="16.5" x14ac:dyDescent="0.3">
      <c r="A1979">
        <v>10311</v>
      </c>
      <c r="B1979">
        <v>1969</v>
      </c>
      <c r="C1979" t="s">
        <v>29</v>
      </c>
      <c r="D1979" t="s">
        <v>33</v>
      </c>
      <c r="E1979">
        <v>4428</v>
      </c>
      <c r="F1979">
        <v>0</v>
      </c>
      <c r="G1979">
        <v>1</v>
      </c>
      <c r="H1979" s="1">
        <v>41552</v>
      </c>
      <c r="I1979">
        <v>0</v>
      </c>
      <c r="J1979">
        <v>16</v>
      </c>
      <c r="K1979">
        <v>4</v>
      </c>
      <c r="L1979">
        <v>12</v>
      </c>
      <c r="M1979">
        <v>2</v>
      </c>
      <c r="N1979">
        <v>4</v>
      </c>
      <c r="O1979">
        <v>321</v>
      </c>
      <c r="P1979">
        <v>0</v>
      </c>
      <c r="Q1979">
        <v>25</v>
      </c>
      <c r="R1979">
        <v>0</v>
      </c>
      <c r="S1979">
        <v>0</v>
      </c>
      <c r="T1979">
        <v>1</v>
      </c>
      <c r="U1979">
        <v>0</v>
      </c>
      <c r="V1979">
        <v>0</v>
      </c>
      <c r="W1979">
        <v>0</v>
      </c>
      <c r="X1979">
        <v>0</v>
      </c>
      <c r="Y1979">
        <v>0</v>
      </c>
      <c r="Z1979">
        <v>0</v>
      </c>
      <c r="AA1979">
        <v>3</v>
      </c>
      <c r="AB1979">
        <v>11</v>
      </c>
      <c r="AC1979">
        <v>0</v>
      </c>
    </row>
    <row r="1980" spans="1:29" ht="16.5" x14ac:dyDescent="0.3">
      <c r="A1980">
        <v>5117</v>
      </c>
      <c r="B1980">
        <v>1963</v>
      </c>
      <c r="C1980" t="s">
        <v>37</v>
      </c>
      <c r="D1980" t="s">
        <v>33</v>
      </c>
      <c r="E1980">
        <v>32632</v>
      </c>
      <c r="F1980">
        <v>0</v>
      </c>
      <c r="G1980">
        <v>0</v>
      </c>
      <c r="H1980" s="1">
        <v>41123</v>
      </c>
      <c r="I1980">
        <v>32</v>
      </c>
      <c r="J1980">
        <v>63</v>
      </c>
      <c r="K1980">
        <v>151</v>
      </c>
      <c r="L1980">
        <v>137</v>
      </c>
      <c r="M1980">
        <v>153</v>
      </c>
      <c r="N1980">
        <v>19</v>
      </c>
      <c r="O1980">
        <v>53</v>
      </c>
      <c r="P1980">
        <v>2</v>
      </c>
      <c r="Q1980">
        <v>4</v>
      </c>
      <c r="R1980">
        <v>4</v>
      </c>
      <c r="S1980">
        <v>8</v>
      </c>
      <c r="T1980">
        <v>5</v>
      </c>
      <c r="U1980">
        <v>0</v>
      </c>
      <c r="V1980">
        <v>0</v>
      </c>
      <c r="W1980">
        <v>0</v>
      </c>
      <c r="X1980">
        <v>0</v>
      </c>
      <c r="Y1980">
        <v>0</v>
      </c>
      <c r="Z1980">
        <v>0</v>
      </c>
      <c r="AA1980">
        <v>3</v>
      </c>
      <c r="AB1980">
        <v>11</v>
      </c>
      <c r="AC1980">
        <v>0</v>
      </c>
    </row>
    <row r="1981" spans="1:29" ht="16.5" x14ac:dyDescent="0.3">
      <c r="A1981">
        <v>4867</v>
      </c>
      <c r="B1981">
        <v>1968</v>
      </c>
      <c r="C1981" t="s">
        <v>32</v>
      </c>
      <c r="D1981" t="s">
        <v>30</v>
      </c>
      <c r="E1981">
        <v>38236</v>
      </c>
      <c r="F1981">
        <v>1</v>
      </c>
      <c r="G1981">
        <v>1</v>
      </c>
      <c r="H1981" s="1">
        <v>41537</v>
      </c>
      <c r="I1981">
        <v>2</v>
      </c>
      <c r="J1981">
        <v>58</v>
      </c>
      <c r="K1981">
        <v>0</v>
      </c>
      <c r="L1981">
        <v>18</v>
      </c>
      <c r="M1981">
        <v>2</v>
      </c>
      <c r="N1981">
        <v>0</v>
      </c>
      <c r="O1981">
        <v>10</v>
      </c>
      <c r="P1981">
        <v>4</v>
      </c>
      <c r="Q1981">
        <v>3</v>
      </c>
      <c r="R1981">
        <v>0</v>
      </c>
      <c r="S1981">
        <v>4</v>
      </c>
      <c r="T1981">
        <v>7</v>
      </c>
      <c r="U1981">
        <v>0</v>
      </c>
      <c r="V1981">
        <v>0</v>
      </c>
      <c r="W1981">
        <v>0</v>
      </c>
      <c r="X1981">
        <v>0</v>
      </c>
      <c r="Y1981">
        <v>0</v>
      </c>
      <c r="Z1981">
        <v>0</v>
      </c>
      <c r="AA1981">
        <v>3</v>
      </c>
      <c r="AB1981">
        <v>11</v>
      </c>
      <c r="AC1981">
        <v>0</v>
      </c>
    </row>
    <row r="1982" spans="1:29" ht="16.5" x14ac:dyDescent="0.3">
      <c r="A1982">
        <v>9289</v>
      </c>
      <c r="B1982">
        <v>1979</v>
      </c>
      <c r="C1982" t="s">
        <v>29</v>
      </c>
      <c r="D1982" t="s">
        <v>33</v>
      </c>
      <c r="E1982">
        <v>36781</v>
      </c>
      <c r="F1982">
        <v>1</v>
      </c>
      <c r="G1982">
        <v>0</v>
      </c>
      <c r="H1982" s="1">
        <v>41739</v>
      </c>
      <c r="I1982">
        <v>16</v>
      </c>
      <c r="J1982">
        <v>29</v>
      </c>
      <c r="K1982">
        <v>1</v>
      </c>
      <c r="L1982">
        <v>17</v>
      </c>
      <c r="M1982">
        <v>0</v>
      </c>
      <c r="N1982">
        <v>3</v>
      </c>
      <c r="O1982">
        <v>13</v>
      </c>
      <c r="P1982">
        <v>1</v>
      </c>
      <c r="Q1982">
        <v>2</v>
      </c>
      <c r="R1982">
        <v>1</v>
      </c>
      <c r="S1982">
        <v>2</v>
      </c>
      <c r="T1982">
        <v>8</v>
      </c>
      <c r="U1982">
        <v>0</v>
      </c>
      <c r="V1982">
        <v>0</v>
      </c>
      <c r="W1982">
        <v>0</v>
      </c>
      <c r="X1982">
        <v>0</v>
      </c>
      <c r="Y1982">
        <v>0</v>
      </c>
      <c r="Z1982">
        <v>0</v>
      </c>
      <c r="AA1982">
        <v>3</v>
      </c>
      <c r="AB1982">
        <v>11</v>
      </c>
      <c r="AC1982">
        <v>1</v>
      </c>
    </row>
    <row r="1983" spans="1:29" ht="16.5" x14ac:dyDescent="0.3">
      <c r="A1983">
        <v>10913</v>
      </c>
      <c r="B1983">
        <v>1984</v>
      </c>
      <c r="C1983" t="s">
        <v>34</v>
      </c>
      <c r="D1983" t="s">
        <v>30</v>
      </c>
      <c r="E1983">
        <v>31385</v>
      </c>
      <c r="F1983">
        <v>1</v>
      </c>
      <c r="G1983">
        <v>0</v>
      </c>
      <c r="H1983" s="1">
        <v>41248</v>
      </c>
      <c r="I1983">
        <v>56</v>
      </c>
      <c r="J1983">
        <v>3</v>
      </c>
      <c r="K1983">
        <v>2</v>
      </c>
      <c r="L1983">
        <v>12</v>
      </c>
      <c r="M1983">
        <v>0</v>
      </c>
      <c r="N1983">
        <v>1</v>
      </c>
      <c r="O1983">
        <v>9</v>
      </c>
      <c r="P1983">
        <v>1</v>
      </c>
      <c r="Q1983">
        <v>1</v>
      </c>
      <c r="R1983">
        <v>0</v>
      </c>
      <c r="S1983">
        <v>2</v>
      </c>
      <c r="T1983">
        <v>8</v>
      </c>
      <c r="U1983">
        <v>1</v>
      </c>
      <c r="V1983">
        <v>0</v>
      </c>
      <c r="W1983">
        <v>0</v>
      </c>
      <c r="X1983">
        <v>0</v>
      </c>
      <c r="Y1983">
        <v>0</v>
      </c>
      <c r="Z1983">
        <v>0</v>
      </c>
      <c r="AA1983">
        <v>3</v>
      </c>
      <c r="AB1983">
        <v>11</v>
      </c>
      <c r="AC1983">
        <v>1</v>
      </c>
    </row>
    <row r="1984" spans="1:29" ht="16.5" x14ac:dyDescent="0.3">
      <c r="A1984">
        <v>3032</v>
      </c>
      <c r="B1984">
        <v>1984</v>
      </c>
      <c r="C1984" t="s">
        <v>29</v>
      </c>
      <c r="D1984" t="s">
        <v>33</v>
      </c>
      <c r="E1984">
        <v>24570</v>
      </c>
      <c r="F1984">
        <v>1</v>
      </c>
      <c r="G1984">
        <v>0</v>
      </c>
      <c r="H1984" s="1">
        <v>41332</v>
      </c>
      <c r="I1984">
        <v>97</v>
      </c>
      <c r="J1984">
        <v>28</v>
      </c>
      <c r="K1984">
        <v>34</v>
      </c>
      <c r="L1984">
        <v>62</v>
      </c>
      <c r="M1984">
        <v>11</v>
      </c>
      <c r="N1984">
        <v>14</v>
      </c>
      <c r="O1984">
        <v>44</v>
      </c>
      <c r="P1984">
        <v>3</v>
      </c>
      <c r="Q1984">
        <v>4</v>
      </c>
      <c r="R1984">
        <v>0</v>
      </c>
      <c r="S1984">
        <v>4</v>
      </c>
      <c r="T1984">
        <v>9</v>
      </c>
      <c r="U1984">
        <v>0</v>
      </c>
      <c r="V1984">
        <v>0</v>
      </c>
      <c r="W1984">
        <v>0</v>
      </c>
      <c r="X1984">
        <v>0</v>
      </c>
      <c r="Y1984">
        <v>0</v>
      </c>
      <c r="Z1984">
        <v>0</v>
      </c>
      <c r="AA1984">
        <v>3</v>
      </c>
      <c r="AB1984">
        <v>11</v>
      </c>
      <c r="AC1984">
        <v>0</v>
      </c>
    </row>
    <row r="1985" spans="1:29" ht="16.5" x14ac:dyDescent="0.3">
      <c r="A1985">
        <v>8524</v>
      </c>
      <c r="B1985">
        <v>1974</v>
      </c>
      <c r="C1985" t="s">
        <v>32</v>
      </c>
      <c r="D1985" t="s">
        <v>35</v>
      </c>
      <c r="E1985">
        <v>25509</v>
      </c>
      <c r="F1985">
        <v>1</v>
      </c>
      <c r="G1985">
        <v>0</v>
      </c>
      <c r="H1985" s="1">
        <v>41170</v>
      </c>
      <c r="I1985">
        <v>15</v>
      </c>
      <c r="J1985">
        <v>40</v>
      </c>
      <c r="K1985">
        <v>3</v>
      </c>
      <c r="L1985">
        <v>30</v>
      </c>
      <c r="M1985">
        <v>10</v>
      </c>
      <c r="N1985">
        <v>7</v>
      </c>
      <c r="O1985">
        <v>11</v>
      </c>
      <c r="P1985">
        <v>3</v>
      </c>
      <c r="Q1985">
        <v>3</v>
      </c>
      <c r="R1985">
        <v>0</v>
      </c>
      <c r="S1985">
        <v>3</v>
      </c>
      <c r="T1985">
        <v>9</v>
      </c>
      <c r="U1985">
        <v>0</v>
      </c>
      <c r="V1985">
        <v>0</v>
      </c>
      <c r="W1985">
        <v>0</v>
      </c>
      <c r="X1985">
        <v>0</v>
      </c>
      <c r="Y1985">
        <v>0</v>
      </c>
      <c r="Z1985">
        <v>0</v>
      </c>
      <c r="AA1985">
        <v>3</v>
      </c>
      <c r="AB1985">
        <v>11</v>
      </c>
      <c r="AC1985">
        <v>1</v>
      </c>
    </row>
    <row r="1986" spans="1:29" ht="16.5" x14ac:dyDescent="0.3">
      <c r="A1986">
        <v>3334</v>
      </c>
      <c r="B1986">
        <v>1951</v>
      </c>
      <c r="C1986" t="s">
        <v>29</v>
      </c>
      <c r="D1986" t="s">
        <v>33</v>
      </c>
      <c r="E1986">
        <v>94642</v>
      </c>
      <c r="F1986">
        <v>0</v>
      </c>
      <c r="G1986">
        <v>0</v>
      </c>
      <c r="H1986" s="1">
        <v>41682</v>
      </c>
      <c r="I1986">
        <v>35</v>
      </c>
      <c r="J1986">
        <v>879</v>
      </c>
      <c r="K1986">
        <v>143</v>
      </c>
      <c r="L1986">
        <v>797</v>
      </c>
      <c r="M1986">
        <v>106</v>
      </c>
      <c r="N1986">
        <v>143</v>
      </c>
      <c r="O1986">
        <v>143</v>
      </c>
      <c r="P1986">
        <v>0</v>
      </c>
      <c r="Q1986">
        <v>5</v>
      </c>
      <c r="R1986">
        <v>7</v>
      </c>
      <c r="S1986">
        <v>9</v>
      </c>
      <c r="T1986">
        <v>1</v>
      </c>
      <c r="U1986">
        <v>0</v>
      </c>
      <c r="V1986">
        <v>0</v>
      </c>
      <c r="W1986">
        <v>1</v>
      </c>
      <c r="X1986">
        <v>1</v>
      </c>
      <c r="Y1986">
        <v>0</v>
      </c>
      <c r="Z1986">
        <v>0</v>
      </c>
      <c r="AA1986">
        <v>3</v>
      </c>
      <c r="AB1986">
        <v>11</v>
      </c>
      <c r="AC1986">
        <v>0</v>
      </c>
    </row>
    <row r="1987" spans="1:29" ht="16.5" x14ac:dyDescent="0.3">
      <c r="A1987">
        <v>4470</v>
      </c>
      <c r="B1987">
        <v>1962</v>
      </c>
      <c r="C1987" t="s">
        <v>34</v>
      </c>
      <c r="D1987" t="s">
        <v>33</v>
      </c>
      <c r="E1987">
        <v>58646</v>
      </c>
      <c r="F1987">
        <v>0</v>
      </c>
      <c r="G1987">
        <v>1</v>
      </c>
      <c r="H1987" s="1">
        <v>41435</v>
      </c>
      <c r="I1987">
        <v>3</v>
      </c>
      <c r="J1987">
        <v>62</v>
      </c>
      <c r="K1987">
        <v>1</v>
      </c>
      <c r="L1987">
        <v>44</v>
      </c>
      <c r="M1987">
        <v>6</v>
      </c>
      <c r="N1987">
        <v>5</v>
      </c>
      <c r="O1987">
        <v>22</v>
      </c>
      <c r="P1987">
        <v>1</v>
      </c>
      <c r="Q1987">
        <v>2</v>
      </c>
      <c r="R1987">
        <v>1</v>
      </c>
      <c r="S1987">
        <v>4</v>
      </c>
      <c r="T1987">
        <v>4</v>
      </c>
      <c r="U1987">
        <v>0</v>
      </c>
      <c r="V1987">
        <v>0</v>
      </c>
      <c r="W1987">
        <v>0</v>
      </c>
      <c r="X1987">
        <v>0</v>
      </c>
      <c r="Y1987">
        <v>0</v>
      </c>
      <c r="Z1987">
        <v>0</v>
      </c>
      <c r="AA1987">
        <v>3</v>
      </c>
      <c r="AB1987">
        <v>11</v>
      </c>
      <c r="AC1987">
        <v>0</v>
      </c>
    </row>
    <row r="1988" spans="1:29" ht="16.5" x14ac:dyDescent="0.3">
      <c r="A1988">
        <v>1406</v>
      </c>
      <c r="B1988">
        <v>1975</v>
      </c>
      <c r="C1988" t="s">
        <v>29</v>
      </c>
      <c r="D1988" t="s">
        <v>30</v>
      </c>
      <c r="E1988">
        <v>53201</v>
      </c>
      <c r="F1988">
        <v>1</v>
      </c>
      <c r="G1988">
        <v>1</v>
      </c>
      <c r="H1988" s="1">
        <v>41317</v>
      </c>
      <c r="I1988">
        <v>49</v>
      </c>
      <c r="J1988">
        <v>280</v>
      </c>
      <c r="K1988">
        <v>7</v>
      </c>
      <c r="L1988">
        <v>81</v>
      </c>
      <c r="M1988">
        <v>20</v>
      </c>
      <c r="N1988">
        <v>0</v>
      </c>
      <c r="O1988">
        <v>27</v>
      </c>
      <c r="P1988">
        <v>8</v>
      </c>
      <c r="Q1988">
        <v>6</v>
      </c>
      <c r="R1988">
        <v>3</v>
      </c>
      <c r="S1988">
        <v>5</v>
      </c>
      <c r="T1988">
        <v>7</v>
      </c>
      <c r="U1988">
        <v>0</v>
      </c>
      <c r="V1988">
        <v>0</v>
      </c>
      <c r="W1988">
        <v>0</v>
      </c>
      <c r="X1988">
        <v>0</v>
      </c>
      <c r="Y1988">
        <v>0</v>
      </c>
      <c r="Z1988">
        <v>0</v>
      </c>
      <c r="AA1988">
        <v>3</v>
      </c>
      <c r="AB1988">
        <v>11</v>
      </c>
      <c r="AC1988">
        <v>0</v>
      </c>
    </row>
    <row r="1989" spans="1:29" ht="16.5" x14ac:dyDescent="0.3">
      <c r="A1989">
        <v>8619</v>
      </c>
      <c r="B1989">
        <v>1957</v>
      </c>
      <c r="C1989" t="s">
        <v>29</v>
      </c>
      <c r="D1989" t="s">
        <v>31</v>
      </c>
      <c r="E1989">
        <v>21994</v>
      </c>
      <c r="F1989">
        <v>0</v>
      </c>
      <c r="G1989">
        <v>1</v>
      </c>
      <c r="H1989" s="1">
        <v>41267</v>
      </c>
      <c r="I1989">
        <v>4</v>
      </c>
      <c r="J1989">
        <v>9</v>
      </c>
      <c r="K1989">
        <v>0</v>
      </c>
      <c r="L1989">
        <v>6</v>
      </c>
      <c r="M1989">
        <v>3</v>
      </c>
      <c r="N1989">
        <v>1</v>
      </c>
      <c r="O1989">
        <v>3</v>
      </c>
      <c r="P1989">
        <v>1</v>
      </c>
      <c r="Q1989">
        <v>0</v>
      </c>
      <c r="R1989">
        <v>0</v>
      </c>
      <c r="S1989">
        <v>3</v>
      </c>
      <c r="T1989">
        <v>5</v>
      </c>
      <c r="U1989">
        <v>0</v>
      </c>
      <c r="V1989">
        <v>0</v>
      </c>
      <c r="W1989">
        <v>0</v>
      </c>
      <c r="X1989">
        <v>0</v>
      </c>
      <c r="Y1989">
        <v>0</v>
      </c>
      <c r="Z1989">
        <v>0</v>
      </c>
      <c r="AA1989">
        <v>3</v>
      </c>
      <c r="AB1989">
        <v>11</v>
      </c>
      <c r="AC1989">
        <v>0</v>
      </c>
    </row>
    <row r="1990" spans="1:29" ht="16.5" x14ac:dyDescent="0.3">
      <c r="A1990">
        <v>10821</v>
      </c>
      <c r="B1990">
        <v>1978</v>
      </c>
      <c r="C1990" t="s">
        <v>29</v>
      </c>
      <c r="D1990" t="s">
        <v>33</v>
      </c>
      <c r="E1990">
        <v>57113</v>
      </c>
      <c r="F1990">
        <v>1</v>
      </c>
      <c r="G1990">
        <v>1</v>
      </c>
      <c r="H1990" s="1">
        <v>41311</v>
      </c>
      <c r="I1990">
        <v>45</v>
      </c>
      <c r="J1990">
        <v>182</v>
      </c>
      <c r="K1990">
        <v>4</v>
      </c>
      <c r="L1990">
        <v>33</v>
      </c>
      <c r="M1990">
        <v>0</v>
      </c>
      <c r="N1990">
        <v>2</v>
      </c>
      <c r="O1990">
        <v>42</v>
      </c>
      <c r="P1990">
        <v>6</v>
      </c>
      <c r="Q1990">
        <v>4</v>
      </c>
      <c r="R1990">
        <v>1</v>
      </c>
      <c r="S1990">
        <v>5</v>
      </c>
      <c r="T1990">
        <v>7</v>
      </c>
      <c r="U1990">
        <v>0</v>
      </c>
      <c r="V1990">
        <v>0</v>
      </c>
      <c r="W1990">
        <v>0</v>
      </c>
      <c r="X1990">
        <v>0</v>
      </c>
      <c r="Y1990">
        <v>0</v>
      </c>
      <c r="Z1990">
        <v>0</v>
      </c>
      <c r="AA1990">
        <v>3</v>
      </c>
      <c r="AB1990">
        <v>11</v>
      </c>
      <c r="AC1990">
        <v>0</v>
      </c>
    </row>
    <row r="1991" spans="1:29" ht="16.5" x14ac:dyDescent="0.3">
      <c r="A1991">
        <v>4552</v>
      </c>
      <c r="B1991">
        <v>1991</v>
      </c>
      <c r="C1991" t="s">
        <v>29</v>
      </c>
      <c r="D1991" t="s">
        <v>33</v>
      </c>
      <c r="E1991">
        <v>51373</v>
      </c>
      <c r="F1991">
        <v>0</v>
      </c>
      <c r="G1991">
        <v>0</v>
      </c>
      <c r="H1991" s="1">
        <v>41447</v>
      </c>
      <c r="I1991">
        <v>37</v>
      </c>
      <c r="J1991">
        <v>83</v>
      </c>
      <c r="K1991">
        <v>2</v>
      </c>
      <c r="L1991">
        <v>101</v>
      </c>
      <c r="M1991">
        <v>64</v>
      </c>
      <c r="N1991">
        <v>26</v>
      </c>
      <c r="O1991">
        <v>117</v>
      </c>
      <c r="P1991">
        <v>1</v>
      </c>
      <c r="Q1991">
        <v>3</v>
      </c>
      <c r="R1991">
        <v>5</v>
      </c>
      <c r="S1991">
        <v>3</v>
      </c>
      <c r="T1991">
        <v>4</v>
      </c>
      <c r="U1991">
        <v>0</v>
      </c>
      <c r="V1991">
        <v>0</v>
      </c>
      <c r="W1991">
        <v>0</v>
      </c>
      <c r="X1991">
        <v>0</v>
      </c>
      <c r="Y1991">
        <v>0</v>
      </c>
      <c r="Z1991">
        <v>0</v>
      </c>
      <c r="AA1991">
        <v>3</v>
      </c>
      <c r="AB1991">
        <v>11</v>
      </c>
      <c r="AC1991">
        <v>0</v>
      </c>
    </row>
    <row r="1992" spans="1:29" ht="16.5" x14ac:dyDescent="0.3">
      <c r="A1992">
        <v>898</v>
      </c>
      <c r="B1992">
        <v>1986</v>
      </c>
      <c r="C1992" t="s">
        <v>29</v>
      </c>
      <c r="D1992" t="s">
        <v>33</v>
      </c>
      <c r="E1992">
        <v>23477</v>
      </c>
      <c r="F1992">
        <v>1</v>
      </c>
      <c r="G1992">
        <v>0</v>
      </c>
      <c r="H1992" s="1">
        <v>41568</v>
      </c>
      <c r="I1992">
        <v>39</v>
      </c>
      <c r="J1992">
        <v>38</v>
      </c>
      <c r="K1992">
        <v>15</v>
      </c>
      <c r="L1992">
        <v>54</v>
      </c>
      <c r="M1992">
        <v>3</v>
      </c>
      <c r="N1992">
        <v>8</v>
      </c>
      <c r="O1992">
        <v>29</v>
      </c>
      <c r="P1992">
        <v>3</v>
      </c>
      <c r="Q1992">
        <v>3</v>
      </c>
      <c r="R1992">
        <v>0</v>
      </c>
      <c r="S1992">
        <v>4</v>
      </c>
      <c r="T1992">
        <v>8</v>
      </c>
      <c r="U1992">
        <v>0</v>
      </c>
      <c r="V1992">
        <v>0</v>
      </c>
      <c r="W1992">
        <v>0</v>
      </c>
      <c r="X1992">
        <v>0</v>
      </c>
      <c r="Y1992">
        <v>0</v>
      </c>
      <c r="Z1992">
        <v>0</v>
      </c>
      <c r="AA1992">
        <v>3</v>
      </c>
      <c r="AB1992">
        <v>11</v>
      </c>
      <c r="AC1992">
        <v>0</v>
      </c>
    </row>
    <row r="1993" spans="1:29" ht="16.5" x14ac:dyDescent="0.3">
      <c r="A1993">
        <v>9797</v>
      </c>
      <c r="B1993">
        <v>1956</v>
      </c>
      <c r="C1993" t="s">
        <v>29</v>
      </c>
      <c r="D1993" t="s">
        <v>33</v>
      </c>
      <c r="E1993">
        <v>58116</v>
      </c>
      <c r="F1993">
        <v>0</v>
      </c>
      <c r="G1993">
        <v>1</v>
      </c>
      <c r="H1993" s="1">
        <v>41742</v>
      </c>
      <c r="I1993">
        <v>38</v>
      </c>
      <c r="J1993">
        <v>228</v>
      </c>
      <c r="K1993">
        <v>19</v>
      </c>
      <c r="L1993">
        <v>130</v>
      </c>
      <c r="M1993">
        <v>4</v>
      </c>
      <c r="N1993">
        <v>11</v>
      </c>
      <c r="O1993">
        <v>51</v>
      </c>
      <c r="P1993">
        <v>2</v>
      </c>
      <c r="Q1993">
        <v>3</v>
      </c>
      <c r="R1993">
        <v>3</v>
      </c>
      <c r="S1993">
        <v>8</v>
      </c>
      <c r="T1993">
        <v>2</v>
      </c>
      <c r="U1993">
        <v>0</v>
      </c>
      <c r="V1993">
        <v>0</v>
      </c>
      <c r="W1993">
        <v>0</v>
      </c>
      <c r="X1993">
        <v>0</v>
      </c>
      <c r="Y1993">
        <v>0</v>
      </c>
      <c r="Z1993">
        <v>0</v>
      </c>
      <c r="AA1993">
        <v>3</v>
      </c>
      <c r="AB1993">
        <v>11</v>
      </c>
      <c r="AC1993">
        <v>0</v>
      </c>
    </row>
    <row r="1994" spans="1:29" ht="16.5" x14ac:dyDescent="0.3">
      <c r="A1994">
        <v>10949</v>
      </c>
      <c r="B1994">
        <v>1963</v>
      </c>
      <c r="C1994" t="s">
        <v>32</v>
      </c>
      <c r="D1994" t="s">
        <v>35</v>
      </c>
      <c r="E1994">
        <v>72968</v>
      </c>
      <c r="F1994">
        <v>0</v>
      </c>
      <c r="G1994">
        <v>0</v>
      </c>
      <c r="H1994" s="1">
        <v>41624</v>
      </c>
      <c r="I1994">
        <v>8</v>
      </c>
      <c r="J1994">
        <v>1092</v>
      </c>
      <c r="K1994">
        <v>37</v>
      </c>
      <c r="L1994">
        <v>592</v>
      </c>
      <c r="M1994">
        <v>145</v>
      </c>
      <c r="N1994">
        <v>37</v>
      </c>
      <c r="O1994">
        <v>55</v>
      </c>
      <c r="P1994">
        <v>1</v>
      </c>
      <c r="Q1994">
        <v>5</v>
      </c>
      <c r="R1994">
        <v>5</v>
      </c>
      <c r="S1994">
        <v>8</v>
      </c>
      <c r="T1994">
        <v>3</v>
      </c>
      <c r="U1994">
        <v>0</v>
      </c>
      <c r="V1994">
        <v>0</v>
      </c>
      <c r="W1994">
        <v>0</v>
      </c>
      <c r="X1994">
        <v>1</v>
      </c>
      <c r="Y1994">
        <v>0</v>
      </c>
      <c r="Z1994">
        <v>0</v>
      </c>
      <c r="AA1994">
        <v>3</v>
      </c>
      <c r="AB1994">
        <v>11</v>
      </c>
      <c r="AC1994">
        <v>1</v>
      </c>
    </row>
    <row r="1995" spans="1:29" ht="16.5" x14ac:dyDescent="0.3">
      <c r="A1995">
        <v>8212</v>
      </c>
      <c r="B1995">
        <v>1971</v>
      </c>
      <c r="C1995" t="s">
        <v>34</v>
      </c>
      <c r="D1995" t="s">
        <v>33</v>
      </c>
      <c r="E1995">
        <v>39791</v>
      </c>
      <c r="F1995">
        <v>0</v>
      </c>
      <c r="G1995">
        <v>1</v>
      </c>
      <c r="H1995" s="1">
        <v>41361</v>
      </c>
      <c r="I1995">
        <v>89</v>
      </c>
      <c r="J1995">
        <v>85</v>
      </c>
      <c r="K1995">
        <v>15</v>
      </c>
      <c r="L1995">
        <v>27</v>
      </c>
      <c r="M1995">
        <v>13</v>
      </c>
      <c r="N1995">
        <v>13</v>
      </c>
      <c r="O1995">
        <v>21</v>
      </c>
      <c r="P1995">
        <v>2</v>
      </c>
      <c r="Q1995">
        <v>3</v>
      </c>
      <c r="R1995">
        <v>1</v>
      </c>
      <c r="S1995">
        <v>4</v>
      </c>
      <c r="T1995">
        <v>7</v>
      </c>
      <c r="U1995">
        <v>0</v>
      </c>
      <c r="V1995">
        <v>0</v>
      </c>
      <c r="W1995">
        <v>0</v>
      </c>
      <c r="X1995">
        <v>0</v>
      </c>
      <c r="Y1995">
        <v>0</v>
      </c>
      <c r="Z1995">
        <v>0</v>
      </c>
      <c r="AA1995">
        <v>3</v>
      </c>
      <c r="AB1995">
        <v>11</v>
      </c>
      <c r="AC1995">
        <v>0</v>
      </c>
    </row>
    <row r="1996" spans="1:29" ht="16.5" x14ac:dyDescent="0.3">
      <c r="A1996">
        <v>6248</v>
      </c>
      <c r="B1996">
        <v>1947</v>
      </c>
      <c r="C1996" t="s">
        <v>34</v>
      </c>
      <c r="D1996" t="s">
        <v>30</v>
      </c>
      <c r="E1996">
        <v>91712</v>
      </c>
      <c r="F1996">
        <v>0</v>
      </c>
      <c r="G1996">
        <v>0</v>
      </c>
      <c r="H1996" s="1">
        <v>41564</v>
      </c>
      <c r="I1996">
        <v>47</v>
      </c>
      <c r="J1996">
        <v>1276</v>
      </c>
      <c r="K1996">
        <v>24</v>
      </c>
      <c r="L1996">
        <v>746</v>
      </c>
      <c r="M1996">
        <v>94</v>
      </c>
      <c r="N1996">
        <v>29</v>
      </c>
      <c r="O1996">
        <v>48</v>
      </c>
      <c r="P1996">
        <v>0</v>
      </c>
      <c r="Q1996">
        <v>9</v>
      </c>
      <c r="R1996">
        <v>7</v>
      </c>
      <c r="S1996">
        <v>11</v>
      </c>
      <c r="T1996">
        <v>3</v>
      </c>
      <c r="U1996">
        <v>0</v>
      </c>
      <c r="V1996">
        <v>0</v>
      </c>
      <c r="W1996">
        <v>1</v>
      </c>
      <c r="X1996">
        <v>0</v>
      </c>
      <c r="Y1996">
        <v>0</v>
      </c>
      <c r="Z1996">
        <v>0</v>
      </c>
      <c r="AA1996">
        <v>3</v>
      </c>
      <c r="AB1996">
        <v>11</v>
      </c>
      <c r="AC1996">
        <v>1</v>
      </c>
    </row>
    <row r="1997" spans="1:29" ht="16.5" x14ac:dyDescent="0.3">
      <c r="A1997">
        <v>10164</v>
      </c>
      <c r="B1997">
        <v>1958</v>
      </c>
      <c r="C1997" t="s">
        <v>29</v>
      </c>
      <c r="D1997" t="s">
        <v>30</v>
      </c>
      <c r="E1997">
        <v>94472</v>
      </c>
      <c r="F1997">
        <v>0</v>
      </c>
      <c r="G1997">
        <v>1</v>
      </c>
      <c r="H1997" s="1">
        <v>41732</v>
      </c>
      <c r="I1997">
        <v>75</v>
      </c>
      <c r="J1997">
        <v>1017</v>
      </c>
      <c r="K1997">
        <v>33</v>
      </c>
      <c r="L1997">
        <v>417</v>
      </c>
      <c r="M1997">
        <v>108</v>
      </c>
      <c r="N1997">
        <v>100</v>
      </c>
      <c r="O1997">
        <v>16</v>
      </c>
      <c r="P1997">
        <v>1</v>
      </c>
      <c r="Q1997">
        <v>5</v>
      </c>
      <c r="R1997">
        <v>5</v>
      </c>
      <c r="S1997">
        <v>5</v>
      </c>
      <c r="T1997">
        <v>5</v>
      </c>
      <c r="U1997">
        <v>0</v>
      </c>
      <c r="V1997">
        <v>1</v>
      </c>
      <c r="W1997">
        <v>1</v>
      </c>
      <c r="X1997">
        <v>0</v>
      </c>
      <c r="Y1997">
        <v>0</v>
      </c>
      <c r="Z1997">
        <v>0</v>
      </c>
      <c r="AA1997">
        <v>3</v>
      </c>
      <c r="AB1997">
        <v>11</v>
      </c>
      <c r="AC1997">
        <v>0</v>
      </c>
    </row>
    <row r="1998" spans="1:29" ht="16.5" x14ac:dyDescent="0.3">
      <c r="A1998">
        <v>4547</v>
      </c>
      <c r="B1998">
        <v>1960</v>
      </c>
      <c r="C1998" t="s">
        <v>29</v>
      </c>
      <c r="D1998" t="s">
        <v>31</v>
      </c>
      <c r="E1998">
        <v>13672</v>
      </c>
      <c r="F1998">
        <v>1</v>
      </c>
      <c r="G1998">
        <v>1</v>
      </c>
      <c r="H1998" s="1">
        <v>41381</v>
      </c>
      <c r="I1998">
        <v>86</v>
      </c>
      <c r="J1998">
        <v>6</v>
      </c>
      <c r="K1998">
        <v>2</v>
      </c>
      <c r="L1998">
        <v>9</v>
      </c>
      <c r="M1998">
        <v>2</v>
      </c>
      <c r="N1998">
        <v>1</v>
      </c>
      <c r="O1998">
        <v>5</v>
      </c>
      <c r="P1998">
        <v>2</v>
      </c>
      <c r="Q1998">
        <v>1</v>
      </c>
      <c r="R1998">
        <v>0</v>
      </c>
      <c r="S1998">
        <v>3</v>
      </c>
      <c r="T1998">
        <v>8</v>
      </c>
      <c r="U1998">
        <v>0</v>
      </c>
      <c r="V1998">
        <v>0</v>
      </c>
      <c r="W1998">
        <v>0</v>
      </c>
      <c r="X1998">
        <v>0</v>
      </c>
      <c r="Y1998">
        <v>0</v>
      </c>
      <c r="Z1998">
        <v>0</v>
      </c>
      <c r="AA1998">
        <v>3</v>
      </c>
      <c r="AB1998">
        <v>11</v>
      </c>
      <c r="AC1998">
        <v>0</v>
      </c>
    </row>
    <row r="1999" spans="1:29" ht="16.5" x14ac:dyDescent="0.3">
      <c r="A1999">
        <v>6815</v>
      </c>
      <c r="B1999">
        <v>1980</v>
      </c>
      <c r="C1999" t="s">
        <v>37</v>
      </c>
      <c r="D1999" t="s">
        <v>33</v>
      </c>
      <c r="E1999">
        <v>96547</v>
      </c>
      <c r="F1999">
        <v>0</v>
      </c>
      <c r="G1999">
        <v>0</v>
      </c>
      <c r="H1999" s="1">
        <v>41782</v>
      </c>
      <c r="I1999">
        <v>4</v>
      </c>
      <c r="J1999">
        <v>448</v>
      </c>
      <c r="K1999">
        <v>21</v>
      </c>
      <c r="L1999">
        <v>125</v>
      </c>
      <c r="M1999">
        <v>52</v>
      </c>
      <c r="N1999">
        <v>101</v>
      </c>
      <c r="O1999">
        <v>62</v>
      </c>
      <c r="P1999">
        <v>0</v>
      </c>
      <c r="Q1999">
        <v>7</v>
      </c>
      <c r="R1999">
        <v>6</v>
      </c>
      <c r="S1999">
        <v>8</v>
      </c>
      <c r="T1999">
        <v>2</v>
      </c>
      <c r="U1999">
        <v>1</v>
      </c>
      <c r="V1999">
        <v>0</v>
      </c>
      <c r="W1999">
        <v>1</v>
      </c>
      <c r="X1999">
        <v>1</v>
      </c>
      <c r="Y1999">
        <v>0</v>
      </c>
      <c r="Z1999">
        <v>0</v>
      </c>
      <c r="AA1999">
        <v>3</v>
      </c>
      <c r="AB1999">
        <v>11</v>
      </c>
      <c r="AC1999">
        <v>1</v>
      </c>
    </row>
    <row r="2000" spans="1:29" ht="16.5" x14ac:dyDescent="0.3">
      <c r="A2000">
        <v>4122</v>
      </c>
      <c r="B2000">
        <v>1975</v>
      </c>
      <c r="C2000" t="s">
        <v>29</v>
      </c>
      <c r="D2000" t="s">
        <v>33</v>
      </c>
      <c r="E2000">
        <v>79205</v>
      </c>
      <c r="F2000">
        <v>0</v>
      </c>
      <c r="G2000">
        <v>0</v>
      </c>
      <c r="H2000" s="1">
        <v>41150</v>
      </c>
      <c r="I2000">
        <v>73</v>
      </c>
      <c r="J2000">
        <v>504</v>
      </c>
      <c r="K2000">
        <v>23</v>
      </c>
      <c r="L2000">
        <v>117</v>
      </c>
      <c r="M2000">
        <v>179</v>
      </c>
      <c r="N2000">
        <v>28</v>
      </c>
      <c r="O2000">
        <v>44</v>
      </c>
      <c r="P2000">
        <v>1</v>
      </c>
      <c r="Q2000">
        <v>6</v>
      </c>
      <c r="R2000">
        <v>5</v>
      </c>
      <c r="S2000">
        <v>4</v>
      </c>
      <c r="T2000">
        <v>4</v>
      </c>
      <c r="U2000">
        <v>0</v>
      </c>
      <c r="V2000">
        <v>0</v>
      </c>
      <c r="W2000">
        <v>0</v>
      </c>
      <c r="X2000">
        <v>1</v>
      </c>
      <c r="Y2000">
        <v>0</v>
      </c>
      <c r="Z2000">
        <v>0</v>
      </c>
      <c r="AA2000">
        <v>3</v>
      </c>
      <c r="AB2000">
        <v>11</v>
      </c>
      <c r="AC2000">
        <v>1</v>
      </c>
    </row>
    <row r="2001" spans="1:29" ht="16.5" x14ac:dyDescent="0.3">
      <c r="A2001">
        <v>10841</v>
      </c>
      <c r="B2001">
        <v>1975</v>
      </c>
      <c r="C2001" t="s">
        <v>32</v>
      </c>
      <c r="D2001" t="s">
        <v>31</v>
      </c>
      <c r="E2001">
        <v>56559</v>
      </c>
      <c r="F2001">
        <v>0</v>
      </c>
      <c r="G2001">
        <v>1</v>
      </c>
      <c r="H2001" s="1">
        <v>41268</v>
      </c>
      <c r="I2001">
        <v>46</v>
      </c>
      <c r="J2001">
        <v>226</v>
      </c>
      <c r="K2001">
        <v>22</v>
      </c>
      <c r="L2001">
        <v>133</v>
      </c>
      <c r="M2001">
        <v>41</v>
      </c>
      <c r="N2001">
        <v>31</v>
      </c>
      <c r="O2001">
        <v>31</v>
      </c>
      <c r="P2001">
        <v>3</v>
      </c>
      <c r="Q2001">
        <v>4</v>
      </c>
      <c r="R2001">
        <v>3</v>
      </c>
      <c r="S2001">
        <v>8</v>
      </c>
      <c r="T2001">
        <v>4</v>
      </c>
      <c r="U2001">
        <v>0</v>
      </c>
      <c r="V2001">
        <v>0</v>
      </c>
      <c r="W2001">
        <v>0</v>
      </c>
      <c r="X2001">
        <v>0</v>
      </c>
      <c r="Y2001">
        <v>0</v>
      </c>
      <c r="Z2001">
        <v>0</v>
      </c>
      <c r="AA2001">
        <v>3</v>
      </c>
      <c r="AB2001">
        <v>11</v>
      </c>
      <c r="AC2001">
        <v>0</v>
      </c>
    </row>
    <row r="2002" spans="1:29" ht="16.5" x14ac:dyDescent="0.3">
      <c r="A2002">
        <v>5370</v>
      </c>
      <c r="B2002">
        <v>1973</v>
      </c>
      <c r="C2002" t="s">
        <v>32</v>
      </c>
      <c r="D2002" t="s">
        <v>33</v>
      </c>
      <c r="E2002">
        <v>32644</v>
      </c>
      <c r="F2002">
        <v>1</v>
      </c>
      <c r="G2002">
        <v>0</v>
      </c>
      <c r="H2002" s="1">
        <v>41290</v>
      </c>
      <c r="I2002">
        <v>38</v>
      </c>
      <c r="J2002">
        <v>239</v>
      </c>
      <c r="K2002">
        <v>3</v>
      </c>
      <c r="L2002">
        <v>141</v>
      </c>
      <c r="M2002">
        <v>0</v>
      </c>
      <c r="N2002">
        <v>7</v>
      </c>
      <c r="O2002">
        <v>23</v>
      </c>
      <c r="P2002">
        <v>4</v>
      </c>
      <c r="Q2002">
        <v>7</v>
      </c>
      <c r="R2002">
        <v>1</v>
      </c>
      <c r="S2002">
        <v>6</v>
      </c>
      <c r="T2002">
        <v>8</v>
      </c>
      <c r="U2002">
        <v>1</v>
      </c>
      <c r="V2002">
        <v>0</v>
      </c>
      <c r="W2002">
        <v>0</v>
      </c>
      <c r="X2002">
        <v>0</v>
      </c>
      <c r="Y2002">
        <v>0</v>
      </c>
      <c r="Z2002">
        <v>0</v>
      </c>
      <c r="AA2002">
        <v>3</v>
      </c>
      <c r="AB2002">
        <v>11</v>
      </c>
      <c r="AC2002">
        <v>0</v>
      </c>
    </row>
    <row r="2003" spans="1:29" ht="16.5" x14ac:dyDescent="0.3">
      <c r="A2003">
        <v>176</v>
      </c>
      <c r="B2003">
        <v>1980</v>
      </c>
      <c r="C2003" t="s">
        <v>37</v>
      </c>
      <c r="D2003" t="s">
        <v>30</v>
      </c>
      <c r="E2003">
        <v>67506</v>
      </c>
      <c r="F2003">
        <v>0</v>
      </c>
      <c r="G2003">
        <v>1</v>
      </c>
      <c r="H2003" s="1">
        <v>41641</v>
      </c>
      <c r="I2003">
        <v>73</v>
      </c>
      <c r="J2003">
        <v>90</v>
      </c>
      <c r="K2003">
        <v>38</v>
      </c>
      <c r="L2003">
        <v>67</v>
      </c>
      <c r="M2003">
        <v>33</v>
      </c>
      <c r="N2003">
        <v>36</v>
      </c>
      <c r="O2003">
        <v>67</v>
      </c>
      <c r="P2003">
        <v>1</v>
      </c>
      <c r="Q2003">
        <v>4</v>
      </c>
      <c r="R2003">
        <v>1</v>
      </c>
      <c r="S2003">
        <v>6</v>
      </c>
      <c r="T2003">
        <v>3</v>
      </c>
      <c r="U2003">
        <v>0</v>
      </c>
      <c r="V2003">
        <v>0</v>
      </c>
      <c r="W2003">
        <v>0</v>
      </c>
      <c r="X2003">
        <v>0</v>
      </c>
      <c r="Y2003">
        <v>0</v>
      </c>
      <c r="Z2003">
        <v>0</v>
      </c>
      <c r="AA2003">
        <v>3</v>
      </c>
      <c r="AB2003">
        <v>11</v>
      </c>
      <c r="AC2003">
        <v>0</v>
      </c>
    </row>
    <row r="2004" spans="1:29" ht="16.5" x14ac:dyDescent="0.3">
      <c r="A2004">
        <v>4860</v>
      </c>
      <c r="B2004">
        <v>1970</v>
      </c>
      <c r="C2004" t="s">
        <v>29</v>
      </c>
      <c r="D2004" t="s">
        <v>30</v>
      </c>
      <c r="E2004">
        <v>24206</v>
      </c>
      <c r="F2004">
        <v>1</v>
      </c>
      <c r="G2004">
        <v>0</v>
      </c>
      <c r="H2004" s="1">
        <v>41341</v>
      </c>
      <c r="I2004">
        <v>66</v>
      </c>
      <c r="J2004">
        <v>7</v>
      </c>
      <c r="K2004">
        <v>2</v>
      </c>
      <c r="L2004">
        <v>8</v>
      </c>
      <c r="M2004">
        <v>3</v>
      </c>
      <c r="N2004">
        <v>2</v>
      </c>
      <c r="O2004">
        <v>3</v>
      </c>
      <c r="P2004">
        <v>1</v>
      </c>
      <c r="Q2004">
        <v>1</v>
      </c>
      <c r="R2004">
        <v>0</v>
      </c>
      <c r="S2004">
        <v>3</v>
      </c>
      <c r="T2004">
        <v>6</v>
      </c>
      <c r="U2004">
        <v>0</v>
      </c>
      <c r="V2004">
        <v>0</v>
      </c>
      <c r="W2004">
        <v>0</v>
      </c>
      <c r="X2004">
        <v>0</v>
      </c>
      <c r="Y2004">
        <v>0</v>
      </c>
      <c r="Z2004">
        <v>0</v>
      </c>
      <c r="AA2004">
        <v>3</v>
      </c>
      <c r="AB2004">
        <v>11</v>
      </c>
      <c r="AC2004">
        <v>0</v>
      </c>
    </row>
    <row r="2005" spans="1:29" ht="16.5" x14ac:dyDescent="0.3">
      <c r="A2005">
        <v>10757</v>
      </c>
      <c r="B2005">
        <v>1967</v>
      </c>
      <c r="C2005" t="s">
        <v>32</v>
      </c>
      <c r="D2005" t="s">
        <v>35</v>
      </c>
      <c r="E2005">
        <v>28420</v>
      </c>
      <c r="F2005">
        <v>1</v>
      </c>
      <c r="G2005">
        <v>0</v>
      </c>
      <c r="H2005" s="1">
        <v>41632</v>
      </c>
      <c r="I2005">
        <v>36</v>
      </c>
      <c r="J2005">
        <v>4</v>
      </c>
      <c r="K2005">
        <v>2</v>
      </c>
      <c r="L2005">
        <v>5</v>
      </c>
      <c r="M2005">
        <v>2</v>
      </c>
      <c r="N2005">
        <v>0</v>
      </c>
      <c r="O2005">
        <v>0</v>
      </c>
      <c r="P2005">
        <v>1</v>
      </c>
      <c r="Q2005">
        <v>1</v>
      </c>
      <c r="R2005">
        <v>0</v>
      </c>
      <c r="S2005">
        <v>2</v>
      </c>
      <c r="T2005">
        <v>6</v>
      </c>
      <c r="U2005">
        <v>0</v>
      </c>
      <c r="V2005">
        <v>0</v>
      </c>
      <c r="W2005">
        <v>0</v>
      </c>
      <c r="X2005">
        <v>0</v>
      </c>
      <c r="Y2005">
        <v>0</v>
      </c>
      <c r="Z2005">
        <v>0</v>
      </c>
      <c r="AA2005">
        <v>3</v>
      </c>
      <c r="AB2005">
        <v>11</v>
      </c>
      <c r="AC2005">
        <v>0</v>
      </c>
    </row>
    <row r="2006" spans="1:29" ht="16.5" x14ac:dyDescent="0.3">
      <c r="A2006">
        <v>4023</v>
      </c>
      <c r="B2006">
        <v>1970</v>
      </c>
      <c r="C2006" t="s">
        <v>29</v>
      </c>
      <c r="D2006" t="s">
        <v>33</v>
      </c>
      <c r="E2006">
        <v>22979</v>
      </c>
      <c r="F2006">
        <v>1</v>
      </c>
      <c r="G2006">
        <v>0</v>
      </c>
      <c r="H2006" s="1">
        <v>41158</v>
      </c>
      <c r="I2006">
        <v>29</v>
      </c>
      <c r="J2006">
        <v>16</v>
      </c>
      <c r="K2006">
        <v>17</v>
      </c>
      <c r="L2006">
        <v>19</v>
      </c>
      <c r="M2006">
        <v>20</v>
      </c>
      <c r="N2006">
        <v>21</v>
      </c>
      <c r="O2006">
        <v>22</v>
      </c>
      <c r="P2006">
        <v>3</v>
      </c>
      <c r="Q2006">
        <v>3</v>
      </c>
      <c r="R2006">
        <v>2</v>
      </c>
      <c r="S2006">
        <v>2</v>
      </c>
      <c r="T2006">
        <v>8</v>
      </c>
      <c r="U2006">
        <v>0</v>
      </c>
      <c r="V2006">
        <v>0</v>
      </c>
      <c r="W2006">
        <v>0</v>
      </c>
      <c r="X2006">
        <v>0</v>
      </c>
      <c r="Y2006">
        <v>0</v>
      </c>
      <c r="Z2006">
        <v>0</v>
      </c>
      <c r="AA2006">
        <v>3</v>
      </c>
      <c r="AB2006">
        <v>11</v>
      </c>
      <c r="AC2006">
        <v>1</v>
      </c>
    </row>
    <row r="2007" spans="1:29" ht="16.5" x14ac:dyDescent="0.3">
      <c r="A2007">
        <v>6679</v>
      </c>
      <c r="B2007">
        <v>1966</v>
      </c>
      <c r="C2007" t="s">
        <v>29</v>
      </c>
      <c r="D2007" t="s">
        <v>30</v>
      </c>
      <c r="E2007">
        <v>33279</v>
      </c>
      <c r="F2007">
        <v>0</v>
      </c>
      <c r="G2007">
        <v>0</v>
      </c>
      <c r="H2007" s="1">
        <v>41802</v>
      </c>
      <c r="I2007">
        <v>29</v>
      </c>
      <c r="J2007">
        <v>10</v>
      </c>
      <c r="K2007">
        <v>3</v>
      </c>
      <c r="L2007">
        <v>3</v>
      </c>
      <c r="M2007">
        <v>0</v>
      </c>
      <c r="N2007">
        <v>0</v>
      </c>
      <c r="O2007">
        <v>0</v>
      </c>
      <c r="P2007">
        <v>1</v>
      </c>
      <c r="Q2007">
        <v>0</v>
      </c>
      <c r="R2007">
        <v>0</v>
      </c>
      <c r="S2007">
        <v>3</v>
      </c>
      <c r="T2007">
        <v>3</v>
      </c>
      <c r="U2007">
        <v>0</v>
      </c>
      <c r="V2007">
        <v>0</v>
      </c>
      <c r="W2007">
        <v>0</v>
      </c>
      <c r="X2007">
        <v>0</v>
      </c>
      <c r="Y2007">
        <v>0</v>
      </c>
      <c r="Z2007">
        <v>0</v>
      </c>
      <c r="AA2007">
        <v>3</v>
      </c>
      <c r="AB2007">
        <v>11</v>
      </c>
      <c r="AC2007">
        <v>0</v>
      </c>
    </row>
    <row r="2008" spans="1:29" ht="16.5" x14ac:dyDescent="0.3">
      <c r="A2008">
        <v>9923</v>
      </c>
      <c r="B2008">
        <v>1972</v>
      </c>
      <c r="C2008" t="s">
        <v>34</v>
      </c>
      <c r="D2008" t="s">
        <v>30</v>
      </c>
      <c r="E2008">
        <v>46423</v>
      </c>
      <c r="F2008">
        <v>1</v>
      </c>
      <c r="G2008">
        <v>1</v>
      </c>
      <c r="H2008" s="1">
        <v>41535</v>
      </c>
      <c r="I2008">
        <v>6</v>
      </c>
      <c r="J2008">
        <v>68</v>
      </c>
      <c r="K2008">
        <v>0</v>
      </c>
      <c r="L2008">
        <v>16</v>
      </c>
      <c r="M2008">
        <v>0</v>
      </c>
      <c r="N2008">
        <v>0</v>
      </c>
      <c r="O2008">
        <v>8</v>
      </c>
      <c r="P2008">
        <v>3</v>
      </c>
      <c r="Q2008">
        <v>2</v>
      </c>
      <c r="R2008">
        <v>0</v>
      </c>
      <c r="S2008">
        <v>4</v>
      </c>
      <c r="T2008">
        <v>7</v>
      </c>
      <c r="U2008">
        <v>0</v>
      </c>
      <c r="V2008">
        <v>0</v>
      </c>
      <c r="W2008">
        <v>0</v>
      </c>
      <c r="X2008">
        <v>0</v>
      </c>
      <c r="Y2008">
        <v>0</v>
      </c>
      <c r="Z2008">
        <v>0</v>
      </c>
      <c r="AA2008">
        <v>3</v>
      </c>
      <c r="AB2008">
        <v>11</v>
      </c>
      <c r="AC2008">
        <v>0</v>
      </c>
    </row>
    <row r="2009" spans="1:29" ht="16.5" x14ac:dyDescent="0.3">
      <c r="A2009">
        <v>7181</v>
      </c>
      <c r="B2009">
        <v>1977</v>
      </c>
      <c r="C2009" t="s">
        <v>29</v>
      </c>
      <c r="D2009" t="s">
        <v>33</v>
      </c>
      <c r="E2009">
        <v>30368</v>
      </c>
      <c r="F2009">
        <v>0</v>
      </c>
      <c r="G2009">
        <v>1</v>
      </c>
      <c r="H2009" s="1">
        <v>41585</v>
      </c>
      <c r="I2009">
        <v>97</v>
      </c>
      <c r="J2009">
        <v>35</v>
      </c>
      <c r="K2009">
        <v>0</v>
      </c>
      <c r="L2009">
        <v>13</v>
      </c>
      <c r="M2009">
        <v>2</v>
      </c>
      <c r="N2009">
        <v>0</v>
      </c>
      <c r="O2009">
        <v>2</v>
      </c>
      <c r="P2009">
        <v>2</v>
      </c>
      <c r="Q2009">
        <v>2</v>
      </c>
      <c r="R2009">
        <v>0</v>
      </c>
      <c r="S2009">
        <v>3</v>
      </c>
      <c r="T2009">
        <v>8</v>
      </c>
      <c r="U2009">
        <v>0</v>
      </c>
      <c r="V2009">
        <v>0</v>
      </c>
      <c r="W2009">
        <v>0</v>
      </c>
      <c r="X2009">
        <v>0</v>
      </c>
      <c r="Y2009">
        <v>0</v>
      </c>
      <c r="Z2009">
        <v>0</v>
      </c>
      <c r="AA2009">
        <v>3</v>
      </c>
      <c r="AB2009">
        <v>11</v>
      </c>
      <c r="AC2009">
        <v>0</v>
      </c>
    </row>
    <row r="2010" spans="1:29" ht="16.5" x14ac:dyDescent="0.3">
      <c r="A2010">
        <v>3599</v>
      </c>
      <c r="B2010">
        <v>1970</v>
      </c>
      <c r="C2010" t="s">
        <v>29</v>
      </c>
      <c r="D2010" t="s">
        <v>33</v>
      </c>
      <c r="E2010">
        <v>63684</v>
      </c>
      <c r="F2010">
        <v>0</v>
      </c>
      <c r="G2010">
        <v>1</v>
      </c>
      <c r="H2010" s="1">
        <v>41239</v>
      </c>
      <c r="I2010">
        <v>61</v>
      </c>
      <c r="J2010">
        <v>575</v>
      </c>
      <c r="K2010">
        <v>80</v>
      </c>
      <c r="L2010">
        <v>428</v>
      </c>
      <c r="M2010">
        <v>208</v>
      </c>
      <c r="N2010">
        <v>93</v>
      </c>
      <c r="O2010">
        <v>80</v>
      </c>
      <c r="P2010">
        <v>3</v>
      </c>
      <c r="Q2010">
        <v>8</v>
      </c>
      <c r="R2010">
        <v>4</v>
      </c>
      <c r="S2010">
        <v>8</v>
      </c>
      <c r="T2010">
        <v>5</v>
      </c>
      <c r="U2010">
        <v>0</v>
      </c>
      <c r="V2010">
        <v>0</v>
      </c>
      <c r="W2010">
        <v>0</v>
      </c>
      <c r="X2010">
        <v>0</v>
      </c>
      <c r="Y2010">
        <v>0</v>
      </c>
      <c r="Z2010">
        <v>0</v>
      </c>
      <c r="AA2010">
        <v>3</v>
      </c>
      <c r="AB2010">
        <v>11</v>
      </c>
      <c r="AC2010">
        <v>0</v>
      </c>
    </row>
    <row r="2011" spans="1:29" ht="16.5" x14ac:dyDescent="0.3">
      <c r="A2011">
        <v>405</v>
      </c>
      <c r="B2011">
        <v>1964</v>
      </c>
      <c r="C2011" t="s">
        <v>29</v>
      </c>
      <c r="D2011" t="s">
        <v>35</v>
      </c>
      <c r="E2011">
        <v>41638</v>
      </c>
      <c r="F2011">
        <v>0</v>
      </c>
      <c r="G2011">
        <v>1</v>
      </c>
      <c r="H2011" s="1">
        <v>41318</v>
      </c>
      <c r="I2011">
        <v>68</v>
      </c>
      <c r="J2011">
        <v>315</v>
      </c>
      <c r="K2011">
        <v>0</v>
      </c>
      <c r="L2011">
        <v>31</v>
      </c>
      <c r="M2011">
        <v>4</v>
      </c>
      <c r="N2011">
        <v>0</v>
      </c>
      <c r="O2011">
        <v>91</v>
      </c>
      <c r="P2011">
        <v>4</v>
      </c>
      <c r="Q2011">
        <v>5</v>
      </c>
      <c r="R2011">
        <v>5</v>
      </c>
      <c r="S2011">
        <v>3</v>
      </c>
      <c r="T2011">
        <v>8</v>
      </c>
      <c r="U2011">
        <v>1</v>
      </c>
      <c r="V2011">
        <v>0</v>
      </c>
      <c r="W2011">
        <v>0</v>
      </c>
      <c r="X2011">
        <v>0</v>
      </c>
      <c r="Y2011">
        <v>0</v>
      </c>
      <c r="Z2011">
        <v>0</v>
      </c>
      <c r="AA2011">
        <v>3</v>
      </c>
      <c r="AB2011">
        <v>11</v>
      </c>
      <c r="AC2011">
        <v>0</v>
      </c>
    </row>
    <row r="2012" spans="1:29" ht="16.5" x14ac:dyDescent="0.3">
      <c r="A2012">
        <v>6870</v>
      </c>
      <c r="B2012">
        <v>1959</v>
      </c>
      <c r="C2012" t="s">
        <v>32</v>
      </c>
      <c r="D2012" t="s">
        <v>35</v>
      </c>
      <c r="E2012">
        <v>68805</v>
      </c>
      <c r="F2012">
        <v>0</v>
      </c>
      <c r="G2012">
        <v>1</v>
      </c>
      <c r="H2012" s="1">
        <v>41534</v>
      </c>
      <c r="I2012">
        <v>73</v>
      </c>
      <c r="J2012">
        <v>182</v>
      </c>
      <c r="K2012">
        <v>2</v>
      </c>
      <c r="L2012">
        <v>49</v>
      </c>
      <c r="M2012">
        <v>17</v>
      </c>
      <c r="N2012">
        <v>13</v>
      </c>
      <c r="O2012">
        <v>20</v>
      </c>
      <c r="P2012">
        <v>1</v>
      </c>
      <c r="Q2012">
        <v>3</v>
      </c>
      <c r="R2012">
        <v>1</v>
      </c>
      <c r="S2012">
        <v>7</v>
      </c>
      <c r="T2012">
        <v>2</v>
      </c>
      <c r="U2012">
        <v>0</v>
      </c>
      <c r="V2012">
        <v>0</v>
      </c>
      <c r="W2012">
        <v>0</v>
      </c>
      <c r="X2012">
        <v>0</v>
      </c>
      <c r="Y2012">
        <v>0</v>
      </c>
      <c r="Z2012">
        <v>0</v>
      </c>
      <c r="AA2012">
        <v>3</v>
      </c>
      <c r="AB2012">
        <v>11</v>
      </c>
      <c r="AC2012">
        <v>0</v>
      </c>
    </row>
    <row r="2013" spans="1:29" ht="16.5" x14ac:dyDescent="0.3">
      <c r="A2013">
        <v>832</v>
      </c>
      <c r="B2013">
        <v>1966</v>
      </c>
      <c r="C2013" t="s">
        <v>32</v>
      </c>
      <c r="D2013" t="s">
        <v>31</v>
      </c>
      <c r="E2013">
        <v>65814</v>
      </c>
      <c r="F2013">
        <v>0</v>
      </c>
      <c r="G2013">
        <v>1</v>
      </c>
      <c r="H2013" s="1">
        <v>41700</v>
      </c>
      <c r="I2013">
        <v>90</v>
      </c>
      <c r="J2013">
        <v>561</v>
      </c>
      <c r="K2013">
        <v>14</v>
      </c>
      <c r="L2013">
        <v>113</v>
      </c>
      <c r="M2013">
        <v>10</v>
      </c>
      <c r="N2013">
        <v>14</v>
      </c>
      <c r="O2013">
        <v>35</v>
      </c>
      <c r="P2013">
        <v>3</v>
      </c>
      <c r="Q2013">
        <v>8</v>
      </c>
      <c r="R2013">
        <v>2</v>
      </c>
      <c r="S2013">
        <v>10</v>
      </c>
      <c r="T2013">
        <v>5</v>
      </c>
      <c r="U2013">
        <v>0</v>
      </c>
      <c r="V2013">
        <v>0</v>
      </c>
      <c r="W2013">
        <v>0</v>
      </c>
      <c r="X2013">
        <v>0</v>
      </c>
      <c r="Y2013">
        <v>0</v>
      </c>
      <c r="Z2013">
        <v>0</v>
      </c>
      <c r="AA2013">
        <v>3</v>
      </c>
      <c r="AB2013">
        <v>11</v>
      </c>
      <c r="AC2013">
        <v>0</v>
      </c>
    </row>
    <row r="2014" spans="1:29" ht="16.5" x14ac:dyDescent="0.3">
      <c r="A2014">
        <v>2002</v>
      </c>
      <c r="B2014">
        <v>1958</v>
      </c>
      <c r="C2014" t="s">
        <v>29</v>
      </c>
      <c r="D2014" t="s">
        <v>35</v>
      </c>
      <c r="E2014">
        <v>71964</v>
      </c>
      <c r="F2014">
        <v>0</v>
      </c>
      <c r="G2014">
        <v>0</v>
      </c>
      <c r="H2014" s="1">
        <v>41414</v>
      </c>
      <c r="I2014">
        <v>81</v>
      </c>
      <c r="J2014">
        <v>587</v>
      </c>
      <c r="K2014">
        <v>51</v>
      </c>
      <c r="L2014">
        <v>932</v>
      </c>
      <c r="M2014">
        <v>180</v>
      </c>
      <c r="N2014">
        <v>34</v>
      </c>
      <c r="O2014">
        <v>86</v>
      </c>
      <c r="P2014">
        <v>1</v>
      </c>
      <c r="Q2014">
        <v>5</v>
      </c>
      <c r="R2014">
        <v>6</v>
      </c>
      <c r="S2014">
        <v>5</v>
      </c>
      <c r="T2014">
        <v>3</v>
      </c>
      <c r="U2014">
        <v>0</v>
      </c>
      <c r="V2014">
        <v>0</v>
      </c>
      <c r="W2014">
        <v>0</v>
      </c>
      <c r="X2014">
        <v>0</v>
      </c>
      <c r="Y2014">
        <v>0</v>
      </c>
      <c r="Z2014">
        <v>0</v>
      </c>
      <c r="AA2014">
        <v>3</v>
      </c>
      <c r="AB2014">
        <v>11</v>
      </c>
      <c r="AC2014">
        <v>0</v>
      </c>
    </row>
    <row r="2015" spans="1:29" ht="16.5" x14ac:dyDescent="0.3">
      <c r="A2015">
        <v>3657</v>
      </c>
      <c r="B2015">
        <v>1986</v>
      </c>
      <c r="C2015" t="s">
        <v>29</v>
      </c>
      <c r="D2015" t="s">
        <v>30</v>
      </c>
      <c r="E2015">
        <v>39146</v>
      </c>
      <c r="F2015">
        <v>1</v>
      </c>
      <c r="G2015">
        <v>0</v>
      </c>
      <c r="H2015" s="1">
        <v>41319</v>
      </c>
      <c r="I2015">
        <v>1</v>
      </c>
      <c r="J2015">
        <v>94</v>
      </c>
      <c r="K2015">
        <v>1</v>
      </c>
      <c r="L2015">
        <v>33</v>
      </c>
      <c r="M2015">
        <v>13</v>
      </c>
      <c r="N2015">
        <v>12</v>
      </c>
      <c r="O2015">
        <v>12</v>
      </c>
      <c r="P2015">
        <v>3</v>
      </c>
      <c r="Q2015">
        <v>4</v>
      </c>
      <c r="R2015">
        <v>0</v>
      </c>
      <c r="S2015">
        <v>4</v>
      </c>
      <c r="T2015">
        <v>8</v>
      </c>
      <c r="U2015">
        <v>0</v>
      </c>
      <c r="V2015">
        <v>0</v>
      </c>
      <c r="W2015">
        <v>0</v>
      </c>
      <c r="X2015">
        <v>0</v>
      </c>
      <c r="Y2015">
        <v>0</v>
      </c>
      <c r="Z2015">
        <v>0</v>
      </c>
      <c r="AA2015">
        <v>3</v>
      </c>
      <c r="AB2015">
        <v>11</v>
      </c>
      <c r="AC2015">
        <v>0</v>
      </c>
    </row>
    <row r="2016" spans="1:29" ht="16.5" x14ac:dyDescent="0.3">
      <c r="A2016">
        <v>500</v>
      </c>
      <c r="B2016">
        <v>1977</v>
      </c>
      <c r="C2016" t="s">
        <v>29</v>
      </c>
      <c r="D2016" t="s">
        <v>31</v>
      </c>
      <c r="E2016">
        <v>96876</v>
      </c>
      <c r="F2016">
        <v>0</v>
      </c>
      <c r="G2016">
        <v>0</v>
      </c>
      <c r="H2016" s="1">
        <v>41492</v>
      </c>
      <c r="I2016">
        <v>79</v>
      </c>
      <c r="J2016">
        <v>908</v>
      </c>
      <c r="K2016">
        <v>43</v>
      </c>
      <c r="L2016">
        <v>735</v>
      </c>
      <c r="M2016">
        <v>40</v>
      </c>
      <c r="N2016">
        <v>194</v>
      </c>
      <c r="O2016">
        <v>21</v>
      </c>
      <c r="P2016">
        <v>1</v>
      </c>
      <c r="Q2016">
        <v>7</v>
      </c>
      <c r="R2016">
        <v>7</v>
      </c>
      <c r="S2016">
        <v>9</v>
      </c>
      <c r="T2016">
        <v>2</v>
      </c>
      <c r="U2016">
        <v>0</v>
      </c>
      <c r="V2016">
        <v>1</v>
      </c>
      <c r="W2016">
        <v>1</v>
      </c>
      <c r="X2016">
        <v>1</v>
      </c>
      <c r="Y2016">
        <v>0</v>
      </c>
      <c r="Z2016">
        <v>0</v>
      </c>
      <c r="AA2016">
        <v>3</v>
      </c>
      <c r="AB2016">
        <v>11</v>
      </c>
      <c r="AC2016">
        <v>1</v>
      </c>
    </row>
    <row r="2017" spans="1:29" ht="16.5" x14ac:dyDescent="0.3">
      <c r="A2017">
        <v>1951</v>
      </c>
      <c r="B2017">
        <v>1981</v>
      </c>
      <c r="C2017" t="s">
        <v>36</v>
      </c>
      <c r="D2017" t="s">
        <v>33</v>
      </c>
      <c r="E2017">
        <v>34445</v>
      </c>
      <c r="F2017">
        <v>0</v>
      </c>
      <c r="G2017">
        <v>0</v>
      </c>
      <c r="H2017" s="1">
        <v>41301</v>
      </c>
      <c r="I2017">
        <v>92</v>
      </c>
      <c r="J2017">
        <v>228</v>
      </c>
      <c r="K2017">
        <v>122</v>
      </c>
      <c r="L2017">
        <v>122</v>
      </c>
      <c r="M2017">
        <v>208</v>
      </c>
      <c r="N2017">
        <v>129</v>
      </c>
      <c r="O2017">
        <v>30</v>
      </c>
      <c r="P2017">
        <v>6</v>
      </c>
      <c r="Q2017">
        <v>11</v>
      </c>
      <c r="R2017">
        <v>2</v>
      </c>
      <c r="S2017">
        <v>8</v>
      </c>
      <c r="T2017">
        <v>9</v>
      </c>
      <c r="U2017">
        <v>0</v>
      </c>
      <c r="V2017">
        <v>0</v>
      </c>
      <c r="W2017">
        <v>0</v>
      </c>
      <c r="X2017">
        <v>0</v>
      </c>
      <c r="Y2017">
        <v>0</v>
      </c>
      <c r="Z2017">
        <v>0</v>
      </c>
      <c r="AA2017">
        <v>3</v>
      </c>
      <c r="AB2017">
        <v>11</v>
      </c>
      <c r="AC2017">
        <v>0</v>
      </c>
    </row>
    <row r="2018" spans="1:29" ht="16.5" x14ac:dyDescent="0.3">
      <c r="A2018">
        <v>3262</v>
      </c>
      <c r="B2018">
        <v>1958</v>
      </c>
      <c r="C2018" t="s">
        <v>29</v>
      </c>
      <c r="D2018" t="s">
        <v>30</v>
      </c>
      <c r="E2018">
        <v>68281</v>
      </c>
      <c r="F2018">
        <v>0</v>
      </c>
      <c r="G2018">
        <v>0</v>
      </c>
      <c r="H2018" s="1">
        <v>41128</v>
      </c>
      <c r="I2018">
        <v>31</v>
      </c>
      <c r="J2018">
        <v>995</v>
      </c>
      <c r="K2018">
        <v>112</v>
      </c>
      <c r="L2018">
        <v>417</v>
      </c>
      <c r="M2018">
        <v>42</v>
      </c>
      <c r="N2018">
        <v>48</v>
      </c>
      <c r="O2018">
        <v>41</v>
      </c>
      <c r="P2018">
        <v>1</v>
      </c>
      <c r="Q2018">
        <v>2</v>
      </c>
      <c r="R2018">
        <v>9</v>
      </c>
      <c r="S2018">
        <v>13</v>
      </c>
      <c r="T2018">
        <v>5</v>
      </c>
      <c r="U2018">
        <v>0</v>
      </c>
      <c r="V2018">
        <v>0</v>
      </c>
      <c r="W2018">
        <v>0</v>
      </c>
      <c r="X2018">
        <v>0</v>
      </c>
      <c r="Y2018">
        <v>0</v>
      </c>
      <c r="Z2018">
        <v>0</v>
      </c>
      <c r="AA2018">
        <v>3</v>
      </c>
      <c r="AB2018">
        <v>11</v>
      </c>
      <c r="AC2018">
        <v>1</v>
      </c>
    </row>
    <row r="2019" spans="1:29" ht="16.5" x14ac:dyDescent="0.3">
      <c r="A2019">
        <v>4102</v>
      </c>
      <c r="B2019">
        <v>1975</v>
      </c>
      <c r="C2019" t="s">
        <v>37</v>
      </c>
      <c r="D2019" t="s">
        <v>33</v>
      </c>
      <c r="E2019">
        <v>37284</v>
      </c>
      <c r="F2019">
        <v>1</v>
      </c>
      <c r="G2019">
        <v>1</v>
      </c>
      <c r="H2019" s="1">
        <v>41362</v>
      </c>
      <c r="I2019">
        <v>46</v>
      </c>
      <c r="J2019">
        <v>11</v>
      </c>
      <c r="K2019">
        <v>1</v>
      </c>
      <c r="L2019">
        <v>2</v>
      </c>
      <c r="M2019">
        <v>2</v>
      </c>
      <c r="N2019">
        <v>1</v>
      </c>
      <c r="O2019">
        <v>6</v>
      </c>
      <c r="P2019">
        <v>1</v>
      </c>
      <c r="Q2019">
        <v>0</v>
      </c>
      <c r="R2019">
        <v>0</v>
      </c>
      <c r="S2019">
        <v>3</v>
      </c>
      <c r="T2019">
        <v>6</v>
      </c>
      <c r="U2019">
        <v>0</v>
      </c>
      <c r="V2019">
        <v>0</v>
      </c>
      <c r="W2019">
        <v>0</v>
      </c>
      <c r="X2019">
        <v>0</v>
      </c>
      <c r="Y2019">
        <v>0</v>
      </c>
      <c r="Z2019">
        <v>0</v>
      </c>
      <c r="AA2019">
        <v>3</v>
      </c>
      <c r="AB2019">
        <v>11</v>
      </c>
      <c r="AC2019">
        <v>0</v>
      </c>
    </row>
    <row r="2020" spans="1:29" ht="16.5" x14ac:dyDescent="0.3">
      <c r="A2020">
        <v>7042</v>
      </c>
      <c r="B2020">
        <v>1983</v>
      </c>
      <c r="C2020" t="s">
        <v>29</v>
      </c>
      <c r="D2020" t="s">
        <v>33</v>
      </c>
      <c r="E2020">
        <v>36790</v>
      </c>
      <c r="F2020">
        <v>0</v>
      </c>
      <c r="G2020">
        <v>0</v>
      </c>
      <c r="H2020" s="1">
        <v>41334</v>
      </c>
      <c r="I2020">
        <v>14</v>
      </c>
      <c r="J2020">
        <v>3</v>
      </c>
      <c r="K2020">
        <v>3</v>
      </c>
      <c r="L2020">
        <v>14</v>
      </c>
      <c r="M2020">
        <v>15</v>
      </c>
      <c r="N2020">
        <v>21</v>
      </c>
      <c r="O2020">
        <v>10</v>
      </c>
      <c r="P2020">
        <v>1</v>
      </c>
      <c r="Q2020">
        <v>2</v>
      </c>
      <c r="R2020">
        <v>1</v>
      </c>
      <c r="S2020">
        <v>2</v>
      </c>
      <c r="T2020">
        <v>9</v>
      </c>
      <c r="U2020">
        <v>0</v>
      </c>
      <c r="V2020">
        <v>0</v>
      </c>
      <c r="W2020">
        <v>0</v>
      </c>
      <c r="X2020">
        <v>0</v>
      </c>
      <c r="Y2020">
        <v>0</v>
      </c>
      <c r="Z2020">
        <v>0</v>
      </c>
      <c r="AA2020">
        <v>3</v>
      </c>
      <c r="AB2020">
        <v>11</v>
      </c>
      <c r="AC2020">
        <v>1</v>
      </c>
    </row>
    <row r="2021" spans="1:29" ht="16.5" x14ac:dyDescent="0.3">
      <c r="A2021">
        <v>10598</v>
      </c>
      <c r="B2021">
        <v>1967</v>
      </c>
      <c r="C2021" t="s">
        <v>29</v>
      </c>
      <c r="D2021" t="s">
        <v>31</v>
      </c>
      <c r="E2021">
        <v>27943</v>
      </c>
      <c r="F2021">
        <v>1</v>
      </c>
      <c r="G2021">
        <v>1</v>
      </c>
      <c r="H2021" s="1">
        <v>41379</v>
      </c>
      <c r="I2021">
        <v>89</v>
      </c>
      <c r="J2021">
        <v>12</v>
      </c>
      <c r="K2021">
        <v>1</v>
      </c>
      <c r="L2021">
        <v>16</v>
      </c>
      <c r="M2021">
        <v>4</v>
      </c>
      <c r="N2021">
        <v>1</v>
      </c>
      <c r="O2021">
        <v>3</v>
      </c>
      <c r="P2021">
        <v>3</v>
      </c>
      <c r="Q2021">
        <v>2</v>
      </c>
      <c r="R2021">
        <v>0</v>
      </c>
      <c r="S2021">
        <v>3</v>
      </c>
      <c r="T2021">
        <v>8</v>
      </c>
      <c r="U2021">
        <v>0</v>
      </c>
      <c r="V2021">
        <v>0</v>
      </c>
      <c r="W2021">
        <v>0</v>
      </c>
      <c r="X2021">
        <v>0</v>
      </c>
      <c r="Y2021">
        <v>0</v>
      </c>
      <c r="Z2021">
        <v>0</v>
      </c>
      <c r="AA2021">
        <v>3</v>
      </c>
      <c r="AB2021">
        <v>11</v>
      </c>
      <c r="AC2021">
        <v>0</v>
      </c>
    </row>
    <row r="2022" spans="1:29" ht="16.5" x14ac:dyDescent="0.3">
      <c r="A2022">
        <v>255</v>
      </c>
      <c r="B2022">
        <v>1951</v>
      </c>
      <c r="C2022" t="s">
        <v>29</v>
      </c>
      <c r="D2022" t="s">
        <v>35</v>
      </c>
      <c r="E2022">
        <v>22263</v>
      </c>
      <c r="F2022">
        <v>1</v>
      </c>
      <c r="G2022">
        <v>1</v>
      </c>
      <c r="H2022" s="1">
        <v>41728</v>
      </c>
      <c r="I2022">
        <v>31</v>
      </c>
      <c r="J2022">
        <v>17</v>
      </c>
      <c r="K2022">
        <v>0</v>
      </c>
      <c r="L2022">
        <v>2</v>
      </c>
      <c r="M2022">
        <v>0</v>
      </c>
      <c r="N2022">
        <v>0</v>
      </c>
      <c r="O2022">
        <v>2</v>
      </c>
      <c r="P2022">
        <v>2</v>
      </c>
      <c r="Q2022">
        <v>1</v>
      </c>
      <c r="R2022">
        <v>0</v>
      </c>
      <c r="S2022">
        <v>3</v>
      </c>
      <c r="T2022">
        <v>6</v>
      </c>
      <c r="U2022">
        <v>0</v>
      </c>
      <c r="V2022">
        <v>0</v>
      </c>
      <c r="W2022">
        <v>0</v>
      </c>
      <c r="X2022">
        <v>0</v>
      </c>
      <c r="Y2022">
        <v>0</v>
      </c>
      <c r="Z2022">
        <v>1</v>
      </c>
      <c r="AA2022">
        <v>3</v>
      </c>
      <c r="AB2022">
        <v>11</v>
      </c>
      <c r="AC2022">
        <v>0</v>
      </c>
    </row>
    <row r="2023" spans="1:29" ht="16.5" x14ac:dyDescent="0.3">
      <c r="A2023">
        <v>2375</v>
      </c>
      <c r="B2023">
        <v>1972</v>
      </c>
      <c r="C2023" t="s">
        <v>29</v>
      </c>
      <c r="D2023" t="s">
        <v>31</v>
      </c>
      <c r="E2023">
        <v>30261</v>
      </c>
      <c r="F2023">
        <v>1</v>
      </c>
      <c r="G2023">
        <v>2</v>
      </c>
      <c r="H2023" s="1">
        <v>41177</v>
      </c>
      <c r="I2023">
        <v>75</v>
      </c>
      <c r="J2023">
        <v>8</v>
      </c>
      <c r="K2023">
        <v>0</v>
      </c>
      <c r="L2023">
        <v>5</v>
      </c>
      <c r="M2023">
        <v>0</v>
      </c>
      <c r="N2023">
        <v>3</v>
      </c>
      <c r="O2023">
        <v>6</v>
      </c>
      <c r="P2023">
        <v>1</v>
      </c>
      <c r="Q2023">
        <v>0</v>
      </c>
      <c r="R2023">
        <v>0</v>
      </c>
      <c r="S2023">
        <v>3</v>
      </c>
      <c r="T2023">
        <v>8</v>
      </c>
      <c r="U2023">
        <v>0</v>
      </c>
      <c r="V2023">
        <v>0</v>
      </c>
      <c r="W2023">
        <v>0</v>
      </c>
      <c r="X2023">
        <v>0</v>
      </c>
      <c r="Y2023">
        <v>0</v>
      </c>
      <c r="Z2023">
        <v>0</v>
      </c>
      <c r="AA2023">
        <v>3</v>
      </c>
      <c r="AB2023">
        <v>11</v>
      </c>
      <c r="AC2023">
        <v>0</v>
      </c>
    </row>
    <row r="2024" spans="1:29" ht="16.5" x14ac:dyDescent="0.3">
      <c r="A2024">
        <v>9829</v>
      </c>
      <c r="B2024">
        <v>1978</v>
      </c>
      <c r="C2024" t="s">
        <v>29</v>
      </c>
      <c r="D2024" t="s">
        <v>31</v>
      </c>
      <c r="E2024">
        <v>28587</v>
      </c>
      <c r="F2024">
        <v>1</v>
      </c>
      <c r="G2024">
        <v>0</v>
      </c>
      <c r="H2024" s="1">
        <v>41682</v>
      </c>
      <c r="I2024">
        <v>42</v>
      </c>
      <c r="J2024">
        <v>22</v>
      </c>
      <c r="K2024">
        <v>4</v>
      </c>
      <c r="L2024">
        <v>17</v>
      </c>
      <c r="M2024">
        <v>12</v>
      </c>
      <c r="N2024">
        <v>10</v>
      </c>
      <c r="O2024">
        <v>13</v>
      </c>
      <c r="P2024">
        <v>3</v>
      </c>
      <c r="Q2024">
        <v>2</v>
      </c>
      <c r="R2024">
        <v>0</v>
      </c>
      <c r="S2024">
        <v>4</v>
      </c>
      <c r="T2024">
        <v>6</v>
      </c>
      <c r="U2024">
        <v>0</v>
      </c>
      <c r="V2024">
        <v>0</v>
      </c>
      <c r="W2024">
        <v>0</v>
      </c>
      <c r="X2024">
        <v>0</v>
      </c>
      <c r="Y2024">
        <v>0</v>
      </c>
      <c r="Z2024">
        <v>0</v>
      </c>
      <c r="AA2024">
        <v>3</v>
      </c>
      <c r="AB2024">
        <v>11</v>
      </c>
      <c r="AC2024">
        <v>0</v>
      </c>
    </row>
    <row r="2025" spans="1:29" ht="16.5" x14ac:dyDescent="0.3">
      <c r="A2025">
        <v>6214</v>
      </c>
      <c r="B2025">
        <v>1982</v>
      </c>
      <c r="C2025" t="s">
        <v>34</v>
      </c>
      <c r="D2025" t="s">
        <v>33</v>
      </c>
      <c r="E2025">
        <v>43815</v>
      </c>
      <c r="F2025">
        <v>1</v>
      </c>
      <c r="G2025">
        <v>0</v>
      </c>
      <c r="H2025" s="1">
        <v>41369</v>
      </c>
      <c r="I2025">
        <v>53</v>
      </c>
      <c r="J2025">
        <v>14</v>
      </c>
      <c r="K2025">
        <v>10</v>
      </c>
      <c r="L2025">
        <v>29</v>
      </c>
      <c r="M2025">
        <v>4</v>
      </c>
      <c r="N2025">
        <v>7</v>
      </c>
      <c r="O2025">
        <v>15</v>
      </c>
      <c r="P2025">
        <v>1</v>
      </c>
      <c r="Q2025">
        <v>2</v>
      </c>
      <c r="R2025">
        <v>0</v>
      </c>
      <c r="S2025">
        <v>3</v>
      </c>
      <c r="T2025">
        <v>6</v>
      </c>
      <c r="U2025">
        <v>0</v>
      </c>
      <c r="V2025">
        <v>0</v>
      </c>
      <c r="W2025">
        <v>0</v>
      </c>
      <c r="X2025">
        <v>0</v>
      </c>
      <c r="Y2025">
        <v>0</v>
      </c>
      <c r="Z2025">
        <v>0</v>
      </c>
      <c r="AA2025">
        <v>3</v>
      </c>
      <c r="AB2025">
        <v>11</v>
      </c>
      <c r="AC2025">
        <v>0</v>
      </c>
    </row>
    <row r="2026" spans="1:29" ht="16.5" x14ac:dyDescent="0.3">
      <c r="A2026">
        <v>4954</v>
      </c>
      <c r="B2026">
        <v>1956</v>
      </c>
      <c r="C2026" t="s">
        <v>29</v>
      </c>
      <c r="D2026" t="s">
        <v>33</v>
      </c>
      <c r="E2026">
        <v>48195</v>
      </c>
      <c r="F2026">
        <v>1</v>
      </c>
      <c r="G2026">
        <v>1</v>
      </c>
      <c r="H2026" s="1">
        <v>41660</v>
      </c>
      <c r="I2026">
        <v>53</v>
      </c>
      <c r="J2026">
        <v>106</v>
      </c>
      <c r="K2026">
        <v>27</v>
      </c>
      <c r="L2026">
        <v>68</v>
      </c>
      <c r="M2026">
        <v>52</v>
      </c>
      <c r="N2026">
        <v>7</v>
      </c>
      <c r="O2026">
        <v>5</v>
      </c>
      <c r="P2026">
        <v>6</v>
      </c>
      <c r="Q2026">
        <v>4</v>
      </c>
      <c r="R2026">
        <v>2</v>
      </c>
      <c r="S2026">
        <v>5</v>
      </c>
      <c r="T2026">
        <v>6</v>
      </c>
      <c r="U2026">
        <v>0</v>
      </c>
      <c r="V2026">
        <v>0</v>
      </c>
      <c r="W2026">
        <v>0</v>
      </c>
      <c r="X2026">
        <v>0</v>
      </c>
      <c r="Y2026">
        <v>0</v>
      </c>
      <c r="Z2026">
        <v>0</v>
      </c>
      <c r="AA2026">
        <v>3</v>
      </c>
      <c r="AB2026">
        <v>11</v>
      </c>
      <c r="AC2026">
        <v>0</v>
      </c>
    </row>
    <row r="2027" spans="1:29" ht="16.5" x14ac:dyDescent="0.3">
      <c r="A2027">
        <v>7861</v>
      </c>
      <c r="B2027">
        <v>1952</v>
      </c>
      <c r="C2027" t="s">
        <v>34</v>
      </c>
      <c r="D2027" t="s">
        <v>33</v>
      </c>
      <c r="E2027">
        <v>77027</v>
      </c>
      <c r="F2027">
        <v>0</v>
      </c>
      <c r="G2027">
        <v>1</v>
      </c>
      <c r="H2027" s="1">
        <v>41675</v>
      </c>
      <c r="I2027">
        <v>23</v>
      </c>
      <c r="J2027">
        <v>820</v>
      </c>
      <c r="K2027">
        <v>57</v>
      </c>
      <c r="L2027">
        <v>242</v>
      </c>
      <c r="M2027">
        <v>45</v>
      </c>
      <c r="N2027">
        <v>0</v>
      </c>
      <c r="O2027">
        <v>11</v>
      </c>
      <c r="P2027">
        <v>2</v>
      </c>
      <c r="Q2027">
        <v>8</v>
      </c>
      <c r="R2027">
        <v>3</v>
      </c>
      <c r="S2027">
        <v>6</v>
      </c>
      <c r="T2027">
        <v>4</v>
      </c>
      <c r="U2027">
        <v>0</v>
      </c>
      <c r="V2027">
        <v>0</v>
      </c>
      <c r="W2027">
        <v>0</v>
      </c>
      <c r="X2027">
        <v>0</v>
      </c>
      <c r="Y2027">
        <v>0</v>
      </c>
      <c r="Z2027">
        <v>0</v>
      </c>
      <c r="AA2027">
        <v>3</v>
      </c>
      <c r="AB2027">
        <v>11</v>
      </c>
      <c r="AC2027">
        <v>0</v>
      </c>
    </row>
    <row r="2028" spans="1:29" ht="16.5" x14ac:dyDescent="0.3">
      <c r="A2028">
        <v>4837</v>
      </c>
      <c r="B2028">
        <v>1965</v>
      </c>
      <c r="C2028" t="s">
        <v>32</v>
      </c>
      <c r="D2028" t="s">
        <v>33</v>
      </c>
      <c r="E2028">
        <v>71322</v>
      </c>
      <c r="F2028">
        <v>0</v>
      </c>
      <c r="G2028">
        <v>1</v>
      </c>
      <c r="H2028" s="1">
        <v>41321</v>
      </c>
      <c r="I2028">
        <v>57</v>
      </c>
      <c r="J2028">
        <v>753</v>
      </c>
      <c r="K2028">
        <v>43</v>
      </c>
      <c r="L2028">
        <v>226</v>
      </c>
      <c r="M2028">
        <v>69</v>
      </c>
      <c r="N2028">
        <v>10</v>
      </c>
      <c r="O2028">
        <v>204</v>
      </c>
      <c r="P2028">
        <v>2</v>
      </c>
      <c r="Q2028">
        <v>8</v>
      </c>
      <c r="R2028">
        <v>5</v>
      </c>
      <c r="S2028">
        <v>13</v>
      </c>
      <c r="T2028">
        <v>4</v>
      </c>
      <c r="U2028">
        <v>0</v>
      </c>
      <c r="V2028">
        <v>0</v>
      </c>
      <c r="W2028">
        <v>0</v>
      </c>
      <c r="X2028">
        <v>0</v>
      </c>
      <c r="Y2028">
        <v>0</v>
      </c>
      <c r="Z2028">
        <v>0</v>
      </c>
      <c r="AA2028">
        <v>3</v>
      </c>
      <c r="AB2028">
        <v>11</v>
      </c>
      <c r="AC2028">
        <v>0</v>
      </c>
    </row>
    <row r="2029" spans="1:29" ht="16.5" x14ac:dyDescent="0.3">
      <c r="A2029">
        <v>9423</v>
      </c>
      <c r="B2029">
        <v>1979</v>
      </c>
      <c r="C2029" t="s">
        <v>34</v>
      </c>
      <c r="D2029" t="s">
        <v>33</v>
      </c>
      <c r="E2029">
        <v>32765</v>
      </c>
      <c r="F2029">
        <v>1</v>
      </c>
      <c r="G2029">
        <v>0</v>
      </c>
      <c r="H2029" s="1">
        <v>41693</v>
      </c>
      <c r="I2029">
        <v>49</v>
      </c>
      <c r="J2029">
        <v>13</v>
      </c>
      <c r="K2029">
        <v>3</v>
      </c>
      <c r="L2029">
        <v>17</v>
      </c>
      <c r="M2029">
        <v>7</v>
      </c>
      <c r="N2029">
        <v>3</v>
      </c>
      <c r="O2029">
        <v>3</v>
      </c>
      <c r="P2029">
        <v>2</v>
      </c>
      <c r="Q2029">
        <v>2</v>
      </c>
      <c r="R2029">
        <v>0</v>
      </c>
      <c r="S2029">
        <v>4</v>
      </c>
      <c r="T2029">
        <v>5</v>
      </c>
      <c r="U2029">
        <v>0</v>
      </c>
      <c r="V2029">
        <v>0</v>
      </c>
      <c r="W2029">
        <v>0</v>
      </c>
      <c r="X2029">
        <v>0</v>
      </c>
      <c r="Y2029">
        <v>0</v>
      </c>
      <c r="Z2029">
        <v>0</v>
      </c>
      <c r="AA2029">
        <v>3</v>
      </c>
      <c r="AB2029">
        <v>11</v>
      </c>
      <c r="AC2029">
        <v>0</v>
      </c>
    </row>
    <row r="2030" spans="1:29" ht="16.5" x14ac:dyDescent="0.3">
      <c r="A2030">
        <v>4198</v>
      </c>
      <c r="B2030">
        <v>1965</v>
      </c>
      <c r="C2030" t="s">
        <v>29</v>
      </c>
      <c r="D2030" t="s">
        <v>31</v>
      </c>
      <c r="E2030">
        <v>29672</v>
      </c>
      <c r="F2030">
        <v>1</v>
      </c>
      <c r="G2030">
        <v>1</v>
      </c>
      <c r="H2030" s="1">
        <v>41345</v>
      </c>
      <c r="I2030">
        <v>6</v>
      </c>
      <c r="J2030">
        <v>9</v>
      </c>
      <c r="K2030">
        <v>1</v>
      </c>
      <c r="L2030">
        <v>3</v>
      </c>
      <c r="M2030">
        <v>0</v>
      </c>
      <c r="N2030">
        <v>4</v>
      </c>
      <c r="O2030">
        <v>8</v>
      </c>
      <c r="P2030">
        <v>1</v>
      </c>
      <c r="Q2030">
        <v>0</v>
      </c>
      <c r="R2030">
        <v>0</v>
      </c>
      <c r="S2030">
        <v>3</v>
      </c>
      <c r="T2030">
        <v>6</v>
      </c>
      <c r="U2030">
        <v>0</v>
      </c>
      <c r="V2030">
        <v>0</v>
      </c>
      <c r="W2030">
        <v>0</v>
      </c>
      <c r="X2030">
        <v>0</v>
      </c>
      <c r="Y2030">
        <v>0</v>
      </c>
      <c r="Z2030">
        <v>0</v>
      </c>
      <c r="AA2030">
        <v>3</v>
      </c>
      <c r="AB2030">
        <v>11</v>
      </c>
      <c r="AC2030">
        <v>0</v>
      </c>
    </row>
    <row r="2031" spans="1:29" ht="16.5" x14ac:dyDescent="0.3">
      <c r="A2031">
        <v>153</v>
      </c>
      <c r="B2031">
        <v>1953</v>
      </c>
      <c r="C2031" t="s">
        <v>29</v>
      </c>
      <c r="D2031" t="s">
        <v>35</v>
      </c>
      <c r="E2031">
        <v>23272</v>
      </c>
      <c r="F2031">
        <v>0</v>
      </c>
      <c r="G2031">
        <v>0</v>
      </c>
      <c r="H2031" s="1">
        <v>41564</v>
      </c>
      <c r="I2031">
        <v>29</v>
      </c>
      <c r="J2031">
        <v>19</v>
      </c>
      <c r="K2031">
        <v>3</v>
      </c>
      <c r="L2031">
        <v>6</v>
      </c>
      <c r="M2031">
        <v>4</v>
      </c>
      <c r="N2031">
        <v>2</v>
      </c>
      <c r="O2031">
        <v>12</v>
      </c>
      <c r="P2031">
        <v>1</v>
      </c>
      <c r="Q2031">
        <v>1</v>
      </c>
      <c r="R2031">
        <v>0</v>
      </c>
      <c r="S2031">
        <v>3</v>
      </c>
      <c r="T2031">
        <v>4</v>
      </c>
      <c r="U2031">
        <v>0</v>
      </c>
      <c r="V2031">
        <v>0</v>
      </c>
      <c r="W2031">
        <v>0</v>
      </c>
      <c r="X2031">
        <v>0</v>
      </c>
      <c r="Y2031">
        <v>0</v>
      </c>
      <c r="Z2031">
        <v>0</v>
      </c>
      <c r="AA2031">
        <v>3</v>
      </c>
      <c r="AB2031">
        <v>11</v>
      </c>
      <c r="AC2031">
        <v>0</v>
      </c>
    </row>
    <row r="2032" spans="1:29" ht="16.5" x14ac:dyDescent="0.3">
      <c r="A2032">
        <v>9323</v>
      </c>
      <c r="B2032">
        <v>1949</v>
      </c>
      <c r="C2032" t="s">
        <v>34</v>
      </c>
      <c r="D2032" t="s">
        <v>31</v>
      </c>
      <c r="E2032">
        <v>49912</v>
      </c>
      <c r="F2032">
        <v>0</v>
      </c>
      <c r="G2032">
        <v>1</v>
      </c>
      <c r="H2032" s="1">
        <v>41159</v>
      </c>
      <c r="I2032">
        <v>5</v>
      </c>
      <c r="J2032">
        <v>520</v>
      </c>
      <c r="K2032">
        <v>8</v>
      </c>
      <c r="L2032">
        <v>223</v>
      </c>
      <c r="M2032">
        <v>32</v>
      </c>
      <c r="N2032">
        <v>49</v>
      </c>
      <c r="O2032">
        <v>42</v>
      </c>
      <c r="P2032">
        <v>4</v>
      </c>
      <c r="Q2032">
        <v>10</v>
      </c>
      <c r="R2032">
        <v>5</v>
      </c>
      <c r="S2032">
        <v>7</v>
      </c>
      <c r="T2032">
        <v>8</v>
      </c>
      <c r="U2032">
        <v>1</v>
      </c>
      <c r="V2032">
        <v>0</v>
      </c>
      <c r="W2032">
        <v>0</v>
      </c>
      <c r="X2032">
        <v>0</v>
      </c>
      <c r="Y2032">
        <v>0</v>
      </c>
      <c r="Z2032">
        <v>0</v>
      </c>
      <c r="AA2032">
        <v>3</v>
      </c>
      <c r="AB2032">
        <v>11</v>
      </c>
      <c r="AC2032">
        <v>1</v>
      </c>
    </row>
    <row r="2033" spans="1:29" ht="16.5" x14ac:dyDescent="0.3">
      <c r="A2033">
        <v>10001</v>
      </c>
      <c r="B2033">
        <v>1985</v>
      </c>
      <c r="C2033" t="s">
        <v>37</v>
      </c>
      <c r="D2033" t="s">
        <v>31</v>
      </c>
      <c r="E2033">
        <v>7500</v>
      </c>
      <c r="F2033">
        <v>1</v>
      </c>
      <c r="G2033">
        <v>0</v>
      </c>
      <c r="H2033" s="1">
        <v>41122</v>
      </c>
      <c r="I2033">
        <v>98</v>
      </c>
      <c r="J2033">
        <v>5</v>
      </c>
      <c r="K2033">
        <v>17</v>
      </c>
      <c r="L2033">
        <v>17</v>
      </c>
      <c r="M2033">
        <v>13</v>
      </c>
      <c r="N2033">
        <v>14</v>
      </c>
      <c r="O2033">
        <v>34</v>
      </c>
      <c r="P2033">
        <v>4</v>
      </c>
      <c r="Q2033">
        <v>2</v>
      </c>
      <c r="R2033">
        <v>1</v>
      </c>
      <c r="S2033">
        <v>3</v>
      </c>
      <c r="T2033">
        <v>9</v>
      </c>
      <c r="U2033">
        <v>0</v>
      </c>
      <c r="V2033">
        <v>0</v>
      </c>
      <c r="W2033">
        <v>0</v>
      </c>
      <c r="X2033">
        <v>0</v>
      </c>
      <c r="Y2033">
        <v>0</v>
      </c>
      <c r="Z2033">
        <v>0</v>
      </c>
      <c r="AA2033">
        <v>3</v>
      </c>
      <c r="AB2033">
        <v>11</v>
      </c>
      <c r="AC2033">
        <v>0</v>
      </c>
    </row>
    <row r="2034" spans="1:29" ht="16.5" x14ac:dyDescent="0.3">
      <c r="A2034">
        <v>3945</v>
      </c>
      <c r="B2034">
        <v>1947</v>
      </c>
      <c r="C2034" t="s">
        <v>32</v>
      </c>
      <c r="D2034" t="s">
        <v>38</v>
      </c>
      <c r="E2034">
        <v>68117</v>
      </c>
      <c r="F2034">
        <v>0</v>
      </c>
      <c r="G2034">
        <v>1</v>
      </c>
      <c r="H2034" s="1">
        <v>41343</v>
      </c>
      <c r="I2034">
        <v>80</v>
      </c>
      <c r="J2034">
        <v>618</v>
      </c>
      <c r="K2034">
        <v>44</v>
      </c>
      <c r="L2034">
        <v>215</v>
      </c>
      <c r="M2034">
        <v>0</v>
      </c>
      <c r="N2034">
        <v>17</v>
      </c>
      <c r="O2034">
        <v>36</v>
      </c>
      <c r="P2034">
        <v>2</v>
      </c>
      <c r="Q2034">
        <v>11</v>
      </c>
      <c r="R2034">
        <v>8</v>
      </c>
      <c r="S2034">
        <v>4</v>
      </c>
      <c r="T2034">
        <v>6</v>
      </c>
      <c r="U2034">
        <v>1</v>
      </c>
      <c r="V2034">
        <v>0</v>
      </c>
      <c r="W2034">
        <v>0</v>
      </c>
      <c r="X2034">
        <v>0</v>
      </c>
      <c r="Y2034">
        <v>0</v>
      </c>
      <c r="Z2034">
        <v>0</v>
      </c>
      <c r="AA2034">
        <v>3</v>
      </c>
      <c r="AB2034">
        <v>11</v>
      </c>
      <c r="AC2034">
        <v>1</v>
      </c>
    </row>
    <row r="2035" spans="1:29" ht="16.5" x14ac:dyDescent="0.3">
      <c r="A2035">
        <v>3799</v>
      </c>
      <c r="B2035">
        <v>1955</v>
      </c>
      <c r="C2035" t="s">
        <v>29</v>
      </c>
      <c r="D2035" t="s">
        <v>33</v>
      </c>
      <c r="E2035">
        <v>67225</v>
      </c>
      <c r="F2035">
        <v>0</v>
      </c>
      <c r="G2035">
        <v>1</v>
      </c>
      <c r="H2035" s="1">
        <v>41604</v>
      </c>
      <c r="I2035">
        <v>4</v>
      </c>
      <c r="J2035">
        <v>315</v>
      </c>
      <c r="K2035">
        <v>35</v>
      </c>
      <c r="L2035">
        <v>322</v>
      </c>
      <c r="M2035">
        <v>46</v>
      </c>
      <c r="N2035">
        <v>7</v>
      </c>
      <c r="O2035">
        <v>143</v>
      </c>
      <c r="P2035">
        <v>3</v>
      </c>
      <c r="Q2035">
        <v>7</v>
      </c>
      <c r="R2035">
        <v>2</v>
      </c>
      <c r="S2035">
        <v>11</v>
      </c>
      <c r="T2035">
        <v>5</v>
      </c>
      <c r="U2035">
        <v>0</v>
      </c>
      <c r="V2035">
        <v>0</v>
      </c>
      <c r="W2035">
        <v>0</v>
      </c>
      <c r="X2035">
        <v>0</v>
      </c>
      <c r="Y2035">
        <v>0</v>
      </c>
      <c r="Z2035">
        <v>0</v>
      </c>
      <c r="AA2035">
        <v>3</v>
      </c>
      <c r="AB2035">
        <v>11</v>
      </c>
      <c r="AC2035">
        <v>0</v>
      </c>
    </row>
    <row r="2036" spans="1:29" ht="16.5" x14ac:dyDescent="0.3">
      <c r="A2036">
        <v>8625</v>
      </c>
      <c r="B2036">
        <v>1976</v>
      </c>
      <c r="C2036" t="s">
        <v>29</v>
      </c>
      <c r="D2036" t="s">
        <v>33</v>
      </c>
      <c r="E2036">
        <v>17649</v>
      </c>
      <c r="F2036">
        <v>1</v>
      </c>
      <c r="G2036">
        <v>0</v>
      </c>
      <c r="H2036" s="1">
        <v>41590</v>
      </c>
      <c r="I2036">
        <v>70</v>
      </c>
      <c r="J2036">
        <v>15</v>
      </c>
      <c r="K2036">
        <v>1</v>
      </c>
      <c r="L2036">
        <v>23</v>
      </c>
      <c r="M2036">
        <v>0</v>
      </c>
      <c r="N2036">
        <v>5</v>
      </c>
      <c r="O2036">
        <v>1</v>
      </c>
      <c r="P2036">
        <v>3</v>
      </c>
      <c r="Q2036">
        <v>3</v>
      </c>
      <c r="R2036">
        <v>0</v>
      </c>
      <c r="S2036">
        <v>3</v>
      </c>
      <c r="T2036">
        <v>8</v>
      </c>
      <c r="U2036">
        <v>0</v>
      </c>
      <c r="V2036">
        <v>0</v>
      </c>
      <c r="W2036">
        <v>0</v>
      </c>
      <c r="X2036">
        <v>0</v>
      </c>
      <c r="Y2036">
        <v>0</v>
      </c>
      <c r="Z2036">
        <v>0</v>
      </c>
      <c r="AA2036">
        <v>3</v>
      </c>
      <c r="AB2036">
        <v>11</v>
      </c>
      <c r="AC2036">
        <v>0</v>
      </c>
    </row>
    <row r="2037" spans="1:29" ht="16.5" x14ac:dyDescent="0.3">
      <c r="A2037">
        <v>3491</v>
      </c>
      <c r="B2037">
        <v>1975</v>
      </c>
      <c r="C2037" t="s">
        <v>29</v>
      </c>
      <c r="D2037" t="s">
        <v>31</v>
      </c>
      <c r="E2037">
        <v>55914</v>
      </c>
      <c r="F2037">
        <v>0</v>
      </c>
      <c r="G2037">
        <v>1</v>
      </c>
      <c r="H2037" s="1">
        <v>41393</v>
      </c>
      <c r="I2037">
        <v>32</v>
      </c>
      <c r="J2037">
        <v>384</v>
      </c>
      <c r="K2037">
        <v>60</v>
      </c>
      <c r="L2037">
        <v>364</v>
      </c>
      <c r="M2037">
        <v>119</v>
      </c>
      <c r="N2037">
        <v>101</v>
      </c>
      <c r="O2037">
        <v>232</v>
      </c>
      <c r="P2037">
        <v>4</v>
      </c>
      <c r="Q2037">
        <v>11</v>
      </c>
      <c r="R2037">
        <v>6</v>
      </c>
      <c r="S2037">
        <v>8</v>
      </c>
      <c r="T2037">
        <v>7</v>
      </c>
      <c r="U2037">
        <v>0</v>
      </c>
      <c r="V2037">
        <v>0</v>
      </c>
      <c r="W2037">
        <v>0</v>
      </c>
      <c r="X2037">
        <v>0</v>
      </c>
      <c r="Y2037">
        <v>0</v>
      </c>
      <c r="Z2037">
        <v>0</v>
      </c>
      <c r="AA2037">
        <v>3</v>
      </c>
      <c r="AB2037">
        <v>11</v>
      </c>
      <c r="AC2037">
        <v>0</v>
      </c>
    </row>
    <row r="2038" spans="1:29" ht="16.5" x14ac:dyDescent="0.3">
      <c r="A2038">
        <v>983</v>
      </c>
      <c r="B2038">
        <v>1984</v>
      </c>
      <c r="C2038" t="s">
        <v>29</v>
      </c>
      <c r="D2038" t="s">
        <v>33</v>
      </c>
      <c r="E2038">
        <v>40059</v>
      </c>
      <c r="F2038">
        <v>1</v>
      </c>
      <c r="G2038">
        <v>0</v>
      </c>
      <c r="H2038" s="1">
        <v>41545</v>
      </c>
      <c r="I2038">
        <v>82</v>
      </c>
      <c r="J2038">
        <v>110</v>
      </c>
      <c r="K2038">
        <v>29</v>
      </c>
      <c r="L2038">
        <v>92</v>
      </c>
      <c r="M2038">
        <v>28</v>
      </c>
      <c r="N2038">
        <v>10</v>
      </c>
      <c r="O2038">
        <v>145</v>
      </c>
      <c r="P2038">
        <v>1</v>
      </c>
      <c r="Q2038">
        <v>6</v>
      </c>
      <c r="R2038">
        <v>2</v>
      </c>
      <c r="S2038">
        <v>3</v>
      </c>
      <c r="T2038">
        <v>8</v>
      </c>
      <c r="U2038">
        <v>1</v>
      </c>
      <c r="V2038">
        <v>0</v>
      </c>
      <c r="W2038">
        <v>0</v>
      </c>
      <c r="X2038">
        <v>0</v>
      </c>
      <c r="Y2038">
        <v>0</v>
      </c>
      <c r="Z2038">
        <v>0</v>
      </c>
      <c r="AA2038">
        <v>3</v>
      </c>
      <c r="AB2038">
        <v>11</v>
      </c>
      <c r="AC2038">
        <v>0</v>
      </c>
    </row>
    <row r="2039" spans="1:29" ht="16.5" x14ac:dyDescent="0.3">
      <c r="A2039">
        <v>9119</v>
      </c>
      <c r="B2039">
        <v>1950</v>
      </c>
      <c r="C2039" t="s">
        <v>29</v>
      </c>
      <c r="D2039" t="s">
        <v>31</v>
      </c>
      <c r="E2039">
        <v>60905</v>
      </c>
      <c r="F2039">
        <v>0</v>
      </c>
      <c r="G2039">
        <v>1</v>
      </c>
      <c r="H2039" s="1">
        <v>41613</v>
      </c>
      <c r="I2039">
        <v>27</v>
      </c>
      <c r="J2039">
        <v>208</v>
      </c>
      <c r="K2039">
        <v>17</v>
      </c>
      <c r="L2039">
        <v>76</v>
      </c>
      <c r="M2039">
        <v>36</v>
      </c>
      <c r="N2039">
        <v>17</v>
      </c>
      <c r="O2039">
        <v>38</v>
      </c>
      <c r="P2039">
        <v>2</v>
      </c>
      <c r="Q2039">
        <v>3</v>
      </c>
      <c r="R2039">
        <v>3</v>
      </c>
      <c r="S2039">
        <v>7</v>
      </c>
      <c r="T2039">
        <v>2</v>
      </c>
      <c r="U2039">
        <v>0</v>
      </c>
      <c r="V2039">
        <v>0</v>
      </c>
      <c r="W2039">
        <v>0</v>
      </c>
      <c r="X2039">
        <v>0</v>
      </c>
      <c r="Y2039">
        <v>0</v>
      </c>
      <c r="Z2039">
        <v>0</v>
      </c>
      <c r="AA2039">
        <v>3</v>
      </c>
      <c r="AB2039">
        <v>11</v>
      </c>
      <c r="AC2039">
        <v>0</v>
      </c>
    </row>
    <row r="2040" spans="1:29" ht="16.5" x14ac:dyDescent="0.3">
      <c r="A2040">
        <v>4786</v>
      </c>
      <c r="B2040">
        <v>1977</v>
      </c>
      <c r="C2040" t="s">
        <v>29</v>
      </c>
      <c r="D2040" t="s">
        <v>33</v>
      </c>
      <c r="E2040">
        <v>75330</v>
      </c>
      <c r="F2040">
        <v>1</v>
      </c>
      <c r="G2040">
        <v>1</v>
      </c>
      <c r="H2040" s="1">
        <v>41186</v>
      </c>
      <c r="I2040">
        <v>94</v>
      </c>
      <c r="J2040">
        <v>555</v>
      </c>
      <c r="K2040">
        <v>82</v>
      </c>
      <c r="L2040">
        <v>257</v>
      </c>
      <c r="M2040">
        <v>93</v>
      </c>
      <c r="N2040">
        <v>61</v>
      </c>
      <c r="O2040">
        <v>61</v>
      </c>
      <c r="P2040">
        <v>4</v>
      </c>
      <c r="Q2040">
        <v>10</v>
      </c>
      <c r="R2040">
        <v>3</v>
      </c>
      <c r="S2040">
        <v>12</v>
      </c>
      <c r="T2040">
        <v>6</v>
      </c>
      <c r="U2040">
        <v>0</v>
      </c>
      <c r="V2040">
        <v>0</v>
      </c>
      <c r="W2040">
        <v>0</v>
      </c>
      <c r="X2040">
        <v>0</v>
      </c>
      <c r="Y2040">
        <v>0</v>
      </c>
      <c r="Z2040">
        <v>0</v>
      </c>
      <c r="AA2040">
        <v>3</v>
      </c>
      <c r="AB2040">
        <v>11</v>
      </c>
      <c r="AC2040">
        <v>0</v>
      </c>
    </row>
    <row r="2041" spans="1:29" ht="16.5" x14ac:dyDescent="0.3">
      <c r="A2041">
        <v>5872</v>
      </c>
      <c r="B2041">
        <v>1951</v>
      </c>
      <c r="C2041" t="s">
        <v>29</v>
      </c>
      <c r="D2041" t="s">
        <v>30</v>
      </c>
      <c r="E2041">
        <v>60689</v>
      </c>
      <c r="F2041">
        <v>0</v>
      </c>
      <c r="G2041">
        <v>1</v>
      </c>
      <c r="H2041" s="1">
        <v>41426</v>
      </c>
      <c r="I2041">
        <v>23</v>
      </c>
      <c r="J2041">
        <v>240</v>
      </c>
      <c r="K2041">
        <v>90</v>
      </c>
      <c r="L2041">
        <v>216</v>
      </c>
      <c r="M2041">
        <v>63</v>
      </c>
      <c r="N2041">
        <v>6</v>
      </c>
      <c r="O2041">
        <v>24</v>
      </c>
      <c r="P2041">
        <v>4</v>
      </c>
      <c r="Q2041">
        <v>4</v>
      </c>
      <c r="R2041">
        <v>4</v>
      </c>
      <c r="S2041">
        <v>10</v>
      </c>
      <c r="T2041">
        <v>3</v>
      </c>
      <c r="U2041">
        <v>0</v>
      </c>
      <c r="V2041">
        <v>0</v>
      </c>
      <c r="W2041">
        <v>0</v>
      </c>
      <c r="X2041">
        <v>0</v>
      </c>
      <c r="Y2041">
        <v>0</v>
      </c>
      <c r="Z2041">
        <v>0</v>
      </c>
      <c r="AA2041">
        <v>3</v>
      </c>
      <c r="AB2041">
        <v>11</v>
      </c>
      <c r="AC2041">
        <v>0</v>
      </c>
    </row>
    <row r="2042" spans="1:29" ht="16.5" x14ac:dyDescent="0.3">
      <c r="A2042">
        <v>6568</v>
      </c>
      <c r="B2042">
        <v>1984</v>
      </c>
      <c r="C2042" t="s">
        <v>29</v>
      </c>
      <c r="D2042" t="s">
        <v>33</v>
      </c>
      <c r="E2042">
        <v>38680</v>
      </c>
      <c r="F2042">
        <v>1</v>
      </c>
      <c r="G2042">
        <v>0</v>
      </c>
      <c r="H2042" s="1">
        <v>41361</v>
      </c>
      <c r="I2042">
        <v>97</v>
      </c>
      <c r="J2042">
        <v>11</v>
      </c>
      <c r="K2042">
        <v>0</v>
      </c>
      <c r="L2042">
        <v>36</v>
      </c>
      <c r="M2042">
        <v>15</v>
      </c>
      <c r="N2042">
        <v>5</v>
      </c>
      <c r="O2042">
        <v>12</v>
      </c>
      <c r="P2042">
        <v>1</v>
      </c>
      <c r="Q2042">
        <v>2</v>
      </c>
      <c r="R2042">
        <v>0</v>
      </c>
      <c r="S2042">
        <v>3</v>
      </c>
      <c r="T2042">
        <v>7</v>
      </c>
      <c r="U2042">
        <v>0</v>
      </c>
      <c r="V2042">
        <v>0</v>
      </c>
      <c r="W2042">
        <v>0</v>
      </c>
      <c r="X2042">
        <v>0</v>
      </c>
      <c r="Y2042">
        <v>0</v>
      </c>
      <c r="Z2042">
        <v>0</v>
      </c>
      <c r="AA2042">
        <v>3</v>
      </c>
      <c r="AB2042">
        <v>11</v>
      </c>
      <c r="AC2042">
        <v>0</v>
      </c>
    </row>
    <row r="2043" spans="1:29" ht="16.5" x14ac:dyDescent="0.3">
      <c r="A2043">
        <v>5628</v>
      </c>
      <c r="B2043">
        <v>1982</v>
      </c>
      <c r="C2043" t="s">
        <v>29</v>
      </c>
      <c r="D2043" t="s">
        <v>31</v>
      </c>
      <c r="E2043">
        <v>61416</v>
      </c>
      <c r="F2043">
        <v>0</v>
      </c>
      <c r="G2043">
        <v>0</v>
      </c>
      <c r="H2043" s="1">
        <v>41313</v>
      </c>
      <c r="I2043">
        <v>25</v>
      </c>
      <c r="J2043">
        <v>848</v>
      </c>
      <c r="K2043">
        <v>154</v>
      </c>
      <c r="L2043">
        <v>323</v>
      </c>
      <c r="M2043">
        <v>201</v>
      </c>
      <c r="N2043">
        <v>61</v>
      </c>
      <c r="O2043">
        <v>78</v>
      </c>
      <c r="P2043">
        <v>1</v>
      </c>
      <c r="Q2043">
        <v>10</v>
      </c>
      <c r="R2043">
        <v>3</v>
      </c>
      <c r="S2043">
        <v>10</v>
      </c>
      <c r="T2043">
        <v>6</v>
      </c>
      <c r="U2043">
        <v>1</v>
      </c>
      <c r="V2043">
        <v>0</v>
      </c>
      <c r="W2043">
        <v>0</v>
      </c>
      <c r="X2043">
        <v>0</v>
      </c>
      <c r="Y2043">
        <v>0</v>
      </c>
      <c r="Z2043">
        <v>0</v>
      </c>
      <c r="AA2043">
        <v>3</v>
      </c>
      <c r="AB2043">
        <v>11</v>
      </c>
      <c r="AC2043">
        <v>0</v>
      </c>
    </row>
    <row r="2044" spans="1:29" ht="16.5" x14ac:dyDescent="0.3">
      <c r="A2044">
        <v>5631</v>
      </c>
      <c r="B2044">
        <v>1991</v>
      </c>
      <c r="C2044" t="s">
        <v>29</v>
      </c>
      <c r="D2044" t="s">
        <v>30</v>
      </c>
      <c r="E2044">
        <v>49767</v>
      </c>
      <c r="F2044">
        <v>0</v>
      </c>
      <c r="G2044">
        <v>0</v>
      </c>
      <c r="H2044" s="1">
        <v>41396</v>
      </c>
      <c r="I2044">
        <v>92</v>
      </c>
      <c r="J2044">
        <v>202</v>
      </c>
      <c r="K2044">
        <v>47</v>
      </c>
      <c r="L2044">
        <v>197</v>
      </c>
      <c r="M2044">
        <v>55</v>
      </c>
      <c r="N2044">
        <v>42</v>
      </c>
      <c r="O2044">
        <v>149</v>
      </c>
      <c r="P2044">
        <v>1</v>
      </c>
      <c r="Q2044">
        <v>5</v>
      </c>
      <c r="R2044">
        <v>4</v>
      </c>
      <c r="S2044">
        <v>8</v>
      </c>
      <c r="T2044">
        <v>4</v>
      </c>
      <c r="U2044">
        <v>0</v>
      </c>
      <c r="V2044">
        <v>0</v>
      </c>
      <c r="W2044">
        <v>0</v>
      </c>
      <c r="X2044">
        <v>0</v>
      </c>
      <c r="Y2044">
        <v>0</v>
      </c>
      <c r="Z2044">
        <v>0</v>
      </c>
      <c r="AA2044">
        <v>3</v>
      </c>
      <c r="AB2044">
        <v>11</v>
      </c>
      <c r="AC2044">
        <v>0</v>
      </c>
    </row>
    <row r="2045" spans="1:29" ht="16.5" x14ac:dyDescent="0.3">
      <c r="A2045">
        <v>4974</v>
      </c>
      <c r="B2045">
        <v>1970</v>
      </c>
      <c r="C2045" t="s">
        <v>29</v>
      </c>
      <c r="D2045" t="s">
        <v>30</v>
      </c>
      <c r="E2045">
        <v>83273</v>
      </c>
      <c r="F2045">
        <v>1</v>
      </c>
      <c r="G2045">
        <v>2</v>
      </c>
      <c r="H2045" s="1">
        <v>41177</v>
      </c>
      <c r="I2045">
        <v>98</v>
      </c>
      <c r="J2045">
        <v>433</v>
      </c>
      <c r="K2045">
        <v>89</v>
      </c>
      <c r="L2045">
        <v>650</v>
      </c>
      <c r="M2045">
        <v>16</v>
      </c>
      <c r="N2045">
        <v>102</v>
      </c>
      <c r="O2045">
        <v>102</v>
      </c>
      <c r="P2045">
        <v>10</v>
      </c>
      <c r="Q2045">
        <v>4</v>
      </c>
      <c r="R2045">
        <v>6</v>
      </c>
      <c r="S2045">
        <v>9</v>
      </c>
      <c r="T2045">
        <v>7</v>
      </c>
      <c r="U2045">
        <v>0</v>
      </c>
      <c r="V2045">
        <v>0</v>
      </c>
      <c r="W2045">
        <v>0</v>
      </c>
      <c r="X2045">
        <v>0</v>
      </c>
      <c r="Y2045">
        <v>0</v>
      </c>
      <c r="Z2045">
        <v>0</v>
      </c>
      <c r="AA2045">
        <v>3</v>
      </c>
      <c r="AB2045">
        <v>11</v>
      </c>
      <c r="AC2045">
        <v>0</v>
      </c>
    </row>
    <row r="2046" spans="1:29" ht="16.5" x14ac:dyDescent="0.3">
      <c r="A2046">
        <v>8416</v>
      </c>
      <c r="B2046">
        <v>1981</v>
      </c>
      <c r="C2046" t="s">
        <v>29</v>
      </c>
      <c r="D2046" t="s">
        <v>33</v>
      </c>
      <c r="E2046">
        <v>29009</v>
      </c>
      <c r="F2046">
        <v>1</v>
      </c>
      <c r="G2046">
        <v>0</v>
      </c>
      <c r="H2046" s="1">
        <v>41607</v>
      </c>
      <c r="I2046">
        <v>19</v>
      </c>
      <c r="J2046">
        <v>6</v>
      </c>
      <c r="K2046">
        <v>6</v>
      </c>
      <c r="L2046">
        <v>15</v>
      </c>
      <c r="M2046">
        <v>10</v>
      </c>
      <c r="N2046">
        <v>5</v>
      </c>
      <c r="O2046">
        <v>2</v>
      </c>
      <c r="P2046">
        <v>2</v>
      </c>
      <c r="Q2046">
        <v>2</v>
      </c>
      <c r="R2046">
        <v>0</v>
      </c>
      <c r="S2046">
        <v>3</v>
      </c>
      <c r="T2046">
        <v>6</v>
      </c>
      <c r="U2046">
        <v>0</v>
      </c>
      <c r="V2046">
        <v>0</v>
      </c>
      <c r="W2046">
        <v>0</v>
      </c>
      <c r="X2046">
        <v>0</v>
      </c>
      <c r="Y2046">
        <v>0</v>
      </c>
      <c r="Z2046">
        <v>0</v>
      </c>
      <c r="AA2046">
        <v>3</v>
      </c>
      <c r="AB2046">
        <v>11</v>
      </c>
      <c r="AC2046">
        <v>0</v>
      </c>
    </row>
    <row r="2047" spans="1:29" ht="16.5" x14ac:dyDescent="0.3">
      <c r="A2047">
        <v>5454</v>
      </c>
      <c r="B2047">
        <v>1979</v>
      </c>
      <c r="C2047" t="s">
        <v>34</v>
      </c>
      <c r="D2047" t="s">
        <v>33</v>
      </c>
      <c r="E2047">
        <v>45057</v>
      </c>
      <c r="F2047">
        <v>1</v>
      </c>
      <c r="G2047">
        <v>0</v>
      </c>
      <c r="H2047" s="1">
        <v>41609</v>
      </c>
      <c r="I2047">
        <v>80</v>
      </c>
      <c r="J2047">
        <v>37</v>
      </c>
      <c r="K2047">
        <v>0</v>
      </c>
      <c r="L2047">
        <v>7</v>
      </c>
      <c r="M2047">
        <v>3</v>
      </c>
      <c r="N2047">
        <v>0</v>
      </c>
      <c r="O2047">
        <v>3</v>
      </c>
      <c r="P2047">
        <v>1</v>
      </c>
      <c r="Q2047">
        <v>2</v>
      </c>
      <c r="R2047">
        <v>0</v>
      </c>
      <c r="S2047">
        <v>3</v>
      </c>
      <c r="T2047">
        <v>5</v>
      </c>
      <c r="U2047">
        <v>0</v>
      </c>
      <c r="V2047">
        <v>0</v>
      </c>
      <c r="W2047">
        <v>0</v>
      </c>
      <c r="X2047">
        <v>0</v>
      </c>
      <c r="Y2047">
        <v>0</v>
      </c>
      <c r="Z2047">
        <v>0</v>
      </c>
      <c r="AA2047">
        <v>3</v>
      </c>
      <c r="AB2047">
        <v>11</v>
      </c>
      <c r="AC2047">
        <v>0</v>
      </c>
    </row>
    <row r="2048" spans="1:29" ht="16.5" x14ac:dyDescent="0.3">
      <c r="A2048">
        <v>4095</v>
      </c>
      <c r="B2048">
        <v>1971</v>
      </c>
      <c r="C2048" t="s">
        <v>29</v>
      </c>
      <c r="D2048" t="s">
        <v>33</v>
      </c>
      <c r="E2048">
        <v>37150</v>
      </c>
      <c r="F2048">
        <v>1</v>
      </c>
      <c r="G2048">
        <v>0</v>
      </c>
      <c r="H2048" s="1">
        <v>41163</v>
      </c>
      <c r="I2048">
        <v>80</v>
      </c>
      <c r="J2048">
        <v>167</v>
      </c>
      <c r="K2048">
        <v>37</v>
      </c>
      <c r="L2048">
        <v>64</v>
      </c>
      <c r="M2048">
        <v>49</v>
      </c>
      <c r="N2048">
        <v>34</v>
      </c>
      <c r="O2048">
        <v>116</v>
      </c>
      <c r="P2048">
        <v>8</v>
      </c>
      <c r="Q2048">
        <v>4</v>
      </c>
      <c r="R2048">
        <v>3</v>
      </c>
      <c r="S2048">
        <v>6</v>
      </c>
      <c r="T2048">
        <v>7</v>
      </c>
      <c r="U2048">
        <v>0</v>
      </c>
      <c r="V2048">
        <v>0</v>
      </c>
      <c r="W2048">
        <v>0</v>
      </c>
      <c r="X2048">
        <v>0</v>
      </c>
      <c r="Y2048">
        <v>0</v>
      </c>
      <c r="Z2048">
        <v>0</v>
      </c>
      <c r="AA2048">
        <v>3</v>
      </c>
      <c r="AB2048">
        <v>11</v>
      </c>
      <c r="AC2048">
        <v>0</v>
      </c>
    </row>
    <row r="2049" spans="1:29" ht="16.5" x14ac:dyDescent="0.3">
      <c r="A2049">
        <v>5474</v>
      </c>
      <c r="B2049">
        <v>1970</v>
      </c>
      <c r="C2049" t="s">
        <v>29</v>
      </c>
      <c r="D2049" t="s">
        <v>30</v>
      </c>
      <c r="E2049">
        <v>43020</v>
      </c>
      <c r="F2049">
        <v>1</v>
      </c>
      <c r="G2049">
        <v>0</v>
      </c>
      <c r="H2049" s="1">
        <v>41608</v>
      </c>
      <c r="I2049">
        <v>79</v>
      </c>
      <c r="J2049">
        <v>45</v>
      </c>
      <c r="K2049">
        <v>7</v>
      </c>
      <c r="L2049">
        <v>99</v>
      </c>
      <c r="M2049">
        <v>4</v>
      </c>
      <c r="N2049">
        <v>25</v>
      </c>
      <c r="O2049">
        <v>43</v>
      </c>
      <c r="P2049">
        <v>3</v>
      </c>
      <c r="Q2049">
        <v>4</v>
      </c>
      <c r="R2049">
        <v>1</v>
      </c>
      <c r="S2049">
        <v>4</v>
      </c>
      <c r="T2049">
        <v>6</v>
      </c>
      <c r="U2049">
        <v>0</v>
      </c>
      <c r="V2049">
        <v>0</v>
      </c>
      <c r="W2049">
        <v>0</v>
      </c>
      <c r="X2049">
        <v>0</v>
      </c>
      <c r="Y2049">
        <v>0</v>
      </c>
      <c r="Z2049">
        <v>0</v>
      </c>
      <c r="AA2049">
        <v>3</v>
      </c>
      <c r="AB2049">
        <v>11</v>
      </c>
      <c r="AC2049">
        <v>0</v>
      </c>
    </row>
    <row r="2050" spans="1:29" ht="16.5" x14ac:dyDescent="0.3">
      <c r="A2050">
        <v>4268</v>
      </c>
      <c r="B2050">
        <v>1959</v>
      </c>
      <c r="C2050" t="s">
        <v>29</v>
      </c>
      <c r="D2050" t="s">
        <v>33</v>
      </c>
      <c r="E2050">
        <v>53154</v>
      </c>
      <c r="F2050">
        <v>0</v>
      </c>
      <c r="G2050">
        <v>1</v>
      </c>
      <c r="H2050" s="1">
        <v>41799</v>
      </c>
      <c r="I2050">
        <v>50</v>
      </c>
      <c r="J2050">
        <v>129</v>
      </c>
      <c r="K2050">
        <v>0</v>
      </c>
      <c r="L2050">
        <v>21</v>
      </c>
      <c r="M2050">
        <v>0</v>
      </c>
      <c r="N2050">
        <v>1</v>
      </c>
      <c r="O2050">
        <v>7</v>
      </c>
      <c r="P2050">
        <v>1</v>
      </c>
      <c r="Q2050">
        <v>3</v>
      </c>
      <c r="R2050">
        <v>1</v>
      </c>
      <c r="S2050">
        <v>4</v>
      </c>
      <c r="T2050">
        <v>4</v>
      </c>
      <c r="U2050">
        <v>0</v>
      </c>
      <c r="V2050">
        <v>0</v>
      </c>
      <c r="W2050">
        <v>0</v>
      </c>
      <c r="X2050">
        <v>0</v>
      </c>
      <c r="Y2050">
        <v>0</v>
      </c>
      <c r="Z2050">
        <v>0</v>
      </c>
      <c r="AA2050">
        <v>3</v>
      </c>
      <c r="AB2050">
        <v>11</v>
      </c>
      <c r="AC2050">
        <v>0</v>
      </c>
    </row>
    <row r="2051" spans="1:29" ht="16.5" x14ac:dyDescent="0.3">
      <c r="A2051">
        <v>10701</v>
      </c>
      <c r="B2051">
        <v>1973</v>
      </c>
      <c r="C2051" t="s">
        <v>29</v>
      </c>
      <c r="D2051" t="s">
        <v>33</v>
      </c>
      <c r="E2051">
        <v>65308</v>
      </c>
      <c r="F2051">
        <v>0</v>
      </c>
      <c r="G2051">
        <v>0</v>
      </c>
      <c r="H2051" s="1">
        <v>41528</v>
      </c>
      <c r="I2051">
        <v>60</v>
      </c>
      <c r="J2051">
        <v>713</v>
      </c>
      <c r="K2051">
        <v>0</v>
      </c>
      <c r="L2051">
        <v>264</v>
      </c>
      <c r="M2051">
        <v>120</v>
      </c>
      <c r="N2051">
        <v>80</v>
      </c>
      <c r="O2051">
        <v>34</v>
      </c>
      <c r="P2051">
        <v>1</v>
      </c>
      <c r="Q2051">
        <v>7</v>
      </c>
      <c r="R2051">
        <v>8</v>
      </c>
      <c r="S2051">
        <v>12</v>
      </c>
      <c r="T2051">
        <v>4</v>
      </c>
      <c r="U2051">
        <v>0</v>
      </c>
      <c r="V2051">
        <v>0</v>
      </c>
      <c r="W2051">
        <v>1</v>
      </c>
      <c r="X2051">
        <v>1</v>
      </c>
      <c r="Y2051">
        <v>0</v>
      </c>
      <c r="Z2051">
        <v>0</v>
      </c>
      <c r="AA2051">
        <v>3</v>
      </c>
      <c r="AB2051">
        <v>11</v>
      </c>
      <c r="AC2051">
        <v>0</v>
      </c>
    </row>
    <row r="2052" spans="1:29" ht="16.5" x14ac:dyDescent="0.3">
      <c r="A2052">
        <v>3507</v>
      </c>
      <c r="B2052">
        <v>1970</v>
      </c>
      <c r="C2052" t="s">
        <v>29</v>
      </c>
      <c r="D2052" t="s">
        <v>30</v>
      </c>
      <c r="E2052">
        <v>76467</v>
      </c>
      <c r="F2052">
        <v>1</v>
      </c>
      <c r="G2052">
        <v>0</v>
      </c>
      <c r="H2052" s="1">
        <v>41138</v>
      </c>
      <c r="I2052">
        <v>44</v>
      </c>
      <c r="J2052">
        <v>676</v>
      </c>
      <c r="K2052">
        <v>161</v>
      </c>
      <c r="L2052">
        <v>426</v>
      </c>
      <c r="M2052">
        <v>210</v>
      </c>
      <c r="N2052">
        <v>44</v>
      </c>
      <c r="O2052">
        <v>58</v>
      </c>
      <c r="P2052">
        <v>2</v>
      </c>
      <c r="Q2052">
        <v>2</v>
      </c>
      <c r="R2052">
        <v>5</v>
      </c>
      <c r="S2052">
        <v>5</v>
      </c>
      <c r="T2052">
        <v>6</v>
      </c>
      <c r="U2052">
        <v>0</v>
      </c>
      <c r="V2052">
        <v>0</v>
      </c>
      <c r="W2052">
        <v>0</v>
      </c>
      <c r="X2052">
        <v>0</v>
      </c>
      <c r="Y2052">
        <v>0</v>
      </c>
      <c r="Z2052">
        <v>0</v>
      </c>
      <c r="AA2052">
        <v>3</v>
      </c>
      <c r="AB2052">
        <v>11</v>
      </c>
      <c r="AC2052">
        <v>1</v>
      </c>
    </row>
    <row r="2053" spans="1:29" ht="16.5" x14ac:dyDescent="0.3">
      <c r="A2053">
        <v>2079</v>
      </c>
      <c r="B2053">
        <v>1947</v>
      </c>
      <c r="C2053" t="s">
        <v>37</v>
      </c>
      <c r="D2053" t="s">
        <v>33</v>
      </c>
      <c r="E2053">
        <v>81044</v>
      </c>
      <c r="F2053">
        <v>0</v>
      </c>
      <c r="G2053">
        <v>0</v>
      </c>
      <c r="H2053" s="1">
        <v>41635</v>
      </c>
      <c r="I2053">
        <v>0</v>
      </c>
      <c r="J2053">
        <v>450</v>
      </c>
      <c r="K2053">
        <v>26</v>
      </c>
      <c r="L2053">
        <v>535</v>
      </c>
      <c r="M2053">
        <v>73</v>
      </c>
      <c r="N2053">
        <v>98</v>
      </c>
      <c r="O2053">
        <v>26</v>
      </c>
      <c r="P2053">
        <v>1</v>
      </c>
      <c r="Q2053">
        <v>5</v>
      </c>
      <c r="R2053">
        <v>6</v>
      </c>
      <c r="S2053">
        <v>10</v>
      </c>
      <c r="T2053">
        <v>1</v>
      </c>
      <c r="U2053">
        <v>0</v>
      </c>
      <c r="V2053">
        <v>0</v>
      </c>
      <c r="W2053">
        <v>0</v>
      </c>
      <c r="X2053">
        <v>0</v>
      </c>
      <c r="Y2053">
        <v>0</v>
      </c>
      <c r="Z2053">
        <v>0</v>
      </c>
      <c r="AA2053">
        <v>3</v>
      </c>
      <c r="AB2053">
        <v>11</v>
      </c>
      <c r="AC2053">
        <v>0</v>
      </c>
    </row>
    <row r="2054" spans="1:29" ht="16.5" x14ac:dyDescent="0.3">
      <c r="A2054">
        <v>626</v>
      </c>
      <c r="B2054">
        <v>1951</v>
      </c>
      <c r="C2054" t="s">
        <v>29</v>
      </c>
      <c r="D2054" t="s">
        <v>33</v>
      </c>
      <c r="E2054">
        <v>32871</v>
      </c>
      <c r="F2054">
        <v>1</v>
      </c>
      <c r="G2054">
        <v>1</v>
      </c>
      <c r="H2054" s="1">
        <v>41342</v>
      </c>
      <c r="I2054">
        <v>28</v>
      </c>
      <c r="J2054">
        <v>22</v>
      </c>
      <c r="K2054">
        <v>2</v>
      </c>
      <c r="L2054">
        <v>12</v>
      </c>
      <c r="M2054">
        <v>0</v>
      </c>
      <c r="N2054">
        <v>2</v>
      </c>
      <c r="O2054">
        <v>5</v>
      </c>
      <c r="P2054">
        <v>1</v>
      </c>
      <c r="Q2054">
        <v>1</v>
      </c>
      <c r="R2054">
        <v>0</v>
      </c>
      <c r="S2054">
        <v>3</v>
      </c>
      <c r="T2054">
        <v>4</v>
      </c>
      <c r="U2054">
        <v>0</v>
      </c>
      <c r="V2054">
        <v>0</v>
      </c>
      <c r="W2054">
        <v>0</v>
      </c>
      <c r="X2054">
        <v>0</v>
      </c>
      <c r="Y2054">
        <v>0</v>
      </c>
      <c r="Z2054">
        <v>0</v>
      </c>
      <c r="AA2054">
        <v>3</v>
      </c>
      <c r="AB2054">
        <v>11</v>
      </c>
      <c r="AC2054">
        <v>0</v>
      </c>
    </row>
    <row r="2055" spans="1:29" ht="16.5" x14ac:dyDescent="0.3">
      <c r="A2055">
        <v>4426</v>
      </c>
      <c r="B2055">
        <v>1975</v>
      </c>
      <c r="C2055" t="s">
        <v>29</v>
      </c>
      <c r="D2055" t="s">
        <v>30</v>
      </c>
      <c r="E2055">
        <v>55801</v>
      </c>
      <c r="F2055">
        <v>1</v>
      </c>
      <c r="G2055">
        <v>1</v>
      </c>
      <c r="H2055" s="1">
        <v>41539</v>
      </c>
      <c r="I2055">
        <v>35</v>
      </c>
      <c r="J2055">
        <v>367</v>
      </c>
      <c r="K2055">
        <v>4</v>
      </c>
      <c r="L2055">
        <v>51</v>
      </c>
      <c r="M2055">
        <v>6</v>
      </c>
      <c r="N2055">
        <v>4</v>
      </c>
      <c r="O2055">
        <v>95</v>
      </c>
      <c r="P2055">
        <v>6</v>
      </c>
      <c r="Q2055">
        <v>7</v>
      </c>
      <c r="R2055">
        <v>2</v>
      </c>
      <c r="S2055">
        <v>6</v>
      </c>
      <c r="T2055">
        <v>7</v>
      </c>
      <c r="U2055">
        <v>0</v>
      </c>
      <c r="V2055">
        <v>0</v>
      </c>
      <c r="W2055">
        <v>0</v>
      </c>
      <c r="X2055">
        <v>1</v>
      </c>
      <c r="Y2055">
        <v>0</v>
      </c>
      <c r="Z2055">
        <v>0</v>
      </c>
      <c r="AA2055">
        <v>3</v>
      </c>
      <c r="AB2055">
        <v>11</v>
      </c>
      <c r="AC2055">
        <v>0</v>
      </c>
    </row>
    <row r="2056" spans="1:29" ht="16.5" x14ac:dyDescent="0.3">
      <c r="A2056">
        <v>2591</v>
      </c>
      <c r="B2056">
        <v>1959</v>
      </c>
      <c r="C2056" t="s">
        <v>29</v>
      </c>
      <c r="D2056" t="s">
        <v>38</v>
      </c>
      <c r="E2056">
        <v>76320</v>
      </c>
      <c r="F2056">
        <v>0</v>
      </c>
      <c r="G2056">
        <v>1</v>
      </c>
      <c r="H2056" s="1">
        <v>41812</v>
      </c>
      <c r="I2056">
        <v>49</v>
      </c>
      <c r="J2056">
        <v>526</v>
      </c>
      <c r="K2056">
        <v>35</v>
      </c>
      <c r="L2056">
        <v>214</v>
      </c>
      <c r="M2056">
        <v>69</v>
      </c>
      <c r="N2056">
        <v>53</v>
      </c>
      <c r="O2056">
        <v>35</v>
      </c>
      <c r="P2056">
        <v>2</v>
      </c>
      <c r="Q2056">
        <v>6</v>
      </c>
      <c r="R2056">
        <v>3</v>
      </c>
      <c r="S2056">
        <v>4</v>
      </c>
      <c r="T2056">
        <v>2</v>
      </c>
      <c r="U2056">
        <v>0</v>
      </c>
      <c r="V2056">
        <v>0</v>
      </c>
      <c r="W2056">
        <v>0</v>
      </c>
      <c r="X2056">
        <v>0</v>
      </c>
      <c r="Y2056">
        <v>0</v>
      </c>
      <c r="Z2056">
        <v>0</v>
      </c>
      <c r="AA2056">
        <v>3</v>
      </c>
      <c r="AB2056">
        <v>11</v>
      </c>
      <c r="AC2056">
        <v>0</v>
      </c>
    </row>
    <row r="2057" spans="1:29" ht="16.5" x14ac:dyDescent="0.3">
      <c r="A2057">
        <v>10509</v>
      </c>
      <c r="B2057">
        <v>1955</v>
      </c>
      <c r="C2057" t="s">
        <v>34</v>
      </c>
      <c r="D2057" t="s">
        <v>30</v>
      </c>
      <c r="E2057">
        <v>36927</v>
      </c>
      <c r="F2057">
        <v>1</v>
      </c>
      <c r="G2057">
        <v>1</v>
      </c>
      <c r="H2057" s="1">
        <v>41792</v>
      </c>
      <c r="I2057">
        <v>46</v>
      </c>
      <c r="J2057">
        <v>51</v>
      </c>
      <c r="K2057">
        <v>0</v>
      </c>
      <c r="L2057">
        <v>16</v>
      </c>
      <c r="M2057">
        <v>0</v>
      </c>
      <c r="N2057">
        <v>0</v>
      </c>
      <c r="O2057">
        <v>4</v>
      </c>
      <c r="P2057">
        <v>2</v>
      </c>
      <c r="Q2057">
        <v>3</v>
      </c>
      <c r="R2057">
        <v>0</v>
      </c>
      <c r="S2057">
        <v>3</v>
      </c>
      <c r="T2057">
        <v>8</v>
      </c>
      <c r="U2057">
        <v>0</v>
      </c>
      <c r="V2057">
        <v>0</v>
      </c>
      <c r="W2057">
        <v>0</v>
      </c>
      <c r="X2057">
        <v>0</v>
      </c>
      <c r="Y2057">
        <v>0</v>
      </c>
      <c r="Z2057">
        <v>0</v>
      </c>
      <c r="AA2057">
        <v>3</v>
      </c>
      <c r="AB2057">
        <v>11</v>
      </c>
      <c r="AC2057">
        <v>0</v>
      </c>
    </row>
    <row r="2058" spans="1:29" ht="16.5" x14ac:dyDescent="0.3">
      <c r="A2058">
        <v>6382</v>
      </c>
      <c r="B2058">
        <v>1953</v>
      </c>
      <c r="C2058" t="s">
        <v>29</v>
      </c>
      <c r="D2058" t="s">
        <v>31</v>
      </c>
      <c r="E2058">
        <v>48794</v>
      </c>
      <c r="F2058">
        <v>1</v>
      </c>
      <c r="G2058">
        <v>1</v>
      </c>
      <c r="H2058" s="1">
        <v>41816</v>
      </c>
      <c r="I2058">
        <v>97</v>
      </c>
      <c r="J2058">
        <v>25</v>
      </c>
      <c r="K2058">
        <v>0</v>
      </c>
      <c r="L2058">
        <v>11</v>
      </c>
      <c r="M2058">
        <v>3</v>
      </c>
      <c r="N2058">
        <v>0</v>
      </c>
      <c r="O2058">
        <v>15</v>
      </c>
      <c r="P2058">
        <v>1</v>
      </c>
      <c r="Q2058">
        <v>1</v>
      </c>
      <c r="R2058">
        <v>0</v>
      </c>
      <c r="S2058">
        <v>3</v>
      </c>
      <c r="T2058">
        <v>4</v>
      </c>
      <c r="U2058">
        <v>0</v>
      </c>
      <c r="V2058">
        <v>0</v>
      </c>
      <c r="W2058">
        <v>0</v>
      </c>
      <c r="X2058">
        <v>0</v>
      </c>
      <c r="Y2058">
        <v>0</v>
      </c>
      <c r="Z2058">
        <v>0</v>
      </c>
      <c r="AA2058">
        <v>3</v>
      </c>
      <c r="AB2058">
        <v>11</v>
      </c>
      <c r="AC2058">
        <v>0</v>
      </c>
    </row>
    <row r="2059" spans="1:29" ht="16.5" x14ac:dyDescent="0.3">
      <c r="A2059">
        <v>6673</v>
      </c>
      <c r="B2059">
        <v>1965</v>
      </c>
      <c r="C2059" t="s">
        <v>29</v>
      </c>
      <c r="D2059" t="s">
        <v>30</v>
      </c>
      <c r="E2059">
        <v>23478</v>
      </c>
      <c r="F2059">
        <v>0</v>
      </c>
      <c r="G2059">
        <v>0</v>
      </c>
      <c r="H2059" s="1">
        <v>41352</v>
      </c>
      <c r="I2059">
        <v>51</v>
      </c>
      <c r="J2059">
        <v>28</v>
      </c>
      <c r="K2059">
        <v>6</v>
      </c>
      <c r="L2059">
        <v>27</v>
      </c>
      <c r="M2059">
        <v>12</v>
      </c>
      <c r="N2059">
        <v>17</v>
      </c>
      <c r="O2059">
        <v>39</v>
      </c>
      <c r="P2059">
        <v>1</v>
      </c>
      <c r="Q2059">
        <v>3</v>
      </c>
      <c r="R2059">
        <v>0</v>
      </c>
      <c r="S2059">
        <v>3</v>
      </c>
      <c r="T2059">
        <v>8</v>
      </c>
      <c r="U2059">
        <v>0</v>
      </c>
      <c r="V2059">
        <v>0</v>
      </c>
      <c r="W2059">
        <v>0</v>
      </c>
      <c r="X2059">
        <v>0</v>
      </c>
      <c r="Y2059">
        <v>0</v>
      </c>
      <c r="Z2059">
        <v>0</v>
      </c>
      <c r="AA2059">
        <v>3</v>
      </c>
      <c r="AB2059">
        <v>11</v>
      </c>
      <c r="AC2059">
        <v>0</v>
      </c>
    </row>
    <row r="2060" spans="1:29" ht="16.5" x14ac:dyDescent="0.3">
      <c r="A2060">
        <v>7441</v>
      </c>
      <c r="B2060">
        <v>1973</v>
      </c>
      <c r="C2060" t="s">
        <v>29</v>
      </c>
      <c r="D2060" t="s">
        <v>35</v>
      </c>
      <c r="E2060">
        <v>71128</v>
      </c>
      <c r="F2060">
        <v>1</v>
      </c>
      <c r="G2060">
        <v>0</v>
      </c>
      <c r="H2060" s="1">
        <v>41188</v>
      </c>
      <c r="I2060">
        <v>80</v>
      </c>
      <c r="J2060">
        <v>958</v>
      </c>
      <c r="K2060">
        <v>159</v>
      </c>
      <c r="L2060">
        <v>447</v>
      </c>
      <c r="M2060">
        <v>20</v>
      </c>
      <c r="N2060">
        <v>0</v>
      </c>
      <c r="O2060">
        <v>31</v>
      </c>
      <c r="P2060">
        <v>3</v>
      </c>
      <c r="Q2060">
        <v>2</v>
      </c>
      <c r="R2060">
        <v>10</v>
      </c>
      <c r="S2060">
        <v>12</v>
      </c>
      <c r="T2060">
        <v>7</v>
      </c>
      <c r="U2060">
        <v>0</v>
      </c>
      <c r="V2060">
        <v>0</v>
      </c>
      <c r="W2060">
        <v>0</v>
      </c>
      <c r="X2060">
        <v>0</v>
      </c>
      <c r="Y2060">
        <v>0</v>
      </c>
      <c r="Z2060">
        <v>0</v>
      </c>
      <c r="AA2060">
        <v>3</v>
      </c>
      <c r="AB2060">
        <v>11</v>
      </c>
      <c r="AC2060">
        <v>0</v>
      </c>
    </row>
    <row r="2061" spans="1:29" ht="16.5" x14ac:dyDescent="0.3">
      <c r="A2061">
        <v>1071</v>
      </c>
      <c r="B2061">
        <v>1976</v>
      </c>
      <c r="C2061" t="s">
        <v>32</v>
      </c>
      <c r="D2061" t="s">
        <v>35</v>
      </c>
      <c r="E2061">
        <v>70179</v>
      </c>
      <c r="F2061">
        <v>0</v>
      </c>
      <c r="G2061">
        <v>1</v>
      </c>
      <c r="H2061" s="1">
        <v>41476</v>
      </c>
      <c r="I2061">
        <v>10</v>
      </c>
      <c r="J2061">
        <v>532</v>
      </c>
      <c r="K2061">
        <v>88</v>
      </c>
      <c r="L2061">
        <v>168</v>
      </c>
      <c r="M2061">
        <v>69</v>
      </c>
      <c r="N2061">
        <v>44</v>
      </c>
      <c r="O2061">
        <v>133</v>
      </c>
      <c r="P2061">
        <v>3</v>
      </c>
      <c r="Q2061">
        <v>7</v>
      </c>
      <c r="R2061">
        <v>3</v>
      </c>
      <c r="S2061">
        <v>13</v>
      </c>
      <c r="T2061">
        <v>5</v>
      </c>
      <c r="U2061">
        <v>0</v>
      </c>
      <c r="V2061">
        <v>0</v>
      </c>
      <c r="W2061">
        <v>0</v>
      </c>
      <c r="X2061">
        <v>0</v>
      </c>
      <c r="Y2061">
        <v>0</v>
      </c>
      <c r="Z2061">
        <v>0</v>
      </c>
      <c r="AA2061">
        <v>3</v>
      </c>
      <c r="AB2061">
        <v>11</v>
      </c>
      <c r="AC2061">
        <v>0</v>
      </c>
    </row>
    <row r="2062" spans="1:29" ht="16.5" x14ac:dyDescent="0.3">
      <c r="A2062">
        <v>10061</v>
      </c>
      <c r="B2062">
        <v>1950</v>
      </c>
      <c r="C2062" t="s">
        <v>29</v>
      </c>
      <c r="D2062" t="s">
        <v>33</v>
      </c>
      <c r="E2062">
        <v>59462</v>
      </c>
      <c r="F2062">
        <v>0</v>
      </c>
      <c r="G2062">
        <v>1</v>
      </c>
      <c r="H2062" s="1">
        <v>41279</v>
      </c>
      <c r="I2062">
        <v>29</v>
      </c>
      <c r="J2062">
        <v>724</v>
      </c>
      <c r="K2062">
        <v>17</v>
      </c>
      <c r="L2062">
        <v>143</v>
      </c>
      <c r="M2062">
        <v>0</v>
      </c>
      <c r="N2062">
        <v>8</v>
      </c>
      <c r="O2062">
        <v>196</v>
      </c>
      <c r="P2062">
        <v>2</v>
      </c>
      <c r="Q2062">
        <v>9</v>
      </c>
      <c r="R2062">
        <v>2</v>
      </c>
      <c r="S2062">
        <v>12</v>
      </c>
      <c r="T2062">
        <v>7</v>
      </c>
      <c r="U2062">
        <v>0</v>
      </c>
      <c r="V2062">
        <v>0</v>
      </c>
      <c r="W2062">
        <v>0</v>
      </c>
      <c r="X2062">
        <v>0</v>
      </c>
      <c r="Y2062">
        <v>0</v>
      </c>
      <c r="Z2062">
        <v>0</v>
      </c>
      <c r="AA2062">
        <v>3</v>
      </c>
      <c r="AB2062">
        <v>11</v>
      </c>
      <c r="AC2062">
        <v>0</v>
      </c>
    </row>
    <row r="2063" spans="1:29" ht="16.5" x14ac:dyDescent="0.3">
      <c r="A2063">
        <v>7187</v>
      </c>
      <c r="B2063">
        <v>1969</v>
      </c>
      <c r="C2063" t="s">
        <v>34</v>
      </c>
      <c r="D2063" t="s">
        <v>31</v>
      </c>
      <c r="E2063">
        <v>53246</v>
      </c>
      <c r="F2063">
        <v>1</v>
      </c>
      <c r="G2063">
        <v>1</v>
      </c>
      <c r="H2063" s="1">
        <v>41412</v>
      </c>
      <c r="I2063">
        <v>52</v>
      </c>
      <c r="J2063">
        <v>375</v>
      </c>
      <c r="K2063">
        <v>42</v>
      </c>
      <c r="L2063">
        <v>48</v>
      </c>
      <c r="M2063">
        <v>94</v>
      </c>
      <c r="N2063">
        <v>66</v>
      </c>
      <c r="O2063">
        <v>96</v>
      </c>
      <c r="P2063">
        <v>7</v>
      </c>
      <c r="Q2063">
        <v>4</v>
      </c>
      <c r="R2063">
        <v>10</v>
      </c>
      <c r="S2063">
        <v>4</v>
      </c>
      <c r="T2063">
        <v>3</v>
      </c>
      <c r="U2063">
        <v>0</v>
      </c>
      <c r="V2063">
        <v>0</v>
      </c>
      <c r="W2063">
        <v>0</v>
      </c>
      <c r="X2063">
        <v>0</v>
      </c>
      <c r="Y2063">
        <v>0</v>
      </c>
      <c r="Z2063">
        <v>0</v>
      </c>
      <c r="AA2063">
        <v>3</v>
      </c>
      <c r="AB2063">
        <v>11</v>
      </c>
      <c r="AC2063">
        <v>0</v>
      </c>
    </row>
    <row r="2064" spans="1:29" ht="16.5" x14ac:dyDescent="0.3">
      <c r="A2064">
        <v>8775</v>
      </c>
      <c r="B2064">
        <v>1969</v>
      </c>
      <c r="C2064" t="s">
        <v>29</v>
      </c>
      <c r="D2064" t="s">
        <v>31</v>
      </c>
      <c r="E2064">
        <v>38361</v>
      </c>
      <c r="F2064">
        <v>1</v>
      </c>
      <c r="G2064">
        <v>0</v>
      </c>
      <c r="H2064" s="1">
        <v>41635</v>
      </c>
      <c r="I2064">
        <v>74</v>
      </c>
      <c r="J2064">
        <v>39</v>
      </c>
      <c r="K2064">
        <v>0</v>
      </c>
      <c r="L2064">
        <v>56</v>
      </c>
      <c r="M2064">
        <v>20</v>
      </c>
      <c r="N2064">
        <v>8</v>
      </c>
      <c r="O2064">
        <v>14</v>
      </c>
      <c r="P2064">
        <v>3</v>
      </c>
      <c r="Q2064">
        <v>3</v>
      </c>
      <c r="R2064">
        <v>1</v>
      </c>
      <c r="S2064">
        <v>3</v>
      </c>
      <c r="T2064">
        <v>7</v>
      </c>
      <c r="U2064">
        <v>0</v>
      </c>
      <c r="V2064">
        <v>0</v>
      </c>
      <c r="W2064">
        <v>0</v>
      </c>
      <c r="X2064">
        <v>0</v>
      </c>
      <c r="Y2064">
        <v>0</v>
      </c>
      <c r="Z2064">
        <v>0</v>
      </c>
      <c r="AA2064">
        <v>3</v>
      </c>
      <c r="AB2064">
        <v>11</v>
      </c>
      <c r="AC2064">
        <v>0</v>
      </c>
    </row>
    <row r="2065" spans="1:29" ht="16.5" x14ac:dyDescent="0.3">
      <c r="A2065">
        <v>1612</v>
      </c>
      <c r="B2065">
        <v>1981</v>
      </c>
      <c r="C2065" t="s">
        <v>32</v>
      </c>
      <c r="D2065" t="s">
        <v>30</v>
      </c>
      <c r="E2065">
        <v>50995</v>
      </c>
      <c r="F2065">
        <v>1</v>
      </c>
      <c r="G2065">
        <v>0</v>
      </c>
      <c r="H2065" s="1">
        <v>41425</v>
      </c>
      <c r="I2065">
        <v>82</v>
      </c>
      <c r="J2065">
        <v>23</v>
      </c>
      <c r="K2065">
        <v>0</v>
      </c>
      <c r="L2065">
        <v>15</v>
      </c>
      <c r="M2065">
        <v>0</v>
      </c>
      <c r="N2065">
        <v>2</v>
      </c>
      <c r="O2065">
        <v>7</v>
      </c>
      <c r="P2065">
        <v>2</v>
      </c>
      <c r="Q2065">
        <v>3</v>
      </c>
      <c r="R2065">
        <v>0</v>
      </c>
      <c r="S2065">
        <v>3</v>
      </c>
      <c r="T2065">
        <v>6</v>
      </c>
      <c r="U2065">
        <v>0</v>
      </c>
      <c r="V2065">
        <v>0</v>
      </c>
      <c r="W2065">
        <v>0</v>
      </c>
      <c r="X2065">
        <v>0</v>
      </c>
      <c r="Y2065">
        <v>0</v>
      </c>
      <c r="Z2065">
        <v>0</v>
      </c>
      <c r="AA2065">
        <v>3</v>
      </c>
      <c r="AB2065">
        <v>11</v>
      </c>
      <c r="AC2065">
        <v>0</v>
      </c>
    </row>
    <row r="2066" spans="1:29" ht="16.5" x14ac:dyDescent="0.3">
      <c r="A2066">
        <v>2345</v>
      </c>
      <c r="B2066">
        <v>1982</v>
      </c>
      <c r="C2066" t="s">
        <v>32</v>
      </c>
      <c r="D2066" t="s">
        <v>31</v>
      </c>
      <c r="E2066">
        <v>70038</v>
      </c>
      <c r="F2066">
        <v>0</v>
      </c>
      <c r="G2066">
        <v>0</v>
      </c>
      <c r="H2066" s="1">
        <v>41572</v>
      </c>
      <c r="I2066">
        <v>54</v>
      </c>
      <c r="J2066">
        <v>587</v>
      </c>
      <c r="K2066">
        <v>54</v>
      </c>
      <c r="L2066">
        <v>348</v>
      </c>
      <c r="M2066">
        <v>71</v>
      </c>
      <c r="N2066">
        <v>54</v>
      </c>
      <c r="O2066">
        <v>130</v>
      </c>
      <c r="P2066">
        <v>1</v>
      </c>
      <c r="Q2066">
        <v>4</v>
      </c>
      <c r="R2066">
        <v>4</v>
      </c>
      <c r="S2066">
        <v>8</v>
      </c>
      <c r="T2066">
        <v>2</v>
      </c>
      <c r="U2066">
        <v>0</v>
      </c>
      <c r="V2066">
        <v>0</v>
      </c>
      <c r="W2066">
        <v>0</v>
      </c>
      <c r="X2066">
        <v>0</v>
      </c>
      <c r="Y2066">
        <v>0</v>
      </c>
      <c r="Z2066">
        <v>0</v>
      </c>
      <c r="AA2066">
        <v>3</v>
      </c>
      <c r="AB2066">
        <v>11</v>
      </c>
      <c r="AC2066">
        <v>0</v>
      </c>
    </row>
    <row r="2067" spans="1:29" ht="16.5" x14ac:dyDescent="0.3">
      <c r="A2067">
        <v>322</v>
      </c>
      <c r="B2067">
        <v>1978</v>
      </c>
      <c r="C2067" t="s">
        <v>29</v>
      </c>
      <c r="D2067" t="s">
        <v>31</v>
      </c>
      <c r="E2067">
        <v>42554</v>
      </c>
      <c r="F2067">
        <v>1</v>
      </c>
      <c r="G2067">
        <v>1</v>
      </c>
      <c r="H2067" s="1">
        <v>41286</v>
      </c>
      <c r="I2067">
        <v>93</v>
      </c>
      <c r="J2067">
        <v>29</v>
      </c>
      <c r="K2067">
        <v>1</v>
      </c>
      <c r="L2067">
        <v>11</v>
      </c>
      <c r="M2067">
        <v>0</v>
      </c>
      <c r="N2067">
        <v>0</v>
      </c>
      <c r="O2067">
        <v>0</v>
      </c>
      <c r="P2067">
        <v>2</v>
      </c>
      <c r="Q2067">
        <v>2</v>
      </c>
      <c r="R2067">
        <v>0</v>
      </c>
      <c r="S2067">
        <v>3</v>
      </c>
      <c r="T2067">
        <v>4</v>
      </c>
      <c r="U2067">
        <v>0</v>
      </c>
      <c r="V2067">
        <v>0</v>
      </c>
      <c r="W2067">
        <v>0</v>
      </c>
      <c r="X2067">
        <v>0</v>
      </c>
      <c r="Y2067">
        <v>0</v>
      </c>
      <c r="Z2067">
        <v>0</v>
      </c>
      <c r="AA2067">
        <v>3</v>
      </c>
      <c r="AB2067">
        <v>11</v>
      </c>
      <c r="AC2067">
        <v>0</v>
      </c>
    </row>
    <row r="2068" spans="1:29" ht="16.5" x14ac:dyDescent="0.3">
      <c r="A2068">
        <v>10897</v>
      </c>
      <c r="B2068">
        <v>1974</v>
      </c>
      <c r="C2068" t="s">
        <v>29</v>
      </c>
      <c r="D2068" t="s">
        <v>33</v>
      </c>
      <c r="E2068">
        <v>67445</v>
      </c>
      <c r="F2068">
        <v>0</v>
      </c>
      <c r="G2068">
        <v>1</v>
      </c>
      <c r="H2068" s="1">
        <v>41133</v>
      </c>
      <c r="I2068">
        <v>63</v>
      </c>
      <c r="J2068">
        <v>757</v>
      </c>
      <c r="K2068">
        <v>80</v>
      </c>
      <c r="L2068">
        <v>217</v>
      </c>
      <c r="M2068">
        <v>29</v>
      </c>
      <c r="N2068">
        <v>80</v>
      </c>
      <c r="O2068">
        <v>11</v>
      </c>
      <c r="P2068">
        <v>5</v>
      </c>
      <c r="Q2068">
        <v>9</v>
      </c>
      <c r="R2068">
        <v>6</v>
      </c>
      <c r="S2068">
        <v>12</v>
      </c>
      <c r="T2068">
        <v>6</v>
      </c>
      <c r="U2068">
        <v>0</v>
      </c>
      <c r="V2068">
        <v>0</v>
      </c>
      <c r="W2068">
        <v>0</v>
      </c>
      <c r="X2068">
        <v>0</v>
      </c>
      <c r="Y2068">
        <v>0</v>
      </c>
      <c r="Z2068">
        <v>0</v>
      </c>
      <c r="AA2068">
        <v>3</v>
      </c>
      <c r="AB2068">
        <v>11</v>
      </c>
      <c r="AC2068">
        <v>0</v>
      </c>
    </row>
    <row r="2069" spans="1:29" ht="16.5" x14ac:dyDescent="0.3">
      <c r="A2069">
        <v>123</v>
      </c>
      <c r="B2069">
        <v>1951</v>
      </c>
      <c r="C2069" t="s">
        <v>29</v>
      </c>
      <c r="D2069" t="s">
        <v>38</v>
      </c>
      <c r="E2069">
        <v>67046</v>
      </c>
      <c r="F2069">
        <v>0</v>
      </c>
      <c r="G2069">
        <v>1</v>
      </c>
      <c r="H2069" s="1">
        <v>41280</v>
      </c>
      <c r="I2069">
        <v>92</v>
      </c>
      <c r="J2069">
        <v>544</v>
      </c>
      <c r="K2069">
        <v>35</v>
      </c>
      <c r="L2069">
        <v>133</v>
      </c>
      <c r="M2069">
        <v>23</v>
      </c>
      <c r="N2069">
        <v>151</v>
      </c>
      <c r="O2069">
        <v>107</v>
      </c>
      <c r="P2069">
        <v>2</v>
      </c>
      <c r="Q2069">
        <v>4</v>
      </c>
      <c r="R2069">
        <v>5</v>
      </c>
      <c r="S2069">
        <v>4</v>
      </c>
      <c r="T2069">
        <v>2</v>
      </c>
      <c r="U2069">
        <v>0</v>
      </c>
      <c r="V2069">
        <v>0</v>
      </c>
      <c r="W2069">
        <v>0</v>
      </c>
      <c r="X2069">
        <v>0</v>
      </c>
      <c r="Y2069">
        <v>0</v>
      </c>
      <c r="Z2069">
        <v>0</v>
      </c>
      <c r="AA2069">
        <v>3</v>
      </c>
      <c r="AB2069">
        <v>11</v>
      </c>
      <c r="AC2069">
        <v>0</v>
      </c>
    </row>
    <row r="2070" spans="1:29" ht="16.5" x14ac:dyDescent="0.3">
      <c r="A2070">
        <v>6103</v>
      </c>
      <c r="B2070">
        <v>1948</v>
      </c>
      <c r="C2070" t="s">
        <v>29</v>
      </c>
      <c r="D2070" t="s">
        <v>33</v>
      </c>
      <c r="E2070">
        <v>42192</v>
      </c>
      <c r="F2070">
        <v>0</v>
      </c>
      <c r="G2070">
        <v>0</v>
      </c>
      <c r="H2070" s="1">
        <v>41523</v>
      </c>
      <c r="I2070">
        <v>40</v>
      </c>
      <c r="J2070">
        <v>40</v>
      </c>
      <c r="K2070">
        <v>15</v>
      </c>
      <c r="L2070">
        <v>15</v>
      </c>
      <c r="M2070">
        <v>17</v>
      </c>
      <c r="N2070">
        <v>6</v>
      </c>
      <c r="O2070">
        <v>7</v>
      </c>
      <c r="P2070">
        <v>1</v>
      </c>
      <c r="Q2070">
        <v>2</v>
      </c>
      <c r="R2070">
        <v>1</v>
      </c>
      <c r="S2070">
        <v>3</v>
      </c>
      <c r="T2070">
        <v>4</v>
      </c>
      <c r="U2070">
        <v>0</v>
      </c>
      <c r="V2070">
        <v>0</v>
      </c>
      <c r="W2070">
        <v>0</v>
      </c>
      <c r="X2070">
        <v>0</v>
      </c>
      <c r="Y2070">
        <v>0</v>
      </c>
      <c r="Z2070">
        <v>0</v>
      </c>
      <c r="AA2070">
        <v>3</v>
      </c>
      <c r="AB2070">
        <v>11</v>
      </c>
      <c r="AC2070">
        <v>0</v>
      </c>
    </row>
    <row r="2071" spans="1:29" ht="16.5" x14ac:dyDescent="0.3">
      <c r="A2071">
        <v>7899</v>
      </c>
      <c r="B2071">
        <v>1952</v>
      </c>
      <c r="C2071" t="s">
        <v>32</v>
      </c>
      <c r="D2071" t="s">
        <v>33</v>
      </c>
      <c r="E2071">
        <v>77610</v>
      </c>
      <c r="F2071">
        <v>0</v>
      </c>
      <c r="G2071">
        <v>1</v>
      </c>
      <c r="H2071" s="1">
        <v>41211</v>
      </c>
      <c r="I2071">
        <v>70</v>
      </c>
      <c r="J2071">
        <v>1245</v>
      </c>
      <c r="K2071">
        <v>33</v>
      </c>
      <c r="L2071">
        <v>332</v>
      </c>
      <c r="M2071">
        <v>21</v>
      </c>
      <c r="N2071">
        <v>33</v>
      </c>
      <c r="O2071">
        <v>16</v>
      </c>
      <c r="P2071">
        <v>2</v>
      </c>
      <c r="Q2071">
        <v>4</v>
      </c>
      <c r="R2071">
        <v>7</v>
      </c>
      <c r="S2071">
        <v>4</v>
      </c>
      <c r="T2071">
        <v>7</v>
      </c>
      <c r="U2071">
        <v>0</v>
      </c>
      <c r="V2071">
        <v>0</v>
      </c>
      <c r="W2071">
        <v>0</v>
      </c>
      <c r="X2071">
        <v>0</v>
      </c>
      <c r="Y2071">
        <v>0</v>
      </c>
      <c r="Z2071">
        <v>0</v>
      </c>
      <c r="AA2071">
        <v>3</v>
      </c>
      <c r="AB2071">
        <v>11</v>
      </c>
      <c r="AC2071">
        <v>0</v>
      </c>
    </row>
    <row r="2072" spans="1:29" ht="16.5" x14ac:dyDescent="0.3">
      <c r="A2072">
        <v>10500</v>
      </c>
      <c r="B2072">
        <v>1984</v>
      </c>
      <c r="C2072" t="s">
        <v>29</v>
      </c>
      <c r="D2072" t="s">
        <v>33</v>
      </c>
      <c r="E2072">
        <v>31761</v>
      </c>
      <c r="F2072">
        <v>1</v>
      </c>
      <c r="G2072">
        <v>0</v>
      </c>
      <c r="H2072" s="1">
        <v>41734</v>
      </c>
      <c r="I2072">
        <v>96</v>
      </c>
      <c r="J2072">
        <v>19</v>
      </c>
      <c r="K2072">
        <v>1</v>
      </c>
      <c r="L2072">
        <v>20</v>
      </c>
      <c r="M2072">
        <v>16</v>
      </c>
      <c r="N2072">
        <v>14</v>
      </c>
      <c r="O2072">
        <v>28</v>
      </c>
      <c r="P2072">
        <v>2</v>
      </c>
      <c r="Q2072">
        <v>3</v>
      </c>
      <c r="R2072">
        <v>0</v>
      </c>
      <c r="S2072">
        <v>4</v>
      </c>
      <c r="T2072">
        <v>5</v>
      </c>
      <c r="U2072">
        <v>0</v>
      </c>
      <c r="V2072">
        <v>0</v>
      </c>
      <c r="W2072">
        <v>0</v>
      </c>
      <c r="X2072">
        <v>0</v>
      </c>
      <c r="Y2072">
        <v>0</v>
      </c>
      <c r="Z2072">
        <v>0</v>
      </c>
      <c r="AA2072">
        <v>3</v>
      </c>
      <c r="AB2072">
        <v>11</v>
      </c>
      <c r="AC2072">
        <v>0</v>
      </c>
    </row>
    <row r="2073" spans="1:29" ht="16.5" x14ac:dyDescent="0.3">
      <c r="A2073">
        <v>1655</v>
      </c>
      <c r="B2073">
        <v>1979</v>
      </c>
      <c r="C2073" t="s">
        <v>29</v>
      </c>
      <c r="D2073" t="s">
        <v>31</v>
      </c>
      <c r="E2073">
        <v>34350</v>
      </c>
      <c r="F2073">
        <v>1</v>
      </c>
      <c r="G2073">
        <v>0</v>
      </c>
      <c r="H2073" s="1">
        <v>41566</v>
      </c>
      <c r="I2073">
        <v>81</v>
      </c>
      <c r="J2073">
        <v>16</v>
      </c>
      <c r="K2073">
        <v>3</v>
      </c>
      <c r="L2073">
        <v>15</v>
      </c>
      <c r="M2073">
        <v>2</v>
      </c>
      <c r="N2073">
        <v>1</v>
      </c>
      <c r="O2073">
        <v>11</v>
      </c>
      <c r="P2073">
        <v>1</v>
      </c>
      <c r="Q2073">
        <v>1</v>
      </c>
      <c r="R2073">
        <v>0</v>
      </c>
      <c r="S2073">
        <v>3</v>
      </c>
      <c r="T2073">
        <v>7</v>
      </c>
      <c r="U2073">
        <v>0</v>
      </c>
      <c r="V2073">
        <v>0</v>
      </c>
      <c r="W2073">
        <v>0</v>
      </c>
      <c r="X2073">
        <v>0</v>
      </c>
      <c r="Y2073">
        <v>0</v>
      </c>
      <c r="Z2073">
        <v>0</v>
      </c>
      <c r="AA2073">
        <v>3</v>
      </c>
      <c r="AB2073">
        <v>11</v>
      </c>
      <c r="AC2073">
        <v>0</v>
      </c>
    </row>
    <row r="2074" spans="1:29" ht="16.5" x14ac:dyDescent="0.3">
      <c r="A2074">
        <v>2406</v>
      </c>
      <c r="B2074">
        <v>1949</v>
      </c>
      <c r="C2074" t="s">
        <v>29</v>
      </c>
      <c r="D2074" t="s">
        <v>31</v>
      </c>
      <c r="E2074">
        <v>54591</v>
      </c>
      <c r="F2074">
        <v>0</v>
      </c>
      <c r="G2074">
        <v>1</v>
      </c>
      <c r="H2074" s="1">
        <v>41491</v>
      </c>
      <c r="I2074">
        <v>63</v>
      </c>
      <c r="J2074">
        <v>376</v>
      </c>
      <c r="K2074">
        <v>4</v>
      </c>
      <c r="L2074">
        <v>94</v>
      </c>
      <c r="M2074">
        <v>12</v>
      </c>
      <c r="N2074">
        <v>9</v>
      </c>
      <c r="O2074">
        <v>24</v>
      </c>
      <c r="P2074">
        <v>3</v>
      </c>
      <c r="Q2074">
        <v>6</v>
      </c>
      <c r="R2074">
        <v>2</v>
      </c>
      <c r="S2074">
        <v>8</v>
      </c>
      <c r="T2074">
        <v>5</v>
      </c>
      <c r="U2074">
        <v>0</v>
      </c>
      <c r="V2074">
        <v>0</v>
      </c>
      <c r="W2074">
        <v>0</v>
      </c>
      <c r="X2074">
        <v>0</v>
      </c>
      <c r="Y2074">
        <v>0</v>
      </c>
      <c r="Z2074">
        <v>0</v>
      </c>
      <c r="AA2074">
        <v>3</v>
      </c>
      <c r="AB2074">
        <v>11</v>
      </c>
      <c r="AC2074">
        <v>0</v>
      </c>
    </row>
    <row r="2075" spans="1:29" ht="16.5" x14ac:dyDescent="0.3">
      <c r="A2075">
        <v>2712</v>
      </c>
      <c r="B2075">
        <v>1956</v>
      </c>
      <c r="C2075" t="s">
        <v>29</v>
      </c>
      <c r="D2075" t="s">
        <v>33</v>
      </c>
      <c r="E2075">
        <v>71866</v>
      </c>
      <c r="F2075">
        <v>0</v>
      </c>
      <c r="G2075">
        <v>1</v>
      </c>
      <c r="H2075" s="1">
        <v>41633</v>
      </c>
      <c r="I2075">
        <v>85</v>
      </c>
      <c r="J2075">
        <v>184</v>
      </c>
      <c r="K2075">
        <v>178</v>
      </c>
      <c r="L2075">
        <v>178</v>
      </c>
      <c r="M2075">
        <v>103</v>
      </c>
      <c r="N2075">
        <v>39</v>
      </c>
      <c r="O2075">
        <v>33</v>
      </c>
      <c r="P2075">
        <v>1</v>
      </c>
      <c r="Q2075">
        <v>6</v>
      </c>
      <c r="R2075">
        <v>3</v>
      </c>
      <c r="S2075">
        <v>10</v>
      </c>
      <c r="T2075">
        <v>3</v>
      </c>
      <c r="U2075">
        <v>0</v>
      </c>
      <c r="V2075">
        <v>0</v>
      </c>
      <c r="W2075">
        <v>0</v>
      </c>
      <c r="X2075">
        <v>0</v>
      </c>
      <c r="Y2075">
        <v>0</v>
      </c>
      <c r="Z2075">
        <v>0</v>
      </c>
      <c r="AA2075">
        <v>3</v>
      </c>
      <c r="AB2075">
        <v>11</v>
      </c>
      <c r="AC2075">
        <v>0</v>
      </c>
    </row>
    <row r="2076" spans="1:29" ht="16.5" x14ac:dyDescent="0.3">
      <c r="A2076">
        <v>5517</v>
      </c>
      <c r="B2076">
        <v>1969</v>
      </c>
      <c r="C2076" t="s">
        <v>29</v>
      </c>
      <c r="D2076" t="s">
        <v>33</v>
      </c>
      <c r="E2076">
        <v>25293</v>
      </c>
      <c r="F2076">
        <v>1</v>
      </c>
      <c r="G2076">
        <v>0</v>
      </c>
      <c r="H2076" s="1">
        <v>41532</v>
      </c>
      <c r="I2076">
        <v>51</v>
      </c>
      <c r="J2076">
        <v>15</v>
      </c>
      <c r="K2076">
        <v>0</v>
      </c>
      <c r="L2076">
        <v>11</v>
      </c>
      <c r="M2076">
        <v>0</v>
      </c>
      <c r="N2076">
        <v>2</v>
      </c>
      <c r="O2076">
        <v>9</v>
      </c>
      <c r="P2076">
        <v>1</v>
      </c>
      <c r="Q2076">
        <v>1</v>
      </c>
      <c r="R2076">
        <v>1</v>
      </c>
      <c r="S2076">
        <v>2</v>
      </c>
      <c r="T2076">
        <v>8</v>
      </c>
      <c r="U2076">
        <v>0</v>
      </c>
      <c r="V2076">
        <v>0</v>
      </c>
      <c r="W2076">
        <v>0</v>
      </c>
      <c r="X2076">
        <v>0</v>
      </c>
      <c r="Y2076">
        <v>0</v>
      </c>
      <c r="Z2076">
        <v>0</v>
      </c>
      <c r="AA2076">
        <v>3</v>
      </c>
      <c r="AB2076">
        <v>11</v>
      </c>
      <c r="AC2076">
        <v>0</v>
      </c>
    </row>
    <row r="2077" spans="1:29" ht="16.5" x14ac:dyDescent="0.3">
      <c r="A2077">
        <v>10643</v>
      </c>
      <c r="B2077">
        <v>1987</v>
      </c>
      <c r="C2077" t="s">
        <v>32</v>
      </c>
      <c r="D2077" t="s">
        <v>30</v>
      </c>
      <c r="E2077">
        <v>42000</v>
      </c>
      <c r="F2077">
        <v>0</v>
      </c>
      <c r="G2077">
        <v>0</v>
      </c>
      <c r="H2077" s="1">
        <v>41284</v>
      </c>
      <c r="I2077">
        <v>23</v>
      </c>
      <c r="J2077">
        <v>124</v>
      </c>
      <c r="K2077">
        <v>83</v>
      </c>
      <c r="L2077">
        <v>267</v>
      </c>
      <c r="M2077">
        <v>85</v>
      </c>
      <c r="N2077">
        <v>59</v>
      </c>
      <c r="O2077">
        <v>35</v>
      </c>
      <c r="P2077">
        <v>2</v>
      </c>
      <c r="Q2077">
        <v>5</v>
      </c>
      <c r="R2077">
        <v>2</v>
      </c>
      <c r="S2077">
        <v>11</v>
      </c>
      <c r="T2077">
        <v>5</v>
      </c>
      <c r="U2077">
        <v>0</v>
      </c>
      <c r="V2077">
        <v>0</v>
      </c>
      <c r="W2077">
        <v>0</v>
      </c>
      <c r="X2077">
        <v>0</v>
      </c>
      <c r="Y2077">
        <v>0</v>
      </c>
      <c r="Z2077">
        <v>0</v>
      </c>
      <c r="AA2077">
        <v>3</v>
      </c>
      <c r="AB2077">
        <v>11</v>
      </c>
      <c r="AC2077">
        <v>1</v>
      </c>
    </row>
    <row r="2078" spans="1:29" ht="16.5" x14ac:dyDescent="0.3">
      <c r="A2078">
        <v>2254</v>
      </c>
      <c r="B2078">
        <v>1983</v>
      </c>
      <c r="C2078" t="s">
        <v>29</v>
      </c>
      <c r="D2078" t="s">
        <v>33</v>
      </c>
      <c r="E2078">
        <v>69520</v>
      </c>
      <c r="F2078">
        <v>0</v>
      </c>
      <c r="G2078">
        <v>0</v>
      </c>
      <c r="H2078" s="1">
        <v>41462</v>
      </c>
      <c r="I2078">
        <v>95</v>
      </c>
      <c r="J2078">
        <v>627</v>
      </c>
      <c r="K2078">
        <v>120</v>
      </c>
      <c r="L2078">
        <v>414</v>
      </c>
      <c r="M2078">
        <v>121</v>
      </c>
      <c r="N2078">
        <v>80</v>
      </c>
      <c r="O2078">
        <v>93</v>
      </c>
      <c r="P2078">
        <v>1</v>
      </c>
      <c r="Q2078">
        <v>9</v>
      </c>
      <c r="R2078">
        <v>6</v>
      </c>
      <c r="S2078">
        <v>5</v>
      </c>
      <c r="T2078">
        <v>5</v>
      </c>
      <c r="U2078">
        <v>0</v>
      </c>
      <c r="V2078">
        <v>0</v>
      </c>
      <c r="W2078">
        <v>0</v>
      </c>
      <c r="X2078">
        <v>0</v>
      </c>
      <c r="Y2078">
        <v>0</v>
      </c>
      <c r="Z2078">
        <v>0</v>
      </c>
      <c r="AA2078">
        <v>3</v>
      </c>
      <c r="AB2078">
        <v>11</v>
      </c>
      <c r="AC2078">
        <v>0</v>
      </c>
    </row>
    <row r="2079" spans="1:29" ht="16.5" x14ac:dyDescent="0.3">
      <c r="A2079">
        <v>10281</v>
      </c>
      <c r="B2079">
        <v>1970</v>
      </c>
      <c r="C2079" t="s">
        <v>29</v>
      </c>
      <c r="D2079" t="s">
        <v>35</v>
      </c>
      <c r="E2079">
        <v>64713</v>
      </c>
      <c r="F2079">
        <v>1</v>
      </c>
      <c r="G2079">
        <v>0</v>
      </c>
      <c r="H2079" s="1">
        <v>41677</v>
      </c>
      <c r="I2079">
        <v>11</v>
      </c>
      <c r="J2079">
        <v>180</v>
      </c>
      <c r="K2079">
        <v>60</v>
      </c>
      <c r="L2079">
        <v>241</v>
      </c>
      <c r="M2079">
        <v>13</v>
      </c>
      <c r="N2079">
        <v>54</v>
      </c>
      <c r="O2079">
        <v>54</v>
      </c>
      <c r="P2079">
        <v>2</v>
      </c>
      <c r="Q2079">
        <v>5</v>
      </c>
      <c r="R2079">
        <v>5</v>
      </c>
      <c r="S2079">
        <v>7</v>
      </c>
      <c r="T2079">
        <v>4</v>
      </c>
      <c r="U2079">
        <v>0</v>
      </c>
      <c r="V2079">
        <v>0</v>
      </c>
      <c r="W2079">
        <v>0</v>
      </c>
      <c r="X2079">
        <v>0</v>
      </c>
      <c r="Y2079">
        <v>0</v>
      </c>
      <c r="Z2079">
        <v>0</v>
      </c>
      <c r="AA2079">
        <v>3</v>
      </c>
      <c r="AB2079">
        <v>11</v>
      </c>
      <c r="AC2079">
        <v>1</v>
      </c>
    </row>
    <row r="2080" spans="1:29" ht="16.5" x14ac:dyDescent="0.3">
      <c r="A2080">
        <v>6958</v>
      </c>
      <c r="B2080">
        <v>1977</v>
      </c>
      <c r="C2080" t="s">
        <v>34</v>
      </c>
      <c r="D2080" t="s">
        <v>33</v>
      </c>
      <c r="E2080">
        <v>27889</v>
      </c>
      <c r="F2080">
        <v>1</v>
      </c>
      <c r="G2080">
        <v>0</v>
      </c>
      <c r="H2080" s="1">
        <v>41460</v>
      </c>
      <c r="I2080">
        <v>42</v>
      </c>
      <c r="J2080">
        <v>14</v>
      </c>
      <c r="K2080">
        <v>0</v>
      </c>
      <c r="L2080">
        <v>4</v>
      </c>
      <c r="M2080">
        <v>0</v>
      </c>
      <c r="N2080">
        <v>0</v>
      </c>
      <c r="O2080">
        <v>8</v>
      </c>
      <c r="P2080">
        <v>1</v>
      </c>
      <c r="Q2080">
        <v>1</v>
      </c>
      <c r="R2080">
        <v>1</v>
      </c>
      <c r="S2080">
        <v>2</v>
      </c>
      <c r="T2080">
        <v>6</v>
      </c>
      <c r="U2080">
        <v>0</v>
      </c>
      <c r="V2080">
        <v>0</v>
      </c>
      <c r="W2080">
        <v>0</v>
      </c>
      <c r="X2080">
        <v>0</v>
      </c>
      <c r="Y2080">
        <v>0</v>
      </c>
      <c r="Z2080">
        <v>0</v>
      </c>
      <c r="AA2080">
        <v>3</v>
      </c>
      <c r="AB2080">
        <v>11</v>
      </c>
      <c r="AC2080">
        <v>0</v>
      </c>
    </row>
    <row r="2081" spans="1:29" ht="16.5" x14ac:dyDescent="0.3">
      <c r="A2081">
        <v>954</v>
      </c>
      <c r="B2081">
        <v>1960</v>
      </c>
      <c r="C2081" t="s">
        <v>36</v>
      </c>
      <c r="D2081" t="s">
        <v>38</v>
      </c>
      <c r="E2081">
        <v>22123</v>
      </c>
      <c r="F2081">
        <v>0</v>
      </c>
      <c r="G2081">
        <v>0</v>
      </c>
      <c r="H2081" s="1">
        <v>41725</v>
      </c>
      <c r="I2081">
        <v>77</v>
      </c>
      <c r="J2081">
        <v>3</v>
      </c>
      <c r="K2081">
        <v>3</v>
      </c>
      <c r="L2081">
        <v>24</v>
      </c>
      <c r="M2081">
        <v>34</v>
      </c>
      <c r="N2081">
        <v>7</v>
      </c>
      <c r="O2081">
        <v>31</v>
      </c>
      <c r="P2081">
        <v>1</v>
      </c>
      <c r="Q2081">
        <v>2</v>
      </c>
      <c r="R2081">
        <v>1</v>
      </c>
      <c r="S2081">
        <v>3</v>
      </c>
      <c r="T2081">
        <v>5</v>
      </c>
      <c r="U2081">
        <v>0</v>
      </c>
      <c r="V2081">
        <v>0</v>
      </c>
      <c r="W2081">
        <v>0</v>
      </c>
      <c r="X2081">
        <v>0</v>
      </c>
      <c r="Y2081">
        <v>0</v>
      </c>
      <c r="Z2081">
        <v>0</v>
      </c>
      <c r="AA2081">
        <v>3</v>
      </c>
      <c r="AB2081">
        <v>11</v>
      </c>
      <c r="AC2081">
        <v>0</v>
      </c>
    </row>
    <row r="2082" spans="1:29" ht="16.5" x14ac:dyDescent="0.3">
      <c r="A2082">
        <v>5079</v>
      </c>
      <c r="B2082">
        <v>1971</v>
      </c>
      <c r="C2082" t="s">
        <v>29</v>
      </c>
      <c r="D2082" t="s">
        <v>33</v>
      </c>
      <c r="E2082">
        <v>51725</v>
      </c>
      <c r="F2082">
        <v>1</v>
      </c>
      <c r="G2082">
        <v>1</v>
      </c>
      <c r="H2082" s="1">
        <v>41336</v>
      </c>
      <c r="I2082">
        <v>82</v>
      </c>
      <c r="J2082">
        <v>71</v>
      </c>
      <c r="K2082">
        <v>1</v>
      </c>
      <c r="L2082">
        <v>16</v>
      </c>
      <c r="M2082">
        <v>0</v>
      </c>
      <c r="N2082">
        <v>0</v>
      </c>
      <c r="O2082">
        <v>9</v>
      </c>
      <c r="P2082">
        <v>4</v>
      </c>
      <c r="Q2082">
        <v>2</v>
      </c>
      <c r="R2082">
        <v>1</v>
      </c>
      <c r="S2082">
        <v>3</v>
      </c>
      <c r="T2082">
        <v>8</v>
      </c>
      <c r="U2082">
        <v>0</v>
      </c>
      <c r="V2082">
        <v>0</v>
      </c>
      <c r="W2082">
        <v>0</v>
      </c>
      <c r="X2082">
        <v>0</v>
      </c>
      <c r="Y2082">
        <v>0</v>
      </c>
      <c r="Z2082">
        <v>0</v>
      </c>
      <c r="AA2082">
        <v>3</v>
      </c>
      <c r="AB2082">
        <v>11</v>
      </c>
      <c r="AC2082">
        <v>0</v>
      </c>
    </row>
    <row r="2083" spans="1:29" ht="16.5" x14ac:dyDescent="0.3">
      <c r="A2083">
        <v>10339</v>
      </c>
      <c r="B2083">
        <v>1954</v>
      </c>
      <c r="C2083" t="s">
        <v>34</v>
      </c>
      <c r="D2083" t="s">
        <v>31</v>
      </c>
      <c r="E2083">
        <v>53246</v>
      </c>
      <c r="F2083">
        <v>0</v>
      </c>
      <c r="G2083">
        <v>1</v>
      </c>
      <c r="H2083" s="1">
        <v>41448</v>
      </c>
      <c r="I2083">
        <v>83</v>
      </c>
      <c r="J2083">
        <v>161</v>
      </c>
      <c r="K2083">
        <v>0</v>
      </c>
      <c r="L2083">
        <v>22</v>
      </c>
      <c r="M2083">
        <v>0</v>
      </c>
      <c r="N2083">
        <v>0</v>
      </c>
      <c r="O2083">
        <v>24</v>
      </c>
      <c r="P2083">
        <v>2</v>
      </c>
      <c r="Q2083">
        <v>4</v>
      </c>
      <c r="R2083">
        <v>1</v>
      </c>
      <c r="S2083">
        <v>4</v>
      </c>
      <c r="T2083">
        <v>6</v>
      </c>
      <c r="U2083">
        <v>0</v>
      </c>
      <c r="V2083">
        <v>0</v>
      </c>
      <c r="W2083">
        <v>0</v>
      </c>
      <c r="X2083">
        <v>0</v>
      </c>
      <c r="Y2083">
        <v>0</v>
      </c>
      <c r="Z2083">
        <v>0</v>
      </c>
      <c r="AA2083">
        <v>3</v>
      </c>
      <c r="AB2083">
        <v>11</v>
      </c>
      <c r="AC2083">
        <v>0</v>
      </c>
    </row>
    <row r="2084" spans="1:29" ht="16.5" x14ac:dyDescent="0.3">
      <c r="A2084">
        <v>4643</v>
      </c>
      <c r="B2084">
        <v>1973</v>
      </c>
      <c r="C2084" t="s">
        <v>29</v>
      </c>
      <c r="D2084" t="s">
        <v>33</v>
      </c>
      <c r="E2084">
        <v>27803</v>
      </c>
      <c r="F2084">
        <v>1</v>
      </c>
      <c r="G2084">
        <v>0</v>
      </c>
      <c r="H2084" s="1">
        <v>41147</v>
      </c>
      <c r="I2084">
        <v>40</v>
      </c>
      <c r="J2084">
        <v>8</v>
      </c>
      <c r="K2084">
        <v>26</v>
      </c>
      <c r="L2084">
        <v>46</v>
      </c>
      <c r="M2084">
        <v>38</v>
      </c>
      <c r="N2084">
        <v>9</v>
      </c>
      <c r="O2084">
        <v>49</v>
      </c>
      <c r="P2084">
        <v>2</v>
      </c>
      <c r="Q2084">
        <v>3</v>
      </c>
      <c r="R2084">
        <v>0</v>
      </c>
      <c r="S2084">
        <v>4</v>
      </c>
      <c r="T2084">
        <v>8</v>
      </c>
      <c r="U2084">
        <v>0</v>
      </c>
      <c r="V2084">
        <v>0</v>
      </c>
      <c r="W2084">
        <v>0</v>
      </c>
      <c r="X2084">
        <v>0</v>
      </c>
      <c r="Y2084">
        <v>0</v>
      </c>
      <c r="Z2084">
        <v>0</v>
      </c>
      <c r="AA2084">
        <v>3</v>
      </c>
      <c r="AB2084">
        <v>11</v>
      </c>
      <c r="AC2084">
        <v>0</v>
      </c>
    </row>
    <row r="2085" spans="1:29" ht="16.5" x14ac:dyDescent="0.3">
      <c r="A2085">
        <v>3117</v>
      </c>
      <c r="B2085">
        <v>1955</v>
      </c>
      <c r="C2085" t="s">
        <v>29</v>
      </c>
      <c r="D2085" t="s">
        <v>30</v>
      </c>
      <c r="E2085">
        <v>50995</v>
      </c>
      <c r="F2085">
        <v>0</v>
      </c>
      <c r="G2085">
        <v>1</v>
      </c>
      <c r="H2085" s="1">
        <v>41565</v>
      </c>
      <c r="I2085">
        <v>95</v>
      </c>
      <c r="J2085">
        <v>264</v>
      </c>
      <c r="K2085">
        <v>0</v>
      </c>
      <c r="L2085">
        <v>21</v>
      </c>
      <c r="M2085">
        <v>12</v>
      </c>
      <c r="N2085">
        <v>6</v>
      </c>
      <c r="O2085">
        <v>147</v>
      </c>
      <c r="P2085">
        <v>3</v>
      </c>
      <c r="Q2085">
        <v>6</v>
      </c>
      <c r="R2085">
        <v>1</v>
      </c>
      <c r="S2085">
        <v>5</v>
      </c>
      <c r="T2085">
        <v>7</v>
      </c>
      <c r="U2085">
        <v>0</v>
      </c>
      <c r="V2085">
        <v>0</v>
      </c>
      <c r="W2085">
        <v>0</v>
      </c>
      <c r="X2085">
        <v>0</v>
      </c>
      <c r="Y2085">
        <v>0</v>
      </c>
      <c r="Z2085">
        <v>0</v>
      </c>
      <c r="AA2085">
        <v>3</v>
      </c>
      <c r="AB2085">
        <v>11</v>
      </c>
      <c r="AC2085">
        <v>0</v>
      </c>
    </row>
    <row r="2086" spans="1:29" ht="16.5" x14ac:dyDescent="0.3">
      <c r="A2086">
        <v>6497</v>
      </c>
      <c r="B2086">
        <v>1960</v>
      </c>
      <c r="C2086" t="s">
        <v>29</v>
      </c>
      <c r="D2086" t="s">
        <v>33</v>
      </c>
      <c r="E2086">
        <v>51651</v>
      </c>
      <c r="F2086">
        <v>0</v>
      </c>
      <c r="G2086">
        <v>1</v>
      </c>
      <c r="H2086" s="1">
        <v>41220</v>
      </c>
      <c r="I2086">
        <v>32</v>
      </c>
      <c r="J2086">
        <v>293</v>
      </c>
      <c r="K2086">
        <v>6</v>
      </c>
      <c r="L2086">
        <v>23</v>
      </c>
      <c r="M2086">
        <v>13</v>
      </c>
      <c r="N2086">
        <v>6</v>
      </c>
      <c r="O2086">
        <v>92</v>
      </c>
      <c r="P2086">
        <v>4</v>
      </c>
      <c r="Q2086">
        <v>6</v>
      </c>
      <c r="R2086">
        <v>2</v>
      </c>
      <c r="S2086">
        <v>5</v>
      </c>
      <c r="T2086">
        <v>8</v>
      </c>
      <c r="U2086">
        <v>0</v>
      </c>
      <c r="V2086">
        <v>0</v>
      </c>
      <c r="W2086">
        <v>0</v>
      </c>
      <c r="X2086">
        <v>0</v>
      </c>
      <c r="Y2086">
        <v>0</v>
      </c>
      <c r="Z2086">
        <v>0</v>
      </c>
      <c r="AA2086">
        <v>3</v>
      </c>
      <c r="AB2086">
        <v>11</v>
      </c>
      <c r="AC2086">
        <v>0</v>
      </c>
    </row>
    <row r="2087" spans="1:29" ht="16.5" x14ac:dyDescent="0.3">
      <c r="A2087">
        <v>5396</v>
      </c>
      <c r="B2087">
        <v>1988</v>
      </c>
      <c r="C2087" t="s">
        <v>29</v>
      </c>
      <c r="D2087" t="s">
        <v>33</v>
      </c>
      <c r="E2087">
        <v>68487</v>
      </c>
      <c r="F2087">
        <v>0</v>
      </c>
      <c r="G2087">
        <v>0</v>
      </c>
      <c r="H2087" s="1">
        <v>41287</v>
      </c>
      <c r="I2087">
        <v>48</v>
      </c>
      <c r="J2087">
        <v>758</v>
      </c>
      <c r="K2087">
        <v>12</v>
      </c>
      <c r="L2087">
        <v>385</v>
      </c>
      <c r="M2087">
        <v>33</v>
      </c>
      <c r="N2087">
        <v>89</v>
      </c>
      <c r="O2087">
        <v>89</v>
      </c>
      <c r="P2087">
        <v>1</v>
      </c>
      <c r="Q2087">
        <v>9</v>
      </c>
      <c r="R2087">
        <v>7</v>
      </c>
      <c r="S2087">
        <v>13</v>
      </c>
      <c r="T2087">
        <v>4</v>
      </c>
      <c r="U2087">
        <v>0</v>
      </c>
      <c r="V2087">
        <v>0</v>
      </c>
      <c r="W2087">
        <v>0</v>
      </c>
      <c r="X2087">
        <v>0</v>
      </c>
      <c r="Y2087">
        <v>0</v>
      </c>
      <c r="Z2087">
        <v>0</v>
      </c>
      <c r="AA2087">
        <v>3</v>
      </c>
      <c r="AB2087">
        <v>11</v>
      </c>
      <c r="AC2087">
        <v>0</v>
      </c>
    </row>
    <row r="2088" spans="1:29" ht="16.5" x14ac:dyDescent="0.3">
      <c r="A2088">
        <v>5250</v>
      </c>
      <c r="B2088">
        <v>1943</v>
      </c>
      <c r="C2088" t="s">
        <v>34</v>
      </c>
      <c r="D2088" t="s">
        <v>38</v>
      </c>
      <c r="E2088" s="3">
        <f ca="1">AVERAGEIF(Marital_Status,D2088,Income)</f>
        <v>56481.552631578947</v>
      </c>
      <c r="F2088">
        <v>0</v>
      </c>
      <c r="G2088">
        <v>0</v>
      </c>
      <c r="H2088" s="1">
        <v>41577</v>
      </c>
      <c r="I2088">
        <v>75</v>
      </c>
      <c r="J2088">
        <v>532</v>
      </c>
      <c r="K2088">
        <v>126</v>
      </c>
      <c r="L2088">
        <v>490</v>
      </c>
      <c r="M2088">
        <v>164</v>
      </c>
      <c r="N2088">
        <v>126</v>
      </c>
      <c r="O2088">
        <v>126</v>
      </c>
      <c r="P2088">
        <v>1</v>
      </c>
      <c r="Q2088">
        <v>5</v>
      </c>
      <c r="R2088">
        <v>5</v>
      </c>
      <c r="S2088">
        <v>11</v>
      </c>
      <c r="T2088">
        <v>1</v>
      </c>
      <c r="U2088">
        <v>0</v>
      </c>
      <c r="V2088">
        <v>0</v>
      </c>
      <c r="W2088">
        <v>1</v>
      </c>
      <c r="X2088">
        <v>0</v>
      </c>
      <c r="Y2088">
        <v>0</v>
      </c>
      <c r="Z2088">
        <v>0</v>
      </c>
      <c r="AA2088">
        <v>3</v>
      </c>
      <c r="AB2088">
        <v>11</v>
      </c>
      <c r="AC2088">
        <v>1</v>
      </c>
    </row>
    <row r="2089" spans="1:29" ht="16.5" x14ac:dyDescent="0.3">
      <c r="A2089">
        <v>1052</v>
      </c>
      <c r="B2089">
        <v>1969</v>
      </c>
      <c r="C2089" t="s">
        <v>29</v>
      </c>
      <c r="D2089" t="s">
        <v>33</v>
      </c>
      <c r="E2089">
        <v>56796</v>
      </c>
      <c r="F2089">
        <v>0</v>
      </c>
      <c r="G2089">
        <v>1</v>
      </c>
      <c r="H2089" s="1">
        <v>41321</v>
      </c>
      <c r="I2089">
        <v>24</v>
      </c>
      <c r="J2089">
        <v>656</v>
      </c>
      <c r="K2089">
        <v>38</v>
      </c>
      <c r="L2089">
        <v>161</v>
      </c>
      <c r="M2089">
        <v>62</v>
      </c>
      <c r="N2089">
        <v>47</v>
      </c>
      <c r="O2089">
        <v>37</v>
      </c>
      <c r="P2089">
        <v>3</v>
      </c>
      <c r="Q2089">
        <v>8</v>
      </c>
      <c r="R2089">
        <v>9</v>
      </c>
      <c r="S2089">
        <v>7</v>
      </c>
      <c r="T2089">
        <v>7</v>
      </c>
      <c r="U2089">
        <v>0</v>
      </c>
      <c r="V2089">
        <v>0</v>
      </c>
      <c r="W2089">
        <v>0</v>
      </c>
      <c r="X2089">
        <v>0</v>
      </c>
      <c r="Y2089">
        <v>0</v>
      </c>
      <c r="Z2089">
        <v>0</v>
      </c>
      <c r="AA2089">
        <v>3</v>
      </c>
      <c r="AB2089">
        <v>11</v>
      </c>
      <c r="AC2089">
        <v>0</v>
      </c>
    </row>
    <row r="2090" spans="1:29" ht="16.5" x14ac:dyDescent="0.3">
      <c r="A2090">
        <v>2802</v>
      </c>
      <c r="B2090">
        <v>1992</v>
      </c>
      <c r="C2090" t="s">
        <v>37</v>
      </c>
      <c r="D2090" t="s">
        <v>33</v>
      </c>
      <c r="E2090">
        <v>87000</v>
      </c>
      <c r="F2090">
        <v>0</v>
      </c>
      <c r="G2090">
        <v>0</v>
      </c>
      <c r="H2090" s="1">
        <v>41258</v>
      </c>
      <c r="I2090">
        <v>61</v>
      </c>
      <c r="J2090">
        <v>196</v>
      </c>
      <c r="K2090">
        <v>25</v>
      </c>
      <c r="L2090">
        <v>607</v>
      </c>
      <c r="M2090">
        <v>67</v>
      </c>
      <c r="N2090">
        <v>17</v>
      </c>
      <c r="O2090">
        <v>49</v>
      </c>
      <c r="P2090">
        <v>1</v>
      </c>
      <c r="Q2090">
        <v>4</v>
      </c>
      <c r="R2090">
        <v>6</v>
      </c>
      <c r="S2090">
        <v>7</v>
      </c>
      <c r="T2090">
        <v>2</v>
      </c>
      <c r="U2090">
        <v>0</v>
      </c>
      <c r="V2090">
        <v>0</v>
      </c>
      <c r="W2090">
        <v>0</v>
      </c>
      <c r="X2090">
        <v>0</v>
      </c>
      <c r="Y2090">
        <v>0</v>
      </c>
      <c r="Z2090">
        <v>0</v>
      </c>
      <c r="AA2090">
        <v>3</v>
      </c>
      <c r="AB2090">
        <v>11</v>
      </c>
      <c r="AC2090">
        <v>0</v>
      </c>
    </row>
    <row r="2091" spans="1:29" ht="16.5" x14ac:dyDescent="0.3">
      <c r="A2091">
        <v>6343</v>
      </c>
      <c r="B2091">
        <v>1959</v>
      </c>
      <c r="C2091" t="s">
        <v>29</v>
      </c>
      <c r="D2091" t="s">
        <v>33</v>
      </c>
      <c r="E2091">
        <v>79823</v>
      </c>
      <c r="F2091">
        <v>0</v>
      </c>
      <c r="G2091">
        <v>1</v>
      </c>
      <c r="H2091" s="1">
        <v>41729</v>
      </c>
      <c r="I2091">
        <v>6</v>
      </c>
      <c r="J2091">
        <v>835</v>
      </c>
      <c r="K2091">
        <v>73</v>
      </c>
      <c r="L2091">
        <v>380</v>
      </c>
      <c r="M2091">
        <v>114</v>
      </c>
      <c r="N2091">
        <v>73</v>
      </c>
      <c r="O2091">
        <v>43</v>
      </c>
      <c r="P2091">
        <v>1</v>
      </c>
      <c r="Q2091">
        <v>6</v>
      </c>
      <c r="R2091">
        <v>9</v>
      </c>
      <c r="S2091">
        <v>7</v>
      </c>
      <c r="T2091">
        <v>2</v>
      </c>
      <c r="U2091">
        <v>0</v>
      </c>
      <c r="V2091">
        <v>1</v>
      </c>
      <c r="W2091">
        <v>0</v>
      </c>
      <c r="X2091">
        <v>0</v>
      </c>
      <c r="Y2091">
        <v>0</v>
      </c>
      <c r="Z2091">
        <v>0</v>
      </c>
      <c r="AA2091">
        <v>3</v>
      </c>
      <c r="AB2091">
        <v>11</v>
      </c>
      <c r="AC2091">
        <v>0</v>
      </c>
    </row>
    <row r="2092" spans="1:29" ht="16.5" x14ac:dyDescent="0.3">
      <c r="A2092">
        <v>6507</v>
      </c>
      <c r="B2092">
        <v>1980</v>
      </c>
      <c r="C2092" t="s">
        <v>29</v>
      </c>
      <c r="D2092" t="s">
        <v>30</v>
      </c>
      <c r="E2092">
        <v>30828</v>
      </c>
      <c r="F2092">
        <v>1</v>
      </c>
      <c r="G2092">
        <v>0</v>
      </c>
      <c r="H2092" s="1">
        <v>41551</v>
      </c>
      <c r="I2092">
        <v>16</v>
      </c>
      <c r="J2092">
        <v>16</v>
      </c>
      <c r="K2092">
        <v>11</v>
      </c>
      <c r="L2092">
        <v>15</v>
      </c>
      <c r="M2092">
        <v>2</v>
      </c>
      <c r="N2092">
        <v>0</v>
      </c>
      <c r="O2092">
        <v>12</v>
      </c>
      <c r="P2092">
        <v>2</v>
      </c>
      <c r="Q2092">
        <v>1</v>
      </c>
      <c r="R2092">
        <v>1</v>
      </c>
      <c r="S2092">
        <v>4</v>
      </c>
      <c r="T2092">
        <v>3</v>
      </c>
      <c r="U2092">
        <v>0</v>
      </c>
      <c r="V2092">
        <v>0</v>
      </c>
      <c r="W2092">
        <v>0</v>
      </c>
      <c r="X2092">
        <v>0</v>
      </c>
      <c r="Y2092">
        <v>0</v>
      </c>
      <c r="Z2092">
        <v>0</v>
      </c>
      <c r="AA2092">
        <v>3</v>
      </c>
      <c r="AB2092">
        <v>11</v>
      </c>
      <c r="AC2092">
        <v>0</v>
      </c>
    </row>
    <row r="2093" spans="1:29" ht="16.5" x14ac:dyDescent="0.3">
      <c r="A2093">
        <v>7901</v>
      </c>
      <c r="B2093">
        <v>1971</v>
      </c>
      <c r="C2093" t="s">
        <v>34</v>
      </c>
      <c r="D2093" t="s">
        <v>33</v>
      </c>
      <c r="E2093">
        <v>34109</v>
      </c>
      <c r="F2093">
        <v>0</v>
      </c>
      <c r="G2093">
        <v>1</v>
      </c>
      <c r="H2093" s="1">
        <v>41584</v>
      </c>
      <c r="I2093">
        <v>39</v>
      </c>
      <c r="J2093">
        <v>9</v>
      </c>
      <c r="K2093">
        <v>1</v>
      </c>
      <c r="L2093">
        <v>5</v>
      </c>
      <c r="M2093">
        <v>2</v>
      </c>
      <c r="N2093">
        <v>1</v>
      </c>
      <c r="O2093">
        <v>4</v>
      </c>
      <c r="P2093">
        <v>1</v>
      </c>
      <c r="Q2093">
        <v>0</v>
      </c>
      <c r="R2093">
        <v>0</v>
      </c>
      <c r="S2093">
        <v>3</v>
      </c>
      <c r="T2093">
        <v>4</v>
      </c>
      <c r="U2093">
        <v>0</v>
      </c>
      <c r="V2093">
        <v>0</v>
      </c>
      <c r="W2093">
        <v>0</v>
      </c>
      <c r="X2093">
        <v>0</v>
      </c>
      <c r="Y2093">
        <v>0</v>
      </c>
      <c r="Z2093">
        <v>0</v>
      </c>
      <c r="AA2093">
        <v>3</v>
      </c>
      <c r="AB2093">
        <v>11</v>
      </c>
      <c r="AC2093">
        <v>0</v>
      </c>
    </row>
    <row r="2094" spans="1:29" ht="16.5" x14ac:dyDescent="0.3">
      <c r="A2094">
        <v>4865</v>
      </c>
      <c r="B2094">
        <v>1974</v>
      </c>
      <c r="C2094" t="s">
        <v>34</v>
      </c>
      <c r="D2094" t="s">
        <v>35</v>
      </c>
      <c r="E2094">
        <v>53367</v>
      </c>
      <c r="F2094">
        <v>1</v>
      </c>
      <c r="G2094">
        <v>1</v>
      </c>
      <c r="H2094" s="1">
        <v>41517</v>
      </c>
      <c r="I2094">
        <v>2</v>
      </c>
      <c r="J2094">
        <v>229</v>
      </c>
      <c r="K2094">
        <v>7</v>
      </c>
      <c r="L2094">
        <v>140</v>
      </c>
      <c r="M2094">
        <v>10</v>
      </c>
      <c r="N2094">
        <v>3</v>
      </c>
      <c r="O2094">
        <v>11</v>
      </c>
      <c r="P2094">
        <v>7</v>
      </c>
      <c r="Q2094">
        <v>5</v>
      </c>
      <c r="R2094">
        <v>1</v>
      </c>
      <c r="S2094">
        <v>8</v>
      </c>
      <c r="T2094">
        <v>7</v>
      </c>
      <c r="U2094">
        <v>0</v>
      </c>
      <c r="V2094">
        <v>0</v>
      </c>
      <c r="W2094">
        <v>0</v>
      </c>
      <c r="X2094">
        <v>0</v>
      </c>
      <c r="Y2094">
        <v>0</v>
      </c>
      <c r="Z2094">
        <v>0</v>
      </c>
      <c r="AA2094">
        <v>3</v>
      </c>
      <c r="AB2094">
        <v>11</v>
      </c>
      <c r="AC2094">
        <v>1</v>
      </c>
    </row>
    <row r="2095" spans="1:29" ht="16.5" x14ac:dyDescent="0.3">
      <c r="A2095">
        <v>2686</v>
      </c>
      <c r="B2095">
        <v>1969</v>
      </c>
      <c r="C2095" t="s">
        <v>36</v>
      </c>
      <c r="D2095" t="s">
        <v>31</v>
      </c>
      <c r="E2095">
        <v>22390</v>
      </c>
      <c r="F2095">
        <v>0</v>
      </c>
      <c r="G2095">
        <v>0</v>
      </c>
      <c r="H2095" s="1">
        <v>41568</v>
      </c>
      <c r="I2095">
        <v>49</v>
      </c>
      <c r="J2095">
        <v>0</v>
      </c>
      <c r="K2095">
        <v>1</v>
      </c>
      <c r="L2095">
        <v>4</v>
      </c>
      <c r="M2095">
        <v>15</v>
      </c>
      <c r="N2095">
        <v>1</v>
      </c>
      <c r="O2095">
        <v>5</v>
      </c>
      <c r="P2095">
        <v>1</v>
      </c>
      <c r="Q2095">
        <v>1</v>
      </c>
      <c r="R2095">
        <v>0</v>
      </c>
      <c r="S2095">
        <v>2</v>
      </c>
      <c r="T2095">
        <v>7</v>
      </c>
      <c r="U2095">
        <v>0</v>
      </c>
      <c r="V2095">
        <v>0</v>
      </c>
      <c r="W2095">
        <v>0</v>
      </c>
      <c r="X2095">
        <v>0</v>
      </c>
      <c r="Y2095">
        <v>0</v>
      </c>
      <c r="Z2095">
        <v>0</v>
      </c>
      <c r="AA2095">
        <v>3</v>
      </c>
      <c r="AB2095">
        <v>11</v>
      </c>
      <c r="AC2095">
        <v>0</v>
      </c>
    </row>
    <row r="2096" spans="1:29" ht="16.5" x14ac:dyDescent="0.3">
      <c r="A2096">
        <v>3107</v>
      </c>
      <c r="B2096">
        <v>1976</v>
      </c>
      <c r="C2096" t="s">
        <v>29</v>
      </c>
      <c r="D2096" t="s">
        <v>31</v>
      </c>
      <c r="E2096">
        <v>71322</v>
      </c>
      <c r="F2096">
        <v>0</v>
      </c>
      <c r="G2096">
        <v>1</v>
      </c>
      <c r="H2096" s="1">
        <v>41761</v>
      </c>
      <c r="I2096">
        <v>31</v>
      </c>
      <c r="J2096">
        <v>121</v>
      </c>
      <c r="K2096">
        <v>24</v>
      </c>
      <c r="L2096">
        <v>124</v>
      </c>
      <c r="M2096">
        <v>24</v>
      </c>
      <c r="N2096">
        <v>15</v>
      </c>
      <c r="O2096">
        <v>42</v>
      </c>
      <c r="P2096">
        <v>1</v>
      </c>
      <c r="Q2096">
        <v>4</v>
      </c>
      <c r="R2096">
        <v>1</v>
      </c>
      <c r="S2096">
        <v>7</v>
      </c>
      <c r="T2096">
        <v>2</v>
      </c>
      <c r="U2096">
        <v>0</v>
      </c>
      <c r="V2096">
        <v>0</v>
      </c>
      <c r="W2096">
        <v>0</v>
      </c>
      <c r="X2096">
        <v>0</v>
      </c>
      <c r="Y2096">
        <v>0</v>
      </c>
      <c r="Z2096">
        <v>0</v>
      </c>
      <c r="AA2096">
        <v>3</v>
      </c>
      <c r="AB2096">
        <v>11</v>
      </c>
      <c r="AC2096">
        <v>0</v>
      </c>
    </row>
    <row r="2097" spans="1:29" ht="16.5" x14ac:dyDescent="0.3">
      <c r="A2097">
        <v>7734</v>
      </c>
      <c r="B2097">
        <v>1993</v>
      </c>
      <c r="C2097" t="s">
        <v>29</v>
      </c>
      <c r="D2097" t="s">
        <v>40</v>
      </c>
      <c r="E2097">
        <v>79244</v>
      </c>
      <c r="F2097">
        <v>0</v>
      </c>
      <c r="G2097">
        <v>0</v>
      </c>
      <c r="H2097" s="1">
        <v>41262</v>
      </c>
      <c r="I2097">
        <v>58</v>
      </c>
      <c r="J2097">
        <v>471</v>
      </c>
      <c r="K2097">
        <v>102</v>
      </c>
      <c r="L2097">
        <v>125</v>
      </c>
      <c r="M2097">
        <v>212</v>
      </c>
      <c r="N2097">
        <v>61</v>
      </c>
      <c r="O2097">
        <v>245</v>
      </c>
      <c r="P2097">
        <v>1</v>
      </c>
      <c r="Q2097">
        <v>4</v>
      </c>
      <c r="R2097">
        <v>10</v>
      </c>
      <c r="S2097">
        <v>7</v>
      </c>
      <c r="T2097">
        <v>1</v>
      </c>
      <c r="U2097">
        <v>0</v>
      </c>
      <c r="V2097">
        <v>0</v>
      </c>
      <c r="W2097">
        <v>1</v>
      </c>
      <c r="X2097">
        <v>1</v>
      </c>
      <c r="Y2097">
        <v>0</v>
      </c>
      <c r="Z2097">
        <v>0</v>
      </c>
      <c r="AA2097">
        <v>3</v>
      </c>
      <c r="AB2097">
        <v>11</v>
      </c>
      <c r="AC2097">
        <v>1</v>
      </c>
    </row>
    <row r="2098" spans="1:29" ht="16.5" x14ac:dyDescent="0.3">
      <c r="A2098">
        <v>1146</v>
      </c>
      <c r="B2098">
        <v>1949</v>
      </c>
      <c r="C2098" t="s">
        <v>34</v>
      </c>
      <c r="D2098" t="s">
        <v>31</v>
      </c>
      <c r="E2098">
        <v>49912</v>
      </c>
      <c r="F2098">
        <v>0</v>
      </c>
      <c r="G2098">
        <v>1</v>
      </c>
      <c r="H2098" s="1">
        <v>41159</v>
      </c>
      <c r="I2098">
        <v>5</v>
      </c>
      <c r="J2098">
        <v>520</v>
      </c>
      <c r="K2098">
        <v>8</v>
      </c>
      <c r="L2098">
        <v>223</v>
      </c>
      <c r="M2098">
        <v>32</v>
      </c>
      <c r="N2098">
        <v>49</v>
      </c>
      <c r="O2098">
        <v>42</v>
      </c>
      <c r="P2098">
        <v>4</v>
      </c>
      <c r="Q2098">
        <v>10</v>
      </c>
      <c r="R2098">
        <v>5</v>
      </c>
      <c r="S2098">
        <v>7</v>
      </c>
      <c r="T2098">
        <v>8</v>
      </c>
      <c r="U2098">
        <v>1</v>
      </c>
      <c r="V2098">
        <v>0</v>
      </c>
      <c r="W2098">
        <v>0</v>
      </c>
      <c r="X2098">
        <v>0</v>
      </c>
      <c r="Y2098">
        <v>0</v>
      </c>
      <c r="Z2098">
        <v>0</v>
      </c>
      <c r="AA2098">
        <v>3</v>
      </c>
      <c r="AB2098">
        <v>11</v>
      </c>
      <c r="AC2098">
        <v>1</v>
      </c>
    </row>
    <row r="2099" spans="1:29" ht="16.5" x14ac:dyDescent="0.3">
      <c r="A2099">
        <v>11031</v>
      </c>
      <c r="B2099">
        <v>1950</v>
      </c>
      <c r="C2099" t="s">
        <v>32</v>
      </c>
      <c r="D2099" t="s">
        <v>33</v>
      </c>
      <c r="E2099">
        <v>48699</v>
      </c>
      <c r="F2099">
        <v>1</v>
      </c>
      <c r="G2099">
        <v>1</v>
      </c>
      <c r="H2099" s="1">
        <v>41415</v>
      </c>
      <c r="I2099">
        <v>90</v>
      </c>
      <c r="J2099">
        <v>26</v>
      </c>
      <c r="K2099">
        <v>1</v>
      </c>
      <c r="L2099">
        <v>10</v>
      </c>
      <c r="M2099">
        <v>2</v>
      </c>
      <c r="N2099">
        <v>0</v>
      </c>
      <c r="O2099">
        <v>1</v>
      </c>
      <c r="P2099">
        <v>1</v>
      </c>
      <c r="Q2099">
        <v>1</v>
      </c>
      <c r="R2099">
        <v>0</v>
      </c>
      <c r="S2099">
        <v>3</v>
      </c>
      <c r="T2099">
        <v>5</v>
      </c>
      <c r="U2099">
        <v>0</v>
      </c>
      <c r="V2099">
        <v>0</v>
      </c>
      <c r="W2099">
        <v>0</v>
      </c>
      <c r="X2099">
        <v>0</v>
      </c>
      <c r="Y2099">
        <v>0</v>
      </c>
      <c r="Z2099">
        <v>0</v>
      </c>
      <c r="AA2099">
        <v>3</v>
      </c>
      <c r="AB2099">
        <v>11</v>
      </c>
      <c r="AC2099">
        <v>0</v>
      </c>
    </row>
    <row r="2100" spans="1:29" ht="16.5" x14ac:dyDescent="0.3">
      <c r="A2100">
        <v>7428</v>
      </c>
      <c r="B2100">
        <v>1975</v>
      </c>
      <c r="C2100" t="s">
        <v>29</v>
      </c>
      <c r="D2100" t="s">
        <v>31</v>
      </c>
      <c r="E2100">
        <v>80144</v>
      </c>
      <c r="F2100">
        <v>0</v>
      </c>
      <c r="G2100">
        <v>0</v>
      </c>
      <c r="H2100" s="1">
        <v>41547</v>
      </c>
      <c r="I2100">
        <v>47</v>
      </c>
      <c r="J2100">
        <v>240</v>
      </c>
      <c r="K2100">
        <v>132</v>
      </c>
      <c r="L2100">
        <v>445</v>
      </c>
      <c r="M2100">
        <v>250</v>
      </c>
      <c r="N2100">
        <v>192</v>
      </c>
      <c r="O2100">
        <v>108</v>
      </c>
      <c r="P2100">
        <v>1</v>
      </c>
      <c r="Q2100">
        <v>3</v>
      </c>
      <c r="R2100">
        <v>7</v>
      </c>
      <c r="S2100">
        <v>8</v>
      </c>
      <c r="T2100">
        <v>1</v>
      </c>
      <c r="U2100">
        <v>0</v>
      </c>
      <c r="V2100">
        <v>0</v>
      </c>
      <c r="W2100">
        <v>0</v>
      </c>
      <c r="X2100">
        <v>0</v>
      </c>
      <c r="Y2100">
        <v>0</v>
      </c>
      <c r="Z2100">
        <v>0</v>
      </c>
      <c r="AA2100">
        <v>3</v>
      </c>
      <c r="AB2100">
        <v>11</v>
      </c>
      <c r="AC2100">
        <v>0</v>
      </c>
    </row>
    <row r="2101" spans="1:29" ht="16.5" x14ac:dyDescent="0.3">
      <c r="A2101">
        <v>975</v>
      </c>
      <c r="B2101">
        <v>1956</v>
      </c>
      <c r="C2101" t="s">
        <v>29</v>
      </c>
      <c r="D2101" t="s">
        <v>30</v>
      </c>
      <c r="E2101">
        <v>54252</v>
      </c>
      <c r="F2101">
        <v>1</v>
      </c>
      <c r="G2101">
        <v>1</v>
      </c>
      <c r="H2101" s="1">
        <v>41422</v>
      </c>
      <c r="I2101">
        <v>25</v>
      </c>
      <c r="J2101">
        <v>178</v>
      </c>
      <c r="K2101">
        <v>4</v>
      </c>
      <c r="L2101">
        <v>26</v>
      </c>
      <c r="M2101">
        <v>8</v>
      </c>
      <c r="N2101">
        <v>4</v>
      </c>
      <c r="O2101">
        <v>44</v>
      </c>
      <c r="P2101">
        <v>5</v>
      </c>
      <c r="Q2101">
        <v>4</v>
      </c>
      <c r="R2101">
        <v>1</v>
      </c>
      <c r="S2101">
        <v>5</v>
      </c>
      <c r="T2101">
        <v>6</v>
      </c>
      <c r="U2101">
        <v>0</v>
      </c>
      <c r="V2101">
        <v>0</v>
      </c>
      <c r="W2101">
        <v>0</v>
      </c>
      <c r="X2101">
        <v>0</v>
      </c>
      <c r="Y2101">
        <v>0</v>
      </c>
      <c r="Z2101">
        <v>0</v>
      </c>
      <c r="AA2101">
        <v>3</v>
      </c>
      <c r="AB2101">
        <v>11</v>
      </c>
      <c r="AC2101">
        <v>0</v>
      </c>
    </row>
    <row r="2102" spans="1:29" ht="16.5" x14ac:dyDescent="0.3">
      <c r="A2102">
        <v>1103</v>
      </c>
      <c r="B2102">
        <v>1976</v>
      </c>
      <c r="C2102" t="s">
        <v>34</v>
      </c>
      <c r="D2102" t="s">
        <v>33</v>
      </c>
      <c r="E2102">
        <v>81929</v>
      </c>
      <c r="F2102">
        <v>1</v>
      </c>
      <c r="G2102">
        <v>0</v>
      </c>
      <c r="H2102" s="1">
        <v>41181</v>
      </c>
      <c r="I2102">
        <v>60</v>
      </c>
      <c r="J2102">
        <v>1486</v>
      </c>
      <c r="K2102">
        <v>55</v>
      </c>
      <c r="L2102">
        <v>278</v>
      </c>
      <c r="M2102">
        <v>49</v>
      </c>
      <c r="N2102">
        <v>0</v>
      </c>
      <c r="O2102">
        <v>185</v>
      </c>
      <c r="P2102">
        <v>2</v>
      </c>
      <c r="Q2102">
        <v>4</v>
      </c>
      <c r="R2102">
        <v>4</v>
      </c>
      <c r="S2102">
        <v>10</v>
      </c>
      <c r="T2102">
        <v>6</v>
      </c>
      <c r="U2102">
        <v>1</v>
      </c>
      <c r="V2102">
        <v>0</v>
      </c>
      <c r="W2102">
        <v>1</v>
      </c>
      <c r="X2102">
        <v>0</v>
      </c>
      <c r="Y2102">
        <v>0</v>
      </c>
      <c r="Z2102">
        <v>0</v>
      </c>
      <c r="AA2102">
        <v>3</v>
      </c>
      <c r="AB2102">
        <v>11</v>
      </c>
      <c r="AC2102">
        <v>1</v>
      </c>
    </row>
    <row r="2103" spans="1:29" ht="16.5" x14ac:dyDescent="0.3">
      <c r="A2103">
        <v>3422</v>
      </c>
      <c r="B2103">
        <v>1975</v>
      </c>
      <c r="C2103" t="s">
        <v>29</v>
      </c>
      <c r="D2103" t="s">
        <v>33</v>
      </c>
      <c r="E2103">
        <v>76068</v>
      </c>
      <c r="F2103">
        <v>0</v>
      </c>
      <c r="G2103">
        <v>1</v>
      </c>
      <c r="H2103" s="1">
        <v>41242</v>
      </c>
      <c r="I2103">
        <v>67</v>
      </c>
      <c r="J2103">
        <v>1115</v>
      </c>
      <c r="K2103">
        <v>12</v>
      </c>
      <c r="L2103">
        <v>128</v>
      </c>
      <c r="M2103">
        <v>33</v>
      </c>
      <c r="N2103">
        <v>12</v>
      </c>
      <c r="O2103">
        <v>76</v>
      </c>
      <c r="P2103">
        <v>1</v>
      </c>
      <c r="Q2103">
        <v>2</v>
      </c>
      <c r="R2103">
        <v>3</v>
      </c>
      <c r="S2103">
        <v>4</v>
      </c>
      <c r="T2103">
        <v>6</v>
      </c>
      <c r="U2103">
        <v>0</v>
      </c>
      <c r="V2103">
        <v>1</v>
      </c>
      <c r="W2103">
        <v>0</v>
      </c>
      <c r="X2103">
        <v>0</v>
      </c>
      <c r="Y2103">
        <v>1</v>
      </c>
      <c r="Z2103">
        <v>0</v>
      </c>
      <c r="AA2103">
        <v>3</v>
      </c>
      <c r="AB2103">
        <v>11</v>
      </c>
      <c r="AC2103">
        <v>0</v>
      </c>
    </row>
    <row r="2104" spans="1:29" ht="16.5" x14ac:dyDescent="0.3">
      <c r="A2104">
        <v>1055</v>
      </c>
      <c r="B2104">
        <v>1976</v>
      </c>
      <c r="C2104" t="s">
        <v>34</v>
      </c>
      <c r="D2104" t="s">
        <v>33</v>
      </c>
      <c r="E2104">
        <v>53204</v>
      </c>
      <c r="F2104">
        <v>1</v>
      </c>
      <c r="G2104">
        <v>1</v>
      </c>
      <c r="H2104" s="1">
        <v>41718</v>
      </c>
      <c r="I2104">
        <v>40</v>
      </c>
      <c r="J2104">
        <v>29</v>
      </c>
      <c r="K2104">
        <v>0</v>
      </c>
      <c r="L2104">
        <v>8</v>
      </c>
      <c r="M2104">
        <v>2</v>
      </c>
      <c r="N2104">
        <v>0</v>
      </c>
      <c r="O2104">
        <v>6</v>
      </c>
      <c r="P2104">
        <v>1</v>
      </c>
      <c r="Q2104">
        <v>1</v>
      </c>
      <c r="R2104">
        <v>0</v>
      </c>
      <c r="S2104">
        <v>3</v>
      </c>
      <c r="T2104">
        <v>4</v>
      </c>
      <c r="U2104">
        <v>0</v>
      </c>
      <c r="V2104">
        <v>0</v>
      </c>
      <c r="W2104">
        <v>0</v>
      </c>
      <c r="X2104">
        <v>0</v>
      </c>
      <c r="Y2104">
        <v>0</v>
      </c>
      <c r="Z2104">
        <v>0</v>
      </c>
      <c r="AA2104">
        <v>3</v>
      </c>
      <c r="AB2104">
        <v>11</v>
      </c>
      <c r="AC2104">
        <v>0</v>
      </c>
    </row>
    <row r="2105" spans="1:29" ht="16.5" x14ac:dyDescent="0.3">
      <c r="A2105">
        <v>6544</v>
      </c>
      <c r="B2105">
        <v>1949</v>
      </c>
      <c r="C2105" t="s">
        <v>32</v>
      </c>
      <c r="D2105" t="s">
        <v>31</v>
      </c>
      <c r="E2105">
        <v>67911</v>
      </c>
      <c r="F2105">
        <v>0</v>
      </c>
      <c r="G2105">
        <v>1</v>
      </c>
      <c r="H2105" s="1">
        <v>41781</v>
      </c>
      <c r="I2105">
        <v>63</v>
      </c>
      <c r="J2105">
        <v>529</v>
      </c>
      <c r="K2105">
        <v>0</v>
      </c>
      <c r="L2105">
        <v>356</v>
      </c>
      <c r="M2105">
        <v>63</v>
      </c>
      <c r="N2105">
        <v>28</v>
      </c>
      <c r="O2105">
        <v>0</v>
      </c>
      <c r="P2105">
        <v>3</v>
      </c>
      <c r="Q2105">
        <v>6</v>
      </c>
      <c r="R2105">
        <v>7</v>
      </c>
      <c r="S2105">
        <v>11</v>
      </c>
      <c r="T2105">
        <v>3</v>
      </c>
      <c r="U2105">
        <v>0</v>
      </c>
      <c r="V2105">
        <v>0</v>
      </c>
      <c r="W2105">
        <v>0</v>
      </c>
      <c r="X2105">
        <v>0</v>
      </c>
      <c r="Y2105">
        <v>0</v>
      </c>
      <c r="Z2105">
        <v>0</v>
      </c>
      <c r="AA2105">
        <v>3</v>
      </c>
      <c r="AB2105">
        <v>11</v>
      </c>
      <c r="AC2105">
        <v>0</v>
      </c>
    </row>
    <row r="2106" spans="1:29" ht="16.5" x14ac:dyDescent="0.3">
      <c r="A2106">
        <v>1241</v>
      </c>
      <c r="B2106">
        <v>1984</v>
      </c>
      <c r="C2106" t="s">
        <v>37</v>
      </c>
      <c r="D2106" t="s">
        <v>33</v>
      </c>
      <c r="E2106">
        <v>14796</v>
      </c>
      <c r="F2106">
        <v>1</v>
      </c>
      <c r="G2106">
        <v>0</v>
      </c>
      <c r="H2106" s="1">
        <v>41169</v>
      </c>
      <c r="I2106">
        <v>1</v>
      </c>
      <c r="J2106">
        <v>13</v>
      </c>
      <c r="K2106">
        <v>3</v>
      </c>
      <c r="L2106">
        <v>8</v>
      </c>
      <c r="M2106">
        <v>7</v>
      </c>
      <c r="N2106">
        <v>4</v>
      </c>
      <c r="O2106">
        <v>16</v>
      </c>
      <c r="P2106">
        <v>2</v>
      </c>
      <c r="Q2106">
        <v>1</v>
      </c>
      <c r="R2106">
        <v>0</v>
      </c>
      <c r="S2106">
        <v>3</v>
      </c>
      <c r="T2106">
        <v>9</v>
      </c>
      <c r="U2106">
        <v>0</v>
      </c>
      <c r="V2106">
        <v>0</v>
      </c>
      <c r="W2106">
        <v>0</v>
      </c>
      <c r="X2106">
        <v>0</v>
      </c>
      <c r="Y2106">
        <v>0</v>
      </c>
      <c r="Z2106">
        <v>0</v>
      </c>
      <c r="AA2106">
        <v>3</v>
      </c>
      <c r="AB2106">
        <v>11</v>
      </c>
      <c r="AC2106">
        <v>1</v>
      </c>
    </row>
    <row r="2107" spans="1:29" ht="16.5" x14ac:dyDescent="0.3">
      <c r="A2107">
        <v>2909</v>
      </c>
      <c r="B2107">
        <v>1974</v>
      </c>
      <c r="C2107" t="s">
        <v>32</v>
      </c>
      <c r="D2107" t="s">
        <v>33</v>
      </c>
      <c r="E2107">
        <v>78128</v>
      </c>
      <c r="F2107">
        <v>0</v>
      </c>
      <c r="G2107">
        <v>1</v>
      </c>
      <c r="H2107" s="1">
        <v>41689</v>
      </c>
      <c r="I2107">
        <v>89</v>
      </c>
      <c r="J2107">
        <v>934</v>
      </c>
      <c r="K2107">
        <v>24</v>
      </c>
      <c r="L2107">
        <v>230</v>
      </c>
      <c r="M2107">
        <v>16</v>
      </c>
      <c r="N2107">
        <v>24</v>
      </c>
      <c r="O2107">
        <v>36</v>
      </c>
      <c r="P2107">
        <v>2</v>
      </c>
      <c r="Q2107">
        <v>8</v>
      </c>
      <c r="R2107">
        <v>4</v>
      </c>
      <c r="S2107">
        <v>6</v>
      </c>
      <c r="T2107">
        <v>3</v>
      </c>
      <c r="U2107">
        <v>0</v>
      </c>
      <c r="V2107">
        <v>1</v>
      </c>
      <c r="W2107">
        <v>1</v>
      </c>
      <c r="X2107">
        <v>0</v>
      </c>
      <c r="Y2107">
        <v>0</v>
      </c>
      <c r="Z2107">
        <v>0</v>
      </c>
      <c r="AA2107">
        <v>3</v>
      </c>
      <c r="AB2107">
        <v>11</v>
      </c>
      <c r="AC2107">
        <v>0</v>
      </c>
    </row>
    <row r="2108" spans="1:29" ht="16.5" x14ac:dyDescent="0.3">
      <c r="A2108">
        <v>5802</v>
      </c>
      <c r="B2108">
        <v>1972</v>
      </c>
      <c r="C2108" t="s">
        <v>36</v>
      </c>
      <c r="D2108" t="s">
        <v>33</v>
      </c>
      <c r="E2108">
        <v>14188</v>
      </c>
      <c r="F2108">
        <v>0</v>
      </c>
      <c r="G2108">
        <v>0</v>
      </c>
      <c r="H2108" s="1">
        <v>41333</v>
      </c>
      <c r="I2108">
        <v>40</v>
      </c>
      <c r="J2108">
        <v>2</v>
      </c>
      <c r="K2108">
        <v>7</v>
      </c>
      <c r="L2108">
        <v>11</v>
      </c>
      <c r="M2108">
        <v>16</v>
      </c>
      <c r="N2108">
        <v>12</v>
      </c>
      <c r="O2108">
        <v>27</v>
      </c>
      <c r="P2108">
        <v>1</v>
      </c>
      <c r="Q2108">
        <v>2</v>
      </c>
      <c r="R2108">
        <v>0</v>
      </c>
      <c r="S2108">
        <v>4</v>
      </c>
      <c r="T2108">
        <v>6</v>
      </c>
      <c r="U2108">
        <v>0</v>
      </c>
      <c r="V2108">
        <v>0</v>
      </c>
      <c r="W2108">
        <v>0</v>
      </c>
      <c r="X2108">
        <v>0</v>
      </c>
      <c r="Y2108">
        <v>0</v>
      </c>
      <c r="Z2108">
        <v>0</v>
      </c>
      <c r="AA2108">
        <v>3</v>
      </c>
      <c r="AB2108">
        <v>11</v>
      </c>
      <c r="AC2108">
        <v>0</v>
      </c>
    </row>
    <row r="2109" spans="1:29" ht="16.5" x14ac:dyDescent="0.3">
      <c r="A2109">
        <v>1407</v>
      </c>
      <c r="B2109">
        <v>1986</v>
      </c>
      <c r="C2109" t="s">
        <v>36</v>
      </c>
      <c r="D2109" t="s">
        <v>33</v>
      </c>
      <c r="E2109">
        <v>20425</v>
      </c>
      <c r="F2109">
        <v>1</v>
      </c>
      <c r="G2109">
        <v>0</v>
      </c>
      <c r="H2109" s="1">
        <v>41211</v>
      </c>
      <c r="I2109">
        <v>5</v>
      </c>
      <c r="J2109">
        <v>4</v>
      </c>
      <c r="K2109">
        <v>12</v>
      </c>
      <c r="L2109">
        <v>5</v>
      </c>
      <c r="M2109">
        <v>3</v>
      </c>
      <c r="N2109">
        <v>16</v>
      </c>
      <c r="O2109">
        <v>17</v>
      </c>
      <c r="P2109">
        <v>2</v>
      </c>
      <c r="Q2109">
        <v>2</v>
      </c>
      <c r="R2109">
        <v>0</v>
      </c>
      <c r="S2109">
        <v>3</v>
      </c>
      <c r="T2109">
        <v>7</v>
      </c>
      <c r="U2109">
        <v>0</v>
      </c>
      <c r="V2109">
        <v>0</v>
      </c>
      <c r="W2109">
        <v>0</v>
      </c>
      <c r="X2109">
        <v>0</v>
      </c>
      <c r="Y2109">
        <v>0</v>
      </c>
      <c r="Z2109">
        <v>0</v>
      </c>
      <c r="AA2109">
        <v>3</v>
      </c>
      <c r="AB2109">
        <v>11</v>
      </c>
      <c r="AC2109">
        <v>0</v>
      </c>
    </row>
    <row r="2110" spans="1:29" ht="16.5" x14ac:dyDescent="0.3">
      <c r="A2110">
        <v>6183</v>
      </c>
      <c r="B2110">
        <v>1962</v>
      </c>
      <c r="C2110" t="s">
        <v>34</v>
      </c>
      <c r="D2110" t="s">
        <v>33</v>
      </c>
      <c r="E2110">
        <v>58646</v>
      </c>
      <c r="F2110">
        <v>0</v>
      </c>
      <c r="G2110">
        <v>1</v>
      </c>
      <c r="H2110" s="1">
        <v>41435</v>
      </c>
      <c r="I2110">
        <v>3</v>
      </c>
      <c r="J2110">
        <v>62</v>
      </c>
      <c r="K2110">
        <v>1</v>
      </c>
      <c r="L2110">
        <v>44</v>
      </c>
      <c r="M2110">
        <v>6</v>
      </c>
      <c r="N2110">
        <v>5</v>
      </c>
      <c r="O2110">
        <v>22</v>
      </c>
      <c r="P2110">
        <v>1</v>
      </c>
      <c r="Q2110">
        <v>2</v>
      </c>
      <c r="R2110">
        <v>1</v>
      </c>
      <c r="S2110">
        <v>4</v>
      </c>
      <c r="T2110">
        <v>4</v>
      </c>
      <c r="U2110">
        <v>0</v>
      </c>
      <c r="V2110">
        <v>0</v>
      </c>
      <c r="W2110">
        <v>0</v>
      </c>
      <c r="X2110">
        <v>0</v>
      </c>
      <c r="Y2110">
        <v>0</v>
      </c>
      <c r="Z2110">
        <v>0</v>
      </c>
      <c r="AA2110">
        <v>3</v>
      </c>
      <c r="AB2110">
        <v>11</v>
      </c>
      <c r="AC2110">
        <v>0</v>
      </c>
    </row>
    <row r="2111" spans="1:29" ht="16.5" x14ac:dyDescent="0.3">
      <c r="A2111">
        <v>340</v>
      </c>
      <c r="B2111">
        <v>1970</v>
      </c>
      <c r="C2111" t="s">
        <v>29</v>
      </c>
      <c r="D2111" t="s">
        <v>35</v>
      </c>
      <c r="E2111">
        <v>72967</v>
      </c>
      <c r="F2111">
        <v>0</v>
      </c>
      <c r="G2111">
        <v>1</v>
      </c>
      <c r="H2111" s="1">
        <v>41258</v>
      </c>
      <c r="I2111">
        <v>1</v>
      </c>
      <c r="J2111">
        <v>158</v>
      </c>
      <c r="K2111">
        <v>35</v>
      </c>
      <c r="L2111">
        <v>179</v>
      </c>
      <c r="M2111">
        <v>0</v>
      </c>
      <c r="N2111">
        <v>0</v>
      </c>
      <c r="O2111">
        <v>125</v>
      </c>
      <c r="P2111">
        <v>2</v>
      </c>
      <c r="Q2111">
        <v>7</v>
      </c>
      <c r="R2111">
        <v>2</v>
      </c>
      <c r="S2111">
        <v>8</v>
      </c>
      <c r="T2111">
        <v>5</v>
      </c>
      <c r="U2111">
        <v>1</v>
      </c>
      <c r="V2111">
        <v>0</v>
      </c>
      <c r="W2111">
        <v>0</v>
      </c>
      <c r="X2111">
        <v>0</v>
      </c>
      <c r="Y2111">
        <v>0</v>
      </c>
      <c r="Z2111">
        <v>0</v>
      </c>
      <c r="AA2111">
        <v>3</v>
      </c>
      <c r="AB2111">
        <v>11</v>
      </c>
      <c r="AC2111">
        <v>1</v>
      </c>
    </row>
    <row r="2112" spans="1:29" ht="16.5" x14ac:dyDescent="0.3">
      <c r="A2112">
        <v>5991</v>
      </c>
      <c r="B2112">
        <v>1949</v>
      </c>
      <c r="C2112" t="s">
        <v>34</v>
      </c>
      <c r="D2112" t="s">
        <v>33</v>
      </c>
      <c r="E2112">
        <v>48150</v>
      </c>
      <c r="F2112">
        <v>0</v>
      </c>
      <c r="G2112">
        <v>1</v>
      </c>
      <c r="H2112" s="1">
        <v>41433</v>
      </c>
      <c r="I2112">
        <v>24</v>
      </c>
      <c r="J2112">
        <v>173</v>
      </c>
      <c r="K2112">
        <v>2</v>
      </c>
      <c r="L2112">
        <v>39</v>
      </c>
      <c r="M2112">
        <v>3</v>
      </c>
      <c r="N2112">
        <v>2</v>
      </c>
      <c r="O2112">
        <v>47</v>
      </c>
      <c r="P2112">
        <v>3</v>
      </c>
      <c r="Q2112">
        <v>5</v>
      </c>
      <c r="R2112">
        <v>1</v>
      </c>
      <c r="S2112">
        <v>4</v>
      </c>
      <c r="T2112">
        <v>7</v>
      </c>
      <c r="U2112">
        <v>0</v>
      </c>
      <c r="V2112">
        <v>0</v>
      </c>
      <c r="W2112">
        <v>0</v>
      </c>
      <c r="X2112">
        <v>0</v>
      </c>
      <c r="Y2112">
        <v>0</v>
      </c>
      <c r="Z2112">
        <v>0</v>
      </c>
      <c r="AA2112">
        <v>3</v>
      </c>
      <c r="AB2112">
        <v>11</v>
      </c>
      <c r="AC2112">
        <v>0</v>
      </c>
    </row>
    <row r="2113" spans="1:29" ht="16.5" x14ac:dyDescent="0.3">
      <c r="A2113">
        <v>3104</v>
      </c>
      <c r="B2113">
        <v>1961</v>
      </c>
      <c r="C2113" t="s">
        <v>29</v>
      </c>
      <c r="D2113" t="s">
        <v>30</v>
      </c>
      <c r="E2113">
        <v>82332</v>
      </c>
      <c r="F2113">
        <v>0</v>
      </c>
      <c r="G2113">
        <v>0</v>
      </c>
      <c r="H2113" s="1">
        <v>41169</v>
      </c>
      <c r="I2113">
        <v>89</v>
      </c>
      <c r="J2113">
        <v>830</v>
      </c>
      <c r="K2113">
        <v>59</v>
      </c>
      <c r="L2113">
        <v>968</v>
      </c>
      <c r="M2113">
        <v>51</v>
      </c>
      <c r="N2113">
        <v>79</v>
      </c>
      <c r="O2113">
        <v>19</v>
      </c>
      <c r="P2113">
        <v>1</v>
      </c>
      <c r="Q2113">
        <v>5</v>
      </c>
      <c r="R2113">
        <v>3</v>
      </c>
      <c r="S2113">
        <v>12</v>
      </c>
      <c r="T2113">
        <v>2</v>
      </c>
      <c r="U2113">
        <v>0</v>
      </c>
      <c r="V2113">
        <v>0</v>
      </c>
      <c r="W2113">
        <v>1</v>
      </c>
      <c r="X2113">
        <v>0</v>
      </c>
      <c r="Y2113">
        <v>0</v>
      </c>
      <c r="Z2113">
        <v>0</v>
      </c>
      <c r="AA2113">
        <v>3</v>
      </c>
      <c r="AB2113">
        <v>11</v>
      </c>
      <c r="AC2113">
        <v>1</v>
      </c>
    </row>
    <row r="2114" spans="1:29" ht="16.5" x14ac:dyDescent="0.3">
      <c r="A2114">
        <v>9729</v>
      </c>
      <c r="B2114">
        <v>1955</v>
      </c>
      <c r="C2114" t="s">
        <v>29</v>
      </c>
      <c r="D2114" t="s">
        <v>38</v>
      </c>
      <c r="E2114">
        <v>58275</v>
      </c>
      <c r="F2114">
        <v>1</v>
      </c>
      <c r="G2114">
        <v>1</v>
      </c>
      <c r="H2114" s="1">
        <v>41427</v>
      </c>
      <c r="I2114">
        <v>48</v>
      </c>
      <c r="J2114">
        <v>189</v>
      </c>
      <c r="K2114">
        <v>10</v>
      </c>
      <c r="L2114">
        <v>253</v>
      </c>
      <c r="M2114">
        <v>56</v>
      </c>
      <c r="N2114">
        <v>43</v>
      </c>
      <c r="O2114">
        <v>64</v>
      </c>
      <c r="P2114">
        <v>6</v>
      </c>
      <c r="Q2114">
        <v>8</v>
      </c>
      <c r="R2114">
        <v>2</v>
      </c>
      <c r="S2114">
        <v>7</v>
      </c>
      <c r="T2114">
        <v>7</v>
      </c>
      <c r="U2114">
        <v>0</v>
      </c>
      <c r="V2114">
        <v>0</v>
      </c>
      <c r="W2114">
        <v>0</v>
      </c>
      <c r="X2114">
        <v>0</v>
      </c>
      <c r="Y2114">
        <v>0</v>
      </c>
      <c r="Z2114">
        <v>0</v>
      </c>
      <c r="AA2114">
        <v>3</v>
      </c>
      <c r="AB2114">
        <v>11</v>
      </c>
      <c r="AC2114">
        <v>0</v>
      </c>
    </row>
    <row r="2115" spans="1:29" ht="16.5" x14ac:dyDescent="0.3">
      <c r="A2115">
        <v>1008</v>
      </c>
      <c r="B2115">
        <v>1981</v>
      </c>
      <c r="C2115" t="s">
        <v>32</v>
      </c>
      <c r="D2115" t="s">
        <v>31</v>
      </c>
      <c r="E2115">
        <v>44953</v>
      </c>
      <c r="F2115">
        <v>0</v>
      </c>
      <c r="G2115">
        <v>0</v>
      </c>
      <c r="H2115" s="1">
        <v>41264</v>
      </c>
      <c r="I2115">
        <v>31</v>
      </c>
      <c r="J2115">
        <v>728</v>
      </c>
      <c r="K2115">
        <v>17</v>
      </c>
      <c r="L2115">
        <v>133</v>
      </c>
      <c r="M2115">
        <v>11</v>
      </c>
      <c r="N2115">
        <v>8</v>
      </c>
      <c r="O2115">
        <v>124</v>
      </c>
      <c r="P2115">
        <v>1</v>
      </c>
      <c r="Q2115">
        <v>7</v>
      </c>
      <c r="R2115">
        <v>3</v>
      </c>
      <c r="S2115">
        <v>13</v>
      </c>
      <c r="T2115">
        <v>6</v>
      </c>
      <c r="U2115">
        <v>1</v>
      </c>
      <c r="V2115">
        <v>0</v>
      </c>
      <c r="W2115">
        <v>0</v>
      </c>
      <c r="X2115">
        <v>0</v>
      </c>
      <c r="Y2115">
        <v>0</v>
      </c>
      <c r="Z2115">
        <v>0</v>
      </c>
      <c r="AA2115">
        <v>3</v>
      </c>
      <c r="AB2115">
        <v>11</v>
      </c>
      <c r="AC2115">
        <v>0</v>
      </c>
    </row>
    <row r="2116" spans="1:29" ht="16.5" x14ac:dyDescent="0.3">
      <c r="A2116">
        <v>11091</v>
      </c>
      <c r="B2116">
        <v>1953</v>
      </c>
      <c r="C2116" t="s">
        <v>29</v>
      </c>
      <c r="D2116" t="s">
        <v>31</v>
      </c>
      <c r="E2116">
        <v>34587</v>
      </c>
      <c r="F2116">
        <v>1</v>
      </c>
      <c r="G2116">
        <v>1</v>
      </c>
      <c r="H2116" s="1">
        <v>41775</v>
      </c>
      <c r="I2116">
        <v>68</v>
      </c>
      <c r="J2116">
        <v>7</v>
      </c>
      <c r="K2116">
        <v>2</v>
      </c>
      <c r="L2116">
        <v>9</v>
      </c>
      <c r="M2116">
        <v>2</v>
      </c>
      <c r="N2116">
        <v>0</v>
      </c>
      <c r="O2116">
        <v>2</v>
      </c>
      <c r="P2116">
        <v>2</v>
      </c>
      <c r="Q2116">
        <v>1</v>
      </c>
      <c r="R2116">
        <v>0</v>
      </c>
      <c r="S2116">
        <v>3</v>
      </c>
      <c r="T2116">
        <v>4</v>
      </c>
      <c r="U2116">
        <v>0</v>
      </c>
      <c r="V2116">
        <v>0</v>
      </c>
      <c r="W2116">
        <v>0</v>
      </c>
      <c r="X2116">
        <v>0</v>
      </c>
      <c r="Y2116">
        <v>0</v>
      </c>
      <c r="Z2116">
        <v>0</v>
      </c>
      <c r="AA2116">
        <v>3</v>
      </c>
      <c r="AB2116">
        <v>11</v>
      </c>
      <c r="AC2116">
        <v>0</v>
      </c>
    </row>
    <row r="2117" spans="1:29" ht="16.5" x14ac:dyDescent="0.3">
      <c r="A2117">
        <v>3969</v>
      </c>
      <c r="B2117">
        <v>1974</v>
      </c>
      <c r="C2117" t="s">
        <v>34</v>
      </c>
      <c r="D2117" t="s">
        <v>31</v>
      </c>
      <c r="E2117">
        <v>43018</v>
      </c>
      <c r="F2117">
        <v>0</v>
      </c>
      <c r="G2117">
        <v>1</v>
      </c>
      <c r="H2117" s="1">
        <v>41579</v>
      </c>
      <c r="I2117">
        <v>46</v>
      </c>
      <c r="J2117">
        <v>35</v>
      </c>
      <c r="K2117">
        <v>4</v>
      </c>
      <c r="L2117">
        <v>17</v>
      </c>
      <c r="M2117">
        <v>7</v>
      </c>
      <c r="N2117">
        <v>6</v>
      </c>
      <c r="O2117">
        <v>64</v>
      </c>
      <c r="P2117">
        <v>1</v>
      </c>
      <c r="Q2117">
        <v>2</v>
      </c>
      <c r="R2117">
        <v>2</v>
      </c>
      <c r="S2117">
        <v>2</v>
      </c>
      <c r="T2117">
        <v>5</v>
      </c>
      <c r="U2117">
        <v>0</v>
      </c>
      <c r="V2117">
        <v>0</v>
      </c>
      <c r="W2117">
        <v>0</v>
      </c>
      <c r="X2117">
        <v>0</v>
      </c>
      <c r="Y2117">
        <v>0</v>
      </c>
      <c r="Z2117">
        <v>0</v>
      </c>
      <c r="AA2117">
        <v>3</v>
      </c>
      <c r="AB2117">
        <v>11</v>
      </c>
      <c r="AC2117">
        <v>0</v>
      </c>
    </row>
    <row r="2118" spans="1:29" ht="16.5" x14ac:dyDescent="0.3">
      <c r="A2118">
        <v>1916</v>
      </c>
      <c r="B2118">
        <v>1954</v>
      </c>
      <c r="C2118" t="s">
        <v>34</v>
      </c>
      <c r="D2118" t="s">
        <v>33</v>
      </c>
      <c r="E2118">
        <v>45736</v>
      </c>
      <c r="F2118">
        <v>0</v>
      </c>
      <c r="G2118">
        <v>1</v>
      </c>
      <c r="H2118" s="1">
        <v>41479</v>
      </c>
      <c r="I2118">
        <v>92</v>
      </c>
      <c r="J2118">
        <v>188</v>
      </c>
      <c r="K2118">
        <v>3</v>
      </c>
      <c r="L2118">
        <v>180</v>
      </c>
      <c r="M2118">
        <v>20</v>
      </c>
      <c r="N2118">
        <v>3</v>
      </c>
      <c r="O2118">
        <v>43</v>
      </c>
      <c r="P2118">
        <v>5</v>
      </c>
      <c r="Q2118">
        <v>7</v>
      </c>
      <c r="R2118">
        <v>1</v>
      </c>
      <c r="S2118">
        <v>6</v>
      </c>
      <c r="T2118">
        <v>7</v>
      </c>
      <c r="U2118">
        <v>0</v>
      </c>
      <c r="V2118">
        <v>0</v>
      </c>
      <c r="W2118">
        <v>0</v>
      </c>
      <c r="X2118">
        <v>0</v>
      </c>
      <c r="Y2118">
        <v>0</v>
      </c>
      <c r="Z2118">
        <v>0</v>
      </c>
      <c r="AA2118">
        <v>3</v>
      </c>
      <c r="AB2118">
        <v>11</v>
      </c>
      <c r="AC2118">
        <v>0</v>
      </c>
    </row>
    <row r="2119" spans="1:29" ht="16.5" x14ac:dyDescent="0.3">
      <c r="A2119">
        <v>9907</v>
      </c>
      <c r="B2119">
        <v>1969</v>
      </c>
      <c r="C2119" t="s">
        <v>34</v>
      </c>
      <c r="D2119" t="s">
        <v>31</v>
      </c>
      <c r="E2119">
        <v>66476</v>
      </c>
      <c r="F2119">
        <v>0</v>
      </c>
      <c r="G2119">
        <v>1</v>
      </c>
      <c r="H2119" s="1">
        <v>41612</v>
      </c>
      <c r="I2119">
        <v>80</v>
      </c>
      <c r="J2119">
        <v>742</v>
      </c>
      <c r="K2119">
        <v>28</v>
      </c>
      <c r="L2119">
        <v>152</v>
      </c>
      <c r="M2119">
        <v>25</v>
      </c>
      <c r="N2119">
        <v>9</v>
      </c>
      <c r="O2119">
        <v>57</v>
      </c>
      <c r="P2119">
        <v>2</v>
      </c>
      <c r="Q2119">
        <v>6</v>
      </c>
      <c r="R2119">
        <v>8</v>
      </c>
      <c r="S2119">
        <v>10</v>
      </c>
      <c r="T2119">
        <v>4</v>
      </c>
      <c r="U2119">
        <v>0</v>
      </c>
      <c r="V2119">
        <v>0</v>
      </c>
      <c r="W2119">
        <v>0</v>
      </c>
      <c r="X2119">
        <v>0</v>
      </c>
      <c r="Y2119">
        <v>0</v>
      </c>
      <c r="Z2119">
        <v>0</v>
      </c>
      <c r="AA2119">
        <v>3</v>
      </c>
      <c r="AB2119">
        <v>11</v>
      </c>
      <c r="AC2119">
        <v>0</v>
      </c>
    </row>
    <row r="2120" spans="1:29" ht="16.5" x14ac:dyDescent="0.3">
      <c r="A2120">
        <v>87</v>
      </c>
      <c r="B2120">
        <v>1981</v>
      </c>
      <c r="C2120" t="s">
        <v>37</v>
      </c>
      <c r="D2120" t="s">
        <v>33</v>
      </c>
      <c r="E2120">
        <v>27733</v>
      </c>
      <c r="F2120">
        <v>1</v>
      </c>
      <c r="G2120">
        <v>0</v>
      </c>
      <c r="H2120" s="1">
        <v>41512</v>
      </c>
      <c r="I2120">
        <v>16</v>
      </c>
      <c r="J2120">
        <v>0</v>
      </c>
      <c r="K2120">
        <v>7</v>
      </c>
      <c r="L2120">
        <v>5</v>
      </c>
      <c r="M2120">
        <v>26</v>
      </c>
      <c r="N2120">
        <v>2</v>
      </c>
      <c r="O2120">
        <v>17</v>
      </c>
      <c r="P2120">
        <v>2</v>
      </c>
      <c r="Q2120">
        <v>2</v>
      </c>
      <c r="R2120">
        <v>0</v>
      </c>
      <c r="S2120">
        <v>3</v>
      </c>
      <c r="T2120">
        <v>7</v>
      </c>
      <c r="U2120">
        <v>0</v>
      </c>
      <c r="V2120">
        <v>0</v>
      </c>
      <c r="W2120">
        <v>0</v>
      </c>
      <c r="X2120">
        <v>0</v>
      </c>
      <c r="Y2120">
        <v>0</v>
      </c>
      <c r="Z2120">
        <v>0</v>
      </c>
      <c r="AA2120">
        <v>3</v>
      </c>
      <c r="AB2120">
        <v>11</v>
      </c>
      <c r="AC2120">
        <v>0</v>
      </c>
    </row>
    <row r="2121" spans="1:29" ht="16.5" x14ac:dyDescent="0.3">
      <c r="A2121">
        <v>8659</v>
      </c>
      <c r="B2121">
        <v>1952</v>
      </c>
      <c r="C2121" t="s">
        <v>32</v>
      </c>
      <c r="D2121" t="s">
        <v>31</v>
      </c>
      <c r="E2121">
        <v>69805</v>
      </c>
      <c r="F2121">
        <v>0</v>
      </c>
      <c r="G2121">
        <v>1</v>
      </c>
      <c r="H2121" s="1">
        <v>41660</v>
      </c>
      <c r="I2121">
        <v>50</v>
      </c>
      <c r="J2121">
        <v>750</v>
      </c>
      <c r="K2121">
        <v>71</v>
      </c>
      <c r="L2121">
        <v>174</v>
      </c>
      <c r="M2121">
        <v>13</v>
      </c>
      <c r="N2121">
        <v>10</v>
      </c>
      <c r="O2121">
        <v>20</v>
      </c>
      <c r="P2121">
        <v>2</v>
      </c>
      <c r="Q2121">
        <v>6</v>
      </c>
      <c r="R2121">
        <v>8</v>
      </c>
      <c r="S2121">
        <v>11</v>
      </c>
      <c r="T2121">
        <v>2</v>
      </c>
      <c r="U2121">
        <v>0</v>
      </c>
      <c r="V2121">
        <v>0</v>
      </c>
      <c r="W2121">
        <v>0</v>
      </c>
      <c r="X2121">
        <v>0</v>
      </c>
      <c r="Y2121">
        <v>0</v>
      </c>
      <c r="Z2121">
        <v>0</v>
      </c>
      <c r="AA2121">
        <v>3</v>
      </c>
      <c r="AB2121">
        <v>11</v>
      </c>
      <c r="AC2121">
        <v>0</v>
      </c>
    </row>
    <row r="2122" spans="1:29" ht="16.5" x14ac:dyDescent="0.3">
      <c r="A2122">
        <v>6262</v>
      </c>
      <c r="B2122">
        <v>1962</v>
      </c>
      <c r="C2122" t="s">
        <v>34</v>
      </c>
      <c r="D2122" t="s">
        <v>30</v>
      </c>
      <c r="E2122">
        <v>72217</v>
      </c>
      <c r="F2122">
        <v>0</v>
      </c>
      <c r="G2122">
        <v>0</v>
      </c>
      <c r="H2122" s="1">
        <v>41374</v>
      </c>
      <c r="I2122">
        <v>93</v>
      </c>
      <c r="J2122">
        <v>816</v>
      </c>
      <c r="K2122">
        <v>42</v>
      </c>
      <c r="L2122">
        <v>450</v>
      </c>
      <c r="M2122">
        <v>55</v>
      </c>
      <c r="N2122">
        <v>56</v>
      </c>
      <c r="O2122">
        <v>154</v>
      </c>
      <c r="P2122">
        <v>1</v>
      </c>
      <c r="Q2122">
        <v>3</v>
      </c>
      <c r="R2122">
        <v>10</v>
      </c>
      <c r="S2122">
        <v>8</v>
      </c>
      <c r="T2122">
        <v>2</v>
      </c>
      <c r="U2122">
        <v>0</v>
      </c>
      <c r="V2122">
        <v>0</v>
      </c>
      <c r="W2122">
        <v>0</v>
      </c>
      <c r="X2122">
        <v>0</v>
      </c>
      <c r="Y2122">
        <v>0</v>
      </c>
      <c r="Z2122">
        <v>0</v>
      </c>
      <c r="AA2122">
        <v>3</v>
      </c>
      <c r="AB2122">
        <v>11</v>
      </c>
      <c r="AC2122">
        <v>0</v>
      </c>
    </row>
    <row r="2123" spans="1:29" ht="16.5" x14ac:dyDescent="0.3">
      <c r="A2123">
        <v>6147</v>
      </c>
      <c r="B2123">
        <v>1971</v>
      </c>
      <c r="C2123" t="s">
        <v>29</v>
      </c>
      <c r="D2123" t="s">
        <v>35</v>
      </c>
      <c r="E2123">
        <v>25818</v>
      </c>
      <c r="F2123">
        <v>1</v>
      </c>
      <c r="G2123">
        <v>0</v>
      </c>
      <c r="H2123" s="1">
        <v>41200</v>
      </c>
      <c r="I2123">
        <v>51</v>
      </c>
      <c r="J2123">
        <v>5</v>
      </c>
      <c r="K2123">
        <v>2</v>
      </c>
      <c r="L2123">
        <v>8</v>
      </c>
      <c r="M2123">
        <v>2</v>
      </c>
      <c r="N2123">
        <v>2</v>
      </c>
      <c r="O2123">
        <v>9</v>
      </c>
      <c r="P2123">
        <v>1</v>
      </c>
      <c r="Q2123">
        <v>0</v>
      </c>
      <c r="R2123">
        <v>1</v>
      </c>
      <c r="S2123">
        <v>2</v>
      </c>
      <c r="T2123">
        <v>7</v>
      </c>
      <c r="U2123">
        <v>0</v>
      </c>
      <c r="V2123">
        <v>0</v>
      </c>
      <c r="W2123">
        <v>0</v>
      </c>
      <c r="X2123">
        <v>0</v>
      </c>
      <c r="Y2123">
        <v>0</v>
      </c>
      <c r="Z2123">
        <v>0</v>
      </c>
      <c r="AA2123">
        <v>3</v>
      </c>
      <c r="AB2123">
        <v>11</v>
      </c>
      <c r="AC2123">
        <v>0</v>
      </c>
    </row>
    <row r="2124" spans="1:29" ht="16.5" x14ac:dyDescent="0.3">
      <c r="A2124">
        <v>8832</v>
      </c>
      <c r="B2124">
        <v>1976</v>
      </c>
      <c r="C2124" t="s">
        <v>34</v>
      </c>
      <c r="D2124" t="s">
        <v>31</v>
      </c>
      <c r="E2124">
        <v>37509</v>
      </c>
      <c r="F2124">
        <v>1</v>
      </c>
      <c r="G2124">
        <v>0</v>
      </c>
      <c r="H2124" s="1">
        <v>41164</v>
      </c>
      <c r="I2124">
        <v>24</v>
      </c>
      <c r="J2124">
        <v>37</v>
      </c>
      <c r="K2124">
        <v>5</v>
      </c>
      <c r="L2124">
        <v>56</v>
      </c>
      <c r="M2124">
        <v>12</v>
      </c>
      <c r="N2124">
        <v>8</v>
      </c>
      <c r="O2124">
        <v>5</v>
      </c>
      <c r="P2124">
        <v>2</v>
      </c>
      <c r="Q2124">
        <v>3</v>
      </c>
      <c r="R2124">
        <v>0</v>
      </c>
      <c r="S2124">
        <v>4</v>
      </c>
      <c r="T2124">
        <v>7</v>
      </c>
      <c r="U2124">
        <v>0</v>
      </c>
      <c r="V2124">
        <v>0</v>
      </c>
      <c r="W2124">
        <v>0</v>
      </c>
      <c r="X2124">
        <v>0</v>
      </c>
      <c r="Y2124">
        <v>0</v>
      </c>
      <c r="Z2124">
        <v>0</v>
      </c>
      <c r="AA2124">
        <v>3</v>
      </c>
      <c r="AB2124">
        <v>11</v>
      </c>
      <c r="AC2124">
        <v>0</v>
      </c>
    </row>
    <row r="2125" spans="1:29" ht="16.5" x14ac:dyDescent="0.3">
      <c r="A2125">
        <v>10067</v>
      </c>
      <c r="B2125">
        <v>1976</v>
      </c>
      <c r="C2125" t="s">
        <v>37</v>
      </c>
      <c r="D2125" t="s">
        <v>31</v>
      </c>
      <c r="E2125">
        <v>25176</v>
      </c>
      <c r="F2125">
        <v>1</v>
      </c>
      <c r="G2125">
        <v>1</v>
      </c>
      <c r="H2125" s="1">
        <v>41496</v>
      </c>
      <c r="I2125">
        <v>79</v>
      </c>
      <c r="J2125">
        <v>4</v>
      </c>
      <c r="K2125">
        <v>0</v>
      </c>
      <c r="L2125">
        <v>4</v>
      </c>
      <c r="M2125">
        <v>0</v>
      </c>
      <c r="N2125">
        <v>0</v>
      </c>
      <c r="O2125">
        <v>5</v>
      </c>
      <c r="P2125">
        <v>1</v>
      </c>
      <c r="Q2125">
        <v>1</v>
      </c>
      <c r="R2125">
        <v>0</v>
      </c>
      <c r="S2125">
        <v>2</v>
      </c>
      <c r="T2125">
        <v>7</v>
      </c>
      <c r="U2125">
        <v>0</v>
      </c>
      <c r="V2125">
        <v>0</v>
      </c>
      <c r="W2125">
        <v>0</v>
      </c>
      <c r="X2125">
        <v>0</v>
      </c>
      <c r="Y2125">
        <v>0</v>
      </c>
      <c r="Z2125">
        <v>0</v>
      </c>
      <c r="AA2125">
        <v>3</v>
      </c>
      <c r="AB2125">
        <v>11</v>
      </c>
      <c r="AC2125">
        <v>0</v>
      </c>
    </row>
    <row r="2126" spans="1:29" ht="16.5" x14ac:dyDescent="0.3">
      <c r="A2126">
        <v>7532</v>
      </c>
      <c r="B2126">
        <v>1980</v>
      </c>
      <c r="C2126" t="s">
        <v>29</v>
      </c>
      <c r="D2126" t="s">
        <v>33</v>
      </c>
      <c r="E2126">
        <v>43586</v>
      </c>
      <c r="F2126">
        <v>0</v>
      </c>
      <c r="G2126">
        <v>1</v>
      </c>
      <c r="H2126" s="1">
        <v>41151</v>
      </c>
      <c r="I2126">
        <v>26</v>
      </c>
      <c r="J2126">
        <v>99</v>
      </c>
      <c r="K2126">
        <v>2</v>
      </c>
      <c r="L2126">
        <v>11</v>
      </c>
      <c r="M2126">
        <v>4</v>
      </c>
      <c r="N2126">
        <v>0</v>
      </c>
      <c r="O2126">
        <v>16</v>
      </c>
      <c r="P2126">
        <v>3</v>
      </c>
      <c r="Q2126">
        <v>3</v>
      </c>
      <c r="R2126">
        <v>0</v>
      </c>
      <c r="S2126">
        <v>4</v>
      </c>
      <c r="T2126">
        <v>8</v>
      </c>
      <c r="U2126">
        <v>0</v>
      </c>
      <c r="V2126">
        <v>0</v>
      </c>
      <c r="W2126">
        <v>0</v>
      </c>
      <c r="X2126">
        <v>0</v>
      </c>
      <c r="Y2126">
        <v>0</v>
      </c>
      <c r="Z2126">
        <v>0</v>
      </c>
      <c r="AA2126">
        <v>3</v>
      </c>
      <c r="AB2126">
        <v>11</v>
      </c>
      <c r="AC2126">
        <v>0</v>
      </c>
    </row>
    <row r="2127" spans="1:29" ht="16.5" x14ac:dyDescent="0.3">
      <c r="A2127">
        <v>4915</v>
      </c>
      <c r="B2127">
        <v>1956</v>
      </c>
      <c r="C2127" t="s">
        <v>37</v>
      </c>
      <c r="D2127" t="s">
        <v>33</v>
      </c>
      <c r="E2127">
        <v>53230</v>
      </c>
      <c r="F2127">
        <v>0</v>
      </c>
      <c r="G2127">
        <v>1</v>
      </c>
      <c r="H2127" s="1">
        <v>41124</v>
      </c>
      <c r="I2127">
        <v>86</v>
      </c>
      <c r="J2127">
        <v>176</v>
      </c>
      <c r="K2127">
        <v>72</v>
      </c>
      <c r="L2127">
        <v>98</v>
      </c>
      <c r="M2127">
        <v>136</v>
      </c>
      <c r="N2127">
        <v>21</v>
      </c>
      <c r="O2127">
        <v>229</v>
      </c>
      <c r="P2127">
        <v>4</v>
      </c>
      <c r="Q2127">
        <v>5</v>
      </c>
      <c r="R2127">
        <v>2</v>
      </c>
      <c r="S2127">
        <v>12</v>
      </c>
      <c r="T2127">
        <v>5</v>
      </c>
      <c r="U2127">
        <v>0</v>
      </c>
      <c r="V2127">
        <v>0</v>
      </c>
      <c r="W2127">
        <v>0</v>
      </c>
      <c r="X2127">
        <v>0</v>
      </c>
      <c r="Y2127">
        <v>0</v>
      </c>
      <c r="Z2127">
        <v>0</v>
      </c>
      <c r="AA2127">
        <v>3</v>
      </c>
      <c r="AB2127">
        <v>11</v>
      </c>
      <c r="AC2127">
        <v>0</v>
      </c>
    </row>
    <row r="2128" spans="1:29" ht="16.5" x14ac:dyDescent="0.3">
      <c r="A2128">
        <v>2115</v>
      </c>
      <c r="B2128">
        <v>1957</v>
      </c>
      <c r="C2128" t="s">
        <v>29</v>
      </c>
      <c r="D2128" t="s">
        <v>31</v>
      </c>
      <c r="E2128">
        <v>50116</v>
      </c>
      <c r="F2128">
        <v>1</v>
      </c>
      <c r="G2128">
        <v>1</v>
      </c>
      <c r="H2128" s="1">
        <v>41810</v>
      </c>
      <c r="I2128">
        <v>68</v>
      </c>
      <c r="J2128">
        <v>54</v>
      </c>
      <c r="K2128">
        <v>0</v>
      </c>
      <c r="L2128">
        <v>10</v>
      </c>
      <c r="M2128">
        <v>0</v>
      </c>
      <c r="N2128">
        <v>0</v>
      </c>
      <c r="O2128">
        <v>2</v>
      </c>
      <c r="P2128">
        <v>2</v>
      </c>
      <c r="Q2128">
        <v>1</v>
      </c>
      <c r="R2128">
        <v>0</v>
      </c>
      <c r="S2128">
        <v>4</v>
      </c>
      <c r="T2128">
        <v>5</v>
      </c>
      <c r="U2128">
        <v>0</v>
      </c>
      <c r="V2128">
        <v>1</v>
      </c>
      <c r="W2128">
        <v>0</v>
      </c>
      <c r="X2128">
        <v>0</v>
      </c>
      <c r="Y2128">
        <v>0</v>
      </c>
      <c r="Z2128">
        <v>0</v>
      </c>
      <c r="AA2128">
        <v>3</v>
      </c>
      <c r="AB2128">
        <v>11</v>
      </c>
      <c r="AC2128">
        <v>0</v>
      </c>
    </row>
    <row r="2129" spans="1:29" ht="16.5" x14ac:dyDescent="0.3">
      <c r="A2129">
        <v>2088</v>
      </c>
      <c r="B2129">
        <v>1972</v>
      </c>
      <c r="C2129" t="s">
        <v>29</v>
      </c>
      <c r="D2129" t="s">
        <v>31</v>
      </c>
      <c r="E2129">
        <v>84906</v>
      </c>
      <c r="F2129">
        <v>0</v>
      </c>
      <c r="G2129">
        <v>0</v>
      </c>
      <c r="H2129" s="1">
        <v>41551</v>
      </c>
      <c r="I2129">
        <v>98</v>
      </c>
      <c r="J2129">
        <v>997</v>
      </c>
      <c r="K2129">
        <v>15</v>
      </c>
      <c r="L2129">
        <v>414</v>
      </c>
      <c r="M2129">
        <v>99</v>
      </c>
      <c r="N2129">
        <v>30</v>
      </c>
      <c r="O2129">
        <v>76</v>
      </c>
      <c r="P2129">
        <v>1</v>
      </c>
      <c r="Q2129">
        <v>5</v>
      </c>
      <c r="R2129">
        <v>6</v>
      </c>
      <c r="S2129">
        <v>12</v>
      </c>
      <c r="T2129">
        <v>2</v>
      </c>
      <c r="U2129">
        <v>0</v>
      </c>
      <c r="V2129">
        <v>1</v>
      </c>
      <c r="W2129">
        <v>1</v>
      </c>
      <c r="X2129">
        <v>0</v>
      </c>
      <c r="Y2129">
        <v>1</v>
      </c>
      <c r="Z2129">
        <v>0</v>
      </c>
      <c r="AA2129">
        <v>3</v>
      </c>
      <c r="AB2129">
        <v>11</v>
      </c>
      <c r="AC2129">
        <v>0</v>
      </c>
    </row>
    <row r="2130" spans="1:29" ht="16.5" x14ac:dyDescent="0.3">
      <c r="A2130">
        <v>2493</v>
      </c>
      <c r="B2130">
        <v>1966</v>
      </c>
      <c r="C2130" t="s">
        <v>29</v>
      </c>
      <c r="D2130" t="s">
        <v>33</v>
      </c>
      <c r="E2130">
        <v>61286</v>
      </c>
      <c r="F2130">
        <v>0</v>
      </c>
      <c r="G2130">
        <v>1</v>
      </c>
      <c r="H2130" s="1">
        <v>41488</v>
      </c>
      <c r="I2130">
        <v>34</v>
      </c>
      <c r="J2130">
        <v>356</v>
      </c>
      <c r="K2130">
        <v>0</v>
      </c>
      <c r="L2130">
        <v>107</v>
      </c>
      <c r="M2130">
        <v>19</v>
      </c>
      <c r="N2130">
        <v>9</v>
      </c>
      <c r="O2130">
        <v>117</v>
      </c>
      <c r="P2130">
        <v>2</v>
      </c>
      <c r="Q2130">
        <v>7</v>
      </c>
      <c r="R2130">
        <v>1</v>
      </c>
      <c r="S2130">
        <v>8</v>
      </c>
      <c r="T2130">
        <v>5</v>
      </c>
      <c r="U2130">
        <v>0</v>
      </c>
      <c r="V2130">
        <v>0</v>
      </c>
      <c r="W2130">
        <v>0</v>
      </c>
      <c r="X2130">
        <v>0</v>
      </c>
      <c r="Y2130">
        <v>0</v>
      </c>
      <c r="Z2130">
        <v>0</v>
      </c>
      <c r="AA2130">
        <v>3</v>
      </c>
      <c r="AB2130">
        <v>11</v>
      </c>
      <c r="AC2130">
        <v>0</v>
      </c>
    </row>
    <row r="2131" spans="1:29" ht="16.5" x14ac:dyDescent="0.3">
      <c r="A2131">
        <v>6292</v>
      </c>
      <c r="B2131">
        <v>1986</v>
      </c>
      <c r="C2131" t="s">
        <v>32</v>
      </c>
      <c r="D2131" t="s">
        <v>33</v>
      </c>
      <c r="E2131">
        <v>82333</v>
      </c>
      <c r="F2131">
        <v>0</v>
      </c>
      <c r="G2131">
        <v>0</v>
      </c>
      <c r="H2131" s="1">
        <v>41363</v>
      </c>
      <c r="I2131">
        <v>60</v>
      </c>
      <c r="J2131">
        <v>1311</v>
      </c>
      <c r="K2131">
        <v>0</v>
      </c>
      <c r="L2131">
        <v>359</v>
      </c>
      <c r="M2131">
        <v>46</v>
      </c>
      <c r="N2131">
        <v>89</v>
      </c>
      <c r="O2131">
        <v>17</v>
      </c>
      <c r="P2131">
        <v>1</v>
      </c>
      <c r="Q2131">
        <v>4</v>
      </c>
      <c r="R2131">
        <v>3</v>
      </c>
      <c r="S2131">
        <v>10</v>
      </c>
      <c r="T2131">
        <v>2</v>
      </c>
      <c r="U2131">
        <v>0</v>
      </c>
      <c r="V2131">
        <v>0</v>
      </c>
      <c r="W2131">
        <v>1</v>
      </c>
      <c r="X2131">
        <v>0</v>
      </c>
      <c r="Y2131">
        <v>0</v>
      </c>
      <c r="Z2131">
        <v>0</v>
      </c>
      <c r="AA2131">
        <v>3</v>
      </c>
      <c r="AB2131">
        <v>11</v>
      </c>
      <c r="AC2131">
        <v>1</v>
      </c>
    </row>
    <row r="2132" spans="1:29" ht="16.5" x14ac:dyDescent="0.3">
      <c r="A2132">
        <v>1631</v>
      </c>
      <c r="B2132">
        <v>1965</v>
      </c>
      <c r="C2132" t="s">
        <v>32</v>
      </c>
      <c r="D2132" t="s">
        <v>31</v>
      </c>
      <c r="E2132">
        <v>65220</v>
      </c>
      <c r="F2132">
        <v>0</v>
      </c>
      <c r="G2132">
        <v>0</v>
      </c>
      <c r="H2132" s="1">
        <v>41155</v>
      </c>
      <c r="I2132">
        <v>3</v>
      </c>
      <c r="J2132">
        <v>890</v>
      </c>
      <c r="K2132">
        <v>63</v>
      </c>
      <c r="L2132">
        <v>292</v>
      </c>
      <c r="M2132">
        <v>0</v>
      </c>
      <c r="N2132">
        <v>25</v>
      </c>
      <c r="O2132">
        <v>12</v>
      </c>
      <c r="P2132">
        <v>4</v>
      </c>
      <c r="Q2132">
        <v>8</v>
      </c>
      <c r="R2132">
        <v>4</v>
      </c>
      <c r="S2132">
        <v>7</v>
      </c>
      <c r="T2132">
        <v>6</v>
      </c>
      <c r="U2132">
        <v>0</v>
      </c>
      <c r="V2132">
        <v>0</v>
      </c>
      <c r="W2132">
        <v>0</v>
      </c>
      <c r="X2132">
        <v>0</v>
      </c>
      <c r="Y2132">
        <v>0</v>
      </c>
      <c r="Z2132">
        <v>0</v>
      </c>
      <c r="AA2132">
        <v>3</v>
      </c>
      <c r="AB2132">
        <v>11</v>
      </c>
      <c r="AC2132">
        <v>1</v>
      </c>
    </row>
    <row r="2133" spans="1:29" ht="16.5" x14ac:dyDescent="0.3">
      <c r="A2133">
        <v>10104</v>
      </c>
      <c r="B2133">
        <v>1974</v>
      </c>
      <c r="C2133" t="s">
        <v>29</v>
      </c>
      <c r="D2133" t="s">
        <v>31</v>
      </c>
      <c r="E2133">
        <v>33590</v>
      </c>
      <c r="F2133">
        <v>2</v>
      </c>
      <c r="G2133">
        <v>1</v>
      </c>
      <c r="H2133" s="1">
        <v>41581</v>
      </c>
      <c r="I2133">
        <v>65</v>
      </c>
      <c r="J2133">
        <v>4</v>
      </c>
      <c r="K2133">
        <v>0</v>
      </c>
      <c r="L2133">
        <v>2</v>
      </c>
      <c r="M2133">
        <v>0</v>
      </c>
      <c r="N2133">
        <v>0</v>
      </c>
      <c r="O2133">
        <v>2</v>
      </c>
      <c r="P2133">
        <v>1</v>
      </c>
      <c r="Q2133">
        <v>1</v>
      </c>
      <c r="R2133">
        <v>0</v>
      </c>
      <c r="S2133">
        <v>2</v>
      </c>
      <c r="T2133">
        <v>7</v>
      </c>
      <c r="U2133">
        <v>0</v>
      </c>
      <c r="V2133">
        <v>0</v>
      </c>
      <c r="W2133">
        <v>0</v>
      </c>
      <c r="X2133">
        <v>0</v>
      </c>
      <c r="Y2133">
        <v>0</v>
      </c>
      <c r="Z2133">
        <v>0</v>
      </c>
      <c r="AA2133">
        <v>3</v>
      </c>
      <c r="AB2133">
        <v>11</v>
      </c>
      <c r="AC2133">
        <v>0</v>
      </c>
    </row>
    <row r="2134" spans="1:29" ht="16.5" x14ac:dyDescent="0.3">
      <c r="A2134">
        <v>3006</v>
      </c>
      <c r="B2134">
        <v>1976</v>
      </c>
      <c r="C2134" t="s">
        <v>29</v>
      </c>
      <c r="D2134" t="s">
        <v>35</v>
      </c>
      <c r="E2134">
        <v>30992</v>
      </c>
      <c r="F2134">
        <v>1</v>
      </c>
      <c r="G2134">
        <v>0</v>
      </c>
      <c r="H2134" s="1">
        <v>41386</v>
      </c>
      <c r="I2134">
        <v>83</v>
      </c>
      <c r="J2134">
        <v>17</v>
      </c>
      <c r="K2134">
        <v>0</v>
      </c>
      <c r="L2134">
        <v>14</v>
      </c>
      <c r="M2134">
        <v>7</v>
      </c>
      <c r="N2134">
        <v>3</v>
      </c>
      <c r="O2134">
        <v>2</v>
      </c>
      <c r="P2134">
        <v>1</v>
      </c>
      <c r="Q2134">
        <v>1</v>
      </c>
      <c r="R2134">
        <v>0</v>
      </c>
      <c r="S2134">
        <v>3</v>
      </c>
      <c r="T2134">
        <v>7</v>
      </c>
      <c r="U2134">
        <v>0</v>
      </c>
      <c r="V2134">
        <v>0</v>
      </c>
      <c r="W2134">
        <v>0</v>
      </c>
      <c r="X2134">
        <v>0</v>
      </c>
      <c r="Y2134">
        <v>0</v>
      </c>
      <c r="Z2134">
        <v>0</v>
      </c>
      <c r="AA2134">
        <v>3</v>
      </c>
      <c r="AB2134">
        <v>11</v>
      </c>
      <c r="AC2134">
        <v>0</v>
      </c>
    </row>
    <row r="2135" spans="1:29" ht="16.5" x14ac:dyDescent="0.3">
      <c r="A2135">
        <v>3919</v>
      </c>
      <c r="B2135">
        <v>1976</v>
      </c>
      <c r="C2135" t="s">
        <v>34</v>
      </c>
      <c r="D2135" t="s">
        <v>30</v>
      </c>
      <c r="E2135">
        <v>72309</v>
      </c>
      <c r="F2135">
        <v>0</v>
      </c>
      <c r="G2135">
        <v>0</v>
      </c>
      <c r="H2135" s="1">
        <v>41344</v>
      </c>
      <c r="I2135">
        <v>64</v>
      </c>
      <c r="J2135">
        <v>960</v>
      </c>
      <c r="K2135">
        <v>0</v>
      </c>
      <c r="L2135">
        <v>883</v>
      </c>
      <c r="M2135">
        <v>50</v>
      </c>
      <c r="N2135">
        <v>38</v>
      </c>
      <c r="O2135">
        <v>0</v>
      </c>
      <c r="P2135">
        <v>1</v>
      </c>
      <c r="Q2135">
        <v>5</v>
      </c>
      <c r="R2135">
        <v>6</v>
      </c>
      <c r="S2135">
        <v>8</v>
      </c>
      <c r="T2135">
        <v>3</v>
      </c>
      <c r="U2135">
        <v>0</v>
      </c>
      <c r="V2135">
        <v>0</v>
      </c>
      <c r="W2135">
        <v>0</v>
      </c>
      <c r="X2135">
        <v>1</v>
      </c>
      <c r="Y2135">
        <v>0</v>
      </c>
      <c r="Z2135">
        <v>0</v>
      </c>
      <c r="AA2135">
        <v>3</v>
      </c>
      <c r="AB2135">
        <v>11</v>
      </c>
      <c r="AC2135">
        <v>1</v>
      </c>
    </row>
    <row r="2136" spans="1:29" ht="16.5" x14ac:dyDescent="0.3">
      <c r="A2136">
        <v>11181</v>
      </c>
      <c r="B2136">
        <v>1949</v>
      </c>
      <c r="C2136" t="s">
        <v>32</v>
      </c>
      <c r="D2136" t="s">
        <v>33</v>
      </c>
      <c r="E2136">
        <v>156924</v>
      </c>
      <c r="F2136">
        <v>0</v>
      </c>
      <c r="G2136">
        <v>0</v>
      </c>
      <c r="H2136" s="1">
        <v>41515</v>
      </c>
      <c r="I2136">
        <v>85</v>
      </c>
      <c r="J2136">
        <v>2</v>
      </c>
      <c r="K2136">
        <v>1</v>
      </c>
      <c r="L2136">
        <v>2</v>
      </c>
      <c r="M2136">
        <v>1</v>
      </c>
      <c r="N2136">
        <v>1</v>
      </c>
      <c r="O2136">
        <v>1</v>
      </c>
      <c r="P2136">
        <v>0</v>
      </c>
      <c r="Q2136">
        <v>0</v>
      </c>
      <c r="R2136">
        <v>0</v>
      </c>
      <c r="S2136">
        <v>0</v>
      </c>
      <c r="T2136">
        <v>0</v>
      </c>
      <c r="U2136">
        <v>0</v>
      </c>
      <c r="V2136">
        <v>0</v>
      </c>
      <c r="W2136">
        <v>0</v>
      </c>
      <c r="X2136">
        <v>0</v>
      </c>
      <c r="Y2136">
        <v>0</v>
      </c>
      <c r="Z2136">
        <v>0</v>
      </c>
      <c r="AA2136">
        <v>3</v>
      </c>
      <c r="AB2136">
        <v>11</v>
      </c>
      <c r="AC2136">
        <v>0</v>
      </c>
    </row>
    <row r="2137" spans="1:29" ht="16.5" x14ac:dyDescent="0.3">
      <c r="A2137">
        <v>642</v>
      </c>
      <c r="B2137">
        <v>1980</v>
      </c>
      <c r="C2137" t="s">
        <v>36</v>
      </c>
      <c r="D2137" t="s">
        <v>33</v>
      </c>
      <c r="E2137">
        <v>16005</v>
      </c>
      <c r="F2137">
        <v>1</v>
      </c>
      <c r="G2137">
        <v>0</v>
      </c>
      <c r="H2137" s="1">
        <v>41135</v>
      </c>
      <c r="I2137">
        <v>69</v>
      </c>
      <c r="J2137">
        <v>1</v>
      </c>
      <c r="K2137">
        <v>3</v>
      </c>
      <c r="L2137">
        <v>2</v>
      </c>
      <c r="M2137">
        <v>20</v>
      </c>
      <c r="N2137">
        <v>30</v>
      </c>
      <c r="O2137">
        <v>47</v>
      </c>
      <c r="P2137">
        <v>3</v>
      </c>
      <c r="Q2137">
        <v>2</v>
      </c>
      <c r="R2137">
        <v>1</v>
      </c>
      <c r="S2137">
        <v>2</v>
      </c>
      <c r="T2137">
        <v>8</v>
      </c>
      <c r="U2137">
        <v>0</v>
      </c>
      <c r="V2137">
        <v>0</v>
      </c>
      <c r="W2137">
        <v>0</v>
      </c>
      <c r="X2137">
        <v>0</v>
      </c>
      <c r="Y2137">
        <v>0</v>
      </c>
      <c r="Z2137">
        <v>0</v>
      </c>
      <c r="AA2137">
        <v>3</v>
      </c>
      <c r="AB2137">
        <v>11</v>
      </c>
      <c r="AC2137">
        <v>0</v>
      </c>
    </row>
    <row r="2138" spans="1:29" ht="16.5" x14ac:dyDescent="0.3">
      <c r="A2138">
        <v>4369</v>
      </c>
      <c r="B2138">
        <v>1957</v>
      </c>
      <c r="C2138" t="s">
        <v>34</v>
      </c>
      <c r="D2138" t="s">
        <v>40</v>
      </c>
      <c r="E2138">
        <v>65487</v>
      </c>
      <c r="F2138">
        <v>0</v>
      </c>
      <c r="G2138">
        <v>0</v>
      </c>
      <c r="H2138" s="1">
        <v>41649</v>
      </c>
      <c r="I2138">
        <v>48</v>
      </c>
      <c r="J2138">
        <v>240</v>
      </c>
      <c r="K2138">
        <v>67</v>
      </c>
      <c r="L2138">
        <v>500</v>
      </c>
      <c r="M2138">
        <v>199</v>
      </c>
      <c r="N2138">
        <v>0</v>
      </c>
      <c r="O2138">
        <v>163</v>
      </c>
      <c r="P2138">
        <v>3</v>
      </c>
      <c r="Q2138">
        <v>3</v>
      </c>
      <c r="R2138">
        <v>5</v>
      </c>
      <c r="S2138">
        <v>6</v>
      </c>
      <c r="T2138">
        <v>2</v>
      </c>
      <c r="U2138">
        <v>0</v>
      </c>
      <c r="V2138">
        <v>0</v>
      </c>
      <c r="W2138">
        <v>0</v>
      </c>
      <c r="X2138">
        <v>0</v>
      </c>
      <c r="Y2138">
        <v>0</v>
      </c>
      <c r="Z2138">
        <v>0</v>
      </c>
      <c r="AA2138">
        <v>3</v>
      </c>
      <c r="AB2138">
        <v>11</v>
      </c>
      <c r="AC2138">
        <v>0</v>
      </c>
    </row>
    <row r="2139" spans="1:29" ht="16.5" x14ac:dyDescent="0.3">
      <c r="A2139">
        <v>10127</v>
      </c>
      <c r="B2139">
        <v>1965</v>
      </c>
      <c r="C2139" t="s">
        <v>29</v>
      </c>
      <c r="D2139" t="s">
        <v>33</v>
      </c>
      <c r="E2139">
        <v>58692</v>
      </c>
      <c r="F2139">
        <v>0</v>
      </c>
      <c r="G2139">
        <v>1</v>
      </c>
      <c r="H2139" s="1">
        <v>41735</v>
      </c>
      <c r="I2139">
        <v>21</v>
      </c>
      <c r="J2139">
        <v>301</v>
      </c>
      <c r="K2139">
        <v>11</v>
      </c>
      <c r="L2139">
        <v>61</v>
      </c>
      <c r="M2139">
        <v>4</v>
      </c>
      <c r="N2139">
        <v>7</v>
      </c>
      <c r="O2139">
        <v>11</v>
      </c>
      <c r="P2139">
        <v>1</v>
      </c>
      <c r="Q2139">
        <v>8</v>
      </c>
      <c r="R2139">
        <v>2</v>
      </c>
      <c r="S2139">
        <v>4</v>
      </c>
      <c r="T2139">
        <v>7</v>
      </c>
      <c r="U2139">
        <v>0</v>
      </c>
      <c r="V2139">
        <v>0</v>
      </c>
      <c r="W2139">
        <v>0</v>
      </c>
      <c r="X2139">
        <v>0</v>
      </c>
      <c r="Y2139">
        <v>0</v>
      </c>
      <c r="Z2139">
        <v>0</v>
      </c>
      <c r="AA2139">
        <v>3</v>
      </c>
      <c r="AB2139">
        <v>11</v>
      </c>
      <c r="AC2139">
        <v>0</v>
      </c>
    </row>
    <row r="2140" spans="1:29" ht="16.5" x14ac:dyDescent="0.3">
      <c r="A2140">
        <v>271</v>
      </c>
      <c r="B2140">
        <v>1969</v>
      </c>
      <c r="C2140" t="s">
        <v>29</v>
      </c>
      <c r="D2140" t="s">
        <v>38</v>
      </c>
      <c r="E2140">
        <v>40590</v>
      </c>
      <c r="F2140">
        <v>1</v>
      </c>
      <c r="G2140">
        <v>1</v>
      </c>
      <c r="H2140" s="1">
        <v>41549</v>
      </c>
      <c r="I2140">
        <v>30</v>
      </c>
      <c r="J2140">
        <v>154</v>
      </c>
      <c r="K2140">
        <v>0</v>
      </c>
      <c r="L2140">
        <v>50</v>
      </c>
      <c r="M2140">
        <v>6</v>
      </c>
      <c r="N2140">
        <v>11</v>
      </c>
      <c r="O2140">
        <v>37</v>
      </c>
      <c r="P2140">
        <v>5</v>
      </c>
      <c r="Q2140">
        <v>3</v>
      </c>
      <c r="R2140">
        <v>4</v>
      </c>
      <c r="S2140">
        <v>3</v>
      </c>
      <c r="T2140">
        <v>6</v>
      </c>
      <c r="U2140">
        <v>1</v>
      </c>
      <c r="V2140">
        <v>0</v>
      </c>
      <c r="W2140">
        <v>0</v>
      </c>
      <c r="X2140">
        <v>0</v>
      </c>
      <c r="Y2140">
        <v>0</v>
      </c>
      <c r="Z2140">
        <v>0</v>
      </c>
      <c r="AA2140">
        <v>3</v>
      </c>
      <c r="AB2140">
        <v>11</v>
      </c>
      <c r="AC2140">
        <v>0</v>
      </c>
    </row>
    <row r="2141" spans="1:29" ht="16.5" x14ac:dyDescent="0.3">
      <c r="A2141">
        <v>4973</v>
      </c>
      <c r="B2141">
        <v>1970</v>
      </c>
      <c r="C2141" t="s">
        <v>29</v>
      </c>
      <c r="D2141" t="s">
        <v>30</v>
      </c>
      <c r="E2141">
        <v>20587</v>
      </c>
      <c r="F2141">
        <v>1</v>
      </c>
      <c r="G2141">
        <v>0</v>
      </c>
      <c r="H2141" s="1">
        <v>41770</v>
      </c>
      <c r="I2141">
        <v>39</v>
      </c>
      <c r="J2141">
        <v>2</v>
      </c>
      <c r="K2141">
        <v>3</v>
      </c>
      <c r="L2141">
        <v>6</v>
      </c>
      <c r="M2141">
        <v>4</v>
      </c>
      <c r="N2141">
        <v>1</v>
      </c>
      <c r="O2141">
        <v>9</v>
      </c>
      <c r="P2141">
        <v>1</v>
      </c>
      <c r="Q2141">
        <v>1</v>
      </c>
      <c r="R2141">
        <v>1</v>
      </c>
      <c r="S2141">
        <v>2</v>
      </c>
      <c r="T2141">
        <v>7</v>
      </c>
      <c r="U2141">
        <v>0</v>
      </c>
      <c r="V2141">
        <v>0</v>
      </c>
      <c r="W2141">
        <v>0</v>
      </c>
      <c r="X2141">
        <v>0</v>
      </c>
      <c r="Y2141">
        <v>0</v>
      </c>
      <c r="Z2141">
        <v>0</v>
      </c>
      <c r="AA2141">
        <v>3</v>
      </c>
      <c r="AB2141">
        <v>11</v>
      </c>
      <c r="AC2141">
        <v>0</v>
      </c>
    </row>
    <row r="2142" spans="1:29" ht="16.5" x14ac:dyDescent="0.3">
      <c r="A2142">
        <v>2948</v>
      </c>
      <c r="B2142">
        <v>1954</v>
      </c>
      <c r="C2142" t="s">
        <v>34</v>
      </c>
      <c r="D2142" t="s">
        <v>35</v>
      </c>
      <c r="E2142">
        <v>62637</v>
      </c>
      <c r="F2142">
        <v>0</v>
      </c>
      <c r="G2142">
        <v>1</v>
      </c>
      <c r="H2142" s="1">
        <v>41699</v>
      </c>
      <c r="I2142">
        <v>76</v>
      </c>
      <c r="J2142">
        <v>104</v>
      </c>
      <c r="K2142">
        <v>12</v>
      </c>
      <c r="L2142">
        <v>48</v>
      </c>
      <c r="M2142">
        <v>4</v>
      </c>
      <c r="N2142">
        <v>12</v>
      </c>
      <c r="O2142">
        <v>5</v>
      </c>
      <c r="P2142">
        <v>1</v>
      </c>
      <c r="Q2142">
        <v>2</v>
      </c>
      <c r="R2142">
        <v>2</v>
      </c>
      <c r="S2142">
        <v>5</v>
      </c>
      <c r="T2142">
        <v>2</v>
      </c>
      <c r="U2142">
        <v>0</v>
      </c>
      <c r="V2142">
        <v>0</v>
      </c>
      <c r="W2142">
        <v>0</v>
      </c>
      <c r="X2142">
        <v>0</v>
      </c>
      <c r="Y2142">
        <v>0</v>
      </c>
      <c r="Z2142">
        <v>0</v>
      </c>
      <c r="AA2142">
        <v>3</v>
      </c>
      <c r="AB2142">
        <v>11</v>
      </c>
      <c r="AC2142">
        <v>0</v>
      </c>
    </row>
    <row r="2143" spans="1:29" ht="16.5" x14ac:dyDescent="0.3">
      <c r="A2143">
        <v>2715</v>
      </c>
      <c r="B2143">
        <v>1966</v>
      </c>
      <c r="C2143" t="s">
        <v>34</v>
      </c>
      <c r="D2143" t="s">
        <v>35</v>
      </c>
      <c r="E2143">
        <v>29435</v>
      </c>
      <c r="F2143">
        <v>1</v>
      </c>
      <c r="G2143">
        <v>1</v>
      </c>
      <c r="H2143" s="1">
        <v>41127</v>
      </c>
      <c r="I2143">
        <v>11</v>
      </c>
      <c r="J2143">
        <v>70</v>
      </c>
      <c r="K2143">
        <v>3</v>
      </c>
      <c r="L2143">
        <v>37</v>
      </c>
      <c r="M2143">
        <v>4</v>
      </c>
      <c r="N2143">
        <v>2</v>
      </c>
      <c r="O2143">
        <v>64</v>
      </c>
      <c r="P2143">
        <v>4</v>
      </c>
      <c r="Q2143">
        <v>3</v>
      </c>
      <c r="R2143">
        <v>2</v>
      </c>
      <c r="S2143">
        <v>2</v>
      </c>
      <c r="T2143">
        <v>9</v>
      </c>
      <c r="U2143">
        <v>0</v>
      </c>
      <c r="V2143">
        <v>0</v>
      </c>
      <c r="W2143">
        <v>0</v>
      </c>
      <c r="X2143">
        <v>0</v>
      </c>
      <c r="Y2143">
        <v>0</v>
      </c>
      <c r="Z2143">
        <v>0</v>
      </c>
      <c r="AA2143">
        <v>3</v>
      </c>
      <c r="AB2143">
        <v>11</v>
      </c>
      <c r="AC2143">
        <v>1</v>
      </c>
    </row>
    <row r="2144" spans="1:29" ht="16.5" x14ac:dyDescent="0.3">
      <c r="A2144">
        <v>10432</v>
      </c>
      <c r="B2144">
        <v>1974</v>
      </c>
      <c r="C2144" t="s">
        <v>29</v>
      </c>
      <c r="D2144" t="s">
        <v>35</v>
      </c>
      <c r="E2144">
        <v>19346</v>
      </c>
      <c r="F2144">
        <v>1</v>
      </c>
      <c r="G2144">
        <v>0</v>
      </c>
      <c r="H2144" s="1">
        <v>41669</v>
      </c>
      <c r="I2144">
        <v>26</v>
      </c>
      <c r="J2144">
        <v>2</v>
      </c>
      <c r="K2144">
        <v>0</v>
      </c>
      <c r="L2144">
        <v>9</v>
      </c>
      <c r="M2144">
        <v>3</v>
      </c>
      <c r="N2144">
        <v>6</v>
      </c>
      <c r="O2144">
        <v>2</v>
      </c>
      <c r="P2144">
        <v>1</v>
      </c>
      <c r="Q2144">
        <v>1</v>
      </c>
      <c r="R2144">
        <v>0</v>
      </c>
      <c r="S2144">
        <v>3</v>
      </c>
      <c r="T2144">
        <v>8</v>
      </c>
      <c r="U2144">
        <v>0</v>
      </c>
      <c r="V2144">
        <v>0</v>
      </c>
      <c r="W2144">
        <v>0</v>
      </c>
      <c r="X2144">
        <v>0</v>
      </c>
      <c r="Y2144">
        <v>0</v>
      </c>
      <c r="Z2144">
        <v>0</v>
      </c>
      <c r="AA2144">
        <v>3</v>
      </c>
      <c r="AB2144">
        <v>11</v>
      </c>
      <c r="AC2144">
        <v>0</v>
      </c>
    </row>
    <row r="2145" spans="1:29" ht="16.5" x14ac:dyDescent="0.3">
      <c r="A2145">
        <v>9216</v>
      </c>
      <c r="B2145">
        <v>1971</v>
      </c>
      <c r="C2145" t="s">
        <v>29</v>
      </c>
      <c r="D2145" t="s">
        <v>33</v>
      </c>
      <c r="E2145">
        <v>35788</v>
      </c>
      <c r="F2145">
        <v>1</v>
      </c>
      <c r="G2145">
        <v>1</v>
      </c>
      <c r="H2145" s="1">
        <v>41662</v>
      </c>
      <c r="I2145">
        <v>34</v>
      </c>
      <c r="J2145">
        <v>23</v>
      </c>
      <c r="K2145">
        <v>2</v>
      </c>
      <c r="L2145">
        <v>11</v>
      </c>
      <c r="M2145">
        <v>3</v>
      </c>
      <c r="N2145">
        <v>1</v>
      </c>
      <c r="O2145">
        <v>4</v>
      </c>
      <c r="P2145">
        <v>2</v>
      </c>
      <c r="Q2145">
        <v>2</v>
      </c>
      <c r="R2145">
        <v>0</v>
      </c>
      <c r="S2145">
        <v>3</v>
      </c>
      <c r="T2145">
        <v>6</v>
      </c>
      <c r="U2145">
        <v>0</v>
      </c>
      <c r="V2145">
        <v>0</v>
      </c>
      <c r="W2145">
        <v>0</v>
      </c>
      <c r="X2145">
        <v>0</v>
      </c>
      <c r="Y2145">
        <v>0</v>
      </c>
      <c r="Z2145">
        <v>0</v>
      </c>
      <c r="AA2145">
        <v>3</v>
      </c>
      <c r="AB2145">
        <v>11</v>
      </c>
      <c r="AC2145">
        <v>0</v>
      </c>
    </row>
    <row r="2146" spans="1:29" ht="16.5" x14ac:dyDescent="0.3">
      <c r="A2146">
        <v>7124</v>
      </c>
      <c r="B2146">
        <v>1968</v>
      </c>
      <c r="C2146" t="s">
        <v>29</v>
      </c>
      <c r="D2146" t="s">
        <v>35</v>
      </c>
      <c r="E2146">
        <v>36997</v>
      </c>
      <c r="F2146">
        <v>1</v>
      </c>
      <c r="G2146">
        <v>1</v>
      </c>
      <c r="H2146" s="1">
        <v>41306</v>
      </c>
      <c r="I2146">
        <v>72</v>
      </c>
      <c r="J2146">
        <v>43</v>
      </c>
      <c r="K2146">
        <v>4</v>
      </c>
      <c r="L2146">
        <v>12</v>
      </c>
      <c r="M2146">
        <v>8</v>
      </c>
      <c r="N2146">
        <v>0</v>
      </c>
      <c r="O2146">
        <v>27</v>
      </c>
      <c r="P2146">
        <v>5</v>
      </c>
      <c r="Q2146">
        <v>2</v>
      </c>
      <c r="R2146">
        <v>1</v>
      </c>
      <c r="S2146">
        <v>4</v>
      </c>
      <c r="T2146">
        <v>5</v>
      </c>
      <c r="U2146">
        <v>0</v>
      </c>
      <c r="V2146">
        <v>0</v>
      </c>
      <c r="W2146">
        <v>0</v>
      </c>
      <c r="X2146">
        <v>0</v>
      </c>
      <c r="Y2146">
        <v>0</v>
      </c>
      <c r="Z2146">
        <v>0</v>
      </c>
      <c r="AA2146">
        <v>3</v>
      </c>
      <c r="AB2146">
        <v>11</v>
      </c>
      <c r="AC2146">
        <v>0</v>
      </c>
    </row>
    <row r="2147" spans="1:29" ht="16.5" x14ac:dyDescent="0.3">
      <c r="A2147">
        <v>9727</v>
      </c>
      <c r="B2147">
        <v>1957</v>
      </c>
      <c r="C2147" t="s">
        <v>29</v>
      </c>
      <c r="D2147" t="s">
        <v>33</v>
      </c>
      <c r="E2147">
        <v>23539</v>
      </c>
      <c r="F2147">
        <v>0</v>
      </c>
      <c r="G2147">
        <v>0</v>
      </c>
      <c r="H2147" s="1">
        <v>41698</v>
      </c>
      <c r="I2147">
        <v>13</v>
      </c>
      <c r="J2147">
        <v>4</v>
      </c>
      <c r="K2147">
        <v>24</v>
      </c>
      <c r="L2147">
        <v>11</v>
      </c>
      <c r="M2147">
        <v>16</v>
      </c>
      <c r="N2147">
        <v>1</v>
      </c>
      <c r="O2147">
        <v>25</v>
      </c>
      <c r="P2147">
        <v>1</v>
      </c>
      <c r="Q2147">
        <v>2</v>
      </c>
      <c r="R2147">
        <v>0</v>
      </c>
      <c r="S2147">
        <v>4</v>
      </c>
      <c r="T2147">
        <v>6</v>
      </c>
      <c r="U2147">
        <v>0</v>
      </c>
      <c r="V2147">
        <v>0</v>
      </c>
      <c r="W2147">
        <v>0</v>
      </c>
      <c r="X2147">
        <v>0</v>
      </c>
      <c r="Y2147">
        <v>0</v>
      </c>
      <c r="Z2147">
        <v>0</v>
      </c>
      <c r="AA2147">
        <v>3</v>
      </c>
      <c r="AB2147">
        <v>11</v>
      </c>
      <c r="AC2147">
        <v>0</v>
      </c>
    </row>
    <row r="2148" spans="1:29" ht="16.5" x14ac:dyDescent="0.3">
      <c r="A2148">
        <v>5136</v>
      </c>
      <c r="B2148">
        <v>1973</v>
      </c>
      <c r="C2148" t="s">
        <v>29</v>
      </c>
      <c r="D2148" t="s">
        <v>30</v>
      </c>
      <c r="E2148">
        <v>65333</v>
      </c>
      <c r="F2148">
        <v>0</v>
      </c>
      <c r="G2148">
        <v>1</v>
      </c>
      <c r="H2148" s="1">
        <v>41656</v>
      </c>
      <c r="I2148">
        <v>58</v>
      </c>
      <c r="J2148">
        <v>654</v>
      </c>
      <c r="K2148">
        <v>7</v>
      </c>
      <c r="L2148">
        <v>92</v>
      </c>
      <c r="M2148">
        <v>0</v>
      </c>
      <c r="N2148">
        <v>15</v>
      </c>
      <c r="O2148">
        <v>30</v>
      </c>
      <c r="P2148">
        <v>7</v>
      </c>
      <c r="Q2148">
        <v>9</v>
      </c>
      <c r="R2148">
        <v>4</v>
      </c>
      <c r="S2148">
        <v>8</v>
      </c>
      <c r="T2148">
        <v>6</v>
      </c>
      <c r="U2148">
        <v>0</v>
      </c>
      <c r="V2148">
        <v>1</v>
      </c>
      <c r="W2148">
        <v>1</v>
      </c>
      <c r="X2148">
        <v>0</v>
      </c>
      <c r="Y2148">
        <v>0</v>
      </c>
      <c r="Z2148">
        <v>0</v>
      </c>
      <c r="AA2148">
        <v>3</v>
      </c>
      <c r="AB2148">
        <v>11</v>
      </c>
      <c r="AC2148">
        <v>0</v>
      </c>
    </row>
    <row r="2149" spans="1:29" ht="16.5" x14ac:dyDescent="0.3">
      <c r="A2149">
        <v>9790</v>
      </c>
      <c r="B2149">
        <v>1957</v>
      </c>
      <c r="C2149" t="s">
        <v>29</v>
      </c>
      <c r="D2149" t="s">
        <v>30</v>
      </c>
      <c r="E2149">
        <v>78499</v>
      </c>
      <c r="F2149">
        <v>0</v>
      </c>
      <c r="G2149">
        <v>0</v>
      </c>
      <c r="H2149" s="1">
        <v>41601</v>
      </c>
      <c r="I2149">
        <v>12</v>
      </c>
      <c r="J2149">
        <v>912</v>
      </c>
      <c r="K2149">
        <v>72</v>
      </c>
      <c r="L2149">
        <v>170</v>
      </c>
      <c r="M2149">
        <v>47</v>
      </c>
      <c r="N2149">
        <v>36</v>
      </c>
      <c r="O2149">
        <v>97</v>
      </c>
      <c r="P2149">
        <v>1</v>
      </c>
      <c r="Q2149">
        <v>11</v>
      </c>
      <c r="R2149">
        <v>3</v>
      </c>
      <c r="S2149">
        <v>4</v>
      </c>
      <c r="T2149">
        <v>4</v>
      </c>
      <c r="U2149">
        <v>0</v>
      </c>
      <c r="V2149">
        <v>0</v>
      </c>
      <c r="W2149">
        <v>1</v>
      </c>
      <c r="X2149">
        <v>0</v>
      </c>
      <c r="Y2149">
        <v>0</v>
      </c>
      <c r="Z2149">
        <v>0</v>
      </c>
      <c r="AA2149">
        <v>3</v>
      </c>
      <c r="AB2149">
        <v>11</v>
      </c>
      <c r="AC2149">
        <v>1</v>
      </c>
    </row>
    <row r="2150" spans="1:29" ht="16.5" x14ac:dyDescent="0.3">
      <c r="A2150">
        <v>1818</v>
      </c>
      <c r="B2150">
        <v>1971</v>
      </c>
      <c r="C2150" t="s">
        <v>32</v>
      </c>
      <c r="D2150" t="s">
        <v>31</v>
      </c>
      <c r="E2150">
        <v>29732</v>
      </c>
      <c r="F2150">
        <v>1</v>
      </c>
      <c r="G2150">
        <v>0</v>
      </c>
      <c r="H2150" s="1">
        <v>41723</v>
      </c>
      <c r="I2150">
        <v>23</v>
      </c>
      <c r="J2150">
        <v>25</v>
      </c>
      <c r="K2150">
        <v>0</v>
      </c>
      <c r="L2150">
        <v>8</v>
      </c>
      <c r="M2150">
        <v>0</v>
      </c>
      <c r="N2150">
        <v>1</v>
      </c>
      <c r="O2150">
        <v>4</v>
      </c>
      <c r="P2150">
        <v>1</v>
      </c>
      <c r="Q2150">
        <v>2</v>
      </c>
      <c r="R2150">
        <v>0</v>
      </c>
      <c r="S2150">
        <v>2</v>
      </c>
      <c r="T2150">
        <v>9</v>
      </c>
      <c r="U2150">
        <v>0</v>
      </c>
      <c r="V2150">
        <v>0</v>
      </c>
      <c r="W2150">
        <v>0</v>
      </c>
      <c r="X2150">
        <v>0</v>
      </c>
      <c r="Y2150">
        <v>0</v>
      </c>
      <c r="Z2150">
        <v>0</v>
      </c>
      <c r="AA2150">
        <v>3</v>
      </c>
      <c r="AB2150">
        <v>11</v>
      </c>
      <c r="AC2150">
        <v>0</v>
      </c>
    </row>
    <row r="2151" spans="1:29" ht="16.5" x14ac:dyDescent="0.3">
      <c r="A2151">
        <v>1100</v>
      </c>
      <c r="B2151">
        <v>1960</v>
      </c>
      <c r="C2151" t="s">
        <v>34</v>
      </c>
      <c r="D2151" t="s">
        <v>31</v>
      </c>
      <c r="E2151">
        <v>41275</v>
      </c>
      <c r="F2151">
        <v>1</v>
      </c>
      <c r="G2151">
        <v>2</v>
      </c>
      <c r="H2151" s="1">
        <v>41722</v>
      </c>
      <c r="I2151">
        <v>33</v>
      </c>
      <c r="J2151">
        <v>24</v>
      </c>
      <c r="K2151">
        <v>4</v>
      </c>
      <c r="L2151">
        <v>22</v>
      </c>
      <c r="M2151">
        <v>0</v>
      </c>
      <c r="N2151">
        <v>2</v>
      </c>
      <c r="O2151">
        <v>9</v>
      </c>
      <c r="P2151">
        <v>4</v>
      </c>
      <c r="Q2151">
        <v>3</v>
      </c>
      <c r="R2151">
        <v>1</v>
      </c>
      <c r="S2151">
        <v>3</v>
      </c>
      <c r="T2151">
        <v>5</v>
      </c>
      <c r="U2151">
        <v>0</v>
      </c>
      <c r="V2151">
        <v>0</v>
      </c>
      <c r="W2151">
        <v>0</v>
      </c>
      <c r="X2151">
        <v>0</v>
      </c>
      <c r="Y2151">
        <v>0</v>
      </c>
      <c r="Z2151">
        <v>0</v>
      </c>
      <c r="AA2151">
        <v>3</v>
      </c>
      <c r="AB2151">
        <v>11</v>
      </c>
      <c r="AC2151">
        <v>0</v>
      </c>
    </row>
    <row r="2152" spans="1:29" ht="16.5" x14ac:dyDescent="0.3">
      <c r="A2152">
        <v>7873</v>
      </c>
      <c r="B2152">
        <v>1973</v>
      </c>
      <c r="C2152" t="s">
        <v>32</v>
      </c>
      <c r="D2152" t="s">
        <v>31</v>
      </c>
      <c r="E2152">
        <v>63516</v>
      </c>
      <c r="F2152">
        <v>1</v>
      </c>
      <c r="G2152">
        <v>1</v>
      </c>
      <c r="H2152" s="1">
        <v>41461</v>
      </c>
      <c r="I2152">
        <v>30</v>
      </c>
      <c r="J2152">
        <v>141</v>
      </c>
      <c r="K2152">
        <v>11</v>
      </c>
      <c r="L2152">
        <v>114</v>
      </c>
      <c r="M2152">
        <v>15</v>
      </c>
      <c r="N2152">
        <v>14</v>
      </c>
      <c r="O2152">
        <v>5</v>
      </c>
      <c r="P2152">
        <v>4</v>
      </c>
      <c r="Q2152">
        <v>4</v>
      </c>
      <c r="R2152">
        <v>1</v>
      </c>
      <c r="S2152">
        <v>7</v>
      </c>
      <c r="T2152">
        <v>5</v>
      </c>
      <c r="U2152">
        <v>0</v>
      </c>
      <c r="V2152">
        <v>0</v>
      </c>
      <c r="W2152">
        <v>0</v>
      </c>
      <c r="X2152">
        <v>0</v>
      </c>
      <c r="Y2152">
        <v>0</v>
      </c>
      <c r="Z2152">
        <v>0</v>
      </c>
      <c r="AA2152">
        <v>3</v>
      </c>
      <c r="AB2152">
        <v>11</v>
      </c>
      <c r="AC2152">
        <v>0</v>
      </c>
    </row>
    <row r="2153" spans="1:29" ht="16.5" x14ac:dyDescent="0.3">
      <c r="A2153">
        <v>10609</v>
      </c>
      <c r="B2153">
        <v>1962</v>
      </c>
      <c r="C2153" t="s">
        <v>32</v>
      </c>
      <c r="D2153" t="s">
        <v>33</v>
      </c>
      <c r="E2153">
        <v>42769</v>
      </c>
      <c r="F2153">
        <v>0</v>
      </c>
      <c r="G2153">
        <v>1</v>
      </c>
      <c r="H2153" s="1">
        <v>41559</v>
      </c>
      <c r="I2153">
        <v>15</v>
      </c>
      <c r="J2153">
        <v>71</v>
      </c>
      <c r="K2153">
        <v>0</v>
      </c>
      <c r="L2153">
        <v>13</v>
      </c>
      <c r="M2153">
        <v>3</v>
      </c>
      <c r="N2153">
        <v>1</v>
      </c>
      <c r="O2153">
        <v>0</v>
      </c>
      <c r="P2153">
        <v>2</v>
      </c>
      <c r="Q2153">
        <v>1</v>
      </c>
      <c r="R2153">
        <v>1</v>
      </c>
      <c r="S2153">
        <v>4</v>
      </c>
      <c r="T2153">
        <v>4</v>
      </c>
      <c r="U2153">
        <v>0</v>
      </c>
      <c r="V2153">
        <v>0</v>
      </c>
      <c r="W2153">
        <v>0</v>
      </c>
      <c r="X2153">
        <v>0</v>
      </c>
      <c r="Y2153">
        <v>0</v>
      </c>
      <c r="Z2153">
        <v>0</v>
      </c>
      <c r="AA2153">
        <v>3</v>
      </c>
      <c r="AB2153">
        <v>11</v>
      </c>
      <c r="AC2153">
        <v>0</v>
      </c>
    </row>
    <row r="2154" spans="1:29" ht="16.5" x14ac:dyDescent="0.3">
      <c r="A2154">
        <v>6950</v>
      </c>
      <c r="B2154">
        <v>1958</v>
      </c>
      <c r="C2154" t="s">
        <v>34</v>
      </c>
      <c r="D2154" t="s">
        <v>33</v>
      </c>
      <c r="E2154">
        <v>49572</v>
      </c>
      <c r="F2154">
        <v>1</v>
      </c>
      <c r="G2154">
        <v>1</v>
      </c>
      <c r="H2154" s="1">
        <v>41623</v>
      </c>
      <c r="I2154">
        <v>25</v>
      </c>
      <c r="J2154">
        <v>35</v>
      </c>
      <c r="K2154">
        <v>1</v>
      </c>
      <c r="L2154">
        <v>16</v>
      </c>
      <c r="M2154">
        <v>0</v>
      </c>
      <c r="N2154">
        <v>1</v>
      </c>
      <c r="O2154">
        <v>1</v>
      </c>
      <c r="P2154">
        <v>2</v>
      </c>
      <c r="Q2154">
        <v>2</v>
      </c>
      <c r="R2154">
        <v>0</v>
      </c>
      <c r="S2154">
        <v>3</v>
      </c>
      <c r="T2154">
        <v>7</v>
      </c>
      <c r="U2154">
        <v>0</v>
      </c>
      <c r="V2154">
        <v>0</v>
      </c>
      <c r="W2154">
        <v>0</v>
      </c>
      <c r="X2154">
        <v>0</v>
      </c>
      <c r="Y2154">
        <v>0</v>
      </c>
      <c r="Z2154">
        <v>0</v>
      </c>
      <c r="AA2154">
        <v>3</v>
      </c>
      <c r="AB2154">
        <v>11</v>
      </c>
      <c r="AC2154">
        <v>0</v>
      </c>
    </row>
    <row r="2155" spans="1:29" ht="16.5" x14ac:dyDescent="0.3">
      <c r="A2155">
        <v>7233</v>
      </c>
      <c r="B2155">
        <v>1972</v>
      </c>
      <c r="C2155" t="s">
        <v>29</v>
      </c>
      <c r="D2155" t="s">
        <v>33</v>
      </c>
      <c r="E2155">
        <v>69209</v>
      </c>
      <c r="F2155">
        <v>0</v>
      </c>
      <c r="G2155">
        <v>0</v>
      </c>
      <c r="H2155" s="1">
        <v>41169</v>
      </c>
      <c r="I2155">
        <v>4</v>
      </c>
      <c r="J2155">
        <v>496</v>
      </c>
      <c r="K2155">
        <v>32</v>
      </c>
      <c r="L2155">
        <v>849</v>
      </c>
      <c r="M2155">
        <v>229</v>
      </c>
      <c r="N2155">
        <v>48</v>
      </c>
      <c r="O2155">
        <v>128</v>
      </c>
      <c r="P2155">
        <v>2</v>
      </c>
      <c r="Q2155">
        <v>5</v>
      </c>
      <c r="R2155">
        <v>3</v>
      </c>
      <c r="S2155">
        <v>6</v>
      </c>
      <c r="T2155">
        <v>4</v>
      </c>
      <c r="U2155">
        <v>0</v>
      </c>
      <c r="V2155">
        <v>0</v>
      </c>
      <c r="W2155">
        <v>0</v>
      </c>
      <c r="X2155">
        <v>1</v>
      </c>
      <c r="Y2155">
        <v>0</v>
      </c>
      <c r="Z2155">
        <v>0</v>
      </c>
      <c r="AA2155">
        <v>3</v>
      </c>
      <c r="AB2155">
        <v>11</v>
      </c>
      <c r="AC2155">
        <v>0</v>
      </c>
    </row>
    <row r="2156" spans="1:29" ht="16.5" x14ac:dyDescent="0.3">
      <c r="A2156">
        <v>9481</v>
      </c>
      <c r="B2156">
        <v>1976</v>
      </c>
      <c r="C2156" t="s">
        <v>29</v>
      </c>
      <c r="D2156" t="s">
        <v>33</v>
      </c>
      <c r="E2156">
        <v>17148</v>
      </c>
      <c r="F2156">
        <v>1</v>
      </c>
      <c r="G2156">
        <v>0</v>
      </c>
      <c r="H2156" s="1">
        <v>41667</v>
      </c>
      <c r="I2156">
        <v>80</v>
      </c>
      <c r="J2156">
        <v>9</v>
      </c>
      <c r="K2156">
        <v>9</v>
      </c>
      <c r="L2156">
        <v>11</v>
      </c>
      <c r="M2156">
        <v>13</v>
      </c>
      <c r="N2156">
        <v>10</v>
      </c>
      <c r="O2156">
        <v>16</v>
      </c>
      <c r="P2156">
        <v>4</v>
      </c>
      <c r="Q2156">
        <v>3</v>
      </c>
      <c r="R2156">
        <v>1</v>
      </c>
      <c r="S2156">
        <v>3</v>
      </c>
      <c r="T2156">
        <v>8</v>
      </c>
      <c r="U2156">
        <v>0</v>
      </c>
      <c r="V2156">
        <v>0</v>
      </c>
      <c r="W2156">
        <v>0</v>
      </c>
      <c r="X2156">
        <v>0</v>
      </c>
      <c r="Y2156">
        <v>0</v>
      </c>
      <c r="Z2156">
        <v>0</v>
      </c>
      <c r="AA2156">
        <v>3</v>
      </c>
      <c r="AB2156">
        <v>11</v>
      </c>
      <c r="AC2156">
        <v>0</v>
      </c>
    </row>
    <row r="2157" spans="1:29" ht="16.5" x14ac:dyDescent="0.3">
      <c r="A2157">
        <v>7699</v>
      </c>
      <c r="B2157">
        <v>1969</v>
      </c>
      <c r="C2157" t="s">
        <v>29</v>
      </c>
      <c r="D2157" t="s">
        <v>38</v>
      </c>
      <c r="E2157">
        <v>40590</v>
      </c>
      <c r="F2157">
        <v>1</v>
      </c>
      <c r="G2157">
        <v>1</v>
      </c>
      <c r="H2157" s="1">
        <v>41549</v>
      </c>
      <c r="I2157">
        <v>30</v>
      </c>
      <c r="J2157">
        <v>154</v>
      </c>
      <c r="K2157">
        <v>0</v>
      </c>
      <c r="L2157">
        <v>50</v>
      </c>
      <c r="M2157">
        <v>6</v>
      </c>
      <c r="N2157">
        <v>11</v>
      </c>
      <c r="O2157">
        <v>37</v>
      </c>
      <c r="P2157">
        <v>5</v>
      </c>
      <c r="Q2157">
        <v>3</v>
      </c>
      <c r="R2157">
        <v>4</v>
      </c>
      <c r="S2157">
        <v>3</v>
      </c>
      <c r="T2157">
        <v>6</v>
      </c>
      <c r="U2157">
        <v>1</v>
      </c>
      <c r="V2157">
        <v>0</v>
      </c>
      <c r="W2157">
        <v>0</v>
      </c>
      <c r="X2157">
        <v>0</v>
      </c>
      <c r="Y2157">
        <v>0</v>
      </c>
      <c r="Z2157">
        <v>0</v>
      </c>
      <c r="AA2157">
        <v>3</v>
      </c>
      <c r="AB2157">
        <v>11</v>
      </c>
      <c r="AC2157">
        <v>0</v>
      </c>
    </row>
    <row r="2158" spans="1:29" ht="16.5" x14ac:dyDescent="0.3">
      <c r="A2158">
        <v>2711</v>
      </c>
      <c r="B2158">
        <v>1976</v>
      </c>
      <c r="C2158" t="s">
        <v>34</v>
      </c>
      <c r="D2158" t="s">
        <v>31</v>
      </c>
      <c r="E2158">
        <v>30560</v>
      </c>
      <c r="F2158">
        <v>1</v>
      </c>
      <c r="G2158">
        <v>0</v>
      </c>
      <c r="H2158" s="1">
        <v>41452</v>
      </c>
      <c r="I2158">
        <v>6</v>
      </c>
      <c r="J2158">
        <v>9</v>
      </c>
      <c r="K2158">
        <v>1</v>
      </c>
      <c r="L2158">
        <v>5</v>
      </c>
      <c r="M2158">
        <v>4</v>
      </c>
      <c r="N2158">
        <v>5</v>
      </c>
      <c r="O2158">
        <v>7</v>
      </c>
      <c r="P2158">
        <v>1</v>
      </c>
      <c r="Q2158">
        <v>1</v>
      </c>
      <c r="R2158">
        <v>0</v>
      </c>
      <c r="S2158">
        <v>3</v>
      </c>
      <c r="T2158">
        <v>7</v>
      </c>
      <c r="U2158">
        <v>0</v>
      </c>
      <c r="V2158">
        <v>0</v>
      </c>
      <c r="W2158">
        <v>0</v>
      </c>
      <c r="X2158">
        <v>0</v>
      </c>
      <c r="Y2158">
        <v>0</v>
      </c>
      <c r="Z2158">
        <v>0</v>
      </c>
      <c r="AA2158">
        <v>3</v>
      </c>
      <c r="AB2158">
        <v>11</v>
      </c>
      <c r="AC2158">
        <v>0</v>
      </c>
    </row>
    <row r="2159" spans="1:29" ht="16.5" x14ac:dyDescent="0.3">
      <c r="A2159">
        <v>8933</v>
      </c>
      <c r="B2159">
        <v>1983</v>
      </c>
      <c r="C2159" t="s">
        <v>37</v>
      </c>
      <c r="D2159" t="s">
        <v>33</v>
      </c>
      <c r="E2159">
        <v>32146</v>
      </c>
      <c r="F2159">
        <v>1</v>
      </c>
      <c r="G2159">
        <v>0</v>
      </c>
      <c r="H2159" s="1">
        <v>41771</v>
      </c>
      <c r="I2159">
        <v>16</v>
      </c>
      <c r="J2159">
        <v>26</v>
      </c>
      <c r="K2159">
        <v>3</v>
      </c>
      <c r="L2159">
        <v>23</v>
      </c>
      <c r="M2159">
        <v>4</v>
      </c>
      <c r="N2159">
        <v>7</v>
      </c>
      <c r="O2159">
        <v>3</v>
      </c>
      <c r="P2159">
        <v>2</v>
      </c>
      <c r="Q2159">
        <v>2</v>
      </c>
      <c r="R2159">
        <v>0</v>
      </c>
      <c r="S2159">
        <v>4</v>
      </c>
      <c r="T2159">
        <v>6</v>
      </c>
      <c r="U2159">
        <v>0</v>
      </c>
      <c r="V2159">
        <v>0</v>
      </c>
      <c r="W2159">
        <v>0</v>
      </c>
      <c r="X2159">
        <v>0</v>
      </c>
      <c r="Y2159">
        <v>0</v>
      </c>
      <c r="Z2159">
        <v>0</v>
      </c>
      <c r="AA2159">
        <v>3</v>
      </c>
      <c r="AB2159">
        <v>11</v>
      </c>
      <c r="AC2159">
        <v>0</v>
      </c>
    </row>
    <row r="2160" spans="1:29" ht="16.5" x14ac:dyDescent="0.3">
      <c r="A2160">
        <v>8726</v>
      </c>
      <c r="B2160">
        <v>1964</v>
      </c>
      <c r="C2160" t="s">
        <v>37</v>
      </c>
      <c r="D2160" t="s">
        <v>35</v>
      </c>
      <c r="E2160">
        <v>41713</v>
      </c>
      <c r="F2160">
        <v>1</v>
      </c>
      <c r="G2160">
        <v>1</v>
      </c>
      <c r="H2160" s="1">
        <v>41758</v>
      </c>
      <c r="I2160">
        <v>57</v>
      </c>
      <c r="J2160">
        <v>77</v>
      </c>
      <c r="K2160">
        <v>8</v>
      </c>
      <c r="L2160">
        <v>44</v>
      </c>
      <c r="M2160">
        <v>10</v>
      </c>
      <c r="N2160">
        <v>10</v>
      </c>
      <c r="O2160">
        <v>25</v>
      </c>
      <c r="P2160">
        <v>5</v>
      </c>
      <c r="Q2160">
        <v>3</v>
      </c>
      <c r="R2160">
        <v>1</v>
      </c>
      <c r="S2160">
        <v>4</v>
      </c>
      <c r="T2160">
        <v>6</v>
      </c>
      <c r="U2160">
        <v>0</v>
      </c>
      <c r="V2160">
        <v>0</v>
      </c>
      <c r="W2160">
        <v>0</v>
      </c>
      <c r="X2160">
        <v>0</v>
      </c>
      <c r="Y2160">
        <v>0</v>
      </c>
      <c r="Z2160">
        <v>0</v>
      </c>
      <c r="AA2160">
        <v>3</v>
      </c>
      <c r="AB2160">
        <v>11</v>
      </c>
      <c r="AC2160">
        <v>0</v>
      </c>
    </row>
    <row r="2161" spans="1:29" ht="16.5" x14ac:dyDescent="0.3">
      <c r="A2161">
        <v>1515</v>
      </c>
      <c r="B2161">
        <v>1975</v>
      </c>
      <c r="C2161" t="s">
        <v>34</v>
      </c>
      <c r="D2161" t="s">
        <v>31</v>
      </c>
      <c r="E2161">
        <v>34176</v>
      </c>
      <c r="F2161">
        <v>0</v>
      </c>
      <c r="G2161">
        <v>1</v>
      </c>
      <c r="H2161" s="1">
        <v>41661</v>
      </c>
      <c r="I2161">
        <v>9</v>
      </c>
      <c r="J2161">
        <v>11</v>
      </c>
      <c r="K2161">
        <v>2</v>
      </c>
      <c r="L2161">
        <v>7</v>
      </c>
      <c r="M2161">
        <v>4</v>
      </c>
      <c r="N2161">
        <v>2</v>
      </c>
      <c r="O2161">
        <v>2</v>
      </c>
      <c r="P2161">
        <v>1</v>
      </c>
      <c r="Q2161">
        <v>1</v>
      </c>
      <c r="R2161">
        <v>0</v>
      </c>
      <c r="S2161">
        <v>3</v>
      </c>
      <c r="T2161">
        <v>3</v>
      </c>
      <c r="U2161">
        <v>0</v>
      </c>
      <c r="V2161">
        <v>0</v>
      </c>
      <c r="W2161">
        <v>0</v>
      </c>
      <c r="X2161">
        <v>0</v>
      </c>
      <c r="Y2161">
        <v>0</v>
      </c>
      <c r="Z2161">
        <v>0</v>
      </c>
      <c r="AA2161">
        <v>3</v>
      </c>
      <c r="AB2161">
        <v>11</v>
      </c>
      <c r="AC2161">
        <v>0</v>
      </c>
    </row>
    <row r="2162" spans="1:29" ht="16.5" x14ac:dyDescent="0.3">
      <c r="A2162">
        <v>5186</v>
      </c>
      <c r="B2162">
        <v>1955</v>
      </c>
      <c r="C2162" t="s">
        <v>32</v>
      </c>
      <c r="D2162" t="s">
        <v>33</v>
      </c>
      <c r="E2162">
        <v>58482</v>
      </c>
      <c r="F2162">
        <v>0</v>
      </c>
      <c r="G2162">
        <v>1</v>
      </c>
      <c r="H2162" s="1">
        <v>41710</v>
      </c>
      <c r="I2162">
        <v>59</v>
      </c>
      <c r="J2162">
        <v>576</v>
      </c>
      <c r="K2162">
        <v>7</v>
      </c>
      <c r="L2162">
        <v>115</v>
      </c>
      <c r="M2162">
        <v>19</v>
      </c>
      <c r="N2162">
        <v>7</v>
      </c>
      <c r="O2162">
        <v>7</v>
      </c>
      <c r="P2162">
        <v>2</v>
      </c>
      <c r="Q2162">
        <v>7</v>
      </c>
      <c r="R2162">
        <v>4</v>
      </c>
      <c r="S2162">
        <v>9</v>
      </c>
      <c r="T2162">
        <v>6</v>
      </c>
      <c r="U2162">
        <v>0</v>
      </c>
      <c r="V2162">
        <v>1</v>
      </c>
      <c r="W2162">
        <v>0</v>
      </c>
      <c r="X2162">
        <v>0</v>
      </c>
      <c r="Y2162">
        <v>0</v>
      </c>
      <c r="Z2162">
        <v>0</v>
      </c>
      <c r="AA2162">
        <v>3</v>
      </c>
      <c r="AB2162">
        <v>11</v>
      </c>
      <c r="AC2162">
        <v>0</v>
      </c>
    </row>
    <row r="2163" spans="1:29" ht="16.5" x14ac:dyDescent="0.3">
      <c r="A2163">
        <v>10157</v>
      </c>
      <c r="B2163">
        <v>1965</v>
      </c>
      <c r="C2163" t="s">
        <v>29</v>
      </c>
      <c r="D2163" t="s">
        <v>30</v>
      </c>
      <c r="E2163">
        <v>59686</v>
      </c>
      <c r="F2163">
        <v>0</v>
      </c>
      <c r="G2163">
        <v>1</v>
      </c>
      <c r="H2163" s="1">
        <v>41664</v>
      </c>
      <c r="I2163">
        <v>78</v>
      </c>
      <c r="J2163">
        <v>89</v>
      </c>
      <c r="K2163">
        <v>15</v>
      </c>
      <c r="L2163">
        <v>89</v>
      </c>
      <c r="M2163">
        <v>34</v>
      </c>
      <c r="N2163">
        <v>42</v>
      </c>
      <c r="O2163">
        <v>5</v>
      </c>
      <c r="P2163">
        <v>1</v>
      </c>
      <c r="Q2163">
        <v>4</v>
      </c>
      <c r="R2163">
        <v>1</v>
      </c>
      <c r="S2163">
        <v>6</v>
      </c>
      <c r="T2163">
        <v>4</v>
      </c>
      <c r="U2163">
        <v>0</v>
      </c>
      <c r="V2163">
        <v>0</v>
      </c>
      <c r="W2163">
        <v>0</v>
      </c>
      <c r="X2163">
        <v>0</v>
      </c>
      <c r="Y2163">
        <v>0</v>
      </c>
      <c r="Z2163">
        <v>0</v>
      </c>
      <c r="AA2163">
        <v>3</v>
      </c>
      <c r="AB2163">
        <v>11</v>
      </c>
      <c r="AC2163">
        <v>0</v>
      </c>
    </row>
    <row r="2164" spans="1:29" ht="16.5" x14ac:dyDescent="0.3">
      <c r="A2164">
        <v>5667</v>
      </c>
      <c r="B2164">
        <v>1964</v>
      </c>
      <c r="C2164" t="s">
        <v>32</v>
      </c>
      <c r="D2164" t="s">
        <v>33</v>
      </c>
      <c r="E2164">
        <v>60896</v>
      </c>
      <c r="F2164">
        <v>0</v>
      </c>
      <c r="G2164">
        <v>1</v>
      </c>
      <c r="H2164" s="1">
        <v>41193</v>
      </c>
      <c r="I2164">
        <v>90</v>
      </c>
      <c r="J2164">
        <v>1013</v>
      </c>
      <c r="K2164">
        <v>30</v>
      </c>
      <c r="L2164">
        <v>399</v>
      </c>
      <c r="M2164">
        <v>60</v>
      </c>
      <c r="N2164">
        <v>46</v>
      </c>
      <c r="O2164">
        <v>153</v>
      </c>
      <c r="P2164">
        <v>3</v>
      </c>
      <c r="Q2164">
        <v>9</v>
      </c>
      <c r="R2164">
        <v>10</v>
      </c>
      <c r="S2164">
        <v>4</v>
      </c>
      <c r="T2164">
        <v>6</v>
      </c>
      <c r="U2164">
        <v>0</v>
      </c>
      <c r="V2164">
        <v>0</v>
      </c>
      <c r="W2164">
        <v>0</v>
      </c>
      <c r="X2164">
        <v>0</v>
      </c>
      <c r="Y2164">
        <v>0</v>
      </c>
      <c r="Z2164">
        <v>0</v>
      </c>
      <c r="AA2164">
        <v>3</v>
      </c>
      <c r="AB2164">
        <v>11</v>
      </c>
      <c r="AC2164">
        <v>1</v>
      </c>
    </row>
    <row r="2165" spans="1:29" ht="16.5" x14ac:dyDescent="0.3">
      <c r="A2165">
        <v>902</v>
      </c>
      <c r="B2165">
        <v>1980</v>
      </c>
      <c r="C2165" t="s">
        <v>29</v>
      </c>
      <c r="D2165" t="s">
        <v>31</v>
      </c>
      <c r="E2165">
        <v>62994</v>
      </c>
      <c r="F2165">
        <v>1</v>
      </c>
      <c r="G2165">
        <v>0</v>
      </c>
      <c r="H2165" s="1">
        <v>41702</v>
      </c>
      <c r="I2165">
        <v>74</v>
      </c>
      <c r="J2165">
        <v>224</v>
      </c>
      <c r="K2165">
        <v>12</v>
      </c>
      <c r="L2165">
        <v>48</v>
      </c>
      <c r="M2165">
        <v>4</v>
      </c>
      <c r="N2165">
        <v>12</v>
      </c>
      <c r="O2165">
        <v>12</v>
      </c>
      <c r="P2165">
        <v>1</v>
      </c>
      <c r="Q2165">
        <v>6</v>
      </c>
      <c r="R2165">
        <v>2</v>
      </c>
      <c r="S2165">
        <v>4</v>
      </c>
      <c r="T2165">
        <v>6</v>
      </c>
      <c r="U2165">
        <v>0</v>
      </c>
      <c r="V2165">
        <v>0</v>
      </c>
      <c r="W2165">
        <v>0</v>
      </c>
      <c r="X2165">
        <v>0</v>
      </c>
      <c r="Y2165">
        <v>0</v>
      </c>
      <c r="Z2165">
        <v>0</v>
      </c>
      <c r="AA2165">
        <v>3</v>
      </c>
      <c r="AB2165">
        <v>11</v>
      </c>
      <c r="AC2165">
        <v>0</v>
      </c>
    </row>
    <row r="2166" spans="1:29" ht="16.5" x14ac:dyDescent="0.3">
      <c r="A2166">
        <v>977</v>
      </c>
      <c r="B2166">
        <v>1957</v>
      </c>
      <c r="C2166" t="s">
        <v>29</v>
      </c>
      <c r="D2166" t="s">
        <v>31</v>
      </c>
      <c r="E2166">
        <v>47320</v>
      </c>
      <c r="F2166">
        <v>0</v>
      </c>
      <c r="G2166">
        <v>1</v>
      </c>
      <c r="H2166" s="1">
        <v>41487</v>
      </c>
      <c r="I2166">
        <v>10</v>
      </c>
      <c r="J2166">
        <v>200</v>
      </c>
      <c r="K2166">
        <v>19</v>
      </c>
      <c r="L2166">
        <v>111</v>
      </c>
      <c r="M2166">
        <v>50</v>
      </c>
      <c r="N2166">
        <v>15</v>
      </c>
      <c r="O2166">
        <v>19</v>
      </c>
      <c r="P2166">
        <v>6</v>
      </c>
      <c r="Q2166">
        <v>5</v>
      </c>
      <c r="R2166">
        <v>1</v>
      </c>
      <c r="S2166">
        <v>8</v>
      </c>
      <c r="T2166">
        <v>6</v>
      </c>
      <c r="U2166">
        <v>0</v>
      </c>
      <c r="V2166">
        <v>0</v>
      </c>
      <c r="W2166">
        <v>0</v>
      </c>
      <c r="X2166">
        <v>0</v>
      </c>
      <c r="Y2166">
        <v>0</v>
      </c>
      <c r="Z2166">
        <v>0</v>
      </c>
      <c r="AA2166">
        <v>3</v>
      </c>
      <c r="AB2166">
        <v>11</v>
      </c>
      <c r="AC2166">
        <v>0</v>
      </c>
    </row>
    <row r="2167" spans="1:29" ht="16.5" x14ac:dyDescent="0.3">
      <c r="A2167">
        <v>7313</v>
      </c>
      <c r="B2167">
        <v>1949</v>
      </c>
      <c r="C2167" t="s">
        <v>37</v>
      </c>
      <c r="D2167" t="s">
        <v>38</v>
      </c>
      <c r="E2167">
        <v>74859</v>
      </c>
      <c r="F2167">
        <v>0</v>
      </c>
      <c r="G2167">
        <v>0</v>
      </c>
      <c r="H2167" s="1">
        <v>41428</v>
      </c>
      <c r="I2167">
        <v>63</v>
      </c>
      <c r="J2167">
        <v>570</v>
      </c>
      <c r="K2167">
        <v>73</v>
      </c>
      <c r="L2167">
        <v>614</v>
      </c>
      <c r="M2167">
        <v>133</v>
      </c>
      <c r="N2167">
        <v>102</v>
      </c>
      <c r="O2167">
        <v>73</v>
      </c>
      <c r="P2167">
        <v>1</v>
      </c>
      <c r="Q2167">
        <v>6</v>
      </c>
      <c r="R2167">
        <v>5</v>
      </c>
      <c r="S2167">
        <v>11</v>
      </c>
      <c r="T2167">
        <v>3</v>
      </c>
      <c r="U2167">
        <v>0</v>
      </c>
      <c r="V2167">
        <v>0</v>
      </c>
      <c r="W2167">
        <v>0</v>
      </c>
      <c r="X2167">
        <v>1</v>
      </c>
      <c r="Y2167">
        <v>0</v>
      </c>
      <c r="Z2167">
        <v>0</v>
      </c>
      <c r="AA2167">
        <v>3</v>
      </c>
      <c r="AB2167">
        <v>11</v>
      </c>
      <c r="AC2167">
        <v>0</v>
      </c>
    </row>
    <row r="2168" spans="1:29" ht="16.5" x14ac:dyDescent="0.3">
      <c r="A2168">
        <v>7600</v>
      </c>
      <c r="B2168">
        <v>1992</v>
      </c>
      <c r="C2168" t="s">
        <v>36</v>
      </c>
      <c r="D2168" t="s">
        <v>30</v>
      </c>
      <c r="E2168">
        <v>15253</v>
      </c>
      <c r="F2168">
        <v>1</v>
      </c>
      <c r="G2168">
        <v>0</v>
      </c>
      <c r="H2168" s="1">
        <v>41575</v>
      </c>
      <c r="I2168">
        <v>13</v>
      </c>
      <c r="J2168">
        <v>1</v>
      </c>
      <c r="K2168">
        <v>3</v>
      </c>
      <c r="L2168">
        <v>3</v>
      </c>
      <c r="M2168">
        <v>8</v>
      </c>
      <c r="N2168">
        <v>1</v>
      </c>
      <c r="O2168">
        <v>13</v>
      </c>
      <c r="P2168">
        <v>2</v>
      </c>
      <c r="Q2168">
        <v>1</v>
      </c>
      <c r="R2168">
        <v>0</v>
      </c>
      <c r="S2168">
        <v>3</v>
      </c>
      <c r="T2168">
        <v>7</v>
      </c>
      <c r="U2168">
        <v>0</v>
      </c>
      <c r="V2168">
        <v>0</v>
      </c>
      <c r="W2168">
        <v>0</v>
      </c>
      <c r="X2168">
        <v>0</v>
      </c>
      <c r="Y2168">
        <v>0</v>
      </c>
      <c r="Z2168">
        <v>0</v>
      </c>
      <c r="AA2168">
        <v>3</v>
      </c>
      <c r="AB2168">
        <v>11</v>
      </c>
      <c r="AC2168">
        <v>0</v>
      </c>
    </row>
    <row r="2169" spans="1:29" ht="16.5" x14ac:dyDescent="0.3">
      <c r="A2169">
        <v>9706</v>
      </c>
      <c r="B2169">
        <v>1974</v>
      </c>
      <c r="C2169" t="s">
        <v>32</v>
      </c>
      <c r="D2169" t="s">
        <v>30</v>
      </c>
      <c r="E2169">
        <v>31560</v>
      </c>
      <c r="F2169">
        <v>1</v>
      </c>
      <c r="G2169">
        <v>0</v>
      </c>
      <c r="H2169" s="1">
        <v>41449</v>
      </c>
      <c r="I2169">
        <v>98</v>
      </c>
      <c r="J2169">
        <v>62</v>
      </c>
      <c r="K2169">
        <v>1</v>
      </c>
      <c r="L2169">
        <v>20</v>
      </c>
      <c r="M2169">
        <v>4</v>
      </c>
      <c r="N2169">
        <v>0</v>
      </c>
      <c r="O2169">
        <v>7</v>
      </c>
      <c r="P2169">
        <v>2</v>
      </c>
      <c r="Q2169">
        <v>2</v>
      </c>
      <c r="R2169">
        <v>1</v>
      </c>
      <c r="S2169">
        <v>3</v>
      </c>
      <c r="T2169">
        <v>8</v>
      </c>
      <c r="U2169">
        <v>0</v>
      </c>
      <c r="V2169">
        <v>0</v>
      </c>
      <c r="W2169">
        <v>0</v>
      </c>
      <c r="X2169">
        <v>0</v>
      </c>
      <c r="Y2169">
        <v>0</v>
      </c>
      <c r="Z2169">
        <v>0</v>
      </c>
      <c r="AA2169">
        <v>3</v>
      </c>
      <c r="AB2169">
        <v>11</v>
      </c>
      <c r="AC2169">
        <v>0</v>
      </c>
    </row>
    <row r="2170" spans="1:29" ht="16.5" x14ac:dyDescent="0.3">
      <c r="A2170">
        <v>2429</v>
      </c>
      <c r="B2170">
        <v>1954</v>
      </c>
      <c r="C2170" t="s">
        <v>29</v>
      </c>
      <c r="D2170" t="s">
        <v>35</v>
      </c>
      <c r="E2170">
        <v>72071</v>
      </c>
      <c r="F2170">
        <v>0</v>
      </c>
      <c r="G2170">
        <v>1</v>
      </c>
      <c r="H2170" s="1">
        <v>41319</v>
      </c>
      <c r="I2170">
        <v>4</v>
      </c>
      <c r="J2170">
        <v>531</v>
      </c>
      <c r="K2170">
        <v>69</v>
      </c>
      <c r="L2170">
        <v>300</v>
      </c>
      <c r="M2170">
        <v>150</v>
      </c>
      <c r="N2170">
        <v>138</v>
      </c>
      <c r="O2170">
        <v>150</v>
      </c>
      <c r="P2170">
        <v>3</v>
      </c>
      <c r="Q2170">
        <v>5</v>
      </c>
      <c r="R2170">
        <v>4</v>
      </c>
      <c r="S2170">
        <v>8</v>
      </c>
      <c r="T2170">
        <v>2</v>
      </c>
      <c r="U2170">
        <v>0</v>
      </c>
      <c r="V2170">
        <v>0</v>
      </c>
      <c r="W2170">
        <v>0</v>
      </c>
      <c r="X2170">
        <v>0</v>
      </c>
      <c r="Y2170">
        <v>0</v>
      </c>
      <c r="Z2170">
        <v>0</v>
      </c>
      <c r="AA2170">
        <v>3</v>
      </c>
      <c r="AB2170">
        <v>11</v>
      </c>
      <c r="AC2170">
        <v>0</v>
      </c>
    </row>
    <row r="2171" spans="1:29" ht="16.5" x14ac:dyDescent="0.3">
      <c r="A2171">
        <v>3520</v>
      </c>
      <c r="B2171">
        <v>1990</v>
      </c>
      <c r="C2171" t="s">
        <v>34</v>
      </c>
      <c r="D2171" t="s">
        <v>30</v>
      </c>
      <c r="E2171">
        <v>91172</v>
      </c>
      <c r="F2171">
        <v>0</v>
      </c>
      <c r="G2171">
        <v>0</v>
      </c>
      <c r="H2171" s="1">
        <v>41360</v>
      </c>
      <c r="I2171">
        <v>94</v>
      </c>
      <c r="J2171">
        <v>162</v>
      </c>
      <c r="K2171">
        <v>28</v>
      </c>
      <c r="L2171">
        <v>818</v>
      </c>
      <c r="M2171">
        <v>0</v>
      </c>
      <c r="N2171">
        <v>28</v>
      </c>
      <c r="O2171">
        <v>56</v>
      </c>
      <c r="P2171">
        <v>0</v>
      </c>
      <c r="Q2171">
        <v>4</v>
      </c>
      <c r="R2171">
        <v>3</v>
      </c>
      <c r="S2171">
        <v>7</v>
      </c>
      <c r="T2171">
        <v>3</v>
      </c>
      <c r="U2171">
        <v>1</v>
      </c>
      <c r="V2171">
        <v>0</v>
      </c>
      <c r="W2171">
        <v>1</v>
      </c>
      <c r="X2171">
        <v>1</v>
      </c>
      <c r="Y2171">
        <v>1</v>
      </c>
      <c r="Z2171">
        <v>0</v>
      </c>
      <c r="AA2171">
        <v>3</v>
      </c>
      <c r="AB2171">
        <v>11</v>
      </c>
      <c r="AC2171">
        <v>1</v>
      </c>
    </row>
    <row r="2172" spans="1:29" ht="16.5" x14ac:dyDescent="0.3">
      <c r="A2172">
        <v>10394</v>
      </c>
      <c r="B2172">
        <v>1984</v>
      </c>
      <c r="C2172" t="s">
        <v>29</v>
      </c>
      <c r="D2172" t="s">
        <v>33</v>
      </c>
      <c r="E2172">
        <v>90000</v>
      </c>
      <c r="F2172">
        <v>0</v>
      </c>
      <c r="G2172">
        <v>0</v>
      </c>
      <c r="H2172" s="1">
        <v>41631</v>
      </c>
      <c r="I2172">
        <v>91</v>
      </c>
      <c r="J2172">
        <v>675</v>
      </c>
      <c r="K2172">
        <v>144</v>
      </c>
      <c r="L2172">
        <v>133</v>
      </c>
      <c r="M2172">
        <v>94</v>
      </c>
      <c r="N2172">
        <v>192</v>
      </c>
      <c r="O2172">
        <v>241</v>
      </c>
      <c r="P2172">
        <v>1</v>
      </c>
      <c r="Q2172">
        <v>4</v>
      </c>
      <c r="R2172">
        <v>8</v>
      </c>
      <c r="S2172">
        <v>5</v>
      </c>
      <c r="T2172">
        <v>1</v>
      </c>
      <c r="U2172">
        <v>1</v>
      </c>
      <c r="V2172">
        <v>0</v>
      </c>
      <c r="W2172">
        <v>1</v>
      </c>
      <c r="X2172">
        <v>1</v>
      </c>
      <c r="Y2172">
        <v>0</v>
      </c>
      <c r="Z2172">
        <v>0</v>
      </c>
      <c r="AA2172">
        <v>3</v>
      </c>
      <c r="AB2172">
        <v>11</v>
      </c>
      <c r="AC2172">
        <v>0</v>
      </c>
    </row>
    <row r="2173" spans="1:29" ht="16.5" x14ac:dyDescent="0.3">
      <c r="A2173">
        <v>4548</v>
      </c>
      <c r="B2173">
        <v>1981</v>
      </c>
      <c r="C2173" t="s">
        <v>29</v>
      </c>
      <c r="D2173" t="s">
        <v>30</v>
      </c>
      <c r="E2173">
        <v>41967</v>
      </c>
      <c r="F2173">
        <v>1</v>
      </c>
      <c r="G2173">
        <v>1</v>
      </c>
      <c r="H2173" s="1">
        <v>41601</v>
      </c>
      <c r="I2173">
        <v>66</v>
      </c>
      <c r="J2173">
        <v>23</v>
      </c>
      <c r="K2173">
        <v>4</v>
      </c>
      <c r="L2173">
        <v>10</v>
      </c>
      <c r="M2173">
        <v>0</v>
      </c>
      <c r="N2173">
        <v>2</v>
      </c>
      <c r="O2173">
        <v>15</v>
      </c>
      <c r="P2173">
        <v>1</v>
      </c>
      <c r="Q2173">
        <v>1</v>
      </c>
      <c r="R2173">
        <v>0</v>
      </c>
      <c r="S2173">
        <v>3</v>
      </c>
      <c r="T2173">
        <v>4</v>
      </c>
      <c r="U2173">
        <v>0</v>
      </c>
      <c r="V2173">
        <v>0</v>
      </c>
      <c r="W2173">
        <v>0</v>
      </c>
      <c r="X2173">
        <v>0</v>
      </c>
      <c r="Y2173">
        <v>0</v>
      </c>
      <c r="Z2173">
        <v>0</v>
      </c>
      <c r="AA2173">
        <v>3</v>
      </c>
      <c r="AB2173">
        <v>11</v>
      </c>
      <c r="AC2173">
        <v>0</v>
      </c>
    </row>
    <row r="2174" spans="1:29" ht="16.5" x14ac:dyDescent="0.3">
      <c r="A2174">
        <v>9362</v>
      </c>
      <c r="B2174">
        <v>1965</v>
      </c>
      <c r="C2174" t="s">
        <v>29</v>
      </c>
      <c r="D2174" t="s">
        <v>30</v>
      </c>
      <c r="E2174">
        <v>69263</v>
      </c>
      <c r="F2174">
        <v>0</v>
      </c>
      <c r="G2174">
        <v>1</v>
      </c>
      <c r="H2174" s="1">
        <v>41703</v>
      </c>
      <c r="I2174">
        <v>14</v>
      </c>
      <c r="J2174">
        <v>492</v>
      </c>
      <c r="K2174">
        <v>5</v>
      </c>
      <c r="L2174">
        <v>32</v>
      </c>
      <c r="M2174">
        <v>13</v>
      </c>
      <c r="N2174">
        <v>5</v>
      </c>
      <c r="O2174">
        <v>21</v>
      </c>
      <c r="P2174">
        <v>1</v>
      </c>
      <c r="Q2174">
        <v>9</v>
      </c>
      <c r="R2174">
        <v>1</v>
      </c>
      <c r="S2174">
        <v>7</v>
      </c>
      <c r="T2174">
        <v>6</v>
      </c>
      <c r="U2174">
        <v>0</v>
      </c>
      <c r="V2174">
        <v>1</v>
      </c>
      <c r="W2174">
        <v>0</v>
      </c>
      <c r="X2174">
        <v>0</v>
      </c>
      <c r="Y2174">
        <v>0</v>
      </c>
      <c r="Z2174">
        <v>0</v>
      </c>
      <c r="AA2174">
        <v>3</v>
      </c>
      <c r="AB2174">
        <v>11</v>
      </c>
      <c r="AC2174">
        <v>0</v>
      </c>
    </row>
    <row r="2175" spans="1:29" ht="16.5" x14ac:dyDescent="0.3">
      <c r="A2175">
        <v>3968</v>
      </c>
      <c r="B2175">
        <v>1970</v>
      </c>
      <c r="C2175" t="s">
        <v>37</v>
      </c>
      <c r="D2175" t="s">
        <v>35</v>
      </c>
      <c r="E2175">
        <v>65706</v>
      </c>
      <c r="F2175">
        <v>0</v>
      </c>
      <c r="G2175">
        <v>0</v>
      </c>
      <c r="H2175" s="1">
        <v>41453</v>
      </c>
      <c r="I2175">
        <v>77</v>
      </c>
      <c r="J2175">
        <v>918</v>
      </c>
      <c r="K2175">
        <v>10</v>
      </c>
      <c r="L2175">
        <v>129</v>
      </c>
      <c r="M2175">
        <v>13</v>
      </c>
      <c r="N2175">
        <v>0</v>
      </c>
      <c r="O2175">
        <v>129</v>
      </c>
      <c r="P2175">
        <v>1</v>
      </c>
      <c r="Q2175">
        <v>11</v>
      </c>
      <c r="R2175">
        <v>3</v>
      </c>
      <c r="S2175">
        <v>12</v>
      </c>
      <c r="T2175">
        <v>7</v>
      </c>
      <c r="U2175">
        <v>0</v>
      </c>
      <c r="V2175">
        <v>1</v>
      </c>
      <c r="W2175">
        <v>1</v>
      </c>
      <c r="X2175">
        <v>0</v>
      </c>
      <c r="Y2175">
        <v>1</v>
      </c>
      <c r="Z2175">
        <v>0</v>
      </c>
      <c r="AA2175">
        <v>3</v>
      </c>
      <c r="AB2175">
        <v>11</v>
      </c>
      <c r="AC2175">
        <v>1</v>
      </c>
    </row>
    <row r="2176" spans="1:29" ht="16.5" x14ac:dyDescent="0.3">
      <c r="A2176">
        <v>4084</v>
      </c>
      <c r="B2176">
        <v>1975</v>
      </c>
      <c r="C2176" t="s">
        <v>29</v>
      </c>
      <c r="D2176" t="s">
        <v>31</v>
      </c>
      <c r="E2176">
        <v>60934</v>
      </c>
      <c r="F2176">
        <v>0</v>
      </c>
      <c r="G2176">
        <v>1</v>
      </c>
      <c r="H2176" s="1">
        <v>41656</v>
      </c>
      <c r="I2176">
        <v>41</v>
      </c>
      <c r="J2176">
        <v>224</v>
      </c>
      <c r="K2176">
        <v>155</v>
      </c>
      <c r="L2176">
        <v>155</v>
      </c>
      <c r="M2176">
        <v>192</v>
      </c>
      <c r="N2176">
        <v>93</v>
      </c>
      <c r="O2176">
        <v>54</v>
      </c>
      <c r="P2176">
        <v>2</v>
      </c>
      <c r="Q2176">
        <v>6</v>
      </c>
      <c r="R2176">
        <v>4</v>
      </c>
      <c r="S2176">
        <v>11</v>
      </c>
      <c r="T2176">
        <v>4</v>
      </c>
      <c r="U2176">
        <v>0</v>
      </c>
      <c r="V2176">
        <v>0</v>
      </c>
      <c r="W2176">
        <v>0</v>
      </c>
      <c r="X2176">
        <v>0</v>
      </c>
      <c r="Y2176">
        <v>0</v>
      </c>
      <c r="Z2176">
        <v>0</v>
      </c>
      <c r="AA2176">
        <v>3</v>
      </c>
      <c r="AB2176">
        <v>11</v>
      </c>
      <c r="AC2176">
        <v>0</v>
      </c>
    </row>
    <row r="2177" spans="1:29" ht="16.5" x14ac:dyDescent="0.3">
      <c r="A2177">
        <v>6721</v>
      </c>
      <c r="B2177">
        <v>1951</v>
      </c>
      <c r="C2177" t="s">
        <v>29</v>
      </c>
      <c r="D2177" t="s">
        <v>33</v>
      </c>
      <c r="E2177">
        <v>71965</v>
      </c>
      <c r="F2177">
        <v>0</v>
      </c>
      <c r="G2177">
        <v>1</v>
      </c>
      <c r="H2177" s="1">
        <v>41484</v>
      </c>
      <c r="I2177">
        <v>21</v>
      </c>
      <c r="J2177">
        <v>572</v>
      </c>
      <c r="K2177">
        <v>19</v>
      </c>
      <c r="L2177">
        <v>286</v>
      </c>
      <c r="M2177">
        <v>50</v>
      </c>
      <c r="N2177">
        <v>38</v>
      </c>
      <c r="O2177">
        <v>248</v>
      </c>
      <c r="P2177">
        <v>3</v>
      </c>
      <c r="Q2177">
        <v>6</v>
      </c>
      <c r="R2177">
        <v>3</v>
      </c>
      <c r="S2177">
        <v>5</v>
      </c>
      <c r="T2177">
        <v>3</v>
      </c>
      <c r="U2177">
        <v>0</v>
      </c>
      <c r="V2177">
        <v>0</v>
      </c>
      <c r="W2177">
        <v>0</v>
      </c>
      <c r="X2177">
        <v>0</v>
      </c>
      <c r="Y2177">
        <v>0</v>
      </c>
      <c r="Z2177">
        <v>0</v>
      </c>
      <c r="AA2177">
        <v>3</v>
      </c>
      <c r="AB2177">
        <v>11</v>
      </c>
      <c r="AC2177">
        <v>0</v>
      </c>
    </row>
    <row r="2178" spans="1:29" ht="16.5" x14ac:dyDescent="0.3">
      <c r="A2178">
        <v>2829</v>
      </c>
      <c r="B2178">
        <v>1955</v>
      </c>
      <c r="C2178" t="s">
        <v>29</v>
      </c>
      <c r="D2178" t="s">
        <v>33</v>
      </c>
      <c r="E2178">
        <v>65210</v>
      </c>
      <c r="F2178">
        <v>0</v>
      </c>
      <c r="G2178">
        <v>1</v>
      </c>
      <c r="H2178" s="1">
        <v>41708</v>
      </c>
      <c r="I2178">
        <v>25</v>
      </c>
      <c r="J2178">
        <v>626</v>
      </c>
      <c r="K2178">
        <v>0</v>
      </c>
      <c r="L2178">
        <v>70</v>
      </c>
      <c r="M2178">
        <v>0</v>
      </c>
      <c r="N2178">
        <v>7</v>
      </c>
      <c r="O2178">
        <v>28</v>
      </c>
      <c r="P2178">
        <v>2</v>
      </c>
      <c r="Q2178">
        <v>9</v>
      </c>
      <c r="R2178">
        <v>3</v>
      </c>
      <c r="S2178">
        <v>8</v>
      </c>
      <c r="T2178">
        <v>6</v>
      </c>
      <c r="U2178">
        <v>0</v>
      </c>
      <c r="V2178">
        <v>1</v>
      </c>
      <c r="W2178">
        <v>0</v>
      </c>
      <c r="X2178">
        <v>1</v>
      </c>
      <c r="Y2178">
        <v>0</v>
      </c>
      <c r="Z2178">
        <v>0</v>
      </c>
      <c r="AA2178">
        <v>3</v>
      </c>
      <c r="AB2178">
        <v>11</v>
      </c>
      <c r="AC2178">
        <v>0</v>
      </c>
    </row>
    <row r="2179" spans="1:29" ht="16.5" x14ac:dyDescent="0.3">
      <c r="A2179">
        <v>1772</v>
      </c>
      <c r="B2179">
        <v>1975</v>
      </c>
      <c r="C2179" t="s">
        <v>32</v>
      </c>
      <c r="D2179" t="s">
        <v>33</v>
      </c>
      <c r="E2179">
        <v>79174</v>
      </c>
      <c r="F2179">
        <v>0</v>
      </c>
      <c r="G2179">
        <v>0</v>
      </c>
      <c r="H2179" s="1">
        <v>41285</v>
      </c>
      <c r="I2179">
        <v>2</v>
      </c>
      <c r="J2179">
        <v>1074</v>
      </c>
      <c r="K2179">
        <v>37</v>
      </c>
      <c r="L2179">
        <v>518</v>
      </c>
      <c r="M2179">
        <v>193</v>
      </c>
      <c r="N2179">
        <v>92</v>
      </c>
      <c r="O2179">
        <v>129</v>
      </c>
      <c r="P2179">
        <v>1</v>
      </c>
      <c r="Q2179">
        <v>5</v>
      </c>
      <c r="R2179">
        <v>6</v>
      </c>
      <c r="S2179">
        <v>7</v>
      </c>
      <c r="T2179">
        <v>2</v>
      </c>
      <c r="U2179">
        <v>0</v>
      </c>
      <c r="V2179">
        <v>0</v>
      </c>
      <c r="W2179">
        <v>1</v>
      </c>
      <c r="X2179">
        <v>1</v>
      </c>
      <c r="Y2179">
        <v>0</v>
      </c>
      <c r="Z2179">
        <v>0</v>
      </c>
      <c r="AA2179">
        <v>3</v>
      </c>
      <c r="AB2179">
        <v>11</v>
      </c>
      <c r="AC2179">
        <v>1</v>
      </c>
    </row>
    <row r="2180" spans="1:29" ht="16.5" x14ac:dyDescent="0.3">
      <c r="A2180">
        <v>1544</v>
      </c>
      <c r="B2180">
        <v>1967</v>
      </c>
      <c r="C2180" t="s">
        <v>34</v>
      </c>
      <c r="D2180" t="s">
        <v>35</v>
      </c>
      <c r="E2180">
        <v>81380</v>
      </c>
      <c r="F2180">
        <v>0</v>
      </c>
      <c r="G2180">
        <v>0</v>
      </c>
      <c r="H2180" s="1">
        <v>41265</v>
      </c>
      <c r="I2180">
        <v>51</v>
      </c>
      <c r="J2180">
        <v>741</v>
      </c>
      <c r="K2180">
        <v>68</v>
      </c>
      <c r="L2180">
        <v>689</v>
      </c>
      <c r="M2180">
        <v>224</v>
      </c>
      <c r="N2180">
        <v>68</v>
      </c>
      <c r="O2180">
        <v>103</v>
      </c>
      <c r="P2180">
        <v>1</v>
      </c>
      <c r="Q2180">
        <v>4</v>
      </c>
      <c r="R2180">
        <v>2</v>
      </c>
      <c r="S2180">
        <v>10</v>
      </c>
      <c r="T2180">
        <v>2</v>
      </c>
      <c r="U2180">
        <v>0</v>
      </c>
      <c r="V2180">
        <v>0</v>
      </c>
      <c r="W2180">
        <v>0</v>
      </c>
      <c r="X2180">
        <v>0</v>
      </c>
      <c r="Y2180">
        <v>0</v>
      </c>
      <c r="Z2180">
        <v>0</v>
      </c>
      <c r="AA2180">
        <v>3</v>
      </c>
      <c r="AB2180">
        <v>11</v>
      </c>
      <c r="AC2180">
        <v>0</v>
      </c>
    </row>
    <row r="2181" spans="1:29" ht="16.5" x14ac:dyDescent="0.3">
      <c r="A2181">
        <v>492</v>
      </c>
      <c r="B2181">
        <v>1973</v>
      </c>
      <c r="C2181" t="s">
        <v>32</v>
      </c>
      <c r="D2181" t="s">
        <v>41</v>
      </c>
      <c r="E2181">
        <v>48432</v>
      </c>
      <c r="F2181">
        <v>0</v>
      </c>
      <c r="G2181">
        <v>1</v>
      </c>
      <c r="H2181" s="1">
        <v>41200</v>
      </c>
      <c r="I2181">
        <v>3</v>
      </c>
      <c r="J2181">
        <v>322</v>
      </c>
      <c r="K2181">
        <v>3</v>
      </c>
      <c r="L2181">
        <v>50</v>
      </c>
      <c r="M2181">
        <v>4</v>
      </c>
      <c r="N2181">
        <v>3</v>
      </c>
      <c r="O2181">
        <v>42</v>
      </c>
      <c r="P2181">
        <v>5</v>
      </c>
      <c r="Q2181">
        <v>7</v>
      </c>
      <c r="R2181">
        <v>1</v>
      </c>
      <c r="S2181">
        <v>6</v>
      </c>
      <c r="T2181">
        <v>8</v>
      </c>
      <c r="U2181">
        <v>0</v>
      </c>
      <c r="V2181">
        <v>0</v>
      </c>
      <c r="W2181">
        <v>0</v>
      </c>
      <c r="X2181">
        <v>0</v>
      </c>
      <c r="Y2181">
        <v>0</v>
      </c>
      <c r="Z2181">
        <v>0</v>
      </c>
      <c r="AA2181">
        <v>3</v>
      </c>
      <c r="AB2181">
        <v>11</v>
      </c>
      <c r="AC2181">
        <v>0</v>
      </c>
    </row>
    <row r="2182" spans="1:29" ht="16.5" x14ac:dyDescent="0.3">
      <c r="A2182">
        <v>4377</v>
      </c>
      <c r="B2182">
        <v>1971</v>
      </c>
      <c r="C2182" t="s">
        <v>29</v>
      </c>
      <c r="D2182" t="s">
        <v>33</v>
      </c>
      <c r="E2182">
        <v>52914</v>
      </c>
      <c r="F2182">
        <v>0</v>
      </c>
      <c r="G2182">
        <v>1</v>
      </c>
      <c r="H2182" s="1">
        <v>41281</v>
      </c>
      <c r="I2182">
        <v>32</v>
      </c>
      <c r="J2182">
        <v>254</v>
      </c>
      <c r="K2182">
        <v>10</v>
      </c>
      <c r="L2182">
        <v>44</v>
      </c>
      <c r="M2182">
        <v>30</v>
      </c>
      <c r="N2182">
        <v>10</v>
      </c>
      <c r="O2182">
        <v>227</v>
      </c>
      <c r="P2182">
        <v>2</v>
      </c>
      <c r="Q2182">
        <v>7</v>
      </c>
      <c r="R2182">
        <v>3</v>
      </c>
      <c r="S2182">
        <v>3</v>
      </c>
      <c r="T2182">
        <v>7</v>
      </c>
      <c r="U2182">
        <v>1</v>
      </c>
      <c r="V2182">
        <v>0</v>
      </c>
      <c r="W2182">
        <v>0</v>
      </c>
      <c r="X2182">
        <v>0</v>
      </c>
      <c r="Y2182">
        <v>0</v>
      </c>
      <c r="Z2182">
        <v>0</v>
      </c>
      <c r="AA2182">
        <v>3</v>
      </c>
      <c r="AB2182">
        <v>11</v>
      </c>
      <c r="AC2182">
        <v>0</v>
      </c>
    </row>
    <row r="2183" spans="1:29" ht="16.5" x14ac:dyDescent="0.3">
      <c r="A2183">
        <v>4541</v>
      </c>
      <c r="B2183">
        <v>1955</v>
      </c>
      <c r="C2183" t="s">
        <v>29</v>
      </c>
      <c r="D2183" t="s">
        <v>31</v>
      </c>
      <c r="E2183">
        <v>38946</v>
      </c>
      <c r="F2183">
        <v>0</v>
      </c>
      <c r="G2183">
        <v>1</v>
      </c>
      <c r="H2183" s="1">
        <v>41571</v>
      </c>
      <c r="I2183">
        <v>84</v>
      </c>
      <c r="J2183">
        <v>116</v>
      </c>
      <c r="K2183">
        <v>6</v>
      </c>
      <c r="L2183">
        <v>82</v>
      </c>
      <c r="M2183">
        <v>6</v>
      </c>
      <c r="N2183">
        <v>6</v>
      </c>
      <c r="O2183">
        <v>41</v>
      </c>
      <c r="P2183">
        <v>2</v>
      </c>
      <c r="Q2183">
        <v>3</v>
      </c>
      <c r="R2183">
        <v>1</v>
      </c>
      <c r="S2183">
        <v>6</v>
      </c>
      <c r="T2183">
        <v>5</v>
      </c>
      <c r="U2183">
        <v>0</v>
      </c>
      <c r="V2183">
        <v>0</v>
      </c>
      <c r="W2183">
        <v>0</v>
      </c>
      <c r="X2183">
        <v>0</v>
      </c>
      <c r="Y2183">
        <v>0</v>
      </c>
      <c r="Z2183">
        <v>0</v>
      </c>
      <c r="AA2183">
        <v>3</v>
      </c>
      <c r="AB2183">
        <v>11</v>
      </c>
      <c r="AC2183">
        <v>0</v>
      </c>
    </row>
    <row r="2184" spans="1:29" ht="16.5" x14ac:dyDescent="0.3">
      <c r="A2184">
        <v>1321</v>
      </c>
      <c r="B2184">
        <v>1974</v>
      </c>
      <c r="C2184" t="s">
        <v>29</v>
      </c>
      <c r="D2184" t="s">
        <v>33</v>
      </c>
      <c r="E2184">
        <v>26067</v>
      </c>
      <c r="F2184">
        <v>1</v>
      </c>
      <c r="G2184">
        <v>0</v>
      </c>
      <c r="H2184" s="1">
        <v>41582</v>
      </c>
      <c r="I2184">
        <v>49</v>
      </c>
      <c r="J2184">
        <v>22</v>
      </c>
      <c r="K2184">
        <v>2</v>
      </c>
      <c r="L2184">
        <v>18</v>
      </c>
      <c r="M2184">
        <v>0</v>
      </c>
      <c r="N2184">
        <v>2</v>
      </c>
      <c r="O2184">
        <v>12</v>
      </c>
      <c r="P2184">
        <v>3</v>
      </c>
      <c r="Q2184">
        <v>3</v>
      </c>
      <c r="R2184">
        <v>0</v>
      </c>
      <c r="S2184">
        <v>3</v>
      </c>
      <c r="T2184">
        <v>8</v>
      </c>
      <c r="U2184">
        <v>0</v>
      </c>
      <c r="V2184">
        <v>0</v>
      </c>
      <c r="W2184">
        <v>0</v>
      </c>
      <c r="X2184">
        <v>0</v>
      </c>
      <c r="Y2184">
        <v>0</v>
      </c>
      <c r="Z2184">
        <v>0</v>
      </c>
      <c r="AA2184">
        <v>3</v>
      </c>
      <c r="AB2184">
        <v>11</v>
      </c>
      <c r="AC2184">
        <v>0</v>
      </c>
    </row>
    <row r="2185" spans="1:29" ht="16.5" x14ac:dyDescent="0.3">
      <c r="A2185">
        <v>8858</v>
      </c>
      <c r="B2185">
        <v>1972</v>
      </c>
      <c r="C2185" t="s">
        <v>32</v>
      </c>
      <c r="D2185" t="s">
        <v>33</v>
      </c>
      <c r="E2185">
        <v>44325</v>
      </c>
      <c r="F2185">
        <v>0</v>
      </c>
      <c r="G2185">
        <v>1</v>
      </c>
      <c r="H2185" s="1">
        <v>41340</v>
      </c>
      <c r="I2185">
        <v>69</v>
      </c>
      <c r="J2185">
        <v>516</v>
      </c>
      <c r="K2185">
        <v>0</v>
      </c>
      <c r="L2185">
        <v>21</v>
      </c>
      <c r="M2185">
        <v>0</v>
      </c>
      <c r="N2185">
        <v>0</v>
      </c>
      <c r="O2185">
        <v>5</v>
      </c>
      <c r="P2185">
        <v>4</v>
      </c>
      <c r="Q2185">
        <v>8</v>
      </c>
      <c r="R2185">
        <v>2</v>
      </c>
      <c r="S2185">
        <v>7</v>
      </c>
      <c r="T2185">
        <v>8</v>
      </c>
      <c r="U2185">
        <v>0</v>
      </c>
      <c r="V2185">
        <v>1</v>
      </c>
      <c r="W2185">
        <v>0</v>
      </c>
      <c r="X2185">
        <v>0</v>
      </c>
      <c r="Y2185">
        <v>0</v>
      </c>
      <c r="Z2185">
        <v>0</v>
      </c>
      <c r="AA2185">
        <v>3</v>
      </c>
      <c r="AB2185">
        <v>11</v>
      </c>
      <c r="AC2185">
        <v>0</v>
      </c>
    </row>
    <row r="2186" spans="1:29" ht="16.5" x14ac:dyDescent="0.3">
      <c r="A2186">
        <v>3266</v>
      </c>
      <c r="B2186">
        <v>1964</v>
      </c>
      <c r="C2186" t="s">
        <v>29</v>
      </c>
      <c r="D2186" t="s">
        <v>33</v>
      </c>
      <c r="E2186">
        <v>42523</v>
      </c>
      <c r="F2186">
        <v>0</v>
      </c>
      <c r="G2186">
        <v>0</v>
      </c>
      <c r="H2186" s="1">
        <v>41752</v>
      </c>
      <c r="I2186">
        <v>96</v>
      </c>
      <c r="J2186">
        <v>14</v>
      </c>
      <c r="K2186">
        <v>36</v>
      </c>
      <c r="L2186">
        <v>11</v>
      </c>
      <c r="M2186">
        <v>3</v>
      </c>
      <c r="N2186">
        <v>26</v>
      </c>
      <c r="O2186">
        <v>35</v>
      </c>
      <c r="P2186">
        <v>1</v>
      </c>
      <c r="Q2186">
        <v>1</v>
      </c>
      <c r="R2186">
        <v>1</v>
      </c>
      <c r="S2186">
        <v>4</v>
      </c>
      <c r="T2186">
        <v>2</v>
      </c>
      <c r="U2186">
        <v>0</v>
      </c>
      <c r="V2186">
        <v>0</v>
      </c>
      <c r="W2186">
        <v>0</v>
      </c>
      <c r="X2186">
        <v>0</v>
      </c>
      <c r="Y2186">
        <v>0</v>
      </c>
      <c r="Z2186">
        <v>0</v>
      </c>
      <c r="AA2186">
        <v>3</v>
      </c>
      <c r="AB2186">
        <v>11</v>
      </c>
      <c r="AC2186">
        <v>0</v>
      </c>
    </row>
    <row r="2187" spans="1:29" ht="16.5" x14ac:dyDescent="0.3">
      <c r="A2187">
        <v>11187</v>
      </c>
      <c r="B2187">
        <v>1978</v>
      </c>
      <c r="C2187" t="s">
        <v>36</v>
      </c>
      <c r="D2187" t="s">
        <v>30</v>
      </c>
      <c r="E2187">
        <v>26487</v>
      </c>
      <c r="F2187">
        <v>1</v>
      </c>
      <c r="G2187">
        <v>0</v>
      </c>
      <c r="H2187" s="1">
        <v>41414</v>
      </c>
      <c r="I2187">
        <v>23</v>
      </c>
      <c r="J2187">
        <v>2</v>
      </c>
      <c r="K2187">
        <v>8</v>
      </c>
      <c r="L2187">
        <v>10</v>
      </c>
      <c r="M2187">
        <v>12</v>
      </c>
      <c r="N2187">
        <v>14</v>
      </c>
      <c r="O2187">
        <v>23</v>
      </c>
      <c r="P2187">
        <v>3</v>
      </c>
      <c r="Q2187">
        <v>2</v>
      </c>
      <c r="R2187">
        <v>1</v>
      </c>
      <c r="S2187">
        <v>3</v>
      </c>
      <c r="T2187">
        <v>5</v>
      </c>
      <c r="U2187">
        <v>0</v>
      </c>
      <c r="V2187">
        <v>0</v>
      </c>
      <c r="W2187">
        <v>0</v>
      </c>
      <c r="X2187">
        <v>0</v>
      </c>
      <c r="Y2187">
        <v>0</v>
      </c>
      <c r="Z2187">
        <v>0</v>
      </c>
      <c r="AA2187">
        <v>3</v>
      </c>
      <c r="AB2187">
        <v>11</v>
      </c>
      <c r="AC2187">
        <v>0</v>
      </c>
    </row>
    <row r="2188" spans="1:29" ht="16.5" x14ac:dyDescent="0.3">
      <c r="A2188">
        <v>8207</v>
      </c>
      <c r="B2188">
        <v>1957</v>
      </c>
      <c r="C2188" t="s">
        <v>37</v>
      </c>
      <c r="D2188" t="s">
        <v>33</v>
      </c>
      <c r="E2188">
        <v>53233</v>
      </c>
      <c r="F2188">
        <v>0</v>
      </c>
      <c r="G2188">
        <v>1</v>
      </c>
      <c r="H2188" s="1">
        <v>41716</v>
      </c>
      <c r="I2188">
        <v>18</v>
      </c>
      <c r="J2188">
        <v>28</v>
      </c>
      <c r="K2188">
        <v>0</v>
      </c>
      <c r="L2188">
        <v>9</v>
      </c>
      <c r="M2188">
        <v>3</v>
      </c>
      <c r="N2188">
        <v>0</v>
      </c>
      <c r="O2188">
        <v>0</v>
      </c>
      <c r="P2188">
        <v>1</v>
      </c>
      <c r="Q2188">
        <v>1</v>
      </c>
      <c r="R2188">
        <v>0</v>
      </c>
      <c r="S2188">
        <v>3</v>
      </c>
      <c r="T2188">
        <v>4</v>
      </c>
      <c r="U2188">
        <v>0</v>
      </c>
      <c r="V2188">
        <v>0</v>
      </c>
      <c r="W2188">
        <v>0</v>
      </c>
      <c r="X2188">
        <v>0</v>
      </c>
      <c r="Y2188">
        <v>0</v>
      </c>
      <c r="Z2188">
        <v>0</v>
      </c>
      <c r="AA2188">
        <v>3</v>
      </c>
      <c r="AB2188">
        <v>11</v>
      </c>
      <c r="AC2188">
        <v>0</v>
      </c>
    </row>
    <row r="2189" spans="1:29" ht="16.5" x14ac:dyDescent="0.3">
      <c r="A2189">
        <v>9723</v>
      </c>
      <c r="B2189">
        <v>1960</v>
      </c>
      <c r="C2189" t="s">
        <v>29</v>
      </c>
      <c r="D2189" t="s">
        <v>33</v>
      </c>
      <c r="E2189">
        <v>67716</v>
      </c>
      <c r="F2189">
        <v>0</v>
      </c>
      <c r="G2189">
        <v>1</v>
      </c>
      <c r="H2189" s="1">
        <v>41284</v>
      </c>
      <c r="I2189">
        <v>8</v>
      </c>
      <c r="J2189">
        <v>530</v>
      </c>
      <c r="K2189">
        <v>142</v>
      </c>
      <c r="L2189">
        <v>217</v>
      </c>
      <c r="M2189">
        <v>62</v>
      </c>
      <c r="N2189">
        <v>9</v>
      </c>
      <c r="O2189">
        <v>56</v>
      </c>
      <c r="P2189">
        <v>4</v>
      </c>
      <c r="Q2189">
        <v>7</v>
      </c>
      <c r="R2189">
        <v>4</v>
      </c>
      <c r="S2189">
        <v>13</v>
      </c>
      <c r="T2189">
        <v>5</v>
      </c>
      <c r="U2189">
        <v>0</v>
      </c>
      <c r="V2189">
        <v>1</v>
      </c>
      <c r="W2189">
        <v>0</v>
      </c>
      <c r="X2189">
        <v>0</v>
      </c>
      <c r="Y2189">
        <v>0</v>
      </c>
      <c r="Z2189">
        <v>0</v>
      </c>
      <c r="AA2189">
        <v>3</v>
      </c>
      <c r="AB2189">
        <v>11</v>
      </c>
      <c r="AC2189">
        <v>0</v>
      </c>
    </row>
    <row r="2190" spans="1:29" ht="16.5" x14ac:dyDescent="0.3">
      <c r="A2190">
        <v>2666</v>
      </c>
      <c r="B2190">
        <v>1972</v>
      </c>
      <c r="C2190" t="s">
        <v>34</v>
      </c>
      <c r="D2190" t="s">
        <v>33</v>
      </c>
      <c r="E2190">
        <v>76234</v>
      </c>
      <c r="F2190">
        <v>0</v>
      </c>
      <c r="G2190">
        <v>1</v>
      </c>
      <c r="H2190" s="1">
        <v>41676</v>
      </c>
      <c r="I2190">
        <v>21</v>
      </c>
      <c r="J2190">
        <v>519</v>
      </c>
      <c r="K2190">
        <v>50</v>
      </c>
      <c r="L2190">
        <v>167</v>
      </c>
      <c r="M2190">
        <v>130</v>
      </c>
      <c r="N2190">
        <v>0</v>
      </c>
      <c r="O2190">
        <v>41</v>
      </c>
      <c r="P2190">
        <v>1</v>
      </c>
      <c r="Q2190">
        <v>8</v>
      </c>
      <c r="R2190">
        <v>3</v>
      </c>
      <c r="S2190">
        <v>11</v>
      </c>
      <c r="T2190">
        <v>3</v>
      </c>
      <c r="U2190">
        <v>0</v>
      </c>
      <c r="V2190">
        <v>1</v>
      </c>
      <c r="W2190">
        <v>0</v>
      </c>
      <c r="X2190">
        <v>0</v>
      </c>
      <c r="Y2190">
        <v>0</v>
      </c>
      <c r="Z2190">
        <v>0</v>
      </c>
      <c r="AA2190">
        <v>3</v>
      </c>
      <c r="AB2190">
        <v>11</v>
      </c>
      <c r="AC2190">
        <v>0</v>
      </c>
    </row>
    <row r="2191" spans="1:29" ht="16.5" x14ac:dyDescent="0.3">
      <c r="A2191">
        <v>5721</v>
      </c>
      <c r="B2191">
        <v>1956</v>
      </c>
      <c r="C2191" t="s">
        <v>32</v>
      </c>
      <c r="D2191" t="s">
        <v>33</v>
      </c>
      <c r="E2191">
        <v>84117</v>
      </c>
      <c r="F2191">
        <v>0</v>
      </c>
      <c r="G2191">
        <v>0</v>
      </c>
      <c r="H2191" s="1">
        <v>41770</v>
      </c>
      <c r="I2191">
        <v>60</v>
      </c>
      <c r="J2191">
        <v>611</v>
      </c>
      <c r="K2191">
        <v>76</v>
      </c>
      <c r="L2191">
        <v>749</v>
      </c>
      <c r="M2191">
        <v>59</v>
      </c>
      <c r="N2191">
        <v>45</v>
      </c>
      <c r="O2191">
        <v>26</v>
      </c>
      <c r="P2191">
        <v>1</v>
      </c>
      <c r="Q2191">
        <v>7</v>
      </c>
      <c r="R2191">
        <v>10</v>
      </c>
      <c r="S2191">
        <v>6</v>
      </c>
      <c r="T2191">
        <v>2</v>
      </c>
      <c r="U2191">
        <v>0</v>
      </c>
      <c r="V2191">
        <v>0</v>
      </c>
      <c r="W2191">
        <v>1</v>
      </c>
      <c r="X2191">
        <v>0</v>
      </c>
      <c r="Y2191">
        <v>0</v>
      </c>
      <c r="Z2191">
        <v>0</v>
      </c>
      <c r="AA2191">
        <v>3</v>
      </c>
      <c r="AB2191">
        <v>11</v>
      </c>
      <c r="AC2191">
        <v>0</v>
      </c>
    </row>
    <row r="2192" spans="1:29" ht="16.5" x14ac:dyDescent="0.3">
      <c r="A2192">
        <v>10652</v>
      </c>
      <c r="B2192">
        <v>1957</v>
      </c>
      <c r="C2192" t="s">
        <v>34</v>
      </c>
      <c r="D2192" t="s">
        <v>31</v>
      </c>
      <c r="E2192">
        <v>65487</v>
      </c>
      <c r="F2192">
        <v>0</v>
      </c>
      <c r="G2192">
        <v>0</v>
      </c>
      <c r="H2192" s="1">
        <v>41649</v>
      </c>
      <c r="I2192">
        <v>48</v>
      </c>
      <c r="J2192">
        <v>240</v>
      </c>
      <c r="K2192">
        <v>67</v>
      </c>
      <c r="L2192">
        <v>500</v>
      </c>
      <c r="M2192">
        <v>199</v>
      </c>
      <c r="N2192">
        <v>0</v>
      </c>
      <c r="O2192">
        <v>163</v>
      </c>
      <c r="P2192">
        <v>3</v>
      </c>
      <c r="Q2192">
        <v>3</v>
      </c>
      <c r="R2192">
        <v>5</v>
      </c>
      <c r="S2192">
        <v>6</v>
      </c>
      <c r="T2192">
        <v>2</v>
      </c>
      <c r="U2192">
        <v>0</v>
      </c>
      <c r="V2192">
        <v>0</v>
      </c>
      <c r="W2192">
        <v>0</v>
      </c>
      <c r="X2192">
        <v>0</v>
      </c>
      <c r="Y2192">
        <v>0</v>
      </c>
      <c r="Z2192">
        <v>0</v>
      </c>
      <c r="AA2192">
        <v>3</v>
      </c>
      <c r="AB2192">
        <v>11</v>
      </c>
      <c r="AC2192">
        <v>0</v>
      </c>
    </row>
    <row r="2193" spans="1:29" ht="16.5" x14ac:dyDescent="0.3">
      <c r="A2193">
        <v>1646</v>
      </c>
      <c r="B2193">
        <v>1972</v>
      </c>
      <c r="C2193" t="s">
        <v>36</v>
      </c>
      <c r="D2193" t="s">
        <v>33</v>
      </c>
      <c r="E2193">
        <v>25224</v>
      </c>
      <c r="F2193">
        <v>1</v>
      </c>
      <c r="G2193">
        <v>0</v>
      </c>
      <c r="H2193" s="1">
        <v>41714</v>
      </c>
      <c r="I2193">
        <v>36</v>
      </c>
      <c r="J2193">
        <v>4</v>
      </c>
      <c r="K2193">
        <v>9</v>
      </c>
      <c r="L2193">
        <v>12</v>
      </c>
      <c r="M2193">
        <v>11</v>
      </c>
      <c r="N2193">
        <v>2</v>
      </c>
      <c r="O2193">
        <v>8</v>
      </c>
      <c r="P2193">
        <v>2</v>
      </c>
      <c r="Q2193">
        <v>1</v>
      </c>
      <c r="R2193">
        <v>1</v>
      </c>
      <c r="S2193">
        <v>3</v>
      </c>
      <c r="T2193">
        <v>3</v>
      </c>
      <c r="U2193">
        <v>0</v>
      </c>
      <c r="V2193">
        <v>0</v>
      </c>
      <c r="W2193">
        <v>0</v>
      </c>
      <c r="X2193">
        <v>0</v>
      </c>
      <c r="Y2193">
        <v>0</v>
      </c>
      <c r="Z2193">
        <v>0</v>
      </c>
      <c r="AA2193">
        <v>3</v>
      </c>
      <c r="AB2193">
        <v>11</v>
      </c>
      <c r="AC2193">
        <v>0</v>
      </c>
    </row>
    <row r="2194" spans="1:29" ht="16.5" x14ac:dyDescent="0.3">
      <c r="A2194">
        <v>4418</v>
      </c>
      <c r="B2194">
        <v>1983</v>
      </c>
      <c r="C2194" t="s">
        <v>34</v>
      </c>
      <c r="D2194" t="s">
        <v>30</v>
      </c>
      <c r="E2194">
        <v>89616</v>
      </c>
      <c r="F2194">
        <v>0</v>
      </c>
      <c r="G2194">
        <v>0</v>
      </c>
      <c r="H2194" s="1">
        <v>41330</v>
      </c>
      <c r="I2194">
        <v>36</v>
      </c>
      <c r="J2194">
        <v>671</v>
      </c>
      <c r="K2194">
        <v>47</v>
      </c>
      <c r="L2194">
        <v>655</v>
      </c>
      <c r="M2194">
        <v>145</v>
      </c>
      <c r="N2194">
        <v>111</v>
      </c>
      <c r="O2194">
        <v>15</v>
      </c>
      <c r="P2194">
        <v>1</v>
      </c>
      <c r="Q2194">
        <v>7</v>
      </c>
      <c r="R2194">
        <v>5</v>
      </c>
      <c r="S2194">
        <v>12</v>
      </c>
      <c r="T2194">
        <v>2</v>
      </c>
      <c r="U2194">
        <v>0</v>
      </c>
      <c r="V2194">
        <v>0</v>
      </c>
      <c r="W2194">
        <v>0</v>
      </c>
      <c r="X2194">
        <v>0</v>
      </c>
      <c r="Y2194">
        <v>0</v>
      </c>
      <c r="Z2194">
        <v>0</v>
      </c>
      <c r="AA2194">
        <v>3</v>
      </c>
      <c r="AB2194">
        <v>11</v>
      </c>
      <c r="AC2194">
        <v>1</v>
      </c>
    </row>
    <row r="2195" spans="1:29" ht="16.5" x14ac:dyDescent="0.3">
      <c r="A2195">
        <v>2656</v>
      </c>
      <c r="B2195">
        <v>1971</v>
      </c>
      <c r="C2195" t="s">
        <v>29</v>
      </c>
      <c r="D2195" t="s">
        <v>35</v>
      </c>
      <c r="E2195">
        <v>40851</v>
      </c>
      <c r="F2195">
        <v>1</v>
      </c>
      <c r="G2195">
        <v>1</v>
      </c>
      <c r="H2195" s="1">
        <v>41326</v>
      </c>
      <c r="I2195">
        <v>63</v>
      </c>
      <c r="J2195">
        <v>23</v>
      </c>
      <c r="K2195">
        <v>1</v>
      </c>
      <c r="L2195">
        <v>7</v>
      </c>
      <c r="M2195">
        <v>0</v>
      </c>
      <c r="N2195">
        <v>4</v>
      </c>
      <c r="O2195">
        <v>24</v>
      </c>
      <c r="P2195">
        <v>1</v>
      </c>
      <c r="Q2195">
        <v>1</v>
      </c>
      <c r="R2195">
        <v>1</v>
      </c>
      <c r="S2195">
        <v>2</v>
      </c>
      <c r="T2195">
        <v>7</v>
      </c>
      <c r="U2195">
        <v>0</v>
      </c>
      <c r="V2195">
        <v>0</v>
      </c>
      <c r="W2195">
        <v>0</v>
      </c>
      <c r="X2195">
        <v>0</v>
      </c>
      <c r="Y2195">
        <v>0</v>
      </c>
      <c r="Z2195">
        <v>0</v>
      </c>
      <c r="AA2195">
        <v>3</v>
      </c>
      <c r="AB2195">
        <v>11</v>
      </c>
      <c r="AC2195">
        <v>0</v>
      </c>
    </row>
    <row r="2196" spans="1:29" ht="16.5" x14ac:dyDescent="0.3">
      <c r="A2196">
        <v>7990</v>
      </c>
      <c r="B2196">
        <v>1947</v>
      </c>
      <c r="C2196" t="s">
        <v>29</v>
      </c>
      <c r="D2196" t="s">
        <v>33</v>
      </c>
      <c r="E2196">
        <v>27469</v>
      </c>
      <c r="F2196">
        <v>0</v>
      </c>
      <c r="G2196">
        <v>0</v>
      </c>
      <c r="H2196" s="1">
        <v>41123</v>
      </c>
      <c r="I2196">
        <v>2</v>
      </c>
      <c r="J2196">
        <v>9</v>
      </c>
      <c r="K2196">
        <v>1</v>
      </c>
      <c r="L2196">
        <v>2</v>
      </c>
      <c r="M2196">
        <v>3</v>
      </c>
      <c r="N2196">
        <v>2</v>
      </c>
      <c r="O2196">
        <v>0</v>
      </c>
      <c r="P2196">
        <v>1</v>
      </c>
      <c r="Q2196">
        <v>0</v>
      </c>
      <c r="R2196">
        <v>0</v>
      </c>
      <c r="S2196">
        <v>3</v>
      </c>
      <c r="T2196">
        <v>6</v>
      </c>
      <c r="U2196">
        <v>0</v>
      </c>
      <c r="V2196">
        <v>0</v>
      </c>
      <c r="W2196">
        <v>0</v>
      </c>
      <c r="X2196">
        <v>0</v>
      </c>
      <c r="Y2196">
        <v>0</v>
      </c>
      <c r="Z2196">
        <v>0</v>
      </c>
      <c r="AA2196">
        <v>3</v>
      </c>
      <c r="AB2196">
        <v>11</v>
      </c>
      <c r="AC2196">
        <v>0</v>
      </c>
    </row>
    <row r="2197" spans="1:29" ht="16.5" x14ac:dyDescent="0.3">
      <c r="A2197">
        <v>8722</v>
      </c>
      <c r="B2197">
        <v>1957</v>
      </c>
      <c r="C2197" t="s">
        <v>37</v>
      </c>
      <c r="D2197" t="s">
        <v>33</v>
      </c>
      <c r="E2197">
        <v>82347</v>
      </c>
      <c r="F2197">
        <v>0</v>
      </c>
      <c r="G2197">
        <v>0</v>
      </c>
      <c r="H2197" s="1">
        <v>41219</v>
      </c>
      <c r="I2197">
        <v>38</v>
      </c>
      <c r="J2197">
        <v>556</v>
      </c>
      <c r="K2197">
        <v>54</v>
      </c>
      <c r="L2197">
        <v>845</v>
      </c>
      <c r="M2197">
        <v>202</v>
      </c>
      <c r="N2197">
        <v>133</v>
      </c>
      <c r="O2197">
        <v>63</v>
      </c>
      <c r="P2197">
        <v>1</v>
      </c>
      <c r="Q2197">
        <v>7</v>
      </c>
      <c r="R2197">
        <v>7</v>
      </c>
      <c r="S2197">
        <v>10</v>
      </c>
      <c r="T2197">
        <v>3</v>
      </c>
      <c r="U2197">
        <v>1</v>
      </c>
      <c r="V2197">
        <v>0</v>
      </c>
      <c r="W2197">
        <v>0</v>
      </c>
      <c r="X2197">
        <v>1</v>
      </c>
      <c r="Y2197">
        <v>0</v>
      </c>
      <c r="Z2197">
        <v>0</v>
      </c>
      <c r="AA2197">
        <v>3</v>
      </c>
      <c r="AB2197">
        <v>11</v>
      </c>
      <c r="AC2197">
        <v>1</v>
      </c>
    </row>
    <row r="2198" spans="1:29" ht="16.5" x14ac:dyDescent="0.3">
      <c r="A2198">
        <v>7118</v>
      </c>
      <c r="B2198">
        <v>1957</v>
      </c>
      <c r="C2198" t="s">
        <v>29</v>
      </c>
      <c r="D2198" t="s">
        <v>33</v>
      </c>
      <c r="E2198">
        <v>73803</v>
      </c>
      <c r="F2198">
        <v>0</v>
      </c>
      <c r="G2198">
        <v>1</v>
      </c>
      <c r="H2198" s="1">
        <v>41122</v>
      </c>
      <c r="I2198">
        <v>61</v>
      </c>
      <c r="J2198">
        <v>833</v>
      </c>
      <c r="K2198">
        <v>80</v>
      </c>
      <c r="L2198">
        <v>363</v>
      </c>
      <c r="M2198">
        <v>52</v>
      </c>
      <c r="N2198">
        <v>26</v>
      </c>
      <c r="O2198">
        <v>174</v>
      </c>
      <c r="P2198">
        <v>2</v>
      </c>
      <c r="Q2198">
        <v>9</v>
      </c>
      <c r="R2198">
        <v>5</v>
      </c>
      <c r="S2198">
        <v>6</v>
      </c>
      <c r="T2198">
        <v>6</v>
      </c>
      <c r="U2198">
        <v>1</v>
      </c>
      <c r="V2198">
        <v>0</v>
      </c>
      <c r="W2198">
        <v>0</v>
      </c>
      <c r="X2198">
        <v>0</v>
      </c>
      <c r="Y2198">
        <v>0</v>
      </c>
      <c r="Z2198">
        <v>0</v>
      </c>
      <c r="AA2198">
        <v>3</v>
      </c>
      <c r="AB2198">
        <v>11</v>
      </c>
      <c r="AC2198">
        <v>1</v>
      </c>
    </row>
    <row r="2199" spans="1:29" ht="16.5" x14ac:dyDescent="0.3">
      <c r="A2199">
        <v>2980</v>
      </c>
      <c r="B2199">
        <v>1952</v>
      </c>
      <c r="C2199" t="s">
        <v>34</v>
      </c>
      <c r="D2199" t="s">
        <v>30</v>
      </c>
      <c r="E2199">
        <v>8820</v>
      </c>
      <c r="F2199">
        <v>1</v>
      </c>
      <c r="G2199">
        <v>1</v>
      </c>
      <c r="H2199" s="1">
        <v>41355</v>
      </c>
      <c r="I2199">
        <v>52</v>
      </c>
      <c r="J2199">
        <v>12</v>
      </c>
      <c r="K2199">
        <v>0</v>
      </c>
      <c r="L2199">
        <v>13</v>
      </c>
      <c r="M2199">
        <v>4</v>
      </c>
      <c r="N2199">
        <v>2</v>
      </c>
      <c r="O2199">
        <v>4</v>
      </c>
      <c r="P2199">
        <v>4</v>
      </c>
      <c r="Q2199">
        <v>3</v>
      </c>
      <c r="R2199">
        <v>0</v>
      </c>
      <c r="S2199">
        <v>3</v>
      </c>
      <c r="T2199">
        <v>8</v>
      </c>
      <c r="U2199">
        <v>0</v>
      </c>
      <c r="V2199">
        <v>0</v>
      </c>
      <c r="W2199">
        <v>0</v>
      </c>
      <c r="X2199">
        <v>0</v>
      </c>
      <c r="Y2199">
        <v>0</v>
      </c>
      <c r="Z2199">
        <v>0</v>
      </c>
      <c r="AA2199">
        <v>3</v>
      </c>
      <c r="AB2199">
        <v>11</v>
      </c>
      <c r="AC2199">
        <v>0</v>
      </c>
    </row>
    <row r="2200" spans="1:29" ht="16.5" x14ac:dyDescent="0.3">
      <c r="A2200">
        <v>1839</v>
      </c>
      <c r="B2200">
        <v>1974</v>
      </c>
      <c r="C2200" t="s">
        <v>29</v>
      </c>
      <c r="D2200" t="s">
        <v>30</v>
      </c>
      <c r="E2200">
        <v>43322</v>
      </c>
      <c r="F2200">
        <v>0</v>
      </c>
      <c r="G2200">
        <v>0</v>
      </c>
      <c r="H2200" s="1">
        <v>41750</v>
      </c>
      <c r="I2200">
        <v>25</v>
      </c>
      <c r="J2200">
        <v>56</v>
      </c>
      <c r="K2200">
        <v>7</v>
      </c>
      <c r="L2200">
        <v>48</v>
      </c>
      <c r="M2200">
        <v>10</v>
      </c>
      <c r="N2200">
        <v>2</v>
      </c>
      <c r="O2200">
        <v>18</v>
      </c>
      <c r="P2200">
        <v>1</v>
      </c>
      <c r="Q2200">
        <v>3</v>
      </c>
      <c r="R2200">
        <v>0</v>
      </c>
      <c r="S2200">
        <v>4</v>
      </c>
      <c r="T2200">
        <v>7</v>
      </c>
      <c r="U2200">
        <v>0</v>
      </c>
      <c r="V2200">
        <v>0</v>
      </c>
      <c r="W2200">
        <v>0</v>
      </c>
      <c r="X2200">
        <v>0</v>
      </c>
      <c r="Y2200">
        <v>0</v>
      </c>
      <c r="Z2200">
        <v>0</v>
      </c>
      <c r="AA2200">
        <v>3</v>
      </c>
      <c r="AB2200">
        <v>11</v>
      </c>
      <c r="AC2200">
        <v>0</v>
      </c>
    </row>
    <row r="2201" spans="1:29" ht="16.5" x14ac:dyDescent="0.3">
      <c r="A2201">
        <v>10722</v>
      </c>
      <c r="B2201">
        <v>1973</v>
      </c>
      <c r="C2201" t="s">
        <v>29</v>
      </c>
      <c r="D2201" t="s">
        <v>31</v>
      </c>
      <c r="E2201">
        <v>55593</v>
      </c>
      <c r="F2201">
        <v>0</v>
      </c>
      <c r="G2201">
        <v>1</v>
      </c>
      <c r="H2201" s="1">
        <v>41507</v>
      </c>
      <c r="I2201">
        <v>63</v>
      </c>
      <c r="J2201">
        <v>293</v>
      </c>
      <c r="K2201">
        <v>8</v>
      </c>
      <c r="L2201">
        <v>124</v>
      </c>
      <c r="M2201">
        <v>11</v>
      </c>
      <c r="N2201">
        <v>4</v>
      </c>
      <c r="O2201">
        <v>106</v>
      </c>
      <c r="P2201">
        <v>2</v>
      </c>
      <c r="Q2201">
        <v>6</v>
      </c>
      <c r="R2201">
        <v>6</v>
      </c>
      <c r="S2201">
        <v>3</v>
      </c>
      <c r="T2201">
        <v>6</v>
      </c>
      <c r="U2201">
        <v>1</v>
      </c>
      <c r="V2201">
        <v>0</v>
      </c>
      <c r="W2201">
        <v>0</v>
      </c>
      <c r="X2201">
        <v>0</v>
      </c>
      <c r="Y2201">
        <v>0</v>
      </c>
      <c r="Z2201">
        <v>0</v>
      </c>
      <c r="AA2201">
        <v>3</v>
      </c>
      <c r="AB2201">
        <v>11</v>
      </c>
      <c r="AC2201">
        <v>0</v>
      </c>
    </row>
    <row r="2202" spans="1:29" ht="16.5" x14ac:dyDescent="0.3">
      <c r="A2202">
        <v>2632</v>
      </c>
      <c r="B2202">
        <v>1954</v>
      </c>
      <c r="C2202" t="s">
        <v>29</v>
      </c>
      <c r="D2202" t="s">
        <v>33</v>
      </c>
      <c r="E2202">
        <v>50501</v>
      </c>
      <c r="F2202">
        <v>1</v>
      </c>
      <c r="G2202">
        <v>1</v>
      </c>
      <c r="H2202" s="1">
        <v>41443</v>
      </c>
      <c r="I2202">
        <v>10</v>
      </c>
      <c r="J2202">
        <v>297</v>
      </c>
      <c r="K2202">
        <v>0</v>
      </c>
      <c r="L2202">
        <v>38</v>
      </c>
      <c r="M2202">
        <v>13</v>
      </c>
      <c r="N2202">
        <v>0</v>
      </c>
      <c r="O2202">
        <v>152</v>
      </c>
      <c r="P2202">
        <v>7</v>
      </c>
      <c r="Q2202">
        <v>5</v>
      </c>
      <c r="R2202">
        <v>4</v>
      </c>
      <c r="S2202">
        <v>4</v>
      </c>
      <c r="T2202">
        <v>6</v>
      </c>
      <c r="U2202">
        <v>1</v>
      </c>
      <c r="V2202">
        <v>0</v>
      </c>
      <c r="W2202">
        <v>0</v>
      </c>
      <c r="X2202">
        <v>0</v>
      </c>
      <c r="Y2202">
        <v>0</v>
      </c>
      <c r="Z2202">
        <v>0</v>
      </c>
      <c r="AA2202">
        <v>3</v>
      </c>
      <c r="AB2202">
        <v>11</v>
      </c>
      <c r="AC2202">
        <v>1</v>
      </c>
    </row>
    <row r="2203" spans="1:29" ht="16.5" x14ac:dyDescent="0.3">
      <c r="A2203">
        <v>9014</v>
      </c>
      <c r="B2203">
        <v>1975</v>
      </c>
      <c r="C2203" t="s">
        <v>29</v>
      </c>
      <c r="D2203" t="s">
        <v>33</v>
      </c>
      <c r="E2203">
        <v>37085</v>
      </c>
      <c r="F2203">
        <v>1</v>
      </c>
      <c r="G2203">
        <v>1</v>
      </c>
      <c r="H2203" s="1">
        <v>41816</v>
      </c>
      <c r="I2203">
        <v>65</v>
      </c>
      <c r="J2203">
        <v>39</v>
      </c>
      <c r="K2203">
        <v>1</v>
      </c>
      <c r="L2203">
        <v>16</v>
      </c>
      <c r="M2203">
        <v>2</v>
      </c>
      <c r="N2203">
        <v>0</v>
      </c>
      <c r="O2203">
        <v>3</v>
      </c>
      <c r="P2203">
        <v>4</v>
      </c>
      <c r="Q2203">
        <v>3</v>
      </c>
      <c r="R2203">
        <v>0</v>
      </c>
      <c r="S2203">
        <v>3</v>
      </c>
      <c r="T2203">
        <v>8</v>
      </c>
      <c r="U2203">
        <v>0</v>
      </c>
      <c r="V2203">
        <v>0</v>
      </c>
      <c r="W2203">
        <v>0</v>
      </c>
      <c r="X2203">
        <v>0</v>
      </c>
      <c r="Y2203">
        <v>0</v>
      </c>
      <c r="Z2203">
        <v>0</v>
      </c>
      <c r="AA2203">
        <v>3</v>
      </c>
      <c r="AB2203">
        <v>11</v>
      </c>
      <c r="AC2203">
        <v>0</v>
      </c>
    </row>
    <row r="2204" spans="1:29" ht="16.5" x14ac:dyDescent="0.3">
      <c r="A2204">
        <v>7620</v>
      </c>
      <c r="B2204">
        <v>1990</v>
      </c>
      <c r="C2204" t="s">
        <v>36</v>
      </c>
      <c r="D2204" t="s">
        <v>30</v>
      </c>
      <c r="E2204">
        <v>16185</v>
      </c>
      <c r="F2204">
        <v>1</v>
      </c>
      <c r="G2204">
        <v>0</v>
      </c>
      <c r="H2204" s="1">
        <v>41491</v>
      </c>
      <c r="I2204">
        <v>71</v>
      </c>
      <c r="J2204">
        <v>5</v>
      </c>
      <c r="K2204">
        <v>11</v>
      </c>
      <c r="L2204">
        <v>16</v>
      </c>
      <c r="M2204">
        <v>21</v>
      </c>
      <c r="N2204">
        <v>8</v>
      </c>
      <c r="O2204">
        <v>45</v>
      </c>
      <c r="P2204">
        <v>2</v>
      </c>
      <c r="Q2204">
        <v>2</v>
      </c>
      <c r="R2204">
        <v>2</v>
      </c>
      <c r="S2204">
        <v>2</v>
      </c>
      <c r="T2204">
        <v>8</v>
      </c>
      <c r="U2204">
        <v>0</v>
      </c>
      <c r="V2204">
        <v>0</v>
      </c>
      <c r="W2204">
        <v>0</v>
      </c>
      <c r="X2204">
        <v>0</v>
      </c>
      <c r="Y2204">
        <v>0</v>
      </c>
      <c r="Z2204">
        <v>0</v>
      </c>
      <c r="AA2204">
        <v>3</v>
      </c>
      <c r="AB2204">
        <v>11</v>
      </c>
      <c r="AC2204">
        <v>0</v>
      </c>
    </row>
    <row r="2205" spans="1:29" ht="16.5" x14ac:dyDescent="0.3">
      <c r="A2205">
        <v>10968</v>
      </c>
      <c r="B2205">
        <v>1969</v>
      </c>
      <c r="C2205" t="s">
        <v>29</v>
      </c>
      <c r="D2205" t="s">
        <v>30</v>
      </c>
      <c r="E2205">
        <v>57731</v>
      </c>
      <c r="F2205">
        <v>0</v>
      </c>
      <c r="G2205">
        <v>1</v>
      </c>
      <c r="H2205" s="1">
        <v>41236</v>
      </c>
      <c r="I2205">
        <v>0</v>
      </c>
      <c r="J2205">
        <v>266</v>
      </c>
      <c r="K2205">
        <v>21</v>
      </c>
      <c r="L2205">
        <v>300</v>
      </c>
      <c r="M2205">
        <v>65</v>
      </c>
      <c r="N2205">
        <v>8</v>
      </c>
      <c r="O2205">
        <v>44</v>
      </c>
      <c r="P2205">
        <v>4</v>
      </c>
      <c r="Q2205">
        <v>8</v>
      </c>
      <c r="R2205">
        <v>8</v>
      </c>
      <c r="S2205">
        <v>6</v>
      </c>
      <c r="T2205">
        <v>6</v>
      </c>
      <c r="U2205">
        <v>0</v>
      </c>
      <c r="V2205">
        <v>0</v>
      </c>
      <c r="W2205">
        <v>0</v>
      </c>
      <c r="X2205">
        <v>0</v>
      </c>
      <c r="Y2205">
        <v>0</v>
      </c>
      <c r="Z2205">
        <v>0</v>
      </c>
      <c r="AA2205">
        <v>3</v>
      </c>
      <c r="AB2205">
        <v>11</v>
      </c>
      <c r="AC2205">
        <v>0</v>
      </c>
    </row>
    <row r="2206" spans="1:29" ht="16.5" x14ac:dyDescent="0.3">
      <c r="A2206">
        <v>11133</v>
      </c>
      <c r="B2206">
        <v>1973</v>
      </c>
      <c r="C2206" t="s">
        <v>32</v>
      </c>
      <c r="D2206" t="s">
        <v>41</v>
      </c>
      <c r="E2206">
        <v>48432</v>
      </c>
      <c r="F2206">
        <v>0</v>
      </c>
      <c r="G2206">
        <v>1</v>
      </c>
      <c r="H2206" s="1">
        <v>41200</v>
      </c>
      <c r="I2206">
        <v>3</v>
      </c>
      <c r="J2206">
        <v>322</v>
      </c>
      <c r="K2206">
        <v>3</v>
      </c>
      <c r="L2206">
        <v>50</v>
      </c>
      <c r="M2206">
        <v>4</v>
      </c>
      <c r="N2206">
        <v>3</v>
      </c>
      <c r="O2206">
        <v>42</v>
      </c>
      <c r="P2206">
        <v>5</v>
      </c>
      <c r="Q2206">
        <v>7</v>
      </c>
      <c r="R2206">
        <v>1</v>
      </c>
      <c r="S2206">
        <v>6</v>
      </c>
      <c r="T2206">
        <v>8</v>
      </c>
      <c r="U2206">
        <v>0</v>
      </c>
      <c r="V2206">
        <v>0</v>
      </c>
      <c r="W2206">
        <v>0</v>
      </c>
      <c r="X2206">
        <v>0</v>
      </c>
      <c r="Y2206">
        <v>0</v>
      </c>
      <c r="Z2206">
        <v>0</v>
      </c>
      <c r="AA2206">
        <v>3</v>
      </c>
      <c r="AB2206">
        <v>11</v>
      </c>
      <c r="AC2206">
        <v>1</v>
      </c>
    </row>
    <row r="2207" spans="1:29" ht="16.5" x14ac:dyDescent="0.3">
      <c r="A2207">
        <v>2736</v>
      </c>
      <c r="B2207">
        <v>1978</v>
      </c>
      <c r="C2207" t="s">
        <v>29</v>
      </c>
      <c r="D2207" t="s">
        <v>33</v>
      </c>
      <c r="E2207">
        <v>73807</v>
      </c>
      <c r="F2207">
        <v>0</v>
      </c>
      <c r="G2207">
        <v>1</v>
      </c>
      <c r="H2207" s="1">
        <v>41276</v>
      </c>
      <c r="I2207">
        <v>88</v>
      </c>
      <c r="J2207">
        <v>366</v>
      </c>
      <c r="K2207">
        <v>124</v>
      </c>
      <c r="L2207">
        <v>156</v>
      </c>
      <c r="M2207">
        <v>71</v>
      </c>
      <c r="N2207">
        <v>78</v>
      </c>
      <c r="O2207">
        <v>54</v>
      </c>
      <c r="P2207">
        <v>2</v>
      </c>
      <c r="Q2207">
        <v>5</v>
      </c>
      <c r="R2207">
        <v>5</v>
      </c>
      <c r="S2207">
        <v>11</v>
      </c>
      <c r="T2207">
        <v>2</v>
      </c>
      <c r="U2207">
        <v>0</v>
      </c>
      <c r="V2207">
        <v>0</v>
      </c>
      <c r="W2207">
        <v>0</v>
      </c>
      <c r="X2207">
        <v>0</v>
      </c>
      <c r="Y2207">
        <v>0</v>
      </c>
      <c r="Z2207">
        <v>0</v>
      </c>
      <c r="AA2207">
        <v>3</v>
      </c>
      <c r="AB2207">
        <v>11</v>
      </c>
      <c r="AC2207">
        <v>0</v>
      </c>
    </row>
    <row r="2208" spans="1:29" ht="16.5" x14ac:dyDescent="0.3">
      <c r="A2208">
        <v>1876</v>
      </c>
      <c r="B2208">
        <v>1990</v>
      </c>
      <c r="C2208" t="s">
        <v>29</v>
      </c>
      <c r="D2208" t="s">
        <v>33</v>
      </c>
      <c r="E2208">
        <v>18929</v>
      </c>
      <c r="F2208">
        <v>0</v>
      </c>
      <c r="G2208">
        <v>0</v>
      </c>
      <c r="H2208" s="1">
        <v>41321</v>
      </c>
      <c r="I2208">
        <v>15</v>
      </c>
      <c r="J2208">
        <v>32</v>
      </c>
      <c r="K2208">
        <v>0</v>
      </c>
      <c r="L2208">
        <v>8</v>
      </c>
      <c r="M2208">
        <v>23</v>
      </c>
      <c r="N2208">
        <v>4</v>
      </c>
      <c r="O2208">
        <v>18</v>
      </c>
      <c r="P2208">
        <v>1</v>
      </c>
      <c r="Q2208">
        <v>1</v>
      </c>
      <c r="R2208">
        <v>0</v>
      </c>
      <c r="S2208">
        <v>4</v>
      </c>
      <c r="T2208">
        <v>6</v>
      </c>
      <c r="U2208">
        <v>0</v>
      </c>
      <c r="V2208">
        <v>0</v>
      </c>
      <c r="W2208">
        <v>0</v>
      </c>
      <c r="X2208">
        <v>0</v>
      </c>
      <c r="Y2208">
        <v>0</v>
      </c>
      <c r="Z2208">
        <v>0</v>
      </c>
      <c r="AA2208">
        <v>3</v>
      </c>
      <c r="AB2208">
        <v>11</v>
      </c>
      <c r="AC2208">
        <v>0</v>
      </c>
    </row>
    <row r="2209" spans="1:29" ht="16.5" x14ac:dyDescent="0.3">
      <c r="A2209">
        <v>5959</v>
      </c>
      <c r="B2209">
        <v>1968</v>
      </c>
      <c r="C2209" t="s">
        <v>29</v>
      </c>
      <c r="D2209" t="s">
        <v>30</v>
      </c>
      <c r="E2209">
        <v>35893</v>
      </c>
      <c r="F2209">
        <v>1</v>
      </c>
      <c r="G2209">
        <v>1</v>
      </c>
      <c r="H2209" s="1">
        <v>41197</v>
      </c>
      <c r="I2209">
        <v>80</v>
      </c>
      <c r="J2209">
        <v>158</v>
      </c>
      <c r="K2209">
        <v>0</v>
      </c>
      <c r="L2209">
        <v>23</v>
      </c>
      <c r="M2209">
        <v>0</v>
      </c>
      <c r="N2209">
        <v>0</v>
      </c>
      <c r="O2209">
        <v>18</v>
      </c>
      <c r="P2209">
        <v>6</v>
      </c>
      <c r="Q2209">
        <v>3</v>
      </c>
      <c r="R2209">
        <v>1</v>
      </c>
      <c r="S2209">
        <v>5</v>
      </c>
      <c r="T2209">
        <v>8</v>
      </c>
      <c r="U2209">
        <v>0</v>
      </c>
      <c r="V2209">
        <v>0</v>
      </c>
      <c r="W2209">
        <v>0</v>
      </c>
      <c r="X2209">
        <v>0</v>
      </c>
      <c r="Y2209">
        <v>0</v>
      </c>
      <c r="Z2209">
        <v>0</v>
      </c>
      <c r="AA2209">
        <v>3</v>
      </c>
      <c r="AB2209">
        <v>11</v>
      </c>
      <c r="AC2209">
        <v>0</v>
      </c>
    </row>
    <row r="2210" spans="1:29" ht="16.5" x14ac:dyDescent="0.3">
      <c r="A2210">
        <v>1092</v>
      </c>
      <c r="B2210">
        <v>1980</v>
      </c>
      <c r="C2210" t="s">
        <v>29</v>
      </c>
      <c r="D2210" t="s">
        <v>33</v>
      </c>
      <c r="E2210">
        <v>61014</v>
      </c>
      <c r="F2210">
        <v>0</v>
      </c>
      <c r="G2210">
        <v>1</v>
      </c>
      <c r="H2210" s="1">
        <v>41132</v>
      </c>
      <c r="I2210">
        <v>17</v>
      </c>
      <c r="J2210">
        <v>269</v>
      </c>
      <c r="K2210">
        <v>129</v>
      </c>
      <c r="L2210">
        <v>495</v>
      </c>
      <c r="M2210">
        <v>182</v>
      </c>
      <c r="N2210">
        <v>43</v>
      </c>
      <c r="O2210">
        <v>29</v>
      </c>
      <c r="P2210">
        <v>4</v>
      </c>
      <c r="Q2210">
        <v>9</v>
      </c>
      <c r="R2210">
        <v>3</v>
      </c>
      <c r="S2210">
        <v>4</v>
      </c>
      <c r="T2210">
        <v>7</v>
      </c>
      <c r="U2210">
        <v>0</v>
      </c>
      <c r="V2210">
        <v>0</v>
      </c>
      <c r="W2210">
        <v>0</v>
      </c>
      <c r="X2210">
        <v>0</v>
      </c>
      <c r="Y2210">
        <v>0</v>
      </c>
      <c r="Z2210">
        <v>0</v>
      </c>
      <c r="AA2210">
        <v>3</v>
      </c>
      <c r="AB2210">
        <v>11</v>
      </c>
      <c r="AC2210">
        <v>0</v>
      </c>
    </row>
    <row r="2211" spans="1:29" ht="16.5" x14ac:dyDescent="0.3">
      <c r="A2211">
        <v>4333</v>
      </c>
      <c r="B2211">
        <v>1954</v>
      </c>
      <c r="C2211" t="s">
        <v>29</v>
      </c>
      <c r="D2211" t="s">
        <v>31</v>
      </c>
      <c r="E2211">
        <v>32144</v>
      </c>
      <c r="F2211">
        <v>1</v>
      </c>
      <c r="G2211">
        <v>1</v>
      </c>
      <c r="H2211" s="1">
        <v>41721</v>
      </c>
      <c r="I2211">
        <v>76</v>
      </c>
      <c r="J2211">
        <v>41</v>
      </c>
      <c r="K2211">
        <v>0</v>
      </c>
      <c r="L2211">
        <v>10</v>
      </c>
      <c r="M2211">
        <v>0</v>
      </c>
      <c r="N2211">
        <v>0</v>
      </c>
      <c r="O2211">
        <v>3</v>
      </c>
      <c r="P2211">
        <v>4</v>
      </c>
      <c r="Q2211">
        <v>2</v>
      </c>
      <c r="R2211">
        <v>1</v>
      </c>
      <c r="S2211">
        <v>3</v>
      </c>
      <c r="T2211">
        <v>7</v>
      </c>
      <c r="U2211">
        <v>0</v>
      </c>
      <c r="V2211">
        <v>1</v>
      </c>
      <c r="W2211">
        <v>0</v>
      </c>
      <c r="X2211">
        <v>0</v>
      </c>
      <c r="Y2211">
        <v>0</v>
      </c>
      <c r="Z2211">
        <v>0</v>
      </c>
      <c r="AA2211">
        <v>3</v>
      </c>
      <c r="AB2211">
        <v>11</v>
      </c>
      <c r="AC2211">
        <v>0</v>
      </c>
    </row>
    <row r="2212" spans="1:29" ht="16.5" x14ac:dyDescent="0.3">
      <c r="A2212">
        <v>3850</v>
      </c>
      <c r="B2212">
        <v>1963</v>
      </c>
      <c r="C2212" t="s">
        <v>36</v>
      </c>
      <c r="D2212" t="s">
        <v>31</v>
      </c>
      <c r="E2212">
        <v>14918</v>
      </c>
      <c r="F2212">
        <v>0</v>
      </c>
      <c r="G2212">
        <v>1</v>
      </c>
      <c r="H2212" s="1">
        <v>41250</v>
      </c>
      <c r="I2212">
        <v>52</v>
      </c>
      <c r="J2212">
        <v>3</v>
      </c>
      <c r="K2212">
        <v>3</v>
      </c>
      <c r="L2212">
        <v>3</v>
      </c>
      <c r="M2212">
        <v>15</v>
      </c>
      <c r="N2212">
        <v>4</v>
      </c>
      <c r="O2212">
        <v>15</v>
      </c>
      <c r="P2212">
        <v>1</v>
      </c>
      <c r="Q2212">
        <v>1</v>
      </c>
      <c r="R2212">
        <v>0</v>
      </c>
      <c r="S2212">
        <v>3</v>
      </c>
      <c r="T2212">
        <v>6</v>
      </c>
      <c r="U2212">
        <v>0</v>
      </c>
      <c r="V2212">
        <v>0</v>
      </c>
      <c r="W2212">
        <v>0</v>
      </c>
      <c r="X2212">
        <v>0</v>
      </c>
      <c r="Y2212">
        <v>0</v>
      </c>
      <c r="Z2212">
        <v>0</v>
      </c>
      <c r="AA2212">
        <v>3</v>
      </c>
      <c r="AB2212">
        <v>11</v>
      </c>
      <c r="AC2212">
        <v>0</v>
      </c>
    </row>
    <row r="2213" spans="1:29" ht="16.5" x14ac:dyDescent="0.3">
      <c r="A2213">
        <v>6168</v>
      </c>
      <c r="B2213">
        <v>1963</v>
      </c>
      <c r="C2213" t="s">
        <v>29</v>
      </c>
      <c r="D2213" t="s">
        <v>35</v>
      </c>
      <c r="E2213">
        <v>45146</v>
      </c>
      <c r="F2213">
        <v>1</v>
      </c>
      <c r="G2213">
        <v>1</v>
      </c>
      <c r="H2213" s="1">
        <v>41470</v>
      </c>
      <c r="I2213">
        <v>28</v>
      </c>
      <c r="J2213">
        <v>33</v>
      </c>
      <c r="K2213">
        <v>0</v>
      </c>
      <c r="L2213">
        <v>5</v>
      </c>
      <c r="M2213">
        <v>0</v>
      </c>
      <c r="N2213">
        <v>0</v>
      </c>
      <c r="O2213">
        <v>15</v>
      </c>
      <c r="P2213">
        <v>2</v>
      </c>
      <c r="Q2213">
        <v>1</v>
      </c>
      <c r="R2213">
        <v>1</v>
      </c>
      <c r="S2213">
        <v>2</v>
      </c>
      <c r="T2213">
        <v>4</v>
      </c>
      <c r="U2213">
        <v>0</v>
      </c>
      <c r="V2213">
        <v>0</v>
      </c>
      <c r="W2213">
        <v>0</v>
      </c>
      <c r="X2213">
        <v>0</v>
      </c>
      <c r="Y2213">
        <v>0</v>
      </c>
      <c r="Z2213">
        <v>0</v>
      </c>
      <c r="AA2213">
        <v>3</v>
      </c>
      <c r="AB2213">
        <v>11</v>
      </c>
      <c r="AC2213">
        <v>0</v>
      </c>
    </row>
    <row r="2214" spans="1:29" ht="16.5" x14ac:dyDescent="0.3">
      <c r="A2214">
        <v>607</v>
      </c>
      <c r="B2214">
        <v>1955</v>
      </c>
      <c r="C2214" t="s">
        <v>37</v>
      </c>
      <c r="D2214" t="s">
        <v>35</v>
      </c>
      <c r="E2214">
        <v>41769</v>
      </c>
      <c r="F2214">
        <v>0</v>
      </c>
      <c r="G2214">
        <v>1</v>
      </c>
      <c r="H2214" s="1">
        <v>41318</v>
      </c>
      <c r="I2214">
        <v>31</v>
      </c>
      <c r="J2214">
        <v>302</v>
      </c>
      <c r="K2214">
        <v>29</v>
      </c>
      <c r="L2214">
        <v>131</v>
      </c>
      <c r="M2214">
        <v>32</v>
      </c>
      <c r="N2214">
        <v>0</v>
      </c>
      <c r="O2214">
        <v>27</v>
      </c>
      <c r="P2214">
        <v>6</v>
      </c>
      <c r="Q2214">
        <v>8</v>
      </c>
      <c r="R2214">
        <v>1</v>
      </c>
      <c r="S2214">
        <v>7</v>
      </c>
      <c r="T2214">
        <v>8</v>
      </c>
      <c r="U2214">
        <v>0</v>
      </c>
      <c r="V2214">
        <v>0</v>
      </c>
      <c r="W2214">
        <v>0</v>
      </c>
      <c r="X2214">
        <v>0</v>
      </c>
      <c r="Y2214">
        <v>0</v>
      </c>
      <c r="Z2214">
        <v>0</v>
      </c>
      <c r="AA2214">
        <v>3</v>
      </c>
      <c r="AB2214">
        <v>11</v>
      </c>
      <c r="AC2214">
        <v>0</v>
      </c>
    </row>
    <row r="2215" spans="1:29" ht="16.5" x14ac:dyDescent="0.3">
      <c r="A2215">
        <v>10469</v>
      </c>
      <c r="B2215">
        <v>1981</v>
      </c>
      <c r="C2215" t="s">
        <v>29</v>
      </c>
      <c r="D2215" t="s">
        <v>31</v>
      </c>
      <c r="E2215">
        <v>88325</v>
      </c>
      <c r="F2215">
        <v>0</v>
      </c>
      <c r="G2215">
        <v>0</v>
      </c>
      <c r="H2215" s="1">
        <v>41675</v>
      </c>
      <c r="I2215">
        <v>42</v>
      </c>
      <c r="J2215">
        <v>519</v>
      </c>
      <c r="K2215">
        <v>71</v>
      </c>
      <c r="L2215">
        <v>860</v>
      </c>
      <c r="M2215">
        <v>93</v>
      </c>
      <c r="N2215">
        <v>27</v>
      </c>
      <c r="O2215">
        <v>53</v>
      </c>
      <c r="P2215">
        <v>1</v>
      </c>
      <c r="Q2215">
        <v>6</v>
      </c>
      <c r="R2215">
        <v>2</v>
      </c>
      <c r="S2215">
        <v>9</v>
      </c>
      <c r="T2215">
        <v>2</v>
      </c>
      <c r="U2215">
        <v>0</v>
      </c>
      <c r="V2215">
        <v>0</v>
      </c>
      <c r="W2215">
        <v>0</v>
      </c>
      <c r="X2215">
        <v>0</v>
      </c>
      <c r="Y2215">
        <v>0</v>
      </c>
      <c r="Z2215">
        <v>0</v>
      </c>
      <c r="AA2215">
        <v>3</v>
      </c>
      <c r="AB2215">
        <v>11</v>
      </c>
      <c r="AC2215">
        <v>0</v>
      </c>
    </row>
    <row r="2216" spans="1:29" ht="16.5" x14ac:dyDescent="0.3">
      <c r="A2216">
        <v>6983</v>
      </c>
      <c r="B2216">
        <v>1950</v>
      </c>
      <c r="C2216" t="s">
        <v>34</v>
      </c>
      <c r="D2216" t="s">
        <v>35</v>
      </c>
      <c r="E2216">
        <v>38054</v>
      </c>
      <c r="F2216">
        <v>1</v>
      </c>
      <c r="G2216">
        <v>1</v>
      </c>
      <c r="H2216" s="1">
        <v>41760</v>
      </c>
      <c r="I2216">
        <v>24</v>
      </c>
      <c r="J2216">
        <v>23</v>
      </c>
      <c r="K2216">
        <v>2</v>
      </c>
      <c r="L2216">
        <v>17</v>
      </c>
      <c r="M2216">
        <v>2</v>
      </c>
      <c r="N2216">
        <v>1</v>
      </c>
      <c r="O2216">
        <v>0</v>
      </c>
      <c r="P2216">
        <v>2</v>
      </c>
      <c r="Q2216">
        <v>2</v>
      </c>
      <c r="R2216">
        <v>0</v>
      </c>
      <c r="S2216">
        <v>3</v>
      </c>
      <c r="T2216">
        <v>7</v>
      </c>
      <c r="U2216">
        <v>0</v>
      </c>
      <c r="V2216">
        <v>0</v>
      </c>
      <c r="W2216">
        <v>0</v>
      </c>
      <c r="X2216">
        <v>0</v>
      </c>
      <c r="Y2216">
        <v>0</v>
      </c>
      <c r="Z2216">
        <v>0</v>
      </c>
      <c r="AA2216">
        <v>3</v>
      </c>
      <c r="AB2216">
        <v>11</v>
      </c>
      <c r="AC2216">
        <v>0</v>
      </c>
    </row>
    <row r="2217" spans="1:29" ht="16.5" x14ac:dyDescent="0.3">
      <c r="A2217">
        <v>3661</v>
      </c>
      <c r="B2217">
        <v>1995</v>
      </c>
      <c r="C2217" t="s">
        <v>37</v>
      </c>
      <c r="D2217" t="s">
        <v>30</v>
      </c>
      <c r="E2217">
        <v>80617</v>
      </c>
      <c r="F2217">
        <v>0</v>
      </c>
      <c r="G2217">
        <v>0</v>
      </c>
      <c r="H2217" s="1">
        <v>41194</v>
      </c>
      <c r="I2217">
        <v>42</v>
      </c>
      <c r="J2217">
        <v>594</v>
      </c>
      <c r="K2217">
        <v>51</v>
      </c>
      <c r="L2217">
        <v>631</v>
      </c>
      <c r="M2217">
        <v>72</v>
      </c>
      <c r="N2217">
        <v>55</v>
      </c>
      <c r="O2217">
        <v>32</v>
      </c>
      <c r="P2217">
        <v>1</v>
      </c>
      <c r="Q2217">
        <v>4</v>
      </c>
      <c r="R2217">
        <v>6</v>
      </c>
      <c r="S2217">
        <v>8</v>
      </c>
      <c r="T2217">
        <v>2</v>
      </c>
      <c r="U2217">
        <v>0</v>
      </c>
      <c r="V2217">
        <v>0</v>
      </c>
      <c r="W2217">
        <v>0</v>
      </c>
      <c r="X2217">
        <v>0</v>
      </c>
      <c r="Y2217">
        <v>0</v>
      </c>
      <c r="Z2217">
        <v>0</v>
      </c>
      <c r="AA2217">
        <v>3</v>
      </c>
      <c r="AB2217">
        <v>11</v>
      </c>
      <c r="AC2217">
        <v>0</v>
      </c>
    </row>
    <row r="2218" spans="1:29" ht="16.5" x14ac:dyDescent="0.3">
      <c r="A2218">
        <v>9303</v>
      </c>
      <c r="B2218">
        <v>1976</v>
      </c>
      <c r="C2218" t="s">
        <v>29</v>
      </c>
      <c r="D2218" t="s">
        <v>33</v>
      </c>
      <c r="E2218">
        <v>5305</v>
      </c>
      <c r="F2218">
        <v>0</v>
      </c>
      <c r="G2218">
        <v>1</v>
      </c>
      <c r="H2218" s="1">
        <v>41485</v>
      </c>
      <c r="I2218">
        <v>12</v>
      </c>
      <c r="J2218">
        <v>12</v>
      </c>
      <c r="K2218">
        <v>4</v>
      </c>
      <c r="L2218">
        <v>7</v>
      </c>
      <c r="M2218">
        <v>1</v>
      </c>
      <c r="N2218">
        <v>3</v>
      </c>
      <c r="O2218">
        <v>5</v>
      </c>
      <c r="P2218">
        <v>0</v>
      </c>
      <c r="Q2218">
        <v>1</v>
      </c>
      <c r="R2218">
        <v>0</v>
      </c>
      <c r="S2218">
        <v>0</v>
      </c>
      <c r="T2218">
        <v>13</v>
      </c>
      <c r="U2218">
        <v>0</v>
      </c>
      <c r="V2218">
        <v>0</v>
      </c>
      <c r="W2218">
        <v>0</v>
      </c>
      <c r="X2218">
        <v>0</v>
      </c>
      <c r="Y2218">
        <v>0</v>
      </c>
      <c r="Z2218">
        <v>0</v>
      </c>
      <c r="AA2218">
        <v>3</v>
      </c>
      <c r="AB2218">
        <v>11</v>
      </c>
      <c r="AC2218">
        <v>0</v>
      </c>
    </row>
    <row r="2219" spans="1:29" ht="16.5" x14ac:dyDescent="0.3">
      <c r="A2219">
        <v>692</v>
      </c>
      <c r="B2219">
        <v>1954</v>
      </c>
      <c r="C2219" t="s">
        <v>29</v>
      </c>
      <c r="D2219" t="s">
        <v>31</v>
      </c>
      <c r="E2219">
        <v>36807</v>
      </c>
      <c r="F2219">
        <v>1</v>
      </c>
      <c r="G2219">
        <v>1</v>
      </c>
      <c r="H2219" s="1">
        <v>41263</v>
      </c>
      <c r="I2219">
        <v>88</v>
      </c>
      <c r="J2219">
        <v>4</v>
      </c>
      <c r="K2219">
        <v>2</v>
      </c>
      <c r="L2219">
        <v>5</v>
      </c>
      <c r="M2219">
        <v>0</v>
      </c>
      <c r="N2219">
        <v>0</v>
      </c>
      <c r="O2219">
        <v>5</v>
      </c>
      <c r="P2219">
        <v>1</v>
      </c>
      <c r="Q2219">
        <v>1</v>
      </c>
      <c r="R2219">
        <v>0</v>
      </c>
      <c r="S2219">
        <v>2</v>
      </c>
      <c r="T2219">
        <v>6</v>
      </c>
      <c r="U2219">
        <v>0</v>
      </c>
      <c r="V2219">
        <v>0</v>
      </c>
      <c r="W2219">
        <v>0</v>
      </c>
      <c r="X2219">
        <v>0</v>
      </c>
      <c r="Y2219">
        <v>0</v>
      </c>
      <c r="Z2219">
        <v>0</v>
      </c>
      <c r="AA2219">
        <v>3</v>
      </c>
      <c r="AB2219">
        <v>11</v>
      </c>
      <c r="AC2219">
        <v>0</v>
      </c>
    </row>
    <row r="2220" spans="1:29" ht="16.5" x14ac:dyDescent="0.3">
      <c r="A2220">
        <v>736</v>
      </c>
      <c r="B2220">
        <v>1983</v>
      </c>
      <c r="C2220" t="s">
        <v>29</v>
      </c>
      <c r="D2220" t="s">
        <v>31</v>
      </c>
      <c r="E2220">
        <v>28427</v>
      </c>
      <c r="F2220">
        <v>1</v>
      </c>
      <c r="G2220">
        <v>0</v>
      </c>
      <c r="H2220" s="1">
        <v>41354</v>
      </c>
      <c r="I2220">
        <v>67</v>
      </c>
      <c r="J2220">
        <v>18</v>
      </c>
      <c r="K2220">
        <v>3</v>
      </c>
      <c r="L2220">
        <v>19</v>
      </c>
      <c r="M2220">
        <v>3</v>
      </c>
      <c r="N2220">
        <v>3</v>
      </c>
      <c r="O2220">
        <v>6</v>
      </c>
      <c r="P2220">
        <v>2</v>
      </c>
      <c r="Q2220">
        <v>2</v>
      </c>
      <c r="R2220">
        <v>0</v>
      </c>
      <c r="S2220">
        <v>3</v>
      </c>
      <c r="T2220">
        <v>8</v>
      </c>
      <c r="U2220">
        <v>0</v>
      </c>
      <c r="V2220">
        <v>0</v>
      </c>
      <c r="W2220">
        <v>0</v>
      </c>
      <c r="X2220">
        <v>0</v>
      </c>
      <c r="Y2220">
        <v>0</v>
      </c>
      <c r="Z2220">
        <v>0</v>
      </c>
      <c r="AA2220">
        <v>3</v>
      </c>
      <c r="AB2220">
        <v>11</v>
      </c>
      <c r="AC2220">
        <v>0</v>
      </c>
    </row>
    <row r="2221" spans="1:29" ht="16.5" x14ac:dyDescent="0.3">
      <c r="A2221">
        <v>9589</v>
      </c>
      <c r="B2221">
        <v>1948</v>
      </c>
      <c r="C2221" t="s">
        <v>32</v>
      </c>
      <c r="D2221" t="s">
        <v>38</v>
      </c>
      <c r="E2221">
        <v>82032</v>
      </c>
      <c r="F2221">
        <v>0</v>
      </c>
      <c r="G2221">
        <v>0</v>
      </c>
      <c r="H2221" s="1">
        <v>41734</v>
      </c>
      <c r="I2221">
        <v>54</v>
      </c>
      <c r="J2221">
        <v>332</v>
      </c>
      <c r="K2221">
        <v>194</v>
      </c>
      <c r="L2221">
        <v>377</v>
      </c>
      <c r="M2221">
        <v>149</v>
      </c>
      <c r="N2221">
        <v>125</v>
      </c>
      <c r="O2221">
        <v>57</v>
      </c>
      <c r="P2221">
        <v>0</v>
      </c>
      <c r="Q2221">
        <v>4</v>
      </c>
      <c r="R2221">
        <v>6</v>
      </c>
      <c r="S2221">
        <v>7</v>
      </c>
      <c r="T2221">
        <v>1</v>
      </c>
      <c r="U2221">
        <v>0</v>
      </c>
      <c r="V2221">
        <v>0</v>
      </c>
      <c r="W2221">
        <v>0</v>
      </c>
      <c r="X2221">
        <v>0</v>
      </c>
      <c r="Y2221">
        <v>0</v>
      </c>
      <c r="Z2221">
        <v>0</v>
      </c>
      <c r="AA2221">
        <v>3</v>
      </c>
      <c r="AB2221">
        <v>11</v>
      </c>
      <c r="AC2221">
        <v>0</v>
      </c>
    </row>
    <row r="2222" spans="1:29" ht="16.5" x14ac:dyDescent="0.3">
      <c r="A2222">
        <v>4838</v>
      </c>
      <c r="B2222">
        <v>1978</v>
      </c>
      <c r="C2222" t="s">
        <v>29</v>
      </c>
      <c r="D2222" t="s">
        <v>31</v>
      </c>
      <c r="E2222">
        <v>22775</v>
      </c>
      <c r="F2222">
        <v>1</v>
      </c>
      <c r="G2222">
        <v>0</v>
      </c>
      <c r="H2222" s="1">
        <v>41444</v>
      </c>
      <c r="I2222">
        <v>40</v>
      </c>
      <c r="J2222">
        <v>5</v>
      </c>
      <c r="K2222">
        <v>1</v>
      </c>
      <c r="L2222">
        <v>8</v>
      </c>
      <c r="M2222">
        <v>0</v>
      </c>
      <c r="N2222">
        <v>0</v>
      </c>
      <c r="O2222">
        <v>1</v>
      </c>
      <c r="P2222">
        <v>1</v>
      </c>
      <c r="Q2222">
        <v>1</v>
      </c>
      <c r="R2222">
        <v>0</v>
      </c>
      <c r="S2222">
        <v>2</v>
      </c>
      <c r="T2222">
        <v>8</v>
      </c>
      <c r="U2222">
        <v>0</v>
      </c>
      <c r="V2222">
        <v>0</v>
      </c>
      <c r="W2222">
        <v>0</v>
      </c>
      <c r="X2222">
        <v>0</v>
      </c>
      <c r="Y2222">
        <v>0</v>
      </c>
      <c r="Z2222">
        <v>0</v>
      </c>
      <c r="AA2222">
        <v>3</v>
      </c>
      <c r="AB2222">
        <v>11</v>
      </c>
      <c r="AC2222">
        <v>0</v>
      </c>
    </row>
    <row r="2223" spans="1:29" ht="16.5" x14ac:dyDescent="0.3">
      <c r="A2223">
        <v>9246</v>
      </c>
      <c r="B2223">
        <v>1985</v>
      </c>
      <c r="C2223" t="s">
        <v>34</v>
      </c>
      <c r="D2223" t="s">
        <v>31</v>
      </c>
      <c r="E2223">
        <v>40101</v>
      </c>
      <c r="F2223">
        <v>1</v>
      </c>
      <c r="G2223">
        <v>0</v>
      </c>
      <c r="H2223" s="1">
        <v>41196</v>
      </c>
      <c r="I2223">
        <v>73</v>
      </c>
      <c r="J2223">
        <v>171</v>
      </c>
      <c r="K2223">
        <v>3</v>
      </c>
      <c r="L2223">
        <v>129</v>
      </c>
      <c r="M2223">
        <v>26</v>
      </c>
      <c r="N2223">
        <v>24</v>
      </c>
      <c r="O2223">
        <v>62</v>
      </c>
      <c r="P2223">
        <v>4</v>
      </c>
      <c r="Q2223">
        <v>6</v>
      </c>
      <c r="R2223">
        <v>1</v>
      </c>
      <c r="S2223">
        <v>6</v>
      </c>
      <c r="T2223">
        <v>7</v>
      </c>
      <c r="U2223">
        <v>0</v>
      </c>
      <c r="V2223">
        <v>0</v>
      </c>
      <c r="W2223">
        <v>0</v>
      </c>
      <c r="X2223">
        <v>0</v>
      </c>
      <c r="Y2223">
        <v>0</v>
      </c>
      <c r="Z2223">
        <v>0</v>
      </c>
      <c r="AA2223">
        <v>3</v>
      </c>
      <c r="AB2223">
        <v>11</v>
      </c>
      <c r="AC2223">
        <v>0</v>
      </c>
    </row>
    <row r="2224" spans="1:29" ht="16.5" x14ac:dyDescent="0.3">
      <c r="A2224">
        <v>6261</v>
      </c>
      <c r="B2224">
        <v>1979</v>
      </c>
      <c r="C2224" t="s">
        <v>29</v>
      </c>
      <c r="D2224" t="s">
        <v>33</v>
      </c>
      <c r="E2224">
        <v>58025</v>
      </c>
      <c r="F2224">
        <v>0</v>
      </c>
      <c r="G2224">
        <v>1</v>
      </c>
      <c r="H2224" s="1">
        <v>41604</v>
      </c>
      <c r="I2224">
        <v>81</v>
      </c>
      <c r="J2224">
        <v>270</v>
      </c>
      <c r="K2224">
        <v>31</v>
      </c>
      <c r="L2224">
        <v>88</v>
      </c>
      <c r="M2224">
        <v>11</v>
      </c>
      <c r="N2224">
        <v>48</v>
      </c>
      <c r="O2224">
        <v>22</v>
      </c>
      <c r="P2224">
        <v>3</v>
      </c>
      <c r="Q2224">
        <v>3</v>
      </c>
      <c r="R2224">
        <v>2</v>
      </c>
      <c r="S2224">
        <v>10</v>
      </c>
      <c r="T2224">
        <v>4</v>
      </c>
      <c r="U2224">
        <v>0</v>
      </c>
      <c r="V2224">
        <v>0</v>
      </c>
      <c r="W2224">
        <v>0</v>
      </c>
      <c r="X2224">
        <v>0</v>
      </c>
      <c r="Y2224">
        <v>0</v>
      </c>
      <c r="Z2224">
        <v>0</v>
      </c>
      <c r="AA2224">
        <v>3</v>
      </c>
      <c r="AB2224">
        <v>11</v>
      </c>
      <c r="AC2224">
        <v>0</v>
      </c>
    </row>
    <row r="2225" spans="1:29" ht="16.5" x14ac:dyDescent="0.3">
      <c r="A2225">
        <v>7366</v>
      </c>
      <c r="B2225">
        <v>1982</v>
      </c>
      <c r="C2225" t="s">
        <v>34</v>
      </c>
      <c r="D2225" t="s">
        <v>30</v>
      </c>
      <c r="E2225">
        <v>75777</v>
      </c>
      <c r="F2225">
        <v>0</v>
      </c>
      <c r="G2225">
        <v>0</v>
      </c>
      <c r="H2225" s="1">
        <v>41459</v>
      </c>
      <c r="I2225">
        <v>12</v>
      </c>
      <c r="J2225">
        <v>712</v>
      </c>
      <c r="K2225">
        <v>26</v>
      </c>
      <c r="L2225">
        <v>538</v>
      </c>
      <c r="M2225">
        <v>69</v>
      </c>
      <c r="N2225">
        <v>13</v>
      </c>
      <c r="O2225">
        <v>80</v>
      </c>
      <c r="P2225">
        <v>1</v>
      </c>
      <c r="Q2225">
        <v>3</v>
      </c>
      <c r="R2225">
        <v>6</v>
      </c>
      <c r="S2225">
        <v>11</v>
      </c>
      <c r="T2225">
        <v>1</v>
      </c>
      <c r="U2225">
        <v>0</v>
      </c>
      <c r="V2225">
        <v>1</v>
      </c>
      <c r="W2225">
        <v>1</v>
      </c>
      <c r="X2225">
        <v>0</v>
      </c>
      <c r="Y2225">
        <v>0</v>
      </c>
      <c r="Z2225">
        <v>0</v>
      </c>
      <c r="AA2225">
        <v>3</v>
      </c>
      <c r="AB2225">
        <v>11</v>
      </c>
      <c r="AC2225">
        <v>1</v>
      </c>
    </row>
    <row r="2226" spans="1:29" ht="16.5" x14ac:dyDescent="0.3">
      <c r="A2226">
        <v>10659</v>
      </c>
      <c r="B2226">
        <v>1979</v>
      </c>
      <c r="C2226" t="s">
        <v>37</v>
      </c>
      <c r="D2226" t="s">
        <v>31</v>
      </c>
      <c r="E2226">
        <v>7500</v>
      </c>
      <c r="F2226">
        <v>1</v>
      </c>
      <c r="G2226">
        <v>0</v>
      </c>
      <c r="H2226" s="1">
        <v>41401</v>
      </c>
      <c r="I2226">
        <v>7</v>
      </c>
      <c r="J2226">
        <v>2</v>
      </c>
      <c r="K2226">
        <v>8</v>
      </c>
      <c r="L2226">
        <v>11</v>
      </c>
      <c r="M2226">
        <v>3</v>
      </c>
      <c r="N2226">
        <v>8</v>
      </c>
      <c r="O2226">
        <v>21</v>
      </c>
      <c r="P2226">
        <v>4</v>
      </c>
      <c r="Q2226">
        <v>3</v>
      </c>
      <c r="R2226">
        <v>2</v>
      </c>
      <c r="S2226">
        <v>2</v>
      </c>
      <c r="T2226">
        <v>7</v>
      </c>
      <c r="U2226">
        <v>0</v>
      </c>
      <c r="V2226">
        <v>0</v>
      </c>
      <c r="W2226">
        <v>0</v>
      </c>
      <c r="X2226">
        <v>0</v>
      </c>
      <c r="Y2226">
        <v>0</v>
      </c>
      <c r="Z2226">
        <v>0</v>
      </c>
      <c r="AA2226">
        <v>3</v>
      </c>
      <c r="AB2226">
        <v>11</v>
      </c>
      <c r="AC2226">
        <v>0</v>
      </c>
    </row>
    <row r="2227" spans="1:29" ht="16.5" x14ac:dyDescent="0.3">
      <c r="A2227">
        <v>1448</v>
      </c>
      <c r="B2227">
        <v>1963</v>
      </c>
      <c r="C2227" t="s">
        <v>34</v>
      </c>
      <c r="D2227" t="s">
        <v>33</v>
      </c>
      <c r="E2227">
        <v>33562</v>
      </c>
      <c r="F2227">
        <v>1</v>
      </c>
      <c r="G2227">
        <v>2</v>
      </c>
      <c r="H2227" s="1">
        <v>41815</v>
      </c>
      <c r="I2227">
        <v>33</v>
      </c>
      <c r="J2227">
        <v>21</v>
      </c>
      <c r="K2227">
        <v>12</v>
      </c>
      <c r="L2227">
        <v>12</v>
      </c>
      <c r="M2227">
        <v>0</v>
      </c>
      <c r="N2227">
        <v>3</v>
      </c>
      <c r="O2227">
        <v>3</v>
      </c>
      <c r="P2227">
        <v>3</v>
      </c>
      <c r="Q2227">
        <v>2</v>
      </c>
      <c r="R2227">
        <v>0</v>
      </c>
      <c r="S2227">
        <v>4</v>
      </c>
      <c r="T2227">
        <v>4</v>
      </c>
      <c r="U2227">
        <v>0</v>
      </c>
      <c r="V2227">
        <v>0</v>
      </c>
      <c r="W2227">
        <v>0</v>
      </c>
      <c r="X2227">
        <v>0</v>
      </c>
      <c r="Y2227">
        <v>0</v>
      </c>
      <c r="Z2227">
        <v>0</v>
      </c>
      <c r="AA2227">
        <v>3</v>
      </c>
      <c r="AB2227">
        <v>11</v>
      </c>
      <c r="AC2227">
        <v>0</v>
      </c>
    </row>
    <row r="2228" spans="1:29" ht="16.5" x14ac:dyDescent="0.3">
      <c r="A2228">
        <v>4286</v>
      </c>
      <c r="B2228">
        <v>1970</v>
      </c>
      <c r="C2228" t="s">
        <v>32</v>
      </c>
      <c r="D2228" t="s">
        <v>30</v>
      </c>
      <c r="E2228">
        <v>57642</v>
      </c>
      <c r="F2228">
        <v>0</v>
      </c>
      <c r="G2228">
        <v>1</v>
      </c>
      <c r="H2228" s="1">
        <v>41648</v>
      </c>
      <c r="I2228">
        <v>24</v>
      </c>
      <c r="J2228">
        <v>580</v>
      </c>
      <c r="K2228">
        <v>6</v>
      </c>
      <c r="L2228">
        <v>58</v>
      </c>
      <c r="M2228">
        <v>8</v>
      </c>
      <c r="N2228">
        <v>0</v>
      </c>
      <c r="O2228">
        <v>27</v>
      </c>
      <c r="P2228">
        <v>3</v>
      </c>
      <c r="Q2228">
        <v>7</v>
      </c>
      <c r="R2228">
        <v>6</v>
      </c>
      <c r="S2228">
        <v>6</v>
      </c>
      <c r="T2228">
        <v>4</v>
      </c>
      <c r="U2228">
        <v>1</v>
      </c>
      <c r="V2228">
        <v>0</v>
      </c>
      <c r="W2228">
        <v>0</v>
      </c>
      <c r="X2228">
        <v>0</v>
      </c>
      <c r="Y2228">
        <v>0</v>
      </c>
      <c r="Z2228">
        <v>0</v>
      </c>
      <c r="AA2228">
        <v>3</v>
      </c>
      <c r="AB2228">
        <v>11</v>
      </c>
      <c r="AC2228">
        <v>0</v>
      </c>
    </row>
    <row r="2229" spans="1:29" ht="16.5" x14ac:dyDescent="0.3">
      <c r="A2229">
        <v>4749</v>
      </c>
      <c r="B2229">
        <v>1968</v>
      </c>
      <c r="C2229" t="s">
        <v>29</v>
      </c>
      <c r="D2229" t="s">
        <v>31</v>
      </c>
      <c r="E2229">
        <v>58554</v>
      </c>
      <c r="F2229">
        <v>1</v>
      </c>
      <c r="G2229">
        <v>1</v>
      </c>
      <c r="H2229" s="1">
        <v>41178</v>
      </c>
      <c r="I2229">
        <v>55</v>
      </c>
      <c r="J2229">
        <v>368</v>
      </c>
      <c r="K2229">
        <v>24</v>
      </c>
      <c r="L2229">
        <v>68</v>
      </c>
      <c r="M2229">
        <v>38</v>
      </c>
      <c r="N2229">
        <v>0</v>
      </c>
      <c r="O2229">
        <v>88</v>
      </c>
      <c r="P2229">
        <v>6</v>
      </c>
      <c r="Q2229">
        <v>8</v>
      </c>
      <c r="R2229">
        <v>2</v>
      </c>
      <c r="S2229">
        <v>6</v>
      </c>
      <c r="T2229">
        <v>7</v>
      </c>
      <c r="U2229">
        <v>0</v>
      </c>
      <c r="V2229">
        <v>0</v>
      </c>
      <c r="W2229">
        <v>0</v>
      </c>
      <c r="X2229">
        <v>0</v>
      </c>
      <c r="Y2229">
        <v>0</v>
      </c>
      <c r="Z2229">
        <v>0</v>
      </c>
      <c r="AA2229">
        <v>3</v>
      </c>
      <c r="AB2229">
        <v>11</v>
      </c>
      <c r="AC2229">
        <v>0</v>
      </c>
    </row>
    <row r="2230" spans="1:29" ht="16.5" x14ac:dyDescent="0.3">
      <c r="A2230">
        <v>4478</v>
      </c>
      <c r="B2230">
        <v>1979</v>
      </c>
      <c r="C2230" t="s">
        <v>29</v>
      </c>
      <c r="D2230" t="s">
        <v>33</v>
      </c>
      <c r="E2230">
        <v>63777</v>
      </c>
      <c r="F2230">
        <v>1</v>
      </c>
      <c r="G2230">
        <v>1</v>
      </c>
      <c r="H2230" s="1">
        <v>41357</v>
      </c>
      <c r="I2230">
        <v>87</v>
      </c>
      <c r="J2230">
        <v>457</v>
      </c>
      <c r="K2230">
        <v>5</v>
      </c>
      <c r="L2230">
        <v>106</v>
      </c>
      <c r="M2230">
        <v>15</v>
      </c>
      <c r="N2230">
        <v>17</v>
      </c>
      <c r="O2230">
        <v>53</v>
      </c>
      <c r="P2230">
        <v>8</v>
      </c>
      <c r="Q2230">
        <v>11</v>
      </c>
      <c r="R2230">
        <v>1</v>
      </c>
      <c r="S2230">
        <v>6</v>
      </c>
      <c r="T2230">
        <v>8</v>
      </c>
      <c r="U2230">
        <v>0</v>
      </c>
      <c r="V2230">
        <v>0</v>
      </c>
      <c r="W2230">
        <v>0</v>
      </c>
      <c r="X2230">
        <v>0</v>
      </c>
      <c r="Y2230">
        <v>0</v>
      </c>
      <c r="Z2230">
        <v>0</v>
      </c>
      <c r="AA2230">
        <v>3</v>
      </c>
      <c r="AB2230">
        <v>11</v>
      </c>
      <c r="AC2230">
        <v>0</v>
      </c>
    </row>
    <row r="2231" spans="1:29" ht="16.5" x14ac:dyDescent="0.3">
      <c r="A2231">
        <v>4201</v>
      </c>
      <c r="B2231">
        <v>1962</v>
      </c>
      <c r="C2231" t="s">
        <v>29</v>
      </c>
      <c r="D2231" t="s">
        <v>30</v>
      </c>
      <c r="E2231">
        <v>57967</v>
      </c>
      <c r="F2231">
        <v>0</v>
      </c>
      <c r="G2231">
        <v>1</v>
      </c>
      <c r="H2231" s="1">
        <v>41336</v>
      </c>
      <c r="I2231">
        <v>39</v>
      </c>
      <c r="J2231">
        <v>229</v>
      </c>
      <c r="K2231">
        <v>7</v>
      </c>
      <c r="L2231">
        <v>137</v>
      </c>
      <c r="M2231">
        <v>4</v>
      </c>
      <c r="N2231">
        <v>0</v>
      </c>
      <c r="O2231">
        <v>91</v>
      </c>
      <c r="P2231">
        <v>5</v>
      </c>
      <c r="Q2231">
        <v>4</v>
      </c>
      <c r="R2231">
        <v>2</v>
      </c>
      <c r="S2231">
        <v>8</v>
      </c>
      <c r="T2231">
        <v>5</v>
      </c>
      <c r="U2231">
        <v>0</v>
      </c>
      <c r="V2231">
        <v>0</v>
      </c>
      <c r="W2231">
        <v>0</v>
      </c>
      <c r="X2231">
        <v>0</v>
      </c>
      <c r="Y2231">
        <v>0</v>
      </c>
      <c r="Z2231">
        <v>0</v>
      </c>
      <c r="AA2231">
        <v>3</v>
      </c>
      <c r="AB2231">
        <v>11</v>
      </c>
      <c r="AC2231">
        <v>0</v>
      </c>
    </row>
    <row r="2232" spans="1:29" ht="16.5" x14ac:dyDescent="0.3">
      <c r="A2232">
        <v>8720</v>
      </c>
      <c r="B2232">
        <v>1978</v>
      </c>
      <c r="C2232" t="s">
        <v>37</v>
      </c>
      <c r="D2232" t="s">
        <v>31</v>
      </c>
      <c r="E2232">
        <v>53246</v>
      </c>
      <c r="F2232">
        <v>0</v>
      </c>
      <c r="G2232">
        <v>0</v>
      </c>
      <c r="H2232" s="1">
        <v>41133</v>
      </c>
      <c r="I2232">
        <v>53</v>
      </c>
      <c r="J2232">
        <v>32</v>
      </c>
      <c r="K2232">
        <v>2</v>
      </c>
      <c r="L2232">
        <v>1607</v>
      </c>
      <c r="M2232">
        <v>12</v>
      </c>
      <c r="N2232">
        <v>4</v>
      </c>
      <c r="O2232">
        <v>22</v>
      </c>
      <c r="P2232">
        <v>0</v>
      </c>
      <c r="Q2232">
        <v>0</v>
      </c>
      <c r="R2232">
        <v>0</v>
      </c>
      <c r="S2232">
        <v>1</v>
      </c>
      <c r="T2232">
        <v>0</v>
      </c>
      <c r="U2232">
        <v>0</v>
      </c>
      <c r="V2232">
        <v>1</v>
      </c>
      <c r="W2232">
        <v>0</v>
      </c>
      <c r="X2232">
        <v>0</v>
      </c>
      <c r="Y2232">
        <v>0</v>
      </c>
      <c r="Z2232">
        <v>0</v>
      </c>
      <c r="AA2232">
        <v>3</v>
      </c>
      <c r="AB2232">
        <v>11</v>
      </c>
      <c r="AC2232">
        <v>0</v>
      </c>
    </row>
    <row r="2233" spans="1:29" ht="16.5" x14ac:dyDescent="0.3">
      <c r="A2233">
        <v>10084</v>
      </c>
      <c r="B2233">
        <v>1972</v>
      </c>
      <c r="C2233" t="s">
        <v>29</v>
      </c>
      <c r="D2233" t="s">
        <v>33</v>
      </c>
      <c r="E2233">
        <v>24434</v>
      </c>
      <c r="F2233">
        <v>2</v>
      </c>
      <c r="G2233">
        <v>0</v>
      </c>
      <c r="H2233" s="1">
        <v>41777</v>
      </c>
      <c r="I2233">
        <v>9</v>
      </c>
      <c r="J2233">
        <v>3</v>
      </c>
      <c r="K2233">
        <v>2</v>
      </c>
      <c r="L2233">
        <v>8</v>
      </c>
      <c r="M2233">
        <v>20</v>
      </c>
      <c r="N2233">
        <v>0</v>
      </c>
      <c r="O2233">
        <v>17</v>
      </c>
      <c r="P2233">
        <v>2</v>
      </c>
      <c r="Q2233">
        <v>2</v>
      </c>
      <c r="R2233">
        <v>1</v>
      </c>
      <c r="S2233">
        <v>2</v>
      </c>
      <c r="T2233">
        <v>7</v>
      </c>
      <c r="U2233">
        <v>0</v>
      </c>
      <c r="V2233">
        <v>0</v>
      </c>
      <c r="W2233">
        <v>0</v>
      </c>
      <c r="X2233">
        <v>0</v>
      </c>
      <c r="Y2233">
        <v>0</v>
      </c>
      <c r="Z2233">
        <v>0</v>
      </c>
      <c r="AA2233">
        <v>3</v>
      </c>
      <c r="AB2233">
        <v>11</v>
      </c>
      <c r="AC2233">
        <v>0</v>
      </c>
    </row>
    <row r="2234" spans="1:29" ht="16.5" x14ac:dyDescent="0.3">
      <c r="A2234">
        <v>7004</v>
      </c>
      <c r="B2234">
        <v>1984</v>
      </c>
      <c r="C2234" t="s">
        <v>29</v>
      </c>
      <c r="D2234" t="s">
        <v>30</v>
      </c>
      <c r="E2234">
        <v>11012</v>
      </c>
      <c r="F2234">
        <v>1</v>
      </c>
      <c r="G2234">
        <v>0</v>
      </c>
      <c r="H2234" s="1">
        <v>41349</v>
      </c>
      <c r="I2234">
        <v>82</v>
      </c>
      <c r="J2234">
        <v>24</v>
      </c>
      <c r="K2234">
        <v>3</v>
      </c>
      <c r="L2234">
        <v>26</v>
      </c>
      <c r="M2234">
        <v>7</v>
      </c>
      <c r="N2234">
        <v>1</v>
      </c>
      <c r="O2234">
        <v>23</v>
      </c>
      <c r="P2234">
        <v>3</v>
      </c>
      <c r="Q2234">
        <v>3</v>
      </c>
      <c r="R2234">
        <v>1</v>
      </c>
      <c r="S2234">
        <v>2</v>
      </c>
      <c r="T2234">
        <v>9</v>
      </c>
      <c r="U2234">
        <v>1</v>
      </c>
      <c r="V2234">
        <v>0</v>
      </c>
      <c r="W2234">
        <v>0</v>
      </c>
      <c r="X2234">
        <v>0</v>
      </c>
      <c r="Y2234">
        <v>0</v>
      </c>
      <c r="Z2234">
        <v>0</v>
      </c>
      <c r="AA2234">
        <v>3</v>
      </c>
      <c r="AB2234">
        <v>11</v>
      </c>
      <c r="AC2234">
        <v>0</v>
      </c>
    </row>
    <row r="2235" spans="1:29" ht="16.5" x14ac:dyDescent="0.3">
      <c r="A2235">
        <v>9817</v>
      </c>
      <c r="B2235">
        <v>1970</v>
      </c>
      <c r="C2235" t="s">
        <v>34</v>
      </c>
      <c r="D2235" t="s">
        <v>30</v>
      </c>
      <c r="E2235">
        <v>44802</v>
      </c>
      <c r="F2235">
        <v>0</v>
      </c>
      <c r="G2235">
        <v>0</v>
      </c>
      <c r="H2235" s="1">
        <v>41142</v>
      </c>
      <c r="I2235">
        <v>71</v>
      </c>
      <c r="J2235">
        <v>853</v>
      </c>
      <c r="K2235">
        <v>10</v>
      </c>
      <c r="L2235">
        <v>143</v>
      </c>
      <c r="M2235">
        <v>13</v>
      </c>
      <c r="N2235">
        <v>10</v>
      </c>
      <c r="O2235">
        <v>20</v>
      </c>
      <c r="P2235">
        <v>2</v>
      </c>
      <c r="Q2235">
        <v>9</v>
      </c>
      <c r="R2235">
        <v>4</v>
      </c>
      <c r="S2235">
        <v>12</v>
      </c>
      <c r="T2235">
        <v>8</v>
      </c>
      <c r="U2235">
        <v>0</v>
      </c>
      <c r="V2235">
        <v>0</v>
      </c>
      <c r="W2235">
        <v>0</v>
      </c>
      <c r="X2235">
        <v>0</v>
      </c>
      <c r="Y2235">
        <v>0</v>
      </c>
      <c r="Z2235">
        <v>0</v>
      </c>
      <c r="AA2235">
        <v>3</v>
      </c>
      <c r="AB2235">
        <v>11</v>
      </c>
      <c r="AC2235">
        <v>0</v>
      </c>
    </row>
    <row r="2236" spans="1:29" ht="16.5" x14ac:dyDescent="0.3">
      <c r="A2236">
        <v>8080</v>
      </c>
      <c r="B2236">
        <v>1986</v>
      </c>
      <c r="C2236" t="s">
        <v>29</v>
      </c>
      <c r="D2236" t="s">
        <v>30</v>
      </c>
      <c r="E2236">
        <v>26816</v>
      </c>
      <c r="F2236">
        <v>0</v>
      </c>
      <c r="G2236">
        <v>0</v>
      </c>
      <c r="H2236" s="1">
        <v>41138</v>
      </c>
      <c r="I2236">
        <v>50</v>
      </c>
      <c r="J2236">
        <v>5</v>
      </c>
      <c r="K2236">
        <v>1</v>
      </c>
      <c r="L2236">
        <v>6</v>
      </c>
      <c r="M2236">
        <v>3</v>
      </c>
      <c r="N2236">
        <v>4</v>
      </c>
      <c r="O2236">
        <v>3</v>
      </c>
      <c r="P2236">
        <v>1</v>
      </c>
      <c r="Q2236">
        <v>0</v>
      </c>
      <c r="R2236">
        <v>0</v>
      </c>
      <c r="S2236">
        <v>3</v>
      </c>
      <c r="T2236">
        <v>4</v>
      </c>
      <c r="U2236">
        <v>0</v>
      </c>
      <c r="V2236">
        <v>0</v>
      </c>
      <c r="W2236">
        <v>0</v>
      </c>
      <c r="X2236">
        <v>0</v>
      </c>
      <c r="Y2236">
        <v>0</v>
      </c>
      <c r="Z2236">
        <v>0</v>
      </c>
      <c r="AA2236">
        <v>3</v>
      </c>
      <c r="AB2236">
        <v>11</v>
      </c>
      <c r="AC2236">
        <v>0</v>
      </c>
    </row>
    <row r="2237" spans="1:29" ht="16.5" x14ac:dyDescent="0.3">
      <c r="A2237">
        <v>8372</v>
      </c>
      <c r="B2237">
        <v>1974</v>
      </c>
      <c r="C2237" t="s">
        <v>29</v>
      </c>
      <c r="D2237" t="s">
        <v>33</v>
      </c>
      <c r="E2237">
        <v>34421</v>
      </c>
      <c r="F2237">
        <v>1</v>
      </c>
      <c r="G2237">
        <v>0</v>
      </c>
      <c r="H2237" s="1">
        <v>41456</v>
      </c>
      <c r="I2237">
        <v>81</v>
      </c>
      <c r="J2237">
        <v>3</v>
      </c>
      <c r="K2237">
        <v>3</v>
      </c>
      <c r="L2237">
        <v>7</v>
      </c>
      <c r="M2237">
        <v>6</v>
      </c>
      <c r="N2237">
        <v>2</v>
      </c>
      <c r="O2237">
        <v>9</v>
      </c>
      <c r="P2237">
        <v>1</v>
      </c>
      <c r="Q2237">
        <v>1</v>
      </c>
      <c r="R2237">
        <v>0</v>
      </c>
      <c r="S2237">
        <v>2</v>
      </c>
      <c r="T2237">
        <v>7</v>
      </c>
      <c r="U2237">
        <v>0</v>
      </c>
      <c r="V2237">
        <v>0</v>
      </c>
      <c r="W2237">
        <v>0</v>
      </c>
      <c r="X2237">
        <v>0</v>
      </c>
      <c r="Y2237">
        <v>0</v>
      </c>
      <c r="Z2237">
        <v>0</v>
      </c>
      <c r="AA2237">
        <v>3</v>
      </c>
      <c r="AB2237">
        <v>11</v>
      </c>
      <c r="AC2237">
        <v>0</v>
      </c>
    </row>
    <row r="2238" spans="1:29" ht="16.5" x14ac:dyDescent="0.3">
      <c r="A2238">
        <v>10870</v>
      </c>
      <c r="B2238">
        <v>1967</v>
      </c>
      <c r="C2238" t="s">
        <v>29</v>
      </c>
      <c r="D2238" t="s">
        <v>33</v>
      </c>
      <c r="E2238">
        <v>61223</v>
      </c>
      <c r="F2238">
        <v>0</v>
      </c>
      <c r="G2238">
        <v>1</v>
      </c>
      <c r="H2238" s="1">
        <v>41438</v>
      </c>
      <c r="I2238">
        <v>46</v>
      </c>
      <c r="J2238">
        <v>709</v>
      </c>
      <c r="K2238">
        <v>43</v>
      </c>
      <c r="L2238">
        <v>182</v>
      </c>
      <c r="M2238">
        <v>42</v>
      </c>
      <c r="N2238">
        <v>118</v>
      </c>
      <c r="O2238">
        <v>247</v>
      </c>
      <c r="P2238">
        <v>2</v>
      </c>
      <c r="Q2238">
        <v>9</v>
      </c>
      <c r="R2238">
        <v>3</v>
      </c>
      <c r="S2238">
        <v>4</v>
      </c>
      <c r="T2238">
        <v>5</v>
      </c>
      <c r="U2238">
        <v>0</v>
      </c>
      <c r="V2238">
        <v>0</v>
      </c>
      <c r="W2238">
        <v>0</v>
      </c>
      <c r="X2238">
        <v>0</v>
      </c>
      <c r="Y2238">
        <v>0</v>
      </c>
      <c r="Z2238">
        <v>0</v>
      </c>
      <c r="AA2238">
        <v>3</v>
      </c>
      <c r="AB2238">
        <v>11</v>
      </c>
      <c r="AC2238">
        <v>0</v>
      </c>
    </row>
    <row r="2239" spans="1:29" ht="16.5" x14ac:dyDescent="0.3">
      <c r="A2239">
        <v>4001</v>
      </c>
      <c r="B2239">
        <v>1946</v>
      </c>
      <c r="C2239" t="s">
        <v>32</v>
      </c>
      <c r="D2239" t="s">
        <v>31</v>
      </c>
      <c r="E2239">
        <v>64014</v>
      </c>
      <c r="F2239">
        <v>2</v>
      </c>
      <c r="G2239">
        <v>1</v>
      </c>
      <c r="H2239" s="1">
        <v>41800</v>
      </c>
      <c r="I2239">
        <v>56</v>
      </c>
      <c r="J2239">
        <v>406</v>
      </c>
      <c r="K2239">
        <v>0</v>
      </c>
      <c r="L2239">
        <v>30</v>
      </c>
      <c r="M2239">
        <v>0</v>
      </c>
      <c r="N2239">
        <v>0</v>
      </c>
      <c r="O2239">
        <v>8</v>
      </c>
      <c r="P2239">
        <v>7</v>
      </c>
      <c r="Q2239">
        <v>8</v>
      </c>
      <c r="R2239">
        <v>2</v>
      </c>
      <c r="S2239">
        <v>5</v>
      </c>
      <c r="T2239">
        <v>7</v>
      </c>
      <c r="U2239">
        <v>0</v>
      </c>
      <c r="V2239">
        <v>0</v>
      </c>
      <c r="W2239">
        <v>0</v>
      </c>
      <c r="X2239">
        <v>1</v>
      </c>
      <c r="Y2239">
        <v>0</v>
      </c>
      <c r="Z2239">
        <v>0</v>
      </c>
      <c r="AA2239">
        <v>3</v>
      </c>
      <c r="AB2239">
        <v>11</v>
      </c>
      <c r="AC2239">
        <v>0</v>
      </c>
    </row>
    <row r="2240" spans="1:29" ht="16.5" x14ac:dyDescent="0.3">
      <c r="A2240">
        <v>7270</v>
      </c>
      <c r="B2240">
        <v>1981</v>
      </c>
      <c r="C2240" t="s">
        <v>29</v>
      </c>
      <c r="D2240" t="s">
        <v>35</v>
      </c>
      <c r="E2240">
        <v>56981</v>
      </c>
      <c r="F2240">
        <v>0</v>
      </c>
      <c r="G2240">
        <v>0</v>
      </c>
      <c r="H2240" s="1">
        <v>41664</v>
      </c>
      <c r="I2240">
        <v>91</v>
      </c>
      <c r="J2240">
        <v>908</v>
      </c>
      <c r="K2240">
        <v>48</v>
      </c>
      <c r="L2240">
        <v>217</v>
      </c>
      <c r="M2240">
        <v>32</v>
      </c>
      <c r="N2240">
        <v>12</v>
      </c>
      <c r="O2240">
        <v>24</v>
      </c>
      <c r="P2240">
        <v>1</v>
      </c>
      <c r="Q2240">
        <v>2</v>
      </c>
      <c r="R2240">
        <v>3</v>
      </c>
      <c r="S2240">
        <v>13</v>
      </c>
      <c r="T2240">
        <v>6</v>
      </c>
      <c r="U2240">
        <v>0</v>
      </c>
      <c r="V2240">
        <v>1</v>
      </c>
      <c r="W2240">
        <v>0</v>
      </c>
      <c r="X2240">
        <v>0</v>
      </c>
      <c r="Y2240">
        <v>0</v>
      </c>
      <c r="Z2240">
        <v>0</v>
      </c>
      <c r="AA2240">
        <v>3</v>
      </c>
      <c r="AB2240">
        <v>11</v>
      </c>
      <c r="AC2240">
        <v>0</v>
      </c>
    </row>
    <row r="2241" spans="1:29" ht="16.5" x14ac:dyDescent="0.3">
      <c r="A2241">
        <v>8235</v>
      </c>
      <c r="B2241">
        <v>1956</v>
      </c>
      <c r="C2241" t="s">
        <v>34</v>
      </c>
      <c r="D2241" t="s">
        <v>31</v>
      </c>
      <c r="E2241">
        <v>69245</v>
      </c>
      <c r="F2241">
        <v>0</v>
      </c>
      <c r="G2241">
        <v>1</v>
      </c>
      <c r="H2241" s="1">
        <v>41663</v>
      </c>
      <c r="I2241">
        <v>8</v>
      </c>
      <c r="J2241">
        <v>428</v>
      </c>
      <c r="K2241">
        <v>30</v>
      </c>
      <c r="L2241">
        <v>214</v>
      </c>
      <c r="M2241">
        <v>80</v>
      </c>
      <c r="N2241">
        <v>30</v>
      </c>
      <c r="O2241">
        <v>61</v>
      </c>
      <c r="P2241">
        <v>2</v>
      </c>
      <c r="Q2241">
        <v>6</v>
      </c>
      <c r="R2241">
        <v>5</v>
      </c>
      <c r="S2241">
        <v>10</v>
      </c>
      <c r="T2241">
        <v>3</v>
      </c>
      <c r="U2241">
        <v>0</v>
      </c>
      <c r="V2241">
        <v>0</v>
      </c>
      <c r="W2241">
        <v>0</v>
      </c>
      <c r="X2241">
        <v>0</v>
      </c>
      <c r="Y2241">
        <v>0</v>
      </c>
      <c r="Z2241">
        <v>0</v>
      </c>
      <c r="AA2241">
        <v>3</v>
      </c>
      <c r="AB2241">
        <v>11</v>
      </c>
      <c r="AC2241">
        <v>0</v>
      </c>
    </row>
    <row r="2242" spans="1:29" ht="16.5" x14ac:dyDescent="0.3">
      <c r="A2242">
        <v>9405</v>
      </c>
      <c r="B2242">
        <v>1954</v>
      </c>
      <c r="C2242" t="s">
        <v>32</v>
      </c>
      <c r="D2242" t="s">
        <v>33</v>
      </c>
      <c r="E2242">
        <v>52869</v>
      </c>
      <c r="F2242">
        <v>1</v>
      </c>
      <c r="G2242">
        <v>1</v>
      </c>
      <c r="H2242" s="1">
        <v>41197</v>
      </c>
      <c r="I2242">
        <v>40</v>
      </c>
      <c r="J2242">
        <v>84</v>
      </c>
      <c r="K2242">
        <v>3</v>
      </c>
      <c r="L2242">
        <v>61</v>
      </c>
      <c r="M2242">
        <v>2</v>
      </c>
      <c r="N2242">
        <v>1</v>
      </c>
      <c r="O2242">
        <v>21</v>
      </c>
      <c r="P2242">
        <v>3</v>
      </c>
      <c r="Q2242">
        <v>3</v>
      </c>
      <c r="R2242">
        <v>1</v>
      </c>
      <c r="S2242">
        <v>4</v>
      </c>
      <c r="T2242">
        <v>7</v>
      </c>
      <c r="U2242">
        <v>0</v>
      </c>
      <c r="V2242">
        <v>0</v>
      </c>
      <c r="W2242">
        <v>0</v>
      </c>
      <c r="X2242">
        <v>0</v>
      </c>
      <c r="Y2242">
        <v>0</v>
      </c>
      <c r="Z2242">
        <v>0</v>
      </c>
      <c r="AA2242">
        <v>3</v>
      </c>
      <c r="AB2242">
        <v>11</v>
      </c>
      <c r="AC2242">
        <v>1</v>
      </c>
    </row>
    <row r="2243" spans="1:29" ht="16.5" x14ac:dyDescent="0.3"/>
  </sheetData>
  <pageMargins left="0.75" right="0.75" top="1" bottom="1" header="0.5" footer="0.5"/>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A28" sqref="A28"/>
    </sheetView>
  </sheetViews>
  <sheetFormatPr defaultRowHeight="16.5"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9"/>
  <sheetViews>
    <sheetView workbookViewId="0">
      <selection activeCell="B6" sqref="B6"/>
    </sheetView>
  </sheetViews>
  <sheetFormatPr defaultRowHeight="16.5" x14ac:dyDescent="0.3"/>
  <cols>
    <col min="1" max="1" width="15.375" customWidth="1"/>
    <col min="2" max="2" width="17.375" customWidth="1"/>
  </cols>
  <sheetData>
    <row r="1" spans="1:2" x14ac:dyDescent="0.3">
      <c r="A1" t="s">
        <v>42</v>
      </c>
      <c r="B1" t="s">
        <v>43</v>
      </c>
    </row>
    <row r="2" spans="1:2" x14ac:dyDescent="0.3">
      <c r="A2" t="s">
        <v>40</v>
      </c>
      <c r="B2" s="3">
        <f>AVERAGEIF(Marital_Status,A2,Income)</f>
        <v>72365.5</v>
      </c>
    </row>
    <row r="3" spans="1:2" x14ac:dyDescent="0.3">
      <c r="A3" t="s">
        <v>38</v>
      </c>
      <c r="B3" s="3">
        <f ca="1">AVERAGEIF(Marital_Status,A3,Income)</f>
        <v>56481.552631578947</v>
      </c>
    </row>
    <row r="4" spans="1:2" x14ac:dyDescent="0.3">
      <c r="A4" t="s">
        <v>35</v>
      </c>
      <c r="B4" s="3">
        <f>AVERAGEIF(Marital_Status,A4,Income)</f>
        <v>52834.228448275862</v>
      </c>
    </row>
    <row r="5" spans="1:2" x14ac:dyDescent="0.3">
      <c r="A5" t="s">
        <v>31</v>
      </c>
      <c r="B5" s="3">
        <f>AVERAGEIF(Marital_Status,A5,Income)</f>
        <v>52186.09153713299</v>
      </c>
    </row>
    <row r="6" spans="1:2" x14ac:dyDescent="0.3">
      <c r="A6" t="s">
        <v>33</v>
      </c>
      <c r="B6" s="3">
        <f>AVERAGEIF(Marital_Status,A6,Income)</f>
        <v>51724.979166666664</v>
      </c>
    </row>
    <row r="7" spans="1:2" x14ac:dyDescent="0.3">
      <c r="A7" t="s">
        <v>30</v>
      </c>
      <c r="B7" s="3">
        <f>AVERAGEIF(Marital_Status,A7,Income)</f>
        <v>50995.34375</v>
      </c>
    </row>
    <row r="8" spans="1:2" x14ac:dyDescent="0.3">
      <c r="A8" t="s">
        <v>41</v>
      </c>
      <c r="B8" s="3">
        <f>AVERAGEIF(Marital_Status,A8,Income)</f>
        <v>48432</v>
      </c>
    </row>
    <row r="9" spans="1:2" x14ac:dyDescent="0.3">
      <c r="A9" t="s">
        <v>39</v>
      </c>
      <c r="B9" s="3">
        <f>AVERAGEIF(Marital_Status,A9,Income)</f>
        <v>43789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2241"/>
  <sheetViews>
    <sheetView workbookViewId="0">
      <selection activeCell="B2241" sqref="A2241:XFD2241"/>
    </sheetView>
  </sheetViews>
  <sheetFormatPr defaultRowHeight="15" x14ac:dyDescent="0.3"/>
  <cols>
    <col min="2" max="2" width="12.375" customWidth="1"/>
    <col min="3" max="3" width="11.75" customWidth="1"/>
    <col min="4" max="4" width="15.875" customWidth="1"/>
    <col min="5" max="5" width="9.625" customWidth="1"/>
    <col min="6" max="6" width="11" customWidth="1"/>
    <col min="7" max="7" width="12.625" customWidth="1"/>
    <col min="8" max="8" width="14.625" customWidth="1"/>
    <col min="9" max="9" width="11.5" customWidth="1"/>
    <col min="10" max="10" width="10.375" customWidth="1"/>
    <col min="12" max="12" width="15.625" customWidth="1"/>
    <col min="13" max="13" width="13" customWidth="1"/>
    <col min="14" max="14" width="19.75" customWidth="1"/>
    <col min="15" max="18" width="16.25" customWidth="1"/>
    <col min="19" max="72" width="14.25" bestFit="1" customWidth="1"/>
    <col min="73" max="73" width="9.875" bestFit="1" customWidth="1"/>
    <col min="74" max="74" width="8"/>
  </cols>
  <sheetData>
    <row r="1" spans="1:16" ht="16.5" x14ac:dyDescent="0.3">
      <c r="A1" s="21" t="s">
        <v>0</v>
      </c>
      <c r="B1" s="15" t="s">
        <v>1</v>
      </c>
      <c r="C1" s="15" t="s">
        <v>2</v>
      </c>
      <c r="D1" s="15" t="s">
        <v>3</v>
      </c>
      <c r="E1" s="15" t="s">
        <v>4</v>
      </c>
      <c r="F1" s="15" t="s">
        <v>5</v>
      </c>
      <c r="G1" s="15" t="s">
        <v>6</v>
      </c>
      <c r="H1" s="15" t="s">
        <v>7</v>
      </c>
      <c r="I1" s="15" t="s">
        <v>25</v>
      </c>
      <c r="J1" s="15" t="s">
        <v>51</v>
      </c>
      <c r="K1" s="15" t="s">
        <v>58</v>
      </c>
      <c r="L1" s="20" t="s">
        <v>42</v>
      </c>
      <c r="M1" s="20" t="s">
        <v>8</v>
      </c>
      <c r="N1" s="20" t="s">
        <v>76</v>
      </c>
      <c r="O1" s="20" t="s">
        <v>79</v>
      </c>
      <c r="P1" s="20" t="s">
        <v>80</v>
      </c>
    </row>
    <row r="2" spans="1:16" ht="16.5" x14ac:dyDescent="0.3">
      <c r="A2" s="5" t="e">
        <f>Table2[[#This Row],[ID]]</f>
        <v>#VALUE!</v>
      </c>
      <c r="B2" s="6" t="e">
        <f>Table2[[#This Row],[Year_Birth]]</f>
        <v>#VALUE!</v>
      </c>
      <c r="C2" s="6" t="e">
        <f>Table2[[#This Row],[Education]]</f>
        <v>#VALUE!</v>
      </c>
      <c r="D2" s="6" t="e">
        <f>Table2[[#This Row],[Marital_Status]]</f>
        <v>#VALUE!</v>
      </c>
      <c r="E2" s="6" t="e">
        <f>Table2[[#This Row],[Income]]</f>
        <v>#VALUE!</v>
      </c>
      <c r="F2" s="6" t="e">
        <f>Table2[[#This Row],[Kidhome]]</f>
        <v>#VALUE!</v>
      </c>
      <c r="G2" s="6" t="e">
        <f>Table2[[#This Row],[Teenhome]]</f>
        <v>#VALUE!</v>
      </c>
      <c r="H2" s="9" t="e">
        <f>Table2[[#This Row],[Dt_Customer]]</f>
        <v>#VALUE!</v>
      </c>
      <c r="I2" s="6" t="e">
        <f>Table2[[#This Row],[Recency]]</f>
        <v>#VALUE!</v>
      </c>
      <c r="J2" s="8" t="e">
        <f>IF(VALUE(YEAR(People!$H2))-People!$B2&gt;=90,44,VALUE(YEAR(People!$H2))-People!$B2)</f>
        <v>#VALUE!</v>
      </c>
      <c r="K2" s="6" t="e">
        <f>IF(AND(People!$J2&gt;=16,People!$J2&lt;=25),"16-25",IF(AND(People!$J2&gt;=26,People!$J2&lt;=35),"26-35",IF(AND(People!$J2&gt;=36,People!$J2&lt;=45),"36-45",IF(AND(People!$J2&gt;=46,People!$J2&lt;=55),"46-55",IF(AND(People!$J2&gt;=56,People!$J2&lt;=65),"56-65",IF(AND(People!$J2&gt;=66,People!$J2&lt;=75),"66-75","ALL"))))))</f>
        <v>#VALUE!</v>
      </c>
      <c r="L2" t="str">
        <f>Products!H2</f>
        <v>Single</v>
      </c>
      <c r="M2" t="e">
        <f>Table2[[#This Row],[Recency]]</f>
        <v>#VALUE!</v>
      </c>
      <c r="N2" t="e">
        <f>Table2[[#This Row],[NumDealsPurchases]]</f>
        <v>#VALUE!</v>
      </c>
      <c r="O2" s="12" t="e">
        <f>IF(Table2[[#This Row],[Kidhome]]=0,"No","Yes")</f>
        <v>#VALUE!</v>
      </c>
      <c r="P2" s="12" t="e">
        <f>IF(Table2[[#This Row],[Teenhome]]=0,"No","Yes")</f>
        <v>#VALUE!</v>
      </c>
    </row>
    <row r="3" spans="1:16" ht="16.5" x14ac:dyDescent="0.3">
      <c r="A3" s="7" t="e">
        <f>Table2[[#This Row],[ID]]</f>
        <v>#VALUE!</v>
      </c>
      <c r="B3" s="6" t="e">
        <f>Table2[[#This Row],[Year_Birth]]</f>
        <v>#VALUE!</v>
      </c>
      <c r="C3" s="6" t="e">
        <f>Table2[[#This Row],[Education]]</f>
        <v>#VALUE!</v>
      </c>
      <c r="D3" s="6" t="e">
        <f>Table2[[#This Row],[Marital_Status]]</f>
        <v>#VALUE!</v>
      </c>
      <c r="E3" s="6" t="e">
        <f>Table2[[#This Row],[Income]]</f>
        <v>#VALUE!</v>
      </c>
      <c r="F3" s="6" t="e">
        <f>Table2[[#This Row],[Kidhome]]</f>
        <v>#VALUE!</v>
      </c>
      <c r="G3" s="6" t="e">
        <f>Table2[[#This Row],[Teenhome]]</f>
        <v>#VALUE!</v>
      </c>
      <c r="H3" s="9" t="e">
        <f>Table2[[#This Row],[Dt_Customer]]</f>
        <v>#VALUE!</v>
      </c>
      <c r="I3" s="6" t="e">
        <f>Table2[[#This Row],[Recency]]</f>
        <v>#VALUE!</v>
      </c>
      <c r="J3" s="14" t="e">
        <f>IF(VALUE(YEAR(People!$H3))-People!$B3&gt;=90,44,VALUE(YEAR(People!$H3))-People!$B3)</f>
        <v>#VALUE!</v>
      </c>
      <c r="K3" s="6" t="e">
        <f>IF(AND(People!$J3&gt;=16,People!$J3&lt;=25),"16-25",IF(AND(People!$J3&gt;=26,People!$J3&lt;=35),"26-35",IF(AND(People!$J3&gt;=36,People!$J3&lt;=45),"36-45",IF(AND(People!$J3&gt;=46,People!$J3&lt;=55),"46-55",IF(AND(People!$J3&gt;=56,People!$J3&lt;=65),"56-65",IF(AND(People!$J3&gt;=66,People!$J3&lt;=75),"66-75","ALL"))))))</f>
        <v>#VALUE!</v>
      </c>
      <c r="L3" t="str">
        <f>Products!H3</f>
        <v>Single</v>
      </c>
      <c r="M3" t="e">
        <f>Table2[[#This Row],[Recency]]</f>
        <v>#VALUE!</v>
      </c>
      <c r="N3" t="e">
        <f>Table2[[#This Row],[NumDealsPurchases]]</f>
        <v>#VALUE!</v>
      </c>
      <c r="O3" s="12" t="e">
        <f>IF(Table2[[#This Row],[Kidhome]]=0,"No","Yes")</f>
        <v>#VALUE!</v>
      </c>
      <c r="P3" s="12" t="e">
        <f>IF(Table2[[#This Row],[Teenhome]]=0,"No","Yes")</f>
        <v>#VALUE!</v>
      </c>
    </row>
    <row r="4" spans="1:16" ht="16.5" x14ac:dyDescent="0.3">
      <c r="A4" s="5">
        <f>Table2[[#This Row],[ID]]</f>
        <v>5524</v>
      </c>
      <c r="B4" s="6">
        <f>Table2[[#This Row],[Year_Birth]]</f>
        <v>1957</v>
      </c>
      <c r="C4" s="6" t="str">
        <f>Table2[[#This Row],[Education]]</f>
        <v>Graduation</v>
      </c>
      <c r="D4" s="6" t="str">
        <f>Table2[[#This Row],[Marital_Status]]</f>
        <v>Single</v>
      </c>
      <c r="E4" s="6">
        <f>Table2[[#This Row],[Income]]</f>
        <v>58138</v>
      </c>
      <c r="F4" s="6">
        <f>Table2[[#This Row],[Kidhome]]</f>
        <v>0</v>
      </c>
      <c r="G4" s="6">
        <f>Table2[[#This Row],[Teenhome]]</f>
        <v>0</v>
      </c>
      <c r="H4" s="9">
        <f>Table2[[#This Row],[Dt_Customer]]</f>
        <v>41156</v>
      </c>
      <c r="I4" s="6">
        <f>Table2[[#This Row],[Recency]]</f>
        <v>58</v>
      </c>
      <c r="J4" s="8">
        <f>IF(VALUE(YEAR(People!$H4))-People!$B4&gt;=90,44,VALUE(YEAR(People!$H4))-People!$B4)</f>
        <v>55</v>
      </c>
      <c r="K4" s="6" t="str">
        <f>IF(AND(People!$J4&gt;=16,People!$J4&lt;=25),"16-25",IF(AND(People!$J4&gt;=26,People!$J4&lt;=35),"26-35",IF(AND(People!$J4&gt;=36,People!$J4&lt;=45),"36-45",IF(AND(People!$J4&gt;=46,People!$J4&lt;=55),"46-55",IF(AND(People!$J4&gt;=56,People!$J4&lt;=65),"56-65",IF(AND(People!$J4&gt;=66,People!$J4&lt;=75),"66-75","ALL"))))))</f>
        <v>46-55</v>
      </c>
      <c r="L4" t="str">
        <f>Products!H4</f>
        <v>Together</v>
      </c>
      <c r="M4">
        <f>Table2[[#This Row],[Recency]]</f>
        <v>58</v>
      </c>
      <c r="N4">
        <f>Table2[[#This Row],[NumDealsPurchases]]</f>
        <v>3</v>
      </c>
      <c r="O4" s="12" t="str">
        <f>IF(Table2[[#This Row],[Kidhome]]=0,"No","Yes")</f>
        <v>No</v>
      </c>
      <c r="P4" s="12" t="str">
        <f>IF(Table2[[#This Row],[Teenhome]]=0,"No","Yes")</f>
        <v>No</v>
      </c>
    </row>
    <row r="5" spans="1:16" ht="16.5" x14ac:dyDescent="0.3">
      <c r="A5" s="7">
        <f>Table2[[#This Row],[ID]]</f>
        <v>2174</v>
      </c>
      <c r="B5" s="6">
        <f>Table2[[#This Row],[Year_Birth]]</f>
        <v>1954</v>
      </c>
      <c r="C5" s="6" t="str">
        <f>Table2[[#This Row],[Education]]</f>
        <v>Graduation</v>
      </c>
      <c r="D5" s="6" t="str">
        <f>Table2[[#This Row],[Marital_Status]]</f>
        <v>Single</v>
      </c>
      <c r="E5" s="6">
        <f>Table2[[#This Row],[Income]]</f>
        <v>46344</v>
      </c>
      <c r="F5" s="6">
        <f>Table2[[#This Row],[Kidhome]]</f>
        <v>1</v>
      </c>
      <c r="G5" s="6">
        <f>Table2[[#This Row],[Teenhome]]</f>
        <v>1</v>
      </c>
      <c r="H5" s="9">
        <f>Table2[[#This Row],[Dt_Customer]]</f>
        <v>41706</v>
      </c>
      <c r="I5" s="6">
        <f>Table2[[#This Row],[Recency]]</f>
        <v>38</v>
      </c>
      <c r="J5" s="14">
        <f>IF(VALUE(YEAR(People!$H5))-People!$B5&gt;=90,44,VALUE(YEAR(People!$H5))-People!$B5)</f>
        <v>60</v>
      </c>
      <c r="K5" s="6" t="str">
        <f>IF(AND(People!$J5&gt;=16,People!$J5&lt;=25),"16-25",IF(AND(People!$J5&gt;=26,People!$J5&lt;=35),"26-35",IF(AND(People!$J5&gt;=36,People!$J5&lt;=45),"36-45",IF(AND(People!$J5&gt;=46,People!$J5&lt;=55),"46-55",IF(AND(People!$J5&gt;=56,People!$J5&lt;=65),"56-65",IF(AND(People!$J5&gt;=66,People!$J5&lt;=75),"66-75","ALL"))))))</f>
        <v>56-65</v>
      </c>
      <c r="L5" t="str">
        <f>Products!H5</f>
        <v>Together</v>
      </c>
      <c r="M5">
        <f>Table2[[#This Row],[Recency]]</f>
        <v>38</v>
      </c>
      <c r="N5">
        <f>Table2[[#This Row],[NumDealsPurchases]]</f>
        <v>2</v>
      </c>
      <c r="O5" s="12" t="str">
        <f>IF(Table2[[#This Row],[Kidhome]]=0,"No","Yes")</f>
        <v>Yes</v>
      </c>
      <c r="P5" s="12" t="str">
        <f>IF(Table2[[#This Row],[Teenhome]]=0,"No","Yes")</f>
        <v>Yes</v>
      </c>
    </row>
    <row r="6" spans="1:16" ht="16.5" x14ac:dyDescent="0.3">
      <c r="A6" s="5">
        <f>Table2[[#This Row],[ID]]</f>
        <v>4141</v>
      </c>
      <c r="B6" s="6">
        <f>Table2[[#This Row],[Year_Birth]]</f>
        <v>1965</v>
      </c>
      <c r="C6" s="6" t="str">
        <f>Table2[[#This Row],[Education]]</f>
        <v>Graduation</v>
      </c>
      <c r="D6" s="6" t="str">
        <f>Table2[[#This Row],[Marital_Status]]</f>
        <v>Together</v>
      </c>
      <c r="E6" s="6">
        <f>Table2[[#This Row],[Income]]</f>
        <v>71613</v>
      </c>
      <c r="F6" s="6">
        <f>Table2[[#This Row],[Kidhome]]</f>
        <v>0</v>
      </c>
      <c r="G6" s="6">
        <f>Table2[[#This Row],[Teenhome]]</f>
        <v>0</v>
      </c>
      <c r="H6" s="9">
        <f>Table2[[#This Row],[Dt_Customer]]</f>
        <v>41507</v>
      </c>
      <c r="I6" s="6">
        <f>Table2[[#This Row],[Recency]]</f>
        <v>26</v>
      </c>
      <c r="J6" s="8">
        <f>IF(VALUE(YEAR(People!$H6))-People!$B6&gt;=90,44,VALUE(YEAR(People!$H6))-People!$B6)</f>
        <v>48</v>
      </c>
      <c r="K6" s="6" t="str">
        <f>IF(AND(People!$J6&gt;=16,People!$J6&lt;=25),"16-25",IF(AND(People!$J6&gt;=26,People!$J6&lt;=35),"26-35",IF(AND(People!$J6&gt;=36,People!$J6&lt;=45),"36-45",IF(AND(People!$J6&gt;=46,People!$J6&lt;=55),"46-55",IF(AND(People!$J6&gt;=56,People!$J6&lt;=65),"56-65",IF(AND(People!$J6&gt;=66,People!$J6&lt;=75),"66-75","ALL"))))))</f>
        <v>46-55</v>
      </c>
      <c r="L6" t="str">
        <f>Products!H6</f>
        <v>Married</v>
      </c>
      <c r="M6">
        <f>Table2[[#This Row],[Recency]]</f>
        <v>26</v>
      </c>
      <c r="N6">
        <f>Table2[[#This Row],[NumDealsPurchases]]</f>
        <v>1</v>
      </c>
      <c r="O6" s="12" t="str">
        <f>IF(Table2[[#This Row],[Kidhome]]=0,"No","Yes")</f>
        <v>No</v>
      </c>
      <c r="P6" s="12" t="str">
        <f>IF(Table2[[#This Row],[Teenhome]]=0,"No","Yes")</f>
        <v>No</v>
      </c>
    </row>
    <row r="7" spans="1:16" ht="16.5" x14ac:dyDescent="0.3">
      <c r="A7" s="7">
        <f>Table2[[#This Row],[ID]]</f>
        <v>6182</v>
      </c>
      <c r="B7" s="6">
        <f>Table2[[#This Row],[Year_Birth]]</f>
        <v>1984</v>
      </c>
      <c r="C7" s="6" t="str">
        <f>Table2[[#This Row],[Education]]</f>
        <v>Graduation</v>
      </c>
      <c r="D7" s="6" t="str">
        <f>Table2[[#This Row],[Marital_Status]]</f>
        <v>Together</v>
      </c>
      <c r="E7" s="6">
        <f>Table2[[#This Row],[Income]]</f>
        <v>26646</v>
      </c>
      <c r="F7" s="6">
        <f>Table2[[#This Row],[Kidhome]]</f>
        <v>1</v>
      </c>
      <c r="G7" s="6">
        <f>Table2[[#This Row],[Teenhome]]</f>
        <v>0</v>
      </c>
      <c r="H7" s="9">
        <f>Table2[[#This Row],[Dt_Customer]]</f>
        <v>41680</v>
      </c>
      <c r="I7" s="6">
        <f>Table2[[#This Row],[Recency]]</f>
        <v>26</v>
      </c>
      <c r="J7" s="14">
        <f>IF(VALUE(YEAR(People!$H7))-People!$B7&gt;=90,44,VALUE(YEAR(People!$H7))-People!$B7)</f>
        <v>30</v>
      </c>
      <c r="K7" s="6" t="str">
        <f>IF(AND(People!$J7&gt;=16,People!$J7&lt;=25),"16-25",IF(AND(People!$J7&gt;=26,People!$J7&lt;=35),"26-35",IF(AND(People!$J7&gt;=36,People!$J7&lt;=45),"36-45",IF(AND(People!$J7&gt;=46,People!$J7&lt;=55),"46-55",IF(AND(People!$J7&gt;=56,People!$J7&lt;=65),"56-65",IF(AND(People!$J7&gt;=66,People!$J7&lt;=75),"66-75","ALL"))))))</f>
        <v>26-35</v>
      </c>
      <c r="L7" t="str">
        <f>Products!H7</f>
        <v>Together</v>
      </c>
      <c r="M7">
        <f>Table2[[#This Row],[Recency]]</f>
        <v>26</v>
      </c>
      <c r="N7">
        <f>Table2[[#This Row],[NumDealsPurchases]]</f>
        <v>2</v>
      </c>
      <c r="O7" s="12" t="str">
        <f>IF(Table2[[#This Row],[Kidhome]]=0,"No","Yes")</f>
        <v>Yes</v>
      </c>
      <c r="P7" s="12" t="str">
        <f>IF(Table2[[#This Row],[Teenhome]]=0,"No","Yes")</f>
        <v>No</v>
      </c>
    </row>
    <row r="8" spans="1:16" ht="16.5" x14ac:dyDescent="0.3">
      <c r="A8" s="5">
        <f>Table2[[#This Row],[ID]]</f>
        <v>5324</v>
      </c>
      <c r="B8" s="6">
        <f>Table2[[#This Row],[Year_Birth]]</f>
        <v>1981</v>
      </c>
      <c r="C8" s="6" t="str">
        <f>Table2[[#This Row],[Education]]</f>
        <v>PhD</v>
      </c>
      <c r="D8" s="6" t="str">
        <f>Table2[[#This Row],[Marital_Status]]</f>
        <v>Married</v>
      </c>
      <c r="E8" s="6">
        <f>Table2[[#This Row],[Income]]</f>
        <v>58293</v>
      </c>
      <c r="F8" s="6">
        <f>Table2[[#This Row],[Kidhome]]</f>
        <v>1</v>
      </c>
      <c r="G8" s="6">
        <f>Table2[[#This Row],[Teenhome]]</f>
        <v>0</v>
      </c>
      <c r="H8" s="9">
        <f>Table2[[#This Row],[Dt_Customer]]</f>
        <v>41658</v>
      </c>
      <c r="I8" s="6">
        <f>Table2[[#This Row],[Recency]]</f>
        <v>94</v>
      </c>
      <c r="J8" s="8">
        <f>IF(VALUE(YEAR(People!$H8))-People!$B8&gt;=90,44,VALUE(YEAR(People!$H8))-People!$B8)</f>
        <v>33</v>
      </c>
      <c r="K8" s="6" t="str">
        <f>IF(AND(People!$J8&gt;=16,People!$J8&lt;=25),"16-25",IF(AND(People!$J8&gt;=26,People!$J8&lt;=35),"26-35",IF(AND(People!$J8&gt;=36,People!$J8&lt;=45),"36-45",IF(AND(People!$J8&gt;=46,People!$J8&lt;=55),"46-55",IF(AND(People!$J8&gt;=56,People!$J8&lt;=65),"56-65",IF(AND(People!$J8&gt;=66,People!$J8&lt;=75),"66-75","ALL"))))))</f>
        <v>26-35</v>
      </c>
      <c r="L8" t="str">
        <f>Products!H8</f>
        <v>Divorced</v>
      </c>
      <c r="M8">
        <f>Table2[[#This Row],[Recency]]</f>
        <v>94</v>
      </c>
      <c r="N8">
        <f>Table2[[#This Row],[NumDealsPurchases]]</f>
        <v>5</v>
      </c>
      <c r="O8" s="12" t="str">
        <f>IF(Table2[[#This Row],[Kidhome]]=0,"No","Yes")</f>
        <v>Yes</v>
      </c>
      <c r="P8" s="12" t="str">
        <f>IF(Table2[[#This Row],[Teenhome]]=0,"No","Yes")</f>
        <v>No</v>
      </c>
    </row>
    <row r="9" spans="1:16" ht="16.5" x14ac:dyDescent="0.3">
      <c r="A9" s="7">
        <f>Table2[[#This Row],[ID]]</f>
        <v>7446</v>
      </c>
      <c r="B9" s="6">
        <f>Table2[[#This Row],[Year_Birth]]</f>
        <v>1967</v>
      </c>
      <c r="C9" s="6" t="str">
        <f>Table2[[#This Row],[Education]]</f>
        <v>Master</v>
      </c>
      <c r="D9" s="6" t="str">
        <f>Table2[[#This Row],[Marital_Status]]</f>
        <v>Together</v>
      </c>
      <c r="E9" s="6">
        <f>Table2[[#This Row],[Income]]</f>
        <v>62513</v>
      </c>
      <c r="F9" s="6">
        <f>Table2[[#This Row],[Kidhome]]</f>
        <v>0</v>
      </c>
      <c r="G9" s="6">
        <f>Table2[[#This Row],[Teenhome]]</f>
        <v>1</v>
      </c>
      <c r="H9" s="9">
        <f>Table2[[#This Row],[Dt_Customer]]</f>
        <v>41526</v>
      </c>
      <c r="I9" s="6">
        <f>Table2[[#This Row],[Recency]]</f>
        <v>16</v>
      </c>
      <c r="J9" s="14">
        <f>IF(VALUE(YEAR(People!$H9))-People!$B9&gt;=90,44,VALUE(YEAR(People!$H9))-People!$B9)</f>
        <v>46</v>
      </c>
      <c r="K9" s="6" t="str">
        <f>IF(AND(People!$J9&gt;=16,People!$J9&lt;=25),"16-25",IF(AND(People!$J9&gt;=26,People!$J9&lt;=35),"26-35",IF(AND(People!$J9&gt;=36,People!$J9&lt;=45),"36-45",IF(AND(People!$J9&gt;=46,People!$J9&lt;=55),"46-55",IF(AND(People!$J9&gt;=56,People!$J9&lt;=65),"56-65",IF(AND(People!$J9&gt;=66,People!$J9&lt;=75),"66-75","ALL"))))))</f>
        <v>46-55</v>
      </c>
      <c r="L9" t="str">
        <f>Products!H9</f>
        <v>Married</v>
      </c>
      <c r="M9">
        <f>Table2[[#This Row],[Recency]]</f>
        <v>16</v>
      </c>
      <c r="N9">
        <f>Table2[[#This Row],[NumDealsPurchases]]</f>
        <v>2</v>
      </c>
      <c r="O9" s="12" t="str">
        <f>IF(Table2[[#This Row],[Kidhome]]=0,"No","Yes")</f>
        <v>No</v>
      </c>
      <c r="P9" s="12" t="str">
        <f>IF(Table2[[#This Row],[Teenhome]]=0,"No","Yes")</f>
        <v>Yes</v>
      </c>
    </row>
    <row r="10" spans="1:16" ht="16.5" x14ac:dyDescent="0.3">
      <c r="A10" s="5">
        <f>Table2[[#This Row],[ID]]</f>
        <v>965</v>
      </c>
      <c r="B10" s="6">
        <f>Table2[[#This Row],[Year_Birth]]</f>
        <v>1971</v>
      </c>
      <c r="C10" s="6" t="str">
        <f>Table2[[#This Row],[Education]]</f>
        <v>Graduation</v>
      </c>
      <c r="D10" s="6" t="str">
        <f>Table2[[#This Row],[Marital_Status]]</f>
        <v>Divorced</v>
      </c>
      <c r="E10" s="6">
        <f>Table2[[#This Row],[Income]]</f>
        <v>55635</v>
      </c>
      <c r="F10" s="6">
        <f>Table2[[#This Row],[Kidhome]]</f>
        <v>0</v>
      </c>
      <c r="G10" s="6">
        <f>Table2[[#This Row],[Teenhome]]</f>
        <v>1</v>
      </c>
      <c r="H10" s="9">
        <f>Table2[[#This Row],[Dt_Customer]]</f>
        <v>41226</v>
      </c>
      <c r="I10" s="6">
        <f>Table2[[#This Row],[Recency]]</f>
        <v>34</v>
      </c>
      <c r="J10" s="8">
        <f>IF(VALUE(YEAR(People!$H10))-People!$B10&gt;=90,44,VALUE(YEAR(People!$H10))-People!$B10)</f>
        <v>41</v>
      </c>
      <c r="K10" s="6" t="str">
        <f>IF(AND(People!$J10&gt;=16,People!$J10&lt;=25),"16-25",IF(AND(People!$J10&gt;=26,People!$J10&lt;=35),"26-35",IF(AND(People!$J10&gt;=36,People!$J10&lt;=45),"36-45",IF(AND(People!$J10&gt;=46,People!$J10&lt;=55),"46-55",IF(AND(People!$J10&gt;=56,People!$J10&lt;=65),"56-65",IF(AND(People!$J10&gt;=66,People!$J10&lt;=75),"66-75","ALL"))))))</f>
        <v>36-45</v>
      </c>
      <c r="L10" t="str">
        <f>Products!H10</f>
        <v>Together</v>
      </c>
      <c r="M10">
        <f>Table2[[#This Row],[Recency]]</f>
        <v>34</v>
      </c>
      <c r="N10">
        <f>Table2[[#This Row],[NumDealsPurchases]]</f>
        <v>4</v>
      </c>
      <c r="O10" s="12" t="str">
        <f>IF(Table2[[#This Row],[Kidhome]]=0,"No","Yes")</f>
        <v>No</v>
      </c>
      <c r="P10" s="12" t="str">
        <f>IF(Table2[[#This Row],[Teenhome]]=0,"No","Yes")</f>
        <v>Yes</v>
      </c>
    </row>
    <row r="11" spans="1:16" ht="16.5" x14ac:dyDescent="0.3">
      <c r="A11" s="7">
        <f>Table2[[#This Row],[ID]]</f>
        <v>6177</v>
      </c>
      <c r="B11" s="6">
        <f>Table2[[#This Row],[Year_Birth]]</f>
        <v>1985</v>
      </c>
      <c r="C11" s="6" t="str">
        <f>Table2[[#This Row],[Education]]</f>
        <v>PhD</v>
      </c>
      <c r="D11" s="6" t="str">
        <f>Table2[[#This Row],[Marital_Status]]</f>
        <v>Married</v>
      </c>
      <c r="E11" s="6">
        <f>Table2[[#This Row],[Income]]</f>
        <v>33454</v>
      </c>
      <c r="F11" s="6">
        <f>Table2[[#This Row],[Kidhome]]</f>
        <v>1</v>
      </c>
      <c r="G11" s="6">
        <f>Table2[[#This Row],[Teenhome]]</f>
        <v>0</v>
      </c>
      <c r="H11" s="9">
        <f>Table2[[#This Row],[Dt_Customer]]</f>
        <v>41402</v>
      </c>
      <c r="I11" s="6">
        <f>Table2[[#This Row],[Recency]]</f>
        <v>32</v>
      </c>
      <c r="J11" s="14">
        <f>IF(VALUE(YEAR(People!$H11))-People!$B11&gt;=90,44,VALUE(YEAR(People!$H11))-People!$B11)</f>
        <v>28</v>
      </c>
      <c r="K11" s="6" t="str">
        <f>IF(AND(People!$J11&gt;=16,People!$J11&lt;=25),"16-25",IF(AND(People!$J11&gt;=26,People!$J11&lt;=35),"26-35",IF(AND(People!$J11&gt;=36,People!$J11&lt;=45),"36-45",IF(AND(People!$J11&gt;=46,People!$J11&lt;=55),"46-55",IF(AND(People!$J11&gt;=56,People!$J11&lt;=65),"56-65",IF(AND(People!$J11&gt;=66,People!$J11&lt;=75),"66-75","ALL"))))))</f>
        <v>26-35</v>
      </c>
      <c r="L11" t="str">
        <f>Products!H11</f>
        <v>Together</v>
      </c>
      <c r="M11">
        <f>Table2[[#This Row],[Recency]]</f>
        <v>32</v>
      </c>
      <c r="N11">
        <f>Table2[[#This Row],[NumDealsPurchases]]</f>
        <v>2</v>
      </c>
      <c r="O11" s="12" t="str">
        <f>IF(Table2[[#This Row],[Kidhome]]=0,"No","Yes")</f>
        <v>Yes</v>
      </c>
      <c r="P11" s="12" t="str">
        <f>IF(Table2[[#This Row],[Teenhome]]=0,"No","Yes")</f>
        <v>No</v>
      </c>
    </row>
    <row r="12" spans="1:16" ht="16.5" x14ac:dyDescent="0.3">
      <c r="A12" s="5">
        <f>Table2[[#This Row],[ID]]</f>
        <v>4855</v>
      </c>
      <c r="B12" s="6">
        <f>Table2[[#This Row],[Year_Birth]]</f>
        <v>1974</v>
      </c>
      <c r="C12" s="6" t="str">
        <f>Table2[[#This Row],[Education]]</f>
        <v>PhD</v>
      </c>
      <c r="D12" s="6" t="str">
        <f>Table2[[#This Row],[Marital_Status]]</f>
        <v>Together</v>
      </c>
      <c r="E12" s="6">
        <f>Table2[[#This Row],[Income]]</f>
        <v>30351</v>
      </c>
      <c r="F12" s="6">
        <f>Table2[[#This Row],[Kidhome]]</f>
        <v>1</v>
      </c>
      <c r="G12" s="6">
        <f>Table2[[#This Row],[Teenhome]]</f>
        <v>0</v>
      </c>
      <c r="H12" s="9">
        <f>Table2[[#This Row],[Dt_Customer]]</f>
        <v>41431</v>
      </c>
      <c r="I12" s="6">
        <f>Table2[[#This Row],[Recency]]</f>
        <v>19</v>
      </c>
      <c r="J12" s="8">
        <f>IF(VALUE(YEAR(People!$H12))-People!$B12&gt;=90,44,VALUE(YEAR(People!$H12))-People!$B12)</f>
        <v>39</v>
      </c>
      <c r="K12" s="6" t="str">
        <f>IF(AND(People!$J12&gt;=16,People!$J12&lt;=25),"16-25",IF(AND(People!$J12&gt;=26,People!$J12&lt;=35),"26-35",IF(AND(People!$J12&gt;=36,People!$J12&lt;=45),"36-45",IF(AND(People!$J12&gt;=46,People!$J12&lt;=55),"46-55",IF(AND(People!$J12&gt;=56,People!$J12&lt;=65),"56-65",IF(AND(People!$J12&gt;=66,People!$J12&lt;=75),"66-75","ALL"))))))</f>
        <v>36-45</v>
      </c>
      <c r="L12" t="str">
        <f>Products!H12</f>
        <v>Married</v>
      </c>
      <c r="M12">
        <f>Table2[[#This Row],[Recency]]</f>
        <v>19</v>
      </c>
      <c r="N12">
        <f>Table2[[#This Row],[NumDealsPurchases]]</f>
        <v>1</v>
      </c>
      <c r="O12" s="12" t="str">
        <f>IF(Table2[[#This Row],[Kidhome]]=0,"No","Yes")</f>
        <v>Yes</v>
      </c>
      <c r="P12" s="12" t="str">
        <f>IF(Table2[[#This Row],[Teenhome]]=0,"No","Yes")</f>
        <v>No</v>
      </c>
    </row>
    <row r="13" spans="1:16" ht="16.5" x14ac:dyDescent="0.3">
      <c r="A13" s="7">
        <f>Table2[[#This Row],[ID]]</f>
        <v>5899</v>
      </c>
      <c r="B13" s="6">
        <f>Table2[[#This Row],[Year_Birth]]</f>
        <v>1950</v>
      </c>
      <c r="C13" s="6" t="str">
        <f>Table2[[#This Row],[Education]]</f>
        <v>PhD</v>
      </c>
      <c r="D13" s="6" t="str">
        <f>Table2[[#This Row],[Marital_Status]]</f>
        <v>Together</v>
      </c>
      <c r="E13" s="6">
        <f>Table2[[#This Row],[Income]]</f>
        <v>5648</v>
      </c>
      <c r="F13" s="6">
        <f>Table2[[#This Row],[Kidhome]]</f>
        <v>1</v>
      </c>
      <c r="G13" s="6">
        <f>Table2[[#This Row],[Teenhome]]</f>
        <v>1</v>
      </c>
      <c r="H13" s="9">
        <f>Table2[[#This Row],[Dt_Customer]]</f>
        <v>41711</v>
      </c>
      <c r="I13" s="6">
        <f>Table2[[#This Row],[Recency]]</f>
        <v>68</v>
      </c>
      <c r="J13" s="14">
        <f>IF(VALUE(YEAR(People!$H13))-People!$B13&gt;=90,44,VALUE(YEAR(People!$H13))-People!$B13)</f>
        <v>64</v>
      </c>
      <c r="K13" s="6" t="str">
        <f>IF(AND(People!$J13&gt;=16,People!$J13&lt;=25),"16-25",IF(AND(People!$J13&gt;=26,People!$J13&lt;=35),"26-35",IF(AND(People!$J13&gt;=36,People!$J13&lt;=45),"36-45",IF(AND(People!$J13&gt;=46,People!$J13&lt;=55),"46-55",IF(AND(People!$J13&gt;=56,People!$J13&lt;=65),"56-65",IF(AND(People!$J13&gt;=66,People!$J13&lt;=75),"66-75","ALL"))))))</f>
        <v>56-65</v>
      </c>
      <c r="L13" t="str">
        <f>Products!H13</f>
        <v>Married</v>
      </c>
      <c r="M13">
        <f>Table2[[#This Row],[Recency]]</f>
        <v>68</v>
      </c>
      <c r="N13">
        <f>Table2[[#This Row],[NumDealsPurchases]]</f>
        <v>1</v>
      </c>
      <c r="O13" s="12" t="str">
        <f>IF(Table2[[#This Row],[Kidhome]]=0,"No","Yes")</f>
        <v>Yes</v>
      </c>
      <c r="P13" s="12" t="str">
        <f>IF(Table2[[#This Row],[Teenhome]]=0,"No","Yes")</f>
        <v>Yes</v>
      </c>
    </row>
    <row r="14" spans="1:16" ht="16.5" x14ac:dyDescent="0.3">
      <c r="A14" s="5">
        <f>Table2[[#This Row],[ID]]</f>
        <v>1994</v>
      </c>
      <c r="B14" s="6">
        <f>Table2[[#This Row],[Year_Birth]]</f>
        <v>1983</v>
      </c>
      <c r="C14" s="6" t="str">
        <f>Table2[[#This Row],[Education]]</f>
        <v>Graduation</v>
      </c>
      <c r="D14" s="6" t="str">
        <f>Table2[[#This Row],[Marital_Status]]</f>
        <v>Married</v>
      </c>
      <c r="E14" s="6">
        <f>Table2[[#This Row],[Income]]</f>
        <v>51725</v>
      </c>
      <c r="F14" s="6">
        <f>Table2[[#This Row],[Kidhome]]</f>
        <v>1</v>
      </c>
      <c r="G14" s="6">
        <f>Table2[[#This Row],[Teenhome]]</f>
        <v>0</v>
      </c>
      <c r="H14" s="9">
        <f>Table2[[#This Row],[Dt_Customer]]</f>
        <v>41593</v>
      </c>
      <c r="I14" s="6">
        <f>Table2[[#This Row],[Recency]]</f>
        <v>11</v>
      </c>
      <c r="J14" s="8">
        <f>IF(VALUE(YEAR(People!$H14))-People!$B14&gt;=90,44,VALUE(YEAR(People!$H14))-People!$B14)</f>
        <v>30</v>
      </c>
      <c r="K14" s="6" t="str">
        <f>IF(AND(People!$J14&gt;=16,People!$J14&lt;=25),"16-25",IF(AND(People!$J14&gt;=26,People!$J14&lt;=35),"26-35",IF(AND(People!$J14&gt;=36,People!$J14&lt;=45),"36-45",IF(AND(People!$J14&gt;=46,People!$J14&lt;=55),"46-55",IF(AND(People!$J14&gt;=56,People!$J14&lt;=65),"56-65",IF(AND(People!$J14&gt;=66,People!$J14&lt;=75),"66-75","ALL"))))))</f>
        <v>26-35</v>
      </c>
      <c r="L14" t="str">
        <f>Products!H14</f>
        <v>Divorced</v>
      </c>
      <c r="M14">
        <f>Table2[[#This Row],[Recency]]</f>
        <v>11</v>
      </c>
      <c r="N14">
        <f>Table2[[#This Row],[NumDealsPurchases]]</f>
        <v>1</v>
      </c>
      <c r="O14" s="12" t="str">
        <f>IF(Table2[[#This Row],[Kidhome]]=0,"No","Yes")</f>
        <v>Yes</v>
      </c>
      <c r="P14" s="12" t="str">
        <f>IF(Table2[[#This Row],[Teenhome]]=0,"No","Yes")</f>
        <v>No</v>
      </c>
    </row>
    <row r="15" spans="1:16" ht="16.5" x14ac:dyDescent="0.3">
      <c r="A15" s="7">
        <f>Table2[[#This Row],[ID]]</f>
        <v>387</v>
      </c>
      <c r="B15" s="6">
        <f>Table2[[#This Row],[Year_Birth]]</f>
        <v>1976</v>
      </c>
      <c r="C15" s="6" t="str">
        <f>Table2[[#This Row],[Education]]</f>
        <v>Basic</v>
      </c>
      <c r="D15" s="6" t="str">
        <f>Table2[[#This Row],[Marital_Status]]</f>
        <v>Married</v>
      </c>
      <c r="E15" s="6">
        <f>Table2[[#This Row],[Income]]</f>
        <v>7500</v>
      </c>
      <c r="F15" s="6">
        <f>Table2[[#This Row],[Kidhome]]</f>
        <v>0</v>
      </c>
      <c r="G15" s="6">
        <f>Table2[[#This Row],[Teenhome]]</f>
        <v>0</v>
      </c>
      <c r="H15" s="9">
        <f>Table2[[#This Row],[Dt_Customer]]</f>
        <v>41226</v>
      </c>
      <c r="I15" s="6">
        <f>Table2[[#This Row],[Recency]]</f>
        <v>59</v>
      </c>
      <c r="J15" s="14">
        <f>IF(VALUE(YEAR(People!$H15))-People!$B15&gt;=90,44,VALUE(YEAR(People!$H15))-People!$B15)</f>
        <v>36</v>
      </c>
      <c r="K15" s="6" t="str">
        <f>IF(AND(People!$J15&gt;=16,People!$J15&lt;=25),"16-25",IF(AND(People!$J15&gt;=26,People!$J15&lt;=35),"26-35",IF(AND(People!$J15&gt;=36,People!$J15&lt;=45),"36-45",IF(AND(People!$J15&gt;=46,People!$J15&lt;=55),"46-55",IF(AND(People!$J15&gt;=56,People!$J15&lt;=65),"56-65",IF(AND(People!$J15&gt;=66,People!$J15&lt;=75),"66-75","ALL"))))))</f>
        <v>36-45</v>
      </c>
      <c r="L15" t="str">
        <f>Products!H15</f>
        <v>Divorced</v>
      </c>
      <c r="M15">
        <f>Table2[[#This Row],[Recency]]</f>
        <v>59</v>
      </c>
      <c r="N15">
        <f>Table2[[#This Row],[NumDealsPurchases]]</f>
        <v>1</v>
      </c>
      <c r="O15" s="12" t="str">
        <f>IF(Table2[[#This Row],[Kidhome]]=0,"No","Yes")</f>
        <v>No</v>
      </c>
      <c r="P15" s="12" t="str">
        <f>IF(Table2[[#This Row],[Teenhome]]=0,"No","Yes")</f>
        <v>No</v>
      </c>
    </row>
    <row r="16" spans="1:16" ht="16.5" x14ac:dyDescent="0.3">
      <c r="A16" s="5">
        <f>Table2[[#This Row],[ID]]</f>
        <v>2125</v>
      </c>
      <c r="B16" s="6">
        <f>Table2[[#This Row],[Year_Birth]]</f>
        <v>1959</v>
      </c>
      <c r="C16" s="6" t="str">
        <f>Table2[[#This Row],[Education]]</f>
        <v>Graduation</v>
      </c>
      <c r="D16" s="6" t="str">
        <f>Table2[[#This Row],[Marital_Status]]</f>
        <v>Divorced</v>
      </c>
      <c r="E16" s="6">
        <f>Table2[[#This Row],[Income]]</f>
        <v>63033</v>
      </c>
      <c r="F16" s="6">
        <f>Table2[[#This Row],[Kidhome]]</f>
        <v>0</v>
      </c>
      <c r="G16" s="6">
        <f>Table2[[#This Row],[Teenhome]]</f>
        <v>0</v>
      </c>
      <c r="H16" s="9">
        <f>Table2[[#This Row],[Dt_Customer]]</f>
        <v>41593</v>
      </c>
      <c r="I16" s="6">
        <f>Table2[[#This Row],[Recency]]</f>
        <v>82</v>
      </c>
      <c r="J16" s="8">
        <f>IF(VALUE(YEAR(People!$H16))-People!$B16&gt;=90,44,VALUE(YEAR(People!$H16))-People!$B16)</f>
        <v>54</v>
      </c>
      <c r="K16" s="6" t="str">
        <f>IF(AND(People!$J16&gt;=16,People!$J16&lt;=25),"16-25",IF(AND(People!$J16&gt;=26,People!$J16&lt;=35),"26-35",IF(AND(People!$J16&gt;=36,People!$J16&lt;=45),"36-45",IF(AND(People!$J16&gt;=46,People!$J16&lt;=55),"46-55",IF(AND(People!$J16&gt;=56,People!$J16&lt;=65),"56-65",IF(AND(People!$J16&gt;=66,People!$J16&lt;=75),"66-75","ALL"))))))</f>
        <v>46-55</v>
      </c>
      <c r="L16" t="str">
        <f>Products!H16</f>
        <v>Married</v>
      </c>
      <c r="M16">
        <f>Table2[[#This Row],[Recency]]</f>
        <v>82</v>
      </c>
      <c r="N16">
        <f>Table2[[#This Row],[NumDealsPurchases]]</f>
        <v>1</v>
      </c>
      <c r="O16" s="12" t="str">
        <f>IF(Table2[[#This Row],[Kidhome]]=0,"No","Yes")</f>
        <v>No</v>
      </c>
      <c r="P16" s="12" t="str">
        <f>IF(Table2[[#This Row],[Teenhome]]=0,"No","Yes")</f>
        <v>No</v>
      </c>
    </row>
    <row r="17" spans="1:16" ht="16.5" x14ac:dyDescent="0.3">
      <c r="A17" s="7">
        <f>Table2[[#This Row],[ID]]</f>
        <v>8180</v>
      </c>
      <c r="B17" s="6">
        <f>Table2[[#This Row],[Year_Birth]]</f>
        <v>1952</v>
      </c>
      <c r="C17" s="6" t="str">
        <f>Table2[[#This Row],[Education]]</f>
        <v>Master</v>
      </c>
      <c r="D17" s="6" t="str">
        <f>Table2[[#This Row],[Marital_Status]]</f>
        <v>Divorced</v>
      </c>
      <c r="E17" s="6">
        <f>Table2[[#This Row],[Income]]</f>
        <v>59354</v>
      </c>
      <c r="F17" s="6">
        <f>Table2[[#This Row],[Kidhome]]</f>
        <v>1</v>
      </c>
      <c r="G17" s="6">
        <f>Table2[[#This Row],[Teenhome]]</f>
        <v>1</v>
      </c>
      <c r="H17" s="9">
        <f>Table2[[#This Row],[Dt_Customer]]</f>
        <v>41593</v>
      </c>
      <c r="I17" s="6">
        <f>Table2[[#This Row],[Recency]]</f>
        <v>53</v>
      </c>
      <c r="J17" s="14">
        <f>IF(VALUE(YEAR(People!$H17))-People!$B17&gt;=90,44,VALUE(YEAR(People!$H17))-People!$B17)</f>
        <v>61</v>
      </c>
      <c r="K17" s="6" t="str">
        <f>IF(AND(People!$J17&gt;=16,People!$J17&lt;=25),"16-25",IF(AND(People!$J17&gt;=26,People!$J17&lt;=35),"26-35",IF(AND(People!$J17&gt;=36,People!$J17&lt;=45),"36-45",IF(AND(People!$J17&gt;=46,People!$J17&lt;=55),"46-55",IF(AND(People!$J17&gt;=56,People!$J17&lt;=65),"56-65",IF(AND(People!$J17&gt;=66,People!$J17&lt;=75),"66-75","ALL"))))))</f>
        <v>56-65</v>
      </c>
      <c r="L17" t="str">
        <f>Products!H17</f>
        <v>Single</v>
      </c>
      <c r="M17">
        <f>Table2[[#This Row],[Recency]]</f>
        <v>53</v>
      </c>
      <c r="N17">
        <f>Table2[[#This Row],[NumDealsPurchases]]</f>
        <v>3</v>
      </c>
      <c r="O17" s="12" t="str">
        <f>IF(Table2[[#This Row],[Kidhome]]=0,"No","Yes")</f>
        <v>Yes</v>
      </c>
      <c r="P17" s="12" t="str">
        <f>IF(Table2[[#This Row],[Teenhome]]=0,"No","Yes")</f>
        <v>Yes</v>
      </c>
    </row>
    <row r="18" spans="1:16" ht="16.5" x14ac:dyDescent="0.3">
      <c r="A18" s="5">
        <f>Table2[[#This Row],[ID]]</f>
        <v>2569</v>
      </c>
      <c r="B18" s="6">
        <f>Table2[[#This Row],[Year_Birth]]</f>
        <v>1987</v>
      </c>
      <c r="C18" s="6" t="str">
        <f>Table2[[#This Row],[Education]]</f>
        <v>Graduation</v>
      </c>
      <c r="D18" s="6" t="str">
        <f>Table2[[#This Row],[Marital_Status]]</f>
        <v>Married</v>
      </c>
      <c r="E18" s="6">
        <f>Table2[[#This Row],[Income]]</f>
        <v>17323</v>
      </c>
      <c r="F18" s="6">
        <f>Table2[[#This Row],[Kidhome]]</f>
        <v>0</v>
      </c>
      <c r="G18" s="6">
        <f>Table2[[#This Row],[Teenhome]]</f>
        <v>0</v>
      </c>
      <c r="H18" s="9">
        <f>Table2[[#This Row],[Dt_Customer]]</f>
        <v>41192</v>
      </c>
      <c r="I18" s="6">
        <f>Table2[[#This Row],[Recency]]</f>
        <v>38</v>
      </c>
      <c r="J18" s="8">
        <f>IF(VALUE(YEAR(People!$H18))-People!$B18&gt;=90,44,VALUE(YEAR(People!$H18))-People!$B18)</f>
        <v>25</v>
      </c>
      <c r="K18" s="6" t="str">
        <f>IF(AND(People!$J18&gt;=16,People!$J18&lt;=25),"16-25",IF(AND(People!$J18&gt;=26,People!$J18&lt;=35),"26-35",IF(AND(People!$J18&gt;=36,People!$J18&lt;=45),"36-45",IF(AND(People!$J18&gt;=46,People!$J18&lt;=55),"46-55",IF(AND(People!$J18&gt;=56,People!$J18&lt;=65),"56-65",IF(AND(People!$J18&gt;=66,People!$J18&lt;=75),"66-75","ALL"))))))</f>
        <v>16-25</v>
      </c>
      <c r="L18" t="str">
        <f>Products!H18</f>
        <v>Married</v>
      </c>
      <c r="M18">
        <f>Table2[[#This Row],[Recency]]</f>
        <v>38</v>
      </c>
      <c r="N18">
        <f>Table2[[#This Row],[NumDealsPurchases]]</f>
        <v>1</v>
      </c>
      <c r="O18" s="12" t="str">
        <f>IF(Table2[[#This Row],[Kidhome]]=0,"No","Yes")</f>
        <v>No</v>
      </c>
      <c r="P18" s="12" t="str">
        <f>IF(Table2[[#This Row],[Teenhome]]=0,"No","Yes")</f>
        <v>No</v>
      </c>
    </row>
    <row r="19" spans="1:16" ht="16.5" x14ac:dyDescent="0.3">
      <c r="A19" s="7">
        <f>Table2[[#This Row],[ID]]</f>
        <v>2114</v>
      </c>
      <c r="B19" s="6">
        <f>Table2[[#This Row],[Year_Birth]]</f>
        <v>1946</v>
      </c>
      <c r="C19" s="6" t="str">
        <f>Table2[[#This Row],[Education]]</f>
        <v>PhD</v>
      </c>
      <c r="D19" s="6" t="str">
        <f>Table2[[#This Row],[Marital_Status]]</f>
        <v>Single</v>
      </c>
      <c r="E19" s="6">
        <f>Table2[[#This Row],[Income]]</f>
        <v>82800</v>
      </c>
      <c r="F19" s="6">
        <f>Table2[[#This Row],[Kidhome]]</f>
        <v>0</v>
      </c>
      <c r="G19" s="6">
        <f>Table2[[#This Row],[Teenhome]]</f>
        <v>0</v>
      </c>
      <c r="H19" s="9">
        <f>Table2[[#This Row],[Dt_Customer]]</f>
        <v>41237</v>
      </c>
      <c r="I19" s="6">
        <f>Table2[[#This Row],[Recency]]</f>
        <v>23</v>
      </c>
      <c r="J19" s="14">
        <f>IF(VALUE(YEAR(People!$H19))-People!$B19&gt;=90,44,VALUE(YEAR(People!$H19))-People!$B19)</f>
        <v>66</v>
      </c>
      <c r="K19" s="6" t="str">
        <f>IF(AND(People!$J19&gt;=16,People!$J19&lt;=25),"16-25",IF(AND(People!$J19&gt;=26,People!$J19&lt;=35),"26-35",IF(AND(People!$J19&gt;=36,People!$J19&lt;=45),"36-45",IF(AND(People!$J19&gt;=46,People!$J19&lt;=55),"46-55",IF(AND(People!$J19&gt;=56,People!$J19&lt;=65),"56-65",IF(AND(People!$J19&gt;=66,People!$J19&lt;=75),"66-75","ALL"))))))</f>
        <v>66-75</v>
      </c>
      <c r="L19" t="str">
        <f>Products!H19</f>
        <v>Together</v>
      </c>
      <c r="M19">
        <f>Table2[[#This Row],[Recency]]</f>
        <v>23</v>
      </c>
      <c r="N19">
        <f>Table2[[#This Row],[NumDealsPurchases]]</f>
        <v>1</v>
      </c>
      <c r="O19" s="12" t="str">
        <f>IF(Table2[[#This Row],[Kidhome]]=0,"No","Yes")</f>
        <v>No</v>
      </c>
      <c r="P19" s="12" t="str">
        <f>IF(Table2[[#This Row],[Teenhome]]=0,"No","Yes")</f>
        <v>No</v>
      </c>
    </row>
    <row r="20" spans="1:16" ht="16.5" x14ac:dyDescent="0.3">
      <c r="A20" s="5">
        <f>Table2[[#This Row],[ID]]</f>
        <v>9736</v>
      </c>
      <c r="B20" s="6">
        <f>Table2[[#This Row],[Year_Birth]]</f>
        <v>1980</v>
      </c>
      <c r="C20" s="6" t="str">
        <f>Table2[[#This Row],[Education]]</f>
        <v>Graduation</v>
      </c>
      <c r="D20" s="6" t="str">
        <f>Table2[[#This Row],[Marital_Status]]</f>
        <v>Married</v>
      </c>
      <c r="E20" s="6">
        <f>Table2[[#This Row],[Income]]</f>
        <v>41850</v>
      </c>
      <c r="F20" s="6">
        <f>Table2[[#This Row],[Kidhome]]</f>
        <v>1</v>
      </c>
      <c r="G20" s="6">
        <f>Table2[[#This Row],[Teenhome]]</f>
        <v>1</v>
      </c>
      <c r="H20" s="9">
        <f>Table2[[#This Row],[Dt_Customer]]</f>
        <v>41267</v>
      </c>
      <c r="I20" s="6">
        <f>Table2[[#This Row],[Recency]]</f>
        <v>51</v>
      </c>
      <c r="J20" s="8">
        <f>IF(VALUE(YEAR(People!$H20))-People!$B20&gt;=90,44,VALUE(YEAR(People!$H20))-People!$B20)</f>
        <v>32</v>
      </c>
      <c r="K20" s="6" t="str">
        <f>IF(AND(People!$J20&gt;=16,People!$J20&lt;=25),"16-25",IF(AND(People!$J20&gt;=26,People!$J20&lt;=35),"26-35",IF(AND(People!$J20&gt;=36,People!$J20&lt;=45),"36-45",IF(AND(People!$J20&gt;=46,People!$J20&lt;=55),"46-55",IF(AND(People!$J20&gt;=56,People!$J20&lt;=65),"56-65",IF(AND(People!$J20&gt;=66,People!$J20&lt;=75),"66-75","ALL"))))))</f>
        <v>26-35</v>
      </c>
      <c r="L20" t="str">
        <f>Products!H20</f>
        <v>Married</v>
      </c>
      <c r="M20">
        <f>Table2[[#This Row],[Recency]]</f>
        <v>51</v>
      </c>
      <c r="N20">
        <f>Table2[[#This Row],[NumDealsPurchases]]</f>
        <v>3</v>
      </c>
      <c r="O20" s="12" t="str">
        <f>IF(Table2[[#This Row],[Kidhome]]=0,"No","Yes")</f>
        <v>Yes</v>
      </c>
      <c r="P20" s="12" t="str">
        <f>IF(Table2[[#This Row],[Teenhome]]=0,"No","Yes")</f>
        <v>Yes</v>
      </c>
    </row>
    <row r="21" spans="1:16" ht="16.5" x14ac:dyDescent="0.3">
      <c r="A21" s="7">
        <f>Table2[[#This Row],[ID]]</f>
        <v>4939</v>
      </c>
      <c r="B21" s="6">
        <f>Table2[[#This Row],[Year_Birth]]</f>
        <v>1946</v>
      </c>
      <c r="C21" s="6" t="str">
        <f>Table2[[#This Row],[Education]]</f>
        <v>Graduation</v>
      </c>
      <c r="D21" s="6" t="str">
        <f>Table2[[#This Row],[Marital_Status]]</f>
        <v>Together</v>
      </c>
      <c r="E21" s="6">
        <f>Table2[[#This Row],[Income]]</f>
        <v>37760</v>
      </c>
      <c r="F21" s="6">
        <f>Table2[[#This Row],[Kidhome]]</f>
        <v>0</v>
      </c>
      <c r="G21" s="6">
        <f>Table2[[#This Row],[Teenhome]]</f>
        <v>0</v>
      </c>
      <c r="H21" s="9">
        <f>Table2[[#This Row],[Dt_Customer]]</f>
        <v>41152</v>
      </c>
      <c r="I21" s="6">
        <f>Table2[[#This Row],[Recency]]</f>
        <v>20</v>
      </c>
      <c r="J21" s="14">
        <f>IF(VALUE(YEAR(People!$H21))-People!$B21&gt;=90,44,VALUE(YEAR(People!$H21))-People!$B21)</f>
        <v>66</v>
      </c>
      <c r="K21" s="6" t="str">
        <f>IF(AND(People!$J21&gt;=16,People!$J21&lt;=25),"16-25",IF(AND(People!$J21&gt;=26,People!$J21&lt;=35),"26-35",IF(AND(People!$J21&gt;=36,People!$J21&lt;=45),"36-45",IF(AND(People!$J21&gt;=46,People!$J21&lt;=55),"46-55",IF(AND(People!$J21&gt;=56,People!$J21&lt;=65),"56-65",IF(AND(People!$J21&gt;=66,People!$J21&lt;=75),"66-75","ALL"))))))</f>
        <v>66-75</v>
      </c>
      <c r="L21" t="str">
        <f>Products!H21</f>
        <v>Single</v>
      </c>
      <c r="M21">
        <f>Table2[[#This Row],[Recency]]</f>
        <v>20</v>
      </c>
      <c r="N21">
        <f>Table2[[#This Row],[NumDealsPurchases]]</f>
        <v>2</v>
      </c>
      <c r="O21" s="12" t="str">
        <f>IF(Table2[[#This Row],[Kidhome]]=0,"No","Yes")</f>
        <v>No</v>
      </c>
      <c r="P21" s="12" t="str">
        <f>IF(Table2[[#This Row],[Teenhome]]=0,"No","Yes")</f>
        <v>No</v>
      </c>
    </row>
    <row r="22" spans="1:16" ht="16.5" x14ac:dyDescent="0.3">
      <c r="A22" s="5">
        <f>Table2[[#This Row],[ID]]</f>
        <v>6565</v>
      </c>
      <c r="B22" s="6">
        <f>Table2[[#This Row],[Year_Birth]]</f>
        <v>1949</v>
      </c>
      <c r="C22" s="6" t="str">
        <f>Table2[[#This Row],[Education]]</f>
        <v>Master</v>
      </c>
      <c r="D22" s="6" t="str">
        <f>Table2[[#This Row],[Marital_Status]]</f>
        <v>Married</v>
      </c>
      <c r="E22" s="6">
        <f>Table2[[#This Row],[Income]]</f>
        <v>76995</v>
      </c>
      <c r="F22" s="6">
        <f>Table2[[#This Row],[Kidhome]]</f>
        <v>0</v>
      </c>
      <c r="G22" s="6">
        <f>Table2[[#This Row],[Teenhome]]</f>
        <v>1</v>
      </c>
      <c r="H22" s="9">
        <f>Table2[[#This Row],[Dt_Customer]]</f>
        <v>41361</v>
      </c>
      <c r="I22" s="6">
        <f>Table2[[#This Row],[Recency]]</f>
        <v>91</v>
      </c>
      <c r="J22" s="8">
        <f>IF(VALUE(YEAR(People!$H22))-People!$B22&gt;=90,44,VALUE(YEAR(People!$H22))-People!$B22)</f>
        <v>64</v>
      </c>
      <c r="K22" s="6" t="str">
        <f>IF(AND(People!$J22&gt;=16,People!$J22&lt;=25),"16-25",IF(AND(People!$J22&gt;=26,People!$J22&lt;=35),"26-35",IF(AND(People!$J22&gt;=36,People!$J22&lt;=45),"36-45",IF(AND(People!$J22&gt;=46,People!$J22&lt;=55),"46-55",IF(AND(People!$J22&gt;=56,People!$J22&lt;=65),"56-65",IF(AND(People!$J22&gt;=66,People!$J22&lt;=75),"66-75","ALL"))))))</f>
        <v>56-65</v>
      </c>
      <c r="L22" t="str">
        <f>Products!H22</f>
        <v>Married</v>
      </c>
      <c r="M22">
        <f>Table2[[#This Row],[Recency]]</f>
        <v>91</v>
      </c>
      <c r="N22">
        <f>Table2[[#This Row],[NumDealsPurchases]]</f>
        <v>2</v>
      </c>
      <c r="O22" s="12" t="str">
        <f>IF(Table2[[#This Row],[Kidhome]]=0,"No","Yes")</f>
        <v>No</v>
      </c>
      <c r="P22" s="12" t="str">
        <f>IF(Table2[[#This Row],[Teenhome]]=0,"No","Yes")</f>
        <v>Yes</v>
      </c>
    </row>
    <row r="23" spans="1:16" ht="16.5" x14ac:dyDescent="0.3">
      <c r="A23" s="7">
        <f>Table2[[#This Row],[ID]]</f>
        <v>2278</v>
      </c>
      <c r="B23" s="6">
        <f>Table2[[#This Row],[Year_Birth]]</f>
        <v>1985</v>
      </c>
      <c r="C23" s="6" t="str">
        <f>Table2[[#This Row],[Education]]</f>
        <v>2n Cycle</v>
      </c>
      <c r="D23" s="6" t="str">
        <f>Table2[[#This Row],[Marital_Status]]</f>
        <v>Single</v>
      </c>
      <c r="E23" s="6">
        <f>Table2[[#This Row],[Income]]</f>
        <v>33812</v>
      </c>
      <c r="F23" s="6">
        <f>Table2[[#This Row],[Kidhome]]</f>
        <v>1</v>
      </c>
      <c r="G23" s="6">
        <f>Table2[[#This Row],[Teenhome]]</f>
        <v>0</v>
      </c>
      <c r="H23" s="9">
        <f>Table2[[#This Row],[Dt_Customer]]</f>
        <v>41216</v>
      </c>
      <c r="I23" s="6">
        <f>Table2[[#This Row],[Recency]]</f>
        <v>86</v>
      </c>
      <c r="J23" s="14">
        <f>IF(VALUE(YEAR(People!$H23))-People!$B23&gt;=90,44,VALUE(YEAR(People!$H23))-People!$B23)</f>
        <v>27</v>
      </c>
      <c r="K23" s="6" t="str">
        <f>IF(AND(People!$J23&gt;=16,People!$J23&lt;=25),"16-25",IF(AND(People!$J23&gt;=26,People!$J23&lt;=35),"26-35",IF(AND(People!$J23&gt;=36,People!$J23&lt;=45),"36-45",IF(AND(People!$J23&gt;=46,People!$J23&lt;=55),"46-55",IF(AND(People!$J23&gt;=56,People!$J23&lt;=65),"56-65",IF(AND(People!$J23&gt;=66,People!$J23&lt;=75),"66-75","ALL"))))))</f>
        <v>26-35</v>
      </c>
      <c r="L23" t="str">
        <f>Products!H23</f>
        <v>Married</v>
      </c>
      <c r="M23">
        <f>Table2[[#This Row],[Recency]]</f>
        <v>86</v>
      </c>
      <c r="N23">
        <f>Table2[[#This Row],[NumDealsPurchases]]</f>
        <v>2</v>
      </c>
      <c r="O23" s="12" t="str">
        <f>IF(Table2[[#This Row],[Kidhome]]=0,"No","Yes")</f>
        <v>Yes</v>
      </c>
      <c r="P23" s="12" t="str">
        <f>IF(Table2[[#This Row],[Teenhome]]=0,"No","Yes")</f>
        <v>No</v>
      </c>
    </row>
    <row r="24" spans="1:16" ht="16.5" x14ac:dyDescent="0.3">
      <c r="A24" s="5">
        <f>Table2[[#This Row],[ID]]</f>
        <v>9360</v>
      </c>
      <c r="B24" s="6">
        <f>Table2[[#This Row],[Year_Birth]]</f>
        <v>1982</v>
      </c>
      <c r="C24" s="6" t="str">
        <f>Table2[[#This Row],[Education]]</f>
        <v>Graduation</v>
      </c>
      <c r="D24" s="6" t="str">
        <f>Table2[[#This Row],[Marital_Status]]</f>
        <v>Married</v>
      </c>
      <c r="E24" s="6">
        <f>Table2[[#This Row],[Income]]</f>
        <v>37040</v>
      </c>
      <c r="F24" s="6">
        <f>Table2[[#This Row],[Kidhome]]</f>
        <v>0</v>
      </c>
      <c r="G24" s="6">
        <f>Table2[[#This Row],[Teenhome]]</f>
        <v>0</v>
      </c>
      <c r="H24" s="9">
        <f>Table2[[#This Row],[Dt_Customer]]</f>
        <v>41129</v>
      </c>
      <c r="I24" s="6">
        <f>Table2[[#This Row],[Recency]]</f>
        <v>41</v>
      </c>
      <c r="J24" s="8">
        <f>IF(VALUE(YEAR(People!$H24))-People!$B24&gt;=90,44,VALUE(YEAR(People!$H24))-People!$B24)</f>
        <v>30</v>
      </c>
      <c r="K24" s="6" t="str">
        <f>IF(AND(People!$J24&gt;=16,People!$J24&lt;=25),"16-25",IF(AND(People!$J24&gt;=26,People!$J24&lt;=35),"26-35",IF(AND(People!$J24&gt;=36,People!$J24&lt;=45),"36-45",IF(AND(People!$J24&gt;=46,People!$J24&lt;=55),"46-55",IF(AND(People!$J24&gt;=56,People!$J24&lt;=65),"56-65",IF(AND(People!$J24&gt;=66,People!$J24&lt;=75),"66-75","ALL"))))))</f>
        <v>26-35</v>
      </c>
      <c r="L24" t="str">
        <f>Products!H24</f>
        <v>Married</v>
      </c>
      <c r="M24">
        <f>Table2[[#This Row],[Recency]]</f>
        <v>41</v>
      </c>
      <c r="N24">
        <f>Table2[[#This Row],[NumDealsPurchases]]</f>
        <v>1</v>
      </c>
      <c r="O24" s="12" t="str">
        <f>IF(Table2[[#This Row],[Kidhome]]=0,"No","Yes")</f>
        <v>No</v>
      </c>
      <c r="P24" s="12" t="str">
        <f>IF(Table2[[#This Row],[Teenhome]]=0,"No","Yes")</f>
        <v>No</v>
      </c>
    </row>
    <row r="25" spans="1:16" ht="16.5" x14ac:dyDescent="0.3">
      <c r="A25" s="7">
        <f>Table2[[#This Row],[ID]]</f>
        <v>5376</v>
      </c>
      <c r="B25" s="6">
        <f>Table2[[#This Row],[Year_Birth]]</f>
        <v>1979</v>
      </c>
      <c r="C25" s="6" t="str">
        <f>Table2[[#This Row],[Education]]</f>
        <v>Graduation</v>
      </c>
      <c r="D25" s="6" t="str">
        <f>Table2[[#This Row],[Marital_Status]]</f>
        <v>Married</v>
      </c>
      <c r="E25" s="6">
        <f>Table2[[#This Row],[Income]]</f>
        <v>2447</v>
      </c>
      <c r="F25" s="6">
        <f>Table2[[#This Row],[Kidhome]]</f>
        <v>1</v>
      </c>
      <c r="G25" s="6">
        <f>Table2[[#This Row],[Teenhome]]</f>
        <v>0</v>
      </c>
      <c r="H25" s="9">
        <f>Table2[[#This Row],[Dt_Customer]]</f>
        <v>41280</v>
      </c>
      <c r="I25" s="6">
        <f>Table2[[#This Row],[Recency]]</f>
        <v>42</v>
      </c>
      <c r="J25" s="14">
        <f>IF(VALUE(YEAR(People!$H25))-People!$B25&gt;=90,44,VALUE(YEAR(People!$H25))-People!$B25)</f>
        <v>34</v>
      </c>
      <c r="K25" s="6" t="str">
        <f>IF(AND(People!$J25&gt;=16,People!$J25&lt;=25),"16-25",IF(AND(People!$J25&gt;=26,People!$J25&lt;=35),"26-35",IF(AND(People!$J25&gt;=36,People!$J25&lt;=45),"36-45",IF(AND(People!$J25&gt;=46,People!$J25&lt;=55),"46-55",IF(AND(People!$J25&gt;=56,People!$J25&lt;=65),"56-65",IF(AND(People!$J25&gt;=66,People!$J25&lt;=75),"66-75","ALL"))))))</f>
        <v>26-35</v>
      </c>
      <c r="L25" t="str">
        <f>Products!H25</f>
        <v>Married</v>
      </c>
      <c r="M25">
        <f>Table2[[#This Row],[Recency]]</f>
        <v>42</v>
      </c>
      <c r="N25">
        <f>Table2[[#This Row],[NumDealsPurchases]]</f>
        <v>15</v>
      </c>
      <c r="O25" s="12" t="str">
        <f>IF(Table2[[#This Row],[Kidhome]]=0,"No","Yes")</f>
        <v>Yes</v>
      </c>
      <c r="P25" s="12" t="str">
        <f>IF(Table2[[#This Row],[Teenhome]]=0,"No","Yes")</f>
        <v>No</v>
      </c>
    </row>
    <row r="26" spans="1:16" ht="16.5" x14ac:dyDescent="0.3">
      <c r="A26" s="5">
        <f>Table2[[#This Row],[ID]]</f>
        <v>1993</v>
      </c>
      <c r="B26" s="6">
        <f>Table2[[#This Row],[Year_Birth]]</f>
        <v>1949</v>
      </c>
      <c r="C26" s="6" t="str">
        <f>Table2[[#This Row],[Education]]</f>
        <v>PhD</v>
      </c>
      <c r="D26" s="6" t="str">
        <f>Table2[[#This Row],[Marital_Status]]</f>
        <v>Married</v>
      </c>
      <c r="E26" s="6">
        <f>Table2[[#This Row],[Income]]</f>
        <v>58607</v>
      </c>
      <c r="F26" s="6">
        <f>Table2[[#This Row],[Kidhome]]</f>
        <v>0</v>
      </c>
      <c r="G26" s="6">
        <f>Table2[[#This Row],[Teenhome]]</f>
        <v>1</v>
      </c>
      <c r="H26" s="9">
        <f>Table2[[#This Row],[Dt_Customer]]</f>
        <v>41266</v>
      </c>
      <c r="I26" s="6">
        <f>Table2[[#This Row],[Recency]]</f>
        <v>63</v>
      </c>
      <c r="J26" s="8">
        <f>IF(VALUE(YEAR(People!$H26))-People!$B26&gt;=90,44,VALUE(YEAR(People!$H26))-People!$B26)</f>
        <v>63</v>
      </c>
      <c r="K26" s="6" t="str">
        <f>IF(AND(People!$J26&gt;=16,People!$J26&lt;=25),"16-25",IF(AND(People!$J26&gt;=26,People!$J26&lt;=35),"26-35",IF(AND(People!$J26&gt;=36,People!$J26&lt;=45),"36-45",IF(AND(People!$J26&gt;=46,People!$J26&lt;=55),"46-55",IF(AND(People!$J26&gt;=56,People!$J26&lt;=65),"56-65",IF(AND(People!$J26&gt;=66,People!$J26&lt;=75),"66-75","ALL"))))))</f>
        <v>56-65</v>
      </c>
      <c r="L26" t="str">
        <f>Products!H26</f>
        <v>Together</v>
      </c>
      <c r="M26">
        <f>Table2[[#This Row],[Recency]]</f>
        <v>63</v>
      </c>
      <c r="N26">
        <f>Table2[[#This Row],[NumDealsPurchases]]</f>
        <v>3</v>
      </c>
      <c r="O26" s="12" t="str">
        <f>IF(Table2[[#This Row],[Kidhome]]=0,"No","Yes")</f>
        <v>No</v>
      </c>
      <c r="P26" s="12" t="str">
        <f>IF(Table2[[#This Row],[Teenhome]]=0,"No","Yes")</f>
        <v>Yes</v>
      </c>
    </row>
    <row r="27" spans="1:16" ht="16.5" x14ac:dyDescent="0.3">
      <c r="A27" s="7">
        <f>Table2[[#This Row],[ID]]</f>
        <v>4047</v>
      </c>
      <c r="B27" s="6">
        <f>Table2[[#This Row],[Year_Birth]]</f>
        <v>1954</v>
      </c>
      <c r="C27" s="6" t="str">
        <f>Table2[[#This Row],[Education]]</f>
        <v>PhD</v>
      </c>
      <c r="D27" s="6" t="str">
        <f>Table2[[#This Row],[Marital_Status]]</f>
        <v>Married</v>
      </c>
      <c r="E27" s="6">
        <f>Table2[[#This Row],[Income]]</f>
        <v>65324</v>
      </c>
      <c r="F27" s="6">
        <f>Table2[[#This Row],[Kidhome]]</f>
        <v>0</v>
      </c>
      <c r="G27" s="6">
        <f>Table2[[#This Row],[Teenhome]]</f>
        <v>1</v>
      </c>
      <c r="H27" s="9">
        <f>Table2[[#This Row],[Dt_Customer]]</f>
        <v>41650</v>
      </c>
      <c r="I27" s="6">
        <f>Table2[[#This Row],[Recency]]</f>
        <v>0</v>
      </c>
      <c r="J27" s="14">
        <f>IF(VALUE(YEAR(People!$H27))-People!$B27&gt;=90,44,VALUE(YEAR(People!$H27))-People!$B27)</f>
        <v>60</v>
      </c>
      <c r="K27" s="6" t="str">
        <f>IF(AND(People!$J27&gt;=16,People!$J27&lt;=25),"16-25",IF(AND(People!$J27&gt;=26,People!$J27&lt;=35),"26-35",IF(AND(People!$J27&gt;=36,People!$J27&lt;=45),"36-45",IF(AND(People!$J27&gt;=46,People!$J27&lt;=55),"46-55",IF(AND(People!$J27&gt;=56,People!$J27&lt;=65),"56-65",IF(AND(People!$J27&gt;=66,People!$J27&lt;=75),"66-75","ALL"))))))</f>
        <v>56-65</v>
      </c>
      <c r="L27" t="str">
        <f>Products!H27</f>
        <v>Single</v>
      </c>
      <c r="M27">
        <f>Table2[[#This Row],[Recency]]</f>
        <v>0</v>
      </c>
      <c r="N27">
        <f>Table2[[#This Row],[NumDealsPurchases]]</f>
        <v>3</v>
      </c>
      <c r="O27" s="12" t="str">
        <f>IF(Table2[[#This Row],[Kidhome]]=0,"No","Yes")</f>
        <v>No</v>
      </c>
      <c r="P27" s="12" t="str">
        <f>IF(Table2[[#This Row],[Teenhome]]=0,"No","Yes")</f>
        <v>Yes</v>
      </c>
    </row>
    <row r="28" spans="1:16" ht="16.5" x14ac:dyDescent="0.3">
      <c r="A28" s="5">
        <f>Table2[[#This Row],[ID]]</f>
        <v>1409</v>
      </c>
      <c r="B28" s="6">
        <f>Table2[[#This Row],[Year_Birth]]</f>
        <v>1951</v>
      </c>
      <c r="C28" s="6" t="str">
        <f>Table2[[#This Row],[Education]]</f>
        <v>Graduation</v>
      </c>
      <c r="D28" s="6" t="str">
        <f>Table2[[#This Row],[Marital_Status]]</f>
        <v>Together</v>
      </c>
      <c r="E28" s="6">
        <f>Table2[[#This Row],[Income]]</f>
        <v>40689</v>
      </c>
      <c r="F28" s="6">
        <f>Table2[[#This Row],[Kidhome]]</f>
        <v>0</v>
      </c>
      <c r="G28" s="6">
        <f>Table2[[#This Row],[Teenhome]]</f>
        <v>1</v>
      </c>
      <c r="H28" s="9">
        <f>Table2[[#This Row],[Dt_Customer]]</f>
        <v>41351</v>
      </c>
      <c r="I28" s="6">
        <f>Table2[[#This Row],[Recency]]</f>
        <v>69</v>
      </c>
      <c r="J28" s="8">
        <f>IF(VALUE(YEAR(People!$H28))-People!$B28&gt;=90,44,VALUE(YEAR(People!$H28))-People!$B28)</f>
        <v>62</v>
      </c>
      <c r="K28" s="6" t="str">
        <f>IF(AND(People!$J28&gt;=16,People!$J28&lt;=25),"16-25",IF(AND(People!$J28&gt;=26,People!$J28&lt;=35),"26-35",IF(AND(People!$J28&gt;=36,People!$J28&lt;=45),"36-45",IF(AND(People!$J28&gt;=46,People!$J28&lt;=55),"46-55",IF(AND(People!$J28&gt;=56,People!$J28&lt;=65),"56-65",IF(AND(People!$J28&gt;=66,People!$J28&lt;=75),"66-75","ALL"))))))</f>
        <v>56-65</v>
      </c>
      <c r="L28" t="str">
        <f>Products!H28</f>
        <v>Married</v>
      </c>
      <c r="M28">
        <f>Table2[[#This Row],[Recency]]</f>
        <v>69</v>
      </c>
      <c r="N28">
        <f>Table2[[#This Row],[NumDealsPurchases]]</f>
        <v>7</v>
      </c>
      <c r="O28" s="12" t="str">
        <f>IF(Table2[[#This Row],[Kidhome]]=0,"No","Yes")</f>
        <v>No</v>
      </c>
      <c r="P28" s="12" t="str">
        <f>IF(Table2[[#This Row],[Teenhome]]=0,"No","Yes")</f>
        <v>Yes</v>
      </c>
    </row>
    <row r="29" spans="1:16" ht="16.5" x14ac:dyDescent="0.3">
      <c r="A29" s="7">
        <f>Table2[[#This Row],[ID]]</f>
        <v>7892</v>
      </c>
      <c r="B29" s="6">
        <f>Table2[[#This Row],[Year_Birth]]</f>
        <v>1969</v>
      </c>
      <c r="C29" s="6" t="str">
        <f>Table2[[#This Row],[Education]]</f>
        <v>Graduation</v>
      </c>
      <c r="D29" s="6" t="str">
        <f>Table2[[#This Row],[Marital_Status]]</f>
        <v>Single</v>
      </c>
      <c r="E29" s="6">
        <f>Table2[[#This Row],[Income]]</f>
        <v>18589</v>
      </c>
      <c r="F29" s="6">
        <f>Table2[[#This Row],[Kidhome]]</f>
        <v>0</v>
      </c>
      <c r="G29" s="6">
        <f>Table2[[#This Row],[Teenhome]]</f>
        <v>0</v>
      </c>
      <c r="H29" s="9">
        <f>Table2[[#This Row],[Dt_Customer]]</f>
        <v>41276</v>
      </c>
      <c r="I29" s="6">
        <f>Table2[[#This Row],[Recency]]</f>
        <v>89</v>
      </c>
      <c r="J29" s="14">
        <f>IF(VALUE(YEAR(People!$H29))-People!$B29&gt;=90,44,VALUE(YEAR(People!$H29))-People!$B29)</f>
        <v>44</v>
      </c>
      <c r="K29" s="6" t="str">
        <f>IF(AND(People!$J29&gt;=16,People!$J29&lt;=25),"16-25",IF(AND(People!$J29&gt;=26,People!$J29&lt;=35),"26-35",IF(AND(People!$J29&gt;=36,People!$J29&lt;=45),"36-45",IF(AND(People!$J29&gt;=46,People!$J29&lt;=55),"46-55",IF(AND(People!$J29&gt;=56,People!$J29&lt;=65),"56-65",IF(AND(People!$J29&gt;=66,People!$J29&lt;=75),"66-75","ALL"))))))</f>
        <v>36-45</v>
      </c>
      <c r="L29" t="str">
        <f>Products!H29</f>
        <v>Single</v>
      </c>
      <c r="M29">
        <f>Table2[[#This Row],[Recency]]</f>
        <v>89</v>
      </c>
      <c r="N29">
        <f>Table2[[#This Row],[NumDealsPurchases]]</f>
        <v>2</v>
      </c>
      <c r="O29" s="12" t="str">
        <f>IF(Table2[[#This Row],[Kidhome]]=0,"No","Yes")</f>
        <v>No</v>
      </c>
      <c r="P29" s="12" t="str">
        <f>IF(Table2[[#This Row],[Teenhome]]=0,"No","Yes")</f>
        <v>No</v>
      </c>
    </row>
    <row r="30" spans="1:16" ht="16.5" x14ac:dyDescent="0.3">
      <c r="A30" s="5">
        <f>Table2[[#This Row],[ID]]</f>
        <v>2404</v>
      </c>
      <c r="B30" s="6">
        <f>Table2[[#This Row],[Year_Birth]]</f>
        <v>1976</v>
      </c>
      <c r="C30" s="6" t="str">
        <f>Table2[[#This Row],[Education]]</f>
        <v>Graduation</v>
      </c>
      <c r="D30" s="6" t="str">
        <f>Table2[[#This Row],[Marital_Status]]</f>
        <v>Married</v>
      </c>
      <c r="E30" s="6">
        <f>Table2[[#This Row],[Income]]</f>
        <v>53359</v>
      </c>
      <c r="F30" s="6">
        <f>Table2[[#This Row],[Kidhome]]</f>
        <v>1</v>
      </c>
      <c r="G30" s="6">
        <f>Table2[[#This Row],[Teenhome]]</f>
        <v>1</v>
      </c>
      <c r="H30" s="9">
        <f>Table2[[#This Row],[Dt_Customer]]</f>
        <v>41421</v>
      </c>
      <c r="I30" s="6">
        <f>Table2[[#This Row],[Recency]]</f>
        <v>4</v>
      </c>
      <c r="J30" s="8">
        <f>IF(VALUE(YEAR(People!$H30))-People!$B30&gt;=90,44,VALUE(YEAR(People!$H30))-People!$B30)</f>
        <v>37</v>
      </c>
      <c r="K30" s="6" t="str">
        <f>IF(AND(People!$J30&gt;=16,People!$J30&lt;=25),"16-25",IF(AND(People!$J30&gt;=26,People!$J30&lt;=35),"26-35",IF(AND(People!$J30&gt;=36,People!$J30&lt;=45),"36-45",IF(AND(People!$J30&gt;=46,People!$J30&lt;=55),"46-55",IF(AND(People!$J30&gt;=56,People!$J30&lt;=65),"56-65",IF(AND(People!$J30&gt;=66,People!$J30&lt;=75),"66-75","ALL"))))))</f>
        <v>36-45</v>
      </c>
      <c r="L30" t="str">
        <f>Products!H30</f>
        <v>Married</v>
      </c>
      <c r="M30">
        <f>Table2[[#This Row],[Recency]]</f>
        <v>4</v>
      </c>
      <c r="N30">
        <f>Table2[[#This Row],[NumDealsPurchases]]</f>
        <v>4</v>
      </c>
      <c r="O30" s="12" t="str">
        <f>IF(Table2[[#This Row],[Kidhome]]=0,"No","Yes")</f>
        <v>Yes</v>
      </c>
      <c r="P30" s="12" t="str">
        <f>IF(Table2[[#This Row],[Teenhome]]=0,"No","Yes")</f>
        <v>Yes</v>
      </c>
    </row>
    <row r="31" spans="1:16" ht="16.5" x14ac:dyDescent="0.3">
      <c r="A31" s="7">
        <f>Table2[[#This Row],[ID]]</f>
        <v>5255</v>
      </c>
      <c r="B31" s="6">
        <f>Table2[[#This Row],[Year_Birth]]</f>
        <v>1986</v>
      </c>
      <c r="C31" s="6" t="str">
        <f>Table2[[#This Row],[Education]]</f>
        <v>Graduation</v>
      </c>
      <c r="D31" s="6" t="str">
        <f>Table2[[#This Row],[Marital_Status]]</f>
        <v>Single</v>
      </c>
      <c r="E31" s="6">
        <f>Table2[[#This Row],[Income]]</f>
        <v>50995</v>
      </c>
      <c r="F31" s="6">
        <f>Table2[[#This Row],[Kidhome]]</f>
        <v>1</v>
      </c>
      <c r="G31" s="6">
        <f>Table2[[#This Row],[Teenhome]]</f>
        <v>0</v>
      </c>
      <c r="H31" s="9">
        <f>Table2[[#This Row],[Dt_Customer]]</f>
        <v>41325</v>
      </c>
      <c r="I31" s="6">
        <f>Table2[[#This Row],[Recency]]</f>
        <v>19</v>
      </c>
      <c r="J31" s="14">
        <f>IF(VALUE(YEAR(People!$H31))-People!$B31&gt;=90,44,VALUE(YEAR(People!$H31))-People!$B31)</f>
        <v>27</v>
      </c>
      <c r="K31" s="6" t="str">
        <f>IF(AND(People!$J31&gt;=16,People!$J31&lt;=25),"16-25",IF(AND(People!$J31&gt;=26,People!$J31&lt;=35),"26-35",IF(AND(People!$J31&gt;=36,People!$J31&lt;=45),"36-45",IF(AND(People!$J31&gt;=46,People!$J31&lt;=55),"46-55",IF(AND(People!$J31&gt;=56,People!$J31&lt;=65),"56-65",IF(AND(People!$J31&gt;=66,People!$J31&lt;=75),"66-75","ALL"))))))</f>
        <v>26-35</v>
      </c>
      <c r="L31" t="str">
        <f>Products!H31</f>
        <v>Married</v>
      </c>
      <c r="M31">
        <f>Table2[[#This Row],[Recency]]</f>
        <v>19</v>
      </c>
      <c r="N31">
        <f>Table2[[#This Row],[NumDealsPurchases]]</f>
        <v>0</v>
      </c>
      <c r="O31" s="12" t="str">
        <f>IF(Table2[[#This Row],[Kidhome]]=0,"No","Yes")</f>
        <v>Yes</v>
      </c>
      <c r="P31" s="12" t="str">
        <f>IF(Table2[[#This Row],[Teenhome]]=0,"No","Yes")</f>
        <v>No</v>
      </c>
    </row>
    <row r="32" spans="1:16" ht="16.5" x14ac:dyDescent="0.3">
      <c r="A32" s="5">
        <f>Table2[[#This Row],[ID]]</f>
        <v>9422</v>
      </c>
      <c r="B32" s="6">
        <f>Table2[[#This Row],[Year_Birth]]</f>
        <v>1989</v>
      </c>
      <c r="C32" s="6" t="str">
        <f>Table2[[#This Row],[Education]]</f>
        <v>Graduation</v>
      </c>
      <c r="D32" s="6" t="str">
        <f>Table2[[#This Row],[Marital_Status]]</f>
        <v>Married</v>
      </c>
      <c r="E32" s="6">
        <f>Table2[[#This Row],[Income]]</f>
        <v>38360</v>
      </c>
      <c r="F32" s="6">
        <f>Table2[[#This Row],[Kidhome]]</f>
        <v>1</v>
      </c>
      <c r="G32" s="6">
        <f>Table2[[#This Row],[Teenhome]]</f>
        <v>0</v>
      </c>
      <c r="H32" s="9">
        <f>Table2[[#This Row],[Dt_Customer]]</f>
        <v>41425</v>
      </c>
      <c r="I32" s="6">
        <f>Table2[[#This Row],[Recency]]</f>
        <v>26</v>
      </c>
      <c r="J32" s="8">
        <f>IF(VALUE(YEAR(People!$H32))-People!$B32&gt;=90,44,VALUE(YEAR(People!$H32))-People!$B32)</f>
        <v>24</v>
      </c>
      <c r="K32" s="6" t="str">
        <f>IF(AND(People!$J32&gt;=16,People!$J32&lt;=25),"16-25",IF(AND(People!$J32&gt;=26,People!$J32&lt;=35),"26-35",IF(AND(People!$J32&gt;=36,People!$J32&lt;=45),"36-45",IF(AND(People!$J32&gt;=46,People!$J32&lt;=55),"46-55",IF(AND(People!$J32&gt;=56,People!$J32&lt;=65),"56-65",IF(AND(People!$J32&gt;=66,People!$J32&lt;=75),"66-75","ALL"))))))</f>
        <v>16-25</v>
      </c>
      <c r="L32" t="str">
        <f>Products!H32</f>
        <v>Divorced</v>
      </c>
      <c r="M32">
        <f>Table2[[#This Row],[Recency]]</f>
        <v>26</v>
      </c>
      <c r="N32">
        <f>Table2[[#This Row],[NumDealsPurchases]]</f>
        <v>2</v>
      </c>
      <c r="O32" s="12" t="str">
        <f>IF(Table2[[#This Row],[Kidhome]]=0,"No","Yes")</f>
        <v>Yes</v>
      </c>
      <c r="P32" s="12" t="str">
        <f>IF(Table2[[#This Row],[Teenhome]]=0,"No","Yes")</f>
        <v>No</v>
      </c>
    </row>
    <row r="33" spans="1:16" ht="16.5" x14ac:dyDescent="0.3">
      <c r="A33" s="7">
        <f>Table2[[#This Row],[ID]]</f>
        <v>1966</v>
      </c>
      <c r="B33" s="6">
        <f>Table2[[#This Row],[Year_Birth]]</f>
        <v>1965</v>
      </c>
      <c r="C33" s="6" t="str">
        <f>Table2[[#This Row],[Education]]</f>
        <v>PhD</v>
      </c>
      <c r="D33" s="6" t="str">
        <f>Table2[[#This Row],[Marital_Status]]</f>
        <v>Married</v>
      </c>
      <c r="E33" s="6">
        <f>Table2[[#This Row],[Income]]</f>
        <v>84618</v>
      </c>
      <c r="F33" s="6">
        <f>Table2[[#This Row],[Kidhome]]</f>
        <v>0</v>
      </c>
      <c r="G33" s="6">
        <f>Table2[[#This Row],[Teenhome]]</f>
        <v>0</v>
      </c>
      <c r="H33" s="9">
        <f>Table2[[#This Row],[Dt_Customer]]</f>
        <v>41600</v>
      </c>
      <c r="I33" s="6">
        <f>Table2[[#This Row],[Recency]]</f>
        <v>96</v>
      </c>
      <c r="J33" s="14">
        <f>IF(VALUE(YEAR(People!$H33))-People!$B33&gt;=90,44,VALUE(YEAR(People!$H33))-People!$B33)</f>
        <v>48</v>
      </c>
      <c r="K33" s="6" t="str">
        <f>IF(AND(People!$J33&gt;=16,People!$J33&lt;=25),"16-25",IF(AND(People!$J33&gt;=26,People!$J33&lt;=35),"26-35",IF(AND(People!$J33&gt;=36,People!$J33&lt;=45),"36-45",IF(AND(People!$J33&gt;=46,People!$J33&lt;=55),"46-55",IF(AND(People!$J33&gt;=56,People!$J33&lt;=65),"56-65",IF(AND(People!$J33&gt;=66,People!$J33&lt;=75),"66-75","ALL"))))))</f>
        <v>46-55</v>
      </c>
      <c r="L33" t="str">
        <f>Products!H33</f>
        <v>Together</v>
      </c>
      <c r="M33">
        <f>Table2[[#This Row],[Recency]]</f>
        <v>96</v>
      </c>
      <c r="N33">
        <f>Table2[[#This Row],[NumDealsPurchases]]</f>
        <v>1</v>
      </c>
      <c r="O33" s="12" t="str">
        <f>IF(Table2[[#This Row],[Kidhome]]=0,"No","Yes")</f>
        <v>No</v>
      </c>
      <c r="P33" s="12" t="str">
        <f>IF(Table2[[#This Row],[Teenhome]]=0,"No","Yes")</f>
        <v>No</v>
      </c>
    </row>
    <row r="34" spans="1:16" ht="16.5" x14ac:dyDescent="0.3">
      <c r="A34" s="5">
        <f>Table2[[#This Row],[ID]]</f>
        <v>6864</v>
      </c>
      <c r="B34" s="6">
        <f>Table2[[#This Row],[Year_Birth]]</f>
        <v>1989</v>
      </c>
      <c r="C34" s="6" t="str">
        <f>Table2[[#This Row],[Education]]</f>
        <v>Master</v>
      </c>
      <c r="D34" s="6" t="str">
        <f>Table2[[#This Row],[Marital_Status]]</f>
        <v>Divorced</v>
      </c>
      <c r="E34" s="6">
        <f>Table2[[#This Row],[Income]]</f>
        <v>10979</v>
      </c>
      <c r="F34" s="6">
        <f>Table2[[#This Row],[Kidhome]]</f>
        <v>0</v>
      </c>
      <c r="G34" s="6">
        <f>Table2[[#This Row],[Teenhome]]</f>
        <v>0</v>
      </c>
      <c r="H34" s="9">
        <f>Table2[[#This Row],[Dt_Customer]]</f>
        <v>41781</v>
      </c>
      <c r="I34" s="6">
        <f>Table2[[#This Row],[Recency]]</f>
        <v>34</v>
      </c>
      <c r="J34" s="8">
        <f>IF(VALUE(YEAR(People!$H34))-People!$B34&gt;=90,44,VALUE(YEAR(People!$H34))-People!$B34)</f>
        <v>25</v>
      </c>
      <c r="K34" s="6" t="str">
        <f>IF(AND(People!$J34&gt;=16,People!$J34&lt;=25),"16-25",IF(AND(People!$J34&gt;=26,People!$J34&lt;=35),"26-35",IF(AND(People!$J34&gt;=36,People!$J34&lt;=45),"36-45",IF(AND(People!$J34&gt;=46,People!$J34&lt;=55),"46-55",IF(AND(People!$J34&gt;=56,People!$J34&lt;=65),"56-65",IF(AND(People!$J34&gt;=66,People!$J34&lt;=75),"66-75","ALL"))))))</f>
        <v>16-25</v>
      </c>
      <c r="L34" t="str">
        <f>Products!H34</f>
        <v>Together</v>
      </c>
      <c r="M34">
        <f>Table2[[#This Row],[Recency]]</f>
        <v>34</v>
      </c>
      <c r="N34">
        <f>Table2[[#This Row],[NumDealsPurchases]]</f>
        <v>2</v>
      </c>
      <c r="O34" s="12" t="str">
        <f>IF(Table2[[#This Row],[Kidhome]]=0,"No","Yes")</f>
        <v>No</v>
      </c>
      <c r="P34" s="12" t="str">
        <f>IF(Table2[[#This Row],[Teenhome]]=0,"No","Yes")</f>
        <v>No</v>
      </c>
    </row>
    <row r="35" spans="1:16" ht="16.5" x14ac:dyDescent="0.3">
      <c r="A35" s="7">
        <f>Table2[[#This Row],[ID]]</f>
        <v>3033</v>
      </c>
      <c r="B35" s="6">
        <f>Table2[[#This Row],[Year_Birth]]</f>
        <v>1963</v>
      </c>
      <c r="C35" s="6" t="str">
        <f>Table2[[#This Row],[Education]]</f>
        <v>Master</v>
      </c>
      <c r="D35" s="6" t="str">
        <f>Table2[[#This Row],[Marital_Status]]</f>
        <v>Together</v>
      </c>
      <c r="E35" s="6">
        <f>Table2[[#This Row],[Income]]</f>
        <v>38620</v>
      </c>
      <c r="F35" s="6">
        <f>Table2[[#This Row],[Kidhome]]</f>
        <v>0</v>
      </c>
      <c r="G35" s="6">
        <f>Table2[[#This Row],[Teenhome]]</f>
        <v>0</v>
      </c>
      <c r="H35" s="9">
        <f>Table2[[#This Row],[Dt_Customer]]</f>
        <v>41405</v>
      </c>
      <c r="I35" s="6">
        <f>Table2[[#This Row],[Recency]]</f>
        <v>56</v>
      </c>
      <c r="J35" s="14">
        <f>IF(VALUE(YEAR(People!$H35))-People!$B35&gt;=90,44,VALUE(YEAR(People!$H35))-People!$B35)</f>
        <v>50</v>
      </c>
      <c r="K35" s="6" t="str">
        <f>IF(AND(People!$J35&gt;=16,People!$J35&lt;=25),"16-25",IF(AND(People!$J35&gt;=26,People!$J35&lt;=35),"26-35",IF(AND(People!$J35&gt;=36,People!$J35&lt;=45),"36-45",IF(AND(People!$J35&gt;=46,People!$J35&lt;=55),"46-55",IF(AND(People!$J35&gt;=56,People!$J35&lt;=65),"56-65",IF(AND(People!$J35&gt;=66,People!$J35&lt;=75),"66-75","ALL"))))))</f>
        <v>46-55</v>
      </c>
      <c r="L35" t="str">
        <f>Products!H35</f>
        <v>Divorced</v>
      </c>
      <c r="M35">
        <f>Table2[[#This Row],[Recency]]</f>
        <v>56</v>
      </c>
      <c r="N35">
        <f>Table2[[#This Row],[NumDealsPurchases]]</f>
        <v>1</v>
      </c>
      <c r="O35" s="12" t="str">
        <f>IF(Table2[[#This Row],[Kidhome]]=0,"No","Yes")</f>
        <v>No</v>
      </c>
      <c r="P35" s="12" t="str">
        <f>IF(Table2[[#This Row],[Teenhome]]=0,"No","Yes")</f>
        <v>No</v>
      </c>
    </row>
    <row r="36" spans="1:16" ht="16.5" x14ac:dyDescent="0.3">
      <c r="A36" s="5">
        <f>Table2[[#This Row],[ID]]</f>
        <v>5710</v>
      </c>
      <c r="B36" s="6">
        <f>Table2[[#This Row],[Year_Birth]]</f>
        <v>1970</v>
      </c>
      <c r="C36" s="6" t="str">
        <f>Table2[[#This Row],[Education]]</f>
        <v>Graduation</v>
      </c>
      <c r="D36" s="6" t="str">
        <f>Table2[[#This Row],[Marital_Status]]</f>
        <v>Together</v>
      </c>
      <c r="E36" s="6">
        <f>Table2[[#This Row],[Income]]</f>
        <v>40548</v>
      </c>
      <c r="F36" s="6">
        <f>Table2[[#This Row],[Kidhome]]</f>
        <v>0</v>
      </c>
      <c r="G36" s="6">
        <f>Table2[[#This Row],[Teenhome]]</f>
        <v>1</v>
      </c>
      <c r="H36" s="9">
        <f>Table2[[#This Row],[Dt_Customer]]</f>
        <v>41192</v>
      </c>
      <c r="I36" s="6">
        <f>Table2[[#This Row],[Recency]]</f>
        <v>31</v>
      </c>
      <c r="J36" s="8">
        <f>IF(VALUE(YEAR(People!$H36))-People!$B36&gt;=90,44,VALUE(YEAR(People!$H36))-People!$B36)</f>
        <v>42</v>
      </c>
      <c r="K36" s="6" t="str">
        <f>IF(AND(People!$J36&gt;=16,People!$J36&lt;=25),"16-25",IF(AND(People!$J36&gt;=26,People!$J36&lt;=35),"26-35",IF(AND(People!$J36&gt;=36,People!$J36&lt;=45),"36-45",IF(AND(People!$J36&gt;=46,People!$J36&lt;=55),"46-55",IF(AND(People!$J36&gt;=56,People!$J36&lt;=65),"56-65",IF(AND(People!$J36&gt;=66,People!$J36&lt;=75),"66-75","ALL"))))))</f>
        <v>36-45</v>
      </c>
      <c r="L36" t="str">
        <f>Products!H36</f>
        <v>Married</v>
      </c>
      <c r="M36">
        <f>Table2[[#This Row],[Recency]]</f>
        <v>31</v>
      </c>
      <c r="N36">
        <f>Table2[[#This Row],[NumDealsPurchases]]</f>
        <v>2</v>
      </c>
      <c r="O36" s="12" t="str">
        <f>IF(Table2[[#This Row],[Kidhome]]=0,"No","Yes")</f>
        <v>No</v>
      </c>
      <c r="P36" s="12" t="str">
        <f>IF(Table2[[#This Row],[Teenhome]]=0,"No","Yes")</f>
        <v>Yes</v>
      </c>
    </row>
    <row r="37" spans="1:16" ht="16.5" x14ac:dyDescent="0.3">
      <c r="A37" s="7">
        <f>Table2[[#This Row],[ID]]</f>
        <v>7373</v>
      </c>
      <c r="B37" s="6">
        <f>Table2[[#This Row],[Year_Birth]]</f>
        <v>1952</v>
      </c>
      <c r="C37" s="6" t="str">
        <f>Table2[[#This Row],[Education]]</f>
        <v>PhD</v>
      </c>
      <c r="D37" s="6" t="str">
        <f>Table2[[#This Row],[Marital_Status]]</f>
        <v>Divorced</v>
      </c>
      <c r="E37" s="6">
        <f>Table2[[#This Row],[Income]]</f>
        <v>46610</v>
      </c>
      <c r="F37" s="6">
        <f>Table2[[#This Row],[Kidhome]]</f>
        <v>0</v>
      </c>
      <c r="G37" s="6">
        <f>Table2[[#This Row],[Teenhome]]</f>
        <v>2</v>
      </c>
      <c r="H37" s="9">
        <f>Table2[[#This Row],[Dt_Customer]]</f>
        <v>41211</v>
      </c>
      <c r="I37" s="6">
        <f>Table2[[#This Row],[Recency]]</f>
        <v>8</v>
      </c>
      <c r="J37" s="14">
        <f>IF(VALUE(YEAR(People!$H37))-People!$B37&gt;=90,44,VALUE(YEAR(People!$H37))-People!$B37)</f>
        <v>60</v>
      </c>
      <c r="K37" s="6" t="str">
        <f>IF(AND(People!$J37&gt;=16,People!$J37&lt;=25),"16-25",IF(AND(People!$J37&gt;=26,People!$J37&lt;=35),"26-35",IF(AND(People!$J37&gt;=36,People!$J37&lt;=45),"36-45",IF(AND(People!$J37&gt;=46,People!$J37&lt;=55),"46-55",IF(AND(People!$J37&gt;=56,People!$J37&lt;=65),"56-65",IF(AND(People!$J37&gt;=66,People!$J37&lt;=75),"66-75","ALL"))))))</f>
        <v>56-65</v>
      </c>
      <c r="L37" t="str">
        <f>Products!H37</f>
        <v>Single</v>
      </c>
      <c r="M37">
        <f>Table2[[#This Row],[Recency]]</f>
        <v>8</v>
      </c>
      <c r="N37">
        <f>Table2[[#This Row],[NumDealsPurchases]]</f>
        <v>6</v>
      </c>
      <c r="O37" s="12" t="str">
        <f>IF(Table2[[#This Row],[Kidhome]]=0,"No","Yes")</f>
        <v>No</v>
      </c>
      <c r="P37" s="12" t="str">
        <f>IF(Table2[[#This Row],[Teenhome]]=0,"No","Yes")</f>
        <v>Yes</v>
      </c>
    </row>
    <row r="38" spans="1:16" ht="16.5" x14ac:dyDescent="0.3">
      <c r="A38" s="5">
        <f>Table2[[#This Row],[ID]]</f>
        <v>8755</v>
      </c>
      <c r="B38" s="6">
        <f>Table2[[#This Row],[Year_Birth]]</f>
        <v>1946</v>
      </c>
      <c r="C38" s="6" t="str">
        <f>Table2[[#This Row],[Education]]</f>
        <v>Master</v>
      </c>
      <c r="D38" s="6" t="str">
        <f>Table2[[#This Row],[Marital_Status]]</f>
        <v>Married</v>
      </c>
      <c r="E38" s="6">
        <f>Table2[[#This Row],[Income]]</f>
        <v>68657</v>
      </c>
      <c r="F38" s="6">
        <f>Table2[[#This Row],[Kidhome]]</f>
        <v>0</v>
      </c>
      <c r="G38" s="6">
        <f>Table2[[#This Row],[Teenhome]]</f>
        <v>0</v>
      </c>
      <c r="H38" s="9">
        <f>Table2[[#This Row],[Dt_Customer]]</f>
        <v>41325</v>
      </c>
      <c r="I38" s="6">
        <f>Table2[[#This Row],[Recency]]</f>
        <v>4</v>
      </c>
      <c r="J38" s="8">
        <f>IF(VALUE(YEAR(People!$H38))-People!$B38&gt;=90,44,VALUE(YEAR(People!$H38))-People!$B38)</f>
        <v>67</v>
      </c>
      <c r="K38" s="6" t="str">
        <f>IF(AND(People!$J38&gt;=16,People!$J38&lt;=25),"16-25",IF(AND(People!$J38&gt;=26,People!$J38&lt;=35),"26-35",IF(AND(People!$J38&gt;=36,People!$J38&lt;=45),"36-45",IF(AND(People!$J38&gt;=46,People!$J38&lt;=55),"46-55",IF(AND(People!$J38&gt;=56,People!$J38&lt;=65),"56-65",IF(AND(People!$J38&gt;=66,People!$J38&lt;=75),"66-75","ALL"))))))</f>
        <v>66-75</v>
      </c>
      <c r="L38" t="str">
        <f>Products!H38</f>
        <v>Married</v>
      </c>
      <c r="M38">
        <f>Table2[[#This Row],[Recency]]</f>
        <v>4</v>
      </c>
      <c r="N38">
        <f>Table2[[#This Row],[NumDealsPurchases]]</f>
        <v>1</v>
      </c>
      <c r="O38" s="12" t="str">
        <f>IF(Table2[[#This Row],[Kidhome]]=0,"No","Yes")</f>
        <v>No</v>
      </c>
      <c r="P38" s="12" t="str">
        <f>IF(Table2[[#This Row],[Teenhome]]=0,"No","Yes")</f>
        <v>No</v>
      </c>
    </row>
    <row r="39" spans="1:16" ht="16.5" x14ac:dyDescent="0.3">
      <c r="A39" s="7">
        <f>Table2[[#This Row],[ID]]</f>
        <v>10738</v>
      </c>
      <c r="B39" s="6">
        <f>Table2[[#This Row],[Year_Birth]]</f>
        <v>1951</v>
      </c>
      <c r="C39" s="6" t="str">
        <f>Table2[[#This Row],[Education]]</f>
        <v>Master</v>
      </c>
      <c r="D39" s="6" t="str">
        <f>Table2[[#This Row],[Marital_Status]]</f>
        <v>Single</v>
      </c>
      <c r="E39" s="6">
        <f>Table2[[#This Row],[Income]]</f>
        <v>49389</v>
      </c>
      <c r="F39" s="6">
        <f>Table2[[#This Row],[Kidhome]]</f>
        <v>1</v>
      </c>
      <c r="G39" s="6">
        <f>Table2[[#This Row],[Teenhome]]</f>
        <v>1</v>
      </c>
      <c r="H39" s="9">
        <f>Table2[[#This Row],[Dt_Customer]]</f>
        <v>41515</v>
      </c>
      <c r="I39" s="6">
        <f>Table2[[#This Row],[Recency]]</f>
        <v>55</v>
      </c>
      <c r="J39" s="14">
        <f>IF(VALUE(YEAR(People!$H39))-People!$B39&gt;=90,44,VALUE(YEAR(People!$H39))-People!$B39)</f>
        <v>62</v>
      </c>
      <c r="K39" s="6" t="str">
        <f>IF(AND(People!$J39&gt;=16,People!$J39&lt;=25),"16-25",IF(AND(People!$J39&gt;=26,People!$J39&lt;=35),"26-35",IF(AND(People!$J39&gt;=36,People!$J39&lt;=45),"36-45",IF(AND(People!$J39&gt;=46,People!$J39&lt;=55),"46-55",IF(AND(People!$J39&gt;=56,People!$J39&lt;=65),"56-65",IF(AND(People!$J39&gt;=66,People!$J39&lt;=75),"66-75","ALL"))))))</f>
        <v>56-65</v>
      </c>
      <c r="L39" t="str">
        <f>Products!H39</f>
        <v>Married</v>
      </c>
      <c r="M39">
        <f>Table2[[#This Row],[Recency]]</f>
        <v>55</v>
      </c>
      <c r="N39">
        <f>Table2[[#This Row],[NumDealsPurchases]]</f>
        <v>1</v>
      </c>
      <c r="O39" s="12" t="str">
        <f>IF(Table2[[#This Row],[Kidhome]]=0,"No","Yes")</f>
        <v>Yes</v>
      </c>
      <c r="P39" s="12" t="str">
        <f>IF(Table2[[#This Row],[Teenhome]]=0,"No","Yes")</f>
        <v>Yes</v>
      </c>
    </row>
    <row r="40" spans="1:16" ht="16.5" x14ac:dyDescent="0.3">
      <c r="A40" s="5">
        <f>Table2[[#This Row],[ID]]</f>
        <v>4339</v>
      </c>
      <c r="B40" s="6">
        <f>Table2[[#This Row],[Year_Birth]]</f>
        <v>1970</v>
      </c>
      <c r="C40" s="6" t="str">
        <f>Table2[[#This Row],[Education]]</f>
        <v>PhD</v>
      </c>
      <c r="D40" s="6" t="str">
        <f>Table2[[#This Row],[Marital_Status]]</f>
        <v>Married</v>
      </c>
      <c r="E40" s="6">
        <f>Table2[[#This Row],[Income]]</f>
        <v>67353</v>
      </c>
      <c r="F40" s="6">
        <f>Table2[[#This Row],[Kidhome]]</f>
        <v>0</v>
      </c>
      <c r="G40" s="6">
        <f>Table2[[#This Row],[Teenhome]]</f>
        <v>1</v>
      </c>
      <c r="H40" s="9">
        <f>Table2[[#This Row],[Dt_Customer]]</f>
        <v>41639</v>
      </c>
      <c r="I40" s="6">
        <f>Table2[[#This Row],[Recency]]</f>
        <v>37</v>
      </c>
      <c r="J40" s="8">
        <f>IF(VALUE(YEAR(People!$H40))-People!$B40&gt;=90,44,VALUE(YEAR(People!$H40))-People!$B40)</f>
        <v>43</v>
      </c>
      <c r="K40" s="6" t="str">
        <f>IF(AND(People!$J40&gt;=16,People!$J40&lt;=25),"16-25",IF(AND(People!$J40&gt;=26,People!$J40&lt;=35),"26-35",IF(AND(People!$J40&gt;=36,People!$J40&lt;=45),"36-45",IF(AND(People!$J40&gt;=46,People!$J40&lt;=55),"46-55",IF(AND(People!$J40&gt;=56,People!$J40&lt;=65),"56-65",IF(AND(People!$J40&gt;=66,People!$J40&lt;=75),"66-75","ALL"))))))</f>
        <v>36-45</v>
      </c>
      <c r="L40" t="str">
        <f>Products!H40</f>
        <v>Widow</v>
      </c>
      <c r="M40">
        <f>Table2[[#This Row],[Recency]]</f>
        <v>37</v>
      </c>
      <c r="N40">
        <f>Table2[[#This Row],[NumDealsPurchases]]</f>
        <v>5</v>
      </c>
      <c r="O40" s="12" t="str">
        <f>IF(Table2[[#This Row],[Kidhome]]=0,"No","Yes")</f>
        <v>No</v>
      </c>
      <c r="P40" s="12" t="str">
        <f>IF(Table2[[#This Row],[Teenhome]]=0,"No","Yes")</f>
        <v>Yes</v>
      </c>
    </row>
    <row r="41" spans="1:16" ht="16.5" x14ac:dyDescent="0.3">
      <c r="A41" s="7">
        <f>Table2[[#This Row],[ID]]</f>
        <v>10755</v>
      </c>
      <c r="B41" s="6">
        <f>Table2[[#This Row],[Year_Birth]]</f>
        <v>1976</v>
      </c>
      <c r="C41" s="6" t="str">
        <f>Table2[[#This Row],[Education]]</f>
        <v>2n Cycle</v>
      </c>
      <c r="D41" s="6" t="str">
        <f>Table2[[#This Row],[Marital_Status]]</f>
        <v>Married</v>
      </c>
      <c r="E41" s="6">
        <f>Table2[[#This Row],[Income]]</f>
        <v>23718</v>
      </c>
      <c r="F41" s="6">
        <f>Table2[[#This Row],[Kidhome]]</f>
        <v>1</v>
      </c>
      <c r="G41" s="6">
        <f>Table2[[#This Row],[Teenhome]]</f>
        <v>0</v>
      </c>
      <c r="H41" s="9">
        <f>Table2[[#This Row],[Dt_Customer]]</f>
        <v>41519</v>
      </c>
      <c r="I41" s="6">
        <f>Table2[[#This Row],[Recency]]</f>
        <v>76</v>
      </c>
      <c r="J41" s="14">
        <f>IF(VALUE(YEAR(People!$H41))-People!$B41&gt;=90,44,VALUE(YEAR(People!$H41))-People!$B41)</f>
        <v>37</v>
      </c>
      <c r="K41" s="6" t="str">
        <f>IF(AND(People!$J41&gt;=16,People!$J41&lt;=25),"16-25",IF(AND(People!$J41&gt;=26,People!$J41&lt;=35),"26-35",IF(AND(People!$J41&gt;=36,People!$J41&lt;=45),"36-45",IF(AND(People!$J41&gt;=46,People!$J41&lt;=55),"46-55",IF(AND(People!$J41&gt;=56,People!$J41&lt;=65),"56-65",IF(AND(People!$J41&gt;=66,People!$J41&lt;=75),"66-75","ALL"))))))</f>
        <v>36-45</v>
      </c>
      <c r="L41" t="str">
        <f>Products!H41</f>
        <v>Divorced</v>
      </c>
      <c r="M41">
        <f>Table2[[#This Row],[Recency]]</f>
        <v>76</v>
      </c>
      <c r="N41">
        <f>Table2[[#This Row],[NumDealsPurchases]]</f>
        <v>3</v>
      </c>
      <c r="O41" s="12" t="str">
        <f>IF(Table2[[#This Row],[Kidhome]]=0,"No","Yes")</f>
        <v>Yes</v>
      </c>
      <c r="P41" s="12" t="str">
        <f>IF(Table2[[#This Row],[Teenhome]]=0,"No","Yes")</f>
        <v>No</v>
      </c>
    </row>
    <row r="42" spans="1:16" ht="16.5" x14ac:dyDescent="0.3">
      <c r="A42" s="5">
        <f>Table2[[#This Row],[ID]]</f>
        <v>8595</v>
      </c>
      <c r="B42" s="6">
        <f>Table2[[#This Row],[Year_Birth]]</f>
        <v>1973</v>
      </c>
      <c r="C42" s="6" t="str">
        <f>Table2[[#This Row],[Education]]</f>
        <v>Graduation</v>
      </c>
      <c r="D42" s="6" t="str">
        <f>Table2[[#This Row],[Marital_Status]]</f>
        <v>Widow</v>
      </c>
      <c r="E42" s="6">
        <f>Table2[[#This Row],[Income]]</f>
        <v>42429</v>
      </c>
      <c r="F42" s="6">
        <f>Table2[[#This Row],[Kidhome]]</f>
        <v>0</v>
      </c>
      <c r="G42" s="6">
        <f>Table2[[#This Row],[Teenhome]]</f>
        <v>1</v>
      </c>
      <c r="H42" s="9">
        <f>Table2[[#This Row],[Dt_Customer]]</f>
        <v>41681</v>
      </c>
      <c r="I42" s="6">
        <f>Table2[[#This Row],[Recency]]</f>
        <v>99</v>
      </c>
      <c r="J42" s="8">
        <f>IF(VALUE(YEAR(People!$H42))-People!$B42&gt;=90,44,VALUE(YEAR(People!$H42))-People!$B42)</f>
        <v>41</v>
      </c>
      <c r="K42" s="6" t="str">
        <f>IF(AND(People!$J42&gt;=16,People!$J42&lt;=25),"16-25",IF(AND(People!$J42&gt;=26,People!$J42&lt;=35),"26-35",IF(AND(People!$J42&gt;=36,People!$J42&lt;=45),"36-45",IF(AND(People!$J42&gt;=46,People!$J42&lt;=55),"46-55",IF(AND(People!$J42&gt;=56,People!$J42&lt;=65),"56-65",IF(AND(People!$J42&gt;=66,People!$J42&lt;=75),"66-75","ALL"))))))</f>
        <v>36-45</v>
      </c>
      <c r="L42" t="str">
        <f>Products!H42</f>
        <v>Married</v>
      </c>
      <c r="M42">
        <f>Table2[[#This Row],[Recency]]</f>
        <v>99</v>
      </c>
      <c r="N42">
        <f>Table2[[#This Row],[NumDealsPurchases]]</f>
        <v>2</v>
      </c>
      <c r="O42" s="12" t="str">
        <f>IF(Table2[[#This Row],[Kidhome]]=0,"No","Yes")</f>
        <v>No</v>
      </c>
      <c r="P42" s="12" t="str">
        <f>IF(Table2[[#This Row],[Teenhome]]=0,"No","Yes")</f>
        <v>Yes</v>
      </c>
    </row>
    <row r="43" spans="1:16" ht="16.5" x14ac:dyDescent="0.3">
      <c r="A43" s="7">
        <f>Table2[[#This Row],[ID]]</f>
        <v>2968</v>
      </c>
      <c r="B43" s="6">
        <f>Table2[[#This Row],[Year_Birth]]</f>
        <v>1943</v>
      </c>
      <c r="C43" s="6" t="str">
        <f>Table2[[#This Row],[Education]]</f>
        <v>PhD</v>
      </c>
      <c r="D43" s="6" t="str">
        <f>Table2[[#This Row],[Marital_Status]]</f>
        <v>Divorced</v>
      </c>
      <c r="E43" s="6">
        <f>Table2[[#This Row],[Income]]</f>
        <v>48948</v>
      </c>
      <c r="F43" s="6">
        <f>Table2[[#This Row],[Kidhome]]</f>
        <v>0</v>
      </c>
      <c r="G43" s="6">
        <f>Table2[[#This Row],[Teenhome]]</f>
        <v>0</v>
      </c>
      <c r="H43" s="9">
        <f>Table2[[#This Row],[Dt_Customer]]</f>
        <v>41306</v>
      </c>
      <c r="I43" s="6">
        <f>Table2[[#This Row],[Recency]]</f>
        <v>53</v>
      </c>
      <c r="J43" s="14">
        <f>IF(VALUE(YEAR(People!$H43))-People!$B43&gt;=90,44,VALUE(YEAR(People!$H43))-People!$B43)</f>
        <v>70</v>
      </c>
      <c r="K43" s="6" t="str">
        <f>IF(AND(People!$J43&gt;=16,People!$J43&lt;=25),"16-25",IF(AND(People!$J43&gt;=26,People!$J43&lt;=35),"26-35",IF(AND(People!$J43&gt;=36,People!$J43&lt;=45),"36-45",IF(AND(People!$J43&gt;=46,People!$J43&lt;=55),"46-55",IF(AND(People!$J43&gt;=56,People!$J43&lt;=65),"56-65",IF(AND(People!$J43&gt;=66,People!$J43&lt;=75),"66-75","ALL"))))))</f>
        <v>66-75</v>
      </c>
      <c r="L43" t="str">
        <f>Products!H43</f>
        <v>Married</v>
      </c>
      <c r="M43">
        <f>Table2[[#This Row],[Recency]]</f>
        <v>53</v>
      </c>
      <c r="N43">
        <f>Table2[[#This Row],[NumDealsPurchases]]</f>
        <v>2</v>
      </c>
      <c r="O43" s="12" t="str">
        <f>IF(Table2[[#This Row],[Kidhome]]=0,"No","Yes")</f>
        <v>No</v>
      </c>
      <c r="P43" s="12" t="str">
        <f>IF(Table2[[#This Row],[Teenhome]]=0,"No","Yes")</f>
        <v>No</v>
      </c>
    </row>
    <row r="44" spans="1:16" ht="16.5" x14ac:dyDescent="0.3">
      <c r="A44" s="5">
        <f>Table2[[#This Row],[ID]]</f>
        <v>8601</v>
      </c>
      <c r="B44" s="6">
        <f>Table2[[#This Row],[Year_Birth]]</f>
        <v>1980</v>
      </c>
      <c r="C44" s="6" t="str">
        <f>Table2[[#This Row],[Education]]</f>
        <v>Graduation</v>
      </c>
      <c r="D44" s="6" t="str">
        <f>Table2[[#This Row],[Marital_Status]]</f>
        <v>Married</v>
      </c>
      <c r="E44" s="6">
        <f>Table2[[#This Row],[Income]]</f>
        <v>80011</v>
      </c>
      <c r="F44" s="6">
        <f>Table2[[#This Row],[Kidhome]]</f>
        <v>0</v>
      </c>
      <c r="G44" s="6">
        <f>Table2[[#This Row],[Teenhome]]</f>
        <v>1</v>
      </c>
      <c r="H44" s="9">
        <f>Table2[[#This Row],[Dt_Customer]]</f>
        <v>41393</v>
      </c>
      <c r="I44" s="6">
        <f>Table2[[#This Row],[Recency]]</f>
        <v>3</v>
      </c>
      <c r="J44" s="8">
        <f>IF(VALUE(YEAR(People!$H44))-People!$B44&gt;=90,44,VALUE(YEAR(People!$H44))-People!$B44)</f>
        <v>33</v>
      </c>
      <c r="K44" s="6" t="str">
        <f>IF(AND(People!$J44&gt;=16,People!$J44&lt;=25),"16-25",IF(AND(People!$J44&gt;=26,People!$J44&lt;=35),"26-35",IF(AND(People!$J44&gt;=36,People!$J44&lt;=45),"36-45",IF(AND(People!$J44&gt;=46,People!$J44&lt;=55),"46-55",IF(AND(People!$J44&gt;=56,People!$J44&lt;=65),"56-65",IF(AND(People!$J44&gt;=66,People!$J44&lt;=75),"66-75","ALL"))))))</f>
        <v>26-35</v>
      </c>
      <c r="L44" t="str">
        <f>Products!H44</f>
        <v>Together</v>
      </c>
      <c r="M44">
        <f>Table2[[#This Row],[Recency]]</f>
        <v>3</v>
      </c>
      <c r="N44">
        <f>Table2[[#This Row],[NumDealsPurchases]]</f>
        <v>2</v>
      </c>
      <c r="O44" s="12" t="str">
        <f>IF(Table2[[#This Row],[Kidhome]]=0,"No","Yes")</f>
        <v>No</v>
      </c>
      <c r="P44" s="12" t="str">
        <f>IF(Table2[[#This Row],[Teenhome]]=0,"No","Yes")</f>
        <v>Yes</v>
      </c>
    </row>
    <row r="45" spans="1:16" ht="16.5" x14ac:dyDescent="0.3">
      <c r="A45" s="7">
        <f>Table2[[#This Row],[ID]]</f>
        <v>503</v>
      </c>
      <c r="B45" s="6">
        <f>Table2[[#This Row],[Year_Birth]]</f>
        <v>1985</v>
      </c>
      <c r="C45" s="6" t="str">
        <f>Table2[[#This Row],[Education]]</f>
        <v>Master</v>
      </c>
      <c r="D45" s="6" t="str">
        <f>Table2[[#This Row],[Marital_Status]]</f>
        <v>Married</v>
      </c>
      <c r="E45" s="6">
        <f>Table2[[#This Row],[Income]]</f>
        <v>20559</v>
      </c>
      <c r="F45" s="6">
        <f>Table2[[#This Row],[Kidhome]]</f>
        <v>1</v>
      </c>
      <c r="G45" s="6">
        <f>Table2[[#This Row],[Teenhome]]</f>
        <v>0</v>
      </c>
      <c r="H45" s="9">
        <f>Table2[[#This Row],[Dt_Customer]]</f>
        <v>41345</v>
      </c>
      <c r="I45" s="6">
        <f>Table2[[#This Row],[Recency]]</f>
        <v>88</v>
      </c>
      <c r="J45" s="14">
        <f>IF(VALUE(YEAR(People!$H45))-People!$B45&gt;=90,44,VALUE(YEAR(People!$H45))-People!$B45)</f>
        <v>28</v>
      </c>
      <c r="K45" s="6" t="str">
        <f>IF(AND(People!$J45&gt;=16,People!$J45&lt;=25),"16-25",IF(AND(People!$J45&gt;=26,People!$J45&lt;=35),"26-35",IF(AND(People!$J45&gt;=36,People!$J45&lt;=45),"36-45",IF(AND(People!$J45&gt;=46,People!$J45&lt;=55),"46-55",IF(AND(People!$J45&gt;=56,People!$J45&lt;=65),"56-65",IF(AND(People!$J45&gt;=66,People!$J45&lt;=75),"66-75","ALL"))))))</f>
        <v>26-35</v>
      </c>
      <c r="L45" t="str">
        <f>Products!H45</f>
        <v>Single</v>
      </c>
      <c r="M45">
        <f>Table2[[#This Row],[Recency]]</f>
        <v>88</v>
      </c>
      <c r="N45">
        <f>Table2[[#This Row],[NumDealsPurchases]]</f>
        <v>2</v>
      </c>
      <c r="O45" s="12" t="str">
        <f>IF(Table2[[#This Row],[Kidhome]]=0,"No","Yes")</f>
        <v>Yes</v>
      </c>
      <c r="P45" s="12" t="str">
        <f>IF(Table2[[#This Row],[Teenhome]]=0,"No","Yes")</f>
        <v>No</v>
      </c>
    </row>
    <row r="46" spans="1:16" ht="16.5" x14ac:dyDescent="0.3">
      <c r="A46" s="5">
        <f>Table2[[#This Row],[ID]]</f>
        <v>8430</v>
      </c>
      <c r="B46" s="6">
        <f>Table2[[#This Row],[Year_Birth]]</f>
        <v>1957</v>
      </c>
      <c r="C46" s="6" t="str">
        <f>Table2[[#This Row],[Education]]</f>
        <v>Graduation</v>
      </c>
      <c r="D46" s="6" t="str">
        <f>Table2[[#This Row],[Marital_Status]]</f>
        <v>Together</v>
      </c>
      <c r="E46" s="6">
        <f>Table2[[#This Row],[Income]]</f>
        <v>21994</v>
      </c>
      <c r="F46" s="6">
        <f>Table2[[#This Row],[Kidhome]]</f>
        <v>0</v>
      </c>
      <c r="G46" s="6">
        <f>Table2[[#This Row],[Teenhome]]</f>
        <v>1</v>
      </c>
      <c r="H46" s="9">
        <f>Table2[[#This Row],[Dt_Customer]]</f>
        <v>41267</v>
      </c>
      <c r="I46" s="6">
        <f>Table2[[#This Row],[Recency]]</f>
        <v>4</v>
      </c>
      <c r="J46" s="8">
        <f>IF(VALUE(YEAR(People!$H46))-People!$B46&gt;=90,44,VALUE(YEAR(People!$H46))-People!$B46)</f>
        <v>55</v>
      </c>
      <c r="K46" s="6" t="str">
        <f>IF(AND(People!$J46&gt;=16,People!$J46&lt;=25),"16-25",IF(AND(People!$J46&gt;=26,People!$J46&lt;=35),"26-35",IF(AND(People!$J46&gt;=36,People!$J46&lt;=45),"36-45",IF(AND(People!$J46&gt;=46,People!$J46&lt;=55),"46-55",IF(AND(People!$J46&gt;=56,People!$J46&lt;=65),"56-65",IF(AND(People!$J46&gt;=66,People!$J46&lt;=75),"66-75","ALL"))))))</f>
        <v>46-55</v>
      </c>
      <c r="L46" t="str">
        <f>Products!H46</f>
        <v>Married</v>
      </c>
      <c r="M46">
        <f>Table2[[#This Row],[Recency]]</f>
        <v>4</v>
      </c>
      <c r="N46">
        <f>Table2[[#This Row],[NumDealsPurchases]]</f>
        <v>1</v>
      </c>
      <c r="O46" s="12" t="str">
        <f>IF(Table2[[#This Row],[Kidhome]]=0,"No","Yes")</f>
        <v>No</v>
      </c>
      <c r="P46" s="12" t="str">
        <f>IF(Table2[[#This Row],[Teenhome]]=0,"No","Yes")</f>
        <v>Yes</v>
      </c>
    </row>
    <row r="47" spans="1:16" ht="16.5" x14ac:dyDescent="0.3">
      <c r="A47" s="7">
        <f>Table2[[#This Row],[ID]]</f>
        <v>7281</v>
      </c>
      <c r="B47" s="6">
        <f>Table2[[#This Row],[Year_Birth]]</f>
        <v>1959</v>
      </c>
      <c r="C47" s="6" t="str">
        <f>Table2[[#This Row],[Education]]</f>
        <v>PhD</v>
      </c>
      <c r="D47" s="6" t="str">
        <f>Table2[[#This Row],[Marital_Status]]</f>
        <v>Single</v>
      </c>
      <c r="E47" s="6">
        <f>Table2[[#This Row],[Income]]</f>
        <v>50995</v>
      </c>
      <c r="F47" s="6">
        <f>Table2[[#This Row],[Kidhome]]</f>
        <v>0</v>
      </c>
      <c r="G47" s="6">
        <f>Table2[[#This Row],[Teenhome]]</f>
        <v>0</v>
      </c>
      <c r="H47" s="9">
        <f>Table2[[#This Row],[Dt_Customer]]</f>
        <v>41583</v>
      </c>
      <c r="I47" s="6">
        <f>Table2[[#This Row],[Recency]]</f>
        <v>80</v>
      </c>
      <c r="J47" s="14">
        <f>IF(VALUE(YEAR(People!$H47))-People!$B47&gt;=90,44,VALUE(YEAR(People!$H47))-People!$B47)</f>
        <v>54</v>
      </c>
      <c r="K47" s="6" t="str">
        <f>IF(AND(People!$J47&gt;=16,People!$J47&lt;=25),"16-25",IF(AND(People!$J47&gt;=26,People!$J47&lt;=35),"26-35",IF(AND(People!$J47&gt;=36,People!$J47&lt;=45),"36-45",IF(AND(People!$J47&gt;=46,People!$J47&lt;=55),"46-55",IF(AND(People!$J47&gt;=56,People!$J47&lt;=65),"56-65",IF(AND(People!$J47&gt;=66,People!$J47&lt;=75),"66-75","ALL"))))))</f>
        <v>46-55</v>
      </c>
      <c r="L47" t="str">
        <f>Products!H47</f>
        <v>Single</v>
      </c>
      <c r="M47">
        <f>Table2[[#This Row],[Recency]]</f>
        <v>80</v>
      </c>
      <c r="N47">
        <f>Table2[[#This Row],[NumDealsPurchases]]</f>
        <v>1</v>
      </c>
      <c r="O47" s="12" t="str">
        <f>IF(Table2[[#This Row],[Kidhome]]=0,"No","Yes")</f>
        <v>No</v>
      </c>
      <c r="P47" s="12" t="str">
        <f>IF(Table2[[#This Row],[Teenhome]]=0,"No","Yes")</f>
        <v>No</v>
      </c>
    </row>
    <row r="48" spans="1:16" ht="16.5" x14ac:dyDescent="0.3">
      <c r="A48" s="5">
        <f>Table2[[#This Row],[ID]]</f>
        <v>2139</v>
      </c>
      <c r="B48" s="6">
        <f>Table2[[#This Row],[Year_Birth]]</f>
        <v>1975</v>
      </c>
      <c r="C48" s="6" t="str">
        <f>Table2[[#This Row],[Education]]</f>
        <v>Master</v>
      </c>
      <c r="D48" s="6" t="str">
        <f>Table2[[#This Row],[Marital_Status]]</f>
        <v>Married</v>
      </c>
      <c r="E48" s="6">
        <f>Table2[[#This Row],[Income]]</f>
        <v>7500</v>
      </c>
      <c r="F48" s="6">
        <f>Table2[[#This Row],[Kidhome]]</f>
        <v>1</v>
      </c>
      <c r="G48" s="6">
        <f>Table2[[#This Row],[Teenhome]]</f>
        <v>0</v>
      </c>
      <c r="H48" s="9">
        <f>Table2[[#This Row],[Dt_Customer]]</f>
        <v>41549</v>
      </c>
      <c r="I48" s="6">
        <f>Table2[[#This Row],[Recency]]</f>
        <v>19</v>
      </c>
      <c r="J48" s="8">
        <f>IF(VALUE(YEAR(People!$H48))-People!$B48&gt;=90,44,VALUE(YEAR(People!$H48))-People!$B48)</f>
        <v>38</v>
      </c>
      <c r="K48" s="6" t="str">
        <f>IF(AND(People!$J48&gt;=16,People!$J48&lt;=25),"16-25",IF(AND(People!$J48&gt;=26,People!$J48&lt;=35),"26-35",IF(AND(People!$J48&gt;=36,People!$J48&lt;=45),"36-45",IF(AND(People!$J48&gt;=46,People!$J48&lt;=55),"46-55",IF(AND(People!$J48&gt;=56,People!$J48&lt;=65),"56-65",IF(AND(People!$J48&gt;=66,People!$J48&lt;=75),"66-75","ALL"))))))</f>
        <v>36-45</v>
      </c>
      <c r="L48" t="str">
        <f>Products!H48</f>
        <v>Married</v>
      </c>
      <c r="M48">
        <f>Table2[[#This Row],[Recency]]</f>
        <v>19</v>
      </c>
      <c r="N48">
        <f>Table2[[#This Row],[NumDealsPurchases]]</f>
        <v>3</v>
      </c>
      <c r="O48" s="12" t="str">
        <f>IF(Table2[[#This Row],[Kidhome]]=0,"No","Yes")</f>
        <v>Yes</v>
      </c>
      <c r="P48" s="12" t="str">
        <f>IF(Table2[[#This Row],[Teenhome]]=0,"No","Yes")</f>
        <v>No</v>
      </c>
    </row>
    <row r="49" spans="1:16" ht="16.5" x14ac:dyDescent="0.3">
      <c r="A49" s="7">
        <f>Table2[[#This Row],[ID]]</f>
        <v>1371</v>
      </c>
      <c r="B49" s="6">
        <f>Table2[[#This Row],[Year_Birth]]</f>
        <v>1976</v>
      </c>
      <c r="C49" s="6" t="str">
        <f>Table2[[#This Row],[Education]]</f>
        <v>Graduation</v>
      </c>
      <c r="D49" s="6" t="str">
        <f>Table2[[#This Row],[Marital_Status]]</f>
        <v>Single</v>
      </c>
      <c r="E49" s="6">
        <f>Table2[[#This Row],[Income]]</f>
        <v>79941</v>
      </c>
      <c r="F49" s="6">
        <f>Table2[[#This Row],[Kidhome]]</f>
        <v>0</v>
      </c>
      <c r="G49" s="6">
        <f>Table2[[#This Row],[Teenhome]]</f>
        <v>0</v>
      </c>
      <c r="H49" s="9">
        <f>Table2[[#This Row],[Dt_Customer]]</f>
        <v>41818</v>
      </c>
      <c r="I49" s="6">
        <f>Table2[[#This Row],[Recency]]</f>
        <v>72</v>
      </c>
      <c r="J49" s="14">
        <f>IF(VALUE(YEAR(People!$H49))-People!$B49&gt;=90,44,VALUE(YEAR(People!$H49))-People!$B49)</f>
        <v>38</v>
      </c>
      <c r="K49" s="6" t="str">
        <f>IF(AND(People!$J49&gt;=16,People!$J49&lt;=25),"16-25",IF(AND(People!$J49&gt;=26,People!$J49&lt;=35),"26-35",IF(AND(People!$J49&gt;=36,People!$J49&lt;=45),"36-45",IF(AND(People!$J49&gt;=46,People!$J49&lt;=55),"46-55",IF(AND(People!$J49&gt;=56,People!$J49&lt;=65),"56-65",IF(AND(People!$J49&gt;=66,People!$J49&lt;=75),"66-75","ALL"))))))</f>
        <v>36-45</v>
      </c>
      <c r="L49" t="str">
        <f>Products!H49</f>
        <v>Together</v>
      </c>
      <c r="M49">
        <f>Table2[[#This Row],[Recency]]</f>
        <v>72</v>
      </c>
      <c r="N49">
        <f>Table2[[#This Row],[NumDealsPurchases]]</f>
        <v>1</v>
      </c>
      <c r="O49" s="12" t="str">
        <f>IF(Table2[[#This Row],[Kidhome]]=0,"No","Yes")</f>
        <v>No</v>
      </c>
      <c r="P49" s="12" t="str">
        <f>IF(Table2[[#This Row],[Teenhome]]=0,"No","Yes")</f>
        <v>No</v>
      </c>
    </row>
    <row r="50" spans="1:16" ht="16.5" x14ac:dyDescent="0.3">
      <c r="A50" s="5">
        <f>Table2[[#This Row],[ID]]</f>
        <v>9909</v>
      </c>
      <c r="B50" s="6">
        <f>Table2[[#This Row],[Year_Birth]]</f>
        <v>1996</v>
      </c>
      <c r="C50" s="6" t="str">
        <f>Table2[[#This Row],[Education]]</f>
        <v>2n Cycle</v>
      </c>
      <c r="D50" s="6" t="str">
        <f>Table2[[#This Row],[Marital_Status]]</f>
        <v>Married</v>
      </c>
      <c r="E50" s="6">
        <f>Table2[[#This Row],[Income]]</f>
        <v>7500</v>
      </c>
      <c r="F50" s="6">
        <f>Table2[[#This Row],[Kidhome]]</f>
        <v>0</v>
      </c>
      <c r="G50" s="6">
        <f>Table2[[#This Row],[Teenhome]]</f>
        <v>0</v>
      </c>
      <c r="H50" s="9">
        <f>Table2[[#This Row],[Dt_Customer]]</f>
        <v>41222</v>
      </c>
      <c r="I50" s="6">
        <f>Table2[[#This Row],[Recency]]</f>
        <v>24</v>
      </c>
      <c r="J50" s="8">
        <f>IF(VALUE(YEAR(People!$H50))-People!$B50&gt;=90,44,VALUE(YEAR(People!$H50))-People!$B50)</f>
        <v>16</v>
      </c>
      <c r="K50" s="6" t="str">
        <f>IF(AND(People!$J50&gt;=16,People!$J50&lt;=25),"16-25",IF(AND(People!$J50&gt;=26,People!$J50&lt;=35),"26-35",IF(AND(People!$J50&gt;=36,People!$J50&lt;=45),"36-45",IF(AND(People!$J50&gt;=46,People!$J50&lt;=55),"46-55",IF(AND(People!$J50&gt;=56,People!$J50&lt;=65),"56-65",IF(AND(People!$J50&gt;=66,People!$J50&lt;=75),"66-75","ALL"))))))</f>
        <v>16-25</v>
      </c>
      <c r="L50" t="str">
        <f>Products!H50</f>
        <v>Single</v>
      </c>
      <c r="M50">
        <f>Table2[[#This Row],[Recency]]</f>
        <v>24</v>
      </c>
      <c r="N50">
        <f>Table2[[#This Row],[NumDealsPurchases]]</f>
        <v>3</v>
      </c>
      <c r="O50" s="12" t="str">
        <f>IF(Table2[[#This Row],[Kidhome]]=0,"No","Yes")</f>
        <v>No</v>
      </c>
      <c r="P50" s="12" t="str">
        <f>IF(Table2[[#This Row],[Teenhome]]=0,"No","Yes")</f>
        <v>No</v>
      </c>
    </row>
    <row r="51" spans="1:16" ht="16.5" x14ac:dyDescent="0.3">
      <c r="A51" s="7">
        <f>Table2[[#This Row],[ID]]</f>
        <v>7286</v>
      </c>
      <c r="B51" s="6">
        <f>Table2[[#This Row],[Year_Birth]]</f>
        <v>1968</v>
      </c>
      <c r="C51" s="6" t="str">
        <f>Table2[[#This Row],[Education]]</f>
        <v>Graduation</v>
      </c>
      <c r="D51" s="6" t="str">
        <f>Table2[[#This Row],[Marital_Status]]</f>
        <v>Together</v>
      </c>
      <c r="E51" s="6">
        <f>Table2[[#This Row],[Income]]</f>
        <v>41728</v>
      </c>
      <c r="F51" s="6">
        <f>Table2[[#This Row],[Kidhome]]</f>
        <v>1</v>
      </c>
      <c r="G51" s="6">
        <f>Table2[[#This Row],[Teenhome]]</f>
        <v>0</v>
      </c>
      <c r="H51" s="9">
        <f>Table2[[#This Row],[Dt_Customer]]</f>
        <v>41418</v>
      </c>
      <c r="I51" s="6">
        <f>Table2[[#This Row],[Recency]]</f>
        <v>92</v>
      </c>
      <c r="J51" s="14">
        <f>IF(VALUE(YEAR(People!$H51))-People!$B51&gt;=90,44,VALUE(YEAR(People!$H51))-People!$B51)</f>
        <v>45</v>
      </c>
      <c r="K51" s="6" t="str">
        <f>IF(AND(People!$J51&gt;=16,People!$J51&lt;=25),"16-25",IF(AND(People!$J51&gt;=26,People!$J51&lt;=35),"26-35",IF(AND(People!$J51&gt;=36,People!$J51&lt;=45),"36-45",IF(AND(People!$J51&gt;=46,People!$J51&lt;=55),"46-55",IF(AND(People!$J51&gt;=56,People!$J51&lt;=65),"56-65",IF(AND(People!$J51&gt;=66,People!$J51&lt;=75),"66-75","ALL"))))))</f>
        <v>36-45</v>
      </c>
      <c r="L51" t="str">
        <f>Products!H51</f>
        <v>Married</v>
      </c>
      <c r="M51">
        <f>Table2[[#This Row],[Recency]]</f>
        <v>92</v>
      </c>
      <c r="N51">
        <f>Table2[[#This Row],[NumDealsPurchases]]</f>
        <v>1</v>
      </c>
      <c r="O51" s="12" t="str">
        <f>IF(Table2[[#This Row],[Kidhome]]=0,"No","Yes")</f>
        <v>Yes</v>
      </c>
      <c r="P51" s="12" t="str">
        <f>IF(Table2[[#This Row],[Teenhome]]=0,"No","Yes")</f>
        <v>No</v>
      </c>
    </row>
    <row r="52" spans="1:16" ht="16.5" x14ac:dyDescent="0.3">
      <c r="A52" s="5">
        <f>Table2[[#This Row],[ID]]</f>
        <v>7244</v>
      </c>
      <c r="B52" s="6">
        <f>Table2[[#This Row],[Year_Birth]]</f>
        <v>1951</v>
      </c>
      <c r="C52" s="6" t="str">
        <f>Table2[[#This Row],[Education]]</f>
        <v>Graduation</v>
      </c>
      <c r="D52" s="6" t="str">
        <f>Table2[[#This Row],[Marital_Status]]</f>
        <v>Single</v>
      </c>
      <c r="E52" s="6">
        <f>Table2[[#This Row],[Income]]</f>
        <v>50995</v>
      </c>
      <c r="F52" s="6">
        <f>Table2[[#This Row],[Kidhome]]</f>
        <v>2</v>
      </c>
      <c r="G52" s="6">
        <f>Table2[[#This Row],[Teenhome]]</f>
        <v>1</v>
      </c>
      <c r="H52" s="9">
        <f>Table2[[#This Row],[Dt_Customer]]</f>
        <v>41640</v>
      </c>
      <c r="I52" s="6">
        <f>Table2[[#This Row],[Recency]]</f>
        <v>96</v>
      </c>
      <c r="J52" s="8">
        <f>IF(VALUE(YEAR(People!$H52))-People!$B52&gt;=90,44,VALUE(YEAR(People!$H52))-People!$B52)</f>
        <v>63</v>
      </c>
      <c r="K52" s="6" t="str">
        <f>IF(AND(People!$J52&gt;=16,People!$J52&lt;=25),"16-25",IF(AND(People!$J52&gt;=26,People!$J52&lt;=35),"26-35",IF(AND(People!$J52&gt;=36,People!$J52&lt;=45),"36-45",IF(AND(People!$J52&gt;=46,People!$J52&lt;=55),"46-55",IF(AND(People!$J52&gt;=56,People!$J52&lt;=65),"56-65",IF(AND(People!$J52&gt;=66,People!$J52&lt;=75),"66-75","ALL"))))))</f>
        <v>56-65</v>
      </c>
      <c r="L52" t="str">
        <f>Products!H52</f>
        <v>Widow</v>
      </c>
      <c r="M52">
        <f>Table2[[#This Row],[Recency]]</f>
        <v>96</v>
      </c>
      <c r="N52">
        <f>Table2[[#This Row],[NumDealsPurchases]]</f>
        <v>3</v>
      </c>
      <c r="O52" s="12" t="str">
        <f>IF(Table2[[#This Row],[Kidhome]]=0,"No","Yes")</f>
        <v>Yes</v>
      </c>
      <c r="P52" s="12" t="str">
        <f>IF(Table2[[#This Row],[Teenhome]]=0,"No","Yes")</f>
        <v>Yes</v>
      </c>
    </row>
    <row r="53" spans="1:16" ht="16.5" x14ac:dyDescent="0.3">
      <c r="A53" s="7">
        <f>Table2[[#This Row],[ID]]</f>
        <v>6566</v>
      </c>
      <c r="B53" s="6">
        <f>Table2[[#This Row],[Year_Birth]]</f>
        <v>1954</v>
      </c>
      <c r="C53" s="6" t="str">
        <f>Table2[[#This Row],[Education]]</f>
        <v>PhD</v>
      </c>
      <c r="D53" s="6" t="str">
        <f>Table2[[#This Row],[Marital_Status]]</f>
        <v>Married</v>
      </c>
      <c r="E53" s="6">
        <f>Table2[[#This Row],[Income]]</f>
        <v>72550</v>
      </c>
      <c r="F53" s="6">
        <f>Table2[[#This Row],[Kidhome]]</f>
        <v>1</v>
      </c>
      <c r="G53" s="6">
        <f>Table2[[#This Row],[Teenhome]]</f>
        <v>1</v>
      </c>
      <c r="H53" s="9">
        <f>Table2[[#This Row],[Dt_Customer]]</f>
        <v>41221</v>
      </c>
      <c r="I53" s="6">
        <f>Table2[[#This Row],[Recency]]</f>
        <v>39</v>
      </c>
      <c r="J53" s="14">
        <f>IF(VALUE(YEAR(People!$H53))-People!$B53&gt;=90,44,VALUE(YEAR(People!$H53))-People!$B53)</f>
        <v>58</v>
      </c>
      <c r="K53" s="6" t="str">
        <f>IF(AND(People!$J53&gt;=16,People!$J53&lt;=25),"16-25",IF(AND(People!$J53&gt;=26,People!$J53&lt;=35),"26-35",IF(AND(People!$J53&gt;=36,People!$J53&lt;=45),"36-45",IF(AND(People!$J53&gt;=46,People!$J53&lt;=55),"46-55",IF(AND(People!$J53&gt;=56,People!$J53&lt;=65),"56-65",IF(AND(People!$J53&gt;=66,People!$J53&lt;=75),"66-75","ALL"))))))</f>
        <v>56-65</v>
      </c>
      <c r="L53" t="str">
        <f>Products!H53</f>
        <v>Married</v>
      </c>
      <c r="M53">
        <f>Table2[[#This Row],[Recency]]</f>
        <v>39</v>
      </c>
      <c r="N53">
        <f>Table2[[#This Row],[NumDealsPurchases]]</f>
        <v>9</v>
      </c>
      <c r="O53" s="12" t="str">
        <f>IF(Table2[[#This Row],[Kidhome]]=0,"No","Yes")</f>
        <v>Yes</v>
      </c>
      <c r="P53" s="12" t="str">
        <f>IF(Table2[[#This Row],[Teenhome]]=0,"No","Yes")</f>
        <v>Yes</v>
      </c>
    </row>
    <row r="54" spans="1:16" ht="16.5" x14ac:dyDescent="0.3">
      <c r="A54" s="5">
        <f>Table2[[#This Row],[ID]]</f>
        <v>8614</v>
      </c>
      <c r="B54" s="6">
        <f>Table2[[#This Row],[Year_Birth]]</f>
        <v>1957</v>
      </c>
      <c r="C54" s="6" t="str">
        <f>Table2[[#This Row],[Education]]</f>
        <v>Graduation</v>
      </c>
      <c r="D54" s="6" t="str">
        <f>Table2[[#This Row],[Marital_Status]]</f>
        <v>Widow</v>
      </c>
      <c r="E54" s="6">
        <f>Table2[[#This Row],[Income]]</f>
        <v>65486</v>
      </c>
      <c r="F54" s="6">
        <f>Table2[[#This Row],[Kidhome]]</f>
        <v>0</v>
      </c>
      <c r="G54" s="6">
        <f>Table2[[#This Row],[Teenhome]]</f>
        <v>1</v>
      </c>
      <c r="H54" s="9">
        <f>Table2[[#This Row],[Dt_Customer]]</f>
        <v>41771</v>
      </c>
      <c r="I54" s="6">
        <f>Table2[[#This Row],[Recency]]</f>
        <v>29</v>
      </c>
      <c r="J54" s="8">
        <f>IF(VALUE(YEAR(People!$H54))-People!$B54&gt;=90,44,VALUE(YEAR(People!$H54))-People!$B54)</f>
        <v>57</v>
      </c>
      <c r="K54" s="6" t="str">
        <f>IF(AND(People!$J54&gt;=16,People!$J54&lt;=25),"16-25",IF(AND(People!$J54&gt;=26,People!$J54&lt;=35),"26-35",IF(AND(People!$J54&gt;=36,People!$J54&lt;=45),"36-45",IF(AND(People!$J54&gt;=46,People!$J54&lt;=55),"46-55",IF(AND(People!$J54&gt;=56,People!$J54&lt;=65),"56-65",IF(AND(People!$J54&gt;=66,People!$J54&lt;=75),"66-75","ALL"))))))</f>
        <v>56-65</v>
      </c>
      <c r="L54" t="str">
        <f>Products!H54</f>
        <v>Single</v>
      </c>
      <c r="M54">
        <f>Table2[[#This Row],[Recency]]</f>
        <v>29</v>
      </c>
      <c r="N54">
        <f>Table2[[#This Row],[NumDealsPurchases]]</f>
        <v>1</v>
      </c>
      <c r="O54" s="12" t="str">
        <f>IF(Table2[[#This Row],[Kidhome]]=0,"No","Yes")</f>
        <v>No</v>
      </c>
      <c r="P54" s="12" t="str">
        <f>IF(Table2[[#This Row],[Teenhome]]=0,"No","Yes")</f>
        <v>Yes</v>
      </c>
    </row>
    <row r="55" spans="1:16" ht="16.5" x14ac:dyDescent="0.3">
      <c r="A55" s="7">
        <f>Table2[[#This Row],[ID]]</f>
        <v>4114</v>
      </c>
      <c r="B55" s="6">
        <f>Table2[[#This Row],[Year_Birth]]</f>
        <v>1964</v>
      </c>
      <c r="C55" s="6" t="str">
        <f>Table2[[#This Row],[Education]]</f>
        <v>Master</v>
      </c>
      <c r="D55" s="6" t="str">
        <f>Table2[[#This Row],[Marital_Status]]</f>
        <v>Married</v>
      </c>
      <c r="E55" s="6">
        <f>Table2[[#This Row],[Income]]</f>
        <v>79143</v>
      </c>
      <c r="F55" s="6">
        <f>Table2[[#This Row],[Kidhome]]</f>
        <v>0</v>
      </c>
      <c r="G55" s="6">
        <f>Table2[[#This Row],[Teenhome]]</f>
        <v>0</v>
      </c>
      <c r="H55" s="9">
        <f>Table2[[#This Row],[Dt_Customer]]</f>
        <v>41132</v>
      </c>
      <c r="I55" s="6">
        <f>Table2[[#This Row],[Recency]]</f>
        <v>2</v>
      </c>
      <c r="J55" s="14">
        <f>IF(VALUE(YEAR(People!$H55))-People!$B55&gt;=90,44,VALUE(YEAR(People!$H55))-People!$B55)</f>
        <v>48</v>
      </c>
      <c r="K55" s="6" t="str">
        <f>IF(AND(People!$J55&gt;=16,People!$J55&lt;=25),"16-25",IF(AND(People!$J55&gt;=26,People!$J55&lt;=35),"26-35",IF(AND(People!$J55&gt;=36,People!$J55&lt;=45),"36-45",IF(AND(People!$J55&gt;=46,People!$J55&lt;=55),"46-55",IF(AND(People!$J55&gt;=56,People!$J55&lt;=65),"56-65",IF(AND(People!$J55&gt;=66,People!$J55&lt;=75),"66-75","ALL"))))))</f>
        <v>46-55</v>
      </c>
      <c r="L55" t="str">
        <f>Products!H55</f>
        <v>Divorced</v>
      </c>
      <c r="M55">
        <f>Table2[[#This Row],[Recency]]</f>
        <v>2</v>
      </c>
      <c r="N55">
        <f>Table2[[#This Row],[NumDealsPurchases]]</f>
        <v>1</v>
      </c>
      <c r="O55" s="12" t="str">
        <f>IF(Table2[[#This Row],[Kidhome]]=0,"No","Yes")</f>
        <v>No</v>
      </c>
      <c r="P55" s="12" t="str">
        <f>IF(Table2[[#This Row],[Teenhome]]=0,"No","Yes")</f>
        <v>No</v>
      </c>
    </row>
    <row r="56" spans="1:16" ht="16.5" x14ac:dyDescent="0.3">
      <c r="A56" s="5">
        <f>Table2[[#This Row],[ID]]</f>
        <v>1331</v>
      </c>
      <c r="B56" s="6">
        <f>Table2[[#This Row],[Year_Birth]]</f>
        <v>1977</v>
      </c>
      <c r="C56" s="6" t="str">
        <f>Table2[[#This Row],[Education]]</f>
        <v>Graduation</v>
      </c>
      <c r="D56" s="6" t="str">
        <f>Table2[[#This Row],[Marital_Status]]</f>
        <v>Single</v>
      </c>
      <c r="E56" s="6">
        <f>Table2[[#This Row],[Income]]</f>
        <v>35790</v>
      </c>
      <c r="F56" s="6">
        <f>Table2[[#This Row],[Kidhome]]</f>
        <v>1</v>
      </c>
      <c r="G56" s="6">
        <f>Table2[[#This Row],[Teenhome]]</f>
        <v>0</v>
      </c>
      <c r="H56" s="9">
        <f>Table2[[#This Row],[Dt_Customer]]</f>
        <v>41276</v>
      </c>
      <c r="I56" s="6">
        <f>Table2[[#This Row],[Recency]]</f>
        <v>54</v>
      </c>
      <c r="J56" s="8">
        <f>IF(VALUE(YEAR(People!$H56))-People!$B56&gt;=90,44,VALUE(YEAR(People!$H56))-People!$B56)</f>
        <v>36</v>
      </c>
      <c r="K56" s="6" t="str">
        <f>IF(AND(People!$J56&gt;=16,People!$J56&lt;=25),"16-25",IF(AND(People!$J56&gt;=26,People!$J56&lt;=35),"26-35",IF(AND(People!$J56&gt;=36,People!$J56&lt;=45),"36-45",IF(AND(People!$J56&gt;=46,People!$J56&lt;=55),"46-55",IF(AND(People!$J56&gt;=56,People!$J56&lt;=65),"56-65",IF(AND(People!$J56&gt;=66,People!$J56&lt;=75),"66-75","ALL"))))))</f>
        <v>36-45</v>
      </c>
      <c r="L56" t="str">
        <f>Products!H56</f>
        <v>Married</v>
      </c>
      <c r="M56">
        <f>Table2[[#This Row],[Recency]]</f>
        <v>54</v>
      </c>
      <c r="N56">
        <f>Table2[[#This Row],[NumDealsPurchases]]</f>
        <v>2</v>
      </c>
      <c r="O56" s="12" t="str">
        <f>IF(Table2[[#This Row],[Kidhome]]=0,"No","Yes")</f>
        <v>Yes</v>
      </c>
      <c r="P56" s="12" t="str">
        <f>IF(Table2[[#This Row],[Teenhome]]=0,"No","Yes")</f>
        <v>No</v>
      </c>
    </row>
    <row r="57" spans="1:16" ht="16.5" x14ac:dyDescent="0.3">
      <c r="A57" s="7">
        <f>Table2[[#This Row],[ID]]</f>
        <v>2225</v>
      </c>
      <c r="B57" s="6">
        <f>Table2[[#This Row],[Year_Birth]]</f>
        <v>1977</v>
      </c>
      <c r="C57" s="6" t="str">
        <f>Table2[[#This Row],[Education]]</f>
        <v>Graduation</v>
      </c>
      <c r="D57" s="6" t="str">
        <f>Table2[[#This Row],[Marital_Status]]</f>
        <v>Divorced</v>
      </c>
      <c r="E57" s="6">
        <f>Table2[[#This Row],[Income]]</f>
        <v>82582</v>
      </c>
      <c r="F57" s="6">
        <f>Table2[[#This Row],[Kidhome]]</f>
        <v>0</v>
      </c>
      <c r="G57" s="6">
        <f>Table2[[#This Row],[Teenhome]]</f>
        <v>0</v>
      </c>
      <c r="H57" s="9">
        <f>Table2[[#This Row],[Dt_Customer]]</f>
        <v>41797</v>
      </c>
      <c r="I57" s="6">
        <f>Table2[[#This Row],[Recency]]</f>
        <v>54</v>
      </c>
      <c r="J57" s="14">
        <f>IF(VALUE(YEAR(People!$H57))-People!$B57&gt;=90,44,VALUE(YEAR(People!$H57))-People!$B57)</f>
        <v>37</v>
      </c>
      <c r="K57" s="6" t="str">
        <f>IF(AND(People!$J57&gt;=16,People!$J57&lt;=25),"16-25",IF(AND(People!$J57&gt;=26,People!$J57&lt;=35),"26-35",IF(AND(People!$J57&gt;=36,People!$J57&lt;=45),"36-45",IF(AND(People!$J57&gt;=46,People!$J57&lt;=55),"46-55",IF(AND(People!$J57&gt;=56,People!$J57&lt;=65),"56-65",IF(AND(People!$J57&gt;=66,People!$J57&lt;=75),"66-75","ALL"))))))</f>
        <v>36-45</v>
      </c>
      <c r="L57" t="str">
        <f>Products!H57</f>
        <v>Together</v>
      </c>
      <c r="M57">
        <f>Table2[[#This Row],[Recency]]</f>
        <v>54</v>
      </c>
      <c r="N57">
        <f>Table2[[#This Row],[NumDealsPurchases]]</f>
        <v>1</v>
      </c>
      <c r="O57" s="12" t="str">
        <f>IF(Table2[[#This Row],[Kidhome]]=0,"No","Yes")</f>
        <v>No</v>
      </c>
      <c r="P57" s="12" t="str">
        <f>IF(Table2[[#This Row],[Teenhome]]=0,"No","Yes")</f>
        <v>No</v>
      </c>
    </row>
    <row r="58" spans="1:16" ht="16.5" x14ac:dyDescent="0.3">
      <c r="A58" s="5">
        <f>Table2[[#This Row],[ID]]</f>
        <v>9381</v>
      </c>
      <c r="B58" s="6">
        <f>Table2[[#This Row],[Year_Birth]]</f>
        <v>1978</v>
      </c>
      <c r="C58" s="6" t="str">
        <f>Table2[[#This Row],[Education]]</f>
        <v>Graduation</v>
      </c>
      <c r="D58" s="6" t="str">
        <f>Table2[[#This Row],[Marital_Status]]</f>
        <v>Married</v>
      </c>
      <c r="E58" s="6">
        <f>Table2[[#This Row],[Income]]</f>
        <v>66373</v>
      </c>
      <c r="F58" s="6">
        <f>Table2[[#This Row],[Kidhome]]</f>
        <v>1</v>
      </c>
      <c r="G58" s="6">
        <f>Table2[[#This Row],[Teenhome]]</f>
        <v>1</v>
      </c>
      <c r="H58" s="9">
        <f>Table2[[#This Row],[Dt_Customer]]</f>
        <v>41437</v>
      </c>
      <c r="I58" s="6">
        <f>Table2[[#This Row],[Recency]]</f>
        <v>57</v>
      </c>
      <c r="J58" s="8">
        <f>IF(VALUE(YEAR(People!$H58))-People!$B58&gt;=90,44,VALUE(YEAR(People!$H58))-People!$B58)</f>
        <v>35</v>
      </c>
      <c r="K58" s="6" t="str">
        <f>IF(AND(People!$J58&gt;=16,People!$J58&lt;=25),"16-25",IF(AND(People!$J58&gt;=26,People!$J58&lt;=35),"26-35",IF(AND(People!$J58&gt;=36,People!$J58&lt;=45),"36-45",IF(AND(People!$J58&gt;=46,People!$J58&lt;=55),"46-55",IF(AND(People!$J58&gt;=56,People!$J58&lt;=65),"56-65",IF(AND(People!$J58&gt;=66,People!$J58&lt;=75),"66-75","ALL"))))))</f>
        <v>26-35</v>
      </c>
      <c r="L58" t="str">
        <f>Products!H58</f>
        <v>Divorced</v>
      </c>
      <c r="M58">
        <f>Table2[[#This Row],[Recency]]</f>
        <v>57</v>
      </c>
      <c r="N58">
        <f>Table2[[#This Row],[NumDealsPurchases]]</f>
        <v>7</v>
      </c>
      <c r="O58" s="12" t="str">
        <f>IF(Table2[[#This Row],[Kidhome]]=0,"No","Yes")</f>
        <v>Yes</v>
      </c>
      <c r="P58" s="12" t="str">
        <f>IF(Table2[[#This Row],[Teenhome]]=0,"No","Yes")</f>
        <v>Yes</v>
      </c>
    </row>
    <row r="59" spans="1:16" ht="16.5" x14ac:dyDescent="0.3">
      <c r="A59" s="7">
        <f>Table2[[#This Row],[ID]]</f>
        <v>6260</v>
      </c>
      <c r="B59" s="6">
        <f>Table2[[#This Row],[Year_Birth]]</f>
        <v>1955</v>
      </c>
      <c r="C59" s="6" t="str">
        <f>Table2[[#This Row],[Education]]</f>
        <v>Master</v>
      </c>
      <c r="D59" s="6" t="str">
        <f>Table2[[#This Row],[Marital_Status]]</f>
        <v>Together</v>
      </c>
      <c r="E59" s="6">
        <f>Table2[[#This Row],[Income]]</f>
        <v>82384</v>
      </c>
      <c r="F59" s="6">
        <f>Table2[[#This Row],[Kidhome]]</f>
        <v>0</v>
      </c>
      <c r="G59" s="6">
        <f>Table2[[#This Row],[Teenhome]]</f>
        <v>0</v>
      </c>
      <c r="H59" s="9">
        <f>Table2[[#This Row],[Dt_Customer]]</f>
        <v>41232</v>
      </c>
      <c r="I59" s="6">
        <f>Table2[[#This Row],[Recency]]</f>
        <v>55</v>
      </c>
      <c r="J59" s="14">
        <f>IF(VALUE(YEAR(People!$H59))-People!$B59&gt;=90,44,VALUE(YEAR(People!$H59))-People!$B59)</f>
        <v>57</v>
      </c>
      <c r="K59" s="6" t="str">
        <f>IF(AND(People!$J59&gt;=16,People!$J59&lt;=25),"16-25",IF(AND(People!$J59&gt;=26,People!$J59&lt;=35),"26-35",IF(AND(People!$J59&gt;=36,People!$J59&lt;=45),"36-45",IF(AND(People!$J59&gt;=46,People!$J59&lt;=55),"46-55",IF(AND(People!$J59&gt;=56,People!$J59&lt;=65),"56-65",IF(AND(People!$J59&gt;=66,People!$J59&lt;=75),"66-75","ALL"))))))</f>
        <v>56-65</v>
      </c>
      <c r="L59" t="str">
        <f>Products!H59</f>
        <v>Single</v>
      </c>
      <c r="M59">
        <f>Table2[[#This Row],[Recency]]</f>
        <v>55</v>
      </c>
      <c r="N59">
        <f>Table2[[#This Row],[NumDealsPurchases]]</f>
        <v>1</v>
      </c>
      <c r="O59" s="12" t="str">
        <f>IF(Table2[[#This Row],[Kidhome]]=0,"No","Yes")</f>
        <v>No</v>
      </c>
      <c r="P59" s="12" t="str">
        <f>IF(Table2[[#This Row],[Teenhome]]=0,"No","Yes")</f>
        <v>No</v>
      </c>
    </row>
    <row r="60" spans="1:16" ht="16.5" x14ac:dyDescent="0.3">
      <c r="A60" s="5">
        <f>Table2[[#This Row],[ID]]</f>
        <v>10383</v>
      </c>
      <c r="B60" s="6">
        <f>Table2[[#This Row],[Year_Birth]]</f>
        <v>1966</v>
      </c>
      <c r="C60" s="6" t="str">
        <f>Table2[[#This Row],[Education]]</f>
        <v>Graduation</v>
      </c>
      <c r="D60" s="6" t="str">
        <f>Table2[[#This Row],[Marital_Status]]</f>
        <v>Divorced</v>
      </c>
      <c r="E60" s="6">
        <f>Table2[[#This Row],[Income]]</f>
        <v>70287</v>
      </c>
      <c r="F60" s="6">
        <f>Table2[[#This Row],[Kidhome]]</f>
        <v>0</v>
      </c>
      <c r="G60" s="6">
        <f>Table2[[#This Row],[Teenhome]]</f>
        <v>0</v>
      </c>
      <c r="H60" s="9">
        <f>Table2[[#This Row],[Dt_Customer]]</f>
        <v>41366</v>
      </c>
      <c r="I60" s="6">
        <f>Table2[[#This Row],[Recency]]</f>
        <v>30</v>
      </c>
      <c r="J60" s="8">
        <f>IF(VALUE(YEAR(People!$H60))-People!$B60&gt;=90,44,VALUE(YEAR(People!$H60))-People!$B60)</f>
        <v>47</v>
      </c>
      <c r="K60" s="6" t="str">
        <f>IF(AND(People!$J60&gt;=16,People!$J60&lt;=25),"16-25",IF(AND(People!$J60&gt;=26,People!$J60&lt;=35),"26-35",IF(AND(People!$J60&gt;=36,People!$J60&lt;=45),"36-45",IF(AND(People!$J60&gt;=46,People!$J60&lt;=55),"46-55",IF(AND(People!$J60&gt;=56,People!$J60&lt;=65),"56-65",IF(AND(People!$J60&gt;=66,People!$J60&lt;=75),"66-75","ALL"))))))</f>
        <v>46-55</v>
      </c>
      <c r="L60" t="str">
        <f>Products!H60</f>
        <v>Single</v>
      </c>
      <c r="M60">
        <f>Table2[[#This Row],[Recency]]</f>
        <v>30</v>
      </c>
      <c r="N60">
        <f>Table2[[#This Row],[NumDealsPurchases]]</f>
        <v>1</v>
      </c>
      <c r="O60" s="12" t="str">
        <f>IF(Table2[[#This Row],[Kidhome]]=0,"No","Yes")</f>
        <v>No</v>
      </c>
      <c r="P60" s="12" t="str">
        <f>IF(Table2[[#This Row],[Teenhome]]=0,"No","Yes")</f>
        <v>No</v>
      </c>
    </row>
    <row r="61" spans="1:16" ht="16.5" x14ac:dyDescent="0.3">
      <c r="A61" s="7">
        <f>Table2[[#This Row],[ID]]</f>
        <v>7437</v>
      </c>
      <c r="B61" s="6">
        <f>Table2[[#This Row],[Year_Birth]]</f>
        <v>1988</v>
      </c>
      <c r="C61" s="6" t="str">
        <f>Table2[[#This Row],[Education]]</f>
        <v>Graduation</v>
      </c>
      <c r="D61" s="6" t="str">
        <f>Table2[[#This Row],[Marital_Status]]</f>
        <v>Single</v>
      </c>
      <c r="E61" s="6">
        <f>Table2[[#This Row],[Income]]</f>
        <v>27938</v>
      </c>
      <c r="F61" s="6">
        <f>Table2[[#This Row],[Kidhome]]</f>
        <v>1</v>
      </c>
      <c r="G61" s="6">
        <f>Table2[[#This Row],[Teenhome]]</f>
        <v>0</v>
      </c>
      <c r="H61" s="9">
        <f>Table2[[#This Row],[Dt_Customer]]</f>
        <v>41757</v>
      </c>
      <c r="I61" s="6">
        <f>Table2[[#This Row],[Recency]]</f>
        <v>31</v>
      </c>
      <c r="J61" s="14">
        <f>IF(VALUE(YEAR(People!$H61))-People!$B61&gt;=90,44,VALUE(YEAR(People!$H61))-People!$B61)</f>
        <v>26</v>
      </c>
      <c r="K61" s="6" t="str">
        <f>IF(AND(People!$J61&gt;=16,People!$J61&lt;=25),"16-25",IF(AND(People!$J61&gt;=26,People!$J61&lt;=35),"26-35",IF(AND(People!$J61&gt;=36,People!$J61&lt;=45),"36-45",IF(AND(People!$J61&gt;=46,People!$J61&lt;=55),"46-55",IF(AND(People!$J61&gt;=56,People!$J61&lt;=65),"56-65",IF(AND(People!$J61&gt;=66,People!$J61&lt;=75),"66-75","ALL"))))))</f>
        <v>26-35</v>
      </c>
      <c r="L61" t="str">
        <f>Products!H61</f>
        <v>Married</v>
      </c>
      <c r="M61">
        <f>Table2[[#This Row],[Recency]]</f>
        <v>31</v>
      </c>
      <c r="N61">
        <f>Table2[[#This Row],[NumDealsPurchases]]</f>
        <v>1</v>
      </c>
      <c r="O61" s="12" t="str">
        <f>IF(Table2[[#This Row],[Kidhome]]=0,"No","Yes")</f>
        <v>Yes</v>
      </c>
      <c r="P61" s="12" t="str">
        <f>IF(Table2[[#This Row],[Teenhome]]=0,"No","Yes")</f>
        <v>No</v>
      </c>
    </row>
    <row r="62" spans="1:16" ht="16.5" x14ac:dyDescent="0.3">
      <c r="A62" s="5">
        <f>Table2[[#This Row],[ID]]</f>
        <v>8557</v>
      </c>
      <c r="B62" s="6">
        <f>Table2[[#This Row],[Year_Birth]]</f>
        <v>1982</v>
      </c>
      <c r="C62" s="6" t="str">
        <f>Table2[[#This Row],[Education]]</f>
        <v>Graduation</v>
      </c>
      <c r="D62" s="6" t="str">
        <f>Table2[[#This Row],[Marital_Status]]</f>
        <v>Single</v>
      </c>
      <c r="E62" s="6">
        <f>Table2[[#This Row],[Income]]</f>
        <v>50995</v>
      </c>
      <c r="F62" s="6">
        <f>Table2[[#This Row],[Kidhome]]</f>
        <v>1</v>
      </c>
      <c r="G62" s="6">
        <f>Table2[[#This Row],[Teenhome]]</f>
        <v>0</v>
      </c>
      <c r="H62" s="9">
        <f>Table2[[#This Row],[Dt_Customer]]</f>
        <v>41442</v>
      </c>
      <c r="I62" s="6">
        <f>Table2[[#This Row],[Recency]]</f>
        <v>57</v>
      </c>
      <c r="J62" s="8">
        <f>IF(VALUE(YEAR(People!$H62))-People!$B62&gt;=90,44,VALUE(YEAR(People!$H62))-People!$B62)</f>
        <v>31</v>
      </c>
      <c r="K62" s="6" t="str">
        <f>IF(AND(People!$J62&gt;=16,People!$J62&lt;=25),"16-25",IF(AND(People!$J62&gt;=26,People!$J62&lt;=35),"26-35",IF(AND(People!$J62&gt;=36,People!$J62&lt;=45),"36-45",IF(AND(People!$J62&gt;=46,People!$J62&lt;=55),"46-55",IF(AND(People!$J62&gt;=56,People!$J62&lt;=65),"56-65",IF(AND(People!$J62&gt;=66,People!$J62&lt;=75),"66-75","ALL"))))))</f>
        <v>26-35</v>
      </c>
      <c r="L62" t="str">
        <f>Products!H62</f>
        <v>Single</v>
      </c>
      <c r="M62">
        <f>Table2[[#This Row],[Recency]]</f>
        <v>57</v>
      </c>
      <c r="N62">
        <f>Table2[[#This Row],[NumDealsPurchases]]</f>
        <v>2</v>
      </c>
      <c r="O62" s="12" t="str">
        <f>IF(Table2[[#This Row],[Kidhome]]=0,"No","Yes")</f>
        <v>Yes</v>
      </c>
      <c r="P62" s="12" t="str">
        <f>IF(Table2[[#This Row],[Teenhome]]=0,"No","Yes")</f>
        <v>No</v>
      </c>
    </row>
    <row r="63" spans="1:16" ht="16.5" x14ac:dyDescent="0.3">
      <c r="A63" s="7">
        <f>Table2[[#This Row],[ID]]</f>
        <v>8375</v>
      </c>
      <c r="B63" s="6">
        <f>Table2[[#This Row],[Year_Birth]]</f>
        <v>1968</v>
      </c>
      <c r="C63" s="6" t="str">
        <f>Table2[[#This Row],[Education]]</f>
        <v>PhD</v>
      </c>
      <c r="D63" s="6" t="str">
        <f>Table2[[#This Row],[Marital_Status]]</f>
        <v>Married</v>
      </c>
      <c r="E63" s="6">
        <f>Table2[[#This Row],[Income]]</f>
        <v>55954</v>
      </c>
      <c r="F63" s="6">
        <f>Table2[[#This Row],[Kidhome]]</f>
        <v>0</v>
      </c>
      <c r="G63" s="6">
        <f>Table2[[#This Row],[Teenhome]]</f>
        <v>1</v>
      </c>
      <c r="H63" s="9">
        <f>Table2[[#This Row],[Dt_Customer]]</f>
        <v>41701</v>
      </c>
      <c r="I63" s="6">
        <f>Table2[[#This Row],[Recency]]</f>
        <v>63</v>
      </c>
      <c r="J63" s="14">
        <f>IF(VALUE(YEAR(People!$H63))-People!$B63&gt;=90,44,VALUE(YEAR(People!$H63))-People!$B63)</f>
        <v>46</v>
      </c>
      <c r="K63" s="6" t="str">
        <f>IF(AND(People!$J63&gt;=16,People!$J63&lt;=25),"16-25",IF(AND(People!$J63&gt;=26,People!$J63&lt;=35),"26-35",IF(AND(People!$J63&gt;=36,People!$J63&lt;=45),"36-45",IF(AND(People!$J63&gt;=46,People!$J63&lt;=55),"46-55",IF(AND(People!$J63&gt;=56,People!$J63&lt;=65),"56-65",IF(AND(People!$J63&gt;=66,People!$J63&lt;=75),"66-75","ALL"))))))</f>
        <v>46-55</v>
      </c>
      <c r="L63" t="str">
        <f>Products!H63</f>
        <v>Together</v>
      </c>
      <c r="M63">
        <f>Table2[[#This Row],[Recency]]</f>
        <v>63</v>
      </c>
      <c r="N63">
        <f>Table2[[#This Row],[NumDealsPurchases]]</f>
        <v>3</v>
      </c>
      <c r="O63" s="12" t="str">
        <f>IF(Table2[[#This Row],[Kidhome]]=0,"No","Yes")</f>
        <v>No</v>
      </c>
      <c r="P63" s="12" t="str">
        <f>IF(Table2[[#This Row],[Teenhome]]=0,"No","Yes")</f>
        <v>Yes</v>
      </c>
    </row>
    <row r="64" spans="1:16" ht="16.5" x14ac:dyDescent="0.3">
      <c r="A64" s="5">
        <f>Table2[[#This Row],[ID]]</f>
        <v>6853</v>
      </c>
      <c r="B64" s="6">
        <f>Table2[[#This Row],[Year_Birth]]</f>
        <v>1982</v>
      </c>
      <c r="C64" s="6" t="str">
        <f>Table2[[#This Row],[Education]]</f>
        <v>Master</v>
      </c>
      <c r="D64" s="6" t="str">
        <f>Table2[[#This Row],[Marital_Status]]</f>
        <v>Single</v>
      </c>
      <c r="E64" s="6">
        <f>Table2[[#This Row],[Income]]</f>
        <v>75777</v>
      </c>
      <c r="F64" s="6">
        <f>Table2[[#This Row],[Kidhome]]</f>
        <v>0</v>
      </c>
      <c r="G64" s="6">
        <f>Table2[[#This Row],[Teenhome]]</f>
        <v>0</v>
      </c>
      <c r="H64" s="9">
        <f>Table2[[#This Row],[Dt_Customer]]</f>
        <v>41459</v>
      </c>
      <c r="I64" s="6">
        <f>Table2[[#This Row],[Recency]]</f>
        <v>12</v>
      </c>
      <c r="J64" s="8">
        <f>IF(VALUE(YEAR(People!$H64))-People!$B64&gt;=90,44,VALUE(YEAR(People!$H64))-People!$B64)</f>
        <v>31</v>
      </c>
      <c r="K64" s="6" t="str">
        <f>IF(AND(People!$J64&gt;=16,People!$J64&lt;=25),"16-25",IF(AND(People!$J64&gt;=26,People!$J64&lt;=35),"26-35",IF(AND(People!$J64&gt;=36,People!$J64&lt;=45),"36-45",IF(AND(People!$J64&gt;=46,People!$J64&lt;=55),"46-55",IF(AND(People!$J64&gt;=56,People!$J64&lt;=65),"56-65",IF(AND(People!$J64&gt;=66,People!$J64&lt;=75),"66-75","ALL"))))))</f>
        <v>26-35</v>
      </c>
      <c r="L64" t="str">
        <f>Products!H64</f>
        <v>Single</v>
      </c>
      <c r="M64">
        <f>Table2[[#This Row],[Recency]]</f>
        <v>12</v>
      </c>
      <c r="N64">
        <f>Table2[[#This Row],[NumDealsPurchases]]</f>
        <v>1</v>
      </c>
      <c r="O64" s="12" t="str">
        <f>IF(Table2[[#This Row],[Kidhome]]=0,"No","Yes")</f>
        <v>No</v>
      </c>
      <c r="P64" s="12" t="str">
        <f>IF(Table2[[#This Row],[Teenhome]]=0,"No","Yes")</f>
        <v>No</v>
      </c>
    </row>
    <row r="65" spans="1:16" ht="16.5" x14ac:dyDescent="0.3">
      <c r="A65" s="7">
        <f>Table2[[#This Row],[ID]]</f>
        <v>3076</v>
      </c>
      <c r="B65" s="6">
        <f>Table2[[#This Row],[Year_Birth]]</f>
        <v>1975</v>
      </c>
      <c r="C65" s="6" t="str">
        <f>Table2[[#This Row],[Education]]</f>
        <v>Graduation</v>
      </c>
      <c r="D65" s="6" t="str">
        <f>Table2[[#This Row],[Marital_Status]]</f>
        <v>Together</v>
      </c>
      <c r="E65" s="6">
        <f>Table2[[#This Row],[Income]]</f>
        <v>66653</v>
      </c>
      <c r="F65" s="6">
        <f>Table2[[#This Row],[Kidhome]]</f>
        <v>1</v>
      </c>
      <c r="G65" s="6">
        <f>Table2[[#This Row],[Teenhome]]</f>
        <v>1</v>
      </c>
      <c r="H65" s="9">
        <f>Table2[[#This Row],[Dt_Customer]]</f>
        <v>41159</v>
      </c>
      <c r="I65" s="6">
        <f>Table2[[#This Row],[Recency]]</f>
        <v>18</v>
      </c>
      <c r="J65" s="14">
        <f>IF(VALUE(YEAR(People!$H65))-People!$B65&gt;=90,44,VALUE(YEAR(People!$H65))-People!$B65)</f>
        <v>37</v>
      </c>
      <c r="K65" s="6" t="str">
        <f>IF(AND(People!$J65&gt;=16,People!$J65&lt;=25),"16-25",IF(AND(People!$J65&gt;=26,People!$J65&lt;=35),"26-35",IF(AND(People!$J65&gt;=36,People!$J65&lt;=45),"36-45",IF(AND(People!$J65&gt;=46,People!$J65&lt;=55),"46-55",IF(AND(People!$J65&gt;=56,People!$J65&lt;=65),"56-65",IF(AND(People!$J65&gt;=66,People!$J65&lt;=75),"66-75","ALL"))))))</f>
        <v>36-45</v>
      </c>
      <c r="L65" t="str">
        <f>Products!H65</f>
        <v>Widow</v>
      </c>
      <c r="M65">
        <f>Table2[[#This Row],[Recency]]</f>
        <v>18</v>
      </c>
      <c r="N65">
        <f>Table2[[#This Row],[NumDealsPurchases]]</f>
        <v>4</v>
      </c>
      <c r="O65" s="12" t="str">
        <f>IF(Table2[[#This Row],[Kidhome]]=0,"No","Yes")</f>
        <v>Yes</v>
      </c>
      <c r="P65" s="12" t="str">
        <f>IF(Table2[[#This Row],[Teenhome]]=0,"No","Yes")</f>
        <v>Yes</v>
      </c>
    </row>
    <row r="66" spans="1:16" ht="16.5" x14ac:dyDescent="0.3">
      <c r="A66" s="5">
        <f>Table2[[#This Row],[ID]]</f>
        <v>1012</v>
      </c>
      <c r="B66" s="6">
        <f>Table2[[#This Row],[Year_Birth]]</f>
        <v>1952</v>
      </c>
      <c r="C66" s="6" t="str">
        <f>Table2[[#This Row],[Education]]</f>
        <v>Graduation</v>
      </c>
      <c r="D66" s="6" t="str">
        <f>Table2[[#This Row],[Marital_Status]]</f>
        <v>Single</v>
      </c>
      <c r="E66" s="6">
        <f>Table2[[#This Row],[Income]]</f>
        <v>61823</v>
      </c>
      <c r="F66" s="6">
        <f>Table2[[#This Row],[Kidhome]]</f>
        <v>0</v>
      </c>
      <c r="G66" s="6">
        <f>Table2[[#This Row],[Teenhome]]</f>
        <v>1</v>
      </c>
      <c r="H66" s="9">
        <f>Table2[[#This Row],[Dt_Customer]]</f>
        <v>41323</v>
      </c>
      <c r="I66" s="6">
        <f>Table2[[#This Row],[Recency]]</f>
        <v>26</v>
      </c>
      <c r="J66" s="8">
        <f>IF(VALUE(YEAR(People!$H66))-People!$B66&gt;=90,44,VALUE(YEAR(People!$H66))-People!$B66)</f>
        <v>61</v>
      </c>
      <c r="K66" s="6" t="str">
        <f>IF(AND(People!$J66&gt;=16,People!$J66&lt;=25),"16-25",IF(AND(People!$J66&gt;=26,People!$J66&lt;=35),"26-35",IF(AND(People!$J66&gt;=36,People!$J66&lt;=45),"36-45",IF(AND(People!$J66&gt;=46,People!$J66&lt;=55),"46-55",IF(AND(People!$J66&gt;=56,People!$J66&lt;=65),"56-65",IF(AND(People!$J66&gt;=66,People!$J66&lt;=75),"66-75","ALL"))))))</f>
        <v>56-65</v>
      </c>
      <c r="L66" t="str">
        <f>Products!H66</f>
        <v>Together</v>
      </c>
      <c r="M66">
        <f>Table2[[#This Row],[Recency]]</f>
        <v>26</v>
      </c>
      <c r="N66">
        <f>Table2[[#This Row],[NumDealsPurchases]]</f>
        <v>4</v>
      </c>
      <c r="O66" s="12" t="str">
        <f>IF(Table2[[#This Row],[Kidhome]]=0,"No","Yes")</f>
        <v>No</v>
      </c>
      <c r="P66" s="12" t="str">
        <f>IF(Table2[[#This Row],[Teenhome]]=0,"No","Yes")</f>
        <v>Yes</v>
      </c>
    </row>
    <row r="67" spans="1:16" ht="16.5" x14ac:dyDescent="0.3">
      <c r="A67" s="7">
        <f>Table2[[#This Row],[ID]]</f>
        <v>6518</v>
      </c>
      <c r="B67" s="6">
        <f>Table2[[#This Row],[Year_Birth]]</f>
        <v>1951</v>
      </c>
      <c r="C67" s="6" t="str">
        <f>Table2[[#This Row],[Education]]</f>
        <v>PhD</v>
      </c>
      <c r="D67" s="6" t="str">
        <f>Table2[[#This Row],[Marital_Status]]</f>
        <v>Widow</v>
      </c>
      <c r="E67" s="6">
        <f>Table2[[#This Row],[Income]]</f>
        <v>67680</v>
      </c>
      <c r="F67" s="6">
        <f>Table2[[#This Row],[Kidhome]]</f>
        <v>0</v>
      </c>
      <c r="G67" s="6">
        <f>Table2[[#This Row],[Teenhome]]</f>
        <v>1</v>
      </c>
      <c r="H67" s="9">
        <f>Table2[[#This Row],[Dt_Customer]]</f>
        <v>41436</v>
      </c>
      <c r="I67" s="6">
        <f>Table2[[#This Row],[Recency]]</f>
        <v>8</v>
      </c>
      <c r="J67" s="14">
        <f>IF(VALUE(YEAR(People!$H67))-People!$B67&gt;=90,44,VALUE(YEAR(People!$H67))-People!$B67)</f>
        <v>62</v>
      </c>
      <c r="K67" s="6" t="str">
        <f>IF(AND(People!$J67&gt;=16,People!$J67&lt;=25),"16-25",IF(AND(People!$J67&gt;=26,People!$J67&lt;=35),"26-35",IF(AND(People!$J67&gt;=36,People!$J67&lt;=45),"36-45",IF(AND(People!$J67&gt;=46,People!$J67&lt;=55),"46-55",IF(AND(People!$J67&gt;=56,People!$J67&lt;=65),"56-65",IF(AND(People!$J67&gt;=66,People!$J67&lt;=75),"66-75","ALL"))))))</f>
        <v>56-65</v>
      </c>
      <c r="L67" t="str">
        <f>Products!H67</f>
        <v>Married</v>
      </c>
      <c r="M67">
        <f>Table2[[#This Row],[Recency]]</f>
        <v>8</v>
      </c>
      <c r="N67">
        <f>Table2[[#This Row],[NumDealsPurchases]]</f>
        <v>1</v>
      </c>
      <c r="O67" s="12" t="str">
        <f>IF(Table2[[#This Row],[Kidhome]]=0,"No","Yes")</f>
        <v>No</v>
      </c>
      <c r="P67" s="12" t="str">
        <f>IF(Table2[[#This Row],[Teenhome]]=0,"No","Yes")</f>
        <v>Yes</v>
      </c>
    </row>
    <row r="68" spans="1:16" ht="16.5" x14ac:dyDescent="0.3">
      <c r="A68" s="5">
        <f>Table2[[#This Row],[ID]]</f>
        <v>4137</v>
      </c>
      <c r="B68" s="6">
        <f>Table2[[#This Row],[Year_Birth]]</f>
        <v>1948</v>
      </c>
      <c r="C68" s="6" t="str">
        <f>Table2[[#This Row],[Education]]</f>
        <v>Graduation</v>
      </c>
      <c r="D68" s="6" t="str">
        <f>Table2[[#This Row],[Marital_Status]]</f>
        <v>Together</v>
      </c>
      <c r="E68" s="6">
        <f>Table2[[#This Row],[Income]]</f>
        <v>70666</v>
      </c>
      <c r="F68" s="6">
        <f>Table2[[#This Row],[Kidhome]]</f>
        <v>0</v>
      </c>
      <c r="G68" s="6">
        <f>Table2[[#This Row],[Teenhome]]</f>
        <v>0</v>
      </c>
      <c r="H68" s="9">
        <f>Table2[[#This Row],[Dt_Customer]]</f>
        <v>41614</v>
      </c>
      <c r="I68" s="6">
        <f>Table2[[#This Row],[Recency]]</f>
        <v>29</v>
      </c>
      <c r="J68" s="8">
        <f>IF(VALUE(YEAR(People!$H68))-People!$B68&gt;=90,44,VALUE(YEAR(People!$H68))-People!$B68)</f>
        <v>65</v>
      </c>
      <c r="K68" s="6" t="str">
        <f>IF(AND(People!$J68&gt;=16,People!$J68&lt;=25),"16-25",IF(AND(People!$J68&gt;=26,People!$J68&lt;=35),"26-35",IF(AND(People!$J68&gt;=36,People!$J68&lt;=45),"36-45",IF(AND(People!$J68&gt;=46,People!$J68&lt;=55),"46-55",IF(AND(People!$J68&gt;=56,People!$J68&lt;=65),"56-65",IF(AND(People!$J68&gt;=66,People!$J68&lt;=75),"66-75","ALL"))))))</f>
        <v>56-65</v>
      </c>
      <c r="L68" t="str">
        <f>Products!H68</f>
        <v>Together</v>
      </c>
      <c r="M68">
        <f>Table2[[#This Row],[Recency]]</f>
        <v>29</v>
      </c>
      <c r="N68">
        <f>Table2[[#This Row],[NumDealsPurchases]]</f>
        <v>1</v>
      </c>
      <c r="O68" s="12" t="str">
        <f>IF(Table2[[#This Row],[Kidhome]]=0,"No","Yes")</f>
        <v>No</v>
      </c>
      <c r="P68" s="12" t="str">
        <f>IF(Table2[[#This Row],[Teenhome]]=0,"No","Yes")</f>
        <v>No</v>
      </c>
    </row>
    <row r="69" spans="1:16" ht="16.5" x14ac:dyDescent="0.3">
      <c r="A69" s="7">
        <f>Table2[[#This Row],[ID]]</f>
        <v>8082</v>
      </c>
      <c r="B69" s="6">
        <f>Table2[[#This Row],[Year_Birth]]</f>
        <v>1971</v>
      </c>
      <c r="C69" s="6" t="str">
        <f>Table2[[#This Row],[Education]]</f>
        <v>Graduation</v>
      </c>
      <c r="D69" s="6" t="str">
        <f>Table2[[#This Row],[Marital_Status]]</f>
        <v>Married</v>
      </c>
      <c r="E69" s="6">
        <f>Table2[[#This Row],[Income]]</f>
        <v>25721</v>
      </c>
      <c r="F69" s="6">
        <f>Table2[[#This Row],[Kidhome]]</f>
        <v>1</v>
      </c>
      <c r="G69" s="6">
        <f>Table2[[#This Row],[Teenhome]]</f>
        <v>0</v>
      </c>
      <c r="H69" s="9">
        <f>Table2[[#This Row],[Dt_Customer]]</f>
        <v>41415</v>
      </c>
      <c r="I69" s="6">
        <f>Table2[[#This Row],[Recency]]</f>
        <v>75</v>
      </c>
      <c r="J69" s="14">
        <f>IF(VALUE(YEAR(People!$H69))-People!$B69&gt;=90,44,VALUE(YEAR(People!$H69))-People!$B69)</f>
        <v>42</v>
      </c>
      <c r="K69" s="6" t="str">
        <f>IF(AND(People!$J69&gt;=16,People!$J69&lt;=25),"16-25",IF(AND(People!$J69&gt;=26,People!$J69&lt;=35),"26-35",IF(AND(People!$J69&gt;=36,People!$J69&lt;=45),"36-45",IF(AND(People!$J69&gt;=46,People!$J69&lt;=55),"46-55",IF(AND(People!$J69&gt;=56,People!$J69&lt;=65),"56-65",IF(AND(People!$J69&gt;=66,People!$J69&lt;=75),"66-75","ALL"))))))</f>
        <v>36-45</v>
      </c>
      <c r="L69" t="str">
        <f>Products!H69</f>
        <v>Single</v>
      </c>
      <c r="M69">
        <f>Table2[[#This Row],[Recency]]</f>
        <v>75</v>
      </c>
      <c r="N69">
        <f>Table2[[#This Row],[NumDealsPurchases]]</f>
        <v>1</v>
      </c>
      <c r="O69" s="12" t="str">
        <f>IF(Table2[[#This Row],[Kidhome]]=0,"No","Yes")</f>
        <v>Yes</v>
      </c>
      <c r="P69" s="12" t="str">
        <f>IF(Table2[[#This Row],[Teenhome]]=0,"No","Yes")</f>
        <v>No</v>
      </c>
    </row>
    <row r="70" spans="1:16" ht="16.5" x14ac:dyDescent="0.3">
      <c r="A70" s="5">
        <f>Table2[[#This Row],[ID]]</f>
        <v>1386</v>
      </c>
      <c r="B70" s="6">
        <f>Table2[[#This Row],[Year_Birth]]</f>
        <v>1967</v>
      </c>
      <c r="C70" s="6" t="str">
        <f>Table2[[#This Row],[Education]]</f>
        <v>Graduation</v>
      </c>
      <c r="D70" s="6" t="str">
        <f>Table2[[#This Row],[Marital_Status]]</f>
        <v>Together</v>
      </c>
      <c r="E70" s="6">
        <f>Table2[[#This Row],[Income]]</f>
        <v>32474</v>
      </c>
      <c r="F70" s="6">
        <f>Table2[[#This Row],[Kidhome]]</f>
        <v>1</v>
      </c>
      <c r="G70" s="6">
        <f>Table2[[#This Row],[Teenhome]]</f>
        <v>1</v>
      </c>
      <c r="H70" s="9">
        <f>Table2[[#This Row],[Dt_Customer]]</f>
        <v>41770</v>
      </c>
      <c r="I70" s="6">
        <f>Table2[[#This Row],[Recency]]</f>
        <v>0</v>
      </c>
      <c r="J70" s="8">
        <f>IF(VALUE(YEAR(People!$H70))-People!$B70&gt;=90,44,VALUE(YEAR(People!$H70))-People!$B70)</f>
        <v>47</v>
      </c>
      <c r="K70" s="6" t="str">
        <f>IF(AND(People!$J70&gt;=16,People!$J70&lt;=25),"16-25",IF(AND(People!$J70&gt;=26,People!$J70&lt;=35),"26-35",IF(AND(People!$J70&gt;=36,People!$J70&lt;=45),"36-45",IF(AND(People!$J70&gt;=46,People!$J70&lt;=55),"46-55",IF(AND(People!$J70&gt;=56,People!$J70&lt;=65),"56-65",IF(AND(People!$J70&gt;=66,People!$J70&lt;=75),"66-75","ALL"))))))</f>
        <v>46-55</v>
      </c>
      <c r="L70" t="str">
        <f>Products!H70</f>
        <v>Together</v>
      </c>
      <c r="M70">
        <f>Table2[[#This Row],[Recency]]</f>
        <v>0</v>
      </c>
      <c r="N70">
        <f>Table2[[#This Row],[NumDealsPurchases]]</f>
        <v>1</v>
      </c>
      <c r="O70" s="12" t="str">
        <f>IF(Table2[[#This Row],[Kidhome]]=0,"No","Yes")</f>
        <v>Yes</v>
      </c>
      <c r="P70" s="12" t="str">
        <f>IF(Table2[[#This Row],[Teenhome]]=0,"No","Yes")</f>
        <v>Yes</v>
      </c>
    </row>
    <row r="71" spans="1:16" ht="16.5" x14ac:dyDescent="0.3">
      <c r="A71" s="7">
        <f>Table2[[#This Row],[ID]]</f>
        <v>9369</v>
      </c>
      <c r="B71" s="6">
        <f>Table2[[#This Row],[Year_Birth]]</f>
        <v>1979</v>
      </c>
      <c r="C71" s="6" t="str">
        <f>Table2[[#This Row],[Education]]</f>
        <v>2n Cycle</v>
      </c>
      <c r="D71" s="6" t="str">
        <f>Table2[[#This Row],[Marital_Status]]</f>
        <v>Single</v>
      </c>
      <c r="E71" s="6">
        <f>Table2[[#This Row],[Income]]</f>
        <v>88194</v>
      </c>
      <c r="F71" s="6">
        <f>Table2[[#This Row],[Kidhome]]</f>
        <v>0</v>
      </c>
      <c r="G71" s="6">
        <f>Table2[[#This Row],[Teenhome]]</f>
        <v>1</v>
      </c>
      <c r="H71" s="9">
        <f>Table2[[#This Row],[Dt_Customer]]</f>
        <v>41717</v>
      </c>
      <c r="I71" s="6">
        <f>Table2[[#This Row],[Recency]]</f>
        <v>19</v>
      </c>
      <c r="J71" s="14">
        <f>IF(VALUE(YEAR(People!$H71))-People!$B71&gt;=90,44,VALUE(YEAR(People!$H71))-People!$B71)</f>
        <v>35</v>
      </c>
      <c r="K71" s="6" t="str">
        <f>IF(AND(People!$J71&gt;=16,People!$J71&lt;=25),"16-25",IF(AND(People!$J71&gt;=26,People!$J71&lt;=35),"26-35",IF(AND(People!$J71&gt;=36,People!$J71&lt;=45),"36-45",IF(AND(People!$J71&gt;=46,People!$J71&lt;=55),"46-55",IF(AND(People!$J71&gt;=56,People!$J71&lt;=65),"56-65",IF(AND(People!$J71&gt;=66,People!$J71&lt;=75),"66-75","ALL"))))))</f>
        <v>26-35</v>
      </c>
      <c r="L71" t="str">
        <f>Products!H71</f>
        <v>Together</v>
      </c>
      <c r="M71">
        <f>Table2[[#This Row],[Recency]]</f>
        <v>19</v>
      </c>
      <c r="N71">
        <f>Table2[[#This Row],[NumDealsPurchases]]</f>
        <v>1</v>
      </c>
      <c r="O71" s="12" t="str">
        <f>IF(Table2[[#This Row],[Kidhome]]=0,"No","Yes")</f>
        <v>No</v>
      </c>
      <c r="P71" s="12" t="str">
        <f>IF(Table2[[#This Row],[Teenhome]]=0,"No","Yes")</f>
        <v>Yes</v>
      </c>
    </row>
    <row r="72" spans="1:16" ht="16.5" x14ac:dyDescent="0.3">
      <c r="A72" s="5">
        <f>Table2[[#This Row],[ID]]</f>
        <v>4477</v>
      </c>
      <c r="B72" s="6">
        <f>Table2[[#This Row],[Year_Birth]]</f>
        <v>1958</v>
      </c>
      <c r="C72" s="6" t="str">
        <f>Table2[[#This Row],[Education]]</f>
        <v>Graduation</v>
      </c>
      <c r="D72" s="6" t="str">
        <f>Table2[[#This Row],[Marital_Status]]</f>
        <v>Together</v>
      </c>
      <c r="E72" s="6">
        <f>Table2[[#This Row],[Income]]</f>
        <v>69096</v>
      </c>
      <c r="F72" s="6">
        <f>Table2[[#This Row],[Kidhome]]</f>
        <v>0</v>
      </c>
      <c r="G72" s="6">
        <f>Table2[[#This Row],[Teenhome]]</f>
        <v>1</v>
      </c>
      <c r="H72" s="9">
        <f>Table2[[#This Row],[Dt_Customer]]</f>
        <v>41544</v>
      </c>
      <c r="I72" s="6">
        <f>Table2[[#This Row],[Recency]]</f>
        <v>4</v>
      </c>
      <c r="J72" s="8">
        <f>IF(VALUE(YEAR(People!$H72))-People!$B72&gt;=90,44,VALUE(YEAR(People!$H72))-People!$B72)</f>
        <v>55</v>
      </c>
      <c r="K72" s="6" t="str">
        <f>IF(AND(People!$J72&gt;=16,People!$J72&lt;=25),"16-25",IF(AND(People!$J72&gt;=26,People!$J72&lt;=35),"26-35",IF(AND(People!$J72&gt;=36,People!$J72&lt;=45),"36-45",IF(AND(People!$J72&gt;=46,People!$J72&lt;=55),"46-55",IF(AND(People!$J72&gt;=56,People!$J72&lt;=65),"56-65",IF(AND(People!$J72&gt;=66,People!$J72&lt;=75),"66-75","ALL"))))))</f>
        <v>46-55</v>
      </c>
      <c r="L72" t="str">
        <f>Products!H72</f>
        <v>Married</v>
      </c>
      <c r="M72">
        <f>Table2[[#This Row],[Recency]]</f>
        <v>4</v>
      </c>
      <c r="N72">
        <f>Table2[[#This Row],[NumDealsPurchases]]</f>
        <v>1</v>
      </c>
      <c r="O72" s="12" t="str">
        <f>IF(Table2[[#This Row],[Kidhome]]=0,"No","Yes")</f>
        <v>No</v>
      </c>
      <c r="P72" s="12" t="str">
        <f>IF(Table2[[#This Row],[Teenhome]]=0,"No","Yes")</f>
        <v>Yes</v>
      </c>
    </row>
    <row r="73" spans="1:16" ht="16.5" x14ac:dyDescent="0.3">
      <c r="A73" s="7">
        <f>Table2[[#This Row],[ID]]</f>
        <v>1357</v>
      </c>
      <c r="B73" s="6">
        <f>Table2[[#This Row],[Year_Birth]]</f>
        <v>1970</v>
      </c>
      <c r="C73" s="6" t="str">
        <f>Table2[[#This Row],[Education]]</f>
        <v>Graduation</v>
      </c>
      <c r="D73" s="6" t="str">
        <f>Table2[[#This Row],[Marital_Status]]</f>
        <v>Together</v>
      </c>
      <c r="E73" s="6">
        <f>Table2[[#This Row],[Income]]</f>
        <v>74854</v>
      </c>
      <c r="F73" s="6">
        <f>Table2[[#This Row],[Kidhome]]</f>
        <v>1</v>
      </c>
      <c r="G73" s="6">
        <f>Table2[[#This Row],[Teenhome]]</f>
        <v>2</v>
      </c>
      <c r="H73" s="9">
        <f>Table2[[#This Row],[Dt_Customer]]</f>
        <v>41372</v>
      </c>
      <c r="I73" s="6">
        <f>Table2[[#This Row],[Recency]]</f>
        <v>90</v>
      </c>
      <c r="J73" s="14">
        <f>IF(VALUE(YEAR(People!$H73))-People!$B73&gt;=90,44,VALUE(YEAR(People!$H73))-People!$B73)</f>
        <v>43</v>
      </c>
      <c r="K73" s="6" t="str">
        <f>IF(AND(People!$J73&gt;=16,People!$J73&lt;=25),"16-25",IF(AND(People!$J73&gt;=26,People!$J73&lt;=35),"26-35",IF(AND(People!$J73&gt;=36,People!$J73&lt;=45),"36-45",IF(AND(People!$J73&gt;=46,People!$J73&lt;=55),"46-55",IF(AND(People!$J73&gt;=56,People!$J73&lt;=65),"56-65",IF(AND(People!$J73&gt;=66,People!$J73&lt;=75),"66-75","ALL"))))))</f>
        <v>36-45</v>
      </c>
      <c r="L73" t="str">
        <f>Products!H73</f>
        <v>Married</v>
      </c>
      <c r="M73">
        <f>Table2[[#This Row],[Recency]]</f>
        <v>90</v>
      </c>
      <c r="N73">
        <f>Table2[[#This Row],[NumDealsPurchases]]</f>
        <v>7</v>
      </c>
      <c r="O73" s="12" t="str">
        <f>IF(Table2[[#This Row],[Kidhome]]=0,"No","Yes")</f>
        <v>Yes</v>
      </c>
      <c r="P73" s="12" t="str">
        <f>IF(Table2[[#This Row],[Teenhome]]=0,"No","Yes")</f>
        <v>Yes</v>
      </c>
    </row>
    <row r="74" spans="1:16" ht="16.5" x14ac:dyDescent="0.3">
      <c r="A74" s="5">
        <f>Table2[[#This Row],[ID]]</f>
        <v>1402</v>
      </c>
      <c r="B74" s="6">
        <f>Table2[[#This Row],[Year_Birth]]</f>
        <v>1954</v>
      </c>
      <c r="C74" s="6" t="str">
        <f>Table2[[#This Row],[Education]]</f>
        <v>Master</v>
      </c>
      <c r="D74" s="6" t="str">
        <f>Table2[[#This Row],[Marital_Status]]</f>
        <v>Married</v>
      </c>
      <c r="E74" s="6">
        <f>Table2[[#This Row],[Income]]</f>
        <v>66991</v>
      </c>
      <c r="F74" s="6">
        <f>Table2[[#This Row],[Kidhome]]</f>
        <v>0</v>
      </c>
      <c r="G74" s="6">
        <f>Table2[[#This Row],[Teenhome]]</f>
        <v>0</v>
      </c>
      <c r="H74" s="9">
        <f>Table2[[#This Row],[Dt_Customer]]</f>
        <v>41163</v>
      </c>
      <c r="I74" s="6">
        <f>Table2[[#This Row],[Recency]]</f>
        <v>1</v>
      </c>
      <c r="J74" s="8">
        <f>IF(VALUE(YEAR(People!$H74))-People!$B74&gt;=90,44,VALUE(YEAR(People!$H74))-People!$B74)</f>
        <v>58</v>
      </c>
      <c r="K74" s="6" t="str">
        <f>IF(AND(People!$J74&gt;=16,People!$J74&lt;=25),"16-25",IF(AND(People!$J74&gt;=26,People!$J74&lt;=35),"26-35",IF(AND(People!$J74&gt;=36,People!$J74&lt;=45),"36-45",IF(AND(People!$J74&gt;=46,People!$J74&lt;=55),"46-55",IF(AND(People!$J74&gt;=56,People!$J74&lt;=65),"56-65",IF(AND(People!$J74&gt;=66,People!$J74&lt;=75),"66-75","ALL"))))))</f>
        <v>56-65</v>
      </c>
      <c r="L74" t="str">
        <f>Products!H74</f>
        <v>Married</v>
      </c>
      <c r="M74">
        <f>Table2[[#This Row],[Recency]]</f>
        <v>1</v>
      </c>
      <c r="N74">
        <f>Table2[[#This Row],[NumDealsPurchases]]</f>
        <v>3</v>
      </c>
      <c r="O74" s="12" t="str">
        <f>IF(Table2[[#This Row],[Kidhome]]=0,"No","Yes")</f>
        <v>No</v>
      </c>
      <c r="P74" s="12" t="str">
        <f>IF(Table2[[#This Row],[Teenhome]]=0,"No","Yes")</f>
        <v>No</v>
      </c>
    </row>
    <row r="75" spans="1:16" ht="16.5" x14ac:dyDescent="0.3">
      <c r="A75" s="7">
        <f>Table2[[#This Row],[ID]]</f>
        <v>10629</v>
      </c>
      <c r="B75" s="6">
        <f>Table2[[#This Row],[Year_Birth]]</f>
        <v>1973</v>
      </c>
      <c r="C75" s="6" t="str">
        <f>Table2[[#This Row],[Education]]</f>
        <v>2n Cycle</v>
      </c>
      <c r="D75" s="6" t="str">
        <f>Table2[[#This Row],[Marital_Status]]</f>
        <v>Married</v>
      </c>
      <c r="E75" s="6">
        <f>Table2[[#This Row],[Income]]</f>
        <v>51725</v>
      </c>
      <c r="F75" s="6">
        <f>Table2[[#This Row],[Kidhome]]</f>
        <v>1</v>
      </c>
      <c r="G75" s="6">
        <f>Table2[[#This Row],[Teenhome]]</f>
        <v>0</v>
      </c>
      <c r="H75" s="9">
        <f>Table2[[#This Row],[Dt_Customer]]</f>
        <v>41166</v>
      </c>
      <c r="I75" s="6">
        <f>Table2[[#This Row],[Recency]]</f>
        <v>25</v>
      </c>
      <c r="J75" s="14">
        <f>IF(VALUE(YEAR(People!$H75))-People!$B75&gt;=90,44,VALUE(YEAR(People!$H75))-People!$B75)</f>
        <v>39</v>
      </c>
      <c r="K75" s="6" t="str">
        <f>IF(AND(People!$J75&gt;=16,People!$J75&lt;=25),"16-25",IF(AND(People!$J75&gt;=26,People!$J75&lt;=35),"26-35",IF(AND(People!$J75&gt;=36,People!$J75&lt;=45),"36-45",IF(AND(People!$J75&gt;=46,People!$J75&lt;=55),"46-55",IF(AND(People!$J75&gt;=56,People!$J75&lt;=65),"56-65",IF(AND(People!$J75&gt;=66,People!$J75&lt;=75),"66-75","ALL"))))))</f>
        <v>36-45</v>
      </c>
      <c r="L75" t="str">
        <f>Products!H75</f>
        <v>Married</v>
      </c>
      <c r="M75">
        <f>Table2[[#This Row],[Recency]]</f>
        <v>25</v>
      </c>
      <c r="N75">
        <f>Table2[[#This Row],[NumDealsPurchases]]</f>
        <v>3</v>
      </c>
      <c r="O75" s="12" t="str">
        <f>IF(Table2[[#This Row],[Kidhome]]=0,"No","Yes")</f>
        <v>Yes</v>
      </c>
      <c r="P75" s="12" t="str">
        <f>IF(Table2[[#This Row],[Teenhome]]=0,"No","Yes")</f>
        <v>No</v>
      </c>
    </row>
    <row r="76" spans="1:16" ht="16.5" x14ac:dyDescent="0.3">
      <c r="A76" s="5">
        <f>Table2[[#This Row],[ID]]</f>
        <v>6312</v>
      </c>
      <c r="B76" s="6">
        <f>Table2[[#This Row],[Year_Birth]]</f>
        <v>1959</v>
      </c>
      <c r="C76" s="6" t="str">
        <f>Table2[[#This Row],[Education]]</f>
        <v>Graduation</v>
      </c>
      <c r="D76" s="6" t="str">
        <f>Table2[[#This Row],[Marital_Status]]</f>
        <v>Married</v>
      </c>
      <c r="E76" s="6">
        <f>Table2[[#This Row],[Income]]</f>
        <v>65031</v>
      </c>
      <c r="F76" s="6">
        <f>Table2[[#This Row],[Kidhome]]</f>
        <v>0</v>
      </c>
      <c r="G76" s="6">
        <f>Table2[[#This Row],[Teenhome]]</f>
        <v>1</v>
      </c>
      <c r="H76" s="9">
        <f>Table2[[#This Row],[Dt_Customer]]</f>
        <v>41350</v>
      </c>
      <c r="I76" s="6">
        <f>Table2[[#This Row],[Recency]]</f>
        <v>29</v>
      </c>
      <c r="J76" s="8">
        <f>IF(VALUE(YEAR(People!$H76))-People!$B76&gt;=90,44,VALUE(YEAR(People!$H76))-People!$B76)</f>
        <v>54</v>
      </c>
      <c r="K76" s="6" t="str">
        <f>IF(AND(People!$J76&gt;=16,People!$J76&lt;=25),"16-25",IF(AND(People!$J76&gt;=26,People!$J76&lt;=35),"26-35",IF(AND(People!$J76&gt;=36,People!$J76&lt;=45),"36-45",IF(AND(People!$J76&gt;=46,People!$J76&lt;=55),"46-55",IF(AND(People!$J76&gt;=56,People!$J76&lt;=65),"56-65",IF(AND(People!$J76&gt;=66,People!$J76&lt;=75),"66-75","ALL"))))))</f>
        <v>46-55</v>
      </c>
      <c r="L76" t="str">
        <f>Products!H76</f>
        <v>Married</v>
      </c>
      <c r="M76">
        <f>Table2[[#This Row],[Recency]]</f>
        <v>29</v>
      </c>
      <c r="N76">
        <f>Table2[[#This Row],[NumDealsPurchases]]</f>
        <v>4</v>
      </c>
      <c r="O76" s="12" t="str">
        <f>IF(Table2[[#This Row],[Kidhome]]=0,"No","Yes")</f>
        <v>No</v>
      </c>
      <c r="P76" s="12" t="str">
        <f>IF(Table2[[#This Row],[Teenhome]]=0,"No","Yes")</f>
        <v>Yes</v>
      </c>
    </row>
    <row r="77" spans="1:16" ht="16.5" x14ac:dyDescent="0.3">
      <c r="A77" s="7">
        <f>Table2[[#This Row],[ID]]</f>
        <v>8132</v>
      </c>
      <c r="B77" s="6">
        <f>Table2[[#This Row],[Year_Birth]]</f>
        <v>1975</v>
      </c>
      <c r="C77" s="6" t="str">
        <f>Table2[[#This Row],[Education]]</f>
        <v>PhD</v>
      </c>
      <c r="D77" s="6" t="str">
        <f>Table2[[#This Row],[Marital_Status]]</f>
        <v>Married</v>
      </c>
      <c r="E77" s="6">
        <f>Table2[[#This Row],[Income]]</f>
        <v>60631</v>
      </c>
      <c r="F77" s="6">
        <f>Table2[[#This Row],[Kidhome]]</f>
        <v>1</v>
      </c>
      <c r="G77" s="6">
        <f>Table2[[#This Row],[Teenhome]]</f>
        <v>1</v>
      </c>
      <c r="H77" s="9">
        <f>Table2[[#This Row],[Dt_Customer]]</f>
        <v>41369</v>
      </c>
      <c r="I77" s="6">
        <f>Table2[[#This Row],[Recency]]</f>
        <v>88</v>
      </c>
      <c r="J77" s="14">
        <f>IF(VALUE(YEAR(People!$H77))-People!$B77&gt;=90,44,VALUE(YEAR(People!$H77))-People!$B77)</f>
        <v>38</v>
      </c>
      <c r="K77" s="6" t="str">
        <f>IF(AND(People!$J77&gt;=16,People!$J77&lt;=25),"16-25",IF(AND(People!$J77&gt;=26,People!$J77&lt;=35),"26-35",IF(AND(People!$J77&gt;=36,People!$J77&lt;=45),"36-45",IF(AND(People!$J77&gt;=46,People!$J77&lt;=55),"46-55",IF(AND(People!$J77&gt;=56,People!$J77&lt;=65),"56-65",IF(AND(People!$J77&gt;=66,People!$J77&lt;=75),"66-75","ALL"))))))</f>
        <v>36-45</v>
      </c>
      <c r="L77" t="str">
        <f>Products!H77</f>
        <v>Divorced</v>
      </c>
      <c r="M77">
        <f>Table2[[#This Row],[Recency]]</f>
        <v>88</v>
      </c>
      <c r="N77">
        <f>Table2[[#This Row],[NumDealsPurchases]]</f>
        <v>5</v>
      </c>
      <c r="O77" s="12" t="str">
        <f>IF(Table2[[#This Row],[Kidhome]]=0,"No","Yes")</f>
        <v>Yes</v>
      </c>
      <c r="P77" s="12" t="str">
        <f>IF(Table2[[#This Row],[Teenhome]]=0,"No","Yes")</f>
        <v>Yes</v>
      </c>
    </row>
    <row r="78" spans="1:16" ht="16.5" x14ac:dyDescent="0.3">
      <c r="A78" s="5">
        <f>Table2[[#This Row],[ID]]</f>
        <v>1050</v>
      </c>
      <c r="B78" s="6">
        <f>Table2[[#This Row],[Year_Birth]]</f>
        <v>1952</v>
      </c>
      <c r="C78" s="6" t="str">
        <f>Table2[[#This Row],[Education]]</f>
        <v>Graduation</v>
      </c>
      <c r="D78" s="6" t="str">
        <f>Table2[[#This Row],[Marital_Status]]</f>
        <v>Married</v>
      </c>
      <c r="E78" s="6">
        <f>Table2[[#This Row],[Income]]</f>
        <v>28332</v>
      </c>
      <c r="F78" s="6">
        <f>Table2[[#This Row],[Kidhome]]</f>
        <v>0</v>
      </c>
      <c r="G78" s="6">
        <f>Table2[[#This Row],[Teenhome]]</f>
        <v>0</v>
      </c>
      <c r="H78" s="9">
        <f>Table2[[#This Row],[Dt_Customer]]</f>
        <v>41759</v>
      </c>
      <c r="I78" s="6">
        <f>Table2[[#This Row],[Recency]]</f>
        <v>58</v>
      </c>
      <c r="J78" s="8">
        <f>IF(VALUE(YEAR(People!$H78))-People!$B78&gt;=90,44,VALUE(YEAR(People!$H78))-People!$B78)</f>
        <v>62</v>
      </c>
      <c r="K78" s="6" t="str">
        <f>IF(AND(People!$J78&gt;=16,People!$J78&lt;=25),"16-25",IF(AND(People!$J78&gt;=26,People!$J78&lt;=35),"26-35",IF(AND(People!$J78&gt;=36,People!$J78&lt;=45),"36-45",IF(AND(People!$J78&gt;=46,People!$J78&lt;=55),"46-55",IF(AND(People!$J78&gt;=56,People!$J78&lt;=65),"56-65",IF(AND(People!$J78&gt;=66,People!$J78&lt;=75),"66-75","ALL"))))))</f>
        <v>56-65</v>
      </c>
      <c r="L78" t="str">
        <f>Products!H78</f>
        <v>Married</v>
      </c>
      <c r="M78">
        <f>Table2[[#This Row],[Recency]]</f>
        <v>58</v>
      </c>
      <c r="N78">
        <f>Table2[[#This Row],[NumDealsPurchases]]</f>
        <v>1</v>
      </c>
      <c r="O78" s="12" t="str">
        <f>IF(Table2[[#This Row],[Kidhome]]=0,"No","Yes")</f>
        <v>No</v>
      </c>
      <c r="P78" s="12" t="str">
        <f>IF(Table2[[#This Row],[Teenhome]]=0,"No","Yes")</f>
        <v>No</v>
      </c>
    </row>
    <row r="79" spans="1:16" ht="16.5" x14ac:dyDescent="0.3">
      <c r="A79" s="7">
        <f>Table2[[#This Row],[ID]]</f>
        <v>5846</v>
      </c>
      <c r="B79" s="6">
        <f>Table2[[#This Row],[Year_Birth]]</f>
        <v>1977</v>
      </c>
      <c r="C79" s="6" t="str">
        <f>Table2[[#This Row],[Education]]</f>
        <v>Graduation</v>
      </c>
      <c r="D79" s="6" t="str">
        <f>Table2[[#This Row],[Marital_Status]]</f>
        <v>Divorced</v>
      </c>
      <c r="E79" s="6">
        <f>Table2[[#This Row],[Income]]</f>
        <v>40246</v>
      </c>
      <c r="F79" s="6">
        <f>Table2[[#This Row],[Kidhome]]</f>
        <v>1</v>
      </c>
      <c r="G79" s="6">
        <f>Table2[[#This Row],[Teenhome]]</f>
        <v>0</v>
      </c>
      <c r="H79" s="9">
        <f>Table2[[#This Row],[Dt_Customer]]</f>
        <v>41262</v>
      </c>
      <c r="I79" s="6">
        <f>Table2[[#This Row],[Recency]]</f>
        <v>68</v>
      </c>
      <c r="J79" s="14">
        <f>IF(VALUE(YEAR(People!$H79))-People!$B79&gt;=90,44,VALUE(YEAR(People!$H79))-People!$B79)</f>
        <v>35</v>
      </c>
      <c r="K79" s="6" t="str">
        <f>IF(AND(People!$J79&gt;=16,People!$J79&lt;=25),"16-25",IF(AND(People!$J79&gt;=26,People!$J79&lt;=35),"26-35",IF(AND(People!$J79&gt;=36,People!$J79&lt;=45),"36-45",IF(AND(People!$J79&gt;=46,People!$J79&lt;=55),"46-55",IF(AND(People!$J79&gt;=56,People!$J79&lt;=65),"56-65",IF(AND(People!$J79&gt;=66,People!$J79&lt;=75),"66-75","ALL"))))))</f>
        <v>26-35</v>
      </c>
      <c r="L79" t="str">
        <f>Products!H79</f>
        <v>Single</v>
      </c>
      <c r="M79">
        <f>Table2[[#This Row],[Recency]]</f>
        <v>68</v>
      </c>
      <c r="N79">
        <f>Table2[[#This Row],[NumDealsPurchases]]</f>
        <v>1</v>
      </c>
      <c r="O79" s="12" t="str">
        <f>IF(Table2[[#This Row],[Kidhome]]=0,"No","Yes")</f>
        <v>Yes</v>
      </c>
      <c r="P79" s="12" t="str">
        <f>IF(Table2[[#This Row],[Teenhome]]=0,"No","Yes")</f>
        <v>No</v>
      </c>
    </row>
    <row r="80" spans="1:16" ht="16.5" x14ac:dyDescent="0.3">
      <c r="A80" s="5">
        <f>Table2[[#This Row],[ID]]</f>
        <v>1859</v>
      </c>
      <c r="B80" s="6">
        <f>Table2[[#This Row],[Year_Birth]]</f>
        <v>1972</v>
      </c>
      <c r="C80" s="6" t="str">
        <f>Table2[[#This Row],[Education]]</f>
        <v>Master</v>
      </c>
      <c r="D80" s="6" t="str">
        <f>Table2[[#This Row],[Marital_Status]]</f>
        <v>Married</v>
      </c>
      <c r="E80" s="6">
        <f>Table2[[#This Row],[Income]]</f>
        <v>75251</v>
      </c>
      <c r="F80" s="6">
        <f>Table2[[#This Row],[Kidhome]]</f>
        <v>0</v>
      </c>
      <c r="G80" s="6">
        <f>Table2[[#This Row],[Teenhome]]</f>
        <v>0</v>
      </c>
      <c r="H80" s="9">
        <f>Table2[[#This Row],[Dt_Customer]]</f>
        <v>41148</v>
      </c>
      <c r="I80" s="6">
        <f>Table2[[#This Row],[Recency]]</f>
        <v>34</v>
      </c>
      <c r="J80" s="8">
        <f>IF(VALUE(YEAR(People!$H80))-People!$B80&gt;=90,44,VALUE(YEAR(People!$H80))-People!$B80)</f>
        <v>40</v>
      </c>
      <c r="K80" s="6" t="str">
        <f>IF(AND(People!$J80&gt;=16,People!$J80&lt;=25),"16-25",IF(AND(People!$J80&gt;=26,People!$J80&lt;=35),"26-35",IF(AND(People!$J80&gt;=36,People!$J80&lt;=45),"36-45",IF(AND(People!$J80&gt;=46,People!$J80&lt;=55),"46-55",IF(AND(People!$J80&gt;=56,People!$J80&lt;=65),"56-65",IF(AND(People!$J80&gt;=66,People!$J80&lt;=75),"66-75","ALL"))))))</f>
        <v>36-45</v>
      </c>
      <c r="L80" t="str">
        <f>Products!H80</f>
        <v>Together</v>
      </c>
      <c r="M80">
        <f>Table2[[#This Row],[Recency]]</f>
        <v>34</v>
      </c>
      <c r="N80">
        <f>Table2[[#This Row],[NumDealsPurchases]]</f>
        <v>1</v>
      </c>
      <c r="O80" s="12" t="str">
        <f>IF(Table2[[#This Row],[Kidhome]]=0,"No","Yes")</f>
        <v>No</v>
      </c>
      <c r="P80" s="12" t="str">
        <f>IF(Table2[[#This Row],[Teenhome]]=0,"No","Yes")</f>
        <v>No</v>
      </c>
    </row>
    <row r="81" spans="1:16" ht="16.5" x14ac:dyDescent="0.3">
      <c r="A81" s="7">
        <f>Table2[[#This Row],[ID]]</f>
        <v>7503</v>
      </c>
      <c r="B81" s="6">
        <f>Table2[[#This Row],[Year_Birth]]</f>
        <v>1976</v>
      </c>
      <c r="C81" s="6" t="str">
        <f>Table2[[#This Row],[Education]]</f>
        <v>Graduation</v>
      </c>
      <c r="D81" s="6" t="str">
        <f>Table2[[#This Row],[Marital_Status]]</f>
        <v>Single</v>
      </c>
      <c r="E81" s="6">
        <f>Table2[[#This Row],[Income]]</f>
        <v>75825</v>
      </c>
      <c r="F81" s="6">
        <f>Table2[[#This Row],[Kidhome]]</f>
        <v>0</v>
      </c>
      <c r="G81" s="6">
        <f>Table2[[#This Row],[Teenhome]]</f>
        <v>0</v>
      </c>
      <c r="H81" s="9">
        <f>Table2[[#This Row],[Dt_Customer]]</f>
        <v>41194</v>
      </c>
      <c r="I81" s="6">
        <f>Table2[[#This Row],[Recency]]</f>
        <v>40</v>
      </c>
      <c r="J81" s="14">
        <f>IF(VALUE(YEAR(People!$H81))-People!$B81&gt;=90,44,VALUE(YEAR(People!$H81))-People!$B81)</f>
        <v>36</v>
      </c>
      <c r="K81" s="6" t="str">
        <f>IF(AND(People!$J81&gt;=16,People!$J81&lt;=25),"16-25",IF(AND(People!$J81&gt;=26,People!$J81&lt;=35),"26-35",IF(AND(People!$J81&gt;=36,People!$J81&lt;=45),"36-45",IF(AND(People!$J81&gt;=46,People!$J81&lt;=55),"46-55",IF(AND(People!$J81&gt;=56,People!$J81&lt;=65),"56-65",IF(AND(People!$J81&gt;=66,People!$J81&lt;=75),"66-75","ALL"))))))</f>
        <v>36-45</v>
      </c>
      <c r="L81" t="str">
        <f>Products!H81</f>
        <v>Together</v>
      </c>
      <c r="M81">
        <f>Table2[[#This Row],[Recency]]</f>
        <v>40</v>
      </c>
      <c r="N81">
        <f>Table2[[#This Row],[NumDealsPurchases]]</f>
        <v>0</v>
      </c>
      <c r="O81" s="12" t="str">
        <f>IF(Table2[[#This Row],[Kidhome]]=0,"No","Yes")</f>
        <v>No</v>
      </c>
      <c r="P81" s="12" t="str">
        <f>IF(Table2[[#This Row],[Teenhome]]=0,"No","Yes")</f>
        <v>No</v>
      </c>
    </row>
    <row r="82" spans="1:16" ht="16.5" x14ac:dyDescent="0.3">
      <c r="A82" s="5">
        <f>Table2[[#This Row],[ID]]</f>
        <v>10401</v>
      </c>
      <c r="B82" s="6">
        <f>Table2[[#This Row],[Year_Birth]]</f>
        <v>1976</v>
      </c>
      <c r="C82" s="6" t="str">
        <f>Table2[[#This Row],[Education]]</f>
        <v>2n Cycle</v>
      </c>
      <c r="D82" s="6" t="str">
        <f>Table2[[#This Row],[Marital_Status]]</f>
        <v>Together</v>
      </c>
      <c r="E82" s="6">
        <f>Table2[[#This Row],[Income]]</f>
        <v>26326</v>
      </c>
      <c r="F82" s="6">
        <f>Table2[[#This Row],[Kidhome]]</f>
        <v>0</v>
      </c>
      <c r="G82" s="6">
        <f>Table2[[#This Row],[Teenhome]]</f>
        <v>0</v>
      </c>
      <c r="H82" s="9">
        <f>Table2[[#This Row],[Dt_Customer]]</f>
        <v>41521</v>
      </c>
      <c r="I82" s="6">
        <f>Table2[[#This Row],[Recency]]</f>
        <v>12</v>
      </c>
      <c r="J82" s="8">
        <f>IF(VALUE(YEAR(People!$H82))-People!$B82&gt;=90,44,VALUE(YEAR(People!$H82))-People!$B82)</f>
        <v>37</v>
      </c>
      <c r="K82" s="6" t="str">
        <f>IF(AND(People!$J82&gt;=16,People!$J82&lt;=25),"16-25",IF(AND(People!$J82&gt;=26,People!$J82&lt;=35),"26-35",IF(AND(People!$J82&gt;=36,People!$J82&lt;=45),"36-45",IF(AND(People!$J82&gt;=46,People!$J82&lt;=55),"46-55",IF(AND(People!$J82&gt;=56,People!$J82&lt;=65),"56-65",IF(AND(People!$J82&gt;=66,People!$J82&lt;=75),"66-75","ALL"))))))</f>
        <v>36-45</v>
      </c>
      <c r="L82" t="str">
        <f>Products!H82</f>
        <v>Single</v>
      </c>
      <c r="M82">
        <f>Table2[[#This Row],[Recency]]</f>
        <v>12</v>
      </c>
      <c r="N82">
        <f>Table2[[#This Row],[NumDealsPurchases]]</f>
        <v>1</v>
      </c>
      <c r="O82" s="12" t="str">
        <f>IF(Table2[[#This Row],[Kidhome]]=0,"No","Yes")</f>
        <v>No</v>
      </c>
      <c r="P82" s="12" t="str">
        <f>IF(Table2[[#This Row],[Teenhome]]=0,"No","Yes")</f>
        <v>No</v>
      </c>
    </row>
    <row r="83" spans="1:16" ht="16.5" x14ac:dyDescent="0.3">
      <c r="A83" s="7">
        <f>Table2[[#This Row],[ID]]</f>
        <v>1618</v>
      </c>
      <c r="B83" s="6">
        <f>Table2[[#This Row],[Year_Birth]]</f>
        <v>1965</v>
      </c>
      <c r="C83" s="6" t="str">
        <f>Table2[[#This Row],[Education]]</f>
        <v>Graduation</v>
      </c>
      <c r="D83" s="6" t="str">
        <f>Table2[[#This Row],[Marital_Status]]</f>
        <v>Together</v>
      </c>
      <c r="E83" s="6">
        <f>Table2[[#This Row],[Income]]</f>
        <v>56046</v>
      </c>
      <c r="F83" s="6">
        <f>Table2[[#This Row],[Kidhome]]</f>
        <v>0</v>
      </c>
      <c r="G83" s="6">
        <f>Table2[[#This Row],[Teenhome]]</f>
        <v>0</v>
      </c>
      <c r="H83" s="9">
        <f>Table2[[#This Row],[Dt_Customer]]</f>
        <v>41276</v>
      </c>
      <c r="I83" s="6">
        <f>Table2[[#This Row],[Recency]]</f>
        <v>9</v>
      </c>
      <c r="J83" s="14">
        <f>IF(VALUE(YEAR(People!$H83))-People!$B83&gt;=90,44,VALUE(YEAR(People!$H83))-People!$B83)</f>
        <v>48</v>
      </c>
      <c r="K83" s="6" t="str">
        <f>IF(AND(People!$J83&gt;=16,People!$J83&lt;=25),"16-25",IF(AND(People!$J83&gt;=26,People!$J83&lt;=35),"26-35",IF(AND(People!$J83&gt;=36,People!$J83&lt;=45),"36-45",IF(AND(People!$J83&gt;=46,People!$J83&lt;=55),"46-55",IF(AND(People!$J83&gt;=56,People!$J83&lt;=65),"56-65",IF(AND(People!$J83&gt;=66,People!$J83&lt;=75),"66-75","ALL"))))))</f>
        <v>46-55</v>
      </c>
      <c r="L83" t="str">
        <f>Products!H83</f>
        <v>Married</v>
      </c>
      <c r="M83">
        <f>Table2[[#This Row],[Recency]]</f>
        <v>9</v>
      </c>
      <c r="N83">
        <f>Table2[[#This Row],[NumDealsPurchases]]</f>
        <v>2</v>
      </c>
      <c r="O83" s="12" t="str">
        <f>IF(Table2[[#This Row],[Kidhome]]=0,"No","Yes")</f>
        <v>No</v>
      </c>
      <c r="P83" s="12" t="str">
        <f>IF(Table2[[#This Row],[Teenhome]]=0,"No","Yes")</f>
        <v>No</v>
      </c>
    </row>
    <row r="84" spans="1:16" ht="16.5" x14ac:dyDescent="0.3">
      <c r="A84" s="5">
        <f>Table2[[#This Row],[ID]]</f>
        <v>3332</v>
      </c>
      <c r="B84" s="6">
        <f>Table2[[#This Row],[Year_Birth]]</f>
        <v>1985</v>
      </c>
      <c r="C84" s="6" t="str">
        <f>Table2[[#This Row],[Education]]</f>
        <v>Graduation</v>
      </c>
      <c r="D84" s="6" t="str">
        <f>Table2[[#This Row],[Marital_Status]]</f>
        <v>Single</v>
      </c>
      <c r="E84" s="6">
        <f>Table2[[#This Row],[Income]]</f>
        <v>29760</v>
      </c>
      <c r="F84" s="6">
        <f>Table2[[#This Row],[Kidhome]]</f>
        <v>1</v>
      </c>
      <c r="G84" s="6">
        <f>Table2[[#This Row],[Teenhome]]</f>
        <v>0</v>
      </c>
      <c r="H84" s="9">
        <f>Table2[[#This Row],[Dt_Customer]]</f>
        <v>41150</v>
      </c>
      <c r="I84" s="6">
        <f>Table2[[#This Row],[Recency]]</f>
        <v>87</v>
      </c>
      <c r="J84" s="8">
        <f>IF(VALUE(YEAR(People!$H84))-People!$B84&gt;=90,44,VALUE(YEAR(People!$H84))-People!$B84)</f>
        <v>27</v>
      </c>
      <c r="K84" s="6" t="str">
        <f>IF(AND(People!$J84&gt;=16,People!$J84&lt;=25),"16-25",IF(AND(People!$J84&gt;=26,People!$J84&lt;=35),"26-35",IF(AND(People!$J84&gt;=36,People!$J84&lt;=45),"36-45",IF(AND(People!$J84&gt;=46,People!$J84&lt;=55),"46-55",IF(AND(People!$J84&gt;=56,People!$J84&lt;=65),"56-65",IF(AND(People!$J84&gt;=66,People!$J84&lt;=75),"66-75","ALL"))))))</f>
        <v>26-35</v>
      </c>
      <c r="L84" t="str">
        <f>Products!H84</f>
        <v>Married</v>
      </c>
      <c r="M84">
        <f>Table2[[#This Row],[Recency]]</f>
        <v>87</v>
      </c>
      <c r="N84">
        <f>Table2[[#This Row],[NumDealsPurchases]]</f>
        <v>4</v>
      </c>
      <c r="O84" s="12" t="str">
        <f>IF(Table2[[#This Row],[Kidhome]]=0,"No","Yes")</f>
        <v>Yes</v>
      </c>
      <c r="P84" s="12" t="str">
        <f>IF(Table2[[#This Row],[Teenhome]]=0,"No","Yes")</f>
        <v>No</v>
      </c>
    </row>
    <row r="85" spans="1:16" ht="16.5" x14ac:dyDescent="0.3">
      <c r="A85" s="7">
        <f>Table2[[#This Row],[ID]]</f>
        <v>2261</v>
      </c>
      <c r="B85" s="6">
        <f>Table2[[#This Row],[Year_Birth]]</f>
        <v>1969</v>
      </c>
      <c r="C85" s="6" t="str">
        <f>Table2[[#This Row],[Education]]</f>
        <v>Graduation</v>
      </c>
      <c r="D85" s="6" t="str">
        <f>Table2[[#This Row],[Marital_Status]]</f>
        <v>Married</v>
      </c>
      <c r="E85" s="6">
        <f>Table2[[#This Row],[Income]]</f>
        <v>26304</v>
      </c>
      <c r="F85" s="6">
        <f>Table2[[#This Row],[Kidhome]]</f>
        <v>1</v>
      </c>
      <c r="G85" s="6">
        <f>Table2[[#This Row],[Teenhome]]</f>
        <v>0</v>
      </c>
      <c r="H85" s="9">
        <f>Table2[[#This Row],[Dt_Customer]]</f>
        <v>41448</v>
      </c>
      <c r="I85" s="6">
        <f>Table2[[#This Row],[Recency]]</f>
        <v>5</v>
      </c>
      <c r="J85" s="14">
        <f>IF(VALUE(YEAR(People!$H85))-People!$B85&gt;=90,44,VALUE(YEAR(People!$H85))-People!$B85)</f>
        <v>44</v>
      </c>
      <c r="K85" s="6" t="str">
        <f>IF(AND(People!$J85&gt;=16,People!$J85&lt;=25),"16-25",IF(AND(People!$J85&gt;=26,People!$J85&lt;=35),"26-35",IF(AND(People!$J85&gt;=36,People!$J85&lt;=45),"36-45",IF(AND(People!$J85&gt;=46,People!$J85&lt;=55),"46-55",IF(AND(People!$J85&gt;=56,People!$J85&lt;=65),"56-65",IF(AND(People!$J85&gt;=66,People!$J85&lt;=75),"66-75","ALL"))))))</f>
        <v>36-45</v>
      </c>
      <c r="L85" t="str">
        <f>Products!H85</f>
        <v>Together</v>
      </c>
      <c r="M85">
        <f>Table2[[#This Row],[Recency]]</f>
        <v>5</v>
      </c>
      <c r="N85">
        <f>Table2[[#This Row],[NumDealsPurchases]]</f>
        <v>1</v>
      </c>
      <c r="O85" s="12" t="str">
        <f>IF(Table2[[#This Row],[Kidhome]]=0,"No","Yes")</f>
        <v>Yes</v>
      </c>
      <c r="P85" s="12" t="str">
        <f>IF(Table2[[#This Row],[Teenhome]]=0,"No","Yes")</f>
        <v>No</v>
      </c>
    </row>
    <row r="86" spans="1:16" ht="16.5" x14ac:dyDescent="0.3">
      <c r="A86" s="5">
        <f>Table2[[#This Row],[ID]]</f>
        <v>5346</v>
      </c>
      <c r="B86" s="6">
        <f>Table2[[#This Row],[Year_Birth]]</f>
        <v>1973</v>
      </c>
      <c r="C86" s="6" t="str">
        <f>Table2[[#This Row],[Education]]</f>
        <v>2n Cycle</v>
      </c>
      <c r="D86" s="6" t="str">
        <f>Table2[[#This Row],[Marital_Status]]</f>
        <v>Married</v>
      </c>
      <c r="E86" s="6">
        <f>Table2[[#This Row],[Income]]</f>
        <v>23559</v>
      </c>
      <c r="F86" s="6">
        <f>Table2[[#This Row],[Kidhome]]</f>
        <v>1</v>
      </c>
      <c r="G86" s="6">
        <f>Table2[[#This Row],[Teenhome]]</f>
        <v>0</v>
      </c>
      <c r="H86" s="9">
        <f>Table2[[#This Row],[Dt_Customer]]</f>
        <v>41458</v>
      </c>
      <c r="I86" s="6">
        <f>Table2[[#This Row],[Recency]]</f>
        <v>87</v>
      </c>
      <c r="J86" s="8">
        <f>IF(VALUE(YEAR(People!$H86))-People!$B86&gt;=90,44,VALUE(YEAR(People!$H86))-People!$B86)</f>
        <v>40</v>
      </c>
      <c r="K86" s="6" t="str">
        <f>IF(AND(People!$J86&gt;=16,People!$J86&lt;=25),"16-25",IF(AND(People!$J86&gt;=26,People!$J86&lt;=35),"26-35",IF(AND(People!$J86&gt;=36,People!$J86&lt;=45),"36-45",IF(AND(People!$J86&gt;=46,People!$J86&lt;=55),"46-55",IF(AND(People!$J86&gt;=56,People!$J86&lt;=65),"56-65",IF(AND(People!$J86&gt;=66,People!$J86&lt;=75),"66-75","ALL"))))))</f>
        <v>36-45</v>
      </c>
      <c r="L86" t="str">
        <f>Products!H86</f>
        <v>Divorced</v>
      </c>
      <c r="M86">
        <f>Table2[[#This Row],[Recency]]</f>
        <v>87</v>
      </c>
      <c r="N86">
        <f>Table2[[#This Row],[NumDealsPurchases]]</f>
        <v>3</v>
      </c>
      <c r="O86" s="12" t="str">
        <f>IF(Table2[[#This Row],[Kidhome]]=0,"No","Yes")</f>
        <v>Yes</v>
      </c>
      <c r="P86" s="12" t="str">
        <f>IF(Table2[[#This Row],[Teenhome]]=0,"No","Yes")</f>
        <v>No</v>
      </c>
    </row>
    <row r="87" spans="1:16" ht="16.5" x14ac:dyDescent="0.3">
      <c r="A87" s="7">
        <f>Table2[[#This Row],[ID]]</f>
        <v>4119</v>
      </c>
      <c r="B87" s="6">
        <f>Table2[[#This Row],[Year_Birth]]</f>
        <v>1963</v>
      </c>
      <c r="C87" s="6" t="str">
        <f>Table2[[#This Row],[Education]]</f>
        <v>Master</v>
      </c>
      <c r="D87" s="6" t="str">
        <f>Table2[[#This Row],[Marital_Status]]</f>
        <v>Together</v>
      </c>
      <c r="E87" s="6">
        <f>Table2[[#This Row],[Income]]</f>
        <v>38620</v>
      </c>
      <c r="F87" s="6">
        <f>Table2[[#This Row],[Kidhome]]</f>
        <v>0</v>
      </c>
      <c r="G87" s="6">
        <f>Table2[[#This Row],[Teenhome]]</f>
        <v>0</v>
      </c>
      <c r="H87" s="9">
        <f>Table2[[#This Row],[Dt_Customer]]</f>
        <v>41405</v>
      </c>
      <c r="I87" s="6">
        <f>Table2[[#This Row],[Recency]]</f>
        <v>56</v>
      </c>
      <c r="J87" s="14">
        <f>IF(VALUE(YEAR(People!$H87))-People!$B87&gt;=90,44,VALUE(YEAR(People!$H87))-People!$B87)</f>
        <v>50</v>
      </c>
      <c r="K87" s="6" t="str">
        <f>IF(AND(People!$J87&gt;=16,People!$J87&lt;=25),"16-25",IF(AND(People!$J87&gt;=26,People!$J87&lt;=35),"26-35",IF(AND(People!$J87&gt;=36,People!$J87&lt;=45),"36-45",IF(AND(People!$J87&gt;=46,People!$J87&lt;=55),"46-55",IF(AND(People!$J87&gt;=56,People!$J87&lt;=65),"56-65",IF(AND(People!$J87&gt;=66,People!$J87&lt;=75),"66-75","ALL"))))))</f>
        <v>46-55</v>
      </c>
      <c r="L87" t="str">
        <f>Products!H87</f>
        <v>Married</v>
      </c>
      <c r="M87">
        <f>Table2[[#This Row],[Recency]]</f>
        <v>56</v>
      </c>
      <c r="N87">
        <f>Table2[[#This Row],[NumDealsPurchases]]</f>
        <v>1</v>
      </c>
      <c r="O87" s="12" t="str">
        <f>IF(Table2[[#This Row],[Kidhome]]=0,"No","Yes")</f>
        <v>No</v>
      </c>
      <c r="P87" s="12" t="str">
        <f>IF(Table2[[#This Row],[Teenhome]]=0,"No","Yes")</f>
        <v>No</v>
      </c>
    </row>
    <row r="88" spans="1:16" ht="16.5" x14ac:dyDescent="0.3">
      <c r="A88" s="5">
        <f>Table2[[#This Row],[ID]]</f>
        <v>535</v>
      </c>
      <c r="B88" s="6">
        <f>Table2[[#This Row],[Year_Birth]]</f>
        <v>1987</v>
      </c>
      <c r="C88" s="6" t="str">
        <f>Table2[[#This Row],[Education]]</f>
        <v>Graduation</v>
      </c>
      <c r="D88" s="6" t="str">
        <f>Table2[[#This Row],[Marital_Status]]</f>
        <v>Divorced</v>
      </c>
      <c r="E88" s="6">
        <f>Table2[[#This Row],[Income]]</f>
        <v>81361</v>
      </c>
      <c r="F88" s="6">
        <f>Table2[[#This Row],[Kidhome]]</f>
        <v>0</v>
      </c>
      <c r="G88" s="6">
        <f>Table2[[#This Row],[Teenhome]]</f>
        <v>0</v>
      </c>
      <c r="H88" s="9">
        <f>Table2[[#This Row],[Dt_Customer]]</f>
        <v>41695</v>
      </c>
      <c r="I88" s="6">
        <f>Table2[[#This Row],[Recency]]</f>
        <v>18</v>
      </c>
      <c r="J88" s="8">
        <f>IF(VALUE(YEAR(People!$H88))-People!$B88&gt;=90,44,VALUE(YEAR(People!$H88))-People!$B88)</f>
        <v>27</v>
      </c>
      <c r="K88" s="6" t="str">
        <f>IF(AND(People!$J88&gt;=16,People!$J88&lt;=25),"16-25",IF(AND(People!$J88&gt;=26,People!$J88&lt;=35),"26-35",IF(AND(People!$J88&gt;=36,People!$J88&lt;=45),"36-45",IF(AND(People!$J88&gt;=46,People!$J88&lt;=55),"46-55",IF(AND(People!$J88&gt;=56,People!$J88&lt;=65),"56-65",IF(AND(People!$J88&gt;=66,People!$J88&lt;=75),"66-75","ALL"))))))</f>
        <v>26-35</v>
      </c>
      <c r="L88" t="str">
        <f>Products!H88</f>
        <v>Married</v>
      </c>
      <c r="M88">
        <f>Table2[[#This Row],[Recency]]</f>
        <v>18</v>
      </c>
      <c r="N88">
        <f>Table2[[#This Row],[NumDealsPurchases]]</f>
        <v>1</v>
      </c>
      <c r="O88" s="12" t="str">
        <f>IF(Table2[[#This Row],[Kidhome]]=0,"No","Yes")</f>
        <v>No</v>
      </c>
      <c r="P88" s="12" t="str">
        <f>IF(Table2[[#This Row],[Teenhome]]=0,"No","Yes")</f>
        <v>No</v>
      </c>
    </row>
    <row r="89" spans="1:16" ht="16.5" x14ac:dyDescent="0.3">
      <c r="A89" s="7">
        <f>Table2[[#This Row],[ID]]</f>
        <v>5268</v>
      </c>
      <c r="B89" s="6">
        <f>Table2[[#This Row],[Year_Birth]]</f>
        <v>1960</v>
      </c>
      <c r="C89" s="6" t="str">
        <f>Table2[[#This Row],[Education]]</f>
        <v>Graduation</v>
      </c>
      <c r="D89" s="6" t="str">
        <f>Table2[[#This Row],[Marital_Status]]</f>
        <v>Married</v>
      </c>
      <c r="E89" s="6">
        <f>Table2[[#This Row],[Income]]</f>
        <v>29440</v>
      </c>
      <c r="F89" s="6">
        <f>Table2[[#This Row],[Kidhome]]</f>
        <v>1</v>
      </c>
      <c r="G89" s="6">
        <f>Table2[[#This Row],[Teenhome]]</f>
        <v>1</v>
      </c>
      <c r="H89" s="9">
        <f>Table2[[#This Row],[Dt_Customer]]</f>
        <v>41497</v>
      </c>
      <c r="I89" s="6">
        <f>Table2[[#This Row],[Recency]]</f>
        <v>95</v>
      </c>
      <c r="J89" s="14">
        <f>IF(VALUE(YEAR(People!$H89))-People!$B89&gt;=90,44,VALUE(YEAR(People!$H89))-People!$B89)</f>
        <v>53</v>
      </c>
      <c r="K89" s="6" t="str">
        <f>IF(AND(People!$J89&gt;=16,People!$J89&lt;=25),"16-25",IF(AND(People!$J89&gt;=26,People!$J89&lt;=35),"26-35",IF(AND(People!$J89&gt;=36,People!$J89&lt;=45),"36-45",IF(AND(People!$J89&gt;=46,People!$J89&lt;=55),"46-55",IF(AND(People!$J89&gt;=56,People!$J89&lt;=65),"56-65",IF(AND(People!$J89&gt;=66,People!$J89&lt;=75),"66-75","ALL"))))))</f>
        <v>46-55</v>
      </c>
      <c r="L89" t="str">
        <f>Products!H89</f>
        <v>Single</v>
      </c>
      <c r="M89">
        <f>Table2[[#This Row],[Recency]]</f>
        <v>95</v>
      </c>
      <c r="N89">
        <f>Table2[[#This Row],[NumDealsPurchases]]</f>
        <v>2</v>
      </c>
      <c r="O89" s="12" t="str">
        <f>IF(Table2[[#This Row],[Kidhome]]=0,"No","Yes")</f>
        <v>Yes</v>
      </c>
      <c r="P89" s="12" t="str">
        <f>IF(Table2[[#This Row],[Teenhome]]=0,"No","Yes")</f>
        <v>Yes</v>
      </c>
    </row>
    <row r="90" spans="1:16" ht="16.5" x14ac:dyDescent="0.3">
      <c r="A90" s="5">
        <f>Table2[[#This Row],[ID]]</f>
        <v>273</v>
      </c>
      <c r="B90" s="6">
        <f>Table2[[#This Row],[Year_Birth]]</f>
        <v>1970</v>
      </c>
      <c r="C90" s="6" t="str">
        <f>Table2[[#This Row],[Education]]</f>
        <v>Master</v>
      </c>
      <c r="D90" s="6" t="str">
        <f>Table2[[#This Row],[Marital_Status]]</f>
        <v>Married</v>
      </c>
      <c r="E90" s="6">
        <f>Table2[[#This Row],[Income]]</f>
        <v>36138</v>
      </c>
      <c r="F90" s="6">
        <f>Table2[[#This Row],[Kidhome]]</f>
        <v>1</v>
      </c>
      <c r="G90" s="6">
        <f>Table2[[#This Row],[Teenhome]]</f>
        <v>1</v>
      </c>
      <c r="H90" s="9">
        <f>Table2[[#This Row],[Dt_Customer]]</f>
        <v>41471</v>
      </c>
      <c r="I90" s="6">
        <f>Table2[[#This Row],[Recency]]</f>
        <v>48</v>
      </c>
      <c r="J90" s="8">
        <f>IF(VALUE(YEAR(People!$H90))-People!$B90&gt;=90,44,VALUE(YEAR(People!$H90))-People!$B90)</f>
        <v>43</v>
      </c>
      <c r="K90" s="6" t="str">
        <f>IF(AND(People!$J90&gt;=16,People!$J90&lt;=25),"16-25",IF(AND(People!$J90&gt;=26,People!$J90&lt;=35),"26-35",IF(AND(People!$J90&gt;=36,People!$J90&lt;=45),"36-45",IF(AND(People!$J90&gt;=46,People!$J90&lt;=55),"46-55",IF(AND(People!$J90&gt;=56,People!$J90&lt;=65),"56-65",IF(AND(People!$J90&gt;=66,People!$J90&lt;=75),"66-75","ALL"))))))</f>
        <v>36-45</v>
      </c>
      <c r="L90" t="str">
        <f>Products!H90</f>
        <v>Married</v>
      </c>
      <c r="M90">
        <f>Table2[[#This Row],[Recency]]</f>
        <v>48</v>
      </c>
      <c r="N90">
        <f>Table2[[#This Row],[NumDealsPurchases]]</f>
        <v>5</v>
      </c>
      <c r="O90" s="12" t="str">
        <f>IF(Table2[[#This Row],[Kidhome]]=0,"No","Yes")</f>
        <v>Yes</v>
      </c>
      <c r="P90" s="12" t="str">
        <f>IF(Table2[[#This Row],[Teenhome]]=0,"No","Yes")</f>
        <v>Yes</v>
      </c>
    </row>
    <row r="91" spans="1:16" ht="16.5" x14ac:dyDescent="0.3">
      <c r="A91" s="7">
        <f>Table2[[#This Row],[ID]]</f>
        <v>4452</v>
      </c>
      <c r="B91" s="6">
        <f>Table2[[#This Row],[Year_Birth]]</f>
        <v>1957</v>
      </c>
      <c r="C91" s="6" t="str">
        <f>Table2[[#This Row],[Education]]</f>
        <v>Graduation</v>
      </c>
      <c r="D91" s="6" t="str">
        <f>Table2[[#This Row],[Marital_Status]]</f>
        <v>Single</v>
      </c>
      <c r="E91" s="6">
        <f>Table2[[#This Row],[Income]]</f>
        <v>50388</v>
      </c>
      <c r="F91" s="6">
        <f>Table2[[#This Row],[Kidhome]]</f>
        <v>0</v>
      </c>
      <c r="G91" s="6">
        <f>Table2[[#This Row],[Teenhome]]</f>
        <v>1</v>
      </c>
      <c r="H91" s="9">
        <f>Table2[[#This Row],[Dt_Customer]]</f>
        <v>41787</v>
      </c>
      <c r="I91" s="6">
        <f>Table2[[#This Row],[Recency]]</f>
        <v>3</v>
      </c>
      <c r="J91" s="14">
        <f>IF(VALUE(YEAR(People!$H91))-People!$B91&gt;=90,44,VALUE(YEAR(People!$H91))-People!$B91)</f>
        <v>57</v>
      </c>
      <c r="K91" s="6" t="str">
        <f>IF(AND(People!$J91&gt;=16,People!$J91&lt;=25),"16-25",IF(AND(People!$J91&gt;=26,People!$J91&lt;=35),"26-35",IF(AND(People!$J91&gt;=36,People!$J91&lt;=45),"36-45",IF(AND(People!$J91&gt;=46,People!$J91&lt;=55),"46-55",IF(AND(People!$J91&gt;=56,People!$J91&lt;=65),"56-65",IF(AND(People!$J91&gt;=66,People!$J91&lt;=75),"66-75","ALL"))))))</f>
        <v>56-65</v>
      </c>
      <c r="L91" t="str">
        <f>Products!H91</f>
        <v>Together</v>
      </c>
      <c r="M91">
        <f>Table2[[#This Row],[Recency]]</f>
        <v>3</v>
      </c>
      <c r="N91">
        <f>Table2[[#This Row],[NumDealsPurchases]]</f>
        <v>4</v>
      </c>
      <c r="O91" s="12" t="str">
        <f>IF(Table2[[#This Row],[Kidhome]]=0,"No","Yes")</f>
        <v>No</v>
      </c>
      <c r="P91" s="12" t="str">
        <f>IF(Table2[[#This Row],[Teenhome]]=0,"No","Yes")</f>
        <v>Yes</v>
      </c>
    </row>
    <row r="92" spans="1:16" ht="16.5" x14ac:dyDescent="0.3">
      <c r="A92" s="5">
        <f>Table2[[#This Row],[ID]]</f>
        <v>8504</v>
      </c>
      <c r="B92" s="6">
        <f>Table2[[#This Row],[Year_Birth]]</f>
        <v>1973</v>
      </c>
      <c r="C92" s="6" t="str">
        <f>Table2[[#This Row],[Education]]</f>
        <v>Graduation</v>
      </c>
      <c r="D92" s="6" t="str">
        <f>Table2[[#This Row],[Marital_Status]]</f>
        <v>Married</v>
      </c>
      <c r="E92" s="6">
        <f>Table2[[#This Row],[Income]]</f>
        <v>79593</v>
      </c>
      <c r="F92" s="6">
        <f>Table2[[#This Row],[Kidhome]]</f>
        <v>0</v>
      </c>
      <c r="G92" s="6">
        <f>Table2[[#This Row],[Teenhome]]</f>
        <v>0</v>
      </c>
      <c r="H92" s="9">
        <f>Table2[[#This Row],[Dt_Customer]]</f>
        <v>41771</v>
      </c>
      <c r="I92" s="6">
        <f>Table2[[#This Row],[Recency]]</f>
        <v>70</v>
      </c>
      <c r="J92" s="8">
        <f>IF(VALUE(YEAR(People!$H92))-People!$B92&gt;=90,44,VALUE(YEAR(People!$H92))-People!$B92)</f>
        <v>41</v>
      </c>
      <c r="K92" s="6" t="str">
        <f>IF(AND(People!$J92&gt;=16,People!$J92&lt;=25),"16-25",IF(AND(People!$J92&gt;=26,People!$J92&lt;=35),"26-35",IF(AND(People!$J92&gt;=36,People!$J92&lt;=45),"36-45",IF(AND(People!$J92&gt;=46,People!$J92&lt;=55),"46-55",IF(AND(People!$J92&gt;=56,People!$J92&lt;=65),"56-65",IF(AND(People!$J92&gt;=66,People!$J92&lt;=75),"66-75","ALL"))))))</f>
        <v>36-45</v>
      </c>
      <c r="L92" t="str">
        <f>Products!H92</f>
        <v>Married</v>
      </c>
      <c r="M92">
        <f>Table2[[#This Row],[Recency]]</f>
        <v>70</v>
      </c>
      <c r="N92">
        <f>Table2[[#This Row],[NumDealsPurchases]]</f>
        <v>1</v>
      </c>
      <c r="O92" s="12" t="str">
        <f>IF(Table2[[#This Row],[Kidhome]]=0,"No","Yes")</f>
        <v>No</v>
      </c>
      <c r="P92" s="12" t="str">
        <f>IF(Table2[[#This Row],[Teenhome]]=0,"No","Yes")</f>
        <v>No</v>
      </c>
    </row>
    <row r="93" spans="1:16" ht="16.5" x14ac:dyDescent="0.3">
      <c r="A93" s="7">
        <f>Table2[[#This Row],[ID]]</f>
        <v>771</v>
      </c>
      <c r="B93" s="6">
        <f>Table2[[#This Row],[Year_Birth]]</f>
        <v>1967</v>
      </c>
      <c r="C93" s="6" t="str">
        <f>Table2[[#This Row],[Education]]</f>
        <v>Graduation</v>
      </c>
      <c r="D93" s="6" t="str">
        <f>Table2[[#This Row],[Marital_Status]]</f>
        <v>Together</v>
      </c>
      <c r="E93" s="6">
        <f>Table2[[#This Row],[Income]]</f>
        <v>54178</v>
      </c>
      <c r="F93" s="6">
        <f>Table2[[#This Row],[Kidhome]]</f>
        <v>0</v>
      </c>
      <c r="G93" s="6">
        <f>Table2[[#This Row],[Teenhome]]</f>
        <v>1</v>
      </c>
      <c r="H93" s="9">
        <f>Table2[[#This Row],[Dt_Customer]]</f>
        <v>41660</v>
      </c>
      <c r="I93" s="6">
        <f>Table2[[#This Row],[Recency]]</f>
        <v>79</v>
      </c>
      <c r="J93" s="14">
        <f>IF(VALUE(YEAR(People!$H93))-People!$B93&gt;=90,44,VALUE(YEAR(People!$H93))-People!$B93)</f>
        <v>47</v>
      </c>
      <c r="K93" s="6" t="str">
        <f>IF(AND(People!$J93&gt;=16,People!$J93&lt;=25),"16-25",IF(AND(People!$J93&gt;=26,People!$J93&lt;=35),"26-35",IF(AND(People!$J93&gt;=36,People!$J93&lt;=45),"36-45",IF(AND(People!$J93&gt;=46,People!$J93&lt;=55),"46-55",IF(AND(People!$J93&gt;=56,People!$J93&lt;=65),"56-65",IF(AND(People!$J93&gt;=66,People!$J93&lt;=75),"66-75","ALL"))))))</f>
        <v>46-55</v>
      </c>
      <c r="L93" t="str">
        <f>Products!H93</f>
        <v>Single</v>
      </c>
      <c r="M93">
        <f>Table2[[#This Row],[Recency]]</f>
        <v>79</v>
      </c>
      <c r="N93">
        <f>Table2[[#This Row],[NumDealsPurchases]]</f>
        <v>1</v>
      </c>
      <c r="O93" s="12" t="str">
        <f>IF(Table2[[#This Row],[Kidhome]]=0,"No","Yes")</f>
        <v>No</v>
      </c>
      <c r="P93" s="12" t="str">
        <f>IF(Table2[[#This Row],[Teenhome]]=0,"No","Yes")</f>
        <v>Yes</v>
      </c>
    </row>
    <row r="94" spans="1:16" ht="16.5" x14ac:dyDescent="0.3">
      <c r="A94" s="5">
        <f>Table2[[#This Row],[ID]]</f>
        <v>8996</v>
      </c>
      <c r="B94" s="6">
        <f>Table2[[#This Row],[Year_Birth]]</f>
        <v>1957</v>
      </c>
      <c r="C94" s="6" t="str">
        <f>Table2[[#This Row],[Education]]</f>
        <v>PhD</v>
      </c>
      <c r="D94" s="6" t="str">
        <f>Table2[[#This Row],[Marital_Status]]</f>
        <v>Married</v>
      </c>
      <c r="E94" s="6">
        <f>Table2[[#This Row],[Income]]</f>
        <v>51725</v>
      </c>
      <c r="F94" s="6">
        <f>Table2[[#This Row],[Kidhome]]</f>
        <v>2</v>
      </c>
      <c r="G94" s="6">
        <f>Table2[[#This Row],[Teenhome]]</f>
        <v>1</v>
      </c>
      <c r="H94" s="9">
        <f>Table2[[#This Row],[Dt_Customer]]</f>
        <v>41232</v>
      </c>
      <c r="I94" s="6">
        <f>Table2[[#This Row],[Recency]]</f>
        <v>4</v>
      </c>
      <c r="J94" s="8">
        <f>IF(VALUE(YEAR(People!$H94))-People!$B94&gt;=90,44,VALUE(YEAR(People!$H94))-People!$B94)</f>
        <v>55</v>
      </c>
      <c r="K94" s="6" t="str">
        <f>IF(AND(People!$J94&gt;=16,People!$J94&lt;=25),"16-25",IF(AND(People!$J94&gt;=26,People!$J94&lt;=35),"26-35",IF(AND(People!$J94&gt;=36,People!$J94&lt;=45),"36-45",IF(AND(People!$J94&gt;=46,People!$J94&lt;=55),"46-55",IF(AND(People!$J94&gt;=56,People!$J94&lt;=65),"56-65",IF(AND(People!$J94&gt;=66,People!$J94&lt;=75),"66-75","ALL"))))))</f>
        <v>46-55</v>
      </c>
      <c r="L94" t="str">
        <f>Products!H94</f>
        <v>Together</v>
      </c>
      <c r="M94">
        <f>Table2[[#This Row],[Recency]]</f>
        <v>4</v>
      </c>
      <c r="N94">
        <f>Table2[[#This Row],[NumDealsPurchases]]</f>
        <v>12</v>
      </c>
      <c r="O94" s="12" t="str">
        <f>IF(Table2[[#This Row],[Kidhome]]=0,"No","Yes")</f>
        <v>Yes</v>
      </c>
      <c r="P94" s="12" t="str">
        <f>IF(Table2[[#This Row],[Teenhome]]=0,"No","Yes")</f>
        <v>Yes</v>
      </c>
    </row>
    <row r="95" spans="1:16" ht="16.5" x14ac:dyDescent="0.3">
      <c r="A95" s="7">
        <f>Table2[[#This Row],[ID]]</f>
        <v>9235</v>
      </c>
      <c r="B95" s="6">
        <f>Table2[[#This Row],[Year_Birth]]</f>
        <v>1957</v>
      </c>
      <c r="C95" s="6" t="str">
        <f>Table2[[#This Row],[Education]]</f>
        <v>Graduation</v>
      </c>
      <c r="D95" s="6" t="str">
        <f>Table2[[#This Row],[Marital_Status]]</f>
        <v>Single</v>
      </c>
      <c r="E95" s="6">
        <f>Table2[[#This Row],[Income]]</f>
        <v>50995</v>
      </c>
      <c r="F95" s="6">
        <f>Table2[[#This Row],[Kidhome]]</f>
        <v>1</v>
      </c>
      <c r="G95" s="6">
        <f>Table2[[#This Row],[Teenhome]]</f>
        <v>1</v>
      </c>
      <c r="H95" s="9">
        <f>Table2[[#This Row],[Dt_Customer]]</f>
        <v>41786</v>
      </c>
      <c r="I95" s="6">
        <f>Table2[[#This Row],[Recency]]</f>
        <v>45</v>
      </c>
      <c r="J95" s="14">
        <f>IF(VALUE(YEAR(People!$H95))-People!$B95&gt;=90,44,VALUE(YEAR(People!$H95))-People!$B95)</f>
        <v>57</v>
      </c>
      <c r="K95" s="6" t="str">
        <f>IF(AND(People!$J95&gt;=16,People!$J95&lt;=25),"16-25",IF(AND(People!$J95&gt;=26,People!$J95&lt;=35),"26-35",IF(AND(People!$J95&gt;=36,People!$J95&lt;=45),"36-45",IF(AND(People!$J95&gt;=46,People!$J95&lt;=55),"46-55",IF(AND(People!$J95&gt;=56,People!$J95&lt;=65),"56-65",IF(AND(People!$J95&gt;=66,People!$J95&lt;=75),"66-75","ALL"))))))</f>
        <v>56-65</v>
      </c>
      <c r="L95" t="str">
        <f>Products!H95</f>
        <v>Single</v>
      </c>
      <c r="M95">
        <f>Table2[[#This Row],[Recency]]</f>
        <v>45</v>
      </c>
      <c r="N95">
        <f>Table2[[#This Row],[NumDealsPurchases]]</f>
        <v>1</v>
      </c>
      <c r="O95" s="12" t="str">
        <f>IF(Table2[[#This Row],[Kidhome]]=0,"No","Yes")</f>
        <v>Yes</v>
      </c>
      <c r="P95" s="12" t="str">
        <f>IF(Table2[[#This Row],[Teenhome]]=0,"No","Yes")</f>
        <v>Yes</v>
      </c>
    </row>
    <row r="96" spans="1:16" ht="16.5" x14ac:dyDescent="0.3">
      <c r="A96" s="5">
        <f>Table2[[#This Row],[ID]]</f>
        <v>5798</v>
      </c>
      <c r="B96" s="6">
        <f>Table2[[#This Row],[Year_Birth]]</f>
        <v>1973</v>
      </c>
      <c r="C96" s="6" t="str">
        <f>Table2[[#This Row],[Education]]</f>
        <v>Master</v>
      </c>
      <c r="D96" s="6" t="str">
        <f>Table2[[#This Row],[Marital_Status]]</f>
        <v>Together</v>
      </c>
      <c r="E96" s="6">
        <f>Table2[[#This Row],[Income]]</f>
        <v>53246</v>
      </c>
      <c r="F96" s="6">
        <f>Table2[[#This Row],[Kidhome]]</f>
        <v>0</v>
      </c>
      <c r="G96" s="6">
        <f>Table2[[#This Row],[Teenhome]]</f>
        <v>0</v>
      </c>
      <c r="H96" s="9">
        <f>Table2[[#This Row],[Dt_Customer]]</f>
        <v>41601</v>
      </c>
      <c r="I96" s="6">
        <f>Table2[[#This Row],[Recency]]</f>
        <v>87</v>
      </c>
      <c r="J96" s="8">
        <f>IF(VALUE(YEAR(People!$H96))-People!$B96&gt;=90,44,VALUE(YEAR(People!$H96))-People!$B96)</f>
        <v>40</v>
      </c>
      <c r="K96" s="6" t="str">
        <f>IF(AND(People!$J96&gt;=16,People!$J96&lt;=25),"16-25",IF(AND(People!$J96&gt;=26,People!$J96&lt;=35),"26-35",IF(AND(People!$J96&gt;=36,People!$J96&lt;=45),"36-45",IF(AND(People!$J96&gt;=46,People!$J96&lt;=55),"46-55",IF(AND(People!$J96&gt;=56,People!$J96&lt;=65),"56-65",IF(AND(People!$J96&gt;=66,People!$J96&lt;=75),"66-75","ALL"))))))</f>
        <v>36-45</v>
      </c>
      <c r="L96" t="str">
        <f>Products!H96</f>
        <v>Married</v>
      </c>
      <c r="M96">
        <f>Table2[[#This Row],[Recency]]</f>
        <v>87</v>
      </c>
      <c r="N96">
        <f>Table2[[#This Row],[NumDealsPurchases]]</f>
        <v>1</v>
      </c>
      <c r="O96" s="12" t="str">
        <f>IF(Table2[[#This Row],[Kidhome]]=0,"No","Yes")</f>
        <v>No</v>
      </c>
      <c r="P96" s="12" t="str">
        <f>IF(Table2[[#This Row],[Teenhome]]=0,"No","Yes")</f>
        <v>No</v>
      </c>
    </row>
    <row r="97" spans="1:16" ht="16.5" x14ac:dyDescent="0.3">
      <c r="A97" s="7">
        <f>Table2[[#This Row],[ID]]</f>
        <v>11178</v>
      </c>
      <c r="B97" s="6">
        <f>Table2[[#This Row],[Year_Birth]]</f>
        <v>1972</v>
      </c>
      <c r="C97" s="6" t="str">
        <f>Table2[[#This Row],[Education]]</f>
        <v>Master</v>
      </c>
      <c r="D97" s="6" t="str">
        <f>Table2[[#This Row],[Marital_Status]]</f>
        <v>Single</v>
      </c>
      <c r="E97" s="6">
        <f>Table2[[#This Row],[Income]]</f>
        <v>42394</v>
      </c>
      <c r="F97" s="6">
        <f>Table2[[#This Row],[Kidhome]]</f>
        <v>1</v>
      </c>
      <c r="G97" s="6">
        <f>Table2[[#This Row],[Teenhome]]</f>
        <v>0</v>
      </c>
      <c r="H97" s="9">
        <f>Table2[[#This Row],[Dt_Customer]]</f>
        <v>41721</v>
      </c>
      <c r="I97" s="6">
        <f>Table2[[#This Row],[Recency]]</f>
        <v>69</v>
      </c>
      <c r="J97" s="14">
        <f>IF(VALUE(YEAR(People!$H97))-People!$B97&gt;=90,44,VALUE(YEAR(People!$H97))-People!$B97)</f>
        <v>42</v>
      </c>
      <c r="K97" s="6" t="str">
        <f>IF(AND(People!$J97&gt;=16,People!$J97&lt;=25),"16-25",IF(AND(People!$J97&gt;=26,People!$J97&lt;=35),"26-35",IF(AND(People!$J97&gt;=36,People!$J97&lt;=45),"36-45",IF(AND(People!$J97&gt;=46,People!$J97&lt;=55),"46-55",IF(AND(People!$J97&gt;=56,People!$J97&lt;=65),"56-65",IF(AND(People!$J97&gt;=66,People!$J97&lt;=75),"66-75","ALL"))))))</f>
        <v>36-45</v>
      </c>
      <c r="L97" t="str">
        <f>Products!H97</f>
        <v>Married</v>
      </c>
      <c r="M97">
        <f>Table2[[#This Row],[Recency]]</f>
        <v>69</v>
      </c>
      <c r="N97">
        <f>Table2[[#This Row],[NumDealsPurchases]]</f>
        <v>1</v>
      </c>
      <c r="O97" s="12" t="str">
        <f>IF(Table2[[#This Row],[Kidhome]]=0,"No","Yes")</f>
        <v>Yes</v>
      </c>
      <c r="P97" s="12" t="str">
        <f>IF(Table2[[#This Row],[Teenhome]]=0,"No","Yes")</f>
        <v>No</v>
      </c>
    </row>
    <row r="98" spans="1:16" ht="16.5" x14ac:dyDescent="0.3">
      <c r="A98" s="5">
        <f>Table2[[#This Row],[ID]]</f>
        <v>2230</v>
      </c>
      <c r="B98" s="6">
        <f>Table2[[#This Row],[Year_Birth]]</f>
        <v>1970</v>
      </c>
      <c r="C98" s="6" t="str">
        <f>Table2[[#This Row],[Education]]</f>
        <v>PhD</v>
      </c>
      <c r="D98" s="6" t="str">
        <f>Table2[[#This Row],[Marital_Status]]</f>
        <v>Married</v>
      </c>
      <c r="E98" s="6">
        <f>Table2[[#This Row],[Income]]</f>
        <v>23626</v>
      </c>
      <c r="F98" s="6">
        <f>Table2[[#This Row],[Kidhome]]</f>
        <v>1</v>
      </c>
      <c r="G98" s="6">
        <f>Table2[[#This Row],[Teenhome]]</f>
        <v>0</v>
      </c>
      <c r="H98" s="9">
        <f>Table2[[#This Row],[Dt_Customer]]</f>
        <v>41783</v>
      </c>
      <c r="I98" s="6">
        <f>Table2[[#This Row],[Recency]]</f>
        <v>84</v>
      </c>
      <c r="J98" s="8">
        <f>IF(VALUE(YEAR(People!$H98))-People!$B98&gt;=90,44,VALUE(YEAR(People!$H98))-People!$B98)</f>
        <v>44</v>
      </c>
      <c r="K98" s="6" t="str">
        <f>IF(AND(People!$J98&gt;=16,People!$J98&lt;=25),"16-25",IF(AND(People!$J98&gt;=26,People!$J98&lt;=35),"26-35",IF(AND(People!$J98&gt;=36,People!$J98&lt;=45),"36-45",IF(AND(People!$J98&gt;=46,People!$J98&lt;=55),"46-55",IF(AND(People!$J98&gt;=56,People!$J98&lt;=65),"56-65",IF(AND(People!$J98&gt;=66,People!$J98&lt;=75),"66-75","ALL"))))))</f>
        <v>36-45</v>
      </c>
      <c r="L98" t="str">
        <f>Products!H98</f>
        <v>Widow</v>
      </c>
      <c r="M98">
        <f>Table2[[#This Row],[Recency]]</f>
        <v>84</v>
      </c>
      <c r="N98">
        <f>Table2[[#This Row],[NumDealsPurchases]]</f>
        <v>3</v>
      </c>
      <c r="O98" s="12" t="str">
        <f>IF(Table2[[#This Row],[Kidhome]]=0,"No","Yes")</f>
        <v>Yes</v>
      </c>
      <c r="P98" s="12" t="str">
        <f>IF(Table2[[#This Row],[Teenhome]]=0,"No","Yes")</f>
        <v>No</v>
      </c>
    </row>
    <row r="99" spans="1:16" ht="16.5" x14ac:dyDescent="0.3">
      <c r="A99" s="7">
        <f>Table2[[#This Row],[ID]]</f>
        <v>7516</v>
      </c>
      <c r="B99" s="6">
        <f>Table2[[#This Row],[Year_Birth]]</f>
        <v>1983</v>
      </c>
      <c r="C99" s="6" t="str">
        <f>Table2[[#This Row],[Education]]</f>
        <v>Graduation</v>
      </c>
      <c r="D99" s="6" t="str">
        <f>Table2[[#This Row],[Marital_Status]]</f>
        <v>Married</v>
      </c>
      <c r="E99" s="6">
        <f>Table2[[#This Row],[Income]]</f>
        <v>30096</v>
      </c>
      <c r="F99" s="6">
        <f>Table2[[#This Row],[Kidhome]]</f>
        <v>1</v>
      </c>
      <c r="G99" s="6">
        <f>Table2[[#This Row],[Teenhome]]</f>
        <v>0</v>
      </c>
      <c r="H99" s="9">
        <f>Table2[[#This Row],[Dt_Customer]]</f>
        <v>41781</v>
      </c>
      <c r="I99" s="6">
        <f>Table2[[#This Row],[Recency]]</f>
        <v>30</v>
      </c>
      <c r="J99" s="14">
        <f>IF(VALUE(YEAR(People!$H99))-People!$B99&gt;=90,44,VALUE(YEAR(People!$H99))-People!$B99)</f>
        <v>31</v>
      </c>
      <c r="K99" s="6" t="str">
        <f>IF(AND(People!$J99&gt;=16,People!$J99&lt;=25),"16-25",IF(AND(People!$J99&gt;=26,People!$J99&lt;=35),"26-35",IF(AND(People!$J99&gt;=36,People!$J99&lt;=45),"36-45",IF(AND(People!$J99&gt;=46,People!$J99&lt;=55),"46-55",IF(AND(People!$J99&gt;=56,People!$J99&lt;=65),"56-65",IF(AND(People!$J99&gt;=66,People!$J99&lt;=75),"66-75","ALL"))))))</f>
        <v>26-35</v>
      </c>
      <c r="L99" t="str">
        <f>Products!H99</f>
        <v>Divorced</v>
      </c>
      <c r="M99">
        <f>Table2[[#This Row],[Recency]]</f>
        <v>30</v>
      </c>
      <c r="N99">
        <f>Table2[[#This Row],[NumDealsPurchases]]</f>
        <v>1</v>
      </c>
      <c r="O99" s="12" t="str">
        <f>IF(Table2[[#This Row],[Kidhome]]=0,"No","Yes")</f>
        <v>Yes</v>
      </c>
      <c r="P99" s="12" t="str">
        <f>IF(Table2[[#This Row],[Teenhome]]=0,"No","Yes")</f>
        <v>No</v>
      </c>
    </row>
    <row r="100" spans="1:16" ht="16.5" x14ac:dyDescent="0.3">
      <c r="A100" s="5">
        <f>Table2[[#This Row],[ID]]</f>
        <v>7247</v>
      </c>
      <c r="B100" s="6">
        <f>Table2[[#This Row],[Year_Birth]]</f>
        <v>1960</v>
      </c>
      <c r="C100" s="6" t="str">
        <f>Table2[[#This Row],[Education]]</f>
        <v>Graduation</v>
      </c>
      <c r="D100" s="6" t="str">
        <f>Table2[[#This Row],[Marital_Status]]</f>
        <v>Widow</v>
      </c>
      <c r="E100" s="6">
        <f>Table2[[#This Row],[Income]]</f>
        <v>47916</v>
      </c>
      <c r="F100" s="6">
        <f>Table2[[#This Row],[Kidhome]]</f>
        <v>0</v>
      </c>
      <c r="G100" s="6">
        <f>Table2[[#This Row],[Teenhome]]</f>
        <v>1</v>
      </c>
      <c r="H100" s="9">
        <f>Table2[[#This Row],[Dt_Customer]]</f>
        <v>41235</v>
      </c>
      <c r="I100" s="6">
        <f>Table2[[#This Row],[Recency]]</f>
        <v>72</v>
      </c>
      <c r="J100" s="8">
        <f>IF(VALUE(YEAR(People!$H100))-People!$B100&gt;=90,44,VALUE(YEAR(People!$H100))-People!$B100)</f>
        <v>52</v>
      </c>
      <c r="K100" s="6" t="str">
        <f>IF(AND(People!$J100&gt;=16,People!$J100&lt;=25),"16-25",IF(AND(People!$J100&gt;=26,People!$J100&lt;=35),"26-35",IF(AND(People!$J100&gt;=36,People!$J100&lt;=45),"36-45",IF(AND(People!$J100&gt;=46,People!$J100&lt;=55),"46-55",IF(AND(People!$J100&gt;=56,People!$J100&lt;=65),"56-65",IF(AND(People!$J100&gt;=66,People!$J100&lt;=75),"66-75","ALL"))))))</f>
        <v>46-55</v>
      </c>
      <c r="L100" t="str">
        <f>Products!H100</f>
        <v>Married</v>
      </c>
      <c r="M100">
        <f>Table2[[#This Row],[Recency]]</f>
        <v>72</v>
      </c>
      <c r="N100">
        <f>Table2[[#This Row],[NumDealsPurchases]]</f>
        <v>5</v>
      </c>
      <c r="O100" s="12" t="str">
        <f>IF(Table2[[#This Row],[Kidhome]]=0,"No","Yes")</f>
        <v>No</v>
      </c>
      <c r="P100" s="12" t="str">
        <f>IF(Table2[[#This Row],[Teenhome]]=0,"No","Yes")</f>
        <v>Yes</v>
      </c>
    </row>
    <row r="101" spans="1:16" ht="16.5" x14ac:dyDescent="0.3">
      <c r="A101" s="7">
        <f>Table2[[#This Row],[ID]]</f>
        <v>11100</v>
      </c>
      <c r="B101" s="6">
        <f>Table2[[#This Row],[Year_Birth]]</f>
        <v>1972</v>
      </c>
      <c r="C101" s="6" t="str">
        <f>Table2[[#This Row],[Education]]</f>
        <v>Graduation</v>
      </c>
      <c r="D101" s="6" t="str">
        <f>Table2[[#This Row],[Marital_Status]]</f>
        <v>Divorced</v>
      </c>
      <c r="E101" s="6">
        <f>Table2[[#This Row],[Income]]</f>
        <v>51813</v>
      </c>
      <c r="F101" s="6">
        <f>Table2[[#This Row],[Kidhome]]</f>
        <v>1</v>
      </c>
      <c r="G101" s="6">
        <f>Table2[[#This Row],[Teenhome]]</f>
        <v>1</v>
      </c>
      <c r="H101" s="9">
        <f>Table2[[#This Row],[Dt_Customer]]</f>
        <v>41375</v>
      </c>
      <c r="I101" s="6">
        <f>Table2[[#This Row],[Recency]]</f>
        <v>37</v>
      </c>
      <c r="J101" s="14">
        <f>IF(VALUE(YEAR(People!$H101))-People!$B101&gt;=90,44,VALUE(YEAR(People!$H101))-People!$B101)</f>
        <v>41</v>
      </c>
      <c r="K101" s="6" t="str">
        <f>IF(AND(People!$J101&gt;=16,People!$J101&lt;=25),"16-25",IF(AND(People!$J101&gt;=26,People!$J101&lt;=35),"26-35",IF(AND(People!$J101&gt;=36,People!$J101&lt;=45),"36-45",IF(AND(People!$J101&gt;=46,People!$J101&lt;=55),"46-55",IF(AND(People!$J101&gt;=56,People!$J101&lt;=65),"56-65",IF(AND(People!$J101&gt;=66,People!$J101&lt;=75),"66-75","ALL"))))))</f>
        <v>36-45</v>
      </c>
      <c r="L101" t="str">
        <f>Products!H101</f>
        <v>Married</v>
      </c>
      <c r="M101">
        <f>Table2[[#This Row],[Recency]]</f>
        <v>37</v>
      </c>
      <c r="N101">
        <f>Table2[[#This Row],[NumDealsPurchases]]</f>
        <v>2</v>
      </c>
      <c r="O101" s="12" t="str">
        <f>IF(Table2[[#This Row],[Kidhome]]=0,"No","Yes")</f>
        <v>Yes</v>
      </c>
      <c r="P101" s="12" t="str">
        <f>IF(Table2[[#This Row],[Teenhome]]=0,"No","Yes")</f>
        <v>Yes</v>
      </c>
    </row>
    <row r="102" spans="1:16" ht="16.5" x14ac:dyDescent="0.3">
      <c r="A102" s="5">
        <f>Table2[[#This Row],[ID]]</f>
        <v>4646</v>
      </c>
      <c r="B102" s="6">
        <f>Table2[[#This Row],[Year_Birth]]</f>
        <v>1951</v>
      </c>
      <c r="C102" s="6" t="str">
        <f>Table2[[#This Row],[Education]]</f>
        <v>2n Cycle</v>
      </c>
      <c r="D102" s="6" t="str">
        <f>Table2[[#This Row],[Marital_Status]]</f>
        <v>Married</v>
      </c>
      <c r="E102" s="6">
        <f>Table2[[#This Row],[Income]]</f>
        <v>78497</v>
      </c>
      <c r="F102" s="6">
        <f>Table2[[#This Row],[Kidhome]]</f>
        <v>0</v>
      </c>
      <c r="G102" s="6">
        <f>Table2[[#This Row],[Teenhome]]</f>
        <v>0</v>
      </c>
      <c r="H102" s="9">
        <f>Table2[[#This Row],[Dt_Customer]]</f>
        <v>41609</v>
      </c>
      <c r="I102" s="6">
        <f>Table2[[#This Row],[Recency]]</f>
        <v>44</v>
      </c>
      <c r="J102" s="8">
        <f>IF(VALUE(YEAR(People!$H102))-People!$B102&gt;=90,44,VALUE(YEAR(People!$H102))-People!$B102)</f>
        <v>62</v>
      </c>
      <c r="K102" s="6" t="str">
        <f>IF(AND(People!$J102&gt;=16,People!$J102&lt;=25),"16-25",IF(AND(People!$J102&gt;=26,People!$J102&lt;=35),"26-35",IF(AND(People!$J102&gt;=36,People!$J102&lt;=45),"36-45",IF(AND(People!$J102&gt;=46,People!$J102&lt;=55),"46-55",IF(AND(People!$J102&gt;=56,People!$J102&lt;=65),"56-65",IF(AND(People!$J102&gt;=66,People!$J102&lt;=75),"66-75","ALL"))))))</f>
        <v>56-65</v>
      </c>
      <c r="L102" t="str">
        <f>Products!H102</f>
        <v>Single</v>
      </c>
      <c r="M102">
        <f>Table2[[#This Row],[Recency]]</f>
        <v>44</v>
      </c>
      <c r="N102">
        <f>Table2[[#This Row],[NumDealsPurchases]]</f>
        <v>1</v>
      </c>
      <c r="O102" s="12" t="str">
        <f>IF(Table2[[#This Row],[Kidhome]]=0,"No","Yes")</f>
        <v>No</v>
      </c>
      <c r="P102" s="12" t="str">
        <f>IF(Table2[[#This Row],[Teenhome]]=0,"No","Yes")</f>
        <v>No</v>
      </c>
    </row>
    <row r="103" spans="1:16" ht="16.5" x14ac:dyDescent="0.3">
      <c r="A103" s="7">
        <f>Table2[[#This Row],[ID]]</f>
        <v>3037</v>
      </c>
      <c r="B103" s="6">
        <f>Table2[[#This Row],[Year_Birth]]</f>
        <v>1983</v>
      </c>
      <c r="C103" s="6" t="str">
        <f>Table2[[#This Row],[Education]]</f>
        <v>PhD</v>
      </c>
      <c r="D103" s="6" t="str">
        <f>Table2[[#This Row],[Marital_Status]]</f>
        <v>Married</v>
      </c>
      <c r="E103" s="6">
        <f>Table2[[#This Row],[Income]]</f>
        <v>50150</v>
      </c>
      <c r="F103" s="6">
        <f>Table2[[#This Row],[Kidhome]]</f>
        <v>0</v>
      </c>
      <c r="G103" s="6">
        <f>Table2[[#This Row],[Teenhome]]</f>
        <v>0</v>
      </c>
      <c r="H103" s="9">
        <f>Table2[[#This Row],[Dt_Customer]]</f>
        <v>41445</v>
      </c>
      <c r="I103" s="6">
        <f>Table2[[#This Row],[Recency]]</f>
        <v>32</v>
      </c>
      <c r="J103" s="14">
        <f>IF(VALUE(YEAR(People!$H103))-People!$B103&gt;=90,44,VALUE(YEAR(People!$H103))-People!$B103)</f>
        <v>30</v>
      </c>
      <c r="K103" s="6" t="str">
        <f>IF(AND(People!$J103&gt;=16,People!$J103&lt;=25),"16-25",IF(AND(People!$J103&gt;=26,People!$J103&lt;=35),"26-35",IF(AND(People!$J103&gt;=36,People!$J103&lt;=45),"36-45",IF(AND(People!$J103&gt;=46,People!$J103&lt;=55),"46-55",IF(AND(People!$J103&gt;=56,People!$J103&lt;=65),"56-65",IF(AND(People!$J103&gt;=66,People!$J103&lt;=75),"66-75","ALL"))))))</f>
        <v>26-35</v>
      </c>
      <c r="L103" t="str">
        <f>Products!H103</f>
        <v>Single</v>
      </c>
      <c r="M103">
        <f>Table2[[#This Row],[Recency]]</f>
        <v>32</v>
      </c>
      <c r="N103">
        <f>Table2[[#This Row],[NumDealsPurchases]]</f>
        <v>2</v>
      </c>
      <c r="O103" s="12" t="str">
        <f>IF(Table2[[#This Row],[Kidhome]]=0,"No","Yes")</f>
        <v>No</v>
      </c>
      <c r="P103" s="12" t="str">
        <f>IF(Table2[[#This Row],[Teenhome]]=0,"No","Yes")</f>
        <v>No</v>
      </c>
    </row>
    <row r="104" spans="1:16" ht="16.5" x14ac:dyDescent="0.3">
      <c r="A104" s="5">
        <f>Table2[[#This Row],[ID]]</f>
        <v>1473</v>
      </c>
      <c r="B104" s="6">
        <f>Table2[[#This Row],[Year_Birth]]</f>
        <v>1960</v>
      </c>
      <c r="C104" s="6" t="str">
        <f>Table2[[#This Row],[Education]]</f>
        <v>2n Cycle</v>
      </c>
      <c r="D104" s="6" t="str">
        <f>Table2[[#This Row],[Marital_Status]]</f>
        <v>Single</v>
      </c>
      <c r="E104" s="6">
        <f>Table2[[#This Row],[Income]]</f>
        <v>47823</v>
      </c>
      <c r="F104" s="6">
        <f>Table2[[#This Row],[Kidhome]]</f>
        <v>0</v>
      </c>
      <c r="G104" s="6">
        <f>Table2[[#This Row],[Teenhome]]</f>
        <v>1</v>
      </c>
      <c r="H104" s="9">
        <f>Table2[[#This Row],[Dt_Customer]]</f>
        <v>41478</v>
      </c>
      <c r="I104" s="6">
        <f>Table2[[#This Row],[Recency]]</f>
        <v>0</v>
      </c>
      <c r="J104" s="8">
        <f>IF(VALUE(YEAR(People!$H104))-People!$B104&gt;=90,44,VALUE(YEAR(People!$H104))-People!$B104)</f>
        <v>53</v>
      </c>
      <c r="K104" s="6" t="str">
        <f>IF(AND(People!$J104&gt;=16,People!$J104&lt;=25),"16-25",IF(AND(People!$J104&gt;=26,People!$J104&lt;=35),"26-35",IF(AND(People!$J104&gt;=36,People!$J104&lt;=45),"36-45",IF(AND(People!$J104&gt;=46,People!$J104&lt;=55),"46-55",IF(AND(People!$J104&gt;=56,People!$J104&lt;=65),"56-65",IF(AND(People!$J104&gt;=66,People!$J104&lt;=75),"66-75","ALL"))))))</f>
        <v>46-55</v>
      </c>
      <c r="L104" t="str">
        <f>Products!H104</f>
        <v>Together</v>
      </c>
      <c r="M104">
        <f>Table2[[#This Row],[Recency]]</f>
        <v>0</v>
      </c>
      <c r="N104">
        <f>Table2[[#This Row],[NumDealsPurchases]]</f>
        <v>2</v>
      </c>
      <c r="O104" s="12" t="str">
        <f>IF(Table2[[#This Row],[Kidhome]]=0,"No","Yes")</f>
        <v>No</v>
      </c>
      <c r="P104" s="12" t="str">
        <f>IF(Table2[[#This Row],[Teenhome]]=0,"No","Yes")</f>
        <v>Yes</v>
      </c>
    </row>
    <row r="105" spans="1:16" ht="16.5" x14ac:dyDescent="0.3">
      <c r="A105" s="7">
        <f>Table2[[#This Row],[ID]]</f>
        <v>1016</v>
      </c>
      <c r="B105" s="6">
        <f>Table2[[#This Row],[Year_Birth]]</f>
        <v>1959</v>
      </c>
      <c r="C105" s="6" t="str">
        <f>Table2[[#This Row],[Education]]</f>
        <v>PhD</v>
      </c>
      <c r="D105" s="6" t="str">
        <f>Table2[[#This Row],[Marital_Status]]</f>
        <v>Single</v>
      </c>
      <c r="E105" s="6">
        <f>Table2[[#This Row],[Income]]</f>
        <v>34554</v>
      </c>
      <c r="F105" s="6">
        <f>Table2[[#This Row],[Kidhome]]</f>
        <v>0</v>
      </c>
      <c r="G105" s="6">
        <f>Table2[[#This Row],[Teenhome]]</f>
        <v>1</v>
      </c>
      <c r="H105" s="9">
        <f>Table2[[#This Row],[Dt_Customer]]</f>
        <v>41728</v>
      </c>
      <c r="I105" s="6">
        <f>Table2[[#This Row],[Recency]]</f>
        <v>43</v>
      </c>
      <c r="J105" s="14">
        <f>IF(VALUE(YEAR(People!$H105))-People!$B105&gt;=90,44,VALUE(YEAR(People!$H105))-People!$B105)</f>
        <v>55</v>
      </c>
      <c r="K105" s="6" t="str">
        <f>IF(AND(People!$J105&gt;=16,People!$J105&lt;=25),"16-25",IF(AND(People!$J105&gt;=26,People!$J105&lt;=35),"26-35",IF(AND(People!$J105&gt;=36,People!$J105&lt;=45),"36-45",IF(AND(People!$J105&gt;=46,People!$J105&lt;=55),"46-55",IF(AND(People!$J105&gt;=56,People!$J105&lt;=65),"56-65",IF(AND(People!$J105&gt;=66,People!$J105&lt;=75),"66-75","ALL"))))))</f>
        <v>46-55</v>
      </c>
      <c r="L105" t="str">
        <f>Products!H105</f>
        <v>Married</v>
      </c>
      <c r="M105">
        <f>Table2[[#This Row],[Recency]]</f>
        <v>43</v>
      </c>
      <c r="N105">
        <f>Table2[[#This Row],[NumDealsPurchases]]</f>
        <v>2</v>
      </c>
      <c r="O105" s="12" t="str">
        <f>IF(Table2[[#This Row],[Kidhome]]=0,"No","Yes")</f>
        <v>No</v>
      </c>
      <c r="P105" s="12" t="str">
        <f>IF(Table2[[#This Row],[Teenhome]]=0,"No","Yes")</f>
        <v>Yes</v>
      </c>
    </row>
    <row r="106" spans="1:16" ht="16.5" x14ac:dyDescent="0.3">
      <c r="A106" s="5">
        <f>Table2[[#This Row],[ID]]</f>
        <v>4518</v>
      </c>
      <c r="B106" s="6">
        <f>Table2[[#This Row],[Year_Birth]]</f>
        <v>1979</v>
      </c>
      <c r="C106" s="6" t="str">
        <f>Table2[[#This Row],[Education]]</f>
        <v>Graduation</v>
      </c>
      <c r="D106" s="6" t="str">
        <f>Table2[[#This Row],[Marital_Status]]</f>
        <v>Together</v>
      </c>
      <c r="E106" s="6">
        <f>Table2[[#This Row],[Income]]</f>
        <v>85693</v>
      </c>
      <c r="F106" s="6">
        <f>Table2[[#This Row],[Kidhome]]</f>
        <v>0</v>
      </c>
      <c r="G106" s="6">
        <f>Table2[[#This Row],[Teenhome]]</f>
        <v>1</v>
      </c>
      <c r="H106" s="9">
        <f>Table2[[#This Row],[Dt_Customer]]</f>
        <v>41384</v>
      </c>
      <c r="I106" s="6">
        <f>Table2[[#This Row],[Recency]]</f>
        <v>59</v>
      </c>
      <c r="J106" s="8">
        <f>IF(VALUE(YEAR(People!$H106))-People!$B106&gt;=90,44,VALUE(YEAR(People!$H106))-People!$B106)</f>
        <v>34</v>
      </c>
      <c r="K106" s="6" t="str">
        <f>IF(AND(People!$J106&gt;=16,People!$J106&lt;=25),"16-25",IF(AND(People!$J106&gt;=26,People!$J106&lt;=35),"26-35",IF(AND(People!$J106&gt;=36,People!$J106&lt;=45),"36-45",IF(AND(People!$J106&gt;=46,People!$J106&lt;=55),"46-55",IF(AND(People!$J106&gt;=56,People!$J106&lt;=65),"56-65",IF(AND(People!$J106&gt;=66,People!$J106&lt;=75),"66-75","ALL"))))))</f>
        <v>26-35</v>
      </c>
      <c r="L106" t="str">
        <f>Products!H106</f>
        <v>Married</v>
      </c>
      <c r="M106">
        <f>Table2[[#This Row],[Recency]]</f>
        <v>59</v>
      </c>
      <c r="N106">
        <f>Table2[[#This Row],[NumDealsPurchases]]</f>
        <v>2</v>
      </c>
      <c r="O106" s="12" t="str">
        <f>IF(Table2[[#This Row],[Kidhome]]=0,"No","Yes")</f>
        <v>No</v>
      </c>
      <c r="P106" s="12" t="str">
        <f>IF(Table2[[#This Row],[Teenhome]]=0,"No","Yes")</f>
        <v>Yes</v>
      </c>
    </row>
    <row r="107" spans="1:16" ht="16.5" x14ac:dyDescent="0.3">
      <c r="A107" s="7">
        <f>Table2[[#This Row],[ID]]</f>
        <v>9370</v>
      </c>
      <c r="B107" s="6">
        <f>Table2[[#This Row],[Year_Birth]]</f>
        <v>1945</v>
      </c>
      <c r="C107" s="6" t="str">
        <f>Table2[[#This Row],[Education]]</f>
        <v>PhD</v>
      </c>
      <c r="D107" s="6" t="str">
        <f>Table2[[#This Row],[Marital_Status]]</f>
        <v>Married</v>
      </c>
      <c r="E107" s="6">
        <f>Table2[[#This Row],[Income]]</f>
        <v>65846</v>
      </c>
      <c r="F107" s="6">
        <f>Table2[[#This Row],[Kidhome]]</f>
        <v>0</v>
      </c>
      <c r="G107" s="6">
        <f>Table2[[#This Row],[Teenhome]]</f>
        <v>0</v>
      </c>
      <c r="H107" s="9">
        <f>Table2[[#This Row],[Dt_Customer]]</f>
        <v>41411</v>
      </c>
      <c r="I107" s="6">
        <f>Table2[[#This Row],[Recency]]</f>
        <v>68</v>
      </c>
      <c r="J107" s="14">
        <f>IF(VALUE(YEAR(People!$H107))-People!$B107&gt;=90,44,VALUE(YEAR(People!$H107))-People!$B107)</f>
        <v>68</v>
      </c>
      <c r="K107" s="6" t="str">
        <f>IF(AND(People!$J107&gt;=16,People!$J107&lt;=25),"16-25",IF(AND(People!$J107&gt;=26,People!$J107&lt;=35),"26-35",IF(AND(People!$J107&gt;=36,People!$J107&lt;=45),"36-45",IF(AND(People!$J107&gt;=46,People!$J107&lt;=55),"46-55",IF(AND(People!$J107&gt;=56,People!$J107&lt;=65),"56-65",IF(AND(People!$J107&gt;=66,People!$J107&lt;=75),"66-75","ALL"))))))</f>
        <v>66-75</v>
      </c>
      <c r="L107" t="str">
        <f>Products!H107</f>
        <v>Together</v>
      </c>
      <c r="M107">
        <f>Table2[[#This Row],[Recency]]</f>
        <v>68</v>
      </c>
      <c r="N107">
        <f>Table2[[#This Row],[NumDealsPurchases]]</f>
        <v>1</v>
      </c>
      <c r="O107" s="12" t="str">
        <f>IF(Table2[[#This Row],[Kidhome]]=0,"No","Yes")</f>
        <v>No</v>
      </c>
      <c r="P107" s="12" t="str">
        <f>IF(Table2[[#This Row],[Teenhome]]=0,"No","Yes")</f>
        <v>No</v>
      </c>
    </row>
    <row r="108" spans="1:16" ht="16.5" x14ac:dyDescent="0.3">
      <c r="A108" s="5">
        <f>Table2[[#This Row],[ID]]</f>
        <v>8908</v>
      </c>
      <c r="B108" s="6">
        <f>Table2[[#This Row],[Year_Birth]]</f>
        <v>1959</v>
      </c>
      <c r="C108" s="6" t="str">
        <f>Table2[[#This Row],[Education]]</f>
        <v>Graduation</v>
      </c>
      <c r="D108" s="6" t="str">
        <f>Table2[[#This Row],[Marital_Status]]</f>
        <v>Married</v>
      </c>
      <c r="E108" s="6">
        <f>Table2[[#This Row],[Income]]</f>
        <v>87195</v>
      </c>
      <c r="F108" s="6">
        <f>Table2[[#This Row],[Kidhome]]</f>
        <v>0</v>
      </c>
      <c r="G108" s="6">
        <f>Table2[[#This Row],[Teenhome]]</f>
        <v>0</v>
      </c>
      <c r="H108" s="9">
        <f>Table2[[#This Row],[Dt_Customer]]</f>
        <v>41767</v>
      </c>
      <c r="I108" s="6">
        <f>Table2[[#This Row],[Recency]]</f>
        <v>35</v>
      </c>
      <c r="J108" s="8">
        <f>IF(VALUE(YEAR(People!$H108))-People!$B108&gt;=90,44,VALUE(YEAR(People!$H108))-People!$B108)</f>
        <v>55</v>
      </c>
      <c r="K108" s="6" t="str">
        <f>IF(AND(People!$J108&gt;=16,People!$J108&lt;=25),"16-25",IF(AND(People!$J108&gt;=26,People!$J108&lt;=35),"26-35",IF(AND(People!$J108&gt;=36,People!$J108&lt;=45),"36-45",IF(AND(People!$J108&gt;=46,People!$J108&lt;=55),"46-55",IF(AND(People!$J108&gt;=56,People!$J108&lt;=65),"56-65",IF(AND(People!$J108&gt;=66,People!$J108&lt;=75),"66-75","ALL"))))))</f>
        <v>46-55</v>
      </c>
      <c r="L108" t="str">
        <f>Products!H108</f>
        <v>Married</v>
      </c>
      <c r="M108">
        <f>Table2[[#This Row],[Recency]]</f>
        <v>35</v>
      </c>
      <c r="N108">
        <f>Table2[[#This Row],[NumDealsPurchases]]</f>
        <v>1</v>
      </c>
      <c r="O108" s="12" t="str">
        <f>IF(Table2[[#This Row],[Kidhome]]=0,"No","Yes")</f>
        <v>No</v>
      </c>
      <c r="P108" s="12" t="str">
        <f>IF(Table2[[#This Row],[Teenhome]]=0,"No","Yes")</f>
        <v>No</v>
      </c>
    </row>
    <row r="109" spans="1:16" ht="16.5" x14ac:dyDescent="0.3">
      <c r="A109" s="7">
        <f>Table2[[#This Row],[ID]]</f>
        <v>8373</v>
      </c>
      <c r="B109" s="6">
        <f>Table2[[#This Row],[Year_Birth]]</f>
        <v>1979</v>
      </c>
      <c r="C109" s="6" t="str">
        <f>Table2[[#This Row],[Education]]</f>
        <v>Basic</v>
      </c>
      <c r="D109" s="6" t="str">
        <f>Table2[[#This Row],[Marital_Status]]</f>
        <v>Together</v>
      </c>
      <c r="E109" s="6">
        <f>Table2[[#This Row],[Income]]</f>
        <v>24594</v>
      </c>
      <c r="F109" s="6">
        <f>Table2[[#This Row],[Kidhome]]</f>
        <v>1</v>
      </c>
      <c r="G109" s="6">
        <f>Table2[[#This Row],[Teenhome]]</f>
        <v>0</v>
      </c>
      <c r="H109" s="9">
        <f>Table2[[#This Row],[Dt_Customer]]</f>
        <v>41618</v>
      </c>
      <c r="I109" s="6">
        <f>Table2[[#This Row],[Recency]]</f>
        <v>94</v>
      </c>
      <c r="J109" s="14">
        <f>IF(VALUE(YEAR(People!$H109))-People!$B109&gt;=90,44,VALUE(YEAR(People!$H109))-People!$B109)</f>
        <v>34</v>
      </c>
      <c r="K109" s="6" t="str">
        <f>IF(AND(People!$J109&gt;=16,People!$J109&lt;=25),"16-25",IF(AND(People!$J109&gt;=26,People!$J109&lt;=35),"26-35",IF(AND(People!$J109&gt;=36,People!$J109&lt;=45),"36-45",IF(AND(People!$J109&gt;=46,People!$J109&lt;=55),"46-55",IF(AND(People!$J109&gt;=56,People!$J109&lt;=65),"56-65",IF(AND(People!$J109&gt;=66,People!$J109&lt;=75),"66-75","ALL"))))))</f>
        <v>26-35</v>
      </c>
      <c r="L109" t="str">
        <f>Products!H109</f>
        <v>Married</v>
      </c>
      <c r="M109">
        <f>Table2[[#This Row],[Recency]]</f>
        <v>94</v>
      </c>
      <c r="N109">
        <f>Table2[[#This Row],[NumDealsPurchases]]</f>
        <v>1</v>
      </c>
      <c r="O109" s="12" t="str">
        <f>IF(Table2[[#This Row],[Kidhome]]=0,"No","Yes")</f>
        <v>Yes</v>
      </c>
      <c r="P109" s="12" t="str">
        <f>IF(Table2[[#This Row],[Teenhome]]=0,"No","Yes")</f>
        <v>No</v>
      </c>
    </row>
    <row r="110" spans="1:16" ht="16.5" x14ac:dyDescent="0.3">
      <c r="A110" s="5">
        <f>Table2[[#This Row],[ID]]</f>
        <v>7533</v>
      </c>
      <c r="B110" s="6">
        <f>Table2[[#This Row],[Year_Birth]]</f>
        <v>1964</v>
      </c>
      <c r="C110" s="6" t="str">
        <f>Table2[[#This Row],[Education]]</f>
        <v>Graduation</v>
      </c>
      <c r="D110" s="6" t="str">
        <f>Table2[[#This Row],[Marital_Status]]</f>
        <v>Married</v>
      </c>
      <c r="E110" s="6">
        <f>Table2[[#This Row],[Income]]</f>
        <v>49096</v>
      </c>
      <c r="F110" s="6">
        <f>Table2[[#This Row],[Kidhome]]</f>
        <v>1</v>
      </c>
      <c r="G110" s="6">
        <f>Table2[[#This Row],[Teenhome]]</f>
        <v>1</v>
      </c>
      <c r="H110" s="9">
        <f>Table2[[#This Row],[Dt_Customer]]</f>
        <v>41541</v>
      </c>
      <c r="I110" s="6">
        <f>Table2[[#This Row],[Recency]]</f>
        <v>15</v>
      </c>
      <c r="J110" s="8">
        <f>IF(VALUE(YEAR(People!$H110))-People!$B110&gt;=90,44,VALUE(YEAR(People!$H110))-People!$B110)</f>
        <v>49</v>
      </c>
      <c r="K110" s="6" t="str">
        <f>IF(AND(People!$J110&gt;=16,People!$J110&lt;=25),"16-25",IF(AND(People!$J110&gt;=26,People!$J110&lt;=35),"26-35",IF(AND(People!$J110&gt;=36,People!$J110&lt;=45),"36-45",IF(AND(People!$J110&gt;=46,People!$J110&lt;=55),"46-55",IF(AND(People!$J110&gt;=56,People!$J110&lt;=65),"56-65",IF(AND(People!$J110&gt;=66,People!$J110&lt;=75),"66-75","ALL"))))))</f>
        <v>46-55</v>
      </c>
      <c r="L110" t="str">
        <f>Products!H110</f>
        <v>Single</v>
      </c>
      <c r="M110">
        <f>Table2[[#This Row],[Recency]]</f>
        <v>15</v>
      </c>
      <c r="N110">
        <f>Table2[[#This Row],[NumDealsPurchases]]</f>
        <v>4</v>
      </c>
      <c r="O110" s="12" t="str">
        <f>IF(Table2[[#This Row],[Kidhome]]=0,"No","Yes")</f>
        <v>Yes</v>
      </c>
      <c r="P110" s="12" t="str">
        <f>IF(Table2[[#This Row],[Teenhome]]=0,"No","Yes")</f>
        <v>Yes</v>
      </c>
    </row>
    <row r="111" spans="1:16" ht="16.5" x14ac:dyDescent="0.3">
      <c r="A111" s="7">
        <f>Table2[[#This Row],[ID]]</f>
        <v>2683</v>
      </c>
      <c r="B111" s="6">
        <f>Table2[[#This Row],[Year_Birth]]</f>
        <v>1969</v>
      </c>
      <c r="C111" s="6" t="str">
        <f>Table2[[#This Row],[Education]]</f>
        <v>Graduation</v>
      </c>
      <c r="D111" s="6" t="str">
        <f>Table2[[#This Row],[Marital_Status]]</f>
        <v>Married</v>
      </c>
      <c r="E111" s="6">
        <f>Table2[[#This Row],[Income]]</f>
        <v>52413</v>
      </c>
      <c r="F111" s="6">
        <f>Table2[[#This Row],[Kidhome]]</f>
        <v>0</v>
      </c>
      <c r="G111" s="6">
        <f>Table2[[#This Row],[Teenhome]]</f>
        <v>2</v>
      </c>
      <c r="H111" s="9">
        <f>Table2[[#This Row],[Dt_Customer]]</f>
        <v>41307</v>
      </c>
      <c r="I111" s="6">
        <f>Table2[[#This Row],[Recency]]</f>
        <v>56</v>
      </c>
      <c r="J111" s="14">
        <f>IF(VALUE(YEAR(People!$H111))-People!$B111&gt;=90,44,VALUE(YEAR(People!$H111))-People!$B111)</f>
        <v>44</v>
      </c>
      <c r="K111" s="6" t="str">
        <f>IF(AND(People!$J111&gt;=16,People!$J111&lt;=25),"16-25",IF(AND(People!$J111&gt;=26,People!$J111&lt;=35),"26-35",IF(AND(People!$J111&gt;=36,People!$J111&lt;=45),"36-45",IF(AND(People!$J111&gt;=46,People!$J111&lt;=55),"46-55",IF(AND(People!$J111&gt;=56,People!$J111&lt;=65),"56-65",IF(AND(People!$J111&gt;=66,People!$J111&lt;=75),"66-75","ALL"))))))</f>
        <v>36-45</v>
      </c>
      <c r="L111" t="str">
        <f>Products!H111</f>
        <v>Married</v>
      </c>
      <c r="M111">
        <f>Table2[[#This Row],[Recency]]</f>
        <v>56</v>
      </c>
      <c r="N111">
        <f>Table2[[#This Row],[NumDealsPurchases]]</f>
        <v>4</v>
      </c>
      <c r="O111" s="12" t="str">
        <f>IF(Table2[[#This Row],[Kidhome]]=0,"No","Yes")</f>
        <v>No</v>
      </c>
      <c r="P111" s="12" t="str">
        <f>IF(Table2[[#This Row],[Teenhome]]=0,"No","Yes")</f>
        <v>Yes</v>
      </c>
    </row>
    <row r="112" spans="1:16" ht="16.5" x14ac:dyDescent="0.3">
      <c r="A112" s="5">
        <f>Table2[[#This Row],[ID]]</f>
        <v>3629</v>
      </c>
      <c r="B112" s="6">
        <f>Table2[[#This Row],[Year_Birth]]</f>
        <v>1978</v>
      </c>
      <c r="C112" s="6" t="str">
        <f>Table2[[#This Row],[Education]]</f>
        <v>Graduation</v>
      </c>
      <c r="D112" s="6" t="str">
        <f>Table2[[#This Row],[Marital_Status]]</f>
        <v>Single</v>
      </c>
      <c r="E112" s="6">
        <f>Table2[[#This Row],[Income]]</f>
        <v>38557</v>
      </c>
      <c r="F112" s="6">
        <f>Table2[[#This Row],[Kidhome]]</f>
        <v>1</v>
      </c>
      <c r="G112" s="6">
        <f>Table2[[#This Row],[Teenhome]]</f>
        <v>0</v>
      </c>
      <c r="H112" s="9">
        <f>Table2[[#This Row],[Dt_Customer]]</f>
        <v>41262</v>
      </c>
      <c r="I112" s="6">
        <f>Table2[[#This Row],[Recency]]</f>
        <v>17</v>
      </c>
      <c r="J112" s="8">
        <f>IF(VALUE(YEAR(People!$H112))-People!$B112&gt;=90,44,VALUE(YEAR(People!$H112))-People!$B112)</f>
        <v>34</v>
      </c>
      <c r="K112" s="6" t="str">
        <f>IF(AND(People!$J112&gt;=16,People!$J112&lt;=25),"16-25",IF(AND(People!$J112&gt;=26,People!$J112&lt;=35),"26-35",IF(AND(People!$J112&gt;=36,People!$J112&lt;=45),"36-45",IF(AND(People!$J112&gt;=46,People!$J112&lt;=55),"46-55",IF(AND(People!$J112&gt;=56,People!$J112&lt;=65),"56-65",IF(AND(People!$J112&gt;=66,People!$J112&lt;=75),"66-75","ALL"))))))</f>
        <v>26-35</v>
      </c>
      <c r="L112" t="str">
        <f>Products!H112</f>
        <v>Together</v>
      </c>
      <c r="M112">
        <f>Table2[[#This Row],[Recency]]</f>
        <v>17</v>
      </c>
      <c r="N112">
        <f>Table2[[#This Row],[NumDealsPurchases]]</f>
        <v>2</v>
      </c>
      <c r="O112" s="12" t="str">
        <f>IF(Table2[[#This Row],[Kidhome]]=0,"No","Yes")</f>
        <v>Yes</v>
      </c>
      <c r="P112" s="12" t="str">
        <f>IF(Table2[[#This Row],[Teenhome]]=0,"No","Yes")</f>
        <v>No</v>
      </c>
    </row>
    <row r="113" spans="1:16" ht="16.5" x14ac:dyDescent="0.3">
      <c r="A113" s="7">
        <f>Table2[[#This Row],[ID]]</f>
        <v>10991</v>
      </c>
      <c r="B113" s="6">
        <f>Table2[[#This Row],[Year_Birth]]</f>
        <v>1960</v>
      </c>
      <c r="C113" s="6" t="str">
        <f>Table2[[#This Row],[Education]]</f>
        <v>Master</v>
      </c>
      <c r="D113" s="6" t="str">
        <f>Table2[[#This Row],[Marital_Status]]</f>
        <v>Married</v>
      </c>
      <c r="E113" s="6">
        <f>Table2[[#This Row],[Income]]</f>
        <v>89058</v>
      </c>
      <c r="F113" s="6">
        <f>Table2[[#This Row],[Kidhome]]</f>
        <v>0</v>
      </c>
      <c r="G113" s="6">
        <f>Table2[[#This Row],[Teenhome]]</f>
        <v>0</v>
      </c>
      <c r="H113" s="9">
        <f>Table2[[#This Row],[Dt_Customer]]</f>
        <v>41250</v>
      </c>
      <c r="I113" s="6">
        <f>Table2[[#This Row],[Recency]]</f>
        <v>18</v>
      </c>
      <c r="J113" s="14">
        <f>IF(VALUE(YEAR(People!$H113))-People!$B113&gt;=90,44,VALUE(YEAR(People!$H113))-People!$B113)</f>
        <v>52</v>
      </c>
      <c r="K113" s="6" t="str">
        <f>IF(AND(People!$J113&gt;=16,People!$J113&lt;=25),"16-25",IF(AND(People!$J113&gt;=26,People!$J113&lt;=35),"26-35",IF(AND(People!$J113&gt;=36,People!$J113&lt;=45),"36-45",IF(AND(People!$J113&gt;=46,People!$J113&lt;=55),"46-55",IF(AND(People!$J113&gt;=56,People!$J113&lt;=65),"56-65",IF(AND(People!$J113&gt;=66,People!$J113&lt;=75),"66-75","ALL"))))))</f>
        <v>46-55</v>
      </c>
      <c r="L113" t="str">
        <f>Products!H113</f>
        <v>Single</v>
      </c>
      <c r="M113">
        <f>Table2[[#This Row],[Recency]]</f>
        <v>18</v>
      </c>
      <c r="N113">
        <f>Table2[[#This Row],[NumDealsPurchases]]</f>
        <v>1</v>
      </c>
      <c r="O113" s="12" t="str">
        <f>IF(Table2[[#This Row],[Kidhome]]=0,"No","Yes")</f>
        <v>No</v>
      </c>
      <c r="P113" s="12" t="str">
        <f>IF(Table2[[#This Row],[Teenhome]]=0,"No","Yes")</f>
        <v>No</v>
      </c>
    </row>
    <row r="114" spans="1:16" ht="16.5" x14ac:dyDescent="0.3">
      <c r="A114" s="5">
        <f>Table2[[#This Row],[ID]]</f>
        <v>5077</v>
      </c>
      <c r="B114" s="6">
        <f>Table2[[#This Row],[Year_Birth]]</f>
        <v>1979</v>
      </c>
      <c r="C114" s="6" t="str">
        <f>Table2[[#This Row],[Education]]</f>
        <v>Graduation</v>
      </c>
      <c r="D114" s="6" t="str">
        <f>Table2[[#This Row],[Marital_Status]]</f>
        <v>Together</v>
      </c>
      <c r="E114" s="6">
        <f>Table2[[#This Row],[Income]]</f>
        <v>77298</v>
      </c>
      <c r="F114" s="6">
        <f>Table2[[#This Row],[Kidhome]]</f>
        <v>0</v>
      </c>
      <c r="G114" s="6">
        <f>Table2[[#This Row],[Teenhome]]</f>
        <v>1</v>
      </c>
      <c r="H114" s="9">
        <f>Table2[[#This Row],[Dt_Customer]]</f>
        <v>41580</v>
      </c>
      <c r="I114" s="6">
        <f>Table2[[#This Row],[Recency]]</f>
        <v>46</v>
      </c>
      <c r="J114" s="8">
        <f>IF(VALUE(YEAR(People!$H114))-People!$B114&gt;=90,44,VALUE(YEAR(People!$H114))-People!$B114)</f>
        <v>34</v>
      </c>
      <c r="K114" s="6" t="str">
        <f>IF(AND(People!$J114&gt;=16,People!$J114&lt;=25),"16-25",IF(AND(People!$J114&gt;=26,People!$J114&lt;=35),"26-35",IF(AND(People!$J114&gt;=36,People!$J114&lt;=45),"36-45",IF(AND(People!$J114&gt;=46,People!$J114&lt;=55),"46-55",IF(AND(People!$J114&gt;=56,People!$J114&lt;=65),"56-65",IF(AND(People!$J114&gt;=66,People!$J114&lt;=75),"66-75","ALL"))))))</f>
        <v>26-35</v>
      </c>
      <c r="L114" t="str">
        <f>Products!H114</f>
        <v>Together</v>
      </c>
      <c r="M114">
        <f>Table2[[#This Row],[Recency]]</f>
        <v>46</v>
      </c>
      <c r="N114">
        <f>Table2[[#This Row],[NumDealsPurchases]]</f>
        <v>1</v>
      </c>
      <c r="O114" s="12" t="str">
        <f>IF(Table2[[#This Row],[Kidhome]]=0,"No","Yes")</f>
        <v>No</v>
      </c>
      <c r="P114" s="12" t="str">
        <f>IF(Table2[[#This Row],[Teenhome]]=0,"No","Yes")</f>
        <v>Yes</v>
      </c>
    </row>
    <row r="115" spans="1:16" ht="16.5" x14ac:dyDescent="0.3">
      <c r="A115" s="7">
        <f>Table2[[#This Row],[ID]]</f>
        <v>7431</v>
      </c>
      <c r="B115" s="6">
        <f>Table2[[#This Row],[Year_Birth]]</f>
        <v>1991</v>
      </c>
      <c r="C115" s="6" t="str">
        <f>Table2[[#This Row],[Education]]</f>
        <v>PhD</v>
      </c>
      <c r="D115" s="6" t="str">
        <f>Table2[[#This Row],[Marital_Status]]</f>
        <v>Single</v>
      </c>
      <c r="E115" s="6">
        <f>Table2[[#This Row],[Income]]</f>
        <v>68126</v>
      </c>
      <c r="F115" s="6">
        <f>Table2[[#This Row],[Kidhome]]</f>
        <v>0</v>
      </c>
      <c r="G115" s="6">
        <f>Table2[[#This Row],[Teenhome]]</f>
        <v>0</v>
      </c>
      <c r="H115" s="9">
        <f>Table2[[#This Row],[Dt_Customer]]</f>
        <v>41223</v>
      </c>
      <c r="I115" s="6">
        <f>Table2[[#This Row],[Recency]]</f>
        <v>40</v>
      </c>
      <c r="J115" s="14">
        <f>IF(VALUE(YEAR(People!$H115))-People!$B115&gt;=90,44,VALUE(YEAR(People!$H115))-People!$B115)</f>
        <v>21</v>
      </c>
      <c r="K115" s="6" t="str">
        <f>IF(AND(People!$J115&gt;=16,People!$J115&lt;=25),"16-25",IF(AND(People!$J115&gt;=26,People!$J115&lt;=35),"26-35",IF(AND(People!$J115&gt;=36,People!$J115&lt;=45),"36-45",IF(AND(People!$J115&gt;=46,People!$J115&lt;=55),"46-55",IF(AND(People!$J115&gt;=56,People!$J115&lt;=65),"56-65",IF(AND(People!$J115&gt;=66,People!$J115&lt;=75),"66-75","ALL"))))))</f>
        <v>16-25</v>
      </c>
      <c r="L115" t="str">
        <f>Products!H115</f>
        <v>Single</v>
      </c>
      <c r="M115">
        <f>Table2[[#This Row],[Recency]]</f>
        <v>40</v>
      </c>
      <c r="N115">
        <f>Table2[[#This Row],[NumDealsPurchases]]</f>
        <v>1</v>
      </c>
      <c r="O115" s="12" t="str">
        <f>IF(Table2[[#This Row],[Kidhome]]=0,"No","Yes")</f>
        <v>No</v>
      </c>
      <c r="P115" s="12" t="str">
        <f>IF(Table2[[#This Row],[Teenhome]]=0,"No","Yes")</f>
        <v>No</v>
      </c>
    </row>
    <row r="116" spans="1:16" ht="16.5" x14ac:dyDescent="0.3">
      <c r="A116" s="5">
        <f>Table2[[#This Row],[ID]]</f>
        <v>3267</v>
      </c>
      <c r="B116" s="6">
        <f>Table2[[#This Row],[Year_Birth]]</f>
        <v>1963</v>
      </c>
      <c r="C116" s="6" t="str">
        <f>Table2[[#This Row],[Education]]</f>
        <v>Master</v>
      </c>
      <c r="D116" s="6" t="str">
        <f>Table2[[#This Row],[Marital_Status]]</f>
        <v>Together</v>
      </c>
      <c r="E116" s="6">
        <f>Table2[[#This Row],[Income]]</f>
        <v>57288</v>
      </c>
      <c r="F116" s="6">
        <f>Table2[[#This Row],[Kidhome]]</f>
        <v>0</v>
      </c>
      <c r="G116" s="6">
        <f>Table2[[#This Row],[Teenhome]]</f>
        <v>1</v>
      </c>
      <c r="H116" s="9">
        <f>Table2[[#This Row],[Dt_Customer]]</f>
        <v>41815</v>
      </c>
      <c r="I116" s="6">
        <f>Table2[[#This Row],[Recency]]</f>
        <v>27</v>
      </c>
      <c r="J116" s="8">
        <f>IF(VALUE(YEAR(People!$H116))-People!$B116&gt;=90,44,VALUE(YEAR(People!$H116))-People!$B116)</f>
        <v>51</v>
      </c>
      <c r="K116" s="6" t="str">
        <f>IF(AND(People!$J116&gt;=16,People!$J116&lt;=25),"16-25",IF(AND(People!$J116&gt;=26,People!$J116&lt;=35),"26-35",IF(AND(People!$J116&gt;=36,People!$J116&lt;=45),"36-45",IF(AND(People!$J116&gt;=46,People!$J116&lt;=55),"46-55",IF(AND(People!$J116&gt;=56,People!$J116&lt;=65),"56-65",IF(AND(People!$J116&gt;=66,People!$J116&lt;=75),"66-75","ALL"))))))</f>
        <v>46-55</v>
      </c>
      <c r="L116" t="str">
        <f>Products!H116</f>
        <v>Married</v>
      </c>
      <c r="M116">
        <f>Table2[[#This Row],[Recency]]</f>
        <v>27</v>
      </c>
      <c r="N116">
        <f>Table2[[#This Row],[NumDealsPurchases]]</f>
        <v>3</v>
      </c>
      <c r="O116" s="12" t="str">
        <f>IF(Table2[[#This Row],[Kidhome]]=0,"No","Yes")</f>
        <v>No</v>
      </c>
      <c r="P116" s="12" t="str">
        <f>IF(Table2[[#This Row],[Teenhome]]=0,"No","Yes")</f>
        <v>Yes</v>
      </c>
    </row>
    <row r="117" spans="1:16" ht="16.5" x14ac:dyDescent="0.3">
      <c r="A117" s="7">
        <f>Table2[[#This Row],[ID]]</f>
        <v>999</v>
      </c>
      <c r="B117" s="6">
        <f>Table2[[#This Row],[Year_Birth]]</f>
        <v>1991</v>
      </c>
      <c r="C117" s="6" t="str">
        <f>Table2[[#This Row],[Education]]</f>
        <v>Graduation</v>
      </c>
      <c r="D117" s="6" t="str">
        <f>Table2[[#This Row],[Marital_Status]]</f>
        <v>Single</v>
      </c>
      <c r="E117" s="6">
        <f>Table2[[#This Row],[Income]]</f>
        <v>86037</v>
      </c>
      <c r="F117" s="6">
        <f>Table2[[#This Row],[Kidhome]]</f>
        <v>0</v>
      </c>
      <c r="G117" s="6">
        <f>Table2[[#This Row],[Teenhome]]</f>
        <v>0</v>
      </c>
      <c r="H117" s="9">
        <f>Table2[[#This Row],[Dt_Customer]]</f>
        <v>41276</v>
      </c>
      <c r="I117" s="6">
        <f>Table2[[#This Row],[Recency]]</f>
        <v>95</v>
      </c>
      <c r="J117" s="14">
        <f>IF(VALUE(YEAR(People!$H117))-People!$B117&gt;=90,44,VALUE(YEAR(People!$H117))-People!$B117)</f>
        <v>22</v>
      </c>
      <c r="K117" s="6" t="str">
        <f>IF(AND(People!$J117&gt;=16,People!$J117&lt;=25),"16-25",IF(AND(People!$J117&gt;=26,People!$J117&lt;=35),"26-35",IF(AND(People!$J117&gt;=36,People!$J117&lt;=45),"36-45",IF(AND(People!$J117&gt;=46,People!$J117&lt;=55),"46-55",IF(AND(People!$J117&gt;=56,People!$J117&lt;=65),"56-65",IF(AND(People!$J117&gt;=66,People!$J117&lt;=75),"66-75","ALL"))))))</f>
        <v>16-25</v>
      </c>
      <c r="L117" t="str">
        <f>Products!H117</f>
        <v>Single</v>
      </c>
      <c r="M117">
        <f>Table2[[#This Row],[Recency]]</f>
        <v>95</v>
      </c>
      <c r="N117">
        <f>Table2[[#This Row],[NumDealsPurchases]]</f>
        <v>1</v>
      </c>
      <c r="O117" s="12" t="str">
        <f>IF(Table2[[#This Row],[Kidhome]]=0,"No","Yes")</f>
        <v>No</v>
      </c>
      <c r="P117" s="12" t="str">
        <f>IF(Table2[[#This Row],[Teenhome]]=0,"No","Yes")</f>
        <v>No</v>
      </c>
    </row>
    <row r="118" spans="1:16" ht="16.5" x14ac:dyDescent="0.3">
      <c r="A118" s="5">
        <f>Table2[[#This Row],[ID]]</f>
        <v>9215</v>
      </c>
      <c r="B118" s="6">
        <f>Table2[[#This Row],[Year_Birth]]</f>
        <v>1980</v>
      </c>
      <c r="C118" s="6" t="str">
        <f>Table2[[#This Row],[Education]]</f>
        <v>PhD</v>
      </c>
      <c r="D118" s="6" t="str">
        <f>Table2[[#This Row],[Marital_Status]]</f>
        <v>Married</v>
      </c>
      <c r="E118" s="6">
        <f>Table2[[#This Row],[Income]]</f>
        <v>43974</v>
      </c>
      <c r="F118" s="6">
        <f>Table2[[#This Row],[Kidhome]]</f>
        <v>1</v>
      </c>
      <c r="G118" s="6">
        <f>Table2[[#This Row],[Teenhome]]</f>
        <v>0</v>
      </c>
      <c r="H118" s="9">
        <f>Table2[[#This Row],[Dt_Customer]]</f>
        <v>41255</v>
      </c>
      <c r="I118" s="6">
        <f>Table2[[#This Row],[Recency]]</f>
        <v>19</v>
      </c>
      <c r="J118" s="8">
        <f>IF(VALUE(YEAR(People!$H118))-People!$B118&gt;=90,44,VALUE(YEAR(People!$H118))-People!$B118)</f>
        <v>32</v>
      </c>
      <c r="K118" s="6" t="str">
        <f>IF(AND(People!$J118&gt;=16,People!$J118&lt;=25),"16-25",IF(AND(People!$J118&gt;=26,People!$J118&lt;=35),"26-35",IF(AND(People!$J118&gt;=36,People!$J118&lt;=45),"36-45",IF(AND(People!$J118&gt;=46,People!$J118&lt;=55),"46-55",IF(AND(People!$J118&gt;=56,People!$J118&lt;=65),"56-65",IF(AND(People!$J118&gt;=66,People!$J118&lt;=75),"66-75","ALL"))))))</f>
        <v>26-35</v>
      </c>
      <c r="L118" t="str">
        <f>Products!H118</f>
        <v>Married</v>
      </c>
      <c r="M118">
        <f>Table2[[#This Row],[Recency]]</f>
        <v>19</v>
      </c>
      <c r="N118">
        <f>Table2[[#This Row],[NumDealsPurchases]]</f>
        <v>5</v>
      </c>
      <c r="O118" s="12" t="str">
        <f>IF(Table2[[#This Row],[Kidhome]]=0,"No","Yes")</f>
        <v>Yes</v>
      </c>
      <c r="P118" s="12" t="str">
        <f>IF(Table2[[#This Row],[Teenhome]]=0,"No","Yes")</f>
        <v>No</v>
      </c>
    </row>
    <row r="119" spans="1:16" ht="16.5" x14ac:dyDescent="0.3">
      <c r="A119" s="7">
        <f>Table2[[#This Row],[ID]]</f>
        <v>2286</v>
      </c>
      <c r="B119" s="6">
        <f>Table2[[#This Row],[Year_Birth]]</f>
        <v>1962</v>
      </c>
      <c r="C119" s="6" t="str">
        <f>Table2[[#This Row],[Education]]</f>
        <v>Graduation</v>
      </c>
      <c r="D119" s="6" t="str">
        <f>Table2[[#This Row],[Marital_Status]]</f>
        <v>Single</v>
      </c>
      <c r="E119" s="6">
        <f>Table2[[#This Row],[Income]]</f>
        <v>50785</v>
      </c>
      <c r="F119" s="6">
        <f>Table2[[#This Row],[Kidhome]]</f>
        <v>1</v>
      </c>
      <c r="G119" s="6">
        <f>Table2[[#This Row],[Teenhome]]</f>
        <v>1</v>
      </c>
      <c r="H119" s="9">
        <f>Table2[[#This Row],[Dt_Customer]]</f>
        <v>41527</v>
      </c>
      <c r="I119" s="6">
        <f>Table2[[#This Row],[Recency]]</f>
        <v>27</v>
      </c>
      <c r="J119" s="14">
        <f>IF(VALUE(YEAR(People!$H119))-People!$B119&gt;=90,44,VALUE(YEAR(People!$H119))-People!$B119)</f>
        <v>51</v>
      </c>
      <c r="K119" s="6" t="str">
        <f>IF(AND(People!$J119&gt;=16,People!$J119&lt;=25),"16-25",IF(AND(People!$J119&gt;=26,People!$J119&lt;=35),"26-35",IF(AND(People!$J119&gt;=36,People!$J119&lt;=45),"36-45",IF(AND(People!$J119&gt;=46,People!$J119&lt;=55),"46-55",IF(AND(People!$J119&gt;=56,People!$J119&lt;=65),"56-65",IF(AND(People!$J119&gt;=66,People!$J119&lt;=75),"66-75","ALL"))))))</f>
        <v>46-55</v>
      </c>
      <c r="L119" t="str">
        <f>Products!H119</f>
        <v>Married</v>
      </c>
      <c r="M119">
        <f>Table2[[#This Row],[Recency]]</f>
        <v>27</v>
      </c>
      <c r="N119">
        <f>Table2[[#This Row],[NumDealsPurchases]]</f>
        <v>2</v>
      </c>
      <c r="O119" s="12" t="str">
        <f>IF(Table2[[#This Row],[Kidhome]]=0,"No","Yes")</f>
        <v>Yes</v>
      </c>
      <c r="P119" s="12" t="str">
        <f>IF(Table2[[#This Row],[Teenhome]]=0,"No","Yes")</f>
        <v>Yes</v>
      </c>
    </row>
    <row r="120" spans="1:16" ht="16.5" x14ac:dyDescent="0.3">
      <c r="A120" s="5">
        <f>Table2[[#This Row],[ID]]</f>
        <v>1592</v>
      </c>
      <c r="B120" s="6">
        <f>Table2[[#This Row],[Year_Birth]]</f>
        <v>1970</v>
      </c>
      <c r="C120" s="6" t="str">
        <f>Table2[[#This Row],[Education]]</f>
        <v>Graduation</v>
      </c>
      <c r="D120" s="6" t="str">
        <f>Table2[[#This Row],[Marital_Status]]</f>
        <v>Married</v>
      </c>
      <c r="E120" s="6">
        <f>Table2[[#This Row],[Income]]</f>
        <v>90765</v>
      </c>
      <c r="F120" s="6">
        <f>Table2[[#This Row],[Kidhome]]</f>
        <v>0</v>
      </c>
      <c r="G120" s="6">
        <f>Table2[[#This Row],[Teenhome]]</f>
        <v>0</v>
      </c>
      <c r="H120" s="9">
        <f>Table2[[#This Row],[Dt_Customer]]</f>
        <v>41663</v>
      </c>
      <c r="I120" s="6">
        <f>Table2[[#This Row],[Recency]]</f>
        <v>25</v>
      </c>
      <c r="J120" s="8">
        <f>IF(VALUE(YEAR(People!$H120))-People!$B120&gt;=90,44,VALUE(YEAR(People!$H120))-People!$B120)</f>
        <v>44</v>
      </c>
      <c r="K120" s="6" t="str">
        <f>IF(AND(People!$J120&gt;=16,People!$J120&lt;=25),"16-25",IF(AND(People!$J120&gt;=26,People!$J120&lt;=35),"26-35",IF(AND(People!$J120&gt;=36,People!$J120&lt;=45),"36-45",IF(AND(People!$J120&gt;=46,People!$J120&lt;=55),"46-55",IF(AND(People!$J120&gt;=56,People!$J120&lt;=65),"56-65",IF(AND(People!$J120&gt;=66,People!$J120&lt;=75),"66-75","ALL"))))))</f>
        <v>36-45</v>
      </c>
      <c r="L120" t="str">
        <f>Products!H120</f>
        <v>Together</v>
      </c>
      <c r="M120">
        <f>Table2[[#This Row],[Recency]]</f>
        <v>25</v>
      </c>
      <c r="N120">
        <f>Table2[[#This Row],[NumDealsPurchases]]</f>
        <v>0</v>
      </c>
      <c r="O120" s="12" t="str">
        <f>IF(Table2[[#This Row],[Kidhome]]=0,"No","Yes")</f>
        <v>No</v>
      </c>
      <c r="P120" s="12" t="str">
        <f>IF(Table2[[#This Row],[Teenhome]]=0,"No","Yes")</f>
        <v>No</v>
      </c>
    </row>
    <row r="121" spans="1:16" ht="16.5" x14ac:dyDescent="0.3">
      <c r="A121" s="7">
        <f>Table2[[#This Row],[ID]]</f>
        <v>367</v>
      </c>
      <c r="B121" s="6">
        <f>Table2[[#This Row],[Year_Birth]]</f>
        <v>1978</v>
      </c>
      <c r="C121" s="6" t="str">
        <f>Table2[[#This Row],[Education]]</f>
        <v>2n Cycle</v>
      </c>
      <c r="D121" s="6" t="str">
        <f>Table2[[#This Row],[Marital_Status]]</f>
        <v>Married</v>
      </c>
      <c r="E121" s="6">
        <f>Table2[[#This Row],[Income]]</f>
        <v>36550</v>
      </c>
      <c r="F121" s="6">
        <f>Table2[[#This Row],[Kidhome]]</f>
        <v>1</v>
      </c>
      <c r="G121" s="6">
        <f>Table2[[#This Row],[Teenhome]]</f>
        <v>0</v>
      </c>
      <c r="H121" s="9">
        <f>Table2[[#This Row],[Dt_Customer]]</f>
        <v>41324</v>
      </c>
      <c r="I121" s="6">
        <f>Table2[[#This Row],[Recency]]</f>
        <v>74</v>
      </c>
      <c r="J121" s="14">
        <f>IF(VALUE(YEAR(People!$H121))-People!$B121&gt;=90,44,VALUE(YEAR(People!$H121))-People!$B121)</f>
        <v>35</v>
      </c>
      <c r="K121" s="6" t="str">
        <f>IF(AND(People!$J121&gt;=16,People!$J121&lt;=25),"16-25",IF(AND(People!$J121&gt;=26,People!$J121&lt;=35),"26-35",IF(AND(People!$J121&gt;=36,People!$J121&lt;=45),"36-45",IF(AND(People!$J121&gt;=46,People!$J121&lt;=55),"46-55",IF(AND(People!$J121&gt;=56,People!$J121&lt;=65),"56-65",IF(AND(People!$J121&gt;=66,People!$J121&lt;=75),"66-75","ALL"))))))</f>
        <v>26-35</v>
      </c>
      <c r="L121" t="str">
        <f>Products!H121</f>
        <v>Together</v>
      </c>
      <c r="M121">
        <f>Table2[[#This Row],[Recency]]</f>
        <v>74</v>
      </c>
      <c r="N121">
        <f>Table2[[#This Row],[NumDealsPurchases]]</f>
        <v>5</v>
      </c>
      <c r="O121" s="12" t="str">
        <f>IF(Table2[[#This Row],[Kidhome]]=0,"No","Yes")</f>
        <v>Yes</v>
      </c>
      <c r="P121" s="12" t="str">
        <f>IF(Table2[[#This Row],[Teenhome]]=0,"No","Yes")</f>
        <v>No</v>
      </c>
    </row>
    <row r="122" spans="1:16" ht="16.5" x14ac:dyDescent="0.3">
      <c r="A122" s="5">
        <f>Table2[[#This Row],[ID]]</f>
        <v>5234</v>
      </c>
      <c r="B122" s="6">
        <f>Table2[[#This Row],[Year_Birth]]</f>
        <v>1967</v>
      </c>
      <c r="C122" s="6" t="str">
        <f>Table2[[#This Row],[Education]]</f>
        <v>2n Cycle</v>
      </c>
      <c r="D122" s="6" t="str">
        <f>Table2[[#This Row],[Marital_Status]]</f>
        <v>Together</v>
      </c>
      <c r="E122" s="6">
        <f>Table2[[#This Row],[Income]]</f>
        <v>30753</v>
      </c>
      <c r="F122" s="6">
        <f>Table2[[#This Row],[Kidhome]]</f>
        <v>1</v>
      </c>
      <c r="G122" s="6">
        <f>Table2[[#This Row],[Teenhome]]</f>
        <v>1</v>
      </c>
      <c r="H122" s="9">
        <f>Table2[[#This Row],[Dt_Customer]]</f>
        <v>41466</v>
      </c>
      <c r="I122" s="6">
        <f>Table2[[#This Row],[Recency]]</f>
        <v>85</v>
      </c>
      <c r="J122" s="8">
        <f>IF(VALUE(YEAR(People!$H122))-People!$B122&gt;=90,44,VALUE(YEAR(People!$H122))-People!$B122)</f>
        <v>46</v>
      </c>
      <c r="K122" s="6" t="str">
        <f>IF(AND(People!$J122&gt;=16,People!$J122&lt;=25),"16-25",IF(AND(People!$J122&gt;=26,People!$J122&lt;=35),"26-35",IF(AND(People!$J122&gt;=36,People!$J122&lt;=45),"36-45",IF(AND(People!$J122&gt;=46,People!$J122&lt;=55),"46-55",IF(AND(People!$J122&gt;=56,People!$J122&lt;=65),"56-65",IF(AND(People!$J122&gt;=66,People!$J122&lt;=75),"66-75","ALL"))))))</f>
        <v>46-55</v>
      </c>
      <c r="L122" t="str">
        <f>Products!H122</f>
        <v>Together</v>
      </c>
      <c r="M122">
        <f>Table2[[#This Row],[Recency]]</f>
        <v>85</v>
      </c>
      <c r="N122">
        <f>Table2[[#This Row],[NumDealsPurchases]]</f>
        <v>2</v>
      </c>
      <c r="O122" s="12" t="str">
        <f>IF(Table2[[#This Row],[Kidhome]]=0,"No","Yes")</f>
        <v>Yes</v>
      </c>
      <c r="P122" s="12" t="str">
        <f>IF(Table2[[#This Row],[Teenhome]]=0,"No","Yes")</f>
        <v>Yes</v>
      </c>
    </row>
    <row r="123" spans="1:16" ht="16.5" x14ac:dyDescent="0.3">
      <c r="A123" s="7">
        <f>Table2[[#This Row],[ID]]</f>
        <v>9862</v>
      </c>
      <c r="B123" s="6">
        <f>Table2[[#This Row],[Year_Birth]]</f>
        <v>1969</v>
      </c>
      <c r="C123" s="6" t="str">
        <f>Table2[[#This Row],[Education]]</f>
        <v>Graduation</v>
      </c>
      <c r="D123" s="6" t="str">
        <f>Table2[[#This Row],[Marital_Status]]</f>
        <v>Together</v>
      </c>
      <c r="E123" s="6">
        <f>Table2[[#This Row],[Income]]</f>
        <v>21918</v>
      </c>
      <c r="F123" s="6">
        <f>Table2[[#This Row],[Kidhome]]</f>
        <v>1</v>
      </c>
      <c r="G123" s="6">
        <f>Table2[[#This Row],[Teenhome]]</f>
        <v>0</v>
      </c>
      <c r="H123" s="9">
        <f>Table2[[#This Row],[Dt_Customer]]</f>
        <v>41592</v>
      </c>
      <c r="I123" s="6">
        <f>Table2[[#This Row],[Recency]]</f>
        <v>37</v>
      </c>
      <c r="J123" s="14">
        <f>IF(VALUE(YEAR(People!$H123))-People!$B123&gt;=90,44,VALUE(YEAR(People!$H123))-People!$B123)</f>
        <v>44</v>
      </c>
      <c r="K123" s="6" t="str">
        <f>IF(AND(People!$J123&gt;=16,People!$J123&lt;=25),"16-25",IF(AND(People!$J123&gt;=26,People!$J123&lt;=35),"26-35",IF(AND(People!$J123&gt;=36,People!$J123&lt;=45),"36-45",IF(AND(People!$J123&gt;=46,People!$J123&lt;=55),"46-55",IF(AND(People!$J123&gt;=56,People!$J123&lt;=65),"56-65",IF(AND(People!$J123&gt;=66,People!$J123&lt;=75),"66-75","ALL"))))))</f>
        <v>36-45</v>
      </c>
      <c r="L123" t="str">
        <f>Products!H123</f>
        <v>Single</v>
      </c>
      <c r="M123">
        <f>Table2[[#This Row],[Recency]]</f>
        <v>37</v>
      </c>
      <c r="N123">
        <f>Table2[[#This Row],[NumDealsPurchases]]</f>
        <v>2</v>
      </c>
      <c r="O123" s="12" t="str">
        <f>IF(Table2[[#This Row],[Kidhome]]=0,"No","Yes")</f>
        <v>Yes</v>
      </c>
      <c r="P123" s="12" t="str">
        <f>IF(Table2[[#This Row],[Teenhome]]=0,"No","Yes")</f>
        <v>No</v>
      </c>
    </row>
    <row r="124" spans="1:16" ht="16.5" x14ac:dyDescent="0.3">
      <c r="A124" s="5">
        <f>Table2[[#This Row],[ID]]</f>
        <v>9805</v>
      </c>
      <c r="B124" s="6">
        <f>Table2[[#This Row],[Year_Birth]]</f>
        <v>1953</v>
      </c>
      <c r="C124" s="6" t="str">
        <f>Table2[[#This Row],[Education]]</f>
        <v>Master</v>
      </c>
      <c r="D124" s="6" t="str">
        <f>Table2[[#This Row],[Marital_Status]]</f>
        <v>Together</v>
      </c>
      <c r="E124" s="6">
        <f>Table2[[#This Row],[Income]]</f>
        <v>56129</v>
      </c>
      <c r="F124" s="6">
        <f>Table2[[#This Row],[Kidhome]]</f>
        <v>0</v>
      </c>
      <c r="G124" s="6">
        <f>Table2[[#This Row],[Teenhome]]</f>
        <v>1</v>
      </c>
      <c r="H124" s="9">
        <f>Table2[[#This Row],[Dt_Customer]]</f>
        <v>41445</v>
      </c>
      <c r="I124" s="6">
        <f>Table2[[#This Row],[Recency]]</f>
        <v>65</v>
      </c>
      <c r="J124" s="8">
        <f>IF(VALUE(YEAR(People!$H124))-People!$B124&gt;=90,44,VALUE(YEAR(People!$H124))-People!$B124)</f>
        <v>60</v>
      </c>
      <c r="K124" s="6" t="str">
        <f>IF(AND(People!$J124&gt;=16,People!$J124&lt;=25),"16-25",IF(AND(People!$J124&gt;=26,People!$J124&lt;=35),"26-35",IF(AND(People!$J124&gt;=36,People!$J124&lt;=45),"36-45",IF(AND(People!$J124&gt;=46,People!$J124&lt;=55),"46-55",IF(AND(People!$J124&gt;=56,People!$J124&lt;=65),"56-65",IF(AND(People!$J124&gt;=66,People!$J124&lt;=75),"66-75","ALL"))))))</f>
        <v>56-65</v>
      </c>
      <c r="L124" t="str">
        <f>Products!H124</f>
        <v>Married</v>
      </c>
      <c r="M124">
        <f>Table2[[#This Row],[Recency]]</f>
        <v>65</v>
      </c>
      <c r="N124">
        <f>Table2[[#This Row],[NumDealsPurchases]]</f>
        <v>4</v>
      </c>
      <c r="O124" s="12" t="str">
        <f>IF(Table2[[#This Row],[Kidhome]]=0,"No","Yes")</f>
        <v>No</v>
      </c>
      <c r="P124" s="12" t="str">
        <f>IF(Table2[[#This Row],[Teenhome]]=0,"No","Yes")</f>
        <v>Yes</v>
      </c>
    </row>
    <row r="125" spans="1:16" ht="16.5" x14ac:dyDescent="0.3">
      <c r="A125" s="7">
        <f>Table2[[#This Row],[ID]]</f>
        <v>6205</v>
      </c>
      <c r="B125" s="6">
        <f>Table2[[#This Row],[Year_Birth]]</f>
        <v>1967</v>
      </c>
      <c r="C125" s="6" t="str">
        <f>Table2[[#This Row],[Education]]</f>
        <v>Master</v>
      </c>
      <c r="D125" s="6" t="str">
        <f>Table2[[#This Row],[Marital_Status]]</f>
        <v>Single</v>
      </c>
      <c r="E125" s="6">
        <f>Table2[[#This Row],[Income]]</f>
        <v>32557</v>
      </c>
      <c r="F125" s="6">
        <f>Table2[[#This Row],[Kidhome]]</f>
        <v>1</v>
      </c>
      <c r="G125" s="6">
        <f>Table2[[#This Row],[Teenhome]]</f>
        <v>0</v>
      </c>
      <c r="H125" s="9">
        <f>Table2[[#This Row],[Dt_Customer]]</f>
        <v>41694</v>
      </c>
      <c r="I125" s="6">
        <f>Table2[[#This Row],[Recency]]</f>
        <v>13</v>
      </c>
      <c r="J125" s="14">
        <f>IF(VALUE(YEAR(People!$H125))-People!$B125&gt;=90,44,VALUE(YEAR(People!$H125))-People!$B125)</f>
        <v>47</v>
      </c>
      <c r="K125" s="6" t="str">
        <f>IF(AND(People!$J125&gt;=16,People!$J125&lt;=25),"16-25",IF(AND(People!$J125&gt;=26,People!$J125&lt;=35),"26-35",IF(AND(People!$J125&gt;=36,People!$J125&lt;=45),"36-45",IF(AND(People!$J125&gt;=46,People!$J125&lt;=55),"46-55",IF(AND(People!$J125&gt;=56,People!$J125&lt;=65),"56-65",IF(AND(People!$J125&gt;=66,People!$J125&lt;=75),"66-75","ALL"))))))</f>
        <v>46-55</v>
      </c>
      <c r="L125" t="str">
        <f>Products!H125</f>
        <v>Divorced</v>
      </c>
      <c r="M125">
        <f>Table2[[#This Row],[Recency]]</f>
        <v>13</v>
      </c>
      <c r="N125">
        <f>Table2[[#This Row],[NumDealsPurchases]]</f>
        <v>3</v>
      </c>
      <c r="O125" s="12" t="str">
        <f>IF(Table2[[#This Row],[Kidhome]]=0,"No","Yes")</f>
        <v>Yes</v>
      </c>
      <c r="P125" s="12" t="str">
        <f>IF(Table2[[#This Row],[Teenhome]]=0,"No","Yes")</f>
        <v>No</v>
      </c>
    </row>
    <row r="126" spans="1:16" ht="16.5" x14ac:dyDescent="0.3">
      <c r="A126" s="5">
        <f>Table2[[#This Row],[ID]]</f>
        <v>8442</v>
      </c>
      <c r="B126" s="6">
        <f>Table2[[#This Row],[Year_Birth]]</f>
        <v>1985</v>
      </c>
      <c r="C126" s="6" t="str">
        <f>Table2[[#This Row],[Education]]</f>
        <v>Master</v>
      </c>
      <c r="D126" s="6" t="str">
        <f>Table2[[#This Row],[Marital_Status]]</f>
        <v>Married</v>
      </c>
      <c r="E126" s="6">
        <f>Table2[[#This Row],[Income]]</f>
        <v>19510</v>
      </c>
      <c r="F126" s="6">
        <f>Table2[[#This Row],[Kidhome]]</f>
        <v>2</v>
      </c>
      <c r="G126" s="6">
        <f>Table2[[#This Row],[Teenhome]]</f>
        <v>0</v>
      </c>
      <c r="H126" s="9">
        <f>Table2[[#This Row],[Dt_Customer]]</f>
        <v>41521</v>
      </c>
      <c r="I126" s="6">
        <f>Table2[[#This Row],[Recency]]</f>
        <v>63</v>
      </c>
      <c r="J126" s="8">
        <f>IF(VALUE(YEAR(People!$H126))-People!$B126&gt;=90,44,VALUE(YEAR(People!$H126))-People!$B126)</f>
        <v>28</v>
      </c>
      <c r="K126" s="6" t="str">
        <f>IF(AND(People!$J126&gt;=16,People!$J126&lt;=25),"16-25",IF(AND(People!$J126&gt;=26,People!$J126&lt;=35),"26-35",IF(AND(People!$J126&gt;=36,People!$J126&lt;=45),"36-45",IF(AND(People!$J126&gt;=46,People!$J126&lt;=55),"46-55",IF(AND(People!$J126&gt;=56,People!$J126&lt;=65),"56-65",IF(AND(People!$J126&gt;=66,People!$J126&lt;=75),"66-75","ALL"))))))</f>
        <v>26-35</v>
      </c>
      <c r="L126" t="str">
        <f>Products!H126</f>
        <v>Single</v>
      </c>
      <c r="M126">
        <f>Table2[[#This Row],[Recency]]</f>
        <v>63</v>
      </c>
      <c r="N126">
        <f>Table2[[#This Row],[NumDealsPurchases]]</f>
        <v>2</v>
      </c>
      <c r="O126" s="12" t="str">
        <f>IF(Table2[[#This Row],[Kidhome]]=0,"No","Yes")</f>
        <v>Yes</v>
      </c>
      <c r="P126" s="12" t="str">
        <f>IF(Table2[[#This Row],[Teenhome]]=0,"No","Yes")</f>
        <v>No</v>
      </c>
    </row>
    <row r="127" spans="1:16" ht="16.5" x14ac:dyDescent="0.3">
      <c r="A127" s="7">
        <f>Table2[[#This Row],[ID]]</f>
        <v>7386</v>
      </c>
      <c r="B127" s="6">
        <f>Table2[[#This Row],[Year_Birth]]</f>
        <v>1976</v>
      </c>
      <c r="C127" s="6" t="str">
        <f>Table2[[#This Row],[Education]]</f>
        <v>Graduation</v>
      </c>
      <c r="D127" s="6" t="str">
        <f>Table2[[#This Row],[Marital_Status]]</f>
        <v>Divorced</v>
      </c>
      <c r="E127" s="6">
        <f>Table2[[#This Row],[Income]]</f>
        <v>30992</v>
      </c>
      <c r="F127" s="6">
        <f>Table2[[#This Row],[Kidhome]]</f>
        <v>1</v>
      </c>
      <c r="G127" s="6">
        <f>Table2[[#This Row],[Teenhome]]</f>
        <v>0</v>
      </c>
      <c r="H127" s="9">
        <f>Table2[[#This Row],[Dt_Customer]]</f>
        <v>41386</v>
      </c>
      <c r="I127" s="6">
        <f>Table2[[#This Row],[Recency]]</f>
        <v>83</v>
      </c>
      <c r="J127" s="14">
        <f>IF(VALUE(YEAR(People!$H127))-People!$B127&gt;=90,44,VALUE(YEAR(People!$H127))-People!$B127)</f>
        <v>37</v>
      </c>
      <c r="K127" s="6" t="str">
        <f>IF(AND(People!$J127&gt;=16,People!$J127&lt;=25),"16-25",IF(AND(People!$J127&gt;=26,People!$J127&lt;=35),"26-35",IF(AND(People!$J127&gt;=36,People!$J127&lt;=45),"36-45",IF(AND(People!$J127&gt;=46,People!$J127&lt;=55),"46-55",IF(AND(People!$J127&gt;=56,People!$J127&lt;=65),"56-65",IF(AND(People!$J127&gt;=66,People!$J127&lt;=75),"66-75","ALL"))))))</f>
        <v>36-45</v>
      </c>
      <c r="L127" t="str">
        <f>Products!H127</f>
        <v>Together</v>
      </c>
      <c r="M127">
        <f>Table2[[#This Row],[Recency]]</f>
        <v>83</v>
      </c>
      <c r="N127">
        <f>Table2[[#This Row],[NumDealsPurchases]]</f>
        <v>1</v>
      </c>
      <c r="O127" s="12" t="str">
        <f>IF(Table2[[#This Row],[Kidhome]]=0,"No","Yes")</f>
        <v>Yes</v>
      </c>
      <c r="P127" s="12" t="str">
        <f>IF(Table2[[#This Row],[Teenhome]]=0,"No","Yes")</f>
        <v>No</v>
      </c>
    </row>
    <row r="128" spans="1:16" ht="16.5" x14ac:dyDescent="0.3">
      <c r="A128" s="5">
        <f>Table2[[#This Row],[ID]]</f>
        <v>7215</v>
      </c>
      <c r="B128" s="6">
        <f>Table2[[#This Row],[Year_Birth]]</f>
        <v>1983</v>
      </c>
      <c r="C128" s="6" t="str">
        <f>Table2[[#This Row],[Education]]</f>
        <v>Graduation</v>
      </c>
      <c r="D128" s="6" t="str">
        <f>Table2[[#This Row],[Marital_Status]]</f>
        <v>Single</v>
      </c>
      <c r="E128" s="6">
        <f>Table2[[#This Row],[Income]]</f>
        <v>101970</v>
      </c>
      <c r="F128" s="6">
        <f>Table2[[#This Row],[Kidhome]]</f>
        <v>0</v>
      </c>
      <c r="G128" s="6">
        <f>Table2[[#This Row],[Teenhome]]</f>
        <v>0</v>
      </c>
      <c r="H128" s="9">
        <f>Table2[[#This Row],[Dt_Customer]]</f>
        <v>41345</v>
      </c>
      <c r="I128" s="6">
        <f>Table2[[#This Row],[Recency]]</f>
        <v>69</v>
      </c>
      <c r="J128" s="8">
        <f>IF(VALUE(YEAR(People!$H128))-People!$B128&gt;=90,44,VALUE(YEAR(People!$H128))-People!$B128)</f>
        <v>30</v>
      </c>
      <c r="K128" s="6" t="str">
        <f>IF(AND(People!$J128&gt;=16,People!$J128&lt;=25),"16-25",IF(AND(People!$J128&gt;=26,People!$J128&lt;=35),"26-35",IF(AND(People!$J128&gt;=36,People!$J128&lt;=45),"36-45",IF(AND(People!$J128&gt;=46,People!$J128&lt;=55),"46-55",IF(AND(People!$J128&gt;=56,People!$J128&lt;=65),"56-65",IF(AND(People!$J128&gt;=66,People!$J128&lt;=75),"66-75","ALL"))))))</f>
        <v>26-35</v>
      </c>
      <c r="L128" t="str">
        <f>Products!H128</f>
        <v>Single</v>
      </c>
      <c r="M128">
        <f>Table2[[#This Row],[Recency]]</f>
        <v>69</v>
      </c>
      <c r="N128">
        <f>Table2[[#This Row],[NumDealsPurchases]]</f>
        <v>0</v>
      </c>
      <c r="O128" s="12" t="str">
        <f>IF(Table2[[#This Row],[Kidhome]]=0,"No","Yes")</f>
        <v>No</v>
      </c>
      <c r="P128" s="12" t="str">
        <f>IF(Table2[[#This Row],[Teenhome]]=0,"No","Yes")</f>
        <v>No</v>
      </c>
    </row>
    <row r="129" spans="1:16" ht="16.5" x14ac:dyDescent="0.3">
      <c r="A129" s="7">
        <f>Table2[[#This Row],[ID]]</f>
        <v>1491</v>
      </c>
      <c r="B129" s="6">
        <f>Table2[[#This Row],[Year_Birth]]</f>
        <v>1965</v>
      </c>
      <c r="C129" s="6" t="str">
        <f>Table2[[#This Row],[Education]]</f>
        <v>2n Cycle</v>
      </c>
      <c r="D129" s="6" t="str">
        <f>Table2[[#This Row],[Marital_Status]]</f>
        <v>Together</v>
      </c>
      <c r="E129" s="6">
        <f>Table2[[#This Row],[Income]]</f>
        <v>71488</v>
      </c>
      <c r="F129" s="6">
        <f>Table2[[#This Row],[Kidhome]]</f>
        <v>0</v>
      </c>
      <c r="G129" s="6">
        <f>Table2[[#This Row],[Teenhome]]</f>
        <v>0</v>
      </c>
      <c r="H129" s="9">
        <f>Table2[[#This Row],[Dt_Customer]]</f>
        <v>41323</v>
      </c>
      <c r="I129" s="6">
        <f>Table2[[#This Row],[Recency]]</f>
        <v>87</v>
      </c>
      <c r="J129" s="14">
        <f>IF(VALUE(YEAR(People!$H129))-People!$B129&gt;=90,44,VALUE(YEAR(People!$H129))-People!$B129)</f>
        <v>48</v>
      </c>
      <c r="K129" s="6" t="str">
        <f>IF(AND(People!$J129&gt;=16,People!$J129&lt;=25),"16-25",IF(AND(People!$J129&gt;=26,People!$J129&lt;=35),"26-35",IF(AND(People!$J129&gt;=36,People!$J129&lt;=45),"36-45",IF(AND(People!$J129&gt;=46,People!$J129&lt;=55),"46-55",IF(AND(People!$J129&gt;=56,People!$J129&lt;=65),"56-65",IF(AND(People!$J129&gt;=66,People!$J129&lt;=75),"66-75","ALL"))))))</f>
        <v>46-55</v>
      </c>
      <c r="L129" t="str">
        <f>Products!H129</f>
        <v>Married</v>
      </c>
      <c r="M129">
        <f>Table2[[#This Row],[Recency]]</f>
        <v>87</v>
      </c>
      <c r="N129">
        <f>Table2[[#This Row],[NumDealsPurchases]]</f>
        <v>2</v>
      </c>
      <c r="O129" s="12" t="str">
        <f>IF(Table2[[#This Row],[Kidhome]]=0,"No","Yes")</f>
        <v>No</v>
      </c>
      <c r="P129" s="12" t="str">
        <f>IF(Table2[[#This Row],[Teenhome]]=0,"No","Yes")</f>
        <v>No</v>
      </c>
    </row>
    <row r="130" spans="1:16" ht="16.5" x14ac:dyDescent="0.3">
      <c r="A130" s="5">
        <f>Table2[[#This Row],[ID]]</f>
        <v>11071</v>
      </c>
      <c r="B130" s="6">
        <f>Table2[[#This Row],[Year_Birth]]</f>
        <v>1984</v>
      </c>
      <c r="C130" s="6" t="str">
        <f>Table2[[#This Row],[Education]]</f>
        <v>Graduation</v>
      </c>
      <c r="D130" s="6" t="str">
        <f>Table2[[#This Row],[Marital_Status]]</f>
        <v>Single</v>
      </c>
      <c r="E130" s="6">
        <f>Table2[[#This Row],[Income]]</f>
        <v>79607</v>
      </c>
      <c r="F130" s="6">
        <f>Table2[[#This Row],[Kidhome]]</f>
        <v>0</v>
      </c>
      <c r="G130" s="6">
        <f>Table2[[#This Row],[Teenhome]]</f>
        <v>0</v>
      </c>
      <c r="H130" s="9">
        <f>Table2[[#This Row],[Dt_Customer]]</f>
        <v>41385</v>
      </c>
      <c r="I130" s="6">
        <f>Table2[[#This Row],[Recency]]</f>
        <v>37</v>
      </c>
      <c r="J130" s="8">
        <f>IF(VALUE(YEAR(People!$H130))-People!$B130&gt;=90,44,VALUE(YEAR(People!$H130))-People!$B130)</f>
        <v>29</v>
      </c>
      <c r="K130" s="6" t="str">
        <f>IF(AND(People!$J130&gt;=16,People!$J130&lt;=25),"16-25",IF(AND(People!$J130&gt;=26,People!$J130&lt;=35),"26-35",IF(AND(People!$J130&gt;=36,People!$J130&lt;=45),"36-45",IF(AND(People!$J130&gt;=46,People!$J130&lt;=55),"46-55",IF(AND(People!$J130&gt;=56,People!$J130&lt;=65),"56-65",IF(AND(People!$J130&gt;=66,People!$J130&lt;=75),"66-75","ALL"))))))</f>
        <v>26-35</v>
      </c>
      <c r="L130" t="str">
        <f>Products!H130</f>
        <v>Married</v>
      </c>
      <c r="M130">
        <f>Table2[[#This Row],[Recency]]</f>
        <v>37</v>
      </c>
      <c r="N130">
        <f>Table2[[#This Row],[NumDealsPurchases]]</f>
        <v>1</v>
      </c>
      <c r="O130" s="12" t="str">
        <f>IF(Table2[[#This Row],[Kidhome]]=0,"No","Yes")</f>
        <v>No</v>
      </c>
      <c r="P130" s="12" t="str">
        <f>IF(Table2[[#This Row],[Teenhome]]=0,"No","Yes")</f>
        <v>No</v>
      </c>
    </row>
    <row r="131" spans="1:16" ht="16.5" x14ac:dyDescent="0.3">
      <c r="A131" s="7">
        <f>Table2[[#This Row],[ID]]</f>
        <v>3381</v>
      </c>
      <c r="B131" s="6">
        <f>Table2[[#This Row],[Year_Birth]]</f>
        <v>1953</v>
      </c>
      <c r="C131" s="6" t="str">
        <f>Table2[[#This Row],[Education]]</f>
        <v>Master</v>
      </c>
      <c r="D131" s="6" t="str">
        <f>Table2[[#This Row],[Marital_Status]]</f>
        <v>Married</v>
      </c>
      <c r="E131" s="6">
        <f>Table2[[#This Row],[Income]]</f>
        <v>54348</v>
      </c>
      <c r="F131" s="6">
        <f>Table2[[#This Row],[Kidhome]]</f>
        <v>1</v>
      </c>
      <c r="G131" s="6">
        <f>Table2[[#This Row],[Teenhome]]</f>
        <v>1</v>
      </c>
      <c r="H131" s="9">
        <f>Table2[[#This Row],[Dt_Customer]]</f>
        <v>41798</v>
      </c>
      <c r="I131" s="6">
        <f>Table2[[#This Row],[Recency]]</f>
        <v>51</v>
      </c>
      <c r="J131" s="14">
        <f>IF(VALUE(YEAR(People!$H131))-People!$B131&gt;=90,44,VALUE(YEAR(People!$H131))-People!$B131)</f>
        <v>61</v>
      </c>
      <c r="K131" s="6" t="str">
        <f>IF(AND(People!$J131&gt;=16,People!$J131&lt;=25),"16-25",IF(AND(People!$J131&gt;=26,People!$J131&lt;=35),"26-35",IF(AND(People!$J131&gt;=36,People!$J131&lt;=45),"36-45",IF(AND(People!$J131&gt;=46,People!$J131&lt;=55),"46-55",IF(AND(People!$J131&gt;=56,People!$J131&lt;=65),"56-65",IF(AND(People!$J131&gt;=66,People!$J131&lt;=75),"66-75","ALL"))))))</f>
        <v>56-65</v>
      </c>
      <c r="L131" t="str">
        <f>Products!H131</f>
        <v>Together</v>
      </c>
      <c r="M131">
        <f>Table2[[#This Row],[Recency]]</f>
        <v>51</v>
      </c>
      <c r="N131">
        <f>Table2[[#This Row],[NumDealsPurchases]]</f>
        <v>2</v>
      </c>
      <c r="O131" s="12" t="str">
        <f>IF(Table2[[#This Row],[Kidhome]]=0,"No","Yes")</f>
        <v>Yes</v>
      </c>
      <c r="P131" s="12" t="str">
        <f>IF(Table2[[#This Row],[Teenhome]]=0,"No","Yes")</f>
        <v>Yes</v>
      </c>
    </row>
    <row r="132" spans="1:16" ht="16.5" x14ac:dyDescent="0.3">
      <c r="A132" s="5">
        <f>Table2[[#This Row],[ID]]</f>
        <v>8268</v>
      </c>
      <c r="B132" s="6">
        <f>Table2[[#This Row],[Year_Birth]]</f>
        <v>1961</v>
      </c>
      <c r="C132" s="6" t="str">
        <f>Table2[[#This Row],[Education]]</f>
        <v>PhD</v>
      </c>
      <c r="D132" s="6" t="str">
        <f>Table2[[#This Row],[Marital_Status]]</f>
        <v>Married</v>
      </c>
      <c r="E132" s="6">
        <f>Table2[[#This Row],[Income]]</f>
        <v>51725</v>
      </c>
      <c r="F132" s="6">
        <f>Table2[[#This Row],[Kidhome]]</f>
        <v>0</v>
      </c>
      <c r="G132" s="6">
        <f>Table2[[#This Row],[Teenhome]]</f>
        <v>1</v>
      </c>
      <c r="H132" s="9">
        <f>Table2[[#This Row],[Dt_Customer]]</f>
        <v>41466</v>
      </c>
      <c r="I132" s="6">
        <f>Table2[[#This Row],[Recency]]</f>
        <v>23</v>
      </c>
      <c r="J132" s="8">
        <f>IF(VALUE(YEAR(People!$H132))-People!$B132&gt;=90,44,VALUE(YEAR(People!$H132))-People!$B132)</f>
        <v>52</v>
      </c>
      <c r="K132" s="6" t="str">
        <f>IF(AND(People!$J132&gt;=16,People!$J132&lt;=25),"16-25",IF(AND(People!$J132&gt;=26,People!$J132&lt;=35),"26-35",IF(AND(People!$J132&gt;=36,People!$J132&lt;=45),"36-45",IF(AND(People!$J132&gt;=46,People!$J132&lt;=55),"46-55",IF(AND(People!$J132&gt;=56,People!$J132&lt;=65),"56-65",IF(AND(People!$J132&gt;=66,People!$J132&lt;=75),"66-75","ALL"))))))</f>
        <v>46-55</v>
      </c>
      <c r="L132" t="str">
        <f>Products!H132</f>
        <v>Married</v>
      </c>
      <c r="M132">
        <f>Table2[[#This Row],[Recency]]</f>
        <v>23</v>
      </c>
      <c r="N132">
        <f>Table2[[#This Row],[NumDealsPurchases]]</f>
        <v>3</v>
      </c>
      <c r="O132" s="12" t="str">
        <f>IF(Table2[[#This Row],[Kidhome]]=0,"No","Yes")</f>
        <v>No</v>
      </c>
      <c r="P132" s="12" t="str">
        <f>IF(Table2[[#This Row],[Teenhome]]=0,"No","Yes")</f>
        <v>Yes</v>
      </c>
    </row>
    <row r="133" spans="1:16" ht="16.5" x14ac:dyDescent="0.3">
      <c r="A133" s="7">
        <f>Table2[[#This Row],[ID]]</f>
        <v>11051</v>
      </c>
      <c r="B133" s="6">
        <f>Table2[[#This Row],[Year_Birth]]</f>
        <v>1956</v>
      </c>
      <c r="C133" s="6" t="str">
        <f>Table2[[#This Row],[Education]]</f>
        <v>PhD</v>
      </c>
      <c r="D133" s="6" t="str">
        <f>Table2[[#This Row],[Marital_Status]]</f>
        <v>Together</v>
      </c>
      <c r="E133" s="6">
        <f>Table2[[#This Row],[Income]]</f>
        <v>77376</v>
      </c>
      <c r="F133" s="6">
        <f>Table2[[#This Row],[Kidhome]]</f>
        <v>1</v>
      </c>
      <c r="G133" s="6">
        <f>Table2[[#This Row],[Teenhome]]</f>
        <v>1</v>
      </c>
      <c r="H133" s="9">
        <f>Table2[[#This Row],[Dt_Customer]]</f>
        <v>41769</v>
      </c>
      <c r="I133" s="6">
        <f>Table2[[#This Row],[Recency]]</f>
        <v>72</v>
      </c>
      <c r="J133" s="14">
        <f>IF(VALUE(YEAR(People!$H133))-People!$B133&gt;=90,44,VALUE(YEAR(People!$H133))-People!$B133)</f>
        <v>58</v>
      </c>
      <c r="K133" s="6" t="str">
        <f>IF(AND(People!$J133&gt;=16,People!$J133&lt;=25),"16-25",IF(AND(People!$J133&gt;=26,People!$J133&lt;=35),"26-35",IF(AND(People!$J133&gt;=36,People!$J133&lt;=45),"36-45",IF(AND(People!$J133&gt;=46,People!$J133&lt;=55),"46-55",IF(AND(People!$J133&gt;=56,People!$J133&lt;=65),"56-65",IF(AND(People!$J133&gt;=66,People!$J133&lt;=75),"66-75","ALL"))))))</f>
        <v>56-65</v>
      </c>
      <c r="L133" t="str">
        <f>Products!H133</f>
        <v>Alone</v>
      </c>
      <c r="M133">
        <f>Table2[[#This Row],[Recency]]</f>
        <v>72</v>
      </c>
      <c r="N133">
        <f>Table2[[#This Row],[NumDealsPurchases]]</f>
        <v>4</v>
      </c>
      <c r="O133" s="12" t="str">
        <f>IF(Table2[[#This Row],[Kidhome]]=0,"No","Yes")</f>
        <v>Yes</v>
      </c>
      <c r="P133" s="12" t="str">
        <f>IF(Table2[[#This Row],[Teenhome]]=0,"No","Yes")</f>
        <v>Yes</v>
      </c>
    </row>
    <row r="134" spans="1:16" ht="16.5" x14ac:dyDescent="0.3">
      <c r="A134" s="5">
        <f>Table2[[#This Row],[ID]]</f>
        <v>8026</v>
      </c>
      <c r="B134" s="6">
        <f>Table2[[#This Row],[Year_Birth]]</f>
        <v>1952</v>
      </c>
      <c r="C134" s="6" t="str">
        <f>Table2[[#This Row],[Education]]</f>
        <v>Graduation</v>
      </c>
      <c r="D134" s="6" t="str">
        <f>Table2[[#This Row],[Marital_Status]]</f>
        <v>Married</v>
      </c>
      <c r="E134" s="6">
        <f>Table2[[#This Row],[Income]]</f>
        <v>62998</v>
      </c>
      <c r="F134" s="6">
        <f>Table2[[#This Row],[Kidhome]]</f>
        <v>0</v>
      </c>
      <c r="G134" s="6">
        <f>Table2[[#This Row],[Teenhome]]</f>
        <v>1</v>
      </c>
      <c r="H134" s="9">
        <f>Table2[[#This Row],[Dt_Customer]]</f>
        <v>41547</v>
      </c>
      <c r="I134" s="6">
        <f>Table2[[#This Row],[Recency]]</f>
        <v>10</v>
      </c>
      <c r="J134" s="8">
        <f>IF(VALUE(YEAR(People!$H134))-People!$B134&gt;=90,44,VALUE(YEAR(People!$H134))-People!$B134)</f>
        <v>61</v>
      </c>
      <c r="K134" s="6" t="str">
        <f>IF(AND(People!$J134&gt;=16,People!$J134&lt;=25),"16-25",IF(AND(People!$J134&gt;=26,People!$J134&lt;=35),"26-35",IF(AND(People!$J134&gt;=36,People!$J134&lt;=45),"36-45",IF(AND(People!$J134&gt;=46,People!$J134&lt;=55),"46-55",IF(AND(People!$J134&gt;=56,People!$J134&lt;=65),"56-65",IF(AND(People!$J134&gt;=66,People!$J134&lt;=75),"66-75","ALL"))))))</f>
        <v>56-65</v>
      </c>
      <c r="L134" t="str">
        <f>Products!H134</f>
        <v>Married</v>
      </c>
      <c r="M134">
        <f>Table2[[#This Row],[Recency]]</f>
        <v>10</v>
      </c>
      <c r="N134">
        <f>Table2[[#This Row],[NumDealsPurchases]]</f>
        <v>5</v>
      </c>
      <c r="O134" s="12" t="str">
        <f>IF(Table2[[#This Row],[Kidhome]]=0,"No","Yes")</f>
        <v>No</v>
      </c>
      <c r="P134" s="12" t="str">
        <f>IF(Table2[[#This Row],[Teenhome]]=0,"No","Yes")</f>
        <v>Yes</v>
      </c>
    </row>
    <row r="135" spans="1:16" ht="16.5" x14ac:dyDescent="0.3">
      <c r="A135" s="7">
        <f>Table2[[#This Row],[ID]]</f>
        <v>433</v>
      </c>
      <c r="B135" s="6">
        <f>Table2[[#This Row],[Year_Birth]]</f>
        <v>1958</v>
      </c>
      <c r="C135" s="6" t="str">
        <f>Table2[[#This Row],[Education]]</f>
        <v>Master</v>
      </c>
      <c r="D135" s="6" t="str">
        <f>Table2[[#This Row],[Marital_Status]]</f>
        <v>Alone</v>
      </c>
      <c r="E135" s="6">
        <f>Table2[[#This Row],[Income]]</f>
        <v>61331</v>
      </c>
      <c r="F135" s="6">
        <f>Table2[[#This Row],[Kidhome]]</f>
        <v>1</v>
      </c>
      <c r="G135" s="6">
        <f>Table2[[#This Row],[Teenhome]]</f>
        <v>1</v>
      </c>
      <c r="H135" s="9">
        <f>Table2[[#This Row],[Dt_Customer]]</f>
        <v>41343</v>
      </c>
      <c r="I135" s="6">
        <f>Table2[[#This Row],[Recency]]</f>
        <v>42</v>
      </c>
      <c r="J135" s="14">
        <f>IF(VALUE(YEAR(People!$H135))-People!$B135&gt;=90,44,VALUE(YEAR(People!$H135))-People!$B135)</f>
        <v>55</v>
      </c>
      <c r="K135" s="6" t="str">
        <f>IF(AND(People!$J135&gt;=16,People!$J135&lt;=25),"16-25",IF(AND(People!$J135&gt;=26,People!$J135&lt;=35),"26-35",IF(AND(People!$J135&gt;=36,People!$J135&lt;=45),"36-45",IF(AND(People!$J135&gt;=46,People!$J135&lt;=55),"46-55",IF(AND(People!$J135&gt;=56,People!$J135&lt;=65),"56-65",IF(AND(People!$J135&gt;=66,People!$J135&lt;=75),"66-75","ALL"))))))</f>
        <v>46-55</v>
      </c>
      <c r="L135" t="str">
        <f>Products!H135</f>
        <v>Married</v>
      </c>
      <c r="M135">
        <f>Table2[[#This Row],[Recency]]</f>
        <v>42</v>
      </c>
      <c r="N135">
        <f>Table2[[#This Row],[NumDealsPurchases]]</f>
        <v>5</v>
      </c>
      <c r="O135" s="12" t="str">
        <f>IF(Table2[[#This Row],[Kidhome]]=0,"No","Yes")</f>
        <v>Yes</v>
      </c>
      <c r="P135" s="12" t="str">
        <f>IF(Table2[[#This Row],[Teenhome]]=0,"No","Yes")</f>
        <v>Yes</v>
      </c>
    </row>
    <row r="136" spans="1:16" ht="16.5" x14ac:dyDescent="0.3">
      <c r="A136" s="5">
        <f>Table2[[#This Row],[ID]]</f>
        <v>9597</v>
      </c>
      <c r="B136" s="6">
        <f>Table2[[#This Row],[Year_Birth]]</f>
        <v>1969</v>
      </c>
      <c r="C136" s="6" t="str">
        <f>Table2[[#This Row],[Education]]</f>
        <v>Graduation</v>
      </c>
      <c r="D136" s="6" t="str">
        <f>Table2[[#This Row],[Marital_Status]]</f>
        <v>Married</v>
      </c>
      <c r="E136" s="6">
        <f>Table2[[#This Row],[Income]]</f>
        <v>73448</v>
      </c>
      <c r="F136" s="6">
        <f>Table2[[#This Row],[Kidhome]]</f>
        <v>0</v>
      </c>
      <c r="G136" s="6">
        <f>Table2[[#This Row],[Teenhome]]</f>
        <v>0</v>
      </c>
      <c r="H136" s="9">
        <f>Table2[[#This Row],[Dt_Customer]]</f>
        <v>41680</v>
      </c>
      <c r="I136" s="6">
        <f>Table2[[#This Row],[Recency]]</f>
        <v>10</v>
      </c>
      <c r="J136" s="8">
        <f>IF(VALUE(YEAR(People!$H136))-People!$B136&gt;=90,44,VALUE(YEAR(People!$H136))-People!$B136)</f>
        <v>45</v>
      </c>
      <c r="K136" s="6" t="str">
        <f>IF(AND(People!$J136&gt;=16,People!$J136&lt;=25),"16-25",IF(AND(People!$J136&gt;=26,People!$J136&lt;=35),"26-35",IF(AND(People!$J136&gt;=36,People!$J136&lt;=45),"36-45",IF(AND(People!$J136&gt;=46,People!$J136&lt;=55),"46-55",IF(AND(People!$J136&gt;=56,People!$J136&lt;=65),"56-65",IF(AND(People!$J136&gt;=66,People!$J136&lt;=75),"66-75","ALL"))))))</f>
        <v>36-45</v>
      </c>
      <c r="L136" t="str">
        <f>Products!H136</f>
        <v>Married</v>
      </c>
      <c r="M136">
        <f>Table2[[#This Row],[Recency]]</f>
        <v>10</v>
      </c>
      <c r="N136">
        <f>Table2[[#This Row],[NumDealsPurchases]]</f>
        <v>1</v>
      </c>
      <c r="O136" s="12" t="str">
        <f>IF(Table2[[#This Row],[Kidhome]]=0,"No","Yes")</f>
        <v>No</v>
      </c>
      <c r="P136" s="12" t="str">
        <f>IF(Table2[[#This Row],[Teenhome]]=0,"No","Yes")</f>
        <v>No</v>
      </c>
    </row>
    <row r="137" spans="1:16" ht="16.5" x14ac:dyDescent="0.3">
      <c r="A137" s="7">
        <f>Table2[[#This Row],[ID]]</f>
        <v>1295</v>
      </c>
      <c r="B137" s="6">
        <f>Table2[[#This Row],[Year_Birth]]</f>
        <v>1963</v>
      </c>
      <c r="C137" s="6" t="str">
        <f>Table2[[#This Row],[Education]]</f>
        <v>Graduation</v>
      </c>
      <c r="D137" s="6" t="str">
        <f>Table2[[#This Row],[Marital_Status]]</f>
        <v>Married</v>
      </c>
      <c r="E137" s="6">
        <f>Table2[[#This Row],[Income]]</f>
        <v>51725</v>
      </c>
      <c r="F137" s="6">
        <f>Table2[[#This Row],[Kidhome]]</f>
        <v>0</v>
      </c>
      <c r="G137" s="6">
        <f>Table2[[#This Row],[Teenhome]]</f>
        <v>1</v>
      </c>
      <c r="H137" s="9">
        <f>Table2[[#This Row],[Dt_Customer]]</f>
        <v>41497</v>
      </c>
      <c r="I137" s="6">
        <f>Table2[[#This Row],[Recency]]</f>
        <v>96</v>
      </c>
      <c r="J137" s="14">
        <f>IF(VALUE(YEAR(People!$H137))-People!$B137&gt;=90,44,VALUE(YEAR(People!$H137))-People!$B137)</f>
        <v>50</v>
      </c>
      <c r="K137" s="6" t="str">
        <f>IF(AND(People!$J137&gt;=16,People!$J137&lt;=25),"16-25",IF(AND(People!$J137&gt;=26,People!$J137&lt;=35),"26-35",IF(AND(People!$J137&gt;=36,People!$J137&lt;=45),"36-45",IF(AND(People!$J137&gt;=46,People!$J137&lt;=55),"46-55",IF(AND(People!$J137&gt;=56,People!$J137&lt;=65),"56-65",IF(AND(People!$J137&gt;=66,People!$J137&lt;=75),"66-75","ALL"))))))</f>
        <v>46-55</v>
      </c>
      <c r="L137" t="str">
        <f>Products!H137</f>
        <v>Together</v>
      </c>
      <c r="M137">
        <f>Table2[[#This Row],[Recency]]</f>
        <v>96</v>
      </c>
      <c r="N137">
        <f>Table2[[#This Row],[NumDealsPurchases]]</f>
        <v>1</v>
      </c>
      <c r="O137" s="12" t="str">
        <f>IF(Table2[[#This Row],[Kidhome]]=0,"No","Yes")</f>
        <v>No</v>
      </c>
      <c r="P137" s="12" t="str">
        <f>IF(Table2[[#This Row],[Teenhome]]=0,"No","Yes")</f>
        <v>Yes</v>
      </c>
    </row>
    <row r="138" spans="1:16" ht="16.5" x14ac:dyDescent="0.3">
      <c r="A138" s="5">
        <f>Table2[[#This Row],[ID]]</f>
        <v>5290</v>
      </c>
      <c r="B138" s="6">
        <f>Table2[[#This Row],[Year_Birth]]</f>
        <v>1964</v>
      </c>
      <c r="C138" s="6" t="str">
        <f>Table2[[#This Row],[Education]]</f>
        <v>PhD</v>
      </c>
      <c r="D138" s="6" t="str">
        <f>Table2[[#This Row],[Marital_Status]]</f>
        <v>Married</v>
      </c>
      <c r="E138" s="6">
        <f>Table2[[#This Row],[Income]]</f>
        <v>41551</v>
      </c>
      <c r="F138" s="6">
        <f>Table2[[#This Row],[Kidhome]]</f>
        <v>1</v>
      </c>
      <c r="G138" s="6">
        <f>Table2[[#This Row],[Teenhome]]</f>
        <v>1</v>
      </c>
      <c r="H138" s="9">
        <f>Table2[[#This Row],[Dt_Customer]]</f>
        <v>41500</v>
      </c>
      <c r="I138" s="6">
        <f>Table2[[#This Row],[Recency]]</f>
        <v>51</v>
      </c>
      <c r="J138" s="8">
        <f>IF(VALUE(YEAR(People!$H138))-People!$B138&gt;=90,44,VALUE(YEAR(People!$H138))-People!$B138)</f>
        <v>49</v>
      </c>
      <c r="K138" s="6" t="str">
        <f>IF(AND(People!$J138&gt;=16,People!$J138&lt;=25),"16-25",IF(AND(People!$J138&gt;=26,People!$J138&lt;=35),"26-35",IF(AND(People!$J138&gt;=36,People!$J138&lt;=45),"36-45",IF(AND(People!$J138&gt;=46,People!$J138&lt;=55),"46-55",IF(AND(People!$J138&gt;=56,People!$J138&lt;=65),"56-65",IF(AND(People!$J138&gt;=66,People!$J138&lt;=75),"66-75","ALL"))))))</f>
        <v>46-55</v>
      </c>
      <c r="L138" t="str">
        <f>Products!H138</f>
        <v>Divorced</v>
      </c>
      <c r="M138">
        <f>Table2[[#This Row],[Recency]]</f>
        <v>51</v>
      </c>
      <c r="N138">
        <f>Table2[[#This Row],[NumDealsPurchases]]</f>
        <v>5</v>
      </c>
      <c r="O138" s="12" t="str">
        <f>IF(Table2[[#This Row],[Kidhome]]=0,"No","Yes")</f>
        <v>Yes</v>
      </c>
      <c r="P138" s="12" t="str">
        <f>IF(Table2[[#This Row],[Teenhome]]=0,"No","Yes")</f>
        <v>Yes</v>
      </c>
    </row>
    <row r="139" spans="1:16" ht="16.5" x14ac:dyDescent="0.3">
      <c r="A139" s="7">
        <f>Table2[[#This Row],[ID]]</f>
        <v>1685</v>
      </c>
      <c r="B139" s="6">
        <f>Table2[[#This Row],[Year_Birth]]</f>
        <v>1967</v>
      </c>
      <c r="C139" s="6" t="str">
        <f>Table2[[#This Row],[Education]]</f>
        <v>PhD</v>
      </c>
      <c r="D139" s="6" t="str">
        <f>Table2[[#This Row],[Marital_Status]]</f>
        <v>Together</v>
      </c>
      <c r="E139" s="6">
        <f>Table2[[#This Row],[Income]]</f>
        <v>62981</v>
      </c>
      <c r="F139" s="6">
        <f>Table2[[#This Row],[Kidhome]]</f>
        <v>0</v>
      </c>
      <c r="G139" s="6">
        <f>Table2[[#This Row],[Teenhome]]</f>
        <v>0</v>
      </c>
      <c r="H139" s="9">
        <f>Table2[[#This Row],[Dt_Customer]]</f>
        <v>41350</v>
      </c>
      <c r="I139" s="6">
        <f>Table2[[#This Row],[Recency]]</f>
        <v>21</v>
      </c>
      <c r="J139" s="14">
        <f>IF(VALUE(YEAR(People!$H139))-People!$B139&gt;=90,44,VALUE(YEAR(People!$H139))-People!$B139)</f>
        <v>46</v>
      </c>
      <c r="K139" s="6" t="str">
        <f>IF(AND(People!$J139&gt;=16,People!$J139&lt;=25),"16-25",IF(AND(People!$J139&gt;=26,People!$J139&lt;=35),"26-35",IF(AND(People!$J139&gt;=36,People!$J139&lt;=45),"36-45",IF(AND(People!$J139&gt;=46,People!$J139&lt;=55),"46-55",IF(AND(People!$J139&gt;=56,People!$J139&lt;=65),"56-65",IF(AND(People!$J139&gt;=66,People!$J139&lt;=75),"66-75","ALL"))))))</f>
        <v>46-55</v>
      </c>
      <c r="L139" t="str">
        <f>Products!H139</f>
        <v>Married</v>
      </c>
      <c r="M139">
        <f>Table2[[#This Row],[Recency]]</f>
        <v>21</v>
      </c>
      <c r="N139">
        <f>Table2[[#This Row],[NumDealsPurchases]]</f>
        <v>1</v>
      </c>
      <c r="O139" s="12" t="str">
        <f>IF(Table2[[#This Row],[Kidhome]]=0,"No","Yes")</f>
        <v>No</v>
      </c>
      <c r="P139" s="12" t="str">
        <f>IF(Table2[[#This Row],[Teenhome]]=0,"No","Yes")</f>
        <v>No</v>
      </c>
    </row>
    <row r="140" spans="1:16" ht="16.5" x14ac:dyDescent="0.3">
      <c r="A140" s="5">
        <f>Table2[[#This Row],[ID]]</f>
        <v>5342</v>
      </c>
      <c r="B140" s="6">
        <f>Table2[[#This Row],[Year_Birth]]</f>
        <v>1976</v>
      </c>
      <c r="C140" s="6" t="str">
        <f>Table2[[#This Row],[Education]]</f>
        <v>Basic</v>
      </c>
      <c r="D140" s="6" t="str">
        <f>Table2[[#This Row],[Marital_Status]]</f>
        <v>Divorced</v>
      </c>
      <c r="E140" s="6">
        <f>Table2[[#This Row],[Income]]</f>
        <v>9548</v>
      </c>
      <c r="F140" s="6">
        <f>Table2[[#This Row],[Kidhome]]</f>
        <v>1</v>
      </c>
      <c r="G140" s="6">
        <f>Table2[[#This Row],[Teenhome]]</f>
        <v>0</v>
      </c>
      <c r="H140" s="9">
        <f>Table2[[#This Row],[Dt_Customer]]</f>
        <v>41129</v>
      </c>
      <c r="I140" s="6">
        <f>Table2[[#This Row],[Recency]]</f>
        <v>31</v>
      </c>
      <c r="J140" s="8">
        <f>IF(VALUE(YEAR(People!$H140))-People!$B140&gt;=90,44,VALUE(YEAR(People!$H140))-People!$B140)</f>
        <v>36</v>
      </c>
      <c r="K140" s="6" t="str">
        <f>IF(AND(People!$J140&gt;=16,People!$J140&lt;=25),"16-25",IF(AND(People!$J140&gt;=26,People!$J140&lt;=35),"26-35",IF(AND(People!$J140&gt;=36,People!$J140&lt;=45),"36-45",IF(AND(People!$J140&gt;=46,People!$J140&lt;=55),"46-55",IF(AND(People!$J140&gt;=56,People!$J140&lt;=65),"56-65",IF(AND(People!$J140&gt;=66,People!$J140&lt;=75),"66-75","ALL"))))))</f>
        <v>36-45</v>
      </c>
      <c r="L140" t="str">
        <f>Products!H140</f>
        <v>Alone</v>
      </c>
      <c r="M140">
        <f>Table2[[#This Row],[Recency]]</f>
        <v>31</v>
      </c>
      <c r="N140">
        <f>Table2[[#This Row],[NumDealsPurchases]]</f>
        <v>2</v>
      </c>
      <c r="O140" s="12" t="str">
        <f>IF(Table2[[#This Row],[Kidhome]]=0,"No","Yes")</f>
        <v>Yes</v>
      </c>
      <c r="P140" s="12" t="str">
        <f>IF(Table2[[#This Row],[Teenhome]]=0,"No","Yes")</f>
        <v>No</v>
      </c>
    </row>
    <row r="141" spans="1:16" ht="16.5" x14ac:dyDescent="0.3">
      <c r="A141" s="7">
        <f>Table2[[#This Row],[ID]]</f>
        <v>9579</v>
      </c>
      <c r="B141" s="6">
        <f>Table2[[#This Row],[Year_Birth]]</f>
        <v>1959</v>
      </c>
      <c r="C141" s="6" t="str">
        <f>Table2[[#This Row],[Education]]</f>
        <v>PhD</v>
      </c>
      <c r="D141" s="6" t="str">
        <f>Table2[[#This Row],[Marital_Status]]</f>
        <v>Married</v>
      </c>
      <c r="E141" s="6">
        <f>Table2[[#This Row],[Income]]</f>
        <v>33762</v>
      </c>
      <c r="F141" s="6">
        <f>Table2[[#This Row],[Kidhome]]</f>
        <v>2</v>
      </c>
      <c r="G141" s="6">
        <f>Table2[[#This Row],[Teenhome]]</f>
        <v>1</v>
      </c>
      <c r="H141" s="9">
        <f>Table2[[#This Row],[Dt_Customer]]</f>
        <v>41462</v>
      </c>
      <c r="I141" s="6">
        <f>Table2[[#This Row],[Recency]]</f>
        <v>61</v>
      </c>
      <c r="J141" s="14">
        <f>IF(VALUE(YEAR(People!$H141))-People!$B141&gt;=90,44,VALUE(YEAR(People!$H141))-People!$B141)</f>
        <v>54</v>
      </c>
      <c r="K141" s="6" t="str">
        <f>IF(AND(People!$J141&gt;=16,People!$J141&lt;=25),"16-25",IF(AND(People!$J141&gt;=26,People!$J141&lt;=35),"26-35",IF(AND(People!$J141&gt;=36,People!$J141&lt;=45),"36-45",IF(AND(People!$J141&gt;=46,People!$J141&lt;=55),"46-55",IF(AND(People!$J141&gt;=56,People!$J141&lt;=65),"56-65",IF(AND(People!$J141&gt;=66,People!$J141&lt;=75),"66-75","ALL"))))))</f>
        <v>46-55</v>
      </c>
      <c r="L141" t="str">
        <f>Products!H141</f>
        <v>Divorced</v>
      </c>
      <c r="M141">
        <f>Table2[[#This Row],[Recency]]</f>
        <v>61</v>
      </c>
      <c r="N141">
        <f>Table2[[#This Row],[NumDealsPurchases]]</f>
        <v>3</v>
      </c>
      <c r="O141" s="12" t="str">
        <f>IF(Table2[[#This Row],[Kidhome]]=0,"No","Yes")</f>
        <v>Yes</v>
      </c>
      <c r="P141" s="12" t="str">
        <f>IF(Table2[[#This Row],[Teenhome]]=0,"No","Yes")</f>
        <v>Yes</v>
      </c>
    </row>
    <row r="142" spans="1:16" ht="16.5" x14ac:dyDescent="0.3">
      <c r="A142" s="5">
        <f>Table2[[#This Row],[ID]]</f>
        <v>7660</v>
      </c>
      <c r="B142" s="6">
        <f>Table2[[#This Row],[Year_Birth]]</f>
        <v>1973</v>
      </c>
      <c r="C142" s="6" t="str">
        <f>Table2[[#This Row],[Education]]</f>
        <v>PhD</v>
      </c>
      <c r="D142" s="6" t="str">
        <f>Table2[[#This Row],[Marital_Status]]</f>
        <v>Alone</v>
      </c>
      <c r="E142" s="6">
        <f>Table2[[#This Row],[Income]]</f>
        <v>35860</v>
      </c>
      <c r="F142" s="6">
        <f>Table2[[#This Row],[Kidhome]]</f>
        <v>1</v>
      </c>
      <c r="G142" s="6">
        <f>Table2[[#This Row],[Teenhome]]</f>
        <v>1</v>
      </c>
      <c r="H142" s="9">
        <f>Table2[[#This Row],[Dt_Customer]]</f>
        <v>41778</v>
      </c>
      <c r="I142" s="6">
        <f>Table2[[#This Row],[Recency]]</f>
        <v>37</v>
      </c>
      <c r="J142" s="8">
        <f>IF(VALUE(YEAR(People!$H142))-People!$B142&gt;=90,44,VALUE(YEAR(People!$H142))-People!$B142)</f>
        <v>41</v>
      </c>
      <c r="K142" s="6" t="str">
        <f>IF(AND(People!$J142&gt;=16,People!$J142&lt;=25),"16-25",IF(AND(People!$J142&gt;=26,People!$J142&lt;=35),"26-35",IF(AND(People!$J142&gt;=36,People!$J142&lt;=45),"36-45",IF(AND(People!$J142&gt;=46,People!$J142&lt;=55),"46-55",IF(AND(People!$J142&gt;=56,People!$J142&lt;=65),"56-65",IF(AND(People!$J142&gt;=66,People!$J142&lt;=75),"66-75","ALL"))))))</f>
        <v>36-45</v>
      </c>
      <c r="L142" t="str">
        <f>Products!H142</f>
        <v>Single</v>
      </c>
      <c r="M142">
        <f>Table2[[#This Row],[Recency]]</f>
        <v>37</v>
      </c>
      <c r="N142">
        <f>Table2[[#This Row],[NumDealsPurchases]]</f>
        <v>2</v>
      </c>
      <c r="O142" s="12" t="str">
        <f>IF(Table2[[#This Row],[Kidhome]]=0,"No","Yes")</f>
        <v>Yes</v>
      </c>
      <c r="P142" s="12" t="str">
        <f>IF(Table2[[#This Row],[Teenhome]]=0,"No","Yes")</f>
        <v>Yes</v>
      </c>
    </row>
    <row r="143" spans="1:16" ht="16.5" x14ac:dyDescent="0.3">
      <c r="A143" s="7">
        <f>Table2[[#This Row],[ID]]</f>
        <v>1461</v>
      </c>
      <c r="B143" s="6">
        <f>Table2[[#This Row],[Year_Birth]]</f>
        <v>1965</v>
      </c>
      <c r="C143" s="6" t="str">
        <f>Table2[[#This Row],[Education]]</f>
        <v>PhD</v>
      </c>
      <c r="D143" s="6" t="str">
        <f>Table2[[#This Row],[Marital_Status]]</f>
        <v>Divorced</v>
      </c>
      <c r="E143" s="6">
        <f>Table2[[#This Row],[Income]]</f>
        <v>36921</v>
      </c>
      <c r="F143" s="6">
        <f>Table2[[#This Row],[Kidhome]]</f>
        <v>1</v>
      </c>
      <c r="G143" s="6">
        <f>Table2[[#This Row],[Teenhome]]</f>
        <v>1</v>
      </c>
      <c r="H143" s="9">
        <f>Table2[[#This Row],[Dt_Customer]]</f>
        <v>41483</v>
      </c>
      <c r="I143" s="6">
        <f>Table2[[#This Row],[Recency]]</f>
        <v>74</v>
      </c>
      <c r="J143" s="14">
        <f>IF(VALUE(YEAR(People!$H143))-People!$B143&gt;=90,44,VALUE(YEAR(People!$H143))-People!$B143)</f>
        <v>48</v>
      </c>
      <c r="K143" s="6" t="str">
        <f>IF(AND(People!$J143&gt;=16,People!$J143&lt;=25),"16-25",IF(AND(People!$J143&gt;=26,People!$J143&lt;=35),"26-35",IF(AND(People!$J143&gt;=36,People!$J143&lt;=45),"36-45",IF(AND(People!$J143&gt;=46,People!$J143&lt;=55),"46-55",IF(AND(People!$J143&gt;=56,People!$J143&lt;=65),"56-65",IF(AND(People!$J143&gt;=66,People!$J143&lt;=75),"66-75","ALL"))))))</f>
        <v>46-55</v>
      </c>
      <c r="L143" t="str">
        <f>Products!H143</f>
        <v>Together</v>
      </c>
      <c r="M143">
        <f>Table2[[#This Row],[Recency]]</f>
        <v>74</v>
      </c>
      <c r="N143">
        <f>Table2[[#This Row],[NumDealsPurchases]]</f>
        <v>2</v>
      </c>
      <c r="O143" s="12" t="str">
        <f>IF(Table2[[#This Row],[Kidhome]]=0,"No","Yes")</f>
        <v>Yes</v>
      </c>
      <c r="P143" s="12" t="str">
        <f>IF(Table2[[#This Row],[Teenhome]]=0,"No","Yes")</f>
        <v>Yes</v>
      </c>
    </row>
    <row r="144" spans="1:16" ht="16.5" x14ac:dyDescent="0.3">
      <c r="A144" s="5">
        <f>Table2[[#This Row],[ID]]</f>
        <v>821</v>
      </c>
      <c r="B144" s="6">
        <f>Table2[[#This Row],[Year_Birth]]</f>
        <v>1992</v>
      </c>
      <c r="C144" s="6" t="str">
        <f>Table2[[#This Row],[Education]]</f>
        <v>Master</v>
      </c>
      <c r="D144" s="6" t="str">
        <f>Table2[[#This Row],[Marital_Status]]</f>
        <v>Single</v>
      </c>
      <c r="E144" s="6">
        <f>Table2[[#This Row],[Income]]</f>
        <v>92859</v>
      </c>
      <c r="F144" s="6">
        <f>Table2[[#This Row],[Kidhome]]</f>
        <v>0</v>
      </c>
      <c r="G144" s="6">
        <f>Table2[[#This Row],[Teenhome]]</f>
        <v>0</v>
      </c>
      <c r="H144" s="9">
        <f>Table2[[#This Row],[Dt_Customer]]</f>
        <v>41201</v>
      </c>
      <c r="I144" s="6">
        <f>Table2[[#This Row],[Recency]]</f>
        <v>46</v>
      </c>
      <c r="J144" s="8">
        <f>IF(VALUE(YEAR(People!$H144))-People!$B144&gt;=90,44,VALUE(YEAR(People!$H144))-People!$B144)</f>
        <v>20</v>
      </c>
      <c r="K144" s="6" t="str">
        <f>IF(AND(People!$J144&gt;=16,People!$J144&lt;=25),"16-25",IF(AND(People!$J144&gt;=26,People!$J144&lt;=35),"26-35",IF(AND(People!$J144&gt;=36,People!$J144&lt;=45),"36-45",IF(AND(People!$J144&gt;=46,People!$J144&lt;=55),"46-55",IF(AND(People!$J144&gt;=56,People!$J144&lt;=65),"56-65",IF(AND(People!$J144&gt;=66,People!$J144&lt;=75),"66-75","ALL"))))))</f>
        <v>16-25</v>
      </c>
      <c r="L144" t="str">
        <f>Products!H144</f>
        <v>Married</v>
      </c>
      <c r="M144">
        <f>Table2[[#This Row],[Recency]]</f>
        <v>46</v>
      </c>
      <c r="N144">
        <f>Table2[[#This Row],[NumDealsPurchases]]</f>
        <v>1</v>
      </c>
      <c r="O144" s="12" t="str">
        <f>IF(Table2[[#This Row],[Kidhome]]=0,"No","Yes")</f>
        <v>No</v>
      </c>
      <c r="P144" s="12" t="str">
        <f>IF(Table2[[#This Row],[Teenhome]]=0,"No","Yes")</f>
        <v>No</v>
      </c>
    </row>
    <row r="145" spans="1:16" ht="16.5" x14ac:dyDescent="0.3">
      <c r="A145" s="7">
        <f>Table2[[#This Row],[ID]]</f>
        <v>11084</v>
      </c>
      <c r="B145" s="6">
        <f>Table2[[#This Row],[Year_Birth]]</f>
        <v>1976</v>
      </c>
      <c r="C145" s="6" t="str">
        <f>Table2[[#This Row],[Education]]</f>
        <v>Master</v>
      </c>
      <c r="D145" s="6" t="str">
        <f>Table2[[#This Row],[Marital_Status]]</f>
        <v>Together</v>
      </c>
      <c r="E145" s="6">
        <f>Table2[[#This Row],[Income]]</f>
        <v>65104</v>
      </c>
      <c r="F145" s="6">
        <f>Table2[[#This Row],[Kidhome]]</f>
        <v>0</v>
      </c>
      <c r="G145" s="6">
        <f>Table2[[#This Row],[Teenhome]]</f>
        <v>1</v>
      </c>
      <c r="H145" s="9">
        <f>Table2[[#This Row],[Dt_Customer]]</f>
        <v>41592</v>
      </c>
      <c r="I145" s="6">
        <f>Table2[[#This Row],[Recency]]</f>
        <v>4</v>
      </c>
      <c r="J145" s="14">
        <f>IF(VALUE(YEAR(People!$H145))-People!$B145&gt;=90,44,VALUE(YEAR(People!$H145))-People!$B145)</f>
        <v>37</v>
      </c>
      <c r="K145" s="6" t="str">
        <f>IF(AND(People!$J145&gt;=16,People!$J145&lt;=25),"16-25",IF(AND(People!$J145&gt;=26,People!$J145&lt;=35),"26-35",IF(AND(People!$J145&gt;=36,People!$J145&lt;=45),"36-45",IF(AND(People!$J145&gt;=46,People!$J145&lt;=55),"46-55",IF(AND(People!$J145&gt;=56,People!$J145&lt;=65),"56-65",IF(AND(People!$J145&gt;=66,People!$J145&lt;=75),"66-75","ALL"))))))</f>
        <v>36-45</v>
      </c>
      <c r="L145" t="str">
        <f>Products!H145</f>
        <v>Single</v>
      </c>
      <c r="M145">
        <f>Table2[[#This Row],[Recency]]</f>
        <v>4</v>
      </c>
      <c r="N145">
        <f>Table2[[#This Row],[NumDealsPurchases]]</f>
        <v>2</v>
      </c>
      <c r="O145" s="12" t="str">
        <f>IF(Table2[[#This Row],[Kidhome]]=0,"No","Yes")</f>
        <v>No</v>
      </c>
      <c r="P145" s="12" t="str">
        <f>IF(Table2[[#This Row],[Teenhome]]=0,"No","Yes")</f>
        <v>Yes</v>
      </c>
    </row>
    <row r="146" spans="1:16" ht="16.5" x14ac:dyDescent="0.3">
      <c r="A146" s="5">
        <f>Table2[[#This Row],[ID]]</f>
        <v>8690</v>
      </c>
      <c r="B146" s="6">
        <f>Table2[[#This Row],[Year_Birth]]</f>
        <v>1962</v>
      </c>
      <c r="C146" s="6" t="str">
        <f>Table2[[#This Row],[Education]]</f>
        <v>Graduation</v>
      </c>
      <c r="D146" s="6" t="str">
        <f>Table2[[#This Row],[Marital_Status]]</f>
        <v>Married</v>
      </c>
      <c r="E146" s="6">
        <f>Table2[[#This Row],[Income]]</f>
        <v>86111</v>
      </c>
      <c r="F146" s="6">
        <f>Table2[[#This Row],[Kidhome]]</f>
        <v>0</v>
      </c>
      <c r="G146" s="6">
        <f>Table2[[#This Row],[Teenhome]]</f>
        <v>0</v>
      </c>
      <c r="H146" s="9">
        <f>Table2[[#This Row],[Dt_Customer]]</f>
        <v>41383</v>
      </c>
      <c r="I146" s="6">
        <f>Table2[[#This Row],[Recency]]</f>
        <v>73</v>
      </c>
      <c r="J146" s="8">
        <f>IF(VALUE(YEAR(People!$H146))-People!$B146&gt;=90,44,VALUE(YEAR(People!$H146))-People!$B146)</f>
        <v>51</v>
      </c>
      <c r="K146" s="6" t="str">
        <f>IF(AND(People!$J146&gt;=16,People!$J146&lt;=25),"16-25",IF(AND(People!$J146&gt;=26,People!$J146&lt;=35),"26-35",IF(AND(People!$J146&gt;=36,People!$J146&lt;=45),"36-45",IF(AND(People!$J146&gt;=46,People!$J146&lt;=55),"46-55",IF(AND(People!$J146&gt;=56,People!$J146&lt;=65),"56-65",IF(AND(People!$J146&gt;=66,People!$J146&lt;=75),"66-75","ALL"))))))</f>
        <v>46-55</v>
      </c>
      <c r="L146" t="str">
        <f>Products!H146</f>
        <v>Together</v>
      </c>
      <c r="M146">
        <f>Table2[[#This Row],[Recency]]</f>
        <v>73</v>
      </c>
      <c r="N146">
        <f>Table2[[#This Row],[NumDealsPurchases]]</f>
        <v>1</v>
      </c>
      <c r="O146" s="12" t="str">
        <f>IF(Table2[[#This Row],[Kidhome]]=0,"No","Yes")</f>
        <v>No</v>
      </c>
      <c r="P146" s="12" t="str">
        <f>IF(Table2[[#This Row],[Teenhome]]=0,"No","Yes")</f>
        <v>No</v>
      </c>
    </row>
    <row r="147" spans="1:16" ht="16.5" x14ac:dyDescent="0.3">
      <c r="A147" s="7">
        <f>Table2[[#This Row],[ID]]</f>
        <v>2937</v>
      </c>
      <c r="B147" s="6">
        <f>Table2[[#This Row],[Year_Birth]]</f>
        <v>1974</v>
      </c>
      <c r="C147" s="6" t="str">
        <f>Table2[[#This Row],[Education]]</f>
        <v>PhD</v>
      </c>
      <c r="D147" s="6" t="str">
        <f>Table2[[#This Row],[Marital_Status]]</f>
        <v>Single</v>
      </c>
      <c r="E147" s="6">
        <f>Table2[[#This Row],[Income]]</f>
        <v>68352</v>
      </c>
      <c r="F147" s="6">
        <f>Table2[[#This Row],[Kidhome]]</f>
        <v>0</v>
      </c>
      <c r="G147" s="6">
        <f>Table2[[#This Row],[Teenhome]]</f>
        <v>1</v>
      </c>
      <c r="H147" s="9">
        <f>Table2[[#This Row],[Dt_Customer]]</f>
        <v>41514</v>
      </c>
      <c r="I147" s="6">
        <f>Table2[[#This Row],[Recency]]</f>
        <v>47</v>
      </c>
      <c r="J147" s="14">
        <f>IF(VALUE(YEAR(People!$H147))-People!$B147&gt;=90,44,VALUE(YEAR(People!$H147))-People!$B147)</f>
        <v>39</v>
      </c>
      <c r="K147" s="6" t="str">
        <f>IF(AND(People!$J147&gt;=16,People!$J147&lt;=25),"16-25",IF(AND(People!$J147&gt;=26,People!$J147&lt;=35),"26-35",IF(AND(People!$J147&gt;=36,People!$J147&lt;=45),"36-45",IF(AND(People!$J147&gt;=46,People!$J147&lt;=55),"46-55",IF(AND(People!$J147&gt;=56,People!$J147&lt;=65),"56-65",IF(AND(People!$J147&gt;=66,People!$J147&lt;=75),"66-75","ALL"))))))</f>
        <v>36-45</v>
      </c>
      <c r="L147" t="str">
        <f>Products!H147</f>
        <v>Married</v>
      </c>
      <c r="M147">
        <f>Table2[[#This Row],[Recency]]</f>
        <v>47</v>
      </c>
      <c r="N147">
        <f>Table2[[#This Row],[NumDealsPurchases]]</f>
        <v>3</v>
      </c>
      <c r="O147" s="12" t="str">
        <f>IF(Table2[[#This Row],[Kidhome]]=0,"No","Yes")</f>
        <v>No</v>
      </c>
      <c r="P147" s="12" t="str">
        <f>IF(Table2[[#This Row],[Teenhome]]=0,"No","Yes")</f>
        <v>Yes</v>
      </c>
    </row>
    <row r="148" spans="1:16" ht="16.5" x14ac:dyDescent="0.3">
      <c r="A148" s="5">
        <f>Table2[[#This Row],[ID]]</f>
        <v>9701</v>
      </c>
      <c r="B148" s="6">
        <f>Table2[[#This Row],[Year_Birth]]</f>
        <v>1988</v>
      </c>
      <c r="C148" s="6" t="str">
        <f>Table2[[#This Row],[Education]]</f>
        <v>Graduation</v>
      </c>
      <c r="D148" s="6" t="str">
        <f>Table2[[#This Row],[Marital_Status]]</f>
        <v>Together</v>
      </c>
      <c r="E148" s="6">
        <f>Table2[[#This Row],[Income]]</f>
        <v>41883</v>
      </c>
      <c r="F148" s="6">
        <f>Table2[[#This Row],[Kidhome]]</f>
        <v>1</v>
      </c>
      <c r="G148" s="6">
        <f>Table2[[#This Row],[Teenhome]]</f>
        <v>0</v>
      </c>
      <c r="H148" s="9">
        <f>Table2[[#This Row],[Dt_Customer]]</f>
        <v>41352</v>
      </c>
      <c r="I148" s="6">
        <f>Table2[[#This Row],[Recency]]</f>
        <v>13</v>
      </c>
      <c r="J148" s="8">
        <f>IF(VALUE(YEAR(People!$H148))-People!$B148&gt;=90,44,VALUE(YEAR(People!$H148))-People!$B148)</f>
        <v>25</v>
      </c>
      <c r="K148" s="6" t="str">
        <f>IF(AND(People!$J148&gt;=16,People!$J148&lt;=25),"16-25",IF(AND(People!$J148&gt;=26,People!$J148&lt;=35),"26-35",IF(AND(People!$J148&gt;=36,People!$J148&lt;=45),"36-45",IF(AND(People!$J148&gt;=46,People!$J148&lt;=55),"46-55",IF(AND(People!$J148&gt;=56,People!$J148&lt;=65),"56-65",IF(AND(People!$J148&gt;=66,People!$J148&lt;=75),"66-75","ALL"))))))</f>
        <v>16-25</v>
      </c>
      <c r="L148" t="str">
        <f>Products!H148</f>
        <v>Married</v>
      </c>
      <c r="M148">
        <f>Table2[[#This Row],[Recency]]</f>
        <v>13</v>
      </c>
      <c r="N148">
        <f>Table2[[#This Row],[NumDealsPurchases]]</f>
        <v>3</v>
      </c>
      <c r="O148" s="12" t="str">
        <f>IF(Table2[[#This Row],[Kidhome]]=0,"No","Yes")</f>
        <v>Yes</v>
      </c>
      <c r="P148" s="12" t="str">
        <f>IF(Table2[[#This Row],[Teenhome]]=0,"No","Yes")</f>
        <v>No</v>
      </c>
    </row>
    <row r="149" spans="1:16" ht="16.5" x14ac:dyDescent="0.3">
      <c r="A149" s="7">
        <f>Table2[[#This Row],[ID]]</f>
        <v>9949</v>
      </c>
      <c r="B149" s="6">
        <f>Table2[[#This Row],[Year_Birth]]</f>
        <v>1976</v>
      </c>
      <c r="C149" s="6" t="str">
        <f>Table2[[#This Row],[Education]]</f>
        <v>Graduation</v>
      </c>
      <c r="D149" s="6" t="str">
        <f>Table2[[#This Row],[Marital_Status]]</f>
        <v>Married</v>
      </c>
      <c r="E149" s="6">
        <f>Table2[[#This Row],[Income]]</f>
        <v>59809</v>
      </c>
      <c r="F149" s="6">
        <f>Table2[[#This Row],[Kidhome]]</f>
        <v>0</v>
      </c>
      <c r="G149" s="6">
        <f>Table2[[#This Row],[Teenhome]]</f>
        <v>2</v>
      </c>
      <c r="H149" s="9">
        <f>Table2[[#This Row],[Dt_Customer]]</f>
        <v>41200</v>
      </c>
      <c r="I149" s="6">
        <f>Table2[[#This Row],[Recency]]</f>
        <v>36</v>
      </c>
      <c r="J149" s="14">
        <f>IF(VALUE(YEAR(People!$H149))-People!$B149&gt;=90,44,VALUE(YEAR(People!$H149))-People!$B149)</f>
        <v>36</v>
      </c>
      <c r="K149" s="6" t="str">
        <f>IF(AND(People!$J149&gt;=16,People!$J149&lt;=25),"16-25",IF(AND(People!$J149&gt;=26,People!$J149&lt;=35),"26-35",IF(AND(People!$J149&gt;=36,People!$J149&lt;=45),"36-45",IF(AND(People!$J149&gt;=46,People!$J149&lt;=55),"46-55",IF(AND(People!$J149&gt;=56,People!$J149&lt;=65),"56-65",IF(AND(People!$J149&gt;=66,People!$J149&lt;=75),"66-75","ALL"))))))</f>
        <v>36-45</v>
      </c>
      <c r="L149" t="str">
        <f>Products!H149</f>
        <v>Together</v>
      </c>
      <c r="M149">
        <f>Table2[[#This Row],[Recency]]</f>
        <v>36</v>
      </c>
      <c r="N149">
        <f>Table2[[#This Row],[NumDealsPurchases]]</f>
        <v>3</v>
      </c>
      <c r="O149" s="12" t="str">
        <f>IF(Table2[[#This Row],[Kidhome]]=0,"No","Yes")</f>
        <v>No</v>
      </c>
      <c r="P149" s="12" t="str">
        <f>IF(Table2[[#This Row],[Teenhome]]=0,"No","Yes")</f>
        <v>Yes</v>
      </c>
    </row>
    <row r="150" spans="1:16" ht="16.5" x14ac:dyDescent="0.3">
      <c r="A150" s="5">
        <f>Table2[[#This Row],[ID]]</f>
        <v>10837</v>
      </c>
      <c r="B150" s="6">
        <f>Table2[[#This Row],[Year_Birth]]</f>
        <v>1975</v>
      </c>
      <c r="C150" s="6" t="str">
        <f>Table2[[#This Row],[Education]]</f>
        <v>Graduation</v>
      </c>
      <c r="D150" s="6" t="str">
        <f>Table2[[#This Row],[Marital_Status]]</f>
        <v>Married</v>
      </c>
      <c r="E150" s="6">
        <f>Table2[[#This Row],[Income]]</f>
        <v>23957</v>
      </c>
      <c r="F150" s="6">
        <f>Table2[[#This Row],[Kidhome]]</f>
        <v>1</v>
      </c>
      <c r="G150" s="6">
        <f>Table2[[#This Row],[Teenhome]]</f>
        <v>0</v>
      </c>
      <c r="H150" s="9">
        <f>Table2[[#This Row],[Dt_Customer]]</f>
        <v>41210</v>
      </c>
      <c r="I150" s="6">
        <f>Table2[[#This Row],[Recency]]</f>
        <v>47</v>
      </c>
      <c r="J150" s="8">
        <f>IF(VALUE(YEAR(People!$H150))-People!$B150&gt;=90,44,VALUE(YEAR(People!$H150))-People!$B150)</f>
        <v>37</v>
      </c>
      <c r="K150" s="6" t="str">
        <f>IF(AND(People!$J150&gt;=16,People!$J150&lt;=25),"16-25",IF(AND(People!$J150&gt;=26,People!$J150&lt;=35),"26-35",IF(AND(People!$J150&gt;=36,People!$J150&lt;=45),"36-45",IF(AND(People!$J150&gt;=46,People!$J150&lt;=55),"46-55",IF(AND(People!$J150&gt;=56,People!$J150&lt;=65),"56-65",IF(AND(People!$J150&gt;=66,People!$J150&lt;=75),"66-75","ALL"))))))</f>
        <v>36-45</v>
      </c>
      <c r="L150" t="str">
        <f>Products!H150</f>
        <v>Married</v>
      </c>
      <c r="M150">
        <f>Table2[[#This Row],[Recency]]</f>
        <v>47</v>
      </c>
      <c r="N150">
        <f>Table2[[#This Row],[NumDealsPurchases]]</f>
        <v>1</v>
      </c>
      <c r="O150" s="12" t="str">
        <f>IF(Table2[[#This Row],[Kidhome]]=0,"No","Yes")</f>
        <v>Yes</v>
      </c>
      <c r="P150" s="12" t="str">
        <f>IF(Table2[[#This Row],[Teenhome]]=0,"No","Yes")</f>
        <v>No</v>
      </c>
    </row>
    <row r="151" spans="1:16" ht="16.5" x14ac:dyDescent="0.3">
      <c r="A151" s="7">
        <f>Table2[[#This Row],[ID]]</f>
        <v>3120</v>
      </c>
      <c r="B151" s="6">
        <f>Table2[[#This Row],[Year_Birth]]</f>
        <v>1981</v>
      </c>
      <c r="C151" s="6" t="str">
        <f>Table2[[#This Row],[Education]]</f>
        <v>Graduation</v>
      </c>
      <c r="D151" s="6" t="str">
        <f>Table2[[#This Row],[Marital_Status]]</f>
        <v>Together</v>
      </c>
      <c r="E151" s="6">
        <f>Table2[[#This Row],[Income]]</f>
        <v>38547</v>
      </c>
      <c r="F151" s="6">
        <f>Table2[[#This Row],[Kidhome]]</f>
        <v>1</v>
      </c>
      <c r="G151" s="6">
        <f>Table2[[#This Row],[Teenhome]]</f>
        <v>0</v>
      </c>
      <c r="H151" s="9">
        <f>Table2[[#This Row],[Dt_Customer]]</f>
        <v>41514</v>
      </c>
      <c r="I151" s="6">
        <f>Table2[[#This Row],[Recency]]</f>
        <v>49</v>
      </c>
      <c r="J151" s="14">
        <f>IF(VALUE(YEAR(People!$H151))-People!$B151&gt;=90,44,VALUE(YEAR(People!$H151))-People!$B151)</f>
        <v>32</v>
      </c>
      <c r="K151" s="6" t="str">
        <f>IF(AND(People!$J151&gt;=16,People!$J151&lt;=25),"16-25",IF(AND(People!$J151&gt;=26,People!$J151&lt;=35),"26-35",IF(AND(People!$J151&gt;=36,People!$J151&lt;=45),"36-45",IF(AND(People!$J151&gt;=46,People!$J151&lt;=55),"46-55",IF(AND(People!$J151&gt;=56,People!$J151&lt;=65),"56-65",IF(AND(People!$J151&gt;=66,People!$J151&lt;=75),"66-75","ALL"))))))</f>
        <v>26-35</v>
      </c>
      <c r="L151" t="str">
        <f>Products!H151</f>
        <v>Married</v>
      </c>
      <c r="M151">
        <f>Table2[[#This Row],[Recency]]</f>
        <v>49</v>
      </c>
      <c r="N151">
        <f>Table2[[#This Row],[NumDealsPurchases]]</f>
        <v>1</v>
      </c>
      <c r="O151" s="12" t="str">
        <f>IF(Table2[[#This Row],[Kidhome]]=0,"No","Yes")</f>
        <v>Yes</v>
      </c>
      <c r="P151" s="12" t="str">
        <f>IF(Table2[[#This Row],[Teenhome]]=0,"No","Yes")</f>
        <v>No</v>
      </c>
    </row>
    <row r="152" spans="1:16" ht="16.5" x14ac:dyDescent="0.3">
      <c r="A152" s="5">
        <f>Table2[[#This Row],[ID]]</f>
        <v>5885</v>
      </c>
      <c r="B152" s="6">
        <f>Table2[[#This Row],[Year_Birth]]</f>
        <v>1973</v>
      </c>
      <c r="C152" s="6" t="str">
        <f>Table2[[#This Row],[Education]]</f>
        <v>2n Cycle</v>
      </c>
      <c r="D152" s="6" t="str">
        <f>Table2[[#This Row],[Marital_Status]]</f>
        <v>Married</v>
      </c>
      <c r="E152" s="6">
        <f>Table2[[#This Row],[Income]]</f>
        <v>35688</v>
      </c>
      <c r="F152" s="6">
        <f>Table2[[#This Row],[Kidhome]]</f>
        <v>2</v>
      </c>
      <c r="G152" s="6">
        <f>Table2[[#This Row],[Teenhome]]</f>
        <v>1</v>
      </c>
      <c r="H152" s="9">
        <f>Table2[[#This Row],[Dt_Customer]]</f>
        <v>41143</v>
      </c>
      <c r="I152" s="6">
        <f>Table2[[#This Row],[Recency]]</f>
        <v>94</v>
      </c>
      <c r="J152" s="8">
        <f>IF(VALUE(YEAR(People!$H152))-People!$B152&gt;=90,44,VALUE(YEAR(People!$H152))-People!$B152)</f>
        <v>39</v>
      </c>
      <c r="K152" s="6" t="str">
        <f>IF(AND(People!$J152&gt;=16,People!$J152&lt;=25),"16-25",IF(AND(People!$J152&gt;=26,People!$J152&lt;=35),"26-35",IF(AND(People!$J152&gt;=36,People!$J152&lt;=45),"36-45",IF(AND(People!$J152&gt;=46,People!$J152&lt;=55),"46-55",IF(AND(People!$J152&gt;=56,People!$J152&lt;=65),"56-65",IF(AND(People!$J152&gt;=66,People!$J152&lt;=75),"66-75","ALL"))))))</f>
        <v>36-45</v>
      </c>
      <c r="L152" t="str">
        <f>Products!H152</f>
        <v>Married</v>
      </c>
      <c r="M152">
        <f>Table2[[#This Row],[Recency]]</f>
        <v>94</v>
      </c>
      <c r="N152">
        <f>Table2[[#This Row],[NumDealsPurchases]]</f>
        <v>7</v>
      </c>
      <c r="O152" s="12" t="str">
        <f>IF(Table2[[#This Row],[Kidhome]]=0,"No","Yes")</f>
        <v>Yes</v>
      </c>
      <c r="P152" s="12" t="str">
        <f>IF(Table2[[#This Row],[Teenhome]]=0,"No","Yes")</f>
        <v>Yes</v>
      </c>
    </row>
    <row r="153" spans="1:16" ht="16.5" x14ac:dyDescent="0.3">
      <c r="A153" s="7">
        <f>Table2[[#This Row],[ID]]</f>
        <v>4050</v>
      </c>
      <c r="B153" s="6">
        <f>Table2[[#This Row],[Year_Birth]]</f>
        <v>1966</v>
      </c>
      <c r="C153" s="6" t="str">
        <f>Table2[[#This Row],[Education]]</f>
        <v>Master</v>
      </c>
      <c r="D153" s="6" t="str">
        <f>Table2[[#This Row],[Marital_Status]]</f>
        <v>Married</v>
      </c>
      <c r="E153" s="6">
        <f>Table2[[#This Row],[Income]]</f>
        <v>49605</v>
      </c>
      <c r="F153" s="6">
        <f>Table2[[#This Row],[Kidhome]]</f>
        <v>0</v>
      </c>
      <c r="G153" s="6">
        <f>Table2[[#This Row],[Teenhome]]</f>
        <v>0</v>
      </c>
      <c r="H153" s="9">
        <f>Table2[[#This Row],[Dt_Customer]]</f>
        <v>41811</v>
      </c>
      <c r="I153" s="6">
        <f>Table2[[#This Row],[Recency]]</f>
        <v>65</v>
      </c>
      <c r="J153" s="14">
        <f>IF(VALUE(YEAR(People!$H153))-People!$B153&gt;=90,44,VALUE(YEAR(People!$H153))-People!$B153)</f>
        <v>48</v>
      </c>
      <c r="K153" s="6" t="str">
        <f>IF(AND(People!$J153&gt;=16,People!$J153&lt;=25),"16-25",IF(AND(People!$J153&gt;=26,People!$J153&lt;=35),"26-35",IF(AND(People!$J153&gt;=36,People!$J153&lt;=45),"36-45",IF(AND(People!$J153&gt;=46,People!$J153&lt;=55),"46-55",IF(AND(People!$J153&gt;=56,People!$J153&lt;=65),"56-65",IF(AND(People!$J153&gt;=66,People!$J153&lt;=75),"66-75","ALL"))))))</f>
        <v>46-55</v>
      </c>
      <c r="L153" t="str">
        <f>Products!H153</f>
        <v>Married</v>
      </c>
      <c r="M153">
        <f>Table2[[#This Row],[Recency]]</f>
        <v>65</v>
      </c>
      <c r="N153">
        <f>Table2[[#This Row],[NumDealsPurchases]]</f>
        <v>1</v>
      </c>
      <c r="O153" s="12" t="str">
        <f>IF(Table2[[#This Row],[Kidhome]]=0,"No","Yes")</f>
        <v>No</v>
      </c>
      <c r="P153" s="12" t="str">
        <f>IF(Table2[[#This Row],[Teenhome]]=0,"No","Yes")</f>
        <v>No</v>
      </c>
    </row>
    <row r="154" spans="1:16" ht="16.5" x14ac:dyDescent="0.3">
      <c r="A154" s="5">
        <f>Table2[[#This Row],[ID]]</f>
        <v>3830</v>
      </c>
      <c r="B154" s="6">
        <f>Table2[[#This Row],[Year_Birth]]</f>
        <v>1953</v>
      </c>
      <c r="C154" s="6" t="str">
        <f>Table2[[#This Row],[Education]]</f>
        <v>Master</v>
      </c>
      <c r="D154" s="6" t="str">
        <f>Table2[[#This Row],[Marital_Status]]</f>
        <v>Married</v>
      </c>
      <c r="E154" s="6">
        <f>Table2[[#This Row],[Income]]</f>
        <v>59354</v>
      </c>
      <c r="F154" s="6">
        <f>Table2[[#This Row],[Kidhome]]</f>
        <v>0</v>
      </c>
      <c r="G154" s="6">
        <f>Table2[[#This Row],[Teenhome]]</f>
        <v>2</v>
      </c>
      <c r="H154" s="9">
        <f>Table2[[#This Row],[Dt_Customer]]</f>
        <v>41753</v>
      </c>
      <c r="I154" s="6">
        <f>Table2[[#This Row],[Recency]]</f>
        <v>59</v>
      </c>
      <c r="J154" s="8">
        <f>IF(VALUE(YEAR(People!$H154))-People!$B154&gt;=90,44,VALUE(YEAR(People!$H154))-People!$B154)</f>
        <v>61</v>
      </c>
      <c r="K154" s="6" t="str">
        <f>IF(AND(People!$J154&gt;=16,People!$J154&lt;=25),"16-25",IF(AND(People!$J154&gt;=26,People!$J154&lt;=35),"26-35",IF(AND(People!$J154&gt;=36,People!$J154&lt;=45),"36-45",IF(AND(People!$J154&gt;=46,People!$J154&lt;=55),"46-55",IF(AND(People!$J154&gt;=56,People!$J154&lt;=65),"56-65",IF(AND(People!$J154&gt;=66,People!$J154&lt;=75),"66-75","ALL"))))))</f>
        <v>56-65</v>
      </c>
      <c r="L154" t="str">
        <f>Products!H154</f>
        <v>Together</v>
      </c>
      <c r="M154">
        <f>Table2[[#This Row],[Recency]]</f>
        <v>59</v>
      </c>
      <c r="N154">
        <f>Table2[[#This Row],[NumDealsPurchases]]</f>
        <v>1</v>
      </c>
      <c r="O154" s="12" t="str">
        <f>IF(Table2[[#This Row],[Kidhome]]=0,"No","Yes")</f>
        <v>No</v>
      </c>
      <c r="P154" s="12" t="str">
        <f>IF(Table2[[#This Row],[Teenhome]]=0,"No","Yes")</f>
        <v>Yes</v>
      </c>
    </row>
    <row r="155" spans="1:16" ht="16.5" x14ac:dyDescent="0.3">
      <c r="A155" s="7">
        <f>Table2[[#This Row],[ID]]</f>
        <v>7987</v>
      </c>
      <c r="B155" s="6">
        <f>Table2[[#This Row],[Year_Birth]]</f>
        <v>1969</v>
      </c>
      <c r="C155" s="6" t="str">
        <f>Table2[[#This Row],[Education]]</f>
        <v>Graduation</v>
      </c>
      <c r="D155" s="6" t="str">
        <f>Table2[[#This Row],[Marital_Status]]</f>
        <v>Married</v>
      </c>
      <c r="E155" s="6">
        <f>Table2[[#This Row],[Income]]</f>
        <v>65747</v>
      </c>
      <c r="F155" s="6">
        <f>Table2[[#This Row],[Kidhome]]</f>
        <v>0</v>
      </c>
      <c r="G155" s="6">
        <f>Table2[[#This Row],[Teenhome]]</f>
        <v>1</v>
      </c>
      <c r="H155" s="9">
        <f>Table2[[#This Row],[Dt_Customer]]</f>
        <v>41705</v>
      </c>
      <c r="I155" s="6">
        <f>Table2[[#This Row],[Recency]]</f>
        <v>96</v>
      </c>
      <c r="J155" s="14">
        <f>IF(VALUE(YEAR(People!$H155))-People!$B155&gt;=90,44,VALUE(YEAR(People!$H155))-People!$B155)</f>
        <v>45</v>
      </c>
      <c r="K155" s="6" t="str">
        <f>IF(AND(People!$J155&gt;=16,People!$J155&lt;=25),"16-25",IF(AND(People!$J155&gt;=26,People!$J155&lt;=35),"26-35",IF(AND(People!$J155&gt;=36,People!$J155&lt;=45),"36-45",IF(AND(People!$J155&gt;=46,People!$J155&lt;=55),"46-55",IF(AND(People!$J155&gt;=56,People!$J155&lt;=65),"56-65",IF(AND(People!$J155&gt;=66,People!$J155&lt;=75),"66-75","ALL"))))))</f>
        <v>36-45</v>
      </c>
      <c r="L155" t="str">
        <f>Products!H155</f>
        <v>Alone</v>
      </c>
      <c r="M155">
        <f>Table2[[#This Row],[Recency]]</f>
        <v>96</v>
      </c>
      <c r="N155">
        <f>Table2[[#This Row],[NumDealsPurchases]]</f>
        <v>4</v>
      </c>
      <c r="O155" s="12" t="str">
        <f>IF(Table2[[#This Row],[Kidhome]]=0,"No","Yes")</f>
        <v>No</v>
      </c>
      <c r="P155" s="12" t="str">
        <f>IF(Table2[[#This Row],[Teenhome]]=0,"No","Yes")</f>
        <v>Yes</v>
      </c>
    </row>
    <row r="156" spans="1:16" ht="16.5" x14ac:dyDescent="0.3">
      <c r="A156" s="5">
        <f>Table2[[#This Row],[ID]]</f>
        <v>7798</v>
      </c>
      <c r="B156" s="6">
        <f>Table2[[#This Row],[Year_Birth]]</f>
        <v>1972</v>
      </c>
      <c r="C156" s="6" t="str">
        <f>Table2[[#This Row],[Education]]</f>
        <v>2n Cycle</v>
      </c>
      <c r="D156" s="6" t="str">
        <f>Table2[[#This Row],[Marital_Status]]</f>
        <v>Together</v>
      </c>
      <c r="E156" s="6">
        <f>Table2[[#This Row],[Income]]</f>
        <v>46344</v>
      </c>
      <c r="F156" s="6">
        <f>Table2[[#This Row],[Kidhome]]</f>
        <v>0</v>
      </c>
      <c r="G156" s="6">
        <f>Table2[[#This Row],[Teenhome]]</f>
        <v>1</v>
      </c>
      <c r="H156" s="9">
        <f>Table2[[#This Row],[Dt_Customer]]</f>
        <v>41257</v>
      </c>
      <c r="I156" s="6">
        <f>Table2[[#This Row],[Recency]]</f>
        <v>28</v>
      </c>
      <c r="J156" s="8">
        <f>IF(VALUE(YEAR(People!$H156))-People!$B156&gt;=90,44,VALUE(YEAR(People!$H156))-People!$B156)</f>
        <v>40</v>
      </c>
      <c r="K156" s="6" t="str">
        <f>IF(AND(People!$J156&gt;=16,People!$J156&lt;=25),"16-25",IF(AND(People!$J156&gt;=26,People!$J156&lt;=35),"26-35",IF(AND(People!$J156&gt;=36,People!$J156&lt;=45),"36-45",IF(AND(People!$J156&gt;=46,People!$J156&lt;=55),"46-55",IF(AND(People!$J156&gt;=56,People!$J156&lt;=65),"56-65",IF(AND(People!$J156&gt;=66,People!$J156&lt;=75),"66-75","ALL"))))))</f>
        <v>36-45</v>
      </c>
      <c r="L156" t="str">
        <f>Products!H156</f>
        <v>Together</v>
      </c>
      <c r="M156">
        <f>Table2[[#This Row],[Recency]]</f>
        <v>28</v>
      </c>
      <c r="N156">
        <f>Table2[[#This Row],[NumDealsPurchases]]</f>
        <v>4</v>
      </c>
      <c r="O156" s="12" t="str">
        <f>IF(Table2[[#This Row],[Kidhome]]=0,"No","Yes")</f>
        <v>No</v>
      </c>
      <c r="P156" s="12" t="str">
        <f>IF(Table2[[#This Row],[Teenhome]]=0,"No","Yes")</f>
        <v>Yes</v>
      </c>
    </row>
    <row r="157" spans="1:16" ht="16.5" x14ac:dyDescent="0.3">
      <c r="A157" s="7">
        <f>Table2[[#This Row],[ID]]</f>
        <v>92</v>
      </c>
      <c r="B157" s="6">
        <f>Table2[[#This Row],[Year_Birth]]</f>
        <v>1988</v>
      </c>
      <c r="C157" s="6" t="str">
        <f>Table2[[#This Row],[Education]]</f>
        <v>Graduation</v>
      </c>
      <c r="D157" s="6" t="str">
        <f>Table2[[#This Row],[Marital_Status]]</f>
        <v>Alone</v>
      </c>
      <c r="E157" s="6">
        <f>Table2[[#This Row],[Income]]</f>
        <v>34176</v>
      </c>
      <c r="F157" s="6">
        <f>Table2[[#This Row],[Kidhome]]</f>
        <v>1</v>
      </c>
      <c r="G157" s="6">
        <f>Table2[[#This Row],[Teenhome]]</f>
        <v>0</v>
      </c>
      <c r="H157" s="9">
        <f>Table2[[#This Row],[Dt_Customer]]</f>
        <v>41771</v>
      </c>
      <c r="I157" s="6">
        <f>Table2[[#This Row],[Recency]]</f>
        <v>12</v>
      </c>
      <c r="J157" s="14">
        <f>IF(VALUE(YEAR(People!$H157))-People!$B157&gt;=90,44,VALUE(YEAR(People!$H157))-People!$B157)</f>
        <v>26</v>
      </c>
      <c r="K157" s="6" t="str">
        <f>IF(AND(People!$J157&gt;=16,People!$J157&lt;=25),"16-25",IF(AND(People!$J157&gt;=26,People!$J157&lt;=35),"26-35",IF(AND(People!$J157&gt;=36,People!$J157&lt;=45),"36-45",IF(AND(People!$J157&gt;=46,People!$J157&lt;=55),"46-55",IF(AND(People!$J157&gt;=56,People!$J157&lt;=65),"56-65",IF(AND(People!$J157&gt;=66,People!$J157&lt;=75),"66-75","ALL"))))))</f>
        <v>26-35</v>
      </c>
      <c r="L157" t="str">
        <f>Products!H157</f>
        <v>Together</v>
      </c>
      <c r="M157">
        <f>Table2[[#This Row],[Recency]]</f>
        <v>12</v>
      </c>
      <c r="N157">
        <f>Table2[[#This Row],[NumDealsPurchases]]</f>
        <v>4</v>
      </c>
      <c r="O157" s="12" t="str">
        <f>IF(Table2[[#This Row],[Kidhome]]=0,"No","Yes")</f>
        <v>Yes</v>
      </c>
      <c r="P157" s="12" t="str">
        <f>IF(Table2[[#This Row],[Teenhome]]=0,"No","Yes")</f>
        <v>No</v>
      </c>
    </row>
    <row r="158" spans="1:16" ht="16.5" x14ac:dyDescent="0.3">
      <c r="A158" s="5">
        <f>Table2[[#This Row],[ID]]</f>
        <v>7055</v>
      </c>
      <c r="B158" s="6">
        <f>Table2[[#This Row],[Year_Birth]]</f>
        <v>1952</v>
      </c>
      <c r="C158" s="6" t="str">
        <f>Table2[[#This Row],[Education]]</f>
        <v>PhD</v>
      </c>
      <c r="D158" s="6" t="str">
        <f>Table2[[#This Row],[Marital_Status]]</f>
        <v>Together</v>
      </c>
      <c r="E158" s="6">
        <f>Table2[[#This Row],[Income]]</f>
        <v>61010</v>
      </c>
      <c r="F158" s="6">
        <f>Table2[[#This Row],[Kidhome]]</f>
        <v>0</v>
      </c>
      <c r="G158" s="6">
        <f>Table2[[#This Row],[Teenhome]]</f>
        <v>1</v>
      </c>
      <c r="H158" s="9">
        <f>Table2[[#This Row],[Dt_Customer]]</f>
        <v>41191</v>
      </c>
      <c r="I158" s="6">
        <f>Table2[[#This Row],[Recency]]</f>
        <v>57</v>
      </c>
      <c r="J158" s="8">
        <f>IF(VALUE(YEAR(People!$H158))-People!$B158&gt;=90,44,VALUE(YEAR(People!$H158))-People!$B158)</f>
        <v>60</v>
      </c>
      <c r="K158" s="6" t="str">
        <f>IF(AND(People!$J158&gt;=16,People!$J158&lt;=25),"16-25",IF(AND(People!$J158&gt;=26,People!$J158&lt;=35),"26-35",IF(AND(People!$J158&gt;=36,People!$J158&lt;=45),"36-45",IF(AND(People!$J158&gt;=46,People!$J158&lt;=55),"46-55",IF(AND(People!$J158&gt;=56,People!$J158&lt;=65),"56-65",IF(AND(People!$J158&gt;=66,People!$J158&lt;=75),"66-75","ALL"))))))</f>
        <v>56-65</v>
      </c>
      <c r="L158" t="str">
        <f>Products!H158</f>
        <v>Single</v>
      </c>
      <c r="M158">
        <f>Table2[[#This Row],[Recency]]</f>
        <v>57</v>
      </c>
      <c r="N158">
        <f>Table2[[#This Row],[NumDealsPurchases]]</f>
        <v>2</v>
      </c>
      <c r="O158" s="12" t="str">
        <f>IF(Table2[[#This Row],[Kidhome]]=0,"No","Yes")</f>
        <v>No</v>
      </c>
      <c r="P158" s="12" t="str">
        <f>IF(Table2[[#This Row],[Teenhome]]=0,"No","Yes")</f>
        <v>Yes</v>
      </c>
    </row>
    <row r="159" spans="1:16" ht="16.5" x14ac:dyDescent="0.3">
      <c r="A159" s="7">
        <f>Table2[[#This Row],[ID]]</f>
        <v>10240</v>
      </c>
      <c r="B159" s="6">
        <f>Table2[[#This Row],[Year_Birth]]</f>
        <v>1949</v>
      </c>
      <c r="C159" s="6" t="str">
        <f>Table2[[#This Row],[Education]]</f>
        <v>Graduation</v>
      </c>
      <c r="D159" s="6" t="str">
        <f>Table2[[#This Row],[Marital_Status]]</f>
        <v>Together</v>
      </c>
      <c r="E159" s="6">
        <f>Table2[[#This Row],[Income]]</f>
        <v>69372</v>
      </c>
      <c r="F159" s="6">
        <f>Table2[[#This Row],[Kidhome]]</f>
        <v>0</v>
      </c>
      <c r="G159" s="6">
        <f>Table2[[#This Row],[Teenhome]]</f>
        <v>0</v>
      </c>
      <c r="H159" s="9">
        <f>Table2[[#This Row],[Dt_Customer]]</f>
        <v>41324</v>
      </c>
      <c r="I159" s="6">
        <f>Table2[[#This Row],[Recency]]</f>
        <v>10</v>
      </c>
      <c r="J159" s="14">
        <f>IF(VALUE(YEAR(People!$H159))-People!$B159&gt;=90,44,VALUE(YEAR(People!$H159))-People!$B159)</f>
        <v>64</v>
      </c>
      <c r="K159" s="6" t="str">
        <f>IF(AND(People!$J159&gt;=16,People!$J159&lt;=25),"16-25",IF(AND(People!$J159&gt;=26,People!$J159&lt;=35),"26-35",IF(AND(People!$J159&gt;=36,People!$J159&lt;=45),"36-45",IF(AND(People!$J159&gt;=46,People!$J159&lt;=55),"46-55",IF(AND(People!$J159&gt;=56,People!$J159&lt;=65),"56-65",IF(AND(People!$J159&gt;=66,People!$J159&lt;=75),"66-75","ALL"))))))</f>
        <v>56-65</v>
      </c>
      <c r="L159" t="str">
        <f>Products!H159</f>
        <v>Single</v>
      </c>
      <c r="M159">
        <f>Table2[[#This Row],[Recency]]</f>
        <v>10</v>
      </c>
      <c r="N159">
        <f>Table2[[#This Row],[NumDealsPurchases]]</f>
        <v>1</v>
      </c>
      <c r="O159" s="12" t="str">
        <f>IF(Table2[[#This Row],[Kidhome]]=0,"No","Yes")</f>
        <v>No</v>
      </c>
      <c r="P159" s="12" t="str">
        <f>IF(Table2[[#This Row],[Teenhome]]=0,"No","Yes")</f>
        <v>No</v>
      </c>
    </row>
    <row r="160" spans="1:16" ht="16.5" x14ac:dyDescent="0.3">
      <c r="A160" s="5">
        <f>Table2[[#This Row],[ID]]</f>
        <v>3025</v>
      </c>
      <c r="B160" s="6">
        <f>Table2[[#This Row],[Year_Birth]]</f>
        <v>1958</v>
      </c>
      <c r="C160" s="6" t="str">
        <f>Table2[[#This Row],[Education]]</f>
        <v>Graduation</v>
      </c>
      <c r="D160" s="6" t="str">
        <f>Table2[[#This Row],[Marital_Status]]</f>
        <v>Single</v>
      </c>
      <c r="E160" s="6">
        <f>Table2[[#This Row],[Income]]</f>
        <v>49967</v>
      </c>
      <c r="F160" s="6">
        <f>Table2[[#This Row],[Kidhome]]</f>
        <v>0</v>
      </c>
      <c r="G160" s="6">
        <f>Table2[[#This Row],[Teenhome]]</f>
        <v>1</v>
      </c>
      <c r="H160" s="9">
        <f>Table2[[#This Row],[Dt_Customer]]</f>
        <v>41463</v>
      </c>
      <c r="I160" s="6">
        <f>Table2[[#This Row],[Recency]]</f>
        <v>4</v>
      </c>
      <c r="J160" s="8">
        <f>IF(VALUE(YEAR(People!$H160))-People!$B160&gt;=90,44,VALUE(YEAR(People!$H160))-People!$B160)</f>
        <v>55</v>
      </c>
      <c r="K160" s="6" t="str">
        <f>IF(AND(People!$J160&gt;=16,People!$J160&lt;=25),"16-25",IF(AND(People!$J160&gt;=26,People!$J160&lt;=35),"26-35",IF(AND(People!$J160&gt;=36,People!$J160&lt;=45),"36-45",IF(AND(People!$J160&gt;=46,People!$J160&lt;=55),"46-55",IF(AND(People!$J160&gt;=56,People!$J160&lt;=65),"56-65",IF(AND(People!$J160&gt;=66,People!$J160&lt;=75),"66-75","ALL"))))))</f>
        <v>46-55</v>
      </c>
      <c r="L160" t="str">
        <f>Products!H160</f>
        <v>Together</v>
      </c>
      <c r="M160">
        <f>Table2[[#This Row],[Recency]]</f>
        <v>4</v>
      </c>
      <c r="N160">
        <f>Table2[[#This Row],[NumDealsPurchases]]</f>
        <v>3</v>
      </c>
      <c r="O160" s="12" t="str">
        <f>IF(Table2[[#This Row],[Kidhome]]=0,"No","Yes")</f>
        <v>No</v>
      </c>
      <c r="P160" s="12" t="str">
        <f>IF(Table2[[#This Row],[Teenhome]]=0,"No","Yes")</f>
        <v>Yes</v>
      </c>
    </row>
    <row r="161" spans="1:16" ht="16.5" x14ac:dyDescent="0.3">
      <c r="A161" s="7">
        <f>Table2[[#This Row],[ID]]</f>
        <v>9283</v>
      </c>
      <c r="B161" s="6">
        <f>Table2[[#This Row],[Year_Birth]]</f>
        <v>1978</v>
      </c>
      <c r="C161" s="6" t="str">
        <f>Table2[[#This Row],[Education]]</f>
        <v>Graduation</v>
      </c>
      <c r="D161" s="6" t="str">
        <f>Table2[[#This Row],[Marital_Status]]</f>
        <v>Single</v>
      </c>
      <c r="E161" s="6">
        <f>Table2[[#This Row],[Income]]</f>
        <v>60199</v>
      </c>
      <c r="F161" s="6">
        <f>Table2[[#This Row],[Kidhome]]</f>
        <v>1</v>
      </c>
      <c r="G161" s="6">
        <f>Table2[[#This Row],[Teenhome]]</f>
        <v>2</v>
      </c>
      <c r="H161" s="9">
        <f>Table2[[#This Row],[Dt_Customer]]</f>
        <v>41529</v>
      </c>
      <c r="I161" s="6">
        <f>Table2[[#This Row],[Recency]]</f>
        <v>49</v>
      </c>
      <c r="J161" s="14">
        <f>IF(VALUE(YEAR(People!$H161))-People!$B161&gt;=90,44,VALUE(YEAR(People!$H161))-People!$B161)</f>
        <v>35</v>
      </c>
      <c r="K161" s="6" t="str">
        <f>IF(AND(People!$J161&gt;=16,People!$J161&lt;=25),"16-25",IF(AND(People!$J161&gt;=26,People!$J161&lt;=35),"26-35",IF(AND(People!$J161&gt;=36,People!$J161&lt;=45),"36-45",IF(AND(People!$J161&gt;=46,People!$J161&lt;=55),"46-55",IF(AND(People!$J161&gt;=56,People!$J161&lt;=65),"56-65",IF(AND(People!$J161&gt;=66,People!$J161&lt;=75),"66-75","ALL"))))))</f>
        <v>26-35</v>
      </c>
      <c r="L161" t="str">
        <f>Products!H161</f>
        <v>Single</v>
      </c>
      <c r="M161">
        <f>Table2[[#This Row],[Recency]]</f>
        <v>49</v>
      </c>
      <c r="N161">
        <f>Table2[[#This Row],[NumDealsPurchases]]</f>
        <v>1</v>
      </c>
      <c r="O161" s="12" t="str">
        <f>IF(Table2[[#This Row],[Kidhome]]=0,"No","Yes")</f>
        <v>Yes</v>
      </c>
      <c r="P161" s="12" t="str">
        <f>IF(Table2[[#This Row],[Teenhome]]=0,"No","Yes")</f>
        <v>Yes</v>
      </c>
    </row>
    <row r="162" spans="1:16" ht="16.5" x14ac:dyDescent="0.3">
      <c r="A162" s="5">
        <f>Table2[[#This Row],[ID]]</f>
        <v>9970</v>
      </c>
      <c r="B162" s="6">
        <f>Table2[[#This Row],[Year_Birth]]</f>
        <v>1977</v>
      </c>
      <c r="C162" s="6" t="str">
        <f>Table2[[#This Row],[Education]]</f>
        <v>Graduation</v>
      </c>
      <c r="D162" s="6" t="str">
        <f>Table2[[#This Row],[Marital_Status]]</f>
        <v>Together</v>
      </c>
      <c r="E162" s="6">
        <f>Table2[[#This Row],[Income]]</f>
        <v>55375</v>
      </c>
      <c r="F162" s="6">
        <f>Table2[[#This Row],[Kidhome]]</f>
        <v>0</v>
      </c>
      <c r="G162" s="6">
        <f>Table2[[#This Row],[Teenhome]]</f>
        <v>1</v>
      </c>
      <c r="H162" s="9">
        <f>Table2[[#This Row],[Dt_Customer]]</f>
        <v>41564</v>
      </c>
      <c r="I162" s="6">
        <f>Table2[[#This Row],[Recency]]</f>
        <v>3</v>
      </c>
      <c r="J162" s="8">
        <f>IF(VALUE(YEAR(People!$H162))-People!$B162&gt;=90,44,VALUE(YEAR(People!$H162))-People!$B162)</f>
        <v>36</v>
      </c>
      <c r="K162" s="6" t="str">
        <f>IF(AND(People!$J162&gt;=16,People!$J162&lt;=25),"16-25",IF(AND(People!$J162&gt;=26,People!$J162&lt;=35),"26-35",IF(AND(People!$J162&gt;=36,People!$J162&lt;=45),"36-45",IF(AND(People!$J162&gt;=46,People!$J162&lt;=55),"46-55",IF(AND(People!$J162&gt;=56,People!$J162&lt;=65),"56-65",IF(AND(People!$J162&gt;=66,People!$J162&lt;=75),"66-75","ALL"))))))</f>
        <v>36-45</v>
      </c>
      <c r="L162" t="str">
        <f>Products!H162</f>
        <v>Single</v>
      </c>
      <c r="M162">
        <f>Table2[[#This Row],[Recency]]</f>
        <v>3</v>
      </c>
      <c r="N162">
        <f>Table2[[#This Row],[NumDealsPurchases]]</f>
        <v>1</v>
      </c>
      <c r="O162" s="12" t="str">
        <f>IF(Table2[[#This Row],[Kidhome]]=0,"No","Yes")</f>
        <v>No</v>
      </c>
      <c r="P162" s="12" t="str">
        <f>IF(Table2[[#This Row],[Teenhome]]=0,"No","Yes")</f>
        <v>Yes</v>
      </c>
    </row>
    <row r="163" spans="1:16" ht="16.5" x14ac:dyDescent="0.3">
      <c r="A163" s="7">
        <f>Table2[[#This Row],[ID]]</f>
        <v>2730</v>
      </c>
      <c r="B163" s="6">
        <f>Table2[[#This Row],[Year_Birth]]</f>
        <v>1955</v>
      </c>
      <c r="C163" s="6" t="str">
        <f>Table2[[#This Row],[Education]]</f>
        <v>Graduation</v>
      </c>
      <c r="D163" s="6" t="str">
        <f>Table2[[#This Row],[Marital_Status]]</f>
        <v>Single</v>
      </c>
      <c r="E163" s="6">
        <f>Table2[[#This Row],[Income]]</f>
        <v>80317</v>
      </c>
      <c r="F163" s="6">
        <f>Table2[[#This Row],[Kidhome]]</f>
        <v>0</v>
      </c>
      <c r="G163" s="6">
        <f>Table2[[#This Row],[Teenhome]]</f>
        <v>0</v>
      </c>
      <c r="H163" s="9">
        <f>Table2[[#This Row],[Dt_Customer]]</f>
        <v>41506</v>
      </c>
      <c r="I163" s="6">
        <f>Table2[[#This Row],[Recency]]</f>
        <v>64</v>
      </c>
      <c r="J163" s="14">
        <f>IF(VALUE(YEAR(People!$H163))-People!$B163&gt;=90,44,VALUE(YEAR(People!$H163))-People!$B163)</f>
        <v>58</v>
      </c>
      <c r="K163" s="6" t="str">
        <f>IF(AND(People!$J163&gt;=16,People!$J163&lt;=25),"16-25",IF(AND(People!$J163&gt;=26,People!$J163&lt;=35),"26-35",IF(AND(People!$J163&gt;=36,People!$J163&lt;=45),"36-45",IF(AND(People!$J163&gt;=46,People!$J163&lt;=55),"46-55",IF(AND(People!$J163&gt;=56,People!$J163&lt;=65),"56-65",IF(AND(People!$J163&gt;=66,People!$J163&lt;=75),"66-75","ALL"))))))</f>
        <v>56-65</v>
      </c>
      <c r="L163" t="str">
        <f>Products!H163</f>
        <v>Married</v>
      </c>
      <c r="M163">
        <f>Table2[[#This Row],[Recency]]</f>
        <v>64</v>
      </c>
      <c r="N163">
        <f>Table2[[#This Row],[NumDealsPurchases]]</f>
        <v>1</v>
      </c>
      <c r="O163" s="12" t="str">
        <f>IF(Table2[[#This Row],[Kidhome]]=0,"No","Yes")</f>
        <v>No</v>
      </c>
      <c r="P163" s="12" t="str">
        <f>IF(Table2[[#This Row],[Teenhome]]=0,"No","Yes")</f>
        <v>No</v>
      </c>
    </row>
    <row r="164" spans="1:16" ht="16.5" x14ac:dyDescent="0.3">
      <c r="A164" s="5">
        <f>Table2[[#This Row],[ID]]</f>
        <v>2795</v>
      </c>
      <c r="B164" s="6">
        <f>Table2[[#This Row],[Year_Birth]]</f>
        <v>1958</v>
      </c>
      <c r="C164" s="6" t="str">
        <f>Table2[[#This Row],[Education]]</f>
        <v>Master</v>
      </c>
      <c r="D164" s="6" t="str">
        <f>Table2[[#This Row],[Marital_Status]]</f>
        <v>Single</v>
      </c>
      <c r="E164" s="6">
        <f>Table2[[#This Row],[Income]]</f>
        <v>30523</v>
      </c>
      <c r="F164" s="6">
        <f>Table2[[#This Row],[Kidhome]]</f>
        <v>2</v>
      </c>
      <c r="G164" s="6">
        <f>Table2[[#This Row],[Teenhome]]</f>
        <v>1</v>
      </c>
      <c r="H164" s="9">
        <f>Table2[[#This Row],[Dt_Customer]]</f>
        <v>41456</v>
      </c>
      <c r="I164" s="6">
        <f>Table2[[#This Row],[Recency]]</f>
        <v>0</v>
      </c>
      <c r="J164" s="8">
        <f>IF(VALUE(YEAR(People!$H164))-People!$B164&gt;=90,44,VALUE(YEAR(People!$H164))-People!$B164)</f>
        <v>55</v>
      </c>
      <c r="K164" s="6" t="str">
        <f>IF(AND(People!$J164&gt;=16,People!$J164&lt;=25),"16-25",IF(AND(People!$J164&gt;=26,People!$J164&lt;=35),"26-35",IF(AND(People!$J164&gt;=36,People!$J164&lt;=45),"36-45",IF(AND(People!$J164&gt;=46,People!$J164&lt;=55),"46-55",IF(AND(People!$J164&gt;=56,People!$J164&lt;=65),"56-65",IF(AND(People!$J164&gt;=66,People!$J164&lt;=75),"66-75","ALL"))))))</f>
        <v>46-55</v>
      </c>
      <c r="L164" t="str">
        <f>Products!H164</f>
        <v>Married</v>
      </c>
      <c r="M164">
        <f>Table2[[#This Row],[Recency]]</f>
        <v>0</v>
      </c>
      <c r="N164">
        <f>Table2[[#This Row],[NumDealsPurchases]]</f>
        <v>1</v>
      </c>
      <c r="O164" s="12" t="str">
        <f>IF(Table2[[#This Row],[Kidhome]]=0,"No","Yes")</f>
        <v>Yes</v>
      </c>
      <c r="P164" s="12" t="str">
        <f>IF(Table2[[#This Row],[Teenhome]]=0,"No","Yes")</f>
        <v>Yes</v>
      </c>
    </row>
    <row r="165" spans="1:16" ht="16.5" x14ac:dyDescent="0.3">
      <c r="A165" s="7">
        <f>Table2[[#This Row],[ID]]</f>
        <v>9260</v>
      </c>
      <c r="B165" s="6">
        <f>Table2[[#This Row],[Year_Birth]]</f>
        <v>1945</v>
      </c>
      <c r="C165" s="6" t="str">
        <f>Table2[[#This Row],[Education]]</f>
        <v>PhD</v>
      </c>
      <c r="D165" s="6" t="str">
        <f>Table2[[#This Row],[Marital_Status]]</f>
        <v>Married</v>
      </c>
      <c r="E165" s="6">
        <f>Table2[[#This Row],[Income]]</f>
        <v>70356</v>
      </c>
      <c r="F165" s="6">
        <f>Table2[[#This Row],[Kidhome]]</f>
        <v>0</v>
      </c>
      <c r="G165" s="6">
        <f>Table2[[#This Row],[Teenhome]]</f>
        <v>0</v>
      </c>
      <c r="H165" s="9">
        <f>Table2[[#This Row],[Dt_Customer]]</f>
        <v>41218</v>
      </c>
      <c r="I165" s="6">
        <f>Table2[[#This Row],[Recency]]</f>
        <v>20</v>
      </c>
      <c r="J165" s="14">
        <f>IF(VALUE(YEAR(People!$H165))-People!$B165&gt;=90,44,VALUE(YEAR(People!$H165))-People!$B165)</f>
        <v>67</v>
      </c>
      <c r="K165" s="6" t="str">
        <f>IF(AND(People!$J165&gt;=16,People!$J165&lt;=25),"16-25",IF(AND(People!$J165&gt;=26,People!$J165&lt;=35),"26-35",IF(AND(People!$J165&gt;=36,People!$J165&lt;=45),"36-45",IF(AND(People!$J165&gt;=46,People!$J165&lt;=55),"46-55",IF(AND(People!$J165&gt;=56,People!$J165&lt;=65),"56-65",IF(AND(People!$J165&gt;=66,People!$J165&lt;=75),"66-75","ALL"))))))</f>
        <v>66-75</v>
      </c>
      <c r="L165" t="str">
        <f>Products!H165</f>
        <v>Divorced</v>
      </c>
      <c r="M165">
        <f>Table2[[#This Row],[Recency]]</f>
        <v>20</v>
      </c>
      <c r="N165">
        <f>Table2[[#This Row],[NumDealsPurchases]]</f>
        <v>2</v>
      </c>
      <c r="O165" s="12" t="str">
        <f>IF(Table2[[#This Row],[Kidhome]]=0,"No","Yes")</f>
        <v>No</v>
      </c>
      <c r="P165" s="12" t="str">
        <f>IF(Table2[[#This Row],[Teenhome]]=0,"No","Yes")</f>
        <v>No</v>
      </c>
    </row>
    <row r="166" spans="1:16" ht="16.5" x14ac:dyDescent="0.3">
      <c r="A166" s="5">
        <f>Table2[[#This Row],[ID]]</f>
        <v>8182</v>
      </c>
      <c r="B166" s="6">
        <f>Table2[[#This Row],[Year_Birth]]</f>
        <v>1984</v>
      </c>
      <c r="C166" s="6" t="str">
        <f>Table2[[#This Row],[Education]]</f>
        <v>Graduation</v>
      </c>
      <c r="D166" s="6" t="str">
        <f>Table2[[#This Row],[Marital_Status]]</f>
        <v>Married</v>
      </c>
      <c r="E166" s="6">
        <f>Table2[[#This Row],[Income]]</f>
        <v>23228</v>
      </c>
      <c r="F166" s="6">
        <f>Table2[[#This Row],[Kidhome]]</f>
        <v>1</v>
      </c>
      <c r="G166" s="6">
        <f>Table2[[#This Row],[Teenhome]]</f>
        <v>0</v>
      </c>
      <c r="H166" s="9">
        <f>Table2[[#This Row],[Dt_Customer]]</f>
        <v>41644</v>
      </c>
      <c r="I166" s="6">
        <f>Table2[[#This Row],[Recency]]</f>
        <v>91</v>
      </c>
      <c r="J166" s="8">
        <f>IF(VALUE(YEAR(People!$H166))-People!$B166&gt;=90,44,VALUE(YEAR(People!$H166))-People!$B166)</f>
        <v>30</v>
      </c>
      <c r="K166" s="6" t="str">
        <f>IF(AND(People!$J166&gt;=16,People!$J166&lt;=25),"16-25",IF(AND(People!$J166&gt;=26,People!$J166&lt;=35),"26-35",IF(AND(People!$J166&gt;=36,People!$J166&lt;=45),"36-45",IF(AND(People!$J166&gt;=46,People!$J166&lt;=55),"46-55",IF(AND(People!$J166&gt;=56,People!$J166&lt;=65),"56-65",IF(AND(People!$J166&gt;=66,People!$J166&lt;=75),"66-75","ALL"))))))</f>
        <v>26-35</v>
      </c>
      <c r="L166" t="str">
        <f>Products!H166</f>
        <v>Married</v>
      </c>
      <c r="M166">
        <f>Table2[[#This Row],[Recency]]</f>
        <v>91</v>
      </c>
      <c r="N166">
        <f>Table2[[#This Row],[NumDealsPurchases]]</f>
        <v>4</v>
      </c>
      <c r="O166" s="12" t="str">
        <f>IF(Table2[[#This Row],[Kidhome]]=0,"No","Yes")</f>
        <v>Yes</v>
      </c>
      <c r="P166" s="12" t="str">
        <f>IF(Table2[[#This Row],[Teenhome]]=0,"No","Yes")</f>
        <v>No</v>
      </c>
    </row>
    <row r="167" spans="1:16" ht="16.5" x14ac:dyDescent="0.3">
      <c r="A167" s="7">
        <f>Table2[[#This Row],[ID]]</f>
        <v>10095</v>
      </c>
      <c r="B167" s="6">
        <f>Table2[[#This Row],[Year_Birth]]</f>
        <v>1975</v>
      </c>
      <c r="C167" s="6" t="str">
        <f>Table2[[#This Row],[Education]]</f>
        <v>PhD</v>
      </c>
      <c r="D167" s="6" t="str">
        <f>Table2[[#This Row],[Marital_Status]]</f>
        <v>Divorced</v>
      </c>
      <c r="E167" s="6">
        <f>Table2[[#This Row],[Income]]</f>
        <v>74165</v>
      </c>
      <c r="F167" s="6">
        <f>Table2[[#This Row],[Kidhome]]</f>
        <v>0</v>
      </c>
      <c r="G167" s="6">
        <f>Table2[[#This Row],[Teenhome]]</f>
        <v>0</v>
      </c>
      <c r="H167" s="9">
        <f>Table2[[#This Row],[Dt_Customer]]</f>
        <v>41395</v>
      </c>
      <c r="I167" s="6">
        <f>Table2[[#This Row],[Recency]]</f>
        <v>9</v>
      </c>
      <c r="J167" s="14">
        <f>IF(VALUE(YEAR(People!$H167))-People!$B167&gt;=90,44,VALUE(YEAR(People!$H167))-People!$B167)</f>
        <v>38</v>
      </c>
      <c r="K167" s="6" t="str">
        <f>IF(AND(People!$J167&gt;=16,People!$J167&lt;=25),"16-25",IF(AND(People!$J167&gt;=26,People!$J167&lt;=35),"26-35",IF(AND(People!$J167&gt;=36,People!$J167&lt;=45),"36-45",IF(AND(People!$J167&gt;=46,People!$J167&lt;=55),"46-55",IF(AND(People!$J167&gt;=56,People!$J167&lt;=65),"56-65",IF(AND(People!$J167&gt;=66,People!$J167&lt;=75),"66-75","ALL"))))))</f>
        <v>36-45</v>
      </c>
      <c r="L167" t="str">
        <f>Products!H167</f>
        <v>Together</v>
      </c>
      <c r="M167">
        <f>Table2[[#This Row],[Recency]]</f>
        <v>9</v>
      </c>
      <c r="N167">
        <f>Table2[[#This Row],[NumDealsPurchases]]</f>
        <v>1</v>
      </c>
      <c r="O167" s="12" t="str">
        <f>IF(Table2[[#This Row],[Kidhome]]=0,"No","Yes")</f>
        <v>No</v>
      </c>
      <c r="P167" s="12" t="str">
        <f>IF(Table2[[#This Row],[Teenhome]]=0,"No","Yes")</f>
        <v>No</v>
      </c>
    </row>
    <row r="168" spans="1:16" ht="16.5" x14ac:dyDescent="0.3">
      <c r="A168" s="5">
        <f>Table2[[#This Row],[ID]]</f>
        <v>8475</v>
      </c>
      <c r="B168" s="6">
        <f>Table2[[#This Row],[Year_Birth]]</f>
        <v>1973</v>
      </c>
      <c r="C168" s="6" t="str">
        <f>Table2[[#This Row],[Education]]</f>
        <v>PhD</v>
      </c>
      <c r="D168" s="6" t="str">
        <f>Table2[[#This Row],[Marital_Status]]</f>
        <v>Married</v>
      </c>
      <c r="E168" s="6">
        <f>Table2[[#This Row],[Income]]</f>
        <v>157243</v>
      </c>
      <c r="F168" s="6">
        <f>Table2[[#This Row],[Kidhome]]</f>
        <v>0</v>
      </c>
      <c r="G168" s="6">
        <f>Table2[[#This Row],[Teenhome]]</f>
        <v>1</v>
      </c>
      <c r="H168" s="9">
        <f>Table2[[#This Row],[Dt_Customer]]</f>
        <v>41699</v>
      </c>
      <c r="I168" s="6">
        <f>Table2[[#This Row],[Recency]]</f>
        <v>98</v>
      </c>
      <c r="J168" s="8">
        <f>IF(VALUE(YEAR(People!$H168))-People!$B168&gt;=90,44,VALUE(YEAR(People!$H168))-People!$B168)</f>
        <v>41</v>
      </c>
      <c r="K168" s="6" t="str">
        <f>IF(AND(People!$J168&gt;=16,People!$J168&lt;=25),"16-25",IF(AND(People!$J168&gt;=26,People!$J168&lt;=35),"26-35",IF(AND(People!$J168&gt;=36,People!$J168&lt;=45),"36-45",IF(AND(People!$J168&gt;=46,People!$J168&lt;=55),"46-55",IF(AND(People!$J168&gt;=56,People!$J168&lt;=65),"56-65",IF(AND(People!$J168&gt;=66,People!$J168&lt;=75),"66-75","ALL"))))))</f>
        <v>36-45</v>
      </c>
      <c r="L168" t="str">
        <f>Products!H168</f>
        <v>Divorced</v>
      </c>
      <c r="M168">
        <f>Table2[[#This Row],[Recency]]</f>
        <v>98</v>
      </c>
      <c r="N168">
        <f>Table2[[#This Row],[NumDealsPurchases]]</f>
        <v>15</v>
      </c>
      <c r="O168" s="12" t="str">
        <f>IF(Table2[[#This Row],[Kidhome]]=0,"No","Yes")</f>
        <v>No</v>
      </c>
      <c r="P168" s="12" t="str">
        <f>IF(Table2[[#This Row],[Teenhome]]=0,"No","Yes")</f>
        <v>Yes</v>
      </c>
    </row>
    <row r="169" spans="1:16" ht="16.5" x14ac:dyDescent="0.3">
      <c r="A169" s="7">
        <f>Table2[[#This Row],[ID]]</f>
        <v>4370</v>
      </c>
      <c r="B169" s="6">
        <f>Table2[[#This Row],[Year_Birth]]</f>
        <v>1966</v>
      </c>
      <c r="C169" s="6" t="str">
        <f>Table2[[#This Row],[Education]]</f>
        <v>Graduation</v>
      </c>
      <c r="D169" s="6" t="str">
        <f>Table2[[#This Row],[Marital_Status]]</f>
        <v>Together</v>
      </c>
      <c r="E169" s="6">
        <f>Table2[[#This Row],[Income]]</f>
        <v>43482</v>
      </c>
      <c r="F169" s="6">
        <f>Table2[[#This Row],[Kidhome]]</f>
        <v>2</v>
      </c>
      <c r="G169" s="6">
        <f>Table2[[#This Row],[Teenhome]]</f>
        <v>1</v>
      </c>
      <c r="H169" s="9">
        <f>Table2[[#This Row],[Dt_Customer]]</f>
        <v>41591</v>
      </c>
      <c r="I169" s="6">
        <f>Table2[[#This Row],[Recency]]</f>
        <v>83</v>
      </c>
      <c r="J169" s="14">
        <f>IF(VALUE(YEAR(People!$H169))-People!$B169&gt;=90,44,VALUE(YEAR(People!$H169))-People!$B169)</f>
        <v>47</v>
      </c>
      <c r="K169" s="6" t="str">
        <f>IF(AND(People!$J169&gt;=16,People!$J169&lt;=25),"16-25",IF(AND(People!$J169&gt;=26,People!$J169&lt;=35),"26-35",IF(AND(People!$J169&gt;=36,People!$J169&lt;=45),"36-45",IF(AND(People!$J169&gt;=46,People!$J169&lt;=55),"46-55",IF(AND(People!$J169&gt;=56,People!$J169&lt;=65),"56-65",IF(AND(People!$J169&gt;=66,People!$J169&lt;=75),"66-75","ALL"))))))</f>
        <v>46-55</v>
      </c>
      <c r="L169" t="str">
        <f>Products!H169</f>
        <v>Divorced</v>
      </c>
      <c r="M169">
        <f>Table2[[#This Row],[Recency]]</f>
        <v>83</v>
      </c>
      <c r="N169">
        <f>Table2[[#This Row],[NumDealsPurchases]]</f>
        <v>3</v>
      </c>
      <c r="O169" s="12" t="str">
        <f>IF(Table2[[#This Row],[Kidhome]]=0,"No","Yes")</f>
        <v>Yes</v>
      </c>
      <c r="P169" s="12" t="str">
        <f>IF(Table2[[#This Row],[Teenhome]]=0,"No","Yes")</f>
        <v>Yes</v>
      </c>
    </row>
    <row r="170" spans="1:16" ht="16.5" x14ac:dyDescent="0.3">
      <c r="A170" s="5">
        <f>Table2[[#This Row],[ID]]</f>
        <v>10573</v>
      </c>
      <c r="B170" s="6">
        <f>Table2[[#This Row],[Year_Birth]]</f>
        <v>1953</v>
      </c>
      <c r="C170" s="6" t="str">
        <f>Table2[[#This Row],[Education]]</f>
        <v>Graduation</v>
      </c>
      <c r="D170" s="6" t="str">
        <f>Table2[[#This Row],[Marital_Status]]</f>
        <v>Divorced</v>
      </c>
      <c r="E170" s="6">
        <f>Table2[[#This Row],[Income]]</f>
        <v>62551</v>
      </c>
      <c r="F170" s="6">
        <f>Table2[[#This Row],[Kidhome]]</f>
        <v>0</v>
      </c>
      <c r="G170" s="6">
        <f>Table2[[#This Row],[Teenhome]]</f>
        <v>0</v>
      </c>
      <c r="H170" s="9">
        <f>Table2[[#This Row],[Dt_Customer]]</f>
        <v>41596</v>
      </c>
      <c r="I170" s="6">
        <f>Table2[[#This Row],[Recency]]</f>
        <v>27</v>
      </c>
      <c r="J170" s="8">
        <f>IF(VALUE(YEAR(People!$H170))-People!$B170&gt;=90,44,VALUE(YEAR(People!$H170))-People!$B170)</f>
        <v>60</v>
      </c>
      <c r="K170" s="6" t="str">
        <f>IF(AND(People!$J170&gt;=16,People!$J170&lt;=25),"16-25",IF(AND(People!$J170&gt;=26,People!$J170&lt;=35),"26-35",IF(AND(People!$J170&gt;=36,People!$J170&lt;=45),"36-45",IF(AND(People!$J170&gt;=46,People!$J170&lt;=55),"46-55",IF(AND(People!$J170&gt;=56,People!$J170&lt;=65),"56-65",IF(AND(People!$J170&gt;=66,People!$J170&lt;=75),"66-75","ALL"))))))</f>
        <v>56-65</v>
      </c>
      <c r="L170" t="str">
        <f>Products!H170</f>
        <v>Single</v>
      </c>
      <c r="M170">
        <f>Table2[[#This Row],[Recency]]</f>
        <v>27</v>
      </c>
      <c r="N170">
        <f>Table2[[#This Row],[NumDealsPurchases]]</f>
        <v>1</v>
      </c>
      <c r="O170" s="12" t="str">
        <f>IF(Table2[[#This Row],[Kidhome]]=0,"No","Yes")</f>
        <v>No</v>
      </c>
      <c r="P170" s="12" t="str">
        <f>IF(Table2[[#This Row],[Teenhome]]=0,"No","Yes")</f>
        <v>No</v>
      </c>
    </row>
    <row r="171" spans="1:16" ht="16.5" x14ac:dyDescent="0.3">
      <c r="A171" s="7">
        <f>Table2[[#This Row],[ID]]</f>
        <v>3712</v>
      </c>
      <c r="B171" s="6">
        <f>Table2[[#This Row],[Year_Birth]]</f>
        <v>1959</v>
      </c>
      <c r="C171" s="6" t="str">
        <f>Table2[[#This Row],[Education]]</f>
        <v>Graduation</v>
      </c>
      <c r="D171" s="6" t="str">
        <f>Table2[[#This Row],[Marital_Status]]</f>
        <v>Divorced</v>
      </c>
      <c r="E171" s="6">
        <f>Table2[[#This Row],[Income]]</f>
        <v>52332</v>
      </c>
      <c r="F171" s="6">
        <f>Table2[[#This Row],[Kidhome]]</f>
        <v>0</v>
      </c>
      <c r="G171" s="6">
        <f>Table2[[#This Row],[Teenhome]]</f>
        <v>0</v>
      </c>
      <c r="H171" s="9">
        <f>Table2[[#This Row],[Dt_Customer]]</f>
        <v>41514</v>
      </c>
      <c r="I171" s="6">
        <f>Table2[[#This Row],[Recency]]</f>
        <v>63</v>
      </c>
      <c r="J171" s="14">
        <f>IF(VALUE(YEAR(People!$H171))-People!$B171&gt;=90,44,VALUE(YEAR(People!$H171))-People!$B171)</f>
        <v>54</v>
      </c>
      <c r="K171" s="6" t="str">
        <f>IF(AND(People!$J171&gt;=16,People!$J171&lt;=25),"16-25",IF(AND(People!$J171&gt;=26,People!$J171&lt;=35),"26-35",IF(AND(People!$J171&gt;=36,People!$J171&lt;=45),"36-45",IF(AND(People!$J171&gt;=46,People!$J171&lt;=55),"46-55",IF(AND(People!$J171&gt;=56,People!$J171&lt;=65),"56-65",IF(AND(People!$J171&gt;=66,People!$J171&lt;=75),"66-75","ALL"))))))</f>
        <v>46-55</v>
      </c>
      <c r="L171" t="str">
        <f>Products!H171</f>
        <v>Together</v>
      </c>
      <c r="M171">
        <f>Table2[[#This Row],[Recency]]</f>
        <v>63</v>
      </c>
      <c r="N171">
        <f>Table2[[#This Row],[NumDealsPurchases]]</f>
        <v>1</v>
      </c>
      <c r="O171" s="12" t="str">
        <f>IF(Table2[[#This Row],[Kidhome]]=0,"No","Yes")</f>
        <v>No</v>
      </c>
      <c r="P171" s="12" t="str">
        <f>IF(Table2[[#This Row],[Teenhome]]=0,"No","Yes")</f>
        <v>No</v>
      </c>
    </row>
    <row r="172" spans="1:16" ht="16.5" x14ac:dyDescent="0.3">
      <c r="A172" s="5">
        <f>Table2[[#This Row],[ID]]</f>
        <v>6637</v>
      </c>
      <c r="B172" s="6">
        <f>Table2[[#This Row],[Year_Birth]]</f>
        <v>1988</v>
      </c>
      <c r="C172" s="6" t="str">
        <f>Table2[[#This Row],[Education]]</f>
        <v>Graduation</v>
      </c>
      <c r="D172" s="6" t="str">
        <f>Table2[[#This Row],[Marital_Status]]</f>
        <v>Single</v>
      </c>
      <c r="E172" s="6">
        <f>Table2[[#This Row],[Income]]</f>
        <v>66951</v>
      </c>
      <c r="F172" s="6">
        <f>Table2[[#This Row],[Kidhome]]</f>
        <v>0</v>
      </c>
      <c r="G172" s="6">
        <f>Table2[[#This Row],[Teenhome]]</f>
        <v>0</v>
      </c>
      <c r="H172" s="9">
        <f>Table2[[#This Row],[Dt_Customer]]</f>
        <v>41580</v>
      </c>
      <c r="I172" s="6">
        <f>Table2[[#This Row],[Recency]]</f>
        <v>46</v>
      </c>
      <c r="J172" s="8">
        <f>IF(VALUE(YEAR(People!$H172))-People!$B172&gt;=90,44,VALUE(YEAR(People!$H172))-People!$B172)</f>
        <v>25</v>
      </c>
      <c r="K172" s="6" t="str">
        <f>IF(AND(People!$J172&gt;=16,People!$J172&lt;=25),"16-25",IF(AND(People!$J172&gt;=26,People!$J172&lt;=35),"26-35",IF(AND(People!$J172&gt;=36,People!$J172&lt;=45),"36-45",IF(AND(People!$J172&gt;=46,People!$J172&lt;=55),"46-55",IF(AND(People!$J172&gt;=56,People!$J172&lt;=65),"56-65",IF(AND(People!$J172&gt;=66,People!$J172&lt;=75),"66-75","ALL"))))))</f>
        <v>16-25</v>
      </c>
      <c r="L172" t="str">
        <f>Products!H172</f>
        <v>Together</v>
      </c>
      <c r="M172">
        <f>Table2[[#This Row],[Recency]]</f>
        <v>46</v>
      </c>
      <c r="N172">
        <f>Table2[[#This Row],[NumDealsPurchases]]</f>
        <v>1</v>
      </c>
      <c r="O172" s="12" t="str">
        <f>IF(Table2[[#This Row],[Kidhome]]=0,"No","Yes")</f>
        <v>No</v>
      </c>
      <c r="P172" s="12" t="str">
        <f>IF(Table2[[#This Row],[Teenhome]]=0,"No","Yes")</f>
        <v>No</v>
      </c>
    </row>
    <row r="173" spans="1:16" ht="16.5" x14ac:dyDescent="0.3">
      <c r="A173" s="7">
        <f>Table2[[#This Row],[ID]]</f>
        <v>3152</v>
      </c>
      <c r="B173" s="6">
        <f>Table2[[#This Row],[Year_Birth]]</f>
        <v>1957</v>
      </c>
      <c r="C173" s="6" t="str">
        <f>Table2[[#This Row],[Education]]</f>
        <v>Graduation</v>
      </c>
      <c r="D173" s="6" t="str">
        <f>Table2[[#This Row],[Marital_Status]]</f>
        <v>Together</v>
      </c>
      <c r="E173" s="6">
        <f>Table2[[#This Row],[Income]]</f>
        <v>26091</v>
      </c>
      <c r="F173" s="6">
        <f>Table2[[#This Row],[Kidhome]]</f>
        <v>1</v>
      </c>
      <c r="G173" s="6">
        <f>Table2[[#This Row],[Teenhome]]</f>
        <v>1</v>
      </c>
      <c r="H173" s="9">
        <f>Table2[[#This Row],[Dt_Customer]]</f>
        <v>41695</v>
      </c>
      <c r="I173" s="6">
        <f>Table2[[#This Row],[Recency]]</f>
        <v>84</v>
      </c>
      <c r="J173" s="14">
        <f>IF(VALUE(YEAR(People!$H173))-People!$B173&gt;=90,44,VALUE(YEAR(People!$H173))-People!$B173)</f>
        <v>57</v>
      </c>
      <c r="K173" s="6" t="str">
        <f>IF(AND(People!$J173&gt;=16,People!$J173&lt;=25),"16-25",IF(AND(People!$J173&gt;=26,People!$J173&lt;=35),"26-35",IF(AND(People!$J173&gt;=36,People!$J173&lt;=45),"36-45",IF(AND(People!$J173&gt;=46,People!$J173&lt;=55),"46-55",IF(AND(People!$J173&gt;=56,People!$J173&lt;=65),"56-65",IF(AND(People!$J173&gt;=66,People!$J173&lt;=75),"66-75","ALL"))))))</f>
        <v>56-65</v>
      </c>
      <c r="L173" t="str">
        <f>Products!H173</f>
        <v>Married</v>
      </c>
      <c r="M173">
        <f>Table2[[#This Row],[Recency]]</f>
        <v>84</v>
      </c>
      <c r="N173">
        <f>Table2[[#This Row],[NumDealsPurchases]]</f>
        <v>3</v>
      </c>
      <c r="O173" s="12" t="str">
        <f>IF(Table2[[#This Row],[Kidhome]]=0,"No","Yes")</f>
        <v>Yes</v>
      </c>
      <c r="P173" s="12" t="str">
        <f>IF(Table2[[#This Row],[Teenhome]]=0,"No","Yes")</f>
        <v>Yes</v>
      </c>
    </row>
    <row r="174" spans="1:16" ht="16.5" x14ac:dyDescent="0.3">
      <c r="A174" s="5">
        <f>Table2[[#This Row],[ID]]</f>
        <v>5610</v>
      </c>
      <c r="B174" s="6">
        <f>Table2[[#This Row],[Year_Birth]]</f>
        <v>1965</v>
      </c>
      <c r="C174" s="6" t="str">
        <f>Table2[[#This Row],[Education]]</f>
        <v>Graduation</v>
      </c>
      <c r="D174" s="6" t="str">
        <f>Table2[[#This Row],[Marital_Status]]</f>
        <v>Together</v>
      </c>
      <c r="E174" s="6">
        <f>Table2[[#This Row],[Income]]</f>
        <v>33456</v>
      </c>
      <c r="F174" s="6">
        <f>Table2[[#This Row],[Kidhome]]</f>
        <v>1</v>
      </c>
      <c r="G174" s="6">
        <f>Table2[[#This Row],[Teenhome]]</f>
        <v>1</v>
      </c>
      <c r="H174" s="9">
        <f>Table2[[#This Row],[Dt_Customer]]</f>
        <v>41750</v>
      </c>
      <c r="I174" s="6">
        <f>Table2[[#This Row],[Recency]]</f>
        <v>58</v>
      </c>
      <c r="J174" s="8">
        <f>IF(VALUE(YEAR(People!$H174))-People!$B174&gt;=90,44,VALUE(YEAR(People!$H174))-People!$B174)</f>
        <v>49</v>
      </c>
      <c r="K174" s="6" t="str">
        <f>IF(AND(People!$J174&gt;=16,People!$J174&lt;=25),"16-25",IF(AND(People!$J174&gt;=26,People!$J174&lt;=35),"26-35",IF(AND(People!$J174&gt;=36,People!$J174&lt;=45),"36-45",IF(AND(People!$J174&gt;=46,People!$J174&lt;=55),"46-55",IF(AND(People!$J174&gt;=56,People!$J174&lt;=65),"56-65",IF(AND(People!$J174&gt;=66,People!$J174&lt;=75),"66-75","ALL"))))))</f>
        <v>46-55</v>
      </c>
      <c r="L174" t="str">
        <f>Products!H174</f>
        <v>Married</v>
      </c>
      <c r="M174">
        <f>Table2[[#This Row],[Recency]]</f>
        <v>58</v>
      </c>
      <c r="N174">
        <f>Table2[[#This Row],[NumDealsPurchases]]</f>
        <v>2</v>
      </c>
      <c r="O174" s="12" t="str">
        <f>IF(Table2[[#This Row],[Kidhome]]=0,"No","Yes")</f>
        <v>Yes</v>
      </c>
      <c r="P174" s="12" t="str">
        <f>IF(Table2[[#This Row],[Teenhome]]=0,"No","Yes")</f>
        <v>Yes</v>
      </c>
    </row>
    <row r="175" spans="1:16" ht="16.5" x14ac:dyDescent="0.3">
      <c r="A175" s="7">
        <f>Table2[[#This Row],[ID]]</f>
        <v>6460</v>
      </c>
      <c r="B175" s="6">
        <f>Table2[[#This Row],[Year_Birth]]</f>
        <v>1982</v>
      </c>
      <c r="C175" s="6" t="str">
        <f>Table2[[#This Row],[Education]]</f>
        <v>Graduation</v>
      </c>
      <c r="D175" s="6" t="str">
        <f>Table2[[#This Row],[Marital_Status]]</f>
        <v>Married</v>
      </c>
      <c r="E175" s="6">
        <f>Table2[[#This Row],[Income]]</f>
        <v>28718</v>
      </c>
      <c r="F175" s="6">
        <f>Table2[[#This Row],[Kidhome]]</f>
        <v>1</v>
      </c>
      <c r="G175" s="6">
        <f>Table2[[#This Row],[Teenhome]]</f>
        <v>0</v>
      </c>
      <c r="H175" s="9">
        <f>Table2[[#This Row],[Dt_Customer]]</f>
        <v>41468</v>
      </c>
      <c r="I175" s="6">
        <f>Table2[[#This Row],[Recency]]</f>
        <v>78</v>
      </c>
      <c r="J175" s="14">
        <f>IF(VALUE(YEAR(People!$H175))-People!$B175&gt;=90,44,VALUE(YEAR(People!$H175))-People!$B175)</f>
        <v>31</v>
      </c>
      <c r="K175" s="6" t="str">
        <f>IF(AND(People!$J175&gt;=16,People!$J175&lt;=25),"16-25",IF(AND(People!$J175&gt;=26,People!$J175&lt;=35),"26-35",IF(AND(People!$J175&gt;=36,People!$J175&lt;=45),"36-45",IF(AND(People!$J175&gt;=46,People!$J175&lt;=55),"46-55",IF(AND(People!$J175&gt;=56,People!$J175&lt;=65),"56-65",IF(AND(People!$J175&gt;=66,People!$J175&lt;=75),"66-75","ALL"))))))</f>
        <v>26-35</v>
      </c>
      <c r="L175" t="str">
        <f>Products!H175</f>
        <v>Together</v>
      </c>
      <c r="M175">
        <f>Table2[[#This Row],[Recency]]</f>
        <v>78</v>
      </c>
      <c r="N175">
        <f>Table2[[#This Row],[NumDealsPurchases]]</f>
        <v>2</v>
      </c>
      <c r="O175" s="12" t="str">
        <f>IF(Table2[[#This Row],[Kidhome]]=0,"No","Yes")</f>
        <v>Yes</v>
      </c>
      <c r="P175" s="12" t="str">
        <f>IF(Table2[[#This Row],[Teenhome]]=0,"No","Yes")</f>
        <v>No</v>
      </c>
    </row>
    <row r="176" spans="1:16" ht="16.5" x14ac:dyDescent="0.3">
      <c r="A176" s="5">
        <f>Table2[[#This Row],[ID]]</f>
        <v>1349</v>
      </c>
      <c r="B176" s="6">
        <f>Table2[[#This Row],[Year_Birth]]</f>
        <v>1970</v>
      </c>
      <c r="C176" s="6" t="str">
        <f>Table2[[#This Row],[Education]]</f>
        <v>Graduation</v>
      </c>
      <c r="D176" s="6" t="str">
        <f>Table2[[#This Row],[Marital_Status]]</f>
        <v>Married</v>
      </c>
      <c r="E176" s="6">
        <f>Table2[[#This Row],[Income]]</f>
        <v>50447</v>
      </c>
      <c r="F176" s="6">
        <f>Table2[[#This Row],[Kidhome]]</f>
        <v>2</v>
      </c>
      <c r="G176" s="6">
        <f>Table2[[#This Row],[Teenhome]]</f>
        <v>0</v>
      </c>
      <c r="H176" s="9">
        <f>Table2[[#This Row],[Dt_Customer]]</f>
        <v>41750</v>
      </c>
      <c r="I176" s="6">
        <f>Table2[[#This Row],[Recency]]</f>
        <v>4</v>
      </c>
      <c r="J176" s="8">
        <f>IF(VALUE(YEAR(People!$H176))-People!$B176&gt;=90,44,VALUE(YEAR(People!$H176))-People!$B176)</f>
        <v>44</v>
      </c>
      <c r="K176" s="6" t="str">
        <f>IF(AND(People!$J176&gt;=16,People!$J176&lt;=25),"16-25",IF(AND(People!$J176&gt;=26,People!$J176&lt;=35),"26-35",IF(AND(People!$J176&gt;=36,People!$J176&lt;=45),"36-45",IF(AND(People!$J176&gt;=46,People!$J176&lt;=55),"46-55",IF(AND(People!$J176&gt;=56,People!$J176&lt;=65),"56-65",IF(AND(People!$J176&gt;=66,People!$J176&lt;=75),"66-75","ALL"))))))</f>
        <v>36-45</v>
      </c>
      <c r="L176" t="str">
        <f>Products!H176</f>
        <v>Single</v>
      </c>
      <c r="M176">
        <f>Table2[[#This Row],[Recency]]</f>
        <v>4</v>
      </c>
      <c r="N176">
        <f>Table2[[#This Row],[NumDealsPurchases]]</f>
        <v>1</v>
      </c>
      <c r="O176" s="12" t="str">
        <f>IF(Table2[[#This Row],[Kidhome]]=0,"No","Yes")</f>
        <v>Yes</v>
      </c>
      <c r="P176" s="12" t="str">
        <f>IF(Table2[[#This Row],[Teenhome]]=0,"No","Yes")</f>
        <v>No</v>
      </c>
    </row>
    <row r="177" spans="1:16" ht="16.5" x14ac:dyDescent="0.3">
      <c r="A177" s="7">
        <f>Table2[[#This Row],[ID]]</f>
        <v>1880</v>
      </c>
      <c r="B177" s="6">
        <f>Table2[[#This Row],[Year_Birth]]</f>
        <v>1959</v>
      </c>
      <c r="C177" s="6" t="str">
        <f>Table2[[#This Row],[Education]]</f>
        <v>PhD</v>
      </c>
      <c r="D177" s="6" t="str">
        <f>Table2[[#This Row],[Marital_Status]]</f>
        <v>Together</v>
      </c>
      <c r="E177" s="6">
        <f>Table2[[#This Row],[Income]]</f>
        <v>53537</v>
      </c>
      <c r="F177" s="6">
        <f>Table2[[#This Row],[Kidhome]]</f>
        <v>1</v>
      </c>
      <c r="G177" s="6">
        <f>Table2[[#This Row],[Teenhome]]</f>
        <v>1</v>
      </c>
      <c r="H177" s="9">
        <f>Table2[[#This Row],[Dt_Customer]]</f>
        <v>41669</v>
      </c>
      <c r="I177" s="6">
        <f>Table2[[#This Row],[Recency]]</f>
        <v>17</v>
      </c>
      <c r="J177" s="14">
        <f>IF(VALUE(YEAR(People!$H177))-People!$B177&gt;=90,44,VALUE(YEAR(People!$H177))-People!$B177)</f>
        <v>55</v>
      </c>
      <c r="K177" s="6" t="str">
        <f>IF(AND(People!$J177&gt;=16,People!$J177&lt;=25),"16-25",IF(AND(People!$J177&gt;=26,People!$J177&lt;=35),"26-35",IF(AND(People!$J177&gt;=36,People!$J177&lt;=45),"36-45",IF(AND(People!$J177&gt;=46,People!$J177&lt;=55),"46-55",IF(AND(People!$J177&gt;=56,People!$J177&lt;=65),"56-65",IF(AND(People!$J177&gt;=66,People!$J177&lt;=75),"66-75","ALL"))))))</f>
        <v>46-55</v>
      </c>
      <c r="L177" t="str">
        <f>Products!H177</f>
        <v>Married</v>
      </c>
      <c r="M177">
        <f>Table2[[#This Row],[Recency]]</f>
        <v>17</v>
      </c>
      <c r="N177">
        <f>Table2[[#This Row],[NumDealsPurchases]]</f>
        <v>2</v>
      </c>
      <c r="O177" s="12" t="str">
        <f>IF(Table2[[#This Row],[Kidhome]]=0,"No","Yes")</f>
        <v>Yes</v>
      </c>
      <c r="P177" s="12" t="str">
        <f>IF(Table2[[#This Row],[Teenhome]]=0,"No","Yes")</f>
        <v>Yes</v>
      </c>
    </row>
    <row r="178" spans="1:16" ht="16.5" x14ac:dyDescent="0.3">
      <c r="A178" s="5">
        <f>Table2[[#This Row],[ID]]</f>
        <v>641</v>
      </c>
      <c r="B178" s="6">
        <f>Table2[[#This Row],[Year_Birth]]</f>
        <v>1967</v>
      </c>
      <c r="C178" s="6" t="str">
        <f>Table2[[#This Row],[Education]]</f>
        <v>Graduation</v>
      </c>
      <c r="D178" s="6" t="str">
        <f>Table2[[#This Row],[Marital_Status]]</f>
        <v>Single</v>
      </c>
      <c r="E178" s="6">
        <f>Table2[[#This Row],[Income]]</f>
        <v>52074</v>
      </c>
      <c r="F178" s="6">
        <f>Table2[[#This Row],[Kidhome]]</f>
        <v>0</v>
      </c>
      <c r="G178" s="6">
        <f>Table2[[#This Row],[Teenhome]]</f>
        <v>1</v>
      </c>
      <c r="H178" s="9">
        <f>Table2[[#This Row],[Dt_Customer]]</f>
        <v>41733</v>
      </c>
      <c r="I178" s="6">
        <f>Table2[[#This Row],[Recency]]</f>
        <v>77</v>
      </c>
      <c r="J178" s="8">
        <f>IF(VALUE(YEAR(People!$H178))-People!$B178&gt;=90,44,VALUE(YEAR(People!$H178))-People!$B178)</f>
        <v>47</v>
      </c>
      <c r="K178" s="6" t="str">
        <f>IF(AND(People!$J178&gt;=16,People!$J178&lt;=25),"16-25",IF(AND(People!$J178&gt;=26,People!$J178&lt;=35),"26-35",IF(AND(People!$J178&gt;=36,People!$J178&lt;=45),"36-45",IF(AND(People!$J178&gt;=46,People!$J178&lt;=55),"46-55",IF(AND(People!$J178&gt;=56,People!$J178&lt;=65),"56-65",IF(AND(People!$J178&gt;=66,People!$J178&lt;=75),"66-75","ALL"))))))</f>
        <v>46-55</v>
      </c>
      <c r="L178" t="str">
        <f>Products!H178</f>
        <v>Married</v>
      </c>
      <c r="M178">
        <f>Table2[[#This Row],[Recency]]</f>
        <v>77</v>
      </c>
      <c r="N178">
        <f>Table2[[#This Row],[NumDealsPurchases]]</f>
        <v>1</v>
      </c>
      <c r="O178" s="12" t="str">
        <f>IF(Table2[[#This Row],[Kidhome]]=0,"No","Yes")</f>
        <v>No</v>
      </c>
      <c r="P178" s="12" t="str">
        <f>IF(Table2[[#This Row],[Teenhome]]=0,"No","Yes")</f>
        <v>Yes</v>
      </c>
    </row>
    <row r="179" spans="1:16" ht="16.5" x14ac:dyDescent="0.3">
      <c r="A179" s="7">
        <f>Table2[[#This Row],[ID]]</f>
        <v>8717</v>
      </c>
      <c r="B179" s="6">
        <f>Table2[[#This Row],[Year_Birth]]</f>
        <v>1975</v>
      </c>
      <c r="C179" s="6" t="str">
        <f>Table2[[#This Row],[Education]]</f>
        <v>PhD</v>
      </c>
      <c r="D179" s="6" t="str">
        <f>Table2[[#This Row],[Marital_Status]]</f>
        <v>Married</v>
      </c>
      <c r="E179" s="6">
        <f>Table2[[#This Row],[Income]]</f>
        <v>80427</v>
      </c>
      <c r="F179" s="6">
        <f>Table2[[#This Row],[Kidhome]]</f>
        <v>0</v>
      </c>
      <c r="G179" s="6">
        <f>Table2[[#This Row],[Teenhome]]</f>
        <v>1</v>
      </c>
      <c r="H179" s="9">
        <f>Table2[[#This Row],[Dt_Customer]]</f>
        <v>41164</v>
      </c>
      <c r="I179" s="6">
        <f>Table2[[#This Row],[Recency]]</f>
        <v>56</v>
      </c>
      <c r="J179" s="14">
        <f>IF(VALUE(YEAR(People!$H179))-People!$B179&gt;=90,44,VALUE(YEAR(People!$H179))-People!$B179)</f>
        <v>37</v>
      </c>
      <c r="K179" s="6" t="str">
        <f>IF(AND(People!$J179&gt;=16,People!$J179&lt;=25),"16-25",IF(AND(People!$J179&gt;=26,People!$J179&lt;=35),"26-35",IF(AND(People!$J179&gt;=36,People!$J179&lt;=45),"36-45",IF(AND(People!$J179&gt;=46,People!$J179&lt;=55),"46-55",IF(AND(People!$J179&gt;=56,People!$J179&lt;=65),"56-65",IF(AND(People!$J179&gt;=66,People!$J179&lt;=75),"66-75","ALL"))))))</f>
        <v>36-45</v>
      </c>
      <c r="L179" t="str">
        <f>Products!H179</f>
        <v>Married</v>
      </c>
      <c r="M179">
        <f>Table2[[#This Row],[Recency]]</f>
        <v>56</v>
      </c>
      <c r="N179">
        <f>Table2[[#This Row],[NumDealsPurchases]]</f>
        <v>1</v>
      </c>
      <c r="O179" s="12" t="str">
        <f>IF(Table2[[#This Row],[Kidhome]]=0,"No","Yes")</f>
        <v>No</v>
      </c>
      <c r="P179" s="12" t="str">
        <f>IF(Table2[[#This Row],[Teenhome]]=0,"No","Yes")</f>
        <v>Yes</v>
      </c>
    </row>
    <row r="180" spans="1:16" ht="16.5" x14ac:dyDescent="0.3">
      <c r="A180" s="5">
        <f>Table2[[#This Row],[ID]]</f>
        <v>10314</v>
      </c>
      <c r="B180" s="6">
        <f>Table2[[#This Row],[Year_Birth]]</f>
        <v>1948</v>
      </c>
      <c r="C180" s="6" t="str">
        <f>Table2[[#This Row],[Education]]</f>
        <v>PhD</v>
      </c>
      <c r="D180" s="6" t="str">
        <f>Table2[[#This Row],[Marital_Status]]</f>
        <v>Married</v>
      </c>
      <c r="E180" s="6">
        <f>Table2[[#This Row],[Income]]</f>
        <v>83837</v>
      </c>
      <c r="F180" s="6">
        <f>Table2[[#This Row],[Kidhome]]</f>
        <v>0</v>
      </c>
      <c r="G180" s="6">
        <f>Table2[[#This Row],[Teenhome]]</f>
        <v>0</v>
      </c>
      <c r="H180" s="9">
        <f>Table2[[#This Row],[Dt_Customer]]</f>
        <v>41259</v>
      </c>
      <c r="I180" s="6">
        <f>Table2[[#This Row],[Recency]]</f>
        <v>79</v>
      </c>
      <c r="J180" s="8">
        <f>IF(VALUE(YEAR(People!$H180))-People!$B180&gt;=90,44,VALUE(YEAR(People!$H180))-People!$B180)</f>
        <v>64</v>
      </c>
      <c r="K180" s="6" t="str">
        <f>IF(AND(People!$J180&gt;=16,People!$J180&lt;=25),"16-25",IF(AND(People!$J180&gt;=26,People!$J180&lt;=35),"26-35",IF(AND(People!$J180&gt;=36,People!$J180&lt;=45),"36-45",IF(AND(People!$J180&gt;=46,People!$J180&lt;=55),"46-55",IF(AND(People!$J180&gt;=56,People!$J180&lt;=65),"56-65",IF(AND(People!$J180&gt;=66,People!$J180&lt;=75),"66-75","ALL"))))))</f>
        <v>56-65</v>
      </c>
      <c r="L180" t="str">
        <f>Products!H180</f>
        <v>Together</v>
      </c>
      <c r="M180">
        <f>Table2[[#This Row],[Recency]]</f>
        <v>79</v>
      </c>
      <c r="N180">
        <f>Table2[[#This Row],[NumDealsPurchases]]</f>
        <v>1</v>
      </c>
      <c r="O180" s="12" t="str">
        <f>IF(Table2[[#This Row],[Kidhome]]=0,"No","Yes")</f>
        <v>No</v>
      </c>
      <c r="P180" s="12" t="str">
        <f>IF(Table2[[#This Row],[Teenhome]]=0,"No","Yes")</f>
        <v>No</v>
      </c>
    </row>
    <row r="181" spans="1:16" ht="16.5" x14ac:dyDescent="0.3">
      <c r="A181" s="7">
        <f>Table2[[#This Row],[ID]]</f>
        <v>10854</v>
      </c>
      <c r="B181" s="6">
        <f>Table2[[#This Row],[Year_Birth]]</f>
        <v>1970</v>
      </c>
      <c r="C181" s="6" t="str">
        <f>Table2[[#This Row],[Education]]</f>
        <v>PhD</v>
      </c>
      <c r="D181" s="6" t="str">
        <f>Table2[[#This Row],[Marital_Status]]</f>
        <v>Married</v>
      </c>
      <c r="E181" s="6">
        <f>Table2[[#This Row],[Income]]</f>
        <v>38853</v>
      </c>
      <c r="F181" s="6">
        <f>Table2[[#This Row],[Kidhome]]</f>
        <v>1</v>
      </c>
      <c r="G181" s="6">
        <f>Table2[[#This Row],[Teenhome]]</f>
        <v>1</v>
      </c>
      <c r="H181" s="9">
        <f>Table2[[#This Row],[Dt_Customer]]</f>
        <v>41782</v>
      </c>
      <c r="I181" s="6">
        <f>Table2[[#This Row],[Recency]]</f>
        <v>90</v>
      </c>
      <c r="J181" s="14">
        <f>IF(VALUE(YEAR(People!$H181))-People!$B181&gt;=90,44,VALUE(YEAR(People!$H181))-People!$B181)</f>
        <v>44</v>
      </c>
      <c r="K181" s="6" t="str">
        <f>IF(AND(People!$J181&gt;=16,People!$J181&lt;=25),"16-25",IF(AND(People!$J181&gt;=26,People!$J181&lt;=35),"26-35",IF(AND(People!$J181&gt;=36,People!$J181&lt;=45),"36-45",IF(AND(People!$J181&gt;=46,People!$J181&lt;=55),"46-55",IF(AND(People!$J181&gt;=56,People!$J181&lt;=65),"56-65",IF(AND(People!$J181&gt;=66,People!$J181&lt;=75),"66-75","ALL"))))))</f>
        <v>36-45</v>
      </c>
      <c r="L181" t="str">
        <f>Products!H181</f>
        <v>Married</v>
      </c>
      <c r="M181">
        <f>Table2[[#This Row],[Recency]]</f>
        <v>90</v>
      </c>
      <c r="N181">
        <f>Table2[[#This Row],[NumDealsPurchases]]</f>
        <v>2</v>
      </c>
      <c r="O181" s="12" t="str">
        <f>IF(Table2[[#This Row],[Kidhome]]=0,"No","Yes")</f>
        <v>Yes</v>
      </c>
      <c r="P181" s="12" t="str">
        <f>IF(Table2[[#This Row],[Teenhome]]=0,"No","Yes")</f>
        <v>Yes</v>
      </c>
    </row>
    <row r="182" spans="1:16" ht="16.5" x14ac:dyDescent="0.3">
      <c r="A182" s="5">
        <f>Table2[[#This Row],[ID]]</f>
        <v>10492</v>
      </c>
      <c r="B182" s="6">
        <f>Table2[[#This Row],[Year_Birth]]</f>
        <v>1959</v>
      </c>
      <c r="C182" s="6" t="str">
        <f>Table2[[#This Row],[Education]]</f>
        <v>Graduation</v>
      </c>
      <c r="D182" s="6" t="str">
        <f>Table2[[#This Row],[Marital_Status]]</f>
        <v>Together</v>
      </c>
      <c r="E182" s="6">
        <f>Table2[[#This Row],[Income]]</f>
        <v>38285</v>
      </c>
      <c r="F182" s="6">
        <f>Table2[[#This Row],[Kidhome]]</f>
        <v>2</v>
      </c>
      <c r="G182" s="6">
        <f>Table2[[#This Row],[Teenhome]]</f>
        <v>1</v>
      </c>
      <c r="H182" s="9">
        <f>Table2[[#This Row],[Dt_Customer]]</f>
        <v>41814</v>
      </c>
      <c r="I182" s="6">
        <f>Table2[[#This Row],[Recency]]</f>
        <v>96</v>
      </c>
      <c r="J182" s="8">
        <f>IF(VALUE(YEAR(People!$H182))-People!$B182&gt;=90,44,VALUE(YEAR(People!$H182))-People!$B182)</f>
        <v>55</v>
      </c>
      <c r="K182" s="6" t="str">
        <f>IF(AND(People!$J182&gt;=16,People!$J182&lt;=25),"16-25",IF(AND(People!$J182&gt;=26,People!$J182&lt;=35),"26-35",IF(AND(People!$J182&gt;=36,People!$J182&lt;=45),"36-45",IF(AND(People!$J182&gt;=46,People!$J182&lt;=55),"46-55",IF(AND(People!$J182&gt;=56,People!$J182&lt;=65),"56-65",IF(AND(People!$J182&gt;=66,People!$J182&lt;=75),"66-75","ALL"))))))</f>
        <v>46-55</v>
      </c>
      <c r="L182" t="str">
        <f>Products!H182</f>
        <v>Married</v>
      </c>
      <c r="M182">
        <f>Table2[[#This Row],[Recency]]</f>
        <v>96</v>
      </c>
      <c r="N182">
        <f>Table2[[#This Row],[NumDealsPurchases]]</f>
        <v>1</v>
      </c>
      <c r="O182" s="12" t="str">
        <f>IF(Table2[[#This Row],[Kidhome]]=0,"No","Yes")</f>
        <v>Yes</v>
      </c>
      <c r="P182" s="12" t="str">
        <f>IF(Table2[[#This Row],[Teenhome]]=0,"No","Yes")</f>
        <v>Yes</v>
      </c>
    </row>
    <row r="183" spans="1:16" ht="16.5" x14ac:dyDescent="0.3">
      <c r="A183" s="7">
        <f>Table2[[#This Row],[ID]]</f>
        <v>6935</v>
      </c>
      <c r="B183" s="6">
        <f>Table2[[#This Row],[Year_Birth]]</f>
        <v>1951</v>
      </c>
      <c r="C183" s="6" t="str">
        <f>Table2[[#This Row],[Education]]</f>
        <v>2n Cycle</v>
      </c>
      <c r="D183" s="6" t="str">
        <f>Table2[[#This Row],[Marital_Status]]</f>
        <v>Married</v>
      </c>
      <c r="E183" s="6">
        <f>Table2[[#This Row],[Income]]</f>
        <v>78497</v>
      </c>
      <c r="F183" s="6">
        <f>Table2[[#This Row],[Kidhome]]</f>
        <v>0</v>
      </c>
      <c r="G183" s="6">
        <f>Table2[[#This Row],[Teenhome]]</f>
        <v>0</v>
      </c>
      <c r="H183" s="9">
        <f>Table2[[#This Row],[Dt_Customer]]</f>
        <v>41609</v>
      </c>
      <c r="I183" s="6">
        <f>Table2[[#This Row],[Recency]]</f>
        <v>44</v>
      </c>
      <c r="J183" s="14">
        <f>IF(VALUE(YEAR(People!$H183))-People!$B183&gt;=90,44,VALUE(YEAR(People!$H183))-People!$B183)</f>
        <v>62</v>
      </c>
      <c r="K183" s="6" t="str">
        <f>IF(AND(People!$J183&gt;=16,People!$J183&lt;=25),"16-25",IF(AND(People!$J183&gt;=26,People!$J183&lt;=35),"26-35",IF(AND(People!$J183&gt;=36,People!$J183&lt;=45),"36-45",IF(AND(People!$J183&gt;=46,People!$J183&lt;=55),"46-55",IF(AND(People!$J183&gt;=56,People!$J183&lt;=65),"56-65",IF(AND(People!$J183&gt;=66,People!$J183&lt;=75),"66-75","ALL"))))))</f>
        <v>56-65</v>
      </c>
      <c r="L183" t="str">
        <f>Products!H183</f>
        <v>Married</v>
      </c>
      <c r="M183">
        <f>Table2[[#This Row],[Recency]]</f>
        <v>44</v>
      </c>
      <c r="N183">
        <f>Table2[[#This Row],[NumDealsPurchases]]</f>
        <v>1</v>
      </c>
      <c r="O183" s="12" t="str">
        <f>IF(Table2[[#This Row],[Kidhome]]=0,"No","Yes")</f>
        <v>No</v>
      </c>
      <c r="P183" s="12" t="str">
        <f>IF(Table2[[#This Row],[Teenhome]]=0,"No","Yes")</f>
        <v>No</v>
      </c>
    </row>
    <row r="184" spans="1:16" ht="16.5" x14ac:dyDescent="0.3">
      <c r="A184" s="5">
        <f>Table2[[#This Row],[ID]]</f>
        <v>7698</v>
      </c>
      <c r="B184" s="6">
        <f>Table2[[#This Row],[Year_Birth]]</f>
        <v>1976</v>
      </c>
      <c r="C184" s="6" t="str">
        <f>Table2[[#This Row],[Education]]</f>
        <v>PhD</v>
      </c>
      <c r="D184" s="6" t="str">
        <f>Table2[[#This Row],[Marital_Status]]</f>
        <v>Married</v>
      </c>
      <c r="E184" s="6">
        <f>Table2[[#This Row],[Income]]</f>
        <v>51650</v>
      </c>
      <c r="F184" s="6">
        <f>Table2[[#This Row],[Kidhome]]</f>
        <v>0</v>
      </c>
      <c r="G184" s="6">
        <f>Table2[[#This Row],[Teenhome]]</f>
        <v>1</v>
      </c>
      <c r="H184" s="9">
        <f>Table2[[#This Row],[Dt_Customer]]</f>
        <v>41770</v>
      </c>
      <c r="I184" s="6">
        <f>Table2[[#This Row],[Recency]]</f>
        <v>81</v>
      </c>
      <c r="J184" s="8">
        <f>IF(VALUE(YEAR(People!$H184))-People!$B184&gt;=90,44,VALUE(YEAR(People!$H184))-People!$B184)</f>
        <v>38</v>
      </c>
      <c r="K184" s="6" t="str">
        <f>IF(AND(People!$J184&gt;=16,People!$J184&lt;=25),"16-25",IF(AND(People!$J184&gt;=26,People!$J184&lt;=35),"26-35",IF(AND(People!$J184&gt;=36,People!$J184&lt;=45),"36-45",IF(AND(People!$J184&gt;=46,People!$J184&lt;=55),"46-55",IF(AND(People!$J184&gt;=56,People!$J184&lt;=65),"56-65",IF(AND(People!$J184&gt;=66,People!$J184&lt;=75),"66-75","ALL"))))))</f>
        <v>36-45</v>
      </c>
      <c r="L184" t="str">
        <f>Products!H184</f>
        <v>Married</v>
      </c>
      <c r="M184">
        <f>Table2[[#This Row],[Recency]]</f>
        <v>81</v>
      </c>
      <c r="N184">
        <f>Table2[[#This Row],[NumDealsPurchases]]</f>
        <v>1</v>
      </c>
      <c r="O184" s="12" t="str">
        <f>IF(Table2[[#This Row],[Kidhome]]=0,"No","Yes")</f>
        <v>No</v>
      </c>
      <c r="P184" s="12" t="str">
        <f>IF(Table2[[#This Row],[Teenhome]]=0,"No","Yes")</f>
        <v>Yes</v>
      </c>
    </row>
    <row r="185" spans="1:16" ht="16.5" x14ac:dyDescent="0.3">
      <c r="A185" s="7">
        <f>Table2[[#This Row],[ID]]</f>
        <v>3559</v>
      </c>
      <c r="B185" s="6">
        <f>Table2[[#This Row],[Year_Birth]]</f>
        <v>1988</v>
      </c>
      <c r="C185" s="6" t="str">
        <f>Table2[[#This Row],[Education]]</f>
        <v>2n Cycle</v>
      </c>
      <c r="D185" s="6" t="str">
        <f>Table2[[#This Row],[Marital_Status]]</f>
        <v>Married</v>
      </c>
      <c r="E185" s="6">
        <f>Table2[[#This Row],[Income]]</f>
        <v>16248</v>
      </c>
      <c r="F185" s="6">
        <f>Table2[[#This Row],[Kidhome]]</f>
        <v>1</v>
      </c>
      <c r="G185" s="6">
        <f>Table2[[#This Row],[Teenhome]]</f>
        <v>0</v>
      </c>
      <c r="H185" s="9">
        <f>Table2[[#This Row],[Dt_Customer]]</f>
        <v>41769</v>
      </c>
      <c r="I185" s="6">
        <f>Table2[[#This Row],[Recency]]</f>
        <v>77</v>
      </c>
      <c r="J185" s="14">
        <f>IF(VALUE(YEAR(People!$H185))-People!$B185&gt;=90,44,VALUE(YEAR(People!$H185))-People!$B185)</f>
        <v>26</v>
      </c>
      <c r="K185" s="6" t="str">
        <f>IF(AND(People!$J185&gt;=16,People!$J185&lt;=25),"16-25",IF(AND(People!$J185&gt;=26,People!$J185&lt;=35),"26-35",IF(AND(People!$J185&gt;=36,People!$J185&lt;=45),"36-45",IF(AND(People!$J185&gt;=46,People!$J185&lt;=55),"46-55",IF(AND(People!$J185&gt;=56,People!$J185&lt;=65),"56-65",IF(AND(People!$J185&gt;=66,People!$J185&lt;=75),"66-75","ALL"))))))</f>
        <v>26-35</v>
      </c>
      <c r="L185" t="str">
        <f>Products!H185</f>
        <v>Married</v>
      </c>
      <c r="M185">
        <f>Table2[[#This Row],[Recency]]</f>
        <v>77</v>
      </c>
      <c r="N185">
        <f>Table2[[#This Row],[NumDealsPurchases]]</f>
        <v>3</v>
      </c>
      <c r="O185" s="12" t="str">
        <f>IF(Table2[[#This Row],[Kidhome]]=0,"No","Yes")</f>
        <v>Yes</v>
      </c>
      <c r="P185" s="12" t="str">
        <f>IF(Table2[[#This Row],[Teenhome]]=0,"No","Yes")</f>
        <v>No</v>
      </c>
    </row>
    <row r="186" spans="1:16" ht="16.5" x14ac:dyDescent="0.3">
      <c r="A186" s="5">
        <f>Table2[[#This Row],[ID]]</f>
        <v>10562</v>
      </c>
      <c r="B186" s="6">
        <f>Table2[[#This Row],[Year_Birth]]</f>
        <v>1946</v>
      </c>
      <c r="C186" s="6" t="str">
        <f>Table2[[#This Row],[Education]]</f>
        <v>Master</v>
      </c>
      <c r="D186" s="6" t="str">
        <f>Table2[[#This Row],[Marital_Status]]</f>
        <v>Married</v>
      </c>
      <c r="E186" s="6">
        <f>Table2[[#This Row],[Income]]</f>
        <v>66835</v>
      </c>
      <c r="F186" s="6">
        <f>Table2[[#This Row],[Kidhome]]</f>
        <v>0</v>
      </c>
      <c r="G186" s="6">
        <f>Table2[[#This Row],[Teenhome]]</f>
        <v>0</v>
      </c>
      <c r="H186" s="9">
        <f>Table2[[#This Row],[Dt_Customer]]</f>
        <v>41545</v>
      </c>
      <c r="I186" s="6">
        <f>Table2[[#This Row],[Recency]]</f>
        <v>21</v>
      </c>
      <c r="J186" s="8">
        <f>IF(VALUE(YEAR(People!$H186))-People!$B186&gt;=90,44,VALUE(YEAR(People!$H186))-People!$B186)</f>
        <v>67</v>
      </c>
      <c r="K186" s="6" t="str">
        <f>IF(AND(People!$J186&gt;=16,People!$J186&lt;=25),"16-25",IF(AND(People!$J186&gt;=26,People!$J186&lt;=35),"26-35",IF(AND(People!$J186&gt;=36,People!$J186&lt;=45),"36-45",IF(AND(People!$J186&gt;=46,People!$J186&lt;=55),"46-55",IF(AND(People!$J186&gt;=56,People!$J186&lt;=65),"56-65",IF(AND(People!$J186&gt;=66,People!$J186&lt;=75),"66-75","ALL"))))))</f>
        <v>66-75</v>
      </c>
      <c r="L186" t="str">
        <f>Products!H186</f>
        <v>Married</v>
      </c>
      <c r="M186">
        <f>Table2[[#This Row],[Recency]]</f>
        <v>21</v>
      </c>
      <c r="N186">
        <f>Table2[[#This Row],[NumDealsPurchases]]</f>
        <v>1</v>
      </c>
      <c r="O186" s="12" t="str">
        <f>IF(Table2[[#This Row],[Kidhome]]=0,"No","Yes")</f>
        <v>No</v>
      </c>
      <c r="P186" s="12" t="str">
        <f>IF(Table2[[#This Row],[Teenhome]]=0,"No","Yes")</f>
        <v>No</v>
      </c>
    </row>
    <row r="187" spans="1:16" ht="16.5" x14ac:dyDescent="0.3">
      <c r="A187" s="7">
        <f>Table2[[#This Row],[ID]]</f>
        <v>10796</v>
      </c>
      <c r="B187" s="6">
        <f>Table2[[#This Row],[Year_Birth]]</f>
        <v>1984</v>
      </c>
      <c r="C187" s="6" t="str">
        <f>Table2[[#This Row],[Education]]</f>
        <v>Master</v>
      </c>
      <c r="D187" s="6" t="str">
        <f>Table2[[#This Row],[Marital_Status]]</f>
        <v>Married</v>
      </c>
      <c r="E187" s="6">
        <f>Table2[[#This Row],[Income]]</f>
        <v>30477</v>
      </c>
      <c r="F187" s="6">
        <f>Table2[[#This Row],[Kidhome]]</f>
        <v>1</v>
      </c>
      <c r="G187" s="6">
        <f>Table2[[#This Row],[Teenhome]]</f>
        <v>0</v>
      </c>
      <c r="H187" s="9">
        <f>Table2[[#This Row],[Dt_Customer]]</f>
        <v>41661</v>
      </c>
      <c r="I187" s="6">
        <f>Table2[[#This Row],[Recency]]</f>
        <v>16</v>
      </c>
      <c r="J187" s="14">
        <f>IF(VALUE(YEAR(People!$H187))-People!$B187&gt;=90,44,VALUE(YEAR(People!$H187))-People!$B187)</f>
        <v>30</v>
      </c>
      <c r="K187" s="6" t="str">
        <f>IF(AND(People!$J187&gt;=16,People!$J187&lt;=25),"16-25",IF(AND(People!$J187&gt;=26,People!$J187&lt;=35),"26-35",IF(AND(People!$J187&gt;=36,People!$J187&lt;=45),"36-45",IF(AND(People!$J187&gt;=46,People!$J187&lt;=55),"46-55",IF(AND(People!$J187&gt;=56,People!$J187&lt;=65),"56-65",IF(AND(People!$J187&gt;=66,People!$J187&lt;=75),"66-75","ALL"))))))</f>
        <v>26-35</v>
      </c>
      <c r="L187" t="str">
        <f>Products!H187</f>
        <v>Married</v>
      </c>
      <c r="M187">
        <f>Table2[[#This Row],[Recency]]</f>
        <v>16</v>
      </c>
      <c r="N187">
        <f>Table2[[#This Row],[NumDealsPurchases]]</f>
        <v>1</v>
      </c>
      <c r="O187" s="12" t="str">
        <f>IF(Table2[[#This Row],[Kidhome]]=0,"No","Yes")</f>
        <v>Yes</v>
      </c>
      <c r="P187" s="12" t="str">
        <f>IF(Table2[[#This Row],[Teenhome]]=0,"No","Yes")</f>
        <v>No</v>
      </c>
    </row>
    <row r="188" spans="1:16" ht="16.5" x14ac:dyDescent="0.3">
      <c r="A188" s="5">
        <f>Table2[[#This Row],[ID]]</f>
        <v>2563</v>
      </c>
      <c r="B188" s="6">
        <f>Table2[[#This Row],[Year_Birth]]</f>
        <v>1961</v>
      </c>
      <c r="C188" s="6" t="str">
        <f>Table2[[#This Row],[Education]]</f>
        <v>Basic</v>
      </c>
      <c r="D188" s="6" t="str">
        <f>Table2[[#This Row],[Marital_Status]]</f>
        <v>Married</v>
      </c>
      <c r="E188" s="6">
        <f>Table2[[#This Row],[Income]]</f>
        <v>28249</v>
      </c>
      <c r="F188" s="6">
        <f>Table2[[#This Row],[Kidhome]]</f>
        <v>0</v>
      </c>
      <c r="G188" s="6">
        <f>Table2[[#This Row],[Teenhome]]</f>
        <v>0</v>
      </c>
      <c r="H188" s="9">
        <f>Table2[[#This Row],[Dt_Customer]]</f>
        <v>41805</v>
      </c>
      <c r="I188" s="6">
        <f>Table2[[#This Row],[Recency]]</f>
        <v>80</v>
      </c>
      <c r="J188" s="8">
        <f>IF(VALUE(YEAR(People!$H188))-People!$B188&gt;=90,44,VALUE(YEAR(People!$H188))-People!$B188)</f>
        <v>53</v>
      </c>
      <c r="K188" s="6" t="str">
        <f>IF(AND(People!$J188&gt;=16,People!$J188&lt;=25),"16-25",IF(AND(People!$J188&gt;=26,People!$J188&lt;=35),"26-35",IF(AND(People!$J188&gt;=36,People!$J188&lt;=45),"36-45",IF(AND(People!$J188&gt;=46,People!$J188&lt;=55),"46-55",IF(AND(People!$J188&gt;=56,People!$J188&lt;=65),"56-65",IF(AND(People!$J188&gt;=66,People!$J188&lt;=75),"66-75","ALL"))))))</f>
        <v>46-55</v>
      </c>
      <c r="L188" t="str">
        <f>Products!H188</f>
        <v>Single</v>
      </c>
      <c r="M188">
        <f>Table2[[#This Row],[Recency]]</f>
        <v>80</v>
      </c>
      <c r="N188">
        <f>Table2[[#This Row],[NumDealsPurchases]]</f>
        <v>1</v>
      </c>
      <c r="O188" s="12" t="str">
        <f>IF(Table2[[#This Row],[Kidhome]]=0,"No","Yes")</f>
        <v>No</v>
      </c>
      <c r="P188" s="12" t="str">
        <f>IF(Table2[[#This Row],[Teenhome]]=0,"No","Yes")</f>
        <v>No</v>
      </c>
    </row>
    <row r="189" spans="1:16" ht="16.5" x14ac:dyDescent="0.3">
      <c r="A189" s="7">
        <f>Table2[[#This Row],[ID]]</f>
        <v>3518</v>
      </c>
      <c r="B189" s="6">
        <f>Table2[[#This Row],[Year_Birth]]</f>
        <v>1983</v>
      </c>
      <c r="C189" s="6" t="str">
        <f>Table2[[#This Row],[Education]]</f>
        <v>Graduation</v>
      </c>
      <c r="D189" s="6" t="str">
        <f>Table2[[#This Row],[Marital_Status]]</f>
        <v>Married</v>
      </c>
      <c r="E189" s="6">
        <f>Table2[[#This Row],[Income]]</f>
        <v>25271</v>
      </c>
      <c r="F189" s="6">
        <f>Table2[[#This Row],[Kidhome]]</f>
        <v>1</v>
      </c>
      <c r="G189" s="6">
        <f>Table2[[#This Row],[Teenhome]]</f>
        <v>0</v>
      </c>
      <c r="H189" s="9">
        <f>Table2[[#This Row],[Dt_Customer]]</f>
        <v>41248</v>
      </c>
      <c r="I189" s="6">
        <f>Table2[[#This Row],[Recency]]</f>
        <v>45</v>
      </c>
      <c r="J189" s="14">
        <f>IF(VALUE(YEAR(People!$H189))-People!$B189&gt;=90,44,VALUE(YEAR(People!$H189))-People!$B189)</f>
        <v>29</v>
      </c>
      <c r="K189" s="6" t="str">
        <f>IF(AND(People!$J189&gt;=16,People!$J189&lt;=25),"16-25",IF(AND(People!$J189&gt;=26,People!$J189&lt;=35),"26-35",IF(AND(People!$J189&gt;=36,People!$J189&lt;=45),"36-45",IF(AND(People!$J189&gt;=46,People!$J189&lt;=55),"46-55",IF(AND(People!$J189&gt;=56,People!$J189&lt;=65),"56-65",IF(AND(People!$J189&gt;=66,People!$J189&lt;=75),"66-75","ALL"))))))</f>
        <v>26-35</v>
      </c>
      <c r="L189" t="str">
        <f>Products!H189</f>
        <v>Married</v>
      </c>
      <c r="M189">
        <f>Table2[[#This Row],[Recency]]</f>
        <v>45</v>
      </c>
      <c r="N189">
        <f>Table2[[#This Row],[NumDealsPurchases]]</f>
        <v>1</v>
      </c>
      <c r="O189" s="12" t="str">
        <f>IF(Table2[[#This Row],[Kidhome]]=0,"No","Yes")</f>
        <v>Yes</v>
      </c>
      <c r="P189" s="12" t="str">
        <f>IF(Table2[[#This Row],[Teenhome]]=0,"No","Yes")</f>
        <v>No</v>
      </c>
    </row>
    <row r="190" spans="1:16" ht="16.5" x14ac:dyDescent="0.3">
      <c r="A190" s="5">
        <f>Table2[[#This Row],[ID]]</f>
        <v>5823</v>
      </c>
      <c r="B190" s="6">
        <f>Table2[[#This Row],[Year_Birth]]</f>
        <v>1970</v>
      </c>
      <c r="C190" s="6" t="str">
        <f>Table2[[#This Row],[Education]]</f>
        <v>PhD</v>
      </c>
      <c r="D190" s="6" t="str">
        <f>Table2[[#This Row],[Marital_Status]]</f>
        <v>Single</v>
      </c>
      <c r="E190" s="6">
        <f>Table2[[#This Row],[Income]]</f>
        <v>32303</v>
      </c>
      <c r="F190" s="6">
        <f>Table2[[#This Row],[Kidhome]]</f>
        <v>0</v>
      </c>
      <c r="G190" s="6">
        <f>Table2[[#This Row],[Teenhome]]</f>
        <v>1</v>
      </c>
      <c r="H190" s="9">
        <f>Table2[[#This Row],[Dt_Customer]]</f>
        <v>41706</v>
      </c>
      <c r="I190" s="6">
        <f>Table2[[#This Row],[Recency]]</f>
        <v>63</v>
      </c>
      <c r="J190" s="8">
        <f>IF(VALUE(YEAR(People!$H190))-People!$B190&gt;=90,44,VALUE(YEAR(People!$H190))-People!$B190)</f>
        <v>44</v>
      </c>
      <c r="K190" s="6" t="str">
        <f>IF(AND(People!$J190&gt;=16,People!$J190&lt;=25),"16-25",IF(AND(People!$J190&gt;=26,People!$J190&lt;=35),"26-35",IF(AND(People!$J190&gt;=36,People!$J190&lt;=45),"36-45",IF(AND(People!$J190&gt;=46,People!$J190&lt;=55),"46-55",IF(AND(People!$J190&gt;=56,People!$J190&lt;=65),"56-65",IF(AND(People!$J190&gt;=66,People!$J190&lt;=75),"66-75","ALL"))))))</f>
        <v>36-45</v>
      </c>
      <c r="L190" t="str">
        <f>Products!H190</f>
        <v>Married</v>
      </c>
      <c r="M190">
        <f>Table2[[#This Row],[Recency]]</f>
        <v>63</v>
      </c>
      <c r="N190">
        <f>Table2[[#This Row],[NumDealsPurchases]]</f>
        <v>2</v>
      </c>
      <c r="O190" s="12" t="str">
        <f>IF(Table2[[#This Row],[Kidhome]]=0,"No","Yes")</f>
        <v>No</v>
      </c>
      <c r="P190" s="12" t="str">
        <f>IF(Table2[[#This Row],[Teenhome]]=0,"No","Yes")</f>
        <v>Yes</v>
      </c>
    </row>
    <row r="191" spans="1:16" ht="16.5" x14ac:dyDescent="0.3">
      <c r="A191" s="7">
        <f>Table2[[#This Row],[ID]]</f>
        <v>3934</v>
      </c>
      <c r="B191" s="6">
        <f>Table2[[#This Row],[Year_Birth]]</f>
        <v>1966</v>
      </c>
      <c r="C191" s="6" t="str">
        <f>Table2[[#This Row],[Education]]</f>
        <v>Graduation</v>
      </c>
      <c r="D191" s="6" t="str">
        <f>Table2[[#This Row],[Marital_Status]]</f>
        <v>Married</v>
      </c>
      <c r="E191" s="6">
        <f>Table2[[#This Row],[Income]]</f>
        <v>61286</v>
      </c>
      <c r="F191" s="6">
        <f>Table2[[#This Row],[Kidhome]]</f>
        <v>0</v>
      </c>
      <c r="G191" s="6">
        <f>Table2[[#This Row],[Teenhome]]</f>
        <v>1</v>
      </c>
      <c r="H191" s="9">
        <f>Table2[[#This Row],[Dt_Customer]]</f>
        <v>41488</v>
      </c>
      <c r="I191" s="6">
        <f>Table2[[#This Row],[Recency]]</f>
        <v>34</v>
      </c>
      <c r="J191" s="14">
        <f>IF(VALUE(YEAR(People!$H191))-People!$B191&gt;=90,44,VALUE(YEAR(People!$H191))-People!$B191)</f>
        <v>47</v>
      </c>
      <c r="K191" s="6" t="str">
        <f>IF(AND(People!$J191&gt;=16,People!$J191&lt;=25),"16-25",IF(AND(People!$J191&gt;=26,People!$J191&lt;=35),"26-35",IF(AND(People!$J191&gt;=36,People!$J191&lt;=45),"36-45",IF(AND(People!$J191&gt;=46,People!$J191&lt;=55),"46-55",IF(AND(People!$J191&gt;=56,People!$J191&lt;=65),"56-65",IF(AND(People!$J191&gt;=66,People!$J191&lt;=75),"66-75","ALL"))))))</f>
        <v>46-55</v>
      </c>
      <c r="L191" t="str">
        <f>Products!H191</f>
        <v>Married</v>
      </c>
      <c r="M191">
        <f>Table2[[#This Row],[Recency]]</f>
        <v>34</v>
      </c>
      <c r="N191">
        <f>Table2[[#This Row],[NumDealsPurchases]]</f>
        <v>2</v>
      </c>
      <c r="O191" s="12" t="str">
        <f>IF(Table2[[#This Row],[Kidhome]]=0,"No","Yes")</f>
        <v>No</v>
      </c>
      <c r="P191" s="12" t="str">
        <f>IF(Table2[[#This Row],[Teenhome]]=0,"No","Yes")</f>
        <v>Yes</v>
      </c>
    </row>
    <row r="192" spans="1:16" ht="16.5" x14ac:dyDescent="0.3">
      <c r="A192" s="5">
        <f>Table2[[#This Row],[ID]]</f>
        <v>6982</v>
      </c>
      <c r="B192" s="6">
        <f>Table2[[#This Row],[Year_Birth]]</f>
        <v>1976</v>
      </c>
      <c r="C192" s="6" t="str">
        <f>Table2[[#This Row],[Education]]</f>
        <v>Graduation</v>
      </c>
      <c r="D192" s="6" t="str">
        <f>Table2[[#This Row],[Marital_Status]]</f>
        <v>Married</v>
      </c>
      <c r="E192" s="6">
        <f>Table2[[#This Row],[Income]]</f>
        <v>74068</v>
      </c>
      <c r="F192" s="6">
        <f>Table2[[#This Row],[Kidhome]]</f>
        <v>0</v>
      </c>
      <c r="G192" s="6">
        <f>Table2[[#This Row],[Teenhome]]</f>
        <v>0</v>
      </c>
      <c r="H192" s="9">
        <f>Table2[[#This Row],[Dt_Customer]]</f>
        <v>41352</v>
      </c>
      <c r="I192" s="6">
        <f>Table2[[#This Row],[Recency]]</f>
        <v>14</v>
      </c>
      <c r="J192" s="8">
        <f>IF(VALUE(YEAR(People!$H192))-People!$B192&gt;=90,44,VALUE(YEAR(People!$H192))-People!$B192)</f>
        <v>37</v>
      </c>
      <c r="K192" s="6" t="str">
        <f>IF(AND(People!$J192&gt;=16,People!$J192&lt;=25),"16-25",IF(AND(People!$J192&gt;=26,People!$J192&lt;=35),"26-35",IF(AND(People!$J192&gt;=36,People!$J192&lt;=45),"36-45",IF(AND(People!$J192&gt;=46,People!$J192&lt;=55),"46-55",IF(AND(People!$J192&gt;=56,People!$J192&lt;=65),"56-65",IF(AND(People!$J192&gt;=66,People!$J192&lt;=75),"66-75","ALL"))))))</f>
        <v>36-45</v>
      </c>
      <c r="L192" t="str">
        <f>Products!H192</f>
        <v>Together</v>
      </c>
      <c r="M192">
        <f>Table2[[#This Row],[Recency]]</f>
        <v>14</v>
      </c>
      <c r="N192">
        <f>Table2[[#This Row],[NumDealsPurchases]]</f>
        <v>1</v>
      </c>
      <c r="O192" s="12" t="str">
        <f>IF(Table2[[#This Row],[Kidhome]]=0,"No","Yes")</f>
        <v>No</v>
      </c>
      <c r="P192" s="12" t="str">
        <f>IF(Table2[[#This Row],[Teenhome]]=0,"No","Yes")</f>
        <v>No</v>
      </c>
    </row>
    <row r="193" spans="1:16" ht="16.5" x14ac:dyDescent="0.3">
      <c r="A193" s="7">
        <f>Table2[[#This Row],[ID]]</f>
        <v>6431</v>
      </c>
      <c r="B193" s="6">
        <f>Table2[[#This Row],[Year_Birth]]</f>
        <v>1964</v>
      </c>
      <c r="C193" s="6" t="str">
        <f>Table2[[#This Row],[Education]]</f>
        <v>PhD</v>
      </c>
      <c r="D193" s="6" t="str">
        <f>Table2[[#This Row],[Marital_Status]]</f>
        <v>Married</v>
      </c>
      <c r="E193" s="6">
        <f>Table2[[#This Row],[Income]]</f>
        <v>45759</v>
      </c>
      <c r="F193" s="6">
        <f>Table2[[#This Row],[Kidhome]]</f>
        <v>1</v>
      </c>
      <c r="G193" s="6">
        <f>Table2[[#This Row],[Teenhome]]</f>
        <v>1</v>
      </c>
      <c r="H193" s="9">
        <f>Table2[[#This Row],[Dt_Customer]]</f>
        <v>41328</v>
      </c>
      <c r="I193" s="6">
        <f>Table2[[#This Row],[Recency]]</f>
        <v>13</v>
      </c>
      <c r="J193" s="14">
        <f>IF(VALUE(YEAR(People!$H193))-People!$B193&gt;=90,44,VALUE(YEAR(People!$H193))-People!$B193)</f>
        <v>49</v>
      </c>
      <c r="K193" s="6" t="str">
        <f>IF(AND(People!$J193&gt;=16,People!$J193&lt;=25),"16-25",IF(AND(People!$J193&gt;=26,People!$J193&lt;=35),"26-35",IF(AND(People!$J193&gt;=36,People!$J193&lt;=45),"36-45",IF(AND(People!$J193&gt;=46,People!$J193&lt;=55),"46-55",IF(AND(People!$J193&gt;=56,People!$J193&lt;=65),"56-65",IF(AND(People!$J193&gt;=66,People!$J193&lt;=75),"66-75","ALL"))))))</f>
        <v>46-55</v>
      </c>
      <c r="L193" t="str">
        <f>Products!H193</f>
        <v>Together</v>
      </c>
      <c r="M193">
        <f>Table2[[#This Row],[Recency]]</f>
        <v>13</v>
      </c>
      <c r="N193">
        <f>Table2[[#This Row],[NumDealsPurchases]]</f>
        <v>2</v>
      </c>
      <c r="O193" s="12" t="str">
        <f>IF(Table2[[#This Row],[Kidhome]]=0,"No","Yes")</f>
        <v>Yes</v>
      </c>
      <c r="P193" s="12" t="str">
        <f>IF(Table2[[#This Row],[Teenhome]]=0,"No","Yes")</f>
        <v>Yes</v>
      </c>
    </row>
    <row r="194" spans="1:16" ht="16.5" x14ac:dyDescent="0.3">
      <c r="A194" s="5">
        <f>Table2[[#This Row],[ID]]</f>
        <v>9733</v>
      </c>
      <c r="B194" s="6">
        <f>Table2[[#This Row],[Year_Birth]]</f>
        <v>1978</v>
      </c>
      <c r="C194" s="6" t="str">
        <f>Table2[[#This Row],[Education]]</f>
        <v>Basic</v>
      </c>
      <c r="D194" s="6" t="str">
        <f>Table2[[#This Row],[Marital_Status]]</f>
        <v>Together</v>
      </c>
      <c r="E194" s="6">
        <f>Table2[[#This Row],[Income]]</f>
        <v>24882</v>
      </c>
      <c r="F194" s="6">
        <f>Table2[[#This Row],[Kidhome]]</f>
        <v>1</v>
      </c>
      <c r="G194" s="6">
        <f>Table2[[#This Row],[Teenhome]]</f>
        <v>0</v>
      </c>
      <c r="H194" s="9">
        <f>Table2[[#This Row],[Dt_Customer]]</f>
        <v>41161</v>
      </c>
      <c r="I194" s="6">
        <f>Table2[[#This Row],[Recency]]</f>
        <v>52</v>
      </c>
      <c r="J194" s="8">
        <f>IF(VALUE(YEAR(People!$H194))-People!$B194&gt;=90,44,VALUE(YEAR(People!$H194))-People!$B194)</f>
        <v>34</v>
      </c>
      <c r="K194" s="6" t="str">
        <f>IF(AND(People!$J194&gt;=16,People!$J194&lt;=25),"16-25",IF(AND(People!$J194&gt;=26,People!$J194&lt;=35),"26-35",IF(AND(People!$J194&gt;=36,People!$J194&lt;=45),"36-45",IF(AND(People!$J194&gt;=46,People!$J194&lt;=55),"46-55",IF(AND(People!$J194&gt;=56,People!$J194&lt;=65),"56-65",IF(AND(People!$J194&gt;=66,People!$J194&lt;=75),"66-75","ALL"))))))</f>
        <v>26-35</v>
      </c>
      <c r="L194" t="str">
        <f>Products!H194</f>
        <v>Divorced</v>
      </c>
      <c r="M194">
        <f>Table2[[#This Row],[Recency]]</f>
        <v>52</v>
      </c>
      <c r="N194">
        <f>Table2[[#This Row],[NumDealsPurchases]]</f>
        <v>1</v>
      </c>
      <c r="O194" s="12" t="str">
        <f>IF(Table2[[#This Row],[Kidhome]]=0,"No","Yes")</f>
        <v>Yes</v>
      </c>
      <c r="P194" s="12" t="str">
        <f>IF(Table2[[#This Row],[Teenhome]]=0,"No","Yes")</f>
        <v>No</v>
      </c>
    </row>
    <row r="195" spans="1:16" ht="16.5" x14ac:dyDescent="0.3">
      <c r="A195" s="7">
        <f>Table2[[#This Row],[ID]]</f>
        <v>5602</v>
      </c>
      <c r="B195" s="6">
        <f>Table2[[#This Row],[Year_Birth]]</f>
        <v>1989</v>
      </c>
      <c r="C195" s="6" t="str">
        <f>Table2[[#This Row],[Education]]</f>
        <v>PhD</v>
      </c>
      <c r="D195" s="6" t="str">
        <f>Table2[[#This Row],[Marital_Status]]</f>
        <v>Together</v>
      </c>
      <c r="E195" s="6">
        <f>Table2[[#This Row],[Income]]</f>
        <v>66973</v>
      </c>
      <c r="F195" s="6">
        <f>Table2[[#This Row],[Kidhome]]</f>
        <v>0</v>
      </c>
      <c r="G195" s="6">
        <f>Table2[[#This Row],[Teenhome]]</f>
        <v>0</v>
      </c>
      <c r="H195" s="9">
        <f>Table2[[#This Row],[Dt_Customer]]</f>
        <v>41411</v>
      </c>
      <c r="I195" s="6">
        <f>Table2[[#This Row],[Recency]]</f>
        <v>98</v>
      </c>
      <c r="J195" s="14">
        <f>IF(VALUE(YEAR(People!$H195))-People!$B195&gt;=90,44,VALUE(YEAR(People!$H195))-People!$B195)</f>
        <v>24</v>
      </c>
      <c r="K195" s="6" t="str">
        <f>IF(AND(People!$J195&gt;=16,People!$J195&lt;=25),"16-25",IF(AND(People!$J195&gt;=26,People!$J195&lt;=35),"26-35",IF(AND(People!$J195&gt;=36,People!$J195&lt;=45),"36-45",IF(AND(People!$J195&gt;=46,People!$J195&lt;=55),"46-55",IF(AND(People!$J195&gt;=56,People!$J195&lt;=65),"56-65",IF(AND(People!$J195&gt;=66,People!$J195&lt;=75),"66-75","ALL"))))))</f>
        <v>16-25</v>
      </c>
      <c r="L195" t="str">
        <f>Products!H195</f>
        <v>Married</v>
      </c>
      <c r="M195">
        <f>Table2[[#This Row],[Recency]]</f>
        <v>98</v>
      </c>
      <c r="N195">
        <f>Table2[[#This Row],[NumDealsPurchases]]</f>
        <v>1</v>
      </c>
      <c r="O195" s="12" t="str">
        <f>IF(Table2[[#This Row],[Kidhome]]=0,"No","Yes")</f>
        <v>No</v>
      </c>
      <c r="P195" s="12" t="str">
        <f>IF(Table2[[#This Row],[Teenhome]]=0,"No","Yes")</f>
        <v>No</v>
      </c>
    </row>
    <row r="196" spans="1:16" ht="16.5" x14ac:dyDescent="0.3">
      <c r="A196" s="5">
        <f>Table2[[#This Row],[ID]]</f>
        <v>7829</v>
      </c>
      <c r="B196" s="6">
        <f>Table2[[#This Row],[Year_Birth]]</f>
        <v>1900</v>
      </c>
      <c r="C196" s="6" t="str">
        <f>Table2[[#This Row],[Education]]</f>
        <v>2n Cycle</v>
      </c>
      <c r="D196" s="6" t="str">
        <f>Table2[[#This Row],[Marital_Status]]</f>
        <v>Divorced</v>
      </c>
      <c r="E196" s="6">
        <f>Table2[[#This Row],[Income]]</f>
        <v>36640</v>
      </c>
      <c r="F196" s="6">
        <f>Table2[[#This Row],[Kidhome]]</f>
        <v>1</v>
      </c>
      <c r="G196" s="6">
        <f>Table2[[#This Row],[Teenhome]]</f>
        <v>0</v>
      </c>
      <c r="H196" s="9">
        <f>Table2[[#This Row],[Dt_Customer]]</f>
        <v>41543</v>
      </c>
      <c r="I196" s="6">
        <f>Table2[[#This Row],[Recency]]</f>
        <v>99</v>
      </c>
      <c r="J196" s="8">
        <f>IF(VALUE(YEAR(People!$H196))-People!$B196&gt;=90,44,VALUE(YEAR(People!$H196))-People!$B196)</f>
        <v>44</v>
      </c>
      <c r="K196" s="6" t="str">
        <f>IF(AND(People!$J196&gt;=16,People!$J196&lt;=25),"16-25",IF(AND(People!$J196&gt;=26,People!$J196&lt;=35),"26-35",IF(AND(People!$J196&gt;=36,People!$J196&lt;=45),"36-45",IF(AND(People!$J196&gt;=46,People!$J196&lt;=55),"46-55",IF(AND(People!$J196&gt;=56,People!$J196&lt;=65),"56-65",IF(AND(People!$J196&gt;=66,People!$J196&lt;=75),"66-75","ALL"))))))</f>
        <v>36-45</v>
      </c>
      <c r="L196" t="str">
        <f>Products!H196</f>
        <v>Married</v>
      </c>
      <c r="M196">
        <f>Table2[[#This Row],[Recency]]</f>
        <v>99</v>
      </c>
      <c r="N196">
        <f>Table2[[#This Row],[NumDealsPurchases]]</f>
        <v>1</v>
      </c>
      <c r="O196" s="12" t="str">
        <f>IF(Table2[[#This Row],[Kidhome]]=0,"No","Yes")</f>
        <v>Yes</v>
      </c>
      <c r="P196" s="12" t="str">
        <f>IF(Table2[[#This Row],[Teenhome]]=0,"No","Yes")</f>
        <v>No</v>
      </c>
    </row>
    <row r="197" spans="1:16" ht="16.5" x14ac:dyDescent="0.3">
      <c r="A197" s="7">
        <f>Table2[[#This Row],[ID]]</f>
        <v>1324</v>
      </c>
      <c r="B197" s="6">
        <f>Table2[[#This Row],[Year_Birth]]</f>
        <v>1988</v>
      </c>
      <c r="C197" s="6" t="str">
        <f>Table2[[#This Row],[Education]]</f>
        <v>Graduation</v>
      </c>
      <c r="D197" s="6" t="str">
        <f>Table2[[#This Row],[Marital_Status]]</f>
        <v>Married</v>
      </c>
      <c r="E197" s="6">
        <f>Table2[[#This Row],[Income]]</f>
        <v>38872</v>
      </c>
      <c r="F197" s="6">
        <f>Table2[[#This Row],[Kidhome]]</f>
        <v>1</v>
      </c>
      <c r="G197" s="6">
        <f>Table2[[#This Row],[Teenhome]]</f>
        <v>0</v>
      </c>
      <c r="H197" s="9">
        <f>Table2[[#This Row],[Dt_Customer]]</f>
        <v>41424</v>
      </c>
      <c r="I197" s="6">
        <f>Table2[[#This Row],[Recency]]</f>
        <v>93</v>
      </c>
      <c r="J197" s="14">
        <f>IF(VALUE(YEAR(People!$H197))-People!$B197&gt;=90,44,VALUE(YEAR(People!$H197))-People!$B197)</f>
        <v>25</v>
      </c>
      <c r="K197" s="6" t="str">
        <f>IF(AND(People!$J197&gt;=16,People!$J197&lt;=25),"16-25",IF(AND(People!$J197&gt;=26,People!$J197&lt;=35),"26-35",IF(AND(People!$J197&gt;=36,People!$J197&lt;=45),"36-45",IF(AND(People!$J197&gt;=46,People!$J197&lt;=55),"46-55",IF(AND(People!$J197&gt;=56,People!$J197&lt;=65),"56-65",IF(AND(People!$J197&gt;=66,People!$J197&lt;=75),"66-75","ALL"))))))</f>
        <v>16-25</v>
      </c>
      <c r="L197" t="str">
        <f>Products!H197</f>
        <v>Married</v>
      </c>
      <c r="M197">
        <f>Table2[[#This Row],[Recency]]</f>
        <v>93</v>
      </c>
      <c r="N197">
        <f>Table2[[#This Row],[NumDealsPurchases]]</f>
        <v>2</v>
      </c>
      <c r="O197" s="12" t="str">
        <f>IF(Table2[[#This Row],[Kidhome]]=0,"No","Yes")</f>
        <v>Yes</v>
      </c>
      <c r="P197" s="12" t="str">
        <f>IF(Table2[[#This Row],[Teenhome]]=0,"No","Yes")</f>
        <v>No</v>
      </c>
    </row>
    <row r="198" spans="1:16" ht="16.5" x14ac:dyDescent="0.3">
      <c r="A198" s="5">
        <f>Table2[[#This Row],[ID]]</f>
        <v>326</v>
      </c>
      <c r="B198" s="6">
        <f>Table2[[#This Row],[Year_Birth]]</f>
        <v>1973</v>
      </c>
      <c r="C198" s="6" t="str">
        <f>Table2[[#This Row],[Education]]</f>
        <v>Graduation</v>
      </c>
      <c r="D198" s="6" t="str">
        <f>Table2[[#This Row],[Marital_Status]]</f>
        <v>Married</v>
      </c>
      <c r="E198" s="6">
        <f>Table2[[#This Row],[Income]]</f>
        <v>51148</v>
      </c>
      <c r="F198" s="6">
        <f>Table2[[#This Row],[Kidhome]]</f>
        <v>1</v>
      </c>
      <c r="G198" s="6">
        <f>Table2[[#This Row],[Teenhome]]</f>
        <v>1</v>
      </c>
      <c r="H198" s="9">
        <f>Table2[[#This Row],[Dt_Customer]]</f>
        <v>41323</v>
      </c>
      <c r="I198" s="6">
        <f>Table2[[#This Row],[Recency]]</f>
        <v>38</v>
      </c>
      <c r="J198" s="8">
        <f>IF(VALUE(YEAR(People!$H198))-People!$B198&gt;=90,44,VALUE(YEAR(People!$H198))-People!$B198)</f>
        <v>40</v>
      </c>
      <c r="K198" s="6" t="str">
        <f>IF(AND(People!$J198&gt;=16,People!$J198&lt;=25),"16-25",IF(AND(People!$J198&gt;=26,People!$J198&lt;=35),"26-35",IF(AND(People!$J198&gt;=36,People!$J198&lt;=45),"36-45",IF(AND(People!$J198&gt;=46,People!$J198&lt;=55),"46-55",IF(AND(People!$J198&gt;=56,People!$J198&lt;=65),"56-65",IF(AND(People!$J198&gt;=66,People!$J198&lt;=75),"66-75","ALL"))))))</f>
        <v>36-45</v>
      </c>
      <c r="L198" t="str">
        <f>Products!H198</f>
        <v>Married</v>
      </c>
      <c r="M198">
        <f>Table2[[#This Row],[Recency]]</f>
        <v>38</v>
      </c>
      <c r="N198">
        <f>Table2[[#This Row],[NumDealsPurchases]]</f>
        <v>4</v>
      </c>
      <c r="O198" s="12" t="str">
        <f>IF(Table2[[#This Row],[Kidhome]]=0,"No","Yes")</f>
        <v>Yes</v>
      </c>
      <c r="P198" s="12" t="str">
        <f>IF(Table2[[#This Row],[Teenhome]]=0,"No","Yes")</f>
        <v>Yes</v>
      </c>
    </row>
    <row r="199" spans="1:16" ht="16.5" x14ac:dyDescent="0.3">
      <c r="A199" s="7">
        <f>Table2[[#This Row],[ID]]</f>
        <v>7224</v>
      </c>
      <c r="B199" s="6">
        <f>Table2[[#This Row],[Year_Birth]]</f>
        <v>1977</v>
      </c>
      <c r="C199" s="6" t="str">
        <f>Table2[[#This Row],[Education]]</f>
        <v>Graduation</v>
      </c>
      <c r="D199" s="6" t="str">
        <f>Table2[[#This Row],[Marital_Status]]</f>
        <v>Married</v>
      </c>
      <c r="E199" s="6">
        <f>Table2[[#This Row],[Income]]</f>
        <v>31353</v>
      </c>
      <c r="F199" s="6">
        <f>Table2[[#This Row],[Kidhome]]</f>
        <v>1</v>
      </c>
      <c r="G199" s="6">
        <f>Table2[[#This Row],[Teenhome]]</f>
        <v>1</v>
      </c>
      <c r="H199" s="9">
        <f>Table2[[#This Row],[Dt_Customer]]</f>
        <v>41637</v>
      </c>
      <c r="I199" s="6">
        <f>Table2[[#This Row],[Recency]]</f>
        <v>24</v>
      </c>
      <c r="J199" s="14">
        <f>IF(VALUE(YEAR(People!$H199))-People!$B199&gt;=90,44,VALUE(YEAR(People!$H199))-People!$B199)</f>
        <v>36</v>
      </c>
      <c r="K199" s="6" t="str">
        <f>IF(AND(People!$J199&gt;=16,People!$J199&lt;=25),"16-25",IF(AND(People!$J199&gt;=26,People!$J199&lt;=35),"26-35",IF(AND(People!$J199&gt;=36,People!$J199&lt;=45),"36-45",IF(AND(People!$J199&gt;=46,People!$J199&lt;=55),"46-55",IF(AND(People!$J199&gt;=56,People!$J199&lt;=65),"56-65",IF(AND(People!$J199&gt;=66,People!$J199&lt;=75),"66-75","ALL"))))))</f>
        <v>36-45</v>
      </c>
      <c r="L199" t="str">
        <f>Products!H199</f>
        <v>Married</v>
      </c>
      <c r="M199">
        <f>Table2[[#This Row],[Recency]]</f>
        <v>24</v>
      </c>
      <c r="N199">
        <f>Table2[[#This Row],[NumDealsPurchases]]</f>
        <v>2</v>
      </c>
      <c r="O199" s="12" t="str">
        <f>IF(Table2[[#This Row],[Kidhome]]=0,"No","Yes")</f>
        <v>Yes</v>
      </c>
      <c r="P199" s="12" t="str">
        <f>IF(Table2[[#This Row],[Teenhome]]=0,"No","Yes")</f>
        <v>Yes</v>
      </c>
    </row>
    <row r="200" spans="1:16" ht="16.5" x14ac:dyDescent="0.3">
      <c r="A200" s="5">
        <f>Table2[[#This Row],[ID]]</f>
        <v>6999</v>
      </c>
      <c r="B200" s="6">
        <f>Table2[[#This Row],[Year_Birth]]</f>
        <v>1980</v>
      </c>
      <c r="C200" s="6" t="str">
        <f>Table2[[#This Row],[Education]]</f>
        <v>Master</v>
      </c>
      <c r="D200" s="6" t="str">
        <f>Table2[[#This Row],[Marital_Status]]</f>
        <v>Married</v>
      </c>
      <c r="E200" s="6">
        <f>Table2[[#This Row],[Income]]</f>
        <v>69661</v>
      </c>
      <c r="F200" s="6">
        <f>Table2[[#This Row],[Kidhome]]</f>
        <v>0</v>
      </c>
      <c r="G200" s="6">
        <f>Table2[[#This Row],[Teenhome]]</f>
        <v>0</v>
      </c>
      <c r="H200" s="9">
        <f>Table2[[#This Row],[Dt_Customer]]</f>
        <v>41772</v>
      </c>
      <c r="I200" s="6">
        <f>Table2[[#This Row],[Recency]]</f>
        <v>80</v>
      </c>
      <c r="J200" s="8">
        <f>IF(VALUE(YEAR(People!$H200))-People!$B200&gt;=90,44,VALUE(YEAR(People!$H200))-People!$B200)</f>
        <v>34</v>
      </c>
      <c r="K200" s="6" t="str">
        <f>IF(AND(People!$J200&gt;=16,People!$J200&lt;=25),"16-25",IF(AND(People!$J200&gt;=26,People!$J200&lt;=35),"26-35",IF(AND(People!$J200&gt;=36,People!$J200&lt;=45),"36-45",IF(AND(People!$J200&gt;=46,People!$J200&lt;=55),"46-55",IF(AND(People!$J200&gt;=56,People!$J200&lt;=65),"56-65",IF(AND(People!$J200&gt;=66,People!$J200&lt;=75),"66-75","ALL"))))))</f>
        <v>26-35</v>
      </c>
      <c r="L200" t="str">
        <f>Products!H200</f>
        <v>Married</v>
      </c>
      <c r="M200">
        <f>Table2[[#This Row],[Recency]]</f>
        <v>80</v>
      </c>
      <c r="N200">
        <f>Table2[[#This Row],[NumDealsPurchases]]</f>
        <v>1</v>
      </c>
      <c r="O200" s="12" t="str">
        <f>IF(Table2[[#This Row],[Kidhome]]=0,"No","Yes")</f>
        <v>No</v>
      </c>
      <c r="P200" s="12" t="str">
        <f>IF(Table2[[#This Row],[Teenhome]]=0,"No","Yes")</f>
        <v>No</v>
      </c>
    </row>
    <row r="201" spans="1:16" ht="16.5" x14ac:dyDescent="0.3">
      <c r="A201" s="7">
        <f>Table2[[#This Row],[ID]]</f>
        <v>9938</v>
      </c>
      <c r="B201" s="6">
        <f>Table2[[#This Row],[Year_Birth]]</f>
        <v>1954</v>
      </c>
      <c r="C201" s="6" t="str">
        <f>Table2[[#This Row],[Education]]</f>
        <v>Graduation</v>
      </c>
      <c r="D201" s="6" t="str">
        <f>Table2[[#This Row],[Marital_Status]]</f>
        <v>Married</v>
      </c>
      <c r="E201" s="6">
        <f>Table2[[#This Row],[Income]]</f>
        <v>80067</v>
      </c>
      <c r="F201" s="6">
        <f>Table2[[#This Row],[Kidhome]]</f>
        <v>0</v>
      </c>
      <c r="G201" s="6">
        <f>Table2[[#This Row],[Teenhome]]</f>
        <v>0</v>
      </c>
      <c r="H201" s="9">
        <f>Table2[[#This Row],[Dt_Customer]]</f>
        <v>41536</v>
      </c>
      <c r="I201" s="6">
        <f>Table2[[#This Row],[Recency]]</f>
        <v>82</v>
      </c>
      <c r="J201" s="14">
        <f>IF(VALUE(YEAR(People!$H201))-People!$B201&gt;=90,44,VALUE(YEAR(People!$H201))-People!$B201)</f>
        <v>59</v>
      </c>
      <c r="K201" s="6" t="str">
        <f>IF(AND(People!$J201&gt;=16,People!$J201&lt;=25),"16-25",IF(AND(People!$J201&gt;=26,People!$J201&lt;=35),"26-35",IF(AND(People!$J201&gt;=36,People!$J201&lt;=45),"36-45",IF(AND(People!$J201&gt;=46,People!$J201&lt;=55),"46-55",IF(AND(People!$J201&gt;=56,People!$J201&lt;=65),"56-65",IF(AND(People!$J201&gt;=66,People!$J201&lt;=75),"66-75","ALL"))))))</f>
        <v>56-65</v>
      </c>
      <c r="L201" t="str">
        <f>Products!H201</f>
        <v>Single</v>
      </c>
      <c r="M201">
        <f>Table2[[#This Row],[Recency]]</f>
        <v>82</v>
      </c>
      <c r="N201">
        <f>Table2[[#This Row],[NumDealsPurchases]]</f>
        <v>1</v>
      </c>
      <c r="O201" s="12" t="str">
        <f>IF(Table2[[#This Row],[Kidhome]]=0,"No","Yes")</f>
        <v>No</v>
      </c>
      <c r="P201" s="12" t="str">
        <f>IF(Table2[[#This Row],[Teenhome]]=0,"No","Yes")</f>
        <v>No</v>
      </c>
    </row>
    <row r="202" spans="1:16" ht="16.5" x14ac:dyDescent="0.3">
      <c r="A202" s="5">
        <f>Table2[[#This Row],[ID]]</f>
        <v>6422</v>
      </c>
      <c r="B202" s="6">
        <f>Table2[[#This Row],[Year_Birth]]</f>
        <v>1954</v>
      </c>
      <c r="C202" s="6" t="str">
        <f>Table2[[#This Row],[Education]]</f>
        <v>Graduation</v>
      </c>
      <c r="D202" s="6" t="str">
        <f>Table2[[#This Row],[Marital_Status]]</f>
        <v>Married</v>
      </c>
      <c r="E202" s="6">
        <f>Table2[[#This Row],[Income]]</f>
        <v>86718</v>
      </c>
      <c r="F202" s="6">
        <f>Table2[[#This Row],[Kidhome]]</f>
        <v>0</v>
      </c>
      <c r="G202" s="6">
        <f>Table2[[#This Row],[Teenhome]]</f>
        <v>0</v>
      </c>
      <c r="H202" s="9">
        <f>Table2[[#This Row],[Dt_Customer]]</f>
        <v>41291</v>
      </c>
      <c r="I202" s="6">
        <f>Table2[[#This Row],[Recency]]</f>
        <v>20</v>
      </c>
      <c r="J202" s="8">
        <f>IF(VALUE(YEAR(People!$H202))-People!$B202&gt;=90,44,VALUE(YEAR(People!$H202))-People!$B202)</f>
        <v>59</v>
      </c>
      <c r="K202" s="6" t="str">
        <f>IF(AND(People!$J202&gt;=16,People!$J202&lt;=25),"16-25",IF(AND(People!$J202&gt;=26,People!$J202&lt;=35),"26-35",IF(AND(People!$J202&gt;=36,People!$J202&lt;=45),"36-45",IF(AND(People!$J202&gt;=46,People!$J202&lt;=55),"46-55",IF(AND(People!$J202&gt;=56,People!$J202&lt;=65),"56-65",IF(AND(People!$J202&gt;=66,People!$J202&lt;=75),"66-75","ALL"))))))</f>
        <v>56-65</v>
      </c>
      <c r="L202" t="str">
        <f>Products!H202</f>
        <v>Divorced</v>
      </c>
      <c r="M202">
        <f>Table2[[#This Row],[Recency]]</f>
        <v>20</v>
      </c>
      <c r="N202">
        <f>Table2[[#This Row],[NumDealsPurchases]]</f>
        <v>1</v>
      </c>
      <c r="O202" s="12" t="str">
        <f>IF(Table2[[#This Row],[Kidhome]]=0,"No","Yes")</f>
        <v>No</v>
      </c>
      <c r="P202" s="12" t="str">
        <f>IF(Table2[[#This Row],[Teenhome]]=0,"No","Yes")</f>
        <v>No</v>
      </c>
    </row>
    <row r="203" spans="1:16" ht="16.5" x14ac:dyDescent="0.3">
      <c r="A203" s="7">
        <f>Table2[[#This Row],[ID]]</f>
        <v>3182</v>
      </c>
      <c r="B203" s="6">
        <f>Table2[[#This Row],[Year_Birth]]</f>
        <v>1973</v>
      </c>
      <c r="C203" s="6" t="str">
        <f>Table2[[#This Row],[Education]]</f>
        <v>PhD</v>
      </c>
      <c r="D203" s="6" t="str">
        <f>Table2[[#This Row],[Marital_Status]]</f>
        <v>Single</v>
      </c>
      <c r="E203" s="6">
        <f>Table2[[#This Row],[Income]]</f>
        <v>46854</v>
      </c>
      <c r="F203" s="6">
        <f>Table2[[#This Row],[Kidhome]]</f>
        <v>1</v>
      </c>
      <c r="G203" s="6">
        <f>Table2[[#This Row],[Teenhome]]</f>
        <v>1</v>
      </c>
      <c r="H203" s="9">
        <f>Table2[[#This Row],[Dt_Customer]]</f>
        <v>41729</v>
      </c>
      <c r="I203" s="6">
        <f>Table2[[#This Row],[Recency]]</f>
        <v>81</v>
      </c>
      <c r="J203" s="14">
        <f>IF(VALUE(YEAR(People!$H203))-People!$B203&gt;=90,44,VALUE(YEAR(People!$H203))-People!$B203)</f>
        <v>41</v>
      </c>
      <c r="K203" s="5" t="str">
        <f>IF(AND(People!$J203&gt;=16,People!$J203&lt;=25),"16-25",IF(AND(People!$J203&gt;=26,People!$J203&lt;=35),"26-35",IF(AND(People!$J203&gt;=36,People!$J203&lt;=45),"36-45",IF(AND(People!$J203&gt;=46,People!$J203&lt;=55),"46-55",IF(AND(People!$J203&gt;=56,People!$J203&lt;=65),"56-65",IF(AND(People!$J203&gt;=66,People!$J203&lt;=75),"66-75","ALL"))))))</f>
        <v>36-45</v>
      </c>
      <c r="L203" t="str">
        <f>Products!H203</f>
        <v>Single</v>
      </c>
      <c r="M203">
        <f>Table2[[#This Row],[Recency]]</f>
        <v>81</v>
      </c>
      <c r="N203">
        <f>Table2[[#This Row],[NumDealsPurchases]]</f>
        <v>6</v>
      </c>
      <c r="O203" s="12" t="str">
        <f>IF(Table2[[#This Row],[Kidhome]]=0,"No","Yes")</f>
        <v>Yes</v>
      </c>
      <c r="P203" s="12" t="str">
        <f>IF(Table2[[#This Row],[Teenhome]]=0,"No","Yes")</f>
        <v>Yes</v>
      </c>
    </row>
    <row r="204" spans="1:16" ht="16.5" x14ac:dyDescent="0.3">
      <c r="A204" s="5">
        <f>Table2[[#This Row],[ID]]</f>
        <v>7300</v>
      </c>
      <c r="B204" s="6">
        <f>Table2[[#This Row],[Year_Birth]]</f>
        <v>1952</v>
      </c>
      <c r="C204" s="6" t="str">
        <f>Table2[[#This Row],[Education]]</f>
        <v>Graduation</v>
      </c>
      <c r="D204" s="6" t="str">
        <f>Table2[[#This Row],[Marital_Status]]</f>
        <v>Divorced</v>
      </c>
      <c r="E204" s="6">
        <f>Table2[[#This Row],[Income]]</f>
        <v>69142</v>
      </c>
      <c r="F204" s="6">
        <f>Table2[[#This Row],[Kidhome]]</f>
        <v>0</v>
      </c>
      <c r="G204" s="6">
        <f>Table2[[#This Row],[Teenhome]]</f>
        <v>1</v>
      </c>
      <c r="H204" s="9">
        <f>Table2[[#This Row],[Dt_Customer]]</f>
        <v>41819</v>
      </c>
      <c r="I204" s="6">
        <f>Table2[[#This Row],[Recency]]</f>
        <v>50</v>
      </c>
      <c r="J204" s="8">
        <f>IF(VALUE(YEAR(People!$H204))-People!$B204&gt;=90,44,VALUE(YEAR(People!$H204))-People!$B204)</f>
        <v>62</v>
      </c>
      <c r="K204" s="5" t="str">
        <f>IF(AND(People!$J204&gt;=16,People!$J204&lt;=25),"16-25",IF(AND(People!$J204&gt;=26,People!$J204&lt;=35),"26-35",IF(AND(People!$J204&gt;=36,People!$J204&lt;=45),"36-45",IF(AND(People!$J204&gt;=46,People!$J204&lt;=55),"46-55",IF(AND(People!$J204&gt;=56,People!$J204&lt;=65),"56-65",IF(AND(People!$J204&gt;=66,People!$J204&lt;=75),"66-75","ALL"))))))</f>
        <v>56-65</v>
      </c>
      <c r="L204" t="str">
        <f>Products!H204</f>
        <v>Divorced</v>
      </c>
      <c r="M204">
        <f>Table2[[#This Row],[Recency]]</f>
        <v>50</v>
      </c>
      <c r="N204">
        <f>Table2[[#This Row],[NumDealsPurchases]]</f>
        <v>3</v>
      </c>
      <c r="O204" s="12" t="str">
        <f>IF(Table2[[#This Row],[Kidhome]]=0,"No","Yes")</f>
        <v>No</v>
      </c>
      <c r="P204" s="12" t="str">
        <f>IF(Table2[[#This Row],[Teenhome]]=0,"No","Yes")</f>
        <v>Yes</v>
      </c>
    </row>
    <row r="205" spans="1:16" ht="16.5" x14ac:dyDescent="0.3">
      <c r="A205" s="7">
        <f>Table2[[#This Row],[ID]]</f>
        <v>10424</v>
      </c>
      <c r="B205" s="6">
        <f>Table2[[#This Row],[Year_Birth]]</f>
        <v>1968</v>
      </c>
      <c r="C205" s="6" t="str">
        <f>Table2[[#This Row],[Education]]</f>
        <v>Graduation</v>
      </c>
      <c r="D205" s="6" t="str">
        <f>Table2[[#This Row],[Marital_Status]]</f>
        <v>Single</v>
      </c>
      <c r="E205" s="6">
        <f>Table2[[#This Row],[Income]]</f>
        <v>75922</v>
      </c>
      <c r="F205" s="6">
        <f>Table2[[#This Row],[Kidhome]]</f>
        <v>0</v>
      </c>
      <c r="G205" s="6">
        <f>Table2[[#This Row],[Teenhome]]</f>
        <v>0</v>
      </c>
      <c r="H205" s="9">
        <f>Table2[[#This Row],[Dt_Customer]]</f>
        <v>41617</v>
      </c>
      <c r="I205" s="6">
        <f>Table2[[#This Row],[Recency]]</f>
        <v>60</v>
      </c>
      <c r="J205" s="14">
        <f>IF(VALUE(YEAR(People!$H205))-People!$B205&gt;=90,44,VALUE(YEAR(People!$H205))-People!$B205)</f>
        <v>45</v>
      </c>
      <c r="K205" s="5" t="str">
        <f>IF(AND(People!$J205&gt;=16,People!$J205&lt;=25),"16-25",IF(AND(People!$J205&gt;=26,People!$J205&lt;=35),"26-35",IF(AND(People!$J205&gt;=36,People!$J205&lt;=45),"36-45",IF(AND(People!$J205&gt;=46,People!$J205&lt;=55),"46-55",IF(AND(People!$J205&gt;=56,People!$J205&lt;=65),"56-65",IF(AND(People!$J205&gt;=66,People!$J205&lt;=75),"66-75","ALL"))))))</f>
        <v>36-45</v>
      </c>
      <c r="L205" t="str">
        <f>Products!H205</f>
        <v>Together</v>
      </c>
      <c r="M205">
        <f>Table2[[#This Row],[Recency]]</f>
        <v>60</v>
      </c>
      <c r="N205">
        <f>Table2[[#This Row],[NumDealsPurchases]]</f>
        <v>1</v>
      </c>
      <c r="O205" s="12" t="str">
        <f>IF(Table2[[#This Row],[Kidhome]]=0,"No","Yes")</f>
        <v>No</v>
      </c>
      <c r="P205" s="12" t="str">
        <f>IF(Table2[[#This Row],[Teenhome]]=0,"No","Yes")</f>
        <v>No</v>
      </c>
    </row>
    <row r="206" spans="1:16" ht="16.5" x14ac:dyDescent="0.3">
      <c r="A206" s="5">
        <f>Table2[[#This Row],[ID]]</f>
        <v>8727</v>
      </c>
      <c r="B206" s="6">
        <f>Table2[[#This Row],[Year_Birth]]</f>
        <v>1978</v>
      </c>
      <c r="C206" s="6" t="str">
        <f>Table2[[#This Row],[Education]]</f>
        <v>Graduation</v>
      </c>
      <c r="D206" s="6" t="str">
        <f>Table2[[#This Row],[Marital_Status]]</f>
        <v>Divorced</v>
      </c>
      <c r="E206" s="6">
        <f>Table2[[#This Row],[Income]]</f>
        <v>63693</v>
      </c>
      <c r="F206" s="6">
        <f>Table2[[#This Row],[Kidhome]]</f>
        <v>0</v>
      </c>
      <c r="G206" s="6">
        <f>Table2[[#This Row],[Teenhome]]</f>
        <v>1</v>
      </c>
      <c r="H206" s="9">
        <f>Table2[[#This Row],[Dt_Customer]]</f>
        <v>41561</v>
      </c>
      <c r="I206" s="6">
        <f>Table2[[#This Row],[Recency]]</f>
        <v>63</v>
      </c>
      <c r="J206" s="8">
        <f>IF(VALUE(YEAR(People!$H206))-People!$B206&gt;=90,44,VALUE(YEAR(People!$H206))-People!$B206)</f>
        <v>35</v>
      </c>
      <c r="K206" s="5" t="str">
        <f>IF(AND(People!$J206&gt;=16,People!$J206&lt;=25),"16-25",IF(AND(People!$J206&gt;=26,People!$J206&lt;=35),"26-35",IF(AND(People!$J206&gt;=36,People!$J206&lt;=45),"36-45",IF(AND(People!$J206&gt;=46,People!$J206&lt;=55),"46-55",IF(AND(People!$J206&gt;=56,People!$J206&lt;=65),"56-65",IF(AND(People!$J206&gt;=66,People!$J206&lt;=75),"66-75","ALL"))))))</f>
        <v>26-35</v>
      </c>
      <c r="L206" t="str">
        <f>Products!H206</f>
        <v>Single</v>
      </c>
      <c r="M206">
        <f>Table2[[#This Row],[Recency]]</f>
        <v>63</v>
      </c>
      <c r="N206">
        <f>Table2[[#This Row],[NumDealsPurchases]]</f>
        <v>3</v>
      </c>
      <c r="O206" s="12" t="str">
        <f>IF(Table2[[#This Row],[Kidhome]]=0,"No","Yes")</f>
        <v>No</v>
      </c>
      <c r="P206" s="12" t="str">
        <f>IF(Table2[[#This Row],[Teenhome]]=0,"No","Yes")</f>
        <v>Yes</v>
      </c>
    </row>
    <row r="207" spans="1:16" ht="16.5" x14ac:dyDescent="0.3">
      <c r="A207" s="7">
        <f>Table2[[#This Row],[ID]]</f>
        <v>2798</v>
      </c>
      <c r="B207" s="6">
        <f>Table2[[#This Row],[Year_Birth]]</f>
        <v>1977</v>
      </c>
      <c r="C207" s="6" t="str">
        <f>Table2[[#This Row],[Education]]</f>
        <v>PhD</v>
      </c>
      <c r="D207" s="6" t="str">
        <f>Table2[[#This Row],[Marital_Status]]</f>
        <v>Together</v>
      </c>
      <c r="E207" s="6">
        <f>Table2[[#This Row],[Income]]</f>
        <v>102160</v>
      </c>
      <c r="F207" s="6">
        <f>Table2[[#This Row],[Kidhome]]</f>
        <v>0</v>
      </c>
      <c r="G207" s="6">
        <f>Table2[[#This Row],[Teenhome]]</f>
        <v>0</v>
      </c>
      <c r="H207" s="9">
        <f>Table2[[#This Row],[Dt_Customer]]</f>
        <v>41215</v>
      </c>
      <c r="I207" s="6">
        <f>Table2[[#This Row],[Recency]]</f>
        <v>54</v>
      </c>
      <c r="J207" s="14">
        <f>IF(VALUE(YEAR(People!$H207))-People!$B207&gt;=90,44,VALUE(YEAR(People!$H207))-People!$B207)</f>
        <v>35</v>
      </c>
      <c r="K207" s="5" t="str">
        <f>IF(AND(People!$J207&gt;=16,People!$J207&lt;=25),"16-25",IF(AND(People!$J207&gt;=26,People!$J207&lt;=35),"26-35",IF(AND(People!$J207&gt;=36,People!$J207&lt;=45),"36-45",IF(AND(People!$J207&gt;=46,People!$J207&lt;=55),"46-55",IF(AND(People!$J207&gt;=56,People!$J207&lt;=65),"56-65",IF(AND(People!$J207&gt;=66,People!$J207&lt;=75),"66-75","ALL"))))))</f>
        <v>26-35</v>
      </c>
      <c r="L207" t="str">
        <f>Products!H207</f>
        <v>Single</v>
      </c>
      <c r="M207">
        <f>Table2[[#This Row],[Recency]]</f>
        <v>54</v>
      </c>
      <c r="N207">
        <f>Table2[[#This Row],[NumDealsPurchases]]</f>
        <v>0</v>
      </c>
      <c r="O207" s="12" t="str">
        <f>IF(Table2[[#This Row],[Kidhome]]=0,"No","Yes")</f>
        <v>No</v>
      </c>
      <c r="P207" s="12" t="str">
        <f>IF(Table2[[#This Row],[Teenhome]]=0,"No","Yes")</f>
        <v>No</v>
      </c>
    </row>
    <row r="208" spans="1:16" ht="16.5" x14ac:dyDescent="0.3">
      <c r="A208" s="5">
        <f>Table2[[#This Row],[ID]]</f>
        <v>1030</v>
      </c>
      <c r="B208" s="6">
        <f>Table2[[#This Row],[Year_Birth]]</f>
        <v>1965</v>
      </c>
      <c r="C208" s="6" t="str">
        <f>Table2[[#This Row],[Education]]</f>
        <v>PhD</v>
      </c>
      <c r="D208" s="6" t="str">
        <f>Table2[[#This Row],[Marital_Status]]</f>
        <v>Single</v>
      </c>
      <c r="E208" s="6">
        <f>Table2[[#This Row],[Income]]</f>
        <v>40637</v>
      </c>
      <c r="F208" s="6">
        <f>Table2[[#This Row],[Kidhome]]</f>
        <v>1</v>
      </c>
      <c r="G208" s="6">
        <f>Table2[[#This Row],[Teenhome]]</f>
        <v>1</v>
      </c>
      <c r="H208" s="9">
        <f>Table2[[#This Row],[Dt_Customer]]</f>
        <v>41472</v>
      </c>
      <c r="I208" s="6">
        <f>Table2[[#This Row],[Recency]]</f>
        <v>72</v>
      </c>
      <c r="J208" s="8">
        <f>IF(VALUE(YEAR(People!$H208))-People!$B208&gt;=90,44,VALUE(YEAR(People!$H208))-People!$B208)</f>
        <v>48</v>
      </c>
      <c r="K208" s="5" t="str">
        <f>IF(AND(People!$J208&gt;=16,People!$J208&lt;=25),"16-25",IF(AND(People!$J208&gt;=26,People!$J208&lt;=35),"26-35",IF(AND(People!$J208&gt;=36,People!$J208&lt;=45),"36-45",IF(AND(People!$J208&gt;=46,People!$J208&lt;=55),"46-55",IF(AND(People!$J208&gt;=56,People!$J208&lt;=65),"56-65",IF(AND(People!$J208&gt;=66,People!$J208&lt;=75),"66-75","ALL"))))))</f>
        <v>46-55</v>
      </c>
      <c r="L208" t="str">
        <f>Products!H208</f>
        <v>Together</v>
      </c>
      <c r="M208">
        <f>Table2[[#This Row],[Recency]]</f>
        <v>72</v>
      </c>
      <c r="N208">
        <f>Table2[[#This Row],[NumDealsPurchases]]</f>
        <v>2</v>
      </c>
      <c r="O208" s="12" t="str">
        <f>IF(Table2[[#This Row],[Kidhome]]=0,"No","Yes")</f>
        <v>Yes</v>
      </c>
      <c r="P208" s="12" t="str">
        <f>IF(Table2[[#This Row],[Teenhome]]=0,"No","Yes")</f>
        <v>Yes</v>
      </c>
    </row>
    <row r="209" spans="1:16" ht="16.5" x14ac:dyDescent="0.3">
      <c r="A209" s="7">
        <f>Table2[[#This Row],[ID]]</f>
        <v>624</v>
      </c>
      <c r="B209" s="6">
        <f>Table2[[#This Row],[Year_Birth]]</f>
        <v>1984</v>
      </c>
      <c r="C209" s="6" t="str">
        <f>Table2[[#This Row],[Education]]</f>
        <v>Master</v>
      </c>
      <c r="D209" s="6" t="str">
        <f>Table2[[#This Row],[Marital_Status]]</f>
        <v>Single</v>
      </c>
      <c r="E209" s="6">
        <f>Table2[[#This Row],[Income]]</f>
        <v>18890</v>
      </c>
      <c r="F209" s="6">
        <f>Table2[[#This Row],[Kidhome]]</f>
        <v>0</v>
      </c>
      <c r="G209" s="6">
        <f>Table2[[#This Row],[Teenhome]]</f>
        <v>0</v>
      </c>
      <c r="H209" s="9">
        <f>Table2[[#This Row],[Dt_Customer]]</f>
        <v>41223</v>
      </c>
      <c r="I209" s="6">
        <f>Table2[[#This Row],[Recency]]</f>
        <v>5</v>
      </c>
      <c r="J209" s="14">
        <f>IF(VALUE(YEAR(People!$H209))-People!$B209&gt;=90,44,VALUE(YEAR(People!$H209))-People!$B209)</f>
        <v>28</v>
      </c>
      <c r="K209" s="5" t="str">
        <f>IF(AND(People!$J209&gt;=16,People!$J209&lt;=25),"16-25",IF(AND(People!$J209&gt;=26,People!$J209&lt;=35),"26-35",IF(AND(People!$J209&gt;=36,People!$J209&lt;=45),"36-45",IF(AND(People!$J209&gt;=46,People!$J209&lt;=55),"46-55",IF(AND(People!$J209&gt;=56,People!$J209&lt;=65),"56-65",IF(AND(People!$J209&gt;=66,People!$J209&lt;=75),"66-75","ALL"))))))</f>
        <v>26-35</v>
      </c>
      <c r="L209" t="str">
        <f>Products!H209</f>
        <v>Divorced</v>
      </c>
      <c r="M209">
        <f>Table2[[#This Row],[Recency]]</f>
        <v>5</v>
      </c>
      <c r="N209">
        <f>Table2[[#This Row],[NumDealsPurchases]]</f>
        <v>1</v>
      </c>
      <c r="O209" s="12" t="str">
        <f>IF(Table2[[#This Row],[Kidhome]]=0,"No","Yes")</f>
        <v>No</v>
      </c>
      <c r="P209" s="12" t="str">
        <f>IF(Table2[[#This Row],[Teenhome]]=0,"No","Yes")</f>
        <v>No</v>
      </c>
    </row>
    <row r="210" spans="1:16" ht="16.5" x14ac:dyDescent="0.3">
      <c r="A210" s="5">
        <f>Table2[[#This Row],[ID]]</f>
        <v>5176</v>
      </c>
      <c r="B210" s="6">
        <f>Table2[[#This Row],[Year_Birth]]</f>
        <v>1988</v>
      </c>
      <c r="C210" s="6" t="str">
        <f>Table2[[#This Row],[Education]]</f>
        <v>Graduation</v>
      </c>
      <c r="D210" s="6" t="str">
        <f>Table2[[#This Row],[Marital_Status]]</f>
        <v>Together</v>
      </c>
      <c r="E210" s="6">
        <f>Table2[[#This Row],[Income]]</f>
        <v>29604</v>
      </c>
      <c r="F210" s="6">
        <f>Table2[[#This Row],[Kidhome]]</f>
        <v>1</v>
      </c>
      <c r="G210" s="6">
        <f>Table2[[#This Row],[Teenhome]]</f>
        <v>0</v>
      </c>
      <c r="H210" s="9">
        <f>Table2[[#This Row],[Dt_Customer]]</f>
        <v>41616</v>
      </c>
      <c r="I210" s="6">
        <f>Table2[[#This Row],[Recency]]</f>
        <v>88</v>
      </c>
      <c r="J210" s="8">
        <f>IF(VALUE(YEAR(People!$H210))-People!$B210&gt;=90,44,VALUE(YEAR(People!$H210))-People!$B210)</f>
        <v>25</v>
      </c>
      <c r="K210" s="5" t="str">
        <f>IF(AND(People!$J210&gt;=16,People!$J210&lt;=25),"16-25",IF(AND(People!$J210&gt;=26,People!$J210&lt;=35),"26-35",IF(AND(People!$J210&gt;=36,People!$J210&lt;=45),"36-45",IF(AND(People!$J210&gt;=46,People!$J210&lt;=55),"46-55",IF(AND(People!$J210&gt;=56,People!$J210&lt;=65),"56-65",IF(AND(People!$J210&gt;=66,People!$J210&lt;=75),"66-75","ALL"))))))</f>
        <v>16-25</v>
      </c>
      <c r="L210" t="str">
        <f>Products!H210</f>
        <v>Married</v>
      </c>
      <c r="M210">
        <f>Table2[[#This Row],[Recency]]</f>
        <v>88</v>
      </c>
      <c r="N210">
        <f>Table2[[#This Row],[NumDealsPurchases]]</f>
        <v>1</v>
      </c>
      <c r="O210" s="12" t="str">
        <f>IF(Table2[[#This Row],[Kidhome]]=0,"No","Yes")</f>
        <v>Yes</v>
      </c>
      <c r="P210" s="12" t="str">
        <f>IF(Table2[[#This Row],[Teenhome]]=0,"No","Yes")</f>
        <v>No</v>
      </c>
    </row>
    <row r="211" spans="1:16" ht="16.5" x14ac:dyDescent="0.3">
      <c r="A211" s="7">
        <f>Table2[[#This Row],[ID]]</f>
        <v>5552</v>
      </c>
      <c r="B211" s="6">
        <f>Table2[[#This Row],[Year_Birth]]</f>
        <v>1963</v>
      </c>
      <c r="C211" s="6" t="str">
        <f>Table2[[#This Row],[Education]]</f>
        <v>Master</v>
      </c>
      <c r="D211" s="6" t="str">
        <f>Table2[[#This Row],[Marital_Status]]</f>
        <v>Divorced</v>
      </c>
      <c r="E211" s="6">
        <f>Table2[[#This Row],[Income]]</f>
        <v>48721</v>
      </c>
      <c r="F211" s="6">
        <f>Table2[[#This Row],[Kidhome]]</f>
        <v>1</v>
      </c>
      <c r="G211" s="6">
        <f>Table2[[#This Row],[Teenhome]]</f>
        <v>1</v>
      </c>
      <c r="H211" s="9">
        <f>Table2[[#This Row],[Dt_Customer]]</f>
        <v>41407</v>
      </c>
      <c r="I211" s="6">
        <f>Table2[[#This Row],[Recency]]</f>
        <v>50</v>
      </c>
      <c r="J211" s="14">
        <f>IF(VALUE(YEAR(People!$H211))-People!$B211&gt;=90,44,VALUE(YEAR(People!$H211))-People!$B211)</f>
        <v>50</v>
      </c>
      <c r="K211" s="5" t="str">
        <f>IF(AND(People!$J211&gt;=16,People!$J211&lt;=25),"16-25",IF(AND(People!$J211&gt;=26,People!$J211&lt;=35),"26-35",IF(AND(People!$J211&gt;=36,People!$J211&lt;=45),"36-45",IF(AND(People!$J211&gt;=46,People!$J211&lt;=55),"46-55",IF(AND(People!$J211&gt;=56,People!$J211&lt;=65),"56-65",IF(AND(People!$J211&gt;=66,People!$J211&lt;=75),"66-75","ALL"))))))</f>
        <v>46-55</v>
      </c>
      <c r="L211" t="str">
        <f>Products!H211</f>
        <v>Divorced</v>
      </c>
      <c r="M211">
        <f>Table2[[#This Row],[Recency]]</f>
        <v>50</v>
      </c>
      <c r="N211">
        <f>Table2[[#This Row],[NumDealsPurchases]]</f>
        <v>6</v>
      </c>
      <c r="O211" s="12" t="str">
        <f>IF(Table2[[#This Row],[Kidhome]]=0,"No","Yes")</f>
        <v>Yes</v>
      </c>
      <c r="P211" s="12" t="str">
        <f>IF(Table2[[#This Row],[Teenhome]]=0,"No","Yes")</f>
        <v>Yes</v>
      </c>
    </row>
    <row r="212" spans="1:16" ht="16.5" x14ac:dyDescent="0.3">
      <c r="A212" s="5">
        <f>Table2[[#This Row],[ID]]</f>
        <v>868</v>
      </c>
      <c r="B212" s="6">
        <f>Table2[[#This Row],[Year_Birth]]</f>
        <v>1966</v>
      </c>
      <c r="C212" s="6" t="str">
        <f>Table2[[#This Row],[Education]]</f>
        <v>Graduation</v>
      </c>
      <c r="D212" s="6" t="str">
        <f>Table2[[#This Row],[Marital_Status]]</f>
        <v>Married</v>
      </c>
      <c r="E212" s="6">
        <f>Table2[[#This Row],[Income]]</f>
        <v>44794</v>
      </c>
      <c r="F212" s="6">
        <f>Table2[[#This Row],[Kidhome]]</f>
        <v>0</v>
      </c>
      <c r="G212" s="6">
        <f>Table2[[#This Row],[Teenhome]]</f>
        <v>1</v>
      </c>
      <c r="H212" s="9">
        <f>Table2[[#This Row],[Dt_Customer]]</f>
        <v>41798</v>
      </c>
      <c r="I212" s="6">
        <f>Table2[[#This Row],[Recency]]</f>
        <v>99</v>
      </c>
      <c r="J212" s="8">
        <f>IF(VALUE(YEAR(People!$H212))-People!$B212&gt;=90,44,VALUE(YEAR(People!$H212))-People!$B212)</f>
        <v>48</v>
      </c>
      <c r="K212" s="5" t="str">
        <f>IF(AND(People!$J212&gt;=16,People!$J212&lt;=25),"16-25",IF(AND(People!$J212&gt;=26,People!$J212&lt;=35),"26-35",IF(AND(People!$J212&gt;=36,People!$J212&lt;=45),"36-45",IF(AND(People!$J212&gt;=46,People!$J212&lt;=55),"46-55",IF(AND(People!$J212&gt;=56,People!$J212&lt;=65),"56-65",IF(AND(People!$J212&gt;=66,People!$J212&lt;=75),"66-75","ALL"))))))</f>
        <v>46-55</v>
      </c>
      <c r="L212" t="str">
        <f>Products!H212</f>
        <v>Together</v>
      </c>
      <c r="M212">
        <f>Table2[[#This Row],[Recency]]</f>
        <v>99</v>
      </c>
      <c r="N212">
        <f>Table2[[#This Row],[NumDealsPurchases]]</f>
        <v>1</v>
      </c>
      <c r="O212" s="12" t="str">
        <f>IF(Table2[[#This Row],[Kidhome]]=0,"No","Yes")</f>
        <v>No</v>
      </c>
      <c r="P212" s="12" t="str">
        <f>IF(Table2[[#This Row],[Teenhome]]=0,"No","Yes")</f>
        <v>Yes</v>
      </c>
    </row>
    <row r="213" spans="1:16" ht="16.5" x14ac:dyDescent="0.3">
      <c r="A213" s="7">
        <f>Table2[[#This Row],[ID]]</f>
        <v>380</v>
      </c>
      <c r="B213" s="6">
        <f>Table2[[#This Row],[Year_Birth]]</f>
        <v>1954</v>
      </c>
      <c r="C213" s="6" t="str">
        <f>Table2[[#This Row],[Education]]</f>
        <v>Graduation</v>
      </c>
      <c r="D213" s="6" t="str">
        <f>Table2[[#This Row],[Marital_Status]]</f>
        <v>Divorced</v>
      </c>
      <c r="E213" s="6">
        <f>Table2[[#This Row],[Income]]</f>
        <v>64497</v>
      </c>
      <c r="F213" s="6">
        <f>Table2[[#This Row],[Kidhome]]</f>
        <v>0</v>
      </c>
      <c r="G213" s="6">
        <f>Table2[[#This Row],[Teenhome]]</f>
        <v>1</v>
      </c>
      <c r="H213" s="9">
        <f>Table2[[#This Row],[Dt_Customer]]</f>
        <v>41162</v>
      </c>
      <c r="I213" s="6">
        <f>Table2[[#This Row],[Recency]]</f>
        <v>17</v>
      </c>
      <c r="J213" s="14">
        <f>IF(VALUE(YEAR(People!$H213))-People!$B213&gt;=90,44,VALUE(YEAR(People!$H213))-People!$B213)</f>
        <v>58</v>
      </c>
      <c r="K213" s="5" t="str">
        <f>IF(AND(People!$J213&gt;=16,People!$J213&lt;=25),"16-25",IF(AND(People!$J213&gt;=26,People!$J213&lt;=35),"26-35",IF(AND(People!$J213&gt;=36,People!$J213&lt;=45),"36-45",IF(AND(People!$J213&gt;=46,People!$J213&lt;=55),"46-55",IF(AND(People!$J213&gt;=56,People!$J213&lt;=65),"56-65",IF(AND(People!$J213&gt;=66,People!$J213&lt;=75),"66-75","ALL"))))))</f>
        <v>56-65</v>
      </c>
      <c r="L213" t="str">
        <f>Products!H213</f>
        <v>Together</v>
      </c>
      <c r="M213">
        <f>Table2[[#This Row],[Recency]]</f>
        <v>17</v>
      </c>
      <c r="N213">
        <f>Table2[[#This Row],[NumDealsPurchases]]</f>
        <v>5</v>
      </c>
      <c r="O213" s="12" t="str">
        <f>IF(Table2[[#This Row],[Kidhome]]=0,"No","Yes")</f>
        <v>No</v>
      </c>
      <c r="P213" s="12" t="str">
        <f>IF(Table2[[#This Row],[Teenhome]]=0,"No","Yes")</f>
        <v>Yes</v>
      </c>
    </row>
    <row r="214" spans="1:16" ht="16.5" x14ac:dyDescent="0.3">
      <c r="A214" s="5">
        <f>Table2[[#This Row],[ID]]</f>
        <v>2677</v>
      </c>
      <c r="B214" s="6">
        <f>Table2[[#This Row],[Year_Birth]]</f>
        <v>1956</v>
      </c>
      <c r="C214" s="6" t="str">
        <f>Table2[[#This Row],[Education]]</f>
        <v>Graduation</v>
      </c>
      <c r="D214" s="6" t="str">
        <f>Table2[[#This Row],[Marital_Status]]</f>
        <v>Together</v>
      </c>
      <c r="E214" s="6">
        <f>Table2[[#This Row],[Income]]</f>
        <v>46097</v>
      </c>
      <c r="F214" s="6">
        <f>Table2[[#This Row],[Kidhome]]</f>
        <v>0</v>
      </c>
      <c r="G214" s="6">
        <f>Table2[[#This Row],[Teenhome]]</f>
        <v>1</v>
      </c>
      <c r="H214" s="9">
        <f>Table2[[#This Row],[Dt_Customer]]</f>
        <v>41364</v>
      </c>
      <c r="I214" s="6">
        <f>Table2[[#This Row],[Recency]]</f>
        <v>11</v>
      </c>
      <c r="J214" s="8">
        <f>IF(VALUE(YEAR(People!$H214))-People!$B214&gt;=90,44,VALUE(YEAR(People!$H214))-People!$B214)</f>
        <v>57</v>
      </c>
      <c r="K214" s="5" t="str">
        <f>IF(AND(People!$J214&gt;=16,People!$J214&lt;=25),"16-25",IF(AND(People!$J214&gt;=26,People!$J214&lt;=35),"26-35",IF(AND(People!$J214&gt;=36,People!$J214&lt;=45),"36-45",IF(AND(People!$J214&gt;=46,People!$J214&lt;=55),"46-55",IF(AND(People!$J214&gt;=56,People!$J214&lt;=65),"56-65",IF(AND(People!$J214&gt;=66,People!$J214&lt;=75),"66-75","ALL"))))))</f>
        <v>56-65</v>
      </c>
      <c r="L214" t="str">
        <f>Products!H214</f>
        <v>Married</v>
      </c>
      <c r="M214">
        <f>Table2[[#This Row],[Recency]]</f>
        <v>11</v>
      </c>
      <c r="N214">
        <f>Table2[[#This Row],[NumDealsPurchases]]</f>
        <v>5</v>
      </c>
      <c r="O214" s="12" t="str">
        <f>IF(Table2[[#This Row],[Kidhome]]=0,"No","Yes")</f>
        <v>No</v>
      </c>
      <c r="P214" s="12" t="str">
        <f>IF(Table2[[#This Row],[Teenhome]]=0,"No","Yes")</f>
        <v>Yes</v>
      </c>
    </row>
    <row r="215" spans="1:16" ht="16.5" x14ac:dyDescent="0.3">
      <c r="A215" s="7">
        <f>Table2[[#This Row],[ID]]</f>
        <v>6521</v>
      </c>
      <c r="B215" s="6">
        <f>Table2[[#This Row],[Year_Birth]]</f>
        <v>1954</v>
      </c>
      <c r="C215" s="6" t="str">
        <f>Table2[[#This Row],[Education]]</f>
        <v>Graduation</v>
      </c>
      <c r="D215" s="6" t="str">
        <f>Table2[[#This Row],[Marital_Status]]</f>
        <v>Together</v>
      </c>
      <c r="E215" s="6">
        <f>Table2[[#This Row],[Income]]</f>
        <v>77972</v>
      </c>
      <c r="F215" s="6">
        <f>Table2[[#This Row],[Kidhome]]</f>
        <v>0</v>
      </c>
      <c r="G215" s="6">
        <f>Table2[[#This Row],[Teenhome]]</f>
        <v>0</v>
      </c>
      <c r="H215" s="9">
        <f>Table2[[#This Row],[Dt_Customer]]</f>
        <v>41716</v>
      </c>
      <c r="I215" s="6">
        <f>Table2[[#This Row],[Recency]]</f>
        <v>18</v>
      </c>
      <c r="J215" s="14">
        <f>IF(VALUE(YEAR(People!$H215))-People!$B215&gt;=90,44,VALUE(YEAR(People!$H215))-People!$B215)</f>
        <v>60</v>
      </c>
      <c r="K215" s="5" t="str">
        <f>IF(AND(People!$J215&gt;=16,People!$J215&lt;=25),"16-25",IF(AND(People!$J215&gt;=26,People!$J215&lt;=35),"26-35",IF(AND(People!$J215&gt;=36,People!$J215&lt;=45),"36-45",IF(AND(People!$J215&gt;=46,People!$J215&lt;=55),"46-55",IF(AND(People!$J215&gt;=56,People!$J215&lt;=65),"56-65",IF(AND(People!$J215&gt;=66,People!$J215&lt;=75),"66-75","ALL"))))))</f>
        <v>56-65</v>
      </c>
      <c r="L215" t="str">
        <f>Products!H215</f>
        <v>Together</v>
      </c>
      <c r="M215">
        <f>Table2[[#This Row],[Recency]]</f>
        <v>18</v>
      </c>
      <c r="N215">
        <f>Table2[[#This Row],[NumDealsPurchases]]</f>
        <v>1</v>
      </c>
      <c r="O215" s="12" t="str">
        <f>IF(Table2[[#This Row],[Kidhome]]=0,"No","Yes")</f>
        <v>No</v>
      </c>
      <c r="P215" s="12" t="str">
        <f>IF(Table2[[#This Row],[Teenhome]]=0,"No","Yes")</f>
        <v>No</v>
      </c>
    </row>
    <row r="216" spans="1:16" ht="16.5" x14ac:dyDescent="0.3">
      <c r="A216" s="5">
        <f>Table2[[#This Row],[ID]]</f>
        <v>6927</v>
      </c>
      <c r="B216" s="6">
        <f>Table2[[#This Row],[Year_Birth]]</f>
        <v>1968</v>
      </c>
      <c r="C216" s="6" t="str">
        <f>Table2[[#This Row],[Education]]</f>
        <v>PhD</v>
      </c>
      <c r="D216" s="6" t="str">
        <f>Table2[[#This Row],[Marital_Status]]</f>
        <v>Married</v>
      </c>
      <c r="E216" s="6">
        <f>Table2[[#This Row],[Income]]</f>
        <v>44377</v>
      </c>
      <c r="F216" s="6">
        <f>Table2[[#This Row],[Kidhome]]</f>
        <v>1</v>
      </c>
      <c r="G216" s="6">
        <f>Table2[[#This Row],[Teenhome]]</f>
        <v>1</v>
      </c>
      <c r="H216" s="9">
        <f>Table2[[#This Row],[Dt_Customer]]</f>
        <v>41187</v>
      </c>
      <c r="I216" s="6">
        <f>Table2[[#This Row],[Recency]]</f>
        <v>70</v>
      </c>
      <c r="J216" s="8">
        <f>IF(VALUE(YEAR(People!$H216))-People!$B216&gt;=90,44,VALUE(YEAR(People!$H216))-People!$B216)</f>
        <v>44</v>
      </c>
      <c r="K216" s="5" t="str">
        <f>IF(AND(People!$J216&gt;=16,People!$J216&lt;=25),"16-25",IF(AND(People!$J216&gt;=26,People!$J216&lt;=35),"26-35",IF(AND(People!$J216&gt;=36,People!$J216&lt;=45),"36-45",IF(AND(People!$J216&gt;=46,People!$J216&lt;=55),"46-55",IF(AND(People!$J216&gt;=56,People!$J216&lt;=65),"56-65",IF(AND(People!$J216&gt;=66,People!$J216&lt;=75),"66-75","ALL"))))))</f>
        <v>36-45</v>
      </c>
      <c r="L216" t="str">
        <f>Products!H216</f>
        <v>Married</v>
      </c>
      <c r="M216">
        <f>Table2[[#This Row],[Recency]]</f>
        <v>70</v>
      </c>
      <c r="N216">
        <f>Table2[[#This Row],[NumDealsPurchases]]</f>
        <v>8</v>
      </c>
      <c r="O216" s="12" t="str">
        <f>IF(Table2[[#This Row],[Kidhome]]=0,"No","Yes")</f>
        <v>Yes</v>
      </c>
      <c r="P216" s="12" t="str">
        <f>IF(Table2[[#This Row],[Teenhome]]=0,"No","Yes")</f>
        <v>Yes</v>
      </c>
    </row>
    <row r="217" spans="1:16" ht="16.5" x14ac:dyDescent="0.3">
      <c r="A217" s="7">
        <f>Table2[[#This Row],[ID]]</f>
        <v>2877</v>
      </c>
      <c r="B217" s="6">
        <f>Table2[[#This Row],[Year_Birth]]</f>
        <v>1974</v>
      </c>
      <c r="C217" s="6" t="str">
        <f>Table2[[#This Row],[Education]]</f>
        <v>Master</v>
      </c>
      <c r="D217" s="6" t="str">
        <f>Table2[[#This Row],[Marital_Status]]</f>
        <v>Together</v>
      </c>
      <c r="E217" s="6">
        <f>Table2[[#This Row],[Income]]</f>
        <v>46014</v>
      </c>
      <c r="F217" s="6">
        <f>Table2[[#This Row],[Kidhome]]</f>
        <v>1</v>
      </c>
      <c r="G217" s="6">
        <f>Table2[[#This Row],[Teenhome]]</f>
        <v>1</v>
      </c>
      <c r="H217" s="9">
        <f>Table2[[#This Row],[Dt_Customer]]</f>
        <v>41295</v>
      </c>
      <c r="I217" s="6">
        <f>Table2[[#This Row],[Recency]]</f>
        <v>21</v>
      </c>
      <c r="J217" s="14">
        <f>IF(VALUE(YEAR(People!$H217))-People!$B217&gt;=90,44,VALUE(YEAR(People!$H217))-People!$B217)</f>
        <v>39</v>
      </c>
      <c r="K217" s="5" t="str">
        <f>IF(AND(People!$J217&gt;=16,People!$J217&lt;=25),"16-25",IF(AND(People!$J217&gt;=26,People!$J217&lt;=35),"26-35",IF(AND(People!$J217&gt;=36,People!$J217&lt;=45),"36-45",IF(AND(People!$J217&gt;=46,People!$J217&lt;=55),"46-55",IF(AND(People!$J217&gt;=56,People!$J217&lt;=65),"56-65",IF(AND(People!$J217&gt;=66,People!$J217&lt;=75),"66-75","ALL"))))))</f>
        <v>36-45</v>
      </c>
      <c r="L217" t="str">
        <f>Products!H217</f>
        <v>Married</v>
      </c>
      <c r="M217">
        <f>Table2[[#This Row],[Recency]]</f>
        <v>21</v>
      </c>
      <c r="N217">
        <f>Table2[[#This Row],[NumDealsPurchases]]</f>
        <v>10</v>
      </c>
      <c r="O217" s="12" t="str">
        <f>IF(Table2[[#This Row],[Kidhome]]=0,"No","Yes")</f>
        <v>Yes</v>
      </c>
      <c r="P217" s="12" t="str">
        <f>IF(Table2[[#This Row],[Teenhome]]=0,"No","Yes")</f>
        <v>Yes</v>
      </c>
    </row>
    <row r="218" spans="1:16" ht="16.5" x14ac:dyDescent="0.3">
      <c r="A218" s="5">
        <f>Table2[[#This Row],[ID]]</f>
        <v>0</v>
      </c>
      <c r="B218" s="6">
        <f>Table2[[#This Row],[Year_Birth]]</f>
        <v>1985</v>
      </c>
      <c r="C218" s="6" t="str">
        <f>Table2[[#This Row],[Education]]</f>
        <v>Graduation</v>
      </c>
      <c r="D218" s="6" t="str">
        <f>Table2[[#This Row],[Marital_Status]]</f>
        <v>Married</v>
      </c>
      <c r="E218" s="6">
        <f>Table2[[#This Row],[Income]]</f>
        <v>70951</v>
      </c>
      <c r="F218" s="6">
        <f>Table2[[#This Row],[Kidhome]]</f>
        <v>0</v>
      </c>
      <c r="G218" s="6">
        <f>Table2[[#This Row],[Teenhome]]</f>
        <v>0</v>
      </c>
      <c r="H218" s="9">
        <f>Table2[[#This Row],[Dt_Customer]]</f>
        <v>41398</v>
      </c>
      <c r="I218" s="6">
        <f>Table2[[#This Row],[Recency]]</f>
        <v>66</v>
      </c>
      <c r="J218" s="8">
        <f>IF(VALUE(YEAR(People!$H218))-People!$B218&gt;=90,44,VALUE(YEAR(People!$H218))-People!$B218)</f>
        <v>28</v>
      </c>
      <c r="K218" s="5" t="str">
        <f>IF(AND(People!$J218&gt;=16,People!$J218&lt;=25),"16-25",IF(AND(People!$J218&gt;=26,People!$J218&lt;=35),"26-35",IF(AND(People!$J218&gt;=36,People!$J218&lt;=45),"36-45",IF(AND(People!$J218&gt;=46,People!$J218&lt;=55),"46-55",IF(AND(People!$J218&gt;=56,People!$J218&lt;=65),"56-65",IF(AND(People!$J218&gt;=66,People!$J218&lt;=75),"66-75","ALL"))))))</f>
        <v>26-35</v>
      </c>
      <c r="L218" t="str">
        <f>Products!H218</f>
        <v>Single</v>
      </c>
      <c r="M218">
        <f>Table2[[#This Row],[Recency]]</f>
        <v>66</v>
      </c>
      <c r="N218">
        <f>Table2[[#This Row],[NumDealsPurchases]]</f>
        <v>1</v>
      </c>
      <c r="O218" s="12" t="str">
        <f>IF(Table2[[#This Row],[Kidhome]]=0,"No","Yes")</f>
        <v>No</v>
      </c>
      <c r="P218" s="12" t="str">
        <f>IF(Table2[[#This Row],[Teenhome]]=0,"No","Yes")</f>
        <v>No</v>
      </c>
    </row>
    <row r="219" spans="1:16" ht="16.5" x14ac:dyDescent="0.3">
      <c r="A219" s="7">
        <f>Table2[[#This Row],[ID]]</f>
        <v>1584</v>
      </c>
      <c r="B219" s="6">
        <f>Table2[[#This Row],[Year_Birth]]</f>
        <v>1977</v>
      </c>
      <c r="C219" s="6" t="str">
        <f>Table2[[#This Row],[Education]]</f>
        <v>Graduation</v>
      </c>
      <c r="D219" s="6" t="str">
        <f>Table2[[#This Row],[Marital_Status]]</f>
        <v>Married</v>
      </c>
      <c r="E219" s="6">
        <f>Table2[[#This Row],[Income]]</f>
        <v>41443</v>
      </c>
      <c r="F219" s="6">
        <f>Table2[[#This Row],[Kidhome]]</f>
        <v>1</v>
      </c>
      <c r="G219" s="6">
        <f>Table2[[#This Row],[Teenhome]]</f>
        <v>0</v>
      </c>
      <c r="H219" s="9">
        <f>Table2[[#This Row],[Dt_Customer]]</f>
        <v>41730</v>
      </c>
      <c r="I219" s="6">
        <f>Table2[[#This Row],[Recency]]</f>
        <v>79</v>
      </c>
      <c r="J219" s="14">
        <f>IF(VALUE(YEAR(People!$H219))-People!$B219&gt;=90,44,VALUE(YEAR(People!$H219))-People!$B219)</f>
        <v>37</v>
      </c>
      <c r="K219" s="5" t="str">
        <f>IF(AND(People!$J219&gt;=16,People!$J219&lt;=25),"16-25",IF(AND(People!$J219&gt;=26,People!$J219&lt;=35),"26-35",IF(AND(People!$J219&gt;=36,People!$J219&lt;=45),"36-45",IF(AND(People!$J219&gt;=46,People!$J219&lt;=55),"46-55",IF(AND(People!$J219&gt;=56,People!$J219&lt;=65),"56-65",IF(AND(People!$J219&gt;=66,People!$J219&lt;=75),"66-75","ALL"))))))</f>
        <v>36-45</v>
      </c>
      <c r="L219" t="str">
        <f>Products!H219</f>
        <v>Married</v>
      </c>
      <c r="M219">
        <f>Table2[[#This Row],[Recency]]</f>
        <v>79</v>
      </c>
      <c r="N219">
        <f>Table2[[#This Row],[NumDealsPurchases]]</f>
        <v>6</v>
      </c>
      <c r="O219" s="12" t="str">
        <f>IF(Table2[[#This Row],[Kidhome]]=0,"No","Yes")</f>
        <v>Yes</v>
      </c>
      <c r="P219" s="12" t="str">
        <f>IF(Table2[[#This Row],[Teenhome]]=0,"No","Yes")</f>
        <v>No</v>
      </c>
    </row>
    <row r="220" spans="1:16" ht="16.5" x14ac:dyDescent="0.3">
      <c r="A220" s="5">
        <f>Table2[[#This Row],[ID]]</f>
        <v>7264</v>
      </c>
      <c r="B220" s="6">
        <f>Table2[[#This Row],[Year_Birth]]</f>
        <v>1978</v>
      </c>
      <c r="C220" s="6" t="str">
        <f>Table2[[#This Row],[Education]]</f>
        <v>2n Cycle</v>
      </c>
      <c r="D220" s="6" t="str">
        <f>Table2[[#This Row],[Marital_Status]]</f>
        <v>Single</v>
      </c>
      <c r="E220" s="6">
        <f>Table2[[#This Row],[Income]]</f>
        <v>52195</v>
      </c>
      <c r="F220" s="6">
        <f>Table2[[#This Row],[Kidhome]]</f>
        <v>2</v>
      </c>
      <c r="G220" s="6">
        <f>Table2[[#This Row],[Teenhome]]</f>
        <v>1</v>
      </c>
      <c r="H220" s="9">
        <f>Table2[[#This Row],[Dt_Customer]]</f>
        <v>41771</v>
      </c>
      <c r="I220" s="6">
        <f>Table2[[#This Row],[Recency]]</f>
        <v>2</v>
      </c>
      <c r="J220" s="8">
        <f>IF(VALUE(YEAR(People!$H220))-People!$B220&gt;=90,44,VALUE(YEAR(People!$H220))-People!$B220)</f>
        <v>36</v>
      </c>
      <c r="K220" s="5" t="str">
        <f>IF(AND(People!$J220&gt;=16,People!$J220&lt;=25),"16-25",IF(AND(People!$J220&gt;=26,People!$J220&lt;=35),"26-35",IF(AND(People!$J220&gt;=36,People!$J220&lt;=45),"36-45",IF(AND(People!$J220&gt;=46,People!$J220&lt;=55),"46-55",IF(AND(People!$J220&gt;=56,People!$J220&lt;=65),"56-65",IF(AND(People!$J220&gt;=66,People!$J220&lt;=75),"66-75","ALL"))))))</f>
        <v>36-45</v>
      </c>
      <c r="L220" t="str">
        <f>Products!H220</f>
        <v>Widow</v>
      </c>
      <c r="M220">
        <f>Table2[[#This Row],[Recency]]</f>
        <v>2</v>
      </c>
      <c r="N220">
        <f>Table2[[#This Row],[NumDealsPurchases]]</f>
        <v>1</v>
      </c>
      <c r="O220" s="12" t="str">
        <f>IF(Table2[[#This Row],[Kidhome]]=0,"No","Yes")</f>
        <v>Yes</v>
      </c>
      <c r="P220" s="12" t="str">
        <f>IF(Table2[[#This Row],[Teenhome]]=0,"No","Yes")</f>
        <v>Yes</v>
      </c>
    </row>
    <row r="221" spans="1:16" ht="16.5" x14ac:dyDescent="0.3">
      <c r="A221" s="7">
        <f>Table2[[#This Row],[ID]]</f>
        <v>6274</v>
      </c>
      <c r="B221" s="6">
        <f>Table2[[#This Row],[Year_Birth]]</f>
        <v>1948</v>
      </c>
      <c r="C221" s="6" t="str">
        <f>Table2[[#This Row],[Education]]</f>
        <v>Master</v>
      </c>
      <c r="D221" s="6" t="str">
        <f>Table2[[#This Row],[Marital_Status]]</f>
        <v>Married</v>
      </c>
      <c r="E221" s="6">
        <f>Table2[[#This Row],[Income]]</f>
        <v>83790</v>
      </c>
      <c r="F221" s="6">
        <f>Table2[[#This Row],[Kidhome]]</f>
        <v>0</v>
      </c>
      <c r="G221" s="6">
        <f>Table2[[#This Row],[Teenhome]]</f>
        <v>0</v>
      </c>
      <c r="H221" s="9">
        <f>Table2[[#This Row],[Dt_Customer]]</f>
        <v>41593</v>
      </c>
      <c r="I221" s="6">
        <f>Table2[[#This Row],[Recency]]</f>
        <v>81</v>
      </c>
      <c r="J221" s="14">
        <f>IF(VALUE(YEAR(People!$H221))-People!$B221&gt;=90,44,VALUE(YEAR(People!$H221))-People!$B221)</f>
        <v>65</v>
      </c>
      <c r="K221" s="5" t="str">
        <f>IF(AND(People!$J221&gt;=16,People!$J221&lt;=25),"16-25",IF(AND(People!$J221&gt;=26,People!$J221&lt;=35),"26-35",IF(AND(People!$J221&gt;=36,People!$J221&lt;=45),"36-45",IF(AND(People!$J221&gt;=46,People!$J221&lt;=55),"46-55",IF(AND(People!$J221&gt;=56,People!$J221&lt;=65),"56-65",IF(AND(People!$J221&gt;=66,People!$J221&lt;=75),"66-75","ALL"))))))</f>
        <v>56-65</v>
      </c>
      <c r="L221" t="str">
        <f>Products!H221</f>
        <v>Together</v>
      </c>
      <c r="M221">
        <f>Table2[[#This Row],[Recency]]</f>
        <v>81</v>
      </c>
      <c r="N221">
        <f>Table2[[#This Row],[NumDealsPurchases]]</f>
        <v>1</v>
      </c>
      <c r="O221" s="12" t="str">
        <f>IF(Table2[[#This Row],[Kidhome]]=0,"No","Yes")</f>
        <v>No</v>
      </c>
      <c r="P221" s="12" t="str">
        <f>IF(Table2[[#This Row],[Teenhome]]=0,"No","Yes")</f>
        <v>No</v>
      </c>
    </row>
    <row r="222" spans="1:16" ht="16.5" x14ac:dyDescent="0.3">
      <c r="A222" s="5">
        <f>Table2[[#This Row],[ID]]</f>
        <v>1377</v>
      </c>
      <c r="B222" s="6">
        <f>Table2[[#This Row],[Year_Birth]]</f>
        <v>1954</v>
      </c>
      <c r="C222" s="6" t="str">
        <f>Table2[[#This Row],[Education]]</f>
        <v>Master</v>
      </c>
      <c r="D222" s="6" t="str">
        <f>Table2[[#This Row],[Marital_Status]]</f>
        <v>Widow</v>
      </c>
      <c r="E222" s="6">
        <f>Table2[[#This Row],[Income]]</f>
        <v>44551</v>
      </c>
      <c r="F222" s="6">
        <f>Table2[[#This Row],[Kidhome]]</f>
        <v>0</v>
      </c>
      <c r="G222" s="6">
        <f>Table2[[#This Row],[Teenhome]]</f>
        <v>1</v>
      </c>
      <c r="H222" s="9">
        <f>Table2[[#This Row],[Dt_Customer]]</f>
        <v>41517</v>
      </c>
      <c r="I222" s="6">
        <f>Table2[[#This Row],[Recency]]</f>
        <v>24</v>
      </c>
      <c r="J222" s="8">
        <f>IF(VALUE(YEAR(People!$H222))-People!$B222&gt;=90,44,VALUE(YEAR(People!$H222))-People!$B222)</f>
        <v>59</v>
      </c>
      <c r="K222" s="5" t="str">
        <f>IF(AND(People!$J222&gt;=16,People!$J222&lt;=25),"16-25",IF(AND(People!$J222&gt;=26,People!$J222&lt;=35),"26-35",IF(AND(People!$J222&gt;=36,People!$J222&lt;=45),"36-45",IF(AND(People!$J222&gt;=46,People!$J222&lt;=55),"46-55",IF(AND(People!$J222&gt;=56,People!$J222&lt;=65),"56-65",IF(AND(People!$J222&gt;=66,People!$J222&lt;=75),"66-75","ALL"))))))</f>
        <v>56-65</v>
      </c>
      <c r="L222" t="str">
        <f>Products!H222</f>
        <v>Together</v>
      </c>
      <c r="M222">
        <f>Table2[[#This Row],[Recency]]</f>
        <v>24</v>
      </c>
      <c r="N222">
        <f>Table2[[#This Row],[NumDealsPurchases]]</f>
        <v>2</v>
      </c>
      <c r="O222" s="12" t="str">
        <f>IF(Table2[[#This Row],[Kidhome]]=0,"No","Yes")</f>
        <v>No</v>
      </c>
      <c r="P222" s="12" t="str">
        <f>IF(Table2[[#This Row],[Teenhome]]=0,"No","Yes")</f>
        <v>Yes</v>
      </c>
    </row>
    <row r="223" spans="1:16" ht="16.5" x14ac:dyDescent="0.3">
      <c r="A223" s="7">
        <f>Table2[[#This Row],[ID]]</f>
        <v>454</v>
      </c>
      <c r="B223" s="6">
        <f>Table2[[#This Row],[Year_Birth]]</f>
        <v>1980</v>
      </c>
      <c r="C223" s="6" t="str">
        <f>Table2[[#This Row],[Education]]</f>
        <v>Graduation</v>
      </c>
      <c r="D223" s="6" t="str">
        <f>Table2[[#This Row],[Marital_Status]]</f>
        <v>Together</v>
      </c>
      <c r="E223" s="6">
        <f>Table2[[#This Row],[Income]]</f>
        <v>69508</v>
      </c>
      <c r="F223" s="6">
        <f>Table2[[#This Row],[Kidhome]]</f>
        <v>1</v>
      </c>
      <c r="G223" s="6">
        <f>Table2[[#This Row],[Teenhome]]</f>
        <v>0</v>
      </c>
      <c r="H223" s="9">
        <f>Table2[[#This Row],[Dt_Customer]]</f>
        <v>41227</v>
      </c>
      <c r="I223" s="6">
        <f>Table2[[#This Row],[Recency]]</f>
        <v>48</v>
      </c>
      <c r="J223" s="14">
        <f>IF(VALUE(YEAR(People!$H223))-People!$B223&gt;=90,44,VALUE(YEAR(People!$H223))-People!$B223)</f>
        <v>32</v>
      </c>
      <c r="K223" s="5" t="str">
        <f>IF(AND(People!$J223&gt;=16,People!$J223&lt;=25),"16-25",IF(AND(People!$J223&gt;=26,People!$J223&lt;=35),"26-35",IF(AND(People!$J223&gt;=36,People!$J223&lt;=45),"36-45",IF(AND(People!$J223&gt;=46,People!$J223&lt;=55),"46-55",IF(AND(People!$J223&gt;=56,People!$J223&lt;=65),"56-65",IF(AND(People!$J223&gt;=66,People!$J223&lt;=75),"66-75","ALL"))))))</f>
        <v>26-35</v>
      </c>
      <c r="L223" t="str">
        <f>Products!H223</f>
        <v>Married</v>
      </c>
      <c r="M223">
        <f>Table2[[#This Row],[Recency]]</f>
        <v>48</v>
      </c>
      <c r="N223">
        <f>Table2[[#This Row],[NumDealsPurchases]]</f>
        <v>2</v>
      </c>
      <c r="O223" s="12" t="str">
        <f>IF(Table2[[#This Row],[Kidhome]]=0,"No","Yes")</f>
        <v>Yes</v>
      </c>
      <c r="P223" s="12" t="str">
        <f>IF(Table2[[#This Row],[Teenhome]]=0,"No","Yes")</f>
        <v>No</v>
      </c>
    </row>
    <row r="224" spans="1:16" ht="16.5" x14ac:dyDescent="0.3">
      <c r="A224" s="5">
        <f>Table2[[#This Row],[ID]]</f>
        <v>1755</v>
      </c>
      <c r="B224" s="6">
        <f>Table2[[#This Row],[Year_Birth]]</f>
        <v>1988</v>
      </c>
      <c r="C224" s="6" t="str">
        <f>Table2[[#This Row],[Education]]</f>
        <v>2n Cycle</v>
      </c>
      <c r="D224" s="6" t="str">
        <f>Table2[[#This Row],[Marital_Status]]</f>
        <v>Together</v>
      </c>
      <c r="E224" s="6">
        <f>Table2[[#This Row],[Income]]</f>
        <v>45204</v>
      </c>
      <c r="F224" s="6">
        <f>Table2[[#This Row],[Kidhome]]</f>
        <v>1</v>
      </c>
      <c r="G224" s="6">
        <f>Table2[[#This Row],[Teenhome]]</f>
        <v>0</v>
      </c>
      <c r="H224" s="9">
        <f>Table2[[#This Row],[Dt_Customer]]</f>
        <v>41740</v>
      </c>
      <c r="I224" s="6">
        <f>Table2[[#This Row],[Recency]]</f>
        <v>93</v>
      </c>
      <c r="J224" s="8">
        <f>IF(VALUE(YEAR(People!$H224))-People!$B224&gt;=90,44,VALUE(YEAR(People!$H224))-People!$B224)</f>
        <v>26</v>
      </c>
      <c r="K224" s="5" t="str">
        <f>IF(AND(People!$J224&gt;=16,People!$J224&lt;=25),"16-25",IF(AND(People!$J224&gt;=26,People!$J224&lt;=35),"26-35",IF(AND(People!$J224&gt;=36,People!$J224&lt;=45),"36-45",IF(AND(People!$J224&gt;=46,People!$J224&lt;=55),"46-55",IF(AND(People!$J224&gt;=56,People!$J224&lt;=65),"56-65",IF(AND(People!$J224&gt;=66,People!$J224&lt;=75),"66-75","ALL"))))))</f>
        <v>26-35</v>
      </c>
      <c r="L224" t="str">
        <f>Products!H224</f>
        <v>Together</v>
      </c>
      <c r="M224">
        <f>Table2[[#This Row],[Recency]]</f>
        <v>93</v>
      </c>
      <c r="N224">
        <f>Table2[[#This Row],[NumDealsPurchases]]</f>
        <v>1</v>
      </c>
      <c r="O224" s="12" t="str">
        <f>IF(Table2[[#This Row],[Kidhome]]=0,"No","Yes")</f>
        <v>Yes</v>
      </c>
      <c r="P224" s="12" t="str">
        <f>IF(Table2[[#This Row],[Teenhome]]=0,"No","Yes")</f>
        <v>No</v>
      </c>
    </row>
    <row r="225" spans="1:16" ht="16.5" x14ac:dyDescent="0.3">
      <c r="A225" s="7">
        <f>Table2[[#This Row],[ID]]</f>
        <v>2075</v>
      </c>
      <c r="B225" s="6">
        <f>Table2[[#This Row],[Year_Birth]]</f>
        <v>1969</v>
      </c>
      <c r="C225" s="6" t="str">
        <f>Table2[[#This Row],[Education]]</f>
        <v>Graduation</v>
      </c>
      <c r="D225" s="6" t="str">
        <f>Table2[[#This Row],[Marital_Status]]</f>
        <v>Married</v>
      </c>
      <c r="E225" s="6">
        <f>Table2[[#This Row],[Income]]</f>
        <v>72460</v>
      </c>
      <c r="F225" s="6">
        <f>Table2[[#This Row],[Kidhome]]</f>
        <v>0</v>
      </c>
      <c r="G225" s="6">
        <f>Table2[[#This Row],[Teenhome]]</f>
        <v>0</v>
      </c>
      <c r="H225" s="9">
        <f>Table2[[#This Row],[Dt_Customer]]</f>
        <v>41592</v>
      </c>
      <c r="I225" s="6">
        <f>Table2[[#This Row],[Recency]]</f>
        <v>56</v>
      </c>
      <c r="J225" s="14">
        <f>IF(VALUE(YEAR(People!$H225))-People!$B225&gt;=90,44,VALUE(YEAR(People!$H225))-People!$B225)</f>
        <v>44</v>
      </c>
      <c r="K225" s="5" t="str">
        <f>IF(AND(People!$J225&gt;=16,People!$J225&lt;=25),"16-25",IF(AND(People!$J225&gt;=26,People!$J225&lt;=35),"26-35",IF(AND(People!$J225&gt;=36,People!$J225&lt;=45),"36-45",IF(AND(People!$J225&gt;=46,People!$J225&lt;=55),"46-55",IF(AND(People!$J225&gt;=56,People!$J225&lt;=65),"56-65",IF(AND(People!$J225&gt;=66,People!$J225&lt;=75),"66-75","ALL"))))))</f>
        <v>36-45</v>
      </c>
      <c r="L225" t="str">
        <f>Products!H225</f>
        <v>Married</v>
      </c>
      <c r="M225">
        <f>Table2[[#This Row],[Recency]]</f>
        <v>56</v>
      </c>
      <c r="N225">
        <f>Table2[[#This Row],[NumDealsPurchases]]</f>
        <v>1</v>
      </c>
      <c r="O225" s="12" t="str">
        <f>IF(Table2[[#This Row],[Kidhome]]=0,"No","Yes")</f>
        <v>No</v>
      </c>
      <c r="P225" s="12" t="str">
        <f>IF(Table2[[#This Row],[Teenhome]]=0,"No","Yes")</f>
        <v>No</v>
      </c>
    </row>
    <row r="226" spans="1:16" ht="16.5" x14ac:dyDescent="0.3">
      <c r="A226" s="5">
        <f>Table2[[#This Row],[ID]]</f>
        <v>4785</v>
      </c>
      <c r="B226" s="6">
        <f>Table2[[#This Row],[Year_Birth]]</f>
        <v>1970</v>
      </c>
      <c r="C226" s="6" t="str">
        <f>Table2[[#This Row],[Education]]</f>
        <v>PhD</v>
      </c>
      <c r="D226" s="6" t="str">
        <f>Table2[[#This Row],[Marital_Status]]</f>
        <v>Together</v>
      </c>
      <c r="E226" s="6">
        <f>Table2[[#This Row],[Income]]</f>
        <v>77622</v>
      </c>
      <c r="F226" s="6">
        <f>Table2[[#This Row],[Kidhome]]</f>
        <v>0</v>
      </c>
      <c r="G226" s="6">
        <f>Table2[[#This Row],[Teenhome]]</f>
        <v>2</v>
      </c>
      <c r="H226" s="9">
        <f>Table2[[#This Row],[Dt_Customer]]</f>
        <v>41743</v>
      </c>
      <c r="I226" s="6">
        <f>Table2[[#This Row],[Recency]]</f>
        <v>3</v>
      </c>
      <c r="J226" s="8">
        <f>IF(VALUE(YEAR(People!$H226))-People!$B226&gt;=90,44,VALUE(YEAR(People!$H226))-People!$B226)</f>
        <v>44</v>
      </c>
      <c r="K226" s="5" t="str">
        <f>IF(AND(People!$J226&gt;=16,People!$J226&lt;=25),"16-25",IF(AND(People!$J226&gt;=26,People!$J226&lt;=35),"26-35",IF(AND(People!$J226&gt;=36,People!$J226&lt;=45),"36-45",IF(AND(People!$J226&gt;=46,People!$J226&lt;=55),"46-55",IF(AND(People!$J226&gt;=56,People!$J226&lt;=65),"56-65",IF(AND(People!$J226&gt;=66,People!$J226&lt;=75),"66-75","ALL"))))))</f>
        <v>36-45</v>
      </c>
      <c r="L226" t="str">
        <f>Products!H226</f>
        <v>Divorced</v>
      </c>
      <c r="M226">
        <f>Table2[[#This Row],[Recency]]</f>
        <v>3</v>
      </c>
      <c r="N226">
        <f>Table2[[#This Row],[NumDealsPurchases]]</f>
        <v>2</v>
      </c>
      <c r="O226" s="12" t="str">
        <f>IF(Table2[[#This Row],[Kidhome]]=0,"No","Yes")</f>
        <v>No</v>
      </c>
      <c r="P226" s="12" t="str">
        <f>IF(Table2[[#This Row],[Teenhome]]=0,"No","Yes")</f>
        <v>Yes</v>
      </c>
    </row>
    <row r="227" spans="1:16" ht="16.5" x14ac:dyDescent="0.3">
      <c r="A227" s="7">
        <f>Table2[[#This Row],[ID]]</f>
        <v>9076</v>
      </c>
      <c r="B227" s="6">
        <f>Table2[[#This Row],[Year_Birth]]</f>
        <v>1980</v>
      </c>
      <c r="C227" s="6" t="str">
        <f>Table2[[#This Row],[Education]]</f>
        <v>PhD</v>
      </c>
      <c r="D227" s="6" t="str">
        <f>Table2[[#This Row],[Marital_Status]]</f>
        <v>Married</v>
      </c>
      <c r="E227" s="6">
        <f>Table2[[#This Row],[Income]]</f>
        <v>30732</v>
      </c>
      <c r="F227" s="6">
        <f>Table2[[#This Row],[Kidhome]]</f>
        <v>1</v>
      </c>
      <c r="G227" s="6">
        <f>Table2[[#This Row],[Teenhome]]</f>
        <v>0</v>
      </c>
      <c r="H227" s="9">
        <f>Table2[[#This Row],[Dt_Customer]]</f>
        <v>41279</v>
      </c>
      <c r="I227" s="6">
        <f>Table2[[#This Row],[Recency]]</f>
        <v>44</v>
      </c>
      <c r="J227" s="14">
        <f>IF(VALUE(YEAR(People!$H227))-People!$B227&gt;=90,44,VALUE(YEAR(People!$H227))-People!$B227)</f>
        <v>33</v>
      </c>
      <c r="K227" s="5" t="str">
        <f>IF(AND(People!$J227&gt;=16,People!$J227&lt;=25),"16-25",IF(AND(People!$J227&gt;=26,People!$J227&lt;=35),"26-35",IF(AND(People!$J227&gt;=36,People!$J227&lt;=45),"36-45",IF(AND(People!$J227&gt;=46,People!$J227&lt;=55),"46-55",IF(AND(People!$J227&gt;=56,People!$J227&lt;=65),"56-65",IF(AND(People!$J227&gt;=66,People!$J227&lt;=75),"66-75","ALL"))))))</f>
        <v>26-35</v>
      </c>
      <c r="L227" t="str">
        <f>Products!H227</f>
        <v>Together</v>
      </c>
      <c r="M227">
        <f>Table2[[#This Row],[Recency]]</f>
        <v>44</v>
      </c>
      <c r="N227">
        <f>Table2[[#This Row],[NumDealsPurchases]]</f>
        <v>4</v>
      </c>
      <c r="O227" s="12" t="str">
        <f>IF(Table2[[#This Row],[Kidhome]]=0,"No","Yes")</f>
        <v>Yes</v>
      </c>
      <c r="P227" s="12" t="str">
        <f>IF(Table2[[#This Row],[Teenhome]]=0,"No","Yes")</f>
        <v>No</v>
      </c>
    </row>
    <row r="228" spans="1:16" ht="16.5" x14ac:dyDescent="0.3">
      <c r="A228" s="5">
        <f>Table2[[#This Row],[ID]]</f>
        <v>7079</v>
      </c>
      <c r="B228" s="6">
        <f>Table2[[#This Row],[Year_Birth]]</f>
        <v>1962</v>
      </c>
      <c r="C228" s="6" t="str">
        <f>Table2[[#This Row],[Education]]</f>
        <v>Graduation</v>
      </c>
      <c r="D228" s="6" t="str">
        <f>Table2[[#This Row],[Marital_Status]]</f>
        <v>Divorced</v>
      </c>
      <c r="E228" s="6">
        <f>Table2[[#This Row],[Income]]</f>
        <v>63887</v>
      </c>
      <c r="F228" s="6">
        <f>Table2[[#This Row],[Kidhome]]</f>
        <v>0</v>
      </c>
      <c r="G228" s="6">
        <f>Table2[[#This Row],[Teenhome]]</f>
        <v>1</v>
      </c>
      <c r="H228" s="9">
        <f>Table2[[#This Row],[Dt_Customer]]</f>
        <v>41160</v>
      </c>
      <c r="I228" s="6">
        <f>Table2[[#This Row],[Recency]]</f>
        <v>38</v>
      </c>
      <c r="J228" s="8">
        <f>IF(VALUE(YEAR(People!$H228))-People!$B228&gt;=90,44,VALUE(YEAR(People!$H228))-People!$B228)</f>
        <v>50</v>
      </c>
      <c r="K228" s="5" t="str">
        <f>IF(AND(People!$J228&gt;=16,People!$J228&lt;=25),"16-25",IF(AND(People!$J228&gt;=26,People!$J228&lt;=35),"26-35",IF(AND(People!$J228&gt;=36,People!$J228&lt;=45),"36-45",IF(AND(People!$J228&gt;=46,People!$J228&lt;=55),"46-55",IF(AND(People!$J228&gt;=56,People!$J228&lt;=65),"56-65",IF(AND(People!$J228&gt;=66,People!$J228&lt;=75),"66-75","ALL"))))))</f>
        <v>46-55</v>
      </c>
      <c r="L228" t="str">
        <f>Products!H228</f>
        <v>Together</v>
      </c>
      <c r="M228">
        <f>Table2[[#This Row],[Recency]]</f>
        <v>38</v>
      </c>
      <c r="N228">
        <f>Table2[[#This Row],[NumDealsPurchases]]</f>
        <v>5</v>
      </c>
      <c r="O228" s="12" t="str">
        <f>IF(Table2[[#This Row],[Kidhome]]=0,"No","Yes")</f>
        <v>No</v>
      </c>
      <c r="P228" s="12" t="str">
        <f>IF(Table2[[#This Row],[Teenhome]]=0,"No","Yes")</f>
        <v>Yes</v>
      </c>
    </row>
    <row r="229" spans="1:16" ht="16.5" x14ac:dyDescent="0.3">
      <c r="A229" s="7">
        <f>Table2[[#This Row],[ID]]</f>
        <v>4653</v>
      </c>
      <c r="B229" s="6">
        <f>Table2[[#This Row],[Year_Birth]]</f>
        <v>1978</v>
      </c>
      <c r="C229" s="6" t="str">
        <f>Table2[[#This Row],[Education]]</f>
        <v>Graduation</v>
      </c>
      <c r="D229" s="6" t="str">
        <f>Table2[[#This Row],[Marital_Status]]</f>
        <v>Together</v>
      </c>
      <c r="E229" s="6">
        <f>Table2[[#This Row],[Income]]</f>
        <v>42011</v>
      </c>
      <c r="F229" s="6">
        <f>Table2[[#This Row],[Kidhome]]</f>
        <v>1</v>
      </c>
      <c r="G229" s="6">
        <f>Table2[[#This Row],[Teenhome]]</f>
        <v>0</v>
      </c>
      <c r="H229" s="9">
        <f>Table2[[#This Row],[Dt_Customer]]</f>
        <v>41359</v>
      </c>
      <c r="I229" s="6">
        <f>Table2[[#This Row],[Recency]]</f>
        <v>46</v>
      </c>
      <c r="J229" s="14">
        <f>IF(VALUE(YEAR(People!$H229))-People!$B229&gt;=90,44,VALUE(YEAR(People!$H229))-People!$B229)</f>
        <v>35</v>
      </c>
      <c r="K229" s="5" t="str">
        <f>IF(AND(People!$J229&gt;=16,People!$J229&lt;=25),"16-25",IF(AND(People!$J229&gt;=26,People!$J229&lt;=35),"26-35",IF(AND(People!$J229&gt;=36,People!$J229&lt;=45),"36-45",IF(AND(People!$J229&gt;=46,People!$J229&lt;=55),"46-55",IF(AND(People!$J229&gt;=56,People!$J229&lt;=65),"56-65",IF(AND(People!$J229&gt;=66,People!$J229&lt;=75),"66-75","ALL"))))))</f>
        <v>26-35</v>
      </c>
      <c r="L229" t="str">
        <f>Products!H229</f>
        <v>Divorced</v>
      </c>
      <c r="M229">
        <f>Table2[[#This Row],[Recency]]</f>
        <v>46</v>
      </c>
      <c r="N229">
        <f>Table2[[#This Row],[NumDealsPurchases]]</f>
        <v>4</v>
      </c>
      <c r="O229" s="12" t="str">
        <f>IF(Table2[[#This Row],[Kidhome]]=0,"No","Yes")</f>
        <v>Yes</v>
      </c>
      <c r="P229" s="12" t="str">
        <f>IF(Table2[[#This Row],[Teenhome]]=0,"No","Yes")</f>
        <v>No</v>
      </c>
    </row>
    <row r="230" spans="1:16" ht="16.5" x14ac:dyDescent="0.3">
      <c r="A230" s="5">
        <f>Table2[[#This Row],[ID]]</f>
        <v>7375</v>
      </c>
      <c r="B230" s="6">
        <f>Table2[[#This Row],[Year_Birth]]</f>
        <v>1976</v>
      </c>
      <c r="C230" s="6" t="str">
        <f>Table2[[#This Row],[Education]]</f>
        <v>Graduation</v>
      </c>
      <c r="D230" s="6" t="str">
        <f>Table2[[#This Row],[Marital_Status]]</f>
        <v>Together</v>
      </c>
      <c r="E230" s="6">
        <f>Table2[[#This Row],[Income]]</f>
        <v>51369</v>
      </c>
      <c r="F230" s="6">
        <f>Table2[[#This Row],[Kidhome]]</f>
        <v>0</v>
      </c>
      <c r="G230" s="6">
        <f>Table2[[#This Row],[Teenhome]]</f>
        <v>1</v>
      </c>
      <c r="H230" s="9">
        <f>Table2[[#This Row],[Dt_Customer]]</f>
        <v>41207</v>
      </c>
      <c r="I230" s="6">
        <f>Table2[[#This Row],[Recency]]</f>
        <v>84</v>
      </c>
      <c r="J230" s="8">
        <f>IF(VALUE(YEAR(People!$H230))-People!$B230&gt;=90,44,VALUE(YEAR(People!$H230))-People!$B230)</f>
        <v>36</v>
      </c>
      <c r="K230" s="5" t="str">
        <f>IF(AND(People!$J230&gt;=16,People!$J230&lt;=25),"16-25",IF(AND(People!$J230&gt;=26,People!$J230&lt;=35),"26-35",IF(AND(People!$J230&gt;=36,People!$J230&lt;=45),"36-45",IF(AND(People!$J230&gt;=46,People!$J230&lt;=55),"46-55",IF(AND(People!$J230&gt;=56,People!$J230&lt;=65),"56-65",IF(AND(People!$J230&gt;=66,People!$J230&lt;=75),"66-75","ALL"))))))</f>
        <v>36-45</v>
      </c>
      <c r="L230" t="str">
        <f>Products!H230</f>
        <v>Married</v>
      </c>
      <c r="M230">
        <f>Table2[[#This Row],[Recency]]</f>
        <v>84</v>
      </c>
      <c r="N230">
        <f>Table2[[#This Row],[NumDealsPurchases]]</f>
        <v>2</v>
      </c>
      <c r="O230" s="12" t="str">
        <f>IF(Table2[[#This Row],[Kidhome]]=0,"No","Yes")</f>
        <v>No</v>
      </c>
      <c r="P230" s="12" t="str">
        <f>IF(Table2[[#This Row],[Teenhome]]=0,"No","Yes")</f>
        <v>Yes</v>
      </c>
    </row>
    <row r="231" spans="1:16" ht="16.5" x14ac:dyDescent="0.3">
      <c r="A231" s="7">
        <f>Table2[[#This Row],[ID]]</f>
        <v>709</v>
      </c>
      <c r="B231" s="6">
        <f>Table2[[#This Row],[Year_Birth]]</f>
        <v>1952</v>
      </c>
      <c r="C231" s="6" t="str">
        <f>Table2[[#This Row],[Education]]</f>
        <v>Graduation</v>
      </c>
      <c r="D231" s="6" t="str">
        <f>Table2[[#This Row],[Marital_Status]]</f>
        <v>Divorced</v>
      </c>
      <c r="E231" s="6">
        <f>Table2[[#This Row],[Income]]</f>
        <v>51537</v>
      </c>
      <c r="F231" s="6">
        <f>Table2[[#This Row],[Kidhome]]</f>
        <v>0</v>
      </c>
      <c r="G231" s="6">
        <f>Table2[[#This Row],[Teenhome]]</f>
        <v>1</v>
      </c>
      <c r="H231" s="9">
        <f>Table2[[#This Row],[Dt_Customer]]</f>
        <v>41252</v>
      </c>
      <c r="I231" s="6">
        <f>Table2[[#This Row],[Recency]]</f>
        <v>27</v>
      </c>
      <c r="J231" s="14">
        <f>IF(VALUE(YEAR(People!$H231))-People!$B231&gt;=90,44,VALUE(YEAR(People!$H231))-People!$B231)</f>
        <v>60</v>
      </c>
      <c r="K231" s="5" t="str">
        <f>IF(AND(People!$J231&gt;=16,People!$J231&lt;=25),"16-25",IF(AND(People!$J231&gt;=26,People!$J231&lt;=35),"26-35",IF(AND(People!$J231&gt;=36,People!$J231&lt;=45),"36-45",IF(AND(People!$J231&gt;=46,People!$J231&lt;=55),"46-55",IF(AND(People!$J231&gt;=56,People!$J231&lt;=65),"56-65",IF(AND(People!$J231&gt;=66,People!$J231&lt;=75),"66-75","ALL"))))))</f>
        <v>56-65</v>
      </c>
      <c r="L231" t="str">
        <f>Products!H231</f>
        <v>Together</v>
      </c>
      <c r="M231">
        <f>Table2[[#This Row],[Recency]]</f>
        <v>27</v>
      </c>
      <c r="N231">
        <f>Table2[[#This Row],[NumDealsPurchases]]</f>
        <v>3</v>
      </c>
      <c r="O231" s="12" t="str">
        <f>IF(Table2[[#This Row],[Kidhome]]=0,"No","Yes")</f>
        <v>No</v>
      </c>
      <c r="P231" s="12" t="str">
        <f>IF(Table2[[#This Row],[Teenhome]]=0,"No","Yes")</f>
        <v>Yes</v>
      </c>
    </row>
    <row r="232" spans="1:16" ht="16.5" x14ac:dyDescent="0.3">
      <c r="A232" s="5">
        <f>Table2[[#This Row],[ID]]</f>
        <v>460</v>
      </c>
      <c r="B232" s="6">
        <f>Table2[[#This Row],[Year_Birth]]</f>
        <v>1972</v>
      </c>
      <c r="C232" s="6" t="str">
        <f>Table2[[#This Row],[Education]]</f>
        <v>PhD</v>
      </c>
      <c r="D232" s="6" t="str">
        <f>Table2[[#This Row],[Marital_Status]]</f>
        <v>Married</v>
      </c>
      <c r="E232" s="6">
        <f>Table2[[#This Row],[Income]]</f>
        <v>79930</v>
      </c>
      <c r="F232" s="6">
        <f>Table2[[#This Row],[Kidhome]]</f>
        <v>0</v>
      </c>
      <c r="G232" s="6">
        <f>Table2[[#This Row],[Teenhome]]</f>
        <v>0</v>
      </c>
      <c r="H232" s="9">
        <f>Table2[[#This Row],[Dt_Customer]]</f>
        <v>41129</v>
      </c>
      <c r="I232" s="6">
        <f>Table2[[#This Row],[Recency]]</f>
        <v>72</v>
      </c>
      <c r="J232" s="8">
        <f>IF(VALUE(YEAR(People!$H232))-People!$B232&gt;=90,44,VALUE(YEAR(People!$H232))-People!$B232)</f>
        <v>40</v>
      </c>
      <c r="K232" s="5" t="str">
        <f>IF(AND(People!$J232&gt;=16,People!$J232&lt;=25),"16-25",IF(AND(People!$J232&gt;=26,People!$J232&lt;=35),"26-35",IF(AND(People!$J232&gt;=36,People!$J232&lt;=45),"36-45",IF(AND(People!$J232&gt;=46,People!$J232&lt;=55),"46-55",IF(AND(People!$J232&gt;=56,People!$J232&lt;=65),"56-65",IF(AND(People!$J232&gt;=66,People!$J232&lt;=75),"66-75","ALL"))))))</f>
        <v>36-45</v>
      </c>
      <c r="L232" t="str">
        <f>Products!H232</f>
        <v>Single</v>
      </c>
      <c r="M232">
        <f>Table2[[#This Row],[Recency]]</f>
        <v>72</v>
      </c>
      <c r="N232">
        <f>Table2[[#This Row],[NumDealsPurchases]]</f>
        <v>1</v>
      </c>
      <c r="O232" s="12" t="str">
        <f>IF(Table2[[#This Row],[Kidhome]]=0,"No","Yes")</f>
        <v>No</v>
      </c>
      <c r="P232" s="12" t="str">
        <f>IF(Table2[[#This Row],[Teenhome]]=0,"No","Yes")</f>
        <v>No</v>
      </c>
    </row>
    <row r="233" spans="1:16" ht="16.5" x14ac:dyDescent="0.3">
      <c r="A233" s="7">
        <f>Table2[[#This Row],[ID]]</f>
        <v>3726</v>
      </c>
      <c r="B233" s="6">
        <f>Table2[[#This Row],[Year_Birth]]</f>
        <v>1986</v>
      </c>
      <c r="C233" s="6" t="str">
        <f>Table2[[#This Row],[Education]]</f>
        <v>PhD</v>
      </c>
      <c r="D233" s="6" t="str">
        <f>Table2[[#This Row],[Marital_Status]]</f>
        <v>Together</v>
      </c>
      <c r="E233" s="6">
        <f>Table2[[#This Row],[Income]]</f>
        <v>34320</v>
      </c>
      <c r="F233" s="6">
        <f>Table2[[#This Row],[Kidhome]]</f>
        <v>1</v>
      </c>
      <c r="G233" s="6">
        <f>Table2[[#This Row],[Teenhome]]</f>
        <v>0</v>
      </c>
      <c r="H233" s="9">
        <f>Table2[[#This Row],[Dt_Customer]]</f>
        <v>41686</v>
      </c>
      <c r="I233" s="6">
        <f>Table2[[#This Row],[Recency]]</f>
        <v>66</v>
      </c>
      <c r="J233" s="14">
        <f>IF(VALUE(YEAR(People!$H233))-People!$B233&gt;=90,44,VALUE(YEAR(People!$H233))-People!$B233)</f>
        <v>28</v>
      </c>
      <c r="K233" s="5" t="str">
        <f>IF(AND(People!$J233&gt;=16,People!$J233&lt;=25),"16-25",IF(AND(People!$J233&gt;=26,People!$J233&lt;=35),"26-35",IF(AND(People!$J233&gt;=36,People!$J233&lt;=45),"36-45",IF(AND(People!$J233&gt;=46,People!$J233&lt;=55),"46-55",IF(AND(People!$J233&gt;=56,People!$J233&lt;=65),"56-65",IF(AND(People!$J233&gt;=66,People!$J233&lt;=75),"66-75","ALL"))))))</f>
        <v>26-35</v>
      </c>
      <c r="L233" t="str">
        <f>Products!H233</f>
        <v>Divorced</v>
      </c>
      <c r="M233">
        <f>Table2[[#This Row],[Recency]]</f>
        <v>66</v>
      </c>
      <c r="N233">
        <f>Table2[[#This Row],[NumDealsPurchases]]</f>
        <v>1</v>
      </c>
      <c r="O233" s="12" t="str">
        <f>IF(Table2[[#This Row],[Kidhome]]=0,"No","Yes")</f>
        <v>Yes</v>
      </c>
      <c r="P233" s="12" t="str">
        <f>IF(Table2[[#This Row],[Teenhome]]=0,"No","Yes")</f>
        <v>No</v>
      </c>
    </row>
    <row r="234" spans="1:16" ht="16.5" x14ac:dyDescent="0.3">
      <c r="A234" s="5">
        <f>Table2[[#This Row],[ID]]</f>
        <v>6798</v>
      </c>
      <c r="B234" s="6">
        <f>Table2[[#This Row],[Year_Birth]]</f>
        <v>1966</v>
      </c>
      <c r="C234" s="6" t="str">
        <f>Table2[[#This Row],[Education]]</f>
        <v>Graduation</v>
      </c>
      <c r="D234" s="6" t="str">
        <f>Table2[[#This Row],[Marital_Status]]</f>
        <v>Single</v>
      </c>
      <c r="E234" s="6">
        <f>Table2[[#This Row],[Income]]</f>
        <v>37070</v>
      </c>
      <c r="F234" s="6">
        <f>Table2[[#This Row],[Kidhome]]</f>
        <v>1</v>
      </c>
      <c r="G234" s="6">
        <f>Table2[[#This Row],[Teenhome]]</f>
        <v>1</v>
      </c>
      <c r="H234" s="9">
        <f>Table2[[#This Row],[Dt_Customer]]</f>
        <v>41353</v>
      </c>
      <c r="I234" s="6">
        <f>Table2[[#This Row],[Recency]]</f>
        <v>30</v>
      </c>
      <c r="J234" s="8">
        <f>IF(VALUE(YEAR(People!$H234))-People!$B234&gt;=90,44,VALUE(YEAR(People!$H234))-People!$B234)</f>
        <v>47</v>
      </c>
      <c r="K234" s="5" t="str">
        <f>IF(AND(People!$J234&gt;=16,People!$J234&lt;=25),"16-25",IF(AND(People!$J234&gt;=26,People!$J234&lt;=35),"26-35",IF(AND(People!$J234&gt;=36,People!$J234&lt;=45),"36-45",IF(AND(People!$J234&gt;=46,People!$J234&lt;=55),"46-55",IF(AND(People!$J234&gt;=56,People!$J234&lt;=65),"56-65",IF(AND(People!$J234&gt;=66,People!$J234&lt;=75),"66-75","ALL"))))))</f>
        <v>46-55</v>
      </c>
      <c r="L234" t="str">
        <f>Products!H234</f>
        <v>Together</v>
      </c>
      <c r="M234">
        <f>Table2[[#This Row],[Recency]]</f>
        <v>30</v>
      </c>
      <c r="N234">
        <f>Table2[[#This Row],[NumDealsPurchases]]</f>
        <v>9</v>
      </c>
      <c r="O234" s="12" t="str">
        <f>IF(Table2[[#This Row],[Kidhome]]=0,"No","Yes")</f>
        <v>Yes</v>
      </c>
      <c r="P234" s="12" t="str">
        <f>IF(Table2[[#This Row],[Teenhome]]=0,"No","Yes")</f>
        <v>Yes</v>
      </c>
    </row>
    <row r="235" spans="1:16" ht="16.5" x14ac:dyDescent="0.3">
      <c r="A235" s="7">
        <f>Table2[[#This Row],[ID]]</f>
        <v>5341</v>
      </c>
      <c r="B235" s="6">
        <f>Table2[[#This Row],[Year_Birth]]</f>
        <v>1962</v>
      </c>
      <c r="C235" s="6" t="str">
        <f>Table2[[#This Row],[Education]]</f>
        <v>2n Cycle</v>
      </c>
      <c r="D235" s="6" t="str">
        <f>Table2[[#This Row],[Marital_Status]]</f>
        <v>Divorced</v>
      </c>
      <c r="E235" s="6">
        <f>Table2[[#This Row],[Income]]</f>
        <v>81975</v>
      </c>
      <c r="F235" s="6">
        <f>Table2[[#This Row],[Kidhome]]</f>
        <v>0</v>
      </c>
      <c r="G235" s="6">
        <f>Table2[[#This Row],[Teenhome]]</f>
        <v>1</v>
      </c>
      <c r="H235" s="9">
        <f>Table2[[#This Row],[Dt_Customer]]</f>
        <v>41279</v>
      </c>
      <c r="I235" s="6">
        <f>Table2[[#This Row],[Recency]]</f>
        <v>2</v>
      </c>
      <c r="J235" s="14">
        <f>IF(VALUE(YEAR(People!$H235))-People!$B235&gt;=90,44,VALUE(YEAR(People!$H235))-People!$B235)</f>
        <v>51</v>
      </c>
      <c r="K235" s="5" t="str">
        <f>IF(AND(People!$J235&gt;=16,People!$J235&lt;=25),"16-25",IF(AND(People!$J235&gt;=26,People!$J235&lt;=35),"26-35",IF(AND(People!$J235&gt;=36,People!$J235&lt;=45),"36-45",IF(AND(People!$J235&gt;=46,People!$J235&lt;=55),"46-55",IF(AND(People!$J235&gt;=56,People!$J235&lt;=65),"56-65",IF(AND(People!$J235&gt;=66,People!$J235&lt;=75),"66-75","ALL"))))))</f>
        <v>46-55</v>
      </c>
      <c r="L235" t="str">
        <f>Products!H235</f>
        <v>Single</v>
      </c>
      <c r="M235">
        <f>Table2[[#This Row],[Recency]]</f>
        <v>2</v>
      </c>
      <c r="N235">
        <f>Table2[[#This Row],[NumDealsPurchases]]</f>
        <v>1</v>
      </c>
      <c r="O235" s="12" t="str">
        <f>IF(Table2[[#This Row],[Kidhome]]=0,"No","Yes")</f>
        <v>No</v>
      </c>
      <c r="P235" s="12" t="str">
        <f>IF(Table2[[#This Row],[Teenhome]]=0,"No","Yes")</f>
        <v>Yes</v>
      </c>
    </row>
    <row r="236" spans="1:16" ht="16.5" x14ac:dyDescent="0.3">
      <c r="A236" s="5">
        <f>Table2[[#This Row],[ID]]</f>
        <v>1606</v>
      </c>
      <c r="B236" s="6">
        <f>Table2[[#This Row],[Year_Birth]]</f>
        <v>1971</v>
      </c>
      <c r="C236" s="6" t="str">
        <f>Table2[[#This Row],[Education]]</f>
        <v>Graduation</v>
      </c>
      <c r="D236" s="6" t="str">
        <f>Table2[[#This Row],[Marital_Status]]</f>
        <v>Together</v>
      </c>
      <c r="E236" s="6">
        <f>Table2[[#This Row],[Income]]</f>
        <v>38590</v>
      </c>
      <c r="F236" s="6">
        <f>Table2[[#This Row],[Kidhome]]</f>
        <v>1</v>
      </c>
      <c r="G236" s="6">
        <f>Table2[[#This Row],[Teenhome]]</f>
        <v>0</v>
      </c>
      <c r="H236" s="9">
        <f>Table2[[#This Row],[Dt_Customer]]</f>
        <v>41409</v>
      </c>
      <c r="I236" s="6">
        <f>Table2[[#This Row],[Recency]]</f>
        <v>65</v>
      </c>
      <c r="J236" s="8">
        <f>IF(VALUE(YEAR(People!$H236))-People!$B236&gt;=90,44,VALUE(YEAR(People!$H236))-People!$B236)</f>
        <v>42</v>
      </c>
      <c r="K236" s="5" t="str">
        <f>IF(AND(People!$J236&gt;=16,People!$J236&lt;=25),"16-25",IF(AND(People!$J236&gt;=26,People!$J236&lt;=35),"26-35",IF(AND(People!$J236&gt;=36,People!$J236&lt;=45),"36-45",IF(AND(People!$J236&gt;=46,People!$J236&lt;=55),"46-55",IF(AND(People!$J236&gt;=56,People!$J236&lt;=65),"56-65",IF(AND(People!$J236&gt;=66,People!$J236&lt;=75),"66-75","ALL"))))))</f>
        <v>36-45</v>
      </c>
      <c r="L236" t="str">
        <f>Products!H236</f>
        <v>Married</v>
      </c>
      <c r="M236">
        <f>Table2[[#This Row],[Recency]]</f>
        <v>65</v>
      </c>
      <c r="N236">
        <f>Table2[[#This Row],[NumDealsPurchases]]</f>
        <v>1</v>
      </c>
      <c r="O236" s="12" t="str">
        <f>IF(Table2[[#This Row],[Kidhome]]=0,"No","Yes")</f>
        <v>Yes</v>
      </c>
      <c r="P236" s="12" t="str">
        <f>IF(Table2[[#This Row],[Teenhome]]=0,"No","Yes")</f>
        <v>No</v>
      </c>
    </row>
    <row r="237" spans="1:16" ht="16.5" x14ac:dyDescent="0.3">
      <c r="A237" s="7">
        <f>Table2[[#This Row],[ID]]</f>
        <v>9617</v>
      </c>
      <c r="B237" s="6">
        <f>Table2[[#This Row],[Year_Birth]]</f>
        <v>1951</v>
      </c>
      <c r="C237" s="6" t="str">
        <f>Table2[[#This Row],[Education]]</f>
        <v>Graduation</v>
      </c>
      <c r="D237" s="6" t="str">
        <f>Table2[[#This Row],[Marital_Status]]</f>
        <v>Single</v>
      </c>
      <c r="E237" s="6">
        <f>Table2[[#This Row],[Income]]</f>
        <v>15033</v>
      </c>
      <c r="F237" s="6">
        <f>Table2[[#This Row],[Kidhome]]</f>
        <v>0</v>
      </c>
      <c r="G237" s="6">
        <f>Table2[[#This Row],[Teenhome]]</f>
        <v>0</v>
      </c>
      <c r="H237" s="9">
        <f>Table2[[#This Row],[Dt_Customer]]</f>
        <v>41745</v>
      </c>
      <c r="I237" s="6">
        <f>Table2[[#This Row],[Recency]]</f>
        <v>37</v>
      </c>
      <c r="J237" s="14">
        <f>IF(VALUE(YEAR(People!$H237))-People!$B237&gt;=90,44,VALUE(YEAR(People!$H237))-People!$B237)</f>
        <v>63</v>
      </c>
      <c r="K237" s="5" t="str">
        <f>IF(AND(People!$J237&gt;=16,People!$J237&lt;=25),"16-25",IF(AND(People!$J237&gt;=26,People!$J237&lt;=35),"26-35",IF(AND(People!$J237&gt;=36,People!$J237&lt;=45),"36-45",IF(AND(People!$J237&gt;=46,People!$J237&lt;=55),"46-55",IF(AND(People!$J237&gt;=56,People!$J237&lt;=65),"56-65",IF(AND(People!$J237&gt;=66,People!$J237&lt;=75),"66-75","ALL"))))))</f>
        <v>56-65</v>
      </c>
      <c r="L237" t="str">
        <f>Products!H237</f>
        <v>Married</v>
      </c>
      <c r="M237">
        <f>Table2[[#This Row],[Recency]]</f>
        <v>37</v>
      </c>
      <c r="N237">
        <f>Table2[[#This Row],[NumDealsPurchases]]</f>
        <v>1</v>
      </c>
      <c r="O237" s="12" t="str">
        <f>IF(Table2[[#This Row],[Kidhome]]=0,"No","Yes")</f>
        <v>No</v>
      </c>
      <c r="P237" s="12" t="str">
        <f>IF(Table2[[#This Row],[Teenhome]]=0,"No","Yes")</f>
        <v>No</v>
      </c>
    </row>
    <row r="238" spans="1:16" ht="16.5" x14ac:dyDescent="0.3">
      <c r="A238" s="5">
        <f>Table2[[#This Row],[ID]]</f>
        <v>3233</v>
      </c>
      <c r="B238" s="6">
        <f>Table2[[#This Row],[Year_Birth]]</f>
        <v>1965</v>
      </c>
      <c r="C238" s="6" t="str">
        <f>Table2[[#This Row],[Education]]</f>
        <v>PhD</v>
      </c>
      <c r="D238" s="6" t="str">
        <f>Table2[[#This Row],[Marital_Status]]</f>
        <v>Married</v>
      </c>
      <c r="E238" s="6">
        <f>Table2[[#This Row],[Income]]</f>
        <v>62745</v>
      </c>
      <c r="F238" s="6">
        <f>Table2[[#This Row],[Kidhome]]</f>
        <v>0</v>
      </c>
      <c r="G238" s="6">
        <f>Table2[[#This Row],[Teenhome]]</f>
        <v>1</v>
      </c>
      <c r="H238" s="9">
        <f>Table2[[#This Row],[Dt_Customer]]</f>
        <v>41356</v>
      </c>
      <c r="I238" s="6">
        <f>Table2[[#This Row],[Recency]]</f>
        <v>89</v>
      </c>
      <c r="J238" s="8">
        <f>IF(VALUE(YEAR(People!$H238))-People!$B238&gt;=90,44,VALUE(YEAR(People!$H238))-People!$B238)</f>
        <v>48</v>
      </c>
      <c r="K238" s="5" t="str">
        <f>IF(AND(People!$J238&gt;=16,People!$J238&lt;=25),"16-25",IF(AND(People!$J238&gt;=26,People!$J238&lt;=35),"26-35",IF(AND(People!$J238&gt;=36,People!$J238&lt;=45),"36-45",IF(AND(People!$J238&gt;=46,People!$J238&lt;=55),"46-55",IF(AND(People!$J238&gt;=56,People!$J238&lt;=65),"56-65",IF(AND(People!$J238&gt;=66,People!$J238&lt;=75),"66-75","ALL"))))))</f>
        <v>46-55</v>
      </c>
      <c r="L238" t="str">
        <f>Products!H238</f>
        <v>Together</v>
      </c>
      <c r="M238">
        <f>Table2[[#This Row],[Recency]]</f>
        <v>89</v>
      </c>
      <c r="N238">
        <f>Table2[[#This Row],[NumDealsPurchases]]</f>
        <v>3</v>
      </c>
      <c r="O238" s="12" t="str">
        <f>IF(Table2[[#This Row],[Kidhome]]=0,"No","Yes")</f>
        <v>No</v>
      </c>
      <c r="P238" s="12" t="str">
        <f>IF(Table2[[#This Row],[Teenhome]]=0,"No","Yes")</f>
        <v>Yes</v>
      </c>
    </row>
    <row r="239" spans="1:16" ht="16.5" x14ac:dyDescent="0.3">
      <c r="A239" s="5">
        <f>Table2[[#This Row],[ID]]</f>
        <v>89</v>
      </c>
      <c r="B239" s="6">
        <f>Table2[[#This Row],[Year_Birth]]</f>
        <v>1975</v>
      </c>
      <c r="C239" s="6" t="str">
        <f>Table2[[#This Row],[Education]]</f>
        <v>2n Cycle</v>
      </c>
      <c r="D239" s="6" t="str">
        <f>Table2[[#This Row],[Marital_Status]]</f>
        <v>Married</v>
      </c>
      <c r="E239" s="6">
        <f>Table2[[#This Row],[Income]]</f>
        <v>22212</v>
      </c>
      <c r="F239" s="6">
        <f>Table2[[#This Row],[Kidhome]]</f>
        <v>1</v>
      </c>
      <c r="G239" s="6">
        <f>Table2[[#This Row],[Teenhome]]</f>
        <v>0</v>
      </c>
      <c r="H239" s="9">
        <f>Table2[[#This Row],[Dt_Customer]]</f>
        <v>41617</v>
      </c>
      <c r="I239" s="6">
        <f>Table2[[#This Row],[Recency]]</f>
        <v>49</v>
      </c>
      <c r="J239" s="8">
        <f>IF(VALUE(YEAR(People!$H239))-People!$B239&gt;=90,44,VALUE(YEAR(People!$H239))-People!$B239)</f>
        <v>38</v>
      </c>
      <c r="K239" s="5" t="str">
        <f>IF(AND(People!$J239&gt;=16,People!$J239&lt;=25),"16-25",IF(AND(People!$J239&gt;=26,People!$J239&lt;=35),"26-35",IF(AND(People!$J239&gt;=36,People!$J239&lt;=45),"36-45",IF(AND(People!$J239&gt;=46,People!$J239&lt;=55),"46-55",IF(AND(People!$J239&gt;=56,People!$J239&lt;=65),"56-65",IF(AND(People!$J239&gt;=66,People!$J239&lt;=75),"66-75","ALL"))))))</f>
        <v>36-45</v>
      </c>
      <c r="L239" t="str">
        <f>Products!H239</f>
        <v>Single</v>
      </c>
      <c r="M239">
        <f>Table2[[#This Row],[Recency]]</f>
        <v>49</v>
      </c>
      <c r="N239">
        <f>Table2[[#This Row],[NumDealsPurchases]]</f>
        <v>2</v>
      </c>
      <c r="O239" s="12" t="str">
        <f>IF(Table2[[#This Row],[Kidhome]]=0,"No","Yes")</f>
        <v>Yes</v>
      </c>
      <c r="P239" s="12" t="str">
        <f>IF(Table2[[#This Row],[Teenhome]]=0,"No","Yes")</f>
        <v>No</v>
      </c>
    </row>
    <row r="240" spans="1:16" ht="16.5" x14ac:dyDescent="0.3">
      <c r="A240" s="5">
        <f>Table2[[#This Row],[ID]]</f>
        <v>2936</v>
      </c>
      <c r="B240" s="6">
        <f>Table2[[#This Row],[Year_Birth]]</f>
        <v>1982</v>
      </c>
      <c r="C240" s="6" t="str">
        <f>Table2[[#This Row],[Education]]</f>
        <v>Master</v>
      </c>
      <c r="D240" s="6" t="str">
        <f>Table2[[#This Row],[Marital_Status]]</f>
        <v>Together</v>
      </c>
      <c r="E240" s="6">
        <f>Table2[[#This Row],[Income]]</f>
        <v>23661</v>
      </c>
      <c r="F240" s="6">
        <f>Table2[[#This Row],[Kidhome]]</f>
        <v>1</v>
      </c>
      <c r="G240" s="6">
        <f>Table2[[#This Row],[Teenhome]]</f>
        <v>0</v>
      </c>
      <c r="H240" s="9">
        <f>Table2[[#This Row],[Dt_Customer]]</f>
        <v>41612</v>
      </c>
      <c r="I240" s="6">
        <f>Table2[[#This Row],[Recency]]</f>
        <v>46</v>
      </c>
      <c r="J240" s="8">
        <f>IF(VALUE(YEAR(People!$H240))-People!$B240&gt;=90,44,VALUE(YEAR(People!$H240))-People!$B240)</f>
        <v>31</v>
      </c>
      <c r="K240" s="5" t="str">
        <f>IF(AND(People!$J240&gt;=16,People!$J240&lt;=25),"16-25",IF(AND(People!$J240&gt;=26,People!$J240&lt;=35),"26-35",IF(AND(People!$J240&gt;=36,People!$J240&lt;=45),"36-45",IF(AND(People!$J240&gt;=46,People!$J240&lt;=55),"46-55",IF(AND(People!$J240&gt;=56,People!$J240&lt;=65),"56-65",IF(AND(People!$J240&gt;=66,People!$J240&lt;=75),"66-75","ALL"))))))</f>
        <v>26-35</v>
      </c>
      <c r="L240" t="str">
        <f>Products!H240</f>
        <v>Single</v>
      </c>
      <c r="M240">
        <f>Table2[[#This Row],[Recency]]</f>
        <v>46</v>
      </c>
      <c r="N240">
        <f>Table2[[#This Row],[NumDealsPurchases]]</f>
        <v>1</v>
      </c>
      <c r="O240" s="12" t="str">
        <f>IF(Table2[[#This Row],[Kidhome]]=0,"No","Yes")</f>
        <v>Yes</v>
      </c>
      <c r="P240" s="12" t="str">
        <f>IF(Table2[[#This Row],[Teenhome]]=0,"No","Yes")</f>
        <v>No</v>
      </c>
    </row>
    <row r="241" spans="1:16" ht="16.5" x14ac:dyDescent="0.3">
      <c r="A241" s="7">
        <f>Table2[[#This Row],[ID]]</f>
        <v>9449</v>
      </c>
      <c r="B241" s="6">
        <f>Table2[[#This Row],[Year_Birth]]</f>
        <v>1958</v>
      </c>
      <c r="C241" s="6" t="str">
        <f>Table2[[#This Row],[Education]]</f>
        <v>PhD</v>
      </c>
      <c r="D241" s="6" t="str">
        <f>Table2[[#This Row],[Marital_Status]]</f>
        <v>Single</v>
      </c>
      <c r="E241" s="6">
        <f>Table2[[#This Row],[Income]]</f>
        <v>79761</v>
      </c>
      <c r="F241" s="6">
        <f>Table2[[#This Row],[Kidhome]]</f>
        <v>0</v>
      </c>
      <c r="G241" s="6">
        <f>Table2[[#This Row],[Teenhome]]</f>
        <v>1</v>
      </c>
      <c r="H241" s="9">
        <f>Table2[[#This Row],[Dt_Customer]]</f>
        <v>41551</v>
      </c>
      <c r="I241" s="6">
        <f>Table2[[#This Row],[Recency]]</f>
        <v>32</v>
      </c>
      <c r="J241" s="14">
        <f>IF(VALUE(YEAR(People!$H241))-People!$B241&gt;=90,44,VALUE(YEAR(People!$H241))-People!$B241)</f>
        <v>55</v>
      </c>
      <c r="K241" s="5" t="str">
        <f>IF(AND(People!$J241&gt;=16,People!$J241&lt;=25),"16-25",IF(AND(People!$J241&gt;=26,People!$J241&lt;=35),"26-35",IF(AND(People!$J241&gt;=36,People!$J241&lt;=45),"36-45",IF(AND(People!$J241&gt;=46,People!$J241&lt;=55),"46-55",IF(AND(People!$J241&gt;=56,People!$J241&lt;=65),"56-65",IF(AND(People!$J241&gt;=66,People!$J241&lt;=75),"66-75","ALL"))))))</f>
        <v>46-55</v>
      </c>
      <c r="L241" t="str">
        <f>Products!H241</f>
        <v>Single</v>
      </c>
      <c r="M241">
        <f>Table2[[#This Row],[Recency]]</f>
        <v>32</v>
      </c>
      <c r="N241">
        <f>Table2[[#This Row],[NumDealsPurchases]]</f>
        <v>1</v>
      </c>
      <c r="O241" s="12" t="str">
        <f>IF(Table2[[#This Row],[Kidhome]]=0,"No","Yes")</f>
        <v>No</v>
      </c>
      <c r="P241" s="12" t="str">
        <f>IF(Table2[[#This Row],[Teenhome]]=0,"No","Yes")</f>
        <v>Yes</v>
      </c>
    </row>
    <row r="242" spans="1:16" ht="16.5" x14ac:dyDescent="0.3">
      <c r="A242" s="5">
        <f>Table2[[#This Row],[ID]]</f>
        <v>7297</v>
      </c>
      <c r="B242" s="6">
        <f>Table2[[#This Row],[Year_Birth]]</f>
        <v>1973</v>
      </c>
      <c r="C242" s="6" t="str">
        <f>Table2[[#This Row],[Education]]</f>
        <v>Graduation</v>
      </c>
      <c r="D242" s="6" t="str">
        <f>Table2[[#This Row],[Marital_Status]]</f>
        <v>Single</v>
      </c>
      <c r="E242" s="6">
        <f>Table2[[#This Row],[Income]]</f>
        <v>7500</v>
      </c>
      <c r="F242" s="6">
        <f>Table2[[#This Row],[Kidhome]]</f>
        <v>1</v>
      </c>
      <c r="G242" s="6">
        <f>Table2[[#This Row],[Teenhome]]</f>
        <v>0</v>
      </c>
      <c r="H242" s="9">
        <f>Table2[[#This Row],[Dt_Customer]]</f>
        <v>41634</v>
      </c>
      <c r="I242" s="6">
        <f>Table2[[#This Row],[Recency]]</f>
        <v>54</v>
      </c>
      <c r="J242" s="8">
        <f>IF(VALUE(YEAR(People!$H242))-People!$B242&gt;=90,44,VALUE(YEAR(People!$H242))-People!$B242)</f>
        <v>40</v>
      </c>
      <c r="K242" s="5" t="str">
        <f>IF(AND(People!$J242&gt;=16,People!$J242&lt;=25),"16-25",IF(AND(People!$J242&gt;=26,People!$J242&lt;=35),"26-35",IF(AND(People!$J242&gt;=36,People!$J242&lt;=45),"36-45",IF(AND(People!$J242&gt;=46,People!$J242&lt;=55),"46-55",IF(AND(People!$J242&gt;=56,People!$J242&lt;=65),"56-65",IF(AND(People!$J242&gt;=66,People!$J242&lt;=75),"66-75","ALL"))))))</f>
        <v>36-45</v>
      </c>
      <c r="L242" t="str">
        <f>Products!H242</f>
        <v>Widow</v>
      </c>
      <c r="M242">
        <f>Table2[[#This Row],[Recency]]</f>
        <v>54</v>
      </c>
      <c r="N242">
        <f>Table2[[#This Row],[NumDealsPurchases]]</f>
        <v>4</v>
      </c>
      <c r="O242" s="12" t="str">
        <f>IF(Table2[[#This Row],[Kidhome]]=0,"No","Yes")</f>
        <v>Yes</v>
      </c>
      <c r="P242" s="12" t="str">
        <f>IF(Table2[[#This Row],[Teenhome]]=0,"No","Yes")</f>
        <v>No</v>
      </c>
    </row>
    <row r="243" spans="1:16" ht="16.5" x14ac:dyDescent="0.3">
      <c r="A243" s="7">
        <f>Table2[[#This Row],[ID]]</f>
        <v>11004</v>
      </c>
      <c r="B243" s="6">
        <f>Table2[[#This Row],[Year_Birth]]</f>
        <v>1893</v>
      </c>
      <c r="C243" s="6" t="str">
        <f>Table2[[#This Row],[Education]]</f>
        <v>2n Cycle</v>
      </c>
      <c r="D243" s="6" t="str">
        <f>Table2[[#This Row],[Marital_Status]]</f>
        <v>Single</v>
      </c>
      <c r="E243" s="6">
        <f>Table2[[#This Row],[Income]]</f>
        <v>60182</v>
      </c>
      <c r="F243" s="6">
        <f>Table2[[#This Row],[Kidhome]]</f>
        <v>0</v>
      </c>
      <c r="G243" s="6">
        <f>Table2[[#This Row],[Teenhome]]</f>
        <v>1</v>
      </c>
      <c r="H243" s="9">
        <f>Table2[[#This Row],[Dt_Customer]]</f>
        <v>41776</v>
      </c>
      <c r="I243" s="6">
        <f>Table2[[#This Row],[Recency]]</f>
        <v>23</v>
      </c>
      <c r="J243" s="14">
        <f>IF(VALUE(YEAR(People!$H243))-People!$B243&gt;=90,44,VALUE(YEAR(People!$H243))-People!$B243)</f>
        <v>44</v>
      </c>
      <c r="K243" s="5" t="str">
        <f>IF(AND(People!$J243&gt;=16,People!$J243&lt;=25),"16-25",IF(AND(People!$J243&gt;=26,People!$J243&lt;=35),"26-35",IF(AND(People!$J243&gt;=36,People!$J243&lt;=45),"36-45",IF(AND(People!$J243&gt;=46,People!$J243&lt;=55),"46-55",IF(AND(People!$J243&gt;=56,People!$J243&lt;=65),"56-65",IF(AND(People!$J243&gt;=66,People!$J243&lt;=75),"66-75","ALL"))))))</f>
        <v>36-45</v>
      </c>
      <c r="L243" t="str">
        <f>Products!H243</f>
        <v>Together</v>
      </c>
      <c r="M243">
        <f>Table2[[#This Row],[Recency]]</f>
        <v>23</v>
      </c>
      <c r="N243">
        <f>Table2[[#This Row],[NumDealsPurchases]]</f>
        <v>1</v>
      </c>
      <c r="O243" s="12" t="str">
        <f>IF(Table2[[#This Row],[Kidhome]]=0,"No","Yes")</f>
        <v>No</v>
      </c>
      <c r="P243" s="12" t="str">
        <f>IF(Table2[[#This Row],[Teenhome]]=0,"No","Yes")</f>
        <v>Yes</v>
      </c>
    </row>
    <row r="244" spans="1:16" ht="16.5" x14ac:dyDescent="0.3">
      <c r="A244" s="5">
        <f>Table2[[#This Row],[ID]]</f>
        <v>313</v>
      </c>
      <c r="B244" s="6">
        <f>Table2[[#This Row],[Year_Birth]]</f>
        <v>1968</v>
      </c>
      <c r="C244" s="6" t="str">
        <f>Table2[[#This Row],[Education]]</f>
        <v>Graduation</v>
      </c>
      <c r="D244" s="6" t="str">
        <f>Table2[[#This Row],[Marital_Status]]</f>
        <v>Widow</v>
      </c>
      <c r="E244" s="6">
        <f>Table2[[#This Row],[Income]]</f>
        <v>73455</v>
      </c>
      <c r="F244" s="6">
        <f>Table2[[#This Row],[Kidhome]]</f>
        <v>0</v>
      </c>
      <c r="G244" s="6">
        <f>Table2[[#This Row],[Teenhome]]</f>
        <v>0</v>
      </c>
      <c r="H244" s="9">
        <f>Table2[[#This Row],[Dt_Customer]]</f>
        <v>41575</v>
      </c>
      <c r="I244" s="6">
        <f>Table2[[#This Row],[Recency]]</f>
        <v>98</v>
      </c>
      <c r="J244" s="8">
        <f>IF(VALUE(YEAR(People!$H244))-People!$B244&gt;=90,44,VALUE(YEAR(People!$H244))-People!$B244)</f>
        <v>45</v>
      </c>
      <c r="K244" s="5" t="str">
        <f>IF(AND(People!$J244&gt;=16,People!$J244&lt;=25),"16-25",IF(AND(People!$J244&gt;=26,People!$J244&lt;=35),"26-35",IF(AND(People!$J244&gt;=36,People!$J244&lt;=45),"36-45",IF(AND(People!$J244&gt;=46,People!$J244&lt;=55),"46-55",IF(AND(People!$J244&gt;=56,People!$J244&lt;=65),"56-65",IF(AND(People!$J244&gt;=66,People!$J244&lt;=75),"66-75","ALL"))))))</f>
        <v>36-45</v>
      </c>
      <c r="L244" t="str">
        <f>Products!H244</f>
        <v>Single</v>
      </c>
      <c r="M244">
        <f>Table2[[#This Row],[Recency]]</f>
        <v>98</v>
      </c>
      <c r="N244">
        <f>Table2[[#This Row],[NumDealsPurchases]]</f>
        <v>1</v>
      </c>
      <c r="O244" s="12" t="str">
        <f>IF(Table2[[#This Row],[Kidhome]]=0,"No","Yes")</f>
        <v>No</v>
      </c>
      <c r="P244" s="12" t="str">
        <f>IF(Table2[[#This Row],[Teenhome]]=0,"No","Yes")</f>
        <v>No</v>
      </c>
    </row>
    <row r="245" spans="1:16" ht="16.5" x14ac:dyDescent="0.3">
      <c r="A245" s="7">
        <f>Table2[[#This Row],[ID]]</f>
        <v>9940</v>
      </c>
      <c r="B245" s="6">
        <f>Table2[[#This Row],[Year_Birth]]</f>
        <v>1958</v>
      </c>
      <c r="C245" s="6" t="str">
        <f>Table2[[#This Row],[Education]]</f>
        <v>Graduation</v>
      </c>
      <c r="D245" s="6" t="str">
        <f>Table2[[#This Row],[Marital_Status]]</f>
        <v>Together</v>
      </c>
      <c r="E245" s="6">
        <f>Table2[[#This Row],[Income]]</f>
        <v>64961</v>
      </c>
      <c r="F245" s="6">
        <f>Table2[[#This Row],[Kidhome]]</f>
        <v>0</v>
      </c>
      <c r="G245" s="6">
        <f>Table2[[#This Row],[Teenhome]]</f>
        <v>1</v>
      </c>
      <c r="H245" s="9">
        <f>Table2[[#This Row],[Dt_Customer]]</f>
        <v>41266</v>
      </c>
      <c r="I245" s="6">
        <f>Table2[[#This Row],[Recency]]</f>
        <v>97</v>
      </c>
      <c r="J245" s="14">
        <f>IF(VALUE(YEAR(People!$H245))-People!$B245&gt;=90,44,VALUE(YEAR(People!$H245))-People!$B245)</f>
        <v>54</v>
      </c>
      <c r="K245" s="5" t="str">
        <f>IF(AND(People!$J245&gt;=16,People!$J245&lt;=25),"16-25",IF(AND(People!$J245&gt;=26,People!$J245&lt;=35),"26-35",IF(AND(People!$J245&gt;=36,People!$J245&lt;=45),"36-45",IF(AND(People!$J245&gt;=46,People!$J245&lt;=55),"46-55",IF(AND(People!$J245&gt;=56,People!$J245&lt;=65),"56-65",IF(AND(People!$J245&gt;=66,People!$J245&lt;=75),"66-75","ALL"))))))</f>
        <v>46-55</v>
      </c>
      <c r="L245" t="str">
        <f>Products!H245</f>
        <v>Married</v>
      </c>
      <c r="M245">
        <f>Table2[[#This Row],[Recency]]</f>
        <v>97</v>
      </c>
      <c r="N245">
        <f>Table2[[#This Row],[NumDealsPurchases]]</f>
        <v>2</v>
      </c>
      <c r="O245" s="12" t="str">
        <f>IF(Table2[[#This Row],[Kidhome]]=0,"No","Yes")</f>
        <v>No</v>
      </c>
      <c r="P245" s="12" t="str">
        <f>IF(Table2[[#This Row],[Teenhome]]=0,"No","Yes")</f>
        <v>Yes</v>
      </c>
    </row>
    <row r="246" spans="1:16" ht="16.5" x14ac:dyDescent="0.3">
      <c r="A246" s="5">
        <f>Table2[[#This Row],[ID]]</f>
        <v>10735</v>
      </c>
      <c r="B246" s="6">
        <f>Table2[[#This Row],[Year_Birth]]</f>
        <v>1971</v>
      </c>
      <c r="C246" s="6" t="str">
        <f>Table2[[#This Row],[Education]]</f>
        <v>Graduation</v>
      </c>
      <c r="D246" s="6" t="str">
        <f>Table2[[#This Row],[Marital_Status]]</f>
        <v>Single</v>
      </c>
      <c r="E246" s="6">
        <f>Table2[[#This Row],[Income]]</f>
        <v>22804</v>
      </c>
      <c r="F246" s="6">
        <f>Table2[[#This Row],[Kidhome]]</f>
        <v>1</v>
      </c>
      <c r="G246" s="6">
        <f>Table2[[#This Row],[Teenhome]]</f>
        <v>0</v>
      </c>
      <c r="H246" s="9">
        <f>Table2[[#This Row],[Dt_Customer]]</f>
        <v>41486</v>
      </c>
      <c r="I246" s="6">
        <f>Table2[[#This Row],[Recency]]</f>
        <v>75</v>
      </c>
      <c r="J246" s="8">
        <f>IF(VALUE(YEAR(People!$H246))-People!$B246&gt;=90,44,VALUE(YEAR(People!$H246))-People!$B246)</f>
        <v>42</v>
      </c>
      <c r="K246" s="5" t="str">
        <f>IF(AND(People!$J246&gt;=16,People!$J246&lt;=25),"16-25",IF(AND(People!$J246&gt;=26,People!$J246&lt;=35),"26-35",IF(AND(People!$J246&gt;=36,People!$J246&lt;=45),"36-45",IF(AND(People!$J246&gt;=46,People!$J246&lt;=55),"46-55",IF(AND(People!$J246&gt;=56,People!$J246&lt;=65),"56-65",IF(AND(People!$J246&gt;=66,People!$J246&lt;=75),"66-75","ALL"))))))</f>
        <v>36-45</v>
      </c>
      <c r="L246" t="str">
        <f>Products!H246</f>
        <v>Married</v>
      </c>
      <c r="M246">
        <f>Table2[[#This Row],[Recency]]</f>
        <v>75</v>
      </c>
      <c r="N246">
        <f>Table2[[#This Row],[NumDealsPurchases]]</f>
        <v>1</v>
      </c>
      <c r="O246" s="12" t="str">
        <f>IF(Table2[[#This Row],[Kidhome]]=0,"No","Yes")</f>
        <v>Yes</v>
      </c>
      <c r="P246" s="12" t="str">
        <f>IF(Table2[[#This Row],[Teenhome]]=0,"No","Yes")</f>
        <v>No</v>
      </c>
    </row>
    <row r="247" spans="1:16" ht="16.5" x14ac:dyDescent="0.3">
      <c r="A247" s="5">
        <f>Table2[[#This Row],[ID]]</f>
        <v>9529</v>
      </c>
      <c r="B247" s="6">
        <f>Table2[[#This Row],[Year_Birth]]</f>
        <v>1990</v>
      </c>
      <c r="C247" s="6" t="str">
        <f>Table2[[#This Row],[Education]]</f>
        <v>Graduation</v>
      </c>
      <c r="D247" s="6" t="str">
        <f>Table2[[#This Row],[Marital_Status]]</f>
        <v>Married</v>
      </c>
      <c r="E247" s="6">
        <f>Table2[[#This Row],[Income]]</f>
        <v>73687</v>
      </c>
      <c r="F247" s="6">
        <f>Table2[[#This Row],[Kidhome]]</f>
        <v>0</v>
      </c>
      <c r="G247" s="6">
        <f>Table2[[#This Row],[Teenhome]]</f>
        <v>0</v>
      </c>
      <c r="H247" s="9">
        <f>Table2[[#This Row],[Dt_Customer]]</f>
        <v>41606</v>
      </c>
      <c r="I247" s="6">
        <f>Table2[[#This Row],[Recency]]</f>
        <v>8</v>
      </c>
      <c r="J247" s="8">
        <f>IF(VALUE(YEAR(People!$H247))-People!$B247&gt;=90,44,VALUE(YEAR(People!$H247))-People!$B247)</f>
        <v>23</v>
      </c>
      <c r="K247" s="5" t="str">
        <f>IF(AND(People!$J247&gt;=16,People!$J247&lt;=25),"16-25",IF(AND(People!$J247&gt;=26,People!$J247&lt;=35),"26-35",IF(AND(People!$J247&gt;=36,People!$J247&lt;=45),"36-45",IF(AND(People!$J247&gt;=46,People!$J247&lt;=55),"46-55",IF(AND(People!$J247&gt;=56,People!$J247&lt;=65),"56-65",IF(AND(People!$J247&gt;=66,People!$J247&lt;=75),"66-75","ALL"))))))</f>
        <v>16-25</v>
      </c>
      <c r="L247" t="str">
        <f>Products!H247</f>
        <v>Married</v>
      </c>
      <c r="M247">
        <f>Table2[[#This Row],[Recency]]</f>
        <v>8</v>
      </c>
      <c r="N247">
        <f>Table2[[#This Row],[NumDealsPurchases]]</f>
        <v>1</v>
      </c>
      <c r="O247" s="12" t="str">
        <f>IF(Table2[[#This Row],[Kidhome]]=0,"No","Yes")</f>
        <v>No</v>
      </c>
      <c r="P247" s="12" t="str">
        <f>IF(Table2[[#This Row],[Teenhome]]=0,"No","Yes")</f>
        <v>No</v>
      </c>
    </row>
    <row r="248" spans="1:16" ht="16.5" x14ac:dyDescent="0.3">
      <c r="A248" s="5">
        <f>Table2[[#This Row],[ID]]</f>
        <v>6439</v>
      </c>
      <c r="B248" s="6">
        <f>Table2[[#This Row],[Year_Birth]]</f>
        <v>1958</v>
      </c>
      <c r="C248" s="6" t="str">
        <f>Table2[[#This Row],[Education]]</f>
        <v>Graduation</v>
      </c>
      <c r="D248" s="6" t="str">
        <f>Table2[[#This Row],[Marital_Status]]</f>
        <v>Married</v>
      </c>
      <c r="E248" s="6">
        <f>Table2[[#This Row],[Income]]</f>
        <v>61074</v>
      </c>
      <c r="F248" s="6">
        <f>Table2[[#This Row],[Kidhome]]</f>
        <v>0</v>
      </c>
      <c r="G248" s="6">
        <f>Table2[[#This Row],[Teenhome]]</f>
        <v>1</v>
      </c>
      <c r="H248" s="9">
        <f>Table2[[#This Row],[Dt_Customer]]</f>
        <v>41138</v>
      </c>
      <c r="I248" s="6">
        <f>Table2[[#This Row],[Recency]]</f>
        <v>37</v>
      </c>
      <c r="J248" s="8">
        <f>IF(VALUE(YEAR(People!$H248))-People!$B248&gt;=90,44,VALUE(YEAR(People!$H248))-People!$B248)</f>
        <v>54</v>
      </c>
      <c r="K248" s="5" t="str">
        <f>IF(AND(People!$J248&gt;=16,People!$J248&lt;=25),"16-25",IF(AND(People!$J248&gt;=26,People!$J248&lt;=35),"26-35",IF(AND(People!$J248&gt;=36,People!$J248&lt;=45),"36-45",IF(AND(People!$J248&gt;=46,People!$J248&lt;=55),"46-55",IF(AND(People!$J248&gt;=56,People!$J248&lt;=65),"56-65",IF(AND(People!$J248&gt;=66,People!$J248&lt;=75),"66-75","ALL"))))))</f>
        <v>46-55</v>
      </c>
      <c r="L248" t="str">
        <f>Products!H248</f>
        <v>Married</v>
      </c>
      <c r="M248">
        <f>Table2[[#This Row],[Recency]]</f>
        <v>37</v>
      </c>
      <c r="N248">
        <f>Table2[[#This Row],[NumDealsPurchases]]</f>
        <v>7</v>
      </c>
      <c r="O248" s="12" t="str">
        <f>IF(Table2[[#This Row],[Kidhome]]=0,"No","Yes")</f>
        <v>No</v>
      </c>
      <c r="P248" s="12" t="str">
        <f>IF(Table2[[#This Row],[Teenhome]]=0,"No","Yes")</f>
        <v>Yes</v>
      </c>
    </row>
    <row r="249" spans="1:16" ht="16.5" x14ac:dyDescent="0.3">
      <c r="A249" s="5">
        <f>Table2[[#This Row],[ID]]</f>
        <v>7411</v>
      </c>
      <c r="B249" s="6">
        <f>Table2[[#This Row],[Year_Birth]]</f>
        <v>1964</v>
      </c>
      <c r="C249" s="6" t="str">
        <f>Table2[[#This Row],[Education]]</f>
        <v>PhD</v>
      </c>
      <c r="D249" s="6" t="str">
        <f>Table2[[#This Row],[Marital_Status]]</f>
        <v>Married</v>
      </c>
      <c r="E249" s="6">
        <f>Table2[[#This Row],[Income]]</f>
        <v>31686</v>
      </c>
      <c r="F249" s="6">
        <f>Table2[[#This Row],[Kidhome]]</f>
        <v>1</v>
      </c>
      <c r="G249" s="6">
        <f>Table2[[#This Row],[Teenhome]]</f>
        <v>1</v>
      </c>
      <c r="H249" s="9">
        <f>Table2[[#This Row],[Dt_Customer]]</f>
        <v>41795</v>
      </c>
      <c r="I249" s="6">
        <f>Table2[[#This Row],[Recency]]</f>
        <v>31</v>
      </c>
      <c r="J249" s="8">
        <f>IF(VALUE(YEAR(People!$H249))-People!$B249&gt;=90,44,VALUE(YEAR(People!$H249))-People!$B249)</f>
        <v>50</v>
      </c>
      <c r="K249" s="5" t="str">
        <f>IF(AND(People!$J249&gt;=16,People!$J249&lt;=25),"16-25",IF(AND(People!$J249&gt;=26,People!$J249&lt;=35),"26-35",IF(AND(People!$J249&gt;=36,People!$J249&lt;=45),"36-45",IF(AND(People!$J249&gt;=46,People!$J249&lt;=55),"46-55",IF(AND(People!$J249&gt;=56,People!$J249&lt;=65),"56-65",IF(AND(People!$J249&gt;=66,People!$J249&lt;=75),"66-75","ALL"))))))</f>
        <v>46-55</v>
      </c>
      <c r="L249" t="str">
        <f>Products!H249</f>
        <v>Married</v>
      </c>
      <c r="M249">
        <f>Table2[[#This Row],[Recency]]</f>
        <v>31</v>
      </c>
      <c r="N249">
        <f>Table2[[#This Row],[NumDealsPurchases]]</f>
        <v>2</v>
      </c>
      <c r="O249" s="12" t="str">
        <f>IF(Table2[[#This Row],[Kidhome]]=0,"No","Yes")</f>
        <v>Yes</v>
      </c>
      <c r="P249" s="12" t="str">
        <f>IF(Table2[[#This Row],[Teenhome]]=0,"No","Yes")</f>
        <v>Yes</v>
      </c>
    </row>
    <row r="250" spans="1:16" ht="16.5" x14ac:dyDescent="0.3">
      <c r="A250" s="5">
        <f>Table2[[#This Row],[ID]]</f>
        <v>2176</v>
      </c>
      <c r="B250" s="6">
        <f>Table2[[#This Row],[Year_Birth]]</f>
        <v>1972</v>
      </c>
      <c r="C250" s="6" t="str">
        <f>Table2[[#This Row],[Education]]</f>
        <v>Graduation</v>
      </c>
      <c r="D250" s="6" t="str">
        <f>Table2[[#This Row],[Marital_Status]]</f>
        <v>Married</v>
      </c>
      <c r="E250" s="6">
        <f>Table2[[#This Row],[Income]]</f>
        <v>80134</v>
      </c>
      <c r="F250" s="6">
        <f>Table2[[#This Row],[Kidhome]]</f>
        <v>1</v>
      </c>
      <c r="G250" s="6">
        <f>Table2[[#This Row],[Teenhome]]</f>
        <v>0</v>
      </c>
      <c r="H250" s="9">
        <f>Table2[[#This Row],[Dt_Customer]]</f>
        <v>41414</v>
      </c>
      <c r="I250" s="6">
        <f>Table2[[#This Row],[Recency]]</f>
        <v>40</v>
      </c>
      <c r="J250" s="8">
        <f>IF(VALUE(YEAR(People!$H250))-People!$B250&gt;=90,44,VALUE(YEAR(People!$H250))-People!$B250)</f>
        <v>41</v>
      </c>
      <c r="K250" s="5" t="str">
        <f>IF(AND(People!$J250&gt;=16,People!$J250&lt;=25),"16-25",IF(AND(People!$J250&gt;=26,People!$J250&lt;=35),"26-35",IF(AND(People!$J250&gt;=36,People!$J250&lt;=45),"36-45",IF(AND(People!$J250&gt;=46,People!$J250&lt;=55),"46-55",IF(AND(People!$J250&gt;=56,People!$J250&lt;=65),"56-65",IF(AND(People!$J250&gt;=66,People!$J250&lt;=75),"66-75","ALL"))))))</f>
        <v>36-45</v>
      </c>
      <c r="L250" t="str">
        <f>Products!H250</f>
        <v>Married</v>
      </c>
      <c r="M250">
        <f>Table2[[#This Row],[Recency]]</f>
        <v>40</v>
      </c>
      <c r="N250">
        <f>Table2[[#This Row],[NumDealsPurchases]]</f>
        <v>2</v>
      </c>
      <c r="O250" s="12" t="str">
        <f>IF(Table2[[#This Row],[Kidhome]]=0,"No","Yes")</f>
        <v>Yes</v>
      </c>
      <c r="P250" s="12" t="str">
        <f>IF(Table2[[#This Row],[Teenhome]]=0,"No","Yes")</f>
        <v>No</v>
      </c>
    </row>
    <row r="251" spans="1:16" ht="16.5" x14ac:dyDescent="0.3">
      <c r="A251" s="5">
        <f>Table2[[#This Row],[ID]]</f>
        <v>9265</v>
      </c>
      <c r="B251" s="6">
        <f>Table2[[#This Row],[Year_Birth]]</f>
        <v>1953</v>
      </c>
      <c r="C251" s="6" t="str">
        <f>Table2[[#This Row],[Education]]</f>
        <v>Graduation</v>
      </c>
      <c r="D251" s="6" t="str">
        <f>Table2[[#This Row],[Marital_Status]]</f>
        <v>Married</v>
      </c>
      <c r="E251" s="6">
        <f>Table2[[#This Row],[Income]]</f>
        <v>75027</v>
      </c>
      <c r="F251" s="6">
        <f>Table2[[#This Row],[Kidhome]]</f>
        <v>0</v>
      </c>
      <c r="G251" s="6">
        <f>Table2[[#This Row],[Teenhome]]</f>
        <v>1</v>
      </c>
      <c r="H251" s="9">
        <f>Table2[[#This Row],[Dt_Customer]]</f>
        <v>41283</v>
      </c>
      <c r="I251" s="6">
        <f>Table2[[#This Row],[Recency]]</f>
        <v>74</v>
      </c>
      <c r="J251" s="8">
        <f>IF(VALUE(YEAR(People!$H251))-People!$B251&gt;=90,44,VALUE(YEAR(People!$H251))-People!$B251)</f>
        <v>60</v>
      </c>
      <c r="K251" s="5" t="str">
        <f>IF(AND(People!$J251&gt;=16,People!$J251&lt;=25),"16-25",IF(AND(People!$J251&gt;=26,People!$J251&lt;=35),"26-35",IF(AND(People!$J251&gt;=36,People!$J251&lt;=45),"36-45",IF(AND(People!$J251&gt;=46,People!$J251&lt;=55),"46-55",IF(AND(People!$J251&gt;=56,People!$J251&lt;=65),"56-65",IF(AND(People!$J251&gt;=66,People!$J251&lt;=75),"66-75","ALL"))))))</f>
        <v>56-65</v>
      </c>
      <c r="L251" t="str">
        <f>Products!H251</f>
        <v>Together</v>
      </c>
      <c r="M251">
        <f>Table2[[#This Row],[Recency]]</f>
        <v>74</v>
      </c>
      <c r="N251">
        <f>Table2[[#This Row],[NumDealsPurchases]]</f>
        <v>2</v>
      </c>
      <c r="O251" s="12" t="str">
        <f>IF(Table2[[#This Row],[Kidhome]]=0,"No","Yes")</f>
        <v>No</v>
      </c>
      <c r="P251" s="12" t="str">
        <f>IF(Table2[[#This Row],[Teenhome]]=0,"No","Yes")</f>
        <v>Yes</v>
      </c>
    </row>
    <row r="252" spans="1:16" ht="16.5" x14ac:dyDescent="0.3">
      <c r="A252" s="5">
        <f>Table2[[#This Row],[ID]]</f>
        <v>8867</v>
      </c>
      <c r="B252" s="6">
        <f>Table2[[#This Row],[Year_Birth]]</f>
        <v>1988</v>
      </c>
      <c r="C252" s="6" t="str">
        <f>Table2[[#This Row],[Education]]</f>
        <v>PhD</v>
      </c>
      <c r="D252" s="6" t="str">
        <f>Table2[[#This Row],[Marital_Status]]</f>
        <v>Married</v>
      </c>
      <c r="E252" s="6">
        <f>Table2[[#This Row],[Income]]</f>
        <v>67546</v>
      </c>
      <c r="F252" s="6">
        <f>Table2[[#This Row],[Kidhome]]</f>
        <v>0</v>
      </c>
      <c r="G252" s="6">
        <f>Table2[[#This Row],[Teenhome]]</f>
        <v>0</v>
      </c>
      <c r="H252" s="9">
        <f>Table2[[#This Row],[Dt_Customer]]</f>
        <v>41152</v>
      </c>
      <c r="I252" s="6">
        <f>Table2[[#This Row],[Recency]]</f>
        <v>90</v>
      </c>
      <c r="J252" s="8">
        <f>IF(VALUE(YEAR(People!$H252))-People!$B252&gt;=90,44,VALUE(YEAR(People!$H252))-People!$B252)</f>
        <v>24</v>
      </c>
      <c r="K252" s="5" t="str">
        <f>IF(AND(People!$J252&gt;=16,People!$J252&lt;=25),"16-25",IF(AND(People!$J252&gt;=26,People!$J252&lt;=35),"26-35",IF(AND(People!$J252&gt;=36,People!$J252&lt;=45),"36-45",IF(AND(People!$J252&gt;=46,People!$J252&lt;=55),"46-55",IF(AND(People!$J252&gt;=56,People!$J252&lt;=65),"56-65",IF(AND(People!$J252&gt;=66,People!$J252&lt;=75),"66-75","ALL"))))))</f>
        <v>16-25</v>
      </c>
      <c r="L252" t="str">
        <f>Products!H252</f>
        <v>Single</v>
      </c>
      <c r="M252">
        <f>Table2[[#This Row],[Recency]]</f>
        <v>90</v>
      </c>
      <c r="N252">
        <f>Table2[[#This Row],[NumDealsPurchases]]</f>
        <v>1</v>
      </c>
      <c r="O252" s="12" t="str">
        <f>IF(Table2[[#This Row],[Kidhome]]=0,"No","Yes")</f>
        <v>No</v>
      </c>
      <c r="P252" s="12" t="str">
        <f>IF(Table2[[#This Row],[Teenhome]]=0,"No","Yes")</f>
        <v>No</v>
      </c>
    </row>
    <row r="253" spans="1:16" ht="16.5" x14ac:dyDescent="0.3">
      <c r="A253" s="5">
        <f>Table2[[#This Row],[ID]]</f>
        <v>8932</v>
      </c>
      <c r="B253" s="6">
        <f>Table2[[#This Row],[Year_Birth]]</f>
        <v>1969</v>
      </c>
      <c r="C253" s="6" t="str">
        <f>Table2[[#This Row],[Education]]</f>
        <v>Master</v>
      </c>
      <c r="D253" s="6" t="str">
        <f>Table2[[#This Row],[Marital_Status]]</f>
        <v>Together</v>
      </c>
      <c r="E253" s="6">
        <f>Table2[[#This Row],[Income]]</f>
        <v>65176</v>
      </c>
      <c r="F253" s="6">
        <f>Table2[[#This Row],[Kidhome]]</f>
        <v>0</v>
      </c>
      <c r="G253" s="6">
        <f>Table2[[#This Row],[Teenhome]]</f>
        <v>1</v>
      </c>
      <c r="H253" s="9">
        <f>Table2[[#This Row],[Dt_Customer]]</f>
        <v>41211</v>
      </c>
      <c r="I253" s="6">
        <f>Table2[[#This Row],[Recency]]</f>
        <v>57</v>
      </c>
      <c r="J253" s="8">
        <f>IF(VALUE(YEAR(People!$H253))-People!$B253&gt;=90,44,VALUE(YEAR(People!$H253))-People!$B253)</f>
        <v>43</v>
      </c>
      <c r="K253" s="5" t="str">
        <f>IF(AND(People!$J253&gt;=16,People!$J253&lt;=25),"16-25",IF(AND(People!$J253&gt;=26,People!$J253&lt;=35),"26-35",IF(AND(People!$J253&gt;=36,People!$J253&lt;=45),"36-45",IF(AND(People!$J253&gt;=46,People!$J253&lt;=55),"46-55",IF(AND(People!$J253&gt;=56,People!$J253&lt;=65),"56-65",IF(AND(People!$J253&gt;=66,People!$J253&lt;=75),"66-75","ALL"))))))</f>
        <v>36-45</v>
      </c>
      <c r="L253" t="str">
        <f>Products!H253</f>
        <v>Single</v>
      </c>
      <c r="M253">
        <f>Table2[[#This Row],[Recency]]</f>
        <v>57</v>
      </c>
      <c r="N253">
        <f>Table2[[#This Row],[NumDealsPurchases]]</f>
        <v>4</v>
      </c>
      <c r="O253" s="12" t="str">
        <f>IF(Table2[[#This Row],[Kidhome]]=0,"No","Yes")</f>
        <v>No</v>
      </c>
      <c r="P253" s="12" t="str">
        <f>IF(Table2[[#This Row],[Teenhome]]=0,"No","Yes")</f>
        <v>Yes</v>
      </c>
    </row>
    <row r="254" spans="1:16" ht="16.5" x14ac:dyDescent="0.3">
      <c r="A254" s="5">
        <f>Table2[[#This Row],[ID]]</f>
        <v>10236</v>
      </c>
      <c r="B254" s="6">
        <f>Table2[[#This Row],[Year_Birth]]</f>
        <v>1975</v>
      </c>
      <c r="C254" s="6" t="str">
        <f>Table2[[#This Row],[Education]]</f>
        <v>Master</v>
      </c>
      <c r="D254" s="6" t="str">
        <f>Table2[[#This Row],[Marital_Status]]</f>
        <v>Single</v>
      </c>
      <c r="E254" s="6">
        <f>Table2[[#This Row],[Income]]</f>
        <v>31160</v>
      </c>
      <c r="F254" s="6">
        <f>Table2[[#This Row],[Kidhome]]</f>
        <v>1</v>
      </c>
      <c r="G254" s="6">
        <f>Table2[[#This Row],[Teenhome]]</f>
        <v>0</v>
      </c>
      <c r="H254" s="9">
        <f>Table2[[#This Row],[Dt_Customer]]</f>
        <v>41533</v>
      </c>
      <c r="I254" s="6">
        <f>Table2[[#This Row],[Recency]]</f>
        <v>59</v>
      </c>
      <c r="J254" s="8">
        <f>IF(VALUE(YEAR(People!$H254))-People!$B254&gt;=90,44,VALUE(YEAR(People!$H254))-People!$B254)</f>
        <v>38</v>
      </c>
      <c r="K254" s="5" t="str">
        <f>IF(AND(People!$J254&gt;=16,People!$J254&lt;=25),"16-25",IF(AND(People!$J254&gt;=26,People!$J254&lt;=35),"26-35",IF(AND(People!$J254&gt;=36,People!$J254&lt;=45),"36-45",IF(AND(People!$J254&gt;=46,People!$J254&lt;=55),"46-55",IF(AND(People!$J254&gt;=56,People!$J254&lt;=65),"56-65",IF(AND(People!$J254&gt;=66,People!$J254&lt;=75),"66-75","ALL"))))))</f>
        <v>36-45</v>
      </c>
      <c r="L254" t="str">
        <f>Products!H254</f>
        <v>Divorced</v>
      </c>
      <c r="M254">
        <f>Table2[[#This Row],[Recency]]</f>
        <v>59</v>
      </c>
      <c r="N254">
        <f>Table2[[#This Row],[NumDealsPurchases]]</f>
        <v>2</v>
      </c>
      <c r="O254" s="12" t="str">
        <f>IF(Table2[[#This Row],[Kidhome]]=0,"No","Yes")</f>
        <v>Yes</v>
      </c>
      <c r="P254" s="12" t="str">
        <f>IF(Table2[[#This Row],[Teenhome]]=0,"No","Yes")</f>
        <v>No</v>
      </c>
    </row>
    <row r="255" spans="1:16" ht="16.5" x14ac:dyDescent="0.3">
      <c r="A255" s="5">
        <f>Table2[[#This Row],[ID]]</f>
        <v>6340</v>
      </c>
      <c r="B255" s="6">
        <f>Table2[[#This Row],[Year_Birth]]</f>
        <v>1985</v>
      </c>
      <c r="C255" s="6" t="str">
        <f>Table2[[#This Row],[Education]]</f>
        <v>Graduation</v>
      </c>
      <c r="D255" s="6" t="str">
        <f>Table2[[#This Row],[Marital_Status]]</f>
        <v>Single</v>
      </c>
      <c r="E255" s="6">
        <f>Table2[[#This Row],[Income]]</f>
        <v>29938</v>
      </c>
      <c r="F255" s="6">
        <f>Table2[[#This Row],[Kidhome]]</f>
        <v>1</v>
      </c>
      <c r="G255" s="6">
        <f>Table2[[#This Row],[Teenhome]]</f>
        <v>0</v>
      </c>
      <c r="H255" s="9">
        <f>Table2[[#This Row],[Dt_Customer]]</f>
        <v>41574</v>
      </c>
      <c r="I255" s="6">
        <f>Table2[[#This Row],[Recency]]</f>
        <v>52</v>
      </c>
      <c r="J255" s="8">
        <f>IF(VALUE(YEAR(People!$H255))-People!$B255&gt;=90,44,VALUE(YEAR(People!$H255))-People!$B255)</f>
        <v>28</v>
      </c>
      <c r="K255" s="5" t="str">
        <f>IF(AND(People!$J255&gt;=16,People!$J255&lt;=25),"16-25",IF(AND(People!$J255&gt;=26,People!$J255&lt;=35),"26-35",IF(AND(People!$J255&gt;=36,People!$J255&lt;=45),"36-45",IF(AND(People!$J255&gt;=46,People!$J255&lt;=55),"46-55",IF(AND(People!$J255&gt;=56,People!$J255&lt;=65),"56-65",IF(AND(People!$J255&gt;=66,People!$J255&lt;=75),"66-75","ALL"))))))</f>
        <v>26-35</v>
      </c>
      <c r="L255" t="str">
        <f>Products!H255</f>
        <v>Together</v>
      </c>
      <c r="M255">
        <f>Table2[[#This Row],[Recency]]</f>
        <v>52</v>
      </c>
      <c r="N255">
        <f>Table2[[#This Row],[NumDealsPurchases]]</f>
        <v>2</v>
      </c>
      <c r="O255" s="12" t="str">
        <f>IF(Table2[[#This Row],[Kidhome]]=0,"No","Yes")</f>
        <v>Yes</v>
      </c>
      <c r="P255" s="12" t="str">
        <f>IF(Table2[[#This Row],[Teenhome]]=0,"No","Yes")</f>
        <v>No</v>
      </c>
    </row>
    <row r="256" spans="1:16" ht="16.5" x14ac:dyDescent="0.3">
      <c r="A256" s="5">
        <f>Table2[[#This Row],[ID]]</f>
        <v>10089</v>
      </c>
      <c r="B256" s="6">
        <f>Table2[[#This Row],[Year_Birth]]</f>
        <v>1974</v>
      </c>
      <c r="C256" s="6" t="str">
        <f>Table2[[#This Row],[Education]]</f>
        <v>Graduation</v>
      </c>
      <c r="D256" s="6" t="str">
        <f>Table2[[#This Row],[Marital_Status]]</f>
        <v>Divorced</v>
      </c>
      <c r="E256" s="6">
        <f>Table2[[#This Row],[Income]]</f>
        <v>102692</v>
      </c>
      <c r="F256" s="6">
        <f>Table2[[#This Row],[Kidhome]]</f>
        <v>0</v>
      </c>
      <c r="G256" s="6">
        <f>Table2[[#This Row],[Teenhome]]</f>
        <v>0</v>
      </c>
      <c r="H256" s="9">
        <f>Table2[[#This Row],[Dt_Customer]]</f>
        <v>41369</v>
      </c>
      <c r="I256" s="6">
        <f>Table2[[#This Row],[Recency]]</f>
        <v>5</v>
      </c>
      <c r="J256" s="8">
        <f>IF(VALUE(YEAR(People!$H256))-People!$B256&gt;=90,44,VALUE(YEAR(People!$H256))-People!$B256)</f>
        <v>39</v>
      </c>
      <c r="K256" s="5" t="str">
        <f>IF(AND(People!$J256&gt;=16,People!$J256&lt;=25),"16-25",IF(AND(People!$J256&gt;=26,People!$J256&lt;=35),"26-35",IF(AND(People!$J256&gt;=36,People!$J256&lt;=45),"36-45",IF(AND(People!$J256&gt;=46,People!$J256&lt;=55),"46-55",IF(AND(People!$J256&gt;=56,People!$J256&lt;=65),"56-65",IF(AND(People!$J256&gt;=66,People!$J256&lt;=75),"66-75","ALL"))))))</f>
        <v>36-45</v>
      </c>
      <c r="L256" t="str">
        <f>Products!H256</f>
        <v>Together</v>
      </c>
      <c r="M256">
        <f>Table2[[#This Row],[Recency]]</f>
        <v>5</v>
      </c>
      <c r="N256">
        <f>Table2[[#This Row],[NumDealsPurchases]]</f>
        <v>1</v>
      </c>
      <c r="O256" s="12" t="str">
        <f>IF(Table2[[#This Row],[Kidhome]]=0,"No","Yes")</f>
        <v>No</v>
      </c>
      <c r="P256" s="12" t="str">
        <f>IF(Table2[[#This Row],[Teenhome]]=0,"No","Yes")</f>
        <v>No</v>
      </c>
    </row>
    <row r="257" spans="1:16" ht="16.5" x14ac:dyDescent="0.3">
      <c r="A257" s="5">
        <f>Table2[[#This Row],[ID]]</f>
        <v>2227</v>
      </c>
      <c r="B257" s="6">
        <f>Table2[[#This Row],[Year_Birth]]</f>
        <v>1958</v>
      </c>
      <c r="C257" s="6" t="str">
        <f>Table2[[#This Row],[Education]]</f>
        <v>2n Cycle</v>
      </c>
      <c r="D257" s="6" t="str">
        <f>Table2[[#This Row],[Marital_Status]]</f>
        <v>Together</v>
      </c>
      <c r="E257" s="6">
        <f>Table2[[#This Row],[Income]]</f>
        <v>26490</v>
      </c>
      <c r="F257" s="6">
        <f>Table2[[#This Row],[Kidhome]]</f>
        <v>0</v>
      </c>
      <c r="G257" s="6">
        <f>Table2[[#This Row],[Teenhome]]</f>
        <v>0</v>
      </c>
      <c r="H257" s="9">
        <f>Table2[[#This Row],[Dt_Customer]]</f>
        <v>41174</v>
      </c>
      <c r="I257" s="6">
        <f>Table2[[#This Row],[Recency]]</f>
        <v>92</v>
      </c>
      <c r="J257" s="8">
        <f>IF(VALUE(YEAR(People!$H257))-People!$B257&gt;=90,44,VALUE(YEAR(People!$H257))-People!$B257)</f>
        <v>54</v>
      </c>
      <c r="K257" s="5" t="str">
        <f>IF(AND(People!$J257&gt;=16,People!$J257&lt;=25),"16-25",IF(AND(People!$J257&gt;=26,People!$J257&lt;=35),"26-35",IF(AND(People!$J257&gt;=36,People!$J257&lt;=45),"36-45",IF(AND(People!$J257&gt;=46,People!$J257&lt;=55),"46-55",IF(AND(People!$J257&gt;=56,People!$J257&lt;=65),"56-65",IF(AND(People!$J257&gt;=66,People!$J257&lt;=75),"66-75","ALL"))))))</f>
        <v>46-55</v>
      </c>
      <c r="L257" t="str">
        <f>Products!H257</f>
        <v>Single</v>
      </c>
      <c r="M257">
        <f>Table2[[#This Row],[Recency]]</f>
        <v>92</v>
      </c>
      <c r="N257">
        <f>Table2[[#This Row],[NumDealsPurchases]]</f>
        <v>2</v>
      </c>
      <c r="O257" s="12" t="str">
        <f>IF(Table2[[#This Row],[Kidhome]]=0,"No","Yes")</f>
        <v>No</v>
      </c>
      <c r="P257" s="12" t="str">
        <f>IF(Table2[[#This Row],[Teenhome]]=0,"No","Yes")</f>
        <v>No</v>
      </c>
    </row>
    <row r="258" spans="1:16" ht="16.5" x14ac:dyDescent="0.3">
      <c r="A258" s="5">
        <f>Table2[[#This Row],[ID]]</f>
        <v>10992</v>
      </c>
      <c r="B258" s="6">
        <f>Table2[[#This Row],[Year_Birth]]</f>
        <v>1967</v>
      </c>
      <c r="C258" s="6" t="str">
        <f>Table2[[#This Row],[Education]]</f>
        <v>Graduation</v>
      </c>
      <c r="D258" s="6" t="str">
        <f>Table2[[#This Row],[Marital_Status]]</f>
        <v>Together</v>
      </c>
      <c r="E258" s="6">
        <f>Table2[[#This Row],[Income]]</f>
        <v>75702</v>
      </c>
      <c r="F258" s="6">
        <f>Table2[[#This Row],[Kidhome]]</f>
        <v>1</v>
      </c>
      <c r="G258" s="6">
        <f>Table2[[#This Row],[Teenhome]]</f>
        <v>1</v>
      </c>
      <c r="H258" s="9">
        <f>Table2[[#This Row],[Dt_Customer]]</f>
        <v>41150</v>
      </c>
      <c r="I258" s="6">
        <f>Table2[[#This Row],[Recency]]</f>
        <v>77</v>
      </c>
      <c r="J258" s="8">
        <f>IF(VALUE(YEAR(People!$H258))-People!$B258&gt;=90,44,VALUE(YEAR(People!$H258))-People!$B258)</f>
        <v>45</v>
      </c>
      <c r="K258" s="5" t="str">
        <f>IF(AND(People!$J258&gt;=16,People!$J258&lt;=25),"16-25",IF(AND(People!$J258&gt;=26,People!$J258&lt;=35),"26-35",IF(AND(People!$J258&gt;=36,People!$J258&lt;=45),"36-45",IF(AND(People!$J258&gt;=46,People!$J258&lt;=55),"46-55",IF(AND(People!$J258&gt;=56,People!$J258&lt;=65),"56-65",IF(AND(People!$J258&gt;=66,People!$J258&lt;=75),"66-75","ALL"))))))</f>
        <v>36-45</v>
      </c>
      <c r="L258" t="str">
        <f>Products!H258</f>
        <v>Together</v>
      </c>
      <c r="M258">
        <f>Table2[[#This Row],[Recency]]</f>
        <v>77</v>
      </c>
      <c r="N258">
        <f>Table2[[#This Row],[NumDealsPurchases]]</f>
        <v>5</v>
      </c>
      <c r="O258" s="12" t="str">
        <f>IF(Table2[[#This Row],[Kidhome]]=0,"No","Yes")</f>
        <v>Yes</v>
      </c>
      <c r="P258" s="12" t="str">
        <f>IF(Table2[[#This Row],[Teenhome]]=0,"No","Yes")</f>
        <v>Yes</v>
      </c>
    </row>
    <row r="259" spans="1:16" ht="16.5" x14ac:dyDescent="0.3">
      <c r="A259" s="5">
        <f>Table2[[#This Row],[ID]]</f>
        <v>5304</v>
      </c>
      <c r="B259" s="6">
        <f>Table2[[#This Row],[Year_Birth]]</f>
        <v>1974</v>
      </c>
      <c r="C259" s="6" t="str">
        <f>Table2[[#This Row],[Education]]</f>
        <v>PhD</v>
      </c>
      <c r="D259" s="6" t="str">
        <f>Table2[[#This Row],[Marital_Status]]</f>
        <v>Single</v>
      </c>
      <c r="E259" s="6">
        <f>Table2[[#This Row],[Income]]</f>
        <v>30899</v>
      </c>
      <c r="F259" s="6">
        <f>Table2[[#This Row],[Kidhome]]</f>
        <v>1</v>
      </c>
      <c r="G259" s="6">
        <f>Table2[[#This Row],[Teenhome]]</f>
        <v>0</v>
      </c>
      <c r="H259" s="9">
        <f>Table2[[#This Row],[Dt_Customer]]</f>
        <v>41195</v>
      </c>
      <c r="I259" s="6">
        <f>Table2[[#This Row],[Recency]]</f>
        <v>35</v>
      </c>
      <c r="J259" s="8">
        <f>IF(VALUE(YEAR(People!$H259))-People!$B259&gt;=90,44,VALUE(YEAR(People!$H259))-People!$B259)</f>
        <v>38</v>
      </c>
      <c r="K259" s="5" t="str">
        <f>IF(AND(People!$J259&gt;=16,People!$J259&lt;=25),"16-25",IF(AND(People!$J259&gt;=26,People!$J259&lt;=35),"26-35",IF(AND(People!$J259&gt;=36,People!$J259&lt;=45),"36-45",IF(AND(People!$J259&gt;=46,People!$J259&lt;=55),"46-55",IF(AND(People!$J259&gt;=56,People!$J259&lt;=65),"56-65",IF(AND(People!$J259&gt;=66,People!$J259&lt;=75),"66-75","ALL"))))))</f>
        <v>36-45</v>
      </c>
      <c r="L259" t="str">
        <f>Products!H259</f>
        <v>Single</v>
      </c>
      <c r="M259">
        <f>Table2[[#This Row],[Recency]]</f>
        <v>35</v>
      </c>
      <c r="N259">
        <f>Table2[[#This Row],[NumDealsPurchases]]</f>
        <v>2</v>
      </c>
      <c r="O259" s="12" t="str">
        <f>IF(Table2[[#This Row],[Kidhome]]=0,"No","Yes")</f>
        <v>Yes</v>
      </c>
      <c r="P259" s="12" t="str">
        <f>IF(Table2[[#This Row],[Teenhome]]=0,"No","Yes")</f>
        <v>No</v>
      </c>
    </row>
    <row r="260" spans="1:16" ht="16.5" x14ac:dyDescent="0.3">
      <c r="A260" s="5">
        <f>Table2[[#This Row],[ID]]</f>
        <v>309</v>
      </c>
      <c r="B260" s="6">
        <f>Table2[[#This Row],[Year_Birth]]</f>
        <v>1961</v>
      </c>
      <c r="C260" s="6" t="str">
        <f>Table2[[#This Row],[Education]]</f>
        <v>PhD</v>
      </c>
      <c r="D260" s="6" t="str">
        <f>Table2[[#This Row],[Marital_Status]]</f>
        <v>Together</v>
      </c>
      <c r="E260" s="6">
        <f>Table2[[#This Row],[Income]]</f>
        <v>63342</v>
      </c>
      <c r="F260" s="6">
        <f>Table2[[#This Row],[Kidhome]]</f>
        <v>0</v>
      </c>
      <c r="G260" s="6">
        <f>Table2[[#This Row],[Teenhome]]</f>
        <v>1</v>
      </c>
      <c r="H260" s="9">
        <f>Table2[[#This Row],[Dt_Customer]]</f>
        <v>41198</v>
      </c>
      <c r="I260" s="6">
        <f>Table2[[#This Row],[Recency]]</f>
        <v>48</v>
      </c>
      <c r="J260" s="8">
        <f>IF(VALUE(YEAR(People!$H260))-People!$B260&gt;=90,44,VALUE(YEAR(People!$H260))-People!$B260)</f>
        <v>51</v>
      </c>
      <c r="K260" s="5" t="str">
        <f>IF(AND(People!$J260&gt;=16,People!$J260&lt;=25),"16-25",IF(AND(People!$J260&gt;=26,People!$J260&lt;=35),"26-35",IF(AND(People!$J260&gt;=36,People!$J260&lt;=45),"36-45",IF(AND(People!$J260&gt;=46,People!$J260&lt;=55),"46-55",IF(AND(People!$J260&gt;=56,People!$J260&lt;=65),"56-65",IF(AND(People!$J260&gt;=66,People!$J260&lt;=75),"66-75","ALL"))))))</f>
        <v>46-55</v>
      </c>
      <c r="L260" t="str">
        <f>Products!H260</f>
        <v>Single</v>
      </c>
      <c r="M260">
        <f>Table2[[#This Row],[Recency]]</f>
        <v>48</v>
      </c>
      <c r="N260">
        <f>Table2[[#This Row],[NumDealsPurchases]]</f>
        <v>3</v>
      </c>
      <c r="O260" s="12" t="str">
        <f>IF(Table2[[#This Row],[Kidhome]]=0,"No","Yes")</f>
        <v>No</v>
      </c>
      <c r="P260" s="12" t="str">
        <f>IF(Table2[[#This Row],[Teenhome]]=0,"No","Yes")</f>
        <v>Yes</v>
      </c>
    </row>
    <row r="261" spans="1:16" ht="16.5" x14ac:dyDescent="0.3">
      <c r="A261" s="5">
        <f>Table2[[#This Row],[ID]]</f>
        <v>3406</v>
      </c>
      <c r="B261" s="6">
        <f>Table2[[#This Row],[Year_Birth]]</f>
        <v>1964</v>
      </c>
      <c r="C261" s="6" t="str">
        <f>Table2[[#This Row],[Education]]</f>
        <v>Graduation</v>
      </c>
      <c r="D261" s="6" t="str">
        <f>Table2[[#This Row],[Marital_Status]]</f>
        <v>Single</v>
      </c>
      <c r="E261" s="6">
        <f>Table2[[#This Row],[Income]]</f>
        <v>45989</v>
      </c>
      <c r="F261" s="6">
        <f>Table2[[#This Row],[Kidhome]]</f>
        <v>0</v>
      </c>
      <c r="G261" s="6">
        <f>Table2[[#This Row],[Teenhome]]</f>
        <v>1</v>
      </c>
      <c r="H261" s="9">
        <f>Table2[[#This Row],[Dt_Customer]]</f>
        <v>41204</v>
      </c>
      <c r="I261" s="6">
        <f>Table2[[#This Row],[Recency]]</f>
        <v>97</v>
      </c>
      <c r="J261" s="8">
        <f>IF(VALUE(YEAR(People!$H261))-People!$B261&gt;=90,44,VALUE(YEAR(People!$H261))-People!$B261)</f>
        <v>48</v>
      </c>
      <c r="K261" s="5" t="str">
        <f>IF(AND(People!$J261&gt;=16,People!$J261&lt;=25),"16-25",IF(AND(People!$J261&gt;=26,People!$J261&lt;=35),"26-35",IF(AND(People!$J261&gt;=36,People!$J261&lt;=45),"36-45",IF(AND(People!$J261&gt;=46,People!$J261&lt;=55),"46-55",IF(AND(People!$J261&gt;=56,People!$J261&lt;=65),"56-65",IF(AND(People!$J261&gt;=66,People!$J261&lt;=75),"66-75","ALL"))))))</f>
        <v>46-55</v>
      </c>
      <c r="L261" t="str">
        <f>Products!H261</f>
        <v>Single</v>
      </c>
      <c r="M261">
        <f>Table2[[#This Row],[Recency]]</f>
        <v>97</v>
      </c>
      <c r="N261">
        <f>Table2[[#This Row],[NumDealsPurchases]]</f>
        <v>4</v>
      </c>
      <c r="O261" s="12" t="str">
        <f>IF(Table2[[#This Row],[Kidhome]]=0,"No","Yes")</f>
        <v>No</v>
      </c>
      <c r="P261" s="12" t="str">
        <f>IF(Table2[[#This Row],[Teenhome]]=0,"No","Yes")</f>
        <v>Yes</v>
      </c>
    </row>
    <row r="262" spans="1:16" ht="16.5" x14ac:dyDescent="0.3">
      <c r="A262" s="5">
        <f>Table2[[#This Row],[ID]]</f>
        <v>2661</v>
      </c>
      <c r="B262" s="6">
        <f>Table2[[#This Row],[Year_Birth]]</f>
        <v>1964</v>
      </c>
      <c r="C262" s="6" t="str">
        <f>Table2[[#This Row],[Education]]</f>
        <v>Graduation</v>
      </c>
      <c r="D262" s="6" t="str">
        <f>Table2[[#This Row],[Marital_Status]]</f>
        <v>Single</v>
      </c>
      <c r="E262" s="6">
        <f>Table2[[#This Row],[Income]]</f>
        <v>18701</v>
      </c>
      <c r="F262" s="6">
        <f>Table2[[#This Row],[Kidhome]]</f>
        <v>1</v>
      </c>
      <c r="G262" s="6">
        <f>Table2[[#This Row],[Teenhome]]</f>
        <v>1</v>
      </c>
      <c r="H262" s="9">
        <f>Table2[[#This Row],[Dt_Customer]]</f>
        <v>41429</v>
      </c>
      <c r="I262" s="6">
        <f>Table2[[#This Row],[Recency]]</f>
        <v>95</v>
      </c>
      <c r="J262" s="8">
        <f>IF(VALUE(YEAR(People!$H262))-People!$B262&gt;=90,44,VALUE(YEAR(People!$H262))-People!$B262)</f>
        <v>49</v>
      </c>
      <c r="K262" s="5" t="str">
        <f>IF(AND(People!$J262&gt;=16,People!$J262&lt;=25),"16-25",IF(AND(People!$J262&gt;=26,People!$J262&lt;=35),"26-35",IF(AND(People!$J262&gt;=36,People!$J262&lt;=45),"36-45",IF(AND(People!$J262&gt;=46,People!$J262&lt;=55),"46-55",IF(AND(People!$J262&gt;=56,People!$J262&lt;=65),"56-65",IF(AND(People!$J262&gt;=66,People!$J262&lt;=75),"66-75","ALL"))))))</f>
        <v>46-55</v>
      </c>
      <c r="L262" t="str">
        <f>Products!H262</f>
        <v>Divorced</v>
      </c>
      <c r="M262">
        <f>Table2[[#This Row],[Recency]]</f>
        <v>95</v>
      </c>
      <c r="N262">
        <f>Table2[[#This Row],[NumDealsPurchases]]</f>
        <v>4</v>
      </c>
      <c r="O262" s="12" t="str">
        <f>IF(Table2[[#This Row],[Kidhome]]=0,"No","Yes")</f>
        <v>Yes</v>
      </c>
      <c r="P262" s="12" t="str">
        <f>IF(Table2[[#This Row],[Teenhome]]=0,"No","Yes")</f>
        <v>Yes</v>
      </c>
    </row>
    <row r="263" spans="1:16" ht="16.5" x14ac:dyDescent="0.3">
      <c r="A263" s="5">
        <f>Table2[[#This Row],[ID]]</f>
        <v>3153</v>
      </c>
      <c r="B263" s="6">
        <f>Table2[[#This Row],[Year_Birth]]</f>
        <v>1957</v>
      </c>
      <c r="C263" s="6" t="str">
        <f>Table2[[#This Row],[Education]]</f>
        <v>PhD</v>
      </c>
      <c r="D263" s="6" t="str">
        <f>Table2[[#This Row],[Marital_Status]]</f>
        <v>Single</v>
      </c>
      <c r="E263" s="6">
        <f>Table2[[#This Row],[Income]]</f>
        <v>40737</v>
      </c>
      <c r="F263" s="6">
        <f>Table2[[#This Row],[Kidhome]]</f>
        <v>2</v>
      </c>
      <c r="G263" s="6">
        <f>Table2[[#This Row],[Teenhome]]</f>
        <v>1</v>
      </c>
      <c r="H263" s="9">
        <f>Table2[[#This Row],[Dt_Customer]]</f>
        <v>41616</v>
      </c>
      <c r="I263" s="6">
        <f>Table2[[#This Row],[Recency]]</f>
        <v>24</v>
      </c>
      <c r="J263" s="8">
        <f>IF(VALUE(YEAR(People!$H263))-People!$B263&gt;=90,44,VALUE(YEAR(People!$H263))-People!$B263)</f>
        <v>56</v>
      </c>
      <c r="K263" s="5" t="str">
        <f>IF(AND(People!$J263&gt;=16,People!$J263&lt;=25),"16-25",IF(AND(People!$J263&gt;=26,People!$J263&lt;=35),"26-35",IF(AND(People!$J263&gt;=36,People!$J263&lt;=45),"36-45",IF(AND(People!$J263&gt;=46,People!$J263&lt;=55),"46-55",IF(AND(People!$J263&gt;=56,People!$J263&lt;=65),"56-65",IF(AND(People!$J263&gt;=66,People!$J263&lt;=75),"66-75","ALL"))))))</f>
        <v>56-65</v>
      </c>
      <c r="L263" t="str">
        <f>Products!H263</f>
        <v>Divorced</v>
      </c>
      <c r="M263">
        <f>Table2[[#This Row],[Recency]]</f>
        <v>24</v>
      </c>
      <c r="N263">
        <f>Table2[[#This Row],[NumDealsPurchases]]</f>
        <v>1</v>
      </c>
      <c r="O263" s="12" t="str">
        <f>IF(Table2[[#This Row],[Kidhome]]=0,"No","Yes")</f>
        <v>Yes</v>
      </c>
      <c r="P263" s="12" t="str">
        <f>IF(Table2[[#This Row],[Teenhome]]=0,"No","Yes")</f>
        <v>Yes</v>
      </c>
    </row>
    <row r="264" spans="1:16" ht="16.5" x14ac:dyDescent="0.3">
      <c r="A264" s="5">
        <f>Table2[[#This Row],[ID]]</f>
        <v>10264</v>
      </c>
      <c r="B264" s="6">
        <f>Table2[[#This Row],[Year_Birth]]</f>
        <v>1979</v>
      </c>
      <c r="C264" s="6" t="str">
        <f>Table2[[#This Row],[Education]]</f>
        <v>Graduation</v>
      </c>
      <c r="D264" s="6" t="str">
        <f>Table2[[#This Row],[Marital_Status]]</f>
        <v>Divorced</v>
      </c>
      <c r="E264" s="6">
        <f>Table2[[#This Row],[Income]]</f>
        <v>15287</v>
      </c>
      <c r="F264" s="6">
        <f>Table2[[#This Row],[Kidhome]]</f>
        <v>1</v>
      </c>
      <c r="G264" s="6">
        <f>Table2[[#This Row],[Teenhome]]</f>
        <v>0</v>
      </c>
      <c r="H264" s="9">
        <f>Table2[[#This Row],[Dt_Customer]]</f>
        <v>41192</v>
      </c>
      <c r="I264" s="6">
        <f>Table2[[#This Row],[Recency]]</f>
        <v>60</v>
      </c>
      <c r="J264" s="8">
        <f>IF(VALUE(YEAR(People!$H264))-People!$B264&gt;=90,44,VALUE(YEAR(People!$H264))-People!$B264)</f>
        <v>33</v>
      </c>
      <c r="K264" s="5" t="str">
        <f>IF(AND(People!$J264&gt;=16,People!$J264&lt;=25),"16-25",IF(AND(People!$J264&gt;=26,People!$J264&lt;=35),"26-35",IF(AND(People!$J264&gt;=36,People!$J264&lt;=45),"36-45",IF(AND(People!$J264&gt;=46,People!$J264&lt;=55),"46-55",IF(AND(People!$J264&gt;=56,People!$J264&lt;=65),"56-65",IF(AND(People!$J264&gt;=66,People!$J264&lt;=75),"66-75","ALL"))))))</f>
        <v>26-35</v>
      </c>
      <c r="L264" t="str">
        <f>Products!H264</f>
        <v>Married</v>
      </c>
      <c r="M264">
        <f>Table2[[#This Row],[Recency]]</f>
        <v>60</v>
      </c>
      <c r="N264">
        <f>Table2[[#This Row],[NumDealsPurchases]]</f>
        <v>2</v>
      </c>
      <c r="O264" s="12" t="str">
        <f>IF(Table2[[#This Row],[Kidhome]]=0,"No","Yes")</f>
        <v>Yes</v>
      </c>
      <c r="P264" s="12" t="str">
        <f>IF(Table2[[#This Row],[Teenhome]]=0,"No","Yes")</f>
        <v>No</v>
      </c>
    </row>
    <row r="265" spans="1:16" ht="16.5" x14ac:dyDescent="0.3">
      <c r="A265" s="5">
        <f>Table2[[#This Row],[ID]]</f>
        <v>1184</v>
      </c>
      <c r="B265" s="6">
        <f>Table2[[#This Row],[Year_Birth]]</f>
        <v>1968</v>
      </c>
      <c r="C265" s="6" t="str">
        <f>Table2[[#This Row],[Education]]</f>
        <v>PhD</v>
      </c>
      <c r="D265" s="6" t="str">
        <f>Table2[[#This Row],[Marital_Status]]</f>
        <v>Divorced</v>
      </c>
      <c r="E265" s="6">
        <f>Table2[[#This Row],[Income]]</f>
        <v>69674</v>
      </c>
      <c r="F265" s="6">
        <f>Table2[[#This Row],[Kidhome]]</f>
        <v>0</v>
      </c>
      <c r="G265" s="6">
        <f>Table2[[#This Row],[Teenhome]]</f>
        <v>2</v>
      </c>
      <c r="H265" s="9">
        <f>Table2[[#This Row],[Dt_Customer]]</f>
        <v>41416</v>
      </c>
      <c r="I265" s="6">
        <f>Table2[[#This Row],[Recency]]</f>
        <v>46</v>
      </c>
      <c r="J265" s="8">
        <f>IF(VALUE(YEAR(People!$H265))-People!$B265&gt;=90,44,VALUE(YEAR(People!$H265))-People!$B265)</f>
        <v>45</v>
      </c>
      <c r="K265" s="5" t="str">
        <f>IF(AND(People!$J265&gt;=16,People!$J265&lt;=25),"16-25",IF(AND(People!$J265&gt;=26,People!$J265&lt;=35),"26-35",IF(AND(People!$J265&gt;=36,People!$J265&lt;=45),"36-45",IF(AND(People!$J265&gt;=46,People!$J265&lt;=55),"46-55",IF(AND(People!$J265&gt;=56,People!$J265&lt;=65),"56-65",IF(AND(People!$J265&gt;=66,People!$J265&lt;=75),"66-75","ALL"))))))</f>
        <v>36-45</v>
      </c>
      <c r="L265" t="str">
        <f>Products!H265</f>
        <v>Married</v>
      </c>
      <c r="M265">
        <f>Table2[[#This Row],[Recency]]</f>
        <v>46</v>
      </c>
      <c r="N265">
        <f>Table2[[#This Row],[NumDealsPurchases]]</f>
        <v>3</v>
      </c>
      <c r="O265" s="12" t="str">
        <f>IF(Table2[[#This Row],[Kidhome]]=0,"No","Yes")</f>
        <v>No</v>
      </c>
      <c r="P265" s="12" t="str">
        <f>IF(Table2[[#This Row],[Teenhome]]=0,"No","Yes")</f>
        <v>Yes</v>
      </c>
    </row>
    <row r="266" spans="1:16" ht="16.5" x14ac:dyDescent="0.3">
      <c r="A266" s="5">
        <f>Table2[[#This Row],[ID]]</f>
        <v>4200</v>
      </c>
      <c r="B266" s="6">
        <f>Table2[[#This Row],[Year_Birth]]</f>
        <v>1970</v>
      </c>
      <c r="C266" s="6" t="str">
        <f>Table2[[#This Row],[Education]]</f>
        <v>Master</v>
      </c>
      <c r="D266" s="6" t="str">
        <f>Table2[[#This Row],[Marital_Status]]</f>
        <v>Married</v>
      </c>
      <c r="E266" s="6">
        <f>Table2[[#This Row],[Income]]</f>
        <v>44159</v>
      </c>
      <c r="F266" s="6">
        <f>Table2[[#This Row],[Kidhome]]</f>
        <v>1</v>
      </c>
      <c r="G266" s="6">
        <f>Table2[[#This Row],[Teenhome]]</f>
        <v>0</v>
      </c>
      <c r="H266" s="9">
        <f>Table2[[#This Row],[Dt_Customer]]</f>
        <v>41807</v>
      </c>
      <c r="I266" s="6">
        <f>Table2[[#This Row],[Recency]]</f>
        <v>85</v>
      </c>
      <c r="J266" s="8">
        <f>IF(VALUE(YEAR(People!$H266))-People!$B266&gt;=90,44,VALUE(YEAR(People!$H266))-People!$B266)</f>
        <v>44</v>
      </c>
      <c r="K266" s="5" t="str">
        <f>IF(AND(People!$J266&gt;=16,People!$J266&lt;=25),"16-25",IF(AND(People!$J266&gt;=26,People!$J266&lt;=35),"26-35",IF(AND(People!$J266&gt;=36,People!$J266&lt;=45),"36-45",IF(AND(People!$J266&gt;=46,People!$J266&lt;=55),"46-55",IF(AND(People!$J266&gt;=56,People!$J266&lt;=65),"56-65",IF(AND(People!$J266&gt;=66,People!$J266&lt;=75),"66-75","ALL"))))))</f>
        <v>36-45</v>
      </c>
      <c r="L266" t="str">
        <f>Products!H266</f>
        <v>Together</v>
      </c>
      <c r="M266">
        <f>Table2[[#This Row],[Recency]]</f>
        <v>85</v>
      </c>
      <c r="N266">
        <f>Table2[[#This Row],[NumDealsPurchases]]</f>
        <v>4</v>
      </c>
      <c r="O266" s="12" t="str">
        <f>IF(Table2[[#This Row],[Kidhome]]=0,"No","Yes")</f>
        <v>Yes</v>
      </c>
      <c r="P266" s="12" t="str">
        <f>IF(Table2[[#This Row],[Teenhome]]=0,"No","Yes")</f>
        <v>No</v>
      </c>
    </row>
    <row r="267" spans="1:16" ht="16.5" x14ac:dyDescent="0.3">
      <c r="A267" s="5">
        <f>Table2[[#This Row],[ID]]</f>
        <v>9396</v>
      </c>
      <c r="B267" s="6">
        <f>Table2[[#This Row],[Year_Birth]]</f>
        <v>1978</v>
      </c>
      <c r="C267" s="6" t="str">
        <f>Table2[[#This Row],[Education]]</f>
        <v>PhD</v>
      </c>
      <c r="D267" s="6" t="str">
        <f>Table2[[#This Row],[Marital_Status]]</f>
        <v>Married</v>
      </c>
      <c r="E267" s="6">
        <f>Table2[[#This Row],[Income]]</f>
        <v>37717</v>
      </c>
      <c r="F267" s="6">
        <f>Table2[[#This Row],[Kidhome]]</f>
        <v>1</v>
      </c>
      <c r="G267" s="6">
        <f>Table2[[#This Row],[Teenhome]]</f>
        <v>0</v>
      </c>
      <c r="H267" s="9">
        <f>Table2[[#This Row],[Dt_Customer]]</f>
        <v>41236</v>
      </c>
      <c r="I267" s="6">
        <f>Table2[[#This Row],[Recency]]</f>
        <v>31</v>
      </c>
      <c r="J267" s="8">
        <f>IF(VALUE(YEAR(People!$H267))-People!$B267&gt;=90,44,VALUE(YEAR(People!$H267))-People!$B267)</f>
        <v>34</v>
      </c>
      <c r="K267" s="5" t="str">
        <f>IF(AND(People!$J267&gt;=16,People!$J267&lt;=25),"16-25",IF(AND(People!$J267&gt;=26,People!$J267&lt;=35),"26-35",IF(AND(People!$J267&gt;=36,People!$J267&lt;=45),"36-45",IF(AND(People!$J267&gt;=46,People!$J267&lt;=55),"46-55",IF(AND(People!$J267&gt;=56,People!$J267&lt;=65),"56-65",IF(AND(People!$J267&gt;=66,People!$J267&lt;=75),"66-75","ALL"))))))</f>
        <v>26-35</v>
      </c>
      <c r="L267" t="str">
        <f>Products!H267</f>
        <v>Married</v>
      </c>
      <c r="M267">
        <f>Table2[[#This Row],[Recency]]</f>
        <v>31</v>
      </c>
      <c r="N267">
        <f>Table2[[#This Row],[NumDealsPurchases]]</f>
        <v>1</v>
      </c>
      <c r="O267" s="12" t="str">
        <f>IF(Table2[[#This Row],[Kidhome]]=0,"No","Yes")</f>
        <v>Yes</v>
      </c>
      <c r="P267" s="12" t="str">
        <f>IF(Table2[[#This Row],[Teenhome]]=0,"No","Yes")</f>
        <v>No</v>
      </c>
    </row>
    <row r="268" spans="1:16" ht="16.5" x14ac:dyDescent="0.3">
      <c r="A268" s="5">
        <f>Table2[[#This Row],[ID]]</f>
        <v>2387</v>
      </c>
      <c r="B268" s="6">
        <f>Table2[[#This Row],[Year_Birth]]</f>
        <v>1952</v>
      </c>
      <c r="C268" s="6" t="str">
        <f>Table2[[#This Row],[Education]]</f>
        <v>Master</v>
      </c>
      <c r="D268" s="6" t="str">
        <f>Table2[[#This Row],[Marital_Status]]</f>
        <v>Together</v>
      </c>
      <c r="E268" s="6">
        <f>Table2[[#This Row],[Income]]</f>
        <v>43776</v>
      </c>
      <c r="F268" s="6">
        <f>Table2[[#This Row],[Kidhome]]</f>
        <v>1</v>
      </c>
      <c r="G268" s="6">
        <f>Table2[[#This Row],[Teenhome]]</f>
        <v>1</v>
      </c>
      <c r="H268" s="9">
        <f>Table2[[#This Row],[Dt_Customer]]</f>
        <v>41308</v>
      </c>
      <c r="I268" s="6">
        <f>Table2[[#This Row],[Recency]]</f>
        <v>9</v>
      </c>
      <c r="J268" s="8">
        <f>IF(VALUE(YEAR(People!$H268))-People!$B268&gt;=90,44,VALUE(YEAR(People!$H268))-People!$B268)</f>
        <v>61</v>
      </c>
      <c r="K268" s="5" t="str">
        <f>IF(AND(People!$J268&gt;=16,People!$J268&lt;=25),"16-25",IF(AND(People!$J268&gt;=26,People!$J268&lt;=35),"26-35",IF(AND(People!$J268&gt;=36,People!$J268&lt;=45),"36-45",IF(AND(People!$J268&gt;=46,People!$J268&lt;=55),"46-55",IF(AND(People!$J268&gt;=56,People!$J268&lt;=65),"56-65",IF(AND(People!$J268&gt;=66,People!$J268&lt;=75),"66-75","ALL"))))))</f>
        <v>56-65</v>
      </c>
      <c r="L268" t="str">
        <f>Products!H268</f>
        <v>Married</v>
      </c>
      <c r="M268">
        <f>Table2[[#This Row],[Recency]]</f>
        <v>9</v>
      </c>
      <c r="N268">
        <f>Table2[[#This Row],[NumDealsPurchases]]</f>
        <v>6</v>
      </c>
      <c r="O268" s="12" t="str">
        <f>IF(Table2[[#This Row],[Kidhome]]=0,"No","Yes")</f>
        <v>Yes</v>
      </c>
      <c r="P268" s="12" t="str">
        <f>IF(Table2[[#This Row],[Teenhome]]=0,"No","Yes")</f>
        <v>Yes</v>
      </c>
    </row>
    <row r="269" spans="1:16" ht="16.5" x14ac:dyDescent="0.3">
      <c r="A269" s="5">
        <f>Table2[[#This Row],[ID]]</f>
        <v>6690</v>
      </c>
      <c r="B269" s="6">
        <f>Table2[[#This Row],[Year_Birth]]</f>
        <v>1966</v>
      </c>
      <c r="C269" s="6" t="str">
        <f>Table2[[#This Row],[Education]]</f>
        <v>Master</v>
      </c>
      <c r="D269" s="6" t="str">
        <f>Table2[[#This Row],[Marital_Status]]</f>
        <v>Married</v>
      </c>
      <c r="E269" s="6">
        <f>Table2[[#This Row],[Income]]</f>
        <v>38179</v>
      </c>
      <c r="F269" s="6">
        <f>Table2[[#This Row],[Kidhome]]</f>
        <v>1</v>
      </c>
      <c r="G269" s="6">
        <f>Table2[[#This Row],[Teenhome]]</f>
        <v>1</v>
      </c>
      <c r="H269" s="9">
        <f>Table2[[#This Row],[Dt_Customer]]</f>
        <v>41347</v>
      </c>
      <c r="I269" s="6">
        <f>Table2[[#This Row],[Recency]]</f>
        <v>30</v>
      </c>
      <c r="J269" s="8">
        <f>IF(VALUE(YEAR(People!$H269))-People!$B269&gt;=90,44,VALUE(YEAR(People!$H269))-People!$B269)</f>
        <v>47</v>
      </c>
      <c r="K269" s="5" t="str">
        <f>IF(AND(People!$J269&gt;=16,People!$J269&lt;=25),"16-25",IF(AND(People!$J269&gt;=26,People!$J269&lt;=35),"26-35",IF(AND(People!$J269&gt;=36,People!$J269&lt;=45),"36-45",IF(AND(People!$J269&gt;=46,People!$J269&lt;=55),"46-55",IF(AND(People!$J269&gt;=56,People!$J269&lt;=65),"56-65",IF(AND(People!$J269&gt;=66,People!$J269&lt;=75),"66-75","ALL"))))))</f>
        <v>46-55</v>
      </c>
      <c r="L269" t="str">
        <f>Products!H269</f>
        <v>Married</v>
      </c>
      <c r="M269">
        <f>Table2[[#This Row],[Recency]]</f>
        <v>30</v>
      </c>
      <c r="N269">
        <f>Table2[[#This Row],[NumDealsPurchases]]</f>
        <v>4</v>
      </c>
      <c r="O269" s="12" t="str">
        <f>IF(Table2[[#This Row],[Kidhome]]=0,"No","Yes")</f>
        <v>Yes</v>
      </c>
      <c r="P269" s="12" t="str">
        <f>IF(Table2[[#This Row],[Teenhome]]=0,"No","Yes")</f>
        <v>Yes</v>
      </c>
    </row>
    <row r="270" spans="1:16" ht="16.5" x14ac:dyDescent="0.3">
      <c r="A270" s="5">
        <f>Table2[[#This Row],[ID]]</f>
        <v>1225</v>
      </c>
      <c r="B270" s="6">
        <f>Table2[[#This Row],[Year_Birth]]</f>
        <v>1963</v>
      </c>
      <c r="C270" s="6" t="str">
        <f>Table2[[#This Row],[Education]]</f>
        <v>Graduation</v>
      </c>
      <c r="D270" s="6" t="str">
        <f>Table2[[#This Row],[Marital_Status]]</f>
        <v>Married</v>
      </c>
      <c r="E270" s="6">
        <f>Table2[[#This Row],[Income]]</f>
        <v>80124</v>
      </c>
      <c r="F270" s="6">
        <f>Table2[[#This Row],[Kidhome]]</f>
        <v>0</v>
      </c>
      <c r="G270" s="6">
        <f>Table2[[#This Row],[Teenhome]]</f>
        <v>0</v>
      </c>
      <c r="H270" s="9">
        <f>Table2[[#This Row],[Dt_Customer]]</f>
        <v>41816</v>
      </c>
      <c r="I270" s="6">
        <f>Table2[[#This Row],[Recency]]</f>
        <v>47</v>
      </c>
      <c r="J270" s="8">
        <f>IF(VALUE(YEAR(People!$H270))-People!$B270&gt;=90,44,VALUE(YEAR(People!$H270))-People!$B270)</f>
        <v>51</v>
      </c>
      <c r="K270" s="5" t="str">
        <f>IF(AND(People!$J270&gt;=16,People!$J270&lt;=25),"16-25",IF(AND(People!$J270&gt;=26,People!$J270&lt;=35),"26-35",IF(AND(People!$J270&gt;=36,People!$J270&lt;=45),"36-45",IF(AND(People!$J270&gt;=46,People!$J270&lt;=55),"46-55",IF(AND(People!$J270&gt;=56,People!$J270&lt;=65),"56-65",IF(AND(People!$J270&gt;=66,People!$J270&lt;=75),"66-75","ALL"))))))</f>
        <v>46-55</v>
      </c>
      <c r="L270" t="str">
        <f>Products!H270</f>
        <v>Married</v>
      </c>
      <c r="M270">
        <f>Table2[[#This Row],[Recency]]</f>
        <v>47</v>
      </c>
      <c r="N270">
        <f>Table2[[#This Row],[NumDealsPurchases]]</f>
        <v>1</v>
      </c>
      <c r="O270" s="12" t="str">
        <f>IF(Table2[[#This Row],[Kidhome]]=0,"No","Yes")</f>
        <v>No</v>
      </c>
      <c r="P270" s="12" t="str">
        <f>IF(Table2[[#This Row],[Teenhome]]=0,"No","Yes")</f>
        <v>No</v>
      </c>
    </row>
    <row r="271" spans="1:16" ht="16.5" x14ac:dyDescent="0.3">
      <c r="A271" s="5">
        <f>Table2[[#This Row],[ID]]</f>
        <v>9703</v>
      </c>
      <c r="B271" s="6">
        <f>Table2[[#This Row],[Year_Birth]]</f>
        <v>1970</v>
      </c>
      <c r="C271" s="6" t="str">
        <f>Table2[[#This Row],[Education]]</f>
        <v>PhD</v>
      </c>
      <c r="D271" s="6" t="str">
        <f>Table2[[#This Row],[Marital_Status]]</f>
        <v>Married</v>
      </c>
      <c r="E271" s="6">
        <f>Table2[[#This Row],[Income]]</f>
        <v>38097</v>
      </c>
      <c r="F271" s="6">
        <f>Table2[[#This Row],[Kidhome]]</f>
        <v>1</v>
      </c>
      <c r="G271" s="6">
        <f>Table2[[#This Row],[Teenhome]]</f>
        <v>1</v>
      </c>
      <c r="H271" s="9">
        <f>Table2[[#This Row],[Dt_Customer]]</f>
        <v>41197</v>
      </c>
      <c r="I271" s="6">
        <f>Table2[[#This Row],[Recency]]</f>
        <v>70</v>
      </c>
      <c r="J271" s="8">
        <f>IF(VALUE(YEAR(People!$H271))-People!$B271&gt;=90,44,VALUE(YEAR(People!$H271))-People!$B271)</f>
        <v>42</v>
      </c>
      <c r="K271" s="5" t="str">
        <f>IF(AND(People!$J271&gt;=16,People!$J271&lt;=25),"16-25",IF(AND(People!$J271&gt;=26,People!$J271&lt;=35),"26-35",IF(AND(People!$J271&gt;=36,People!$J271&lt;=45),"36-45",IF(AND(People!$J271&gt;=46,People!$J271&lt;=55),"46-55",IF(AND(People!$J271&gt;=56,People!$J271&lt;=65),"56-65",IF(AND(People!$J271&gt;=66,People!$J271&lt;=75),"66-75","ALL"))))))</f>
        <v>36-45</v>
      </c>
      <c r="L271" t="str">
        <f>Products!H271</f>
        <v>Together</v>
      </c>
      <c r="M271">
        <f>Table2[[#This Row],[Recency]]</f>
        <v>70</v>
      </c>
      <c r="N271">
        <f>Table2[[#This Row],[NumDealsPurchases]]</f>
        <v>4</v>
      </c>
      <c r="O271" s="12" t="str">
        <f>IF(Table2[[#This Row],[Kidhome]]=0,"No","Yes")</f>
        <v>Yes</v>
      </c>
      <c r="P271" s="12" t="str">
        <f>IF(Table2[[#This Row],[Teenhome]]=0,"No","Yes")</f>
        <v>Yes</v>
      </c>
    </row>
    <row r="272" spans="1:16" ht="16.5" x14ac:dyDescent="0.3">
      <c r="A272" s="5">
        <f>Table2[[#This Row],[ID]]</f>
        <v>291</v>
      </c>
      <c r="B272" s="6">
        <f>Table2[[#This Row],[Year_Birth]]</f>
        <v>1970</v>
      </c>
      <c r="C272" s="6" t="str">
        <f>Table2[[#This Row],[Education]]</f>
        <v>Graduation</v>
      </c>
      <c r="D272" s="6" t="str">
        <f>Table2[[#This Row],[Marital_Status]]</f>
        <v>Married</v>
      </c>
      <c r="E272" s="6">
        <f>Table2[[#This Row],[Income]]</f>
        <v>72940</v>
      </c>
      <c r="F272" s="6">
        <f>Table2[[#This Row],[Kidhome]]</f>
        <v>0</v>
      </c>
      <c r="G272" s="6">
        <f>Table2[[#This Row],[Teenhome]]</f>
        <v>0</v>
      </c>
      <c r="H272" s="9">
        <f>Table2[[#This Row],[Dt_Customer]]</f>
        <v>41444</v>
      </c>
      <c r="I272" s="6">
        <f>Table2[[#This Row],[Recency]]</f>
        <v>13</v>
      </c>
      <c r="J272" s="8">
        <f>IF(VALUE(YEAR(People!$H272))-People!$B272&gt;=90,44,VALUE(YEAR(People!$H272))-People!$B272)</f>
        <v>43</v>
      </c>
      <c r="K272" s="5" t="str">
        <f>IF(AND(People!$J272&gt;=16,People!$J272&lt;=25),"16-25",IF(AND(People!$J272&gt;=26,People!$J272&lt;=35),"26-35",IF(AND(People!$J272&gt;=36,People!$J272&lt;=45),"36-45",IF(AND(People!$J272&gt;=46,People!$J272&lt;=55),"46-55",IF(AND(People!$J272&gt;=56,People!$J272&lt;=65),"56-65",IF(AND(People!$J272&gt;=66,People!$J272&lt;=75),"66-75","ALL"))))))</f>
        <v>36-45</v>
      </c>
      <c r="L272" t="str">
        <f>Products!H272</f>
        <v>Single</v>
      </c>
      <c r="M272">
        <f>Table2[[#This Row],[Recency]]</f>
        <v>13</v>
      </c>
      <c r="N272">
        <f>Table2[[#This Row],[NumDealsPurchases]]</f>
        <v>1</v>
      </c>
      <c r="O272" s="12" t="str">
        <f>IF(Table2[[#This Row],[Kidhome]]=0,"No","Yes")</f>
        <v>No</v>
      </c>
      <c r="P272" s="12" t="str">
        <f>IF(Table2[[#This Row],[Teenhome]]=0,"No","Yes")</f>
        <v>No</v>
      </c>
    </row>
    <row r="273" spans="1:16" ht="16.5" x14ac:dyDescent="0.3">
      <c r="A273" s="5">
        <f>Table2[[#This Row],[ID]]</f>
        <v>4557</v>
      </c>
      <c r="B273" s="6">
        <f>Table2[[#This Row],[Year_Birth]]</f>
        <v>1970</v>
      </c>
      <c r="C273" s="6" t="str">
        <f>Table2[[#This Row],[Education]]</f>
        <v>Graduation</v>
      </c>
      <c r="D273" s="6" t="str">
        <f>Table2[[#This Row],[Marital_Status]]</f>
        <v>Together</v>
      </c>
      <c r="E273" s="6">
        <f>Table2[[#This Row],[Income]]</f>
        <v>22070</v>
      </c>
      <c r="F273" s="6">
        <f>Table2[[#This Row],[Kidhome]]</f>
        <v>1</v>
      </c>
      <c r="G273" s="6">
        <f>Table2[[#This Row],[Teenhome]]</f>
        <v>0</v>
      </c>
      <c r="H273" s="9">
        <f>Table2[[#This Row],[Dt_Customer]]</f>
        <v>41551</v>
      </c>
      <c r="I273" s="6">
        <f>Table2[[#This Row],[Recency]]</f>
        <v>11</v>
      </c>
      <c r="J273" s="8">
        <f>IF(VALUE(YEAR(People!$H273))-People!$B273&gt;=90,44,VALUE(YEAR(People!$H273))-People!$B273)</f>
        <v>43</v>
      </c>
      <c r="K273" s="5" t="str">
        <f>IF(AND(People!$J273&gt;=16,People!$J273&lt;=25),"16-25",IF(AND(People!$J273&gt;=26,People!$J273&lt;=35),"26-35",IF(AND(People!$J273&gt;=36,People!$J273&lt;=45),"36-45",IF(AND(People!$J273&gt;=46,People!$J273&lt;=55),"46-55",IF(AND(People!$J273&gt;=56,People!$J273&lt;=65),"56-65",IF(AND(People!$J273&gt;=66,People!$J273&lt;=75),"66-75","ALL"))))))</f>
        <v>36-45</v>
      </c>
      <c r="L273" t="str">
        <f>Products!H273</f>
        <v>Single</v>
      </c>
      <c r="M273">
        <f>Table2[[#This Row],[Recency]]</f>
        <v>11</v>
      </c>
      <c r="N273">
        <f>Table2[[#This Row],[NumDealsPurchases]]</f>
        <v>2</v>
      </c>
      <c r="O273" s="12" t="str">
        <f>IF(Table2[[#This Row],[Kidhome]]=0,"No","Yes")</f>
        <v>Yes</v>
      </c>
      <c r="P273" s="12" t="str">
        <f>IF(Table2[[#This Row],[Teenhome]]=0,"No","Yes")</f>
        <v>No</v>
      </c>
    </row>
    <row r="274" spans="1:16" ht="16.5" x14ac:dyDescent="0.3">
      <c r="A274" s="5">
        <f>Table2[[#This Row],[ID]]</f>
        <v>2379</v>
      </c>
      <c r="B274" s="6">
        <f>Table2[[#This Row],[Year_Birth]]</f>
        <v>1953</v>
      </c>
      <c r="C274" s="6" t="str">
        <f>Table2[[#This Row],[Education]]</f>
        <v>Graduation</v>
      </c>
      <c r="D274" s="6" t="str">
        <f>Table2[[#This Row],[Marital_Status]]</f>
        <v>Single</v>
      </c>
      <c r="E274" s="6">
        <f>Table2[[#This Row],[Income]]</f>
        <v>69267</v>
      </c>
      <c r="F274" s="6">
        <f>Table2[[#This Row],[Kidhome]]</f>
        <v>0</v>
      </c>
      <c r="G274" s="6">
        <f>Table2[[#This Row],[Teenhome]]</f>
        <v>0</v>
      </c>
      <c r="H274" s="9">
        <f>Table2[[#This Row],[Dt_Customer]]</f>
        <v>41174</v>
      </c>
      <c r="I274" s="6">
        <f>Table2[[#This Row],[Recency]]</f>
        <v>31</v>
      </c>
      <c r="J274" s="8">
        <f>IF(VALUE(YEAR(People!$H274))-People!$B274&gt;=90,44,VALUE(YEAR(People!$H274))-People!$B274)</f>
        <v>59</v>
      </c>
      <c r="K274" s="5" t="str">
        <f>IF(AND(People!$J274&gt;=16,People!$J274&lt;=25),"16-25",IF(AND(People!$J274&gt;=26,People!$J274&lt;=35),"26-35",IF(AND(People!$J274&gt;=36,People!$J274&lt;=45),"36-45",IF(AND(People!$J274&gt;=46,People!$J274&lt;=55),"46-55",IF(AND(People!$J274&gt;=56,People!$J274&lt;=65),"56-65",IF(AND(People!$J274&gt;=66,People!$J274&lt;=75),"66-75","ALL"))))))</f>
        <v>56-65</v>
      </c>
      <c r="L274" t="str">
        <f>Products!H274</f>
        <v>Together</v>
      </c>
      <c r="M274">
        <f>Table2[[#This Row],[Recency]]</f>
        <v>31</v>
      </c>
      <c r="N274">
        <f>Table2[[#This Row],[NumDealsPurchases]]</f>
        <v>2</v>
      </c>
      <c r="O274" s="12" t="str">
        <f>IF(Table2[[#This Row],[Kidhome]]=0,"No","Yes")</f>
        <v>No</v>
      </c>
      <c r="P274" s="12" t="str">
        <f>IF(Table2[[#This Row],[Teenhome]]=0,"No","Yes")</f>
        <v>No</v>
      </c>
    </row>
    <row r="275" spans="1:16" ht="16.5" x14ac:dyDescent="0.3">
      <c r="A275" s="5">
        <f>Table2[[#This Row],[ID]]</f>
        <v>5726</v>
      </c>
      <c r="B275" s="6">
        <f>Table2[[#This Row],[Year_Birth]]</f>
        <v>1983</v>
      </c>
      <c r="C275" s="6" t="str">
        <f>Table2[[#This Row],[Education]]</f>
        <v>Master</v>
      </c>
      <c r="D275" s="6" t="str">
        <f>Table2[[#This Row],[Marital_Status]]</f>
        <v>Single</v>
      </c>
      <c r="E275" s="6">
        <f>Table2[[#This Row],[Income]]</f>
        <v>31788</v>
      </c>
      <c r="F275" s="6">
        <f>Table2[[#This Row],[Kidhome]]</f>
        <v>1</v>
      </c>
      <c r="G275" s="6">
        <f>Table2[[#This Row],[Teenhome]]</f>
        <v>0</v>
      </c>
      <c r="H275" s="9">
        <f>Table2[[#This Row],[Dt_Customer]]</f>
        <v>41718</v>
      </c>
      <c r="I275" s="6">
        <f>Table2[[#This Row],[Recency]]</f>
        <v>15</v>
      </c>
      <c r="J275" s="8">
        <f>IF(VALUE(YEAR(People!$H275))-People!$B275&gt;=90,44,VALUE(YEAR(People!$H275))-People!$B275)</f>
        <v>31</v>
      </c>
      <c r="K275" s="5" t="str">
        <f>IF(AND(People!$J275&gt;=16,People!$J275&lt;=25),"16-25",IF(AND(People!$J275&gt;=26,People!$J275&lt;=35),"26-35",IF(AND(People!$J275&gt;=36,People!$J275&lt;=45),"36-45",IF(AND(People!$J275&gt;=46,People!$J275&lt;=55),"46-55",IF(AND(People!$J275&gt;=56,People!$J275&lt;=65),"56-65",IF(AND(People!$J275&gt;=66,People!$J275&lt;=75),"66-75","ALL"))))))</f>
        <v>26-35</v>
      </c>
      <c r="L275" t="str">
        <f>Products!H275</f>
        <v>Married</v>
      </c>
      <c r="M275">
        <f>Table2[[#This Row],[Recency]]</f>
        <v>15</v>
      </c>
      <c r="N275">
        <f>Table2[[#This Row],[NumDealsPurchases]]</f>
        <v>3</v>
      </c>
      <c r="O275" s="12" t="str">
        <f>IF(Table2[[#This Row],[Kidhome]]=0,"No","Yes")</f>
        <v>Yes</v>
      </c>
      <c r="P275" s="12" t="str">
        <f>IF(Table2[[#This Row],[Teenhome]]=0,"No","Yes")</f>
        <v>No</v>
      </c>
    </row>
    <row r="276" spans="1:16" ht="16.5" x14ac:dyDescent="0.3">
      <c r="A276" s="5">
        <f>Table2[[#This Row],[ID]]</f>
        <v>3066</v>
      </c>
      <c r="B276" s="6">
        <f>Table2[[#This Row],[Year_Birth]]</f>
        <v>1975</v>
      </c>
      <c r="C276" s="6" t="str">
        <f>Table2[[#This Row],[Education]]</f>
        <v>PhD</v>
      </c>
      <c r="D276" s="6" t="str">
        <f>Table2[[#This Row],[Marital_Status]]</f>
        <v>Together</v>
      </c>
      <c r="E276" s="6">
        <f>Table2[[#This Row],[Income]]</f>
        <v>61905</v>
      </c>
      <c r="F276" s="6">
        <f>Table2[[#This Row],[Kidhome]]</f>
        <v>0</v>
      </c>
      <c r="G276" s="6">
        <f>Table2[[#This Row],[Teenhome]]</f>
        <v>1</v>
      </c>
      <c r="H276" s="9">
        <f>Table2[[#This Row],[Dt_Customer]]</f>
        <v>41674</v>
      </c>
      <c r="I276" s="6">
        <f>Table2[[#This Row],[Recency]]</f>
        <v>2</v>
      </c>
      <c r="J276" s="8">
        <f>IF(VALUE(YEAR(People!$H276))-People!$B276&gt;=90,44,VALUE(YEAR(People!$H276))-People!$B276)</f>
        <v>39</v>
      </c>
      <c r="K276" s="5" t="str">
        <f>IF(AND(People!$J276&gt;=16,People!$J276&lt;=25),"16-25",IF(AND(People!$J276&gt;=26,People!$J276&lt;=35),"26-35",IF(AND(People!$J276&gt;=36,People!$J276&lt;=45),"36-45",IF(AND(People!$J276&gt;=46,People!$J276&lt;=55),"46-55",IF(AND(People!$J276&gt;=56,People!$J276&lt;=65),"56-65",IF(AND(People!$J276&gt;=66,People!$J276&lt;=75),"66-75","ALL"))))))</f>
        <v>36-45</v>
      </c>
      <c r="L276" t="str">
        <f>Products!H276</f>
        <v>Divorced</v>
      </c>
      <c r="M276">
        <f>Table2[[#This Row],[Recency]]</f>
        <v>2</v>
      </c>
      <c r="N276">
        <f>Table2[[#This Row],[NumDealsPurchases]]</f>
        <v>2</v>
      </c>
      <c r="O276" s="12" t="str">
        <f>IF(Table2[[#This Row],[Kidhome]]=0,"No","Yes")</f>
        <v>No</v>
      </c>
      <c r="P276" s="12" t="str">
        <f>IF(Table2[[#This Row],[Teenhome]]=0,"No","Yes")</f>
        <v>Yes</v>
      </c>
    </row>
    <row r="277" spans="1:16" ht="16.5" x14ac:dyDescent="0.3">
      <c r="A277" s="5">
        <f>Table2[[#This Row],[ID]]</f>
        <v>6336</v>
      </c>
      <c r="B277" s="6">
        <f>Table2[[#This Row],[Year_Birth]]</f>
        <v>1960</v>
      </c>
      <c r="C277" s="6" t="str">
        <f>Table2[[#This Row],[Education]]</f>
        <v>Graduation</v>
      </c>
      <c r="D277" s="6" t="str">
        <f>Table2[[#This Row],[Marital_Status]]</f>
        <v>Married</v>
      </c>
      <c r="E277" s="6">
        <f>Table2[[#This Row],[Income]]</f>
        <v>29315</v>
      </c>
      <c r="F277" s="6">
        <f>Table2[[#This Row],[Kidhome]]</f>
        <v>1</v>
      </c>
      <c r="G277" s="6">
        <f>Table2[[#This Row],[Teenhome]]</f>
        <v>1</v>
      </c>
      <c r="H277" s="9">
        <f>Table2[[#This Row],[Dt_Customer]]</f>
        <v>41735</v>
      </c>
      <c r="I277" s="6">
        <f>Table2[[#This Row],[Recency]]</f>
        <v>55</v>
      </c>
      <c r="J277" s="8">
        <f>IF(VALUE(YEAR(People!$H277))-People!$B277&gt;=90,44,VALUE(YEAR(People!$H277))-People!$B277)</f>
        <v>54</v>
      </c>
      <c r="K277" s="5" t="str">
        <f>IF(AND(People!$J277&gt;=16,People!$J277&lt;=25),"16-25",IF(AND(People!$J277&gt;=26,People!$J277&lt;=35),"26-35",IF(AND(People!$J277&gt;=36,People!$J277&lt;=45),"36-45",IF(AND(People!$J277&gt;=46,People!$J277&lt;=55),"46-55",IF(AND(People!$J277&gt;=56,People!$J277&lt;=65),"56-65",IF(AND(People!$J277&gt;=66,People!$J277&lt;=75),"66-75","ALL"))))))</f>
        <v>46-55</v>
      </c>
      <c r="L277" t="str">
        <f>Products!H277</f>
        <v>Together</v>
      </c>
      <c r="M277">
        <f>Table2[[#This Row],[Recency]]</f>
        <v>55</v>
      </c>
      <c r="N277">
        <f>Table2[[#This Row],[NumDealsPurchases]]</f>
        <v>4</v>
      </c>
      <c r="O277" s="12" t="str">
        <f>IF(Table2[[#This Row],[Kidhome]]=0,"No","Yes")</f>
        <v>Yes</v>
      </c>
      <c r="P277" s="12" t="str">
        <f>IF(Table2[[#This Row],[Teenhome]]=0,"No","Yes")</f>
        <v>Yes</v>
      </c>
    </row>
    <row r="278" spans="1:16" ht="16.5" x14ac:dyDescent="0.3">
      <c r="A278" s="5">
        <f>Table2[[#This Row],[ID]]</f>
        <v>10967</v>
      </c>
      <c r="B278" s="6">
        <f>Table2[[#This Row],[Year_Birth]]</f>
        <v>1963</v>
      </c>
      <c r="C278" s="6" t="str">
        <f>Table2[[#This Row],[Education]]</f>
        <v>Graduation</v>
      </c>
      <c r="D278" s="6" t="str">
        <f>Table2[[#This Row],[Marital_Status]]</f>
        <v>Divorced</v>
      </c>
      <c r="E278" s="6">
        <f>Table2[[#This Row],[Income]]</f>
        <v>33378</v>
      </c>
      <c r="F278" s="6">
        <f>Table2[[#This Row],[Kidhome]]</f>
        <v>1</v>
      </c>
      <c r="G278" s="6">
        <f>Table2[[#This Row],[Teenhome]]</f>
        <v>1</v>
      </c>
      <c r="H278" s="9">
        <f>Table2[[#This Row],[Dt_Customer]]</f>
        <v>41311</v>
      </c>
      <c r="I278" s="6">
        <f>Table2[[#This Row],[Recency]]</f>
        <v>38</v>
      </c>
      <c r="J278" s="8">
        <f>IF(VALUE(YEAR(People!$H278))-People!$B278&gt;=90,44,VALUE(YEAR(People!$H278))-People!$B278)</f>
        <v>50</v>
      </c>
      <c r="K278" s="5" t="str">
        <f>IF(AND(People!$J278&gt;=16,People!$J278&lt;=25),"16-25",IF(AND(People!$J278&gt;=26,People!$J278&lt;=35),"26-35",IF(AND(People!$J278&gt;=36,People!$J278&lt;=45),"36-45",IF(AND(People!$J278&gt;=46,People!$J278&lt;=55),"46-55",IF(AND(People!$J278&gt;=56,People!$J278&lt;=65),"56-65",IF(AND(People!$J278&gt;=66,People!$J278&lt;=75),"66-75","ALL"))))))</f>
        <v>46-55</v>
      </c>
      <c r="L278" t="str">
        <f>Products!H278</f>
        <v>Single</v>
      </c>
      <c r="M278">
        <f>Table2[[#This Row],[Recency]]</f>
        <v>38</v>
      </c>
      <c r="N278">
        <f>Table2[[#This Row],[NumDealsPurchases]]</f>
        <v>3</v>
      </c>
      <c r="O278" s="12" t="str">
        <f>IF(Table2[[#This Row],[Kidhome]]=0,"No","Yes")</f>
        <v>Yes</v>
      </c>
      <c r="P278" s="12" t="str">
        <f>IF(Table2[[#This Row],[Teenhome]]=0,"No","Yes")</f>
        <v>Yes</v>
      </c>
    </row>
    <row r="279" spans="1:16" ht="16.5" x14ac:dyDescent="0.3">
      <c r="A279" s="5">
        <f>Table2[[#This Row],[ID]]</f>
        <v>2304</v>
      </c>
      <c r="B279" s="6">
        <f>Table2[[#This Row],[Year_Birth]]</f>
        <v>1963</v>
      </c>
      <c r="C279" s="6" t="str">
        <f>Table2[[#This Row],[Education]]</f>
        <v>PhD</v>
      </c>
      <c r="D279" s="6" t="str">
        <f>Table2[[#This Row],[Marital_Status]]</f>
        <v>Together</v>
      </c>
      <c r="E279" s="6">
        <f>Table2[[#This Row],[Income]]</f>
        <v>66313</v>
      </c>
      <c r="F279" s="6">
        <f>Table2[[#This Row],[Kidhome]]</f>
        <v>0</v>
      </c>
      <c r="G279" s="6">
        <f>Table2[[#This Row],[Teenhome]]</f>
        <v>1</v>
      </c>
      <c r="H279" s="9">
        <f>Table2[[#This Row],[Dt_Customer]]</f>
        <v>41533</v>
      </c>
      <c r="I279" s="6">
        <f>Table2[[#This Row],[Recency]]</f>
        <v>86</v>
      </c>
      <c r="J279" s="8">
        <f>IF(VALUE(YEAR(People!$H279))-People!$B279&gt;=90,44,VALUE(YEAR(People!$H279))-People!$B279)</f>
        <v>50</v>
      </c>
      <c r="K279" s="5" t="str">
        <f>IF(AND(People!$J279&gt;=16,People!$J279&lt;=25),"16-25",IF(AND(People!$J279&gt;=26,People!$J279&lt;=35),"26-35",IF(AND(People!$J279&gt;=36,People!$J279&lt;=45),"36-45",IF(AND(People!$J279&gt;=46,People!$J279&lt;=55),"46-55",IF(AND(People!$J279&gt;=56,People!$J279&lt;=65),"56-65",IF(AND(People!$J279&gt;=66,People!$J279&lt;=75),"66-75","ALL"))))))</f>
        <v>46-55</v>
      </c>
      <c r="L279" t="str">
        <f>Products!H279</f>
        <v>Together</v>
      </c>
      <c r="M279">
        <f>Table2[[#This Row],[Recency]]</f>
        <v>86</v>
      </c>
      <c r="N279">
        <f>Table2[[#This Row],[NumDealsPurchases]]</f>
        <v>2</v>
      </c>
      <c r="O279" s="12" t="str">
        <f>IF(Table2[[#This Row],[Kidhome]]=0,"No","Yes")</f>
        <v>No</v>
      </c>
      <c r="P279" s="12" t="str">
        <f>IF(Table2[[#This Row],[Teenhome]]=0,"No","Yes")</f>
        <v>Yes</v>
      </c>
    </row>
    <row r="280" spans="1:16" ht="16.5" x14ac:dyDescent="0.3">
      <c r="A280" s="5">
        <f>Table2[[#This Row],[ID]]</f>
        <v>3445</v>
      </c>
      <c r="B280" s="6">
        <f>Table2[[#This Row],[Year_Birth]]</f>
        <v>1956</v>
      </c>
      <c r="C280" s="6" t="str">
        <f>Table2[[#This Row],[Education]]</f>
        <v>Graduation</v>
      </c>
      <c r="D280" s="6" t="str">
        <f>Table2[[#This Row],[Marital_Status]]</f>
        <v>Single</v>
      </c>
      <c r="E280" s="6">
        <f>Table2[[#This Row],[Income]]</f>
        <v>60714</v>
      </c>
      <c r="F280" s="6">
        <f>Table2[[#This Row],[Kidhome]]</f>
        <v>0</v>
      </c>
      <c r="G280" s="6">
        <f>Table2[[#This Row],[Teenhome]]</f>
        <v>0</v>
      </c>
      <c r="H280" s="9">
        <f>Table2[[#This Row],[Dt_Customer]]</f>
        <v>41291</v>
      </c>
      <c r="I280" s="6">
        <f>Table2[[#This Row],[Recency]]</f>
        <v>56</v>
      </c>
      <c r="J280" s="8">
        <f>IF(VALUE(YEAR(People!$H280))-People!$B280&gt;=90,44,VALUE(YEAR(People!$H280))-People!$B280)</f>
        <v>57</v>
      </c>
      <c r="K280" s="5" t="str">
        <f>IF(AND(People!$J280&gt;=16,People!$J280&lt;=25),"16-25",IF(AND(People!$J280&gt;=26,People!$J280&lt;=35),"26-35",IF(AND(People!$J280&gt;=36,People!$J280&lt;=45),"36-45",IF(AND(People!$J280&gt;=46,People!$J280&lt;=55),"46-55",IF(AND(People!$J280&gt;=56,People!$J280&lt;=65),"56-65",IF(AND(People!$J280&gt;=66,People!$J280&lt;=75),"66-75","ALL"))))))</f>
        <v>56-65</v>
      </c>
      <c r="L280" t="str">
        <f>Products!H280</f>
        <v>Single</v>
      </c>
      <c r="M280">
        <f>Table2[[#This Row],[Recency]]</f>
        <v>56</v>
      </c>
      <c r="N280">
        <f>Table2[[#This Row],[NumDealsPurchases]]</f>
        <v>2</v>
      </c>
      <c r="O280" s="12" t="str">
        <f>IF(Table2[[#This Row],[Kidhome]]=0,"No","Yes")</f>
        <v>No</v>
      </c>
      <c r="P280" s="12" t="str">
        <f>IF(Table2[[#This Row],[Teenhome]]=0,"No","Yes")</f>
        <v>No</v>
      </c>
    </row>
    <row r="281" spans="1:16" ht="16.5" x14ac:dyDescent="0.3">
      <c r="A281" s="5">
        <f>Table2[[#This Row],[ID]]</f>
        <v>7828</v>
      </c>
      <c r="B281" s="6">
        <f>Table2[[#This Row],[Year_Birth]]</f>
        <v>1981</v>
      </c>
      <c r="C281" s="6" t="str">
        <f>Table2[[#This Row],[Education]]</f>
        <v>Master</v>
      </c>
      <c r="D281" s="6" t="str">
        <f>Table2[[#This Row],[Marital_Status]]</f>
        <v>Together</v>
      </c>
      <c r="E281" s="6">
        <f>Table2[[#This Row],[Income]]</f>
        <v>77882</v>
      </c>
      <c r="F281" s="6">
        <f>Table2[[#This Row],[Kidhome]]</f>
        <v>0</v>
      </c>
      <c r="G281" s="6">
        <f>Table2[[#This Row],[Teenhome]]</f>
        <v>0</v>
      </c>
      <c r="H281" s="9">
        <f>Table2[[#This Row],[Dt_Customer]]</f>
        <v>41759</v>
      </c>
      <c r="I281" s="6">
        <f>Table2[[#This Row],[Recency]]</f>
        <v>29</v>
      </c>
      <c r="J281" s="8">
        <f>IF(VALUE(YEAR(People!$H281))-People!$B281&gt;=90,44,VALUE(YEAR(People!$H281))-People!$B281)</f>
        <v>33</v>
      </c>
      <c r="K281" s="5" t="str">
        <f>IF(AND(People!$J281&gt;=16,People!$J281&lt;=25),"16-25",IF(AND(People!$J281&gt;=26,People!$J281&lt;=35),"26-35",IF(AND(People!$J281&gt;=36,People!$J281&lt;=45),"36-45",IF(AND(People!$J281&gt;=46,People!$J281&lt;=55),"46-55",IF(AND(People!$J281&gt;=56,People!$J281&lt;=65),"56-65",IF(AND(People!$J281&gt;=66,People!$J281&lt;=75),"66-75","ALL"))))))</f>
        <v>26-35</v>
      </c>
      <c r="L281" t="str">
        <f>Products!H281</f>
        <v>Divorced</v>
      </c>
      <c r="M281">
        <f>Table2[[#This Row],[Recency]]</f>
        <v>29</v>
      </c>
      <c r="N281">
        <f>Table2[[#This Row],[NumDealsPurchases]]</f>
        <v>1</v>
      </c>
      <c r="O281" s="12" t="str">
        <f>IF(Table2[[#This Row],[Kidhome]]=0,"No","Yes")</f>
        <v>No</v>
      </c>
      <c r="P281" s="12" t="str">
        <f>IF(Table2[[#This Row],[Teenhome]]=0,"No","Yes")</f>
        <v>No</v>
      </c>
    </row>
    <row r="282" spans="1:16" ht="16.5" x14ac:dyDescent="0.3">
      <c r="A282" s="5">
        <f>Table2[[#This Row],[ID]]</f>
        <v>3762</v>
      </c>
      <c r="B282" s="6">
        <f>Table2[[#This Row],[Year_Birth]]</f>
        <v>1986</v>
      </c>
      <c r="C282" s="6" t="str">
        <f>Table2[[#This Row],[Education]]</f>
        <v>PhD</v>
      </c>
      <c r="D282" s="6" t="str">
        <f>Table2[[#This Row],[Marital_Status]]</f>
        <v>Single</v>
      </c>
      <c r="E282" s="6">
        <f>Table2[[#This Row],[Income]]</f>
        <v>69867</v>
      </c>
      <c r="F282" s="6">
        <f>Table2[[#This Row],[Kidhome]]</f>
        <v>0</v>
      </c>
      <c r="G282" s="6">
        <f>Table2[[#This Row],[Teenhome]]</f>
        <v>0</v>
      </c>
      <c r="H282" s="9">
        <f>Table2[[#This Row],[Dt_Customer]]</f>
        <v>41366</v>
      </c>
      <c r="I282" s="6">
        <f>Table2[[#This Row],[Recency]]</f>
        <v>30</v>
      </c>
      <c r="J282" s="8">
        <f>IF(VALUE(YEAR(People!$H282))-People!$B282&gt;=90,44,VALUE(YEAR(People!$H282))-People!$B282)</f>
        <v>27</v>
      </c>
      <c r="K282" s="5" t="str">
        <f>IF(AND(People!$J282&gt;=16,People!$J282&lt;=25),"16-25",IF(AND(People!$J282&gt;=26,People!$J282&lt;=35),"26-35",IF(AND(People!$J282&gt;=36,People!$J282&lt;=45),"36-45",IF(AND(People!$J282&gt;=46,People!$J282&lt;=55),"46-55",IF(AND(People!$J282&gt;=56,People!$J282&lt;=65),"56-65",IF(AND(People!$J282&gt;=66,People!$J282&lt;=75),"66-75","ALL"))))))</f>
        <v>26-35</v>
      </c>
      <c r="L282" t="str">
        <f>Products!H282</f>
        <v>Married</v>
      </c>
      <c r="M282">
        <f>Table2[[#This Row],[Recency]]</f>
        <v>30</v>
      </c>
      <c r="N282">
        <f>Table2[[#This Row],[NumDealsPurchases]]</f>
        <v>1</v>
      </c>
      <c r="O282" s="12" t="str">
        <f>IF(Table2[[#This Row],[Kidhome]]=0,"No","Yes")</f>
        <v>No</v>
      </c>
      <c r="P282" s="12" t="str">
        <f>IF(Table2[[#This Row],[Teenhome]]=0,"No","Yes")</f>
        <v>No</v>
      </c>
    </row>
    <row r="283" spans="1:16" ht="16.5" x14ac:dyDescent="0.3">
      <c r="A283" s="5">
        <f>Table2[[#This Row],[ID]]</f>
        <v>4391</v>
      </c>
      <c r="B283" s="6">
        <f>Table2[[#This Row],[Year_Birth]]</f>
        <v>1968</v>
      </c>
      <c r="C283" s="6" t="str">
        <f>Table2[[#This Row],[Education]]</f>
        <v>Master</v>
      </c>
      <c r="D283" s="6" t="str">
        <f>Table2[[#This Row],[Marital_Status]]</f>
        <v>Divorced</v>
      </c>
      <c r="E283" s="6">
        <f>Table2[[#This Row],[Income]]</f>
        <v>63841</v>
      </c>
      <c r="F283" s="6">
        <f>Table2[[#This Row],[Kidhome]]</f>
        <v>0</v>
      </c>
      <c r="G283" s="6">
        <f>Table2[[#This Row],[Teenhome]]</f>
        <v>1</v>
      </c>
      <c r="H283" s="9">
        <f>Table2[[#This Row],[Dt_Customer]]</f>
        <v>41385</v>
      </c>
      <c r="I283" s="6">
        <f>Table2[[#This Row],[Recency]]</f>
        <v>64</v>
      </c>
      <c r="J283" s="8">
        <f>IF(VALUE(YEAR(People!$H283))-People!$B283&gt;=90,44,VALUE(YEAR(People!$H283))-People!$B283)</f>
        <v>45</v>
      </c>
      <c r="K283" s="5" t="str">
        <f>IF(AND(People!$J283&gt;=16,People!$J283&lt;=25),"16-25",IF(AND(People!$J283&gt;=26,People!$J283&lt;=35),"26-35",IF(AND(People!$J283&gt;=36,People!$J283&lt;=45),"36-45",IF(AND(People!$J283&gt;=46,People!$J283&lt;=55),"46-55",IF(AND(People!$J283&gt;=56,People!$J283&lt;=65),"56-65",IF(AND(People!$J283&gt;=66,People!$J283&lt;=75),"66-75","ALL"))))))</f>
        <v>36-45</v>
      </c>
      <c r="L283" t="str">
        <f>Products!H283</f>
        <v>Together</v>
      </c>
      <c r="M283">
        <f>Table2[[#This Row],[Recency]]</f>
        <v>64</v>
      </c>
      <c r="N283">
        <f>Table2[[#This Row],[NumDealsPurchases]]</f>
        <v>1</v>
      </c>
      <c r="O283" s="12" t="str">
        <f>IF(Table2[[#This Row],[Kidhome]]=0,"No","Yes")</f>
        <v>No</v>
      </c>
      <c r="P283" s="12" t="str">
        <f>IF(Table2[[#This Row],[Teenhome]]=0,"No","Yes")</f>
        <v>Yes</v>
      </c>
    </row>
    <row r="284" spans="1:16" ht="16.5" x14ac:dyDescent="0.3">
      <c r="A284" s="5">
        <f>Table2[[#This Row],[ID]]</f>
        <v>4669</v>
      </c>
      <c r="B284" s="6">
        <f>Table2[[#This Row],[Year_Birth]]</f>
        <v>1981</v>
      </c>
      <c r="C284" s="6" t="str">
        <f>Table2[[#This Row],[Education]]</f>
        <v>Basic</v>
      </c>
      <c r="D284" s="6" t="str">
        <f>Table2[[#This Row],[Marital_Status]]</f>
        <v>Married</v>
      </c>
      <c r="E284" s="6">
        <f>Table2[[#This Row],[Income]]</f>
        <v>24480</v>
      </c>
      <c r="F284" s="6">
        <f>Table2[[#This Row],[Kidhome]]</f>
        <v>1</v>
      </c>
      <c r="G284" s="6">
        <f>Table2[[#This Row],[Teenhome]]</f>
        <v>0</v>
      </c>
      <c r="H284" s="9">
        <f>Table2[[#This Row],[Dt_Customer]]</f>
        <v>41316</v>
      </c>
      <c r="I284" s="6">
        <f>Table2[[#This Row],[Recency]]</f>
        <v>46</v>
      </c>
      <c r="J284" s="8">
        <f>IF(VALUE(YEAR(People!$H284))-People!$B284&gt;=90,44,VALUE(YEAR(People!$H284))-People!$B284)</f>
        <v>32</v>
      </c>
      <c r="K284" s="5" t="str">
        <f>IF(AND(People!$J284&gt;=16,People!$J284&lt;=25),"16-25",IF(AND(People!$J284&gt;=26,People!$J284&lt;=35),"26-35",IF(AND(People!$J284&gt;=36,People!$J284&lt;=45),"36-45",IF(AND(People!$J284&gt;=46,People!$J284&lt;=55),"46-55",IF(AND(People!$J284&gt;=56,People!$J284&lt;=65),"56-65",IF(AND(People!$J284&gt;=66,People!$J284&lt;=75),"66-75","ALL"))))))</f>
        <v>26-35</v>
      </c>
      <c r="L284" t="str">
        <f>Products!H284</f>
        <v>Together</v>
      </c>
      <c r="M284">
        <f>Table2[[#This Row],[Recency]]</f>
        <v>46</v>
      </c>
      <c r="N284">
        <f>Table2[[#This Row],[NumDealsPurchases]]</f>
        <v>3</v>
      </c>
      <c r="O284" s="12" t="str">
        <f>IF(Table2[[#This Row],[Kidhome]]=0,"No","Yes")</f>
        <v>Yes</v>
      </c>
      <c r="P284" s="12" t="str">
        <f>IF(Table2[[#This Row],[Teenhome]]=0,"No","Yes")</f>
        <v>No</v>
      </c>
    </row>
    <row r="285" spans="1:16" ht="16.5" x14ac:dyDescent="0.3">
      <c r="A285" s="5">
        <f>Table2[[#This Row],[ID]]</f>
        <v>10144</v>
      </c>
      <c r="B285" s="6">
        <f>Table2[[#This Row],[Year_Birth]]</f>
        <v>1976</v>
      </c>
      <c r="C285" s="6" t="str">
        <f>Table2[[#This Row],[Education]]</f>
        <v>Graduation</v>
      </c>
      <c r="D285" s="6" t="str">
        <f>Table2[[#This Row],[Marital_Status]]</f>
        <v>Together</v>
      </c>
      <c r="E285" s="6">
        <f>Table2[[#This Row],[Income]]</f>
        <v>51369</v>
      </c>
      <c r="F285" s="6">
        <f>Table2[[#This Row],[Kidhome]]</f>
        <v>0</v>
      </c>
      <c r="G285" s="6">
        <f>Table2[[#This Row],[Teenhome]]</f>
        <v>1</v>
      </c>
      <c r="H285" s="9">
        <f>Table2[[#This Row],[Dt_Customer]]</f>
        <v>41207</v>
      </c>
      <c r="I285" s="6">
        <f>Table2[[#This Row],[Recency]]</f>
        <v>84</v>
      </c>
      <c r="J285" s="8">
        <f>IF(VALUE(YEAR(People!$H285))-People!$B285&gt;=90,44,VALUE(YEAR(People!$H285))-People!$B285)</f>
        <v>36</v>
      </c>
      <c r="K285" s="5" t="str">
        <f>IF(AND(People!$J285&gt;=16,People!$J285&lt;=25),"16-25",IF(AND(People!$J285&gt;=26,People!$J285&lt;=35),"26-35",IF(AND(People!$J285&gt;=36,People!$J285&lt;=45),"36-45",IF(AND(People!$J285&gt;=46,People!$J285&lt;=55),"46-55",IF(AND(People!$J285&gt;=56,People!$J285&lt;=65),"56-65",IF(AND(People!$J285&gt;=66,People!$J285&lt;=75),"66-75","ALL"))))))</f>
        <v>36-45</v>
      </c>
      <c r="L285" t="str">
        <f>Products!H285</f>
        <v>Together</v>
      </c>
      <c r="M285">
        <f>Table2[[#This Row],[Recency]]</f>
        <v>84</v>
      </c>
      <c r="N285">
        <f>Table2[[#This Row],[NumDealsPurchases]]</f>
        <v>2</v>
      </c>
      <c r="O285" s="12" t="str">
        <f>IF(Table2[[#This Row],[Kidhome]]=0,"No","Yes")</f>
        <v>No</v>
      </c>
      <c r="P285" s="12" t="str">
        <f>IF(Table2[[#This Row],[Teenhome]]=0,"No","Yes")</f>
        <v>Yes</v>
      </c>
    </row>
    <row r="286" spans="1:16" ht="16.5" x14ac:dyDescent="0.3">
      <c r="A286" s="5">
        <f>Table2[[#This Row],[ID]]</f>
        <v>8652</v>
      </c>
      <c r="B286" s="6">
        <f>Table2[[#This Row],[Year_Birth]]</f>
        <v>1946</v>
      </c>
      <c r="C286" s="6" t="str">
        <f>Table2[[#This Row],[Education]]</f>
        <v>Graduation</v>
      </c>
      <c r="D286" s="6" t="str">
        <f>Table2[[#This Row],[Marital_Status]]</f>
        <v>Together</v>
      </c>
      <c r="E286" s="6">
        <f>Table2[[#This Row],[Income]]</f>
        <v>37760</v>
      </c>
      <c r="F286" s="6">
        <f>Table2[[#This Row],[Kidhome]]</f>
        <v>0</v>
      </c>
      <c r="G286" s="6">
        <f>Table2[[#This Row],[Teenhome]]</f>
        <v>0</v>
      </c>
      <c r="H286" s="9">
        <f>Table2[[#This Row],[Dt_Customer]]</f>
        <v>41152</v>
      </c>
      <c r="I286" s="6">
        <f>Table2[[#This Row],[Recency]]</f>
        <v>20</v>
      </c>
      <c r="J286" s="8">
        <f>IF(VALUE(YEAR(People!$H286))-People!$B286&gt;=90,44,VALUE(YEAR(People!$H286))-People!$B286)</f>
        <v>66</v>
      </c>
      <c r="K286" s="5" t="str">
        <f>IF(AND(People!$J286&gt;=16,People!$J286&lt;=25),"16-25",IF(AND(People!$J286&gt;=26,People!$J286&lt;=35),"26-35",IF(AND(People!$J286&gt;=36,People!$J286&lt;=45),"36-45",IF(AND(People!$J286&gt;=46,People!$J286&lt;=55),"46-55",IF(AND(People!$J286&gt;=56,People!$J286&lt;=65),"56-65",IF(AND(People!$J286&gt;=66,People!$J286&lt;=75),"66-75","ALL"))))))</f>
        <v>66-75</v>
      </c>
      <c r="L286" t="str">
        <f>Products!H286</f>
        <v>Married</v>
      </c>
      <c r="M286">
        <f>Table2[[#This Row],[Recency]]</f>
        <v>20</v>
      </c>
      <c r="N286">
        <f>Table2[[#This Row],[NumDealsPurchases]]</f>
        <v>2</v>
      </c>
      <c r="O286" s="12" t="str">
        <f>IF(Table2[[#This Row],[Kidhome]]=0,"No","Yes")</f>
        <v>No</v>
      </c>
      <c r="P286" s="12" t="str">
        <f>IF(Table2[[#This Row],[Teenhome]]=0,"No","Yes")</f>
        <v>No</v>
      </c>
    </row>
    <row r="287" spans="1:16" ht="16.5" x14ac:dyDescent="0.3">
      <c r="A287" s="5">
        <f>Table2[[#This Row],[ID]]</f>
        <v>1672</v>
      </c>
      <c r="B287" s="6">
        <f>Table2[[#This Row],[Year_Birth]]</f>
        <v>1974</v>
      </c>
      <c r="C287" s="6" t="str">
        <f>Table2[[#This Row],[Education]]</f>
        <v>PhD</v>
      </c>
      <c r="D287" s="6" t="str">
        <f>Table2[[#This Row],[Marital_Status]]</f>
        <v>Together</v>
      </c>
      <c r="E287" s="6">
        <f>Table2[[#This Row],[Income]]</f>
        <v>65640</v>
      </c>
      <c r="F287" s="6">
        <f>Table2[[#This Row],[Kidhome]]</f>
        <v>0</v>
      </c>
      <c r="G287" s="6">
        <f>Table2[[#This Row],[Teenhome]]</f>
        <v>1</v>
      </c>
      <c r="H287" s="9">
        <f>Table2[[#This Row],[Dt_Customer]]</f>
        <v>41699</v>
      </c>
      <c r="I287" s="6">
        <f>Table2[[#This Row],[Recency]]</f>
        <v>74</v>
      </c>
      <c r="J287" s="8">
        <f>IF(VALUE(YEAR(People!$H287))-People!$B287&gt;=90,44,VALUE(YEAR(People!$H287))-People!$B287)</f>
        <v>40</v>
      </c>
      <c r="K287" s="5" t="str">
        <f>IF(AND(People!$J287&gt;=16,People!$J287&lt;=25),"16-25",IF(AND(People!$J287&gt;=26,People!$J287&lt;=35),"26-35",IF(AND(People!$J287&gt;=36,People!$J287&lt;=45),"36-45",IF(AND(People!$J287&gt;=46,People!$J287&lt;=55),"46-55",IF(AND(People!$J287&gt;=56,People!$J287&lt;=65),"56-65",IF(AND(People!$J287&gt;=66,People!$J287&lt;=75),"66-75","ALL"))))))</f>
        <v>36-45</v>
      </c>
      <c r="L287" t="str">
        <f>Products!H287</f>
        <v>Married</v>
      </c>
      <c r="M287">
        <f>Table2[[#This Row],[Recency]]</f>
        <v>74</v>
      </c>
      <c r="N287">
        <f>Table2[[#This Row],[NumDealsPurchases]]</f>
        <v>1</v>
      </c>
      <c r="O287" s="12" t="str">
        <f>IF(Table2[[#This Row],[Kidhome]]=0,"No","Yes")</f>
        <v>No</v>
      </c>
      <c r="P287" s="12" t="str">
        <f>IF(Table2[[#This Row],[Teenhome]]=0,"No","Yes")</f>
        <v>Yes</v>
      </c>
    </row>
    <row r="288" spans="1:16" ht="16.5" x14ac:dyDescent="0.3">
      <c r="A288" s="5">
        <f>Table2[[#This Row],[ID]]</f>
        <v>8962</v>
      </c>
      <c r="B288" s="6">
        <f>Table2[[#This Row],[Year_Birth]]</f>
        <v>1975</v>
      </c>
      <c r="C288" s="6" t="str">
        <f>Table2[[#This Row],[Education]]</f>
        <v>Master</v>
      </c>
      <c r="D288" s="6" t="str">
        <f>Table2[[#This Row],[Marital_Status]]</f>
        <v>Married</v>
      </c>
      <c r="E288" s="6">
        <f>Table2[[#This Row],[Income]]</f>
        <v>44319</v>
      </c>
      <c r="F288" s="6">
        <f>Table2[[#This Row],[Kidhome]]</f>
        <v>1</v>
      </c>
      <c r="G288" s="6">
        <f>Table2[[#This Row],[Teenhome]]</f>
        <v>1</v>
      </c>
      <c r="H288" s="9">
        <f>Table2[[#This Row],[Dt_Customer]]</f>
        <v>41746</v>
      </c>
      <c r="I288" s="6">
        <f>Table2[[#This Row],[Recency]]</f>
        <v>18</v>
      </c>
      <c r="J288" s="8">
        <f>IF(VALUE(YEAR(People!$H288))-People!$B288&gt;=90,44,VALUE(YEAR(People!$H288))-People!$B288)</f>
        <v>39</v>
      </c>
      <c r="K288" s="5" t="str">
        <f>IF(AND(People!$J288&gt;=16,People!$J288&lt;=25),"16-25",IF(AND(People!$J288&gt;=26,People!$J288&lt;=35),"26-35",IF(AND(People!$J288&gt;=36,People!$J288&lt;=45),"36-45",IF(AND(People!$J288&gt;=46,People!$J288&lt;=55),"46-55",IF(AND(People!$J288&gt;=56,People!$J288&lt;=65),"56-65",IF(AND(People!$J288&gt;=66,People!$J288&lt;=75),"66-75","ALL"))))))</f>
        <v>36-45</v>
      </c>
      <c r="L288" t="str">
        <f>Products!H288</f>
        <v>Together</v>
      </c>
      <c r="M288">
        <f>Table2[[#This Row],[Recency]]</f>
        <v>18</v>
      </c>
      <c r="N288">
        <f>Table2[[#This Row],[NumDealsPurchases]]</f>
        <v>2</v>
      </c>
      <c r="O288" s="12" t="str">
        <f>IF(Table2[[#This Row],[Kidhome]]=0,"No","Yes")</f>
        <v>Yes</v>
      </c>
      <c r="P288" s="12" t="str">
        <f>IF(Table2[[#This Row],[Teenhome]]=0,"No","Yes")</f>
        <v>Yes</v>
      </c>
    </row>
    <row r="289" spans="1:16" ht="16.5" x14ac:dyDescent="0.3">
      <c r="A289" s="5">
        <f>Table2[[#This Row],[ID]]</f>
        <v>9974</v>
      </c>
      <c r="B289" s="6">
        <f>Table2[[#This Row],[Year_Birth]]</f>
        <v>1974</v>
      </c>
      <c r="C289" s="6" t="str">
        <f>Table2[[#This Row],[Education]]</f>
        <v>Graduation</v>
      </c>
      <c r="D289" s="6" t="str">
        <f>Table2[[#This Row],[Marital_Status]]</f>
        <v>Married</v>
      </c>
      <c r="E289" s="6">
        <f>Table2[[#This Row],[Income]]</f>
        <v>30631</v>
      </c>
      <c r="F289" s="6">
        <f>Table2[[#This Row],[Kidhome]]</f>
        <v>1</v>
      </c>
      <c r="G289" s="6">
        <f>Table2[[#This Row],[Teenhome]]</f>
        <v>0</v>
      </c>
      <c r="H289" s="9">
        <f>Table2[[#This Row],[Dt_Customer]]</f>
        <v>41467</v>
      </c>
      <c r="I289" s="6">
        <f>Table2[[#This Row],[Recency]]</f>
        <v>75</v>
      </c>
      <c r="J289" s="8">
        <f>IF(VALUE(YEAR(People!$H289))-People!$B289&gt;=90,44,VALUE(YEAR(People!$H289))-People!$B289)</f>
        <v>39</v>
      </c>
      <c r="K289" s="5" t="str">
        <f>IF(AND(People!$J289&gt;=16,People!$J289&lt;=25),"16-25",IF(AND(People!$J289&gt;=26,People!$J289&lt;=35),"26-35",IF(AND(People!$J289&gt;=36,People!$J289&lt;=45),"36-45",IF(AND(People!$J289&gt;=46,People!$J289&lt;=55),"46-55",IF(AND(People!$J289&gt;=56,People!$J289&lt;=65),"56-65",IF(AND(People!$J289&gt;=66,People!$J289&lt;=75),"66-75","ALL"))))))</f>
        <v>36-45</v>
      </c>
      <c r="L289" t="str">
        <f>Products!H289</f>
        <v>Together</v>
      </c>
      <c r="M289">
        <f>Table2[[#This Row],[Recency]]</f>
        <v>75</v>
      </c>
      <c r="N289">
        <f>Table2[[#This Row],[NumDealsPurchases]]</f>
        <v>1</v>
      </c>
      <c r="O289" s="12" t="str">
        <f>IF(Table2[[#This Row],[Kidhome]]=0,"No","Yes")</f>
        <v>Yes</v>
      </c>
      <c r="P289" s="12" t="str">
        <f>IF(Table2[[#This Row],[Teenhome]]=0,"No","Yes")</f>
        <v>No</v>
      </c>
    </row>
    <row r="290" spans="1:16" ht="16.5" x14ac:dyDescent="0.3">
      <c r="A290" s="5">
        <f>Table2[[#This Row],[ID]]</f>
        <v>10983</v>
      </c>
      <c r="B290" s="6">
        <f>Table2[[#This Row],[Year_Birth]]</f>
        <v>1952</v>
      </c>
      <c r="C290" s="6" t="str">
        <f>Table2[[#This Row],[Education]]</f>
        <v>Graduation</v>
      </c>
      <c r="D290" s="6" t="str">
        <f>Table2[[#This Row],[Marital_Status]]</f>
        <v>Together</v>
      </c>
      <c r="E290" s="6">
        <f>Table2[[#This Row],[Income]]</f>
        <v>75278</v>
      </c>
      <c r="F290" s="6">
        <f>Table2[[#This Row],[Kidhome]]</f>
        <v>0</v>
      </c>
      <c r="G290" s="6">
        <f>Table2[[#This Row],[Teenhome]]</f>
        <v>0</v>
      </c>
      <c r="H290" s="9">
        <f>Table2[[#This Row],[Dt_Customer]]</f>
        <v>41303</v>
      </c>
      <c r="I290" s="6">
        <f>Table2[[#This Row],[Recency]]</f>
        <v>17</v>
      </c>
      <c r="J290" s="8">
        <f>IF(VALUE(YEAR(People!$H290))-People!$B290&gt;=90,44,VALUE(YEAR(People!$H290))-People!$B290)</f>
        <v>61</v>
      </c>
      <c r="K290" s="5" t="str">
        <f>IF(AND(People!$J290&gt;=16,People!$J290&lt;=25),"16-25",IF(AND(People!$J290&gt;=26,People!$J290&lt;=35),"26-35",IF(AND(People!$J290&gt;=36,People!$J290&lt;=45),"36-45",IF(AND(People!$J290&gt;=46,People!$J290&lt;=55),"46-55",IF(AND(People!$J290&gt;=56,People!$J290&lt;=65),"56-65",IF(AND(People!$J290&gt;=66,People!$J290&lt;=75),"66-75","ALL"))))))</f>
        <v>56-65</v>
      </c>
      <c r="L290" t="str">
        <f>Products!H290</f>
        <v>Widow</v>
      </c>
      <c r="M290">
        <f>Table2[[#This Row],[Recency]]</f>
        <v>17</v>
      </c>
      <c r="N290">
        <f>Table2[[#This Row],[NumDealsPurchases]]</f>
        <v>1</v>
      </c>
      <c r="O290" s="12" t="str">
        <f>IF(Table2[[#This Row],[Kidhome]]=0,"No","Yes")</f>
        <v>No</v>
      </c>
      <c r="P290" s="12" t="str">
        <f>IF(Table2[[#This Row],[Teenhome]]=0,"No","Yes")</f>
        <v>No</v>
      </c>
    </row>
    <row r="291" spans="1:16" ht="16.5" x14ac:dyDescent="0.3">
      <c r="A291" s="5">
        <f>Table2[[#This Row],[ID]]</f>
        <v>8148</v>
      </c>
      <c r="B291" s="6">
        <f>Table2[[#This Row],[Year_Birth]]</f>
        <v>1956</v>
      </c>
      <c r="C291" s="6" t="str">
        <f>Table2[[#This Row],[Education]]</f>
        <v>Master</v>
      </c>
      <c r="D291" s="6" t="str">
        <f>Table2[[#This Row],[Marital_Status]]</f>
        <v>Together</v>
      </c>
      <c r="E291" s="6">
        <f>Table2[[#This Row],[Income]]</f>
        <v>50898</v>
      </c>
      <c r="F291" s="6">
        <f>Table2[[#This Row],[Kidhome]]</f>
        <v>1</v>
      </c>
      <c r="G291" s="6">
        <f>Table2[[#This Row],[Teenhome]]</f>
        <v>1</v>
      </c>
      <c r="H291" s="9">
        <f>Table2[[#This Row],[Dt_Customer]]</f>
        <v>41282</v>
      </c>
      <c r="I291" s="6">
        <f>Table2[[#This Row],[Recency]]</f>
        <v>88</v>
      </c>
      <c r="J291" s="8">
        <f>IF(VALUE(YEAR(People!$H291))-People!$B291&gt;=90,44,VALUE(YEAR(People!$H291))-People!$B291)</f>
        <v>57</v>
      </c>
      <c r="K291" s="5" t="str">
        <f>IF(AND(People!$J291&gt;=16,People!$J291&lt;=25),"16-25",IF(AND(People!$J291&gt;=26,People!$J291&lt;=35),"26-35",IF(AND(People!$J291&gt;=36,People!$J291&lt;=45),"36-45",IF(AND(People!$J291&gt;=46,People!$J291&lt;=55),"46-55",IF(AND(People!$J291&gt;=56,People!$J291&lt;=65),"56-65",IF(AND(People!$J291&gt;=66,People!$J291&lt;=75),"66-75","ALL"))))))</f>
        <v>56-65</v>
      </c>
      <c r="L291" t="str">
        <f>Products!H291</f>
        <v>Divorced</v>
      </c>
      <c r="M291">
        <f>Table2[[#This Row],[Recency]]</f>
        <v>88</v>
      </c>
      <c r="N291">
        <f>Table2[[#This Row],[NumDealsPurchases]]</f>
        <v>13</v>
      </c>
      <c r="O291" s="12" t="str">
        <f>IF(Table2[[#This Row],[Kidhome]]=0,"No","Yes")</f>
        <v>Yes</v>
      </c>
      <c r="P291" s="12" t="str">
        <f>IF(Table2[[#This Row],[Teenhome]]=0,"No","Yes")</f>
        <v>Yes</v>
      </c>
    </row>
    <row r="292" spans="1:16" ht="16.5" x14ac:dyDescent="0.3">
      <c r="A292" s="5">
        <f>Table2[[#This Row],[ID]]</f>
        <v>10102</v>
      </c>
      <c r="B292" s="6">
        <f>Table2[[#This Row],[Year_Birth]]</f>
        <v>1966</v>
      </c>
      <c r="C292" s="6" t="str">
        <f>Table2[[#This Row],[Education]]</f>
        <v>Graduation</v>
      </c>
      <c r="D292" s="6" t="str">
        <f>Table2[[#This Row],[Marital_Status]]</f>
        <v>Widow</v>
      </c>
      <c r="E292" s="6">
        <f>Table2[[#This Row],[Income]]</f>
        <v>79946</v>
      </c>
      <c r="F292" s="6">
        <f>Table2[[#This Row],[Kidhome]]</f>
        <v>0</v>
      </c>
      <c r="G292" s="6">
        <f>Table2[[#This Row],[Teenhome]]</f>
        <v>0</v>
      </c>
      <c r="H292" s="9">
        <f>Table2[[#This Row],[Dt_Customer]]</f>
        <v>41771</v>
      </c>
      <c r="I292" s="6">
        <f>Table2[[#This Row],[Recency]]</f>
        <v>19</v>
      </c>
      <c r="J292" s="8">
        <f>IF(VALUE(YEAR(People!$H292))-People!$B292&gt;=90,44,VALUE(YEAR(People!$H292))-People!$B292)</f>
        <v>48</v>
      </c>
      <c r="K292" s="5" t="str">
        <f>IF(AND(People!$J292&gt;=16,People!$J292&lt;=25),"16-25",IF(AND(People!$J292&gt;=26,People!$J292&lt;=35),"26-35",IF(AND(People!$J292&gt;=36,People!$J292&lt;=45),"36-45",IF(AND(People!$J292&gt;=46,People!$J292&lt;=55),"46-55",IF(AND(People!$J292&gt;=56,People!$J292&lt;=65),"56-65",IF(AND(People!$J292&gt;=66,People!$J292&lt;=75),"66-75","ALL"))))))</f>
        <v>46-55</v>
      </c>
      <c r="L292" t="str">
        <f>Products!H292</f>
        <v>Together</v>
      </c>
      <c r="M292">
        <f>Table2[[#This Row],[Recency]]</f>
        <v>19</v>
      </c>
      <c r="N292">
        <f>Table2[[#This Row],[NumDealsPurchases]]</f>
        <v>1</v>
      </c>
      <c r="O292" s="12" t="str">
        <f>IF(Table2[[#This Row],[Kidhome]]=0,"No","Yes")</f>
        <v>No</v>
      </c>
      <c r="P292" s="12" t="str">
        <f>IF(Table2[[#This Row],[Teenhome]]=0,"No","Yes")</f>
        <v>No</v>
      </c>
    </row>
    <row r="293" spans="1:16" ht="16.5" x14ac:dyDescent="0.3">
      <c r="A293" s="5">
        <f>Table2[[#This Row],[ID]]</f>
        <v>4697</v>
      </c>
      <c r="B293" s="6">
        <f>Table2[[#This Row],[Year_Birth]]</f>
        <v>1949</v>
      </c>
      <c r="C293" s="6" t="str">
        <f>Table2[[#This Row],[Education]]</f>
        <v>Master</v>
      </c>
      <c r="D293" s="6" t="str">
        <f>Table2[[#This Row],[Marital_Status]]</f>
        <v>Divorced</v>
      </c>
      <c r="E293" s="6">
        <f>Table2[[#This Row],[Income]]</f>
        <v>35416</v>
      </c>
      <c r="F293" s="6">
        <f>Table2[[#This Row],[Kidhome]]</f>
        <v>0</v>
      </c>
      <c r="G293" s="6">
        <f>Table2[[#This Row],[Teenhome]]</f>
        <v>0</v>
      </c>
      <c r="H293" s="9">
        <f>Table2[[#This Row],[Dt_Customer]]</f>
        <v>41438</v>
      </c>
      <c r="I293" s="6">
        <f>Table2[[#This Row],[Recency]]</f>
        <v>62</v>
      </c>
      <c r="J293" s="8">
        <f>IF(VALUE(YEAR(People!$H293))-People!$B293&gt;=90,44,VALUE(YEAR(People!$H293))-People!$B293)</f>
        <v>64</v>
      </c>
      <c r="K293" s="5" t="str">
        <f>IF(AND(People!$J293&gt;=16,People!$J293&lt;=25),"16-25",IF(AND(People!$J293&gt;=26,People!$J293&lt;=35),"26-35",IF(AND(People!$J293&gt;=36,People!$J293&lt;=45),"36-45",IF(AND(People!$J293&gt;=46,People!$J293&lt;=55),"46-55",IF(AND(People!$J293&gt;=56,People!$J293&lt;=65),"56-65",IF(AND(People!$J293&gt;=66,People!$J293&lt;=75),"66-75","ALL"))))))</f>
        <v>56-65</v>
      </c>
      <c r="L293" t="str">
        <f>Products!H293</f>
        <v>Together</v>
      </c>
      <c r="M293">
        <f>Table2[[#This Row],[Recency]]</f>
        <v>62</v>
      </c>
      <c r="N293">
        <f>Table2[[#This Row],[NumDealsPurchases]]</f>
        <v>3</v>
      </c>
      <c r="O293" s="12" t="str">
        <f>IF(Table2[[#This Row],[Kidhome]]=0,"No","Yes")</f>
        <v>No</v>
      </c>
      <c r="P293" s="12" t="str">
        <f>IF(Table2[[#This Row],[Teenhome]]=0,"No","Yes")</f>
        <v>No</v>
      </c>
    </row>
    <row r="294" spans="1:16" ht="16.5" x14ac:dyDescent="0.3">
      <c r="A294" s="5">
        <f>Table2[[#This Row],[ID]]</f>
        <v>9262</v>
      </c>
      <c r="B294" s="6">
        <f>Table2[[#This Row],[Year_Birth]]</f>
        <v>1984</v>
      </c>
      <c r="C294" s="6" t="str">
        <f>Table2[[#This Row],[Education]]</f>
        <v>2n Cycle</v>
      </c>
      <c r="D294" s="6" t="str">
        <f>Table2[[#This Row],[Marital_Status]]</f>
        <v>Together</v>
      </c>
      <c r="E294" s="6">
        <f>Table2[[#This Row],[Income]]</f>
        <v>32414</v>
      </c>
      <c r="F294" s="6">
        <f>Table2[[#This Row],[Kidhome]]</f>
        <v>0</v>
      </c>
      <c r="G294" s="6">
        <f>Table2[[#This Row],[Teenhome]]</f>
        <v>0</v>
      </c>
      <c r="H294" s="9">
        <f>Table2[[#This Row],[Dt_Customer]]</f>
        <v>41459</v>
      </c>
      <c r="I294" s="6">
        <f>Table2[[#This Row],[Recency]]</f>
        <v>11</v>
      </c>
      <c r="J294" s="8">
        <f>IF(VALUE(YEAR(People!$H294))-People!$B294&gt;=90,44,VALUE(YEAR(People!$H294))-People!$B294)</f>
        <v>29</v>
      </c>
      <c r="K294" s="5" t="str">
        <f>IF(AND(People!$J294&gt;=16,People!$J294&lt;=25),"16-25",IF(AND(People!$J294&gt;=26,People!$J294&lt;=35),"26-35",IF(AND(People!$J294&gt;=36,People!$J294&lt;=45),"36-45",IF(AND(People!$J294&gt;=46,People!$J294&lt;=55),"46-55",IF(AND(People!$J294&gt;=56,People!$J294&lt;=65),"56-65",IF(AND(People!$J294&gt;=66,People!$J294&lt;=75),"66-75","ALL"))))))</f>
        <v>26-35</v>
      </c>
      <c r="L294" t="str">
        <f>Products!H294</f>
        <v>Married</v>
      </c>
      <c r="M294">
        <f>Table2[[#This Row],[Recency]]</f>
        <v>11</v>
      </c>
      <c r="N294">
        <f>Table2[[#This Row],[NumDealsPurchases]]</f>
        <v>1</v>
      </c>
      <c r="O294" s="12" t="str">
        <f>IF(Table2[[#This Row],[Kidhome]]=0,"No","Yes")</f>
        <v>No</v>
      </c>
      <c r="P294" s="12" t="str">
        <f>IF(Table2[[#This Row],[Teenhome]]=0,"No","Yes")</f>
        <v>No</v>
      </c>
    </row>
    <row r="295" spans="1:16" ht="16.5" x14ac:dyDescent="0.3">
      <c r="A295" s="5">
        <f>Table2[[#This Row],[ID]]</f>
        <v>7254</v>
      </c>
      <c r="B295" s="6">
        <f>Table2[[#This Row],[Year_Birth]]</f>
        <v>1969</v>
      </c>
      <c r="C295" s="6" t="str">
        <f>Table2[[#This Row],[Education]]</f>
        <v>Graduation</v>
      </c>
      <c r="D295" s="6" t="str">
        <f>Table2[[#This Row],[Marital_Status]]</f>
        <v>Together</v>
      </c>
      <c r="E295" s="6">
        <f>Table2[[#This Row],[Income]]</f>
        <v>38361</v>
      </c>
      <c r="F295" s="6">
        <f>Table2[[#This Row],[Kidhome]]</f>
        <v>1</v>
      </c>
      <c r="G295" s="6">
        <f>Table2[[#This Row],[Teenhome]]</f>
        <v>0</v>
      </c>
      <c r="H295" s="9">
        <f>Table2[[#This Row],[Dt_Customer]]</f>
        <v>41635</v>
      </c>
      <c r="I295" s="6">
        <f>Table2[[#This Row],[Recency]]</f>
        <v>74</v>
      </c>
      <c r="J295" s="8">
        <f>IF(VALUE(YEAR(People!$H295))-People!$B295&gt;=90,44,VALUE(YEAR(People!$H295))-People!$B295)</f>
        <v>44</v>
      </c>
      <c r="K295" s="5" t="str">
        <f>IF(AND(People!$J295&gt;=16,People!$J295&lt;=25),"16-25",IF(AND(People!$J295&gt;=26,People!$J295&lt;=35),"26-35",IF(AND(People!$J295&gt;=36,People!$J295&lt;=45),"36-45",IF(AND(People!$J295&gt;=46,People!$J295&lt;=55),"46-55",IF(AND(People!$J295&gt;=56,People!$J295&lt;=65),"56-65",IF(AND(People!$J295&gt;=66,People!$J295&lt;=75),"66-75","ALL"))))))</f>
        <v>36-45</v>
      </c>
      <c r="L295" t="str">
        <f>Products!H295</f>
        <v>Together</v>
      </c>
      <c r="M295">
        <f>Table2[[#This Row],[Recency]]</f>
        <v>74</v>
      </c>
      <c r="N295">
        <f>Table2[[#This Row],[NumDealsPurchases]]</f>
        <v>3</v>
      </c>
      <c r="O295" s="12" t="str">
        <f>IF(Table2[[#This Row],[Kidhome]]=0,"No","Yes")</f>
        <v>Yes</v>
      </c>
      <c r="P295" s="12" t="str">
        <f>IF(Table2[[#This Row],[Teenhome]]=0,"No","Yes")</f>
        <v>No</v>
      </c>
    </row>
    <row r="296" spans="1:16" ht="16.5" x14ac:dyDescent="0.3">
      <c r="A296" s="5">
        <f>Table2[[#This Row],[ID]]</f>
        <v>4543</v>
      </c>
      <c r="B296" s="6">
        <f>Table2[[#This Row],[Year_Birth]]</f>
        <v>1980</v>
      </c>
      <c r="C296" s="6" t="str">
        <f>Table2[[#This Row],[Education]]</f>
        <v>Graduation</v>
      </c>
      <c r="D296" s="6" t="str">
        <f>Table2[[#This Row],[Marital_Status]]</f>
        <v>Married</v>
      </c>
      <c r="E296" s="6">
        <f>Table2[[#This Row],[Income]]</f>
        <v>82497</v>
      </c>
      <c r="F296" s="6">
        <f>Table2[[#This Row],[Kidhome]]</f>
        <v>0</v>
      </c>
      <c r="G296" s="6">
        <f>Table2[[#This Row],[Teenhome]]</f>
        <v>0</v>
      </c>
      <c r="H296" s="9">
        <f>Table2[[#This Row],[Dt_Customer]]</f>
        <v>41213</v>
      </c>
      <c r="I296" s="6">
        <f>Table2[[#This Row],[Recency]]</f>
        <v>32</v>
      </c>
      <c r="J296" s="8">
        <f>IF(VALUE(YEAR(People!$H296))-People!$B296&gt;=90,44,VALUE(YEAR(People!$H296))-People!$B296)</f>
        <v>32</v>
      </c>
      <c r="K296" s="5" t="str">
        <f>IF(AND(People!$J296&gt;=16,People!$J296&lt;=25),"16-25",IF(AND(People!$J296&gt;=26,People!$J296&lt;=35),"26-35",IF(AND(People!$J296&gt;=36,People!$J296&lt;=45),"36-45",IF(AND(People!$J296&gt;=46,People!$J296&lt;=55),"46-55",IF(AND(People!$J296&gt;=56,People!$J296&lt;=65),"56-65",IF(AND(People!$J296&gt;=66,People!$J296&lt;=75),"66-75","ALL"))))))</f>
        <v>26-35</v>
      </c>
      <c r="L296" t="str">
        <f>Products!H296</f>
        <v>Together</v>
      </c>
      <c r="M296">
        <f>Table2[[#This Row],[Recency]]</f>
        <v>32</v>
      </c>
      <c r="N296">
        <f>Table2[[#This Row],[NumDealsPurchases]]</f>
        <v>1</v>
      </c>
      <c r="O296" s="12" t="str">
        <f>IF(Table2[[#This Row],[Kidhome]]=0,"No","Yes")</f>
        <v>No</v>
      </c>
      <c r="P296" s="12" t="str">
        <f>IF(Table2[[#This Row],[Teenhome]]=0,"No","Yes")</f>
        <v>No</v>
      </c>
    </row>
    <row r="297" spans="1:16" ht="16.5" x14ac:dyDescent="0.3">
      <c r="A297" s="5">
        <f>Table2[[#This Row],[ID]]</f>
        <v>4927</v>
      </c>
      <c r="B297" s="6">
        <f>Table2[[#This Row],[Year_Birth]]</f>
        <v>1971</v>
      </c>
      <c r="C297" s="6" t="str">
        <f>Table2[[#This Row],[Education]]</f>
        <v>Graduation</v>
      </c>
      <c r="D297" s="6" t="str">
        <f>Table2[[#This Row],[Marital_Status]]</f>
        <v>Together</v>
      </c>
      <c r="E297" s="6">
        <f>Table2[[#This Row],[Income]]</f>
        <v>16626</v>
      </c>
      <c r="F297" s="6">
        <f>Table2[[#This Row],[Kidhome]]</f>
        <v>2</v>
      </c>
      <c r="G297" s="6">
        <f>Table2[[#This Row],[Teenhome]]</f>
        <v>0</v>
      </c>
      <c r="H297" s="9">
        <f>Table2[[#This Row],[Dt_Customer]]</f>
        <v>41654</v>
      </c>
      <c r="I297" s="6">
        <f>Table2[[#This Row],[Recency]]</f>
        <v>76</v>
      </c>
      <c r="J297" s="8">
        <f>IF(VALUE(YEAR(People!$H297))-People!$B297&gt;=90,44,VALUE(YEAR(People!$H297))-People!$B297)</f>
        <v>43</v>
      </c>
      <c r="K297" s="5" t="str">
        <f>IF(AND(People!$J297&gt;=16,People!$J297&lt;=25),"16-25",IF(AND(People!$J297&gt;=26,People!$J297&lt;=35),"26-35",IF(AND(People!$J297&gt;=36,People!$J297&lt;=45),"36-45",IF(AND(People!$J297&gt;=46,People!$J297&lt;=55),"46-55",IF(AND(People!$J297&gt;=56,People!$J297&lt;=65),"56-65",IF(AND(People!$J297&gt;=66,People!$J297&lt;=75),"66-75","ALL"))))))</f>
        <v>36-45</v>
      </c>
      <c r="L297" t="str">
        <f>Products!H297</f>
        <v>Together</v>
      </c>
      <c r="M297">
        <f>Table2[[#This Row],[Recency]]</f>
        <v>76</v>
      </c>
      <c r="N297">
        <f>Table2[[#This Row],[NumDealsPurchases]]</f>
        <v>3</v>
      </c>
      <c r="O297" s="12" t="str">
        <f>IF(Table2[[#This Row],[Kidhome]]=0,"No","Yes")</f>
        <v>Yes</v>
      </c>
      <c r="P297" s="12" t="str">
        <f>IF(Table2[[#This Row],[Teenhome]]=0,"No","Yes")</f>
        <v>No</v>
      </c>
    </row>
    <row r="298" spans="1:16" ht="16.5" x14ac:dyDescent="0.3">
      <c r="A298" s="5">
        <f>Table2[[#This Row],[ID]]</f>
        <v>10451</v>
      </c>
      <c r="B298" s="6">
        <f>Table2[[#This Row],[Year_Birth]]</f>
        <v>1965</v>
      </c>
      <c r="C298" s="6" t="str">
        <f>Table2[[#This Row],[Education]]</f>
        <v>Graduation</v>
      </c>
      <c r="D298" s="6" t="str">
        <f>Table2[[#This Row],[Marital_Status]]</f>
        <v>Together</v>
      </c>
      <c r="E298" s="6">
        <f>Table2[[#This Row],[Income]]</f>
        <v>29672</v>
      </c>
      <c r="F298" s="6">
        <f>Table2[[#This Row],[Kidhome]]</f>
        <v>1</v>
      </c>
      <c r="G298" s="6">
        <f>Table2[[#This Row],[Teenhome]]</f>
        <v>1</v>
      </c>
      <c r="H298" s="9">
        <f>Table2[[#This Row],[Dt_Customer]]</f>
        <v>41345</v>
      </c>
      <c r="I298" s="6">
        <f>Table2[[#This Row],[Recency]]</f>
        <v>6</v>
      </c>
      <c r="J298" s="8">
        <f>IF(VALUE(YEAR(People!$H298))-People!$B298&gt;=90,44,VALUE(YEAR(People!$H298))-People!$B298)</f>
        <v>48</v>
      </c>
      <c r="K298" s="5" t="str">
        <f>IF(AND(People!$J298&gt;=16,People!$J298&lt;=25),"16-25",IF(AND(People!$J298&gt;=26,People!$J298&lt;=35),"26-35",IF(AND(People!$J298&gt;=36,People!$J298&lt;=45),"36-45",IF(AND(People!$J298&gt;=46,People!$J298&lt;=55),"46-55",IF(AND(People!$J298&gt;=56,People!$J298&lt;=65),"56-65",IF(AND(People!$J298&gt;=66,People!$J298&lt;=75),"66-75","ALL"))))))</f>
        <v>46-55</v>
      </c>
      <c r="L298" t="str">
        <f>Products!H298</f>
        <v>Divorced</v>
      </c>
      <c r="M298">
        <f>Table2[[#This Row],[Recency]]</f>
        <v>6</v>
      </c>
      <c r="N298">
        <f>Table2[[#This Row],[NumDealsPurchases]]</f>
        <v>1</v>
      </c>
      <c r="O298" s="12" t="str">
        <f>IF(Table2[[#This Row],[Kidhome]]=0,"No","Yes")</f>
        <v>Yes</v>
      </c>
      <c r="P298" s="12" t="str">
        <f>IF(Table2[[#This Row],[Teenhome]]=0,"No","Yes")</f>
        <v>Yes</v>
      </c>
    </row>
    <row r="299" spans="1:16" ht="16.5" x14ac:dyDescent="0.3">
      <c r="A299" s="5">
        <f>Table2[[#This Row],[ID]]</f>
        <v>2926</v>
      </c>
      <c r="B299" s="6">
        <f>Table2[[#This Row],[Year_Birth]]</f>
        <v>1952</v>
      </c>
      <c r="C299" s="6" t="str">
        <f>Table2[[#This Row],[Education]]</f>
        <v>Master</v>
      </c>
      <c r="D299" s="6" t="str">
        <f>Table2[[#This Row],[Marital_Status]]</f>
        <v>Together</v>
      </c>
      <c r="E299" s="6">
        <f>Table2[[#This Row],[Income]]</f>
        <v>55951</v>
      </c>
      <c r="F299" s="6">
        <f>Table2[[#This Row],[Kidhome]]</f>
        <v>0</v>
      </c>
      <c r="G299" s="6">
        <f>Table2[[#This Row],[Teenhome]]</f>
        <v>1</v>
      </c>
      <c r="H299" s="9">
        <f>Table2[[#This Row],[Dt_Customer]]</f>
        <v>41144</v>
      </c>
      <c r="I299" s="6">
        <f>Table2[[#This Row],[Recency]]</f>
        <v>62</v>
      </c>
      <c r="J299" s="8">
        <f>IF(VALUE(YEAR(People!$H299))-People!$B299&gt;=90,44,VALUE(YEAR(People!$H299))-People!$B299)</f>
        <v>60</v>
      </c>
      <c r="K299" s="5" t="str">
        <f>IF(AND(People!$J299&gt;=16,People!$J299&lt;=25),"16-25",IF(AND(People!$J299&gt;=26,People!$J299&lt;=35),"26-35",IF(AND(People!$J299&gt;=36,People!$J299&lt;=45),"36-45",IF(AND(People!$J299&gt;=46,People!$J299&lt;=55),"46-55",IF(AND(People!$J299&gt;=56,People!$J299&lt;=65),"56-65",IF(AND(People!$J299&gt;=66,People!$J299&lt;=75),"66-75","ALL"))))))</f>
        <v>56-65</v>
      </c>
      <c r="L299" t="str">
        <f>Products!H299</f>
        <v>Together</v>
      </c>
      <c r="M299">
        <f>Table2[[#This Row],[Recency]]</f>
        <v>62</v>
      </c>
      <c r="N299">
        <f>Table2[[#This Row],[NumDealsPurchases]]</f>
        <v>3</v>
      </c>
      <c r="O299" s="12" t="str">
        <f>IF(Table2[[#This Row],[Kidhome]]=0,"No","Yes")</f>
        <v>No</v>
      </c>
      <c r="P299" s="12" t="str">
        <f>IF(Table2[[#This Row],[Teenhome]]=0,"No","Yes")</f>
        <v>Yes</v>
      </c>
    </row>
    <row r="300" spans="1:16" ht="16.5" x14ac:dyDescent="0.3">
      <c r="A300" s="5">
        <f>Table2[[#This Row],[ID]]</f>
        <v>2874</v>
      </c>
      <c r="B300" s="6">
        <f>Table2[[#This Row],[Year_Birth]]</f>
        <v>1988</v>
      </c>
      <c r="C300" s="6" t="str">
        <f>Table2[[#This Row],[Education]]</f>
        <v>2n Cycle</v>
      </c>
      <c r="D300" s="6" t="str">
        <f>Table2[[#This Row],[Marital_Status]]</f>
        <v>Divorced</v>
      </c>
      <c r="E300" s="6">
        <f>Table2[[#This Row],[Income]]</f>
        <v>35388</v>
      </c>
      <c r="F300" s="6">
        <f>Table2[[#This Row],[Kidhome]]</f>
        <v>1</v>
      </c>
      <c r="G300" s="6">
        <f>Table2[[#This Row],[Teenhome]]</f>
        <v>0</v>
      </c>
      <c r="H300" s="9">
        <f>Table2[[#This Row],[Dt_Customer]]</f>
        <v>41340</v>
      </c>
      <c r="I300" s="6">
        <f>Table2[[#This Row],[Recency]]</f>
        <v>20</v>
      </c>
      <c r="J300" s="8">
        <f>IF(VALUE(YEAR(People!$H300))-People!$B300&gt;=90,44,VALUE(YEAR(People!$H300))-People!$B300)</f>
        <v>25</v>
      </c>
      <c r="K300" s="5" t="str">
        <f>IF(AND(People!$J300&gt;=16,People!$J300&lt;=25),"16-25",IF(AND(People!$J300&gt;=26,People!$J300&lt;=35),"26-35",IF(AND(People!$J300&gt;=36,People!$J300&lt;=45),"36-45",IF(AND(People!$J300&gt;=46,People!$J300&lt;=55),"46-55",IF(AND(People!$J300&gt;=56,People!$J300&lt;=65),"56-65",IF(AND(People!$J300&gt;=66,People!$J300&lt;=75),"66-75","ALL"))))))</f>
        <v>16-25</v>
      </c>
      <c r="L300" t="str">
        <f>Products!H300</f>
        <v>Single</v>
      </c>
      <c r="M300">
        <f>Table2[[#This Row],[Recency]]</f>
        <v>20</v>
      </c>
      <c r="N300">
        <f>Table2[[#This Row],[NumDealsPurchases]]</f>
        <v>1</v>
      </c>
      <c r="O300" s="12" t="str">
        <f>IF(Table2[[#This Row],[Kidhome]]=0,"No","Yes")</f>
        <v>Yes</v>
      </c>
      <c r="P300" s="12" t="str">
        <f>IF(Table2[[#This Row],[Teenhome]]=0,"No","Yes")</f>
        <v>No</v>
      </c>
    </row>
    <row r="301" spans="1:16" ht="16.5" x14ac:dyDescent="0.3">
      <c r="A301" s="5">
        <f>Table2[[#This Row],[ID]]</f>
        <v>9738</v>
      </c>
      <c r="B301" s="6">
        <f>Table2[[#This Row],[Year_Birth]]</f>
        <v>1986</v>
      </c>
      <c r="C301" s="6" t="str">
        <f>Table2[[#This Row],[Education]]</f>
        <v>Master</v>
      </c>
      <c r="D301" s="6" t="str">
        <f>Table2[[#This Row],[Marital_Status]]</f>
        <v>Together</v>
      </c>
      <c r="E301" s="6">
        <f>Table2[[#This Row],[Income]]</f>
        <v>42386</v>
      </c>
      <c r="F301" s="6">
        <f>Table2[[#This Row],[Kidhome]]</f>
        <v>1</v>
      </c>
      <c r="G301" s="6">
        <f>Table2[[#This Row],[Teenhome]]</f>
        <v>0</v>
      </c>
      <c r="H301" s="9">
        <f>Table2[[#This Row],[Dt_Customer]]</f>
        <v>41287</v>
      </c>
      <c r="I301" s="6">
        <f>Table2[[#This Row],[Recency]]</f>
        <v>43</v>
      </c>
      <c r="J301" s="8">
        <f>IF(VALUE(YEAR(People!$H301))-People!$B301&gt;=90,44,VALUE(YEAR(People!$H301))-People!$B301)</f>
        <v>27</v>
      </c>
      <c r="K301" s="5" t="str">
        <f>IF(AND(People!$J301&gt;=16,People!$J301&lt;=25),"16-25",IF(AND(People!$J301&gt;=26,People!$J301&lt;=35),"26-35",IF(AND(People!$J301&gt;=36,People!$J301&lt;=45),"36-45",IF(AND(People!$J301&gt;=46,People!$J301&lt;=55),"46-55",IF(AND(People!$J301&gt;=56,People!$J301&lt;=65),"56-65",IF(AND(People!$J301&gt;=66,People!$J301&lt;=75),"66-75","ALL"))))))</f>
        <v>26-35</v>
      </c>
      <c r="L301" t="str">
        <f>Products!H301</f>
        <v>Divorced</v>
      </c>
      <c r="M301">
        <f>Table2[[#This Row],[Recency]]</f>
        <v>43</v>
      </c>
      <c r="N301">
        <f>Table2[[#This Row],[NumDealsPurchases]]</f>
        <v>1</v>
      </c>
      <c r="O301" s="12" t="str">
        <f>IF(Table2[[#This Row],[Kidhome]]=0,"No","Yes")</f>
        <v>Yes</v>
      </c>
      <c r="P301" s="12" t="str">
        <f>IF(Table2[[#This Row],[Teenhome]]=0,"No","Yes")</f>
        <v>No</v>
      </c>
    </row>
    <row r="302" spans="1:16" ht="16.5" x14ac:dyDescent="0.3">
      <c r="A302" s="5">
        <f>Table2[[#This Row],[ID]]</f>
        <v>7119</v>
      </c>
      <c r="B302" s="6">
        <f>Table2[[#This Row],[Year_Birth]]</f>
        <v>1982</v>
      </c>
      <c r="C302" s="6" t="str">
        <f>Table2[[#This Row],[Education]]</f>
        <v>Graduation</v>
      </c>
      <c r="D302" s="6" t="str">
        <f>Table2[[#This Row],[Marital_Status]]</f>
        <v>Single</v>
      </c>
      <c r="E302" s="6">
        <f>Table2[[#This Row],[Income]]</f>
        <v>68627</v>
      </c>
      <c r="F302" s="6">
        <f>Table2[[#This Row],[Kidhome]]</f>
        <v>0</v>
      </c>
      <c r="G302" s="6">
        <f>Table2[[#This Row],[Teenhome]]</f>
        <v>0</v>
      </c>
      <c r="H302" s="9">
        <f>Table2[[#This Row],[Dt_Customer]]</f>
        <v>41286</v>
      </c>
      <c r="I302" s="6">
        <f>Table2[[#This Row],[Recency]]</f>
        <v>45</v>
      </c>
      <c r="J302" s="8">
        <f>IF(VALUE(YEAR(People!$H302))-People!$B302&gt;=90,44,VALUE(YEAR(People!$H302))-People!$B302)</f>
        <v>31</v>
      </c>
      <c r="K302" s="5" t="str">
        <f>IF(AND(People!$J302&gt;=16,People!$J302&lt;=25),"16-25",IF(AND(People!$J302&gt;=26,People!$J302&lt;=35),"26-35",IF(AND(People!$J302&gt;=36,People!$J302&lt;=45),"36-45",IF(AND(People!$J302&gt;=46,People!$J302&lt;=55),"46-55",IF(AND(People!$J302&gt;=56,People!$J302&lt;=65),"56-65",IF(AND(People!$J302&gt;=66,People!$J302&lt;=75),"66-75","ALL"))))))</f>
        <v>26-35</v>
      </c>
      <c r="L302" t="str">
        <f>Products!H302</f>
        <v>Divorced</v>
      </c>
      <c r="M302">
        <f>Table2[[#This Row],[Recency]]</f>
        <v>45</v>
      </c>
      <c r="N302">
        <f>Table2[[#This Row],[NumDealsPurchases]]</f>
        <v>1</v>
      </c>
      <c r="O302" s="12" t="str">
        <f>IF(Table2[[#This Row],[Kidhome]]=0,"No","Yes")</f>
        <v>No</v>
      </c>
      <c r="P302" s="12" t="str">
        <f>IF(Table2[[#This Row],[Teenhome]]=0,"No","Yes")</f>
        <v>No</v>
      </c>
    </row>
    <row r="303" spans="1:16" ht="16.5" x14ac:dyDescent="0.3">
      <c r="A303" s="5">
        <f>Table2[[#This Row],[ID]]</f>
        <v>3924</v>
      </c>
      <c r="B303" s="6">
        <f>Table2[[#This Row],[Year_Birth]]</f>
        <v>1965</v>
      </c>
      <c r="C303" s="6" t="str">
        <f>Table2[[#This Row],[Education]]</f>
        <v>PhD</v>
      </c>
      <c r="D303" s="6" t="str">
        <f>Table2[[#This Row],[Marital_Status]]</f>
        <v>Divorced</v>
      </c>
      <c r="E303" s="6">
        <f>Table2[[#This Row],[Income]]</f>
        <v>57912</v>
      </c>
      <c r="F303" s="6">
        <f>Table2[[#This Row],[Kidhome]]</f>
        <v>0</v>
      </c>
      <c r="G303" s="6">
        <f>Table2[[#This Row],[Teenhome]]</f>
        <v>1</v>
      </c>
      <c r="H303" s="9">
        <f>Table2[[#This Row],[Dt_Customer]]</f>
        <v>41715</v>
      </c>
      <c r="I303" s="6">
        <f>Table2[[#This Row],[Recency]]</f>
        <v>34</v>
      </c>
      <c r="J303" s="8">
        <f>IF(VALUE(YEAR(People!$H303))-People!$B303&gt;=90,44,VALUE(YEAR(People!$H303))-People!$B303)</f>
        <v>49</v>
      </c>
      <c r="K303" s="5" t="str">
        <f>IF(AND(People!$J303&gt;=16,People!$J303&lt;=25),"16-25",IF(AND(People!$J303&gt;=26,People!$J303&lt;=35),"26-35",IF(AND(People!$J303&gt;=36,People!$J303&lt;=45),"36-45",IF(AND(People!$J303&gt;=46,People!$J303&lt;=55),"46-55",IF(AND(People!$J303&gt;=56,People!$J303&lt;=65),"56-65",IF(AND(People!$J303&gt;=66,People!$J303&lt;=75),"66-75","ALL"))))))</f>
        <v>46-55</v>
      </c>
      <c r="L303" t="str">
        <f>Products!H303</f>
        <v>Together</v>
      </c>
      <c r="M303">
        <f>Table2[[#This Row],[Recency]]</f>
        <v>34</v>
      </c>
      <c r="N303">
        <f>Table2[[#This Row],[NumDealsPurchases]]</f>
        <v>5</v>
      </c>
      <c r="O303" s="12" t="str">
        <f>IF(Table2[[#This Row],[Kidhome]]=0,"No","Yes")</f>
        <v>No</v>
      </c>
      <c r="P303" s="12" t="str">
        <f>IF(Table2[[#This Row],[Teenhome]]=0,"No","Yes")</f>
        <v>Yes</v>
      </c>
    </row>
    <row r="304" spans="1:16" ht="16.5" x14ac:dyDescent="0.3">
      <c r="A304" s="5">
        <f>Table2[[#This Row],[ID]]</f>
        <v>5827</v>
      </c>
      <c r="B304" s="6">
        <f>Table2[[#This Row],[Year_Birth]]</f>
        <v>1958</v>
      </c>
      <c r="C304" s="6" t="str">
        <f>Table2[[#This Row],[Education]]</f>
        <v>Graduation</v>
      </c>
      <c r="D304" s="6" t="str">
        <f>Table2[[#This Row],[Marital_Status]]</f>
        <v>Divorced</v>
      </c>
      <c r="E304" s="6">
        <f>Table2[[#This Row],[Income]]</f>
        <v>35246</v>
      </c>
      <c r="F304" s="6">
        <f>Table2[[#This Row],[Kidhome]]</f>
        <v>1</v>
      </c>
      <c r="G304" s="6">
        <f>Table2[[#This Row],[Teenhome]]</f>
        <v>1</v>
      </c>
      <c r="H304" s="9">
        <f>Table2[[#This Row],[Dt_Customer]]</f>
        <v>41745</v>
      </c>
      <c r="I304" s="6">
        <f>Table2[[#This Row],[Recency]]</f>
        <v>53</v>
      </c>
      <c r="J304" s="8">
        <f>IF(VALUE(YEAR(People!$H304))-People!$B304&gt;=90,44,VALUE(YEAR(People!$H304))-People!$B304)</f>
        <v>56</v>
      </c>
      <c r="K304" s="5" t="str">
        <f>IF(AND(People!$J304&gt;=16,People!$J304&lt;=25),"16-25",IF(AND(People!$J304&gt;=26,People!$J304&lt;=35),"26-35",IF(AND(People!$J304&gt;=36,People!$J304&lt;=45),"36-45",IF(AND(People!$J304&gt;=46,People!$J304&lt;=55),"46-55",IF(AND(People!$J304&gt;=56,People!$J304&lt;=65),"56-65",IF(AND(People!$J304&gt;=66,People!$J304&lt;=75),"66-75","ALL"))))))</f>
        <v>56-65</v>
      </c>
      <c r="L304" t="str">
        <f>Products!H304</f>
        <v>Married</v>
      </c>
      <c r="M304">
        <f>Table2[[#This Row],[Recency]]</f>
        <v>53</v>
      </c>
      <c r="N304">
        <f>Table2[[#This Row],[NumDealsPurchases]]</f>
        <v>4</v>
      </c>
      <c r="O304" s="12" t="str">
        <f>IF(Table2[[#This Row],[Kidhome]]=0,"No","Yes")</f>
        <v>Yes</v>
      </c>
      <c r="P304" s="12" t="str">
        <f>IF(Table2[[#This Row],[Teenhome]]=0,"No","Yes")</f>
        <v>Yes</v>
      </c>
    </row>
    <row r="305" spans="1:16" ht="16.5" x14ac:dyDescent="0.3">
      <c r="A305" s="5">
        <f>Table2[[#This Row],[ID]]</f>
        <v>5596</v>
      </c>
      <c r="B305" s="6">
        <f>Table2[[#This Row],[Year_Birth]]</f>
        <v>1956</v>
      </c>
      <c r="C305" s="6" t="str">
        <f>Table2[[#This Row],[Education]]</f>
        <v>2n Cycle</v>
      </c>
      <c r="D305" s="6" t="str">
        <f>Table2[[#This Row],[Marital_Status]]</f>
        <v>Together</v>
      </c>
      <c r="E305" s="6">
        <f>Table2[[#This Row],[Income]]</f>
        <v>58821</v>
      </c>
      <c r="F305" s="6">
        <f>Table2[[#This Row],[Kidhome]]</f>
        <v>0</v>
      </c>
      <c r="G305" s="6">
        <f>Table2[[#This Row],[Teenhome]]</f>
        <v>1</v>
      </c>
      <c r="H305" s="9">
        <f>Table2[[#This Row],[Dt_Customer]]</f>
        <v>41559</v>
      </c>
      <c r="I305" s="6">
        <f>Table2[[#This Row],[Recency]]</f>
        <v>44</v>
      </c>
      <c r="J305" s="8">
        <f>IF(VALUE(YEAR(People!$H305))-People!$B305&gt;=90,44,VALUE(YEAR(People!$H305))-People!$B305)</f>
        <v>57</v>
      </c>
      <c r="K305" s="5" t="str">
        <f>IF(AND(People!$J305&gt;=16,People!$J305&lt;=25),"16-25",IF(AND(People!$J305&gt;=26,People!$J305&lt;=35),"26-35",IF(AND(People!$J305&gt;=36,People!$J305&lt;=45),"36-45",IF(AND(People!$J305&gt;=46,People!$J305&lt;=55),"46-55",IF(AND(People!$J305&gt;=56,People!$J305&lt;=65),"56-65",IF(AND(People!$J305&gt;=66,People!$J305&lt;=75),"66-75","ALL"))))))</f>
        <v>56-65</v>
      </c>
      <c r="L305" t="str">
        <f>Products!H305</f>
        <v>Single</v>
      </c>
      <c r="M305">
        <f>Table2[[#This Row],[Recency]]</f>
        <v>44</v>
      </c>
      <c r="N305">
        <f>Table2[[#This Row],[NumDealsPurchases]]</f>
        <v>1</v>
      </c>
      <c r="O305" s="12" t="str">
        <f>IF(Table2[[#This Row],[Kidhome]]=0,"No","Yes")</f>
        <v>No</v>
      </c>
      <c r="P305" s="12" t="str">
        <f>IF(Table2[[#This Row],[Teenhome]]=0,"No","Yes")</f>
        <v>Yes</v>
      </c>
    </row>
    <row r="306" spans="1:16" ht="16.5" x14ac:dyDescent="0.3">
      <c r="A306" s="5">
        <f>Table2[[#This Row],[ID]]</f>
        <v>10812</v>
      </c>
      <c r="B306" s="6">
        <f>Table2[[#This Row],[Year_Birth]]</f>
        <v>1978</v>
      </c>
      <c r="C306" s="6" t="str">
        <f>Table2[[#This Row],[Education]]</f>
        <v>PhD</v>
      </c>
      <c r="D306" s="6" t="str">
        <f>Table2[[#This Row],[Marital_Status]]</f>
        <v>Married</v>
      </c>
      <c r="E306" s="6">
        <f>Table2[[#This Row],[Income]]</f>
        <v>46377</v>
      </c>
      <c r="F306" s="6">
        <f>Table2[[#This Row],[Kidhome]]</f>
        <v>1</v>
      </c>
      <c r="G306" s="6">
        <f>Table2[[#This Row],[Teenhome]]</f>
        <v>0</v>
      </c>
      <c r="H306" s="9">
        <f>Table2[[#This Row],[Dt_Customer]]</f>
        <v>41699</v>
      </c>
      <c r="I306" s="6">
        <f>Table2[[#This Row],[Recency]]</f>
        <v>89</v>
      </c>
      <c r="J306" s="8">
        <f>IF(VALUE(YEAR(People!$H306))-People!$B306&gt;=90,44,VALUE(YEAR(People!$H306))-People!$B306)</f>
        <v>36</v>
      </c>
      <c r="K306" s="5" t="str">
        <f>IF(AND(People!$J306&gt;=16,People!$J306&lt;=25),"16-25",IF(AND(People!$J306&gt;=26,People!$J306&lt;=35),"26-35",IF(AND(People!$J306&gt;=36,People!$J306&lt;=45),"36-45",IF(AND(People!$J306&gt;=46,People!$J306&lt;=55),"46-55",IF(AND(People!$J306&gt;=56,People!$J306&lt;=65),"56-65",IF(AND(People!$J306&gt;=66,People!$J306&lt;=75),"66-75","ALL"))))))</f>
        <v>36-45</v>
      </c>
      <c r="L306" t="str">
        <f>Products!H306</f>
        <v>Together</v>
      </c>
      <c r="M306">
        <f>Table2[[#This Row],[Recency]]</f>
        <v>89</v>
      </c>
      <c r="N306">
        <f>Table2[[#This Row],[NumDealsPurchases]]</f>
        <v>1</v>
      </c>
      <c r="O306" s="12" t="str">
        <f>IF(Table2[[#This Row],[Kidhome]]=0,"No","Yes")</f>
        <v>Yes</v>
      </c>
      <c r="P306" s="12" t="str">
        <f>IF(Table2[[#This Row],[Teenhome]]=0,"No","Yes")</f>
        <v>No</v>
      </c>
    </row>
    <row r="307" spans="1:16" ht="16.5" x14ac:dyDescent="0.3">
      <c r="A307" s="5">
        <f>Table2[[#This Row],[ID]]</f>
        <v>1717</v>
      </c>
      <c r="B307" s="6">
        <f>Table2[[#This Row],[Year_Birth]]</f>
        <v>1988</v>
      </c>
      <c r="C307" s="6" t="str">
        <f>Table2[[#This Row],[Education]]</f>
        <v>Graduation</v>
      </c>
      <c r="D307" s="6" t="str">
        <f>Table2[[#This Row],[Marital_Status]]</f>
        <v>Single</v>
      </c>
      <c r="E307" s="6">
        <f>Table2[[#This Row],[Income]]</f>
        <v>39747</v>
      </c>
      <c r="F307" s="6">
        <f>Table2[[#This Row],[Kidhome]]</f>
        <v>1</v>
      </c>
      <c r="G307" s="6">
        <f>Table2[[#This Row],[Teenhome]]</f>
        <v>0</v>
      </c>
      <c r="H307" s="9">
        <f>Table2[[#This Row],[Dt_Customer]]</f>
        <v>41742</v>
      </c>
      <c r="I307" s="6">
        <f>Table2[[#This Row],[Recency]]</f>
        <v>43</v>
      </c>
      <c r="J307" s="8">
        <f>IF(VALUE(YEAR(People!$H307))-People!$B307&gt;=90,44,VALUE(YEAR(People!$H307))-People!$B307)</f>
        <v>26</v>
      </c>
      <c r="K307" s="5" t="str">
        <f>IF(AND(People!$J307&gt;=16,People!$J307&lt;=25),"16-25",IF(AND(People!$J307&gt;=26,People!$J307&lt;=35),"26-35",IF(AND(People!$J307&gt;=36,People!$J307&lt;=45),"36-45",IF(AND(People!$J307&gt;=46,People!$J307&lt;=55),"46-55",IF(AND(People!$J307&gt;=56,People!$J307&lt;=65),"56-65",IF(AND(People!$J307&gt;=66,People!$J307&lt;=75),"66-75","ALL"))))))</f>
        <v>26-35</v>
      </c>
      <c r="L307" t="str">
        <f>Products!H307</f>
        <v>Married</v>
      </c>
      <c r="M307">
        <f>Table2[[#This Row],[Recency]]</f>
        <v>43</v>
      </c>
      <c r="N307">
        <f>Table2[[#This Row],[NumDealsPurchases]]</f>
        <v>3</v>
      </c>
      <c r="O307" s="12" t="str">
        <f>IF(Table2[[#This Row],[Kidhome]]=0,"No","Yes")</f>
        <v>Yes</v>
      </c>
      <c r="P307" s="12" t="str">
        <f>IF(Table2[[#This Row],[Teenhome]]=0,"No","Yes")</f>
        <v>No</v>
      </c>
    </row>
    <row r="308" spans="1:16" ht="16.5" x14ac:dyDescent="0.3">
      <c r="A308" s="5">
        <f>Table2[[#This Row],[ID]]</f>
        <v>9491</v>
      </c>
      <c r="B308" s="6">
        <f>Table2[[#This Row],[Year_Birth]]</f>
        <v>1984</v>
      </c>
      <c r="C308" s="6" t="str">
        <f>Table2[[#This Row],[Education]]</f>
        <v>Graduation</v>
      </c>
      <c r="D308" s="6" t="str">
        <f>Table2[[#This Row],[Marital_Status]]</f>
        <v>Together</v>
      </c>
      <c r="E308" s="6">
        <f>Table2[[#This Row],[Income]]</f>
        <v>23976</v>
      </c>
      <c r="F308" s="6">
        <f>Table2[[#This Row],[Kidhome]]</f>
        <v>1</v>
      </c>
      <c r="G308" s="6">
        <f>Table2[[#This Row],[Teenhome]]</f>
        <v>0</v>
      </c>
      <c r="H308" s="9">
        <f>Table2[[#This Row],[Dt_Customer]]</f>
        <v>41635</v>
      </c>
      <c r="I308" s="6">
        <f>Table2[[#This Row],[Recency]]</f>
        <v>68</v>
      </c>
      <c r="J308" s="8">
        <f>IF(VALUE(YEAR(People!$H308))-People!$B308&gt;=90,44,VALUE(YEAR(People!$H308))-People!$B308)</f>
        <v>29</v>
      </c>
      <c r="K308" s="5" t="str">
        <f>IF(AND(People!$J308&gt;=16,People!$J308&lt;=25),"16-25",IF(AND(People!$J308&gt;=26,People!$J308&lt;=35),"26-35",IF(AND(People!$J308&gt;=36,People!$J308&lt;=45),"36-45",IF(AND(People!$J308&gt;=46,People!$J308&lt;=55),"46-55",IF(AND(People!$J308&gt;=56,People!$J308&lt;=65),"56-65",IF(AND(People!$J308&gt;=66,People!$J308&lt;=75),"66-75","ALL"))))))</f>
        <v>26-35</v>
      </c>
      <c r="L308" t="str">
        <f>Products!H308</f>
        <v>Widow</v>
      </c>
      <c r="M308">
        <f>Table2[[#This Row],[Recency]]</f>
        <v>68</v>
      </c>
      <c r="N308">
        <f>Table2[[#This Row],[NumDealsPurchases]]</f>
        <v>3</v>
      </c>
      <c r="O308" s="12" t="str">
        <f>IF(Table2[[#This Row],[Kidhome]]=0,"No","Yes")</f>
        <v>Yes</v>
      </c>
      <c r="P308" s="12" t="str">
        <f>IF(Table2[[#This Row],[Teenhome]]=0,"No","Yes")</f>
        <v>No</v>
      </c>
    </row>
    <row r="309" spans="1:16" ht="16.5" x14ac:dyDescent="0.3">
      <c r="A309" s="5">
        <f>Table2[[#This Row],[ID]]</f>
        <v>9274</v>
      </c>
      <c r="B309" s="6">
        <f>Table2[[#This Row],[Year_Birth]]</f>
        <v>1961</v>
      </c>
      <c r="C309" s="6" t="str">
        <f>Table2[[#This Row],[Education]]</f>
        <v>Master</v>
      </c>
      <c r="D309" s="6" t="str">
        <f>Table2[[#This Row],[Marital_Status]]</f>
        <v>Married</v>
      </c>
      <c r="E309" s="6">
        <f>Table2[[#This Row],[Income]]</f>
        <v>80950</v>
      </c>
      <c r="F309" s="6">
        <f>Table2[[#This Row],[Kidhome]]</f>
        <v>0</v>
      </c>
      <c r="G309" s="6">
        <f>Table2[[#This Row],[Teenhome]]</f>
        <v>0</v>
      </c>
      <c r="H309" s="9">
        <f>Table2[[#This Row],[Dt_Customer]]</f>
        <v>41361</v>
      </c>
      <c r="I309" s="6">
        <f>Table2[[#This Row],[Recency]]</f>
        <v>44</v>
      </c>
      <c r="J309" s="8">
        <f>IF(VALUE(YEAR(People!$H309))-People!$B309&gt;=90,44,VALUE(YEAR(People!$H309))-People!$B309)</f>
        <v>52</v>
      </c>
      <c r="K309" s="5" t="str">
        <f>IF(AND(People!$J309&gt;=16,People!$J309&lt;=25),"16-25",IF(AND(People!$J309&gt;=26,People!$J309&lt;=35),"26-35",IF(AND(People!$J309&gt;=36,People!$J309&lt;=45),"36-45",IF(AND(People!$J309&gt;=46,People!$J309&lt;=55),"46-55",IF(AND(People!$J309&gt;=56,People!$J309&lt;=65),"56-65",IF(AND(People!$J309&gt;=66,People!$J309&lt;=75),"66-75","ALL"))))))</f>
        <v>46-55</v>
      </c>
      <c r="L309" t="str">
        <f>Products!H309</f>
        <v>Single</v>
      </c>
      <c r="M309">
        <f>Table2[[#This Row],[Recency]]</f>
        <v>44</v>
      </c>
      <c r="N309">
        <f>Table2[[#This Row],[NumDealsPurchases]]</f>
        <v>1</v>
      </c>
      <c r="O309" s="12" t="str">
        <f>IF(Table2[[#This Row],[Kidhome]]=0,"No","Yes")</f>
        <v>No</v>
      </c>
      <c r="P309" s="12" t="str">
        <f>IF(Table2[[#This Row],[Teenhome]]=0,"No","Yes")</f>
        <v>No</v>
      </c>
    </row>
    <row r="310" spans="1:16" ht="16.5" x14ac:dyDescent="0.3">
      <c r="A310" s="5">
        <f>Table2[[#This Row],[ID]]</f>
        <v>6609</v>
      </c>
      <c r="B310" s="6">
        <f>Table2[[#This Row],[Year_Birth]]</f>
        <v>1966</v>
      </c>
      <c r="C310" s="6" t="str">
        <f>Table2[[#This Row],[Education]]</f>
        <v>Graduation</v>
      </c>
      <c r="D310" s="6" t="str">
        <f>Table2[[#This Row],[Marital_Status]]</f>
        <v>Widow</v>
      </c>
      <c r="E310" s="6">
        <f>Table2[[#This Row],[Income]]</f>
        <v>27038</v>
      </c>
      <c r="F310" s="6">
        <f>Table2[[#This Row],[Kidhome]]</f>
        <v>0</v>
      </c>
      <c r="G310" s="6">
        <f>Table2[[#This Row],[Teenhome]]</f>
        <v>0</v>
      </c>
      <c r="H310" s="9">
        <f>Table2[[#This Row],[Dt_Customer]]</f>
        <v>41170</v>
      </c>
      <c r="I310" s="6">
        <f>Table2[[#This Row],[Recency]]</f>
        <v>64</v>
      </c>
      <c r="J310" s="8">
        <f>IF(VALUE(YEAR(People!$H310))-People!$B310&gt;=90,44,VALUE(YEAR(People!$H310))-People!$B310)</f>
        <v>46</v>
      </c>
      <c r="K310" s="5" t="str">
        <f>IF(AND(People!$J310&gt;=16,People!$J310&lt;=25),"16-25",IF(AND(People!$J310&gt;=26,People!$J310&lt;=35),"26-35",IF(AND(People!$J310&gt;=36,People!$J310&lt;=45),"36-45",IF(AND(People!$J310&gt;=46,People!$J310&lt;=55),"46-55",IF(AND(People!$J310&gt;=56,People!$J310&lt;=65),"56-65",IF(AND(People!$J310&gt;=66,People!$J310&lt;=75),"66-75","ALL"))))))</f>
        <v>46-55</v>
      </c>
      <c r="L310" t="str">
        <f>Products!H310</f>
        <v>Married</v>
      </c>
      <c r="M310">
        <f>Table2[[#This Row],[Recency]]</f>
        <v>64</v>
      </c>
      <c r="N310">
        <f>Table2[[#This Row],[NumDealsPurchases]]</f>
        <v>1</v>
      </c>
      <c r="O310" s="12" t="str">
        <f>IF(Table2[[#This Row],[Kidhome]]=0,"No","Yes")</f>
        <v>No</v>
      </c>
      <c r="P310" s="12" t="str">
        <f>IF(Table2[[#This Row],[Teenhome]]=0,"No","Yes")</f>
        <v>No</v>
      </c>
    </row>
    <row r="311" spans="1:16" ht="16.5" x14ac:dyDescent="0.3">
      <c r="A311" s="5">
        <f>Table2[[#This Row],[ID]]</f>
        <v>6963</v>
      </c>
      <c r="B311" s="6">
        <f>Table2[[#This Row],[Year_Birth]]</f>
        <v>1947</v>
      </c>
      <c r="C311" s="6" t="str">
        <f>Table2[[#This Row],[Education]]</f>
        <v>Graduation</v>
      </c>
      <c r="D311" s="6" t="str">
        <f>Table2[[#This Row],[Marital_Status]]</f>
        <v>Single</v>
      </c>
      <c r="E311" s="6">
        <f>Table2[[#This Row],[Income]]</f>
        <v>77457</v>
      </c>
      <c r="F311" s="6">
        <f>Table2[[#This Row],[Kidhome]]</f>
        <v>0</v>
      </c>
      <c r="G311" s="6">
        <f>Table2[[#This Row],[Teenhome]]</f>
        <v>0</v>
      </c>
      <c r="H311" s="9">
        <f>Table2[[#This Row],[Dt_Customer]]</f>
        <v>41703</v>
      </c>
      <c r="I311" s="6">
        <f>Table2[[#This Row],[Recency]]</f>
        <v>85</v>
      </c>
      <c r="J311" s="8">
        <f>IF(VALUE(YEAR(People!$H311))-People!$B311&gt;=90,44,VALUE(YEAR(People!$H311))-People!$B311)</f>
        <v>67</v>
      </c>
      <c r="K311" s="5" t="str">
        <f>IF(AND(People!$J311&gt;=16,People!$J311&lt;=25),"16-25",IF(AND(People!$J311&gt;=26,People!$J311&lt;=35),"26-35",IF(AND(People!$J311&gt;=36,People!$J311&lt;=45),"36-45",IF(AND(People!$J311&gt;=46,People!$J311&lt;=55),"46-55",IF(AND(People!$J311&gt;=56,People!$J311&lt;=65),"56-65",IF(AND(People!$J311&gt;=66,People!$J311&lt;=75),"66-75","ALL"))))))</f>
        <v>66-75</v>
      </c>
      <c r="L311" t="str">
        <f>Products!H311</f>
        <v>Together</v>
      </c>
      <c r="M311">
        <f>Table2[[#This Row],[Recency]]</f>
        <v>85</v>
      </c>
      <c r="N311">
        <f>Table2[[#This Row],[NumDealsPurchases]]</f>
        <v>1</v>
      </c>
      <c r="O311" s="12" t="str">
        <f>IF(Table2[[#This Row],[Kidhome]]=0,"No","Yes")</f>
        <v>No</v>
      </c>
      <c r="P311" s="12" t="str">
        <f>IF(Table2[[#This Row],[Teenhome]]=0,"No","Yes")</f>
        <v>No</v>
      </c>
    </row>
    <row r="312" spans="1:16" ht="16.5" x14ac:dyDescent="0.3">
      <c r="A312" s="5">
        <f>Table2[[#This Row],[ID]]</f>
        <v>4440</v>
      </c>
      <c r="B312" s="6">
        <f>Table2[[#This Row],[Year_Birth]]</f>
        <v>1964</v>
      </c>
      <c r="C312" s="6" t="str">
        <f>Table2[[#This Row],[Education]]</f>
        <v>Master</v>
      </c>
      <c r="D312" s="6" t="str">
        <f>Table2[[#This Row],[Marital_Status]]</f>
        <v>Married</v>
      </c>
      <c r="E312" s="6">
        <f>Table2[[#This Row],[Income]]</f>
        <v>64100</v>
      </c>
      <c r="F312" s="6">
        <f>Table2[[#This Row],[Kidhome]]</f>
        <v>0</v>
      </c>
      <c r="G312" s="6">
        <f>Table2[[#This Row],[Teenhome]]</f>
        <v>1</v>
      </c>
      <c r="H312" s="9">
        <f>Table2[[#This Row],[Dt_Customer]]</f>
        <v>41527</v>
      </c>
      <c r="I312" s="6">
        <f>Table2[[#This Row],[Recency]]</f>
        <v>93</v>
      </c>
      <c r="J312" s="8">
        <f>IF(VALUE(YEAR(People!$H312))-People!$B312&gt;=90,44,VALUE(YEAR(People!$H312))-People!$B312)</f>
        <v>49</v>
      </c>
      <c r="K312" s="5" t="str">
        <f>IF(AND(People!$J312&gt;=16,People!$J312&lt;=25),"16-25",IF(AND(People!$J312&gt;=26,People!$J312&lt;=35),"26-35",IF(AND(People!$J312&gt;=36,People!$J312&lt;=45),"36-45",IF(AND(People!$J312&gt;=46,People!$J312&lt;=55),"46-55",IF(AND(People!$J312&gt;=56,People!$J312&lt;=65),"56-65",IF(AND(People!$J312&gt;=66,People!$J312&lt;=75),"66-75","ALL"))))))</f>
        <v>46-55</v>
      </c>
      <c r="L312" t="str">
        <f>Products!H312</f>
        <v>Divorced</v>
      </c>
      <c r="M312">
        <f>Table2[[#This Row],[Recency]]</f>
        <v>93</v>
      </c>
      <c r="N312">
        <f>Table2[[#This Row],[NumDealsPurchases]]</f>
        <v>1</v>
      </c>
      <c r="O312" s="12" t="str">
        <f>IF(Table2[[#This Row],[Kidhome]]=0,"No","Yes")</f>
        <v>No</v>
      </c>
      <c r="P312" s="12" t="str">
        <f>IF(Table2[[#This Row],[Teenhome]]=0,"No","Yes")</f>
        <v>Yes</v>
      </c>
    </row>
    <row r="313" spans="1:16" ht="16.5" x14ac:dyDescent="0.3">
      <c r="A313" s="5">
        <f>Table2[[#This Row],[ID]]</f>
        <v>1379</v>
      </c>
      <c r="B313" s="6">
        <f>Table2[[#This Row],[Year_Birth]]</f>
        <v>1992</v>
      </c>
      <c r="C313" s="6" t="str">
        <f>Table2[[#This Row],[Education]]</f>
        <v>Master</v>
      </c>
      <c r="D313" s="6" t="str">
        <f>Table2[[#This Row],[Marital_Status]]</f>
        <v>Together</v>
      </c>
      <c r="E313" s="6">
        <f>Table2[[#This Row],[Income]]</f>
        <v>42670</v>
      </c>
      <c r="F313" s="6">
        <f>Table2[[#This Row],[Kidhome]]</f>
        <v>0</v>
      </c>
      <c r="G313" s="6">
        <f>Table2[[#This Row],[Teenhome]]</f>
        <v>0</v>
      </c>
      <c r="H313" s="9">
        <f>Table2[[#This Row],[Dt_Customer]]</f>
        <v>41391</v>
      </c>
      <c r="I313" s="6">
        <f>Table2[[#This Row],[Recency]]</f>
        <v>12</v>
      </c>
      <c r="J313" s="8">
        <f>IF(VALUE(YEAR(People!$H313))-People!$B313&gt;=90,44,VALUE(YEAR(People!$H313))-People!$B313)</f>
        <v>21</v>
      </c>
      <c r="K313" s="5" t="str">
        <f>IF(AND(People!$J313&gt;=16,People!$J313&lt;=25),"16-25",IF(AND(People!$J313&gt;=26,People!$J313&lt;=35),"26-35",IF(AND(People!$J313&gt;=36,People!$J313&lt;=45),"36-45",IF(AND(People!$J313&gt;=46,People!$J313&lt;=55),"46-55",IF(AND(People!$J313&gt;=56,People!$J313&lt;=65),"56-65",IF(AND(People!$J313&gt;=66,People!$J313&lt;=75),"66-75","ALL"))))))</f>
        <v>16-25</v>
      </c>
      <c r="L313" t="str">
        <f>Products!H313</f>
        <v>Married</v>
      </c>
      <c r="M313">
        <f>Table2[[#This Row],[Recency]]</f>
        <v>12</v>
      </c>
      <c r="N313">
        <f>Table2[[#This Row],[NumDealsPurchases]]</f>
        <v>1</v>
      </c>
      <c r="O313" s="12" t="str">
        <f>IF(Table2[[#This Row],[Kidhome]]=0,"No","Yes")</f>
        <v>No</v>
      </c>
      <c r="P313" s="12" t="str">
        <f>IF(Table2[[#This Row],[Teenhome]]=0,"No","Yes")</f>
        <v>No</v>
      </c>
    </row>
    <row r="314" spans="1:16" ht="16.5" x14ac:dyDescent="0.3">
      <c r="A314" s="5">
        <f>Table2[[#This Row],[ID]]</f>
        <v>10032</v>
      </c>
      <c r="B314" s="6">
        <f>Table2[[#This Row],[Year_Birth]]</f>
        <v>1976</v>
      </c>
      <c r="C314" s="6" t="str">
        <f>Table2[[#This Row],[Education]]</f>
        <v>Graduation</v>
      </c>
      <c r="D314" s="6" t="str">
        <f>Table2[[#This Row],[Marital_Status]]</f>
        <v>Divorced</v>
      </c>
      <c r="E314" s="6">
        <f>Table2[[#This Row],[Income]]</f>
        <v>12571</v>
      </c>
      <c r="F314" s="6">
        <f>Table2[[#This Row],[Kidhome]]</f>
        <v>1</v>
      </c>
      <c r="G314" s="6">
        <f>Table2[[#This Row],[Teenhome]]</f>
        <v>0</v>
      </c>
      <c r="H314" s="9">
        <f>Table2[[#This Row],[Dt_Customer]]</f>
        <v>41657</v>
      </c>
      <c r="I314" s="6">
        <f>Table2[[#This Row],[Recency]]</f>
        <v>86</v>
      </c>
      <c r="J314" s="8">
        <f>IF(VALUE(YEAR(People!$H314))-People!$B314&gt;=90,44,VALUE(YEAR(People!$H314))-People!$B314)</f>
        <v>38</v>
      </c>
      <c r="K314" s="5" t="str">
        <f>IF(AND(People!$J314&gt;=16,People!$J314&lt;=25),"16-25",IF(AND(People!$J314&gt;=26,People!$J314&lt;=35),"26-35",IF(AND(People!$J314&gt;=36,People!$J314&lt;=45),"36-45",IF(AND(People!$J314&gt;=46,People!$J314&lt;=55),"46-55",IF(AND(People!$J314&gt;=56,People!$J314&lt;=65),"56-65",IF(AND(People!$J314&gt;=66,People!$J314&lt;=75),"66-75","ALL"))))))</f>
        <v>36-45</v>
      </c>
      <c r="L314" t="str">
        <f>Products!H314</f>
        <v>Married</v>
      </c>
      <c r="M314">
        <f>Table2[[#This Row],[Recency]]</f>
        <v>86</v>
      </c>
      <c r="N314">
        <f>Table2[[#This Row],[NumDealsPurchases]]</f>
        <v>4</v>
      </c>
      <c r="O314" s="12" t="str">
        <f>IF(Table2[[#This Row],[Kidhome]]=0,"No","Yes")</f>
        <v>Yes</v>
      </c>
      <c r="P314" s="12" t="str">
        <f>IF(Table2[[#This Row],[Teenhome]]=0,"No","Yes")</f>
        <v>No</v>
      </c>
    </row>
    <row r="315" spans="1:16" ht="16.5" x14ac:dyDescent="0.3">
      <c r="A315" s="5">
        <f>Table2[[#This Row],[ID]]</f>
        <v>2826</v>
      </c>
      <c r="B315" s="6">
        <f>Table2[[#This Row],[Year_Birth]]</f>
        <v>1967</v>
      </c>
      <c r="C315" s="6" t="str">
        <f>Table2[[#This Row],[Education]]</f>
        <v>Graduation</v>
      </c>
      <c r="D315" s="6" t="str">
        <f>Table2[[#This Row],[Marital_Status]]</f>
        <v>Married</v>
      </c>
      <c r="E315" s="6">
        <f>Table2[[#This Row],[Income]]</f>
        <v>22574</v>
      </c>
      <c r="F315" s="6">
        <f>Table2[[#This Row],[Kidhome]]</f>
        <v>2</v>
      </c>
      <c r="G315" s="6">
        <f>Table2[[#This Row],[Teenhome]]</f>
        <v>1</v>
      </c>
      <c r="H315" s="9">
        <f>Table2[[#This Row],[Dt_Customer]]</f>
        <v>41575</v>
      </c>
      <c r="I315" s="6">
        <f>Table2[[#This Row],[Recency]]</f>
        <v>28</v>
      </c>
      <c r="J315" s="8">
        <f>IF(VALUE(YEAR(People!$H315))-People!$B315&gt;=90,44,VALUE(YEAR(People!$H315))-People!$B315)</f>
        <v>46</v>
      </c>
      <c r="K315" s="5" t="str">
        <f>IF(AND(People!$J315&gt;=16,People!$J315&lt;=25),"16-25",IF(AND(People!$J315&gt;=26,People!$J315&lt;=35),"26-35",IF(AND(People!$J315&gt;=36,People!$J315&lt;=45),"36-45",IF(AND(People!$J315&gt;=46,People!$J315&lt;=55),"46-55",IF(AND(People!$J315&gt;=56,People!$J315&lt;=65),"56-65",IF(AND(People!$J315&gt;=66,People!$J315&lt;=75),"66-75","ALL"))))))</f>
        <v>46-55</v>
      </c>
      <c r="L315" t="str">
        <f>Products!H315</f>
        <v>Single</v>
      </c>
      <c r="M315">
        <f>Table2[[#This Row],[Recency]]</f>
        <v>28</v>
      </c>
      <c r="N315">
        <f>Table2[[#This Row],[NumDealsPurchases]]</f>
        <v>2</v>
      </c>
      <c r="O315" s="12" t="str">
        <f>IF(Table2[[#This Row],[Kidhome]]=0,"No","Yes")</f>
        <v>Yes</v>
      </c>
      <c r="P315" s="12" t="str">
        <f>IF(Table2[[#This Row],[Teenhome]]=0,"No","Yes")</f>
        <v>Yes</v>
      </c>
    </row>
    <row r="316" spans="1:16" ht="16.5" x14ac:dyDescent="0.3">
      <c r="A316" s="5">
        <f>Table2[[#This Row],[ID]]</f>
        <v>2437</v>
      </c>
      <c r="B316" s="6">
        <f>Table2[[#This Row],[Year_Birth]]</f>
        <v>1989</v>
      </c>
      <c r="C316" s="6" t="str">
        <f>Table2[[#This Row],[Education]]</f>
        <v>Graduation</v>
      </c>
      <c r="D316" s="6" t="str">
        <f>Table2[[#This Row],[Marital_Status]]</f>
        <v>Married</v>
      </c>
      <c r="E316" s="6">
        <f>Table2[[#This Row],[Income]]</f>
        <v>51725</v>
      </c>
      <c r="F316" s="6">
        <f>Table2[[#This Row],[Kidhome]]</f>
        <v>0</v>
      </c>
      <c r="G316" s="6">
        <f>Table2[[#This Row],[Teenhome]]</f>
        <v>0</v>
      </c>
      <c r="H316" s="9">
        <f>Table2[[#This Row],[Dt_Customer]]</f>
        <v>41428</v>
      </c>
      <c r="I316" s="6">
        <f>Table2[[#This Row],[Recency]]</f>
        <v>69</v>
      </c>
      <c r="J316" s="8">
        <f>IF(VALUE(YEAR(People!$H316))-People!$B316&gt;=90,44,VALUE(YEAR(People!$H316))-People!$B316)</f>
        <v>24</v>
      </c>
      <c r="K316" s="5" t="str">
        <f>IF(AND(People!$J316&gt;=16,People!$J316&lt;=25),"16-25",IF(AND(People!$J316&gt;=26,People!$J316&lt;=35),"26-35",IF(AND(People!$J316&gt;=36,People!$J316&lt;=45),"36-45",IF(AND(People!$J316&gt;=46,People!$J316&lt;=55),"46-55",IF(AND(People!$J316&gt;=56,People!$J316&lt;=65),"56-65",IF(AND(People!$J316&gt;=66,People!$J316&lt;=75),"66-75","ALL"))))))</f>
        <v>16-25</v>
      </c>
      <c r="L316" t="str">
        <f>Products!H316</f>
        <v>Married</v>
      </c>
      <c r="M316">
        <f>Table2[[#This Row],[Recency]]</f>
        <v>69</v>
      </c>
      <c r="N316">
        <f>Table2[[#This Row],[NumDealsPurchases]]</f>
        <v>1</v>
      </c>
      <c r="O316" s="12" t="str">
        <f>IF(Table2[[#This Row],[Kidhome]]=0,"No","Yes")</f>
        <v>No</v>
      </c>
      <c r="P316" s="12" t="str">
        <f>IF(Table2[[#This Row],[Teenhome]]=0,"No","Yes")</f>
        <v>No</v>
      </c>
    </row>
    <row r="317" spans="1:16" ht="16.5" x14ac:dyDescent="0.3">
      <c r="A317" s="5">
        <f>Table2[[#This Row],[ID]]</f>
        <v>6320</v>
      </c>
      <c r="B317" s="6">
        <f>Table2[[#This Row],[Year_Birth]]</f>
        <v>1976</v>
      </c>
      <c r="C317" s="6" t="str">
        <f>Table2[[#This Row],[Education]]</f>
        <v>Master</v>
      </c>
      <c r="D317" s="6" t="str">
        <f>Table2[[#This Row],[Marital_Status]]</f>
        <v>Single</v>
      </c>
      <c r="E317" s="6">
        <f>Table2[[#This Row],[Income]]</f>
        <v>70893</v>
      </c>
      <c r="F317" s="6">
        <f>Table2[[#This Row],[Kidhome]]</f>
        <v>0</v>
      </c>
      <c r="G317" s="6">
        <f>Table2[[#This Row],[Teenhome]]</f>
        <v>0</v>
      </c>
      <c r="H317" s="9">
        <f>Table2[[#This Row],[Dt_Customer]]</f>
        <v>41311</v>
      </c>
      <c r="I317" s="6">
        <f>Table2[[#This Row],[Recency]]</f>
        <v>42</v>
      </c>
      <c r="J317" s="8">
        <f>IF(VALUE(YEAR(People!$H317))-People!$B317&gt;=90,44,VALUE(YEAR(People!$H317))-People!$B317)</f>
        <v>37</v>
      </c>
      <c r="K317" s="5" t="str">
        <f>IF(AND(People!$J317&gt;=16,People!$J317&lt;=25),"16-25",IF(AND(People!$J317&gt;=26,People!$J317&lt;=35),"26-35",IF(AND(People!$J317&gt;=36,People!$J317&lt;=45),"36-45",IF(AND(People!$J317&gt;=46,People!$J317&lt;=55),"46-55",IF(AND(People!$J317&gt;=56,People!$J317&lt;=65),"56-65",IF(AND(People!$J317&gt;=66,People!$J317&lt;=75),"66-75","ALL"))))))</f>
        <v>36-45</v>
      </c>
      <c r="L317" t="str">
        <f>Products!H317</f>
        <v>Together</v>
      </c>
      <c r="M317">
        <f>Table2[[#This Row],[Recency]]</f>
        <v>42</v>
      </c>
      <c r="N317">
        <f>Table2[[#This Row],[NumDealsPurchases]]</f>
        <v>1</v>
      </c>
      <c r="O317" s="12" t="str">
        <f>IF(Table2[[#This Row],[Kidhome]]=0,"No","Yes")</f>
        <v>No</v>
      </c>
      <c r="P317" s="12" t="str">
        <f>IF(Table2[[#This Row],[Teenhome]]=0,"No","Yes")</f>
        <v>No</v>
      </c>
    </row>
    <row r="318" spans="1:16" ht="16.5" x14ac:dyDescent="0.3">
      <c r="A318" s="5">
        <f>Table2[[#This Row],[ID]]</f>
        <v>3050</v>
      </c>
      <c r="B318" s="6">
        <f>Table2[[#This Row],[Year_Birth]]</f>
        <v>1966</v>
      </c>
      <c r="C318" s="6" t="str">
        <f>Table2[[#This Row],[Education]]</f>
        <v>Graduation</v>
      </c>
      <c r="D318" s="6" t="str">
        <f>Table2[[#This Row],[Marital_Status]]</f>
        <v>Married</v>
      </c>
      <c r="E318" s="6">
        <f>Table2[[#This Row],[Income]]</f>
        <v>54198</v>
      </c>
      <c r="F318" s="6">
        <f>Table2[[#This Row],[Kidhome]]</f>
        <v>1</v>
      </c>
      <c r="G318" s="6">
        <f>Table2[[#This Row],[Teenhome]]</f>
        <v>1</v>
      </c>
      <c r="H318" s="9">
        <f>Table2[[#This Row],[Dt_Customer]]</f>
        <v>41625</v>
      </c>
      <c r="I318" s="6">
        <f>Table2[[#This Row],[Recency]]</f>
        <v>13</v>
      </c>
      <c r="J318" s="8">
        <f>IF(VALUE(YEAR(People!$H318))-People!$B318&gt;=90,44,VALUE(YEAR(People!$H318))-People!$B318)</f>
        <v>47</v>
      </c>
      <c r="K318" s="5" t="str">
        <f>IF(AND(People!$J318&gt;=16,People!$J318&lt;=25),"16-25",IF(AND(People!$J318&gt;=26,People!$J318&lt;=35),"26-35",IF(AND(People!$J318&gt;=36,People!$J318&lt;=45),"36-45",IF(AND(People!$J318&gt;=46,People!$J318&lt;=55),"46-55",IF(AND(People!$J318&gt;=56,People!$J318&lt;=65),"56-65",IF(AND(People!$J318&gt;=66,People!$J318&lt;=75),"66-75","ALL"))))))</f>
        <v>46-55</v>
      </c>
      <c r="L318" t="str">
        <f>Products!H318</f>
        <v>Married</v>
      </c>
      <c r="M318">
        <f>Table2[[#This Row],[Recency]]</f>
        <v>13</v>
      </c>
      <c r="N318">
        <f>Table2[[#This Row],[NumDealsPurchases]]</f>
        <v>6</v>
      </c>
      <c r="O318" s="12" t="str">
        <f>IF(Table2[[#This Row],[Kidhome]]=0,"No","Yes")</f>
        <v>Yes</v>
      </c>
      <c r="P318" s="12" t="str">
        <f>IF(Table2[[#This Row],[Teenhome]]=0,"No","Yes")</f>
        <v>Yes</v>
      </c>
    </row>
    <row r="319" spans="1:16" ht="16.5" x14ac:dyDescent="0.3">
      <c r="A319" s="5">
        <f>Table2[[#This Row],[ID]]</f>
        <v>231</v>
      </c>
      <c r="B319" s="6">
        <f>Table2[[#This Row],[Year_Birth]]</f>
        <v>1956</v>
      </c>
      <c r="C319" s="6" t="str">
        <f>Table2[[#This Row],[Education]]</f>
        <v>Master</v>
      </c>
      <c r="D319" s="6" t="str">
        <f>Table2[[#This Row],[Marital_Status]]</f>
        <v>Together</v>
      </c>
      <c r="E319" s="6">
        <f>Table2[[#This Row],[Income]]</f>
        <v>28839</v>
      </c>
      <c r="F319" s="6">
        <f>Table2[[#This Row],[Kidhome]]</f>
        <v>1</v>
      </c>
      <c r="G319" s="6">
        <f>Table2[[#This Row],[Teenhome]]</f>
        <v>1</v>
      </c>
      <c r="H319" s="9">
        <f>Table2[[#This Row],[Dt_Customer]]</f>
        <v>41709</v>
      </c>
      <c r="I319" s="6">
        <f>Table2[[#This Row],[Recency]]</f>
        <v>86</v>
      </c>
      <c r="J319" s="8">
        <f>IF(VALUE(YEAR(People!$H319))-People!$B319&gt;=90,44,VALUE(YEAR(People!$H319))-People!$B319)</f>
        <v>58</v>
      </c>
      <c r="K319" s="5" t="str">
        <f>IF(AND(People!$J319&gt;=16,People!$J319&lt;=25),"16-25",IF(AND(People!$J319&gt;=26,People!$J319&lt;=35),"26-35",IF(AND(People!$J319&gt;=36,People!$J319&lt;=45),"36-45",IF(AND(People!$J319&gt;=46,People!$J319&lt;=55),"46-55",IF(AND(People!$J319&gt;=56,People!$J319&lt;=65),"56-65",IF(AND(People!$J319&gt;=66,People!$J319&lt;=75),"66-75","ALL"))))))</f>
        <v>56-65</v>
      </c>
      <c r="L319" t="str">
        <f>Products!H319</f>
        <v>Single</v>
      </c>
      <c r="M319">
        <f>Table2[[#This Row],[Recency]]</f>
        <v>86</v>
      </c>
      <c r="N319">
        <f>Table2[[#This Row],[NumDealsPurchases]]</f>
        <v>2</v>
      </c>
      <c r="O319" s="12" t="str">
        <f>IF(Table2[[#This Row],[Kidhome]]=0,"No","Yes")</f>
        <v>Yes</v>
      </c>
      <c r="P319" s="12" t="str">
        <f>IF(Table2[[#This Row],[Teenhome]]=0,"No","Yes")</f>
        <v>Yes</v>
      </c>
    </row>
    <row r="320" spans="1:16" ht="16.5" x14ac:dyDescent="0.3">
      <c r="A320" s="5">
        <f>Table2[[#This Row],[ID]]</f>
        <v>2392</v>
      </c>
      <c r="B320" s="6">
        <f>Table2[[#This Row],[Year_Birth]]</f>
        <v>1972</v>
      </c>
      <c r="C320" s="6" t="str">
        <f>Table2[[#This Row],[Education]]</f>
        <v>Graduation</v>
      </c>
      <c r="D320" s="6" t="str">
        <f>Table2[[#This Row],[Marital_Status]]</f>
        <v>Married</v>
      </c>
      <c r="E320" s="6">
        <f>Table2[[#This Row],[Income]]</f>
        <v>40321</v>
      </c>
      <c r="F320" s="6">
        <f>Table2[[#This Row],[Kidhome]]</f>
        <v>1</v>
      </c>
      <c r="G320" s="6">
        <f>Table2[[#This Row],[Teenhome]]</f>
        <v>1</v>
      </c>
      <c r="H320" s="9">
        <f>Table2[[#This Row],[Dt_Customer]]</f>
        <v>41484</v>
      </c>
      <c r="I320" s="6">
        <f>Table2[[#This Row],[Recency]]</f>
        <v>59</v>
      </c>
      <c r="J320" s="8">
        <f>IF(VALUE(YEAR(People!$H320))-People!$B320&gt;=90,44,VALUE(YEAR(People!$H320))-People!$B320)</f>
        <v>41</v>
      </c>
      <c r="K320" s="5" t="str">
        <f>IF(AND(People!$J320&gt;=16,People!$J320&lt;=25),"16-25",IF(AND(People!$J320&gt;=26,People!$J320&lt;=35),"26-35",IF(AND(People!$J320&gt;=36,People!$J320&lt;=45),"36-45",IF(AND(People!$J320&gt;=46,People!$J320&lt;=55),"46-55",IF(AND(People!$J320&gt;=56,People!$J320&lt;=65),"56-65",IF(AND(People!$J320&gt;=66,People!$J320&lt;=75),"66-75","ALL"))))))</f>
        <v>36-45</v>
      </c>
      <c r="L320" t="str">
        <f>Products!H320</f>
        <v>Married</v>
      </c>
      <c r="M320">
        <f>Table2[[#This Row],[Recency]]</f>
        <v>59</v>
      </c>
      <c r="N320">
        <f>Table2[[#This Row],[NumDealsPurchases]]</f>
        <v>2</v>
      </c>
      <c r="O320" s="12" t="str">
        <f>IF(Table2[[#This Row],[Kidhome]]=0,"No","Yes")</f>
        <v>Yes</v>
      </c>
      <c r="P320" s="12" t="str">
        <f>IF(Table2[[#This Row],[Teenhome]]=0,"No","Yes")</f>
        <v>Yes</v>
      </c>
    </row>
    <row r="321" spans="1:16" ht="16.5" x14ac:dyDescent="0.3">
      <c r="A321" s="5">
        <f>Table2[[#This Row],[ID]]</f>
        <v>9478</v>
      </c>
      <c r="B321" s="6">
        <f>Table2[[#This Row],[Year_Birth]]</f>
        <v>1985</v>
      </c>
      <c r="C321" s="6" t="str">
        <f>Table2[[#This Row],[Education]]</f>
        <v>Graduation</v>
      </c>
      <c r="D321" s="6" t="str">
        <f>Table2[[#This Row],[Marital_Status]]</f>
        <v>Single</v>
      </c>
      <c r="E321" s="6">
        <f>Table2[[#This Row],[Income]]</f>
        <v>66503</v>
      </c>
      <c r="F321" s="6">
        <f>Table2[[#This Row],[Kidhome]]</f>
        <v>1</v>
      </c>
      <c r="G321" s="6">
        <f>Table2[[#This Row],[Teenhome]]</f>
        <v>0</v>
      </c>
      <c r="H321" s="9">
        <f>Table2[[#This Row],[Dt_Customer]]</f>
        <v>41135</v>
      </c>
      <c r="I321" s="6">
        <f>Table2[[#This Row],[Recency]]</f>
        <v>30</v>
      </c>
      <c r="J321" s="8">
        <f>IF(VALUE(YEAR(People!$H321))-People!$B321&gt;=90,44,VALUE(YEAR(People!$H321))-People!$B321)</f>
        <v>27</v>
      </c>
      <c r="K321" s="5" t="str">
        <f>IF(AND(People!$J321&gt;=16,People!$J321&lt;=25),"16-25",IF(AND(People!$J321&gt;=26,People!$J321&lt;=35),"26-35",IF(AND(People!$J321&gt;=36,People!$J321&lt;=45),"36-45",IF(AND(People!$J321&gt;=46,People!$J321&lt;=55),"46-55",IF(AND(People!$J321&gt;=56,People!$J321&lt;=65),"56-65",IF(AND(People!$J321&gt;=66,People!$J321&lt;=75),"66-75","ALL"))))))</f>
        <v>26-35</v>
      </c>
      <c r="L321" t="str">
        <f>Products!H321</f>
        <v>Single</v>
      </c>
      <c r="M321">
        <f>Table2[[#This Row],[Recency]]</f>
        <v>30</v>
      </c>
      <c r="N321">
        <f>Table2[[#This Row],[NumDealsPurchases]]</f>
        <v>2</v>
      </c>
      <c r="O321" s="12" t="str">
        <f>IF(Table2[[#This Row],[Kidhome]]=0,"No","Yes")</f>
        <v>Yes</v>
      </c>
      <c r="P321" s="12" t="str">
        <f>IF(Table2[[#This Row],[Teenhome]]=0,"No","Yes")</f>
        <v>No</v>
      </c>
    </row>
    <row r="322" spans="1:16" ht="16.5" x14ac:dyDescent="0.3">
      <c r="A322" s="5">
        <f>Table2[[#This Row],[ID]]</f>
        <v>113</v>
      </c>
      <c r="B322" s="6">
        <f>Table2[[#This Row],[Year_Birth]]</f>
        <v>1951</v>
      </c>
      <c r="C322" s="6" t="str">
        <f>Table2[[#This Row],[Education]]</f>
        <v>Graduation</v>
      </c>
      <c r="D322" s="6" t="str">
        <f>Table2[[#This Row],[Marital_Status]]</f>
        <v>Married</v>
      </c>
      <c r="E322" s="6">
        <f>Table2[[#This Row],[Income]]</f>
        <v>30833</v>
      </c>
      <c r="F322" s="6">
        <f>Table2[[#This Row],[Kidhome]]</f>
        <v>1</v>
      </c>
      <c r="G322" s="6">
        <f>Table2[[#This Row],[Teenhome]]</f>
        <v>1</v>
      </c>
      <c r="H322" s="9">
        <f>Table2[[#This Row],[Dt_Customer]]</f>
        <v>41471</v>
      </c>
      <c r="I322" s="6">
        <f>Table2[[#This Row],[Recency]]</f>
        <v>33</v>
      </c>
      <c r="J322" s="8">
        <f>IF(VALUE(YEAR(People!$H322))-People!$B322&gt;=90,44,VALUE(YEAR(People!$H322))-People!$B322)</f>
        <v>62</v>
      </c>
      <c r="K322" s="5" t="str">
        <f>IF(AND(People!$J322&gt;=16,People!$J322&lt;=25),"16-25",IF(AND(People!$J322&gt;=26,People!$J322&lt;=35),"26-35",IF(AND(People!$J322&gt;=36,People!$J322&lt;=45),"36-45",IF(AND(People!$J322&gt;=46,People!$J322&lt;=55),"46-55",IF(AND(People!$J322&gt;=56,People!$J322&lt;=65),"56-65",IF(AND(People!$J322&gt;=66,People!$J322&lt;=75),"66-75","ALL"))))))</f>
        <v>56-65</v>
      </c>
      <c r="L322" t="str">
        <f>Products!H322</f>
        <v>Married</v>
      </c>
      <c r="M322">
        <f>Table2[[#This Row],[Recency]]</f>
        <v>33</v>
      </c>
      <c r="N322">
        <f>Table2[[#This Row],[NumDealsPurchases]]</f>
        <v>2</v>
      </c>
      <c r="O322" s="12" t="str">
        <f>IF(Table2[[#This Row],[Kidhome]]=0,"No","Yes")</f>
        <v>Yes</v>
      </c>
      <c r="P322" s="12" t="str">
        <f>IF(Table2[[#This Row],[Teenhome]]=0,"No","Yes")</f>
        <v>Yes</v>
      </c>
    </row>
    <row r="323" spans="1:16" ht="16.5" x14ac:dyDescent="0.3">
      <c r="A323" s="5">
        <f>Table2[[#This Row],[ID]]</f>
        <v>2863</v>
      </c>
      <c r="B323" s="6">
        <f>Table2[[#This Row],[Year_Birth]]</f>
        <v>1970</v>
      </c>
      <c r="C323" s="6" t="str">
        <f>Table2[[#This Row],[Education]]</f>
        <v>Graduation</v>
      </c>
      <c r="D323" s="6" t="str">
        <f>Table2[[#This Row],[Marital_Status]]</f>
        <v>Single</v>
      </c>
      <c r="E323" s="6">
        <f>Table2[[#This Row],[Income]]</f>
        <v>50995</v>
      </c>
      <c r="F323" s="6">
        <f>Table2[[#This Row],[Kidhome]]</f>
        <v>1</v>
      </c>
      <c r="G323" s="6">
        <f>Table2[[#This Row],[Teenhome]]</f>
        <v>2</v>
      </c>
      <c r="H323" s="9">
        <f>Table2[[#This Row],[Dt_Customer]]</f>
        <v>41509</v>
      </c>
      <c r="I323" s="6">
        <f>Table2[[#This Row],[Recency]]</f>
        <v>67</v>
      </c>
      <c r="J323" s="8">
        <f>IF(VALUE(YEAR(People!$H323))-People!$B323&gt;=90,44,VALUE(YEAR(People!$H323))-People!$B323)</f>
        <v>43</v>
      </c>
      <c r="K323" s="5" t="str">
        <f>IF(AND(People!$J323&gt;=16,People!$J323&lt;=25),"16-25",IF(AND(People!$J323&gt;=26,People!$J323&lt;=35),"26-35",IF(AND(People!$J323&gt;=36,People!$J323&lt;=45),"36-45",IF(AND(People!$J323&gt;=46,People!$J323&lt;=55),"46-55",IF(AND(People!$J323&gt;=56,People!$J323&lt;=65),"56-65",IF(AND(People!$J323&gt;=66,People!$J323&lt;=75),"66-75","ALL"))))))</f>
        <v>36-45</v>
      </c>
      <c r="L323" t="str">
        <f>Products!H323</f>
        <v>Married</v>
      </c>
      <c r="M323">
        <f>Table2[[#This Row],[Recency]]</f>
        <v>67</v>
      </c>
      <c r="N323">
        <f>Table2[[#This Row],[NumDealsPurchases]]</f>
        <v>6</v>
      </c>
      <c r="O323" s="12" t="str">
        <f>IF(Table2[[#This Row],[Kidhome]]=0,"No","Yes")</f>
        <v>Yes</v>
      </c>
      <c r="P323" s="12" t="str">
        <f>IF(Table2[[#This Row],[Teenhome]]=0,"No","Yes")</f>
        <v>Yes</v>
      </c>
    </row>
    <row r="324" spans="1:16" ht="16.5" x14ac:dyDescent="0.3">
      <c r="A324" s="5">
        <f>Table2[[#This Row],[ID]]</f>
        <v>1802</v>
      </c>
      <c r="B324" s="6">
        <f>Table2[[#This Row],[Year_Birth]]</f>
        <v>1971</v>
      </c>
      <c r="C324" s="6" t="str">
        <f>Table2[[#This Row],[Education]]</f>
        <v>Graduation</v>
      </c>
      <c r="D324" s="6" t="str">
        <f>Table2[[#This Row],[Marital_Status]]</f>
        <v>Married</v>
      </c>
      <c r="E324" s="6">
        <f>Table2[[#This Row],[Income]]</f>
        <v>64795</v>
      </c>
      <c r="F324" s="6">
        <f>Table2[[#This Row],[Kidhome]]</f>
        <v>0</v>
      </c>
      <c r="G324" s="6">
        <f>Table2[[#This Row],[Teenhome]]</f>
        <v>1</v>
      </c>
      <c r="H324" s="9">
        <f>Table2[[#This Row],[Dt_Customer]]</f>
        <v>41291</v>
      </c>
      <c r="I324" s="6">
        <f>Table2[[#This Row],[Recency]]</f>
        <v>23</v>
      </c>
      <c r="J324" s="8">
        <f>IF(VALUE(YEAR(People!$H324))-People!$B324&gt;=90,44,VALUE(YEAR(People!$H324))-People!$B324)</f>
        <v>42</v>
      </c>
      <c r="K324" s="5" t="str">
        <f>IF(AND(People!$J324&gt;=16,People!$J324&lt;=25),"16-25",IF(AND(People!$J324&gt;=26,People!$J324&lt;=35),"26-35",IF(AND(People!$J324&gt;=36,People!$J324&lt;=45),"36-45",IF(AND(People!$J324&gt;=46,People!$J324&lt;=55),"46-55",IF(AND(People!$J324&gt;=56,People!$J324&lt;=65),"56-65",IF(AND(People!$J324&gt;=66,People!$J324&lt;=75),"66-75","ALL"))))))</f>
        <v>36-45</v>
      </c>
      <c r="L324" t="str">
        <f>Products!H324</f>
        <v>Divorced</v>
      </c>
      <c r="M324">
        <f>Table2[[#This Row],[Recency]]</f>
        <v>23</v>
      </c>
      <c r="N324">
        <f>Table2[[#This Row],[NumDealsPurchases]]</f>
        <v>3</v>
      </c>
      <c r="O324" s="12" t="str">
        <f>IF(Table2[[#This Row],[Kidhome]]=0,"No","Yes")</f>
        <v>No</v>
      </c>
      <c r="P324" s="12" t="str">
        <f>IF(Table2[[#This Row],[Teenhome]]=0,"No","Yes")</f>
        <v>Yes</v>
      </c>
    </row>
    <row r="325" spans="1:16" ht="16.5" x14ac:dyDescent="0.3">
      <c r="A325" s="5">
        <f>Table2[[#This Row],[ID]]</f>
        <v>520</v>
      </c>
      <c r="B325" s="6">
        <f>Table2[[#This Row],[Year_Birth]]</f>
        <v>1974</v>
      </c>
      <c r="C325" s="6" t="str">
        <f>Table2[[#This Row],[Education]]</f>
        <v>Graduation</v>
      </c>
      <c r="D325" s="6" t="str">
        <f>Table2[[#This Row],[Marital_Status]]</f>
        <v>Married</v>
      </c>
      <c r="E325" s="6">
        <f>Table2[[#This Row],[Income]]</f>
        <v>34421</v>
      </c>
      <c r="F325" s="6">
        <f>Table2[[#This Row],[Kidhome]]</f>
        <v>1</v>
      </c>
      <c r="G325" s="6">
        <f>Table2[[#This Row],[Teenhome]]</f>
        <v>0</v>
      </c>
      <c r="H325" s="9">
        <f>Table2[[#This Row],[Dt_Customer]]</f>
        <v>41456</v>
      </c>
      <c r="I325" s="6">
        <f>Table2[[#This Row],[Recency]]</f>
        <v>81</v>
      </c>
      <c r="J325" s="8">
        <f>IF(VALUE(YEAR(People!$H325))-People!$B325&gt;=90,44,VALUE(YEAR(People!$H325))-People!$B325)</f>
        <v>39</v>
      </c>
      <c r="K325" s="5" t="str">
        <f>IF(AND(People!$J325&gt;=16,People!$J325&lt;=25),"16-25",IF(AND(People!$J325&gt;=26,People!$J325&lt;=35),"26-35",IF(AND(People!$J325&gt;=36,People!$J325&lt;=45),"36-45",IF(AND(People!$J325&gt;=46,People!$J325&lt;=55),"46-55",IF(AND(People!$J325&gt;=56,People!$J325&lt;=65),"56-65",IF(AND(People!$J325&gt;=66,People!$J325&lt;=75),"66-75","ALL"))))))</f>
        <v>36-45</v>
      </c>
      <c r="L325" t="str">
        <f>Products!H325</f>
        <v>Divorced</v>
      </c>
      <c r="M325">
        <f>Table2[[#This Row],[Recency]]</f>
        <v>81</v>
      </c>
      <c r="N325">
        <f>Table2[[#This Row],[NumDealsPurchases]]</f>
        <v>1</v>
      </c>
      <c r="O325" s="12" t="str">
        <f>IF(Table2[[#This Row],[Kidhome]]=0,"No","Yes")</f>
        <v>Yes</v>
      </c>
      <c r="P325" s="12" t="str">
        <f>IF(Table2[[#This Row],[Teenhome]]=0,"No","Yes")</f>
        <v>No</v>
      </c>
    </row>
    <row r="326" spans="1:16" ht="16.5" x14ac:dyDescent="0.3">
      <c r="A326" s="5">
        <f>Table2[[#This Row],[ID]]</f>
        <v>8275</v>
      </c>
      <c r="B326" s="6">
        <f>Table2[[#This Row],[Year_Birth]]</f>
        <v>1965</v>
      </c>
      <c r="C326" s="6" t="str">
        <f>Table2[[#This Row],[Education]]</f>
        <v>PhD</v>
      </c>
      <c r="D326" s="6" t="str">
        <f>Table2[[#This Row],[Marital_Status]]</f>
        <v>Divorced</v>
      </c>
      <c r="E326" s="6">
        <f>Table2[[#This Row],[Income]]</f>
        <v>47025</v>
      </c>
      <c r="F326" s="6">
        <f>Table2[[#This Row],[Kidhome]]</f>
        <v>1</v>
      </c>
      <c r="G326" s="6">
        <f>Table2[[#This Row],[Teenhome]]</f>
        <v>1</v>
      </c>
      <c r="H326" s="9">
        <f>Table2[[#This Row],[Dt_Customer]]</f>
        <v>41679</v>
      </c>
      <c r="I326" s="6">
        <f>Table2[[#This Row],[Recency]]</f>
        <v>6</v>
      </c>
      <c r="J326" s="8">
        <f>IF(VALUE(YEAR(People!$H326))-People!$B326&gt;=90,44,VALUE(YEAR(People!$H326))-People!$B326)</f>
        <v>49</v>
      </c>
      <c r="K326" s="5" t="str">
        <f>IF(AND(People!$J326&gt;=16,People!$J326&lt;=25),"16-25",IF(AND(People!$J326&gt;=26,People!$J326&lt;=35),"26-35",IF(AND(People!$J326&gt;=36,People!$J326&lt;=45),"36-45",IF(AND(People!$J326&gt;=46,People!$J326&lt;=55),"46-55",IF(AND(People!$J326&gt;=56,People!$J326&lt;=65),"56-65",IF(AND(People!$J326&gt;=66,People!$J326&lt;=75),"66-75","ALL"))))))</f>
        <v>46-55</v>
      </c>
      <c r="L326" t="str">
        <f>Products!H326</f>
        <v>Single</v>
      </c>
      <c r="M326">
        <f>Table2[[#This Row],[Recency]]</f>
        <v>6</v>
      </c>
      <c r="N326">
        <f>Table2[[#This Row],[NumDealsPurchases]]</f>
        <v>1</v>
      </c>
      <c r="O326" s="12" t="str">
        <f>IF(Table2[[#This Row],[Kidhome]]=0,"No","Yes")</f>
        <v>Yes</v>
      </c>
      <c r="P326" s="12" t="str">
        <f>IF(Table2[[#This Row],[Teenhome]]=0,"No","Yes")</f>
        <v>Yes</v>
      </c>
    </row>
    <row r="327" spans="1:16" ht="16.5" x14ac:dyDescent="0.3">
      <c r="A327" s="5">
        <f>Table2[[#This Row],[ID]]</f>
        <v>9750</v>
      </c>
      <c r="B327" s="6">
        <f>Table2[[#This Row],[Year_Birth]]</f>
        <v>1961</v>
      </c>
      <c r="C327" s="6" t="str">
        <f>Table2[[#This Row],[Education]]</f>
        <v>PhD</v>
      </c>
      <c r="D327" s="6" t="str">
        <f>Table2[[#This Row],[Marital_Status]]</f>
        <v>Divorced</v>
      </c>
      <c r="E327" s="6">
        <f>Table2[[#This Row],[Income]]</f>
        <v>64325</v>
      </c>
      <c r="F327" s="6">
        <f>Table2[[#This Row],[Kidhome]]</f>
        <v>0</v>
      </c>
      <c r="G327" s="6">
        <f>Table2[[#This Row],[Teenhome]]</f>
        <v>1</v>
      </c>
      <c r="H327" s="9">
        <f>Table2[[#This Row],[Dt_Customer]]</f>
        <v>41312</v>
      </c>
      <c r="I327" s="6">
        <f>Table2[[#This Row],[Recency]]</f>
        <v>41</v>
      </c>
      <c r="J327" s="8">
        <f>IF(VALUE(YEAR(People!$H327))-People!$B327&gt;=90,44,VALUE(YEAR(People!$H327))-People!$B327)</f>
        <v>52</v>
      </c>
      <c r="K327" s="5" t="str">
        <f>IF(AND(People!$J327&gt;=16,People!$J327&lt;=25),"16-25",IF(AND(People!$J327&gt;=26,People!$J327&lt;=35),"26-35",IF(AND(People!$J327&gt;=36,People!$J327&lt;=45),"36-45",IF(AND(People!$J327&gt;=46,People!$J327&lt;=55),"46-55",IF(AND(People!$J327&gt;=56,People!$J327&lt;=65),"56-65",IF(AND(People!$J327&gt;=66,People!$J327&lt;=75),"66-75","ALL"))))))</f>
        <v>46-55</v>
      </c>
      <c r="L327" t="str">
        <f>Products!H327</f>
        <v>Married</v>
      </c>
      <c r="M327">
        <f>Table2[[#This Row],[Recency]]</f>
        <v>41</v>
      </c>
      <c r="N327">
        <f>Table2[[#This Row],[NumDealsPurchases]]</f>
        <v>5</v>
      </c>
      <c r="O327" s="12" t="str">
        <f>IF(Table2[[#This Row],[Kidhome]]=0,"No","Yes")</f>
        <v>No</v>
      </c>
      <c r="P327" s="12" t="str">
        <f>IF(Table2[[#This Row],[Teenhome]]=0,"No","Yes")</f>
        <v>Yes</v>
      </c>
    </row>
    <row r="328" spans="1:16" ht="16.5" x14ac:dyDescent="0.3">
      <c r="A328" s="5">
        <f>Table2[[#This Row],[ID]]</f>
        <v>2607</v>
      </c>
      <c r="B328" s="6">
        <f>Table2[[#This Row],[Year_Birth]]</f>
        <v>1953</v>
      </c>
      <c r="C328" s="6" t="str">
        <f>Table2[[#This Row],[Education]]</f>
        <v>Graduation</v>
      </c>
      <c r="D328" s="6" t="str">
        <f>Table2[[#This Row],[Marital_Status]]</f>
        <v>Single</v>
      </c>
      <c r="E328" s="6">
        <f>Table2[[#This Row],[Income]]</f>
        <v>40464</v>
      </c>
      <c r="F328" s="6">
        <f>Table2[[#This Row],[Kidhome]]</f>
        <v>0</v>
      </c>
      <c r="G328" s="6">
        <f>Table2[[#This Row],[Teenhome]]</f>
        <v>1</v>
      </c>
      <c r="H328" s="9">
        <f>Table2[[#This Row],[Dt_Customer]]</f>
        <v>41285</v>
      </c>
      <c r="I328" s="6">
        <f>Table2[[#This Row],[Recency]]</f>
        <v>78</v>
      </c>
      <c r="J328" s="8">
        <f>IF(VALUE(YEAR(People!$H328))-People!$B328&gt;=90,44,VALUE(YEAR(People!$H328))-People!$B328)</f>
        <v>60</v>
      </c>
      <c r="K328" s="5" t="str">
        <f>IF(AND(People!$J328&gt;=16,People!$J328&lt;=25),"16-25",IF(AND(People!$J328&gt;=26,People!$J328&lt;=35),"26-35",IF(AND(People!$J328&gt;=36,People!$J328&lt;=45),"36-45",IF(AND(People!$J328&gt;=46,People!$J328&lt;=55),"46-55",IF(AND(People!$J328&gt;=56,People!$J328&lt;=65),"56-65",IF(AND(People!$J328&gt;=66,People!$J328&lt;=75),"66-75","ALL"))))))</f>
        <v>56-65</v>
      </c>
      <c r="L328" t="str">
        <f>Products!H328</f>
        <v>Divorced</v>
      </c>
      <c r="M328">
        <f>Table2[[#This Row],[Recency]]</f>
        <v>78</v>
      </c>
      <c r="N328">
        <f>Table2[[#This Row],[NumDealsPurchases]]</f>
        <v>6</v>
      </c>
      <c r="O328" s="12" t="str">
        <f>IF(Table2[[#This Row],[Kidhome]]=0,"No","Yes")</f>
        <v>No</v>
      </c>
      <c r="P328" s="12" t="str">
        <f>IF(Table2[[#This Row],[Teenhome]]=0,"No","Yes")</f>
        <v>Yes</v>
      </c>
    </row>
    <row r="329" spans="1:16" ht="16.5" x14ac:dyDescent="0.3">
      <c r="A329" s="5">
        <f>Table2[[#This Row],[ID]]</f>
        <v>7214</v>
      </c>
      <c r="B329" s="6">
        <f>Table2[[#This Row],[Year_Birth]]</f>
        <v>1957</v>
      </c>
      <c r="C329" s="6" t="str">
        <f>Table2[[#This Row],[Education]]</f>
        <v>Graduation</v>
      </c>
      <c r="D329" s="6" t="str">
        <f>Table2[[#This Row],[Marital_Status]]</f>
        <v>Married</v>
      </c>
      <c r="E329" s="6">
        <f>Table2[[#This Row],[Income]]</f>
        <v>62187</v>
      </c>
      <c r="F329" s="6">
        <f>Table2[[#This Row],[Kidhome]]</f>
        <v>0</v>
      </c>
      <c r="G329" s="6">
        <f>Table2[[#This Row],[Teenhome]]</f>
        <v>0</v>
      </c>
      <c r="H329" s="9">
        <f>Table2[[#This Row],[Dt_Customer]]</f>
        <v>41460</v>
      </c>
      <c r="I329" s="6">
        <f>Table2[[#This Row],[Recency]]</f>
        <v>49</v>
      </c>
      <c r="J329" s="8">
        <f>IF(VALUE(YEAR(People!$H329))-People!$B329&gt;=90,44,VALUE(YEAR(People!$H329))-People!$B329)</f>
        <v>56</v>
      </c>
      <c r="K329" s="5" t="str">
        <f>IF(AND(People!$J329&gt;=16,People!$J329&lt;=25),"16-25",IF(AND(People!$J329&gt;=26,People!$J329&lt;=35),"26-35",IF(AND(People!$J329&gt;=36,People!$J329&lt;=45),"36-45",IF(AND(People!$J329&gt;=46,People!$J329&lt;=55),"46-55",IF(AND(People!$J329&gt;=56,People!$J329&lt;=65),"56-65",IF(AND(People!$J329&gt;=66,People!$J329&lt;=75),"66-75","ALL"))))))</f>
        <v>56-65</v>
      </c>
      <c r="L329" t="str">
        <f>Products!H329</f>
        <v>Married</v>
      </c>
      <c r="M329">
        <f>Table2[[#This Row],[Recency]]</f>
        <v>49</v>
      </c>
      <c r="N329">
        <f>Table2[[#This Row],[NumDealsPurchases]]</f>
        <v>1</v>
      </c>
      <c r="O329" s="12" t="str">
        <f>IF(Table2[[#This Row],[Kidhome]]=0,"No","Yes")</f>
        <v>No</v>
      </c>
      <c r="P329" s="12" t="str">
        <f>IF(Table2[[#This Row],[Teenhome]]=0,"No","Yes")</f>
        <v>No</v>
      </c>
    </row>
    <row r="330" spans="1:16" ht="16.5" x14ac:dyDescent="0.3">
      <c r="A330" s="5">
        <f>Table2[[#This Row],[ID]]</f>
        <v>5835</v>
      </c>
      <c r="B330" s="6">
        <f>Table2[[#This Row],[Year_Birth]]</f>
        <v>1976</v>
      </c>
      <c r="C330" s="6" t="str">
        <f>Table2[[#This Row],[Education]]</f>
        <v>PhD</v>
      </c>
      <c r="D330" s="6" t="str">
        <f>Table2[[#This Row],[Marital_Status]]</f>
        <v>Divorced</v>
      </c>
      <c r="E330" s="6">
        <f>Table2[[#This Row],[Income]]</f>
        <v>14849</v>
      </c>
      <c r="F330" s="6">
        <f>Table2[[#This Row],[Kidhome]]</f>
        <v>1</v>
      </c>
      <c r="G330" s="6">
        <f>Table2[[#This Row],[Teenhome]]</f>
        <v>0</v>
      </c>
      <c r="H330" s="9">
        <f>Table2[[#This Row],[Dt_Customer]]</f>
        <v>41457</v>
      </c>
      <c r="I330" s="6">
        <f>Table2[[#This Row],[Recency]]</f>
        <v>39</v>
      </c>
      <c r="J330" s="8">
        <f>IF(VALUE(YEAR(People!$H330))-People!$B330&gt;=90,44,VALUE(YEAR(People!$H330))-People!$B330)</f>
        <v>37</v>
      </c>
      <c r="K330" s="5" t="str">
        <f>IF(AND(People!$J330&gt;=16,People!$J330&lt;=25),"16-25",IF(AND(People!$J330&gt;=26,People!$J330&lt;=35),"26-35",IF(AND(People!$J330&gt;=36,People!$J330&lt;=45),"36-45",IF(AND(People!$J330&gt;=46,People!$J330&lt;=55),"46-55",IF(AND(People!$J330&gt;=56,People!$J330&lt;=65),"56-65",IF(AND(People!$J330&gt;=66,People!$J330&lt;=75),"66-75","ALL"))))))</f>
        <v>36-45</v>
      </c>
      <c r="L330" t="str">
        <f>Products!H330</f>
        <v>Married</v>
      </c>
      <c r="M330">
        <f>Table2[[#This Row],[Recency]]</f>
        <v>39</v>
      </c>
      <c r="N330">
        <f>Table2[[#This Row],[NumDealsPurchases]]</f>
        <v>3</v>
      </c>
      <c r="O330" s="12" t="str">
        <f>IF(Table2[[#This Row],[Kidhome]]=0,"No","Yes")</f>
        <v>Yes</v>
      </c>
      <c r="P330" s="12" t="str">
        <f>IF(Table2[[#This Row],[Teenhome]]=0,"No","Yes")</f>
        <v>No</v>
      </c>
    </row>
    <row r="331" spans="1:16" ht="16.5" x14ac:dyDescent="0.3">
      <c r="A331" s="5">
        <f>Table2[[#This Row],[ID]]</f>
        <v>3896</v>
      </c>
      <c r="B331" s="6">
        <f>Table2[[#This Row],[Year_Birth]]</f>
        <v>1984</v>
      </c>
      <c r="C331" s="6" t="str">
        <f>Table2[[#This Row],[Education]]</f>
        <v>Graduation</v>
      </c>
      <c r="D331" s="6" t="str">
        <f>Table2[[#This Row],[Marital_Status]]</f>
        <v>Married</v>
      </c>
      <c r="E331" s="6">
        <f>Table2[[#This Row],[Income]]</f>
        <v>27255</v>
      </c>
      <c r="F331" s="6">
        <f>Table2[[#This Row],[Kidhome]]</f>
        <v>1</v>
      </c>
      <c r="G331" s="6">
        <f>Table2[[#This Row],[Teenhome]]</f>
        <v>0</v>
      </c>
      <c r="H331" s="9">
        <f>Table2[[#This Row],[Dt_Customer]]</f>
        <v>41585</v>
      </c>
      <c r="I331" s="6">
        <f>Table2[[#This Row],[Recency]]</f>
        <v>3</v>
      </c>
      <c r="J331" s="8">
        <f>IF(VALUE(YEAR(People!$H331))-People!$B331&gt;=90,44,VALUE(YEAR(People!$H331))-People!$B331)</f>
        <v>29</v>
      </c>
      <c r="K331" s="5" t="str">
        <f>IF(AND(People!$J331&gt;=16,People!$J331&lt;=25),"16-25",IF(AND(People!$J331&gt;=26,People!$J331&lt;=35),"26-35",IF(AND(People!$J331&gt;=36,People!$J331&lt;=45),"36-45",IF(AND(People!$J331&gt;=46,People!$J331&lt;=55),"46-55",IF(AND(People!$J331&gt;=56,People!$J331&lt;=65),"56-65",IF(AND(People!$J331&gt;=66,People!$J331&lt;=75),"66-75","ALL"))))))</f>
        <v>26-35</v>
      </c>
      <c r="L331" t="str">
        <f>Products!H331</f>
        <v>Single</v>
      </c>
      <c r="M331">
        <f>Table2[[#This Row],[Recency]]</f>
        <v>3</v>
      </c>
      <c r="N331">
        <f>Table2[[#This Row],[NumDealsPurchases]]</f>
        <v>1</v>
      </c>
      <c r="O331" s="12" t="str">
        <f>IF(Table2[[#This Row],[Kidhome]]=0,"No","Yes")</f>
        <v>Yes</v>
      </c>
      <c r="P331" s="12" t="str">
        <f>IF(Table2[[#This Row],[Teenhome]]=0,"No","Yes")</f>
        <v>No</v>
      </c>
    </row>
    <row r="332" spans="1:16" ht="16.5" x14ac:dyDescent="0.3">
      <c r="A332" s="5">
        <f>Table2[[#This Row],[ID]]</f>
        <v>10350</v>
      </c>
      <c r="B332" s="6">
        <f>Table2[[#This Row],[Year_Birth]]</f>
        <v>1950</v>
      </c>
      <c r="C332" s="6" t="str">
        <f>Table2[[#This Row],[Education]]</f>
        <v>PhD</v>
      </c>
      <c r="D332" s="6" t="str">
        <f>Table2[[#This Row],[Marital_Status]]</f>
        <v>Married</v>
      </c>
      <c r="E332" s="6">
        <f>Table2[[#This Row],[Income]]</f>
        <v>54432</v>
      </c>
      <c r="F332" s="6">
        <f>Table2[[#This Row],[Kidhome]]</f>
        <v>2</v>
      </c>
      <c r="G332" s="6">
        <f>Table2[[#This Row],[Teenhome]]</f>
        <v>1</v>
      </c>
      <c r="H332" s="9">
        <f>Table2[[#This Row],[Dt_Customer]]</f>
        <v>41403</v>
      </c>
      <c r="I332" s="6">
        <f>Table2[[#This Row],[Recency]]</f>
        <v>37</v>
      </c>
      <c r="J332" s="8">
        <f>IF(VALUE(YEAR(People!$H332))-People!$B332&gt;=90,44,VALUE(YEAR(People!$H332))-People!$B332)</f>
        <v>63</v>
      </c>
      <c r="K332" s="5" t="str">
        <f>IF(AND(People!$J332&gt;=16,People!$J332&lt;=25),"16-25",IF(AND(People!$J332&gt;=26,People!$J332&lt;=35),"26-35",IF(AND(People!$J332&gt;=36,People!$J332&lt;=45),"36-45",IF(AND(People!$J332&gt;=46,People!$J332&lt;=55),"46-55",IF(AND(People!$J332&gt;=56,People!$J332&lt;=65),"56-65",IF(AND(People!$J332&gt;=66,People!$J332&lt;=75),"66-75","ALL"))))))</f>
        <v>56-65</v>
      </c>
      <c r="L332" t="str">
        <f>Products!H332</f>
        <v>Single</v>
      </c>
      <c r="M332">
        <f>Table2[[#This Row],[Recency]]</f>
        <v>37</v>
      </c>
      <c r="N332">
        <f>Table2[[#This Row],[NumDealsPurchases]]</f>
        <v>1</v>
      </c>
      <c r="O332" s="12" t="str">
        <f>IF(Table2[[#This Row],[Kidhome]]=0,"No","Yes")</f>
        <v>Yes</v>
      </c>
      <c r="P332" s="12" t="str">
        <f>IF(Table2[[#This Row],[Teenhome]]=0,"No","Yes")</f>
        <v>Yes</v>
      </c>
    </row>
    <row r="333" spans="1:16" ht="16.5" x14ac:dyDescent="0.3">
      <c r="A333" s="5">
        <f>Table2[[#This Row],[ID]]</f>
        <v>7786</v>
      </c>
      <c r="B333" s="6">
        <f>Table2[[#This Row],[Year_Birth]]</f>
        <v>1986</v>
      </c>
      <c r="C333" s="6" t="str">
        <f>Table2[[#This Row],[Education]]</f>
        <v>PhD</v>
      </c>
      <c r="D333" s="6" t="str">
        <f>Table2[[#This Row],[Marital_Status]]</f>
        <v>Single</v>
      </c>
      <c r="E333" s="6">
        <f>Table2[[#This Row],[Income]]</f>
        <v>29999</v>
      </c>
      <c r="F333" s="6">
        <f>Table2[[#This Row],[Kidhome]]</f>
        <v>1</v>
      </c>
      <c r="G333" s="6">
        <f>Table2[[#This Row],[Teenhome]]</f>
        <v>0</v>
      </c>
      <c r="H333" s="9">
        <f>Table2[[#This Row],[Dt_Customer]]</f>
        <v>41318</v>
      </c>
      <c r="I333" s="6">
        <f>Table2[[#This Row],[Recency]]</f>
        <v>22</v>
      </c>
      <c r="J333" s="8">
        <f>IF(VALUE(YEAR(People!$H333))-People!$B333&gt;=90,44,VALUE(YEAR(People!$H333))-People!$B333)</f>
        <v>27</v>
      </c>
      <c r="K333" s="5" t="str">
        <f>IF(AND(People!$J333&gt;=16,People!$J333&lt;=25),"16-25",IF(AND(People!$J333&gt;=26,People!$J333&lt;=35),"26-35",IF(AND(People!$J333&gt;=36,People!$J333&lt;=45),"36-45",IF(AND(People!$J333&gt;=46,People!$J333&lt;=55),"46-55",IF(AND(People!$J333&gt;=56,People!$J333&lt;=65),"56-65",IF(AND(People!$J333&gt;=66,People!$J333&lt;=75),"66-75","ALL"))))))</f>
        <v>26-35</v>
      </c>
      <c r="L333" t="str">
        <f>Products!H333</f>
        <v>Single</v>
      </c>
      <c r="M333">
        <f>Table2[[#This Row],[Recency]]</f>
        <v>22</v>
      </c>
      <c r="N333">
        <f>Table2[[#This Row],[NumDealsPurchases]]</f>
        <v>4</v>
      </c>
      <c r="O333" s="12" t="str">
        <f>IF(Table2[[#This Row],[Kidhome]]=0,"No","Yes")</f>
        <v>Yes</v>
      </c>
      <c r="P333" s="12" t="str">
        <f>IF(Table2[[#This Row],[Teenhome]]=0,"No","Yes")</f>
        <v>No</v>
      </c>
    </row>
    <row r="334" spans="1:16" ht="16.5" x14ac:dyDescent="0.3">
      <c r="A334" s="5">
        <f>Table2[[#This Row],[ID]]</f>
        <v>2861</v>
      </c>
      <c r="B334" s="6">
        <f>Table2[[#This Row],[Year_Birth]]</f>
        <v>1983</v>
      </c>
      <c r="C334" s="6" t="str">
        <f>Table2[[#This Row],[Education]]</f>
        <v>Graduation</v>
      </c>
      <c r="D334" s="6" t="str">
        <f>Table2[[#This Row],[Marital_Status]]</f>
        <v>Single</v>
      </c>
      <c r="E334" s="6">
        <f>Table2[[#This Row],[Income]]</f>
        <v>24072</v>
      </c>
      <c r="F334" s="6">
        <f>Table2[[#This Row],[Kidhome]]</f>
        <v>1</v>
      </c>
      <c r="G334" s="6">
        <f>Table2[[#This Row],[Teenhome]]</f>
        <v>0</v>
      </c>
      <c r="H334" s="9">
        <f>Table2[[#This Row],[Dt_Customer]]</f>
        <v>41380</v>
      </c>
      <c r="I334" s="6">
        <f>Table2[[#This Row],[Recency]]</f>
        <v>79</v>
      </c>
      <c r="J334" s="8">
        <f>IF(VALUE(YEAR(People!$H334))-People!$B334&gt;=90,44,VALUE(YEAR(People!$H334))-People!$B334)</f>
        <v>30</v>
      </c>
      <c r="K334" s="5" t="str">
        <f>IF(AND(People!$J334&gt;=16,People!$J334&lt;=25),"16-25",IF(AND(People!$J334&gt;=26,People!$J334&lt;=35),"26-35",IF(AND(People!$J334&gt;=36,People!$J334&lt;=45),"36-45",IF(AND(People!$J334&gt;=46,People!$J334&lt;=55),"46-55",IF(AND(People!$J334&gt;=56,People!$J334&lt;=65),"56-65",IF(AND(People!$J334&gt;=66,People!$J334&lt;=75),"66-75","ALL"))))))</f>
        <v>26-35</v>
      </c>
      <c r="L334" t="str">
        <f>Products!H334</f>
        <v>Married</v>
      </c>
      <c r="M334">
        <f>Table2[[#This Row],[Recency]]</f>
        <v>79</v>
      </c>
      <c r="N334">
        <f>Table2[[#This Row],[NumDealsPurchases]]</f>
        <v>1</v>
      </c>
      <c r="O334" s="12" t="str">
        <f>IF(Table2[[#This Row],[Kidhome]]=0,"No","Yes")</f>
        <v>Yes</v>
      </c>
      <c r="P334" s="12" t="str">
        <f>IF(Table2[[#This Row],[Teenhome]]=0,"No","Yes")</f>
        <v>No</v>
      </c>
    </row>
    <row r="335" spans="1:16" ht="16.5" x14ac:dyDescent="0.3">
      <c r="A335" s="5">
        <f>Table2[[#This Row],[ID]]</f>
        <v>663</v>
      </c>
      <c r="B335" s="6">
        <f>Table2[[#This Row],[Year_Birth]]</f>
        <v>1989</v>
      </c>
      <c r="C335" s="6" t="str">
        <f>Table2[[#This Row],[Education]]</f>
        <v>PhD</v>
      </c>
      <c r="D335" s="6" t="str">
        <f>Table2[[#This Row],[Marital_Status]]</f>
        <v>Single</v>
      </c>
      <c r="E335" s="6">
        <f>Table2[[#This Row],[Income]]</f>
        <v>33996</v>
      </c>
      <c r="F335" s="6">
        <f>Table2[[#This Row],[Kidhome]]</f>
        <v>0</v>
      </c>
      <c r="G335" s="6">
        <f>Table2[[#This Row],[Teenhome]]</f>
        <v>0</v>
      </c>
      <c r="H335" s="9">
        <f>Table2[[#This Row],[Dt_Customer]]</f>
        <v>41528</v>
      </c>
      <c r="I335" s="6">
        <f>Table2[[#This Row],[Recency]]</f>
        <v>46</v>
      </c>
      <c r="J335" s="8">
        <f>IF(VALUE(YEAR(People!$H335))-People!$B335&gt;=90,44,VALUE(YEAR(People!$H335))-People!$B335)</f>
        <v>24</v>
      </c>
      <c r="K335" s="5" t="str">
        <f>IF(AND(People!$J335&gt;=16,People!$J335&lt;=25),"16-25",IF(AND(People!$J335&gt;=26,People!$J335&lt;=35),"26-35",IF(AND(People!$J335&gt;=36,People!$J335&lt;=45),"36-45",IF(AND(People!$J335&gt;=46,People!$J335&lt;=55),"46-55",IF(AND(People!$J335&gt;=56,People!$J335&lt;=65),"56-65",IF(AND(People!$J335&gt;=66,People!$J335&lt;=75),"66-75","ALL"))))))</f>
        <v>16-25</v>
      </c>
      <c r="L335" t="str">
        <f>Products!H335</f>
        <v>Married</v>
      </c>
      <c r="M335">
        <f>Table2[[#This Row],[Recency]]</f>
        <v>46</v>
      </c>
      <c r="N335">
        <f>Table2[[#This Row],[NumDealsPurchases]]</f>
        <v>1</v>
      </c>
      <c r="O335" s="12" t="str">
        <f>IF(Table2[[#This Row],[Kidhome]]=0,"No","Yes")</f>
        <v>No</v>
      </c>
      <c r="P335" s="12" t="str">
        <f>IF(Table2[[#This Row],[Teenhome]]=0,"No","Yes")</f>
        <v>No</v>
      </c>
    </row>
    <row r="336" spans="1:16" ht="16.5" x14ac:dyDescent="0.3">
      <c r="A336" s="5">
        <f>Table2[[#This Row],[ID]]</f>
        <v>10675</v>
      </c>
      <c r="B336" s="6">
        <f>Table2[[#This Row],[Year_Birth]]</f>
        <v>1956</v>
      </c>
      <c r="C336" s="6" t="str">
        <f>Table2[[#This Row],[Education]]</f>
        <v>PhD</v>
      </c>
      <c r="D336" s="6" t="str">
        <f>Table2[[#This Row],[Marital_Status]]</f>
        <v>Married</v>
      </c>
      <c r="E336" s="6">
        <f>Table2[[#This Row],[Income]]</f>
        <v>66334</v>
      </c>
      <c r="F336" s="6">
        <f>Table2[[#This Row],[Kidhome]]</f>
        <v>0</v>
      </c>
      <c r="G336" s="6">
        <f>Table2[[#This Row],[Teenhome]]</f>
        <v>1</v>
      </c>
      <c r="H336" s="9">
        <f>Table2[[#This Row],[Dt_Customer]]</f>
        <v>41367</v>
      </c>
      <c r="I336" s="6">
        <f>Table2[[#This Row],[Recency]]</f>
        <v>82</v>
      </c>
      <c r="J336" s="8">
        <f>IF(VALUE(YEAR(People!$H336))-People!$B336&gt;=90,44,VALUE(YEAR(People!$H336))-People!$B336)</f>
        <v>57</v>
      </c>
      <c r="K336" s="5" t="str">
        <f>IF(AND(People!$J336&gt;=16,People!$J336&lt;=25),"16-25",IF(AND(People!$J336&gt;=26,People!$J336&lt;=35),"26-35",IF(AND(People!$J336&gt;=36,People!$J336&lt;=45),"36-45",IF(AND(People!$J336&gt;=46,People!$J336&lt;=55),"46-55",IF(AND(People!$J336&gt;=56,People!$J336&lt;=65),"56-65",IF(AND(People!$J336&gt;=66,People!$J336&lt;=75),"66-75","ALL"))))))</f>
        <v>56-65</v>
      </c>
      <c r="L336" t="str">
        <f>Products!H336</f>
        <v>Together</v>
      </c>
      <c r="M336">
        <f>Table2[[#This Row],[Recency]]</f>
        <v>82</v>
      </c>
      <c r="N336">
        <f>Table2[[#This Row],[NumDealsPurchases]]</f>
        <v>2</v>
      </c>
      <c r="O336" s="12" t="str">
        <f>IF(Table2[[#This Row],[Kidhome]]=0,"No","Yes")</f>
        <v>No</v>
      </c>
      <c r="P336" s="12" t="str">
        <f>IF(Table2[[#This Row],[Teenhome]]=0,"No","Yes")</f>
        <v>Yes</v>
      </c>
    </row>
    <row r="337" spans="1:16" ht="16.5" x14ac:dyDescent="0.3">
      <c r="A337" s="7">
        <f>Table2[[#This Row],[ID]]</f>
        <v>2521</v>
      </c>
      <c r="B337" s="6">
        <f>Table2[[#This Row],[Year_Birth]]</f>
        <v>1971</v>
      </c>
      <c r="C337" s="6" t="str">
        <f>Table2[[#This Row],[Education]]</f>
        <v>Master</v>
      </c>
      <c r="D337" s="6" t="str">
        <f>Table2[[#This Row],[Marital_Status]]</f>
        <v>Married</v>
      </c>
      <c r="E337" s="6">
        <f>Table2[[#This Row],[Income]]</f>
        <v>35178</v>
      </c>
      <c r="F337" s="6">
        <f>Table2[[#This Row],[Kidhome]]</f>
        <v>1</v>
      </c>
      <c r="G337" s="6">
        <f>Table2[[#This Row],[Teenhome]]</f>
        <v>0</v>
      </c>
      <c r="H337" s="9">
        <f>Table2[[#This Row],[Dt_Customer]]</f>
        <v>41284</v>
      </c>
      <c r="I337" s="6">
        <f>Table2[[#This Row],[Recency]]</f>
        <v>10</v>
      </c>
      <c r="J337" s="14">
        <f>IF(VALUE(YEAR(People!$H337))-People!$B337&gt;=90,44,VALUE(YEAR(People!$H337))-People!$B337)</f>
        <v>42</v>
      </c>
      <c r="K337" s="5" t="str">
        <f>IF(AND(People!$J337&gt;=16,People!$J337&lt;=25),"16-25",IF(AND(People!$J337&gt;=26,People!$J337&lt;=35),"26-35",IF(AND(People!$J337&gt;=36,People!$J337&lt;=45),"36-45",IF(AND(People!$J337&gt;=46,People!$J337&lt;=55),"46-55",IF(AND(People!$J337&gt;=56,People!$J337&lt;=65),"56-65",IF(AND(People!$J337&gt;=66,People!$J337&lt;=75),"66-75","ALL"))))))</f>
        <v>36-45</v>
      </c>
      <c r="L337" t="str">
        <f>Products!H337</f>
        <v>Divorced</v>
      </c>
      <c r="M337">
        <f>Table2[[#This Row],[Recency]]</f>
        <v>10</v>
      </c>
      <c r="N337">
        <f>Table2[[#This Row],[NumDealsPurchases]]</f>
        <v>1</v>
      </c>
      <c r="O337" s="12" t="str">
        <f>IF(Table2[[#This Row],[Kidhome]]=0,"No","Yes")</f>
        <v>Yes</v>
      </c>
      <c r="P337" s="12" t="str">
        <f>IF(Table2[[#This Row],[Teenhome]]=0,"No","Yes")</f>
        <v>No</v>
      </c>
    </row>
    <row r="338" spans="1:16" ht="16.5" x14ac:dyDescent="0.3">
      <c r="A338" s="5">
        <f>Table2[[#This Row],[ID]]</f>
        <v>9592</v>
      </c>
      <c r="B338" s="6">
        <f>Table2[[#This Row],[Year_Birth]]</f>
        <v>1983</v>
      </c>
      <c r="C338" s="6" t="str">
        <f>Table2[[#This Row],[Education]]</f>
        <v>Graduation</v>
      </c>
      <c r="D338" s="6" t="str">
        <f>Table2[[#This Row],[Marital_Status]]</f>
        <v>Together</v>
      </c>
      <c r="E338" s="6">
        <f>Table2[[#This Row],[Income]]</f>
        <v>22010</v>
      </c>
      <c r="F338" s="6">
        <f>Table2[[#This Row],[Kidhome]]</f>
        <v>1</v>
      </c>
      <c r="G338" s="6">
        <f>Table2[[#This Row],[Teenhome]]</f>
        <v>0</v>
      </c>
      <c r="H338" s="9">
        <f>Table2[[#This Row],[Dt_Customer]]</f>
        <v>41455</v>
      </c>
      <c r="I338" s="6">
        <f>Table2[[#This Row],[Recency]]</f>
        <v>51</v>
      </c>
      <c r="J338" s="8">
        <f>IF(VALUE(YEAR(People!$H338))-People!$B338&gt;=90,44,VALUE(YEAR(People!$H338))-People!$B338)</f>
        <v>30</v>
      </c>
      <c r="K338" s="5" t="str">
        <f>IF(AND(People!$J338&gt;=16,People!$J338&lt;=25),"16-25",IF(AND(People!$J338&gt;=26,People!$J338&lt;=35),"26-35",IF(AND(People!$J338&gt;=36,People!$J338&lt;=45),"36-45",IF(AND(People!$J338&gt;=46,People!$J338&lt;=55),"46-55",IF(AND(People!$J338&gt;=56,People!$J338&lt;=65),"56-65",IF(AND(People!$J338&gt;=66,People!$J338&lt;=75),"66-75","ALL"))))))</f>
        <v>26-35</v>
      </c>
      <c r="L338" t="str">
        <f>Products!H338</f>
        <v>Divorced</v>
      </c>
      <c r="M338">
        <f>Table2[[#This Row],[Recency]]</f>
        <v>51</v>
      </c>
      <c r="N338">
        <f>Table2[[#This Row],[NumDealsPurchases]]</f>
        <v>2</v>
      </c>
      <c r="O338" s="12" t="str">
        <f>IF(Table2[[#This Row],[Kidhome]]=0,"No","Yes")</f>
        <v>Yes</v>
      </c>
      <c r="P338" s="12" t="str">
        <f>IF(Table2[[#This Row],[Teenhome]]=0,"No","Yes")</f>
        <v>No</v>
      </c>
    </row>
    <row r="339" spans="1:16" ht="16.5" x14ac:dyDescent="0.3">
      <c r="A339" s="5">
        <f>Table2[[#This Row],[ID]]</f>
        <v>10151</v>
      </c>
      <c r="B339" s="6">
        <f>Table2[[#This Row],[Year_Birth]]</f>
        <v>1960</v>
      </c>
      <c r="C339" s="6" t="str">
        <f>Table2[[#This Row],[Education]]</f>
        <v>Graduation</v>
      </c>
      <c r="D339" s="6" t="str">
        <f>Table2[[#This Row],[Marital_Status]]</f>
        <v>Divorced</v>
      </c>
      <c r="E339" s="6">
        <f>Table2[[#This Row],[Income]]</f>
        <v>62204</v>
      </c>
      <c r="F339" s="6">
        <f>Table2[[#This Row],[Kidhome]]</f>
        <v>0</v>
      </c>
      <c r="G339" s="6">
        <f>Table2[[#This Row],[Teenhome]]</f>
        <v>2</v>
      </c>
      <c r="H339" s="9">
        <f>Table2[[#This Row],[Dt_Customer]]</f>
        <v>41164</v>
      </c>
      <c r="I339" s="6">
        <f>Table2[[#This Row],[Recency]]</f>
        <v>38</v>
      </c>
      <c r="J339" s="8">
        <f>IF(VALUE(YEAR(People!$H339))-People!$B339&gt;=90,44,VALUE(YEAR(People!$H339))-People!$B339)</f>
        <v>52</v>
      </c>
      <c r="K339" s="5" t="str">
        <f>IF(AND(People!$J339&gt;=16,People!$J339&lt;=25),"16-25",IF(AND(People!$J339&gt;=26,People!$J339&lt;=35),"26-35",IF(AND(People!$J339&gt;=36,People!$J339&lt;=45),"36-45",IF(AND(People!$J339&gt;=46,People!$J339&lt;=55),"46-55",IF(AND(People!$J339&gt;=56,People!$J339&lt;=65),"56-65",IF(AND(People!$J339&gt;=66,People!$J339&lt;=75),"66-75","ALL"))))))</f>
        <v>46-55</v>
      </c>
      <c r="L339" t="str">
        <f>Products!H339</f>
        <v>Married</v>
      </c>
      <c r="M339">
        <f>Table2[[#This Row],[Recency]]</f>
        <v>38</v>
      </c>
      <c r="N339">
        <f>Table2[[#This Row],[NumDealsPurchases]]</f>
        <v>1</v>
      </c>
      <c r="O339" s="12" t="str">
        <f>IF(Table2[[#This Row],[Kidhome]]=0,"No","Yes")</f>
        <v>No</v>
      </c>
      <c r="P339" s="12" t="str">
        <f>IF(Table2[[#This Row],[Teenhome]]=0,"No","Yes")</f>
        <v>Yes</v>
      </c>
    </row>
    <row r="340" spans="1:16" ht="16.5" x14ac:dyDescent="0.3">
      <c r="A340" s="5">
        <f>Table2[[#This Row],[ID]]</f>
        <v>7381</v>
      </c>
      <c r="B340" s="6">
        <f>Table2[[#This Row],[Year_Birth]]</f>
        <v>1968</v>
      </c>
      <c r="C340" s="6" t="str">
        <f>Table2[[#This Row],[Education]]</f>
        <v>Graduation</v>
      </c>
      <c r="D340" s="6" t="str">
        <f>Table2[[#This Row],[Marital_Status]]</f>
        <v>Divorced</v>
      </c>
      <c r="E340" s="6">
        <f>Table2[[#This Row],[Income]]</f>
        <v>75693</v>
      </c>
      <c r="F340" s="6">
        <f>Table2[[#This Row],[Kidhome]]</f>
        <v>0</v>
      </c>
      <c r="G340" s="6">
        <f>Table2[[#This Row],[Teenhome]]</f>
        <v>0</v>
      </c>
      <c r="H340" s="9">
        <f>Table2[[#This Row],[Dt_Customer]]</f>
        <v>41249</v>
      </c>
      <c r="I340" s="6">
        <f>Table2[[#This Row],[Recency]]</f>
        <v>10</v>
      </c>
      <c r="J340" s="8">
        <f>IF(VALUE(YEAR(People!$H340))-People!$B340&gt;=90,44,VALUE(YEAR(People!$H340))-People!$B340)</f>
        <v>44</v>
      </c>
      <c r="K340" s="5" t="str">
        <f>IF(AND(People!$J340&gt;=16,People!$J340&lt;=25),"16-25",IF(AND(People!$J340&gt;=26,People!$J340&lt;=35),"26-35",IF(AND(People!$J340&gt;=36,People!$J340&lt;=45),"36-45",IF(AND(People!$J340&gt;=46,People!$J340&lt;=55),"46-55",IF(AND(People!$J340&gt;=56,People!$J340&lt;=65),"56-65",IF(AND(People!$J340&gt;=66,People!$J340&lt;=75),"66-75","ALL"))))))</f>
        <v>36-45</v>
      </c>
      <c r="L340" t="str">
        <f>Products!H340</f>
        <v>Together</v>
      </c>
      <c r="M340">
        <f>Table2[[#This Row],[Recency]]</f>
        <v>10</v>
      </c>
      <c r="N340">
        <f>Table2[[#This Row],[NumDealsPurchases]]</f>
        <v>1</v>
      </c>
      <c r="O340" s="12" t="str">
        <f>IF(Table2[[#This Row],[Kidhome]]=0,"No","Yes")</f>
        <v>No</v>
      </c>
      <c r="P340" s="12" t="str">
        <f>IF(Table2[[#This Row],[Teenhome]]=0,"No","Yes")</f>
        <v>No</v>
      </c>
    </row>
    <row r="341" spans="1:16" ht="16.5" x14ac:dyDescent="0.3">
      <c r="A341" s="5">
        <f>Table2[[#This Row],[ID]]</f>
        <v>4099</v>
      </c>
      <c r="B341" s="6">
        <f>Table2[[#This Row],[Year_Birth]]</f>
        <v>1972</v>
      </c>
      <c r="C341" s="6" t="str">
        <f>Table2[[#This Row],[Education]]</f>
        <v>Graduation</v>
      </c>
      <c r="D341" s="6" t="str">
        <f>Table2[[#This Row],[Marital_Status]]</f>
        <v>Married</v>
      </c>
      <c r="E341" s="6">
        <f>Table2[[#This Row],[Income]]</f>
        <v>30675</v>
      </c>
      <c r="F341" s="6">
        <f>Table2[[#This Row],[Kidhome]]</f>
        <v>1</v>
      </c>
      <c r="G341" s="6">
        <f>Table2[[#This Row],[Teenhome]]</f>
        <v>0</v>
      </c>
      <c r="H341" s="9">
        <f>Table2[[#This Row],[Dt_Customer]]</f>
        <v>41225</v>
      </c>
      <c r="I341" s="6">
        <f>Table2[[#This Row],[Recency]]</f>
        <v>14</v>
      </c>
      <c r="J341" s="8">
        <f>IF(VALUE(YEAR(People!$H341))-People!$B341&gt;=90,44,VALUE(YEAR(People!$H341))-People!$B341)</f>
        <v>40</v>
      </c>
      <c r="K341" s="5" t="str">
        <f>IF(AND(People!$J341&gt;=16,People!$J341&lt;=25),"16-25",IF(AND(People!$J341&gt;=26,People!$J341&lt;=35),"26-35",IF(AND(People!$J341&gt;=36,People!$J341&lt;=45),"36-45",IF(AND(People!$J341&gt;=46,People!$J341&lt;=55),"46-55",IF(AND(People!$J341&gt;=56,People!$J341&lt;=65),"56-65",IF(AND(People!$J341&gt;=66,People!$J341&lt;=75),"66-75","ALL"))))))</f>
        <v>36-45</v>
      </c>
      <c r="L341" t="str">
        <f>Products!H341</f>
        <v>Together</v>
      </c>
      <c r="M341">
        <f>Table2[[#This Row],[Recency]]</f>
        <v>14</v>
      </c>
      <c r="N341">
        <f>Table2[[#This Row],[NumDealsPurchases]]</f>
        <v>1</v>
      </c>
      <c r="O341" s="12" t="str">
        <f>IF(Table2[[#This Row],[Kidhome]]=0,"No","Yes")</f>
        <v>Yes</v>
      </c>
      <c r="P341" s="12" t="str">
        <f>IF(Table2[[#This Row],[Teenhome]]=0,"No","Yes")</f>
        <v>No</v>
      </c>
    </row>
    <row r="342" spans="1:16" ht="16.5" x14ac:dyDescent="0.3">
      <c r="A342" s="5">
        <f>Table2[[#This Row],[ID]]</f>
        <v>9560</v>
      </c>
      <c r="B342" s="6">
        <f>Table2[[#This Row],[Year_Birth]]</f>
        <v>1965</v>
      </c>
      <c r="C342" s="6" t="str">
        <f>Table2[[#This Row],[Education]]</f>
        <v>Graduation</v>
      </c>
      <c r="D342" s="6" t="str">
        <f>Table2[[#This Row],[Marital_Status]]</f>
        <v>Together</v>
      </c>
      <c r="E342" s="6">
        <f>Table2[[#This Row],[Income]]</f>
        <v>83003</v>
      </c>
      <c r="F342" s="6">
        <f>Table2[[#This Row],[Kidhome]]</f>
        <v>0</v>
      </c>
      <c r="G342" s="6">
        <f>Table2[[#This Row],[Teenhome]]</f>
        <v>0</v>
      </c>
      <c r="H342" s="9">
        <f>Table2[[#This Row],[Dt_Customer]]</f>
        <v>41336</v>
      </c>
      <c r="I342" s="6">
        <f>Table2[[#This Row],[Recency]]</f>
        <v>18</v>
      </c>
      <c r="J342" s="8">
        <f>IF(VALUE(YEAR(People!$H342))-People!$B342&gt;=90,44,VALUE(YEAR(People!$H342))-People!$B342)</f>
        <v>48</v>
      </c>
      <c r="K342" s="5" t="str">
        <f>IF(AND(People!$J342&gt;=16,People!$J342&lt;=25),"16-25",IF(AND(People!$J342&gt;=26,People!$J342&lt;=35),"26-35",IF(AND(People!$J342&gt;=36,People!$J342&lt;=45),"36-45",IF(AND(People!$J342&gt;=46,People!$J342&lt;=55),"46-55",IF(AND(People!$J342&gt;=56,People!$J342&lt;=65),"56-65",IF(AND(People!$J342&gt;=66,People!$J342&lt;=75),"66-75","ALL"))))))</f>
        <v>46-55</v>
      </c>
      <c r="L342" t="str">
        <f>Products!H342</f>
        <v>Single</v>
      </c>
      <c r="M342">
        <f>Table2[[#This Row],[Recency]]</f>
        <v>18</v>
      </c>
      <c r="N342">
        <f>Table2[[#This Row],[NumDealsPurchases]]</f>
        <v>1</v>
      </c>
      <c r="O342" s="12" t="str">
        <f>IF(Table2[[#This Row],[Kidhome]]=0,"No","Yes")</f>
        <v>No</v>
      </c>
      <c r="P342" s="12" t="str">
        <f>IF(Table2[[#This Row],[Teenhome]]=0,"No","Yes")</f>
        <v>No</v>
      </c>
    </row>
    <row r="343" spans="1:16" ht="16.5" x14ac:dyDescent="0.3">
      <c r="A343" s="5">
        <f>Table2[[#This Row],[ID]]</f>
        <v>1150</v>
      </c>
      <c r="B343" s="6">
        <f>Table2[[#This Row],[Year_Birth]]</f>
        <v>1899</v>
      </c>
      <c r="C343" s="6" t="str">
        <f>Table2[[#This Row],[Education]]</f>
        <v>PhD</v>
      </c>
      <c r="D343" s="6" t="str">
        <f>Table2[[#This Row],[Marital_Status]]</f>
        <v>Together</v>
      </c>
      <c r="E343" s="6">
        <f>Table2[[#This Row],[Income]]</f>
        <v>83532</v>
      </c>
      <c r="F343" s="6">
        <f>Table2[[#This Row],[Kidhome]]</f>
        <v>0</v>
      </c>
      <c r="G343" s="6">
        <f>Table2[[#This Row],[Teenhome]]</f>
        <v>0</v>
      </c>
      <c r="H343" s="9">
        <f>Table2[[#This Row],[Dt_Customer]]</f>
        <v>41543</v>
      </c>
      <c r="I343" s="6">
        <f>Table2[[#This Row],[Recency]]</f>
        <v>36</v>
      </c>
      <c r="J343" s="8">
        <f>IF(VALUE(YEAR(People!$H343))-People!$B343&gt;=90,44,VALUE(YEAR(People!$H343))-People!$B343)</f>
        <v>44</v>
      </c>
      <c r="K343" s="5" t="str">
        <f>IF(AND(People!$J343&gt;=16,People!$J343&lt;=25),"16-25",IF(AND(People!$J343&gt;=26,People!$J343&lt;=35),"26-35",IF(AND(People!$J343&gt;=36,People!$J343&lt;=45),"36-45",IF(AND(People!$J343&gt;=46,People!$J343&lt;=55),"46-55",IF(AND(People!$J343&gt;=56,People!$J343&lt;=65),"56-65",IF(AND(People!$J343&gt;=66,People!$J343&lt;=75),"66-75","ALL"))))))</f>
        <v>36-45</v>
      </c>
      <c r="L343" t="str">
        <f>Products!H343</f>
        <v>Divorced</v>
      </c>
      <c r="M343">
        <f>Table2[[#This Row],[Recency]]</f>
        <v>36</v>
      </c>
      <c r="N343">
        <f>Table2[[#This Row],[NumDealsPurchases]]</f>
        <v>1</v>
      </c>
      <c r="O343" s="12" t="str">
        <f>IF(Table2[[#This Row],[Kidhome]]=0,"No","Yes")</f>
        <v>No</v>
      </c>
      <c r="P343" s="12" t="str">
        <f>IF(Table2[[#This Row],[Teenhome]]=0,"No","Yes")</f>
        <v>No</v>
      </c>
    </row>
    <row r="344" spans="1:16" ht="16.5" x14ac:dyDescent="0.3">
      <c r="A344" s="5">
        <f>Table2[[#This Row],[ID]]</f>
        <v>10172</v>
      </c>
      <c r="B344" s="6">
        <f>Table2[[#This Row],[Year_Birth]]</f>
        <v>1988</v>
      </c>
      <c r="C344" s="6" t="str">
        <f>Table2[[#This Row],[Education]]</f>
        <v>Graduation</v>
      </c>
      <c r="D344" s="6" t="str">
        <f>Table2[[#This Row],[Marital_Status]]</f>
        <v>Single</v>
      </c>
      <c r="E344" s="6">
        <f>Table2[[#This Row],[Income]]</f>
        <v>68655</v>
      </c>
      <c r="F344" s="6">
        <f>Table2[[#This Row],[Kidhome]]</f>
        <v>0</v>
      </c>
      <c r="G344" s="6">
        <f>Table2[[#This Row],[Teenhome]]</f>
        <v>0</v>
      </c>
      <c r="H344" s="9">
        <f>Table2[[#This Row],[Dt_Customer]]</f>
        <v>41131</v>
      </c>
      <c r="I344" s="6">
        <f>Table2[[#This Row],[Recency]]</f>
        <v>95</v>
      </c>
      <c r="J344" s="8">
        <f>IF(VALUE(YEAR(People!$H344))-People!$B344&gt;=90,44,VALUE(YEAR(People!$H344))-People!$B344)</f>
        <v>24</v>
      </c>
      <c r="K344" s="5" t="str">
        <f>IF(AND(People!$J344&gt;=16,People!$J344&lt;=25),"16-25",IF(AND(People!$J344&gt;=26,People!$J344&lt;=35),"26-35",IF(AND(People!$J344&gt;=36,People!$J344&lt;=45),"36-45",IF(AND(People!$J344&gt;=46,People!$J344&lt;=55),"46-55",IF(AND(People!$J344&gt;=56,People!$J344&lt;=65),"56-65",IF(AND(People!$J344&gt;=66,People!$J344&lt;=75),"66-75","ALL"))))))</f>
        <v>16-25</v>
      </c>
      <c r="L344" t="str">
        <f>Products!H344</f>
        <v>Married</v>
      </c>
      <c r="M344">
        <f>Table2[[#This Row],[Recency]]</f>
        <v>95</v>
      </c>
      <c r="N344">
        <f>Table2[[#This Row],[NumDealsPurchases]]</f>
        <v>1</v>
      </c>
      <c r="O344" s="12" t="str">
        <f>IF(Table2[[#This Row],[Kidhome]]=0,"No","Yes")</f>
        <v>No</v>
      </c>
      <c r="P344" s="12" t="str">
        <f>IF(Table2[[#This Row],[Teenhome]]=0,"No","Yes")</f>
        <v>No</v>
      </c>
    </row>
    <row r="345" spans="1:16" ht="16.5" x14ac:dyDescent="0.3">
      <c r="A345" s="7">
        <f>Table2[[#This Row],[ID]]</f>
        <v>11191</v>
      </c>
      <c r="B345" s="6">
        <f>Table2[[#This Row],[Year_Birth]]</f>
        <v>1986</v>
      </c>
      <c r="C345" s="6" t="str">
        <f>Table2[[#This Row],[Education]]</f>
        <v>Graduation</v>
      </c>
      <c r="D345" s="6" t="str">
        <f>Table2[[#This Row],[Marital_Status]]</f>
        <v>Divorced</v>
      </c>
      <c r="E345" s="6">
        <f>Table2[[#This Row],[Income]]</f>
        <v>41411</v>
      </c>
      <c r="F345" s="6">
        <f>Table2[[#This Row],[Kidhome]]</f>
        <v>0</v>
      </c>
      <c r="G345" s="6">
        <f>Table2[[#This Row],[Teenhome]]</f>
        <v>0</v>
      </c>
      <c r="H345" s="9">
        <f>Table2[[#This Row],[Dt_Customer]]</f>
        <v>41615</v>
      </c>
      <c r="I345" s="6">
        <f>Table2[[#This Row],[Recency]]</f>
        <v>11</v>
      </c>
      <c r="J345" s="14">
        <f>IF(VALUE(YEAR(People!$H345))-People!$B345&gt;=90,44,VALUE(YEAR(People!$H345))-People!$B345)</f>
        <v>27</v>
      </c>
      <c r="K345" s="5" t="str">
        <f>IF(AND(People!$J345&gt;=16,People!$J345&lt;=25),"16-25",IF(AND(People!$J345&gt;=26,People!$J345&lt;=35),"26-35",IF(AND(People!$J345&gt;=36,People!$J345&lt;=45),"36-45",IF(AND(People!$J345&gt;=46,People!$J345&lt;=55),"46-55",IF(AND(People!$J345&gt;=56,People!$J345&lt;=65),"56-65",IF(AND(People!$J345&gt;=66,People!$J345&lt;=75),"66-75","ALL"))))))</f>
        <v>26-35</v>
      </c>
      <c r="L345" t="str">
        <f>Products!H345</f>
        <v>Together</v>
      </c>
      <c r="M345">
        <f>Table2[[#This Row],[Recency]]</f>
        <v>11</v>
      </c>
      <c r="N345">
        <f>Table2[[#This Row],[NumDealsPurchases]]</f>
        <v>1</v>
      </c>
      <c r="O345" s="12" t="str">
        <f>IF(Table2[[#This Row],[Kidhome]]=0,"No","Yes")</f>
        <v>No</v>
      </c>
      <c r="P345" s="12" t="str">
        <f>IF(Table2[[#This Row],[Teenhome]]=0,"No","Yes")</f>
        <v>No</v>
      </c>
    </row>
    <row r="346" spans="1:16" ht="16.5" x14ac:dyDescent="0.3">
      <c r="A346" s="5">
        <f>Table2[[#This Row],[ID]]</f>
        <v>9707</v>
      </c>
      <c r="B346" s="6">
        <f>Table2[[#This Row],[Year_Birth]]</f>
        <v>1969</v>
      </c>
      <c r="C346" s="6" t="str">
        <f>Table2[[#This Row],[Education]]</f>
        <v>PhD</v>
      </c>
      <c r="D346" s="6" t="str">
        <f>Table2[[#This Row],[Marital_Status]]</f>
        <v>Married</v>
      </c>
      <c r="E346" s="6">
        <f>Table2[[#This Row],[Income]]</f>
        <v>55212</v>
      </c>
      <c r="F346" s="6">
        <f>Table2[[#This Row],[Kidhome]]</f>
        <v>0</v>
      </c>
      <c r="G346" s="6">
        <f>Table2[[#This Row],[Teenhome]]</f>
        <v>1</v>
      </c>
      <c r="H346" s="9">
        <f>Table2[[#This Row],[Dt_Customer]]</f>
        <v>41236</v>
      </c>
      <c r="I346" s="6">
        <f>Table2[[#This Row],[Recency]]</f>
        <v>65</v>
      </c>
      <c r="J346" s="8">
        <f>IF(VALUE(YEAR(People!$H346))-People!$B346&gt;=90,44,VALUE(YEAR(People!$H346))-People!$B346)</f>
        <v>43</v>
      </c>
      <c r="K346" s="5" t="str">
        <f>IF(AND(People!$J346&gt;=16,People!$J346&lt;=25),"16-25",IF(AND(People!$J346&gt;=26,People!$J346&lt;=35),"26-35",IF(AND(People!$J346&gt;=36,People!$J346&lt;=45),"36-45",IF(AND(People!$J346&gt;=46,People!$J346&lt;=55),"46-55",IF(AND(People!$J346&gt;=56,People!$J346&lt;=65),"56-65",IF(AND(People!$J346&gt;=66,People!$J346&lt;=75),"66-75","ALL"))))))</f>
        <v>36-45</v>
      </c>
      <c r="L346" t="str">
        <f>Products!H346</f>
        <v>Together</v>
      </c>
      <c r="M346">
        <f>Table2[[#This Row],[Recency]]</f>
        <v>65</v>
      </c>
      <c r="N346">
        <f>Table2[[#This Row],[NumDealsPurchases]]</f>
        <v>3</v>
      </c>
      <c r="O346" s="12" t="str">
        <f>IF(Table2[[#This Row],[Kidhome]]=0,"No","Yes")</f>
        <v>No</v>
      </c>
      <c r="P346" s="12" t="str">
        <f>IF(Table2[[#This Row],[Teenhome]]=0,"No","Yes")</f>
        <v>Yes</v>
      </c>
    </row>
    <row r="347" spans="1:16" ht="16.5" x14ac:dyDescent="0.3">
      <c r="A347" s="7">
        <f>Table2[[#This Row],[ID]]</f>
        <v>6245</v>
      </c>
      <c r="B347" s="6">
        <f>Table2[[#This Row],[Year_Birth]]</f>
        <v>1950</v>
      </c>
      <c r="C347" s="6" t="str">
        <f>Table2[[#This Row],[Education]]</f>
        <v>PhD</v>
      </c>
      <c r="D347" s="6" t="str">
        <f>Table2[[#This Row],[Marital_Status]]</f>
        <v>Together</v>
      </c>
      <c r="E347" s="6">
        <f>Table2[[#This Row],[Income]]</f>
        <v>59292</v>
      </c>
      <c r="F347" s="6">
        <f>Table2[[#This Row],[Kidhome]]</f>
        <v>0</v>
      </c>
      <c r="G347" s="6">
        <f>Table2[[#This Row],[Teenhome]]</f>
        <v>1</v>
      </c>
      <c r="H347" s="9">
        <f>Table2[[#This Row],[Dt_Customer]]</f>
        <v>41438</v>
      </c>
      <c r="I347" s="6">
        <f>Table2[[#This Row],[Recency]]</f>
        <v>71</v>
      </c>
      <c r="J347" s="14">
        <f>IF(VALUE(YEAR(People!$H347))-People!$B347&gt;=90,44,VALUE(YEAR(People!$H347))-People!$B347)</f>
        <v>63</v>
      </c>
      <c r="K347" s="5" t="str">
        <f>IF(AND(People!$J347&gt;=16,People!$J347&lt;=25),"16-25",IF(AND(People!$J347&gt;=26,People!$J347&lt;=35),"26-35",IF(AND(People!$J347&gt;=36,People!$J347&lt;=45),"36-45",IF(AND(People!$J347&gt;=46,People!$J347&lt;=55),"46-55",IF(AND(People!$J347&gt;=56,People!$J347&lt;=65),"56-65",IF(AND(People!$J347&gt;=66,People!$J347&lt;=75),"66-75","ALL"))))))</f>
        <v>56-65</v>
      </c>
      <c r="L347" t="str">
        <f>Products!H347</f>
        <v>Divorced</v>
      </c>
      <c r="M347">
        <f>Table2[[#This Row],[Recency]]</f>
        <v>71</v>
      </c>
      <c r="N347">
        <f>Table2[[#This Row],[NumDealsPurchases]]</f>
        <v>2</v>
      </c>
      <c r="O347" s="12" t="str">
        <f>IF(Table2[[#This Row],[Kidhome]]=0,"No","Yes")</f>
        <v>No</v>
      </c>
      <c r="P347" s="12" t="str">
        <f>IF(Table2[[#This Row],[Teenhome]]=0,"No","Yes")</f>
        <v>Yes</v>
      </c>
    </row>
    <row r="348" spans="1:16" ht="16.5" x14ac:dyDescent="0.3">
      <c r="A348" s="5">
        <f>Table2[[#This Row],[ID]]</f>
        <v>8234</v>
      </c>
      <c r="B348" s="6">
        <f>Table2[[#This Row],[Year_Birth]]</f>
        <v>1973</v>
      </c>
      <c r="C348" s="6" t="str">
        <f>Table2[[#This Row],[Education]]</f>
        <v>Basic</v>
      </c>
      <c r="D348" s="6" t="str">
        <f>Table2[[#This Row],[Marital_Status]]</f>
        <v>Together</v>
      </c>
      <c r="E348" s="6">
        <f>Table2[[#This Row],[Income]]</f>
        <v>27190</v>
      </c>
      <c r="F348" s="6">
        <f>Table2[[#This Row],[Kidhome]]</f>
        <v>1</v>
      </c>
      <c r="G348" s="6">
        <f>Table2[[#This Row],[Teenhome]]</f>
        <v>0</v>
      </c>
      <c r="H348" s="9">
        <f>Table2[[#This Row],[Dt_Customer]]</f>
        <v>41501</v>
      </c>
      <c r="I348" s="6">
        <f>Table2[[#This Row],[Recency]]</f>
        <v>13</v>
      </c>
      <c r="J348" s="8">
        <f>IF(VALUE(YEAR(People!$H348))-People!$B348&gt;=90,44,VALUE(YEAR(People!$H348))-People!$B348)</f>
        <v>40</v>
      </c>
      <c r="K348" s="5" t="str">
        <f>IF(AND(People!$J348&gt;=16,People!$J348&lt;=25),"16-25",IF(AND(People!$J348&gt;=26,People!$J348&lt;=35),"26-35",IF(AND(People!$J348&gt;=36,People!$J348&lt;=45),"36-45",IF(AND(People!$J348&gt;=46,People!$J348&lt;=55),"46-55",IF(AND(People!$J348&gt;=56,People!$J348&lt;=65),"56-65",IF(AND(People!$J348&gt;=66,People!$J348&lt;=75),"66-75","ALL"))))))</f>
        <v>36-45</v>
      </c>
      <c r="L348" t="str">
        <f>Products!H348</f>
        <v>Married</v>
      </c>
      <c r="M348">
        <f>Table2[[#This Row],[Recency]]</f>
        <v>13</v>
      </c>
      <c r="N348">
        <f>Table2[[#This Row],[NumDealsPurchases]]</f>
        <v>1</v>
      </c>
      <c r="O348" s="12" t="str">
        <f>IF(Table2[[#This Row],[Kidhome]]=0,"No","Yes")</f>
        <v>Yes</v>
      </c>
      <c r="P348" s="12" t="str">
        <f>IF(Table2[[#This Row],[Teenhome]]=0,"No","Yes")</f>
        <v>No</v>
      </c>
    </row>
    <row r="349" spans="1:16" ht="16.5" x14ac:dyDescent="0.3">
      <c r="A349" s="7">
        <f>Table2[[#This Row],[ID]]</f>
        <v>1411</v>
      </c>
      <c r="B349" s="6">
        <f>Table2[[#This Row],[Year_Birth]]</f>
        <v>1952</v>
      </c>
      <c r="C349" s="6" t="str">
        <f>Table2[[#This Row],[Education]]</f>
        <v>Graduation</v>
      </c>
      <c r="D349" s="6" t="str">
        <f>Table2[[#This Row],[Marital_Status]]</f>
        <v>Divorced</v>
      </c>
      <c r="E349" s="6">
        <f>Table2[[#This Row],[Income]]</f>
        <v>82623</v>
      </c>
      <c r="F349" s="6">
        <f>Table2[[#This Row],[Kidhome]]</f>
        <v>0</v>
      </c>
      <c r="G349" s="6">
        <f>Table2[[#This Row],[Teenhome]]</f>
        <v>0</v>
      </c>
      <c r="H349" s="9">
        <f>Table2[[#This Row],[Dt_Customer]]</f>
        <v>41588</v>
      </c>
      <c r="I349" s="6">
        <f>Table2[[#This Row],[Recency]]</f>
        <v>58</v>
      </c>
      <c r="J349" s="14">
        <f>IF(VALUE(YEAR(People!$H349))-People!$B349&gt;=90,44,VALUE(YEAR(People!$H349))-People!$B349)</f>
        <v>61</v>
      </c>
      <c r="K349" s="5" t="str">
        <f>IF(AND(People!$J349&gt;=16,People!$J349&lt;=25),"16-25",IF(AND(People!$J349&gt;=26,People!$J349&lt;=35),"26-35",IF(AND(People!$J349&gt;=36,People!$J349&lt;=45),"36-45",IF(AND(People!$J349&gt;=46,People!$J349&lt;=55),"46-55",IF(AND(People!$J349&gt;=56,People!$J349&lt;=65),"56-65",IF(AND(People!$J349&gt;=66,People!$J349&lt;=75),"66-75","ALL"))))))</f>
        <v>56-65</v>
      </c>
      <c r="L349" t="str">
        <f>Products!H349</f>
        <v>Divorced</v>
      </c>
      <c r="M349">
        <f>Table2[[#This Row],[Recency]]</f>
        <v>58</v>
      </c>
      <c r="N349">
        <f>Table2[[#This Row],[NumDealsPurchases]]</f>
        <v>1</v>
      </c>
      <c r="O349" s="12" t="str">
        <f>IF(Table2[[#This Row],[Kidhome]]=0,"No","Yes")</f>
        <v>No</v>
      </c>
      <c r="P349" s="12" t="str">
        <f>IF(Table2[[#This Row],[Teenhome]]=0,"No","Yes")</f>
        <v>No</v>
      </c>
    </row>
    <row r="350" spans="1:16" ht="16.5" x14ac:dyDescent="0.3">
      <c r="A350" s="5">
        <f>Table2[[#This Row],[ID]]</f>
        <v>8553</v>
      </c>
      <c r="B350" s="6">
        <f>Table2[[#This Row],[Year_Birth]]</f>
        <v>1965</v>
      </c>
      <c r="C350" s="6" t="str">
        <f>Table2[[#This Row],[Education]]</f>
        <v>Graduation</v>
      </c>
      <c r="D350" s="6" t="str">
        <f>Table2[[#This Row],[Marital_Status]]</f>
        <v>Married</v>
      </c>
      <c r="E350" s="6">
        <f>Table2[[#This Row],[Income]]</f>
        <v>44300</v>
      </c>
      <c r="F350" s="6">
        <f>Table2[[#This Row],[Kidhome]]</f>
        <v>1</v>
      </c>
      <c r="G350" s="6">
        <f>Table2[[#This Row],[Teenhome]]</f>
        <v>1</v>
      </c>
      <c r="H350" s="9">
        <f>Table2[[#This Row],[Dt_Customer]]</f>
        <v>41448</v>
      </c>
      <c r="I350" s="6">
        <f>Table2[[#This Row],[Recency]]</f>
        <v>65</v>
      </c>
      <c r="J350" s="8">
        <f>IF(VALUE(YEAR(People!$H350))-People!$B350&gt;=90,44,VALUE(YEAR(People!$H350))-People!$B350)</f>
        <v>48</v>
      </c>
      <c r="K350" s="5" t="str">
        <f>IF(AND(People!$J350&gt;=16,People!$J350&lt;=25),"16-25",IF(AND(People!$J350&gt;=26,People!$J350&lt;=35),"26-35",IF(AND(People!$J350&gt;=36,People!$J350&lt;=45),"36-45",IF(AND(People!$J350&gt;=46,People!$J350&lt;=55),"46-55",IF(AND(People!$J350&gt;=56,People!$J350&lt;=65),"56-65",IF(AND(People!$J350&gt;=66,People!$J350&lt;=75),"66-75","ALL"))))))</f>
        <v>46-55</v>
      </c>
      <c r="L350" t="str">
        <f>Products!H350</f>
        <v>Widow</v>
      </c>
      <c r="M350">
        <f>Table2[[#This Row],[Recency]]</f>
        <v>65</v>
      </c>
      <c r="N350">
        <f>Table2[[#This Row],[NumDealsPurchases]]</f>
        <v>2</v>
      </c>
      <c r="O350" s="12" t="str">
        <f>IF(Table2[[#This Row],[Kidhome]]=0,"No","Yes")</f>
        <v>Yes</v>
      </c>
      <c r="P350" s="12" t="str">
        <f>IF(Table2[[#This Row],[Teenhome]]=0,"No","Yes")</f>
        <v>Yes</v>
      </c>
    </row>
    <row r="351" spans="1:16" ht="16.5" x14ac:dyDescent="0.3">
      <c r="A351" s="7">
        <f>Table2[[#This Row],[ID]]</f>
        <v>1826</v>
      </c>
      <c r="B351" s="6">
        <f>Table2[[#This Row],[Year_Birth]]</f>
        <v>1970</v>
      </c>
      <c r="C351" s="6" t="str">
        <f>Table2[[#This Row],[Education]]</f>
        <v>Graduation</v>
      </c>
      <c r="D351" s="6" t="str">
        <f>Table2[[#This Row],[Marital_Status]]</f>
        <v>Divorced</v>
      </c>
      <c r="E351" s="6">
        <f>Table2[[#This Row],[Income]]</f>
        <v>84835</v>
      </c>
      <c r="F351" s="6">
        <f>Table2[[#This Row],[Kidhome]]</f>
        <v>0</v>
      </c>
      <c r="G351" s="6">
        <f>Table2[[#This Row],[Teenhome]]</f>
        <v>0</v>
      </c>
      <c r="H351" s="9">
        <f>Table2[[#This Row],[Dt_Customer]]</f>
        <v>41806</v>
      </c>
      <c r="I351" s="6">
        <f>Table2[[#This Row],[Recency]]</f>
        <v>0</v>
      </c>
      <c r="J351" s="14">
        <f>IF(VALUE(YEAR(People!$H351))-People!$B351&gt;=90,44,VALUE(YEAR(People!$H351))-People!$B351)</f>
        <v>44</v>
      </c>
      <c r="K351" s="5" t="str">
        <f>IF(AND(People!$J351&gt;=16,People!$J351&lt;=25),"16-25",IF(AND(People!$J351&gt;=26,People!$J351&lt;=35),"26-35",IF(AND(People!$J351&gt;=36,People!$J351&lt;=45),"36-45",IF(AND(People!$J351&gt;=46,People!$J351&lt;=55),"46-55",IF(AND(People!$J351&gt;=56,People!$J351&lt;=65),"56-65",IF(AND(People!$J351&gt;=66,People!$J351&lt;=75),"66-75","ALL"))))))</f>
        <v>36-45</v>
      </c>
      <c r="L351" t="str">
        <f>Products!H351</f>
        <v>Married</v>
      </c>
      <c r="M351">
        <f>Table2[[#This Row],[Recency]]</f>
        <v>0</v>
      </c>
      <c r="N351">
        <f>Table2[[#This Row],[NumDealsPurchases]]</f>
        <v>1</v>
      </c>
      <c r="O351" s="12" t="str">
        <f>IF(Table2[[#This Row],[Kidhome]]=0,"No","Yes")</f>
        <v>No</v>
      </c>
      <c r="P351" s="12" t="str">
        <f>IF(Table2[[#This Row],[Teenhome]]=0,"No","Yes")</f>
        <v>No</v>
      </c>
    </row>
    <row r="352" spans="1:16" ht="16.5" x14ac:dyDescent="0.3">
      <c r="A352" s="5">
        <f>Table2[[#This Row],[ID]]</f>
        <v>8842</v>
      </c>
      <c r="B352" s="6">
        <f>Table2[[#This Row],[Year_Birth]]</f>
        <v>1971</v>
      </c>
      <c r="C352" s="6" t="str">
        <f>Table2[[#This Row],[Education]]</f>
        <v>Graduation</v>
      </c>
      <c r="D352" s="6" t="str">
        <f>Table2[[#This Row],[Marital_Status]]</f>
        <v>Widow</v>
      </c>
      <c r="E352" s="6">
        <f>Table2[[#This Row],[Income]]</f>
        <v>30372</v>
      </c>
      <c r="F352" s="6">
        <f>Table2[[#This Row],[Kidhome]]</f>
        <v>1</v>
      </c>
      <c r="G352" s="6">
        <f>Table2[[#This Row],[Teenhome]]</f>
        <v>1</v>
      </c>
      <c r="H352" s="9">
        <f>Table2[[#This Row],[Dt_Customer]]</f>
        <v>41268</v>
      </c>
      <c r="I352" s="6">
        <f>Table2[[#This Row],[Recency]]</f>
        <v>33</v>
      </c>
      <c r="J352" s="8">
        <f>IF(VALUE(YEAR(People!$H352))-People!$B352&gt;=90,44,VALUE(YEAR(People!$H352))-People!$B352)</f>
        <v>41</v>
      </c>
      <c r="K352" s="5" t="str">
        <f>IF(AND(People!$J352&gt;=16,People!$J352&lt;=25),"16-25",IF(AND(People!$J352&gt;=26,People!$J352&lt;=35),"26-35",IF(AND(People!$J352&gt;=36,People!$J352&lt;=45),"36-45",IF(AND(People!$J352&gt;=46,People!$J352&lt;=55),"46-55",IF(AND(People!$J352&gt;=56,People!$J352&lt;=65),"56-65",IF(AND(People!$J352&gt;=66,People!$J352&lt;=75),"66-75","ALL"))))))</f>
        <v>36-45</v>
      </c>
      <c r="L352" t="str">
        <f>Products!H352</f>
        <v>Married</v>
      </c>
      <c r="M352">
        <f>Table2[[#This Row],[Recency]]</f>
        <v>33</v>
      </c>
      <c r="N352">
        <f>Table2[[#This Row],[NumDealsPurchases]]</f>
        <v>3</v>
      </c>
      <c r="O352" s="12" t="str">
        <f>IF(Table2[[#This Row],[Kidhome]]=0,"No","Yes")</f>
        <v>Yes</v>
      </c>
      <c r="P352" s="12" t="str">
        <f>IF(Table2[[#This Row],[Teenhome]]=0,"No","Yes")</f>
        <v>Yes</v>
      </c>
    </row>
    <row r="353" spans="1:16" ht="16.5" x14ac:dyDescent="0.3">
      <c r="A353" s="7">
        <f>Table2[[#This Row],[ID]]</f>
        <v>11030</v>
      </c>
      <c r="B353" s="6">
        <f>Table2[[#This Row],[Year_Birth]]</f>
        <v>1976</v>
      </c>
      <c r="C353" s="6" t="str">
        <f>Table2[[#This Row],[Education]]</f>
        <v>Master</v>
      </c>
      <c r="D353" s="6" t="str">
        <f>Table2[[#This Row],[Marital_Status]]</f>
        <v>Married</v>
      </c>
      <c r="E353" s="6">
        <f>Table2[[#This Row],[Income]]</f>
        <v>33181</v>
      </c>
      <c r="F353" s="6">
        <f>Table2[[#This Row],[Kidhome]]</f>
        <v>1</v>
      </c>
      <c r="G353" s="6">
        <f>Table2[[#This Row],[Teenhome]]</f>
        <v>0</v>
      </c>
      <c r="H353" s="9">
        <f>Table2[[#This Row],[Dt_Customer]]</f>
        <v>41642</v>
      </c>
      <c r="I353" s="6">
        <f>Table2[[#This Row],[Recency]]</f>
        <v>90</v>
      </c>
      <c r="J353" s="14">
        <f>IF(VALUE(YEAR(People!$H353))-People!$B353&gt;=90,44,VALUE(YEAR(People!$H353))-People!$B353)</f>
        <v>38</v>
      </c>
      <c r="K353" s="5" t="str">
        <f>IF(AND(People!$J353&gt;=16,People!$J353&lt;=25),"16-25",IF(AND(People!$J353&gt;=26,People!$J353&lt;=35),"26-35",IF(AND(People!$J353&gt;=36,People!$J353&lt;=45),"36-45",IF(AND(People!$J353&gt;=46,People!$J353&lt;=55),"46-55",IF(AND(People!$J353&gt;=56,People!$J353&lt;=65),"56-65",IF(AND(People!$J353&gt;=66,People!$J353&lt;=75),"66-75","ALL"))))))</f>
        <v>36-45</v>
      </c>
      <c r="L353" t="str">
        <f>Products!H353</f>
        <v>Married</v>
      </c>
      <c r="M353">
        <f>Table2[[#This Row],[Recency]]</f>
        <v>90</v>
      </c>
      <c r="N353">
        <f>Table2[[#This Row],[NumDealsPurchases]]</f>
        <v>1</v>
      </c>
      <c r="O353" s="12" t="str">
        <f>IF(Table2[[#This Row],[Kidhome]]=0,"No","Yes")</f>
        <v>Yes</v>
      </c>
      <c r="P353" s="12" t="str">
        <f>IF(Table2[[#This Row],[Teenhome]]=0,"No","Yes")</f>
        <v>No</v>
      </c>
    </row>
    <row r="354" spans="1:16" ht="16.5" x14ac:dyDescent="0.3">
      <c r="A354" s="5">
        <f>Table2[[#This Row],[ID]]</f>
        <v>2579</v>
      </c>
      <c r="B354" s="6">
        <f>Table2[[#This Row],[Year_Birth]]</f>
        <v>1957</v>
      </c>
      <c r="C354" s="6" t="str">
        <f>Table2[[#This Row],[Education]]</f>
        <v>Graduation</v>
      </c>
      <c r="D354" s="6" t="str">
        <f>Table2[[#This Row],[Marital_Status]]</f>
        <v>Married</v>
      </c>
      <c r="E354" s="6">
        <f>Table2[[#This Row],[Income]]</f>
        <v>71113</v>
      </c>
      <c r="F354" s="6">
        <f>Table2[[#This Row],[Kidhome]]</f>
        <v>0</v>
      </c>
      <c r="G354" s="6">
        <f>Table2[[#This Row],[Teenhome]]</f>
        <v>1</v>
      </c>
      <c r="H354" s="9">
        <f>Table2[[#This Row],[Dt_Customer]]</f>
        <v>41625</v>
      </c>
      <c r="I354" s="6">
        <f>Table2[[#This Row],[Recency]]</f>
        <v>95</v>
      </c>
      <c r="J354" s="8">
        <f>IF(VALUE(YEAR(People!$H354))-People!$B354&gt;=90,44,VALUE(YEAR(People!$H354))-People!$B354)</f>
        <v>56</v>
      </c>
      <c r="K354" s="5" t="str">
        <f>IF(AND(People!$J354&gt;=16,People!$J354&lt;=25),"16-25",IF(AND(People!$J354&gt;=26,People!$J354&lt;=35),"26-35",IF(AND(People!$J354&gt;=36,People!$J354&lt;=45),"36-45",IF(AND(People!$J354&gt;=46,People!$J354&lt;=55),"46-55",IF(AND(People!$J354&gt;=56,People!$J354&lt;=65),"56-65",IF(AND(People!$J354&gt;=66,People!$J354&lt;=75),"66-75","ALL"))))))</f>
        <v>56-65</v>
      </c>
      <c r="L354" t="str">
        <f>Products!H354</f>
        <v>Single</v>
      </c>
      <c r="M354">
        <f>Table2[[#This Row],[Recency]]</f>
        <v>95</v>
      </c>
      <c r="N354">
        <f>Table2[[#This Row],[NumDealsPurchases]]</f>
        <v>4</v>
      </c>
      <c r="O354" s="12" t="str">
        <f>IF(Table2[[#This Row],[Kidhome]]=0,"No","Yes")</f>
        <v>No</v>
      </c>
      <c r="P354" s="12" t="str">
        <f>IF(Table2[[#This Row],[Teenhome]]=0,"No","Yes")</f>
        <v>Yes</v>
      </c>
    </row>
    <row r="355" spans="1:16" ht="16.5" x14ac:dyDescent="0.3">
      <c r="A355" s="7">
        <f>Table2[[#This Row],[ID]]</f>
        <v>175</v>
      </c>
      <c r="B355" s="6">
        <f>Table2[[#This Row],[Year_Birth]]</f>
        <v>1986</v>
      </c>
      <c r="C355" s="6" t="str">
        <f>Table2[[#This Row],[Education]]</f>
        <v>Graduation</v>
      </c>
      <c r="D355" s="6" t="str">
        <f>Table2[[#This Row],[Marital_Status]]</f>
        <v>Married</v>
      </c>
      <c r="E355" s="6">
        <f>Table2[[#This Row],[Income]]</f>
        <v>71952</v>
      </c>
      <c r="F355" s="6">
        <f>Table2[[#This Row],[Kidhome]]</f>
        <v>1</v>
      </c>
      <c r="G355" s="6">
        <f>Table2[[#This Row],[Teenhome]]</f>
        <v>0</v>
      </c>
      <c r="H355" s="9">
        <f>Table2[[#This Row],[Dt_Customer]]</f>
        <v>41284</v>
      </c>
      <c r="I355" s="6">
        <f>Table2[[#This Row],[Recency]]</f>
        <v>93</v>
      </c>
      <c r="J355" s="14">
        <f>IF(VALUE(YEAR(People!$H355))-People!$B355&gt;=90,44,VALUE(YEAR(People!$H355))-People!$B355)</f>
        <v>27</v>
      </c>
      <c r="K355" s="5" t="str">
        <f>IF(AND(People!$J355&gt;=16,People!$J355&lt;=25),"16-25",IF(AND(People!$J355&gt;=26,People!$J355&lt;=35),"26-35",IF(AND(People!$J355&gt;=36,People!$J355&lt;=45),"36-45",IF(AND(People!$J355&gt;=46,People!$J355&lt;=55),"46-55",IF(AND(People!$J355&gt;=56,People!$J355&lt;=65),"56-65",IF(AND(People!$J355&gt;=66,People!$J355&lt;=75),"66-75","ALL"))))))</f>
        <v>26-35</v>
      </c>
      <c r="L355" t="str">
        <f>Products!H355</f>
        <v>Married</v>
      </c>
      <c r="M355">
        <f>Table2[[#This Row],[Recency]]</f>
        <v>93</v>
      </c>
      <c r="N355">
        <f>Table2[[#This Row],[NumDealsPurchases]]</f>
        <v>2</v>
      </c>
      <c r="O355" s="12" t="str">
        <f>IF(Table2[[#This Row],[Kidhome]]=0,"No","Yes")</f>
        <v>Yes</v>
      </c>
      <c r="P355" s="12" t="str">
        <f>IF(Table2[[#This Row],[Teenhome]]=0,"No","Yes")</f>
        <v>No</v>
      </c>
    </row>
    <row r="356" spans="1:16" ht="16.5" x14ac:dyDescent="0.3">
      <c r="A356" s="5">
        <f>Table2[[#This Row],[ID]]</f>
        <v>9185</v>
      </c>
      <c r="B356" s="6">
        <f>Table2[[#This Row],[Year_Birth]]</f>
        <v>1966</v>
      </c>
      <c r="C356" s="6" t="str">
        <f>Table2[[#This Row],[Education]]</f>
        <v>PhD</v>
      </c>
      <c r="D356" s="6" t="str">
        <f>Table2[[#This Row],[Marital_Status]]</f>
        <v>Single</v>
      </c>
      <c r="E356" s="6">
        <f>Table2[[#This Row],[Income]]</f>
        <v>69759</v>
      </c>
      <c r="F356" s="6">
        <f>Table2[[#This Row],[Kidhome]]</f>
        <v>0</v>
      </c>
      <c r="G356" s="6">
        <f>Table2[[#This Row],[Teenhome]]</f>
        <v>0</v>
      </c>
      <c r="H356" s="9">
        <f>Table2[[#This Row],[Dt_Customer]]</f>
        <v>41575</v>
      </c>
      <c r="I356" s="6">
        <f>Table2[[#This Row],[Recency]]</f>
        <v>38</v>
      </c>
      <c r="J356" s="8">
        <f>IF(VALUE(YEAR(People!$H356))-People!$B356&gt;=90,44,VALUE(YEAR(People!$H356))-People!$B356)</f>
        <v>47</v>
      </c>
      <c r="K356" s="5" t="str">
        <f>IF(AND(People!$J356&gt;=16,People!$J356&lt;=25),"16-25",IF(AND(People!$J356&gt;=26,People!$J356&lt;=35),"26-35",IF(AND(People!$J356&gt;=36,People!$J356&lt;=45),"36-45",IF(AND(People!$J356&gt;=46,People!$J356&lt;=55),"46-55",IF(AND(People!$J356&gt;=56,People!$J356&lt;=65),"56-65",IF(AND(People!$J356&gt;=66,People!$J356&lt;=75),"66-75","ALL"))))))</f>
        <v>46-55</v>
      </c>
      <c r="L356" t="str">
        <f>Products!H356</f>
        <v>Single</v>
      </c>
      <c r="M356">
        <f>Table2[[#This Row],[Recency]]</f>
        <v>38</v>
      </c>
      <c r="N356">
        <f>Table2[[#This Row],[NumDealsPurchases]]</f>
        <v>3</v>
      </c>
      <c r="O356" s="12" t="str">
        <f>IF(Table2[[#This Row],[Kidhome]]=0,"No","Yes")</f>
        <v>No</v>
      </c>
      <c r="P356" s="12" t="str">
        <f>IF(Table2[[#This Row],[Teenhome]]=0,"No","Yes")</f>
        <v>No</v>
      </c>
    </row>
    <row r="357" spans="1:16" ht="16.5" x14ac:dyDescent="0.3">
      <c r="A357" s="7">
        <f>Table2[[#This Row],[ID]]</f>
        <v>11056</v>
      </c>
      <c r="B357" s="6">
        <f>Table2[[#This Row],[Year_Birth]]</f>
        <v>1974</v>
      </c>
      <c r="C357" s="6" t="str">
        <f>Table2[[#This Row],[Education]]</f>
        <v>Graduation</v>
      </c>
      <c r="D357" s="6" t="str">
        <f>Table2[[#This Row],[Marital_Status]]</f>
        <v>Married</v>
      </c>
      <c r="E357" s="6">
        <f>Table2[[#This Row],[Income]]</f>
        <v>72099</v>
      </c>
      <c r="F357" s="6">
        <f>Table2[[#This Row],[Kidhome]]</f>
        <v>0</v>
      </c>
      <c r="G357" s="6">
        <f>Table2[[#This Row],[Teenhome]]</f>
        <v>0</v>
      </c>
      <c r="H357" s="9">
        <f>Table2[[#This Row],[Dt_Customer]]</f>
        <v>41209</v>
      </c>
      <c r="I357" s="6">
        <f>Table2[[#This Row],[Recency]]</f>
        <v>18</v>
      </c>
      <c r="J357" s="14">
        <f>IF(VALUE(YEAR(People!$H357))-People!$B357&gt;=90,44,VALUE(YEAR(People!$H357))-People!$B357)</f>
        <v>38</v>
      </c>
      <c r="K357" s="5" t="str">
        <f>IF(AND(People!$J357&gt;=16,People!$J357&lt;=25),"16-25",IF(AND(People!$J357&gt;=26,People!$J357&lt;=35),"26-35",IF(AND(People!$J357&gt;=36,People!$J357&lt;=45),"36-45",IF(AND(People!$J357&gt;=46,People!$J357&lt;=55),"46-55",IF(AND(People!$J357&gt;=56,People!$J357&lt;=65),"56-65",IF(AND(People!$J357&gt;=66,People!$J357&lt;=75),"66-75","ALL"))))))</f>
        <v>36-45</v>
      </c>
      <c r="L357" t="str">
        <f>Products!H357</f>
        <v>Single</v>
      </c>
      <c r="M357">
        <f>Table2[[#This Row],[Recency]]</f>
        <v>18</v>
      </c>
      <c r="N357">
        <f>Table2[[#This Row],[NumDealsPurchases]]</f>
        <v>1</v>
      </c>
      <c r="O357" s="12" t="str">
        <f>IF(Table2[[#This Row],[Kidhome]]=0,"No","Yes")</f>
        <v>No</v>
      </c>
      <c r="P357" s="12" t="str">
        <f>IF(Table2[[#This Row],[Teenhome]]=0,"No","Yes")</f>
        <v>No</v>
      </c>
    </row>
    <row r="358" spans="1:16" ht="16.5" x14ac:dyDescent="0.3">
      <c r="A358" s="5">
        <f>Table2[[#This Row],[ID]]</f>
        <v>9365</v>
      </c>
      <c r="B358" s="6">
        <f>Table2[[#This Row],[Year_Birth]]</f>
        <v>1976</v>
      </c>
      <c r="C358" s="6" t="str">
        <f>Table2[[#This Row],[Education]]</f>
        <v>PhD</v>
      </c>
      <c r="D358" s="6" t="str">
        <f>Table2[[#This Row],[Marital_Status]]</f>
        <v>Single</v>
      </c>
      <c r="E358" s="6">
        <f>Table2[[#This Row],[Income]]</f>
        <v>60000</v>
      </c>
      <c r="F358" s="6">
        <f>Table2[[#This Row],[Kidhome]]</f>
        <v>0</v>
      </c>
      <c r="G358" s="6">
        <f>Table2[[#This Row],[Teenhome]]</f>
        <v>1</v>
      </c>
      <c r="H358" s="9">
        <f>Table2[[#This Row],[Dt_Customer]]</f>
        <v>41265</v>
      </c>
      <c r="I358" s="6">
        <f>Table2[[#This Row],[Recency]]</f>
        <v>57</v>
      </c>
      <c r="J358" s="8">
        <f>IF(VALUE(YEAR(People!$H358))-People!$B358&gt;=90,44,VALUE(YEAR(People!$H358))-People!$B358)</f>
        <v>36</v>
      </c>
      <c r="K358" s="5" t="str">
        <f>IF(AND(People!$J358&gt;=16,People!$J358&lt;=25),"16-25",IF(AND(People!$J358&gt;=26,People!$J358&lt;=35),"26-35",IF(AND(People!$J358&gt;=36,People!$J358&lt;=45),"36-45",IF(AND(People!$J358&gt;=46,People!$J358&lt;=55),"46-55",IF(AND(People!$J358&gt;=56,People!$J358&lt;=65),"56-65",IF(AND(People!$J358&gt;=66,People!$J358&lt;=75),"66-75","ALL"))))))</f>
        <v>36-45</v>
      </c>
      <c r="L358" t="str">
        <f>Products!H358</f>
        <v>Married</v>
      </c>
      <c r="M358">
        <f>Table2[[#This Row],[Recency]]</f>
        <v>57</v>
      </c>
      <c r="N358">
        <f>Table2[[#This Row],[NumDealsPurchases]]</f>
        <v>5</v>
      </c>
      <c r="O358" s="12" t="str">
        <f>IF(Table2[[#This Row],[Kidhome]]=0,"No","Yes")</f>
        <v>No</v>
      </c>
      <c r="P358" s="12" t="str">
        <f>IF(Table2[[#This Row],[Teenhome]]=0,"No","Yes")</f>
        <v>Yes</v>
      </c>
    </row>
    <row r="359" spans="1:16" ht="16.5" x14ac:dyDescent="0.3">
      <c r="A359" s="7">
        <f>Table2[[#This Row],[ID]]</f>
        <v>6201</v>
      </c>
      <c r="B359" s="6">
        <f>Table2[[#This Row],[Year_Birth]]</f>
        <v>1978</v>
      </c>
      <c r="C359" s="6" t="str">
        <f>Table2[[#This Row],[Education]]</f>
        <v>Graduation</v>
      </c>
      <c r="D359" s="6" t="str">
        <f>Table2[[#This Row],[Marital_Status]]</f>
        <v>Single</v>
      </c>
      <c r="E359" s="6">
        <f>Table2[[#This Row],[Income]]</f>
        <v>38643</v>
      </c>
      <c r="F359" s="6">
        <f>Table2[[#This Row],[Kidhome]]</f>
        <v>1</v>
      </c>
      <c r="G359" s="6">
        <f>Table2[[#This Row],[Teenhome]]</f>
        <v>1</v>
      </c>
      <c r="H359" s="9">
        <f>Table2[[#This Row],[Dt_Customer]]</f>
        <v>41607</v>
      </c>
      <c r="I359" s="6">
        <f>Table2[[#This Row],[Recency]]</f>
        <v>45</v>
      </c>
      <c r="J359" s="14">
        <f>IF(VALUE(YEAR(People!$H359))-People!$B359&gt;=90,44,VALUE(YEAR(People!$H359))-People!$B359)</f>
        <v>35</v>
      </c>
      <c r="K359" s="5" t="str">
        <f>IF(AND(People!$J359&gt;=16,People!$J359&lt;=25),"16-25",IF(AND(People!$J359&gt;=26,People!$J359&lt;=35),"26-35",IF(AND(People!$J359&gt;=36,People!$J359&lt;=45),"36-45",IF(AND(People!$J359&gt;=46,People!$J359&lt;=55),"46-55",IF(AND(People!$J359&gt;=56,People!$J359&lt;=65),"56-65",IF(AND(People!$J359&gt;=66,People!$J359&lt;=75),"66-75","ALL"))))))</f>
        <v>26-35</v>
      </c>
      <c r="L359" t="str">
        <f>Products!H359</f>
        <v>Married</v>
      </c>
      <c r="M359">
        <f>Table2[[#This Row],[Recency]]</f>
        <v>45</v>
      </c>
      <c r="N359">
        <f>Table2[[#This Row],[NumDealsPurchases]]</f>
        <v>2</v>
      </c>
      <c r="O359" s="12" t="str">
        <f>IF(Table2[[#This Row],[Kidhome]]=0,"No","Yes")</f>
        <v>Yes</v>
      </c>
      <c r="P359" s="12" t="str">
        <f>IF(Table2[[#This Row],[Teenhome]]=0,"No","Yes")</f>
        <v>Yes</v>
      </c>
    </row>
    <row r="360" spans="1:16" ht="16.5" x14ac:dyDescent="0.3">
      <c r="A360" s="5">
        <f>Table2[[#This Row],[ID]]</f>
        <v>2061</v>
      </c>
      <c r="B360" s="6">
        <f>Table2[[#This Row],[Year_Birth]]</f>
        <v>1955</v>
      </c>
      <c r="C360" s="6" t="str">
        <f>Table2[[#This Row],[Education]]</f>
        <v>Graduation</v>
      </c>
      <c r="D360" s="6" t="str">
        <f>Table2[[#This Row],[Marital_Status]]</f>
        <v>Married</v>
      </c>
      <c r="E360" s="6">
        <f>Table2[[#This Row],[Income]]</f>
        <v>50737</v>
      </c>
      <c r="F360" s="6">
        <f>Table2[[#This Row],[Kidhome]]</f>
        <v>0</v>
      </c>
      <c r="G360" s="6">
        <f>Table2[[#This Row],[Teenhome]]</f>
        <v>1</v>
      </c>
      <c r="H360" s="9">
        <f>Table2[[#This Row],[Dt_Customer]]</f>
        <v>41405</v>
      </c>
      <c r="I360" s="6">
        <f>Table2[[#This Row],[Recency]]</f>
        <v>61</v>
      </c>
      <c r="J360" s="8">
        <f>IF(VALUE(YEAR(People!$H360))-People!$B360&gt;=90,44,VALUE(YEAR(People!$H360))-People!$B360)</f>
        <v>58</v>
      </c>
      <c r="K360" s="5" t="str">
        <f>IF(AND(People!$J360&gt;=16,People!$J360&lt;=25),"16-25",IF(AND(People!$J360&gt;=26,People!$J360&lt;=35),"26-35",IF(AND(People!$J360&gt;=36,People!$J360&lt;=45),"36-45",IF(AND(People!$J360&gt;=46,People!$J360&lt;=55),"46-55",IF(AND(People!$J360&gt;=56,People!$J360&lt;=65),"56-65",IF(AND(People!$J360&gt;=66,People!$J360&lt;=75),"66-75","ALL"))))))</f>
        <v>56-65</v>
      </c>
      <c r="L360" t="str">
        <f>Products!H360</f>
        <v>Married</v>
      </c>
      <c r="M360">
        <f>Table2[[#This Row],[Recency]]</f>
        <v>61</v>
      </c>
      <c r="N360">
        <f>Table2[[#This Row],[NumDealsPurchases]]</f>
        <v>1</v>
      </c>
      <c r="O360" s="12" t="str">
        <f>IF(Table2[[#This Row],[Kidhome]]=0,"No","Yes")</f>
        <v>No</v>
      </c>
      <c r="P360" s="12" t="str">
        <f>IF(Table2[[#This Row],[Teenhome]]=0,"No","Yes")</f>
        <v>Yes</v>
      </c>
    </row>
    <row r="361" spans="1:16" ht="16.5" x14ac:dyDescent="0.3">
      <c r="A361" s="7">
        <f>Table2[[#This Row],[ID]]</f>
        <v>6184</v>
      </c>
      <c r="B361" s="6">
        <f>Table2[[#This Row],[Year_Birth]]</f>
        <v>1969</v>
      </c>
      <c r="C361" s="6" t="str">
        <f>Table2[[#This Row],[Education]]</f>
        <v>PhD</v>
      </c>
      <c r="D361" s="6" t="str">
        <f>Table2[[#This Row],[Marital_Status]]</f>
        <v>Married</v>
      </c>
      <c r="E361" s="6">
        <f>Table2[[#This Row],[Income]]</f>
        <v>68462</v>
      </c>
      <c r="F361" s="6">
        <f>Table2[[#This Row],[Kidhome]]</f>
        <v>0</v>
      </c>
      <c r="G361" s="6">
        <f>Table2[[#This Row],[Teenhome]]</f>
        <v>0</v>
      </c>
      <c r="H361" s="9">
        <f>Table2[[#This Row],[Dt_Customer]]</f>
        <v>41255</v>
      </c>
      <c r="I361" s="6">
        <f>Table2[[#This Row],[Recency]]</f>
        <v>6</v>
      </c>
      <c r="J361" s="14">
        <f>IF(VALUE(YEAR(People!$H361))-People!$B361&gt;=90,44,VALUE(YEAR(People!$H361))-People!$B361)</f>
        <v>43</v>
      </c>
      <c r="K361" s="5" t="str">
        <f>IF(AND(People!$J361&gt;=16,People!$J361&lt;=25),"16-25",IF(AND(People!$J361&gt;=26,People!$J361&lt;=35),"26-35",IF(AND(People!$J361&gt;=36,People!$J361&lt;=45),"36-45",IF(AND(People!$J361&gt;=46,People!$J361&lt;=55),"46-55",IF(AND(People!$J361&gt;=56,People!$J361&lt;=65),"56-65",IF(AND(People!$J361&gt;=66,People!$J361&lt;=75),"66-75","ALL"))))))</f>
        <v>36-45</v>
      </c>
      <c r="L361" t="str">
        <f>Products!H361</f>
        <v>Together</v>
      </c>
      <c r="M361">
        <f>Table2[[#This Row],[Recency]]</f>
        <v>6</v>
      </c>
      <c r="N361">
        <f>Table2[[#This Row],[NumDealsPurchases]]</f>
        <v>1</v>
      </c>
      <c r="O361" s="12" t="str">
        <f>IF(Table2[[#This Row],[Kidhome]]=0,"No","Yes")</f>
        <v>No</v>
      </c>
      <c r="P361" s="12" t="str">
        <f>IF(Table2[[#This Row],[Teenhome]]=0,"No","Yes")</f>
        <v>No</v>
      </c>
    </row>
    <row r="362" spans="1:16" ht="16.5" x14ac:dyDescent="0.3">
      <c r="A362" s="5">
        <f>Table2[[#This Row],[ID]]</f>
        <v>6142</v>
      </c>
      <c r="B362" s="6">
        <f>Table2[[#This Row],[Year_Birth]]</f>
        <v>1943</v>
      </c>
      <c r="C362" s="6" t="str">
        <f>Table2[[#This Row],[Education]]</f>
        <v>Master</v>
      </c>
      <c r="D362" s="6" t="str">
        <f>Table2[[#This Row],[Marital_Status]]</f>
        <v>Married</v>
      </c>
      <c r="E362" s="6">
        <f>Table2[[#This Row],[Income]]</f>
        <v>65073</v>
      </c>
      <c r="F362" s="6">
        <f>Table2[[#This Row],[Kidhome]]</f>
        <v>0</v>
      </c>
      <c r="G362" s="6">
        <f>Table2[[#This Row],[Teenhome]]</f>
        <v>0</v>
      </c>
      <c r="H362" s="9">
        <f>Table2[[#This Row],[Dt_Customer]]</f>
        <v>41506</v>
      </c>
      <c r="I362" s="6">
        <f>Table2[[#This Row],[Recency]]</f>
        <v>65</v>
      </c>
      <c r="J362" s="8">
        <f>IF(VALUE(YEAR(People!$H362))-People!$B362&gt;=90,44,VALUE(YEAR(People!$H362))-People!$B362)</f>
        <v>70</v>
      </c>
      <c r="K362" s="5" t="str">
        <f>IF(AND(People!$J362&gt;=16,People!$J362&lt;=25),"16-25",IF(AND(People!$J362&gt;=26,People!$J362&lt;=35),"26-35",IF(AND(People!$J362&gt;=36,People!$J362&lt;=45),"36-45",IF(AND(People!$J362&gt;=46,People!$J362&lt;=55),"46-55",IF(AND(People!$J362&gt;=56,People!$J362&lt;=65),"56-65",IF(AND(People!$J362&gt;=66,People!$J362&lt;=75),"66-75","ALL"))))))</f>
        <v>66-75</v>
      </c>
      <c r="L362" t="str">
        <f>Products!H362</f>
        <v>Married</v>
      </c>
      <c r="M362">
        <f>Table2[[#This Row],[Recency]]</f>
        <v>65</v>
      </c>
      <c r="N362">
        <f>Table2[[#This Row],[NumDealsPurchases]]</f>
        <v>1</v>
      </c>
      <c r="O362" s="12" t="str">
        <f>IF(Table2[[#This Row],[Kidhome]]=0,"No","Yes")</f>
        <v>No</v>
      </c>
      <c r="P362" s="12" t="str">
        <f>IF(Table2[[#This Row],[Teenhome]]=0,"No","Yes")</f>
        <v>No</v>
      </c>
    </row>
    <row r="363" spans="1:16" ht="16.5" x14ac:dyDescent="0.3">
      <c r="A363" s="7">
        <f>Table2[[#This Row],[ID]]</f>
        <v>4107</v>
      </c>
      <c r="B363" s="6">
        <f>Table2[[#This Row],[Year_Birth]]</f>
        <v>1948</v>
      </c>
      <c r="C363" s="6" t="str">
        <f>Table2[[#This Row],[Education]]</f>
        <v>PhD</v>
      </c>
      <c r="D363" s="6" t="str">
        <f>Table2[[#This Row],[Marital_Status]]</f>
        <v>Together</v>
      </c>
      <c r="E363" s="6">
        <f>Table2[[#This Row],[Income]]</f>
        <v>46681</v>
      </c>
      <c r="F363" s="6">
        <f>Table2[[#This Row],[Kidhome]]</f>
        <v>0</v>
      </c>
      <c r="G363" s="6">
        <f>Table2[[#This Row],[Teenhome]]</f>
        <v>2</v>
      </c>
      <c r="H363" s="9">
        <f>Table2[[#This Row],[Dt_Customer]]</f>
        <v>41555</v>
      </c>
      <c r="I363" s="6">
        <f>Table2[[#This Row],[Recency]]</f>
        <v>52</v>
      </c>
      <c r="J363" s="14">
        <f>IF(VALUE(YEAR(People!$H363))-People!$B363&gt;=90,44,VALUE(YEAR(People!$H363))-People!$B363)</f>
        <v>65</v>
      </c>
      <c r="K363" s="5" t="str">
        <f>IF(AND(People!$J363&gt;=16,People!$J363&lt;=25),"16-25",IF(AND(People!$J363&gt;=26,People!$J363&lt;=35),"26-35",IF(AND(People!$J363&gt;=36,People!$J363&lt;=45),"36-45",IF(AND(People!$J363&gt;=46,People!$J363&lt;=55),"46-55",IF(AND(People!$J363&gt;=56,People!$J363&lt;=65),"56-65",IF(AND(People!$J363&gt;=66,People!$J363&lt;=75),"66-75","ALL"))))))</f>
        <v>56-65</v>
      </c>
      <c r="L363" t="str">
        <f>Products!H363</f>
        <v>Widow</v>
      </c>
      <c r="M363">
        <f>Table2[[#This Row],[Recency]]</f>
        <v>52</v>
      </c>
      <c r="N363">
        <f>Table2[[#This Row],[NumDealsPurchases]]</f>
        <v>2</v>
      </c>
      <c r="O363" s="12" t="str">
        <f>IF(Table2[[#This Row],[Kidhome]]=0,"No","Yes")</f>
        <v>No</v>
      </c>
      <c r="P363" s="12" t="str">
        <f>IF(Table2[[#This Row],[Teenhome]]=0,"No","Yes")</f>
        <v>Yes</v>
      </c>
    </row>
    <row r="364" spans="1:16" ht="16.5" x14ac:dyDescent="0.3">
      <c r="A364" s="5">
        <f>Table2[[#This Row],[ID]]</f>
        <v>7274</v>
      </c>
      <c r="B364" s="6">
        <f>Table2[[#This Row],[Year_Birth]]</f>
        <v>1957</v>
      </c>
      <c r="C364" s="6" t="str">
        <f>Table2[[#This Row],[Education]]</f>
        <v>Graduation</v>
      </c>
      <c r="D364" s="6" t="str">
        <f>Table2[[#This Row],[Marital_Status]]</f>
        <v>Married</v>
      </c>
      <c r="E364" s="6">
        <f>Table2[[#This Row],[Income]]</f>
        <v>78618</v>
      </c>
      <c r="F364" s="6">
        <f>Table2[[#This Row],[Kidhome]]</f>
        <v>0</v>
      </c>
      <c r="G364" s="6">
        <f>Table2[[#This Row],[Teenhome]]</f>
        <v>0</v>
      </c>
      <c r="H364" s="9">
        <f>Table2[[#This Row],[Dt_Customer]]</f>
        <v>41180</v>
      </c>
      <c r="I364" s="6">
        <f>Table2[[#This Row],[Recency]]</f>
        <v>87</v>
      </c>
      <c r="J364" s="8">
        <f>IF(VALUE(YEAR(People!$H364))-People!$B364&gt;=90,44,VALUE(YEAR(People!$H364))-People!$B364)</f>
        <v>55</v>
      </c>
      <c r="K364" s="5" t="str">
        <f>IF(AND(People!$J364&gt;=16,People!$J364&lt;=25),"16-25",IF(AND(People!$J364&gt;=26,People!$J364&lt;=35),"26-35",IF(AND(People!$J364&gt;=36,People!$J364&lt;=45),"36-45",IF(AND(People!$J364&gt;=46,People!$J364&lt;=55),"46-55",IF(AND(People!$J364&gt;=56,People!$J364&lt;=65),"56-65",IF(AND(People!$J364&gt;=66,People!$J364&lt;=75),"66-75","ALL"))))))</f>
        <v>46-55</v>
      </c>
      <c r="L364" t="str">
        <f>Products!H364</f>
        <v>Married</v>
      </c>
      <c r="M364">
        <f>Table2[[#This Row],[Recency]]</f>
        <v>87</v>
      </c>
      <c r="N364">
        <f>Table2[[#This Row],[NumDealsPurchases]]</f>
        <v>1</v>
      </c>
      <c r="O364" s="12" t="str">
        <f>IF(Table2[[#This Row],[Kidhome]]=0,"No","Yes")</f>
        <v>No</v>
      </c>
      <c r="P364" s="12" t="str">
        <f>IF(Table2[[#This Row],[Teenhome]]=0,"No","Yes")</f>
        <v>No</v>
      </c>
    </row>
    <row r="365" spans="1:16" ht="16.5" x14ac:dyDescent="0.3">
      <c r="A365" s="7">
        <f>Table2[[#This Row],[ID]]</f>
        <v>9336</v>
      </c>
      <c r="B365" s="6">
        <f>Table2[[#This Row],[Year_Birth]]</f>
        <v>1969</v>
      </c>
      <c r="C365" s="6" t="str">
        <f>Table2[[#This Row],[Education]]</f>
        <v>PhD</v>
      </c>
      <c r="D365" s="6" t="str">
        <f>Table2[[#This Row],[Marital_Status]]</f>
        <v>Widow</v>
      </c>
      <c r="E365" s="6">
        <f>Table2[[#This Row],[Income]]</f>
        <v>62187</v>
      </c>
      <c r="F365" s="6">
        <f>Table2[[#This Row],[Kidhome]]</f>
        <v>0</v>
      </c>
      <c r="G365" s="6">
        <f>Table2[[#This Row],[Teenhome]]</f>
        <v>1</v>
      </c>
      <c r="H365" s="9">
        <f>Table2[[#This Row],[Dt_Customer]]</f>
        <v>41720</v>
      </c>
      <c r="I365" s="6">
        <f>Table2[[#This Row],[Recency]]</f>
        <v>38</v>
      </c>
      <c r="J365" s="14">
        <f>IF(VALUE(YEAR(People!$H365))-People!$B365&gt;=90,44,VALUE(YEAR(People!$H365))-People!$B365)</f>
        <v>45</v>
      </c>
      <c r="K365" s="5" t="str">
        <f>IF(AND(People!$J365&gt;=16,People!$J365&lt;=25),"16-25",IF(AND(People!$J365&gt;=26,People!$J365&lt;=35),"26-35",IF(AND(People!$J365&gt;=36,People!$J365&lt;=45),"36-45",IF(AND(People!$J365&gt;=46,People!$J365&lt;=55),"46-55",IF(AND(People!$J365&gt;=56,People!$J365&lt;=65),"56-65",IF(AND(People!$J365&gt;=66,People!$J365&lt;=75),"66-75","ALL"))))))</f>
        <v>36-45</v>
      </c>
      <c r="L365" t="str">
        <f>Products!H365</f>
        <v>Married</v>
      </c>
      <c r="M365">
        <f>Table2[[#This Row],[Recency]]</f>
        <v>38</v>
      </c>
      <c r="N365">
        <f>Table2[[#This Row],[NumDealsPurchases]]</f>
        <v>3</v>
      </c>
      <c r="O365" s="12" t="str">
        <f>IF(Table2[[#This Row],[Kidhome]]=0,"No","Yes")</f>
        <v>No</v>
      </c>
      <c r="P365" s="12" t="str">
        <f>IF(Table2[[#This Row],[Teenhome]]=0,"No","Yes")</f>
        <v>Yes</v>
      </c>
    </row>
    <row r="366" spans="1:16" ht="16.5" x14ac:dyDescent="0.3">
      <c r="A366" s="5">
        <f>Table2[[#This Row],[ID]]</f>
        <v>2958</v>
      </c>
      <c r="B366" s="6">
        <f>Table2[[#This Row],[Year_Birth]]</f>
        <v>1978</v>
      </c>
      <c r="C366" s="6" t="str">
        <f>Table2[[#This Row],[Education]]</f>
        <v>Graduation</v>
      </c>
      <c r="D366" s="6" t="str">
        <f>Table2[[#This Row],[Marital_Status]]</f>
        <v>Married</v>
      </c>
      <c r="E366" s="6">
        <f>Table2[[#This Row],[Income]]</f>
        <v>28442</v>
      </c>
      <c r="F366" s="6">
        <f>Table2[[#This Row],[Kidhome]]</f>
        <v>2</v>
      </c>
      <c r="G366" s="6">
        <f>Table2[[#This Row],[Teenhome]]</f>
        <v>0</v>
      </c>
      <c r="H366" s="9">
        <f>Table2[[#This Row],[Dt_Customer]]</f>
        <v>41694</v>
      </c>
      <c r="I366" s="6">
        <f>Table2[[#This Row],[Recency]]</f>
        <v>53</v>
      </c>
      <c r="J366" s="8">
        <f>IF(VALUE(YEAR(People!$H366))-People!$B366&gt;=90,44,VALUE(YEAR(People!$H366))-People!$B366)</f>
        <v>36</v>
      </c>
      <c r="K366" s="5" t="str">
        <f>IF(AND(People!$J366&gt;=16,People!$J366&lt;=25),"16-25",IF(AND(People!$J366&gt;=26,People!$J366&lt;=35),"26-35",IF(AND(People!$J366&gt;=36,People!$J366&lt;=45),"36-45",IF(AND(People!$J366&gt;=46,People!$J366&lt;=55),"46-55",IF(AND(People!$J366&gt;=56,People!$J366&lt;=65),"56-65",IF(AND(People!$J366&gt;=66,People!$J366&lt;=75),"66-75","ALL"))))))</f>
        <v>36-45</v>
      </c>
      <c r="L366" t="str">
        <f>Products!H366</f>
        <v>Married</v>
      </c>
      <c r="M366">
        <f>Table2[[#This Row],[Recency]]</f>
        <v>53</v>
      </c>
      <c r="N366">
        <f>Table2[[#This Row],[NumDealsPurchases]]</f>
        <v>3</v>
      </c>
      <c r="O366" s="12" t="str">
        <f>IF(Table2[[#This Row],[Kidhome]]=0,"No","Yes")</f>
        <v>Yes</v>
      </c>
      <c r="P366" s="12" t="str">
        <f>IF(Table2[[#This Row],[Teenhome]]=0,"No","Yes")</f>
        <v>No</v>
      </c>
    </row>
    <row r="367" spans="1:16" ht="16.5" x14ac:dyDescent="0.3">
      <c r="A367" s="7">
        <f>Table2[[#This Row],[ID]]</f>
        <v>933</v>
      </c>
      <c r="B367" s="6">
        <f>Table2[[#This Row],[Year_Birth]]</f>
        <v>1978</v>
      </c>
      <c r="C367" s="6" t="str">
        <f>Table2[[#This Row],[Education]]</f>
        <v>PhD</v>
      </c>
      <c r="D367" s="6" t="str">
        <f>Table2[[#This Row],[Marital_Status]]</f>
        <v>Married</v>
      </c>
      <c r="E367" s="6">
        <f>Table2[[#This Row],[Income]]</f>
        <v>37717</v>
      </c>
      <c r="F367" s="6">
        <f>Table2[[#This Row],[Kidhome]]</f>
        <v>1</v>
      </c>
      <c r="G367" s="6">
        <f>Table2[[#This Row],[Teenhome]]</f>
        <v>0</v>
      </c>
      <c r="H367" s="9">
        <f>Table2[[#This Row],[Dt_Customer]]</f>
        <v>41236</v>
      </c>
      <c r="I367" s="6">
        <f>Table2[[#This Row],[Recency]]</f>
        <v>31</v>
      </c>
      <c r="J367" s="14">
        <f>IF(VALUE(YEAR(People!$H367))-People!$B367&gt;=90,44,VALUE(YEAR(People!$H367))-People!$B367)</f>
        <v>34</v>
      </c>
      <c r="K367" s="5" t="str">
        <f>IF(AND(People!$J367&gt;=16,People!$J367&lt;=25),"16-25",IF(AND(People!$J367&gt;=26,People!$J367&lt;=35),"26-35",IF(AND(People!$J367&gt;=36,People!$J367&lt;=45),"36-45",IF(AND(People!$J367&gt;=46,People!$J367&lt;=55),"46-55",IF(AND(People!$J367&gt;=56,People!$J367&lt;=65),"56-65",IF(AND(People!$J367&gt;=66,People!$J367&lt;=75),"66-75","ALL"))))))</f>
        <v>26-35</v>
      </c>
      <c r="L367" t="str">
        <f>Products!H367</f>
        <v>Single</v>
      </c>
      <c r="M367">
        <f>Table2[[#This Row],[Recency]]</f>
        <v>31</v>
      </c>
      <c r="N367">
        <f>Table2[[#This Row],[NumDealsPurchases]]</f>
        <v>1</v>
      </c>
      <c r="O367" s="12" t="str">
        <f>IF(Table2[[#This Row],[Kidhome]]=0,"No","Yes")</f>
        <v>Yes</v>
      </c>
      <c r="P367" s="12" t="str">
        <f>IF(Table2[[#This Row],[Teenhome]]=0,"No","Yes")</f>
        <v>No</v>
      </c>
    </row>
    <row r="368" spans="1:16" ht="16.5" x14ac:dyDescent="0.3">
      <c r="A368" s="5">
        <f>Table2[[#This Row],[ID]]</f>
        <v>5837</v>
      </c>
      <c r="B368" s="6">
        <f>Table2[[#This Row],[Year_Birth]]</f>
        <v>1967</v>
      </c>
      <c r="C368" s="6" t="str">
        <f>Table2[[#This Row],[Education]]</f>
        <v>Graduation</v>
      </c>
      <c r="D368" s="6" t="str">
        <f>Table2[[#This Row],[Marital_Status]]</f>
        <v>Married</v>
      </c>
      <c r="E368" s="6">
        <f>Table2[[#This Row],[Income]]</f>
        <v>51479</v>
      </c>
      <c r="F368" s="6">
        <f>Table2[[#This Row],[Kidhome]]</f>
        <v>1</v>
      </c>
      <c r="G368" s="6">
        <f>Table2[[#This Row],[Teenhome]]</f>
        <v>1</v>
      </c>
      <c r="H368" s="9">
        <f>Table2[[#This Row],[Dt_Customer]]</f>
        <v>41271</v>
      </c>
      <c r="I368" s="6">
        <f>Table2[[#This Row],[Recency]]</f>
        <v>67</v>
      </c>
      <c r="J368" s="8">
        <f>IF(VALUE(YEAR(People!$H368))-People!$B368&gt;=90,44,VALUE(YEAR(People!$H368))-People!$B368)</f>
        <v>45</v>
      </c>
      <c r="K368" s="5" t="str">
        <f>IF(AND(People!$J368&gt;=16,People!$J368&lt;=25),"16-25",IF(AND(People!$J368&gt;=26,People!$J368&lt;=35),"26-35",IF(AND(People!$J368&gt;=36,People!$J368&lt;=45),"36-45",IF(AND(People!$J368&gt;=46,People!$J368&lt;=55),"46-55",IF(AND(People!$J368&gt;=56,People!$J368&lt;=65),"56-65",IF(AND(People!$J368&gt;=66,People!$J368&lt;=75),"66-75","ALL"))))))</f>
        <v>36-45</v>
      </c>
      <c r="L368" t="str">
        <f>Products!H368</f>
        <v>Married</v>
      </c>
      <c r="M368">
        <f>Table2[[#This Row],[Recency]]</f>
        <v>67</v>
      </c>
      <c r="N368">
        <f>Table2[[#This Row],[NumDealsPurchases]]</f>
        <v>7</v>
      </c>
      <c r="O368" s="12" t="str">
        <f>IF(Table2[[#This Row],[Kidhome]]=0,"No","Yes")</f>
        <v>Yes</v>
      </c>
      <c r="P368" s="12" t="str">
        <f>IF(Table2[[#This Row],[Teenhome]]=0,"No","Yes")</f>
        <v>Yes</v>
      </c>
    </row>
    <row r="369" spans="1:16" ht="16.5" x14ac:dyDescent="0.3">
      <c r="A369" s="7">
        <f>Table2[[#This Row],[ID]]</f>
        <v>10704</v>
      </c>
      <c r="B369" s="6">
        <f>Table2[[#This Row],[Year_Birth]]</f>
        <v>1969</v>
      </c>
      <c r="C369" s="6" t="str">
        <f>Table2[[#This Row],[Education]]</f>
        <v>Graduation</v>
      </c>
      <c r="D369" s="6" t="str">
        <f>Table2[[#This Row],[Marital_Status]]</f>
        <v>Single</v>
      </c>
      <c r="E369" s="6">
        <f>Table2[[#This Row],[Income]]</f>
        <v>54803</v>
      </c>
      <c r="F369" s="6">
        <f>Table2[[#This Row],[Kidhome]]</f>
        <v>0</v>
      </c>
      <c r="G369" s="6">
        <f>Table2[[#This Row],[Teenhome]]</f>
        <v>1</v>
      </c>
      <c r="H369" s="9">
        <f>Table2[[#This Row],[Dt_Customer]]</f>
        <v>41142</v>
      </c>
      <c r="I369" s="6">
        <f>Table2[[#This Row],[Recency]]</f>
        <v>65</v>
      </c>
      <c r="J369" s="14">
        <f>IF(VALUE(YEAR(People!$H369))-People!$B369&gt;=90,44,VALUE(YEAR(People!$H369))-People!$B369)</f>
        <v>43</v>
      </c>
      <c r="K369" s="5" t="str">
        <f>IF(AND(People!$J369&gt;=16,People!$J369&lt;=25),"16-25",IF(AND(People!$J369&gt;=26,People!$J369&lt;=35),"26-35",IF(AND(People!$J369&gt;=36,People!$J369&lt;=45),"36-45",IF(AND(People!$J369&gt;=46,People!$J369&lt;=55),"46-55",IF(AND(People!$J369&gt;=56,People!$J369&lt;=65),"56-65",IF(AND(People!$J369&gt;=66,People!$J369&lt;=75),"66-75","ALL"))))))</f>
        <v>36-45</v>
      </c>
      <c r="L369" t="str">
        <f>Products!H369</f>
        <v>Divorced</v>
      </c>
      <c r="M369">
        <f>Table2[[#This Row],[Recency]]</f>
        <v>65</v>
      </c>
      <c r="N369">
        <f>Table2[[#This Row],[NumDealsPurchases]]</f>
        <v>2</v>
      </c>
      <c r="O369" s="12" t="str">
        <f>IF(Table2[[#This Row],[Kidhome]]=0,"No","Yes")</f>
        <v>No</v>
      </c>
      <c r="P369" s="12" t="str">
        <f>IF(Table2[[#This Row],[Teenhome]]=0,"No","Yes")</f>
        <v>Yes</v>
      </c>
    </row>
    <row r="370" spans="1:16" ht="16.5" x14ac:dyDescent="0.3">
      <c r="A370" s="5">
        <f>Table2[[#This Row],[ID]]</f>
        <v>5125</v>
      </c>
      <c r="B370" s="6">
        <f>Table2[[#This Row],[Year_Birth]]</f>
        <v>1960</v>
      </c>
      <c r="C370" s="6" t="str">
        <f>Table2[[#This Row],[Education]]</f>
        <v>Graduation</v>
      </c>
      <c r="D370" s="6" t="str">
        <f>Table2[[#This Row],[Marital_Status]]</f>
        <v>Married</v>
      </c>
      <c r="E370" s="6">
        <f>Table2[[#This Row],[Income]]</f>
        <v>79530</v>
      </c>
      <c r="F370" s="6">
        <f>Table2[[#This Row],[Kidhome]]</f>
        <v>0</v>
      </c>
      <c r="G370" s="6">
        <f>Table2[[#This Row],[Teenhome]]</f>
        <v>0</v>
      </c>
      <c r="H370" s="9">
        <f>Table2[[#This Row],[Dt_Customer]]</f>
        <v>41411</v>
      </c>
      <c r="I370" s="6">
        <f>Table2[[#This Row],[Recency]]</f>
        <v>64</v>
      </c>
      <c r="J370" s="8">
        <f>IF(VALUE(YEAR(People!$H370))-People!$B370&gt;=90,44,VALUE(YEAR(People!$H370))-People!$B370)</f>
        <v>53</v>
      </c>
      <c r="K370" s="5" t="str">
        <f>IF(AND(People!$J370&gt;=16,People!$J370&lt;=25),"16-25",IF(AND(People!$J370&gt;=26,People!$J370&lt;=35),"26-35",IF(AND(People!$J370&gt;=36,People!$J370&lt;=45),"36-45",IF(AND(People!$J370&gt;=46,People!$J370&lt;=55),"46-55",IF(AND(People!$J370&gt;=56,People!$J370&lt;=65),"56-65",IF(AND(People!$J370&gt;=66,People!$J370&lt;=75),"66-75","ALL"))))))</f>
        <v>46-55</v>
      </c>
      <c r="L370" t="str">
        <f>Products!H370</f>
        <v>Together</v>
      </c>
      <c r="M370">
        <f>Table2[[#This Row],[Recency]]</f>
        <v>64</v>
      </c>
      <c r="N370">
        <f>Table2[[#This Row],[NumDealsPurchases]]</f>
        <v>1</v>
      </c>
      <c r="O370" s="12" t="str">
        <f>IF(Table2[[#This Row],[Kidhome]]=0,"No","Yes")</f>
        <v>No</v>
      </c>
      <c r="P370" s="12" t="str">
        <f>IF(Table2[[#This Row],[Teenhome]]=0,"No","Yes")</f>
        <v>No</v>
      </c>
    </row>
    <row r="371" spans="1:16" ht="16.5" x14ac:dyDescent="0.3">
      <c r="A371" s="7">
        <f>Table2[[#This Row],[ID]]</f>
        <v>4432</v>
      </c>
      <c r="B371" s="6">
        <f>Table2[[#This Row],[Year_Birth]]</f>
        <v>1976</v>
      </c>
      <c r="C371" s="6" t="str">
        <f>Table2[[#This Row],[Education]]</f>
        <v>Graduation</v>
      </c>
      <c r="D371" s="6" t="str">
        <f>Table2[[#This Row],[Marital_Status]]</f>
        <v>Divorced</v>
      </c>
      <c r="E371" s="6">
        <f>Table2[[#This Row],[Income]]</f>
        <v>31615</v>
      </c>
      <c r="F371" s="6">
        <f>Table2[[#This Row],[Kidhome]]</f>
        <v>1</v>
      </c>
      <c r="G371" s="6">
        <f>Table2[[#This Row],[Teenhome]]</f>
        <v>0</v>
      </c>
      <c r="H371" s="9">
        <f>Table2[[#This Row],[Dt_Customer]]</f>
        <v>41349</v>
      </c>
      <c r="I371" s="6">
        <f>Table2[[#This Row],[Recency]]</f>
        <v>82</v>
      </c>
      <c r="J371" s="14">
        <f>IF(VALUE(YEAR(People!$H371))-People!$B371&gt;=90,44,VALUE(YEAR(People!$H371))-People!$B371)</f>
        <v>37</v>
      </c>
      <c r="K371" s="5" t="str">
        <f>IF(AND(People!$J371&gt;=16,People!$J371&lt;=25),"16-25",IF(AND(People!$J371&gt;=26,People!$J371&lt;=35),"26-35",IF(AND(People!$J371&gt;=36,People!$J371&lt;=45),"36-45",IF(AND(People!$J371&gt;=46,People!$J371&lt;=55),"46-55",IF(AND(People!$J371&gt;=56,People!$J371&lt;=65),"56-65",IF(AND(People!$J371&gt;=66,People!$J371&lt;=75),"66-75","ALL"))))))</f>
        <v>36-45</v>
      </c>
      <c r="L371" t="str">
        <f>Products!H371</f>
        <v>Single</v>
      </c>
      <c r="M371">
        <f>Table2[[#This Row],[Recency]]</f>
        <v>82</v>
      </c>
      <c r="N371">
        <f>Table2[[#This Row],[NumDealsPurchases]]</f>
        <v>2</v>
      </c>
      <c r="O371" s="12" t="str">
        <f>IF(Table2[[#This Row],[Kidhome]]=0,"No","Yes")</f>
        <v>Yes</v>
      </c>
      <c r="P371" s="12" t="str">
        <f>IF(Table2[[#This Row],[Teenhome]]=0,"No","Yes")</f>
        <v>No</v>
      </c>
    </row>
    <row r="372" spans="1:16" ht="16.5" x14ac:dyDescent="0.3">
      <c r="A372" s="5">
        <f>Table2[[#This Row],[ID]]</f>
        <v>5955</v>
      </c>
      <c r="B372" s="6">
        <f>Table2[[#This Row],[Year_Birth]]</f>
        <v>1962</v>
      </c>
      <c r="C372" s="6" t="str">
        <f>Table2[[#This Row],[Education]]</f>
        <v>Graduation</v>
      </c>
      <c r="D372" s="6" t="str">
        <f>Table2[[#This Row],[Marital_Status]]</f>
        <v>Together</v>
      </c>
      <c r="E372" s="6">
        <f>Table2[[#This Row],[Income]]</f>
        <v>72025</v>
      </c>
      <c r="F372" s="6">
        <f>Table2[[#This Row],[Kidhome]]</f>
        <v>0</v>
      </c>
      <c r="G372" s="6">
        <f>Table2[[#This Row],[Teenhome]]</f>
        <v>0</v>
      </c>
      <c r="H372" s="9">
        <f>Table2[[#This Row],[Dt_Customer]]</f>
        <v>41230</v>
      </c>
      <c r="I372" s="6">
        <f>Table2[[#This Row],[Recency]]</f>
        <v>27</v>
      </c>
      <c r="J372" s="8">
        <f>IF(VALUE(YEAR(People!$H372))-People!$B372&gt;=90,44,VALUE(YEAR(People!$H372))-People!$B372)</f>
        <v>50</v>
      </c>
      <c r="K372" s="5" t="str">
        <f>IF(AND(People!$J372&gt;=16,People!$J372&lt;=25),"16-25",IF(AND(People!$J372&gt;=26,People!$J372&lt;=35),"26-35",IF(AND(People!$J372&gt;=36,People!$J372&lt;=45),"36-45",IF(AND(People!$J372&gt;=46,People!$J372&lt;=55),"46-55",IF(AND(People!$J372&gt;=56,People!$J372&lt;=65),"56-65",IF(AND(People!$J372&gt;=66,People!$J372&lt;=75),"66-75","ALL"))))))</f>
        <v>46-55</v>
      </c>
      <c r="L372" t="str">
        <f>Products!H372</f>
        <v>Married</v>
      </c>
      <c r="M372">
        <f>Table2[[#This Row],[Recency]]</f>
        <v>27</v>
      </c>
      <c r="N372">
        <f>Table2[[#This Row],[NumDealsPurchases]]</f>
        <v>1</v>
      </c>
      <c r="O372" s="12" t="str">
        <f>IF(Table2[[#This Row],[Kidhome]]=0,"No","Yes")</f>
        <v>No</v>
      </c>
      <c r="P372" s="12" t="str">
        <f>IF(Table2[[#This Row],[Teenhome]]=0,"No","Yes")</f>
        <v>No</v>
      </c>
    </row>
    <row r="373" spans="1:16" ht="16.5" x14ac:dyDescent="0.3">
      <c r="A373" s="7">
        <f>Table2[[#This Row],[ID]]</f>
        <v>2928</v>
      </c>
      <c r="B373" s="6">
        <f>Table2[[#This Row],[Year_Birth]]</f>
        <v>1975</v>
      </c>
      <c r="C373" s="6" t="str">
        <f>Table2[[#This Row],[Education]]</f>
        <v>PhD</v>
      </c>
      <c r="D373" s="6" t="str">
        <f>Table2[[#This Row],[Marital_Status]]</f>
        <v>Single</v>
      </c>
      <c r="E373" s="6">
        <f>Table2[[#This Row],[Income]]</f>
        <v>52614</v>
      </c>
      <c r="F373" s="6">
        <f>Table2[[#This Row],[Kidhome]]</f>
        <v>0</v>
      </c>
      <c r="G373" s="6">
        <f>Table2[[#This Row],[Teenhome]]</f>
        <v>1</v>
      </c>
      <c r="H373" s="9">
        <f>Table2[[#This Row],[Dt_Customer]]</f>
        <v>41244</v>
      </c>
      <c r="I373" s="6">
        <f>Table2[[#This Row],[Recency]]</f>
        <v>63</v>
      </c>
      <c r="J373" s="14">
        <f>IF(VALUE(YEAR(People!$H373))-People!$B373&gt;=90,44,VALUE(YEAR(People!$H373))-People!$B373)</f>
        <v>37</v>
      </c>
      <c r="K373" s="5" t="str">
        <f>IF(AND(People!$J373&gt;=16,People!$J373&lt;=25),"16-25",IF(AND(People!$J373&gt;=26,People!$J373&lt;=35),"26-35",IF(AND(People!$J373&gt;=36,People!$J373&lt;=45),"36-45",IF(AND(People!$J373&gt;=46,People!$J373&lt;=55),"46-55",IF(AND(People!$J373&gt;=56,People!$J373&lt;=65),"56-65",IF(AND(People!$J373&gt;=66,People!$J373&lt;=75),"66-75","ALL"))))))</f>
        <v>36-45</v>
      </c>
      <c r="L373" t="str">
        <f>Products!H373</f>
        <v>Married</v>
      </c>
      <c r="M373">
        <f>Table2[[#This Row],[Recency]]</f>
        <v>63</v>
      </c>
      <c r="N373">
        <f>Table2[[#This Row],[NumDealsPurchases]]</f>
        <v>2</v>
      </c>
      <c r="O373" s="12" t="str">
        <f>IF(Table2[[#This Row],[Kidhome]]=0,"No","Yes")</f>
        <v>No</v>
      </c>
      <c r="P373" s="12" t="str">
        <f>IF(Table2[[#This Row],[Teenhome]]=0,"No","Yes")</f>
        <v>Yes</v>
      </c>
    </row>
    <row r="374" spans="1:16" ht="16.5" x14ac:dyDescent="0.3">
      <c r="A374" s="5">
        <f>Table2[[#This Row],[ID]]</f>
        <v>5680</v>
      </c>
      <c r="B374" s="6">
        <f>Table2[[#This Row],[Year_Birth]]</f>
        <v>1984</v>
      </c>
      <c r="C374" s="6" t="str">
        <f>Table2[[#This Row],[Education]]</f>
        <v>2n Cycle</v>
      </c>
      <c r="D374" s="6" t="str">
        <f>Table2[[#This Row],[Marital_Status]]</f>
        <v>Married</v>
      </c>
      <c r="E374" s="6">
        <f>Table2[[#This Row],[Income]]</f>
        <v>35684</v>
      </c>
      <c r="F374" s="6">
        <f>Table2[[#This Row],[Kidhome]]</f>
        <v>1</v>
      </c>
      <c r="G374" s="6">
        <f>Table2[[#This Row],[Teenhome]]</f>
        <v>0</v>
      </c>
      <c r="H374" s="9">
        <f>Table2[[#This Row],[Dt_Customer]]</f>
        <v>41751</v>
      </c>
      <c r="I374" s="6">
        <f>Table2[[#This Row],[Recency]]</f>
        <v>66</v>
      </c>
      <c r="J374" s="8">
        <f>IF(VALUE(YEAR(People!$H374))-People!$B374&gt;=90,44,VALUE(YEAR(People!$H374))-People!$B374)</f>
        <v>30</v>
      </c>
      <c r="K374" s="5" t="str">
        <f>IF(AND(People!$J374&gt;=16,People!$J374&lt;=25),"16-25",IF(AND(People!$J374&gt;=26,People!$J374&lt;=35),"26-35",IF(AND(People!$J374&gt;=36,People!$J374&lt;=45),"36-45",IF(AND(People!$J374&gt;=46,People!$J374&lt;=55),"46-55",IF(AND(People!$J374&gt;=56,People!$J374&lt;=65),"56-65",IF(AND(People!$J374&gt;=66,People!$J374&lt;=75),"66-75","ALL"))))))</f>
        <v>26-35</v>
      </c>
      <c r="L374" t="str">
        <f>Products!H374</f>
        <v>Single</v>
      </c>
      <c r="M374">
        <f>Table2[[#This Row],[Recency]]</f>
        <v>66</v>
      </c>
      <c r="N374">
        <f>Table2[[#This Row],[NumDealsPurchases]]</f>
        <v>1</v>
      </c>
      <c r="O374" s="12" t="str">
        <f>IF(Table2[[#This Row],[Kidhome]]=0,"No","Yes")</f>
        <v>Yes</v>
      </c>
      <c r="P374" s="12" t="str">
        <f>IF(Table2[[#This Row],[Teenhome]]=0,"No","Yes")</f>
        <v>No</v>
      </c>
    </row>
    <row r="375" spans="1:16" ht="16.5" x14ac:dyDescent="0.3">
      <c r="A375" s="7">
        <f>Table2[[#This Row],[ID]]</f>
        <v>10313</v>
      </c>
      <c r="B375" s="6">
        <f>Table2[[#This Row],[Year_Birth]]</f>
        <v>1975</v>
      </c>
      <c r="C375" s="6" t="str">
        <f>Table2[[#This Row],[Education]]</f>
        <v>Graduation</v>
      </c>
      <c r="D375" s="6" t="str">
        <f>Table2[[#This Row],[Marital_Status]]</f>
        <v>Married</v>
      </c>
      <c r="E375" s="6">
        <f>Table2[[#This Row],[Income]]</f>
        <v>48178</v>
      </c>
      <c r="F375" s="6">
        <f>Table2[[#This Row],[Kidhome]]</f>
        <v>1</v>
      </c>
      <c r="G375" s="6">
        <f>Table2[[#This Row],[Teenhome]]</f>
        <v>1</v>
      </c>
      <c r="H375" s="9">
        <f>Table2[[#This Row],[Dt_Customer]]</f>
        <v>41210</v>
      </c>
      <c r="I375" s="6">
        <f>Table2[[#This Row],[Recency]]</f>
        <v>69</v>
      </c>
      <c r="J375" s="14">
        <f>IF(VALUE(YEAR(People!$H375))-People!$B375&gt;=90,44,VALUE(YEAR(People!$H375))-People!$B375)</f>
        <v>37</v>
      </c>
      <c r="K375" s="5" t="str">
        <f>IF(AND(People!$J375&gt;=16,People!$J375&lt;=25),"16-25",IF(AND(People!$J375&gt;=26,People!$J375&lt;=35),"26-35",IF(AND(People!$J375&gt;=36,People!$J375&lt;=45),"36-45",IF(AND(People!$J375&gt;=46,People!$J375&lt;=55),"46-55",IF(AND(People!$J375&gt;=56,People!$J375&lt;=65),"56-65",IF(AND(People!$J375&gt;=66,People!$J375&lt;=75),"66-75","ALL"))))))</f>
        <v>36-45</v>
      </c>
      <c r="L375" t="str">
        <f>Products!H375</f>
        <v>Single</v>
      </c>
      <c r="M375">
        <f>Table2[[#This Row],[Recency]]</f>
        <v>69</v>
      </c>
      <c r="N375">
        <f>Table2[[#This Row],[NumDealsPurchases]]</f>
        <v>6</v>
      </c>
      <c r="O375" s="12" t="str">
        <f>IF(Table2[[#This Row],[Kidhome]]=0,"No","Yes")</f>
        <v>Yes</v>
      </c>
      <c r="P375" s="12" t="str">
        <f>IF(Table2[[#This Row],[Teenhome]]=0,"No","Yes")</f>
        <v>Yes</v>
      </c>
    </row>
    <row r="376" spans="1:16" ht="16.5" x14ac:dyDescent="0.3">
      <c r="A376" s="5">
        <f>Table2[[#This Row],[ID]]</f>
        <v>2557</v>
      </c>
      <c r="B376" s="6">
        <f>Table2[[#This Row],[Year_Birth]]</f>
        <v>1970</v>
      </c>
      <c r="C376" s="6" t="str">
        <f>Table2[[#This Row],[Education]]</f>
        <v>Master</v>
      </c>
      <c r="D376" s="6" t="str">
        <f>Table2[[#This Row],[Marital_Status]]</f>
        <v>Single</v>
      </c>
      <c r="E376" s="6">
        <f>Table2[[#This Row],[Income]]</f>
        <v>29548</v>
      </c>
      <c r="F376" s="6">
        <f>Table2[[#This Row],[Kidhome]]</f>
        <v>1</v>
      </c>
      <c r="G376" s="6">
        <f>Table2[[#This Row],[Teenhome]]</f>
        <v>0</v>
      </c>
      <c r="H376" s="9">
        <f>Table2[[#This Row],[Dt_Customer]]</f>
        <v>41515</v>
      </c>
      <c r="I376" s="6">
        <f>Table2[[#This Row],[Recency]]</f>
        <v>52</v>
      </c>
      <c r="J376" s="8">
        <f>IF(VALUE(YEAR(People!$H376))-People!$B376&gt;=90,44,VALUE(YEAR(People!$H376))-People!$B376)</f>
        <v>43</v>
      </c>
      <c r="K376" s="5" t="str">
        <f>IF(AND(People!$J376&gt;=16,People!$J376&lt;=25),"16-25",IF(AND(People!$J376&gt;=26,People!$J376&lt;=35),"26-35",IF(AND(People!$J376&gt;=36,People!$J376&lt;=45),"36-45",IF(AND(People!$J376&gt;=46,People!$J376&lt;=55),"46-55",IF(AND(People!$J376&gt;=56,People!$J376&lt;=65),"56-65",IF(AND(People!$J376&gt;=66,People!$J376&lt;=75),"66-75","ALL"))))))</f>
        <v>36-45</v>
      </c>
      <c r="L376" t="str">
        <f>Products!H376</f>
        <v>Single</v>
      </c>
      <c r="M376">
        <f>Table2[[#This Row],[Recency]]</f>
        <v>52</v>
      </c>
      <c r="N376">
        <f>Table2[[#This Row],[NumDealsPurchases]]</f>
        <v>1</v>
      </c>
      <c r="O376" s="12" t="str">
        <f>IF(Table2[[#This Row],[Kidhome]]=0,"No","Yes")</f>
        <v>Yes</v>
      </c>
      <c r="P376" s="12" t="str">
        <f>IF(Table2[[#This Row],[Teenhome]]=0,"No","Yes")</f>
        <v>No</v>
      </c>
    </row>
    <row r="377" spans="1:16" ht="16.5" x14ac:dyDescent="0.3">
      <c r="A377" s="7">
        <f>Table2[[#This Row],[ID]]</f>
        <v>1245</v>
      </c>
      <c r="B377" s="6">
        <f>Table2[[#This Row],[Year_Birth]]</f>
        <v>1966</v>
      </c>
      <c r="C377" s="6" t="str">
        <f>Table2[[#This Row],[Education]]</f>
        <v>Graduation</v>
      </c>
      <c r="D377" s="6" t="str">
        <f>Table2[[#This Row],[Marital_Status]]</f>
        <v>Single</v>
      </c>
      <c r="E377" s="6">
        <f>Table2[[#This Row],[Income]]</f>
        <v>63810</v>
      </c>
      <c r="F377" s="6">
        <f>Table2[[#This Row],[Kidhome]]</f>
        <v>0</v>
      </c>
      <c r="G377" s="6">
        <f>Table2[[#This Row],[Teenhome]]</f>
        <v>1</v>
      </c>
      <c r="H377" s="9">
        <f>Table2[[#This Row],[Dt_Customer]]</f>
        <v>41224</v>
      </c>
      <c r="I377" s="6">
        <f>Table2[[#This Row],[Recency]]</f>
        <v>45</v>
      </c>
      <c r="J377" s="14">
        <f>IF(VALUE(YEAR(People!$H377))-People!$B377&gt;=90,44,VALUE(YEAR(People!$H377))-People!$B377)</f>
        <v>46</v>
      </c>
      <c r="K377" s="5" t="str">
        <f>IF(AND(People!$J377&gt;=16,People!$J377&lt;=25),"16-25",IF(AND(People!$J377&gt;=26,People!$J377&lt;=35),"26-35",IF(AND(People!$J377&gt;=36,People!$J377&lt;=45),"36-45",IF(AND(People!$J377&gt;=46,People!$J377&lt;=55),"46-55",IF(AND(People!$J377&gt;=56,People!$J377&lt;=65),"56-65",IF(AND(People!$J377&gt;=66,People!$J377&lt;=75),"66-75","ALL"))))))</f>
        <v>46-55</v>
      </c>
      <c r="L377" t="str">
        <f>Products!H377</f>
        <v>Single</v>
      </c>
      <c r="M377">
        <f>Table2[[#This Row],[Recency]]</f>
        <v>45</v>
      </c>
      <c r="N377">
        <f>Table2[[#This Row],[NumDealsPurchases]]</f>
        <v>4</v>
      </c>
      <c r="O377" s="12" t="str">
        <f>IF(Table2[[#This Row],[Kidhome]]=0,"No","Yes")</f>
        <v>No</v>
      </c>
      <c r="P377" s="12" t="str">
        <f>IF(Table2[[#This Row],[Teenhome]]=0,"No","Yes")</f>
        <v>Yes</v>
      </c>
    </row>
    <row r="378" spans="1:16" ht="16.5" x14ac:dyDescent="0.3">
      <c r="A378" s="5">
        <f>Table2[[#This Row],[ID]]</f>
        <v>1519</v>
      </c>
      <c r="B378" s="6">
        <f>Table2[[#This Row],[Year_Birth]]</f>
        <v>1972</v>
      </c>
      <c r="C378" s="6" t="str">
        <f>Table2[[#This Row],[Education]]</f>
        <v>PhD</v>
      </c>
      <c r="D378" s="6" t="str">
        <f>Table2[[#This Row],[Marital_Status]]</f>
        <v>Single</v>
      </c>
      <c r="E378" s="6">
        <f>Table2[[#This Row],[Income]]</f>
        <v>38578</v>
      </c>
      <c r="F378" s="6">
        <f>Table2[[#This Row],[Kidhome]]</f>
        <v>1</v>
      </c>
      <c r="G378" s="6">
        <f>Table2[[#This Row],[Teenhome]]</f>
        <v>1</v>
      </c>
      <c r="H378" s="9">
        <f>Table2[[#This Row],[Dt_Customer]]</f>
        <v>41447</v>
      </c>
      <c r="I378" s="6">
        <f>Table2[[#This Row],[Recency]]</f>
        <v>2</v>
      </c>
      <c r="J378" s="8">
        <f>IF(VALUE(YEAR(People!$H378))-People!$B378&gt;=90,44,VALUE(YEAR(People!$H378))-People!$B378)</f>
        <v>41</v>
      </c>
      <c r="K378" s="5" t="str">
        <f>IF(AND(People!$J378&gt;=16,People!$J378&lt;=25),"16-25",IF(AND(People!$J378&gt;=26,People!$J378&lt;=35),"26-35",IF(AND(People!$J378&gt;=36,People!$J378&lt;=45),"36-45",IF(AND(People!$J378&gt;=46,People!$J378&lt;=55),"46-55",IF(AND(People!$J378&gt;=56,People!$J378&lt;=65),"56-65",IF(AND(People!$J378&gt;=66,People!$J378&lt;=75),"66-75","ALL"))))))</f>
        <v>36-45</v>
      </c>
      <c r="L378" t="str">
        <f>Products!H378</f>
        <v>Single</v>
      </c>
      <c r="M378">
        <f>Table2[[#This Row],[Recency]]</f>
        <v>2</v>
      </c>
      <c r="N378">
        <f>Table2[[#This Row],[NumDealsPurchases]]</f>
        <v>3</v>
      </c>
      <c r="O378" s="12" t="str">
        <f>IF(Table2[[#This Row],[Kidhome]]=0,"No","Yes")</f>
        <v>Yes</v>
      </c>
      <c r="P378" s="12" t="str">
        <f>IF(Table2[[#This Row],[Teenhome]]=0,"No","Yes")</f>
        <v>Yes</v>
      </c>
    </row>
    <row r="379" spans="1:16" ht="16.5" x14ac:dyDescent="0.3">
      <c r="A379" s="7">
        <f>Table2[[#This Row],[ID]]</f>
        <v>10703</v>
      </c>
      <c r="B379" s="6">
        <f>Table2[[#This Row],[Year_Birth]]</f>
        <v>1975</v>
      </c>
      <c r="C379" s="6" t="str">
        <f>Table2[[#This Row],[Education]]</f>
        <v>Master</v>
      </c>
      <c r="D379" s="6" t="str">
        <f>Table2[[#This Row],[Marital_Status]]</f>
        <v>Single</v>
      </c>
      <c r="E379" s="6">
        <f>Table2[[#This Row],[Income]]</f>
        <v>46098</v>
      </c>
      <c r="F379" s="6">
        <f>Table2[[#This Row],[Kidhome]]</f>
        <v>1</v>
      </c>
      <c r="G379" s="6">
        <f>Table2[[#This Row],[Teenhome]]</f>
        <v>1</v>
      </c>
      <c r="H379" s="9">
        <f>Table2[[#This Row],[Dt_Customer]]</f>
        <v>41139</v>
      </c>
      <c r="I379" s="6">
        <f>Table2[[#This Row],[Recency]]</f>
        <v>86</v>
      </c>
      <c r="J379" s="14">
        <f>IF(VALUE(YEAR(People!$H379))-People!$B379&gt;=90,44,VALUE(YEAR(People!$H379))-People!$B379)</f>
        <v>37</v>
      </c>
      <c r="K379" s="5" t="str">
        <f>IF(AND(People!$J379&gt;=16,People!$J379&lt;=25),"16-25",IF(AND(People!$J379&gt;=26,People!$J379&lt;=35),"26-35",IF(AND(People!$J379&gt;=36,People!$J379&lt;=45),"36-45",IF(AND(People!$J379&gt;=46,People!$J379&lt;=55),"46-55",IF(AND(People!$J379&gt;=56,People!$J379&lt;=65),"56-65",IF(AND(People!$J379&gt;=66,People!$J379&lt;=75),"66-75","ALL"))))))</f>
        <v>36-45</v>
      </c>
      <c r="L379" t="str">
        <f>Products!H379</f>
        <v>Single</v>
      </c>
      <c r="M379">
        <f>Table2[[#This Row],[Recency]]</f>
        <v>86</v>
      </c>
      <c r="N379">
        <f>Table2[[#This Row],[NumDealsPurchases]]</f>
        <v>4</v>
      </c>
      <c r="O379" s="12" t="str">
        <f>IF(Table2[[#This Row],[Kidhome]]=0,"No","Yes")</f>
        <v>Yes</v>
      </c>
      <c r="P379" s="12" t="str">
        <f>IF(Table2[[#This Row],[Teenhome]]=0,"No","Yes")</f>
        <v>Yes</v>
      </c>
    </row>
    <row r="380" spans="1:16" ht="16.5" x14ac:dyDescent="0.3">
      <c r="A380" s="5">
        <f>Table2[[#This Row],[ID]]</f>
        <v>1726</v>
      </c>
      <c r="B380" s="6">
        <f>Table2[[#This Row],[Year_Birth]]</f>
        <v>1970</v>
      </c>
      <c r="C380" s="6" t="str">
        <f>Table2[[#This Row],[Education]]</f>
        <v>Graduation</v>
      </c>
      <c r="D380" s="6" t="str">
        <f>Table2[[#This Row],[Marital_Status]]</f>
        <v>Single</v>
      </c>
      <c r="E380" s="6">
        <f>Table2[[#This Row],[Income]]</f>
        <v>22585</v>
      </c>
      <c r="F380" s="6">
        <f>Table2[[#This Row],[Kidhome]]</f>
        <v>0</v>
      </c>
      <c r="G380" s="6">
        <f>Table2[[#This Row],[Teenhome]]</f>
        <v>0</v>
      </c>
      <c r="H380" s="9">
        <f>Table2[[#This Row],[Dt_Customer]]</f>
        <v>41351</v>
      </c>
      <c r="I380" s="6">
        <f>Table2[[#This Row],[Recency]]</f>
        <v>23</v>
      </c>
      <c r="J380" s="8">
        <f>IF(VALUE(YEAR(People!$H380))-People!$B380&gt;=90,44,VALUE(YEAR(People!$H380))-People!$B380)</f>
        <v>43</v>
      </c>
      <c r="K380" s="5" t="str">
        <f>IF(AND(People!$J380&gt;=16,People!$J380&lt;=25),"16-25",IF(AND(People!$J380&gt;=26,People!$J380&lt;=35),"26-35",IF(AND(People!$J380&gt;=36,People!$J380&lt;=45),"36-45",IF(AND(People!$J380&gt;=46,People!$J380&lt;=55),"46-55",IF(AND(People!$J380&gt;=56,People!$J380&lt;=65),"56-65",IF(AND(People!$J380&gt;=66,People!$J380&lt;=75),"66-75","ALL"))))))</f>
        <v>36-45</v>
      </c>
      <c r="L380" t="str">
        <f>Products!H380</f>
        <v>Together</v>
      </c>
      <c r="M380">
        <f>Table2[[#This Row],[Recency]]</f>
        <v>23</v>
      </c>
      <c r="N380">
        <f>Table2[[#This Row],[NumDealsPurchases]]</f>
        <v>1</v>
      </c>
      <c r="O380" s="12" t="str">
        <f>IF(Table2[[#This Row],[Kidhome]]=0,"No","Yes")</f>
        <v>No</v>
      </c>
      <c r="P380" s="12" t="str">
        <f>IF(Table2[[#This Row],[Teenhome]]=0,"No","Yes")</f>
        <v>No</v>
      </c>
    </row>
    <row r="381" spans="1:16" ht="16.5" x14ac:dyDescent="0.3">
      <c r="A381" s="7">
        <f>Table2[[#This Row],[ID]]</f>
        <v>4459</v>
      </c>
      <c r="B381" s="6">
        <f>Table2[[#This Row],[Year_Birth]]</f>
        <v>1989</v>
      </c>
      <c r="C381" s="6" t="str">
        <f>Table2[[#This Row],[Education]]</f>
        <v>Graduation</v>
      </c>
      <c r="D381" s="6" t="str">
        <f>Table2[[#This Row],[Marital_Status]]</f>
        <v>Single</v>
      </c>
      <c r="E381" s="6">
        <f>Table2[[#This Row],[Income]]</f>
        <v>30279</v>
      </c>
      <c r="F381" s="6">
        <f>Table2[[#This Row],[Kidhome]]</f>
        <v>1</v>
      </c>
      <c r="G381" s="6">
        <f>Table2[[#This Row],[Teenhome]]</f>
        <v>0</v>
      </c>
      <c r="H381" s="9">
        <f>Table2[[#This Row],[Dt_Customer]]</f>
        <v>41273</v>
      </c>
      <c r="I381" s="6">
        <f>Table2[[#This Row],[Recency]]</f>
        <v>13</v>
      </c>
      <c r="J381" s="14">
        <f>IF(VALUE(YEAR(People!$H381))-People!$B381&gt;=90,44,VALUE(YEAR(People!$H381))-People!$B381)</f>
        <v>23</v>
      </c>
      <c r="K381" s="5" t="str">
        <f>IF(AND(People!$J381&gt;=16,People!$J381&lt;=25),"16-25",IF(AND(People!$J381&gt;=26,People!$J381&lt;=35),"26-35",IF(AND(People!$J381&gt;=36,People!$J381&lt;=45),"36-45",IF(AND(People!$J381&gt;=46,People!$J381&lt;=55),"46-55",IF(AND(People!$J381&gt;=56,People!$J381&lt;=65),"56-65",IF(AND(People!$J381&gt;=66,People!$J381&lt;=75),"66-75","ALL"))))))</f>
        <v>16-25</v>
      </c>
      <c r="L381" t="str">
        <f>Products!H381</f>
        <v>Single</v>
      </c>
      <c r="M381">
        <f>Table2[[#This Row],[Recency]]</f>
        <v>13</v>
      </c>
      <c r="N381">
        <f>Table2[[#This Row],[NumDealsPurchases]]</f>
        <v>1</v>
      </c>
      <c r="O381" s="12" t="str">
        <f>IF(Table2[[#This Row],[Kidhome]]=0,"No","Yes")</f>
        <v>Yes</v>
      </c>
      <c r="P381" s="12" t="str">
        <f>IF(Table2[[#This Row],[Teenhome]]=0,"No","Yes")</f>
        <v>No</v>
      </c>
    </row>
    <row r="382" spans="1:16" ht="16.5" x14ac:dyDescent="0.3">
      <c r="A382" s="5">
        <f>Table2[[#This Row],[ID]]</f>
        <v>1729</v>
      </c>
      <c r="B382" s="6">
        <f>Table2[[#This Row],[Year_Birth]]</f>
        <v>1961</v>
      </c>
      <c r="C382" s="6" t="str">
        <f>Table2[[#This Row],[Education]]</f>
        <v>PhD</v>
      </c>
      <c r="D382" s="6" t="str">
        <f>Table2[[#This Row],[Marital_Status]]</f>
        <v>Together</v>
      </c>
      <c r="E382" s="6">
        <f>Table2[[#This Row],[Income]]</f>
        <v>66426</v>
      </c>
      <c r="F382" s="6">
        <f>Table2[[#This Row],[Kidhome]]</f>
        <v>0</v>
      </c>
      <c r="G382" s="6">
        <f>Table2[[#This Row],[Teenhome]]</f>
        <v>1</v>
      </c>
      <c r="H382" s="9">
        <f>Table2[[#This Row],[Dt_Customer]]</f>
        <v>41549</v>
      </c>
      <c r="I382" s="6">
        <f>Table2[[#This Row],[Recency]]</f>
        <v>14</v>
      </c>
      <c r="J382" s="8">
        <f>IF(VALUE(YEAR(People!$H382))-People!$B382&gt;=90,44,VALUE(YEAR(People!$H382))-People!$B382)</f>
        <v>52</v>
      </c>
      <c r="K382" s="5" t="str">
        <f>IF(AND(People!$J382&gt;=16,People!$J382&lt;=25),"16-25",IF(AND(People!$J382&gt;=26,People!$J382&lt;=35),"26-35",IF(AND(People!$J382&gt;=36,People!$J382&lt;=45),"36-45",IF(AND(People!$J382&gt;=46,People!$J382&lt;=55),"46-55",IF(AND(People!$J382&gt;=56,People!$J382&lt;=65),"56-65",IF(AND(People!$J382&gt;=66,People!$J382&lt;=75),"66-75","ALL"))))))</f>
        <v>46-55</v>
      </c>
      <c r="L382" t="str">
        <f>Products!H382</f>
        <v>Married</v>
      </c>
      <c r="M382">
        <f>Table2[[#This Row],[Recency]]</f>
        <v>14</v>
      </c>
      <c r="N382">
        <f>Table2[[#This Row],[NumDealsPurchases]]</f>
        <v>2</v>
      </c>
      <c r="O382" s="12" t="str">
        <f>IF(Table2[[#This Row],[Kidhome]]=0,"No","Yes")</f>
        <v>No</v>
      </c>
      <c r="P382" s="12" t="str">
        <f>IF(Table2[[#This Row],[Teenhome]]=0,"No","Yes")</f>
        <v>Yes</v>
      </c>
    </row>
    <row r="383" spans="1:16" ht="16.5" x14ac:dyDescent="0.3">
      <c r="A383" s="7">
        <f>Table2[[#This Row],[ID]]</f>
        <v>1517</v>
      </c>
      <c r="B383" s="6">
        <f>Table2[[#This Row],[Year_Birth]]</f>
        <v>1969</v>
      </c>
      <c r="C383" s="6" t="str">
        <f>Table2[[#This Row],[Education]]</f>
        <v>Graduation</v>
      </c>
      <c r="D383" s="6" t="str">
        <f>Table2[[#This Row],[Marital_Status]]</f>
        <v>Single</v>
      </c>
      <c r="E383" s="6">
        <f>Table2[[#This Row],[Income]]</f>
        <v>30822</v>
      </c>
      <c r="F383" s="6">
        <f>Table2[[#This Row],[Kidhome]]</f>
        <v>1</v>
      </c>
      <c r="G383" s="6">
        <f>Table2[[#This Row],[Teenhome]]</f>
        <v>0</v>
      </c>
      <c r="H383" s="9">
        <f>Table2[[#This Row],[Dt_Customer]]</f>
        <v>41439</v>
      </c>
      <c r="I383" s="6">
        <f>Table2[[#This Row],[Recency]]</f>
        <v>92</v>
      </c>
      <c r="J383" s="14">
        <f>IF(VALUE(YEAR(People!$H383))-People!$B383&gt;=90,44,VALUE(YEAR(People!$H383))-People!$B383)</f>
        <v>44</v>
      </c>
      <c r="K383" s="5" t="str">
        <f>IF(AND(People!$J383&gt;=16,People!$J383&lt;=25),"16-25",IF(AND(People!$J383&gt;=26,People!$J383&lt;=35),"26-35",IF(AND(People!$J383&gt;=36,People!$J383&lt;=45),"36-45",IF(AND(People!$J383&gt;=46,People!$J383&lt;=55),"46-55",IF(AND(People!$J383&gt;=56,People!$J383&lt;=65),"56-65",IF(AND(People!$J383&gt;=66,People!$J383&lt;=75),"66-75","ALL"))))))</f>
        <v>36-45</v>
      </c>
      <c r="L383" t="str">
        <f>Products!H383</f>
        <v>Married</v>
      </c>
      <c r="M383">
        <f>Table2[[#This Row],[Recency]]</f>
        <v>92</v>
      </c>
      <c r="N383">
        <f>Table2[[#This Row],[NumDealsPurchases]]</f>
        <v>1</v>
      </c>
      <c r="O383" s="12" t="str">
        <f>IF(Table2[[#This Row],[Kidhome]]=0,"No","Yes")</f>
        <v>Yes</v>
      </c>
      <c r="P383" s="12" t="str">
        <f>IF(Table2[[#This Row],[Teenhome]]=0,"No","Yes")</f>
        <v>No</v>
      </c>
    </row>
    <row r="384" spans="1:16" ht="16.5" x14ac:dyDescent="0.3">
      <c r="A384" s="5">
        <f>Table2[[#This Row],[ID]]</f>
        <v>2098</v>
      </c>
      <c r="B384" s="6">
        <f>Table2[[#This Row],[Year_Birth]]</f>
        <v>1969</v>
      </c>
      <c r="C384" s="6" t="str">
        <f>Table2[[#This Row],[Education]]</f>
        <v>PhD</v>
      </c>
      <c r="D384" s="6" t="str">
        <f>Table2[[#This Row],[Marital_Status]]</f>
        <v>Married</v>
      </c>
      <c r="E384" s="6">
        <f>Table2[[#This Row],[Income]]</f>
        <v>33581</v>
      </c>
      <c r="F384" s="6">
        <f>Table2[[#This Row],[Kidhome]]</f>
        <v>2</v>
      </c>
      <c r="G384" s="6">
        <f>Table2[[#This Row],[Teenhome]]</f>
        <v>0</v>
      </c>
      <c r="H384" s="9">
        <f>Table2[[#This Row],[Dt_Customer]]</f>
        <v>41282</v>
      </c>
      <c r="I384" s="6">
        <f>Table2[[#This Row],[Recency]]</f>
        <v>38</v>
      </c>
      <c r="J384" s="8">
        <f>IF(VALUE(YEAR(People!$H384))-People!$B384&gt;=90,44,VALUE(YEAR(People!$H384))-People!$B384)</f>
        <v>44</v>
      </c>
      <c r="K384" s="5" t="str">
        <f>IF(AND(People!$J384&gt;=16,People!$J384&lt;=25),"16-25",IF(AND(People!$J384&gt;=26,People!$J384&lt;=35),"26-35",IF(AND(People!$J384&gt;=36,People!$J384&lt;=45),"36-45",IF(AND(People!$J384&gt;=46,People!$J384&lt;=55),"46-55",IF(AND(People!$J384&gt;=56,People!$J384&lt;=65),"56-65",IF(AND(People!$J384&gt;=66,People!$J384&lt;=75),"66-75","ALL"))))))</f>
        <v>36-45</v>
      </c>
      <c r="L384" t="str">
        <f>Products!H384</f>
        <v>Widow</v>
      </c>
      <c r="M384">
        <f>Table2[[#This Row],[Recency]]</f>
        <v>38</v>
      </c>
      <c r="N384">
        <f>Table2[[#This Row],[NumDealsPurchases]]</f>
        <v>1</v>
      </c>
      <c r="O384" s="12" t="str">
        <f>IF(Table2[[#This Row],[Kidhome]]=0,"No","Yes")</f>
        <v>Yes</v>
      </c>
      <c r="P384" s="12" t="str">
        <f>IF(Table2[[#This Row],[Teenhome]]=0,"No","Yes")</f>
        <v>No</v>
      </c>
    </row>
    <row r="385" spans="1:16" ht="16.5" x14ac:dyDescent="0.3">
      <c r="A385" s="7">
        <f>Table2[[#This Row],[ID]]</f>
        <v>9543</v>
      </c>
      <c r="B385" s="6">
        <f>Table2[[#This Row],[Year_Birth]]</f>
        <v>1985</v>
      </c>
      <c r="C385" s="6" t="str">
        <f>Table2[[#This Row],[Education]]</f>
        <v>Graduation</v>
      </c>
      <c r="D385" s="6" t="str">
        <f>Table2[[#This Row],[Marital_Status]]</f>
        <v>Married</v>
      </c>
      <c r="E385" s="6">
        <f>Table2[[#This Row],[Income]]</f>
        <v>19986</v>
      </c>
      <c r="F385" s="6">
        <f>Table2[[#This Row],[Kidhome]]</f>
        <v>1</v>
      </c>
      <c r="G385" s="6">
        <f>Table2[[#This Row],[Teenhome]]</f>
        <v>0</v>
      </c>
      <c r="H385" s="9">
        <f>Table2[[#This Row],[Dt_Customer]]</f>
        <v>41592</v>
      </c>
      <c r="I385" s="6">
        <f>Table2[[#This Row],[Recency]]</f>
        <v>74</v>
      </c>
      <c r="J385" s="14">
        <f>IF(VALUE(YEAR(People!$H385))-People!$B385&gt;=90,44,VALUE(YEAR(People!$H385))-People!$B385)</f>
        <v>28</v>
      </c>
      <c r="K385" s="5" t="str">
        <f>IF(AND(People!$J385&gt;=16,People!$J385&lt;=25),"16-25",IF(AND(People!$J385&gt;=26,People!$J385&lt;=35),"26-35",IF(AND(People!$J385&gt;=36,People!$J385&lt;=45),"36-45",IF(AND(People!$J385&gt;=46,People!$J385&lt;=55),"46-55",IF(AND(People!$J385&gt;=56,People!$J385&lt;=65),"56-65",IF(AND(People!$J385&gt;=66,People!$J385&lt;=75),"66-75","ALL"))))))</f>
        <v>26-35</v>
      </c>
      <c r="L385" t="str">
        <f>Products!H385</f>
        <v>Married</v>
      </c>
      <c r="M385">
        <f>Table2[[#This Row],[Recency]]</f>
        <v>74</v>
      </c>
      <c r="N385">
        <f>Table2[[#This Row],[NumDealsPurchases]]</f>
        <v>1</v>
      </c>
      <c r="O385" s="12" t="str">
        <f>IF(Table2[[#This Row],[Kidhome]]=0,"No","Yes")</f>
        <v>Yes</v>
      </c>
      <c r="P385" s="12" t="str">
        <f>IF(Table2[[#This Row],[Teenhome]]=0,"No","Yes")</f>
        <v>No</v>
      </c>
    </row>
    <row r="386" spans="1:16" ht="16.5" x14ac:dyDescent="0.3">
      <c r="A386" s="5">
        <f>Table2[[#This Row],[ID]]</f>
        <v>6878</v>
      </c>
      <c r="B386" s="6">
        <f>Table2[[#This Row],[Year_Birth]]</f>
        <v>1954</v>
      </c>
      <c r="C386" s="6" t="str">
        <f>Table2[[#This Row],[Education]]</f>
        <v>Graduation</v>
      </c>
      <c r="D386" s="6" t="str">
        <f>Table2[[#This Row],[Marital_Status]]</f>
        <v>Widow</v>
      </c>
      <c r="E386" s="6">
        <f>Table2[[#This Row],[Income]]</f>
        <v>27421</v>
      </c>
      <c r="F386" s="6">
        <f>Table2[[#This Row],[Kidhome]]</f>
        <v>0</v>
      </c>
      <c r="G386" s="6">
        <f>Table2[[#This Row],[Teenhome]]</f>
        <v>0</v>
      </c>
      <c r="H386" s="9">
        <f>Table2[[#This Row],[Dt_Customer]]</f>
        <v>41255</v>
      </c>
      <c r="I386" s="6">
        <f>Table2[[#This Row],[Recency]]</f>
        <v>14</v>
      </c>
      <c r="J386" s="8">
        <f>IF(VALUE(YEAR(People!$H386))-People!$B386&gt;=90,44,VALUE(YEAR(People!$H386))-People!$B386)</f>
        <v>58</v>
      </c>
      <c r="K386" s="5" t="str">
        <f>IF(AND(People!$J386&gt;=16,People!$J386&lt;=25),"16-25",IF(AND(People!$J386&gt;=26,People!$J386&lt;=35),"26-35",IF(AND(People!$J386&gt;=36,People!$J386&lt;=45),"36-45",IF(AND(People!$J386&gt;=46,People!$J386&lt;=55),"46-55",IF(AND(People!$J386&gt;=56,People!$J386&lt;=65),"56-65",IF(AND(People!$J386&gt;=66,People!$J386&lt;=75),"66-75","ALL"))))))</f>
        <v>56-65</v>
      </c>
      <c r="L386" t="str">
        <f>Products!H386</f>
        <v>Single</v>
      </c>
      <c r="M386">
        <f>Table2[[#This Row],[Recency]]</f>
        <v>14</v>
      </c>
      <c r="N386">
        <f>Table2[[#This Row],[NumDealsPurchases]]</f>
        <v>3</v>
      </c>
      <c r="O386" s="12" t="str">
        <f>IF(Table2[[#This Row],[Kidhome]]=0,"No","Yes")</f>
        <v>No</v>
      </c>
      <c r="P386" s="12" t="str">
        <f>IF(Table2[[#This Row],[Teenhome]]=0,"No","Yes")</f>
        <v>No</v>
      </c>
    </row>
    <row r="387" spans="1:16" ht="16.5" x14ac:dyDescent="0.3">
      <c r="A387" s="7">
        <f>Table2[[#This Row],[ID]]</f>
        <v>3310</v>
      </c>
      <c r="B387" s="6">
        <f>Table2[[#This Row],[Year_Birth]]</f>
        <v>1973</v>
      </c>
      <c r="C387" s="6" t="str">
        <f>Table2[[#This Row],[Education]]</f>
        <v>2n Cycle</v>
      </c>
      <c r="D387" s="6" t="str">
        <f>Table2[[#This Row],[Marital_Status]]</f>
        <v>Married</v>
      </c>
      <c r="E387" s="6">
        <f>Table2[[#This Row],[Income]]</f>
        <v>35688</v>
      </c>
      <c r="F387" s="6">
        <f>Table2[[#This Row],[Kidhome]]</f>
        <v>2</v>
      </c>
      <c r="G387" s="6">
        <f>Table2[[#This Row],[Teenhome]]</f>
        <v>1</v>
      </c>
      <c r="H387" s="9">
        <f>Table2[[#This Row],[Dt_Customer]]</f>
        <v>41143</v>
      </c>
      <c r="I387" s="6">
        <f>Table2[[#This Row],[Recency]]</f>
        <v>94</v>
      </c>
      <c r="J387" s="14">
        <f>IF(VALUE(YEAR(People!$H387))-People!$B387&gt;=90,44,VALUE(YEAR(People!$H387))-People!$B387)</f>
        <v>39</v>
      </c>
      <c r="K387" s="5" t="str">
        <f>IF(AND(People!$J387&gt;=16,People!$J387&lt;=25),"16-25",IF(AND(People!$J387&gt;=26,People!$J387&lt;=35),"26-35",IF(AND(People!$J387&gt;=36,People!$J387&lt;=45),"36-45",IF(AND(People!$J387&gt;=46,People!$J387&lt;=55),"46-55",IF(AND(People!$J387&gt;=56,People!$J387&lt;=65),"56-65",IF(AND(People!$J387&gt;=66,People!$J387&lt;=75),"66-75","ALL"))))))</f>
        <v>36-45</v>
      </c>
      <c r="L387" t="str">
        <f>Products!H387</f>
        <v>Single</v>
      </c>
      <c r="M387">
        <f>Table2[[#This Row],[Recency]]</f>
        <v>94</v>
      </c>
      <c r="N387">
        <f>Table2[[#This Row],[NumDealsPurchases]]</f>
        <v>7</v>
      </c>
      <c r="O387" s="12" t="str">
        <f>IF(Table2[[#This Row],[Kidhome]]=0,"No","Yes")</f>
        <v>Yes</v>
      </c>
      <c r="P387" s="12" t="str">
        <f>IF(Table2[[#This Row],[Teenhome]]=0,"No","Yes")</f>
        <v>Yes</v>
      </c>
    </row>
    <row r="388" spans="1:16" ht="16.5" x14ac:dyDescent="0.3">
      <c r="A388" s="5">
        <f>Table2[[#This Row],[ID]]</f>
        <v>2724</v>
      </c>
      <c r="B388" s="6">
        <f>Table2[[#This Row],[Year_Birth]]</f>
        <v>1981</v>
      </c>
      <c r="C388" s="6" t="str">
        <f>Table2[[#This Row],[Education]]</f>
        <v>Master</v>
      </c>
      <c r="D388" s="6" t="str">
        <f>Table2[[#This Row],[Marital_Status]]</f>
        <v>Single</v>
      </c>
      <c r="E388" s="6">
        <f>Table2[[#This Row],[Income]]</f>
        <v>36143</v>
      </c>
      <c r="F388" s="6">
        <f>Table2[[#This Row],[Kidhome]]</f>
        <v>1</v>
      </c>
      <c r="G388" s="6">
        <f>Table2[[#This Row],[Teenhome]]</f>
        <v>0</v>
      </c>
      <c r="H388" s="9">
        <f>Table2[[#This Row],[Dt_Customer]]</f>
        <v>41728</v>
      </c>
      <c r="I388" s="6">
        <f>Table2[[#This Row],[Recency]]</f>
        <v>33</v>
      </c>
      <c r="J388" s="8">
        <f>IF(VALUE(YEAR(People!$H388))-People!$B388&gt;=90,44,VALUE(YEAR(People!$H388))-People!$B388)</f>
        <v>33</v>
      </c>
      <c r="K388" s="5" t="str">
        <f>IF(AND(People!$J388&gt;=16,People!$J388&lt;=25),"16-25",IF(AND(People!$J388&gt;=26,People!$J388&lt;=35),"26-35",IF(AND(People!$J388&gt;=36,People!$J388&lt;=45),"36-45",IF(AND(People!$J388&gt;=46,People!$J388&lt;=55),"46-55",IF(AND(People!$J388&gt;=56,People!$J388&lt;=65),"56-65",IF(AND(People!$J388&gt;=66,People!$J388&lt;=75),"66-75","ALL"))))))</f>
        <v>26-35</v>
      </c>
      <c r="L388" t="str">
        <f>Products!H388</f>
        <v>Together</v>
      </c>
      <c r="M388">
        <f>Table2[[#This Row],[Recency]]</f>
        <v>33</v>
      </c>
      <c r="N388">
        <f>Table2[[#This Row],[NumDealsPurchases]]</f>
        <v>1</v>
      </c>
      <c r="O388" s="12" t="str">
        <f>IF(Table2[[#This Row],[Kidhome]]=0,"No","Yes")</f>
        <v>Yes</v>
      </c>
      <c r="P388" s="12" t="str">
        <f>IF(Table2[[#This Row],[Teenhome]]=0,"No","Yes")</f>
        <v>No</v>
      </c>
    </row>
    <row r="389" spans="1:16" ht="16.5" x14ac:dyDescent="0.3">
      <c r="A389" s="7">
        <f>Table2[[#This Row],[ID]]</f>
        <v>948</v>
      </c>
      <c r="B389" s="6">
        <f>Table2[[#This Row],[Year_Birth]]</f>
        <v>1971</v>
      </c>
      <c r="C389" s="6" t="str">
        <f>Table2[[#This Row],[Education]]</f>
        <v>Graduation</v>
      </c>
      <c r="D389" s="6" t="str">
        <f>Table2[[#This Row],[Marital_Status]]</f>
        <v>Single</v>
      </c>
      <c r="E389" s="6">
        <f>Table2[[#This Row],[Income]]</f>
        <v>10245</v>
      </c>
      <c r="F389" s="6">
        <f>Table2[[#This Row],[Kidhome]]</f>
        <v>1</v>
      </c>
      <c r="G389" s="6">
        <f>Table2[[#This Row],[Teenhome]]</f>
        <v>0</v>
      </c>
      <c r="H389" s="9">
        <f>Table2[[#This Row],[Dt_Customer]]</f>
        <v>41409</v>
      </c>
      <c r="I389" s="6">
        <f>Table2[[#This Row],[Recency]]</f>
        <v>32</v>
      </c>
      <c r="J389" s="14">
        <f>IF(VALUE(YEAR(People!$H389))-People!$B389&gt;=90,44,VALUE(YEAR(People!$H389))-People!$B389)</f>
        <v>42</v>
      </c>
      <c r="K389" s="5" t="str">
        <f>IF(AND(People!$J389&gt;=16,People!$J389&lt;=25),"16-25",IF(AND(People!$J389&gt;=26,People!$J389&lt;=35),"26-35",IF(AND(People!$J389&gt;=36,People!$J389&lt;=45),"36-45",IF(AND(People!$J389&gt;=46,People!$J389&lt;=55),"46-55",IF(AND(People!$J389&gt;=56,People!$J389&lt;=65),"56-65",IF(AND(People!$J389&gt;=66,People!$J389&lt;=75),"66-75","ALL"))))))</f>
        <v>36-45</v>
      </c>
      <c r="L389" t="str">
        <f>Products!H389</f>
        <v>Together</v>
      </c>
      <c r="M389">
        <f>Table2[[#This Row],[Recency]]</f>
        <v>32</v>
      </c>
      <c r="N389">
        <f>Table2[[#This Row],[NumDealsPurchases]]</f>
        <v>3</v>
      </c>
      <c r="O389" s="12" t="str">
        <f>IF(Table2[[#This Row],[Kidhome]]=0,"No","Yes")</f>
        <v>Yes</v>
      </c>
      <c r="P389" s="12" t="str">
        <f>IF(Table2[[#This Row],[Teenhome]]=0,"No","Yes")</f>
        <v>No</v>
      </c>
    </row>
    <row r="390" spans="1:16" ht="16.5" x14ac:dyDescent="0.3">
      <c r="A390" s="5">
        <f>Table2[[#This Row],[ID]]</f>
        <v>6720</v>
      </c>
      <c r="B390" s="6">
        <f>Table2[[#This Row],[Year_Birth]]</f>
        <v>1968</v>
      </c>
      <c r="C390" s="6" t="str">
        <f>Table2[[#This Row],[Education]]</f>
        <v>Master</v>
      </c>
      <c r="D390" s="6" t="str">
        <f>Table2[[#This Row],[Marital_Status]]</f>
        <v>Together</v>
      </c>
      <c r="E390" s="6">
        <f>Table2[[#This Row],[Income]]</f>
        <v>43795</v>
      </c>
      <c r="F390" s="6">
        <f>Table2[[#This Row],[Kidhome]]</f>
        <v>0</v>
      </c>
      <c r="G390" s="6">
        <f>Table2[[#This Row],[Teenhome]]</f>
        <v>1</v>
      </c>
      <c r="H390" s="9">
        <f>Table2[[#This Row],[Dt_Customer]]</f>
        <v>41563</v>
      </c>
      <c r="I390" s="6">
        <f>Table2[[#This Row],[Recency]]</f>
        <v>11</v>
      </c>
      <c r="J390" s="8">
        <f>IF(VALUE(YEAR(People!$H390))-People!$B390&gt;=90,44,VALUE(YEAR(People!$H390))-People!$B390)</f>
        <v>45</v>
      </c>
      <c r="K390" s="5" t="str">
        <f>IF(AND(People!$J390&gt;=16,People!$J390&lt;=25),"16-25",IF(AND(People!$J390&gt;=26,People!$J390&lt;=35),"26-35",IF(AND(People!$J390&gt;=36,People!$J390&lt;=45),"36-45",IF(AND(People!$J390&gt;=46,People!$J390&lt;=55),"46-55",IF(AND(People!$J390&gt;=56,People!$J390&lt;=65),"56-65",IF(AND(People!$J390&gt;=66,People!$J390&lt;=75),"66-75","ALL"))))))</f>
        <v>36-45</v>
      </c>
      <c r="L390" t="str">
        <f>Products!H390</f>
        <v>Together</v>
      </c>
      <c r="M390">
        <f>Table2[[#This Row],[Recency]]</f>
        <v>11</v>
      </c>
      <c r="N390">
        <f>Table2[[#This Row],[NumDealsPurchases]]</f>
        <v>3</v>
      </c>
      <c r="O390" s="12" t="str">
        <f>IF(Table2[[#This Row],[Kidhome]]=0,"No","Yes")</f>
        <v>No</v>
      </c>
      <c r="P390" s="12" t="str">
        <f>IF(Table2[[#This Row],[Teenhome]]=0,"No","Yes")</f>
        <v>Yes</v>
      </c>
    </row>
    <row r="391" spans="1:16" ht="16.5" x14ac:dyDescent="0.3">
      <c r="A391" s="7">
        <f>Table2[[#This Row],[ID]]</f>
        <v>6202</v>
      </c>
      <c r="B391" s="6">
        <f>Table2[[#This Row],[Year_Birth]]</f>
        <v>1960</v>
      </c>
      <c r="C391" s="6" t="str">
        <f>Table2[[#This Row],[Education]]</f>
        <v>Graduation</v>
      </c>
      <c r="D391" s="6" t="str">
        <f>Table2[[#This Row],[Marital_Status]]</f>
        <v>Together</v>
      </c>
      <c r="E391" s="6">
        <f>Table2[[#This Row],[Income]]</f>
        <v>63381</v>
      </c>
      <c r="F391" s="6">
        <f>Table2[[#This Row],[Kidhome]]</f>
        <v>0</v>
      </c>
      <c r="G391" s="6">
        <f>Table2[[#This Row],[Teenhome]]</f>
        <v>1</v>
      </c>
      <c r="H391" s="9">
        <f>Table2[[#This Row],[Dt_Customer]]</f>
        <v>41187</v>
      </c>
      <c r="I391" s="6">
        <f>Table2[[#This Row],[Recency]]</f>
        <v>78</v>
      </c>
      <c r="J391" s="14">
        <f>IF(VALUE(YEAR(People!$H391))-People!$B391&gt;=90,44,VALUE(YEAR(People!$H391))-People!$B391)</f>
        <v>52</v>
      </c>
      <c r="K391" s="5" t="str">
        <f>IF(AND(People!$J391&gt;=16,People!$J391&lt;=25),"16-25",IF(AND(People!$J391&gt;=26,People!$J391&lt;=35),"26-35",IF(AND(People!$J391&gt;=36,People!$J391&lt;=45),"36-45",IF(AND(People!$J391&gt;=46,People!$J391&lt;=55),"46-55",IF(AND(People!$J391&gt;=56,People!$J391&lt;=65),"56-65",IF(AND(People!$J391&gt;=66,People!$J391&lt;=75),"66-75","ALL"))))))</f>
        <v>46-55</v>
      </c>
      <c r="L391" t="str">
        <f>Products!H391</f>
        <v>Divorced</v>
      </c>
      <c r="M391">
        <f>Table2[[#This Row],[Recency]]</f>
        <v>78</v>
      </c>
      <c r="N391">
        <f>Table2[[#This Row],[NumDealsPurchases]]</f>
        <v>4</v>
      </c>
      <c r="O391" s="12" t="str">
        <f>IF(Table2[[#This Row],[Kidhome]]=0,"No","Yes")</f>
        <v>No</v>
      </c>
      <c r="P391" s="12" t="str">
        <f>IF(Table2[[#This Row],[Teenhome]]=0,"No","Yes")</f>
        <v>Yes</v>
      </c>
    </row>
    <row r="392" spans="1:16" ht="16.5" x14ac:dyDescent="0.3">
      <c r="A392" s="5">
        <f>Table2[[#This Row],[ID]]</f>
        <v>2066</v>
      </c>
      <c r="B392" s="6">
        <f>Table2[[#This Row],[Year_Birth]]</f>
        <v>1949</v>
      </c>
      <c r="C392" s="6" t="str">
        <f>Table2[[#This Row],[Education]]</f>
        <v>Graduation</v>
      </c>
      <c r="D392" s="6" t="str">
        <f>Table2[[#This Row],[Marital_Status]]</f>
        <v>Together</v>
      </c>
      <c r="E392" s="6">
        <f>Table2[[#This Row],[Income]]</f>
        <v>38823</v>
      </c>
      <c r="F392" s="6">
        <f>Table2[[#This Row],[Kidhome]]</f>
        <v>0</v>
      </c>
      <c r="G392" s="6">
        <f>Table2[[#This Row],[Teenhome]]</f>
        <v>1</v>
      </c>
      <c r="H392" s="9">
        <f>Table2[[#This Row],[Dt_Customer]]</f>
        <v>41151</v>
      </c>
      <c r="I392" s="6">
        <f>Table2[[#This Row],[Recency]]</f>
        <v>56</v>
      </c>
      <c r="J392" s="8">
        <f>IF(VALUE(YEAR(People!$H392))-People!$B392&gt;=90,44,VALUE(YEAR(People!$H392))-People!$B392)</f>
        <v>63</v>
      </c>
      <c r="K392" s="5" t="str">
        <f>IF(AND(People!$J392&gt;=16,People!$J392&lt;=25),"16-25",IF(AND(People!$J392&gt;=26,People!$J392&lt;=35),"26-35",IF(AND(People!$J392&gt;=36,People!$J392&lt;=45),"36-45",IF(AND(People!$J392&gt;=46,People!$J392&lt;=55),"46-55",IF(AND(People!$J392&gt;=56,People!$J392&lt;=65),"56-65",IF(AND(People!$J392&gt;=66,People!$J392&lt;=75),"66-75","ALL"))))))</f>
        <v>56-65</v>
      </c>
      <c r="L392" t="str">
        <f>Products!H392</f>
        <v>Together</v>
      </c>
      <c r="M392">
        <f>Table2[[#This Row],[Recency]]</f>
        <v>56</v>
      </c>
      <c r="N392">
        <f>Table2[[#This Row],[NumDealsPurchases]]</f>
        <v>1</v>
      </c>
      <c r="O392" s="12" t="str">
        <f>IF(Table2[[#This Row],[Kidhome]]=0,"No","Yes")</f>
        <v>No</v>
      </c>
      <c r="P392" s="12" t="str">
        <f>IF(Table2[[#This Row],[Teenhome]]=0,"No","Yes")</f>
        <v>Yes</v>
      </c>
    </row>
    <row r="393" spans="1:16" ht="16.5" x14ac:dyDescent="0.3">
      <c r="A393" s="7">
        <f>Table2[[#This Row],[ID]]</f>
        <v>9799</v>
      </c>
      <c r="B393" s="6">
        <f>Table2[[#This Row],[Year_Birth]]</f>
        <v>1968</v>
      </c>
      <c r="C393" s="6" t="str">
        <f>Table2[[#This Row],[Education]]</f>
        <v>PhD</v>
      </c>
      <c r="D393" s="6" t="str">
        <f>Table2[[#This Row],[Marital_Status]]</f>
        <v>Divorced</v>
      </c>
      <c r="E393" s="6">
        <f>Table2[[#This Row],[Income]]</f>
        <v>83664</v>
      </c>
      <c r="F393" s="6">
        <f>Table2[[#This Row],[Kidhome]]</f>
        <v>1</v>
      </c>
      <c r="G393" s="6">
        <f>Table2[[#This Row],[Teenhome]]</f>
        <v>1</v>
      </c>
      <c r="H393" s="9">
        <f>Table2[[#This Row],[Dt_Customer]]</f>
        <v>41402</v>
      </c>
      <c r="I393" s="6">
        <f>Table2[[#This Row],[Recency]]</f>
        <v>57</v>
      </c>
      <c r="J393" s="14">
        <f>IF(VALUE(YEAR(People!$H393))-People!$B393&gt;=90,44,VALUE(YEAR(People!$H393))-People!$B393)</f>
        <v>45</v>
      </c>
      <c r="K393" s="5" t="str">
        <f>IF(AND(People!$J393&gt;=16,People!$J393&lt;=25),"16-25",IF(AND(People!$J393&gt;=26,People!$J393&lt;=35),"26-35",IF(AND(People!$J393&gt;=36,People!$J393&lt;=45),"36-45",IF(AND(People!$J393&gt;=46,People!$J393&lt;=55),"46-55",IF(AND(People!$J393&gt;=56,People!$J393&lt;=65),"56-65",IF(AND(People!$J393&gt;=66,People!$J393&lt;=75),"66-75","ALL"))))))</f>
        <v>36-45</v>
      </c>
      <c r="L393" t="str">
        <f>Products!H393</f>
        <v>Together</v>
      </c>
      <c r="M393">
        <f>Table2[[#This Row],[Recency]]</f>
        <v>57</v>
      </c>
      <c r="N393">
        <f>Table2[[#This Row],[NumDealsPurchases]]</f>
        <v>3</v>
      </c>
      <c r="O393" s="12" t="str">
        <f>IF(Table2[[#This Row],[Kidhome]]=0,"No","Yes")</f>
        <v>Yes</v>
      </c>
      <c r="P393" s="12" t="str">
        <f>IF(Table2[[#This Row],[Teenhome]]=0,"No","Yes")</f>
        <v>Yes</v>
      </c>
    </row>
    <row r="394" spans="1:16" ht="16.5" x14ac:dyDescent="0.3">
      <c r="A394" s="5">
        <f>Table2[[#This Row],[ID]]</f>
        <v>8318</v>
      </c>
      <c r="B394" s="6">
        <f>Table2[[#This Row],[Year_Birth]]</f>
        <v>1979</v>
      </c>
      <c r="C394" s="6" t="str">
        <f>Table2[[#This Row],[Education]]</f>
        <v>Graduation</v>
      </c>
      <c r="D394" s="6" t="str">
        <f>Table2[[#This Row],[Marital_Status]]</f>
        <v>Together</v>
      </c>
      <c r="E394" s="6">
        <f>Table2[[#This Row],[Income]]</f>
        <v>90300</v>
      </c>
      <c r="F394" s="6">
        <f>Table2[[#This Row],[Kidhome]]</f>
        <v>0</v>
      </c>
      <c r="G394" s="6">
        <f>Table2[[#This Row],[Teenhome]]</f>
        <v>0</v>
      </c>
      <c r="H394" s="9">
        <f>Table2[[#This Row],[Dt_Customer]]</f>
        <v>41642</v>
      </c>
      <c r="I394" s="6">
        <f>Table2[[#This Row],[Recency]]</f>
        <v>7</v>
      </c>
      <c r="J394" s="8">
        <f>IF(VALUE(YEAR(People!$H394))-People!$B394&gt;=90,44,VALUE(YEAR(People!$H394))-People!$B394)</f>
        <v>35</v>
      </c>
      <c r="K394" s="5" t="str">
        <f>IF(AND(People!$J394&gt;=16,People!$J394&lt;=25),"16-25",IF(AND(People!$J394&gt;=26,People!$J394&lt;=35),"26-35",IF(AND(People!$J394&gt;=36,People!$J394&lt;=45),"36-45",IF(AND(People!$J394&gt;=46,People!$J394&lt;=55),"46-55",IF(AND(People!$J394&gt;=56,People!$J394&lt;=65),"56-65",IF(AND(People!$J394&gt;=66,People!$J394&lt;=75),"66-75","ALL"))))))</f>
        <v>26-35</v>
      </c>
      <c r="L394" t="str">
        <f>Products!H394</f>
        <v>Single</v>
      </c>
      <c r="M394">
        <f>Table2[[#This Row],[Recency]]</f>
        <v>7</v>
      </c>
      <c r="N394">
        <f>Table2[[#This Row],[NumDealsPurchases]]</f>
        <v>0</v>
      </c>
      <c r="O394" s="12" t="str">
        <f>IF(Table2[[#This Row],[Kidhome]]=0,"No","Yes")</f>
        <v>No</v>
      </c>
      <c r="P394" s="12" t="str">
        <f>IF(Table2[[#This Row],[Teenhome]]=0,"No","Yes")</f>
        <v>No</v>
      </c>
    </row>
    <row r="395" spans="1:16" ht="16.5" x14ac:dyDescent="0.3">
      <c r="A395" s="7">
        <f>Table2[[#This Row],[ID]]</f>
        <v>5642</v>
      </c>
      <c r="B395" s="6">
        <f>Table2[[#This Row],[Year_Birth]]</f>
        <v>1979</v>
      </c>
      <c r="C395" s="6" t="str">
        <f>Table2[[#This Row],[Education]]</f>
        <v>Master</v>
      </c>
      <c r="D395" s="6" t="str">
        <f>Table2[[#This Row],[Marital_Status]]</f>
        <v>Together</v>
      </c>
      <c r="E395" s="6">
        <f>Table2[[#This Row],[Income]]</f>
        <v>62499</v>
      </c>
      <c r="F395" s="6">
        <f>Table2[[#This Row],[Kidhome]]</f>
        <v>1</v>
      </c>
      <c r="G395" s="6">
        <f>Table2[[#This Row],[Teenhome]]</f>
        <v>0</v>
      </c>
      <c r="H395" s="9">
        <f>Table2[[#This Row],[Dt_Customer]]</f>
        <v>41617</v>
      </c>
      <c r="I395" s="6">
        <f>Table2[[#This Row],[Recency]]</f>
        <v>0</v>
      </c>
      <c r="J395" s="14">
        <f>IF(VALUE(YEAR(People!$H395))-People!$B395&gt;=90,44,VALUE(YEAR(People!$H395))-People!$B395)</f>
        <v>34</v>
      </c>
      <c r="K395" s="5" t="str">
        <f>IF(AND(People!$J395&gt;=16,People!$J395&lt;=25),"16-25",IF(AND(People!$J395&gt;=26,People!$J395&lt;=35),"26-35",IF(AND(People!$J395&gt;=36,People!$J395&lt;=45),"36-45",IF(AND(People!$J395&gt;=46,People!$J395&lt;=55),"46-55",IF(AND(People!$J395&gt;=56,People!$J395&lt;=65),"56-65",IF(AND(People!$J395&gt;=66,People!$J395&lt;=75),"66-75","ALL"))))))</f>
        <v>26-35</v>
      </c>
      <c r="L395" t="str">
        <f>Products!H395</f>
        <v>Married</v>
      </c>
      <c r="M395">
        <f>Table2[[#This Row],[Recency]]</f>
        <v>0</v>
      </c>
      <c r="N395">
        <f>Table2[[#This Row],[NumDealsPurchases]]</f>
        <v>2</v>
      </c>
      <c r="O395" s="12" t="str">
        <f>IF(Table2[[#This Row],[Kidhome]]=0,"No","Yes")</f>
        <v>Yes</v>
      </c>
      <c r="P395" s="12" t="str">
        <f>IF(Table2[[#This Row],[Teenhome]]=0,"No","Yes")</f>
        <v>No</v>
      </c>
    </row>
    <row r="396" spans="1:16" ht="16.5" x14ac:dyDescent="0.3">
      <c r="A396" s="5">
        <f>Table2[[#This Row],[ID]]</f>
        <v>2669</v>
      </c>
      <c r="B396" s="6">
        <f>Table2[[#This Row],[Year_Birth]]</f>
        <v>1993</v>
      </c>
      <c r="C396" s="6" t="str">
        <f>Table2[[#This Row],[Education]]</f>
        <v>Graduation</v>
      </c>
      <c r="D396" s="6" t="str">
        <f>Table2[[#This Row],[Marital_Status]]</f>
        <v>Single</v>
      </c>
      <c r="E396" s="6">
        <f>Table2[[#This Row],[Income]]</f>
        <v>74293</v>
      </c>
      <c r="F396" s="6">
        <f>Table2[[#This Row],[Kidhome]]</f>
        <v>0</v>
      </c>
      <c r="G396" s="6">
        <f>Table2[[#This Row],[Teenhome]]</f>
        <v>0</v>
      </c>
      <c r="H396" s="9">
        <f>Table2[[#This Row],[Dt_Customer]]</f>
        <v>41763</v>
      </c>
      <c r="I396" s="6">
        <f>Table2[[#This Row],[Recency]]</f>
        <v>66</v>
      </c>
      <c r="J396" s="8">
        <f>IF(VALUE(YEAR(People!$H396))-People!$B396&gt;=90,44,VALUE(YEAR(People!$H396))-People!$B396)</f>
        <v>21</v>
      </c>
      <c r="K396" s="5" t="str">
        <f>IF(AND(People!$J396&gt;=16,People!$J396&lt;=25),"16-25",IF(AND(People!$J396&gt;=26,People!$J396&lt;=35),"26-35",IF(AND(People!$J396&gt;=36,People!$J396&lt;=45),"36-45",IF(AND(People!$J396&gt;=46,People!$J396&lt;=55),"46-55",IF(AND(People!$J396&gt;=56,People!$J396&lt;=65),"56-65",IF(AND(People!$J396&gt;=66,People!$J396&lt;=75),"66-75","ALL"))))))</f>
        <v>16-25</v>
      </c>
      <c r="L396" t="str">
        <f>Products!H396</f>
        <v>Married</v>
      </c>
      <c r="M396">
        <f>Table2[[#This Row],[Recency]]</f>
        <v>66</v>
      </c>
      <c r="N396">
        <f>Table2[[#This Row],[NumDealsPurchases]]</f>
        <v>1</v>
      </c>
      <c r="O396" s="12" t="str">
        <f>IF(Table2[[#This Row],[Kidhome]]=0,"No","Yes")</f>
        <v>No</v>
      </c>
      <c r="P396" s="12" t="str">
        <f>IF(Table2[[#This Row],[Teenhome]]=0,"No","Yes")</f>
        <v>No</v>
      </c>
    </row>
    <row r="397" spans="1:16" ht="16.5" x14ac:dyDescent="0.3">
      <c r="A397" s="7">
        <f>Table2[[#This Row],[ID]]</f>
        <v>455</v>
      </c>
      <c r="B397" s="6">
        <f>Table2[[#This Row],[Year_Birth]]</f>
        <v>1946</v>
      </c>
      <c r="C397" s="6" t="str">
        <f>Table2[[#This Row],[Education]]</f>
        <v>PhD</v>
      </c>
      <c r="D397" s="6" t="str">
        <f>Table2[[#This Row],[Marital_Status]]</f>
        <v>Married</v>
      </c>
      <c r="E397" s="6">
        <f>Table2[[#This Row],[Income]]</f>
        <v>51012</v>
      </c>
      <c r="F397" s="6">
        <f>Table2[[#This Row],[Kidhome]]</f>
        <v>0</v>
      </c>
      <c r="G397" s="6">
        <f>Table2[[#This Row],[Teenhome]]</f>
        <v>0</v>
      </c>
      <c r="H397" s="9">
        <f>Table2[[#This Row],[Dt_Customer]]</f>
        <v>41382</v>
      </c>
      <c r="I397" s="6">
        <f>Table2[[#This Row],[Recency]]</f>
        <v>86</v>
      </c>
      <c r="J397" s="14">
        <f>IF(VALUE(YEAR(People!$H397))-People!$B397&gt;=90,44,VALUE(YEAR(People!$H397))-People!$B397)</f>
        <v>67</v>
      </c>
      <c r="K397" s="5" t="str">
        <f>IF(AND(People!$J397&gt;=16,People!$J397&lt;=25),"16-25",IF(AND(People!$J397&gt;=26,People!$J397&lt;=35),"26-35",IF(AND(People!$J397&gt;=36,People!$J397&lt;=45),"36-45",IF(AND(People!$J397&gt;=46,People!$J397&lt;=55),"46-55",IF(AND(People!$J397&gt;=56,People!$J397&lt;=65),"56-65",IF(AND(People!$J397&gt;=66,People!$J397&lt;=75),"66-75","ALL"))))))</f>
        <v>66-75</v>
      </c>
      <c r="L397" t="str">
        <f>Products!H397</f>
        <v>Together</v>
      </c>
      <c r="M397">
        <f>Table2[[#This Row],[Recency]]</f>
        <v>86</v>
      </c>
      <c r="N397">
        <f>Table2[[#This Row],[NumDealsPurchases]]</f>
        <v>1</v>
      </c>
      <c r="O397" s="12" t="str">
        <f>IF(Table2[[#This Row],[Kidhome]]=0,"No","Yes")</f>
        <v>No</v>
      </c>
      <c r="P397" s="12" t="str">
        <f>IF(Table2[[#This Row],[Teenhome]]=0,"No","Yes")</f>
        <v>No</v>
      </c>
    </row>
    <row r="398" spans="1:16" ht="16.5" x14ac:dyDescent="0.3">
      <c r="A398" s="5">
        <f>Table2[[#This Row],[ID]]</f>
        <v>7683</v>
      </c>
      <c r="B398" s="6">
        <f>Table2[[#This Row],[Year_Birth]]</f>
        <v>1968</v>
      </c>
      <c r="C398" s="6" t="str">
        <f>Table2[[#This Row],[Education]]</f>
        <v>Master</v>
      </c>
      <c r="D398" s="6" t="str">
        <f>Table2[[#This Row],[Marital_Status]]</f>
        <v>Married</v>
      </c>
      <c r="E398" s="6">
        <f>Table2[[#This Row],[Income]]</f>
        <v>70777</v>
      </c>
      <c r="F398" s="6">
        <f>Table2[[#This Row],[Kidhome]]</f>
        <v>0</v>
      </c>
      <c r="G398" s="6">
        <f>Table2[[#This Row],[Teenhome]]</f>
        <v>1</v>
      </c>
      <c r="H398" s="9">
        <f>Table2[[#This Row],[Dt_Customer]]</f>
        <v>41695</v>
      </c>
      <c r="I398" s="6">
        <f>Table2[[#This Row],[Recency]]</f>
        <v>80</v>
      </c>
      <c r="J398" s="8">
        <f>IF(VALUE(YEAR(People!$H398))-People!$B398&gt;=90,44,VALUE(YEAR(People!$H398))-People!$B398)</f>
        <v>46</v>
      </c>
      <c r="K398" s="5" t="str">
        <f>IF(AND(People!$J398&gt;=16,People!$J398&lt;=25),"16-25",IF(AND(People!$J398&gt;=26,People!$J398&lt;=35),"26-35",IF(AND(People!$J398&gt;=36,People!$J398&lt;=45),"36-45",IF(AND(People!$J398&gt;=46,People!$J398&lt;=55),"46-55",IF(AND(People!$J398&gt;=56,People!$J398&lt;=65),"56-65",IF(AND(People!$J398&gt;=66,People!$J398&lt;=75),"66-75","ALL"))))))</f>
        <v>46-55</v>
      </c>
      <c r="L398" t="str">
        <f>Products!H398</f>
        <v>Married</v>
      </c>
      <c r="M398">
        <f>Table2[[#This Row],[Recency]]</f>
        <v>80</v>
      </c>
      <c r="N398">
        <f>Table2[[#This Row],[NumDealsPurchases]]</f>
        <v>3</v>
      </c>
      <c r="O398" s="12" t="str">
        <f>IF(Table2[[#This Row],[Kidhome]]=0,"No","Yes")</f>
        <v>No</v>
      </c>
      <c r="P398" s="12" t="str">
        <f>IF(Table2[[#This Row],[Teenhome]]=0,"No","Yes")</f>
        <v>Yes</v>
      </c>
    </row>
    <row r="399" spans="1:16" ht="16.5" x14ac:dyDescent="0.3">
      <c r="A399" s="7">
        <f>Table2[[#This Row],[ID]]</f>
        <v>3428</v>
      </c>
      <c r="B399" s="6">
        <f>Table2[[#This Row],[Year_Birth]]</f>
        <v>1991</v>
      </c>
      <c r="C399" s="6" t="str">
        <f>Table2[[#This Row],[Education]]</f>
        <v>PhD</v>
      </c>
      <c r="D399" s="6" t="str">
        <f>Table2[[#This Row],[Marital_Status]]</f>
        <v>Together</v>
      </c>
      <c r="E399" s="6">
        <f>Table2[[#This Row],[Income]]</f>
        <v>68682</v>
      </c>
      <c r="F399" s="6">
        <f>Table2[[#This Row],[Kidhome]]</f>
        <v>0</v>
      </c>
      <c r="G399" s="6">
        <f>Table2[[#This Row],[Teenhome]]</f>
        <v>0</v>
      </c>
      <c r="H399" s="9">
        <f>Table2[[#This Row],[Dt_Customer]]</f>
        <v>41553</v>
      </c>
      <c r="I399" s="6">
        <f>Table2[[#This Row],[Recency]]</f>
        <v>56</v>
      </c>
      <c r="J399" s="14">
        <f>IF(VALUE(YEAR(People!$H399))-People!$B399&gt;=90,44,VALUE(YEAR(People!$H399))-People!$B399)</f>
        <v>22</v>
      </c>
      <c r="K399" s="5" t="str">
        <f>IF(AND(People!$J399&gt;=16,People!$J399&lt;=25),"16-25",IF(AND(People!$J399&gt;=26,People!$J399&lt;=35),"26-35",IF(AND(People!$J399&gt;=36,People!$J399&lt;=45),"36-45",IF(AND(People!$J399&gt;=46,People!$J399&lt;=55),"46-55",IF(AND(People!$J399&gt;=56,People!$J399&lt;=65),"56-65",IF(AND(People!$J399&gt;=66,People!$J399&lt;=75),"66-75","ALL"))))))</f>
        <v>16-25</v>
      </c>
      <c r="L399" t="str">
        <f>Products!H399</f>
        <v>Together</v>
      </c>
      <c r="M399">
        <f>Table2[[#This Row],[Recency]]</f>
        <v>56</v>
      </c>
      <c r="N399">
        <f>Table2[[#This Row],[NumDealsPurchases]]</f>
        <v>1</v>
      </c>
      <c r="O399" s="12" t="str">
        <f>IF(Table2[[#This Row],[Kidhome]]=0,"No","Yes")</f>
        <v>No</v>
      </c>
      <c r="P399" s="12" t="str">
        <f>IF(Table2[[#This Row],[Teenhome]]=0,"No","Yes")</f>
        <v>No</v>
      </c>
    </row>
    <row r="400" spans="1:16" ht="16.5" x14ac:dyDescent="0.3">
      <c r="A400" s="5">
        <f>Table2[[#This Row],[ID]]</f>
        <v>7414</v>
      </c>
      <c r="B400" s="6">
        <f>Table2[[#This Row],[Year_Birth]]</f>
        <v>1971</v>
      </c>
      <c r="C400" s="6" t="str">
        <f>Table2[[#This Row],[Education]]</f>
        <v>Graduation</v>
      </c>
      <c r="D400" s="6" t="str">
        <f>Table2[[#This Row],[Marital_Status]]</f>
        <v>Married</v>
      </c>
      <c r="E400" s="6">
        <f>Table2[[#This Row],[Income]]</f>
        <v>43824</v>
      </c>
      <c r="F400" s="6">
        <f>Table2[[#This Row],[Kidhome]]</f>
        <v>1</v>
      </c>
      <c r="G400" s="6">
        <f>Table2[[#This Row],[Teenhome]]</f>
        <v>1</v>
      </c>
      <c r="H400" s="9">
        <f>Table2[[#This Row],[Dt_Customer]]</f>
        <v>41167</v>
      </c>
      <c r="I400" s="6">
        <f>Table2[[#This Row],[Recency]]</f>
        <v>18</v>
      </c>
      <c r="J400" s="8">
        <f>IF(VALUE(YEAR(People!$H400))-People!$B400&gt;=90,44,VALUE(YEAR(People!$H400))-People!$B400)</f>
        <v>41</v>
      </c>
      <c r="K400" s="5" t="str">
        <f>IF(AND(People!$J400&gt;=16,People!$J400&lt;=25),"16-25",IF(AND(People!$J400&gt;=26,People!$J400&lt;=35),"26-35",IF(AND(People!$J400&gt;=36,People!$J400&lt;=45),"36-45",IF(AND(People!$J400&gt;=46,People!$J400&lt;=55),"46-55",IF(AND(People!$J400&gt;=56,People!$J400&lt;=65),"56-65",IF(AND(People!$J400&gt;=66,People!$J400&lt;=75),"66-75","ALL"))))))</f>
        <v>36-45</v>
      </c>
      <c r="L400" t="str">
        <f>Products!H400</f>
        <v>Single</v>
      </c>
      <c r="M400">
        <f>Table2[[#This Row],[Recency]]</f>
        <v>18</v>
      </c>
      <c r="N400">
        <f>Table2[[#This Row],[NumDealsPurchases]]</f>
        <v>4</v>
      </c>
      <c r="O400" s="12" t="str">
        <f>IF(Table2[[#This Row],[Kidhome]]=0,"No","Yes")</f>
        <v>Yes</v>
      </c>
      <c r="P400" s="12" t="str">
        <f>IF(Table2[[#This Row],[Teenhome]]=0,"No","Yes")</f>
        <v>Yes</v>
      </c>
    </row>
    <row r="401" spans="1:16" ht="16.5" x14ac:dyDescent="0.3">
      <c r="A401" s="7">
        <f>Table2[[#This Row],[ID]]</f>
        <v>6354</v>
      </c>
      <c r="B401" s="6">
        <f>Table2[[#This Row],[Year_Birth]]</f>
        <v>1984</v>
      </c>
      <c r="C401" s="6" t="str">
        <f>Table2[[#This Row],[Education]]</f>
        <v>Graduation</v>
      </c>
      <c r="D401" s="6" t="str">
        <f>Table2[[#This Row],[Marital_Status]]</f>
        <v>Together</v>
      </c>
      <c r="E401" s="6">
        <f>Table2[[#This Row],[Income]]</f>
        <v>15345</v>
      </c>
      <c r="F401" s="6">
        <f>Table2[[#This Row],[Kidhome]]</f>
        <v>1</v>
      </c>
      <c r="G401" s="6">
        <f>Table2[[#This Row],[Teenhome]]</f>
        <v>0</v>
      </c>
      <c r="H401" s="9">
        <f>Table2[[#This Row],[Dt_Customer]]</f>
        <v>41152</v>
      </c>
      <c r="I401" s="6">
        <f>Table2[[#This Row],[Recency]]</f>
        <v>51</v>
      </c>
      <c r="J401" s="14">
        <f>IF(VALUE(YEAR(People!$H401))-People!$B401&gt;=90,44,VALUE(YEAR(People!$H401))-People!$B401)</f>
        <v>28</v>
      </c>
      <c r="K401" s="5" t="str">
        <f>IF(AND(People!$J401&gt;=16,People!$J401&lt;=25),"16-25",IF(AND(People!$J401&gt;=26,People!$J401&lt;=35),"26-35",IF(AND(People!$J401&gt;=36,People!$J401&lt;=45),"36-45",IF(AND(People!$J401&gt;=46,People!$J401&lt;=55),"46-55",IF(AND(People!$J401&gt;=56,People!$J401&lt;=65),"56-65",IF(AND(People!$J401&gt;=66,People!$J401&lt;=75),"66-75","ALL"))))))</f>
        <v>26-35</v>
      </c>
      <c r="L401" t="str">
        <f>Products!H401</f>
        <v>Together</v>
      </c>
      <c r="M401">
        <f>Table2[[#This Row],[Recency]]</f>
        <v>51</v>
      </c>
      <c r="N401">
        <f>Table2[[#This Row],[NumDealsPurchases]]</f>
        <v>2</v>
      </c>
      <c r="O401" s="12" t="str">
        <f>IF(Table2[[#This Row],[Kidhome]]=0,"No","Yes")</f>
        <v>Yes</v>
      </c>
      <c r="P401" s="12" t="str">
        <f>IF(Table2[[#This Row],[Teenhome]]=0,"No","Yes")</f>
        <v>No</v>
      </c>
    </row>
    <row r="402" spans="1:16" ht="16.5" x14ac:dyDescent="0.3">
      <c r="A402" s="5">
        <f>Table2[[#This Row],[ID]]</f>
        <v>798</v>
      </c>
      <c r="B402" s="6">
        <f>Table2[[#This Row],[Year_Birth]]</f>
        <v>1987</v>
      </c>
      <c r="C402" s="6" t="str">
        <f>Table2[[#This Row],[Education]]</f>
        <v>Graduation</v>
      </c>
      <c r="D402" s="6" t="str">
        <f>Table2[[#This Row],[Marital_Status]]</f>
        <v>Single</v>
      </c>
      <c r="E402" s="6">
        <f>Table2[[#This Row],[Income]]</f>
        <v>23442</v>
      </c>
      <c r="F402" s="6">
        <f>Table2[[#This Row],[Kidhome]]</f>
        <v>1</v>
      </c>
      <c r="G402" s="6">
        <f>Table2[[#This Row],[Teenhome]]</f>
        <v>0</v>
      </c>
      <c r="H402" s="9">
        <f>Table2[[#This Row],[Dt_Customer]]</f>
        <v>41267</v>
      </c>
      <c r="I402" s="6">
        <f>Table2[[#This Row],[Recency]]</f>
        <v>71</v>
      </c>
      <c r="J402" s="8">
        <f>IF(VALUE(YEAR(People!$H402))-People!$B402&gt;=90,44,VALUE(YEAR(People!$H402))-People!$B402)</f>
        <v>25</v>
      </c>
      <c r="K402" s="5" t="str">
        <f>IF(AND(People!$J402&gt;=16,People!$J402&lt;=25),"16-25",IF(AND(People!$J402&gt;=26,People!$J402&lt;=35),"26-35",IF(AND(People!$J402&gt;=36,People!$J402&lt;=45),"36-45",IF(AND(People!$J402&gt;=46,People!$J402&lt;=55),"46-55",IF(AND(People!$J402&gt;=56,People!$J402&lt;=65),"56-65",IF(AND(People!$J402&gt;=66,People!$J402&lt;=75),"66-75","ALL"))))))</f>
        <v>16-25</v>
      </c>
      <c r="L402" t="str">
        <f>Products!H402</f>
        <v>Divorced</v>
      </c>
      <c r="M402">
        <f>Table2[[#This Row],[Recency]]</f>
        <v>71</v>
      </c>
      <c r="N402">
        <f>Table2[[#This Row],[NumDealsPurchases]]</f>
        <v>1</v>
      </c>
      <c r="O402" s="12" t="str">
        <f>IF(Table2[[#This Row],[Kidhome]]=0,"No","Yes")</f>
        <v>Yes</v>
      </c>
      <c r="P402" s="12" t="str">
        <f>IF(Table2[[#This Row],[Teenhome]]=0,"No","Yes")</f>
        <v>No</v>
      </c>
    </row>
    <row r="403" spans="1:16" ht="16.5" x14ac:dyDescent="0.3">
      <c r="A403" s="7">
        <f>Table2[[#This Row],[ID]]</f>
        <v>8213</v>
      </c>
      <c r="B403" s="6">
        <f>Table2[[#This Row],[Year_Birth]]</f>
        <v>1980</v>
      </c>
      <c r="C403" s="6" t="str">
        <f>Table2[[#This Row],[Education]]</f>
        <v>2n Cycle</v>
      </c>
      <c r="D403" s="6" t="str">
        <f>Table2[[#This Row],[Marital_Status]]</f>
        <v>Together</v>
      </c>
      <c r="E403" s="6">
        <f>Table2[[#This Row],[Income]]</f>
        <v>14515</v>
      </c>
      <c r="F403" s="6">
        <f>Table2[[#This Row],[Kidhome]]</f>
        <v>1</v>
      </c>
      <c r="G403" s="6">
        <f>Table2[[#This Row],[Teenhome]]</f>
        <v>0</v>
      </c>
      <c r="H403" s="9">
        <f>Table2[[#This Row],[Dt_Customer]]</f>
        <v>41222</v>
      </c>
      <c r="I403" s="6">
        <f>Table2[[#This Row],[Recency]]</f>
        <v>71</v>
      </c>
      <c r="J403" s="14">
        <f>IF(VALUE(YEAR(People!$H403))-People!$B403&gt;=90,44,VALUE(YEAR(People!$H403))-People!$B403)</f>
        <v>32</v>
      </c>
      <c r="K403" s="5" t="str">
        <f>IF(AND(People!$J403&gt;=16,People!$J403&lt;=25),"16-25",IF(AND(People!$J403&gt;=26,People!$J403&lt;=35),"26-35",IF(AND(People!$J403&gt;=36,People!$J403&lt;=45),"36-45",IF(AND(People!$J403&gt;=46,People!$J403&lt;=55),"46-55",IF(AND(People!$J403&gt;=56,People!$J403&lt;=65),"56-65",IF(AND(People!$J403&gt;=66,People!$J403&lt;=75),"66-75","ALL"))))))</f>
        <v>26-35</v>
      </c>
      <c r="L403" t="str">
        <f>Products!H403</f>
        <v>Together</v>
      </c>
      <c r="M403">
        <f>Table2[[#This Row],[Recency]]</f>
        <v>71</v>
      </c>
      <c r="N403">
        <f>Table2[[#This Row],[NumDealsPurchases]]</f>
        <v>4</v>
      </c>
      <c r="O403" s="12" t="str">
        <f>IF(Table2[[#This Row],[Kidhome]]=0,"No","Yes")</f>
        <v>Yes</v>
      </c>
      <c r="P403" s="12" t="str">
        <f>IF(Table2[[#This Row],[Teenhome]]=0,"No","Yes")</f>
        <v>No</v>
      </c>
    </row>
    <row r="404" spans="1:16" ht="16.5" x14ac:dyDescent="0.3">
      <c r="A404" s="5">
        <f>Table2[[#This Row],[ID]]</f>
        <v>2488</v>
      </c>
      <c r="B404" s="6">
        <f>Table2[[#This Row],[Year_Birth]]</f>
        <v>1956</v>
      </c>
      <c r="C404" s="6" t="str">
        <f>Table2[[#This Row],[Education]]</f>
        <v>2n Cycle</v>
      </c>
      <c r="D404" s="6" t="str">
        <f>Table2[[#This Row],[Marital_Status]]</f>
        <v>Divorced</v>
      </c>
      <c r="E404" s="6">
        <f>Table2[[#This Row],[Income]]</f>
        <v>31395</v>
      </c>
      <c r="F404" s="6">
        <f>Table2[[#This Row],[Kidhome]]</f>
        <v>1</v>
      </c>
      <c r="G404" s="6">
        <f>Table2[[#This Row],[Teenhome]]</f>
        <v>1</v>
      </c>
      <c r="H404" s="9">
        <f>Table2[[#This Row],[Dt_Customer]]</f>
        <v>41356</v>
      </c>
      <c r="I404" s="6">
        <f>Table2[[#This Row],[Recency]]</f>
        <v>80</v>
      </c>
      <c r="J404" s="8">
        <f>IF(VALUE(YEAR(People!$H404))-People!$B404&gt;=90,44,VALUE(YEAR(People!$H404))-People!$B404)</f>
        <v>57</v>
      </c>
      <c r="K404" s="5" t="str">
        <f>IF(AND(People!$J404&gt;=16,People!$J404&lt;=25),"16-25",IF(AND(People!$J404&gt;=26,People!$J404&lt;=35),"26-35",IF(AND(People!$J404&gt;=36,People!$J404&lt;=45),"36-45",IF(AND(People!$J404&gt;=46,People!$J404&lt;=55),"46-55",IF(AND(People!$J404&gt;=56,People!$J404&lt;=65),"56-65",IF(AND(People!$J404&gt;=66,People!$J404&lt;=75),"66-75","ALL"))))))</f>
        <v>56-65</v>
      </c>
      <c r="L404" t="str">
        <f>Products!H404</f>
        <v>Single</v>
      </c>
      <c r="M404">
        <f>Table2[[#This Row],[Recency]]</f>
        <v>80</v>
      </c>
      <c r="N404">
        <f>Table2[[#This Row],[NumDealsPurchases]]</f>
        <v>4</v>
      </c>
      <c r="O404" s="12" t="str">
        <f>IF(Table2[[#This Row],[Kidhome]]=0,"No","Yes")</f>
        <v>Yes</v>
      </c>
      <c r="P404" s="12" t="str">
        <f>IF(Table2[[#This Row],[Teenhome]]=0,"No","Yes")</f>
        <v>Yes</v>
      </c>
    </row>
    <row r="405" spans="1:16" ht="16.5" x14ac:dyDescent="0.3">
      <c r="A405" s="7">
        <f>Table2[[#This Row],[ID]]</f>
        <v>9999</v>
      </c>
      <c r="B405" s="6">
        <f>Table2[[#This Row],[Year_Birth]]</f>
        <v>1965</v>
      </c>
      <c r="C405" s="6" t="str">
        <f>Table2[[#This Row],[Education]]</f>
        <v>Graduation</v>
      </c>
      <c r="D405" s="6" t="str">
        <f>Table2[[#This Row],[Marital_Status]]</f>
        <v>Together</v>
      </c>
      <c r="E405" s="6">
        <f>Table2[[#This Row],[Income]]</f>
        <v>75276</v>
      </c>
      <c r="F405" s="6">
        <f>Table2[[#This Row],[Kidhome]]</f>
        <v>0</v>
      </c>
      <c r="G405" s="6">
        <f>Table2[[#This Row],[Teenhome]]</f>
        <v>0</v>
      </c>
      <c r="H405" s="9">
        <f>Table2[[#This Row],[Dt_Customer]]</f>
        <v>41179</v>
      </c>
      <c r="I405" s="6">
        <f>Table2[[#This Row],[Recency]]</f>
        <v>2</v>
      </c>
      <c r="J405" s="14">
        <f>IF(VALUE(YEAR(People!$H405))-People!$B405&gt;=90,44,VALUE(YEAR(People!$H405))-People!$B405)</f>
        <v>47</v>
      </c>
      <c r="K405" s="5" t="str">
        <f>IF(AND(People!$J405&gt;=16,People!$J405&lt;=25),"16-25",IF(AND(People!$J405&gt;=26,People!$J405&lt;=35),"26-35",IF(AND(People!$J405&gt;=36,People!$J405&lt;=45),"36-45",IF(AND(People!$J405&gt;=46,People!$J405&lt;=55),"46-55",IF(AND(People!$J405&gt;=56,People!$J405&lt;=65),"56-65",IF(AND(People!$J405&gt;=66,People!$J405&lt;=75),"66-75","ALL"))))))</f>
        <v>46-55</v>
      </c>
      <c r="L405" t="str">
        <f>Products!H405</f>
        <v>Together</v>
      </c>
      <c r="M405">
        <f>Table2[[#This Row],[Recency]]</f>
        <v>2</v>
      </c>
      <c r="N405">
        <f>Table2[[#This Row],[NumDealsPurchases]]</f>
        <v>1</v>
      </c>
      <c r="O405" s="12" t="str">
        <f>IF(Table2[[#This Row],[Kidhome]]=0,"No","Yes")</f>
        <v>No</v>
      </c>
      <c r="P405" s="12" t="str">
        <f>IF(Table2[[#This Row],[Teenhome]]=0,"No","Yes")</f>
        <v>No</v>
      </c>
    </row>
    <row r="406" spans="1:16" ht="16.5" x14ac:dyDescent="0.3">
      <c r="A406" s="5">
        <f>Table2[[#This Row],[ID]]</f>
        <v>7617</v>
      </c>
      <c r="B406" s="6">
        <f>Table2[[#This Row],[Year_Birth]]</f>
        <v>1974</v>
      </c>
      <c r="C406" s="6" t="str">
        <f>Table2[[#This Row],[Education]]</f>
        <v>Graduation</v>
      </c>
      <c r="D406" s="6" t="str">
        <f>Table2[[#This Row],[Marital_Status]]</f>
        <v>Single</v>
      </c>
      <c r="E406" s="6">
        <f>Table2[[#This Row],[Income]]</f>
        <v>42373</v>
      </c>
      <c r="F406" s="6">
        <f>Table2[[#This Row],[Kidhome]]</f>
        <v>1</v>
      </c>
      <c r="G406" s="6">
        <f>Table2[[#This Row],[Teenhome]]</f>
        <v>1</v>
      </c>
      <c r="H406" s="9">
        <f>Table2[[#This Row],[Dt_Customer]]</f>
        <v>41501</v>
      </c>
      <c r="I406" s="6">
        <f>Table2[[#This Row],[Recency]]</f>
        <v>83</v>
      </c>
      <c r="J406" s="8">
        <f>IF(VALUE(YEAR(People!$H406))-People!$B406&gt;=90,44,VALUE(YEAR(People!$H406))-People!$B406)</f>
        <v>39</v>
      </c>
      <c r="K406" s="5" t="str">
        <f>IF(AND(People!$J406&gt;=16,People!$J406&lt;=25),"16-25",IF(AND(People!$J406&gt;=26,People!$J406&lt;=35),"26-35",IF(AND(People!$J406&gt;=36,People!$J406&lt;=45),"36-45",IF(AND(People!$J406&gt;=46,People!$J406&lt;=55),"46-55",IF(AND(People!$J406&gt;=56,People!$J406&lt;=65),"56-65",IF(AND(People!$J406&gt;=66,People!$J406&lt;=75),"66-75","ALL"))))))</f>
        <v>36-45</v>
      </c>
      <c r="L406" t="str">
        <f>Products!H406</f>
        <v>Single</v>
      </c>
      <c r="M406">
        <f>Table2[[#This Row],[Recency]]</f>
        <v>83</v>
      </c>
      <c r="N406">
        <f>Table2[[#This Row],[NumDealsPurchases]]</f>
        <v>5</v>
      </c>
      <c r="O406" s="12" t="str">
        <f>IF(Table2[[#This Row],[Kidhome]]=0,"No","Yes")</f>
        <v>Yes</v>
      </c>
      <c r="P406" s="12" t="str">
        <f>IF(Table2[[#This Row],[Teenhome]]=0,"No","Yes")</f>
        <v>Yes</v>
      </c>
    </row>
    <row r="407" spans="1:16" ht="16.5" x14ac:dyDescent="0.3">
      <c r="A407" s="7">
        <f>Table2[[#This Row],[ID]]</f>
        <v>615</v>
      </c>
      <c r="B407" s="6">
        <f>Table2[[#This Row],[Year_Birth]]</f>
        <v>1960</v>
      </c>
      <c r="C407" s="6" t="str">
        <f>Table2[[#This Row],[Education]]</f>
        <v>Graduation</v>
      </c>
      <c r="D407" s="6" t="str">
        <f>Table2[[#This Row],[Marital_Status]]</f>
        <v>Together</v>
      </c>
      <c r="E407" s="6">
        <f>Table2[[#This Row],[Income]]</f>
        <v>30507</v>
      </c>
      <c r="F407" s="6">
        <f>Table2[[#This Row],[Kidhome]]</f>
        <v>0</v>
      </c>
      <c r="G407" s="6">
        <f>Table2[[#This Row],[Teenhome]]</f>
        <v>0</v>
      </c>
      <c r="H407" s="9">
        <f>Table2[[#This Row],[Dt_Customer]]</f>
        <v>41344</v>
      </c>
      <c r="I407" s="6">
        <f>Table2[[#This Row],[Recency]]</f>
        <v>29</v>
      </c>
      <c r="J407" s="14">
        <f>IF(VALUE(YEAR(People!$H407))-People!$B407&gt;=90,44,VALUE(YEAR(People!$H407))-People!$B407)</f>
        <v>53</v>
      </c>
      <c r="K407" s="5" t="str">
        <f>IF(AND(People!$J407&gt;=16,People!$J407&lt;=25),"16-25",IF(AND(People!$J407&gt;=26,People!$J407&lt;=35),"26-35",IF(AND(People!$J407&gt;=36,People!$J407&lt;=45),"36-45",IF(AND(People!$J407&gt;=46,People!$J407&lt;=55),"46-55",IF(AND(People!$J407&gt;=56,People!$J407&lt;=65),"56-65",IF(AND(People!$J407&gt;=66,People!$J407&lt;=75),"66-75","ALL"))))))</f>
        <v>46-55</v>
      </c>
      <c r="L407" t="str">
        <f>Products!H407</f>
        <v>Married</v>
      </c>
      <c r="M407">
        <f>Table2[[#This Row],[Recency]]</f>
        <v>29</v>
      </c>
      <c r="N407">
        <f>Table2[[#This Row],[NumDealsPurchases]]</f>
        <v>1</v>
      </c>
      <c r="O407" s="12" t="str">
        <f>IF(Table2[[#This Row],[Kidhome]]=0,"No","Yes")</f>
        <v>No</v>
      </c>
      <c r="P407" s="12" t="str">
        <f>IF(Table2[[#This Row],[Teenhome]]=0,"No","Yes")</f>
        <v>No</v>
      </c>
    </row>
    <row r="408" spans="1:16" ht="16.5" x14ac:dyDescent="0.3">
      <c r="A408" s="5">
        <f>Table2[[#This Row],[ID]]</f>
        <v>2552</v>
      </c>
      <c r="B408" s="6">
        <f>Table2[[#This Row],[Year_Birth]]</f>
        <v>1955</v>
      </c>
      <c r="C408" s="6" t="str">
        <f>Table2[[#This Row],[Education]]</f>
        <v>PhD</v>
      </c>
      <c r="D408" s="6" t="str">
        <f>Table2[[#This Row],[Marital_Status]]</f>
        <v>Single</v>
      </c>
      <c r="E408" s="6">
        <f>Table2[[#This Row],[Income]]</f>
        <v>55521</v>
      </c>
      <c r="F408" s="6">
        <f>Table2[[#This Row],[Kidhome]]</f>
        <v>1</v>
      </c>
      <c r="G408" s="6">
        <f>Table2[[#This Row],[Teenhome]]</f>
        <v>2</v>
      </c>
      <c r="H408" s="9">
        <f>Table2[[#This Row],[Dt_Customer]]</f>
        <v>41569</v>
      </c>
      <c r="I408" s="6">
        <f>Table2[[#This Row],[Recency]]</f>
        <v>11</v>
      </c>
      <c r="J408" s="8">
        <f>IF(VALUE(YEAR(People!$H408))-People!$B408&gt;=90,44,VALUE(YEAR(People!$H408))-People!$B408)</f>
        <v>58</v>
      </c>
      <c r="K408" s="5" t="str">
        <f>IF(AND(People!$J408&gt;=16,People!$J408&lt;=25),"16-25",IF(AND(People!$J408&gt;=26,People!$J408&lt;=35),"26-35",IF(AND(People!$J408&gt;=36,People!$J408&lt;=45),"36-45",IF(AND(People!$J408&gt;=46,People!$J408&lt;=55),"46-55",IF(AND(People!$J408&gt;=56,People!$J408&lt;=65),"56-65",IF(AND(People!$J408&gt;=66,People!$J408&lt;=75),"66-75","ALL"))))))</f>
        <v>56-65</v>
      </c>
      <c r="L408" t="str">
        <f>Products!H408</f>
        <v>Single</v>
      </c>
      <c r="M408">
        <f>Table2[[#This Row],[Recency]]</f>
        <v>11</v>
      </c>
      <c r="N408">
        <f>Table2[[#This Row],[NumDealsPurchases]]</f>
        <v>9</v>
      </c>
      <c r="O408" s="12" t="str">
        <f>IF(Table2[[#This Row],[Kidhome]]=0,"No","Yes")</f>
        <v>Yes</v>
      </c>
      <c r="P408" s="12" t="str">
        <f>IF(Table2[[#This Row],[Teenhome]]=0,"No","Yes")</f>
        <v>Yes</v>
      </c>
    </row>
    <row r="409" spans="1:16" ht="16.5" x14ac:dyDescent="0.3">
      <c r="A409" s="7">
        <f>Table2[[#This Row],[ID]]</f>
        <v>194</v>
      </c>
      <c r="B409" s="6">
        <f>Table2[[#This Row],[Year_Birth]]</f>
        <v>1965</v>
      </c>
      <c r="C409" s="6" t="str">
        <f>Table2[[#This Row],[Education]]</f>
        <v>Graduation</v>
      </c>
      <c r="D409" s="6" t="str">
        <f>Table2[[#This Row],[Marital_Status]]</f>
        <v>Married</v>
      </c>
      <c r="E409" s="6">
        <f>Table2[[#This Row],[Income]]</f>
        <v>48006</v>
      </c>
      <c r="F409" s="6">
        <f>Table2[[#This Row],[Kidhome]]</f>
        <v>1</v>
      </c>
      <c r="G409" s="6">
        <f>Table2[[#This Row],[Teenhome]]</f>
        <v>1</v>
      </c>
      <c r="H409" s="9">
        <f>Table2[[#This Row],[Dt_Customer]]</f>
        <v>41799</v>
      </c>
      <c r="I409" s="6">
        <f>Table2[[#This Row],[Recency]]</f>
        <v>55</v>
      </c>
      <c r="J409" s="14">
        <f>IF(VALUE(YEAR(People!$H409))-People!$B409&gt;=90,44,VALUE(YEAR(People!$H409))-People!$B409)</f>
        <v>49</v>
      </c>
      <c r="K409" s="5" t="str">
        <f>IF(AND(People!$J409&gt;=16,People!$J409&lt;=25),"16-25",IF(AND(People!$J409&gt;=26,People!$J409&lt;=35),"26-35",IF(AND(People!$J409&gt;=36,People!$J409&lt;=45),"36-45",IF(AND(People!$J409&gt;=46,People!$J409&lt;=55),"46-55",IF(AND(People!$J409&gt;=56,People!$J409&lt;=65),"56-65",IF(AND(People!$J409&gt;=66,People!$J409&lt;=75),"66-75","ALL"))))))</f>
        <v>46-55</v>
      </c>
      <c r="L409" t="str">
        <f>Products!H409</f>
        <v>Divorced</v>
      </c>
      <c r="M409">
        <f>Table2[[#This Row],[Recency]]</f>
        <v>55</v>
      </c>
      <c r="N409">
        <f>Table2[[#This Row],[NumDealsPurchases]]</f>
        <v>1</v>
      </c>
      <c r="O409" s="12" t="str">
        <f>IF(Table2[[#This Row],[Kidhome]]=0,"No","Yes")</f>
        <v>Yes</v>
      </c>
      <c r="P409" s="12" t="str">
        <f>IF(Table2[[#This Row],[Teenhome]]=0,"No","Yes")</f>
        <v>Yes</v>
      </c>
    </row>
    <row r="410" spans="1:16" ht="16.5" x14ac:dyDescent="0.3">
      <c r="A410" s="5">
        <f>Table2[[#This Row],[ID]]</f>
        <v>3645</v>
      </c>
      <c r="B410" s="6">
        <f>Table2[[#This Row],[Year_Birth]]</f>
        <v>1972</v>
      </c>
      <c r="C410" s="6" t="str">
        <f>Table2[[#This Row],[Education]]</f>
        <v>PhD</v>
      </c>
      <c r="D410" s="6" t="str">
        <f>Table2[[#This Row],[Marital_Status]]</f>
        <v>Single</v>
      </c>
      <c r="E410" s="6">
        <f>Table2[[#This Row],[Income]]</f>
        <v>27213</v>
      </c>
      <c r="F410" s="6">
        <f>Table2[[#This Row],[Kidhome]]</f>
        <v>1</v>
      </c>
      <c r="G410" s="6">
        <f>Table2[[#This Row],[Teenhome]]</f>
        <v>0</v>
      </c>
      <c r="H410" s="9">
        <f>Table2[[#This Row],[Dt_Customer]]</f>
        <v>41151</v>
      </c>
      <c r="I410" s="6">
        <f>Table2[[#This Row],[Recency]]</f>
        <v>19</v>
      </c>
      <c r="J410" s="8">
        <f>IF(VALUE(YEAR(People!$H410))-People!$B410&gt;=90,44,VALUE(YEAR(People!$H410))-People!$B410)</f>
        <v>40</v>
      </c>
      <c r="K410" s="5" t="str">
        <f>IF(AND(People!$J410&gt;=16,People!$J410&lt;=25),"16-25",IF(AND(People!$J410&gt;=26,People!$J410&lt;=35),"26-35",IF(AND(People!$J410&gt;=36,People!$J410&lt;=45),"36-45",IF(AND(People!$J410&gt;=46,People!$J410&lt;=55),"46-55",IF(AND(People!$J410&gt;=56,People!$J410&lt;=65),"56-65",IF(AND(People!$J410&gt;=66,People!$J410&lt;=75),"66-75","ALL"))))))</f>
        <v>36-45</v>
      </c>
      <c r="L410" t="str">
        <f>Products!H410</f>
        <v>Together</v>
      </c>
      <c r="M410">
        <f>Table2[[#This Row],[Recency]]</f>
        <v>19</v>
      </c>
      <c r="N410">
        <f>Table2[[#This Row],[NumDealsPurchases]]</f>
        <v>3</v>
      </c>
      <c r="O410" s="12" t="str">
        <f>IF(Table2[[#This Row],[Kidhome]]=0,"No","Yes")</f>
        <v>Yes</v>
      </c>
      <c r="P410" s="12" t="str">
        <f>IF(Table2[[#This Row],[Teenhome]]=0,"No","Yes")</f>
        <v>No</v>
      </c>
    </row>
    <row r="411" spans="1:16" ht="16.5" x14ac:dyDescent="0.3">
      <c r="A411" s="7">
        <f>Table2[[#This Row],[ID]]</f>
        <v>8890</v>
      </c>
      <c r="B411" s="6">
        <f>Table2[[#This Row],[Year_Birth]]</f>
        <v>1971</v>
      </c>
      <c r="C411" s="6" t="str">
        <f>Table2[[#This Row],[Education]]</f>
        <v>PhD</v>
      </c>
      <c r="D411" s="6" t="str">
        <f>Table2[[#This Row],[Marital_Status]]</f>
        <v>Divorced</v>
      </c>
      <c r="E411" s="6">
        <f>Table2[[#This Row],[Income]]</f>
        <v>65808</v>
      </c>
      <c r="F411" s="6">
        <f>Table2[[#This Row],[Kidhome]]</f>
        <v>1</v>
      </c>
      <c r="G411" s="6">
        <f>Table2[[#This Row],[Teenhome]]</f>
        <v>1</v>
      </c>
      <c r="H411" s="9">
        <f>Table2[[#This Row],[Dt_Customer]]</f>
        <v>41789</v>
      </c>
      <c r="I411" s="6">
        <f>Table2[[#This Row],[Recency]]</f>
        <v>1</v>
      </c>
      <c r="J411" s="14">
        <f>IF(VALUE(YEAR(People!$H411))-People!$B411&gt;=90,44,VALUE(YEAR(People!$H411))-People!$B411)</f>
        <v>43</v>
      </c>
      <c r="K411" s="5" t="str">
        <f>IF(AND(People!$J411&gt;=16,People!$J411&lt;=25),"16-25",IF(AND(People!$J411&gt;=26,People!$J411&lt;=35),"26-35",IF(AND(People!$J411&gt;=36,People!$J411&lt;=45),"36-45",IF(AND(People!$J411&gt;=46,People!$J411&lt;=55),"46-55",IF(AND(People!$J411&gt;=56,People!$J411&lt;=65),"56-65",IF(AND(People!$J411&gt;=66,People!$J411&lt;=75),"66-75","ALL"))))))</f>
        <v>36-45</v>
      </c>
      <c r="L411" t="str">
        <f>Products!H411</f>
        <v>Married</v>
      </c>
      <c r="M411">
        <f>Table2[[#This Row],[Recency]]</f>
        <v>1</v>
      </c>
      <c r="N411">
        <f>Table2[[#This Row],[NumDealsPurchases]]</f>
        <v>3</v>
      </c>
      <c r="O411" s="12" t="str">
        <f>IF(Table2[[#This Row],[Kidhome]]=0,"No","Yes")</f>
        <v>Yes</v>
      </c>
      <c r="P411" s="12" t="str">
        <f>IF(Table2[[#This Row],[Teenhome]]=0,"No","Yes")</f>
        <v>Yes</v>
      </c>
    </row>
    <row r="412" spans="1:16" ht="16.5" x14ac:dyDescent="0.3">
      <c r="A412" s="5">
        <f>Table2[[#This Row],[ID]]</f>
        <v>5049</v>
      </c>
      <c r="B412" s="6">
        <f>Table2[[#This Row],[Year_Birth]]</f>
        <v>1974</v>
      </c>
      <c r="C412" s="6" t="str">
        <f>Table2[[#This Row],[Education]]</f>
        <v>PhD</v>
      </c>
      <c r="D412" s="6" t="str">
        <f>Table2[[#This Row],[Marital_Status]]</f>
        <v>Together</v>
      </c>
      <c r="E412" s="6">
        <f>Table2[[#This Row],[Income]]</f>
        <v>30351</v>
      </c>
      <c r="F412" s="6">
        <f>Table2[[#This Row],[Kidhome]]</f>
        <v>1</v>
      </c>
      <c r="G412" s="6">
        <f>Table2[[#This Row],[Teenhome]]</f>
        <v>0</v>
      </c>
      <c r="H412" s="9">
        <f>Table2[[#This Row],[Dt_Customer]]</f>
        <v>41431</v>
      </c>
      <c r="I412" s="6">
        <f>Table2[[#This Row],[Recency]]</f>
        <v>19</v>
      </c>
      <c r="J412" s="8">
        <f>IF(VALUE(YEAR(People!$H412))-People!$B412&gt;=90,44,VALUE(YEAR(People!$H412))-People!$B412)</f>
        <v>39</v>
      </c>
      <c r="K412" s="5" t="str">
        <f>IF(AND(People!$J412&gt;=16,People!$J412&lt;=25),"16-25",IF(AND(People!$J412&gt;=26,People!$J412&lt;=35),"26-35",IF(AND(People!$J412&gt;=36,People!$J412&lt;=45),"36-45",IF(AND(People!$J412&gt;=46,People!$J412&lt;=55),"46-55",IF(AND(People!$J412&gt;=56,People!$J412&lt;=65),"56-65",IF(AND(People!$J412&gt;=66,People!$J412&lt;=75),"66-75","ALL"))))))</f>
        <v>36-45</v>
      </c>
      <c r="L412" t="str">
        <f>Products!H412</f>
        <v>Single</v>
      </c>
      <c r="M412">
        <f>Table2[[#This Row],[Recency]]</f>
        <v>19</v>
      </c>
      <c r="N412">
        <f>Table2[[#This Row],[NumDealsPurchases]]</f>
        <v>1</v>
      </c>
      <c r="O412" s="12" t="str">
        <f>IF(Table2[[#This Row],[Kidhome]]=0,"No","Yes")</f>
        <v>Yes</v>
      </c>
      <c r="P412" s="12" t="str">
        <f>IF(Table2[[#This Row],[Teenhome]]=0,"No","Yes")</f>
        <v>No</v>
      </c>
    </row>
    <row r="413" spans="1:16" ht="16.5" x14ac:dyDescent="0.3">
      <c r="A413" s="7">
        <f>Table2[[#This Row],[ID]]</f>
        <v>9973</v>
      </c>
      <c r="B413" s="6">
        <f>Table2[[#This Row],[Year_Birth]]</f>
        <v>1963</v>
      </c>
      <c r="C413" s="6" t="str">
        <f>Table2[[#This Row],[Education]]</f>
        <v>Graduation</v>
      </c>
      <c r="D413" s="6" t="str">
        <f>Table2[[#This Row],[Marital_Status]]</f>
        <v>Married</v>
      </c>
      <c r="E413" s="6">
        <f>Table2[[#This Row],[Income]]</f>
        <v>50437</v>
      </c>
      <c r="F413" s="6">
        <f>Table2[[#This Row],[Kidhome]]</f>
        <v>0</v>
      </c>
      <c r="G413" s="6">
        <f>Table2[[#This Row],[Teenhome]]</f>
        <v>2</v>
      </c>
      <c r="H413" s="9">
        <f>Table2[[#This Row],[Dt_Customer]]</f>
        <v>41199</v>
      </c>
      <c r="I413" s="6">
        <f>Table2[[#This Row],[Recency]]</f>
        <v>28</v>
      </c>
      <c r="J413" s="14">
        <f>IF(VALUE(YEAR(People!$H413))-People!$B413&gt;=90,44,VALUE(YEAR(People!$H413))-People!$B413)</f>
        <v>49</v>
      </c>
      <c r="K413" s="5" t="str">
        <f>IF(AND(People!$J413&gt;=16,People!$J413&lt;=25),"16-25",IF(AND(People!$J413&gt;=26,People!$J413&lt;=35),"26-35",IF(AND(People!$J413&gt;=36,People!$J413&lt;=45),"36-45",IF(AND(People!$J413&gt;=46,People!$J413&lt;=55),"46-55",IF(AND(People!$J413&gt;=56,People!$J413&lt;=65),"56-65",IF(AND(People!$J413&gt;=66,People!$J413&lt;=75),"66-75","ALL"))))))</f>
        <v>46-55</v>
      </c>
      <c r="L413" t="str">
        <f>Products!H413</f>
        <v>Married</v>
      </c>
      <c r="M413">
        <f>Table2[[#This Row],[Recency]]</f>
        <v>28</v>
      </c>
      <c r="N413">
        <f>Table2[[#This Row],[NumDealsPurchases]]</f>
        <v>3</v>
      </c>
      <c r="O413" s="12" t="str">
        <f>IF(Table2[[#This Row],[Kidhome]]=0,"No","Yes")</f>
        <v>No</v>
      </c>
      <c r="P413" s="12" t="str">
        <f>IF(Table2[[#This Row],[Teenhome]]=0,"No","Yes")</f>
        <v>Yes</v>
      </c>
    </row>
    <row r="414" spans="1:16" ht="16.5" x14ac:dyDescent="0.3">
      <c r="A414" s="5">
        <f>Table2[[#This Row],[ID]]</f>
        <v>7301</v>
      </c>
      <c r="B414" s="6">
        <f>Table2[[#This Row],[Year_Birth]]</f>
        <v>1982</v>
      </c>
      <c r="C414" s="6" t="str">
        <f>Table2[[#This Row],[Education]]</f>
        <v>2n Cycle</v>
      </c>
      <c r="D414" s="6" t="str">
        <f>Table2[[#This Row],[Marital_Status]]</f>
        <v>Single</v>
      </c>
      <c r="E414" s="6">
        <f>Table2[[#This Row],[Income]]</f>
        <v>23616</v>
      </c>
      <c r="F414" s="6">
        <f>Table2[[#This Row],[Kidhome]]</f>
        <v>1</v>
      </c>
      <c r="G414" s="6">
        <f>Table2[[#This Row],[Teenhome]]</f>
        <v>0</v>
      </c>
      <c r="H414" s="9">
        <f>Table2[[#This Row],[Dt_Customer]]</f>
        <v>41230</v>
      </c>
      <c r="I414" s="6">
        <f>Table2[[#This Row],[Recency]]</f>
        <v>76</v>
      </c>
      <c r="J414" s="8">
        <f>IF(VALUE(YEAR(People!$H414))-People!$B414&gt;=90,44,VALUE(YEAR(People!$H414))-People!$B414)</f>
        <v>30</v>
      </c>
      <c r="K414" s="5" t="str">
        <f>IF(AND(People!$J414&gt;=16,People!$J414&lt;=25),"16-25",IF(AND(People!$J414&gt;=26,People!$J414&lt;=35),"26-35",IF(AND(People!$J414&gt;=36,People!$J414&lt;=45),"36-45",IF(AND(People!$J414&gt;=46,People!$J414&lt;=55),"46-55",IF(AND(People!$J414&gt;=56,People!$J414&lt;=65),"56-65",IF(AND(People!$J414&gt;=66,People!$J414&lt;=75),"66-75","ALL"))))))</f>
        <v>26-35</v>
      </c>
      <c r="L414" t="str">
        <f>Products!H414</f>
        <v>Married</v>
      </c>
      <c r="M414">
        <f>Table2[[#This Row],[Recency]]</f>
        <v>76</v>
      </c>
      <c r="N414">
        <f>Table2[[#This Row],[NumDealsPurchases]]</f>
        <v>2</v>
      </c>
      <c r="O414" s="12" t="str">
        <f>IF(Table2[[#This Row],[Kidhome]]=0,"No","Yes")</f>
        <v>Yes</v>
      </c>
      <c r="P414" s="12" t="str">
        <f>IF(Table2[[#This Row],[Teenhome]]=0,"No","Yes")</f>
        <v>No</v>
      </c>
    </row>
    <row r="415" spans="1:16" ht="16.5" x14ac:dyDescent="0.3">
      <c r="A415" s="7">
        <f>Table2[[#This Row],[ID]]</f>
        <v>10882</v>
      </c>
      <c r="B415" s="6">
        <f>Table2[[#This Row],[Year_Birth]]</f>
        <v>1976</v>
      </c>
      <c r="C415" s="6" t="str">
        <f>Table2[[#This Row],[Education]]</f>
        <v>Graduation</v>
      </c>
      <c r="D415" s="6" t="str">
        <f>Table2[[#This Row],[Marital_Status]]</f>
        <v>Married</v>
      </c>
      <c r="E415" s="6">
        <f>Table2[[#This Row],[Income]]</f>
        <v>53858</v>
      </c>
      <c r="F415" s="6">
        <f>Table2[[#This Row],[Kidhome]]</f>
        <v>0</v>
      </c>
      <c r="G415" s="6">
        <f>Table2[[#This Row],[Teenhome]]</f>
        <v>1</v>
      </c>
      <c r="H415" s="9">
        <f>Table2[[#This Row],[Dt_Customer]]</f>
        <v>41222</v>
      </c>
      <c r="I415" s="6">
        <f>Table2[[#This Row],[Recency]]</f>
        <v>50</v>
      </c>
      <c r="J415" s="14">
        <f>IF(VALUE(YEAR(People!$H415))-People!$B415&gt;=90,44,VALUE(YEAR(People!$H415))-People!$B415)</f>
        <v>36</v>
      </c>
      <c r="K415" s="5" t="str">
        <f>IF(AND(People!$J415&gt;=16,People!$J415&lt;=25),"16-25",IF(AND(People!$J415&gt;=26,People!$J415&lt;=35),"26-35",IF(AND(People!$J415&gt;=36,People!$J415&lt;=45),"36-45",IF(AND(People!$J415&gt;=46,People!$J415&lt;=55),"46-55",IF(AND(People!$J415&gt;=56,People!$J415&lt;=65),"56-65",IF(AND(People!$J415&gt;=66,People!$J415&lt;=75),"66-75","ALL"))))))</f>
        <v>36-45</v>
      </c>
      <c r="L415" t="str">
        <f>Products!H415</f>
        <v>Single</v>
      </c>
      <c r="M415">
        <f>Table2[[#This Row],[Recency]]</f>
        <v>50</v>
      </c>
      <c r="N415">
        <f>Table2[[#This Row],[NumDealsPurchases]]</f>
        <v>4</v>
      </c>
      <c r="O415" s="12" t="str">
        <f>IF(Table2[[#This Row],[Kidhome]]=0,"No","Yes")</f>
        <v>No</v>
      </c>
      <c r="P415" s="12" t="str">
        <f>IF(Table2[[#This Row],[Teenhome]]=0,"No","Yes")</f>
        <v>Yes</v>
      </c>
    </row>
    <row r="416" spans="1:16" ht="16.5" x14ac:dyDescent="0.3">
      <c r="A416" s="5">
        <f>Table2[[#This Row],[ID]]</f>
        <v>7030</v>
      </c>
      <c r="B416" s="6">
        <f>Table2[[#This Row],[Year_Birth]]</f>
        <v>1955</v>
      </c>
      <c r="C416" s="6" t="str">
        <f>Table2[[#This Row],[Education]]</f>
        <v>PhD</v>
      </c>
      <c r="D416" s="6" t="str">
        <f>Table2[[#This Row],[Marital_Status]]</f>
        <v>Married</v>
      </c>
      <c r="E416" s="6">
        <f>Table2[[#This Row],[Income]]</f>
        <v>66465</v>
      </c>
      <c r="F416" s="6">
        <f>Table2[[#This Row],[Kidhome]]</f>
        <v>0</v>
      </c>
      <c r="G416" s="6">
        <f>Table2[[#This Row],[Teenhome]]</f>
        <v>1</v>
      </c>
      <c r="H416" s="9">
        <f>Table2[[#This Row],[Dt_Customer]]</f>
        <v>41363</v>
      </c>
      <c r="I416" s="6">
        <f>Table2[[#This Row],[Recency]]</f>
        <v>1</v>
      </c>
      <c r="J416" s="8">
        <f>IF(VALUE(YEAR(People!$H416))-People!$B416&gt;=90,44,VALUE(YEAR(People!$H416))-People!$B416)</f>
        <v>58</v>
      </c>
      <c r="K416" s="5" t="str">
        <f>IF(AND(People!$J416&gt;=16,People!$J416&lt;=25),"16-25",IF(AND(People!$J416&gt;=26,People!$J416&lt;=35),"26-35",IF(AND(People!$J416&gt;=36,People!$J416&lt;=45),"36-45",IF(AND(People!$J416&gt;=46,People!$J416&lt;=55),"46-55",IF(AND(People!$J416&gt;=56,People!$J416&lt;=65),"56-65",IF(AND(People!$J416&gt;=66,People!$J416&lt;=75),"66-75","ALL"))))))</f>
        <v>56-65</v>
      </c>
      <c r="L416" t="str">
        <f>Products!H416</f>
        <v>Together</v>
      </c>
      <c r="M416">
        <f>Table2[[#This Row],[Recency]]</f>
        <v>1</v>
      </c>
      <c r="N416">
        <f>Table2[[#This Row],[NumDealsPurchases]]</f>
        <v>3</v>
      </c>
      <c r="O416" s="12" t="str">
        <f>IF(Table2[[#This Row],[Kidhome]]=0,"No","Yes")</f>
        <v>No</v>
      </c>
      <c r="P416" s="12" t="str">
        <f>IF(Table2[[#This Row],[Teenhome]]=0,"No","Yes")</f>
        <v>Yes</v>
      </c>
    </row>
    <row r="417" spans="1:16" ht="16.5" x14ac:dyDescent="0.3">
      <c r="A417" s="7">
        <f>Table2[[#This Row],[ID]]</f>
        <v>7422</v>
      </c>
      <c r="B417" s="6">
        <f>Table2[[#This Row],[Year_Birth]]</f>
        <v>1987</v>
      </c>
      <c r="C417" s="6" t="str">
        <f>Table2[[#This Row],[Education]]</f>
        <v>Graduation</v>
      </c>
      <c r="D417" s="6" t="str">
        <f>Table2[[#This Row],[Marital_Status]]</f>
        <v>Single</v>
      </c>
      <c r="E417" s="6">
        <f>Table2[[#This Row],[Income]]</f>
        <v>46923</v>
      </c>
      <c r="F417" s="6">
        <f>Table2[[#This Row],[Kidhome]]</f>
        <v>1</v>
      </c>
      <c r="G417" s="6">
        <f>Table2[[#This Row],[Teenhome]]</f>
        <v>0</v>
      </c>
      <c r="H417" s="9">
        <f>Table2[[#This Row],[Dt_Customer]]</f>
        <v>41143</v>
      </c>
      <c r="I417" s="6">
        <f>Table2[[#This Row],[Recency]]</f>
        <v>90</v>
      </c>
      <c r="J417" s="14">
        <f>IF(VALUE(YEAR(People!$H417))-People!$B417&gt;=90,44,VALUE(YEAR(People!$H417))-People!$B417)</f>
        <v>25</v>
      </c>
      <c r="K417" s="5" t="str">
        <f>IF(AND(People!$J417&gt;=16,People!$J417&lt;=25),"16-25",IF(AND(People!$J417&gt;=26,People!$J417&lt;=35),"26-35",IF(AND(People!$J417&gt;=36,People!$J417&lt;=45),"36-45",IF(AND(People!$J417&gt;=46,People!$J417&lt;=55),"46-55",IF(AND(People!$J417&gt;=56,People!$J417&lt;=65),"56-65",IF(AND(People!$J417&gt;=66,People!$J417&lt;=75),"66-75","ALL"))))))</f>
        <v>16-25</v>
      </c>
      <c r="L417" t="str">
        <f>Products!H417</f>
        <v>Married</v>
      </c>
      <c r="M417">
        <f>Table2[[#This Row],[Recency]]</f>
        <v>90</v>
      </c>
      <c r="N417">
        <f>Table2[[#This Row],[NumDealsPurchases]]</f>
        <v>3</v>
      </c>
      <c r="O417" s="12" t="str">
        <f>IF(Table2[[#This Row],[Kidhome]]=0,"No","Yes")</f>
        <v>Yes</v>
      </c>
      <c r="P417" s="12" t="str">
        <f>IF(Table2[[#This Row],[Teenhome]]=0,"No","Yes")</f>
        <v>No</v>
      </c>
    </row>
    <row r="418" spans="1:16" ht="16.5" x14ac:dyDescent="0.3">
      <c r="A418" s="5">
        <f>Table2[[#This Row],[ID]]</f>
        <v>3523</v>
      </c>
      <c r="B418" s="6">
        <f>Table2[[#This Row],[Year_Birth]]</f>
        <v>1962</v>
      </c>
      <c r="C418" s="6" t="str">
        <f>Table2[[#This Row],[Education]]</f>
        <v>Graduation</v>
      </c>
      <c r="D418" s="6" t="str">
        <f>Table2[[#This Row],[Marital_Status]]</f>
        <v>Together</v>
      </c>
      <c r="E418" s="6">
        <f>Table2[[#This Row],[Income]]</f>
        <v>75072</v>
      </c>
      <c r="F418" s="6">
        <f>Table2[[#This Row],[Kidhome]]</f>
        <v>0</v>
      </c>
      <c r="G418" s="6">
        <f>Table2[[#This Row],[Teenhome]]</f>
        <v>1</v>
      </c>
      <c r="H418" s="9">
        <f>Table2[[#This Row],[Dt_Customer]]</f>
        <v>41297</v>
      </c>
      <c r="I418" s="6">
        <f>Table2[[#This Row],[Recency]]</f>
        <v>83</v>
      </c>
      <c r="J418" s="8">
        <f>IF(VALUE(YEAR(People!$H418))-People!$B418&gt;=90,44,VALUE(YEAR(People!$H418))-People!$B418)</f>
        <v>51</v>
      </c>
      <c r="K418" s="5" t="str">
        <f>IF(AND(People!$J418&gt;=16,People!$J418&lt;=25),"16-25",IF(AND(People!$J418&gt;=26,People!$J418&lt;=35),"26-35",IF(AND(People!$J418&gt;=36,People!$J418&lt;=45),"36-45",IF(AND(People!$J418&gt;=46,People!$J418&lt;=55),"46-55",IF(AND(People!$J418&gt;=56,People!$J418&lt;=65),"56-65",IF(AND(People!$J418&gt;=66,People!$J418&lt;=75),"66-75","ALL"))))))</f>
        <v>46-55</v>
      </c>
      <c r="L418" t="str">
        <f>Products!H418</f>
        <v>Together</v>
      </c>
      <c r="M418">
        <f>Table2[[#This Row],[Recency]]</f>
        <v>83</v>
      </c>
      <c r="N418">
        <f>Table2[[#This Row],[NumDealsPurchases]]</f>
        <v>2</v>
      </c>
      <c r="O418" s="12" t="str">
        <f>IF(Table2[[#This Row],[Kidhome]]=0,"No","Yes")</f>
        <v>No</v>
      </c>
      <c r="P418" s="12" t="str">
        <f>IF(Table2[[#This Row],[Teenhome]]=0,"No","Yes")</f>
        <v>Yes</v>
      </c>
    </row>
    <row r="419" spans="1:16" ht="16.5" x14ac:dyDescent="0.3">
      <c r="A419" s="7">
        <f>Table2[[#This Row],[ID]]</f>
        <v>7106</v>
      </c>
      <c r="B419" s="6">
        <f>Table2[[#This Row],[Year_Birth]]</f>
        <v>1943</v>
      </c>
      <c r="C419" s="6" t="str">
        <f>Table2[[#This Row],[Education]]</f>
        <v>PhD</v>
      </c>
      <c r="D419" s="6" t="str">
        <f>Table2[[#This Row],[Marital_Status]]</f>
        <v>Married</v>
      </c>
      <c r="E419" s="6">
        <f>Table2[[#This Row],[Income]]</f>
        <v>75865</v>
      </c>
      <c r="F419" s="6">
        <f>Table2[[#This Row],[Kidhome]]</f>
        <v>0</v>
      </c>
      <c r="G419" s="6">
        <f>Table2[[#This Row],[Teenhome]]</f>
        <v>0</v>
      </c>
      <c r="H419" s="9">
        <f>Table2[[#This Row],[Dt_Customer]]</f>
        <v>41729</v>
      </c>
      <c r="I419" s="6">
        <f>Table2[[#This Row],[Recency]]</f>
        <v>73</v>
      </c>
      <c r="J419" s="14">
        <f>IF(VALUE(YEAR(People!$H419))-People!$B419&gt;=90,44,VALUE(YEAR(People!$H419))-People!$B419)</f>
        <v>71</v>
      </c>
      <c r="K419" s="5" t="str">
        <f>IF(AND(People!$J419&gt;=16,People!$J419&lt;=25),"16-25",IF(AND(People!$J419&gt;=26,People!$J419&lt;=35),"26-35",IF(AND(People!$J419&gt;=36,People!$J419&lt;=45),"36-45",IF(AND(People!$J419&gt;=46,People!$J419&lt;=55),"46-55",IF(AND(People!$J419&gt;=56,People!$J419&lt;=65),"56-65",IF(AND(People!$J419&gt;=66,People!$J419&lt;=75),"66-75","ALL"))))))</f>
        <v>66-75</v>
      </c>
      <c r="L419" t="str">
        <f>Products!H419</f>
        <v>Together</v>
      </c>
      <c r="M419">
        <f>Table2[[#This Row],[Recency]]</f>
        <v>73</v>
      </c>
      <c r="N419">
        <f>Table2[[#This Row],[NumDealsPurchases]]</f>
        <v>1</v>
      </c>
      <c r="O419" s="12" t="str">
        <f>IF(Table2[[#This Row],[Kidhome]]=0,"No","Yes")</f>
        <v>No</v>
      </c>
      <c r="P419" s="12" t="str">
        <f>IF(Table2[[#This Row],[Teenhome]]=0,"No","Yes")</f>
        <v>No</v>
      </c>
    </row>
    <row r="420" spans="1:16" ht="16.5" x14ac:dyDescent="0.3">
      <c r="A420" s="5">
        <f>Table2[[#This Row],[ID]]</f>
        <v>6504</v>
      </c>
      <c r="B420" s="6">
        <f>Table2[[#This Row],[Year_Birth]]</f>
        <v>1975</v>
      </c>
      <c r="C420" s="6" t="str">
        <f>Table2[[#This Row],[Education]]</f>
        <v>2n Cycle</v>
      </c>
      <c r="D420" s="6" t="str">
        <f>Table2[[#This Row],[Marital_Status]]</f>
        <v>Together</v>
      </c>
      <c r="E420" s="6">
        <f>Table2[[#This Row],[Income]]</f>
        <v>19789</v>
      </c>
      <c r="F420" s="6">
        <f>Table2[[#This Row],[Kidhome]]</f>
        <v>1</v>
      </c>
      <c r="G420" s="6">
        <f>Table2[[#This Row],[Teenhome]]</f>
        <v>0</v>
      </c>
      <c r="H420" s="9">
        <f>Table2[[#This Row],[Dt_Customer]]</f>
        <v>41598</v>
      </c>
      <c r="I420" s="6">
        <f>Table2[[#This Row],[Recency]]</f>
        <v>24</v>
      </c>
      <c r="J420" s="8">
        <f>IF(VALUE(YEAR(People!$H420))-People!$B420&gt;=90,44,VALUE(YEAR(People!$H420))-People!$B420)</f>
        <v>38</v>
      </c>
      <c r="K420" s="5" t="str">
        <f>IF(AND(People!$J420&gt;=16,People!$J420&lt;=25),"16-25",IF(AND(People!$J420&gt;=26,People!$J420&lt;=35),"26-35",IF(AND(People!$J420&gt;=36,People!$J420&lt;=45),"36-45",IF(AND(People!$J420&gt;=46,People!$J420&lt;=55),"46-55",IF(AND(People!$J420&gt;=56,People!$J420&lt;=65),"56-65",IF(AND(People!$J420&gt;=66,People!$J420&lt;=75),"66-75","ALL"))))))</f>
        <v>36-45</v>
      </c>
      <c r="L420" t="str">
        <f>Products!H420</f>
        <v>Single</v>
      </c>
      <c r="M420">
        <f>Table2[[#This Row],[Recency]]</f>
        <v>24</v>
      </c>
      <c r="N420">
        <f>Table2[[#This Row],[NumDealsPurchases]]</f>
        <v>3</v>
      </c>
      <c r="O420" s="12" t="str">
        <f>IF(Table2[[#This Row],[Kidhome]]=0,"No","Yes")</f>
        <v>Yes</v>
      </c>
      <c r="P420" s="12" t="str">
        <f>IF(Table2[[#This Row],[Teenhome]]=0,"No","Yes")</f>
        <v>No</v>
      </c>
    </row>
    <row r="421" spans="1:16" ht="16.5" x14ac:dyDescent="0.3">
      <c r="A421" s="7">
        <f>Table2[[#This Row],[ID]]</f>
        <v>5067</v>
      </c>
      <c r="B421" s="6">
        <f>Table2[[#This Row],[Year_Birth]]</f>
        <v>1994</v>
      </c>
      <c r="C421" s="6" t="str">
        <f>Table2[[#This Row],[Education]]</f>
        <v>Graduation</v>
      </c>
      <c r="D421" s="6" t="str">
        <f>Table2[[#This Row],[Marital_Status]]</f>
        <v>Together</v>
      </c>
      <c r="E421" s="6">
        <f>Table2[[#This Row],[Income]]</f>
        <v>80134</v>
      </c>
      <c r="F421" s="6">
        <f>Table2[[#This Row],[Kidhome]]</f>
        <v>0</v>
      </c>
      <c r="G421" s="6">
        <f>Table2[[#This Row],[Teenhome]]</f>
        <v>0</v>
      </c>
      <c r="H421" s="9">
        <f>Table2[[#This Row],[Dt_Customer]]</f>
        <v>41684</v>
      </c>
      <c r="I421" s="6">
        <f>Table2[[#This Row],[Recency]]</f>
        <v>11</v>
      </c>
      <c r="J421" s="14">
        <f>IF(VALUE(YEAR(People!$H421))-People!$B421&gt;=90,44,VALUE(YEAR(People!$H421))-People!$B421)</f>
        <v>20</v>
      </c>
      <c r="K421" s="5" t="str">
        <f>IF(AND(People!$J421&gt;=16,People!$J421&lt;=25),"16-25",IF(AND(People!$J421&gt;=26,People!$J421&lt;=35),"26-35",IF(AND(People!$J421&gt;=36,People!$J421&lt;=45),"36-45",IF(AND(People!$J421&gt;=46,People!$J421&lt;=55),"46-55",IF(AND(People!$J421&gt;=56,People!$J421&lt;=65),"56-65",IF(AND(People!$J421&gt;=66,People!$J421&lt;=75),"66-75","ALL"))))))</f>
        <v>16-25</v>
      </c>
      <c r="L421" t="str">
        <f>Products!H421</f>
        <v>Married</v>
      </c>
      <c r="M421">
        <f>Table2[[#This Row],[Recency]]</f>
        <v>11</v>
      </c>
      <c r="N421">
        <f>Table2[[#This Row],[NumDealsPurchases]]</f>
        <v>1</v>
      </c>
      <c r="O421" s="12" t="str">
        <f>IF(Table2[[#This Row],[Kidhome]]=0,"No","Yes")</f>
        <v>No</v>
      </c>
      <c r="P421" s="12" t="str">
        <f>IF(Table2[[#This Row],[Teenhome]]=0,"No","Yes")</f>
        <v>No</v>
      </c>
    </row>
    <row r="422" spans="1:16" ht="16.5" x14ac:dyDescent="0.3">
      <c r="A422" s="5">
        <f>Table2[[#This Row],[ID]]</f>
        <v>4216</v>
      </c>
      <c r="B422" s="6">
        <f>Table2[[#This Row],[Year_Birth]]</f>
        <v>1981</v>
      </c>
      <c r="C422" s="6" t="str">
        <f>Table2[[#This Row],[Education]]</f>
        <v>Graduation</v>
      </c>
      <c r="D422" s="6" t="str">
        <f>Table2[[#This Row],[Marital_Status]]</f>
        <v>Single</v>
      </c>
      <c r="E422" s="6">
        <f>Table2[[#This Row],[Income]]</f>
        <v>91065</v>
      </c>
      <c r="F422" s="6">
        <f>Table2[[#This Row],[Kidhome]]</f>
        <v>0</v>
      </c>
      <c r="G422" s="6">
        <f>Table2[[#This Row],[Teenhome]]</f>
        <v>0</v>
      </c>
      <c r="H422" s="9">
        <f>Table2[[#This Row],[Dt_Customer]]</f>
        <v>41327</v>
      </c>
      <c r="I422" s="6">
        <f>Table2[[#This Row],[Recency]]</f>
        <v>33</v>
      </c>
      <c r="J422" s="8">
        <f>IF(VALUE(YEAR(People!$H422))-People!$B422&gt;=90,44,VALUE(YEAR(People!$H422))-People!$B422)</f>
        <v>32</v>
      </c>
      <c r="K422" s="5" t="str">
        <f>IF(AND(People!$J422&gt;=16,People!$J422&lt;=25),"16-25",IF(AND(People!$J422&gt;=26,People!$J422&lt;=35),"26-35",IF(AND(People!$J422&gt;=36,People!$J422&lt;=45),"36-45",IF(AND(People!$J422&gt;=46,People!$J422&lt;=55),"46-55",IF(AND(People!$J422&gt;=56,People!$J422&lt;=65),"56-65",IF(AND(People!$J422&gt;=66,People!$J422&lt;=75),"66-75","ALL"))))))</f>
        <v>26-35</v>
      </c>
      <c r="L422" t="str">
        <f>Products!H422</f>
        <v>Married</v>
      </c>
      <c r="M422">
        <f>Table2[[#This Row],[Recency]]</f>
        <v>33</v>
      </c>
      <c r="N422">
        <f>Table2[[#This Row],[NumDealsPurchases]]</f>
        <v>1</v>
      </c>
      <c r="O422" s="12" t="str">
        <f>IF(Table2[[#This Row],[Kidhome]]=0,"No","Yes")</f>
        <v>No</v>
      </c>
      <c r="P422" s="12" t="str">
        <f>IF(Table2[[#This Row],[Teenhome]]=0,"No","Yes")</f>
        <v>No</v>
      </c>
    </row>
    <row r="423" spans="1:16" ht="16.5" x14ac:dyDescent="0.3">
      <c r="A423" s="7">
        <f>Table2[[#This Row],[ID]]</f>
        <v>8581</v>
      </c>
      <c r="B423" s="6">
        <f>Table2[[#This Row],[Year_Birth]]</f>
        <v>1971</v>
      </c>
      <c r="C423" s="6" t="str">
        <f>Table2[[#This Row],[Education]]</f>
        <v>Master</v>
      </c>
      <c r="D423" s="6" t="str">
        <f>Table2[[#This Row],[Marital_Status]]</f>
        <v>Married</v>
      </c>
      <c r="E423" s="6">
        <f>Table2[[#This Row],[Income]]</f>
        <v>49505</v>
      </c>
      <c r="F423" s="6">
        <f>Table2[[#This Row],[Kidhome]]</f>
        <v>1</v>
      </c>
      <c r="G423" s="6">
        <f>Table2[[#This Row],[Teenhome]]</f>
        <v>1</v>
      </c>
      <c r="H423" s="9">
        <f>Table2[[#This Row],[Dt_Customer]]</f>
        <v>41338</v>
      </c>
      <c r="I423" s="6">
        <f>Table2[[#This Row],[Recency]]</f>
        <v>4</v>
      </c>
      <c r="J423" s="14">
        <f>IF(VALUE(YEAR(People!$H423))-People!$B423&gt;=90,44,VALUE(YEAR(People!$H423))-People!$B423)</f>
        <v>42</v>
      </c>
      <c r="K423" s="5" t="str">
        <f>IF(AND(People!$J423&gt;=16,People!$J423&lt;=25),"16-25",IF(AND(People!$J423&gt;=26,People!$J423&lt;=35),"26-35",IF(AND(People!$J423&gt;=36,People!$J423&lt;=45),"36-45",IF(AND(People!$J423&gt;=46,People!$J423&lt;=55),"46-55",IF(AND(People!$J423&gt;=56,People!$J423&lt;=65),"56-65",IF(AND(People!$J423&gt;=66,People!$J423&lt;=75),"66-75","ALL"))))))</f>
        <v>36-45</v>
      </c>
      <c r="L423" t="str">
        <f>Products!H423</f>
        <v>Married</v>
      </c>
      <c r="M423">
        <f>Table2[[#This Row],[Recency]]</f>
        <v>4</v>
      </c>
      <c r="N423">
        <f>Table2[[#This Row],[NumDealsPurchases]]</f>
        <v>9</v>
      </c>
      <c r="O423" s="12" t="str">
        <f>IF(Table2[[#This Row],[Kidhome]]=0,"No","Yes")</f>
        <v>Yes</v>
      </c>
      <c r="P423" s="12" t="str">
        <f>IF(Table2[[#This Row],[Teenhome]]=0,"No","Yes")</f>
        <v>Yes</v>
      </c>
    </row>
    <row r="424" spans="1:16" ht="16.5" x14ac:dyDescent="0.3">
      <c r="A424" s="5">
        <f>Table2[[#This Row],[ID]]</f>
        <v>5929</v>
      </c>
      <c r="B424" s="6">
        <f>Table2[[#This Row],[Year_Birth]]</f>
        <v>1973</v>
      </c>
      <c r="C424" s="6" t="str">
        <f>Table2[[#This Row],[Education]]</f>
        <v>PhD</v>
      </c>
      <c r="D424" s="6" t="str">
        <f>Table2[[#This Row],[Marital_Status]]</f>
        <v>Married</v>
      </c>
      <c r="E424" s="6">
        <f>Table2[[#This Row],[Income]]</f>
        <v>37401</v>
      </c>
      <c r="F424" s="6">
        <f>Table2[[#This Row],[Kidhome]]</f>
        <v>1</v>
      </c>
      <c r="G424" s="6">
        <f>Table2[[#This Row],[Teenhome]]</f>
        <v>0</v>
      </c>
      <c r="H424" s="9">
        <f>Table2[[#This Row],[Dt_Customer]]</f>
        <v>41765</v>
      </c>
      <c r="I424" s="6">
        <f>Table2[[#This Row],[Recency]]</f>
        <v>14</v>
      </c>
      <c r="J424" s="8">
        <f>IF(VALUE(YEAR(People!$H424))-People!$B424&gt;=90,44,VALUE(YEAR(People!$H424))-People!$B424)</f>
        <v>41</v>
      </c>
      <c r="K424" s="5" t="str">
        <f>IF(AND(People!$J424&gt;=16,People!$J424&lt;=25),"16-25",IF(AND(People!$J424&gt;=26,People!$J424&lt;=35),"26-35",IF(AND(People!$J424&gt;=36,People!$J424&lt;=45),"36-45",IF(AND(People!$J424&gt;=46,People!$J424&lt;=55),"46-55",IF(AND(People!$J424&gt;=56,People!$J424&lt;=65),"56-65",IF(AND(People!$J424&gt;=66,People!$J424&lt;=75),"66-75","ALL"))))))</f>
        <v>36-45</v>
      </c>
      <c r="L424" t="str">
        <f>Products!H424</f>
        <v>Together</v>
      </c>
      <c r="M424">
        <f>Table2[[#This Row],[Recency]]</f>
        <v>14</v>
      </c>
      <c r="N424">
        <f>Table2[[#This Row],[NumDealsPurchases]]</f>
        <v>2</v>
      </c>
      <c r="O424" s="12" t="str">
        <f>IF(Table2[[#This Row],[Kidhome]]=0,"No","Yes")</f>
        <v>Yes</v>
      </c>
      <c r="P424" s="12" t="str">
        <f>IF(Table2[[#This Row],[Teenhome]]=0,"No","Yes")</f>
        <v>No</v>
      </c>
    </row>
    <row r="425" spans="1:16" ht="16.5" x14ac:dyDescent="0.3">
      <c r="A425" s="7">
        <f>Table2[[#This Row],[ID]]</f>
        <v>3129</v>
      </c>
      <c r="B425" s="6">
        <f>Table2[[#This Row],[Year_Birth]]</f>
        <v>1983</v>
      </c>
      <c r="C425" s="6" t="str">
        <f>Table2[[#This Row],[Education]]</f>
        <v>Graduation</v>
      </c>
      <c r="D425" s="6" t="str">
        <f>Table2[[#This Row],[Marital_Status]]</f>
        <v>Married</v>
      </c>
      <c r="E425" s="6">
        <f>Table2[[#This Row],[Income]]</f>
        <v>30096</v>
      </c>
      <c r="F425" s="6">
        <f>Table2[[#This Row],[Kidhome]]</f>
        <v>1</v>
      </c>
      <c r="G425" s="6">
        <f>Table2[[#This Row],[Teenhome]]</f>
        <v>0</v>
      </c>
      <c r="H425" s="9">
        <f>Table2[[#This Row],[Dt_Customer]]</f>
        <v>41781</v>
      </c>
      <c r="I425" s="6">
        <f>Table2[[#This Row],[Recency]]</f>
        <v>30</v>
      </c>
      <c r="J425" s="14">
        <f>IF(VALUE(YEAR(People!$H425))-People!$B425&gt;=90,44,VALUE(YEAR(People!$H425))-People!$B425)</f>
        <v>31</v>
      </c>
      <c r="K425" s="5" t="str">
        <f>IF(AND(People!$J425&gt;=16,People!$J425&lt;=25),"16-25",IF(AND(People!$J425&gt;=26,People!$J425&lt;=35),"26-35",IF(AND(People!$J425&gt;=36,People!$J425&lt;=45),"36-45",IF(AND(People!$J425&gt;=46,People!$J425&lt;=55),"46-55",IF(AND(People!$J425&gt;=56,People!$J425&lt;=65),"56-65",IF(AND(People!$J425&gt;=66,People!$J425&lt;=75),"66-75","ALL"))))))</f>
        <v>26-35</v>
      </c>
      <c r="L425" t="str">
        <f>Products!H425</f>
        <v>Married</v>
      </c>
      <c r="M425">
        <f>Table2[[#This Row],[Recency]]</f>
        <v>30</v>
      </c>
      <c r="N425">
        <f>Table2[[#This Row],[NumDealsPurchases]]</f>
        <v>1</v>
      </c>
      <c r="O425" s="12" t="str">
        <f>IF(Table2[[#This Row],[Kidhome]]=0,"No","Yes")</f>
        <v>Yes</v>
      </c>
      <c r="P425" s="12" t="str">
        <f>IF(Table2[[#This Row],[Teenhome]]=0,"No","Yes")</f>
        <v>No</v>
      </c>
    </row>
    <row r="426" spans="1:16" ht="16.5" x14ac:dyDescent="0.3">
      <c r="A426" s="5">
        <f>Table2[[#This Row],[ID]]</f>
        <v>6528</v>
      </c>
      <c r="B426" s="6">
        <f>Table2[[#This Row],[Year_Birth]]</f>
        <v>1982</v>
      </c>
      <c r="C426" s="6" t="str">
        <f>Table2[[#This Row],[Education]]</f>
        <v>Master</v>
      </c>
      <c r="D426" s="6" t="str">
        <f>Table2[[#This Row],[Marital_Status]]</f>
        <v>Together</v>
      </c>
      <c r="E426" s="6">
        <f>Table2[[#This Row],[Income]]</f>
        <v>18492</v>
      </c>
      <c r="F426" s="6">
        <f>Table2[[#This Row],[Kidhome]]</f>
        <v>1</v>
      </c>
      <c r="G426" s="6">
        <f>Table2[[#This Row],[Teenhome]]</f>
        <v>0</v>
      </c>
      <c r="H426" s="9">
        <f>Table2[[#This Row],[Dt_Customer]]</f>
        <v>41795</v>
      </c>
      <c r="I426" s="6">
        <f>Table2[[#This Row],[Recency]]</f>
        <v>75</v>
      </c>
      <c r="J426" s="8">
        <f>IF(VALUE(YEAR(People!$H426))-People!$B426&gt;=90,44,VALUE(YEAR(People!$H426))-People!$B426)</f>
        <v>32</v>
      </c>
      <c r="K426" s="5" t="str">
        <f>IF(AND(People!$J426&gt;=16,People!$J426&lt;=25),"16-25",IF(AND(People!$J426&gt;=26,People!$J426&lt;=35),"26-35",IF(AND(People!$J426&gt;=36,People!$J426&lt;=45),"36-45",IF(AND(People!$J426&gt;=46,People!$J426&lt;=55),"46-55",IF(AND(People!$J426&gt;=56,People!$J426&lt;=65),"56-65",IF(AND(People!$J426&gt;=66,People!$J426&lt;=75),"66-75","ALL"))))))</f>
        <v>26-35</v>
      </c>
      <c r="L426" t="str">
        <f>Products!H426</f>
        <v>Married</v>
      </c>
      <c r="M426">
        <f>Table2[[#This Row],[Recency]]</f>
        <v>75</v>
      </c>
      <c r="N426">
        <f>Table2[[#This Row],[NumDealsPurchases]]</f>
        <v>1</v>
      </c>
      <c r="O426" s="12" t="str">
        <f>IF(Table2[[#This Row],[Kidhome]]=0,"No","Yes")</f>
        <v>Yes</v>
      </c>
      <c r="P426" s="12" t="str">
        <f>IF(Table2[[#This Row],[Teenhome]]=0,"No","Yes")</f>
        <v>No</v>
      </c>
    </row>
    <row r="427" spans="1:16" ht="16.5" x14ac:dyDescent="0.3">
      <c r="A427" s="7">
        <f>Table2[[#This Row],[ID]]</f>
        <v>1361</v>
      </c>
      <c r="B427" s="6">
        <f>Table2[[#This Row],[Year_Birth]]</f>
        <v>1974</v>
      </c>
      <c r="C427" s="6" t="str">
        <f>Table2[[#This Row],[Education]]</f>
        <v>Master</v>
      </c>
      <c r="D427" s="6" t="str">
        <f>Table2[[#This Row],[Marital_Status]]</f>
        <v>Married</v>
      </c>
      <c r="E427" s="6">
        <f>Table2[[#This Row],[Income]]</f>
        <v>82584</v>
      </c>
      <c r="F427" s="6">
        <f>Table2[[#This Row],[Kidhome]]</f>
        <v>0</v>
      </c>
      <c r="G427" s="6">
        <f>Table2[[#This Row],[Teenhome]]</f>
        <v>0</v>
      </c>
      <c r="H427" s="9">
        <f>Table2[[#This Row],[Dt_Customer]]</f>
        <v>41429</v>
      </c>
      <c r="I427" s="6">
        <f>Table2[[#This Row],[Recency]]</f>
        <v>26</v>
      </c>
      <c r="J427" s="14">
        <f>IF(VALUE(YEAR(People!$H427))-People!$B427&gt;=90,44,VALUE(YEAR(People!$H427))-People!$B427)</f>
        <v>39</v>
      </c>
      <c r="K427" s="5" t="str">
        <f>IF(AND(People!$J427&gt;=16,People!$J427&lt;=25),"16-25",IF(AND(People!$J427&gt;=26,People!$J427&lt;=35),"26-35",IF(AND(People!$J427&gt;=36,People!$J427&lt;=45),"36-45",IF(AND(People!$J427&gt;=46,People!$J427&lt;=55),"46-55",IF(AND(People!$J427&gt;=56,People!$J427&lt;=65),"56-65",IF(AND(People!$J427&gt;=66,People!$J427&lt;=75),"66-75","ALL"))))))</f>
        <v>36-45</v>
      </c>
      <c r="L427" t="str">
        <f>Products!H427</f>
        <v>Married</v>
      </c>
      <c r="M427">
        <f>Table2[[#This Row],[Recency]]</f>
        <v>26</v>
      </c>
      <c r="N427">
        <f>Table2[[#This Row],[NumDealsPurchases]]</f>
        <v>1</v>
      </c>
      <c r="O427" s="12" t="str">
        <f>IF(Table2[[#This Row],[Kidhome]]=0,"No","Yes")</f>
        <v>No</v>
      </c>
      <c r="P427" s="12" t="str">
        <f>IF(Table2[[#This Row],[Teenhome]]=0,"No","Yes")</f>
        <v>No</v>
      </c>
    </row>
    <row r="428" spans="1:16" ht="16.5" x14ac:dyDescent="0.3">
      <c r="A428" s="5">
        <f>Table2[[#This Row],[ID]]</f>
        <v>6932</v>
      </c>
      <c r="B428" s="6">
        <f>Table2[[#This Row],[Year_Birth]]</f>
        <v>1941</v>
      </c>
      <c r="C428" s="6" t="str">
        <f>Table2[[#This Row],[Education]]</f>
        <v>PhD</v>
      </c>
      <c r="D428" s="6" t="str">
        <f>Table2[[#This Row],[Marital_Status]]</f>
        <v>Married</v>
      </c>
      <c r="E428" s="6">
        <f>Table2[[#This Row],[Income]]</f>
        <v>93027</v>
      </c>
      <c r="F428" s="6">
        <f>Table2[[#This Row],[Kidhome]]</f>
        <v>0</v>
      </c>
      <c r="G428" s="6">
        <f>Table2[[#This Row],[Teenhome]]</f>
        <v>0</v>
      </c>
      <c r="H428" s="9">
        <f>Table2[[#This Row],[Dt_Customer]]</f>
        <v>41377</v>
      </c>
      <c r="I428" s="6">
        <f>Table2[[#This Row],[Recency]]</f>
        <v>77</v>
      </c>
      <c r="J428" s="8">
        <f>IF(VALUE(YEAR(People!$H428))-People!$B428&gt;=90,44,VALUE(YEAR(People!$H428))-People!$B428)</f>
        <v>72</v>
      </c>
      <c r="K428" s="5" t="str">
        <f>IF(AND(People!$J428&gt;=16,People!$J428&lt;=25),"16-25",IF(AND(People!$J428&gt;=26,People!$J428&lt;=35),"26-35",IF(AND(People!$J428&gt;=36,People!$J428&lt;=45),"36-45",IF(AND(People!$J428&gt;=46,People!$J428&lt;=55),"46-55",IF(AND(People!$J428&gt;=56,People!$J428&lt;=65),"56-65",IF(AND(People!$J428&gt;=66,People!$J428&lt;=75),"66-75","ALL"))))))</f>
        <v>66-75</v>
      </c>
      <c r="L428" t="str">
        <f>Products!H428</f>
        <v>Married</v>
      </c>
      <c r="M428">
        <f>Table2[[#This Row],[Recency]]</f>
        <v>77</v>
      </c>
      <c r="N428">
        <f>Table2[[#This Row],[NumDealsPurchases]]</f>
        <v>0</v>
      </c>
      <c r="O428" s="12" t="str">
        <f>IF(Table2[[#This Row],[Kidhome]]=0,"No","Yes")</f>
        <v>No</v>
      </c>
      <c r="P428" s="12" t="str">
        <f>IF(Table2[[#This Row],[Teenhome]]=0,"No","Yes")</f>
        <v>No</v>
      </c>
    </row>
    <row r="429" spans="1:16" ht="16.5" x14ac:dyDescent="0.3">
      <c r="A429" s="7">
        <f>Table2[[#This Row],[ID]]</f>
        <v>7284</v>
      </c>
      <c r="B429" s="6">
        <f>Table2[[#This Row],[Year_Birth]]</f>
        <v>1953</v>
      </c>
      <c r="C429" s="6" t="str">
        <f>Table2[[#This Row],[Education]]</f>
        <v>Graduation</v>
      </c>
      <c r="D429" s="6" t="str">
        <f>Table2[[#This Row],[Marital_Status]]</f>
        <v>Married</v>
      </c>
      <c r="E429" s="6">
        <f>Table2[[#This Row],[Income]]</f>
        <v>48686</v>
      </c>
      <c r="F429" s="6">
        <f>Table2[[#This Row],[Kidhome]]</f>
        <v>1</v>
      </c>
      <c r="G429" s="6">
        <f>Table2[[#This Row],[Teenhome]]</f>
        <v>2</v>
      </c>
      <c r="H429" s="9">
        <f>Table2[[#This Row],[Dt_Customer]]</f>
        <v>41612</v>
      </c>
      <c r="I429" s="6">
        <f>Table2[[#This Row],[Recency]]</f>
        <v>8</v>
      </c>
      <c r="J429" s="14">
        <f>IF(VALUE(YEAR(People!$H429))-People!$B429&gt;=90,44,VALUE(YEAR(People!$H429))-People!$B429)</f>
        <v>60</v>
      </c>
      <c r="K429" s="5" t="str">
        <f>IF(AND(People!$J429&gt;=16,People!$J429&lt;=25),"16-25",IF(AND(People!$J429&gt;=26,People!$J429&lt;=35),"26-35",IF(AND(People!$J429&gt;=36,People!$J429&lt;=45),"36-45",IF(AND(People!$J429&gt;=46,People!$J429&lt;=55),"46-55",IF(AND(People!$J429&gt;=56,People!$J429&lt;=65),"56-65",IF(AND(People!$J429&gt;=66,People!$J429&lt;=75),"66-75","ALL"))))))</f>
        <v>56-65</v>
      </c>
      <c r="L429" t="str">
        <f>Products!H429</f>
        <v>Married</v>
      </c>
      <c r="M429">
        <f>Table2[[#This Row],[Recency]]</f>
        <v>8</v>
      </c>
      <c r="N429">
        <f>Table2[[#This Row],[NumDealsPurchases]]</f>
        <v>1</v>
      </c>
      <c r="O429" s="12" t="str">
        <f>IF(Table2[[#This Row],[Kidhome]]=0,"No","Yes")</f>
        <v>Yes</v>
      </c>
      <c r="P429" s="12" t="str">
        <f>IF(Table2[[#This Row],[Teenhome]]=0,"No","Yes")</f>
        <v>Yes</v>
      </c>
    </row>
    <row r="430" spans="1:16" ht="16.5" x14ac:dyDescent="0.3">
      <c r="A430" s="5">
        <f>Table2[[#This Row],[ID]]</f>
        <v>1340</v>
      </c>
      <c r="B430" s="6">
        <f>Table2[[#This Row],[Year_Birth]]</f>
        <v>1986</v>
      </c>
      <c r="C430" s="6" t="str">
        <f>Table2[[#This Row],[Education]]</f>
        <v>Graduation</v>
      </c>
      <c r="D430" s="6" t="str">
        <f>Table2[[#This Row],[Marital_Status]]</f>
        <v>Married</v>
      </c>
      <c r="E430" s="6">
        <f>Table2[[#This Row],[Income]]</f>
        <v>92910</v>
      </c>
      <c r="F430" s="6">
        <f>Table2[[#This Row],[Kidhome]]</f>
        <v>0</v>
      </c>
      <c r="G430" s="6">
        <f>Table2[[#This Row],[Teenhome]]</f>
        <v>0</v>
      </c>
      <c r="H430" s="9">
        <f>Table2[[#This Row],[Dt_Customer]]</f>
        <v>41753</v>
      </c>
      <c r="I430" s="6">
        <f>Table2[[#This Row],[Recency]]</f>
        <v>42</v>
      </c>
      <c r="J430" s="8">
        <f>IF(VALUE(YEAR(People!$H430))-People!$B430&gt;=90,44,VALUE(YEAR(People!$H430))-People!$B430)</f>
        <v>28</v>
      </c>
      <c r="K430" s="5" t="str">
        <f>IF(AND(People!$J430&gt;=16,People!$J430&lt;=25),"16-25",IF(AND(People!$J430&gt;=26,People!$J430&lt;=35),"26-35",IF(AND(People!$J430&gt;=36,People!$J430&lt;=45),"36-45",IF(AND(People!$J430&gt;=46,People!$J430&lt;=55),"46-55",IF(AND(People!$J430&gt;=56,People!$J430&lt;=65),"56-65",IF(AND(People!$J430&gt;=66,People!$J430&lt;=75),"66-75","ALL"))))))</f>
        <v>26-35</v>
      </c>
      <c r="L430" t="str">
        <f>Products!H430</f>
        <v>Together</v>
      </c>
      <c r="M430">
        <f>Table2[[#This Row],[Recency]]</f>
        <v>42</v>
      </c>
      <c r="N430">
        <f>Table2[[#This Row],[NumDealsPurchases]]</f>
        <v>1</v>
      </c>
      <c r="O430" s="12" t="str">
        <f>IF(Table2[[#This Row],[Kidhome]]=0,"No","Yes")</f>
        <v>No</v>
      </c>
      <c r="P430" s="12" t="str">
        <f>IF(Table2[[#This Row],[Teenhome]]=0,"No","Yes")</f>
        <v>No</v>
      </c>
    </row>
    <row r="431" spans="1:16" ht="16.5" x14ac:dyDescent="0.3">
      <c r="A431" s="7">
        <f>Table2[[#This Row],[ID]]</f>
        <v>8746</v>
      </c>
      <c r="B431" s="6">
        <f>Table2[[#This Row],[Year_Birth]]</f>
        <v>1989</v>
      </c>
      <c r="C431" s="6" t="str">
        <f>Table2[[#This Row],[Education]]</f>
        <v>Graduation</v>
      </c>
      <c r="D431" s="6" t="str">
        <f>Table2[[#This Row],[Marital_Status]]</f>
        <v>Married</v>
      </c>
      <c r="E431" s="6">
        <f>Table2[[#This Row],[Income]]</f>
        <v>75433</v>
      </c>
      <c r="F431" s="6">
        <f>Table2[[#This Row],[Kidhome]]</f>
        <v>1</v>
      </c>
      <c r="G431" s="6">
        <f>Table2[[#This Row],[Teenhome]]</f>
        <v>0</v>
      </c>
      <c r="H431" s="9">
        <f>Table2[[#This Row],[Dt_Customer]]</f>
        <v>41734</v>
      </c>
      <c r="I431" s="6">
        <f>Table2[[#This Row],[Recency]]</f>
        <v>28</v>
      </c>
      <c r="J431" s="14">
        <f>IF(VALUE(YEAR(People!$H431))-People!$B431&gt;=90,44,VALUE(YEAR(People!$H431))-People!$B431)</f>
        <v>25</v>
      </c>
      <c r="K431" s="5" t="str">
        <f>IF(AND(People!$J431&gt;=16,People!$J431&lt;=25),"16-25",IF(AND(People!$J431&gt;=26,People!$J431&lt;=35),"26-35",IF(AND(People!$J431&gt;=36,People!$J431&lt;=45),"36-45",IF(AND(People!$J431&gt;=46,People!$J431&lt;=55),"46-55",IF(AND(People!$J431&gt;=56,People!$J431&lt;=65),"56-65",IF(AND(People!$J431&gt;=66,People!$J431&lt;=75),"66-75","ALL"))))))</f>
        <v>16-25</v>
      </c>
      <c r="L431" t="str">
        <f>Products!H431</f>
        <v>Married</v>
      </c>
      <c r="M431">
        <f>Table2[[#This Row],[Recency]]</f>
        <v>28</v>
      </c>
      <c r="N431">
        <f>Table2[[#This Row],[NumDealsPurchases]]</f>
        <v>2</v>
      </c>
      <c r="O431" s="12" t="str">
        <f>IF(Table2[[#This Row],[Kidhome]]=0,"No","Yes")</f>
        <v>Yes</v>
      </c>
      <c r="P431" s="12" t="str">
        <f>IF(Table2[[#This Row],[Teenhome]]=0,"No","Yes")</f>
        <v>No</v>
      </c>
    </row>
    <row r="432" spans="1:16" ht="16.5" x14ac:dyDescent="0.3">
      <c r="A432" s="5">
        <f>Table2[[#This Row],[ID]]</f>
        <v>5987</v>
      </c>
      <c r="B432" s="6">
        <f>Table2[[#This Row],[Year_Birth]]</f>
        <v>1989</v>
      </c>
      <c r="C432" s="6" t="str">
        <f>Table2[[#This Row],[Education]]</f>
        <v>2n Cycle</v>
      </c>
      <c r="D432" s="6" t="str">
        <f>Table2[[#This Row],[Marital_Status]]</f>
        <v>Together</v>
      </c>
      <c r="E432" s="6">
        <f>Table2[[#This Row],[Income]]</f>
        <v>10404</v>
      </c>
      <c r="F432" s="6">
        <f>Table2[[#This Row],[Kidhome]]</f>
        <v>1</v>
      </c>
      <c r="G432" s="6">
        <f>Table2[[#This Row],[Teenhome]]</f>
        <v>0</v>
      </c>
      <c r="H432" s="9">
        <f>Table2[[#This Row],[Dt_Customer]]</f>
        <v>41763</v>
      </c>
      <c r="I432" s="6">
        <f>Table2[[#This Row],[Recency]]</f>
        <v>52</v>
      </c>
      <c r="J432" s="8">
        <f>IF(VALUE(YEAR(People!$H432))-People!$B432&gt;=90,44,VALUE(YEAR(People!$H432))-People!$B432)</f>
        <v>25</v>
      </c>
      <c r="K432" s="5" t="str">
        <f>IF(AND(People!$J432&gt;=16,People!$J432&lt;=25),"16-25",IF(AND(People!$J432&gt;=26,People!$J432&lt;=35),"26-35",IF(AND(People!$J432&gt;=36,People!$J432&lt;=45),"36-45",IF(AND(People!$J432&gt;=46,People!$J432&lt;=55),"46-55",IF(AND(People!$J432&gt;=56,People!$J432&lt;=65),"56-65",IF(AND(People!$J432&gt;=66,People!$J432&lt;=75),"66-75","ALL"))))))</f>
        <v>16-25</v>
      </c>
      <c r="L432" t="str">
        <f>Products!H432</f>
        <v>Single</v>
      </c>
      <c r="M432">
        <f>Table2[[#This Row],[Recency]]</f>
        <v>52</v>
      </c>
      <c r="N432">
        <f>Table2[[#This Row],[NumDealsPurchases]]</f>
        <v>2</v>
      </c>
      <c r="O432" s="12" t="str">
        <f>IF(Table2[[#This Row],[Kidhome]]=0,"No","Yes")</f>
        <v>Yes</v>
      </c>
      <c r="P432" s="12" t="str">
        <f>IF(Table2[[#This Row],[Teenhome]]=0,"No","Yes")</f>
        <v>No</v>
      </c>
    </row>
    <row r="433" spans="1:16" ht="16.5" x14ac:dyDescent="0.3">
      <c r="A433" s="7">
        <f>Table2[[#This Row],[ID]]</f>
        <v>3767</v>
      </c>
      <c r="B433" s="6">
        <f>Table2[[#This Row],[Year_Birth]]</f>
        <v>1968</v>
      </c>
      <c r="C433" s="6" t="str">
        <f>Table2[[#This Row],[Education]]</f>
        <v>Graduation</v>
      </c>
      <c r="D433" s="6" t="str">
        <f>Table2[[#This Row],[Marital_Status]]</f>
        <v>Married</v>
      </c>
      <c r="E433" s="6">
        <f>Table2[[#This Row],[Income]]</f>
        <v>61314</v>
      </c>
      <c r="F433" s="6">
        <f>Table2[[#This Row],[Kidhome]]</f>
        <v>0</v>
      </c>
      <c r="G433" s="6">
        <f>Table2[[#This Row],[Teenhome]]</f>
        <v>1</v>
      </c>
      <c r="H433" s="9">
        <f>Table2[[#This Row],[Dt_Customer]]</f>
        <v>41389</v>
      </c>
      <c r="I433" s="6">
        <f>Table2[[#This Row],[Recency]]</f>
        <v>1</v>
      </c>
      <c r="J433" s="14">
        <f>IF(VALUE(YEAR(People!$H433))-People!$B433&gt;=90,44,VALUE(YEAR(People!$H433))-People!$B433)</f>
        <v>45</v>
      </c>
      <c r="K433" s="5" t="str">
        <f>IF(AND(People!$J433&gt;=16,People!$J433&lt;=25),"16-25",IF(AND(People!$J433&gt;=26,People!$J433&lt;=35),"26-35",IF(AND(People!$J433&gt;=36,People!$J433&lt;=45),"36-45",IF(AND(People!$J433&gt;=46,People!$J433&lt;=55),"46-55",IF(AND(People!$J433&gt;=56,People!$J433&lt;=65),"56-65",IF(AND(People!$J433&gt;=66,People!$J433&lt;=75),"66-75","ALL"))))))</f>
        <v>36-45</v>
      </c>
      <c r="L433" t="str">
        <f>Products!H433</f>
        <v>Married</v>
      </c>
      <c r="M433">
        <f>Table2[[#This Row],[Recency]]</f>
        <v>1</v>
      </c>
      <c r="N433">
        <f>Table2[[#This Row],[NumDealsPurchases]]</f>
        <v>2</v>
      </c>
      <c r="O433" s="12" t="str">
        <f>IF(Table2[[#This Row],[Kidhome]]=0,"No","Yes")</f>
        <v>No</v>
      </c>
      <c r="P433" s="12" t="str">
        <f>IF(Table2[[#This Row],[Teenhome]]=0,"No","Yes")</f>
        <v>Yes</v>
      </c>
    </row>
    <row r="434" spans="1:16" ht="16.5" x14ac:dyDescent="0.3">
      <c r="A434" s="5">
        <f>Table2[[#This Row],[ID]]</f>
        <v>3725</v>
      </c>
      <c r="B434" s="6">
        <f>Table2[[#This Row],[Year_Birth]]</f>
        <v>1961</v>
      </c>
      <c r="C434" s="6" t="str">
        <f>Table2[[#This Row],[Education]]</f>
        <v>PhD</v>
      </c>
      <c r="D434" s="6" t="str">
        <f>Table2[[#This Row],[Marital_Status]]</f>
        <v>Single</v>
      </c>
      <c r="E434" s="6">
        <f>Table2[[#This Row],[Income]]</f>
        <v>84865</v>
      </c>
      <c r="F434" s="6">
        <f>Table2[[#This Row],[Kidhome]]</f>
        <v>0</v>
      </c>
      <c r="G434" s="6">
        <f>Table2[[#This Row],[Teenhome]]</f>
        <v>0</v>
      </c>
      <c r="H434" s="9">
        <f>Table2[[#This Row],[Dt_Customer]]</f>
        <v>41403</v>
      </c>
      <c r="I434" s="6">
        <f>Table2[[#This Row],[Recency]]</f>
        <v>1</v>
      </c>
      <c r="J434" s="8">
        <f>IF(VALUE(YEAR(People!$H434))-People!$B434&gt;=90,44,VALUE(YEAR(People!$H434))-People!$B434)</f>
        <v>52</v>
      </c>
      <c r="K434" s="5" t="str">
        <f>IF(AND(People!$J434&gt;=16,People!$J434&lt;=25),"16-25",IF(AND(People!$J434&gt;=26,People!$J434&lt;=35),"26-35",IF(AND(People!$J434&gt;=36,People!$J434&lt;=45),"36-45",IF(AND(People!$J434&gt;=46,People!$J434&lt;=55),"46-55",IF(AND(People!$J434&gt;=56,People!$J434&lt;=65),"56-65",IF(AND(People!$J434&gt;=66,People!$J434&lt;=75),"66-75","ALL"))))))</f>
        <v>46-55</v>
      </c>
      <c r="L434" t="str">
        <f>Products!H434</f>
        <v>Together</v>
      </c>
      <c r="M434">
        <f>Table2[[#This Row],[Recency]]</f>
        <v>1</v>
      </c>
      <c r="N434">
        <f>Table2[[#This Row],[NumDealsPurchases]]</f>
        <v>1</v>
      </c>
      <c r="O434" s="12" t="str">
        <f>IF(Table2[[#This Row],[Kidhome]]=0,"No","Yes")</f>
        <v>No</v>
      </c>
      <c r="P434" s="12" t="str">
        <f>IF(Table2[[#This Row],[Teenhome]]=0,"No","Yes")</f>
        <v>No</v>
      </c>
    </row>
    <row r="435" spans="1:16" ht="16.5" x14ac:dyDescent="0.3">
      <c r="A435" s="7">
        <f>Table2[[#This Row],[ID]]</f>
        <v>4324</v>
      </c>
      <c r="B435" s="6">
        <f>Table2[[#This Row],[Year_Birth]]</f>
        <v>1989</v>
      </c>
      <c r="C435" s="6" t="str">
        <f>Table2[[#This Row],[Education]]</f>
        <v>Graduation</v>
      </c>
      <c r="D435" s="6" t="str">
        <f>Table2[[#This Row],[Marital_Status]]</f>
        <v>Married</v>
      </c>
      <c r="E435" s="6">
        <f>Table2[[#This Row],[Income]]</f>
        <v>42387</v>
      </c>
      <c r="F435" s="6">
        <f>Table2[[#This Row],[Kidhome]]</f>
        <v>1</v>
      </c>
      <c r="G435" s="6">
        <f>Table2[[#This Row],[Teenhome]]</f>
        <v>0</v>
      </c>
      <c r="H435" s="9">
        <f>Table2[[#This Row],[Dt_Customer]]</f>
        <v>41211</v>
      </c>
      <c r="I435" s="6">
        <f>Table2[[#This Row],[Recency]]</f>
        <v>42</v>
      </c>
      <c r="J435" s="14">
        <f>IF(VALUE(YEAR(People!$H435))-People!$B435&gt;=90,44,VALUE(YEAR(People!$H435))-People!$B435)</f>
        <v>23</v>
      </c>
      <c r="K435" s="5" t="str">
        <f>IF(AND(People!$J435&gt;=16,People!$J435&lt;=25),"16-25",IF(AND(People!$J435&gt;=26,People!$J435&lt;=35),"26-35",IF(AND(People!$J435&gt;=36,People!$J435&lt;=45),"36-45",IF(AND(People!$J435&gt;=46,People!$J435&lt;=55),"46-55",IF(AND(People!$J435&gt;=56,People!$J435&lt;=65),"56-65",IF(AND(People!$J435&gt;=66,People!$J435&lt;=75),"66-75","ALL"))))))</f>
        <v>16-25</v>
      </c>
      <c r="L435" t="str">
        <f>Products!H435</f>
        <v>Married</v>
      </c>
      <c r="M435">
        <f>Table2[[#This Row],[Recency]]</f>
        <v>42</v>
      </c>
      <c r="N435">
        <f>Table2[[#This Row],[NumDealsPurchases]]</f>
        <v>5</v>
      </c>
      <c r="O435" s="12" t="str">
        <f>IF(Table2[[#This Row],[Kidhome]]=0,"No","Yes")</f>
        <v>Yes</v>
      </c>
      <c r="P435" s="12" t="str">
        <f>IF(Table2[[#This Row],[Teenhome]]=0,"No","Yes")</f>
        <v>No</v>
      </c>
    </row>
    <row r="436" spans="1:16" ht="16.5" x14ac:dyDescent="0.3">
      <c r="A436" s="5">
        <f>Table2[[#This Row],[ID]]</f>
        <v>238</v>
      </c>
      <c r="B436" s="6">
        <f>Table2[[#This Row],[Year_Birth]]</f>
        <v>1967</v>
      </c>
      <c r="C436" s="6" t="str">
        <f>Table2[[#This Row],[Education]]</f>
        <v>2n Cycle</v>
      </c>
      <c r="D436" s="6" t="str">
        <f>Table2[[#This Row],[Marital_Status]]</f>
        <v>Together</v>
      </c>
      <c r="E436" s="6">
        <f>Table2[[#This Row],[Income]]</f>
        <v>67309</v>
      </c>
      <c r="F436" s="6">
        <f>Table2[[#This Row],[Kidhome]]</f>
        <v>1</v>
      </c>
      <c r="G436" s="6">
        <f>Table2[[#This Row],[Teenhome]]</f>
        <v>1</v>
      </c>
      <c r="H436" s="9">
        <f>Table2[[#This Row],[Dt_Customer]]</f>
        <v>41297</v>
      </c>
      <c r="I436" s="6">
        <f>Table2[[#This Row],[Recency]]</f>
        <v>76</v>
      </c>
      <c r="J436" s="8">
        <f>IF(VALUE(YEAR(People!$H436))-People!$B436&gt;=90,44,VALUE(YEAR(People!$H436))-People!$B436)</f>
        <v>46</v>
      </c>
      <c r="K436" s="5" t="str">
        <f>IF(AND(People!$J436&gt;=16,People!$J436&lt;=25),"16-25",IF(AND(People!$J436&gt;=26,People!$J436&lt;=35),"26-35",IF(AND(People!$J436&gt;=36,People!$J436&lt;=45),"36-45",IF(AND(People!$J436&gt;=46,People!$J436&lt;=55),"46-55",IF(AND(People!$J436&gt;=56,People!$J436&lt;=65),"56-65",IF(AND(People!$J436&gt;=66,People!$J436&lt;=75),"66-75","ALL"))))))</f>
        <v>46-55</v>
      </c>
      <c r="L436" t="str">
        <f>Products!H436</f>
        <v>Single</v>
      </c>
      <c r="M436">
        <f>Table2[[#This Row],[Recency]]</f>
        <v>76</v>
      </c>
      <c r="N436">
        <f>Table2[[#This Row],[NumDealsPurchases]]</f>
        <v>15</v>
      </c>
      <c r="O436" s="12" t="str">
        <f>IF(Table2[[#This Row],[Kidhome]]=0,"No","Yes")</f>
        <v>Yes</v>
      </c>
      <c r="P436" s="12" t="str">
        <f>IF(Table2[[#This Row],[Teenhome]]=0,"No","Yes")</f>
        <v>Yes</v>
      </c>
    </row>
    <row r="437" spans="1:16" ht="16.5" x14ac:dyDescent="0.3">
      <c r="A437" s="7">
        <f>Table2[[#This Row],[ID]]</f>
        <v>6694</v>
      </c>
      <c r="B437" s="6">
        <f>Table2[[#This Row],[Year_Birth]]</f>
        <v>1964</v>
      </c>
      <c r="C437" s="6" t="str">
        <f>Table2[[#This Row],[Education]]</f>
        <v>Graduation</v>
      </c>
      <c r="D437" s="6" t="str">
        <f>Table2[[#This Row],[Marital_Status]]</f>
        <v>Married</v>
      </c>
      <c r="E437" s="6">
        <f>Table2[[#This Row],[Income]]</f>
        <v>75236</v>
      </c>
      <c r="F437" s="6">
        <f>Table2[[#This Row],[Kidhome]]</f>
        <v>0</v>
      </c>
      <c r="G437" s="6">
        <f>Table2[[#This Row],[Teenhome]]</f>
        <v>1</v>
      </c>
      <c r="H437" s="9">
        <f>Table2[[#This Row],[Dt_Customer]]</f>
        <v>41603</v>
      </c>
      <c r="I437" s="6">
        <f>Table2[[#This Row],[Recency]]</f>
        <v>27</v>
      </c>
      <c r="J437" s="14">
        <f>IF(VALUE(YEAR(People!$H437))-People!$B437&gt;=90,44,VALUE(YEAR(People!$H437))-People!$B437)</f>
        <v>49</v>
      </c>
      <c r="K437" s="5" t="str">
        <f>IF(AND(People!$J437&gt;=16,People!$J437&lt;=25),"16-25",IF(AND(People!$J437&gt;=26,People!$J437&lt;=35),"26-35",IF(AND(People!$J437&gt;=36,People!$J437&lt;=45),"36-45",IF(AND(People!$J437&gt;=46,People!$J437&lt;=55),"46-55",IF(AND(People!$J437&gt;=56,People!$J437&lt;=65),"56-65",IF(AND(People!$J437&gt;=66,People!$J437&lt;=75),"66-75","ALL"))))))</f>
        <v>46-55</v>
      </c>
      <c r="L437" t="str">
        <f>Products!H437</f>
        <v>Together</v>
      </c>
      <c r="M437">
        <f>Table2[[#This Row],[Recency]]</f>
        <v>27</v>
      </c>
      <c r="N437">
        <f>Table2[[#This Row],[NumDealsPurchases]]</f>
        <v>1</v>
      </c>
      <c r="O437" s="12" t="str">
        <f>IF(Table2[[#This Row],[Kidhome]]=0,"No","Yes")</f>
        <v>No</v>
      </c>
      <c r="P437" s="12" t="str">
        <f>IF(Table2[[#This Row],[Teenhome]]=0,"No","Yes")</f>
        <v>Yes</v>
      </c>
    </row>
    <row r="438" spans="1:16" ht="16.5" x14ac:dyDescent="0.3">
      <c r="A438" s="5">
        <f>Table2[[#This Row],[ID]]</f>
        <v>498</v>
      </c>
      <c r="B438" s="6">
        <f>Table2[[#This Row],[Year_Birth]]</f>
        <v>1970</v>
      </c>
      <c r="C438" s="6" t="str">
        <f>Table2[[#This Row],[Education]]</f>
        <v>Graduation</v>
      </c>
      <c r="D438" s="6" t="str">
        <f>Table2[[#This Row],[Marital_Status]]</f>
        <v>Single</v>
      </c>
      <c r="E438" s="6">
        <f>Table2[[#This Row],[Income]]</f>
        <v>30015</v>
      </c>
      <c r="F438" s="6">
        <f>Table2[[#This Row],[Kidhome]]</f>
        <v>1</v>
      </c>
      <c r="G438" s="6">
        <f>Table2[[#This Row],[Teenhome]]</f>
        <v>0</v>
      </c>
      <c r="H438" s="9">
        <f>Table2[[#This Row],[Dt_Customer]]</f>
        <v>41672</v>
      </c>
      <c r="I438" s="6">
        <f>Table2[[#This Row],[Recency]]</f>
        <v>28</v>
      </c>
      <c r="J438" s="8">
        <f>IF(VALUE(YEAR(People!$H438))-People!$B438&gt;=90,44,VALUE(YEAR(People!$H438))-People!$B438)</f>
        <v>44</v>
      </c>
      <c r="K438" s="5" t="str">
        <f>IF(AND(People!$J438&gt;=16,People!$J438&lt;=25),"16-25",IF(AND(People!$J438&gt;=26,People!$J438&lt;=35),"26-35",IF(AND(People!$J438&gt;=36,People!$J438&lt;=45),"36-45",IF(AND(People!$J438&gt;=46,People!$J438&lt;=55),"46-55",IF(AND(People!$J438&gt;=56,People!$J438&lt;=65),"56-65",IF(AND(People!$J438&gt;=66,People!$J438&lt;=75),"66-75","ALL"))))))</f>
        <v>36-45</v>
      </c>
      <c r="L438" t="str">
        <f>Products!H438</f>
        <v>Divorced</v>
      </c>
      <c r="M438">
        <f>Table2[[#This Row],[Recency]]</f>
        <v>28</v>
      </c>
      <c r="N438">
        <f>Table2[[#This Row],[NumDealsPurchases]]</f>
        <v>2</v>
      </c>
      <c r="O438" s="12" t="str">
        <f>IF(Table2[[#This Row],[Kidhome]]=0,"No","Yes")</f>
        <v>Yes</v>
      </c>
      <c r="P438" s="12" t="str">
        <f>IF(Table2[[#This Row],[Teenhome]]=0,"No","Yes")</f>
        <v>No</v>
      </c>
    </row>
    <row r="439" spans="1:16" ht="16.5" x14ac:dyDescent="0.3">
      <c r="A439" s="7">
        <f>Table2[[#This Row],[ID]]</f>
        <v>9347</v>
      </c>
      <c r="B439" s="6">
        <f>Table2[[#This Row],[Year_Birth]]</f>
        <v>1956</v>
      </c>
      <c r="C439" s="6" t="str">
        <f>Table2[[#This Row],[Education]]</f>
        <v>Master</v>
      </c>
      <c r="D439" s="6" t="str">
        <f>Table2[[#This Row],[Marital_Status]]</f>
        <v>Together</v>
      </c>
      <c r="E439" s="6">
        <f>Table2[[#This Row],[Income]]</f>
        <v>50943</v>
      </c>
      <c r="F439" s="6">
        <f>Table2[[#This Row],[Kidhome]]</f>
        <v>0</v>
      </c>
      <c r="G439" s="6">
        <f>Table2[[#This Row],[Teenhome]]</f>
        <v>1</v>
      </c>
      <c r="H439" s="9">
        <f>Table2[[#This Row],[Dt_Customer]]</f>
        <v>41446</v>
      </c>
      <c r="I439" s="6">
        <f>Table2[[#This Row],[Recency]]</f>
        <v>49</v>
      </c>
      <c r="J439" s="14">
        <f>IF(VALUE(YEAR(People!$H439))-People!$B439&gt;=90,44,VALUE(YEAR(People!$H439))-People!$B439)</f>
        <v>57</v>
      </c>
      <c r="K439" s="5" t="str">
        <f>IF(AND(People!$J439&gt;=16,People!$J439&lt;=25),"16-25",IF(AND(People!$J439&gt;=26,People!$J439&lt;=35),"26-35",IF(AND(People!$J439&gt;=36,People!$J439&lt;=45),"36-45",IF(AND(People!$J439&gt;=46,People!$J439&lt;=55),"46-55",IF(AND(People!$J439&gt;=56,People!$J439&lt;=65),"56-65",IF(AND(People!$J439&gt;=66,People!$J439&lt;=75),"66-75","ALL"))))))</f>
        <v>56-65</v>
      </c>
      <c r="L439" t="str">
        <f>Products!H439</f>
        <v>Widow</v>
      </c>
      <c r="M439">
        <f>Table2[[#This Row],[Recency]]</f>
        <v>49</v>
      </c>
      <c r="N439">
        <f>Table2[[#This Row],[NumDealsPurchases]]</f>
        <v>1</v>
      </c>
      <c r="O439" s="12" t="str">
        <f>IF(Table2[[#This Row],[Kidhome]]=0,"No","Yes")</f>
        <v>No</v>
      </c>
      <c r="P439" s="12" t="str">
        <f>IF(Table2[[#This Row],[Teenhome]]=0,"No","Yes")</f>
        <v>Yes</v>
      </c>
    </row>
    <row r="440" spans="1:16" ht="16.5" x14ac:dyDescent="0.3">
      <c r="A440" s="5">
        <f>Table2[[#This Row],[ID]]</f>
        <v>9699</v>
      </c>
      <c r="B440" s="6">
        <f>Table2[[#This Row],[Year_Birth]]</f>
        <v>1966</v>
      </c>
      <c r="C440" s="6" t="str">
        <f>Table2[[#This Row],[Education]]</f>
        <v>Graduation</v>
      </c>
      <c r="D440" s="6" t="str">
        <f>Table2[[#This Row],[Marital_Status]]</f>
        <v>Divorced</v>
      </c>
      <c r="E440" s="6">
        <f>Table2[[#This Row],[Income]]</f>
        <v>67272</v>
      </c>
      <c r="F440" s="6">
        <f>Table2[[#This Row],[Kidhome]]</f>
        <v>0</v>
      </c>
      <c r="G440" s="6">
        <f>Table2[[#This Row],[Teenhome]]</f>
        <v>1</v>
      </c>
      <c r="H440" s="9">
        <f>Table2[[#This Row],[Dt_Customer]]</f>
        <v>41629</v>
      </c>
      <c r="I440" s="6">
        <f>Table2[[#This Row],[Recency]]</f>
        <v>12</v>
      </c>
      <c r="J440" s="8">
        <f>IF(VALUE(YEAR(People!$H440))-People!$B440&gt;=90,44,VALUE(YEAR(People!$H440))-People!$B440)</f>
        <v>47</v>
      </c>
      <c r="K440" s="5" t="str">
        <f>IF(AND(People!$J440&gt;=16,People!$J440&lt;=25),"16-25",IF(AND(People!$J440&gt;=26,People!$J440&lt;=35),"26-35",IF(AND(People!$J440&gt;=36,People!$J440&lt;=45),"36-45",IF(AND(People!$J440&gt;=46,People!$J440&lt;=55),"46-55",IF(AND(People!$J440&gt;=56,People!$J440&lt;=65),"56-65",IF(AND(People!$J440&gt;=66,People!$J440&lt;=75),"66-75","ALL"))))))</f>
        <v>46-55</v>
      </c>
      <c r="L440" t="str">
        <f>Products!H440</f>
        <v>Married</v>
      </c>
      <c r="M440">
        <f>Table2[[#This Row],[Recency]]</f>
        <v>12</v>
      </c>
      <c r="N440">
        <f>Table2[[#This Row],[NumDealsPurchases]]</f>
        <v>3</v>
      </c>
      <c r="O440" s="12" t="str">
        <f>IF(Table2[[#This Row],[Kidhome]]=0,"No","Yes")</f>
        <v>No</v>
      </c>
      <c r="P440" s="12" t="str">
        <f>IF(Table2[[#This Row],[Teenhome]]=0,"No","Yes")</f>
        <v>Yes</v>
      </c>
    </row>
    <row r="441" spans="1:16" ht="16.5" x14ac:dyDescent="0.3">
      <c r="A441" s="7">
        <f>Table2[[#This Row],[ID]]</f>
        <v>10664</v>
      </c>
      <c r="B441" s="6">
        <f>Table2[[#This Row],[Year_Birth]]</f>
        <v>1949</v>
      </c>
      <c r="C441" s="6" t="str">
        <f>Table2[[#This Row],[Education]]</f>
        <v>Master</v>
      </c>
      <c r="D441" s="6" t="str">
        <f>Table2[[#This Row],[Marital_Status]]</f>
        <v>Widow</v>
      </c>
      <c r="E441" s="6">
        <f>Table2[[#This Row],[Income]]</f>
        <v>51529</v>
      </c>
      <c r="F441" s="6">
        <f>Table2[[#This Row],[Kidhome]]</f>
        <v>0</v>
      </c>
      <c r="G441" s="6">
        <f>Table2[[#This Row],[Teenhome]]</f>
        <v>1</v>
      </c>
      <c r="H441" s="9">
        <f>Table2[[#This Row],[Dt_Customer]]</f>
        <v>41524</v>
      </c>
      <c r="I441" s="6">
        <f>Table2[[#This Row],[Recency]]</f>
        <v>14</v>
      </c>
      <c r="J441" s="14">
        <f>IF(VALUE(YEAR(People!$H441))-People!$B441&gt;=90,44,VALUE(YEAR(People!$H441))-People!$B441)</f>
        <v>64</v>
      </c>
      <c r="K441" s="5" t="str">
        <f>IF(AND(People!$J441&gt;=16,People!$J441&lt;=25),"16-25",IF(AND(People!$J441&gt;=26,People!$J441&lt;=35),"26-35",IF(AND(People!$J441&gt;=36,People!$J441&lt;=45),"36-45",IF(AND(People!$J441&gt;=46,People!$J441&lt;=55),"46-55",IF(AND(People!$J441&gt;=56,People!$J441&lt;=65),"56-65",IF(AND(People!$J441&gt;=66,People!$J441&lt;=75),"66-75","ALL"))))))</f>
        <v>56-65</v>
      </c>
      <c r="L441" t="str">
        <f>Products!H441</f>
        <v>Married</v>
      </c>
      <c r="M441">
        <f>Table2[[#This Row],[Recency]]</f>
        <v>14</v>
      </c>
      <c r="N441">
        <f>Table2[[#This Row],[NumDealsPurchases]]</f>
        <v>2</v>
      </c>
      <c r="O441" s="12" t="str">
        <f>IF(Table2[[#This Row],[Kidhome]]=0,"No","Yes")</f>
        <v>No</v>
      </c>
      <c r="P441" s="12" t="str">
        <f>IF(Table2[[#This Row],[Teenhome]]=0,"No","Yes")</f>
        <v>Yes</v>
      </c>
    </row>
    <row r="442" spans="1:16" ht="16.5" x14ac:dyDescent="0.3">
      <c r="A442" s="5">
        <f>Table2[[#This Row],[ID]]</f>
        <v>5455</v>
      </c>
      <c r="B442" s="6">
        <f>Table2[[#This Row],[Year_Birth]]</f>
        <v>1971</v>
      </c>
      <c r="C442" s="6" t="str">
        <f>Table2[[#This Row],[Education]]</f>
        <v>PhD</v>
      </c>
      <c r="D442" s="6" t="str">
        <f>Table2[[#This Row],[Marital_Status]]</f>
        <v>Married</v>
      </c>
      <c r="E442" s="6">
        <f>Table2[[#This Row],[Income]]</f>
        <v>32011</v>
      </c>
      <c r="F442" s="6">
        <f>Table2[[#This Row],[Kidhome]]</f>
        <v>1</v>
      </c>
      <c r="G442" s="6">
        <f>Table2[[#This Row],[Teenhome]]</f>
        <v>0</v>
      </c>
      <c r="H442" s="9">
        <f>Table2[[#This Row],[Dt_Customer]]</f>
        <v>41508</v>
      </c>
      <c r="I442" s="6">
        <f>Table2[[#This Row],[Recency]]</f>
        <v>89</v>
      </c>
      <c r="J442" s="8">
        <f>IF(VALUE(YEAR(People!$H442))-People!$B442&gt;=90,44,VALUE(YEAR(People!$H442))-People!$B442)</f>
        <v>42</v>
      </c>
      <c r="K442" s="5" t="str">
        <f>IF(AND(People!$J442&gt;=16,People!$J442&lt;=25),"16-25",IF(AND(People!$J442&gt;=26,People!$J442&lt;=35),"26-35",IF(AND(People!$J442&gt;=36,People!$J442&lt;=45),"36-45",IF(AND(People!$J442&gt;=46,People!$J442&lt;=55),"46-55",IF(AND(People!$J442&gt;=56,People!$J442&lt;=65),"56-65",IF(AND(People!$J442&gt;=66,People!$J442&lt;=75),"66-75","ALL"))))))</f>
        <v>36-45</v>
      </c>
      <c r="L442" t="str">
        <f>Products!H442</f>
        <v>Married</v>
      </c>
      <c r="M442">
        <f>Table2[[#This Row],[Recency]]</f>
        <v>89</v>
      </c>
      <c r="N442">
        <f>Table2[[#This Row],[NumDealsPurchases]]</f>
        <v>3</v>
      </c>
      <c r="O442" s="12" t="str">
        <f>IF(Table2[[#This Row],[Kidhome]]=0,"No","Yes")</f>
        <v>Yes</v>
      </c>
      <c r="P442" s="12" t="str">
        <f>IF(Table2[[#This Row],[Teenhome]]=0,"No","Yes")</f>
        <v>No</v>
      </c>
    </row>
    <row r="443" spans="1:16" ht="16.5" x14ac:dyDescent="0.3">
      <c r="A443" s="7">
        <f>Table2[[#This Row],[ID]]</f>
        <v>456</v>
      </c>
      <c r="B443" s="6">
        <f>Table2[[#This Row],[Year_Birth]]</f>
        <v>1986</v>
      </c>
      <c r="C443" s="6" t="str">
        <f>Table2[[#This Row],[Education]]</f>
        <v>2n Cycle</v>
      </c>
      <c r="D443" s="6" t="str">
        <f>Table2[[#This Row],[Marital_Status]]</f>
        <v>Married</v>
      </c>
      <c r="E443" s="6">
        <f>Table2[[#This Row],[Income]]</f>
        <v>7500</v>
      </c>
      <c r="F443" s="6">
        <f>Table2[[#This Row],[Kidhome]]</f>
        <v>1</v>
      </c>
      <c r="G443" s="6">
        <f>Table2[[#This Row],[Teenhome]]</f>
        <v>0</v>
      </c>
      <c r="H443" s="9">
        <f>Table2[[#This Row],[Dt_Customer]]</f>
        <v>41312</v>
      </c>
      <c r="I443" s="6">
        <f>Table2[[#This Row],[Recency]]</f>
        <v>96</v>
      </c>
      <c r="J443" s="14">
        <f>IF(VALUE(YEAR(People!$H443))-People!$B443&gt;=90,44,VALUE(YEAR(People!$H443))-People!$B443)</f>
        <v>27</v>
      </c>
      <c r="K443" s="5" t="str">
        <f>IF(AND(People!$J443&gt;=16,People!$J443&lt;=25),"16-25",IF(AND(People!$J443&gt;=26,People!$J443&lt;=35),"26-35",IF(AND(People!$J443&gt;=36,People!$J443&lt;=45),"36-45",IF(AND(People!$J443&gt;=46,People!$J443&lt;=55),"46-55",IF(AND(People!$J443&gt;=56,People!$J443&lt;=65),"56-65",IF(AND(People!$J443&gt;=66,People!$J443&lt;=75),"66-75","ALL"))))))</f>
        <v>26-35</v>
      </c>
      <c r="L443" t="str">
        <f>Products!H443</f>
        <v>Married</v>
      </c>
      <c r="M443">
        <f>Table2[[#This Row],[Recency]]</f>
        <v>96</v>
      </c>
      <c r="N443">
        <f>Table2[[#This Row],[NumDealsPurchases]]</f>
        <v>2</v>
      </c>
      <c r="O443" s="12" t="str">
        <f>IF(Table2[[#This Row],[Kidhome]]=0,"No","Yes")</f>
        <v>Yes</v>
      </c>
      <c r="P443" s="12" t="str">
        <f>IF(Table2[[#This Row],[Teenhome]]=0,"No","Yes")</f>
        <v>No</v>
      </c>
    </row>
    <row r="444" spans="1:16" ht="16.5" x14ac:dyDescent="0.3">
      <c r="A444" s="5">
        <f>Table2[[#This Row],[ID]]</f>
        <v>5012</v>
      </c>
      <c r="B444" s="6">
        <f>Table2[[#This Row],[Year_Birth]]</f>
        <v>1989</v>
      </c>
      <c r="C444" s="6" t="str">
        <f>Table2[[#This Row],[Education]]</f>
        <v>Graduation</v>
      </c>
      <c r="D444" s="6" t="str">
        <f>Table2[[#This Row],[Marital_Status]]</f>
        <v>Married</v>
      </c>
      <c r="E444" s="6">
        <f>Table2[[#This Row],[Income]]</f>
        <v>28691</v>
      </c>
      <c r="F444" s="6">
        <f>Table2[[#This Row],[Kidhome]]</f>
        <v>1</v>
      </c>
      <c r="G444" s="6">
        <f>Table2[[#This Row],[Teenhome]]</f>
        <v>0</v>
      </c>
      <c r="H444" s="9">
        <f>Table2[[#This Row],[Dt_Customer]]</f>
        <v>41459</v>
      </c>
      <c r="I444" s="6">
        <f>Table2[[#This Row],[Recency]]</f>
        <v>56</v>
      </c>
      <c r="J444" s="8">
        <f>IF(VALUE(YEAR(People!$H444))-People!$B444&gt;=90,44,VALUE(YEAR(People!$H444))-People!$B444)</f>
        <v>24</v>
      </c>
      <c r="K444" s="5" t="str">
        <f>IF(AND(People!$J444&gt;=16,People!$J444&lt;=25),"16-25",IF(AND(People!$J444&gt;=26,People!$J444&lt;=35),"26-35",IF(AND(People!$J444&gt;=36,People!$J444&lt;=45),"36-45",IF(AND(People!$J444&gt;=46,People!$J444&lt;=55),"46-55",IF(AND(People!$J444&gt;=56,People!$J444&lt;=65),"56-65",IF(AND(People!$J444&gt;=66,People!$J444&lt;=75),"66-75","ALL"))))))</f>
        <v>16-25</v>
      </c>
      <c r="L444" t="str">
        <f>Products!H444</f>
        <v>Married</v>
      </c>
      <c r="M444">
        <f>Table2[[#This Row],[Recency]]</f>
        <v>56</v>
      </c>
      <c r="N444">
        <f>Table2[[#This Row],[NumDealsPurchases]]</f>
        <v>1</v>
      </c>
      <c r="O444" s="12" t="str">
        <f>IF(Table2[[#This Row],[Kidhome]]=0,"No","Yes")</f>
        <v>Yes</v>
      </c>
      <c r="P444" s="12" t="str">
        <f>IF(Table2[[#This Row],[Teenhome]]=0,"No","Yes")</f>
        <v>No</v>
      </c>
    </row>
    <row r="445" spans="1:16" ht="16.5" x14ac:dyDescent="0.3">
      <c r="A445" s="7">
        <f>Table2[[#This Row],[ID]]</f>
        <v>7495</v>
      </c>
      <c r="B445" s="6">
        <f>Table2[[#This Row],[Year_Birth]]</f>
        <v>1948</v>
      </c>
      <c r="C445" s="6" t="str">
        <f>Table2[[#This Row],[Education]]</f>
        <v>PhD</v>
      </c>
      <c r="D445" s="6" t="str">
        <f>Table2[[#This Row],[Marital_Status]]</f>
        <v>Married</v>
      </c>
      <c r="E445" s="6">
        <f>Table2[[#This Row],[Income]]</f>
        <v>56223</v>
      </c>
      <c r="F445" s="6">
        <f>Table2[[#This Row],[Kidhome]]</f>
        <v>0</v>
      </c>
      <c r="G445" s="6">
        <f>Table2[[#This Row],[Teenhome]]</f>
        <v>1</v>
      </c>
      <c r="H445" s="9">
        <f>Table2[[#This Row],[Dt_Customer]]</f>
        <v>41628</v>
      </c>
      <c r="I445" s="6">
        <f>Table2[[#This Row],[Recency]]</f>
        <v>72</v>
      </c>
      <c r="J445" s="14">
        <f>IF(VALUE(YEAR(People!$H445))-People!$B445&gt;=90,44,VALUE(YEAR(People!$H445))-People!$B445)</f>
        <v>65</v>
      </c>
      <c r="K445" s="5" t="str">
        <f>IF(AND(People!$J445&gt;=16,People!$J445&lt;=25),"16-25",IF(AND(People!$J445&gt;=26,People!$J445&lt;=35),"26-35",IF(AND(People!$J445&gt;=36,People!$J445&lt;=45),"36-45",IF(AND(People!$J445&gt;=46,People!$J445&lt;=55),"46-55",IF(AND(People!$J445&gt;=56,People!$J445&lt;=65),"56-65",IF(AND(People!$J445&gt;=66,People!$J445&lt;=75),"66-75","ALL"))))))</f>
        <v>56-65</v>
      </c>
      <c r="L445" t="str">
        <f>Products!H445</f>
        <v>Single</v>
      </c>
      <c r="M445">
        <f>Table2[[#This Row],[Recency]]</f>
        <v>72</v>
      </c>
      <c r="N445">
        <f>Table2[[#This Row],[NumDealsPurchases]]</f>
        <v>2</v>
      </c>
      <c r="O445" s="12" t="str">
        <f>IF(Table2[[#This Row],[Kidhome]]=0,"No","Yes")</f>
        <v>No</v>
      </c>
      <c r="P445" s="12" t="str">
        <f>IF(Table2[[#This Row],[Teenhome]]=0,"No","Yes")</f>
        <v>Yes</v>
      </c>
    </row>
    <row r="446" spans="1:16" ht="16.5" x14ac:dyDescent="0.3">
      <c r="A446" s="5">
        <f>Table2[[#This Row],[ID]]</f>
        <v>5029</v>
      </c>
      <c r="B446" s="6">
        <f>Table2[[#This Row],[Year_Birth]]</f>
        <v>1946</v>
      </c>
      <c r="C446" s="6" t="str">
        <f>Table2[[#This Row],[Education]]</f>
        <v>Graduation</v>
      </c>
      <c r="D446" s="6" t="str">
        <f>Table2[[#This Row],[Marital_Status]]</f>
        <v>Married</v>
      </c>
      <c r="E446" s="6">
        <f>Table2[[#This Row],[Income]]</f>
        <v>18100</v>
      </c>
      <c r="F446" s="6">
        <f>Table2[[#This Row],[Kidhome]]</f>
        <v>0</v>
      </c>
      <c r="G446" s="6">
        <f>Table2[[#This Row],[Teenhome]]</f>
        <v>0</v>
      </c>
      <c r="H446" s="9">
        <f>Table2[[#This Row],[Dt_Customer]]</f>
        <v>41492</v>
      </c>
      <c r="I446" s="6">
        <f>Table2[[#This Row],[Recency]]</f>
        <v>14</v>
      </c>
      <c r="J446" s="8">
        <f>IF(VALUE(YEAR(People!$H446))-People!$B446&gt;=90,44,VALUE(YEAR(People!$H446))-People!$B446)</f>
        <v>67</v>
      </c>
      <c r="K446" s="5" t="str">
        <f>IF(AND(People!$J446&gt;=16,People!$J446&lt;=25),"16-25",IF(AND(People!$J446&gt;=26,People!$J446&lt;=35),"26-35",IF(AND(People!$J446&gt;=36,People!$J446&lt;=45),"36-45",IF(AND(People!$J446&gt;=46,People!$J446&lt;=55),"46-55",IF(AND(People!$J446&gt;=56,People!$J446&lt;=65),"56-65",IF(AND(People!$J446&gt;=66,People!$J446&lt;=75),"66-75","ALL"))))))</f>
        <v>66-75</v>
      </c>
      <c r="L446" t="str">
        <f>Products!H446</f>
        <v>Married</v>
      </c>
      <c r="M446">
        <f>Table2[[#This Row],[Recency]]</f>
        <v>14</v>
      </c>
      <c r="N446">
        <f>Table2[[#This Row],[NumDealsPurchases]]</f>
        <v>1</v>
      </c>
      <c r="O446" s="12" t="str">
        <f>IF(Table2[[#This Row],[Kidhome]]=0,"No","Yes")</f>
        <v>No</v>
      </c>
      <c r="P446" s="12" t="str">
        <f>IF(Table2[[#This Row],[Teenhome]]=0,"No","Yes")</f>
        <v>No</v>
      </c>
    </row>
    <row r="447" spans="1:16" ht="16.5" x14ac:dyDescent="0.3">
      <c r="A447" s="7">
        <f>Table2[[#This Row],[ID]]</f>
        <v>10642</v>
      </c>
      <c r="B447" s="6">
        <f>Table2[[#This Row],[Year_Birth]]</f>
        <v>1989</v>
      </c>
      <c r="C447" s="6" t="str">
        <f>Table2[[#This Row],[Education]]</f>
        <v>Graduation</v>
      </c>
      <c r="D447" s="6" t="str">
        <f>Table2[[#This Row],[Marital_Status]]</f>
        <v>Single</v>
      </c>
      <c r="E447" s="6">
        <f>Table2[[#This Row],[Income]]</f>
        <v>30279</v>
      </c>
      <c r="F447" s="6">
        <f>Table2[[#This Row],[Kidhome]]</f>
        <v>1</v>
      </c>
      <c r="G447" s="6">
        <f>Table2[[#This Row],[Teenhome]]</f>
        <v>0</v>
      </c>
      <c r="H447" s="9">
        <f>Table2[[#This Row],[Dt_Customer]]</f>
        <v>41273</v>
      </c>
      <c r="I447" s="6">
        <f>Table2[[#This Row],[Recency]]</f>
        <v>13</v>
      </c>
      <c r="J447" s="14">
        <f>IF(VALUE(YEAR(People!$H447))-People!$B447&gt;=90,44,VALUE(YEAR(People!$H447))-People!$B447)</f>
        <v>23</v>
      </c>
      <c r="K447" s="5" t="str">
        <f>IF(AND(People!$J447&gt;=16,People!$J447&lt;=25),"16-25",IF(AND(People!$J447&gt;=26,People!$J447&lt;=35),"26-35",IF(AND(People!$J447&gt;=36,People!$J447&lt;=45),"36-45",IF(AND(People!$J447&gt;=46,People!$J447&lt;=55),"46-55",IF(AND(People!$J447&gt;=56,People!$J447&lt;=65),"56-65",IF(AND(People!$J447&gt;=66,People!$J447&lt;=75),"66-75","ALL"))))))</f>
        <v>16-25</v>
      </c>
      <c r="L447" t="str">
        <f>Products!H447</f>
        <v>Divorced</v>
      </c>
      <c r="M447">
        <f>Table2[[#This Row],[Recency]]</f>
        <v>13</v>
      </c>
      <c r="N447">
        <f>Table2[[#This Row],[NumDealsPurchases]]</f>
        <v>1</v>
      </c>
      <c r="O447" s="12" t="str">
        <f>IF(Table2[[#This Row],[Kidhome]]=0,"No","Yes")</f>
        <v>Yes</v>
      </c>
      <c r="P447" s="12" t="str">
        <f>IF(Table2[[#This Row],[Teenhome]]=0,"No","Yes")</f>
        <v>No</v>
      </c>
    </row>
    <row r="448" spans="1:16" ht="16.5" x14ac:dyDescent="0.3">
      <c r="A448" s="5">
        <f>Table2[[#This Row],[ID]]</f>
        <v>2106</v>
      </c>
      <c r="B448" s="6">
        <f>Table2[[#This Row],[Year_Birth]]</f>
        <v>1974</v>
      </c>
      <c r="C448" s="6" t="str">
        <f>Table2[[#This Row],[Education]]</f>
        <v>2n Cycle</v>
      </c>
      <c r="D448" s="6" t="str">
        <f>Table2[[#This Row],[Marital_Status]]</f>
        <v>Married</v>
      </c>
      <c r="E448" s="6">
        <f>Table2[[#This Row],[Income]]</f>
        <v>20130</v>
      </c>
      <c r="F448" s="6">
        <f>Table2[[#This Row],[Kidhome]]</f>
        <v>0</v>
      </c>
      <c r="G448" s="6">
        <f>Table2[[#This Row],[Teenhome]]</f>
        <v>0</v>
      </c>
      <c r="H448" s="9">
        <f>Table2[[#This Row],[Dt_Customer]]</f>
        <v>41715</v>
      </c>
      <c r="I448" s="6">
        <f>Table2[[#This Row],[Recency]]</f>
        <v>99</v>
      </c>
      <c r="J448" s="8">
        <f>IF(VALUE(YEAR(People!$H448))-People!$B448&gt;=90,44,VALUE(YEAR(People!$H448))-People!$B448)</f>
        <v>40</v>
      </c>
      <c r="K448" s="5" t="str">
        <f>IF(AND(People!$J448&gt;=16,People!$J448&lt;=25),"16-25",IF(AND(People!$J448&gt;=26,People!$J448&lt;=35),"26-35",IF(AND(People!$J448&gt;=36,People!$J448&lt;=45),"36-45",IF(AND(People!$J448&gt;=46,People!$J448&lt;=55),"46-55",IF(AND(People!$J448&gt;=56,People!$J448&lt;=65),"56-65",IF(AND(People!$J448&gt;=66,People!$J448&lt;=75),"66-75","ALL"))))))</f>
        <v>36-45</v>
      </c>
      <c r="L448" t="str">
        <f>Products!H448</f>
        <v>Divorced</v>
      </c>
      <c r="M448">
        <f>Table2[[#This Row],[Recency]]</f>
        <v>99</v>
      </c>
      <c r="N448">
        <f>Table2[[#This Row],[NumDealsPurchases]]</f>
        <v>1</v>
      </c>
      <c r="O448" s="12" t="str">
        <f>IF(Table2[[#This Row],[Kidhome]]=0,"No","Yes")</f>
        <v>No</v>
      </c>
      <c r="P448" s="12" t="str">
        <f>IF(Table2[[#This Row],[Teenhome]]=0,"No","Yes")</f>
        <v>No</v>
      </c>
    </row>
    <row r="449" spans="1:16" ht="16.5" x14ac:dyDescent="0.3">
      <c r="A449" s="7">
        <f>Table2[[#This Row],[ID]]</f>
        <v>10364</v>
      </c>
      <c r="B449" s="6">
        <f>Table2[[#This Row],[Year_Birth]]</f>
        <v>1959</v>
      </c>
      <c r="C449" s="6" t="str">
        <f>Table2[[#This Row],[Education]]</f>
        <v>Graduation</v>
      </c>
      <c r="D449" s="6" t="str">
        <f>Table2[[#This Row],[Marital_Status]]</f>
        <v>Divorced</v>
      </c>
      <c r="E449" s="6">
        <f>Table2[[#This Row],[Income]]</f>
        <v>23295</v>
      </c>
      <c r="F449" s="6">
        <f>Table2[[#This Row],[Kidhome]]</f>
        <v>0</v>
      </c>
      <c r="G449" s="6">
        <f>Table2[[#This Row],[Teenhome]]</f>
        <v>0</v>
      </c>
      <c r="H449" s="9">
        <f>Table2[[#This Row],[Dt_Customer]]</f>
        <v>41468</v>
      </c>
      <c r="I449" s="6">
        <f>Table2[[#This Row],[Recency]]</f>
        <v>72</v>
      </c>
      <c r="J449" s="14">
        <f>IF(VALUE(YEAR(People!$H449))-People!$B449&gt;=90,44,VALUE(YEAR(People!$H449))-People!$B449)</f>
        <v>54</v>
      </c>
      <c r="K449" s="5" t="str">
        <f>IF(AND(People!$J449&gt;=16,People!$J449&lt;=25),"16-25",IF(AND(People!$J449&gt;=26,People!$J449&lt;=35),"26-35",IF(AND(People!$J449&gt;=36,People!$J449&lt;=45),"36-45",IF(AND(People!$J449&gt;=46,People!$J449&lt;=55),"46-55",IF(AND(People!$J449&gt;=56,People!$J449&lt;=65),"56-65",IF(AND(People!$J449&gt;=66,People!$J449&lt;=75),"66-75","ALL"))))))</f>
        <v>46-55</v>
      </c>
      <c r="L449" t="str">
        <f>Products!H449</f>
        <v>Single</v>
      </c>
      <c r="M449">
        <f>Table2[[#This Row],[Recency]]</f>
        <v>72</v>
      </c>
      <c r="N449">
        <f>Table2[[#This Row],[NumDealsPurchases]]</f>
        <v>1</v>
      </c>
      <c r="O449" s="12" t="str">
        <f>IF(Table2[[#This Row],[Kidhome]]=0,"No","Yes")</f>
        <v>No</v>
      </c>
      <c r="P449" s="12" t="str">
        <f>IF(Table2[[#This Row],[Teenhome]]=0,"No","Yes")</f>
        <v>No</v>
      </c>
    </row>
    <row r="450" spans="1:16" ht="16.5" x14ac:dyDescent="0.3">
      <c r="A450" s="5">
        <f>Table2[[#This Row],[ID]]</f>
        <v>5954</v>
      </c>
      <c r="B450" s="6">
        <f>Table2[[#This Row],[Year_Birth]]</f>
        <v>1972</v>
      </c>
      <c r="C450" s="6" t="str">
        <f>Table2[[#This Row],[Education]]</f>
        <v>Master</v>
      </c>
      <c r="D450" s="6" t="str">
        <f>Table2[[#This Row],[Marital_Status]]</f>
        <v>Divorced</v>
      </c>
      <c r="E450" s="6">
        <f>Table2[[#This Row],[Income]]</f>
        <v>42618</v>
      </c>
      <c r="F450" s="6">
        <f>Table2[[#This Row],[Kidhome]]</f>
        <v>1</v>
      </c>
      <c r="G450" s="6">
        <f>Table2[[#This Row],[Teenhome]]</f>
        <v>0</v>
      </c>
      <c r="H450" s="9">
        <f>Table2[[#This Row],[Dt_Customer]]</f>
        <v>41556</v>
      </c>
      <c r="I450" s="6">
        <f>Table2[[#This Row],[Recency]]</f>
        <v>92</v>
      </c>
      <c r="J450" s="8">
        <f>IF(VALUE(YEAR(People!$H450))-People!$B450&gt;=90,44,VALUE(YEAR(People!$H450))-People!$B450)</f>
        <v>41</v>
      </c>
      <c r="K450" s="5" t="str">
        <f>IF(AND(People!$J450&gt;=16,People!$J450&lt;=25),"16-25",IF(AND(People!$J450&gt;=26,People!$J450&lt;=35),"26-35",IF(AND(People!$J450&gt;=36,People!$J450&lt;=45),"36-45",IF(AND(People!$J450&gt;=46,People!$J450&lt;=55),"46-55",IF(AND(People!$J450&gt;=56,People!$J450&lt;=65),"56-65",IF(AND(People!$J450&gt;=66,People!$J450&lt;=75),"66-75","ALL"))))))</f>
        <v>36-45</v>
      </c>
      <c r="L450" t="str">
        <f>Products!H450</f>
        <v>Married</v>
      </c>
      <c r="M450">
        <f>Table2[[#This Row],[Recency]]</f>
        <v>92</v>
      </c>
      <c r="N450">
        <f>Table2[[#This Row],[NumDealsPurchases]]</f>
        <v>2</v>
      </c>
      <c r="O450" s="12" t="str">
        <f>IF(Table2[[#This Row],[Kidhome]]=0,"No","Yes")</f>
        <v>Yes</v>
      </c>
      <c r="P450" s="12" t="str">
        <f>IF(Table2[[#This Row],[Teenhome]]=0,"No","Yes")</f>
        <v>No</v>
      </c>
    </row>
    <row r="451" spans="1:16" ht="16.5" x14ac:dyDescent="0.3">
      <c r="A451" s="7">
        <f>Table2[[#This Row],[ID]]</f>
        <v>1137</v>
      </c>
      <c r="B451" s="6">
        <f>Table2[[#This Row],[Year_Birth]]</f>
        <v>1964</v>
      </c>
      <c r="C451" s="6" t="str">
        <f>Table2[[#This Row],[Education]]</f>
        <v>Graduation</v>
      </c>
      <c r="D451" s="6" t="str">
        <f>Table2[[#This Row],[Marital_Status]]</f>
        <v>Single</v>
      </c>
      <c r="E451" s="6">
        <f>Table2[[#This Row],[Income]]</f>
        <v>81246</v>
      </c>
      <c r="F451" s="6">
        <f>Table2[[#This Row],[Kidhome]]</f>
        <v>0</v>
      </c>
      <c r="G451" s="6">
        <f>Table2[[#This Row],[Teenhome]]</f>
        <v>0</v>
      </c>
      <c r="H451" s="9">
        <f>Table2[[#This Row],[Dt_Customer]]</f>
        <v>41637</v>
      </c>
      <c r="I451" s="6">
        <f>Table2[[#This Row],[Recency]]</f>
        <v>87</v>
      </c>
      <c r="J451" s="14">
        <f>IF(VALUE(YEAR(People!$H451))-People!$B451&gt;=90,44,VALUE(YEAR(People!$H451))-People!$B451)</f>
        <v>49</v>
      </c>
      <c r="K451" s="5" t="str">
        <f>IF(AND(People!$J451&gt;=16,People!$J451&lt;=25),"16-25",IF(AND(People!$J451&gt;=26,People!$J451&lt;=35),"26-35",IF(AND(People!$J451&gt;=36,People!$J451&lt;=45),"36-45",IF(AND(People!$J451&gt;=46,People!$J451&lt;=55),"46-55",IF(AND(People!$J451&gt;=56,People!$J451&lt;=65),"56-65",IF(AND(People!$J451&gt;=66,People!$J451&lt;=75),"66-75","ALL"))))))</f>
        <v>46-55</v>
      </c>
      <c r="L451" t="str">
        <f>Products!H451</f>
        <v>Married</v>
      </c>
      <c r="M451">
        <f>Table2[[#This Row],[Recency]]</f>
        <v>87</v>
      </c>
      <c r="N451">
        <f>Table2[[#This Row],[NumDealsPurchases]]</f>
        <v>1</v>
      </c>
      <c r="O451" s="12" t="str">
        <f>IF(Table2[[#This Row],[Kidhome]]=0,"No","Yes")</f>
        <v>No</v>
      </c>
      <c r="P451" s="12" t="str">
        <f>IF(Table2[[#This Row],[Teenhome]]=0,"No","Yes")</f>
        <v>No</v>
      </c>
    </row>
    <row r="452" spans="1:16" ht="16.5" x14ac:dyDescent="0.3">
      <c r="A452" s="5">
        <f>Table2[[#This Row],[ID]]</f>
        <v>2541</v>
      </c>
      <c r="B452" s="6">
        <f>Table2[[#This Row],[Year_Birth]]</f>
        <v>1976</v>
      </c>
      <c r="C452" s="6" t="str">
        <f>Table2[[#This Row],[Education]]</f>
        <v>Graduation</v>
      </c>
      <c r="D452" s="6" t="str">
        <f>Table2[[#This Row],[Marital_Status]]</f>
        <v>Married</v>
      </c>
      <c r="E452" s="6">
        <f>Table2[[#This Row],[Income]]</f>
        <v>24027</v>
      </c>
      <c r="F452" s="6">
        <f>Table2[[#This Row],[Kidhome]]</f>
        <v>1</v>
      </c>
      <c r="G452" s="6">
        <f>Table2[[#This Row],[Teenhome]]</f>
        <v>0</v>
      </c>
      <c r="H452" s="9">
        <f>Table2[[#This Row],[Dt_Customer]]</f>
        <v>41434</v>
      </c>
      <c r="I452" s="6">
        <f>Table2[[#This Row],[Recency]]</f>
        <v>7</v>
      </c>
      <c r="J452" s="8">
        <f>IF(VALUE(YEAR(People!$H452))-People!$B452&gt;=90,44,VALUE(YEAR(People!$H452))-People!$B452)</f>
        <v>37</v>
      </c>
      <c r="K452" s="5" t="str">
        <f>IF(AND(People!$J452&gt;=16,People!$J452&lt;=25),"16-25",IF(AND(People!$J452&gt;=26,People!$J452&lt;=35),"26-35",IF(AND(People!$J452&gt;=36,People!$J452&lt;=45),"36-45",IF(AND(People!$J452&gt;=46,People!$J452&lt;=55),"46-55",IF(AND(People!$J452&gt;=56,People!$J452&lt;=65),"56-65",IF(AND(People!$J452&gt;=66,People!$J452&lt;=75),"66-75","ALL"))))))</f>
        <v>36-45</v>
      </c>
      <c r="L452" t="str">
        <f>Products!H452</f>
        <v>Single</v>
      </c>
      <c r="M452">
        <f>Table2[[#This Row],[Recency]]</f>
        <v>7</v>
      </c>
      <c r="N452">
        <f>Table2[[#This Row],[NumDealsPurchases]]</f>
        <v>2</v>
      </c>
      <c r="O452" s="12" t="str">
        <f>IF(Table2[[#This Row],[Kidhome]]=0,"No","Yes")</f>
        <v>Yes</v>
      </c>
      <c r="P452" s="12" t="str">
        <f>IF(Table2[[#This Row],[Teenhome]]=0,"No","Yes")</f>
        <v>No</v>
      </c>
    </row>
    <row r="453" spans="1:16" ht="16.5" x14ac:dyDescent="0.3">
      <c r="A453" s="7">
        <f>Table2[[#This Row],[ID]]</f>
        <v>1142</v>
      </c>
      <c r="B453" s="6">
        <f>Table2[[#This Row],[Year_Birth]]</f>
        <v>1953</v>
      </c>
      <c r="C453" s="6" t="str">
        <f>Table2[[#This Row],[Education]]</f>
        <v>PhD</v>
      </c>
      <c r="D453" s="6" t="str">
        <f>Table2[[#This Row],[Marital_Status]]</f>
        <v>Married</v>
      </c>
      <c r="E453" s="6">
        <f>Table2[[#This Row],[Income]]</f>
        <v>55707</v>
      </c>
      <c r="F453" s="6">
        <f>Table2[[#This Row],[Kidhome]]</f>
        <v>0</v>
      </c>
      <c r="G453" s="6">
        <f>Table2[[#This Row],[Teenhome]]</f>
        <v>1</v>
      </c>
      <c r="H453" s="9">
        <f>Table2[[#This Row],[Dt_Customer]]</f>
        <v>41630</v>
      </c>
      <c r="I453" s="6">
        <f>Table2[[#This Row],[Recency]]</f>
        <v>91</v>
      </c>
      <c r="J453" s="14">
        <f>IF(VALUE(YEAR(People!$H453))-People!$B453&gt;=90,44,VALUE(YEAR(People!$H453))-People!$B453)</f>
        <v>60</v>
      </c>
      <c r="K453" s="5" t="str">
        <f>IF(AND(People!$J453&gt;=16,People!$J453&lt;=25),"16-25",IF(AND(People!$J453&gt;=26,People!$J453&lt;=35),"26-35",IF(AND(People!$J453&gt;=36,People!$J453&lt;=45),"36-45",IF(AND(People!$J453&gt;=46,People!$J453&lt;=55),"46-55",IF(AND(People!$J453&gt;=56,People!$J453&lt;=65),"56-65",IF(AND(People!$J453&gt;=66,People!$J453&lt;=75),"66-75","ALL"))))))</f>
        <v>56-65</v>
      </c>
      <c r="L453" t="str">
        <f>Products!H453</f>
        <v>Married</v>
      </c>
      <c r="M453">
        <f>Table2[[#This Row],[Recency]]</f>
        <v>91</v>
      </c>
      <c r="N453">
        <f>Table2[[#This Row],[NumDealsPurchases]]</f>
        <v>2</v>
      </c>
      <c r="O453" s="12" t="str">
        <f>IF(Table2[[#This Row],[Kidhome]]=0,"No","Yes")</f>
        <v>No</v>
      </c>
      <c r="P453" s="12" t="str">
        <f>IF(Table2[[#This Row],[Teenhome]]=0,"No","Yes")</f>
        <v>Yes</v>
      </c>
    </row>
    <row r="454" spans="1:16" ht="16.5" x14ac:dyDescent="0.3">
      <c r="A454" s="5">
        <f>Table2[[#This Row],[ID]]</f>
        <v>2276</v>
      </c>
      <c r="B454" s="6">
        <f>Table2[[#This Row],[Year_Birth]]</f>
        <v>1955</v>
      </c>
      <c r="C454" s="6" t="str">
        <f>Table2[[#This Row],[Education]]</f>
        <v>Graduation</v>
      </c>
      <c r="D454" s="6" t="str">
        <f>Table2[[#This Row],[Marital_Status]]</f>
        <v>Single</v>
      </c>
      <c r="E454" s="6">
        <f>Table2[[#This Row],[Income]]</f>
        <v>57959</v>
      </c>
      <c r="F454" s="6">
        <f>Table2[[#This Row],[Kidhome]]</f>
        <v>0</v>
      </c>
      <c r="G454" s="6">
        <f>Table2[[#This Row],[Teenhome]]</f>
        <v>1</v>
      </c>
      <c r="H454" s="9">
        <f>Table2[[#This Row],[Dt_Customer]]</f>
        <v>41396</v>
      </c>
      <c r="I454" s="6">
        <f>Table2[[#This Row],[Recency]]</f>
        <v>71</v>
      </c>
      <c r="J454" s="8">
        <f>IF(VALUE(YEAR(People!$H454))-People!$B454&gt;=90,44,VALUE(YEAR(People!$H454))-People!$B454)</f>
        <v>58</v>
      </c>
      <c r="K454" s="5" t="str">
        <f>IF(AND(People!$J454&gt;=16,People!$J454&lt;=25),"16-25",IF(AND(People!$J454&gt;=26,People!$J454&lt;=35),"26-35",IF(AND(People!$J454&gt;=36,People!$J454&lt;=45),"36-45",IF(AND(People!$J454&gt;=46,People!$J454&lt;=55),"46-55",IF(AND(People!$J454&gt;=56,People!$J454&lt;=65),"56-65",IF(AND(People!$J454&gt;=66,People!$J454&lt;=75),"66-75","ALL"))))))</f>
        <v>56-65</v>
      </c>
      <c r="L454" t="str">
        <f>Products!H454</f>
        <v>Single</v>
      </c>
      <c r="M454">
        <f>Table2[[#This Row],[Recency]]</f>
        <v>71</v>
      </c>
      <c r="N454">
        <f>Table2[[#This Row],[NumDealsPurchases]]</f>
        <v>5</v>
      </c>
      <c r="O454" s="12" t="str">
        <f>IF(Table2[[#This Row],[Kidhome]]=0,"No","Yes")</f>
        <v>No</v>
      </c>
      <c r="P454" s="12" t="str">
        <f>IF(Table2[[#This Row],[Teenhome]]=0,"No","Yes")</f>
        <v>Yes</v>
      </c>
    </row>
    <row r="455" spans="1:16" ht="16.5" x14ac:dyDescent="0.3">
      <c r="A455" s="7">
        <f>Table2[[#This Row],[ID]]</f>
        <v>2807</v>
      </c>
      <c r="B455" s="6">
        <f>Table2[[#This Row],[Year_Birth]]</f>
        <v>1969</v>
      </c>
      <c r="C455" s="6" t="str">
        <f>Table2[[#This Row],[Education]]</f>
        <v>Graduation</v>
      </c>
      <c r="D455" s="6" t="str">
        <f>Table2[[#This Row],[Marital_Status]]</f>
        <v>Married</v>
      </c>
      <c r="E455" s="6">
        <f>Table2[[#This Row],[Income]]</f>
        <v>56796</v>
      </c>
      <c r="F455" s="6">
        <f>Table2[[#This Row],[Kidhome]]</f>
        <v>0</v>
      </c>
      <c r="G455" s="6">
        <f>Table2[[#This Row],[Teenhome]]</f>
        <v>1</v>
      </c>
      <c r="H455" s="9">
        <f>Table2[[#This Row],[Dt_Customer]]</f>
        <v>41321</v>
      </c>
      <c r="I455" s="6">
        <f>Table2[[#This Row],[Recency]]</f>
        <v>24</v>
      </c>
      <c r="J455" s="14">
        <f>IF(VALUE(YEAR(People!$H455))-People!$B455&gt;=90,44,VALUE(YEAR(People!$H455))-People!$B455)</f>
        <v>44</v>
      </c>
      <c r="K455" s="5" t="str">
        <f>IF(AND(People!$J455&gt;=16,People!$J455&lt;=25),"16-25",IF(AND(People!$J455&gt;=26,People!$J455&lt;=35),"26-35",IF(AND(People!$J455&gt;=36,People!$J455&lt;=45),"36-45",IF(AND(People!$J455&gt;=46,People!$J455&lt;=55),"46-55",IF(AND(People!$J455&gt;=56,People!$J455&lt;=65),"56-65",IF(AND(People!$J455&gt;=66,People!$J455&lt;=75),"66-75","ALL"))))))</f>
        <v>36-45</v>
      </c>
      <c r="L455" t="str">
        <f>Products!H455</f>
        <v>Married</v>
      </c>
      <c r="M455">
        <f>Table2[[#This Row],[Recency]]</f>
        <v>24</v>
      </c>
      <c r="N455">
        <f>Table2[[#This Row],[NumDealsPurchases]]</f>
        <v>3</v>
      </c>
      <c r="O455" s="12" t="str">
        <f>IF(Table2[[#This Row],[Kidhome]]=0,"No","Yes")</f>
        <v>No</v>
      </c>
      <c r="P455" s="12" t="str">
        <f>IF(Table2[[#This Row],[Teenhome]]=0,"No","Yes")</f>
        <v>Yes</v>
      </c>
    </row>
    <row r="456" spans="1:16" ht="16.5" x14ac:dyDescent="0.3">
      <c r="A456" s="5">
        <f>Table2[[#This Row],[ID]]</f>
        <v>6471</v>
      </c>
      <c r="B456" s="6">
        <f>Table2[[#This Row],[Year_Birth]]</f>
        <v>1971</v>
      </c>
      <c r="C456" s="6" t="str">
        <f>Table2[[#This Row],[Education]]</f>
        <v>Master</v>
      </c>
      <c r="D456" s="6" t="str">
        <f>Table2[[#This Row],[Marital_Status]]</f>
        <v>Single</v>
      </c>
      <c r="E456" s="6">
        <f>Table2[[#This Row],[Income]]</f>
        <v>36230</v>
      </c>
      <c r="F456" s="6">
        <f>Table2[[#This Row],[Kidhome]]</f>
        <v>1</v>
      </c>
      <c r="G456" s="6">
        <f>Table2[[#This Row],[Teenhome]]</f>
        <v>0</v>
      </c>
      <c r="H456" s="9">
        <f>Table2[[#This Row],[Dt_Customer]]</f>
        <v>41564</v>
      </c>
      <c r="I456" s="6">
        <f>Table2[[#This Row],[Recency]]</f>
        <v>17</v>
      </c>
      <c r="J456" s="8">
        <f>IF(VALUE(YEAR(People!$H456))-People!$B456&gt;=90,44,VALUE(YEAR(People!$H456))-People!$B456)</f>
        <v>42</v>
      </c>
      <c r="K456" s="5" t="str">
        <f>IF(AND(People!$J456&gt;=16,People!$J456&lt;=25),"16-25",IF(AND(People!$J456&gt;=26,People!$J456&lt;=35),"26-35",IF(AND(People!$J456&gt;=36,People!$J456&lt;=45),"36-45",IF(AND(People!$J456&gt;=46,People!$J456&lt;=55),"46-55",IF(AND(People!$J456&gt;=56,People!$J456&lt;=65),"56-65",IF(AND(People!$J456&gt;=66,People!$J456&lt;=75),"66-75","ALL"))))))</f>
        <v>36-45</v>
      </c>
      <c r="L456" t="str">
        <f>Products!H456</f>
        <v>Married</v>
      </c>
      <c r="M456">
        <f>Table2[[#This Row],[Recency]]</f>
        <v>17</v>
      </c>
      <c r="N456">
        <f>Table2[[#This Row],[NumDealsPurchases]]</f>
        <v>1</v>
      </c>
      <c r="O456" s="12" t="str">
        <f>IF(Table2[[#This Row],[Kidhome]]=0,"No","Yes")</f>
        <v>Yes</v>
      </c>
      <c r="P456" s="12" t="str">
        <f>IF(Table2[[#This Row],[Teenhome]]=0,"No","Yes")</f>
        <v>No</v>
      </c>
    </row>
    <row r="457" spans="1:16" ht="16.5" x14ac:dyDescent="0.3">
      <c r="A457" s="7">
        <f>Table2[[#This Row],[ID]]</f>
        <v>6131</v>
      </c>
      <c r="B457" s="6">
        <f>Table2[[#This Row],[Year_Birth]]</f>
        <v>1980</v>
      </c>
      <c r="C457" s="6" t="str">
        <f>Table2[[#This Row],[Education]]</f>
        <v>2n Cycle</v>
      </c>
      <c r="D457" s="6" t="str">
        <f>Table2[[#This Row],[Marital_Status]]</f>
        <v>Married</v>
      </c>
      <c r="E457" s="6">
        <f>Table2[[#This Row],[Income]]</f>
        <v>70829</v>
      </c>
      <c r="F457" s="6">
        <f>Table2[[#This Row],[Kidhome]]</f>
        <v>1</v>
      </c>
      <c r="G457" s="6">
        <f>Table2[[#This Row],[Teenhome]]</f>
        <v>1</v>
      </c>
      <c r="H457" s="9">
        <f>Table2[[#This Row],[Dt_Customer]]</f>
        <v>41609</v>
      </c>
      <c r="I457" s="6">
        <f>Table2[[#This Row],[Recency]]</f>
        <v>87</v>
      </c>
      <c r="J457" s="14">
        <f>IF(VALUE(YEAR(People!$H457))-People!$B457&gt;=90,44,VALUE(YEAR(People!$H457))-People!$B457)</f>
        <v>33</v>
      </c>
      <c r="K457" s="5" t="str">
        <f>IF(AND(People!$J457&gt;=16,People!$J457&lt;=25),"16-25",IF(AND(People!$J457&gt;=26,People!$J457&lt;=35),"26-35",IF(AND(People!$J457&gt;=36,People!$J457&lt;=45),"36-45",IF(AND(People!$J457&gt;=46,People!$J457&lt;=55),"46-55",IF(AND(People!$J457&gt;=56,People!$J457&lt;=65),"56-65",IF(AND(People!$J457&gt;=66,People!$J457&lt;=75),"66-75","ALL"))))))</f>
        <v>26-35</v>
      </c>
      <c r="L457" t="str">
        <f>Products!H457</f>
        <v>Married</v>
      </c>
      <c r="M457">
        <f>Table2[[#This Row],[Recency]]</f>
        <v>87</v>
      </c>
      <c r="N457">
        <f>Table2[[#This Row],[NumDealsPurchases]]</f>
        <v>2</v>
      </c>
      <c r="O457" s="12" t="str">
        <f>IF(Table2[[#This Row],[Kidhome]]=0,"No","Yes")</f>
        <v>Yes</v>
      </c>
      <c r="P457" s="12" t="str">
        <f>IF(Table2[[#This Row],[Teenhome]]=0,"No","Yes")</f>
        <v>Yes</v>
      </c>
    </row>
    <row r="458" spans="1:16" ht="16.5" x14ac:dyDescent="0.3">
      <c r="A458" s="5">
        <f>Table2[[#This Row],[ID]]</f>
        <v>6233</v>
      </c>
      <c r="B458" s="6">
        <f>Table2[[#This Row],[Year_Birth]]</f>
        <v>1976</v>
      </c>
      <c r="C458" s="6" t="str">
        <f>Table2[[#This Row],[Education]]</f>
        <v>Graduation</v>
      </c>
      <c r="D458" s="6" t="str">
        <f>Table2[[#This Row],[Marital_Status]]</f>
        <v>Married</v>
      </c>
      <c r="E458" s="6">
        <f>Table2[[#This Row],[Income]]</f>
        <v>65991</v>
      </c>
      <c r="F458" s="6">
        <f>Table2[[#This Row],[Kidhome]]</f>
        <v>0</v>
      </c>
      <c r="G458" s="6">
        <f>Table2[[#This Row],[Teenhome]]</f>
        <v>1</v>
      </c>
      <c r="H458" s="9">
        <f>Table2[[#This Row],[Dt_Customer]]</f>
        <v>41159</v>
      </c>
      <c r="I458" s="6">
        <f>Table2[[#This Row],[Recency]]</f>
        <v>21</v>
      </c>
      <c r="J458" s="8">
        <f>IF(VALUE(YEAR(People!$H458))-People!$B458&gt;=90,44,VALUE(YEAR(People!$H458))-People!$B458)</f>
        <v>36</v>
      </c>
      <c r="K458" s="5" t="str">
        <f>IF(AND(People!$J458&gt;=16,People!$J458&lt;=25),"16-25",IF(AND(People!$J458&gt;=26,People!$J458&lt;=35),"26-35",IF(AND(People!$J458&gt;=36,People!$J458&lt;=45),"36-45",IF(AND(People!$J458&gt;=46,People!$J458&lt;=55),"46-55",IF(AND(People!$J458&gt;=56,People!$J458&lt;=65),"56-65",IF(AND(People!$J458&gt;=66,People!$J458&lt;=75),"66-75","ALL"))))))</f>
        <v>36-45</v>
      </c>
      <c r="L458" t="str">
        <f>Products!H458</f>
        <v>Single</v>
      </c>
      <c r="M458">
        <f>Table2[[#This Row],[Recency]]</f>
        <v>21</v>
      </c>
      <c r="N458">
        <f>Table2[[#This Row],[NumDealsPurchases]]</f>
        <v>3</v>
      </c>
      <c r="O458" s="12" t="str">
        <f>IF(Table2[[#This Row],[Kidhome]]=0,"No","Yes")</f>
        <v>No</v>
      </c>
      <c r="P458" s="12" t="str">
        <f>IF(Table2[[#This Row],[Teenhome]]=0,"No","Yes")</f>
        <v>Yes</v>
      </c>
    </row>
    <row r="459" spans="1:16" ht="16.5" x14ac:dyDescent="0.3">
      <c r="A459" s="7">
        <f>Table2[[#This Row],[ID]]</f>
        <v>4148</v>
      </c>
      <c r="B459" s="6">
        <f>Table2[[#This Row],[Year_Birth]]</f>
        <v>1972</v>
      </c>
      <c r="C459" s="6" t="str">
        <f>Table2[[#This Row],[Education]]</f>
        <v>Graduation</v>
      </c>
      <c r="D459" s="6" t="str">
        <f>Table2[[#This Row],[Marital_Status]]</f>
        <v>Married</v>
      </c>
      <c r="E459" s="6">
        <f>Table2[[#This Row],[Income]]</f>
        <v>38988</v>
      </c>
      <c r="F459" s="6">
        <f>Table2[[#This Row],[Kidhome]]</f>
        <v>1</v>
      </c>
      <c r="G459" s="6">
        <f>Table2[[#This Row],[Teenhome]]</f>
        <v>2</v>
      </c>
      <c r="H459" s="9">
        <f>Table2[[#This Row],[Dt_Customer]]</f>
        <v>41141</v>
      </c>
      <c r="I459" s="6">
        <f>Table2[[#This Row],[Recency]]</f>
        <v>90</v>
      </c>
      <c r="J459" s="14">
        <f>IF(VALUE(YEAR(People!$H459))-People!$B459&gt;=90,44,VALUE(YEAR(People!$H459))-People!$B459)</f>
        <v>40</v>
      </c>
      <c r="K459" s="5" t="str">
        <f>IF(AND(People!$J459&gt;=16,People!$J459&lt;=25),"16-25",IF(AND(People!$J459&gt;=26,People!$J459&lt;=35),"26-35",IF(AND(People!$J459&gt;=36,People!$J459&lt;=45),"36-45",IF(AND(People!$J459&gt;=46,People!$J459&lt;=55),"46-55",IF(AND(People!$J459&gt;=56,People!$J459&lt;=65),"56-65",IF(AND(People!$J459&gt;=66,People!$J459&lt;=75),"66-75","ALL"))))))</f>
        <v>36-45</v>
      </c>
      <c r="L459" t="str">
        <f>Products!H459</f>
        <v>Married</v>
      </c>
      <c r="M459">
        <f>Table2[[#This Row],[Recency]]</f>
        <v>90</v>
      </c>
      <c r="N459">
        <f>Table2[[#This Row],[NumDealsPurchases]]</f>
        <v>7</v>
      </c>
      <c r="O459" s="12" t="str">
        <f>IF(Table2[[#This Row],[Kidhome]]=0,"No","Yes")</f>
        <v>Yes</v>
      </c>
      <c r="P459" s="12" t="str">
        <f>IF(Table2[[#This Row],[Teenhome]]=0,"No","Yes")</f>
        <v>Yes</v>
      </c>
    </row>
    <row r="460" spans="1:16" ht="16.5" x14ac:dyDescent="0.3">
      <c r="A460" s="5">
        <f>Table2[[#This Row],[ID]]</f>
        <v>4947</v>
      </c>
      <c r="B460" s="6">
        <f>Table2[[#This Row],[Year_Birth]]</f>
        <v>1966</v>
      </c>
      <c r="C460" s="6" t="str">
        <f>Table2[[#This Row],[Education]]</f>
        <v>2n Cycle</v>
      </c>
      <c r="D460" s="6" t="str">
        <f>Table2[[#This Row],[Marital_Status]]</f>
        <v>Single</v>
      </c>
      <c r="E460" s="6">
        <f>Table2[[#This Row],[Income]]</f>
        <v>89572</v>
      </c>
      <c r="F460" s="6">
        <f>Table2[[#This Row],[Kidhome]]</f>
        <v>0</v>
      </c>
      <c r="G460" s="6">
        <f>Table2[[#This Row],[Teenhome]]</f>
        <v>0</v>
      </c>
      <c r="H460" s="9">
        <f>Table2[[#This Row],[Dt_Customer]]</f>
        <v>41167</v>
      </c>
      <c r="I460" s="6">
        <f>Table2[[#This Row],[Recency]]</f>
        <v>44</v>
      </c>
      <c r="J460" s="8">
        <f>IF(VALUE(YEAR(People!$H460))-People!$B460&gt;=90,44,VALUE(YEAR(People!$H460))-People!$B460)</f>
        <v>46</v>
      </c>
      <c r="K460" s="5" t="str">
        <f>IF(AND(People!$J460&gt;=16,People!$J460&lt;=25),"16-25",IF(AND(People!$J460&gt;=26,People!$J460&lt;=35),"26-35",IF(AND(People!$J460&gt;=36,People!$J460&lt;=45),"36-45",IF(AND(People!$J460&gt;=46,People!$J460&lt;=55),"46-55",IF(AND(People!$J460&gt;=56,People!$J460&lt;=65),"56-65",IF(AND(People!$J460&gt;=66,People!$J460&lt;=75),"66-75","ALL"))))))</f>
        <v>46-55</v>
      </c>
      <c r="L460" t="str">
        <f>Products!H460</f>
        <v>Married</v>
      </c>
      <c r="M460">
        <f>Table2[[#This Row],[Recency]]</f>
        <v>44</v>
      </c>
      <c r="N460">
        <f>Table2[[#This Row],[NumDealsPurchases]]</f>
        <v>1</v>
      </c>
      <c r="O460" s="12" t="str">
        <f>IF(Table2[[#This Row],[Kidhome]]=0,"No","Yes")</f>
        <v>No</v>
      </c>
      <c r="P460" s="12" t="str">
        <f>IF(Table2[[#This Row],[Teenhome]]=0,"No","Yes")</f>
        <v>No</v>
      </c>
    </row>
    <row r="461" spans="1:16" ht="16.5" x14ac:dyDescent="0.3">
      <c r="A461" s="7">
        <f>Table2[[#This Row],[ID]]</f>
        <v>3225</v>
      </c>
      <c r="B461" s="6">
        <f>Table2[[#This Row],[Year_Birth]]</f>
        <v>1984</v>
      </c>
      <c r="C461" s="6" t="str">
        <f>Table2[[#This Row],[Education]]</f>
        <v>Master</v>
      </c>
      <c r="D461" s="6" t="str">
        <f>Table2[[#This Row],[Marital_Status]]</f>
        <v>Married</v>
      </c>
      <c r="E461" s="6">
        <f>Table2[[#This Row],[Income]]</f>
        <v>42207</v>
      </c>
      <c r="F461" s="6">
        <f>Table2[[#This Row],[Kidhome]]</f>
        <v>1</v>
      </c>
      <c r="G461" s="6">
        <f>Table2[[#This Row],[Teenhome]]</f>
        <v>0</v>
      </c>
      <c r="H461" s="9">
        <f>Table2[[#This Row],[Dt_Customer]]</f>
        <v>41365</v>
      </c>
      <c r="I461" s="6">
        <f>Table2[[#This Row],[Recency]]</f>
        <v>71</v>
      </c>
      <c r="J461" s="14">
        <f>IF(VALUE(YEAR(People!$H461))-People!$B461&gt;=90,44,VALUE(YEAR(People!$H461))-People!$B461)</f>
        <v>29</v>
      </c>
      <c r="K461" s="5" t="str">
        <f>IF(AND(People!$J461&gt;=16,People!$J461&lt;=25),"16-25",IF(AND(People!$J461&gt;=26,People!$J461&lt;=35),"26-35",IF(AND(People!$J461&gt;=36,People!$J461&lt;=45),"36-45",IF(AND(People!$J461&gt;=46,People!$J461&lt;=55),"46-55",IF(AND(People!$J461&gt;=56,People!$J461&lt;=65),"56-65",IF(AND(People!$J461&gt;=66,People!$J461&lt;=75),"66-75","ALL"))))))</f>
        <v>26-35</v>
      </c>
      <c r="L461" t="str">
        <f>Products!H461</f>
        <v>Together</v>
      </c>
      <c r="M461">
        <f>Table2[[#This Row],[Recency]]</f>
        <v>71</v>
      </c>
      <c r="N461">
        <f>Table2[[#This Row],[NumDealsPurchases]]</f>
        <v>4</v>
      </c>
      <c r="O461" s="12" t="str">
        <f>IF(Table2[[#This Row],[Kidhome]]=0,"No","Yes")</f>
        <v>Yes</v>
      </c>
      <c r="P461" s="12" t="str">
        <f>IF(Table2[[#This Row],[Teenhome]]=0,"No","Yes")</f>
        <v>No</v>
      </c>
    </row>
    <row r="462" spans="1:16" ht="16.5" x14ac:dyDescent="0.3">
      <c r="A462" s="5">
        <f>Table2[[#This Row],[ID]]</f>
        <v>7540</v>
      </c>
      <c r="B462" s="6">
        <f>Table2[[#This Row],[Year_Birth]]</f>
        <v>1952</v>
      </c>
      <c r="C462" s="6" t="str">
        <f>Table2[[#This Row],[Education]]</f>
        <v>Graduation</v>
      </c>
      <c r="D462" s="6" t="str">
        <f>Table2[[#This Row],[Marital_Status]]</f>
        <v>Married</v>
      </c>
      <c r="E462" s="6">
        <f>Table2[[#This Row],[Income]]</f>
        <v>50300</v>
      </c>
      <c r="F462" s="6">
        <f>Table2[[#This Row],[Kidhome]]</f>
        <v>0</v>
      </c>
      <c r="G462" s="6">
        <f>Table2[[#This Row],[Teenhome]]</f>
        <v>1</v>
      </c>
      <c r="H462" s="9">
        <f>Table2[[#This Row],[Dt_Customer]]</f>
        <v>41784</v>
      </c>
      <c r="I462" s="6">
        <f>Table2[[#This Row],[Recency]]</f>
        <v>52</v>
      </c>
      <c r="J462" s="8">
        <f>IF(VALUE(YEAR(People!$H462))-People!$B462&gt;=90,44,VALUE(YEAR(People!$H462))-People!$B462)</f>
        <v>62</v>
      </c>
      <c r="K462" s="5" t="str">
        <f>IF(AND(People!$J462&gt;=16,People!$J462&lt;=25),"16-25",IF(AND(People!$J462&gt;=26,People!$J462&lt;=35),"26-35",IF(AND(People!$J462&gt;=36,People!$J462&lt;=45),"36-45",IF(AND(People!$J462&gt;=46,People!$J462&lt;=55),"46-55",IF(AND(People!$J462&gt;=56,People!$J462&lt;=65),"56-65",IF(AND(People!$J462&gt;=66,People!$J462&lt;=75),"66-75","ALL"))))))</f>
        <v>56-65</v>
      </c>
      <c r="L462" t="str">
        <f>Products!H462</f>
        <v>Married</v>
      </c>
      <c r="M462">
        <f>Table2[[#This Row],[Recency]]</f>
        <v>52</v>
      </c>
      <c r="N462">
        <f>Table2[[#This Row],[NumDealsPurchases]]</f>
        <v>2</v>
      </c>
      <c r="O462" s="12" t="str">
        <f>IF(Table2[[#This Row],[Kidhome]]=0,"No","Yes")</f>
        <v>No</v>
      </c>
      <c r="P462" s="12" t="str">
        <f>IF(Table2[[#This Row],[Teenhome]]=0,"No","Yes")</f>
        <v>Yes</v>
      </c>
    </row>
    <row r="463" spans="1:16" ht="16.5" x14ac:dyDescent="0.3">
      <c r="A463" s="7">
        <f>Table2[[#This Row],[ID]]</f>
        <v>10648</v>
      </c>
      <c r="B463" s="6">
        <f>Table2[[#This Row],[Year_Birth]]</f>
        <v>1982</v>
      </c>
      <c r="C463" s="6" t="str">
        <f>Table2[[#This Row],[Education]]</f>
        <v>2n Cycle</v>
      </c>
      <c r="D463" s="6" t="str">
        <f>Table2[[#This Row],[Marital_Status]]</f>
        <v>Together</v>
      </c>
      <c r="E463" s="6">
        <f>Table2[[#This Row],[Income]]</f>
        <v>66664</v>
      </c>
      <c r="F463" s="6">
        <f>Table2[[#This Row],[Kidhome]]</f>
        <v>0</v>
      </c>
      <c r="G463" s="6">
        <f>Table2[[#This Row],[Teenhome]]</f>
        <v>0</v>
      </c>
      <c r="H463" s="9">
        <f>Table2[[#This Row],[Dt_Customer]]</f>
        <v>41177</v>
      </c>
      <c r="I463" s="6">
        <f>Table2[[#This Row],[Recency]]</f>
        <v>78</v>
      </c>
      <c r="J463" s="14">
        <f>IF(VALUE(YEAR(People!$H463))-People!$B463&gt;=90,44,VALUE(YEAR(People!$H463))-People!$B463)</f>
        <v>30</v>
      </c>
      <c r="K463" s="5" t="str">
        <f>IF(AND(People!$J463&gt;=16,People!$J463&lt;=25),"16-25",IF(AND(People!$J463&gt;=26,People!$J463&lt;=35),"26-35",IF(AND(People!$J463&gt;=36,People!$J463&lt;=45),"36-45",IF(AND(People!$J463&gt;=46,People!$J463&lt;=55),"46-55",IF(AND(People!$J463&gt;=56,People!$J463&lt;=65),"56-65",IF(AND(People!$J463&gt;=66,People!$J463&lt;=75),"66-75","ALL"))))))</f>
        <v>26-35</v>
      </c>
      <c r="L463" t="str">
        <f>Products!H463</f>
        <v>Widow</v>
      </c>
      <c r="M463">
        <f>Table2[[#This Row],[Recency]]</f>
        <v>78</v>
      </c>
      <c r="N463">
        <f>Table2[[#This Row],[NumDealsPurchases]]</f>
        <v>1</v>
      </c>
      <c r="O463" s="12" t="str">
        <f>IF(Table2[[#This Row],[Kidhome]]=0,"No","Yes")</f>
        <v>No</v>
      </c>
      <c r="P463" s="12" t="str">
        <f>IF(Table2[[#This Row],[Teenhome]]=0,"No","Yes")</f>
        <v>No</v>
      </c>
    </row>
    <row r="464" spans="1:16" ht="16.5" x14ac:dyDescent="0.3">
      <c r="A464" s="5">
        <f>Table2[[#This Row],[ID]]</f>
        <v>1992</v>
      </c>
      <c r="B464" s="6">
        <f>Table2[[#This Row],[Year_Birth]]</f>
        <v>1964</v>
      </c>
      <c r="C464" s="6" t="str">
        <f>Table2[[#This Row],[Education]]</f>
        <v>Graduation</v>
      </c>
      <c r="D464" s="6" t="str">
        <f>Table2[[#This Row],[Marital_Status]]</f>
        <v>Married</v>
      </c>
      <c r="E464" s="6">
        <f>Table2[[#This Row],[Income]]</f>
        <v>60597</v>
      </c>
      <c r="F464" s="6">
        <f>Table2[[#This Row],[Kidhome]]</f>
        <v>0</v>
      </c>
      <c r="G464" s="6">
        <f>Table2[[#This Row],[Teenhome]]</f>
        <v>1</v>
      </c>
      <c r="H464" s="9">
        <f>Table2[[#This Row],[Dt_Customer]]</f>
        <v>41640</v>
      </c>
      <c r="I464" s="6">
        <f>Table2[[#This Row],[Recency]]</f>
        <v>2</v>
      </c>
      <c r="J464" s="8">
        <f>IF(VALUE(YEAR(People!$H464))-People!$B464&gt;=90,44,VALUE(YEAR(People!$H464))-People!$B464)</f>
        <v>50</v>
      </c>
      <c r="K464" s="5" t="str">
        <f>IF(AND(People!$J464&gt;=16,People!$J464&lt;=25),"16-25",IF(AND(People!$J464&gt;=26,People!$J464&lt;=35),"26-35",IF(AND(People!$J464&gt;=36,People!$J464&lt;=45),"36-45",IF(AND(People!$J464&gt;=46,People!$J464&lt;=55),"46-55",IF(AND(People!$J464&gt;=56,People!$J464&lt;=65),"56-65",IF(AND(People!$J464&gt;=66,People!$J464&lt;=75),"66-75","ALL"))))))</f>
        <v>46-55</v>
      </c>
      <c r="L464" t="str">
        <f>Products!H464</f>
        <v>Widow</v>
      </c>
      <c r="M464">
        <f>Table2[[#This Row],[Recency]]</f>
        <v>2</v>
      </c>
      <c r="N464">
        <f>Table2[[#This Row],[NumDealsPurchases]]</f>
        <v>4</v>
      </c>
      <c r="O464" s="12" t="str">
        <f>IF(Table2[[#This Row],[Kidhome]]=0,"No","Yes")</f>
        <v>No</v>
      </c>
      <c r="P464" s="12" t="str">
        <f>IF(Table2[[#This Row],[Teenhome]]=0,"No","Yes")</f>
        <v>Yes</v>
      </c>
    </row>
    <row r="465" spans="1:16" ht="16.5" x14ac:dyDescent="0.3">
      <c r="A465" s="7">
        <f>Table2[[#This Row],[ID]]</f>
        <v>7851</v>
      </c>
      <c r="B465" s="6">
        <f>Table2[[#This Row],[Year_Birth]]</f>
        <v>1949</v>
      </c>
      <c r="C465" s="6" t="str">
        <f>Table2[[#This Row],[Education]]</f>
        <v>Graduation</v>
      </c>
      <c r="D465" s="6" t="str">
        <f>Table2[[#This Row],[Marital_Status]]</f>
        <v>Widow</v>
      </c>
      <c r="E465" s="6">
        <f>Table2[[#This Row],[Income]]</f>
        <v>70165</v>
      </c>
      <c r="F465" s="6">
        <f>Table2[[#This Row],[Kidhome]]</f>
        <v>0</v>
      </c>
      <c r="G465" s="6">
        <f>Table2[[#This Row],[Teenhome]]</f>
        <v>0</v>
      </c>
      <c r="H465" s="9">
        <f>Table2[[#This Row],[Dt_Customer]]</f>
        <v>41539</v>
      </c>
      <c r="I465" s="6">
        <f>Table2[[#This Row],[Recency]]</f>
        <v>60</v>
      </c>
      <c r="J465" s="14">
        <f>IF(VALUE(YEAR(People!$H465))-People!$B465&gt;=90,44,VALUE(YEAR(People!$H465))-People!$B465)</f>
        <v>64</v>
      </c>
      <c r="K465" s="5" t="str">
        <f>IF(AND(People!$J465&gt;=16,People!$J465&lt;=25),"16-25",IF(AND(People!$J465&gt;=26,People!$J465&lt;=35),"26-35",IF(AND(People!$J465&gt;=36,People!$J465&lt;=45),"36-45",IF(AND(People!$J465&gt;=46,People!$J465&lt;=55),"46-55",IF(AND(People!$J465&gt;=56,People!$J465&lt;=65),"56-65",IF(AND(People!$J465&gt;=66,People!$J465&lt;=75),"66-75","ALL"))))))</f>
        <v>56-65</v>
      </c>
      <c r="L465" t="str">
        <f>Products!H465</f>
        <v>Married</v>
      </c>
      <c r="M465">
        <f>Table2[[#This Row],[Recency]]</f>
        <v>60</v>
      </c>
      <c r="N465">
        <f>Table2[[#This Row],[NumDealsPurchases]]</f>
        <v>1</v>
      </c>
      <c r="O465" s="12" t="str">
        <f>IF(Table2[[#This Row],[Kidhome]]=0,"No","Yes")</f>
        <v>No</v>
      </c>
      <c r="P465" s="12" t="str">
        <f>IF(Table2[[#This Row],[Teenhome]]=0,"No","Yes")</f>
        <v>No</v>
      </c>
    </row>
    <row r="466" spans="1:16" ht="16.5" x14ac:dyDescent="0.3">
      <c r="A466" s="5">
        <f>Table2[[#This Row],[ID]]</f>
        <v>8594</v>
      </c>
      <c r="B466" s="6">
        <f>Table2[[#This Row],[Year_Birth]]</f>
        <v>1958</v>
      </c>
      <c r="C466" s="6" t="str">
        <f>Table2[[#This Row],[Education]]</f>
        <v>PhD</v>
      </c>
      <c r="D466" s="6" t="str">
        <f>Table2[[#This Row],[Marital_Status]]</f>
        <v>Widow</v>
      </c>
      <c r="E466" s="6">
        <f>Table2[[#This Row],[Income]]</f>
        <v>50520</v>
      </c>
      <c r="F466" s="6">
        <f>Table2[[#This Row],[Kidhome]]</f>
        <v>0</v>
      </c>
      <c r="G466" s="6">
        <f>Table2[[#This Row],[Teenhome]]</f>
        <v>1</v>
      </c>
      <c r="H466" s="9">
        <f>Table2[[#This Row],[Dt_Customer]]</f>
        <v>41667</v>
      </c>
      <c r="I466" s="6">
        <f>Table2[[#This Row],[Recency]]</f>
        <v>25</v>
      </c>
      <c r="J466" s="8">
        <f>IF(VALUE(YEAR(People!$H466))-People!$B466&gt;=90,44,VALUE(YEAR(People!$H466))-People!$B466)</f>
        <v>56</v>
      </c>
      <c r="K466" s="5" t="str">
        <f>IF(AND(People!$J466&gt;=16,People!$J466&lt;=25),"16-25",IF(AND(People!$J466&gt;=26,People!$J466&lt;=35),"26-35",IF(AND(People!$J466&gt;=36,People!$J466&lt;=45),"36-45",IF(AND(People!$J466&gt;=46,People!$J466&lt;=55),"46-55",IF(AND(People!$J466&gt;=56,People!$J466&lt;=65),"56-65",IF(AND(People!$J466&gt;=66,People!$J466&lt;=75),"66-75","ALL"))))))</f>
        <v>56-65</v>
      </c>
      <c r="L466" t="str">
        <f>Products!H466</f>
        <v>Married</v>
      </c>
      <c r="M466">
        <f>Table2[[#This Row],[Recency]]</f>
        <v>25</v>
      </c>
      <c r="N466">
        <f>Table2[[#This Row],[NumDealsPurchases]]</f>
        <v>2</v>
      </c>
      <c r="O466" s="12" t="str">
        <f>IF(Table2[[#This Row],[Kidhome]]=0,"No","Yes")</f>
        <v>No</v>
      </c>
      <c r="P466" s="12" t="str">
        <f>IF(Table2[[#This Row],[Teenhome]]=0,"No","Yes")</f>
        <v>Yes</v>
      </c>
    </row>
    <row r="467" spans="1:16" ht="16.5" x14ac:dyDescent="0.3">
      <c r="A467" s="7">
        <f>Table2[[#This Row],[ID]]</f>
        <v>7059</v>
      </c>
      <c r="B467" s="6">
        <f>Table2[[#This Row],[Year_Birth]]</f>
        <v>1963</v>
      </c>
      <c r="C467" s="6" t="str">
        <f>Table2[[#This Row],[Education]]</f>
        <v>Graduation</v>
      </c>
      <c r="D467" s="6" t="str">
        <f>Table2[[#This Row],[Marital_Status]]</f>
        <v>Married</v>
      </c>
      <c r="E467" s="6">
        <f>Table2[[#This Row],[Income]]</f>
        <v>80124</v>
      </c>
      <c r="F467" s="6">
        <f>Table2[[#This Row],[Kidhome]]</f>
        <v>0</v>
      </c>
      <c r="G467" s="6">
        <f>Table2[[#This Row],[Teenhome]]</f>
        <v>0</v>
      </c>
      <c r="H467" s="9">
        <f>Table2[[#This Row],[Dt_Customer]]</f>
        <v>41816</v>
      </c>
      <c r="I467" s="6">
        <f>Table2[[#This Row],[Recency]]</f>
        <v>47</v>
      </c>
      <c r="J467" s="14">
        <f>IF(VALUE(YEAR(People!$H467))-People!$B467&gt;=90,44,VALUE(YEAR(People!$H467))-People!$B467)</f>
        <v>51</v>
      </c>
      <c r="K467" s="5" t="str">
        <f>IF(AND(People!$J467&gt;=16,People!$J467&lt;=25),"16-25",IF(AND(People!$J467&gt;=26,People!$J467&lt;=35),"26-35",IF(AND(People!$J467&gt;=36,People!$J467&lt;=45),"36-45",IF(AND(People!$J467&gt;=46,People!$J467&lt;=55),"46-55",IF(AND(People!$J467&gt;=56,People!$J467&lt;=65),"56-65",IF(AND(People!$J467&gt;=66,People!$J467&lt;=75),"66-75","ALL"))))))</f>
        <v>46-55</v>
      </c>
      <c r="L467" t="str">
        <f>Products!H467</f>
        <v>Single</v>
      </c>
      <c r="M467">
        <f>Table2[[#This Row],[Recency]]</f>
        <v>47</v>
      </c>
      <c r="N467">
        <f>Table2[[#This Row],[NumDealsPurchases]]</f>
        <v>1</v>
      </c>
      <c r="O467" s="12" t="str">
        <f>IF(Table2[[#This Row],[Kidhome]]=0,"No","Yes")</f>
        <v>No</v>
      </c>
      <c r="P467" s="12" t="str">
        <f>IF(Table2[[#This Row],[Teenhome]]=0,"No","Yes")</f>
        <v>No</v>
      </c>
    </row>
    <row r="468" spans="1:16" ht="16.5" x14ac:dyDescent="0.3">
      <c r="A468" s="5">
        <f>Table2[[#This Row],[ID]]</f>
        <v>2815</v>
      </c>
      <c r="B468" s="6">
        <f>Table2[[#This Row],[Year_Birth]]</f>
        <v>1975</v>
      </c>
      <c r="C468" s="6" t="str">
        <f>Table2[[#This Row],[Education]]</f>
        <v>Graduation</v>
      </c>
      <c r="D468" s="6" t="str">
        <f>Table2[[#This Row],[Marital_Status]]</f>
        <v>Married</v>
      </c>
      <c r="E468" s="6">
        <f>Table2[[#This Row],[Income]]</f>
        <v>33183</v>
      </c>
      <c r="F468" s="6">
        <f>Table2[[#This Row],[Kidhome]]</f>
        <v>1</v>
      </c>
      <c r="G468" s="6">
        <f>Table2[[#This Row],[Teenhome]]</f>
        <v>0</v>
      </c>
      <c r="H468" s="9">
        <f>Table2[[#This Row],[Dt_Customer]]</f>
        <v>41694</v>
      </c>
      <c r="I468" s="6">
        <f>Table2[[#This Row],[Recency]]</f>
        <v>46</v>
      </c>
      <c r="J468" s="8">
        <f>IF(VALUE(YEAR(People!$H468))-People!$B468&gt;=90,44,VALUE(YEAR(People!$H468))-People!$B468)</f>
        <v>39</v>
      </c>
      <c r="K468" s="5" t="str">
        <f>IF(AND(People!$J468&gt;=16,People!$J468&lt;=25),"16-25",IF(AND(People!$J468&gt;=26,People!$J468&lt;=35),"26-35",IF(AND(People!$J468&gt;=36,People!$J468&lt;=45),"36-45",IF(AND(People!$J468&gt;=46,People!$J468&lt;=55),"46-55",IF(AND(People!$J468&gt;=56,People!$J468&lt;=65),"56-65",IF(AND(People!$J468&gt;=66,People!$J468&lt;=75),"66-75","ALL"))))))</f>
        <v>36-45</v>
      </c>
      <c r="L468" t="str">
        <f>Products!H468</f>
        <v>Together</v>
      </c>
      <c r="M468">
        <f>Table2[[#This Row],[Recency]]</f>
        <v>46</v>
      </c>
      <c r="N468">
        <f>Table2[[#This Row],[NumDealsPurchases]]</f>
        <v>2</v>
      </c>
      <c r="O468" s="12" t="str">
        <f>IF(Table2[[#This Row],[Kidhome]]=0,"No","Yes")</f>
        <v>Yes</v>
      </c>
      <c r="P468" s="12" t="str">
        <f>IF(Table2[[#This Row],[Teenhome]]=0,"No","Yes")</f>
        <v>No</v>
      </c>
    </row>
    <row r="469" spans="1:16" ht="16.5" x14ac:dyDescent="0.3">
      <c r="A469" s="7">
        <f>Table2[[#This Row],[ID]]</f>
        <v>2416</v>
      </c>
      <c r="B469" s="6">
        <f>Table2[[#This Row],[Year_Birth]]</f>
        <v>1969</v>
      </c>
      <c r="C469" s="6" t="str">
        <f>Table2[[#This Row],[Education]]</f>
        <v>PhD</v>
      </c>
      <c r="D469" s="6" t="str">
        <f>Table2[[#This Row],[Marital_Status]]</f>
        <v>Single</v>
      </c>
      <c r="E469" s="6">
        <f>Table2[[#This Row],[Income]]</f>
        <v>66582</v>
      </c>
      <c r="F469" s="6">
        <f>Table2[[#This Row],[Kidhome]]</f>
        <v>0</v>
      </c>
      <c r="G469" s="6">
        <f>Table2[[#This Row],[Teenhome]]</f>
        <v>0</v>
      </c>
      <c r="H469" s="9">
        <f>Table2[[#This Row],[Dt_Customer]]</f>
        <v>41701</v>
      </c>
      <c r="I469" s="6">
        <f>Table2[[#This Row],[Recency]]</f>
        <v>83</v>
      </c>
      <c r="J469" s="14">
        <f>IF(VALUE(YEAR(People!$H469))-People!$B469&gt;=90,44,VALUE(YEAR(People!$H469))-People!$B469)</f>
        <v>45</v>
      </c>
      <c r="K469" s="5" t="str">
        <f>IF(AND(People!$J469&gt;=16,People!$J469&lt;=25),"16-25",IF(AND(People!$J469&gt;=26,People!$J469&lt;=35),"26-35",IF(AND(People!$J469&gt;=36,People!$J469&lt;=45),"36-45",IF(AND(People!$J469&gt;=46,People!$J469&lt;=55),"46-55",IF(AND(People!$J469&gt;=56,People!$J469&lt;=65),"56-65",IF(AND(People!$J469&gt;=66,People!$J469&lt;=75),"66-75","ALL"))))))</f>
        <v>36-45</v>
      </c>
      <c r="L469" t="str">
        <f>Products!H469</f>
        <v>Widow</v>
      </c>
      <c r="M469">
        <f>Table2[[#This Row],[Recency]]</f>
        <v>83</v>
      </c>
      <c r="N469">
        <f>Table2[[#This Row],[NumDealsPurchases]]</f>
        <v>1</v>
      </c>
      <c r="O469" s="12" t="str">
        <f>IF(Table2[[#This Row],[Kidhome]]=0,"No","Yes")</f>
        <v>No</v>
      </c>
      <c r="P469" s="12" t="str">
        <f>IF(Table2[[#This Row],[Teenhome]]=0,"No","Yes")</f>
        <v>No</v>
      </c>
    </row>
    <row r="470" spans="1:16" ht="16.5" x14ac:dyDescent="0.3">
      <c r="A470" s="5">
        <f>Table2[[#This Row],[ID]]</f>
        <v>7999</v>
      </c>
      <c r="B470" s="6">
        <f>Table2[[#This Row],[Year_Birth]]</f>
        <v>1955</v>
      </c>
      <c r="C470" s="6" t="str">
        <f>Table2[[#This Row],[Education]]</f>
        <v>PhD</v>
      </c>
      <c r="D470" s="6" t="str">
        <f>Table2[[#This Row],[Marital_Status]]</f>
        <v>Together</v>
      </c>
      <c r="E470" s="6">
        <f>Table2[[#This Row],[Income]]</f>
        <v>75261</v>
      </c>
      <c r="F470" s="6">
        <f>Table2[[#This Row],[Kidhome]]</f>
        <v>0</v>
      </c>
      <c r="G470" s="6">
        <f>Table2[[#This Row],[Teenhome]]</f>
        <v>0</v>
      </c>
      <c r="H470" s="9">
        <f>Table2[[#This Row],[Dt_Customer]]</f>
        <v>41387</v>
      </c>
      <c r="I470" s="6">
        <f>Table2[[#This Row],[Recency]]</f>
        <v>17</v>
      </c>
      <c r="J470" s="8">
        <f>IF(VALUE(YEAR(People!$H470))-People!$B470&gt;=90,44,VALUE(YEAR(People!$H470))-People!$B470)</f>
        <v>58</v>
      </c>
      <c r="K470" s="5" t="str">
        <f>IF(AND(People!$J470&gt;=16,People!$J470&lt;=25),"16-25",IF(AND(People!$J470&gt;=26,People!$J470&lt;=35),"26-35",IF(AND(People!$J470&gt;=36,People!$J470&lt;=45),"36-45",IF(AND(People!$J470&gt;=46,People!$J470&lt;=55),"46-55",IF(AND(People!$J470&gt;=56,People!$J470&lt;=65),"56-65",IF(AND(People!$J470&gt;=66,People!$J470&lt;=75),"66-75","ALL"))))))</f>
        <v>56-65</v>
      </c>
      <c r="L470" t="str">
        <f>Products!H470</f>
        <v>Married</v>
      </c>
      <c r="M470">
        <f>Table2[[#This Row],[Recency]]</f>
        <v>17</v>
      </c>
      <c r="N470">
        <f>Table2[[#This Row],[NumDealsPurchases]]</f>
        <v>1</v>
      </c>
      <c r="O470" s="12" t="str">
        <f>IF(Table2[[#This Row],[Kidhome]]=0,"No","Yes")</f>
        <v>No</v>
      </c>
      <c r="P470" s="12" t="str">
        <f>IF(Table2[[#This Row],[Teenhome]]=0,"No","Yes")</f>
        <v>No</v>
      </c>
    </row>
    <row r="471" spans="1:16" ht="16.5" x14ac:dyDescent="0.3">
      <c r="A471" s="7">
        <f>Table2[[#This Row],[ID]]</f>
        <v>9213</v>
      </c>
      <c r="B471" s="6">
        <f>Table2[[#This Row],[Year_Birth]]</f>
        <v>1970</v>
      </c>
      <c r="C471" s="6" t="str">
        <f>Table2[[#This Row],[Education]]</f>
        <v>Graduation</v>
      </c>
      <c r="D471" s="6" t="str">
        <f>Table2[[#This Row],[Marital_Status]]</f>
        <v>Widow</v>
      </c>
      <c r="E471" s="6">
        <f>Table2[[#This Row],[Income]]</f>
        <v>31880</v>
      </c>
      <c r="F471" s="6">
        <f>Table2[[#This Row],[Kidhome]]</f>
        <v>1</v>
      </c>
      <c r="G471" s="6">
        <f>Table2[[#This Row],[Teenhome]]</f>
        <v>0</v>
      </c>
      <c r="H471" s="9">
        <f>Table2[[#This Row],[Dt_Customer]]</f>
        <v>41213</v>
      </c>
      <c r="I471" s="6">
        <f>Table2[[#This Row],[Recency]]</f>
        <v>13</v>
      </c>
      <c r="J471" s="14">
        <f>IF(VALUE(YEAR(People!$H471))-People!$B471&gt;=90,44,VALUE(YEAR(People!$H471))-People!$B471)</f>
        <v>42</v>
      </c>
      <c r="K471" s="5" t="str">
        <f>IF(AND(People!$J471&gt;=16,People!$J471&lt;=25),"16-25",IF(AND(People!$J471&gt;=26,People!$J471&lt;=35),"26-35",IF(AND(People!$J471&gt;=36,People!$J471&lt;=45),"36-45",IF(AND(People!$J471&gt;=46,People!$J471&lt;=55),"46-55",IF(AND(People!$J471&gt;=56,People!$J471&lt;=65),"56-65",IF(AND(People!$J471&gt;=66,People!$J471&lt;=75),"66-75","ALL"))))))</f>
        <v>36-45</v>
      </c>
      <c r="L471" t="str">
        <f>Products!H471</f>
        <v>Together</v>
      </c>
      <c r="M471">
        <f>Table2[[#This Row],[Recency]]</f>
        <v>13</v>
      </c>
      <c r="N471">
        <f>Table2[[#This Row],[NumDealsPurchases]]</f>
        <v>1</v>
      </c>
      <c r="O471" s="12" t="str">
        <f>IF(Table2[[#This Row],[Kidhome]]=0,"No","Yes")</f>
        <v>Yes</v>
      </c>
      <c r="P471" s="12" t="str">
        <f>IF(Table2[[#This Row],[Teenhome]]=0,"No","Yes")</f>
        <v>No</v>
      </c>
    </row>
    <row r="472" spans="1:16" ht="16.5" x14ac:dyDescent="0.3">
      <c r="A472" s="5">
        <f>Table2[[#This Row],[ID]]</f>
        <v>9697</v>
      </c>
      <c r="B472" s="6">
        <f>Table2[[#This Row],[Year_Birth]]</f>
        <v>1951</v>
      </c>
      <c r="C472" s="6" t="str">
        <f>Table2[[#This Row],[Education]]</f>
        <v>Graduation</v>
      </c>
      <c r="D472" s="6" t="str">
        <f>Table2[[#This Row],[Marital_Status]]</f>
        <v>Married</v>
      </c>
      <c r="E472" s="6">
        <f>Table2[[#This Row],[Income]]</f>
        <v>53790</v>
      </c>
      <c r="F472" s="6">
        <f>Table2[[#This Row],[Kidhome]]</f>
        <v>0</v>
      </c>
      <c r="G472" s="6">
        <f>Table2[[#This Row],[Teenhome]]</f>
        <v>2</v>
      </c>
      <c r="H472" s="9">
        <f>Table2[[#This Row],[Dt_Customer]]</f>
        <v>41704</v>
      </c>
      <c r="I472" s="6">
        <f>Table2[[#This Row],[Recency]]</f>
        <v>86</v>
      </c>
      <c r="J472" s="8">
        <f>IF(VALUE(YEAR(People!$H472))-People!$B472&gt;=90,44,VALUE(YEAR(People!$H472))-People!$B472)</f>
        <v>63</v>
      </c>
      <c r="K472" s="5" t="str">
        <f>IF(AND(People!$J472&gt;=16,People!$J472&lt;=25),"16-25",IF(AND(People!$J472&gt;=26,People!$J472&lt;=35),"26-35",IF(AND(People!$J472&gt;=36,People!$J472&lt;=45),"36-45",IF(AND(People!$J472&gt;=46,People!$J472&lt;=55),"46-55",IF(AND(People!$J472&gt;=56,People!$J472&lt;=65),"56-65",IF(AND(People!$J472&gt;=66,People!$J472&lt;=75),"66-75","ALL"))))))</f>
        <v>56-65</v>
      </c>
      <c r="L472" t="str">
        <f>Products!H472</f>
        <v>Married</v>
      </c>
      <c r="M472">
        <f>Table2[[#This Row],[Recency]]</f>
        <v>86</v>
      </c>
      <c r="N472">
        <f>Table2[[#This Row],[NumDealsPurchases]]</f>
        <v>3</v>
      </c>
      <c r="O472" s="12" t="str">
        <f>IF(Table2[[#This Row],[Kidhome]]=0,"No","Yes")</f>
        <v>No</v>
      </c>
      <c r="P472" s="12" t="str">
        <f>IF(Table2[[#This Row],[Teenhome]]=0,"No","Yes")</f>
        <v>Yes</v>
      </c>
    </row>
    <row r="473" spans="1:16" ht="16.5" x14ac:dyDescent="0.3">
      <c r="A473" s="7">
        <f>Table2[[#This Row],[ID]]</f>
        <v>3916</v>
      </c>
      <c r="B473" s="6">
        <f>Table2[[#This Row],[Year_Birth]]</f>
        <v>1971</v>
      </c>
      <c r="C473" s="6" t="str">
        <f>Table2[[#This Row],[Education]]</f>
        <v>PhD</v>
      </c>
      <c r="D473" s="6" t="str">
        <f>Table2[[#This Row],[Marital_Status]]</f>
        <v>Together</v>
      </c>
      <c r="E473" s="6">
        <f>Table2[[#This Row],[Income]]</f>
        <v>49269</v>
      </c>
      <c r="F473" s="6">
        <f>Table2[[#This Row],[Kidhome]]</f>
        <v>1</v>
      </c>
      <c r="G473" s="6">
        <f>Table2[[#This Row],[Teenhome]]</f>
        <v>0</v>
      </c>
      <c r="H473" s="9">
        <f>Table2[[#This Row],[Dt_Customer]]</f>
        <v>41136</v>
      </c>
      <c r="I473" s="6">
        <f>Table2[[#This Row],[Recency]]</f>
        <v>92</v>
      </c>
      <c r="J473" s="14">
        <f>IF(VALUE(YEAR(People!$H473))-People!$B473&gt;=90,44,VALUE(YEAR(People!$H473))-People!$B473)</f>
        <v>41</v>
      </c>
      <c r="K473" s="5" t="str">
        <f>IF(AND(People!$J473&gt;=16,People!$J473&lt;=25),"16-25",IF(AND(People!$J473&gt;=26,People!$J473&lt;=35),"26-35",IF(AND(People!$J473&gt;=36,People!$J473&lt;=45),"36-45",IF(AND(People!$J473&gt;=46,People!$J473&lt;=55),"46-55",IF(AND(People!$J473&gt;=56,People!$J473&lt;=65),"56-65",IF(AND(People!$J473&gt;=66,People!$J473&lt;=75),"66-75","ALL"))))))</f>
        <v>36-45</v>
      </c>
      <c r="L473" t="str">
        <f>Products!H473</f>
        <v>Married</v>
      </c>
      <c r="M473">
        <f>Table2[[#This Row],[Recency]]</f>
        <v>92</v>
      </c>
      <c r="N473">
        <f>Table2[[#This Row],[NumDealsPurchases]]</f>
        <v>3</v>
      </c>
      <c r="O473" s="12" t="str">
        <f>IF(Table2[[#This Row],[Kidhome]]=0,"No","Yes")</f>
        <v>Yes</v>
      </c>
      <c r="P473" s="12" t="str">
        <f>IF(Table2[[#This Row],[Teenhome]]=0,"No","Yes")</f>
        <v>No</v>
      </c>
    </row>
    <row r="474" spans="1:16" ht="16.5" x14ac:dyDescent="0.3">
      <c r="A474" s="5">
        <f>Table2[[#This Row],[ID]]</f>
        <v>2021</v>
      </c>
      <c r="B474" s="6">
        <f>Table2[[#This Row],[Year_Birth]]</f>
        <v>1975</v>
      </c>
      <c r="C474" s="6" t="str">
        <f>Table2[[#This Row],[Education]]</f>
        <v>Graduation</v>
      </c>
      <c r="D474" s="6" t="str">
        <f>Table2[[#This Row],[Marital_Status]]</f>
        <v>Married</v>
      </c>
      <c r="E474" s="6">
        <f>Table2[[#This Row],[Income]]</f>
        <v>61456</v>
      </c>
      <c r="F474" s="6">
        <f>Table2[[#This Row],[Kidhome]]</f>
        <v>0</v>
      </c>
      <c r="G474" s="6">
        <f>Table2[[#This Row],[Teenhome]]</f>
        <v>1</v>
      </c>
      <c r="H474" s="9">
        <f>Table2[[#This Row],[Dt_Customer]]</f>
        <v>41360</v>
      </c>
      <c r="I474" s="6">
        <f>Table2[[#This Row],[Recency]]</f>
        <v>47</v>
      </c>
      <c r="J474" s="8">
        <f>IF(VALUE(YEAR(People!$H474))-People!$B474&gt;=90,44,VALUE(YEAR(People!$H474))-People!$B474)</f>
        <v>38</v>
      </c>
      <c r="K474" s="5" t="str">
        <f>IF(AND(People!$J474&gt;=16,People!$J474&lt;=25),"16-25",IF(AND(People!$J474&gt;=26,People!$J474&lt;=35),"26-35",IF(AND(People!$J474&gt;=36,People!$J474&lt;=45),"36-45",IF(AND(People!$J474&gt;=46,People!$J474&lt;=55),"46-55",IF(AND(People!$J474&gt;=56,People!$J474&lt;=65),"56-65",IF(AND(People!$J474&gt;=66,People!$J474&lt;=75),"66-75","ALL"))))))</f>
        <v>36-45</v>
      </c>
      <c r="L474" t="str">
        <f>Products!H474</f>
        <v>Together</v>
      </c>
      <c r="M474">
        <f>Table2[[#This Row],[Recency]]</f>
        <v>47</v>
      </c>
      <c r="N474">
        <f>Table2[[#This Row],[NumDealsPurchases]]</f>
        <v>4</v>
      </c>
      <c r="O474" s="12" t="str">
        <f>IF(Table2[[#This Row],[Kidhome]]=0,"No","Yes")</f>
        <v>No</v>
      </c>
      <c r="P474" s="12" t="str">
        <f>IF(Table2[[#This Row],[Teenhome]]=0,"No","Yes")</f>
        <v>Yes</v>
      </c>
    </row>
    <row r="475" spans="1:16" ht="16.5" x14ac:dyDescent="0.3">
      <c r="A475" s="7">
        <f>Table2[[#This Row],[ID]]</f>
        <v>1581</v>
      </c>
      <c r="B475" s="6">
        <f>Table2[[#This Row],[Year_Birth]]</f>
        <v>1980</v>
      </c>
      <c r="C475" s="6" t="str">
        <f>Table2[[#This Row],[Education]]</f>
        <v>Graduation</v>
      </c>
      <c r="D475" s="6" t="str">
        <f>Table2[[#This Row],[Marital_Status]]</f>
        <v>Married</v>
      </c>
      <c r="E475" s="6">
        <f>Table2[[#This Row],[Income]]</f>
        <v>37406</v>
      </c>
      <c r="F475" s="6">
        <f>Table2[[#This Row],[Kidhome]]</f>
        <v>1</v>
      </c>
      <c r="G475" s="6">
        <f>Table2[[#This Row],[Teenhome]]</f>
        <v>0</v>
      </c>
      <c r="H475" s="9">
        <f>Table2[[#This Row],[Dt_Customer]]</f>
        <v>41557</v>
      </c>
      <c r="I475" s="6">
        <f>Table2[[#This Row],[Recency]]</f>
        <v>18</v>
      </c>
      <c r="J475" s="14">
        <f>IF(VALUE(YEAR(People!$H475))-People!$B475&gt;=90,44,VALUE(YEAR(People!$H475))-People!$B475)</f>
        <v>33</v>
      </c>
      <c r="K475" s="5" t="str">
        <f>IF(AND(People!$J475&gt;=16,People!$J475&lt;=25),"16-25",IF(AND(People!$J475&gt;=26,People!$J475&lt;=35),"26-35",IF(AND(People!$J475&gt;=36,People!$J475&lt;=45),"36-45",IF(AND(People!$J475&gt;=46,People!$J475&lt;=55),"46-55",IF(AND(People!$J475&gt;=56,People!$J475&lt;=65),"56-65",IF(AND(People!$J475&gt;=66,People!$J475&lt;=75),"66-75","ALL"))))))</f>
        <v>26-35</v>
      </c>
      <c r="L475" t="str">
        <f>Products!H475</f>
        <v>Married</v>
      </c>
      <c r="M475">
        <f>Table2[[#This Row],[Recency]]</f>
        <v>18</v>
      </c>
      <c r="N475">
        <f>Table2[[#This Row],[NumDealsPurchases]]</f>
        <v>1</v>
      </c>
      <c r="O475" s="12" t="str">
        <f>IF(Table2[[#This Row],[Kidhome]]=0,"No","Yes")</f>
        <v>Yes</v>
      </c>
      <c r="P475" s="12" t="str">
        <f>IF(Table2[[#This Row],[Teenhome]]=0,"No","Yes")</f>
        <v>No</v>
      </c>
    </row>
    <row r="476" spans="1:16" ht="16.5" x14ac:dyDescent="0.3">
      <c r="A476" s="5">
        <f>Table2[[#This Row],[ID]]</f>
        <v>564</v>
      </c>
      <c r="B476" s="6">
        <f>Table2[[#This Row],[Year_Birth]]</f>
        <v>1981</v>
      </c>
      <c r="C476" s="6" t="str">
        <f>Table2[[#This Row],[Education]]</f>
        <v>PhD</v>
      </c>
      <c r="D476" s="6" t="str">
        <f>Table2[[#This Row],[Marital_Status]]</f>
        <v>Together</v>
      </c>
      <c r="E476" s="6">
        <f>Table2[[#This Row],[Income]]</f>
        <v>56937</v>
      </c>
      <c r="F476" s="6">
        <f>Table2[[#This Row],[Kidhome]]</f>
        <v>1</v>
      </c>
      <c r="G476" s="6">
        <f>Table2[[#This Row],[Teenhome]]</f>
        <v>0</v>
      </c>
      <c r="H476" s="9">
        <f>Table2[[#This Row],[Dt_Customer]]</f>
        <v>41125</v>
      </c>
      <c r="I476" s="6">
        <f>Table2[[#This Row],[Recency]]</f>
        <v>81</v>
      </c>
      <c r="J476" s="8">
        <f>IF(VALUE(YEAR(People!$H476))-People!$B476&gt;=90,44,VALUE(YEAR(People!$H476))-People!$B476)</f>
        <v>31</v>
      </c>
      <c r="K476" s="5" t="str">
        <f>IF(AND(People!$J476&gt;=16,People!$J476&lt;=25),"16-25",IF(AND(People!$J476&gt;=26,People!$J476&lt;=35),"26-35",IF(AND(People!$J476&gt;=36,People!$J476&lt;=45),"36-45",IF(AND(People!$J476&gt;=46,People!$J476&lt;=55),"46-55",IF(AND(People!$J476&gt;=56,People!$J476&lt;=65),"56-65",IF(AND(People!$J476&gt;=66,People!$J476&lt;=75),"66-75","ALL"))))))</f>
        <v>26-35</v>
      </c>
      <c r="L476" t="str">
        <f>Products!H476</f>
        <v>Single</v>
      </c>
      <c r="M476">
        <f>Table2[[#This Row],[Recency]]</f>
        <v>81</v>
      </c>
      <c r="N476">
        <f>Table2[[#This Row],[NumDealsPurchases]]</f>
        <v>7</v>
      </c>
      <c r="O476" s="12" t="str">
        <f>IF(Table2[[#This Row],[Kidhome]]=0,"No","Yes")</f>
        <v>Yes</v>
      </c>
      <c r="P476" s="12" t="str">
        <f>IF(Table2[[#This Row],[Teenhome]]=0,"No","Yes")</f>
        <v>No</v>
      </c>
    </row>
    <row r="477" spans="1:16" ht="16.5" x14ac:dyDescent="0.3">
      <c r="A477" s="7">
        <f>Table2[[#This Row],[ID]]</f>
        <v>6619</v>
      </c>
      <c r="B477" s="6">
        <f>Table2[[#This Row],[Year_Birth]]</f>
        <v>1978</v>
      </c>
      <c r="C477" s="6" t="str">
        <f>Table2[[#This Row],[Education]]</f>
        <v>Graduation</v>
      </c>
      <c r="D477" s="6" t="str">
        <f>Table2[[#This Row],[Marital_Status]]</f>
        <v>Married</v>
      </c>
      <c r="E477" s="6">
        <f>Table2[[#This Row],[Income]]</f>
        <v>38415</v>
      </c>
      <c r="F477" s="6">
        <f>Table2[[#This Row],[Kidhome]]</f>
        <v>1</v>
      </c>
      <c r="G477" s="6">
        <f>Table2[[#This Row],[Teenhome]]</f>
        <v>1</v>
      </c>
      <c r="H477" s="9">
        <f>Table2[[#This Row],[Dt_Customer]]</f>
        <v>41276</v>
      </c>
      <c r="I477" s="6">
        <f>Table2[[#This Row],[Recency]]</f>
        <v>91</v>
      </c>
      <c r="J477" s="14">
        <f>IF(VALUE(YEAR(People!$H477))-People!$B477&gt;=90,44,VALUE(YEAR(People!$H477))-People!$B477)</f>
        <v>35</v>
      </c>
      <c r="K477" s="5" t="str">
        <f>IF(AND(People!$J477&gt;=16,People!$J477&lt;=25),"16-25",IF(AND(People!$J477&gt;=26,People!$J477&lt;=35),"26-35",IF(AND(People!$J477&gt;=36,People!$J477&lt;=45),"36-45",IF(AND(People!$J477&gt;=46,People!$J477&lt;=55),"46-55",IF(AND(People!$J477&gt;=56,People!$J477&lt;=65),"56-65",IF(AND(People!$J477&gt;=66,People!$J477&lt;=75),"66-75","ALL"))))))</f>
        <v>26-35</v>
      </c>
      <c r="L477" t="str">
        <f>Products!H477</f>
        <v>Married</v>
      </c>
      <c r="M477">
        <f>Table2[[#This Row],[Recency]]</f>
        <v>91</v>
      </c>
      <c r="N477">
        <f>Table2[[#This Row],[NumDealsPurchases]]</f>
        <v>2</v>
      </c>
      <c r="O477" s="12" t="str">
        <f>IF(Table2[[#This Row],[Kidhome]]=0,"No","Yes")</f>
        <v>Yes</v>
      </c>
      <c r="P477" s="12" t="str">
        <f>IF(Table2[[#This Row],[Teenhome]]=0,"No","Yes")</f>
        <v>Yes</v>
      </c>
    </row>
    <row r="478" spans="1:16" ht="16.5" x14ac:dyDescent="0.3">
      <c r="A478" s="5">
        <f>Table2[[#This Row],[ID]]</f>
        <v>9081</v>
      </c>
      <c r="B478" s="6">
        <f>Table2[[#This Row],[Year_Birth]]</f>
        <v>1988</v>
      </c>
      <c r="C478" s="6" t="str">
        <f>Table2[[#This Row],[Education]]</f>
        <v>Graduation</v>
      </c>
      <c r="D478" s="6" t="str">
        <f>Table2[[#This Row],[Marital_Status]]</f>
        <v>Single</v>
      </c>
      <c r="E478" s="6">
        <f>Table2[[#This Row],[Income]]</f>
        <v>20518</v>
      </c>
      <c r="F478" s="6">
        <f>Table2[[#This Row],[Kidhome]]</f>
        <v>1</v>
      </c>
      <c r="G478" s="6">
        <f>Table2[[#This Row],[Teenhome]]</f>
        <v>0</v>
      </c>
      <c r="H478" s="9">
        <f>Table2[[#This Row],[Dt_Customer]]</f>
        <v>41777</v>
      </c>
      <c r="I478" s="6">
        <f>Table2[[#This Row],[Recency]]</f>
        <v>58</v>
      </c>
      <c r="J478" s="8">
        <f>IF(VALUE(YEAR(People!$H478))-People!$B478&gt;=90,44,VALUE(YEAR(People!$H478))-People!$B478)</f>
        <v>26</v>
      </c>
      <c r="K478" s="5" t="str">
        <f>IF(AND(People!$J478&gt;=16,People!$J478&lt;=25),"16-25",IF(AND(People!$J478&gt;=26,People!$J478&lt;=35),"26-35",IF(AND(People!$J478&gt;=36,People!$J478&lt;=45),"36-45",IF(AND(People!$J478&gt;=46,People!$J478&lt;=55),"46-55",IF(AND(People!$J478&gt;=56,People!$J478&lt;=65),"56-65",IF(AND(People!$J478&gt;=66,People!$J478&lt;=75),"66-75","ALL"))))))</f>
        <v>26-35</v>
      </c>
      <c r="L478" t="str">
        <f>Products!H478</f>
        <v>Single</v>
      </c>
      <c r="M478">
        <f>Table2[[#This Row],[Recency]]</f>
        <v>58</v>
      </c>
      <c r="N478">
        <f>Table2[[#This Row],[NumDealsPurchases]]</f>
        <v>1</v>
      </c>
      <c r="O478" s="12" t="str">
        <f>IF(Table2[[#This Row],[Kidhome]]=0,"No","Yes")</f>
        <v>Yes</v>
      </c>
      <c r="P478" s="12" t="str">
        <f>IF(Table2[[#This Row],[Teenhome]]=0,"No","Yes")</f>
        <v>No</v>
      </c>
    </row>
    <row r="479" spans="1:16" ht="16.5" x14ac:dyDescent="0.3">
      <c r="A479" s="7">
        <f>Table2[[#This Row],[ID]]</f>
        <v>178</v>
      </c>
      <c r="B479" s="6">
        <f>Table2[[#This Row],[Year_Birth]]</f>
        <v>1956</v>
      </c>
      <c r="C479" s="6" t="str">
        <f>Table2[[#This Row],[Education]]</f>
        <v>Graduation</v>
      </c>
      <c r="D479" s="6" t="str">
        <f>Table2[[#This Row],[Marital_Status]]</f>
        <v>Married</v>
      </c>
      <c r="E479" s="6">
        <f>Table2[[#This Row],[Income]]</f>
        <v>62503</v>
      </c>
      <c r="F479" s="6">
        <f>Table2[[#This Row],[Kidhome]]</f>
        <v>0</v>
      </c>
      <c r="G479" s="6">
        <f>Table2[[#This Row],[Teenhome]]</f>
        <v>1</v>
      </c>
      <c r="H479" s="9">
        <f>Table2[[#This Row],[Dt_Customer]]</f>
        <v>41323</v>
      </c>
      <c r="I479" s="6">
        <f>Table2[[#This Row],[Recency]]</f>
        <v>40</v>
      </c>
      <c r="J479" s="14">
        <f>IF(VALUE(YEAR(People!$H479))-People!$B479&gt;=90,44,VALUE(YEAR(People!$H479))-People!$B479)</f>
        <v>57</v>
      </c>
      <c r="K479" s="5" t="str">
        <f>IF(AND(People!$J479&gt;=16,People!$J479&lt;=25),"16-25",IF(AND(People!$J479&gt;=26,People!$J479&lt;=35),"26-35",IF(AND(People!$J479&gt;=36,People!$J479&lt;=45),"36-45",IF(AND(People!$J479&gt;=46,People!$J479&lt;=55),"46-55",IF(AND(People!$J479&gt;=56,People!$J479&lt;=65),"56-65",IF(AND(People!$J479&gt;=66,People!$J479&lt;=75),"66-75","ALL"))))))</f>
        <v>56-65</v>
      </c>
      <c r="L479" t="str">
        <f>Products!H479</f>
        <v>Married</v>
      </c>
      <c r="M479">
        <f>Table2[[#This Row],[Recency]]</f>
        <v>40</v>
      </c>
      <c r="N479">
        <f>Table2[[#This Row],[NumDealsPurchases]]</f>
        <v>4</v>
      </c>
      <c r="O479" s="12" t="str">
        <f>IF(Table2[[#This Row],[Kidhome]]=0,"No","Yes")</f>
        <v>No</v>
      </c>
      <c r="P479" s="12" t="str">
        <f>IF(Table2[[#This Row],[Teenhome]]=0,"No","Yes")</f>
        <v>Yes</v>
      </c>
    </row>
    <row r="480" spans="1:16" ht="16.5" x14ac:dyDescent="0.3">
      <c r="A480" s="5">
        <f>Table2[[#This Row],[ID]]</f>
        <v>916</v>
      </c>
      <c r="B480" s="6">
        <f>Table2[[#This Row],[Year_Birth]]</f>
        <v>1972</v>
      </c>
      <c r="C480" s="6" t="str">
        <f>Table2[[#This Row],[Education]]</f>
        <v>PhD</v>
      </c>
      <c r="D480" s="6" t="str">
        <f>Table2[[#This Row],[Marital_Status]]</f>
        <v>Single</v>
      </c>
      <c r="E480" s="6">
        <f>Table2[[#This Row],[Income]]</f>
        <v>41644</v>
      </c>
      <c r="F480" s="6">
        <f>Table2[[#This Row],[Kidhome]]</f>
        <v>1</v>
      </c>
      <c r="G480" s="6">
        <f>Table2[[#This Row],[Teenhome]]</f>
        <v>1</v>
      </c>
      <c r="H480" s="9">
        <f>Table2[[#This Row],[Dt_Customer]]</f>
        <v>41768</v>
      </c>
      <c r="I480" s="6">
        <f>Table2[[#This Row],[Recency]]</f>
        <v>67</v>
      </c>
      <c r="J480" s="8">
        <f>IF(VALUE(YEAR(People!$H480))-People!$B480&gt;=90,44,VALUE(YEAR(People!$H480))-People!$B480)</f>
        <v>42</v>
      </c>
      <c r="K480" s="5" t="str">
        <f>IF(AND(People!$J480&gt;=16,People!$J480&lt;=25),"16-25",IF(AND(People!$J480&gt;=26,People!$J480&lt;=35),"26-35",IF(AND(People!$J480&gt;=36,People!$J480&lt;=45),"36-45",IF(AND(People!$J480&gt;=46,People!$J480&lt;=55),"46-55",IF(AND(People!$J480&gt;=56,People!$J480&lt;=65),"56-65",IF(AND(People!$J480&gt;=66,People!$J480&lt;=75),"66-75","ALL"))))))</f>
        <v>36-45</v>
      </c>
      <c r="L480" t="str">
        <f>Products!H480</f>
        <v>Married</v>
      </c>
      <c r="M480">
        <f>Table2[[#This Row],[Recency]]</f>
        <v>67</v>
      </c>
      <c r="N480">
        <f>Table2[[#This Row],[NumDealsPurchases]]</f>
        <v>2</v>
      </c>
      <c r="O480" s="12" t="str">
        <f>IF(Table2[[#This Row],[Kidhome]]=0,"No","Yes")</f>
        <v>Yes</v>
      </c>
      <c r="P480" s="12" t="str">
        <f>IF(Table2[[#This Row],[Teenhome]]=0,"No","Yes")</f>
        <v>Yes</v>
      </c>
    </row>
    <row r="481" spans="1:16" ht="16.5" x14ac:dyDescent="0.3">
      <c r="A481" s="7">
        <f>Table2[[#This Row],[ID]]</f>
        <v>5512</v>
      </c>
      <c r="B481" s="6">
        <f>Table2[[#This Row],[Year_Birth]]</f>
        <v>1977</v>
      </c>
      <c r="C481" s="6" t="str">
        <f>Table2[[#This Row],[Education]]</f>
        <v>Master</v>
      </c>
      <c r="D481" s="6" t="str">
        <f>Table2[[#This Row],[Marital_Status]]</f>
        <v>Married</v>
      </c>
      <c r="E481" s="6">
        <f>Table2[[#This Row],[Income]]</f>
        <v>55842</v>
      </c>
      <c r="F481" s="6">
        <f>Table2[[#This Row],[Kidhome]]</f>
        <v>0</v>
      </c>
      <c r="G481" s="6">
        <f>Table2[[#This Row],[Teenhome]]</f>
        <v>1</v>
      </c>
      <c r="H481" s="9">
        <f>Table2[[#This Row],[Dt_Customer]]</f>
        <v>41782</v>
      </c>
      <c r="I481" s="6">
        <f>Table2[[#This Row],[Recency]]</f>
        <v>19</v>
      </c>
      <c r="J481" s="14">
        <f>IF(VALUE(YEAR(People!$H481))-People!$B481&gt;=90,44,VALUE(YEAR(People!$H481))-People!$B481)</f>
        <v>37</v>
      </c>
      <c r="K481" s="5" t="str">
        <f>IF(AND(People!$J481&gt;=16,People!$J481&lt;=25),"16-25",IF(AND(People!$J481&gt;=26,People!$J481&lt;=35),"26-35",IF(AND(People!$J481&gt;=36,People!$J481&lt;=45),"36-45",IF(AND(People!$J481&gt;=46,People!$J481&lt;=55),"46-55",IF(AND(People!$J481&gt;=56,People!$J481&lt;=65),"56-65",IF(AND(People!$J481&gt;=66,People!$J481&lt;=75),"66-75","ALL"))))))</f>
        <v>36-45</v>
      </c>
      <c r="L481" t="str">
        <f>Products!H481</f>
        <v>Married</v>
      </c>
      <c r="M481">
        <f>Table2[[#This Row],[Recency]]</f>
        <v>19</v>
      </c>
      <c r="N481">
        <f>Table2[[#This Row],[NumDealsPurchases]]</f>
        <v>1</v>
      </c>
      <c r="O481" s="12" t="str">
        <f>IF(Table2[[#This Row],[Kidhome]]=0,"No","Yes")</f>
        <v>No</v>
      </c>
      <c r="P481" s="12" t="str">
        <f>IF(Table2[[#This Row],[Teenhome]]=0,"No","Yes")</f>
        <v>Yes</v>
      </c>
    </row>
    <row r="482" spans="1:16" ht="16.5" x14ac:dyDescent="0.3">
      <c r="A482" s="5">
        <f>Table2[[#This Row],[ID]]</f>
        <v>8970</v>
      </c>
      <c r="B482" s="6">
        <f>Table2[[#This Row],[Year_Birth]]</f>
        <v>1972</v>
      </c>
      <c r="C482" s="6" t="str">
        <f>Table2[[#This Row],[Education]]</f>
        <v>PhD</v>
      </c>
      <c r="D482" s="6" t="str">
        <f>Table2[[#This Row],[Marital_Status]]</f>
        <v>Married</v>
      </c>
      <c r="E482" s="6">
        <f>Table2[[#This Row],[Income]]</f>
        <v>62010</v>
      </c>
      <c r="F482" s="6">
        <f>Table2[[#This Row],[Kidhome]]</f>
        <v>0</v>
      </c>
      <c r="G482" s="6">
        <f>Table2[[#This Row],[Teenhome]]</f>
        <v>1</v>
      </c>
      <c r="H482" s="9">
        <f>Table2[[#This Row],[Dt_Customer]]</f>
        <v>41205</v>
      </c>
      <c r="I482" s="6">
        <f>Table2[[#This Row],[Recency]]</f>
        <v>93</v>
      </c>
      <c r="J482" s="8">
        <f>IF(VALUE(YEAR(People!$H482))-People!$B482&gt;=90,44,VALUE(YEAR(People!$H482))-People!$B482)</f>
        <v>40</v>
      </c>
      <c r="K482" s="5" t="str">
        <f>IF(AND(People!$J482&gt;=16,People!$J482&lt;=25),"16-25",IF(AND(People!$J482&gt;=26,People!$J482&lt;=35),"26-35",IF(AND(People!$J482&gt;=36,People!$J482&lt;=45),"36-45",IF(AND(People!$J482&gt;=46,People!$J482&lt;=55),"46-55",IF(AND(People!$J482&gt;=56,People!$J482&lt;=65),"56-65",IF(AND(People!$J482&gt;=66,People!$J482&lt;=75),"66-75","ALL"))))))</f>
        <v>36-45</v>
      </c>
      <c r="L482" t="str">
        <f>Products!H482</f>
        <v>Married</v>
      </c>
      <c r="M482">
        <f>Table2[[#This Row],[Recency]]</f>
        <v>93</v>
      </c>
      <c r="N482">
        <f>Table2[[#This Row],[NumDealsPurchases]]</f>
        <v>4</v>
      </c>
      <c r="O482" s="12" t="str">
        <f>IF(Table2[[#This Row],[Kidhome]]=0,"No","Yes")</f>
        <v>No</v>
      </c>
      <c r="P482" s="12" t="str">
        <f>IF(Table2[[#This Row],[Teenhome]]=0,"No","Yes")</f>
        <v>Yes</v>
      </c>
    </row>
    <row r="483" spans="1:16" ht="16.5" x14ac:dyDescent="0.3">
      <c r="A483" s="7">
        <f>Table2[[#This Row],[ID]]</f>
        <v>10581</v>
      </c>
      <c r="B483" s="6">
        <f>Table2[[#This Row],[Year_Birth]]</f>
        <v>1977</v>
      </c>
      <c r="C483" s="6" t="str">
        <f>Table2[[#This Row],[Education]]</f>
        <v>Graduation</v>
      </c>
      <c r="D483" s="6" t="str">
        <f>Table2[[#This Row],[Marital_Status]]</f>
        <v>Married</v>
      </c>
      <c r="E483" s="6">
        <f>Table2[[#This Row],[Income]]</f>
        <v>41124</v>
      </c>
      <c r="F483" s="6">
        <f>Table2[[#This Row],[Kidhome]]</f>
        <v>1</v>
      </c>
      <c r="G483" s="6">
        <f>Table2[[#This Row],[Teenhome]]</f>
        <v>0</v>
      </c>
      <c r="H483" s="9">
        <f>Table2[[#This Row],[Dt_Customer]]</f>
        <v>41213</v>
      </c>
      <c r="I483" s="6">
        <f>Table2[[#This Row],[Recency]]</f>
        <v>41</v>
      </c>
      <c r="J483" s="14">
        <f>IF(VALUE(YEAR(People!$H483))-People!$B483&gt;=90,44,VALUE(YEAR(People!$H483))-People!$B483)</f>
        <v>35</v>
      </c>
      <c r="K483" s="5" t="str">
        <f>IF(AND(People!$J483&gt;=16,People!$J483&lt;=25),"16-25",IF(AND(People!$J483&gt;=26,People!$J483&lt;=35),"26-35",IF(AND(People!$J483&gt;=36,People!$J483&lt;=45),"36-45",IF(AND(People!$J483&gt;=46,People!$J483&lt;=55),"46-55",IF(AND(People!$J483&gt;=56,People!$J483&lt;=65),"56-65",IF(AND(People!$J483&gt;=66,People!$J483&lt;=75),"66-75","ALL"))))))</f>
        <v>26-35</v>
      </c>
      <c r="L483" t="str">
        <f>Products!H483</f>
        <v>Divorced</v>
      </c>
      <c r="M483">
        <f>Table2[[#This Row],[Recency]]</f>
        <v>41</v>
      </c>
      <c r="N483">
        <f>Table2[[#This Row],[NumDealsPurchases]]</f>
        <v>7</v>
      </c>
      <c r="O483" s="12" t="str">
        <f>IF(Table2[[#This Row],[Kidhome]]=0,"No","Yes")</f>
        <v>Yes</v>
      </c>
      <c r="P483" s="12" t="str">
        <f>IF(Table2[[#This Row],[Teenhome]]=0,"No","Yes")</f>
        <v>No</v>
      </c>
    </row>
    <row r="484" spans="1:16" ht="16.5" x14ac:dyDescent="0.3">
      <c r="A484" s="5">
        <f>Table2[[#This Row],[ID]]</f>
        <v>5300</v>
      </c>
      <c r="B484" s="6">
        <f>Table2[[#This Row],[Year_Birth]]</f>
        <v>1973</v>
      </c>
      <c r="C484" s="6" t="str">
        <f>Table2[[#This Row],[Education]]</f>
        <v>Master</v>
      </c>
      <c r="D484" s="6" t="str">
        <f>Table2[[#This Row],[Marital_Status]]</f>
        <v>Married</v>
      </c>
      <c r="E484" s="6">
        <f>Table2[[#This Row],[Income]]</f>
        <v>38961</v>
      </c>
      <c r="F484" s="6">
        <f>Table2[[#This Row],[Kidhome]]</f>
        <v>1</v>
      </c>
      <c r="G484" s="6">
        <f>Table2[[#This Row],[Teenhome]]</f>
        <v>0</v>
      </c>
      <c r="H484" s="9">
        <f>Table2[[#This Row],[Dt_Customer]]</f>
        <v>41638</v>
      </c>
      <c r="I484" s="6">
        <f>Table2[[#This Row],[Recency]]</f>
        <v>60</v>
      </c>
      <c r="J484" s="8">
        <f>IF(VALUE(YEAR(People!$H484))-People!$B484&gt;=90,44,VALUE(YEAR(People!$H484))-People!$B484)</f>
        <v>40</v>
      </c>
      <c r="K484" s="5" t="str">
        <f>IF(AND(People!$J484&gt;=16,People!$J484&lt;=25),"16-25",IF(AND(People!$J484&gt;=26,People!$J484&lt;=35),"26-35",IF(AND(People!$J484&gt;=36,People!$J484&lt;=45),"36-45",IF(AND(People!$J484&gt;=46,People!$J484&lt;=55),"46-55",IF(AND(People!$J484&gt;=56,People!$J484&lt;=65),"56-65",IF(AND(People!$J484&gt;=66,People!$J484&lt;=75),"66-75","ALL"))))))</f>
        <v>36-45</v>
      </c>
      <c r="L484" t="str">
        <f>Products!H484</f>
        <v>Single</v>
      </c>
      <c r="M484">
        <f>Table2[[#This Row],[Recency]]</f>
        <v>60</v>
      </c>
      <c r="N484">
        <f>Table2[[#This Row],[NumDealsPurchases]]</f>
        <v>1</v>
      </c>
      <c r="O484" s="12" t="str">
        <f>IF(Table2[[#This Row],[Kidhome]]=0,"No","Yes")</f>
        <v>Yes</v>
      </c>
      <c r="P484" s="12" t="str">
        <f>IF(Table2[[#This Row],[Teenhome]]=0,"No","Yes")</f>
        <v>No</v>
      </c>
    </row>
    <row r="485" spans="1:16" ht="16.5" x14ac:dyDescent="0.3">
      <c r="A485" s="7">
        <f>Table2[[#This Row],[ID]]</f>
        <v>5154</v>
      </c>
      <c r="B485" s="6">
        <f>Table2[[#This Row],[Year_Birth]]</f>
        <v>1972</v>
      </c>
      <c r="C485" s="6" t="str">
        <f>Table2[[#This Row],[Education]]</f>
        <v>Master</v>
      </c>
      <c r="D485" s="6" t="str">
        <f>Table2[[#This Row],[Marital_Status]]</f>
        <v>Divorced</v>
      </c>
      <c r="E485" s="6">
        <f>Table2[[#This Row],[Income]]</f>
        <v>37760</v>
      </c>
      <c r="F485" s="6">
        <f>Table2[[#This Row],[Kidhome]]</f>
        <v>1</v>
      </c>
      <c r="G485" s="6">
        <f>Table2[[#This Row],[Teenhome]]</f>
        <v>0</v>
      </c>
      <c r="H485" s="9">
        <f>Table2[[#This Row],[Dt_Customer]]</f>
        <v>41497</v>
      </c>
      <c r="I485" s="6">
        <f>Table2[[#This Row],[Recency]]</f>
        <v>54</v>
      </c>
      <c r="J485" s="14">
        <f>IF(VALUE(YEAR(People!$H485))-People!$B485&gt;=90,44,VALUE(YEAR(People!$H485))-People!$B485)</f>
        <v>41</v>
      </c>
      <c r="K485" s="5" t="str">
        <f>IF(AND(People!$J485&gt;=16,People!$J485&lt;=25),"16-25",IF(AND(People!$J485&gt;=26,People!$J485&lt;=35),"26-35",IF(AND(People!$J485&gt;=36,People!$J485&lt;=45),"36-45",IF(AND(People!$J485&gt;=46,People!$J485&lt;=55),"46-55",IF(AND(People!$J485&gt;=56,People!$J485&lt;=65),"56-65",IF(AND(People!$J485&gt;=66,People!$J485&lt;=75),"66-75","ALL"))))))</f>
        <v>36-45</v>
      </c>
      <c r="L485" t="str">
        <f>Products!H485</f>
        <v>Married</v>
      </c>
      <c r="M485">
        <f>Table2[[#This Row],[Recency]]</f>
        <v>54</v>
      </c>
      <c r="N485">
        <f>Table2[[#This Row],[NumDealsPurchases]]</f>
        <v>1</v>
      </c>
      <c r="O485" s="12" t="str">
        <f>IF(Table2[[#This Row],[Kidhome]]=0,"No","Yes")</f>
        <v>Yes</v>
      </c>
      <c r="P485" s="12" t="str">
        <f>IF(Table2[[#This Row],[Teenhome]]=0,"No","Yes")</f>
        <v>No</v>
      </c>
    </row>
    <row r="486" spans="1:16" ht="16.5" x14ac:dyDescent="0.3">
      <c r="A486" s="5">
        <f>Table2[[#This Row],[ID]]</f>
        <v>8346</v>
      </c>
      <c r="B486" s="6">
        <f>Table2[[#This Row],[Year_Birth]]</f>
        <v>1974</v>
      </c>
      <c r="C486" s="6" t="str">
        <f>Table2[[#This Row],[Education]]</f>
        <v>Graduation</v>
      </c>
      <c r="D486" s="6" t="str">
        <f>Table2[[#This Row],[Marital_Status]]</f>
        <v>Single</v>
      </c>
      <c r="E486" s="6">
        <f>Table2[[#This Row],[Income]]</f>
        <v>32233</v>
      </c>
      <c r="F486" s="6">
        <f>Table2[[#This Row],[Kidhome]]</f>
        <v>1</v>
      </c>
      <c r="G486" s="6">
        <f>Table2[[#This Row],[Teenhome]]</f>
        <v>0</v>
      </c>
      <c r="H486" s="9">
        <f>Table2[[#This Row],[Dt_Customer]]</f>
        <v>41140</v>
      </c>
      <c r="I486" s="6">
        <f>Table2[[#This Row],[Recency]]</f>
        <v>26</v>
      </c>
      <c r="J486" s="8">
        <f>IF(VALUE(YEAR(People!$H486))-People!$B486&gt;=90,44,VALUE(YEAR(People!$H486))-People!$B486)</f>
        <v>38</v>
      </c>
      <c r="K486" s="5" t="str">
        <f>IF(AND(People!$J486&gt;=16,People!$J486&lt;=25),"16-25",IF(AND(People!$J486&gt;=26,People!$J486&lt;=35),"26-35",IF(AND(People!$J486&gt;=36,People!$J486&lt;=45),"36-45",IF(AND(People!$J486&gt;=46,People!$J486&lt;=55),"46-55",IF(AND(People!$J486&gt;=56,People!$J486&lt;=65),"56-65",IF(AND(People!$J486&gt;=66,People!$J486&lt;=75),"66-75","ALL"))))))</f>
        <v>36-45</v>
      </c>
      <c r="L486" t="str">
        <f>Products!H486</f>
        <v>Together</v>
      </c>
      <c r="M486">
        <f>Table2[[#This Row],[Recency]]</f>
        <v>26</v>
      </c>
      <c r="N486">
        <f>Table2[[#This Row],[NumDealsPurchases]]</f>
        <v>2</v>
      </c>
      <c r="O486" s="12" t="str">
        <f>IF(Table2[[#This Row],[Kidhome]]=0,"No","Yes")</f>
        <v>Yes</v>
      </c>
      <c r="P486" s="12" t="str">
        <f>IF(Table2[[#This Row],[Teenhome]]=0,"No","Yes")</f>
        <v>No</v>
      </c>
    </row>
    <row r="487" spans="1:16" ht="16.5" x14ac:dyDescent="0.3">
      <c r="A487" s="7">
        <f>Table2[[#This Row],[ID]]</f>
        <v>1676</v>
      </c>
      <c r="B487" s="6">
        <f>Table2[[#This Row],[Year_Birth]]</f>
        <v>1975</v>
      </c>
      <c r="C487" s="6" t="str">
        <f>Table2[[#This Row],[Education]]</f>
        <v>Graduation</v>
      </c>
      <c r="D487" s="6" t="str">
        <f>Table2[[#This Row],[Marital_Status]]</f>
        <v>Married</v>
      </c>
      <c r="E487" s="6">
        <f>Table2[[#This Row],[Income]]</f>
        <v>43057</v>
      </c>
      <c r="F487" s="6">
        <f>Table2[[#This Row],[Kidhome]]</f>
        <v>0</v>
      </c>
      <c r="G487" s="6">
        <f>Table2[[#This Row],[Teenhome]]</f>
        <v>1</v>
      </c>
      <c r="H487" s="9">
        <f>Table2[[#This Row],[Dt_Customer]]</f>
        <v>41577</v>
      </c>
      <c r="I487" s="6">
        <f>Table2[[#This Row],[Recency]]</f>
        <v>30</v>
      </c>
      <c r="J487" s="14">
        <f>IF(VALUE(YEAR(People!$H487))-People!$B487&gt;=90,44,VALUE(YEAR(People!$H487))-People!$B487)</f>
        <v>38</v>
      </c>
      <c r="K487" s="5" t="str">
        <f>IF(AND(People!$J487&gt;=16,People!$J487&lt;=25),"16-25",IF(AND(People!$J487&gt;=26,People!$J487&lt;=35),"26-35",IF(AND(People!$J487&gt;=36,People!$J487&lt;=45),"36-45",IF(AND(People!$J487&gt;=46,People!$J487&lt;=55),"46-55",IF(AND(People!$J487&gt;=56,People!$J487&lt;=65),"56-65",IF(AND(People!$J487&gt;=66,People!$J487&lt;=75),"66-75","ALL"))))))</f>
        <v>36-45</v>
      </c>
      <c r="L487" t="str">
        <f>Products!H487</f>
        <v>Divorced</v>
      </c>
      <c r="M487">
        <f>Table2[[#This Row],[Recency]]</f>
        <v>30</v>
      </c>
      <c r="N487">
        <f>Table2[[#This Row],[NumDealsPurchases]]</f>
        <v>4</v>
      </c>
      <c r="O487" s="12" t="str">
        <f>IF(Table2[[#This Row],[Kidhome]]=0,"No","Yes")</f>
        <v>No</v>
      </c>
      <c r="P487" s="12" t="str">
        <f>IF(Table2[[#This Row],[Teenhome]]=0,"No","Yes")</f>
        <v>Yes</v>
      </c>
    </row>
    <row r="488" spans="1:16" ht="16.5" x14ac:dyDescent="0.3">
      <c r="A488" s="5">
        <f>Table2[[#This Row],[ID]]</f>
        <v>9286</v>
      </c>
      <c r="B488" s="6">
        <f>Table2[[#This Row],[Year_Birth]]</f>
        <v>1960</v>
      </c>
      <c r="C488" s="6" t="str">
        <f>Table2[[#This Row],[Education]]</f>
        <v>Master</v>
      </c>
      <c r="D488" s="6" t="str">
        <f>Table2[[#This Row],[Marital_Status]]</f>
        <v>Together</v>
      </c>
      <c r="E488" s="6">
        <f>Table2[[#This Row],[Income]]</f>
        <v>83151</v>
      </c>
      <c r="F488" s="6">
        <f>Table2[[#This Row],[Kidhome]]</f>
        <v>0</v>
      </c>
      <c r="G488" s="6">
        <f>Table2[[#This Row],[Teenhome]]</f>
        <v>0</v>
      </c>
      <c r="H488" s="9">
        <f>Table2[[#This Row],[Dt_Customer]]</f>
        <v>41192</v>
      </c>
      <c r="I488" s="6">
        <f>Table2[[#This Row],[Recency]]</f>
        <v>93</v>
      </c>
      <c r="J488" s="8">
        <f>IF(VALUE(YEAR(People!$H488))-People!$B488&gt;=90,44,VALUE(YEAR(People!$H488))-People!$B488)</f>
        <v>52</v>
      </c>
      <c r="K488" s="5" t="str">
        <f>IF(AND(People!$J488&gt;=16,People!$J488&lt;=25),"16-25",IF(AND(People!$J488&gt;=26,People!$J488&lt;=35),"26-35",IF(AND(People!$J488&gt;=36,People!$J488&lt;=45),"36-45",IF(AND(People!$J488&gt;=46,People!$J488&lt;=55),"46-55",IF(AND(People!$J488&gt;=56,People!$J488&lt;=65),"56-65",IF(AND(People!$J488&gt;=66,People!$J488&lt;=75),"66-75","ALL"))))))</f>
        <v>46-55</v>
      </c>
      <c r="L488" t="str">
        <f>Products!H488</f>
        <v>Together</v>
      </c>
      <c r="M488">
        <f>Table2[[#This Row],[Recency]]</f>
        <v>93</v>
      </c>
      <c r="N488">
        <f>Table2[[#This Row],[NumDealsPurchases]]</f>
        <v>1</v>
      </c>
      <c r="O488" s="12" t="str">
        <f>IF(Table2[[#This Row],[Kidhome]]=0,"No","Yes")</f>
        <v>No</v>
      </c>
      <c r="P488" s="12" t="str">
        <f>IF(Table2[[#This Row],[Teenhome]]=0,"No","Yes")</f>
        <v>No</v>
      </c>
    </row>
    <row r="489" spans="1:16" ht="16.5" x14ac:dyDescent="0.3">
      <c r="A489" s="7">
        <f>Table2[[#This Row],[ID]]</f>
        <v>2426</v>
      </c>
      <c r="B489" s="6">
        <f>Table2[[#This Row],[Year_Birth]]</f>
        <v>1964</v>
      </c>
      <c r="C489" s="6" t="str">
        <f>Table2[[#This Row],[Education]]</f>
        <v>PhD</v>
      </c>
      <c r="D489" s="6" t="str">
        <f>Table2[[#This Row],[Marital_Status]]</f>
        <v>Divorced</v>
      </c>
      <c r="E489" s="6">
        <f>Table2[[#This Row],[Income]]</f>
        <v>78825</v>
      </c>
      <c r="F489" s="6">
        <f>Table2[[#This Row],[Kidhome]]</f>
        <v>0</v>
      </c>
      <c r="G489" s="6">
        <f>Table2[[#This Row],[Teenhome]]</f>
        <v>0</v>
      </c>
      <c r="H489" s="9">
        <f>Table2[[#This Row],[Dt_Customer]]</f>
        <v>41166</v>
      </c>
      <c r="I489" s="6">
        <f>Table2[[#This Row],[Recency]]</f>
        <v>35</v>
      </c>
      <c r="J489" s="14">
        <f>IF(VALUE(YEAR(People!$H489))-People!$B489&gt;=90,44,VALUE(YEAR(People!$H489))-People!$B489)</f>
        <v>48</v>
      </c>
      <c r="K489" s="5" t="str">
        <f>IF(AND(People!$J489&gt;=16,People!$J489&lt;=25),"16-25",IF(AND(People!$J489&gt;=26,People!$J489&lt;=35),"26-35",IF(AND(People!$J489&gt;=36,People!$J489&lt;=45),"36-45",IF(AND(People!$J489&gt;=46,People!$J489&lt;=55),"46-55",IF(AND(People!$J489&gt;=56,People!$J489&lt;=65),"56-65",IF(AND(People!$J489&gt;=66,People!$J489&lt;=75),"66-75","ALL"))))))</f>
        <v>46-55</v>
      </c>
      <c r="L489" t="str">
        <f>Products!H489</f>
        <v>Married</v>
      </c>
      <c r="M489">
        <f>Table2[[#This Row],[Recency]]</f>
        <v>35</v>
      </c>
      <c r="N489">
        <f>Table2[[#This Row],[NumDealsPurchases]]</f>
        <v>1</v>
      </c>
      <c r="O489" s="12" t="str">
        <f>IF(Table2[[#This Row],[Kidhome]]=0,"No","Yes")</f>
        <v>No</v>
      </c>
      <c r="P489" s="12" t="str">
        <f>IF(Table2[[#This Row],[Teenhome]]=0,"No","Yes")</f>
        <v>No</v>
      </c>
    </row>
    <row r="490" spans="1:16" ht="16.5" x14ac:dyDescent="0.3">
      <c r="A490" s="5">
        <f>Table2[[#This Row],[ID]]</f>
        <v>5172</v>
      </c>
      <c r="B490" s="6">
        <f>Table2[[#This Row],[Year_Birth]]</f>
        <v>1976</v>
      </c>
      <c r="C490" s="6" t="str">
        <f>Table2[[#This Row],[Education]]</f>
        <v>Master</v>
      </c>
      <c r="D490" s="6" t="str">
        <f>Table2[[#This Row],[Marital_Status]]</f>
        <v>Together</v>
      </c>
      <c r="E490" s="6">
        <f>Table2[[#This Row],[Income]]</f>
        <v>65104</v>
      </c>
      <c r="F490" s="6">
        <f>Table2[[#This Row],[Kidhome]]</f>
        <v>0</v>
      </c>
      <c r="G490" s="6">
        <f>Table2[[#This Row],[Teenhome]]</f>
        <v>1</v>
      </c>
      <c r="H490" s="9">
        <f>Table2[[#This Row],[Dt_Customer]]</f>
        <v>41592</v>
      </c>
      <c r="I490" s="6">
        <f>Table2[[#This Row],[Recency]]</f>
        <v>4</v>
      </c>
      <c r="J490" s="8">
        <f>IF(VALUE(YEAR(People!$H490))-People!$B490&gt;=90,44,VALUE(YEAR(People!$H490))-People!$B490)</f>
        <v>37</v>
      </c>
      <c r="K490" s="5" t="str">
        <f>IF(AND(People!$J490&gt;=16,People!$J490&lt;=25),"16-25",IF(AND(People!$J490&gt;=26,People!$J490&lt;=35),"26-35",IF(AND(People!$J490&gt;=36,People!$J490&lt;=45),"36-45",IF(AND(People!$J490&gt;=46,People!$J490&lt;=55),"46-55",IF(AND(People!$J490&gt;=56,People!$J490&lt;=65),"56-65",IF(AND(People!$J490&gt;=66,People!$J490&lt;=75),"66-75","ALL"))))))</f>
        <v>36-45</v>
      </c>
      <c r="L490" t="str">
        <f>Products!H490</f>
        <v>Married</v>
      </c>
      <c r="M490">
        <f>Table2[[#This Row],[Recency]]</f>
        <v>4</v>
      </c>
      <c r="N490">
        <f>Table2[[#This Row],[NumDealsPurchases]]</f>
        <v>2</v>
      </c>
      <c r="O490" s="12" t="str">
        <f>IF(Table2[[#This Row],[Kidhome]]=0,"No","Yes")</f>
        <v>No</v>
      </c>
      <c r="P490" s="12" t="str">
        <f>IF(Table2[[#This Row],[Teenhome]]=0,"No","Yes")</f>
        <v>Yes</v>
      </c>
    </row>
    <row r="491" spans="1:16" ht="16.5" x14ac:dyDescent="0.3">
      <c r="A491" s="7">
        <f>Table2[[#This Row],[ID]]</f>
        <v>5562</v>
      </c>
      <c r="B491" s="6">
        <f>Table2[[#This Row],[Year_Birth]]</f>
        <v>1974</v>
      </c>
      <c r="C491" s="6" t="str">
        <f>Table2[[#This Row],[Education]]</f>
        <v>Graduation</v>
      </c>
      <c r="D491" s="6" t="str">
        <f>Table2[[#This Row],[Marital_Status]]</f>
        <v>Married</v>
      </c>
      <c r="E491" s="6">
        <f>Table2[[#This Row],[Income]]</f>
        <v>60093</v>
      </c>
      <c r="F491" s="6">
        <f>Table2[[#This Row],[Kidhome]]</f>
        <v>0</v>
      </c>
      <c r="G491" s="6">
        <f>Table2[[#This Row],[Teenhome]]</f>
        <v>1</v>
      </c>
      <c r="H491" s="9">
        <f>Table2[[#This Row],[Dt_Customer]]</f>
        <v>41451</v>
      </c>
      <c r="I491" s="6">
        <f>Table2[[#This Row],[Recency]]</f>
        <v>92</v>
      </c>
      <c r="J491" s="14">
        <f>IF(VALUE(YEAR(People!$H491))-People!$B491&gt;=90,44,VALUE(YEAR(People!$H491))-People!$B491)</f>
        <v>39</v>
      </c>
      <c r="K491" s="5" t="str">
        <f>IF(AND(People!$J491&gt;=16,People!$J491&lt;=25),"16-25",IF(AND(People!$J491&gt;=26,People!$J491&lt;=35),"26-35",IF(AND(People!$J491&gt;=36,People!$J491&lt;=45),"36-45",IF(AND(People!$J491&gt;=46,People!$J491&lt;=55),"46-55",IF(AND(People!$J491&gt;=56,People!$J491&lt;=65),"56-65",IF(AND(People!$J491&gt;=66,People!$J491&lt;=75),"66-75","ALL"))))))</f>
        <v>36-45</v>
      </c>
      <c r="L491" t="str">
        <f>Products!H491</f>
        <v>Widow</v>
      </c>
      <c r="M491">
        <f>Table2[[#This Row],[Recency]]</f>
        <v>92</v>
      </c>
      <c r="N491">
        <f>Table2[[#This Row],[NumDealsPurchases]]</f>
        <v>2</v>
      </c>
      <c r="O491" s="12" t="str">
        <f>IF(Table2[[#This Row],[Kidhome]]=0,"No","Yes")</f>
        <v>No</v>
      </c>
      <c r="P491" s="12" t="str">
        <f>IF(Table2[[#This Row],[Teenhome]]=0,"No","Yes")</f>
        <v>Yes</v>
      </c>
    </row>
    <row r="492" spans="1:16" ht="16.5" x14ac:dyDescent="0.3">
      <c r="A492" s="5">
        <f>Table2[[#This Row],[ID]]</f>
        <v>3436</v>
      </c>
      <c r="B492" s="6">
        <f>Table2[[#This Row],[Year_Birth]]</f>
        <v>1969</v>
      </c>
      <c r="C492" s="6" t="str">
        <f>Table2[[#This Row],[Education]]</f>
        <v>Graduation</v>
      </c>
      <c r="D492" s="6" t="str">
        <f>Table2[[#This Row],[Marital_Status]]</f>
        <v>Married</v>
      </c>
      <c r="E492" s="6">
        <f>Table2[[#This Row],[Income]]</f>
        <v>14045</v>
      </c>
      <c r="F492" s="6">
        <f>Table2[[#This Row],[Kidhome]]</f>
        <v>1</v>
      </c>
      <c r="G492" s="6">
        <f>Table2[[#This Row],[Teenhome]]</f>
        <v>0</v>
      </c>
      <c r="H492" s="9">
        <f>Table2[[#This Row],[Dt_Customer]]</f>
        <v>41665</v>
      </c>
      <c r="I492" s="6">
        <f>Table2[[#This Row],[Recency]]</f>
        <v>24</v>
      </c>
      <c r="J492" s="8">
        <f>IF(VALUE(YEAR(People!$H492))-People!$B492&gt;=90,44,VALUE(YEAR(People!$H492))-People!$B492)</f>
        <v>45</v>
      </c>
      <c r="K492" s="5" t="str">
        <f>IF(AND(People!$J492&gt;=16,People!$J492&lt;=25),"16-25",IF(AND(People!$J492&gt;=26,People!$J492&lt;=35),"26-35",IF(AND(People!$J492&gt;=36,People!$J492&lt;=45),"36-45",IF(AND(People!$J492&gt;=46,People!$J492&lt;=55),"46-55",IF(AND(People!$J492&gt;=56,People!$J492&lt;=65),"56-65",IF(AND(People!$J492&gt;=66,People!$J492&lt;=75),"66-75","ALL"))))))</f>
        <v>36-45</v>
      </c>
      <c r="L492" t="str">
        <f>Products!H492</f>
        <v>Together</v>
      </c>
      <c r="M492">
        <f>Table2[[#This Row],[Recency]]</f>
        <v>24</v>
      </c>
      <c r="N492">
        <f>Table2[[#This Row],[NumDealsPurchases]]</f>
        <v>1</v>
      </c>
      <c r="O492" s="12" t="str">
        <f>IF(Table2[[#This Row],[Kidhome]]=0,"No","Yes")</f>
        <v>Yes</v>
      </c>
      <c r="P492" s="12" t="str">
        <f>IF(Table2[[#This Row],[Teenhome]]=0,"No","Yes")</f>
        <v>No</v>
      </c>
    </row>
    <row r="493" spans="1:16" ht="16.5" x14ac:dyDescent="0.3">
      <c r="A493" s="7">
        <f>Table2[[#This Row],[ID]]</f>
        <v>3921</v>
      </c>
      <c r="B493" s="6">
        <f>Table2[[#This Row],[Year_Birth]]</f>
        <v>1952</v>
      </c>
      <c r="C493" s="6" t="str">
        <f>Table2[[#This Row],[Education]]</f>
        <v>2n Cycle</v>
      </c>
      <c r="D493" s="6" t="str">
        <f>Table2[[#This Row],[Marital_Status]]</f>
        <v>Widow</v>
      </c>
      <c r="E493" s="6">
        <f>Table2[[#This Row],[Income]]</f>
        <v>28457</v>
      </c>
      <c r="F493" s="6">
        <f>Table2[[#This Row],[Kidhome]]</f>
        <v>0</v>
      </c>
      <c r="G493" s="6">
        <f>Table2[[#This Row],[Teenhome]]</f>
        <v>0</v>
      </c>
      <c r="H493" s="9">
        <f>Table2[[#This Row],[Dt_Customer]]</f>
        <v>41210</v>
      </c>
      <c r="I493" s="6">
        <f>Table2[[#This Row],[Recency]]</f>
        <v>96</v>
      </c>
      <c r="J493" s="14">
        <f>IF(VALUE(YEAR(People!$H493))-People!$B493&gt;=90,44,VALUE(YEAR(People!$H493))-People!$B493)</f>
        <v>60</v>
      </c>
      <c r="K493" s="5" t="str">
        <f>IF(AND(People!$J493&gt;=16,People!$J493&lt;=25),"16-25",IF(AND(People!$J493&gt;=26,People!$J493&lt;=35),"26-35",IF(AND(People!$J493&gt;=36,People!$J493&lt;=45),"36-45",IF(AND(People!$J493&gt;=46,People!$J493&lt;=55),"46-55",IF(AND(People!$J493&gt;=56,People!$J493&lt;=65),"56-65",IF(AND(People!$J493&gt;=66,People!$J493&lt;=75),"66-75","ALL"))))))</f>
        <v>56-65</v>
      </c>
      <c r="L493" t="str">
        <f>Products!H493</f>
        <v>Divorced</v>
      </c>
      <c r="M493">
        <f>Table2[[#This Row],[Recency]]</f>
        <v>96</v>
      </c>
      <c r="N493">
        <f>Table2[[#This Row],[NumDealsPurchases]]</f>
        <v>1</v>
      </c>
      <c r="O493" s="12" t="str">
        <f>IF(Table2[[#This Row],[Kidhome]]=0,"No","Yes")</f>
        <v>No</v>
      </c>
      <c r="P493" s="12" t="str">
        <f>IF(Table2[[#This Row],[Teenhome]]=0,"No","Yes")</f>
        <v>No</v>
      </c>
    </row>
    <row r="494" spans="1:16" ht="16.5" x14ac:dyDescent="0.3">
      <c r="A494" s="5">
        <f>Table2[[#This Row],[ID]]</f>
        <v>3403</v>
      </c>
      <c r="B494" s="6">
        <f>Table2[[#This Row],[Year_Birth]]</f>
        <v>1958</v>
      </c>
      <c r="C494" s="6" t="str">
        <f>Table2[[#This Row],[Education]]</f>
        <v>PhD</v>
      </c>
      <c r="D494" s="6" t="str">
        <f>Table2[[#This Row],[Marital_Status]]</f>
        <v>Together</v>
      </c>
      <c r="E494" s="6">
        <f>Table2[[#This Row],[Income]]</f>
        <v>78952</v>
      </c>
      <c r="F494" s="6">
        <f>Table2[[#This Row],[Kidhome]]</f>
        <v>0</v>
      </c>
      <c r="G494" s="6">
        <f>Table2[[#This Row],[Teenhome]]</f>
        <v>1</v>
      </c>
      <c r="H494" s="9">
        <f>Table2[[#This Row],[Dt_Customer]]</f>
        <v>41176</v>
      </c>
      <c r="I494" s="6">
        <f>Table2[[#This Row],[Recency]]</f>
        <v>11</v>
      </c>
      <c r="J494" s="8">
        <f>IF(VALUE(YEAR(People!$H494))-People!$B494&gt;=90,44,VALUE(YEAR(People!$H494))-People!$B494)</f>
        <v>54</v>
      </c>
      <c r="K494" s="5" t="str">
        <f>IF(AND(People!$J494&gt;=16,People!$J494&lt;=25),"16-25",IF(AND(People!$J494&gt;=26,People!$J494&lt;=35),"26-35",IF(AND(People!$J494&gt;=36,People!$J494&lt;=45),"36-45",IF(AND(People!$J494&gt;=46,People!$J494&lt;=55),"46-55",IF(AND(People!$J494&gt;=56,People!$J494&lt;=65),"56-65",IF(AND(People!$J494&gt;=66,People!$J494&lt;=75),"66-75","ALL"))))))</f>
        <v>46-55</v>
      </c>
      <c r="L494" t="str">
        <f>Products!H494</f>
        <v>Together</v>
      </c>
      <c r="M494">
        <f>Table2[[#This Row],[Recency]]</f>
        <v>11</v>
      </c>
      <c r="N494">
        <f>Table2[[#This Row],[NumDealsPurchases]]</f>
        <v>2</v>
      </c>
      <c r="O494" s="12" t="str">
        <f>IF(Table2[[#This Row],[Kidhome]]=0,"No","Yes")</f>
        <v>No</v>
      </c>
      <c r="P494" s="12" t="str">
        <f>IF(Table2[[#This Row],[Teenhome]]=0,"No","Yes")</f>
        <v>Yes</v>
      </c>
    </row>
    <row r="495" spans="1:16" ht="16.5" x14ac:dyDescent="0.3">
      <c r="A495" s="7">
        <f>Table2[[#This Row],[ID]]</f>
        <v>22</v>
      </c>
      <c r="B495" s="6">
        <f>Table2[[#This Row],[Year_Birth]]</f>
        <v>1976</v>
      </c>
      <c r="C495" s="6" t="str">
        <f>Table2[[#This Row],[Education]]</f>
        <v>Graduation</v>
      </c>
      <c r="D495" s="6" t="str">
        <f>Table2[[#This Row],[Marital_Status]]</f>
        <v>Divorced</v>
      </c>
      <c r="E495" s="6">
        <f>Table2[[#This Row],[Income]]</f>
        <v>46310</v>
      </c>
      <c r="F495" s="6">
        <f>Table2[[#This Row],[Kidhome]]</f>
        <v>1</v>
      </c>
      <c r="G495" s="6">
        <f>Table2[[#This Row],[Teenhome]]</f>
        <v>0</v>
      </c>
      <c r="H495" s="9">
        <f>Table2[[#This Row],[Dt_Customer]]</f>
        <v>41246</v>
      </c>
      <c r="I495" s="6">
        <f>Table2[[#This Row],[Recency]]</f>
        <v>99</v>
      </c>
      <c r="J495" s="14">
        <f>IF(VALUE(YEAR(People!$H495))-People!$B495&gt;=90,44,VALUE(YEAR(People!$H495))-People!$B495)</f>
        <v>36</v>
      </c>
      <c r="K495" s="5" t="str">
        <f>IF(AND(People!$J495&gt;=16,People!$J495&lt;=25),"16-25",IF(AND(People!$J495&gt;=26,People!$J495&lt;=35),"26-35",IF(AND(People!$J495&gt;=36,People!$J495&lt;=45),"36-45",IF(AND(People!$J495&gt;=46,People!$J495&lt;=55),"46-55",IF(AND(People!$J495&gt;=56,People!$J495&lt;=65),"56-65",IF(AND(People!$J495&gt;=66,People!$J495&lt;=75),"66-75","ALL"))))))</f>
        <v>36-45</v>
      </c>
      <c r="L495" t="str">
        <f>Products!H495</f>
        <v>Single</v>
      </c>
      <c r="M495">
        <f>Table2[[#This Row],[Recency]]</f>
        <v>99</v>
      </c>
      <c r="N495">
        <f>Table2[[#This Row],[NumDealsPurchases]]</f>
        <v>2</v>
      </c>
      <c r="O495" s="12" t="str">
        <f>IF(Table2[[#This Row],[Kidhome]]=0,"No","Yes")</f>
        <v>Yes</v>
      </c>
      <c r="P495" s="12" t="str">
        <f>IF(Table2[[#This Row],[Teenhome]]=0,"No","Yes")</f>
        <v>No</v>
      </c>
    </row>
    <row r="496" spans="1:16" ht="16.5" x14ac:dyDescent="0.3">
      <c r="A496" s="5">
        <f>Table2[[#This Row],[ID]]</f>
        <v>10965</v>
      </c>
      <c r="B496" s="6">
        <f>Table2[[#This Row],[Year_Birth]]</f>
        <v>1955</v>
      </c>
      <c r="C496" s="6" t="str">
        <f>Table2[[#This Row],[Education]]</f>
        <v>Graduation</v>
      </c>
      <c r="D496" s="6" t="str">
        <f>Table2[[#This Row],[Marital_Status]]</f>
        <v>Together</v>
      </c>
      <c r="E496" s="6">
        <f>Table2[[#This Row],[Income]]</f>
        <v>76005</v>
      </c>
      <c r="F496" s="6">
        <f>Table2[[#This Row],[Kidhome]]</f>
        <v>0</v>
      </c>
      <c r="G496" s="6">
        <f>Table2[[#This Row],[Teenhome]]</f>
        <v>0</v>
      </c>
      <c r="H496" s="9">
        <f>Table2[[#This Row],[Dt_Customer]]</f>
        <v>41327</v>
      </c>
      <c r="I496" s="6">
        <f>Table2[[#This Row],[Recency]]</f>
        <v>72</v>
      </c>
      <c r="J496" s="8">
        <f>IF(VALUE(YEAR(People!$H496))-People!$B496&gt;=90,44,VALUE(YEAR(People!$H496))-People!$B496)</f>
        <v>58</v>
      </c>
      <c r="K496" s="5" t="str">
        <f>IF(AND(People!$J496&gt;=16,People!$J496&lt;=25),"16-25",IF(AND(People!$J496&gt;=26,People!$J496&lt;=35),"26-35",IF(AND(People!$J496&gt;=36,People!$J496&lt;=45),"36-45",IF(AND(People!$J496&gt;=46,People!$J496&lt;=55),"46-55",IF(AND(People!$J496&gt;=56,People!$J496&lt;=65),"56-65",IF(AND(People!$J496&gt;=66,People!$J496&lt;=75),"66-75","ALL"))))))</f>
        <v>56-65</v>
      </c>
      <c r="L496" t="str">
        <f>Products!H496</f>
        <v>Divorced</v>
      </c>
      <c r="M496">
        <f>Table2[[#This Row],[Recency]]</f>
        <v>72</v>
      </c>
      <c r="N496">
        <f>Table2[[#This Row],[NumDealsPurchases]]</f>
        <v>1</v>
      </c>
      <c r="O496" s="12" t="str">
        <f>IF(Table2[[#This Row],[Kidhome]]=0,"No","Yes")</f>
        <v>No</v>
      </c>
      <c r="P496" s="12" t="str">
        <f>IF(Table2[[#This Row],[Teenhome]]=0,"No","Yes")</f>
        <v>No</v>
      </c>
    </row>
    <row r="497" spans="1:16" ht="16.5" x14ac:dyDescent="0.3">
      <c r="A497" s="7">
        <f>Table2[[#This Row],[ID]]</f>
        <v>9426</v>
      </c>
      <c r="B497" s="6">
        <f>Table2[[#This Row],[Year_Birth]]</f>
        <v>1964</v>
      </c>
      <c r="C497" s="6" t="str">
        <f>Table2[[#This Row],[Education]]</f>
        <v>Master</v>
      </c>
      <c r="D497" s="6" t="str">
        <f>Table2[[#This Row],[Marital_Status]]</f>
        <v>Single</v>
      </c>
      <c r="E497" s="6">
        <f>Table2[[#This Row],[Income]]</f>
        <v>58308</v>
      </c>
      <c r="F497" s="6">
        <f>Table2[[#This Row],[Kidhome]]</f>
        <v>0</v>
      </c>
      <c r="G497" s="6">
        <f>Table2[[#This Row],[Teenhome]]</f>
        <v>1</v>
      </c>
      <c r="H497" s="9">
        <f>Table2[[#This Row],[Dt_Customer]]</f>
        <v>41286</v>
      </c>
      <c r="I497" s="6">
        <f>Table2[[#This Row],[Recency]]</f>
        <v>77</v>
      </c>
      <c r="J497" s="14">
        <f>IF(VALUE(YEAR(People!$H497))-People!$B497&gt;=90,44,VALUE(YEAR(People!$H497))-People!$B497)</f>
        <v>49</v>
      </c>
      <c r="K497" s="5" t="str">
        <f>IF(AND(People!$J497&gt;=16,People!$J497&lt;=25),"16-25",IF(AND(People!$J497&gt;=26,People!$J497&lt;=35),"26-35",IF(AND(People!$J497&gt;=36,People!$J497&lt;=45),"36-45",IF(AND(People!$J497&gt;=46,People!$J497&lt;=55),"46-55",IF(AND(People!$J497&gt;=56,People!$J497&lt;=65),"56-65",IF(AND(People!$J497&gt;=66,People!$J497&lt;=75),"66-75","ALL"))))))</f>
        <v>46-55</v>
      </c>
      <c r="L497" t="str">
        <f>Products!H497</f>
        <v>Divorced</v>
      </c>
      <c r="M497">
        <f>Table2[[#This Row],[Recency]]</f>
        <v>77</v>
      </c>
      <c r="N497">
        <f>Table2[[#This Row],[NumDealsPurchases]]</f>
        <v>4</v>
      </c>
      <c r="O497" s="12" t="str">
        <f>IF(Table2[[#This Row],[Kidhome]]=0,"No","Yes")</f>
        <v>No</v>
      </c>
      <c r="P497" s="12" t="str">
        <f>IF(Table2[[#This Row],[Teenhome]]=0,"No","Yes")</f>
        <v>Yes</v>
      </c>
    </row>
    <row r="498" spans="1:16" ht="16.5" x14ac:dyDescent="0.3">
      <c r="A498" s="5">
        <f>Table2[[#This Row],[ID]]</f>
        <v>6605</v>
      </c>
      <c r="B498" s="6">
        <f>Table2[[#This Row],[Year_Birth]]</f>
        <v>1944</v>
      </c>
      <c r="C498" s="6" t="str">
        <f>Table2[[#This Row],[Education]]</f>
        <v>PhD</v>
      </c>
      <c r="D498" s="6" t="str">
        <f>Table2[[#This Row],[Marital_Status]]</f>
        <v>Divorced</v>
      </c>
      <c r="E498" s="6">
        <f>Table2[[#This Row],[Income]]</f>
        <v>55614</v>
      </c>
      <c r="F498" s="6">
        <f>Table2[[#This Row],[Kidhome]]</f>
        <v>0</v>
      </c>
      <c r="G498" s="6">
        <f>Table2[[#This Row],[Teenhome]]</f>
        <v>0</v>
      </c>
      <c r="H498" s="9">
        <f>Table2[[#This Row],[Dt_Customer]]</f>
        <v>41605</v>
      </c>
      <c r="I498" s="6">
        <f>Table2[[#This Row],[Recency]]</f>
        <v>85</v>
      </c>
      <c r="J498" s="8">
        <f>IF(VALUE(YEAR(People!$H498))-People!$B498&gt;=90,44,VALUE(YEAR(People!$H498))-People!$B498)</f>
        <v>69</v>
      </c>
      <c r="K498" s="5" t="str">
        <f>IF(AND(People!$J498&gt;=16,People!$J498&lt;=25),"16-25",IF(AND(People!$J498&gt;=26,People!$J498&lt;=35),"26-35",IF(AND(People!$J498&gt;=36,People!$J498&lt;=45),"36-45",IF(AND(People!$J498&gt;=46,People!$J498&lt;=55),"46-55",IF(AND(People!$J498&gt;=56,People!$J498&lt;=65),"56-65",IF(AND(People!$J498&gt;=66,People!$J498&lt;=75),"66-75","ALL"))))))</f>
        <v>66-75</v>
      </c>
      <c r="L498" t="str">
        <f>Products!H498</f>
        <v>Divorced</v>
      </c>
      <c r="M498">
        <f>Table2[[#This Row],[Recency]]</f>
        <v>85</v>
      </c>
      <c r="N498">
        <f>Table2[[#This Row],[NumDealsPurchases]]</f>
        <v>1</v>
      </c>
      <c r="O498" s="12" t="str">
        <f>IF(Table2[[#This Row],[Kidhome]]=0,"No","Yes")</f>
        <v>No</v>
      </c>
      <c r="P498" s="12" t="str">
        <f>IF(Table2[[#This Row],[Teenhome]]=0,"No","Yes")</f>
        <v>No</v>
      </c>
    </row>
    <row r="499" spans="1:16" ht="16.5" x14ac:dyDescent="0.3">
      <c r="A499" s="7">
        <f>Table2[[#This Row],[ID]]</f>
        <v>3136</v>
      </c>
      <c r="B499" s="6">
        <f>Table2[[#This Row],[Year_Birth]]</f>
        <v>1962</v>
      </c>
      <c r="C499" s="6" t="str">
        <f>Table2[[#This Row],[Education]]</f>
        <v>Master</v>
      </c>
      <c r="D499" s="6" t="str">
        <f>Table2[[#This Row],[Marital_Status]]</f>
        <v>Divorced</v>
      </c>
      <c r="E499" s="6">
        <f>Table2[[#This Row],[Income]]</f>
        <v>59432</v>
      </c>
      <c r="F499" s="6">
        <f>Table2[[#This Row],[Kidhome]]</f>
        <v>0</v>
      </c>
      <c r="G499" s="6">
        <f>Table2[[#This Row],[Teenhome]]</f>
        <v>1</v>
      </c>
      <c r="H499" s="9">
        <f>Table2[[#This Row],[Dt_Customer]]</f>
        <v>41377</v>
      </c>
      <c r="I499" s="6">
        <f>Table2[[#This Row],[Recency]]</f>
        <v>88</v>
      </c>
      <c r="J499" s="14">
        <f>IF(VALUE(YEAR(People!$H499))-People!$B499&gt;=90,44,VALUE(YEAR(People!$H499))-People!$B499)</f>
        <v>51</v>
      </c>
      <c r="K499" s="5" t="str">
        <f>IF(AND(People!$J499&gt;=16,People!$J499&lt;=25),"16-25",IF(AND(People!$J499&gt;=26,People!$J499&lt;=35),"26-35",IF(AND(People!$J499&gt;=36,People!$J499&lt;=45),"36-45",IF(AND(People!$J499&gt;=46,People!$J499&lt;=55),"46-55",IF(AND(People!$J499&gt;=56,People!$J499&lt;=65),"56-65",IF(AND(People!$J499&gt;=66,People!$J499&lt;=75),"66-75","ALL"))))))</f>
        <v>46-55</v>
      </c>
      <c r="L499" t="str">
        <f>Products!H499</f>
        <v>Together</v>
      </c>
      <c r="M499">
        <f>Table2[[#This Row],[Recency]]</f>
        <v>88</v>
      </c>
      <c r="N499">
        <f>Table2[[#This Row],[NumDealsPurchases]]</f>
        <v>3</v>
      </c>
      <c r="O499" s="12" t="str">
        <f>IF(Table2[[#This Row],[Kidhome]]=0,"No","Yes")</f>
        <v>No</v>
      </c>
      <c r="P499" s="12" t="str">
        <f>IF(Table2[[#This Row],[Teenhome]]=0,"No","Yes")</f>
        <v>Yes</v>
      </c>
    </row>
    <row r="500" spans="1:16" ht="16.5" x14ac:dyDescent="0.3">
      <c r="A500" s="5">
        <f>Table2[[#This Row],[ID]]</f>
        <v>8737</v>
      </c>
      <c r="B500" s="6">
        <f>Table2[[#This Row],[Year_Birth]]</f>
        <v>1978</v>
      </c>
      <c r="C500" s="6" t="str">
        <f>Table2[[#This Row],[Education]]</f>
        <v>Graduation</v>
      </c>
      <c r="D500" s="6" t="str">
        <f>Table2[[#This Row],[Marital_Status]]</f>
        <v>Divorced</v>
      </c>
      <c r="E500" s="6">
        <f>Table2[[#This Row],[Income]]</f>
        <v>55563</v>
      </c>
      <c r="F500" s="6">
        <f>Table2[[#This Row],[Kidhome]]</f>
        <v>0</v>
      </c>
      <c r="G500" s="6">
        <f>Table2[[#This Row],[Teenhome]]</f>
        <v>1</v>
      </c>
      <c r="H500" s="9">
        <f>Table2[[#This Row],[Dt_Customer]]</f>
        <v>41734</v>
      </c>
      <c r="I500" s="6">
        <f>Table2[[#This Row],[Recency]]</f>
        <v>22</v>
      </c>
      <c r="J500" s="8">
        <f>IF(VALUE(YEAR(People!$H500))-People!$B500&gt;=90,44,VALUE(YEAR(People!$H500))-People!$B500)</f>
        <v>36</v>
      </c>
      <c r="K500" s="5" t="str">
        <f>IF(AND(People!$J500&gt;=16,People!$J500&lt;=25),"16-25",IF(AND(People!$J500&gt;=26,People!$J500&lt;=35),"26-35",IF(AND(People!$J500&gt;=36,People!$J500&lt;=45),"36-45",IF(AND(People!$J500&gt;=46,People!$J500&lt;=55),"46-55",IF(AND(People!$J500&gt;=56,People!$J500&lt;=65),"56-65",IF(AND(People!$J500&gt;=66,People!$J500&lt;=75),"66-75","ALL"))))))</f>
        <v>36-45</v>
      </c>
      <c r="L500" t="str">
        <f>Products!H500</f>
        <v>Together</v>
      </c>
      <c r="M500">
        <f>Table2[[#This Row],[Recency]]</f>
        <v>22</v>
      </c>
      <c r="N500">
        <f>Table2[[#This Row],[NumDealsPurchases]]</f>
        <v>1</v>
      </c>
      <c r="O500" s="12" t="str">
        <f>IF(Table2[[#This Row],[Kidhome]]=0,"No","Yes")</f>
        <v>No</v>
      </c>
      <c r="P500" s="12" t="str">
        <f>IF(Table2[[#This Row],[Teenhome]]=0,"No","Yes")</f>
        <v>Yes</v>
      </c>
    </row>
    <row r="501" spans="1:16" ht="16.5" x14ac:dyDescent="0.3">
      <c r="A501" s="7">
        <f>Table2[[#This Row],[ID]]</f>
        <v>11088</v>
      </c>
      <c r="B501" s="6">
        <f>Table2[[#This Row],[Year_Birth]]</f>
        <v>1971</v>
      </c>
      <c r="C501" s="6" t="str">
        <f>Table2[[#This Row],[Education]]</f>
        <v>PhD</v>
      </c>
      <c r="D501" s="6" t="str">
        <f>Table2[[#This Row],[Marital_Status]]</f>
        <v>Together</v>
      </c>
      <c r="E501" s="6">
        <f>Table2[[#This Row],[Income]]</f>
        <v>78642</v>
      </c>
      <c r="F501" s="6">
        <f>Table2[[#This Row],[Kidhome]]</f>
        <v>0</v>
      </c>
      <c r="G501" s="6">
        <f>Table2[[#This Row],[Teenhome]]</f>
        <v>1</v>
      </c>
      <c r="H501" s="9">
        <f>Table2[[#This Row],[Dt_Customer]]</f>
        <v>41385</v>
      </c>
      <c r="I501" s="6">
        <f>Table2[[#This Row],[Recency]]</f>
        <v>83</v>
      </c>
      <c r="J501" s="14">
        <f>IF(VALUE(YEAR(People!$H501))-People!$B501&gt;=90,44,VALUE(YEAR(People!$H501))-People!$B501)</f>
        <v>42</v>
      </c>
      <c r="K501" s="5" t="str">
        <f>IF(AND(People!$J501&gt;=16,People!$J501&lt;=25),"16-25",IF(AND(People!$J501&gt;=26,People!$J501&lt;=35),"26-35",IF(AND(People!$J501&gt;=36,People!$J501&lt;=45),"36-45",IF(AND(People!$J501&gt;=46,People!$J501&lt;=55),"46-55",IF(AND(People!$J501&gt;=56,People!$J501&lt;=65),"56-65",IF(AND(People!$J501&gt;=66,People!$J501&lt;=75),"66-75","ALL"))))))</f>
        <v>36-45</v>
      </c>
      <c r="L501" t="str">
        <f>Products!H501</f>
        <v>Married</v>
      </c>
      <c r="M501">
        <f>Table2[[#This Row],[Recency]]</f>
        <v>83</v>
      </c>
      <c r="N501">
        <f>Table2[[#This Row],[NumDealsPurchases]]</f>
        <v>1</v>
      </c>
      <c r="O501" s="12" t="str">
        <f>IF(Table2[[#This Row],[Kidhome]]=0,"No","Yes")</f>
        <v>No</v>
      </c>
      <c r="P501" s="12" t="str">
        <f>IF(Table2[[#This Row],[Teenhome]]=0,"No","Yes")</f>
        <v>Yes</v>
      </c>
    </row>
    <row r="502" spans="1:16" ht="16.5" x14ac:dyDescent="0.3">
      <c r="A502" s="5">
        <f>Table2[[#This Row],[ID]]</f>
        <v>716</v>
      </c>
      <c r="B502" s="6">
        <f>Table2[[#This Row],[Year_Birth]]</f>
        <v>1949</v>
      </c>
      <c r="C502" s="6" t="str">
        <f>Table2[[#This Row],[Education]]</f>
        <v>PhD</v>
      </c>
      <c r="D502" s="6" t="str">
        <f>Table2[[#This Row],[Marital_Status]]</f>
        <v>Together</v>
      </c>
      <c r="E502" s="6">
        <f>Table2[[#This Row],[Income]]</f>
        <v>67911</v>
      </c>
      <c r="F502" s="6">
        <f>Table2[[#This Row],[Kidhome]]</f>
        <v>0</v>
      </c>
      <c r="G502" s="6">
        <f>Table2[[#This Row],[Teenhome]]</f>
        <v>1</v>
      </c>
      <c r="H502" s="9">
        <f>Table2[[#This Row],[Dt_Customer]]</f>
        <v>41781</v>
      </c>
      <c r="I502" s="6">
        <f>Table2[[#This Row],[Recency]]</f>
        <v>63</v>
      </c>
      <c r="J502" s="8">
        <f>IF(VALUE(YEAR(People!$H502))-People!$B502&gt;=90,44,VALUE(YEAR(People!$H502))-People!$B502)</f>
        <v>65</v>
      </c>
      <c r="K502" s="5" t="str">
        <f>IF(AND(People!$J502&gt;=16,People!$J502&lt;=25),"16-25",IF(AND(People!$J502&gt;=26,People!$J502&lt;=35),"26-35",IF(AND(People!$J502&gt;=36,People!$J502&lt;=45),"36-45",IF(AND(People!$J502&gt;=46,People!$J502&lt;=55),"46-55",IF(AND(People!$J502&gt;=56,People!$J502&lt;=65),"56-65",IF(AND(People!$J502&gt;=66,People!$J502&lt;=75),"66-75","ALL"))))))</f>
        <v>56-65</v>
      </c>
      <c r="L502" t="str">
        <f>Products!H502</f>
        <v>Together</v>
      </c>
      <c r="M502">
        <f>Table2[[#This Row],[Recency]]</f>
        <v>63</v>
      </c>
      <c r="N502">
        <f>Table2[[#This Row],[NumDealsPurchases]]</f>
        <v>3</v>
      </c>
      <c r="O502" s="12" t="str">
        <f>IF(Table2[[#This Row],[Kidhome]]=0,"No","Yes")</f>
        <v>No</v>
      </c>
      <c r="P502" s="12" t="str">
        <f>IF(Table2[[#This Row],[Teenhome]]=0,"No","Yes")</f>
        <v>Yes</v>
      </c>
    </row>
    <row r="503" spans="1:16" ht="16.5" x14ac:dyDescent="0.3">
      <c r="A503" s="7">
        <f>Table2[[#This Row],[ID]]</f>
        <v>466</v>
      </c>
      <c r="B503" s="6">
        <f>Table2[[#This Row],[Year_Birth]]</f>
        <v>1944</v>
      </c>
      <c r="C503" s="6" t="str">
        <f>Table2[[#This Row],[Education]]</f>
        <v>Graduation</v>
      </c>
      <c r="D503" s="6" t="str">
        <f>Table2[[#This Row],[Marital_Status]]</f>
        <v>Married</v>
      </c>
      <c r="E503" s="6">
        <f>Table2[[#This Row],[Income]]</f>
        <v>65275</v>
      </c>
      <c r="F503" s="6">
        <f>Table2[[#This Row],[Kidhome]]</f>
        <v>0</v>
      </c>
      <c r="G503" s="6">
        <f>Table2[[#This Row],[Teenhome]]</f>
        <v>0</v>
      </c>
      <c r="H503" s="9">
        <f>Table2[[#This Row],[Dt_Customer]]</f>
        <v>41367</v>
      </c>
      <c r="I503" s="6">
        <f>Table2[[#This Row],[Recency]]</f>
        <v>9</v>
      </c>
      <c r="J503" s="14">
        <f>IF(VALUE(YEAR(People!$H503))-People!$B503&gt;=90,44,VALUE(YEAR(People!$H503))-People!$B503)</f>
        <v>69</v>
      </c>
      <c r="K503" s="5" t="str">
        <f>IF(AND(People!$J503&gt;=16,People!$J503&lt;=25),"16-25",IF(AND(People!$J503&gt;=26,People!$J503&lt;=35),"26-35",IF(AND(People!$J503&gt;=36,People!$J503&lt;=45),"36-45",IF(AND(People!$J503&gt;=46,People!$J503&lt;=55),"46-55",IF(AND(People!$J503&gt;=56,People!$J503&lt;=65),"56-65",IF(AND(People!$J503&gt;=66,People!$J503&lt;=75),"66-75","ALL"))))))</f>
        <v>66-75</v>
      </c>
      <c r="L503" t="str">
        <f>Products!H503</f>
        <v>Together</v>
      </c>
      <c r="M503">
        <f>Table2[[#This Row],[Recency]]</f>
        <v>9</v>
      </c>
      <c r="N503">
        <f>Table2[[#This Row],[NumDealsPurchases]]</f>
        <v>1</v>
      </c>
      <c r="O503" s="12" t="str">
        <f>IF(Table2[[#This Row],[Kidhome]]=0,"No","Yes")</f>
        <v>No</v>
      </c>
      <c r="P503" s="12" t="str">
        <f>IF(Table2[[#This Row],[Teenhome]]=0,"No","Yes")</f>
        <v>No</v>
      </c>
    </row>
    <row r="504" spans="1:16" ht="16.5" x14ac:dyDescent="0.3">
      <c r="A504" s="5">
        <f>Table2[[#This Row],[ID]]</f>
        <v>9135</v>
      </c>
      <c r="B504" s="6">
        <f>Table2[[#This Row],[Year_Birth]]</f>
        <v>1950</v>
      </c>
      <c r="C504" s="6" t="str">
        <f>Table2[[#This Row],[Education]]</f>
        <v>Graduation</v>
      </c>
      <c r="D504" s="6" t="str">
        <f>Table2[[#This Row],[Marital_Status]]</f>
        <v>Together</v>
      </c>
      <c r="E504" s="6">
        <f>Table2[[#This Row],[Income]]</f>
        <v>27203</v>
      </c>
      <c r="F504" s="6">
        <f>Table2[[#This Row],[Kidhome]]</f>
        <v>1</v>
      </c>
      <c r="G504" s="6">
        <f>Table2[[#This Row],[Teenhome]]</f>
        <v>1</v>
      </c>
      <c r="H504" s="9">
        <f>Table2[[#This Row],[Dt_Customer]]</f>
        <v>41127</v>
      </c>
      <c r="I504" s="6">
        <f>Table2[[#This Row],[Recency]]</f>
        <v>92</v>
      </c>
      <c r="J504" s="8">
        <f>IF(VALUE(YEAR(People!$H504))-People!$B504&gt;=90,44,VALUE(YEAR(People!$H504))-People!$B504)</f>
        <v>62</v>
      </c>
      <c r="K504" s="5" t="str">
        <f>IF(AND(People!$J504&gt;=16,People!$J504&lt;=25),"16-25",IF(AND(People!$J504&gt;=26,People!$J504&lt;=35),"26-35",IF(AND(People!$J504&gt;=36,People!$J504&lt;=45),"36-45",IF(AND(People!$J504&gt;=46,People!$J504&lt;=55),"46-55",IF(AND(People!$J504&gt;=56,People!$J504&lt;=65),"56-65",IF(AND(People!$J504&gt;=66,People!$J504&lt;=75),"66-75","ALL"))))))</f>
        <v>56-65</v>
      </c>
      <c r="L504" t="str">
        <f>Products!H504</f>
        <v>Married</v>
      </c>
      <c r="M504">
        <f>Table2[[#This Row],[Recency]]</f>
        <v>92</v>
      </c>
      <c r="N504">
        <f>Table2[[#This Row],[NumDealsPurchases]]</f>
        <v>2</v>
      </c>
      <c r="O504" s="12" t="str">
        <f>IF(Table2[[#This Row],[Kidhome]]=0,"No","Yes")</f>
        <v>Yes</v>
      </c>
      <c r="P504" s="12" t="str">
        <f>IF(Table2[[#This Row],[Teenhome]]=0,"No","Yes")</f>
        <v>Yes</v>
      </c>
    </row>
    <row r="505" spans="1:16" ht="16.5" x14ac:dyDescent="0.3">
      <c r="A505" s="7">
        <f>Table2[[#This Row],[ID]]</f>
        <v>10623</v>
      </c>
      <c r="B505" s="6">
        <f>Table2[[#This Row],[Year_Birth]]</f>
        <v>1961</v>
      </c>
      <c r="C505" s="6" t="str">
        <f>Table2[[#This Row],[Education]]</f>
        <v>Master</v>
      </c>
      <c r="D505" s="6" t="str">
        <f>Table2[[#This Row],[Marital_Status]]</f>
        <v>Together</v>
      </c>
      <c r="E505" s="6">
        <f>Table2[[#This Row],[Income]]</f>
        <v>48330</v>
      </c>
      <c r="F505" s="6">
        <f>Table2[[#This Row],[Kidhome]]</f>
        <v>0</v>
      </c>
      <c r="G505" s="6">
        <f>Table2[[#This Row],[Teenhome]]</f>
        <v>1</v>
      </c>
      <c r="H505" s="9">
        <f>Table2[[#This Row],[Dt_Customer]]</f>
        <v>41593</v>
      </c>
      <c r="I505" s="6">
        <f>Table2[[#This Row],[Recency]]</f>
        <v>2</v>
      </c>
      <c r="J505" s="14">
        <f>IF(VALUE(YEAR(People!$H505))-People!$B505&gt;=90,44,VALUE(YEAR(People!$H505))-People!$B505)</f>
        <v>52</v>
      </c>
      <c r="K505" s="5" t="str">
        <f>IF(AND(People!$J505&gt;=16,People!$J505&lt;=25),"16-25",IF(AND(People!$J505&gt;=26,People!$J505&lt;=35),"26-35",IF(AND(People!$J505&gt;=36,People!$J505&lt;=45),"36-45",IF(AND(People!$J505&gt;=46,People!$J505&lt;=55),"46-55",IF(AND(People!$J505&gt;=56,People!$J505&lt;=65),"56-65",IF(AND(People!$J505&gt;=66,People!$J505&lt;=75),"66-75","ALL"))))))</f>
        <v>46-55</v>
      </c>
      <c r="L505" t="str">
        <f>Products!H505</f>
        <v>Married</v>
      </c>
      <c r="M505">
        <f>Table2[[#This Row],[Recency]]</f>
        <v>2</v>
      </c>
      <c r="N505">
        <f>Table2[[#This Row],[NumDealsPurchases]]</f>
        <v>1</v>
      </c>
      <c r="O505" s="12" t="str">
        <f>IF(Table2[[#This Row],[Kidhome]]=0,"No","Yes")</f>
        <v>No</v>
      </c>
      <c r="P505" s="12" t="str">
        <f>IF(Table2[[#This Row],[Teenhome]]=0,"No","Yes")</f>
        <v>Yes</v>
      </c>
    </row>
    <row r="506" spans="1:16" ht="16.5" x14ac:dyDescent="0.3">
      <c r="A506" s="5">
        <f>Table2[[#This Row],[ID]]</f>
        <v>8151</v>
      </c>
      <c r="B506" s="6">
        <f>Table2[[#This Row],[Year_Birth]]</f>
        <v>1990</v>
      </c>
      <c r="C506" s="6" t="str">
        <f>Table2[[#This Row],[Education]]</f>
        <v>Basic</v>
      </c>
      <c r="D506" s="6" t="str">
        <f>Table2[[#This Row],[Marital_Status]]</f>
        <v>Married</v>
      </c>
      <c r="E506" s="6">
        <f>Table2[[#This Row],[Income]]</f>
        <v>24279</v>
      </c>
      <c r="F506" s="6">
        <f>Table2[[#This Row],[Kidhome]]</f>
        <v>0</v>
      </c>
      <c r="G506" s="6">
        <f>Table2[[#This Row],[Teenhome]]</f>
        <v>0</v>
      </c>
      <c r="H506" s="9">
        <f>Table2[[#This Row],[Dt_Customer]]</f>
        <v>41272</v>
      </c>
      <c r="I506" s="6">
        <f>Table2[[#This Row],[Recency]]</f>
        <v>6</v>
      </c>
      <c r="J506" s="8">
        <f>IF(VALUE(YEAR(People!$H506))-People!$B506&gt;=90,44,VALUE(YEAR(People!$H506))-People!$B506)</f>
        <v>22</v>
      </c>
      <c r="K506" s="5" t="str">
        <f>IF(AND(People!$J506&gt;=16,People!$J506&lt;=25),"16-25",IF(AND(People!$J506&gt;=26,People!$J506&lt;=35),"26-35",IF(AND(People!$J506&gt;=36,People!$J506&lt;=45),"36-45",IF(AND(People!$J506&gt;=46,People!$J506&lt;=55),"46-55",IF(AND(People!$J506&gt;=56,People!$J506&lt;=65),"56-65",IF(AND(People!$J506&gt;=66,People!$J506&lt;=75),"66-75","ALL"))))))</f>
        <v>16-25</v>
      </c>
      <c r="L506" t="str">
        <f>Products!H506</f>
        <v>Together</v>
      </c>
      <c r="M506">
        <f>Table2[[#This Row],[Recency]]</f>
        <v>6</v>
      </c>
      <c r="N506">
        <f>Table2[[#This Row],[NumDealsPurchases]]</f>
        <v>1</v>
      </c>
      <c r="O506" s="12" t="str">
        <f>IF(Table2[[#This Row],[Kidhome]]=0,"No","Yes")</f>
        <v>No</v>
      </c>
      <c r="P506" s="12" t="str">
        <f>IF(Table2[[#This Row],[Teenhome]]=0,"No","Yes")</f>
        <v>No</v>
      </c>
    </row>
    <row r="507" spans="1:16" ht="16.5" x14ac:dyDescent="0.3">
      <c r="A507" s="7">
        <f>Table2[[#This Row],[ID]]</f>
        <v>5140</v>
      </c>
      <c r="B507" s="6">
        <f>Table2[[#This Row],[Year_Birth]]</f>
        <v>1985</v>
      </c>
      <c r="C507" s="6" t="str">
        <f>Table2[[#This Row],[Education]]</f>
        <v>PhD</v>
      </c>
      <c r="D507" s="6" t="str">
        <f>Table2[[#This Row],[Marital_Status]]</f>
        <v>Married</v>
      </c>
      <c r="E507" s="6">
        <f>Table2[[#This Row],[Income]]</f>
        <v>64355</v>
      </c>
      <c r="F507" s="6">
        <f>Table2[[#This Row],[Kidhome]]</f>
        <v>1</v>
      </c>
      <c r="G507" s="6">
        <f>Table2[[#This Row],[Teenhome]]</f>
        <v>0</v>
      </c>
      <c r="H507" s="9">
        <f>Table2[[#This Row],[Dt_Customer]]</f>
        <v>41145</v>
      </c>
      <c r="I507" s="6">
        <f>Table2[[#This Row],[Recency]]</f>
        <v>66</v>
      </c>
      <c r="J507" s="14">
        <f>IF(VALUE(YEAR(People!$H507))-People!$B507&gt;=90,44,VALUE(YEAR(People!$H507))-People!$B507)</f>
        <v>27</v>
      </c>
      <c r="K507" s="5" t="str">
        <f>IF(AND(People!$J507&gt;=16,People!$J507&lt;=25),"16-25",IF(AND(People!$J507&gt;=26,People!$J507&lt;=35),"26-35",IF(AND(People!$J507&gt;=36,People!$J507&lt;=45),"36-45",IF(AND(People!$J507&gt;=46,People!$J507&lt;=55),"46-55",IF(AND(People!$J507&gt;=56,People!$J507&lt;=65),"56-65",IF(AND(People!$J507&gt;=66,People!$J507&lt;=75),"66-75","ALL"))))))</f>
        <v>26-35</v>
      </c>
      <c r="L507" t="str">
        <f>Products!H507</f>
        <v>Widow</v>
      </c>
      <c r="M507">
        <f>Table2[[#This Row],[Recency]]</f>
        <v>66</v>
      </c>
      <c r="N507">
        <f>Table2[[#This Row],[NumDealsPurchases]]</f>
        <v>2</v>
      </c>
      <c r="O507" s="12" t="str">
        <f>IF(Table2[[#This Row],[Kidhome]]=0,"No","Yes")</f>
        <v>Yes</v>
      </c>
      <c r="P507" s="12" t="str">
        <f>IF(Table2[[#This Row],[Teenhome]]=0,"No","Yes")</f>
        <v>No</v>
      </c>
    </row>
    <row r="508" spans="1:16" ht="16.5" x14ac:dyDescent="0.3">
      <c r="A508" s="5">
        <f>Table2[[#This Row],[ID]]</f>
        <v>10160</v>
      </c>
      <c r="B508" s="6">
        <f>Table2[[#This Row],[Year_Birth]]</f>
        <v>1956</v>
      </c>
      <c r="C508" s="6" t="str">
        <f>Table2[[#This Row],[Education]]</f>
        <v>Master</v>
      </c>
      <c r="D508" s="6" t="str">
        <f>Table2[[#This Row],[Marital_Status]]</f>
        <v>Together</v>
      </c>
      <c r="E508" s="6">
        <f>Table2[[#This Row],[Income]]</f>
        <v>50943</v>
      </c>
      <c r="F508" s="6">
        <f>Table2[[#This Row],[Kidhome]]</f>
        <v>0</v>
      </c>
      <c r="G508" s="6">
        <f>Table2[[#This Row],[Teenhome]]</f>
        <v>1</v>
      </c>
      <c r="H508" s="9">
        <f>Table2[[#This Row],[Dt_Customer]]</f>
        <v>41446</v>
      </c>
      <c r="I508" s="6">
        <f>Table2[[#This Row],[Recency]]</f>
        <v>49</v>
      </c>
      <c r="J508" s="8">
        <f>IF(VALUE(YEAR(People!$H508))-People!$B508&gt;=90,44,VALUE(YEAR(People!$H508))-People!$B508)</f>
        <v>57</v>
      </c>
      <c r="K508" s="5" t="str">
        <f>IF(AND(People!$J508&gt;=16,People!$J508&lt;=25),"16-25",IF(AND(People!$J508&gt;=26,People!$J508&lt;=35),"26-35",IF(AND(People!$J508&gt;=36,People!$J508&lt;=45),"36-45",IF(AND(People!$J508&gt;=46,People!$J508&lt;=55),"46-55",IF(AND(People!$J508&gt;=56,People!$J508&lt;=65),"56-65",IF(AND(People!$J508&gt;=66,People!$J508&lt;=75),"66-75","ALL"))))))</f>
        <v>56-65</v>
      </c>
      <c r="L508" t="str">
        <f>Products!H508</f>
        <v>Married</v>
      </c>
      <c r="M508">
        <f>Table2[[#This Row],[Recency]]</f>
        <v>49</v>
      </c>
      <c r="N508">
        <f>Table2[[#This Row],[NumDealsPurchases]]</f>
        <v>1</v>
      </c>
      <c r="O508" s="12" t="str">
        <f>IF(Table2[[#This Row],[Kidhome]]=0,"No","Yes")</f>
        <v>No</v>
      </c>
      <c r="P508" s="12" t="str">
        <f>IF(Table2[[#This Row],[Teenhome]]=0,"No","Yes")</f>
        <v>Yes</v>
      </c>
    </row>
    <row r="509" spans="1:16" ht="16.5" x14ac:dyDescent="0.3">
      <c r="A509" s="7">
        <f>Table2[[#This Row],[ID]]</f>
        <v>4945</v>
      </c>
      <c r="B509" s="6">
        <f>Table2[[#This Row],[Year_Birth]]</f>
        <v>1953</v>
      </c>
      <c r="C509" s="6" t="str">
        <f>Table2[[#This Row],[Education]]</f>
        <v>Graduation</v>
      </c>
      <c r="D509" s="6" t="str">
        <f>Table2[[#This Row],[Marital_Status]]</f>
        <v>Widow</v>
      </c>
      <c r="E509" s="6">
        <f>Table2[[#This Row],[Income]]</f>
        <v>53653</v>
      </c>
      <c r="F509" s="6">
        <f>Table2[[#This Row],[Kidhome]]</f>
        <v>0</v>
      </c>
      <c r="G509" s="6">
        <f>Table2[[#This Row],[Teenhome]]</f>
        <v>0</v>
      </c>
      <c r="H509" s="9">
        <f>Table2[[#This Row],[Dt_Customer]]</f>
        <v>41220</v>
      </c>
      <c r="I509" s="6">
        <f>Table2[[#This Row],[Recency]]</f>
        <v>29</v>
      </c>
      <c r="J509" s="14">
        <f>IF(VALUE(YEAR(People!$H509))-People!$B509&gt;=90,44,VALUE(YEAR(People!$H509))-People!$B509)</f>
        <v>59</v>
      </c>
      <c r="K509" s="5" t="str">
        <f>IF(AND(People!$J509&gt;=16,People!$J509&lt;=25),"16-25",IF(AND(People!$J509&gt;=26,People!$J509&lt;=35),"26-35",IF(AND(People!$J509&gt;=36,People!$J509&lt;=45),"36-45",IF(AND(People!$J509&gt;=46,People!$J509&lt;=55),"46-55",IF(AND(People!$J509&gt;=56,People!$J509&lt;=65),"56-65",IF(AND(People!$J509&gt;=66,People!$J509&lt;=75),"66-75","ALL"))))))</f>
        <v>56-65</v>
      </c>
      <c r="L509" t="str">
        <f>Products!H509</f>
        <v>Single</v>
      </c>
      <c r="M509">
        <f>Table2[[#This Row],[Recency]]</f>
        <v>29</v>
      </c>
      <c r="N509">
        <f>Table2[[#This Row],[NumDealsPurchases]]</f>
        <v>2</v>
      </c>
      <c r="O509" s="12" t="str">
        <f>IF(Table2[[#This Row],[Kidhome]]=0,"No","Yes")</f>
        <v>No</v>
      </c>
      <c r="P509" s="12" t="str">
        <f>IF(Table2[[#This Row],[Teenhome]]=0,"No","Yes")</f>
        <v>No</v>
      </c>
    </row>
    <row r="510" spans="1:16" ht="16.5" x14ac:dyDescent="0.3">
      <c r="A510" s="5">
        <f>Table2[[#This Row],[ID]]</f>
        <v>10584</v>
      </c>
      <c r="B510" s="6">
        <f>Table2[[#This Row],[Year_Birth]]</f>
        <v>1976</v>
      </c>
      <c r="C510" s="6" t="str">
        <f>Table2[[#This Row],[Education]]</f>
        <v>Graduation</v>
      </c>
      <c r="D510" s="6" t="str">
        <f>Table2[[#This Row],[Marital_Status]]</f>
        <v>Married</v>
      </c>
      <c r="E510" s="6">
        <f>Table2[[#This Row],[Income]]</f>
        <v>65665</v>
      </c>
      <c r="F510" s="6">
        <f>Table2[[#This Row],[Kidhome]]</f>
        <v>0</v>
      </c>
      <c r="G510" s="6">
        <f>Table2[[#This Row],[Teenhome]]</f>
        <v>1</v>
      </c>
      <c r="H510" s="9">
        <f>Table2[[#This Row],[Dt_Customer]]</f>
        <v>41610</v>
      </c>
      <c r="I510" s="6">
        <f>Table2[[#This Row],[Recency]]</f>
        <v>77</v>
      </c>
      <c r="J510" s="8">
        <f>IF(VALUE(YEAR(People!$H510))-People!$B510&gt;=90,44,VALUE(YEAR(People!$H510))-People!$B510)</f>
        <v>37</v>
      </c>
      <c r="K510" s="5" t="str">
        <f>IF(AND(People!$J510&gt;=16,People!$J510&lt;=25),"16-25",IF(AND(People!$J510&gt;=26,People!$J510&lt;=35),"26-35",IF(AND(People!$J510&gt;=36,People!$J510&lt;=45),"36-45",IF(AND(People!$J510&gt;=46,People!$J510&lt;=55),"46-55",IF(AND(People!$J510&gt;=56,People!$J510&lt;=65),"56-65",IF(AND(People!$J510&gt;=66,People!$J510&lt;=75),"66-75","ALL"))))))</f>
        <v>36-45</v>
      </c>
      <c r="L510" t="str">
        <f>Products!H510</f>
        <v>Married</v>
      </c>
      <c r="M510">
        <f>Table2[[#This Row],[Recency]]</f>
        <v>77</v>
      </c>
      <c r="N510">
        <f>Table2[[#This Row],[NumDealsPurchases]]</f>
        <v>1</v>
      </c>
      <c r="O510" s="12" t="str">
        <f>IF(Table2[[#This Row],[Kidhome]]=0,"No","Yes")</f>
        <v>No</v>
      </c>
      <c r="P510" s="12" t="str">
        <f>IF(Table2[[#This Row],[Teenhome]]=0,"No","Yes")</f>
        <v>Yes</v>
      </c>
    </row>
    <row r="511" spans="1:16" ht="16.5" x14ac:dyDescent="0.3">
      <c r="A511" s="7">
        <f>Table2[[#This Row],[ID]]</f>
        <v>6071</v>
      </c>
      <c r="B511" s="6">
        <f>Table2[[#This Row],[Year_Birth]]</f>
        <v>1989</v>
      </c>
      <c r="C511" s="6" t="str">
        <f>Table2[[#This Row],[Education]]</f>
        <v>Graduation</v>
      </c>
      <c r="D511" s="6" t="str">
        <f>Table2[[#This Row],[Marital_Status]]</f>
        <v>Single</v>
      </c>
      <c r="E511" s="6">
        <f>Table2[[#This Row],[Income]]</f>
        <v>81217</v>
      </c>
      <c r="F511" s="6">
        <f>Table2[[#This Row],[Kidhome]]</f>
        <v>0</v>
      </c>
      <c r="G511" s="6">
        <f>Table2[[#This Row],[Teenhome]]</f>
        <v>0</v>
      </c>
      <c r="H511" s="9">
        <f>Table2[[#This Row],[Dt_Customer]]</f>
        <v>41474</v>
      </c>
      <c r="I511" s="6">
        <f>Table2[[#This Row],[Recency]]</f>
        <v>77</v>
      </c>
      <c r="J511" s="14">
        <f>IF(VALUE(YEAR(People!$H511))-People!$B511&gt;=90,44,VALUE(YEAR(People!$H511))-People!$B511)</f>
        <v>24</v>
      </c>
      <c r="K511" s="5" t="str">
        <f>IF(AND(People!$J511&gt;=16,People!$J511&lt;=25),"16-25",IF(AND(People!$J511&gt;=26,People!$J511&lt;=35),"26-35",IF(AND(People!$J511&gt;=36,People!$J511&lt;=45),"36-45",IF(AND(People!$J511&gt;=46,People!$J511&lt;=55),"46-55",IF(AND(People!$J511&gt;=56,People!$J511&lt;=65),"56-65",IF(AND(People!$J511&gt;=66,People!$J511&lt;=75),"66-75","ALL"))))))</f>
        <v>16-25</v>
      </c>
      <c r="L511" t="str">
        <f>Products!H511</f>
        <v>Divorced</v>
      </c>
      <c r="M511">
        <f>Table2[[#This Row],[Recency]]</f>
        <v>77</v>
      </c>
      <c r="N511">
        <f>Table2[[#This Row],[NumDealsPurchases]]</f>
        <v>1</v>
      </c>
      <c r="O511" s="12" t="str">
        <f>IF(Table2[[#This Row],[Kidhome]]=0,"No","Yes")</f>
        <v>No</v>
      </c>
      <c r="P511" s="12" t="str">
        <f>IF(Table2[[#This Row],[Teenhome]]=0,"No","Yes")</f>
        <v>No</v>
      </c>
    </row>
    <row r="512" spans="1:16" ht="16.5" x14ac:dyDescent="0.3">
      <c r="A512" s="5">
        <f>Table2[[#This Row],[ID]]</f>
        <v>3386</v>
      </c>
      <c r="B512" s="6">
        <f>Table2[[#This Row],[Year_Birth]]</f>
        <v>1992</v>
      </c>
      <c r="C512" s="6" t="str">
        <f>Table2[[#This Row],[Education]]</f>
        <v>Graduation</v>
      </c>
      <c r="D512" s="6" t="str">
        <f>Table2[[#This Row],[Marital_Status]]</f>
        <v>Married</v>
      </c>
      <c r="E512" s="6">
        <f>Table2[[#This Row],[Income]]</f>
        <v>34935</v>
      </c>
      <c r="F512" s="6">
        <f>Table2[[#This Row],[Kidhome]]</f>
        <v>0</v>
      </c>
      <c r="G512" s="6">
        <f>Table2[[#This Row],[Teenhome]]</f>
        <v>0</v>
      </c>
      <c r="H512" s="9">
        <f>Table2[[#This Row],[Dt_Customer]]</f>
        <v>41446</v>
      </c>
      <c r="I512" s="6">
        <f>Table2[[#This Row],[Recency]]</f>
        <v>71</v>
      </c>
      <c r="J512" s="8">
        <f>IF(VALUE(YEAR(People!$H512))-People!$B512&gt;=90,44,VALUE(YEAR(People!$H512))-People!$B512)</f>
        <v>21</v>
      </c>
      <c r="K512" s="5" t="str">
        <f>IF(AND(People!$J512&gt;=16,People!$J512&lt;=25),"16-25",IF(AND(People!$J512&gt;=26,People!$J512&lt;=35),"26-35",IF(AND(People!$J512&gt;=36,People!$J512&lt;=45),"36-45",IF(AND(People!$J512&gt;=46,People!$J512&lt;=55),"46-55",IF(AND(People!$J512&gt;=56,People!$J512&lt;=65),"56-65",IF(AND(People!$J512&gt;=66,People!$J512&lt;=75),"66-75","ALL"))))))</f>
        <v>16-25</v>
      </c>
      <c r="L512" t="str">
        <f>Products!H512</f>
        <v>Together</v>
      </c>
      <c r="M512">
        <f>Table2[[#This Row],[Recency]]</f>
        <v>71</v>
      </c>
      <c r="N512">
        <f>Table2[[#This Row],[NumDealsPurchases]]</f>
        <v>1</v>
      </c>
      <c r="O512" s="12" t="str">
        <f>IF(Table2[[#This Row],[Kidhome]]=0,"No","Yes")</f>
        <v>No</v>
      </c>
      <c r="P512" s="12" t="str">
        <f>IF(Table2[[#This Row],[Teenhome]]=0,"No","Yes")</f>
        <v>No</v>
      </c>
    </row>
    <row r="513" spans="1:16" ht="16.5" x14ac:dyDescent="0.3">
      <c r="A513" s="7">
        <f>Table2[[#This Row],[ID]]</f>
        <v>8939</v>
      </c>
      <c r="B513" s="6">
        <f>Table2[[#This Row],[Year_Birth]]</f>
        <v>1959</v>
      </c>
      <c r="C513" s="6" t="str">
        <f>Table2[[#This Row],[Education]]</f>
        <v>Graduation</v>
      </c>
      <c r="D513" s="6" t="str">
        <f>Table2[[#This Row],[Marital_Status]]</f>
        <v>Divorced</v>
      </c>
      <c r="E513" s="6">
        <f>Table2[[#This Row],[Income]]</f>
        <v>61250</v>
      </c>
      <c r="F513" s="6">
        <f>Table2[[#This Row],[Kidhome]]</f>
        <v>0</v>
      </c>
      <c r="G513" s="6">
        <f>Table2[[#This Row],[Teenhome]]</f>
        <v>1</v>
      </c>
      <c r="H513" s="9">
        <f>Table2[[#This Row],[Dt_Customer]]</f>
        <v>41259</v>
      </c>
      <c r="I513" s="6">
        <f>Table2[[#This Row],[Recency]]</f>
        <v>49</v>
      </c>
      <c r="J513" s="14">
        <f>IF(VALUE(YEAR(People!$H513))-People!$B513&gt;=90,44,VALUE(YEAR(People!$H513))-People!$B513)</f>
        <v>53</v>
      </c>
      <c r="K513" s="5" t="str">
        <f>IF(AND(People!$J513&gt;=16,People!$J513&lt;=25),"16-25",IF(AND(People!$J513&gt;=26,People!$J513&lt;=35),"26-35",IF(AND(People!$J513&gt;=36,People!$J513&lt;=45),"36-45",IF(AND(People!$J513&gt;=46,People!$J513&lt;=55),"46-55",IF(AND(People!$J513&gt;=56,People!$J513&lt;=65),"56-65",IF(AND(People!$J513&gt;=66,People!$J513&lt;=75),"66-75","ALL"))))))</f>
        <v>46-55</v>
      </c>
      <c r="L513" t="str">
        <f>Products!H513</f>
        <v>Single</v>
      </c>
      <c r="M513">
        <f>Table2[[#This Row],[Recency]]</f>
        <v>49</v>
      </c>
      <c r="N513">
        <f>Table2[[#This Row],[NumDealsPurchases]]</f>
        <v>6</v>
      </c>
      <c r="O513" s="12" t="str">
        <f>IF(Table2[[#This Row],[Kidhome]]=0,"No","Yes")</f>
        <v>No</v>
      </c>
      <c r="P513" s="12" t="str">
        <f>IF(Table2[[#This Row],[Teenhome]]=0,"No","Yes")</f>
        <v>Yes</v>
      </c>
    </row>
    <row r="514" spans="1:16" ht="16.5" x14ac:dyDescent="0.3">
      <c r="A514" s="5">
        <f>Table2[[#This Row],[ID]]</f>
        <v>9925</v>
      </c>
      <c r="B514" s="6">
        <f>Table2[[#This Row],[Year_Birth]]</f>
        <v>1981</v>
      </c>
      <c r="C514" s="6" t="str">
        <f>Table2[[#This Row],[Education]]</f>
        <v>PhD</v>
      </c>
      <c r="D514" s="6" t="str">
        <f>Table2[[#This Row],[Marital_Status]]</f>
        <v>Together</v>
      </c>
      <c r="E514" s="6">
        <f>Table2[[#This Row],[Income]]</f>
        <v>39665</v>
      </c>
      <c r="F514" s="6">
        <f>Table2[[#This Row],[Kidhome]]</f>
        <v>1</v>
      </c>
      <c r="G514" s="6">
        <f>Table2[[#This Row],[Teenhome]]</f>
        <v>0</v>
      </c>
      <c r="H514" s="9">
        <f>Table2[[#This Row],[Dt_Customer]]</f>
        <v>41419</v>
      </c>
      <c r="I514" s="6">
        <f>Table2[[#This Row],[Recency]]</f>
        <v>97</v>
      </c>
      <c r="J514" s="8">
        <f>IF(VALUE(YEAR(People!$H514))-People!$B514&gt;=90,44,VALUE(YEAR(People!$H514))-People!$B514)</f>
        <v>32</v>
      </c>
      <c r="K514" s="5" t="str">
        <f>IF(AND(People!$J514&gt;=16,People!$J514&lt;=25),"16-25",IF(AND(People!$J514&gt;=26,People!$J514&lt;=35),"26-35",IF(AND(People!$J514&gt;=36,People!$J514&lt;=45),"36-45",IF(AND(People!$J514&gt;=46,People!$J514&lt;=55),"46-55",IF(AND(People!$J514&gt;=56,People!$J514&lt;=65),"56-65",IF(AND(People!$J514&gt;=66,People!$J514&lt;=75),"66-75","ALL"))))))</f>
        <v>26-35</v>
      </c>
      <c r="L514" t="str">
        <f>Products!H514</f>
        <v>Married</v>
      </c>
      <c r="M514">
        <f>Table2[[#This Row],[Recency]]</f>
        <v>97</v>
      </c>
      <c r="N514">
        <f>Table2[[#This Row],[NumDealsPurchases]]</f>
        <v>3</v>
      </c>
      <c r="O514" s="12" t="str">
        <f>IF(Table2[[#This Row],[Kidhome]]=0,"No","Yes")</f>
        <v>Yes</v>
      </c>
      <c r="P514" s="12" t="str">
        <f>IF(Table2[[#This Row],[Teenhome]]=0,"No","Yes")</f>
        <v>No</v>
      </c>
    </row>
    <row r="515" spans="1:16" ht="16.5" x14ac:dyDescent="0.3">
      <c r="A515" s="7">
        <f>Table2[[#This Row],[ID]]</f>
        <v>4320</v>
      </c>
      <c r="B515" s="6">
        <f>Table2[[#This Row],[Year_Birth]]</f>
        <v>1979</v>
      </c>
      <c r="C515" s="6" t="str">
        <f>Table2[[#This Row],[Education]]</f>
        <v>Graduation</v>
      </c>
      <c r="D515" s="6" t="str">
        <f>Table2[[#This Row],[Marital_Status]]</f>
        <v>Single</v>
      </c>
      <c r="E515" s="6">
        <f>Table2[[#This Row],[Income]]</f>
        <v>60152</v>
      </c>
      <c r="F515" s="6">
        <f>Table2[[#This Row],[Kidhome]]</f>
        <v>0</v>
      </c>
      <c r="G515" s="6">
        <f>Table2[[#This Row],[Teenhome]]</f>
        <v>1</v>
      </c>
      <c r="H515" s="9">
        <f>Table2[[#This Row],[Dt_Customer]]</f>
        <v>41361</v>
      </c>
      <c r="I515" s="6">
        <f>Table2[[#This Row],[Recency]]</f>
        <v>6</v>
      </c>
      <c r="J515" s="14">
        <f>IF(VALUE(YEAR(People!$H515))-People!$B515&gt;=90,44,VALUE(YEAR(People!$H515))-People!$B515)</f>
        <v>34</v>
      </c>
      <c r="K515" s="5" t="str">
        <f>IF(AND(People!$J515&gt;=16,People!$J515&lt;=25),"16-25",IF(AND(People!$J515&gt;=26,People!$J515&lt;=35),"26-35",IF(AND(People!$J515&gt;=36,People!$J515&lt;=45),"36-45",IF(AND(People!$J515&gt;=46,People!$J515&lt;=55),"46-55",IF(AND(People!$J515&gt;=56,People!$J515&lt;=65),"56-65",IF(AND(People!$J515&gt;=66,People!$J515&lt;=75),"66-75","ALL"))))))</f>
        <v>26-35</v>
      </c>
      <c r="L515" t="str">
        <f>Products!H515</f>
        <v>Together</v>
      </c>
      <c r="M515">
        <f>Table2[[#This Row],[Recency]]</f>
        <v>6</v>
      </c>
      <c r="N515">
        <f>Table2[[#This Row],[NumDealsPurchases]]</f>
        <v>1</v>
      </c>
      <c r="O515" s="12" t="str">
        <f>IF(Table2[[#This Row],[Kidhome]]=0,"No","Yes")</f>
        <v>No</v>
      </c>
      <c r="P515" s="12" t="str">
        <f>IF(Table2[[#This Row],[Teenhome]]=0,"No","Yes")</f>
        <v>Yes</v>
      </c>
    </row>
    <row r="516" spans="1:16" ht="16.5" x14ac:dyDescent="0.3">
      <c r="A516" s="5">
        <f>Table2[[#This Row],[ID]]</f>
        <v>5389</v>
      </c>
      <c r="B516" s="6">
        <f>Table2[[#This Row],[Year_Birth]]</f>
        <v>1964</v>
      </c>
      <c r="C516" s="6" t="str">
        <f>Table2[[#This Row],[Education]]</f>
        <v>Graduation</v>
      </c>
      <c r="D516" s="6" t="str">
        <f>Table2[[#This Row],[Marital_Status]]</f>
        <v>Married</v>
      </c>
      <c r="E516" s="6">
        <f>Table2[[#This Row],[Income]]</f>
        <v>48920</v>
      </c>
      <c r="F516" s="6">
        <f>Table2[[#This Row],[Kidhome]]</f>
        <v>0</v>
      </c>
      <c r="G516" s="6">
        <f>Table2[[#This Row],[Teenhome]]</f>
        <v>2</v>
      </c>
      <c r="H516" s="9">
        <f>Table2[[#This Row],[Dt_Customer]]</f>
        <v>41567</v>
      </c>
      <c r="I516" s="6">
        <f>Table2[[#This Row],[Recency]]</f>
        <v>93</v>
      </c>
      <c r="J516" s="8">
        <f>IF(VALUE(YEAR(People!$H516))-People!$B516&gt;=90,44,VALUE(YEAR(People!$H516))-People!$B516)</f>
        <v>49</v>
      </c>
      <c r="K516" s="5" t="str">
        <f>IF(AND(People!$J516&gt;=16,People!$J516&lt;=25),"16-25",IF(AND(People!$J516&gt;=26,People!$J516&lt;=35),"26-35",IF(AND(People!$J516&gt;=36,People!$J516&lt;=45),"36-45",IF(AND(People!$J516&gt;=46,People!$J516&lt;=55),"46-55",IF(AND(People!$J516&gt;=56,People!$J516&lt;=65),"56-65",IF(AND(People!$J516&gt;=66,People!$J516&lt;=75),"66-75","ALL"))))))</f>
        <v>46-55</v>
      </c>
      <c r="L516" t="str">
        <f>Products!H516</f>
        <v>Together</v>
      </c>
      <c r="M516">
        <f>Table2[[#This Row],[Recency]]</f>
        <v>93</v>
      </c>
      <c r="N516">
        <f>Table2[[#This Row],[NumDealsPurchases]]</f>
        <v>3</v>
      </c>
      <c r="O516" s="12" t="str">
        <f>IF(Table2[[#This Row],[Kidhome]]=0,"No","Yes")</f>
        <v>No</v>
      </c>
      <c r="P516" s="12" t="str">
        <f>IF(Table2[[#This Row],[Teenhome]]=0,"No","Yes")</f>
        <v>Yes</v>
      </c>
    </row>
    <row r="517" spans="1:16" ht="16.5" x14ac:dyDescent="0.3">
      <c r="A517" s="7">
        <f>Table2[[#This Row],[ID]]</f>
        <v>6036</v>
      </c>
      <c r="B517" s="6">
        <f>Table2[[#This Row],[Year_Birth]]</f>
        <v>1959</v>
      </c>
      <c r="C517" s="6" t="str">
        <f>Table2[[#This Row],[Education]]</f>
        <v>Master</v>
      </c>
      <c r="D517" s="6" t="str">
        <f>Table2[[#This Row],[Marital_Status]]</f>
        <v>Together</v>
      </c>
      <c r="E517" s="6">
        <f>Table2[[#This Row],[Income]]</f>
        <v>89120</v>
      </c>
      <c r="F517" s="6">
        <f>Table2[[#This Row],[Kidhome]]</f>
        <v>0</v>
      </c>
      <c r="G517" s="6">
        <f>Table2[[#This Row],[Teenhome]]</f>
        <v>0</v>
      </c>
      <c r="H517" s="9">
        <f>Table2[[#This Row],[Dt_Customer]]</f>
        <v>41715</v>
      </c>
      <c r="I517" s="6">
        <f>Table2[[#This Row],[Recency]]</f>
        <v>78</v>
      </c>
      <c r="J517" s="14">
        <f>IF(VALUE(YEAR(People!$H517))-People!$B517&gt;=90,44,VALUE(YEAR(People!$H517))-People!$B517)</f>
        <v>55</v>
      </c>
      <c r="K517" s="5" t="str">
        <f>IF(AND(People!$J517&gt;=16,People!$J517&lt;=25),"16-25",IF(AND(People!$J517&gt;=26,People!$J517&lt;=35),"26-35",IF(AND(People!$J517&gt;=36,People!$J517&lt;=45),"36-45",IF(AND(People!$J517&gt;=46,People!$J517&lt;=55),"46-55",IF(AND(People!$J517&gt;=56,People!$J517&lt;=65),"56-65",IF(AND(People!$J517&gt;=66,People!$J517&lt;=75),"66-75","ALL"))))))</f>
        <v>46-55</v>
      </c>
      <c r="L517" t="str">
        <f>Products!H517</f>
        <v>Single</v>
      </c>
      <c r="M517">
        <f>Table2[[#This Row],[Recency]]</f>
        <v>78</v>
      </c>
      <c r="N517">
        <f>Table2[[#This Row],[NumDealsPurchases]]</f>
        <v>1</v>
      </c>
      <c r="O517" s="12" t="str">
        <f>IF(Table2[[#This Row],[Kidhome]]=0,"No","Yes")</f>
        <v>No</v>
      </c>
      <c r="P517" s="12" t="str">
        <f>IF(Table2[[#This Row],[Teenhome]]=0,"No","Yes")</f>
        <v>No</v>
      </c>
    </row>
    <row r="518" spans="1:16" ht="16.5" x14ac:dyDescent="0.3">
      <c r="A518" s="5">
        <f>Table2[[#This Row],[ID]]</f>
        <v>182</v>
      </c>
      <c r="B518" s="6">
        <f>Table2[[#This Row],[Year_Birth]]</f>
        <v>1946</v>
      </c>
      <c r="C518" s="6" t="str">
        <f>Table2[[#This Row],[Education]]</f>
        <v>PhD</v>
      </c>
      <c r="D518" s="6" t="str">
        <f>Table2[[#This Row],[Marital_Status]]</f>
        <v>Together</v>
      </c>
      <c r="E518" s="6">
        <f>Table2[[#This Row],[Income]]</f>
        <v>44124</v>
      </c>
      <c r="F518" s="6">
        <f>Table2[[#This Row],[Kidhome]]</f>
        <v>0</v>
      </c>
      <c r="G518" s="6">
        <f>Table2[[#This Row],[Teenhome]]</f>
        <v>1</v>
      </c>
      <c r="H518" s="9">
        <f>Table2[[#This Row],[Dt_Customer]]</f>
        <v>41405</v>
      </c>
      <c r="I518" s="6">
        <f>Table2[[#This Row],[Recency]]</f>
        <v>62</v>
      </c>
      <c r="J518" s="8">
        <f>IF(VALUE(YEAR(People!$H518))-People!$B518&gt;=90,44,VALUE(YEAR(People!$H518))-People!$B518)</f>
        <v>67</v>
      </c>
      <c r="K518" s="5" t="str">
        <f>IF(AND(People!$J518&gt;=16,People!$J518&lt;=25),"16-25",IF(AND(People!$J518&gt;=26,People!$J518&lt;=35),"26-35",IF(AND(People!$J518&gt;=36,People!$J518&lt;=45),"36-45",IF(AND(People!$J518&gt;=46,People!$J518&lt;=55),"46-55",IF(AND(People!$J518&gt;=56,People!$J518&lt;=65),"56-65",IF(AND(People!$J518&gt;=66,People!$J518&lt;=75),"66-75","ALL"))))))</f>
        <v>66-75</v>
      </c>
      <c r="L518" t="str">
        <f>Products!H518</f>
        <v>Married</v>
      </c>
      <c r="M518">
        <f>Table2[[#This Row],[Recency]]</f>
        <v>62</v>
      </c>
      <c r="N518">
        <f>Table2[[#This Row],[NumDealsPurchases]]</f>
        <v>4</v>
      </c>
      <c r="O518" s="12" t="str">
        <f>IF(Table2[[#This Row],[Kidhome]]=0,"No","Yes")</f>
        <v>No</v>
      </c>
      <c r="P518" s="12" t="str">
        <f>IF(Table2[[#This Row],[Teenhome]]=0,"No","Yes")</f>
        <v>Yes</v>
      </c>
    </row>
    <row r="519" spans="1:16" ht="16.5" x14ac:dyDescent="0.3">
      <c r="A519" s="7">
        <f>Table2[[#This Row],[ID]]</f>
        <v>203</v>
      </c>
      <c r="B519" s="6">
        <f>Table2[[#This Row],[Year_Birth]]</f>
        <v>1975</v>
      </c>
      <c r="C519" s="6" t="str">
        <f>Table2[[#This Row],[Education]]</f>
        <v>Master</v>
      </c>
      <c r="D519" s="6" t="str">
        <f>Table2[[#This Row],[Marital_Status]]</f>
        <v>Single</v>
      </c>
      <c r="E519" s="6">
        <f>Table2[[#This Row],[Income]]</f>
        <v>81169</v>
      </c>
      <c r="F519" s="6">
        <f>Table2[[#This Row],[Kidhome]]</f>
        <v>0</v>
      </c>
      <c r="G519" s="6">
        <f>Table2[[#This Row],[Teenhome]]</f>
        <v>0</v>
      </c>
      <c r="H519" s="9">
        <f>Table2[[#This Row],[Dt_Customer]]</f>
        <v>41378</v>
      </c>
      <c r="I519" s="6">
        <f>Table2[[#This Row],[Recency]]</f>
        <v>47</v>
      </c>
      <c r="J519" s="14">
        <f>IF(VALUE(YEAR(People!$H519))-People!$B519&gt;=90,44,VALUE(YEAR(People!$H519))-People!$B519)</f>
        <v>38</v>
      </c>
      <c r="K519" s="5" t="str">
        <f>IF(AND(People!$J519&gt;=16,People!$J519&lt;=25),"16-25",IF(AND(People!$J519&gt;=26,People!$J519&lt;=35),"26-35",IF(AND(People!$J519&gt;=36,People!$J519&lt;=45),"36-45",IF(AND(People!$J519&gt;=46,People!$J519&lt;=55),"46-55",IF(AND(People!$J519&gt;=56,People!$J519&lt;=65),"56-65",IF(AND(People!$J519&gt;=66,People!$J519&lt;=75),"66-75","ALL"))))))</f>
        <v>36-45</v>
      </c>
      <c r="L519" t="str">
        <f>Products!H519</f>
        <v>Single</v>
      </c>
      <c r="M519">
        <f>Table2[[#This Row],[Recency]]</f>
        <v>47</v>
      </c>
      <c r="N519">
        <f>Table2[[#This Row],[NumDealsPurchases]]</f>
        <v>1</v>
      </c>
      <c r="O519" s="12" t="str">
        <f>IF(Table2[[#This Row],[Kidhome]]=0,"No","Yes")</f>
        <v>No</v>
      </c>
      <c r="P519" s="12" t="str">
        <f>IF(Table2[[#This Row],[Teenhome]]=0,"No","Yes")</f>
        <v>No</v>
      </c>
    </row>
    <row r="520" spans="1:16" ht="16.5" x14ac:dyDescent="0.3">
      <c r="A520" s="5">
        <f>Table2[[#This Row],[ID]]</f>
        <v>11025</v>
      </c>
      <c r="B520" s="6">
        <f>Table2[[#This Row],[Year_Birth]]</f>
        <v>1961</v>
      </c>
      <c r="C520" s="6" t="str">
        <f>Table2[[#This Row],[Education]]</f>
        <v>Graduation</v>
      </c>
      <c r="D520" s="6" t="str">
        <f>Table2[[#This Row],[Marital_Status]]</f>
        <v>Married</v>
      </c>
      <c r="E520" s="6">
        <f>Table2[[#This Row],[Income]]</f>
        <v>36443</v>
      </c>
      <c r="F520" s="6">
        <f>Table2[[#This Row],[Kidhome]]</f>
        <v>1</v>
      </c>
      <c r="G520" s="6">
        <f>Table2[[#This Row],[Teenhome]]</f>
        <v>1</v>
      </c>
      <c r="H520" s="9">
        <f>Table2[[#This Row],[Dt_Customer]]</f>
        <v>41308</v>
      </c>
      <c r="I520" s="6">
        <f>Table2[[#This Row],[Recency]]</f>
        <v>9</v>
      </c>
      <c r="J520" s="8">
        <f>IF(VALUE(YEAR(People!$H520))-People!$B520&gt;=90,44,VALUE(YEAR(People!$H520))-People!$B520)</f>
        <v>52</v>
      </c>
      <c r="K520" s="5" t="str">
        <f>IF(AND(People!$J520&gt;=16,People!$J520&lt;=25),"16-25",IF(AND(People!$J520&gt;=26,People!$J520&lt;=35),"26-35",IF(AND(People!$J520&gt;=36,People!$J520&lt;=45),"36-45",IF(AND(People!$J520&gt;=46,People!$J520&lt;=55),"46-55",IF(AND(People!$J520&gt;=56,People!$J520&lt;=65),"56-65",IF(AND(People!$J520&gt;=66,People!$J520&lt;=75),"66-75","ALL"))))))</f>
        <v>46-55</v>
      </c>
      <c r="L520" t="str">
        <f>Products!H520</f>
        <v>Together</v>
      </c>
      <c r="M520">
        <f>Table2[[#This Row],[Recency]]</f>
        <v>9</v>
      </c>
      <c r="N520">
        <f>Table2[[#This Row],[NumDealsPurchases]]</f>
        <v>4</v>
      </c>
      <c r="O520" s="12" t="str">
        <f>IF(Table2[[#This Row],[Kidhome]]=0,"No","Yes")</f>
        <v>Yes</v>
      </c>
      <c r="P520" s="12" t="str">
        <f>IF(Table2[[#This Row],[Teenhome]]=0,"No","Yes")</f>
        <v>Yes</v>
      </c>
    </row>
    <row r="521" spans="1:16" ht="16.5" x14ac:dyDescent="0.3">
      <c r="A521" s="7">
        <f>Table2[[#This Row],[ID]]</f>
        <v>10203</v>
      </c>
      <c r="B521" s="6">
        <f>Table2[[#This Row],[Year_Birth]]</f>
        <v>1990</v>
      </c>
      <c r="C521" s="6" t="str">
        <f>Table2[[#This Row],[Education]]</f>
        <v>Graduation</v>
      </c>
      <c r="D521" s="6" t="str">
        <f>Table2[[#This Row],[Marital_Status]]</f>
        <v>Single</v>
      </c>
      <c r="E521" s="6">
        <f>Table2[[#This Row],[Income]]</f>
        <v>26095</v>
      </c>
      <c r="F521" s="6">
        <f>Table2[[#This Row],[Kidhome]]</f>
        <v>1</v>
      </c>
      <c r="G521" s="6">
        <f>Table2[[#This Row],[Teenhome]]</f>
        <v>0</v>
      </c>
      <c r="H521" s="9">
        <f>Table2[[#This Row],[Dt_Customer]]</f>
        <v>41455</v>
      </c>
      <c r="I521" s="6">
        <f>Table2[[#This Row],[Recency]]</f>
        <v>77</v>
      </c>
      <c r="J521" s="14">
        <f>IF(VALUE(YEAR(People!$H521))-People!$B521&gt;=90,44,VALUE(YEAR(People!$H521))-People!$B521)</f>
        <v>23</v>
      </c>
      <c r="K521" s="5" t="str">
        <f>IF(AND(People!$J521&gt;=16,People!$J521&lt;=25),"16-25",IF(AND(People!$J521&gt;=26,People!$J521&lt;=35),"26-35",IF(AND(People!$J521&gt;=36,People!$J521&lt;=45),"36-45",IF(AND(People!$J521&gt;=46,People!$J521&lt;=55),"46-55",IF(AND(People!$J521&gt;=56,People!$J521&lt;=65),"56-65",IF(AND(People!$J521&gt;=66,People!$J521&lt;=75),"66-75","ALL"))))))</f>
        <v>16-25</v>
      </c>
      <c r="L521" t="str">
        <f>Products!H521</f>
        <v>Married</v>
      </c>
      <c r="M521">
        <f>Table2[[#This Row],[Recency]]</f>
        <v>77</v>
      </c>
      <c r="N521">
        <f>Table2[[#This Row],[NumDealsPurchases]]</f>
        <v>1</v>
      </c>
      <c r="O521" s="12" t="str">
        <f>IF(Table2[[#This Row],[Kidhome]]=0,"No","Yes")</f>
        <v>Yes</v>
      </c>
      <c r="P521" s="12" t="str">
        <f>IF(Table2[[#This Row],[Teenhome]]=0,"No","Yes")</f>
        <v>No</v>
      </c>
    </row>
    <row r="522" spans="1:16" ht="16.5" x14ac:dyDescent="0.3">
      <c r="A522" s="5">
        <f>Table2[[#This Row],[ID]]</f>
        <v>4607</v>
      </c>
      <c r="B522" s="6">
        <f>Table2[[#This Row],[Year_Birth]]</f>
        <v>1959</v>
      </c>
      <c r="C522" s="6" t="str">
        <f>Table2[[#This Row],[Education]]</f>
        <v>Graduation</v>
      </c>
      <c r="D522" s="6" t="str">
        <f>Table2[[#This Row],[Marital_Status]]</f>
        <v>Together</v>
      </c>
      <c r="E522" s="6">
        <f>Table2[[#This Row],[Income]]</f>
        <v>71367</v>
      </c>
      <c r="F522" s="6">
        <f>Table2[[#This Row],[Kidhome]]</f>
        <v>0</v>
      </c>
      <c r="G522" s="6">
        <f>Table2[[#This Row],[Teenhome]]</f>
        <v>0</v>
      </c>
      <c r="H522" s="9">
        <f>Table2[[#This Row],[Dt_Customer]]</f>
        <v>41509</v>
      </c>
      <c r="I522" s="6">
        <f>Table2[[#This Row],[Recency]]</f>
        <v>24</v>
      </c>
      <c r="J522" s="8">
        <f>IF(VALUE(YEAR(People!$H522))-People!$B522&gt;=90,44,VALUE(YEAR(People!$H522))-People!$B522)</f>
        <v>54</v>
      </c>
      <c r="K522" s="5" t="str">
        <f>IF(AND(People!$J522&gt;=16,People!$J522&lt;=25),"16-25",IF(AND(People!$J522&gt;=26,People!$J522&lt;=35),"26-35",IF(AND(People!$J522&gt;=36,People!$J522&lt;=45),"36-45",IF(AND(People!$J522&gt;=46,People!$J522&lt;=55),"46-55",IF(AND(People!$J522&gt;=56,People!$J522&lt;=65),"56-65",IF(AND(People!$J522&gt;=66,People!$J522&lt;=75),"66-75","ALL"))))))</f>
        <v>46-55</v>
      </c>
      <c r="L522" t="str">
        <f>Products!H522</f>
        <v>Divorced</v>
      </c>
      <c r="M522">
        <f>Table2[[#This Row],[Recency]]</f>
        <v>24</v>
      </c>
      <c r="N522">
        <f>Table2[[#This Row],[NumDealsPurchases]]</f>
        <v>1</v>
      </c>
      <c r="O522" s="12" t="str">
        <f>IF(Table2[[#This Row],[Kidhome]]=0,"No","Yes")</f>
        <v>No</v>
      </c>
      <c r="P522" s="12" t="str">
        <f>IF(Table2[[#This Row],[Teenhome]]=0,"No","Yes")</f>
        <v>No</v>
      </c>
    </row>
    <row r="523" spans="1:16" ht="16.5" x14ac:dyDescent="0.3">
      <c r="A523" s="7">
        <f>Table2[[#This Row],[ID]]</f>
        <v>3711</v>
      </c>
      <c r="B523" s="6">
        <f>Table2[[#This Row],[Year_Birth]]</f>
        <v>1944</v>
      </c>
      <c r="C523" s="6" t="str">
        <f>Table2[[#This Row],[Education]]</f>
        <v>Master</v>
      </c>
      <c r="D523" s="6" t="str">
        <f>Table2[[#This Row],[Marital_Status]]</f>
        <v>Married</v>
      </c>
      <c r="E523" s="6">
        <f>Table2[[#This Row],[Income]]</f>
        <v>80184</v>
      </c>
      <c r="F523" s="6">
        <f>Table2[[#This Row],[Kidhome]]</f>
        <v>0</v>
      </c>
      <c r="G523" s="6">
        <f>Table2[[#This Row],[Teenhome]]</f>
        <v>0</v>
      </c>
      <c r="H523" s="9">
        <f>Table2[[#This Row],[Dt_Customer]]</f>
        <v>41699</v>
      </c>
      <c r="I523" s="6">
        <f>Table2[[#This Row],[Recency]]</f>
        <v>19</v>
      </c>
      <c r="J523" s="14">
        <f>IF(VALUE(YEAR(People!$H523))-People!$B523&gt;=90,44,VALUE(YEAR(People!$H523))-People!$B523)</f>
        <v>70</v>
      </c>
      <c r="K523" s="5" t="str">
        <f>IF(AND(People!$J523&gt;=16,People!$J523&lt;=25),"16-25",IF(AND(People!$J523&gt;=26,People!$J523&lt;=35),"26-35",IF(AND(People!$J523&gt;=36,People!$J523&lt;=45),"36-45",IF(AND(People!$J523&gt;=46,People!$J523&lt;=55),"46-55",IF(AND(People!$J523&gt;=56,People!$J523&lt;=65),"56-65",IF(AND(People!$J523&gt;=66,People!$J523&lt;=75),"66-75","ALL"))))))</f>
        <v>66-75</v>
      </c>
      <c r="L523" t="str">
        <f>Products!H523</f>
        <v>Single</v>
      </c>
      <c r="M523">
        <f>Table2[[#This Row],[Recency]]</f>
        <v>19</v>
      </c>
      <c r="N523">
        <f>Table2[[#This Row],[NumDealsPurchases]]</f>
        <v>1</v>
      </c>
      <c r="O523" s="12" t="str">
        <f>IF(Table2[[#This Row],[Kidhome]]=0,"No","Yes")</f>
        <v>No</v>
      </c>
      <c r="P523" s="12" t="str">
        <f>IF(Table2[[#This Row],[Teenhome]]=0,"No","Yes")</f>
        <v>No</v>
      </c>
    </row>
    <row r="524" spans="1:16" ht="16.5" x14ac:dyDescent="0.3">
      <c r="A524" s="5">
        <f>Table2[[#This Row],[ID]]</f>
        <v>3696</v>
      </c>
      <c r="B524" s="6">
        <f>Table2[[#This Row],[Year_Birth]]</f>
        <v>1965</v>
      </c>
      <c r="C524" s="6" t="str">
        <f>Table2[[#This Row],[Education]]</f>
        <v>Graduation</v>
      </c>
      <c r="D524" s="6" t="str">
        <f>Table2[[#This Row],[Marital_Status]]</f>
        <v>Divorced</v>
      </c>
      <c r="E524" s="6">
        <f>Table2[[#This Row],[Income]]</f>
        <v>30630</v>
      </c>
      <c r="F524" s="6">
        <f>Table2[[#This Row],[Kidhome]]</f>
        <v>1</v>
      </c>
      <c r="G524" s="6">
        <f>Table2[[#This Row],[Teenhome]]</f>
        <v>1</v>
      </c>
      <c r="H524" s="9">
        <f>Table2[[#This Row],[Dt_Customer]]</f>
        <v>41666</v>
      </c>
      <c r="I524" s="6">
        <f>Table2[[#This Row],[Recency]]</f>
        <v>67</v>
      </c>
      <c r="J524" s="8">
        <f>IF(VALUE(YEAR(People!$H524))-People!$B524&gt;=90,44,VALUE(YEAR(People!$H524))-People!$B524)</f>
        <v>49</v>
      </c>
      <c r="K524" s="5" t="str">
        <f>IF(AND(People!$J524&gt;=16,People!$J524&lt;=25),"16-25",IF(AND(People!$J524&gt;=26,People!$J524&lt;=35),"26-35",IF(AND(People!$J524&gt;=36,People!$J524&lt;=45),"36-45",IF(AND(People!$J524&gt;=46,People!$J524&lt;=55),"46-55",IF(AND(People!$J524&gt;=56,People!$J524&lt;=65),"56-65",IF(AND(People!$J524&gt;=66,People!$J524&lt;=75),"66-75","ALL"))))))</f>
        <v>46-55</v>
      </c>
      <c r="L524" t="str">
        <f>Products!H524</f>
        <v>Married</v>
      </c>
      <c r="M524">
        <f>Table2[[#This Row],[Recency]]</f>
        <v>67</v>
      </c>
      <c r="N524">
        <f>Table2[[#This Row],[NumDealsPurchases]]</f>
        <v>2</v>
      </c>
      <c r="O524" s="12" t="str">
        <f>IF(Table2[[#This Row],[Kidhome]]=0,"No","Yes")</f>
        <v>Yes</v>
      </c>
      <c r="P524" s="12" t="str">
        <f>IF(Table2[[#This Row],[Teenhome]]=0,"No","Yes")</f>
        <v>Yes</v>
      </c>
    </row>
    <row r="525" spans="1:16" ht="16.5" x14ac:dyDescent="0.3">
      <c r="A525" s="7">
        <f>Table2[[#This Row],[ID]]</f>
        <v>2532</v>
      </c>
      <c r="B525" s="6">
        <f>Table2[[#This Row],[Year_Birth]]</f>
        <v>1987</v>
      </c>
      <c r="C525" s="6" t="str">
        <f>Table2[[#This Row],[Education]]</f>
        <v>Master</v>
      </c>
      <c r="D525" s="6" t="str">
        <f>Table2[[#This Row],[Marital_Status]]</f>
        <v>Single</v>
      </c>
      <c r="E525" s="6">
        <f>Table2[[#This Row],[Income]]</f>
        <v>73454</v>
      </c>
      <c r="F525" s="6">
        <f>Table2[[#This Row],[Kidhome]]</f>
        <v>0</v>
      </c>
      <c r="G525" s="6">
        <f>Table2[[#This Row],[Teenhome]]</f>
        <v>0</v>
      </c>
      <c r="H525" s="9">
        <f>Table2[[#This Row],[Dt_Customer]]</f>
        <v>41699</v>
      </c>
      <c r="I525" s="6">
        <f>Table2[[#This Row],[Recency]]</f>
        <v>95</v>
      </c>
      <c r="J525" s="14">
        <f>IF(VALUE(YEAR(People!$H525))-People!$B525&gt;=90,44,VALUE(YEAR(People!$H525))-People!$B525)</f>
        <v>27</v>
      </c>
      <c r="K525" s="5" t="str">
        <f>IF(AND(People!$J525&gt;=16,People!$J525&lt;=25),"16-25",IF(AND(People!$J525&gt;=26,People!$J525&lt;=35),"26-35",IF(AND(People!$J525&gt;=36,People!$J525&lt;=45),"36-45",IF(AND(People!$J525&gt;=46,People!$J525&lt;=55),"46-55",IF(AND(People!$J525&gt;=56,People!$J525&lt;=65),"56-65",IF(AND(People!$J525&gt;=66,People!$J525&lt;=75),"66-75","ALL"))))))</f>
        <v>26-35</v>
      </c>
      <c r="L525" t="str">
        <f>Products!H525</f>
        <v>Married</v>
      </c>
      <c r="M525">
        <f>Table2[[#This Row],[Recency]]</f>
        <v>95</v>
      </c>
      <c r="N525">
        <f>Table2[[#This Row],[NumDealsPurchases]]</f>
        <v>1</v>
      </c>
      <c r="O525" s="12" t="str">
        <f>IF(Table2[[#This Row],[Kidhome]]=0,"No","Yes")</f>
        <v>No</v>
      </c>
      <c r="P525" s="12" t="str">
        <f>IF(Table2[[#This Row],[Teenhome]]=0,"No","Yes")</f>
        <v>No</v>
      </c>
    </row>
    <row r="526" spans="1:16" ht="16.5" x14ac:dyDescent="0.3">
      <c r="A526" s="5">
        <f>Table2[[#This Row],[ID]]</f>
        <v>9214</v>
      </c>
      <c r="B526" s="6">
        <f>Table2[[#This Row],[Year_Birth]]</f>
        <v>1991</v>
      </c>
      <c r="C526" s="6" t="str">
        <f>Table2[[#This Row],[Education]]</f>
        <v>Graduation</v>
      </c>
      <c r="D526" s="6" t="str">
        <f>Table2[[#This Row],[Marital_Status]]</f>
        <v>Married</v>
      </c>
      <c r="E526" s="6">
        <f>Table2[[#This Row],[Income]]</f>
        <v>42691</v>
      </c>
      <c r="F526" s="6">
        <f>Table2[[#This Row],[Kidhome]]</f>
        <v>0</v>
      </c>
      <c r="G526" s="6">
        <f>Table2[[#This Row],[Teenhome]]</f>
        <v>0</v>
      </c>
      <c r="H526" s="9">
        <f>Table2[[#This Row],[Dt_Customer]]</f>
        <v>41502</v>
      </c>
      <c r="I526" s="6">
        <f>Table2[[#This Row],[Recency]]</f>
        <v>48</v>
      </c>
      <c r="J526" s="8">
        <f>IF(VALUE(YEAR(People!$H526))-People!$B526&gt;=90,44,VALUE(YEAR(People!$H526))-People!$B526)</f>
        <v>22</v>
      </c>
      <c r="K526" s="5" t="str">
        <f>IF(AND(People!$J526&gt;=16,People!$J526&lt;=25),"16-25",IF(AND(People!$J526&gt;=26,People!$J526&lt;=35),"26-35",IF(AND(People!$J526&gt;=36,People!$J526&lt;=45),"36-45",IF(AND(People!$J526&gt;=46,People!$J526&lt;=55),"46-55",IF(AND(People!$J526&gt;=56,People!$J526&lt;=65),"56-65",IF(AND(People!$J526&gt;=66,People!$J526&lt;=75),"66-75","ALL"))))))</f>
        <v>16-25</v>
      </c>
      <c r="L526" t="str">
        <f>Products!H526</f>
        <v>Married</v>
      </c>
      <c r="M526">
        <f>Table2[[#This Row],[Recency]]</f>
        <v>48</v>
      </c>
      <c r="N526">
        <f>Table2[[#This Row],[NumDealsPurchases]]</f>
        <v>1</v>
      </c>
      <c r="O526" s="12" t="str">
        <f>IF(Table2[[#This Row],[Kidhome]]=0,"No","Yes")</f>
        <v>No</v>
      </c>
      <c r="P526" s="12" t="str">
        <f>IF(Table2[[#This Row],[Teenhome]]=0,"No","Yes")</f>
        <v>No</v>
      </c>
    </row>
    <row r="527" spans="1:16" ht="16.5" x14ac:dyDescent="0.3">
      <c r="A527" s="7">
        <f>Table2[[#This Row],[ID]]</f>
        <v>4943</v>
      </c>
      <c r="B527" s="6">
        <f>Table2[[#This Row],[Year_Birth]]</f>
        <v>1953</v>
      </c>
      <c r="C527" s="6" t="str">
        <f>Table2[[#This Row],[Education]]</f>
        <v>Graduation</v>
      </c>
      <c r="D527" s="6" t="str">
        <f>Table2[[#This Row],[Marital_Status]]</f>
        <v>Married</v>
      </c>
      <c r="E527" s="6">
        <f>Table2[[#This Row],[Income]]</f>
        <v>70503</v>
      </c>
      <c r="F527" s="6">
        <f>Table2[[#This Row],[Kidhome]]</f>
        <v>0</v>
      </c>
      <c r="G527" s="6">
        <f>Table2[[#This Row],[Teenhome]]</f>
        <v>0</v>
      </c>
      <c r="H527" s="9">
        <f>Table2[[#This Row],[Dt_Customer]]</f>
        <v>41182</v>
      </c>
      <c r="I527" s="6">
        <f>Table2[[#This Row],[Recency]]</f>
        <v>73</v>
      </c>
      <c r="J527" s="14">
        <f>IF(VALUE(YEAR(People!$H527))-People!$B527&gt;=90,44,VALUE(YEAR(People!$H527))-People!$B527)</f>
        <v>59</v>
      </c>
      <c r="K527" s="5" t="str">
        <f>IF(AND(People!$J527&gt;=16,People!$J527&lt;=25),"16-25",IF(AND(People!$J527&gt;=26,People!$J527&lt;=35),"26-35",IF(AND(People!$J527&gt;=36,People!$J527&lt;=45),"36-45",IF(AND(People!$J527&gt;=46,People!$J527&lt;=55),"46-55",IF(AND(People!$J527&gt;=56,People!$J527&lt;=65),"56-65",IF(AND(People!$J527&gt;=66,People!$J527&lt;=75),"66-75","ALL"))))))</f>
        <v>56-65</v>
      </c>
      <c r="L527" t="str">
        <f>Products!H527</f>
        <v>Married</v>
      </c>
      <c r="M527">
        <f>Table2[[#This Row],[Recency]]</f>
        <v>73</v>
      </c>
      <c r="N527">
        <f>Table2[[#This Row],[NumDealsPurchases]]</f>
        <v>1</v>
      </c>
      <c r="O527" s="12" t="str">
        <f>IF(Table2[[#This Row],[Kidhome]]=0,"No","Yes")</f>
        <v>No</v>
      </c>
      <c r="P527" s="12" t="str">
        <f>IF(Table2[[#This Row],[Teenhome]]=0,"No","Yes")</f>
        <v>No</v>
      </c>
    </row>
    <row r="528" spans="1:16" ht="16.5" x14ac:dyDescent="0.3">
      <c r="A528" s="5">
        <f>Table2[[#This Row],[ID]]</f>
        <v>35</v>
      </c>
      <c r="B528" s="6">
        <f>Table2[[#This Row],[Year_Birth]]</f>
        <v>1987</v>
      </c>
      <c r="C528" s="6" t="str">
        <f>Table2[[#This Row],[Education]]</f>
        <v>Graduation</v>
      </c>
      <c r="D528" s="6" t="str">
        <f>Table2[[#This Row],[Marital_Status]]</f>
        <v>Married</v>
      </c>
      <c r="E528" s="6">
        <f>Table2[[#This Row],[Income]]</f>
        <v>25545</v>
      </c>
      <c r="F528" s="6">
        <f>Table2[[#This Row],[Kidhome]]</f>
        <v>1</v>
      </c>
      <c r="G528" s="6">
        <f>Table2[[#This Row],[Teenhome]]</f>
        <v>0</v>
      </c>
      <c r="H528" s="9">
        <f>Table2[[#This Row],[Dt_Customer]]</f>
        <v>41160</v>
      </c>
      <c r="I528" s="6">
        <f>Table2[[#This Row],[Recency]]</f>
        <v>35</v>
      </c>
      <c r="J528" s="8">
        <f>IF(VALUE(YEAR(People!$H528))-People!$B528&gt;=90,44,VALUE(YEAR(People!$H528))-People!$B528)</f>
        <v>25</v>
      </c>
      <c r="K528" s="5" t="str">
        <f>IF(AND(People!$J528&gt;=16,People!$J528&lt;=25),"16-25",IF(AND(People!$J528&gt;=26,People!$J528&lt;=35),"26-35",IF(AND(People!$J528&gt;=36,People!$J528&lt;=45),"36-45",IF(AND(People!$J528&gt;=46,People!$J528&lt;=55),"46-55",IF(AND(People!$J528&gt;=56,People!$J528&lt;=65),"56-65",IF(AND(People!$J528&gt;=66,People!$J528&lt;=75),"66-75","ALL"))))))</f>
        <v>16-25</v>
      </c>
      <c r="L528" t="str">
        <f>Products!H528</f>
        <v>Together</v>
      </c>
      <c r="M528">
        <f>Table2[[#This Row],[Recency]]</f>
        <v>35</v>
      </c>
      <c r="N528">
        <f>Table2[[#This Row],[NumDealsPurchases]]</f>
        <v>3</v>
      </c>
      <c r="O528" s="12" t="str">
        <f>IF(Table2[[#This Row],[Kidhome]]=0,"No","Yes")</f>
        <v>Yes</v>
      </c>
      <c r="P528" s="12" t="str">
        <f>IF(Table2[[#This Row],[Teenhome]]=0,"No","Yes")</f>
        <v>No</v>
      </c>
    </row>
    <row r="529" spans="1:16" ht="16.5" x14ac:dyDescent="0.3">
      <c r="A529" s="7">
        <f>Table2[[#This Row],[ID]]</f>
        <v>2258</v>
      </c>
      <c r="B529" s="6">
        <f>Table2[[#This Row],[Year_Birth]]</f>
        <v>1986</v>
      </c>
      <c r="C529" s="6" t="str">
        <f>Table2[[#This Row],[Education]]</f>
        <v>Graduation</v>
      </c>
      <c r="D529" s="6" t="str">
        <f>Table2[[#This Row],[Marital_Status]]</f>
        <v>Married</v>
      </c>
      <c r="E529" s="6">
        <f>Table2[[#This Row],[Income]]</f>
        <v>32880</v>
      </c>
      <c r="F529" s="6">
        <f>Table2[[#This Row],[Kidhome]]</f>
        <v>1</v>
      </c>
      <c r="G529" s="6">
        <f>Table2[[#This Row],[Teenhome]]</f>
        <v>0</v>
      </c>
      <c r="H529" s="9">
        <f>Table2[[#This Row],[Dt_Customer]]</f>
        <v>41247</v>
      </c>
      <c r="I529" s="6">
        <f>Table2[[#This Row],[Recency]]</f>
        <v>76</v>
      </c>
      <c r="J529" s="14">
        <f>IF(VALUE(YEAR(People!$H529))-People!$B529&gt;=90,44,VALUE(YEAR(People!$H529))-People!$B529)</f>
        <v>26</v>
      </c>
      <c r="K529" s="5" t="str">
        <f>IF(AND(People!$J529&gt;=16,People!$J529&lt;=25),"16-25",IF(AND(People!$J529&gt;=26,People!$J529&lt;=35),"26-35",IF(AND(People!$J529&gt;=36,People!$J529&lt;=45),"36-45",IF(AND(People!$J529&gt;=46,People!$J529&lt;=55),"46-55",IF(AND(People!$J529&gt;=56,People!$J529&lt;=65),"56-65",IF(AND(People!$J529&gt;=66,People!$J529&lt;=75),"66-75","ALL"))))))</f>
        <v>26-35</v>
      </c>
      <c r="L529" t="str">
        <f>Products!H529</f>
        <v>Married</v>
      </c>
      <c r="M529">
        <f>Table2[[#This Row],[Recency]]</f>
        <v>76</v>
      </c>
      <c r="N529">
        <f>Table2[[#This Row],[NumDealsPurchases]]</f>
        <v>1</v>
      </c>
      <c r="O529" s="12" t="str">
        <f>IF(Table2[[#This Row],[Kidhome]]=0,"No","Yes")</f>
        <v>Yes</v>
      </c>
      <c r="P529" s="12" t="str">
        <f>IF(Table2[[#This Row],[Teenhome]]=0,"No","Yes")</f>
        <v>No</v>
      </c>
    </row>
    <row r="530" spans="1:16" ht="16.5" x14ac:dyDescent="0.3">
      <c r="A530" s="5">
        <f>Table2[[#This Row],[ID]]</f>
        <v>4322</v>
      </c>
      <c r="B530" s="6">
        <f>Table2[[#This Row],[Year_Birth]]</f>
        <v>1958</v>
      </c>
      <c r="C530" s="6" t="str">
        <f>Table2[[#This Row],[Education]]</f>
        <v>PhD</v>
      </c>
      <c r="D530" s="6" t="str">
        <f>Table2[[#This Row],[Marital_Status]]</f>
        <v>Together</v>
      </c>
      <c r="E530" s="6">
        <f>Table2[[#This Row],[Income]]</f>
        <v>77863</v>
      </c>
      <c r="F530" s="6">
        <f>Table2[[#This Row],[Kidhome]]</f>
        <v>0</v>
      </c>
      <c r="G530" s="6">
        <f>Table2[[#This Row],[Teenhome]]</f>
        <v>0</v>
      </c>
      <c r="H530" s="9">
        <f>Table2[[#This Row],[Dt_Customer]]</f>
        <v>41605</v>
      </c>
      <c r="I530" s="6">
        <f>Table2[[#This Row],[Recency]]</f>
        <v>20</v>
      </c>
      <c r="J530" s="8">
        <f>IF(VALUE(YEAR(People!$H530))-People!$B530&gt;=90,44,VALUE(YEAR(People!$H530))-People!$B530)</f>
        <v>55</v>
      </c>
      <c r="K530" s="5" t="str">
        <f>IF(AND(People!$J530&gt;=16,People!$J530&lt;=25),"16-25",IF(AND(People!$J530&gt;=26,People!$J530&lt;=35),"26-35",IF(AND(People!$J530&gt;=36,People!$J530&lt;=45),"36-45",IF(AND(People!$J530&gt;=46,People!$J530&lt;=55),"46-55",IF(AND(People!$J530&gt;=56,People!$J530&lt;=65),"56-65",IF(AND(People!$J530&gt;=66,People!$J530&lt;=75),"66-75","ALL"))))))</f>
        <v>46-55</v>
      </c>
      <c r="L530" t="str">
        <f>Products!H530</f>
        <v>Single</v>
      </c>
      <c r="M530">
        <f>Table2[[#This Row],[Recency]]</f>
        <v>20</v>
      </c>
      <c r="N530">
        <f>Table2[[#This Row],[NumDealsPurchases]]</f>
        <v>1</v>
      </c>
      <c r="O530" s="12" t="str">
        <f>IF(Table2[[#This Row],[Kidhome]]=0,"No","Yes")</f>
        <v>No</v>
      </c>
      <c r="P530" s="12" t="str">
        <f>IF(Table2[[#This Row],[Teenhome]]=0,"No","Yes")</f>
        <v>No</v>
      </c>
    </row>
    <row r="531" spans="1:16" ht="16.5" x14ac:dyDescent="0.3">
      <c r="A531" s="7">
        <f>Table2[[#This Row],[ID]]</f>
        <v>713</v>
      </c>
      <c r="B531" s="6">
        <f>Table2[[#This Row],[Year_Birth]]</f>
        <v>1977</v>
      </c>
      <c r="C531" s="6" t="str">
        <f>Table2[[#This Row],[Education]]</f>
        <v>Master</v>
      </c>
      <c r="D531" s="6" t="str">
        <f>Table2[[#This Row],[Marital_Status]]</f>
        <v>Married</v>
      </c>
      <c r="E531" s="6">
        <f>Table2[[#This Row],[Income]]</f>
        <v>50353</v>
      </c>
      <c r="F531" s="6">
        <f>Table2[[#This Row],[Kidhome]]</f>
        <v>0</v>
      </c>
      <c r="G531" s="6">
        <f>Table2[[#This Row],[Teenhome]]</f>
        <v>0</v>
      </c>
      <c r="H531" s="9">
        <f>Table2[[#This Row],[Dt_Customer]]</f>
        <v>41798</v>
      </c>
      <c r="I531" s="6">
        <f>Table2[[#This Row],[Recency]]</f>
        <v>72</v>
      </c>
      <c r="J531" s="14">
        <f>IF(VALUE(YEAR(People!$H531))-People!$B531&gt;=90,44,VALUE(YEAR(People!$H531))-People!$B531)</f>
        <v>37</v>
      </c>
      <c r="K531" s="5" t="str">
        <f>IF(AND(People!$J531&gt;=16,People!$J531&lt;=25),"16-25",IF(AND(People!$J531&gt;=26,People!$J531&lt;=35),"26-35",IF(AND(People!$J531&gt;=36,People!$J531&lt;=45),"36-45",IF(AND(People!$J531&gt;=46,People!$J531&lt;=55),"46-55",IF(AND(People!$J531&gt;=56,People!$J531&lt;=65),"56-65",IF(AND(People!$J531&gt;=66,People!$J531&lt;=75),"66-75","ALL"))))))</f>
        <v>36-45</v>
      </c>
      <c r="L531" t="str">
        <f>Products!H531</f>
        <v>Married</v>
      </c>
      <c r="M531">
        <f>Table2[[#This Row],[Recency]]</f>
        <v>72</v>
      </c>
      <c r="N531">
        <f>Table2[[#This Row],[NumDealsPurchases]]</f>
        <v>1</v>
      </c>
      <c r="O531" s="12" t="str">
        <f>IF(Table2[[#This Row],[Kidhome]]=0,"No","Yes")</f>
        <v>No</v>
      </c>
      <c r="P531" s="12" t="str">
        <f>IF(Table2[[#This Row],[Teenhome]]=0,"No","Yes")</f>
        <v>No</v>
      </c>
    </row>
    <row r="532" spans="1:16" ht="16.5" x14ac:dyDescent="0.3">
      <c r="A532" s="5">
        <f>Table2[[#This Row],[ID]]</f>
        <v>4702</v>
      </c>
      <c r="B532" s="6">
        <f>Table2[[#This Row],[Year_Birth]]</f>
        <v>1964</v>
      </c>
      <c r="C532" s="6" t="str">
        <f>Table2[[#This Row],[Education]]</f>
        <v>Graduation</v>
      </c>
      <c r="D532" s="6" t="str">
        <f>Table2[[#This Row],[Marital_Status]]</f>
        <v>Single</v>
      </c>
      <c r="E532" s="6">
        <f>Table2[[#This Row],[Income]]</f>
        <v>61839</v>
      </c>
      <c r="F532" s="6">
        <f>Table2[[#This Row],[Kidhome]]</f>
        <v>0</v>
      </c>
      <c r="G532" s="6">
        <f>Table2[[#This Row],[Teenhome]]</f>
        <v>0</v>
      </c>
      <c r="H532" s="9">
        <f>Table2[[#This Row],[Dt_Customer]]</f>
        <v>41133</v>
      </c>
      <c r="I532" s="6">
        <f>Table2[[#This Row],[Recency]]</f>
        <v>20</v>
      </c>
      <c r="J532" s="8">
        <f>IF(VALUE(YEAR(People!$H532))-People!$B532&gt;=90,44,VALUE(YEAR(People!$H532))-People!$B532)</f>
        <v>48</v>
      </c>
      <c r="K532" s="5" t="str">
        <f>IF(AND(People!$J532&gt;=16,People!$J532&lt;=25),"16-25",IF(AND(People!$J532&gt;=26,People!$J532&lt;=35),"26-35",IF(AND(People!$J532&gt;=36,People!$J532&lt;=45),"36-45",IF(AND(People!$J532&gt;=46,People!$J532&lt;=55),"46-55",IF(AND(People!$J532&gt;=56,People!$J532&lt;=65),"56-65",IF(AND(People!$J532&gt;=66,People!$J532&lt;=75),"66-75","ALL"))))))</f>
        <v>46-55</v>
      </c>
      <c r="L532" t="str">
        <f>Products!H532</f>
        <v>Widow</v>
      </c>
      <c r="M532">
        <f>Table2[[#This Row],[Recency]]</f>
        <v>20</v>
      </c>
      <c r="N532">
        <f>Table2[[#This Row],[NumDealsPurchases]]</f>
        <v>1</v>
      </c>
      <c r="O532" s="12" t="str">
        <f>IF(Table2[[#This Row],[Kidhome]]=0,"No","Yes")</f>
        <v>No</v>
      </c>
      <c r="P532" s="12" t="str">
        <f>IF(Table2[[#This Row],[Teenhome]]=0,"No","Yes")</f>
        <v>No</v>
      </c>
    </row>
    <row r="533" spans="1:16" ht="16.5" x14ac:dyDescent="0.3">
      <c r="A533" s="7">
        <f>Table2[[#This Row],[ID]]</f>
        <v>3281</v>
      </c>
      <c r="B533" s="6">
        <f>Table2[[#This Row],[Year_Birth]]</f>
        <v>1960</v>
      </c>
      <c r="C533" s="6" t="str">
        <f>Table2[[#This Row],[Education]]</f>
        <v>PhD</v>
      </c>
      <c r="D533" s="6" t="str">
        <f>Table2[[#This Row],[Marital_Status]]</f>
        <v>Married</v>
      </c>
      <c r="E533" s="6">
        <f>Table2[[#This Row],[Income]]</f>
        <v>49154</v>
      </c>
      <c r="F533" s="6">
        <f>Table2[[#This Row],[Kidhome]]</f>
        <v>1</v>
      </c>
      <c r="G533" s="6">
        <f>Table2[[#This Row],[Teenhome]]</f>
        <v>1</v>
      </c>
      <c r="H533" s="9">
        <f>Table2[[#This Row],[Dt_Customer]]</f>
        <v>41581</v>
      </c>
      <c r="I533" s="6">
        <f>Table2[[#This Row],[Recency]]</f>
        <v>69</v>
      </c>
      <c r="J533" s="14">
        <f>IF(VALUE(YEAR(People!$H533))-People!$B533&gt;=90,44,VALUE(YEAR(People!$H533))-People!$B533)</f>
        <v>53</v>
      </c>
      <c r="K533" s="5" t="str">
        <f>IF(AND(People!$J533&gt;=16,People!$J533&lt;=25),"16-25",IF(AND(People!$J533&gt;=26,People!$J533&lt;=35),"26-35",IF(AND(People!$J533&gt;=36,People!$J533&lt;=45),"36-45",IF(AND(People!$J533&gt;=46,People!$J533&lt;=55),"46-55",IF(AND(People!$J533&gt;=56,People!$J533&lt;=65),"56-65",IF(AND(People!$J533&gt;=66,People!$J533&lt;=75),"66-75","ALL"))))))</f>
        <v>46-55</v>
      </c>
      <c r="L533" t="str">
        <f>Products!H533</f>
        <v>Single</v>
      </c>
      <c r="M533">
        <f>Table2[[#This Row],[Recency]]</f>
        <v>69</v>
      </c>
      <c r="N533">
        <f>Table2[[#This Row],[NumDealsPurchases]]</f>
        <v>6</v>
      </c>
      <c r="O533" s="12" t="str">
        <f>IF(Table2[[#This Row],[Kidhome]]=0,"No","Yes")</f>
        <v>Yes</v>
      </c>
      <c r="P533" s="12" t="str">
        <f>IF(Table2[[#This Row],[Teenhome]]=0,"No","Yes")</f>
        <v>Yes</v>
      </c>
    </row>
    <row r="534" spans="1:16" ht="16.5" x14ac:dyDescent="0.3">
      <c r="A534" s="5">
        <f>Table2[[#This Row],[ID]]</f>
        <v>702</v>
      </c>
      <c r="B534" s="6">
        <f>Table2[[#This Row],[Year_Birth]]</f>
        <v>1975</v>
      </c>
      <c r="C534" s="6" t="str">
        <f>Table2[[#This Row],[Education]]</f>
        <v>2n Cycle</v>
      </c>
      <c r="D534" s="6" t="str">
        <f>Table2[[#This Row],[Marital_Status]]</f>
        <v>Widow</v>
      </c>
      <c r="E534" s="6">
        <f>Table2[[#This Row],[Income]]</f>
        <v>47682</v>
      </c>
      <c r="F534" s="6">
        <f>Table2[[#This Row],[Kidhome]]</f>
        <v>0</v>
      </c>
      <c r="G534" s="6">
        <f>Table2[[#This Row],[Teenhome]]</f>
        <v>1</v>
      </c>
      <c r="H534" s="9">
        <f>Table2[[#This Row],[Dt_Customer]]</f>
        <v>41320</v>
      </c>
      <c r="I534" s="6">
        <f>Table2[[#This Row],[Recency]]</f>
        <v>80</v>
      </c>
      <c r="J534" s="8">
        <f>IF(VALUE(YEAR(People!$H534))-People!$B534&gt;=90,44,VALUE(YEAR(People!$H534))-People!$B534)</f>
        <v>38</v>
      </c>
      <c r="K534" s="5" t="str">
        <f>IF(AND(People!$J534&gt;=16,People!$J534&lt;=25),"16-25",IF(AND(People!$J534&gt;=26,People!$J534&lt;=35),"26-35",IF(AND(People!$J534&gt;=36,People!$J534&lt;=45),"36-45",IF(AND(People!$J534&gt;=46,People!$J534&lt;=55),"46-55",IF(AND(People!$J534&gt;=56,People!$J534&lt;=65),"56-65",IF(AND(People!$J534&gt;=66,People!$J534&lt;=75),"66-75","ALL"))))))</f>
        <v>36-45</v>
      </c>
      <c r="L534" t="str">
        <f>Products!H534</f>
        <v>Together</v>
      </c>
      <c r="M534">
        <f>Table2[[#This Row],[Recency]]</f>
        <v>80</v>
      </c>
      <c r="N534">
        <f>Table2[[#This Row],[NumDealsPurchases]]</f>
        <v>4</v>
      </c>
      <c r="O534" s="12" t="str">
        <f>IF(Table2[[#This Row],[Kidhome]]=0,"No","Yes")</f>
        <v>No</v>
      </c>
      <c r="P534" s="12" t="str">
        <f>IF(Table2[[#This Row],[Teenhome]]=0,"No","Yes")</f>
        <v>Yes</v>
      </c>
    </row>
    <row r="535" spans="1:16" ht="16.5" x14ac:dyDescent="0.3">
      <c r="A535" s="7">
        <f>Table2[[#This Row],[ID]]</f>
        <v>2004</v>
      </c>
      <c r="B535" s="6">
        <f>Table2[[#This Row],[Year_Birth]]</f>
        <v>1969</v>
      </c>
      <c r="C535" s="6" t="str">
        <f>Table2[[#This Row],[Education]]</f>
        <v>Graduation</v>
      </c>
      <c r="D535" s="6" t="str">
        <f>Table2[[#This Row],[Marital_Status]]</f>
        <v>Single</v>
      </c>
      <c r="E535" s="6">
        <f>Table2[[#This Row],[Income]]</f>
        <v>72679</v>
      </c>
      <c r="F535" s="6">
        <f>Table2[[#This Row],[Kidhome]]</f>
        <v>0</v>
      </c>
      <c r="G535" s="6">
        <f>Table2[[#This Row],[Teenhome]]</f>
        <v>1</v>
      </c>
      <c r="H535" s="9">
        <f>Table2[[#This Row],[Dt_Customer]]</f>
        <v>41535</v>
      </c>
      <c r="I535" s="6">
        <f>Table2[[#This Row],[Recency]]</f>
        <v>65</v>
      </c>
      <c r="J535" s="14">
        <f>IF(VALUE(YEAR(People!$H535))-People!$B535&gt;=90,44,VALUE(YEAR(People!$H535))-People!$B535)</f>
        <v>44</v>
      </c>
      <c r="K535" s="5" t="str">
        <f>IF(AND(People!$J535&gt;=16,People!$J535&lt;=25),"16-25",IF(AND(People!$J535&gt;=26,People!$J535&lt;=35),"26-35",IF(AND(People!$J535&gt;=36,People!$J535&lt;=45),"36-45",IF(AND(People!$J535&gt;=46,People!$J535&lt;=55),"46-55",IF(AND(People!$J535&gt;=56,People!$J535&lt;=65),"56-65",IF(AND(People!$J535&gt;=66,People!$J535&lt;=75),"66-75","ALL"))))))</f>
        <v>36-45</v>
      </c>
      <c r="L535" t="str">
        <f>Products!H535</f>
        <v>Married</v>
      </c>
      <c r="M535">
        <f>Table2[[#This Row],[Recency]]</f>
        <v>65</v>
      </c>
      <c r="N535">
        <f>Table2[[#This Row],[NumDealsPurchases]]</f>
        <v>1</v>
      </c>
      <c r="O535" s="12" t="str">
        <f>IF(Table2[[#This Row],[Kidhome]]=0,"No","Yes")</f>
        <v>No</v>
      </c>
      <c r="P535" s="12" t="str">
        <f>IF(Table2[[#This Row],[Teenhome]]=0,"No","Yes")</f>
        <v>Yes</v>
      </c>
    </row>
    <row r="536" spans="1:16" ht="16.5" x14ac:dyDescent="0.3">
      <c r="A536" s="5">
        <f>Table2[[#This Row],[ID]]</f>
        <v>4769</v>
      </c>
      <c r="B536" s="6">
        <f>Table2[[#This Row],[Year_Birth]]</f>
        <v>1977</v>
      </c>
      <c r="C536" s="6" t="str">
        <f>Table2[[#This Row],[Education]]</f>
        <v>Master</v>
      </c>
      <c r="D536" s="6" t="str">
        <f>Table2[[#This Row],[Marital_Status]]</f>
        <v>Together</v>
      </c>
      <c r="E536" s="6">
        <f>Table2[[#This Row],[Income]]</f>
        <v>57954</v>
      </c>
      <c r="F536" s="6">
        <f>Table2[[#This Row],[Kidhome]]</f>
        <v>1</v>
      </c>
      <c r="G536" s="6">
        <f>Table2[[#This Row],[Teenhome]]</f>
        <v>1</v>
      </c>
      <c r="H536" s="9">
        <f>Table2[[#This Row],[Dt_Customer]]</f>
        <v>41808</v>
      </c>
      <c r="I536" s="6">
        <f>Table2[[#This Row],[Recency]]</f>
        <v>52</v>
      </c>
      <c r="J536" s="8">
        <f>IF(VALUE(YEAR(People!$H536))-People!$B536&gt;=90,44,VALUE(YEAR(People!$H536))-People!$B536)</f>
        <v>37</v>
      </c>
      <c r="K536" s="5" t="str">
        <f>IF(AND(People!$J536&gt;=16,People!$J536&lt;=25),"16-25",IF(AND(People!$J536&gt;=26,People!$J536&lt;=35),"26-35",IF(AND(People!$J536&gt;=36,People!$J536&lt;=45),"36-45",IF(AND(People!$J536&gt;=46,People!$J536&lt;=55),"46-55",IF(AND(People!$J536&gt;=56,People!$J536&lt;=65),"56-65",IF(AND(People!$J536&gt;=66,People!$J536&lt;=75),"66-75","ALL"))))))</f>
        <v>36-45</v>
      </c>
      <c r="L536" t="str">
        <f>Products!H536</f>
        <v>Single</v>
      </c>
      <c r="M536">
        <f>Table2[[#This Row],[Recency]]</f>
        <v>52</v>
      </c>
      <c r="N536">
        <f>Table2[[#This Row],[NumDealsPurchases]]</f>
        <v>7</v>
      </c>
      <c r="O536" s="12" t="str">
        <f>IF(Table2[[#This Row],[Kidhome]]=0,"No","Yes")</f>
        <v>Yes</v>
      </c>
      <c r="P536" s="12" t="str">
        <f>IF(Table2[[#This Row],[Teenhome]]=0,"No","Yes")</f>
        <v>Yes</v>
      </c>
    </row>
    <row r="537" spans="1:16" ht="16.5" x14ac:dyDescent="0.3">
      <c r="A537" s="7">
        <f>Table2[[#This Row],[ID]]</f>
        <v>4437</v>
      </c>
      <c r="B537" s="6">
        <f>Table2[[#This Row],[Year_Birth]]</f>
        <v>1962</v>
      </c>
      <c r="C537" s="6" t="str">
        <f>Table2[[#This Row],[Education]]</f>
        <v>Graduation</v>
      </c>
      <c r="D537" s="6" t="str">
        <f>Table2[[#This Row],[Marital_Status]]</f>
        <v>Married</v>
      </c>
      <c r="E537" s="6">
        <f>Table2[[#This Row],[Income]]</f>
        <v>65316</v>
      </c>
      <c r="F537" s="6">
        <f>Table2[[#This Row],[Kidhome]]</f>
        <v>1</v>
      </c>
      <c r="G537" s="6">
        <f>Table2[[#This Row],[Teenhome]]</f>
        <v>1</v>
      </c>
      <c r="H537" s="9">
        <f>Table2[[#This Row],[Dt_Customer]]</f>
        <v>41388</v>
      </c>
      <c r="I537" s="6">
        <f>Table2[[#This Row],[Recency]]</f>
        <v>65</v>
      </c>
      <c r="J537" s="14">
        <f>IF(VALUE(YEAR(People!$H537))-People!$B537&gt;=90,44,VALUE(YEAR(People!$H537))-People!$B537)</f>
        <v>51</v>
      </c>
      <c r="K537" s="5" t="str">
        <f>IF(AND(People!$J537&gt;=16,People!$J537&lt;=25),"16-25",IF(AND(People!$J537&gt;=26,People!$J537&lt;=35),"26-35",IF(AND(People!$J537&gt;=36,People!$J537&lt;=45),"36-45",IF(AND(People!$J537&gt;=46,People!$J537&lt;=55),"46-55",IF(AND(People!$J537&gt;=56,People!$J537&lt;=65),"56-65",IF(AND(People!$J537&gt;=66,People!$J537&lt;=75),"66-75","ALL"))))))</f>
        <v>46-55</v>
      </c>
      <c r="L537" t="str">
        <f>Products!H537</f>
        <v>Together</v>
      </c>
      <c r="M537">
        <f>Table2[[#This Row],[Recency]]</f>
        <v>65</v>
      </c>
      <c r="N537">
        <f>Table2[[#This Row],[NumDealsPurchases]]</f>
        <v>2</v>
      </c>
      <c r="O537" s="12" t="str">
        <f>IF(Table2[[#This Row],[Kidhome]]=0,"No","Yes")</f>
        <v>Yes</v>
      </c>
      <c r="P537" s="12" t="str">
        <f>IF(Table2[[#This Row],[Teenhome]]=0,"No","Yes")</f>
        <v>Yes</v>
      </c>
    </row>
    <row r="538" spans="1:16" ht="16.5" x14ac:dyDescent="0.3">
      <c r="A538" s="5">
        <f>Table2[[#This Row],[ID]]</f>
        <v>8724</v>
      </c>
      <c r="B538" s="6">
        <f>Table2[[#This Row],[Year_Birth]]</f>
        <v>1982</v>
      </c>
      <c r="C538" s="6" t="str">
        <f>Table2[[#This Row],[Education]]</f>
        <v>Graduation</v>
      </c>
      <c r="D538" s="6" t="str">
        <f>Table2[[#This Row],[Marital_Status]]</f>
        <v>Single</v>
      </c>
      <c r="E538" s="6">
        <f>Table2[[#This Row],[Income]]</f>
        <v>28567</v>
      </c>
      <c r="F538" s="6">
        <f>Table2[[#This Row],[Kidhome]]</f>
        <v>1</v>
      </c>
      <c r="G538" s="6">
        <f>Table2[[#This Row],[Teenhome]]</f>
        <v>0</v>
      </c>
      <c r="H538" s="9">
        <f>Table2[[#This Row],[Dt_Customer]]</f>
        <v>41442</v>
      </c>
      <c r="I538" s="6">
        <f>Table2[[#This Row],[Recency]]</f>
        <v>57</v>
      </c>
      <c r="J538" s="8">
        <f>IF(VALUE(YEAR(People!$H538))-People!$B538&gt;=90,44,VALUE(YEAR(People!$H538))-People!$B538)</f>
        <v>31</v>
      </c>
      <c r="K538" s="5" t="str">
        <f>IF(AND(People!$J538&gt;=16,People!$J538&lt;=25),"16-25",IF(AND(People!$J538&gt;=26,People!$J538&lt;=35),"26-35",IF(AND(People!$J538&gt;=36,People!$J538&lt;=45),"36-45",IF(AND(People!$J538&gt;=46,People!$J538&lt;=55),"46-55",IF(AND(People!$J538&gt;=56,People!$J538&lt;=65),"56-65",IF(AND(People!$J538&gt;=66,People!$J538&lt;=75),"66-75","ALL"))))))</f>
        <v>26-35</v>
      </c>
      <c r="L538" t="str">
        <f>Products!H538</f>
        <v>Together</v>
      </c>
      <c r="M538">
        <f>Table2[[#This Row],[Recency]]</f>
        <v>57</v>
      </c>
      <c r="N538">
        <f>Table2[[#This Row],[NumDealsPurchases]]</f>
        <v>2</v>
      </c>
      <c r="O538" s="12" t="str">
        <f>IF(Table2[[#This Row],[Kidhome]]=0,"No","Yes")</f>
        <v>Yes</v>
      </c>
      <c r="P538" s="12" t="str">
        <f>IF(Table2[[#This Row],[Teenhome]]=0,"No","Yes")</f>
        <v>No</v>
      </c>
    </row>
    <row r="539" spans="1:16" ht="16.5" x14ac:dyDescent="0.3">
      <c r="A539" s="7">
        <f>Table2[[#This Row],[ID]]</f>
        <v>10741</v>
      </c>
      <c r="B539" s="6">
        <f>Table2[[#This Row],[Year_Birth]]</f>
        <v>1951</v>
      </c>
      <c r="C539" s="6" t="str">
        <f>Table2[[#This Row],[Education]]</f>
        <v>Master</v>
      </c>
      <c r="D539" s="6" t="str">
        <f>Table2[[#This Row],[Marital_Status]]</f>
        <v>Together</v>
      </c>
      <c r="E539" s="6">
        <f>Table2[[#This Row],[Income]]</f>
        <v>47352</v>
      </c>
      <c r="F539" s="6">
        <f>Table2[[#This Row],[Kidhome]]</f>
        <v>0</v>
      </c>
      <c r="G539" s="6">
        <f>Table2[[#This Row],[Teenhome]]</f>
        <v>1</v>
      </c>
      <c r="H539" s="9">
        <f>Table2[[#This Row],[Dt_Customer]]</f>
        <v>41375</v>
      </c>
      <c r="I539" s="6">
        <f>Table2[[#This Row],[Recency]]</f>
        <v>70</v>
      </c>
      <c r="J539" s="14">
        <f>IF(VALUE(YEAR(People!$H539))-People!$B539&gt;=90,44,VALUE(YEAR(People!$H539))-People!$B539)</f>
        <v>62</v>
      </c>
      <c r="K539" s="5" t="str">
        <f>IF(AND(People!$J539&gt;=16,People!$J539&lt;=25),"16-25",IF(AND(People!$J539&gt;=26,People!$J539&lt;=35),"26-35",IF(AND(People!$J539&gt;=36,People!$J539&lt;=45),"36-45",IF(AND(People!$J539&gt;=46,People!$J539&lt;=55),"46-55",IF(AND(People!$J539&gt;=56,People!$J539&lt;=65),"56-65",IF(AND(People!$J539&gt;=66,People!$J539&lt;=75),"66-75","ALL"))))))</f>
        <v>56-65</v>
      </c>
      <c r="L539" t="str">
        <f>Products!H539</f>
        <v>Divorced</v>
      </c>
      <c r="M539">
        <f>Table2[[#This Row],[Recency]]</f>
        <v>70</v>
      </c>
      <c r="N539">
        <f>Table2[[#This Row],[NumDealsPurchases]]</f>
        <v>4</v>
      </c>
      <c r="O539" s="12" t="str">
        <f>IF(Table2[[#This Row],[Kidhome]]=0,"No","Yes")</f>
        <v>No</v>
      </c>
      <c r="P539" s="12" t="str">
        <f>IF(Table2[[#This Row],[Teenhome]]=0,"No","Yes")</f>
        <v>Yes</v>
      </c>
    </row>
    <row r="540" spans="1:16" ht="16.5" x14ac:dyDescent="0.3">
      <c r="A540" s="5">
        <f>Table2[[#This Row],[ID]]</f>
        <v>1991</v>
      </c>
      <c r="B540" s="6">
        <f>Table2[[#This Row],[Year_Birth]]</f>
        <v>1967</v>
      </c>
      <c r="C540" s="6" t="str">
        <f>Table2[[#This Row],[Education]]</f>
        <v>Graduation</v>
      </c>
      <c r="D540" s="6" t="str">
        <f>Table2[[#This Row],[Marital_Status]]</f>
        <v>Together</v>
      </c>
      <c r="E540" s="6">
        <f>Table2[[#This Row],[Income]]</f>
        <v>44931</v>
      </c>
      <c r="F540" s="6">
        <f>Table2[[#This Row],[Kidhome]]</f>
        <v>0</v>
      </c>
      <c r="G540" s="6">
        <f>Table2[[#This Row],[Teenhome]]</f>
        <v>1</v>
      </c>
      <c r="H540" s="9">
        <f>Table2[[#This Row],[Dt_Customer]]</f>
        <v>41657</v>
      </c>
      <c r="I540" s="6">
        <f>Table2[[#This Row],[Recency]]</f>
        <v>0</v>
      </c>
      <c r="J540" s="8">
        <f>IF(VALUE(YEAR(People!$H540))-People!$B540&gt;=90,44,VALUE(YEAR(People!$H540))-People!$B540)</f>
        <v>47</v>
      </c>
      <c r="K540" s="5" t="str">
        <f>IF(AND(People!$J540&gt;=16,People!$J540&lt;=25),"16-25",IF(AND(People!$J540&gt;=26,People!$J540&lt;=35),"26-35",IF(AND(People!$J540&gt;=36,People!$J540&lt;=45),"36-45",IF(AND(People!$J540&gt;=46,People!$J540&lt;=55),"46-55",IF(AND(People!$J540&gt;=56,People!$J540&lt;=65),"56-65",IF(AND(People!$J540&gt;=66,People!$J540&lt;=75),"66-75","ALL"))))))</f>
        <v>46-55</v>
      </c>
      <c r="L540" t="str">
        <f>Products!H540</f>
        <v>Together</v>
      </c>
      <c r="M540">
        <f>Table2[[#This Row],[Recency]]</f>
        <v>0</v>
      </c>
      <c r="N540">
        <f>Table2[[#This Row],[NumDealsPurchases]]</f>
        <v>1</v>
      </c>
      <c r="O540" s="12" t="str">
        <f>IF(Table2[[#This Row],[Kidhome]]=0,"No","Yes")</f>
        <v>No</v>
      </c>
      <c r="P540" s="12" t="str">
        <f>IF(Table2[[#This Row],[Teenhome]]=0,"No","Yes")</f>
        <v>Yes</v>
      </c>
    </row>
    <row r="541" spans="1:16" ht="16.5" x14ac:dyDescent="0.3">
      <c r="A541" s="7">
        <f>Table2[[#This Row],[ID]]</f>
        <v>6931</v>
      </c>
      <c r="B541" s="6">
        <f>Table2[[#This Row],[Year_Birth]]</f>
        <v>1967</v>
      </c>
      <c r="C541" s="6" t="str">
        <f>Table2[[#This Row],[Education]]</f>
        <v>Graduation</v>
      </c>
      <c r="D541" s="6" t="str">
        <f>Table2[[#This Row],[Marital_Status]]</f>
        <v>Divorced</v>
      </c>
      <c r="E541" s="6">
        <f>Table2[[#This Row],[Income]]</f>
        <v>76982</v>
      </c>
      <c r="F541" s="6">
        <f>Table2[[#This Row],[Kidhome]]</f>
        <v>0</v>
      </c>
      <c r="G541" s="6">
        <f>Table2[[#This Row],[Teenhome]]</f>
        <v>0</v>
      </c>
      <c r="H541" s="9">
        <f>Table2[[#This Row],[Dt_Customer]]</f>
        <v>41685</v>
      </c>
      <c r="I541" s="6">
        <f>Table2[[#This Row],[Recency]]</f>
        <v>19</v>
      </c>
      <c r="J541" s="14">
        <f>IF(VALUE(YEAR(People!$H541))-People!$B541&gt;=90,44,VALUE(YEAR(People!$H541))-People!$B541)</f>
        <v>47</v>
      </c>
      <c r="K541" s="5" t="str">
        <f>IF(AND(People!$J541&gt;=16,People!$J541&lt;=25),"16-25",IF(AND(People!$J541&gt;=26,People!$J541&lt;=35),"26-35",IF(AND(People!$J541&gt;=36,People!$J541&lt;=45),"36-45",IF(AND(People!$J541&gt;=46,People!$J541&lt;=55),"46-55",IF(AND(People!$J541&gt;=56,People!$J541&lt;=65),"56-65",IF(AND(People!$J541&gt;=66,People!$J541&lt;=75),"66-75","ALL"))))))</f>
        <v>46-55</v>
      </c>
      <c r="L541" t="str">
        <f>Products!H541</f>
        <v>Single</v>
      </c>
      <c r="M541">
        <f>Table2[[#This Row],[Recency]]</f>
        <v>19</v>
      </c>
      <c r="N541">
        <f>Table2[[#This Row],[NumDealsPurchases]]</f>
        <v>1</v>
      </c>
      <c r="O541" s="12" t="str">
        <f>IF(Table2[[#This Row],[Kidhome]]=0,"No","Yes")</f>
        <v>No</v>
      </c>
      <c r="P541" s="12" t="str">
        <f>IF(Table2[[#This Row],[Teenhome]]=0,"No","Yes")</f>
        <v>No</v>
      </c>
    </row>
    <row r="542" spans="1:16" ht="16.5" x14ac:dyDescent="0.3">
      <c r="A542" s="5">
        <f>Table2[[#This Row],[ID]]</f>
        <v>11096</v>
      </c>
      <c r="B542" s="6">
        <f>Table2[[#This Row],[Year_Birth]]</f>
        <v>1952</v>
      </c>
      <c r="C542" s="6" t="str">
        <f>Table2[[#This Row],[Education]]</f>
        <v>2n Cycle</v>
      </c>
      <c r="D542" s="6" t="str">
        <f>Table2[[#This Row],[Marital_Status]]</f>
        <v>Together</v>
      </c>
      <c r="E542" s="6">
        <f>Table2[[#This Row],[Income]]</f>
        <v>57247</v>
      </c>
      <c r="F542" s="6">
        <f>Table2[[#This Row],[Kidhome]]</f>
        <v>0</v>
      </c>
      <c r="G542" s="6">
        <f>Table2[[#This Row],[Teenhome]]</f>
        <v>1</v>
      </c>
      <c r="H542" s="9">
        <f>Table2[[#This Row],[Dt_Customer]]</f>
        <v>41494</v>
      </c>
      <c r="I542" s="6">
        <f>Table2[[#This Row],[Recency]]</f>
        <v>50</v>
      </c>
      <c r="J542" s="8">
        <f>IF(VALUE(YEAR(People!$H542))-People!$B542&gt;=90,44,VALUE(YEAR(People!$H542))-People!$B542)</f>
        <v>61</v>
      </c>
      <c r="K542" s="5" t="str">
        <f>IF(AND(People!$J542&gt;=16,People!$J542&lt;=25),"16-25",IF(AND(People!$J542&gt;=26,People!$J542&lt;=35),"26-35",IF(AND(People!$J542&gt;=36,People!$J542&lt;=45),"36-45",IF(AND(People!$J542&gt;=46,People!$J542&lt;=55),"46-55",IF(AND(People!$J542&gt;=56,People!$J542&lt;=65),"56-65",IF(AND(People!$J542&gt;=66,People!$J542&lt;=75),"66-75","ALL"))))))</f>
        <v>56-65</v>
      </c>
      <c r="L542" t="str">
        <f>Products!H542</f>
        <v>Together</v>
      </c>
      <c r="M542">
        <f>Table2[[#This Row],[Recency]]</f>
        <v>50</v>
      </c>
      <c r="N542">
        <f>Table2[[#This Row],[NumDealsPurchases]]</f>
        <v>2</v>
      </c>
      <c r="O542" s="12" t="str">
        <f>IF(Table2[[#This Row],[Kidhome]]=0,"No","Yes")</f>
        <v>No</v>
      </c>
      <c r="P542" s="12" t="str">
        <f>IF(Table2[[#This Row],[Teenhome]]=0,"No","Yes")</f>
        <v>Yes</v>
      </c>
    </row>
    <row r="543" spans="1:16" ht="16.5" x14ac:dyDescent="0.3">
      <c r="A543" s="7">
        <f>Table2[[#This Row],[ID]]</f>
        <v>304</v>
      </c>
      <c r="B543" s="6">
        <f>Table2[[#This Row],[Year_Birth]]</f>
        <v>1981</v>
      </c>
      <c r="C543" s="6" t="str">
        <f>Table2[[#This Row],[Education]]</f>
        <v>Master</v>
      </c>
      <c r="D543" s="6" t="str">
        <f>Table2[[#This Row],[Marital_Status]]</f>
        <v>Single</v>
      </c>
      <c r="E543" s="6">
        <f>Table2[[#This Row],[Income]]</f>
        <v>22944</v>
      </c>
      <c r="F543" s="6">
        <f>Table2[[#This Row],[Kidhome]]</f>
        <v>1</v>
      </c>
      <c r="G543" s="6">
        <f>Table2[[#This Row],[Teenhome]]</f>
        <v>0</v>
      </c>
      <c r="H543" s="9">
        <f>Table2[[#This Row],[Dt_Customer]]</f>
        <v>41631</v>
      </c>
      <c r="I543" s="6">
        <f>Table2[[#This Row],[Recency]]</f>
        <v>67</v>
      </c>
      <c r="J543" s="14">
        <f>IF(VALUE(YEAR(People!$H543))-People!$B543&gt;=90,44,VALUE(YEAR(People!$H543))-People!$B543)</f>
        <v>32</v>
      </c>
      <c r="K543" s="5" t="str">
        <f>IF(AND(People!$J543&gt;=16,People!$J543&lt;=25),"16-25",IF(AND(People!$J543&gt;=26,People!$J543&lt;=35),"26-35",IF(AND(People!$J543&gt;=36,People!$J543&lt;=45),"36-45",IF(AND(People!$J543&gt;=46,People!$J543&lt;=55),"46-55",IF(AND(People!$J543&gt;=56,People!$J543&lt;=65),"56-65",IF(AND(People!$J543&gt;=66,People!$J543&lt;=75),"66-75","ALL"))))))</f>
        <v>26-35</v>
      </c>
      <c r="L543" t="str">
        <f>Products!H543</f>
        <v>Widow</v>
      </c>
      <c r="M543">
        <f>Table2[[#This Row],[Recency]]</f>
        <v>67</v>
      </c>
      <c r="N543">
        <f>Table2[[#This Row],[NumDealsPurchases]]</f>
        <v>3</v>
      </c>
      <c r="O543" s="12" t="str">
        <f>IF(Table2[[#This Row],[Kidhome]]=0,"No","Yes")</f>
        <v>Yes</v>
      </c>
      <c r="P543" s="12" t="str">
        <f>IF(Table2[[#This Row],[Teenhome]]=0,"No","Yes")</f>
        <v>No</v>
      </c>
    </row>
    <row r="544" spans="1:16" ht="16.5" x14ac:dyDescent="0.3">
      <c r="A544" s="5">
        <f>Table2[[#This Row],[ID]]</f>
        <v>3665</v>
      </c>
      <c r="B544" s="6">
        <f>Table2[[#This Row],[Year_Birth]]</f>
        <v>1977</v>
      </c>
      <c r="C544" s="6" t="str">
        <f>Table2[[#This Row],[Education]]</f>
        <v>2n Cycle</v>
      </c>
      <c r="D544" s="6" t="str">
        <f>Table2[[#This Row],[Marital_Status]]</f>
        <v>Together</v>
      </c>
      <c r="E544" s="6">
        <f>Table2[[#This Row],[Income]]</f>
        <v>25315</v>
      </c>
      <c r="F544" s="6">
        <f>Table2[[#This Row],[Kidhome]]</f>
        <v>1</v>
      </c>
      <c r="G544" s="6">
        <f>Table2[[#This Row],[Teenhome]]</f>
        <v>0</v>
      </c>
      <c r="H544" s="9">
        <f>Table2[[#This Row],[Dt_Customer]]</f>
        <v>41585</v>
      </c>
      <c r="I544" s="6">
        <f>Table2[[#This Row],[Recency]]</f>
        <v>46</v>
      </c>
      <c r="J544" s="8">
        <f>IF(VALUE(YEAR(People!$H544))-People!$B544&gt;=90,44,VALUE(YEAR(People!$H544))-People!$B544)</f>
        <v>36</v>
      </c>
      <c r="K544" s="5" t="str">
        <f>IF(AND(People!$J544&gt;=16,People!$J544&lt;=25),"16-25",IF(AND(People!$J544&gt;=26,People!$J544&lt;=35),"26-35",IF(AND(People!$J544&gt;=36,People!$J544&lt;=45),"36-45",IF(AND(People!$J544&gt;=46,People!$J544&lt;=55),"46-55",IF(AND(People!$J544&gt;=56,People!$J544&lt;=65),"56-65",IF(AND(People!$J544&gt;=66,People!$J544&lt;=75),"66-75","ALL"))))))</f>
        <v>36-45</v>
      </c>
      <c r="L544" t="str">
        <f>Products!H544</f>
        <v>Single</v>
      </c>
      <c r="M544">
        <f>Table2[[#This Row],[Recency]]</f>
        <v>46</v>
      </c>
      <c r="N544">
        <f>Table2[[#This Row],[NumDealsPurchases]]</f>
        <v>3</v>
      </c>
      <c r="O544" s="12" t="str">
        <f>IF(Table2[[#This Row],[Kidhome]]=0,"No","Yes")</f>
        <v>Yes</v>
      </c>
      <c r="P544" s="12" t="str">
        <f>IF(Table2[[#This Row],[Teenhome]]=0,"No","Yes")</f>
        <v>No</v>
      </c>
    </row>
    <row r="545" spans="1:16" ht="16.5" x14ac:dyDescent="0.3">
      <c r="A545" s="7">
        <f>Table2[[#This Row],[ID]]</f>
        <v>10591</v>
      </c>
      <c r="B545" s="6">
        <f>Table2[[#This Row],[Year_Birth]]</f>
        <v>1969</v>
      </c>
      <c r="C545" s="6" t="str">
        <f>Table2[[#This Row],[Education]]</f>
        <v>Graduation</v>
      </c>
      <c r="D545" s="6" t="str">
        <f>Table2[[#This Row],[Marital_Status]]</f>
        <v>Widow</v>
      </c>
      <c r="E545" s="6">
        <f>Table2[[#This Row],[Income]]</f>
        <v>43638</v>
      </c>
      <c r="F545" s="6">
        <f>Table2[[#This Row],[Kidhome]]</f>
        <v>0</v>
      </c>
      <c r="G545" s="6">
        <f>Table2[[#This Row],[Teenhome]]</f>
        <v>1</v>
      </c>
      <c r="H545" s="9">
        <f>Table2[[#This Row],[Dt_Customer]]</f>
        <v>41127</v>
      </c>
      <c r="I545" s="6">
        <f>Table2[[#This Row],[Recency]]</f>
        <v>37</v>
      </c>
      <c r="J545" s="14">
        <f>IF(VALUE(YEAR(People!$H545))-People!$B545&gt;=90,44,VALUE(YEAR(People!$H545))-People!$B545)</f>
        <v>43</v>
      </c>
      <c r="K545" s="5" t="str">
        <f>IF(AND(People!$J545&gt;=16,People!$J545&lt;=25),"16-25",IF(AND(People!$J545&gt;=26,People!$J545&lt;=35),"26-35",IF(AND(People!$J545&gt;=36,People!$J545&lt;=45),"36-45",IF(AND(People!$J545&gt;=46,People!$J545&lt;=55),"46-55",IF(AND(People!$J545&gt;=56,People!$J545&lt;=65),"56-65",IF(AND(People!$J545&gt;=66,People!$J545&lt;=75),"66-75","ALL"))))))</f>
        <v>36-45</v>
      </c>
      <c r="L545" t="str">
        <f>Products!H545</f>
        <v>Married</v>
      </c>
      <c r="M545">
        <f>Table2[[#This Row],[Recency]]</f>
        <v>37</v>
      </c>
      <c r="N545">
        <f>Table2[[#This Row],[NumDealsPurchases]]</f>
        <v>2</v>
      </c>
      <c r="O545" s="12" t="str">
        <f>IF(Table2[[#This Row],[Kidhome]]=0,"No","Yes")</f>
        <v>No</v>
      </c>
      <c r="P545" s="12" t="str">
        <f>IF(Table2[[#This Row],[Teenhome]]=0,"No","Yes")</f>
        <v>Yes</v>
      </c>
    </row>
    <row r="546" spans="1:16" ht="16.5" x14ac:dyDescent="0.3">
      <c r="A546" s="5">
        <f>Table2[[#This Row],[ID]]</f>
        <v>5036</v>
      </c>
      <c r="B546" s="6">
        <f>Table2[[#This Row],[Year_Birth]]</f>
        <v>1984</v>
      </c>
      <c r="C546" s="6" t="str">
        <f>Table2[[#This Row],[Education]]</f>
        <v>PhD</v>
      </c>
      <c r="D546" s="6" t="str">
        <f>Table2[[#This Row],[Marital_Status]]</f>
        <v>Single</v>
      </c>
      <c r="E546" s="6">
        <f>Table2[[#This Row],[Income]]</f>
        <v>42710</v>
      </c>
      <c r="F546" s="6">
        <f>Table2[[#This Row],[Kidhome]]</f>
        <v>1</v>
      </c>
      <c r="G546" s="6">
        <f>Table2[[#This Row],[Teenhome]]</f>
        <v>0</v>
      </c>
      <c r="H546" s="9">
        <f>Table2[[#This Row],[Dt_Customer]]</f>
        <v>41241</v>
      </c>
      <c r="I546" s="6">
        <f>Table2[[#This Row],[Recency]]</f>
        <v>38</v>
      </c>
      <c r="J546" s="8">
        <f>IF(VALUE(YEAR(People!$H546))-People!$B546&gt;=90,44,VALUE(YEAR(People!$H546))-People!$B546)</f>
        <v>28</v>
      </c>
      <c r="K546" s="5" t="str">
        <f>IF(AND(People!$J546&gt;=16,People!$J546&lt;=25),"16-25",IF(AND(People!$J546&gt;=26,People!$J546&lt;=35),"26-35",IF(AND(People!$J546&gt;=36,People!$J546&lt;=45),"36-45",IF(AND(People!$J546&gt;=46,People!$J546&lt;=55),"46-55",IF(AND(People!$J546&gt;=56,People!$J546&lt;=65),"56-65",IF(AND(People!$J546&gt;=66,People!$J546&lt;=75),"66-75","ALL"))))))</f>
        <v>26-35</v>
      </c>
      <c r="L546" t="str">
        <f>Products!H546</f>
        <v>Together</v>
      </c>
      <c r="M546">
        <f>Table2[[#This Row],[Recency]]</f>
        <v>38</v>
      </c>
      <c r="N546">
        <f>Table2[[#This Row],[NumDealsPurchases]]</f>
        <v>2</v>
      </c>
      <c r="O546" s="12" t="str">
        <f>IF(Table2[[#This Row],[Kidhome]]=0,"No","Yes")</f>
        <v>Yes</v>
      </c>
      <c r="P546" s="12" t="str">
        <f>IF(Table2[[#This Row],[Teenhome]]=0,"No","Yes")</f>
        <v>No</v>
      </c>
    </row>
    <row r="547" spans="1:16" ht="16.5" x14ac:dyDescent="0.3">
      <c r="A547" s="7">
        <f>Table2[[#This Row],[ID]]</f>
        <v>5547</v>
      </c>
      <c r="B547" s="6">
        <f>Table2[[#This Row],[Year_Birth]]</f>
        <v>1982</v>
      </c>
      <c r="C547" s="6" t="str">
        <f>Table2[[#This Row],[Education]]</f>
        <v>PhD</v>
      </c>
      <c r="D547" s="6" t="str">
        <f>Table2[[#This Row],[Marital_Status]]</f>
        <v>Married</v>
      </c>
      <c r="E547" s="6">
        <f>Table2[[#This Row],[Income]]</f>
        <v>84169</v>
      </c>
      <c r="F547" s="6">
        <f>Table2[[#This Row],[Kidhome]]</f>
        <v>0</v>
      </c>
      <c r="G547" s="6">
        <f>Table2[[#This Row],[Teenhome]]</f>
        <v>0</v>
      </c>
      <c r="H547" s="9">
        <f>Table2[[#This Row],[Dt_Customer]]</f>
        <v>41493</v>
      </c>
      <c r="I547" s="6">
        <f>Table2[[#This Row],[Recency]]</f>
        <v>9</v>
      </c>
      <c r="J547" s="14">
        <f>IF(VALUE(YEAR(People!$H547))-People!$B547&gt;=90,44,VALUE(YEAR(People!$H547))-People!$B547)</f>
        <v>31</v>
      </c>
      <c r="K547" s="5" t="str">
        <f>IF(AND(People!$J547&gt;=16,People!$J547&lt;=25),"16-25",IF(AND(People!$J547&gt;=26,People!$J547&lt;=35),"26-35",IF(AND(People!$J547&gt;=36,People!$J547&lt;=45),"36-45",IF(AND(People!$J547&gt;=46,People!$J547&lt;=55),"46-55",IF(AND(People!$J547&gt;=56,People!$J547&lt;=65),"56-65",IF(AND(People!$J547&gt;=66,People!$J547&lt;=75),"66-75","ALL"))))))</f>
        <v>26-35</v>
      </c>
      <c r="L547" t="str">
        <f>Products!H547</f>
        <v>Married</v>
      </c>
      <c r="M547">
        <f>Table2[[#This Row],[Recency]]</f>
        <v>9</v>
      </c>
      <c r="N547">
        <f>Table2[[#This Row],[NumDealsPurchases]]</f>
        <v>1</v>
      </c>
      <c r="O547" s="12" t="str">
        <f>IF(Table2[[#This Row],[Kidhome]]=0,"No","Yes")</f>
        <v>No</v>
      </c>
      <c r="P547" s="12" t="str">
        <f>IF(Table2[[#This Row],[Teenhome]]=0,"No","Yes")</f>
        <v>No</v>
      </c>
    </row>
    <row r="548" spans="1:16" ht="16.5" x14ac:dyDescent="0.3">
      <c r="A548" s="5">
        <f>Table2[[#This Row],[ID]]</f>
        <v>7822</v>
      </c>
      <c r="B548" s="6">
        <f>Table2[[#This Row],[Year_Birth]]</f>
        <v>1976</v>
      </c>
      <c r="C548" s="6" t="str">
        <f>Table2[[#This Row],[Education]]</f>
        <v>Graduation</v>
      </c>
      <c r="D548" s="6" t="str">
        <f>Table2[[#This Row],[Marital_Status]]</f>
        <v>Together</v>
      </c>
      <c r="E548" s="6">
        <f>Table2[[#This Row],[Income]]</f>
        <v>54058</v>
      </c>
      <c r="F548" s="6">
        <f>Table2[[#This Row],[Kidhome]]</f>
        <v>0</v>
      </c>
      <c r="G548" s="6">
        <f>Table2[[#This Row],[Teenhome]]</f>
        <v>1</v>
      </c>
      <c r="H548" s="9">
        <f>Table2[[#This Row],[Dt_Customer]]</f>
        <v>41429</v>
      </c>
      <c r="I548" s="6">
        <f>Table2[[#This Row],[Recency]]</f>
        <v>56</v>
      </c>
      <c r="J548" s="8">
        <f>IF(VALUE(YEAR(People!$H548))-People!$B548&gt;=90,44,VALUE(YEAR(People!$H548))-People!$B548)</f>
        <v>37</v>
      </c>
      <c r="K548" s="5" t="str">
        <f>IF(AND(People!$J548&gt;=16,People!$J548&lt;=25),"16-25",IF(AND(People!$J548&gt;=26,People!$J548&lt;=35),"26-35",IF(AND(People!$J548&gt;=36,People!$J548&lt;=45),"36-45",IF(AND(People!$J548&gt;=46,People!$J548&lt;=55),"46-55",IF(AND(People!$J548&gt;=56,People!$J548&lt;=65),"56-65",IF(AND(People!$J548&gt;=66,People!$J548&lt;=75),"66-75","ALL"))))))</f>
        <v>36-45</v>
      </c>
      <c r="L548" t="str">
        <f>Products!H548</f>
        <v>Widow</v>
      </c>
      <c r="M548">
        <f>Table2[[#This Row],[Recency]]</f>
        <v>56</v>
      </c>
      <c r="N548">
        <f>Table2[[#This Row],[NumDealsPurchases]]</f>
        <v>2</v>
      </c>
      <c r="O548" s="12" t="str">
        <f>IF(Table2[[#This Row],[Kidhome]]=0,"No","Yes")</f>
        <v>No</v>
      </c>
      <c r="P548" s="12" t="str">
        <f>IF(Table2[[#This Row],[Teenhome]]=0,"No","Yes")</f>
        <v>Yes</v>
      </c>
    </row>
    <row r="549" spans="1:16" ht="16.5" x14ac:dyDescent="0.3">
      <c r="A549" s="7">
        <f>Table2[[#This Row],[ID]]</f>
        <v>8541</v>
      </c>
      <c r="B549" s="6">
        <f>Table2[[#This Row],[Year_Birth]]</f>
        <v>1990</v>
      </c>
      <c r="C549" s="6" t="str">
        <f>Table2[[#This Row],[Education]]</f>
        <v>2n Cycle</v>
      </c>
      <c r="D549" s="6" t="str">
        <f>Table2[[#This Row],[Marital_Status]]</f>
        <v>Married</v>
      </c>
      <c r="E549" s="6">
        <f>Table2[[#This Row],[Income]]</f>
        <v>24683</v>
      </c>
      <c r="F549" s="6">
        <f>Table2[[#This Row],[Kidhome]]</f>
        <v>1</v>
      </c>
      <c r="G549" s="6">
        <f>Table2[[#This Row],[Teenhome]]</f>
        <v>0</v>
      </c>
      <c r="H549" s="9">
        <f>Table2[[#This Row],[Dt_Customer]]</f>
        <v>41706</v>
      </c>
      <c r="I549" s="6">
        <f>Table2[[#This Row],[Recency]]</f>
        <v>98</v>
      </c>
      <c r="J549" s="14">
        <f>IF(VALUE(YEAR(People!$H549))-People!$B549&gt;=90,44,VALUE(YEAR(People!$H549))-People!$B549)</f>
        <v>24</v>
      </c>
      <c r="K549" s="5" t="str">
        <f>IF(AND(People!$J549&gt;=16,People!$J549&lt;=25),"16-25",IF(AND(People!$J549&gt;=26,People!$J549&lt;=35),"26-35",IF(AND(People!$J549&gt;=36,People!$J549&lt;=45),"36-45",IF(AND(People!$J549&gt;=46,People!$J549&lt;=55),"46-55",IF(AND(People!$J549&gt;=56,People!$J549&lt;=65),"56-65",IF(AND(People!$J549&gt;=66,People!$J549&lt;=75),"66-75","ALL"))))))</f>
        <v>16-25</v>
      </c>
      <c r="L549" t="str">
        <f>Products!H549</f>
        <v>Married</v>
      </c>
      <c r="M549">
        <f>Table2[[#This Row],[Recency]]</f>
        <v>98</v>
      </c>
      <c r="N549">
        <f>Table2[[#This Row],[NumDealsPurchases]]</f>
        <v>2</v>
      </c>
      <c r="O549" s="12" t="str">
        <f>IF(Table2[[#This Row],[Kidhome]]=0,"No","Yes")</f>
        <v>Yes</v>
      </c>
      <c r="P549" s="12" t="str">
        <f>IF(Table2[[#This Row],[Teenhome]]=0,"No","Yes")</f>
        <v>No</v>
      </c>
    </row>
    <row r="550" spans="1:16" ht="16.5" x14ac:dyDescent="0.3">
      <c r="A550" s="5">
        <f>Table2[[#This Row],[ID]]</f>
        <v>10955</v>
      </c>
      <c r="B550" s="6">
        <f>Table2[[#This Row],[Year_Birth]]</f>
        <v>1964</v>
      </c>
      <c r="C550" s="6" t="str">
        <f>Table2[[#This Row],[Education]]</f>
        <v>Graduation</v>
      </c>
      <c r="D550" s="6" t="str">
        <f>Table2[[#This Row],[Marital_Status]]</f>
        <v>Widow</v>
      </c>
      <c r="E550" s="6">
        <f>Table2[[#This Row],[Income]]</f>
        <v>85620</v>
      </c>
      <c r="F550" s="6">
        <f>Table2[[#This Row],[Kidhome]]</f>
        <v>0</v>
      </c>
      <c r="G550" s="6">
        <f>Table2[[#This Row],[Teenhome]]</f>
        <v>0</v>
      </c>
      <c r="H550" s="9">
        <f>Table2[[#This Row],[Dt_Customer]]</f>
        <v>41646</v>
      </c>
      <c r="I550" s="6">
        <f>Table2[[#This Row],[Recency]]</f>
        <v>68</v>
      </c>
      <c r="J550" s="8">
        <f>IF(VALUE(YEAR(People!$H550))-People!$B550&gt;=90,44,VALUE(YEAR(People!$H550))-People!$B550)</f>
        <v>50</v>
      </c>
      <c r="K550" s="5" t="str">
        <f>IF(AND(People!$J550&gt;=16,People!$J550&lt;=25),"16-25",IF(AND(People!$J550&gt;=26,People!$J550&lt;=35),"26-35",IF(AND(People!$J550&gt;=36,People!$J550&lt;=45),"36-45",IF(AND(People!$J550&gt;=46,People!$J550&lt;=55),"46-55",IF(AND(People!$J550&gt;=56,People!$J550&lt;=65),"56-65",IF(AND(People!$J550&gt;=66,People!$J550&lt;=75),"66-75","ALL"))))))</f>
        <v>46-55</v>
      </c>
      <c r="L550" t="str">
        <f>Products!H550</f>
        <v>Married</v>
      </c>
      <c r="M550">
        <f>Table2[[#This Row],[Recency]]</f>
        <v>68</v>
      </c>
      <c r="N550">
        <f>Table2[[#This Row],[NumDealsPurchases]]</f>
        <v>1</v>
      </c>
      <c r="O550" s="12" t="str">
        <f>IF(Table2[[#This Row],[Kidhome]]=0,"No","Yes")</f>
        <v>No</v>
      </c>
      <c r="P550" s="12" t="str">
        <f>IF(Table2[[#This Row],[Teenhome]]=0,"No","Yes")</f>
        <v>No</v>
      </c>
    </row>
    <row r="551" spans="1:16" ht="16.5" x14ac:dyDescent="0.3">
      <c r="A551" s="7">
        <f>Table2[[#This Row],[ID]]</f>
        <v>4368</v>
      </c>
      <c r="B551" s="6">
        <f>Table2[[#This Row],[Year_Birth]]</f>
        <v>1980</v>
      </c>
      <c r="C551" s="6" t="str">
        <f>Table2[[#This Row],[Education]]</f>
        <v>Graduation</v>
      </c>
      <c r="D551" s="6" t="str">
        <f>Table2[[#This Row],[Marital_Status]]</f>
        <v>Married</v>
      </c>
      <c r="E551" s="6">
        <f>Table2[[#This Row],[Income]]</f>
        <v>47850</v>
      </c>
      <c r="F551" s="6">
        <f>Table2[[#This Row],[Kidhome]]</f>
        <v>1</v>
      </c>
      <c r="G551" s="6">
        <f>Table2[[#This Row],[Teenhome]]</f>
        <v>0</v>
      </c>
      <c r="H551" s="9">
        <f>Table2[[#This Row],[Dt_Customer]]</f>
        <v>41611</v>
      </c>
      <c r="I551" s="6">
        <f>Table2[[#This Row],[Recency]]</f>
        <v>72</v>
      </c>
      <c r="J551" s="14">
        <f>IF(VALUE(YEAR(People!$H551))-People!$B551&gt;=90,44,VALUE(YEAR(People!$H551))-People!$B551)</f>
        <v>33</v>
      </c>
      <c r="K551" s="5" t="str">
        <f>IF(AND(People!$J551&gt;=16,People!$J551&lt;=25),"16-25",IF(AND(People!$J551&gt;=26,People!$J551&lt;=35),"26-35",IF(AND(People!$J551&gt;=36,People!$J551&lt;=45),"36-45",IF(AND(People!$J551&gt;=46,People!$J551&lt;=55),"46-55",IF(AND(People!$J551&gt;=56,People!$J551&lt;=65),"56-65",IF(AND(People!$J551&gt;=66,People!$J551&lt;=75),"66-75","ALL"))))))</f>
        <v>26-35</v>
      </c>
      <c r="L551" t="str">
        <f>Products!H551</f>
        <v>Married</v>
      </c>
      <c r="M551">
        <f>Table2[[#This Row],[Recency]]</f>
        <v>72</v>
      </c>
      <c r="N551">
        <f>Table2[[#This Row],[NumDealsPurchases]]</f>
        <v>1</v>
      </c>
      <c r="O551" s="12" t="str">
        <f>IF(Table2[[#This Row],[Kidhome]]=0,"No","Yes")</f>
        <v>Yes</v>
      </c>
      <c r="P551" s="12" t="str">
        <f>IF(Table2[[#This Row],[Teenhome]]=0,"No","Yes")</f>
        <v>No</v>
      </c>
    </row>
    <row r="552" spans="1:16" ht="16.5" x14ac:dyDescent="0.3">
      <c r="A552" s="5">
        <f>Table2[[#This Row],[ID]]</f>
        <v>9671</v>
      </c>
      <c r="B552" s="6">
        <f>Table2[[#This Row],[Year_Birth]]</f>
        <v>1968</v>
      </c>
      <c r="C552" s="6" t="str">
        <f>Table2[[#This Row],[Education]]</f>
        <v>Graduation</v>
      </c>
      <c r="D552" s="6" t="str">
        <f>Table2[[#This Row],[Marital_Status]]</f>
        <v>Married</v>
      </c>
      <c r="E552" s="6">
        <f>Table2[[#This Row],[Income]]</f>
        <v>19514</v>
      </c>
      <c r="F552" s="6">
        <f>Table2[[#This Row],[Kidhome]]</f>
        <v>1</v>
      </c>
      <c r="G552" s="6">
        <f>Table2[[#This Row],[Teenhome]]</f>
        <v>1</v>
      </c>
      <c r="H552" s="9">
        <f>Table2[[#This Row],[Dt_Customer]]</f>
        <v>41665</v>
      </c>
      <c r="I552" s="6">
        <f>Table2[[#This Row],[Recency]]</f>
        <v>47</v>
      </c>
      <c r="J552" s="8">
        <f>IF(VALUE(YEAR(People!$H552))-People!$B552&gt;=90,44,VALUE(YEAR(People!$H552))-People!$B552)</f>
        <v>46</v>
      </c>
      <c r="K552" s="5" t="str">
        <f>IF(AND(People!$J552&gt;=16,People!$J552&lt;=25),"16-25",IF(AND(People!$J552&gt;=26,People!$J552&lt;=35),"26-35",IF(AND(People!$J552&gt;=36,People!$J552&lt;=45),"36-45",IF(AND(People!$J552&gt;=46,People!$J552&lt;=55),"46-55",IF(AND(People!$J552&gt;=56,People!$J552&lt;=65),"56-65",IF(AND(People!$J552&gt;=66,People!$J552&lt;=75),"66-75","ALL"))))))</f>
        <v>46-55</v>
      </c>
      <c r="L552" t="str">
        <f>Products!H552</f>
        <v>Single</v>
      </c>
      <c r="M552">
        <f>Table2[[#This Row],[Recency]]</f>
        <v>47</v>
      </c>
      <c r="N552">
        <f>Table2[[#This Row],[NumDealsPurchases]]</f>
        <v>4</v>
      </c>
      <c r="O552" s="12" t="str">
        <f>IF(Table2[[#This Row],[Kidhome]]=0,"No","Yes")</f>
        <v>Yes</v>
      </c>
      <c r="P552" s="12" t="str">
        <f>IF(Table2[[#This Row],[Teenhome]]=0,"No","Yes")</f>
        <v>Yes</v>
      </c>
    </row>
    <row r="553" spans="1:16" ht="16.5" x14ac:dyDescent="0.3">
      <c r="A553" s="7">
        <f>Table2[[#This Row],[ID]]</f>
        <v>2256</v>
      </c>
      <c r="B553" s="6">
        <f>Table2[[#This Row],[Year_Birth]]</f>
        <v>1973</v>
      </c>
      <c r="C553" s="6" t="str">
        <f>Table2[[#This Row],[Education]]</f>
        <v>Master</v>
      </c>
      <c r="D553" s="6" t="str">
        <f>Table2[[#This Row],[Marital_Status]]</f>
        <v>Married</v>
      </c>
      <c r="E553" s="6">
        <f>Table2[[#This Row],[Income]]</f>
        <v>27159</v>
      </c>
      <c r="F553" s="6">
        <f>Table2[[#This Row],[Kidhome]]</f>
        <v>1</v>
      </c>
      <c r="G553" s="6">
        <f>Table2[[#This Row],[Teenhome]]</f>
        <v>1</v>
      </c>
      <c r="H553" s="9">
        <f>Table2[[#This Row],[Dt_Customer]]</f>
        <v>41727</v>
      </c>
      <c r="I553" s="6">
        <f>Table2[[#This Row],[Recency]]</f>
        <v>33</v>
      </c>
      <c r="J553" s="14">
        <f>IF(VALUE(YEAR(People!$H553))-People!$B553&gt;=90,44,VALUE(YEAR(People!$H553))-People!$B553)</f>
        <v>41</v>
      </c>
      <c r="K553" s="5" t="str">
        <f>IF(AND(People!$J553&gt;=16,People!$J553&lt;=25),"16-25",IF(AND(People!$J553&gt;=26,People!$J553&lt;=35),"26-35",IF(AND(People!$J553&gt;=36,People!$J553&lt;=45),"36-45",IF(AND(People!$J553&gt;=46,People!$J553&lt;=55),"46-55",IF(AND(People!$J553&gt;=56,People!$J553&lt;=65),"56-65",IF(AND(People!$J553&gt;=66,People!$J553&lt;=75),"66-75","ALL"))))))</f>
        <v>36-45</v>
      </c>
      <c r="L553" t="str">
        <f>Products!H553</f>
        <v>Single</v>
      </c>
      <c r="M553">
        <f>Table2[[#This Row],[Recency]]</f>
        <v>33</v>
      </c>
      <c r="N553">
        <f>Table2[[#This Row],[NumDealsPurchases]]</f>
        <v>2</v>
      </c>
      <c r="O553" s="12" t="str">
        <f>IF(Table2[[#This Row],[Kidhome]]=0,"No","Yes")</f>
        <v>Yes</v>
      </c>
      <c r="P553" s="12" t="str">
        <f>IF(Table2[[#This Row],[Teenhome]]=0,"No","Yes")</f>
        <v>Yes</v>
      </c>
    </row>
    <row r="554" spans="1:16" ht="16.5" x14ac:dyDescent="0.3">
      <c r="A554" s="5">
        <f>Table2[[#This Row],[ID]]</f>
        <v>4279</v>
      </c>
      <c r="B554" s="6">
        <f>Table2[[#This Row],[Year_Birth]]</f>
        <v>1963</v>
      </c>
      <c r="C554" s="6" t="str">
        <f>Table2[[#This Row],[Education]]</f>
        <v>2n Cycle</v>
      </c>
      <c r="D554" s="6" t="str">
        <f>Table2[[#This Row],[Marital_Status]]</f>
        <v>Single</v>
      </c>
      <c r="E554" s="6">
        <f>Table2[[#This Row],[Income]]</f>
        <v>39548</v>
      </c>
      <c r="F554" s="6">
        <f>Table2[[#This Row],[Kidhome]]</f>
        <v>1</v>
      </c>
      <c r="G554" s="6">
        <f>Table2[[#This Row],[Teenhome]]</f>
        <v>1</v>
      </c>
      <c r="H554" s="9">
        <f>Table2[[#This Row],[Dt_Customer]]</f>
        <v>41729</v>
      </c>
      <c r="I554" s="6">
        <f>Table2[[#This Row],[Recency]]</f>
        <v>87</v>
      </c>
      <c r="J554" s="8">
        <f>IF(VALUE(YEAR(People!$H554))-People!$B554&gt;=90,44,VALUE(YEAR(People!$H554))-People!$B554)</f>
        <v>51</v>
      </c>
      <c r="K554" s="5" t="str">
        <f>IF(AND(People!$J554&gt;=16,People!$J554&lt;=25),"16-25",IF(AND(People!$J554&gt;=26,People!$J554&lt;=35),"26-35",IF(AND(People!$J554&gt;=36,People!$J554&lt;=45),"36-45",IF(AND(People!$J554&gt;=46,People!$J554&lt;=55),"46-55",IF(AND(People!$J554&gt;=56,People!$J554&lt;=65),"56-65",IF(AND(People!$J554&gt;=66,People!$J554&lt;=75),"66-75","ALL"))))))</f>
        <v>46-55</v>
      </c>
      <c r="L554" t="str">
        <f>Products!H554</f>
        <v>Single</v>
      </c>
      <c r="M554">
        <f>Table2[[#This Row],[Recency]]</f>
        <v>87</v>
      </c>
      <c r="N554">
        <f>Table2[[#This Row],[NumDealsPurchases]]</f>
        <v>2</v>
      </c>
      <c r="O554" s="12" t="str">
        <f>IF(Table2[[#This Row],[Kidhome]]=0,"No","Yes")</f>
        <v>Yes</v>
      </c>
      <c r="P554" s="12" t="str">
        <f>IF(Table2[[#This Row],[Teenhome]]=0,"No","Yes")</f>
        <v>Yes</v>
      </c>
    </row>
    <row r="555" spans="1:16" ht="16.5" x14ac:dyDescent="0.3">
      <c r="A555" s="7">
        <f>Table2[[#This Row],[ID]]</f>
        <v>5371</v>
      </c>
      <c r="B555" s="6">
        <f>Table2[[#This Row],[Year_Birth]]</f>
        <v>1989</v>
      </c>
      <c r="C555" s="6" t="str">
        <f>Table2[[#This Row],[Education]]</f>
        <v>Graduation</v>
      </c>
      <c r="D555" s="6" t="str">
        <f>Table2[[#This Row],[Marital_Status]]</f>
        <v>Single</v>
      </c>
      <c r="E555" s="6">
        <f>Table2[[#This Row],[Income]]</f>
        <v>21474</v>
      </c>
      <c r="F555" s="6">
        <f>Table2[[#This Row],[Kidhome]]</f>
        <v>1</v>
      </c>
      <c r="G555" s="6">
        <f>Table2[[#This Row],[Teenhome]]</f>
        <v>0</v>
      </c>
      <c r="H555" s="9">
        <f>Table2[[#This Row],[Dt_Customer]]</f>
        <v>41737</v>
      </c>
      <c r="I555" s="6">
        <f>Table2[[#This Row],[Recency]]</f>
        <v>0</v>
      </c>
      <c r="J555" s="14">
        <f>IF(VALUE(YEAR(People!$H555))-People!$B555&gt;=90,44,VALUE(YEAR(People!$H555))-People!$B555)</f>
        <v>25</v>
      </c>
      <c r="K555" s="5" t="str">
        <f>IF(AND(People!$J555&gt;=16,People!$J555&lt;=25),"16-25",IF(AND(People!$J555&gt;=26,People!$J555&lt;=35),"26-35",IF(AND(People!$J555&gt;=36,People!$J555&lt;=45),"36-45",IF(AND(People!$J555&gt;=46,People!$J555&lt;=55),"46-55",IF(AND(People!$J555&gt;=56,People!$J555&lt;=65),"56-65",IF(AND(People!$J555&gt;=66,People!$J555&lt;=75),"66-75","ALL"))))))</f>
        <v>16-25</v>
      </c>
      <c r="L555" t="str">
        <f>Products!H555</f>
        <v>Married</v>
      </c>
      <c r="M555">
        <f>Table2[[#This Row],[Recency]]</f>
        <v>0</v>
      </c>
      <c r="N555">
        <f>Table2[[#This Row],[NumDealsPurchases]]</f>
        <v>2</v>
      </c>
      <c r="O555" s="12" t="str">
        <f>IF(Table2[[#This Row],[Kidhome]]=0,"No","Yes")</f>
        <v>Yes</v>
      </c>
      <c r="P555" s="12" t="str">
        <f>IF(Table2[[#This Row],[Teenhome]]=0,"No","Yes")</f>
        <v>No</v>
      </c>
    </row>
    <row r="556" spans="1:16" ht="16.5" x14ac:dyDescent="0.3">
      <c r="A556" s="5">
        <f>Table2[[#This Row],[ID]]</f>
        <v>9240</v>
      </c>
      <c r="B556" s="6">
        <f>Table2[[#This Row],[Year_Birth]]</f>
        <v>1971</v>
      </c>
      <c r="C556" s="6" t="str">
        <f>Table2[[#This Row],[Education]]</f>
        <v>PhD</v>
      </c>
      <c r="D556" s="6" t="str">
        <f>Table2[[#This Row],[Marital_Status]]</f>
        <v>Single</v>
      </c>
      <c r="E556" s="6">
        <f>Table2[[#This Row],[Income]]</f>
        <v>60504</v>
      </c>
      <c r="F556" s="6">
        <f>Table2[[#This Row],[Kidhome]]</f>
        <v>0</v>
      </c>
      <c r="G556" s="6">
        <f>Table2[[#This Row],[Teenhome]]</f>
        <v>1</v>
      </c>
      <c r="H556" s="9">
        <f>Table2[[#This Row],[Dt_Customer]]</f>
        <v>41677</v>
      </c>
      <c r="I556" s="6">
        <f>Table2[[#This Row],[Recency]]</f>
        <v>73</v>
      </c>
      <c r="J556" s="8">
        <f>IF(VALUE(YEAR(People!$H556))-People!$B556&gt;=90,44,VALUE(YEAR(People!$H556))-People!$B556)</f>
        <v>43</v>
      </c>
      <c r="K556" s="5" t="str">
        <f>IF(AND(People!$J556&gt;=16,People!$J556&lt;=25),"16-25",IF(AND(People!$J556&gt;=26,People!$J556&lt;=35),"26-35",IF(AND(People!$J556&gt;=36,People!$J556&lt;=45),"36-45",IF(AND(People!$J556&gt;=46,People!$J556&lt;=55),"46-55",IF(AND(People!$J556&gt;=56,People!$J556&lt;=65),"56-65",IF(AND(People!$J556&gt;=66,People!$J556&lt;=75),"66-75","ALL"))))))</f>
        <v>36-45</v>
      </c>
      <c r="L556" t="str">
        <f>Products!H556</f>
        <v>Married</v>
      </c>
      <c r="M556">
        <f>Table2[[#This Row],[Recency]]</f>
        <v>73</v>
      </c>
      <c r="N556">
        <f>Table2[[#This Row],[NumDealsPurchases]]</f>
        <v>2</v>
      </c>
      <c r="O556" s="12" t="str">
        <f>IF(Table2[[#This Row],[Kidhome]]=0,"No","Yes")</f>
        <v>No</v>
      </c>
      <c r="P556" s="12" t="str">
        <f>IF(Table2[[#This Row],[Teenhome]]=0,"No","Yes")</f>
        <v>Yes</v>
      </c>
    </row>
    <row r="557" spans="1:16" ht="16.5" x14ac:dyDescent="0.3">
      <c r="A557" s="7">
        <f>Table2[[#This Row],[ID]]</f>
        <v>9460</v>
      </c>
      <c r="B557" s="6">
        <f>Table2[[#This Row],[Year_Birth]]</f>
        <v>1963</v>
      </c>
      <c r="C557" s="6" t="str">
        <f>Table2[[#This Row],[Education]]</f>
        <v>Graduation</v>
      </c>
      <c r="D557" s="6" t="str">
        <f>Table2[[#This Row],[Marital_Status]]</f>
        <v>Married</v>
      </c>
      <c r="E557" s="6">
        <f>Table2[[#This Row],[Income]]</f>
        <v>22419</v>
      </c>
      <c r="F557" s="6">
        <f>Table2[[#This Row],[Kidhome]]</f>
        <v>0</v>
      </c>
      <c r="G557" s="6">
        <f>Table2[[#This Row],[Teenhome]]</f>
        <v>0</v>
      </c>
      <c r="H557" s="9">
        <f>Table2[[#This Row],[Dt_Customer]]</f>
        <v>41382</v>
      </c>
      <c r="I557" s="6">
        <f>Table2[[#This Row],[Recency]]</f>
        <v>74</v>
      </c>
      <c r="J557" s="14">
        <f>IF(VALUE(YEAR(People!$H557))-People!$B557&gt;=90,44,VALUE(YEAR(People!$H557))-People!$B557)</f>
        <v>50</v>
      </c>
      <c r="K557" s="5" t="str">
        <f>IF(AND(People!$J557&gt;=16,People!$J557&lt;=25),"16-25",IF(AND(People!$J557&gt;=26,People!$J557&lt;=35),"26-35",IF(AND(People!$J557&gt;=36,People!$J557&lt;=45),"36-45",IF(AND(People!$J557&gt;=46,People!$J557&lt;=55),"46-55",IF(AND(People!$J557&gt;=56,People!$J557&lt;=65),"56-65",IF(AND(People!$J557&gt;=66,People!$J557&lt;=75),"66-75","ALL"))))))</f>
        <v>46-55</v>
      </c>
      <c r="L557" t="str">
        <f>Products!H557</f>
        <v>Together</v>
      </c>
      <c r="M557">
        <f>Table2[[#This Row],[Recency]]</f>
        <v>74</v>
      </c>
      <c r="N557">
        <f>Table2[[#This Row],[NumDealsPurchases]]</f>
        <v>1</v>
      </c>
      <c r="O557" s="12" t="str">
        <f>IF(Table2[[#This Row],[Kidhome]]=0,"No","Yes")</f>
        <v>No</v>
      </c>
      <c r="P557" s="12" t="str">
        <f>IF(Table2[[#This Row],[Teenhome]]=0,"No","Yes")</f>
        <v>No</v>
      </c>
    </row>
    <row r="558" spans="1:16" ht="16.5" x14ac:dyDescent="0.3">
      <c r="A558" s="5">
        <f>Table2[[#This Row],[ID]]</f>
        <v>9504</v>
      </c>
      <c r="B558" s="6">
        <f>Table2[[#This Row],[Year_Birth]]</f>
        <v>1949</v>
      </c>
      <c r="C558" s="6" t="str">
        <f>Table2[[#This Row],[Education]]</f>
        <v>Master</v>
      </c>
      <c r="D558" s="6" t="str">
        <f>Table2[[#This Row],[Marital_Status]]</f>
        <v>Married</v>
      </c>
      <c r="E558" s="6">
        <f>Table2[[#This Row],[Income]]</f>
        <v>81698</v>
      </c>
      <c r="F558" s="6">
        <f>Table2[[#This Row],[Kidhome]]</f>
        <v>0</v>
      </c>
      <c r="G558" s="6">
        <f>Table2[[#This Row],[Teenhome]]</f>
        <v>0</v>
      </c>
      <c r="H558" s="9">
        <f>Table2[[#This Row],[Dt_Customer]]</f>
        <v>41584</v>
      </c>
      <c r="I558" s="6">
        <f>Table2[[#This Row],[Recency]]</f>
        <v>4</v>
      </c>
      <c r="J558" s="8">
        <f>IF(VALUE(YEAR(People!$H558))-People!$B558&gt;=90,44,VALUE(YEAR(People!$H558))-People!$B558)</f>
        <v>64</v>
      </c>
      <c r="K558" s="5" t="str">
        <f>IF(AND(People!$J558&gt;=16,People!$J558&lt;=25),"16-25",IF(AND(People!$J558&gt;=26,People!$J558&lt;=35),"26-35",IF(AND(People!$J558&gt;=36,People!$J558&lt;=45),"36-45",IF(AND(People!$J558&gt;=46,People!$J558&lt;=55),"46-55",IF(AND(People!$J558&gt;=56,People!$J558&lt;=65),"56-65",IF(AND(People!$J558&gt;=66,People!$J558&lt;=75),"66-75","ALL"))))))</f>
        <v>56-65</v>
      </c>
      <c r="L558" t="str">
        <f>Products!H558</f>
        <v>Single</v>
      </c>
      <c r="M558">
        <f>Table2[[#This Row],[Recency]]</f>
        <v>4</v>
      </c>
      <c r="N558">
        <f>Table2[[#This Row],[NumDealsPurchases]]</f>
        <v>1</v>
      </c>
      <c r="O558" s="12" t="str">
        <f>IF(Table2[[#This Row],[Kidhome]]=0,"No","Yes")</f>
        <v>No</v>
      </c>
      <c r="P558" s="12" t="str">
        <f>IF(Table2[[#This Row],[Teenhome]]=0,"No","Yes")</f>
        <v>No</v>
      </c>
    </row>
    <row r="559" spans="1:16" ht="16.5" x14ac:dyDescent="0.3">
      <c r="A559" s="7">
        <f>Table2[[#This Row],[ID]]</f>
        <v>8692</v>
      </c>
      <c r="B559" s="6">
        <f>Table2[[#This Row],[Year_Birth]]</f>
        <v>1952</v>
      </c>
      <c r="C559" s="6" t="str">
        <f>Table2[[#This Row],[Education]]</f>
        <v>Graduation</v>
      </c>
      <c r="D559" s="6" t="str">
        <f>Table2[[#This Row],[Marital_Status]]</f>
        <v>Together</v>
      </c>
      <c r="E559" s="6">
        <f>Table2[[#This Row],[Income]]</f>
        <v>43462</v>
      </c>
      <c r="F559" s="6">
        <f>Table2[[#This Row],[Kidhome]]</f>
        <v>1</v>
      </c>
      <c r="G559" s="6">
        <f>Table2[[#This Row],[Teenhome]]</f>
        <v>1</v>
      </c>
      <c r="H559" s="9">
        <f>Table2[[#This Row],[Dt_Customer]]</f>
        <v>41164</v>
      </c>
      <c r="I559" s="6">
        <f>Table2[[#This Row],[Recency]]</f>
        <v>50</v>
      </c>
      <c r="J559" s="14">
        <f>IF(VALUE(YEAR(People!$H559))-People!$B559&gt;=90,44,VALUE(YEAR(People!$H559))-People!$B559)</f>
        <v>60</v>
      </c>
      <c r="K559" s="5" t="str">
        <f>IF(AND(People!$J559&gt;=16,People!$J559&lt;=25),"16-25",IF(AND(People!$J559&gt;=26,People!$J559&lt;=35),"26-35",IF(AND(People!$J559&gt;=36,People!$J559&lt;=45),"36-45",IF(AND(People!$J559&gt;=46,People!$J559&lt;=55),"46-55",IF(AND(People!$J559&gt;=56,People!$J559&lt;=65),"56-65",IF(AND(People!$J559&gt;=66,People!$J559&lt;=75),"66-75","ALL"))))))</f>
        <v>56-65</v>
      </c>
      <c r="L559" t="str">
        <f>Products!H559</f>
        <v>Married</v>
      </c>
      <c r="M559">
        <f>Table2[[#This Row],[Recency]]</f>
        <v>50</v>
      </c>
      <c r="N559">
        <f>Table2[[#This Row],[NumDealsPurchases]]</f>
        <v>6</v>
      </c>
      <c r="O559" s="12" t="str">
        <f>IF(Table2[[#This Row],[Kidhome]]=0,"No","Yes")</f>
        <v>Yes</v>
      </c>
      <c r="P559" s="12" t="str">
        <f>IF(Table2[[#This Row],[Teenhome]]=0,"No","Yes")</f>
        <v>Yes</v>
      </c>
    </row>
    <row r="560" spans="1:16" ht="16.5" x14ac:dyDescent="0.3">
      <c r="A560" s="5">
        <f>Table2[[#This Row],[ID]]</f>
        <v>448</v>
      </c>
      <c r="B560" s="6">
        <f>Table2[[#This Row],[Year_Birth]]</f>
        <v>1978</v>
      </c>
      <c r="C560" s="6" t="str">
        <f>Table2[[#This Row],[Education]]</f>
        <v>PhD</v>
      </c>
      <c r="D560" s="6" t="str">
        <f>Table2[[#This Row],[Marital_Status]]</f>
        <v>Single</v>
      </c>
      <c r="E560" s="6">
        <f>Table2[[#This Row],[Income]]</f>
        <v>54880</v>
      </c>
      <c r="F560" s="6">
        <f>Table2[[#This Row],[Kidhome]]</f>
        <v>1</v>
      </c>
      <c r="G560" s="6">
        <f>Table2[[#This Row],[Teenhome]]</f>
        <v>0</v>
      </c>
      <c r="H560" s="9">
        <f>Table2[[#This Row],[Dt_Customer]]</f>
        <v>41334</v>
      </c>
      <c r="I560" s="6">
        <f>Table2[[#This Row],[Recency]]</f>
        <v>57</v>
      </c>
      <c r="J560" s="8">
        <f>IF(VALUE(YEAR(People!$H560))-People!$B560&gt;=90,44,VALUE(YEAR(People!$H560))-People!$B560)</f>
        <v>35</v>
      </c>
      <c r="K560" s="5" t="str">
        <f>IF(AND(People!$J560&gt;=16,People!$J560&lt;=25),"16-25",IF(AND(People!$J560&gt;=26,People!$J560&lt;=35),"26-35",IF(AND(People!$J560&gt;=36,People!$J560&lt;=45),"36-45",IF(AND(People!$J560&gt;=46,People!$J560&lt;=55),"46-55",IF(AND(People!$J560&gt;=56,People!$J560&lt;=65),"56-65",IF(AND(People!$J560&gt;=66,People!$J560&lt;=75),"66-75","ALL"))))))</f>
        <v>26-35</v>
      </c>
      <c r="L560" t="str">
        <f>Products!H560</f>
        <v>Married</v>
      </c>
      <c r="M560">
        <f>Table2[[#This Row],[Recency]]</f>
        <v>57</v>
      </c>
      <c r="N560">
        <f>Table2[[#This Row],[NumDealsPurchases]]</f>
        <v>2</v>
      </c>
      <c r="O560" s="12" t="str">
        <f>IF(Table2[[#This Row],[Kidhome]]=0,"No","Yes")</f>
        <v>Yes</v>
      </c>
      <c r="P560" s="12" t="str">
        <f>IF(Table2[[#This Row],[Teenhome]]=0,"No","Yes")</f>
        <v>No</v>
      </c>
    </row>
    <row r="561" spans="1:16" ht="16.5" x14ac:dyDescent="0.3">
      <c r="A561" s="7">
        <f>Table2[[#This Row],[ID]]</f>
        <v>8314</v>
      </c>
      <c r="B561" s="6">
        <f>Table2[[#This Row],[Year_Birth]]</f>
        <v>1982</v>
      </c>
      <c r="C561" s="6" t="str">
        <f>Table2[[#This Row],[Education]]</f>
        <v>Graduation</v>
      </c>
      <c r="D561" s="6" t="str">
        <f>Table2[[#This Row],[Marital_Status]]</f>
        <v>Married</v>
      </c>
      <c r="E561" s="6">
        <f>Table2[[#This Row],[Income]]</f>
        <v>79908</v>
      </c>
      <c r="F561" s="6">
        <f>Table2[[#This Row],[Kidhome]]</f>
        <v>0</v>
      </c>
      <c r="G561" s="6">
        <f>Table2[[#This Row],[Teenhome]]</f>
        <v>0</v>
      </c>
      <c r="H561" s="9">
        <f>Table2[[#This Row],[Dt_Customer]]</f>
        <v>41369</v>
      </c>
      <c r="I561" s="6">
        <f>Table2[[#This Row],[Recency]]</f>
        <v>30</v>
      </c>
      <c r="J561" s="14">
        <f>IF(VALUE(YEAR(People!$H561))-People!$B561&gt;=90,44,VALUE(YEAR(People!$H561))-People!$B561)</f>
        <v>31</v>
      </c>
      <c r="K561" s="5" t="str">
        <f>IF(AND(People!$J561&gt;=16,People!$J561&lt;=25),"16-25",IF(AND(People!$J561&gt;=26,People!$J561&lt;=35),"26-35",IF(AND(People!$J561&gt;=36,People!$J561&lt;=45),"36-45",IF(AND(People!$J561&gt;=46,People!$J561&lt;=55),"46-55",IF(AND(People!$J561&gt;=56,People!$J561&lt;=65),"56-65",IF(AND(People!$J561&gt;=66,People!$J561&lt;=75),"66-75","ALL"))))))</f>
        <v>26-35</v>
      </c>
      <c r="L561" t="str">
        <f>Products!H561</f>
        <v>Together</v>
      </c>
      <c r="M561">
        <f>Table2[[#This Row],[Recency]]</f>
        <v>30</v>
      </c>
      <c r="N561">
        <f>Table2[[#This Row],[NumDealsPurchases]]</f>
        <v>1</v>
      </c>
      <c r="O561" s="12" t="str">
        <f>IF(Table2[[#This Row],[Kidhome]]=0,"No","Yes")</f>
        <v>No</v>
      </c>
      <c r="P561" s="12" t="str">
        <f>IF(Table2[[#This Row],[Teenhome]]=0,"No","Yes")</f>
        <v>No</v>
      </c>
    </row>
    <row r="562" spans="1:16" ht="16.5" x14ac:dyDescent="0.3">
      <c r="A562" s="5">
        <f>Table2[[#This Row],[ID]]</f>
        <v>8420</v>
      </c>
      <c r="B562" s="6">
        <f>Table2[[#This Row],[Year_Birth]]</f>
        <v>1970</v>
      </c>
      <c r="C562" s="6" t="str">
        <f>Table2[[#This Row],[Education]]</f>
        <v>2n Cycle</v>
      </c>
      <c r="D562" s="6" t="str">
        <f>Table2[[#This Row],[Marital_Status]]</f>
        <v>Married</v>
      </c>
      <c r="E562" s="6">
        <f>Table2[[#This Row],[Income]]</f>
        <v>15315</v>
      </c>
      <c r="F562" s="6">
        <f>Table2[[#This Row],[Kidhome]]</f>
        <v>0</v>
      </c>
      <c r="G562" s="6">
        <f>Table2[[#This Row],[Teenhome]]</f>
        <v>0</v>
      </c>
      <c r="H562" s="9">
        <f>Table2[[#This Row],[Dt_Customer]]</f>
        <v>41489</v>
      </c>
      <c r="I562" s="6">
        <f>Table2[[#This Row],[Recency]]</f>
        <v>27</v>
      </c>
      <c r="J562" s="8">
        <f>IF(VALUE(YEAR(People!$H562))-People!$B562&gt;=90,44,VALUE(YEAR(People!$H562))-People!$B562)</f>
        <v>43</v>
      </c>
      <c r="K562" s="5" t="str">
        <f>IF(AND(People!$J562&gt;=16,People!$J562&lt;=25),"16-25",IF(AND(People!$J562&gt;=26,People!$J562&lt;=35),"26-35",IF(AND(People!$J562&gt;=36,People!$J562&lt;=45),"36-45",IF(AND(People!$J562&gt;=46,People!$J562&lt;=55),"46-55",IF(AND(People!$J562&gt;=56,People!$J562&lt;=65),"56-65",IF(AND(People!$J562&gt;=66,People!$J562&lt;=75),"66-75","ALL"))))))</f>
        <v>36-45</v>
      </c>
      <c r="L562" t="str">
        <f>Products!H562</f>
        <v>Married</v>
      </c>
      <c r="M562">
        <f>Table2[[#This Row],[Recency]]</f>
        <v>27</v>
      </c>
      <c r="N562">
        <f>Table2[[#This Row],[NumDealsPurchases]]</f>
        <v>2</v>
      </c>
      <c r="O562" s="12" t="str">
        <f>IF(Table2[[#This Row],[Kidhome]]=0,"No","Yes")</f>
        <v>No</v>
      </c>
      <c r="P562" s="12" t="str">
        <f>IF(Table2[[#This Row],[Teenhome]]=0,"No","Yes")</f>
        <v>No</v>
      </c>
    </row>
    <row r="563" spans="1:16" ht="16.5" x14ac:dyDescent="0.3">
      <c r="A563" s="7">
        <f>Table2[[#This Row],[ID]]</f>
        <v>3174</v>
      </c>
      <c r="B563" s="6">
        <f>Table2[[#This Row],[Year_Birth]]</f>
        <v>1959</v>
      </c>
      <c r="C563" s="6" t="str">
        <f>Table2[[#This Row],[Education]]</f>
        <v>Graduation</v>
      </c>
      <c r="D563" s="6" t="str">
        <f>Table2[[#This Row],[Marital_Status]]</f>
        <v>Together</v>
      </c>
      <c r="E563" s="6">
        <f>Table2[[#This Row],[Income]]</f>
        <v>87771</v>
      </c>
      <c r="F563" s="6">
        <f>Table2[[#This Row],[Kidhome]]</f>
        <v>0</v>
      </c>
      <c r="G563" s="6">
        <f>Table2[[#This Row],[Teenhome]]</f>
        <v>1</v>
      </c>
      <c r="H563" s="9">
        <f>Table2[[#This Row],[Dt_Customer]]</f>
        <v>41416</v>
      </c>
      <c r="I563" s="6">
        <f>Table2[[#This Row],[Recency]]</f>
        <v>61</v>
      </c>
      <c r="J563" s="14">
        <f>IF(VALUE(YEAR(People!$H563))-People!$B563&gt;=90,44,VALUE(YEAR(People!$H563))-People!$B563)</f>
        <v>54</v>
      </c>
      <c r="K563" s="5" t="str">
        <f>IF(AND(People!$J563&gt;=16,People!$J563&lt;=25),"16-25",IF(AND(People!$J563&gt;=26,People!$J563&lt;=35),"26-35",IF(AND(People!$J563&gt;=36,People!$J563&lt;=45),"36-45",IF(AND(People!$J563&gt;=46,People!$J563&lt;=55),"46-55",IF(AND(People!$J563&gt;=56,People!$J563&lt;=65),"56-65",IF(AND(People!$J563&gt;=66,People!$J563&lt;=75),"66-75","ALL"))))))</f>
        <v>46-55</v>
      </c>
      <c r="L563" t="str">
        <f>Products!H563</f>
        <v>Single</v>
      </c>
      <c r="M563">
        <f>Table2[[#This Row],[Recency]]</f>
        <v>61</v>
      </c>
      <c r="N563">
        <f>Table2[[#This Row],[NumDealsPurchases]]</f>
        <v>1</v>
      </c>
      <c r="O563" s="12" t="str">
        <f>IF(Table2[[#This Row],[Kidhome]]=0,"No","Yes")</f>
        <v>No</v>
      </c>
      <c r="P563" s="12" t="str">
        <f>IF(Table2[[#This Row],[Teenhome]]=0,"No","Yes")</f>
        <v>Yes</v>
      </c>
    </row>
    <row r="564" spans="1:16" ht="16.5" x14ac:dyDescent="0.3">
      <c r="A564" s="5">
        <f>Table2[[#This Row],[ID]]</f>
        <v>7685</v>
      </c>
      <c r="B564" s="6">
        <f>Table2[[#This Row],[Year_Birth]]</f>
        <v>1978</v>
      </c>
      <c r="C564" s="6" t="str">
        <f>Table2[[#This Row],[Education]]</f>
        <v>Graduation</v>
      </c>
      <c r="D564" s="6" t="str">
        <f>Table2[[#This Row],[Marital_Status]]</f>
        <v>Married</v>
      </c>
      <c r="E564" s="6">
        <f>Table2[[#This Row],[Income]]</f>
        <v>33039</v>
      </c>
      <c r="F564" s="6">
        <f>Table2[[#This Row],[Kidhome]]</f>
        <v>1</v>
      </c>
      <c r="G564" s="6">
        <f>Table2[[#This Row],[Teenhome]]</f>
        <v>0</v>
      </c>
      <c r="H564" s="9">
        <f>Table2[[#This Row],[Dt_Customer]]</f>
        <v>41526</v>
      </c>
      <c r="I564" s="6">
        <f>Table2[[#This Row],[Recency]]</f>
        <v>4</v>
      </c>
      <c r="J564" s="8">
        <f>IF(VALUE(YEAR(People!$H564))-People!$B564&gt;=90,44,VALUE(YEAR(People!$H564))-People!$B564)</f>
        <v>35</v>
      </c>
      <c r="K564" s="5" t="str">
        <f>IF(AND(People!$J564&gt;=16,People!$J564&lt;=25),"16-25",IF(AND(People!$J564&gt;=26,People!$J564&lt;=35),"26-35",IF(AND(People!$J564&gt;=36,People!$J564&lt;=45),"36-45",IF(AND(People!$J564&gt;=46,People!$J564&lt;=55),"46-55",IF(AND(People!$J564&gt;=56,People!$J564&lt;=65),"56-65",IF(AND(People!$J564&gt;=66,People!$J564&lt;=75),"66-75","ALL"))))))</f>
        <v>26-35</v>
      </c>
      <c r="L564" t="str">
        <f>Products!H564</f>
        <v>Together</v>
      </c>
      <c r="M564">
        <f>Table2[[#This Row],[Recency]]</f>
        <v>4</v>
      </c>
      <c r="N564">
        <f>Table2[[#This Row],[NumDealsPurchases]]</f>
        <v>1</v>
      </c>
      <c r="O564" s="12" t="str">
        <f>IF(Table2[[#This Row],[Kidhome]]=0,"No","Yes")</f>
        <v>Yes</v>
      </c>
      <c r="P564" s="12" t="str">
        <f>IF(Table2[[#This Row],[Teenhome]]=0,"No","Yes")</f>
        <v>No</v>
      </c>
    </row>
    <row r="565" spans="1:16" ht="16.5" x14ac:dyDescent="0.3">
      <c r="A565" s="7">
        <f>Table2[[#This Row],[ID]]</f>
        <v>3179</v>
      </c>
      <c r="B565" s="6">
        <f>Table2[[#This Row],[Year_Birth]]</f>
        <v>1980</v>
      </c>
      <c r="C565" s="6" t="str">
        <f>Table2[[#This Row],[Education]]</f>
        <v>Graduation</v>
      </c>
      <c r="D565" s="6" t="str">
        <f>Table2[[#This Row],[Marital_Status]]</f>
        <v>Single</v>
      </c>
      <c r="E565" s="6">
        <f>Table2[[#This Row],[Income]]</f>
        <v>81741</v>
      </c>
      <c r="F565" s="6">
        <f>Table2[[#This Row],[Kidhome]]</f>
        <v>0</v>
      </c>
      <c r="G565" s="6">
        <f>Table2[[#This Row],[Teenhome]]</f>
        <v>0</v>
      </c>
      <c r="H565" s="9">
        <f>Table2[[#This Row],[Dt_Customer]]</f>
        <v>41441</v>
      </c>
      <c r="I565" s="6">
        <f>Table2[[#This Row],[Recency]]</f>
        <v>75</v>
      </c>
      <c r="J565" s="14">
        <f>IF(VALUE(YEAR(People!$H565))-People!$B565&gt;=90,44,VALUE(YEAR(People!$H565))-People!$B565)</f>
        <v>33</v>
      </c>
      <c r="K565" s="5" t="str">
        <f>IF(AND(People!$J565&gt;=16,People!$J565&lt;=25),"16-25",IF(AND(People!$J565&gt;=26,People!$J565&lt;=35),"26-35",IF(AND(People!$J565&gt;=36,People!$J565&lt;=45),"36-45",IF(AND(People!$J565&gt;=46,People!$J565&lt;=55),"46-55",IF(AND(People!$J565&gt;=56,People!$J565&lt;=65),"56-65",IF(AND(People!$J565&gt;=66,People!$J565&lt;=75),"66-75","ALL"))))))</f>
        <v>26-35</v>
      </c>
      <c r="L565" t="str">
        <f>Products!H565</f>
        <v>Married</v>
      </c>
      <c r="M565">
        <f>Table2[[#This Row],[Recency]]</f>
        <v>75</v>
      </c>
      <c r="N565">
        <f>Table2[[#This Row],[NumDealsPurchases]]</f>
        <v>0</v>
      </c>
      <c r="O565" s="12" t="str">
        <f>IF(Table2[[#This Row],[Kidhome]]=0,"No","Yes")</f>
        <v>No</v>
      </c>
      <c r="P565" s="12" t="str">
        <f>IF(Table2[[#This Row],[Teenhome]]=0,"No","Yes")</f>
        <v>No</v>
      </c>
    </row>
    <row r="566" spans="1:16" ht="16.5" x14ac:dyDescent="0.3">
      <c r="A566" s="5">
        <f>Table2[[#This Row],[ID]]</f>
        <v>9780</v>
      </c>
      <c r="B566" s="6">
        <f>Table2[[#This Row],[Year_Birth]]</f>
        <v>1971</v>
      </c>
      <c r="C566" s="6" t="str">
        <f>Table2[[#This Row],[Education]]</f>
        <v>Master</v>
      </c>
      <c r="D566" s="6" t="str">
        <f>Table2[[#This Row],[Marital_Status]]</f>
        <v>Together</v>
      </c>
      <c r="E566" s="6">
        <f>Table2[[#This Row],[Income]]</f>
        <v>71499</v>
      </c>
      <c r="F566" s="6">
        <f>Table2[[#This Row],[Kidhome]]</f>
        <v>0</v>
      </c>
      <c r="G566" s="6">
        <f>Table2[[#This Row],[Teenhome]]</f>
        <v>1</v>
      </c>
      <c r="H566" s="9">
        <f>Table2[[#This Row],[Dt_Customer]]</f>
        <v>41450</v>
      </c>
      <c r="I566" s="6">
        <f>Table2[[#This Row],[Recency]]</f>
        <v>12</v>
      </c>
      <c r="J566" s="8">
        <f>IF(VALUE(YEAR(People!$H566))-People!$B566&gt;=90,44,VALUE(YEAR(People!$H566))-People!$B566)</f>
        <v>42</v>
      </c>
      <c r="K566" s="5" t="str">
        <f>IF(AND(People!$J566&gt;=16,People!$J566&lt;=25),"16-25",IF(AND(People!$J566&gt;=26,People!$J566&lt;=35),"26-35",IF(AND(People!$J566&gt;=36,People!$J566&lt;=45),"36-45",IF(AND(People!$J566&gt;=46,People!$J566&lt;=55),"46-55",IF(AND(People!$J566&gt;=56,People!$J566&lt;=65),"56-65",IF(AND(People!$J566&gt;=66,People!$J566&lt;=75),"66-75","ALL"))))))</f>
        <v>36-45</v>
      </c>
      <c r="L566" t="str">
        <f>Products!H566</f>
        <v>Divorced</v>
      </c>
      <c r="M566">
        <f>Table2[[#This Row],[Recency]]</f>
        <v>12</v>
      </c>
      <c r="N566">
        <f>Table2[[#This Row],[NumDealsPurchases]]</f>
        <v>2</v>
      </c>
      <c r="O566" s="12" t="str">
        <f>IF(Table2[[#This Row],[Kidhome]]=0,"No","Yes")</f>
        <v>No</v>
      </c>
      <c r="P566" s="12" t="str">
        <f>IF(Table2[[#This Row],[Teenhome]]=0,"No","Yes")</f>
        <v>Yes</v>
      </c>
    </row>
    <row r="567" spans="1:16" ht="16.5" x14ac:dyDescent="0.3">
      <c r="A567" s="7">
        <f>Table2[[#This Row],[ID]]</f>
        <v>10681</v>
      </c>
      <c r="B567" s="6">
        <f>Table2[[#This Row],[Year_Birth]]</f>
        <v>1970</v>
      </c>
      <c r="C567" s="6" t="str">
        <f>Table2[[#This Row],[Education]]</f>
        <v>2n Cycle</v>
      </c>
      <c r="D567" s="6" t="str">
        <f>Table2[[#This Row],[Marital_Status]]</f>
        <v>Married</v>
      </c>
      <c r="E567" s="6">
        <f>Table2[[#This Row],[Income]]</f>
        <v>62466</v>
      </c>
      <c r="F567" s="6">
        <f>Table2[[#This Row],[Kidhome]]</f>
        <v>0</v>
      </c>
      <c r="G567" s="6">
        <f>Table2[[#This Row],[Teenhome]]</f>
        <v>1</v>
      </c>
      <c r="H567" s="9">
        <f>Table2[[#This Row],[Dt_Customer]]</f>
        <v>41654</v>
      </c>
      <c r="I567" s="6">
        <f>Table2[[#This Row],[Recency]]</f>
        <v>13</v>
      </c>
      <c r="J567" s="14">
        <f>IF(VALUE(YEAR(People!$H567))-People!$B567&gt;=90,44,VALUE(YEAR(People!$H567))-People!$B567)</f>
        <v>44</v>
      </c>
      <c r="K567" s="5" t="str">
        <f>IF(AND(People!$J567&gt;=16,People!$J567&lt;=25),"16-25",IF(AND(People!$J567&gt;=26,People!$J567&lt;=35),"26-35",IF(AND(People!$J567&gt;=36,People!$J567&lt;=45),"36-45",IF(AND(People!$J567&gt;=46,People!$J567&lt;=55),"46-55",IF(AND(People!$J567&gt;=56,People!$J567&lt;=65),"56-65",IF(AND(People!$J567&gt;=66,People!$J567&lt;=75),"66-75","ALL"))))))</f>
        <v>36-45</v>
      </c>
      <c r="L567" t="str">
        <f>Products!H567</f>
        <v>Together</v>
      </c>
      <c r="M567">
        <f>Table2[[#This Row],[Recency]]</f>
        <v>13</v>
      </c>
      <c r="N567">
        <f>Table2[[#This Row],[NumDealsPurchases]]</f>
        <v>5</v>
      </c>
      <c r="O567" s="12" t="str">
        <f>IF(Table2[[#This Row],[Kidhome]]=0,"No","Yes")</f>
        <v>No</v>
      </c>
      <c r="P567" s="12" t="str">
        <f>IF(Table2[[#This Row],[Teenhome]]=0,"No","Yes")</f>
        <v>Yes</v>
      </c>
    </row>
    <row r="568" spans="1:16" ht="16.5" x14ac:dyDescent="0.3">
      <c r="A568" s="5">
        <f>Table2[[#This Row],[ID]]</f>
        <v>10232</v>
      </c>
      <c r="B568" s="6">
        <f>Table2[[#This Row],[Year_Birth]]</f>
        <v>1963</v>
      </c>
      <c r="C568" s="6" t="str">
        <f>Table2[[#This Row],[Education]]</f>
        <v>PhD</v>
      </c>
      <c r="D568" s="6" t="str">
        <f>Table2[[#This Row],[Marital_Status]]</f>
        <v>Divorced</v>
      </c>
      <c r="E568" s="6">
        <f>Table2[[#This Row],[Income]]</f>
        <v>48799</v>
      </c>
      <c r="F568" s="6">
        <f>Table2[[#This Row],[Kidhome]]</f>
        <v>0</v>
      </c>
      <c r="G568" s="6">
        <f>Table2[[#This Row],[Teenhome]]</f>
        <v>1</v>
      </c>
      <c r="H568" s="9">
        <f>Table2[[#This Row],[Dt_Customer]]</f>
        <v>41583</v>
      </c>
      <c r="I568" s="6">
        <f>Table2[[#This Row],[Recency]]</f>
        <v>9</v>
      </c>
      <c r="J568" s="8">
        <f>IF(VALUE(YEAR(People!$H568))-People!$B568&gt;=90,44,VALUE(YEAR(People!$H568))-People!$B568)</f>
        <v>50</v>
      </c>
      <c r="K568" s="5" t="str">
        <f>IF(AND(People!$J568&gt;=16,People!$J568&lt;=25),"16-25",IF(AND(People!$J568&gt;=26,People!$J568&lt;=35),"26-35",IF(AND(People!$J568&gt;=36,People!$J568&lt;=45),"36-45",IF(AND(People!$J568&gt;=46,People!$J568&lt;=55),"46-55",IF(AND(People!$J568&gt;=56,People!$J568&lt;=65),"56-65",IF(AND(People!$J568&gt;=66,People!$J568&lt;=75),"66-75","ALL"))))))</f>
        <v>46-55</v>
      </c>
      <c r="L568" t="str">
        <f>Products!H568</f>
        <v>Single</v>
      </c>
      <c r="M568">
        <f>Table2[[#This Row],[Recency]]</f>
        <v>9</v>
      </c>
      <c r="N568">
        <f>Table2[[#This Row],[NumDealsPurchases]]</f>
        <v>3</v>
      </c>
      <c r="O568" s="12" t="str">
        <f>IF(Table2[[#This Row],[Kidhome]]=0,"No","Yes")</f>
        <v>No</v>
      </c>
      <c r="P568" s="12" t="str">
        <f>IF(Table2[[#This Row],[Teenhome]]=0,"No","Yes")</f>
        <v>Yes</v>
      </c>
    </row>
    <row r="569" spans="1:16" ht="16.5" x14ac:dyDescent="0.3">
      <c r="A569" s="7">
        <f>Table2[[#This Row],[ID]]</f>
        <v>4184</v>
      </c>
      <c r="B569" s="6">
        <f>Table2[[#This Row],[Year_Birth]]</f>
        <v>1950</v>
      </c>
      <c r="C569" s="6" t="str">
        <f>Table2[[#This Row],[Education]]</f>
        <v>PhD</v>
      </c>
      <c r="D569" s="6" t="str">
        <f>Table2[[#This Row],[Marital_Status]]</f>
        <v>Together</v>
      </c>
      <c r="E569" s="6">
        <f>Table2[[#This Row],[Income]]</f>
        <v>52157</v>
      </c>
      <c r="F569" s="6">
        <f>Table2[[#This Row],[Kidhome]]</f>
        <v>0</v>
      </c>
      <c r="G569" s="6">
        <f>Table2[[#This Row],[Teenhome]]</f>
        <v>1</v>
      </c>
      <c r="H569" s="9">
        <f>Table2[[#This Row],[Dt_Customer]]</f>
        <v>41797</v>
      </c>
      <c r="I569" s="6">
        <f>Table2[[#This Row],[Recency]]</f>
        <v>48</v>
      </c>
      <c r="J569" s="14">
        <f>IF(VALUE(YEAR(People!$H569))-People!$B569&gt;=90,44,VALUE(YEAR(People!$H569))-People!$B569)</f>
        <v>64</v>
      </c>
      <c r="K569" s="5" t="str">
        <f>IF(AND(People!$J569&gt;=16,People!$J569&lt;=25),"16-25",IF(AND(People!$J569&gt;=26,People!$J569&lt;=35),"26-35",IF(AND(People!$J569&gt;=36,People!$J569&lt;=45),"36-45",IF(AND(People!$J569&gt;=46,People!$J569&lt;=55),"46-55",IF(AND(People!$J569&gt;=56,People!$J569&lt;=65),"56-65",IF(AND(People!$J569&gt;=66,People!$J569&lt;=75),"66-75","ALL"))))))</f>
        <v>56-65</v>
      </c>
      <c r="L569" t="str">
        <f>Products!H569</f>
        <v>Together</v>
      </c>
      <c r="M569">
        <f>Table2[[#This Row],[Recency]]</f>
        <v>48</v>
      </c>
      <c r="N569">
        <f>Table2[[#This Row],[NumDealsPurchases]]</f>
        <v>2</v>
      </c>
      <c r="O569" s="12" t="str">
        <f>IF(Table2[[#This Row],[Kidhome]]=0,"No","Yes")</f>
        <v>No</v>
      </c>
      <c r="P569" s="12" t="str">
        <f>IF(Table2[[#This Row],[Teenhome]]=0,"No","Yes")</f>
        <v>Yes</v>
      </c>
    </row>
    <row r="570" spans="1:16" ht="16.5" x14ac:dyDescent="0.3">
      <c r="A570" s="5">
        <f>Table2[[#This Row],[ID]]</f>
        <v>9120</v>
      </c>
      <c r="B570" s="6">
        <f>Table2[[#This Row],[Year_Birth]]</f>
        <v>1962</v>
      </c>
      <c r="C570" s="6" t="str">
        <f>Table2[[#This Row],[Education]]</f>
        <v>Graduation</v>
      </c>
      <c r="D570" s="6" t="str">
        <f>Table2[[#This Row],[Marital_Status]]</f>
        <v>Single</v>
      </c>
      <c r="E570" s="6">
        <f>Table2[[#This Row],[Income]]</f>
        <v>66565</v>
      </c>
      <c r="F570" s="6">
        <f>Table2[[#This Row],[Kidhome]]</f>
        <v>0</v>
      </c>
      <c r="G570" s="6">
        <f>Table2[[#This Row],[Teenhome]]</f>
        <v>1</v>
      </c>
      <c r="H570" s="9">
        <f>Table2[[#This Row],[Dt_Customer]]</f>
        <v>41248</v>
      </c>
      <c r="I570" s="6">
        <f>Table2[[#This Row],[Recency]]</f>
        <v>80</v>
      </c>
      <c r="J570" s="8">
        <f>IF(VALUE(YEAR(People!$H570))-People!$B570&gt;=90,44,VALUE(YEAR(People!$H570))-People!$B570)</f>
        <v>50</v>
      </c>
      <c r="K570" s="5" t="str">
        <f>IF(AND(People!$J570&gt;=16,People!$J570&lt;=25),"16-25",IF(AND(People!$J570&gt;=26,People!$J570&lt;=35),"26-35",IF(AND(People!$J570&gt;=36,People!$J570&lt;=45),"36-45",IF(AND(People!$J570&gt;=46,People!$J570&lt;=55),"46-55",IF(AND(People!$J570&gt;=56,People!$J570&lt;=65),"56-65",IF(AND(People!$J570&gt;=66,People!$J570&lt;=75),"66-75","ALL"))))))</f>
        <v>46-55</v>
      </c>
      <c r="L570" t="str">
        <f>Products!H570</f>
        <v>Single</v>
      </c>
      <c r="M570">
        <f>Table2[[#This Row],[Recency]]</f>
        <v>80</v>
      </c>
      <c r="N570">
        <f>Table2[[#This Row],[NumDealsPurchases]]</f>
        <v>4</v>
      </c>
      <c r="O570" s="12" t="str">
        <f>IF(Table2[[#This Row],[Kidhome]]=0,"No","Yes")</f>
        <v>No</v>
      </c>
      <c r="P570" s="12" t="str">
        <f>IF(Table2[[#This Row],[Teenhome]]=0,"No","Yes")</f>
        <v>Yes</v>
      </c>
    </row>
    <row r="571" spans="1:16" ht="16.5" x14ac:dyDescent="0.3">
      <c r="A571" s="7">
        <f>Table2[[#This Row],[ID]]</f>
        <v>891</v>
      </c>
      <c r="B571" s="6">
        <f>Table2[[#This Row],[Year_Birth]]</f>
        <v>1951</v>
      </c>
      <c r="C571" s="6" t="str">
        <f>Table2[[#This Row],[Education]]</f>
        <v>Master</v>
      </c>
      <c r="D571" s="6" t="str">
        <f>Table2[[#This Row],[Marital_Status]]</f>
        <v>Together</v>
      </c>
      <c r="E571" s="6">
        <f>Table2[[#This Row],[Income]]</f>
        <v>29298</v>
      </c>
      <c r="F571" s="6">
        <f>Table2[[#This Row],[Kidhome]]</f>
        <v>1</v>
      </c>
      <c r="G571" s="6">
        <f>Table2[[#This Row],[Teenhome]]</f>
        <v>1</v>
      </c>
      <c r="H571" s="9">
        <f>Table2[[#This Row],[Dt_Customer]]</f>
        <v>41524</v>
      </c>
      <c r="I571" s="6">
        <f>Table2[[#This Row],[Recency]]</f>
        <v>60</v>
      </c>
      <c r="J571" s="14">
        <f>IF(VALUE(YEAR(People!$H571))-People!$B571&gt;=90,44,VALUE(YEAR(People!$H571))-People!$B571)</f>
        <v>62</v>
      </c>
      <c r="K571" s="5" t="str">
        <f>IF(AND(People!$J571&gt;=16,People!$J571&lt;=25),"16-25",IF(AND(People!$J571&gt;=26,People!$J571&lt;=35),"26-35",IF(AND(People!$J571&gt;=36,People!$J571&lt;=45),"36-45",IF(AND(People!$J571&gt;=46,People!$J571&lt;=55),"46-55",IF(AND(People!$J571&gt;=56,People!$J571&lt;=65),"56-65",IF(AND(People!$J571&gt;=66,People!$J571&lt;=75),"66-75","ALL"))))))</f>
        <v>56-65</v>
      </c>
      <c r="L571" t="str">
        <f>Products!H571</f>
        <v>Together</v>
      </c>
      <c r="M571">
        <f>Table2[[#This Row],[Recency]]</f>
        <v>60</v>
      </c>
      <c r="N571">
        <f>Table2[[#This Row],[NumDealsPurchases]]</f>
        <v>1</v>
      </c>
      <c r="O571" s="12" t="str">
        <f>IF(Table2[[#This Row],[Kidhome]]=0,"No","Yes")</f>
        <v>Yes</v>
      </c>
      <c r="P571" s="12" t="str">
        <f>IF(Table2[[#This Row],[Teenhome]]=0,"No","Yes")</f>
        <v>Yes</v>
      </c>
    </row>
    <row r="572" spans="1:16" ht="16.5" x14ac:dyDescent="0.3">
      <c r="A572" s="5">
        <f>Table2[[#This Row],[ID]]</f>
        <v>10381</v>
      </c>
      <c r="B572" s="6">
        <f>Table2[[#This Row],[Year_Birth]]</f>
        <v>1979</v>
      </c>
      <c r="C572" s="6" t="str">
        <f>Table2[[#This Row],[Education]]</f>
        <v>Graduation</v>
      </c>
      <c r="D572" s="6" t="str">
        <f>Table2[[#This Row],[Marital_Status]]</f>
        <v>Single</v>
      </c>
      <c r="E572" s="6">
        <f>Table2[[#This Row],[Income]]</f>
        <v>47691</v>
      </c>
      <c r="F572" s="6">
        <f>Table2[[#This Row],[Kidhome]]</f>
        <v>0</v>
      </c>
      <c r="G572" s="6">
        <f>Table2[[#This Row],[Teenhome]]</f>
        <v>1</v>
      </c>
      <c r="H572" s="9">
        <f>Table2[[#This Row],[Dt_Customer]]</f>
        <v>41460</v>
      </c>
      <c r="I572" s="6">
        <f>Table2[[#This Row],[Recency]]</f>
        <v>43</v>
      </c>
      <c r="J572" s="8">
        <f>IF(VALUE(YEAR(People!$H572))-People!$B572&gt;=90,44,VALUE(YEAR(People!$H572))-People!$B572)</f>
        <v>34</v>
      </c>
      <c r="K572" s="5" t="str">
        <f>IF(AND(People!$J572&gt;=16,People!$J572&lt;=25),"16-25",IF(AND(People!$J572&gt;=26,People!$J572&lt;=35),"26-35",IF(AND(People!$J572&gt;=36,People!$J572&lt;=45),"36-45",IF(AND(People!$J572&gt;=46,People!$J572&lt;=55),"46-55",IF(AND(People!$J572&gt;=56,People!$J572&lt;=65),"56-65",IF(AND(People!$J572&gt;=66,People!$J572&lt;=75),"66-75","ALL"))))))</f>
        <v>26-35</v>
      </c>
      <c r="L572" t="str">
        <f>Products!H572</f>
        <v>Married</v>
      </c>
      <c r="M572">
        <f>Table2[[#This Row],[Recency]]</f>
        <v>43</v>
      </c>
      <c r="N572">
        <f>Table2[[#This Row],[NumDealsPurchases]]</f>
        <v>1</v>
      </c>
      <c r="O572" s="12" t="str">
        <f>IF(Table2[[#This Row],[Kidhome]]=0,"No","Yes")</f>
        <v>No</v>
      </c>
      <c r="P572" s="12" t="str">
        <f>IF(Table2[[#This Row],[Teenhome]]=0,"No","Yes")</f>
        <v>Yes</v>
      </c>
    </row>
    <row r="573" spans="1:16" ht="16.5" x14ac:dyDescent="0.3">
      <c r="A573" s="7">
        <f>Table2[[#This Row],[ID]]</f>
        <v>3525</v>
      </c>
      <c r="B573" s="6">
        <f>Table2[[#This Row],[Year_Birth]]</f>
        <v>1970</v>
      </c>
      <c r="C573" s="6" t="str">
        <f>Table2[[#This Row],[Education]]</f>
        <v>Graduation</v>
      </c>
      <c r="D573" s="6" t="str">
        <f>Table2[[#This Row],[Marital_Status]]</f>
        <v>Together</v>
      </c>
      <c r="E573" s="6">
        <f>Table2[[#This Row],[Income]]</f>
        <v>38200</v>
      </c>
      <c r="F573" s="6">
        <f>Table2[[#This Row],[Kidhome]]</f>
        <v>1</v>
      </c>
      <c r="G573" s="6">
        <f>Table2[[#This Row],[Teenhome]]</f>
        <v>1</v>
      </c>
      <c r="H573" s="9">
        <f>Table2[[#This Row],[Dt_Customer]]</f>
        <v>41250</v>
      </c>
      <c r="I573" s="6">
        <f>Table2[[#This Row],[Recency]]</f>
        <v>19</v>
      </c>
      <c r="J573" s="14">
        <f>IF(VALUE(YEAR(People!$H573))-People!$B573&gt;=90,44,VALUE(YEAR(People!$H573))-People!$B573)</f>
        <v>42</v>
      </c>
      <c r="K573" s="5" t="str">
        <f>IF(AND(People!$J573&gt;=16,People!$J573&lt;=25),"16-25",IF(AND(People!$J573&gt;=26,People!$J573&lt;=35),"26-35",IF(AND(People!$J573&gt;=36,People!$J573&lt;=45),"36-45",IF(AND(People!$J573&gt;=46,People!$J573&lt;=55),"46-55",IF(AND(People!$J573&gt;=56,People!$J573&lt;=65),"56-65",IF(AND(People!$J573&gt;=66,People!$J573&lt;=75),"66-75","ALL"))))))</f>
        <v>36-45</v>
      </c>
      <c r="L573" t="str">
        <f>Products!H573</f>
        <v>Married</v>
      </c>
      <c r="M573">
        <f>Table2[[#This Row],[Recency]]</f>
        <v>19</v>
      </c>
      <c r="N573">
        <f>Table2[[#This Row],[NumDealsPurchases]]</f>
        <v>1</v>
      </c>
      <c r="O573" s="12" t="str">
        <f>IF(Table2[[#This Row],[Kidhome]]=0,"No","Yes")</f>
        <v>Yes</v>
      </c>
      <c r="P573" s="12" t="str">
        <f>IF(Table2[[#This Row],[Teenhome]]=0,"No","Yes")</f>
        <v>Yes</v>
      </c>
    </row>
    <row r="574" spans="1:16" ht="16.5" x14ac:dyDescent="0.3">
      <c r="A574" s="5">
        <f>Table2[[#This Row],[ID]]</f>
        <v>6818</v>
      </c>
      <c r="B574" s="6">
        <f>Table2[[#This Row],[Year_Birth]]</f>
        <v>1974</v>
      </c>
      <c r="C574" s="6" t="str">
        <f>Table2[[#This Row],[Education]]</f>
        <v>Graduation</v>
      </c>
      <c r="D574" s="6" t="str">
        <f>Table2[[#This Row],[Marital_Status]]</f>
        <v>Married</v>
      </c>
      <c r="E574" s="6">
        <f>Table2[[#This Row],[Income]]</f>
        <v>44989</v>
      </c>
      <c r="F574" s="6">
        <f>Table2[[#This Row],[Kidhome]]</f>
        <v>0</v>
      </c>
      <c r="G574" s="6">
        <f>Table2[[#This Row],[Teenhome]]</f>
        <v>1</v>
      </c>
      <c r="H574" s="9">
        <f>Table2[[#This Row],[Dt_Customer]]</f>
        <v>41164</v>
      </c>
      <c r="I574" s="6">
        <f>Table2[[#This Row],[Recency]]</f>
        <v>26</v>
      </c>
      <c r="J574" s="8">
        <f>IF(VALUE(YEAR(People!$H574))-People!$B574&gt;=90,44,VALUE(YEAR(People!$H574))-People!$B574)</f>
        <v>38</v>
      </c>
      <c r="K574" s="5" t="str">
        <f>IF(AND(People!$J574&gt;=16,People!$J574&lt;=25),"16-25",IF(AND(People!$J574&gt;=26,People!$J574&lt;=35),"26-35",IF(AND(People!$J574&gt;=36,People!$J574&lt;=45),"36-45",IF(AND(People!$J574&gt;=46,People!$J574&lt;=55),"46-55",IF(AND(People!$J574&gt;=56,People!$J574&lt;=65),"56-65",IF(AND(People!$J574&gt;=66,People!$J574&lt;=75),"66-75","ALL"))))))</f>
        <v>36-45</v>
      </c>
      <c r="L574" t="str">
        <f>Products!H574</f>
        <v>Single</v>
      </c>
      <c r="M574">
        <f>Table2[[#This Row],[Recency]]</f>
        <v>26</v>
      </c>
      <c r="N574">
        <f>Table2[[#This Row],[NumDealsPurchases]]</f>
        <v>5</v>
      </c>
      <c r="O574" s="12" t="str">
        <f>IF(Table2[[#This Row],[Kidhome]]=0,"No","Yes")</f>
        <v>No</v>
      </c>
      <c r="P574" s="12" t="str">
        <f>IF(Table2[[#This Row],[Teenhome]]=0,"No","Yes")</f>
        <v>Yes</v>
      </c>
    </row>
    <row r="575" spans="1:16" ht="16.5" x14ac:dyDescent="0.3">
      <c r="A575" s="7">
        <f>Table2[[#This Row],[ID]]</f>
        <v>3526</v>
      </c>
      <c r="B575" s="6">
        <f>Table2[[#This Row],[Year_Birth]]</f>
        <v>1968</v>
      </c>
      <c r="C575" s="6" t="str">
        <f>Table2[[#This Row],[Education]]</f>
        <v>PhD</v>
      </c>
      <c r="D575" s="6" t="str">
        <f>Table2[[#This Row],[Marital_Status]]</f>
        <v>Married</v>
      </c>
      <c r="E575" s="6">
        <f>Table2[[#This Row],[Income]]</f>
        <v>38443</v>
      </c>
      <c r="F575" s="6">
        <f>Table2[[#This Row],[Kidhome]]</f>
        <v>1</v>
      </c>
      <c r="G575" s="6">
        <f>Table2[[#This Row],[Teenhome]]</f>
        <v>1</v>
      </c>
      <c r="H575" s="9">
        <f>Table2[[#This Row],[Dt_Customer]]</f>
        <v>41666</v>
      </c>
      <c r="I575" s="6">
        <f>Table2[[#This Row],[Recency]]</f>
        <v>58</v>
      </c>
      <c r="J575" s="14">
        <f>IF(VALUE(YEAR(People!$H575))-People!$B575&gt;=90,44,VALUE(YEAR(People!$H575))-People!$B575)</f>
        <v>46</v>
      </c>
      <c r="K575" s="5" t="str">
        <f>IF(AND(People!$J575&gt;=16,People!$J575&lt;=25),"16-25",IF(AND(People!$J575&gt;=26,People!$J575&lt;=35),"26-35",IF(AND(People!$J575&gt;=36,People!$J575&lt;=45),"36-45",IF(AND(People!$J575&gt;=46,People!$J575&lt;=55),"46-55",IF(AND(People!$J575&gt;=56,People!$J575&lt;=65),"56-65",IF(AND(People!$J575&gt;=66,People!$J575&lt;=75),"66-75","ALL"))))))</f>
        <v>46-55</v>
      </c>
      <c r="L575" t="str">
        <f>Products!H575</f>
        <v>Together</v>
      </c>
      <c r="M575">
        <f>Table2[[#This Row],[Recency]]</f>
        <v>58</v>
      </c>
      <c r="N575">
        <f>Table2[[#This Row],[NumDealsPurchases]]</f>
        <v>2</v>
      </c>
      <c r="O575" s="12" t="str">
        <f>IF(Table2[[#This Row],[Kidhome]]=0,"No","Yes")</f>
        <v>Yes</v>
      </c>
      <c r="P575" s="12" t="str">
        <f>IF(Table2[[#This Row],[Teenhome]]=0,"No","Yes")</f>
        <v>Yes</v>
      </c>
    </row>
    <row r="576" spans="1:16" ht="16.5" x14ac:dyDescent="0.3">
      <c r="A576" s="5">
        <f>Table2[[#This Row],[ID]]</f>
        <v>8181</v>
      </c>
      <c r="B576" s="6">
        <f>Table2[[#This Row],[Year_Birth]]</f>
        <v>1978</v>
      </c>
      <c r="C576" s="6" t="str">
        <f>Table2[[#This Row],[Education]]</f>
        <v>2n Cycle</v>
      </c>
      <c r="D576" s="6" t="str">
        <f>Table2[[#This Row],[Marital_Status]]</f>
        <v>Single</v>
      </c>
      <c r="E576" s="6">
        <f>Table2[[#This Row],[Income]]</f>
        <v>38593</v>
      </c>
      <c r="F576" s="6">
        <f>Table2[[#This Row],[Kidhome]]</f>
        <v>1</v>
      </c>
      <c r="G576" s="6">
        <f>Table2[[#This Row],[Teenhome]]</f>
        <v>0</v>
      </c>
      <c r="H576" s="9">
        <f>Table2[[#This Row],[Dt_Customer]]</f>
        <v>41530</v>
      </c>
      <c r="I576" s="6">
        <f>Table2[[#This Row],[Recency]]</f>
        <v>42</v>
      </c>
      <c r="J576" s="8">
        <f>IF(VALUE(YEAR(People!$H576))-People!$B576&gt;=90,44,VALUE(YEAR(People!$H576))-People!$B576)</f>
        <v>35</v>
      </c>
      <c r="K576" s="5" t="str">
        <f>IF(AND(People!$J576&gt;=16,People!$J576&lt;=25),"16-25",IF(AND(People!$J576&gt;=26,People!$J576&lt;=35),"26-35",IF(AND(People!$J576&gt;=36,People!$J576&lt;=45),"36-45",IF(AND(People!$J576&gt;=46,People!$J576&lt;=55),"46-55",IF(AND(People!$J576&gt;=56,People!$J576&lt;=65),"56-65",IF(AND(People!$J576&gt;=66,People!$J576&lt;=75),"66-75","ALL"))))))</f>
        <v>26-35</v>
      </c>
      <c r="L576" t="str">
        <f>Products!H576</f>
        <v>Married</v>
      </c>
      <c r="M576">
        <f>Table2[[#This Row],[Recency]]</f>
        <v>42</v>
      </c>
      <c r="N576">
        <f>Table2[[#This Row],[NumDealsPurchases]]</f>
        <v>3</v>
      </c>
      <c r="O576" s="12" t="str">
        <f>IF(Table2[[#This Row],[Kidhome]]=0,"No","Yes")</f>
        <v>Yes</v>
      </c>
      <c r="P576" s="12" t="str">
        <f>IF(Table2[[#This Row],[Teenhome]]=0,"No","Yes")</f>
        <v>No</v>
      </c>
    </row>
    <row r="577" spans="1:16" ht="16.5" x14ac:dyDescent="0.3">
      <c r="A577" s="7">
        <f>Table2[[#This Row],[ID]]</f>
        <v>1029</v>
      </c>
      <c r="B577" s="6">
        <f>Table2[[#This Row],[Year_Birth]]</f>
        <v>1970</v>
      </c>
      <c r="C577" s="6" t="str">
        <f>Table2[[#This Row],[Education]]</f>
        <v>PhD</v>
      </c>
      <c r="D577" s="6" t="str">
        <f>Table2[[#This Row],[Marital_Status]]</f>
        <v>Together</v>
      </c>
      <c r="E577" s="6">
        <f>Table2[[#This Row],[Income]]</f>
        <v>64413</v>
      </c>
      <c r="F577" s="6">
        <f>Table2[[#This Row],[Kidhome]]</f>
        <v>0</v>
      </c>
      <c r="G577" s="6">
        <f>Table2[[#This Row],[Teenhome]]</f>
        <v>1</v>
      </c>
      <c r="H577" s="9">
        <f>Table2[[#This Row],[Dt_Customer]]</f>
        <v>41487</v>
      </c>
      <c r="I577" s="6">
        <f>Table2[[#This Row],[Recency]]</f>
        <v>27</v>
      </c>
      <c r="J577" s="14">
        <f>IF(VALUE(YEAR(People!$H577))-People!$B577&gt;=90,44,VALUE(YEAR(People!$H577))-People!$B577)</f>
        <v>43</v>
      </c>
      <c r="K577" s="5" t="str">
        <f>IF(AND(People!$J577&gt;=16,People!$J577&lt;=25),"16-25",IF(AND(People!$J577&gt;=26,People!$J577&lt;=35),"26-35",IF(AND(People!$J577&gt;=36,People!$J577&lt;=45),"36-45",IF(AND(People!$J577&gt;=46,People!$J577&lt;=55),"46-55",IF(AND(People!$J577&gt;=56,People!$J577&lt;=65),"56-65",IF(AND(People!$J577&gt;=66,People!$J577&lt;=75),"66-75","ALL"))))))</f>
        <v>36-45</v>
      </c>
      <c r="L577" t="str">
        <f>Products!H577</f>
        <v>Married</v>
      </c>
      <c r="M577">
        <f>Table2[[#This Row],[Recency]]</f>
        <v>27</v>
      </c>
      <c r="N577">
        <f>Table2[[#This Row],[NumDealsPurchases]]</f>
        <v>1</v>
      </c>
      <c r="O577" s="12" t="str">
        <f>IF(Table2[[#This Row],[Kidhome]]=0,"No","Yes")</f>
        <v>No</v>
      </c>
      <c r="P577" s="12" t="str">
        <f>IF(Table2[[#This Row],[Teenhome]]=0,"No","Yes")</f>
        <v>Yes</v>
      </c>
    </row>
    <row r="578" spans="1:16" ht="16.5" x14ac:dyDescent="0.3">
      <c r="A578" s="5">
        <f>Table2[[#This Row],[ID]]</f>
        <v>7369</v>
      </c>
      <c r="B578" s="6">
        <f>Table2[[#This Row],[Year_Birth]]</f>
        <v>1981</v>
      </c>
      <c r="C578" s="6" t="str">
        <f>Table2[[#This Row],[Education]]</f>
        <v>Master</v>
      </c>
      <c r="D578" s="6" t="str">
        <f>Table2[[#This Row],[Marital_Status]]</f>
        <v>Married</v>
      </c>
      <c r="E578" s="6">
        <f>Table2[[#This Row],[Income]]</f>
        <v>36959</v>
      </c>
      <c r="F578" s="6">
        <f>Table2[[#This Row],[Kidhome]]</f>
        <v>1</v>
      </c>
      <c r="G578" s="6">
        <f>Table2[[#This Row],[Teenhome]]</f>
        <v>0</v>
      </c>
      <c r="H578" s="9">
        <f>Table2[[#This Row],[Dt_Customer]]</f>
        <v>41549</v>
      </c>
      <c r="I578" s="6">
        <f>Table2[[#This Row],[Recency]]</f>
        <v>56</v>
      </c>
      <c r="J578" s="8">
        <f>IF(VALUE(YEAR(People!$H578))-People!$B578&gt;=90,44,VALUE(YEAR(People!$H578))-People!$B578)</f>
        <v>32</v>
      </c>
      <c r="K578" s="5" t="str">
        <f>IF(AND(People!$J578&gt;=16,People!$J578&lt;=25),"16-25",IF(AND(People!$J578&gt;=26,People!$J578&lt;=35),"26-35",IF(AND(People!$J578&gt;=36,People!$J578&lt;=45),"36-45",IF(AND(People!$J578&gt;=46,People!$J578&lt;=55),"46-55",IF(AND(People!$J578&gt;=56,People!$J578&lt;=65),"56-65",IF(AND(People!$J578&gt;=66,People!$J578&lt;=75),"66-75","ALL"))))))</f>
        <v>26-35</v>
      </c>
      <c r="L578" t="str">
        <f>Products!H578</f>
        <v>Married</v>
      </c>
      <c r="M578">
        <f>Table2[[#This Row],[Recency]]</f>
        <v>56</v>
      </c>
      <c r="N578">
        <f>Table2[[#This Row],[NumDealsPurchases]]</f>
        <v>2</v>
      </c>
      <c r="O578" s="12" t="str">
        <f>IF(Table2[[#This Row],[Kidhome]]=0,"No","Yes")</f>
        <v>Yes</v>
      </c>
      <c r="P578" s="12" t="str">
        <f>IF(Table2[[#This Row],[Teenhome]]=0,"No","Yes")</f>
        <v>No</v>
      </c>
    </row>
    <row r="579" spans="1:16" ht="16.5" x14ac:dyDescent="0.3">
      <c r="A579" s="7">
        <f>Table2[[#This Row],[ID]]</f>
        <v>2574</v>
      </c>
      <c r="B579" s="6">
        <f>Table2[[#This Row],[Year_Birth]]</f>
        <v>1977</v>
      </c>
      <c r="C579" s="6" t="str">
        <f>Table2[[#This Row],[Education]]</f>
        <v>PhD</v>
      </c>
      <c r="D579" s="6" t="str">
        <f>Table2[[#This Row],[Marital_Status]]</f>
        <v>Married</v>
      </c>
      <c r="E579" s="6">
        <f>Table2[[#This Row],[Income]]</f>
        <v>61996</v>
      </c>
      <c r="F579" s="6">
        <f>Table2[[#This Row],[Kidhome]]</f>
        <v>0</v>
      </c>
      <c r="G579" s="6">
        <f>Table2[[#This Row],[Teenhome]]</f>
        <v>1</v>
      </c>
      <c r="H579" s="9">
        <f>Table2[[#This Row],[Dt_Customer]]</f>
        <v>41305</v>
      </c>
      <c r="I579" s="6">
        <f>Table2[[#This Row],[Recency]]</f>
        <v>27</v>
      </c>
      <c r="J579" s="14">
        <f>IF(VALUE(YEAR(People!$H579))-People!$B579&gt;=90,44,VALUE(YEAR(People!$H579))-People!$B579)</f>
        <v>36</v>
      </c>
      <c r="K579" s="5" t="str">
        <f>IF(AND(People!$J579&gt;=16,People!$J579&lt;=25),"16-25",IF(AND(People!$J579&gt;=26,People!$J579&lt;=35),"26-35",IF(AND(People!$J579&gt;=36,People!$J579&lt;=45),"36-45",IF(AND(People!$J579&gt;=46,People!$J579&lt;=55),"46-55",IF(AND(People!$J579&gt;=56,People!$J579&lt;=65),"56-65",IF(AND(People!$J579&gt;=66,People!$J579&lt;=75),"66-75","ALL"))))))</f>
        <v>36-45</v>
      </c>
      <c r="L579" t="str">
        <f>Products!H579</f>
        <v>Married</v>
      </c>
      <c r="M579">
        <f>Table2[[#This Row],[Recency]]</f>
        <v>27</v>
      </c>
      <c r="N579">
        <f>Table2[[#This Row],[NumDealsPurchases]]</f>
        <v>3</v>
      </c>
      <c r="O579" s="12" t="str">
        <f>IF(Table2[[#This Row],[Kidhome]]=0,"No","Yes")</f>
        <v>No</v>
      </c>
      <c r="P579" s="12" t="str">
        <f>IF(Table2[[#This Row],[Teenhome]]=0,"No","Yes")</f>
        <v>Yes</v>
      </c>
    </row>
    <row r="580" spans="1:16" ht="16.5" x14ac:dyDescent="0.3">
      <c r="A580" s="5">
        <f>Table2[[#This Row],[ID]]</f>
        <v>8159</v>
      </c>
      <c r="B580" s="6">
        <f>Table2[[#This Row],[Year_Birth]]</f>
        <v>1968</v>
      </c>
      <c r="C580" s="6" t="str">
        <f>Table2[[#This Row],[Education]]</f>
        <v>Graduation</v>
      </c>
      <c r="D580" s="6" t="str">
        <f>Table2[[#This Row],[Marital_Status]]</f>
        <v>Married</v>
      </c>
      <c r="E580" s="6">
        <f>Table2[[#This Row],[Income]]</f>
        <v>51287</v>
      </c>
      <c r="F580" s="6">
        <f>Table2[[#This Row],[Kidhome]]</f>
        <v>1</v>
      </c>
      <c r="G580" s="6">
        <f>Table2[[#This Row],[Teenhome]]</f>
        <v>1</v>
      </c>
      <c r="H580" s="9">
        <f>Table2[[#This Row],[Dt_Customer]]</f>
        <v>41730</v>
      </c>
      <c r="I580" s="6">
        <f>Table2[[#This Row],[Recency]]</f>
        <v>10</v>
      </c>
      <c r="J580" s="8">
        <f>IF(VALUE(YEAR(People!$H580))-People!$B580&gt;=90,44,VALUE(YEAR(People!$H580))-People!$B580)</f>
        <v>46</v>
      </c>
      <c r="K580" s="5" t="str">
        <f>IF(AND(People!$J580&gt;=16,People!$J580&lt;=25),"16-25",IF(AND(People!$J580&gt;=26,People!$J580&lt;=35),"26-35",IF(AND(People!$J580&gt;=36,People!$J580&lt;=45),"36-45",IF(AND(People!$J580&gt;=46,People!$J580&lt;=55),"46-55",IF(AND(People!$J580&gt;=56,People!$J580&lt;=65),"56-65",IF(AND(People!$J580&gt;=66,People!$J580&lt;=75),"66-75","ALL"))))))</f>
        <v>46-55</v>
      </c>
      <c r="L580" t="str">
        <f>Products!H580</f>
        <v>Together</v>
      </c>
      <c r="M580">
        <f>Table2[[#This Row],[Recency]]</f>
        <v>10</v>
      </c>
      <c r="N580">
        <f>Table2[[#This Row],[NumDealsPurchases]]</f>
        <v>3</v>
      </c>
      <c r="O580" s="12" t="str">
        <f>IF(Table2[[#This Row],[Kidhome]]=0,"No","Yes")</f>
        <v>Yes</v>
      </c>
      <c r="P580" s="12" t="str">
        <f>IF(Table2[[#This Row],[Teenhome]]=0,"No","Yes")</f>
        <v>Yes</v>
      </c>
    </row>
    <row r="581" spans="1:16" ht="16.5" x14ac:dyDescent="0.3">
      <c r="A581" s="7">
        <f>Table2[[#This Row],[ID]]</f>
        <v>1160</v>
      </c>
      <c r="B581" s="6">
        <f>Table2[[#This Row],[Year_Birth]]</f>
        <v>1970</v>
      </c>
      <c r="C581" s="6" t="str">
        <f>Table2[[#This Row],[Education]]</f>
        <v>Graduation</v>
      </c>
      <c r="D581" s="6" t="str">
        <f>Table2[[#This Row],[Marital_Status]]</f>
        <v>Married</v>
      </c>
      <c r="E581" s="6">
        <f>Table2[[#This Row],[Income]]</f>
        <v>13260</v>
      </c>
      <c r="F581" s="6">
        <f>Table2[[#This Row],[Kidhome]]</f>
        <v>1</v>
      </c>
      <c r="G581" s="6">
        <f>Table2[[#This Row],[Teenhome]]</f>
        <v>1</v>
      </c>
      <c r="H581" s="9">
        <f>Table2[[#This Row],[Dt_Customer]]</f>
        <v>41509</v>
      </c>
      <c r="I581" s="6">
        <f>Table2[[#This Row],[Recency]]</f>
        <v>48</v>
      </c>
      <c r="J581" s="14">
        <f>IF(VALUE(YEAR(People!$H581))-People!$B581&gt;=90,44,VALUE(YEAR(People!$H581))-People!$B581)</f>
        <v>43</v>
      </c>
      <c r="K581" s="5" t="str">
        <f>IF(AND(People!$J581&gt;=16,People!$J581&lt;=25),"16-25",IF(AND(People!$J581&gt;=26,People!$J581&lt;=35),"26-35",IF(AND(People!$J581&gt;=36,People!$J581&lt;=45),"36-45",IF(AND(People!$J581&gt;=46,People!$J581&lt;=55),"46-55",IF(AND(People!$J581&gt;=56,People!$J581&lt;=65),"56-65",IF(AND(People!$J581&gt;=66,People!$J581&lt;=75),"66-75","ALL"))))))</f>
        <v>36-45</v>
      </c>
      <c r="L581" t="str">
        <f>Products!H581</f>
        <v>Together</v>
      </c>
      <c r="M581">
        <f>Table2[[#This Row],[Recency]]</f>
        <v>48</v>
      </c>
      <c r="N581">
        <f>Table2[[#This Row],[NumDealsPurchases]]</f>
        <v>4</v>
      </c>
      <c r="O581" s="12" t="str">
        <f>IF(Table2[[#This Row],[Kidhome]]=0,"No","Yes")</f>
        <v>Yes</v>
      </c>
      <c r="P581" s="12" t="str">
        <f>IF(Table2[[#This Row],[Teenhome]]=0,"No","Yes")</f>
        <v>Yes</v>
      </c>
    </row>
    <row r="582" spans="1:16" ht="16.5" x14ac:dyDescent="0.3">
      <c r="A582" s="5">
        <f>Table2[[#This Row],[ID]]</f>
        <v>10242</v>
      </c>
      <c r="B582" s="6">
        <f>Table2[[#This Row],[Year_Birth]]</f>
        <v>1966</v>
      </c>
      <c r="C582" s="6" t="str">
        <f>Table2[[#This Row],[Education]]</f>
        <v>PhD</v>
      </c>
      <c r="D582" s="6" t="str">
        <f>Table2[[#This Row],[Marital_Status]]</f>
        <v>Together</v>
      </c>
      <c r="E582" s="6">
        <f>Table2[[#This Row],[Income]]</f>
        <v>47472</v>
      </c>
      <c r="F582" s="6">
        <f>Table2[[#This Row],[Kidhome]]</f>
        <v>1</v>
      </c>
      <c r="G582" s="6">
        <f>Table2[[#This Row],[Teenhome]]</f>
        <v>1</v>
      </c>
      <c r="H582" s="9">
        <f>Table2[[#This Row],[Dt_Customer]]</f>
        <v>41533</v>
      </c>
      <c r="I582" s="6">
        <f>Table2[[#This Row],[Recency]]</f>
        <v>39</v>
      </c>
      <c r="J582" s="8">
        <f>IF(VALUE(YEAR(People!$H582))-People!$B582&gt;=90,44,VALUE(YEAR(People!$H582))-People!$B582)</f>
        <v>47</v>
      </c>
      <c r="K582" s="5" t="str">
        <f>IF(AND(People!$J582&gt;=16,People!$J582&lt;=25),"16-25",IF(AND(People!$J582&gt;=26,People!$J582&lt;=35),"26-35",IF(AND(People!$J582&gt;=36,People!$J582&lt;=45),"36-45",IF(AND(People!$J582&gt;=46,People!$J582&lt;=55),"46-55",IF(AND(People!$J582&gt;=56,People!$J582&lt;=65),"56-65",IF(AND(People!$J582&gt;=66,People!$J582&lt;=75),"66-75","ALL"))))))</f>
        <v>46-55</v>
      </c>
      <c r="L582" t="str">
        <f>Products!H582</f>
        <v>Married</v>
      </c>
      <c r="M582">
        <f>Table2[[#This Row],[Recency]]</f>
        <v>39</v>
      </c>
      <c r="N582">
        <f>Table2[[#This Row],[NumDealsPurchases]]</f>
        <v>2</v>
      </c>
      <c r="O582" s="12" t="str">
        <f>IF(Table2[[#This Row],[Kidhome]]=0,"No","Yes")</f>
        <v>Yes</v>
      </c>
      <c r="P582" s="12" t="str">
        <f>IF(Table2[[#This Row],[Teenhome]]=0,"No","Yes")</f>
        <v>Yes</v>
      </c>
    </row>
    <row r="583" spans="1:16" ht="16.5" x14ac:dyDescent="0.3">
      <c r="A583" s="7">
        <f>Table2[[#This Row],[ID]]</f>
        <v>5253</v>
      </c>
      <c r="B583" s="6">
        <f>Table2[[#This Row],[Year_Birth]]</f>
        <v>1956</v>
      </c>
      <c r="C583" s="6" t="str">
        <f>Table2[[#This Row],[Education]]</f>
        <v>Master</v>
      </c>
      <c r="D583" s="6" t="str">
        <f>Table2[[#This Row],[Marital_Status]]</f>
        <v>Together</v>
      </c>
      <c r="E583" s="6">
        <f>Table2[[#This Row],[Income]]</f>
        <v>54603</v>
      </c>
      <c r="F583" s="6">
        <f>Table2[[#This Row],[Kidhome]]</f>
        <v>1</v>
      </c>
      <c r="G583" s="6">
        <f>Table2[[#This Row],[Teenhome]]</f>
        <v>1</v>
      </c>
      <c r="H583" s="9">
        <f>Table2[[#This Row],[Dt_Customer]]</f>
        <v>41464</v>
      </c>
      <c r="I583" s="6">
        <f>Table2[[#This Row],[Recency]]</f>
        <v>85</v>
      </c>
      <c r="J583" s="14">
        <f>IF(VALUE(YEAR(People!$H583))-People!$B583&gt;=90,44,VALUE(YEAR(People!$H583))-People!$B583)</f>
        <v>57</v>
      </c>
      <c r="K583" s="5" t="str">
        <f>IF(AND(People!$J583&gt;=16,People!$J583&lt;=25),"16-25",IF(AND(People!$J583&gt;=26,People!$J583&lt;=35),"26-35",IF(AND(People!$J583&gt;=36,People!$J583&lt;=45),"36-45",IF(AND(People!$J583&gt;=46,People!$J583&lt;=55),"46-55",IF(AND(People!$J583&gt;=56,People!$J583&lt;=65),"56-65",IF(AND(People!$J583&gt;=66,People!$J583&lt;=75),"66-75","ALL"))))))</f>
        <v>56-65</v>
      </c>
      <c r="L583" t="str">
        <f>Products!H583</f>
        <v>Together</v>
      </c>
      <c r="M583">
        <f>Table2[[#This Row],[Recency]]</f>
        <v>85</v>
      </c>
      <c r="N583">
        <f>Table2[[#This Row],[NumDealsPurchases]]</f>
        <v>6</v>
      </c>
      <c r="O583" s="12" t="str">
        <f>IF(Table2[[#This Row],[Kidhome]]=0,"No","Yes")</f>
        <v>Yes</v>
      </c>
      <c r="P583" s="12" t="str">
        <f>IF(Table2[[#This Row],[Teenhome]]=0,"No","Yes")</f>
        <v>Yes</v>
      </c>
    </row>
    <row r="584" spans="1:16" ht="16.5" x14ac:dyDescent="0.3">
      <c r="A584" s="5">
        <f>Table2[[#This Row],[ID]]</f>
        <v>5966</v>
      </c>
      <c r="B584" s="6">
        <f>Table2[[#This Row],[Year_Birth]]</f>
        <v>1974</v>
      </c>
      <c r="C584" s="6" t="str">
        <f>Table2[[#This Row],[Education]]</f>
        <v>PhD</v>
      </c>
      <c r="D584" s="6" t="str">
        <f>Table2[[#This Row],[Marital_Status]]</f>
        <v>Married</v>
      </c>
      <c r="E584" s="6">
        <f>Table2[[#This Row],[Income]]</f>
        <v>45207</v>
      </c>
      <c r="F584" s="6">
        <f>Table2[[#This Row],[Kidhome]]</f>
        <v>1</v>
      </c>
      <c r="G584" s="6">
        <f>Table2[[#This Row],[Teenhome]]</f>
        <v>1</v>
      </c>
      <c r="H584" s="9">
        <f>Table2[[#This Row],[Dt_Customer]]</f>
        <v>41223</v>
      </c>
      <c r="I584" s="6">
        <f>Table2[[#This Row],[Recency]]</f>
        <v>64</v>
      </c>
      <c r="J584" s="8">
        <f>IF(VALUE(YEAR(People!$H584))-People!$B584&gt;=90,44,VALUE(YEAR(People!$H584))-People!$B584)</f>
        <v>38</v>
      </c>
      <c r="K584" s="5" t="str">
        <f>IF(AND(People!$J584&gt;=16,People!$J584&lt;=25),"16-25",IF(AND(People!$J584&gt;=26,People!$J584&lt;=35),"26-35",IF(AND(People!$J584&gt;=36,People!$J584&lt;=45),"36-45",IF(AND(People!$J584&gt;=46,People!$J584&lt;=55),"46-55",IF(AND(People!$J584&gt;=56,People!$J584&lt;=65),"56-65",IF(AND(People!$J584&gt;=66,People!$J584&lt;=75),"66-75","ALL"))))))</f>
        <v>36-45</v>
      </c>
      <c r="L584" t="str">
        <f>Products!H584</f>
        <v>Together</v>
      </c>
      <c r="M584">
        <f>Table2[[#This Row],[Recency]]</f>
        <v>64</v>
      </c>
      <c r="N584">
        <f>Table2[[#This Row],[NumDealsPurchases]]</f>
        <v>5</v>
      </c>
      <c r="O584" s="12" t="str">
        <f>IF(Table2[[#This Row],[Kidhome]]=0,"No","Yes")</f>
        <v>Yes</v>
      </c>
      <c r="P584" s="12" t="str">
        <f>IF(Table2[[#This Row],[Teenhome]]=0,"No","Yes")</f>
        <v>Yes</v>
      </c>
    </row>
    <row r="585" spans="1:16" ht="16.5" x14ac:dyDescent="0.3">
      <c r="A585" s="7">
        <f>Table2[[#This Row],[ID]]</f>
        <v>5314</v>
      </c>
      <c r="B585" s="6">
        <f>Table2[[#This Row],[Year_Birth]]</f>
        <v>1951</v>
      </c>
      <c r="C585" s="6" t="str">
        <f>Table2[[#This Row],[Education]]</f>
        <v>Graduation</v>
      </c>
      <c r="D585" s="6" t="str">
        <f>Table2[[#This Row],[Marital_Status]]</f>
        <v>Together</v>
      </c>
      <c r="E585" s="6">
        <f>Table2[[#This Row],[Income]]</f>
        <v>40689</v>
      </c>
      <c r="F585" s="6">
        <f>Table2[[#This Row],[Kidhome]]</f>
        <v>0</v>
      </c>
      <c r="G585" s="6">
        <f>Table2[[#This Row],[Teenhome]]</f>
        <v>1</v>
      </c>
      <c r="H585" s="9">
        <f>Table2[[#This Row],[Dt_Customer]]</f>
        <v>41351</v>
      </c>
      <c r="I585" s="6">
        <f>Table2[[#This Row],[Recency]]</f>
        <v>69</v>
      </c>
      <c r="J585" s="14">
        <f>IF(VALUE(YEAR(People!$H585))-People!$B585&gt;=90,44,VALUE(YEAR(People!$H585))-People!$B585)</f>
        <v>62</v>
      </c>
      <c r="K585" s="5" t="str">
        <f>IF(AND(People!$J585&gt;=16,People!$J585&lt;=25),"16-25",IF(AND(People!$J585&gt;=26,People!$J585&lt;=35),"26-35",IF(AND(People!$J585&gt;=36,People!$J585&lt;=45),"36-45",IF(AND(People!$J585&gt;=46,People!$J585&lt;=55),"46-55",IF(AND(People!$J585&gt;=56,People!$J585&lt;=65),"56-65",IF(AND(People!$J585&gt;=66,People!$J585&lt;=75),"66-75","ALL"))))))</f>
        <v>56-65</v>
      </c>
      <c r="L585" t="str">
        <f>Products!H585</f>
        <v>Married</v>
      </c>
      <c r="M585">
        <f>Table2[[#This Row],[Recency]]</f>
        <v>69</v>
      </c>
      <c r="N585">
        <f>Table2[[#This Row],[NumDealsPurchases]]</f>
        <v>7</v>
      </c>
      <c r="O585" s="12" t="str">
        <f>IF(Table2[[#This Row],[Kidhome]]=0,"No","Yes")</f>
        <v>No</v>
      </c>
      <c r="P585" s="12" t="str">
        <f>IF(Table2[[#This Row],[Teenhome]]=0,"No","Yes")</f>
        <v>Yes</v>
      </c>
    </row>
    <row r="586" spans="1:16" ht="16.5" x14ac:dyDescent="0.3">
      <c r="A586" s="5">
        <f>Table2[[#This Row],[ID]]</f>
        <v>5081</v>
      </c>
      <c r="B586" s="6">
        <f>Table2[[#This Row],[Year_Birth]]</f>
        <v>1967</v>
      </c>
      <c r="C586" s="6" t="str">
        <f>Table2[[#This Row],[Education]]</f>
        <v>2n Cycle</v>
      </c>
      <c r="D586" s="6" t="str">
        <f>Table2[[#This Row],[Marital_Status]]</f>
        <v>Together</v>
      </c>
      <c r="E586" s="6">
        <f>Table2[[#This Row],[Income]]</f>
        <v>47821</v>
      </c>
      <c r="F586" s="6">
        <f>Table2[[#This Row],[Kidhome]]</f>
        <v>1</v>
      </c>
      <c r="G586" s="6">
        <f>Table2[[#This Row],[Teenhome]]</f>
        <v>1</v>
      </c>
      <c r="H586" s="9">
        <f>Table2[[#This Row],[Dt_Customer]]</f>
        <v>41567</v>
      </c>
      <c r="I586" s="6">
        <f>Table2[[#This Row],[Recency]]</f>
        <v>54</v>
      </c>
      <c r="J586" s="8">
        <f>IF(VALUE(YEAR(People!$H586))-People!$B586&gt;=90,44,VALUE(YEAR(People!$H586))-People!$B586)</f>
        <v>46</v>
      </c>
      <c r="K586" s="5" t="str">
        <f>IF(AND(People!$J586&gt;=16,People!$J586&lt;=25),"16-25",IF(AND(People!$J586&gt;=26,People!$J586&lt;=35),"26-35",IF(AND(People!$J586&gt;=36,People!$J586&lt;=45),"36-45",IF(AND(People!$J586&gt;=46,People!$J586&lt;=55),"46-55",IF(AND(People!$J586&gt;=56,People!$J586&lt;=65),"56-65",IF(AND(People!$J586&gt;=66,People!$J586&lt;=75),"66-75","ALL"))))))</f>
        <v>46-55</v>
      </c>
      <c r="L586" t="str">
        <f>Products!H586</f>
        <v>Together</v>
      </c>
      <c r="M586">
        <f>Table2[[#This Row],[Recency]]</f>
        <v>54</v>
      </c>
      <c r="N586">
        <f>Table2[[#This Row],[NumDealsPurchases]]</f>
        <v>1</v>
      </c>
      <c r="O586" s="12" t="str">
        <f>IF(Table2[[#This Row],[Kidhome]]=0,"No","Yes")</f>
        <v>Yes</v>
      </c>
      <c r="P586" s="12" t="str">
        <f>IF(Table2[[#This Row],[Teenhome]]=0,"No","Yes")</f>
        <v>Yes</v>
      </c>
    </row>
    <row r="587" spans="1:16" ht="16.5" x14ac:dyDescent="0.3">
      <c r="A587" s="7">
        <f>Table2[[#This Row],[ID]]</f>
        <v>5123</v>
      </c>
      <c r="B587" s="6">
        <f>Table2[[#This Row],[Year_Birth]]</f>
        <v>1951</v>
      </c>
      <c r="C587" s="6" t="str">
        <f>Table2[[#This Row],[Education]]</f>
        <v>Master</v>
      </c>
      <c r="D587" s="6" t="str">
        <f>Table2[[#This Row],[Marital_Status]]</f>
        <v>Married</v>
      </c>
      <c r="E587" s="6">
        <f>Table2[[#This Row],[Income]]</f>
        <v>27450</v>
      </c>
      <c r="F587" s="6">
        <f>Table2[[#This Row],[Kidhome]]</f>
        <v>0</v>
      </c>
      <c r="G587" s="6">
        <f>Table2[[#This Row],[Teenhome]]</f>
        <v>0</v>
      </c>
      <c r="H587" s="9">
        <f>Table2[[#This Row],[Dt_Customer]]</f>
        <v>41379</v>
      </c>
      <c r="I587" s="6">
        <f>Table2[[#This Row],[Recency]]</f>
        <v>57</v>
      </c>
      <c r="J587" s="14">
        <f>IF(VALUE(YEAR(People!$H587))-People!$B587&gt;=90,44,VALUE(YEAR(People!$H587))-People!$B587)</f>
        <v>62</v>
      </c>
      <c r="K587" s="5" t="str">
        <f>IF(AND(People!$J587&gt;=16,People!$J587&lt;=25),"16-25",IF(AND(People!$J587&gt;=26,People!$J587&lt;=35),"26-35",IF(AND(People!$J587&gt;=36,People!$J587&lt;=45),"36-45",IF(AND(People!$J587&gt;=46,People!$J587&lt;=55),"46-55",IF(AND(People!$J587&gt;=56,People!$J587&lt;=65),"56-65",IF(AND(People!$J587&gt;=66,People!$J587&lt;=75),"66-75","ALL"))))))</f>
        <v>56-65</v>
      </c>
      <c r="L587" t="str">
        <f>Products!H587</f>
        <v>Together</v>
      </c>
      <c r="M587">
        <f>Table2[[#This Row],[Recency]]</f>
        <v>57</v>
      </c>
      <c r="N587">
        <f>Table2[[#This Row],[NumDealsPurchases]]</f>
        <v>1</v>
      </c>
      <c r="O587" s="12" t="str">
        <f>IF(Table2[[#This Row],[Kidhome]]=0,"No","Yes")</f>
        <v>No</v>
      </c>
      <c r="P587" s="12" t="str">
        <f>IF(Table2[[#This Row],[Teenhome]]=0,"No","Yes")</f>
        <v>No</v>
      </c>
    </row>
    <row r="588" spans="1:16" ht="16.5" x14ac:dyDescent="0.3">
      <c r="A588" s="5">
        <f>Table2[[#This Row],[ID]]</f>
        <v>5756</v>
      </c>
      <c r="B588" s="6">
        <f>Table2[[#This Row],[Year_Birth]]</f>
        <v>1983</v>
      </c>
      <c r="C588" s="6" t="str">
        <f>Table2[[#This Row],[Education]]</f>
        <v>Graduation</v>
      </c>
      <c r="D588" s="6" t="str">
        <f>Table2[[#This Row],[Marital_Status]]</f>
        <v>Together</v>
      </c>
      <c r="E588" s="6">
        <f>Table2[[#This Row],[Income]]</f>
        <v>39453</v>
      </c>
      <c r="F588" s="6">
        <f>Table2[[#This Row],[Kidhome]]</f>
        <v>1</v>
      </c>
      <c r="G588" s="6">
        <f>Table2[[#This Row],[Teenhome]]</f>
        <v>0</v>
      </c>
      <c r="H588" s="9">
        <f>Table2[[#This Row],[Dt_Customer]]</f>
        <v>41732</v>
      </c>
      <c r="I588" s="6">
        <f>Table2[[#This Row],[Recency]]</f>
        <v>64</v>
      </c>
      <c r="J588" s="8">
        <f>IF(VALUE(YEAR(People!$H588))-People!$B588&gt;=90,44,VALUE(YEAR(People!$H588))-People!$B588)</f>
        <v>31</v>
      </c>
      <c r="K588" s="5" t="str">
        <f>IF(AND(People!$J588&gt;=16,People!$J588&lt;=25),"16-25",IF(AND(People!$J588&gt;=26,People!$J588&lt;=35),"26-35",IF(AND(People!$J588&gt;=36,People!$J588&lt;=45),"36-45",IF(AND(People!$J588&gt;=46,People!$J588&lt;=55),"46-55",IF(AND(People!$J588&gt;=56,People!$J588&lt;=65),"56-65",IF(AND(People!$J588&gt;=66,People!$J588&lt;=75),"66-75","ALL"))))))</f>
        <v>26-35</v>
      </c>
      <c r="L588" t="str">
        <f>Products!H588</f>
        <v>Widow</v>
      </c>
      <c r="M588">
        <f>Table2[[#This Row],[Recency]]</f>
        <v>64</v>
      </c>
      <c r="N588">
        <f>Table2[[#This Row],[NumDealsPurchases]]</f>
        <v>2</v>
      </c>
      <c r="O588" s="12" t="str">
        <f>IF(Table2[[#This Row],[Kidhome]]=0,"No","Yes")</f>
        <v>Yes</v>
      </c>
      <c r="P588" s="12" t="str">
        <f>IF(Table2[[#This Row],[Teenhome]]=0,"No","Yes")</f>
        <v>No</v>
      </c>
    </row>
    <row r="589" spans="1:16" ht="16.5" x14ac:dyDescent="0.3">
      <c r="A589" s="7">
        <f>Table2[[#This Row],[ID]]</f>
        <v>8036</v>
      </c>
      <c r="B589" s="6">
        <f>Table2[[#This Row],[Year_Birth]]</f>
        <v>1971</v>
      </c>
      <c r="C589" s="6" t="str">
        <f>Table2[[#This Row],[Education]]</f>
        <v>2n Cycle</v>
      </c>
      <c r="D589" s="6" t="str">
        <f>Table2[[#This Row],[Marital_Status]]</f>
        <v>Together</v>
      </c>
      <c r="E589" s="6">
        <f>Table2[[#This Row],[Income]]</f>
        <v>26850</v>
      </c>
      <c r="F589" s="6">
        <f>Table2[[#This Row],[Kidhome]]</f>
        <v>1</v>
      </c>
      <c r="G589" s="6">
        <f>Table2[[#This Row],[Teenhome]]</f>
        <v>1</v>
      </c>
      <c r="H589" s="9">
        <f>Table2[[#This Row],[Dt_Customer]]</f>
        <v>41747</v>
      </c>
      <c r="I589" s="6">
        <f>Table2[[#This Row],[Recency]]</f>
        <v>10</v>
      </c>
      <c r="J589" s="14">
        <f>IF(VALUE(YEAR(People!$H589))-People!$B589&gt;=90,44,VALUE(YEAR(People!$H589))-People!$B589)</f>
        <v>43</v>
      </c>
      <c r="K589" s="5" t="str">
        <f>IF(AND(People!$J589&gt;=16,People!$J589&lt;=25),"16-25",IF(AND(People!$J589&gt;=26,People!$J589&lt;=35),"26-35",IF(AND(People!$J589&gt;=36,People!$J589&lt;=45),"36-45",IF(AND(People!$J589&gt;=46,People!$J589&lt;=55),"46-55",IF(AND(People!$J589&gt;=56,People!$J589&lt;=65),"56-65",IF(AND(People!$J589&gt;=66,People!$J589&lt;=75),"66-75","ALL"))))))</f>
        <v>36-45</v>
      </c>
      <c r="L589" t="str">
        <f>Products!H589</f>
        <v>Married</v>
      </c>
      <c r="M589">
        <f>Table2[[#This Row],[Recency]]</f>
        <v>10</v>
      </c>
      <c r="N589">
        <f>Table2[[#This Row],[NumDealsPurchases]]</f>
        <v>4</v>
      </c>
      <c r="O589" s="12" t="str">
        <f>IF(Table2[[#This Row],[Kidhome]]=0,"No","Yes")</f>
        <v>Yes</v>
      </c>
      <c r="P589" s="12" t="str">
        <f>IF(Table2[[#This Row],[Teenhome]]=0,"No","Yes")</f>
        <v>Yes</v>
      </c>
    </row>
    <row r="590" spans="1:16" ht="16.5" x14ac:dyDescent="0.3">
      <c r="A590" s="5">
        <f>Table2[[#This Row],[ID]]</f>
        <v>9058</v>
      </c>
      <c r="B590" s="6">
        <f>Table2[[#This Row],[Year_Birth]]</f>
        <v>1955</v>
      </c>
      <c r="C590" s="6" t="str">
        <f>Table2[[#This Row],[Education]]</f>
        <v>Graduation</v>
      </c>
      <c r="D590" s="6" t="str">
        <f>Table2[[#This Row],[Marital_Status]]</f>
        <v>Widow</v>
      </c>
      <c r="E590" s="6">
        <f>Table2[[#This Row],[Income]]</f>
        <v>79800</v>
      </c>
      <c r="F590" s="6">
        <f>Table2[[#This Row],[Kidhome]]</f>
        <v>0</v>
      </c>
      <c r="G590" s="6">
        <f>Table2[[#This Row],[Teenhome]]</f>
        <v>0</v>
      </c>
      <c r="H590" s="9">
        <f>Table2[[#This Row],[Dt_Customer]]</f>
        <v>41175</v>
      </c>
      <c r="I590" s="6">
        <f>Table2[[#This Row],[Recency]]</f>
        <v>65</v>
      </c>
      <c r="J590" s="8">
        <f>IF(VALUE(YEAR(People!$H590))-People!$B590&gt;=90,44,VALUE(YEAR(People!$H590))-People!$B590)</f>
        <v>57</v>
      </c>
      <c r="K590" s="5" t="str">
        <f>IF(AND(People!$J590&gt;=16,People!$J590&lt;=25),"16-25",IF(AND(People!$J590&gt;=26,People!$J590&lt;=35),"26-35",IF(AND(People!$J590&gt;=36,People!$J590&lt;=45),"36-45",IF(AND(People!$J590&gt;=46,People!$J590&lt;=55),"46-55",IF(AND(People!$J590&gt;=56,People!$J590&lt;=65),"56-65",IF(AND(People!$J590&gt;=66,People!$J590&lt;=75),"66-75","ALL"))))))</f>
        <v>56-65</v>
      </c>
      <c r="L590" t="str">
        <f>Products!H590</f>
        <v>Together</v>
      </c>
      <c r="M590">
        <f>Table2[[#This Row],[Recency]]</f>
        <v>65</v>
      </c>
      <c r="N590">
        <f>Table2[[#This Row],[NumDealsPurchases]]</f>
        <v>1</v>
      </c>
      <c r="O590" s="12" t="str">
        <f>IF(Table2[[#This Row],[Kidhome]]=0,"No","Yes")</f>
        <v>No</v>
      </c>
      <c r="P590" s="12" t="str">
        <f>IF(Table2[[#This Row],[Teenhome]]=0,"No","Yes")</f>
        <v>No</v>
      </c>
    </row>
    <row r="591" spans="1:16" ht="16.5" x14ac:dyDescent="0.3">
      <c r="A591" s="7">
        <f>Table2[[#This Row],[ID]]</f>
        <v>5057</v>
      </c>
      <c r="B591" s="6">
        <f>Table2[[#This Row],[Year_Birth]]</f>
        <v>1961</v>
      </c>
      <c r="C591" s="6" t="str">
        <f>Table2[[#This Row],[Education]]</f>
        <v>Master</v>
      </c>
      <c r="D591" s="6" t="str">
        <f>Table2[[#This Row],[Marital_Status]]</f>
        <v>Married</v>
      </c>
      <c r="E591" s="6">
        <f>Table2[[#This Row],[Income]]</f>
        <v>61794</v>
      </c>
      <c r="F591" s="6">
        <f>Table2[[#This Row],[Kidhome]]</f>
        <v>0</v>
      </c>
      <c r="G591" s="6">
        <f>Table2[[#This Row],[Teenhome]]</f>
        <v>1</v>
      </c>
      <c r="H591" s="9">
        <f>Table2[[#This Row],[Dt_Customer]]</f>
        <v>41531</v>
      </c>
      <c r="I591" s="6">
        <f>Table2[[#This Row],[Recency]]</f>
        <v>74</v>
      </c>
      <c r="J591" s="14">
        <f>IF(VALUE(YEAR(People!$H591))-People!$B591&gt;=90,44,VALUE(YEAR(People!$H591))-People!$B591)</f>
        <v>52</v>
      </c>
      <c r="K591" s="5" t="str">
        <f>IF(AND(People!$J591&gt;=16,People!$J591&lt;=25),"16-25",IF(AND(People!$J591&gt;=26,People!$J591&lt;=35),"26-35",IF(AND(People!$J591&gt;=36,People!$J591&lt;=45),"36-45",IF(AND(People!$J591&gt;=46,People!$J591&lt;=55),"46-55",IF(AND(People!$J591&gt;=56,People!$J591&lt;=65),"56-65",IF(AND(People!$J591&gt;=66,People!$J591&lt;=75),"66-75","ALL"))))))</f>
        <v>46-55</v>
      </c>
      <c r="L591" t="str">
        <f>Products!H591</f>
        <v>Together</v>
      </c>
      <c r="M591">
        <f>Table2[[#This Row],[Recency]]</f>
        <v>74</v>
      </c>
      <c r="N591">
        <f>Table2[[#This Row],[NumDealsPurchases]]</f>
        <v>2</v>
      </c>
      <c r="O591" s="12" t="str">
        <f>IF(Table2[[#This Row],[Kidhome]]=0,"No","Yes")</f>
        <v>No</v>
      </c>
      <c r="P591" s="12" t="str">
        <f>IF(Table2[[#This Row],[Teenhome]]=0,"No","Yes")</f>
        <v>Yes</v>
      </c>
    </row>
    <row r="592" spans="1:16" ht="16.5" x14ac:dyDescent="0.3">
      <c r="A592" s="5">
        <f>Table2[[#This Row],[ID]]</f>
        <v>254</v>
      </c>
      <c r="B592" s="6">
        <f>Table2[[#This Row],[Year_Birth]]</f>
        <v>1955</v>
      </c>
      <c r="C592" s="6" t="str">
        <f>Table2[[#This Row],[Education]]</f>
        <v>Graduation</v>
      </c>
      <c r="D592" s="6" t="str">
        <f>Table2[[#This Row],[Marital_Status]]</f>
        <v>Together</v>
      </c>
      <c r="E592" s="6">
        <f>Table2[[#This Row],[Income]]</f>
        <v>53863</v>
      </c>
      <c r="F592" s="6">
        <f>Table2[[#This Row],[Kidhome]]</f>
        <v>0</v>
      </c>
      <c r="G592" s="6">
        <f>Table2[[#This Row],[Teenhome]]</f>
        <v>1</v>
      </c>
      <c r="H592" s="9">
        <f>Table2[[#This Row],[Dt_Customer]]</f>
        <v>41776</v>
      </c>
      <c r="I592" s="6">
        <f>Table2[[#This Row],[Recency]]</f>
        <v>4</v>
      </c>
      <c r="J592" s="8">
        <f>IF(VALUE(YEAR(People!$H592))-People!$B592&gt;=90,44,VALUE(YEAR(People!$H592))-People!$B592)</f>
        <v>59</v>
      </c>
      <c r="K592" s="5" t="str">
        <f>IF(AND(People!$J592&gt;=16,People!$J592&lt;=25),"16-25",IF(AND(People!$J592&gt;=26,People!$J592&lt;=35),"26-35",IF(AND(People!$J592&gt;=36,People!$J592&lt;=45),"36-45",IF(AND(People!$J592&gt;=46,People!$J592&lt;=55),"46-55",IF(AND(People!$J592&gt;=56,People!$J592&lt;=65),"56-65",IF(AND(People!$J592&gt;=66,People!$J592&lt;=75),"66-75","ALL"))))))</f>
        <v>56-65</v>
      </c>
      <c r="L592" t="str">
        <f>Products!H592</f>
        <v>Single</v>
      </c>
      <c r="M592">
        <f>Table2[[#This Row],[Recency]]</f>
        <v>4</v>
      </c>
      <c r="N592">
        <f>Table2[[#This Row],[NumDealsPurchases]]</f>
        <v>3</v>
      </c>
      <c r="O592" s="12" t="str">
        <f>IF(Table2[[#This Row],[Kidhome]]=0,"No","Yes")</f>
        <v>No</v>
      </c>
      <c r="P592" s="12" t="str">
        <f>IF(Table2[[#This Row],[Teenhome]]=0,"No","Yes")</f>
        <v>Yes</v>
      </c>
    </row>
    <row r="593" spans="1:16" ht="16.5" x14ac:dyDescent="0.3">
      <c r="A593" s="7">
        <f>Table2[[#This Row],[ID]]</f>
        <v>4179</v>
      </c>
      <c r="B593" s="6">
        <f>Table2[[#This Row],[Year_Birth]]</f>
        <v>1959</v>
      </c>
      <c r="C593" s="6" t="str">
        <f>Table2[[#This Row],[Education]]</f>
        <v>Graduation</v>
      </c>
      <c r="D593" s="6" t="str">
        <f>Table2[[#This Row],[Marital_Status]]</f>
        <v>Together</v>
      </c>
      <c r="E593" s="6">
        <f>Table2[[#This Row],[Income]]</f>
        <v>24221</v>
      </c>
      <c r="F593" s="6">
        <f>Table2[[#This Row],[Kidhome]]</f>
        <v>0</v>
      </c>
      <c r="G593" s="6">
        <f>Table2[[#This Row],[Teenhome]]</f>
        <v>0</v>
      </c>
      <c r="H593" s="9">
        <f>Table2[[#This Row],[Dt_Customer]]</f>
        <v>41506</v>
      </c>
      <c r="I593" s="6">
        <f>Table2[[#This Row],[Recency]]</f>
        <v>94</v>
      </c>
      <c r="J593" s="14">
        <f>IF(VALUE(YEAR(People!$H593))-People!$B593&gt;=90,44,VALUE(YEAR(People!$H593))-People!$B593)</f>
        <v>54</v>
      </c>
      <c r="K593" s="5" t="str">
        <f>IF(AND(People!$J593&gt;=16,People!$J593&lt;=25),"16-25",IF(AND(People!$J593&gt;=26,People!$J593&lt;=35),"26-35",IF(AND(People!$J593&gt;=36,People!$J593&lt;=45),"36-45",IF(AND(People!$J593&gt;=46,People!$J593&lt;=55),"46-55",IF(AND(People!$J593&gt;=56,People!$J593&lt;=65),"56-65",IF(AND(People!$J593&gt;=66,People!$J593&lt;=75),"66-75","ALL"))))))</f>
        <v>46-55</v>
      </c>
      <c r="L593" t="str">
        <f>Products!H593</f>
        <v>Married</v>
      </c>
      <c r="M593">
        <f>Table2[[#This Row],[Recency]]</f>
        <v>94</v>
      </c>
      <c r="N593">
        <f>Table2[[#This Row],[NumDealsPurchases]]</f>
        <v>1</v>
      </c>
      <c r="O593" s="12" t="str">
        <f>IF(Table2[[#This Row],[Kidhome]]=0,"No","Yes")</f>
        <v>No</v>
      </c>
      <c r="P593" s="12" t="str">
        <f>IF(Table2[[#This Row],[Teenhome]]=0,"No","Yes")</f>
        <v>No</v>
      </c>
    </row>
    <row r="594" spans="1:16" ht="16.5" x14ac:dyDescent="0.3">
      <c r="A594" s="5">
        <f>Table2[[#This Row],[ID]]</f>
        <v>3710</v>
      </c>
      <c r="B594" s="6">
        <f>Table2[[#This Row],[Year_Birth]]</f>
        <v>1984</v>
      </c>
      <c r="C594" s="6" t="str">
        <f>Table2[[#This Row],[Education]]</f>
        <v>PhD</v>
      </c>
      <c r="D594" s="6" t="str">
        <f>Table2[[#This Row],[Marital_Status]]</f>
        <v>Single</v>
      </c>
      <c r="E594" s="6">
        <f>Table2[[#This Row],[Income]]</f>
        <v>39684</v>
      </c>
      <c r="F594" s="6">
        <f>Table2[[#This Row],[Kidhome]]</f>
        <v>1</v>
      </c>
      <c r="G594" s="6">
        <f>Table2[[#This Row],[Teenhome]]</f>
        <v>0</v>
      </c>
      <c r="H594" s="9">
        <f>Table2[[#This Row],[Dt_Customer]]</f>
        <v>41194</v>
      </c>
      <c r="I594" s="6">
        <f>Table2[[#This Row],[Recency]]</f>
        <v>41</v>
      </c>
      <c r="J594" s="8">
        <f>IF(VALUE(YEAR(People!$H594))-People!$B594&gt;=90,44,VALUE(YEAR(People!$H594))-People!$B594)</f>
        <v>28</v>
      </c>
      <c r="K594" s="5" t="str">
        <f>IF(AND(People!$J594&gt;=16,People!$J594&lt;=25),"16-25",IF(AND(People!$J594&gt;=26,People!$J594&lt;=35),"26-35",IF(AND(People!$J594&gt;=36,People!$J594&lt;=45),"36-45",IF(AND(People!$J594&gt;=46,People!$J594&lt;=55),"46-55",IF(AND(People!$J594&gt;=56,People!$J594&lt;=65),"56-65",IF(AND(People!$J594&gt;=66,People!$J594&lt;=75),"66-75","ALL"))))))</f>
        <v>26-35</v>
      </c>
      <c r="L594" t="str">
        <f>Products!H594</f>
        <v>Single</v>
      </c>
      <c r="M594">
        <f>Table2[[#This Row],[Recency]]</f>
        <v>41</v>
      </c>
      <c r="N594">
        <f>Table2[[#This Row],[NumDealsPurchases]]</f>
        <v>2</v>
      </c>
      <c r="O594" s="12" t="str">
        <f>IF(Table2[[#This Row],[Kidhome]]=0,"No","Yes")</f>
        <v>Yes</v>
      </c>
      <c r="P594" s="12" t="str">
        <f>IF(Table2[[#This Row],[Teenhome]]=0,"No","Yes")</f>
        <v>No</v>
      </c>
    </row>
    <row r="595" spans="1:16" ht="16.5" x14ac:dyDescent="0.3">
      <c r="A595" s="7">
        <f>Table2[[#This Row],[ID]]</f>
        <v>7627</v>
      </c>
      <c r="B595" s="6">
        <f>Table2[[#This Row],[Year_Birth]]</f>
        <v>1975</v>
      </c>
      <c r="C595" s="6" t="str">
        <f>Table2[[#This Row],[Education]]</f>
        <v>Master</v>
      </c>
      <c r="D595" s="6" t="str">
        <f>Table2[[#This Row],[Marital_Status]]</f>
        <v>Married</v>
      </c>
      <c r="E595" s="6">
        <f>Table2[[#This Row],[Income]]</f>
        <v>92163</v>
      </c>
      <c r="F595" s="6">
        <f>Table2[[#This Row],[Kidhome]]</f>
        <v>0</v>
      </c>
      <c r="G595" s="6">
        <f>Table2[[#This Row],[Teenhome]]</f>
        <v>0</v>
      </c>
      <c r="H595" s="9">
        <f>Table2[[#This Row],[Dt_Customer]]</f>
        <v>41255</v>
      </c>
      <c r="I595" s="6">
        <f>Table2[[#This Row],[Recency]]</f>
        <v>25</v>
      </c>
      <c r="J595" s="14">
        <f>IF(VALUE(YEAR(People!$H595))-People!$B595&gt;=90,44,VALUE(YEAR(People!$H595))-People!$B595)</f>
        <v>37</v>
      </c>
      <c r="K595" s="5" t="str">
        <f>IF(AND(People!$J595&gt;=16,People!$J595&lt;=25),"16-25",IF(AND(People!$J595&gt;=26,People!$J595&lt;=35),"26-35",IF(AND(People!$J595&gt;=36,People!$J595&lt;=45),"36-45",IF(AND(People!$J595&gt;=46,People!$J595&lt;=55),"46-55",IF(AND(People!$J595&gt;=56,People!$J595&lt;=65),"56-65",IF(AND(People!$J595&gt;=66,People!$J595&lt;=75),"66-75","ALL"))))))</f>
        <v>36-45</v>
      </c>
      <c r="L595" t="str">
        <f>Products!H595</f>
        <v>Together</v>
      </c>
      <c r="M595">
        <f>Table2[[#This Row],[Recency]]</f>
        <v>25</v>
      </c>
      <c r="N595">
        <f>Table2[[#This Row],[NumDealsPurchases]]</f>
        <v>0</v>
      </c>
      <c r="O595" s="12" t="str">
        <f>IF(Table2[[#This Row],[Kidhome]]=0,"No","Yes")</f>
        <v>No</v>
      </c>
      <c r="P595" s="12" t="str">
        <f>IF(Table2[[#This Row],[Teenhome]]=0,"No","Yes")</f>
        <v>No</v>
      </c>
    </row>
    <row r="596" spans="1:16" ht="16.5" x14ac:dyDescent="0.3">
      <c r="A596" s="5">
        <f>Table2[[#This Row],[ID]]</f>
        <v>4501</v>
      </c>
      <c r="B596" s="6">
        <f>Table2[[#This Row],[Year_Birth]]</f>
        <v>1965</v>
      </c>
      <c r="C596" s="6" t="str">
        <f>Table2[[#This Row],[Education]]</f>
        <v>Master</v>
      </c>
      <c r="D596" s="6" t="str">
        <f>Table2[[#This Row],[Marital_Status]]</f>
        <v>Single</v>
      </c>
      <c r="E596" s="6">
        <f>Table2[[#This Row],[Income]]</f>
        <v>69882</v>
      </c>
      <c r="F596" s="6">
        <f>Table2[[#This Row],[Kidhome]]</f>
        <v>0</v>
      </c>
      <c r="G596" s="6">
        <f>Table2[[#This Row],[Teenhome]]</f>
        <v>0</v>
      </c>
      <c r="H596" s="9">
        <f>Table2[[#This Row],[Dt_Customer]]</f>
        <v>41588</v>
      </c>
      <c r="I596" s="6">
        <f>Table2[[#This Row],[Recency]]</f>
        <v>94</v>
      </c>
      <c r="J596" s="8">
        <f>IF(VALUE(YEAR(People!$H596))-People!$B596&gt;=90,44,VALUE(YEAR(People!$H596))-People!$B596)</f>
        <v>48</v>
      </c>
      <c r="K596" s="5" t="str">
        <f>IF(AND(People!$J596&gt;=16,People!$J596&lt;=25),"16-25",IF(AND(People!$J596&gt;=26,People!$J596&lt;=35),"26-35",IF(AND(People!$J596&gt;=36,People!$J596&lt;=45),"36-45",IF(AND(People!$J596&gt;=46,People!$J596&lt;=55),"46-55",IF(AND(People!$J596&gt;=56,People!$J596&lt;=65),"56-65",IF(AND(People!$J596&gt;=66,People!$J596&lt;=75),"66-75","ALL"))))))</f>
        <v>46-55</v>
      </c>
      <c r="L596" t="str">
        <f>Products!H596</f>
        <v>Married</v>
      </c>
      <c r="M596">
        <f>Table2[[#This Row],[Recency]]</f>
        <v>94</v>
      </c>
      <c r="N596">
        <f>Table2[[#This Row],[NumDealsPurchases]]</f>
        <v>1</v>
      </c>
      <c r="O596" s="12" t="str">
        <f>IF(Table2[[#This Row],[Kidhome]]=0,"No","Yes")</f>
        <v>No</v>
      </c>
      <c r="P596" s="12" t="str">
        <f>IF(Table2[[#This Row],[Teenhome]]=0,"No","Yes")</f>
        <v>No</v>
      </c>
    </row>
    <row r="597" spans="1:16" ht="16.5" x14ac:dyDescent="0.3">
      <c r="A597" s="7">
        <f>Table2[[#This Row],[ID]]</f>
        <v>6424</v>
      </c>
      <c r="B597" s="6">
        <f>Table2[[#This Row],[Year_Birth]]</f>
        <v>1977</v>
      </c>
      <c r="C597" s="6" t="str">
        <f>Table2[[#This Row],[Education]]</f>
        <v>Graduation</v>
      </c>
      <c r="D597" s="6" t="str">
        <f>Table2[[#This Row],[Marital_Status]]</f>
        <v>Together</v>
      </c>
      <c r="E597" s="6">
        <f>Table2[[#This Row],[Income]]</f>
        <v>33178</v>
      </c>
      <c r="F597" s="6">
        <f>Table2[[#This Row],[Kidhome]]</f>
        <v>1</v>
      </c>
      <c r="G597" s="6">
        <f>Table2[[#This Row],[Teenhome]]</f>
        <v>0</v>
      </c>
      <c r="H597" s="9">
        <f>Table2[[#This Row],[Dt_Customer]]</f>
        <v>41669</v>
      </c>
      <c r="I597" s="6">
        <f>Table2[[#This Row],[Recency]]</f>
        <v>9</v>
      </c>
      <c r="J597" s="14">
        <f>IF(VALUE(YEAR(People!$H597))-People!$B597&gt;=90,44,VALUE(YEAR(People!$H597))-People!$B597)</f>
        <v>37</v>
      </c>
      <c r="K597" s="5" t="str">
        <f>IF(AND(People!$J597&gt;=16,People!$J597&lt;=25),"16-25",IF(AND(People!$J597&gt;=26,People!$J597&lt;=35),"26-35",IF(AND(People!$J597&gt;=36,People!$J597&lt;=45),"36-45",IF(AND(People!$J597&gt;=46,People!$J597&lt;=55),"46-55",IF(AND(People!$J597&gt;=56,People!$J597&lt;=65),"56-65",IF(AND(People!$J597&gt;=66,People!$J597&lt;=75),"66-75","ALL"))))))</f>
        <v>36-45</v>
      </c>
      <c r="L597" t="str">
        <f>Products!H597</f>
        <v>Together</v>
      </c>
      <c r="M597">
        <f>Table2[[#This Row],[Recency]]</f>
        <v>9</v>
      </c>
      <c r="N597">
        <f>Table2[[#This Row],[NumDealsPurchases]]</f>
        <v>1</v>
      </c>
      <c r="O597" s="12" t="str">
        <f>IF(Table2[[#This Row],[Kidhome]]=0,"No","Yes")</f>
        <v>Yes</v>
      </c>
      <c r="P597" s="12" t="str">
        <f>IF(Table2[[#This Row],[Teenhome]]=0,"No","Yes")</f>
        <v>No</v>
      </c>
    </row>
    <row r="598" spans="1:16" ht="16.5" x14ac:dyDescent="0.3">
      <c r="A598" s="5">
        <f>Table2[[#This Row],[ID]]</f>
        <v>3075</v>
      </c>
      <c r="B598" s="6">
        <f>Table2[[#This Row],[Year_Birth]]</f>
        <v>1972</v>
      </c>
      <c r="C598" s="6" t="str">
        <f>Table2[[#This Row],[Education]]</f>
        <v>PhD</v>
      </c>
      <c r="D598" s="6" t="str">
        <f>Table2[[#This Row],[Marital_Status]]</f>
        <v>Married</v>
      </c>
      <c r="E598" s="6">
        <f>Table2[[#This Row],[Income]]</f>
        <v>59973</v>
      </c>
      <c r="F598" s="6">
        <f>Table2[[#This Row],[Kidhome]]</f>
        <v>0</v>
      </c>
      <c r="G598" s="6">
        <f>Table2[[#This Row],[Teenhome]]</f>
        <v>0</v>
      </c>
      <c r="H598" s="9">
        <f>Table2[[#This Row],[Dt_Customer]]</f>
        <v>41528</v>
      </c>
      <c r="I598" s="6">
        <f>Table2[[#This Row],[Recency]]</f>
        <v>47</v>
      </c>
      <c r="J598" s="8">
        <f>IF(VALUE(YEAR(People!$H598))-People!$B598&gt;=90,44,VALUE(YEAR(People!$H598))-People!$B598)</f>
        <v>41</v>
      </c>
      <c r="K598" s="5" t="str">
        <f>IF(AND(People!$J598&gt;=16,People!$J598&lt;=25),"16-25",IF(AND(People!$J598&gt;=26,People!$J598&lt;=35),"26-35",IF(AND(People!$J598&gt;=36,People!$J598&lt;=45),"36-45",IF(AND(People!$J598&gt;=46,People!$J598&lt;=55),"46-55",IF(AND(People!$J598&gt;=56,People!$J598&lt;=65),"56-65",IF(AND(People!$J598&gt;=66,People!$J598&lt;=75),"66-75","ALL"))))))</f>
        <v>36-45</v>
      </c>
      <c r="L598" t="str">
        <f>Products!H598</f>
        <v>Divorced</v>
      </c>
      <c r="M598">
        <f>Table2[[#This Row],[Recency]]</f>
        <v>47</v>
      </c>
      <c r="N598">
        <f>Table2[[#This Row],[NumDealsPurchases]]</f>
        <v>1</v>
      </c>
      <c r="O598" s="12" t="str">
        <f>IF(Table2[[#This Row],[Kidhome]]=0,"No","Yes")</f>
        <v>No</v>
      </c>
      <c r="P598" s="12" t="str">
        <f>IF(Table2[[#This Row],[Teenhome]]=0,"No","Yes")</f>
        <v>No</v>
      </c>
    </row>
    <row r="599" spans="1:16" ht="16.5" x14ac:dyDescent="0.3">
      <c r="A599" s="7">
        <f>Table2[[#This Row],[ID]]</f>
        <v>4992</v>
      </c>
      <c r="B599" s="6">
        <f>Table2[[#This Row],[Year_Birth]]</f>
        <v>1975</v>
      </c>
      <c r="C599" s="6" t="str">
        <f>Table2[[#This Row],[Education]]</f>
        <v>Master</v>
      </c>
      <c r="D599" s="6" t="str">
        <f>Table2[[#This Row],[Marital_Status]]</f>
        <v>Together</v>
      </c>
      <c r="E599" s="6">
        <f>Table2[[#This Row],[Income]]</f>
        <v>17459</v>
      </c>
      <c r="F599" s="6">
        <f>Table2[[#This Row],[Kidhome]]</f>
        <v>1</v>
      </c>
      <c r="G599" s="6">
        <f>Table2[[#This Row],[Teenhome]]</f>
        <v>0</v>
      </c>
      <c r="H599" s="9">
        <f>Table2[[#This Row],[Dt_Customer]]</f>
        <v>41536</v>
      </c>
      <c r="I599" s="6">
        <f>Table2[[#This Row],[Recency]]</f>
        <v>12</v>
      </c>
      <c r="J599" s="14">
        <f>IF(VALUE(YEAR(People!$H599))-People!$B599&gt;=90,44,VALUE(YEAR(People!$H599))-People!$B599)</f>
        <v>38</v>
      </c>
      <c r="K599" s="5" t="str">
        <f>IF(AND(People!$J599&gt;=16,People!$J599&lt;=25),"16-25",IF(AND(People!$J599&gt;=26,People!$J599&lt;=35),"26-35",IF(AND(People!$J599&gt;=36,People!$J599&lt;=45),"36-45",IF(AND(People!$J599&gt;=46,People!$J599&lt;=55),"46-55",IF(AND(People!$J599&gt;=56,People!$J599&lt;=65),"56-65",IF(AND(People!$J599&gt;=66,People!$J599&lt;=75),"66-75","ALL"))))))</f>
        <v>36-45</v>
      </c>
      <c r="L599" t="str">
        <f>Products!H599</f>
        <v>Married</v>
      </c>
      <c r="M599">
        <f>Table2[[#This Row],[Recency]]</f>
        <v>12</v>
      </c>
      <c r="N599">
        <f>Table2[[#This Row],[NumDealsPurchases]]</f>
        <v>3</v>
      </c>
      <c r="O599" s="12" t="str">
        <f>IF(Table2[[#This Row],[Kidhome]]=0,"No","Yes")</f>
        <v>Yes</v>
      </c>
      <c r="P599" s="12" t="str">
        <f>IF(Table2[[#This Row],[Teenhome]]=0,"No","Yes")</f>
        <v>No</v>
      </c>
    </row>
    <row r="600" spans="1:16" ht="16.5" x14ac:dyDescent="0.3">
      <c r="A600" s="5">
        <f>Table2[[#This Row],[ID]]</f>
        <v>5252</v>
      </c>
      <c r="B600" s="6">
        <f>Table2[[#This Row],[Year_Birth]]</f>
        <v>1969</v>
      </c>
      <c r="C600" s="6" t="str">
        <f>Table2[[#This Row],[Education]]</f>
        <v>Graduation</v>
      </c>
      <c r="D600" s="6" t="str">
        <f>Table2[[#This Row],[Marital_Status]]</f>
        <v>Divorced</v>
      </c>
      <c r="E600" s="6">
        <f>Table2[[#This Row],[Income]]</f>
        <v>23910</v>
      </c>
      <c r="F600" s="6">
        <f>Table2[[#This Row],[Kidhome]]</f>
        <v>1</v>
      </c>
      <c r="G600" s="6">
        <f>Table2[[#This Row],[Teenhome]]</f>
        <v>0</v>
      </c>
      <c r="H600" s="9">
        <f>Table2[[#This Row],[Dt_Customer]]</f>
        <v>41208</v>
      </c>
      <c r="I600" s="6">
        <f>Table2[[#This Row],[Recency]]</f>
        <v>80</v>
      </c>
      <c r="J600" s="8">
        <f>IF(VALUE(YEAR(People!$H600))-People!$B600&gt;=90,44,VALUE(YEAR(People!$H600))-People!$B600)</f>
        <v>43</v>
      </c>
      <c r="K600" s="5" t="str">
        <f>IF(AND(People!$J600&gt;=16,People!$J600&lt;=25),"16-25",IF(AND(People!$J600&gt;=26,People!$J600&lt;=35),"26-35",IF(AND(People!$J600&gt;=36,People!$J600&lt;=45),"36-45",IF(AND(People!$J600&gt;=46,People!$J600&lt;=55),"46-55",IF(AND(People!$J600&gt;=56,People!$J600&lt;=65),"56-65",IF(AND(People!$J600&gt;=66,People!$J600&lt;=75),"66-75","ALL"))))))</f>
        <v>36-45</v>
      </c>
      <c r="L600" t="str">
        <f>Products!H600</f>
        <v>Married</v>
      </c>
      <c r="M600">
        <f>Table2[[#This Row],[Recency]]</f>
        <v>80</v>
      </c>
      <c r="N600">
        <f>Table2[[#This Row],[NumDealsPurchases]]</f>
        <v>1</v>
      </c>
      <c r="O600" s="12" t="str">
        <f>IF(Table2[[#This Row],[Kidhome]]=0,"No","Yes")</f>
        <v>Yes</v>
      </c>
      <c r="P600" s="12" t="str">
        <f>IF(Table2[[#This Row],[Teenhome]]=0,"No","Yes")</f>
        <v>No</v>
      </c>
    </row>
    <row r="601" spans="1:16" ht="16.5" x14ac:dyDescent="0.3">
      <c r="A601" s="7">
        <f>Table2[[#This Row],[ID]]</f>
        <v>7444</v>
      </c>
      <c r="B601" s="6">
        <f>Table2[[#This Row],[Year_Birth]]</f>
        <v>1969</v>
      </c>
      <c r="C601" s="6" t="str">
        <f>Table2[[#This Row],[Education]]</f>
        <v>Master</v>
      </c>
      <c r="D601" s="6" t="str">
        <f>Table2[[#This Row],[Marital_Status]]</f>
        <v>Married</v>
      </c>
      <c r="E601" s="6">
        <f>Table2[[#This Row],[Income]]</f>
        <v>42169</v>
      </c>
      <c r="F601" s="6">
        <f>Table2[[#This Row],[Kidhome]]</f>
        <v>1</v>
      </c>
      <c r="G601" s="6">
        <f>Table2[[#This Row],[Teenhome]]</f>
        <v>1</v>
      </c>
      <c r="H601" s="9">
        <f>Table2[[#This Row],[Dt_Customer]]</f>
        <v>41566</v>
      </c>
      <c r="I601" s="6">
        <f>Table2[[#This Row],[Recency]]</f>
        <v>20</v>
      </c>
      <c r="J601" s="14">
        <f>IF(VALUE(YEAR(People!$H601))-People!$B601&gt;=90,44,VALUE(YEAR(People!$H601))-People!$B601)</f>
        <v>44</v>
      </c>
      <c r="K601" s="5" t="str">
        <f>IF(AND(People!$J601&gt;=16,People!$J601&lt;=25),"16-25",IF(AND(People!$J601&gt;=26,People!$J601&lt;=35),"26-35",IF(AND(People!$J601&gt;=36,People!$J601&lt;=45),"36-45",IF(AND(People!$J601&gt;=46,People!$J601&lt;=55),"46-55",IF(AND(People!$J601&gt;=56,People!$J601&lt;=65),"56-65",IF(AND(People!$J601&gt;=66,People!$J601&lt;=75),"66-75","ALL"))))))</f>
        <v>36-45</v>
      </c>
      <c r="L601" t="str">
        <f>Products!H601</f>
        <v>Together</v>
      </c>
      <c r="M601">
        <f>Table2[[#This Row],[Recency]]</f>
        <v>20</v>
      </c>
      <c r="N601">
        <f>Table2[[#This Row],[NumDealsPurchases]]</f>
        <v>2</v>
      </c>
      <c r="O601" s="12" t="str">
        <f>IF(Table2[[#This Row],[Kidhome]]=0,"No","Yes")</f>
        <v>Yes</v>
      </c>
      <c r="P601" s="12" t="str">
        <f>IF(Table2[[#This Row],[Teenhome]]=0,"No","Yes")</f>
        <v>Yes</v>
      </c>
    </row>
    <row r="602" spans="1:16" ht="16.5" x14ac:dyDescent="0.3">
      <c r="A602" s="5">
        <f>Table2[[#This Row],[ID]]</f>
        <v>6919</v>
      </c>
      <c r="B602" s="6">
        <f>Table2[[#This Row],[Year_Birth]]</f>
        <v>1978</v>
      </c>
      <c r="C602" s="6" t="str">
        <f>Table2[[#This Row],[Education]]</f>
        <v>2n Cycle</v>
      </c>
      <c r="D602" s="6" t="str">
        <f>Table2[[#This Row],[Marital_Status]]</f>
        <v>Married</v>
      </c>
      <c r="E602" s="6">
        <f>Table2[[#This Row],[Income]]</f>
        <v>26224</v>
      </c>
      <c r="F602" s="6">
        <f>Table2[[#This Row],[Kidhome]]</f>
        <v>1</v>
      </c>
      <c r="G602" s="6">
        <f>Table2[[#This Row],[Teenhome]]</f>
        <v>0</v>
      </c>
      <c r="H602" s="9">
        <f>Table2[[#This Row],[Dt_Customer]]</f>
        <v>41429</v>
      </c>
      <c r="I602" s="6">
        <f>Table2[[#This Row],[Recency]]</f>
        <v>39</v>
      </c>
      <c r="J602" s="8">
        <f>IF(VALUE(YEAR(People!$H602))-People!$B602&gt;=90,44,VALUE(YEAR(People!$H602))-People!$B602)</f>
        <v>35</v>
      </c>
      <c r="K602" s="5" t="str">
        <f>IF(AND(People!$J602&gt;=16,People!$J602&lt;=25),"16-25",IF(AND(People!$J602&gt;=26,People!$J602&lt;=35),"26-35",IF(AND(People!$J602&gt;=36,People!$J602&lt;=45),"36-45",IF(AND(People!$J602&gt;=46,People!$J602&lt;=55),"46-55",IF(AND(People!$J602&gt;=56,People!$J602&lt;=65),"56-65",IF(AND(People!$J602&gt;=66,People!$J602&lt;=75),"66-75","ALL"))))))</f>
        <v>26-35</v>
      </c>
      <c r="L602" t="str">
        <f>Products!H602</f>
        <v>Single</v>
      </c>
      <c r="M602">
        <f>Table2[[#This Row],[Recency]]</f>
        <v>39</v>
      </c>
      <c r="N602">
        <f>Table2[[#This Row],[NumDealsPurchases]]</f>
        <v>3</v>
      </c>
      <c r="O602" s="12" t="str">
        <f>IF(Table2[[#This Row],[Kidhome]]=0,"No","Yes")</f>
        <v>Yes</v>
      </c>
      <c r="P602" s="12" t="str">
        <f>IF(Table2[[#This Row],[Teenhome]]=0,"No","Yes")</f>
        <v>No</v>
      </c>
    </row>
    <row r="603" spans="1:16" ht="16.5" x14ac:dyDescent="0.3">
      <c r="A603" s="7">
        <f>Table2[[#This Row],[ID]]</f>
        <v>3537</v>
      </c>
      <c r="B603" s="6">
        <f>Table2[[#This Row],[Year_Birth]]</f>
        <v>1981</v>
      </c>
      <c r="C603" s="6" t="str">
        <f>Table2[[#This Row],[Education]]</f>
        <v>Graduation</v>
      </c>
      <c r="D603" s="6" t="str">
        <f>Table2[[#This Row],[Marital_Status]]</f>
        <v>Together</v>
      </c>
      <c r="E603" s="6">
        <f>Table2[[#This Row],[Income]]</f>
        <v>31089</v>
      </c>
      <c r="F603" s="6">
        <f>Table2[[#This Row],[Kidhome]]</f>
        <v>1</v>
      </c>
      <c r="G603" s="6">
        <f>Table2[[#This Row],[Teenhome]]</f>
        <v>0</v>
      </c>
      <c r="H603" s="9">
        <f>Table2[[#This Row],[Dt_Customer]]</f>
        <v>41138</v>
      </c>
      <c r="I603" s="6">
        <f>Table2[[#This Row],[Recency]]</f>
        <v>57</v>
      </c>
      <c r="J603" s="14">
        <f>IF(VALUE(YEAR(People!$H603))-People!$B603&gt;=90,44,VALUE(YEAR(People!$H603))-People!$B603)</f>
        <v>31</v>
      </c>
      <c r="K603" s="5" t="str">
        <f>IF(AND(People!$J603&gt;=16,People!$J603&lt;=25),"16-25",IF(AND(People!$J603&gt;=26,People!$J603&lt;=35),"26-35",IF(AND(People!$J603&gt;=36,People!$J603&lt;=45),"36-45",IF(AND(People!$J603&gt;=46,People!$J603&lt;=55),"46-55",IF(AND(People!$J603&gt;=56,People!$J603&lt;=65),"56-65",IF(AND(People!$J603&gt;=66,People!$J603&lt;=75),"66-75","ALL"))))))</f>
        <v>26-35</v>
      </c>
      <c r="L603" t="str">
        <f>Products!H603</f>
        <v>Together</v>
      </c>
      <c r="M603">
        <f>Table2[[#This Row],[Recency]]</f>
        <v>57</v>
      </c>
      <c r="N603">
        <f>Table2[[#This Row],[NumDealsPurchases]]</f>
        <v>3</v>
      </c>
      <c r="O603" s="12" t="str">
        <f>IF(Table2[[#This Row],[Kidhome]]=0,"No","Yes")</f>
        <v>Yes</v>
      </c>
      <c r="P603" s="12" t="str">
        <f>IF(Table2[[#This Row],[Teenhome]]=0,"No","Yes")</f>
        <v>No</v>
      </c>
    </row>
    <row r="604" spans="1:16" ht="16.5" x14ac:dyDescent="0.3">
      <c r="A604" s="5">
        <f>Table2[[#This Row],[ID]]</f>
        <v>10277</v>
      </c>
      <c r="B604" s="6">
        <f>Table2[[#This Row],[Year_Birth]]</f>
        <v>1961</v>
      </c>
      <c r="C604" s="6" t="str">
        <f>Table2[[#This Row],[Education]]</f>
        <v>Graduation</v>
      </c>
      <c r="D604" s="6" t="str">
        <f>Table2[[#This Row],[Marital_Status]]</f>
        <v>Single</v>
      </c>
      <c r="E604" s="6">
        <f>Table2[[#This Row],[Income]]</f>
        <v>30081</v>
      </c>
      <c r="F604" s="6">
        <f>Table2[[#This Row],[Kidhome]]</f>
        <v>0</v>
      </c>
      <c r="G604" s="6">
        <f>Table2[[#This Row],[Teenhome]]</f>
        <v>1</v>
      </c>
      <c r="H604" s="9">
        <f>Table2[[#This Row],[Dt_Customer]]</f>
        <v>41326</v>
      </c>
      <c r="I604" s="6">
        <f>Table2[[#This Row],[Recency]]</f>
        <v>27</v>
      </c>
      <c r="J604" s="8">
        <f>IF(VALUE(YEAR(People!$H604))-People!$B604&gt;=90,44,VALUE(YEAR(People!$H604))-People!$B604)</f>
        <v>52</v>
      </c>
      <c r="K604" s="5" t="str">
        <f>IF(AND(People!$J604&gt;=16,People!$J604&lt;=25),"16-25",IF(AND(People!$J604&gt;=26,People!$J604&lt;=35),"26-35",IF(AND(People!$J604&gt;=36,People!$J604&lt;=45),"36-45",IF(AND(People!$J604&gt;=46,People!$J604&lt;=55),"46-55",IF(AND(People!$J604&gt;=56,People!$J604&lt;=65),"56-65",IF(AND(People!$J604&gt;=66,People!$J604&lt;=75),"66-75","ALL"))))))</f>
        <v>46-55</v>
      </c>
      <c r="L604" t="str">
        <f>Products!H604</f>
        <v>Single</v>
      </c>
      <c r="M604">
        <f>Table2[[#This Row],[Recency]]</f>
        <v>27</v>
      </c>
      <c r="N604">
        <f>Table2[[#This Row],[NumDealsPurchases]]</f>
        <v>1</v>
      </c>
      <c r="O604" s="12" t="str">
        <f>IF(Table2[[#This Row],[Kidhome]]=0,"No","Yes")</f>
        <v>No</v>
      </c>
      <c r="P604" s="12" t="str">
        <f>IF(Table2[[#This Row],[Teenhome]]=0,"No","Yes")</f>
        <v>Yes</v>
      </c>
    </row>
    <row r="605" spans="1:16" ht="16.5" x14ac:dyDescent="0.3">
      <c r="A605" s="7">
        <f>Table2[[#This Row],[ID]]</f>
        <v>2453</v>
      </c>
      <c r="B605" s="6">
        <f>Table2[[#This Row],[Year_Birth]]</f>
        <v>1960</v>
      </c>
      <c r="C605" s="6" t="str">
        <f>Table2[[#This Row],[Education]]</f>
        <v>Graduation</v>
      </c>
      <c r="D605" s="6" t="str">
        <f>Table2[[#This Row],[Marital_Status]]</f>
        <v>Together</v>
      </c>
      <c r="E605" s="6">
        <f>Table2[[#This Row],[Income]]</f>
        <v>62807</v>
      </c>
      <c r="F605" s="6">
        <f>Table2[[#This Row],[Kidhome]]</f>
        <v>0</v>
      </c>
      <c r="G605" s="6">
        <f>Table2[[#This Row],[Teenhome]]</f>
        <v>1</v>
      </c>
      <c r="H605" s="9">
        <f>Table2[[#This Row],[Dt_Customer]]</f>
        <v>41152</v>
      </c>
      <c r="I605" s="6">
        <f>Table2[[#This Row],[Recency]]</f>
        <v>83</v>
      </c>
      <c r="J605" s="14">
        <f>IF(VALUE(YEAR(People!$H605))-People!$B605&gt;=90,44,VALUE(YEAR(People!$H605))-People!$B605)</f>
        <v>52</v>
      </c>
      <c r="K605" s="5" t="str">
        <f>IF(AND(People!$J605&gt;=16,People!$J605&lt;=25),"16-25",IF(AND(People!$J605&gt;=26,People!$J605&lt;=35),"26-35",IF(AND(People!$J605&gt;=36,People!$J605&lt;=45),"36-45",IF(AND(People!$J605&gt;=46,People!$J605&lt;=55),"46-55",IF(AND(People!$J605&gt;=56,People!$J605&lt;=65),"56-65",IF(AND(People!$J605&gt;=66,People!$J605&lt;=75),"66-75","ALL"))))))</f>
        <v>46-55</v>
      </c>
      <c r="L605" t="str">
        <f>Products!H605</f>
        <v>Married</v>
      </c>
      <c r="M605">
        <f>Table2[[#This Row],[Recency]]</f>
        <v>83</v>
      </c>
      <c r="N605">
        <f>Table2[[#This Row],[NumDealsPurchases]]</f>
        <v>3</v>
      </c>
      <c r="O605" s="12" t="str">
        <f>IF(Table2[[#This Row],[Kidhome]]=0,"No","Yes")</f>
        <v>No</v>
      </c>
      <c r="P605" s="12" t="str">
        <f>IF(Table2[[#This Row],[Teenhome]]=0,"No","Yes")</f>
        <v>Yes</v>
      </c>
    </row>
    <row r="606" spans="1:16" ht="16.5" x14ac:dyDescent="0.3">
      <c r="A606" s="5">
        <f>Table2[[#This Row],[ID]]</f>
        <v>7972</v>
      </c>
      <c r="B606" s="6">
        <f>Table2[[#This Row],[Year_Birth]]</f>
        <v>1955</v>
      </c>
      <c r="C606" s="6" t="str">
        <f>Table2[[#This Row],[Education]]</f>
        <v>Graduation</v>
      </c>
      <c r="D606" s="6" t="str">
        <f>Table2[[#This Row],[Marital_Status]]</f>
        <v>Single</v>
      </c>
      <c r="E606" s="6">
        <f>Table2[[#This Row],[Income]]</f>
        <v>72906</v>
      </c>
      <c r="F606" s="6">
        <f>Table2[[#This Row],[Kidhome]]</f>
        <v>0</v>
      </c>
      <c r="G606" s="6">
        <f>Table2[[#This Row],[Teenhome]]</f>
        <v>0</v>
      </c>
      <c r="H606" s="9">
        <f>Table2[[#This Row],[Dt_Customer]]</f>
        <v>41534</v>
      </c>
      <c r="I606" s="6">
        <f>Table2[[#This Row],[Recency]]</f>
        <v>79</v>
      </c>
      <c r="J606" s="8">
        <f>IF(VALUE(YEAR(People!$H606))-People!$B606&gt;=90,44,VALUE(YEAR(People!$H606))-People!$B606)</f>
        <v>58</v>
      </c>
      <c r="K606" s="5" t="str">
        <f>IF(AND(People!$J606&gt;=16,People!$J606&lt;=25),"16-25",IF(AND(People!$J606&gt;=26,People!$J606&lt;=35),"26-35",IF(AND(People!$J606&gt;=36,People!$J606&lt;=45),"36-45",IF(AND(People!$J606&gt;=46,People!$J606&lt;=55),"46-55",IF(AND(People!$J606&gt;=56,People!$J606&lt;=65),"56-65",IF(AND(People!$J606&gt;=66,People!$J606&lt;=75),"66-75","ALL"))))))</f>
        <v>56-65</v>
      </c>
      <c r="L606" t="str">
        <f>Products!H606</f>
        <v>Together</v>
      </c>
      <c r="M606">
        <f>Table2[[#This Row],[Recency]]</f>
        <v>79</v>
      </c>
      <c r="N606">
        <f>Table2[[#This Row],[NumDealsPurchases]]</f>
        <v>1</v>
      </c>
      <c r="O606" s="12" t="str">
        <f>IF(Table2[[#This Row],[Kidhome]]=0,"No","Yes")</f>
        <v>No</v>
      </c>
      <c r="P606" s="12" t="str">
        <f>IF(Table2[[#This Row],[Teenhome]]=0,"No","Yes")</f>
        <v>No</v>
      </c>
    </row>
    <row r="607" spans="1:16" ht="16.5" x14ac:dyDescent="0.3">
      <c r="A607" s="7">
        <f>Table2[[#This Row],[ID]]</f>
        <v>895</v>
      </c>
      <c r="B607" s="6">
        <f>Table2[[#This Row],[Year_Birth]]</f>
        <v>1948</v>
      </c>
      <c r="C607" s="6" t="str">
        <f>Table2[[#This Row],[Education]]</f>
        <v>PhD</v>
      </c>
      <c r="D607" s="6" t="str">
        <f>Table2[[#This Row],[Marital_Status]]</f>
        <v>Married</v>
      </c>
      <c r="E607" s="6">
        <f>Table2[[#This Row],[Income]]</f>
        <v>61467</v>
      </c>
      <c r="F607" s="6">
        <f>Table2[[#This Row],[Kidhome]]</f>
        <v>0</v>
      </c>
      <c r="G607" s="6">
        <f>Table2[[#This Row],[Teenhome]]</f>
        <v>2</v>
      </c>
      <c r="H607" s="9">
        <f>Table2[[#This Row],[Dt_Customer]]</f>
        <v>41252</v>
      </c>
      <c r="I607" s="6">
        <f>Table2[[#This Row],[Recency]]</f>
        <v>69</v>
      </c>
      <c r="J607" s="14">
        <f>IF(VALUE(YEAR(People!$H607))-People!$B607&gt;=90,44,VALUE(YEAR(People!$H607))-People!$B607)</f>
        <v>64</v>
      </c>
      <c r="K607" s="5" t="str">
        <f>IF(AND(People!$J607&gt;=16,People!$J607&lt;=25),"16-25",IF(AND(People!$J607&gt;=26,People!$J607&lt;=35),"26-35",IF(AND(People!$J607&gt;=36,People!$J607&lt;=45),"36-45",IF(AND(People!$J607&gt;=46,People!$J607&lt;=55),"46-55",IF(AND(People!$J607&gt;=56,People!$J607&lt;=65),"56-65",IF(AND(People!$J607&gt;=66,People!$J607&lt;=75),"66-75","ALL"))))))</f>
        <v>56-65</v>
      </c>
      <c r="L607" t="str">
        <f>Products!H607</f>
        <v>Single</v>
      </c>
      <c r="M607">
        <f>Table2[[#This Row],[Recency]]</f>
        <v>69</v>
      </c>
      <c r="N607">
        <f>Table2[[#This Row],[NumDealsPurchases]]</f>
        <v>3</v>
      </c>
      <c r="O607" s="12" t="str">
        <f>IF(Table2[[#This Row],[Kidhome]]=0,"No","Yes")</f>
        <v>No</v>
      </c>
      <c r="P607" s="12" t="str">
        <f>IF(Table2[[#This Row],[Teenhome]]=0,"No","Yes")</f>
        <v>Yes</v>
      </c>
    </row>
    <row r="608" spans="1:16" ht="16.5" x14ac:dyDescent="0.3">
      <c r="A608" s="5">
        <f>Table2[[#This Row],[ID]]</f>
        <v>1177</v>
      </c>
      <c r="B608" s="6">
        <f>Table2[[#This Row],[Year_Birth]]</f>
        <v>1966</v>
      </c>
      <c r="C608" s="6" t="str">
        <f>Table2[[#This Row],[Education]]</f>
        <v>Master</v>
      </c>
      <c r="D608" s="6" t="str">
        <f>Table2[[#This Row],[Marital_Status]]</f>
        <v>Together</v>
      </c>
      <c r="E608" s="6">
        <f>Table2[[#This Row],[Income]]</f>
        <v>49618</v>
      </c>
      <c r="F608" s="6">
        <f>Table2[[#This Row],[Kidhome]]</f>
        <v>1</v>
      </c>
      <c r="G608" s="6">
        <f>Table2[[#This Row],[Teenhome]]</f>
        <v>1</v>
      </c>
      <c r="H608" s="9">
        <f>Table2[[#This Row],[Dt_Customer]]</f>
        <v>41300</v>
      </c>
      <c r="I608" s="6">
        <f>Table2[[#This Row],[Recency]]</f>
        <v>77</v>
      </c>
      <c r="J608" s="8">
        <f>IF(VALUE(YEAR(People!$H608))-People!$B608&gt;=90,44,VALUE(YEAR(People!$H608))-People!$B608)</f>
        <v>47</v>
      </c>
      <c r="K608" s="5" t="str">
        <f>IF(AND(People!$J608&gt;=16,People!$J608&lt;=25),"16-25",IF(AND(People!$J608&gt;=26,People!$J608&lt;=35),"26-35",IF(AND(People!$J608&gt;=36,People!$J608&lt;=45),"36-45",IF(AND(People!$J608&gt;=46,People!$J608&lt;=55),"46-55",IF(AND(People!$J608&gt;=56,People!$J608&lt;=65),"56-65",IF(AND(People!$J608&gt;=66,People!$J608&lt;=75),"66-75","ALL"))))))</f>
        <v>46-55</v>
      </c>
      <c r="L608" t="str">
        <f>Products!H608</f>
        <v>Widow</v>
      </c>
      <c r="M608">
        <f>Table2[[#This Row],[Recency]]</f>
        <v>77</v>
      </c>
      <c r="N608">
        <f>Table2[[#This Row],[NumDealsPurchases]]</f>
        <v>4</v>
      </c>
      <c r="O608" s="12" t="str">
        <f>IF(Table2[[#This Row],[Kidhome]]=0,"No","Yes")</f>
        <v>Yes</v>
      </c>
      <c r="P608" s="12" t="str">
        <f>IF(Table2[[#This Row],[Teenhome]]=0,"No","Yes")</f>
        <v>Yes</v>
      </c>
    </row>
    <row r="609" spans="1:16" ht="16.5" x14ac:dyDescent="0.3">
      <c r="A609" s="7">
        <f>Table2[[#This Row],[ID]]</f>
        <v>7141</v>
      </c>
      <c r="B609" s="6">
        <f>Table2[[#This Row],[Year_Birth]]</f>
        <v>1986</v>
      </c>
      <c r="C609" s="6" t="str">
        <f>Table2[[#This Row],[Education]]</f>
        <v>Master</v>
      </c>
      <c r="D609" s="6" t="str">
        <f>Table2[[#This Row],[Marital_Status]]</f>
        <v>Single</v>
      </c>
      <c r="E609" s="6">
        <f>Table2[[#This Row],[Income]]</f>
        <v>21888</v>
      </c>
      <c r="F609" s="6">
        <f>Table2[[#This Row],[Kidhome]]</f>
        <v>1</v>
      </c>
      <c r="G609" s="6">
        <f>Table2[[#This Row],[Teenhome]]</f>
        <v>0</v>
      </c>
      <c r="H609" s="9">
        <f>Table2[[#This Row],[Dt_Customer]]</f>
        <v>41272</v>
      </c>
      <c r="I609" s="6">
        <f>Table2[[#This Row],[Recency]]</f>
        <v>15</v>
      </c>
      <c r="J609" s="14">
        <f>IF(VALUE(YEAR(People!$H609))-People!$B609&gt;=90,44,VALUE(YEAR(People!$H609))-People!$B609)</f>
        <v>26</v>
      </c>
      <c r="K609" s="5" t="str">
        <f>IF(AND(People!$J609&gt;=16,People!$J609&lt;=25),"16-25",IF(AND(People!$J609&gt;=26,People!$J609&lt;=35),"26-35",IF(AND(People!$J609&gt;=36,People!$J609&lt;=45),"36-45",IF(AND(People!$J609&gt;=46,People!$J609&lt;=55),"46-55",IF(AND(People!$J609&gt;=56,People!$J609&lt;=65),"56-65",IF(AND(People!$J609&gt;=66,People!$J609&lt;=75),"66-75","ALL"))))))</f>
        <v>26-35</v>
      </c>
      <c r="L609" t="str">
        <f>Products!H609</f>
        <v>Divorced</v>
      </c>
      <c r="M609">
        <f>Table2[[#This Row],[Recency]]</f>
        <v>15</v>
      </c>
      <c r="N609">
        <f>Table2[[#This Row],[NumDealsPurchases]]</f>
        <v>4</v>
      </c>
      <c r="O609" s="12" t="str">
        <f>IF(Table2[[#This Row],[Kidhome]]=0,"No","Yes")</f>
        <v>Yes</v>
      </c>
      <c r="P609" s="12" t="str">
        <f>IF(Table2[[#This Row],[Teenhome]]=0,"No","Yes")</f>
        <v>No</v>
      </c>
    </row>
    <row r="610" spans="1:16" ht="16.5" x14ac:dyDescent="0.3">
      <c r="A610" s="5">
        <f>Table2[[#This Row],[ID]]</f>
        <v>7232</v>
      </c>
      <c r="B610" s="6">
        <f>Table2[[#This Row],[Year_Birth]]</f>
        <v>1973</v>
      </c>
      <c r="C610" s="6" t="str">
        <f>Table2[[#This Row],[Education]]</f>
        <v>Graduation</v>
      </c>
      <c r="D610" s="6" t="str">
        <f>Table2[[#This Row],[Marital_Status]]</f>
        <v>Widow</v>
      </c>
      <c r="E610" s="6">
        <f>Table2[[#This Row],[Income]]</f>
        <v>42429</v>
      </c>
      <c r="F610" s="6">
        <f>Table2[[#This Row],[Kidhome]]</f>
        <v>0</v>
      </c>
      <c r="G610" s="6">
        <f>Table2[[#This Row],[Teenhome]]</f>
        <v>1</v>
      </c>
      <c r="H610" s="9">
        <f>Table2[[#This Row],[Dt_Customer]]</f>
        <v>41681</v>
      </c>
      <c r="I610" s="6">
        <f>Table2[[#This Row],[Recency]]</f>
        <v>99</v>
      </c>
      <c r="J610" s="8">
        <f>IF(VALUE(YEAR(People!$H610))-People!$B610&gt;=90,44,VALUE(YEAR(People!$H610))-People!$B610)</f>
        <v>41</v>
      </c>
      <c r="K610" s="5" t="str">
        <f>IF(AND(People!$J610&gt;=16,People!$J610&lt;=25),"16-25",IF(AND(People!$J610&gt;=26,People!$J610&lt;=35),"26-35",IF(AND(People!$J610&gt;=36,People!$J610&lt;=45),"36-45",IF(AND(People!$J610&gt;=46,People!$J610&lt;=55),"46-55",IF(AND(People!$J610&gt;=56,People!$J610&lt;=65),"56-65",IF(AND(People!$J610&gt;=66,People!$J610&lt;=75),"66-75","ALL"))))))</f>
        <v>36-45</v>
      </c>
      <c r="L610" t="str">
        <f>Products!H610</f>
        <v>Married</v>
      </c>
      <c r="M610">
        <f>Table2[[#This Row],[Recency]]</f>
        <v>99</v>
      </c>
      <c r="N610">
        <f>Table2[[#This Row],[NumDealsPurchases]]</f>
        <v>2</v>
      </c>
      <c r="O610" s="12" t="str">
        <f>IF(Table2[[#This Row],[Kidhome]]=0,"No","Yes")</f>
        <v>No</v>
      </c>
      <c r="P610" s="12" t="str">
        <f>IF(Table2[[#This Row],[Teenhome]]=0,"No","Yes")</f>
        <v>Yes</v>
      </c>
    </row>
    <row r="611" spans="1:16" ht="16.5" x14ac:dyDescent="0.3">
      <c r="A611" s="7">
        <f>Table2[[#This Row],[ID]]</f>
        <v>8477</v>
      </c>
      <c r="B611" s="6">
        <f>Table2[[#This Row],[Year_Birth]]</f>
        <v>1956</v>
      </c>
      <c r="C611" s="6" t="str">
        <f>Table2[[#This Row],[Education]]</f>
        <v>Graduation</v>
      </c>
      <c r="D611" s="6" t="str">
        <f>Table2[[#This Row],[Marital_Status]]</f>
        <v>Divorced</v>
      </c>
      <c r="E611" s="6">
        <f>Table2[[#This Row],[Income]]</f>
        <v>26150</v>
      </c>
      <c r="F611" s="6">
        <f>Table2[[#This Row],[Kidhome]]</f>
        <v>2</v>
      </c>
      <c r="G611" s="6">
        <f>Table2[[#This Row],[Teenhome]]</f>
        <v>1</v>
      </c>
      <c r="H611" s="9">
        <f>Table2[[#This Row],[Dt_Customer]]</f>
        <v>41344</v>
      </c>
      <c r="I611" s="6">
        <f>Table2[[#This Row],[Recency]]</f>
        <v>61</v>
      </c>
      <c r="J611" s="14">
        <f>IF(VALUE(YEAR(People!$H611))-People!$B611&gt;=90,44,VALUE(YEAR(People!$H611))-People!$B611)</f>
        <v>57</v>
      </c>
      <c r="K611" s="5" t="str">
        <f>IF(AND(People!$J611&gt;=16,People!$J611&lt;=25),"16-25",IF(AND(People!$J611&gt;=26,People!$J611&lt;=35),"26-35",IF(AND(People!$J611&gt;=36,People!$J611&lt;=45),"36-45",IF(AND(People!$J611&gt;=46,People!$J611&lt;=55),"46-55",IF(AND(People!$J611&gt;=56,People!$J611&lt;=65),"56-65",IF(AND(People!$J611&gt;=66,People!$J611&lt;=75),"66-75","ALL"))))))</f>
        <v>56-65</v>
      </c>
      <c r="L611" t="str">
        <f>Products!H611</f>
        <v>Married</v>
      </c>
      <c r="M611">
        <f>Table2[[#This Row],[Recency]]</f>
        <v>61</v>
      </c>
      <c r="N611">
        <f>Table2[[#This Row],[NumDealsPurchases]]</f>
        <v>1</v>
      </c>
      <c r="O611" s="12" t="str">
        <f>IF(Table2[[#This Row],[Kidhome]]=0,"No","Yes")</f>
        <v>Yes</v>
      </c>
      <c r="P611" s="12" t="str">
        <f>IF(Table2[[#This Row],[Teenhome]]=0,"No","Yes")</f>
        <v>Yes</v>
      </c>
    </row>
    <row r="612" spans="1:16" ht="16.5" x14ac:dyDescent="0.3">
      <c r="A612" s="5">
        <f>Table2[[#This Row],[ID]]</f>
        <v>2457</v>
      </c>
      <c r="B612" s="6">
        <f>Table2[[#This Row],[Year_Birth]]</f>
        <v>1975</v>
      </c>
      <c r="C612" s="6" t="str">
        <f>Table2[[#This Row],[Education]]</f>
        <v>Basic</v>
      </c>
      <c r="D612" s="6" t="str">
        <f>Table2[[#This Row],[Marital_Status]]</f>
        <v>Married</v>
      </c>
      <c r="E612" s="6">
        <f>Table2[[#This Row],[Income]]</f>
        <v>30801</v>
      </c>
      <c r="F612" s="6">
        <f>Table2[[#This Row],[Kidhome]]</f>
        <v>0</v>
      </c>
      <c r="G612" s="6">
        <f>Table2[[#This Row],[Teenhome]]</f>
        <v>1</v>
      </c>
      <c r="H612" s="9">
        <f>Table2[[#This Row],[Dt_Customer]]</f>
        <v>41208</v>
      </c>
      <c r="I612" s="6">
        <f>Table2[[#This Row],[Recency]]</f>
        <v>23</v>
      </c>
      <c r="J612" s="8">
        <f>IF(VALUE(YEAR(People!$H612))-People!$B612&gt;=90,44,VALUE(YEAR(People!$H612))-People!$B612)</f>
        <v>37</v>
      </c>
      <c r="K612" s="5" t="str">
        <f>IF(AND(People!$J612&gt;=16,People!$J612&lt;=25),"16-25",IF(AND(People!$J612&gt;=26,People!$J612&lt;=35),"26-35",IF(AND(People!$J612&gt;=36,People!$J612&lt;=45),"36-45",IF(AND(People!$J612&gt;=46,People!$J612&lt;=55),"46-55",IF(AND(People!$J612&gt;=56,People!$J612&lt;=65),"56-65",IF(AND(People!$J612&gt;=66,People!$J612&lt;=75),"66-75","ALL"))))))</f>
        <v>36-45</v>
      </c>
      <c r="L612" t="str">
        <f>Products!H612</f>
        <v>Single</v>
      </c>
      <c r="M612">
        <f>Table2[[#This Row],[Recency]]</f>
        <v>23</v>
      </c>
      <c r="N612">
        <f>Table2[[#This Row],[NumDealsPurchases]]</f>
        <v>2</v>
      </c>
      <c r="O612" s="12" t="str">
        <f>IF(Table2[[#This Row],[Kidhome]]=0,"No","Yes")</f>
        <v>No</v>
      </c>
      <c r="P612" s="12" t="str">
        <f>IF(Table2[[#This Row],[Teenhome]]=0,"No","Yes")</f>
        <v>Yes</v>
      </c>
    </row>
    <row r="613" spans="1:16" ht="16.5" x14ac:dyDescent="0.3">
      <c r="A613" s="7">
        <f>Table2[[#This Row],[ID]]</f>
        <v>988</v>
      </c>
      <c r="B613" s="6">
        <f>Table2[[#This Row],[Year_Birth]]</f>
        <v>1965</v>
      </c>
      <c r="C613" s="6" t="str">
        <f>Table2[[#This Row],[Education]]</f>
        <v>Graduation</v>
      </c>
      <c r="D613" s="6" t="str">
        <f>Table2[[#This Row],[Marital_Status]]</f>
        <v>Married</v>
      </c>
      <c r="E613" s="6">
        <f>Table2[[#This Row],[Income]]</f>
        <v>81168</v>
      </c>
      <c r="F613" s="6">
        <f>Table2[[#This Row],[Kidhome]]</f>
        <v>0</v>
      </c>
      <c r="G613" s="6">
        <f>Table2[[#This Row],[Teenhome]]</f>
        <v>0</v>
      </c>
      <c r="H613" s="9">
        <f>Table2[[#This Row],[Dt_Customer]]</f>
        <v>41766</v>
      </c>
      <c r="I613" s="6">
        <f>Table2[[#This Row],[Recency]]</f>
        <v>84</v>
      </c>
      <c r="J613" s="14">
        <f>IF(VALUE(YEAR(People!$H613))-People!$B613&gt;=90,44,VALUE(YEAR(People!$H613))-People!$B613)</f>
        <v>49</v>
      </c>
      <c r="K613" s="5" t="str">
        <f>IF(AND(People!$J613&gt;=16,People!$J613&lt;=25),"16-25",IF(AND(People!$J613&gt;=26,People!$J613&lt;=35),"26-35",IF(AND(People!$J613&gt;=36,People!$J613&lt;=45),"36-45",IF(AND(People!$J613&gt;=46,People!$J613&lt;=55),"46-55",IF(AND(People!$J613&gt;=56,People!$J613&lt;=65),"56-65",IF(AND(People!$J613&gt;=66,People!$J613&lt;=75),"66-75","ALL"))))))</f>
        <v>46-55</v>
      </c>
      <c r="L613" t="str">
        <f>Products!H613</f>
        <v>Widow</v>
      </c>
      <c r="M613">
        <f>Table2[[#This Row],[Recency]]</f>
        <v>84</v>
      </c>
      <c r="N613">
        <f>Table2[[#This Row],[NumDealsPurchases]]</f>
        <v>1</v>
      </c>
      <c r="O613" s="12" t="str">
        <f>IF(Table2[[#This Row],[Kidhome]]=0,"No","Yes")</f>
        <v>No</v>
      </c>
      <c r="P613" s="12" t="str">
        <f>IF(Table2[[#This Row],[Teenhome]]=0,"No","Yes")</f>
        <v>No</v>
      </c>
    </row>
    <row r="614" spans="1:16" ht="16.5" x14ac:dyDescent="0.3">
      <c r="A614" s="5">
        <f>Table2[[#This Row],[ID]]</f>
        <v>7930</v>
      </c>
      <c r="B614" s="6">
        <f>Table2[[#This Row],[Year_Birth]]</f>
        <v>1969</v>
      </c>
      <c r="C614" s="6" t="str">
        <f>Table2[[#This Row],[Education]]</f>
        <v>Master</v>
      </c>
      <c r="D614" s="6" t="str">
        <f>Table2[[#This Row],[Marital_Status]]</f>
        <v>Single</v>
      </c>
      <c r="E614" s="6">
        <f>Table2[[#This Row],[Income]]</f>
        <v>26877</v>
      </c>
      <c r="F614" s="6">
        <f>Table2[[#This Row],[Kidhome]]</f>
        <v>0</v>
      </c>
      <c r="G614" s="6">
        <f>Table2[[#This Row],[Teenhome]]</f>
        <v>0</v>
      </c>
      <c r="H614" s="9">
        <f>Table2[[#This Row],[Dt_Customer]]</f>
        <v>41505</v>
      </c>
      <c r="I614" s="6">
        <f>Table2[[#This Row],[Recency]]</f>
        <v>74</v>
      </c>
      <c r="J614" s="8">
        <f>IF(VALUE(YEAR(People!$H614))-People!$B614&gt;=90,44,VALUE(YEAR(People!$H614))-People!$B614)</f>
        <v>44</v>
      </c>
      <c r="K614" s="5" t="str">
        <f>IF(AND(People!$J614&gt;=16,People!$J614&lt;=25),"16-25",IF(AND(People!$J614&gt;=26,People!$J614&lt;=35),"26-35",IF(AND(People!$J614&gt;=36,People!$J614&lt;=45),"36-45",IF(AND(People!$J614&gt;=46,People!$J614&lt;=55),"46-55",IF(AND(People!$J614&gt;=56,People!$J614&lt;=65),"56-65",IF(AND(People!$J614&gt;=66,People!$J614&lt;=75),"66-75","ALL"))))))</f>
        <v>36-45</v>
      </c>
      <c r="L614" t="str">
        <f>Products!H614</f>
        <v>Married</v>
      </c>
      <c r="M614">
        <f>Table2[[#This Row],[Recency]]</f>
        <v>74</v>
      </c>
      <c r="N614">
        <f>Table2[[#This Row],[NumDealsPurchases]]</f>
        <v>2</v>
      </c>
      <c r="O614" s="12" t="str">
        <f>IF(Table2[[#This Row],[Kidhome]]=0,"No","Yes")</f>
        <v>No</v>
      </c>
      <c r="P614" s="12" t="str">
        <f>IF(Table2[[#This Row],[Teenhome]]=0,"No","Yes")</f>
        <v>No</v>
      </c>
    </row>
    <row r="615" spans="1:16" ht="16.5" x14ac:dyDescent="0.3">
      <c r="A615" s="7">
        <f>Table2[[#This Row],[ID]]</f>
        <v>4587</v>
      </c>
      <c r="B615" s="6">
        <f>Table2[[#This Row],[Year_Birth]]</f>
        <v>1944</v>
      </c>
      <c r="C615" s="6" t="str">
        <f>Table2[[#This Row],[Education]]</f>
        <v>Master</v>
      </c>
      <c r="D615" s="6" t="str">
        <f>Table2[[#This Row],[Marital_Status]]</f>
        <v>Widow</v>
      </c>
      <c r="E615" s="6">
        <f>Table2[[#This Row],[Income]]</f>
        <v>45006</v>
      </c>
      <c r="F615" s="6">
        <f>Table2[[#This Row],[Kidhome]]</f>
        <v>0</v>
      </c>
      <c r="G615" s="6">
        <f>Table2[[#This Row],[Teenhome]]</f>
        <v>0</v>
      </c>
      <c r="H615" s="9">
        <f>Table2[[#This Row],[Dt_Customer]]</f>
        <v>41473</v>
      </c>
      <c r="I615" s="6">
        <f>Table2[[#This Row],[Recency]]</f>
        <v>90</v>
      </c>
      <c r="J615" s="14">
        <f>IF(VALUE(YEAR(People!$H615))-People!$B615&gt;=90,44,VALUE(YEAR(People!$H615))-People!$B615)</f>
        <v>69</v>
      </c>
      <c r="K615" s="5" t="str">
        <f>IF(AND(People!$J615&gt;=16,People!$J615&lt;=25),"16-25",IF(AND(People!$J615&gt;=26,People!$J615&lt;=35),"26-35",IF(AND(People!$J615&gt;=36,People!$J615&lt;=45),"36-45",IF(AND(People!$J615&gt;=46,People!$J615&lt;=55),"46-55",IF(AND(People!$J615&gt;=56,People!$J615&lt;=65),"56-65",IF(AND(People!$J615&gt;=66,People!$J615&lt;=75),"66-75","ALL"))))))</f>
        <v>66-75</v>
      </c>
      <c r="L615" t="str">
        <f>Products!H615</f>
        <v>Married</v>
      </c>
      <c r="M615">
        <f>Table2[[#This Row],[Recency]]</f>
        <v>90</v>
      </c>
      <c r="N615">
        <f>Table2[[#This Row],[NumDealsPurchases]]</f>
        <v>1</v>
      </c>
      <c r="O615" s="12" t="str">
        <f>IF(Table2[[#This Row],[Kidhome]]=0,"No","Yes")</f>
        <v>No</v>
      </c>
      <c r="P615" s="12" t="str">
        <f>IF(Table2[[#This Row],[Teenhome]]=0,"No","Yes")</f>
        <v>No</v>
      </c>
    </row>
    <row r="616" spans="1:16" ht="16.5" x14ac:dyDescent="0.3">
      <c r="A616" s="5">
        <f>Table2[[#This Row],[ID]]</f>
        <v>6682</v>
      </c>
      <c r="B616" s="6">
        <f>Table2[[#This Row],[Year_Birth]]</f>
        <v>1973</v>
      </c>
      <c r="C616" s="6" t="str">
        <f>Table2[[#This Row],[Education]]</f>
        <v>Basic</v>
      </c>
      <c r="D616" s="6" t="str">
        <f>Table2[[#This Row],[Marital_Status]]</f>
        <v>Married</v>
      </c>
      <c r="E616" s="6">
        <f>Table2[[#This Row],[Income]]</f>
        <v>18978</v>
      </c>
      <c r="F616" s="6">
        <f>Table2[[#This Row],[Kidhome]]</f>
        <v>1</v>
      </c>
      <c r="G616" s="6">
        <f>Table2[[#This Row],[Teenhome]]</f>
        <v>0</v>
      </c>
      <c r="H616" s="9">
        <f>Table2[[#This Row],[Dt_Customer]]</f>
        <v>41254</v>
      </c>
      <c r="I616" s="6">
        <f>Table2[[#This Row],[Recency]]</f>
        <v>41</v>
      </c>
      <c r="J616" s="8">
        <f>IF(VALUE(YEAR(People!$H616))-People!$B616&gt;=90,44,VALUE(YEAR(People!$H616))-People!$B616)</f>
        <v>39</v>
      </c>
      <c r="K616" s="5" t="str">
        <f>IF(AND(People!$J616&gt;=16,People!$J616&lt;=25),"16-25",IF(AND(People!$J616&gt;=26,People!$J616&lt;=35),"26-35",IF(AND(People!$J616&gt;=36,People!$J616&lt;=45),"36-45",IF(AND(People!$J616&gt;=46,People!$J616&lt;=55),"46-55",IF(AND(People!$J616&gt;=56,People!$J616&lt;=65),"56-65",IF(AND(People!$J616&gt;=66,People!$J616&lt;=75),"66-75","ALL"))))))</f>
        <v>36-45</v>
      </c>
      <c r="L616" t="str">
        <f>Products!H616</f>
        <v>Single</v>
      </c>
      <c r="M616">
        <f>Table2[[#This Row],[Recency]]</f>
        <v>41</v>
      </c>
      <c r="N616">
        <f>Table2[[#This Row],[NumDealsPurchases]]</f>
        <v>1</v>
      </c>
      <c r="O616" s="12" t="str">
        <f>IF(Table2[[#This Row],[Kidhome]]=0,"No","Yes")</f>
        <v>Yes</v>
      </c>
      <c r="P616" s="12" t="str">
        <f>IF(Table2[[#This Row],[Teenhome]]=0,"No","Yes")</f>
        <v>No</v>
      </c>
    </row>
    <row r="617" spans="1:16" ht="16.5" x14ac:dyDescent="0.3">
      <c r="A617" s="7">
        <f>Table2[[#This Row],[ID]]</f>
        <v>6222</v>
      </c>
      <c r="B617" s="6">
        <f>Table2[[#This Row],[Year_Birth]]</f>
        <v>1967</v>
      </c>
      <c r="C617" s="6" t="str">
        <f>Table2[[#This Row],[Education]]</f>
        <v>Graduation</v>
      </c>
      <c r="D617" s="6" t="str">
        <f>Table2[[#This Row],[Marital_Status]]</f>
        <v>Married</v>
      </c>
      <c r="E617" s="6">
        <f>Table2[[#This Row],[Income]]</f>
        <v>22574</v>
      </c>
      <c r="F617" s="6">
        <f>Table2[[#This Row],[Kidhome]]</f>
        <v>2</v>
      </c>
      <c r="G617" s="6">
        <f>Table2[[#This Row],[Teenhome]]</f>
        <v>1</v>
      </c>
      <c r="H617" s="9">
        <f>Table2[[#This Row],[Dt_Customer]]</f>
        <v>41575</v>
      </c>
      <c r="I617" s="6">
        <f>Table2[[#This Row],[Recency]]</f>
        <v>28</v>
      </c>
      <c r="J617" s="14">
        <f>IF(VALUE(YEAR(People!$H617))-People!$B617&gt;=90,44,VALUE(YEAR(People!$H617))-People!$B617)</f>
        <v>46</v>
      </c>
      <c r="K617" s="5" t="str">
        <f>IF(AND(People!$J617&gt;=16,People!$J617&lt;=25),"16-25",IF(AND(People!$J617&gt;=26,People!$J617&lt;=35),"26-35",IF(AND(People!$J617&gt;=36,People!$J617&lt;=45),"36-45",IF(AND(People!$J617&gt;=46,People!$J617&lt;=55),"46-55",IF(AND(People!$J617&gt;=56,People!$J617&lt;=65),"56-65",IF(AND(People!$J617&gt;=66,People!$J617&lt;=75),"66-75","ALL"))))))</f>
        <v>46-55</v>
      </c>
      <c r="L617" t="str">
        <f>Products!H617</f>
        <v>Married</v>
      </c>
      <c r="M617">
        <f>Table2[[#This Row],[Recency]]</f>
        <v>28</v>
      </c>
      <c r="N617">
        <f>Table2[[#This Row],[NumDealsPurchases]]</f>
        <v>2</v>
      </c>
      <c r="O617" s="12" t="str">
        <f>IF(Table2[[#This Row],[Kidhome]]=0,"No","Yes")</f>
        <v>Yes</v>
      </c>
      <c r="P617" s="12" t="str">
        <f>IF(Table2[[#This Row],[Teenhome]]=0,"No","Yes")</f>
        <v>Yes</v>
      </c>
    </row>
    <row r="618" spans="1:16" ht="16.5" x14ac:dyDescent="0.3">
      <c r="A618" s="5">
        <f>Table2[[#This Row],[ID]]</f>
        <v>10299</v>
      </c>
      <c r="B618" s="6">
        <f>Table2[[#This Row],[Year_Birth]]</f>
        <v>1969</v>
      </c>
      <c r="C618" s="6" t="str">
        <f>Table2[[#This Row],[Education]]</f>
        <v>PhD</v>
      </c>
      <c r="D618" s="6" t="str">
        <f>Table2[[#This Row],[Marital_Status]]</f>
        <v>Single</v>
      </c>
      <c r="E618" s="6">
        <f>Table2[[#This Row],[Income]]</f>
        <v>48240</v>
      </c>
      <c r="F618" s="6">
        <f>Table2[[#This Row],[Kidhome]]</f>
        <v>0</v>
      </c>
      <c r="G618" s="6">
        <f>Table2[[#This Row],[Teenhome]]</f>
        <v>0</v>
      </c>
      <c r="H618" s="9">
        <f>Table2[[#This Row],[Dt_Customer]]</f>
        <v>41222</v>
      </c>
      <c r="I618" s="6">
        <f>Table2[[#This Row],[Recency]]</f>
        <v>73</v>
      </c>
      <c r="J618" s="8">
        <f>IF(VALUE(YEAR(People!$H618))-People!$B618&gt;=90,44,VALUE(YEAR(People!$H618))-People!$B618)</f>
        <v>43</v>
      </c>
      <c r="K618" s="5" t="str">
        <f>IF(AND(People!$J618&gt;=16,People!$J618&lt;=25),"16-25",IF(AND(People!$J618&gt;=26,People!$J618&lt;=35),"26-35",IF(AND(People!$J618&gt;=36,People!$J618&lt;=45),"36-45",IF(AND(People!$J618&gt;=46,People!$J618&lt;=55),"46-55",IF(AND(People!$J618&gt;=56,People!$J618&lt;=65),"56-65",IF(AND(People!$J618&gt;=66,People!$J618&lt;=75),"66-75","ALL"))))))</f>
        <v>36-45</v>
      </c>
      <c r="L618" t="str">
        <f>Products!H618</f>
        <v>Single</v>
      </c>
      <c r="M618">
        <f>Table2[[#This Row],[Recency]]</f>
        <v>73</v>
      </c>
      <c r="N618">
        <f>Table2[[#This Row],[NumDealsPurchases]]</f>
        <v>3</v>
      </c>
      <c r="O618" s="12" t="str">
        <f>IF(Table2[[#This Row],[Kidhome]]=0,"No","Yes")</f>
        <v>No</v>
      </c>
      <c r="P618" s="12" t="str">
        <f>IF(Table2[[#This Row],[Teenhome]]=0,"No","Yes")</f>
        <v>No</v>
      </c>
    </row>
    <row r="619" spans="1:16" ht="16.5" x14ac:dyDescent="0.3">
      <c r="A619" s="7">
        <f>Table2[[#This Row],[ID]]</f>
        <v>3083</v>
      </c>
      <c r="B619" s="6">
        <f>Table2[[#This Row],[Year_Birth]]</f>
        <v>1974</v>
      </c>
      <c r="C619" s="6" t="str">
        <f>Table2[[#This Row],[Education]]</f>
        <v>Graduation</v>
      </c>
      <c r="D619" s="6" t="str">
        <f>Table2[[#This Row],[Marital_Status]]</f>
        <v>Married</v>
      </c>
      <c r="E619" s="6">
        <f>Table2[[#This Row],[Income]]</f>
        <v>45837</v>
      </c>
      <c r="F619" s="6">
        <f>Table2[[#This Row],[Kidhome]]</f>
        <v>1</v>
      </c>
      <c r="G619" s="6">
        <f>Table2[[#This Row],[Teenhome]]</f>
        <v>1</v>
      </c>
      <c r="H619" s="9">
        <f>Table2[[#This Row],[Dt_Customer]]</f>
        <v>41481</v>
      </c>
      <c r="I619" s="6">
        <f>Table2[[#This Row],[Recency]]</f>
        <v>88</v>
      </c>
      <c r="J619" s="14">
        <f>IF(VALUE(YEAR(People!$H619))-People!$B619&gt;=90,44,VALUE(YEAR(People!$H619))-People!$B619)</f>
        <v>39</v>
      </c>
      <c r="K619" s="5" t="str">
        <f>IF(AND(People!$J619&gt;=16,People!$J619&lt;=25),"16-25",IF(AND(People!$J619&gt;=26,People!$J619&lt;=35),"26-35",IF(AND(People!$J619&gt;=36,People!$J619&lt;=45),"36-45",IF(AND(People!$J619&gt;=46,People!$J619&lt;=55),"46-55",IF(AND(People!$J619&gt;=56,People!$J619&lt;=65),"56-65",IF(AND(People!$J619&gt;=66,People!$J619&lt;=75),"66-75","ALL"))))))</f>
        <v>36-45</v>
      </c>
      <c r="L619" t="str">
        <f>Products!H619</f>
        <v>Together</v>
      </c>
      <c r="M619">
        <f>Table2[[#This Row],[Recency]]</f>
        <v>88</v>
      </c>
      <c r="N619">
        <f>Table2[[#This Row],[NumDealsPurchases]]</f>
        <v>5</v>
      </c>
      <c r="O619" s="12" t="str">
        <f>IF(Table2[[#This Row],[Kidhome]]=0,"No","Yes")</f>
        <v>Yes</v>
      </c>
      <c r="P619" s="12" t="str">
        <f>IF(Table2[[#This Row],[Teenhome]]=0,"No","Yes")</f>
        <v>Yes</v>
      </c>
    </row>
    <row r="620" spans="1:16" ht="16.5" x14ac:dyDescent="0.3">
      <c r="A620" s="5">
        <f>Table2[[#This Row],[ID]]</f>
        <v>8953</v>
      </c>
      <c r="B620" s="6">
        <f>Table2[[#This Row],[Year_Birth]]</f>
        <v>1965</v>
      </c>
      <c r="C620" s="6" t="str">
        <f>Table2[[#This Row],[Education]]</f>
        <v>Master</v>
      </c>
      <c r="D620" s="6" t="str">
        <f>Table2[[#This Row],[Marital_Status]]</f>
        <v>Single</v>
      </c>
      <c r="E620" s="6">
        <f>Table2[[#This Row],[Income]]</f>
        <v>35791</v>
      </c>
      <c r="F620" s="6">
        <f>Table2[[#This Row],[Kidhome]]</f>
        <v>2</v>
      </c>
      <c r="G620" s="6">
        <f>Table2[[#This Row],[Teenhome]]</f>
        <v>1</v>
      </c>
      <c r="H620" s="9">
        <f>Table2[[#This Row],[Dt_Customer]]</f>
        <v>41400</v>
      </c>
      <c r="I620" s="6">
        <f>Table2[[#This Row],[Recency]]</f>
        <v>94</v>
      </c>
      <c r="J620" s="8">
        <f>IF(VALUE(YEAR(People!$H620))-People!$B620&gt;=90,44,VALUE(YEAR(People!$H620))-People!$B620)</f>
        <v>48</v>
      </c>
      <c r="K620" s="5" t="str">
        <f>IF(AND(People!$J620&gt;=16,People!$J620&lt;=25),"16-25",IF(AND(People!$J620&gt;=26,People!$J620&lt;=35),"26-35",IF(AND(People!$J620&gt;=36,People!$J620&lt;=45),"36-45",IF(AND(People!$J620&gt;=46,People!$J620&lt;=55),"46-55",IF(AND(People!$J620&gt;=56,People!$J620&lt;=65),"56-65",IF(AND(People!$J620&gt;=66,People!$J620&lt;=75),"66-75","ALL"))))))</f>
        <v>46-55</v>
      </c>
      <c r="L620" t="str">
        <f>Products!H620</f>
        <v>Widow</v>
      </c>
      <c r="M620">
        <f>Table2[[#This Row],[Recency]]</f>
        <v>94</v>
      </c>
      <c r="N620">
        <f>Table2[[#This Row],[NumDealsPurchases]]</f>
        <v>2</v>
      </c>
      <c r="O620" s="12" t="str">
        <f>IF(Table2[[#This Row],[Kidhome]]=0,"No","Yes")</f>
        <v>Yes</v>
      </c>
      <c r="P620" s="12" t="str">
        <f>IF(Table2[[#This Row],[Teenhome]]=0,"No","Yes")</f>
        <v>Yes</v>
      </c>
    </row>
    <row r="621" spans="1:16" ht="16.5" x14ac:dyDescent="0.3">
      <c r="A621" s="7">
        <f>Table2[[#This Row],[ID]]</f>
        <v>1503</v>
      </c>
      <c r="B621" s="6">
        <f>Table2[[#This Row],[Year_Birth]]</f>
        <v>1976</v>
      </c>
      <c r="C621" s="6" t="str">
        <f>Table2[[#This Row],[Education]]</f>
        <v>PhD</v>
      </c>
      <c r="D621" s="6" t="str">
        <f>Table2[[#This Row],[Marital_Status]]</f>
        <v>Together</v>
      </c>
      <c r="E621" s="6">
        <f>Table2[[#This Row],[Income]]</f>
        <v>162397</v>
      </c>
      <c r="F621" s="6">
        <f>Table2[[#This Row],[Kidhome]]</f>
        <v>1</v>
      </c>
      <c r="G621" s="6">
        <f>Table2[[#This Row],[Teenhome]]</f>
        <v>1</v>
      </c>
      <c r="H621" s="9">
        <f>Table2[[#This Row],[Dt_Customer]]</f>
        <v>41428</v>
      </c>
      <c r="I621" s="6">
        <f>Table2[[#This Row],[Recency]]</f>
        <v>31</v>
      </c>
      <c r="J621" s="14">
        <f>IF(VALUE(YEAR(People!$H621))-People!$B621&gt;=90,44,VALUE(YEAR(People!$H621))-People!$B621)</f>
        <v>37</v>
      </c>
      <c r="K621" s="5" t="str">
        <f>IF(AND(People!$J621&gt;=16,People!$J621&lt;=25),"16-25",IF(AND(People!$J621&gt;=26,People!$J621&lt;=35),"26-35",IF(AND(People!$J621&gt;=36,People!$J621&lt;=45),"36-45",IF(AND(People!$J621&gt;=46,People!$J621&lt;=55),"46-55",IF(AND(People!$J621&gt;=56,People!$J621&lt;=65),"56-65",IF(AND(People!$J621&gt;=66,People!$J621&lt;=75),"66-75","ALL"))))))</f>
        <v>36-45</v>
      </c>
      <c r="L621" t="str">
        <f>Products!H621</f>
        <v>Married</v>
      </c>
      <c r="M621">
        <f>Table2[[#This Row],[Recency]]</f>
        <v>31</v>
      </c>
      <c r="N621">
        <f>Table2[[#This Row],[NumDealsPurchases]]</f>
        <v>0</v>
      </c>
      <c r="O621" s="12" t="str">
        <f>IF(Table2[[#This Row],[Kidhome]]=0,"No","Yes")</f>
        <v>Yes</v>
      </c>
      <c r="P621" s="12" t="str">
        <f>IF(Table2[[#This Row],[Teenhome]]=0,"No","Yes")</f>
        <v>Yes</v>
      </c>
    </row>
    <row r="622" spans="1:16" ht="16.5" x14ac:dyDescent="0.3">
      <c r="A622" s="5">
        <f>Table2[[#This Row],[ID]]</f>
        <v>8650</v>
      </c>
      <c r="B622" s="6">
        <f>Table2[[#This Row],[Year_Birth]]</f>
        <v>1978</v>
      </c>
      <c r="C622" s="6" t="str">
        <f>Table2[[#This Row],[Education]]</f>
        <v>Graduation</v>
      </c>
      <c r="D622" s="6" t="str">
        <f>Table2[[#This Row],[Marital_Status]]</f>
        <v>Widow</v>
      </c>
      <c r="E622" s="6">
        <f>Table2[[#This Row],[Income]]</f>
        <v>54162</v>
      </c>
      <c r="F622" s="6">
        <f>Table2[[#This Row],[Kidhome]]</f>
        <v>1</v>
      </c>
      <c r="G622" s="6">
        <f>Table2[[#This Row],[Teenhome]]</f>
        <v>1</v>
      </c>
      <c r="H622" s="9">
        <f>Table2[[#This Row],[Dt_Customer]]</f>
        <v>41351</v>
      </c>
      <c r="I622" s="6">
        <f>Table2[[#This Row],[Recency]]</f>
        <v>31</v>
      </c>
      <c r="J622" s="8">
        <f>IF(VALUE(YEAR(People!$H622))-People!$B622&gt;=90,44,VALUE(YEAR(People!$H622))-People!$B622)</f>
        <v>35</v>
      </c>
      <c r="K622" s="5" t="str">
        <f>IF(AND(People!$J622&gt;=16,People!$J622&lt;=25),"16-25",IF(AND(People!$J622&gt;=26,People!$J622&lt;=35),"26-35",IF(AND(People!$J622&gt;=36,People!$J622&lt;=45),"36-45",IF(AND(People!$J622&gt;=46,People!$J622&lt;=55),"46-55",IF(AND(People!$J622&gt;=56,People!$J622&lt;=65),"56-65",IF(AND(People!$J622&gt;=66,People!$J622&lt;=75),"66-75","ALL"))))))</f>
        <v>26-35</v>
      </c>
      <c r="L622" t="str">
        <f>Products!H622</f>
        <v>Married</v>
      </c>
      <c r="M622">
        <f>Table2[[#This Row],[Recency]]</f>
        <v>31</v>
      </c>
      <c r="N622">
        <f>Table2[[#This Row],[NumDealsPurchases]]</f>
        <v>1</v>
      </c>
      <c r="O622" s="12" t="str">
        <f>IF(Table2[[#This Row],[Kidhome]]=0,"No","Yes")</f>
        <v>Yes</v>
      </c>
      <c r="P622" s="12" t="str">
        <f>IF(Table2[[#This Row],[Teenhome]]=0,"No","Yes")</f>
        <v>Yes</v>
      </c>
    </row>
    <row r="623" spans="1:16" ht="16.5" x14ac:dyDescent="0.3">
      <c r="A623" s="7">
        <f>Table2[[#This Row],[ID]]</f>
        <v>10862</v>
      </c>
      <c r="B623" s="6">
        <f>Table2[[#This Row],[Year_Birth]]</f>
        <v>1960</v>
      </c>
      <c r="C623" s="6" t="str">
        <f>Table2[[#This Row],[Education]]</f>
        <v>Master</v>
      </c>
      <c r="D623" s="6" t="str">
        <f>Table2[[#This Row],[Marital_Status]]</f>
        <v>Married</v>
      </c>
      <c r="E623" s="6">
        <f>Table2[[#This Row],[Income]]</f>
        <v>30522</v>
      </c>
      <c r="F623" s="6">
        <f>Table2[[#This Row],[Kidhome]]</f>
        <v>0</v>
      </c>
      <c r="G623" s="6">
        <f>Table2[[#This Row],[Teenhome]]</f>
        <v>1</v>
      </c>
      <c r="H623" s="9">
        <f>Table2[[#This Row],[Dt_Customer]]</f>
        <v>41138</v>
      </c>
      <c r="I623" s="6">
        <f>Table2[[#This Row],[Recency]]</f>
        <v>6</v>
      </c>
      <c r="J623" s="14">
        <f>IF(VALUE(YEAR(People!$H623))-People!$B623&gt;=90,44,VALUE(YEAR(People!$H623))-People!$B623)</f>
        <v>52</v>
      </c>
      <c r="K623" s="5" t="str">
        <f>IF(AND(People!$J623&gt;=16,People!$J623&lt;=25),"16-25",IF(AND(People!$J623&gt;=26,People!$J623&lt;=35),"26-35",IF(AND(People!$J623&gt;=36,People!$J623&lt;=45),"36-45",IF(AND(People!$J623&gt;=46,People!$J623&lt;=55),"46-55",IF(AND(People!$J623&gt;=56,People!$J623&lt;=65),"56-65",IF(AND(People!$J623&gt;=66,People!$J623&lt;=75),"66-75","ALL"))))))</f>
        <v>46-55</v>
      </c>
      <c r="L623" t="str">
        <f>Products!H623</f>
        <v>Single</v>
      </c>
      <c r="M623">
        <f>Table2[[#This Row],[Recency]]</f>
        <v>6</v>
      </c>
      <c r="N623">
        <f>Table2[[#This Row],[NumDealsPurchases]]</f>
        <v>5</v>
      </c>
      <c r="O623" s="12" t="str">
        <f>IF(Table2[[#This Row],[Kidhome]]=0,"No","Yes")</f>
        <v>No</v>
      </c>
      <c r="P623" s="12" t="str">
        <f>IF(Table2[[#This Row],[Teenhome]]=0,"No","Yes")</f>
        <v>Yes</v>
      </c>
    </row>
    <row r="624" spans="1:16" ht="16.5" x14ac:dyDescent="0.3">
      <c r="A624" s="5">
        <f>Table2[[#This Row],[ID]]</f>
        <v>2782</v>
      </c>
      <c r="B624" s="6">
        <f>Table2[[#This Row],[Year_Birth]]</f>
        <v>1961</v>
      </c>
      <c r="C624" s="6" t="str">
        <f>Table2[[#This Row],[Education]]</f>
        <v>PhD</v>
      </c>
      <c r="D624" s="6" t="str">
        <f>Table2[[#This Row],[Marital_Status]]</f>
        <v>Married</v>
      </c>
      <c r="E624" s="6">
        <f>Table2[[#This Row],[Income]]</f>
        <v>54456</v>
      </c>
      <c r="F624" s="6">
        <f>Table2[[#This Row],[Kidhome]]</f>
        <v>0</v>
      </c>
      <c r="G624" s="6">
        <f>Table2[[#This Row],[Teenhome]]</f>
        <v>1</v>
      </c>
      <c r="H624" s="9">
        <f>Table2[[#This Row],[Dt_Customer]]</f>
        <v>41466</v>
      </c>
      <c r="I624" s="6">
        <f>Table2[[#This Row],[Recency]]</f>
        <v>23</v>
      </c>
      <c r="J624" s="8">
        <f>IF(VALUE(YEAR(People!$H624))-People!$B624&gt;=90,44,VALUE(YEAR(People!$H624))-People!$B624)</f>
        <v>52</v>
      </c>
      <c r="K624" s="5" t="str">
        <f>IF(AND(People!$J624&gt;=16,People!$J624&lt;=25),"16-25",IF(AND(People!$J624&gt;=26,People!$J624&lt;=35),"26-35",IF(AND(People!$J624&gt;=36,People!$J624&lt;=45),"36-45",IF(AND(People!$J624&gt;=46,People!$J624&lt;=55),"46-55",IF(AND(People!$J624&gt;=56,People!$J624&lt;=65),"56-65",IF(AND(People!$J624&gt;=66,People!$J624&lt;=75),"66-75","ALL"))))))</f>
        <v>46-55</v>
      </c>
      <c r="L624" t="str">
        <f>Products!H624</f>
        <v>Widow</v>
      </c>
      <c r="M624">
        <f>Table2[[#This Row],[Recency]]</f>
        <v>23</v>
      </c>
      <c r="N624">
        <f>Table2[[#This Row],[NumDealsPurchases]]</f>
        <v>3</v>
      </c>
      <c r="O624" s="12" t="str">
        <f>IF(Table2[[#This Row],[Kidhome]]=0,"No","Yes")</f>
        <v>No</v>
      </c>
      <c r="P624" s="12" t="str">
        <f>IF(Table2[[#This Row],[Teenhome]]=0,"No","Yes")</f>
        <v>Yes</v>
      </c>
    </row>
    <row r="625" spans="1:16" ht="16.5" x14ac:dyDescent="0.3">
      <c r="A625" s="7">
        <f>Table2[[#This Row],[ID]]</f>
        <v>6941</v>
      </c>
      <c r="B625" s="6">
        <f>Table2[[#This Row],[Year_Birth]]</f>
        <v>1971</v>
      </c>
      <c r="C625" s="6" t="str">
        <f>Table2[[#This Row],[Education]]</f>
        <v>Graduation</v>
      </c>
      <c r="D625" s="6" t="str">
        <f>Table2[[#This Row],[Marital_Status]]</f>
        <v>Single</v>
      </c>
      <c r="E625" s="6">
        <f>Table2[[#This Row],[Income]]</f>
        <v>31632</v>
      </c>
      <c r="F625" s="6">
        <f>Table2[[#This Row],[Kidhome]]</f>
        <v>0</v>
      </c>
      <c r="G625" s="6">
        <f>Table2[[#This Row],[Teenhome]]</f>
        <v>0</v>
      </c>
      <c r="H625" s="9">
        <f>Table2[[#This Row],[Dt_Customer]]</f>
        <v>41469</v>
      </c>
      <c r="I625" s="6">
        <f>Table2[[#This Row],[Recency]]</f>
        <v>92</v>
      </c>
      <c r="J625" s="14">
        <f>IF(VALUE(YEAR(People!$H625))-People!$B625&gt;=90,44,VALUE(YEAR(People!$H625))-People!$B625)</f>
        <v>42</v>
      </c>
      <c r="K625" s="5" t="str">
        <f>IF(AND(People!$J625&gt;=16,People!$J625&lt;=25),"16-25",IF(AND(People!$J625&gt;=26,People!$J625&lt;=35),"26-35",IF(AND(People!$J625&gt;=36,People!$J625&lt;=45),"36-45",IF(AND(People!$J625&gt;=46,People!$J625&lt;=55),"46-55",IF(AND(People!$J625&gt;=56,People!$J625&lt;=65),"56-65",IF(AND(People!$J625&gt;=66,People!$J625&lt;=75),"66-75","ALL"))))))</f>
        <v>36-45</v>
      </c>
      <c r="L625" t="str">
        <f>Products!H625</f>
        <v>Single</v>
      </c>
      <c r="M625">
        <f>Table2[[#This Row],[Recency]]</f>
        <v>92</v>
      </c>
      <c r="N625">
        <f>Table2[[#This Row],[NumDealsPurchases]]</f>
        <v>1</v>
      </c>
      <c r="O625" s="12" t="str">
        <f>IF(Table2[[#This Row],[Kidhome]]=0,"No","Yes")</f>
        <v>No</v>
      </c>
      <c r="P625" s="12" t="str">
        <f>IF(Table2[[#This Row],[Teenhome]]=0,"No","Yes")</f>
        <v>No</v>
      </c>
    </row>
    <row r="626" spans="1:16" ht="16.5" x14ac:dyDescent="0.3">
      <c r="A626" s="5">
        <f>Table2[[#This Row],[ID]]</f>
        <v>10972</v>
      </c>
      <c r="B626" s="6">
        <f>Table2[[#This Row],[Year_Birth]]</f>
        <v>1949</v>
      </c>
      <c r="C626" s="6" t="str">
        <f>Table2[[#This Row],[Education]]</f>
        <v>Graduation</v>
      </c>
      <c r="D626" s="6" t="str">
        <f>Table2[[#This Row],[Marital_Status]]</f>
        <v>Widow</v>
      </c>
      <c r="E626" s="6">
        <f>Table2[[#This Row],[Income]]</f>
        <v>72298</v>
      </c>
      <c r="F626" s="6">
        <f>Table2[[#This Row],[Kidhome]]</f>
        <v>0</v>
      </c>
      <c r="G626" s="6">
        <f>Table2[[#This Row],[Teenhome]]</f>
        <v>0</v>
      </c>
      <c r="H626" s="9">
        <f>Table2[[#This Row],[Dt_Customer]]</f>
        <v>41708</v>
      </c>
      <c r="I626" s="6">
        <f>Table2[[#This Row],[Recency]]</f>
        <v>52</v>
      </c>
      <c r="J626" s="8">
        <f>IF(VALUE(YEAR(People!$H626))-People!$B626&gt;=90,44,VALUE(YEAR(People!$H626))-People!$B626)</f>
        <v>65</v>
      </c>
      <c r="K626" s="5" t="str">
        <f>IF(AND(People!$J626&gt;=16,People!$J626&lt;=25),"16-25",IF(AND(People!$J626&gt;=26,People!$J626&lt;=35),"26-35",IF(AND(People!$J626&gt;=36,People!$J626&lt;=45),"36-45",IF(AND(People!$J626&gt;=46,People!$J626&lt;=55),"46-55",IF(AND(People!$J626&gt;=56,People!$J626&lt;=65),"56-65",IF(AND(People!$J626&gt;=66,People!$J626&lt;=75),"66-75","ALL"))))))</f>
        <v>56-65</v>
      </c>
      <c r="L626" t="str">
        <f>Products!H626</f>
        <v>Married</v>
      </c>
      <c r="M626">
        <f>Table2[[#This Row],[Recency]]</f>
        <v>52</v>
      </c>
      <c r="N626">
        <f>Table2[[#This Row],[NumDealsPurchases]]</f>
        <v>1</v>
      </c>
      <c r="O626" s="12" t="str">
        <f>IF(Table2[[#This Row],[Kidhome]]=0,"No","Yes")</f>
        <v>No</v>
      </c>
      <c r="P626" s="12" t="str">
        <f>IF(Table2[[#This Row],[Teenhome]]=0,"No","Yes")</f>
        <v>No</v>
      </c>
    </row>
    <row r="627" spans="1:16" ht="16.5" x14ac:dyDescent="0.3">
      <c r="A627" s="7">
        <f>Table2[[#This Row],[ID]]</f>
        <v>10708</v>
      </c>
      <c r="B627" s="6">
        <f>Table2[[#This Row],[Year_Birth]]</f>
        <v>1978</v>
      </c>
      <c r="C627" s="6" t="str">
        <f>Table2[[#This Row],[Education]]</f>
        <v>2n Cycle</v>
      </c>
      <c r="D627" s="6" t="str">
        <f>Table2[[#This Row],[Marital_Status]]</f>
        <v>Single</v>
      </c>
      <c r="E627" s="6">
        <f>Table2[[#This Row],[Income]]</f>
        <v>36975</v>
      </c>
      <c r="F627" s="6">
        <f>Table2[[#This Row],[Kidhome]]</f>
        <v>1</v>
      </c>
      <c r="G627" s="6">
        <f>Table2[[#This Row],[Teenhome]]</f>
        <v>0</v>
      </c>
      <c r="H627" s="9">
        <f>Table2[[#This Row],[Dt_Customer]]</f>
        <v>41636</v>
      </c>
      <c r="I627" s="6">
        <f>Table2[[#This Row],[Recency]]</f>
        <v>50</v>
      </c>
      <c r="J627" s="14">
        <f>IF(VALUE(YEAR(People!$H627))-People!$B627&gt;=90,44,VALUE(YEAR(People!$H627))-People!$B627)</f>
        <v>35</v>
      </c>
      <c r="K627" s="5" t="str">
        <f>IF(AND(People!$J627&gt;=16,People!$J627&lt;=25),"16-25",IF(AND(People!$J627&gt;=26,People!$J627&lt;=35),"26-35",IF(AND(People!$J627&gt;=36,People!$J627&lt;=45),"36-45",IF(AND(People!$J627&gt;=46,People!$J627&lt;=55),"46-55",IF(AND(People!$J627&gt;=56,People!$J627&lt;=65),"56-65",IF(AND(People!$J627&gt;=66,People!$J627&lt;=75),"66-75","ALL"))))))</f>
        <v>26-35</v>
      </c>
      <c r="L627" t="str">
        <f>Products!H627</f>
        <v>Married</v>
      </c>
      <c r="M627">
        <f>Table2[[#This Row],[Recency]]</f>
        <v>50</v>
      </c>
      <c r="N627">
        <f>Table2[[#This Row],[NumDealsPurchases]]</f>
        <v>1</v>
      </c>
      <c r="O627" s="12" t="str">
        <f>IF(Table2[[#This Row],[Kidhome]]=0,"No","Yes")</f>
        <v>Yes</v>
      </c>
      <c r="P627" s="12" t="str">
        <f>IF(Table2[[#This Row],[Teenhome]]=0,"No","Yes")</f>
        <v>No</v>
      </c>
    </row>
    <row r="628" spans="1:16" ht="16.5" x14ac:dyDescent="0.3">
      <c r="A628" s="5">
        <f>Table2[[#This Row],[ID]]</f>
        <v>6583</v>
      </c>
      <c r="B628" s="6">
        <f>Table2[[#This Row],[Year_Birth]]</f>
        <v>1955</v>
      </c>
      <c r="C628" s="6" t="str">
        <f>Table2[[#This Row],[Education]]</f>
        <v>2n Cycle</v>
      </c>
      <c r="D628" s="6" t="str">
        <f>Table2[[#This Row],[Marital_Status]]</f>
        <v>Married</v>
      </c>
      <c r="E628" s="6">
        <f>Table2[[#This Row],[Income]]</f>
        <v>72635</v>
      </c>
      <c r="F628" s="6">
        <f>Table2[[#This Row],[Kidhome]]</f>
        <v>0</v>
      </c>
      <c r="G628" s="6">
        <f>Table2[[#This Row],[Teenhome]]</f>
        <v>0</v>
      </c>
      <c r="H628" s="9">
        <f>Table2[[#This Row],[Dt_Customer]]</f>
        <v>41428</v>
      </c>
      <c r="I628" s="6">
        <f>Table2[[#This Row],[Recency]]</f>
        <v>54</v>
      </c>
      <c r="J628" s="8">
        <f>IF(VALUE(YEAR(People!$H628))-People!$B628&gt;=90,44,VALUE(YEAR(People!$H628))-People!$B628)</f>
        <v>58</v>
      </c>
      <c r="K628" s="5" t="str">
        <f>IF(AND(People!$J628&gt;=16,People!$J628&lt;=25),"16-25",IF(AND(People!$J628&gt;=26,People!$J628&lt;=35),"26-35",IF(AND(People!$J628&gt;=36,People!$J628&lt;=45),"36-45",IF(AND(People!$J628&gt;=46,People!$J628&lt;=55),"46-55",IF(AND(People!$J628&gt;=56,People!$J628&lt;=65),"56-65",IF(AND(People!$J628&gt;=66,People!$J628&lt;=75),"66-75","ALL"))))))</f>
        <v>56-65</v>
      </c>
      <c r="L628" t="str">
        <f>Products!H628</f>
        <v>Single</v>
      </c>
      <c r="M628">
        <f>Table2[[#This Row],[Recency]]</f>
        <v>54</v>
      </c>
      <c r="N628">
        <f>Table2[[#This Row],[NumDealsPurchases]]</f>
        <v>1</v>
      </c>
      <c r="O628" s="12" t="str">
        <f>IF(Table2[[#This Row],[Kidhome]]=0,"No","Yes")</f>
        <v>No</v>
      </c>
      <c r="P628" s="12" t="str">
        <f>IF(Table2[[#This Row],[Teenhome]]=0,"No","Yes")</f>
        <v>No</v>
      </c>
    </row>
    <row r="629" spans="1:16" ht="16.5" x14ac:dyDescent="0.3">
      <c r="A629" s="7">
        <f>Table2[[#This Row],[ID]]</f>
        <v>3641</v>
      </c>
      <c r="B629" s="6">
        <f>Table2[[#This Row],[Year_Birth]]</f>
        <v>1976</v>
      </c>
      <c r="C629" s="6" t="str">
        <f>Table2[[#This Row],[Education]]</f>
        <v>Graduation</v>
      </c>
      <c r="D629" s="6" t="str">
        <f>Table2[[#This Row],[Marital_Status]]</f>
        <v>Married</v>
      </c>
      <c r="E629" s="6">
        <f>Table2[[#This Row],[Income]]</f>
        <v>13624</v>
      </c>
      <c r="F629" s="6">
        <f>Table2[[#This Row],[Kidhome]]</f>
        <v>1</v>
      </c>
      <c r="G629" s="6">
        <f>Table2[[#This Row],[Teenhome]]</f>
        <v>0</v>
      </c>
      <c r="H629" s="9">
        <f>Table2[[#This Row],[Dt_Customer]]</f>
        <v>41294</v>
      </c>
      <c r="I629" s="6">
        <f>Table2[[#This Row],[Recency]]</f>
        <v>93</v>
      </c>
      <c r="J629" s="14">
        <f>IF(VALUE(YEAR(People!$H629))-People!$B629&gt;=90,44,VALUE(YEAR(People!$H629))-People!$B629)</f>
        <v>37</v>
      </c>
      <c r="K629" s="5" t="str">
        <f>IF(AND(People!$J629&gt;=16,People!$J629&lt;=25),"16-25",IF(AND(People!$J629&gt;=26,People!$J629&lt;=35),"26-35",IF(AND(People!$J629&gt;=36,People!$J629&lt;=45),"36-45",IF(AND(People!$J629&gt;=46,People!$J629&lt;=55),"46-55",IF(AND(People!$J629&gt;=56,People!$J629&lt;=65),"56-65",IF(AND(People!$J629&gt;=66,People!$J629&lt;=75),"66-75","ALL"))))))</f>
        <v>36-45</v>
      </c>
      <c r="L629" t="str">
        <f>Products!H629</f>
        <v>Together</v>
      </c>
      <c r="M629">
        <f>Table2[[#This Row],[Recency]]</f>
        <v>93</v>
      </c>
      <c r="N629">
        <f>Table2[[#This Row],[NumDealsPurchases]]</f>
        <v>2</v>
      </c>
      <c r="O629" s="12" t="str">
        <f>IF(Table2[[#This Row],[Kidhome]]=0,"No","Yes")</f>
        <v>Yes</v>
      </c>
      <c r="P629" s="12" t="str">
        <f>IF(Table2[[#This Row],[Teenhome]]=0,"No","Yes")</f>
        <v>No</v>
      </c>
    </row>
    <row r="630" spans="1:16" ht="16.5" x14ac:dyDescent="0.3">
      <c r="A630" s="5">
        <f>Table2[[#This Row],[ID]]</f>
        <v>10156</v>
      </c>
      <c r="B630" s="6">
        <f>Table2[[#This Row],[Year_Birth]]</f>
        <v>1975</v>
      </c>
      <c r="C630" s="6" t="str">
        <f>Table2[[#This Row],[Education]]</f>
        <v>Graduation</v>
      </c>
      <c r="D630" s="6" t="str">
        <f>Table2[[#This Row],[Marital_Status]]</f>
        <v>Single</v>
      </c>
      <c r="E630" s="6">
        <f>Table2[[#This Row],[Income]]</f>
        <v>84196</v>
      </c>
      <c r="F630" s="6">
        <f>Table2[[#This Row],[Kidhome]]</f>
        <v>0</v>
      </c>
      <c r="G630" s="6">
        <f>Table2[[#This Row],[Teenhome]]</f>
        <v>1</v>
      </c>
      <c r="H630" s="9">
        <f>Table2[[#This Row],[Dt_Customer]]</f>
        <v>41428</v>
      </c>
      <c r="I630" s="6">
        <f>Table2[[#This Row],[Recency]]</f>
        <v>56</v>
      </c>
      <c r="J630" s="8">
        <f>IF(VALUE(YEAR(People!$H630))-People!$B630&gt;=90,44,VALUE(YEAR(People!$H630))-People!$B630)</f>
        <v>38</v>
      </c>
      <c r="K630" s="5" t="str">
        <f>IF(AND(People!$J630&gt;=16,People!$J630&lt;=25),"16-25",IF(AND(People!$J630&gt;=26,People!$J630&lt;=35),"26-35",IF(AND(People!$J630&gt;=36,People!$J630&lt;=45),"36-45",IF(AND(People!$J630&gt;=46,People!$J630&lt;=55),"46-55",IF(AND(People!$J630&gt;=56,People!$J630&lt;=65),"56-65",IF(AND(People!$J630&gt;=66,People!$J630&lt;=75),"66-75","ALL"))))))</f>
        <v>36-45</v>
      </c>
      <c r="L630" t="str">
        <f>Products!H630</f>
        <v>Divorced</v>
      </c>
      <c r="M630">
        <f>Table2[[#This Row],[Recency]]</f>
        <v>56</v>
      </c>
      <c r="N630">
        <f>Table2[[#This Row],[NumDealsPurchases]]</f>
        <v>1</v>
      </c>
      <c r="O630" s="12" t="str">
        <f>IF(Table2[[#This Row],[Kidhome]]=0,"No","Yes")</f>
        <v>No</v>
      </c>
      <c r="P630" s="12" t="str">
        <f>IF(Table2[[#This Row],[Teenhome]]=0,"No","Yes")</f>
        <v>Yes</v>
      </c>
    </row>
    <row r="631" spans="1:16" ht="16.5" x14ac:dyDescent="0.3">
      <c r="A631" s="7">
        <f>Table2[[#This Row],[ID]]</f>
        <v>4299</v>
      </c>
      <c r="B631" s="6">
        <f>Table2[[#This Row],[Year_Birth]]</f>
        <v>1960</v>
      </c>
      <c r="C631" s="6" t="str">
        <f>Table2[[#This Row],[Education]]</f>
        <v>Graduation</v>
      </c>
      <c r="D631" s="6" t="str">
        <f>Table2[[#This Row],[Marital_Status]]</f>
        <v>Together</v>
      </c>
      <c r="E631" s="6">
        <f>Table2[[#This Row],[Income]]</f>
        <v>70971</v>
      </c>
      <c r="F631" s="6">
        <f>Table2[[#This Row],[Kidhome]]</f>
        <v>0</v>
      </c>
      <c r="G631" s="6">
        <f>Table2[[#This Row],[Teenhome]]</f>
        <v>1</v>
      </c>
      <c r="H631" s="9">
        <f>Table2[[#This Row],[Dt_Customer]]</f>
        <v>41173</v>
      </c>
      <c r="I631" s="6">
        <f>Table2[[#This Row],[Recency]]</f>
        <v>28</v>
      </c>
      <c r="J631" s="14">
        <f>IF(VALUE(YEAR(People!$H631))-People!$B631&gt;=90,44,VALUE(YEAR(People!$H631))-People!$B631)</f>
        <v>52</v>
      </c>
      <c r="K631" s="5" t="str">
        <f>IF(AND(People!$J631&gt;=16,People!$J631&lt;=25),"16-25",IF(AND(People!$J631&gt;=26,People!$J631&lt;=35),"26-35",IF(AND(People!$J631&gt;=36,People!$J631&lt;=45),"36-45",IF(AND(People!$J631&gt;=46,People!$J631&lt;=55),"46-55",IF(AND(People!$J631&gt;=56,People!$J631&lt;=65),"56-65",IF(AND(People!$J631&gt;=66,People!$J631&lt;=75),"66-75","ALL"))))))</f>
        <v>46-55</v>
      </c>
      <c r="L631" t="str">
        <f>Products!H631</f>
        <v>Single</v>
      </c>
      <c r="M631">
        <f>Table2[[#This Row],[Recency]]</f>
        <v>28</v>
      </c>
      <c r="N631">
        <f>Table2[[#This Row],[NumDealsPurchases]]</f>
        <v>7</v>
      </c>
      <c r="O631" s="12" t="str">
        <f>IF(Table2[[#This Row],[Kidhome]]=0,"No","Yes")</f>
        <v>No</v>
      </c>
      <c r="P631" s="12" t="str">
        <f>IF(Table2[[#This Row],[Teenhome]]=0,"No","Yes")</f>
        <v>Yes</v>
      </c>
    </row>
    <row r="632" spans="1:16" ht="16.5" x14ac:dyDescent="0.3">
      <c r="A632" s="5">
        <f>Table2[[#This Row],[ID]]</f>
        <v>3469</v>
      </c>
      <c r="B632" s="6">
        <f>Table2[[#This Row],[Year_Birth]]</f>
        <v>1977</v>
      </c>
      <c r="C632" s="6" t="str">
        <f>Table2[[#This Row],[Education]]</f>
        <v>PhD</v>
      </c>
      <c r="D632" s="6" t="str">
        <f>Table2[[#This Row],[Marital_Status]]</f>
        <v>Divorced</v>
      </c>
      <c r="E632" s="6">
        <f>Table2[[#This Row],[Income]]</f>
        <v>34487</v>
      </c>
      <c r="F632" s="6">
        <f>Table2[[#This Row],[Kidhome]]</f>
        <v>1</v>
      </c>
      <c r="G632" s="6">
        <f>Table2[[#This Row],[Teenhome]]</f>
        <v>1</v>
      </c>
      <c r="H632" s="9">
        <f>Table2[[#This Row],[Dt_Customer]]</f>
        <v>41158</v>
      </c>
      <c r="I632" s="6">
        <f>Table2[[#This Row],[Recency]]</f>
        <v>94</v>
      </c>
      <c r="J632" s="8">
        <f>IF(VALUE(YEAR(People!$H632))-People!$B632&gt;=90,44,VALUE(YEAR(People!$H632))-People!$B632)</f>
        <v>35</v>
      </c>
      <c r="K632" s="5" t="str">
        <f>IF(AND(People!$J632&gt;=16,People!$J632&lt;=25),"16-25",IF(AND(People!$J632&gt;=26,People!$J632&lt;=35),"26-35",IF(AND(People!$J632&gt;=36,People!$J632&lt;=45),"36-45",IF(AND(People!$J632&gt;=46,People!$J632&lt;=55),"46-55",IF(AND(People!$J632&gt;=56,People!$J632&lt;=65),"56-65",IF(AND(People!$J632&gt;=66,People!$J632&lt;=75),"66-75","ALL"))))))</f>
        <v>26-35</v>
      </c>
      <c r="L632" t="str">
        <f>Products!H632</f>
        <v>Married</v>
      </c>
      <c r="M632">
        <f>Table2[[#This Row],[Recency]]</f>
        <v>94</v>
      </c>
      <c r="N632">
        <f>Table2[[#This Row],[NumDealsPurchases]]</f>
        <v>3</v>
      </c>
      <c r="O632" s="12" t="str">
        <f>IF(Table2[[#This Row],[Kidhome]]=0,"No","Yes")</f>
        <v>Yes</v>
      </c>
      <c r="P632" s="12" t="str">
        <f>IF(Table2[[#This Row],[Teenhome]]=0,"No","Yes")</f>
        <v>Yes</v>
      </c>
    </row>
    <row r="633" spans="1:16" ht="16.5" x14ac:dyDescent="0.3">
      <c r="A633" s="7">
        <f>Table2[[#This Row],[ID]]</f>
        <v>5063</v>
      </c>
      <c r="B633" s="6">
        <f>Table2[[#This Row],[Year_Birth]]</f>
        <v>1977</v>
      </c>
      <c r="C633" s="6" t="str">
        <f>Table2[[#This Row],[Education]]</f>
        <v>Graduation</v>
      </c>
      <c r="D633" s="6" t="str">
        <f>Table2[[#This Row],[Marital_Status]]</f>
        <v>Single</v>
      </c>
      <c r="E633" s="6">
        <f>Table2[[#This Row],[Income]]</f>
        <v>28769</v>
      </c>
      <c r="F633" s="6">
        <f>Table2[[#This Row],[Kidhome]]</f>
        <v>1</v>
      </c>
      <c r="G633" s="6">
        <f>Table2[[#This Row],[Teenhome]]</f>
        <v>0</v>
      </c>
      <c r="H633" s="9">
        <f>Table2[[#This Row],[Dt_Customer]]</f>
        <v>41261</v>
      </c>
      <c r="I633" s="6">
        <f>Table2[[#This Row],[Recency]]</f>
        <v>76</v>
      </c>
      <c r="J633" s="14">
        <f>IF(VALUE(YEAR(People!$H633))-People!$B633&gt;=90,44,VALUE(YEAR(People!$H633))-People!$B633)</f>
        <v>35</v>
      </c>
      <c r="K633" s="5" t="str">
        <f>IF(AND(People!$J633&gt;=16,People!$J633&lt;=25),"16-25",IF(AND(People!$J633&gt;=26,People!$J633&lt;=35),"26-35",IF(AND(People!$J633&gt;=36,People!$J633&lt;=45),"36-45",IF(AND(People!$J633&gt;=46,People!$J633&lt;=55),"46-55",IF(AND(People!$J633&gt;=56,People!$J633&lt;=65),"56-65",IF(AND(People!$J633&gt;=66,People!$J633&lt;=75),"66-75","ALL"))))))</f>
        <v>26-35</v>
      </c>
      <c r="L633" t="str">
        <f>Products!H633</f>
        <v>Together</v>
      </c>
      <c r="M633">
        <f>Table2[[#This Row],[Recency]]</f>
        <v>76</v>
      </c>
      <c r="N633">
        <f>Table2[[#This Row],[NumDealsPurchases]]</f>
        <v>3</v>
      </c>
      <c r="O633" s="12" t="str">
        <f>IF(Table2[[#This Row],[Kidhome]]=0,"No","Yes")</f>
        <v>Yes</v>
      </c>
      <c r="P633" s="12" t="str">
        <f>IF(Table2[[#This Row],[Teenhome]]=0,"No","Yes")</f>
        <v>No</v>
      </c>
    </row>
    <row r="634" spans="1:16" ht="16.5" x14ac:dyDescent="0.3">
      <c r="A634" s="5">
        <f>Table2[[#This Row],[ID]]</f>
        <v>10727</v>
      </c>
      <c r="B634" s="6">
        <f>Table2[[#This Row],[Year_Birth]]</f>
        <v>1970</v>
      </c>
      <c r="C634" s="6" t="str">
        <f>Table2[[#This Row],[Education]]</f>
        <v>PhD</v>
      </c>
      <c r="D634" s="6" t="str">
        <f>Table2[[#This Row],[Marital_Status]]</f>
        <v>Married</v>
      </c>
      <c r="E634" s="6">
        <f>Table2[[#This Row],[Income]]</f>
        <v>69084</v>
      </c>
      <c r="F634" s="6">
        <f>Table2[[#This Row],[Kidhome]]</f>
        <v>1</v>
      </c>
      <c r="G634" s="6">
        <f>Table2[[#This Row],[Teenhome]]</f>
        <v>0</v>
      </c>
      <c r="H634" s="9">
        <f>Table2[[#This Row],[Dt_Customer]]</f>
        <v>41597</v>
      </c>
      <c r="I634" s="6">
        <f>Table2[[#This Row],[Recency]]</f>
        <v>43</v>
      </c>
      <c r="J634" s="8">
        <f>IF(VALUE(YEAR(People!$H634))-People!$B634&gt;=90,44,VALUE(YEAR(People!$H634))-People!$B634)</f>
        <v>43</v>
      </c>
      <c r="K634" s="5" t="str">
        <f>IF(AND(People!$J634&gt;=16,People!$J634&lt;=25),"16-25",IF(AND(People!$J634&gt;=26,People!$J634&lt;=35),"26-35",IF(AND(People!$J634&gt;=36,People!$J634&lt;=45),"36-45",IF(AND(People!$J634&gt;=46,People!$J634&lt;=55),"46-55",IF(AND(People!$J634&gt;=56,People!$J634&lt;=65),"56-65",IF(AND(People!$J634&gt;=66,People!$J634&lt;=75),"66-75","ALL"))))))</f>
        <v>36-45</v>
      </c>
      <c r="L634" t="str">
        <f>Products!H634</f>
        <v>Married</v>
      </c>
      <c r="M634">
        <f>Table2[[#This Row],[Recency]]</f>
        <v>43</v>
      </c>
      <c r="N634">
        <f>Table2[[#This Row],[NumDealsPurchases]]</f>
        <v>2</v>
      </c>
      <c r="O634" s="12" t="str">
        <f>IF(Table2[[#This Row],[Kidhome]]=0,"No","Yes")</f>
        <v>Yes</v>
      </c>
      <c r="P634" s="12" t="str">
        <f>IF(Table2[[#This Row],[Teenhome]]=0,"No","Yes")</f>
        <v>No</v>
      </c>
    </row>
    <row r="635" spans="1:16" ht="16.5" x14ac:dyDescent="0.3">
      <c r="A635" s="7">
        <f>Table2[[#This Row],[ID]]</f>
        <v>9624</v>
      </c>
      <c r="B635" s="6">
        <f>Table2[[#This Row],[Year_Birth]]</f>
        <v>1958</v>
      </c>
      <c r="C635" s="6" t="str">
        <f>Table2[[#This Row],[Education]]</f>
        <v>PhD</v>
      </c>
      <c r="D635" s="6" t="str">
        <f>Table2[[#This Row],[Marital_Status]]</f>
        <v>Together</v>
      </c>
      <c r="E635" s="6">
        <f>Table2[[#This Row],[Income]]</f>
        <v>65488</v>
      </c>
      <c r="F635" s="6">
        <f>Table2[[#This Row],[Kidhome]]</f>
        <v>0</v>
      </c>
      <c r="G635" s="6">
        <f>Table2[[#This Row],[Teenhome]]</f>
        <v>0</v>
      </c>
      <c r="H635" s="9">
        <f>Table2[[#This Row],[Dt_Customer]]</f>
        <v>41803</v>
      </c>
      <c r="I635" s="6">
        <f>Table2[[#This Row],[Recency]]</f>
        <v>46</v>
      </c>
      <c r="J635" s="14">
        <f>IF(VALUE(YEAR(People!$H635))-People!$B635&gt;=90,44,VALUE(YEAR(People!$H635))-People!$B635)</f>
        <v>56</v>
      </c>
      <c r="K635" s="5" t="str">
        <f>IF(AND(People!$J635&gt;=16,People!$J635&lt;=25),"16-25",IF(AND(People!$J635&gt;=26,People!$J635&lt;=35),"26-35",IF(AND(People!$J635&gt;=36,People!$J635&lt;=45),"36-45",IF(AND(People!$J635&gt;=46,People!$J635&lt;=55),"46-55",IF(AND(People!$J635&gt;=56,People!$J635&lt;=65),"56-65",IF(AND(People!$J635&gt;=66,People!$J635&lt;=75),"66-75","ALL"))))))</f>
        <v>56-65</v>
      </c>
      <c r="L635" t="str">
        <f>Products!H635</f>
        <v>Single</v>
      </c>
      <c r="M635">
        <f>Table2[[#This Row],[Recency]]</f>
        <v>46</v>
      </c>
      <c r="N635">
        <f>Table2[[#This Row],[NumDealsPurchases]]</f>
        <v>1</v>
      </c>
      <c r="O635" s="12" t="str">
        <f>IF(Table2[[#This Row],[Kidhome]]=0,"No","Yes")</f>
        <v>No</v>
      </c>
      <c r="P635" s="12" t="str">
        <f>IF(Table2[[#This Row],[Teenhome]]=0,"No","Yes")</f>
        <v>No</v>
      </c>
    </row>
    <row r="636" spans="1:16" ht="16.5" x14ac:dyDescent="0.3">
      <c r="A636" s="5">
        <f>Table2[[#This Row],[ID]]</f>
        <v>5156</v>
      </c>
      <c r="B636" s="6">
        <f>Table2[[#This Row],[Year_Birth]]</f>
        <v>1970</v>
      </c>
      <c r="C636" s="6" t="str">
        <f>Table2[[#This Row],[Education]]</f>
        <v>2n Cycle</v>
      </c>
      <c r="D636" s="6" t="str">
        <f>Table2[[#This Row],[Marital_Status]]</f>
        <v>Married</v>
      </c>
      <c r="E636" s="6">
        <f>Table2[[#This Row],[Income]]</f>
        <v>62466</v>
      </c>
      <c r="F636" s="6">
        <f>Table2[[#This Row],[Kidhome]]</f>
        <v>0</v>
      </c>
      <c r="G636" s="6">
        <f>Table2[[#This Row],[Teenhome]]</f>
        <v>1</v>
      </c>
      <c r="H636" s="9">
        <f>Table2[[#This Row],[Dt_Customer]]</f>
        <v>41654</v>
      </c>
      <c r="I636" s="6">
        <f>Table2[[#This Row],[Recency]]</f>
        <v>13</v>
      </c>
      <c r="J636" s="8">
        <f>IF(VALUE(YEAR(People!$H636))-People!$B636&gt;=90,44,VALUE(YEAR(People!$H636))-People!$B636)</f>
        <v>44</v>
      </c>
      <c r="K636" s="5" t="str">
        <f>IF(AND(People!$J636&gt;=16,People!$J636&lt;=25),"16-25",IF(AND(People!$J636&gt;=26,People!$J636&lt;=35),"26-35",IF(AND(People!$J636&gt;=36,People!$J636&lt;=45),"36-45",IF(AND(People!$J636&gt;=46,People!$J636&lt;=55),"46-55",IF(AND(People!$J636&gt;=56,People!$J636&lt;=65),"56-65",IF(AND(People!$J636&gt;=66,People!$J636&lt;=75),"66-75","ALL"))))))</f>
        <v>36-45</v>
      </c>
      <c r="L636" t="str">
        <f>Products!H636</f>
        <v>Single</v>
      </c>
      <c r="M636">
        <f>Table2[[#This Row],[Recency]]</f>
        <v>13</v>
      </c>
      <c r="N636">
        <f>Table2[[#This Row],[NumDealsPurchases]]</f>
        <v>5</v>
      </c>
      <c r="O636" s="12" t="str">
        <f>IF(Table2[[#This Row],[Kidhome]]=0,"No","Yes")</f>
        <v>No</v>
      </c>
      <c r="P636" s="12" t="str">
        <f>IF(Table2[[#This Row],[Teenhome]]=0,"No","Yes")</f>
        <v>Yes</v>
      </c>
    </row>
    <row r="637" spans="1:16" ht="16.5" x14ac:dyDescent="0.3">
      <c r="A637" s="7">
        <f>Table2[[#This Row],[ID]]</f>
        <v>4376</v>
      </c>
      <c r="B637" s="6">
        <f>Table2[[#This Row],[Year_Birth]]</f>
        <v>1960</v>
      </c>
      <c r="C637" s="6" t="str">
        <f>Table2[[#This Row],[Education]]</f>
        <v>2n Cycle</v>
      </c>
      <c r="D637" s="6" t="str">
        <f>Table2[[#This Row],[Marital_Status]]</f>
        <v>Single</v>
      </c>
      <c r="E637" s="6">
        <f>Table2[[#This Row],[Income]]</f>
        <v>32218</v>
      </c>
      <c r="F637" s="6">
        <f>Table2[[#This Row],[Kidhome]]</f>
        <v>0</v>
      </c>
      <c r="G637" s="6">
        <f>Table2[[#This Row],[Teenhome]]</f>
        <v>0</v>
      </c>
      <c r="H637" s="9">
        <f>Table2[[#This Row],[Dt_Customer]]</f>
        <v>41685</v>
      </c>
      <c r="I637" s="6">
        <f>Table2[[#This Row],[Recency]]</f>
        <v>27</v>
      </c>
      <c r="J637" s="14">
        <f>IF(VALUE(YEAR(People!$H637))-People!$B637&gt;=90,44,VALUE(YEAR(People!$H637))-People!$B637)</f>
        <v>54</v>
      </c>
      <c r="K637" s="5" t="str">
        <f>IF(AND(People!$J637&gt;=16,People!$J637&lt;=25),"16-25",IF(AND(People!$J637&gt;=26,People!$J637&lt;=35),"26-35",IF(AND(People!$J637&gt;=36,People!$J637&lt;=45),"36-45",IF(AND(People!$J637&gt;=46,People!$J637&lt;=55),"46-55",IF(AND(People!$J637&gt;=56,People!$J637&lt;=65),"56-65",IF(AND(People!$J637&gt;=66,People!$J637&lt;=75),"66-75","ALL"))))))</f>
        <v>46-55</v>
      </c>
      <c r="L637" t="str">
        <f>Products!H637</f>
        <v>Divorced</v>
      </c>
      <c r="M637">
        <f>Table2[[#This Row],[Recency]]</f>
        <v>27</v>
      </c>
      <c r="N637">
        <f>Table2[[#This Row],[NumDealsPurchases]]</f>
        <v>1</v>
      </c>
      <c r="O637" s="12" t="str">
        <f>IF(Table2[[#This Row],[Kidhome]]=0,"No","Yes")</f>
        <v>No</v>
      </c>
      <c r="P637" s="12" t="str">
        <f>IF(Table2[[#This Row],[Teenhome]]=0,"No","Yes")</f>
        <v>No</v>
      </c>
    </row>
    <row r="638" spans="1:16" ht="16.5" x14ac:dyDescent="0.3">
      <c r="A638" s="5">
        <f>Table2[[#This Row],[ID]]</f>
        <v>8923</v>
      </c>
      <c r="B638" s="6">
        <f>Table2[[#This Row],[Year_Birth]]</f>
        <v>1973</v>
      </c>
      <c r="C638" s="6" t="str">
        <f>Table2[[#This Row],[Education]]</f>
        <v>Graduation</v>
      </c>
      <c r="D638" s="6" t="str">
        <f>Table2[[#This Row],[Marital_Status]]</f>
        <v>Single</v>
      </c>
      <c r="E638" s="6">
        <f>Table2[[#This Row],[Income]]</f>
        <v>83917</v>
      </c>
      <c r="F638" s="6">
        <f>Table2[[#This Row],[Kidhome]]</f>
        <v>0</v>
      </c>
      <c r="G638" s="6">
        <f>Table2[[#This Row],[Teenhome]]</f>
        <v>0</v>
      </c>
      <c r="H638" s="9">
        <f>Table2[[#This Row],[Dt_Customer]]</f>
        <v>41382</v>
      </c>
      <c r="I638" s="6">
        <f>Table2[[#This Row],[Recency]]</f>
        <v>12</v>
      </c>
      <c r="J638" s="8">
        <f>IF(VALUE(YEAR(People!$H638))-People!$B638&gt;=90,44,VALUE(YEAR(People!$H638))-People!$B638)</f>
        <v>40</v>
      </c>
      <c r="K638" s="5" t="str">
        <f>IF(AND(People!$J638&gt;=16,People!$J638&lt;=25),"16-25",IF(AND(People!$J638&gt;=26,People!$J638&lt;=35),"26-35",IF(AND(People!$J638&gt;=36,People!$J638&lt;=45),"36-45",IF(AND(People!$J638&gt;=46,People!$J638&lt;=55),"46-55",IF(AND(People!$J638&gt;=56,People!$J638&lt;=65),"56-65",IF(AND(People!$J638&gt;=66,People!$J638&lt;=75),"66-75","ALL"))))))</f>
        <v>36-45</v>
      </c>
      <c r="L638" t="str">
        <f>Products!H638</f>
        <v>Single</v>
      </c>
      <c r="M638">
        <f>Table2[[#This Row],[Recency]]</f>
        <v>12</v>
      </c>
      <c r="N638">
        <f>Table2[[#This Row],[NumDealsPurchases]]</f>
        <v>1</v>
      </c>
      <c r="O638" s="12" t="str">
        <f>IF(Table2[[#This Row],[Kidhome]]=0,"No","Yes")</f>
        <v>No</v>
      </c>
      <c r="P638" s="12" t="str">
        <f>IF(Table2[[#This Row],[Teenhome]]=0,"No","Yes")</f>
        <v>No</v>
      </c>
    </row>
    <row r="639" spans="1:16" ht="16.5" x14ac:dyDescent="0.3">
      <c r="A639" s="7">
        <f>Table2[[#This Row],[ID]]</f>
        <v>8461</v>
      </c>
      <c r="B639" s="6">
        <f>Table2[[#This Row],[Year_Birth]]</f>
        <v>1962</v>
      </c>
      <c r="C639" s="6" t="str">
        <f>Table2[[#This Row],[Education]]</f>
        <v>Graduation</v>
      </c>
      <c r="D639" s="6" t="str">
        <f>Table2[[#This Row],[Marital_Status]]</f>
        <v>Divorced</v>
      </c>
      <c r="E639" s="6">
        <f>Table2[[#This Row],[Income]]</f>
        <v>46102</v>
      </c>
      <c r="F639" s="6">
        <f>Table2[[#This Row],[Kidhome]]</f>
        <v>2</v>
      </c>
      <c r="G639" s="6">
        <f>Table2[[#This Row],[Teenhome]]</f>
        <v>1</v>
      </c>
      <c r="H639" s="9">
        <f>Table2[[#This Row],[Dt_Customer]]</f>
        <v>41708</v>
      </c>
      <c r="I639" s="6">
        <f>Table2[[#This Row],[Recency]]</f>
        <v>3</v>
      </c>
      <c r="J639" s="14">
        <f>IF(VALUE(YEAR(People!$H639))-People!$B639&gt;=90,44,VALUE(YEAR(People!$H639))-People!$B639)</f>
        <v>52</v>
      </c>
      <c r="K639" s="5" t="str">
        <f>IF(AND(People!$J639&gt;=16,People!$J639&lt;=25),"16-25",IF(AND(People!$J639&gt;=26,People!$J639&lt;=35),"26-35",IF(AND(People!$J639&gt;=36,People!$J639&lt;=45),"36-45",IF(AND(People!$J639&gt;=46,People!$J639&lt;=55),"46-55",IF(AND(People!$J639&gt;=56,People!$J639&lt;=65),"56-65",IF(AND(People!$J639&gt;=66,People!$J639&lt;=75),"66-75","ALL"))))))</f>
        <v>46-55</v>
      </c>
      <c r="L639" t="str">
        <f>Products!H639</f>
        <v>Married</v>
      </c>
      <c r="M639">
        <f>Table2[[#This Row],[Recency]]</f>
        <v>3</v>
      </c>
      <c r="N639">
        <f>Table2[[#This Row],[NumDealsPurchases]]</f>
        <v>1</v>
      </c>
      <c r="O639" s="12" t="str">
        <f>IF(Table2[[#This Row],[Kidhome]]=0,"No","Yes")</f>
        <v>Yes</v>
      </c>
      <c r="P639" s="12" t="str">
        <f>IF(Table2[[#This Row],[Teenhome]]=0,"No","Yes")</f>
        <v>Yes</v>
      </c>
    </row>
    <row r="640" spans="1:16" ht="16.5" x14ac:dyDescent="0.3">
      <c r="A640" s="5">
        <f>Table2[[#This Row],[ID]]</f>
        <v>6945</v>
      </c>
      <c r="B640" s="6">
        <f>Table2[[#This Row],[Year_Birth]]</f>
        <v>1952</v>
      </c>
      <c r="C640" s="6" t="str">
        <f>Table2[[#This Row],[Education]]</f>
        <v>Graduation</v>
      </c>
      <c r="D640" s="6" t="str">
        <f>Table2[[#This Row],[Marital_Status]]</f>
        <v>Single</v>
      </c>
      <c r="E640" s="6">
        <f>Table2[[#This Row],[Income]]</f>
        <v>84574</v>
      </c>
      <c r="F640" s="6">
        <f>Table2[[#This Row],[Kidhome]]</f>
        <v>0</v>
      </c>
      <c r="G640" s="6">
        <f>Table2[[#This Row],[Teenhome]]</f>
        <v>0</v>
      </c>
      <c r="H640" s="9">
        <f>Table2[[#This Row],[Dt_Customer]]</f>
        <v>41429</v>
      </c>
      <c r="I640" s="6">
        <f>Table2[[#This Row],[Recency]]</f>
        <v>72</v>
      </c>
      <c r="J640" s="8">
        <f>IF(VALUE(YEAR(People!$H640))-People!$B640&gt;=90,44,VALUE(YEAR(People!$H640))-People!$B640)</f>
        <v>61</v>
      </c>
      <c r="K640" s="5" t="str">
        <f>IF(AND(People!$J640&gt;=16,People!$J640&lt;=25),"16-25",IF(AND(People!$J640&gt;=26,People!$J640&lt;=35),"26-35",IF(AND(People!$J640&gt;=36,People!$J640&lt;=45),"36-45",IF(AND(People!$J640&gt;=46,People!$J640&lt;=55),"46-55",IF(AND(People!$J640&gt;=56,People!$J640&lt;=65),"56-65",IF(AND(People!$J640&gt;=66,People!$J640&lt;=75),"66-75","ALL"))))))</f>
        <v>56-65</v>
      </c>
      <c r="L640" t="str">
        <f>Products!H640</f>
        <v>Divorced</v>
      </c>
      <c r="M640">
        <f>Table2[[#This Row],[Recency]]</f>
        <v>72</v>
      </c>
      <c r="N640">
        <f>Table2[[#This Row],[NumDealsPurchases]]</f>
        <v>1</v>
      </c>
      <c r="O640" s="12" t="str">
        <f>IF(Table2[[#This Row],[Kidhome]]=0,"No","Yes")</f>
        <v>No</v>
      </c>
      <c r="P640" s="12" t="str">
        <f>IF(Table2[[#This Row],[Teenhome]]=0,"No","Yes")</f>
        <v>No</v>
      </c>
    </row>
    <row r="641" spans="1:16" ht="16.5" x14ac:dyDescent="0.3">
      <c r="A641" s="7">
        <f>Table2[[#This Row],[ID]]</f>
        <v>944</v>
      </c>
      <c r="B641" s="6">
        <f>Table2[[#This Row],[Year_Birth]]</f>
        <v>1962</v>
      </c>
      <c r="C641" s="6" t="str">
        <f>Table2[[#This Row],[Education]]</f>
        <v>Graduation</v>
      </c>
      <c r="D641" s="6" t="str">
        <f>Table2[[#This Row],[Marital_Status]]</f>
        <v>Married</v>
      </c>
      <c r="E641" s="6">
        <f>Table2[[#This Row],[Income]]</f>
        <v>56181</v>
      </c>
      <c r="F641" s="6">
        <f>Table2[[#This Row],[Kidhome]]</f>
        <v>0</v>
      </c>
      <c r="G641" s="6">
        <f>Table2[[#This Row],[Teenhome]]</f>
        <v>1</v>
      </c>
      <c r="H641" s="9">
        <f>Table2[[#This Row],[Dt_Customer]]</f>
        <v>41282</v>
      </c>
      <c r="I641" s="6">
        <f>Table2[[#This Row],[Recency]]</f>
        <v>6</v>
      </c>
      <c r="J641" s="14">
        <f>IF(VALUE(YEAR(People!$H641))-People!$B641&gt;=90,44,VALUE(YEAR(People!$H641))-People!$B641)</f>
        <v>51</v>
      </c>
      <c r="K641" s="5" t="str">
        <f>IF(AND(People!$J641&gt;=16,People!$J641&lt;=25),"16-25",IF(AND(People!$J641&gt;=26,People!$J641&lt;=35),"26-35",IF(AND(People!$J641&gt;=36,People!$J641&lt;=45),"36-45",IF(AND(People!$J641&gt;=46,People!$J641&lt;=55),"46-55",IF(AND(People!$J641&gt;=56,People!$J641&lt;=65),"56-65",IF(AND(People!$J641&gt;=66,People!$J641&lt;=75),"66-75","ALL"))))))</f>
        <v>46-55</v>
      </c>
      <c r="L641" t="str">
        <f>Products!H641</f>
        <v>Married</v>
      </c>
      <c r="M641">
        <f>Table2[[#This Row],[Recency]]</f>
        <v>6</v>
      </c>
      <c r="N641">
        <f>Table2[[#This Row],[NumDealsPurchases]]</f>
        <v>1</v>
      </c>
      <c r="O641" s="12" t="str">
        <f>IF(Table2[[#This Row],[Kidhome]]=0,"No","Yes")</f>
        <v>No</v>
      </c>
      <c r="P641" s="12" t="str">
        <f>IF(Table2[[#This Row],[Teenhome]]=0,"No","Yes")</f>
        <v>Yes</v>
      </c>
    </row>
    <row r="642" spans="1:16" ht="16.5" x14ac:dyDescent="0.3">
      <c r="A642" s="5">
        <f>Table2[[#This Row],[ID]]</f>
        <v>1907</v>
      </c>
      <c r="B642" s="6">
        <f>Table2[[#This Row],[Year_Birth]]</f>
        <v>1950</v>
      </c>
      <c r="C642" s="6" t="str">
        <f>Table2[[#This Row],[Education]]</f>
        <v>Master</v>
      </c>
      <c r="D642" s="6" t="str">
        <f>Table2[[#This Row],[Marital_Status]]</f>
        <v>Divorced</v>
      </c>
      <c r="E642" s="6">
        <f>Table2[[#This Row],[Income]]</f>
        <v>63120</v>
      </c>
      <c r="F642" s="6">
        <f>Table2[[#This Row],[Kidhome]]</f>
        <v>0</v>
      </c>
      <c r="G642" s="6">
        <f>Table2[[#This Row],[Teenhome]]</f>
        <v>1</v>
      </c>
      <c r="H642" s="9">
        <f>Table2[[#This Row],[Dt_Customer]]</f>
        <v>41180</v>
      </c>
      <c r="I642" s="6">
        <f>Table2[[#This Row],[Recency]]</f>
        <v>53</v>
      </c>
      <c r="J642" s="8">
        <f>IF(VALUE(YEAR(People!$H642))-People!$B642&gt;=90,44,VALUE(YEAR(People!$H642))-People!$B642)</f>
        <v>62</v>
      </c>
      <c r="K642" s="5" t="str">
        <f>IF(AND(People!$J642&gt;=16,People!$J642&lt;=25),"16-25",IF(AND(People!$J642&gt;=26,People!$J642&lt;=35),"26-35",IF(AND(People!$J642&gt;=36,People!$J642&lt;=45),"36-45",IF(AND(People!$J642&gt;=46,People!$J642&lt;=55),"46-55",IF(AND(People!$J642&gt;=56,People!$J642&lt;=65),"56-65",IF(AND(People!$J642&gt;=66,People!$J642&lt;=75),"66-75","ALL"))))))</f>
        <v>56-65</v>
      </c>
      <c r="L642" t="str">
        <f>Products!H642</f>
        <v>Together</v>
      </c>
      <c r="M642">
        <f>Table2[[#This Row],[Recency]]</f>
        <v>53</v>
      </c>
      <c r="N642">
        <f>Table2[[#This Row],[NumDealsPurchases]]</f>
        <v>5</v>
      </c>
      <c r="O642" s="12" t="str">
        <f>IF(Table2[[#This Row],[Kidhome]]=0,"No","Yes")</f>
        <v>No</v>
      </c>
      <c r="P642" s="12" t="str">
        <f>IF(Table2[[#This Row],[Teenhome]]=0,"No","Yes")</f>
        <v>Yes</v>
      </c>
    </row>
    <row r="643" spans="1:16" ht="16.5" x14ac:dyDescent="0.3">
      <c r="A643" s="7">
        <f>Table2[[#This Row],[ID]]</f>
        <v>701</v>
      </c>
      <c r="B643" s="6">
        <f>Table2[[#This Row],[Year_Birth]]</f>
        <v>1971</v>
      </c>
      <c r="C643" s="6" t="str">
        <f>Table2[[#This Row],[Education]]</f>
        <v>Graduation</v>
      </c>
      <c r="D643" s="6" t="str">
        <f>Table2[[#This Row],[Marital_Status]]</f>
        <v>Married</v>
      </c>
      <c r="E643" s="6">
        <f>Table2[[#This Row],[Income]]</f>
        <v>73691</v>
      </c>
      <c r="F643" s="6">
        <f>Table2[[#This Row],[Kidhome]]</f>
        <v>0</v>
      </c>
      <c r="G643" s="6">
        <f>Table2[[#This Row],[Teenhome]]</f>
        <v>1</v>
      </c>
      <c r="H643" s="9">
        <f>Table2[[#This Row],[Dt_Customer]]</f>
        <v>41584</v>
      </c>
      <c r="I643" s="6">
        <f>Table2[[#This Row],[Recency]]</f>
        <v>58</v>
      </c>
      <c r="J643" s="14">
        <f>IF(VALUE(YEAR(People!$H643))-People!$B643&gt;=90,44,VALUE(YEAR(People!$H643))-People!$B643)</f>
        <v>42</v>
      </c>
      <c r="K643" s="5" t="str">
        <f>IF(AND(People!$J643&gt;=16,People!$J643&lt;=25),"16-25",IF(AND(People!$J643&gt;=26,People!$J643&lt;=35),"26-35",IF(AND(People!$J643&gt;=36,People!$J643&lt;=45),"36-45",IF(AND(People!$J643&gt;=46,People!$J643&lt;=55),"46-55",IF(AND(People!$J643&gt;=56,People!$J643&lt;=65),"56-65",IF(AND(People!$J643&gt;=66,People!$J643&lt;=75),"66-75","ALL"))))))</f>
        <v>36-45</v>
      </c>
      <c r="L643" t="str">
        <f>Products!H643</f>
        <v>Together</v>
      </c>
      <c r="M643">
        <f>Table2[[#This Row],[Recency]]</f>
        <v>58</v>
      </c>
      <c r="N643">
        <f>Table2[[#This Row],[NumDealsPurchases]]</f>
        <v>2</v>
      </c>
      <c r="O643" s="12" t="str">
        <f>IF(Table2[[#This Row],[Kidhome]]=0,"No","Yes")</f>
        <v>No</v>
      </c>
      <c r="P643" s="12" t="str">
        <f>IF(Table2[[#This Row],[Teenhome]]=0,"No","Yes")</f>
        <v>Yes</v>
      </c>
    </row>
    <row r="644" spans="1:16" ht="16.5" x14ac:dyDescent="0.3">
      <c r="A644" s="5">
        <f>Table2[[#This Row],[ID]]</f>
        <v>3856</v>
      </c>
      <c r="B644" s="6">
        <f>Table2[[#This Row],[Year_Birth]]</f>
        <v>1960</v>
      </c>
      <c r="C644" s="6" t="str">
        <f>Table2[[#This Row],[Education]]</f>
        <v>Graduation</v>
      </c>
      <c r="D644" s="6" t="str">
        <f>Table2[[#This Row],[Marital_Status]]</f>
        <v>Together</v>
      </c>
      <c r="E644" s="6">
        <f>Table2[[#This Row],[Income]]</f>
        <v>63381</v>
      </c>
      <c r="F644" s="6">
        <f>Table2[[#This Row],[Kidhome]]</f>
        <v>0</v>
      </c>
      <c r="G644" s="6">
        <f>Table2[[#This Row],[Teenhome]]</f>
        <v>1</v>
      </c>
      <c r="H644" s="9">
        <f>Table2[[#This Row],[Dt_Customer]]</f>
        <v>41187</v>
      </c>
      <c r="I644" s="6">
        <f>Table2[[#This Row],[Recency]]</f>
        <v>78</v>
      </c>
      <c r="J644" s="8">
        <f>IF(VALUE(YEAR(People!$H644))-People!$B644&gt;=90,44,VALUE(YEAR(People!$H644))-People!$B644)</f>
        <v>52</v>
      </c>
      <c r="K644" s="5" t="str">
        <f>IF(AND(People!$J644&gt;=16,People!$J644&lt;=25),"16-25",IF(AND(People!$J644&gt;=26,People!$J644&lt;=35),"26-35",IF(AND(People!$J644&gt;=36,People!$J644&lt;=45),"36-45",IF(AND(People!$J644&gt;=46,People!$J644&lt;=55),"46-55",IF(AND(People!$J644&gt;=56,People!$J644&lt;=65),"56-65",IF(AND(People!$J644&gt;=66,People!$J644&lt;=75),"66-75","ALL"))))))</f>
        <v>46-55</v>
      </c>
      <c r="L644" t="str">
        <f>Products!H644</f>
        <v>Divorced</v>
      </c>
      <c r="M644">
        <f>Table2[[#This Row],[Recency]]</f>
        <v>78</v>
      </c>
      <c r="N644">
        <f>Table2[[#This Row],[NumDealsPurchases]]</f>
        <v>4</v>
      </c>
      <c r="O644" s="12" t="str">
        <f>IF(Table2[[#This Row],[Kidhome]]=0,"No","Yes")</f>
        <v>No</v>
      </c>
      <c r="P644" s="12" t="str">
        <f>IF(Table2[[#This Row],[Teenhome]]=0,"No","Yes")</f>
        <v>Yes</v>
      </c>
    </row>
    <row r="645" spans="1:16" ht="16.5" x14ac:dyDescent="0.3">
      <c r="A645" s="7">
        <f>Table2[[#This Row],[ID]]</f>
        <v>4149</v>
      </c>
      <c r="B645" s="6">
        <f>Table2[[#This Row],[Year_Birth]]</f>
        <v>1948</v>
      </c>
      <c r="C645" s="6" t="str">
        <f>Table2[[#This Row],[Education]]</f>
        <v>PhD</v>
      </c>
      <c r="D645" s="6" t="str">
        <f>Table2[[#This Row],[Marital_Status]]</f>
        <v>Together</v>
      </c>
      <c r="E645" s="6">
        <f>Table2[[#This Row],[Income]]</f>
        <v>76140</v>
      </c>
      <c r="F645" s="6">
        <f>Table2[[#This Row],[Kidhome]]</f>
        <v>0</v>
      </c>
      <c r="G645" s="6">
        <f>Table2[[#This Row],[Teenhome]]</f>
        <v>0</v>
      </c>
      <c r="H645" s="9">
        <f>Table2[[#This Row],[Dt_Customer]]</f>
        <v>41772</v>
      </c>
      <c r="I645" s="6">
        <f>Table2[[#This Row],[Recency]]</f>
        <v>57</v>
      </c>
      <c r="J645" s="14">
        <f>IF(VALUE(YEAR(People!$H645))-People!$B645&gt;=90,44,VALUE(YEAR(People!$H645))-People!$B645)</f>
        <v>66</v>
      </c>
      <c r="K645" s="5" t="str">
        <f>IF(AND(People!$J645&gt;=16,People!$J645&lt;=25),"16-25",IF(AND(People!$J645&gt;=26,People!$J645&lt;=35),"26-35",IF(AND(People!$J645&gt;=36,People!$J645&lt;=45),"36-45",IF(AND(People!$J645&gt;=46,People!$J645&lt;=55),"46-55",IF(AND(People!$J645&gt;=56,People!$J645&lt;=65),"56-65",IF(AND(People!$J645&gt;=66,People!$J645&lt;=75),"66-75","ALL"))))))</f>
        <v>66-75</v>
      </c>
      <c r="L645" t="str">
        <f>Products!H645</f>
        <v>Single</v>
      </c>
      <c r="M645">
        <f>Table2[[#This Row],[Recency]]</f>
        <v>57</v>
      </c>
      <c r="N645">
        <f>Table2[[#This Row],[NumDealsPurchases]]</f>
        <v>1</v>
      </c>
      <c r="O645" s="12" t="str">
        <f>IF(Table2[[#This Row],[Kidhome]]=0,"No","Yes")</f>
        <v>No</v>
      </c>
      <c r="P645" s="12" t="str">
        <f>IF(Table2[[#This Row],[Teenhome]]=0,"No","Yes")</f>
        <v>No</v>
      </c>
    </row>
    <row r="646" spans="1:16" ht="16.5" x14ac:dyDescent="0.3">
      <c r="A646" s="5">
        <f>Table2[[#This Row],[ID]]</f>
        <v>2131</v>
      </c>
      <c r="B646" s="6">
        <f>Table2[[#This Row],[Year_Birth]]</f>
        <v>1959</v>
      </c>
      <c r="C646" s="6" t="str">
        <f>Table2[[#This Row],[Education]]</f>
        <v>PhD</v>
      </c>
      <c r="D646" s="6" t="str">
        <f>Table2[[#This Row],[Marital_Status]]</f>
        <v>Divorced</v>
      </c>
      <c r="E646" s="6">
        <f>Table2[[#This Row],[Income]]</f>
        <v>62859</v>
      </c>
      <c r="F646" s="6">
        <f>Table2[[#This Row],[Kidhome]]</f>
        <v>0</v>
      </c>
      <c r="G646" s="6">
        <f>Table2[[#This Row],[Teenhome]]</f>
        <v>1</v>
      </c>
      <c r="H646" s="9">
        <f>Table2[[#This Row],[Dt_Customer]]</f>
        <v>41273</v>
      </c>
      <c r="I646" s="6">
        <f>Table2[[#This Row],[Recency]]</f>
        <v>37</v>
      </c>
      <c r="J646" s="8">
        <f>IF(VALUE(YEAR(People!$H646))-People!$B646&gt;=90,44,VALUE(YEAR(People!$H646))-People!$B646)</f>
        <v>53</v>
      </c>
      <c r="K646" s="5" t="str">
        <f>IF(AND(People!$J646&gt;=16,People!$J646&lt;=25),"16-25",IF(AND(People!$J646&gt;=26,People!$J646&lt;=35),"26-35",IF(AND(People!$J646&gt;=36,People!$J646&lt;=45),"36-45",IF(AND(People!$J646&gt;=46,People!$J646&lt;=55),"46-55",IF(AND(People!$J646&gt;=56,People!$J646&lt;=65),"56-65",IF(AND(People!$J646&gt;=66,People!$J646&lt;=75),"66-75","ALL"))))))</f>
        <v>46-55</v>
      </c>
      <c r="L646" t="str">
        <f>Products!H646</f>
        <v>Together</v>
      </c>
      <c r="M646">
        <f>Table2[[#This Row],[Recency]]</f>
        <v>37</v>
      </c>
      <c r="N646">
        <f>Table2[[#This Row],[NumDealsPurchases]]</f>
        <v>4</v>
      </c>
      <c r="O646" s="12" t="str">
        <f>IF(Table2[[#This Row],[Kidhome]]=0,"No","Yes")</f>
        <v>No</v>
      </c>
      <c r="P646" s="12" t="str">
        <f>IF(Table2[[#This Row],[Teenhome]]=0,"No","Yes")</f>
        <v>Yes</v>
      </c>
    </row>
    <row r="647" spans="1:16" ht="16.5" x14ac:dyDescent="0.3">
      <c r="A647" s="7">
        <f>Table2[[#This Row],[ID]]</f>
        <v>2942</v>
      </c>
      <c r="B647" s="6">
        <f>Table2[[#This Row],[Year_Birth]]</f>
        <v>1964</v>
      </c>
      <c r="C647" s="6" t="str">
        <f>Table2[[#This Row],[Education]]</f>
        <v>Graduation</v>
      </c>
      <c r="D647" s="6" t="str">
        <f>Table2[[#This Row],[Marital_Status]]</f>
        <v>Single</v>
      </c>
      <c r="E647" s="6">
        <f>Table2[[#This Row],[Income]]</f>
        <v>45906</v>
      </c>
      <c r="F647" s="6">
        <f>Table2[[#This Row],[Kidhome]]</f>
        <v>0</v>
      </c>
      <c r="G647" s="6">
        <f>Table2[[#This Row],[Teenhome]]</f>
        <v>1</v>
      </c>
      <c r="H647" s="9">
        <f>Table2[[#This Row],[Dt_Customer]]</f>
        <v>41401</v>
      </c>
      <c r="I647" s="6">
        <f>Table2[[#This Row],[Recency]]</f>
        <v>20</v>
      </c>
      <c r="J647" s="14">
        <f>IF(VALUE(YEAR(People!$H647))-People!$B647&gt;=90,44,VALUE(YEAR(People!$H647))-People!$B647)</f>
        <v>49</v>
      </c>
      <c r="K647" s="5" t="str">
        <f>IF(AND(People!$J647&gt;=16,People!$J647&lt;=25),"16-25",IF(AND(People!$J647&gt;=26,People!$J647&lt;=35),"26-35",IF(AND(People!$J647&gt;=36,People!$J647&lt;=45),"36-45",IF(AND(People!$J647&gt;=46,People!$J647&lt;=55),"46-55",IF(AND(People!$J647&gt;=56,People!$J647&lt;=65),"56-65",IF(AND(People!$J647&gt;=66,People!$J647&lt;=75),"66-75","ALL"))))))</f>
        <v>46-55</v>
      </c>
      <c r="L647" t="str">
        <f>Products!H647</f>
        <v>Married</v>
      </c>
      <c r="M647">
        <f>Table2[[#This Row],[Recency]]</f>
        <v>20</v>
      </c>
      <c r="N647">
        <f>Table2[[#This Row],[NumDealsPurchases]]</f>
        <v>2</v>
      </c>
      <c r="O647" s="12" t="str">
        <f>IF(Table2[[#This Row],[Kidhome]]=0,"No","Yes")</f>
        <v>No</v>
      </c>
      <c r="P647" s="12" t="str">
        <f>IF(Table2[[#This Row],[Teenhome]]=0,"No","Yes")</f>
        <v>Yes</v>
      </c>
    </row>
    <row r="648" spans="1:16" ht="16.5" x14ac:dyDescent="0.3">
      <c r="A648" s="5">
        <f>Table2[[#This Row],[ID]]</f>
        <v>1173</v>
      </c>
      <c r="B648" s="6">
        <f>Table2[[#This Row],[Year_Birth]]</f>
        <v>1947</v>
      </c>
      <c r="C648" s="6" t="str">
        <f>Table2[[#This Row],[Education]]</f>
        <v>Master</v>
      </c>
      <c r="D648" s="6" t="str">
        <f>Table2[[#This Row],[Marital_Status]]</f>
        <v>Together</v>
      </c>
      <c r="E648" s="6">
        <f>Table2[[#This Row],[Income]]</f>
        <v>77632</v>
      </c>
      <c r="F648" s="6">
        <f>Table2[[#This Row],[Kidhome]]</f>
        <v>0</v>
      </c>
      <c r="G648" s="6">
        <f>Table2[[#This Row],[Teenhome]]</f>
        <v>0</v>
      </c>
      <c r="H648" s="9">
        <f>Table2[[#This Row],[Dt_Customer]]</f>
        <v>41343</v>
      </c>
      <c r="I648" s="6">
        <f>Table2[[#This Row],[Recency]]</f>
        <v>73</v>
      </c>
      <c r="J648" s="8">
        <f>IF(VALUE(YEAR(People!$H648))-People!$B648&gt;=90,44,VALUE(YEAR(People!$H648))-People!$B648)</f>
        <v>66</v>
      </c>
      <c r="K648" s="5" t="str">
        <f>IF(AND(People!$J648&gt;=16,People!$J648&lt;=25),"16-25",IF(AND(People!$J648&gt;=26,People!$J648&lt;=35),"26-35",IF(AND(People!$J648&gt;=36,People!$J648&lt;=45),"36-45",IF(AND(People!$J648&gt;=46,People!$J648&lt;=55),"46-55",IF(AND(People!$J648&gt;=56,People!$J648&lt;=65),"56-65",IF(AND(People!$J648&gt;=66,People!$J648&lt;=75),"66-75","ALL"))))))</f>
        <v>66-75</v>
      </c>
      <c r="L648" t="str">
        <f>Products!H648</f>
        <v>Together</v>
      </c>
      <c r="M648">
        <f>Table2[[#This Row],[Recency]]</f>
        <v>73</v>
      </c>
      <c r="N648">
        <f>Table2[[#This Row],[NumDealsPurchases]]</f>
        <v>1</v>
      </c>
      <c r="O648" s="12" t="str">
        <f>IF(Table2[[#This Row],[Kidhome]]=0,"No","Yes")</f>
        <v>No</v>
      </c>
      <c r="P648" s="12" t="str">
        <f>IF(Table2[[#This Row],[Teenhome]]=0,"No","Yes")</f>
        <v>No</v>
      </c>
    </row>
    <row r="649" spans="1:16" ht="16.5" x14ac:dyDescent="0.3">
      <c r="A649" s="7">
        <f>Table2[[#This Row],[ID]]</f>
        <v>4381</v>
      </c>
      <c r="B649" s="6">
        <f>Table2[[#This Row],[Year_Birth]]</f>
        <v>1971</v>
      </c>
      <c r="C649" s="6" t="str">
        <f>Table2[[#This Row],[Education]]</f>
        <v>PhD</v>
      </c>
      <c r="D649" s="6" t="str">
        <f>Table2[[#This Row],[Marital_Status]]</f>
        <v>Married</v>
      </c>
      <c r="E649" s="6">
        <f>Table2[[#This Row],[Income]]</f>
        <v>46463</v>
      </c>
      <c r="F649" s="6">
        <f>Table2[[#This Row],[Kidhome]]</f>
        <v>1</v>
      </c>
      <c r="G649" s="6">
        <f>Table2[[#This Row],[Teenhome]]</f>
        <v>1</v>
      </c>
      <c r="H649" s="9">
        <f>Table2[[#This Row],[Dt_Customer]]</f>
        <v>41504</v>
      </c>
      <c r="I649" s="6">
        <f>Table2[[#This Row],[Recency]]</f>
        <v>56</v>
      </c>
      <c r="J649" s="14">
        <f>IF(VALUE(YEAR(People!$H649))-People!$B649&gt;=90,44,VALUE(YEAR(People!$H649))-People!$B649)</f>
        <v>42</v>
      </c>
      <c r="K649" s="5" t="str">
        <f>IF(AND(People!$J649&gt;=16,People!$J649&lt;=25),"16-25",IF(AND(People!$J649&gt;=26,People!$J649&lt;=35),"26-35",IF(AND(People!$J649&gt;=36,People!$J649&lt;=45),"36-45",IF(AND(People!$J649&gt;=46,People!$J649&lt;=55),"46-55",IF(AND(People!$J649&gt;=56,People!$J649&lt;=65),"56-65",IF(AND(People!$J649&gt;=66,People!$J649&lt;=75),"66-75","ALL"))))))</f>
        <v>36-45</v>
      </c>
      <c r="L649" t="str">
        <f>Products!H649</f>
        <v>Divorced</v>
      </c>
      <c r="M649">
        <f>Table2[[#This Row],[Recency]]</f>
        <v>56</v>
      </c>
      <c r="N649">
        <f>Table2[[#This Row],[NumDealsPurchases]]</f>
        <v>7</v>
      </c>
      <c r="O649" s="12" t="str">
        <f>IF(Table2[[#This Row],[Kidhome]]=0,"No","Yes")</f>
        <v>Yes</v>
      </c>
      <c r="P649" s="12" t="str">
        <f>IF(Table2[[#This Row],[Teenhome]]=0,"No","Yes")</f>
        <v>Yes</v>
      </c>
    </row>
    <row r="650" spans="1:16" ht="16.5" x14ac:dyDescent="0.3">
      <c r="A650" s="5">
        <f>Table2[[#This Row],[ID]]</f>
        <v>4611</v>
      </c>
      <c r="B650" s="6">
        <f>Table2[[#This Row],[Year_Birth]]</f>
        <v>1970</v>
      </c>
      <c r="C650" s="6" t="str">
        <f>Table2[[#This Row],[Education]]</f>
        <v>Graduation</v>
      </c>
      <c r="D650" s="6" t="str">
        <f>Table2[[#This Row],[Marital_Status]]</f>
        <v>Together</v>
      </c>
      <c r="E650" s="6">
        <f>Table2[[#This Row],[Income]]</f>
        <v>105471</v>
      </c>
      <c r="F650" s="6">
        <f>Table2[[#This Row],[Kidhome]]</f>
        <v>0</v>
      </c>
      <c r="G650" s="6">
        <f>Table2[[#This Row],[Teenhome]]</f>
        <v>0</v>
      </c>
      <c r="H650" s="9">
        <f>Table2[[#This Row],[Dt_Customer]]</f>
        <v>41295</v>
      </c>
      <c r="I650" s="6">
        <f>Table2[[#This Row],[Recency]]</f>
        <v>36</v>
      </c>
      <c r="J650" s="8">
        <f>IF(VALUE(YEAR(People!$H650))-People!$B650&gt;=90,44,VALUE(YEAR(People!$H650))-People!$B650)</f>
        <v>43</v>
      </c>
      <c r="K650" s="5" t="str">
        <f>IF(AND(People!$J650&gt;=16,People!$J650&lt;=25),"16-25",IF(AND(People!$J650&gt;=26,People!$J650&lt;=35),"26-35",IF(AND(People!$J650&gt;=36,People!$J650&lt;=45),"36-45",IF(AND(People!$J650&gt;=46,People!$J650&lt;=55),"46-55",IF(AND(People!$J650&gt;=56,People!$J650&lt;=65),"56-65",IF(AND(People!$J650&gt;=66,People!$J650&lt;=75),"66-75","ALL"))))))</f>
        <v>36-45</v>
      </c>
      <c r="L650" t="str">
        <f>Products!H650</f>
        <v>Married</v>
      </c>
      <c r="M650">
        <f>Table2[[#This Row],[Recency]]</f>
        <v>36</v>
      </c>
      <c r="N650">
        <f>Table2[[#This Row],[NumDealsPurchases]]</f>
        <v>0</v>
      </c>
      <c r="O650" s="12" t="str">
        <f>IF(Table2[[#This Row],[Kidhome]]=0,"No","Yes")</f>
        <v>No</v>
      </c>
      <c r="P650" s="12" t="str">
        <f>IF(Table2[[#This Row],[Teenhome]]=0,"No","Yes")</f>
        <v>No</v>
      </c>
    </row>
    <row r="651" spans="1:16" ht="16.5" x14ac:dyDescent="0.3">
      <c r="A651" s="7">
        <f>Table2[[#This Row],[ID]]</f>
        <v>3376</v>
      </c>
      <c r="B651" s="6">
        <f>Table2[[#This Row],[Year_Birth]]</f>
        <v>1970</v>
      </c>
      <c r="C651" s="6" t="str">
        <f>Table2[[#This Row],[Education]]</f>
        <v>Master</v>
      </c>
      <c r="D651" s="6" t="str">
        <f>Table2[[#This Row],[Marital_Status]]</f>
        <v>Divorced</v>
      </c>
      <c r="E651" s="6">
        <f>Table2[[#This Row],[Income]]</f>
        <v>55282</v>
      </c>
      <c r="F651" s="6">
        <f>Table2[[#This Row],[Kidhome]]</f>
        <v>1</v>
      </c>
      <c r="G651" s="6">
        <f>Table2[[#This Row],[Teenhome]]</f>
        <v>0</v>
      </c>
      <c r="H651" s="9">
        <f>Table2[[#This Row],[Dt_Customer]]</f>
        <v>41621</v>
      </c>
      <c r="I651" s="6">
        <f>Table2[[#This Row],[Recency]]</f>
        <v>9</v>
      </c>
      <c r="J651" s="14">
        <f>IF(VALUE(YEAR(People!$H651))-People!$B651&gt;=90,44,VALUE(YEAR(People!$H651))-People!$B651)</f>
        <v>43</v>
      </c>
      <c r="K651" s="5" t="str">
        <f>IF(AND(People!$J651&gt;=16,People!$J651&lt;=25),"16-25",IF(AND(People!$J651&gt;=26,People!$J651&lt;=35),"26-35",IF(AND(People!$J651&gt;=36,People!$J651&lt;=45),"36-45",IF(AND(People!$J651&gt;=46,People!$J651&lt;=55),"46-55",IF(AND(People!$J651&gt;=56,People!$J651&lt;=65),"56-65",IF(AND(People!$J651&gt;=66,People!$J651&lt;=75),"66-75","ALL"))))))</f>
        <v>36-45</v>
      </c>
      <c r="L651" t="str">
        <f>Products!H651</f>
        <v>Together</v>
      </c>
      <c r="M651">
        <f>Table2[[#This Row],[Recency]]</f>
        <v>9</v>
      </c>
      <c r="N651">
        <f>Table2[[#This Row],[NumDealsPurchases]]</f>
        <v>1</v>
      </c>
      <c r="O651" s="12" t="str">
        <f>IF(Table2[[#This Row],[Kidhome]]=0,"No","Yes")</f>
        <v>Yes</v>
      </c>
      <c r="P651" s="12" t="str">
        <f>IF(Table2[[#This Row],[Teenhome]]=0,"No","Yes")</f>
        <v>No</v>
      </c>
    </row>
    <row r="652" spans="1:16" ht="16.5" x14ac:dyDescent="0.3">
      <c r="A652" s="5">
        <f>Table2[[#This Row],[ID]]</f>
        <v>4679</v>
      </c>
      <c r="B652" s="6">
        <f>Table2[[#This Row],[Year_Birth]]</f>
        <v>1977</v>
      </c>
      <c r="C652" s="6" t="str">
        <f>Table2[[#This Row],[Education]]</f>
        <v>Master</v>
      </c>
      <c r="D652" s="6" t="str">
        <f>Table2[[#This Row],[Marital_Status]]</f>
        <v>Married</v>
      </c>
      <c r="E652" s="6">
        <f>Table2[[#This Row],[Income]]</f>
        <v>78710</v>
      </c>
      <c r="F652" s="6">
        <f>Table2[[#This Row],[Kidhome]]</f>
        <v>0</v>
      </c>
      <c r="G652" s="6">
        <f>Table2[[#This Row],[Teenhome]]</f>
        <v>1</v>
      </c>
      <c r="H652" s="9">
        <f>Table2[[#This Row],[Dt_Customer]]</f>
        <v>41782</v>
      </c>
      <c r="I652" s="6">
        <f>Table2[[#This Row],[Recency]]</f>
        <v>42</v>
      </c>
      <c r="J652" s="8">
        <f>IF(VALUE(YEAR(People!$H652))-People!$B652&gt;=90,44,VALUE(YEAR(People!$H652))-People!$B652)</f>
        <v>37</v>
      </c>
      <c r="K652" s="5" t="str">
        <f>IF(AND(People!$J652&gt;=16,People!$J652&lt;=25),"16-25",IF(AND(People!$J652&gt;=26,People!$J652&lt;=35),"26-35",IF(AND(People!$J652&gt;=36,People!$J652&lt;=45),"36-45",IF(AND(People!$J652&gt;=46,People!$J652&lt;=55),"46-55",IF(AND(People!$J652&gt;=56,People!$J652&lt;=65),"56-65",IF(AND(People!$J652&gt;=66,People!$J652&lt;=75),"66-75","ALL"))))))</f>
        <v>36-45</v>
      </c>
      <c r="L652" t="str">
        <f>Products!H652</f>
        <v>Single</v>
      </c>
      <c r="M652">
        <f>Table2[[#This Row],[Recency]]</f>
        <v>42</v>
      </c>
      <c r="N652">
        <f>Table2[[#This Row],[NumDealsPurchases]]</f>
        <v>3</v>
      </c>
      <c r="O652" s="12" t="str">
        <f>IF(Table2[[#This Row],[Kidhome]]=0,"No","Yes")</f>
        <v>No</v>
      </c>
      <c r="P652" s="12" t="str">
        <f>IF(Table2[[#This Row],[Teenhome]]=0,"No","Yes")</f>
        <v>Yes</v>
      </c>
    </row>
    <row r="653" spans="1:16" ht="16.5" x14ac:dyDescent="0.3">
      <c r="A653" s="7">
        <f>Table2[[#This Row],[ID]]</f>
        <v>10928</v>
      </c>
      <c r="B653" s="6">
        <f>Table2[[#This Row],[Year_Birth]]</f>
        <v>1958</v>
      </c>
      <c r="C653" s="6" t="str">
        <f>Table2[[#This Row],[Education]]</f>
        <v>Graduation</v>
      </c>
      <c r="D653" s="6" t="str">
        <f>Table2[[#This Row],[Marital_Status]]</f>
        <v>Together</v>
      </c>
      <c r="E653" s="6">
        <f>Table2[[#This Row],[Income]]</f>
        <v>66886</v>
      </c>
      <c r="F653" s="6">
        <f>Table2[[#This Row],[Kidhome]]</f>
        <v>0</v>
      </c>
      <c r="G653" s="6">
        <f>Table2[[#This Row],[Teenhome]]</f>
        <v>1</v>
      </c>
      <c r="H653" s="9">
        <f>Table2[[#This Row],[Dt_Customer]]</f>
        <v>41533</v>
      </c>
      <c r="I653" s="6">
        <f>Table2[[#This Row],[Recency]]</f>
        <v>28</v>
      </c>
      <c r="J653" s="14">
        <f>IF(VALUE(YEAR(People!$H653))-People!$B653&gt;=90,44,VALUE(YEAR(People!$H653))-People!$B653)</f>
        <v>55</v>
      </c>
      <c r="K653" s="5" t="str">
        <f>IF(AND(People!$J653&gt;=16,People!$J653&lt;=25),"16-25",IF(AND(People!$J653&gt;=26,People!$J653&lt;=35),"26-35",IF(AND(People!$J653&gt;=36,People!$J653&lt;=45),"36-45",IF(AND(People!$J653&gt;=46,People!$J653&lt;=55),"46-55",IF(AND(People!$J653&gt;=56,People!$J653&lt;=65),"56-65",IF(AND(People!$J653&gt;=66,People!$J653&lt;=75),"66-75","ALL"))))))</f>
        <v>46-55</v>
      </c>
      <c r="L653" t="str">
        <f>Products!H653</f>
        <v>Together</v>
      </c>
      <c r="M653">
        <f>Table2[[#This Row],[Recency]]</f>
        <v>28</v>
      </c>
      <c r="N653">
        <f>Table2[[#This Row],[NumDealsPurchases]]</f>
        <v>2</v>
      </c>
      <c r="O653" s="12" t="str">
        <f>IF(Table2[[#This Row],[Kidhome]]=0,"No","Yes")</f>
        <v>No</v>
      </c>
      <c r="P653" s="12" t="str">
        <f>IF(Table2[[#This Row],[Teenhome]]=0,"No","Yes")</f>
        <v>Yes</v>
      </c>
    </row>
    <row r="654" spans="1:16" ht="16.5" x14ac:dyDescent="0.3">
      <c r="A654" s="5">
        <f>Table2[[#This Row],[ID]]</f>
        <v>4248</v>
      </c>
      <c r="B654" s="6">
        <f>Table2[[#This Row],[Year_Birth]]</f>
        <v>1960</v>
      </c>
      <c r="C654" s="6" t="str">
        <f>Table2[[#This Row],[Education]]</f>
        <v>Master</v>
      </c>
      <c r="D654" s="6" t="str">
        <f>Table2[[#This Row],[Marital_Status]]</f>
        <v>Single</v>
      </c>
      <c r="E654" s="6">
        <f>Table2[[#This Row],[Income]]</f>
        <v>98777</v>
      </c>
      <c r="F654" s="6">
        <f>Table2[[#This Row],[Kidhome]]</f>
        <v>0</v>
      </c>
      <c r="G654" s="6">
        <f>Table2[[#This Row],[Teenhome]]</f>
        <v>0</v>
      </c>
      <c r="H654" s="9">
        <f>Table2[[#This Row],[Dt_Customer]]</f>
        <v>41687</v>
      </c>
      <c r="I654" s="6">
        <f>Table2[[#This Row],[Recency]]</f>
        <v>23</v>
      </c>
      <c r="J654" s="8">
        <f>IF(VALUE(YEAR(People!$H654))-People!$B654&gt;=90,44,VALUE(YEAR(People!$H654))-People!$B654)</f>
        <v>54</v>
      </c>
      <c r="K654" s="5" t="str">
        <f>IF(AND(People!$J654&gt;=16,People!$J654&lt;=25),"16-25",IF(AND(People!$J654&gt;=26,People!$J654&lt;=35),"26-35",IF(AND(People!$J654&gt;=36,People!$J654&lt;=45),"36-45",IF(AND(People!$J654&gt;=46,People!$J654&lt;=55),"46-55",IF(AND(People!$J654&gt;=56,People!$J654&lt;=65),"56-65",IF(AND(People!$J654&gt;=66,People!$J654&lt;=75),"66-75","ALL"))))))</f>
        <v>46-55</v>
      </c>
      <c r="L654" t="str">
        <f>Products!H654</f>
        <v>Married</v>
      </c>
      <c r="M654">
        <f>Table2[[#This Row],[Recency]]</f>
        <v>23</v>
      </c>
      <c r="N654">
        <f>Table2[[#This Row],[NumDealsPurchases]]</f>
        <v>0</v>
      </c>
      <c r="O654" s="12" t="str">
        <f>IF(Table2[[#This Row],[Kidhome]]=0,"No","Yes")</f>
        <v>No</v>
      </c>
      <c r="P654" s="12" t="str">
        <f>IF(Table2[[#This Row],[Teenhome]]=0,"No","Yes")</f>
        <v>No</v>
      </c>
    </row>
    <row r="655" spans="1:16" ht="16.5" x14ac:dyDescent="0.3">
      <c r="A655" s="7">
        <f>Table2[[#This Row],[ID]]</f>
        <v>6728</v>
      </c>
      <c r="B655" s="6">
        <f>Table2[[#This Row],[Year_Birth]]</f>
        <v>1985</v>
      </c>
      <c r="C655" s="6" t="str">
        <f>Table2[[#This Row],[Education]]</f>
        <v>Graduation</v>
      </c>
      <c r="D655" s="6" t="str">
        <f>Table2[[#This Row],[Marital_Status]]</f>
        <v>Together</v>
      </c>
      <c r="E655" s="6">
        <f>Table2[[#This Row],[Income]]</f>
        <v>29103</v>
      </c>
      <c r="F655" s="6">
        <f>Table2[[#This Row],[Kidhome]]</f>
        <v>1</v>
      </c>
      <c r="G655" s="6">
        <f>Table2[[#This Row],[Teenhome]]</f>
        <v>0</v>
      </c>
      <c r="H655" s="9">
        <f>Table2[[#This Row],[Dt_Customer]]</f>
        <v>41148</v>
      </c>
      <c r="I655" s="6">
        <f>Table2[[#This Row],[Recency]]</f>
        <v>38</v>
      </c>
      <c r="J655" s="14">
        <f>IF(VALUE(YEAR(People!$H655))-People!$B655&gt;=90,44,VALUE(YEAR(People!$H655))-People!$B655)</f>
        <v>27</v>
      </c>
      <c r="K655" s="5" t="str">
        <f>IF(AND(People!$J655&gt;=16,People!$J655&lt;=25),"16-25",IF(AND(People!$J655&gt;=26,People!$J655&lt;=35),"26-35",IF(AND(People!$J655&gt;=36,People!$J655&lt;=45),"36-45",IF(AND(People!$J655&gt;=46,People!$J655&lt;=55),"46-55",IF(AND(People!$J655&gt;=56,People!$J655&lt;=65),"56-65",IF(AND(People!$J655&gt;=66,People!$J655&lt;=75),"66-75","ALL"))))))</f>
        <v>26-35</v>
      </c>
      <c r="L655" t="str">
        <f>Products!H655</f>
        <v>Together</v>
      </c>
      <c r="M655">
        <f>Table2[[#This Row],[Recency]]</f>
        <v>38</v>
      </c>
      <c r="N655">
        <f>Table2[[#This Row],[NumDealsPurchases]]</f>
        <v>2</v>
      </c>
      <c r="O655" s="12" t="str">
        <f>IF(Table2[[#This Row],[Kidhome]]=0,"No","Yes")</f>
        <v>Yes</v>
      </c>
      <c r="P655" s="12" t="str">
        <f>IF(Table2[[#This Row],[Teenhome]]=0,"No","Yes")</f>
        <v>No</v>
      </c>
    </row>
    <row r="656" spans="1:16" ht="16.5" x14ac:dyDescent="0.3">
      <c r="A656" s="5">
        <f>Table2[[#This Row],[ID]]</f>
        <v>6661</v>
      </c>
      <c r="B656" s="6">
        <f>Table2[[#This Row],[Year_Birth]]</f>
        <v>1974</v>
      </c>
      <c r="C656" s="6" t="str">
        <f>Table2[[#This Row],[Education]]</f>
        <v>Graduation</v>
      </c>
      <c r="D656" s="6" t="str">
        <f>Table2[[#This Row],[Marital_Status]]</f>
        <v>Married</v>
      </c>
      <c r="E656" s="6">
        <f>Table2[[#This Row],[Income]]</f>
        <v>67445</v>
      </c>
      <c r="F656" s="6">
        <f>Table2[[#This Row],[Kidhome]]</f>
        <v>0</v>
      </c>
      <c r="G656" s="6">
        <f>Table2[[#This Row],[Teenhome]]</f>
        <v>1</v>
      </c>
      <c r="H656" s="9">
        <f>Table2[[#This Row],[Dt_Customer]]</f>
        <v>41133</v>
      </c>
      <c r="I656" s="6">
        <f>Table2[[#This Row],[Recency]]</f>
        <v>63</v>
      </c>
      <c r="J656" s="8">
        <f>IF(VALUE(YEAR(People!$H656))-People!$B656&gt;=90,44,VALUE(YEAR(People!$H656))-People!$B656)</f>
        <v>38</v>
      </c>
      <c r="K656" s="5" t="str">
        <f>IF(AND(People!$J656&gt;=16,People!$J656&lt;=25),"16-25",IF(AND(People!$J656&gt;=26,People!$J656&lt;=35),"26-35",IF(AND(People!$J656&gt;=36,People!$J656&lt;=45),"36-45",IF(AND(People!$J656&gt;=46,People!$J656&lt;=55),"46-55",IF(AND(People!$J656&gt;=56,People!$J656&lt;=65),"56-65",IF(AND(People!$J656&gt;=66,People!$J656&lt;=75),"66-75","ALL"))))))</f>
        <v>36-45</v>
      </c>
      <c r="L656" t="str">
        <f>Products!H656</f>
        <v>Divorced</v>
      </c>
      <c r="M656">
        <f>Table2[[#This Row],[Recency]]</f>
        <v>63</v>
      </c>
      <c r="N656">
        <f>Table2[[#This Row],[NumDealsPurchases]]</f>
        <v>5</v>
      </c>
      <c r="O656" s="12" t="str">
        <f>IF(Table2[[#This Row],[Kidhome]]=0,"No","Yes")</f>
        <v>No</v>
      </c>
      <c r="P656" s="12" t="str">
        <f>IF(Table2[[#This Row],[Teenhome]]=0,"No","Yes")</f>
        <v>Yes</v>
      </c>
    </row>
    <row r="657" spans="1:16" ht="16.5" x14ac:dyDescent="0.3">
      <c r="A657" s="7">
        <f>Table2[[#This Row],[ID]]</f>
        <v>4725</v>
      </c>
      <c r="B657" s="6">
        <f>Table2[[#This Row],[Year_Birth]]</f>
        <v>1950</v>
      </c>
      <c r="C657" s="6" t="str">
        <f>Table2[[#This Row],[Education]]</f>
        <v>PhD</v>
      </c>
      <c r="D657" s="6" t="str">
        <f>Table2[[#This Row],[Marital_Status]]</f>
        <v>Together</v>
      </c>
      <c r="E657" s="6">
        <f>Table2[[#This Row],[Income]]</f>
        <v>50616</v>
      </c>
      <c r="F657" s="6">
        <f>Table2[[#This Row],[Kidhome]]</f>
        <v>0</v>
      </c>
      <c r="G657" s="6">
        <f>Table2[[#This Row],[Teenhome]]</f>
        <v>1</v>
      </c>
      <c r="H657" s="9">
        <f>Table2[[#This Row],[Dt_Customer]]</f>
        <v>41742</v>
      </c>
      <c r="I657" s="6">
        <f>Table2[[#This Row],[Recency]]</f>
        <v>71</v>
      </c>
      <c r="J657" s="14">
        <f>IF(VALUE(YEAR(People!$H657))-People!$B657&gt;=90,44,VALUE(YEAR(People!$H657))-People!$B657)</f>
        <v>64</v>
      </c>
      <c r="K657" s="5" t="str">
        <f>IF(AND(People!$J657&gt;=16,People!$J657&lt;=25),"16-25",IF(AND(People!$J657&gt;=26,People!$J657&lt;=35),"26-35",IF(AND(People!$J657&gt;=36,People!$J657&lt;=45),"36-45",IF(AND(People!$J657&gt;=46,People!$J657&lt;=55),"46-55",IF(AND(People!$J657&gt;=56,People!$J657&lt;=65),"56-65",IF(AND(People!$J657&gt;=66,People!$J657&lt;=75),"66-75","ALL"))))))</f>
        <v>56-65</v>
      </c>
      <c r="L657" t="str">
        <f>Products!H657</f>
        <v>Divorced</v>
      </c>
      <c r="M657">
        <f>Table2[[#This Row],[Recency]]</f>
        <v>71</v>
      </c>
      <c r="N657">
        <f>Table2[[#This Row],[NumDealsPurchases]]</f>
        <v>1</v>
      </c>
      <c r="O657" s="12" t="str">
        <f>IF(Table2[[#This Row],[Kidhome]]=0,"No","Yes")</f>
        <v>No</v>
      </c>
      <c r="P657" s="12" t="str">
        <f>IF(Table2[[#This Row],[Teenhome]]=0,"No","Yes")</f>
        <v>Yes</v>
      </c>
    </row>
    <row r="658" spans="1:16" ht="16.5" x14ac:dyDescent="0.3">
      <c r="A658" s="5">
        <f>Table2[[#This Row],[ID]]</f>
        <v>3277</v>
      </c>
      <c r="B658" s="6">
        <f>Table2[[#This Row],[Year_Birth]]</f>
        <v>1955</v>
      </c>
      <c r="C658" s="6" t="str">
        <f>Table2[[#This Row],[Education]]</f>
        <v>Graduation</v>
      </c>
      <c r="D658" s="6" t="str">
        <f>Table2[[#This Row],[Marital_Status]]</f>
        <v>Divorced</v>
      </c>
      <c r="E658" s="6">
        <f>Table2[[#This Row],[Income]]</f>
        <v>49431</v>
      </c>
      <c r="F658" s="6">
        <f>Table2[[#This Row],[Kidhome]]</f>
        <v>0</v>
      </c>
      <c r="G658" s="6">
        <f>Table2[[#This Row],[Teenhome]]</f>
        <v>1</v>
      </c>
      <c r="H658" s="9">
        <f>Table2[[#This Row],[Dt_Customer]]</f>
        <v>41124</v>
      </c>
      <c r="I658" s="6">
        <f>Table2[[#This Row],[Recency]]</f>
        <v>9</v>
      </c>
      <c r="J658" s="8">
        <f>IF(VALUE(YEAR(People!$H658))-People!$B658&gt;=90,44,VALUE(YEAR(People!$H658))-People!$B658)</f>
        <v>57</v>
      </c>
      <c r="K658" s="5" t="str">
        <f>IF(AND(People!$J658&gt;=16,People!$J658&lt;=25),"16-25",IF(AND(People!$J658&gt;=26,People!$J658&lt;=35),"26-35",IF(AND(People!$J658&gt;=36,People!$J658&lt;=45),"36-45",IF(AND(People!$J658&gt;=46,People!$J658&lt;=55),"46-55",IF(AND(People!$J658&gt;=56,People!$J658&lt;=65),"56-65",IF(AND(People!$J658&gt;=66,People!$J658&lt;=75),"66-75","ALL"))))))</f>
        <v>56-65</v>
      </c>
      <c r="L658" t="str">
        <f>Products!H658</f>
        <v>Together</v>
      </c>
      <c r="M658">
        <f>Table2[[#This Row],[Recency]]</f>
        <v>9</v>
      </c>
      <c r="N658">
        <f>Table2[[#This Row],[NumDealsPurchases]]</f>
        <v>2</v>
      </c>
      <c r="O658" s="12" t="str">
        <f>IF(Table2[[#This Row],[Kidhome]]=0,"No","Yes")</f>
        <v>No</v>
      </c>
      <c r="P658" s="12" t="str">
        <f>IF(Table2[[#This Row],[Teenhome]]=0,"No","Yes")</f>
        <v>Yes</v>
      </c>
    </row>
    <row r="659" spans="1:16" ht="16.5" x14ac:dyDescent="0.3">
      <c r="A659" s="7">
        <f>Table2[[#This Row],[ID]]</f>
        <v>5555</v>
      </c>
      <c r="B659" s="6">
        <f>Table2[[#This Row],[Year_Birth]]</f>
        <v>1975</v>
      </c>
      <c r="C659" s="6" t="str">
        <f>Table2[[#This Row],[Education]]</f>
        <v>Graduation</v>
      </c>
      <c r="D659" s="6" t="str">
        <f>Table2[[#This Row],[Marital_Status]]</f>
        <v>Divorced</v>
      </c>
      <c r="E659" s="6">
        <f>Table2[[#This Row],[Income]]</f>
        <v>153924</v>
      </c>
      <c r="F659" s="6">
        <f>Table2[[#This Row],[Kidhome]]</f>
        <v>0</v>
      </c>
      <c r="G659" s="6">
        <f>Table2[[#This Row],[Teenhome]]</f>
        <v>0</v>
      </c>
      <c r="H659" s="9">
        <f>Table2[[#This Row],[Dt_Customer]]</f>
        <v>41677</v>
      </c>
      <c r="I659" s="6">
        <f>Table2[[#This Row],[Recency]]</f>
        <v>81</v>
      </c>
      <c r="J659" s="14">
        <f>IF(VALUE(YEAR(People!$H659))-People!$B659&gt;=90,44,VALUE(YEAR(People!$H659))-People!$B659)</f>
        <v>39</v>
      </c>
      <c r="K659" s="5" t="str">
        <f>IF(AND(People!$J659&gt;=16,People!$J659&lt;=25),"16-25",IF(AND(People!$J659&gt;=26,People!$J659&lt;=35),"26-35",IF(AND(People!$J659&gt;=36,People!$J659&lt;=45),"36-45",IF(AND(People!$J659&gt;=46,People!$J659&lt;=55),"46-55",IF(AND(People!$J659&gt;=56,People!$J659&lt;=65),"56-65",IF(AND(People!$J659&gt;=66,People!$J659&lt;=75),"66-75","ALL"))))))</f>
        <v>36-45</v>
      </c>
      <c r="L659" t="str">
        <f>Products!H659</f>
        <v>Together</v>
      </c>
      <c r="M659">
        <f>Table2[[#This Row],[Recency]]</f>
        <v>81</v>
      </c>
      <c r="N659">
        <f>Table2[[#This Row],[NumDealsPurchases]]</f>
        <v>0</v>
      </c>
      <c r="O659" s="12" t="str">
        <f>IF(Table2[[#This Row],[Kidhome]]=0,"No","Yes")</f>
        <v>No</v>
      </c>
      <c r="P659" s="12" t="str">
        <f>IF(Table2[[#This Row],[Teenhome]]=0,"No","Yes")</f>
        <v>No</v>
      </c>
    </row>
    <row r="660" spans="1:16" ht="16.5" x14ac:dyDescent="0.3">
      <c r="A660" s="5">
        <f>Table2[[#This Row],[ID]]</f>
        <v>2564</v>
      </c>
      <c r="B660" s="6">
        <f>Table2[[#This Row],[Year_Birth]]</f>
        <v>1953</v>
      </c>
      <c r="C660" s="6" t="str">
        <f>Table2[[#This Row],[Education]]</f>
        <v>Graduation</v>
      </c>
      <c r="D660" s="6" t="str">
        <f>Table2[[#This Row],[Marital_Status]]</f>
        <v>Together</v>
      </c>
      <c r="E660" s="6">
        <f>Table2[[#This Row],[Income]]</f>
        <v>61278</v>
      </c>
      <c r="F660" s="6">
        <f>Table2[[#This Row],[Kidhome]]</f>
        <v>0</v>
      </c>
      <c r="G660" s="6">
        <f>Table2[[#This Row],[Teenhome]]</f>
        <v>1</v>
      </c>
      <c r="H660" s="9">
        <f>Table2[[#This Row],[Dt_Customer]]</f>
        <v>41643</v>
      </c>
      <c r="I660" s="6">
        <f>Table2[[#This Row],[Recency]]</f>
        <v>87</v>
      </c>
      <c r="J660" s="8">
        <f>IF(VALUE(YEAR(People!$H660))-People!$B660&gt;=90,44,VALUE(YEAR(People!$H660))-People!$B660)</f>
        <v>61</v>
      </c>
      <c r="K660" s="5" t="str">
        <f>IF(AND(People!$J660&gt;=16,People!$J660&lt;=25),"16-25",IF(AND(People!$J660&gt;=26,People!$J660&lt;=35),"26-35",IF(AND(People!$J660&gt;=36,People!$J660&lt;=45),"36-45",IF(AND(People!$J660&gt;=46,People!$J660&lt;=55),"46-55",IF(AND(People!$J660&gt;=56,People!$J660&lt;=65),"56-65",IF(AND(People!$J660&gt;=66,People!$J660&lt;=75),"66-75","ALL"))))))</f>
        <v>56-65</v>
      </c>
      <c r="L660" t="str">
        <f>Products!H660</f>
        <v>Together</v>
      </c>
      <c r="M660">
        <f>Table2[[#This Row],[Recency]]</f>
        <v>87</v>
      </c>
      <c r="N660">
        <f>Table2[[#This Row],[NumDealsPurchases]]</f>
        <v>2</v>
      </c>
      <c r="O660" s="12" t="str">
        <f>IF(Table2[[#This Row],[Kidhome]]=0,"No","Yes")</f>
        <v>No</v>
      </c>
      <c r="P660" s="12" t="str">
        <f>IF(Table2[[#This Row],[Teenhome]]=0,"No","Yes")</f>
        <v>Yes</v>
      </c>
    </row>
    <row r="661" spans="1:16" ht="16.5" x14ac:dyDescent="0.3">
      <c r="A661" s="7">
        <f>Table2[[#This Row],[ID]]</f>
        <v>946</v>
      </c>
      <c r="B661" s="6">
        <f>Table2[[#This Row],[Year_Birth]]</f>
        <v>1958</v>
      </c>
      <c r="C661" s="6" t="str">
        <f>Table2[[#This Row],[Education]]</f>
        <v>2n Cycle</v>
      </c>
      <c r="D661" s="6" t="str">
        <f>Table2[[#This Row],[Marital_Status]]</f>
        <v>Together</v>
      </c>
      <c r="E661" s="6">
        <f>Table2[[#This Row],[Income]]</f>
        <v>26490</v>
      </c>
      <c r="F661" s="6">
        <f>Table2[[#This Row],[Kidhome]]</f>
        <v>0</v>
      </c>
      <c r="G661" s="6">
        <f>Table2[[#This Row],[Teenhome]]</f>
        <v>0</v>
      </c>
      <c r="H661" s="9">
        <f>Table2[[#This Row],[Dt_Customer]]</f>
        <v>41174</v>
      </c>
      <c r="I661" s="6">
        <f>Table2[[#This Row],[Recency]]</f>
        <v>92</v>
      </c>
      <c r="J661" s="14">
        <f>IF(VALUE(YEAR(People!$H661))-People!$B661&gt;=90,44,VALUE(YEAR(People!$H661))-People!$B661)</f>
        <v>54</v>
      </c>
      <c r="K661" s="5" t="str">
        <f>IF(AND(People!$J661&gt;=16,People!$J661&lt;=25),"16-25",IF(AND(People!$J661&gt;=26,People!$J661&lt;=35),"26-35",IF(AND(People!$J661&gt;=36,People!$J661&lt;=45),"36-45",IF(AND(People!$J661&gt;=46,People!$J661&lt;=55),"46-55",IF(AND(People!$J661&gt;=56,People!$J661&lt;=65),"56-65",IF(AND(People!$J661&gt;=66,People!$J661&lt;=75),"66-75","ALL"))))))</f>
        <v>46-55</v>
      </c>
      <c r="L661" t="str">
        <f>Products!H661</f>
        <v>Single</v>
      </c>
      <c r="M661">
        <f>Table2[[#This Row],[Recency]]</f>
        <v>92</v>
      </c>
      <c r="N661">
        <f>Table2[[#This Row],[NumDealsPurchases]]</f>
        <v>2</v>
      </c>
      <c r="O661" s="12" t="str">
        <f>IF(Table2[[#This Row],[Kidhome]]=0,"No","Yes")</f>
        <v>No</v>
      </c>
      <c r="P661" s="12" t="str">
        <f>IF(Table2[[#This Row],[Teenhome]]=0,"No","Yes")</f>
        <v>No</v>
      </c>
    </row>
    <row r="662" spans="1:16" ht="16.5" x14ac:dyDescent="0.3">
      <c r="A662" s="5">
        <f>Table2[[#This Row],[ID]]</f>
        <v>3867</v>
      </c>
      <c r="B662" s="6">
        <f>Table2[[#This Row],[Year_Birth]]</f>
        <v>1947</v>
      </c>
      <c r="C662" s="6" t="str">
        <f>Table2[[#This Row],[Education]]</f>
        <v>PhD</v>
      </c>
      <c r="D662" s="6" t="str">
        <f>Table2[[#This Row],[Marital_Status]]</f>
        <v>Together</v>
      </c>
      <c r="E662" s="6">
        <f>Table2[[#This Row],[Income]]</f>
        <v>73059</v>
      </c>
      <c r="F662" s="6">
        <f>Table2[[#This Row],[Kidhome]]</f>
        <v>0</v>
      </c>
      <c r="G662" s="6">
        <f>Table2[[#This Row],[Teenhome]]</f>
        <v>1</v>
      </c>
      <c r="H662" s="9">
        <f>Table2[[#This Row],[Dt_Customer]]</f>
        <v>41517</v>
      </c>
      <c r="I662" s="6">
        <f>Table2[[#This Row],[Recency]]</f>
        <v>36</v>
      </c>
      <c r="J662" s="8">
        <f>IF(VALUE(YEAR(People!$H662))-People!$B662&gt;=90,44,VALUE(YEAR(People!$H662))-People!$B662)</f>
        <v>66</v>
      </c>
      <c r="K662" s="5" t="str">
        <f>IF(AND(People!$J662&gt;=16,People!$J662&lt;=25),"16-25",IF(AND(People!$J662&gt;=26,People!$J662&lt;=35),"26-35",IF(AND(People!$J662&gt;=36,People!$J662&lt;=45),"36-45",IF(AND(People!$J662&gt;=46,People!$J662&lt;=55),"46-55",IF(AND(People!$J662&gt;=56,People!$J662&lt;=65),"56-65",IF(AND(People!$J662&gt;=66,People!$J662&lt;=75),"66-75","ALL"))))))</f>
        <v>66-75</v>
      </c>
      <c r="L662" t="str">
        <f>Products!H662</f>
        <v>Together</v>
      </c>
      <c r="M662">
        <f>Table2[[#This Row],[Recency]]</f>
        <v>36</v>
      </c>
      <c r="N662">
        <f>Table2[[#This Row],[NumDealsPurchases]]</f>
        <v>1</v>
      </c>
      <c r="O662" s="12" t="str">
        <f>IF(Table2[[#This Row],[Kidhome]]=0,"No","Yes")</f>
        <v>No</v>
      </c>
      <c r="P662" s="12" t="str">
        <f>IF(Table2[[#This Row],[Teenhome]]=0,"No","Yes")</f>
        <v>Yes</v>
      </c>
    </row>
    <row r="663" spans="1:16" ht="16.5" x14ac:dyDescent="0.3">
      <c r="A663" s="7">
        <f>Table2[[#This Row],[ID]]</f>
        <v>6940</v>
      </c>
      <c r="B663" s="6">
        <f>Table2[[#This Row],[Year_Birth]]</f>
        <v>1966</v>
      </c>
      <c r="C663" s="6" t="str">
        <f>Table2[[#This Row],[Education]]</f>
        <v>PhD</v>
      </c>
      <c r="D663" s="6" t="str">
        <f>Table2[[#This Row],[Marital_Status]]</f>
        <v>Single</v>
      </c>
      <c r="E663" s="6">
        <f>Table2[[#This Row],[Income]]</f>
        <v>46734</v>
      </c>
      <c r="F663" s="6">
        <f>Table2[[#This Row],[Kidhome]]</f>
        <v>1</v>
      </c>
      <c r="G663" s="6">
        <f>Table2[[#This Row],[Teenhome]]</f>
        <v>2</v>
      </c>
      <c r="H663" s="9">
        <f>Table2[[#This Row],[Dt_Customer]]</f>
        <v>41568</v>
      </c>
      <c r="I663" s="6">
        <f>Table2[[#This Row],[Recency]]</f>
        <v>86</v>
      </c>
      <c r="J663" s="14">
        <f>IF(VALUE(YEAR(People!$H663))-People!$B663&gt;=90,44,VALUE(YEAR(People!$H663))-People!$B663)</f>
        <v>47</v>
      </c>
      <c r="K663" s="5" t="str">
        <f>IF(AND(People!$J663&gt;=16,People!$J663&lt;=25),"16-25",IF(AND(People!$J663&gt;=26,People!$J663&lt;=35),"26-35",IF(AND(People!$J663&gt;=36,People!$J663&lt;=45),"36-45",IF(AND(People!$J663&gt;=46,People!$J663&lt;=55),"46-55",IF(AND(People!$J663&gt;=56,People!$J663&lt;=65),"56-65",IF(AND(People!$J663&gt;=66,People!$J663&lt;=75),"66-75","ALL"))))))</f>
        <v>46-55</v>
      </c>
      <c r="L663" t="str">
        <f>Products!H663</f>
        <v>Married</v>
      </c>
      <c r="M663">
        <f>Table2[[#This Row],[Recency]]</f>
        <v>86</v>
      </c>
      <c r="N663">
        <f>Table2[[#This Row],[NumDealsPurchases]]</f>
        <v>4</v>
      </c>
      <c r="O663" s="12" t="str">
        <f>IF(Table2[[#This Row],[Kidhome]]=0,"No","Yes")</f>
        <v>Yes</v>
      </c>
      <c r="P663" s="12" t="str">
        <f>IF(Table2[[#This Row],[Teenhome]]=0,"No","Yes")</f>
        <v>Yes</v>
      </c>
    </row>
    <row r="664" spans="1:16" ht="16.5" x14ac:dyDescent="0.3">
      <c r="A664" s="5">
        <f>Table2[[#This Row],[ID]]</f>
        <v>55</v>
      </c>
      <c r="B664" s="6">
        <f>Table2[[#This Row],[Year_Birth]]</f>
        <v>1963</v>
      </c>
      <c r="C664" s="6" t="str">
        <f>Table2[[#This Row],[Education]]</f>
        <v>Graduation</v>
      </c>
      <c r="D664" s="6" t="str">
        <f>Table2[[#This Row],[Marital_Status]]</f>
        <v>Together</v>
      </c>
      <c r="E664" s="6">
        <f>Table2[[#This Row],[Income]]</f>
        <v>56253</v>
      </c>
      <c r="F664" s="6">
        <f>Table2[[#This Row],[Kidhome]]</f>
        <v>0</v>
      </c>
      <c r="G664" s="6">
        <f>Table2[[#This Row],[Teenhome]]</f>
        <v>1</v>
      </c>
      <c r="H664" s="9">
        <f>Table2[[#This Row],[Dt_Customer]]</f>
        <v>41250</v>
      </c>
      <c r="I664" s="6">
        <f>Table2[[#This Row],[Recency]]</f>
        <v>83</v>
      </c>
      <c r="J664" s="8">
        <f>IF(VALUE(YEAR(People!$H664))-People!$B664&gt;=90,44,VALUE(YEAR(People!$H664))-People!$B664)</f>
        <v>49</v>
      </c>
      <c r="K664" s="5" t="str">
        <f>IF(AND(People!$J664&gt;=16,People!$J664&lt;=25),"16-25",IF(AND(People!$J664&gt;=26,People!$J664&lt;=35),"26-35",IF(AND(People!$J664&gt;=36,People!$J664&lt;=45),"36-45",IF(AND(People!$J664&gt;=46,People!$J664&lt;=55),"46-55",IF(AND(People!$J664&gt;=56,People!$J664&lt;=65),"56-65",IF(AND(People!$J664&gt;=66,People!$J664&lt;=75),"66-75","ALL"))))))</f>
        <v>46-55</v>
      </c>
      <c r="L664" t="str">
        <f>Products!H664</f>
        <v>Widow</v>
      </c>
      <c r="M664">
        <f>Table2[[#This Row],[Recency]]</f>
        <v>83</v>
      </c>
      <c r="N664">
        <f>Table2[[#This Row],[NumDealsPurchases]]</f>
        <v>4</v>
      </c>
      <c r="O664" s="12" t="str">
        <f>IF(Table2[[#This Row],[Kidhome]]=0,"No","Yes")</f>
        <v>No</v>
      </c>
      <c r="P664" s="12" t="str">
        <f>IF(Table2[[#This Row],[Teenhome]]=0,"No","Yes")</f>
        <v>Yes</v>
      </c>
    </row>
    <row r="665" spans="1:16" ht="16.5" x14ac:dyDescent="0.3">
      <c r="A665" s="7">
        <f>Table2[[#This Row],[ID]]</f>
        <v>7093</v>
      </c>
      <c r="B665" s="6">
        <f>Table2[[#This Row],[Year_Birth]]</f>
        <v>1985</v>
      </c>
      <c r="C665" s="6" t="str">
        <f>Table2[[#This Row],[Education]]</f>
        <v>Graduation</v>
      </c>
      <c r="D665" s="6" t="str">
        <f>Table2[[#This Row],[Marital_Status]]</f>
        <v>Married</v>
      </c>
      <c r="E665" s="6">
        <f>Table2[[#This Row],[Income]]</f>
        <v>19986</v>
      </c>
      <c r="F665" s="6">
        <f>Table2[[#This Row],[Kidhome]]</f>
        <v>1</v>
      </c>
      <c r="G665" s="6">
        <f>Table2[[#This Row],[Teenhome]]</f>
        <v>0</v>
      </c>
      <c r="H665" s="9">
        <f>Table2[[#This Row],[Dt_Customer]]</f>
        <v>41592</v>
      </c>
      <c r="I665" s="6">
        <f>Table2[[#This Row],[Recency]]</f>
        <v>74</v>
      </c>
      <c r="J665" s="14">
        <f>IF(VALUE(YEAR(People!$H665))-People!$B665&gt;=90,44,VALUE(YEAR(People!$H665))-People!$B665)</f>
        <v>28</v>
      </c>
      <c r="K665" s="5" t="str">
        <f>IF(AND(People!$J665&gt;=16,People!$J665&lt;=25),"16-25",IF(AND(People!$J665&gt;=26,People!$J665&lt;=35),"26-35",IF(AND(People!$J665&gt;=36,People!$J665&lt;=45),"36-45",IF(AND(People!$J665&gt;=46,People!$J665&lt;=55),"46-55",IF(AND(People!$J665&gt;=56,People!$J665&lt;=65),"56-65",IF(AND(People!$J665&gt;=66,People!$J665&lt;=75),"66-75","ALL"))))))</f>
        <v>26-35</v>
      </c>
      <c r="L665" t="str">
        <f>Products!H665</f>
        <v>Married</v>
      </c>
      <c r="M665">
        <f>Table2[[#This Row],[Recency]]</f>
        <v>74</v>
      </c>
      <c r="N665">
        <f>Table2[[#This Row],[NumDealsPurchases]]</f>
        <v>1</v>
      </c>
      <c r="O665" s="12" t="str">
        <f>IF(Table2[[#This Row],[Kidhome]]=0,"No","Yes")</f>
        <v>Yes</v>
      </c>
      <c r="P665" s="12" t="str">
        <f>IF(Table2[[#This Row],[Teenhome]]=0,"No","Yes")</f>
        <v>No</v>
      </c>
    </row>
    <row r="666" spans="1:16" ht="16.5" x14ac:dyDescent="0.3">
      <c r="A666" s="5">
        <f>Table2[[#This Row],[ID]]</f>
        <v>5084</v>
      </c>
      <c r="B666" s="6">
        <f>Table2[[#This Row],[Year_Birth]]</f>
        <v>1975</v>
      </c>
      <c r="C666" s="6" t="str">
        <f>Table2[[#This Row],[Education]]</f>
        <v>Graduation</v>
      </c>
      <c r="D666" s="6" t="str">
        <f>Table2[[#This Row],[Marital_Status]]</f>
        <v>Widow</v>
      </c>
      <c r="E666" s="6">
        <f>Table2[[#This Row],[Income]]</f>
        <v>58330</v>
      </c>
      <c r="F666" s="6">
        <f>Table2[[#This Row],[Kidhome]]</f>
        <v>0</v>
      </c>
      <c r="G666" s="6">
        <f>Table2[[#This Row],[Teenhome]]</f>
        <v>1</v>
      </c>
      <c r="H666" s="9">
        <f>Table2[[#This Row],[Dt_Customer]]</f>
        <v>41633</v>
      </c>
      <c r="I666" s="6">
        <f>Table2[[#This Row],[Recency]]</f>
        <v>87</v>
      </c>
      <c r="J666" s="8">
        <f>IF(VALUE(YEAR(People!$H666))-People!$B666&gt;=90,44,VALUE(YEAR(People!$H666))-People!$B666)</f>
        <v>38</v>
      </c>
      <c r="K666" s="5" t="str">
        <f>IF(AND(People!$J666&gt;=16,People!$J666&lt;=25),"16-25",IF(AND(People!$J666&gt;=26,People!$J666&lt;=35),"26-35",IF(AND(People!$J666&gt;=36,People!$J666&lt;=45),"36-45",IF(AND(People!$J666&gt;=46,People!$J666&lt;=55),"46-55",IF(AND(People!$J666&gt;=56,People!$J666&lt;=65),"56-65",IF(AND(People!$J666&gt;=66,People!$J666&lt;=75),"66-75","ALL"))))))</f>
        <v>36-45</v>
      </c>
      <c r="L666" t="str">
        <f>Products!H666</f>
        <v>Together</v>
      </c>
      <c r="M666">
        <f>Table2[[#This Row],[Recency]]</f>
        <v>87</v>
      </c>
      <c r="N666">
        <f>Table2[[#This Row],[NumDealsPurchases]]</f>
        <v>1</v>
      </c>
      <c r="O666" s="12" t="str">
        <f>IF(Table2[[#This Row],[Kidhome]]=0,"No","Yes")</f>
        <v>No</v>
      </c>
      <c r="P666" s="12" t="str">
        <f>IF(Table2[[#This Row],[Teenhome]]=0,"No","Yes")</f>
        <v>Yes</v>
      </c>
    </row>
    <row r="667" spans="1:16" ht="16.5" x14ac:dyDescent="0.3">
      <c r="A667" s="7">
        <f>Table2[[#This Row],[ID]]</f>
        <v>1777</v>
      </c>
      <c r="B667" s="6">
        <f>Table2[[#This Row],[Year_Birth]]</f>
        <v>1980</v>
      </c>
      <c r="C667" s="6" t="str">
        <f>Table2[[#This Row],[Education]]</f>
        <v>Basic</v>
      </c>
      <c r="D667" s="6" t="str">
        <f>Table2[[#This Row],[Marital_Status]]</f>
        <v>Married</v>
      </c>
      <c r="E667" s="6">
        <f>Table2[[#This Row],[Income]]</f>
        <v>25965</v>
      </c>
      <c r="F667" s="6">
        <f>Table2[[#This Row],[Kidhome]]</f>
        <v>0</v>
      </c>
      <c r="G667" s="6">
        <f>Table2[[#This Row],[Teenhome]]</f>
        <v>0</v>
      </c>
      <c r="H667" s="9">
        <f>Table2[[#This Row],[Dt_Customer]]</f>
        <v>41159</v>
      </c>
      <c r="I667" s="6">
        <f>Table2[[#This Row],[Recency]]</f>
        <v>29</v>
      </c>
      <c r="J667" s="14">
        <f>IF(VALUE(YEAR(People!$H667))-People!$B667&gt;=90,44,VALUE(YEAR(People!$H667))-People!$B667)</f>
        <v>32</v>
      </c>
      <c r="K667" s="5" t="str">
        <f>IF(AND(People!$J667&gt;=16,People!$J667&lt;=25),"16-25",IF(AND(People!$J667&gt;=26,People!$J667&lt;=35),"26-35",IF(AND(People!$J667&gt;=36,People!$J667&lt;=45),"36-45",IF(AND(People!$J667&gt;=46,People!$J667&lt;=55),"46-55",IF(AND(People!$J667&gt;=56,People!$J667&lt;=65),"56-65",IF(AND(People!$J667&gt;=66,People!$J667&lt;=75),"66-75","ALL"))))))</f>
        <v>26-35</v>
      </c>
      <c r="L667" t="str">
        <f>Products!H667</f>
        <v>Married</v>
      </c>
      <c r="M667">
        <f>Table2[[#This Row],[Recency]]</f>
        <v>29</v>
      </c>
      <c r="N667">
        <f>Table2[[#This Row],[NumDealsPurchases]]</f>
        <v>1</v>
      </c>
      <c r="O667" s="12" t="str">
        <f>IF(Table2[[#This Row],[Kidhome]]=0,"No","Yes")</f>
        <v>No</v>
      </c>
      <c r="P667" s="12" t="str">
        <f>IF(Table2[[#This Row],[Teenhome]]=0,"No","Yes")</f>
        <v>No</v>
      </c>
    </row>
    <row r="668" spans="1:16" ht="16.5" x14ac:dyDescent="0.3">
      <c r="A668" s="5">
        <f>Table2[[#This Row],[ID]]</f>
        <v>8162</v>
      </c>
      <c r="B668" s="6">
        <f>Table2[[#This Row],[Year_Birth]]</f>
        <v>1956</v>
      </c>
      <c r="C668" s="6" t="str">
        <f>Table2[[#This Row],[Education]]</f>
        <v>Master</v>
      </c>
      <c r="D668" s="6" t="str">
        <f>Table2[[#This Row],[Marital_Status]]</f>
        <v>Together</v>
      </c>
      <c r="E668" s="6">
        <f>Table2[[#This Row],[Income]]</f>
        <v>14661</v>
      </c>
      <c r="F668" s="6">
        <f>Table2[[#This Row],[Kidhome]]</f>
        <v>0</v>
      </c>
      <c r="G668" s="6">
        <f>Table2[[#This Row],[Teenhome]]</f>
        <v>0</v>
      </c>
      <c r="H668" s="9">
        <f>Table2[[#This Row],[Dt_Customer]]</f>
        <v>41275</v>
      </c>
      <c r="I668" s="6">
        <f>Table2[[#This Row],[Recency]]</f>
        <v>88</v>
      </c>
      <c r="J668" s="8">
        <f>IF(VALUE(YEAR(People!$H668))-People!$B668&gt;=90,44,VALUE(YEAR(People!$H668))-People!$B668)</f>
        <v>57</v>
      </c>
      <c r="K668" s="5" t="str">
        <f>IF(AND(People!$J668&gt;=16,People!$J668&lt;=25),"16-25",IF(AND(People!$J668&gt;=26,People!$J668&lt;=35),"26-35",IF(AND(People!$J668&gt;=36,People!$J668&lt;=45),"36-45",IF(AND(People!$J668&gt;=46,People!$J668&lt;=55),"46-55",IF(AND(People!$J668&gt;=56,People!$J668&lt;=65),"56-65",IF(AND(People!$J668&gt;=66,People!$J668&lt;=75),"66-75","ALL"))))))</f>
        <v>56-65</v>
      </c>
      <c r="L668" t="str">
        <f>Products!H668</f>
        <v>Together</v>
      </c>
      <c r="M668">
        <f>Table2[[#This Row],[Recency]]</f>
        <v>88</v>
      </c>
      <c r="N668">
        <f>Table2[[#This Row],[NumDealsPurchases]]</f>
        <v>1</v>
      </c>
      <c r="O668" s="12" t="str">
        <f>IF(Table2[[#This Row],[Kidhome]]=0,"No","Yes")</f>
        <v>No</v>
      </c>
      <c r="P668" s="12" t="str">
        <f>IF(Table2[[#This Row],[Teenhome]]=0,"No","Yes")</f>
        <v>No</v>
      </c>
    </row>
    <row r="669" spans="1:16" ht="16.5" x14ac:dyDescent="0.3">
      <c r="A669" s="7">
        <f>Table2[[#This Row],[ID]]</f>
        <v>10826</v>
      </c>
      <c r="B669" s="6">
        <f>Table2[[#This Row],[Year_Birth]]</f>
        <v>1959</v>
      </c>
      <c r="C669" s="6" t="str">
        <f>Table2[[#This Row],[Education]]</f>
        <v>Graduation</v>
      </c>
      <c r="D669" s="6" t="str">
        <f>Table2[[#This Row],[Marital_Status]]</f>
        <v>Married</v>
      </c>
      <c r="E669" s="6">
        <f>Table2[[#This Row],[Income]]</f>
        <v>18690</v>
      </c>
      <c r="F669" s="6">
        <f>Table2[[#This Row],[Kidhome]]</f>
        <v>0</v>
      </c>
      <c r="G669" s="6">
        <f>Table2[[#This Row],[Teenhome]]</f>
        <v>0</v>
      </c>
      <c r="H669" s="9">
        <f>Table2[[#This Row],[Dt_Customer]]</f>
        <v>41271</v>
      </c>
      <c r="I669" s="6">
        <f>Table2[[#This Row],[Recency]]</f>
        <v>77</v>
      </c>
      <c r="J669" s="14">
        <f>IF(VALUE(YEAR(People!$H669))-People!$B669&gt;=90,44,VALUE(YEAR(People!$H669))-People!$B669)</f>
        <v>53</v>
      </c>
      <c r="K669" s="5" t="str">
        <f>IF(AND(People!$J669&gt;=16,People!$J669&lt;=25),"16-25",IF(AND(People!$J669&gt;=26,People!$J669&lt;=35),"26-35",IF(AND(People!$J669&gt;=36,People!$J669&lt;=45),"36-45",IF(AND(People!$J669&gt;=46,People!$J669&lt;=55),"46-55",IF(AND(People!$J669&gt;=56,People!$J669&lt;=65),"56-65",IF(AND(People!$J669&gt;=66,People!$J669&lt;=75),"66-75","ALL"))))))</f>
        <v>46-55</v>
      </c>
      <c r="L669" t="str">
        <f>Products!H669</f>
        <v>Single</v>
      </c>
      <c r="M669">
        <f>Table2[[#This Row],[Recency]]</f>
        <v>77</v>
      </c>
      <c r="N669">
        <f>Table2[[#This Row],[NumDealsPurchases]]</f>
        <v>1</v>
      </c>
      <c r="O669" s="12" t="str">
        <f>IF(Table2[[#This Row],[Kidhome]]=0,"No","Yes")</f>
        <v>No</v>
      </c>
      <c r="P669" s="12" t="str">
        <f>IF(Table2[[#This Row],[Teenhome]]=0,"No","Yes")</f>
        <v>No</v>
      </c>
    </row>
    <row r="670" spans="1:16" ht="16.5" x14ac:dyDescent="0.3">
      <c r="A670" s="5">
        <f>Table2[[#This Row],[ID]]</f>
        <v>8754</v>
      </c>
      <c r="B670" s="6">
        <f>Table2[[#This Row],[Year_Birth]]</f>
        <v>1974</v>
      </c>
      <c r="C670" s="6" t="str">
        <f>Table2[[#This Row],[Education]]</f>
        <v>PhD</v>
      </c>
      <c r="D670" s="6" t="str">
        <f>Table2[[#This Row],[Marital_Status]]</f>
        <v>Together</v>
      </c>
      <c r="E670" s="6">
        <f>Table2[[#This Row],[Income]]</f>
        <v>45068</v>
      </c>
      <c r="F670" s="6">
        <f>Table2[[#This Row],[Kidhome]]</f>
        <v>0</v>
      </c>
      <c r="G670" s="6">
        <f>Table2[[#This Row],[Teenhome]]</f>
        <v>1</v>
      </c>
      <c r="H670" s="9">
        <f>Table2[[#This Row],[Dt_Customer]]</f>
        <v>41410</v>
      </c>
      <c r="I670" s="6">
        <f>Table2[[#This Row],[Recency]]</f>
        <v>25</v>
      </c>
      <c r="J670" s="8">
        <f>IF(VALUE(YEAR(People!$H670))-People!$B670&gt;=90,44,VALUE(YEAR(People!$H670))-People!$B670)</f>
        <v>39</v>
      </c>
      <c r="K670" s="5" t="str">
        <f>IF(AND(People!$J670&gt;=16,People!$J670&lt;=25),"16-25",IF(AND(People!$J670&gt;=26,People!$J670&lt;=35),"26-35",IF(AND(People!$J670&gt;=36,People!$J670&lt;=45),"36-45",IF(AND(People!$J670&gt;=46,People!$J670&lt;=55),"46-55",IF(AND(People!$J670&gt;=56,People!$J670&lt;=65),"56-65",IF(AND(People!$J670&gt;=66,People!$J670&lt;=75),"66-75","ALL"))))))</f>
        <v>36-45</v>
      </c>
      <c r="L670" t="str">
        <f>Products!H670</f>
        <v>Married</v>
      </c>
      <c r="M670">
        <f>Table2[[#This Row],[Recency]]</f>
        <v>25</v>
      </c>
      <c r="N670">
        <f>Table2[[#This Row],[NumDealsPurchases]]</f>
        <v>1</v>
      </c>
      <c r="O670" s="12" t="str">
        <f>IF(Table2[[#This Row],[Kidhome]]=0,"No","Yes")</f>
        <v>No</v>
      </c>
      <c r="P670" s="12" t="str">
        <f>IF(Table2[[#This Row],[Teenhome]]=0,"No","Yes")</f>
        <v>Yes</v>
      </c>
    </row>
    <row r="671" spans="1:16" ht="16.5" x14ac:dyDescent="0.3">
      <c r="A671" s="7">
        <f>Table2[[#This Row],[ID]]</f>
        <v>1987</v>
      </c>
      <c r="B671" s="6">
        <f>Table2[[#This Row],[Year_Birth]]</f>
        <v>1987</v>
      </c>
      <c r="C671" s="6" t="str">
        <f>Table2[[#This Row],[Education]]</f>
        <v>Basic</v>
      </c>
      <c r="D671" s="6" t="str">
        <f>Table2[[#This Row],[Marital_Status]]</f>
        <v>Single</v>
      </c>
      <c r="E671" s="6">
        <f>Table2[[#This Row],[Income]]</f>
        <v>21063</v>
      </c>
      <c r="F671" s="6">
        <f>Table2[[#This Row],[Kidhome]]</f>
        <v>1</v>
      </c>
      <c r="G671" s="6">
        <f>Table2[[#This Row],[Teenhome]]</f>
        <v>0</v>
      </c>
      <c r="H671" s="9">
        <f>Table2[[#This Row],[Dt_Customer]]</f>
        <v>41542</v>
      </c>
      <c r="I671" s="6">
        <f>Table2[[#This Row],[Recency]]</f>
        <v>34</v>
      </c>
      <c r="J671" s="14">
        <f>IF(VALUE(YEAR(People!$H671))-People!$B671&gt;=90,44,VALUE(YEAR(People!$H671))-People!$B671)</f>
        <v>26</v>
      </c>
      <c r="K671" s="5" t="str">
        <f>IF(AND(People!$J671&gt;=16,People!$J671&lt;=25),"16-25",IF(AND(People!$J671&gt;=26,People!$J671&lt;=35),"26-35",IF(AND(People!$J671&gt;=36,People!$J671&lt;=45),"36-45",IF(AND(People!$J671&gt;=46,People!$J671&lt;=55),"46-55",IF(AND(People!$J671&gt;=56,People!$J671&lt;=65),"56-65",IF(AND(People!$J671&gt;=66,People!$J671&lt;=75),"66-75","ALL"))))))</f>
        <v>26-35</v>
      </c>
      <c r="L671" t="str">
        <f>Products!H671</f>
        <v>Married</v>
      </c>
      <c r="M671">
        <f>Table2[[#This Row],[Recency]]</f>
        <v>34</v>
      </c>
      <c r="N671">
        <f>Table2[[#This Row],[NumDealsPurchases]]</f>
        <v>2</v>
      </c>
      <c r="O671" s="12" t="str">
        <f>IF(Table2[[#This Row],[Kidhome]]=0,"No","Yes")</f>
        <v>Yes</v>
      </c>
      <c r="P671" s="12" t="str">
        <f>IF(Table2[[#This Row],[Teenhome]]=0,"No","Yes")</f>
        <v>No</v>
      </c>
    </row>
    <row r="672" spans="1:16" ht="16.5" x14ac:dyDescent="0.3">
      <c r="A672" s="5">
        <f>Table2[[#This Row],[ID]]</f>
        <v>11007</v>
      </c>
      <c r="B672" s="6">
        <f>Table2[[#This Row],[Year_Birth]]</f>
        <v>1968</v>
      </c>
      <c r="C672" s="6" t="str">
        <f>Table2[[#This Row],[Education]]</f>
        <v>PhD</v>
      </c>
      <c r="D672" s="6" t="str">
        <f>Table2[[#This Row],[Marital_Status]]</f>
        <v>Married</v>
      </c>
      <c r="E672" s="6">
        <f>Table2[[#This Row],[Income]]</f>
        <v>29187</v>
      </c>
      <c r="F672" s="6">
        <f>Table2[[#This Row],[Kidhome]]</f>
        <v>1</v>
      </c>
      <c r="G672" s="6">
        <f>Table2[[#This Row],[Teenhome]]</f>
        <v>0</v>
      </c>
      <c r="H672" s="9">
        <f>Table2[[#This Row],[Dt_Customer]]</f>
        <v>41403</v>
      </c>
      <c r="I672" s="6">
        <f>Table2[[#This Row],[Recency]]</f>
        <v>43</v>
      </c>
      <c r="J672" s="8">
        <f>IF(VALUE(YEAR(People!$H672))-People!$B672&gt;=90,44,VALUE(YEAR(People!$H672))-People!$B672)</f>
        <v>45</v>
      </c>
      <c r="K672" s="5" t="str">
        <f>IF(AND(People!$J672&gt;=16,People!$J672&lt;=25),"16-25",IF(AND(People!$J672&gt;=26,People!$J672&lt;=35),"26-35",IF(AND(People!$J672&gt;=36,People!$J672&lt;=45),"36-45",IF(AND(People!$J672&gt;=46,People!$J672&lt;=55),"46-55",IF(AND(People!$J672&gt;=56,People!$J672&lt;=65),"56-65",IF(AND(People!$J672&gt;=66,People!$J672&lt;=75),"66-75","ALL"))))))</f>
        <v>36-45</v>
      </c>
      <c r="L672" t="str">
        <f>Products!H672</f>
        <v>Married</v>
      </c>
      <c r="M672">
        <f>Table2[[#This Row],[Recency]]</f>
        <v>43</v>
      </c>
      <c r="N672">
        <f>Table2[[#This Row],[NumDealsPurchases]]</f>
        <v>1</v>
      </c>
      <c r="O672" s="12" t="str">
        <f>IF(Table2[[#This Row],[Kidhome]]=0,"No","Yes")</f>
        <v>Yes</v>
      </c>
      <c r="P672" s="12" t="str">
        <f>IF(Table2[[#This Row],[Teenhome]]=0,"No","Yes")</f>
        <v>No</v>
      </c>
    </row>
    <row r="673" spans="1:16" ht="16.5" x14ac:dyDescent="0.3">
      <c r="A673" s="7">
        <f>Table2[[#This Row],[ID]]</f>
        <v>7426</v>
      </c>
      <c r="B673" s="6">
        <f>Table2[[#This Row],[Year_Birth]]</f>
        <v>1971</v>
      </c>
      <c r="C673" s="6" t="str">
        <f>Table2[[#This Row],[Education]]</f>
        <v>2n Cycle</v>
      </c>
      <c r="D673" s="6" t="str">
        <f>Table2[[#This Row],[Marital_Status]]</f>
        <v>Married</v>
      </c>
      <c r="E673" s="6">
        <f>Table2[[#This Row],[Income]]</f>
        <v>54690</v>
      </c>
      <c r="F673" s="6">
        <f>Table2[[#This Row],[Kidhome]]</f>
        <v>1</v>
      </c>
      <c r="G673" s="6">
        <f>Table2[[#This Row],[Teenhome]]</f>
        <v>1</v>
      </c>
      <c r="H673" s="9">
        <f>Table2[[#This Row],[Dt_Customer]]</f>
        <v>41585</v>
      </c>
      <c r="I673" s="6">
        <f>Table2[[#This Row],[Recency]]</f>
        <v>76</v>
      </c>
      <c r="J673" s="14">
        <f>IF(VALUE(YEAR(People!$H673))-People!$B673&gt;=90,44,VALUE(YEAR(People!$H673))-People!$B673)</f>
        <v>42</v>
      </c>
      <c r="K673" s="5" t="str">
        <f>IF(AND(People!$J673&gt;=16,People!$J673&lt;=25),"16-25",IF(AND(People!$J673&gt;=26,People!$J673&lt;=35),"26-35",IF(AND(People!$J673&gt;=36,People!$J673&lt;=45),"36-45",IF(AND(People!$J673&gt;=46,People!$J673&lt;=55),"46-55",IF(AND(People!$J673&gt;=56,People!$J673&lt;=65),"56-65",IF(AND(People!$J673&gt;=66,People!$J673&lt;=75),"66-75","ALL"))))))</f>
        <v>36-45</v>
      </c>
      <c r="L673" t="str">
        <f>Products!H673</f>
        <v>Single</v>
      </c>
      <c r="M673">
        <f>Table2[[#This Row],[Recency]]</f>
        <v>76</v>
      </c>
      <c r="N673">
        <f>Table2[[#This Row],[NumDealsPurchases]]</f>
        <v>3</v>
      </c>
      <c r="O673" s="12" t="str">
        <f>IF(Table2[[#This Row],[Kidhome]]=0,"No","Yes")</f>
        <v>Yes</v>
      </c>
      <c r="P673" s="12" t="str">
        <f>IF(Table2[[#This Row],[Teenhome]]=0,"No","Yes")</f>
        <v>Yes</v>
      </c>
    </row>
    <row r="674" spans="1:16" ht="16.5" x14ac:dyDescent="0.3">
      <c r="A674" s="5">
        <f>Table2[[#This Row],[ID]]</f>
        <v>9153</v>
      </c>
      <c r="B674" s="6">
        <f>Table2[[#This Row],[Year_Birth]]</f>
        <v>1964</v>
      </c>
      <c r="C674" s="6" t="str">
        <f>Table2[[#This Row],[Education]]</f>
        <v>PhD</v>
      </c>
      <c r="D674" s="6" t="str">
        <f>Table2[[#This Row],[Marital_Status]]</f>
        <v>Married</v>
      </c>
      <c r="E674" s="6">
        <f>Table2[[#This Row],[Income]]</f>
        <v>59304</v>
      </c>
      <c r="F674" s="6">
        <f>Table2[[#This Row],[Kidhome]]</f>
        <v>0</v>
      </c>
      <c r="G674" s="6">
        <f>Table2[[#This Row],[Teenhome]]</f>
        <v>1</v>
      </c>
      <c r="H674" s="9">
        <f>Table2[[#This Row],[Dt_Customer]]</f>
        <v>41484</v>
      </c>
      <c r="I674" s="6">
        <f>Table2[[#This Row],[Recency]]</f>
        <v>81</v>
      </c>
      <c r="J674" s="8">
        <f>IF(VALUE(YEAR(People!$H674))-People!$B674&gt;=90,44,VALUE(YEAR(People!$H674))-People!$B674)</f>
        <v>49</v>
      </c>
      <c r="K674" s="5" t="str">
        <f>IF(AND(People!$J674&gt;=16,People!$J674&lt;=25),"16-25",IF(AND(People!$J674&gt;=26,People!$J674&lt;=35),"26-35",IF(AND(People!$J674&gt;=36,People!$J674&lt;=45),"36-45",IF(AND(People!$J674&gt;=46,People!$J674&lt;=55),"46-55",IF(AND(People!$J674&gt;=56,People!$J674&lt;=65),"56-65",IF(AND(People!$J674&gt;=66,People!$J674&lt;=75),"66-75","ALL"))))))</f>
        <v>46-55</v>
      </c>
      <c r="L674" t="str">
        <f>Products!H674</f>
        <v>Widow</v>
      </c>
      <c r="M674">
        <f>Table2[[#This Row],[Recency]]</f>
        <v>81</v>
      </c>
      <c r="N674">
        <f>Table2[[#This Row],[NumDealsPurchases]]</f>
        <v>3</v>
      </c>
      <c r="O674" s="12" t="str">
        <f>IF(Table2[[#This Row],[Kidhome]]=0,"No","Yes")</f>
        <v>No</v>
      </c>
      <c r="P674" s="12" t="str">
        <f>IF(Table2[[#This Row],[Teenhome]]=0,"No","Yes")</f>
        <v>Yes</v>
      </c>
    </row>
    <row r="675" spans="1:16" ht="16.5" x14ac:dyDescent="0.3">
      <c r="A675" s="7">
        <f>Table2[[#This Row],[ID]]</f>
        <v>10379</v>
      </c>
      <c r="B675" s="6">
        <f>Table2[[#This Row],[Year_Birth]]</f>
        <v>1962</v>
      </c>
      <c r="C675" s="6" t="str">
        <f>Table2[[#This Row],[Education]]</f>
        <v>Master</v>
      </c>
      <c r="D675" s="6" t="str">
        <f>Table2[[#This Row],[Marital_Status]]</f>
        <v>Single</v>
      </c>
      <c r="E675" s="6">
        <f>Table2[[#This Row],[Income]]</f>
        <v>59247</v>
      </c>
      <c r="F675" s="6">
        <f>Table2[[#This Row],[Kidhome]]</f>
        <v>0</v>
      </c>
      <c r="G675" s="6">
        <f>Table2[[#This Row],[Teenhome]]</f>
        <v>2</v>
      </c>
      <c r="H675" s="9">
        <f>Table2[[#This Row],[Dt_Customer]]</f>
        <v>41586</v>
      </c>
      <c r="I675" s="6">
        <f>Table2[[#This Row],[Recency]]</f>
        <v>87</v>
      </c>
      <c r="J675" s="14">
        <f>IF(VALUE(YEAR(People!$H675))-People!$B675&gt;=90,44,VALUE(YEAR(People!$H675))-People!$B675)</f>
        <v>51</v>
      </c>
      <c r="K675" s="5" t="str">
        <f>IF(AND(People!$J675&gt;=16,People!$J675&lt;=25),"16-25",IF(AND(People!$J675&gt;=26,People!$J675&lt;=35),"26-35",IF(AND(People!$J675&gt;=36,People!$J675&lt;=45),"36-45",IF(AND(People!$J675&gt;=46,People!$J675&lt;=55),"46-55",IF(AND(People!$J675&gt;=56,People!$J675&lt;=65),"56-65",IF(AND(People!$J675&gt;=66,People!$J675&lt;=75),"66-75","ALL"))))))</f>
        <v>46-55</v>
      </c>
      <c r="L675" t="str">
        <f>Products!H675</f>
        <v>Married</v>
      </c>
      <c r="M675">
        <f>Table2[[#This Row],[Recency]]</f>
        <v>87</v>
      </c>
      <c r="N675">
        <f>Table2[[#This Row],[NumDealsPurchases]]</f>
        <v>5</v>
      </c>
      <c r="O675" s="12" t="str">
        <f>IF(Table2[[#This Row],[Kidhome]]=0,"No","Yes")</f>
        <v>No</v>
      </c>
      <c r="P675" s="12" t="str">
        <f>IF(Table2[[#This Row],[Teenhome]]=0,"No","Yes")</f>
        <v>Yes</v>
      </c>
    </row>
    <row r="676" spans="1:16" ht="16.5" x14ac:dyDescent="0.3">
      <c r="A676" s="5">
        <f>Table2[[#This Row],[ID]]</f>
        <v>9204</v>
      </c>
      <c r="B676" s="6">
        <f>Table2[[#This Row],[Year_Birth]]</f>
        <v>1970</v>
      </c>
      <c r="C676" s="6" t="str">
        <f>Table2[[#This Row],[Education]]</f>
        <v>Graduation</v>
      </c>
      <c r="D676" s="6" t="str">
        <f>Table2[[#This Row],[Marital_Status]]</f>
        <v>Widow</v>
      </c>
      <c r="E676" s="6">
        <f>Table2[[#This Row],[Income]]</f>
        <v>66731</v>
      </c>
      <c r="F676" s="6">
        <f>Table2[[#This Row],[Kidhome]]</f>
        <v>0</v>
      </c>
      <c r="G676" s="6">
        <f>Table2[[#This Row],[Teenhome]]</f>
        <v>1</v>
      </c>
      <c r="H676" s="9">
        <f>Table2[[#This Row],[Dt_Customer]]</f>
        <v>41164</v>
      </c>
      <c r="I676" s="6">
        <f>Table2[[#This Row],[Recency]]</f>
        <v>33</v>
      </c>
      <c r="J676" s="8">
        <f>IF(VALUE(YEAR(People!$H676))-People!$B676&gt;=90,44,VALUE(YEAR(People!$H676))-People!$B676)</f>
        <v>42</v>
      </c>
      <c r="K676" s="5" t="str">
        <f>IF(AND(People!$J676&gt;=16,People!$J676&lt;=25),"16-25",IF(AND(People!$J676&gt;=26,People!$J676&lt;=35),"26-35",IF(AND(People!$J676&gt;=36,People!$J676&lt;=45),"36-45",IF(AND(People!$J676&gt;=46,People!$J676&lt;=55),"46-55",IF(AND(People!$J676&gt;=56,People!$J676&lt;=65),"56-65",IF(AND(People!$J676&gt;=66,People!$J676&lt;=75),"66-75","ALL"))))))</f>
        <v>36-45</v>
      </c>
      <c r="L676" t="str">
        <f>Products!H676</f>
        <v>Single</v>
      </c>
      <c r="M676">
        <f>Table2[[#This Row],[Recency]]</f>
        <v>33</v>
      </c>
      <c r="N676">
        <f>Table2[[#This Row],[NumDealsPurchases]]</f>
        <v>4</v>
      </c>
      <c r="O676" s="12" t="str">
        <f>IF(Table2[[#This Row],[Kidhome]]=0,"No","Yes")</f>
        <v>No</v>
      </c>
      <c r="P676" s="12" t="str">
        <f>IF(Table2[[#This Row],[Teenhome]]=0,"No","Yes")</f>
        <v>Yes</v>
      </c>
    </row>
    <row r="677" spans="1:16" ht="16.5" x14ac:dyDescent="0.3">
      <c r="A677" s="7">
        <f>Table2[[#This Row],[ID]]</f>
        <v>3197</v>
      </c>
      <c r="B677" s="6">
        <f>Table2[[#This Row],[Year_Birth]]</f>
        <v>1980</v>
      </c>
      <c r="C677" s="6" t="str">
        <f>Table2[[#This Row],[Education]]</f>
        <v>Graduation</v>
      </c>
      <c r="D677" s="6" t="str">
        <f>Table2[[#This Row],[Marital_Status]]</f>
        <v>Married</v>
      </c>
      <c r="E677" s="6">
        <f>Table2[[#This Row],[Income]]</f>
        <v>77353</v>
      </c>
      <c r="F677" s="6">
        <f>Table2[[#This Row],[Kidhome]]</f>
        <v>0</v>
      </c>
      <c r="G677" s="6">
        <f>Table2[[#This Row],[Teenhome]]</f>
        <v>1</v>
      </c>
      <c r="H677" s="9">
        <f>Table2[[#This Row],[Dt_Customer]]</f>
        <v>41624</v>
      </c>
      <c r="I677" s="6">
        <f>Table2[[#This Row],[Recency]]</f>
        <v>38</v>
      </c>
      <c r="J677" s="14">
        <f>IF(VALUE(YEAR(People!$H677))-People!$B677&gt;=90,44,VALUE(YEAR(People!$H677))-People!$B677)</f>
        <v>33</v>
      </c>
      <c r="K677" s="5" t="str">
        <f>IF(AND(People!$J677&gt;=16,People!$J677&lt;=25),"16-25",IF(AND(People!$J677&gt;=26,People!$J677&lt;=35),"26-35",IF(AND(People!$J677&gt;=36,People!$J677&lt;=45),"36-45",IF(AND(People!$J677&gt;=46,People!$J677&lt;=55),"46-55",IF(AND(People!$J677&gt;=56,People!$J677&lt;=65),"56-65",IF(AND(People!$J677&gt;=66,People!$J677&lt;=75),"66-75","ALL"))))))</f>
        <v>26-35</v>
      </c>
      <c r="L677" t="str">
        <f>Products!H677</f>
        <v>Married</v>
      </c>
      <c r="M677">
        <f>Table2[[#This Row],[Recency]]</f>
        <v>38</v>
      </c>
      <c r="N677">
        <f>Table2[[#This Row],[NumDealsPurchases]]</f>
        <v>2</v>
      </c>
      <c r="O677" s="12" t="str">
        <f>IF(Table2[[#This Row],[Kidhome]]=0,"No","Yes")</f>
        <v>No</v>
      </c>
      <c r="P677" s="12" t="str">
        <f>IF(Table2[[#This Row],[Teenhome]]=0,"No","Yes")</f>
        <v>Yes</v>
      </c>
    </row>
    <row r="678" spans="1:16" ht="16.5" x14ac:dyDescent="0.3">
      <c r="A678" s="5">
        <f>Table2[[#This Row],[ID]]</f>
        <v>2920</v>
      </c>
      <c r="B678" s="6">
        <f>Table2[[#This Row],[Year_Birth]]</f>
        <v>1975</v>
      </c>
      <c r="C678" s="6" t="str">
        <f>Table2[[#This Row],[Education]]</f>
        <v>PhD</v>
      </c>
      <c r="D678" s="6" t="str">
        <f>Table2[[#This Row],[Marital_Status]]</f>
        <v>Single</v>
      </c>
      <c r="E678" s="6">
        <f>Table2[[#This Row],[Income]]</f>
        <v>52614</v>
      </c>
      <c r="F678" s="6">
        <f>Table2[[#This Row],[Kidhome]]</f>
        <v>0</v>
      </c>
      <c r="G678" s="6">
        <f>Table2[[#This Row],[Teenhome]]</f>
        <v>1</v>
      </c>
      <c r="H678" s="9">
        <f>Table2[[#This Row],[Dt_Customer]]</f>
        <v>41244</v>
      </c>
      <c r="I678" s="6">
        <f>Table2[[#This Row],[Recency]]</f>
        <v>63</v>
      </c>
      <c r="J678" s="8">
        <f>IF(VALUE(YEAR(People!$H678))-People!$B678&gt;=90,44,VALUE(YEAR(People!$H678))-People!$B678)</f>
        <v>37</v>
      </c>
      <c r="K678" s="5" t="str">
        <f>IF(AND(People!$J678&gt;=16,People!$J678&lt;=25),"16-25",IF(AND(People!$J678&gt;=26,People!$J678&lt;=35),"26-35",IF(AND(People!$J678&gt;=36,People!$J678&lt;=45),"36-45",IF(AND(People!$J678&gt;=46,People!$J678&lt;=55),"46-55",IF(AND(People!$J678&gt;=56,People!$J678&lt;=65),"56-65",IF(AND(People!$J678&gt;=66,People!$J678&lt;=75),"66-75","ALL"))))))</f>
        <v>36-45</v>
      </c>
      <c r="L678" t="str">
        <f>Products!H678</f>
        <v>Married</v>
      </c>
      <c r="M678">
        <f>Table2[[#This Row],[Recency]]</f>
        <v>63</v>
      </c>
      <c r="N678">
        <f>Table2[[#This Row],[NumDealsPurchases]]</f>
        <v>2</v>
      </c>
      <c r="O678" s="12" t="str">
        <f>IF(Table2[[#This Row],[Kidhome]]=0,"No","Yes")</f>
        <v>No</v>
      </c>
      <c r="P678" s="12" t="str">
        <f>IF(Table2[[#This Row],[Teenhome]]=0,"No","Yes")</f>
        <v>Yes</v>
      </c>
    </row>
    <row r="679" spans="1:16" ht="16.5" x14ac:dyDescent="0.3">
      <c r="A679" s="7">
        <f>Table2[[#This Row],[ID]]</f>
        <v>6961</v>
      </c>
      <c r="B679" s="6">
        <f>Table2[[#This Row],[Year_Birth]]</f>
        <v>1974</v>
      </c>
      <c r="C679" s="6" t="str">
        <f>Table2[[#This Row],[Education]]</f>
        <v>Graduation</v>
      </c>
      <c r="D679" s="6" t="str">
        <f>Table2[[#This Row],[Marital_Status]]</f>
        <v>Married</v>
      </c>
      <c r="E679" s="6">
        <f>Table2[[#This Row],[Income]]</f>
        <v>26751</v>
      </c>
      <c r="F679" s="6">
        <f>Table2[[#This Row],[Kidhome]]</f>
        <v>2</v>
      </c>
      <c r="G679" s="6">
        <f>Table2[[#This Row],[Teenhome]]</f>
        <v>0</v>
      </c>
      <c r="H679" s="9">
        <f>Table2[[#This Row],[Dt_Customer]]</f>
        <v>41781</v>
      </c>
      <c r="I679" s="6">
        <f>Table2[[#This Row],[Recency]]</f>
        <v>26</v>
      </c>
      <c r="J679" s="14">
        <f>IF(VALUE(YEAR(People!$H679))-People!$B679&gt;=90,44,VALUE(YEAR(People!$H679))-People!$B679)</f>
        <v>40</v>
      </c>
      <c r="K679" s="5" t="str">
        <f>IF(AND(People!$J679&gt;=16,People!$J679&lt;=25),"16-25",IF(AND(People!$J679&gt;=26,People!$J679&lt;=35),"26-35",IF(AND(People!$J679&gt;=36,People!$J679&lt;=45),"36-45",IF(AND(People!$J679&gt;=46,People!$J679&lt;=55),"46-55",IF(AND(People!$J679&gt;=56,People!$J679&lt;=65),"56-65",IF(AND(People!$J679&gt;=66,People!$J679&lt;=75),"66-75","ALL"))))))</f>
        <v>36-45</v>
      </c>
      <c r="L679" t="str">
        <f>Products!H679</f>
        <v>Single</v>
      </c>
      <c r="M679">
        <f>Table2[[#This Row],[Recency]]</f>
        <v>26</v>
      </c>
      <c r="N679">
        <f>Table2[[#This Row],[NumDealsPurchases]]</f>
        <v>1</v>
      </c>
      <c r="O679" s="12" t="str">
        <f>IF(Table2[[#This Row],[Kidhome]]=0,"No","Yes")</f>
        <v>Yes</v>
      </c>
      <c r="P679" s="12" t="str">
        <f>IF(Table2[[#This Row],[Teenhome]]=0,"No","Yes")</f>
        <v>No</v>
      </c>
    </row>
    <row r="680" spans="1:16" ht="16.5" x14ac:dyDescent="0.3">
      <c r="A680" s="5">
        <f>Table2[[#This Row],[ID]]</f>
        <v>4673</v>
      </c>
      <c r="B680" s="6">
        <f>Table2[[#This Row],[Year_Birth]]</f>
        <v>1963</v>
      </c>
      <c r="C680" s="6" t="str">
        <f>Table2[[#This Row],[Education]]</f>
        <v>PhD</v>
      </c>
      <c r="D680" s="6" t="str">
        <f>Table2[[#This Row],[Marital_Status]]</f>
        <v>Married</v>
      </c>
      <c r="E680" s="6">
        <f>Table2[[#This Row],[Income]]</f>
        <v>81300</v>
      </c>
      <c r="F680" s="6">
        <f>Table2[[#This Row],[Kidhome]]</f>
        <v>0</v>
      </c>
      <c r="G680" s="6">
        <f>Table2[[#This Row],[Teenhome]]</f>
        <v>1</v>
      </c>
      <c r="H680" s="9">
        <f>Table2[[#This Row],[Dt_Customer]]</f>
        <v>41212</v>
      </c>
      <c r="I680" s="6">
        <f>Table2[[#This Row],[Recency]]</f>
        <v>17</v>
      </c>
      <c r="J680" s="8">
        <f>IF(VALUE(YEAR(People!$H680))-People!$B680&gt;=90,44,VALUE(YEAR(People!$H680))-People!$B680)</f>
        <v>49</v>
      </c>
      <c r="K680" s="5" t="str">
        <f>IF(AND(People!$J680&gt;=16,People!$J680&lt;=25),"16-25",IF(AND(People!$J680&gt;=26,People!$J680&lt;=35),"26-35",IF(AND(People!$J680&gt;=36,People!$J680&lt;=45),"36-45",IF(AND(People!$J680&gt;=46,People!$J680&lt;=55),"46-55",IF(AND(People!$J680&gt;=56,People!$J680&lt;=65),"56-65",IF(AND(People!$J680&gt;=66,People!$J680&lt;=75),"66-75","ALL"))))))</f>
        <v>46-55</v>
      </c>
      <c r="L680" t="str">
        <f>Products!H680</f>
        <v>Married</v>
      </c>
      <c r="M680">
        <f>Table2[[#This Row],[Recency]]</f>
        <v>17</v>
      </c>
      <c r="N680">
        <f>Table2[[#This Row],[NumDealsPurchases]]</f>
        <v>3</v>
      </c>
      <c r="O680" s="12" t="str">
        <f>IF(Table2[[#This Row],[Kidhome]]=0,"No","Yes")</f>
        <v>No</v>
      </c>
      <c r="P680" s="12" t="str">
        <f>IF(Table2[[#This Row],[Teenhome]]=0,"No","Yes")</f>
        <v>Yes</v>
      </c>
    </row>
    <row r="681" spans="1:16" ht="16.5" x14ac:dyDescent="0.3">
      <c r="A681" s="7">
        <f>Table2[[#This Row],[ID]]</f>
        <v>9937</v>
      </c>
      <c r="B681" s="6">
        <f>Table2[[#This Row],[Year_Birth]]</f>
        <v>1979</v>
      </c>
      <c r="C681" s="6" t="str">
        <f>Table2[[#This Row],[Education]]</f>
        <v>Graduation</v>
      </c>
      <c r="D681" s="6" t="str">
        <f>Table2[[#This Row],[Marital_Status]]</f>
        <v>Single</v>
      </c>
      <c r="E681" s="6">
        <f>Table2[[#This Row],[Income]]</f>
        <v>70337</v>
      </c>
      <c r="F681" s="6">
        <f>Table2[[#This Row],[Kidhome]]</f>
        <v>0</v>
      </c>
      <c r="G681" s="6">
        <f>Table2[[#This Row],[Teenhome]]</f>
        <v>0</v>
      </c>
      <c r="H681" s="9">
        <f>Table2[[#This Row],[Dt_Customer]]</f>
        <v>41641</v>
      </c>
      <c r="I681" s="6">
        <f>Table2[[#This Row],[Recency]]</f>
        <v>75</v>
      </c>
      <c r="J681" s="14">
        <f>IF(VALUE(YEAR(People!$H681))-People!$B681&gt;=90,44,VALUE(YEAR(People!$H681))-People!$B681)</f>
        <v>35</v>
      </c>
      <c r="K681" s="5" t="str">
        <f>IF(AND(People!$J681&gt;=16,People!$J681&lt;=25),"16-25",IF(AND(People!$J681&gt;=26,People!$J681&lt;=35),"26-35",IF(AND(People!$J681&gt;=36,People!$J681&lt;=45),"36-45",IF(AND(People!$J681&gt;=46,People!$J681&lt;=55),"46-55",IF(AND(People!$J681&gt;=56,People!$J681&lt;=65),"56-65",IF(AND(People!$J681&gt;=66,People!$J681&lt;=75),"66-75","ALL"))))))</f>
        <v>26-35</v>
      </c>
      <c r="L681" t="str">
        <f>Products!H681</f>
        <v>Single</v>
      </c>
      <c r="M681">
        <f>Table2[[#This Row],[Recency]]</f>
        <v>75</v>
      </c>
      <c r="N681">
        <f>Table2[[#This Row],[NumDealsPurchases]]</f>
        <v>1</v>
      </c>
      <c r="O681" s="12" t="str">
        <f>IF(Table2[[#This Row],[Kidhome]]=0,"No","Yes")</f>
        <v>No</v>
      </c>
      <c r="P681" s="12" t="str">
        <f>IF(Table2[[#This Row],[Teenhome]]=0,"No","Yes")</f>
        <v>No</v>
      </c>
    </row>
    <row r="682" spans="1:16" ht="16.5" x14ac:dyDescent="0.3">
      <c r="A682" s="5">
        <f>Table2[[#This Row],[ID]]</f>
        <v>8779</v>
      </c>
      <c r="B682" s="6">
        <f>Table2[[#This Row],[Year_Birth]]</f>
        <v>1985</v>
      </c>
      <c r="C682" s="6" t="str">
        <f>Table2[[#This Row],[Education]]</f>
        <v>2n Cycle</v>
      </c>
      <c r="D682" s="6" t="str">
        <f>Table2[[#This Row],[Marital_Status]]</f>
        <v>Married</v>
      </c>
      <c r="E682" s="6">
        <f>Table2[[#This Row],[Income]]</f>
        <v>36145</v>
      </c>
      <c r="F682" s="6">
        <f>Table2[[#This Row],[Kidhome]]</f>
        <v>1</v>
      </c>
      <c r="G682" s="6">
        <f>Table2[[#This Row],[Teenhome]]</f>
        <v>0</v>
      </c>
      <c r="H682" s="9">
        <f>Table2[[#This Row],[Dt_Customer]]</f>
        <v>41441</v>
      </c>
      <c r="I682" s="6">
        <f>Table2[[#This Row],[Recency]]</f>
        <v>13</v>
      </c>
      <c r="J682" s="8">
        <f>IF(VALUE(YEAR(People!$H682))-People!$B682&gt;=90,44,VALUE(YEAR(People!$H682))-People!$B682)</f>
        <v>28</v>
      </c>
      <c r="K682" s="5" t="str">
        <f>IF(AND(People!$J682&gt;=16,People!$J682&lt;=25),"16-25",IF(AND(People!$J682&gt;=26,People!$J682&lt;=35),"26-35",IF(AND(People!$J682&gt;=36,People!$J682&lt;=45),"36-45",IF(AND(People!$J682&gt;=46,People!$J682&lt;=55),"46-55",IF(AND(People!$J682&gt;=56,People!$J682&lt;=65),"56-65",IF(AND(People!$J682&gt;=66,People!$J682&lt;=75),"66-75","ALL"))))))</f>
        <v>26-35</v>
      </c>
      <c r="L682" t="str">
        <f>Products!H682</f>
        <v>Divorced</v>
      </c>
      <c r="M682">
        <f>Table2[[#This Row],[Recency]]</f>
        <v>13</v>
      </c>
      <c r="N682">
        <f>Table2[[#This Row],[NumDealsPurchases]]</f>
        <v>4</v>
      </c>
      <c r="O682" s="12" t="str">
        <f>IF(Table2[[#This Row],[Kidhome]]=0,"No","Yes")</f>
        <v>Yes</v>
      </c>
      <c r="P682" s="12" t="str">
        <f>IF(Table2[[#This Row],[Teenhome]]=0,"No","Yes")</f>
        <v>No</v>
      </c>
    </row>
    <row r="683" spans="1:16" ht="16.5" x14ac:dyDescent="0.3">
      <c r="A683" s="7">
        <f>Table2[[#This Row],[ID]]</f>
        <v>9596</v>
      </c>
      <c r="B683" s="6">
        <f>Table2[[#This Row],[Year_Birth]]</f>
        <v>1980</v>
      </c>
      <c r="C683" s="6" t="str">
        <f>Table2[[#This Row],[Education]]</f>
        <v>PhD</v>
      </c>
      <c r="D683" s="6" t="str">
        <f>Table2[[#This Row],[Marital_Status]]</f>
        <v>Single</v>
      </c>
      <c r="E683" s="6">
        <f>Table2[[#This Row],[Income]]</f>
        <v>65295</v>
      </c>
      <c r="F683" s="6">
        <f>Table2[[#This Row],[Kidhome]]</f>
        <v>0</v>
      </c>
      <c r="G683" s="6">
        <f>Table2[[#This Row],[Teenhome]]</f>
        <v>0</v>
      </c>
      <c r="H683" s="9">
        <f>Table2[[#This Row],[Dt_Customer]]</f>
        <v>41631</v>
      </c>
      <c r="I683" s="6">
        <f>Table2[[#This Row],[Recency]]</f>
        <v>19</v>
      </c>
      <c r="J683" s="14">
        <f>IF(VALUE(YEAR(People!$H683))-People!$B683&gt;=90,44,VALUE(YEAR(People!$H683))-People!$B683)</f>
        <v>33</v>
      </c>
      <c r="K683" s="5" t="str">
        <f>IF(AND(People!$J683&gt;=16,People!$J683&lt;=25),"16-25",IF(AND(People!$J683&gt;=26,People!$J683&lt;=35),"26-35",IF(AND(People!$J683&gt;=36,People!$J683&lt;=45),"36-45",IF(AND(People!$J683&gt;=46,People!$J683&lt;=55),"46-55",IF(AND(People!$J683&gt;=56,People!$J683&lt;=65),"56-65",IF(AND(People!$J683&gt;=66,People!$J683&lt;=75),"66-75","ALL"))))))</f>
        <v>26-35</v>
      </c>
      <c r="L683" t="str">
        <f>Products!H683</f>
        <v>Divorced</v>
      </c>
      <c r="M683">
        <f>Table2[[#This Row],[Recency]]</f>
        <v>19</v>
      </c>
      <c r="N683">
        <f>Table2[[#This Row],[NumDealsPurchases]]</f>
        <v>1</v>
      </c>
      <c r="O683" s="12" t="str">
        <f>IF(Table2[[#This Row],[Kidhome]]=0,"No","Yes")</f>
        <v>No</v>
      </c>
      <c r="P683" s="12" t="str">
        <f>IF(Table2[[#This Row],[Teenhome]]=0,"No","Yes")</f>
        <v>No</v>
      </c>
    </row>
    <row r="684" spans="1:16" ht="16.5" x14ac:dyDescent="0.3">
      <c r="A684" s="5">
        <f>Table2[[#This Row],[ID]]</f>
        <v>2891</v>
      </c>
      <c r="B684" s="6">
        <f>Table2[[#This Row],[Year_Birth]]</f>
        <v>1963</v>
      </c>
      <c r="C684" s="6" t="str">
        <f>Table2[[#This Row],[Education]]</f>
        <v>Graduation</v>
      </c>
      <c r="D684" s="6" t="str">
        <f>Table2[[#This Row],[Marital_Status]]</f>
        <v>Divorced</v>
      </c>
      <c r="E684" s="6">
        <f>Table2[[#This Row],[Income]]</f>
        <v>68118</v>
      </c>
      <c r="F684" s="6">
        <f>Table2[[#This Row],[Kidhome]]</f>
        <v>0</v>
      </c>
      <c r="G684" s="6">
        <f>Table2[[#This Row],[Teenhome]]</f>
        <v>1</v>
      </c>
      <c r="H684" s="9">
        <f>Table2[[#This Row],[Dt_Customer]]</f>
        <v>41565</v>
      </c>
      <c r="I684" s="6">
        <f>Table2[[#This Row],[Recency]]</f>
        <v>51</v>
      </c>
      <c r="J684" s="8">
        <f>IF(VALUE(YEAR(People!$H684))-People!$B684&gt;=90,44,VALUE(YEAR(People!$H684))-People!$B684)</f>
        <v>50</v>
      </c>
      <c r="K684" s="5" t="str">
        <f>IF(AND(People!$J684&gt;=16,People!$J684&lt;=25),"16-25",IF(AND(People!$J684&gt;=26,People!$J684&lt;=35),"26-35",IF(AND(People!$J684&gt;=36,People!$J684&lt;=45),"36-45",IF(AND(People!$J684&gt;=46,People!$J684&lt;=55),"46-55",IF(AND(People!$J684&gt;=56,People!$J684&lt;=65),"56-65",IF(AND(People!$J684&gt;=66,People!$J684&lt;=75),"66-75","ALL"))))))</f>
        <v>46-55</v>
      </c>
      <c r="L684" t="str">
        <f>Products!H684</f>
        <v>Together</v>
      </c>
      <c r="M684">
        <f>Table2[[#This Row],[Recency]]</f>
        <v>51</v>
      </c>
      <c r="N684">
        <f>Table2[[#This Row],[NumDealsPurchases]]</f>
        <v>2</v>
      </c>
      <c r="O684" s="12" t="str">
        <f>IF(Table2[[#This Row],[Kidhome]]=0,"No","Yes")</f>
        <v>No</v>
      </c>
      <c r="P684" s="12" t="str">
        <f>IF(Table2[[#This Row],[Teenhome]]=0,"No","Yes")</f>
        <v>Yes</v>
      </c>
    </row>
    <row r="685" spans="1:16" ht="16.5" x14ac:dyDescent="0.3">
      <c r="A685" s="7">
        <f>Table2[[#This Row],[ID]]</f>
        <v>4910</v>
      </c>
      <c r="B685" s="6">
        <f>Table2[[#This Row],[Year_Birth]]</f>
        <v>1967</v>
      </c>
      <c r="C685" s="6" t="str">
        <f>Table2[[#This Row],[Education]]</f>
        <v>Graduation</v>
      </c>
      <c r="D685" s="6" t="str">
        <f>Table2[[#This Row],[Marital_Status]]</f>
        <v>Divorced</v>
      </c>
      <c r="E685" s="6">
        <f>Table2[[#This Row],[Income]]</f>
        <v>68743</v>
      </c>
      <c r="F685" s="6">
        <f>Table2[[#This Row],[Kidhome]]</f>
        <v>0</v>
      </c>
      <c r="G685" s="6">
        <f>Table2[[#This Row],[Teenhome]]</f>
        <v>0</v>
      </c>
      <c r="H685" s="9">
        <f>Table2[[#This Row],[Dt_Customer]]</f>
        <v>41151</v>
      </c>
      <c r="I685" s="6">
        <f>Table2[[#This Row],[Recency]]</f>
        <v>81</v>
      </c>
      <c r="J685" s="14">
        <f>IF(VALUE(YEAR(People!$H685))-People!$B685&gt;=90,44,VALUE(YEAR(People!$H685))-People!$B685)</f>
        <v>45</v>
      </c>
      <c r="K685" s="5" t="str">
        <f>IF(AND(People!$J685&gt;=16,People!$J685&lt;=25),"16-25",IF(AND(People!$J685&gt;=26,People!$J685&lt;=35),"26-35",IF(AND(People!$J685&gt;=36,People!$J685&lt;=45),"36-45",IF(AND(People!$J685&gt;=46,People!$J685&lt;=55),"46-55",IF(AND(People!$J685&gt;=56,People!$J685&lt;=65),"56-65",IF(AND(People!$J685&gt;=66,People!$J685&lt;=75),"66-75","ALL"))))))</f>
        <v>36-45</v>
      </c>
      <c r="L685" t="str">
        <f>Products!H685</f>
        <v>Together</v>
      </c>
      <c r="M685">
        <f>Table2[[#This Row],[Recency]]</f>
        <v>81</v>
      </c>
      <c r="N685">
        <f>Table2[[#This Row],[NumDealsPurchases]]</f>
        <v>1</v>
      </c>
      <c r="O685" s="12" t="str">
        <f>IF(Table2[[#This Row],[Kidhome]]=0,"No","Yes")</f>
        <v>No</v>
      </c>
      <c r="P685" s="12" t="str">
        <f>IF(Table2[[#This Row],[Teenhome]]=0,"No","Yes")</f>
        <v>No</v>
      </c>
    </row>
    <row r="686" spans="1:16" ht="16.5" x14ac:dyDescent="0.3">
      <c r="A686" s="5">
        <f>Table2[[#This Row],[ID]]</f>
        <v>75</v>
      </c>
      <c r="B686" s="6">
        <f>Table2[[#This Row],[Year_Birth]]</f>
        <v>1982</v>
      </c>
      <c r="C686" s="6" t="str">
        <f>Table2[[#This Row],[Education]]</f>
        <v>2n Cycle</v>
      </c>
      <c r="D686" s="6" t="str">
        <f>Table2[[#This Row],[Marital_Status]]</f>
        <v>Together</v>
      </c>
      <c r="E686" s="6">
        <f>Table2[[#This Row],[Income]]</f>
        <v>41039</v>
      </c>
      <c r="F686" s="6">
        <f>Table2[[#This Row],[Kidhome]]</f>
        <v>0</v>
      </c>
      <c r="G686" s="6">
        <f>Table2[[#This Row],[Teenhome]]</f>
        <v>0</v>
      </c>
      <c r="H686" s="9">
        <f>Table2[[#This Row],[Dt_Customer]]</f>
        <v>41480</v>
      </c>
      <c r="I686" s="6">
        <f>Table2[[#This Row],[Recency]]</f>
        <v>32</v>
      </c>
      <c r="J686" s="8">
        <f>IF(VALUE(YEAR(People!$H686))-People!$B686&gt;=90,44,VALUE(YEAR(People!$H686))-People!$B686)</f>
        <v>31</v>
      </c>
      <c r="K686" s="5" t="str">
        <f>IF(AND(People!$J686&gt;=16,People!$J686&lt;=25),"16-25",IF(AND(People!$J686&gt;=26,People!$J686&lt;=35),"26-35",IF(AND(People!$J686&gt;=36,People!$J686&lt;=45),"36-45",IF(AND(People!$J686&gt;=46,People!$J686&lt;=55),"46-55",IF(AND(People!$J686&gt;=56,People!$J686&lt;=65),"56-65",IF(AND(People!$J686&gt;=66,People!$J686&lt;=75),"66-75","ALL"))))))</f>
        <v>26-35</v>
      </c>
      <c r="L686" t="str">
        <f>Products!H686</f>
        <v>Together</v>
      </c>
      <c r="M686">
        <f>Table2[[#This Row],[Recency]]</f>
        <v>32</v>
      </c>
      <c r="N686">
        <f>Table2[[#This Row],[NumDealsPurchases]]</f>
        <v>1</v>
      </c>
      <c r="O686" s="12" t="str">
        <f>IF(Table2[[#This Row],[Kidhome]]=0,"No","Yes")</f>
        <v>No</v>
      </c>
      <c r="P686" s="12" t="str">
        <f>IF(Table2[[#This Row],[Teenhome]]=0,"No","Yes")</f>
        <v>No</v>
      </c>
    </row>
    <row r="687" spans="1:16" ht="16.5" x14ac:dyDescent="0.3">
      <c r="A687" s="7">
        <f>Table2[[#This Row],[ID]]</f>
        <v>10120</v>
      </c>
      <c r="B687" s="6">
        <f>Table2[[#This Row],[Year_Birth]]</f>
        <v>1955</v>
      </c>
      <c r="C687" s="6" t="str">
        <f>Table2[[#This Row],[Education]]</f>
        <v>Graduation</v>
      </c>
      <c r="D687" s="6" t="str">
        <f>Table2[[#This Row],[Marital_Status]]</f>
        <v>Together</v>
      </c>
      <c r="E687" s="6">
        <f>Table2[[#This Row],[Income]]</f>
        <v>38946</v>
      </c>
      <c r="F687" s="6">
        <f>Table2[[#This Row],[Kidhome]]</f>
        <v>0</v>
      </c>
      <c r="G687" s="6">
        <f>Table2[[#This Row],[Teenhome]]</f>
        <v>1</v>
      </c>
      <c r="H687" s="9">
        <f>Table2[[#This Row],[Dt_Customer]]</f>
        <v>41571</v>
      </c>
      <c r="I687" s="6">
        <f>Table2[[#This Row],[Recency]]</f>
        <v>84</v>
      </c>
      <c r="J687" s="14">
        <f>IF(VALUE(YEAR(People!$H687))-People!$B687&gt;=90,44,VALUE(YEAR(People!$H687))-People!$B687)</f>
        <v>58</v>
      </c>
      <c r="K687" s="5" t="str">
        <f>IF(AND(People!$J687&gt;=16,People!$J687&lt;=25),"16-25",IF(AND(People!$J687&gt;=26,People!$J687&lt;=35),"26-35",IF(AND(People!$J687&gt;=36,People!$J687&lt;=45),"36-45",IF(AND(People!$J687&gt;=46,People!$J687&lt;=55),"46-55",IF(AND(People!$J687&gt;=56,People!$J687&lt;=65),"56-65",IF(AND(People!$J687&gt;=66,People!$J687&lt;=75),"66-75","ALL"))))))</f>
        <v>56-65</v>
      </c>
      <c r="L687" t="str">
        <f>Products!H687</f>
        <v>Divorced</v>
      </c>
      <c r="M687">
        <f>Table2[[#This Row],[Recency]]</f>
        <v>84</v>
      </c>
      <c r="N687">
        <f>Table2[[#This Row],[NumDealsPurchases]]</f>
        <v>2</v>
      </c>
      <c r="O687" s="12" t="str">
        <f>IF(Table2[[#This Row],[Kidhome]]=0,"No","Yes")</f>
        <v>No</v>
      </c>
      <c r="P687" s="12" t="str">
        <f>IF(Table2[[#This Row],[Teenhome]]=0,"No","Yes")</f>
        <v>Yes</v>
      </c>
    </row>
    <row r="688" spans="1:16" ht="16.5" x14ac:dyDescent="0.3">
      <c r="A688" s="5">
        <f>Table2[[#This Row],[ID]]</f>
        <v>6327</v>
      </c>
      <c r="B688" s="6">
        <f>Table2[[#This Row],[Year_Birth]]</f>
        <v>1967</v>
      </c>
      <c r="C688" s="6" t="str">
        <f>Table2[[#This Row],[Education]]</f>
        <v>Graduation</v>
      </c>
      <c r="D688" s="6" t="str">
        <f>Table2[[#This Row],[Marital_Status]]</f>
        <v>Together</v>
      </c>
      <c r="E688" s="6">
        <f>Table2[[#This Row],[Income]]</f>
        <v>65777</v>
      </c>
      <c r="F688" s="6">
        <f>Table2[[#This Row],[Kidhome]]</f>
        <v>0</v>
      </c>
      <c r="G688" s="6">
        <f>Table2[[#This Row],[Teenhome]]</f>
        <v>0</v>
      </c>
      <c r="H688" s="9">
        <f>Table2[[#This Row],[Dt_Customer]]</f>
        <v>41627</v>
      </c>
      <c r="I688" s="6">
        <f>Table2[[#This Row],[Recency]]</f>
        <v>87</v>
      </c>
      <c r="J688" s="8">
        <f>IF(VALUE(YEAR(People!$H688))-People!$B688&gt;=90,44,VALUE(YEAR(People!$H688))-People!$B688)</f>
        <v>46</v>
      </c>
      <c r="K688" s="5" t="str">
        <f>IF(AND(People!$J688&gt;=16,People!$J688&lt;=25),"16-25",IF(AND(People!$J688&gt;=26,People!$J688&lt;=35),"26-35",IF(AND(People!$J688&gt;=36,People!$J688&lt;=45),"36-45",IF(AND(People!$J688&gt;=46,People!$J688&lt;=55),"46-55",IF(AND(People!$J688&gt;=56,People!$J688&lt;=65),"56-65",IF(AND(People!$J688&gt;=66,People!$J688&lt;=75),"66-75","ALL"))))))</f>
        <v>46-55</v>
      </c>
      <c r="L688" t="str">
        <f>Products!H688</f>
        <v>Single</v>
      </c>
      <c r="M688">
        <f>Table2[[#This Row],[Recency]]</f>
        <v>87</v>
      </c>
      <c r="N688">
        <f>Table2[[#This Row],[NumDealsPurchases]]</f>
        <v>1</v>
      </c>
      <c r="O688" s="12" t="str">
        <f>IF(Table2[[#This Row],[Kidhome]]=0,"No","Yes")</f>
        <v>No</v>
      </c>
      <c r="P688" s="12" t="str">
        <f>IF(Table2[[#This Row],[Teenhome]]=0,"No","Yes")</f>
        <v>No</v>
      </c>
    </row>
    <row r="689" spans="1:16" ht="16.5" x14ac:dyDescent="0.3">
      <c r="A689" s="7">
        <f>Table2[[#This Row],[ID]]</f>
        <v>10142</v>
      </c>
      <c r="B689" s="6">
        <f>Table2[[#This Row],[Year_Birth]]</f>
        <v>1976</v>
      </c>
      <c r="C689" s="6" t="str">
        <f>Table2[[#This Row],[Education]]</f>
        <v>PhD</v>
      </c>
      <c r="D689" s="6" t="str">
        <f>Table2[[#This Row],[Marital_Status]]</f>
        <v>Divorced</v>
      </c>
      <c r="E689" s="6">
        <f>Table2[[#This Row],[Income]]</f>
        <v>66476</v>
      </c>
      <c r="F689" s="6">
        <f>Table2[[#This Row],[Kidhome]]</f>
        <v>0</v>
      </c>
      <c r="G689" s="6">
        <f>Table2[[#This Row],[Teenhome]]</f>
        <v>1</v>
      </c>
      <c r="H689" s="9">
        <f>Table2[[#This Row],[Dt_Customer]]</f>
        <v>41340</v>
      </c>
      <c r="I689" s="6">
        <f>Table2[[#This Row],[Recency]]</f>
        <v>99</v>
      </c>
      <c r="J689" s="14">
        <f>IF(VALUE(YEAR(People!$H689))-People!$B689&gt;=90,44,VALUE(YEAR(People!$H689))-People!$B689)</f>
        <v>37</v>
      </c>
      <c r="K689" s="5" t="str">
        <f>IF(AND(People!$J689&gt;=16,People!$J689&lt;=25),"16-25",IF(AND(People!$J689&gt;=26,People!$J689&lt;=35),"26-35",IF(AND(People!$J689&gt;=36,People!$J689&lt;=45),"36-45",IF(AND(People!$J689&gt;=46,People!$J689&lt;=55),"46-55",IF(AND(People!$J689&gt;=56,People!$J689&lt;=65),"56-65",IF(AND(People!$J689&gt;=66,People!$J689&lt;=75),"66-75","ALL"))))))</f>
        <v>36-45</v>
      </c>
      <c r="L689" t="str">
        <f>Products!H689</f>
        <v>Married</v>
      </c>
      <c r="M689">
        <f>Table2[[#This Row],[Recency]]</f>
        <v>99</v>
      </c>
      <c r="N689">
        <f>Table2[[#This Row],[NumDealsPurchases]]</f>
        <v>2</v>
      </c>
      <c r="O689" s="12" t="str">
        <f>IF(Table2[[#This Row],[Kidhome]]=0,"No","Yes")</f>
        <v>No</v>
      </c>
      <c r="P689" s="12" t="str">
        <f>IF(Table2[[#This Row],[Teenhome]]=0,"No","Yes")</f>
        <v>Yes</v>
      </c>
    </row>
    <row r="690" spans="1:16" ht="16.5" x14ac:dyDescent="0.3">
      <c r="A690" s="5">
        <f>Table2[[#This Row],[ID]]</f>
        <v>9826</v>
      </c>
      <c r="B690" s="6">
        <f>Table2[[#This Row],[Year_Birth]]</f>
        <v>1972</v>
      </c>
      <c r="C690" s="6" t="str">
        <f>Table2[[#This Row],[Education]]</f>
        <v>PhD</v>
      </c>
      <c r="D690" s="6" t="str">
        <f>Table2[[#This Row],[Marital_Status]]</f>
        <v>Single</v>
      </c>
      <c r="E690" s="6">
        <f>Table2[[#This Row],[Income]]</f>
        <v>86857</v>
      </c>
      <c r="F690" s="6">
        <f>Table2[[#This Row],[Kidhome]]</f>
        <v>0</v>
      </c>
      <c r="G690" s="6">
        <f>Table2[[#This Row],[Teenhome]]</f>
        <v>0</v>
      </c>
      <c r="H690" s="9">
        <f>Table2[[#This Row],[Dt_Customer]]</f>
        <v>41164</v>
      </c>
      <c r="I690" s="6">
        <f>Table2[[#This Row],[Recency]]</f>
        <v>96</v>
      </c>
      <c r="J690" s="8">
        <f>IF(VALUE(YEAR(People!$H690))-People!$B690&gt;=90,44,VALUE(YEAR(People!$H690))-People!$B690)</f>
        <v>40</v>
      </c>
      <c r="K690" s="5" t="str">
        <f>IF(AND(People!$J690&gt;=16,People!$J690&lt;=25),"16-25",IF(AND(People!$J690&gt;=26,People!$J690&lt;=35),"26-35",IF(AND(People!$J690&gt;=36,People!$J690&lt;=45),"36-45",IF(AND(People!$J690&gt;=46,People!$J690&lt;=55),"46-55",IF(AND(People!$J690&gt;=56,People!$J690&lt;=65),"56-65",IF(AND(People!$J690&gt;=66,People!$J690&lt;=75),"66-75","ALL"))))))</f>
        <v>36-45</v>
      </c>
      <c r="L690" t="str">
        <f>Products!H690</f>
        <v>Together</v>
      </c>
      <c r="M690">
        <f>Table2[[#This Row],[Recency]]</f>
        <v>96</v>
      </c>
      <c r="N690">
        <f>Table2[[#This Row],[NumDealsPurchases]]</f>
        <v>1</v>
      </c>
      <c r="O690" s="12" t="str">
        <f>IF(Table2[[#This Row],[Kidhome]]=0,"No","Yes")</f>
        <v>No</v>
      </c>
      <c r="P690" s="12" t="str">
        <f>IF(Table2[[#This Row],[Teenhome]]=0,"No","Yes")</f>
        <v>No</v>
      </c>
    </row>
    <row r="691" spans="1:16" ht="16.5" x14ac:dyDescent="0.3">
      <c r="A691" s="7">
        <f>Table2[[#This Row],[ID]]</f>
        <v>1501</v>
      </c>
      <c r="B691" s="6">
        <f>Table2[[#This Row],[Year_Birth]]</f>
        <v>1982</v>
      </c>
      <c r="C691" s="6" t="str">
        <f>Table2[[#This Row],[Education]]</f>
        <v>PhD</v>
      </c>
      <c r="D691" s="6" t="str">
        <f>Table2[[#This Row],[Marital_Status]]</f>
        <v>Married</v>
      </c>
      <c r="E691" s="6">
        <f>Table2[[#This Row],[Income]]</f>
        <v>160803</v>
      </c>
      <c r="F691" s="6">
        <f>Table2[[#This Row],[Kidhome]]</f>
        <v>0</v>
      </c>
      <c r="G691" s="6">
        <f>Table2[[#This Row],[Teenhome]]</f>
        <v>0</v>
      </c>
      <c r="H691" s="9">
        <f>Table2[[#This Row],[Dt_Customer]]</f>
        <v>41125</v>
      </c>
      <c r="I691" s="6">
        <f>Table2[[#This Row],[Recency]]</f>
        <v>21</v>
      </c>
      <c r="J691" s="14">
        <f>IF(VALUE(YEAR(People!$H691))-People!$B691&gt;=90,44,VALUE(YEAR(People!$H691))-People!$B691)</f>
        <v>30</v>
      </c>
      <c r="K691" s="5" t="str">
        <f>IF(AND(People!$J691&gt;=16,People!$J691&lt;=25),"16-25",IF(AND(People!$J691&gt;=26,People!$J691&lt;=35),"26-35",IF(AND(People!$J691&gt;=36,People!$J691&lt;=45),"36-45",IF(AND(People!$J691&gt;=46,People!$J691&lt;=55),"46-55",IF(AND(People!$J691&gt;=56,People!$J691&lt;=65),"56-65",IF(AND(People!$J691&gt;=66,People!$J691&lt;=75),"66-75","ALL"))))))</f>
        <v>26-35</v>
      </c>
      <c r="L691" t="str">
        <f>Products!H691</f>
        <v>Together</v>
      </c>
      <c r="M691">
        <f>Table2[[#This Row],[Recency]]</f>
        <v>21</v>
      </c>
      <c r="N691">
        <f>Table2[[#This Row],[NumDealsPurchases]]</f>
        <v>15</v>
      </c>
      <c r="O691" s="12" t="str">
        <f>IF(Table2[[#This Row],[Kidhome]]=0,"No","Yes")</f>
        <v>No</v>
      </c>
      <c r="P691" s="12" t="str">
        <f>IF(Table2[[#This Row],[Teenhome]]=0,"No","Yes")</f>
        <v>No</v>
      </c>
    </row>
    <row r="692" spans="1:16" ht="16.5" x14ac:dyDescent="0.3">
      <c r="A692" s="5">
        <f>Table2[[#This Row],[ID]]</f>
        <v>10767</v>
      </c>
      <c r="B692" s="6">
        <f>Table2[[#This Row],[Year_Birth]]</f>
        <v>1989</v>
      </c>
      <c r="C692" s="6" t="str">
        <f>Table2[[#This Row],[Education]]</f>
        <v>PhD</v>
      </c>
      <c r="D692" s="6" t="str">
        <f>Table2[[#This Row],[Marital_Status]]</f>
        <v>Together</v>
      </c>
      <c r="E692" s="6">
        <f>Table2[[#This Row],[Income]]</f>
        <v>77845</v>
      </c>
      <c r="F692" s="6">
        <f>Table2[[#This Row],[Kidhome]]</f>
        <v>0</v>
      </c>
      <c r="G692" s="6">
        <f>Table2[[#This Row],[Teenhome]]</f>
        <v>0</v>
      </c>
      <c r="H692" s="9">
        <f>Table2[[#This Row],[Dt_Customer]]</f>
        <v>41775</v>
      </c>
      <c r="I692" s="6">
        <f>Table2[[#This Row],[Recency]]</f>
        <v>40</v>
      </c>
      <c r="J692" s="8">
        <f>IF(VALUE(YEAR(People!$H692))-People!$B692&gt;=90,44,VALUE(YEAR(People!$H692))-People!$B692)</f>
        <v>25</v>
      </c>
      <c r="K692" s="5" t="str">
        <f>IF(AND(People!$J692&gt;=16,People!$J692&lt;=25),"16-25",IF(AND(People!$J692&gt;=26,People!$J692&lt;=35),"26-35",IF(AND(People!$J692&gt;=36,People!$J692&lt;=45),"36-45",IF(AND(People!$J692&gt;=46,People!$J692&lt;=55),"46-55",IF(AND(People!$J692&gt;=56,People!$J692&lt;=65),"56-65",IF(AND(People!$J692&gt;=66,People!$J692&lt;=75),"66-75","ALL"))))))</f>
        <v>16-25</v>
      </c>
      <c r="L692" t="str">
        <f>Products!H692</f>
        <v>Divorced</v>
      </c>
      <c r="M692">
        <f>Table2[[#This Row],[Recency]]</f>
        <v>40</v>
      </c>
      <c r="N692">
        <f>Table2[[#This Row],[NumDealsPurchases]]</f>
        <v>1</v>
      </c>
      <c r="O692" s="12" t="str">
        <f>IF(Table2[[#This Row],[Kidhome]]=0,"No","Yes")</f>
        <v>No</v>
      </c>
      <c r="P692" s="12" t="str">
        <f>IF(Table2[[#This Row],[Teenhome]]=0,"No","Yes")</f>
        <v>No</v>
      </c>
    </row>
    <row r="693" spans="1:16" ht="16.5" x14ac:dyDescent="0.3">
      <c r="A693" s="7">
        <f>Table2[[#This Row],[ID]]</f>
        <v>7279</v>
      </c>
      <c r="B693" s="6">
        <f>Table2[[#This Row],[Year_Birth]]</f>
        <v>1969</v>
      </c>
      <c r="C693" s="6" t="str">
        <f>Table2[[#This Row],[Education]]</f>
        <v>PhD</v>
      </c>
      <c r="D693" s="6" t="str">
        <f>Table2[[#This Row],[Marital_Status]]</f>
        <v>Together</v>
      </c>
      <c r="E693" s="6">
        <f>Table2[[#This Row],[Income]]</f>
        <v>69476</v>
      </c>
      <c r="F693" s="6">
        <f>Table2[[#This Row],[Kidhome]]</f>
        <v>0</v>
      </c>
      <c r="G693" s="6">
        <f>Table2[[#This Row],[Teenhome]]</f>
        <v>0</v>
      </c>
      <c r="H693" s="9">
        <f>Table2[[#This Row],[Dt_Customer]]</f>
        <v>41547</v>
      </c>
      <c r="I693" s="6">
        <f>Table2[[#This Row],[Recency]]</f>
        <v>3</v>
      </c>
      <c r="J693" s="14">
        <f>IF(VALUE(YEAR(People!$H693))-People!$B693&gt;=90,44,VALUE(YEAR(People!$H693))-People!$B693)</f>
        <v>44</v>
      </c>
      <c r="K693" s="5" t="str">
        <f>IF(AND(People!$J693&gt;=16,People!$J693&lt;=25),"16-25",IF(AND(People!$J693&gt;=26,People!$J693&lt;=35),"26-35",IF(AND(People!$J693&gt;=36,People!$J693&lt;=45),"36-45",IF(AND(People!$J693&gt;=46,People!$J693&lt;=55),"46-55",IF(AND(People!$J693&gt;=56,People!$J693&lt;=65),"56-65",IF(AND(People!$J693&gt;=66,People!$J693&lt;=75),"66-75","ALL"))))))</f>
        <v>36-45</v>
      </c>
      <c r="L693" t="str">
        <f>Products!H693</f>
        <v>Single</v>
      </c>
      <c r="M693">
        <f>Table2[[#This Row],[Recency]]</f>
        <v>3</v>
      </c>
      <c r="N693">
        <f>Table2[[#This Row],[NumDealsPurchases]]</f>
        <v>1</v>
      </c>
      <c r="O693" s="12" t="str">
        <f>IF(Table2[[#This Row],[Kidhome]]=0,"No","Yes")</f>
        <v>No</v>
      </c>
      <c r="P693" s="12" t="str">
        <f>IF(Table2[[#This Row],[Teenhome]]=0,"No","Yes")</f>
        <v>No</v>
      </c>
    </row>
    <row r="694" spans="1:16" ht="16.5" x14ac:dyDescent="0.3">
      <c r="A694" s="5">
        <f>Table2[[#This Row],[ID]]</f>
        <v>7230</v>
      </c>
      <c r="B694" s="6">
        <f>Table2[[#This Row],[Year_Birth]]</f>
        <v>1960</v>
      </c>
      <c r="C694" s="6" t="str">
        <f>Table2[[#This Row],[Education]]</f>
        <v>PhD</v>
      </c>
      <c r="D694" s="6" t="str">
        <f>Table2[[#This Row],[Marital_Status]]</f>
        <v>Divorced</v>
      </c>
      <c r="E694" s="6">
        <f>Table2[[#This Row],[Income]]</f>
        <v>50611</v>
      </c>
      <c r="F694" s="6">
        <f>Table2[[#This Row],[Kidhome]]</f>
        <v>0</v>
      </c>
      <c r="G694" s="6">
        <f>Table2[[#This Row],[Teenhome]]</f>
        <v>1</v>
      </c>
      <c r="H694" s="9">
        <f>Table2[[#This Row],[Dt_Customer]]</f>
        <v>41186</v>
      </c>
      <c r="I694" s="6">
        <f>Table2[[#This Row],[Recency]]</f>
        <v>98</v>
      </c>
      <c r="J694" s="8">
        <f>IF(VALUE(YEAR(People!$H694))-People!$B694&gt;=90,44,VALUE(YEAR(People!$H694))-People!$B694)</f>
        <v>52</v>
      </c>
      <c r="K694" s="5" t="str">
        <f>IF(AND(People!$J694&gt;=16,People!$J694&lt;=25),"16-25",IF(AND(People!$J694&gt;=26,People!$J694&lt;=35),"26-35",IF(AND(People!$J694&gt;=36,People!$J694&lt;=45),"36-45",IF(AND(People!$J694&gt;=46,People!$J694&lt;=55),"46-55",IF(AND(People!$J694&gt;=56,People!$J694&lt;=65),"56-65",IF(AND(People!$J694&gt;=66,People!$J694&lt;=75),"66-75","ALL"))))))</f>
        <v>46-55</v>
      </c>
      <c r="L694" t="str">
        <f>Products!H694</f>
        <v>Together</v>
      </c>
      <c r="M694">
        <f>Table2[[#This Row],[Recency]]</f>
        <v>98</v>
      </c>
      <c r="N694">
        <f>Table2[[#This Row],[NumDealsPurchases]]</f>
        <v>6</v>
      </c>
      <c r="O694" s="12" t="str">
        <f>IF(Table2[[#This Row],[Kidhome]]=0,"No","Yes")</f>
        <v>No</v>
      </c>
      <c r="P694" s="12" t="str">
        <f>IF(Table2[[#This Row],[Teenhome]]=0,"No","Yes")</f>
        <v>Yes</v>
      </c>
    </row>
    <row r="695" spans="1:16" ht="16.5" x14ac:dyDescent="0.3">
      <c r="A695" s="7">
        <f>Table2[[#This Row],[ID]]</f>
        <v>143</v>
      </c>
      <c r="B695" s="6">
        <f>Table2[[#This Row],[Year_Birth]]</f>
        <v>1970</v>
      </c>
      <c r="C695" s="6" t="str">
        <f>Table2[[#This Row],[Education]]</f>
        <v>Graduation</v>
      </c>
      <c r="D695" s="6" t="str">
        <f>Table2[[#This Row],[Marital_Status]]</f>
        <v>Single</v>
      </c>
      <c r="E695" s="6">
        <f>Table2[[#This Row],[Income]]</f>
        <v>61209</v>
      </c>
      <c r="F695" s="6">
        <f>Table2[[#This Row],[Kidhome]]</f>
        <v>0</v>
      </c>
      <c r="G695" s="6">
        <f>Table2[[#This Row],[Teenhome]]</f>
        <v>0</v>
      </c>
      <c r="H695" s="9">
        <f>Table2[[#This Row],[Dt_Customer]]</f>
        <v>41511</v>
      </c>
      <c r="I695" s="6">
        <f>Table2[[#This Row],[Recency]]</f>
        <v>73</v>
      </c>
      <c r="J695" s="14">
        <f>IF(VALUE(YEAR(People!$H695))-People!$B695&gt;=90,44,VALUE(YEAR(People!$H695))-People!$B695)</f>
        <v>43</v>
      </c>
      <c r="K695" s="5" t="str">
        <f>IF(AND(People!$J695&gt;=16,People!$J695&lt;=25),"16-25",IF(AND(People!$J695&gt;=26,People!$J695&lt;=35),"26-35",IF(AND(People!$J695&gt;=36,People!$J695&lt;=45),"36-45",IF(AND(People!$J695&gt;=46,People!$J695&lt;=55),"46-55",IF(AND(People!$J695&gt;=56,People!$J695&lt;=65),"56-65",IF(AND(People!$J695&gt;=66,People!$J695&lt;=75),"66-75","ALL"))))))</f>
        <v>36-45</v>
      </c>
      <c r="L695" t="str">
        <f>Products!H695</f>
        <v>Together</v>
      </c>
      <c r="M695">
        <f>Table2[[#This Row],[Recency]]</f>
        <v>73</v>
      </c>
      <c r="N695">
        <f>Table2[[#This Row],[NumDealsPurchases]]</f>
        <v>1</v>
      </c>
      <c r="O695" s="12" t="str">
        <f>IF(Table2[[#This Row],[Kidhome]]=0,"No","Yes")</f>
        <v>No</v>
      </c>
      <c r="P695" s="12" t="str">
        <f>IF(Table2[[#This Row],[Teenhome]]=0,"No","Yes")</f>
        <v>No</v>
      </c>
    </row>
    <row r="696" spans="1:16" ht="16.5" x14ac:dyDescent="0.3">
      <c r="A696" s="5">
        <f>Table2[[#This Row],[ID]]</f>
        <v>450</v>
      </c>
      <c r="B696" s="6">
        <f>Table2[[#This Row],[Year_Birth]]</f>
        <v>1958</v>
      </c>
      <c r="C696" s="6" t="str">
        <f>Table2[[#This Row],[Education]]</f>
        <v>Master</v>
      </c>
      <c r="D696" s="6" t="str">
        <f>Table2[[#This Row],[Marital_Status]]</f>
        <v>Together</v>
      </c>
      <c r="E696" s="6">
        <f>Table2[[#This Row],[Income]]</f>
        <v>42315</v>
      </c>
      <c r="F696" s="6">
        <f>Table2[[#This Row],[Kidhome]]</f>
        <v>0</v>
      </c>
      <c r="G696" s="6">
        <f>Table2[[#This Row],[Teenhome]]</f>
        <v>1</v>
      </c>
      <c r="H696" s="9">
        <f>Table2[[#This Row],[Dt_Customer]]</f>
        <v>41467</v>
      </c>
      <c r="I696" s="6">
        <f>Table2[[#This Row],[Recency]]</f>
        <v>90</v>
      </c>
      <c r="J696" s="8">
        <f>IF(VALUE(YEAR(People!$H696))-People!$B696&gt;=90,44,VALUE(YEAR(People!$H696))-People!$B696)</f>
        <v>55</v>
      </c>
      <c r="K696" s="5" t="str">
        <f>IF(AND(People!$J696&gt;=16,People!$J696&lt;=25),"16-25",IF(AND(People!$J696&gt;=26,People!$J696&lt;=35),"26-35",IF(AND(People!$J696&gt;=36,People!$J696&lt;=45),"36-45",IF(AND(People!$J696&gt;=46,People!$J696&lt;=55),"46-55",IF(AND(People!$J696&gt;=56,People!$J696&lt;=65),"56-65",IF(AND(People!$J696&gt;=66,People!$J696&lt;=75),"66-75","ALL"))))))</f>
        <v>46-55</v>
      </c>
      <c r="L696" t="str">
        <f>Products!H696</f>
        <v>Widow</v>
      </c>
      <c r="M696">
        <f>Table2[[#This Row],[Recency]]</f>
        <v>90</v>
      </c>
      <c r="N696">
        <f>Table2[[#This Row],[NumDealsPurchases]]</f>
        <v>3</v>
      </c>
      <c r="O696" s="12" t="str">
        <f>IF(Table2[[#This Row],[Kidhome]]=0,"No","Yes")</f>
        <v>No</v>
      </c>
      <c r="P696" s="12" t="str">
        <f>IF(Table2[[#This Row],[Teenhome]]=0,"No","Yes")</f>
        <v>Yes</v>
      </c>
    </row>
    <row r="697" spans="1:16" ht="16.5" x14ac:dyDescent="0.3">
      <c r="A697" s="7">
        <f>Table2[[#This Row],[ID]]</f>
        <v>9316</v>
      </c>
      <c r="B697" s="6">
        <f>Table2[[#This Row],[Year_Birth]]</f>
        <v>1952</v>
      </c>
      <c r="C697" s="6" t="str">
        <f>Table2[[#This Row],[Education]]</f>
        <v>Basic</v>
      </c>
      <c r="D697" s="6" t="str">
        <f>Table2[[#This Row],[Marital_Status]]</f>
        <v>Together</v>
      </c>
      <c r="E697" s="6">
        <f>Table2[[#This Row],[Income]]</f>
        <v>13084</v>
      </c>
      <c r="F697" s="6">
        <f>Table2[[#This Row],[Kidhome]]</f>
        <v>0</v>
      </c>
      <c r="G697" s="6">
        <f>Table2[[#This Row],[Teenhome]]</f>
        <v>0</v>
      </c>
      <c r="H697" s="9">
        <f>Table2[[#This Row],[Dt_Customer]]</f>
        <v>41580</v>
      </c>
      <c r="I697" s="6">
        <f>Table2[[#This Row],[Recency]]</f>
        <v>29</v>
      </c>
      <c r="J697" s="14">
        <f>IF(VALUE(YEAR(People!$H697))-People!$B697&gt;=90,44,VALUE(YEAR(People!$H697))-People!$B697)</f>
        <v>61</v>
      </c>
      <c r="K697" s="5" t="str">
        <f>IF(AND(People!$J697&gt;=16,People!$J697&lt;=25),"16-25",IF(AND(People!$J697&gt;=26,People!$J697&lt;=35),"26-35",IF(AND(People!$J697&gt;=36,People!$J697&lt;=45),"36-45",IF(AND(People!$J697&gt;=46,People!$J697&lt;=55),"46-55",IF(AND(People!$J697&gt;=56,People!$J697&lt;=65),"56-65",IF(AND(People!$J697&gt;=66,People!$J697&lt;=75),"66-75","ALL"))))))</f>
        <v>56-65</v>
      </c>
      <c r="L697" t="str">
        <f>Products!H697</f>
        <v>Married</v>
      </c>
      <c r="M697">
        <f>Table2[[#This Row],[Recency]]</f>
        <v>29</v>
      </c>
      <c r="N697">
        <f>Table2[[#This Row],[NumDealsPurchases]]</f>
        <v>1</v>
      </c>
      <c r="O697" s="12" t="str">
        <f>IF(Table2[[#This Row],[Kidhome]]=0,"No","Yes")</f>
        <v>No</v>
      </c>
      <c r="P697" s="12" t="str">
        <f>IF(Table2[[#This Row],[Teenhome]]=0,"No","Yes")</f>
        <v>No</v>
      </c>
    </row>
    <row r="698" spans="1:16" ht="16.5" x14ac:dyDescent="0.3">
      <c r="A698" s="5">
        <f>Table2[[#This Row],[ID]]</f>
        <v>6379</v>
      </c>
      <c r="B698" s="6">
        <f>Table2[[#This Row],[Year_Birth]]</f>
        <v>1949</v>
      </c>
      <c r="C698" s="6" t="str">
        <f>Table2[[#This Row],[Education]]</f>
        <v>Master</v>
      </c>
      <c r="D698" s="6" t="str">
        <f>Table2[[#This Row],[Marital_Status]]</f>
        <v>Widow</v>
      </c>
      <c r="E698" s="6">
        <f>Table2[[#This Row],[Income]]</f>
        <v>47570</v>
      </c>
      <c r="F698" s="6">
        <f>Table2[[#This Row],[Kidhome]]</f>
        <v>1</v>
      </c>
      <c r="G698" s="6">
        <f>Table2[[#This Row],[Teenhome]]</f>
        <v>1</v>
      </c>
      <c r="H698" s="9">
        <f>Table2[[#This Row],[Dt_Customer]]</f>
        <v>41423</v>
      </c>
      <c r="I698" s="6">
        <f>Table2[[#This Row],[Recency]]</f>
        <v>3</v>
      </c>
      <c r="J698" s="8">
        <f>IF(VALUE(YEAR(People!$H698))-People!$B698&gt;=90,44,VALUE(YEAR(People!$H698))-People!$B698)</f>
        <v>64</v>
      </c>
      <c r="K698" s="5" t="str">
        <f>IF(AND(People!$J698&gt;=16,People!$J698&lt;=25),"16-25",IF(AND(People!$J698&gt;=26,People!$J698&lt;=35),"26-35",IF(AND(People!$J698&gt;=36,People!$J698&lt;=45),"36-45",IF(AND(People!$J698&gt;=46,People!$J698&lt;=55),"46-55",IF(AND(People!$J698&gt;=56,People!$J698&lt;=65),"56-65",IF(AND(People!$J698&gt;=66,People!$J698&lt;=75),"66-75","ALL"))))))</f>
        <v>56-65</v>
      </c>
      <c r="L698" t="str">
        <f>Products!H698</f>
        <v>Single</v>
      </c>
      <c r="M698">
        <f>Table2[[#This Row],[Recency]]</f>
        <v>3</v>
      </c>
      <c r="N698">
        <f>Table2[[#This Row],[NumDealsPurchases]]</f>
        <v>3</v>
      </c>
      <c r="O698" s="12" t="str">
        <f>IF(Table2[[#This Row],[Kidhome]]=0,"No","Yes")</f>
        <v>Yes</v>
      </c>
      <c r="P698" s="12" t="str">
        <f>IF(Table2[[#This Row],[Teenhome]]=0,"No","Yes")</f>
        <v>Yes</v>
      </c>
    </row>
    <row r="699" spans="1:16" ht="16.5" x14ac:dyDescent="0.3">
      <c r="A699" s="7">
        <f>Table2[[#This Row],[ID]]</f>
        <v>9239</v>
      </c>
      <c r="B699" s="6">
        <f>Table2[[#This Row],[Year_Birth]]</f>
        <v>1961</v>
      </c>
      <c r="C699" s="6" t="str">
        <f>Table2[[#This Row],[Education]]</f>
        <v>Master</v>
      </c>
      <c r="D699" s="6" t="str">
        <f>Table2[[#This Row],[Marital_Status]]</f>
        <v>Married</v>
      </c>
      <c r="E699" s="6">
        <f>Table2[[#This Row],[Income]]</f>
        <v>61923</v>
      </c>
      <c r="F699" s="6">
        <f>Table2[[#This Row],[Kidhome]]</f>
        <v>0</v>
      </c>
      <c r="G699" s="6">
        <f>Table2[[#This Row],[Teenhome]]</f>
        <v>2</v>
      </c>
      <c r="H699" s="9">
        <f>Table2[[#This Row],[Dt_Customer]]</f>
        <v>41481</v>
      </c>
      <c r="I699" s="6">
        <f>Table2[[#This Row],[Recency]]</f>
        <v>94</v>
      </c>
      <c r="J699" s="14">
        <f>IF(VALUE(YEAR(People!$H699))-People!$B699&gt;=90,44,VALUE(YEAR(People!$H699))-People!$B699)</f>
        <v>52</v>
      </c>
      <c r="K699" s="5" t="str">
        <f>IF(AND(People!$J699&gt;=16,People!$J699&lt;=25),"16-25",IF(AND(People!$J699&gt;=26,People!$J699&lt;=35),"26-35",IF(AND(People!$J699&gt;=36,People!$J699&lt;=45),"36-45",IF(AND(People!$J699&gt;=46,People!$J699&lt;=55),"46-55",IF(AND(People!$J699&gt;=56,People!$J699&lt;=65),"56-65",IF(AND(People!$J699&gt;=66,People!$J699&lt;=75),"66-75","ALL"))))))</f>
        <v>46-55</v>
      </c>
      <c r="L699" t="str">
        <f>Products!H699</f>
        <v>Single</v>
      </c>
      <c r="M699">
        <f>Table2[[#This Row],[Recency]]</f>
        <v>94</v>
      </c>
      <c r="N699">
        <f>Table2[[#This Row],[NumDealsPurchases]]</f>
        <v>1</v>
      </c>
      <c r="O699" s="12" t="str">
        <f>IF(Table2[[#This Row],[Kidhome]]=0,"No","Yes")</f>
        <v>No</v>
      </c>
      <c r="P699" s="12" t="str">
        <f>IF(Table2[[#This Row],[Teenhome]]=0,"No","Yes")</f>
        <v>Yes</v>
      </c>
    </row>
    <row r="700" spans="1:16" ht="16.5" x14ac:dyDescent="0.3">
      <c r="A700" s="5">
        <f>Table2[[#This Row],[ID]]</f>
        <v>8315</v>
      </c>
      <c r="B700" s="6">
        <f>Table2[[#This Row],[Year_Birth]]</f>
        <v>1995</v>
      </c>
      <c r="C700" s="6" t="str">
        <f>Table2[[#This Row],[Education]]</f>
        <v>Graduation</v>
      </c>
      <c r="D700" s="6" t="str">
        <f>Table2[[#This Row],[Marital_Status]]</f>
        <v>Single</v>
      </c>
      <c r="E700" s="6">
        <f>Table2[[#This Row],[Income]]</f>
        <v>34824</v>
      </c>
      <c r="F700" s="6">
        <f>Table2[[#This Row],[Kidhome]]</f>
        <v>0</v>
      </c>
      <c r="G700" s="6">
        <f>Table2[[#This Row],[Teenhome]]</f>
        <v>0</v>
      </c>
      <c r="H700" s="9">
        <f>Table2[[#This Row],[Dt_Customer]]</f>
        <v>41724</v>
      </c>
      <c r="I700" s="6">
        <f>Table2[[#This Row],[Recency]]</f>
        <v>65</v>
      </c>
      <c r="J700" s="8">
        <f>IF(VALUE(YEAR(People!$H700))-People!$B700&gt;=90,44,VALUE(YEAR(People!$H700))-People!$B700)</f>
        <v>19</v>
      </c>
      <c r="K700" s="5" t="str">
        <f>IF(AND(People!$J700&gt;=16,People!$J700&lt;=25),"16-25",IF(AND(People!$J700&gt;=26,People!$J700&lt;=35),"26-35",IF(AND(People!$J700&gt;=36,People!$J700&lt;=45),"36-45",IF(AND(People!$J700&gt;=46,People!$J700&lt;=55),"46-55",IF(AND(People!$J700&gt;=56,People!$J700&lt;=65),"56-65",IF(AND(People!$J700&gt;=66,People!$J700&lt;=75),"66-75","ALL"))))))</f>
        <v>16-25</v>
      </c>
      <c r="L700" t="str">
        <f>Products!H700</f>
        <v>Single</v>
      </c>
      <c r="M700">
        <f>Table2[[#This Row],[Recency]]</f>
        <v>65</v>
      </c>
      <c r="N700">
        <f>Table2[[#This Row],[NumDealsPurchases]]</f>
        <v>1</v>
      </c>
      <c r="O700" s="12" t="str">
        <f>IF(Table2[[#This Row],[Kidhome]]=0,"No","Yes")</f>
        <v>No</v>
      </c>
      <c r="P700" s="12" t="str">
        <f>IF(Table2[[#This Row],[Teenhome]]=0,"No","Yes")</f>
        <v>No</v>
      </c>
    </row>
    <row r="701" spans="1:16" ht="16.5" x14ac:dyDescent="0.3">
      <c r="A701" s="7">
        <f>Table2[[#This Row],[ID]]</f>
        <v>2868</v>
      </c>
      <c r="B701" s="6">
        <f>Table2[[#This Row],[Year_Birth]]</f>
        <v>1949</v>
      </c>
      <c r="C701" s="6" t="str">
        <f>Table2[[#This Row],[Education]]</f>
        <v>PhD</v>
      </c>
      <c r="D701" s="6" t="str">
        <f>Table2[[#This Row],[Marital_Status]]</f>
        <v>Single</v>
      </c>
      <c r="E701" s="6">
        <f>Table2[[#This Row],[Income]]</f>
        <v>26518</v>
      </c>
      <c r="F701" s="6">
        <f>Table2[[#This Row],[Kidhome]]</f>
        <v>1</v>
      </c>
      <c r="G701" s="6">
        <f>Table2[[#This Row],[Teenhome]]</f>
        <v>1</v>
      </c>
      <c r="H701" s="9">
        <f>Table2[[#This Row],[Dt_Customer]]</f>
        <v>41372</v>
      </c>
      <c r="I701" s="6">
        <f>Table2[[#This Row],[Recency]]</f>
        <v>33</v>
      </c>
      <c r="J701" s="14">
        <f>IF(VALUE(YEAR(People!$H701))-People!$B701&gt;=90,44,VALUE(YEAR(People!$H701))-People!$B701)</f>
        <v>64</v>
      </c>
      <c r="K701" s="5" t="str">
        <f>IF(AND(People!$J701&gt;=16,People!$J701&lt;=25),"16-25",IF(AND(People!$J701&gt;=26,People!$J701&lt;=35),"26-35",IF(AND(People!$J701&gt;=36,People!$J701&lt;=45),"36-45",IF(AND(People!$J701&gt;=46,People!$J701&lt;=55),"46-55",IF(AND(People!$J701&gt;=56,People!$J701&lt;=65),"56-65",IF(AND(People!$J701&gt;=66,People!$J701&lt;=75),"66-75","ALL"))))))</f>
        <v>56-65</v>
      </c>
      <c r="L701" t="str">
        <f>Products!H701</f>
        <v>Together</v>
      </c>
      <c r="M701">
        <f>Table2[[#This Row],[Recency]]</f>
        <v>33</v>
      </c>
      <c r="N701">
        <f>Table2[[#This Row],[NumDealsPurchases]]</f>
        <v>3</v>
      </c>
      <c r="O701" s="12" t="str">
        <f>IF(Table2[[#This Row],[Kidhome]]=0,"No","Yes")</f>
        <v>Yes</v>
      </c>
      <c r="P701" s="12" t="str">
        <f>IF(Table2[[#This Row],[Teenhome]]=0,"No","Yes")</f>
        <v>Yes</v>
      </c>
    </row>
    <row r="702" spans="1:16" ht="16.5" x14ac:dyDescent="0.3">
      <c r="A702" s="5">
        <f>Table2[[#This Row],[ID]]</f>
        <v>10888</v>
      </c>
      <c r="B702" s="6">
        <f>Table2[[#This Row],[Year_Birth]]</f>
        <v>1961</v>
      </c>
      <c r="C702" s="6" t="str">
        <f>Table2[[#This Row],[Education]]</f>
        <v>Graduation</v>
      </c>
      <c r="D702" s="6" t="str">
        <f>Table2[[#This Row],[Marital_Status]]</f>
        <v>Single</v>
      </c>
      <c r="E702" s="6">
        <f>Table2[[#This Row],[Income]]</f>
        <v>45938</v>
      </c>
      <c r="F702" s="6">
        <f>Table2[[#This Row],[Kidhome]]</f>
        <v>0</v>
      </c>
      <c r="G702" s="6">
        <f>Table2[[#This Row],[Teenhome]]</f>
        <v>0</v>
      </c>
      <c r="H702" s="9">
        <f>Table2[[#This Row],[Dt_Customer]]</f>
        <v>41581</v>
      </c>
      <c r="I702" s="6">
        <f>Table2[[#This Row],[Recency]]</f>
        <v>46</v>
      </c>
      <c r="J702" s="8">
        <f>IF(VALUE(YEAR(People!$H702))-People!$B702&gt;=90,44,VALUE(YEAR(People!$H702))-People!$B702)</f>
        <v>52</v>
      </c>
      <c r="K702" s="5" t="str">
        <f>IF(AND(People!$J702&gt;=16,People!$J702&lt;=25),"16-25",IF(AND(People!$J702&gt;=26,People!$J702&lt;=35),"26-35",IF(AND(People!$J702&gt;=36,People!$J702&lt;=45),"36-45",IF(AND(People!$J702&gt;=46,People!$J702&lt;=55),"46-55",IF(AND(People!$J702&gt;=56,People!$J702&lt;=65),"56-65",IF(AND(People!$J702&gt;=66,People!$J702&lt;=75),"66-75","ALL"))))))</f>
        <v>46-55</v>
      </c>
      <c r="L702" t="str">
        <f>Products!H702</f>
        <v>Divorced</v>
      </c>
      <c r="M702">
        <f>Table2[[#This Row],[Recency]]</f>
        <v>46</v>
      </c>
      <c r="N702">
        <f>Table2[[#This Row],[NumDealsPurchases]]</f>
        <v>2</v>
      </c>
      <c r="O702" s="12" t="str">
        <f>IF(Table2[[#This Row],[Kidhome]]=0,"No","Yes")</f>
        <v>No</v>
      </c>
      <c r="P702" s="12" t="str">
        <f>IF(Table2[[#This Row],[Teenhome]]=0,"No","Yes")</f>
        <v>No</v>
      </c>
    </row>
    <row r="703" spans="1:16" ht="16.5" x14ac:dyDescent="0.3">
      <c r="A703" s="7">
        <f>Table2[[#This Row],[ID]]</f>
        <v>1277</v>
      </c>
      <c r="B703" s="6">
        <f>Table2[[#This Row],[Year_Birth]]</f>
        <v>1960</v>
      </c>
      <c r="C703" s="6" t="str">
        <f>Table2[[#This Row],[Education]]</f>
        <v>Graduation</v>
      </c>
      <c r="D703" s="6" t="str">
        <f>Table2[[#This Row],[Marital_Status]]</f>
        <v>Together</v>
      </c>
      <c r="E703" s="6">
        <f>Table2[[#This Row],[Income]]</f>
        <v>78468</v>
      </c>
      <c r="F703" s="6">
        <f>Table2[[#This Row],[Kidhome]]</f>
        <v>0</v>
      </c>
      <c r="G703" s="6">
        <f>Table2[[#This Row],[Teenhome]]</f>
        <v>0</v>
      </c>
      <c r="H703" s="9">
        <f>Table2[[#This Row],[Dt_Customer]]</f>
        <v>41738</v>
      </c>
      <c r="I703" s="6">
        <f>Table2[[#This Row],[Recency]]</f>
        <v>29</v>
      </c>
      <c r="J703" s="14">
        <f>IF(VALUE(YEAR(People!$H703))-People!$B703&gt;=90,44,VALUE(YEAR(People!$H703))-People!$B703)</f>
        <v>54</v>
      </c>
      <c r="K703" s="5" t="str">
        <f>IF(AND(People!$J703&gt;=16,People!$J703&lt;=25),"16-25",IF(AND(People!$J703&gt;=26,People!$J703&lt;=35),"26-35",IF(AND(People!$J703&gt;=36,People!$J703&lt;=45),"36-45",IF(AND(People!$J703&gt;=46,People!$J703&lt;=55),"46-55",IF(AND(People!$J703&gt;=56,People!$J703&lt;=65),"56-65",IF(AND(People!$J703&gt;=66,People!$J703&lt;=75),"66-75","ALL"))))))</f>
        <v>46-55</v>
      </c>
      <c r="L703" t="str">
        <f>Products!H703</f>
        <v>Married</v>
      </c>
      <c r="M703">
        <f>Table2[[#This Row],[Recency]]</f>
        <v>29</v>
      </c>
      <c r="N703">
        <f>Table2[[#This Row],[NumDealsPurchases]]</f>
        <v>1</v>
      </c>
      <c r="O703" s="12" t="str">
        <f>IF(Table2[[#This Row],[Kidhome]]=0,"No","Yes")</f>
        <v>No</v>
      </c>
      <c r="P703" s="12" t="str">
        <f>IF(Table2[[#This Row],[Teenhome]]=0,"No","Yes")</f>
        <v>No</v>
      </c>
    </row>
    <row r="704" spans="1:16" ht="16.5" x14ac:dyDescent="0.3">
      <c r="A704" s="5">
        <f>Table2[[#This Row],[ID]]</f>
        <v>9977</v>
      </c>
      <c r="B704" s="6">
        <f>Table2[[#This Row],[Year_Birth]]</f>
        <v>1973</v>
      </c>
      <c r="C704" s="6" t="str">
        <f>Table2[[#This Row],[Education]]</f>
        <v>Graduation</v>
      </c>
      <c r="D704" s="6" t="str">
        <f>Table2[[#This Row],[Marital_Status]]</f>
        <v>Divorced</v>
      </c>
      <c r="E704" s="6">
        <f>Table2[[#This Row],[Income]]</f>
        <v>78901</v>
      </c>
      <c r="F704" s="6">
        <f>Table2[[#This Row],[Kidhome]]</f>
        <v>0</v>
      </c>
      <c r="G704" s="6">
        <f>Table2[[#This Row],[Teenhome]]</f>
        <v>1</v>
      </c>
      <c r="H704" s="9">
        <f>Table2[[#This Row],[Dt_Customer]]</f>
        <v>41534</v>
      </c>
      <c r="I704" s="6">
        <f>Table2[[#This Row],[Recency]]</f>
        <v>99</v>
      </c>
      <c r="J704" s="8">
        <f>IF(VALUE(YEAR(People!$H704))-People!$B704&gt;=90,44,VALUE(YEAR(People!$H704))-People!$B704)</f>
        <v>40</v>
      </c>
      <c r="K704" s="5" t="str">
        <f>IF(AND(People!$J704&gt;=16,People!$J704&lt;=25),"16-25",IF(AND(People!$J704&gt;=26,People!$J704&lt;=35),"26-35",IF(AND(People!$J704&gt;=36,People!$J704&lt;=45),"36-45",IF(AND(People!$J704&gt;=46,People!$J704&lt;=55),"46-55",IF(AND(People!$J704&gt;=56,People!$J704&lt;=65),"56-65",IF(AND(People!$J704&gt;=66,People!$J704&lt;=75),"66-75","ALL"))))))</f>
        <v>36-45</v>
      </c>
      <c r="L704" t="str">
        <f>Products!H704</f>
        <v>Divorced</v>
      </c>
      <c r="M704">
        <f>Table2[[#This Row],[Recency]]</f>
        <v>99</v>
      </c>
      <c r="N704">
        <f>Table2[[#This Row],[NumDealsPurchases]]</f>
        <v>3</v>
      </c>
      <c r="O704" s="12" t="str">
        <f>IF(Table2[[#This Row],[Kidhome]]=0,"No","Yes")</f>
        <v>No</v>
      </c>
      <c r="P704" s="12" t="str">
        <f>IF(Table2[[#This Row],[Teenhome]]=0,"No","Yes")</f>
        <v>Yes</v>
      </c>
    </row>
    <row r="705" spans="1:16" ht="16.5" x14ac:dyDescent="0.3">
      <c r="A705" s="7">
        <f>Table2[[#This Row],[ID]]</f>
        <v>10196</v>
      </c>
      <c r="B705" s="6">
        <f>Table2[[#This Row],[Year_Birth]]</f>
        <v>1978</v>
      </c>
      <c r="C705" s="6" t="str">
        <f>Table2[[#This Row],[Education]]</f>
        <v>Graduation</v>
      </c>
      <c r="D705" s="6" t="str">
        <f>Table2[[#This Row],[Marital_Status]]</f>
        <v>Married</v>
      </c>
      <c r="E705" s="6">
        <f>Table2[[#This Row],[Income]]</f>
        <v>71427</v>
      </c>
      <c r="F705" s="6">
        <f>Table2[[#This Row],[Kidhome]]</f>
        <v>2</v>
      </c>
      <c r="G705" s="6">
        <f>Table2[[#This Row],[Teenhome]]</f>
        <v>0</v>
      </c>
      <c r="H705" s="9">
        <f>Table2[[#This Row],[Dt_Customer]]</f>
        <v>41710</v>
      </c>
      <c r="I705" s="6">
        <f>Table2[[#This Row],[Recency]]</f>
        <v>26</v>
      </c>
      <c r="J705" s="14">
        <f>IF(VALUE(YEAR(People!$H705))-People!$B705&gt;=90,44,VALUE(YEAR(People!$H705))-People!$B705)</f>
        <v>36</v>
      </c>
      <c r="K705" s="5" t="str">
        <f>IF(AND(People!$J705&gt;=16,People!$J705&lt;=25),"16-25",IF(AND(People!$J705&gt;=26,People!$J705&lt;=35),"26-35",IF(AND(People!$J705&gt;=36,People!$J705&lt;=45),"36-45",IF(AND(People!$J705&gt;=46,People!$J705&lt;=55),"46-55",IF(AND(People!$J705&gt;=56,People!$J705&lt;=65),"56-65",IF(AND(People!$J705&gt;=66,People!$J705&lt;=75),"66-75","ALL"))))))</f>
        <v>36-45</v>
      </c>
      <c r="L705" t="str">
        <f>Products!H705</f>
        <v>Single</v>
      </c>
      <c r="M705">
        <f>Table2[[#This Row],[Recency]]</f>
        <v>26</v>
      </c>
      <c r="N705">
        <f>Table2[[#This Row],[NumDealsPurchases]]</f>
        <v>2</v>
      </c>
      <c r="O705" s="12" t="str">
        <f>IF(Table2[[#This Row],[Kidhome]]=0,"No","Yes")</f>
        <v>Yes</v>
      </c>
      <c r="P705" s="12" t="str">
        <f>IF(Table2[[#This Row],[Teenhome]]=0,"No","Yes")</f>
        <v>No</v>
      </c>
    </row>
    <row r="706" spans="1:16" ht="16.5" x14ac:dyDescent="0.3">
      <c r="A706" s="5">
        <f>Table2[[#This Row],[ID]]</f>
        <v>6384</v>
      </c>
      <c r="B706" s="6">
        <f>Table2[[#This Row],[Year_Birth]]</f>
        <v>1978</v>
      </c>
      <c r="C706" s="6" t="str">
        <f>Table2[[#This Row],[Education]]</f>
        <v>Graduation</v>
      </c>
      <c r="D706" s="6" t="str">
        <f>Table2[[#This Row],[Marital_Status]]</f>
        <v>Divorced</v>
      </c>
      <c r="E706" s="6">
        <f>Table2[[#This Row],[Income]]</f>
        <v>71022</v>
      </c>
      <c r="F706" s="6">
        <f>Table2[[#This Row],[Kidhome]]</f>
        <v>0</v>
      </c>
      <c r="G706" s="6">
        <f>Table2[[#This Row],[Teenhome]]</f>
        <v>1</v>
      </c>
      <c r="H706" s="9">
        <f>Table2[[#This Row],[Dt_Customer]]</f>
        <v>41681</v>
      </c>
      <c r="I706" s="6">
        <f>Table2[[#This Row],[Recency]]</f>
        <v>30</v>
      </c>
      <c r="J706" s="8">
        <f>IF(VALUE(YEAR(People!$H706))-People!$B706&gt;=90,44,VALUE(YEAR(People!$H706))-People!$B706)</f>
        <v>36</v>
      </c>
      <c r="K706" s="5" t="str">
        <f>IF(AND(People!$J706&gt;=16,People!$J706&lt;=25),"16-25",IF(AND(People!$J706&gt;=26,People!$J706&lt;=35),"26-35",IF(AND(People!$J706&gt;=36,People!$J706&lt;=45),"36-45",IF(AND(People!$J706&gt;=46,People!$J706&lt;=55),"46-55",IF(AND(People!$J706&gt;=56,People!$J706&lt;=65),"56-65",IF(AND(People!$J706&gt;=66,People!$J706&lt;=75),"66-75","ALL"))))))</f>
        <v>36-45</v>
      </c>
      <c r="L706" t="str">
        <f>Products!H706</f>
        <v>Divorced</v>
      </c>
      <c r="M706">
        <f>Table2[[#This Row],[Recency]]</f>
        <v>30</v>
      </c>
      <c r="N706">
        <f>Table2[[#This Row],[NumDealsPurchases]]</f>
        <v>3</v>
      </c>
      <c r="O706" s="12" t="str">
        <f>IF(Table2[[#This Row],[Kidhome]]=0,"No","Yes")</f>
        <v>No</v>
      </c>
      <c r="P706" s="12" t="str">
        <f>IF(Table2[[#This Row],[Teenhome]]=0,"No","Yes")</f>
        <v>Yes</v>
      </c>
    </row>
    <row r="707" spans="1:16" ht="16.5" x14ac:dyDescent="0.3">
      <c r="A707" s="7">
        <f>Table2[[#This Row],[ID]]</f>
        <v>8029</v>
      </c>
      <c r="B707" s="6">
        <f>Table2[[#This Row],[Year_Birth]]</f>
        <v>1988</v>
      </c>
      <c r="C707" s="6" t="str">
        <f>Table2[[#This Row],[Education]]</f>
        <v>Master</v>
      </c>
      <c r="D707" s="6" t="str">
        <f>Table2[[#This Row],[Marital_Status]]</f>
        <v>Single</v>
      </c>
      <c r="E707" s="6">
        <f>Table2[[#This Row],[Income]]</f>
        <v>90247</v>
      </c>
      <c r="F707" s="6">
        <f>Table2[[#This Row],[Kidhome]]</f>
        <v>0</v>
      </c>
      <c r="G707" s="6">
        <f>Table2[[#This Row],[Teenhome]]</f>
        <v>0</v>
      </c>
      <c r="H707" s="9">
        <f>Table2[[#This Row],[Dt_Customer]]</f>
        <v>41758</v>
      </c>
      <c r="I707" s="6">
        <f>Table2[[#This Row],[Recency]]</f>
        <v>27</v>
      </c>
      <c r="J707" s="14">
        <f>IF(VALUE(YEAR(People!$H707))-People!$B707&gt;=90,44,VALUE(YEAR(People!$H707))-People!$B707)</f>
        <v>26</v>
      </c>
      <c r="K707" s="5" t="str">
        <f>IF(AND(People!$J707&gt;=16,People!$J707&lt;=25),"16-25",IF(AND(People!$J707&gt;=26,People!$J707&lt;=35),"26-35",IF(AND(People!$J707&gt;=36,People!$J707&lt;=45),"36-45",IF(AND(People!$J707&gt;=46,People!$J707&lt;=55),"46-55",IF(AND(People!$J707&gt;=56,People!$J707&lt;=65),"56-65",IF(AND(People!$J707&gt;=66,People!$J707&lt;=75),"66-75","ALL"))))))</f>
        <v>26-35</v>
      </c>
      <c r="L707" t="str">
        <f>Products!H707</f>
        <v>Married</v>
      </c>
      <c r="M707">
        <f>Table2[[#This Row],[Recency]]</f>
        <v>27</v>
      </c>
      <c r="N707">
        <f>Table2[[#This Row],[NumDealsPurchases]]</f>
        <v>1</v>
      </c>
      <c r="O707" s="12" t="str">
        <f>IF(Table2[[#This Row],[Kidhome]]=0,"No","Yes")</f>
        <v>No</v>
      </c>
      <c r="P707" s="12" t="str">
        <f>IF(Table2[[#This Row],[Teenhome]]=0,"No","Yes")</f>
        <v>No</v>
      </c>
    </row>
    <row r="708" spans="1:16" ht="16.5" x14ac:dyDescent="0.3">
      <c r="A708" s="5">
        <f>Table2[[#This Row],[ID]]</f>
        <v>968</v>
      </c>
      <c r="B708" s="6">
        <f>Table2[[#This Row],[Year_Birth]]</f>
        <v>1968</v>
      </c>
      <c r="C708" s="6" t="str">
        <f>Table2[[#This Row],[Education]]</f>
        <v>Master</v>
      </c>
      <c r="D708" s="6" t="str">
        <f>Table2[[#This Row],[Marital_Status]]</f>
        <v>Divorced</v>
      </c>
      <c r="E708" s="6">
        <f>Table2[[#This Row],[Income]]</f>
        <v>41335</v>
      </c>
      <c r="F708" s="6">
        <f>Table2[[#This Row],[Kidhome]]</f>
        <v>1</v>
      </c>
      <c r="G708" s="6">
        <f>Table2[[#This Row],[Teenhome]]</f>
        <v>0</v>
      </c>
      <c r="H708" s="9">
        <f>Table2[[#This Row],[Dt_Customer]]</f>
        <v>41634</v>
      </c>
      <c r="I708" s="6">
        <f>Table2[[#This Row],[Recency]]</f>
        <v>24</v>
      </c>
      <c r="J708" s="8">
        <f>IF(VALUE(YEAR(People!$H708))-People!$B708&gt;=90,44,VALUE(YEAR(People!$H708))-People!$B708)</f>
        <v>45</v>
      </c>
      <c r="K708" s="5" t="str">
        <f>IF(AND(People!$J708&gt;=16,People!$J708&lt;=25),"16-25",IF(AND(People!$J708&gt;=26,People!$J708&lt;=35),"26-35",IF(AND(People!$J708&gt;=36,People!$J708&lt;=45),"36-45",IF(AND(People!$J708&gt;=46,People!$J708&lt;=55),"46-55",IF(AND(People!$J708&gt;=56,People!$J708&lt;=65),"56-65",IF(AND(People!$J708&gt;=66,People!$J708&lt;=75),"66-75","ALL"))))))</f>
        <v>36-45</v>
      </c>
      <c r="L708" t="str">
        <f>Products!H708</f>
        <v>Divorced</v>
      </c>
      <c r="M708">
        <f>Table2[[#This Row],[Recency]]</f>
        <v>24</v>
      </c>
      <c r="N708">
        <f>Table2[[#This Row],[NumDealsPurchases]]</f>
        <v>3</v>
      </c>
      <c r="O708" s="12" t="str">
        <f>IF(Table2[[#This Row],[Kidhome]]=0,"No","Yes")</f>
        <v>Yes</v>
      </c>
      <c r="P708" s="12" t="str">
        <f>IF(Table2[[#This Row],[Teenhome]]=0,"No","Yes")</f>
        <v>No</v>
      </c>
    </row>
    <row r="709" spans="1:16" ht="16.5" x14ac:dyDescent="0.3">
      <c r="A709" s="7">
        <f>Table2[[#This Row],[ID]]</f>
        <v>6988</v>
      </c>
      <c r="B709" s="6">
        <f>Table2[[#This Row],[Year_Birth]]</f>
        <v>1986</v>
      </c>
      <c r="C709" s="6" t="str">
        <f>Table2[[#This Row],[Education]]</f>
        <v>Graduation</v>
      </c>
      <c r="D709" s="6" t="str">
        <f>Table2[[#This Row],[Marital_Status]]</f>
        <v>Married</v>
      </c>
      <c r="E709" s="6">
        <f>Table2[[#This Row],[Income]]</f>
        <v>71952</v>
      </c>
      <c r="F709" s="6">
        <f>Table2[[#This Row],[Kidhome]]</f>
        <v>1</v>
      </c>
      <c r="G709" s="6">
        <f>Table2[[#This Row],[Teenhome]]</f>
        <v>0</v>
      </c>
      <c r="H709" s="9">
        <f>Table2[[#This Row],[Dt_Customer]]</f>
        <v>41284</v>
      </c>
      <c r="I709" s="6">
        <f>Table2[[#This Row],[Recency]]</f>
        <v>93</v>
      </c>
      <c r="J709" s="14">
        <f>IF(VALUE(YEAR(People!$H709))-People!$B709&gt;=90,44,VALUE(YEAR(People!$H709))-People!$B709)</f>
        <v>27</v>
      </c>
      <c r="K709" s="5" t="str">
        <f>IF(AND(People!$J709&gt;=16,People!$J709&lt;=25),"16-25",IF(AND(People!$J709&gt;=26,People!$J709&lt;=35),"26-35",IF(AND(People!$J709&gt;=36,People!$J709&lt;=45),"36-45",IF(AND(People!$J709&gt;=46,People!$J709&lt;=55),"46-55",IF(AND(People!$J709&gt;=56,People!$J709&lt;=65),"56-65",IF(AND(People!$J709&gt;=66,People!$J709&lt;=75),"66-75","ALL"))))))</f>
        <v>26-35</v>
      </c>
      <c r="L709" t="str">
        <f>Products!H709</f>
        <v>Divorced</v>
      </c>
      <c r="M709">
        <f>Table2[[#This Row],[Recency]]</f>
        <v>93</v>
      </c>
      <c r="N709">
        <f>Table2[[#This Row],[NumDealsPurchases]]</f>
        <v>2</v>
      </c>
      <c r="O709" s="12" t="str">
        <f>IF(Table2[[#This Row],[Kidhome]]=0,"No","Yes")</f>
        <v>Yes</v>
      </c>
      <c r="P709" s="12" t="str">
        <f>IF(Table2[[#This Row],[Teenhome]]=0,"No","Yes")</f>
        <v>No</v>
      </c>
    </row>
    <row r="710" spans="1:16" ht="16.5" x14ac:dyDescent="0.3">
      <c r="A710" s="5">
        <f>Table2[[#This Row],[ID]]</f>
        <v>4472</v>
      </c>
      <c r="B710" s="6">
        <f>Table2[[#This Row],[Year_Birth]]</f>
        <v>1970</v>
      </c>
      <c r="C710" s="6" t="str">
        <f>Table2[[#This Row],[Education]]</f>
        <v>PhD</v>
      </c>
      <c r="D710" s="6" t="str">
        <f>Table2[[#This Row],[Marital_Status]]</f>
        <v>Divorced</v>
      </c>
      <c r="E710" s="6">
        <f>Table2[[#This Row],[Income]]</f>
        <v>35682</v>
      </c>
      <c r="F710" s="6">
        <f>Table2[[#This Row],[Kidhome]]</f>
        <v>1</v>
      </c>
      <c r="G710" s="6">
        <f>Table2[[#This Row],[Teenhome]]</f>
        <v>0</v>
      </c>
      <c r="H710" s="9">
        <f>Table2[[#This Row],[Dt_Customer]]</f>
        <v>41817</v>
      </c>
      <c r="I710" s="6">
        <f>Table2[[#This Row],[Recency]]</f>
        <v>34</v>
      </c>
      <c r="J710" s="8">
        <f>IF(VALUE(YEAR(People!$H710))-People!$B710&gt;=90,44,VALUE(YEAR(People!$H710))-People!$B710)</f>
        <v>44</v>
      </c>
      <c r="K710" s="5" t="str">
        <f>IF(AND(People!$J710&gt;=16,People!$J710&lt;=25),"16-25",IF(AND(People!$J710&gt;=26,People!$J710&lt;=35),"26-35",IF(AND(People!$J710&gt;=36,People!$J710&lt;=45),"36-45",IF(AND(People!$J710&gt;=46,People!$J710&lt;=55),"46-55",IF(AND(People!$J710&gt;=56,People!$J710&lt;=65),"56-65",IF(AND(People!$J710&gt;=66,People!$J710&lt;=75),"66-75","ALL"))))))</f>
        <v>36-45</v>
      </c>
      <c r="L710" t="str">
        <f>Products!H710</f>
        <v>Together</v>
      </c>
      <c r="M710">
        <f>Table2[[#This Row],[Recency]]</f>
        <v>34</v>
      </c>
      <c r="N710">
        <f>Table2[[#This Row],[NumDealsPurchases]]</f>
        <v>1</v>
      </c>
      <c r="O710" s="12" t="str">
        <f>IF(Table2[[#This Row],[Kidhome]]=0,"No","Yes")</f>
        <v>Yes</v>
      </c>
      <c r="P710" s="12" t="str">
        <f>IF(Table2[[#This Row],[Teenhome]]=0,"No","Yes")</f>
        <v>No</v>
      </c>
    </row>
    <row r="711" spans="1:16" ht="16.5" x14ac:dyDescent="0.3">
      <c r="A711" s="7">
        <f>Table2[[#This Row],[ID]]</f>
        <v>6991</v>
      </c>
      <c r="B711" s="6">
        <f>Table2[[#This Row],[Year_Birth]]</f>
        <v>1951</v>
      </c>
      <c r="C711" s="6" t="str">
        <f>Table2[[#This Row],[Education]]</f>
        <v>Graduation</v>
      </c>
      <c r="D711" s="6" t="str">
        <f>Table2[[#This Row],[Marital_Status]]</f>
        <v>Divorced</v>
      </c>
      <c r="E711" s="6">
        <f>Table2[[#This Row],[Income]]</f>
        <v>43185</v>
      </c>
      <c r="F711" s="6">
        <f>Table2[[#This Row],[Kidhome]]</f>
        <v>0</v>
      </c>
      <c r="G711" s="6">
        <f>Table2[[#This Row],[Teenhome]]</f>
        <v>1</v>
      </c>
      <c r="H711" s="9">
        <f>Table2[[#This Row],[Dt_Customer]]</f>
        <v>41374</v>
      </c>
      <c r="I711" s="6">
        <f>Table2[[#This Row],[Recency]]</f>
        <v>88</v>
      </c>
      <c r="J711" s="14">
        <f>IF(VALUE(YEAR(People!$H711))-People!$B711&gt;=90,44,VALUE(YEAR(People!$H711))-People!$B711)</f>
        <v>62</v>
      </c>
      <c r="K711" s="5" t="str">
        <f>IF(AND(People!$J711&gt;=16,People!$J711&lt;=25),"16-25",IF(AND(People!$J711&gt;=26,People!$J711&lt;=35),"26-35",IF(AND(People!$J711&gt;=36,People!$J711&lt;=45),"36-45",IF(AND(People!$J711&gt;=46,People!$J711&lt;=55),"46-55",IF(AND(People!$J711&gt;=56,People!$J711&lt;=65),"56-65",IF(AND(People!$J711&gt;=66,People!$J711&lt;=75),"66-75","ALL"))))))</f>
        <v>56-65</v>
      </c>
      <c r="L711" t="str">
        <f>Products!H711</f>
        <v>Married</v>
      </c>
      <c r="M711">
        <f>Table2[[#This Row],[Recency]]</f>
        <v>88</v>
      </c>
      <c r="N711">
        <f>Table2[[#This Row],[NumDealsPurchases]]</f>
        <v>2</v>
      </c>
      <c r="O711" s="12" t="str">
        <f>IF(Table2[[#This Row],[Kidhome]]=0,"No","Yes")</f>
        <v>No</v>
      </c>
      <c r="P711" s="12" t="str">
        <f>IF(Table2[[#This Row],[Teenhome]]=0,"No","Yes")</f>
        <v>Yes</v>
      </c>
    </row>
    <row r="712" spans="1:16" ht="16.5" x14ac:dyDescent="0.3">
      <c r="A712" s="5">
        <f>Table2[[#This Row],[ID]]</f>
        <v>3336</v>
      </c>
      <c r="B712" s="6">
        <f>Table2[[#This Row],[Year_Birth]]</f>
        <v>1948</v>
      </c>
      <c r="C712" s="6" t="str">
        <f>Table2[[#This Row],[Education]]</f>
        <v>PhD</v>
      </c>
      <c r="D712" s="6" t="str">
        <f>Table2[[#This Row],[Marital_Status]]</f>
        <v>Together</v>
      </c>
      <c r="E712" s="6">
        <f>Table2[[#This Row],[Income]]</f>
        <v>66375</v>
      </c>
      <c r="F712" s="6">
        <f>Table2[[#This Row],[Kidhome]]</f>
        <v>0</v>
      </c>
      <c r="G712" s="6">
        <f>Table2[[#This Row],[Teenhome]]</f>
        <v>1</v>
      </c>
      <c r="H712" s="9">
        <f>Table2[[#This Row],[Dt_Customer]]</f>
        <v>41599</v>
      </c>
      <c r="I712" s="6">
        <f>Table2[[#This Row],[Recency]]</f>
        <v>96</v>
      </c>
      <c r="J712" s="8">
        <f>IF(VALUE(YEAR(People!$H712))-People!$B712&gt;=90,44,VALUE(YEAR(People!$H712))-People!$B712)</f>
        <v>65</v>
      </c>
      <c r="K712" s="5" t="str">
        <f>IF(AND(People!$J712&gt;=16,People!$J712&lt;=25),"16-25",IF(AND(People!$J712&gt;=26,People!$J712&lt;=35),"26-35",IF(AND(People!$J712&gt;=36,People!$J712&lt;=45),"36-45",IF(AND(People!$J712&gt;=46,People!$J712&lt;=55),"46-55",IF(AND(People!$J712&gt;=56,People!$J712&lt;=65),"56-65",IF(AND(People!$J712&gt;=66,People!$J712&lt;=75),"66-75","ALL"))))))</f>
        <v>56-65</v>
      </c>
      <c r="L712" t="str">
        <f>Products!H712</f>
        <v>Married</v>
      </c>
      <c r="M712">
        <f>Table2[[#This Row],[Recency]]</f>
        <v>96</v>
      </c>
      <c r="N712">
        <f>Table2[[#This Row],[NumDealsPurchases]]</f>
        <v>3</v>
      </c>
      <c r="O712" s="12" t="str">
        <f>IF(Table2[[#This Row],[Kidhome]]=0,"No","Yes")</f>
        <v>No</v>
      </c>
      <c r="P712" s="12" t="str">
        <f>IF(Table2[[#This Row],[Teenhome]]=0,"No","Yes")</f>
        <v>Yes</v>
      </c>
    </row>
    <row r="713" spans="1:16" ht="16.5" x14ac:dyDescent="0.3">
      <c r="A713" s="7">
        <f>Table2[[#This Row],[ID]]</f>
        <v>4301</v>
      </c>
      <c r="B713" s="6">
        <f>Table2[[#This Row],[Year_Birth]]</f>
        <v>1971</v>
      </c>
      <c r="C713" s="6" t="str">
        <f>Table2[[#This Row],[Education]]</f>
        <v>Master</v>
      </c>
      <c r="D713" s="6" t="str">
        <f>Table2[[#This Row],[Marital_Status]]</f>
        <v>Married</v>
      </c>
      <c r="E713" s="6">
        <f>Table2[[#This Row],[Income]]</f>
        <v>35178</v>
      </c>
      <c r="F713" s="6">
        <f>Table2[[#This Row],[Kidhome]]</f>
        <v>1</v>
      </c>
      <c r="G713" s="6">
        <f>Table2[[#This Row],[Teenhome]]</f>
        <v>0</v>
      </c>
      <c r="H713" s="9">
        <f>Table2[[#This Row],[Dt_Customer]]</f>
        <v>41284</v>
      </c>
      <c r="I713" s="6">
        <f>Table2[[#This Row],[Recency]]</f>
        <v>10</v>
      </c>
      <c r="J713" s="14">
        <f>IF(VALUE(YEAR(People!$H713))-People!$B713&gt;=90,44,VALUE(YEAR(People!$H713))-People!$B713)</f>
        <v>42</v>
      </c>
      <c r="K713" s="5" t="str">
        <f>IF(AND(People!$J713&gt;=16,People!$J713&lt;=25),"16-25",IF(AND(People!$J713&gt;=26,People!$J713&lt;=35),"26-35",IF(AND(People!$J713&gt;=36,People!$J713&lt;=45),"36-45",IF(AND(People!$J713&gt;=46,People!$J713&lt;=55),"46-55",IF(AND(People!$J713&gt;=56,People!$J713&lt;=65),"56-65",IF(AND(People!$J713&gt;=66,People!$J713&lt;=75),"66-75","ALL"))))))</f>
        <v>36-45</v>
      </c>
      <c r="L713" t="str">
        <f>Products!H713</f>
        <v>Single</v>
      </c>
      <c r="M713">
        <f>Table2[[#This Row],[Recency]]</f>
        <v>10</v>
      </c>
      <c r="N713">
        <f>Table2[[#This Row],[NumDealsPurchases]]</f>
        <v>1</v>
      </c>
      <c r="O713" s="12" t="str">
        <f>IF(Table2[[#This Row],[Kidhome]]=0,"No","Yes")</f>
        <v>Yes</v>
      </c>
      <c r="P713" s="12" t="str">
        <f>IF(Table2[[#This Row],[Teenhome]]=0,"No","Yes")</f>
        <v>No</v>
      </c>
    </row>
    <row r="714" spans="1:16" ht="16.5" x14ac:dyDescent="0.3">
      <c r="A714" s="5">
        <f>Table2[[#This Row],[ID]]</f>
        <v>1940</v>
      </c>
      <c r="B714" s="6">
        <f>Table2[[#This Row],[Year_Birth]]</f>
        <v>1986</v>
      </c>
      <c r="C714" s="6" t="str">
        <f>Table2[[#This Row],[Education]]</f>
        <v>Graduation</v>
      </c>
      <c r="D714" s="6" t="str">
        <f>Table2[[#This Row],[Marital_Status]]</f>
        <v>Married</v>
      </c>
      <c r="E714" s="6">
        <f>Table2[[#This Row],[Income]]</f>
        <v>25252</v>
      </c>
      <c r="F714" s="6">
        <f>Table2[[#This Row],[Kidhome]]</f>
        <v>1</v>
      </c>
      <c r="G714" s="6">
        <f>Table2[[#This Row],[Teenhome]]</f>
        <v>0</v>
      </c>
      <c r="H714" s="9">
        <f>Table2[[#This Row],[Dt_Customer]]</f>
        <v>41467</v>
      </c>
      <c r="I714" s="6">
        <f>Table2[[#This Row],[Recency]]</f>
        <v>26</v>
      </c>
      <c r="J714" s="8">
        <f>IF(VALUE(YEAR(People!$H714))-People!$B714&gt;=90,44,VALUE(YEAR(People!$H714))-People!$B714)</f>
        <v>27</v>
      </c>
      <c r="K714" s="5" t="str">
        <f>IF(AND(People!$J714&gt;=16,People!$J714&lt;=25),"16-25",IF(AND(People!$J714&gt;=26,People!$J714&lt;=35),"26-35",IF(AND(People!$J714&gt;=36,People!$J714&lt;=45),"36-45",IF(AND(People!$J714&gt;=46,People!$J714&lt;=55),"46-55",IF(AND(People!$J714&gt;=56,People!$J714&lt;=65),"56-65",IF(AND(People!$J714&gt;=66,People!$J714&lt;=75),"66-75","ALL"))))))</f>
        <v>26-35</v>
      </c>
      <c r="L714" t="str">
        <f>Products!H714</f>
        <v>Single</v>
      </c>
      <c r="M714">
        <f>Table2[[#This Row],[Recency]]</f>
        <v>26</v>
      </c>
      <c r="N714">
        <f>Table2[[#This Row],[NumDealsPurchases]]</f>
        <v>1</v>
      </c>
      <c r="O714" s="12" t="str">
        <f>IF(Table2[[#This Row],[Kidhome]]=0,"No","Yes")</f>
        <v>Yes</v>
      </c>
      <c r="P714" s="12" t="str">
        <f>IF(Table2[[#This Row],[Teenhome]]=0,"No","Yes")</f>
        <v>No</v>
      </c>
    </row>
    <row r="715" spans="1:16" ht="16.5" x14ac:dyDescent="0.3">
      <c r="A715" s="7">
        <f>Table2[[#This Row],[ID]]</f>
        <v>1272</v>
      </c>
      <c r="B715" s="6">
        <f>Table2[[#This Row],[Year_Birth]]</f>
        <v>1965</v>
      </c>
      <c r="C715" s="6" t="str">
        <f>Table2[[#This Row],[Education]]</f>
        <v>Master</v>
      </c>
      <c r="D715" s="6" t="str">
        <f>Table2[[#This Row],[Marital_Status]]</f>
        <v>Single</v>
      </c>
      <c r="E715" s="6">
        <f>Table2[[#This Row],[Income]]</f>
        <v>55250</v>
      </c>
      <c r="F715" s="6">
        <f>Table2[[#This Row],[Kidhome]]</f>
        <v>0</v>
      </c>
      <c r="G715" s="6">
        <f>Table2[[#This Row],[Teenhome]]</f>
        <v>1</v>
      </c>
      <c r="H715" s="9">
        <f>Table2[[#This Row],[Dt_Customer]]</f>
        <v>41203</v>
      </c>
      <c r="I715" s="6">
        <f>Table2[[#This Row],[Recency]]</f>
        <v>49</v>
      </c>
      <c r="J715" s="14">
        <f>IF(VALUE(YEAR(People!$H715))-People!$B715&gt;=90,44,VALUE(YEAR(People!$H715))-People!$B715)</f>
        <v>47</v>
      </c>
      <c r="K715" s="5" t="str">
        <f>IF(AND(People!$J715&gt;=16,People!$J715&lt;=25),"16-25",IF(AND(People!$J715&gt;=26,People!$J715&lt;=35),"26-35",IF(AND(People!$J715&gt;=36,People!$J715&lt;=45),"36-45",IF(AND(People!$J715&gt;=46,People!$J715&lt;=55),"46-55",IF(AND(People!$J715&gt;=56,People!$J715&lt;=65),"56-65",IF(AND(People!$J715&gt;=66,People!$J715&lt;=75),"66-75","ALL"))))))</f>
        <v>46-55</v>
      </c>
      <c r="L715" t="str">
        <f>Products!H715</f>
        <v>Together</v>
      </c>
      <c r="M715">
        <f>Table2[[#This Row],[Recency]]</f>
        <v>49</v>
      </c>
      <c r="N715">
        <f>Table2[[#This Row],[NumDealsPurchases]]</f>
        <v>4</v>
      </c>
      <c r="O715" s="12" t="str">
        <f>IF(Table2[[#This Row],[Kidhome]]=0,"No","Yes")</f>
        <v>No</v>
      </c>
      <c r="P715" s="12" t="str">
        <f>IF(Table2[[#This Row],[Teenhome]]=0,"No","Yes")</f>
        <v>Yes</v>
      </c>
    </row>
    <row r="716" spans="1:16" ht="16.5" x14ac:dyDescent="0.3">
      <c r="A716" s="5">
        <f>Table2[[#This Row],[ID]]</f>
        <v>1388</v>
      </c>
      <c r="B716" s="6">
        <f>Table2[[#This Row],[Year_Birth]]</f>
        <v>1975</v>
      </c>
      <c r="C716" s="6" t="str">
        <f>Table2[[#This Row],[Education]]</f>
        <v>Graduation</v>
      </c>
      <c r="D716" s="6" t="str">
        <f>Table2[[#This Row],[Marital_Status]]</f>
        <v>Single</v>
      </c>
      <c r="E716" s="6">
        <f>Table2[[#This Row],[Income]]</f>
        <v>33249</v>
      </c>
      <c r="F716" s="6">
        <f>Table2[[#This Row],[Kidhome]]</f>
        <v>1</v>
      </c>
      <c r="G716" s="6">
        <f>Table2[[#This Row],[Teenhome]]</f>
        <v>0</v>
      </c>
      <c r="H716" s="9">
        <f>Table2[[#This Row],[Dt_Customer]]</f>
        <v>41325</v>
      </c>
      <c r="I716" s="6">
        <f>Table2[[#This Row],[Recency]]</f>
        <v>11</v>
      </c>
      <c r="J716" s="8">
        <f>IF(VALUE(YEAR(People!$H716))-People!$B716&gt;=90,44,VALUE(YEAR(People!$H716))-People!$B716)</f>
        <v>38</v>
      </c>
      <c r="K716" s="5" t="str">
        <f>IF(AND(People!$J716&gt;=16,People!$J716&lt;=25),"16-25",IF(AND(People!$J716&gt;=26,People!$J716&lt;=35),"26-35",IF(AND(People!$J716&gt;=36,People!$J716&lt;=45),"36-45",IF(AND(People!$J716&gt;=46,People!$J716&lt;=55),"46-55",IF(AND(People!$J716&gt;=56,People!$J716&lt;=65),"56-65",IF(AND(People!$J716&gt;=66,People!$J716&lt;=75),"66-75","ALL"))))))</f>
        <v>36-45</v>
      </c>
      <c r="L716" t="str">
        <f>Products!H716</f>
        <v>Together</v>
      </c>
      <c r="M716">
        <f>Table2[[#This Row],[Recency]]</f>
        <v>11</v>
      </c>
      <c r="N716">
        <f>Table2[[#This Row],[NumDealsPurchases]]</f>
        <v>2</v>
      </c>
      <c r="O716" s="12" t="str">
        <f>IF(Table2[[#This Row],[Kidhome]]=0,"No","Yes")</f>
        <v>Yes</v>
      </c>
      <c r="P716" s="12" t="str">
        <f>IF(Table2[[#This Row],[Teenhome]]=0,"No","Yes")</f>
        <v>No</v>
      </c>
    </row>
    <row r="717" spans="1:16" ht="16.5" x14ac:dyDescent="0.3">
      <c r="A717" s="7">
        <f>Table2[[#This Row],[ID]]</f>
        <v>1044</v>
      </c>
      <c r="B717" s="6">
        <f>Table2[[#This Row],[Year_Birth]]</f>
        <v>1953</v>
      </c>
      <c r="C717" s="6" t="str">
        <f>Table2[[#This Row],[Education]]</f>
        <v>Graduation</v>
      </c>
      <c r="D717" s="6" t="str">
        <f>Table2[[#This Row],[Marital_Status]]</f>
        <v>Together</v>
      </c>
      <c r="E717" s="6">
        <f>Table2[[#This Row],[Income]]</f>
        <v>58398</v>
      </c>
      <c r="F717" s="6">
        <f>Table2[[#This Row],[Kidhome]]</f>
        <v>0</v>
      </c>
      <c r="G717" s="6">
        <f>Table2[[#This Row],[Teenhome]]</f>
        <v>0</v>
      </c>
      <c r="H717" s="9">
        <f>Table2[[#This Row],[Dt_Customer]]</f>
        <v>41408</v>
      </c>
      <c r="I717" s="6">
        <f>Table2[[#This Row],[Recency]]</f>
        <v>44</v>
      </c>
      <c r="J717" s="14">
        <f>IF(VALUE(YEAR(People!$H717))-People!$B717&gt;=90,44,VALUE(YEAR(People!$H717))-People!$B717)</f>
        <v>60</v>
      </c>
      <c r="K717" s="5" t="str">
        <f>IF(AND(People!$J717&gt;=16,People!$J717&lt;=25),"16-25",IF(AND(People!$J717&gt;=26,People!$J717&lt;=35),"26-35",IF(AND(People!$J717&gt;=36,People!$J717&lt;=45),"36-45",IF(AND(People!$J717&gt;=46,People!$J717&lt;=55),"46-55",IF(AND(People!$J717&gt;=56,People!$J717&lt;=65),"56-65",IF(AND(People!$J717&gt;=66,People!$J717&lt;=75),"66-75","ALL"))))))</f>
        <v>56-65</v>
      </c>
      <c r="L717" t="str">
        <f>Products!H717</f>
        <v>Married</v>
      </c>
      <c r="M717">
        <f>Table2[[#This Row],[Recency]]</f>
        <v>44</v>
      </c>
      <c r="N717">
        <f>Table2[[#This Row],[NumDealsPurchases]]</f>
        <v>3</v>
      </c>
      <c r="O717" s="12" t="str">
        <f>IF(Table2[[#This Row],[Kidhome]]=0,"No","Yes")</f>
        <v>No</v>
      </c>
      <c r="P717" s="12" t="str">
        <f>IF(Table2[[#This Row],[Teenhome]]=0,"No","Yes")</f>
        <v>No</v>
      </c>
    </row>
    <row r="718" spans="1:16" ht="16.5" x14ac:dyDescent="0.3">
      <c r="A718" s="5">
        <f>Table2[[#This Row],[ID]]</f>
        <v>6969</v>
      </c>
      <c r="B718" s="6">
        <f>Table2[[#This Row],[Year_Birth]]</f>
        <v>1982</v>
      </c>
      <c r="C718" s="6" t="str">
        <f>Table2[[#This Row],[Education]]</f>
        <v>Graduation</v>
      </c>
      <c r="D718" s="6" t="str">
        <f>Table2[[#This Row],[Marital_Status]]</f>
        <v>Together</v>
      </c>
      <c r="E718" s="6">
        <f>Table2[[#This Row],[Income]]</f>
        <v>50272</v>
      </c>
      <c r="F718" s="6">
        <f>Table2[[#This Row],[Kidhome]]</f>
        <v>1</v>
      </c>
      <c r="G718" s="6">
        <f>Table2[[#This Row],[Teenhome]]</f>
        <v>0</v>
      </c>
      <c r="H718" s="9">
        <f>Table2[[#This Row],[Dt_Customer]]</f>
        <v>41493</v>
      </c>
      <c r="I718" s="6">
        <f>Table2[[#This Row],[Recency]]</f>
        <v>75</v>
      </c>
      <c r="J718" s="8">
        <f>IF(VALUE(YEAR(People!$H718))-People!$B718&gt;=90,44,VALUE(YEAR(People!$H718))-People!$B718)</f>
        <v>31</v>
      </c>
      <c r="K718" s="5" t="str">
        <f>IF(AND(People!$J718&gt;=16,People!$J718&lt;=25),"16-25",IF(AND(People!$J718&gt;=26,People!$J718&lt;=35),"26-35",IF(AND(People!$J718&gt;=36,People!$J718&lt;=45),"36-45",IF(AND(People!$J718&gt;=46,People!$J718&lt;=55),"46-55",IF(AND(People!$J718&gt;=56,People!$J718&lt;=65),"56-65",IF(AND(People!$J718&gt;=66,People!$J718&lt;=75),"66-75","ALL"))))))</f>
        <v>26-35</v>
      </c>
      <c r="L718" t="str">
        <f>Products!H718</f>
        <v>Divorced</v>
      </c>
      <c r="M718">
        <f>Table2[[#This Row],[Recency]]</f>
        <v>75</v>
      </c>
      <c r="N718">
        <f>Table2[[#This Row],[NumDealsPurchases]]</f>
        <v>3</v>
      </c>
      <c r="O718" s="12" t="str">
        <f>IF(Table2[[#This Row],[Kidhome]]=0,"No","Yes")</f>
        <v>Yes</v>
      </c>
      <c r="P718" s="12" t="str">
        <f>IF(Table2[[#This Row],[Teenhome]]=0,"No","Yes")</f>
        <v>No</v>
      </c>
    </row>
    <row r="719" spans="1:16" ht="16.5" x14ac:dyDescent="0.3">
      <c r="A719" s="7">
        <f>Table2[[#This Row],[ID]]</f>
        <v>10479</v>
      </c>
      <c r="B719" s="6">
        <f>Table2[[#This Row],[Year_Birth]]</f>
        <v>1975</v>
      </c>
      <c r="C719" s="6" t="str">
        <f>Table2[[#This Row],[Education]]</f>
        <v>PhD</v>
      </c>
      <c r="D719" s="6" t="str">
        <f>Table2[[#This Row],[Marital_Status]]</f>
        <v>Married</v>
      </c>
      <c r="E719" s="6">
        <f>Table2[[#This Row],[Income]]</f>
        <v>76618</v>
      </c>
      <c r="F719" s="6">
        <f>Table2[[#This Row],[Kidhome]]</f>
        <v>0</v>
      </c>
      <c r="G719" s="6">
        <f>Table2[[#This Row],[Teenhome]]</f>
        <v>0</v>
      </c>
      <c r="H719" s="9">
        <f>Table2[[#This Row],[Dt_Customer]]</f>
        <v>41250</v>
      </c>
      <c r="I719" s="6">
        <f>Table2[[#This Row],[Recency]]</f>
        <v>64</v>
      </c>
      <c r="J719" s="14">
        <f>IF(VALUE(YEAR(People!$H719))-People!$B719&gt;=90,44,VALUE(YEAR(People!$H719))-People!$B719)</f>
        <v>37</v>
      </c>
      <c r="K719" s="5" t="str">
        <f>IF(AND(People!$J719&gt;=16,People!$J719&lt;=25),"16-25",IF(AND(People!$J719&gt;=26,People!$J719&lt;=35),"26-35",IF(AND(People!$J719&gt;=36,People!$J719&lt;=45),"36-45",IF(AND(People!$J719&gt;=46,People!$J719&lt;=55),"46-55",IF(AND(People!$J719&gt;=56,People!$J719&lt;=65),"56-65",IF(AND(People!$J719&gt;=66,People!$J719&lt;=75),"66-75","ALL"))))))</f>
        <v>36-45</v>
      </c>
      <c r="L719" t="str">
        <f>Products!H719</f>
        <v>Together</v>
      </c>
      <c r="M719">
        <f>Table2[[#This Row],[Recency]]</f>
        <v>64</v>
      </c>
      <c r="N719">
        <f>Table2[[#This Row],[NumDealsPurchases]]</f>
        <v>1</v>
      </c>
      <c r="O719" s="12" t="str">
        <f>IF(Table2[[#This Row],[Kidhome]]=0,"No","Yes")</f>
        <v>No</v>
      </c>
      <c r="P719" s="12" t="str">
        <f>IF(Table2[[#This Row],[Teenhome]]=0,"No","Yes")</f>
        <v>No</v>
      </c>
    </row>
    <row r="720" spans="1:16" ht="16.5" x14ac:dyDescent="0.3">
      <c r="A720" s="5">
        <f>Table2[[#This Row],[ID]]</f>
        <v>3619</v>
      </c>
      <c r="B720" s="6">
        <f>Table2[[#This Row],[Year_Birth]]</f>
        <v>1960</v>
      </c>
      <c r="C720" s="6" t="str">
        <f>Table2[[#This Row],[Education]]</f>
        <v>2n Cycle</v>
      </c>
      <c r="D720" s="6" t="str">
        <f>Table2[[#This Row],[Marital_Status]]</f>
        <v>Divorced</v>
      </c>
      <c r="E720" s="6">
        <f>Table2[[#This Row],[Income]]</f>
        <v>87305</v>
      </c>
      <c r="F720" s="6">
        <f>Table2[[#This Row],[Kidhome]]</f>
        <v>0</v>
      </c>
      <c r="G720" s="6">
        <f>Table2[[#This Row],[Teenhome]]</f>
        <v>0</v>
      </c>
      <c r="H720" s="9">
        <f>Table2[[#This Row],[Dt_Customer]]</f>
        <v>41175</v>
      </c>
      <c r="I720" s="6">
        <f>Table2[[#This Row],[Recency]]</f>
        <v>19</v>
      </c>
      <c r="J720" s="8">
        <f>IF(VALUE(YEAR(People!$H720))-People!$B720&gt;=90,44,VALUE(YEAR(People!$H720))-People!$B720)</f>
        <v>52</v>
      </c>
      <c r="K720" s="5" t="str">
        <f>IF(AND(People!$J720&gt;=16,People!$J720&lt;=25),"16-25",IF(AND(People!$J720&gt;=26,People!$J720&lt;=35),"26-35",IF(AND(People!$J720&gt;=36,People!$J720&lt;=45),"36-45",IF(AND(People!$J720&gt;=46,People!$J720&lt;=55),"46-55",IF(AND(People!$J720&gt;=56,People!$J720&lt;=65),"56-65",IF(AND(People!$J720&gt;=66,People!$J720&lt;=75),"66-75","ALL"))))))</f>
        <v>46-55</v>
      </c>
      <c r="L720" t="str">
        <f>Products!H720</f>
        <v>Divorced</v>
      </c>
      <c r="M720">
        <f>Table2[[#This Row],[Recency]]</f>
        <v>19</v>
      </c>
      <c r="N720">
        <f>Table2[[#This Row],[NumDealsPurchases]]</f>
        <v>1</v>
      </c>
      <c r="O720" s="12" t="str">
        <f>IF(Table2[[#This Row],[Kidhome]]=0,"No","Yes")</f>
        <v>No</v>
      </c>
      <c r="P720" s="12" t="str">
        <f>IF(Table2[[#This Row],[Teenhome]]=0,"No","Yes")</f>
        <v>No</v>
      </c>
    </row>
    <row r="721" spans="1:16" ht="16.5" x14ac:dyDescent="0.3">
      <c r="A721" s="7">
        <f>Table2[[#This Row],[ID]]</f>
        <v>1715</v>
      </c>
      <c r="B721" s="6">
        <f>Table2[[#This Row],[Year_Birth]]</f>
        <v>1978</v>
      </c>
      <c r="C721" s="6" t="str">
        <f>Table2[[#This Row],[Education]]</f>
        <v>Graduation</v>
      </c>
      <c r="D721" s="6" t="str">
        <f>Table2[[#This Row],[Marital_Status]]</f>
        <v>Together</v>
      </c>
      <c r="E721" s="6">
        <f>Table2[[#This Row],[Income]]</f>
        <v>25851</v>
      </c>
      <c r="F721" s="6">
        <f>Table2[[#This Row],[Kidhome]]</f>
        <v>1</v>
      </c>
      <c r="G721" s="6">
        <f>Table2[[#This Row],[Teenhome]]</f>
        <v>0</v>
      </c>
      <c r="H721" s="9">
        <f>Table2[[#This Row],[Dt_Customer]]</f>
        <v>41316</v>
      </c>
      <c r="I721" s="6">
        <f>Table2[[#This Row],[Recency]]</f>
        <v>45</v>
      </c>
      <c r="J721" s="14">
        <f>IF(VALUE(YEAR(People!$H721))-People!$B721&gt;=90,44,VALUE(YEAR(People!$H721))-People!$B721)</f>
        <v>35</v>
      </c>
      <c r="K721" s="5" t="str">
        <f>IF(AND(People!$J721&gt;=16,People!$J721&lt;=25),"16-25",IF(AND(People!$J721&gt;=26,People!$J721&lt;=35),"26-35",IF(AND(People!$J721&gt;=36,People!$J721&lt;=45),"36-45",IF(AND(People!$J721&gt;=46,People!$J721&lt;=55),"46-55",IF(AND(People!$J721&gt;=56,People!$J721&lt;=65),"56-65",IF(AND(People!$J721&gt;=66,People!$J721&lt;=75),"66-75","ALL"))))))</f>
        <v>26-35</v>
      </c>
      <c r="L721" t="str">
        <f>Products!H721</f>
        <v>Single</v>
      </c>
      <c r="M721">
        <f>Table2[[#This Row],[Recency]]</f>
        <v>45</v>
      </c>
      <c r="N721">
        <f>Table2[[#This Row],[NumDealsPurchases]]</f>
        <v>2</v>
      </c>
      <c r="O721" s="12" t="str">
        <f>IF(Table2[[#This Row],[Kidhome]]=0,"No","Yes")</f>
        <v>Yes</v>
      </c>
      <c r="P721" s="12" t="str">
        <f>IF(Table2[[#This Row],[Teenhome]]=0,"No","Yes")</f>
        <v>No</v>
      </c>
    </row>
    <row r="722" spans="1:16" ht="16.5" x14ac:dyDescent="0.3">
      <c r="A722" s="5">
        <f>Table2[[#This Row],[ID]]</f>
        <v>10159</v>
      </c>
      <c r="B722" s="6">
        <f>Table2[[#This Row],[Year_Birth]]</f>
        <v>1970</v>
      </c>
      <c r="C722" s="6" t="str">
        <f>Table2[[#This Row],[Education]]</f>
        <v>Graduation</v>
      </c>
      <c r="D722" s="6" t="str">
        <f>Table2[[#This Row],[Marital_Status]]</f>
        <v>Divorced</v>
      </c>
      <c r="E722" s="6">
        <f>Table2[[#This Row],[Income]]</f>
        <v>58710</v>
      </c>
      <c r="F722" s="6">
        <f>Table2[[#This Row],[Kidhome]]</f>
        <v>0</v>
      </c>
      <c r="G722" s="6">
        <f>Table2[[#This Row],[Teenhome]]</f>
        <v>1</v>
      </c>
      <c r="H722" s="9">
        <f>Table2[[#This Row],[Dt_Customer]]</f>
        <v>41364</v>
      </c>
      <c r="I722" s="6">
        <f>Table2[[#This Row],[Recency]]</f>
        <v>77</v>
      </c>
      <c r="J722" s="8">
        <f>IF(VALUE(YEAR(People!$H722))-People!$B722&gt;=90,44,VALUE(YEAR(People!$H722))-People!$B722)</f>
        <v>43</v>
      </c>
      <c r="K722" s="5" t="str">
        <f>IF(AND(People!$J722&gt;=16,People!$J722&lt;=25),"16-25",IF(AND(People!$J722&gt;=26,People!$J722&lt;=35),"26-35",IF(AND(People!$J722&gt;=36,People!$J722&lt;=45),"36-45",IF(AND(People!$J722&gt;=46,People!$J722&lt;=55),"46-55",IF(AND(People!$J722&gt;=56,People!$J722&lt;=65),"56-65",IF(AND(People!$J722&gt;=66,People!$J722&lt;=75),"66-75","ALL"))))))</f>
        <v>36-45</v>
      </c>
      <c r="L722" t="str">
        <f>Products!H722</f>
        <v>Married</v>
      </c>
      <c r="M722">
        <f>Table2[[#This Row],[Recency]]</f>
        <v>77</v>
      </c>
      <c r="N722">
        <f>Table2[[#This Row],[NumDealsPurchases]]</f>
        <v>6</v>
      </c>
      <c r="O722" s="12" t="str">
        <f>IF(Table2[[#This Row],[Kidhome]]=0,"No","Yes")</f>
        <v>No</v>
      </c>
      <c r="P722" s="12" t="str">
        <f>IF(Table2[[#This Row],[Teenhome]]=0,"No","Yes")</f>
        <v>Yes</v>
      </c>
    </row>
    <row r="723" spans="1:16" ht="16.5" x14ac:dyDescent="0.3">
      <c r="A723" s="7">
        <f>Table2[[#This Row],[ID]]</f>
        <v>1463</v>
      </c>
      <c r="B723" s="6">
        <f>Table2[[#This Row],[Year_Birth]]</f>
        <v>1958</v>
      </c>
      <c r="C723" s="6" t="str">
        <f>Table2[[#This Row],[Education]]</f>
        <v>Graduation</v>
      </c>
      <c r="D723" s="6" t="str">
        <f>Table2[[#This Row],[Marital_Status]]</f>
        <v>Single</v>
      </c>
      <c r="E723" s="6">
        <f>Table2[[#This Row],[Income]]</f>
        <v>45160</v>
      </c>
      <c r="F723" s="6">
        <f>Table2[[#This Row],[Kidhome]]</f>
        <v>1</v>
      </c>
      <c r="G723" s="6">
        <f>Table2[[#This Row],[Teenhome]]</f>
        <v>1</v>
      </c>
      <c r="H723" s="9">
        <f>Table2[[#This Row],[Dt_Customer]]</f>
        <v>41727</v>
      </c>
      <c r="I723" s="6">
        <f>Table2[[#This Row],[Recency]]</f>
        <v>9</v>
      </c>
      <c r="J723" s="14">
        <f>IF(VALUE(YEAR(People!$H723))-People!$B723&gt;=90,44,VALUE(YEAR(People!$H723))-People!$B723)</f>
        <v>56</v>
      </c>
      <c r="K723" s="5" t="str">
        <f>IF(AND(People!$J723&gt;=16,People!$J723&lt;=25),"16-25",IF(AND(People!$J723&gt;=26,People!$J723&lt;=35),"26-35",IF(AND(People!$J723&gt;=36,People!$J723&lt;=45),"36-45",IF(AND(People!$J723&gt;=46,People!$J723&lt;=55),"46-55",IF(AND(People!$J723&gt;=56,People!$J723&lt;=65),"56-65",IF(AND(People!$J723&gt;=66,People!$J723&lt;=75),"66-75","ALL"))))))</f>
        <v>56-65</v>
      </c>
      <c r="L723" t="str">
        <f>Products!H723</f>
        <v>Married</v>
      </c>
      <c r="M723">
        <f>Table2[[#This Row],[Recency]]</f>
        <v>9</v>
      </c>
      <c r="N723">
        <f>Table2[[#This Row],[NumDealsPurchases]]</f>
        <v>1</v>
      </c>
      <c r="O723" s="12" t="str">
        <f>IF(Table2[[#This Row],[Kidhome]]=0,"No","Yes")</f>
        <v>Yes</v>
      </c>
      <c r="P723" s="12" t="str">
        <f>IF(Table2[[#This Row],[Teenhome]]=0,"No","Yes")</f>
        <v>Yes</v>
      </c>
    </row>
    <row r="724" spans="1:16" ht="16.5" x14ac:dyDescent="0.3">
      <c r="A724" s="5">
        <f>Table2[[#This Row],[ID]]</f>
        <v>5114</v>
      </c>
      <c r="B724" s="6">
        <f>Table2[[#This Row],[Year_Birth]]</f>
        <v>1965</v>
      </c>
      <c r="C724" s="6" t="str">
        <f>Table2[[#This Row],[Education]]</f>
        <v>Master</v>
      </c>
      <c r="D724" s="6" t="str">
        <f>Table2[[#This Row],[Marital_Status]]</f>
        <v>Married</v>
      </c>
      <c r="E724" s="6">
        <f>Table2[[#This Row],[Income]]</f>
        <v>74806</v>
      </c>
      <c r="F724" s="6">
        <f>Table2[[#This Row],[Kidhome]]</f>
        <v>0</v>
      </c>
      <c r="G724" s="6">
        <f>Table2[[#This Row],[Teenhome]]</f>
        <v>1</v>
      </c>
      <c r="H724" s="9">
        <f>Table2[[#This Row],[Dt_Customer]]</f>
        <v>41262</v>
      </c>
      <c r="I724" s="6">
        <f>Table2[[#This Row],[Recency]]</f>
        <v>1</v>
      </c>
      <c r="J724" s="8">
        <f>IF(VALUE(YEAR(People!$H724))-People!$B724&gt;=90,44,VALUE(YEAR(People!$H724))-People!$B724)</f>
        <v>47</v>
      </c>
      <c r="K724" s="5" t="str">
        <f>IF(AND(People!$J724&gt;=16,People!$J724&lt;=25),"16-25",IF(AND(People!$J724&gt;=26,People!$J724&lt;=35),"26-35",IF(AND(People!$J724&gt;=36,People!$J724&lt;=45),"36-45",IF(AND(People!$J724&gt;=46,People!$J724&lt;=55),"46-55",IF(AND(People!$J724&gt;=56,People!$J724&lt;=65),"56-65",IF(AND(People!$J724&gt;=66,People!$J724&lt;=75),"66-75","ALL"))))))</f>
        <v>46-55</v>
      </c>
      <c r="L724" t="str">
        <f>Products!H724</f>
        <v>Married</v>
      </c>
      <c r="M724">
        <f>Table2[[#This Row],[Recency]]</f>
        <v>1</v>
      </c>
      <c r="N724">
        <f>Table2[[#This Row],[NumDealsPurchases]]</f>
        <v>2</v>
      </c>
      <c r="O724" s="12" t="str">
        <f>IF(Table2[[#This Row],[Kidhome]]=0,"No","Yes")</f>
        <v>No</v>
      </c>
      <c r="P724" s="12" t="str">
        <f>IF(Table2[[#This Row],[Teenhome]]=0,"No","Yes")</f>
        <v>Yes</v>
      </c>
    </row>
    <row r="725" spans="1:16" ht="16.5" x14ac:dyDescent="0.3">
      <c r="A725" s="7">
        <f>Table2[[#This Row],[ID]]</f>
        <v>4990</v>
      </c>
      <c r="B725" s="6">
        <f>Table2[[#This Row],[Year_Birth]]</f>
        <v>1954</v>
      </c>
      <c r="C725" s="6" t="str">
        <f>Table2[[#This Row],[Education]]</f>
        <v>Graduation</v>
      </c>
      <c r="D725" s="6" t="str">
        <f>Table2[[#This Row],[Marital_Status]]</f>
        <v>Married</v>
      </c>
      <c r="E725" s="6">
        <f>Table2[[#This Row],[Income]]</f>
        <v>59111</v>
      </c>
      <c r="F725" s="6">
        <f>Table2[[#This Row],[Kidhome]]</f>
        <v>0</v>
      </c>
      <c r="G725" s="6">
        <f>Table2[[#This Row],[Teenhome]]</f>
        <v>0</v>
      </c>
      <c r="H725" s="9">
        <f>Table2[[#This Row],[Dt_Customer]]</f>
        <v>41396</v>
      </c>
      <c r="I725" s="6">
        <f>Table2[[#This Row],[Recency]]</f>
        <v>90</v>
      </c>
      <c r="J725" s="14">
        <f>IF(VALUE(YEAR(People!$H725))-People!$B725&gt;=90,44,VALUE(YEAR(People!$H725))-People!$B725)</f>
        <v>59</v>
      </c>
      <c r="K725" s="5" t="str">
        <f>IF(AND(People!$J725&gt;=16,People!$J725&lt;=25),"16-25",IF(AND(People!$J725&gt;=26,People!$J725&lt;=35),"26-35",IF(AND(People!$J725&gt;=36,People!$J725&lt;=45),"36-45",IF(AND(People!$J725&gt;=46,People!$J725&lt;=55),"46-55",IF(AND(People!$J725&gt;=56,People!$J725&lt;=65),"56-65",IF(AND(People!$J725&gt;=66,People!$J725&lt;=75),"66-75","ALL"))))))</f>
        <v>56-65</v>
      </c>
      <c r="L725" t="str">
        <f>Products!H725</f>
        <v>Married</v>
      </c>
      <c r="M725">
        <f>Table2[[#This Row],[Recency]]</f>
        <v>90</v>
      </c>
      <c r="N725">
        <f>Table2[[#This Row],[NumDealsPurchases]]</f>
        <v>1</v>
      </c>
      <c r="O725" s="12" t="str">
        <f>IF(Table2[[#This Row],[Kidhome]]=0,"No","Yes")</f>
        <v>No</v>
      </c>
      <c r="P725" s="12" t="str">
        <f>IF(Table2[[#This Row],[Teenhome]]=0,"No","Yes")</f>
        <v>No</v>
      </c>
    </row>
    <row r="726" spans="1:16" ht="16.5" x14ac:dyDescent="0.3">
      <c r="A726" s="5">
        <f>Table2[[#This Row],[ID]]</f>
        <v>4329</v>
      </c>
      <c r="B726" s="6">
        <f>Table2[[#This Row],[Year_Birth]]</f>
        <v>1984</v>
      </c>
      <c r="C726" s="6" t="str">
        <f>Table2[[#This Row],[Education]]</f>
        <v>PhD</v>
      </c>
      <c r="D726" s="6" t="str">
        <f>Table2[[#This Row],[Marital_Status]]</f>
        <v>Married</v>
      </c>
      <c r="E726" s="6">
        <f>Table2[[#This Row],[Income]]</f>
        <v>18988</v>
      </c>
      <c r="F726" s="6">
        <f>Table2[[#This Row],[Kidhome]]</f>
        <v>1</v>
      </c>
      <c r="G726" s="6">
        <f>Table2[[#This Row],[Teenhome]]</f>
        <v>0</v>
      </c>
      <c r="H726" s="9">
        <f>Table2[[#This Row],[Dt_Customer]]</f>
        <v>41782</v>
      </c>
      <c r="I726" s="6">
        <f>Table2[[#This Row],[Recency]]</f>
        <v>43</v>
      </c>
      <c r="J726" s="8">
        <f>IF(VALUE(YEAR(People!$H726))-People!$B726&gt;=90,44,VALUE(YEAR(People!$H726))-People!$B726)</f>
        <v>30</v>
      </c>
      <c r="K726" s="5" t="str">
        <f>IF(AND(People!$J726&gt;=16,People!$J726&lt;=25),"16-25",IF(AND(People!$J726&gt;=26,People!$J726&lt;=35),"26-35",IF(AND(People!$J726&gt;=36,People!$J726&lt;=45),"36-45",IF(AND(People!$J726&gt;=46,People!$J726&lt;=55),"46-55",IF(AND(People!$J726&gt;=56,People!$J726&lt;=65),"56-65",IF(AND(People!$J726&gt;=66,People!$J726&lt;=75),"66-75","ALL"))))))</f>
        <v>26-35</v>
      </c>
      <c r="L726" t="str">
        <f>Products!H726</f>
        <v>Married</v>
      </c>
      <c r="M726">
        <f>Table2[[#This Row],[Recency]]</f>
        <v>43</v>
      </c>
      <c r="N726">
        <f>Table2[[#This Row],[NumDealsPurchases]]</f>
        <v>2</v>
      </c>
      <c r="O726" s="12" t="str">
        <f>IF(Table2[[#This Row],[Kidhome]]=0,"No","Yes")</f>
        <v>Yes</v>
      </c>
      <c r="P726" s="12" t="str">
        <f>IF(Table2[[#This Row],[Teenhome]]=0,"No","Yes")</f>
        <v>No</v>
      </c>
    </row>
    <row r="727" spans="1:16" ht="16.5" x14ac:dyDescent="0.3">
      <c r="A727" s="7">
        <f>Table2[[#This Row],[ID]]</f>
        <v>10936</v>
      </c>
      <c r="B727" s="6">
        <f>Table2[[#This Row],[Year_Birth]]</f>
        <v>1965</v>
      </c>
      <c r="C727" s="6" t="str">
        <f>Table2[[#This Row],[Education]]</f>
        <v>Graduation</v>
      </c>
      <c r="D727" s="6" t="str">
        <f>Table2[[#This Row],[Marital_Status]]</f>
        <v>Married</v>
      </c>
      <c r="E727" s="6">
        <f>Table2[[#This Row],[Income]]</f>
        <v>72190</v>
      </c>
      <c r="F727" s="6">
        <f>Table2[[#This Row],[Kidhome]]</f>
        <v>0</v>
      </c>
      <c r="G727" s="6">
        <f>Table2[[#This Row],[Teenhome]]</f>
        <v>0</v>
      </c>
      <c r="H727" s="9">
        <f>Table2[[#This Row],[Dt_Customer]]</f>
        <v>41318</v>
      </c>
      <c r="I727" s="6">
        <f>Table2[[#This Row],[Recency]]</f>
        <v>79</v>
      </c>
      <c r="J727" s="14">
        <f>IF(VALUE(YEAR(People!$H727))-People!$B727&gt;=90,44,VALUE(YEAR(People!$H727))-People!$B727)</f>
        <v>48</v>
      </c>
      <c r="K727" s="5" t="str">
        <f>IF(AND(People!$J727&gt;=16,People!$J727&lt;=25),"16-25",IF(AND(People!$J727&gt;=26,People!$J727&lt;=35),"26-35",IF(AND(People!$J727&gt;=36,People!$J727&lt;=45),"36-45",IF(AND(People!$J727&gt;=46,People!$J727&lt;=55),"46-55",IF(AND(People!$J727&gt;=56,People!$J727&lt;=65),"56-65",IF(AND(People!$J727&gt;=66,People!$J727&lt;=75),"66-75","ALL"))))))</f>
        <v>46-55</v>
      </c>
      <c r="L727" t="str">
        <f>Products!H727</f>
        <v>Married</v>
      </c>
      <c r="M727">
        <f>Table2[[#This Row],[Recency]]</f>
        <v>79</v>
      </c>
      <c r="N727">
        <f>Table2[[#This Row],[NumDealsPurchases]]</f>
        <v>1</v>
      </c>
      <c r="O727" s="12" t="str">
        <f>IF(Table2[[#This Row],[Kidhome]]=0,"No","Yes")</f>
        <v>No</v>
      </c>
      <c r="P727" s="12" t="str">
        <f>IF(Table2[[#This Row],[Teenhome]]=0,"No","Yes")</f>
        <v>No</v>
      </c>
    </row>
    <row r="728" spans="1:16" ht="16.5" x14ac:dyDescent="0.3">
      <c r="A728" s="5">
        <f>Table2[[#This Row],[ID]]</f>
        <v>4692</v>
      </c>
      <c r="B728" s="6">
        <f>Table2[[#This Row],[Year_Birth]]</f>
        <v>1976</v>
      </c>
      <c r="C728" s="6" t="str">
        <f>Table2[[#This Row],[Education]]</f>
        <v>Graduation</v>
      </c>
      <c r="D728" s="6" t="str">
        <f>Table2[[#This Row],[Marital_Status]]</f>
        <v>Married</v>
      </c>
      <c r="E728" s="6">
        <f>Table2[[#This Row],[Income]]</f>
        <v>7500</v>
      </c>
      <c r="F728" s="6">
        <f>Table2[[#This Row],[Kidhome]]</f>
        <v>1</v>
      </c>
      <c r="G728" s="6">
        <f>Table2[[#This Row],[Teenhome]]</f>
        <v>0</v>
      </c>
      <c r="H728" s="9">
        <f>Table2[[#This Row],[Dt_Customer]]</f>
        <v>41122</v>
      </c>
      <c r="I728" s="6">
        <f>Table2[[#This Row],[Recency]]</f>
        <v>19</v>
      </c>
      <c r="J728" s="8">
        <f>IF(VALUE(YEAR(People!$H728))-People!$B728&gt;=90,44,VALUE(YEAR(People!$H728))-People!$B728)</f>
        <v>36</v>
      </c>
      <c r="K728" s="5" t="str">
        <f>IF(AND(People!$J728&gt;=16,People!$J728&lt;=25),"16-25",IF(AND(People!$J728&gt;=26,People!$J728&lt;=35),"26-35",IF(AND(People!$J728&gt;=36,People!$J728&lt;=45),"36-45",IF(AND(People!$J728&gt;=46,People!$J728&lt;=55),"46-55",IF(AND(People!$J728&gt;=56,People!$J728&lt;=65),"56-65",IF(AND(People!$J728&gt;=66,People!$J728&lt;=75),"66-75","ALL"))))))</f>
        <v>36-45</v>
      </c>
      <c r="L728" t="str">
        <f>Products!H728</f>
        <v>Married</v>
      </c>
      <c r="M728">
        <f>Table2[[#This Row],[Recency]]</f>
        <v>19</v>
      </c>
      <c r="N728">
        <f>Table2[[#This Row],[NumDealsPurchases]]</f>
        <v>5</v>
      </c>
      <c r="O728" s="12" t="str">
        <f>IF(Table2[[#This Row],[Kidhome]]=0,"No","Yes")</f>
        <v>Yes</v>
      </c>
      <c r="P728" s="12" t="str">
        <f>IF(Table2[[#This Row],[Teenhome]]=0,"No","Yes")</f>
        <v>No</v>
      </c>
    </row>
    <row r="729" spans="1:16" ht="16.5" x14ac:dyDescent="0.3">
      <c r="A729" s="7">
        <f>Table2[[#This Row],[ID]]</f>
        <v>7212</v>
      </c>
      <c r="B729" s="6">
        <f>Table2[[#This Row],[Year_Birth]]</f>
        <v>1966</v>
      </c>
      <c r="C729" s="6" t="str">
        <f>Table2[[#This Row],[Education]]</f>
        <v>Graduation</v>
      </c>
      <c r="D729" s="6" t="str">
        <f>Table2[[#This Row],[Marital_Status]]</f>
        <v>Married</v>
      </c>
      <c r="E729" s="6">
        <f>Table2[[#This Row],[Income]]</f>
        <v>44794</v>
      </c>
      <c r="F729" s="6">
        <f>Table2[[#This Row],[Kidhome]]</f>
        <v>0</v>
      </c>
      <c r="G729" s="6">
        <f>Table2[[#This Row],[Teenhome]]</f>
        <v>1</v>
      </c>
      <c r="H729" s="9">
        <f>Table2[[#This Row],[Dt_Customer]]</f>
        <v>41798</v>
      </c>
      <c r="I729" s="6">
        <f>Table2[[#This Row],[Recency]]</f>
        <v>99</v>
      </c>
      <c r="J729" s="14">
        <f>IF(VALUE(YEAR(People!$H729))-People!$B729&gt;=90,44,VALUE(YEAR(People!$H729))-People!$B729)</f>
        <v>48</v>
      </c>
      <c r="K729" s="5" t="str">
        <f>IF(AND(People!$J729&gt;=16,People!$J729&lt;=25),"16-25",IF(AND(People!$J729&gt;=26,People!$J729&lt;=35),"26-35",IF(AND(People!$J729&gt;=36,People!$J729&lt;=45),"36-45",IF(AND(People!$J729&gt;=46,People!$J729&lt;=55),"46-55",IF(AND(People!$J729&gt;=56,People!$J729&lt;=65),"56-65",IF(AND(People!$J729&gt;=66,People!$J729&lt;=75),"66-75","ALL"))))))</f>
        <v>46-55</v>
      </c>
      <c r="L729" t="str">
        <f>Products!H729</f>
        <v>Divorced</v>
      </c>
      <c r="M729">
        <f>Table2[[#This Row],[Recency]]</f>
        <v>99</v>
      </c>
      <c r="N729">
        <f>Table2[[#This Row],[NumDealsPurchases]]</f>
        <v>1</v>
      </c>
      <c r="O729" s="12" t="str">
        <f>IF(Table2[[#This Row],[Kidhome]]=0,"No","Yes")</f>
        <v>No</v>
      </c>
      <c r="P729" s="12" t="str">
        <f>IF(Table2[[#This Row],[Teenhome]]=0,"No","Yes")</f>
        <v>Yes</v>
      </c>
    </row>
    <row r="730" spans="1:16" ht="16.5" x14ac:dyDescent="0.3">
      <c r="A730" s="5">
        <f>Table2[[#This Row],[ID]]</f>
        <v>6086</v>
      </c>
      <c r="B730" s="6">
        <f>Table2[[#This Row],[Year_Birth]]</f>
        <v>1955</v>
      </c>
      <c r="C730" s="6" t="str">
        <f>Table2[[#This Row],[Education]]</f>
        <v>Graduation</v>
      </c>
      <c r="D730" s="6" t="str">
        <f>Table2[[#This Row],[Marital_Status]]</f>
        <v>Married</v>
      </c>
      <c r="E730" s="6">
        <f>Table2[[#This Row],[Income]]</f>
        <v>80395</v>
      </c>
      <c r="F730" s="6">
        <f>Table2[[#This Row],[Kidhome]]</f>
        <v>0</v>
      </c>
      <c r="G730" s="6">
        <f>Table2[[#This Row],[Teenhome]]</f>
        <v>0</v>
      </c>
      <c r="H730" s="9">
        <f>Table2[[#This Row],[Dt_Customer]]</f>
        <v>41601</v>
      </c>
      <c r="I730" s="6">
        <f>Table2[[#This Row],[Recency]]</f>
        <v>62</v>
      </c>
      <c r="J730" s="8">
        <f>IF(VALUE(YEAR(People!$H730))-People!$B730&gt;=90,44,VALUE(YEAR(People!$H730))-People!$B730)</f>
        <v>58</v>
      </c>
      <c r="K730" s="5" t="str">
        <f>IF(AND(People!$J730&gt;=16,People!$J730&lt;=25),"16-25",IF(AND(People!$J730&gt;=26,People!$J730&lt;=35),"26-35",IF(AND(People!$J730&gt;=36,People!$J730&lt;=45),"36-45",IF(AND(People!$J730&gt;=46,People!$J730&lt;=55),"46-55",IF(AND(People!$J730&gt;=56,People!$J730&lt;=65),"56-65",IF(AND(People!$J730&gt;=66,People!$J730&lt;=75),"66-75","ALL"))))))</f>
        <v>56-65</v>
      </c>
      <c r="L730" t="str">
        <f>Products!H730</f>
        <v>Married</v>
      </c>
      <c r="M730">
        <f>Table2[[#This Row],[Recency]]</f>
        <v>62</v>
      </c>
      <c r="N730">
        <f>Table2[[#This Row],[NumDealsPurchases]]</f>
        <v>1</v>
      </c>
      <c r="O730" s="12" t="str">
        <f>IF(Table2[[#This Row],[Kidhome]]=0,"No","Yes")</f>
        <v>No</v>
      </c>
      <c r="P730" s="12" t="str">
        <f>IF(Table2[[#This Row],[Teenhome]]=0,"No","Yes")</f>
        <v>No</v>
      </c>
    </row>
    <row r="731" spans="1:16" ht="16.5" x14ac:dyDescent="0.3">
      <c r="A731" s="7">
        <f>Table2[[#This Row],[ID]]</f>
        <v>437</v>
      </c>
      <c r="B731" s="6">
        <f>Table2[[#This Row],[Year_Birth]]</f>
        <v>1976</v>
      </c>
      <c r="C731" s="6" t="str">
        <f>Table2[[#This Row],[Education]]</f>
        <v>Master</v>
      </c>
      <c r="D731" s="6" t="str">
        <f>Table2[[#This Row],[Marital_Status]]</f>
        <v>Divorced</v>
      </c>
      <c r="E731" s="6">
        <f>Table2[[#This Row],[Income]]</f>
        <v>75012</v>
      </c>
      <c r="F731" s="6">
        <f>Table2[[#This Row],[Kidhome]]</f>
        <v>0</v>
      </c>
      <c r="G731" s="6">
        <f>Table2[[#This Row],[Teenhome]]</f>
        <v>0</v>
      </c>
      <c r="H731" s="9">
        <f>Table2[[#This Row],[Dt_Customer]]</f>
        <v>41664</v>
      </c>
      <c r="I731" s="6">
        <f>Table2[[#This Row],[Recency]]</f>
        <v>41</v>
      </c>
      <c r="J731" s="14">
        <f>IF(VALUE(YEAR(People!$H731))-People!$B731&gt;=90,44,VALUE(YEAR(People!$H731))-People!$B731)</f>
        <v>38</v>
      </c>
      <c r="K731" s="5" t="str">
        <f>IF(AND(People!$J731&gt;=16,People!$J731&lt;=25),"16-25",IF(AND(People!$J731&gt;=26,People!$J731&lt;=35),"26-35",IF(AND(People!$J731&gt;=36,People!$J731&lt;=45),"36-45",IF(AND(People!$J731&gt;=46,People!$J731&lt;=55),"46-55",IF(AND(People!$J731&gt;=56,People!$J731&lt;=65),"56-65",IF(AND(People!$J731&gt;=66,People!$J731&lt;=75),"66-75","ALL"))))))</f>
        <v>36-45</v>
      </c>
      <c r="L731" t="str">
        <f>Products!H731</f>
        <v>Together</v>
      </c>
      <c r="M731">
        <f>Table2[[#This Row],[Recency]]</f>
        <v>41</v>
      </c>
      <c r="N731">
        <f>Table2[[#This Row],[NumDealsPurchases]]</f>
        <v>1</v>
      </c>
      <c r="O731" s="12" t="str">
        <f>IF(Table2[[#This Row],[Kidhome]]=0,"No","Yes")</f>
        <v>No</v>
      </c>
      <c r="P731" s="12" t="str">
        <f>IF(Table2[[#This Row],[Teenhome]]=0,"No","Yes")</f>
        <v>No</v>
      </c>
    </row>
    <row r="732" spans="1:16" ht="16.5" x14ac:dyDescent="0.3">
      <c r="A732" s="5">
        <f>Table2[[#This Row],[ID]]</f>
        <v>11171</v>
      </c>
      <c r="B732" s="6">
        <f>Table2[[#This Row],[Year_Birth]]</f>
        <v>1965</v>
      </c>
      <c r="C732" s="6" t="str">
        <f>Table2[[#This Row],[Education]]</f>
        <v>Master</v>
      </c>
      <c r="D732" s="6" t="str">
        <f>Table2[[#This Row],[Marital_Status]]</f>
        <v>Married</v>
      </c>
      <c r="E732" s="6">
        <f>Table2[[#This Row],[Income]]</f>
        <v>56962</v>
      </c>
      <c r="F732" s="6">
        <f>Table2[[#This Row],[Kidhome]]</f>
        <v>2</v>
      </c>
      <c r="G732" s="6">
        <f>Table2[[#This Row],[Teenhome]]</f>
        <v>1</v>
      </c>
      <c r="H732" s="9">
        <f>Table2[[#This Row],[Dt_Customer]]</f>
        <v>41558</v>
      </c>
      <c r="I732" s="6">
        <f>Table2[[#This Row],[Recency]]</f>
        <v>60</v>
      </c>
      <c r="J732" s="8">
        <f>IF(VALUE(YEAR(People!$H732))-People!$B732&gt;=90,44,VALUE(YEAR(People!$H732))-People!$B732)</f>
        <v>48</v>
      </c>
      <c r="K732" s="5" t="str">
        <f>IF(AND(People!$J732&gt;=16,People!$J732&lt;=25),"16-25",IF(AND(People!$J732&gt;=26,People!$J732&lt;=35),"26-35",IF(AND(People!$J732&gt;=36,People!$J732&lt;=45),"36-45",IF(AND(People!$J732&gt;=46,People!$J732&lt;=55),"46-55",IF(AND(People!$J732&gt;=56,People!$J732&lt;=65),"56-65",IF(AND(People!$J732&gt;=66,People!$J732&lt;=75),"66-75","ALL"))))))</f>
        <v>46-55</v>
      </c>
      <c r="L732" t="str">
        <f>Products!H732</f>
        <v>Divorced</v>
      </c>
      <c r="M732">
        <f>Table2[[#This Row],[Recency]]</f>
        <v>60</v>
      </c>
      <c r="N732">
        <f>Table2[[#This Row],[NumDealsPurchases]]</f>
        <v>7</v>
      </c>
      <c r="O732" s="12" t="str">
        <f>IF(Table2[[#This Row],[Kidhome]]=0,"No","Yes")</f>
        <v>Yes</v>
      </c>
      <c r="P732" s="12" t="str">
        <f>IF(Table2[[#This Row],[Teenhome]]=0,"No","Yes")</f>
        <v>Yes</v>
      </c>
    </row>
    <row r="733" spans="1:16" ht="16.5" x14ac:dyDescent="0.3">
      <c r="A733" s="7">
        <f>Table2[[#This Row],[ID]]</f>
        <v>11101</v>
      </c>
      <c r="B733" s="6">
        <f>Table2[[#This Row],[Year_Birth]]</f>
        <v>1991</v>
      </c>
      <c r="C733" s="6" t="str">
        <f>Table2[[#This Row],[Education]]</f>
        <v>Graduation</v>
      </c>
      <c r="D733" s="6" t="str">
        <f>Table2[[#This Row],[Marital_Status]]</f>
        <v>Together</v>
      </c>
      <c r="E733" s="6">
        <f>Table2[[#This Row],[Income]]</f>
        <v>89891</v>
      </c>
      <c r="F733" s="6">
        <f>Table2[[#This Row],[Kidhome]]</f>
        <v>0</v>
      </c>
      <c r="G733" s="6">
        <f>Table2[[#This Row],[Teenhome]]</f>
        <v>0</v>
      </c>
      <c r="H733" s="9">
        <f>Table2[[#This Row],[Dt_Customer]]</f>
        <v>41379</v>
      </c>
      <c r="I733" s="6">
        <f>Table2[[#This Row],[Recency]]</f>
        <v>17</v>
      </c>
      <c r="J733" s="14">
        <f>IF(VALUE(YEAR(People!$H733))-People!$B733&gt;=90,44,VALUE(YEAR(People!$H733))-People!$B733)</f>
        <v>22</v>
      </c>
      <c r="K733" s="5" t="str">
        <f>IF(AND(People!$J733&gt;=16,People!$J733&lt;=25),"16-25",IF(AND(People!$J733&gt;=26,People!$J733&lt;=35),"26-35",IF(AND(People!$J733&gt;=36,People!$J733&lt;=45),"36-45",IF(AND(People!$J733&gt;=46,People!$J733&lt;=55),"46-55",IF(AND(People!$J733&gt;=56,People!$J733&lt;=65),"56-65",IF(AND(People!$J733&gt;=66,People!$J733&lt;=75),"66-75","ALL"))))))</f>
        <v>16-25</v>
      </c>
      <c r="L733" t="str">
        <f>Products!H733</f>
        <v>Together</v>
      </c>
      <c r="M733">
        <f>Table2[[#This Row],[Recency]]</f>
        <v>17</v>
      </c>
      <c r="N733">
        <f>Table2[[#This Row],[NumDealsPurchases]]</f>
        <v>1</v>
      </c>
      <c r="O733" s="12" t="str">
        <f>IF(Table2[[#This Row],[Kidhome]]=0,"No","Yes")</f>
        <v>No</v>
      </c>
      <c r="P733" s="12" t="str">
        <f>IF(Table2[[#This Row],[Teenhome]]=0,"No","Yes")</f>
        <v>No</v>
      </c>
    </row>
    <row r="734" spans="1:16" ht="16.5" x14ac:dyDescent="0.3">
      <c r="A734" s="5">
        <f>Table2[[#This Row],[ID]]</f>
        <v>5329</v>
      </c>
      <c r="B734" s="6">
        <f>Table2[[#This Row],[Year_Birth]]</f>
        <v>1949</v>
      </c>
      <c r="C734" s="6" t="str">
        <f>Table2[[#This Row],[Education]]</f>
        <v>PhD</v>
      </c>
      <c r="D734" s="6" t="str">
        <f>Table2[[#This Row],[Marital_Status]]</f>
        <v>Divorced</v>
      </c>
      <c r="E734" s="6">
        <f>Table2[[#This Row],[Income]]</f>
        <v>35946</v>
      </c>
      <c r="F734" s="6">
        <f>Table2[[#This Row],[Kidhome]]</f>
        <v>1</v>
      </c>
      <c r="G734" s="6">
        <f>Table2[[#This Row],[Teenhome]]</f>
        <v>1</v>
      </c>
      <c r="H734" s="9">
        <f>Table2[[#This Row],[Dt_Customer]]</f>
        <v>41544</v>
      </c>
      <c r="I734" s="6">
        <f>Table2[[#This Row],[Recency]]</f>
        <v>24</v>
      </c>
      <c r="J734" s="8">
        <f>IF(VALUE(YEAR(People!$H734))-People!$B734&gt;=90,44,VALUE(YEAR(People!$H734))-People!$B734)</f>
        <v>64</v>
      </c>
      <c r="K734" s="5" t="str">
        <f>IF(AND(People!$J734&gt;=16,People!$J734&lt;=25),"16-25",IF(AND(People!$J734&gt;=26,People!$J734&lt;=35),"26-35",IF(AND(People!$J734&gt;=36,People!$J734&lt;=45),"36-45",IF(AND(People!$J734&gt;=46,People!$J734&lt;=55),"46-55",IF(AND(People!$J734&gt;=56,People!$J734&lt;=65),"56-65",IF(AND(People!$J734&gt;=66,People!$J734&lt;=75),"66-75","ALL"))))))</f>
        <v>56-65</v>
      </c>
      <c r="L734" t="str">
        <f>Products!H734</f>
        <v>Married</v>
      </c>
      <c r="M734">
        <f>Table2[[#This Row],[Recency]]</f>
        <v>24</v>
      </c>
      <c r="N734">
        <f>Table2[[#This Row],[NumDealsPurchases]]</f>
        <v>1</v>
      </c>
      <c r="O734" s="12" t="str">
        <f>IF(Table2[[#This Row],[Kidhome]]=0,"No","Yes")</f>
        <v>Yes</v>
      </c>
      <c r="P734" s="12" t="str">
        <f>IF(Table2[[#This Row],[Teenhome]]=0,"No","Yes")</f>
        <v>Yes</v>
      </c>
    </row>
    <row r="735" spans="1:16" ht="16.5" x14ac:dyDescent="0.3">
      <c r="A735" s="7">
        <f>Table2[[#This Row],[ID]]</f>
        <v>610</v>
      </c>
      <c r="B735" s="6">
        <f>Table2[[#This Row],[Year_Birth]]</f>
        <v>1953</v>
      </c>
      <c r="C735" s="6" t="str">
        <f>Table2[[#This Row],[Education]]</f>
        <v>PhD</v>
      </c>
      <c r="D735" s="6" t="str">
        <f>Table2[[#This Row],[Marital_Status]]</f>
        <v>Together</v>
      </c>
      <c r="E735" s="6">
        <f>Table2[[#This Row],[Income]]</f>
        <v>53593</v>
      </c>
      <c r="F735" s="6">
        <f>Table2[[#This Row],[Kidhome]]</f>
        <v>1</v>
      </c>
      <c r="G735" s="6">
        <f>Table2[[#This Row],[Teenhome]]</f>
        <v>1</v>
      </c>
      <c r="H735" s="9">
        <f>Table2[[#This Row],[Dt_Customer]]</f>
        <v>41128</v>
      </c>
      <c r="I735" s="6">
        <f>Table2[[#This Row],[Recency]]</f>
        <v>60</v>
      </c>
      <c r="J735" s="14">
        <f>IF(VALUE(YEAR(People!$H735))-People!$B735&gt;=90,44,VALUE(YEAR(People!$H735))-People!$B735)</f>
        <v>59</v>
      </c>
      <c r="K735" s="5" t="str">
        <f>IF(AND(People!$J735&gt;=16,People!$J735&lt;=25),"16-25",IF(AND(People!$J735&gt;=26,People!$J735&lt;=35),"26-35",IF(AND(People!$J735&gt;=36,People!$J735&lt;=45),"36-45",IF(AND(People!$J735&gt;=46,People!$J735&lt;=55),"46-55",IF(AND(People!$J735&gt;=56,People!$J735&lt;=65),"56-65",IF(AND(People!$J735&gt;=66,People!$J735&lt;=75),"66-75","ALL"))))))</f>
        <v>56-65</v>
      </c>
      <c r="L735" t="str">
        <f>Products!H735</f>
        <v>Divorced</v>
      </c>
      <c r="M735">
        <f>Table2[[#This Row],[Recency]]</f>
        <v>60</v>
      </c>
      <c r="N735">
        <f>Table2[[#This Row],[NumDealsPurchases]]</f>
        <v>8</v>
      </c>
      <c r="O735" s="12" t="str">
        <f>IF(Table2[[#This Row],[Kidhome]]=0,"No","Yes")</f>
        <v>Yes</v>
      </c>
      <c r="P735" s="12" t="str">
        <f>IF(Table2[[#This Row],[Teenhome]]=0,"No","Yes")</f>
        <v>Yes</v>
      </c>
    </row>
    <row r="736" spans="1:16" ht="16.5" x14ac:dyDescent="0.3">
      <c r="A736" s="5">
        <f>Table2[[#This Row],[ID]]</f>
        <v>9384</v>
      </c>
      <c r="B736" s="6">
        <f>Table2[[#This Row],[Year_Birth]]</f>
        <v>1978</v>
      </c>
      <c r="C736" s="6" t="str">
        <f>Table2[[#This Row],[Education]]</f>
        <v>Graduation</v>
      </c>
      <c r="D736" s="6" t="str">
        <f>Table2[[#This Row],[Marital_Status]]</f>
        <v>Married</v>
      </c>
      <c r="E736" s="6">
        <f>Table2[[#This Row],[Income]]</f>
        <v>66373</v>
      </c>
      <c r="F736" s="6">
        <f>Table2[[#This Row],[Kidhome]]</f>
        <v>1</v>
      </c>
      <c r="G736" s="6">
        <f>Table2[[#This Row],[Teenhome]]</f>
        <v>1</v>
      </c>
      <c r="H736" s="9">
        <f>Table2[[#This Row],[Dt_Customer]]</f>
        <v>41437</v>
      </c>
      <c r="I736" s="6">
        <f>Table2[[#This Row],[Recency]]</f>
        <v>57</v>
      </c>
      <c r="J736" s="8">
        <f>IF(VALUE(YEAR(People!$H736))-People!$B736&gt;=90,44,VALUE(YEAR(People!$H736))-People!$B736)</f>
        <v>35</v>
      </c>
      <c r="K736" s="5" t="str">
        <f>IF(AND(People!$J736&gt;=16,People!$J736&lt;=25),"16-25",IF(AND(People!$J736&gt;=26,People!$J736&lt;=35),"26-35",IF(AND(People!$J736&gt;=36,People!$J736&lt;=45),"36-45",IF(AND(People!$J736&gt;=46,People!$J736&lt;=55),"46-55",IF(AND(People!$J736&gt;=56,People!$J736&lt;=65),"56-65",IF(AND(People!$J736&gt;=66,People!$J736&lt;=75),"66-75","ALL"))))))</f>
        <v>26-35</v>
      </c>
      <c r="L736" t="str">
        <f>Products!H736</f>
        <v>Divorced</v>
      </c>
      <c r="M736">
        <f>Table2[[#This Row],[Recency]]</f>
        <v>57</v>
      </c>
      <c r="N736">
        <f>Table2[[#This Row],[NumDealsPurchases]]</f>
        <v>7</v>
      </c>
      <c r="O736" s="12" t="str">
        <f>IF(Table2[[#This Row],[Kidhome]]=0,"No","Yes")</f>
        <v>Yes</v>
      </c>
      <c r="P736" s="12" t="str">
        <f>IF(Table2[[#This Row],[Teenhome]]=0,"No","Yes")</f>
        <v>Yes</v>
      </c>
    </row>
    <row r="737" spans="1:16" ht="16.5" x14ac:dyDescent="0.3">
      <c r="A737" s="7">
        <f>Table2[[#This Row],[ID]]</f>
        <v>5956</v>
      </c>
      <c r="B737" s="6">
        <f>Table2[[#This Row],[Year_Birth]]</f>
        <v>1948</v>
      </c>
      <c r="C737" s="6" t="str">
        <f>Table2[[#This Row],[Education]]</f>
        <v>PhD</v>
      </c>
      <c r="D737" s="6" t="str">
        <f>Table2[[#This Row],[Marital_Status]]</f>
        <v>Divorced</v>
      </c>
      <c r="E737" s="6">
        <f>Table2[[#This Row],[Income]]</f>
        <v>45072</v>
      </c>
      <c r="F737" s="6">
        <f>Table2[[#This Row],[Kidhome]]</f>
        <v>1</v>
      </c>
      <c r="G737" s="6">
        <f>Table2[[#This Row],[Teenhome]]</f>
        <v>2</v>
      </c>
      <c r="H737" s="9">
        <f>Table2[[#This Row],[Dt_Customer]]</f>
        <v>41563</v>
      </c>
      <c r="I737" s="6">
        <f>Table2[[#This Row],[Recency]]</f>
        <v>74</v>
      </c>
      <c r="J737" s="14">
        <f>IF(VALUE(YEAR(People!$H737))-People!$B737&gt;=90,44,VALUE(YEAR(People!$H737))-People!$B737)</f>
        <v>65</v>
      </c>
      <c r="K737" s="5" t="str">
        <f>IF(AND(People!$J737&gt;=16,People!$J737&lt;=25),"16-25",IF(AND(People!$J737&gt;=26,People!$J737&lt;=35),"26-35",IF(AND(People!$J737&gt;=36,People!$J737&lt;=45),"36-45",IF(AND(People!$J737&gt;=46,People!$J737&lt;=55),"46-55",IF(AND(People!$J737&gt;=56,People!$J737&lt;=65),"56-65",IF(AND(People!$J737&gt;=66,People!$J737&lt;=75),"66-75","ALL"))))))</f>
        <v>56-65</v>
      </c>
      <c r="L737" t="str">
        <f>Products!H737</f>
        <v>Married</v>
      </c>
      <c r="M737">
        <f>Table2[[#This Row],[Recency]]</f>
        <v>74</v>
      </c>
      <c r="N737">
        <f>Table2[[#This Row],[NumDealsPurchases]]</f>
        <v>5</v>
      </c>
      <c r="O737" s="12" t="str">
        <f>IF(Table2[[#This Row],[Kidhome]]=0,"No","Yes")</f>
        <v>Yes</v>
      </c>
      <c r="P737" s="12" t="str">
        <f>IF(Table2[[#This Row],[Teenhome]]=0,"No","Yes")</f>
        <v>Yes</v>
      </c>
    </row>
    <row r="738" spans="1:16" ht="16.5" x14ac:dyDescent="0.3">
      <c r="A738" s="5">
        <f>Table2[[#This Row],[ID]]</f>
        <v>10430</v>
      </c>
      <c r="B738" s="6">
        <f>Table2[[#This Row],[Year_Birth]]</f>
        <v>1973</v>
      </c>
      <c r="C738" s="6" t="str">
        <f>Table2[[#This Row],[Education]]</f>
        <v>Graduation</v>
      </c>
      <c r="D738" s="6" t="str">
        <f>Table2[[#This Row],[Marital_Status]]</f>
        <v>Divorced</v>
      </c>
      <c r="E738" s="6">
        <f>Table2[[#This Row],[Income]]</f>
        <v>89694</v>
      </c>
      <c r="F738" s="6">
        <f>Table2[[#This Row],[Kidhome]]</f>
        <v>1</v>
      </c>
      <c r="G738" s="6">
        <f>Table2[[#This Row],[Teenhome]]</f>
        <v>1</v>
      </c>
      <c r="H738" s="9">
        <f>Table2[[#This Row],[Dt_Customer]]</f>
        <v>41556</v>
      </c>
      <c r="I738" s="6">
        <f>Table2[[#This Row],[Recency]]</f>
        <v>22</v>
      </c>
      <c r="J738" s="8">
        <f>IF(VALUE(YEAR(People!$H738))-People!$B738&gt;=90,44,VALUE(YEAR(People!$H738))-People!$B738)</f>
        <v>40</v>
      </c>
      <c r="K738" s="5" t="str">
        <f>IF(AND(People!$J738&gt;=16,People!$J738&lt;=25),"16-25",IF(AND(People!$J738&gt;=26,People!$J738&lt;=35),"26-35",IF(AND(People!$J738&gt;=36,People!$J738&lt;=45),"36-45",IF(AND(People!$J738&gt;=46,People!$J738&lt;=55),"46-55",IF(AND(People!$J738&gt;=56,People!$J738&lt;=65),"56-65",IF(AND(People!$J738&gt;=66,People!$J738&lt;=75),"66-75","ALL"))))))</f>
        <v>36-45</v>
      </c>
      <c r="L738" t="str">
        <f>Products!H738</f>
        <v>Married</v>
      </c>
      <c r="M738">
        <f>Table2[[#This Row],[Recency]]</f>
        <v>22</v>
      </c>
      <c r="N738">
        <f>Table2[[#This Row],[NumDealsPurchases]]</f>
        <v>3</v>
      </c>
      <c r="O738" s="12" t="str">
        <f>IF(Table2[[#This Row],[Kidhome]]=0,"No","Yes")</f>
        <v>Yes</v>
      </c>
      <c r="P738" s="12" t="str">
        <f>IF(Table2[[#This Row],[Teenhome]]=0,"No","Yes")</f>
        <v>Yes</v>
      </c>
    </row>
    <row r="739" spans="1:16" ht="16.5" x14ac:dyDescent="0.3">
      <c r="A739" s="7">
        <f>Table2[[#This Row],[ID]]</f>
        <v>7875</v>
      </c>
      <c r="B739" s="6">
        <f>Table2[[#This Row],[Year_Birth]]</f>
        <v>1949</v>
      </c>
      <c r="C739" s="6" t="str">
        <f>Table2[[#This Row],[Education]]</f>
        <v>Graduation</v>
      </c>
      <c r="D739" s="6" t="str">
        <f>Table2[[#This Row],[Marital_Status]]</f>
        <v>Married</v>
      </c>
      <c r="E739" s="6">
        <f>Table2[[#This Row],[Income]]</f>
        <v>72025</v>
      </c>
      <c r="F739" s="6">
        <f>Table2[[#This Row],[Kidhome]]</f>
        <v>0</v>
      </c>
      <c r="G739" s="6">
        <f>Table2[[#This Row],[Teenhome]]</f>
        <v>0</v>
      </c>
      <c r="H739" s="9">
        <f>Table2[[#This Row],[Dt_Customer]]</f>
        <v>41758</v>
      </c>
      <c r="I739" s="6">
        <f>Table2[[#This Row],[Recency]]</f>
        <v>46</v>
      </c>
      <c r="J739" s="14">
        <f>IF(VALUE(YEAR(People!$H739))-People!$B739&gt;=90,44,VALUE(YEAR(People!$H739))-People!$B739)</f>
        <v>65</v>
      </c>
      <c r="K739" s="5" t="str">
        <f>IF(AND(People!$J739&gt;=16,People!$J739&lt;=25),"16-25",IF(AND(People!$J739&gt;=26,People!$J739&lt;=35),"26-35",IF(AND(People!$J739&gt;=36,People!$J739&lt;=45),"36-45",IF(AND(People!$J739&gt;=46,People!$J739&lt;=55),"46-55",IF(AND(People!$J739&gt;=56,People!$J739&lt;=65),"56-65",IF(AND(People!$J739&gt;=66,People!$J739&lt;=75),"66-75","ALL"))))))</f>
        <v>56-65</v>
      </c>
      <c r="L739" t="str">
        <f>Products!H739</f>
        <v>Together</v>
      </c>
      <c r="M739">
        <f>Table2[[#This Row],[Recency]]</f>
        <v>46</v>
      </c>
      <c r="N739">
        <f>Table2[[#This Row],[NumDealsPurchases]]</f>
        <v>1</v>
      </c>
      <c r="O739" s="12" t="str">
        <f>IF(Table2[[#This Row],[Kidhome]]=0,"No","Yes")</f>
        <v>No</v>
      </c>
      <c r="P739" s="12" t="str">
        <f>IF(Table2[[#This Row],[Teenhome]]=0,"No","Yes")</f>
        <v>No</v>
      </c>
    </row>
    <row r="740" spans="1:16" ht="16.5" x14ac:dyDescent="0.3">
      <c r="A740" s="5">
        <f>Table2[[#This Row],[ID]]</f>
        <v>7072</v>
      </c>
      <c r="B740" s="6">
        <f>Table2[[#This Row],[Year_Birth]]</f>
        <v>1973</v>
      </c>
      <c r="C740" s="6" t="str">
        <f>Table2[[#This Row],[Education]]</f>
        <v>Graduation</v>
      </c>
      <c r="D740" s="6" t="str">
        <f>Table2[[#This Row],[Marital_Status]]</f>
        <v>Married</v>
      </c>
      <c r="E740" s="6">
        <f>Table2[[#This Row],[Income]]</f>
        <v>67432</v>
      </c>
      <c r="F740" s="6">
        <f>Table2[[#This Row],[Kidhome]]</f>
        <v>0</v>
      </c>
      <c r="G740" s="6">
        <f>Table2[[#This Row],[Teenhome]]</f>
        <v>1</v>
      </c>
      <c r="H740" s="9">
        <f>Table2[[#This Row],[Dt_Customer]]</f>
        <v>41362</v>
      </c>
      <c r="I740" s="6">
        <f>Table2[[#This Row],[Recency]]</f>
        <v>69</v>
      </c>
      <c r="J740" s="8">
        <f>IF(VALUE(YEAR(People!$H740))-People!$B740&gt;=90,44,VALUE(YEAR(People!$H740))-People!$B740)</f>
        <v>40</v>
      </c>
      <c r="K740" s="5" t="str">
        <f>IF(AND(People!$J740&gt;=16,People!$J740&lt;=25),"16-25",IF(AND(People!$J740&gt;=26,People!$J740&lt;=35),"26-35",IF(AND(People!$J740&gt;=36,People!$J740&lt;=45),"36-45",IF(AND(People!$J740&gt;=46,People!$J740&lt;=55),"46-55",IF(AND(People!$J740&gt;=56,People!$J740&lt;=65),"56-65",IF(AND(People!$J740&gt;=66,People!$J740&lt;=75),"66-75","ALL"))))))</f>
        <v>36-45</v>
      </c>
      <c r="L740" t="str">
        <f>Products!H740</f>
        <v>Married</v>
      </c>
      <c r="M740">
        <f>Table2[[#This Row],[Recency]]</f>
        <v>69</v>
      </c>
      <c r="N740">
        <f>Table2[[#This Row],[NumDealsPurchases]]</f>
        <v>2</v>
      </c>
      <c r="O740" s="12" t="str">
        <f>IF(Table2[[#This Row],[Kidhome]]=0,"No","Yes")</f>
        <v>No</v>
      </c>
      <c r="P740" s="12" t="str">
        <f>IF(Table2[[#This Row],[Teenhome]]=0,"No","Yes")</f>
        <v>Yes</v>
      </c>
    </row>
    <row r="741" spans="1:16" ht="16.5" x14ac:dyDescent="0.3">
      <c r="A741" s="7">
        <f>Table2[[#This Row],[ID]]</f>
        <v>6255</v>
      </c>
      <c r="B741" s="6">
        <f>Table2[[#This Row],[Year_Birth]]</f>
        <v>1952</v>
      </c>
      <c r="C741" s="6" t="str">
        <f>Table2[[#This Row],[Education]]</f>
        <v>Master</v>
      </c>
      <c r="D741" s="6" t="str">
        <f>Table2[[#This Row],[Marital_Status]]</f>
        <v>Together</v>
      </c>
      <c r="E741" s="6">
        <f>Table2[[#This Row],[Income]]</f>
        <v>70545</v>
      </c>
      <c r="F741" s="6">
        <f>Table2[[#This Row],[Kidhome]]</f>
        <v>0</v>
      </c>
      <c r="G741" s="6">
        <f>Table2[[#This Row],[Teenhome]]</f>
        <v>1</v>
      </c>
      <c r="H741" s="9">
        <f>Table2[[#This Row],[Dt_Customer]]</f>
        <v>41793</v>
      </c>
      <c r="I741" s="6">
        <f>Table2[[#This Row],[Recency]]</f>
        <v>29</v>
      </c>
      <c r="J741" s="14">
        <f>IF(VALUE(YEAR(People!$H741))-People!$B741&gt;=90,44,VALUE(YEAR(People!$H741))-People!$B741)</f>
        <v>62</v>
      </c>
      <c r="K741" s="5" t="str">
        <f>IF(AND(People!$J741&gt;=16,People!$J741&lt;=25),"16-25",IF(AND(People!$J741&gt;=26,People!$J741&lt;=35),"26-35",IF(AND(People!$J741&gt;=36,People!$J741&lt;=45),"36-45",IF(AND(People!$J741&gt;=46,People!$J741&lt;=55),"46-55",IF(AND(People!$J741&gt;=56,People!$J741&lt;=65),"56-65",IF(AND(People!$J741&gt;=66,People!$J741&lt;=75),"66-75","ALL"))))))</f>
        <v>56-65</v>
      </c>
      <c r="L741" t="str">
        <f>Products!H741</f>
        <v>Together</v>
      </c>
      <c r="M741">
        <f>Table2[[#This Row],[Recency]]</f>
        <v>29</v>
      </c>
      <c r="N741">
        <f>Table2[[#This Row],[NumDealsPurchases]]</f>
        <v>1</v>
      </c>
      <c r="O741" s="12" t="str">
        <f>IF(Table2[[#This Row],[Kidhome]]=0,"No","Yes")</f>
        <v>No</v>
      </c>
      <c r="P741" s="12" t="str">
        <f>IF(Table2[[#This Row],[Teenhome]]=0,"No","Yes")</f>
        <v>Yes</v>
      </c>
    </row>
    <row r="742" spans="1:16" ht="16.5" x14ac:dyDescent="0.3">
      <c r="A742" s="5">
        <f>Table2[[#This Row],[ID]]</f>
        <v>6516</v>
      </c>
      <c r="B742" s="6">
        <f>Table2[[#This Row],[Year_Birth]]</f>
        <v>1989</v>
      </c>
      <c r="C742" s="6" t="str">
        <f>Table2[[#This Row],[Education]]</f>
        <v>Basic</v>
      </c>
      <c r="D742" s="6" t="str">
        <f>Table2[[#This Row],[Marital_Status]]</f>
        <v>Married</v>
      </c>
      <c r="E742" s="6">
        <f>Table2[[#This Row],[Income]]</f>
        <v>17487</v>
      </c>
      <c r="F742" s="6">
        <f>Table2[[#This Row],[Kidhome]]</f>
        <v>1</v>
      </c>
      <c r="G742" s="6">
        <f>Table2[[#This Row],[Teenhome]]</f>
        <v>0</v>
      </c>
      <c r="H742" s="9">
        <f>Table2[[#This Row],[Dt_Customer]]</f>
        <v>41351</v>
      </c>
      <c r="I742" s="6">
        <f>Table2[[#This Row],[Recency]]</f>
        <v>37</v>
      </c>
      <c r="J742" s="8">
        <f>IF(VALUE(YEAR(People!$H742))-People!$B742&gt;=90,44,VALUE(YEAR(People!$H742))-People!$B742)</f>
        <v>24</v>
      </c>
      <c r="K742" s="5" t="str">
        <f>IF(AND(People!$J742&gt;=16,People!$J742&lt;=25),"16-25",IF(AND(People!$J742&gt;=26,People!$J742&lt;=35),"26-35",IF(AND(People!$J742&gt;=36,People!$J742&lt;=45),"36-45",IF(AND(People!$J742&gt;=46,People!$J742&lt;=55),"46-55",IF(AND(People!$J742&gt;=56,People!$J742&lt;=65),"56-65",IF(AND(People!$J742&gt;=66,People!$J742&lt;=75),"66-75","ALL"))))))</f>
        <v>16-25</v>
      </c>
      <c r="L742" t="str">
        <f>Products!H742</f>
        <v>Single</v>
      </c>
      <c r="M742">
        <f>Table2[[#This Row],[Recency]]</f>
        <v>37</v>
      </c>
      <c r="N742">
        <f>Table2[[#This Row],[NumDealsPurchases]]</f>
        <v>1</v>
      </c>
      <c r="O742" s="12" t="str">
        <f>IF(Table2[[#This Row],[Kidhome]]=0,"No","Yes")</f>
        <v>Yes</v>
      </c>
      <c r="P742" s="12" t="str">
        <f>IF(Table2[[#This Row],[Teenhome]]=0,"No","Yes")</f>
        <v>No</v>
      </c>
    </row>
    <row r="743" spans="1:16" ht="16.5" x14ac:dyDescent="0.3">
      <c r="A743" s="7">
        <f>Table2[[#This Row],[ID]]</f>
        <v>5564</v>
      </c>
      <c r="B743" s="6">
        <f>Table2[[#This Row],[Year_Birth]]</f>
        <v>1969</v>
      </c>
      <c r="C743" s="6" t="str">
        <f>Table2[[#This Row],[Education]]</f>
        <v>Graduation</v>
      </c>
      <c r="D743" s="6" t="str">
        <f>Table2[[#This Row],[Marital_Status]]</f>
        <v>Together</v>
      </c>
      <c r="E743" s="6">
        <f>Table2[[#This Row],[Income]]</f>
        <v>62882</v>
      </c>
      <c r="F743" s="6">
        <f>Table2[[#This Row],[Kidhome]]</f>
        <v>0</v>
      </c>
      <c r="G743" s="6">
        <f>Table2[[#This Row],[Teenhome]]</f>
        <v>1</v>
      </c>
      <c r="H743" s="9">
        <f>Table2[[#This Row],[Dt_Customer]]</f>
        <v>41130</v>
      </c>
      <c r="I743" s="6">
        <f>Table2[[#This Row],[Recency]]</f>
        <v>26</v>
      </c>
      <c r="J743" s="14">
        <f>IF(VALUE(YEAR(People!$H743))-People!$B743&gt;=90,44,VALUE(YEAR(People!$H743))-People!$B743)</f>
        <v>43</v>
      </c>
      <c r="K743" s="5" t="str">
        <f>IF(AND(People!$J743&gt;=16,People!$J743&lt;=25),"16-25",IF(AND(People!$J743&gt;=26,People!$J743&lt;=35),"26-35",IF(AND(People!$J743&gt;=36,People!$J743&lt;=45),"36-45",IF(AND(People!$J743&gt;=46,People!$J743&lt;=55),"46-55",IF(AND(People!$J743&gt;=56,People!$J743&lt;=65),"56-65",IF(AND(People!$J743&gt;=66,People!$J743&lt;=75),"66-75","ALL"))))))</f>
        <v>36-45</v>
      </c>
      <c r="L743" t="str">
        <f>Products!H743</f>
        <v>Together</v>
      </c>
      <c r="M743">
        <f>Table2[[#This Row],[Recency]]</f>
        <v>26</v>
      </c>
      <c r="N743">
        <f>Table2[[#This Row],[NumDealsPurchases]]</f>
        <v>2</v>
      </c>
      <c r="O743" s="12" t="str">
        <f>IF(Table2[[#This Row],[Kidhome]]=0,"No","Yes")</f>
        <v>No</v>
      </c>
      <c r="P743" s="12" t="str">
        <f>IF(Table2[[#This Row],[Teenhome]]=0,"No","Yes")</f>
        <v>Yes</v>
      </c>
    </row>
    <row r="744" spans="1:16" ht="16.5" x14ac:dyDescent="0.3">
      <c r="A744" s="5">
        <f>Table2[[#This Row],[ID]]</f>
        <v>5682</v>
      </c>
      <c r="B744" s="6">
        <f>Table2[[#This Row],[Year_Birth]]</f>
        <v>1953</v>
      </c>
      <c r="C744" s="6" t="str">
        <f>Table2[[#This Row],[Education]]</f>
        <v>PhD</v>
      </c>
      <c r="D744" s="6" t="str">
        <f>Table2[[#This Row],[Marital_Status]]</f>
        <v>Single</v>
      </c>
      <c r="E744" s="6">
        <f>Table2[[#This Row],[Income]]</f>
        <v>64108</v>
      </c>
      <c r="F744" s="6">
        <f>Table2[[#This Row],[Kidhome]]</f>
        <v>0</v>
      </c>
      <c r="G744" s="6">
        <f>Table2[[#This Row],[Teenhome]]</f>
        <v>1</v>
      </c>
      <c r="H744" s="9">
        <f>Table2[[#This Row],[Dt_Customer]]</f>
        <v>41356</v>
      </c>
      <c r="I744" s="6">
        <f>Table2[[#This Row],[Recency]]</f>
        <v>8</v>
      </c>
      <c r="J744" s="8">
        <f>IF(VALUE(YEAR(People!$H744))-People!$B744&gt;=90,44,VALUE(YEAR(People!$H744))-People!$B744)</f>
        <v>60</v>
      </c>
      <c r="K744" s="5" t="str">
        <f>IF(AND(People!$J744&gt;=16,People!$J744&lt;=25),"16-25",IF(AND(People!$J744&gt;=26,People!$J744&lt;=35),"26-35",IF(AND(People!$J744&gt;=36,People!$J744&lt;=45),"36-45",IF(AND(People!$J744&gt;=46,People!$J744&lt;=55),"46-55",IF(AND(People!$J744&gt;=56,People!$J744&lt;=65),"56-65",IF(AND(People!$J744&gt;=66,People!$J744&lt;=75),"66-75","ALL"))))))</f>
        <v>56-65</v>
      </c>
      <c r="L744" t="str">
        <f>Products!H744</f>
        <v>Single</v>
      </c>
      <c r="M744">
        <f>Table2[[#This Row],[Recency]]</f>
        <v>8</v>
      </c>
      <c r="N744">
        <f>Table2[[#This Row],[NumDealsPurchases]]</f>
        <v>4</v>
      </c>
      <c r="O744" s="12" t="str">
        <f>IF(Table2[[#This Row],[Kidhome]]=0,"No","Yes")</f>
        <v>No</v>
      </c>
      <c r="P744" s="12" t="str">
        <f>IF(Table2[[#This Row],[Teenhome]]=0,"No","Yes")</f>
        <v>Yes</v>
      </c>
    </row>
    <row r="745" spans="1:16" ht="16.5" x14ac:dyDescent="0.3">
      <c r="A745" s="7">
        <f>Table2[[#This Row],[ID]]</f>
        <v>7458</v>
      </c>
      <c r="B745" s="6">
        <f>Table2[[#This Row],[Year_Birth]]</f>
        <v>1956</v>
      </c>
      <c r="C745" s="6" t="str">
        <f>Table2[[#This Row],[Education]]</f>
        <v>Master</v>
      </c>
      <c r="D745" s="6" t="str">
        <f>Table2[[#This Row],[Marital_Status]]</f>
        <v>Together</v>
      </c>
      <c r="E745" s="6">
        <f>Table2[[#This Row],[Income]]</f>
        <v>34941</v>
      </c>
      <c r="F745" s="6">
        <f>Table2[[#This Row],[Kidhome]]</f>
        <v>1</v>
      </c>
      <c r="G745" s="6">
        <f>Table2[[#This Row],[Teenhome]]</f>
        <v>1</v>
      </c>
      <c r="H745" s="9">
        <f>Table2[[#This Row],[Dt_Customer]]</f>
        <v>41339</v>
      </c>
      <c r="I745" s="6">
        <f>Table2[[#This Row],[Recency]]</f>
        <v>26</v>
      </c>
      <c r="J745" s="14">
        <f>IF(VALUE(YEAR(People!$H745))-People!$B745&gt;=90,44,VALUE(YEAR(People!$H745))-People!$B745)</f>
        <v>57</v>
      </c>
      <c r="K745" s="5" t="str">
        <f>IF(AND(People!$J745&gt;=16,People!$J745&lt;=25),"16-25",IF(AND(People!$J745&gt;=26,People!$J745&lt;=35),"26-35",IF(AND(People!$J745&gt;=36,People!$J745&lt;=45),"36-45",IF(AND(People!$J745&gt;=46,People!$J745&lt;=55),"46-55",IF(AND(People!$J745&gt;=56,People!$J745&lt;=65),"56-65",IF(AND(People!$J745&gt;=66,People!$J745&lt;=75),"66-75","ALL"))))))</f>
        <v>56-65</v>
      </c>
      <c r="L745" t="str">
        <f>Products!H745</f>
        <v>Together</v>
      </c>
      <c r="M745">
        <f>Table2[[#This Row],[Recency]]</f>
        <v>26</v>
      </c>
      <c r="N745">
        <f>Table2[[#This Row],[NumDealsPurchases]]</f>
        <v>2</v>
      </c>
      <c r="O745" s="12" t="str">
        <f>IF(Table2[[#This Row],[Kidhome]]=0,"No","Yes")</f>
        <v>Yes</v>
      </c>
      <c r="P745" s="12" t="str">
        <f>IF(Table2[[#This Row],[Teenhome]]=0,"No","Yes")</f>
        <v>Yes</v>
      </c>
    </row>
    <row r="746" spans="1:16" ht="16.5" x14ac:dyDescent="0.3">
      <c r="A746" s="5">
        <f>Table2[[#This Row],[ID]]</f>
        <v>5237</v>
      </c>
      <c r="B746" s="6">
        <f>Table2[[#This Row],[Year_Birth]]</f>
        <v>1950</v>
      </c>
      <c r="C746" s="6" t="str">
        <f>Table2[[#This Row],[Education]]</f>
        <v>PhD</v>
      </c>
      <c r="D746" s="6" t="str">
        <f>Table2[[#This Row],[Marital_Status]]</f>
        <v>Single</v>
      </c>
      <c r="E746" s="6">
        <f>Table2[[#This Row],[Income]]</f>
        <v>48767</v>
      </c>
      <c r="F746" s="6">
        <f>Table2[[#This Row],[Kidhome]]</f>
        <v>1</v>
      </c>
      <c r="G746" s="6">
        <f>Table2[[#This Row],[Teenhome]]</f>
        <v>2</v>
      </c>
      <c r="H746" s="9">
        <f>Table2[[#This Row],[Dt_Customer]]</f>
        <v>41640</v>
      </c>
      <c r="I746" s="6">
        <f>Table2[[#This Row],[Recency]]</f>
        <v>79</v>
      </c>
      <c r="J746" s="8">
        <f>IF(VALUE(YEAR(People!$H746))-People!$B746&gt;=90,44,VALUE(YEAR(People!$H746))-People!$B746)</f>
        <v>64</v>
      </c>
      <c r="K746" s="5" t="str">
        <f>IF(AND(People!$J746&gt;=16,People!$J746&lt;=25),"16-25",IF(AND(People!$J746&gt;=26,People!$J746&lt;=35),"26-35",IF(AND(People!$J746&gt;=36,People!$J746&lt;=45),"36-45",IF(AND(People!$J746&gt;=46,People!$J746&lt;=55),"46-55",IF(AND(People!$J746&gt;=56,People!$J746&lt;=65),"56-65",IF(AND(People!$J746&gt;=66,People!$J746&lt;=75),"66-75","ALL"))))))</f>
        <v>56-65</v>
      </c>
      <c r="L746" t="str">
        <f>Products!H746</f>
        <v>Married</v>
      </c>
      <c r="M746">
        <f>Table2[[#This Row],[Recency]]</f>
        <v>79</v>
      </c>
      <c r="N746">
        <f>Table2[[#This Row],[NumDealsPurchases]]</f>
        <v>3</v>
      </c>
      <c r="O746" s="12" t="str">
        <f>IF(Table2[[#This Row],[Kidhome]]=0,"No","Yes")</f>
        <v>Yes</v>
      </c>
      <c r="P746" s="12" t="str">
        <f>IF(Table2[[#This Row],[Teenhome]]=0,"No","Yes")</f>
        <v>Yes</v>
      </c>
    </row>
    <row r="747" spans="1:16" ht="16.5" x14ac:dyDescent="0.3">
      <c r="A747" s="7">
        <f>Table2[[#This Row],[ID]]</f>
        <v>7761</v>
      </c>
      <c r="B747" s="6">
        <f>Table2[[#This Row],[Year_Birth]]</f>
        <v>1978</v>
      </c>
      <c r="C747" s="6" t="str">
        <f>Table2[[#This Row],[Education]]</f>
        <v>2n Cycle</v>
      </c>
      <c r="D747" s="6" t="str">
        <f>Table2[[#This Row],[Marital_Status]]</f>
        <v>Together</v>
      </c>
      <c r="E747" s="6">
        <f>Table2[[#This Row],[Income]]</f>
        <v>38702</v>
      </c>
      <c r="F747" s="6">
        <f>Table2[[#This Row],[Kidhome]]</f>
        <v>1</v>
      </c>
      <c r="G747" s="6">
        <f>Table2[[#This Row],[Teenhome]]</f>
        <v>0</v>
      </c>
      <c r="H747" s="9">
        <f>Table2[[#This Row],[Dt_Customer]]</f>
        <v>41487</v>
      </c>
      <c r="I747" s="6">
        <f>Table2[[#This Row],[Recency]]</f>
        <v>71</v>
      </c>
      <c r="J747" s="14">
        <f>IF(VALUE(YEAR(People!$H747))-People!$B747&gt;=90,44,VALUE(YEAR(People!$H747))-People!$B747)</f>
        <v>35</v>
      </c>
      <c r="K747" s="5" t="str">
        <f>IF(AND(People!$J747&gt;=16,People!$J747&lt;=25),"16-25",IF(AND(People!$J747&gt;=26,People!$J747&lt;=35),"26-35",IF(AND(People!$J747&gt;=36,People!$J747&lt;=45),"36-45",IF(AND(People!$J747&gt;=46,People!$J747&lt;=55),"46-55",IF(AND(People!$J747&gt;=56,People!$J747&lt;=65),"56-65",IF(AND(People!$J747&gt;=66,People!$J747&lt;=75),"66-75","ALL"))))))</f>
        <v>26-35</v>
      </c>
      <c r="L747" t="str">
        <f>Products!H747</f>
        <v>Together</v>
      </c>
      <c r="M747">
        <f>Table2[[#This Row],[Recency]]</f>
        <v>71</v>
      </c>
      <c r="N747">
        <f>Table2[[#This Row],[NumDealsPurchases]]</f>
        <v>2</v>
      </c>
      <c r="O747" s="12" t="str">
        <f>IF(Table2[[#This Row],[Kidhome]]=0,"No","Yes")</f>
        <v>Yes</v>
      </c>
      <c r="P747" s="12" t="str">
        <f>IF(Table2[[#This Row],[Teenhome]]=0,"No","Yes")</f>
        <v>No</v>
      </c>
    </row>
    <row r="748" spans="1:16" ht="16.5" x14ac:dyDescent="0.3">
      <c r="A748" s="5">
        <f>Table2[[#This Row],[ID]]</f>
        <v>5278</v>
      </c>
      <c r="B748" s="6">
        <f>Table2[[#This Row],[Year_Birth]]</f>
        <v>1964</v>
      </c>
      <c r="C748" s="6" t="str">
        <f>Table2[[#This Row],[Education]]</f>
        <v>Graduation</v>
      </c>
      <c r="D748" s="6" t="str">
        <f>Table2[[#This Row],[Marital_Status]]</f>
        <v>Married</v>
      </c>
      <c r="E748" s="6">
        <f>Table2[[#This Row],[Income]]</f>
        <v>82224</v>
      </c>
      <c r="F748" s="6">
        <f>Table2[[#This Row],[Kidhome]]</f>
        <v>0</v>
      </c>
      <c r="G748" s="6">
        <f>Table2[[#This Row],[Teenhome]]</f>
        <v>0</v>
      </c>
      <c r="H748" s="9">
        <f>Table2[[#This Row],[Dt_Customer]]</f>
        <v>41664</v>
      </c>
      <c r="I748" s="6">
        <f>Table2[[#This Row],[Recency]]</f>
        <v>83</v>
      </c>
      <c r="J748" s="8">
        <f>IF(VALUE(YEAR(People!$H748))-People!$B748&gt;=90,44,VALUE(YEAR(People!$H748))-People!$B748)</f>
        <v>50</v>
      </c>
      <c r="K748" s="5" t="str">
        <f>IF(AND(People!$J748&gt;=16,People!$J748&lt;=25),"16-25",IF(AND(People!$J748&gt;=26,People!$J748&lt;=35),"26-35",IF(AND(People!$J748&gt;=36,People!$J748&lt;=45),"36-45",IF(AND(People!$J748&gt;=46,People!$J748&lt;=55),"46-55",IF(AND(People!$J748&gt;=56,People!$J748&lt;=65),"56-65",IF(AND(People!$J748&gt;=66,People!$J748&lt;=75),"66-75","ALL"))))))</f>
        <v>46-55</v>
      </c>
      <c r="L748" t="str">
        <f>Products!H748</f>
        <v>Married</v>
      </c>
      <c r="M748">
        <f>Table2[[#This Row],[Recency]]</f>
        <v>83</v>
      </c>
      <c r="N748">
        <f>Table2[[#This Row],[NumDealsPurchases]]</f>
        <v>1</v>
      </c>
      <c r="O748" s="12" t="str">
        <f>IF(Table2[[#This Row],[Kidhome]]=0,"No","Yes")</f>
        <v>No</v>
      </c>
      <c r="P748" s="12" t="str">
        <f>IF(Table2[[#This Row],[Teenhome]]=0,"No","Yes")</f>
        <v>No</v>
      </c>
    </row>
    <row r="749" spans="1:16" ht="16.5" x14ac:dyDescent="0.3">
      <c r="A749" s="7">
        <f>Table2[[#This Row],[ID]]</f>
        <v>3560</v>
      </c>
      <c r="B749" s="6">
        <f>Table2[[#This Row],[Year_Birth]]</f>
        <v>1952</v>
      </c>
      <c r="C749" s="6" t="str">
        <f>Table2[[#This Row],[Education]]</f>
        <v>Graduation</v>
      </c>
      <c r="D749" s="6" t="str">
        <f>Table2[[#This Row],[Marital_Status]]</f>
        <v>Together</v>
      </c>
      <c r="E749" s="6">
        <f>Table2[[#This Row],[Income]]</f>
        <v>83844</v>
      </c>
      <c r="F749" s="6">
        <f>Table2[[#This Row],[Kidhome]]</f>
        <v>0</v>
      </c>
      <c r="G749" s="6">
        <f>Table2[[#This Row],[Teenhome]]</f>
        <v>0</v>
      </c>
      <c r="H749" s="9">
        <f>Table2[[#This Row],[Dt_Customer]]</f>
        <v>41406</v>
      </c>
      <c r="I749" s="6">
        <f>Table2[[#This Row],[Recency]]</f>
        <v>57</v>
      </c>
      <c r="J749" s="14">
        <f>IF(VALUE(YEAR(People!$H749))-People!$B749&gt;=90,44,VALUE(YEAR(People!$H749))-People!$B749)</f>
        <v>61</v>
      </c>
      <c r="K749" s="5" t="str">
        <f>IF(AND(People!$J749&gt;=16,People!$J749&lt;=25),"16-25",IF(AND(People!$J749&gt;=26,People!$J749&lt;=35),"26-35",IF(AND(People!$J749&gt;=36,People!$J749&lt;=45),"36-45",IF(AND(People!$J749&gt;=46,People!$J749&lt;=55),"46-55",IF(AND(People!$J749&gt;=56,People!$J749&lt;=65),"56-65",IF(AND(People!$J749&gt;=66,People!$J749&lt;=75),"66-75","ALL"))))))</f>
        <v>56-65</v>
      </c>
      <c r="L749" t="str">
        <f>Products!H749</f>
        <v>Single</v>
      </c>
      <c r="M749">
        <f>Table2[[#This Row],[Recency]]</f>
        <v>57</v>
      </c>
      <c r="N749">
        <f>Table2[[#This Row],[NumDealsPurchases]]</f>
        <v>1</v>
      </c>
      <c r="O749" s="12" t="str">
        <f>IF(Table2[[#This Row],[Kidhome]]=0,"No","Yes")</f>
        <v>No</v>
      </c>
      <c r="P749" s="12" t="str">
        <f>IF(Table2[[#This Row],[Teenhome]]=0,"No","Yes")</f>
        <v>No</v>
      </c>
    </row>
    <row r="750" spans="1:16" ht="16.5" x14ac:dyDescent="0.3">
      <c r="A750" s="5">
        <f>Table2[[#This Row],[ID]]</f>
        <v>7235</v>
      </c>
      <c r="B750" s="6">
        <f>Table2[[#This Row],[Year_Birth]]</f>
        <v>1975</v>
      </c>
      <c r="C750" s="6" t="str">
        <f>Table2[[#This Row],[Education]]</f>
        <v>2n Cycle</v>
      </c>
      <c r="D750" s="6" t="str">
        <f>Table2[[#This Row],[Marital_Status]]</f>
        <v>Married</v>
      </c>
      <c r="E750" s="6">
        <f>Table2[[#This Row],[Income]]</f>
        <v>17003</v>
      </c>
      <c r="F750" s="6">
        <f>Table2[[#This Row],[Kidhome]]</f>
        <v>1</v>
      </c>
      <c r="G750" s="6">
        <f>Table2[[#This Row],[Teenhome]]</f>
        <v>0</v>
      </c>
      <c r="H750" s="9">
        <f>Table2[[#This Row],[Dt_Customer]]</f>
        <v>41617</v>
      </c>
      <c r="I750" s="6">
        <f>Table2[[#This Row],[Recency]]</f>
        <v>37</v>
      </c>
      <c r="J750" s="8">
        <f>IF(VALUE(YEAR(People!$H750))-People!$B750&gt;=90,44,VALUE(YEAR(People!$H750))-People!$B750)</f>
        <v>38</v>
      </c>
      <c r="K750" s="5" t="str">
        <f>IF(AND(People!$J750&gt;=16,People!$J750&lt;=25),"16-25",IF(AND(People!$J750&gt;=26,People!$J750&lt;=35),"26-35",IF(AND(People!$J750&gt;=36,People!$J750&lt;=45),"36-45",IF(AND(People!$J750&gt;=46,People!$J750&lt;=55),"46-55",IF(AND(People!$J750&gt;=56,People!$J750&lt;=65),"56-65",IF(AND(People!$J750&gt;=66,People!$J750&lt;=75),"66-75","ALL"))))))</f>
        <v>36-45</v>
      </c>
      <c r="L750" t="str">
        <f>Products!H750</f>
        <v>Single</v>
      </c>
      <c r="M750">
        <f>Table2[[#This Row],[Recency]]</f>
        <v>37</v>
      </c>
      <c r="N750">
        <f>Table2[[#This Row],[NumDealsPurchases]]</f>
        <v>3</v>
      </c>
      <c r="O750" s="12" t="str">
        <f>IF(Table2[[#This Row],[Kidhome]]=0,"No","Yes")</f>
        <v>Yes</v>
      </c>
      <c r="P750" s="12" t="str">
        <f>IF(Table2[[#This Row],[Teenhome]]=0,"No","Yes")</f>
        <v>No</v>
      </c>
    </row>
    <row r="751" spans="1:16" ht="16.5" x14ac:dyDescent="0.3">
      <c r="A751" s="7">
        <f>Table2[[#This Row],[ID]]</f>
        <v>10548</v>
      </c>
      <c r="B751" s="6">
        <f>Table2[[#This Row],[Year_Birth]]</f>
        <v>1995</v>
      </c>
      <c r="C751" s="6" t="str">
        <f>Table2[[#This Row],[Education]]</f>
        <v>Graduation</v>
      </c>
      <c r="D751" s="6" t="str">
        <f>Table2[[#This Row],[Marital_Status]]</f>
        <v>Single</v>
      </c>
      <c r="E751" s="6">
        <f>Table2[[#This Row],[Income]]</f>
        <v>71163</v>
      </c>
      <c r="F751" s="6">
        <f>Table2[[#This Row],[Kidhome]]</f>
        <v>0</v>
      </c>
      <c r="G751" s="6">
        <f>Table2[[#This Row],[Teenhome]]</f>
        <v>0</v>
      </c>
      <c r="H751" s="9">
        <f>Table2[[#This Row],[Dt_Customer]]</f>
        <v>41707</v>
      </c>
      <c r="I751" s="6">
        <f>Table2[[#This Row],[Recency]]</f>
        <v>30</v>
      </c>
      <c r="J751" s="14">
        <f>IF(VALUE(YEAR(People!$H751))-People!$B751&gt;=90,44,VALUE(YEAR(People!$H751))-People!$B751)</f>
        <v>19</v>
      </c>
      <c r="K751" s="5" t="str">
        <f>IF(AND(People!$J751&gt;=16,People!$J751&lt;=25),"16-25",IF(AND(People!$J751&gt;=26,People!$J751&lt;=35),"26-35",IF(AND(People!$J751&gt;=36,People!$J751&lt;=45),"36-45",IF(AND(People!$J751&gt;=46,People!$J751&lt;=55),"46-55",IF(AND(People!$J751&gt;=56,People!$J751&lt;=65),"56-65",IF(AND(People!$J751&gt;=66,People!$J751&lt;=75),"66-75","ALL"))))))</f>
        <v>16-25</v>
      </c>
      <c r="L751" t="str">
        <f>Products!H751</f>
        <v>Married</v>
      </c>
      <c r="M751">
        <f>Table2[[#This Row],[Recency]]</f>
        <v>30</v>
      </c>
      <c r="N751">
        <f>Table2[[#This Row],[NumDealsPurchases]]</f>
        <v>1</v>
      </c>
      <c r="O751" s="12" t="str">
        <f>IF(Table2[[#This Row],[Kidhome]]=0,"No","Yes")</f>
        <v>No</v>
      </c>
      <c r="P751" s="12" t="str">
        <f>IF(Table2[[#This Row],[Teenhome]]=0,"No","Yes")</f>
        <v>No</v>
      </c>
    </row>
    <row r="752" spans="1:16" ht="16.5" x14ac:dyDescent="0.3">
      <c r="A752" s="5">
        <f>Table2[[#This Row],[ID]]</f>
        <v>2281</v>
      </c>
      <c r="B752" s="6">
        <f>Table2[[#This Row],[Year_Birth]]</f>
        <v>1970</v>
      </c>
      <c r="C752" s="6" t="str">
        <f>Table2[[#This Row],[Education]]</f>
        <v>Graduation</v>
      </c>
      <c r="D752" s="6" t="str">
        <f>Table2[[#This Row],[Marital_Status]]</f>
        <v>Single</v>
      </c>
      <c r="E752" s="6">
        <f>Table2[[#This Row],[Income]]</f>
        <v>33697</v>
      </c>
      <c r="F752" s="6">
        <f>Table2[[#This Row],[Kidhome]]</f>
        <v>1</v>
      </c>
      <c r="G752" s="6">
        <f>Table2[[#This Row],[Teenhome]]</f>
        <v>0</v>
      </c>
      <c r="H752" s="9">
        <f>Table2[[#This Row],[Dt_Customer]]</f>
        <v>41532</v>
      </c>
      <c r="I752" s="6">
        <f>Table2[[#This Row],[Recency]]</f>
        <v>34</v>
      </c>
      <c r="J752" s="8">
        <f>IF(VALUE(YEAR(People!$H752))-People!$B752&gt;=90,44,VALUE(YEAR(People!$H752))-People!$B752)</f>
        <v>43</v>
      </c>
      <c r="K752" s="5" t="str">
        <f>IF(AND(People!$J752&gt;=16,People!$J752&lt;=25),"16-25",IF(AND(People!$J752&gt;=26,People!$J752&lt;=35),"26-35",IF(AND(People!$J752&gt;=36,People!$J752&lt;=45),"36-45",IF(AND(People!$J752&gt;=46,People!$J752&lt;=55),"46-55",IF(AND(People!$J752&gt;=56,People!$J752&lt;=65),"56-65",IF(AND(People!$J752&gt;=66,People!$J752&lt;=75),"66-75","ALL"))))))</f>
        <v>36-45</v>
      </c>
      <c r="L752" t="str">
        <f>Products!H752</f>
        <v>Together</v>
      </c>
      <c r="M752">
        <f>Table2[[#This Row],[Recency]]</f>
        <v>34</v>
      </c>
      <c r="N752">
        <f>Table2[[#This Row],[NumDealsPurchases]]</f>
        <v>1</v>
      </c>
      <c r="O752" s="12" t="str">
        <f>IF(Table2[[#This Row],[Kidhome]]=0,"No","Yes")</f>
        <v>Yes</v>
      </c>
      <c r="P752" s="12" t="str">
        <f>IF(Table2[[#This Row],[Teenhome]]=0,"No","Yes")</f>
        <v>No</v>
      </c>
    </row>
    <row r="753" spans="1:16" ht="16.5" x14ac:dyDescent="0.3">
      <c r="A753" s="7">
        <f>Table2[[#This Row],[ID]]</f>
        <v>4073</v>
      </c>
      <c r="B753" s="6">
        <f>Table2[[#This Row],[Year_Birth]]</f>
        <v>1954</v>
      </c>
      <c r="C753" s="6" t="str">
        <f>Table2[[#This Row],[Education]]</f>
        <v>2n Cycle</v>
      </c>
      <c r="D753" s="6" t="str">
        <f>Table2[[#This Row],[Marital_Status]]</f>
        <v>Married</v>
      </c>
      <c r="E753" s="6">
        <f>Table2[[#This Row],[Income]]</f>
        <v>63564</v>
      </c>
      <c r="F753" s="6">
        <f>Table2[[#This Row],[Kidhome]]</f>
        <v>0</v>
      </c>
      <c r="G753" s="6">
        <f>Table2[[#This Row],[Teenhome]]</f>
        <v>0</v>
      </c>
      <c r="H753" s="9">
        <f>Table2[[#This Row],[Dt_Customer]]</f>
        <v>41668</v>
      </c>
      <c r="I753" s="6">
        <f>Table2[[#This Row],[Recency]]</f>
        <v>0</v>
      </c>
      <c r="J753" s="14">
        <f>IF(VALUE(YEAR(People!$H753))-People!$B753&gt;=90,44,VALUE(YEAR(People!$H753))-People!$B753)</f>
        <v>60</v>
      </c>
      <c r="K753" s="5" t="str">
        <f>IF(AND(People!$J753&gt;=16,People!$J753&lt;=25),"16-25",IF(AND(People!$J753&gt;=26,People!$J753&lt;=35),"26-35",IF(AND(People!$J753&gt;=36,People!$J753&lt;=45),"36-45",IF(AND(People!$J753&gt;=46,People!$J753&lt;=55),"46-55",IF(AND(People!$J753&gt;=56,People!$J753&lt;=65),"56-65",IF(AND(People!$J753&gt;=66,People!$J753&lt;=75),"66-75","ALL"))))))</f>
        <v>56-65</v>
      </c>
      <c r="L753" t="str">
        <f>Products!H753</f>
        <v>Together</v>
      </c>
      <c r="M753">
        <f>Table2[[#This Row],[Recency]]</f>
        <v>0</v>
      </c>
      <c r="N753">
        <f>Table2[[#This Row],[NumDealsPurchases]]</f>
        <v>1</v>
      </c>
      <c r="O753" s="12" t="str">
        <f>IF(Table2[[#This Row],[Kidhome]]=0,"No","Yes")</f>
        <v>No</v>
      </c>
      <c r="P753" s="12" t="str">
        <f>IF(Table2[[#This Row],[Teenhome]]=0,"No","Yes")</f>
        <v>No</v>
      </c>
    </row>
    <row r="754" spans="1:16" ht="16.5" x14ac:dyDescent="0.3">
      <c r="A754" s="5">
        <f>Table2[[#This Row],[ID]]</f>
        <v>6974</v>
      </c>
      <c r="B754" s="6">
        <f>Table2[[#This Row],[Year_Birth]]</f>
        <v>1972</v>
      </c>
      <c r="C754" s="6" t="str">
        <f>Table2[[#This Row],[Education]]</f>
        <v>PhD</v>
      </c>
      <c r="D754" s="6" t="str">
        <f>Table2[[#This Row],[Marital_Status]]</f>
        <v>Together</v>
      </c>
      <c r="E754" s="6">
        <f>Table2[[#This Row],[Income]]</f>
        <v>83443</v>
      </c>
      <c r="F754" s="6">
        <f>Table2[[#This Row],[Kidhome]]</f>
        <v>0</v>
      </c>
      <c r="G754" s="6">
        <f>Table2[[#This Row],[Teenhome]]</f>
        <v>0</v>
      </c>
      <c r="H754" s="9">
        <f>Table2[[#This Row],[Dt_Customer]]</f>
        <v>41639</v>
      </c>
      <c r="I754" s="6">
        <f>Table2[[#This Row],[Recency]]</f>
        <v>89</v>
      </c>
      <c r="J754" s="8">
        <f>IF(VALUE(YEAR(People!$H754))-People!$B754&gt;=90,44,VALUE(YEAR(People!$H754))-People!$B754)</f>
        <v>41</v>
      </c>
      <c r="K754" s="5" t="str">
        <f>IF(AND(People!$J754&gt;=16,People!$J754&lt;=25),"16-25",IF(AND(People!$J754&gt;=26,People!$J754&lt;=35),"26-35",IF(AND(People!$J754&gt;=36,People!$J754&lt;=45),"36-45",IF(AND(People!$J754&gt;=46,People!$J754&lt;=55),"46-55",IF(AND(People!$J754&gt;=56,People!$J754&lt;=65),"56-65",IF(AND(People!$J754&gt;=66,People!$J754&lt;=75),"66-75","ALL"))))))</f>
        <v>36-45</v>
      </c>
      <c r="L754" t="str">
        <f>Products!H754</f>
        <v>Widow</v>
      </c>
      <c r="M754">
        <f>Table2[[#This Row],[Recency]]</f>
        <v>89</v>
      </c>
      <c r="N754">
        <f>Table2[[#This Row],[NumDealsPurchases]]</f>
        <v>1</v>
      </c>
      <c r="O754" s="12" t="str">
        <f>IF(Table2[[#This Row],[Kidhome]]=0,"No","Yes")</f>
        <v>No</v>
      </c>
      <c r="P754" s="12" t="str">
        <f>IF(Table2[[#This Row],[Teenhome]]=0,"No","Yes")</f>
        <v>No</v>
      </c>
    </row>
    <row r="755" spans="1:16" ht="16.5" x14ac:dyDescent="0.3">
      <c r="A755" s="7">
        <f>Table2[[#This Row],[ID]]</f>
        <v>7938</v>
      </c>
      <c r="B755" s="6">
        <f>Table2[[#This Row],[Year_Birth]]</f>
        <v>1958</v>
      </c>
      <c r="C755" s="6" t="str">
        <f>Table2[[#This Row],[Education]]</f>
        <v>PhD</v>
      </c>
      <c r="D755" s="6" t="str">
        <f>Table2[[#This Row],[Marital_Status]]</f>
        <v>Together</v>
      </c>
      <c r="E755" s="6">
        <f>Table2[[#This Row],[Income]]</f>
        <v>51518</v>
      </c>
      <c r="F755" s="6">
        <f>Table2[[#This Row],[Kidhome]]</f>
        <v>0</v>
      </c>
      <c r="G755" s="6">
        <f>Table2[[#This Row],[Teenhome]]</f>
        <v>1</v>
      </c>
      <c r="H755" s="9">
        <f>Table2[[#This Row],[Dt_Customer]]</f>
        <v>41550</v>
      </c>
      <c r="I755" s="6">
        <f>Table2[[#This Row],[Recency]]</f>
        <v>92</v>
      </c>
      <c r="J755" s="14">
        <f>IF(VALUE(YEAR(People!$H755))-People!$B755&gt;=90,44,VALUE(YEAR(People!$H755))-People!$B755)</f>
        <v>55</v>
      </c>
      <c r="K755" s="5" t="str">
        <f>IF(AND(People!$J755&gt;=16,People!$J755&lt;=25),"16-25",IF(AND(People!$J755&gt;=26,People!$J755&lt;=35),"26-35",IF(AND(People!$J755&gt;=36,People!$J755&lt;=45),"36-45",IF(AND(People!$J755&gt;=46,People!$J755&lt;=55),"46-55",IF(AND(People!$J755&gt;=56,People!$J755&lt;=65),"56-65",IF(AND(People!$J755&gt;=66,People!$J755&lt;=75),"66-75","ALL"))))))</f>
        <v>46-55</v>
      </c>
      <c r="L755" t="str">
        <f>Products!H755</f>
        <v>Married</v>
      </c>
      <c r="M755">
        <f>Table2[[#This Row],[Recency]]</f>
        <v>92</v>
      </c>
      <c r="N755">
        <f>Table2[[#This Row],[NumDealsPurchases]]</f>
        <v>2</v>
      </c>
      <c r="O755" s="12" t="str">
        <f>IF(Table2[[#This Row],[Kidhome]]=0,"No","Yes")</f>
        <v>No</v>
      </c>
      <c r="P755" s="12" t="str">
        <f>IF(Table2[[#This Row],[Teenhome]]=0,"No","Yes")</f>
        <v>Yes</v>
      </c>
    </row>
    <row r="756" spans="1:16" ht="16.5" x14ac:dyDescent="0.3">
      <c r="A756" s="5">
        <f>Table2[[#This Row],[ID]]</f>
        <v>7094</v>
      </c>
      <c r="B756" s="6">
        <f>Table2[[#This Row],[Year_Birth]]</f>
        <v>1975</v>
      </c>
      <c r="C756" s="6" t="str">
        <f>Table2[[#This Row],[Education]]</f>
        <v>Graduation</v>
      </c>
      <c r="D756" s="6" t="str">
        <f>Table2[[#This Row],[Marital_Status]]</f>
        <v>Widow</v>
      </c>
      <c r="E756" s="6">
        <f>Table2[[#This Row],[Income]]</f>
        <v>58330</v>
      </c>
      <c r="F756" s="6">
        <f>Table2[[#This Row],[Kidhome]]</f>
        <v>0</v>
      </c>
      <c r="G756" s="6">
        <f>Table2[[#This Row],[Teenhome]]</f>
        <v>1</v>
      </c>
      <c r="H756" s="9">
        <f>Table2[[#This Row],[Dt_Customer]]</f>
        <v>41633</v>
      </c>
      <c r="I756" s="6">
        <f>Table2[[#This Row],[Recency]]</f>
        <v>87</v>
      </c>
      <c r="J756" s="8">
        <f>IF(VALUE(YEAR(People!$H756))-People!$B756&gt;=90,44,VALUE(YEAR(People!$H756))-People!$B756)</f>
        <v>38</v>
      </c>
      <c r="K756" s="5" t="str">
        <f>IF(AND(People!$J756&gt;=16,People!$J756&lt;=25),"16-25",IF(AND(People!$J756&gt;=26,People!$J756&lt;=35),"26-35",IF(AND(People!$J756&gt;=36,People!$J756&lt;=45),"36-45",IF(AND(People!$J756&gt;=46,People!$J756&lt;=55),"46-55",IF(AND(People!$J756&gt;=56,People!$J756&lt;=65),"56-65",IF(AND(People!$J756&gt;=66,People!$J756&lt;=75),"66-75","ALL"))))))</f>
        <v>36-45</v>
      </c>
      <c r="L756" t="str">
        <f>Products!H756</f>
        <v>Together</v>
      </c>
      <c r="M756">
        <f>Table2[[#This Row],[Recency]]</f>
        <v>87</v>
      </c>
      <c r="N756">
        <f>Table2[[#This Row],[NumDealsPurchases]]</f>
        <v>1</v>
      </c>
      <c r="O756" s="12" t="str">
        <f>IF(Table2[[#This Row],[Kidhome]]=0,"No","Yes")</f>
        <v>No</v>
      </c>
      <c r="P756" s="12" t="str">
        <f>IF(Table2[[#This Row],[Teenhome]]=0,"No","Yes")</f>
        <v>Yes</v>
      </c>
    </row>
    <row r="757" spans="1:16" ht="16.5" x14ac:dyDescent="0.3">
      <c r="A757" s="7">
        <f>Table2[[#This Row],[ID]]</f>
        <v>3667</v>
      </c>
      <c r="B757" s="6">
        <f>Table2[[#This Row],[Year_Birth]]</f>
        <v>1969</v>
      </c>
      <c r="C757" s="6" t="str">
        <f>Table2[[#This Row],[Education]]</f>
        <v>Graduation</v>
      </c>
      <c r="D757" s="6" t="str">
        <f>Table2[[#This Row],[Marital_Status]]</f>
        <v>Married</v>
      </c>
      <c r="E757" s="6">
        <f>Table2[[#This Row],[Income]]</f>
        <v>80952</v>
      </c>
      <c r="F757" s="6">
        <f>Table2[[#This Row],[Kidhome]]</f>
        <v>0</v>
      </c>
      <c r="G757" s="6">
        <f>Table2[[#This Row],[Teenhome]]</f>
        <v>0</v>
      </c>
      <c r="H757" s="9">
        <f>Table2[[#This Row],[Dt_Customer]]</f>
        <v>41333</v>
      </c>
      <c r="I757" s="6">
        <f>Table2[[#This Row],[Recency]]</f>
        <v>20</v>
      </c>
      <c r="J757" s="14">
        <f>IF(VALUE(YEAR(People!$H757))-People!$B757&gt;=90,44,VALUE(YEAR(People!$H757))-People!$B757)</f>
        <v>44</v>
      </c>
      <c r="K757" s="5" t="str">
        <f>IF(AND(People!$J757&gt;=16,People!$J757&lt;=25),"16-25",IF(AND(People!$J757&gt;=26,People!$J757&lt;=35),"26-35",IF(AND(People!$J757&gt;=36,People!$J757&lt;=45),"36-45",IF(AND(People!$J757&gt;=46,People!$J757&lt;=55),"46-55",IF(AND(People!$J757&gt;=56,People!$J757&lt;=65),"56-65",IF(AND(People!$J757&gt;=66,People!$J757&lt;=75),"66-75","ALL"))))))</f>
        <v>36-45</v>
      </c>
      <c r="L757" t="str">
        <f>Products!H757</f>
        <v>Together</v>
      </c>
      <c r="M757">
        <f>Table2[[#This Row],[Recency]]</f>
        <v>20</v>
      </c>
      <c r="N757">
        <f>Table2[[#This Row],[NumDealsPurchases]]</f>
        <v>1</v>
      </c>
      <c r="O757" s="12" t="str">
        <f>IF(Table2[[#This Row],[Kidhome]]=0,"No","Yes")</f>
        <v>No</v>
      </c>
      <c r="P757" s="12" t="str">
        <f>IF(Table2[[#This Row],[Teenhome]]=0,"No","Yes")</f>
        <v>No</v>
      </c>
    </row>
    <row r="758" spans="1:16" ht="16.5" x14ac:dyDescent="0.3">
      <c r="A758" s="5">
        <f>Table2[[#This Row],[ID]]</f>
        <v>7723</v>
      </c>
      <c r="B758" s="6">
        <f>Table2[[#This Row],[Year_Birth]]</f>
        <v>1979</v>
      </c>
      <c r="C758" s="6" t="str">
        <f>Table2[[#This Row],[Education]]</f>
        <v>Graduation</v>
      </c>
      <c r="D758" s="6" t="str">
        <f>Table2[[#This Row],[Marital_Status]]</f>
        <v>Together</v>
      </c>
      <c r="E758" s="6">
        <f>Table2[[#This Row],[Income]]</f>
        <v>75507</v>
      </c>
      <c r="F758" s="6">
        <f>Table2[[#This Row],[Kidhome]]</f>
        <v>0</v>
      </c>
      <c r="G758" s="6">
        <f>Table2[[#This Row],[Teenhome]]</f>
        <v>0</v>
      </c>
      <c r="H758" s="9">
        <f>Table2[[#This Row],[Dt_Customer]]</f>
        <v>41761</v>
      </c>
      <c r="I758" s="6">
        <f>Table2[[#This Row],[Recency]]</f>
        <v>56</v>
      </c>
      <c r="J758" s="8">
        <f>IF(VALUE(YEAR(People!$H758))-People!$B758&gt;=90,44,VALUE(YEAR(People!$H758))-People!$B758)</f>
        <v>35</v>
      </c>
      <c r="K758" s="5" t="str">
        <f>IF(AND(People!$J758&gt;=16,People!$J758&lt;=25),"16-25",IF(AND(People!$J758&gt;=26,People!$J758&lt;=35),"26-35",IF(AND(People!$J758&gt;=36,People!$J758&lt;=45),"36-45",IF(AND(People!$J758&gt;=46,People!$J758&lt;=55),"46-55",IF(AND(People!$J758&gt;=56,People!$J758&lt;=65),"56-65",IF(AND(People!$J758&gt;=66,People!$J758&lt;=75),"66-75","ALL"))))))</f>
        <v>26-35</v>
      </c>
      <c r="L758" t="str">
        <f>Products!H758</f>
        <v>Together</v>
      </c>
      <c r="M758">
        <f>Table2[[#This Row],[Recency]]</f>
        <v>56</v>
      </c>
      <c r="N758">
        <f>Table2[[#This Row],[NumDealsPurchases]]</f>
        <v>1</v>
      </c>
      <c r="O758" s="12" t="str">
        <f>IF(Table2[[#This Row],[Kidhome]]=0,"No","Yes")</f>
        <v>No</v>
      </c>
      <c r="P758" s="12" t="str">
        <f>IF(Table2[[#This Row],[Teenhome]]=0,"No","Yes")</f>
        <v>No</v>
      </c>
    </row>
    <row r="759" spans="1:16" ht="16.5" x14ac:dyDescent="0.3">
      <c r="A759" s="7">
        <f>Table2[[#This Row],[ID]]</f>
        <v>3870</v>
      </c>
      <c r="B759" s="6">
        <f>Table2[[#This Row],[Year_Birth]]</f>
        <v>1978</v>
      </c>
      <c r="C759" s="6" t="str">
        <f>Table2[[#This Row],[Education]]</f>
        <v>2n Cycle</v>
      </c>
      <c r="D759" s="6" t="str">
        <f>Table2[[#This Row],[Marital_Status]]</f>
        <v>Together</v>
      </c>
      <c r="E759" s="6">
        <f>Table2[[#This Row],[Income]]</f>
        <v>63855</v>
      </c>
      <c r="F759" s="6">
        <f>Table2[[#This Row],[Kidhome]]</f>
        <v>0</v>
      </c>
      <c r="G759" s="6">
        <f>Table2[[#This Row],[Teenhome]]</f>
        <v>0</v>
      </c>
      <c r="H759" s="9">
        <f>Table2[[#This Row],[Dt_Customer]]</f>
        <v>41314</v>
      </c>
      <c r="I759" s="6">
        <f>Table2[[#This Row],[Recency]]</f>
        <v>28</v>
      </c>
      <c r="J759" s="14">
        <f>IF(VALUE(YEAR(People!$H759))-People!$B759&gt;=90,44,VALUE(YEAR(People!$H759))-People!$B759)</f>
        <v>35</v>
      </c>
      <c r="K759" s="5" t="str">
        <f>IF(AND(People!$J759&gt;=16,People!$J759&lt;=25),"16-25",IF(AND(People!$J759&gt;=26,People!$J759&lt;=35),"26-35",IF(AND(People!$J759&gt;=36,People!$J759&lt;=45),"36-45",IF(AND(People!$J759&gt;=46,People!$J759&lt;=55),"46-55",IF(AND(People!$J759&gt;=56,People!$J759&lt;=65),"56-65",IF(AND(People!$J759&gt;=66,People!$J759&lt;=75),"66-75","ALL"))))))</f>
        <v>26-35</v>
      </c>
      <c r="L759" t="str">
        <f>Products!H759</f>
        <v>Married</v>
      </c>
      <c r="M759">
        <f>Table2[[#This Row],[Recency]]</f>
        <v>28</v>
      </c>
      <c r="N759">
        <f>Table2[[#This Row],[NumDealsPurchases]]</f>
        <v>1</v>
      </c>
      <c r="O759" s="12" t="str">
        <f>IF(Table2[[#This Row],[Kidhome]]=0,"No","Yes")</f>
        <v>No</v>
      </c>
      <c r="P759" s="12" t="str">
        <f>IF(Table2[[#This Row],[Teenhome]]=0,"No","Yes")</f>
        <v>No</v>
      </c>
    </row>
    <row r="760" spans="1:16" ht="16.5" x14ac:dyDescent="0.3">
      <c r="A760" s="5">
        <f>Table2[[#This Row],[ID]]</f>
        <v>4012</v>
      </c>
      <c r="B760" s="6">
        <f>Table2[[#This Row],[Year_Birth]]</f>
        <v>1972</v>
      </c>
      <c r="C760" s="6" t="str">
        <f>Table2[[#This Row],[Education]]</f>
        <v>PhD</v>
      </c>
      <c r="D760" s="6" t="str">
        <f>Table2[[#This Row],[Marital_Status]]</f>
        <v>Together</v>
      </c>
      <c r="E760" s="6">
        <f>Table2[[#This Row],[Income]]</f>
        <v>62220</v>
      </c>
      <c r="F760" s="6">
        <f>Table2[[#This Row],[Kidhome]]</f>
        <v>0</v>
      </c>
      <c r="G760" s="6">
        <f>Table2[[#This Row],[Teenhome]]</f>
        <v>1</v>
      </c>
      <c r="H760" s="9">
        <f>Table2[[#This Row],[Dt_Customer]]</f>
        <v>41132</v>
      </c>
      <c r="I760" s="6">
        <f>Table2[[#This Row],[Recency]]</f>
        <v>55</v>
      </c>
      <c r="J760" s="8">
        <f>IF(VALUE(YEAR(People!$H760))-People!$B760&gt;=90,44,VALUE(YEAR(People!$H760))-People!$B760)</f>
        <v>40</v>
      </c>
      <c r="K760" s="5" t="str">
        <f>IF(AND(People!$J760&gt;=16,People!$J760&lt;=25),"16-25",IF(AND(People!$J760&gt;=26,People!$J760&lt;=35),"26-35",IF(AND(People!$J760&gt;=36,People!$J760&lt;=45),"36-45",IF(AND(People!$J760&gt;=46,People!$J760&lt;=55),"46-55",IF(AND(People!$J760&gt;=56,People!$J760&lt;=65),"56-65",IF(AND(People!$J760&gt;=66,People!$J760&lt;=75),"66-75","ALL"))))))</f>
        <v>36-45</v>
      </c>
      <c r="L760" t="str">
        <f>Products!H760</f>
        <v>Married</v>
      </c>
      <c r="M760">
        <f>Table2[[#This Row],[Recency]]</f>
        <v>55</v>
      </c>
      <c r="N760">
        <f>Table2[[#This Row],[NumDealsPurchases]]</f>
        <v>5</v>
      </c>
      <c r="O760" s="12" t="str">
        <f>IF(Table2[[#This Row],[Kidhome]]=0,"No","Yes")</f>
        <v>No</v>
      </c>
      <c r="P760" s="12" t="str">
        <f>IF(Table2[[#This Row],[Teenhome]]=0,"No","Yes")</f>
        <v>Yes</v>
      </c>
    </row>
    <row r="761" spans="1:16" ht="16.5" x14ac:dyDescent="0.3">
      <c r="A761" s="7">
        <f>Table2[[#This Row],[ID]]</f>
        <v>5909</v>
      </c>
      <c r="B761" s="6">
        <f>Table2[[#This Row],[Year_Birth]]</f>
        <v>1964</v>
      </c>
      <c r="C761" s="6" t="str">
        <f>Table2[[#This Row],[Education]]</f>
        <v>Graduation</v>
      </c>
      <c r="D761" s="6" t="str">
        <f>Table2[[#This Row],[Marital_Status]]</f>
        <v>Married</v>
      </c>
      <c r="E761" s="6">
        <f>Table2[[#This Row],[Income]]</f>
        <v>58512</v>
      </c>
      <c r="F761" s="6">
        <f>Table2[[#This Row],[Kidhome]]</f>
        <v>0</v>
      </c>
      <c r="G761" s="6">
        <f>Table2[[#This Row],[Teenhome]]</f>
        <v>1</v>
      </c>
      <c r="H761" s="9">
        <f>Table2[[#This Row],[Dt_Customer]]</f>
        <v>41536</v>
      </c>
      <c r="I761" s="6">
        <f>Table2[[#This Row],[Recency]]</f>
        <v>25</v>
      </c>
      <c r="J761" s="14">
        <f>IF(VALUE(YEAR(People!$H761))-People!$B761&gt;=90,44,VALUE(YEAR(People!$H761))-People!$B761)</f>
        <v>49</v>
      </c>
      <c r="K761" s="5" t="str">
        <f>IF(AND(People!$J761&gt;=16,People!$J761&lt;=25),"16-25",IF(AND(People!$J761&gt;=26,People!$J761&lt;=35),"26-35",IF(AND(People!$J761&gt;=36,People!$J761&lt;=45),"36-45",IF(AND(People!$J761&gt;=46,People!$J761&lt;=55),"46-55",IF(AND(People!$J761&gt;=56,People!$J761&lt;=65),"56-65",IF(AND(People!$J761&gt;=66,People!$J761&lt;=75),"66-75","ALL"))))))</f>
        <v>46-55</v>
      </c>
      <c r="L761" t="str">
        <f>Products!H761</f>
        <v>Married</v>
      </c>
      <c r="M761">
        <f>Table2[[#This Row],[Recency]]</f>
        <v>25</v>
      </c>
      <c r="N761">
        <f>Table2[[#This Row],[NumDealsPurchases]]</f>
        <v>5</v>
      </c>
      <c r="O761" s="12" t="str">
        <f>IF(Table2[[#This Row],[Kidhome]]=0,"No","Yes")</f>
        <v>No</v>
      </c>
      <c r="P761" s="12" t="str">
        <f>IF(Table2[[#This Row],[Teenhome]]=0,"No","Yes")</f>
        <v>Yes</v>
      </c>
    </row>
    <row r="762" spans="1:16" ht="16.5" x14ac:dyDescent="0.3">
      <c r="A762" s="5">
        <f>Table2[[#This Row],[ID]]</f>
        <v>10470</v>
      </c>
      <c r="B762" s="6">
        <f>Table2[[#This Row],[Year_Birth]]</f>
        <v>1979</v>
      </c>
      <c r="C762" s="6" t="str">
        <f>Table2[[#This Row],[Education]]</f>
        <v>Master</v>
      </c>
      <c r="D762" s="6" t="str">
        <f>Table2[[#This Row],[Marital_Status]]</f>
        <v>Married</v>
      </c>
      <c r="E762" s="6">
        <f>Table2[[#This Row],[Income]]</f>
        <v>40662</v>
      </c>
      <c r="F762" s="6">
        <f>Table2[[#This Row],[Kidhome]]</f>
        <v>1</v>
      </c>
      <c r="G762" s="6">
        <f>Table2[[#This Row],[Teenhome]]</f>
        <v>0</v>
      </c>
      <c r="H762" s="9">
        <f>Table2[[#This Row],[Dt_Customer]]</f>
        <v>41348</v>
      </c>
      <c r="I762" s="6">
        <f>Table2[[#This Row],[Recency]]</f>
        <v>0</v>
      </c>
      <c r="J762" s="8">
        <f>IF(VALUE(YEAR(People!$H762))-People!$B762&gt;=90,44,VALUE(YEAR(People!$H762))-People!$B762)</f>
        <v>34</v>
      </c>
      <c r="K762" s="5" t="str">
        <f>IF(AND(People!$J762&gt;=16,People!$J762&lt;=25),"16-25",IF(AND(People!$J762&gt;=26,People!$J762&lt;=35),"26-35",IF(AND(People!$J762&gt;=36,People!$J762&lt;=45),"36-45",IF(AND(People!$J762&gt;=46,People!$J762&lt;=55),"46-55",IF(AND(People!$J762&gt;=56,People!$J762&lt;=65),"56-65",IF(AND(People!$J762&gt;=66,People!$J762&lt;=75),"66-75","ALL"))))))</f>
        <v>26-35</v>
      </c>
      <c r="L762" t="str">
        <f>Products!H762</f>
        <v>Married</v>
      </c>
      <c r="M762">
        <f>Table2[[#This Row],[Recency]]</f>
        <v>0</v>
      </c>
      <c r="N762">
        <f>Table2[[#This Row],[NumDealsPurchases]]</f>
        <v>2</v>
      </c>
      <c r="O762" s="12" t="str">
        <f>IF(Table2[[#This Row],[Kidhome]]=0,"No","Yes")</f>
        <v>Yes</v>
      </c>
      <c r="P762" s="12" t="str">
        <f>IF(Table2[[#This Row],[Teenhome]]=0,"No","Yes")</f>
        <v>No</v>
      </c>
    </row>
    <row r="763" spans="1:16" ht="16.5" x14ac:dyDescent="0.3">
      <c r="A763" s="7">
        <f>Table2[[#This Row],[ID]]</f>
        <v>6488</v>
      </c>
      <c r="B763" s="6">
        <f>Table2[[#This Row],[Year_Birth]]</f>
        <v>1959</v>
      </c>
      <c r="C763" s="6" t="str">
        <f>Table2[[#This Row],[Education]]</f>
        <v>PhD</v>
      </c>
      <c r="D763" s="6" t="str">
        <f>Table2[[#This Row],[Marital_Status]]</f>
        <v>Married</v>
      </c>
      <c r="E763" s="6">
        <f>Table2[[#This Row],[Income]]</f>
        <v>38829</v>
      </c>
      <c r="F763" s="6">
        <f>Table2[[#This Row],[Kidhome]]</f>
        <v>0</v>
      </c>
      <c r="G763" s="6">
        <f>Table2[[#This Row],[Teenhome]]</f>
        <v>1</v>
      </c>
      <c r="H763" s="9">
        <f>Table2[[#This Row],[Dt_Customer]]</f>
        <v>41735</v>
      </c>
      <c r="I763" s="6">
        <f>Table2[[#This Row],[Recency]]</f>
        <v>86</v>
      </c>
      <c r="J763" s="14">
        <f>IF(VALUE(YEAR(People!$H763))-People!$B763&gt;=90,44,VALUE(YEAR(People!$H763))-People!$B763)</f>
        <v>55</v>
      </c>
      <c r="K763" s="5" t="str">
        <f>IF(AND(People!$J763&gt;=16,People!$J763&lt;=25),"16-25",IF(AND(People!$J763&gt;=26,People!$J763&lt;=35),"26-35",IF(AND(People!$J763&gt;=36,People!$J763&lt;=45),"36-45",IF(AND(People!$J763&gt;=46,People!$J763&lt;=55),"46-55",IF(AND(People!$J763&gt;=56,People!$J763&lt;=65),"56-65",IF(AND(People!$J763&gt;=66,People!$J763&lt;=75),"66-75","ALL"))))))</f>
        <v>46-55</v>
      </c>
      <c r="L763" t="str">
        <f>Products!H763</f>
        <v>Single</v>
      </c>
      <c r="M763">
        <f>Table2[[#This Row],[Recency]]</f>
        <v>86</v>
      </c>
      <c r="N763">
        <f>Table2[[#This Row],[NumDealsPurchases]]</f>
        <v>1</v>
      </c>
      <c r="O763" s="12" t="str">
        <f>IF(Table2[[#This Row],[Kidhome]]=0,"No","Yes")</f>
        <v>No</v>
      </c>
      <c r="P763" s="12" t="str">
        <f>IF(Table2[[#This Row],[Teenhome]]=0,"No","Yes")</f>
        <v>Yes</v>
      </c>
    </row>
    <row r="764" spans="1:16" ht="16.5" x14ac:dyDescent="0.3">
      <c r="A764" s="5">
        <f>Table2[[#This Row],[ID]]</f>
        <v>10270</v>
      </c>
      <c r="B764" s="6">
        <f>Table2[[#This Row],[Year_Birth]]</f>
        <v>1981</v>
      </c>
      <c r="C764" s="6" t="str">
        <f>Table2[[#This Row],[Education]]</f>
        <v>2n Cycle</v>
      </c>
      <c r="D764" s="6" t="str">
        <f>Table2[[#This Row],[Marital_Status]]</f>
        <v>Married</v>
      </c>
      <c r="E764" s="6">
        <f>Table2[[#This Row],[Income]]</f>
        <v>35523</v>
      </c>
      <c r="F764" s="6">
        <f>Table2[[#This Row],[Kidhome]]</f>
        <v>1</v>
      </c>
      <c r="G764" s="6">
        <f>Table2[[#This Row],[Teenhome]]</f>
        <v>0</v>
      </c>
      <c r="H764" s="9">
        <f>Table2[[#This Row],[Dt_Customer]]</f>
        <v>41550</v>
      </c>
      <c r="I764" s="6">
        <f>Table2[[#This Row],[Recency]]</f>
        <v>8</v>
      </c>
      <c r="J764" s="8">
        <f>IF(VALUE(YEAR(People!$H764))-People!$B764&gt;=90,44,VALUE(YEAR(People!$H764))-People!$B764)</f>
        <v>32</v>
      </c>
      <c r="K764" s="5" t="str">
        <f>IF(AND(People!$J764&gt;=16,People!$J764&lt;=25),"16-25",IF(AND(People!$J764&gt;=26,People!$J764&lt;=35),"26-35",IF(AND(People!$J764&gt;=36,People!$J764&lt;=45),"36-45",IF(AND(People!$J764&gt;=46,People!$J764&lt;=55),"46-55",IF(AND(People!$J764&gt;=56,People!$J764&lt;=65),"56-65",IF(AND(People!$J764&gt;=66,People!$J764&lt;=75),"66-75","ALL"))))))</f>
        <v>26-35</v>
      </c>
      <c r="L764" t="str">
        <f>Products!H764</f>
        <v>Married</v>
      </c>
      <c r="M764">
        <f>Table2[[#This Row],[Recency]]</f>
        <v>8</v>
      </c>
      <c r="N764">
        <f>Table2[[#This Row],[NumDealsPurchases]]</f>
        <v>2</v>
      </c>
      <c r="O764" s="12" t="str">
        <f>IF(Table2[[#This Row],[Kidhome]]=0,"No","Yes")</f>
        <v>Yes</v>
      </c>
      <c r="P764" s="12" t="str">
        <f>IF(Table2[[#This Row],[Teenhome]]=0,"No","Yes")</f>
        <v>No</v>
      </c>
    </row>
    <row r="765" spans="1:16" ht="16.5" x14ac:dyDescent="0.3">
      <c r="A765" s="7">
        <f>Table2[[#This Row],[ID]]</f>
        <v>6887</v>
      </c>
      <c r="B765" s="6">
        <f>Table2[[#This Row],[Year_Birth]]</f>
        <v>1967</v>
      </c>
      <c r="C765" s="6" t="str">
        <f>Table2[[#This Row],[Education]]</f>
        <v>Graduation</v>
      </c>
      <c r="D765" s="6" t="str">
        <f>Table2[[#This Row],[Marital_Status]]</f>
        <v>Single</v>
      </c>
      <c r="E765" s="6">
        <f>Table2[[#This Row],[Income]]</f>
        <v>79146</v>
      </c>
      <c r="F765" s="6">
        <f>Table2[[#This Row],[Kidhome]]</f>
        <v>1</v>
      </c>
      <c r="G765" s="6">
        <f>Table2[[#This Row],[Teenhome]]</f>
        <v>1</v>
      </c>
      <c r="H765" s="9">
        <f>Table2[[#This Row],[Dt_Customer]]</f>
        <v>41753</v>
      </c>
      <c r="I765" s="6">
        <f>Table2[[#This Row],[Recency]]</f>
        <v>33</v>
      </c>
      <c r="J765" s="14">
        <f>IF(VALUE(YEAR(People!$H765))-People!$B765&gt;=90,44,VALUE(YEAR(People!$H765))-People!$B765)</f>
        <v>47</v>
      </c>
      <c r="K765" s="5" t="str">
        <f>IF(AND(People!$J765&gt;=16,People!$J765&lt;=25),"16-25",IF(AND(People!$J765&gt;=26,People!$J765&lt;=35),"26-35",IF(AND(People!$J765&gt;=36,People!$J765&lt;=45),"36-45",IF(AND(People!$J765&gt;=46,People!$J765&lt;=55),"46-55",IF(AND(People!$J765&gt;=56,People!$J765&lt;=65),"56-65",IF(AND(People!$J765&gt;=66,People!$J765&lt;=75),"66-75","ALL"))))))</f>
        <v>46-55</v>
      </c>
      <c r="L765" t="str">
        <f>Products!H765</f>
        <v>Single</v>
      </c>
      <c r="M765">
        <f>Table2[[#This Row],[Recency]]</f>
        <v>33</v>
      </c>
      <c r="N765">
        <f>Table2[[#This Row],[NumDealsPurchases]]</f>
        <v>2</v>
      </c>
      <c r="O765" s="12" t="str">
        <f>IF(Table2[[#This Row],[Kidhome]]=0,"No","Yes")</f>
        <v>Yes</v>
      </c>
      <c r="P765" s="12" t="str">
        <f>IF(Table2[[#This Row],[Teenhome]]=0,"No","Yes")</f>
        <v>Yes</v>
      </c>
    </row>
    <row r="766" spans="1:16" ht="16.5" x14ac:dyDescent="0.3">
      <c r="A766" s="5">
        <f>Table2[[#This Row],[ID]]</f>
        <v>6406</v>
      </c>
      <c r="B766" s="6">
        <f>Table2[[#This Row],[Year_Birth]]</f>
        <v>1988</v>
      </c>
      <c r="C766" s="6" t="str">
        <f>Table2[[#This Row],[Education]]</f>
        <v>Master</v>
      </c>
      <c r="D766" s="6" t="str">
        <f>Table2[[#This Row],[Marital_Status]]</f>
        <v>Married</v>
      </c>
      <c r="E766" s="6">
        <f>Table2[[#This Row],[Income]]</f>
        <v>78285</v>
      </c>
      <c r="F766" s="6">
        <f>Table2[[#This Row],[Kidhome]]</f>
        <v>0</v>
      </c>
      <c r="G766" s="6">
        <f>Table2[[#This Row],[Teenhome]]</f>
        <v>0</v>
      </c>
      <c r="H766" s="9">
        <f>Table2[[#This Row],[Dt_Customer]]</f>
        <v>41575</v>
      </c>
      <c r="I766" s="6">
        <f>Table2[[#This Row],[Recency]]</f>
        <v>13</v>
      </c>
      <c r="J766" s="8">
        <f>IF(VALUE(YEAR(People!$H766))-People!$B766&gt;=90,44,VALUE(YEAR(People!$H766))-People!$B766)</f>
        <v>25</v>
      </c>
      <c r="K766" s="5" t="str">
        <f>IF(AND(People!$J766&gt;=16,People!$J766&lt;=25),"16-25",IF(AND(People!$J766&gt;=26,People!$J766&lt;=35),"26-35",IF(AND(People!$J766&gt;=36,People!$J766&lt;=45),"36-45",IF(AND(People!$J766&gt;=46,People!$J766&lt;=55),"46-55",IF(AND(People!$J766&gt;=56,People!$J766&lt;=65),"56-65",IF(AND(People!$J766&gt;=66,People!$J766&lt;=75),"66-75","ALL"))))))</f>
        <v>16-25</v>
      </c>
      <c r="L766" t="str">
        <f>Products!H766</f>
        <v>Single</v>
      </c>
      <c r="M766">
        <f>Table2[[#This Row],[Recency]]</f>
        <v>13</v>
      </c>
      <c r="N766">
        <f>Table2[[#This Row],[NumDealsPurchases]]</f>
        <v>1</v>
      </c>
      <c r="O766" s="12" t="str">
        <f>IF(Table2[[#This Row],[Kidhome]]=0,"No","Yes")</f>
        <v>No</v>
      </c>
      <c r="P766" s="12" t="str">
        <f>IF(Table2[[#This Row],[Teenhome]]=0,"No","Yes")</f>
        <v>No</v>
      </c>
    </row>
    <row r="767" spans="1:16" ht="16.5" x14ac:dyDescent="0.3">
      <c r="A767" s="7">
        <f>Table2[[#This Row],[ID]]</f>
        <v>7573</v>
      </c>
      <c r="B767" s="6">
        <f>Table2[[#This Row],[Year_Birth]]</f>
        <v>1978</v>
      </c>
      <c r="C767" s="6" t="str">
        <f>Table2[[#This Row],[Education]]</f>
        <v>PhD</v>
      </c>
      <c r="D767" s="6" t="str">
        <f>Table2[[#This Row],[Marital_Status]]</f>
        <v>Single</v>
      </c>
      <c r="E767" s="6">
        <f>Table2[[#This Row],[Income]]</f>
        <v>31626</v>
      </c>
      <c r="F767" s="6">
        <f>Table2[[#This Row],[Kidhome]]</f>
        <v>1</v>
      </c>
      <c r="G767" s="6">
        <f>Table2[[#This Row],[Teenhome]]</f>
        <v>0</v>
      </c>
      <c r="H767" s="9">
        <f>Table2[[#This Row],[Dt_Customer]]</f>
        <v>41404</v>
      </c>
      <c r="I767" s="6">
        <f>Table2[[#This Row],[Recency]]</f>
        <v>12</v>
      </c>
      <c r="J767" s="14">
        <f>IF(VALUE(YEAR(People!$H767))-People!$B767&gt;=90,44,VALUE(YEAR(People!$H767))-People!$B767)</f>
        <v>35</v>
      </c>
      <c r="K767" s="5" t="str">
        <f>IF(AND(People!$J767&gt;=16,People!$J767&lt;=25),"16-25",IF(AND(People!$J767&gt;=26,People!$J767&lt;=35),"26-35",IF(AND(People!$J767&gt;=36,People!$J767&lt;=45),"36-45",IF(AND(People!$J767&gt;=46,People!$J767&lt;=55),"46-55",IF(AND(People!$J767&gt;=56,People!$J767&lt;=65),"56-65",IF(AND(People!$J767&gt;=66,People!$J767&lt;=75),"66-75","ALL"))))))</f>
        <v>26-35</v>
      </c>
      <c r="L767" t="str">
        <f>Products!H767</f>
        <v>Married</v>
      </c>
      <c r="M767">
        <f>Table2[[#This Row],[Recency]]</f>
        <v>12</v>
      </c>
      <c r="N767">
        <f>Table2[[#This Row],[NumDealsPurchases]]</f>
        <v>1</v>
      </c>
      <c r="O767" s="12" t="str">
        <f>IF(Table2[[#This Row],[Kidhome]]=0,"No","Yes")</f>
        <v>Yes</v>
      </c>
      <c r="P767" s="12" t="str">
        <f>IF(Table2[[#This Row],[Teenhome]]=0,"No","Yes")</f>
        <v>No</v>
      </c>
    </row>
    <row r="768" spans="1:16" ht="16.5" x14ac:dyDescent="0.3">
      <c r="A768" s="5">
        <f>Table2[[#This Row],[ID]]</f>
        <v>4508</v>
      </c>
      <c r="B768" s="6">
        <f>Table2[[#This Row],[Year_Birth]]</f>
        <v>1952</v>
      </c>
      <c r="C768" s="6" t="str">
        <f>Table2[[#This Row],[Education]]</f>
        <v>Graduation</v>
      </c>
      <c r="D768" s="6" t="str">
        <f>Table2[[#This Row],[Marital_Status]]</f>
        <v>Single</v>
      </c>
      <c r="E768" s="6">
        <f>Table2[[#This Row],[Income]]</f>
        <v>75127</v>
      </c>
      <c r="F768" s="6">
        <f>Table2[[#This Row],[Kidhome]]</f>
        <v>0</v>
      </c>
      <c r="G768" s="6">
        <f>Table2[[#This Row],[Teenhome]]</f>
        <v>0</v>
      </c>
      <c r="H768" s="9">
        <f>Table2[[#This Row],[Dt_Customer]]</f>
        <v>41781</v>
      </c>
      <c r="I768" s="6">
        <f>Table2[[#This Row],[Recency]]</f>
        <v>92</v>
      </c>
      <c r="J768" s="8">
        <f>IF(VALUE(YEAR(People!$H768))-People!$B768&gt;=90,44,VALUE(YEAR(People!$H768))-People!$B768)</f>
        <v>62</v>
      </c>
      <c r="K768" s="5" t="str">
        <f>IF(AND(People!$J768&gt;=16,People!$J768&lt;=25),"16-25",IF(AND(People!$J768&gt;=26,People!$J768&lt;=35),"26-35",IF(AND(People!$J768&gt;=36,People!$J768&lt;=45),"36-45",IF(AND(People!$J768&gt;=46,People!$J768&lt;=55),"46-55",IF(AND(People!$J768&gt;=56,People!$J768&lt;=65),"56-65",IF(AND(People!$J768&gt;=66,People!$J768&lt;=75),"66-75","ALL"))))))</f>
        <v>56-65</v>
      </c>
      <c r="L768" t="str">
        <f>Products!H768</f>
        <v>Married</v>
      </c>
      <c r="M768">
        <f>Table2[[#This Row],[Recency]]</f>
        <v>92</v>
      </c>
      <c r="N768">
        <f>Table2[[#This Row],[NumDealsPurchases]]</f>
        <v>1</v>
      </c>
      <c r="O768" s="12" t="str">
        <f>IF(Table2[[#This Row],[Kidhome]]=0,"No","Yes")</f>
        <v>No</v>
      </c>
      <c r="P768" s="12" t="str">
        <f>IF(Table2[[#This Row],[Teenhome]]=0,"No","Yes")</f>
        <v>No</v>
      </c>
    </row>
    <row r="769" spans="1:16" ht="16.5" x14ac:dyDescent="0.3">
      <c r="A769" s="7">
        <f>Table2[[#This Row],[ID]]</f>
        <v>221</v>
      </c>
      <c r="B769" s="6">
        <f>Table2[[#This Row],[Year_Birth]]</f>
        <v>1955</v>
      </c>
      <c r="C769" s="6" t="str">
        <f>Table2[[#This Row],[Education]]</f>
        <v>Graduation</v>
      </c>
      <c r="D769" s="6" t="str">
        <f>Table2[[#This Row],[Marital_Status]]</f>
        <v>Married</v>
      </c>
      <c r="E769" s="6">
        <f>Table2[[#This Row],[Income]]</f>
        <v>48726</v>
      </c>
      <c r="F769" s="6">
        <f>Table2[[#This Row],[Kidhome]]</f>
        <v>0</v>
      </c>
      <c r="G769" s="6">
        <f>Table2[[#This Row],[Teenhome]]</f>
        <v>1</v>
      </c>
      <c r="H769" s="9">
        <f>Table2[[#This Row],[Dt_Customer]]</f>
        <v>41391</v>
      </c>
      <c r="I769" s="6">
        <f>Table2[[#This Row],[Recency]]</f>
        <v>90</v>
      </c>
      <c r="J769" s="14">
        <f>IF(VALUE(YEAR(People!$H769))-People!$B769&gt;=90,44,VALUE(YEAR(People!$H769))-People!$B769)</f>
        <v>58</v>
      </c>
      <c r="K769" s="5" t="str">
        <f>IF(AND(People!$J769&gt;=16,People!$J769&lt;=25),"16-25",IF(AND(People!$J769&gt;=26,People!$J769&lt;=35),"26-35",IF(AND(People!$J769&gt;=36,People!$J769&lt;=45),"36-45",IF(AND(People!$J769&gt;=46,People!$J769&lt;=55),"46-55",IF(AND(People!$J769&gt;=56,People!$J769&lt;=65),"56-65",IF(AND(People!$J769&gt;=66,People!$J769&lt;=75),"66-75","ALL"))))))</f>
        <v>56-65</v>
      </c>
      <c r="L769" t="str">
        <f>Products!H769</f>
        <v>Together</v>
      </c>
      <c r="M769">
        <f>Table2[[#This Row],[Recency]]</f>
        <v>90</v>
      </c>
      <c r="N769">
        <f>Table2[[#This Row],[NumDealsPurchases]]</f>
        <v>3</v>
      </c>
      <c r="O769" s="12" t="str">
        <f>IF(Table2[[#This Row],[Kidhome]]=0,"No","Yes")</f>
        <v>No</v>
      </c>
      <c r="P769" s="12" t="str">
        <f>IF(Table2[[#This Row],[Teenhome]]=0,"No","Yes")</f>
        <v>Yes</v>
      </c>
    </row>
    <row r="770" spans="1:16" ht="16.5" x14ac:dyDescent="0.3">
      <c r="A770" s="5">
        <f>Table2[[#This Row],[ID]]</f>
        <v>5331</v>
      </c>
      <c r="B770" s="6">
        <f>Table2[[#This Row],[Year_Birth]]</f>
        <v>1977</v>
      </c>
      <c r="C770" s="6" t="str">
        <f>Table2[[#This Row],[Education]]</f>
        <v>Graduation</v>
      </c>
      <c r="D770" s="6" t="str">
        <f>Table2[[#This Row],[Marital_Status]]</f>
        <v>Married</v>
      </c>
      <c r="E770" s="6">
        <f>Table2[[#This Row],[Income]]</f>
        <v>74985</v>
      </c>
      <c r="F770" s="6">
        <f>Table2[[#This Row],[Kidhome]]</f>
        <v>0</v>
      </c>
      <c r="G770" s="6">
        <f>Table2[[#This Row],[Teenhome]]</f>
        <v>0</v>
      </c>
      <c r="H770" s="9">
        <f>Table2[[#This Row],[Dt_Customer]]</f>
        <v>41163</v>
      </c>
      <c r="I770" s="6">
        <f>Table2[[#This Row],[Recency]]</f>
        <v>8</v>
      </c>
      <c r="J770" s="8">
        <f>IF(VALUE(YEAR(People!$H770))-People!$B770&gt;=90,44,VALUE(YEAR(People!$H770))-People!$B770)</f>
        <v>35</v>
      </c>
      <c r="K770" s="5" t="str">
        <f>IF(AND(People!$J770&gt;=16,People!$J770&lt;=25),"16-25",IF(AND(People!$J770&gt;=26,People!$J770&lt;=35),"26-35",IF(AND(People!$J770&gt;=36,People!$J770&lt;=45),"36-45",IF(AND(People!$J770&gt;=46,People!$J770&lt;=55),"46-55",IF(AND(People!$J770&gt;=56,People!$J770&lt;=65),"56-65",IF(AND(People!$J770&gt;=66,People!$J770&lt;=75),"66-75","ALL"))))))</f>
        <v>26-35</v>
      </c>
      <c r="L770" t="str">
        <f>Products!H770</f>
        <v>Married</v>
      </c>
      <c r="M770">
        <f>Table2[[#This Row],[Recency]]</f>
        <v>8</v>
      </c>
      <c r="N770">
        <f>Table2[[#This Row],[NumDealsPurchases]]</f>
        <v>1</v>
      </c>
      <c r="O770" s="12" t="str">
        <f>IF(Table2[[#This Row],[Kidhome]]=0,"No","Yes")</f>
        <v>No</v>
      </c>
      <c r="P770" s="12" t="str">
        <f>IF(Table2[[#This Row],[Teenhome]]=0,"No","Yes")</f>
        <v>No</v>
      </c>
    </row>
    <row r="771" spans="1:16" ht="16.5" x14ac:dyDescent="0.3">
      <c r="A771" s="7">
        <f>Table2[[#This Row],[ID]]</f>
        <v>1911</v>
      </c>
      <c r="B771" s="6">
        <f>Table2[[#This Row],[Year_Birth]]</f>
        <v>1987</v>
      </c>
      <c r="C771" s="6" t="str">
        <f>Table2[[#This Row],[Education]]</f>
        <v>Graduation</v>
      </c>
      <c r="D771" s="6" t="str">
        <f>Table2[[#This Row],[Marital_Status]]</f>
        <v>Together</v>
      </c>
      <c r="E771" s="6">
        <f>Table2[[#This Row],[Income]]</f>
        <v>67430</v>
      </c>
      <c r="F771" s="6">
        <f>Table2[[#This Row],[Kidhome]]</f>
        <v>0</v>
      </c>
      <c r="G771" s="6">
        <f>Table2[[#This Row],[Teenhome]]</f>
        <v>0</v>
      </c>
      <c r="H771" s="9">
        <f>Table2[[#This Row],[Dt_Customer]]</f>
        <v>41157</v>
      </c>
      <c r="I771" s="6">
        <f>Table2[[#This Row],[Recency]]</f>
        <v>6</v>
      </c>
      <c r="J771" s="14">
        <f>IF(VALUE(YEAR(People!$H771))-People!$B771&gt;=90,44,VALUE(YEAR(People!$H771))-People!$B771)</f>
        <v>25</v>
      </c>
      <c r="K771" s="5" t="str">
        <f>IF(AND(People!$J771&gt;=16,People!$J771&lt;=25),"16-25",IF(AND(People!$J771&gt;=26,People!$J771&lt;=35),"26-35",IF(AND(People!$J771&gt;=36,People!$J771&lt;=45),"36-45",IF(AND(People!$J771&gt;=46,People!$J771&lt;=55),"46-55",IF(AND(People!$J771&gt;=56,People!$J771&lt;=65),"56-65",IF(AND(People!$J771&gt;=66,People!$J771&lt;=75),"66-75","ALL"))))))</f>
        <v>16-25</v>
      </c>
      <c r="L771" t="str">
        <f>Products!H771</f>
        <v>Married</v>
      </c>
      <c r="M771">
        <f>Table2[[#This Row],[Recency]]</f>
        <v>6</v>
      </c>
      <c r="N771">
        <f>Table2[[#This Row],[NumDealsPurchases]]</f>
        <v>1</v>
      </c>
      <c r="O771" s="12" t="str">
        <f>IF(Table2[[#This Row],[Kidhome]]=0,"No","Yes")</f>
        <v>No</v>
      </c>
      <c r="P771" s="12" t="str">
        <f>IF(Table2[[#This Row],[Teenhome]]=0,"No","Yes")</f>
        <v>No</v>
      </c>
    </row>
    <row r="772" spans="1:16" ht="16.5" x14ac:dyDescent="0.3">
      <c r="A772" s="5">
        <f>Table2[[#This Row],[ID]]</f>
        <v>20</v>
      </c>
      <c r="B772" s="6">
        <f>Table2[[#This Row],[Year_Birth]]</f>
        <v>1965</v>
      </c>
      <c r="C772" s="6" t="str">
        <f>Table2[[#This Row],[Education]]</f>
        <v>2n Cycle</v>
      </c>
      <c r="D772" s="6" t="str">
        <f>Table2[[#This Row],[Marital_Status]]</f>
        <v>Married</v>
      </c>
      <c r="E772" s="6">
        <f>Table2[[#This Row],[Income]]</f>
        <v>46891</v>
      </c>
      <c r="F772" s="6">
        <f>Table2[[#This Row],[Kidhome]]</f>
        <v>0</v>
      </c>
      <c r="G772" s="6">
        <f>Table2[[#This Row],[Teenhome]]</f>
        <v>1</v>
      </c>
      <c r="H772" s="9">
        <f>Table2[[#This Row],[Dt_Customer]]</f>
        <v>41518</v>
      </c>
      <c r="I772" s="6">
        <f>Table2[[#This Row],[Recency]]</f>
        <v>91</v>
      </c>
      <c r="J772" s="8">
        <f>IF(VALUE(YEAR(People!$H772))-People!$B772&gt;=90,44,VALUE(YEAR(People!$H772))-People!$B772)</f>
        <v>48</v>
      </c>
      <c r="K772" s="5" t="str">
        <f>IF(AND(People!$J772&gt;=16,People!$J772&lt;=25),"16-25",IF(AND(People!$J772&gt;=26,People!$J772&lt;=35),"26-35",IF(AND(People!$J772&gt;=36,People!$J772&lt;=45),"36-45",IF(AND(People!$J772&gt;=46,People!$J772&lt;=55),"46-55",IF(AND(People!$J772&gt;=56,People!$J772&lt;=65),"56-65",IF(AND(People!$J772&gt;=66,People!$J772&lt;=75),"66-75","ALL"))))))</f>
        <v>46-55</v>
      </c>
      <c r="L772" t="str">
        <f>Products!H772</f>
        <v>Married</v>
      </c>
      <c r="M772">
        <f>Table2[[#This Row],[Recency]]</f>
        <v>91</v>
      </c>
      <c r="N772">
        <f>Table2[[#This Row],[NumDealsPurchases]]</f>
        <v>1</v>
      </c>
      <c r="O772" s="12" t="str">
        <f>IF(Table2[[#This Row],[Kidhome]]=0,"No","Yes")</f>
        <v>No</v>
      </c>
      <c r="P772" s="12" t="str">
        <f>IF(Table2[[#This Row],[Teenhome]]=0,"No","Yes")</f>
        <v>Yes</v>
      </c>
    </row>
    <row r="773" spans="1:16" ht="16.5" x14ac:dyDescent="0.3">
      <c r="A773" s="7">
        <f>Table2[[#This Row],[ID]]</f>
        <v>8786</v>
      </c>
      <c r="B773" s="6">
        <f>Table2[[#This Row],[Year_Birth]]</f>
        <v>1956</v>
      </c>
      <c r="C773" s="6" t="str">
        <f>Table2[[#This Row],[Education]]</f>
        <v>Master</v>
      </c>
      <c r="D773" s="6" t="str">
        <f>Table2[[#This Row],[Marital_Status]]</f>
        <v>Married</v>
      </c>
      <c r="E773" s="6">
        <f>Table2[[#This Row],[Income]]</f>
        <v>62058</v>
      </c>
      <c r="F773" s="6">
        <f>Table2[[#This Row],[Kidhome]]</f>
        <v>0</v>
      </c>
      <c r="G773" s="6">
        <f>Table2[[#This Row],[Teenhome]]</f>
        <v>1</v>
      </c>
      <c r="H773" s="9">
        <f>Table2[[#This Row],[Dt_Customer]]</f>
        <v>41420</v>
      </c>
      <c r="I773" s="6">
        <f>Table2[[#This Row],[Recency]]</f>
        <v>52</v>
      </c>
      <c r="J773" s="14">
        <f>IF(VALUE(YEAR(People!$H773))-People!$B773&gt;=90,44,VALUE(YEAR(People!$H773))-People!$B773)</f>
        <v>57</v>
      </c>
      <c r="K773" s="5" t="str">
        <f>IF(AND(People!$J773&gt;=16,People!$J773&lt;=25),"16-25",IF(AND(People!$J773&gt;=26,People!$J773&lt;=35),"26-35",IF(AND(People!$J773&gt;=36,People!$J773&lt;=45),"36-45",IF(AND(People!$J773&gt;=46,People!$J773&lt;=55),"46-55",IF(AND(People!$J773&gt;=56,People!$J773&lt;=65),"56-65",IF(AND(People!$J773&gt;=66,People!$J773&lt;=75),"66-75","ALL"))))))</f>
        <v>56-65</v>
      </c>
      <c r="L773" t="str">
        <f>Products!H773</f>
        <v>Married</v>
      </c>
      <c r="M773">
        <f>Table2[[#This Row],[Recency]]</f>
        <v>52</v>
      </c>
      <c r="N773">
        <f>Table2[[#This Row],[NumDealsPurchases]]</f>
        <v>4</v>
      </c>
      <c r="O773" s="12" t="str">
        <f>IF(Table2[[#This Row],[Kidhome]]=0,"No","Yes")</f>
        <v>No</v>
      </c>
      <c r="P773" s="12" t="str">
        <f>IF(Table2[[#This Row],[Teenhome]]=0,"No","Yes")</f>
        <v>Yes</v>
      </c>
    </row>
    <row r="774" spans="1:16" ht="16.5" x14ac:dyDescent="0.3">
      <c r="A774" s="5">
        <f>Table2[[#This Row],[ID]]</f>
        <v>10582</v>
      </c>
      <c r="B774" s="6">
        <f>Table2[[#This Row],[Year_Birth]]</f>
        <v>1979</v>
      </c>
      <c r="C774" s="6" t="str">
        <f>Table2[[#This Row],[Education]]</f>
        <v>Graduation</v>
      </c>
      <c r="D774" s="6" t="str">
        <f>Table2[[#This Row],[Marital_Status]]</f>
        <v>Married</v>
      </c>
      <c r="E774" s="6">
        <f>Table2[[#This Row],[Income]]</f>
        <v>72063</v>
      </c>
      <c r="F774" s="6">
        <f>Table2[[#This Row],[Kidhome]]</f>
        <v>0</v>
      </c>
      <c r="G774" s="6">
        <f>Table2[[#This Row],[Teenhome]]</f>
        <v>1</v>
      </c>
      <c r="H774" s="9">
        <f>Table2[[#This Row],[Dt_Customer]]</f>
        <v>41458</v>
      </c>
      <c r="I774" s="6">
        <f>Table2[[#This Row],[Recency]]</f>
        <v>3</v>
      </c>
      <c r="J774" s="8">
        <f>IF(VALUE(YEAR(People!$H774))-People!$B774&gt;=90,44,VALUE(YEAR(People!$H774))-People!$B774)</f>
        <v>34</v>
      </c>
      <c r="K774" s="5" t="str">
        <f>IF(AND(People!$J774&gt;=16,People!$J774&lt;=25),"16-25",IF(AND(People!$J774&gt;=26,People!$J774&lt;=35),"26-35",IF(AND(People!$J774&gt;=36,People!$J774&lt;=45),"36-45",IF(AND(People!$J774&gt;=46,People!$J774&lt;=55),"46-55",IF(AND(People!$J774&gt;=56,People!$J774&lt;=65),"56-65",IF(AND(People!$J774&gt;=66,People!$J774&lt;=75),"66-75","ALL"))))))</f>
        <v>26-35</v>
      </c>
      <c r="L774" t="str">
        <f>Products!H774</f>
        <v>Single</v>
      </c>
      <c r="M774">
        <f>Table2[[#This Row],[Recency]]</f>
        <v>3</v>
      </c>
      <c r="N774">
        <f>Table2[[#This Row],[NumDealsPurchases]]</f>
        <v>2</v>
      </c>
      <c r="O774" s="12" t="str">
        <f>IF(Table2[[#This Row],[Kidhome]]=0,"No","Yes")</f>
        <v>No</v>
      </c>
      <c r="P774" s="12" t="str">
        <f>IF(Table2[[#This Row],[Teenhome]]=0,"No","Yes")</f>
        <v>Yes</v>
      </c>
    </row>
    <row r="775" spans="1:16" ht="16.5" x14ac:dyDescent="0.3">
      <c r="A775" s="7">
        <f>Table2[[#This Row],[ID]]</f>
        <v>1915</v>
      </c>
      <c r="B775" s="6">
        <f>Table2[[#This Row],[Year_Birth]]</f>
        <v>1951</v>
      </c>
      <c r="C775" s="6" t="str">
        <f>Table2[[#This Row],[Education]]</f>
        <v>PhD</v>
      </c>
      <c r="D775" s="6" t="str">
        <f>Table2[[#This Row],[Marital_Status]]</f>
        <v>Married</v>
      </c>
      <c r="E775" s="6">
        <f>Table2[[#This Row],[Income]]</f>
        <v>78939</v>
      </c>
      <c r="F775" s="6">
        <f>Table2[[#This Row],[Kidhome]]</f>
        <v>0</v>
      </c>
      <c r="G775" s="6">
        <f>Table2[[#This Row],[Teenhome]]</f>
        <v>0</v>
      </c>
      <c r="H775" s="9">
        <f>Table2[[#This Row],[Dt_Customer]]</f>
        <v>41620</v>
      </c>
      <c r="I775" s="6">
        <f>Table2[[#This Row],[Recency]]</f>
        <v>57</v>
      </c>
      <c r="J775" s="14">
        <f>IF(VALUE(YEAR(People!$H775))-People!$B775&gt;=90,44,VALUE(YEAR(People!$H775))-People!$B775)</f>
        <v>62</v>
      </c>
      <c r="K775" s="5" t="str">
        <f>IF(AND(People!$J775&gt;=16,People!$J775&lt;=25),"16-25",IF(AND(People!$J775&gt;=26,People!$J775&lt;=35),"26-35",IF(AND(People!$J775&gt;=36,People!$J775&lt;=45),"36-45",IF(AND(People!$J775&gt;=46,People!$J775&lt;=55),"46-55",IF(AND(People!$J775&gt;=56,People!$J775&lt;=65),"56-65",IF(AND(People!$J775&gt;=66,People!$J775&lt;=75),"66-75","ALL"))))))</f>
        <v>56-65</v>
      </c>
      <c r="L775" t="str">
        <f>Products!H775</f>
        <v>Married</v>
      </c>
      <c r="M775">
        <f>Table2[[#This Row],[Recency]]</f>
        <v>57</v>
      </c>
      <c r="N775">
        <f>Table2[[#This Row],[NumDealsPurchases]]</f>
        <v>1</v>
      </c>
      <c r="O775" s="12" t="str">
        <f>IF(Table2[[#This Row],[Kidhome]]=0,"No","Yes")</f>
        <v>No</v>
      </c>
      <c r="P775" s="12" t="str">
        <f>IF(Table2[[#This Row],[Teenhome]]=0,"No","Yes")</f>
        <v>No</v>
      </c>
    </row>
    <row r="776" spans="1:16" ht="16.5" x14ac:dyDescent="0.3">
      <c r="A776" s="5">
        <f>Table2[[#This Row],[ID]]</f>
        <v>8897</v>
      </c>
      <c r="B776" s="6">
        <f>Table2[[#This Row],[Year_Birth]]</f>
        <v>1965</v>
      </c>
      <c r="C776" s="6" t="str">
        <f>Table2[[#This Row],[Education]]</f>
        <v>Graduation</v>
      </c>
      <c r="D776" s="6" t="str">
        <f>Table2[[#This Row],[Marital_Status]]</f>
        <v>Single</v>
      </c>
      <c r="E776" s="6">
        <f>Table2[[#This Row],[Income]]</f>
        <v>42720</v>
      </c>
      <c r="F776" s="6">
        <f>Table2[[#This Row],[Kidhome]]</f>
        <v>1</v>
      </c>
      <c r="G776" s="6">
        <f>Table2[[#This Row],[Teenhome]]</f>
        <v>1</v>
      </c>
      <c r="H776" s="9">
        <f>Table2[[#This Row],[Dt_Customer]]</f>
        <v>41388</v>
      </c>
      <c r="I776" s="6">
        <f>Table2[[#This Row],[Recency]]</f>
        <v>9</v>
      </c>
      <c r="J776" s="8">
        <f>IF(VALUE(YEAR(People!$H776))-People!$B776&gt;=90,44,VALUE(YEAR(People!$H776))-People!$B776)</f>
        <v>48</v>
      </c>
      <c r="K776" s="5" t="str">
        <f>IF(AND(People!$J776&gt;=16,People!$J776&lt;=25),"16-25",IF(AND(People!$J776&gt;=26,People!$J776&lt;=35),"26-35",IF(AND(People!$J776&gt;=36,People!$J776&lt;=45),"36-45",IF(AND(People!$J776&gt;=46,People!$J776&lt;=55),"46-55",IF(AND(People!$J776&gt;=56,People!$J776&lt;=65),"56-65",IF(AND(People!$J776&gt;=66,People!$J776&lt;=75),"66-75","ALL"))))))</f>
        <v>46-55</v>
      </c>
      <c r="L776" t="str">
        <f>Products!H776</f>
        <v>Together</v>
      </c>
      <c r="M776">
        <f>Table2[[#This Row],[Recency]]</f>
        <v>9</v>
      </c>
      <c r="N776">
        <f>Table2[[#This Row],[NumDealsPurchases]]</f>
        <v>8</v>
      </c>
      <c r="O776" s="12" t="str">
        <f>IF(Table2[[#This Row],[Kidhome]]=0,"No","Yes")</f>
        <v>Yes</v>
      </c>
      <c r="P776" s="12" t="str">
        <f>IF(Table2[[#This Row],[Teenhome]]=0,"No","Yes")</f>
        <v>Yes</v>
      </c>
    </row>
    <row r="777" spans="1:16" ht="16.5" x14ac:dyDescent="0.3">
      <c r="A777" s="7">
        <f>Table2[[#This Row],[ID]]</f>
        <v>2371</v>
      </c>
      <c r="B777" s="6">
        <f>Table2[[#This Row],[Year_Birth]]</f>
        <v>1972</v>
      </c>
      <c r="C777" s="6" t="str">
        <f>Table2[[#This Row],[Education]]</f>
        <v>Graduation</v>
      </c>
      <c r="D777" s="6" t="str">
        <f>Table2[[#This Row],[Marital_Status]]</f>
        <v>Married</v>
      </c>
      <c r="E777" s="6">
        <f>Table2[[#This Row],[Income]]</f>
        <v>33622</v>
      </c>
      <c r="F777" s="6">
        <f>Table2[[#This Row],[Kidhome]]</f>
        <v>1</v>
      </c>
      <c r="G777" s="6">
        <f>Table2[[#This Row],[Teenhome]]</f>
        <v>1</v>
      </c>
      <c r="H777" s="9">
        <f>Table2[[#This Row],[Dt_Customer]]</f>
        <v>41377</v>
      </c>
      <c r="I777" s="6">
        <f>Table2[[#This Row],[Recency]]</f>
        <v>22</v>
      </c>
      <c r="J777" s="14">
        <f>IF(VALUE(YEAR(People!$H777))-People!$B777&gt;=90,44,VALUE(YEAR(People!$H777))-People!$B777)</f>
        <v>41</v>
      </c>
      <c r="K777" s="5" t="str">
        <f>IF(AND(People!$J777&gt;=16,People!$J777&lt;=25),"16-25",IF(AND(People!$J777&gt;=26,People!$J777&lt;=35),"26-35",IF(AND(People!$J777&gt;=36,People!$J777&lt;=45),"36-45",IF(AND(People!$J777&gt;=46,People!$J777&lt;=55),"46-55",IF(AND(People!$J777&gt;=56,People!$J777&lt;=65),"56-65",IF(AND(People!$J777&gt;=66,People!$J777&lt;=75),"66-75","ALL"))))))</f>
        <v>36-45</v>
      </c>
      <c r="L777" t="str">
        <f>Products!H777</f>
        <v>Together</v>
      </c>
      <c r="M777">
        <f>Table2[[#This Row],[Recency]]</f>
        <v>22</v>
      </c>
      <c r="N777">
        <f>Table2[[#This Row],[NumDealsPurchases]]</f>
        <v>3</v>
      </c>
      <c r="O777" s="12" t="str">
        <f>IF(Table2[[#This Row],[Kidhome]]=0,"No","Yes")</f>
        <v>Yes</v>
      </c>
      <c r="P777" s="12" t="str">
        <f>IF(Table2[[#This Row],[Teenhome]]=0,"No","Yes")</f>
        <v>Yes</v>
      </c>
    </row>
    <row r="778" spans="1:16" ht="16.5" x14ac:dyDescent="0.3">
      <c r="A778" s="5">
        <f>Table2[[#This Row],[ID]]</f>
        <v>4303</v>
      </c>
      <c r="B778" s="6">
        <f>Table2[[#This Row],[Year_Birth]]</f>
        <v>1957</v>
      </c>
      <c r="C778" s="6" t="str">
        <f>Table2[[#This Row],[Education]]</f>
        <v>PhD</v>
      </c>
      <c r="D778" s="6" t="str">
        <f>Table2[[#This Row],[Marital_Status]]</f>
        <v>Together</v>
      </c>
      <c r="E778" s="6">
        <f>Table2[[#This Row],[Income]]</f>
        <v>6835</v>
      </c>
      <c r="F778" s="6">
        <f>Table2[[#This Row],[Kidhome]]</f>
        <v>0</v>
      </c>
      <c r="G778" s="6">
        <f>Table2[[#This Row],[Teenhome]]</f>
        <v>1</v>
      </c>
      <c r="H778" s="9">
        <f>Table2[[#This Row],[Dt_Customer]]</f>
        <v>41251</v>
      </c>
      <c r="I778" s="6">
        <f>Table2[[#This Row],[Recency]]</f>
        <v>76</v>
      </c>
      <c r="J778" s="8">
        <f>IF(VALUE(YEAR(People!$H778))-People!$B778&gt;=90,44,VALUE(YEAR(People!$H778))-People!$B778)</f>
        <v>55</v>
      </c>
      <c r="K778" s="5" t="str">
        <f>IF(AND(People!$J778&gt;=16,People!$J778&lt;=25),"16-25",IF(AND(People!$J778&gt;=26,People!$J778&lt;=35),"26-35",IF(AND(People!$J778&gt;=36,People!$J778&lt;=45),"36-45",IF(AND(People!$J778&gt;=46,People!$J778&lt;=55),"46-55",IF(AND(People!$J778&gt;=56,People!$J778&lt;=65),"56-65",IF(AND(People!$J778&gt;=66,People!$J778&lt;=75),"66-75","ALL"))))))</f>
        <v>46-55</v>
      </c>
      <c r="L778" t="str">
        <f>Products!H778</f>
        <v>Single</v>
      </c>
      <c r="M778">
        <f>Table2[[#This Row],[Recency]]</f>
        <v>76</v>
      </c>
      <c r="N778">
        <f>Table2[[#This Row],[NumDealsPurchases]]</f>
        <v>0</v>
      </c>
      <c r="O778" s="12" t="str">
        <f>IF(Table2[[#This Row],[Kidhome]]=0,"No","Yes")</f>
        <v>No</v>
      </c>
      <c r="P778" s="12" t="str">
        <f>IF(Table2[[#This Row],[Teenhome]]=0,"No","Yes")</f>
        <v>Yes</v>
      </c>
    </row>
    <row r="779" spans="1:16" ht="16.5" x14ac:dyDescent="0.3">
      <c r="A779" s="7">
        <f>Table2[[#This Row],[ID]]</f>
        <v>6825</v>
      </c>
      <c r="B779" s="6">
        <f>Table2[[#This Row],[Year_Birth]]</f>
        <v>1953</v>
      </c>
      <c r="C779" s="6" t="str">
        <f>Table2[[#This Row],[Education]]</f>
        <v>Graduation</v>
      </c>
      <c r="D779" s="6" t="str">
        <f>Table2[[#This Row],[Marital_Status]]</f>
        <v>Together</v>
      </c>
      <c r="E779" s="6">
        <f>Table2[[#This Row],[Income]]</f>
        <v>41452</v>
      </c>
      <c r="F779" s="6">
        <f>Table2[[#This Row],[Kidhome]]</f>
        <v>1</v>
      </c>
      <c r="G779" s="6">
        <f>Table2[[#This Row],[Teenhome]]</f>
        <v>1</v>
      </c>
      <c r="H779" s="9">
        <f>Table2[[#This Row],[Dt_Customer]]</f>
        <v>41339</v>
      </c>
      <c r="I779" s="6">
        <f>Table2[[#This Row],[Recency]]</f>
        <v>86</v>
      </c>
      <c r="J779" s="14">
        <f>IF(VALUE(YEAR(People!$H779))-People!$B779&gt;=90,44,VALUE(YEAR(People!$H779))-People!$B779)</f>
        <v>60</v>
      </c>
      <c r="K779" s="5" t="str">
        <f>IF(AND(People!$J779&gt;=16,People!$J779&lt;=25),"16-25",IF(AND(People!$J779&gt;=26,People!$J779&lt;=35),"26-35",IF(AND(People!$J779&gt;=36,People!$J779&lt;=45),"36-45",IF(AND(People!$J779&gt;=46,People!$J779&lt;=55),"46-55",IF(AND(People!$J779&gt;=56,People!$J779&lt;=65),"56-65",IF(AND(People!$J779&gt;=66,People!$J779&lt;=75),"66-75","ALL"))))))</f>
        <v>56-65</v>
      </c>
      <c r="L779" t="str">
        <f>Products!H779</f>
        <v>Together</v>
      </c>
      <c r="M779">
        <f>Table2[[#This Row],[Recency]]</f>
        <v>86</v>
      </c>
      <c r="N779">
        <f>Table2[[#This Row],[NumDealsPurchases]]</f>
        <v>1</v>
      </c>
      <c r="O779" s="12" t="str">
        <f>IF(Table2[[#This Row],[Kidhome]]=0,"No","Yes")</f>
        <v>Yes</v>
      </c>
      <c r="P779" s="12" t="str">
        <f>IF(Table2[[#This Row],[Teenhome]]=0,"No","Yes")</f>
        <v>Yes</v>
      </c>
    </row>
    <row r="780" spans="1:16" ht="16.5" x14ac:dyDescent="0.3">
      <c r="A780" s="5">
        <f>Table2[[#This Row],[ID]]</f>
        <v>1072</v>
      </c>
      <c r="B780" s="6">
        <f>Table2[[#This Row],[Year_Birth]]</f>
        <v>1965</v>
      </c>
      <c r="C780" s="6" t="str">
        <f>Table2[[#This Row],[Education]]</f>
        <v>PhD</v>
      </c>
      <c r="D780" s="6" t="str">
        <f>Table2[[#This Row],[Marital_Status]]</f>
        <v>Single</v>
      </c>
      <c r="E780" s="6">
        <f>Table2[[#This Row],[Income]]</f>
        <v>40760</v>
      </c>
      <c r="F780" s="6">
        <f>Table2[[#This Row],[Kidhome]]</f>
        <v>0</v>
      </c>
      <c r="G780" s="6">
        <f>Table2[[#This Row],[Teenhome]]</f>
        <v>1</v>
      </c>
      <c r="H780" s="9">
        <f>Table2[[#This Row],[Dt_Customer]]</f>
        <v>41516</v>
      </c>
      <c r="I780" s="6">
        <f>Table2[[#This Row],[Recency]]</f>
        <v>64</v>
      </c>
      <c r="J780" s="8">
        <f>IF(VALUE(YEAR(People!$H780))-People!$B780&gt;=90,44,VALUE(YEAR(People!$H780))-People!$B780)</f>
        <v>48</v>
      </c>
      <c r="K780" s="5" t="str">
        <f>IF(AND(People!$J780&gt;=16,People!$J780&lt;=25),"16-25",IF(AND(People!$J780&gt;=26,People!$J780&lt;=35),"26-35",IF(AND(People!$J780&gt;=36,People!$J780&lt;=45),"36-45",IF(AND(People!$J780&gt;=46,People!$J780&lt;=55),"46-55",IF(AND(People!$J780&gt;=56,People!$J780&lt;=65),"56-65",IF(AND(People!$J780&gt;=66,People!$J780&lt;=75),"66-75","ALL"))))))</f>
        <v>46-55</v>
      </c>
      <c r="L780" t="str">
        <f>Products!H780</f>
        <v>Single</v>
      </c>
      <c r="M780">
        <f>Table2[[#This Row],[Recency]]</f>
        <v>64</v>
      </c>
      <c r="N780">
        <f>Table2[[#This Row],[NumDealsPurchases]]</f>
        <v>2</v>
      </c>
      <c r="O780" s="12" t="str">
        <f>IF(Table2[[#This Row],[Kidhome]]=0,"No","Yes")</f>
        <v>No</v>
      </c>
      <c r="P780" s="12" t="str">
        <f>IF(Table2[[#This Row],[Teenhome]]=0,"No","Yes")</f>
        <v>Yes</v>
      </c>
    </row>
    <row r="781" spans="1:16" ht="16.5" x14ac:dyDescent="0.3">
      <c r="A781" s="7">
        <f>Table2[[#This Row],[ID]]</f>
        <v>4964</v>
      </c>
      <c r="B781" s="6">
        <f>Table2[[#This Row],[Year_Birth]]</f>
        <v>1958</v>
      </c>
      <c r="C781" s="6" t="str">
        <f>Table2[[#This Row],[Education]]</f>
        <v>PhD</v>
      </c>
      <c r="D781" s="6" t="str">
        <f>Table2[[#This Row],[Marital_Status]]</f>
        <v>Together</v>
      </c>
      <c r="E781" s="6">
        <f>Table2[[#This Row],[Income]]</f>
        <v>74250</v>
      </c>
      <c r="F781" s="6">
        <f>Table2[[#This Row],[Kidhome]]</f>
        <v>0</v>
      </c>
      <c r="G781" s="6">
        <f>Table2[[#This Row],[Teenhome]]</f>
        <v>0</v>
      </c>
      <c r="H781" s="9">
        <f>Table2[[#This Row],[Dt_Customer]]</f>
        <v>41665</v>
      </c>
      <c r="I781" s="6">
        <f>Table2[[#This Row],[Recency]]</f>
        <v>90</v>
      </c>
      <c r="J781" s="14">
        <f>IF(VALUE(YEAR(People!$H781))-People!$B781&gt;=90,44,VALUE(YEAR(People!$H781))-People!$B781)</f>
        <v>56</v>
      </c>
      <c r="K781" s="5" t="str">
        <f>IF(AND(People!$J781&gt;=16,People!$J781&lt;=25),"16-25",IF(AND(People!$J781&gt;=26,People!$J781&lt;=35),"26-35",IF(AND(People!$J781&gt;=36,People!$J781&lt;=45),"36-45",IF(AND(People!$J781&gt;=46,People!$J781&lt;=55),"46-55",IF(AND(People!$J781&gt;=56,People!$J781&lt;=65),"56-65",IF(AND(People!$J781&gt;=66,People!$J781&lt;=75),"66-75","ALL"))))))</f>
        <v>56-65</v>
      </c>
      <c r="L781" t="str">
        <f>Products!H781</f>
        <v>Single</v>
      </c>
      <c r="M781">
        <f>Table2[[#This Row],[Recency]]</f>
        <v>90</v>
      </c>
      <c r="N781">
        <f>Table2[[#This Row],[NumDealsPurchases]]</f>
        <v>1</v>
      </c>
      <c r="O781" s="12" t="str">
        <f>IF(Table2[[#This Row],[Kidhome]]=0,"No","Yes")</f>
        <v>No</v>
      </c>
      <c r="P781" s="12" t="str">
        <f>IF(Table2[[#This Row],[Teenhome]]=0,"No","Yes")</f>
        <v>No</v>
      </c>
    </row>
    <row r="782" spans="1:16" ht="16.5" x14ac:dyDescent="0.3">
      <c r="A782" s="5">
        <f>Table2[[#This Row],[ID]]</f>
        <v>2461</v>
      </c>
      <c r="B782" s="6">
        <f>Table2[[#This Row],[Year_Birth]]</f>
        <v>1955</v>
      </c>
      <c r="C782" s="6" t="str">
        <f>Table2[[#This Row],[Education]]</f>
        <v>Master</v>
      </c>
      <c r="D782" s="6" t="str">
        <f>Table2[[#This Row],[Marital_Status]]</f>
        <v>Single</v>
      </c>
      <c r="E782" s="6">
        <f>Table2[[#This Row],[Income]]</f>
        <v>51124</v>
      </c>
      <c r="F782" s="6">
        <f>Table2[[#This Row],[Kidhome]]</f>
        <v>1</v>
      </c>
      <c r="G782" s="6">
        <f>Table2[[#This Row],[Teenhome]]</f>
        <v>1</v>
      </c>
      <c r="H782" s="9">
        <f>Table2[[#This Row],[Dt_Customer]]</f>
        <v>41626</v>
      </c>
      <c r="I782" s="6">
        <f>Table2[[#This Row],[Recency]]</f>
        <v>79</v>
      </c>
      <c r="J782" s="8">
        <f>IF(VALUE(YEAR(People!$H782))-People!$B782&gt;=90,44,VALUE(YEAR(People!$H782))-People!$B782)</f>
        <v>58</v>
      </c>
      <c r="K782" s="5" t="str">
        <f>IF(AND(People!$J782&gt;=16,People!$J782&lt;=25),"16-25",IF(AND(People!$J782&gt;=26,People!$J782&lt;=35),"26-35",IF(AND(People!$J782&gt;=36,People!$J782&lt;=45),"36-45",IF(AND(People!$J782&gt;=46,People!$J782&lt;=55),"46-55",IF(AND(People!$J782&gt;=56,People!$J782&lt;=65),"56-65",IF(AND(People!$J782&gt;=66,People!$J782&lt;=75),"66-75","ALL"))))))</f>
        <v>56-65</v>
      </c>
      <c r="L782" t="str">
        <f>Products!H782</f>
        <v>Single</v>
      </c>
      <c r="M782">
        <f>Table2[[#This Row],[Recency]]</f>
        <v>79</v>
      </c>
      <c r="N782">
        <f>Table2[[#This Row],[NumDealsPurchases]]</f>
        <v>2</v>
      </c>
      <c r="O782" s="12" t="str">
        <f>IF(Table2[[#This Row],[Kidhome]]=0,"No","Yes")</f>
        <v>Yes</v>
      </c>
      <c r="P782" s="12" t="str">
        <f>IF(Table2[[#This Row],[Teenhome]]=0,"No","Yes")</f>
        <v>Yes</v>
      </c>
    </row>
    <row r="783" spans="1:16" ht="16.5" x14ac:dyDescent="0.3">
      <c r="A783" s="7">
        <f>Table2[[#This Row],[ID]]</f>
        <v>10736</v>
      </c>
      <c r="B783" s="6">
        <f>Table2[[#This Row],[Year_Birth]]</f>
        <v>1971</v>
      </c>
      <c r="C783" s="6" t="str">
        <f>Table2[[#This Row],[Education]]</f>
        <v>Graduation</v>
      </c>
      <c r="D783" s="6" t="str">
        <f>Table2[[#This Row],[Marital_Status]]</f>
        <v>Single</v>
      </c>
      <c r="E783" s="6">
        <f>Table2[[#This Row],[Income]]</f>
        <v>72258</v>
      </c>
      <c r="F783" s="6">
        <f>Table2[[#This Row],[Kidhome]]</f>
        <v>0</v>
      </c>
      <c r="G783" s="6">
        <f>Table2[[#This Row],[Teenhome]]</f>
        <v>1</v>
      </c>
      <c r="H783" s="9">
        <f>Table2[[#This Row],[Dt_Customer]]</f>
        <v>41529</v>
      </c>
      <c r="I783" s="6">
        <f>Table2[[#This Row],[Recency]]</f>
        <v>28</v>
      </c>
      <c r="J783" s="14">
        <f>IF(VALUE(YEAR(People!$H783))-People!$B783&gt;=90,44,VALUE(YEAR(People!$H783))-People!$B783)</f>
        <v>42</v>
      </c>
      <c r="K783" s="5" t="str">
        <f>IF(AND(People!$J783&gt;=16,People!$J783&lt;=25),"16-25",IF(AND(People!$J783&gt;=26,People!$J783&lt;=35),"26-35",IF(AND(People!$J783&gt;=36,People!$J783&lt;=45),"36-45",IF(AND(People!$J783&gt;=46,People!$J783&lt;=55),"46-55",IF(AND(People!$J783&gt;=56,People!$J783&lt;=65),"56-65",IF(AND(People!$J783&gt;=66,People!$J783&lt;=75),"66-75","ALL"))))))</f>
        <v>36-45</v>
      </c>
      <c r="L783" t="str">
        <f>Products!H783</f>
        <v>Together</v>
      </c>
      <c r="M783">
        <f>Table2[[#This Row],[Recency]]</f>
        <v>28</v>
      </c>
      <c r="N783">
        <f>Table2[[#This Row],[NumDealsPurchases]]</f>
        <v>2</v>
      </c>
      <c r="O783" s="12" t="str">
        <f>IF(Table2[[#This Row],[Kidhome]]=0,"No","Yes")</f>
        <v>No</v>
      </c>
      <c r="P783" s="12" t="str">
        <f>IF(Table2[[#This Row],[Teenhome]]=0,"No","Yes")</f>
        <v>Yes</v>
      </c>
    </row>
    <row r="784" spans="1:16" ht="16.5" x14ac:dyDescent="0.3">
      <c r="A784" s="5">
        <f>Table2[[#This Row],[ID]]</f>
        <v>3194</v>
      </c>
      <c r="B784" s="6">
        <f>Table2[[#This Row],[Year_Birth]]</f>
        <v>1974</v>
      </c>
      <c r="C784" s="6" t="str">
        <f>Table2[[#This Row],[Education]]</f>
        <v>PhD</v>
      </c>
      <c r="D784" s="6" t="str">
        <f>Table2[[#This Row],[Marital_Status]]</f>
        <v>Single</v>
      </c>
      <c r="E784" s="6">
        <f>Table2[[#This Row],[Income]]</f>
        <v>71466</v>
      </c>
      <c r="F784" s="6">
        <f>Table2[[#This Row],[Kidhome]]</f>
        <v>0</v>
      </c>
      <c r="G784" s="6">
        <f>Table2[[#This Row],[Teenhome]]</f>
        <v>0</v>
      </c>
      <c r="H784" s="9">
        <f>Table2[[#This Row],[Dt_Customer]]</f>
        <v>41734</v>
      </c>
      <c r="I784" s="6">
        <f>Table2[[#This Row],[Recency]]</f>
        <v>86</v>
      </c>
      <c r="J784" s="8">
        <f>IF(VALUE(YEAR(People!$H784))-People!$B784&gt;=90,44,VALUE(YEAR(People!$H784))-People!$B784)</f>
        <v>40</v>
      </c>
      <c r="K784" s="5" t="str">
        <f>IF(AND(People!$J784&gt;=16,People!$J784&lt;=25),"16-25",IF(AND(People!$J784&gt;=26,People!$J784&lt;=35),"26-35",IF(AND(People!$J784&gt;=36,People!$J784&lt;=45),"36-45",IF(AND(People!$J784&gt;=46,People!$J784&lt;=55),"46-55",IF(AND(People!$J784&gt;=56,People!$J784&lt;=65),"56-65",IF(AND(People!$J784&gt;=66,People!$J784&lt;=75),"66-75","ALL"))))))</f>
        <v>36-45</v>
      </c>
      <c r="L784" t="str">
        <f>Products!H784</f>
        <v>Single</v>
      </c>
      <c r="M784">
        <f>Table2[[#This Row],[Recency]]</f>
        <v>86</v>
      </c>
      <c r="N784">
        <f>Table2[[#This Row],[NumDealsPurchases]]</f>
        <v>1</v>
      </c>
      <c r="O784" s="12" t="str">
        <f>IF(Table2[[#This Row],[Kidhome]]=0,"No","Yes")</f>
        <v>No</v>
      </c>
      <c r="P784" s="12" t="str">
        <f>IF(Table2[[#This Row],[Teenhome]]=0,"No","Yes")</f>
        <v>No</v>
      </c>
    </row>
    <row r="785" spans="1:16" ht="16.5" x14ac:dyDescent="0.3">
      <c r="A785" s="7">
        <f>Table2[[#This Row],[ID]]</f>
        <v>10839</v>
      </c>
      <c r="B785" s="6">
        <f>Table2[[#This Row],[Year_Birth]]</f>
        <v>1976</v>
      </c>
      <c r="C785" s="6" t="str">
        <f>Table2[[#This Row],[Education]]</f>
        <v>Graduation</v>
      </c>
      <c r="D785" s="6" t="str">
        <f>Table2[[#This Row],[Marital_Status]]</f>
        <v>Together</v>
      </c>
      <c r="E785" s="6">
        <f>Table2[[#This Row],[Income]]</f>
        <v>36283</v>
      </c>
      <c r="F785" s="6">
        <f>Table2[[#This Row],[Kidhome]]</f>
        <v>1</v>
      </c>
      <c r="G785" s="6">
        <f>Table2[[#This Row],[Teenhome]]</f>
        <v>1</v>
      </c>
      <c r="H785" s="9">
        <f>Table2[[#This Row],[Dt_Customer]]</f>
        <v>41743</v>
      </c>
      <c r="I785" s="6">
        <f>Table2[[#This Row],[Recency]]</f>
        <v>42</v>
      </c>
      <c r="J785" s="14">
        <f>IF(VALUE(YEAR(People!$H785))-People!$B785&gt;=90,44,VALUE(YEAR(People!$H785))-People!$B785)</f>
        <v>38</v>
      </c>
      <c r="K785" s="5" t="str">
        <f>IF(AND(People!$J785&gt;=16,People!$J785&lt;=25),"16-25",IF(AND(People!$J785&gt;=26,People!$J785&lt;=35),"26-35",IF(AND(People!$J785&gt;=36,People!$J785&lt;=45),"36-45",IF(AND(People!$J785&gt;=46,People!$J785&lt;=55),"46-55",IF(AND(People!$J785&gt;=56,People!$J785&lt;=65),"56-65",IF(AND(People!$J785&gt;=66,People!$J785&lt;=75),"66-75","ALL"))))))</f>
        <v>36-45</v>
      </c>
      <c r="L785" t="str">
        <f>Products!H785</f>
        <v>Married</v>
      </c>
      <c r="M785">
        <f>Table2[[#This Row],[Recency]]</f>
        <v>42</v>
      </c>
      <c r="N785">
        <f>Table2[[#This Row],[NumDealsPurchases]]</f>
        <v>2</v>
      </c>
      <c r="O785" s="12" t="str">
        <f>IF(Table2[[#This Row],[Kidhome]]=0,"No","Yes")</f>
        <v>Yes</v>
      </c>
      <c r="P785" s="12" t="str">
        <f>IF(Table2[[#This Row],[Teenhome]]=0,"No","Yes")</f>
        <v>Yes</v>
      </c>
    </row>
    <row r="786" spans="1:16" ht="16.5" x14ac:dyDescent="0.3">
      <c r="A786" s="5">
        <f>Table2[[#This Row],[ID]]</f>
        <v>49</v>
      </c>
      <c r="B786" s="6">
        <f>Table2[[#This Row],[Year_Birth]]</f>
        <v>1970</v>
      </c>
      <c r="C786" s="6" t="str">
        <f>Table2[[#This Row],[Education]]</f>
        <v>Graduation</v>
      </c>
      <c r="D786" s="6" t="str">
        <f>Table2[[#This Row],[Marital_Status]]</f>
        <v>Single</v>
      </c>
      <c r="E786" s="6">
        <f>Table2[[#This Row],[Income]]</f>
        <v>20587</v>
      </c>
      <c r="F786" s="6">
        <f>Table2[[#This Row],[Kidhome]]</f>
        <v>1</v>
      </c>
      <c r="G786" s="6">
        <f>Table2[[#This Row],[Teenhome]]</f>
        <v>0</v>
      </c>
      <c r="H786" s="9">
        <f>Table2[[#This Row],[Dt_Customer]]</f>
        <v>41770</v>
      </c>
      <c r="I786" s="6">
        <f>Table2[[#This Row],[Recency]]</f>
        <v>39</v>
      </c>
      <c r="J786" s="8">
        <f>IF(VALUE(YEAR(People!$H786))-People!$B786&gt;=90,44,VALUE(YEAR(People!$H786))-People!$B786)</f>
        <v>44</v>
      </c>
      <c r="K786" s="5" t="str">
        <f>IF(AND(People!$J786&gt;=16,People!$J786&lt;=25),"16-25",IF(AND(People!$J786&gt;=26,People!$J786&lt;=35),"26-35",IF(AND(People!$J786&gt;=36,People!$J786&lt;=45),"36-45",IF(AND(People!$J786&gt;=46,People!$J786&lt;=55),"46-55",IF(AND(People!$J786&gt;=56,People!$J786&lt;=65),"56-65",IF(AND(People!$J786&gt;=66,People!$J786&lt;=75),"66-75","ALL"))))))</f>
        <v>36-45</v>
      </c>
      <c r="L786" t="str">
        <f>Products!H786</f>
        <v>Together</v>
      </c>
      <c r="M786">
        <f>Table2[[#This Row],[Recency]]</f>
        <v>39</v>
      </c>
      <c r="N786">
        <f>Table2[[#This Row],[NumDealsPurchases]]</f>
        <v>1</v>
      </c>
      <c r="O786" s="12" t="str">
        <f>IF(Table2[[#This Row],[Kidhome]]=0,"No","Yes")</f>
        <v>Yes</v>
      </c>
      <c r="P786" s="12" t="str">
        <f>IF(Table2[[#This Row],[Teenhome]]=0,"No","Yes")</f>
        <v>No</v>
      </c>
    </row>
    <row r="787" spans="1:16" ht="16.5" x14ac:dyDescent="0.3">
      <c r="A787" s="7">
        <f>Table2[[#This Row],[ID]]</f>
        <v>4290</v>
      </c>
      <c r="B787" s="6">
        <f>Table2[[#This Row],[Year_Birth]]</f>
        <v>1972</v>
      </c>
      <c r="C787" s="6" t="str">
        <f>Table2[[#This Row],[Education]]</f>
        <v>Graduation</v>
      </c>
      <c r="D787" s="6" t="str">
        <f>Table2[[#This Row],[Marital_Status]]</f>
        <v>Married</v>
      </c>
      <c r="E787" s="6">
        <f>Table2[[#This Row],[Income]]</f>
        <v>30467</v>
      </c>
      <c r="F787" s="6">
        <f>Table2[[#This Row],[Kidhome]]</f>
        <v>1</v>
      </c>
      <c r="G787" s="6">
        <f>Table2[[#This Row],[Teenhome]]</f>
        <v>0</v>
      </c>
      <c r="H787" s="9">
        <f>Table2[[#This Row],[Dt_Customer]]</f>
        <v>41717</v>
      </c>
      <c r="I787" s="6">
        <f>Table2[[#This Row],[Recency]]</f>
        <v>8</v>
      </c>
      <c r="J787" s="14">
        <f>IF(VALUE(YEAR(People!$H787))-People!$B787&gt;=90,44,VALUE(YEAR(People!$H787))-People!$B787)</f>
        <v>42</v>
      </c>
      <c r="K787" s="5" t="str">
        <f>IF(AND(People!$J787&gt;=16,People!$J787&lt;=25),"16-25",IF(AND(People!$J787&gt;=26,People!$J787&lt;=35),"26-35",IF(AND(People!$J787&gt;=36,People!$J787&lt;=45),"36-45",IF(AND(People!$J787&gt;=46,People!$J787&lt;=55),"46-55",IF(AND(People!$J787&gt;=56,People!$J787&lt;=65),"56-65",IF(AND(People!$J787&gt;=66,People!$J787&lt;=75),"66-75","ALL"))))))</f>
        <v>36-45</v>
      </c>
      <c r="L787" t="str">
        <f>Products!H787</f>
        <v>Married</v>
      </c>
      <c r="M787">
        <f>Table2[[#This Row],[Recency]]</f>
        <v>8</v>
      </c>
      <c r="N787">
        <f>Table2[[#This Row],[NumDealsPurchases]]</f>
        <v>1</v>
      </c>
      <c r="O787" s="12" t="str">
        <f>IF(Table2[[#This Row],[Kidhome]]=0,"No","Yes")</f>
        <v>Yes</v>
      </c>
      <c r="P787" s="12" t="str">
        <f>IF(Table2[[#This Row],[Teenhome]]=0,"No","Yes")</f>
        <v>No</v>
      </c>
    </row>
    <row r="788" spans="1:16" ht="16.5" x14ac:dyDescent="0.3">
      <c r="A788" s="5">
        <f>Table2[[#This Row],[ID]]</f>
        <v>10219</v>
      </c>
      <c r="B788" s="6">
        <f>Table2[[#This Row],[Year_Birth]]</f>
        <v>1972</v>
      </c>
      <c r="C788" s="6" t="str">
        <f>Table2[[#This Row],[Education]]</f>
        <v>Graduation</v>
      </c>
      <c r="D788" s="6" t="str">
        <f>Table2[[#This Row],[Marital_Status]]</f>
        <v>Together</v>
      </c>
      <c r="E788" s="6">
        <f>Table2[[#This Row],[Income]]</f>
        <v>31590</v>
      </c>
      <c r="F788" s="6">
        <f>Table2[[#This Row],[Kidhome]]</f>
        <v>1</v>
      </c>
      <c r="G788" s="6">
        <f>Table2[[#This Row],[Teenhome]]</f>
        <v>0</v>
      </c>
      <c r="H788" s="9">
        <f>Table2[[#This Row],[Dt_Customer]]</f>
        <v>41443</v>
      </c>
      <c r="I788" s="6">
        <f>Table2[[#This Row],[Recency]]</f>
        <v>40</v>
      </c>
      <c r="J788" s="8">
        <f>IF(VALUE(YEAR(People!$H788))-People!$B788&gt;=90,44,VALUE(YEAR(People!$H788))-People!$B788)</f>
        <v>41</v>
      </c>
      <c r="K788" s="5" t="str">
        <f>IF(AND(People!$J788&gt;=16,People!$J788&lt;=25),"16-25",IF(AND(People!$J788&gt;=26,People!$J788&lt;=35),"26-35",IF(AND(People!$J788&gt;=36,People!$J788&lt;=45),"36-45",IF(AND(People!$J788&gt;=46,People!$J788&lt;=55),"46-55",IF(AND(People!$J788&gt;=56,People!$J788&lt;=65),"56-65",IF(AND(People!$J788&gt;=66,People!$J788&lt;=75),"66-75","ALL"))))))</f>
        <v>36-45</v>
      </c>
      <c r="L788" t="str">
        <f>Products!H788</f>
        <v>Together</v>
      </c>
      <c r="M788">
        <f>Table2[[#This Row],[Recency]]</f>
        <v>40</v>
      </c>
      <c r="N788">
        <f>Table2[[#This Row],[NumDealsPurchases]]</f>
        <v>1</v>
      </c>
      <c r="O788" s="12" t="str">
        <f>IF(Table2[[#This Row],[Kidhome]]=0,"No","Yes")</f>
        <v>Yes</v>
      </c>
      <c r="P788" s="12" t="str">
        <f>IF(Table2[[#This Row],[Teenhome]]=0,"No","Yes")</f>
        <v>No</v>
      </c>
    </row>
    <row r="789" spans="1:16" ht="16.5" x14ac:dyDescent="0.3">
      <c r="A789" s="7">
        <f>Table2[[#This Row],[ID]]</f>
        <v>4211</v>
      </c>
      <c r="B789" s="6">
        <f>Table2[[#This Row],[Year_Birth]]</f>
        <v>1986</v>
      </c>
      <c r="C789" s="6" t="str">
        <f>Table2[[#This Row],[Education]]</f>
        <v>Basic</v>
      </c>
      <c r="D789" s="6" t="str">
        <f>Table2[[#This Row],[Marital_Status]]</f>
        <v>Married</v>
      </c>
      <c r="E789" s="6">
        <f>Table2[[#This Row],[Income]]</f>
        <v>20425</v>
      </c>
      <c r="F789" s="6">
        <f>Table2[[#This Row],[Kidhome]]</f>
        <v>1</v>
      </c>
      <c r="G789" s="6">
        <f>Table2[[#This Row],[Teenhome]]</f>
        <v>0</v>
      </c>
      <c r="H789" s="9">
        <f>Table2[[#This Row],[Dt_Customer]]</f>
        <v>41211</v>
      </c>
      <c r="I789" s="6">
        <f>Table2[[#This Row],[Recency]]</f>
        <v>5</v>
      </c>
      <c r="J789" s="14">
        <f>IF(VALUE(YEAR(People!$H789))-People!$B789&gt;=90,44,VALUE(YEAR(People!$H789))-People!$B789)</f>
        <v>26</v>
      </c>
      <c r="K789" s="5" t="str">
        <f>IF(AND(People!$J789&gt;=16,People!$J789&lt;=25),"16-25",IF(AND(People!$J789&gt;=26,People!$J789&lt;=35),"26-35",IF(AND(People!$J789&gt;=36,People!$J789&lt;=45),"36-45",IF(AND(People!$J789&gt;=46,People!$J789&lt;=55),"46-55",IF(AND(People!$J789&gt;=56,People!$J789&lt;=65),"56-65",IF(AND(People!$J789&gt;=66,People!$J789&lt;=75),"66-75","ALL"))))))</f>
        <v>26-35</v>
      </c>
      <c r="L789" t="str">
        <f>Products!H789</f>
        <v>Divorced</v>
      </c>
      <c r="M789">
        <f>Table2[[#This Row],[Recency]]</f>
        <v>5</v>
      </c>
      <c r="N789">
        <f>Table2[[#This Row],[NumDealsPurchases]]</f>
        <v>2</v>
      </c>
      <c r="O789" s="12" t="str">
        <f>IF(Table2[[#This Row],[Kidhome]]=0,"No","Yes")</f>
        <v>Yes</v>
      </c>
      <c r="P789" s="12" t="str">
        <f>IF(Table2[[#This Row],[Teenhome]]=0,"No","Yes")</f>
        <v>No</v>
      </c>
    </row>
    <row r="790" spans="1:16" ht="16.5" x14ac:dyDescent="0.3">
      <c r="A790" s="5">
        <f>Table2[[#This Row],[ID]]</f>
        <v>1135</v>
      </c>
      <c r="B790" s="6">
        <f>Table2[[#This Row],[Year_Birth]]</f>
        <v>1960</v>
      </c>
      <c r="C790" s="6" t="str">
        <f>Table2[[#This Row],[Education]]</f>
        <v>Master</v>
      </c>
      <c r="D790" s="6" t="str">
        <f>Table2[[#This Row],[Marital_Status]]</f>
        <v>Together</v>
      </c>
      <c r="E790" s="6">
        <f>Table2[[#This Row],[Income]]</f>
        <v>17144</v>
      </c>
      <c r="F790" s="6">
        <f>Table2[[#This Row],[Kidhome]]</f>
        <v>1</v>
      </c>
      <c r="G790" s="6">
        <f>Table2[[#This Row],[Teenhome]]</f>
        <v>1</v>
      </c>
      <c r="H790" s="9">
        <f>Table2[[#This Row],[Dt_Customer]]</f>
        <v>41685</v>
      </c>
      <c r="I790" s="6">
        <f>Table2[[#This Row],[Recency]]</f>
        <v>96</v>
      </c>
      <c r="J790" s="8">
        <f>IF(VALUE(YEAR(People!$H790))-People!$B790&gt;=90,44,VALUE(YEAR(People!$H790))-People!$B790)</f>
        <v>54</v>
      </c>
      <c r="K790" s="5" t="str">
        <f>IF(AND(People!$J790&gt;=16,People!$J790&lt;=25),"16-25",IF(AND(People!$J790&gt;=26,People!$J790&lt;=35),"26-35",IF(AND(People!$J790&gt;=36,People!$J790&lt;=45),"36-45",IF(AND(People!$J790&gt;=46,People!$J790&lt;=55),"46-55",IF(AND(People!$J790&gt;=56,People!$J790&lt;=65),"56-65",IF(AND(People!$J790&gt;=66,People!$J790&lt;=75),"66-75","ALL"))))))</f>
        <v>46-55</v>
      </c>
      <c r="L790" t="str">
        <f>Products!H790</f>
        <v>Married</v>
      </c>
      <c r="M790">
        <f>Table2[[#This Row],[Recency]]</f>
        <v>96</v>
      </c>
      <c r="N790">
        <f>Table2[[#This Row],[NumDealsPurchases]]</f>
        <v>5</v>
      </c>
      <c r="O790" s="12" t="str">
        <f>IF(Table2[[#This Row],[Kidhome]]=0,"No","Yes")</f>
        <v>Yes</v>
      </c>
      <c r="P790" s="12" t="str">
        <f>IF(Table2[[#This Row],[Teenhome]]=0,"No","Yes")</f>
        <v>Yes</v>
      </c>
    </row>
    <row r="791" spans="1:16" ht="16.5" x14ac:dyDescent="0.3">
      <c r="A791" s="7">
        <f>Table2[[#This Row],[ID]]</f>
        <v>6299</v>
      </c>
      <c r="B791" s="6">
        <f>Table2[[#This Row],[Year_Birth]]</f>
        <v>1968</v>
      </c>
      <c r="C791" s="6" t="str">
        <f>Table2[[#This Row],[Education]]</f>
        <v>PhD</v>
      </c>
      <c r="D791" s="6" t="str">
        <f>Table2[[#This Row],[Marital_Status]]</f>
        <v>Divorced</v>
      </c>
      <c r="E791" s="6">
        <f>Table2[[#This Row],[Income]]</f>
        <v>42564</v>
      </c>
      <c r="F791" s="6">
        <f>Table2[[#This Row],[Kidhome]]</f>
        <v>0</v>
      </c>
      <c r="G791" s="6">
        <f>Table2[[#This Row],[Teenhome]]</f>
        <v>1</v>
      </c>
      <c r="H791" s="9">
        <f>Table2[[#This Row],[Dt_Customer]]</f>
        <v>41276</v>
      </c>
      <c r="I791" s="6">
        <f>Table2[[#This Row],[Recency]]</f>
        <v>28</v>
      </c>
      <c r="J791" s="14">
        <f>IF(VALUE(YEAR(People!$H791))-People!$B791&gt;=90,44,VALUE(YEAR(People!$H791))-People!$B791)</f>
        <v>45</v>
      </c>
      <c r="K791" s="5" t="str">
        <f>IF(AND(People!$J791&gt;=16,People!$J791&lt;=25),"16-25",IF(AND(People!$J791&gt;=26,People!$J791&lt;=35),"26-35",IF(AND(People!$J791&gt;=36,People!$J791&lt;=45),"36-45",IF(AND(People!$J791&gt;=46,People!$J791&lt;=55),"46-55",IF(AND(People!$J791&gt;=56,People!$J791&lt;=65),"56-65",IF(AND(People!$J791&gt;=66,People!$J791&lt;=75),"66-75","ALL"))))))</f>
        <v>36-45</v>
      </c>
      <c r="L791" t="str">
        <f>Products!H791</f>
        <v>Divorced</v>
      </c>
      <c r="M791">
        <f>Table2[[#This Row],[Recency]]</f>
        <v>28</v>
      </c>
      <c r="N791">
        <f>Table2[[#This Row],[NumDealsPurchases]]</f>
        <v>6</v>
      </c>
      <c r="O791" s="12" t="str">
        <f>IF(Table2[[#This Row],[Kidhome]]=0,"No","Yes")</f>
        <v>No</v>
      </c>
      <c r="P791" s="12" t="str">
        <f>IF(Table2[[#This Row],[Teenhome]]=0,"No","Yes")</f>
        <v>Yes</v>
      </c>
    </row>
    <row r="792" spans="1:16" ht="16.5" x14ac:dyDescent="0.3">
      <c r="A792" s="5">
        <f>Table2[[#This Row],[ID]]</f>
        <v>10846</v>
      </c>
      <c r="B792" s="6">
        <f>Table2[[#This Row],[Year_Birth]]</f>
        <v>1978</v>
      </c>
      <c r="C792" s="6" t="str">
        <f>Table2[[#This Row],[Education]]</f>
        <v>Master</v>
      </c>
      <c r="D792" s="6" t="str">
        <f>Table2[[#This Row],[Marital_Status]]</f>
        <v>Married</v>
      </c>
      <c r="E792" s="6">
        <f>Table2[[#This Row],[Income]]</f>
        <v>43783</v>
      </c>
      <c r="F792" s="6">
        <f>Table2[[#This Row],[Kidhome]]</f>
        <v>1</v>
      </c>
      <c r="G792" s="6">
        <f>Table2[[#This Row],[Teenhome]]</f>
        <v>0</v>
      </c>
      <c r="H792" s="9">
        <f>Table2[[#This Row],[Dt_Customer]]</f>
        <v>41788</v>
      </c>
      <c r="I792" s="6">
        <f>Table2[[#This Row],[Recency]]</f>
        <v>22</v>
      </c>
      <c r="J792" s="8">
        <f>IF(VALUE(YEAR(People!$H792))-People!$B792&gt;=90,44,VALUE(YEAR(People!$H792))-People!$B792)</f>
        <v>36</v>
      </c>
      <c r="K792" s="5" t="str">
        <f>IF(AND(People!$J792&gt;=16,People!$J792&lt;=25),"16-25",IF(AND(People!$J792&gt;=26,People!$J792&lt;=35),"26-35",IF(AND(People!$J792&gt;=36,People!$J792&lt;=45),"36-45",IF(AND(People!$J792&gt;=46,People!$J792&lt;=55),"46-55",IF(AND(People!$J792&gt;=56,People!$J792&lt;=65),"56-65",IF(AND(People!$J792&gt;=66,People!$J792&lt;=75),"66-75","ALL"))))))</f>
        <v>36-45</v>
      </c>
      <c r="L792" t="str">
        <f>Products!H792</f>
        <v>Together</v>
      </c>
      <c r="M792">
        <f>Table2[[#This Row],[Recency]]</f>
        <v>22</v>
      </c>
      <c r="N792">
        <f>Table2[[#This Row],[NumDealsPurchases]]</f>
        <v>6</v>
      </c>
      <c r="O792" s="12" t="str">
        <f>IF(Table2[[#This Row],[Kidhome]]=0,"No","Yes")</f>
        <v>Yes</v>
      </c>
      <c r="P792" s="12" t="str">
        <f>IF(Table2[[#This Row],[Teenhome]]=0,"No","Yes")</f>
        <v>No</v>
      </c>
    </row>
    <row r="793" spans="1:16" ht="16.5" x14ac:dyDescent="0.3">
      <c r="A793" s="7">
        <f>Table2[[#This Row],[ID]]</f>
        <v>347</v>
      </c>
      <c r="B793" s="6">
        <f>Table2[[#This Row],[Year_Birth]]</f>
        <v>1976</v>
      </c>
      <c r="C793" s="6" t="str">
        <f>Table2[[#This Row],[Education]]</f>
        <v>Graduation</v>
      </c>
      <c r="D793" s="6" t="str">
        <f>Table2[[#This Row],[Marital_Status]]</f>
        <v>Divorced</v>
      </c>
      <c r="E793" s="6">
        <f>Table2[[#This Row],[Income]]</f>
        <v>40780</v>
      </c>
      <c r="F793" s="6">
        <f>Table2[[#This Row],[Kidhome]]</f>
        <v>0</v>
      </c>
      <c r="G793" s="6">
        <f>Table2[[#This Row],[Teenhome]]</f>
        <v>1</v>
      </c>
      <c r="H793" s="9">
        <f>Table2[[#This Row],[Dt_Customer]]</f>
        <v>41160</v>
      </c>
      <c r="I793" s="6">
        <f>Table2[[#This Row],[Recency]]</f>
        <v>30</v>
      </c>
      <c r="J793" s="14">
        <f>IF(VALUE(YEAR(People!$H793))-People!$B793&gt;=90,44,VALUE(YEAR(People!$H793))-People!$B793)</f>
        <v>36</v>
      </c>
      <c r="K793" s="5" t="str">
        <f>IF(AND(People!$J793&gt;=16,People!$J793&lt;=25),"16-25",IF(AND(People!$J793&gt;=26,People!$J793&lt;=35),"26-35",IF(AND(People!$J793&gt;=36,People!$J793&lt;=45),"36-45",IF(AND(People!$J793&gt;=46,People!$J793&lt;=55),"46-55",IF(AND(People!$J793&gt;=56,People!$J793&lt;=65),"56-65",IF(AND(People!$J793&gt;=66,People!$J793&lt;=75),"66-75","ALL"))))))</f>
        <v>36-45</v>
      </c>
      <c r="L793" t="str">
        <f>Products!H793</f>
        <v>Married</v>
      </c>
      <c r="M793">
        <f>Table2[[#This Row],[Recency]]</f>
        <v>30</v>
      </c>
      <c r="N793">
        <f>Table2[[#This Row],[NumDealsPurchases]]</f>
        <v>4</v>
      </c>
      <c r="O793" s="12" t="str">
        <f>IF(Table2[[#This Row],[Kidhome]]=0,"No","Yes")</f>
        <v>No</v>
      </c>
      <c r="P793" s="12" t="str">
        <f>IF(Table2[[#This Row],[Teenhome]]=0,"No","Yes")</f>
        <v>Yes</v>
      </c>
    </row>
    <row r="794" spans="1:16" ht="16.5" x14ac:dyDescent="0.3">
      <c r="A794" s="5">
        <f>Table2[[#This Row],[ID]]</f>
        <v>6543</v>
      </c>
      <c r="B794" s="6">
        <f>Table2[[#This Row],[Year_Birth]]</f>
        <v>1945</v>
      </c>
      <c r="C794" s="6" t="str">
        <f>Table2[[#This Row],[Education]]</f>
        <v>Master</v>
      </c>
      <c r="D794" s="6" t="str">
        <f>Table2[[#This Row],[Marital_Status]]</f>
        <v>Together</v>
      </c>
      <c r="E794" s="6">
        <f>Table2[[#This Row],[Income]]</f>
        <v>62847</v>
      </c>
      <c r="F794" s="6">
        <f>Table2[[#This Row],[Kidhome]]</f>
        <v>0</v>
      </c>
      <c r="G794" s="6">
        <f>Table2[[#This Row],[Teenhome]]</f>
        <v>0</v>
      </c>
      <c r="H794" s="9">
        <f>Table2[[#This Row],[Dt_Customer]]</f>
        <v>41289</v>
      </c>
      <c r="I794" s="6">
        <f>Table2[[#This Row],[Recency]]</f>
        <v>45</v>
      </c>
      <c r="J794" s="8">
        <f>IF(VALUE(YEAR(People!$H794))-People!$B794&gt;=90,44,VALUE(YEAR(People!$H794))-People!$B794)</f>
        <v>68</v>
      </c>
      <c r="K794" s="5" t="str">
        <f>IF(AND(People!$J794&gt;=16,People!$J794&lt;=25),"16-25",IF(AND(People!$J794&gt;=26,People!$J794&lt;=35),"26-35",IF(AND(People!$J794&gt;=36,People!$J794&lt;=45),"36-45",IF(AND(People!$J794&gt;=46,People!$J794&lt;=55),"46-55",IF(AND(People!$J794&gt;=56,People!$J794&lt;=65),"56-65",IF(AND(People!$J794&gt;=66,People!$J794&lt;=75),"66-75","ALL"))))))</f>
        <v>66-75</v>
      </c>
      <c r="L794" t="str">
        <f>Products!H794</f>
        <v>Single</v>
      </c>
      <c r="M794">
        <f>Table2[[#This Row],[Recency]]</f>
        <v>45</v>
      </c>
      <c r="N794">
        <f>Table2[[#This Row],[NumDealsPurchases]]</f>
        <v>1</v>
      </c>
      <c r="O794" s="12" t="str">
        <f>IF(Table2[[#This Row],[Kidhome]]=0,"No","Yes")</f>
        <v>No</v>
      </c>
      <c r="P794" s="12" t="str">
        <f>IF(Table2[[#This Row],[Teenhome]]=0,"No","Yes")</f>
        <v>No</v>
      </c>
    </row>
    <row r="795" spans="1:16" ht="16.5" x14ac:dyDescent="0.3">
      <c r="A795" s="7">
        <f>Table2[[#This Row],[ID]]</f>
        <v>10446</v>
      </c>
      <c r="B795" s="6">
        <f>Table2[[#This Row],[Year_Birth]]</f>
        <v>1957</v>
      </c>
      <c r="C795" s="6" t="str">
        <f>Table2[[#This Row],[Education]]</f>
        <v>PhD</v>
      </c>
      <c r="D795" s="6" t="str">
        <f>Table2[[#This Row],[Marital_Status]]</f>
        <v>Married</v>
      </c>
      <c r="E795" s="6">
        <f>Table2[[#This Row],[Income]]</f>
        <v>82017</v>
      </c>
      <c r="F795" s="6">
        <f>Table2[[#This Row],[Kidhome]]</f>
        <v>0</v>
      </c>
      <c r="G795" s="6">
        <f>Table2[[#This Row],[Teenhome]]</f>
        <v>0</v>
      </c>
      <c r="H795" s="9">
        <f>Table2[[#This Row],[Dt_Customer]]</f>
        <v>41220</v>
      </c>
      <c r="I795" s="6">
        <f>Table2[[#This Row],[Recency]]</f>
        <v>58</v>
      </c>
      <c r="J795" s="14">
        <f>IF(VALUE(YEAR(People!$H795))-People!$B795&gt;=90,44,VALUE(YEAR(People!$H795))-People!$B795)</f>
        <v>55</v>
      </c>
      <c r="K795" s="5" t="str">
        <f>IF(AND(People!$J795&gt;=16,People!$J795&lt;=25),"16-25",IF(AND(People!$J795&gt;=26,People!$J795&lt;=35),"26-35",IF(AND(People!$J795&gt;=36,People!$J795&lt;=45),"36-45",IF(AND(People!$J795&gt;=46,People!$J795&lt;=55),"46-55",IF(AND(People!$J795&gt;=56,People!$J795&lt;=65),"56-65",IF(AND(People!$J795&gt;=66,People!$J795&lt;=75),"66-75","ALL"))))))</f>
        <v>46-55</v>
      </c>
      <c r="L795" t="str">
        <f>Products!H795</f>
        <v>Married</v>
      </c>
      <c r="M795">
        <f>Table2[[#This Row],[Recency]]</f>
        <v>58</v>
      </c>
      <c r="N795">
        <f>Table2[[#This Row],[NumDealsPurchases]]</f>
        <v>1</v>
      </c>
      <c r="O795" s="12" t="str">
        <f>IF(Table2[[#This Row],[Kidhome]]=0,"No","Yes")</f>
        <v>No</v>
      </c>
      <c r="P795" s="12" t="str">
        <f>IF(Table2[[#This Row],[Teenhome]]=0,"No","Yes")</f>
        <v>No</v>
      </c>
    </row>
    <row r="796" spans="1:16" ht="16.5" x14ac:dyDescent="0.3">
      <c r="A796" s="5">
        <f>Table2[[#This Row],[ID]]</f>
        <v>3479</v>
      </c>
      <c r="B796" s="6">
        <f>Table2[[#This Row],[Year_Birth]]</f>
        <v>1950</v>
      </c>
      <c r="C796" s="6" t="str">
        <f>Table2[[#This Row],[Education]]</f>
        <v>Graduation</v>
      </c>
      <c r="D796" s="6" t="str">
        <f>Table2[[#This Row],[Marital_Status]]</f>
        <v>Single</v>
      </c>
      <c r="E796" s="6">
        <f>Table2[[#This Row],[Income]]</f>
        <v>16813</v>
      </c>
      <c r="F796" s="6">
        <f>Table2[[#This Row],[Kidhome]]</f>
        <v>0</v>
      </c>
      <c r="G796" s="6">
        <f>Table2[[#This Row],[Teenhome]]</f>
        <v>0</v>
      </c>
      <c r="H796" s="9">
        <f>Table2[[#This Row],[Dt_Customer]]</f>
        <v>41474</v>
      </c>
      <c r="I796" s="6">
        <f>Table2[[#This Row],[Recency]]</f>
        <v>49</v>
      </c>
      <c r="J796" s="8">
        <f>IF(VALUE(YEAR(People!$H796))-People!$B796&gt;=90,44,VALUE(YEAR(People!$H796))-People!$B796)</f>
        <v>63</v>
      </c>
      <c r="K796" s="5" t="str">
        <f>IF(AND(People!$J796&gt;=16,People!$J796&lt;=25),"16-25",IF(AND(People!$J796&gt;=26,People!$J796&lt;=35),"26-35",IF(AND(People!$J796&gt;=36,People!$J796&lt;=45),"36-45",IF(AND(People!$J796&gt;=46,People!$J796&lt;=55),"46-55",IF(AND(People!$J796&gt;=56,People!$J796&lt;=65),"56-65",IF(AND(People!$J796&gt;=66,People!$J796&lt;=75),"66-75","ALL"))))))</f>
        <v>56-65</v>
      </c>
      <c r="L796" t="str">
        <f>Products!H796</f>
        <v>Single</v>
      </c>
      <c r="M796">
        <f>Table2[[#This Row],[Recency]]</f>
        <v>49</v>
      </c>
      <c r="N796">
        <f>Table2[[#This Row],[NumDealsPurchases]]</f>
        <v>1</v>
      </c>
      <c r="O796" s="12" t="str">
        <f>IF(Table2[[#This Row],[Kidhome]]=0,"No","Yes")</f>
        <v>No</v>
      </c>
      <c r="P796" s="12" t="str">
        <f>IF(Table2[[#This Row],[Teenhome]]=0,"No","Yes")</f>
        <v>No</v>
      </c>
    </row>
    <row r="797" spans="1:16" ht="16.5" x14ac:dyDescent="0.3">
      <c r="A797" s="7">
        <f>Table2[[#This Row],[ID]]</f>
        <v>11075</v>
      </c>
      <c r="B797" s="6">
        <f>Table2[[#This Row],[Year_Birth]]</f>
        <v>1978</v>
      </c>
      <c r="C797" s="6" t="str">
        <f>Table2[[#This Row],[Education]]</f>
        <v>Graduation</v>
      </c>
      <c r="D797" s="6" t="str">
        <f>Table2[[#This Row],[Marital_Status]]</f>
        <v>Married</v>
      </c>
      <c r="E797" s="6">
        <f>Table2[[#This Row],[Income]]</f>
        <v>51267</v>
      </c>
      <c r="F797" s="6">
        <f>Table2[[#This Row],[Kidhome]]</f>
        <v>1</v>
      </c>
      <c r="G797" s="6">
        <f>Table2[[#This Row],[Teenhome]]</f>
        <v>1</v>
      </c>
      <c r="H797" s="9">
        <f>Table2[[#This Row],[Dt_Customer]]</f>
        <v>41576</v>
      </c>
      <c r="I797" s="6">
        <f>Table2[[#This Row],[Recency]]</f>
        <v>37</v>
      </c>
      <c r="J797" s="14">
        <f>IF(VALUE(YEAR(People!$H797))-People!$B797&gt;=90,44,VALUE(YEAR(People!$H797))-People!$B797)</f>
        <v>35</v>
      </c>
      <c r="K797" s="5" t="str">
        <f>IF(AND(People!$J797&gt;=16,People!$J797&lt;=25),"16-25",IF(AND(People!$J797&gt;=26,People!$J797&lt;=35),"26-35",IF(AND(People!$J797&gt;=36,People!$J797&lt;=45),"36-45",IF(AND(People!$J797&gt;=46,People!$J797&lt;=55),"46-55",IF(AND(People!$J797&gt;=56,People!$J797&lt;=65),"56-65",IF(AND(People!$J797&gt;=66,People!$J797&lt;=75),"66-75","ALL"))))))</f>
        <v>26-35</v>
      </c>
      <c r="L797" t="str">
        <f>Products!H797</f>
        <v>Single</v>
      </c>
      <c r="M797">
        <f>Table2[[#This Row],[Recency]]</f>
        <v>37</v>
      </c>
      <c r="N797">
        <f>Table2[[#This Row],[NumDealsPurchases]]</f>
        <v>4</v>
      </c>
      <c r="O797" s="12" t="str">
        <f>IF(Table2[[#This Row],[Kidhome]]=0,"No","Yes")</f>
        <v>Yes</v>
      </c>
      <c r="P797" s="12" t="str">
        <f>IF(Table2[[#This Row],[Teenhome]]=0,"No","Yes")</f>
        <v>Yes</v>
      </c>
    </row>
    <row r="798" spans="1:16" ht="16.5" x14ac:dyDescent="0.3">
      <c r="A798" s="5">
        <f>Table2[[#This Row],[ID]]</f>
        <v>4442</v>
      </c>
      <c r="B798" s="6">
        <f>Table2[[#This Row],[Year_Birth]]</f>
        <v>1961</v>
      </c>
      <c r="C798" s="6" t="str">
        <f>Table2[[#This Row],[Education]]</f>
        <v>Graduation</v>
      </c>
      <c r="D798" s="6" t="str">
        <f>Table2[[#This Row],[Marital_Status]]</f>
        <v>Single</v>
      </c>
      <c r="E798" s="6">
        <f>Table2[[#This Row],[Income]]</f>
        <v>46524</v>
      </c>
      <c r="F798" s="6">
        <f>Table2[[#This Row],[Kidhome]]</f>
        <v>0</v>
      </c>
      <c r="G798" s="6">
        <f>Table2[[#This Row],[Teenhome]]</f>
        <v>1</v>
      </c>
      <c r="H798" s="9">
        <f>Table2[[#This Row],[Dt_Customer]]</f>
        <v>41369</v>
      </c>
      <c r="I798" s="6">
        <f>Table2[[#This Row],[Recency]]</f>
        <v>70</v>
      </c>
      <c r="J798" s="8">
        <f>IF(VALUE(YEAR(People!$H798))-People!$B798&gt;=90,44,VALUE(YEAR(People!$H798))-People!$B798)</f>
        <v>52</v>
      </c>
      <c r="K798" s="5" t="str">
        <f>IF(AND(People!$J798&gt;=16,People!$J798&lt;=25),"16-25",IF(AND(People!$J798&gt;=26,People!$J798&lt;=35),"26-35",IF(AND(People!$J798&gt;=36,People!$J798&lt;=45),"36-45",IF(AND(People!$J798&gt;=46,People!$J798&lt;=55),"46-55",IF(AND(People!$J798&gt;=56,People!$J798&lt;=65),"56-65",IF(AND(People!$J798&gt;=66,People!$J798&lt;=75),"66-75","ALL"))))))</f>
        <v>46-55</v>
      </c>
      <c r="L798" t="str">
        <f>Products!H798</f>
        <v>Married</v>
      </c>
      <c r="M798">
        <f>Table2[[#This Row],[Recency]]</f>
        <v>70</v>
      </c>
      <c r="N798">
        <f>Table2[[#This Row],[NumDealsPurchases]]</f>
        <v>2</v>
      </c>
      <c r="O798" s="12" t="str">
        <f>IF(Table2[[#This Row],[Kidhome]]=0,"No","Yes")</f>
        <v>No</v>
      </c>
      <c r="P798" s="12" t="str">
        <f>IF(Table2[[#This Row],[Teenhome]]=0,"No","Yes")</f>
        <v>Yes</v>
      </c>
    </row>
    <row r="799" spans="1:16" ht="16.5" x14ac:dyDescent="0.3">
      <c r="A799" s="7">
        <f>Table2[[#This Row],[ID]]</f>
        <v>199</v>
      </c>
      <c r="B799" s="6">
        <f>Table2[[#This Row],[Year_Birth]]</f>
        <v>1962</v>
      </c>
      <c r="C799" s="6" t="str">
        <f>Table2[[#This Row],[Education]]</f>
        <v>Master</v>
      </c>
      <c r="D799" s="6" t="str">
        <f>Table2[[#This Row],[Marital_Status]]</f>
        <v>Single</v>
      </c>
      <c r="E799" s="6">
        <f>Table2[[#This Row],[Income]]</f>
        <v>45183</v>
      </c>
      <c r="F799" s="6">
        <f>Table2[[#This Row],[Kidhome]]</f>
        <v>0</v>
      </c>
      <c r="G799" s="6">
        <f>Table2[[#This Row],[Teenhome]]</f>
        <v>0</v>
      </c>
      <c r="H799" s="9">
        <f>Table2[[#This Row],[Dt_Customer]]</f>
        <v>41294</v>
      </c>
      <c r="I799" s="6">
        <f>Table2[[#This Row],[Recency]]</f>
        <v>33</v>
      </c>
      <c r="J799" s="14">
        <f>IF(VALUE(YEAR(People!$H799))-People!$B799&gt;=90,44,VALUE(YEAR(People!$H799))-People!$B799)</f>
        <v>51</v>
      </c>
      <c r="K799" s="5" t="str">
        <f>IF(AND(People!$J799&gt;=16,People!$J799&lt;=25),"16-25",IF(AND(People!$J799&gt;=26,People!$J799&lt;=35),"26-35",IF(AND(People!$J799&gt;=36,People!$J799&lt;=45),"36-45",IF(AND(People!$J799&gt;=46,People!$J799&lt;=55),"46-55",IF(AND(People!$J799&gt;=56,People!$J799&lt;=65),"56-65",IF(AND(People!$J799&gt;=66,People!$J799&lt;=75),"66-75","ALL"))))))</f>
        <v>46-55</v>
      </c>
      <c r="L799" t="str">
        <f>Products!H799</f>
        <v>Divorced</v>
      </c>
      <c r="M799">
        <f>Table2[[#This Row],[Recency]]</f>
        <v>33</v>
      </c>
      <c r="N799">
        <f>Table2[[#This Row],[NumDealsPurchases]]</f>
        <v>1</v>
      </c>
      <c r="O799" s="12" t="str">
        <f>IF(Table2[[#This Row],[Kidhome]]=0,"No","Yes")</f>
        <v>No</v>
      </c>
      <c r="P799" s="12" t="str">
        <f>IF(Table2[[#This Row],[Teenhome]]=0,"No","Yes")</f>
        <v>No</v>
      </c>
    </row>
    <row r="800" spans="1:16" ht="16.5" x14ac:dyDescent="0.3">
      <c r="A800" s="5">
        <f>Table2[[#This Row],[ID]]</f>
        <v>6722</v>
      </c>
      <c r="B800" s="6">
        <f>Table2[[#This Row],[Year_Birth]]</f>
        <v>1954</v>
      </c>
      <c r="C800" s="6" t="str">
        <f>Table2[[#This Row],[Education]]</f>
        <v>PhD</v>
      </c>
      <c r="D800" s="6" t="str">
        <f>Table2[[#This Row],[Marital_Status]]</f>
        <v>Married</v>
      </c>
      <c r="E800" s="6">
        <f>Table2[[#This Row],[Income]]</f>
        <v>70421</v>
      </c>
      <c r="F800" s="6">
        <f>Table2[[#This Row],[Kidhome]]</f>
        <v>0</v>
      </c>
      <c r="G800" s="6">
        <f>Table2[[#This Row],[Teenhome]]</f>
        <v>1</v>
      </c>
      <c r="H800" s="9">
        <f>Table2[[#This Row],[Dt_Customer]]</f>
        <v>41818</v>
      </c>
      <c r="I800" s="6">
        <f>Table2[[#This Row],[Recency]]</f>
        <v>98</v>
      </c>
      <c r="J800" s="8">
        <f>IF(VALUE(YEAR(People!$H800))-People!$B800&gt;=90,44,VALUE(YEAR(People!$H800))-People!$B800)</f>
        <v>60</v>
      </c>
      <c r="K800" s="5" t="str">
        <f>IF(AND(People!$J800&gt;=16,People!$J800&lt;=25),"16-25",IF(AND(People!$J800&gt;=26,People!$J800&lt;=35),"26-35",IF(AND(People!$J800&gt;=36,People!$J800&lt;=45),"36-45",IF(AND(People!$J800&gt;=46,People!$J800&lt;=55),"46-55",IF(AND(People!$J800&gt;=56,People!$J800&lt;=65),"56-65",IF(AND(People!$J800&gt;=66,People!$J800&lt;=75),"66-75","ALL"))))))</f>
        <v>56-65</v>
      </c>
      <c r="L800" t="str">
        <f>Products!H800</f>
        <v>Together</v>
      </c>
      <c r="M800">
        <f>Table2[[#This Row],[Recency]]</f>
        <v>98</v>
      </c>
      <c r="N800">
        <f>Table2[[#This Row],[NumDealsPurchases]]</f>
        <v>3</v>
      </c>
      <c r="O800" s="12" t="str">
        <f>IF(Table2[[#This Row],[Kidhome]]=0,"No","Yes")</f>
        <v>No</v>
      </c>
      <c r="P800" s="12" t="str">
        <f>IF(Table2[[#This Row],[Teenhome]]=0,"No","Yes")</f>
        <v>Yes</v>
      </c>
    </row>
    <row r="801" spans="1:16" ht="16.5" x14ac:dyDescent="0.3">
      <c r="A801" s="7">
        <f>Table2[[#This Row],[ID]]</f>
        <v>796</v>
      </c>
      <c r="B801" s="6">
        <f>Table2[[#This Row],[Year_Birth]]</f>
        <v>1965</v>
      </c>
      <c r="C801" s="6" t="str">
        <f>Table2[[#This Row],[Education]]</f>
        <v>2n Cycle</v>
      </c>
      <c r="D801" s="6" t="str">
        <f>Table2[[#This Row],[Marital_Status]]</f>
        <v>Divorced</v>
      </c>
      <c r="E801" s="6">
        <f>Table2[[#This Row],[Income]]</f>
        <v>60161</v>
      </c>
      <c r="F801" s="6">
        <f>Table2[[#This Row],[Kidhome]]</f>
        <v>0</v>
      </c>
      <c r="G801" s="6">
        <f>Table2[[#This Row],[Teenhome]]</f>
        <v>1</v>
      </c>
      <c r="H801" s="9">
        <f>Table2[[#This Row],[Dt_Customer]]</f>
        <v>41205</v>
      </c>
      <c r="I801" s="6">
        <f>Table2[[#This Row],[Recency]]</f>
        <v>17</v>
      </c>
      <c r="J801" s="14">
        <f>IF(VALUE(YEAR(People!$H801))-People!$B801&gt;=90,44,VALUE(YEAR(People!$H801))-People!$B801)</f>
        <v>47</v>
      </c>
      <c r="K801" s="5" t="str">
        <f>IF(AND(People!$J801&gt;=16,People!$J801&lt;=25),"16-25",IF(AND(People!$J801&gt;=26,People!$J801&lt;=35),"26-35",IF(AND(People!$J801&gt;=36,People!$J801&lt;=45),"36-45",IF(AND(People!$J801&gt;=46,People!$J801&lt;=55),"46-55",IF(AND(People!$J801&gt;=56,People!$J801&lt;=65),"56-65",IF(AND(People!$J801&gt;=66,People!$J801&lt;=75),"66-75","ALL"))))))</f>
        <v>46-55</v>
      </c>
      <c r="L801" t="str">
        <f>Products!H801</f>
        <v>Married</v>
      </c>
      <c r="M801">
        <f>Table2[[#This Row],[Recency]]</f>
        <v>17</v>
      </c>
      <c r="N801">
        <f>Table2[[#This Row],[NumDealsPurchases]]</f>
        <v>3</v>
      </c>
      <c r="O801" s="12" t="str">
        <f>IF(Table2[[#This Row],[Kidhome]]=0,"No","Yes")</f>
        <v>No</v>
      </c>
      <c r="P801" s="12" t="str">
        <f>IF(Table2[[#This Row],[Teenhome]]=0,"No","Yes")</f>
        <v>Yes</v>
      </c>
    </row>
    <row r="802" spans="1:16" ht="16.5" x14ac:dyDescent="0.3">
      <c r="A802" s="5">
        <f>Table2[[#This Row],[ID]]</f>
        <v>3749</v>
      </c>
      <c r="B802" s="6">
        <f>Table2[[#This Row],[Year_Birth]]</f>
        <v>1973</v>
      </c>
      <c r="C802" s="6" t="str">
        <f>Table2[[#This Row],[Education]]</f>
        <v>Graduation</v>
      </c>
      <c r="D802" s="6" t="str">
        <f>Table2[[#This Row],[Marital_Status]]</f>
        <v>Together</v>
      </c>
      <c r="E802" s="6">
        <f>Table2[[#This Row],[Income]]</f>
        <v>73926</v>
      </c>
      <c r="F802" s="6">
        <f>Table2[[#This Row],[Kidhome]]</f>
        <v>0</v>
      </c>
      <c r="G802" s="6">
        <f>Table2[[#This Row],[Teenhome]]</f>
        <v>0</v>
      </c>
      <c r="H802" s="9">
        <f>Table2[[#This Row],[Dt_Customer]]</f>
        <v>41335</v>
      </c>
      <c r="I802" s="6">
        <f>Table2[[#This Row],[Recency]]</f>
        <v>54</v>
      </c>
      <c r="J802" s="8">
        <f>IF(VALUE(YEAR(People!$H802))-People!$B802&gt;=90,44,VALUE(YEAR(People!$H802))-People!$B802)</f>
        <v>40</v>
      </c>
      <c r="K802" s="5" t="str">
        <f>IF(AND(People!$J802&gt;=16,People!$J802&lt;=25),"16-25",IF(AND(People!$J802&gt;=26,People!$J802&lt;=35),"26-35",IF(AND(People!$J802&gt;=36,People!$J802&lt;=45),"36-45",IF(AND(People!$J802&gt;=46,People!$J802&lt;=55),"46-55",IF(AND(People!$J802&gt;=56,People!$J802&lt;=65),"56-65",IF(AND(People!$J802&gt;=66,People!$J802&lt;=75),"66-75","ALL"))))))</f>
        <v>36-45</v>
      </c>
      <c r="L802" t="str">
        <f>Products!H802</f>
        <v>Married</v>
      </c>
      <c r="M802">
        <f>Table2[[#This Row],[Recency]]</f>
        <v>54</v>
      </c>
      <c r="N802">
        <f>Table2[[#This Row],[NumDealsPurchases]]</f>
        <v>1</v>
      </c>
      <c r="O802" s="12" t="str">
        <f>IF(Table2[[#This Row],[Kidhome]]=0,"No","Yes")</f>
        <v>No</v>
      </c>
      <c r="P802" s="12" t="str">
        <f>IF(Table2[[#This Row],[Teenhome]]=0,"No","Yes")</f>
        <v>No</v>
      </c>
    </row>
    <row r="803" spans="1:16" ht="16.5" x14ac:dyDescent="0.3">
      <c r="A803" s="7">
        <f>Table2[[#This Row],[ID]]</f>
        <v>8523</v>
      </c>
      <c r="B803" s="6">
        <f>Table2[[#This Row],[Year_Birth]]</f>
        <v>1968</v>
      </c>
      <c r="C803" s="6" t="str">
        <f>Table2[[#This Row],[Education]]</f>
        <v>Graduation</v>
      </c>
      <c r="D803" s="6" t="str">
        <f>Table2[[#This Row],[Marital_Status]]</f>
        <v>Married</v>
      </c>
      <c r="E803" s="6">
        <f>Table2[[#This Row],[Income]]</f>
        <v>19329</v>
      </c>
      <c r="F803" s="6">
        <f>Table2[[#This Row],[Kidhome]]</f>
        <v>1</v>
      </c>
      <c r="G803" s="6">
        <f>Table2[[#This Row],[Teenhome]]</f>
        <v>0</v>
      </c>
      <c r="H803" s="9">
        <f>Table2[[#This Row],[Dt_Customer]]</f>
        <v>41622</v>
      </c>
      <c r="I803" s="6">
        <f>Table2[[#This Row],[Recency]]</f>
        <v>39</v>
      </c>
      <c r="J803" s="14">
        <f>IF(VALUE(YEAR(People!$H803))-People!$B803&gt;=90,44,VALUE(YEAR(People!$H803))-People!$B803)</f>
        <v>45</v>
      </c>
      <c r="K803" s="5" t="str">
        <f>IF(AND(People!$J803&gt;=16,People!$J803&lt;=25),"16-25",IF(AND(People!$J803&gt;=26,People!$J803&lt;=35),"26-35",IF(AND(People!$J803&gt;=36,People!$J803&lt;=45),"36-45",IF(AND(People!$J803&gt;=46,People!$J803&lt;=55),"46-55",IF(AND(People!$J803&gt;=56,People!$J803&lt;=65),"56-65",IF(AND(People!$J803&gt;=66,People!$J803&lt;=75),"66-75","ALL"))))))</f>
        <v>36-45</v>
      </c>
      <c r="L803" t="str">
        <f>Products!H803</f>
        <v>Widow</v>
      </c>
      <c r="M803">
        <f>Table2[[#This Row],[Recency]]</f>
        <v>39</v>
      </c>
      <c r="N803">
        <f>Table2[[#This Row],[NumDealsPurchases]]</f>
        <v>3</v>
      </c>
      <c r="O803" s="12" t="str">
        <f>IF(Table2[[#This Row],[Kidhome]]=0,"No","Yes")</f>
        <v>Yes</v>
      </c>
      <c r="P803" s="12" t="str">
        <f>IF(Table2[[#This Row],[Teenhome]]=0,"No","Yes")</f>
        <v>No</v>
      </c>
    </row>
    <row r="804" spans="1:16" ht="16.5" x14ac:dyDescent="0.3">
      <c r="A804" s="5">
        <f>Table2[[#This Row],[ID]]</f>
        <v>310</v>
      </c>
      <c r="B804" s="6">
        <f>Table2[[#This Row],[Year_Birth]]</f>
        <v>1970</v>
      </c>
      <c r="C804" s="6" t="str">
        <f>Table2[[#This Row],[Education]]</f>
        <v>Master</v>
      </c>
      <c r="D804" s="6" t="str">
        <f>Table2[[#This Row],[Marital_Status]]</f>
        <v>Married</v>
      </c>
      <c r="E804" s="6">
        <f>Table2[[#This Row],[Income]]</f>
        <v>61872</v>
      </c>
      <c r="F804" s="6">
        <f>Table2[[#This Row],[Kidhome]]</f>
        <v>0</v>
      </c>
      <c r="G804" s="6">
        <f>Table2[[#This Row],[Teenhome]]</f>
        <v>1</v>
      </c>
      <c r="H804" s="9">
        <f>Table2[[#This Row],[Dt_Customer]]</f>
        <v>41621</v>
      </c>
      <c r="I804" s="6">
        <f>Table2[[#This Row],[Recency]]</f>
        <v>81</v>
      </c>
      <c r="J804" s="8">
        <f>IF(VALUE(YEAR(People!$H804))-People!$B804&gt;=90,44,VALUE(YEAR(People!$H804))-People!$B804)</f>
        <v>43</v>
      </c>
      <c r="K804" s="5" t="str">
        <f>IF(AND(People!$J804&gt;=16,People!$J804&lt;=25),"16-25",IF(AND(People!$J804&gt;=26,People!$J804&lt;=35),"26-35",IF(AND(People!$J804&gt;=36,People!$J804&lt;=45),"36-45",IF(AND(People!$J804&gt;=46,People!$J804&lt;=55),"46-55",IF(AND(People!$J804&gt;=56,People!$J804&lt;=65),"56-65",IF(AND(People!$J804&gt;=66,People!$J804&lt;=75),"66-75","ALL"))))))</f>
        <v>36-45</v>
      </c>
      <c r="L804" t="str">
        <f>Products!H804</f>
        <v>Married</v>
      </c>
      <c r="M804">
        <f>Table2[[#This Row],[Recency]]</f>
        <v>81</v>
      </c>
      <c r="N804">
        <f>Table2[[#This Row],[NumDealsPurchases]]</f>
        <v>4</v>
      </c>
      <c r="O804" s="12" t="str">
        <f>IF(Table2[[#This Row],[Kidhome]]=0,"No","Yes")</f>
        <v>No</v>
      </c>
      <c r="P804" s="12" t="str">
        <f>IF(Table2[[#This Row],[Teenhome]]=0,"No","Yes")</f>
        <v>Yes</v>
      </c>
    </row>
    <row r="805" spans="1:16" ht="16.5" x14ac:dyDescent="0.3">
      <c r="A805" s="7">
        <f>Table2[[#This Row],[ID]]</f>
        <v>8629</v>
      </c>
      <c r="B805" s="6">
        <f>Table2[[#This Row],[Year_Birth]]</f>
        <v>1956</v>
      </c>
      <c r="C805" s="6" t="str">
        <f>Table2[[#This Row],[Education]]</f>
        <v>Graduation</v>
      </c>
      <c r="D805" s="6" t="str">
        <f>Table2[[#This Row],[Marital_Status]]</f>
        <v>Widow</v>
      </c>
      <c r="E805" s="6">
        <f>Table2[[#This Row],[Income]]</f>
        <v>46984</v>
      </c>
      <c r="F805" s="6">
        <f>Table2[[#This Row],[Kidhome]]</f>
        <v>1</v>
      </c>
      <c r="G805" s="6">
        <f>Table2[[#This Row],[Teenhome]]</f>
        <v>1</v>
      </c>
      <c r="H805" s="9">
        <f>Table2[[#This Row],[Dt_Customer]]</f>
        <v>41359</v>
      </c>
      <c r="I805" s="6">
        <f>Table2[[#This Row],[Recency]]</f>
        <v>71</v>
      </c>
      <c r="J805" s="14">
        <f>IF(VALUE(YEAR(People!$H805))-People!$B805&gt;=90,44,VALUE(YEAR(People!$H805))-People!$B805)</f>
        <v>57</v>
      </c>
      <c r="K805" s="5" t="str">
        <f>IF(AND(People!$J805&gt;=16,People!$J805&lt;=25),"16-25",IF(AND(People!$J805&gt;=26,People!$J805&lt;=35),"26-35",IF(AND(People!$J805&gt;=36,People!$J805&lt;=45),"36-45",IF(AND(People!$J805&gt;=46,People!$J805&lt;=55),"46-55",IF(AND(People!$J805&gt;=56,People!$J805&lt;=65),"56-65",IF(AND(People!$J805&gt;=66,People!$J805&lt;=75),"66-75","ALL"))))))</f>
        <v>56-65</v>
      </c>
      <c r="L805" t="str">
        <f>Products!H805</f>
        <v>Single</v>
      </c>
      <c r="M805">
        <f>Table2[[#This Row],[Recency]]</f>
        <v>71</v>
      </c>
      <c r="N805">
        <f>Table2[[#This Row],[NumDealsPurchases]]</f>
        <v>1</v>
      </c>
      <c r="O805" s="12" t="str">
        <f>IF(Table2[[#This Row],[Kidhome]]=0,"No","Yes")</f>
        <v>Yes</v>
      </c>
      <c r="P805" s="12" t="str">
        <f>IF(Table2[[#This Row],[Teenhome]]=0,"No","Yes")</f>
        <v>Yes</v>
      </c>
    </row>
    <row r="806" spans="1:16" ht="16.5" x14ac:dyDescent="0.3">
      <c r="A806" s="5">
        <f>Table2[[#This Row],[ID]]</f>
        <v>236</v>
      </c>
      <c r="B806" s="6">
        <f>Table2[[#This Row],[Year_Birth]]</f>
        <v>1951</v>
      </c>
      <c r="C806" s="6" t="str">
        <f>Table2[[#This Row],[Education]]</f>
        <v>Graduation</v>
      </c>
      <c r="D806" s="6" t="str">
        <f>Table2[[#This Row],[Marital_Status]]</f>
        <v>Married</v>
      </c>
      <c r="E806" s="6">
        <f>Table2[[#This Row],[Income]]</f>
        <v>34838</v>
      </c>
      <c r="F806" s="6">
        <f>Table2[[#This Row],[Kidhome]]</f>
        <v>1</v>
      </c>
      <c r="G806" s="6">
        <f>Table2[[#This Row],[Teenhome]]</f>
        <v>1</v>
      </c>
      <c r="H806" s="9">
        <f>Table2[[#This Row],[Dt_Customer]]</f>
        <v>41293</v>
      </c>
      <c r="I806" s="6">
        <f>Table2[[#This Row],[Recency]]</f>
        <v>62</v>
      </c>
      <c r="J806" s="8">
        <f>IF(VALUE(YEAR(People!$H806))-People!$B806&gt;=90,44,VALUE(YEAR(People!$H806))-People!$B806)</f>
        <v>62</v>
      </c>
      <c r="K806" s="5" t="str">
        <f>IF(AND(People!$J806&gt;=16,People!$J806&lt;=25),"16-25",IF(AND(People!$J806&gt;=26,People!$J806&lt;=35),"26-35",IF(AND(People!$J806&gt;=36,People!$J806&lt;=45),"36-45",IF(AND(People!$J806&gt;=46,People!$J806&lt;=55),"46-55",IF(AND(People!$J806&gt;=56,People!$J806&lt;=65),"56-65",IF(AND(People!$J806&gt;=66,People!$J806&lt;=75),"66-75","ALL"))))))</f>
        <v>56-65</v>
      </c>
      <c r="L806" t="str">
        <f>Products!H806</f>
        <v>Married</v>
      </c>
      <c r="M806">
        <f>Table2[[#This Row],[Recency]]</f>
        <v>62</v>
      </c>
      <c r="N806">
        <f>Table2[[#This Row],[NumDealsPurchases]]</f>
        <v>3</v>
      </c>
      <c r="O806" s="12" t="str">
        <f>IF(Table2[[#This Row],[Kidhome]]=0,"No","Yes")</f>
        <v>Yes</v>
      </c>
      <c r="P806" s="12" t="str">
        <f>IF(Table2[[#This Row],[Teenhome]]=0,"No","Yes")</f>
        <v>Yes</v>
      </c>
    </row>
    <row r="807" spans="1:16" ht="16.5" x14ac:dyDescent="0.3">
      <c r="A807" s="7">
        <f>Table2[[#This Row],[ID]]</f>
        <v>9930</v>
      </c>
      <c r="B807" s="6">
        <f>Table2[[#This Row],[Year_Birth]]</f>
        <v>1944</v>
      </c>
      <c r="C807" s="6" t="str">
        <f>Table2[[#This Row],[Education]]</f>
        <v>PhD</v>
      </c>
      <c r="D807" s="6" t="str">
        <f>Table2[[#This Row],[Marital_Status]]</f>
        <v>Single</v>
      </c>
      <c r="E807" s="6">
        <f>Table2[[#This Row],[Income]]</f>
        <v>82716</v>
      </c>
      <c r="F807" s="6">
        <f>Table2[[#This Row],[Kidhome]]</f>
        <v>0</v>
      </c>
      <c r="G807" s="6">
        <f>Table2[[#This Row],[Teenhome]]</f>
        <v>0</v>
      </c>
      <c r="H807" s="9">
        <f>Table2[[#This Row],[Dt_Customer]]</f>
        <v>41583</v>
      </c>
      <c r="I807" s="6">
        <f>Table2[[#This Row],[Recency]]</f>
        <v>8</v>
      </c>
      <c r="J807" s="14">
        <f>IF(VALUE(YEAR(People!$H807))-People!$B807&gt;=90,44,VALUE(YEAR(People!$H807))-People!$B807)</f>
        <v>69</v>
      </c>
      <c r="K807" s="5" t="str">
        <f>IF(AND(People!$J807&gt;=16,People!$J807&lt;=25),"16-25",IF(AND(People!$J807&gt;=26,People!$J807&lt;=35),"26-35",IF(AND(People!$J807&gt;=36,People!$J807&lt;=45),"36-45",IF(AND(People!$J807&gt;=46,People!$J807&lt;=55),"46-55",IF(AND(People!$J807&gt;=56,People!$J807&lt;=65),"56-65",IF(AND(People!$J807&gt;=66,People!$J807&lt;=75),"66-75","ALL"))))))</f>
        <v>66-75</v>
      </c>
      <c r="L807" t="str">
        <f>Products!H807</f>
        <v>Married</v>
      </c>
      <c r="M807">
        <f>Table2[[#This Row],[Recency]]</f>
        <v>8</v>
      </c>
      <c r="N807">
        <f>Table2[[#This Row],[NumDealsPurchases]]</f>
        <v>1</v>
      </c>
      <c r="O807" s="12" t="str">
        <f>IF(Table2[[#This Row],[Kidhome]]=0,"No","Yes")</f>
        <v>No</v>
      </c>
      <c r="P807" s="12" t="str">
        <f>IF(Table2[[#This Row],[Teenhome]]=0,"No","Yes")</f>
        <v>No</v>
      </c>
    </row>
    <row r="808" spans="1:16" ht="16.5" x14ac:dyDescent="0.3">
      <c r="A808" s="5">
        <f>Table2[[#This Row],[ID]]</f>
        <v>3483</v>
      </c>
      <c r="B808" s="6">
        <f>Table2[[#This Row],[Year_Birth]]</f>
        <v>1958</v>
      </c>
      <c r="C808" s="6" t="str">
        <f>Table2[[#This Row],[Education]]</f>
        <v>Graduation</v>
      </c>
      <c r="D808" s="6" t="str">
        <f>Table2[[#This Row],[Marital_Status]]</f>
        <v>Married</v>
      </c>
      <c r="E808" s="6">
        <f>Table2[[#This Row],[Income]]</f>
        <v>48192</v>
      </c>
      <c r="F808" s="6">
        <f>Table2[[#This Row],[Kidhome]]</f>
        <v>0</v>
      </c>
      <c r="G808" s="6">
        <f>Table2[[#This Row],[Teenhome]]</f>
        <v>0</v>
      </c>
      <c r="H808" s="9">
        <f>Table2[[#This Row],[Dt_Customer]]</f>
        <v>41370</v>
      </c>
      <c r="I808" s="6">
        <f>Table2[[#This Row],[Recency]]</f>
        <v>76</v>
      </c>
      <c r="J808" s="8">
        <f>IF(VALUE(YEAR(People!$H808))-People!$B808&gt;=90,44,VALUE(YEAR(People!$H808))-People!$B808)</f>
        <v>55</v>
      </c>
      <c r="K808" s="5" t="str">
        <f>IF(AND(People!$J808&gt;=16,People!$J808&lt;=25),"16-25",IF(AND(People!$J808&gt;=26,People!$J808&lt;=35),"26-35",IF(AND(People!$J808&gt;=36,People!$J808&lt;=45),"36-45",IF(AND(People!$J808&gt;=46,People!$J808&lt;=55),"46-55",IF(AND(People!$J808&gt;=56,People!$J808&lt;=65),"56-65",IF(AND(People!$J808&gt;=66,People!$J808&lt;=75),"66-75","ALL"))))))</f>
        <v>46-55</v>
      </c>
      <c r="L808" t="str">
        <f>Products!H808</f>
        <v>Married</v>
      </c>
      <c r="M808">
        <f>Table2[[#This Row],[Recency]]</f>
        <v>76</v>
      </c>
      <c r="N808">
        <f>Table2[[#This Row],[NumDealsPurchases]]</f>
        <v>3</v>
      </c>
      <c r="O808" s="12" t="str">
        <f>IF(Table2[[#This Row],[Kidhome]]=0,"No","Yes")</f>
        <v>No</v>
      </c>
      <c r="P808" s="12" t="str">
        <f>IF(Table2[[#This Row],[Teenhome]]=0,"No","Yes")</f>
        <v>No</v>
      </c>
    </row>
    <row r="809" spans="1:16" ht="16.5" x14ac:dyDescent="0.3">
      <c r="A809" s="7">
        <f>Table2[[#This Row],[ID]]</f>
        <v>4599</v>
      </c>
      <c r="B809" s="6">
        <f>Table2[[#This Row],[Year_Birth]]</f>
        <v>1976</v>
      </c>
      <c r="C809" s="6" t="str">
        <f>Table2[[#This Row],[Education]]</f>
        <v>Master</v>
      </c>
      <c r="D809" s="6" t="str">
        <f>Table2[[#This Row],[Marital_Status]]</f>
        <v>Married</v>
      </c>
      <c r="E809" s="6">
        <f>Table2[[#This Row],[Income]]</f>
        <v>49681</v>
      </c>
      <c r="F809" s="6">
        <f>Table2[[#This Row],[Kidhome]]</f>
        <v>0</v>
      </c>
      <c r="G809" s="6">
        <f>Table2[[#This Row],[Teenhome]]</f>
        <v>2</v>
      </c>
      <c r="H809" s="9">
        <f>Table2[[#This Row],[Dt_Customer]]</f>
        <v>41582</v>
      </c>
      <c r="I809" s="6">
        <f>Table2[[#This Row],[Recency]]</f>
        <v>66</v>
      </c>
      <c r="J809" s="14">
        <f>IF(VALUE(YEAR(People!$H809))-People!$B809&gt;=90,44,VALUE(YEAR(People!$H809))-People!$B809)</f>
        <v>37</v>
      </c>
      <c r="K809" s="5" t="str">
        <f>IF(AND(People!$J809&gt;=16,People!$J809&lt;=25),"16-25",IF(AND(People!$J809&gt;=26,People!$J809&lt;=35),"26-35",IF(AND(People!$J809&gt;=36,People!$J809&lt;=45),"36-45",IF(AND(People!$J809&gt;=46,People!$J809&lt;=55),"46-55",IF(AND(People!$J809&gt;=56,People!$J809&lt;=65),"56-65",IF(AND(People!$J809&gt;=66,People!$J809&lt;=75),"66-75","ALL"))))))</f>
        <v>36-45</v>
      </c>
      <c r="L809" t="str">
        <f>Products!H809</f>
        <v>Married</v>
      </c>
      <c r="M809">
        <f>Table2[[#This Row],[Recency]]</f>
        <v>66</v>
      </c>
      <c r="N809">
        <f>Table2[[#This Row],[NumDealsPurchases]]</f>
        <v>6</v>
      </c>
      <c r="O809" s="12" t="str">
        <f>IF(Table2[[#This Row],[Kidhome]]=0,"No","Yes")</f>
        <v>No</v>
      </c>
      <c r="P809" s="12" t="str">
        <f>IF(Table2[[#This Row],[Teenhome]]=0,"No","Yes")</f>
        <v>Yes</v>
      </c>
    </row>
    <row r="810" spans="1:16" ht="16.5" x14ac:dyDescent="0.3">
      <c r="A810" s="5">
        <f>Table2[[#This Row],[ID]]</f>
        <v>7326</v>
      </c>
      <c r="B810" s="6">
        <f>Table2[[#This Row],[Year_Birth]]</f>
        <v>1971</v>
      </c>
      <c r="C810" s="6" t="str">
        <f>Table2[[#This Row],[Education]]</f>
        <v>Master</v>
      </c>
      <c r="D810" s="6" t="str">
        <f>Table2[[#This Row],[Marital_Status]]</f>
        <v>Married</v>
      </c>
      <c r="E810" s="6">
        <f>Table2[[#This Row],[Income]]</f>
        <v>56850</v>
      </c>
      <c r="F810" s="6">
        <f>Table2[[#This Row],[Kidhome]]</f>
        <v>0</v>
      </c>
      <c r="G810" s="6">
        <f>Table2[[#This Row],[Teenhome]]</f>
        <v>1</v>
      </c>
      <c r="H810" s="9">
        <f>Table2[[#This Row],[Dt_Customer]]</f>
        <v>41721</v>
      </c>
      <c r="I810" s="6">
        <f>Table2[[#This Row],[Recency]]</f>
        <v>83</v>
      </c>
      <c r="J810" s="8">
        <f>IF(VALUE(YEAR(People!$H810))-People!$B810&gt;=90,44,VALUE(YEAR(People!$H810))-People!$B810)</f>
        <v>43</v>
      </c>
      <c r="K810" s="5" t="str">
        <f>IF(AND(People!$J810&gt;=16,People!$J810&lt;=25),"16-25",IF(AND(People!$J810&gt;=26,People!$J810&lt;=35),"26-35",IF(AND(People!$J810&gt;=36,People!$J810&lt;=45),"36-45",IF(AND(People!$J810&gt;=46,People!$J810&lt;=55),"46-55",IF(AND(People!$J810&gt;=56,People!$J810&lt;=65),"56-65",IF(AND(People!$J810&gt;=66,People!$J810&lt;=75),"66-75","ALL"))))))</f>
        <v>36-45</v>
      </c>
      <c r="L810" t="str">
        <f>Products!H810</f>
        <v>Married</v>
      </c>
      <c r="M810">
        <f>Table2[[#This Row],[Recency]]</f>
        <v>83</v>
      </c>
      <c r="N810">
        <f>Table2[[#This Row],[NumDealsPurchases]]</f>
        <v>1</v>
      </c>
      <c r="O810" s="12" t="str">
        <f>IF(Table2[[#This Row],[Kidhome]]=0,"No","Yes")</f>
        <v>No</v>
      </c>
      <c r="P810" s="12" t="str">
        <f>IF(Table2[[#This Row],[Teenhome]]=0,"No","Yes")</f>
        <v>Yes</v>
      </c>
    </row>
    <row r="811" spans="1:16" ht="16.5" x14ac:dyDescent="0.3">
      <c r="A811" s="7">
        <f>Table2[[#This Row],[ID]]</f>
        <v>7352</v>
      </c>
      <c r="B811" s="6">
        <f>Table2[[#This Row],[Year_Birth]]</f>
        <v>1957</v>
      </c>
      <c r="C811" s="6" t="str">
        <f>Table2[[#This Row],[Education]]</f>
        <v>Graduation</v>
      </c>
      <c r="D811" s="6" t="str">
        <f>Table2[[#This Row],[Marital_Status]]</f>
        <v>Married</v>
      </c>
      <c r="E811" s="6">
        <f>Table2[[#This Row],[Income]]</f>
        <v>55267</v>
      </c>
      <c r="F811" s="6">
        <f>Table2[[#This Row],[Kidhome]]</f>
        <v>0</v>
      </c>
      <c r="G811" s="6">
        <f>Table2[[#This Row],[Teenhome]]</f>
        <v>1</v>
      </c>
      <c r="H811" s="9">
        <f>Table2[[#This Row],[Dt_Customer]]</f>
        <v>41568</v>
      </c>
      <c r="I811" s="6">
        <f>Table2[[#This Row],[Recency]]</f>
        <v>28</v>
      </c>
      <c r="J811" s="14">
        <f>IF(VALUE(YEAR(People!$H811))-People!$B811&gt;=90,44,VALUE(YEAR(People!$H811))-People!$B811)</f>
        <v>56</v>
      </c>
      <c r="K811" s="5" t="str">
        <f>IF(AND(People!$J811&gt;=16,People!$J811&lt;=25),"16-25",IF(AND(People!$J811&gt;=26,People!$J811&lt;=35),"26-35",IF(AND(People!$J811&gt;=36,People!$J811&lt;=45),"36-45",IF(AND(People!$J811&gt;=46,People!$J811&lt;=55),"46-55",IF(AND(People!$J811&gt;=56,People!$J811&lt;=65),"56-65",IF(AND(People!$J811&gt;=66,People!$J811&lt;=75),"66-75","ALL"))))))</f>
        <v>56-65</v>
      </c>
      <c r="L811" t="str">
        <f>Products!H811</f>
        <v>Single</v>
      </c>
      <c r="M811">
        <f>Table2[[#This Row],[Recency]]</f>
        <v>28</v>
      </c>
      <c r="N811">
        <f>Table2[[#This Row],[NumDealsPurchases]]</f>
        <v>4</v>
      </c>
      <c r="O811" s="12" t="str">
        <f>IF(Table2[[#This Row],[Kidhome]]=0,"No","Yes")</f>
        <v>No</v>
      </c>
      <c r="P811" s="12" t="str">
        <f>IF(Table2[[#This Row],[Teenhome]]=0,"No","Yes")</f>
        <v>Yes</v>
      </c>
    </row>
    <row r="812" spans="1:16" ht="16.5" x14ac:dyDescent="0.3">
      <c r="A812" s="5">
        <f>Table2[[#This Row],[ID]]</f>
        <v>2350</v>
      </c>
      <c r="B812" s="6">
        <f>Table2[[#This Row],[Year_Birth]]</f>
        <v>1972</v>
      </c>
      <c r="C812" s="6" t="str">
        <f>Table2[[#This Row],[Education]]</f>
        <v>Graduation</v>
      </c>
      <c r="D812" s="6" t="str">
        <f>Table2[[#This Row],[Marital_Status]]</f>
        <v>Married</v>
      </c>
      <c r="E812" s="6">
        <f>Table2[[#This Row],[Income]]</f>
        <v>59666</v>
      </c>
      <c r="F812" s="6">
        <f>Table2[[#This Row],[Kidhome]]</f>
        <v>1</v>
      </c>
      <c r="G812" s="6">
        <f>Table2[[#This Row],[Teenhome]]</f>
        <v>1</v>
      </c>
      <c r="H812" s="9">
        <f>Table2[[#This Row],[Dt_Customer]]</f>
        <v>41355</v>
      </c>
      <c r="I812" s="6">
        <f>Table2[[#This Row],[Recency]]</f>
        <v>87</v>
      </c>
      <c r="J812" s="8">
        <f>IF(VALUE(YEAR(People!$H812))-People!$B812&gt;=90,44,VALUE(YEAR(People!$H812))-People!$B812)</f>
        <v>41</v>
      </c>
      <c r="K812" s="5" t="str">
        <f>IF(AND(People!$J812&gt;=16,People!$J812&lt;=25),"16-25",IF(AND(People!$J812&gt;=26,People!$J812&lt;=35),"26-35",IF(AND(People!$J812&gt;=36,People!$J812&lt;=45),"36-45",IF(AND(People!$J812&gt;=46,People!$J812&lt;=55),"46-55",IF(AND(People!$J812&gt;=56,People!$J812&lt;=65),"56-65",IF(AND(People!$J812&gt;=66,People!$J812&lt;=75),"66-75","ALL"))))))</f>
        <v>36-45</v>
      </c>
      <c r="L812" t="str">
        <f>Products!H812</f>
        <v>Married</v>
      </c>
      <c r="M812">
        <f>Table2[[#This Row],[Recency]]</f>
        <v>87</v>
      </c>
      <c r="N812">
        <f>Table2[[#This Row],[NumDealsPurchases]]</f>
        <v>7</v>
      </c>
      <c r="O812" s="12" t="str">
        <f>IF(Table2[[#This Row],[Kidhome]]=0,"No","Yes")</f>
        <v>Yes</v>
      </c>
      <c r="P812" s="12" t="str">
        <f>IF(Table2[[#This Row],[Teenhome]]=0,"No","Yes")</f>
        <v>Yes</v>
      </c>
    </row>
    <row r="813" spans="1:16" ht="16.5" x14ac:dyDescent="0.3">
      <c r="A813" s="7">
        <f>Table2[[#This Row],[ID]]</f>
        <v>9145</v>
      </c>
      <c r="B813" s="6">
        <f>Table2[[#This Row],[Year_Birth]]</f>
        <v>1972</v>
      </c>
      <c r="C813" s="6" t="str">
        <f>Table2[[#This Row],[Education]]</f>
        <v>Graduation</v>
      </c>
      <c r="D813" s="6" t="str">
        <f>Table2[[#This Row],[Marital_Status]]</f>
        <v>Single</v>
      </c>
      <c r="E813" s="6">
        <f>Table2[[#This Row],[Income]]</f>
        <v>72504</v>
      </c>
      <c r="F813" s="6">
        <f>Table2[[#This Row],[Kidhome]]</f>
        <v>0</v>
      </c>
      <c r="G813" s="6">
        <f>Table2[[#This Row],[Teenhome]]</f>
        <v>1</v>
      </c>
      <c r="H813" s="9">
        <f>Table2[[#This Row],[Dt_Customer]]</f>
        <v>41370</v>
      </c>
      <c r="I813" s="6">
        <f>Table2[[#This Row],[Recency]]</f>
        <v>43</v>
      </c>
      <c r="J813" s="14">
        <f>IF(VALUE(YEAR(People!$H813))-People!$B813&gt;=90,44,VALUE(YEAR(People!$H813))-People!$B813)</f>
        <v>41</v>
      </c>
      <c r="K813" s="5" t="str">
        <f>IF(AND(People!$J813&gt;=16,People!$J813&lt;=25),"16-25",IF(AND(People!$J813&gt;=26,People!$J813&lt;=35),"26-35",IF(AND(People!$J813&gt;=36,People!$J813&lt;=45),"36-45",IF(AND(People!$J813&gt;=46,People!$J813&lt;=55),"46-55",IF(AND(People!$J813&gt;=56,People!$J813&lt;=65),"56-65",IF(AND(People!$J813&gt;=66,People!$J813&lt;=75),"66-75","ALL"))))))</f>
        <v>36-45</v>
      </c>
      <c r="L813" t="str">
        <f>Products!H813</f>
        <v>Single</v>
      </c>
      <c r="M813">
        <f>Table2[[#This Row],[Recency]]</f>
        <v>43</v>
      </c>
      <c r="N813">
        <f>Table2[[#This Row],[NumDealsPurchases]]</f>
        <v>2</v>
      </c>
      <c r="O813" s="12" t="str">
        <f>IF(Table2[[#This Row],[Kidhome]]=0,"No","Yes")</f>
        <v>No</v>
      </c>
      <c r="P813" s="12" t="str">
        <f>IF(Table2[[#This Row],[Teenhome]]=0,"No","Yes")</f>
        <v>Yes</v>
      </c>
    </row>
    <row r="814" spans="1:16" ht="16.5" x14ac:dyDescent="0.3">
      <c r="A814" s="5">
        <f>Table2[[#This Row],[ID]]</f>
        <v>2964</v>
      </c>
      <c r="B814" s="6">
        <f>Table2[[#This Row],[Year_Birth]]</f>
        <v>1981</v>
      </c>
      <c r="C814" s="6" t="str">
        <f>Table2[[#This Row],[Education]]</f>
        <v>Graduation</v>
      </c>
      <c r="D814" s="6" t="str">
        <f>Table2[[#This Row],[Marital_Status]]</f>
        <v>Married</v>
      </c>
      <c r="E814" s="6">
        <f>Table2[[#This Row],[Income]]</f>
        <v>26872</v>
      </c>
      <c r="F814" s="6">
        <f>Table2[[#This Row],[Kidhome]]</f>
        <v>0</v>
      </c>
      <c r="G814" s="6">
        <f>Table2[[#This Row],[Teenhome]]</f>
        <v>0</v>
      </c>
      <c r="H814" s="9">
        <f>Table2[[#This Row],[Dt_Customer]]</f>
        <v>41563</v>
      </c>
      <c r="I814" s="6">
        <f>Table2[[#This Row],[Recency]]</f>
        <v>0</v>
      </c>
      <c r="J814" s="8">
        <f>IF(VALUE(YEAR(People!$H814))-People!$B814&gt;=90,44,VALUE(YEAR(People!$H814))-People!$B814)</f>
        <v>32</v>
      </c>
      <c r="K814" s="5" t="str">
        <f>IF(AND(People!$J814&gt;=16,People!$J814&lt;=25),"16-25",IF(AND(People!$J814&gt;=26,People!$J814&lt;=35),"26-35",IF(AND(People!$J814&gt;=36,People!$J814&lt;=45),"36-45",IF(AND(People!$J814&gt;=46,People!$J814&lt;=55),"46-55",IF(AND(People!$J814&gt;=56,People!$J814&lt;=65),"56-65",IF(AND(People!$J814&gt;=66,People!$J814&lt;=75),"66-75","ALL"))))))</f>
        <v>26-35</v>
      </c>
      <c r="L814" t="str">
        <f>Products!H814</f>
        <v>Single</v>
      </c>
      <c r="M814">
        <f>Table2[[#This Row],[Recency]]</f>
        <v>0</v>
      </c>
      <c r="N814">
        <f>Table2[[#This Row],[NumDealsPurchases]]</f>
        <v>1</v>
      </c>
      <c r="O814" s="12" t="str">
        <f>IF(Table2[[#This Row],[Kidhome]]=0,"No","Yes")</f>
        <v>No</v>
      </c>
      <c r="P814" s="12" t="str">
        <f>IF(Table2[[#This Row],[Teenhome]]=0,"No","Yes")</f>
        <v>No</v>
      </c>
    </row>
    <row r="815" spans="1:16" ht="16.5" x14ac:dyDescent="0.3">
      <c r="A815" s="7">
        <f>Table2[[#This Row],[ID]]</f>
        <v>5585</v>
      </c>
      <c r="B815" s="6">
        <f>Table2[[#This Row],[Year_Birth]]</f>
        <v>1972</v>
      </c>
      <c r="C815" s="6" t="str">
        <f>Table2[[#This Row],[Education]]</f>
        <v>Graduation</v>
      </c>
      <c r="D815" s="6" t="str">
        <f>Table2[[#This Row],[Marital_Status]]</f>
        <v>Single</v>
      </c>
      <c r="E815" s="6">
        <f>Table2[[#This Row],[Income]]</f>
        <v>21359</v>
      </c>
      <c r="F815" s="6">
        <f>Table2[[#This Row],[Kidhome]]</f>
        <v>1</v>
      </c>
      <c r="G815" s="6">
        <f>Table2[[#This Row],[Teenhome]]</f>
        <v>0</v>
      </c>
      <c r="H815" s="9">
        <f>Table2[[#This Row],[Dt_Customer]]</f>
        <v>41384</v>
      </c>
      <c r="I815" s="6">
        <f>Table2[[#This Row],[Recency]]</f>
        <v>1</v>
      </c>
      <c r="J815" s="14">
        <f>IF(VALUE(YEAR(People!$H815))-People!$B815&gt;=90,44,VALUE(YEAR(People!$H815))-People!$B815)</f>
        <v>41</v>
      </c>
      <c r="K815" s="5" t="str">
        <f>IF(AND(People!$J815&gt;=16,People!$J815&lt;=25),"16-25",IF(AND(People!$J815&gt;=26,People!$J815&lt;=35),"26-35",IF(AND(People!$J815&gt;=36,People!$J815&lt;=45),"36-45",IF(AND(People!$J815&gt;=46,People!$J815&lt;=55),"46-55",IF(AND(People!$J815&gt;=56,People!$J815&lt;=65),"56-65",IF(AND(People!$J815&gt;=66,People!$J815&lt;=75),"66-75","ALL"))))))</f>
        <v>36-45</v>
      </c>
      <c r="L815" t="str">
        <f>Products!H815</f>
        <v>Married</v>
      </c>
      <c r="M815">
        <f>Table2[[#This Row],[Recency]]</f>
        <v>1</v>
      </c>
      <c r="N815">
        <f>Table2[[#This Row],[NumDealsPurchases]]</f>
        <v>2</v>
      </c>
      <c r="O815" s="12" t="str">
        <f>IF(Table2[[#This Row],[Kidhome]]=0,"No","Yes")</f>
        <v>Yes</v>
      </c>
      <c r="P815" s="12" t="str">
        <f>IF(Table2[[#This Row],[Teenhome]]=0,"No","Yes")</f>
        <v>No</v>
      </c>
    </row>
    <row r="816" spans="1:16" ht="16.5" x14ac:dyDescent="0.3">
      <c r="A816" s="5">
        <f>Table2[[#This Row],[ID]]</f>
        <v>9687</v>
      </c>
      <c r="B816" s="6">
        <f>Table2[[#This Row],[Year_Birth]]</f>
        <v>1975</v>
      </c>
      <c r="C816" s="6" t="str">
        <f>Table2[[#This Row],[Education]]</f>
        <v>Graduation</v>
      </c>
      <c r="D816" s="6" t="str">
        <f>Table2[[#This Row],[Marital_Status]]</f>
        <v>Single</v>
      </c>
      <c r="E816" s="6">
        <f>Table2[[#This Row],[Income]]</f>
        <v>73170</v>
      </c>
      <c r="F816" s="6">
        <f>Table2[[#This Row],[Kidhome]]</f>
        <v>0</v>
      </c>
      <c r="G816" s="6">
        <f>Table2[[#This Row],[Teenhome]]</f>
        <v>0</v>
      </c>
      <c r="H816" s="9">
        <f>Table2[[#This Row],[Dt_Customer]]</f>
        <v>41790</v>
      </c>
      <c r="I816" s="6">
        <f>Table2[[#This Row],[Recency]]</f>
        <v>1</v>
      </c>
      <c r="J816" s="8">
        <f>IF(VALUE(YEAR(People!$H816))-People!$B816&gt;=90,44,VALUE(YEAR(People!$H816))-People!$B816)</f>
        <v>39</v>
      </c>
      <c r="K816" s="5" t="str">
        <f>IF(AND(People!$J816&gt;=16,People!$J816&lt;=25),"16-25",IF(AND(People!$J816&gt;=26,People!$J816&lt;=35),"26-35",IF(AND(People!$J816&gt;=36,People!$J816&lt;=45),"36-45",IF(AND(People!$J816&gt;=46,People!$J816&lt;=55),"46-55",IF(AND(People!$J816&gt;=56,People!$J816&lt;=65),"56-65",IF(AND(People!$J816&gt;=66,People!$J816&lt;=75),"66-75","ALL"))))))</f>
        <v>36-45</v>
      </c>
      <c r="L816" t="str">
        <f>Products!H816</f>
        <v>Together</v>
      </c>
      <c r="M816">
        <f>Table2[[#This Row],[Recency]]</f>
        <v>1</v>
      </c>
      <c r="N816">
        <f>Table2[[#This Row],[NumDealsPurchases]]</f>
        <v>1</v>
      </c>
      <c r="O816" s="12" t="str">
        <f>IF(Table2[[#This Row],[Kidhome]]=0,"No","Yes")</f>
        <v>No</v>
      </c>
      <c r="P816" s="12" t="str">
        <f>IF(Table2[[#This Row],[Teenhome]]=0,"No","Yes")</f>
        <v>No</v>
      </c>
    </row>
    <row r="817" spans="1:16" ht="16.5" x14ac:dyDescent="0.3">
      <c r="A817" s="7">
        <f>Table2[[#This Row],[ID]]</f>
        <v>3732</v>
      </c>
      <c r="B817" s="6">
        <f>Table2[[#This Row],[Year_Birth]]</f>
        <v>1955</v>
      </c>
      <c r="C817" s="6" t="str">
        <f>Table2[[#This Row],[Education]]</f>
        <v>Master</v>
      </c>
      <c r="D817" s="6" t="str">
        <f>Table2[[#This Row],[Marital_Status]]</f>
        <v>Married</v>
      </c>
      <c r="E817" s="6">
        <f>Table2[[#This Row],[Income]]</f>
        <v>52750</v>
      </c>
      <c r="F817" s="6">
        <f>Table2[[#This Row],[Kidhome]]</f>
        <v>0</v>
      </c>
      <c r="G817" s="6">
        <f>Table2[[#This Row],[Teenhome]]</f>
        <v>1</v>
      </c>
      <c r="H817" s="9">
        <f>Table2[[#This Row],[Dt_Customer]]</f>
        <v>41309</v>
      </c>
      <c r="I817" s="6">
        <f>Table2[[#This Row],[Recency]]</f>
        <v>72</v>
      </c>
      <c r="J817" s="14">
        <f>IF(VALUE(YEAR(People!$H817))-People!$B817&gt;=90,44,VALUE(YEAR(People!$H817))-People!$B817)</f>
        <v>58</v>
      </c>
      <c r="K817" s="5" t="str">
        <f>IF(AND(People!$J817&gt;=16,People!$J817&lt;=25),"16-25",IF(AND(People!$J817&gt;=26,People!$J817&lt;=35),"26-35",IF(AND(People!$J817&gt;=36,People!$J817&lt;=45),"36-45",IF(AND(People!$J817&gt;=46,People!$J817&lt;=55),"46-55",IF(AND(People!$J817&gt;=56,People!$J817&lt;=65),"56-65",IF(AND(People!$J817&gt;=66,People!$J817&lt;=75),"66-75","ALL"))))))</f>
        <v>56-65</v>
      </c>
      <c r="L817" t="str">
        <f>Products!H817</f>
        <v>Together</v>
      </c>
      <c r="M817">
        <f>Table2[[#This Row],[Recency]]</f>
        <v>72</v>
      </c>
      <c r="N817">
        <f>Table2[[#This Row],[NumDealsPurchases]]</f>
        <v>6</v>
      </c>
      <c r="O817" s="12" t="str">
        <f>IF(Table2[[#This Row],[Kidhome]]=0,"No","Yes")</f>
        <v>No</v>
      </c>
      <c r="P817" s="12" t="str">
        <f>IF(Table2[[#This Row],[Teenhome]]=0,"No","Yes")</f>
        <v>Yes</v>
      </c>
    </row>
    <row r="818" spans="1:16" ht="16.5" x14ac:dyDescent="0.3">
      <c r="A818" s="5">
        <f>Table2[[#This Row],[ID]]</f>
        <v>6303</v>
      </c>
      <c r="B818" s="6">
        <f>Table2[[#This Row],[Year_Birth]]</f>
        <v>1986</v>
      </c>
      <c r="C818" s="6" t="str">
        <f>Table2[[#This Row],[Education]]</f>
        <v>PhD</v>
      </c>
      <c r="D818" s="6" t="str">
        <f>Table2[[#This Row],[Marital_Status]]</f>
        <v>Together</v>
      </c>
      <c r="E818" s="6">
        <f>Table2[[#This Row],[Income]]</f>
        <v>91820</v>
      </c>
      <c r="F818" s="6">
        <f>Table2[[#This Row],[Kidhome]]</f>
        <v>0</v>
      </c>
      <c r="G818" s="6">
        <f>Table2[[#This Row],[Teenhome]]</f>
        <v>0</v>
      </c>
      <c r="H818" s="9">
        <f>Table2[[#This Row],[Dt_Customer]]</f>
        <v>41601</v>
      </c>
      <c r="I818" s="6">
        <f>Table2[[#This Row],[Recency]]</f>
        <v>72</v>
      </c>
      <c r="J818" s="8">
        <f>IF(VALUE(YEAR(People!$H818))-People!$B818&gt;=90,44,VALUE(YEAR(People!$H818))-People!$B818)</f>
        <v>27</v>
      </c>
      <c r="K818" s="5" t="str">
        <f>IF(AND(People!$J818&gt;=16,People!$J818&lt;=25),"16-25",IF(AND(People!$J818&gt;=26,People!$J818&lt;=35),"26-35",IF(AND(People!$J818&gt;=36,People!$J818&lt;=45),"36-45",IF(AND(People!$J818&gt;=46,People!$J818&lt;=55),"46-55",IF(AND(People!$J818&gt;=56,People!$J818&lt;=65),"56-65",IF(AND(People!$J818&gt;=66,People!$J818&lt;=75),"66-75","ALL"))))))</f>
        <v>26-35</v>
      </c>
      <c r="L818" t="str">
        <f>Products!H818</f>
        <v>Married</v>
      </c>
      <c r="M818">
        <f>Table2[[#This Row],[Recency]]</f>
        <v>72</v>
      </c>
      <c r="N818">
        <f>Table2[[#This Row],[NumDealsPurchases]]</f>
        <v>0</v>
      </c>
      <c r="O818" s="12" t="str">
        <f>IF(Table2[[#This Row],[Kidhome]]=0,"No","Yes")</f>
        <v>No</v>
      </c>
      <c r="P818" s="12" t="str">
        <f>IF(Table2[[#This Row],[Teenhome]]=0,"No","Yes")</f>
        <v>No</v>
      </c>
    </row>
    <row r="819" spans="1:16" ht="16.5" x14ac:dyDescent="0.3">
      <c r="A819" s="7">
        <f>Table2[[#This Row],[ID]]</f>
        <v>11176</v>
      </c>
      <c r="B819" s="6">
        <f>Table2[[#This Row],[Year_Birth]]</f>
        <v>1970</v>
      </c>
      <c r="C819" s="6" t="str">
        <f>Table2[[#This Row],[Education]]</f>
        <v>PhD</v>
      </c>
      <c r="D819" s="6" t="str">
        <f>Table2[[#This Row],[Marital_Status]]</f>
        <v>Together</v>
      </c>
      <c r="E819" s="6">
        <f>Table2[[#This Row],[Income]]</f>
        <v>65968</v>
      </c>
      <c r="F819" s="6">
        <f>Table2[[#This Row],[Kidhome]]</f>
        <v>0</v>
      </c>
      <c r="G819" s="6">
        <f>Table2[[#This Row],[Teenhome]]</f>
        <v>1</v>
      </c>
      <c r="H819" s="9">
        <f>Table2[[#This Row],[Dt_Customer]]</f>
        <v>41771</v>
      </c>
      <c r="I819" s="6">
        <f>Table2[[#This Row],[Recency]]</f>
        <v>12</v>
      </c>
      <c r="J819" s="14">
        <f>IF(VALUE(YEAR(People!$H819))-People!$B819&gt;=90,44,VALUE(YEAR(People!$H819))-People!$B819)</f>
        <v>44</v>
      </c>
      <c r="K819" s="5" t="str">
        <f>IF(AND(People!$J819&gt;=16,People!$J819&lt;=25),"16-25",IF(AND(People!$J819&gt;=26,People!$J819&lt;=35),"26-35",IF(AND(People!$J819&gt;=36,People!$J819&lt;=45),"36-45",IF(AND(People!$J819&gt;=46,People!$J819&lt;=55),"46-55",IF(AND(People!$J819&gt;=56,People!$J819&lt;=65),"56-65",IF(AND(People!$J819&gt;=66,People!$J819&lt;=75),"66-75","ALL"))))))</f>
        <v>36-45</v>
      </c>
      <c r="L819" t="str">
        <f>Products!H819</f>
        <v>Single</v>
      </c>
      <c r="M819">
        <f>Table2[[#This Row],[Recency]]</f>
        <v>12</v>
      </c>
      <c r="N819">
        <f>Table2[[#This Row],[NumDealsPurchases]]</f>
        <v>2</v>
      </c>
      <c r="O819" s="12" t="str">
        <f>IF(Table2[[#This Row],[Kidhome]]=0,"No","Yes")</f>
        <v>No</v>
      </c>
      <c r="P819" s="12" t="str">
        <f>IF(Table2[[#This Row],[Teenhome]]=0,"No","Yes")</f>
        <v>Yes</v>
      </c>
    </row>
    <row r="820" spans="1:16" ht="16.5" x14ac:dyDescent="0.3">
      <c r="A820" s="5">
        <f>Table2[[#This Row],[ID]]</f>
        <v>2986</v>
      </c>
      <c r="B820" s="6">
        <f>Table2[[#This Row],[Year_Birth]]</f>
        <v>1976</v>
      </c>
      <c r="C820" s="6" t="str">
        <f>Table2[[#This Row],[Education]]</f>
        <v>Graduation</v>
      </c>
      <c r="D820" s="6" t="str">
        <f>Table2[[#This Row],[Marital_Status]]</f>
        <v>Married</v>
      </c>
      <c r="E820" s="6">
        <f>Table2[[#This Row],[Income]]</f>
        <v>30772</v>
      </c>
      <c r="F820" s="6">
        <f>Table2[[#This Row],[Kidhome]]</f>
        <v>1</v>
      </c>
      <c r="G820" s="6">
        <f>Table2[[#This Row],[Teenhome]]</f>
        <v>1</v>
      </c>
      <c r="H820" s="9">
        <f>Table2[[#This Row],[Dt_Customer]]</f>
        <v>41710</v>
      </c>
      <c r="I820" s="6">
        <f>Table2[[#This Row],[Recency]]</f>
        <v>89</v>
      </c>
      <c r="J820" s="8">
        <f>IF(VALUE(YEAR(People!$H820))-People!$B820&gt;=90,44,VALUE(YEAR(People!$H820))-People!$B820)</f>
        <v>38</v>
      </c>
      <c r="K820" s="5" t="str">
        <f>IF(AND(People!$J820&gt;=16,People!$J820&lt;=25),"16-25",IF(AND(People!$J820&gt;=26,People!$J820&lt;=35),"26-35",IF(AND(People!$J820&gt;=36,People!$J820&lt;=45),"36-45",IF(AND(People!$J820&gt;=46,People!$J820&lt;=55),"46-55",IF(AND(People!$J820&gt;=56,People!$J820&lt;=65),"56-65",IF(AND(People!$J820&gt;=66,People!$J820&lt;=75),"66-75","ALL"))))))</f>
        <v>36-45</v>
      </c>
      <c r="L820" t="str">
        <f>Products!H820</f>
        <v>Married</v>
      </c>
      <c r="M820">
        <f>Table2[[#This Row],[Recency]]</f>
        <v>89</v>
      </c>
      <c r="N820">
        <f>Table2[[#This Row],[NumDealsPurchases]]</f>
        <v>1</v>
      </c>
      <c r="O820" s="12" t="str">
        <f>IF(Table2[[#This Row],[Kidhome]]=0,"No","Yes")</f>
        <v>Yes</v>
      </c>
      <c r="P820" s="12" t="str">
        <f>IF(Table2[[#This Row],[Teenhome]]=0,"No","Yes")</f>
        <v>Yes</v>
      </c>
    </row>
    <row r="821" spans="1:16" ht="16.5" x14ac:dyDescent="0.3">
      <c r="A821" s="7">
        <f>Table2[[#This Row],[ID]]</f>
        <v>7462</v>
      </c>
      <c r="B821" s="6">
        <f>Table2[[#This Row],[Year_Birth]]</f>
        <v>1954</v>
      </c>
      <c r="C821" s="6" t="str">
        <f>Table2[[#This Row],[Education]]</f>
        <v>Graduation</v>
      </c>
      <c r="D821" s="6" t="str">
        <f>Table2[[#This Row],[Marital_Status]]</f>
        <v>Single</v>
      </c>
      <c r="E821" s="6">
        <f>Table2[[#This Row],[Income]]</f>
        <v>22507</v>
      </c>
      <c r="F821" s="6">
        <f>Table2[[#This Row],[Kidhome]]</f>
        <v>0</v>
      </c>
      <c r="G821" s="6">
        <f>Table2[[#This Row],[Teenhome]]</f>
        <v>0</v>
      </c>
      <c r="H821" s="9">
        <f>Table2[[#This Row],[Dt_Customer]]</f>
        <v>41237</v>
      </c>
      <c r="I821" s="6">
        <f>Table2[[#This Row],[Recency]]</f>
        <v>67</v>
      </c>
      <c r="J821" s="14">
        <f>IF(VALUE(YEAR(People!$H821))-People!$B821&gt;=90,44,VALUE(YEAR(People!$H821))-People!$B821)</f>
        <v>58</v>
      </c>
      <c r="K821" s="5" t="str">
        <f>IF(AND(People!$J821&gt;=16,People!$J821&lt;=25),"16-25",IF(AND(People!$J821&gt;=26,People!$J821&lt;=35),"26-35",IF(AND(People!$J821&gt;=36,People!$J821&lt;=45),"36-45",IF(AND(People!$J821&gt;=46,People!$J821&lt;=55),"46-55",IF(AND(People!$J821&gt;=56,People!$J821&lt;=65),"56-65",IF(AND(People!$J821&gt;=66,People!$J821&lt;=75),"66-75","ALL"))))))</f>
        <v>56-65</v>
      </c>
      <c r="L821" t="str">
        <f>Products!H821</f>
        <v>Married</v>
      </c>
      <c r="M821">
        <f>Table2[[#This Row],[Recency]]</f>
        <v>67</v>
      </c>
      <c r="N821">
        <f>Table2[[#This Row],[NumDealsPurchases]]</f>
        <v>3</v>
      </c>
      <c r="O821" s="12" t="str">
        <f>IF(Table2[[#This Row],[Kidhome]]=0,"No","Yes")</f>
        <v>No</v>
      </c>
      <c r="P821" s="12" t="str">
        <f>IF(Table2[[#This Row],[Teenhome]]=0,"No","Yes")</f>
        <v>No</v>
      </c>
    </row>
    <row r="822" spans="1:16" ht="16.5" x14ac:dyDescent="0.3">
      <c r="A822" s="5">
        <f>Table2[[#This Row],[ID]]</f>
        <v>3900</v>
      </c>
      <c r="B822" s="6">
        <f>Table2[[#This Row],[Year_Birth]]</f>
        <v>1972</v>
      </c>
      <c r="C822" s="6" t="str">
        <f>Table2[[#This Row],[Education]]</f>
        <v>Graduation</v>
      </c>
      <c r="D822" s="6" t="str">
        <f>Table2[[#This Row],[Marital_Status]]</f>
        <v>Married</v>
      </c>
      <c r="E822" s="6">
        <f>Table2[[#This Row],[Income]]</f>
        <v>65685</v>
      </c>
      <c r="F822" s="6">
        <f>Table2[[#This Row],[Kidhome]]</f>
        <v>0</v>
      </c>
      <c r="G822" s="6">
        <f>Table2[[#This Row],[Teenhome]]</f>
        <v>1</v>
      </c>
      <c r="H822" s="9">
        <f>Table2[[#This Row],[Dt_Customer]]</f>
        <v>41727</v>
      </c>
      <c r="I822" s="6">
        <f>Table2[[#This Row],[Recency]]</f>
        <v>54</v>
      </c>
      <c r="J822" s="8">
        <f>IF(VALUE(YEAR(People!$H822))-People!$B822&gt;=90,44,VALUE(YEAR(People!$H822))-People!$B822)</f>
        <v>42</v>
      </c>
      <c r="K822" s="5" t="str">
        <f>IF(AND(People!$J822&gt;=16,People!$J822&lt;=25),"16-25",IF(AND(People!$J822&gt;=26,People!$J822&lt;=35),"26-35",IF(AND(People!$J822&gt;=36,People!$J822&lt;=45),"36-45",IF(AND(People!$J822&gt;=46,People!$J822&lt;=55),"46-55",IF(AND(People!$J822&gt;=56,People!$J822&lt;=65),"56-65",IF(AND(People!$J822&gt;=66,People!$J822&lt;=75),"66-75","ALL"))))))</f>
        <v>36-45</v>
      </c>
      <c r="L822" t="str">
        <f>Products!H822</f>
        <v>Single</v>
      </c>
      <c r="M822">
        <f>Table2[[#This Row],[Recency]]</f>
        <v>54</v>
      </c>
      <c r="N822">
        <f>Table2[[#This Row],[NumDealsPurchases]]</f>
        <v>1</v>
      </c>
      <c r="O822" s="12" t="str">
        <f>IF(Table2[[#This Row],[Kidhome]]=0,"No","Yes")</f>
        <v>No</v>
      </c>
      <c r="P822" s="12" t="str">
        <f>IF(Table2[[#This Row],[Teenhome]]=0,"No","Yes")</f>
        <v>Yes</v>
      </c>
    </row>
    <row r="823" spans="1:16" ht="16.5" x14ac:dyDescent="0.3">
      <c r="A823" s="7">
        <f>Table2[[#This Row],[ID]]</f>
        <v>7034</v>
      </c>
      <c r="B823" s="6">
        <f>Table2[[#This Row],[Year_Birth]]</f>
        <v>1978</v>
      </c>
      <c r="C823" s="6" t="str">
        <f>Table2[[#This Row],[Education]]</f>
        <v>2n Cycle</v>
      </c>
      <c r="D823" s="6" t="str">
        <f>Table2[[#This Row],[Marital_Status]]</f>
        <v>Married</v>
      </c>
      <c r="E823" s="6">
        <f>Table2[[#This Row],[Income]]</f>
        <v>25804</v>
      </c>
      <c r="F823" s="6">
        <f>Table2[[#This Row],[Kidhome]]</f>
        <v>1</v>
      </c>
      <c r="G823" s="6">
        <f>Table2[[#This Row],[Teenhome]]</f>
        <v>0</v>
      </c>
      <c r="H823" s="9">
        <f>Table2[[#This Row],[Dt_Customer]]</f>
        <v>41518</v>
      </c>
      <c r="I823" s="6">
        <f>Table2[[#This Row],[Recency]]</f>
        <v>34</v>
      </c>
      <c r="J823" s="14">
        <f>IF(VALUE(YEAR(People!$H823))-People!$B823&gt;=90,44,VALUE(YEAR(People!$H823))-People!$B823)</f>
        <v>35</v>
      </c>
      <c r="K823" s="5" t="str">
        <f>IF(AND(People!$J823&gt;=16,People!$J823&lt;=25),"16-25",IF(AND(People!$J823&gt;=26,People!$J823&lt;=35),"26-35",IF(AND(People!$J823&gt;=36,People!$J823&lt;=45),"36-45",IF(AND(People!$J823&gt;=46,People!$J823&lt;=55),"46-55",IF(AND(People!$J823&gt;=56,People!$J823&lt;=65),"56-65",IF(AND(People!$J823&gt;=66,People!$J823&lt;=75),"66-75","ALL"))))))</f>
        <v>26-35</v>
      </c>
      <c r="L823" t="str">
        <f>Products!H823</f>
        <v>Married</v>
      </c>
      <c r="M823">
        <f>Table2[[#This Row],[Recency]]</f>
        <v>34</v>
      </c>
      <c r="N823">
        <f>Table2[[#This Row],[NumDealsPurchases]]</f>
        <v>2</v>
      </c>
      <c r="O823" s="12" t="str">
        <f>IF(Table2[[#This Row],[Kidhome]]=0,"No","Yes")</f>
        <v>Yes</v>
      </c>
      <c r="P823" s="12" t="str">
        <f>IF(Table2[[#This Row],[Teenhome]]=0,"No","Yes")</f>
        <v>No</v>
      </c>
    </row>
    <row r="824" spans="1:16" ht="16.5" x14ac:dyDescent="0.3">
      <c r="A824" s="5">
        <f>Table2[[#This Row],[ID]]</f>
        <v>9493</v>
      </c>
      <c r="B824" s="6">
        <f>Table2[[#This Row],[Year_Birth]]</f>
        <v>1980</v>
      </c>
      <c r="C824" s="6" t="str">
        <f>Table2[[#This Row],[Education]]</f>
        <v>PhD</v>
      </c>
      <c r="D824" s="6" t="str">
        <f>Table2[[#This Row],[Marital_Status]]</f>
        <v>Single</v>
      </c>
      <c r="E824" s="6">
        <f>Table2[[#This Row],[Income]]</f>
        <v>76412</v>
      </c>
      <c r="F824" s="6">
        <f>Table2[[#This Row],[Kidhome]]</f>
        <v>0</v>
      </c>
      <c r="G824" s="6">
        <f>Table2[[#This Row],[Teenhome]]</f>
        <v>0</v>
      </c>
      <c r="H824" s="9">
        <f>Table2[[#This Row],[Dt_Customer]]</f>
        <v>41399</v>
      </c>
      <c r="I824" s="6">
        <f>Table2[[#This Row],[Recency]]</f>
        <v>15</v>
      </c>
      <c r="J824" s="8">
        <f>IF(VALUE(YEAR(People!$H824))-People!$B824&gt;=90,44,VALUE(YEAR(People!$H824))-People!$B824)</f>
        <v>33</v>
      </c>
      <c r="K824" s="5" t="str">
        <f>IF(AND(People!$J824&gt;=16,People!$J824&lt;=25),"16-25",IF(AND(People!$J824&gt;=26,People!$J824&lt;=35),"26-35",IF(AND(People!$J824&gt;=36,People!$J824&lt;=45),"36-45",IF(AND(People!$J824&gt;=46,People!$J824&lt;=55),"46-55",IF(AND(People!$J824&gt;=56,People!$J824&lt;=65),"56-65",IF(AND(People!$J824&gt;=66,People!$J824&lt;=75),"66-75","ALL"))))))</f>
        <v>26-35</v>
      </c>
      <c r="L824" t="str">
        <f>Products!H824</f>
        <v>Single</v>
      </c>
      <c r="M824">
        <f>Table2[[#This Row],[Recency]]</f>
        <v>15</v>
      </c>
      <c r="N824">
        <f>Table2[[#This Row],[NumDealsPurchases]]</f>
        <v>1</v>
      </c>
      <c r="O824" s="12" t="str">
        <f>IF(Table2[[#This Row],[Kidhome]]=0,"No","Yes")</f>
        <v>No</v>
      </c>
      <c r="P824" s="12" t="str">
        <f>IF(Table2[[#This Row],[Teenhome]]=0,"No","Yes")</f>
        <v>No</v>
      </c>
    </row>
    <row r="825" spans="1:16" ht="16.5" x14ac:dyDescent="0.3">
      <c r="A825" s="7">
        <f>Table2[[#This Row],[ID]]</f>
        <v>1143</v>
      </c>
      <c r="B825" s="6">
        <f>Table2[[#This Row],[Year_Birth]]</f>
        <v>1972</v>
      </c>
      <c r="C825" s="6" t="str">
        <f>Table2[[#This Row],[Education]]</f>
        <v>Graduation</v>
      </c>
      <c r="D825" s="6" t="str">
        <f>Table2[[#This Row],[Marital_Status]]</f>
        <v>Married</v>
      </c>
      <c r="E825" s="6">
        <f>Table2[[#This Row],[Income]]</f>
        <v>22063</v>
      </c>
      <c r="F825" s="6">
        <f>Table2[[#This Row],[Kidhome]]</f>
        <v>1</v>
      </c>
      <c r="G825" s="6">
        <f>Table2[[#This Row],[Teenhome]]</f>
        <v>0</v>
      </c>
      <c r="H825" s="9">
        <f>Table2[[#This Row],[Dt_Customer]]</f>
        <v>41494</v>
      </c>
      <c r="I825" s="6">
        <f>Table2[[#This Row],[Recency]]</f>
        <v>43</v>
      </c>
      <c r="J825" s="14">
        <f>IF(VALUE(YEAR(People!$H825))-People!$B825&gt;=90,44,VALUE(YEAR(People!$H825))-People!$B825)</f>
        <v>41</v>
      </c>
      <c r="K825" s="5" t="str">
        <f>IF(AND(People!$J825&gt;=16,People!$J825&lt;=25),"16-25",IF(AND(People!$J825&gt;=26,People!$J825&lt;=35),"26-35",IF(AND(People!$J825&gt;=36,People!$J825&lt;=45),"36-45",IF(AND(People!$J825&gt;=46,People!$J825&lt;=55),"46-55",IF(AND(People!$J825&gt;=56,People!$J825&lt;=65),"56-65",IF(AND(People!$J825&gt;=66,People!$J825&lt;=75),"66-75","ALL"))))))</f>
        <v>36-45</v>
      </c>
      <c r="L825" t="str">
        <f>Products!H825</f>
        <v>Married</v>
      </c>
      <c r="M825">
        <f>Table2[[#This Row],[Recency]]</f>
        <v>43</v>
      </c>
      <c r="N825">
        <f>Table2[[#This Row],[NumDealsPurchases]]</f>
        <v>2</v>
      </c>
      <c r="O825" s="12" t="str">
        <f>IF(Table2[[#This Row],[Kidhome]]=0,"No","Yes")</f>
        <v>Yes</v>
      </c>
      <c r="P825" s="12" t="str">
        <f>IF(Table2[[#This Row],[Teenhome]]=0,"No","Yes")</f>
        <v>No</v>
      </c>
    </row>
    <row r="826" spans="1:16" ht="16.5" x14ac:dyDescent="0.3">
      <c r="A826" s="5">
        <f>Table2[[#This Row],[ID]]</f>
        <v>1</v>
      </c>
      <c r="B826" s="6">
        <f>Table2[[#This Row],[Year_Birth]]</f>
        <v>1961</v>
      </c>
      <c r="C826" s="6" t="str">
        <f>Table2[[#This Row],[Education]]</f>
        <v>Graduation</v>
      </c>
      <c r="D826" s="6" t="str">
        <f>Table2[[#This Row],[Marital_Status]]</f>
        <v>Single</v>
      </c>
      <c r="E826" s="6">
        <f>Table2[[#This Row],[Income]]</f>
        <v>57091</v>
      </c>
      <c r="F826" s="6">
        <f>Table2[[#This Row],[Kidhome]]</f>
        <v>0</v>
      </c>
      <c r="G826" s="6">
        <f>Table2[[#This Row],[Teenhome]]</f>
        <v>0</v>
      </c>
      <c r="H826" s="9">
        <f>Table2[[#This Row],[Dt_Customer]]</f>
        <v>41805</v>
      </c>
      <c r="I826" s="6">
        <f>Table2[[#This Row],[Recency]]</f>
        <v>0</v>
      </c>
      <c r="J826" s="8">
        <f>IF(VALUE(YEAR(People!$H826))-People!$B826&gt;=90,44,VALUE(YEAR(People!$H826))-People!$B826)</f>
        <v>53</v>
      </c>
      <c r="K826" s="5" t="str">
        <f>IF(AND(People!$J826&gt;=16,People!$J826&lt;=25),"16-25",IF(AND(People!$J826&gt;=26,People!$J826&lt;=35),"26-35",IF(AND(People!$J826&gt;=36,People!$J826&lt;=45),"36-45",IF(AND(People!$J826&gt;=46,People!$J826&lt;=55),"46-55",IF(AND(People!$J826&gt;=56,People!$J826&lt;=65),"56-65",IF(AND(People!$J826&gt;=66,People!$J826&lt;=75),"66-75","ALL"))))))</f>
        <v>46-55</v>
      </c>
      <c r="L826" t="str">
        <f>Products!H826</f>
        <v>Together</v>
      </c>
      <c r="M826">
        <f>Table2[[#This Row],[Recency]]</f>
        <v>0</v>
      </c>
      <c r="N826">
        <f>Table2[[#This Row],[NumDealsPurchases]]</f>
        <v>1</v>
      </c>
      <c r="O826" s="12" t="str">
        <f>IF(Table2[[#This Row],[Kidhome]]=0,"No","Yes")</f>
        <v>No</v>
      </c>
      <c r="P826" s="12" t="str">
        <f>IF(Table2[[#This Row],[Teenhome]]=0,"No","Yes")</f>
        <v>No</v>
      </c>
    </row>
    <row r="827" spans="1:16" ht="16.5" x14ac:dyDescent="0.3">
      <c r="A827" s="7">
        <f>Table2[[#This Row],[ID]]</f>
        <v>3855</v>
      </c>
      <c r="B827" s="6">
        <f>Table2[[#This Row],[Year_Birth]]</f>
        <v>1963</v>
      </c>
      <c r="C827" s="6" t="str">
        <f>Table2[[#This Row],[Education]]</f>
        <v>Graduation</v>
      </c>
      <c r="D827" s="6" t="str">
        <f>Table2[[#This Row],[Marital_Status]]</f>
        <v>Married</v>
      </c>
      <c r="E827" s="6">
        <f>Table2[[#This Row],[Income]]</f>
        <v>22419</v>
      </c>
      <c r="F827" s="6">
        <f>Table2[[#This Row],[Kidhome]]</f>
        <v>0</v>
      </c>
      <c r="G827" s="6">
        <f>Table2[[#This Row],[Teenhome]]</f>
        <v>0</v>
      </c>
      <c r="H827" s="9">
        <f>Table2[[#This Row],[Dt_Customer]]</f>
        <v>41382</v>
      </c>
      <c r="I827" s="6">
        <f>Table2[[#This Row],[Recency]]</f>
        <v>74</v>
      </c>
      <c r="J827" s="14">
        <f>IF(VALUE(YEAR(People!$H827))-People!$B827&gt;=90,44,VALUE(YEAR(People!$H827))-People!$B827)</f>
        <v>50</v>
      </c>
      <c r="K827" s="5" t="str">
        <f>IF(AND(People!$J827&gt;=16,People!$J827&lt;=25),"16-25",IF(AND(People!$J827&gt;=26,People!$J827&lt;=35),"26-35",IF(AND(People!$J827&gt;=36,People!$J827&lt;=45),"36-45",IF(AND(People!$J827&gt;=46,People!$J827&lt;=55),"46-55",IF(AND(People!$J827&gt;=56,People!$J827&lt;=65),"56-65",IF(AND(People!$J827&gt;=66,People!$J827&lt;=75),"66-75","ALL"))))))</f>
        <v>46-55</v>
      </c>
      <c r="L827" t="str">
        <f>Products!H827</f>
        <v>Divorced</v>
      </c>
      <c r="M827">
        <f>Table2[[#This Row],[Recency]]</f>
        <v>74</v>
      </c>
      <c r="N827">
        <f>Table2[[#This Row],[NumDealsPurchases]]</f>
        <v>1</v>
      </c>
      <c r="O827" s="12" t="str">
        <f>IF(Table2[[#This Row],[Kidhome]]=0,"No","Yes")</f>
        <v>No</v>
      </c>
      <c r="P827" s="12" t="str">
        <f>IF(Table2[[#This Row],[Teenhome]]=0,"No","Yes")</f>
        <v>No</v>
      </c>
    </row>
    <row r="828" spans="1:16" ht="16.5" x14ac:dyDescent="0.3">
      <c r="A828" s="5">
        <f>Table2[[#This Row],[ID]]</f>
        <v>5536</v>
      </c>
      <c r="B828" s="6">
        <f>Table2[[#This Row],[Year_Birth]]</f>
        <v>1959</v>
      </c>
      <c r="C828" s="6" t="str">
        <f>Table2[[#This Row],[Education]]</f>
        <v>Graduation</v>
      </c>
      <c r="D828" s="6" t="str">
        <f>Table2[[#This Row],[Marital_Status]]</f>
        <v>Together</v>
      </c>
      <c r="E828" s="6">
        <f>Table2[[#This Row],[Income]]</f>
        <v>87771</v>
      </c>
      <c r="F828" s="6">
        <f>Table2[[#This Row],[Kidhome]]</f>
        <v>0</v>
      </c>
      <c r="G828" s="6">
        <f>Table2[[#This Row],[Teenhome]]</f>
        <v>1</v>
      </c>
      <c r="H828" s="9">
        <f>Table2[[#This Row],[Dt_Customer]]</f>
        <v>41416</v>
      </c>
      <c r="I828" s="6">
        <f>Table2[[#This Row],[Recency]]</f>
        <v>61</v>
      </c>
      <c r="J828" s="8">
        <f>IF(VALUE(YEAR(People!$H828))-People!$B828&gt;=90,44,VALUE(YEAR(People!$H828))-People!$B828)</f>
        <v>54</v>
      </c>
      <c r="K828" s="5" t="str">
        <f>IF(AND(People!$J828&gt;=16,People!$J828&lt;=25),"16-25",IF(AND(People!$J828&gt;=26,People!$J828&lt;=35),"26-35",IF(AND(People!$J828&gt;=36,People!$J828&lt;=45),"36-45",IF(AND(People!$J828&gt;=46,People!$J828&lt;=55),"46-55",IF(AND(People!$J828&gt;=56,People!$J828&lt;=65),"56-65",IF(AND(People!$J828&gt;=66,People!$J828&lt;=75),"66-75","ALL"))))))</f>
        <v>46-55</v>
      </c>
      <c r="L828" t="str">
        <f>Products!H828</f>
        <v>Married</v>
      </c>
      <c r="M828">
        <f>Table2[[#This Row],[Recency]]</f>
        <v>61</v>
      </c>
      <c r="N828">
        <f>Table2[[#This Row],[NumDealsPurchases]]</f>
        <v>1</v>
      </c>
      <c r="O828" s="12" t="str">
        <f>IF(Table2[[#This Row],[Kidhome]]=0,"No","Yes")</f>
        <v>No</v>
      </c>
      <c r="P828" s="12" t="str">
        <f>IF(Table2[[#This Row],[Teenhome]]=0,"No","Yes")</f>
        <v>Yes</v>
      </c>
    </row>
    <row r="829" spans="1:16" ht="16.5" x14ac:dyDescent="0.3">
      <c r="A829" s="7">
        <f>Table2[[#This Row],[ID]]</f>
        <v>5989</v>
      </c>
      <c r="B829" s="6">
        <f>Table2[[#This Row],[Year_Birth]]</f>
        <v>1959</v>
      </c>
      <c r="C829" s="6" t="str">
        <f>Table2[[#This Row],[Education]]</f>
        <v>2n Cycle</v>
      </c>
      <c r="D829" s="6" t="str">
        <f>Table2[[#This Row],[Marital_Status]]</f>
        <v>Divorced</v>
      </c>
      <c r="E829" s="6">
        <f>Table2[[#This Row],[Income]]</f>
        <v>78353</v>
      </c>
      <c r="F829" s="6">
        <f>Table2[[#This Row],[Kidhome]]</f>
        <v>0</v>
      </c>
      <c r="G829" s="6">
        <f>Table2[[#This Row],[Teenhome]]</f>
        <v>1</v>
      </c>
      <c r="H829" s="9">
        <f>Table2[[#This Row],[Dt_Customer]]</f>
        <v>41380</v>
      </c>
      <c r="I829" s="6">
        <f>Table2[[#This Row],[Recency]]</f>
        <v>51</v>
      </c>
      <c r="J829" s="14">
        <f>IF(VALUE(YEAR(People!$H829))-People!$B829&gt;=90,44,VALUE(YEAR(People!$H829))-People!$B829)</f>
        <v>54</v>
      </c>
      <c r="K829" s="5" t="str">
        <f>IF(AND(People!$J829&gt;=16,People!$J829&lt;=25),"16-25",IF(AND(People!$J829&gt;=26,People!$J829&lt;=35),"26-35",IF(AND(People!$J829&gt;=36,People!$J829&lt;=45),"36-45",IF(AND(People!$J829&gt;=46,People!$J829&lt;=55),"46-55",IF(AND(People!$J829&gt;=56,People!$J829&lt;=65),"56-65",IF(AND(People!$J829&gt;=66,People!$J829&lt;=75),"66-75","ALL"))))))</f>
        <v>46-55</v>
      </c>
      <c r="L829" t="str">
        <f>Products!H829</f>
        <v>Divorced</v>
      </c>
      <c r="M829">
        <f>Table2[[#This Row],[Recency]]</f>
        <v>51</v>
      </c>
      <c r="N829">
        <f>Table2[[#This Row],[NumDealsPurchases]]</f>
        <v>1</v>
      </c>
      <c r="O829" s="12" t="str">
        <f>IF(Table2[[#This Row],[Kidhome]]=0,"No","Yes")</f>
        <v>No</v>
      </c>
      <c r="P829" s="12" t="str">
        <f>IF(Table2[[#This Row],[Teenhome]]=0,"No","Yes")</f>
        <v>Yes</v>
      </c>
    </row>
    <row r="830" spans="1:16" ht="16.5" x14ac:dyDescent="0.3">
      <c r="A830" s="5">
        <f>Table2[[#This Row],[ID]]</f>
        <v>9499</v>
      </c>
      <c r="B830" s="6">
        <f>Table2[[#This Row],[Year_Birth]]</f>
        <v>1954</v>
      </c>
      <c r="C830" s="6" t="str">
        <f>Table2[[#This Row],[Education]]</f>
        <v>Graduation</v>
      </c>
      <c r="D830" s="6" t="str">
        <f>Table2[[#This Row],[Marital_Status]]</f>
        <v>Married</v>
      </c>
      <c r="E830" s="6">
        <f>Table2[[#This Row],[Income]]</f>
        <v>93404</v>
      </c>
      <c r="F830" s="6">
        <f>Table2[[#This Row],[Kidhome]]</f>
        <v>1</v>
      </c>
      <c r="G830" s="6">
        <f>Table2[[#This Row],[Teenhome]]</f>
        <v>2</v>
      </c>
      <c r="H830" s="9">
        <f>Table2[[#This Row],[Dt_Customer]]</f>
        <v>41401</v>
      </c>
      <c r="I830" s="6">
        <f>Table2[[#This Row],[Recency]]</f>
        <v>97</v>
      </c>
      <c r="J830" s="8">
        <f>IF(VALUE(YEAR(People!$H830))-People!$B830&gt;=90,44,VALUE(YEAR(People!$H830))-People!$B830)</f>
        <v>59</v>
      </c>
      <c r="K830" s="5" t="str">
        <f>IF(AND(People!$J830&gt;=16,People!$J830&lt;=25),"16-25",IF(AND(People!$J830&gt;=26,People!$J830&lt;=35),"26-35",IF(AND(People!$J830&gt;=36,People!$J830&lt;=45),"36-45",IF(AND(People!$J830&gt;=46,People!$J830&lt;=55),"46-55",IF(AND(People!$J830&gt;=56,People!$J830&lt;=65),"56-65",IF(AND(People!$J830&gt;=66,People!$J830&lt;=75),"66-75","ALL"))))))</f>
        <v>56-65</v>
      </c>
      <c r="L830" t="str">
        <f>Products!H830</f>
        <v>Widow</v>
      </c>
      <c r="M830">
        <f>Table2[[#This Row],[Recency]]</f>
        <v>97</v>
      </c>
      <c r="N830">
        <f>Table2[[#This Row],[NumDealsPurchases]]</f>
        <v>3</v>
      </c>
      <c r="O830" s="12" t="str">
        <f>IF(Table2[[#This Row],[Kidhome]]=0,"No","Yes")</f>
        <v>Yes</v>
      </c>
      <c r="P830" s="12" t="str">
        <f>IF(Table2[[#This Row],[Teenhome]]=0,"No","Yes")</f>
        <v>Yes</v>
      </c>
    </row>
    <row r="831" spans="1:16" ht="16.5" x14ac:dyDescent="0.3">
      <c r="A831" s="7">
        <f>Table2[[#This Row],[ID]]</f>
        <v>6768</v>
      </c>
      <c r="B831" s="6">
        <f>Table2[[#This Row],[Year_Birth]]</f>
        <v>1962</v>
      </c>
      <c r="C831" s="6" t="str">
        <f>Table2[[#This Row],[Education]]</f>
        <v>Graduation</v>
      </c>
      <c r="D831" s="6" t="str">
        <f>Table2[[#This Row],[Marital_Status]]</f>
        <v>Divorced</v>
      </c>
      <c r="E831" s="6">
        <f>Table2[[#This Row],[Income]]</f>
        <v>37859</v>
      </c>
      <c r="F831" s="6">
        <f>Table2[[#This Row],[Kidhome]]</f>
        <v>1</v>
      </c>
      <c r="G831" s="6">
        <f>Table2[[#This Row],[Teenhome]]</f>
        <v>2</v>
      </c>
      <c r="H831" s="9">
        <f>Table2[[#This Row],[Dt_Customer]]</f>
        <v>41286</v>
      </c>
      <c r="I831" s="6">
        <f>Table2[[#This Row],[Recency]]</f>
        <v>75</v>
      </c>
      <c r="J831" s="14">
        <f>IF(VALUE(YEAR(People!$H831))-People!$B831&gt;=90,44,VALUE(YEAR(People!$H831))-People!$B831)</f>
        <v>51</v>
      </c>
      <c r="K831" s="5" t="str">
        <f>IF(AND(People!$J831&gt;=16,People!$J831&lt;=25),"16-25",IF(AND(People!$J831&gt;=26,People!$J831&lt;=35),"26-35",IF(AND(People!$J831&gt;=36,People!$J831&lt;=45),"36-45",IF(AND(People!$J831&gt;=46,People!$J831&lt;=55),"46-55",IF(AND(People!$J831&gt;=56,People!$J831&lt;=65),"56-65",IF(AND(People!$J831&gt;=66,People!$J831&lt;=75),"66-75","ALL"))))))</f>
        <v>46-55</v>
      </c>
      <c r="L831" t="str">
        <f>Products!H831</f>
        <v>Together</v>
      </c>
      <c r="M831">
        <f>Table2[[#This Row],[Recency]]</f>
        <v>75</v>
      </c>
      <c r="N831">
        <f>Table2[[#This Row],[NumDealsPurchases]]</f>
        <v>2</v>
      </c>
      <c r="O831" s="12" t="str">
        <f>IF(Table2[[#This Row],[Kidhome]]=0,"No","Yes")</f>
        <v>Yes</v>
      </c>
      <c r="P831" s="12" t="str">
        <f>IF(Table2[[#This Row],[Teenhome]]=0,"No","Yes")</f>
        <v>Yes</v>
      </c>
    </row>
    <row r="832" spans="1:16" ht="16.5" x14ac:dyDescent="0.3">
      <c r="A832" s="5">
        <f>Table2[[#This Row],[ID]]</f>
        <v>2150</v>
      </c>
      <c r="B832" s="6">
        <f>Table2[[#This Row],[Year_Birth]]</f>
        <v>1958</v>
      </c>
      <c r="C832" s="6" t="str">
        <f>Table2[[#This Row],[Education]]</f>
        <v>PhD</v>
      </c>
      <c r="D832" s="6" t="str">
        <f>Table2[[#This Row],[Marital_Status]]</f>
        <v>Widow</v>
      </c>
      <c r="E832" s="6">
        <f>Table2[[#This Row],[Income]]</f>
        <v>80995</v>
      </c>
      <c r="F832" s="6">
        <f>Table2[[#This Row],[Kidhome]]</f>
        <v>0</v>
      </c>
      <c r="G832" s="6">
        <f>Table2[[#This Row],[Teenhome]]</f>
        <v>1</v>
      </c>
      <c r="H832" s="9">
        <f>Table2[[#This Row],[Dt_Customer]]</f>
        <v>41405</v>
      </c>
      <c r="I832" s="6">
        <f>Table2[[#This Row],[Recency]]</f>
        <v>83</v>
      </c>
      <c r="J832" s="8">
        <f>IF(VALUE(YEAR(People!$H832))-People!$B832&gt;=90,44,VALUE(YEAR(People!$H832))-People!$B832)</f>
        <v>55</v>
      </c>
      <c r="K832" s="5" t="str">
        <f>IF(AND(People!$J832&gt;=16,People!$J832&lt;=25),"16-25",IF(AND(People!$J832&gt;=26,People!$J832&lt;=35),"26-35",IF(AND(People!$J832&gt;=36,People!$J832&lt;=45),"36-45",IF(AND(People!$J832&gt;=46,People!$J832&lt;=55),"46-55",IF(AND(People!$J832&gt;=56,People!$J832&lt;=65),"56-65",IF(AND(People!$J832&gt;=66,People!$J832&lt;=75),"66-75","ALL"))))))</f>
        <v>46-55</v>
      </c>
      <c r="L832" t="str">
        <f>Products!H832</f>
        <v>Divorced</v>
      </c>
      <c r="M832">
        <f>Table2[[#This Row],[Recency]]</f>
        <v>83</v>
      </c>
      <c r="N832">
        <f>Table2[[#This Row],[NumDealsPurchases]]</f>
        <v>1</v>
      </c>
      <c r="O832" s="12" t="str">
        <f>IF(Table2[[#This Row],[Kidhome]]=0,"No","Yes")</f>
        <v>No</v>
      </c>
      <c r="P832" s="12" t="str">
        <f>IF(Table2[[#This Row],[Teenhome]]=0,"No","Yes")</f>
        <v>Yes</v>
      </c>
    </row>
    <row r="833" spans="1:16" ht="16.5" x14ac:dyDescent="0.3">
      <c r="A833" s="7">
        <f>Table2[[#This Row],[ID]]</f>
        <v>6646</v>
      </c>
      <c r="B833" s="6">
        <f>Table2[[#This Row],[Year_Birth]]</f>
        <v>1984</v>
      </c>
      <c r="C833" s="6" t="str">
        <f>Table2[[#This Row],[Education]]</f>
        <v>Graduation</v>
      </c>
      <c r="D833" s="6" t="str">
        <f>Table2[[#This Row],[Marital_Status]]</f>
        <v>Together</v>
      </c>
      <c r="E833" s="6">
        <f>Table2[[#This Row],[Income]]</f>
        <v>16529</v>
      </c>
      <c r="F833" s="6">
        <f>Table2[[#This Row],[Kidhome]]</f>
        <v>1</v>
      </c>
      <c r="G833" s="6">
        <f>Table2[[#This Row],[Teenhome]]</f>
        <v>0</v>
      </c>
      <c r="H833" s="9">
        <f>Table2[[#This Row],[Dt_Customer]]</f>
        <v>41699</v>
      </c>
      <c r="I833" s="6">
        <f>Table2[[#This Row],[Recency]]</f>
        <v>23</v>
      </c>
      <c r="J833" s="14">
        <f>IF(VALUE(YEAR(People!$H833))-People!$B833&gt;=90,44,VALUE(YEAR(People!$H833))-People!$B833)</f>
        <v>30</v>
      </c>
      <c r="K833" s="5" t="str">
        <f>IF(AND(People!$J833&gt;=16,People!$J833&lt;=25),"16-25",IF(AND(People!$J833&gt;=26,People!$J833&lt;=35),"26-35",IF(AND(People!$J833&gt;=36,People!$J833&lt;=45),"36-45",IF(AND(People!$J833&gt;=46,People!$J833&lt;=55),"46-55",IF(AND(People!$J833&gt;=56,People!$J833&lt;=65),"56-65",IF(AND(People!$J833&gt;=66,People!$J833&lt;=75),"66-75","ALL"))))))</f>
        <v>26-35</v>
      </c>
      <c r="L833" t="str">
        <f>Products!H833</f>
        <v>Single</v>
      </c>
      <c r="M833">
        <f>Table2[[#This Row],[Recency]]</f>
        <v>23</v>
      </c>
      <c r="N833">
        <f>Table2[[#This Row],[NumDealsPurchases]]</f>
        <v>1</v>
      </c>
      <c r="O833" s="12" t="str">
        <f>IF(Table2[[#This Row],[Kidhome]]=0,"No","Yes")</f>
        <v>Yes</v>
      </c>
      <c r="P833" s="12" t="str">
        <f>IF(Table2[[#This Row],[Teenhome]]=0,"No","Yes")</f>
        <v>No</v>
      </c>
    </row>
    <row r="834" spans="1:16" ht="16.5" x14ac:dyDescent="0.3">
      <c r="A834" s="5">
        <f>Table2[[#This Row],[ID]]</f>
        <v>4887</v>
      </c>
      <c r="B834" s="6">
        <f>Table2[[#This Row],[Year_Birth]]</f>
        <v>1976</v>
      </c>
      <c r="C834" s="6" t="str">
        <f>Table2[[#This Row],[Education]]</f>
        <v>PhD</v>
      </c>
      <c r="D834" s="6" t="str">
        <f>Table2[[#This Row],[Marital_Status]]</f>
        <v>Divorced</v>
      </c>
      <c r="E834" s="6">
        <f>Table2[[#This Row],[Income]]</f>
        <v>55412</v>
      </c>
      <c r="F834" s="6">
        <f>Table2[[#This Row],[Kidhome]]</f>
        <v>1</v>
      </c>
      <c r="G834" s="6">
        <f>Table2[[#This Row],[Teenhome]]</f>
        <v>1</v>
      </c>
      <c r="H834" s="9">
        <f>Table2[[#This Row],[Dt_Customer]]</f>
        <v>41600</v>
      </c>
      <c r="I834" s="6">
        <f>Table2[[#This Row],[Recency]]</f>
        <v>65</v>
      </c>
      <c r="J834" s="8">
        <f>IF(VALUE(YEAR(People!$H834))-People!$B834&gt;=90,44,VALUE(YEAR(People!$H834))-People!$B834)</f>
        <v>37</v>
      </c>
      <c r="K834" s="5" t="str">
        <f>IF(AND(People!$J834&gt;=16,People!$J834&lt;=25),"16-25",IF(AND(People!$J834&gt;=26,People!$J834&lt;=35),"26-35",IF(AND(People!$J834&gt;=36,People!$J834&lt;=45),"36-45",IF(AND(People!$J834&gt;=46,People!$J834&lt;=55),"46-55",IF(AND(People!$J834&gt;=56,People!$J834&lt;=65),"56-65",IF(AND(People!$J834&gt;=66,People!$J834&lt;=75),"66-75","ALL"))))))</f>
        <v>36-45</v>
      </c>
      <c r="L834" t="str">
        <f>Products!H834</f>
        <v>Together</v>
      </c>
      <c r="M834">
        <f>Table2[[#This Row],[Recency]]</f>
        <v>65</v>
      </c>
      <c r="N834">
        <f>Table2[[#This Row],[NumDealsPurchases]]</f>
        <v>1</v>
      </c>
      <c r="O834" s="12" t="str">
        <f>IF(Table2[[#This Row],[Kidhome]]=0,"No","Yes")</f>
        <v>Yes</v>
      </c>
      <c r="P834" s="12" t="str">
        <f>IF(Table2[[#This Row],[Teenhome]]=0,"No","Yes")</f>
        <v>Yes</v>
      </c>
    </row>
    <row r="835" spans="1:16" ht="16.5" x14ac:dyDescent="0.3">
      <c r="A835" s="7">
        <f>Table2[[#This Row],[ID]]</f>
        <v>8560</v>
      </c>
      <c r="B835" s="6">
        <f>Table2[[#This Row],[Year_Birth]]</f>
        <v>1992</v>
      </c>
      <c r="C835" s="6" t="str">
        <f>Table2[[#This Row],[Education]]</f>
        <v>Graduation</v>
      </c>
      <c r="D835" s="6" t="str">
        <f>Table2[[#This Row],[Marital_Status]]</f>
        <v>Single</v>
      </c>
      <c r="E835" s="6">
        <f>Table2[[#This Row],[Income]]</f>
        <v>48789</v>
      </c>
      <c r="F835" s="6">
        <f>Table2[[#This Row],[Kidhome]]</f>
        <v>0</v>
      </c>
      <c r="G835" s="6">
        <f>Table2[[#This Row],[Teenhome]]</f>
        <v>0</v>
      </c>
      <c r="H835" s="9">
        <f>Table2[[#This Row],[Dt_Customer]]</f>
        <v>41162</v>
      </c>
      <c r="I835" s="6">
        <f>Table2[[#This Row],[Recency]]</f>
        <v>94</v>
      </c>
      <c r="J835" s="14">
        <f>IF(VALUE(YEAR(People!$H835))-People!$B835&gt;=90,44,VALUE(YEAR(People!$H835))-People!$B835)</f>
        <v>20</v>
      </c>
      <c r="K835" s="5" t="str">
        <f>IF(AND(People!$J835&gt;=16,People!$J835&lt;=25),"16-25",IF(AND(People!$J835&gt;=26,People!$J835&lt;=35),"26-35",IF(AND(People!$J835&gt;=36,People!$J835&lt;=45),"36-45",IF(AND(People!$J835&gt;=46,People!$J835&lt;=55),"46-55",IF(AND(People!$J835&gt;=56,People!$J835&lt;=65),"56-65",IF(AND(People!$J835&gt;=66,People!$J835&lt;=75),"66-75","ALL"))))))</f>
        <v>16-25</v>
      </c>
      <c r="L835" t="str">
        <f>Products!H835</f>
        <v>Together</v>
      </c>
      <c r="M835">
        <f>Table2[[#This Row],[Recency]]</f>
        <v>94</v>
      </c>
      <c r="N835">
        <f>Table2[[#This Row],[NumDealsPurchases]]</f>
        <v>1</v>
      </c>
      <c r="O835" s="12" t="str">
        <f>IF(Table2[[#This Row],[Kidhome]]=0,"No","Yes")</f>
        <v>No</v>
      </c>
      <c r="P835" s="12" t="str">
        <f>IF(Table2[[#This Row],[Teenhome]]=0,"No","Yes")</f>
        <v>No</v>
      </c>
    </row>
    <row r="836" spans="1:16" ht="16.5" x14ac:dyDescent="0.3">
      <c r="A836" s="5">
        <f>Table2[[#This Row],[ID]]</f>
        <v>3321</v>
      </c>
      <c r="B836" s="6">
        <f>Table2[[#This Row],[Year_Birth]]</f>
        <v>1967</v>
      </c>
      <c r="C836" s="6" t="str">
        <f>Table2[[#This Row],[Education]]</f>
        <v>PhD</v>
      </c>
      <c r="D836" s="6" t="str">
        <f>Table2[[#This Row],[Marital_Status]]</f>
        <v>Together</v>
      </c>
      <c r="E836" s="6">
        <f>Table2[[#This Row],[Income]]</f>
        <v>56575</v>
      </c>
      <c r="F836" s="6">
        <f>Table2[[#This Row],[Kidhome]]</f>
        <v>0</v>
      </c>
      <c r="G836" s="6">
        <f>Table2[[#This Row],[Teenhome]]</f>
        <v>2</v>
      </c>
      <c r="H836" s="9">
        <f>Table2[[#This Row],[Dt_Customer]]</f>
        <v>41399</v>
      </c>
      <c r="I836" s="6">
        <f>Table2[[#This Row],[Recency]]</f>
        <v>42</v>
      </c>
      <c r="J836" s="8">
        <f>IF(VALUE(YEAR(People!$H836))-People!$B836&gt;=90,44,VALUE(YEAR(People!$H836))-People!$B836)</f>
        <v>46</v>
      </c>
      <c r="K836" s="5" t="str">
        <f>IF(AND(People!$J836&gt;=16,People!$J836&lt;=25),"16-25",IF(AND(People!$J836&gt;=26,People!$J836&lt;=35),"26-35",IF(AND(People!$J836&gt;=36,People!$J836&lt;=45),"36-45",IF(AND(People!$J836&gt;=46,People!$J836&lt;=55),"46-55",IF(AND(People!$J836&gt;=56,People!$J836&lt;=65),"56-65",IF(AND(People!$J836&gt;=66,People!$J836&lt;=75),"66-75","ALL"))))))</f>
        <v>46-55</v>
      </c>
      <c r="L836" t="str">
        <f>Products!H836</f>
        <v>Married</v>
      </c>
      <c r="M836">
        <f>Table2[[#This Row],[Recency]]</f>
        <v>42</v>
      </c>
      <c r="N836">
        <f>Table2[[#This Row],[NumDealsPurchases]]</f>
        <v>3</v>
      </c>
      <c r="O836" s="12" t="str">
        <f>IF(Table2[[#This Row],[Kidhome]]=0,"No","Yes")</f>
        <v>No</v>
      </c>
      <c r="P836" s="12" t="str">
        <f>IF(Table2[[#This Row],[Teenhome]]=0,"No","Yes")</f>
        <v>Yes</v>
      </c>
    </row>
    <row r="837" spans="1:16" ht="16.5" x14ac:dyDescent="0.3">
      <c r="A837" s="7">
        <f>Table2[[#This Row],[ID]]</f>
        <v>11003</v>
      </c>
      <c r="B837" s="6">
        <f>Table2[[#This Row],[Year_Birth]]</f>
        <v>1980</v>
      </c>
      <c r="C837" s="6" t="str">
        <f>Table2[[#This Row],[Education]]</f>
        <v>2n Cycle</v>
      </c>
      <c r="D837" s="6" t="str">
        <f>Table2[[#This Row],[Marital_Status]]</f>
        <v>Together</v>
      </c>
      <c r="E837" s="6">
        <f>Table2[[#This Row],[Income]]</f>
        <v>25130</v>
      </c>
      <c r="F837" s="6">
        <f>Table2[[#This Row],[Kidhome]]</f>
        <v>1</v>
      </c>
      <c r="G837" s="6">
        <f>Table2[[#This Row],[Teenhome]]</f>
        <v>0</v>
      </c>
      <c r="H837" s="9">
        <f>Table2[[#This Row],[Dt_Customer]]</f>
        <v>41549</v>
      </c>
      <c r="I837" s="6">
        <f>Table2[[#This Row],[Recency]]</f>
        <v>10</v>
      </c>
      <c r="J837" s="14">
        <f>IF(VALUE(YEAR(People!$H837))-People!$B837&gt;=90,44,VALUE(YEAR(People!$H837))-People!$B837)</f>
        <v>33</v>
      </c>
      <c r="K837" s="5" t="str">
        <f>IF(AND(People!$J837&gt;=16,People!$J837&lt;=25),"16-25",IF(AND(People!$J837&gt;=26,People!$J837&lt;=35),"26-35",IF(AND(People!$J837&gt;=36,People!$J837&lt;=45),"36-45",IF(AND(People!$J837&gt;=46,People!$J837&lt;=55),"46-55",IF(AND(People!$J837&gt;=56,People!$J837&lt;=65),"56-65",IF(AND(People!$J837&gt;=66,People!$J837&lt;=75),"66-75","ALL"))))))</f>
        <v>26-35</v>
      </c>
      <c r="L837" t="str">
        <f>Products!H837</f>
        <v>Married</v>
      </c>
      <c r="M837">
        <f>Table2[[#This Row],[Recency]]</f>
        <v>10</v>
      </c>
      <c r="N837">
        <f>Table2[[#This Row],[NumDealsPurchases]]</f>
        <v>2</v>
      </c>
      <c r="O837" s="12" t="str">
        <f>IF(Table2[[#This Row],[Kidhome]]=0,"No","Yes")</f>
        <v>Yes</v>
      </c>
      <c r="P837" s="12" t="str">
        <f>IF(Table2[[#This Row],[Teenhome]]=0,"No","Yes")</f>
        <v>No</v>
      </c>
    </row>
    <row r="838" spans="1:16" ht="16.5" x14ac:dyDescent="0.3">
      <c r="A838" s="5">
        <f>Table2[[#This Row],[ID]]</f>
        <v>10402</v>
      </c>
      <c r="B838" s="6">
        <f>Table2[[#This Row],[Year_Birth]]</f>
        <v>1967</v>
      </c>
      <c r="C838" s="6" t="str">
        <f>Table2[[#This Row],[Education]]</f>
        <v>Graduation</v>
      </c>
      <c r="D838" s="6" t="str">
        <f>Table2[[#This Row],[Marital_Status]]</f>
        <v>Married</v>
      </c>
      <c r="E838" s="6">
        <f>Table2[[#This Row],[Income]]</f>
        <v>35441</v>
      </c>
      <c r="F838" s="6">
        <f>Table2[[#This Row],[Kidhome]]</f>
        <v>1</v>
      </c>
      <c r="G838" s="6">
        <f>Table2[[#This Row],[Teenhome]]</f>
        <v>1</v>
      </c>
      <c r="H838" s="9">
        <f>Table2[[#This Row],[Dt_Customer]]</f>
        <v>41319</v>
      </c>
      <c r="I838" s="6">
        <f>Table2[[#This Row],[Recency]]</f>
        <v>94</v>
      </c>
      <c r="J838" s="8">
        <f>IF(VALUE(YEAR(People!$H838))-People!$B838&gt;=90,44,VALUE(YEAR(People!$H838))-People!$B838)</f>
        <v>46</v>
      </c>
      <c r="K838" s="5" t="str">
        <f>IF(AND(People!$J838&gt;=16,People!$J838&lt;=25),"16-25",IF(AND(People!$J838&gt;=26,People!$J838&lt;=35),"26-35",IF(AND(People!$J838&gt;=36,People!$J838&lt;=45),"36-45",IF(AND(People!$J838&gt;=46,People!$J838&lt;=55),"46-55",IF(AND(People!$J838&gt;=56,People!$J838&lt;=65),"56-65",IF(AND(People!$J838&gt;=66,People!$J838&lt;=75),"66-75","ALL"))))))</f>
        <v>46-55</v>
      </c>
      <c r="L838" t="str">
        <f>Products!H838</f>
        <v>Single</v>
      </c>
      <c r="M838">
        <f>Table2[[#This Row],[Recency]]</f>
        <v>94</v>
      </c>
      <c r="N838">
        <f>Table2[[#This Row],[NumDealsPurchases]]</f>
        <v>2</v>
      </c>
      <c r="O838" s="12" t="str">
        <f>IF(Table2[[#This Row],[Kidhome]]=0,"No","Yes")</f>
        <v>Yes</v>
      </c>
      <c r="P838" s="12" t="str">
        <f>IF(Table2[[#This Row],[Teenhome]]=0,"No","Yes")</f>
        <v>Yes</v>
      </c>
    </row>
    <row r="839" spans="1:16" ht="16.5" x14ac:dyDescent="0.3">
      <c r="A839" s="7">
        <f>Table2[[#This Row],[ID]]</f>
        <v>9904</v>
      </c>
      <c r="B839" s="6">
        <f>Table2[[#This Row],[Year_Birth]]</f>
        <v>1956</v>
      </c>
      <c r="C839" s="6" t="str">
        <f>Table2[[#This Row],[Education]]</f>
        <v>Graduation</v>
      </c>
      <c r="D839" s="6" t="str">
        <f>Table2[[#This Row],[Marital_Status]]</f>
        <v>Married</v>
      </c>
      <c r="E839" s="6">
        <f>Table2[[#This Row],[Income]]</f>
        <v>71391</v>
      </c>
      <c r="F839" s="6">
        <f>Table2[[#This Row],[Kidhome]]</f>
        <v>0</v>
      </c>
      <c r="G839" s="6">
        <f>Table2[[#This Row],[Teenhome]]</f>
        <v>1</v>
      </c>
      <c r="H839" s="9">
        <f>Table2[[#This Row],[Dt_Customer]]</f>
        <v>41362</v>
      </c>
      <c r="I839" s="6">
        <f>Table2[[#This Row],[Recency]]</f>
        <v>50</v>
      </c>
      <c r="J839" s="14">
        <f>IF(VALUE(YEAR(People!$H839))-People!$B839&gt;=90,44,VALUE(YEAR(People!$H839))-People!$B839)</f>
        <v>57</v>
      </c>
      <c r="K839" s="5" t="str">
        <f>IF(AND(People!$J839&gt;=16,People!$J839&lt;=25),"16-25",IF(AND(People!$J839&gt;=26,People!$J839&lt;=35),"26-35",IF(AND(People!$J839&gt;=36,People!$J839&lt;=45),"36-45",IF(AND(People!$J839&gt;=46,People!$J839&lt;=55),"46-55",IF(AND(People!$J839&gt;=56,People!$J839&lt;=65),"56-65",IF(AND(People!$J839&gt;=66,People!$J839&lt;=75),"66-75","ALL"))))))</f>
        <v>56-65</v>
      </c>
      <c r="L839" t="str">
        <f>Products!H839</f>
        <v>Divorced</v>
      </c>
      <c r="M839">
        <f>Table2[[#This Row],[Recency]]</f>
        <v>50</v>
      </c>
      <c r="N839">
        <f>Table2[[#This Row],[NumDealsPurchases]]</f>
        <v>5</v>
      </c>
      <c r="O839" s="12" t="str">
        <f>IF(Table2[[#This Row],[Kidhome]]=0,"No","Yes")</f>
        <v>No</v>
      </c>
      <c r="P839" s="12" t="str">
        <f>IF(Table2[[#This Row],[Teenhome]]=0,"No","Yes")</f>
        <v>Yes</v>
      </c>
    </row>
    <row r="840" spans="1:16" ht="16.5" x14ac:dyDescent="0.3">
      <c r="A840" s="5">
        <f>Table2[[#This Row],[ID]]</f>
        <v>6141</v>
      </c>
      <c r="B840" s="6">
        <f>Table2[[#This Row],[Year_Birth]]</f>
        <v>1972</v>
      </c>
      <c r="C840" s="6" t="str">
        <f>Table2[[#This Row],[Education]]</f>
        <v>Master</v>
      </c>
      <c r="D840" s="6" t="str">
        <f>Table2[[#This Row],[Marital_Status]]</f>
        <v>Single</v>
      </c>
      <c r="E840" s="6">
        <f>Table2[[#This Row],[Income]]</f>
        <v>49494</v>
      </c>
      <c r="F840" s="6">
        <f>Table2[[#This Row],[Kidhome]]</f>
        <v>1</v>
      </c>
      <c r="G840" s="6">
        <f>Table2[[#This Row],[Teenhome]]</f>
        <v>0</v>
      </c>
      <c r="H840" s="9">
        <f>Table2[[#This Row],[Dt_Customer]]</f>
        <v>41389</v>
      </c>
      <c r="I840" s="6">
        <f>Table2[[#This Row],[Recency]]</f>
        <v>46</v>
      </c>
      <c r="J840" s="8">
        <f>IF(VALUE(YEAR(People!$H840))-People!$B840&gt;=90,44,VALUE(YEAR(People!$H840))-People!$B840)</f>
        <v>41</v>
      </c>
      <c r="K840" s="5" t="str">
        <f>IF(AND(People!$J840&gt;=16,People!$J840&lt;=25),"16-25",IF(AND(People!$J840&gt;=26,People!$J840&lt;=35),"26-35",IF(AND(People!$J840&gt;=36,People!$J840&lt;=45),"36-45",IF(AND(People!$J840&gt;=46,People!$J840&lt;=55),"46-55",IF(AND(People!$J840&gt;=56,People!$J840&lt;=65),"56-65",IF(AND(People!$J840&gt;=66,People!$J840&lt;=75),"66-75","ALL"))))))</f>
        <v>36-45</v>
      </c>
      <c r="L840" t="str">
        <f>Products!H840</f>
        <v>Single</v>
      </c>
      <c r="M840">
        <f>Table2[[#This Row],[Recency]]</f>
        <v>46</v>
      </c>
      <c r="N840">
        <f>Table2[[#This Row],[NumDealsPurchases]]</f>
        <v>2</v>
      </c>
      <c r="O840" s="12" t="str">
        <f>IF(Table2[[#This Row],[Kidhome]]=0,"No","Yes")</f>
        <v>Yes</v>
      </c>
      <c r="P840" s="12" t="str">
        <f>IF(Table2[[#This Row],[Teenhome]]=0,"No","Yes")</f>
        <v>No</v>
      </c>
    </row>
    <row r="841" spans="1:16" ht="16.5" x14ac:dyDescent="0.3">
      <c r="A841" s="7">
        <f>Table2[[#This Row],[ID]]</f>
        <v>5687</v>
      </c>
      <c r="B841" s="6">
        <f>Table2[[#This Row],[Year_Birth]]</f>
        <v>1980</v>
      </c>
      <c r="C841" s="6" t="str">
        <f>Table2[[#This Row],[Education]]</f>
        <v>Graduation</v>
      </c>
      <c r="D841" s="6" t="str">
        <f>Table2[[#This Row],[Marital_Status]]</f>
        <v>Divorced</v>
      </c>
      <c r="E841" s="6">
        <f>Table2[[#This Row],[Income]]</f>
        <v>81702</v>
      </c>
      <c r="F841" s="6">
        <f>Table2[[#This Row],[Kidhome]]</f>
        <v>0</v>
      </c>
      <c r="G841" s="6">
        <f>Table2[[#This Row],[Teenhome]]</f>
        <v>0</v>
      </c>
      <c r="H841" s="9">
        <f>Table2[[#This Row],[Dt_Customer]]</f>
        <v>41175</v>
      </c>
      <c r="I841" s="6">
        <f>Table2[[#This Row],[Recency]]</f>
        <v>98</v>
      </c>
      <c r="J841" s="14">
        <f>IF(VALUE(YEAR(People!$H841))-People!$B841&gt;=90,44,VALUE(YEAR(People!$H841))-People!$B841)</f>
        <v>32</v>
      </c>
      <c r="K841" s="5" t="str">
        <f>IF(AND(People!$J841&gt;=16,People!$J841&lt;=25),"16-25",IF(AND(People!$J841&gt;=26,People!$J841&lt;=35),"26-35",IF(AND(People!$J841&gt;=36,People!$J841&lt;=45),"36-45",IF(AND(People!$J841&gt;=46,People!$J841&lt;=55),"46-55",IF(AND(People!$J841&gt;=56,People!$J841&lt;=65),"56-65",IF(AND(People!$J841&gt;=66,People!$J841&lt;=75),"66-75","ALL"))))))</f>
        <v>26-35</v>
      </c>
      <c r="L841" t="str">
        <f>Products!H841</f>
        <v>Single</v>
      </c>
      <c r="M841">
        <f>Table2[[#This Row],[Recency]]</f>
        <v>98</v>
      </c>
      <c r="N841">
        <f>Table2[[#This Row],[NumDealsPurchases]]</f>
        <v>1</v>
      </c>
      <c r="O841" s="12" t="str">
        <f>IF(Table2[[#This Row],[Kidhome]]=0,"No","Yes")</f>
        <v>No</v>
      </c>
      <c r="P841" s="12" t="str">
        <f>IF(Table2[[#This Row],[Teenhome]]=0,"No","Yes")</f>
        <v>No</v>
      </c>
    </row>
    <row r="842" spans="1:16" ht="16.5" x14ac:dyDescent="0.3">
      <c r="A842" s="5">
        <f>Table2[[#This Row],[ID]]</f>
        <v>10856</v>
      </c>
      <c r="B842" s="6">
        <f>Table2[[#This Row],[Year_Birth]]</f>
        <v>1980</v>
      </c>
      <c r="C842" s="6" t="str">
        <f>Table2[[#This Row],[Education]]</f>
        <v>2n Cycle</v>
      </c>
      <c r="D842" s="6" t="str">
        <f>Table2[[#This Row],[Marital_Status]]</f>
        <v>Single</v>
      </c>
      <c r="E842" s="6">
        <f>Table2[[#This Row],[Income]]</f>
        <v>45889</v>
      </c>
      <c r="F842" s="6">
        <f>Table2[[#This Row],[Kidhome]]</f>
        <v>0</v>
      </c>
      <c r="G842" s="6">
        <f>Table2[[#This Row],[Teenhome]]</f>
        <v>1</v>
      </c>
      <c r="H842" s="9">
        <f>Table2[[#This Row],[Dt_Customer]]</f>
        <v>41457</v>
      </c>
      <c r="I842" s="6">
        <f>Table2[[#This Row],[Recency]]</f>
        <v>42</v>
      </c>
      <c r="J842" s="8">
        <f>IF(VALUE(YEAR(People!$H842))-People!$B842&gt;=90,44,VALUE(YEAR(People!$H842))-People!$B842)</f>
        <v>33</v>
      </c>
      <c r="K842" s="5" t="str">
        <f>IF(AND(People!$J842&gt;=16,People!$J842&lt;=25),"16-25",IF(AND(People!$J842&gt;=26,People!$J842&lt;=35),"26-35",IF(AND(People!$J842&gt;=36,People!$J842&lt;=45),"36-45",IF(AND(People!$J842&gt;=46,People!$J842&lt;=55),"46-55",IF(AND(People!$J842&gt;=56,People!$J842&lt;=65),"56-65",IF(AND(People!$J842&gt;=66,People!$J842&lt;=75),"66-75","ALL"))))))</f>
        <v>26-35</v>
      </c>
      <c r="L842" t="str">
        <f>Products!H842</f>
        <v>Together</v>
      </c>
      <c r="M842">
        <f>Table2[[#This Row],[Recency]]</f>
        <v>42</v>
      </c>
      <c r="N842">
        <f>Table2[[#This Row],[NumDealsPurchases]]</f>
        <v>1</v>
      </c>
      <c r="O842" s="12" t="str">
        <f>IF(Table2[[#This Row],[Kidhome]]=0,"No","Yes")</f>
        <v>No</v>
      </c>
      <c r="P842" s="12" t="str">
        <f>IF(Table2[[#This Row],[Teenhome]]=0,"No","Yes")</f>
        <v>Yes</v>
      </c>
    </row>
    <row r="843" spans="1:16" ht="16.5" x14ac:dyDescent="0.3">
      <c r="A843" s="7">
        <f>Table2[[#This Row],[ID]]</f>
        <v>5121</v>
      </c>
      <c r="B843" s="6">
        <f>Table2[[#This Row],[Year_Birth]]</f>
        <v>1977</v>
      </c>
      <c r="C843" s="6" t="str">
        <f>Table2[[#This Row],[Education]]</f>
        <v>Graduation</v>
      </c>
      <c r="D843" s="6" t="str">
        <f>Table2[[#This Row],[Marital_Status]]</f>
        <v>Single</v>
      </c>
      <c r="E843" s="6">
        <f>Table2[[#This Row],[Income]]</f>
        <v>56628</v>
      </c>
      <c r="F843" s="6">
        <f>Table2[[#This Row],[Kidhome]]</f>
        <v>0</v>
      </c>
      <c r="G843" s="6">
        <f>Table2[[#This Row],[Teenhome]]</f>
        <v>1</v>
      </c>
      <c r="H843" s="9">
        <f>Table2[[#This Row],[Dt_Customer]]</f>
        <v>41719</v>
      </c>
      <c r="I843" s="6">
        <f>Table2[[#This Row],[Recency]]</f>
        <v>30</v>
      </c>
      <c r="J843" s="14">
        <f>IF(VALUE(YEAR(People!$H843))-People!$B843&gt;=90,44,VALUE(YEAR(People!$H843))-People!$B843)</f>
        <v>37</v>
      </c>
      <c r="K843" s="5" t="str">
        <f>IF(AND(People!$J843&gt;=16,People!$J843&lt;=25),"16-25",IF(AND(People!$J843&gt;=26,People!$J843&lt;=35),"26-35",IF(AND(People!$J843&gt;=36,People!$J843&lt;=45),"36-45",IF(AND(People!$J843&gt;=46,People!$J843&lt;=55),"46-55",IF(AND(People!$J843&gt;=56,People!$J843&lt;=65),"56-65",IF(AND(People!$J843&gt;=66,People!$J843&lt;=75),"66-75","ALL"))))))</f>
        <v>36-45</v>
      </c>
      <c r="L843" t="str">
        <f>Products!H843</f>
        <v>Married</v>
      </c>
      <c r="M843">
        <f>Table2[[#This Row],[Recency]]</f>
        <v>30</v>
      </c>
      <c r="N843">
        <f>Table2[[#This Row],[NumDealsPurchases]]</f>
        <v>2</v>
      </c>
      <c r="O843" s="12" t="str">
        <f>IF(Table2[[#This Row],[Kidhome]]=0,"No","Yes")</f>
        <v>No</v>
      </c>
      <c r="P843" s="12" t="str">
        <f>IF(Table2[[#This Row],[Teenhome]]=0,"No","Yes")</f>
        <v>Yes</v>
      </c>
    </row>
    <row r="844" spans="1:16" ht="16.5" x14ac:dyDescent="0.3">
      <c r="A844" s="5">
        <f>Table2[[#This Row],[ID]]</f>
        <v>4186</v>
      </c>
      <c r="B844" s="6">
        <f>Table2[[#This Row],[Year_Birth]]</f>
        <v>1950</v>
      </c>
      <c r="C844" s="6" t="str">
        <f>Table2[[#This Row],[Education]]</f>
        <v>Graduation</v>
      </c>
      <c r="D844" s="6" t="str">
        <f>Table2[[#This Row],[Marital_Status]]</f>
        <v>Together</v>
      </c>
      <c r="E844" s="6">
        <f>Table2[[#This Row],[Income]]</f>
        <v>34026</v>
      </c>
      <c r="F844" s="6">
        <f>Table2[[#This Row],[Kidhome]]</f>
        <v>1</v>
      </c>
      <c r="G844" s="6">
        <f>Table2[[#This Row],[Teenhome]]</f>
        <v>1</v>
      </c>
      <c r="H844" s="9">
        <f>Table2[[#This Row],[Dt_Customer]]</f>
        <v>41491</v>
      </c>
      <c r="I844" s="6">
        <f>Table2[[#This Row],[Recency]]</f>
        <v>11</v>
      </c>
      <c r="J844" s="8">
        <f>IF(VALUE(YEAR(People!$H844))-People!$B844&gt;=90,44,VALUE(YEAR(People!$H844))-People!$B844)</f>
        <v>63</v>
      </c>
      <c r="K844" s="5" t="str">
        <f>IF(AND(People!$J844&gt;=16,People!$J844&lt;=25),"16-25",IF(AND(People!$J844&gt;=26,People!$J844&lt;=35),"26-35",IF(AND(People!$J844&gt;=36,People!$J844&lt;=45),"36-45",IF(AND(People!$J844&gt;=46,People!$J844&lt;=55),"46-55",IF(AND(People!$J844&gt;=56,People!$J844&lt;=65),"56-65",IF(AND(People!$J844&gt;=66,People!$J844&lt;=75),"66-75","ALL"))))))</f>
        <v>56-65</v>
      </c>
      <c r="L844" t="str">
        <f>Products!H844</f>
        <v>Single</v>
      </c>
      <c r="M844">
        <f>Table2[[#This Row],[Recency]]</f>
        <v>11</v>
      </c>
      <c r="N844">
        <f>Table2[[#This Row],[NumDealsPurchases]]</f>
        <v>3</v>
      </c>
      <c r="O844" s="12" t="str">
        <f>IF(Table2[[#This Row],[Kidhome]]=0,"No","Yes")</f>
        <v>Yes</v>
      </c>
      <c r="P844" s="12" t="str">
        <f>IF(Table2[[#This Row],[Teenhome]]=0,"No","Yes")</f>
        <v>Yes</v>
      </c>
    </row>
    <row r="845" spans="1:16" ht="16.5" x14ac:dyDescent="0.3">
      <c r="A845" s="7">
        <f>Table2[[#This Row],[ID]]</f>
        <v>368</v>
      </c>
      <c r="B845" s="6">
        <f>Table2[[#This Row],[Year_Birth]]</f>
        <v>1974</v>
      </c>
      <c r="C845" s="6" t="str">
        <f>Table2[[#This Row],[Education]]</f>
        <v>Graduation</v>
      </c>
      <c r="D845" s="6" t="str">
        <f>Table2[[#This Row],[Marital_Status]]</f>
        <v>Married</v>
      </c>
      <c r="E845" s="6">
        <f>Table2[[#This Row],[Income]]</f>
        <v>40049</v>
      </c>
      <c r="F845" s="6">
        <f>Table2[[#This Row],[Kidhome]]</f>
        <v>0</v>
      </c>
      <c r="G845" s="6">
        <f>Table2[[#This Row],[Teenhome]]</f>
        <v>1</v>
      </c>
      <c r="H845" s="9">
        <f>Table2[[#This Row],[Dt_Customer]]</f>
        <v>41242</v>
      </c>
      <c r="I845" s="6">
        <f>Table2[[#This Row],[Recency]]</f>
        <v>61</v>
      </c>
      <c r="J845" s="14">
        <f>IF(VALUE(YEAR(People!$H845))-People!$B845&gt;=90,44,VALUE(YEAR(People!$H845))-People!$B845)</f>
        <v>38</v>
      </c>
      <c r="K845" s="5" t="str">
        <f>IF(AND(People!$J845&gt;=16,People!$J845&lt;=25),"16-25",IF(AND(People!$J845&gt;=26,People!$J845&lt;=35),"26-35",IF(AND(People!$J845&gt;=36,People!$J845&lt;=45),"36-45",IF(AND(People!$J845&gt;=46,People!$J845&lt;=55),"46-55",IF(AND(People!$J845&gt;=56,People!$J845&lt;=65),"56-65",IF(AND(People!$J845&gt;=66,People!$J845&lt;=75),"66-75","ALL"))))))</f>
        <v>36-45</v>
      </c>
      <c r="L845" t="str">
        <f>Products!H845</f>
        <v>Married</v>
      </c>
      <c r="M845">
        <f>Table2[[#This Row],[Recency]]</f>
        <v>61</v>
      </c>
      <c r="N845">
        <f>Table2[[#This Row],[NumDealsPurchases]]</f>
        <v>3</v>
      </c>
      <c r="O845" s="12" t="str">
        <f>IF(Table2[[#This Row],[Kidhome]]=0,"No","Yes")</f>
        <v>No</v>
      </c>
      <c r="P845" s="12" t="str">
        <f>IF(Table2[[#This Row],[Teenhome]]=0,"No","Yes")</f>
        <v>Yes</v>
      </c>
    </row>
    <row r="846" spans="1:16" ht="16.5" x14ac:dyDescent="0.3">
      <c r="A846" s="5">
        <f>Table2[[#This Row],[ID]]</f>
        <v>3312</v>
      </c>
      <c r="B846" s="6">
        <f>Table2[[#This Row],[Year_Birth]]</f>
        <v>1988</v>
      </c>
      <c r="C846" s="6" t="str">
        <f>Table2[[#This Row],[Education]]</f>
        <v>Graduation</v>
      </c>
      <c r="D846" s="6" t="str">
        <f>Table2[[#This Row],[Marital_Status]]</f>
        <v>Single</v>
      </c>
      <c r="E846" s="6">
        <f>Table2[[#This Row],[Income]]</f>
        <v>34176</v>
      </c>
      <c r="F846" s="6">
        <f>Table2[[#This Row],[Kidhome]]</f>
        <v>1</v>
      </c>
      <c r="G846" s="6">
        <f>Table2[[#This Row],[Teenhome]]</f>
        <v>0</v>
      </c>
      <c r="H846" s="9">
        <f>Table2[[#This Row],[Dt_Customer]]</f>
        <v>41771</v>
      </c>
      <c r="I846" s="6">
        <f>Table2[[#This Row],[Recency]]</f>
        <v>12</v>
      </c>
      <c r="J846" s="8">
        <f>IF(VALUE(YEAR(People!$H846))-People!$B846&gt;=90,44,VALUE(YEAR(People!$H846))-People!$B846)</f>
        <v>26</v>
      </c>
      <c r="K846" s="5" t="str">
        <f>IF(AND(People!$J846&gt;=16,People!$J846&lt;=25),"16-25",IF(AND(People!$J846&gt;=26,People!$J846&lt;=35),"26-35",IF(AND(People!$J846&gt;=36,People!$J846&lt;=45),"36-45",IF(AND(People!$J846&gt;=46,People!$J846&lt;=55),"46-55",IF(AND(People!$J846&gt;=56,People!$J846&lt;=65),"56-65",IF(AND(People!$J846&gt;=66,People!$J846&lt;=75),"66-75","ALL"))))))</f>
        <v>26-35</v>
      </c>
      <c r="L846" t="str">
        <f>Products!H846</f>
        <v>Married</v>
      </c>
      <c r="M846">
        <f>Table2[[#This Row],[Recency]]</f>
        <v>12</v>
      </c>
      <c r="N846">
        <f>Table2[[#This Row],[NumDealsPurchases]]</f>
        <v>4</v>
      </c>
      <c r="O846" s="12" t="str">
        <f>IF(Table2[[#This Row],[Kidhome]]=0,"No","Yes")</f>
        <v>Yes</v>
      </c>
      <c r="P846" s="12" t="str">
        <f>IF(Table2[[#This Row],[Teenhome]]=0,"No","Yes")</f>
        <v>No</v>
      </c>
    </row>
    <row r="847" spans="1:16" ht="16.5" x14ac:dyDescent="0.3">
      <c r="A847" s="7">
        <f>Table2[[#This Row],[ID]]</f>
        <v>11121</v>
      </c>
      <c r="B847" s="6">
        <f>Table2[[#This Row],[Year_Birth]]</f>
        <v>1981</v>
      </c>
      <c r="C847" s="6" t="str">
        <f>Table2[[#This Row],[Education]]</f>
        <v>Graduation</v>
      </c>
      <c r="D847" s="6" t="str">
        <f>Table2[[#This Row],[Marital_Status]]</f>
        <v>Married</v>
      </c>
      <c r="E847" s="6">
        <f>Table2[[#This Row],[Income]]</f>
        <v>19419</v>
      </c>
      <c r="F847" s="6">
        <f>Table2[[#This Row],[Kidhome]]</f>
        <v>1</v>
      </c>
      <c r="G847" s="6">
        <f>Table2[[#This Row],[Teenhome]]</f>
        <v>0</v>
      </c>
      <c r="H847" s="9">
        <f>Table2[[#This Row],[Dt_Customer]]</f>
        <v>41223</v>
      </c>
      <c r="I847" s="6">
        <f>Table2[[#This Row],[Recency]]</f>
        <v>76</v>
      </c>
      <c r="J847" s="14">
        <f>IF(VALUE(YEAR(People!$H847))-People!$B847&gt;=90,44,VALUE(YEAR(People!$H847))-People!$B847)</f>
        <v>31</v>
      </c>
      <c r="K847" s="5" t="str">
        <f>IF(AND(People!$J847&gt;=16,People!$J847&lt;=25),"16-25",IF(AND(People!$J847&gt;=26,People!$J847&lt;=35),"26-35",IF(AND(People!$J847&gt;=36,People!$J847&lt;=45),"36-45",IF(AND(People!$J847&gt;=46,People!$J847&lt;=55),"46-55",IF(AND(People!$J847&gt;=56,People!$J847&lt;=65),"56-65",IF(AND(People!$J847&gt;=66,People!$J847&lt;=75),"66-75","ALL"))))))</f>
        <v>26-35</v>
      </c>
      <c r="L847" t="str">
        <f>Products!H847</f>
        <v>Together</v>
      </c>
      <c r="M847">
        <f>Table2[[#This Row],[Recency]]</f>
        <v>76</v>
      </c>
      <c r="N847">
        <f>Table2[[#This Row],[NumDealsPurchases]]</f>
        <v>4</v>
      </c>
      <c r="O847" s="12" t="str">
        <f>IF(Table2[[#This Row],[Kidhome]]=0,"No","Yes")</f>
        <v>Yes</v>
      </c>
      <c r="P847" s="12" t="str">
        <f>IF(Table2[[#This Row],[Teenhome]]=0,"No","Yes")</f>
        <v>No</v>
      </c>
    </row>
    <row r="848" spans="1:16" ht="16.5" x14ac:dyDescent="0.3">
      <c r="A848" s="5">
        <f>Table2[[#This Row],[ID]]</f>
        <v>5332</v>
      </c>
      <c r="B848" s="6">
        <f>Table2[[#This Row],[Year_Birth]]</f>
        <v>1960</v>
      </c>
      <c r="C848" s="6" t="str">
        <f>Table2[[#This Row],[Education]]</f>
        <v>2n Cycle</v>
      </c>
      <c r="D848" s="6" t="str">
        <f>Table2[[#This Row],[Marital_Status]]</f>
        <v>Married</v>
      </c>
      <c r="E848" s="6">
        <f>Table2[[#This Row],[Income]]</f>
        <v>82504</v>
      </c>
      <c r="F848" s="6">
        <f>Table2[[#This Row],[Kidhome]]</f>
        <v>0</v>
      </c>
      <c r="G848" s="6">
        <f>Table2[[#This Row],[Teenhome]]</f>
        <v>0</v>
      </c>
      <c r="H848" s="9">
        <f>Table2[[#This Row],[Dt_Customer]]</f>
        <v>41482</v>
      </c>
      <c r="I848" s="6">
        <f>Table2[[#This Row],[Recency]]</f>
        <v>2</v>
      </c>
      <c r="J848" s="8">
        <f>IF(VALUE(YEAR(People!$H848))-People!$B848&gt;=90,44,VALUE(YEAR(People!$H848))-People!$B848)</f>
        <v>53</v>
      </c>
      <c r="K848" s="5" t="str">
        <f>IF(AND(People!$J848&gt;=16,People!$J848&lt;=25),"16-25",IF(AND(People!$J848&gt;=26,People!$J848&lt;=35),"26-35",IF(AND(People!$J848&gt;=36,People!$J848&lt;=45),"36-45",IF(AND(People!$J848&gt;=46,People!$J848&lt;=55),"46-55",IF(AND(People!$J848&gt;=56,People!$J848&lt;=65),"56-65",IF(AND(People!$J848&gt;=66,People!$J848&lt;=75),"66-75","ALL"))))))</f>
        <v>46-55</v>
      </c>
      <c r="L848" t="str">
        <f>Products!H848</f>
        <v>Single</v>
      </c>
      <c r="M848">
        <f>Table2[[#This Row],[Recency]]</f>
        <v>2</v>
      </c>
      <c r="N848">
        <f>Table2[[#This Row],[NumDealsPurchases]]</f>
        <v>1</v>
      </c>
      <c r="O848" s="12" t="str">
        <f>IF(Table2[[#This Row],[Kidhome]]=0,"No","Yes")</f>
        <v>No</v>
      </c>
      <c r="P848" s="12" t="str">
        <f>IF(Table2[[#This Row],[Teenhome]]=0,"No","Yes")</f>
        <v>No</v>
      </c>
    </row>
    <row r="849" spans="1:16" ht="16.5" x14ac:dyDescent="0.3">
      <c r="A849" s="7">
        <f>Table2[[#This Row],[ID]]</f>
        <v>5848</v>
      </c>
      <c r="B849" s="6">
        <f>Table2[[#This Row],[Year_Birth]]</f>
        <v>1970</v>
      </c>
      <c r="C849" s="6" t="str">
        <f>Table2[[#This Row],[Education]]</f>
        <v>Graduation</v>
      </c>
      <c r="D849" s="6" t="str">
        <f>Table2[[#This Row],[Marital_Status]]</f>
        <v>Together</v>
      </c>
      <c r="E849" s="6">
        <f>Table2[[#This Row],[Income]]</f>
        <v>81205</v>
      </c>
      <c r="F849" s="6">
        <f>Table2[[#This Row],[Kidhome]]</f>
        <v>0</v>
      </c>
      <c r="G849" s="6">
        <f>Table2[[#This Row],[Teenhome]]</f>
        <v>0</v>
      </c>
      <c r="H849" s="9">
        <f>Table2[[#This Row],[Dt_Customer]]</f>
        <v>41652</v>
      </c>
      <c r="I849" s="6">
        <f>Table2[[#This Row],[Recency]]</f>
        <v>43</v>
      </c>
      <c r="J849" s="14">
        <f>IF(VALUE(YEAR(People!$H849))-People!$B849&gt;=90,44,VALUE(YEAR(People!$H849))-People!$B849)</f>
        <v>44</v>
      </c>
      <c r="K849" s="5" t="str">
        <f>IF(AND(People!$J849&gt;=16,People!$J849&lt;=25),"16-25",IF(AND(People!$J849&gt;=26,People!$J849&lt;=35),"26-35",IF(AND(People!$J849&gt;=36,People!$J849&lt;=45),"36-45",IF(AND(People!$J849&gt;=46,People!$J849&lt;=55),"46-55",IF(AND(People!$J849&gt;=56,People!$J849&lt;=65),"56-65",IF(AND(People!$J849&gt;=66,People!$J849&lt;=75),"66-75","ALL"))))))</f>
        <v>36-45</v>
      </c>
      <c r="L849" t="str">
        <f>Products!H849</f>
        <v>Single</v>
      </c>
      <c r="M849">
        <f>Table2[[#This Row],[Recency]]</f>
        <v>43</v>
      </c>
      <c r="N849">
        <f>Table2[[#This Row],[NumDealsPurchases]]</f>
        <v>1</v>
      </c>
      <c r="O849" s="12" t="str">
        <f>IF(Table2[[#This Row],[Kidhome]]=0,"No","Yes")</f>
        <v>No</v>
      </c>
      <c r="P849" s="12" t="str">
        <f>IF(Table2[[#This Row],[Teenhome]]=0,"No","Yes")</f>
        <v>No</v>
      </c>
    </row>
    <row r="850" spans="1:16" ht="16.5" x14ac:dyDescent="0.3">
      <c r="A850" s="5">
        <f>Table2[[#This Row],[ID]]</f>
        <v>10343</v>
      </c>
      <c r="B850" s="6">
        <f>Table2[[#This Row],[Year_Birth]]</f>
        <v>1991</v>
      </c>
      <c r="C850" s="6" t="str">
        <f>Table2[[#This Row],[Education]]</f>
        <v>2n Cycle</v>
      </c>
      <c r="D850" s="6" t="str">
        <f>Table2[[#This Row],[Marital_Status]]</f>
        <v>Single</v>
      </c>
      <c r="E850" s="6">
        <f>Table2[[#This Row],[Income]]</f>
        <v>61618</v>
      </c>
      <c r="F850" s="6">
        <f>Table2[[#This Row],[Kidhome]]</f>
        <v>0</v>
      </c>
      <c r="G850" s="6">
        <f>Table2[[#This Row],[Teenhome]]</f>
        <v>0</v>
      </c>
      <c r="H850" s="9">
        <f>Table2[[#This Row],[Dt_Customer]]</f>
        <v>41181</v>
      </c>
      <c r="I850" s="6">
        <f>Table2[[#This Row],[Recency]]</f>
        <v>27</v>
      </c>
      <c r="J850" s="8">
        <f>IF(VALUE(YEAR(People!$H850))-People!$B850&gt;=90,44,VALUE(YEAR(People!$H850))-People!$B850)</f>
        <v>21</v>
      </c>
      <c r="K850" s="5" t="str">
        <f>IF(AND(People!$J850&gt;=16,People!$J850&lt;=25),"16-25",IF(AND(People!$J850&gt;=26,People!$J850&lt;=35),"26-35",IF(AND(People!$J850&gt;=36,People!$J850&lt;=45),"36-45",IF(AND(People!$J850&gt;=46,People!$J850&lt;=55),"46-55",IF(AND(People!$J850&gt;=56,People!$J850&lt;=65),"56-65",IF(AND(People!$J850&gt;=66,People!$J850&lt;=75),"66-75","ALL"))))))</f>
        <v>16-25</v>
      </c>
      <c r="L850" t="str">
        <f>Products!H850</f>
        <v>Single</v>
      </c>
      <c r="M850">
        <f>Table2[[#This Row],[Recency]]</f>
        <v>27</v>
      </c>
      <c r="N850">
        <f>Table2[[#This Row],[NumDealsPurchases]]</f>
        <v>2</v>
      </c>
      <c r="O850" s="12" t="str">
        <f>IF(Table2[[#This Row],[Kidhome]]=0,"No","Yes")</f>
        <v>No</v>
      </c>
      <c r="P850" s="12" t="str">
        <f>IF(Table2[[#This Row],[Teenhome]]=0,"No","Yes")</f>
        <v>No</v>
      </c>
    </row>
    <row r="851" spans="1:16" ht="16.5" x14ac:dyDescent="0.3">
      <c r="A851" s="7">
        <f>Table2[[#This Row],[ID]]</f>
        <v>5935</v>
      </c>
      <c r="B851" s="6">
        <f>Table2[[#This Row],[Year_Birth]]</f>
        <v>1956</v>
      </c>
      <c r="C851" s="6" t="str">
        <f>Table2[[#This Row],[Education]]</f>
        <v>Master</v>
      </c>
      <c r="D851" s="6" t="str">
        <f>Table2[[#This Row],[Marital_Status]]</f>
        <v>Single</v>
      </c>
      <c r="E851" s="6">
        <f>Table2[[#This Row],[Income]]</f>
        <v>55284</v>
      </c>
      <c r="F851" s="6">
        <f>Table2[[#This Row],[Kidhome]]</f>
        <v>0</v>
      </c>
      <c r="G851" s="6">
        <f>Table2[[#This Row],[Teenhome]]</f>
        <v>1</v>
      </c>
      <c r="H851" s="9">
        <f>Table2[[#This Row],[Dt_Customer]]</f>
        <v>41267</v>
      </c>
      <c r="I851" s="6">
        <f>Table2[[#This Row],[Recency]]</f>
        <v>60</v>
      </c>
      <c r="J851" s="14">
        <f>IF(VALUE(YEAR(People!$H851))-People!$B851&gt;=90,44,VALUE(YEAR(People!$H851))-People!$B851)</f>
        <v>56</v>
      </c>
      <c r="K851" s="5" t="str">
        <f>IF(AND(People!$J851&gt;=16,People!$J851&lt;=25),"16-25",IF(AND(People!$J851&gt;=26,People!$J851&lt;=35),"26-35",IF(AND(People!$J851&gt;=36,People!$J851&lt;=45),"36-45",IF(AND(People!$J851&gt;=46,People!$J851&lt;=55),"46-55",IF(AND(People!$J851&gt;=56,People!$J851&lt;=65),"56-65",IF(AND(People!$J851&gt;=66,People!$J851&lt;=75),"66-75","ALL"))))))</f>
        <v>56-65</v>
      </c>
      <c r="L851" t="str">
        <f>Products!H851</f>
        <v>Married</v>
      </c>
      <c r="M851">
        <f>Table2[[#This Row],[Recency]]</f>
        <v>60</v>
      </c>
      <c r="N851">
        <f>Table2[[#This Row],[NumDealsPurchases]]</f>
        <v>3</v>
      </c>
      <c r="O851" s="12" t="str">
        <f>IF(Table2[[#This Row],[Kidhome]]=0,"No","Yes")</f>
        <v>No</v>
      </c>
      <c r="P851" s="12" t="str">
        <f>IF(Table2[[#This Row],[Teenhome]]=0,"No","Yes")</f>
        <v>Yes</v>
      </c>
    </row>
    <row r="852" spans="1:16" ht="16.5" x14ac:dyDescent="0.3">
      <c r="A852" s="5">
        <f>Table2[[#This Row],[ID]]</f>
        <v>2895</v>
      </c>
      <c r="B852" s="6">
        <f>Table2[[#This Row],[Year_Birth]]</f>
        <v>1963</v>
      </c>
      <c r="C852" s="6" t="str">
        <f>Table2[[#This Row],[Education]]</f>
        <v>Graduation</v>
      </c>
      <c r="D852" s="6" t="str">
        <f>Table2[[#This Row],[Marital_Status]]</f>
        <v>Single</v>
      </c>
      <c r="E852" s="6">
        <f>Table2[[#This Row],[Income]]</f>
        <v>49980</v>
      </c>
      <c r="F852" s="6">
        <f>Table2[[#This Row],[Kidhome]]</f>
        <v>0</v>
      </c>
      <c r="G852" s="6">
        <f>Table2[[#This Row],[Teenhome]]</f>
        <v>1</v>
      </c>
      <c r="H852" s="9">
        <f>Table2[[#This Row],[Dt_Customer]]</f>
        <v>41570</v>
      </c>
      <c r="I852" s="6">
        <f>Table2[[#This Row],[Recency]]</f>
        <v>79</v>
      </c>
      <c r="J852" s="8">
        <f>IF(VALUE(YEAR(People!$H852))-People!$B852&gt;=90,44,VALUE(YEAR(People!$H852))-People!$B852)</f>
        <v>50</v>
      </c>
      <c r="K852" s="5" t="str">
        <f>IF(AND(People!$J852&gt;=16,People!$J852&lt;=25),"16-25",IF(AND(People!$J852&gt;=26,People!$J852&lt;=35),"26-35",IF(AND(People!$J852&gt;=36,People!$J852&lt;=45),"36-45",IF(AND(People!$J852&gt;=46,People!$J852&lt;=55),"46-55",IF(AND(People!$J852&gt;=56,People!$J852&lt;=65),"56-65",IF(AND(People!$J852&gt;=66,People!$J852&lt;=75),"66-75","ALL"))))))</f>
        <v>46-55</v>
      </c>
      <c r="L852" t="str">
        <f>Products!H852</f>
        <v>Single</v>
      </c>
      <c r="M852">
        <f>Table2[[#This Row],[Recency]]</f>
        <v>79</v>
      </c>
      <c r="N852">
        <f>Table2[[#This Row],[NumDealsPurchases]]</f>
        <v>2</v>
      </c>
      <c r="O852" s="12" t="str">
        <f>IF(Table2[[#This Row],[Kidhome]]=0,"No","Yes")</f>
        <v>No</v>
      </c>
      <c r="P852" s="12" t="str">
        <f>IF(Table2[[#This Row],[Teenhome]]=0,"No","Yes")</f>
        <v>Yes</v>
      </c>
    </row>
    <row r="853" spans="1:16" ht="16.5" x14ac:dyDescent="0.3">
      <c r="A853" s="7">
        <f>Table2[[#This Row],[ID]]</f>
        <v>10262</v>
      </c>
      <c r="B853" s="6">
        <f>Table2[[#This Row],[Year_Birth]]</f>
        <v>1980</v>
      </c>
      <c r="C853" s="6" t="str">
        <f>Table2[[#This Row],[Education]]</f>
        <v>Graduation</v>
      </c>
      <c r="D853" s="6" t="str">
        <f>Table2[[#This Row],[Marital_Status]]</f>
        <v>Married</v>
      </c>
      <c r="E853" s="6">
        <f>Table2[[#This Row],[Income]]</f>
        <v>15072</v>
      </c>
      <c r="F853" s="6">
        <f>Table2[[#This Row],[Kidhome]]</f>
        <v>2</v>
      </c>
      <c r="G853" s="6">
        <f>Table2[[#This Row],[Teenhome]]</f>
        <v>0</v>
      </c>
      <c r="H853" s="9">
        <f>Table2[[#This Row],[Dt_Customer]]</f>
        <v>41404</v>
      </c>
      <c r="I853" s="6">
        <f>Table2[[#This Row],[Recency]]</f>
        <v>96</v>
      </c>
      <c r="J853" s="14">
        <f>IF(VALUE(YEAR(People!$H853))-People!$B853&gt;=90,44,VALUE(YEAR(People!$H853))-People!$B853)</f>
        <v>33</v>
      </c>
      <c r="K853" s="5" t="str">
        <f>IF(AND(People!$J853&gt;=16,People!$J853&lt;=25),"16-25",IF(AND(People!$J853&gt;=26,People!$J853&lt;=35),"26-35",IF(AND(People!$J853&gt;=36,People!$J853&lt;=45),"36-45",IF(AND(People!$J853&gt;=46,People!$J853&lt;=55),"46-55",IF(AND(People!$J853&gt;=56,People!$J853&lt;=65),"56-65",IF(AND(People!$J853&gt;=66,People!$J853&lt;=75),"66-75","ALL"))))))</f>
        <v>26-35</v>
      </c>
      <c r="L853" t="str">
        <f>Products!H853</f>
        <v>Married</v>
      </c>
      <c r="M853">
        <f>Table2[[#This Row],[Recency]]</f>
        <v>96</v>
      </c>
      <c r="N853">
        <f>Table2[[#This Row],[NumDealsPurchases]]</f>
        <v>4</v>
      </c>
      <c r="O853" s="12" t="str">
        <f>IF(Table2[[#This Row],[Kidhome]]=0,"No","Yes")</f>
        <v>Yes</v>
      </c>
      <c r="P853" s="12" t="str">
        <f>IF(Table2[[#This Row],[Teenhome]]=0,"No","Yes")</f>
        <v>No</v>
      </c>
    </row>
    <row r="854" spans="1:16" ht="16.5" x14ac:dyDescent="0.3">
      <c r="A854" s="5">
        <f>Table2[[#This Row],[ID]]</f>
        <v>7848</v>
      </c>
      <c r="B854" s="6">
        <f>Table2[[#This Row],[Year_Birth]]</f>
        <v>1974</v>
      </c>
      <c r="C854" s="6" t="str">
        <f>Table2[[#This Row],[Education]]</f>
        <v>Graduation</v>
      </c>
      <c r="D854" s="6" t="str">
        <f>Table2[[#This Row],[Marital_Status]]</f>
        <v>Single</v>
      </c>
      <c r="E854" s="6">
        <f>Table2[[#This Row],[Income]]</f>
        <v>49166</v>
      </c>
      <c r="F854" s="6">
        <f>Table2[[#This Row],[Kidhome]]</f>
        <v>0</v>
      </c>
      <c r="G854" s="6">
        <f>Table2[[#This Row],[Teenhome]]</f>
        <v>1</v>
      </c>
      <c r="H854" s="9">
        <f>Table2[[#This Row],[Dt_Customer]]</f>
        <v>41438</v>
      </c>
      <c r="I854" s="6">
        <f>Table2[[#This Row],[Recency]]</f>
        <v>17</v>
      </c>
      <c r="J854" s="8">
        <f>IF(VALUE(YEAR(People!$H854))-People!$B854&gt;=90,44,VALUE(YEAR(People!$H854))-People!$B854)</f>
        <v>39</v>
      </c>
      <c r="K854" s="5" t="str">
        <f>IF(AND(People!$J854&gt;=16,People!$J854&lt;=25),"16-25",IF(AND(People!$J854&gt;=26,People!$J854&lt;=35),"26-35",IF(AND(People!$J854&gt;=36,People!$J854&lt;=45),"36-45",IF(AND(People!$J854&gt;=46,People!$J854&lt;=55),"46-55",IF(AND(People!$J854&gt;=56,People!$J854&lt;=65),"56-65",IF(AND(People!$J854&gt;=66,People!$J854&lt;=75),"66-75","ALL"))))))</f>
        <v>36-45</v>
      </c>
      <c r="L854" t="str">
        <f>Products!H854</f>
        <v>Married</v>
      </c>
      <c r="M854">
        <f>Table2[[#This Row],[Recency]]</f>
        <v>17</v>
      </c>
      <c r="N854">
        <f>Table2[[#This Row],[NumDealsPurchases]]</f>
        <v>2</v>
      </c>
      <c r="O854" s="12" t="str">
        <f>IF(Table2[[#This Row],[Kidhome]]=0,"No","Yes")</f>
        <v>No</v>
      </c>
      <c r="P854" s="12" t="str">
        <f>IF(Table2[[#This Row],[Teenhome]]=0,"No","Yes")</f>
        <v>Yes</v>
      </c>
    </row>
    <row r="855" spans="1:16" ht="16.5" x14ac:dyDescent="0.3">
      <c r="A855" s="7">
        <f>Table2[[#This Row],[ID]]</f>
        <v>9477</v>
      </c>
      <c r="B855" s="6">
        <f>Table2[[#This Row],[Year_Birth]]</f>
        <v>1954</v>
      </c>
      <c r="C855" s="6" t="str">
        <f>Table2[[#This Row],[Education]]</f>
        <v>PhD</v>
      </c>
      <c r="D855" s="6" t="str">
        <f>Table2[[#This Row],[Marital_Status]]</f>
        <v>Married</v>
      </c>
      <c r="E855" s="6">
        <f>Table2[[#This Row],[Income]]</f>
        <v>65324</v>
      </c>
      <c r="F855" s="6">
        <f>Table2[[#This Row],[Kidhome]]</f>
        <v>0</v>
      </c>
      <c r="G855" s="6">
        <f>Table2[[#This Row],[Teenhome]]</f>
        <v>1</v>
      </c>
      <c r="H855" s="9">
        <f>Table2[[#This Row],[Dt_Customer]]</f>
        <v>41650</v>
      </c>
      <c r="I855" s="6">
        <f>Table2[[#This Row],[Recency]]</f>
        <v>0</v>
      </c>
      <c r="J855" s="14">
        <f>IF(VALUE(YEAR(People!$H855))-People!$B855&gt;=90,44,VALUE(YEAR(People!$H855))-People!$B855)</f>
        <v>60</v>
      </c>
      <c r="K855" s="5" t="str">
        <f>IF(AND(People!$J855&gt;=16,People!$J855&lt;=25),"16-25",IF(AND(People!$J855&gt;=26,People!$J855&lt;=35),"26-35",IF(AND(People!$J855&gt;=36,People!$J855&lt;=45),"36-45",IF(AND(People!$J855&gt;=46,People!$J855&lt;=55),"46-55",IF(AND(People!$J855&gt;=56,People!$J855&lt;=65),"56-65",IF(AND(People!$J855&gt;=66,People!$J855&lt;=75),"66-75","ALL"))))))</f>
        <v>56-65</v>
      </c>
      <c r="L855" t="str">
        <f>Products!H855</f>
        <v>Together</v>
      </c>
      <c r="M855">
        <f>Table2[[#This Row],[Recency]]</f>
        <v>0</v>
      </c>
      <c r="N855">
        <f>Table2[[#This Row],[NumDealsPurchases]]</f>
        <v>3</v>
      </c>
      <c r="O855" s="12" t="str">
        <f>IF(Table2[[#This Row],[Kidhome]]=0,"No","Yes")</f>
        <v>No</v>
      </c>
      <c r="P855" s="12" t="str">
        <f>IF(Table2[[#This Row],[Teenhome]]=0,"No","Yes")</f>
        <v>Yes</v>
      </c>
    </row>
    <row r="856" spans="1:16" ht="16.5" x14ac:dyDescent="0.3">
      <c r="A856" s="5">
        <f>Table2[[#This Row],[ID]]</f>
        <v>4856</v>
      </c>
      <c r="B856" s="6">
        <f>Table2[[#This Row],[Year_Birth]]</f>
        <v>1957</v>
      </c>
      <c r="C856" s="6" t="str">
        <f>Table2[[#This Row],[Education]]</f>
        <v>2n Cycle</v>
      </c>
      <c r="D856" s="6" t="str">
        <f>Table2[[#This Row],[Marital_Status]]</f>
        <v>Married</v>
      </c>
      <c r="E856" s="6">
        <f>Table2[[#This Row],[Income]]</f>
        <v>82347</v>
      </c>
      <c r="F856" s="6">
        <f>Table2[[#This Row],[Kidhome]]</f>
        <v>0</v>
      </c>
      <c r="G856" s="6">
        <f>Table2[[#This Row],[Teenhome]]</f>
        <v>0</v>
      </c>
      <c r="H856" s="9">
        <f>Table2[[#This Row],[Dt_Customer]]</f>
        <v>41219</v>
      </c>
      <c r="I856" s="6">
        <f>Table2[[#This Row],[Recency]]</f>
        <v>38</v>
      </c>
      <c r="J856" s="8">
        <f>IF(VALUE(YEAR(People!$H856))-People!$B856&gt;=90,44,VALUE(YEAR(People!$H856))-People!$B856)</f>
        <v>55</v>
      </c>
      <c r="K856" s="5" t="str">
        <f>IF(AND(People!$J856&gt;=16,People!$J856&lt;=25),"16-25",IF(AND(People!$J856&gt;=26,People!$J856&lt;=35),"26-35",IF(AND(People!$J856&gt;=36,People!$J856&lt;=45),"36-45",IF(AND(People!$J856&gt;=46,People!$J856&lt;=55),"46-55",IF(AND(People!$J856&gt;=56,People!$J856&lt;=65),"56-65",IF(AND(People!$J856&gt;=66,People!$J856&lt;=75),"66-75","ALL"))))))</f>
        <v>46-55</v>
      </c>
      <c r="L856" t="str">
        <f>Products!H856</f>
        <v>Married</v>
      </c>
      <c r="M856">
        <f>Table2[[#This Row],[Recency]]</f>
        <v>38</v>
      </c>
      <c r="N856">
        <f>Table2[[#This Row],[NumDealsPurchases]]</f>
        <v>1</v>
      </c>
      <c r="O856" s="12" t="str">
        <f>IF(Table2[[#This Row],[Kidhome]]=0,"No","Yes")</f>
        <v>No</v>
      </c>
      <c r="P856" s="12" t="str">
        <f>IF(Table2[[#This Row],[Teenhome]]=0,"No","Yes")</f>
        <v>No</v>
      </c>
    </row>
    <row r="857" spans="1:16" ht="16.5" x14ac:dyDescent="0.3">
      <c r="A857" s="7">
        <f>Table2[[#This Row],[ID]]</f>
        <v>7186</v>
      </c>
      <c r="B857" s="6">
        <f>Table2[[#This Row],[Year_Birth]]</f>
        <v>1966</v>
      </c>
      <c r="C857" s="6" t="str">
        <f>Table2[[#This Row],[Education]]</f>
        <v>PhD</v>
      </c>
      <c r="D857" s="6" t="str">
        <f>Table2[[#This Row],[Marital_Status]]</f>
        <v>Together</v>
      </c>
      <c r="E857" s="6">
        <f>Table2[[#This Row],[Income]]</f>
        <v>30843</v>
      </c>
      <c r="F857" s="6">
        <f>Table2[[#This Row],[Kidhome]]</f>
        <v>1</v>
      </c>
      <c r="G857" s="6">
        <f>Table2[[#This Row],[Teenhome]]</f>
        <v>1</v>
      </c>
      <c r="H857" s="9">
        <f>Table2[[#This Row],[Dt_Customer]]</f>
        <v>41785</v>
      </c>
      <c r="I857" s="6">
        <f>Table2[[#This Row],[Recency]]</f>
        <v>43</v>
      </c>
      <c r="J857" s="14">
        <f>IF(VALUE(YEAR(People!$H857))-People!$B857&gt;=90,44,VALUE(YEAR(People!$H857))-People!$B857)</f>
        <v>48</v>
      </c>
      <c r="K857" s="5" t="str">
        <f>IF(AND(People!$J857&gt;=16,People!$J857&lt;=25),"16-25",IF(AND(People!$J857&gt;=26,People!$J857&lt;=35),"26-35",IF(AND(People!$J857&gt;=36,People!$J857&lt;=45),"36-45",IF(AND(People!$J857&gt;=46,People!$J857&lt;=55),"46-55",IF(AND(People!$J857&gt;=56,People!$J857&lt;=65),"56-65",IF(AND(People!$J857&gt;=66,People!$J857&lt;=75),"66-75","ALL"))))))</f>
        <v>46-55</v>
      </c>
      <c r="L857" t="str">
        <f>Products!H857</f>
        <v>Single</v>
      </c>
      <c r="M857">
        <f>Table2[[#This Row],[Recency]]</f>
        <v>43</v>
      </c>
      <c r="N857">
        <f>Table2[[#This Row],[NumDealsPurchases]]</f>
        <v>2</v>
      </c>
      <c r="O857" s="12" t="str">
        <f>IF(Table2[[#This Row],[Kidhome]]=0,"No","Yes")</f>
        <v>Yes</v>
      </c>
      <c r="P857" s="12" t="str">
        <f>IF(Table2[[#This Row],[Teenhome]]=0,"No","Yes")</f>
        <v>Yes</v>
      </c>
    </row>
    <row r="858" spans="1:16" ht="16.5" x14ac:dyDescent="0.3">
      <c r="A858" s="5">
        <f>Table2[[#This Row],[ID]]</f>
        <v>5794</v>
      </c>
      <c r="B858" s="6">
        <f>Table2[[#This Row],[Year_Birth]]</f>
        <v>1974</v>
      </c>
      <c r="C858" s="6" t="str">
        <f>Table2[[#This Row],[Education]]</f>
        <v>PhD</v>
      </c>
      <c r="D858" s="6" t="str">
        <f>Table2[[#This Row],[Marital_Status]]</f>
        <v>Married</v>
      </c>
      <c r="E858" s="6">
        <f>Table2[[#This Row],[Income]]</f>
        <v>46374</v>
      </c>
      <c r="F858" s="6">
        <f>Table2[[#This Row],[Kidhome]]</f>
        <v>0</v>
      </c>
      <c r="G858" s="6">
        <f>Table2[[#This Row],[Teenhome]]</f>
        <v>1</v>
      </c>
      <c r="H858" s="9">
        <f>Table2[[#This Row],[Dt_Customer]]</f>
        <v>41715</v>
      </c>
      <c r="I858" s="6">
        <f>Table2[[#This Row],[Recency]]</f>
        <v>1</v>
      </c>
      <c r="J858" s="8">
        <f>IF(VALUE(YEAR(People!$H858))-People!$B858&gt;=90,44,VALUE(YEAR(People!$H858))-People!$B858)</f>
        <v>40</v>
      </c>
      <c r="K858" s="5" t="str">
        <f>IF(AND(People!$J858&gt;=16,People!$J858&lt;=25),"16-25",IF(AND(People!$J858&gt;=26,People!$J858&lt;=35),"26-35",IF(AND(People!$J858&gt;=36,People!$J858&lt;=45),"36-45",IF(AND(People!$J858&gt;=46,People!$J858&lt;=55),"46-55",IF(AND(People!$J858&gt;=56,People!$J858&lt;=65),"56-65",IF(AND(People!$J858&gt;=66,People!$J858&lt;=75),"66-75","ALL"))))))</f>
        <v>36-45</v>
      </c>
      <c r="L858" t="str">
        <f>Products!H858</f>
        <v>Married</v>
      </c>
      <c r="M858">
        <f>Table2[[#This Row],[Recency]]</f>
        <v>1</v>
      </c>
      <c r="N858">
        <f>Table2[[#This Row],[NumDealsPurchases]]</f>
        <v>3</v>
      </c>
      <c r="O858" s="12" t="str">
        <f>IF(Table2[[#This Row],[Kidhome]]=0,"No","Yes")</f>
        <v>No</v>
      </c>
      <c r="P858" s="12" t="str">
        <f>IF(Table2[[#This Row],[Teenhome]]=0,"No","Yes")</f>
        <v>Yes</v>
      </c>
    </row>
    <row r="859" spans="1:16" ht="16.5" x14ac:dyDescent="0.3">
      <c r="A859" s="7">
        <f>Table2[[#This Row],[ID]]</f>
        <v>1456</v>
      </c>
      <c r="B859" s="6">
        <f>Table2[[#This Row],[Year_Birth]]</f>
        <v>1979</v>
      </c>
      <c r="C859" s="6" t="str">
        <f>Table2[[#This Row],[Education]]</f>
        <v>Graduation</v>
      </c>
      <c r="D859" s="6" t="str">
        <f>Table2[[#This Row],[Marital_Status]]</f>
        <v>Single</v>
      </c>
      <c r="E859" s="6">
        <f>Table2[[#This Row],[Income]]</f>
        <v>60474</v>
      </c>
      <c r="F859" s="6">
        <f>Table2[[#This Row],[Kidhome]]</f>
        <v>0</v>
      </c>
      <c r="G859" s="6">
        <f>Table2[[#This Row],[Teenhome]]</f>
        <v>1</v>
      </c>
      <c r="H859" s="9">
        <f>Table2[[#This Row],[Dt_Customer]]</f>
        <v>41365</v>
      </c>
      <c r="I859" s="6">
        <f>Table2[[#This Row],[Recency]]</f>
        <v>25</v>
      </c>
      <c r="J859" s="14">
        <f>IF(VALUE(YEAR(People!$H859))-People!$B859&gt;=90,44,VALUE(YEAR(People!$H859))-People!$B859)</f>
        <v>34</v>
      </c>
      <c r="K859" s="5" t="str">
        <f>IF(AND(People!$J859&gt;=16,People!$J859&lt;=25),"16-25",IF(AND(People!$J859&gt;=26,People!$J859&lt;=35),"26-35",IF(AND(People!$J859&gt;=36,People!$J859&lt;=45),"36-45",IF(AND(People!$J859&gt;=46,People!$J859&lt;=55),"46-55",IF(AND(People!$J859&gt;=56,People!$J859&lt;=65),"56-65",IF(AND(People!$J859&gt;=66,People!$J859&lt;=75),"66-75","ALL"))))))</f>
        <v>26-35</v>
      </c>
      <c r="L859" t="str">
        <f>Products!H859</f>
        <v>Married</v>
      </c>
      <c r="M859">
        <f>Table2[[#This Row],[Recency]]</f>
        <v>25</v>
      </c>
      <c r="N859">
        <f>Table2[[#This Row],[NumDealsPurchases]]</f>
        <v>7</v>
      </c>
      <c r="O859" s="12" t="str">
        <f>IF(Table2[[#This Row],[Kidhome]]=0,"No","Yes")</f>
        <v>No</v>
      </c>
      <c r="P859" s="12" t="str">
        <f>IF(Table2[[#This Row],[Teenhome]]=0,"No","Yes")</f>
        <v>Yes</v>
      </c>
    </row>
    <row r="860" spans="1:16" ht="16.5" x14ac:dyDescent="0.3">
      <c r="A860" s="5">
        <f>Table2[[#This Row],[ID]]</f>
        <v>4877</v>
      </c>
      <c r="B860" s="6">
        <f>Table2[[#This Row],[Year_Birth]]</f>
        <v>1973</v>
      </c>
      <c r="C860" s="6" t="str">
        <f>Table2[[#This Row],[Education]]</f>
        <v>Master</v>
      </c>
      <c r="D860" s="6" t="str">
        <f>Table2[[#This Row],[Marital_Status]]</f>
        <v>Married</v>
      </c>
      <c r="E860" s="6">
        <f>Table2[[#This Row],[Income]]</f>
        <v>38576</v>
      </c>
      <c r="F860" s="6">
        <f>Table2[[#This Row],[Kidhome]]</f>
        <v>0</v>
      </c>
      <c r="G860" s="6">
        <f>Table2[[#This Row],[Teenhome]]</f>
        <v>1</v>
      </c>
      <c r="H860" s="9">
        <f>Table2[[#This Row],[Dt_Customer]]</f>
        <v>41702</v>
      </c>
      <c r="I860" s="6">
        <f>Table2[[#This Row],[Recency]]</f>
        <v>2</v>
      </c>
      <c r="J860" s="8">
        <f>IF(VALUE(YEAR(People!$H860))-People!$B860&gt;=90,44,VALUE(YEAR(People!$H860))-People!$B860)</f>
        <v>41</v>
      </c>
      <c r="K860" s="5" t="str">
        <f>IF(AND(People!$J860&gt;=16,People!$J860&lt;=25),"16-25",IF(AND(People!$J860&gt;=26,People!$J860&lt;=35),"26-35",IF(AND(People!$J860&gt;=36,People!$J860&lt;=45),"36-45",IF(AND(People!$J860&gt;=46,People!$J860&lt;=55),"46-55",IF(AND(People!$J860&gt;=56,People!$J860&lt;=65),"56-65",IF(AND(People!$J860&gt;=66,People!$J860&lt;=75),"66-75","ALL"))))))</f>
        <v>36-45</v>
      </c>
      <c r="L860" t="str">
        <f>Products!H860</f>
        <v>Together</v>
      </c>
      <c r="M860">
        <f>Table2[[#This Row],[Recency]]</f>
        <v>2</v>
      </c>
      <c r="N860">
        <f>Table2[[#This Row],[NumDealsPurchases]]</f>
        <v>1</v>
      </c>
      <c r="O860" s="12" t="str">
        <f>IF(Table2[[#This Row],[Kidhome]]=0,"No","Yes")</f>
        <v>No</v>
      </c>
      <c r="P860" s="12" t="str">
        <f>IF(Table2[[#This Row],[Teenhome]]=0,"No","Yes")</f>
        <v>Yes</v>
      </c>
    </row>
    <row r="861" spans="1:16" ht="16.5" x14ac:dyDescent="0.3">
      <c r="A861" s="7">
        <f>Table2[[#This Row],[ID]]</f>
        <v>425</v>
      </c>
      <c r="B861" s="6">
        <f>Table2[[#This Row],[Year_Birth]]</f>
        <v>1985</v>
      </c>
      <c r="C861" s="6" t="str">
        <f>Table2[[#This Row],[Education]]</f>
        <v>Graduation</v>
      </c>
      <c r="D861" s="6" t="str">
        <f>Table2[[#This Row],[Marital_Status]]</f>
        <v>Married</v>
      </c>
      <c r="E861" s="6">
        <f>Table2[[#This Row],[Income]]</f>
        <v>55357</v>
      </c>
      <c r="F861" s="6">
        <f>Table2[[#This Row],[Kidhome]]</f>
        <v>2</v>
      </c>
      <c r="G861" s="6">
        <f>Table2[[#This Row],[Teenhome]]</f>
        <v>0</v>
      </c>
      <c r="H861" s="9">
        <f>Table2[[#This Row],[Dt_Customer]]</f>
        <v>41324</v>
      </c>
      <c r="I861" s="6">
        <f>Table2[[#This Row],[Recency]]</f>
        <v>66</v>
      </c>
      <c r="J861" s="14">
        <f>IF(VALUE(YEAR(People!$H861))-People!$B861&gt;=90,44,VALUE(YEAR(People!$H861))-People!$B861)</f>
        <v>28</v>
      </c>
      <c r="K861" s="5" t="str">
        <f>IF(AND(People!$J861&gt;=16,People!$J861&lt;=25),"16-25",IF(AND(People!$J861&gt;=26,People!$J861&lt;=35),"26-35",IF(AND(People!$J861&gt;=36,People!$J861&lt;=45),"36-45",IF(AND(People!$J861&gt;=46,People!$J861&lt;=55),"46-55",IF(AND(People!$J861&gt;=56,People!$J861&lt;=65),"56-65",IF(AND(People!$J861&gt;=66,People!$J861&lt;=75),"66-75","ALL"))))))</f>
        <v>26-35</v>
      </c>
      <c r="L861" t="str">
        <f>Products!H861</f>
        <v>Married</v>
      </c>
      <c r="M861">
        <f>Table2[[#This Row],[Recency]]</f>
        <v>66</v>
      </c>
      <c r="N861">
        <f>Table2[[#This Row],[NumDealsPurchases]]</f>
        <v>3</v>
      </c>
      <c r="O861" s="12" t="str">
        <f>IF(Table2[[#This Row],[Kidhome]]=0,"No","Yes")</f>
        <v>Yes</v>
      </c>
      <c r="P861" s="12" t="str">
        <f>IF(Table2[[#This Row],[Teenhome]]=0,"No","Yes")</f>
        <v>No</v>
      </c>
    </row>
    <row r="862" spans="1:16" ht="16.5" x14ac:dyDescent="0.3">
      <c r="A862" s="5">
        <f>Table2[[#This Row],[ID]]</f>
        <v>3007</v>
      </c>
      <c r="B862" s="6">
        <f>Table2[[#This Row],[Year_Birth]]</f>
        <v>1966</v>
      </c>
      <c r="C862" s="6" t="str">
        <f>Table2[[#This Row],[Education]]</f>
        <v>Graduation</v>
      </c>
      <c r="D862" s="6" t="str">
        <f>Table2[[#This Row],[Marital_Status]]</f>
        <v>Together</v>
      </c>
      <c r="E862" s="6">
        <f>Table2[[#This Row],[Income]]</f>
        <v>37758</v>
      </c>
      <c r="F862" s="6">
        <f>Table2[[#This Row],[Kidhome]]</f>
        <v>1</v>
      </c>
      <c r="G862" s="6">
        <f>Table2[[#This Row],[Teenhome]]</f>
        <v>1</v>
      </c>
      <c r="H862" s="9">
        <f>Table2[[#This Row],[Dt_Customer]]</f>
        <v>41186</v>
      </c>
      <c r="I862" s="6">
        <f>Table2[[#This Row],[Recency]]</f>
        <v>49</v>
      </c>
      <c r="J862" s="8">
        <f>IF(VALUE(YEAR(People!$H862))-People!$B862&gt;=90,44,VALUE(YEAR(People!$H862))-People!$B862)</f>
        <v>46</v>
      </c>
      <c r="K862" s="5" t="str">
        <f>IF(AND(People!$J862&gt;=16,People!$J862&lt;=25),"16-25",IF(AND(People!$J862&gt;=26,People!$J862&lt;=35),"26-35",IF(AND(People!$J862&gt;=36,People!$J862&lt;=45),"36-45",IF(AND(People!$J862&gt;=46,People!$J862&lt;=55),"46-55",IF(AND(People!$J862&gt;=56,People!$J862&lt;=65),"56-65",IF(AND(People!$J862&gt;=66,People!$J862&lt;=75),"66-75","ALL"))))))</f>
        <v>46-55</v>
      </c>
      <c r="L862" t="str">
        <f>Products!H862</f>
        <v>Together</v>
      </c>
      <c r="M862">
        <f>Table2[[#This Row],[Recency]]</f>
        <v>49</v>
      </c>
      <c r="N862">
        <f>Table2[[#This Row],[NumDealsPurchases]]</f>
        <v>2</v>
      </c>
      <c r="O862" s="12" t="str">
        <f>IF(Table2[[#This Row],[Kidhome]]=0,"No","Yes")</f>
        <v>Yes</v>
      </c>
      <c r="P862" s="12" t="str">
        <f>IF(Table2[[#This Row],[Teenhome]]=0,"No","Yes")</f>
        <v>Yes</v>
      </c>
    </row>
    <row r="863" spans="1:16" ht="16.5" x14ac:dyDescent="0.3">
      <c r="A863" s="7">
        <f>Table2[[#This Row],[ID]]</f>
        <v>1031</v>
      </c>
      <c r="B863" s="6">
        <f>Table2[[#This Row],[Year_Birth]]</f>
        <v>1989</v>
      </c>
      <c r="C863" s="6" t="str">
        <f>Table2[[#This Row],[Education]]</f>
        <v>2n Cycle</v>
      </c>
      <c r="D863" s="6" t="str">
        <f>Table2[[#This Row],[Marital_Status]]</f>
        <v>Married</v>
      </c>
      <c r="E863" s="6">
        <f>Table2[[#This Row],[Income]]</f>
        <v>85710</v>
      </c>
      <c r="F863" s="6">
        <f>Table2[[#This Row],[Kidhome]]</f>
        <v>0</v>
      </c>
      <c r="G863" s="6">
        <f>Table2[[#This Row],[Teenhome]]</f>
        <v>0</v>
      </c>
      <c r="H863" s="9">
        <f>Table2[[#This Row],[Dt_Customer]]</f>
        <v>41399</v>
      </c>
      <c r="I863" s="6">
        <f>Table2[[#This Row],[Recency]]</f>
        <v>5</v>
      </c>
      <c r="J863" s="14">
        <f>IF(VALUE(YEAR(People!$H863))-People!$B863&gt;=90,44,VALUE(YEAR(People!$H863))-People!$B863)</f>
        <v>24</v>
      </c>
      <c r="K863" s="5" t="str">
        <f>IF(AND(People!$J863&gt;=16,People!$J863&lt;=25),"16-25",IF(AND(People!$J863&gt;=26,People!$J863&lt;=35),"26-35",IF(AND(People!$J863&gt;=36,People!$J863&lt;=45),"36-45",IF(AND(People!$J863&gt;=46,People!$J863&lt;=55),"46-55",IF(AND(People!$J863&gt;=56,People!$J863&lt;=65),"56-65",IF(AND(People!$J863&gt;=66,People!$J863&lt;=75),"66-75","ALL"))))))</f>
        <v>16-25</v>
      </c>
      <c r="L863" t="str">
        <f>Products!H863</f>
        <v>Together</v>
      </c>
      <c r="M863">
        <f>Table2[[#This Row],[Recency]]</f>
        <v>5</v>
      </c>
      <c r="N863">
        <f>Table2[[#This Row],[NumDealsPurchases]]</f>
        <v>1</v>
      </c>
      <c r="O863" s="12" t="str">
        <f>IF(Table2[[#This Row],[Kidhome]]=0,"No","Yes")</f>
        <v>No</v>
      </c>
      <c r="P863" s="12" t="str">
        <f>IF(Table2[[#This Row],[Teenhome]]=0,"No","Yes")</f>
        <v>No</v>
      </c>
    </row>
    <row r="864" spans="1:16" ht="16.5" x14ac:dyDescent="0.3">
      <c r="A864" s="5">
        <f>Table2[[#This Row],[ID]]</f>
        <v>4297</v>
      </c>
      <c r="B864" s="6">
        <f>Table2[[#This Row],[Year_Birth]]</f>
        <v>1969</v>
      </c>
      <c r="C864" s="6" t="str">
        <f>Table2[[#This Row],[Education]]</f>
        <v>Graduation</v>
      </c>
      <c r="D864" s="6" t="str">
        <f>Table2[[#This Row],[Marital_Status]]</f>
        <v>Together</v>
      </c>
      <c r="E864" s="6">
        <f>Table2[[#This Row],[Income]]</f>
        <v>23228</v>
      </c>
      <c r="F864" s="6">
        <f>Table2[[#This Row],[Kidhome]]</f>
        <v>1</v>
      </c>
      <c r="G864" s="6">
        <f>Table2[[#This Row],[Teenhome]]</f>
        <v>0</v>
      </c>
      <c r="H864" s="9">
        <f>Table2[[#This Row],[Dt_Customer]]</f>
        <v>41665</v>
      </c>
      <c r="I864" s="6">
        <f>Table2[[#This Row],[Recency]]</f>
        <v>71</v>
      </c>
      <c r="J864" s="8">
        <f>IF(VALUE(YEAR(People!$H864))-People!$B864&gt;=90,44,VALUE(YEAR(People!$H864))-People!$B864)</f>
        <v>45</v>
      </c>
      <c r="K864" s="5" t="str">
        <f>IF(AND(People!$J864&gt;=16,People!$J864&lt;=25),"16-25",IF(AND(People!$J864&gt;=26,People!$J864&lt;=35),"26-35",IF(AND(People!$J864&gt;=36,People!$J864&lt;=45),"36-45",IF(AND(People!$J864&gt;=46,People!$J864&lt;=55),"46-55",IF(AND(People!$J864&gt;=56,People!$J864&lt;=65),"56-65",IF(AND(People!$J864&gt;=66,People!$J864&lt;=75),"66-75","ALL"))))))</f>
        <v>36-45</v>
      </c>
      <c r="L864" t="str">
        <f>Products!H864</f>
        <v>Married</v>
      </c>
      <c r="M864">
        <f>Table2[[#This Row],[Recency]]</f>
        <v>71</v>
      </c>
      <c r="N864">
        <f>Table2[[#This Row],[NumDealsPurchases]]</f>
        <v>2</v>
      </c>
      <c r="O864" s="12" t="str">
        <f>IF(Table2[[#This Row],[Kidhome]]=0,"No","Yes")</f>
        <v>Yes</v>
      </c>
      <c r="P864" s="12" t="str">
        <f>IF(Table2[[#This Row],[Teenhome]]=0,"No","Yes")</f>
        <v>No</v>
      </c>
    </row>
    <row r="865" spans="1:16" ht="16.5" x14ac:dyDescent="0.3">
      <c r="A865" s="7">
        <f>Table2[[#This Row],[ID]]</f>
        <v>807</v>
      </c>
      <c r="B865" s="6">
        <f>Table2[[#This Row],[Year_Birth]]</f>
        <v>1969</v>
      </c>
      <c r="C865" s="6" t="str">
        <f>Table2[[#This Row],[Education]]</f>
        <v>Master</v>
      </c>
      <c r="D865" s="6" t="str">
        <f>Table2[[#This Row],[Marital_Status]]</f>
        <v>Together</v>
      </c>
      <c r="E865" s="6">
        <f>Table2[[#This Row],[Income]]</f>
        <v>44602</v>
      </c>
      <c r="F865" s="6">
        <f>Table2[[#This Row],[Kidhome]]</f>
        <v>1</v>
      </c>
      <c r="G865" s="6">
        <f>Table2[[#This Row],[Teenhome]]</f>
        <v>1</v>
      </c>
      <c r="H865" s="9">
        <f>Table2[[#This Row],[Dt_Customer]]</f>
        <v>41685</v>
      </c>
      <c r="I865" s="6">
        <f>Table2[[#This Row],[Recency]]</f>
        <v>35</v>
      </c>
      <c r="J865" s="14">
        <f>IF(VALUE(YEAR(People!$H865))-People!$B865&gt;=90,44,VALUE(YEAR(People!$H865))-People!$B865)</f>
        <v>45</v>
      </c>
      <c r="K865" s="5" t="str">
        <f>IF(AND(People!$J865&gt;=16,People!$J865&lt;=25),"16-25",IF(AND(People!$J865&gt;=26,People!$J865&lt;=35),"26-35",IF(AND(People!$J865&gt;=36,People!$J865&lt;=45),"36-45",IF(AND(People!$J865&gt;=46,People!$J865&lt;=55),"46-55",IF(AND(People!$J865&gt;=56,People!$J865&lt;=65),"56-65",IF(AND(People!$J865&gt;=66,People!$J865&lt;=75),"66-75","ALL"))))))</f>
        <v>36-45</v>
      </c>
      <c r="L865" t="str">
        <f>Products!H865</f>
        <v>Together</v>
      </c>
      <c r="M865">
        <f>Table2[[#This Row],[Recency]]</f>
        <v>35</v>
      </c>
      <c r="N865">
        <f>Table2[[#This Row],[NumDealsPurchases]]</f>
        <v>6</v>
      </c>
      <c r="O865" s="12" t="str">
        <f>IF(Table2[[#This Row],[Kidhome]]=0,"No","Yes")</f>
        <v>Yes</v>
      </c>
      <c r="P865" s="12" t="str">
        <f>IF(Table2[[#This Row],[Teenhome]]=0,"No","Yes")</f>
        <v>Yes</v>
      </c>
    </row>
    <row r="866" spans="1:16" ht="16.5" x14ac:dyDescent="0.3">
      <c r="A866" s="5">
        <f>Table2[[#This Row],[ID]]</f>
        <v>9553</v>
      </c>
      <c r="B866" s="6">
        <f>Table2[[#This Row],[Year_Birth]]</f>
        <v>1987</v>
      </c>
      <c r="C866" s="6" t="str">
        <f>Table2[[#This Row],[Education]]</f>
        <v>Graduation</v>
      </c>
      <c r="D866" s="6" t="str">
        <f>Table2[[#This Row],[Marital_Status]]</f>
        <v>Married</v>
      </c>
      <c r="E866" s="6">
        <f>Table2[[#This Row],[Income]]</f>
        <v>7500</v>
      </c>
      <c r="F866" s="6">
        <f>Table2[[#This Row],[Kidhome]]</f>
        <v>0</v>
      </c>
      <c r="G866" s="6">
        <f>Table2[[#This Row],[Teenhome]]</f>
        <v>0</v>
      </c>
      <c r="H866" s="9">
        <f>Table2[[#This Row],[Dt_Customer]]</f>
        <v>41283</v>
      </c>
      <c r="I866" s="6">
        <f>Table2[[#This Row],[Recency]]</f>
        <v>94</v>
      </c>
      <c r="J866" s="8">
        <f>IF(VALUE(YEAR(People!$H866))-People!$B866&gt;=90,44,VALUE(YEAR(People!$H866))-People!$B866)</f>
        <v>26</v>
      </c>
      <c r="K866" s="5" t="str">
        <f>IF(AND(People!$J866&gt;=16,People!$J866&lt;=25),"16-25",IF(AND(People!$J866&gt;=26,People!$J866&lt;=35),"26-35",IF(AND(People!$J866&gt;=36,People!$J866&lt;=45),"36-45",IF(AND(People!$J866&gt;=46,People!$J866&lt;=55),"46-55",IF(AND(People!$J866&gt;=56,People!$J866&lt;=65),"56-65",IF(AND(People!$J866&gt;=66,People!$J866&lt;=75),"66-75","ALL"))))))</f>
        <v>26-35</v>
      </c>
      <c r="L866" t="str">
        <f>Products!H866</f>
        <v>Single</v>
      </c>
      <c r="M866">
        <f>Table2[[#This Row],[Recency]]</f>
        <v>94</v>
      </c>
      <c r="N866">
        <f>Table2[[#This Row],[NumDealsPurchases]]</f>
        <v>1</v>
      </c>
      <c r="O866" s="12" t="str">
        <f>IF(Table2[[#This Row],[Kidhome]]=0,"No","Yes")</f>
        <v>No</v>
      </c>
      <c r="P866" s="12" t="str">
        <f>IF(Table2[[#This Row],[Teenhome]]=0,"No","Yes")</f>
        <v>No</v>
      </c>
    </row>
    <row r="867" spans="1:16" ht="16.5" x14ac:dyDescent="0.3">
      <c r="A867" s="7">
        <f>Table2[[#This Row],[ID]]</f>
        <v>4271</v>
      </c>
      <c r="B867" s="6">
        <f>Table2[[#This Row],[Year_Birth]]</f>
        <v>1989</v>
      </c>
      <c r="C867" s="6" t="str">
        <f>Table2[[#This Row],[Education]]</f>
        <v>2n Cycle</v>
      </c>
      <c r="D867" s="6" t="str">
        <f>Table2[[#This Row],[Marital_Status]]</f>
        <v>Together</v>
      </c>
      <c r="E867" s="6">
        <f>Table2[[#This Row],[Income]]</f>
        <v>38683</v>
      </c>
      <c r="F867" s="6">
        <f>Table2[[#This Row],[Kidhome]]</f>
        <v>1</v>
      </c>
      <c r="G867" s="6">
        <f>Table2[[#This Row],[Teenhome]]</f>
        <v>0</v>
      </c>
      <c r="H867" s="9">
        <f>Table2[[#This Row],[Dt_Customer]]</f>
        <v>41186</v>
      </c>
      <c r="I867" s="6">
        <f>Table2[[#This Row],[Recency]]</f>
        <v>80</v>
      </c>
      <c r="J867" s="14">
        <f>IF(VALUE(YEAR(People!$H867))-People!$B867&gt;=90,44,VALUE(YEAR(People!$H867))-People!$B867)</f>
        <v>23</v>
      </c>
      <c r="K867" s="5" t="str">
        <f>IF(AND(People!$J867&gt;=16,People!$J867&lt;=25),"16-25",IF(AND(People!$J867&gt;=26,People!$J867&lt;=35),"26-35",IF(AND(People!$J867&gt;=36,People!$J867&lt;=45),"36-45",IF(AND(People!$J867&gt;=46,People!$J867&lt;=55),"46-55",IF(AND(People!$J867&gt;=56,People!$J867&lt;=65),"56-65",IF(AND(People!$J867&gt;=66,People!$J867&lt;=75),"66-75","ALL"))))))</f>
        <v>16-25</v>
      </c>
      <c r="L867" t="str">
        <f>Products!H867</f>
        <v>Together</v>
      </c>
      <c r="M867">
        <f>Table2[[#This Row],[Recency]]</f>
        <v>80</v>
      </c>
      <c r="N867">
        <f>Table2[[#This Row],[NumDealsPurchases]]</f>
        <v>6</v>
      </c>
      <c r="O867" s="12" t="str">
        <f>IF(Table2[[#This Row],[Kidhome]]=0,"No","Yes")</f>
        <v>Yes</v>
      </c>
      <c r="P867" s="12" t="str">
        <f>IF(Table2[[#This Row],[Teenhome]]=0,"No","Yes")</f>
        <v>No</v>
      </c>
    </row>
    <row r="868" spans="1:16" ht="16.5" x14ac:dyDescent="0.3">
      <c r="A868" s="5">
        <f>Table2[[#This Row],[ID]]</f>
        <v>4120</v>
      </c>
      <c r="B868" s="6">
        <f>Table2[[#This Row],[Year_Birth]]</f>
        <v>1975</v>
      </c>
      <c r="C868" s="6" t="str">
        <f>Table2[[#This Row],[Education]]</f>
        <v>2n Cycle</v>
      </c>
      <c r="D868" s="6" t="str">
        <f>Table2[[#This Row],[Marital_Status]]</f>
        <v>Single</v>
      </c>
      <c r="E868" s="6">
        <f>Table2[[#This Row],[Income]]</f>
        <v>49514</v>
      </c>
      <c r="F868" s="6">
        <f>Table2[[#This Row],[Kidhome]]</f>
        <v>1</v>
      </c>
      <c r="G868" s="6">
        <f>Table2[[#This Row],[Teenhome]]</f>
        <v>0</v>
      </c>
      <c r="H868" s="9">
        <f>Table2[[#This Row],[Dt_Customer]]</f>
        <v>41625</v>
      </c>
      <c r="I868" s="6">
        <f>Table2[[#This Row],[Recency]]</f>
        <v>61</v>
      </c>
      <c r="J868" s="8">
        <f>IF(VALUE(YEAR(People!$H868))-People!$B868&gt;=90,44,VALUE(YEAR(People!$H868))-People!$B868)</f>
        <v>38</v>
      </c>
      <c r="K868" s="5" t="str">
        <f>IF(AND(People!$J868&gt;=16,People!$J868&lt;=25),"16-25",IF(AND(People!$J868&gt;=26,People!$J868&lt;=35),"26-35",IF(AND(People!$J868&gt;=36,People!$J868&lt;=45),"36-45",IF(AND(People!$J868&gt;=46,People!$J868&lt;=55),"46-55",IF(AND(People!$J868&gt;=56,People!$J868&lt;=65),"56-65",IF(AND(People!$J868&gt;=66,People!$J868&lt;=75),"66-75","ALL"))))))</f>
        <v>36-45</v>
      </c>
      <c r="L868" t="str">
        <f>Products!H868</f>
        <v>Single</v>
      </c>
      <c r="M868">
        <f>Table2[[#This Row],[Recency]]</f>
        <v>61</v>
      </c>
      <c r="N868">
        <f>Table2[[#This Row],[NumDealsPurchases]]</f>
        <v>2</v>
      </c>
      <c r="O868" s="12" t="str">
        <f>IF(Table2[[#This Row],[Kidhome]]=0,"No","Yes")</f>
        <v>Yes</v>
      </c>
      <c r="P868" s="12" t="str">
        <f>IF(Table2[[#This Row],[Teenhome]]=0,"No","Yes")</f>
        <v>No</v>
      </c>
    </row>
    <row r="869" spans="1:16" ht="16.5" x14ac:dyDescent="0.3">
      <c r="A869" s="7">
        <f>Table2[[#This Row],[ID]]</f>
        <v>2036</v>
      </c>
      <c r="B869" s="6">
        <f>Table2[[#This Row],[Year_Birth]]</f>
        <v>1973</v>
      </c>
      <c r="C869" s="6" t="str">
        <f>Table2[[#This Row],[Education]]</f>
        <v>PhD</v>
      </c>
      <c r="D869" s="6" t="str">
        <f>Table2[[#This Row],[Marital_Status]]</f>
        <v>Together</v>
      </c>
      <c r="E869" s="6">
        <f>Table2[[#This Row],[Income]]</f>
        <v>57906</v>
      </c>
      <c r="F869" s="6">
        <f>Table2[[#This Row],[Kidhome]]</f>
        <v>0</v>
      </c>
      <c r="G869" s="6">
        <f>Table2[[#This Row],[Teenhome]]</f>
        <v>1</v>
      </c>
      <c r="H869" s="9">
        <f>Table2[[#This Row],[Dt_Customer]]</f>
        <v>41436</v>
      </c>
      <c r="I869" s="6">
        <f>Table2[[#This Row],[Recency]]</f>
        <v>29</v>
      </c>
      <c r="J869" s="14">
        <f>IF(VALUE(YEAR(People!$H869))-People!$B869&gt;=90,44,VALUE(YEAR(People!$H869))-People!$B869)</f>
        <v>40</v>
      </c>
      <c r="K869" s="5" t="str">
        <f>IF(AND(People!$J869&gt;=16,People!$J869&lt;=25),"16-25",IF(AND(People!$J869&gt;=26,People!$J869&lt;=35),"26-35",IF(AND(People!$J869&gt;=36,People!$J869&lt;=45),"36-45",IF(AND(People!$J869&gt;=46,People!$J869&lt;=55),"46-55",IF(AND(People!$J869&gt;=56,People!$J869&lt;=65),"56-65",IF(AND(People!$J869&gt;=66,People!$J869&lt;=75),"66-75","ALL"))))))</f>
        <v>36-45</v>
      </c>
      <c r="L869" t="str">
        <f>Products!H869</f>
        <v>Single</v>
      </c>
      <c r="M869">
        <f>Table2[[#This Row],[Recency]]</f>
        <v>29</v>
      </c>
      <c r="N869">
        <f>Table2[[#This Row],[NumDealsPurchases]]</f>
        <v>3</v>
      </c>
      <c r="O869" s="12" t="str">
        <f>IF(Table2[[#This Row],[Kidhome]]=0,"No","Yes")</f>
        <v>No</v>
      </c>
      <c r="P869" s="12" t="str">
        <f>IF(Table2[[#This Row],[Teenhome]]=0,"No","Yes")</f>
        <v>Yes</v>
      </c>
    </row>
    <row r="870" spans="1:16" ht="16.5" x14ac:dyDescent="0.3">
      <c r="A870" s="5">
        <f>Table2[[#This Row],[ID]]</f>
        <v>115</v>
      </c>
      <c r="B870" s="6">
        <f>Table2[[#This Row],[Year_Birth]]</f>
        <v>1966</v>
      </c>
      <c r="C870" s="6" t="str">
        <f>Table2[[#This Row],[Education]]</f>
        <v>Master</v>
      </c>
      <c r="D870" s="6" t="str">
        <f>Table2[[#This Row],[Marital_Status]]</f>
        <v>Single</v>
      </c>
      <c r="E870" s="6">
        <f>Table2[[#This Row],[Income]]</f>
        <v>43456</v>
      </c>
      <c r="F870" s="6">
        <f>Table2[[#This Row],[Kidhome]]</f>
        <v>0</v>
      </c>
      <c r="G870" s="6">
        <f>Table2[[#This Row],[Teenhome]]</f>
        <v>1</v>
      </c>
      <c r="H870" s="9">
        <f>Table2[[#This Row],[Dt_Customer]]</f>
        <v>41359</v>
      </c>
      <c r="I870" s="6">
        <f>Table2[[#This Row],[Recency]]</f>
        <v>0</v>
      </c>
      <c r="J870" s="8">
        <f>IF(VALUE(YEAR(People!$H870))-People!$B870&gt;=90,44,VALUE(YEAR(People!$H870))-People!$B870)</f>
        <v>47</v>
      </c>
      <c r="K870" s="5" t="str">
        <f>IF(AND(People!$J870&gt;=16,People!$J870&lt;=25),"16-25",IF(AND(People!$J870&gt;=26,People!$J870&lt;=35),"26-35",IF(AND(People!$J870&gt;=36,People!$J870&lt;=45),"36-45",IF(AND(People!$J870&gt;=46,People!$J870&lt;=55),"46-55",IF(AND(People!$J870&gt;=56,People!$J870&lt;=65),"56-65",IF(AND(People!$J870&gt;=66,People!$J870&lt;=75),"66-75","ALL"))))))</f>
        <v>46-55</v>
      </c>
      <c r="L870" t="str">
        <f>Products!H870</f>
        <v>Together</v>
      </c>
      <c r="M870">
        <f>Table2[[#This Row],[Recency]]</f>
        <v>0</v>
      </c>
      <c r="N870">
        <f>Table2[[#This Row],[NumDealsPurchases]]</f>
        <v>3</v>
      </c>
      <c r="O870" s="12" t="str">
        <f>IF(Table2[[#This Row],[Kidhome]]=0,"No","Yes")</f>
        <v>No</v>
      </c>
      <c r="P870" s="12" t="str">
        <f>IF(Table2[[#This Row],[Teenhome]]=0,"No","Yes")</f>
        <v>Yes</v>
      </c>
    </row>
    <row r="871" spans="1:16" ht="16.5" x14ac:dyDescent="0.3">
      <c r="A871" s="7">
        <f>Table2[[#This Row],[ID]]</f>
        <v>4259</v>
      </c>
      <c r="B871" s="6">
        <f>Table2[[#This Row],[Year_Birth]]</f>
        <v>1986</v>
      </c>
      <c r="C871" s="6" t="str">
        <f>Table2[[#This Row],[Education]]</f>
        <v>Master</v>
      </c>
      <c r="D871" s="6" t="str">
        <f>Table2[[#This Row],[Marital_Status]]</f>
        <v>Single</v>
      </c>
      <c r="E871" s="6">
        <f>Table2[[#This Row],[Income]]</f>
        <v>19485</v>
      </c>
      <c r="F871" s="6">
        <f>Table2[[#This Row],[Kidhome]]</f>
        <v>2</v>
      </c>
      <c r="G871" s="6">
        <f>Table2[[#This Row],[Teenhome]]</f>
        <v>0</v>
      </c>
      <c r="H871" s="9">
        <f>Table2[[#This Row],[Dt_Customer]]</f>
        <v>41541</v>
      </c>
      <c r="I871" s="6">
        <f>Table2[[#This Row],[Recency]]</f>
        <v>80</v>
      </c>
      <c r="J871" s="14">
        <f>IF(VALUE(YEAR(People!$H871))-People!$B871&gt;=90,44,VALUE(YEAR(People!$H871))-People!$B871)</f>
        <v>27</v>
      </c>
      <c r="K871" s="5" t="str">
        <f>IF(AND(People!$J871&gt;=16,People!$J871&lt;=25),"16-25",IF(AND(People!$J871&gt;=26,People!$J871&lt;=35),"26-35",IF(AND(People!$J871&gt;=36,People!$J871&lt;=45),"36-45",IF(AND(People!$J871&gt;=46,People!$J871&lt;=55),"46-55",IF(AND(People!$J871&gt;=56,People!$J871&lt;=65),"56-65",IF(AND(People!$J871&gt;=66,People!$J871&lt;=75),"66-75","ALL"))))))</f>
        <v>26-35</v>
      </c>
      <c r="L871" t="str">
        <f>Products!H871</f>
        <v>Together</v>
      </c>
      <c r="M871">
        <f>Table2[[#This Row],[Recency]]</f>
        <v>80</v>
      </c>
      <c r="N871">
        <f>Table2[[#This Row],[NumDealsPurchases]]</f>
        <v>1</v>
      </c>
      <c r="O871" s="12" t="str">
        <f>IF(Table2[[#This Row],[Kidhome]]=0,"No","Yes")</f>
        <v>Yes</v>
      </c>
      <c r="P871" s="12" t="str">
        <f>IF(Table2[[#This Row],[Teenhome]]=0,"No","Yes")</f>
        <v>No</v>
      </c>
    </row>
    <row r="872" spans="1:16" ht="16.5" x14ac:dyDescent="0.3">
      <c r="A872" s="5">
        <f>Table2[[#This Row],[ID]]</f>
        <v>8687</v>
      </c>
      <c r="B872" s="6">
        <f>Table2[[#This Row],[Year_Birth]]</f>
        <v>1978</v>
      </c>
      <c r="C872" s="6" t="str">
        <f>Table2[[#This Row],[Education]]</f>
        <v>Graduation</v>
      </c>
      <c r="D872" s="6" t="str">
        <f>Table2[[#This Row],[Marital_Status]]</f>
        <v>Together</v>
      </c>
      <c r="E872" s="6">
        <f>Table2[[#This Row],[Income]]</f>
        <v>53172</v>
      </c>
      <c r="F872" s="6">
        <f>Table2[[#This Row],[Kidhome]]</f>
        <v>0</v>
      </c>
      <c r="G872" s="6">
        <f>Table2[[#This Row],[Teenhome]]</f>
        <v>1</v>
      </c>
      <c r="H872" s="9">
        <f>Table2[[#This Row],[Dt_Customer]]</f>
        <v>41400</v>
      </c>
      <c r="I872" s="6">
        <f>Table2[[#This Row],[Recency]]</f>
        <v>54</v>
      </c>
      <c r="J872" s="8">
        <f>IF(VALUE(YEAR(People!$H872))-People!$B872&gt;=90,44,VALUE(YEAR(People!$H872))-People!$B872)</f>
        <v>35</v>
      </c>
      <c r="K872" s="5" t="str">
        <f>IF(AND(People!$J872&gt;=16,People!$J872&lt;=25),"16-25",IF(AND(People!$J872&gt;=26,People!$J872&lt;=35),"26-35",IF(AND(People!$J872&gt;=36,People!$J872&lt;=45),"36-45",IF(AND(People!$J872&gt;=46,People!$J872&lt;=55),"46-55",IF(AND(People!$J872&gt;=56,People!$J872&lt;=65),"56-65",IF(AND(People!$J872&gt;=66,People!$J872&lt;=75),"66-75","ALL"))))))</f>
        <v>26-35</v>
      </c>
      <c r="L872" t="str">
        <f>Products!H872</f>
        <v>Together</v>
      </c>
      <c r="M872">
        <f>Table2[[#This Row],[Recency]]</f>
        <v>54</v>
      </c>
      <c r="N872">
        <f>Table2[[#This Row],[NumDealsPurchases]]</f>
        <v>3</v>
      </c>
      <c r="O872" s="12" t="str">
        <f>IF(Table2[[#This Row],[Kidhome]]=0,"No","Yes")</f>
        <v>No</v>
      </c>
      <c r="P872" s="12" t="str">
        <f>IF(Table2[[#This Row],[Teenhome]]=0,"No","Yes")</f>
        <v>Yes</v>
      </c>
    </row>
    <row r="873" spans="1:16" ht="16.5" x14ac:dyDescent="0.3">
      <c r="A873" s="7">
        <f>Table2[[#This Row],[ID]]</f>
        <v>2447</v>
      </c>
      <c r="B873" s="6">
        <f>Table2[[#This Row],[Year_Birth]]</f>
        <v>1979</v>
      </c>
      <c r="C873" s="6" t="str">
        <f>Table2[[#This Row],[Education]]</f>
        <v>Graduation</v>
      </c>
      <c r="D873" s="6" t="str">
        <f>Table2[[#This Row],[Marital_Status]]</f>
        <v>Together</v>
      </c>
      <c r="E873" s="6">
        <f>Table2[[#This Row],[Income]]</f>
        <v>30545</v>
      </c>
      <c r="F873" s="6">
        <f>Table2[[#This Row],[Kidhome]]</f>
        <v>1</v>
      </c>
      <c r="G873" s="6">
        <f>Table2[[#This Row],[Teenhome]]</f>
        <v>0</v>
      </c>
      <c r="H873" s="9">
        <f>Table2[[#This Row],[Dt_Customer]]</f>
        <v>41199</v>
      </c>
      <c r="I873" s="6">
        <f>Table2[[#This Row],[Recency]]</f>
        <v>71</v>
      </c>
      <c r="J873" s="14">
        <f>IF(VALUE(YEAR(People!$H873))-People!$B873&gt;=90,44,VALUE(YEAR(People!$H873))-People!$B873)</f>
        <v>33</v>
      </c>
      <c r="K873" s="5" t="str">
        <f>IF(AND(People!$J873&gt;=16,People!$J873&lt;=25),"16-25",IF(AND(People!$J873&gt;=26,People!$J873&lt;=35),"26-35",IF(AND(People!$J873&gt;=36,People!$J873&lt;=45),"36-45",IF(AND(People!$J873&gt;=46,People!$J873&lt;=55),"46-55",IF(AND(People!$J873&gt;=56,People!$J873&lt;=65),"56-65",IF(AND(People!$J873&gt;=66,People!$J873&lt;=75),"66-75","ALL"))))))</f>
        <v>26-35</v>
      </c>
      <c r="L873" t="str">
        <f>Products!H873</f>
        <v>Single</v>
      </c>
      <c r="M873">
        <f>Table2[[#This Row],[Recency]]</f>
        <v>71</v>
      </c>
      <c r="N873">
        <f>Table2[[#This Row],[NumDealsPurchases]]</f>
        <v>2</v>
      </c>
      <c r="O873" s="12" t="str">
        <f>IF(Table2[[#This Row],[Kidhome]]=0,"No","Yes")</f>
        <v>Yes</v>
      </c>
      <c r="P873" s="12" t="str">
        <f>IF(Table2[[#This Row],[Teenhome]]=0,"No","Yes")</f>
        <v>No</v>
      </c>
    </row>
    <row r="874" spans="1:16" ht="16.5" x14ac:dyDescent="0.3">
      <c r="A874" s="5">
        <f>Table2[[#This Row],[ID]]</f>
        <v>10140</v>
      </c>
      <c r="B874" s="6">
        <f>Table2[[#This Row],[Year_Birth]]</f>
        <v>1983</v>
      </c>
      <c r="C874" s="6" t="str">
        <f>Table2[[#This Row],[Education]]</f>
        <v>PhD</v>
      </c>
      <c r="D874" s="6" t="str">
        <f>Table2[[#This Row],[Marital_Status]]</f>
        <v>Together</v>
      </c>
      <c r="E874" s="6">
        <f>Table2[[#This Row],[Income]]</f>
        <v>70123</v>
      </c>
      <c r="F874" s="6">
        <f>Table2[[#This Row],[Kidhome]]</f>
        <v>0</v>
      </c>
      <c r="G874" s="6">
        <f>Table2[[#This Row],[Teenhome]]</f>
        <v>0</v>
      </c>
      <c r="H874" s="9">
        <f>Table2[[#This Row],[Dt_Customer]]</f>
        <v>41545</v>
      </c>
      <c r="I874" s="6">
        <f>Table2[[#This Row],[Recency]]</f>
        <v>27</v>
      </c>
      <c r="J874" s="8">
        <f>IF(VALUE(YEAR(People!$H874))-People!$B874&gt;=90,44,VALUE(YEAR(People!$H874))-People!$B874)</f>
        <v>30</v>
      </c>
      <c r="K874" s="5" t="str">
        <f>IF(AND(People!$J874&gt;=16,People!$J874&lt;=25),"16-25",IF(AND(People!$J874&gt;=26,People!$J874&lt;=35),"26-35",IF(AND(People!$J874&gt;=36,People!$J874&lt;=45),"36-45",IF(AND(People!$J874&gt;=46,People!$J874&lt;=55),"46-55",IF(AND(People!$J874&gt;=56,People!$J874&lt;=65),"56-65",IF(AND(People!$J874&gt;=66,People!$J874&lt;=75),"66-75","ALL"))))))</f>
        <v>26-35</v>
      </c>
      <c r="L874" t="str">
        <f>Products!H874</f>
        <v>Together</v>
      </c>
      <c r="M874">
        <f>Table2[[#This Row],[Recency]]</f>
        <v>27</v>
      </c>
      <c r="N874">
        <f>Table2[[#This Row],[NumDealsPurchases]]</f>
        <v>1</v>
      </c>
      <c r="O874" s="12" t="str">
        <f>IF(Table2[[#This Row],[Kidhome]]=0,"No","Yes")</f>
        <v>No</v>
      </c>
      <c r="P874" s="12" t="str">
        <f>IF(Table2[[#This Row],[Teenhome]]=0,"No","Yes")</f>
        <v>No</v>
      </c>
    </row>
    <row r="875" spans="1:16" ht="16.5" x14ac:dyDescent="0.3">
      <c r="A875" s="7">
        <f>Table2[[#This Row],[ID]]</f>
        <v>9353</v>
      </c>
      <c r="B875" s="6">
        <f>Table2[[#This Row],[Year_Birth]]</f>
        <v>1959</v>
      </c>
      <c r="C875" s="6" t="str">
        <f>Table2[[#This Row],[Education]]</f>
        <v>Graduation</v>
      </c>
      <c r="D875" s="6" t="str">
        <f>Table2[[#This Row],[Marital_Status]]</f>
        <v>Single</v>
      </c>
      <c r="E875" s="6">
        <f>Table2[[#This Row],[Income]]</f>
        <v>62450</v>
      </c>
      <c r="F875" s="6">
        <f>Table2[[#This Row],[Kidhome]]</f>
        <v>0</v>
      </c>
      <c r="G875" s="6">
        <f>Table2[[#This Row],[Teenhome]]</f>
        <v>1</v>
      </c>
      <c r="H875" s="9">
        <f>Table2[[#This Row],[Dt_Customer]]</f>
        <v>41645</v>
      </c>
      <c r="I875" s="6">
        <f>Table2[[#This Row],[Recency]]</f>
        <v>61</v>
      </c>
      <c r="J875" s="14">
        <f>IF(VALUE(YEAR(People!$H875))-People!$B875&gt;=90,44,VALUE(YEAR(People!$H875))-People!$B875)</f>
        <v>55</v>
      </c>
      <c r="K875" s="5" t="str">
        <f>IF(AND(People!$J875&gt;=16,People!$J875&lt;=25),"16-25",IF(AND(People!$J875&gt;=26,People!$J875&lt;=35),"26-35",IF(AND(People!$J875&gt;=36,People!$J875&lt;=45),"36-45",IF(AND(People!$J875&gt;=46,People!$J875&lt;=55),"46-55",IF(AND(People!$J875&gt;=56,People!$J875&lt;=65),"56-65",IF(AND(People!$J875&gt;=66,People!$J875&lt;=75),"66-75","ALL"))))))</f>
        <v>46-55</v>
      </c>
      <c r="L875" t="str">
        <f>Products!H875</f>
        <v>Single</v>
      </c>
      <c r="M875">
        <f>Table2[[#This Row],[Recency]]</f>
        <v>61</v>
      </c>
      <c r="N875">
        <f>Table2[[#This Row],[NumDealsPurchases]]</f>
        <v>2</v>
      </c>
      <c r="O875" s="12" t="str">
        <f>IF(Table2[[#This Row],[Kidhome]]=0,"No","Yes")</f>
        <v>No</v>
      </c>
      <c r="P875" s="12" t="str">
        <f>IF(Table2[[#This Row],[Teenhome]]=0,"No","Yes")</f>
        <v>Yes</v>
      </c>
    </row>
    <row r="876" spans="1:16" ht="16.5" x14ac:dyDescent="0.3">
      <c r="A876" s="5">
        <f>Table2[[#This Row],[ID]]</f>
        <v>3623</v>
      </c>
      <c r="B876" s="6">
        <f>Table2[[#This Row],[Year_Birth]]</f>
        <v>1976</v>
      </c>
      <c r="C876" s="6" t="str">
        <f>Table2[[#This Row],[Education]]</f>
        <v>Graduation</v>
      </c>
      <c r="D876" s="6" t="str">
        <f>Table2[[#This Row],[Marital_Status]]</f>
        <v>Together</v>
      </c>
      <c r="E876" s="6">
        <f>Table2[[#This Row],[Income]]</f>
        <v>21675</v>
      </c>
      <c r="F876" s="6">
        <f>Table2[[#This Row],[Kidhome]]</f>
        <v>1</v>
      </c>
      <c r="G876" s="6">
        <f>Table2[[#This Row],[Teenhome]]</f>
        <v>0</v>
      </c>
      <c r="H876" s="9">
        <f>Table2[[#This Row],[Dt_Customer]]</f>
        <v>41801</v>
      </c>
      <c r="I876" s="6">
        <f>Table2[[#This Row],[Recency]]</f>
        <v>55</v>
      </c>
      <c r="J876" s="8">
        <f>IF(VALUE(YEAR(People!$H876))-People!$B876&gt;=90,44,VALUE(YEAR(People!$H876))-People!$B876)</f>
        <v>38</v>
      </c>
      <c r="K876" s="5" t="str">
        <f>IF(AND(People!$J876&gt;=16,People!$J876&lt;=25),"16-25",IF(AND(People!$J876&gt;=26,People!$J876&lt;=35),"26-35",IF(AND(People!$J876&gt;=36,People!$J876&lt;=45),"36-45",IF(AND(People!$J876&gt;=46,People!$J876&lt;=55),"46-55",IF(AND(People!$J876&gt;=56,People!$J876&lt;=65),"56-65",IF(AND(People!$J876&gt;=66,People!$J876&lt;=75),"66-75","ALL"))))))</f>
        <v>36-45</v>
      </c>
      <c r="L876" t="str">
        <f>Products!H876</f>
        <v>Together</v>
      </c>
      <c r="M876">
        <f>Table2[[#This Row],[Recency]]</f>
        <v>55</v>
      </c>
      <c r="N876">
        <f>Table2[[#This Row],[NumDealsPurchases]]</f>
        <v>3</v>
      </c>
      <c r="O876" s="12" t="str">
        <f>IF(Table2[[#This Row],[Kidhome]]=0,"No","Yes")</f>
        <v>Yes</v>
      </c>
      <c r="P876" s="12" t="str">
        <f>IF(Table2[[#This Row],[Teenhome]]=0,"No","Yes")</f>
        <v>No</v>
      </c>
    </row>
    <row r="877" spans="1:16" ht="16.5" x14ac:dyDescent="0.3">
      <c r="A877" s="7">
        <f>Table2[[#This Row],[ID]]</f>
        <v>738</v>
      </c>
      <c r="B877" s="6">
        <f>Table2[[#This Row],[Year_Birth]]</f>
        <v>1981</v>
      </c>
      <c r="C877" s="6" t="str">
        <f>Table2[[#This Row],[Education]]</f>
        <v>2n Cycle</v>
      </c>
      <c r="D877" s="6" t="str">
        <f>Table2[[#This Row],[Marital_Status]]</f>
        <v>Single</v>
      </c>
      <c r="E877" s="6">
        <f>Table2[[#This Row],[Income]]</f>
        <v>42395</v>
      </c>
      <c r="F877" s="6">
        <f>Table2[[#This Row],[Kidhome]]</f>
        <v>1</v>
      </c>
      <c r="G877" s="6">
        <f>Table2[[#This Row],[Teenhome]]</f>
        <v>1</v>
      </c>
      <c r="H877" s="9">
        <f>Table2[[#This Row],[Dt_Customer]]</f>
        <v>41733</v>
      </c>
      <c r="I877" s="6">
        <f>Table2[[#This Row],[Recency]]</f>
        <v>35</v>
      </c>
      <c r="J877" s="14">
        <f>IF(VALUE(YEAR(People!$H877))-People!$B877&gt;=90,44,VALUE(YEAR(People!$H877))-People!$B877)</f>
        <v>33</v>
      </c>
      <c r="K877" s="5" t="str">
        <f>IF(AND(People!$J877&gt;=16,People!$J877&lt;=25),"16-25",IF(AND(People!$J877&gt;=26,People!$J877&lt;=35),"26-35",IF(AND(People!$J877&gt;=36,People!$J877&lt;=45),"36-45",IF(AND(People!$J877&gt;=46,People!$J877&lt;=55),"46-55",IF(AND(People!$J877&gt;=56,People!$J877&lt;=65),"56-65",IF(AND(People!$J877&gt;=66,People!$J877&lt;=75),"66-75","ALL"))))))</f>
        <v>26-35</v>
      </c>
      <c r="L877" t="str">
        <f>Products!H877</f>
        <v>Together</v>
      </c>
      <c r="M877">
        <f>Table2[[#This Row],[Recency]]</f>
        <v>35</v>
      </c>
      <c r="N877">
        <f>Table2[[#This Row],[NumDealsPurchases]]</f>
        <v>4</v>
      </c>
      <c r="O877" s="12" t="str">
        <f>IF(Table2[[#This Row],[Kidhome]]=0,"No","Yes")</f>
        <v>Yes</v>
      </c>
      <c r="P877" s="12" t="str">
        <f>IF(Table2[[#This Row],[Teenhome]]=0,"No","Yes")</f>
        <v>Yes</v>
      </c>
    </row>
    <row r="878" spans="1:16" ht="16.5" x14ac:dyDescent="0.3">
      <c r="A878" s="5">
        <f>Table2[[#This Row],[ID]]</f>
        <v>7631</v>
      </c>
      <c r="B878" s="6">
        <f>Table2[[#This Row],[Year_Birth]]</f>
        <v>1978</v>
      </c>
      <c r="C878" s="6" t="str">
        <f>Table2[[#This Row],[Education]]</f>
        <v>Master</v>
      </c>
      <c r="D878" s="6" t="str">
        <f>Table2[[#This Row],[Marital_Status]]</f>
        <v>Together</v>
      </c>
      <c r="E878" s="6">
        <f>Table2[[#This Row],[Income]]</f>
        <v>61346</v>
      </c>
      <c r="F878" s="6">
        <f>Table2[[#This Row],[Kidhome]]</f>
        <v>1</v>
      </c>
      <c r="G878" s="6">
        <f>Table2[[#This Row],[Teenhome]]</f>
        <v>0</v>
      </c>
      <c r="H878" s="9">
        <f>Table2[[#This Row],[Dt_Customer]]</f>
        <v>41553</v>
      </c>
      <c r="I878" s="6">
        <f>Table2[[#This Row],[Recency]]</f>
        <v>34</v>
      </c>
      <c r="J878" s="8">
        <f>IF(VALUE(YEAR(People!$H878))-People!$B878&gt;=90,44,VALUE(YEAR(People!$H878))-People!$B878)</f>
        <v>35</v>
      </c>
      <c r="K878" s="5" t="str">
        <f>IF(AND(People!$J878&gt;=16,People!$J878&lt;=25),"16-25",IF(AND(People!$J878&gt;=26,People!$J878&lt;=35),"26-35",IF(AND(People!$J878&gt;=36,People!$J878&lt;=45),"36-45",IF(AND(People!$J878&gt;=46,People!$J878&lt;=55),"46-55",IF(AND(People!$J878&gt;=56,People!$J878&lt;=65),"56-65",IF(AND(People!$J878&gt;=66,People!$J878&lt;=75),"66-75","ALL"))))))</f>
        <v>26-35</v>
      </c>
      <c r="L878" t="str">
        <f>Products!H878</f>
        <v>Divorced</v>
      </c>
      <c r="M878">
        <f>Table2[[#This Row],[Recency]]</f>
        <v>34</v>
      </c>
      <c r="N878">
        <f>Table2[[#This Row],[NumDealsPurchases]]</f>
        <v>1</v>
      </c>
      <c r="O878" s="12" t="str">
        <f>IF(Table2[[#This Row],[Kidhome]]=0,"No","Yes")</f>
        <v>Yes</v>
      </c>
      <c r="P878" s="12" t="str">
        <f>IF(Table2[[#This Row],[Teenhome]]=0,"No","Yes")</f>
        <v>No</v>
      </c>
    </row>
    <row r="879" spans="1:16" ht="16.5" x14ac:dyDescent="0.3">
      <c r="A879" s="7">
        <f>Table2[[#This Row],[ID]]</f>
        <v>4789</v>
      </c>
      <c r="B879" s="6">
        <f>Table2[[#This Row],[Year_Birth]]</f>
        <v>1953</v>
      </c>
      <c r="C879" s="6" t="str">
        <f>Table2[[#This Row],[Education]]</f>
        <v>Graduation</v>
      </c>
      <c r="D879" s="6" t="str">
        <f>Table2[[#This Row],[Marital_Status]]</f>
        <v>Together</v>
      </c>
      <c r="E879" s="6">
        <f>Table2[[#This Row],[Income]]</f>
        <v>80812</v>
      </c>
      <c r="F879" s="6">
        <f>Table2[[#This Row],[Kidhome]]</f>
        <v>0</v>
      </c>
      <c r="G879" s="6">
        <f>Table2[[#This Row],[Teenhome]]</f>
        <v>0</v>
      </c>
      <c r="H879" s="9">
        <f>Table2[[#This Row],[Dt_Customer]]</f>
        <v>41534</v>
      </c>
      <c r="I879" s="6">
        <f>Table2[[#This Row],[Recency]]</f>
        <v>95</v>
      </c>
      <c r="J879" s="14">
        <f>IF(VALUE(YEAR(People!$H879))-People!$B879&gt;=90,44,VALUE(YEAR(People!$H879))-People!$B879)</f>
        <v>60</v>
      </c>
      <c r="K879" s="5" t="str">
        <f>IF(AND(People!$J879&gt;=16,People!$J879&lt;=25),"16-25",IF(AND(People!$J879&gt;=26,People!$J879&lt;=35),"26-35",IF(AND(People!$J879&gt;=36,People!$J879&lt;=45),"36-45",IF(AND(People!$J879&gt;=46,People!$J879&lt;=55),"46-55",IF(AND(People!$J879&gt;=56,People!$J879&lt;=65),"56-65",IF(AND(People!$J879&gt;=66,People!$J879&lt;=75),"66-75","ALL"))))))</f>
        <v>56-65</v>
      </c>
      <c r="L879" t="str">
        <f>Products!H879</f>
        <v>Married</v>
      </c>
      <c r="M879">
        <f>Table2[[#This Row],[Recency]]</f>
        <v>95</v>
      </c>
      <c r="N879">
        <f>Table2[[#This Row],[NumDealsPurchases]]</f>
        <v>1</v>
      </c>
      <c r="O879" s="12" t="str">
        <f>IF(Table2[[#This Row],[Kidhome]]=0,"No","Yes")</f>
        <v>No</v>
      </c>
      <c r="P879" s="12" t="str">
        <f>IF(Table2[[#This Row],[Teenhome]]=0,"No","Yes")</f>
        <v>No</v>
      </c>
    </row>
    <row r="880" spans="1:16" ht="16.5" x14ac:dyDescent="0.3">
      <c r="A880" s="5">
        <f>Table2[[#This Row],[ID]]</f>
        <v>773</v>
      </c>
      <c r="B880" s="6">
        <f>Table2[[#This Row],[Year_Birth]]</f>
        <v>1971</v>
      </c>
      <c r="C880" s="6" t="str">
        <f>Table2[[#This Row],[Education]]</f>
        <v>Master</v>
      </c>
      <c r="D880" s="6" t="str">
        <f>Table2[[#This Row],[Marital_Status]]</f>
        <v>Divorced</v>
      </c>
      <c r="E880" s="6">
        <f>Table2[[#This Row],[Income]]</f>
        <v>42835</v>
      </c>
      <c r="F880" s="6">
        <f>Table2[[#This Row],[Kidhome]]</f>
        <v>1</v>
      </c>
      <c r="G880" s="6">
        <f>Table2[[#This Row],[Teenhome]]</f>
        <v>1</v>
      </c>
      <c r="H880" s="9">
        <f>Table2[[#This Row],[Dt_Customer]]</f>
        <v>41455</v>
      </c>
      <c r="I880" s="6">
        <f>Table2[[#This Row],[Recency]]</f>
        <v>64</v>
      </c>
      <c r="J880" s="8">
        <f>IF(VALUE(YEAR(People!$H880))-People!$B880&gt;=90,44,VALUE(YEAR(People!$H880))-People!$B880)</f>
        <v>42</v>
      </c>
      <c r="K880" s="5" t="str">
        <f>IF(AND(People!$J880&gt;=16,People!$J880&lt;=25),"16-25",IF(AND(People!$J880&gt;=26,People!$J880&lt;=35),"26-35",IF(AND(People!$J880&gt;=36,People!$J880&lt;=45),"36-45",IF(AND(People!$J880&gt;=46,People!$J880&lt;=55),"46-55",IF(AND(People!$J880&gt;=56,People!$J880&lt;=65),"56-65",IF(AND(People!$J880&gt;=66,People!$J880&lt;=75),"66-75","ALL"))))))</f>
        <v>36-45</v>
      </c>
      <c r="L880" t="str">
        <f>Products!H880</f>
        <v>Single</v>
      </c>
      <c r="M880">
        <f>Table2[[#This Row],[Recency]]</f>
        <v>64</v>
      </c>
      <c r="N880">
        <f>Table2[[#This Row],[NumDealsPurchases]]</f>
        <v>7</v>
      </c>
      <c r="O880" s="12" t="str">
        <f>IF(Table2[[#This Row],[Kidhome]]=0,"No","Yes")</f>
        <v>Yes</v>
      </c>
      <c r="P880" s="12" t="str">
        <f>IF(Table2[[#This Row],[Teenhome]]=0,"No","Yes")</f>
        <v>Yes</v>
      </c>
    </row>
    <row r="881" spans="1:16" ht="16.5" x14ac:dyDescent="0.3">
      <c r="A881" s="7">
        <f>Table2[[#This Row],[ID]]</f>
        <v>10602</v>
      </c>
      <c r="B881" s="6">
        <f>Table2[[#This Row],[Year_Birth]]</f>
        <v>1983</v>
      </c>
      <c r="C881" s="6" t="str">
        <f>Table2[[#This Row],[Education]]</f>
        <v>Graduation</v>
      </c>
      <c r="D881" s="6" t="str">
        <f>Table2[[#This Row],[Marital_Status]]</f>
        <v>Married</v>
      </c>
      <c r="E881" s="6">
        <f>Table2[[#This Row],[Income]]</f>
        <v>39922</v>
      </c>
      <c r="F881" s="6">
        <f>Table2[[#This Row],[Kidhome]]</f>
        <v>1</v>
      </c>
      <c r="G881" s="6">
        <f>Table2[[#This Row],[Teenhome]]</f>
        <v>0</v>
      </c>
      <c r="H881" s="9">
        <f>Table2[[#This Row],[Dt_Customer]]</f>
        <v>41319</v>
      </c>
      <c r="I881" s="6">
        <f>Table2[[#This Row],[Recency]]</f>
        <v>30</v>
      </c>
      <c r="J881" s="14">
        <f>IF(VALUE(YEAR(People!$H881))-People!$B881&gt;=90,44,VALUE(YEAR(People!$H881))-People!$B881)</f>
        <v>30</v>
      </c>
      <c r="K881" s="5" t="str">
        <f>IF(AND(People!$J881&gt;=16,People!$J881&lt;=25),"16-25",IF(AND(People!$J881&gt;=26,People!$J881&lt;=35),"26-35",IF(AND(People!$J881&gt;=36,People!$J881&lt;=45),"36-45",IF(AND(People!$J881&gt;=46,People!$J881&lt;=55),"46-55",IF(AND(People!$J881&gt;=56,People!$J881&lt;=65),"56-65",IF(AND(People!$J881&gt;=66,People!$J881&lt;=75),"66-75","ALL"))))))</f>
        <v>26-35</v>
      </c>
      <c r="L881" t="str">
        <f>Products!H881</f>
        <v>Together</v>
      </c>
      <c r="M881">
        <f>Table2[[#This Row],[Recency]]</f>
        <v>30</v>
      </c>
      <c r="N881">
        <f>Table2[[#This Row],[NumDealsPurchases]]</f>
        <v>2</v>
      </c>
      <c r="O881" s="12" t="str">
        <f>IF(Table2[[#This Row],[Kidhome]]=0,"No","Yes")</f>
        <v>Yes</v>
      </c>
      <c r="P881" s="12" t="str">
        <f>IF(Table2[[#This Row],[Teenhome]]=0,"No","Yes")</f>
        <v>No</v>
      </c>
    </row>
    <row r="882" spans="1:16" ht="16.5" x14ac:dyDescent="0.3">
      <c r="A882" s="5">
        <f>Table2[[#This Row],[ID]]</f>
        <v>1446</v>
      </c>
      <c r="B882" s="6">
        <f>Table2[[#This Row],[Year_Birth]]</f>
        <v>1956</v>
      </c>
      <c r="C882" s="6" t="str">
        <f>Table2[[#This Row],[Education]]</f>
        <v>Master</v>
      </c>
      <c r="D882" s="6" t="str">
        <f>Table2[[#This Row],[Marital_Status]]</f>
        <v>Single</v>
      </c>
      <c r="E882" s="6">
        <f>Table2[[#This Row],[Income]]</f>
        <v>86424</v>
      </c>
      <c r="F882" s="6">
        <f>Table2[[#This Row],[Kidhome]]</f>
        <v>0</v>
      </c>
      <c r="G882" s="6">
        <f>Table2[[#This Row],[Teenhome]]</f>
        <v>0</v>
      </c>
      <c r="H882" s="9">
        <f>Table2[[#This Row],[Dt_Customer]]</f>
        <v>41734</v>
      </c>
      <c r="I882" s="6">
        <f>Table2[[#This Row],[Recency]]</f>
        <v>12</v>
      </c>
      <c r="J882" s="8">
        <f>IF(VALUE(YEAR(People!$H882))-People!$B882&gt;=90,44,VALUE(YEAR(People!$H882))-People!$B882)</f>
        <v>58</v>
      </c>
      <c r="K882" s="5" t="str">
        <f>IF(AND(People!$J882&gt;=16,People!$J882&lt;=25),"16-25",IF(AND(People!$J882&gt;=26,People!$J882&lt;=35),"26-35",IF(AND(People!$J882&gt;=36,People!$J882&lt;=45),"36-45",IF(AND(People!$J882&gt;=46,People!$J882&lt;=55),"46-55",IF(AND(People!$J882&gt;=56,People!$J882&lt;=65),"56-65",IF(AND(People!$J882&gt;=66,People!$J882&lt;=75),"66-75","ALL"))))))</f>
        <v>56-65</v>
      </c>
      <c r="L882" t="str">
        <f>Products!H882</f>
        <v>Single</v>
      </c>
      <c r="M882">
        <f>Table2[[#This Row],[Recency]]</f>
        <v>12</v>
      </c>
      <c r="N882">
        <f>Table2[[#This Row],[NumDealsPurchases]]</f>
        <v>1</v>
      </c>
      <c r="O882" s="12" t="str">
        <f>IF(Table2[[#This Row],[Kidhome]]=0,"No","Yes")</f>
        <v>No</v>
      </c>
      <c r="P882" s="12" t="str">
        <f>IF(Table2[[#This Row],[Teenhome]]=0,"No","Yes")</f>
        <v>No</v>
      </c>
    </row>
    <row r="883" spans="1:16" ht="16.5" x14ac:dyDescent="0.3">
      <c r="A883" s="7">
        <f>Table2[[#This Row],[ID]]</f>
        <v>3270</v>
      </c>
      <c r="B883" s="6">
        <f>Table2[[#This Row],[Year_Birth]]</f>
        <v>1978</v>
      </c>
      <c r="C883" s="6" t="str">
        <f>Table2[[#This Row],[Education]]</f>
        <v>2n Cycle</v>
      </c>
      <c r="D883" s="6" t="str">
        <f>Table2[[#This Row],[Marital_Status]]</f>
        <v>Together</v>
      </c>
      <c r="E883" s="6">
        <f>Table2[[#This Row],[Income]]</f>
        <v>17117</v>
      </c>
      <c r="F883" s="6">
        <f>Table2[[#This Row],[Kidhome]]</f>
        <v>1</v>
      </c>
      <c r="G883" s="6">
        <f>Table2[[#This Row],[Teenhome]]</f>
        <v>0</v>
      </c>
      <c r="H883" s="9">
        <f>Table2[[#This Row],[Dt_Customer]]</f>
        <v>41291</v>
      </c>
      <c r="I883" s="6">
        <f>Table2[[#This Row],[Recency]]</f>
        <v>96</v>
      </c>
      <c r="J883" s="14">
        <f>IF(VALUE(YEAR(People!$H883))-People!$B883&gt;=90,44,VALUE(YEAR(People!$H883))-People!$B883)</f>
        <v>35</v>
      </c>
      <c r="K883" s="5" t="str">
        <f>IF(AND(People!$J883&gt;=16,People!$J883&lt;=25),"16-25",IF(AND(People!$J883&gt;=26,People!$J883&lt;=35),"26-35",IF(AND(People!$J883&gt;=36,People!$J883&lt;=45),"36-45",IF(AND(People!$J883&gt;=46,People!$J883&lt;=55),"46-55",IF(AND(People!$J883&gt;=56,People!$J883&lt;=65),"56-65",IF(AND(People!$J883&gt;=66,People!$J883&lt;=75),"66-75","ALL"))))))</f>
        <v>26-35</v>
      </c>
      <c r="L883" t="str">
        <f>Products!H883</f>
        <v>Married</v>
      </c>
      <c r="M883">
        <f>Table2[[#This Row],[Recency]]</f>
        <v>96</v>
      </c>
      <c r="N883">
        <f>Table2[[#This Row],[NumDealsPurchases]]</f>
        <v>4</v>
      </c>
      <c r="O883" s="12" t="str">
        <f>IF(Table2[[#This Row],[Kidhome]]=0,"No","Yes")</f>
        <v>Yes</v>
      </c>
      <c r="P883" s="12" t="str">
        <f>IF(Table2[[#This Row],[Teenhome]]=0,"No","Yes")</f>
        <v>No</v>
      </c>
    </row>
    <row r="884" spans="1:16" ht="16.5" x14ac:dyDescent="0.3">
      <c r="A884" s="5">
        <f>Table2[[#This Row],[ID]]</f>
        <v>8443</v>
      </c>
      <c r="B884" s="6">
        <f>Table2[[#This Row],[Year_Birth]]</f>
        <v>1972</v>
      </c>
      <c r="C884" s="6" t="str">
        <f>Table2[[#This Row],[Education]]</f>
        <v>Graduation</v>
      </c>
      <c r="D884" s="6" t="str">
        <f>Table2[[#This Row],[Marital_Status]]</f>
        <v>Single</v>
      </c>
      <c r="E884" s="6">
        <f>Table2[[#This Row],[Income]]</f>
        <v>24762</v>
      </c>
      <c r="F884" s="6">
        <f>Table2[[#This Row],[Kidhome]]</f>
        <v>1</v>
      </c>
      <c r="G884" s="6">
        <f>Table2[[#This Row],[Teenhome]]</f>
        <v>0</v>
      </c>
      <c r="H884" s="9">
        <f>Table2[[#This Row],[Dt_Customer]]</f>
        <v>41680</v>
      </c>
      <c r="I884" s="6">
        <f>Table2[[#This Row],[Recency]]</f>
        <v>16</v>
      </c>
      <c r="J884" s="8">
        <f>IF(VALUE(YEAR(People!$H884))-People!$B884&gt;=90,44,VALUE(YEAR(People!$H884))-People!$B884)</f>
        <v>42</v>
      </c>
      <c r="K884" s="5" t="str">
        <f>IF(AND(People!$J884&gt;=16,People!$J884&lt;=25),"16-25",IF(AND(People!$J884&gt;=26,People!$J884&lt;=35),"26-35",IF(AND(People!$J884&gt;=36,People!$J884&lt;=45),"36-45",IF(AND(People!$J884&gt;=46,People!$J884&lt;=55),"46-55",IF(AND(People!$J884&gt;=56,People!$J884&lt;=65),"56-65",IF(AND(People!$J884&gt;=66,People!$J884&lt;=75),"66-75","ALL"))))))</f>
        <v>36-45</v>
      </c>
      <c r="L884" t="str">
        <f>Products!H884</f>
        <v>Divorced</v>
      </c>
      <c r="M884">
        <f>Table2[[#This Row],[Recency]]</f>
        <v>16</v>
      </c>
      <c r="N884">
        <f>Table2[[#This Row],[NumDealsPurchases]]</f>
        <v>3</v>
      </c>
      <c r="O884" s="12" t="str">
        <f>IF(Table2[[#This Row],[Kidhome]]=0,"No","Yes")</f>
        <v>Yes</v>
      </c>
      <c r="P884" s="12" t="str">
        <f>IF(Table2[[#This Row],[Teenhome]]=0,"No","Yes")</f>
        <v>No</v>
      </c>
    </row>
    <row r="885" spans="1:16" ht="16.5" x14ac:dyDescent="0.3">
      <c r="A885" s="7">
        <f>Table2[[#This Row],[ID]]</f>
        <v>9653</v>
      </c>
      <c r="B885" s="6">
        <f>Table2[[#This Row],[Year_Birth]]</f>
        <v>1975</v>
      </c>
      <c r="C885" s="6" t="str">
        <f>Table2[[#This Row],[Education]]</f>
        <v>Graduation</v>
      </c>
      <c r="D885" s="6" t="str">
        <f>Table2[[#This Row],[Marital_Status]]</f>
        <v>Married</v>
      </c>
      <c r="E885" s="6">
        <f>Table2[[#This Row],[Income]]</f>
        <v>35797</v>
      </c>
      <c r="F885" s="6">
        <f>Table2[[#This Row],[Kidhome]]</f>
        <v>0</v>
      </c>
      <c r="G885" s="6">
        <f>Table2[[#This Row],[Teenhome]]</f>
        <v>1</v>
      </c>
      <c r="H885" s="9">
        <f>Table2[[#This Row],[Dt_Customer]]</f>
        <v>41198</v>
      </c>
      <c r="I885" s="6">
        <f>Table2[[#This Row],[Recency]]</f>
        <v>16</v>
      </c>
      <c r="J885" s="14">
        <f>IF(VALUE(YEAR(People!$H885))-People!$B885&gt;=90,44,VALUE(YEAR(People!$H885))-People!$B885)</f>
        <v>37</v>
      </c>
      <c r="K885" s="5" t="str">
        <f>IF(AND(People!$J885&gt;=16,People!$J885&lt;=25),"16-25",IF(AND(People!$J885&gt;=26,People!$J885&lt;=35),"26-35",IF(AND(People!$J885&gt;=36,People!$J885&lt;=45),"36-45",IF(AND(People!$J885&gt;=46,People!$J885&lt;=55),"46-55",IF(AND(People!$J885&gt;=56,People!$J885&lt;=65),"56-65",IF(AND(People!$J885&gt;=66,People!$J885&lt;=75),"66-75","ALL"))))))</f>
        <v>36-45</v>
      </c>
      <c r="L885" t="str">
        <f>Products!H885</f>
        <v>Married</v>
      </c>
      <c r="M885">
        <f>Table2[[#This Row],[Recency]]</f>
        <v>16</v>
      </c>
      <c r="N885">
        <f>Table2[[#This Row],[NumDealsPurchases]]</f>
        <v>2</v>
      </c>
      <c r="O885" s="12" t="str">
        <f>IF(Table2[[#This Row],[Kidhome]]=0,"No","Yes")</f>
        <v>No</v>
      </c>
      <c r="P885" s="12" t="str">
        <f>IF(Table2[[#This Row],[Teenhome]]=0,"No","Yes")</f>
        <v>Yes</v>
      </c>
    </row>
    <row r="886" spans="1:16" ht="16.5" x14ac:dyDescent="0.3">
      <c r="A886" s="5">
        <f>Table2[[#This Row],[ID]]</f>
        <v>8916</v>
      </c>
      <c r="B886" s="6">
        <f>Table2[[#This Row],[Year_Birth]]</f>
        <v>1975</v>
      </c>
      <c r="C886" s="6" t="str">
        <f>Table2[[#This Row],[Education]]</f>
        <v>Graduation</v>
      </c>
      <c r="D886" s="6" t="str">
        <f>Table2[[#This Row],[Marital_Status]]</f>
        <v>Divorced</v>
      </c>
      <c r="E886" s="6">
        <f>Table2[[#This Row],[Income]]</f>
        <v>36627</v>
      </c>
      <c r="F886" s="6">
        <f>Table2[[#This Row],[Kidhome]]</f>
        <v>2</v>
      </c>
      <c r="G886" s="6">
        <f>Table2[[#This Row],[Teenhome]]</f>
        <v>0</v>
      </c>
      <c r="H886" s="9">
        <f>Table2[[#This Row],[Dt_Customer]]</f>
        <v>41478</v>
      </c>
      <c r="I886" s="6">
        <f>Table2[[#This Row],[Recency]]</f>
        <v>78</v>
      </c>
      <c r="J886" s="8">
        <f>IF(VALUE(YEAR(People!$H886))-People!$B886&gt;=90,44,VALUE(YEAR(People!$H886))-People!$B886)</f>
        <v>38</v>
      </c>
      <c r="K886" s="5" t="str">
        <f>IF(AND(People!$J886&gt;=16,People!$J886&lt;=25),"16-25",IF(AND(People!$J886&gt;=26,People!$J886&lt;=35),"26-35",IF(AND(People!$J886&gt;=36,People!$J886&lt;=45),"36-45",IF(AND(People!$J886&gt;=46,People!$J886&lt;=55),"46-55",IF(AND(People!$J886&gt;=56,People!$J886&lt;=65),"56-65",IF(AND(People!$J886&gt;=66,People!$J886&lt;=75),"66-75","ALL"))))))</f>
        <v>36-45</v>
      </c>
      <c r="L886" t="str">
        <f>Products!H886</f>
        <v>Single</v>
      </c>
      <c r="M886">
        <f>Table2[[#This Row],[Recency]]</f>
        <v>78</v>
      </c>
      <c r="N886">
        <f>Table2[[#This Row],[NumDealsPurchases]]</f>
        <v>1</v>
      </c>
      <c r="O886" s="12" t="str">
        <f>IF(Table2[[#This Row],[Kidhome]]=0,"No","Yes")</f>
        <v>Yes</v>
      </c>
      <c r="P886" s="12" t="str">
        <f>IF(Table2[[#This Row],[Teenhome]]=0,"No","Yes")</f>
        <v>No</v>
      </c>
    </row>
    <row r="887" spans="1:16" ht="16.5" x14ac:dyDescent="0.3">
      <c r="A887" s="7">
        <f>Table2[[#This Row],[ID]]</f>
        <v>8017</v>
      </c>
      <c r="B887" s="6">
        <f>Table2[[#This Row],[Year_Birth]]</f>
        <v>1981</v>
      </c>
      <c r="C887" s="6" t="str">
        <f>Table2[[#This Row],[Education]]</f>
        <v>2n Cycle</v>
      </c>
      <c r="D887" s="6" t="str">
        <f>Table2[[#This Row],[Marital_Status]]</f>
        <v>Married</v>
      </c>
      <c r="E887" s="6">
        <f>Table2[[#This Row],[Income]]</f>
        <v>51111</v>
      </c>
      <c r="F887" s="6">
        <f>Table2[[#This Row],[Kidhome]]</f>
        <v>1</v>
      </c>
      <c r="G887" s="6">
        <f>Table2[[#This Row],[Teenhome]]</f>
        <v>1</v>
      </c>
      <c r="H887" s="9">
        <f>Table2[[#This Row],[Dt_Customer]]</f>
        <v>41809</v>
      </c>
      <c r="I887" s="6">
        <f>Table2[[#This Row],[Recency]]</f>
        <v>83</v>
      </c>
      <c r="J887" s="14">
        <f>IF(VALUE(YEAR(People!$H887))-People!$B887&gt;=90,44,VALUE(YEAR(People!$H887))-People!$B887)</f>
        <v>33</v>
      </c>
      <c r="K887" s="5" t="str">
        <f>IF(AND(People!$J887&gt;=16,People!$J887&lt;=25),"16-25",IF(AND(People!$J887&gt;=26,People!$J887&lt;=35),"26-35",IF(AND(People!$J887&gt;=36,People!$J887&lt;=45),"36-45",IF(AND(People!$J887&gt;=46,People!$J887&lt;=55),"46-55",IF(AND(People!$J887&gt;=56,People!$J887&lt;=65),"56-65",IF(AND(People!$J887&gt;=66,People!$J887&lt;=75),"66-75","ALL"))))))</f>
        <v>26-35</v>
      </c>
      <c r="L887" t="str">
        <f>Products!H887</f>
        <v>Together</v>
      </c>
      <c r="M887">
        <f>Table2[[#This Row],[Recency]]</f>
        <v>83</v>
      </c>
      <c r="N887">
        <f>Table2[[#This Row],[NumDealsPurchases]]</f>
        <v>2</v>
      </c>
      <c r="O887" s="12" t="str">
        <f>IF(Table2[[#This Row],[Kidhome]]=0,"No","Yes")</f>
        <v>Yes</v>
      </c>
      <c r="P887" s="12" t="str">
        <f>IF(Table2[[#This Row],[Teenhome]]=0,"No","Yes")</f>
        <v>Yes</v>
      </c>
    </row>
    <row r="888" spans="1:16" ht="16.5" x14ac:dyDescent="0.3">
      <c r="A888" s="5">
        <f>Table2[[#This Row],[ID]]</f>
        <v>5830</v>
      </c>
      <c r="B888" s="6">
        <f>Table2[[#This Row],[Year_Birth]]</f>
        <v>1972</v>
      </c>
      <c r="C888" s="6" t="str">
        <f>Table2[[#This Row],[Education]]</f>
        <v>PhD</v>
      </c>
      <c r="D888" s="6" t="str">
        <f>Table2[[#This Row],[Marital_Status]]</f>
        <v>Single</v>
      </c>
      <c r="E888" s="6">
        <f>Table2[[#This Row],[Income]]</f>
        <v>86857</v>
      </c>
      <c r="F888" s="6">
        <f>Table2[[#This Row],[Kidhome]]</f>
        <v>0</v>
      </c>
      <c r="G888" s="6">
        <f>Table2[[#This Row],[Teenhome]]</f>
        <v>0</v>
      </c>
      <c r="H888" s="9">
        <f>Table2[[#This Row],[Dt_Customer]]</f>
        <v>41164</v>
      </c>
      <c r="I888" s="6">
        <f>Table2[[#This Row],[Recency]]</f>
        <v>96</v>
      </c>
      <c r="J888" s="8">
        <f>IF(VALUE(YEAR(People!$H888))-People!$B888&gt;=90,44,VALUE(YEAR(People!$H888))-People!$B888)</f>
        <v>40</v>
      </c>
      <c r="K888" s="5" t="str">
        <f>IF(AND(People!$J888&gt;=16,People!$J888&lt;=25),"16-25",IF(AND(People!$J888&gt;=26,People!$J888&lt;=35),"26-35",IF(AND(People!$J888&gt;=36,People!$J888&lt;=45),"36-45",IF(AND(People!$J888&gt;=46,People!$J888&lt;=55),"46-55",IF(AND(People!$J888&gt;=56,People!$J888&lt;=65),"56-65",IF(AND(People!$J888&gt;=66,People!$J888&lt;=75),"66-75","ALL"))))))</f>
        <v>36-45</v>
      </c>
      <c r="L888" t="str">
        <f>Products!H888</f>
        <v>Single</v>
      </c>
      <c r="M888">
        <f>Table2[[#This Row],[Recency]]</f>
        <v>96</v>
      </c>
      <c r="N888">
        <f>Table2[[#This Row],[NumDealsPurchases]]</f>
        <v>1</v>
      </c>
      <c r="O888" s="12" t="str">
        <f>IF(Table2[[#This Row],[Kidhome]]=0,"No","Yes")</f>
        <v>No</v>
      </c>
      <c r="P888" s="12" t="str">
        <f>IF(Table2[[#This Row],[Teenhome]]=0,"No","Yes")</f>
        <v>No</v>
      </c>
    </row>
    <row r="889" spans="1:16" ht="16.5" x14ac:dyDescent="0.3">
      <c r="A889" s="7">
        <f>Table2[[#This Row],[ID]]</f>
        <v>4597</v>
      </c>
      <c r="B889" s="6">
        <f>Table2[[#This Row],[Year_Birth]]</f>
        <v>1970</v>
      </c>
      <c r="C889" s="6" t="str">
        <f>Table2[[#This Row],[Education]]</f>
        <v>PhD</v>
      </c>
      <c r="D889" s="6" t="str">
        <f>Table2[[#This Row],[Marital_Status]]</f>
        <v>Together</v>
      </c>
      <c r="E889" s="6">
        <f>Table2[[#This Row],[Income]]</f>
        <v>82072</v>
      </c>
      <c r="F889" s="6">
        <f>Table2[[#This Row],[Kidhome]]</f>
        <v>0</v>
      </c>
      <c r="G889" s="6">
        <f>Table2[[#This Row],[Teenhome]]</f>
        <v>0</v>
      </c>
      <c r="H889" s="9">
        <f>Table2[[#This Row],[Dt_Customer]]</f>
        <v>41457</v>
      </c>
      <c r="I889" s="6">
        <f>Table2[[#This Row],[Recency]]</f>
        <v>67</v>
      </c>
      <c r="J889" s="14">
        <f>IF(VALUE(YEAR(People!$H889))-People!$B889&gt;=90,44,VALUE(YEAR(People!$H889))-People!$B889)</f>
        <v>43</v>
      </c>
      <c r="K889" s="5" t="str">
        <f>IF(AND(People!$J889&gt;=16,People!$J889&lt;=25),"16-25",IF(AND(People!$J889&gt;=26,People!$J889&lt;=35),"26-35",IF(AND(People!$J889&gt;=36,People!$J889&lt;=45),"36-45",IF(AND(People!$J889&gt;=46,People!$J889&lt;=55),"46-55",IF(AND(People!$J889&gt;=56,People!$J889&lt;=65),"56-65",IF(AND(People!$J889&gt;=66,People!$J889&lt;=75),"66-75","ALL"))))))</f>
        <v>36-45</v>
      </c>
      <c r="L889" t="str">
        <f>Products!H889</f>
        <v>Married</v>
      </c>
      <c r="M889">
        <f>Table2[[#This Row],[Recency]]</f>
        <v>67</v>
      </c>
      <c r="N889">
        <f>Table2[[#This Row],[NumDealsPurchases]]</f>
        <v>1</v>
      </c>
      <c r="O889" s="12" t="str">
        <f>IF(Table2[[#This Row],[Kidhome]]=0,"No","Yes")</f>
        <v>No</v>
      </c>
      <c r="P889" s="12" t="str">
        <f>IF(Table2[[#This Row],[Teenhome]]=0,"No","Yes")</f>
        <v>No</v>
      </c>
    </row>
    <row r="890" spans="1:16" ht="16.5" x14ac:dyDescent="0.3">
      <c r="A890" s="5">
        <f>Table2[[#This Row],[ID]]</f>
        <v>7023</v>
      </c>
      <c r="B890" s="6">
        <f>Table2[[#This Row],[Year_Birth]]</f>
        <v>1953</v>
      </c>
      <c r="C890" s="6" t="str">
        <f>Table2[[#This Row],[Education]]</f>
        <v>PhD</v>
      </c>
      <c r="D890" s="6" t="str">
        <f>Table2[[#This Row],[Marital_Status]]</f>
        <v>Single</v>
      </c>
      <c r="E890" s="6">
        <f>Table2[[#This Row],[Income]]</f>
        <v>46231</v>
      </c>
      <c r="F890" s="6">
        <f>Table2[[#This Row],[Kidhome]]</f>
        <v>2</v>
      </c>
      <c r="G890" s="6">
        <f>Table2[[#This Row],[Teenhome]]</f>
        <v>1</v>
      </c>
      <c r="H890" s="9">
        <f>Table2[[#This Row],[Dt_Customer]]</f>
        <v>41239</v>
      </c>
      <c r="I890" s="6">
        <f>Table2[[#This Row],[Recency]]</f>
        <v>87</v>
      </c>
      <c r="J890" s="8">
        <f>IF(VALUE(YEAR(People!$H890))-People!$B890&gt;=90,44,VALUE(YEAR(People!$H890))-People!$B890)</f>
        <v>59</v>
      </c>
      <c r="K890" s="5" t="str">
        <f>IF(AND(People!$J890&gt;=16,People!$J890&lt;=25),"16-25",IF(AND(People!$J890&gt;=26,People!$J890&lt;=35),"26-35",IF(AND(People!$J890&gt;=36,People!$J890&lt;=45),"36-45",IF(AND(People!$J890&gt;=46,People!$J890&lt;=55),"46-55",IF(AND(People!$J890&gt;=56,People!$J890&lt;=65),"56-65",IF(AND(People!$J890&gt;=66,People!$J890&lt;=75),"66-75","ALL"))))))</f>
        <v>56-65</v>
      </c>
      <c r="L890" t="str">
        <f>Products!H890</f>
        <v>Together</v>
      </c>
      <c r="M890">
        <f>Table2[[#This Row],[Recency]]</f>
        <v>87</v>
      </c>
      <c r="N890">
        <f>Table2[[#This Row],[NumDealsPurchases]]</f>
        <v>4</v>
      </c>
      <c r="O890" s="12" t="str">
        <f>IF(Table2[[#This Row],[Kidhome]]=0,"No","Yes")</f>
        <v>Yes</v>
      </c>
      <c r="P890" s="12" t="str">
        <f>IF(Table2[[#This Row],[Teenhome]]=0,"No","Yes")</f>
        <v>Yes</v>
      </c>
    </row>
    <row r="891" spans="1:16" ht="16.5" x14ac:dyDescent="0.3">
      <c r="A891" s="7">
        <f>Table2[[#This Row],[ID]]</f>
        <v>8086</v>
      </c>
      <c r="B891" s="6">
        <f>Table2[[#This Row],[Year_Birth]]</f>
        <v>1959</v>
      </c>
      <c r="C891" s="6" t="str">
        <f>Table2[[#This Row],[Education]]</f>
        <v>Graduation</v>
      </c>
      <c r="D891" s="6" t="str">
        <f>Table2[[#This Row],[Marital_Status]]</f>
        <v>Married</v>
      </c>
      <c r="E891" s="6">
        <f>Table2[[#This Row],[Income]]</f>
        <v>42243</v>
      </c>
      <c r="F891" s="6">
        <f>Table2[[#This Row],[Kidhome]]</f>
        <v>1</v>
      </c>
      <c r="G891" s="6">
        <f>Table2[[#This Row],[Teenhome]]</f>
        <v>1</v>
      </c>
      <c r="H891" s="9">
        <f>Table2[[#This Row],[Dt_Customer]]</f>
        <v>41619</v>
      </c>
      <c r="I891" s="6">
        <f>Table2[[#This Row],[Recency]]</f>
        <v>34</v>
      </c>
      <c r="J891" s="14">
        <f>IF(VALUE(YEAR(People!$H891))-People!$B891&gt;=90,44,VALUE(YEAR(People!$H891))-People!$B891)</f>
        <v>54</v>
      </c>
      <c r="K891" s="5" t="str">
        <f>IF(AND(People!$J891&gt;=16,People!$J891&lt;=25),"16-25",IF(AND(People!$J891&gt;=26,People!$J891&lt;=35),"26-35",IF(AND(People!$J891&gt;=36,People!$J891&lt;=45),"36-45",IF(AND(People!$J891&gt;=46,People!$J891&lt;=55),"46-55",IF(AND(People!$J891&gt;=56,People!$J891&lt;=65),"56-65",IF(AND(People!$J891&gt;=66,People!$J891&lt;=75),"66-75","ALL"))))))</f>
        <v>46-55</v>
      </c>
      <c r="L891" t="str">
        <f>Products!H891</f>
        <v>Single</v>
      </c>
      <c r="M891">
        <f>Table2[[#This Row],[Recency]]</f>
        <v>34</v>
      </c>
      <c r="N891">
        <f>Table2[[#This Row],[NumDealsPurchases]]</f>
        <v>2</v>
      </c>
      <c r="O891" s="12" t="str">
        <f>IF(Table2[[#This Row],[Kidhome]]=0,"No","Yes")</f>
        <v>Yes</v>
      </c>
      <c r="P891" s="12" t="str">
        <f>IF(Table2[[#This Row],[Teenhome]]=0,"No","Yes")</f>
        <v>Yes</v>
      </c>
    </row>
    <row r="892" spans="1:16" ht="16.5" x14ac:dyDescent="0.3">
      <c r="A892" s="5">
        <f>Table2[[#This Row],[ID]]</f>
        <v>8825</v>
      </c>
      <c r="B892" s="6">
        <f>Table2[[#This Row],[Year_Birth]]</f>
        <v>1962</v>
      </c>
      <c r="C892" s="6" t="str">
        <f>Table2[[#This Row],[Education]]</f>
        <v>Graduation</v>
      </c>
      <c r="D892" s="6" t="str">
        <f>Table2[[#This Row],[Marital_Status]]</f>
        <v>Together</v>
      </c>
      <c r="E892" s="6">
        <f>Table2[[#This Row],[Income]]</f>
        <v>51195</v>
      </c>
      <c r="F892" s="6">
        <f>Table2[[#This Row],[Kidhome]]</f>
        <v>1</v>
      </c>
      <c r="G892" s="6">
        <f>Table2[[#This Row],[Teenhome]]</f>
        <v>1</v>
      </c>
      <c r="H892" s="9">
        <f>Table2[[#This Row],[Dt_Customer]]</f>
        <v>41365</v>
      </c>
      <c r="I892" s="6">
        <f>Table2[[#This Row],[Recency]]</f>
        <v>46</v>
      </c>
      <c r="J892" s="8">
        <f>IF(VALUE(YEAR(People!$H892))-People!$B892&gt;=90,44,VALUE(YEAR(People!$H892))-People!$B892)</f>
        <v>51</v>
      </c>
      <c r="K892" s="5" t="str">
        <f>IF(AND(People!$J892&gt;=16,People!$J892&lt;=25),"16-25",IF(AND(People!$J892&gt;=26,People!$J892&lt;=35),"26-35",IF(AND(People!$J892&gt;=36,People!$J892&lt;=45),"36-45",IF(AND(People!$J892&gt;=46,People!$J892&lt;=55),"46-55",IF(AND(People!$J892&gt;=56,People!$J892&lt;=65),"56-65",IF(AND(People!$J892&gt;=66,People!$J892&lt;=75),"66-75","ALL"))))))</f>
        <v>46-55</v>
      </c>
      <c r="L892" t="str">
        <f>Products!H892</f>
        <v>Married</v>
      </c>
      <c r="M892">
        <f>Table2[[#This Row],[Recency]]</f>
        <v>46</v>
      </c>
      <c r="N892">
        <f>Table2[[#This Row],[NumDealsPurchases]]</f>
        <v>8</v>
      </c>
      <c r="O892" s="12" t="str">
        <f>IF(Table2[[#This Row],[Kidhome]]=0,"No","Yes")</f>
        <v>Yes</v>
      </c>
      <c r="P892" s="12" t="str">
        <f>IF(Table2[[#This Row],[Teenhome]]=0,"No","Yes")</f>
        <v>Yes</v>
      </c>
    </row>
    <row r="893" spans="1:16" ht="16.5" x14ac:dyDescent="0.3">
      <c r="A893" s="7">
        <f>Table2[[#This Row],[ID]]</f>
        <v>2930</v>
      </c>
      <c r="B893" s="6">
        <f>Table2[[#This Row],[Year_Birth]]</f>
        <v>1978</v>
      </c>
      <c r="C893" s="6" t="str">
        <f>Table2[[#This Row],[Education]]</f>
        <v>Master</v>
      </c>
      <c r="D893" s="6" t="str">
        <f>Table2[[#This Row],[Marital_Status]]</f>
        <v>Single</v>
      </c>
      <c r="E893" s="6">
        <f>Table2[[#This Row],[Income]]</f>
        <v>68092</v>
      </c>
      <c r="F893" s="6">
        <f>Table2[[#This Row],[Kidhome]]</f>
        <v>0</v>
      </c>
      <c r="G893" s="6">
        <f>Table2[[#This Row],[Teenhome]]</f>
        <v>0</v>
      </c>
      <c r="H893" s="9">
        <f>Table2[[#This Row],[Dt_Customer]]</f>
        <v>41624</v>
      </c>
      <c r="I893" s="6">
        <f>Table2[[#This Row],[Recency]]</f>
        <v>7</v>
      </c>
      <c r="J893" s="14">
        <f>IF(VALUE(YEAR(People!$H893))-People!$B893&gt;=90,44,VALUE(YEAR(People!$H893))-People!$B893)</f>
        <v>35</v>
      </c>
      <c r="K893" s="5" t="str">
        <f>IF(AND(People!$J893&gt;=16,People!$J893&lt;=25),"16-25",IF(AND(People!$J893&gt;=26,People!$J893&lt;=35),"26-35",IF(AND(People!$J893&gt;=36,People!$J893&lt;=45),"36-45",IF(AND(People!$J893&gt;=46,People!$J893&lt;=55),"46-55",IF(AND(People!$J893&gt;=56,People!$J893&lt;=65),"56-65",IF(AND(People!$J893&gt;=66,People!$J893&lt;=75),"66-75","ALL"))))))</f>
        <v>26-35</v>
      </c>
      <c r="L893" t="str">
        <f>Products!H893</f>
        <v>Widow</v>
      </c>
      <c r="M893">
        <f>Table2[[#This Row],[Recency]]</f>
        <v>7</v>
      </c>
      <c r="N893">
        <f>Table2[[#This Row],[NumDealsPurchases]]</f>
        <v>2</v>
      </c>
      <c r="O893" s="12" t="str">
        <f>IF(Table2[[#This Row],[Kidhome]]=0,"No","Yes")</f>
        <v>No</v>
      </c>
      <c r="P893" s="12" t="str">
        <f>IF(Table2[[#This Row],[Teenhome]]=0,"No","Yes")</f>
        <v>No</v>
      </c>
    </row>
    <row r="894" spans="1:16" ht="16.5" x14ac:dyDescent="0.3">
      <c r="A894" s="5">
        <f>Table2[[#This Row],[ID]]</f>
        <v>1928</v>
      </c>
      <c r="B894" s="6">
        <f>Table2[[#This Row],[Year_Birth]]</f>
        <v>1973</v>
      </c>
      <c r="C894" s="6" t="str">
        <f>Table2[[#This Row],[Education]]</f>
        <v>Graduation</v>
      </c>
      <c r="D894" s="6" t="str">
        <f>Table2[[#This Row],[Marital_Status]]</f>
        <v>Married</v>
      </c>
      <c r="E894" s="6">
        <f>Table2[[#This Row],[Income]]</f>
        <v>31814</v>
      </c>
      <c r="F894" s="6">
        <f>Table2[[#This Row],[Kidhome]]</f>
        <v>1</v>
      </c>
      <c r="G894" s="6">
        <f>Table2[[#This Row],[Teenhome]]</f>
        <v>0</v>
      </c>
      <c r="H894" s="9">
        <f>Table2[[#This Row],[Dt_Customer]]</f>
        <v>41314</v>
      </c>
      <c r="I894" s="6">
        <f>Table2[[#This Row],[Recency]]</f>
        <v>73</v>
      </c>
      <c r="J894" s="8">
        <f>IF(VALUE(YEAR(People!$H894))-People!$B894&gt;=90,44,VALUE(YEAR(People!$H894))-People!$B894)</f>
        <v>40</v>
      </c>
      <c r="K894" s="5" t="str">
        <f>IF(AND(People!$J894&gt;=16,People!$J894&lt;=25),"16-25",IF(AND(People!$J894&gt;=26,People!$J894&lt;=35),"26-35",IF(AND(People!$J894&gt;=36,People!$J894&lt;=45),"36-45",IF(AND(People!$J894&gt;=46,People!$J894&lt;=55),"46-55",IF(AND(People!$J894&gt;=56,People!$J894&lt;=65),"56-65",IF(AND(People!$J894&gt;=66,People!$J894&lt;=75),"66-75","ALL"))))))</f>
        <v>36-45</v>
      </c>
      <c r="L894" t="str">
        <f>Products!H894</f>
        <v>Married</v>
      </c>
      <c r="M894">
        <f>Table2[[#This Row],[Recency]]</f>
        <v>73</v>
      </c>
      <c r="N894">
        <f>Table2[[#This Row],[NumDealsPurchases]]</f>
        <v>2</v>
      </c>
      <c r="O894" s="12" t="str">
        <f>IF(Table2[[#This Row],[Kidhome]]=0,"No","Yes")</f>
        <v>Yes</v>
      </c>
      <c r="P894" s="12" t="str">
        <f>IF(Table2[[#This Row],[Teenhome]]=0,"No","Yes")</f>
        <v>No</v>
      </c>
    </row>
    <row r="895" spans="1:16" ht="16.5" x14ac:dyDescent="0.3">
      <c r="A895" s="7">
        <f>Table2[[#This Row],[ID]]</f>
        <v>7108</v>
      </c>
      <c r="B895" s="6">
        <f>Table2[[#This Row],[Year_Birth]]</f>
        <v>1965</v>
      </c>
      <c r="C895" s="6" t="str">
        <f>Table2[[#This Row],[Education]]</f>
        <v>Master</v>
      </c>
      <c r="D895" s="6" t="str">
        <f>Table2[[#This Row],[Marital_Status]]</f>
        <v>Widow</v>
      </c>
      <c r="E895" s="6">
        <f>Table2[[#This Row],[Income]]</f>
        <v>51390</v>
      </c>
      <c r="F895" s="6">
        <f>Table2[[#This Row],[Kidhome]]</f>
        <v>1</v>
      </c>
      <c r="G895" s="6">
        <f>Table2[[#This Row],[Teenhome]]</f>
        <v>1</v>
      </c>
      <c r="H895" s="9">
        <f>Table2[[#This Row],[Dt_Customer]]</f>
        <v>41160</v>
      </c>
      <c r="I895" s="6">
        <f>Table2[[#This Row],[Recency]]</f>
        <v>54</v>
      </c>
      <c r="J895" s="14">
        <f>IF(VALUE(YEAR(People!$H895))-People!$B895&gt;=90,44,VALUE(YEAR(People!$H895))-People!$B895)</f>
        <v>47</v>
      </c>
      <c r="K895" s="5" t="str">
        <f>IF(AND(People!$J895&gt;=16,People!$J895&lt;=25),"16-25",IF(AND(People!$J895&gt;=26,People!$J895&lt;=35),"26-35",IF(AND(People!$J895&gt;=36,People!$J895&lt;=45),"36-45",IF(AND(People!$J895&gt;=46,People!$J895&lt;=55),"46-55",IF(AND(People!$J895&gt;=56,People!$J895&lt;=65),"56-65",IF(AND(People!$J895&gt;=66,People!$J895&lt;=75),"66-75","ALL"))))))</f>
        <v>46-55</v>
      </c>
      <c r="L895" t="str">
        <f>Products!H895</f>
        <v>Single</v>
      </c>
      <c r="M895">
        <f>Table2[[#This Row],[Recency]]</f>
        <v>54</v>
      </c>
      <c r="N895">
        <f>Table2[[#This Row],[NumDealsPurchases]]</f>
        <v>6</v>
      </c>
      <c r="O895" s="12" t="str">
        <f>IF(Table2[[#This Row],[Kidhome]]=0,"No","Yes")</f>
        <v>Yes</v>
      </c>
      <c r="P895" s="12" t="str">
        <f>IF(Table2[[#This Row],[Teenhome]]=0,"No","Yes")</f>
        <v>Yes</v>
      </c>
    </row>
    <row r="896" spans="1:16" ht="16.5" x14ac:dyDescent="0.3">
      <c r="A896" s="5">
        <f>Table2[[#This Row],[ID]]</f>
        <v>10925</v>
      </c>
      <c r="B896" s="6">
        <f>Table2[[#This Row],[Year_Birth]]</f>
        <v>1983</v>
      </c>
      <c r="C896" s="6" t="str">
        <f>Table2[[#This Row],[Education]]</f>
        <v>Graduation</v>
      </c>
      <c r="D896" s="6" t="str">
        <f>Table2[[#This Row],[Marital_Status]]</f>
        <v>Married</v>
      </c>
      <c r="E896" s="6">
        <f>Table2[[#This Row],[Income]]</f>
        <v>76630</v>
      </c>
      <c r="F896" s="6">
        <f>Table2[[#This Row],[Kidhome]]</f>
        <v>0</v>
      </c>
      <c r="G896" s="6">
        <f>Table2[[#This Row],[Teenhome]]</f>
        <v>0</v>
      </c>
      <c r="H896" s="9">
        <f>Table2[[#This Row],[Dt_Customer]]</f>
        <v>41653</v>
      </c>
      <c r="I896" s="6">
        <f>Table2[[#This Row],[Recency]]</f>
        <v>93</v>
      </c>
      <c r="J896" s="8">
        <f>IF(VALUE(YEAR(People!$H896))-People!$B896&gt;=90,44,VALUE(YEAR(People!$H896))-People!$B896)</f>
        <v>31</v>
      </c>
      <c r="K896" s="5" t="str">
        <f>IF(AND(People!$J896&gt;=16,People!$J896&lt;=25),"16-25",IF(AND(People!$J896&gt;=26,People!$J896&lt;=35),"26-35",IF(AND(People!$J896&gt;=36,People!$J896&lt;=45),"36-45",IF(AND(People!$J896&gt;=46,People!$J896&lt;=55),"46-55",IF(AND(People!$J896&gt;=56,People!$J896&lt;=65),"56-65",IF(AND(People!$J896&gt;=66,People!$J896&lt;=75),"66-75","ALL"))))))</f>
        <v>26-35</v>
      </c>
      <c r="L896" t="str">
        <f>Products!H896</f>
        <v>Divorced</v>
      </c>
      <c r="M896">
        <f>Table2[[#This Row],[Recency]]</f>
        <v>93</v>
      </c>
      <c r="N896">
        <f>Table2[[#This Row],[NumDealsPurchases]]</f>
        <v>1</v>
      </c>
      <c r="O896" s="12" t="str">
        <f>IF(Table2[[#This Row],[Kidhome]]=0,"No","Yes")</f>
        <v>No</v>
      </c>
      <c r="P896" s="12" t="str">
        <f>IF(Table2[[#This Row],[Teenhome]]=0,"No","Yes")</f>
        <v>No</v>
      </c>
    </row>
    <row r="897" spans="1:16" ht="16.5" x14ac:dyDescent="0.3">
      <c r="A897" s="7">
        <f>Table2[[#This Row],[ID]]</f>
        <v>9960</v>
      </c>
      <c r="B897" s="6">
        <f>Table2[[#This Row],[Year_Birth]]</f>
        <v>1991</v>
      </c>
      <c r="C897" s="6" t="str">
        <f>Table2[[#This Row],[Education]]</f>
        <v>Basic</v>
      </c>
      <c r="D897" s="6" t="str">
        <f>Table2[[#This Row],[Marital_Status]]</f>
        <v>Single</v>
      </c>
      <c r="E897" s="6">
        <f>Table2[[#This Row],[Income]]</f>
        <v>26868</v>
      </c>
      <c r="F897" s="6">
        <f>Table2[[#This Row],[Kidhome]]</f>
        <v>1</v>
      </c>
      <c r="G897" s="6">
        <f>Table2[[#This Row],[Teenhome]]</f>
        <v>0</v>
      </c>
      <c r="H897" s="9">
        <f>Table2[[#This Row],[Dt_Customer]]</f>
        <v>41759</v>
      </c>
      <c r="I897" s="6">
        <f>Table2[[#This Row],[Recency]]</f>
        <v>52</v>
      </c>
      <c r="J897" s="14">
        <f>IF(VALUE(YEAR(People!$H897))-People!$B897&gt;=90,44,VALUE(YEAR(People!$H897))-People!$B897)</f>
        <v>23</v>
      </c>
      <c r="K897" s="5" t="str">
        <f>IF(AND(People!$J897&gt;=16,People!$J897&lt;=25),"16-25",IF(AND(People!$J897&gt;=26,People!$J897&lt;=35),"26-35",IF(AND(People!$J897&gt;=36,People!$J897&lt;=45),"36-45",IF(AND(People!$J897&gt;=46,People!$J897&lt;=55),"46-55",IF(AND(People!$J897&gt;=56,People!$J897&lt;=65),"56-65",IF(AND(People!$J897&gt;=66,People!$J897&lt;=75),"66-75","ALL"))))))</f>
        <v>16-25</v>
      </c>
      <c r="L897" t="str">
        <f>Products!H897</f>
        <v>Single</v>
      </c>
      <c r="M897">
        <f>Table2[[#This Row],[Recency]]</f>
        <v>52</v>
      </c>
      <c r="N897">
        <f>Table2[[#This Row],[NumDealsPurchases]]</f>
        <v>1</v>
      </c>
      <c r="O897" s="12" t="str">
        <f>IF(Table2[[#This Row],[Kidhome]]=0,"No","Yes")</f>
        <v>Yes</v>
      </c>
      <c r="P897" s="12" t="str">
        <f>IF(Table2[[#This Row],[Teenhome]]=0,"No","Yes")</f>
        <v>No</v>
      </c>
    </row>
    <row r="898" spans="1:16" ht="16.5" x14ac:dyDescent="0.3">
      <c r="A898" s="5">
        <f>Table2[[#This Row],[ID]]</f>
        <v>8800</v>
      </c>
      <c r="B898" s="6">
        <f>Table2[[#This Row],[Year_Birth]]</f>
        <v>1943</v>
      </c>
      <c r="C898" s="6" t="str">
        <f>Table2[[#This Row],[Education]]</f>
        <v>PhD</v>
      </c>
      <c r="D898" s="6" t="str">
        <f>Table2[[#This Row],[Marital_Status]]</f>
        <v>Divorced</v>
      </c>
      <c r="E898" s="6">
        <f>Table2[[#This Row],[Income]]</f>
        <v>48948</v>
      </c>
      <c r="F898" s="6">
        <f>Table2[[#This Row],[Kidhome]]</f>
        <v>0</v>
      </c>
      <c r="G898" s="6">
        <f>Table2[[#This Row],[Teenhome]]</f>
        <v>0</v>
      </c>
      <c r="H898" s="9">
        <f>Table2[[#This Row],[Dt_Customer]]</f>
        <v>41306</v>
      </c>
      <c r="I898" s="6">
        <f>Table2[[#This Row],[Recency]]</f>
        <v>53</v>
      </c>
      <c r="J898" s="8">
        <f>IF(VALUE(YEAR(People!$H898))-People!$B898&gt;=90,44,VALUE(YEAR(People!$H898))-People!$B898)</f>
        <v>70</v>
      </c>
      <c r="K898" s="5" t="str">
        <f>IF(AND(People!$J898&gt;=16,People!$J898&lt;=25),"16-25",IF(AND(People!$J898&gt;=26,People!$J898&lt;=35),"26-35",IF(AND(People!$J898&gt;=36,People!$J898&lt;=45),"36-45",IF(AND(People!$J898&gt;=46,People!$J898&lt;=55),"46-55",IF(AND(People!$J898&gt;=56,People!$J898&lt;=65),"56-65",IF(AND(People!$J898&gt;=66,People!$J898&lt;=75),"66-75","ALL"))))))</f>
        <v>66-75</v>
      </c>
      <c r="L898" t="str">
        <f>Products!H898</f>
        <v>Together</v>
      </c>
      <c r="M898">
        <f>Table2[[#This Row],[Recency]]</f>
        <v>53</v>
      </c>
      <c r="N898">
        <f>Table2[[#This Row],[NumDealsPurchases]]</f>
        <v>2</v>
      </c>
      <c r="O898" s="12" t="str">
        <f>IF(Table2[[#This Row],[Kidhome]]=0,"No","Yes")</f>
        <v>No</v>
      </c>
      <c r="P898" s="12" t="str">
        <f>IF(Table2[[#This Row],[Teenhome]]=0,"No","Yes")</f>
        <v>No</v>
      </c>
    </row>
    <row r="899" spans="1:16" ht="16.5" x14ac:dyDescent="0.3">
      <c r="A899" s="7">
        <f>Table2[[#This Row],[ID]]</f>
        <v>9224</v>
      </c>
      <c r="B899" s="6">
        <f>Table2[[#This Row],[Year_Birth]]</f>
        <v>1972</v>
      </c>
      <c r="C899" s="6" t="str">
        <f>Table2[[#This Row],[Education]]</f>
        <v>PhD</v>
      </c>
      <c r="D899" s="6" t="str">
        <f>Table2[[#This Row],[Marital_Status]]</f>
        <v>Single</v>
      </c>
      <c r="E899" s="6">
        <f>Table2[[#This Row],[Income]]</f>
        <v>55260</v>
      </c>
      <c r="F899" s="6">
        <f>Table2[[#This Row],[Kidhome]]</f>
        <v>0</v>
      </c>
      <c r="G899" s="6">
        <f>Table2[[#This Row],[Teenhome]]</f>
        <v>1</v>
      </c>
      <c r="H899" s="9">
        <f>Table2[[#This Row],[Dt_Customer]]</f>
        <v>41255</v>
      </c>
      <c r="I899" s="6">
        <f>Table2[[#This Row],[Recency]]</f>
        <v>81</v>
      </c>
      <c r="J899" s="14">
        <f>IF(VALUE(YEAR(People!$H899))-People!$B899&gt;=90,44,VALUE(YEAR(People!$H899))-People!$B899)</f>
        <v>40</v>
      </c>
      <c r="K899" s="5" t="str">
        <f>IF(AND(People!$J899&gt;=16,People!$J899&lt;=25),"16-25",IF(AND(People!$J899&gt;=26,People!$J899&lt;=35),"26-35",IF(AND(People!$J899&gt;=36,People!$J899&lt;=45),"36-45",IF(AND(People!$J899&gt;=46,People!$J899&lt;=55),"46-55",IF(AND(People!$J899&gt;=56,People!$J899&lt;=65),"56-65",IF(AND(People!$J899&gt;=66,People!$J899&lt;=75),"66-75","ALL"))))))</f>
        <v>36-45</v>
      </c>
      <c r="L899" t="str">
        <f>Products!H899</f>
        <v>Divorced</v>
      </c>
      <c r="M899">
        <f>Table2[[#This Row],[Recency]]</f>
        <v>81</v>
      </c>
      <c r="N899">
        <f>Table2[[#This Row],[NumDealsPurchases]]</f>
        <v>2</v>
      </c>
      <c r="O899" s="12" t="str">
        <f>IF(Table2[[#This Row],[Kidhome]]=0,"No","Yes")</f>
        <v>No</v>
      </c>
      <c r="P899" s="12" t="str">
        <f>IF(Table2[[#This Row],[Teenhome]]=0,"No","Yes")</f>
        <v>Yes</v>
      </c>
    </row>
    <row r="900" spans="1:16" ht="16.5" x14ac:dyDescent="0.3">
      <c r="A900" s="5">
        <f>Table2[[#This Row],[ID]]</f>
        <v>5519</v>
      </c>
      <c r="B900" s="6">
        <f>Table2[[#This Row],[Year_Birth]]</f>
        <v>1956</v>
      </c>
      <c r="C900" s="6" t="str">
        <f>Table2[[#This Row],[Education]]</f>
        <v>Graduation</v>
      </c>
      <c r="D900" s="6" t="str">
        <f>Table2[[#This Row],[Marital_Status]]</f>
        <v>Together</v>
      </c>
      <c r="E900" s="6">
        <f>Table2[[#This Row],[Income]]</f>
        <v>64090</v>
      </c>
      <c r="F900" s="6">
        <f>Table2[[#This Row],[Kidhome]]</f>
        <v>0</v>
      </c>
      <c r="G900" s="6">
        <f>Table2[[#This Row],[Teenhome]]</f>
        <v>1</v>
      </c>
      <c r="H900" s="9">
        <f>Table2[[#This Row],[Dt_Customer]]</f>
        <v>41493</v>
      </c>
      <c r="I900" s="6">
        <f>Table2[[#This Row],[Recency]]</f>
        <v>8</v>
      </c>
      <c r="J900" s="8">
        <f>IF(VALUE(YEAR(People!$H900))-People!$B900&gt;=90,44,VALUE(YEAR(People!$H900))-People!$B900)</f>
        <v>57</v>
      </c>
      <c r="K900" s="5" t="str">
        <f>IF(AND(People!$J900&gt;=16,People!$J900&lt;=25),"16-25",IF(AND(People!$J900&gt;=26,People!$J900&lt;=35),"26-35",IF(AND(People!$J900&gt;=36,People!$J900&lt;=45),"36-45",IF(AND(People!$J900&gt;=46,People!$J900&lt;=55),"46-55",IF(AND(People!$J900&gt;=56,People!$J900&lt;=65),"56-65",IF(AND(People!$J900&gt;=66,People!$J900&lt;=75),"66-75","ALL"))))))</f>
        <v>56-65</v>
      </c>
      <c r="L900" t="str">
        <f>Products!H900</f>
        <v>Married</v>
      </c>
      <c r="M900">
        <f>Table2[[#This Row],[Recency]]</f>
        <v>8</v>
      </c>
      <c r="N900">
        <f>Table2[[#This Row],[NumDealsPurchases]]</f>
        <v>1</v>
      </c>
      <c r="O900" s="12" t="str">
        <f>IF(Table2[[#This Row],[Kidhome]]=0,"No","Yes")</f>
        <v>No</v>
      </c>
      <c r="P900" s="12" t="str">
        <f>IF(Table2[[#This Row],[Teenhome]]=0,"No","Yes")</f>
        <v>Yes</v>
      </c>
    </row>
    <row r="901" spans="1:16" ht="16.5" x14ac:dyDescent="0.3">
      <c r="A901" s="7">
        <f>Table2[[#This Row],[ID]]</f>
        <v>5046</v>
      </c>
      <c r="B901" s="6">
        <f>Table2[[#This Row],[Year_Birth]]</f>
        <v>1958</v>
      </c>
      <c r="C901" s="6" t="str">
        <f>Table2[[#This Row],[Education]]</f>
        <v>Graduation</v>
      </c>
      <c r="D901" s="6" t="str">
        <f>Table2[[#This Row],[Marital_Status]]</f>
        <v>Divorced</v>
      </c>
      <c r="E901" s="6">
        <f>Table2[[#This Row],[Income]]</f>
        <v>78331</v>
      </c>
      <c r="F901" s="6">
        <f>Table2[[#This Row],[Kidhome]]</f>
        <v>0</v>
      </c>
      <c r="G901" s="6">
        <f>Table2[[#This Row],[Teenhome]]</f>
        <v>1</v>
      </c>
      <c r="H901" s="9">
        <f>Table2[[#This Row],[Dt_Customer]]</f>
        <v>41662</v>
      </c>
      <c r="I901" s="6">
        <f>Table2[[#This Row],[Recency]]</f>
        <v>97</v>
      </c>
      <c r="J901" s="14">
        <f>IF(VALUE(YEAR(People!$H901))-People!$B901&gt;=90,44,VALUE(YEAR(People!$H901))-People!$B901)</f>
        <v>56</v>
      </c>
      <c r="K901" s="5" t="str">
        <f>IF(AND(People!$J901&gt;=16,People!$J901&lt;=25),"16-25",IF(AND(People!$J901&gt;=26,People!$J901&lt;=35),"26-35",IF(AND(People!$J901&gt;=36,People!$J901&lt;=45),"36-45",IF(AND(People!$J901&gt;=46,People!$J901&lt;=55),"46-55",IF(AND(People!$J901&gt;=56,People!$J901&lt;=65),"56-65",IF(AND(People!$J901&gt;=66,People!$J901&lt;=75),"66-75","ALL"))))))</f>
        <v>56-65</v>
      </c>
      <c r="L901" t="str">
        <f>Products!H901</f>
        <v>Divorced</v>
      </c>
      <c r="M901">
        <f>Table2[[#This Row],[Recency]]</f>
        <v>97</v>
      </c>
      <c r="N901">
        <f>Table2[[#This Row],[NumDealsPurchases]]</f>
        <v>2</v>
      </c>
      <c r="O901" s="12" t="str">
        <f>IF(Table2[[#This Row],[Kidhome]]=0,"No","Yes")</f>
        <v>No</v>
      </c>
      <c r="P901" s="12" t="str">
        <f>IF(Table2[[#This Row],[Teenhome]]=0,"No","Yes")</f>
        <v>Yes</v>
      </c>
    </row>
    <row r="902" spans="1:16" ht="16.5" x14ac:dyDescent="0.3">
      <c r="A902" s="5">
        <f>Table2[[#This Row],[ID]]</f>
        <v>7037</v>
      </c>
      <c r="B902" s="6">
        <f>Table2[[#This Row],[Year_Birth]]</f>
        <v>1974</v>
      </c>
      <c r="C902" s="6" t="str">
        <f>Table2[[#This Row],[Education]]</f>
        <v>PhD</v>
      </c>
      <c r="D902" s="6" t="str">
        <f>Table2[[#This Row],[Marital_Status]]</f>
        <v>Married</v>
      </c>
      <c r="E902" s="6">
        <f>Table2[[#This Row],[Income]]</f>
        <v>37087</v>
      </c>
      <c r="F902" s="6">
        <f>Table2[[#This Row],[Kidhome]]</f>
        <v>1</v>
      </c>
      <c r="G902" s="6">
        <f>Table2[[#This Row],[Teenhome]]</f>
        <v>0</v>
      </c>
      <c r="H902" s="9">
        <f>Table2[[#This Row],[Dt_Customer]]</f>
        <v>41497</v>
      </c>
      <c r="I902" s="6">
        <f>Table2[[#This Row],[Recency]]</f>
        <v>50</v>
      </c>
      <c r="J902" s="8">
        <f>IF(VALUE(YEAR(People!$H902))-People!$B902&gt;=90,44,VALUE(YEAR(People!$H902))-People!$B902)</f>
        <v>39</v>
      </c>
      <c r="K902" s="5" t="str">
        <f>IF(AND(People!$J902&gt;=16,People!$J902&lt;=25),"16-25",IF(AND(People!$J902&gt;=26,People!$J902&lt;=35),"26-35",IF(AND(People!$J902&gt;=36,People!$J902&lt;=45),"36-45",IF(AND(People!$J902&gt;=46,People!$J902&lt;=55),"46-55",IF(AND(People!$J902&gt;=56,People!$J902&lt;=65),"56-65",IF(AND(People!$J902&gt;=66,People!$J902&lt;=75),"66-75","ALL"))))))</f>
        <v>36-45</v>
      </c>
      <c r="L902" t="str">
        <f>Products!H902</f>
        <v>Married</v>
      </c>
      <c r="M902">
        <f>Table2[[#This Row],[Recency]]</f>
        <v>50</v>
      </c>
      <c r="N902">
        <f>Table2[[#This Row],[NumDealsPurchases]]</f>
        <v>3</v>
      </c>
      <c r="O902" s="12" t="str">
        <f>IF(Table2[[#This Row],[Kidhome]]=0,"No","Yes")</f>
        <v>Yes</v>
      </c>
      <c r="P902" s="12" t="str">
        <f>IF(Table2[[#This Row],[Teenhome]]=0,"No","Yes")</f>
        <v>No</v>
      </c>
    </row>
    <row r="903" spans="1:16" ht="16.5" x14ac:dyDescent="0.3">
      <c r="A903" s="7">
        <f>Table2[[#This Row],[ID]]</f>
        <v>905</v>
      </c>
      <c r="B903" s="6">
        <f>Table2[[#This Row],[Year_Birth]]</f>
        <v>1986</v>
      </c>
      <c r="C903" s="6" t="str">
        <f>Table2[[#This Row],[Education]]</f>
        <v>Graduation</v>
      </c>
      <c r="D903" s="6" t="str">
        <f>Table2[[#This Row],[Marital_Status]]</f>
        <v>Divorced</v>
      </c>
      <c r="E903" s="6">
        <f>Table2[[#This Row],[Income]]</f>
        <v>21846</v>
      </c>
      <c r="F903" s="6">
        <f>Table2[[#This Row],[Kidhome]]</f>
        <v>1</v>
      </c>
      <c r="G903" s="6">
        <f>Table2[[#This Row],[Teenhome]]</f>
        <v>0</v>
      </c>
      <c r="H903" s="9">
        <f>Table2[[#This Row],[Dt_Customer]]</f>
        <v>41569</v>
      </c>
      <c r="I903" s="6">
        <f>Table2[[#This Row],[Recency]]</f>
        <v>38</v>
      </c>
      <c r="J903" s="14">
        <f>IF(VALUE(YEAR(People!$H903))-People!$B903&gt;=90,44,VALUE(YEAR(People!$H903))-People!$B903)</f>
        <v>27</v>
      </c>
      <c r="K903" s="5" t="str">
        <f>IF(AND(People!$J903&gt;=16,People!$J903&lt;=25),"16-25",IF(AND(People!$J903&gt;=26,People!$J903&lt;=35),"26-35",IF(AND(People!$J903&gt;=36,People!$J903&lt;=45),"36-45",IF(AND(People!$J903&gt;=46,People!$J903&lt;=55),"46-55",IF(AND(People!$J903&gt;=56,People!$J903&lt;=65),"56-65",IF(AND(People!$J903&gt;=66,People!$J903&lt;=75),"66-75","ALL"))))))</f>
        <v>26-35</v>
      </c>
      <c r="L903" t="str">
        <f>Products!H903</f>
        <v>Divorced</v>
      </c>
      <c r="M903">
        <f>Table2[[#This Row],[Recency]]</f>
        <v>38</v>
      </c>
      <c r="N903">
        <f>Table2[[#This Row],[NumDealsPurchases]]</f>
        <v>4</v>
      </c>
      <c r="O903" s="12" t="str">
        <f>IF(Table2[[#This Row],[Kidhome]]=0,"No","Yes")</f>
        <v>Yes</v>
      </c>
      <c r="P903" s="12" t="str">
        <f>IF(Table2[[#This Row],[Teenhome]]=0,"No","Yes")</f>
        <v>No</v>
      </c>
    </row>
    <row r="904" spans="1:16" ht="16.5" x14ac:dyDescent="0.3">
      <c r="A904" s="5">
        <f>Table2[[#This Row],[ID]]</f>
        <v>8624</v>
      </c>
      <c r="B904" s="6">
        <f>Table2[[#This Row],[Year_Birth]]</f>
        <v>1958</v>
      </c>
      <c r="C904" s="6" t="str">
        <f>Table2[[#This Row],[Education]]</f>
        <v>Graduation</v>
      </c>
      <c r="D904" s="6" t="str">
        <f>Table2[[#This Row],[Marital_Status]]</f>
        <v>Married</v>
      </c>
      <c r="E904" s="6">
        <f>Table2[[#This Row],[Income]]</f>
        <v>81320</v>
      </c>
      <c r="F904" s="6">
        <f>Table2[[#This Row],[Kidhome]]</f>
        <v>0</v>
      </c>
      <c r="G904" s="6">
        <f>Table2[[#This Row],[Teenhome]]</f>
        <v>0</v>
      </c>
      <c r="H904" s="9">
        <f>Table2[[#This Row],[Dt_Customer]]</f>
        <v>41311</v>
      </c>
      <c r="I904" s="6">
        <f>Table2[[#This Row],[Recency]]</f>
        <v>61</v>
      </c>
      <c r="J904" s="8">
        <f>IF(VALUE(YEAR(People!$H904))-People!$B904&gt;=90,44,VALUE(YEAR(People!$H904))-People!$B904)</f>
        <v>55</v>
      </c>
      <c r="K904" s="5" t="str">
        <f>IF(AND(People!$J904&gt;=16,People!$J904&lt;=25),"16-25",IF(AND(People!$J904&gt;=26,People!$J904&lt;=35),"26-35",IF(AND(People!$J904&gt;=36,People!$J904&lt;=45),"36-45",IF(AND(People!$J904&gt;=46,People!$J904&lt;=55),"46-55",IF(AND(People!$J904&gt;=56,People!$J904&lt;=65),"56-65",IF(AND(People!$J904&gt;=66,People!$J904&lt;=75),"66-75","ALL"))))))</f>
        <v>46-55</v>
      </c>
      <c r="L904" t="str">
        <f>Products!H904</f>
        <v>Together</v>
      </c>
      <c r="M904">
        <f>Table2[[#This Row],[Recency]]</f>
        <v>61</v>
      </c>
      <c r="N904">
        <f>Table2[[#This Row],[NumDealsPurchases]]</f>
        <v>1</v>
      </c>
      <c r="O904" s="12" t="str">
        <f>IF(Table2[[#This Row],[Kidhome]]=0,"No","Yes")</f>
        <v>No</v>
      </c>
      <c r="P904" s="12" t="str">
        <f>IF(Table2[[#This Row],[Teenhome]]=0,"No","Yes")</f>
        <v>No</v>
      </c>
    </row>
    <row r="905" spans="1:16" ht="16.5" x14ac:dyDescent="0.3">
      <c r="A905" s="7">
        <f>Table2[[#This Row],[ID]]</f>
        <v>8945</v>
      </c>
      <c r="B905" s="6">
        <f>Table2[[#This Row],[Year_Birth]]</f>
        <v>1970</v>
      </c>
      <c r="C905" s="6" t="str">
        <f>Table2[[#This Row],[Education]]</f>
        <v>Graduation</v>
      </c>
      <c r="D905" s="6" t="str">
        <f>Table2[[#This Row],[Marital_Status]]</f>
        <v>Divorced</v>
      </c>
      <c r="E905" s="6">
        <f>Table2[[#This Row],[Income]]</f>
        <v>54137</v>
      </c>
      <c r="F905" s="6">
        <f>Table2[[#This Row],[Kidhome]]</f>
        <v>0</v>
      </c>
      <c r="G905" s="6">
        <f>Table2[[#This Row],[Teenhome]]</f>
        <v>1</v>
      </c>
      <c r="H905" s="9">
        <f>Table2[[#This Row],[Dt_Customer]]</f>
        <v>41502</v>
      </c>
      <c r="I905" s="6">
        <f>Table2[[#This Row],[Recency]]</f>
        <v>46</v>
      </c>
      <c r="J905" s="14">
        <f>IF(VALUE(YEAR(People!$H905))-People!$B905&gt;=90,44,VALUE(YEAR(People!$H905))-People!$B905)</f>
        <v>43</v>
      </c>
      <c r="K905" s="5" t="str">
        <f>IF(AND(People!$J905&gt;=16,People!$J905&lt;=25),"16-25",IF(AND(People!$J905&gt;=26,People!$J905&lt;=35),"26-35",IF(AND(People!$J905&gt;=36,People!$J905&lt;=45),"36-45",IF(AND(People!$J905&gt;=46,People!$J905&lt;=55),"46-55",IF(AND(People!$J905&gt;=56,People!$J905&lt;=65),"56-65",IF(AND(People!$J905&gt;=66,People!$J905&lt;=75),"66-75","ALL"))))))</f>
        <v>36-45</v>
      </c>
      <c r="L905" t="str">
        <f>Products!H905</f>
        <v>Together</v>
      </c>
      <c r="M905">
        <f>Table2[[#This Row],[Recency]]</f>
        <v>46</v>
      </c>
      <c r="N905">
        <f>Table2[[#This Row],[NumDealsPurchases]]</f>
        <v>2</v>
      </c>
      <c r="O905" s="12" t="str">
        <f>IF(Table2[[#This Row],[Kidhome]]=0,"No","Yes")</f>
        <v>No</v>
      </c>
      <c r="P905" s="12" t="str">
        <f>IF(Table2[[#This Row],[Teenhome]]=0,"No","Yes")</f>
        <v>Yes</v>
      </c>
    </row>
    <row r="906" spans="1:16" ht="16.5" x14ac:dyDescent="0.3">
      <c r="A906" s="5">
        <f>Table2[[#This Row],[ID]]</f>
        <v>6445</v>
      </c>
      <c r="B906" s="6">
        <f>Table2[[#This Row],[Year_Birth]]</f>
        <v>1967</v>
      </c>
      <c r="C906" s="6" t="str">
        <f>Table2[[#This Row],[Education]]</f>
        <v>Graduation</v>
      </c>
      <c r="D906" s="6" t="str">
        <f>Table2[[#This Row],[Marital_Status]]</f>
        <v>Together</v>
      </c>
      <c r="E906" s="6">
        <f>Table2[[#This Row],[Income]]</f>
        <v>66825</v>
      </c>
      <c r="F906" s="6">
        <f>Table2[[#This Row],[Kidhome]]</f>
        <v>0</v>
      </c>
      <c r="G906" s="6">
        <f>Table2[[#This Row],[Teenhome]]</f>
        <v>0</v>
      </c>
      <c r="H906" s="9">
        <f>Table2[[#This Row],[Dt_Customer]]</f>
        <v>41469</v>
      </c>
      <c r="I906" s="6">
        <f>Table2[[#This Row],[Recency]]</f>
        <v>73</v>
      </c>
      <c r="J906" s="8">
        <f>IF(VALUE(YEAR(People!$H906))-People!$B906&gt;=90,44,VALUE(YEAR(People!$H906))-People!$B906)</f>
        <v>46</v>
      </c>
      <c r="K906" s="5" t="str">
        <f>IF(AND(People!$J906&gt;=16,People!$J906&lt;=25),"16-25",IF(AND(People!$J906&gt;=26,People!$J906&lt;=35),"26-35",IF(AND(People!$J906&gt;=36,People!$J906&lt;=45),"36-45",IF(AND(People!$J906&gt;=46,People!$J906&lt;=55),"46-55",IF(AND(People!$J906&gt;=56,People!$J906&lt;=65),"56-65",IF(AND(People!$J906&gt;=66,People!$J906&lt;=75),"66-75","ALL"))))))</f>
        <v>46-55</v>
      </c>
      <c r="L906" t="str">
        <f>Products!H906</f>
        <v>Together</v>
      </c>
      <c r="M906">
        <f>Table2[[#This Row],[Recency]]</f>
        <v>73</v>
      </c>
      <c r="N906">
        <f>Table2[[#This Row],[NumDealsPurchases]]</f>
        <v>1</v>
      </c>
      <c r="O906" s="12" t="str">
        <f>IF(Table2[[#This Row],[Kidhome]]=0,"No","Yes")</f>
        <v>No</v>
      </c>
      <c r="P906" s="12" t="str">
        <f>IF(Table2[[#This Row],[Teenhome]]=0,"No","Yes")</f>
        <v>No</v>
      </c>
    </row>
    <row r="907" spans="1:16" ht="16.5" x14ac:dyDescent="0.3">
      <c r="A907" s="7">
        <f>Table2[[#This Row],[ID]]</f>
        <v>2727</v>
      </c>
      <c r="B907" s="6">
        <f>Table2[[#This Row],[Year_Birth]]</f>
        <v>1973</v>
      </c>
      <c r="C907" s="6" t="str">
        <f>Table2[[#This Row],[Education]]</f>
        <v>Graduation</v>
      </c>
      <c r="D907" s="6" t="str">
        <f>Table2[[#This Row],[Marital_Status]]</f>
        <v>Together</v>
      </c>
      <c r="E907" s="6">
        <f>Table2[[#This Row],[Income]]</f>
        <v>57100</v>
      </c>
      <c r="F907" s="6">
        <f>Table2[[#This Row],[Kidhome]]</f>
        <v>0</v>
      </c>
      <c r="G907" s="6">
        <f>Table2[[#This Row],[Teenhome]]</f>
        <v>0</v>
      </c>
      <c r="H907" s="9">
        <f>Table2[[#This Row],[Dt_Customer]]</f>
        <v>41612</v>
      </c>
      <c r="I907" s="6">
        <f>Table2[[#This Row],[Recency]]</f>
        <v>19</v>
      </c>
      <c r="J907" s="14">
        <f>IF(VALUE(YEAR(People!$H907))-People!$B907&gt;=90,44,VALUE(YEAR(People!$H907))-People!$B907)</f>
        <v>40</v>
      </c>
      <c r="K907" s="5" t="str">
        <f>IF(AND(People!$J907&gt;=16,People!$J907&lt;=25),"16-25",IF(AND(People!$J907&gt;=26,People!$J907&lt;=35),"26-35",IF(AND(People!$J907&gt;=36,People!$J907&lt;=45),"36-45",IF(AND(People!$J907&gt;=46,People!$J907&lt;=55),"46-55",IF(AND(People!$J907&gt;=56,People!$J907&lt;=65),"56-65",IF(AND(People!$J907&gt;=66,People!$J907&lt;=75),"66-75","ALL"))))))</f>
        <v>36-45</v>
      </c>
      <c r="L907" t="str">
        <f>Products!H907</f>
        <v>Single</v>
      </c>
      <c r="M907">
        <f>Table2[[#This Row],[Recency]]</f>
        <v>19</v>
      </c>
      <c r="N907">
        <f>Table2[[#This Row],[NumDealsPurchases]]</f>
        <v>1</v>
      </c>
      <c r="O907" s="12" t="str">
        <f>IF(Table2[[#This Row],[Kidhome]]=0,"No","Yes")</f>
        <v>No</v>
      </c>
      <c r="P907" s="12" t="str">
        <f>IF(Table2[[#This Row],[Teenhome]]=0,"No","Yes")</f>
        <v>No</v>
      </c>
    </row>
    <row r="908" spans="1:16" ht="16.5" x14ac:dyDescent="0.3">
      <c r="A908" s="5">
        <f>Table2[[#This Row],[ID]]</f>
        <v>6404</v>
      </c>
      <c r="B908" s="6">
        <f>Table2[[#This Row],[Year_Birth]]</f>
        <v>1969</v>
      </c>
      <c r="C908" s="6" t="str">
        <f>Table2[[#This Row],[Education]]</f>
        <v>Graduation</v>
      </c>
      <c r="D908" s="6" t="str">
        <f>Table2[[#This Row],[Marital_Status]]</f>
        <v>Together</v>
      </c>
      <c r="E908" s="6">
        <f>Table2[[#This Row],[Income]]</f>
        <v>58917</v>
      </c>
      <c r="F908" s="6">
        <f>Table2[[#This Row],[Kidhome]]</f>
        <v>1</v>
      </c>
      <c r="G908" s="6">
        <f>Table2[[#This Row],[Teenhome]]</f>
        <v>2</v>
      </c>
      <c r="H908" s="9">
        <f>Table2[[#This Row],[Dt_Customer]]</f>
        <v>41357</v>
      </c>
      <c r="I908" s="6">
        <f>Table2[[#This Row],[Recency]]</f>
        <v>10</v>
      </c>
      <c r="J908" s="8">
        <f>IF(VALUE(YEAR(People!$H908))-People!$B908&gt;=90,44,VALUE(YEAR(People!$H908))-People!$B908)</f>
        <v>44</v>
      </c>
      <c r="K908" s="5" t="str">
        <f>IF(AND(People!$J908&gt;=16,People!$J908&lt;=25),"16-25",IF(AND(People!$J908&gt;=26,People!$J908&lt;=35),"26-35",IF(AND(People!$J908&gt;=36,People!$J908&lt;=45),"36-45",IF(AND(People!$J908&gt;=46,People!$J908&lt;=55),"46-55",IF(AND(People!$J908&gt;=56,People!$J908&lt;=65),"56-65",IF(AND(People!$J908&gt;=66,People!$J908&lt;=75),"66-75","ALL"))))))</f>
        <v>36-45</v>
      </c>
      <c r="L908" t="str">
        <f>Products!H908</f>
        <v>Single</v>
      </c>
      <c r="M908">
        <f>Table2[[#This Row],[Recency]]</f>
        <v>10</v>
      </c>
      <c r="N908">
        <f>Table2[[#This Row],[NumDealsPurchases]]</f>
        <v>5</v>
      </c>
      <c r="O908" s="12" t="str">
        <f>IF(Table2[[#This Row],[Kidhome]]=0,"No","Yes")</f>
        <v>Yes</v>
      </c>
      <c r="P908" s="12" t="str">
        <f>IF(Table2[[#This Row],[Teenhome]]=0,"No","Yes")</f>
        <v>Yes</v>
      </c>
    </row>
    <row r="909" spans="1:16" ht="16.5" x14ac:dyDescent="0.3">
      <c r="A909" s="7">
        <f>Table2[[#This Row],[ID]]</f>
        <v>11074</v>
      </c>
      <c r="B909" s="6">
        <f>Table2[[#This Row],[Year_Birth]]</f>
        <v>1977</v>
      </c>
      <c r="C909" s="6" t="str">
        <f>Table2[[#This Row],[Education]]</f>
        <v>Graduation</v>
      </c>
      <c r="D909" s="6" t="str">
        <f>Table2[[#This Row],[Marital_Status]]</f>
        <v>Single</v>
      </c>
      <c r="E909" s="6">
        <f>Table2[[#This Row],[Income]]</f>
        <v>85072</v>
      </c>
      <c r="F909" s="6">
        <f>Table2[[#This Row],[Kidhome]]</f>
        <v>0</v>
      </c>
      <c r="G909" s="6">
        <f>Table2[[#This Row],[Teenhome]]</f>
        <v>0</v>
      </c>
      <c r="H909" s="9">
        <f>Table2[[#This Row],[Dt_Customer]]</f>
        <v>41738</v>
      </c>
      <c r="I909" s="6">
        <f>Table2[[#This Row],[Recency]]</f>
        <v>94</v>
      </c>
      <c r="J909" s="14">
        <f>IF(VALUE(YEAR(People!$H909))-People!$B909&gt;=90,44,VALUE(YEAR(People!$H909))-People!$B909)</f>
        <v>37</v>
      </c>
      <c r="K909" s="5" t="str">
        <f>IF(AND(People!$J909&gt;=16,People!$J909&lt;=25),"16-25",IF(AND(People!$J909&gt;=26,People!$J909&lt;=35),"26-35",IF(AND(People!$J909&gt;=36,People!$J909&lt;=45),"36-45",IF(AND(People!$J909&gt;=46,People!$J909&lt;=55),"46-55",IF(AND(People!$J909&gt;=56,People!$J909&lt;=65),"56-65",IF(AND(People!$J909&gt;=66,People!$J909&lt;=75),"66-75","ALL"))))))</f>
        <v>36-45</v>
      </c>
      <c r="L909" t="str">
        <f>Products!H909</f>
        <v>Widow</v>
      </c>
      <c r="M909">
        <f>Table2[[#This Row],[Recency]]</f>
        <v>94</v>
      </c>
      <c r="N909">
        <f>Table2[[#This Row],[NumDealsPurchases]]</f>
        <v>1</v>
      </c>
      <c r="O909" s="12" t="str">
        <f>IF(Table2[[#This Row],[Kidhome]]=0,"No","Yes")</f>
        <v>No</v>
      </c>
      <c r="P909" s="12" t="str">
        <f>IF(Table2[[#This Row],[Teenhome]]=0,"No","Yes")</f>
        <v>No</v>
      </c>
    </row>
    <row r="910" spans="1:16" ht="16.5" x14ac:dyDescent="0.3">
      <c r="A910" s="5">
        <f>Table2[[#This Row],[ID]]</f>
        <v>10150</v>
      </c>
      <c r="B910" s="6">
        <f>Table2[[#This Row],[Year_Birth]]</f>
        <v>1961</v>
      </c>
      <c r="C910" s="6" t="str">
        <f>Table2[[#This Row],[Education]]</f>
        <v>Graduation</v>
      </c>
      <c r="D910" s="6" t="str">
        <f>Table2[[#This Row],[Marital_Status]]</f>
        <v>Single</v>
      </c>
      <c r="E910" s="6">
        <f>Table2[[#This Row],[Income]]</f>
        <v>86429</v>
      </c>
      <c r="F910" s="6">
        <f>Table2[[#This Row],[Kidhome]]</f>
        <v>0</v>
      </c>
      <c r="G910" s="6">
        <f>Table2[[#This Row],[Teenhome]]</f>
        <v>0</v>
      </c>
      <c r="H910" s="9">
        <f>Table2[[#This Row],[Dt_Customer]]</f>
        <v>41599</v>
      </c>
      <c r="I910" s="6">
        <f>Table2[[#This Row],[Recency]]</f>
        <v>10</v>
      </c>
      <c r="J910" s="8">
        <f>IF(VALUE(YEAR(People!$H910))-People!$B910&gt;=90,44,VALUE(YEAR(People!$H910))-People!$B910)</f>
        <v>52</v>
      </c>
      <c r="K910" s="5" t="str">
        <f>IF(AND(People!$J910&gt;=16,People!$J910&lt;=25),"16-25",IF(AND(People!$J910&gt;=26,People!$J910&lt;=35),"26-35",IF(AND(People!$J910&gt;=36,People!$J910&lt;=45),"36-45",IF(AND(People!$J910&gt;=46,People!$J910&lt;=55),"46-55",IF(AND(People!$J910&gt;=56,People!$J910&lt;=65),"56-65",IF(AND(People!$J910&gt;=66,People!$J910&lt;=75),"66-75","ALL"))))))</f>
        <v>46-55</v>
      </c>
      <c r="L910" t="str">
        <f>Products!H910</f>
        <v>Together</v>
      </c>
      <c r="M910">
        <f>Table2[[#This Row],[Recency]]</f>
        <v>10</v>
      </c>
      <c r="N910">
        <f>Table2[[#This Row],[NumDealsPurchases]]</f>
        <v>0</v>
      </c>
      <c r="O910" s="12" t="str">
        <f>IF(Table2[[#This Row],[Kidhome]]=0,"No","Yes")</f>
        <v>No</v>
      </c>
      <c r="P910" s="12" t="str">
        <f>IF(Table2[[#This Row],[Teenhome]]=0,"No","Yes")</f>
        <v>No</v>
      </c>
    </row>
    <row r="911" spans="1:16" ht="16.5" x14ac:dyDescent="0.3">
      <c r="A911" s="7">
        <f>Table2[[#This Row],[ID]]</f>
        <v>1968</v>
      </c>
      <c r="B911" s="6">
        <f>Table2[[#This Row],[Year_Birth]]</f>
        <v>1971</v>
      </c>
      <c r="C911" s="6" t="str">
        <f>Table2[[#This Row],[Education]]</f>
        <v>Graduation</v>
      </c>
      <c r="D911" s="6" t="str">
        <f>Table2[[#This Row],[Marital_Status]]</f>
        <v>Widow</v>
      </c>
      <c r="E911" s="6">
        <f>Table2[[#This Row],[Income]]</f>
        <v>45684</v>
      </c>
      <c r="F911" s="6">
        <f>Table2[[#This Row],[Kidhome]]</f>
        <v>1</v>
      </c>
      <c r="G911" s="6">
        <f>Table2[[#This Row],[Teenhome]]</f>
        <v>0</v>
      </c>
      <c r="H911" s="9">
        <f>Table2[[#This Row],[Dt_Customer]]</f>
        <v>41610</v>
      </c>
      <c r="I911" s="6">
        <f>Table2[[#This Row],[Recency]]</f>
        <v>37</v>
      </c>
      <c r="J911" s="14">
        <f>IF(VALUE(YEAR(People!$H911))-People!$B911&gt;=90,44,VALUE(YEAR(People!$H911))-People!$B911)</f>
        <v>42</v>
      </c>
      <c r="K911" s="5" t="str">
        <f>IF(AND(People!$J911&gt;=16,People!$J911&lt;=25),"16-25",IF(AND(People!$J911&gt;=26,People!$J911&lt;=35),"26-35",IF(AND(People!$J911&gt;=36,People!$J911&lt;=45),"36-45",IF(AND(People!$J911&gt;=46,People!$J911&lt;=55),"46-55",IF(AND(People!$J911&gt;=56,People!$J911&lt;=65),"56-65",IF(AND(People!$J911&gt;=66,People!$J911&lt;=75),"66-75","ALL"))))))</f>
        <v>36-45</v>
      </c>
      <c r="L911" t="str">
        <f>Products!H911</f>
        <v>Married</v>
      </c>
      <c r="M911">
        <f>Table2[[#This Row],[Recency]]</f>
        <v>37</v>
      </c>
      <c r="N911">
        <f>Table2[[#This Row],[NumDealsPurchases]]</f>
        <v>1</v>
      </c>
      <c r="O911" s="12" t="str">
        <f>IF(Table2[[#This Row],[Kidhome]]=0,"No","Yes")</f>
        <v>Yes</v>
      </c>
      <c r="P911" s="12" t="str">
        <f>IF(Table2[[#This Row],[Teenhome]]=0,"No","Yes")</f>
        <v>No</v>
      </c>
    </row>
    <row r="912" spans="1:16" ht="16.5" x14ac:dyDescent="0.3">
      <c r="A912" s="5">
        <f>Table2[[#This Row],[ID]]</f>
        <v>6534</v>
      </c>
      <c r="B912" s="6">
        <f>Table2[[#This Row],[Year_Birth]]</f>
        <v>1974</v>
      </c>
      <c r="C912" s="6" t="str">
        <f>Table2[[#This Row],[Education]]</f>
        <v>Graduation</v>
      </c>
      <c r="D912" s="6" t="str">
        <f>Table2[[#This Row],[Marital_Status]]</f>
        <v>Together</v>
      </c>
      <c r="E912" s="6">
        <f>Table2[[#This Row],[Income]]</f>
        <v>47889</v>
      </c>
      <c r="F912" s="6">
        <f>Table2[[#This Row],[Kidhome]]</f>
        <v>1</v>
      </c>
      <c r="G912" s="6">
        <f>Table2[[#This Row],[Teenhome]]</f>
        <v>0</v>
      </c>
      <c r="H912" s="9">
        <f>Table2[[#This Row],[Dt_Customer]]</f>
        <v>41643</v>
      </c>
      <c r="I912" s="6">
        <f>Table2[[#This Row],[Recency]]</f>
        <v>94</v>
      </c>
      <c r="J912" s="8">
        <f>IF(VALUE(YEAR(People!$H912))-People!$B912&gt;=90,44,VALUE(YEAR(People!$H912))-People!$B912)</f>
        <v>40</v>
      </c>
      <c r="K912" s="5" t="str">
        <f>IF(AND(People!$J912&gt;=16,People!$J912&lt;=25),"16-25",IF(AND(People!$J912&gt;=26,People!$J912&lt;=35),"26-35",IF(AND(People!$J912&gt;=36,People!$J912&lt;=45),"36-45",IF(AND(People!$J912&gt;=46,People!$J912&lt;=55),"46-55",IF(AND(People!$J912&gt;=56,People!$J912&lt;=65),"56-65",IF(AND(People!$J912&gt;=66,People!$J912&lt;=75),"66-75","ALL"))))))</f>
        <v>36-45</v>
      </c>
      <c r="L912" t="str">
        <f>Products!H912</f>
        <v>Single</v>
      </c>
      <c r="M912">
        <f>Table2[[#This Row],[Recency]]</f>
        <v>94</v>
      </c>
      <c r="N912">
        <f>Table2[[#This Row],[NumDealsPurchases]]</f>
        <v>1</v>
      </c>
      <c r="O912" s="12" t="str">
        <f>IF(Table2[[#This Row],[Kidhome]]=0,"No","Yes")</f>
        <v>Yes</v>
      </c>
      <c r="P912" s="12" t="str">
        <f>IF(Table2[[#This Row],[Teenhome]]=0,"No","Yes")</f>
        <v>No</v>
      </c>
    </row>
    <row r="913" spans="1:16" ht="16.5" x14ac:dyDescent="0.3">
      <c r="A913" s="7">
        <f>Table2[[#This Row],[ID]]</f>
        <v>9485</v>
      </c>
      <c r="B913" s="6">
        <f>Table2[[#This Row],[Year_Birth]]</f>
        <v>1986</v>
      </c>
      <c r="C913" s="6" t="str">
        <f>Table2[[#This Row],[Education]]</f>
        <v>PhD</v>
      </c>
      <c r="D913" s="6" t="str">
        <f>Table2[[#This Row],[Marital_Status]]</f>
        <v>Married</v>
      </c>
      <c r="E913" s="6">
        <f>Table2[[#This Row],[Income]]</f>
        <v>45921</v>
      </c>
      <c r="F913" s="6">
        <f>Table2[[#This Row],[Kidhome]]</f>
        <v>0</v>
      </c>
      <c r="G913" s="6">
        <f>Table2[[#This Row],[Teenhome]]</f>
        <v>0</v>
      </c>
      <c r="H913" s="9">
        <f>Table2[[#This Row],[Dt_Customer]]</f>
        <v>41708</v>
      </c>
      <c r="I913" s="6">
        <f>Table2[[#This Row],[Recency]]</f>
        <v>23</v>
      </c>
      <c r="J913" s="14">
        <f>IF(VALUE(YEAR(People!$H913))-People!$B913&gt;=90,44,VALUE(YEAR(People!$H913))-People!$B913)</f>
        <v>28</v>
      </c>
      <c r="K913" s="5" t="str">
        <f>IF(AND(People!$J913&gt;=16,People!$J913&lt;=25),"16-25",IF(AND(People!$J913&gt;=26,People!$J913&lt;=35),"26-35",IF(AND(People!$J913&gt;=36,People!$J913&lt;=45),"36-45",IF(AND(People!$J913&gt;=46,People!$J913&lt;=55),"46-55",IF(AND(People!$J913&gt;=56,People!$J913&lt;=65),"56-65",IF(AND(People!$J913&gt;=66,People!$J913&lt;=75),"66-75","ALL"))))))</f>
        <v>26-35</v>
      </c>
      <c r="L913" t="str">
        <f>Products!H913</f>
        <v>Together</v>
      </c>
      <c r="M913">
        <f>Table2[[#This Row],[Recency]]</f>
        <v>23</v>
      </c>
      <c r="N913">
        <f>Table2[[#This Row],[NumDealsPurchases]]</f>
        <v>1</v>
      </c>
      <c r="O913" s="12" t="str">
        <f>IF(Table2[[#This Row],[Kidhome]]=0,"No","Yes")</f>
        <v>No</v>
      </c>
      <c r="P913" s="12" t="str">
        <f>IF(Table2[[#This Row],[Teenhome]]=0,"No","Yes")</f>
        <v>No</v>
      </c>
    </row>
    <row r="914" spans="1:16" ht="16.5" x14ac:dyDescent="0.3">
      <c r="A914" s="5">
        <f>Table2[[#This Row],[ID]]</f>
        <v>7053</v>
      </c>
      <c r="B914" s="6">
        <f>Table2[[#This Row],[Year_Birth]]</f>
        <v>1966</v>
      </c>
      <c r="C914" s="6" t="str">
        <f>Table2[[#This Row],[Education]]</f>
        <v>PhD</v>
      </c>
      <c r="D914" s="6" t="str">
        <f>Table2[[#This Row],[Marital_Status]]</f>
        <v>Single</v>
      </c>
      <c r="E914" s="6">
        <f>Table2[[#This Row],[Income]]</f>
        <v>78420</v>
      </c>
      <c r="F914" s="6">
        <f>Table2[[#This Row],[Kidhome]]</f>
        <v>0</v>
      </c>
      <c r="G914" s="6">
        <f>Table2[[#This Row],[Teenhome]]</f>
        <v>0</v>
      </c>
      <c r="H914" s="9">
        <f>Table2[[#This Row],[Dt_Customer]]</f>
        <v>41454</v>
      </c>
      <c r="I914" s="6">
        <f>Table2[[#This Row],[Recency]]</f>
        <v>75</v>
      </c>
      <c r="J914" s="8">
        <f>IF(VALUE(YEAR(People!$H914))-People!$B914&gt;=90,44,VALUE(YEAR(People!$H914))-People!$B914)</f>
        <v>47</v>
      </c>
      <c r="K914" s="5" t="str">
        <f>IF(AND(People!$J914&gt;=16,People!$J914&lt;=25),"16-25",IF(AND(People!$J914&gt;=26,People!$J914&lt;=35),"26-35",IF(AND(People!$J914&gt;=36,People!$J914&lt;=45),"36-45",IF(AND(People!$J914&gt;=46,People!$J914&lt;=55),"46-55",IF(AND(People!$J914&gt;=56,People!$J914&lt;=65),"56-65",IF(AND(People!$J914&gt;=66,People!$J914&lt;=75),"66-75","ALL"))))))</f>
        <v>46-55</v>
      </c>
      <c r="L914" t="str">
        <f>Products!H914</f>
        <v>Widow</v>
      </c>
      <c r="M914">
        <f>Table2[[#This Row],[Recency]]</f>
        <v>75</v>
      </c>
      <c r="N914">
        <f>Table2[[#This Row],[NumDealsPurchases]]</f>
        <v>1</v>
      </c>
      <c r="O914" s="12" t="str">
        <f>IF(Table2[[#This Row],[Kidhome]]=0,"No","Yes")</f>
        <v>No</v>
      </c>
      <c r="P914" s="12" t="str">
        <f>IF(Table2[[#This Row],[Teenhome]]=0,"No","Yes")</f>
        <v>No</v>
      </c>
    </row>
    <row r="915" spans="1:16" ht="16.5" x14ac:dyDescent="0.3">
      <c r="A915" s="7">
        <f>Table2[[#This Row],[ID]]</f>
        <v>4654</v>
      </c>
      <c r="B915" s="6">
        <f>Table2[[#This Row],[Year_Birth]]</f>
        <v>1992</v>
      </c>
      <c r="C915" s="6" t="str">
        <f>Table2[[#This Row],[Education]]</f>
        <v>Graduation</v>
      </c>
      <c r="D915" s="6" t="str">
        <f>Table2[[#This Row],[Marital_Status]]</f>
        <v>Together</v>
      </c>
      <c r="E915" s="6">
        <f>Table2[[#This Row],[Income]]</f>
        <v>75114</v>
      </c>
      <c r="F915" s="6">
        <f>Table2[[#This Row],[Kidhome]]</f>
        <v>0</v>
      </c>
      <c r="G915" s="6">
        <f>Table2[[#This Row],[Teenhome]]</f>
        <v>0</v>
      </c>
      <c r="H915" s="9">
        <f>Table2[[#This Row],[Dt_Customer]]</f>
        <v>41585</v>
      </c>
      <c r="I915" s="6">
        <f>Table2[[#This Row],[Recency]]</f>
        <v>40</v>
      </c>
      <c r="J915" s="14">
        <f>IF(VALUE(YEAR(People!$H915))-People!$B915&gt;=90,44,VALUE(YEAR(People!$H915))-People!$B915)</f>
        <v>21</v>
      </c>
      <c r="K915" s="5" t="str">
        <f>IF(AND(People!$J915&gt;=16,People!$J915&lt;=25),"16-25",IF(AND(People!$J915&gt;=26,People!$J915&lt;=35),"26-35",IF(AND(People!$J915&gt;=36,People!$J915&lt;=45),"36-45",IF(AND(People!$J915&gt;=46,People!$J915&lt;=55),"46-55",IF(AND(People!$J915&gt;=56,People!$J915&lt;=65),"56-65",IF(AND(People!$J915&gt;=66,People!$J915&lt;=75),"66-75","ALL"))))))</f>
        <v>16-25</v>
      </c>
      <c r="L915" t="str">
        <f>Products!H915</f>
        <v>Married</v>
      </c>
      <c r="M915">
        <f>Table2[[#This Row],[Recency]]</f>
        <v>40</v>
      </c>
      <c r="N915">
        <f>Table2[[#This Row],[NumDealsPurchases]]</f>
        <v>1</v>
      </c>
      <c r="O915" s="12" t="str">
        <f>IF(Table2[[#This Row],[Kidhome]]=0,"No","Yes")</f>
        <v>No</v>
      </c>
      <c r="P915" s="12" t="str">
        <f>IF(Table2[[#This Row],[Teenhome]]=0,"No","Yes")</f>
        <v>No</v>
      </c>
    </row>
    <row r="916" spans="1:16" ht="16.5" x14ac:dyDescent="0.3">
      <c r="A916" s="5">
        <f>Table2[[#This Row],[ID]]</f>
        <v>9760</v>
      </c>
      <c r="B916" s="6">
        <f>Table2[[#This Row],[Year_Birth]]</f>
        <v>1963</v>
      </c>
      <c r="C916" s="6" t="str">
        <f>Table2[[#This Row],[Education]]</f>
        <v>PhD</v>
      </c>
      <c r="D916" s="6" t="str">
        <f>Table2[[#This Row],[Marital_Status]]</f>
        <v>Widow</v>
      </c>
      <c r="E916" s="6">
        <f>Table2[[#This Row],[Income]]</f>
        <v>52278</v>
      </c>
      <c r="F916" s="6">
        <f>Table2[[#This Row],[Kidhome]]</f>
        <v>0</v>
      </c>
      <c r="G916" s="6">
        <f>Table2[[#This Row],[Teenhome]]</f>
        <v>1</v>
      </c>
      <c r="H916" s="9">
        <f>Table2[[#This Row],[Dt_Customer]]</f>
        <v>41299</v>
      </c>
      <c r="I916" s="6">
        <f>Table2[[#This Row],[Recency]]</f>
        <v>24</v>
      </c>
      <c r="J916" s="8">
        <f>IF(VALUE(YEAR(People!$H916))-People!$B916&gt;=90,44,VALUE(YEAR(People!$H916))-People!$B916)</f>
        <v>50</v>
      </c>
      <c r="K916" s="5" t="str">
        <f>IF(AND(People!$J916&gt;=16,People!$J916&lt;=25),"16-25",IF(AND(People!$J916&gt;=26,People!$J916&lt;=35),"26-35",IF(AND(People!$J916&gt;=36,People!$J916&lt;=45),"36-45",IF(AND(People!$J916&gt;=46,People!$J916&lt;=55),"46-55",IF(AND(People!$J916&gt;=56,People!$J916&lt;=65),"56-65",IF(AND(People!$J916&gt;=66,People!$J916&lt;=75),"66-75","ALL"))))))</f>
        <v>46-55</v>
      </c>
      <c r="L916" t="str">
        <f>Products!H916</f>
        <v>Single</v>
      </c>
      <c r="M916">
        <f>Table2[[#This Row],[Recency]]</f>
        <v>24</v>
      </c>
      <c r="N916">
        <f>Table2[[#This Row],[NumDealsPurchases]]</f>
        <v>6</v>
      </c>
      <c r="O916" s="12" t="str">
        <f>IF(Table2[[#This Row],[Kidhome]]=0,"No","Yes")</f>
        <v>No</v>
      </c>
      <c r="P916" s="12" t="str">
        <f>IF(Table2[[#This Row],[Teenhome]]=0,"No","Yes")</f>
        <v>Yes</v>
      </c>
    </row>
    <row r="917" spans="1:16" ht="16.5" x14ac:dyDescent="0.3">
      <c r="A917" s="7">
        <f>Table2[[#This Row],[ID]]</f>
        <v>1048</v>
      </c>
      <c r="B917" s="6">
        <f>Table2[[#This Row],[Year_Birth]]</f>
        <v>1972</v>
      </c>
      <c r="C917" s="6" t="str">
        <f>Table2[[#This Row],[Education]]</f>
        <v>Master</v>
      </c>
      <c r="D917" s="6" t="str">
        <f>Table2[[#This Row],[Marital_Status]]</f>
        <v>Married</v>
      </c>
      <c r="E917" s="6">
        <f>Table2[[#This Row],[Income]]</f>
        <v>35641</v>
      </c>
      <c r="F917" s="6">
        <f>Table2[[#This Row],[Kidhome]]</f>
        <v>1</v>
      </c>
      <c r="G917" s="6">
        <f>Table2[[#This Row],[Teenhome]]</f>
        <v>0</v>
      </c>
      <c r="H917" s="9">
        <f>Table2[[#This Row],[Dt_Customer]]</f>
        <v>41469</v>
      </c>
      <c r="I917" s="6">
        <f>Table2[[#This Row],[Recency]]</f>
        <v>11</v>
      </c>
      <c r="J917" s="14">
        <f>IF(VALUE(YEAR(People!$H917))-People!$B917&gt;=90,44,VALUE(YEAR(People!$H917))-People!$B917)</f>
        <v>41</v>
      </c>
      <c r="K917" s="5" t="str">
        <f>IF(AND(People!$J917&gt;=16,People!$J917&lt;=25),"16-25",IF(AND(People!$J917&gt;=26,People!$J917&lt;=35),"26-35",IF(AND(People!$J917&gt;=36,People!$J917&lt;=45),"36-45",IF(AND(People!$J917&gt;=46,People!$J917&lt;=55),"46-55",IF(AND(People!$J917&gt;=56,People!$J917&lt;=65),"56-65",IF(AND(People!$J917&gt;=66,People!$J917&lt;=75),"66-75","ALL"))))))</f>
        <v>36-45</v>
      </c>
      <c r="L917" t="str">
        <f>Products!H917</f>
        <v>Married</v>
      </c>
      <c r="M917">
        <f>Table2[[#This Row],[Recency]]</f>
        <v>11</v>
      </c>
      <c r="N917">
        <f>Table2[[#This Row],[NumDealsPurchases]]</f>
        <v>2</v>
      </c>
      <c r="O917" s="12" t="str">
        <f>IF(Table2[[#This Row],[Kidhome]]=0,"No","Yes")</f>
        <v>Yes</v>
      </c>
      <c r="P917" s="12" t="str">
        <f>IF(Table2[[#This Row],[Teenhome]]=0,"No","Yes")</f>
        <v>No</v>
      </c>
    </row>
    <row r="918" spans="1:16" ht="16.5" x14ac:dyDescent="0.3">
      <c r="A918" s="5">
        <f>Table2[[#This Row],[ID]]</f>
        <v>10619</v>
      </c>
      <c r="B918" s="6">
        <f>Table2[[#This Row],[Year_Birth]]</f>
        <v>1994</v>
      </c>
      <c r="C918" s="6" t="str">
        <f>Table2[[#This Row],[Education]]</f>
        <v>Graduation</v>
      </c>
      <c r="D918" s="6" t="str">
        <f>Table2[[#This Row],[Marital_Status]]</f>
        <v>Single</v>
      </c>
      <c r="E918" s="6">
        <f>Table2[[#This Row],[Income]]</f>
        <v>95529</v>
      </c>
      <c r="F918" s="6">
        <f>Table2[[#This Row],[Kidhome]]</f>
        <v>0</v>
      </c>
      <c r="G918" s="6">
        <f>Table2[[#This Row],[Teenhome]]</f>
        <v>0</v>
      </c>
      <c r="H918" s="9">
        <f>Table2[[#This Row],[Dt_Customer]]</f>
        <v>41246</v>
      </c>
      <c r="I918" s="6">
        <f>Table2[[#This Row],[Recency]]</f>
        <v>29</v>
      </c>
      <c r="J918" s="8">
        <f>IF(VALUE(YEAR(People!$H918))-People!$B918&gt;=90,44,VALUE(YEAR(People!$H918))-People!$B918)</f>
        <v>18</v>
      </c>
      <c r="K918" s="5" t="str">
        <f>IF(AND(People!$J918&gt;=16,People!$J918&lt;=25),"16-25",IF(AND(People!$J918&gt;=26,People!$J918&lt;=35),"26-35",IF(AND(People!$J918&gt;=36,People!$J918&lt;=45),"36-45",IF(AND(People!$J918&gt;=46,People!$J918&lt;=55),"46-55",IF(AND(People!$J918&gt;=56,People!$J918&lt;=65),"56-65",IF(AND(People!$J918&gt;=66,People!$J918&lt;=75),"66-75","ALL"))))))</f>
        <v>16-25</v>
      </c>
      <c r="L918" t="str">
        <f>Products!H918</f>
        <v>Together</v>
      </c>
      <c r="M918">
        <f>Table2[[#This Row],[Recency]]</f>
        <v>29</v>
      </c>
      <c r="N918">
        <f>Table2[[#This Row],[NumDealsPurchases]]</f>
        <v>1</v>
      </c>
      <c r="O918" s="12" t="str">
        <f>IF(Table2[[#This Row],[Kidhome]]=0,"No","Yes")</f>
        <v>No</v>
      </c>
      <c r="P918" s="12" t="str">
        <f>IF(Table2[[#This Row],[Teenhome]]=0,"No","Yes")</f>
        <v>No</v>
      </c>
    </row>
    <row r="919" spans="1:16" ht="16.5" x14ac:dyDescent="0.3">
      <c r="A919" s="7">
        <f>Table2[[#This Row],[ID]]</f>
        <v>9308</v>
      </c>
      <c r="B919" s="6">
        <f>Table2[[#This Row],[Year_Birth]]</f>
        <v>1954</v>
      </c>
      <c r="C919" s="6" t="str">
        <f>Table2[[#This Row],[Education]]</f>
        <v>Graduation</v>
      </c>
      <c r="D919" s="6" t="str">
        <f>Table2[[#This Row],[Marital_Status]]</f>
        <v>Married</v>
      </c>
      <c r="E919" s="6">
        <f>Table2[[#This Row],[Income]]</f>
        <v>62820</v>
      </c>
      <c r="F919" s="6">
        <f>Table2[[#This Row],[Kidhome]]</f>
        <v>0</v>
      </c>
      <c r="G919" s="6">
        <f>Table2[[#This Row],[Teenhome]]</f>
        <v>0</v>
      </c>
      <c r="H919" s="9">
        <f>Table2[[#This Row],[Dt_Customer]]</f>
        <v>41405</v>
      </c>
      <c r="I919" s="6">
        <f>Table2[[#This Row],[Recency]]</f>
        <v>51</v>
      </c>
      <c r="J919" s="14">
        <f>IF(VALUE(YEAR(People!$H919))-People!$B919&gt;=90,44,VALUE(YEAR(People!$H919))-People!$B919)</f>
        <v>59</v>
      </c>
      <c r="K919" s="5" t="str">
        <f>IF(AND(People!$J919&gt;=16,People!$J919&lt;=25),"16-25",IF(AND(People!$J919&gt;=26,People!$J919&lt;=35),"26-35",IF(AND(People!$J919&gt;=36,People!$J919&lt;=45),"36-45",IF(AND(People!$J919&gt;=46,People!$J919&lt;=55),"46-55",IF(AND(People!$J919&gt;=56,People!$J919&lt;=65),"56-65",IF(AND(People!$J919&gt;=66,People!$J919&lt;=75),"66-75","ALL"))))))</f>
        <v>56-65</v>
      </c>
      <c r="L919" t="str">
        <f>Products!H919</f>
        <v>Married</v>
      </c>
      <c r="M919">
        <f>Table2[[#This Row],[Recency]]</f>
        <v>51</v>
      </c>
      <c r="N919">
        <f>Table2[[#This Row],[NumDealsPurchases]]</f>
        <v>1</v>
      </c>
      <c r="O919" s="12" t="str">
        <f>IF(Table2[[#This Row],[Kidhome]]=0,"No","Yes")</f>
        <v>No</v>
      </c>
      <c r="P919" s="12" t="str">
        <f>IF(Table2[[#This Row],[Teenhome]]=0,"No","Yes")</f>
        <v>No</v>
      </c>
    </row>
    <row r="920" spans="1:16" ht="16.5" x14ac:dyDescent="0.3">
      <c r="A920" s="5">
        <f>Table2[[#This Row],[ID]]</f>
        <v>10505</v>
      </c>
      <c r="B920" s="6">
        <f>Table2[[#This Row],[Year_Birth]]</f>
        <v>1960</v>
      </c>
      <c r="C920" s="6" t="str">
        <f>Table2[[#This Row],[Education]]</f>
        <v>Master</v>
      </c>
      <c r="D920" s="6" t="str">
        <f>Table2[[#This Row],[Marital_Status]]</f>
        <v>Together</v>
      </c>
      <c r="E920" s="6">
        <f>Table2[[#This Row],[Income]]</f>
        <v>73113</v>
      </c>
      <c r="F920" s="6">
        <f>Table2[[#This Row],[Kidhome]]</f>
        <v>0</v>
      </c>
      <c r="G920" s="6">
        <f>Table2[[#This Row],[Teenhome]]</f>
        <v>0</v>
      </c>
      <c r="H920" s="9">
        <f>Table2[[#This Row],[Dt_Customer]]</f>
        <v>41634</v>
      </c>
      <c r="I920" s="6">
        <f>Table2[[#This Row],[Recency]]</f>
        <v>86</v>
      </c>
      <c r="J920" s="8">
        <f>IF(VALUE(YEAR(People!$H920))-People!$B920&gt;=90,44,VALUE(YEAR(People!$H920))-People!$B920)</f>
        <v>53</v>
      </c>
      <c r="K920" s="5" t="str">
        <f>IF(AND(People!$J920&gt;=16,People!$J920&lt;=25),"16-25",IF(AND(People!$J920&gt;=26,People!$J920&lt;=35),"26-35",IF(AND(People!$J920&gt;=36,People!$J920&lt;=45),"36-45",IF(AND(People!$J920&gt;=46,People!$J920&lt;=55),"46-55",IF(AND(People!$J920&gt;=56,People!$J920&lt;=65),"56-65",IF(AND(People!$J920&gt;=66,People!$J920&lt;=75),"66-75","ALL"))))))</f>
        <v>46-55</v>
      </c>
      <c r="L920" t="str">
        <f>Products!H920</f>
        <v>Single</v>
      </c>
      <c r="M920">
        <f>Table2[[#This Row],[Recency]]</f>
        <v>86</v>
      </c>
      <c r="N920">
        <f>Table2[[#This Row],[NumDealsPurchases]]</f>
        <v>1</v>
      </c>
      <c r="O920" s="12" t="str">
        <f>IF(Table2[[#This Row],[Kidhome]]=0,"No","Yes")</f>
        <v>No</v>
      </c>
      <c r="P920" s="12" t="str">
        <f>IF(Table2[[#This Row],[Teenhome]]=0,"No","Yes")</f>
        <v>No</v>
      </c>
    </row>
    <row r="921" spans="1:16" ht="16.5" x14ac:dyDescent="0.3">
      <c r="A921" s="7">
        <f>Table2[[#This Row],[ID]]</f>
        <v>8362</v>
      </c>
      <c r="B921" s="6">
        <f>Table2[[#This Row],[Year_Birth]]</f>
        <v>1982</v>
      </c>
      <c r="C921" s="6" t="str">
        <f>Table2[[#This Row],[Education]]</f>
        <v>PhD</v>
      </c>
      <c r="D921" s="6" t="str">
        <f>Table2[[#This Row],[Marital_Status]]</f>
        <v>Married</v>
      </c>
      <c r="E921" s="6">
        <f>Table2[[#This Row],[Income]]</f>
        <v>84169</v>
      </c>
      <c r="F921" s="6">
        <f>Table2[[#This Row],[Kidhome]]</f>
        <v>0</v>
      </c>
      <c r="G921" s="6">
        <f>Table2[[#This Row],[Teenhome]]</f>
        <v>0</v>
      </c>
      <c r="H921" s="9">
        <f>Table2[[#This Row],[Dt_Customer]]</f>
        <v>41493</v>
      </c>
      <c r="I921" s="6">
        <f>Table2[[#This Row],[Recency]]</f>
        <v>9</v>
      </c>
      <c r="J921" s="14">
        <f>IF(VALUE(YEAR(People!$H921))-People!$B921&gt;=90,44,VALUE(YEAR(People!$H921))-People!$B921)</f>
        <v>31</v>
      </c>
      <c r="K921" s="5" t="str">
        <f>IF(AND(People!$J921&gt;=16,People!$J921&lt;=25),"16-25",IF(AND(People!$J921&gt;=26,People!$J921&lt;=35),"26-35",IF(AND(People!$J921&gt;=36,People!$J921&lt;=45),"36-45",IF(AND(People!$J921&gt;=46,People!$J921&lt;=55),"46-55",IF(AND(People!$J921&gt;=56,People!$J921&lt;=65),"56-65",IF(AND(People!$J921&gt;=66,People!$J921&lt;=75),"66-75","ALL"))))))</f>
        <v>26-35</v>
      </c>
      <c r="L921" t="str">
        <f>Products!H921</f>
        <v>Single</v>
      </c>
      <c r="M921">
        <f>Table2[[#This Row],[Recency]]</f>
        <v>9</v>
      </c>
      <c r="N921">
        <f>Table2[[#This Row],[NumDealsPurchases]]</f>
        <v>1</v>
      </c>
      <c r="O921" s="12" t="str">
        <f>IF(Table2[[#This Row],[Kidhome]]=0,"No","Yes")</f>
        <v>No</v>
      </c>
      <c r="P921" s="12" t="str">
        <f>IF(Table2[[#This Row],[Teenhome]]=0,"No","Yes")</f>
        <v>No</v>
      </c>
    </row>
    <row r="922" spans="1:16" ht="16.5" x14ac:dyDescent="0.3">
      <c r="A922" s="5">
        <f>Table2[[#This Row],[ID]]</f>
        <v>2625</v>
      </c>
      <c r="B922" s="6">
        <f>Table2[[#This Row],[Year_Birth]]</f>
        <v>1954</v>
      </c>
      <c r="C922" s="6" t="str">
        <f>Table2[[#This Row],[Education]]</f>
        <v>2n Cycle</v>
      </c>
      <c r="D922" s="6" t="str">
        <f>Table2[[#This Row],[Marital_Status]]</f>
        <v>Single</v>
      </c>
      <c r="E922" s="6">
        <f>Table2[[#This Row],[Income]]</f>
        <v>42607</v>
      </c>
      <c r="F922" s="6">
        <f>Table2[[#This Row],[Kidhome]]</f>
        <v>0</v>
      </c>
      <c r="G922" s="6">
        <f>Table2[[#This Row],[Teenhome]]</f>
        <v>1</v>
      </c>
      <c r="H922" s="9">
        <f>Table2[[#This Row],[Dt_Customer]]</f>
        <v>41595</v>
      </c>
      <c r="I922" s="6">
        <f>Table2[[#This Row],[Recency]]</f>
        <v>30</v>
      </c>
      <c r="J922" s="8">
        <f>IF(VALUE(YEAR(People!$H922))-People!$B922&gt;=90,44,VALUE(YEAR(People!$H922))-People!$B922)</f>
        <v>59</v>
      </c>
      <c r="K922" s="5" t="str">
        <f>IF(AND(People!$J922&gt;=16,People!$J922&lt;=25),"16-25",IF(AND(People!$J922&gt;=26,People!$J922&lt;=35),"26-35",IF(AND(People!$J922&gt;=36,People!$J922&lt;=45),"36-45",IF(AND(People!$J922&gt;=46,People!$J922&lt;=55),"46-55",IF(AND(People!$J922&gt;=56,People!$J922&lt;=65),"56-65",IF(AND(People!$J922&gt;=66,People!$J922&lt;=75),"66-75","ALL"))))))</f>
        <v>56-65</v>
      </c>
      <c r="L922" t="str">
        <f>Products!H922</f>
        <v>Together</v>
      </c>
      <c r="M922">
        <f>Table2[[#This Row],[Recency]]</f>
        <v>30</v>
      </c>
      <c r="N922">
        <f>Table2[[#This Row],[NumDealsPurchases]]</f>
        <v>2</v>
      </c>
      <c r="O922" s="12" t="str">
        <f>IF(Table2[[#This Row],[Kidhome]]=0,"No","Yes")</f>
        <v>No</v>
      </c>
      <c r="P922" s="12" t="str">
        <f>IF(Table2[[#This Row],[Teenhome]]=0,"No","Yes")</f>
        <v>Yes</v>
      </c>
    </row>
    <row r="923" spans="1:16" ht="16.5" x14ac:dyDescent="0.3">
      <c r="A923" s="7">
        <f>Table2[[#This Row],[ID]]</f>
        <v>4637</v>
      </c>
      <c r="B923" s="6">
        <f>Table2[[#This Row],[Year_Birth]]</f>
        <v>1954</v>
      </c>
      <c r="C923" s="6" t="str">
        <f>Table2[[#This Row],[Education]]</f>
        <v>PhD</v>
      </c>
      <c r="D923" s="6" t="str">
        <f>Table2[[#This Row],[Marital_Status]]</f>
        <v>Single</v>
      </c>
      <c r="E923" s="6">
        <f>Table2[[#This Row],[Income]]</f>
        <v>74637</v>
      </c>
      <c r="F923" s="6">
        <f>Table2[[#This Row],[Kidhome]]</f>
        <v>0</v>
      </c>
      <c r="G923" s="6">
        <f>Table2[[#This Row],[Teenhome]]</f>
        <v>0</v>
      </c>
      <c r="H923" s="9">
        <f>Table2[[#This Row],[Dt_Customer]]</f>
        <v>41412</v>
      </c>
      <c r="I923" s="6">
        <f>Table2[[#This Row],[Recency]]</f>
        <v>73</v>
      </c>
      <c r="J923" s="14">
        <f>IF(VALUE(YEAR(People!$H923))-People!$B923&gt;=90,44,VALUE(YEAR(People!$H923))-People!$B923)</f>
        <v>59</v>
      </c>
      <c r="K923" s="5" t="str">
        <f>IF(AND(People!$J923&gt;=16,People!$J923&lt;=25),"16-25",IF(AND(People!$J923&gt;=26,People!$J923&lt;=35),"26-35",IF(AND(People!$J923&gt;=36,People!$J923&lt;=45),"36-45",IF(AND(People!$J923&gt;=46,People!$J923&lt;=55),"46-55",IF(AND(People!$J923&gt;=56,People!$J923&lt;=65),"56-65",IF(AND(People!$J923&gt;=66,People!$J923&lt;=75),"66-75","ALL"))))))</f>
        <v>56-65</v>
      </c>
      <c r="L923" t="str">
        <f>Products!H923</f>
        <v>Single</v>
      </c>
      <c r="M923">
        <f>Table2[[#This Row],[Recency]]</f>
        <v>73</v>
      </c>
      <c r="N923">
        <f>Table2[[#This Row],[NumDealsPurchases]]</f>
        <v>1</v>
      </c>
      <c r="O923" s="12" t="str">
        <f>IF(Table2[[#This Row],[Kidhome]]=0,"No","Yes")</f>
        <v>No</v>
      </c>
      <c r="P923" s="12" t="str">
        <f>IF(Table2[[#This Row],[Teenhome]]=0,"No","Yes")</f>
        <v>No</v>
      </c>
    </row>
    <row r="924" spans="1:16" ht="16.5" x14ac:dyDescent="0.3">
      <c r="A924" s="5">
        <f>Table2[[#This Row],[ID]]</f>
        <v>9972</v>
      </c>
      <c r="B924" s="6">
        <f>Table2[[#This Row],[Year_Birth]]</f>
        <v>1955</v>
      </c>
      <c r="C924" s="6" t="str">
        <f>Table2[[#This Row],[Education]]</f>
        <v>PhD</v>
      </c>
      <c r="D924" s="6" t="str">
        <f>Table2[[#This Row],[Marital_Status]]</f>
        <v>Together</v>
      </c>
      <c r="E924" s="6">
        <f>Table2[[#This Row],[Income]]</f>
        <v>46015</v>
      </c>
      <c r="F924" s="6">
        <f>Table2[[#This Row],[Kidhome]]</f>
        <v>1</v>
      </c>
      <c r="G924" s="6">
        <f>Table2[[#This Row],[Teenhome]]</f>
        <v>1</v>
      </c>
      <c r="H924" s="9">
        <f>Table2[[#This Row],[Dt_Customer]]</f>
        <v>41742</v>
      </c>
      <c r="I924" s="6">
        <f>Table2[[#This Row],[Recency]]</f>
        <v>25</v>
      </c>
      <c r="J924" s="8">
        <f>IF(VALUE(YEAR(People!$H924))-People!$B924&gt;=90,44,VALUE(YEAR(People!$H924))-People!$B924)</f>
        <v>59</v>
      </c>
      <c r="K924" s="5" t="str">
        <f>IF(AND(People!$J924&gt;=16,People!$J924&lt;=25),"16-25",IF(AND(People!$J924&gt;=26,People!$J924&lt;=35),"26-35",IF(AND(People!$J924&gt;=36,People!$J924&lt;=45),"36-45",IF(AND(People!$J924&gt;=46,People!$J924&lt;=55),"46-55",IF(AND(People!$J924&gt;=56,People!$J924&lt;=65),"56-65",IF(AND(People!$J924&gt;=66,People!$J924&lt;=75),"66-75","ALL"))))))</f>
        <v>56-65</v>
      </c>
      <c r="L924" t="str">
        <f>Products!H924</f>
        <v>Single</v>
      </c>
      <c r="M924">
        <f>Table2[[#This Row],[Recency]]</f>
        <v>25</v>
      </c>
      <c r="N924">
        <f>Table2[[#This Row],[NumDealsPurchases]]</f>
        <v>1</v>
      </c>
      <c r="O924" s="12" t="str">
        <f>IF(Table2[[#This Row],[Kidhome]]=0,"No","Yes")</f>
        <v>Yes</v>
      </c>
      <c r="P924" s="12" t="str">
        <f>IF(Table2[[#This Row],[Teenhome]]=0,"No","Yes")</f>
        <v>Yes</v>
      </c>
    </row>
    <row r="925" spans="1:16" ht="16.5" x14ac:dyDescent="0.3">
      <c r="A925" s="7">
        <f>Table2[[#This Row],[ID]]</f>
        <v>4483</v>
      </c>
      <c r="B925" s="6">
        <f>Table2[[#This Row],[Year_Birth]]</f>
        <v>1993</v>
      </c>
      <c r="C925" s="6" t="str">
        <f>Table2[[#This Row],[Education]]</f>
        <v>Graduation</v>
      </c>
      <c r="D925" s="6" t="str">
        <f>Table2[[#This Row],[Marital_Status]]</f>
        <v>Single</v>
      </c>
      <c r="E925" s="6">
        <f>Table2[[#This Row],[Income]]</f>
        <v>72354</v>
      </c>
      <c r="F925" s="6">
        <f>Table2[[#This Row],[Kidhome]]</f>
        <v>0</v>
      </c>
      <c r="G925" s="6">
        <f>Table2[[#This Row],[Teenhome]]</f>
        <v>0</v>
      </c>
      <c r="H925" s="9">
        <f>Table2[[#This Row],[Dt_Customer]]</f>
        <v>41381</v>
      </c>
      <c r="I925" s="6">
        <f>Table2[[#This Row],[Recency]]</f>
        <v>67</v>
      </c>
      <c r="J925" s="14">
        <f>IF(VALUE(YEAR(People!$H925))-People!$B925&gt;=90,44,VALUE(YEAR(People!$H925))-People!$B925)</f>
        <v>20</v>
      </c>
      <c r="K925" s="5" t="str">
        <f>IF(AND(People!$J925&gt;=16,People!$J925&lt;=25),"16-25",IF(AND(People!$J925&gt;=26,People!$J925&lt;=35),"26-35",IF(AND(People!$J925&gt;=36,People!$J925&lt;=45),"36-45",IF(AND(People!$J925&gt;=46,People!$J925&lt;=55),"46-55",IF(AND(People!$J925&gt;=56,People!$J925&lt;=65),"56-65",IF(AND(People!$J925&gt;=66,People!$J925&lt;=75),"66-75","ALL"))))))</f>
        <v>16-25</v>
      </c>
      <c r="L925" t="str">
        <f>Products!H925</f>
        <v>Married</v>
      </c>
      <c r="M925">
        <f>Table2[[#This Row],[Recency]]</f>
        <v>67</v>
      </c>
      <c r="N925">
        <f>Table2[[#This Row],[NumDealsPurchases]]</f>
        <v>1</v>
      </c>
      <c r="O925" s="12" t="str">
        <f>IF(Table2[[#This Row],[Kidhome]]=0,"No","Yes")</f>
        <v>No</v>
      </c>
      <c r="P925" s="12" t="str">
        <f>IF(Table2[[#This Row],[Teenhome]]=0,"No","Yes")</f>
        <v>No</v>
      </c>
    </row>
    <row r="926" spans="1:16" ht="16.5" x14ac:dyDescent="0.3">
      <c r="A926" s="5">
        <f>Table2[[#This Row],[ID]]</f>
        <v>4487</v>
      </c>
      <c r="B926" s="6">
        <f>Table2[[#This Row],[Year_Birth]]</f>
        <v>1969</v>
      </c>
      <c r="C926" s="6" t="str">
        <f>Table2[[#This Row],[Education]]</f>
        <v>Master</v>
      </c>
      <c r="D926" s="6" t="str">
        <f>Table2[[#This Row],[Marital_Status]]</f>
        <v>Single</v>
      </c>
      <c r="E926" s="6">
        <f>Table2[[#This Row],[Income]]</f>
        <v>39858</v>
      </c>
      <c r="F926" s="6">
        <f>Table2[[#This Row],[Kidhome]]</f>
        <v>1</v>
      </c>
      <c r="G926" s="6">
        <f>Table2[[#This Row],[Teenhome]]</f>
        <v>0</v>
      </c>
      <c r="H926" s="9">
        <f>Table2[[#This Row],[Dt_Customer]]</f>
        <v>41298</v>
      </c>
      <c r="I926" s="6">
        <f>Table2[[#This Row],[Recency]]</f>
        <v>67</v>
      </c>
      <c r="J926" s="8">
        <f>IF(VALUE(YEAR(People!$H926))-People!$B926&gt;=90,44,VALUE(YEAR(People!$H926))-People!$B926)</f>
        <v>44</v>
      </c>
      <c r="K926" s="5" t="str">
        <f>IF(AND(People!$J926&gt;=16,People!$J926&lt;=25),"16-25",IF(AND(People!$J926&gt;=26,People!$J926&lt;=35),"26-35",IF(AND(People!$J926&gt;=36,People!$J926&lt;=45),"36-45",IF(AND(People!$J926&gt;=46,People!$J926&lt;=55),"46-55",IF(AND(People!$J926&gt;=56,People!$J926&lt;=65),"56-65",IF(AND(People!$J926&gt;=66,People!$J926&lt;=75),"66-75","ALL"))))))</f>
        <v>36-45</v>
      </c>
      <c r="L926" t="str">
        <f>Products!H926</f>
        <v>Together</v>
      </c>
      <c r="M926">
        <f>Table2[[#This Row],[Recency]]</f>
        <v>67</v>
      </c>
      <c r="N926">
        <f>Table2[[#This Row],[NumDealsPurchases]]</f>
        <v>1</v>
      </c>
      <c r="O926" s="12" t="str">
        <f>IF(Table2[[#This Row],[Kidhome]]=0,"No","Yes")</f>
        <v>Yes</v>
      </c>
      <c r="P926" s="12" t="str">
        <f>IF(Table2[[#This Row],[Teenhome]]=0,"No","Yes")</f>
        <v>No</v>
      </c>
    </row>
    <row r="927" spans="1:16" ht="16.5" x14ac:dyDescent="0.3">
      <c r="A927" s="7">
        <f>Table2[[#This Row],[ID]]</f>
        <v>4988</v>
      </c>
      <c r="B927" s="6">
        <f>Table2[[#This Row],[Year_Birth]]</f>
        <v>1948</v>
      </c>
      <c r="C927" s="6" t="str">
        <f>Table2[[#This Row],[Education]]</f>
        <v>PhD</v>
      </c>
      <c r="D927" s="6" t="str">
        <f>Table2[[#This Row],[Marital_Status]]</f>
        <v>Married</v>
      </c>
      <c r="E927" s="6">
        <f>Table2[[#This Row],[Income]]</f>
        <v>34469</v>
      </c>
      <c r="F927" s="6">
        <f>Table2[[#This Row],[Kidhome]]</f>
        <v>1</v>
      </c>
      <c r="G927" s="6">
        <f>Table2[[#This Row],[Teenhome]]</f>
        <v>1</v>
      </c>
      <c r="H927" s="9">
        <f>Table2[[#This Row],[Dt_Customer]]</f>
        <v>41763</v>
      </c>
      <c r="I927" s="6">
        <f>Table2[[#This Row],[Recency]]</f>
        <v>58</v>
      </c>
      <c r="J927" s="14">
        <f>IF(VALUE(YEAR(People!$H927))-People!$B927&gt;=90,44,VALUE(YEAR(People!$H927))-People!$B927)</f>
        <v>66</v>
      </c>
      <c r="K927" s="5" t="str">
        <f>IF(AND(People!$J927&gt;=16,People!$J927&lt;=25),"16-25",IF(AND(People!$J927&gt;=26,People!$J927&lt;=35),"26-35",IF(AND(People!$J927&gt;=36,People!$J927&lt;=45),"36-45",IF(AND(People!$J927&gt;=46,People!$J927&lt;=55),"46-55",IF(AND(People!$J927&gt;=56,People!$J927&lt;=65),"56-65",IF(AND(People!$J927&gt;=66,People!$J927&lt;=75),"66-75","ALL"))))))</f>
        <v>66-75</v>
      </c>
      <c r="L927" t="str">
        <f>Products!H927</f>
        <v>Together</v>
      </c>
      <c r="M927">
        <f>Table2[[#This Row],[Recency]]</f>
        <v>58</v>
      </c>
      <c r="N927">
        <f>Table2[[#This Row],[NumDealsPurchases]]</f>
        <v>3</v>
      </c>
      <c r="O927" s="12" t="str">
        <f>IF(Table2[[#This Row],[Kidhome]]=0,"No","Yes")</f>
        <v>Yes</v>
      </c>
      <c r="P927" s="12" t="str">
        <f>IF(Table2[[#This Row],[Teenhome]]=0,"No","Yes")</f>
        <v>Yes</v>
      </c>
    </row>
    <row r="928" spans="1:16" ht="16.5" x14ac:dyDescent="0.3">
      <c r="A928" s="5">
        <f>Table2[[#This Row],[ID]]</f>
        <v>8931</v>
      </c>
      <c r="B928" s="6">
        <f>Table2[[#This Row],[Year_Birth]]</f>
        <v>1986</v>
      </c>
      <c r="C928" s="6" t="str">
        <f>Table2[[#This Row],[Education]]</f>
        <v>Graduation</v>
      </c>
      <c r="D928" s="6" t="str">
        <f>Table2[[#This Row],[Marital_Status]]</f>
        <v>Together</v>
      </c>
      <c r="E928" s="6">
        <f>Table2[[#This Row],[Income]]</f>
        <v>83033</v>
      </c>
      <c r="F928" s="6">
        <f>Table2[[#This Row],[Kidhome]]</f>
        <v>1</v>
      </c>
      <c r="G928" s="6">
        <f>Table2[[#This Row],[Teenhome]]</f>
        <v>0</v>
      </c>
      <c r="H928" s="9">
        <f>Table2[[#This Row],[Dt_Customer]]</f>
        <v>41777</v>
      </c>
      <c r="I928" s="6">
        <f>Table2[[#This Row],[Recency]]</f>
        <v>82</v>
      </c>
      <c r="J928" s="8">
        <f>IF(VALUE(YEAR(People!$H928))-People!$B928&gt;=90,44,VALUE(YEAR(People!$H928))-People!$B928)</f>
        <v>28</v>
      </c>
      <c r="K928" s="5" t="str">
        <f>IF(AND(People!$J928&gt;=16,People!$J928&lt;=25),"16-25",IF(AND(People!$J928&gt;=26,People!$J928&lt;=35),"26-35",IF(AND(People!$J928&gt;=36,People!$J928&lt;=45),"36-45",IF(AND(People!$J928&gt;=46,People!$J928&lt;=55),"46-55",IF(AND(People!$J928&gt;=56,People!$J928&lt;=65),"56-65",IF(AND(People!$J928&gt;=66,People!$J928&lt;=75),"66-75","ALL"))))))</f>
        <v>26-35</v>
      </c>
      <c r="L928" t="str">
        <f>Products!H928</f>
        <v>Married</v>
      </c>
      <c r="M928">
        <f>Table2[[#This Row],[Recency]]</f>
        <v>82</v>
      </c>
      <c r="N928">
        <f>Table2[[#This Row],[NumDealsPurchases]]</f>
        <v>1</v>
      </c>
      <c r="O928" s="12" t="str">
        <f>IF(Table2[[#This Row],[Kidhome]]=0,"No","Yes")</f>
        <v>Yes</v>
      </c>
      <c r="P928" s="12" t="str">
        <f>IF(Table2[[#This Row],[Teenhome]]=0,"No","Yes")</f>
        <v>No</v>
      </c>
    </row>
    <row r="929" spans="1:16" ht="16.5" x14ac:dyDescent="0.3">
      <c r="A929" s="7">
        <f>Table2[[#This Row],[ID]]</f>
        <v>5871</v>
      </c>
      <c r="B929" s="6">
        <f>Table2[[#This Row],[Year_Birth]]</f>
        <v>1979</v>
      </c>
      <c r="C929" s="6" t="str">
        <f>Table2[[#This Row],[Education]]</f>
        <v>Master</v>
      </c>
      <c r="D929" s="6" t="str">
        <f>Table2[[#This Row],[Marital_Status]]</f>
        <v>Together</v>
      </c>
      <c r="E929" s="6">
        <f>Table2[[#This Row],[Income]]</f>
        <v>24401</v>
      </c>
      <c r="F929" s="6">
        <f>Table2[[#This Row],[Kidhome]]</f>
        <v>0</v>
      </c>
      <c r="G929" s="6">
        <f>Table2[[#This Row],[Teenhome]]</f>
        <v>0</v>
      </c>
      <c r="H929" s="9">
        <f>Table2[[#This Row],[Dt_Customer]]</f>
        <v>41152</v>
      </c>
      <c r="I929" s="6">
        <f>Table2[[#This Row],[Recency]]</f>
        <v>98</v>
      </c>
      <c r="J929" s="14">
        <f>IF(VALUE(YEAR(People!$H929))-People!$B929&gt;=90,44,VALUE(YEAR(People!$H929))-People!$B929)</f>
        <v>33</v>
      </c>
      <c r="K929" s="5" t="str">
        <f>IF(AND(People!$J929&gt;=16,People!$J929&lt;=25),"16-25",IF(AND(People!$J929&gt;=26,People!$J929&lt;=35),"26-35",IF(AND(People!$J929&gt;=36,People!$J929&lt;=45),"36-45",IF(AND(People!$J929&gt;=46,People!$J929&lt;=55),"46-55",IF(AND(People!$J929&gt;=56,People!$J929&lt;=65),"56-65",IF(AND(People!$J929&gt;=66,People!$J929&lt;=75),"66-75","ALL"))))))</f>
        <v>26-35</v>
      </c>
      <c r="L929" t="str">
        <f>Products!H929</f>
        <v>Single</v>
      </c>
      <c r="M929">
        <f>Table2[[#This Row],[Recency]]</f>
        <v>98</v>
      </c>
      <c r="N929">
        <f>Table2[[#This Row],[NumDealsPurchases]]</f>
        <v>3</v>
      </c>
      <c r="O929" s="12" t="str">
        <f>IF(Table2[[#This Row],[Kidhome]]=0,"No","Yes")</f>
        <v>No</v>
      </c>
      <c r="P929" s="12" t="str">
        <f>IF(Table2[[#This Row],[Teenhome]]=0,"No","Yes")</f>
        <v>No</v>
      </c>
    </row>
    <row r="930" spans="1:16" ht="16.5" x14ac:dyDescent="0.3">
      <c r="A930" s="5">
        <f>Table2[[#This Row],[ID]]</f>
        <v>2008</v>
      </c>
      <c r="B930" s="6">
        <f>Table2[[#This Row],[Year_Birth]]</f>
        <v>1978</v>
      </c>
      <c r="C930" s="6" t="str">
        <f>Table2[[#This Row],[Education]]</f>
        <v>Graduation</v>
      </c>
      <c r="D930" s="6" t="str">
        <f>Table2[[#This Row],[Marital_Status]]</f>
        <v>Married</v>
      </c>
      <c r="E930" s="6">
        <f>Table2[[#This Row],[Income]]</f>
        <v>77583</v>
      </c>
      <c r="F930" s="6">
        <f>Table2[[#This Row],[Kidhome]]</f>
        <v>0</v>
      </c>
      <c r="G930" s="6">
        <f>Table2[[#This Row],[Teenhome]]</f>
        <v>0</v>
      </c>
      <c r="H930" s="9">
        <f>Table2[[#This Row],[Dt_Customer]]</f>
        <v>41680</v>
      </c>
      <c r="I930" s="6">
        <f>Table2[[#This Row],[Recency]]</f>
        <v>93</v>
      </c>
      <c r="J930" s="8">
        <f>IF(VALUE(YEAR(People!$H930))-People!$B930&gt;=90,44,VALUE(YEAR(People!$H930))-People!$B930)</f>
        <v>36</v>
      </c>
      <c r="K930" s="5" t="str">
        <f>IF(AND(People!$J930&gt;=16,People!$J930&lt;=25),"16-25",IF(AND(People!$J930&gt;=26,People!$J930&lt;=35),"26-35",IF(AND(People!$J930&gt;=36,People!$J930&lt;=45),"36-45",IF(AND(People!$J930&gt;=46,People!$J930&lt;=55),"46-55",IF(AND(People!$J930&gt;=56,People!$J930&lt;=65),"56-65",IF(AND(People!$J930&gt;=66,People!$J930&lt;=75),"66-75","ALL"))))))</f>
        <v>36-45</v>
      </c>
      <c r="L930" t="str">
        <f>Products!H930</f>
        <v>Single</v>
      </c>
      <c r="M930">
        <f>Table2[[#This Row],[Recency]]</f>
        <v>93</v>
      </c>
      <c r="N930">
        <f>Table2[[#This Row],[NumDealsPurchases]]</f>
        <v>1</v>
      </c>
      <c r="O930" s="12" t="str">
        <f>IF(Table2[[#This Row],[Kidhome]]=0,"No","Yes")</f>
        <v>No</v>
      </c>
      <c r="P930" s="12" t="str">
        <f>IF(Table2[[#This Row],[Teenhome]]=0,"No","Yes")</f>
        <v>No</v>
      </c>
    </row>
    <row r="931" spans="1:16" ht="16.5" x14ac:dyDescent="0.3">
      <c r="A931" s="7">
        <f>Table2[[#This Row],[ID]]</f>
        <v>3139</v>
      </c>
      <c r="B931" s="6">
        <f>Table2[[#This Row],[Year_Birth]]</f>
        <v>1982</v>
      </c>
      <c r="C931" s="6" t="str">
        <f>Table2[[#This Row],[Education]]</f>
        <v>2n Cycle</v>
      </c>
      <c r="D931" s="6" t="str">
        <f>Table2[[#This Row],[Marital_Status]]</f>
        <v>Single</v>
      </c>
      <c r="E931" s="6">
        <f>Table2[[#This Row],[Income]]</f>
        <v>74116</v>
      </c>
      <c r="F931" s="6">
        <f>Table2[[#This Row],[Kidhome]]</f>
        <v>0</v>
      </c>
      <c r="G931" s="6">
        <f>Table2[[#This Row],[Teenhome]]</f>
        <v>0</v>
      </c>
      <c r="H931" s="9">
        <f>Table2[[#This Row],[Dt_Customer]]</f>
        <v>41638</v>
      </c>
      <c r="I931" s="6">
        <f>Table2[[#This Row],[Recency]]</f>
        <v>53</v>
      </c>
      <c r="J931" s="14">
        <f>IF(VALUE(YEAR(People!$H931))-People!$B931&gt;=90,44,VALUE(YEAR(People!$H931))-People!$B931)</f>
        <v>31</v>
      </c>
      <c r="K931" s="5" t="str">
        <f>IF(AND(People!$J931&gt;=16,People!$J931&lt;=25),"16-25",IF(AND(People!$J931&gt;=26,People!$J931&lt;=35),"26-35",IF(AND(People!$J931&gt;=36,People!$J931&lt;=45),"36-45",IF(AND(People!$J931&gt;=46,People!$J931&lt;=55),"46-55",IF(AND(People!$J931&gt;=56,People!$J931&lt;=65),"56-65",IF(AND(People!$J931&gt;=66,People!$J931&lt;=75),"66-75","ALL"))))))</f>
        <v>26-35</v>
      </c>
      <c r="L931" t="str">
        <f>Products!H931</f>
        <v>Married</v>
      </c>
      <c r="M931">
        <f>Table2[[#This Row],[Recency]]</f>
        <v>53</v>
      </c>
      <c r="N931">
        <f>Table2[[#This Row],[NumDealsPurchases]]</f>
        <v>1</v>
      </c>
      <c r="O931" s="12" t="str">
        <f>IF(Table2[[#This Row],[Kidhome]]=0,"No","Yes")</f>
        <v>No</v>
      </c>
      <c r="P931" s="12" t="str">
        <f>IF(Table2[[#This Row],[Teenhome]]=0,"No","Yes")</f>
        <v>No</v>
      </c>
    </row>
    <row r="932" spans="1:16" ht="16.5" x14ac:dyDescent="0.3">
      <c r="A932" s="5">
        <f>Table2[[#This Row],[ID]]</f>
        <v>10037</v>
      </c>
      <c r="B932" s="6">
        <f>Table2[[#This Row],[Year_Birth]]</f>
        <v>1993</v>
      </c>
      <c r="C932" s="6" t="str">
        <f>Table2[[#This Row],[Education]]</f>
        <v>Graduation</v>
      </c>
      <c r="D932" s="6" t="str">
        <f>Table2[[#This Row],[Marital_Status]]</f>
        <v>Single</v>
      </c>
      <c r="E932" s="6">
        <f>Table2[[#This Row],[Income]]</f>
        <v>74293</v>
      </c>
      <c r="F932" s="6">
        <f>Table2[[#This Row],[Kidhome]]</f>
        <v>0</v>
      </c>
      <c r="G932" s="6">
        <f>Table2[[#This Row],[Teenhome]]</f>
        <v>0</v>
      </c>
      <c r="H932" s="9">
        <f>Table2[[#This Row],[Dt_Customer]]</f>
        <v>41763</v>
      </c>
      <c r="I932" s="6">
        <f>Table2[[#This Row],[Recency]]</f>
        <v>66</v>
      </c>
      <c r="J932" s="8">
        <f>IF(VALUE(YEAR(People!$H932))-People!$B932&gt;=90,44,VALUE(YEAR(People!$H932))-People!$B932)</f>
        <v>21</v>
      </c>
      <c r="K932" s="5" t="str">
        <f>IF(AND(People!$J932&gt;=16,People!$J932&lt;=25),"16-25",IF(AND(People!$J932&gt;=26,People!$J932&lt;=35),"26-35",IF(AND(People!$J932&gt;=36,People!$J932&lt;=45),"36-45",IF(AND(People!$J932&gt;=46,People!$J932&lt;=55),"46-55",IF(AND(People!$J932&gt;=56,People!$J932&lt;=65),"56-65",IF(AND(People!$J932&gt;=66,People!$J932&lt;=75),"66-75","ALL"))))))</f>
        <v>16-25</v>
      </c>
      <c r="L932" t="str">
        <f>Products!H932</f>
        <v>Together</v>
      </c>
      <c r="M932">
        <f>Table2[[#This Row],[Recency]]</f>
        <v>66</v>
      </c>
      <c r="N932">
        <f>Table2[[#This Row],[NumDealsPurchases]]</f>
        <v>1</v>
      </c>
      <c r="O932" s="12" t="str">
        <f>IF(Table2[[#This Row],[Kidhome]]=0,"No","Yes")</f>
        <v>No</v>
      </c>
      <c r="P932" s="12" t="str">
        <f>IF(Table2[[#This Row],[Teenhome]]=0,"No","Yes")</f>
        <v>No</v>
      </c>
    </row>
    <row r="933" spans="1:16" ht="16.5" x14ac:dyDescent="0.3">
      <c r="A933" s="7">
        <f>Table2[[#This Row],[ID]]</f>
        <v>10673</v>
      </c>
      <c r="B933" s="6">
        <f>Table2[[#This Row],[Year_Birth]]</f>
        <v>1976</v>
      </c>
      <c r="C933" s="6" t="str">
        <f>Table2[[#This Row],[Education]]</f>
        <v>PhD</v>
      </c>
      <c r="D933" s="6" t="str">
        <f>Table2[[#This Row],[Marital_Status]]</f>
        <v>Married</v>
      </c>
      <c r="E933" s="6">
        <f>Table2[[#This Row],[Income]]</f>
        <v>68397</v>
      </c>
      <c r="F933" s="6">
        <f>Table2[[#This Row],[Kidhome]]</f>
        <v>0</v>
      </c>
      <c r="G933" s="6">
        <f>Table2[[#This Row],[Teenhome]]</f>
        <v>1</v>
      </c>
      <c r="H933" s="9">
        <f>Table2[[#This Row],[Dt_Customer]]</f>
        <v>41595</v>
      </c>
      <c r="I933" s="6">
        <f>Table2[[#This Row],[Recency]]</f>
        <v>6</v>
      </c>
      <c r="J933" s="14">
        <f>IF(VALUE(YEAR(People!$H933))-People!$B933&gt;=90,44,VALUE(YEAR(People!$H933))-People!$B933)</f>
        <v>37</v>
      </c>
      <c r="K933" s="5" t="str">
        <f>IF(AND(People!$J933&gt;=16,People!$J933&lt;=25),"16-25",IF(AND(People!$J933&gt;=26,People!$J933&lt;=35),"26-35",IF(AND(People!$J933&gt;=36,People!$J933&lt;=45),"36-45",IF(AND(People!$J933&gt;=46,People!$J933&lt;=55),"46-55",IF(AND(People!$J933&gt;=56,People!$J933&lt;=65),"56-65",IF(AND(People!$J933&gt;=66,People!$J933&lt;=75),"66-75","ALL"))))))</f>
        <v>36-45</v>
      </c>
      <c r="L933" t="str">
        <f>Products!H933</f>
        <v>Single</v>
      </c>
      <c r="M933">
        <f>Table2[[#This Row],[Recency]]</f>
        <v>6</v>
      </c>
      <c r="N933">
        <f>Table2[[#This Row],[NumDealsPurchases]]</f>
        <v>1</v>
      </c>
      <c r="O933" s="12" t="str">
        <f>IF(Table2[[#This Row],[Kidhome]]=0,"No","Yes")</f>
        <v>No</v>
      </c>
      <c r="P933" s="12" t="str">
        <f>IF(Table2[[#This Row],[Teenhome]]=0,"No","Yes")</f>
        <v>Yes</v>
      </c>
    </row>
    <row r="934" spans="1:16" ht="16.5" x14ac:dyDescent="0.3">
      <c r="A934" s="5">
        <f>Table2[[#This Row],[ID]]</f>
        <v>5303</v>
      </c>
      <c r="B934" s="6">
        <f>Table2[[#This Row],[Year_Birth]]</f>
        <v>1974</v>
      </c>
      <c r="C934" s="6" t="str">
        <f>Table2[[#This Row],[Education]]</f>
        <v>PhD</v>
      </c>
      <c r="D934" s="6" t="str">
        <f>Table2[[#This Row],[Marital_Status]]</f>
        <v>Together</v>
      </c>
      <c r="E934" s="6">
        <f>Table2[[#This Row],[Income]]</f>
        <v>79632</v>
      </c>
      <c r="F934" s="6">
        <f>Table2[[#This Row],[Kidhome]]</f>
        <v>0</v>
      </c>
      <c r="G934" s="6">
        <f>Table2[[#This Row],[Teenhome]]</f>
        <v>0</v>
      </c>
      <c r="H934" s="9">
        <f>Table2[[#This Row],[Dt_Customer]]</f>
        <v>41737</v>
      </c>
      <c r="I934" s="6">
        <f>Table2[[#This Row],[Recency]]</f>
        <v>42</v>
      </c>
      <c r="J934" s="8">
        <f>IF(VALUE(YEAR(People!$H934))-People!$B934&gt;=90,44,VALUE(YEAR(People!$H934))-People!$B934)</f>
        <v>40</v>
      </c>
      <c r="K934" s="5" t="str">
        <f>IF(AND(People!$J934&gt;=16,People!$J934&lt;=25),"16-25",IF(AND(People!$J934&gt;=26,People!$J934&lt;=35),"26-35",IF(AND(People!$J934&gt;=36,People!$J934&lt;=45),"36-45",IF(AND(People!$J934&gt;=46,People!$J934&lt;=55),"46-55",IF(AND(People!$J934&gt;=56,People!$J934&lt;=65),"56-65",IF(AND(People!$J934&gt;=66,People!$J934&lt;=75),"66-75","ALL"))))))</f>
        <v>36-45</v>
      </c>
      <c r="L934" t="str">
        <f>Products!H934</f>
        <v>Single</v>
      </c>
      <c r="M934">
        <f>Table2[[#This Row],[Recency]]</f>
        <v>42</v>
      </c>
      <c r="N934">
        <f>Table2[[#This Row],[NumDealsPurchases]]</f>
        <v>1</v>
      </c>
      <c r="O934" s="12" t="str">
        <f>IF(Table2[[#This Row],[Kidhome]]=0,"No","Yes")</f>
        <v>No</v>
      </c>
      <c r="P934" s="12" t="str">
        <f>IF(Table2[[#This Row],[Teenhome]]=0,"No","Yes")</f>
        <v>No</v>
      </c>
    </row>
    <row r="935" spans="1:16" ht="16.5" x14ac:dyDescent="0.3">
      <c r="A935" s="7">
        <f>Table2[[#This Row],[ID]]</f>
        <v>538</v>
      </c>
      <c r="B935" s="6">
        <f>Table2[[#This Row],[Year_Birth]]</f>
        <v>1989</v>
      </c>
      <c r="C935" s="6" t="str">
        <f>Table2[[#This Row],[Education]]</f>
        <v>Graduation</v>
      </c>
      <c r="D935" s="6" t="str">
        <f>Table2[[#This Row],[Marital_Status]]</f>
        <v>Single</v>
      </c>
      <c r="E935" s="6">
        <f>Table2[[#This Row],[Income]]</f>
        <v>46107</v>
      </c>
      <c r="F935" s="6">
        <f>Table2[[#This Row],[Kidhome]]</f>
        <v>1</v>
      </c>
      <c r="G935" s="6">
        <f>Table2[[#This Row],[Teenhome]]</f>
        <v>0</v>
      </c>
      <c r="H935" s="9">
        <f>Table2[[#This Row],[Dt_Customer]]</f>
        <v>41680</v>
      </c>
      <c r="I935" s="6">
        <f>Table2[[#This Row],[Recency]]</f>
        <v>78</v>
      </c>
      <c r="J935" s="14">
        <f>IF(VALUE(YEAR(People!$H935))-People!$B935&gt;=90,44,VALUE(YEAR(People!$H935))-People!$B935)</f>
        <v>25</v>
      </c>
      <c r="K935" s="5" t="str">
        <f>IF(AND(People!$J935&gt;=16,People!$J935&lt;=25),"16-25",IF(AND(People!$J935&gt;=26,People!$J935&lt;=35),"26-35",IF(AND(People!$J935&gt;=36,People!$J935&lt;=45),"36-45",IF(AND(People!$J935&gt;=46,People!$J935&lt;=55),"46-55",IF(AND(People!$J935&gt;=56,People!$J935&lt;=65),"56-65",IF(AND(People!$J935&gt;=66,People!$J935&lt;=75),"66-75","ALL"))))))</f>
        <v>16-25</v>
      </c>
      <c r="L935" t="str">
        <f>Products!H935</f>
        <v>Married</v>
      </c>
      <c r="M935">
        <f>Table2[[#This Row],[Recency]]</f>
        <v>78</v>
      </c>
      <c r="N935">
        <f>Table2[[#This Row],[NumDealsPurchases]]</f>
        <v>1</v>
      </c>
      <c r="O935" s="12" t="str">
        <f>IF(Table2[[#This Row],[Kidhome]]=0,"No","Yes")</f>
        <v>Yes</v>
      </c>
      <c r="P935" s="12" t="str">
        <f>IF(Table2[[#This Row],[Teenhome]]=0,"No","Yes")</f>
        <v>No</v>
      </c>
    </row>
    <row r="936" spans="1:16" ht="16.5" x14ac:dyDescent="0.3">
      <c r="A936" s="5">
        <f>Table2[[#This Row],[ID]]</f>
        <v>7922</v>
      </c>
      <c r="B936" s="6">
        <f>Table2[[#This Row],[Year_Birth]]</f>
        <v>1951</v>
      </c>
      <c r="C936" s="6" t="str">
        <f>Table2[[#This Row],[Education]]</f>
        <v>PhD</v>
      </c>
      <c r="D936" s="6" t="str">
        <f>Table2[[#This Row],[Marital_Status]]</f>
        <v>Single</v>
      </c>
      <c r="E936" s="6">
        <f>Table2[[#This Row],[Income]]</f>
        <v>64950</v>
      </c>
      <c r="F936" s="6">
        <f>Table2[[#This Row],[Kidhome]]</f>
        <v>0</v>
      </c>
      <c r="G936" s="6">
        <f>Table2[[#This Row],[Teenhome]]</f>
        <v>1</v>
      </c>
      <c r="H936" s="9">
        <f>Table2[[#This Row],[Dt_Customer]]</f>
        <v>41133</v>
      </c>
      <c r="I936" s="6">
        <f>Table2[[#This Row],[Recency]]</f>
        <v>29</v>
      </c>
      <c r="J936" s="8">
        <f>IF(VALUE(YEAR(People!$H936))-People!$B936&gt;=90,44,VALUE(YEAR(People!$H936))-People!$B936)</f>
        <v>61</v>
      </c>
      <c r="K936" s="5" t="str">
        <f>IF(AND(People!$J936&gt;=16,People!$J936&lt;=25),"16-25",IF(AND(People!$J936&gt;=26,People!$J936&lt;=35),"26-35",IF(AND(People!$J936&gt;=36,People!$J936&lt;=45),"36-45",IF(AND(People!$J936&gt;=46,People!$J936&lt;=55),"46-55",IF(AND(People!$J936&gt;=56,People!$J936&lt;=65),"56-65",IF(AND(People!$J936&gt;=66,People!$J936&lt;=75),"66-75","ALL"))))))</f>
        <v>56-65</v>
      </c>
      <c r="L936" t="str">
        <f>Products!H936</f>
        <v>Single</v>
      </c>
      <c r="M936">
        <f>Table2[[#This Row],[Recency]]</f>
        <v>29</v>
      </c>
      <c r="N936">
        <f>Table2[[#This Row],[NumDealsPurchases]]</f>
        <v>2</v>
      </c>
      <c r="O936" s="12" t="str">
        <f>IF(Table2[[#This Row],[Kidhome]]=0,"No","Yes")</f>
        <v>No</v>
      </c>
      <c r="P936" s="12" t="str">
        <f>IF(Table2[[#This Row],[Teenhome]]=0,"No","Yes")</f>
        <v>Yes</v>
      </c>
    </row>
    <row r="937" spans="1:16" ht="16.5" x14ac:dyDescent="0.3">
      <c r="A937" s="7">
        <f>Table2[[#This Row],[ID]]</f>
        <v>5692</v>
      </c>
      <c r="B937" s="6">
        <f>Table2[[#This Row],[Year_Birth]]</f>
        <v>1989</v>
      </c>
      <c r="C937" s="6" t="str">
        <f>Table2[[#This Row],[Education]]</f>
        <v>Basic</v>
      </c>
      <c r="D937" s="6" t="str">
        <f>Table2[[#This Row],[Marital_Status]]</f>
        <v>Married</v>
      </c>
      <c r="E937" s="6">
        <f>Table2[[#This Row],[Income]]</f>
        <v>25443</v>
      </c>
      <c r="F937" s="6">
        <f>Table2[[#This Row],[Kidhome]]</f>
        <v>1</v>
      </c>
      <c r="G937" s="6">
        <f>Table2[[#This Row],[Teenhome]]</f>
        <v>0</v>
      </c>
      <c r="H937" s="9">
        <f>Table2[[#This Row],[Dt_Customer]]</f>
        <v>41265</v>
      </c>
      <c r="I937" s="6">
        <f>Table2[[#This Row],[Recency]]</f>
        <v>82</v>
      </c>
      <c r="J937" s="14">
        <f>IF(VALUE(YEAR(People!$H937))-People!$B937&gt;=90,44,VALUE(YEAR(People!$H937))-People!$B937)</f>
        <v>23</v>
      </c>
      <c r="K937" s="5" t="str">
        <f>IF(AND(People!$J937&gt;=16,People!$J937&lt;=25),"16-25",IF(AND(People!$J937&gt;=26,People!$J937&lt;=35),"26-35",IF(AND(People!$J937&gt;=36,People!$J937&lt;=45),"36-45",IF(AND(People!$J937&gt;=46,People!$J937&lt;=55),"46-55",IF(AND(People!$J937&gt;=56,People!$J937&lt;=65),"56-65",IF(AND(People!$J937&gt;=66,People!$J937&lt;=75),"66-75","ALL"))))))</f>
        <v>16-25</v>
      </c>
      <c r="L937" t="str">
        <f>Products!H937</f>
        <v>Together</v>
      </c>
      <c r="M937">
        <f>Table2[[#This Row],[Recency]]</f>
        <v>82</v>
      </c>
      <c r="N937">
        <f>Table2[[#This Row],[NumDealsPurchases]]</f>
        <v>1</v>
      </c>
      <c r="O937" s="12" t="str">
        <f>IF(Table2[[#This Row],[Kidhome]]=0,"No","Yes")</f>
        <v>Yes</v>
      </c>
      <c r="P937" s="12" t="str">
        <f>IF(Table2[[#This Row],[Teenhome]]=0,"No","Yes")</f>
        <v>No</v>
      </c>
    </row>
    <row r="938" spans="1:16" ht="16.5" x14ac:dyDescent="0.3">
      <c r="A938" s="5">
        <f>Table2[[#This Row],[ID]]</f>
        <v>4843</v>
      </c>
      <c r="B938" s="6">
        <f>Table2[[#This Row],[Year_Birth]]</f>
        <v>1952</v>
      </c>
      <c r="C938" s="6" t="str">
        <f>Table2[[#This Row],[Education]]</f>
        <v>Graduation</v>
      </c>
      <c r="D938" s="6" t="str">
        <f>Table2[[#This Row],[Marital_Status]]</f>
        <v>Single</v>
      </c>
      <c r="E938" s="6">
        <f>Table2[[#This Row],[Income]]</f>
        <v>75127</v>
      </c>
      <c r="F938" s="6">
        <f>Table2[[#This Row],[Kidhome]]</f>
        <v>0</v>
      </c>
      <c r="G938" s="6">
        <f>Table2[[#This Row],[Teenhome]]</f>
        <v>0</v>
      </c>
      <c r="H938" s="9">
        <f>Table2[[#This Row],[Dt_Customer]]</f>
        <v>41781</v>
      </c>
      <c r="I938" s="6">
        <f>Table2[[#This Row],[Recency]]</f>
        <v>92</v>
      </c>
      <c r="J938" s="8">
        <f>IF(VALUE(YEAR(People!$H938))-People!$B938&gt;=90,44,VALUE(YEAR(People!$H938))-People!$B938)</f>
        <v>62</v>
      </c>
      <c r="K938" s="5" t="str">
        <f>IF(AND(People!$J938&gt;=16,People!$J938&lt;=25),"16-25",IF(AND(People!$J938&gt;=26,People!$J938&lt;=35),"26-35",IF(AND(People!$J938&gt;=36,People!$J938&lt;=45),"36-45",IF(AND(People!$J938&gt;=46,People!$J938&lt;=55),"46-55",IF(AND(People!$J938&gt;=56,People!$J938&lt;=65),"56-65",IF(AND(People!$J938&gt;=66,People!$J938&lt;=75),"66-75","ALL"))))))</f>
        <v>56-65</v>
      </c>
      <c r="L938" t="str">
        <f>Products!H938</f>
        <v>Together</v>
      </c>
      <c r="M938">
        <f>Table2[[#This Row],[Recency]]</f>
        <v>92</v>
      </c>
      <c r="N938">
        <f>Table2[[#This Row],[NumDealsPurchases]]</f>
        <v>1</v>
      </c>
      <c r="O938" s="12" t="str">
        <f>IF(Table2[[#This Row],[Kidhome]]=0,"No","Yes")</f>
        <v>No</v>
      </c>
      <c r="P938" s="12" t="str">
        <f>IF(Table2[[#This Row],[Teenhome]]=0,"No","Yes")</f>
        <v>No</v>
      </c>
    </row>
    <row r="939" spans="1:16" ht="16.5" x14ac:dyDescent="0.3">
      <c r="A939" s="7">
        <f>Table2[[#This Row],[ID]]</f>
        <v>6383</v>
      </c>
      <c r="B939" s="6">
        <f>Table2[[#This Row],[Year_Birth]]</f>
        <v>1971</v>
      </c>
      <c r="C939" s="6" t="str">
        <f>Table2[[#This Row],[Education]]</f>
        <v>PhD</v>
      </c>
      <c r="D939" s="6" t="str">
        <f>Table2[[#This Row],[Marital_Status]]</f>
        <v>Together</v>
      </c>
      <c r="E939" s="6">
        <f>Table2[[#This Row],[Income]]</f>
        <v>32892</v>
      </c>
      <c r="F939" s="6">
        <f>Table2[[#This Row],[Kidhome]]</f>
        <v>1</v>
      </c>
      <c r="G939" s="6">
        <f>Table2[[#This Row],[Teenhome]]</f>
        <v>0</v>
      </c>
      <c r="H939" s="9">
        <f>Table2[[#This Row],[Dt_Customer]]</f>
        <v>41784</v>
      </c>
      <c r="I939" s="6">
        <f>Table2[[#This Row],[Recency]]</f>
        <v>78</v>
      </c>
      <c r="J939" s="14">
        <f>IF(VALUE(YEAR(People!$H939))-People!$B939&gt;=90,44,VALUE(YEAR(People!$H939))-People!$B939)</f>
        <v>43</v>
      </c>
      <c r="K939" s="5" t="str">
        <f>IF(AND(People!$J939&gt;=16,People!$J939&lt;=25),"16-25",IF(AND(People!$J939&gt;=26,People!$J939&lt;=35),"26-35",IF(AND(People!$J939&gt;=36,People!$J939&lt;=45),"36-45",IF(AND(People!$J939&gt;=46,People!$J939&lt;=55),"46-55",IF(AND(People!$J939&gt;=56,People!$J939&lt;=65),"56-65",IF(AND(People!$J939&gt;=66,People!$J939&lt;=75),"66-75","ALL"))))))</f>
        <v>36-45</v>
      </c>
      <c r="L939" t="str">
        <f>Products!H939</f>
        <v>Married</v>
      </c>
      <c r="M939">
        <f>Table2[[#This Row],[Recency]]</f>
        <v>78</v>
      </c>
      <c r="N939">
        <f>Table2[[#This Row],[NumDealsPurchases]]</f>
        <v>2</v>
      </c>
      <c r="O939" s="12" t="str">
        <f>IF(Table2[[#This Row],[Kidhome]]=0,"No","Yes")</f>
        <v>Yes</v>
      </c>
      <c r="P939" s="12" t="str">
        <f>IF(Table2[[#This Row],[Teenhome]]=0,"No","Yes")</f>
        <v>No</v>
      </c>
    </row>
    <row r="940" spans="1:16" ht="16.5" x14ac:dyDescent="0.3">
      <c r="A940" s="5">
        <f>Table2[[#This Row],[ID]]</f>
        <v>1628</v>
      </c>
      <c r="B940" s="6">
        <f>Table2[[#This Row],[Year_Birth]]</f>
        <v>1971</v>
      </c>
      <c r="C940" s="6" t="str">
        <f>Table2[[#This Row],[Education]]</f>
        <v>Graduation</v>
      </c>
      <c r="D940" s="6" t="str">
        <f>Table2[[#This Row],[Marital_Status]]</f>
        <v>Together</v>
      </c>
      <c r="E940" s="6">
        <f>Table2[[#This Row],[Income]]</f>
        <v>71796</v>
      </c>
      <c r="F940" s="6">
        <f>Table2[[#This Row],[Kidhome]]</f>
        <v>0</v>
      </c>
      <c r="G940" s="6">
        <f>Table2[[#This Row],[Teenhome]]</f>
        <v>0</v>
      </c>
      <c r="H940" s="9">
        <f>Table2[[#This Row],[Dt_Customer]]</f>
        <v>41571</v>
      </c>
      <c r="I940" s="6">
        <f>Table2[[#This Row],[Recency]]</f>
        <v>54</v>
      </c>
      <c r="J940" s="8">
        <f>IF(VALUE(YEAR(People!$H940))-People!$B940&gt;=90,44,VALUE(YEAR(People!$H940))-People!$B940)</f>
        <v>42</v>
      </c>
      <c r="K940" s="5" t="str">
        <f>IF(AND(People!$J940&gt;=16,People!$J940&lt;=25),"16-25",IF(AND(People!$J940&gt;=26,People!$J940&lt;=35),"26-35",IF(AND(People!$J940&gt;=36,People!$J940&lt;=45),"36-45",IF(AND(People!$J940&gt;=46,People!$J940&lt;=55),"46-55",IF(AND(People!$J940&gt;=56,People!$J940&lt;=65),"56-65",IF(AND(People!$J940&gt;=66,People!$J940&lt;=75),"66-75","ALL"))))))</f>
        <v>36-45</v>
      </c>
      <c r="L940" t="str">
        <f>Products!H940</f>
        <v>Single</v>
      </c>
      <c r="M940">
        <f>Table2[[#This Row],[Recency]]</f>
        <v>54</v>
      </c>
      <c r="N940">
        <f>Table2[[#This Row],[NumDealsPurchases]]</f>
        <v>1</v>
      </c>
      <c r="O940" s="12" t="str">
        <f>IF(Table2[[#This Row],[Kidhome]]=0,"No","Yes")</f>
        <v>No</v>
      </c>
      <c r="P940" s="12" t="str">
        <f>IF(Table2[[#This Row],[Teenhome]]=0,"No","Yes")</f>
        <v>No</v>
      </c>
    </row>
    <row r="941" spans="1:16" ht="16.5" x14ac:dyDescent="0.3">
      <c r="A941" s="7">
        <f>Table2[[#This Row],[ID]]</f>
        <v>1204</v>
      </c>
      <c r="B941" s="6">
        <f>Table2[[#This Row],[Year_Birth]]</f>
        <v>1970</v>
      </c>
      <c r="C941" s="6" t="str">
        <f>Table2[[#This Row],[Education]]</f>
        <v>PhD</v>
      </c>
      <c r="D941" s="6" t="str">
        <f>Table2[[#This Row],[Marital_Status]]</f>
        <v>Married</v>
      </c>
      <c r="E941" s="6">
        <f>Table2[[#This Row],[Income]]</f>
        <v>67536</v>
      </c>
      <c r="F941" s="6">
        <f>Table2[[#This Row],[Kidhome]]</f>
        <v>0</v>
      </c>
      <c r="G941" s="6">
        <f>Table2[[#This Row],[Teenhome]]</f>
        <v>1</v>
      </c>
      <c r="H941" s="9">
        <f>Table2[[#This Row],[Dt_Customer]]</f>
        <v>41416</v>
      </c>
      <c r="I941" s="6">
        <f>Table2[[#This Row],[Recency]]</f>
        <v>45</v>
      </c>
      <c r="J941" s="14">
        <f>IF(VALUE(YEAR(People!$H941))-People!$B941&gt;=90,44,VALUE(YEAR(People!$H941))-People!$B941)</f>
        <v>43</v>
      </c>
      <c r="K941" s="5" t="str">
        <f>IF(AND(People!$J941&gt;=16,People!$J941&lt;=25),"16-25",IF(AND(People!$J941&gt;=26,People!$J941&lt;=35),"26-35",IF(AND(People!$J941&gt;=36,People!$J941&lt;=45),"36-45",IF(AND(People!$J941&gt;=46,People!$J941&lt;=55),"46-55",IF(AND(People!$J941&gt;=56,People!$J941&lt;=65),"56-65",IF(AND(People!$J941&gt;=66,People!$J941&lt;=75),"66-75","ALL"))))))</f>
        <v>36-45</v>
      </c>
      <c r="L941" t="str">
        <f>Products!H941</f>
        <v>Divorced</v>
      </c>
      <c r="M941">
        <f>Table2[[#This Row],[Recency]]</f>
        <v>45</v>
      </c>
      <c r="N941">
        <f>Table2[[#This Row],[NumDealsPurchases]]</f>
        <v>3</v>
      </c>
      <c r="O941" s="12" t="str">
        <f>IF(Table2[[#This Row],[Kidhome]]=0,"No","Yes")</f>
        <v>No</v>
      </c>
      <c r="P941" s="12" t="str">
        <f>IF(Table2[[#This Row],[Teenhome]]=0,"No","Yes")</f>
        <v>Yes</v>
      </c>
    </row>
    <row r="942" spans="1:16" ht="16.5" x14ac:dyDescent="0.3">
      <c r="A942" s="5">
        <f>Table2[[#This Row],[ID]]</f>
        <v>3673</v>
      </c>
      <c r="B942" s="6">
        <f>Table2[[#This Row],[Year_Birth]]</f>
        <v>1971</v>
      </c>
      <c r="C942" s="6" t="str">
        <f>Table2[[#This Row],[Education]]</f>
        <v>Graduation</v>
      </c>
      <c r="D942" s="6" t="str">
        <f>Table2[[#This Row],[Marital_Status]]</f>
        <v>Single</v>
      </c>
      <c r="E942" s="6">
        <f>Table2[[#This Row],[Income]]</f>
        <v>55239</v>
      </c>
      <c r="F942" s="6">
        <f>Table2[[#This Row],[Kidhome]]</f>
        <v>0</v>
      </c>
      <c r="G942" s="6">
        <f>Table2[[#This Row],[Teenhome]]</f>
        <v>1</v>
      </c>
      <c r="H942" s="9">
        <f>Table2[[#This Row],[Dt_Customer]]</f>
        <v>41469</v>
      </c>
      <c r="I942" s="6">
        <f>Table2[[#This Row],[Recency]]</f>
        <v>59</v>
      </c>
      <c r="J942" s="8">
        <f>IF(VALUE(YEAR(People!$H942))-People!$B942&gt;=90,44,VALUE(YEAR(People!$H942))-People!$B942)</f>
        <v>42</v>
      </c>
      <c r="K942" s="5" t="str">
        <f>IF(AND(People!$J942&gt;=16,People!$J942&lt;=25),"16-25",IF(AND(People!$J942&gt;=26,People!$J942&lt;=35),"26-35",IF(AND(People!$J942&gt;=36,People!$J942&lt;=45),"36-45",IF(AND(People!$J942&gt;=46,People!$J942&lt;=55),"46-55",IF(AND(People!$J942&gt;=56,People!$J942&lt;=65),"56-65",IF(AND(People!$J942&gt;=66,People!$J942&lt;=75),"66-75","ALL"))))))</f>
        <v>36-45</v>
      </c>
      <c r="L942" t="str">
        <f>Products!H942</f>
        <v>Single</v>
      </c>
      <c r="M942">
        <f>Table2[[#This Row],[Recency]]</f>
        <v>59</v>
      </c>
      <c r="N942">
        <f>Table2[[#This Row],[NumDealsPurchases]]</f>
        <v>3</v>
      </c>
      <c r="O942" s="12" t="str">
        <f>IF(Table2[[#This Row],[Kidhome]]=0,"No","Yes")</f>
        <v>No</v>
      </c>
      <c r="P942" s="12" t="str">
        <f>IF(Table2[[#This Row],[Teenhome]]=0,"No","Yes")</f>
        <v>Yes</v>
      </c>
    </row>
    <row r="943" spans="1:16" ht="16.5" x14ac:dyDescent="0.3">
      <c r="A943" s="7">
        <f>Table2[[#This Row],[ID]]</f>
        <v>760</v>
      </c>
      <c r="B943" s="6">
        <f>Table2[[#This Row],[Year_Birth]]</f>
        <v>1975</v>
      </c>
      <c r="C943" s="6" t="str">
        <f>Table2[[#This Row],[Education]]</f>
        <v>PhD</v>
      </c>
      <c r="D943" s="6" t="str">
        <f>Table2[[#This Row],[Marital_Status]]</f>
        <v>Divorced</v>
      </c>
      <c r="E943" s="6">
        <f>Table2[[#This Row],[Income]]</f>
        <v>60554</v>
      </c>
      <c r="F943" s="6">
        <f>Table2[[#This Row],[Kidhome]]</f>
        <v>1</v>
      </c>
      <c r="G943" s="6">
        <f>Table2[[#This Row],[Teenhome]]</f>
        <v>0</v>
      </c>
      <c r="H943" s="9">
        <f>Table2[[#This Row],[Dt_Customer]]</f>
        <v>41495</v>
      </c>
      <c r="I943" s="6">
        <f>Table2[[#This Row],[Recency]]</f>
        <v>8</v>
      </c>
      <c r="J943" s="14">
        <f>IF(VALUE(YEAR(People!$H943))-People!$B943&gt;=90,44,VALUE(YEAR(People!$H943))-People!$B943)</f>
        <v>38</v>
      </c>
      <c r="K943" s="5" t="str">
        <f>IF(AND(People!$J943&gt;=16,People!$J943&lt;=25),"16-25",IF(AND(People!$J943&gt;=26,People!$J943&lt;=35),"26-35",IF(AND(People!$J943&gt;=36,People!$J943&lt;=45),"36-45",IF(AND(People!$J943&gt;=46,People!$J943&lt;=55),"46-55",IF(AND(People!$J943&gt;=56,People!$J943&lt;=65),"56-65",IF(AND(People!$J943&gt;=66,People!$J943&lt;=75),"66-75","ALL"))))))</f>
        <v>36-45</v>
      </c>
      <c r="L943" t="str">
        <f>Products!H943</f>
        <v>Together</v>
      </c>
      <c r="M943">
        <f>Table2[[#This Row],[Recency]]</f>
        <v>8</v>
      </c>
      <c r="N943">
        <f>Table2[[#This Row],[NumDealsPurchases]]</f>
        <v>2</v>
      </c>
      <c r="O943" s="12" t="str">
        <f>IF(Table2[[#This Row],[Kidhome]]=0,"No","Yes")</f>
        <v>Yes</v>
      </c>
      <c r="P943" s="12" t="str">
        <f>IF(Table2[[#This Row],[Teenhome]]=0,"No","Yes")</f>
        <v>No</v>
      </c>
    </row>
    <row r="944" spans="1:16" ht="16.5" x14ac:dyDescent="0.3">
      <c r="A944" s="5">
        <f>Table2[[#This Row],[ID]]</f>
        <v>8957</v>
      </c>
      <c r="B944" s="6">
        <f>Table2[[#This Row],[Year_Birth]]</f>
        <v>1952</v>
      </c>
      <c r="C944" s="6" t="str">
        <f>Table2[[#This Row],[Education]]</f>
        <v>2n Cycle</v>
      </c>
      <c r="D944" s="6" t="str">
        <f>Table2[[#This Row],[Marital_Status]]</f>
        <v>Single</v>
      </c>
      <c r="E944" s="6">
        <f>Table2[[#This Row],[Income]]</f>
        <v>64831</v>
      </c>
      <c r="F944" s="6">
        <f>Table2[[#This Row],[Kidhome]]</f>
        <v>1</v>
      </c>
      <c r="G944" s="6">
        <f>Table2[[#This Row],[Teenhome]]</f>
        <v>1</v>
      </c>
      <c r="H944" s="9">
        <f>Table2[[#This Row],[Dt_Customer]]</f>
        <v>41435</v>
      </c>
      <c r="I944" s="6">
        <f>Table2[[#This Row],[Recency]]</f>
        <v>51</v>
      </c>
      <c r="J944" s="8">
        <f>IF(VALUE(YEAR(People!$H944))-People!$B944&gt;=90,44,VALUE(YEAR(People!$H944))-People!$B944)</f>
        <v>61</v>
      </c>
      <c r="K944" s="5" t="str">
        <f>IF(AND(People!$J944&gt;=16,People!$J944&lt;=25),"16-25",IF(AND(People!$J944&gt;=26,People!$J944&lt;=35),"26-35",IF(AND(People!$J944&gt;=36,People!$J944&lt;=45),"36-45",IF(AND(People!$J944&gt;=46,People!$J944&lt;=55),"46-55",IF(AND(People!$J944&gt;=56,People!$J944&lt;=65),"56-65",IF(AND(People!$J944&gt;=66,People!$J944&lt;=75),"66-75","ALL"))))))</f>
        <v>56-65</v>
      </c>
      <c r="L944" t="str">
        <f>Products!H944</f>
        <v>Divorced</v>
      </c>
      <c r="M944">
        <f>Table2[[#This Row],[Recency]]</f>
        <v>51</v>
      </c>
      <c r="N944">
        <f>Table2[[#This Row],[NumDealsPurchases]]</f>
        <v>8</v>
      </c>
      <c r="O944" s="12" t="str">
        <f>IF(Table2[[#This Row],[Kidhome]]=0,"No","Yes")</f>
        <v>Yes</v>
      </c>
      <c r="P944" s="12" t="str">
        <f>IF(Table2[[#This Row],[Teenhome]]=0,"No","Yes")</f>
        <v>Yes</v>
      </c>
    </row>
    <row r="945" spans="1:16" ht="16.5" x14ac:dyDescent="0.3">
      <c r="A945" s="7">
        <f>Table2[[#This Row],[ID]]</f>
        <v>4128</v>
      </c>
      <c r="B945" s="6">
        <f>Table2[[#This Row],[Year_Birth]]</f>
        <v>1962</v>
      </c>
      <c r="C945" s="6" t="str">
        <f>Table2[[#This Row],[Education]]</f>
        <v>PhD</v>
      </c>
      <c r="D945" s="6" t="str">
        <f>Table2[[#This Row],[Marital_Status]]</f>
        <v>Together</v>
      </c>
      <c r="E945" s="6">
        <f>Table2[[#This Row],[Income]]</f>
        <v>56067</v>
      </c>
      <c r="F945" s="6">
        <f>Table2[[#This Row],[Kidhome]]</f>
        <v>0</v>
      </c>
      <c r="G945" s="6">
        <f>Table2[[#This Row],[Teenhome]]</f>
        <v>1</v>
      </c>
      <c r="H945" s="9">
        <f>Table2[[#This Row],[Dt_Customer]]</f>
        <v>41475</v>
      </c>
      <c r="I945" s="6">
        <f>Table2[[#This Row],[Recency]]</f>
        <v>51</v>
      </c>
      <c r="J945" s="14">
        <f>IF(VALUE(YEAR(People!$H945))-People!$B945&gt;=90,44,VALUE(YEAR(People!$H945))-People!$B945)</f>
        <v>51</v>
      </c>
      <c r="K945" s="5" t="str">
        <f>IF(AND(People!$J945&gt;=16,People!$J945&lt;=25),"16-25",IF(AND(People!$J945&gt;=26,People!$J945&lt;=35),"26-35",IF(AND(People!$J945&gt;=36,People!$J945&lt;=45),"36-45",IF(AND(People!$J945&gt;=46,People!$J945&lt;=55),"46-55",IF(AND(People!$J945&gt;=56,People!$J945&lt;=65),"56-65",IF(AND(People!$J945&gt;=66,People!$J945&lt;=75),"66-75","ALL"))))))</f>
        <v>46-55</v>
      </c>
      <c r="L945" t="str">
        <f>Products!H945</f>
        <v>Together</v>
      </c>
      <c r="M945">
        <f>Table2[[#This Row],[Recency]]</f>
        <v>51</v>
      </c>
      <c r="N945">
        <f>Table2[[#This Row],[NumDealsPurchases]]</f>
        <v>2</v>
      </c>
      <c r="O945" s="12" t="str">
        <f>IF(Table2[[#This Row],[Kidhome]]=0,"No","Yes")</f>
        <v>No</v>
      </c>
      <c r="P945" s="12" t="str">
        <f>IF(Table2[[#This Row],[Teenhome]]=0,"No","Yes")</f>
        <v>Yes</v>
      </c>
    </row>
    <row r="946" spans="1:16" ht="16.5" x14ac:dyDescent="0.3">
      <c r="A946" s="5">
        <f>Table2[[#This Row],[ID]]</f>
        <v>6810</v>
      </c>
      <c r="B946" s="6">
        <f>Table2[[#This Row],[Year_Birth]]</f>
        <v>1983</v>
      </c>
      <c r="C946" s="6" t="str">
        <f>Table2[[#This Row],[Education]]</f>
        <v>Graduation</v>
      </c>
      <c r="D946" s="6" t="str">
        <f>Table2[[#This Row],[Marital_Status]]</f>
        <v>Divorced</v>
      </c>
      <c r="E946" s="6">
        <f>Table2[[#This Row],[Income]]</f>
        <v>82025</v>
      </c>
      <c r="F946" s="6">
        <f>Table2[[#This Row],[Kidhome]]</f>
        <v>0</v>
      </c>
      <c r="G946" s="6">
        <f>Table2[[#This Row],[Teenhome]]</f>
        <v>0</v>
      </c>
      <c r="H946" s="9">
        <f>Table2[[#This Row],[Dt_Customer]]</f>
        <v>41422</v>
      </c>
      <c r="I946" s="6">
        <f>Table2[[#This Row],[Recency]]</f>
        <v>76</v>
      </c>
      <c r="J946" s="8">
        <f>IF(VALUE(YEAR(People!$H946))-People!$B946&gt;=90,44,VALUE(YEAR(People!$H946))-People!$B946)</f>
        <v>30</v>
      </c>
      <c r="K946" s="5" t="str">
        <f>IF(AND(People!$J946&gt;=16,People!$J946&lt;=25),"16-25",IF(AND(People!$J946&gt;=26,People!$J946&lt;=35),"26-35",IF(AND(People!$J946&gt;=36,People!$J946&lt;=45),"36-45",IF(AND(People!$J946&gt;=46,People!$J946&lt;=55),"46-55",IF(AND(People!$J946&gt;=56,People!$J946&lt;=65),"56-65",IF(AND(People!$J946&gt;=66,People!$J946&lt;=75),"66-75","ALL"))))))</f>
        <v>26-35</v>
      </c>
      <c r="L946" t="str">
        <f>Products!H946</f>
        <v>Single</v>
      </c>
      <c r="M946">
        <f>Table2[[#This Row],[Recency]]</f>
        <v>76</v>
      </c>
      <c r="N946">
        <f>Table2[[#This Row],[NumDealsPurchases]]</f>
        <v>1</v>
      </c>
      <c r="O946" s="12" t="str">
        <f>IF(Table2[[#This Row],[Kidhome]]=0,"No","Yes")</f>
        <v>No</v>
      </c>
      <c r="P946" s="12" t="str">
        <f>IF(Table2[[#This Row],[Teenhome]]=0,"No","Yes")</f>
        <v>No</v>
      </c>
    </row>
    <row r="947" spans="1:16" ht="16.5" x14ac:dyDescent="0.3">
      <c r="A947" s="7">
        <f>Table2[[#This Row],[ID]]</f>
        <v>5386</v>
      </c>
      <c r="B947" s="6">
        <f>Table2[[#This Row],[Year_Birth]]</f>
        <v>1953</v>
      </c>
      <c r="C947" s="6" t="str">
        <f>Table2[[#This Row],[Education]]</f>
        <v>Graduation</v>
      </c>
      <c r="D947" s="6" t="str">
        <f>Table2[[#This Row],[Marital_Status]]</f>
        <v>Together</v>
      </c>
      <c r="E947" s="6">
        <f>Table2[[#This Row],[Income]]</f>
        <v>94384</v>
      </c>
      <c r="F947" s="6">
        <f>Table2[[#This Row],[Kidhome]]</f>
        <v>0</v>
      </c>
      <c r="G947" s="6">
        <f>Table2[[#This Row],[Teenhome]]</f>
        <v>0</v>
      </c>
      <c r="H947" s="9">
        <f>Table2[[#This Row],[Dt_Customer]]</f>
        <v>41337</v>
      </c>
      <c r="I947" s="6">
        <f>Table2[[#This Row],[Recency]]</f>
        <v>62</v>
      </c>
      <c r="J947" s="14">
        <f>IF(VALUE(YEAR(People!$H947))-People!$B947&gt;=90,44,VALUE(YEAR(People!$H947))-People!$B947)</f>
        <v>60</v>
      </c>
      <c r="K947" s="5" t="str">
        <f>IF(AND(People!$J947&gt;=16,People!$J947&lt;=25),"16-25",IF(AND(People!$J947&gt;=26,People!$J947&lt;=35),"26-35",IF(AND(People!$J947&gt;=36,People!$J947&lt;=45),"36-45",IF(AND(People!$J947&gt;=46,People!$J947&lt;=55),"46-55",IF(AND(People!$J947&gt;=56,People!$J947&lt;=65),"56-65",IF(AND(People!$J947&gt;=66,People!$J947&lt;=75),"66-75","ALL"))))))</f>
        <v>56-65</v>
      </c>
      <c r="L947" t="str">
        <f>Products!H947</f>
        <v>Married</v>
      </c>
      <c r="M947">
        <f>Table2[[#This Row],[Recency]]</f>
        <v>62</v>
      </c>
      <c r="N947">
        <f>Table2[[#This Row],[NumDealsPurchases]]</f>
        <v>0</v>
      </c>
      <c r="O947" s="12" t="str">
        <f>IF(Table2[[#This Row],[Kidhome]]=0,"No","Yes")</f>
        <v>No</v>
      </c>
      <c r="P947" s="12" t="str">
        <f>IF(Table2[[#This Row],[Teenhome]]=0,"No","Yes")</f>
        <v>No</v>
      </c>
    </row>
    <row r="948" spans="1:16" ht="16.5" x14ac:dyDescent="0.3">
      <c r="A948" s="5">
        <f>Table2[[#This Row],[ID]]</f>
        <v>8700</v>
      </c>
      <c r="B948" s="6">
        <f>Table2[[#This Row],[Year_Birth]]</f>
        <v>1986</v>
      </c>
      <c r="C948" s="6" t="str">
        <f>Table2[[#This Row],[Education]]</f>
        <v>Basic</v>
      </c>
      <c r="D948" s="6" t="str">
        <f>Table2[[#This Row],[Marital_Status]]</f>
        <v>Single</v>
      </c>
      <c r="E948" s="6">
        <f>Table2[[#This Row],[Income]]</f>
        <v>14906</v>
      </c>
      <c r="F948" s="6">
        <f>Table2[[#This Row],[Kidhome]]</f>
        <v>0</v>
      </c>
      <c r="G948" s="6">
        <f>Table2[[#This Row],[Teenhome]]</f>
        <v>0</v>
      </c>
      <c r="H948" s="9">
        <f>Table2[[#This Row],[Dt_Customer]]</f>
        <v>41265</v>
      </c>
      <c r="I948" s="6">
        <f>Table2[[#This Row],[Recency]]</f>
        <v>86</v>
      </c>
      <c r="J948" s="8">
        <f>IF(VALUE(YEAR(People!$H948))-People!$B948&gt;=90,44,VALUE(YEAR(People!$H948))-People!$B948)</f>
        <v>26</v>
      </c>
      <c r="K948" s="5" t="str">
        <f>IF(AND(People!$J948&gt;=16,People!$J948&lt;=25),"16-25",IF(AND(People!$J948&gt;=26,People!$J948&lt;=35),"26-35",IF(AND(People!$J948&gt;=36,People!$J948&lt;=45),"36-45",IF(AND(People!$J948&gt;=46,People!$J948&lt;=55),"46-55",IF(AND(People!$J948&gt;=56,People!$J948&lt;=65),"56-65",IF(AND(People!$J948&gt;=66,People!$J948&lt;=75),"66-75","ALL"))))))</f>
        <v>26-35</v>
      </c>
      <c r="L948" t="str">
        <f>Products!H948</f>
        <v>Married</v>
      </c>
      <c r="M948">
        <f>Table2[[#This Row],[Recency]]</f>
        <v>86</v>
      </c>
      <c r="N948">
        <f>Table2[[#This Row],[NumDealsPurchases]]</f>
        <v>3</v>
      </c>
      <c r="O948" s="12" t="str">
        <f>IF(Table2[[#This Row],[Kidhome]]=0,"No","Yes")</f>
        <v>No</v>
      </c>
      <c r="P948" s="12" t="str">
        <f>IF(Table2[[#This Row],[Teenhome]]=0,"No","Yes")</f>
        <v>No</v>
      </c>
    </row>
    <row r="949" spans="1:16" ht="16.5" x14ac:dyDescent="0.3">
      <c r="A949" s="7">
        <f>Table2[[#This Row],[ID]]</f>
        <v>3202</v>
      </c>
      <c r="B949" s="6">
        <f>Table2[[#This Row],[Year_Birth]]</f>
        <v>1987</v>
      </c>
      <c r="C949" s="6" t="str">
        <f>Table2[[#This Row],[Education]]</f>
        <v>PhD</v>
      </c>
      <c r="D949" s="6" t="str">
        <f>Table2[[#This Row],[Marital_Status]]</f>
        <v>Married</v>
      </c>
      <c r="E949" s="6">
        <f>Table2[[#This Row],[Income]]</f>
        <v>51563</v>
      </c>
      <c r="F949" s="6">
        <f>Table2[[#This Row],[Kidhome]]</f>
        <v>0</v>
      </c>
      <c r="G949" s="6">
        <f>Table2[[#This Row],[Teenhome]]</f>
        <v>0</v>
      </c>
      <c r="H949" s="9">
        <f>Table2[[#This Row],[Dt_Customer]]</f>
        <v>41183</v>
      </c>
      <c r="I949" s="6">
        <f>Table2[[#This Row],[Recency]]</f>
        <v>60</v>
      </c>
      <c r="J949" s="14">
        <f>IF(VALUE(YEAR(People!$H949))-People!$B949&gt;=90,44,VALUE(YEAR(People!$H949))-People!$B949)</f>
        <v>25</v>
      </c>
      <c r="K949" s="5" t="str">
        <f>IF(AND(People!$J949&gt;=16,People!$J949&lt;=25),"16-25",IF(AND(People!$J949&gt;=26,People!$J949&lt;=35),"26-35",IF(AND(People!$J949&gt;=36,People!$J949&lt;=45),"36-45",IF(AND(People!$J949&gt;=46,People!$J949&lt;=55),"46-55",IF(AND(People!$J949&gt;=56,People!$J949&lt;=65),"56-65",IF(AND(People!$J949&gt;=66,People!$J949&lt;=75),"66-75","ALL"))))))</f>
        <v>16-25</v>
      </c>
      <c r="L949" t="str">
        <f>Products!H949</f>
        <v>Divorced</v>
      </c>
      <c r="M949">
        <f>Table2[[#This Row],[Recency]]</f>
        <v>60</v>
      </c>
      <c r="N949">
        <f>Table2[[#This Row],[NumDealsPurchases]]</f>
        <v>1</v>
      </c>
      <c r="O949" s="12" t="str">
        <f>IF(Table2[[#This Row],[Kidhome]]=0,"No","Yes")</f>
        <v>No</v>
      </c>
      <c r="P949" s="12" t="str">
        <f>IF(Table2[[#This Row],[Teenhome]]=0,"No","Yes")</f>
        <v>No</v>
      </c>
    </row>
    <row r="950" spans="1:16" ht="16.5" x14ac:dyDescent="0.3">
      <c r="A950" s="5">
        <f>Table2[[#This Row],[ID]]</f>
        <v>1328</v>
      </c>
      <c r="B950" s="6">
        <f>Table2[[#This Row],[Year_Birth]]</f>
        <v>1982</v>
      </c>
      <c r="C950" s="6" t="str">
        <f>Table2[[#This Row],[Education]]</f>
        <v>2n Cycle</v>
      </c>
      <c r="D950" s="6" t="str">
        <f>Table2[[#This Row],[Marital_Status]]</f>
        <v>Married</v>
      </c>
      <c r="E950" s="6">
        <f>Table2[[#This Row],[Income]]</f>
        <v>57937</v>
      </c>
      <c r="F950" s="6">
        <f>Table2[[#This Row],[Kidhome]]</f>
        <v>0</v>
      </c>
      <c r="G950" s="6">
        <f>Table2[[#This Row],[Teenhome]]</f>
        <v>1</v>
      </c>
      <c r="H950" s="9">
        <f>Table2[[#This Row],[Dt_Customer]]</f>
        <v>41686</v>
      </c>
      <c r="I950" s="6">
        <f>Table2[[#This Row],[Recency]]</f>
        <v>56</v>
      </c>
      <c r="J950" s="8">
        <f>IF(VALUE(YEAR(People!$H950))-People!$B950&gt;=90,44,VALUE(YEAR(People!$H950))-People!$B950)</f>
        <v>32</v>
      </c>
      <c r="K950" s="5" t="str">
        <f>IF(AND(People!$J950&gt;=16,People!$J950&lt;=25),"16-25",IF(AND(People!$J950&gt;=26,People!$J950&lt;=35),"26-35",IF(AND(People!$J950&gt;=36,People!$J950&lt;=45),"36-45",IF(AND(People!$J950&gt;=46,People!$J950&lt;=55),"46-55",IF(AND(People!$J950&gt;=56,People!$J950&lt;=65),"56-65",IF(AND(People!$J950&gt;=66,People!$J950&lt;=75),"66-75","ALL"))))))</f>
        <v>26-35</v>
      </c>
      <c r="L950" t="str">
        <f>Products!H950</f>
        <v>Together</v>
      </c>
      <c r="M950">
        <f>Table2[[#This Row],[Recency]]</f>
        <v>56</v>
      </c>
      <c r="N950">
        <f>Table2[[#This Row],[NumDealsPurchases]]</f>
        <v>3</v>
      </c>
      <c r="O950" s="12" t="str">
        <f>IF(Table2[[#This Row],[Kidhome]]=0,"No","Yes")</f>
        <v>No</v>
      </c>
      <c r="P950" s="12" t="str">
        <f>IF(Table2[[#This Row],[Teenhome]]=0,"No","Yes")</f>
        <v>Yes</v>
      </c>
    </row>
    <row r="951" spans="1:16" ht="16.5" x14ac:dyDescent="0.3">
      <c r="A951" s="7">
        <f>Table2[[#This Row],[ID]]</f>
        <v>8405</v>
      </c>
      <c r="B951" s="6">
        <f>Table2[[#This Row],[Year_Birth]]</f>
        <v>1979</v>
      </c>
      <c r="C951" s="6" t="str">
        <f>Table2[[#This Row],[Education]]</f>
        <v>Graduation</v>
      </c>
      <c r="D951" s="6" t="str">
        <f>Table2[[#This Row],[Marital_Status]]</f>
        <v>Divorced</v>
      </c>
      <c r="E951" s="6">
        <f>Table2[[#This Row],[Income]]</f>
        <v>68274</v>
      </c>
      <c r="F951" s="6">
        <f>Table2[[#This Row],[Kidhome]]</f>
        <v>1</v>
      </c>
      <c r="G951" s="6">
        <f>Table2[[#This Row],[Teenhome]]</f>
        <v>1</v>
      </c>
      <c r="H951" s="9">
        <f>Table2[[#This Row],[Dt_Customer]]</f>
        <v>41547</v>
      </c>
      <c r="I951" s="6">
        <f>Table2[[#This Row],[Recency]]</f>
        <v>83</v>
      </c>
      <c r="J951" s="14">
        <f>IF(VALUE(YEAR(People!$H951))-People!$B951&gt;=90,44,VALUE(YEAR(People!$H951))-People!$B951)</f>
        <v>34</v>
      </c>
      <c r="K951" s="5" t="str">
        <f>IF(AND(People!$J951&gt;=16,People!$J951&lt;=25),"16-25",IF(AND(People!$J951&gt;=26,People!$J951&lt;=35),"26-35",IF(AND(People!$J951&gt;=36,People!$J951&lt;=45),"36-45",IF(AND(People!$J951&gt;=46,People!$J951&lt;=55),"46-55",IF(AND(People!$J951&gt;=56,People!$J951&lt;=65),"56-65",IF(AND(People!$J951&gt;=66,People!$J951&lt;=75),"66-75","ALL"))))))</f>
        <v>26-35</v>
      </c>
      <c r="L951" t="str">
        <f>Products!H951</f>
        <v>Divorced</v>
      </c>
      <c r="M951">
        <f>Table2[[#This Row],[Recency]]</f>
        <v>83</v>
      </c>
      <c r="N951">
        <f>Table2[[#This Row],[NumDealsPurchases]]</f>
        <v>2</v>
      </c>
      <c r="O951" s="12" t="str">
        <f>IF(Table2[[#This Row],[Kidhome]]=0,"No","Yes")</f>
        <v>Yes</v>
      </c>
      <c r="P951" s="12" t="str">
        <f>IF(Table2[[#This Row],[Teenhome]]=0,"No","Yes")</f>
        <v>Yes</v>
      </c>
    </row>
    <row r="952" spans="1:16" ht="16.5" x14ac:dyDescent="0.3">
      <c r="A952" s="5">
        <f>Table2[[#This Row],[ID]]</f>
        <v>6515</v>
      </c>
      <c r="B952" s="6">
        <f>Table2[[#This Row],[Year_Birth]]</f>
        <v>1977</v>
      </c>
      <c r="C952" s="6" t="str">
        <f>Table2[[#This Row],[Education]]</f>
        <v>Graduation</v>
      </c>
      <c r="D952" s="6" t="str">
        <f>Table2[[#This Row],[Marital_Status]]</f>
        <v>Together</v>
      </c>
      <c r="E952" s="6">
        <f>Table2[[#This Row],[Income]]</f>
        <v>39771</v>
      </c>
      <c r="F952" s="6">
        <f>Table2[[#This Row],[Kidhome]]</f>
        <v>1</v>
      </c>
      <c r="G952" s="6">
        <f>Table2[[#This Row],[Teenhome]]</f>
        <v>0</v>
      </c>
      <c r="H952" s="9">
        <f>Table2[[#This Row],[Dt_Customer]]</f>
        <v>41614</v>
      </c>
      <c r="I952" s="6">
        <f>Table2[[#This Row],[Recency]]</f>
        <v>92</v>
      </c>
      <c r="J952" s="8">
        <f>IF(VALUE(YEAR(People!$H952))-People!$B952&gt;=90,44,VALUE(YEAR(People!$H952))-People!$B952)</f>
        <v>36</v>
      </c>
      <c r="K952" s="5" t="str">
        <f>IF(AND(People!$J952&gt;=16,People!$J952&lt;=25),"16-25",IF(AND(People!$J952&gt;=26,People!$J952&lt;=35),"26-35",IF(AND(People!$J952&gt;=36,People!$J952&lt;=45),"36-45",IF(AND(People!$J952&gt;=46,People!$J952&lt;=55),"46-55",IF(AND(People!$J952&gt;=56,People!$J952&lt;=65),"56-65",IF(AND(People!$J952&gt;=66,People!$J952&lt;=75),"66-75","ALL"))))))</f>
        <v>36-45</v>
      </c>
      <c r="L952" t="str">
        <f>Products!H952</f>
        <v>Together</v>
      </c>
      <c r="M952">
        <f>Table2[[#This Row],[Recency]]</f>
        <v>92</v>
      </c>
      <c r="N952">
        <f>Table2[[#This Row],[NumDealsPurchases]]</f>
        <v>1</v>
      </c>
      <c r="O952" s="12" t="str">
        <f>IF(Table2[[#This Row],[Kidhome]]=0,"No","Yes")</f>
        <v>Yes</v>
      </c>
      <c r="P952" s="12" t="str">
        <f>IF(Table2[[#This Row],[Teenhome]]=0,"No","Yes")</f>
        <v>No</v>
      </c>
    </row>
    <row r="953" spans="1:16" ht="16.5" x14ac:dyDescent="0.3">
      <c r="A953" s="7">
        <f>Table2[[#This Row],[ID]]</f>
        <v>2882</v>
      </c>
      <c r="B953" s="6">
        <f>Table2[[#This Row],[Year_Birth]]</f>
        <v>1975</v>
      </c>
      <c r="C953" s="6" t="str">
        <f>Table2[[#This Row],[Education]]</f>
        <v>2n Cycle</v>
      </c>
      <c r="D953" s="6" t="str">
        <f>Table2[[#This Row],[Marital_Status]]</f>
        <v>Divorced</v>
      </c>
      <c r="E953" s="6">
        <f>Table2[[#This Row],[Income]]</f>
        <v>67893</v>
      </c>
      <c r="F953" s="6">
        <f>Table2[[#This Row],[Kidhome]]</f>
        <v>0</v>
      </c>
      <c r="G953" s="6">
        <f>Table2[[#This Row],[Teenhome]]</f>
        <v>1</v>
      </c>
      <c r="H953" s="9">
        <f>Table2[[#This Row],[Dt_Customer]]</f>
        <v>41183</v>
      </c>
      <c r="I953" s="6">
        <f>Table2[[#This Row],[Recency]]</f>
        <v>31</v>
      </c>
      <c r="J953" s="14">
        <f>IF(VALUE(YEAR(People!$H953))-People!$B953&gt;=90,44,VALUE(YEAR(People!$H953))-People!$B953)</f>
        <v>37</v>
      </c>
      <c r="K953" s="5" t="str">
        <f>IF(AND(People!$J953&gt;=16,People!$J953&lt;=25),"16-25",IF(AND(People!$J953&gt;=26,People!$J953&lt;=35),"26-35",IF(AND(People!$J953&gt;=36,People!$J953&lt;=45),"36-45",IF(AND(People!$J953&gt;=46,People!$J953&lt;=55),"46-55",IF(AND(People!$J953&gt;=56,People!$J953&lt;=65),"56-65",IF(AND(People!$J953&gt;=66,People!$J953&lt;=75),"66-75","ALL"))))))</f>
        <v>36-45</v>
      </c>
      <c r="L953" t="str">
        <f>Products!H953</f>
        <v>Together</v>
      </c>
      <c r="M953">
        <f>Table2[[#This Row],[Recency]]</f>
        <v>31</v>
      </c>
      <c r="N953">
        <f>Table2[[#This Row],[NumDealsPurchases]]</f>
        <v>2</v>
      </c>
      <c r="O953" s="12" t="str">
        <f>IF(Table2[[#This Row],[Kidhome]]=0,"No","Yes")</f>
        <v>No</v>
      </c>
      <c r="P953" s="12" t="str">
        <f>IF(Table2[[#This Row],[Teenhome]]=0,"No","Yes")</f>
        <v>Yes</v>
      </c>
    </row>
    <row r="954" spans="1:16" ht="16.5" x14ac:dyDescent="0.3">
      <c r="A954" s="5">
        <f>Table2[[#This Row],[ID]]</f>
        <v>7574</v>
      </c>
      <c r="B954" s="6">
        <f>Table2[[#This Row],[Year_Birth]]</f>
        <v>1979</v>
      </c>
      <c r="C954" s="6" t="str">
        <f>Table2[[#This Row],[Education]]</f>
        <v>PhD</v>
      </c>
      <c r="D954" s="6" t="str">
        <f>Table2[[#This Row],[Marital_Status]]</f>
        <v>Together</v>
      </c>
      <c r="E954" s="6">
        <f>Table2[[#This Row],[Income]]</f>
        <v>27922</v>
      </c>
      <c r="F954" s="6">
        <f>Table2[[#This Row],[Kidhome]]</f>
        <v>1</v>
      </c>
      <c r="G954" s="6">
        <f>Table2[[#This Row],[Teenhome]]</f>
        <v>0</v>
      </c>
      <c r="H954" s="9">
        <f>Table2[[#This Row],[Dt_Customer]]</f>
        <v>41769</v>
      </c>
      <c r="I954" s="6">
        <f>Table2[[#This Row],[Recency]]</f>
        <v>80</v>
      </c>
      <c r="J954" s="8">
        <f>IF(VALUE(YEAR(People!$H954))-People!$B954&gt;=90,44,VALUE(YEAR(People!$H954))-People!$B954)</f>
        <v>35</v>
      </c>
      <c r="K954" s="5" t="str">
        <f>IF(AND(People!$J954&gt;=16,People!$J954&lt;=25),"16-25",IF(AND(People!$J954&gt;=26,People!$J954&lt;=35),"26-35",IF(AND(People!$J954&gt;=36,People!$J954&lt;=45),"36-45",IF(AND(People!$J954&gt;=46,People!$J954&lt;=55),"46-55",IF(AND(People!$J954&gt;=56,People!$J954&lt;=65),"56-65",IF(AND(People!$J954&gt;=66,People!$J954&lt;=75),"66-75","ALL"))))))</f>
        <v>26-35</v>
      </c>
      <c r="L954" t="str">
        <f>Products!H954</f>
        <v>Divorced</v>
      </c>
      <c r="M954">
        <f>Table2[[#This Row],[Recency]]</f>
        <v>80</v>
      </c>
      <c r="N954">
        <f>Table2[[#This Row],[NumDealsPurchases]]</f>
        <v>1</v>
      </c>
      <c r="O954" s="12" t="str">
        <f>IF(Table2[[#This Row],[Kidhome]]=0,"No","Yes")</f>
        <v>Yes</v>
      </c>
      <c r="P954" s="12" t="str">
        <f>IF(Table2[[#This Row],[Teenhome]]=0,"No","Yes")</f>
        <v>No</v>
      </c>
    </row>
    <row r="955" spans="1:16" ht="16.5" x14ac:dyDescent="0.3">
      <c r="A955" s="7">
        <f>Table2[[#This Row],[ID]]</f>
        <v>6387</v>
      </c>
      <c r="B955" s="6">
        <f>Table2[[#This Row],[Year_Birth]]</f>
        <v>1976</v>
      </c>
      <c r="C955" s="6" t="str">
        <f>Table2[[#This Row],[Education]]</f>
        <v>PhD</v>
      </c>
      <c r="D955" s="6" t="str">
        <f>Table2[[#This Row],[Marital_Status]]</f>
        <v>Together</v>
      </c>
      <c r="E955" s="6">
        <f>Table2[[#This Row],[Income]]</f>
        <v>52190</v>
      </c>
      <c r="F955" s="6">
        <f>Table2[[#This Row],[Kidhome]]</f>
        <v>1</v>
      </c>
      <c r="G955" s="6">
        <f>Table2[[#This Row],[Teenhome]]</f>
        <v>1</v>
      </c>
      <c r="H955" s="9">
        <f>Table2[[#This Row],[Dt_Customer]]</f>
        <v>41767</v>
      </c>
      <c r="I955" s="6">
        <f>Table2[[#This Row],[Recency]]</f>
        <v>39</v>
      </c>
      <c r="J955" s="14">
        <f>IF(VALUE(YEAR(People!$H955))-People!$B955&gt;=90,44,VALUE(YEAR(People!$H955))-People!$B955)</f>
        <v>38</v>
      </c>
      <c r="K955" s="5" t="str">
        <f>IF(AND(People!$J955&gt;=16,People!$J955&lt;=25),"16-25",IF(AND(People!$J955&gt;=26,People!$J955&lt;=35),"26-35",IF(AND(People!$J955&gt;=36,People!$J955&lt;=45),"36-45",IF(AND(People!$J955&gt;=46,People!$J955&lt;=55),"46-55",IF(AND(People!$J955&gt;=56,People!$J955&lt;=65),"56-65",IF(AND(People!$J955&gt;=66,People!$J955&lt;=75),"66-75","ALL"))))))</f>
        <v>36-45</v>
      </c>
      <c r="L955" t="str">
        <f>Products!H955</f>
        <v>Single</v>
      </c>
      <c r="M955">
        <f>Table2[[#This Row],[Recency]]</f>
        <v>39</v>
      </c>
      <c r="N955">
        <f>Table2[[#This Row],[NumDealsPurchases]]</f>
        <v>3</v>
      </c>
      <c r="O955" s="12" t="str">
        <f>IF(Table2[[#This Row],[Kidhome]]=0,"No","Yes")</f>
        <v>Yes</v>
      </c>
      <c r="P955" s="12" t="str">
        <f>IF(Table2[[#This Row],[Teenhome]]=0,"No","Yes")</f>
        <v>Yes</v>
      </c>
    </row>
    <row r="956" spans="1:16" ht="16.5" x14ac:dyDescent="0.3">
      <c r="A956" s="5">
        <f>Table2[[#This Row],[ID]]</f>
        <v>5320</v>
      </c>
      <c r="B956" s="6">
        <f>Table2[[#This Row],[Year_Birth]]</f>
        <v>1973</v>
      </c>
      <c r="C956" s="6" t="str">
        <f>Table2[[#This Row],[Education]]</f>
        <v>Master</v>
      </c>
      <c r="D956" s="6" t="str">
        <f>Table2[[#This Row],[Marital_Status]]</f>
        <v>Divorced</v>
      </c>
      <c r="E956" s="6">
        <f>Table2[[#This Row],[Income]]</f>
        <v>44051</v>
      </c>
      <c r="F956" s="6">
        <f>Table2[[#This Row],[Kidhome]]</f>
        <v>1</v>
      </c>
      <c r="G956" s="6">
        <f>Table2[[#This Row],[Teenhome]]</f>
        <v>1</v>
      </c>
      <c r="H956" s="9">
        <f>Table2[[#This Row],[Dt_Customer]]</f>
        <v>41303</v>
      </c>
      <c r="I956" s="6">
        <f>Table2[[#This Row],[Recency]]</f>
        <v>20</v>
      </c>
      <c r="J956" s="8">
        <f>IF(VALUE(YEAR(People!$H956))-People!$B956&gt;=90,44,VALUE(YEAR(People!$H956))-People!$B956)</f>
        <v>40</v>
      </c>
      <c r="K956" s="5" t="str">
        <f>IF(AND(People!$J956&gt;=16,People!$J956&lt;=25),"16-25",IF(AND(People!$J956&gt;=26,People!$J956&lt;=35),"26-35",IF(AND(People!$J956&gt;=36,People!$J956&lt;=45),"36-45",IF(AND(People!$J956&gt;=46,People!$J956&lt;=55),"46-55",IF(AND(People!$J956&gt;=56,People!$J956&lt;=65),"56-65",IF(AND(People!$J956&gt;=66,People!$J956&lt;=75),"66-75","ALL"))))))</f>
        <v>36-45</v>
      </c>
      <c r="L956" t="str">
        <f>Products!H956</f>
        <v>Together</v>
      </c>
      <c r="M956">
        <f>Table2[[#This Row],[Recency]]</f>
        <v>20</v>
      </c>
      <c r="N956">
        <f>Table2[[#This Row],[NumDealsPurchases]]</f>
        <v>4</v>
      </c>
      <c r="O956" s="12" t="str">
        <f>IF(Table2[[#This Row],[Kidhome]]=0,"No","Yes")</f>
        <v>Yes</v>
      </c>
      <c r="P956" s="12" t="str">
        <f>IF(Table2[[#This Row],[Teenhome]]=0,"No","Yes")</f>
        <v>Yes</v>
      </c>
    </row>
    <row r="957" spans="1:16" ht="16.5" x14ac:dyDescent="0.3">
      <c r="A957" s="7">
        <f>Table2[[#This Row],[ID]]</f>
        <v>5048</v>
      </c>
      <c r="B957" s="6">
        <f>Table2[[#This Row],[Year_Birth]]</f>
        <v>1971</v>
      </c>
      <c r="C957" s="6" t="str">
        <f>Table2[[#This Row],[Education]]</f>
        <v>PhD</v>
      </c>
      <c r="D957" s="6" t="str">
        <f>Table2[[#This Row],[Marital_Status]]</f>
        <v>Single</v>
      </c>
      <c r="E957" s="6">
        <f>Table2[[#This Row],[Income]]</f>
        <v>42767</v>
      </c>
      <c r="F957" s="6">
        <f>Table2[[#This Row],[Kidhome]]</f>
        <v>2</v>
      </c>
      <c r="G957" s="6">
        <f>Table2[[#This Row],[Teenhome]]</f>
        <v>0</v>
      </c>
      <c r="H957" s="9">
        <f>Table2[[#This Row],[Dt_Customer]]</f>
        <v>41405</v>
      </c>
      <c r="I957" s="6">
        <f>Table2[[#This Row],[Recency]]</f>
        <v>53</v>
      </c>
      <c r="J957" s="14">
        <f>IF(VALUE(YEAR(People!$H957))-People!$B957&gt;=90,44,VALUE(YEAR(People!$H957))-People!$B957)</f>
        <v>42</v>
      </c>
      <c r="K957" s="5" t="str">
        <f>IF(AND(People!$J957&gt;=16,People!$J957&lt;=25),"16-25",IF(AND(People!$J957&gt;=26,People!$J957&lt;=35),"26-35",IF(AND(People!$J957&gt;=36,People!$J957&lt;=45),"36-45",IF(AND(People!$J957&gt;=46,People!$J957&lt;=55),"46-55",IF(AND(People!$J957&gt;=56,People!$J957&lt;=65),"56-65",IF(AND(People!$J957&gt;=66,People!$J957&lt;=75),"66-75","ALL"))))))</f>
        <v>36-45</v>
      </c>
      <c r="L957" t="str">
        <f>Products!H957</f>
        <v>Married</v>
      </c>
      <c r="M957">
        <f>Table2[[#This Row],[Recency]]</f>
        <v>53</v>
      </c>
      <c r="N957">
        <f>Table2[[#This Row],[NumDealsPurchases]]</f>
        <v>1</v>
      </c>
      <c r="O957" s="12" t="str">
        <f>IF(Table2[[#This Row],[Kidhome]]=0,"No","Yes")</f>
        <v>Yes</v>
      </c>
      <c r="P957" s="12" t="str">
        <f>IF(Table2[[#This Row],[Teenhome]]=0,"No","Yes")</f>
        <v>No</v>
      </c>
    </row>
    <row r="958" spans="1:16" ht="16.5" x14ac:dyDescent="0.3">
      <c r="A958" s="5">
        <f>Table2[[#This Row],[ID]]</f>
        <v>8146</v>
      </c>
      <c r="B958" s="6">
        <f>Table2[[#This Row],[Year_Birth]]</f>
        <v>1976</v>
      </c>
      <c r="C958" s="6" t="str">
        <f>Table2[[#This Row],[Education]]</f>
        <v>Master</v>
      </c>
      <c r="D958" s="6" t="str">
        <f>Table2[[#This Row],[Marital_Status]]</f>
        <v>Together</v>
      </c>
      <c r="E958" s="6">
        <f>Table2[[#This Row],[Income]]</f>
        <v>46106</v>
      </c>
      <c r="F958" s="6">
        <f>Table2[[#This Row],[Kidhome]]</f>
        <v>1</v>
      </c>
      <c r="G958" s="6">
        <f>Table2[[#This Row],[Teenhome]]</f>
        <v>1</v>
      </c>
      <c r="H958" s="9">
        <f>Table2[[#This Row],[Dt_Customer]]</f>
        <v>41770</v>
      </c>
      <c r="I958" s="6">
        <f>Table2[[#This Row],[Recency]]</f>
        <v>84</v>
      </c>
      <c r="J958" s="8">
        <f>IF(VALUE(YEAR(People!$H958))-People!$B958&gt;=90,44,VALUE(YEAR(People!$H958))-People!$B958)</f>
        <v>38</v>
      </c>
      <c r="K958" s="5" t="str">
        <f>IF(AND(People!$J958&gt;=16,People!$J958&lt;=25),"16-25",IF(AND(People!$J958&gt;=26,People!$J958&lt;=35),"26-35",IF(AND(People!$J958&gt;=36,People!$J958&lt;=45),"36-45",IF(AND(People!$J958&gt;=46,People!$J958&lt;=55),"46-55",IF(AND(People!$J958&gt;=56,People!$J958&lt;=65),"56-65",IF(AND(People!$J958&gt;=66,People!$J958&lt;=75),"66-75","ALL"))))))</f>
        <v>36-45</v>
      </c>
      <c r="L958" t="str">
        <f>Products!H958</f>
        <v>Married</v>
      </c>
      <c r="M958">
        <f>Table2[[#This Row],[Recency]]</f>
        <v>84</v>
      </c>
      <c r="N958">
        <f>Table2[[#This Row],[NumDealsPurchases]]</f>
        <v>1</v>
      </c>
      <c r="O958" s="12" t="str">
        <f>IF(Table2[[#This Row],[Kidhome]]=0,"No","Yes")</f>
        <v>Yes</v>
      </c>
      <c r="P958" s="12" t="str">
        <f>IF(Table2[[#This Row],[Teenhome]]=0,"No","Yes")</f>
        <v>Yes</v>
      </c>
    </row>
    <row r="959" spans="1:16" ht="16.5" x14ac:dyDescent="0.3">
      <c r="A959" s="7">
        <f>Table2[[#This Row],[ID]]</f>
        <v>10031</v>
      </c>
      <c r="B959" s="6">
        <f>Table2[[#This Row],[Year_Birth]]</f>
        <v>1976</v>
      </c>
      <c r="C959" s="6" t="str">
        <f>Table2[[#This Row],[Education]]</f>
        <v>PhD</v>
      </c>
      <c r="D959" s="6" t="str">
        <f>Table2[[#This Row],[Marital_Status]]</f>
        <v>Married</v>
      </c>
      <c r="E959" s="6">
        <f>Table2[[#This Row],[Income]]</f>
        <v>16927</v>
      </c>
      <c r="F959" s="6">
        <f>Table2[[#This Row],[Kidhome]]</f>
        <v>1</v>
      </c>
      <c r="G959" s="6">
        <f>Table2[[#This Row],[Teenhome]]</f>
        <v>1</v>
      </c>
      <c r="H959" s="9">
        <f>Table2[[#This Row],[Dt_Customer]]</f>
        <v>41315</v>
      </c>
      <c r="I959" s="6">
        <f>Table2[[#This Row],[Recency]]</f>
        <v>50</v>
      </c>
      <c r="J959" s="14">
        <f>IF(VALUE(YEAR(People!$H959))-People!$B959&gt;=90,44,VALUE(YEAR(People!$H959))-People!$B959)</f>
        <v>37</v>
      </c>
      <c r="K959" s="5" t="str">
        <f>IF(AND(People!$J959&gt;=16,People!$J959&lt;=25),"16-25",IF(AND(People!$J959&gt;=26,People!$J959&lt;=35),"26-35",IF(AND(People!$J959&gt;=36,People!$J959&lt;=45),"36-45",IF(AND(People!$J959&gt;=46,People!$J959&lt;=55),"46-55",IF(AND(People!$J959&gt;=56,People!$J959&lt;=65),"56-65",IF(AND(People!$J959&gt;=66,People!$J959&lt;=75),"66-75","ALL"))))))</f>
        <v>36-45</v>
      </c>
      <c r="L959" t="str">
        <f>Products!H959</f>
        <v>Single</v>
      </c>
      <c r="M959">
        <f>Table2[[#This Row],[Recency]]</f>
        <v>50</v>
      </c>
      <c r="N959">
        <f>Table2[[#This Row],[NumDealsPurchases]]</f>
        <v>5</v>
      </c>
      <c r="O959" s="12" t="str">
        <f>IF(Table2[[#This Row],[Kidhome]]=0,"No","Yes")</f>
        <v>Yes</v>
      </c>
      <c r="P959" s="12" t="str">
        <f>IF(Table2[[#This Row],[Teenhome]]=0,"No","Yes")</f>
        <v>Yes</v>
      </c>
    </row>
    <row r="960" spans="1:16" ht="16.5" x14ac:dyDescent="0.3">
      <c r="A960" s="5">
        <f>Table2[[#This Row],[ID]]</f>
        <v>5748</v>
      </c>
      <c r="B960" s="6">
        <f>Table2[[#This Row],[Year_Birth]]</f>
        <v>1965</v>
      </c>
      <c r="C960" s="6" t="str">
        <f>Table2[[#This Row],[Education]]</f>
        <v>Graduation</v>
      </c>
      <c r="D960" s="6" t="str">
        <f>Table2[[#This Row],[Marital_Status]]</f>
        <v>Married</v>
      </c>
      <c r="E960" s="6">
        <f>Table2[[#This Row],[Income]]</f>
        <v>59754</v>
      </c>
      <c r="F960" s="6">
        <f>Table2[[#This Row],[Kidhome]]</f>
        <v>0</v>
      </c>
      <c r="G960" s="6">
        <f>Table2[[#This Row],[Teenhome]]</f>
        <v>1</v>
      </c>
      <c r="H960" s="9">
        <f>Table2[[#This Row],[Dt_Customer]]</f>
        <v>41244</v>
      </c>
      <c r="I960" s="6">
        <f>Table2[[#This Row],[Recency]]</f>
        <v>96</v>
      </c>
      <c r="J960" s="8">
        <f>IF(VALUE(YEAR(People!$H960))-People!$B960&gt;=90,44,VALUE(YEAR(People!$H960))-People!$B960)</f>
        <v>47</v>
      </c>
      <c r="K960" s="5" t="str">
        <f>IF(AND(People!$J960&gt;=16,People!$J960&lt;=25),"16-25",IF(AND(People!$J960&gt;=26,People!$J960&lt;=35),"26-35",IF(AND(People!$J960&gt;=36,People!$J960&lt;=45),"36-45",IF(AND(People!$J960&gt;=46,People!$J960&lt;=55),"46-55",IF(AND(People!$J960&gt;=56,People!$J960&lt;=65),"56-65",IF(AND(People!$J960&gt;=66,People!$J960&lt;=75),"66-75","ALL"))))))</f>
        <v>46-55</v>
      </c>
      <c r="L960" t="str">
        <f>Products!H960</f>
        <v>Married</v>
      </c>
      <c r="M960">
        <f>Table2[[#This Row],[Recency]]</f>
        <v>96</v>
      </c>
      <c r="N960">
        <f>Table2[[#This Row],[NumDealsPurchases]]</f>
        <v>3</v>
      </c>
      <c r="O960" s="12" t="str">
        <f>IF(Table2[[#This Row],[Kidhome]]=0,"No","Yes")</f>
        <v>No</v>
      </c>
      <c r="P960" s="12" t="str">
        <f>IF(Table2[[#This Row],[Teenhome]]=0,"No","Yes")</f>
        <v>Yes</v>
      </c>
    </row>
    <row r="961" spans="1:16" ht="16.5" x14ac:dyDescent="0.3">
      <c r="A961" s="7">
        <f>Table2[[#This Row],[ID]]</f>
        <v>2134</v>
      </c>
      <c r="B961" s="6">
        <f>Table2[[#This Row],[Year_Birth]]</f>
        <v>1952</v>
      </c>
      <c r="C961" s="6" t="str">
        <f>Table2[[#This Row],[Education]]</f>
        <v>Graduation</v>
      </c>
      <c r="D961" s="6" t="str">
        <f>Table2[[#This Row],[Marital_Status]]</f>
        <v>Single</v>
      </c>
      <c r="E961" s="6">
        <f>Table2[[#This Row],[Income]]</f>
        <v>53700</v>
      </c>
      <c r="F961" s="6">
        <f>Table2[[#This Row],[Kidhome]]</f>
        <v>0</v>
      </c>
      <c r="G961" s="6">
        <f>Table2[[#This Row],[Teenhome]]</f>
        <v>1</v>
      </c>
      <c r="H961" s="9">
        <f>Table2[[#This Row],[Dt_Customer]]</f>
        <v>41138</v>
      </c>
      <c r="I961" s="6">
        <f>Table2[[#This Row],[Recency]]</f>
        <v>94</v>
      </c>
      <c r="J961" s="14">
        <f>IF(VALUE(YEAR(People!$H961))-People!$B961&gt;=90,44,VALUE(YEAR(People!$H961))-People!$B961)</f>
        <v>60</v>
      </c>
      <c r="K961" s="5" t="str">
        <f>IF(AND(People!$J961&gt;=16,People!$J961&lt;=25),"16-25",IF(AND(People!$J961&gt;=26,People!$J961&lt;=35),"26-35",IF(AND(People!$J961&gt;=36,People!$J961&lt;=45),"36-45",IF(AND(People!$J961&gt;=46,People!$J961&lt;=55),"46-55",IF(AND(People!$J961&gt;=56,People!$J961&lt;=65),"56-65",IF(AND(People!$J961&gt;=66,People!$J961&lt;=75),"66-75","ALL"))))))</f>
        <v>56-65</v>
      </c>
      <c r="L961" t="str">
        <f>Products!H961</f>
        <v>Divorced</v>
      </c>
      <c r="M961">
        <f>Table2[[#This Row],[Recency]]</f>
        <v>94</v>
      </c>
      <c r="N961">
        <f>Table2[[#This Row],[NumDealsPurchases]]</f>
        <v>4</v>
      </c>
      <c r="O961" s="12" t="str">
        <f>IF(Table2[[#This Row],[Kidhome]]=0,"No","Yes")</f>
        <v>No</v>
      </c>
      <c r="P961" s="12" t="str">
        <f>IF(Table2[[#This Row],[Teenhome]]=0,"No","Yes")</f>
        <v>Yes</v>
      </c>
    </row>
    <row r="962" spans="1:16" ht="16.5" x14ac:dyDescent="0.3">
      <c r="A962" s="5">
        <f>Table2[[#This Row],[ID]]</f>
        <v>1523</v>
      </c>
      <c r="B962" s="6">
        <f>Table2[[#This Row],[Year_Birth]]</f>
        <v>1973</v>
      </c>
      <c r="C962" s="6" t="str">
        <f>Table2[[#This Row],[Education]]</f>
        <v>Graduation</v>
      </c>
      <c r="D962" s="6" t="str">
        <f>Table2[[#This Row],[Marital_Status]]</f>
        <v>Married</v>
      </c>
      <c r="E962" s="6">
        <f>Table2[[#This Row],[Income]]</f>
        <v>59041</v>
      </c>
      <c r="F962" s="6">
        <f>Table2[[#This Row],[Kidhome]]</f>
        <v>1</v>
      </c>
      <c r="G962" s="6">
        <f>Table2[[#This Row],[Teenhome]]</f>
        <v>1</v>
      </c>
      <c r="H962" s="9">
        <f>Table2[[#This Row],[Dt_Customer]]</f>
        <v>41766</v>
      </c>
      <c r="I962" s="6">
        <f>Table2[[#This Row],[Recency]]</f>
        <v>25</v>
      </c>
      <c r="J962" s="8">
        <f>IF(VALUE(YEAR(People!$H962))-People!$B962&gt;=90,44,VALUE(YEAR(People!$H962))-People!$B962)</f>
        <v>41</v>
      </c>
      <c r="K962" s="5" t="str">
        <f>IF(AND(People!$J962&gt;=16,People!$J962&lt;=25),"16-25",IF(AND(People!$J962&gt;=26,People!$J962&lt;=35),"26-35",IF(AND(People!$J962&gt;=36,People!$J962&lt;=45),"36-45",IF(AND(People!$J962&gt;=46,People!$J962&lt;=55),"46-55",IF(AND(People!$J962&gt;=56,People!$J962&lt;=65),"56-65",IF(AND(People!$J962&gt;=66,People!$J962&lt;=75),"66-75","ALL"))))))</f>
        <v>36-45</v>
      </c>
      <c r="L962" t="str">
        <f>Products!H962</f>
        <v>Divorced</v>
      </c>
      <c r="M962">
        <f>Table2[[#This Row],[Recency]]</f>
        <v>25</v>
      </c>
      <c r="N962">
        <f>Table2[[#This Row],[NumDealsPurchases]]</f>
        <v>2</v>
      </c>
      <c r="O962" s="12" t="str">
        <f>IF(Table2[[#This Row],[Kidhome]]=0,"No","Yes")</f>
        <v>Yes</v>
      </c>
      <c r="P962" s="12" t="str">
        <f>IF(Table2[[#This Row],[Teenhome]]=0,"No","Yes")</f>
        <v>Yes</v>
      </c>
    </row>
    <row r="963" spans="1:16" ht="16.5" x14ac:dyDescent="0.3">
      <c r="A963" s="7">
        <f>Table2[[#This Row],[ID]]</f>
        <v>9665</v>
      </c>
      <c r="B963" s="6">
        <f>Table2[[#This Row],[Year_Birth]]</f>
        <v>1957</v>
      </c>
      <c r="C963" s="6" t="str">
        <f>Table2[[#This Row],[Education]]</f>
        <v>PhD</v>
      </c>
      <c r="D963" s="6" t="str">
        <f>Table2[[#This Row],[Marital_Status]]</f>
        <v>Divorced</v>
      </c>
      <c r="E963" s="6">
        <f>Table2[[#This Row],[Income]]</f>
        <v>54237</v>
      </c>
      <c r="F963" s="6">
        <f>Table2[[#This Row],[Kidhome]]</f>
        <v>0</v>
      </c>
      <c r="G963" s="6">
        <f>Table2[[#This Row],[Teenhome]]</f>
        <v>1</v>
      </c>
      <c r="H963" s="9">
        <f>Table2[[#This Row],[Dt_Customer]]</f>
        <v>41391</v>
      </c>
      <c r="I963" s="6">
        <f>Table2[[#This Row],[Recency]]</f>
        <v>48</v>
      </c>
      <c r="J963" s="14">
        <f>IF(VALUE(YEAR(People!$H963))-People!$B963&gt;=90,44,VALUE(YEAR(People!$H963))-People!$B963)</f>
        <v>56</v>
      </c>
      <c r="K963" s="5" t="str">
        <f>IF(AND(People!$J963&gt;=16,People!$J963&lt;=25),"16-25",IF(AND(People!$J963&gt;=26,People!$J963&lt;=35),"26-35",IF(AND(People!$J963&gt;=36,People!$J963&lt;=45),"36-45",IF(AND(People!$J963&gt;=46,People!$J963&lt;=55),"46-55",IF(AND(People!$J963&gt;=56,People!$J963&lt;=65),"56-65",IF(AND(People!$J963&gt;=66,People!$J963&lt;=75),"66-75","ALL"))))))</f>
        <v>56-65</v>
      </c>
      <c r="L963" t="str">
        <f>Products!H963</f>
        <v>Single</v>
      </c>
      <c r="M963">
        <f>Table2[[#This Row],[Recency]]</f>
        <v>48</v>
      </c>
      <c r="N963">
        <f>Table2[[#This Row],[NumDealsPurchases]]</f>
        <v>4</v>
      </c>
      <c r="O963" s="12" t="str">
        <f>IF(Table2[[#This Row],[Kidhome]]=0,"No","Yes")</f>
        <v>No</v>
      </c>
      <c r="P963" s="12" t="str">
        <f>IF(Table2[[#This Row],[Teenhome]]=0,"No","Yes")</f>
        <v>Yes</v>
      </c>
    </row>
    <row r="964" spans="1:16" ht="16.5" x14ac:dyDescent="0.3">
      <c r="A964" s="5">
        <f>Table2[[#This Row],[ID]]</f>
        <v>4640</v>
      </c>
      <c r="B964" s="6">
        <f>Table2[[#This Row],[Year_Birth]]</f>
        <v>1967</v>
      </c>
      <c r="C964" s="6" t="str">
        <f>Table2[[#This Row],[Education]]</f>
        <v>Graduation</v>
      </c>
      <c r="D964" s="6" t="str">
        <f>Table2[[#This Row],[Marital_Status]]</f>
        <v>Divorced</v>
      </c>
      <c r="E964" s="6">
        <f>Table2[[#This Row],[Income]]</f>
        <v>70647</v>
      </c>
      <c r="F964" s="6">
        <f>Table2[[#This Row],[Kidhome]]</f>
        <v>0</v>
      </c>
      <c r="G964" s="6">
        <f>Table2[[#This Row],[Teenhome]]</f>
        <v>1</v>
      </c>
      <c r="H964" s="9">
        <f>Table2[[#This Row],[Dt_Customer]]</f>
        <v>41173</v>
      </c>
      <c r="I964" s="6">
        <f>Table2[[#This Row],[Recency]]</f>
        <v>65</v>
      </c>
      <c r="J964" s="8">
        <f>IF(VALUE(YEAR(People!$H964))-People!$B964&gt;=90,44,VALUE(YEAR(People!$H964))-People!$B964)</f>
        <v>45</v>
      </c>
      <c r="K964" s="5" t="str">
        <f>IF(AND(People!$J964&gt;=16,People!$J964&lt;=25),"16-25",IF(AND(People!$J964&gt;=26,People!$J964&lt;=35),"26-35",IF(AND(People!$J964&gt;=36,People!$J964&lt;=45),"36-45",IF(AND(People!$J964&gt;=46,People!$J964&lt;=55),"46-55",IF(AND(People!$J964&gt;=56,People!$J964&lt;=65),"56-65",IF(AND(People!$J964&gt;=66,People!$J964&lt;=75),"66-75","ALL"))))))</f>
        <v>36-45</v>
      </c>
      <c r="L964" t="str">
        <f>Products!H964</f>
        <v>Together</v>
      </c>
      <c r="M964">
        <f>Table2[[#This Row],[Recency]]</f>
        <v>65</v>
      </c>
      <c r="N964">
        <f>Table2[[#This Row],[NumDealsPurchases]]</f>
        <v>2</v>
      </c>
      <c r="O964" s="12" t="str">
        <f>IF(Table2[[#This Row],[Kidhome]]=0,"No","Yes")</f>
        <v>No</v>
      </c>
      <c r="P964" s="12" t="str">
        <f>IF(Table2[[#This Row],[Teenhome]]=0,"No","Yes")</f>
        <v>Yes</v>
      </c>
    </row>
    <row r="965" spans="1:16" ht="16.5" x14ac:dyDescent="0.3">
      <c r="A965" s="7">
        <f>Table2[[#This Row],[ID]]</f>
        <v>3635</v>
      </c>
      <c r="B965" s="6">
        <f>Table2[[#This Row],[Year_Birth]]</f>
        <v>1962</v>
      </c>
      <c r="C965" s="6" t="str">
        <f>Table2[[#This Row],[Education]]</f>
        <v>PhD</v>
      </c>
      <c r="D965" s="6" t="str">
        <f>Table2[[#This Row],[Marital_Status]]</f>
        <v>Single</v>
      </c>
      <c r="E965" s="6">
        <f>Table2[[#This Row],[Income]]</f>
        <v>52597</v>
      </c>
      <c r="F965" s="6">
        <f>Table2[[#This Row],[Kidhome]]</f>
        <v>0</v>
      </c>
      <c r="G965" s="6">
        <f>Table2[[#This Row],[Teenhome]]</f>
        <v>1</v>
      </c>
      <c r="H965" s="9">
        <f>Table2[[#This Row],[Dt_Customer]]</f>
        <v>41766</v>
      </c>
      <c r="I965" s="6">
        <f>Table2[[#This Row],[Recency]]</f>
        <v>69</v>
      </c>
      <c r="J965" s="14">
        <f>IF(VALUE(YEAR(People!$H965))-People!$B965&gt;=90,44,VALUE(YEAR(People!$H965))-People!$B965)</f>
        <v>52</v>
      </c>
      <c r="K965" s="5" t="str">
        <f>IF(AND(People!$J965&gt;=16,People!$J965&lt;=25),"16-25",IF(AND(People!$J965&gt;=26,People!$J965&lt;=35),"26-35",IF(AND(People!$J965&gt;=36,People!$J965&lt;=45),"36-45",IF(AND(People!$J965&gt;=46,People!$J965&lt;=55),"46-55",IF(AND(People!$J965&gt;=56,People!$J965&lt;=65),"56-65",IF(AND(People!$J965&gt;=66,People!$J965&lt;=75),"66-75","ALL"))))))</f>
        <v>46-55</v>
      </c>
      <c r="L965" t="str">
        <f>Products!H965</f>
        <v>Married</v>
      </c>
      <c r="M965">
        <f>Table2[[#This Row],[Recency]]</f>
        <v>69</v>
      </c>
      <c r="N965">
        <f>Table2[[#This Row],[NumDealsPurchases]]</f>
        <v>3</v>
      </c>
      <c r="O965" s="12" t="str">
        <f>IF(Table2[[#This Row],[Kidhome]]=0,"No","Yes")</f>
        <v>No</v>
      </c>
      <c r="P965" s="12" t="str">
        <f>IF(Table2[[#This Row],[Teenhome]]=0,"No","Yes")</f>
        <v>Yes</v>
      </c>
    </row>
    <row r="966" spans="1:16" ht="16.5" x14ac:dyDescent="0.3">
      <c r="A966" s="5">
        <f>Table2[[#This Row],[ID]]</f>
        <v>3547</v>
      </c>
      <c r="B966" s="6">
        <f>Table2[[#This Row],[Year_Birth]]</f>
        <v>1969</v>
      </c>
      <c r="C966" s="6" t="str">
        <f>Table2[[#This Row],[Education]]</f>
        <v>Master</v>
      </c>
      <c r="D966" s="6" t="str">
        <f>Table2[[#This Row],[Marital_Status]]</f>
        <v>Together</v>
      </c>
      <c r="E966" s="6">
        <f>Table2[[#This Row],[Income]]</f>
        <v>41021</v>
      </c>
      <c r="F966" s="6">
        <f>Table2[[#This Row],[Kidhome]]</f>
        <v>1</v>
      </c>
      <c r="G966" s="6">
        <f>Table2[[#This Row],[Teenhome]]</f>
        <v>0</v>
      </c>
      <c r="H966" s="9">
        <f>Table2[[#This Row],[Dt_Customer]]</f>
        <v>41273</v>
      </c>
      <c r="I966" s="6">
        <f>Table2[[#This Row],[Recency]]</f>
        <v>12</v>
      </c>
      <c r="J966" s="8">
        <f>IF(VALUE(YEAR(People!$H966))-People!$B966&gt;=90,44,VALUE(YEAR(People!$H966))-People!$B966)</f>
        <v>43</v>
      </c>
      <c r="K966" s="5" t="str">
        <f>IF(AND(People!$J966&gt;=16,People!$J966&lt;=25),"16-25",IF(AND(People!$J966&gt;=26,People!$J966&lt;=35),"26-35",IF(AND(People!$J966&gt;=36,People!$J966&lt;=45),"36-45",IF(AND(People!$J966&gt;=46,People!$J966&lt;=55),"46-55",IF(AND(People!$J966&gt;=56,People!$J966&lt;=65),"56-65",IF(AND(People!$J966&gt;=66,People!$J966&lt;=75),"66-75","ALL"))))))</f>
        <v>36-45</v>
      </c>
      <c r="L966" t="str">
        <f>Products!H966</f>
        <v>Married</v>
      </c>
      <c r="M966">
        <f>Table2[[#This Row],[Recency]]</f>
        <v>12</v>
      </c>
      <c r="N966">
        <f>Table2[[#This Row],[NumDealsPurchases]]</f>
        <v>2</v>
      </c>
      <c r="O966" s="12" t="str">
        <f>IF(Table2[[#This Row],[Kidhome]]=0,"No","Yes")</f>
        <v>Yes</v>
      </c>
      <c r="P966" s="12" t="str">
        <f>IF(Table2[[#This Row],[Teenhome]]=0,"No","Yes")</f>
        <v>No</v>
      </c>
    </row>
    <row r="967" spans="1:16" ht="16.5" x14ac:dyDescent="0.3">
      <c r="A967" s="7">
        <f>Table2[[#This Row],[ID]]</f>
        <v>2456</v>
      </c>
      <c r="B967" s="6">
        <f>Table2[[#This Row],[Year_Birth]]</f>
        <v>1975</v>
      </c>
      <c r="C967" s="6" t="str">
        <f>Table2[[#This Row],[Education]]</f>
        <v>PhD</v>
      </c>
      <c r="D967" s="6" t="str">
        <f>Table2[[#This Row],[Marital_Status]]</f>
        <v>Married</v>
      </c>
      <c r="E967" s="6">
        <f>Table2[[#This Row],[Income]]</f>
        <v>40233</v>
      </c>
      <c r="F967" s="6">
        <f>Table2[[#This Row],[Kidhome]]</f>
        <v>0</v>
      </c>
      <c r="G967" s="6">
        <f>Table2[[#This Row],[Teenhome]]</f>
        <v>1</v>
      </c>
      <c r="H967" s="9">
        <f>Table2[[#This Row],[Dt_Customer]]</f>
        <v>41561</v>
      </c>
      <c r="I967" s="6">
        <f>Table2[[#This Row],[Recency]]</f>
        <v>84</v>
      </c>
      <c r="J967" s="14">
        <f>IF(VALUE(YEAR(People!$H967))-People!$B967&gt;=90,44,VALUE(YEAR(People!$H967))-People!$B967)</f>
        <v>38</v>
      </c>
      <c r="K967" s="5" t="str">
        <f>IF(AND(People!$J967&gt;=16,People!$J967&lt;=25),"16-25",IF(AND(People!$J967&gt;=26,People!$J967&lt;=35),"26-35",IF(AND(People!$J967&gt;=36,People!$J967&lt;=45),"36-45",IF(AND(People!$J967&gt;=46,People!$J967&lt;=55),"46-55",IF(AND(People!$J967&gt;=56,People!$J967&lt;=65),"56-65",IF(AND(People!$J967&gt;=66,People!$J967&lt;=75),"66-75","ALL"))))))</f>
        <v>36-45</v>
      </c>
      <c r="L967" t="str">
        <f>Products!H967</f>
        <v>Together</v>
      </c>
      <c r="M967">
        <f>Table2[[#This Row],[Recency]]</f>
        <v>84</v>
      </c>
      <c r="N967">
        <f>Table2[[#This Row],[NumDealsPurchases]]</f>
        <v>5</v>
      </c>
      <c r="O967" s="12" t="str">
        <f>IF(Table2[[#This Row],[Kidhome]]=0,"No","Yes")</f>
        <v>No</v>
      </c>
      <c r="P967" s="12" t="str">
        <f>IF(Table2[[#This Row],[Teenhome]]=0,"No","Yes")</f>
        <v>Yes</v>
      </c>
    </row>
    <row r="968" spans="1:16" ht="16.5" x14ac:dyDescent="0.3">
      <c r="A968" s="5">
        <f>Table2[[#This Row],[ID]]</f>
        <v>5633</v>
      </c>
      <c r="B968" s="6">
        <f>Table2[[#This Row],[Year_Birth]]</f>
        <v>1980</v>
      </c>
      <c r="C968" s="6" t="str">
        <f>Table2[[#This Row],[Education]]</f>
        <v>Graduation</v>
      </c>
      <c r="D968" s="6" t="str">
        <f>Table2[[#This Row],[Marital_Status]]</f>
        <v>Married</v>
      </c>
      <c r="E968" s="6">
        <f>Table2[[#This Row],[Income]]</f>
        <v>50183</v>
      </c>
      <c r="F968" s="6">
        <f>Table2[[#This Row],[Kidhome]]</f>
        <v>1</v>
      </c>
      <c r="G968" s="6">
        <f>Table2[[#This Row],[Teenhome]]</f>
        <v>1</v>
      </c>
      <c r="H968" s="9">
        <f>Table2[[#This Row],[Dt_Customer]]</f>
        <v>41815</v>
      </c>
      <c r="I968" s="6">
        <f>Table2[[#This Row],[Recency]]</f>
        <v>47</v>
      </c>
      <c r="J968" s="8">
        <f>IF(VALUE(YEAR(People!$H968))-People!$B968&gt;=90,44,VALUE(YEAR(People!$H968))-People!$B968)</f>
        <v>34</v>
      </c>
      <c r="K968" s="5" t="str">
        <f>IF(AND(People!$J968&gt;=16,People!$J968&lt;=25),"16-25",IF(AND(People!$J968&gt;=26,People!$J968&lt;=35),"26-35",IF(AND(People!$J968&gt;=36,People!$J968&lt;=45),"36-45",IF(AND(People!$J968&gt;=46,People!$J968&lt;=55),"46-55",IF(AND(People!$J968&gt;=56,People!$J968&lt;=65),"56-65",IF(AND(People!$J968&gt;=66,People!$J968&lt;=75),"66-75","ALL"))))))</f>
        <v>26-35</v>
      </c>
      <c r="L968" t="str">
        <f>Products!H968</f>
        <v>Married</v>
      </c>
      <c r="M968">
        <f>Table2[[#This Row],[Recency]]</f>
        <v>47</v>
      </c>
      <c r="N968">
        <f>Table2[[#This Row],[NumDealsPurchases]]</f>
        <v>7</v>
      </c>
      <c r="O968" s="12" t="str">
        <f>IF(Table2[[#This Row],[Kidhome]]=0,"No","Yes")</f>
        <v>Yes</v>
      </c>
      <c r="P968" s="12" t="str">
        <f>IF(Table2[[#This Row],[Teenhome]]=0,"No","Yes")</f>
        <v>Yes</v>
      </c>
    </row>
    <row r="969" spans="1:16" ht="16.5" x14ac:dyDescent="0.3">
      <c r="A969" s="7">
        <f>Table2[[#This Row],[ID]]</f>
        <v>7801</v>
      </c>
      <c r="B969" s="6">
        <f>Table2[[#This Row],[Year_Birth]]</f>
        <v>1959</v>
      </c>
      <c r="C969" s="6" t="str">
        <f>Table2[[#This Row],[Education]]</f>
        <v>Graduation</v>
      </c>
      <c r="D969" s="6" t="str">
        <f>Table2[[#This Row],[Marital_Status]]</f>
        <v>Together</v>
      </c>
      <c r="E969" s="6">
        <f>Table2[[#This Row],[Income]]</f>
        <v>54753</v>
      </c>
      <c r="F969" s="6">
        <f>Table2[[#This Row],[Kidhome]]</f>
        <v>0</v>
      </c>
      <c r="G969" s="6">
        <f>Table2[[#This Row],[Teenhome]]</f>
        <v>1</v>
      </c>
      <c r="H969" s="9">
        <f>Table2[[#This Row],[Dt_Customer]]</f>
        <v>41529</v>
      </c>
      <c r="I969" s="6">
        <f>Table2[[#This Row],[Recency]]</f>
        <v>87</v>
      </c>
      <c r="J969" s="14">
        <f>IF(VALUE(YEAR(People!$H969))-People!$B969&gt;=90,44,VALUE(YEAR(People!$H969))-People!$B969)</f>
        <v>54</v>
      </c>
      <c r="K969" s="5" t="str">
        <f>IF(AND(People!$J969&gt;=16,People!$J969&lt;=25),"16-25",IF(AND(People!$J969&gt;=26,People!$J969&lt;=35),"26-35",IF(AND(People!$J969&gt;=36,People!$J969&lt;=45),"36-45",IF(AND(People!$J969&gt;=46,People!$J969&lt;=55),"46-55",IF(AND(People!$J969&gt;=56,People!$J969&lt;=65),"56-65",IF(AND(People!$J969&gt;=66,People!$J969&lt;=75),"66-75","ALL"))))))</f>
        <v>46-55</v>
      </c>
      <c r="L969" t="str">
        <f>Products!H969</f>
        <v>Married</v>
      </c>
      <c r="M969">
        <f>Table2[[#This Row],[Recency]]</f>
        <v>87</v>
      </c>
      <c r="N969">
        <f>Table2[[#This Row],[NumDealsPurchases]]</f>
        <v>3</v>
      </c>
      <c r="O969" s="12" t="str">
        <f>IF(Table2[[#This Row],[Kidhome]]=0,"No","Yes")</f>
        <v>No</v>
      </c>
      <c r="P969" s="12" t="str">
        <f>IF(Table2[[#This Row],[Teenhome]]=0,"No","Yes")</f>
        <v>Yes</v>
      </c>
    </row>
    <row r="970" spans="1:16" ht="16.5" x14ac:dyDescent="0.3">
      <c r="A970" s="5">
        <f>Table2[[#This Row],[ID]]</f>
        <v>10489</v>
      </c>
      <c r="B970" s="6">
        <f>Table2[[#This Row],[Year_Birth]]</f>
        <v>1973</v>
      </c>
      <c r="C970" s="6" t="str">
        <f>Table2[[#This Row],[Education]]</f>
        <v>Graduation</v>
      </c>
      <c r="D970" s="6" t="str">
        <f>Table2[[#This Row],[Marital_Status]]</f>
        <v>Married</v>
      </c>
      <c r="E970" s="6">
        <f>Table2[[#This Row],[Income]]</f>
        <v>92955</v>
      </c>
      <c r="F970" s="6">
        <f>Table2[[#This Row],[Kidhome]]</f>
        <v>0</v>
      </c>
      <c r="G970" s="6">
        <f>Table2[[#This Row],[Teenhome]]</f>
        <v>0</v>
      </c>
      <c r="H970" s="9">
        <f>Table2[[#This Row],[Dt_Customer]]</f>
        <v>41505</v>
      </c>
      <c r="I970" s="6">
        <f>Table2[[#This Row],[Recency]]</f>
        <v>35</v>
      </c>
      <c r="J970" s="8">
        <f>IF(VALUE(YEAR(People!$H970))-People!$B970&gt;=90,44,VALUE(YEAR(People!$H970))-People!$B970)</f>
        <v>40</v>
      </c>
      <c r="K970" s="5" t="str">
        <f>IF(AND(People!$J970&gt;=16,People!$J970&lt;=25),"16-25",IF(AND(People!$J970&gt;=26,People!$J970&lt;=35),"26-35",IF(AND(People!$J970&gt;=36,People!$J970&lt;=45),"36-45",IF(AND(People!$J970&gt;=46,People!$J970&lt;=55),"46-55",IF(AND(People!$J970&gt;=56,People!$J970&lt;=65),"56-65",IF(AND(People!$J970&gt;=66,People!$J970&lt;=75),"66-75","ALL"))))))</f>
        <v>36-45</v>
      </c>
      <c r="L970" t="str">
        <f>Products!H970</f>
        <v>Married</v>
      </c>
      <c r="M970">
        <f>Table2[[#This Row],[Recency]]</f>
        <v>35</v>
      </c>
      <c r="N970">
        <f>Table2[[#This Row],[NumDealsPurchases]]</f>
        <v>1</v>
      </c>
      <c r="O970" s="12" t="str">
        <f>IF(Table2[[#This Row],[Kidhome]]=0,"No","Yes")</f>
        <v>No</v>
      </c>
      <c r="P970" s="12" t="str">
        <f>IF(Table2[[#This Row],[Teenhome]]=0,"No","Yes")</f>
        <v>No</v>
      </c>
    </row>
    <row r="971" spans="1:16" ht="16.5" x14ac:dyDescent="0.3">
      <c r="A971" s="7">
        <f>Table2[[#This Row],[ID]]</f>
        <v>7011</v>
      </c>
      <c r="B971" s="6">
        <f>Table2[[#This Row],[Year_Birth]]</f>
        <v>1973</v>
      </c>
      <c r="C971" s="6" t="str">
        <f>Table2[[#This Row],[Education]]</f>
        <v>Graduation</v>
      </c>
      <c r="D971" s="6" t="str">
        <f>Table2[[#This Row],[Marital_Status]]</f>
        <v>Married</v>
      </c>
      <c r="E971" s="6">
        <f>Table2[[#This Row],[Income]]</f>
        <v>33471</v>
      </c>
      <c r="F971" s="6">
        <f>Table2[[#This Row],[Kidhome]]</f>
        <v>1</v>
      </c>
      <c r="G971" s="6">
        <f>Table2[[#This Row],[Teenhome]]</f>
        <v>0</v>
      </c>
      <c r="H971" s="9">
        <f>Table2[[#This Row],[Dt_Customer]]</f>
        <v>41194</v>
      </c>
      <c r="I971" s="6">
        <f>Table2[[#This Row],[Recency]]</f>
        <v>47</v>
      </c>
      <c r="J971" s="14">
        <f>IF(VALUE(YEAR(People!$H971))-People!$B971&gt;=90,44,VALUE(YEAR(People!$H971))-People!$B971)</f>
        <v>39</v>
      </c>
      <c r="K971" s="5" t="str">
        <f>IF(AND(People!$J971&gt;=16,People!$J971&lt;=25),"16-25",IF(AND(People!$J971&gt;=26,People!$J971&lt;=35),"26-35",IF(AND(People!$J971&gt;=36,People!$J971&lt;=45),"36-45",IF(AND(People!$J971&gt;=46,People!$J971&lt;=55),"46-55",IF(AND(People!$J971&gt;=56,People!$J971&lt;=65),"56-65",IF(AND(People!$J971&gt;=66,People!$J971&lt;=75),"66-75","ALL"))))))</f>
        <v>36-45</v>
      </c>
      <c r="L971" t="str">
        <f>Products!H971</f>
        <v>Together</v>
      </c>
      <c r="M971">
        <f>Table2[[#This Row],[Recency]]</f>
        <v>47</v>
      </c>
      <c r="N971">
        <f>Table2[[#This Row],[NumDealsPurchases]]</f>
        <v>3</v>
      </c>
      <c r="O971" s="12" t="str">
        <f>IF(Table2[[#This Row],[Kidhome]]=0,"No","Yes")</f>
        <v>Yes</v>
      </c>
      <c r="P971" s="12" t="str">
        <f>IF(Table2[[#This Row],[Teenhome]]=0,"No","Yes")</f>
        <v>No</v>
      </c>
    </row>
    <row r="972" spans="1:16" ht="16.5" x14ac:dyDescent="0.3">
      <c r="A972" s="5">
        <f>Table2[[#This Row],[ID]]</f>
        <v>2620</v>
      </c>
      <c r="B972" s="6">
        <f>Table2[[#This Row],[Year_Birth]]</f>
        <v>1974</v>
      </c>
      <c r="C972" s="6" t="str">
        <f>Table2[[#This Row],[Education]]</f>
        <v>PhD</v>
      </c>
      <c r="D972" s="6" t="str">
        <f>Table2[[#This Row],[Marital_Status]]</f>
        <v>Married</v>
      </c>
      <c r="E972" s="6">
        <f>Table2[[#This Row],[Income]]</f>
        <v>34596</v>
      </c>
      <c r="F972" s="6">
        <f>Table2[[#This Row],[Kidhome]]</f>
        <v>1</v>
      </c>
      <c r="G972" s="6">
        <f>Table2[[#This Row],[Teenhome]]</f>
        <v>0</v>
      </c>
      <c r="H972" s="9">
        <f>Table2[[#This Row],[Dt_Customer]]</f>
        <v>41377</v>
      </c>
      <c r="I972" s="6">
        <f>Table2[[#This Row],[Recency]]</f>
        <v>48</v>
      </c>
      <c r="J972" s="8">
        <f>IF(VALUE(YEAR(People!$H972))-People!$B972&gt;=90,44,VALUE(YEAR(People!$H972))-People!$B972)</f>
        <v>39</v>
      </c>
      <c r="K972" s="5" t="str">
        <f>IF(AND(People!$J972&gt;=16,People!$J972&lt;=25),"16-25",IF(AND(People!$J972&gt;=26,People!$J972&lt;=35),"26-35",IF(AND(People!$J972&gt;=36,People!$J972&lt;=45),"36-45",IF(AND(People!$J972&gt;=46,People!$J972&lt;=55),"46-55",IF(AND(People!$J972&gt;=56,People!$J972&lt;=65),"56-65",IF(AND(People!$J972&gt;=66,People!$J972&lt;=75),"66-75","ALL"))))))</f>
        <v>36-45</v>
      </c>
      <c r="L972" t="str">
        <f>Products!H972</f>
        <v>Married</v>
      </c>
      <c r="M972">
        <f>Table2[[#This Row],[Recency]]</f>
        <v>48</v>
      </c>
      <c r="N972">
        <f>Table2[[#This Row],[NumDealsPurchases]]</f>
        <v>1</v>
      </c>
      <c r="O972" s="12" t="str">
        <f>IF(Table2[[#This Row],[Kidhome]]=0,"No","Yes")</f>
        <v>Yes</v>
      </c>
      <c r="P972" s="12" t="str">
        <f>IF(Table2[[#This Row],[Teenhome]]=0,"No","Yes")</f>
        <v>No</v>
      </c>
    </row>
    <row r="973" spans="1:16" ht="16.5" x14ac:dyDescent="0.3">
      <c r="A973" s="7">
        <f>Table2[[#This Row],[ID]]</f>
        <v>3933</v>
      </c>
      <c r="B973" s="6">
        <f>Table2[[#This Row],[Year_Birth]]</f>
        <v>1980</v>
      </c>
      <c r="C973" s="6" t="str">
        <f>Table2[[#This Row],[Education]]</f>
        <v>Graduation</v>
      </c>
      <c r="D973" s="6" t="str">
        <f>Table2[[#This Row],[Marital_Status]]</f>
        <v>Together</v>
      </c>
      <c r="E973" s="6">
        <f>Table2[[#This Row],[Income]]</f>
        <v>44010</v>
      </c>
      <c r="F973" s="6">
        <f>Table2[[#This Row],[Kidhome]]</f>
        <v>1</v>
      </c>
      <c r="G973" s="6">
        <f>Table2[[#This Row],[Teenhome]]</f>
        <v>0</v>
      </c>
      <c r="H973" s="9">
        <f>Table2[[#This Row],[Dt_Customer]]</f>
        <v>41195</v>
      </c>
      <c r="I973" s="6">
        <f>Table2[[#This Row],[Recency]]</f>
        <v>46</v>
      </c>
      <c r="J973" s="14">
        <f>IF(VALUE(YEAR(People!$H973))-People!$B973&gt;=90,44,VALUE(YEAR(People!$H973))-People!$B973)</f>
        <v>32</v>
      </c>
      <c r="K973" s="5" t="str">
        <f>IF(AND(People!$J973&gt;=16,People!$J973&lt;=25),"16-25",IF(AND(People!$J973&gt;=26,People!$J973&lt;=35),"26-35",IF(AND(People!$J973&gt;=36,People!$J973&lt;=45),"36-45",IF(AND(People!$J973&gt;=46,People!$J973&lt;=55),"46-55",IF(AND(People!$J973&gt;=56,People!$J973&lt;=65),"56-65",IF(AND(People!$J973&gt;=66,People!$J973&lt;=75),"66-75","ALL"))))))</f>
        <v>26-35</v>
      </c>
      <c r="L973" t="str">
        <f>Products!H973</f>
        <v>Together</v>
      </c>
      <c r="M973">
        <f>Table2[[#This Row],[Recency]]</f>
        <v>46</v>
      </c>
      <c r="N973">
        <f>Table2[[#This Row],[NumDealsPurchases]]</f>
        <v>6</v>
      </c>
      <c r="O973" s="12" t="str">
        <f>IF(Table2[[#This Row],[Kidhome]]=0,"No","Yes")</f>
        <v>Yes</v>
      </c>
      <c r="P973" s="12" t="str">
        <f>IF(Table2[[#This Row],[Teenhome]]=0,"No","Yes")</f>
        <v>No</v>
      </c>
    </row>
    <row r="974" spans="1:16" ht="16.5" x14ac:dyDescent="0.3">
      <c r="A974" s="5">
        <f>Table2[[#This Row],[ID]]</f>
        <v>10981</v>
      </c>
      <c r="B974" s="6">
        <f>Table2[[#This Row],[Year_Birth]]</f>
        <v>1988</v>
      </c>
      <c r="C974" s="6" t="str">
        <f>Table2[[#This Row],[Education]]</f>
        <v>Graduation</v>
      </c>
      <c r="D974" s="6" t="str">
        <f>Table2[[#This Row],[Marital_Status]]</f>
        <v>Married</v>
      </c>
      <c r="E974" s="6">
        <f>Table2[[#This Row],[Income]]</f>
        <v>84219</v>
      </c>
      <c r="F974" s="6">
        <f>Table2[[#This Row],[Kidhome]]</f>
        <v>0</v>
      </c>
      <c r="G974" s="6">
        <f>Table2[[#This Row],[Teenhome]]</f>
        <v>0</v>
      </c>
      <c r="H974" s="9">
        <f>Table2[[#This Row],[Dt_Customer]]</f>
        <v>41672</v>
      </c>
      <c r="I974" s="6">
        <f>Table2[[#This Row],[Recency]]</f>
        <v>27</v>
      </c>
      <c r="J974" s="8">
        <f>IF(VALUE(YEAR(People!$H974))-People!$B974&gt;=90,44,VALUE(YEAR(People!$H974))-People!$B974)</f>
        <v>26</v>
      </c>
      <c r="K974" s="5" t="str">
        <f>IF(AND(People!$J974&gt;=16,People!$J974&lt;=25),"16-25",IF(AND(People!$J974&gt;=26,People!$J974&lt;=35),"26-35",IF(AND(People!$J974&gt;=36,People!$J974&lt;=45),"36-45",IF(AND(People!$J974&gt;=46,People!$J974&lt;=55),"46-55",IF(AND(People!$J974&gt;=56,People!$J974&lt;=65),"56-65",IF(AND(People!$J974&gt;=66,People!$J974&lt;=75),"66-75","ALL"))))))</f>
        <v>26-35</v>
      </c>
      <c r="L974" t="str">
        <f>Products!H974</f>
        <v>Married</v>
      </c>
      <c r="M974">
        <f>Table2[[#This Row],[Recency]]</f>
        <v>27</v>
      </c>
      <c r="N974">
        <f>Table2[[#This Row],[NumDealsPurchases]]</f>
        <v>1</v>
      </c>
      <c r="O974" s="12" t="str">
        <f>IF(Table2[[#This Row],[Kidhome]]=0,"No","Yes")</f>
        <v>No</v>
      </c>
      <c r="P974" s="12" t="str">
        <f>IF(Table2[[#This Row],[Teenhome]]=0,"No","Yes")</f>
        <v>No</v>
      </c>
    </row>
    <row r="975" spans="1:16" ht="16.5" x14ac:dyDescent="0.3">
      <c r="A975" s="7">
        <f>Table2[[#This Row],[ID]]</f>
        <v>1734</v>
      </c>
      <c r="B975" s="6">
        <f>Table2[[#This Row],[Year_Birth]]</f>
        <v>1968</v>
      </c>
      <c r="C975" s="6" t="str">
        <f>Table2[[#This Row],[Education]]</f>
        <v>PhD</v>
      </c>
      <c r="D975" s="6" t="str">
        <f>Table2[[#This Row],[Marital_Status]]</f>
        <v>Together</v>
      </c>
      <c r="E975" s="6">
        <f>Table2[[#This Row],[Income]]</f>
        <v>40706</v>
      </c>
      <c r="F975" s="6">
        <f>Table2[[#This Row],[Kidhome]]</f>
        <v>2</v>
      </c>
      <c r="G975" s="6">
        <f>Table2[[#This Row],[Teenhome]]</f>
        <v>1</v>
      </c>
      <c r="H975" s="9">
        <f>Table2[[#This Row],[Dt_Customer]]</f>
        <v>41291</v>
      </c>
      <c r="I975" s="6">
        <f>Table2[[#This Row],[Recency]]</f>
        <v>37</v>
      </c>
      <c r="J975" s="14">
        <f>IF(VALUE(YEAR(People!$H975))-People!$B975&gt;=90,44,VALUE(YEAR(People!$H975))-People!$B975)</f>
        <v>45</v>
      </c>
      <c r="K975" s="5" t="str">
        <f>IF(AND(People!$J975&gt;=16,People!$J975&lt;=25),"16-25",IF(AND(People!$J975&gt;=26,People!$J975&lt;=35),"26-35",IF(AND(People!$J975&gt;=36,People!$J975&lt;=45),"36-45",IF(AND(People!$J975&gt;=46,People!$J975&lt;=55),"46-55",IF(AND(People!$J975&gt;=56,People!$J975&lt;=65),"56-65",IF(AND(People!$J975&gt;=66,People!$J975&lt;=75),"66-75","ALL"))))))</f>
        <v>36-45</v>
      </c>
      <c r="L975" t="str">
        <f>Products!H975</f>
        <v>Divorced</v>
      </c>
      <c r="M975">
        <f>Table2[[#This Row],[Recency]]</f>
        <v>37</v>
      </c>
      <c r="N975">
        <f>Table2[[#This Row],[NumDealsPurchases]]</f>
        <v>4</v>
      </c>
      <c r="O975" s="12" t="str">
        <f>IF(Table2[[#This Row],[Kidhome]]=0,"No","Yes")</f>
        <v>Yes</v>
      </c>
      <c r="P975" s="12" t="str">
        <f>IF(Table2[[#This Row],[Teenhome]]=0,"No","Yes")</f>
        <v>Yes</v>
      </c>
    </row>
    <row r="976" spans="1:16" ht="16.5" x14ac:dyDescent="0.3">
      <c r="A976" s="5">
        <f>Table2[[#This Row],[ID]]</f>
        <v>10995</v>
      </c>
      <c r="B976" s="6">
        <f>Table2[[#This Row],[Year_Birth]]</f>
        <v>1988</v>
      </c>
      <c r="C976" s="6" t="str">
        <f>Table2[[#This Row],[Education]]</f>
        <v>2n Cycle</v>
      </c>
      <c r="D976" s="6" t="str">
        <f>Table2[[#This Row],[Marital_Status]]</f>
        <v>Married</v>
      </c>
      <c r="E976" s="6">
        <f>Table2[[#This Row],[Income]]</f>
        <v>15716</v>
      </c>
      <c r="F976" s="6">
        <f>Table2[[#This Row],[Kidhome]]</f>
        <v>1</v>
      </c>
      <c r="G976" s="6">
        <f>Table2[[#This Row],[Teenhome]]</f>
        <v>0</v>
      </c>
      <c r="H976" s="9">
        <f>Table2[[#This Row],[Dt_Customer]]</f>
        <v>41225</v>
      </c>
      <c r="I976" s="6">
        <f>Table2[[#This Row],[Recency]]</f>
        <v>8</v>
      </c>
      <c r="J976" s="8">
        <f>IF(VALUE(YEAR(People!$H976))-People!$B976&gt;=90,44,VALUE(YEAR(People!$H976))-People!$B976)</f>
        <v>24</v>
      </c>
      <c r="K976" s="5" t="str">
        <f>IF(AND(People!$J976&gt;=16,People!$J976&lt;=25),"16-25",IF(AND(People!$J976&gt;=26,People!$J976&lt;=35),"26-35",IF(AND(People!$J976&gt;=36,People!$J976&lt;=45),"36-45",IF(AND(People!$J976&gt;=46,People!$J976&lt;=55),"46-55",IF(AND(People!$J976&gt;=56,People!$J976&lt;=65),"56-65",IF(AND(People!$J976&gt;=66,People!$J976&lt;=75),"66-75","ALL"))))))</f>
        <v>16-25</v>
      </c>
      <c r="L976" t="str">
        <f>Products!H976</f>
        <v>Together</v>
      </c>
      <c r="M976">
        <f>Table2[[#This Row],[Recency]]</f>
        <v>8</v>
      </c>
      <c r="N976">
        <f>Table2[[#This Row],[NumDealsPurchases]]</f>
        <v>3</v>
      </c>
      <c r="O976" s="12" t="str">
        <f>IF(Table2[[#This Row],[Kidhome]]=0,"No","Yes")</f>
        <v>Yes</v>
      </c>
      <c r="P976" s="12" t="str">
        <f>IF(Table2[[#This Row],[Teenhome]]=0,"No","Yes")</f>
        <v>No</v>
      </c>
    </row>
    <row r="977" spans="1:16" ht="16.5" x14ac:dyDescent="0.3">
      <c r="A977" s="7">
        <f>Table2[[#This Row],[ID]]</f>
        <v>6357</v>
      </c>
      <c r="B977" s="6">
        <f>Table2[[#This Row],[Year_Birth]]</f>
        <v>1959</v>
      </c>
      <c r="C977" s="6" t="str">
        <f>Table2[[#This Row],[Education]]</f>
        <v>2n Cycle</v>
      </c>
      <c r="D977" s="6" t="str">
        <f>Table2[[#This Row],[Marital_Status]]</f>
        <v>Divorced</v>
      </c>
      <c r="E977" s="6">
        <f>Table2[[#This Row],[Income]]</f>
        <v>59052</v>
      </c>
      <c r="F977" s="6">
        <f>Table2[[#This Row],[Kidhome]]</f>
        <v>0</v>
      </c>
      <c r="G977" s="6">
        <f>Table2[[#This Row],[Teenhome]]</f>
        <v>1</v>
      </c>
      <c r="H977" s="9">
        <f>Table2[[#This Row],[Dt_Customer]]</f>
        <v>41595</v>
      </c>
      <c r="I977" s="6">
        <f>Table2[[#This Row],[Recency]]</f>
        <v>29</v>
      </c>
      <c r="J977" s="14">
        <f>IF(VALUE(YEAR(People!$H977))-People!$B977&gt;=90,44,VALUE(YEAR(People!$H977))-People!$B977)</f>
        <v>54</v>
      </c>
      <c r="K977" s="5" t="str">
        <f>IF(AND(People!$J977&gt;=16,People!$J977&lt;=25),"16-25",IF(AND(People!$J977&gt;=26,People!$J977&lt;=35),"26-35",IF(AND(People!$J977&gt;=36,People!$J977&lt;=45),"36-45",IF(AND(People!$J977&gt;=46,People!$J977&lt;=55),"46-55",IF(AND(People!$J977&gt;=56,People!$J977&lt;=65),"56-65",IF(AND(People!$J977&gt;=66,People!$J977&lt;=75),"66-75","ALL"))))))</f>
        <v>46-55</v>
      </c>
      <c r="L977" t="str">
        <f>Products!H977</f>
        <v>Married</v>
      </c>
      <c r="M977">
        <f>Table2[[#This Row],[Recency]]</f>
        <v>29</v>
      </c>
      <c r="N977">
        <f>Table2[[#This Row],[NumDealsPurchases]]</f>
        <v>3</v>
      </c>
      <c r="O977" s="12" t="str">
        <f>IF(Table2[[#This Row],[Kidhome]]=0,"No","Yes")</f>
        <v>No</v>
      </c>
      <c r="P977" s="12" t="str">
        <f>IF(Table2[[#This Row],[Teenhome]]=0,"No","Yes")</f>
        <v>Yes</v>
      </c>
    </row>
    <row r="978" spans="1:16" ht="16.5" x14ac:dyDescent="0.3">
      <c r="A978" s="5">
        <f>Table2[[#This Row],[ID]]</f>
        <v>9209</v>
      </c>
      <c r="B978" s="6">
        <f>Table2[[#This Row],[Year_Birth]]</f>
        <v>1971</v>
      </c>
      <c r="C978" s="6" t="str">
        <f>Table2[[#This Row],[Education]]</f>
        <v>Master</v>
      </c>
      <c r="D978" s="6" t="str">
        <f>Table2[[#This Row],[Marital_Status]]</f>
        <v>Together</v>
      </c>
      <c r="E978" s="6">
        <f>Table2[[#This Row],[Income]]</f>
        <v>80573</v>
      </c>
      <c r="F978" s="6">
        <f>Table2[[#This Row],[Kidhome]]</f>
        <v>0</v>
      </c>
      <c r="G978" s="6">
        <f>Table2[[#This Row],[Teenhome]]</f>
        <v>0</v>
      </c>
      <c r="H978" s="9">
        <f>Table2[[#This Row],[Dt_Customer]]</f>
        <v>41196</v>
      </c>
      <c r="I978" s="6">
        <f>Table2[[#This Row],[Recency]]</f>
        <v>85</v>
      </c>
      <c r="J978" s="8">
        <f>IF(VALUE(YEAR(People!$H978))-People!$B978&gt;=90,44,VALUE(YEAR(People!$H978))-People!$B978)</f>
        <v>41</v>
      </c>
      <c r="K978" s="5" t="str">
        <f>IF(AND(People!$J978&gt;=16,People!$J978&lt;=25),"16-25",IF(AND(People!$J978&gt;=26,People!$J978&lt;=35),"26-35",IF(AND(People!$J978&gt;=36,People!$J978&lt;=45),"36-45",IF(AND(People!$J978&gt;=46,People!$J978&lt;=55),"46-55",IF(AND(People!$J978&gt;=56,People!$J978&lt;=65),"56-65",IF(AND(People!$J978&gt;=66,People!$J978&lt;=75),"66-75","ALL"))))))</f>
        <v>36-45</v>
      </c>
      <c r="L978" t="str">
        <f>Products!H978</f>
        <v>Together</v>
      </c>
      <c r="M978">
        <f>Table2[[#This Row],[Recency]]</f>
        <v>85</v>
      </c>
      <c r="N978">
        <f>Table2[[#This Row],[NumDealsPurchases]]</f>
        <v>1</v>
      </c>
      <c r="O978" s="12" t="str">
        <f>IF(Table2[[#This Row],[Kidhome]]=0,"No","Yes")</f>
        <v>No</v>
      </c>
      <c r="P978" s="12" t="str">
        <f>IF(Table2[[#This Row],[Teenhome]]=0,"No","Yes")</f>
        <v>No</v>
      </c>
    </row>
    <row r="979" spans="1:16" ht="16.5" x14ac:dyDescent="0.3">
      <c r="A979" s="7">
        <f>Table2[[#This Row],[ID]]</f>
        <v>10286</v>
      </c>
      <c r="B979" s="6">
        <f>Table2[[#This Row],[Year_Birth]]</f>
        <v>1962</v>
      </c>
      <c r="C979" s="6" t="str">
        <f>Table2[[#This Row],[Education]]</f>
        <v>Graduation</v>
      </c>
      <c r="D979" s="6" t="str">
        <f>Table2[[#This Row],[Marital_Status]]</f>
        <v>Married</v>
      </c>
      <c r="E979" s="6">
        <f>Table2[[#This Row],[Income]]</f>
        <v>83715</v>
      </c>
      <c r="F979" s="6">
        <f>Table2[[#This Row],[Kidhome]]</f>
        <v>0</v>
      </c>
      <c r="G979" s="6">
        <f>Table2[[#This Row],[Teenhome]]</f>
        <v>0</v>
      </c>
      <c r="H979" s="9">
        <f>Table2[[#This Row],[Dt_Customer]]</f>
        <v>41673</v>
      </c>
      <c r="I979" s="6">
        <f>Table2[[#This Row],[Recency]]</f>
        <v>2</v>
      </c>
      <c r="J979" s="14">
        <f>IF(VALUE(YEAR(People!$H979))-People!$B979&gt;=90,44,VALUE(YEAR(People!$H979))-People!$B979)</f>
        <v>52</v>
      </c>
      <c r="K979" s="5" t="str">
        <f>IF(AND(People!$J979&gt;=16,People!$J979&lt;=25),"16-25",IF(AND(People!$J979&gt;=26,People!$J979&lt;=35),"26-35",IF(AND(People!$J979&gt;=36,People!$J979&lt;=45),"36-45",IF(AND(People!$J979&gt;=46,People!$J979&lt;=55),"46-55",IF(AND(People!$J979&gt;=56,People!$J979&lt;=65),"56-65",IF(AND(People!$J979&gt;=66,People!$J979&lt;=75),"66-75","ALL"))))))</f>
        <v>46-55</v>
      </c>
      <c r="L979" t="str">
        <f>Products!H979</f>
        <v>Married</v>
      </c>
      <c r="M979">
        <f>Table2[[#This Row],[Recency]]</f>
        <v>2</v>
      </c>
      <c r="N979">
        <f>Table2[[#This Row],[NumDealsPurchases]]</f>
        <v>1</v>
      </c>
      <c r="O979" s="12" t="str">
        <f>IF(Table2[[#This Row],[Kidhome]]=0,"No","Yes")</f>
        <v>No</v>
      </c>
      <c r="P979" s="12" t="str">
        <f>IF(Table2[[#This Row],[Teenhome]]=0,"No","Yes")</f>
        <v>No</v>
      </c>
    </row>
    <row r="980" spans="1:16" ht="16.5" x14ac:dyDescent="0.3">
      <c r="A980" s="5">
        <f>Table2[[#This Row],[ID]]</f>
        <v>2611</v>
      </c>
      <c r="B980" s="6">
        <f>Table2[[#This Row],[Year_Birth]]</f>
        <v>1959</v>
      </c>
      <c r="C980" s="6" t="str">
        <f>Table2[[#This Row],[Education]]</f>
        <v>Master</v>
      </c>
      <c r="D980" s="6" t="str">
        <f>Table2[[#This Row],[Marital_Status]]</f>
        <v>Together</v>
      </c>
      <c r="E980" s="6">
        <f>Table2[[#This Row],[Income]]</f>
        <v>82576</v>
      </c>
      <c r="F980" s="6">
        <f>Table2[[#This Row],[Kidhome]]</f>
        <v>0</v>
      </c>
      <c r="G980" s="6">
        <f>Table2[[#This Row],[Teenhome]]</f>
        <v>0</v>
      </c>
      <c r="H980" s="9">
        <f>Table2[[#This Row],[Dt_Customer]]</f>
        <v>41122</v>
      </c>
      <c r="I980" s="6">
        <f>Table2[[#This Row],[Recency]]</f>
        <v>66</v>
      </c>
      <c r="J980" s="8">
        <f>IF(VALUE(YEAR(People!$H980))-People!$B980&gt;=90,44,VALUE(YEAR(People!$H980))-People!$B980)</f>
        <v>53</v>
      </c>
      <c r="K980" s="5" t="str">
        <f>IF(AND(People!$J980&gt;=16,People!$J980&lt;=25),"16-25",IF(AND(People!$J980&gt;=26,People!$J980&lt;=35),"26-35",IF(AND(People!$J980&gt;=36,People!$J980&lt;=45),"36-45",IF(AND(People!$J980&gt;=46,People!$J980&lt;=55),"46-55",IF(AND(People!$J980&gt;=56,People!$J980&lt;=65),"56-65",IF(AND(People!$J980&gt;=66,People!$J980&lt;=75),"66-75","ALL"))))))</f>
        <v>46-55</v>
      </c>
      <c r="L980" t="str">
        <f>Products!H980</f>
        <v>Married</v>
      </c>
      <c r="M980">
        <f>Table2[[#This Row],[Recency]]</f>
        <v>66</v>
      </c>
      <c r="N980">
        <f>Table2[[#This Row],[NumDealsPurchases]]</f>
        <v>1</v>
      </c>
      <c r="O980" s="12" t="str">
        <f>IF(Table2[[#This Row],[Kidhome]]=0,"No","Yes")</f>
        <v>No</v>
      </c>
      <c r="P980" s="12" t="str">
        <f>IF(Table2[[#This Row],[Teenhome]]=0,"No","Yes")</f>
        <v>No</v>
      </c>
    </row>
    <row r="981" spans="1:16" ht="16.5" x14ac:dyDescent="0.3">
      <c r="A981" s="7">
        <f>Table2[[#This Row],[ID]]</f>
        <v>1600</v>
      </c>
      <c r="B981" s="6">
        <f>Table2[[#This Row],[Year_Birth]]</f>
        <v>1965</v>
      </c>
      <c r="C981" s="6" t="str">
        <f>Table2[[#This Row],[Education]]</f>
        <v>Master</v>
      </c>
      <c r="D981" s="6" t="str">
        <f>Table2[[#This Row],[Marital_Status]]</f>
        <v>Married</v>
      </c>
      <c r="E981" s="6">
        <f>Table2[[#This Row],[Income]]</f>
        <v>56962</v>
      </c>
      <c r="F981" s="6">
        <f>Table2[[#This Row],[Kidhome]]</f>
        <v>2</v>
      </c>
      <c r="G981" s="6">
        <f>Table2[[#This Row],[Teenhome]]</f>
        <v>1</v>
      </c>
      <c r="H981" s="9">
        <f>Table2[[#This Row],[Dt_Customer]]</f>
        <v>41558</v>
      </c>
      <c r="I981" s="6">
        <f>Table2[[#This Row],[Recency]]</f>
        <v>60</v>
      </c>
      <c r="J981" s="14">
        <f>IF(VALUE(YEAR(People!$H981))-People!$B981&gt;=90,44,VALUE(YEAR(People!$H981))-People!$B981)</f>
        <v>48</v>
      </c>
      <c r="K981" s="5" t="str">
        <f>IF(AND(People!$J981&gt;=16,People!$J981&lt;=25),"16-25",IF(AND(People!$J981&gt;=26,People!$J981&lt;=35),"26-35",IF(AND(People!$J981&gt;=36,People!$J981&lt;=45),"36-45",IF(AND(People!$J981&gt;=46,People!$J981&lt;=55),"46-55",IF(AND(People!$J981&gt;=56,People!$J981&lt;=65),"56-65",IF(AND(People!$J981&gt;=66,People!$J981&lt;=75),"66-75","ALL"))))))</f>
        <v>46-55</v>
      </c>
      <c r="L981" t="str">
        <f>Products!H981</f>
        <v>Together</v>
      </c>
      <c r="M981">
        <f>Table2[[#This Row],[Recency]]</f>
        <v>60</v>
      </c>
      <c r="N981">
        <f>Table2[[#This Row],[NumDealsPurchases]]</f>
        <v>7</v>
      </c>
      <c r="O981" s="12" t="str">
        <f>IF(Table2[[#This Row],[Kidhome]]=0,"No","Yes")</f>
        <v>Yes</v>
      </c>
      <c r="P981" s="12" t="str">
        <f>IF(Table2[[#This Row],[Teenhome]]=0,"No","Yes")</f>
        <v>Yes</v>
      </c>
    </row>
    <row r="982" spans="1:16" ht="16.5" x14ac:dyDescent="0.3">
      <c r="A982" s="5">
        <f>Table2[[#This Row],[ID]]</f>
        <v>3308</v>
      </c>
      <c r="B982" s="6">
        <f>Table2[[#This Row],[Year_Birth]]</f>
        <v>1952</v>
      </c>
      <c r="C982" s="6" t="str">
        <f>Table2[[#This Row],[Education]]</f>
        <v>Graduation</v>
      </c>
      <c r="D982" s="6" t="str">
        <f>Table2[[#This Row],[Marital_Status]]</f>
        <v>Married</v>
      </c>
      <c r="E982" s="6">
        <f>Table2[[#This Row],[Income]]</f>
        <v>35704</v>
      </c>
      <c r="F982" s="6">
        <f>Table2[[#This Row],[Kidhome]]</f>
        <v>1</v>
      </c>
      <c r="G982" s="6">
        <f>Table2[[#This Row],[Teenhome]]</f>
        <v>1</v>
      </c>
      <c r="H982" s="9">
        <f>Table2[[#This Row],[Dt_Customer]]</f>
        <v>41642</v>
      </c>
      <c r="I982" s="6">
        <f>Table2[[#This Row],[Recency]]</f>
        <v>54</v>
      </c>
      <c r="J982" s="8">
        <f>IF(VALUE(YEAR(People!$H982))-People!$B982&gt;=90,44,VALUE(YEAR(People!$H982))-People!$B982)</f>
        <v>62</v>
      </c>
      <c r="K982" s="5" t="str">
        <f>IF(AND(People!$J982&gt;=16,People!$J982&lt;=25),"16-25",IF(AND(People!$J982&gt;=26,People!$J982&lt;=35),"26-35",IF(AND(People!$J982&gt;=36,People!$J982&lt;=45),"36-45",IF(AND(People!$J982&gt;=46,People!$J982&lt;=55),"46-55",IF(AND(People!$J982&gt;=56,People!$J982&lt;=65),"56-65",IF(AND(People!$J982&gt;=66,People!$J982&lt;=75),"66-75","ALL"))))))</f>
        <v>56-65</v>
      </c>
      <c r="L982" t="str">
        <f>Products!H982</f>
        <v>Widow</v>
      </c>
      <c r="M982">
        <f>Table2[[#This Row],[Recency]]</f>
        <v>54</v>
      </c>
      <c r="N982">
        <f>Table2[[#This Row],[NumDealsPurchases]]</f>
        <v>3</v>
      </c>
      <c r="O982" s="12" t="str">
        <f>IF(Table2[[#This Row],[Kidhome]]=0,"No","Yes")</f>
        <v>Yes</v>
      </c>
      <c r="P982" s="12" t="str">
        <f>IF(Table2[[#This Row],[Teenhome]]=0,"No","Yes")</f>
        <v>Yes</v>
      </c>
    </row>
    <row r="983" spans="1:16" ht="16.5" x14ac:dyDescent="0.3">
      <c r="A983" s="7">
        <f>Table2[[#This Row],[ID]]</f>
        <v>5407</v>
      </c>
      <c r="B983" s="6">
        <f>Table2[[#This Row],[Year_Birth]]</f>
        <v>1954</v>
      </c>
      <c r="C983" s="6" t="str">
        <f>Table2[[#This Row],[Education]]</f>
        <v>Graduation</v>
      </c>
      <c r="D983" s="6" t="str">
        <f>Table2[[#This Row],[Marital_Status]]</f>
        <v>Together</v>
      </c>
      <c r="E983" s="6">
        <f>Table2[[#This Row],[Income]]</f>
        <v>53103</v>
      </c>
      <c r="F983" s="6">
        <f>Table2[[#This Row],[Kidhome]]</f>
        <v>0</v>
      </c>
      <c r="G983" s="6">
        <f>Table2[[#This Row],[Teenhome]]</f>
        <v>1</v>
      </c>
      <c r="H983" s="9">
        <f>Table2[[#This Row],[Dt_Customer]]</f>
        <v>41529</v>
      </c>
      <c r="I983" s="6">
        <f>Table2[[#This Row],[Recency]]</f>
        <v>70</v>
      </c>
      <c r="J983" s="14">
        <f>IF(VALUE(YEAR(People!$H983))-People!$B983&gt;=90,44,VALUE(YEAR(People!$H983))-People!$B983)</f>
        <v>59</v>
      </c>
      <c r="K983" s="5" t="str">
        <f>IF(AND(People!$J983&gt;=16,People!$J983&lt;=25),"16-25",IF(AND(People!$J983&gt;=26,People!$J983&lt;=35),"26-35",IF(AND(People!$J983&gt;=36,People!$J983&lt;=45),"36-45",IF(AND(People!$J983&gt;=46,People!$J983&lt;=55),"46-55",IF(AND(People!$J983&gt;=56,People!$J983&lt;=65),"56-65",IF(AND(People!$J983&gt;=66,People!$J983&lt;=75),"66-75","ALL"))))))</f>
        <v>56-65</v>
      </c>
      <c r="L983" t="str">
        <f>Products!H983</f>
        <v>Divorced</v>
      </c>
      <c r="M983">
        <f>Table2[[#This Row],[Recency]]</f>
        <v>70</v>
      </c>
      <c r="N983">
        <f>Table2[[#This Row],[NumDealsPurchases]]</f>
        <v>5</v>
      </c>
      <c r="O983" s="12" t="str">
        <f>IF(Table2[[#This Row],[Kidhome]]=0,"No","Yes")</f>
        <v>No</v>
      </c>
      <c r="P983" s="12" t="str">
        <f>IF(Table2[[#This Row],[Teenhome]]=0,"No","Yes")</f>
        <v>Yes</v>
      </c>
    </row>
    <row r="984" spans="1:16" ht="16.5" x14ac:dyDescent="0.3">
      <c r="A984" s="5">
        <f>Table2[[#This Row],[ID]]</f>
        <v>2166</v>
      </c>
      <c r="B984" s="6">
        <f>Table2[[#This Row],[Year_Birth]]</f>
        <v>1960</v>
      </c>
      <c r="C984" s="6" t="str">
        <f>Table2[[#This Row],[Education]]</f>
        <v>2n Cycle</v>
      </c>
      <c r="D984" s="6" t="str">
        <f>Table2[[#This Row],[Marital_Status]]</f>
        <v>Widow</v>
      </c>
      <c r="E984" s="6">
        <f>Table2[[#This Row],[Income]]</f>
        <v>46779</v>
      </c>
      <c r="F984" s="6">
        <f>Table2[[#This Row],[Kidhome]]</f>
        <v>1</v>
      </c>
      <c r="G984" s="6">
        <f>Table2[[#This Row],[Teenhome]]</f>
        <v>1</v>
      </c>
      <c r="H984" s="9">
        <f>Table2[[#This Row],[Dt_Customer]]</f>
        <v>41467</v>
      </c>
      <c r="I984" s="6">
        <f>Table2[[#This Row],[Recency]]</f>
        <v>55</v>
      </c>
      <c r="J984" s="8">
        <f>IF(VALUE(YEAR(People!$H984))-People!$B984&gt;=90,44,VALUE(YEAR(People!$H984))-People!$B984)</f>
        <v>53</v>
      </c>
      <c r="K984" s="5" t="str">
        <f>IF(AND(People!$J984&gt;=16,People!$J984&lt;=25),"16-25",IF(AND(People!$J984&gt;=26,People!$J984&lt;=35),"26-35",IF(AND(People!$J984&gt;=36,People!$J984&lt;=45),"36-45",IF(AND(People!$J984&gt;=46,People!$J984&lt;=55),"46-55",IF(AND(People!$J984&gt;=56,People!$J984&lt;=65),"56-65",IF(AND(People!$J984&gt;=66,People!$J984&lt;=75),"66-75","ALL"))))))</f>
        <v>46-55</v>
      </c>
      <c r="L984" t="str">
        <f>Products!H984</f>
        <v>Divorced</v>
      </c>
      <c r="M984">
        <f>Table2[[#This Row],[Recency]]</f>
        <v>55</v>
      </c>
      <c r="N984">
        <f>Table2[[#This Row],[NumDealsPurchases]]</f>
        <v>1</v>
      </c>
      <c r="O984" s="12" t="str">
        <f>IF(Table2[[#This Row],[Kidhome]]=0,"No","Yes")</f>
        <v>Yes</v>
      </c>
      <c r="P984" s="12" t="str">
        <f>IF(Table2[[#This Row],[Teenhome]]=0,"No","Yes")</f>
        <v>Yes</v>
      </c>
    </row>
    <row r="985" spans="1:16" ht="16.5" x14ac:dyDescent="0.3">
      <c r="A985" s="7">
        <f>Table2[[#This Row],[ID]]</f>
        <v>3955</v>
      </c>
      <c r="B985" s="6">
        <f>Table2[[#This Row],[Year_Birth]]</f>
        <v>1965</v>
      </c>
      <c r="C985" s="6" t="str">
        <f>Table2[[#This Row],[Education]]</f>
        <v>Graduation</v>
      </c>
      <c r="D985" s="6" t="str">
        <f>Table2[[#This Row],[Marital_Status]]</f>
        <v>Divorced</v>
      </c>
      <c r="E985" s="6">
        <f>Table2[[#This Row],[Income]]</f>
        <v>4861</v>
      </c>
      <c r="F985" s="6">
        <f>Table2[[#This Row],[Kidhome]]</f>
        <v>0</v>
      </c>
      <c r="G985" s="6">
        <f>Table2[[#This Row],[Teenhome]]</f>
        <v>0</v>
      </c>
      <c r="H985" s="9">
        <f>Table2[[#This Row],[Dt_Customer]]</f>
        <v>41812</v>
      </c>
      <c r="I985" s="6">
        <f>Table2[[#This Row],[Recency]]</f>
        <v>20</v>
      </c>
      <c r="J985" s="14">
        <f>IF(VALUE(YEAR(People!$H985))-People!$B985&gt;=90,44,VALUE(YEAR(People!$H985))-People!$B985)</f>
        <v>49</v>
      </c>
      <c r="K985" s="5" t="str">
        <f>IF(AND(People!$J985&gt;=16,People!$J985&lt;=25),"16-25",IF(AND(People!$J985&gt;=26,People!$J985&lt;=35),"26-35",IF(AND(People!$J985&gt;=36,People!$J985&lt;=45),"36-45",IF(AND(People!$J985&gt;=46,People!$J985&lt;=55),"46-55",IF(AND(People!$J985&gt;=56,People!$J985&lt;=65),"56-65",IF(AND(People!$J985&gt;=66,People!$J985&lt;=75),"66-75","ALL"))))))</f>
        <v>46-55</v>
      </c>
      <c r="L985" t="str">
        <f>Products!H985</f>
        <v>Divorced</v>
      </c>
      <c r="M985">
        <f>Table2[[#This Row],[Recency]]</f>
        <v>20</v>
      </c>
      <c r="N985">
        <f>Table2[[#This Row],[NumDealsPurchases]]</f>
        <v>0</v>
      </c>
      <c r="O985" s="12" t="str">
        <f>IF(Table2[[#This Row],[Kidhome]]=0,"No","Yes")</f>
        <v>No</v>
      </c>
      <c r="P985" s="12" t="str">
        <f>IF(Table2[[#This Row],[Teenhome]]=0,"No","Yes")</f>
        <v>No</v>
      </c>
    </row>
    <row r="986" spans="1:16" ht="16.5" x14ac:dyDescent="0.3">
      <c r="A986" s="5">
        <f>Table2[[#This Row],[ID]]</f>
        <v>6634</v>
      </c>
      <c r="B986" s="6">
        <f>Table2[[#This Row],[Year_Birth]]</f>
        <v>1979</v>
      </c>
      <c r="C986" s="6" t="str">
        <f>Table2[[#This Row],[Education]]</f>
        <v>Master</v>
      </c>
      <c r="D986" s="6" t="str">
        <f>Table2[[#This Row],[Marital_Status]]</f>
        <v>Divorced</v>
      </c>
      <c r="E986" s="6">
        <f>Table2[[#This Row],[Income]]</f>
        <v>33462</v>
      </c>
      <c r="F986" s="6">
        <f>Table2[[#This Row],[Kidhome]]</f>
        <v>1</v>
      </c>
      <c r="G986" s="6">
        <f>Table2[[#This Row],[Teenhome]]</f>
        <v>0</v>
      </c>
      <c r="H986" s="9">
        <f>Table2[[#This Row],[Dt_Customer]]</f>
        <v>41493</v>
      </c>
      <c r="I986" s="6">
        <f>Table2[[#This Row],[Recency]]</f>
        <v>78</v>
      </c>
      <c r="J986" s="8">
        <f>IF(VALUE(YEAR(People!$H986))-People!$B986&gt;=90,44,VALUE(YEAR(People!$H986))-People!$B986)</f>
        <v>34</v>
      </c>
      <c r="K986" s="5" t="str">
        <f>IF(AND(People!$J986&gt;=16,People!$J986&lt;=25),"16-25",IF(AND(People!$J986&gt;=26,People!$J986&lt;=35),"26-35",IF(AND(People!$J986&gt;=36,People!$J986&lt;=45),"36-45",IF(AND(People!$J986&gt;=46,People!$J986&lt;=55),"46-55",IF(AND(People!$J986&gt;=56,People!$J986&lt;=65),"56-65",IF(AND(People!$J986&gt;=66,People!$J986&lt;=75),"66-75","ALL"))))))</f>
        <v>26-35</v>
      </c>
      <c r="L986" t="str">
        <f>Products!H986</f>
        <v>Married</v>
      </c>
      <c r="M986">
        <f>Table2[[#This Row],[Recency]]</f>
        <v>78</v>
      </c>
      <c r="N986">
        <f>Table2[[#This Row],[NumDealsPurchases]]</f>
        <v>1</v>
      </c>
      <c r="O986" s="12" t="str">
        <f>IF(Table2[[#This Row],[Kidhome]]=0,"No","Yes")</f>
        <v>Yes</v>
      </c>
      <c r="P986" s="12" t="str">
        <f>IF(Table2[[#This Row],[Teenhome]]=0,"No","Yes")</f>
        <v>No</v>
      </c>
    </row>
    <row r="987" spans="1:16" ht="16.5" x14ac:dyDescent="0.3">
      <c r="A987" s="7">
        <f>Table2[[#This Row],[ID]]</f>
        <v>3056</v>
      </c>
      <c r="B987" s="6">
        <f>Table2[[#This Row],[Year_Birth]]</f>
        <v>1978</v>
      </c>
      <c r="C987" s="6" t="str">
        <f>Table2[[#This Row],[Education]]</f>
        <v>Graduation</v>
      </c>
      <c r="D987" s="6" t="str">
        <f>Table2[[#This Row],[Marital_Status]]</f>
        <v>Divorced</v>
      </c>
      <c r="E987" s="6">
        <f>Table2[[#This Row],[Income]]</f>
        <v>63693</v>
      </c>
      <c r="F987" s="6">
        <f>Table2[[#This Row],[Kidhome]]</f>
        <v>0</v>
      </c>
      <c r="G987" s="6">
        <f>Table2[[#This Row],[Teenhome]]</f>
        <v>1</v>
      </c>
      <c r="H987" s="9">
        <f>Table2[[#This Row],[Dt_Customer]]</f>
        <v>41561</v>
      </c>
      <c r="I987" s="6">
        <f>Table2[[#This Row],[Recency]]</f>
        <v>63</v>
      </c>
      <c r="J987" s="14">
        <f>IF(VALUE(YEAR(People!$H987))-People!$B987&gt;=90,44,VALUE(YEAR(People!$H987))-People!$B987)</f>
        <v>35</v>
      </c>
      <c r="K987" s="5" t="str">
        <f>IF(AND(People!$J987&gt;=16,People!$J987&lt;=25),"16-25",IF(AND(People!$J987&gt;=26,People!$J987&lt;=35),"26-35",IF(AND(People!$J987&gt;=36,People!$J987&lt;=45),"36-45",IF(AND(People!$J987&gt;=46,People!$J987&lt;=55),"46-55",IF(AND(People!$J987&gt;=56,People!$J987&lt;=65),"56-65",IF(AND(People!$J987&gt;=66,People!$J987&lt;=75),"66-75","ALL"))))))</f>
        <v>26-35</v>
      </c>
      <c r="L987" t="str">
        <f>Products!H987</f>
        <v>Married</v>
      </c>
      <c r="M987">
        <f>Table2[[#This Row],[Recency]]</f>
        <v>63</v>
      </c>
      <c r="N987">
        <f>Table2[[#This Row],[NumDealsPurchases]]</f>
        <v>3</v>
      </c>
      <c r="O987" s="12" t="str">
        <f>IF(Table2[[#This Row],[Kidhome]]=0,"No","Yes")</f>
        <v>No</v>
      </c>
      <c r="P987" s="12" t="str">
        <f>IF(Table2[[#This Row],[Teenhome]]=0,"No","Yes")</f>
        <v>Yes</v>
      </c>
    </row>
    <row r="988" spans="1:16" ht="16.5" x14ac:dyDescent="0.3">
      <c r="A988" s="5">
        <f>Table2[[#This Row],[ID]]</f>
        <v>5718</v>
      </c>
      <c r="B988" s="6">
        <f>Table2[[#This Row],[Year_Birth]]</f>
        <v>1950</v>
      </c>
      <c r="C988" s="6" t="str">
        <f>Table2[[#This Row],[Education]]</f>
        <v>Graduation</v>
      </c>
      <c r="D988" s="6" t="str">
        <f>Table2[[#This Row],[Marital_Status]]</f>
        <v>Married</v>
      </c>
      <c r="E988" s="6">
        <f>Table2[[#This Row],[Income]]</f>
        <v>80763</v>
      </c>
      <c r="F988" s="6">
        <f>Table2[[#This Row],[Kidhome]]</f>
        <v>0</v>
      </c>
      <c r="G988" s="6">
        <f>Table2[[#This Row],[Teenhome]]</f>
        <v>0</v>
      </c>
      <c r="H988" s="9">
        <f>Table2[[#This Row],[Dt_Customer]]</f>
        <v>41501</v>
      </c>
      <c r="I988" s="6">
        <f>Table2[[#This Row],[Recency]]</f>
        <v>17</v>
      </c>
      <c r="J988" s="8">
        <f>IF(VALUE(YEAR(People!$H988))-People!$B988&gt;=90,44,VALUE(YEAR(People!$H988))-People!$B988)</f>
        <v>63</v>
      </c>
      <c r="K988" s="5" t="str">
        <f>IF(AND(People!$J988&gt;=16,People!$J988&lt;=25),"16-25",IF(AND(People!$J988&gt;=26,People!$J988&lt;=35),"26-35",IF(AND(People!$J988&gt;=36,People!$J988&lt;=45),"36-45",IF(AND(People!$J988&gt;=46,People!$J988&lt;=55),"46-55",IF(AND(People!$J988&gt;=56,People!$J988&lt;=65),"56-65",IF(AND(People!$J988&gt;=66,People!$J988&lt;=75),"66-75","ALL"))))))</f>
        <v>56-65</v>
      </c>
      <c r="L988" t="str">
        <f>Products!H988</f>
        <v>Married</v>
      </c>
      <c r="M988">
        <f>Table2[[#This Row],[Recency]]</f>
        <v>17</v>
      </c>
      <c r="N988">
        <f>Table2[[#This Row],[NumDealsPurchases]]</f>
        <v>1</v>
      </c>
      <c r="O988" s="12" t="str">
        <f>IF(Table2[[#This Row],[Kidhome]]=0,"No","Yes")</f>
        <v>No</v>
      </c>
      <c r="P988" s="12" t="str">
        <f>IF(Table2[[#This Row],[Teenhome]]=0,"No","Yes")</f>
        <v>No</v>
      </c>
    </row>
    <row r="989" spans="1:16" ht="16.5" x14ac:dyDescent="0.3">
      <c r="A989" s="7">
        <f>Table2[[#This Row],[ID]]</f>
        <v>6872</v>
      </c>
      <c r="B989" s="6">
        <f>Table2[[#This Row],[Year_Birth]]</f>
        <v>1974</v>
      </c>
      <c r="C989" s="6" t="str">
        <f>Table2[[#This Row],[Education]]</f>
        <v>PhD</v>
      </c>
      <c r="D989" s="6" t="str">
        <f>Table2[[#This Row],[Marital_Status]]</f>
        <v>Married</v>
      </c>
      <c r="E989" s="6">
        <f>Table2[[#This Row],[Income]]</f>
        <v>65352</v>
      </c>
      <c r="F989" s="6">
        <f>Table2[[#This Row],[Kidhome]]</f>
        <v>0</v>
      </c>
      <c r="G989" s="6">
        <f>Table2[[#This Row],[Teenhome]]</f>
        <v>1</v>
      </c>
      <c r="H989" s="9">
        <f>Table2[[#This Row],[Dt_Customer]]</f>
        <v>41507</v>
      </c>
      <c r="I989" s="6">
        <f>Table2[[#This Row],[Recency]]</f>
        <v>43</v>
      </c>
      <c r="J989" s="14">
        <f>IF(VALUE(YEAR(People!$H989))-People!$B989&gt;=90,44,VALUE(YEAR(People!$H989))-People!$B989)</f>
        <v>39</v>
      </c>
      <c r="K989" s="5" t="str">
        <f>IF(AND(People!$J989&gt;=16,People!$J989&lt;=25),"16-25",IF(AND(People!$J989&gt;=26,People!$J989&lt;=35),"26-35",IF(AND(People!$J989&gt;=36,People!$J989&lt;=45),"36-45",IF(AND(People!$J989&gt;=46,People!$J989&lt;=55),"46-55",IF(AND(People!$J989&gt;=56,People!$J989&lt;=65),"56-65",IF(AND(People!$J989&gt;=66,People!$J989&lt;=75),"66-75","ALL"))))))</f>
        <v>36-45</v>
      </c>
      <c r="L989" t="str">
        <f>Products!H989</f>
        <v>Married</v>
      </c>
      <c r="M989">
        <f>Table2[[#This Row],[Recency]]</f>
        <v>43</v>
      </c>
      <c r="N989">
        <f>Table2[[#This Row],[NumDealsPurchases]]</f>
        <v>2</v>
      </c>
      <c r="O989" s="12" t="str">
        <f>IF(Table2[[#This Row],[Kidhome]]=0,"No","Yes")</f>
        <v>No</v>
      </c>
      <c r="P989" s="12" t="str">
        <f>IF(Table2[[#This Row],[Teenhome]]=0,"No","Yes")</f>
        <v>Yes</v>
      </c>
    </row>
    <row r="990" spans="1:16" ht="16.5" x14ac:dyDescent="0.3">
      <c r="A990" s="5">
        <f>Table2[[#This Row],[ID]]</f>
        <v>8164</v>
      </c>
      <c r="B990" s="6">
        <f>Table2[[#This Row],[Year_Birth]]</f>
        <v>1978</v>
      </c>
      <c r="C990" s="6" t="str">
        <f>Table2[[#This Row],[Education]]</f>
        <v>PhD</v>
      </c>
      <c r="D990" s="6" t="str">
        <f>Table2[[#This Row],[Marital_Status]]</f>
        <v>Married</v>
      </c>
      <c r="E990" s="6">
        <f>Table2[[#This Row],[Income]]</f>
        <v>82170</v>
      </c>
      <c r="F990" s="6">
        <f>Table2[[#This Row],[Kidhome]]</f>
        <v>0</v>
      </c>
      <c r="G990" s="6">
        <f>Table2[[#This Row],[Teenhome]]</f>
        <v>0</v>
      </c>
      <c r="H990" s="9">
        <f>Table2[[#This Row],[Dt_Customer]]</f>
        <v>41603</v>
      </c>
      <c r="I990" s="6">
        <f>Table2[[#This Row],[Recency]]</f>
        <v>13</v>
      </c>
      <c r="J990" s="8">
        <f>IF(VALUE(YEAR(People!$H990))-People!$B990&gt;=90,44,VALUE(YEAR(People!$H990))-People!$B990)</f>
        <v>35</v>
      </c>
      <c r="K990" s="5" t="str">
        <f>IF(AND(People!$J990&gt;=16,People!$J990&lt;=25),"16-25",IF(AND(People!$J990&gt;=26,People!$J990&lt;=35),"26-35",IF(AND(People!$J990&gt;=36,People!$J990&lt;=45),"36-45",IF(AND(People!$J990&gt;=46,People!$J990&lt;=55),"46-55",IF(AND(People!$J990&gt;=56,People!$J990&lt;=65),"56-65",IF(AND(People!$J990&gt;=66,People!$J990&lt;=75),"66-75","ALL"))))))</f>
        <v>26-35</v>
      </c>
      <c r="L990" t="str">
        <f>Products!H990</f>
        <v>Single</v>
      </c>
      <c r="M990">
        <f>Table2[[#This Row],[Recency]]</f>
        <v>13</v>
      </c>
      <c r="N990">
        <f>Table2[[#This Row],[NumDealsPurchases]]</f>
        <v>1</v>
      </c>
      <c r="O990" s="12" t="str">
        <f>IF(Table2[[#This Row],[Kidhome]]=0,"No","Yes")</f>
        <v>No</v>
      </c>
      <c r="P990" s="12" t="str">
        <f>IF(Table2[[#This Row],[Teenhome]]=0,"No","Yes")</f>
        <v>No</v>
      </c>
    </row>
    <row r="991" spans="1:16" ht="16.5" x14ac:dyDescent="0.3">
      <c r="A991" s="7">
        <f>Table2[[#This Row],[ID]]</f>
        <v>4580</v>
      </c>
      <c r="B991" s="6">
        <f>Table2[[#This Row],[Year_Birth]]</f>
        <v>1969</v>
      </c>
      <c r="C991" s="6" t="str">
        <f>Table2[[#This Row],[Education]]</f>
        <v>Graduation</v>
      </c>
      <c r="D991" s="6" t="str">
        <f>Table2[[#This Row],[Marital_Status]]</f>
        <v>Married</v>
      </c>
      <c r="E991" s="6">
        <f>Table2[[#This Row],[Income]]</f>
        <v>75759</v>
      </c>
      <c r="F991" s="6">
        <f>Table2[[#This Row],[Kidhome]]</f>
        <v>0</v>
      </c>
      <c r="G991" s="6">
        <f>Table2[[#This Row],[Teenhome]]</f>
        <v>0</v>
      </c>
      <c r="H991" s="9">
        <f>Table2[[#This Row],[Dt_Customer]]</f>
        <v>41572</v>
      </c>
      <c r="I991" s="6">
        <f>Table2[[#This Row],[Recency]]</f>
        <v>46</v>
      </c>
      <c r="J991" s="14">
        <f>IF(VALUE(YEAR(People!$H991))-People!$B991&gt;=90,44,VALUE(YEAR(People!$H991))-People!$B991)</f>
        <v>44</v>
      </c>
      <c r="K991" s="5" t="str">
        <f>IF(AND(People!$J991&gt;=16,People!$J991&lt;=25),"16-25",IF(AND(People!$J991&gt;=26,People!$J991&lt;=35),"26-35",IF(AND(People!$J991&gt;=36,People!$J991&lt;=45),"36-45",IF(AND(People!$J991&gt;=46,People!$J991&lt;=55),"46-55",IF(AND(People!$J991&gt;=56,People!$J991&lt;=65),"56-65",IF(AND(People!$J991&gt;=66,People!$J991&lt;=75),"66-75","ALL"))))))</f>
        <v>36-45</v>
      </c>
      <c r="L991" t="str">
        <f>Products!H991</f>
        <v>Widow</v>
      </c>
      <c r="M991">
        <f>Table2[[#This Row],[Recency]]</f>
        <v>46</v>
      </c>
      <c r="N991">
        <f>Table2[[#This Row],[NumDealsPurchases]]</f>
        <v>1</v>
      </c>
      <c r="O991" s="12" t="str">
        <f>IF(Table2[[#This Row],[Kidhome]]=0,"No","Yes")</f>
        <v>No</v>
      </c>
      <c r="P991" s="12" t="str">
        <f>IF(Table2[[#This Row],[Teenhome]]=0,"No","Yes")</f>
        <v>No</v>
      </c>
    </row>
    <row r="992" spans="1:16" ht="16.5" x14ac:dyDescent="0.3">
      <c r="A992" s="5">
        <f>Table2[[#This Row],[ID]]</f>
        <v>9305</v>
      </c>
      <c r="B992" s="6">
        <f>Table2[[#This Row],[Year_Birth]]</f>
        <v>1976</v>
      </c>
      <c r="C992" s="6" t="str">
        <f>Table2[[#This Row],[Education]]</f>
        <v>2n Cycle</v>
      </c>
      <c r="D992" s="6" t="str">
        <f>Table2[[#This Row],[Marital_Status]]</f>
        <v>Single</v>
      </c>
      <c r="E992" s="6">
        <f>Table2[[#This Row],[Income]]</f>
        <v>79689</v>
      </c>
      <c r="F992" s="6">
        <f>Table2[[#This Row],[Kidhome]]</f>
        <v>0</v>
      </c>
      <c r="G992" s="6">
        <f>Table2[[#This Row],[Teenhome]]</f>
        <v>0</v>
      </c>
      <c r="H992" s="9">
        <f>Table2[[#This Row],[Dt_Customer]]</f>
        <v>41406</v>
      </c>
      <c r="I992" s="6">
        <f>Table2[[#This Row],[Recency]]</f>
        <v>65</v>
      </c>
      <c r="J992" s="8">
        <f>IF(VALUE(YEAR(People!$H992))-People!$B992&gt;=90,44,VALUE(YEAR(People!$H992))-People!$B992)</f>
        <v>37</v>
      </c>
      <c r="K992" s="5" t="str">
        <f>IF(AND(People!$J992&gt;=16,People!$J992&lt;=25),"16-25",IF(AND(People!$J992&gt;=26,People!$J992&lt;=35),"26-35",IF(AND(People!$J992&gt;=36,People!$J992&lt;=45),"36-45",IF(AND(People!$J992&gt;=46,People!$J992&lt;=55),"46-55",IF(AND(People!$J992&gt;=56,People!$J992&lt;=65),"56-65",IF(AND(People!$J992&gt;=66,People!$J992&lt;=75),"66-75","ALL"))))))</f>
        <v>36-45</v>
      </c>
      <c r="L992" t="str">
        <f>Products!H992</f>
        <v>Divorced</v>
      </c>
      <c r="M992">
        <f>Table2[[#This Row],[Recency]]</f>
        <v>65</v>
      </c>
      <c r="N992">
        <f>Table2[[#This Row],[NumDealsPurchases]]</f>
        <v>1</v>
      </c>
      <c r="O992" s="12" t="str">
        <f>IF(Table2[[#This Row],[Kidhome]]=0,"No","Yes")</f>
        <v>No</v>
      </c>
      <c r="P992" s="12" t="str">
        <f>IF(Table2[[#This Row],[Teenhome]]=0,"No","Yes")</f>
        <v>No</v>
      </c>
    </row>
    <row r="993" spans="1:16" ht="16.5" x14ac:dyDescent="0.3">
      <c r="A993" s="7">
        <f>Table2[[#This Row],[ID]]</f>
        <v>453</v>
      </c>
      <c r="B993" s="6">
        <f>Table2[[#This Row],[Year_Birth]]</f>
        <v>1956</v>
      </c>
      <c r="C993" s="6" t="str">
        <f>Table2[[#This Row],[Education]]</f>
        <v>PhD</v>
      </c>
      <c r="D993" s="6" t="str">
        <f>Table2[[#This Row],[Marital_Status]]</f>
        <v>Widow</v>
      </c>
      <c r="E993" s="6">
        <f>Table2[[#This Row],[Income]]</f>
        <v>35340</v>
      </c>
      <c r="F993" s="6">
        <f>Table2[[#This Row],[Kidhome]]</f>
        <v>1</v>
      </c>
      <c r="G993" s="6">
        <f>Table2[[#This Row],[Teenhome]]</f>
        <v>1</v>
      </c>
      <c r="H993" s="9">
        <f>Table2[[#This Row],[Dt_Customer]]</f>
        <v>41819</v>
      </c>
      <c r="I993" s="6">
        <f>Table2[[#This Row],[Recency]]</f>
        <v>1</v>
      </c>
      <c r="J993" s="14">
        <f>IF(VALUE(YEAR(People!$H993))-People!$B993&gt;=90,44,VALUE(YEAR(People!$H993))-People!$B993)</f>
        <v>58</v>
      </c>
      <c r="K993" s="5" t="str">
        <f>IF(AND(People!$J993&gt;=16,People!$J993&lt;=25),"16-25",IF(AND(People!$J993&gt;=26,People!$J993&lt;=35),"26-35",IF(AND(People!$J993&gt;=36,People!$J993&lt;=45),"36-45",IF(AND(People!$J993&gt;=46,People!$J993&lt;=55),"46-55",IF(AND(People!$J993&gt;=56,People!$J993&lt;=65),"56-65",IF(AND(People!$J993&gt;=66,People!$J993&lt;=75),"66-75","ALL"))))))</f>
        <v>56-65</v>
      </c>
      <c r="L993" t="str">
        <f>Products!H993</f>
        <v>Married</v>
      </c>
      <c r="M993">
        <f>Table2[[#This Row],[Recency]]</f>
        <v>1</v>
      </c>
      <c r="N993">
        <f>Table2[[#This Row],[NumDealsPurchases]]</f>
        <v>2</v>
      </c>
      <c r="O993" s="12" t="str">
        <f>IF(Table2[[#This Row],[Kidhome]]=0,"No","Yes")</f>
        <v>Yes</v>
      </c>
      <c r="P993" s="12" t="str">
        <f>IF(Table2[[#This Row],[Teenhome]]=0,"No","Yes")</f>
        <v>Yes</v>
      </c>
    </row>
    <row r="994" spans="1:16" ht="16.5" x14ac:dyDescent="0.3">
      <c r="A994" s="5">
        <f>Table2[[#This Row],[ID]]</f>
        <v>8545</v>
      </c>
      <c r="B994" s="6">
        <f>Table2[[#This Row],[Year_Birth]]</f>
        <v>1954</v>
      </c>
      <c r="C994" s="6" t="str">
        <f>Table2[[#This Row],[Education]]</f>
        <v>Graduation</v>
      </c>
      <c r="D994" s="6" t="str">
        <f>Table2[[#This Row],[Marital_Status]]</f>
        <v>Divorced</v>
      </c>
      <c r="E994" s="6">
        <f>Table2[[#This Row],[Income]]</f>
        <v>85683</v>
      </c>
      <c r="F994" s="6">
        <f>Table2[[#This Row],[Kidhome]]</f>
        <v>0</v>
      </c>
      <c r="G994" s="6">
        <f>Table2[[#This Row],[Teenhome]]</f>
        <v>0</v>
      </c>
      <c r="H994" s="9">
        <f>Table2[[#This Row],[Dt_Customer]]</f>
        <v>41719</v>
      </c>
      <c r="I994" s="6">
        <f>Table2[[#This Row],[Recency]]</f>
        <v>6</v>
      </c>
      <c r="J994" s="8">
        <f>IF(VALUE(YEAR(People!$H994))-People!$B994&gt;=90,44,VALUE(YEAR(People!$H994))-People!$B994)</f>
        <v>60</v>
      </c>
      <c r="K994" s="5" t="str">
        <f>IF(AND(People!$J994&gt;=16,People!$J994&lt;=25),"16-25",IF(AND(People!$J994&gt;=26,People!$J994&lt;=35),"26-35",IF(AND(People!$J994&gt;=36,People!$J994&lt;=45),"36-45",IF(AND(People!$J994&gt;=46,People!$J994&lt;=55),"46-55",IF(AND(People!$J994&gt;=56,People!$J994&lt;=65),"56-65",IF(AND(People!$J994&gt;=66,People!$J994&lt;=75),"66-75","ALL"))))))</f>
        <v>56-65</v>
      </c>
      <c r="L994" t="str">
        <f>Products!H994</f>
        <v>Together</v>
      </c>
      <c r="M994">
        <f>Table2[[#This Row],[Recency]]</f>
        <v>6</v>
      </c>
      <c r="N994">
        <f>Table2[[#This Row],[NumDealsPurchases]]</f>
        <v>1</v>
      </c>
      <c r="O994" s="12" t="str">
        <f>IF(Table2[[#This Row],[Kidhome]]=0,"No","Yes")</f>
        <v>No</v>
      </c>
      <c r="P994" s="12" t="str">
        <f>IF(Table2[[#This Row],[Teenhome]]=0,"No","Yes")</f>
        <v>No</v>
      </c>
    </row>
    <row r="995" spans="1:16" ht="16.5" x14ac:dyDescent="0.3">
      <c r="A995" s="7">
        <f>Table2[[#This Row],[ID]]</f>
        <v>9850</v>
      </c>
      <c r="B995" s="6">
        <f>Table2[[#This Row],[Year_Birth]]</f>
        <v>1972</v>
      </c>
      <c r="C995" s="6" t="str">
        <f>Table2[[#This Row],[Education]]</f>
        <v>2n Cycle</v>
      </c>
      <c r="D995" s="6" t="str">
        <f>Table2[[#This Row],[Marital_Status]]</f>
        <v>Married</v>
      </c>
      <c r="E995" s="6">
        <f>Table2[[#This Row],[Income]]</f>
        <v>24884</v>
      </c>
      <c r="F995" s="6">
        <f>Table2[[#This Row],[Kidhome]]</f>
        <v>1</v>
      </c>
      <c r="G995" s="6">
        <f>Table2[[#This Row],[Teenhome]]</f>
        <v>0</v>
      </c>
      <c r="H995" s="9">
        <f>Table2[[#This Row],[Dt_Customer]]</f>
        <v>41242</v>
      </c>
      <c r="I995" s="6">
        <f>Table2[[#This Row],[Recency]]</f>
        <v>32</v>
      </c>
      <c r="J995" s="14">
        <f>IF(VALUE(YEAR(People!$H995))-People!$B995&gt;=90,44,VALUE(YEAR(People!$H995))-People!$B995)</f>
        <v>40</v>
      </c>
      <c r="K995" s="5" t="str">
        <f>IF(AND(People!$J995&gt;=16,People!$J995&lt;=25),"16-25",IF(AND(People!$J995&gt;=26,People!$J995&lt;=35),"26-35",IF(AND(People!$J995&gt;=36,People!$J995&lt;=45),"36-45",IF(AND(People!$J995&gt;=46,People!$J995&lt;=55),"46-55",IF(AND(People!$J995&gt;=56,People!$J995&lt;=65),"56-65",IF(AND(People!$J995&gt;=66,People!$J995&lt;=75),"66-75","ALL"))))))</f>
        <v>36-45</v>
      </c>
      <c r="L995" t="str">
        <f>Products!H995</f>
        <v>Single</v>
      </c>
      <c r="M995">
        <f>Table2[[#This Row],[Recency]]</f>
        <v>32</v>
      </c>
      <c r="N995">
        <f>Table2[[#This Row],[NumDealsPurchases]]</f>
        <v>1</v>
      </c>
      <c r="O995" s="12" t="str">
        <f>IF(Table2[[#This Row],[Kidhome]]=0,"No","Yes")</f>
        <v>Yes</v>
      </c>
      <c r="P995" s="12" t="str">
        <f>IF(Table2[[#This Row],[Teenhome]]=0,"No","Yes")</f>
        <v>No</v>
      </c>
    </row>
    <row r="996" spans="1:16" ht="16.5" x14ac:dyDescent="0.3">
      <c r="A996" s="5">
        <f>Table2[[#This Row],[ID]]</f>
        <v>7378</v>
      </c>
      <c r="B996" s="6">
        <f>Table2[[#This Row],[Year_Birth]]</f>
        <v>1981</v>
      </c>
      <c r="C996" s="6" t="str">
        <f>Table2[[#This Row],[Education]]</f>
        <v>Master</v>
      </c>
      <c r="D996" s="6" t="str">
        <f>Table2[[#This Row],[Marital_Status]]</f>
        <v>Together</v>
      </c>
      <c r="E996" s="6">
        <f>Table2[[#This Row],[Income]]</f>
        <v>42021</v>
      </c>
      <c r="F996" s="6">
        <f>Table2[[#This Row],[Kidhome]]</f>
        <v>1</v>
      </c>
      <c r="G996" s="6">
        <f>Table2[[#This Row],[Teenhome]]</f>
        <v>0</v>
      </c>
      <c r="H996" s="9">
        <f>Table2[[#This Row],[Dt_Customer]]</f>
        <v>41152</v>
      </c>
      <c r="I996" s="6">
        <f>Table2[[#This Row],[Recency]]</f>
        <v>34</v>
      </c>
      <c r="J996" s="8">
        <f>IF(VALUE(YEAR(People!$H996))-People!$B996&gt;=90,44,VALUE(YEAR(People!$H996))-People!$B996)</f>
        <v>31</v>
      </c>
      <c r="K996" s="5" t="str">
        <f>IF(AND(People!$J996&gt;=16,People!$J996&lt;=25),"16-25",IF(AND(People!$J996&gt;=26,People!$J996&lt;=35),"26-35",IF(AND(People!$J996&gt;=36,People!$J996&lt;=45),"36-45",IF(AND(People!$J996&gt;=46,People!$J996&lt;=55),"46-55",IF(AND(People!$J996&gt;=56,People!$J996&lt;=65),"56-65",IF(AND(People!$J996&gt;=66,People!$J996&lt;=75),"66-75","ALL"))))))</f>
        <v>26-35</v>
      </c>
      <c r="L996" t="str">
        <f>Products!H996</f>
        <v>Divorced</v>
      </c>
      <c r="M996">
        <f>Table2[[#This Row],[Recency]]</f>
        <v>34</v>
      </c>
      <c r="N996">
        <f>Table2[[#This Row],[NumDealsPurchases]]</f>
        <v>5</v>
      </c>
      <c r="O996" s="12" t="str">
        <f>IF(Table2[[#This Row],[Kidhome]]=0,"No","Yes")</f>
        <v>Yes</v>
      </c>
      <c r="P996" s="12" t="str">
        <f>IF(Table2[[#This Row],[Teenhome]]=0,"No","Yes")</f>
        <v>No</v>
      </c>
    </row>
    <row r="997" spans="1:16" ht="16.5" x14ac:dyDescent="0.3">
      <c r="A997" s="7">
        <f>Table2[[#This Row],[ID]]</f>
        <v>7646</v>
      </c>
      <c r="B997" s="6">
        <f>Table2[[#This Row],[Year_Birth]]</f>
        <v>1989</v>
      </c>
      <c r="C997" s="6" t="str">
        <f>Table2[[#This Row],[Education]]</f>
        <v>Graduation</v>
      </c>
      <c r="D997" s="6" t="str">
        <f>Table2[[#This Row],[Marital_Status]]</f>
        <v>Single</v>
      </c>
      <c r="E997" s="6">
        <f>Table2[[#This Row],[Income]]</f>
        <v>64449</v>
      </c>
      <c r="F997" s="6">
        <f>Table2[[#This Row],[Kidhome]]</f>
        <v>1</v>
      </c>
      <c r="G997" s="6">
        <f>Table2[[#This Row],[Teenhome]]</f>
        <v>0</v>
      </c>
      <c r="H997" s="9">
        <f>Table2[[#This Row],[Dt_Customer]]</f>
        <v>41688</v>
      </c>
      <c r="I997" s="6">
        <f>Table2[[#This Row],[Recency]]</f>
        <v>70</v>
      </c>
      <c r="J997" s="14">
        <f>IF(VALUE(YEAR(People!$H997))-People!$B997&gt;=90,44,VALUE(YEAR(People!$H997))-People!$B997)</f>
        <v>25</v>
      </c>
      <c r="K997" s="5" t="str">
        <f>IF(AND(People!$J997&gt;=16,People!$J997&lt;=25),"16-25",IF(AND(People!$J997&gt;=26,People!$J997&lt;=35),"26-35",IF(AND(People!$J997&gt;=36,People!$J997&lt;=45),"36-45",IF(AND(People!$J997&gt;=46,People!$J997&lt;=55),"46-55",IF(AND(People!$J997&gt;=56,People!$J997&lt;=65),"56-65",IF(AND(People!$J997&gt;=66,People!$J997&lt;=75),"66-75","ALL"))))))</f>
        <v>16-25</v>
      </c>
      <c r="L997" t="str">
        <f>Products!H997</f>
        <v>Single</v>
      </c>
      <c r="M997">
        <f>Table2[[#This Row],[Recency]]</f>
        <v>70</v>
      </c>
      <c r="N997">
        <f>Table2[[#This Row],[NumDealsPurchases]]</f>
        <v>4</v>
      </c>
      <c r="O997" s="12" t="str">
        <f>IF(Table2[[#This Row],[Kidhome]]=0,"No","Yes")</f>
        <v>Yes</v>
      </c>
      <c r="P997" s="12" t="str">
        <f>IF(Table2[[#This Row],[Teenhome]]=0,"No","Yes")</f>
        <v>No</v>
      </c>
    </row>
    <row r="998" spans="1:16" ht="16.5" x14ac:dyDescent="0.3">
      <c r="A998" s="5">
        <f>Table2[[#This Row],[ID]]</f>
        <v>1640</v>
      </c>
      <c r="B998" s="6">
        <f>Table2[[#This Row],[Year_Birth]]</f>
        <v>1954</v>
      </c>
      <c r="C998" s="6" t="str">
        <f>Table2[[#This Row],[Education]]</f>
        <v>Graduation</v>
      </c>
      <c r="D998" s="6" t="str">
        <f>Table2[[#This Row],[Marital_Status]]</f>
        <v>Divorced</v>
      </c>
      <c r="E998" s="6">
        <f>Table2[[#This Row],[Income]]</f>
        <v>64587</v>
      </c>
      <c r="F998" s="6">
        <f>Table2[[#This Row],[Kidhome]]</f>
        <v>1</v>
      </c>
      <c r="G998" s="6">
        <f>Table2[[#This Row],[Teenhome]]</f>
        <v>1</v>
      </c>
      <c r="H998" s="9">
        <f>Table2[[#This Row],[Dt_Customer]]</f>
        <v>41812</v>
      </c>
      <c r="I998" s="6">
        <f>Table2[[#This Row],[Recency]]</f>
        <v>49</v>
      </c>
      <c r="J998" s="8">
        <f>IF(VALUE(YEAR(People!$H998))-People!$B998&gt;=90,44,VALUE(YEAR(People!$H998))-People!$B998)</f>
        <v>60</v>
      </c>
      <c r="K998" s="5" t="str">
        <f>IF(AND(People!$J998&gt;=16,People!$J998&lt;=25),"16-25",IF(AND(People!$J998&gt;=26,People!$J998&lt;=35),"26-35",IF(AND(People!$J998&gt;=36,People!$J998&lt;=45),"36-45",IF(AND(People!$J998&gt;=46,People!$J998&lt;=55),"46-55",IF(AND(People!$J998&gt;=56,People!$J998&lt;=65),"56-65",IF(AND(People!$J998&gt;=66,People!$J998&lt;=75),"66-75","ALL"))))))</f>
        <v>56-65</v>
      </c>
      <c r="L998" t="str">
        <f>Products!H998</f>
        <v>Together</v>
      </c>
      <c r="M998">
        <f>Table2[[#This Row],[Recency]]</f>
        <v>49</v>
      </c>
      <c r="N998">
        <f>Table2[[#This Row],[NumDealsPurchases]]</f>
        <v>2</v>
      </c>
      <c r="O998" s="12" t="str">
        <f>IF(Table2[[#This Row],[Kidhome]]=0,"No","Yes")</f>
        <v>Yes</v>
      </c>
      <c r="P998" s="12" t="str">
        <f>IF(Table2[[#This Row],[Teenhome]]=0,"No","Yes")</f>
        <v>Yes</v>
      </c>
    </row>
    <row r="999" spans="1:16" ht="16.5" x14ac:dyDescent="0.3">
      <c r="A999" s="7">
        <f>Table2[[#This Row],[ID]]</f>
        <v>5184</v>
      </c>
      <c r="B999" s="6">
        <f>Table2[[#This Row],[Year_Birth]]</f>
        <v>1995</v>
      </c>
      <c r="C999" s="6" t="str">
        <f>Table2[[#This Row],[Education]]</f>
        <v>Graduation</v>
      </c>
      <c r="D999" s="6" t="str">
        <f>Table2[[#This Row],[Marital_Status]]</f>
        <v>Single</v>
      </c>
      <c r="E999" s="6">
        <f>Table2[[#This Row],[Income]]</f>
        <v>34824</v>
      </c>
      <c r="F999" s="6">
        <f>Table2[[#This Row],[Kidhome]]</f>
        <v>0</v>
      </c>
      <c r="G999" s="6">
        <f>Table2[[#This Row],[Teenhome]]</f>
        <v>0</v>
      </c>
      <c r="H999" s="9">
        <f>Table2[[#This Row],[Dt_Customer]]</f>
        <v>41724</v>
      </c>
      <c r="I999" s="6">
        <f>Table2[[#This Row],[Recency]]</f>
        <v>65</v>
      </c>
      <c r="J999" s="14">
        <f>IF(VALUE(YEAR(People!$H999))-People!$B999&gt;=90,44,VALUE(YEAR(People!$H999))-People!$B999)</f>
        <v>19</v>
      </c>
      <c r="K999" s="5" t="str">
        <f>IF(AND(People!$J999&gt;=16,People!$J999&lt;=25),"16-25",IF(AND(People!$J999&gt;=26,People!$J999&lt;=35),"26-35",IF(AND(People!$J999&gt;=36,People!$J999&lt;=45),"36-45",IF(AND(People!$J999&gt;=46,People!$J999&lt;=55),"46-55",IF(AND(People!$J999&gt;=56,People!$J999&lt;=65),"56-65",IF(AND(People!$J999&gt;=66,People!$J999&lt;=75),"66-75","ALL"))))))</f>
        <v>16-25</v>
      </c>
      <c r="L999" t="str">
        <f>Products!H999</f>
        <v>Together</v>
      </c>
      <c r="M999">
        <f>Table2[[#This Row],[Recency]]</f>
        <v>65</v>
      </c>
      <c r="N999">
        <f>Table2[[#This Row],[NumDealsPurchases]]</f>
        <v>1</v>
      </c>
      <c r="O999" s="12" t="str">
        <f>IF(Table2[[#This Row],[Kidhome]]=0,"No","Yes")</f>
        <v>No</v>
      </c>
      <c r="P999" s="12" t="str">
        <f>IF(Table2[[#This Row],[Teenhome]]=0,"No","Yes")</f>
        <v>No</v>
      </c>
    </row>
    <row r="1000" spans="1:16" ht="16.5" x14ac:dyDescent="0.3">
      <c r="A1000" s="5">
        <f>Table2[[#This Row],[ID]]</f>
        <v>8492</v>
      </c>
      <c r="B1000" s="6">
        <f>Table2[[#This Row],[Year_Birth]]</f>
        <v>1978</v>
      </c>
      <c r="C1000" s="6" t="str">
        <f>Table2[[#This Row],[Education]]</f>
        <v>Graduation</v>
      </c>
      <c r="D1000" s="6" t="str">
        <f>Table2[[#This Row],[Marital_Status]]</f>
        <v>Together</v>
      </c>
      <c r="E1000" s="6">
        <f>Table2[[#This Row],[Income]]</f>
        <v>75437</v>
      </c>
      <c r="F1000" s="6">
        <f>Table2[[#This Row],[Kidhome]]</f>
        <v>0</v>
      </c>
      <c r="G1000" s="6">
        <f>Table2[[#This Row],[Teenhome]]</f>
        <v>0</v>
      </c>
      <c r="H1000" s="9">
        <f>Table2[[#This Row],[Dt_Customer]]</f>
        <v>41587</v>
      </c>
      <c r="I1000" s="6">
        <f>Table2[[#This Row],[Recency]]</f>
        <v>25</v>
      </c>
      <c r="J1000" s="8">
        <f>IF(VALUE(YEAR(People!$H1000))-People!$B1000&gt;=90,44,VALUE(YEAR(People!$H1000))-People!$B1000)</f>
        <v>35</v>
      </c>
      <c r="K1000" s="5" t="str">
        <f>IF(AND(People!$J1000&gt;=16,People!$J1000&lt;=25),"16-25",IF(AND(People!$J1000&gt;=26,People!$J1000&lt;=35),"26-35",IF(AND(People!$J1000&gt;=36,People!$J1000&lt;=45),"36-45",IF(AND(People!$J1000&gt;=46,People!$J1000&lt;=55),"46-55",IF(AND(People!$J1000&gt;=56,People!$J1000&lt;=65),"56-65",IF(AND(People!$J1000&gt;=66,People!$J1000&lt;=75),"66-75","ALL"))))))</f>
        <v>26-35</v>
      </c>
      <c r="L1000" t="str">
        <f>Products!H1000</f>
        <v>Married</v>
      </c>
      <c r="M1000">
        <f>Table2[[#This Row],[Recency]]</f>
        <v>25</v>
      </c>
      <c r="N1000">
        <f>Table2[[#This Row],[NumDealsPurchases]]</f>
        <v>1</v>
      </c>
      <c r="O1000" s="12" t="str">
        <f>IF(Table2[[#This Row],[Kidhome]]=0,"No","Yes")</f>
        <v>No</v>
      </c>
      <c r="P1000" s="12" t="str">
        <f>IF(Table2[[#This Row],[Teenhome]]=0,"No","Yes")</f>
        <v>No</v>
      </c>
    </row>
    <row r="1001" spans="1:16" ht="16.5" x14ac:dyDescent="0.3">
      <c r="A1001" s="7">
        <f>Table2[[#This Row],[ID]]</f>
        <v>11188</v>
      </c>
      <c r="B1001" s="6">
        <f>Table2[[#This Row],[Year_Birth]]</f>
        <v>1957</v>
      </c>
      <c r="C1001" s="6" t="str">
        <f>Table2[[#This Row],[Education]]</f>
        <v>Graduation</v>
      </c>
      <c r="D1001" s="6" t="str">
        <f>Table2[[#This Row],[Marital_Status]]</f>
        <v>Together</v>
      </c>
      <c r="E1001" s="6">
        <f>Table2[[#This Row],[Income]]</f>
        <v>26091</v>
      </c>
      <c r="F1001" s="6">
        <f>Table2[[#This Row],[Kidhome]]</f>
        <v>1</v>
      </c>
      <c r="G1001" s="6">
        <f>Table2[[#This Row],[Teenhome]]</f>
        <v>1</v>
      </c>
      <c r="H1001" s="9">
        <f>Table2[[#This Row],[Dt_Customer]]</f>
        <v>41695</v>
      </c>
      <c r="I1001" s="6">
        <f>Table2[[#This Row],[Recency]]</f>
        <v>84</v>
      </c>
      <c r="J1001" s="14">
        <f>IF(VALUE(YEAR(People!$H1001))-People!$B1001&gt;=90,44,VALUE(YEAR(People!$H1001))-People!$B1001)</f>
        <v>57</v>
      </c>
      <c r="K1001" s="5" t="str">
        <f>IF(AND(People!$J1001&gt;=16,People!$J1001&lt;=25),"16-25",IF(AND(People!$J1001&gt;=26,People!$J1001&lt;=35),"26-35",IF(AND(People!$J1001&gt;=36,People!$J1001&lt;=45),"36-45",IF(AND(People!$J1001&gt;=46,People!$J1001&lt;=55),"46-55",IF(AND(People!$J1001&gt;=56,People!$J1001&lt;=65),"56-65",IF(AND(People!$J1001&gt;=66,People!$J1001&lt;=75),"66-75","ALL"))))))</f>
        <v>56-65</v>
      </c>
      <c r="L1001" t="str">
        <f>Products!H1001</f>
        <v>Divorced</v>
      </c>
      <c r="M1001">
        <f>Table2[[#This Row],[Recency]]</f>
        <v>84</v>
      </c>
      <c r="N1001">
        <f>Table2[[#This Row],[NumDealsPurchases]]</f>
        <v>3</v>
      </c>
      <c r="O1001" s="12" t="str">
        <f>IF(Table2[[#This Row],[Kidhome]]=0,"No","Yes")</f>
        <v>Yes</v>
      </c>
      <c r="P1001" s="12" t="str">
        <f>IF(Table2[[#This Row],[Teenhome]]=0,"No","Yes")</f>
        <v>Yes</v>
      </c>
    </row>
    <row r="1002" spans="1:16" ht="16.5" x14ac:dyDescent="0.3">
      <c r="A1002" s="5">
        <f>Table2[[#This Row],[ID]]</f>
        <v>1212</v>
      </c>
      <c r="B1002" s="6">
        <f>Table2[[#This Row],[Year_Birth]]</f>
        <v>1973</v>
      </c>
      <c r="C1002" s="6" t="str">
        <f>Table2[[#This Row],[Education]]</f>
        <v>Graduation</v>
      </c>
      <c r="D1002" s="6" t="str">
        <f>Table2[[#This Row],[Marital_Status]]</f>
        <v>Married</v>
      </c>
      <c r="E1002" s="6">
        <f>Table2[[#This Row],[Income]]</f>
        <v>52845</v>
      </c>
      <c r="F1002" s="6">
        <f>Table2[[#This Row],[Kidhome]]</f>
        <v>1</v>
      </c>
      <c r="G1002" s="6">
        <f>Table2[[#This Row],[Teenhome]]</f>
        <v>0</v>
      </c>
      <c r="H1002" s="9">
        <f>Table2[[#This Row],[Dt_Customer]]</f>
        <v>41499</v>
      </c>
      <c r="I1002" s="6">
        <f>Table2[[#This Row],[Recency]]</f>
        <v>7</v>
      </c>
      <c r="J1002" s="8">
        <f>IF(VALUE(YEAR(People!$H1002))-People!$B1002&gt;=90,44,VALUE(YEAR(People!$H1002))-People!$B1002)</f>
        <v>40</v>
      </c>
      <c r="K1002" s="5" t="str">
        <f>IF(AND(People!$J1002&gt;=16,People!$J1002&lt;=25),"16-25",IF(AND(People!$J1002&gt;=26,People!$J1002&lt;=35),"26-35",IF(AND(People!$J1002&gt;=36,People!$J1002&lt;=45),"36-45",IF(AND(People!$J1002&gt;=46,People!$J1002&lt;=55),"46-55",IF(AND(People!$J1002&gt;=56,People!$J1002&lt;=65),"56-65",IF(AND(People!$J1002&gt;=66,People!$J1002&lt;=75),"66-75","ALL"))))))</f>
        <v>36-45</v>
      </c>
      <c r="L1002" t="str">
        <f>Products!H1002</f>
        <v>Widow</v>
      </c>
      <c r="M1002">
        <f>Table2[[#This Row],[Recency]]</f>
        <v>7</v>
      </c>
      <c r="N1002">
        <f>Table2[[#This Row],[NumDealsPurchases]]</f>
        <v>3</v>
      </c>
      <c r="O1002" s="12" t="str">
        <f>IF(Table2[[#This Row],[Kidhome]]=0,"No","Yes")</f>
        <v>Yes</v>
      </c>
      <c r="P1002" s="12" t="str">
        <f>IF(Table2[[#This Row],[Teenhome]]=0,"No","Yes")</f>
        <v>No</v>
      </c>
    </row>
    <row r="1003" spans="1:16" ht="16.5" x14ac:dyDescent="0.3">
      <c r="A1003" s="7">
        <f>Table2[[#This Row],[ID]]</f>
        <v>9097</v>
      </c>
      <c r="B1003" s="6">
        <f>Table2[[#This Row],[Year_Birth]]</f>
        <v>1956</v>
      </c>
      <c r="C1003" s="6" t="str">
        <f>Table2[[#This Row],[Education]]</f>
        <v>Graduation</v>
      </c>
      <c r="D1003" s="6" t="str">
        <f>Table2[[#This Row],[Marital_Status]]</f>
        <v>Divorced</v>
      </c>
      <c r="E1003" s="6">
        <f>Table2[[#This Row],[Income]]</f>
        <v>46086</v>
      </c>
      <c r="F1003" s="6">
        <f>Table2[[#This Row],[Kidhome]]</f>
        <v>0</v>
      </c>
      <c r="G1003" s="6">
        <f>Table2[[#This Row],[Teenhome]]</f>
        <v>1</v>
      </c>
      <c r="H1003" s="9">
        <f>Table2[[#This Row],[Dt_Customer]]</f>
        <v>41581</v>
      </c>
      <c r="I1003" s="6">
        <f>Table2[[#This Row],[Recency]]</f>
        <v>34</v>
      </c>
      <c r="J1003" s="14">
        <f>IF(VALUE(YEAR(People!$H1003))-People!$B1003&gt;=90,44,VALUE(YEAR(People!$H1003))-People!$B1003)</f>
        <v>57</v>
      </c>
      <c r="K1003" s="5" t="str">
        <f>IF(AND(People!$J1003&gt;=16,People!$J1003&lt;=25),"16-25",IF(AND(People!$J1003&gt;=26,People!$J1003&lt;=35),"26-35",IF(AND(People!$J1003&gt;=36,People!$J1003&lt;=45),"36-45",IF(AND(People!$J1003&gt;=46,People!$J1003&lt;=55),"46-55",IF(AND(People!$J1003&gt;=56,People!$J1003&lt;=65),"56-65",IF(AND(People!$J1003&gt;=66,People!$J1003&lt;=75),"66-75","ALL"))))))</f>
        <v>56-65</v>
      </c>
      <c r="L1003" t="str">
        <f>Products!H1003</f>
        <v>Single</v>
      </c>
      <c r="M1003">
        <f>Table2[[#This Row],[Recency]]</f>
        <v>34</v>
      </c>
      <c r="N1003">
        <f>Table2[[#This Row],[NumDealsPurchases]]</f>
        <v>4</v>
      </c>
      <c r="O1003" s="12" t="str">
        <f>IF(Table2[[#This Row],[Kidhome]]=0,"No","Yes")</f>
        <v>No</v>
      </c>
      <c r="P1003" s="12" t="str">
        <f>IF(Table2[[#This Row],[Teenhome]]=0,"No","Yes")</f>
        <v>Yes</v>
      </c>
    </row>
    <row r="1004" spans="1:16" ht="16.5" x14ac:dyDescent="0.3">
      <c r="A1004" s="5">
        <f>Table2[[#This Row],[ID]]</f>
        <v>10473</v>
      </c>
      <c r="B1004" s="6">
        <f>Table2[[#This Row],[Year_Birth]]</f>
        <v>1956</v>
      </c>
      <c r="C1004" s="6" t="str">
        <f>Table2[[#This Row],[Education]]</f>
        <v>PhD</v>
      </c>
      <c r="D1004" s="6" t="str">
        <f>Table2[[#This Row],[Marital_Status]]</f>
        <v>Widow</v>
      </c>
      <c r="E1004" s="6">
        <f>Table2[[#This Row],[Income]]</f>
        <v>78028</v>
      </c>
      <c r="F1004" s="6">
        <f>Table2[[#This Row],[Kidhome]]</f>
        <v>0</v>
      </c>
      <c r="G1004" s="6">
        <f>Table2[[#This Row],[Teenhome]]</f>
        <v>1</v>
      </c>
      <c r="H1004" s="9">
        <f>Table2[[#This Row],[Dt_Customer]]</f>
        <v>41162</v>
      </c>
      <c r="I1004" s="6">
        <f>Table2[[#This Row],[Recency]]</f>
        <v>38</v>
      </c>
      <c r="J1004" s="8">
        <f>IF(VALUE(YEAR(People!$H1004))-People!$B1004&gt;=90,44,VALUE(YEAR(People!$H1004))-People!$B1004)</f>
        <v>56</v>
      </c>
      <c r="K1004" s="5" t="str">
        <f>IF(AND(People!$J1004&gt;=16,People!$J1004&lt;=25),"16-25",IF(AND(People!$J1004&gt;=26,People!$J1004&lt;=35),"26-35",IF(AND(People!$J1004&gt;=36,People!$J1004&lt;=45),"36-45",IF(AND(People!$J1004&gt;=46,People!$J1004&lt;=55),"46-55",IF(AND(People!$J1004&gt;=56,People!$J1004&lt;=65),"56-65",IF(AND(People!$J1004&gt;=66,People!$J1004&lt;=75),"66-75","ALL"))))))</f>
        <v>56-65</v>
      </c>
      <c r="L1004" t="str">
        <f>Products!H1004</f>
        <v>Married</v>
      </c>
      <c r="M1004">
        <f>Table2[[#This Row],[Recency]]</f>
        <v>38</v>
      </c>
      <c r="N1004">
        <f>Table2[[#This Row],[NumDealsPurchases]]</f>
        <v>1</v>
      </c>
      <c r="O1004" s="12" t="str">
        <f>IF(Table2[[#This Row],[Kidhome]]=0,"No","Yes")</f>
        <v>No</v>
      </c>
      <c r="P1004" s="12" t="str">
        <f>IF(Table2[[#This Row],[Teenhome]]=0,"No","Yes")</f>
        <v>Yes</v>
      </c>
    </row>
    <row r="1005" spans="1:16" ht="16.5" x14ac:dyDescent="0.3">
      <c r="A1005" s="7">
        <f>Table2[[#This Row],[ID]]</f>
        <v>7962</v>
      </c>
      <c r="B1005" s="6">
        <f>Table2[[#This Row],[Year_Birth]]</f>
        <v>1987</v>
      </c>
      <c r="C1005" s="6" t="str">
        <f>Table2[[#This Row],[Education]]</f>
        <v>PhD</v>
      </c>
      <c r="D1005" s="6" t="str">
        <f>Table2[[#This Row],[Marital_Status]]</f>
        <v>Single</v>
      </c>
      <c r="E1005" s="6">
        <f>Table2[[#This Row],[Income]]</f>
        <v>95169</v>
      </c>
      <c r="F1005" s="6">
        <f>Table2[[#This Row],[Kidhome]]</f>
        <v>0</v>
      </c>
      <c r="G1005" s="6">
        <f>Table2[[#This Row],[Teenhome]]</f>
        <v>0</v>
      </c>
      <c r="H1005" s="9">
        <f>Table2[[#This Row],[Dt_Customer]]</f>
        <v>41556</v>
      </c>
      <c r="I1005" s="6">
        <f>Table2[[#This Row],[Recency]]</f>
        <v>1</v>
      </c>
      <c r="J1005" s="14">
        <f>IF(VALUE(YEAR(People!$H1005))-People!$B1005&gt;=90,44,VALUE(YEAR(People!$H1005))-People!$B1005)</f>
        <v>26</v>
      </c>
      <c r="K1005" s="5" t="str">
        <f>IF(AND(People!$J1005&gt;=16,People!$J1005&lt;=25),"16-25",IF(AND(People!$J1005&gt;=26,People!$J1005&lt;=35),"26-35",IF(AND(People!$J1005&gt;=36,People!$J1005&lt;=45),"36-45",IF(AND(People!$J1005&gt;=46,People!$J1005&lt;=55),"46-55",IF(AND(People!$J1005&gt;=56,People!$J1005&lt;=65),"56-65",IF(AND(People!$J1005&gt;=66,People!$J1005&lt;=75),"66-75","ALL"))))))</f>
        <v>26-35</v>
      </c>
      <c r="L1005" t="str">
        <f>Products!H1005</f>
        <v>Together</v>
      </c>
      <c r="M1005">
        <f>Table2[[#This Row],[Recency]]</f>
        <v>1</v>
      </c>
      <c r="N1005">
        <f>Table2[[#This Row],[NumDealsPurchases]]</f>
        <v>1</v>
      </c>
      <c r="O1005" s="12" t="str">
        <f>IF(Table2[[#This Row],[Kidhome]]=0,"No","Yes")</f>
        <v>No</v>
      </c>
      <c r="P1005" s="12" t="str">
        <f>IF(Table2[[#This Row],[Teenhome]]=0,"No","Yes")</f>
        <v>No</v>
      </c>
    </row>
    <row r="1006" spans="1:16" ht="16.5" x14ac:dyDescent="0.3">
      <c r="A1006" s="5">
        <f>Table2[[#This Row],[ID]]</f>
        <v>9984</v>
      </c>
      <c r="B1006" s="6">
        <f>Table2[[#This Row],[Year_Birth]]</f>
        <v>1981</v>
      </c>
      <c r="C1006" s="6" t="str">
        <f>Table2[[#This Row],[Education]]</f>
        <v>2n Cycle</v>
      </c>
      <c r="D1006" s="6" t="str">
        <f>Table2[[#This Row],[Marital_Status]]</f>
        <v>Married</v>
      </c>
      <c r="E1006" s="6">
        <f>Table2[[#This Row],[Income]]</f>
        <v>56337</v>
      </c>
      <c r="F1006" s="6">
        <f>Table2[[#This Row],[Kidhome]]</f>
        <v>1</v>
      </c>
      <c r="G1006" s="6">
        <f>Table2[[#This Row],[Teenhome]]</f>
        <v>1</v>
      </c>
      <c r="H1006" s="9">
        <f>Table2[[#This Row],[Dt_Customer]]</f>
        <v>41360</v>
      </c>
      <c r="I1006" s="6">
        <f>Table2[[#This Row],[Recency]]</f>
        <v>25</v>
      </c>
      <c r="J1006" s="8">
        <f>IF(VALUE(YEAR(People!$H1006))-People!$B1006&gt;=90,44,VALUE(YEAR(People!$H1006))-People!$B1006)</f>
        <v>32</v>
      </c>
      <c r="K1006" s="5" t="str">
        <f>IF(AND(People!$J1006&gt;=16,People!$J1006&lt;=25),"16-25",IF(AND(People!$J1006&gt;=26,People!$J1006&lt;=35),"26-35",IF(AND(People!$J1006&gt;=36,People!$J1006&lt;=45),"36-45",IF(AND(People!$J1006&gt;=46,People!$J1006&lt;=55),"46-55",IF(AND(People!$J1006&gt;=56,People!$J1006&lt;=65),"56-65",IF(AND(People!$J1006&gt;=66,People!$J1006&lt;=75),"66-75","ALL"))))))</f>
        <v>26-35</v>
      </c>
      <c r="L1006" t="str">
        <f>Products!H1006</f>
        <v>Married</v>
      </c>
      <c r="M1006">
        <f>Table2[[#This Row],[Recency]]</f>
        <v>25</v>
      </c>
      <c r="N1006">
        <f>Table2[[#This Row],[NumDealsPurchases]]</f>
        <v>5</v>
      </c>
      <c r="O1006" s="12" t="str">
        <f>IF(Table2[[#This Row],[Kidhome]]=0,"No","Yes")</f>
        <v>Yes</v>
      </c>
      <c r="P1006" s="12" t="str">
        <f>IF(Table2[[#This Row],[Teenhome]]=0,"No","Yes")</f>
        <v>Yes</v>
      </c>
    </row>
    <row r="1007" spans="1:16" ht="16.5" x14ac:dyDescent="0.3">
      <c r="A1007" s="7">
        <f>Table2[[#This Row],[ID]]</f>
        <v>5527</v>
      </c>
      <c r="B1007" s="6">
        <f>Table2[[#This Row],[Year_Birth]]</f>
        <v>1987</v>
      </c>
      <c r="C1007" s="6" t="str">
        <f>Table2[[#This Row],[Education]]</f>
        <v>Graduation</v>
      </c>
      <c r="D1007" s="6" t="str">
        <f>Table2[[#This Row],[Marital_Status]]</f>
        <v>Together</v>
      </c>
      <c r="E1007" s="6">
        <f>Table2[[#This Row],[Income]]</f>
        <v>22434</v>
      </c>
      <c r="F1007" s="6">
        <f>Table2[[#This Row],[Kidhome]]</f>
        <v>1</v>
      </c>
      <c r="G1007" s="6">
        <f>Table2[[#This Row],[Teenhome]]</f>
        <v>0</v>
      </c>
      <c r="H1007" s="9">
        <f>Table2[[#This Row],[Dt_Customer]]</f>
        <v>41318</v>
      </c>
      <c r="I1007" s="6">
        <f>Table2[[#This Row],[Recency]]</f>
        <v>25</v>
      </c>
      <c r="J1007" s="14">
        <f>IF(VALUE(YEAR(People!$H1007))-People!$B1007&gt;=90,44,VALUE(YEAR(People!$H1007))-People!$B1007)</f>
        <v>26</v>
      </c>
      <c r="K1007" s="5" t="str">
        <f>IF(AND(People!$J1007&gt;=16,People!$J1007&lt;=25),"16-25",IF(AND(People!$J1007&gt;=26,People!$J1007&lt;=35),"26-35",IF(AND(People!$J1007&gt;=36,People!$J1007&lt;=45),"36-45",IF(AND(People!$J1007&gt;=46,People!$J1007&lt;=55),"46-55",IF(AND(People!$J1007&gt;=56,People!$J1007&lt;=65),"56-65",IF(AND(People!$J1007&gt;=66,People!$J1007&lt;=75),"66-75","ALL"))))))</f>
        <v>26-35</v>
      </c>
      <c r="L1007" t="str">
        <f>Products!H1007</f>
        <v>Single</v>
      </c>
      <c r="M1007">
        <f>Table2[[#This Row],[Recency]]</f>
        <v>25</v>
      </c>
      <c r="N1007">
        <f>Table2[[#This Row],[NumDealsPurchases]]</f>
        <v>2</v>
      </c>
      <c r="O1007" s="12" t="str">
        <f>IF(Table2[[#This Row],[Kidhome]]=0,"No","Yes")</f>
        <v>Yes</v>
      </c>
      <c r="P1007" s="12" t="str">
        <f>IF(Table2[[#This Row],[Teenhome]]=0,"No","Yes")</f>
        <v>No</v>
      </c>
    </row>
    <row r="1008" spans="1:16" ht="16.5" x14ac:dyDescent="0.3">
      <c r="A1008" s="5">
        <f>Table2[[#This Row],[ID]]</f>
        <v>6374</v>
      </c>
      <c r="B1008" s="6">
        <f>Table2[[#This Row],[Year_Birth]]</f>
        <v>1954</v>
      </c>
      <c r="C1008" s="6" t="str">
        <f>Table2[[#This Row],[Education]]</f>
        <v>PhD</v>
      </c>
      <c r="D1008" s="6" t="str">
        <f>Table2[[#This Row],[Marital_Status]]</f>
        <v>Married</v>
      </c>
      <c r="E1008" s="6">
        <f>Table2[[#This Row],[Income]]</f>
        <v>36930</v>
      </c>
      <c r="F1008" s="6">
        <f>Table2[[#This Row],[Kidhome]]</f>
        <v>0</v>
      </c>
      <c r="G1008" s="6">
        <f>Table2[[#This Row],[Teenhome]]</f>
        <v>1</v>
      </c>
      <c r="H1008" s="9">
        <f>Table2[[#This Row],[Dt_Customer]]</f>
        <v>41411</v>
      </c>
      <c r="I1008" s="6">
        <f>Table2[[#This Row],[Recency]]</f>
        <v>50</v>
      </c>
      <c r="J1008" s="8">
        <f>IF(VALUE(YEAR(People!$H1008))-People!$B1008&gt;=90,44,VALUE(YEAR(People!$H1008))-People!$B1008)</f>
        <v>59</v>
      </c>
      <c r="K1008" s="5" t="str">
        <f>IF(AND(People!$J1008&gt;=16,People!$J1008&lt;=25),"16-25",IF(AND(People!$J1008&gt;=26,People!$J1008&lt;=35),"26-35",IF(AND(People!$J1008&gt;=36,People!$J1008&lt;=45),"36-45",IF(AND(People!$J1008&gt;=46,People!$J1008&lt;=55),"46-55",IF(AND(People!$J1008&gt;=56,People!$J1008&lt;=65),"56-65",IF(AND(People!$J1008&gt;=66,People!$J1008&lt;=75),"66-75","ALL"))))))</f>
        <v>56-65</v>
      </c>
      <c r="L1008" t="str">
        <f>Products!H1008</f>
        <v>Married</v>
      </c>
      <c r="M1008">
        <f>Table2[[#This Row],[Recency]]</f>
        <v>50</v>
      </c>
      <c r="N1008">
        <f>Table2[[#This Row],[NumDealsPurchases]]</f>
        <v>5</v>
      </c>
      <c r="O1008" s="12" t="str">
        <f>IF(Table2[[#This Row],[Kidhome]]=0,"No","Yes")</f>
        <v>No</v>
      </c>
      <c r="P1008" s="12" t="str">
        <f>IF(Table2[[#This Row],[Teenhome]]=0,"No","Yes")</f>
        <v>Yes</v>
      </c>
    </row>
    <row r="1009" spans="1:16" ht="16.5" x14ac:dyDescent="0.3">
      <c r="A1009" s="7">
        <f>Table2[[#This Row],[ID]]</f>
        <v>7453</v>
      </c>
      <c r="B1009" s="6">
        <f>Table2[[#This Row],[Year_Birth]]</f>
        <v>1954</v>
      </c>
      <c r="C1009" s="6" t="str">
        <f>Table2[[#This Row],[Education]]</f>
        <v>Graduation</v>
      </c>
      <c r="D1009" s="6" t="str">
        <f>Table2[[#This Row],[Marital_Status]]</f>
        <v>Single</v>
      </c>
      <c r="E1009" s="6">
        <f>Table2[[#This Row],[Income]]</f>
        <v>36130</v>
      </c>
      <c r="F1009" s="6">
        <f>Table2[[#This Row],[Kidhome]]</f>
        <v>0</v>
      </c>
      <c r="G1009" s="6">
        <f>Table2[[#This Row],[Teenhome]]</f>
        <v>1</v>
      </c>
      <c r="H1009" s="9">
        <f>Table2[[#This Row],[Dt_Customer]]</f>
        <v>41307</v>
      </c>
      <c r="I1009" s="6">
        <f>Table2[[#This Row],[Recency]]</f>
        <v>46</v>
      </c>
      <c r="J1009" s="14">
        <f>IF(VALUE(YEAR(People!$H1009))-People!$B1009&gt;=90,44,VALUE(YEAR(People!$H1009))-People!$B1009)</f>
        <v>59</v>
      </c>
      <c r="K1009" s="5" t="str">
        <f>IF(AND(People!$J1009&gt;=16,People!$J1009&lt;=25),"16-25",IF(AND(People!$J1009&gt;=26,People!$J1009&lt;=35),"26-35",IF(AND(People!$J1009&gt;=36,People!$J1009&lt;=45),"36-45",IF(AND(People!$J1009&gt;=46,People!$J1009&lt;=55),"46-55",IF(AND(People!$J1009&gt;=56,People!$J1009&lt;=65),"56-65",IF(AND(People!$J1009&gt;=66,People!$J1009&lt;=75),"66-75","ALL"))))))</f>
        <v>56-65</v>
      </c>
      <c r="L1009" t="str">
        <f>Products!H1009</f>
        <v>Together</v>
      </c>
      <c r="M1009">
        <f>Table2[[#This Row],[Recency]]</f>
        <v>46</v>
      </c>
      <c r="N1009">
        <f>Table2[[#This Row],[NumDealsPurchases]]</f>
        <v>6</v>
      </c>
      <c r="O1009" s="12" t="str">
        <f>IF(Table2[[#This Row],[Kidhome]]=0,"No","Yes")</f>
        <v>No</v>
      </c>
      <c r="P1009" s="12" t="str">
        <f>IF(Table2[[#This Row],[Teenhome]]=0,"No","Yes")</f>
        <v>Yes</v>
      </c>
    </row>
    <row r="1010" spans="1:16" ht="16.5" x14ac:dyDescent="0.3">
      <c r="A1010" s="5">
        <f>Table2[[#This Row],[ID]]</f>
        <v>8952</v>
      </c>
      <c r="B1010" s="6">
        <f>Table2[[#This Row],[Year_Birth]]</f>
        <v>1953</v>
      </c>
      <c r="C1010" s="6" t="str">
        <f>Table2[[#This Row],[Education]]</f>
        <v>Master</v>
      </c>
      <c r="D1010" s="6" t="str">
        <f>Table2[[#This Row],[Marital_Status]]</f>
        <v>Married</v>
      </c>
      <c r="E1010" s="6">
        <f>Table2[[#This Row],[Income]]</f>
        <v>65569</v>
      </c>
      <c r="F1010" s="6">
        <f>Table2[[#This Row],[Kidhome]]</f>
        <v>0</v>
      </c>
      <c r="G1010" s="6">
        <f>Table2[[#This Row],[Teenhome]]</f>
        <v>1</v>
      </c>
      <c r="H1010" s="9">
        <f>Table2[[#This Row],[Dt_Customer]]</f>
        <v>41218</v>
      </c>
      <c r="I1010" s="6">
        <f>Table2[[#This Row],[Recency]]</f>
        <v>96</v>
      </c>
      <c r="J1010" s="8">
        <f>IF(VALUE(YEAR(People!$H1010))-People!$B1010&gt;=90,44,VALUE(YEAR(People!$H1010))-People!$B1010)</f>
        <v>59</v>
      </c>
      <c r="K1010" s="5" t="str">
        <f>IF(AND(People!$J1010&gt;=16,People!$J1010&lt;=25),"16-25",IF(AND(People!$J1010&gt;=26,People!$J1010&lt;=35),"26-35",IF(AND(People!$J1010&gt;=36,People!$J1010&lt;=45),"36-45",IF(AND(People!$J1010&gt;=46,People!$J1010&lt;=55),"46-55",IF(AND(People!$J1010&gt;=56,People!$J1010&lt;=65),"56-65",IF(AND(People!$J1010&gt;=66,People!$J1010&lt;=75),"66-75","ALL"))))))</f>
        <v>56-65</v>
      </c>
      <c r="L1010" t="str">
        <f>Products!H1010</f>
        <v>Married</v>
      </c>
      <c r="M1010">
        <f>Table2[[#This Row],[Recency]]</f>
        <v>96</v>
      </c>
      <c r="N1010">
        <f>Table2[[#This Row],[NumDealsPurchases]]</f>
        <v>2</v>
      </c>
      <c r="O1010" s="12" t="str">
        <f>IF(Table2[[#This Row],[Kidhome]]=0,"No","Yes")</f>
        <v>No</v>
      </c>
      <c r="P1010" s="12" t="str">
        <f>IF(Table2[[#This Row],[Teenhome]]=0,"No","Yes")</f>
        <v>Yes</v>
      </c>
    </row>
    <row r="1011" spans="1:16" ht="16.5" x14ac:dyDescent="0.3">
      <c r="A1011" s="7">
        <f>Table2[[#This Row],[ID]]</f>
        <v>241</v>
      </c>
      <c r="B1011" s="6">
        <f>Table2[[#This Row],[Year_Birth]]</f>
        <v>1952</v>
      </c>
      <c r="C1011" s="6" t="str">
        <f>Table2[[#This Row],[Education]]</f>
        <v>Graduation</v>
      </c>
      <c r="D1011" s="6" t="str">
        <f>Table2[[#This Row],[Marital_Status]]</f>
        <v>Together</v>
      </c>
      <c r="E1011" s="6">
        <f>Table2[[#This Row],[Income]]</f>
        <v>83844</v>
      </c>
      <c r="F1011" s="6">
        <f>Table2[[#This Row],[Kidhome]]</f>
        <v>0</v>
      </c>
      <c r="G1011" s="6">
        <f>Table2[[#This Row],[Teenhome]]</f>
        <v>0</v>
      </c>
      <c r="H1011" s="9">
        <f>Table2[[#This Row],[Dt_Customer]]</f>
        <v>41406</v>
      </c>
      <c r="I1011" s="6">
        <f>Table2[[#This Row],[Recency]]</f>
        <v>57</v>
      </c>
      <c r="J1011" s="14">
        <f>IF(VALUE(YEAR(People!$H1011))-People!$B1011&gt;=90,44,VALUE(YEAR(People!$H1011))-People!$B1011)</f>
        <v>61</v>
      </c>
      <c r="K1011" s="5" t="str">
        <f>IF(AND(People!$J1011&gt;=16,People!$J1011&lt;=25),"16-25",IF(AND(People!$J1011&gt;=26,People!$J1011&lt;=35),"26-35",IF(AND(People!$J1011&gt;=36,People!$J1011&lt;=45),"36-45",IF(AND(People!$J1011&gt;=46,People!$J1011&lt;=55),"46-55",IF(AND(People!$J1011&gt;=56,People!$J1011&lt;=65),"56-65",IF(AND(People!$J1011&gt;=66,People!$J1011&lt;=75),"66-75","ALL"))))))</f>
        <v>56-65</v>
      </c>
      <c r="L1011" t="str">
        <f>Products!H1011</f>
        <v>Single</v>
      </c>
      <c r="M1011">
        <f>Table2[[#This Row],[Recency]]</f>
        <v>57</v>
      </c>
      <c r="N1011">
        <f>Table2[[#This Row],[NumDealsPurchases]]</f>
        <v>1</v>
      </c>
      <c r="O1011" s="12" t="str">
        <f>IF(Table2[[#This Row],[Kidhome]]=0,"No","Yes")</f>
        <v>No</v>
      </c>
      <c r="P1011" s="12" t="str">
        <f>IF(Table2[[#This Row],[Teenhome]]=0,"No","Yes")</f>
        <v>No</v>
      </c>
    </row>
    <row r="1012" spans="1:16" ht="16.5" x14ac:dyDescent="0.3">
      <c r="A1012" s="5">
        <f>Table2[[#This Row],[ID]]</f>
        <v>8975</v>
      </c>
      <c r="B1012" s="6">
        <f>Table2[[#This Row],[Year_Birth]]</f>
        <v>1968</v>
      </c>
      <c r="C1012" s="6" t="str">
        <f>Table2[[#This Row],[Education]]</f>
        <v>Graduation</v>
      </c>
      <c r="D1012" s="6" t="str">
        <f>Table2[[#This Row],[Marital_Status]]</f>
        <v>Married</v>
      </c>
      <c r="E1012" s="6">
        <f>Table2[[#This Row],[Income]]</f>
        <v>19514</v>
      </c>
      <c r="F1012" s="6">
        <f>Table2[[#This Row],[Kidhome]]</f>
        <v>1</v>
      </c>
      <c r="G1012" s="6">
        <f>Table2[[#This Row],[Teenhome]]</f>
        <v>1</v>
      </c>
      <c r="H1012" s="9">
        <f>Table2[[#This Row],[Dt_Customer]]</f>
        <v>41665</v>
      </c>
      <c r="I1012" s="6">
        <f>Table2[[#This Row],[Recency]]</f>
        <v>47</v>
      </c>
      <c r="J1012" s="8">
        <f>IF(VALUE(YEAR(People!$H1012))-People!$B1012&gt;=90,44,VALUE(YEAR(People!$H1012))-People!$B1012)</f>
        <v>46</v>
      </c>
      <c r="K1012" s="5" t="str">
        <f>IF(AND(People!$J1012&gt;=16,People!$J1012&lt;=25),"16-25",IF(AND(People!$J1012&gt;=26,People!$J1012&lt;=35),"26-35",IF(AND(People!$J1012&gt;=36,People!$J1012&lt;=45),"36-45",IF(AND(People!$J1012&gt;=46,People!$J1012&lt;=55),"46-55",IF(AND(People!$J1012&gt;=56,People!$J1012&lt;=65),"56-65",IF(AND(People!$J1012&gt;=66,People!$J1012&lt;=75),"66-75","ALL"))))))</f>
        <v>46-55</v>
      </c>
      <c r="L1012" t="str">
        <f>Products!H1012</f>
        <v>Together</v>
      </c>
      <c r="M1012">
        <f>Table2[[#This Row],[Recency]]</f>
        <v>47</v>
      </c>
      <c r="N1012">
        <f>Table2[[#This Row],[NumDealsPurchases]]</f>
        <v>4</v>
      </c>
      <c r="O1012" s="12" t="str">
        <f>IF(Table2[[#This Row],[Kidhome]]=0,"No","Yes")</f>
        <v>Yes</v>
      </c>
      <c r="P1012" s="12" t="str">
        <f>IF(Table2[[#This Row],[Teenhome]]=0,"No","Yes")</f>
        <v>Yes</v>
      </c>
    </row>
    <row r="1013" spans="1:16" ht="16.5" x14ac:dyDescent="0.3">
      <c r="A1013" s="7">
        <f>Table2[[#This Row],[ID]]</f>
        <v>6119</v>
      </c>
      <c r="B1013" s="6">
        <f>Table2[[#This Row],[Year_Birth]]</f>
        <v>1963</v>
      </c>
      <c r="C1013" s="6" t="str">
        <f>Table2[[#This Row],[Education]]</f>
        <v>PhD</v>
      </c>
      <c r="D1013" s="6" t="str">
        <f>Table2[[#This Row],[Marital_Status]]</f>
        <v>Single</v>
      </c>
      <c r="E1013" s="6">
        <f>Table2[[#This Row],[Income]]</f>
        <v>36736</v>
      </c>
      <c r="F1013" s="6">
        <f>Table2[[#This Row],[Kidhome]]</f>
        <v>1</v>
      </c>
      <c r="G1013" s="6">
        <f>Table2[[#This Row],[Teenhome]]</f>
        <v>1</v>
      </c>
      <c r="H1013" s="9">
        <f>Table2[[#This Row],[Dt_Customer]]</f>
        <v>41404</v>
      </c>
      <c r="I1013" s="6">
        <f>Table2[[#This Row],[Recency]]</f>
        <v>52</v>
      </c>
      <c r="J1013" s="14">
        <f>IF(VALUE(YEAR(People!$H1013))-People!$B1013&gt;=90,44,VALUE(YEAR(People!$H1013))-People!$B1013)</f>
        <v>50</v>
      </c>
      <c r="K1013" s="5" t="str">
        <f>IF(AND(People!$J1013&gt;=16,People!$J1013&lt;=25),"16-25",IF(AND(People!$J1013&gt;=26,People!$J1013&lt;=35),"26-35",IF(AND(People!$J1013&gt;=36,People!$J1013&lt;=45),"36-45",IF(AND(People!$J1013&gt;=46,People!$J1013&lt;=55),"46-55",IF(AND(People!$J1013&gt;=56,People!$J1013&lt;=65),"56-65",IF(AND(People!$J1013&gt;=66,People!$J1013&lt;=75),"66-75","ALL"))))))</f>
        <v>46-55</v>
      </c>
      <c r="L1013" t="str">
        <f>Products!H1013</f>
        <v>Together</v>
      </c>
      <c r="M1013">
        <f>Table2[[#This Row],[Recency]]</f>
        <v>52</v>
      </c>
      <c r="N1013">
        <f>Table2[[#This Row],[NumDealsPurchases]]</f>
        <v>1</v>
      </c>
      <c r="O1013" s="12" t="str">
        <f>IF(Table2[[#This Row],[Kidhome]]=0,"No","Yes")</f>
        <v>Yes</v>
      </c>
      <c r="P1013" s="12" t="str">
        <f>IF(Table2[[#This Row],[Teenhome]]=0,"No","Yes")</f>
        <v>Yes</v>
      </c>
    </row>
    <row r="1014" spans="1:16" ht="16.5" x14ac:dyDescent="0.3">
      <c r="A1014" s="5">
        <f>Table2[[#This Row],[ID]]</f>
        <v>5236</v>
      </c>
      <c r="B1014" s="6">
        <f>Table2[[#This Row],[Year_Birth]]</f>
        <v>1979</v>
      </c>
      <c r="C1014" s="6" t="str">
        <f>Table2[[#This Row],[Education]]</f>
        <v>Graduation</v>
      </c>
      <c r="D1014" s="6" t="str">
        <f>Table2[[#This Row],[Marital_Status]]</f>
        <v>Together</v>
      </c>
      <c r="E1014" s="6">
        <f>Table2[[#This Row],[Income]]</f>
        <v>77568</v>
      </c>
      <c r="F1014" s="6">
        <f>Table2[[#This Row],[Kidhome]]</f>
        <v>0</v>
      </c>
      <c r="G1014" s="6">
        <f>Table2[[#This Row],[Teenhome]]</f>
        <v>1</v>
      </c>
      <c r="H1014" s="9">
        <f>Table2[[#This Row],[Dt_Customer]]</f>
        <v>41146</v>
      </c>
      <c r="I1014" s="6">
        <f>Table2[[#This Row],[Recency]]</f>
        <v>30</v>
      </c>
      <c r="J1014" s="8">
        <f>IF(VALUE(YEAR(People!$H1014))-People!$B1014&gt;=90,44,VALUE(YEAR(People!$H1014))-People!$B1014)</f>
        <v>33</v>
      </c>
      <c r="K1014" s="5" t="str">
        <f>IF(AND(People!$J1014&gt;=16,People!$J1014&lt;=25),"16-25",IF(AND(People!$J1014&gt;=26,People!$J1014&lt;=35),"26-35",IF(AND(People!$J1014&gt;=36,People!$J1014&lt;=45),"36-45",IF(AND(People!$J1014&gt;=46,People!$J1014&lt;=55),"46-55",IF(AND(People!$J1014&gt;=56,People!$J1014&lt;=65),"56-65",IF(AND(People!$J1014&gt;=66,People!$J1014&lt;=75),"66-75","ALL"))))))</f>
        <v>26-35</v>
      </c>
      <c r="L1014" t="str">
        <f>Products!H1014</f>
        <v>Single</v>
      </c>
      <c r="M1014">
        <f>Table2[[#This Row],[Recency]]</f>
        <v>30</v>
      </c>
      <c r="N1014">
        <f>Table2[[#This Row],[NumDealsPurchases]]</f>
        <v>1</v>
      </c>
      <c r="O1014" s="12" t="str">
        <f>IF(Table2[[#This Row],[Kidhome]]=0,"No","Yes")</f>
        <v>No</v>
      </c>
      <c r="P1014" s="12" t="str">
        <f>IF(Table2[[#This Row],[Teenhome]]=0,"No","Yes")</f>
        <v>Yes</v>
      </c>
    </row>
    <row r="1015" spans="1:16" ht="16.5" x14ac:dyDescent="0.3">
      <c r="A1015" s="7">
        <f>Table2[[#This Row],[ID]]</f>
        <v>5723</v>
      </c>
      <c r="B1015" s="6">
        <f>Table2[[#This Row],[Year_Birth]]</f>
        <v>1976</v>
      </c>
      <c r="C1015" s="6" t="str">
        <f>Table2[[#This Row],[Education]]</f>
        <v>PhD</v>
      </c>
      <c r="D1015" s="6" t="str">
        <f>Table2[[#This Row],[Marital_Status]]</f>
        <v>Together</v>
      </c>
      <c r="E1015" s="6">
        <f>Table2[[#This Row],[Income]]</f>
        <v>49187</v>
      </c>
      <c r="F1015" s="6">
        <f>Table2[[#This Row],[Kidhome]]</f>
        <v>0</v>
      </c>
      <c r="G1015" s="6">
        <f>Table2[[#This Row],[Teenhome]]</f>
        <v>1</v>
      </c>
      <c r="H1015" s="9">
        <f>Table2[[#This Row],[Dt_Customer]]</f>
        <v>41650</v>
      </c>
      <c r="I1015" s="6">
        <f>Table2[[#This Row],[Recency]]</f>
        <v>63</v>
      </c>
      <c r="J1015" s="14">
        <f>IF(VALUE(YEAR(People!$H1015))-People!$B1015&gt;=90,44,VALUE(YEAR(People!$H1015))-People!$B1015)</f>
        <v>38</v>
      </c>
      <c r="K1015" s="5" t="str">
        <f>IF(AND(People!$J1015&gt;=16,People!$J1015&lt;=25),"16-25",IF(AND(People!$J1015&gt;=26,People!$J1015&lt;=35),"26-35",IF(AND(People!$J1015&gt;=36,People!$J1015&lt;=45),"36-45",IF(AND(People!$J1015&gt;=46,People!$J1015&lt;=55),"46-55",IF(AND(People!$J1015&gt;=56,People!$J1015&lt;=65),"56-65",IF(AND(People!$J1015&gt;=66,People!$J1015&lt;=75),"66-75","ALL"))))))</f>
        <v>36-45</v>
      </c>
      <c r="L1015" t="str">
        <f>Products!H1015</f>
        <v>Together</v>
      </c>
      <c r="M1015">
        <f>Table2[[#This Row],[Recency]]</f>
        <v>63</v>
      </c>
      <c r="N1015">
        <f>Table2[[#This Row],[NumDealsPurchases]]</f>
        <v>1</v>
      </c>
      <c r="O1015" s="12" t="str">
        <f>IF(Table2[[#This Row],[Kidhome]]=0,"No","Yes")</f>
        <v>No</v>
      </c>
      <c r="P1015" s="12" t="str">
        <f>IF(Table2[[#This Row],[Teenhome]]=0,"No","Yes")</f>
        <v>Yes</v>
      </c>
    </row>
    <row r="1016" spans="1:16" ht="16.5" x14ac:dyDescent="0.3">
      <c r="A1016" s="5">
        <f>Table2[[#This Row],[ID]]</f>
        <v>1710</v>
      </c>
      <c r="B1016" s="6">
        <f>Table2[[#This Row],[Year_Birth]]</f>
        <v>1978</v>
      </c>
      <c r="C1016" s="6" t="str">
        <f>Table2[[#This Row],[Education]]</f>
        <v>Graduation</v>
      </c>
      <c r="D1016" s="6" t="str">
        <f>Table2[[#This Row],[Marital_Status]]</f>
        <v>Single</v>
      </c>
      <c r="E1016" s="6">
        <f>Table2[[#This Row],[Income]]</f>
        <v>30168</v>
      </c>
      <c r="F1016" s="6">
        <f>Table2[[#This Row],[Kidhome]]</f>
        <v>1</v>
      </c>
      <c r="G1016" s="6">
        <f>Table2[[#This Row],[Teenhome]]</f>
        <v>0</v>
      </c>
      <c r="H1016" s="9">
        <f>Table2[[#This Row],[Dt_Customer]]</f>
        <v>41340</v>
      </c>
      <c r="I1016" s="6">
        <f>Table2[[#This Row],[Recency]]</f>
        <v>51</v>
      </c>
      <c r="J1016" s="8">
        <f>IF(VALUE(YEAR(People!$H1016))-People!$B1016&gt;=90,44,VALUE(YEAR(People!$H1016))-People!$B1016)</f>
        <v>35</v>
      </c>
      <c r="K1016" s="5" t="str">
        <f>IF(AND(People!$J1016&gt;=16,People!$J1016&lt;=25),"16-25",IF(AND(People!$J1016&gt;=26,People!$J1016&lt;=35),"26-35",IF(AND(People!$J1016&gt;=36,People!$J1016&lt;=45),"36-45",IF(AND(People!$J1016&gt;=46,People!$J1016&lt;=55),"46-55",IF(AND(People!$J1016&gt;=56,People!$J1016&lt;=65),"56-65",IF(AND(People!$J1016&gt;=66,People!$J1016&lt;=75),"66-75","ALL"))))))</f>
        <v>26-35</v>
      </c>
      <c r="L1016" t="str">
        <f>Products!H1016</f>
        <v>Married</v>
      </c>
      <c r="M1016">
        <f>Table2[[#This Row],[Recency]]</f>
        <v>51</v>
      </c>
      <c r="N1016">
        <f>Table2[[#This Row],[NumDealsPurchases]]</f>
        <v>7</v>
      </c>
      <c r="O1016" s="12" t="str">
        <f>IF(Table2[[#This Row],[Kidhome]]=0,"No","Yes")</f>
        <v>Yes</v>
      </c>
      <c r="P1016" s="12" t="str">
        <f>IF(Table2[[#This Row],[Teenhome]]=0,"No","Yes")</f>
        <v>No</v>
      </c>
    </row>
    <row r="1017" spans="1:16" ht="16.5" x14ac:dyDescent="0.3">
      <c r="A1017" s="7">
        <f>Table2[[#This Row],[ID]]</f>
        <v>1970</v>
      </c>
      <c r="B1017" s="6">
        <f>Table2[[#This Row],[Year_Birth]]</f>
        <v>1968</v>
      </c>
      <c r="C1017" s="6" t="str">
        <f>Table2[[#This Row],[Education]]</f>
        <v>Master</v>
      </c>
      <c r="D1017" s="6" t="str">
        <f>Table2[[#This Row],[Marital_Status]]</f>
        <v>Together</v>
      </c>
      <c r="E1017" s="6">
        <f>Table2[[#This Row],[Income]]</f>
        <v>34053</v>
      </c>
      <c r="F1017" s="6">
        <f>Table2[[#This Row],[Kidhome]]</f>
        <v>0</v>
      </c>
      <c r="G1017" s="6">
        <f>Table2[[#This Row],[Teenhome]]</f>
        <v>1</v>
      </c>
      <c r="H1017" s="9">
        <f>Table2[[#This Row],[Dt_Customer]]</f>
        <v>41162</v>
      </c>
      <c r="I1017" s="6">
        <f>Table2[[#This Row],[Recency]]</f>
        <v>14</v>
      </c>
      <c r="J1017" s="14">
        <f>IF(VALUE(YEAR(People!$H1017))-People!$B1017&gt;=90,44,VALUE(YEAR(People!$H1017))-People!$B1017)</f>
        <v>44</v>
      </c>
      <c r="K1017" s="5" t="str">
        <f>IF(AND(People!$J1017&gt;=16,People!$J1017&lt;=25),"16-25",IF(AND(People!$J1017&gt;=26,People!$J1017&lt;=35),"26-35",IF(AND(People!$J1017&gt;=36,People!$J1017&lt;=45),"36-45",IF(AND(People!$J1017&gt;=46,People!$J1017&lt;=55),"46-55",IF(AND(People!$J1017&gt;=56,People!$J1017&lt;=65),"56-65",IF(AND(People!$J1017&gt;=66,People!$J1017&lt;=75),"66-75","ALL"))))))</f>
        <v>36-45</v>
      </c>
      <c r="L1017" t="str">
        <f>Products!H1017</f>
        <v>Married</v>
      </c>
      <c r="M1017">
        <f>Table2[[#This Row],[Recency]]</f>
        <v>14</v>
      </c>
      <c r="N1017">
        <f>Table2[[#This Row],[NumDealsPurchases]]</f>
        <v>1</v>
      </c>
      <c r="O1017" s="12" t="str">
        <f>IF(Table2[[#This Row],[Kidhome]]=0,"No","Yes")</f>
        <v>No</v>
      </c>
      <c r="P1017" s="12" t="str">
        <f>IF(Table2[[#This Row],[Teenhome]]=0,"No","Yes")</f>
        <v>Yes</v>
      </c>
    </row>
    <row r="1018" spans="1:16" ht="16.5" x14ac:dyDescent="0.3">
      <c r="A1018" s="5">
        <f>Table2[[#This Row],[ID]]</f>
        <v>5313</v>
      </c>
      <c r="B1018" s="6">
        <f>Table2[[#This Row],[Year_Birth]]</f>
        <v>1971</v>
      </c>
      <c r="C1018" s="6" t="str">
        <f>Table2[[#This Row],[Education]]</f>
        <v>Master</v>
      </c>
      <c r="D1018" s="6" t="str">
        <f>Table2[[#This Row],[Marital_Status]]</f>
        <v>Married</v>
      </c>
      <c r="E1018" s="6">
        <f>Table2[[#This Row],[Income]]</f>
        <v>38196</v>
      </c>
      <c r="F1018" s="6">
        <f>Table2[[#This Row],[Kidhome]]</f>
        <v>1</v>
      </c>
      <c r="G1018" s="6">
        <f>Table2[[#This Row],[Teenhome]]</f>
        <v>1</v>
      </c>
      <c r="H1018" s="9">
        <f>Table2[[#This Row],[Dt_Customer]]</f>
        <v>41747</v>
      </c>
      <c r="I1018" s="6">
        <f>Table2[[#This Row],[Recency]]</f>
        <v>20</v>
      </c>
      <c r="J1018" s="8">
        <f>IF(VALUE(YEAR(People!$H1018))-People!$B1018&gt;=90,44,VALUE(YEAR(People!$H1018))-People!$B1018)</f>
        <v>43</v>
      </c>
      <c r="K1018" s="5" t="str">
        <f>IF(AND(People!$J1018&gt;=16,People!$J1018&lt;=25),"16-25",IF(AND(People!$J1018&gt;=26,People!$J1018&lt;=35),"26-35",IF(AND(People!$J1018&gt;=36,People!$J1018&lt;=45),"36-45",IF(AND(People!$J1018&gt;=46,People!$J1018&lt;=55),"46-55",IF(AND(People!$J1018&gt;=56,People!$J1018&lt;=65),"56-65",IF(AND(People!$J1018&gt;=66,People!$J1018&lt;=75),"66-75","ALL"))))))</f>
        <v>36-45</v>
      </c>
      <c r="L1018" t="str">
        <f>Products!H1018</f>
        <v>Married</v>
      </c>
      <c r="M1018">
        <f>Table2[[#This Row],[Recency]]</f>
        <v>20</v>
      </c>
      <c r="N1018">
        <f>Table2[[#This Row],[NumDealsPurchases]]</f>
        <v>3</v>
      </c>
      <c r="O1018" s="12" t="str">
        <f>IF(Table2[[#This Row],[Kidhome]]=0,"No","Yes")</f>
        <v>Yes</v>
      </c>
      <c r="P1018" s="12" t="str">
        <f>IF(Table2[[#This Row],[Teenhome]]=0,"No","Yes")</f>
        <v>Yes</v>
      </c>
    </row>
    <row r="1019" spans="1:16" ht="16.5" x14ac:dyDescent="0.3">
      <c r="A1019" s="7">
        <f>Table2[[#This Row],[ID]]</f>
        <v>10634</v>
      </c>
      <c r="B1019" s="6">
        <f>Table2[[#This Row],[Year_Birth]]</f>
        <v>1951</v>
      </c>
      <c r="C1019" s="6" t="str">
        <f>Table2[[#This Row],[Education]]</f>
        <v>Master</v>
      </c>
      <c r="D1019" s="6" t="str">
        <f>Table2[[#This Row],[Marital_Status]]</f>
        <v>Married</v>
      </c>
      <c r="E1019" s="6">
        <f>Table2[[#This Row],[Income]]</f>
        <v>59412</v>
      </c>
      <c r="F1019" s="6">
        <f>Table2[[#This Row],[Kidhome]]</f>
        <v>0</v>
      </c>
      <c r="G1019" s="6">
        <f>Table2[[#This Row],[Teenhome]]</f>
        <v>0</v>
      </c>
      <c r="H1019" s="9">
        <f>Table2[[#This Row],[Dt_Customer]]</f>
        <v>41748</v>
      </c>
      <c r="I1019" s="6">
        <f>Table2[[#This Row],[Recency]]</f>
        <v>56</v>
      </c>
      <c r="J1019" s="14">
        <f>IF(VALUE(YEAR(People!$H1019))-People!$B1019&gt;=90,44,VALUE(YEAR(People!$H1019))-People!$B1019)</f>
        <v>63</v>
      </c>
      <c r="K1019" s="5" t="str">
        <f>IF(AND(People!$J1019&gt;=16,People!$J1019&lt;=25),"16-25",IF(AND(People!$J1019&gt;=26,People!$J1019&lt;=35),"26-35",IF(AND(People!$J1019&gt;=36,People!$J1019&lt;=45),"36-45",IF(AND(People!$J1019&gt;=46,People!$J1019&lt;=55),"46-55",IF(AND(People!$J1019&gt;=56,People!$J1019&lt;=65),"56-65",IF(AND(People!$J1019&gt;=66,People!$J1019&lt;=75),"66-75","ALL"))))))</f>
        <v>56-65</v>
      </c>
      <c r="L1019" t="str">
        <f>Products!H1019</f>
        <v>Together</v>
      </c>
      <c r="M1019">
        <f>Table2[[#This Row],[Recency]]</f>
        <v>56</v>
      </c>
      <c r="N1019">
        <f>Table2[[#This Row],[NumDealsPurchases]]</f>
        <v>1</v>
      </c>
      <c r="O1019" s="12" t="str">
        <f>IF(Table2[[#This Row],[Kidhome]]=0,"No","Yes")</f>
        <v>No</v>
      </c>
      <c r="P1019" s="12" t="str">
        <f>IF(Table2[[#This Row],[Teenhome]]=0,"No","Yes")</f>
        <v>No</v>
      </c>
    </row>
    <row r="1020" spans="1:16" ht="16.5" x14ac:dyDescent="0.3">
      <c r="A1020" s="5">
        <f>Table2[[#This Row],[ID]]</f>
        <v>7010</v>
      </c>
      <c r="B1020" s="6">
        <f>Table2[[#This Row],[Year_Birth]]</f>
        <v>1965</v>
      </c>
      <c r="C1020" s="6" t="str">
        <f>Table2[[#This Row],[Education]]</f>
        <v>2n Cycle</v>
      </c>
      <c r="D1020" s="6" t="str">
        <f>Table2[[#This Row],[Marital_Status]]</f>
        <v>Married</v>
      </c>
      <c r="E1020" s="6">
        <f>Table2[[#This Row],[Income]]</f>
        <v>70924</v>
      </c>
      <c r="F1020" s="6">
        <f>Table2[[#This Row],[Kidhome]]</f>
        <v>0</v>
      </c>
      <c r="G1020" s="6">
        <f>Table2[[#This Row],[Teenhome]]</f>
        <v>0</v>
      </c>
      <c r="H1020" s="9">
        <f>Table2[[#This Row],[Dt_Customer]]</f>
        <v>41736</v>
      </c>
      <c r="I1020" s="6">
        <f>Table2[[#This Row],[Recency]]</f>
        <v>41</v>
      </c>
      <c r="J1020" s="8">
        <f>IF(VALUE(YEAR(People!$H1020))-People!$B1020&gt;=90,44,VALUE(YEAR(People!$H1020))-People!$B1020)</f>
        <v>49</v>
      </c>
      <c r="K1020" s="5" t="str">
        <f>IF(AND(People!$J1020&gt;=16,People!$J1020&lt;=25),"16-25",IF(AND(People!$J1020&gt;=26,People!$J1020&lt;=35),"26-35",IF(AND(People!$J1020&gt;=36,People!$J1020&lt;=45),"36-45",IF(AND(People!$J1020&gt;=46,People!$J1020&lt;=55),"46-55",IF(AND(People!$J1020&gt;=56,People!$J1020&lt;=65),"56-65",IF(AND(People!$J1020&gt;=66,People!$J1020&lt;=75),"66-75","ALL"))))))</f>
        <v>46-55</v>
      </c>
      <c r="L1020" t="str">
        <f>Products!H1020</f>
        <v>Married</v>
      </c>
      <c r="M1020">
        <f>Table2[[#This Row],[Recency]]</f>
        <v>41</v>
      </c>
      <c r="N1020">
        <f>Table2[[#This Row],[NumDealsPurchases]]</f>
        <v>1</v>
      </c>
      <c r="O1020" s="12" t="str">
        <f>IF(Table2[[#This Row],[Kidhome]]=0,"No","Yes")</f>
        <v>No</v>
      </c>
      <c r="P1020" s="12" t="str">
        <f>IF(Table2[[#This Row],[Teenhome]]=0,"No","Yes")</f>
        <v>No</v>
      </c>
    </row>
    <row r="1021" spans="1:16" ht="16.5" x14ac:dyDescent="0.3">
      <c r="A1021" s="7">
        <f>Table2[[#This Row],[ID]]</f>
        <v>8562</v>
      </c>
      <c r="B1021" s="6">
        <f>Table2[[#This Row],[Year_Birth]]</f>
        <v>1969</v>
      </c>
      <c r="C1021" s="6" t="str">
        <f>Table2[[#This Row],[Education]]</f>
        <v>Graduation</v>
      </c>
      <c r="D1021" s="6" t="str">
        <f>Table2[[#This Row],[Marital_Status]]</f>
        <v>Together</v>
      </c>
      <c r="E1021" s="6">
        <f>Table2[[#This Row],[Income]]</f>
        <v>54165</v>
      </c>
      <c r="F1021" s="6">
        <f>Table2[[#This Row],[Kidhome]]</f>
        <v>0</v>
      </c>
      <c r="G1021" s="6">
        <f>Table2[[#This Row],[Teenhome]]</f>
        <v>0</v>
      </c>
      <c r="H1021" s="9">
        <f>Table2[[#This Row],[Dt_Customer]]</f>
        <v>41422</v>
      </c>
      <c r="I1021" s="6">
        <f>Table2[[#This Row],[Recency]]</f>
        <v>72</v>
      </c>
      <c r="J1021" s="14">
        <f>IF(VALUE(YEAR(People!$H1021))-People!$B1021&gt;=90,44,VALUE(YEAR(People!$H1021))-People!$B1021)</f>
        <v>44</v>
      </c>
      <c r="K1021" s="5" t="str">
        <f>IF(AND(People!$J1021&gt;=16,People!$J1021&lt;=25),"16-25",IF(AND(People!$J1021&gt;=26,People!$J1021&lt;=35),"26-35",IF(AND(People!$J1021&gt;=36,People!$J1021&lt;=45),"36-45",IF(AND(People!$J1021&gt;=46,People!$J1021&lt;=55),"46-55",IF(AND(People!$J1021&gt;=56,People!$J1021&lt;=65),"56-65",IF(AND(People!$J1021&gt;=66,People!$J1021&lt;=75),"66-75","ALL"))))))</f>
        <v>36-45</v>
      </c>
      <c r="L1021" t="str">
        <f>Products!H1021</f>
        <v>Single</v>
      </c>
      <c r="M1021">
        <f>Table2[[#This Row],[Recency]]</f>
        <v>72</v>
      </c>
      <c r="N1021">
        <f>Table2[[#This Row],[NumDealsPurchases]]</f>
        <v>1</v>
      </c>
      <c r="O1021" s="12" t="str">
        <f>IF(Table2[[#This Row],[Kidhome]]=0,"No","Yes")</f>
        <v>No</v>
      </c>
      <c r="P1021" s="12" t="str">
        <f>IF(Table2[[#This Row],[Teenhome]]=0,"No","Yes")</f>
        <v>No</v>
      </c>
    </row>
    <row r="1022" spans="1:16" ht="16.5" x14ac:dyDescent="0.3">
      <c r="A1022" s="5">
        <f>Table2[[#This Row],[ID]]</f>
        <v>3158</v>
      </c>
      <c r="B1022" s="6">
        <f>Table2[[#This Row],[Year_Birth]]</f>
        <v>1973</v>
      </c>
      <c r="C1022" s="6" t="str">
        <f>Table2[[#This Row],[Education]]</f>
        <v>Graduation</v>
      </c>
      <c r="D1022" s="6" t="str">
        <f>Table2[[#This Row],[Marital_Status]]</f>
        <v>Married</v>
      </c>
      <c r="E1022" s="6">
        <f>Table2[[#This Row],[Income]]</f>
        <v>32300</v>
      </c>
      <c r="F1022" s="6">
        <f>Table2[[#This Row],[Kidhome]]</f>
        <v>1</v>
      </c>
      <c r="G1022" s="6">
        <f>Table2[[#This Row],[Teenhome]]</f>
        <v>0</v>
      </c>
      <c r="H1022" s="9">
        <f>Table2[[#This Row],[Dt_Customer]]</f>
        <v>41277</v>
      </c>
      <c r="I1022" s="6">
        <f>Table2[[#This Row],[Recency]]</f>
        <v>1</v>
      </c>
      <c r="J1022" s="8">
        <f>IF(VALUE(YEAR(People!$H1022))-People!$B1022&gt;=90,44,VALUE(YEAR(People!$H1022))-People!$B1022)</f>
        <v>40</v>
      </c>
      <c r="K1022" s="5" t="str">
        <f>IF(AND(People!$J1022&gt;=16,People!$J1022&lt;=25),"16-25",IF(AND(People!$J1022&gt;=26,People!$J1022&lt;=35),"26-35",IF(AND(People!$J1022&gt;=36,People!$J1022&lt;=45),"36-45",IF(AND(People!$J1022&gt;=46,People!$J1022&lt;=55),"46-55",IF(AND(People!$J1022&gt;=56,People!$J1022&lt;=65),"56-65",IF(AND(People!$J1022&gt;=66,People!$J1022&lt;=75),"66-75","ALL"))))))</f>
        <v>36-45</v>
      </c>
      <c r="L1022" t="str">
        <f>Products!H1022</f>
        <v>Married</v>
      </c>
      <c r="M1022">
        <f>Table2[[#This Row],[Recency]]</f>
        <v>1</v>
      </c>
      <c r="N1022">
        <f>Table2[[#This Row],[NumDealsPurchases]]</f>
        <v>1</v>
      </c>
      <c r="O1022" s="12" t="str">
        <f>IF(Table2[[#This Row],[Kidhome]]=0,"No","Yes")</f>
        <v>Yes</v>
      </c>
      <c r="P1022" s="12" t="str">
        <f>IF(Table2[[#This Row],[Teenhome]]=0,"No","Yes")</f>
        <v>No</v>
      </c>
    </row>
    <row r="1023" spans="1:16" ht="16.5" x14ac:dyDescent="0.3">
      <c r="A1023" s="7">
        <f>Table2[[#This Row],[ID]]</f>
        <v>4436</v>
      </c>
      <c r="B1023" s="6">
        <f>Table2[[#This Row],[Year_Birth]]</f>
        <v>1976</v>
      </c>
      <c r="C1023" s="6" t="str">
        <f>Table2[[#This Row],[Education]]</f>
        <v>Graduation</v>
      </c>
      <c r="D1023" s="6" t="str">
        <f>Table2[[#This Row],[Marital_Status]]</f>
        <v>Single</v>
      </c>
      <c r="E1023" s="6">
        <f>Table2[[#This Row],[Income]]</f>
        <v>20180</v>
      </c>
      <c r="F1023" s="6">
        <f>Table2[[#This Row],[Kidhome]]</f>
        <v>0</v>
      </c>
      <c r="G1023" s="6">
        <f>Table2[[#This Row],[Teenhome]]</f>
        <v>0</v>
      </c>
      <c r="H1023" s="9">
        <f>Table2[[#This Row],[Dt_Customer]]</f>
        <v>41325</v>
      </c>
      <c r="I1023" s="6">
        <f>Table2[[#This Row],[Recency]]</f>
        <v>27</v>
      </c>
      <c r="J1023" s="14">
        <f>IF(VALUE(YEAR(People!$H1023))-People!$B1023&gt;=90,44,VALUE(YEAR(People!$H1023))-People!$B1023)</f>
        <v>37</v>
      </c>
      <c r="K1023" s="5" t="str">
        <f>IF(AND(People!$J1023&gt;=16,People!$J1023&lt;=25),"16-25",IF(AND(People!$J1023&gt;=26,People!$J1023&lt;=35),"26-35",IF(AND(People!$J1023&gt;=36,People!$J1023&lt;=45),"36-45",IF(AND(People!$J1023&gt;=46,People!$J1023&lt;=55),"46-55",IF(AND(People!$J1023&gt;=56,People!$J1023&lt;=65),"56-65",IF(AND(People!$J1023&gt;=66,People!$J1023&lt;=75),"66-75","ALL"))))))</f>
        <v>36-45</v>
      </c>
      <c r="L1023" t="str">
        <f>Products!H1023</f>
        <v>Together</v>
      </c>
      <c r="M1023">
        <f>Table2[[#This Row],[Recency]]</f>
        <v>27</v>
      </c>
      <c r="N1023">
        <f>Table2[[#This Row],[NumDealsPurchases]]</f>
        <v>1</v>
      </c>
      <c r="O1023" s="12" t="str">
        <f>IF(Table2[[#This Row],[Kidhome]]=0,"No","Yes")</f>
        <v>No</v>
      </c>
      <c r="P1023" s="12" t="str">
        <f>IF(Table2[[#This Row],[Teenhome]]=0,"No","Yes")</f>
        <v>No</v>
      </c>
    </row>
    <row r="1024" spans="1:16" ht="16.5" x14ac:dyDescent="0.3">
      <c r="A1024" s="5">
        <f>Table2[[#This Row],[ID]]</f>
        <v>5287</v>
      </c>
      <c r="B1024" s="6">
        <f>Table2[[#This Row],[Year_Birth]]</f>
        <v>1973</v>
      </c>
      <c r="C1024" s="6" t="str">
        <f>Table2[[#This Row],[Education]]</f>
        <v>Graduation</v>
      </c>
      <c r="D1024" s="6" t="str">
        <f>Table2[[#This Row],[Marital_Status]]</f>
        <v>Married</v>
      </c>
      <c r="E1024" s="6">
        <f>Table2[[#This Row],[Income]]</f>
        <v>34961</v>
      </c>
      <c r="F1024" s="6">
        <f>Table2[[#This Row],[Kidhome]]</f>
        <v>1</v>
      </c>
      <c r="G1024" s="6">
        <f>Table2[[#This Row],[Teenhome]]</f>
        <v>0</v>
      </c>
      <c r="H1024" s="9">
        <f>Table2[[#This Row],[Dt_Customer]]</f>
        <v>41809</v>
      </c>
      <c r="I1024" s="6">
        <f>Table2[[#This Row],[Recency]]</f>
        <v>77</v>
      </c>
      <c r="J1024" s="8">
        <f>IF(VALUE(YEAR(People!$H1024))-People!$B1024&gt;=90,44,VALUE(YEAR(People!$H1024))-People!$B1024)</f>
        <v>41</v>
      </c>
      <c r="K1024" s="5" t="str">
        <f>IF(AND(People!$J1024&gt;=16,People!$J1024&lt;=25),"16-25",IF(AND(People!$J1024&gt;=26,People!$J1024&lt;=35),"26-35",IF(AND(People!$J1024&gt;=36,People!$J1024&lt;=45),"36-45",IF(AND(People!$J1024&gt;=46,People!$J1024&lt;=55),"46-55",IF(AND(People!$J1024&gt;=56,People!$J1024&lt;=65),"56-65",IF(AND(People!$J1024&gt;=66,People!$J1024&lt;=75),"66-75","ALL"))))))</f>
        <v>36-45</v>
      </c>
      <c r="L1024" t="str">
        <f>Products!H1024</f>
        <v>Together</v>
      </c>
      <c r="M1024">
        <f>Table2[[#This Row],[Recency]]</f>
        <v>77</v>
      </c>
      <c r="N1024">
        <f>Table2[[#This Row],[NumDealsPurchases]]</f>
        <v>3</v>
      </c>
      <c r="O1024" s="12" t="str">
        <f>IF(Table2[[#This Row],[Kidhome]]=0,"No","Yes")</f>
        <v>Yes</v>
      </c>
      <c r="P1024" s="12" t="str">
        <f>IF(Table2[[#This Row],[Teenhome]]=0,"No","Yes")</f>
        <v>No</v>
      </c>
    </row>
    <row r="1025" spans="1:16" ht="16.5" x14ac:dyDescent="0.3">
      <c r="A1025" s="7">
        <f>Table2[[#This Row],[ID]]</f>
        <v>2445</v>
      </c>
      <c r="B1025" s="6">
        <f>Table2[[#This Row],[Year_Birth]]</f>
        <v>1974</v>
      </c>
      <c r="C1025" s="6" t="str">
        <f>Table2[[#This Row],[Education]]</f>
        <v>PhD</v>
      </c>
      <c r="D1025" s="6" t="str">
        <f>Table2[[#This Row],[Marital_Status]]</f>
        <v>Together</v>
      </c>
      <c r="E1025" s="6">
        <f>Table2[[#This Row],[Income]]</f>
        <v>28440</v>
      </c>
      <c r="F1025" s="6">
        <f>Table2[[#This Row],[Kidhome]]</f>
        <v>1</v>
      </c>
      <c r="G1025" s="6">
        <f>Table2[[#This Row],[Teenhome]]</f>
        <v>0</v>
      </c>
      <c r="H1025" s="9">
        <f>Table2[[#This Row],[Dt_Customer]]</f>
        <v>41462</v>
      </c>
      <c r="I1025" s="6">
        <f>Table2[[#This Row],[Recency]]</f>
        <v>87</v>
      </c>
      <c r="J1025" s="14">
        <f>IF(VALUE(YEAR(People!$H1025))-People!$B1025&gt;=90,44,VALUE(YEAR(People!$H1025))-People!$B1025)</f>
        <v>39</v>
      </c>
      <c r="K1025" s="5" t="str">
        <f>IF(AND(People!$J1025&gt;=16,People!$J1025&lt;=25),"16-25",IF(AND(People!$J1025&gt;=26,People!$J1025&lt;=35),"26-35",IF(AND(People!$J1025&gt;=36,People!$J1025&lt;=45),"36-45",IF(AND(People!$J1025&gt;=46,People!$J1025&lt;=55),"46-55",IF(AND(People!$J1025&gt;=56,People!$J1025&lt;=65),"56-65",IF(AND(People!$J1025&gt;=66,People!$J1025&lt;=75),"66-75","ALL"))))))</f>
        <v>36-45</v>
      </c>
      <c r="L1025" t="str">
        <f>Products!H1025</f>
        <v>Together</v>
      </c>
      <c r="M1025">
        <f>Table2[[#This Row],[Recency]]</f>
        <v>87</v>
      </c>
      <c r="N1025">
        <f>Table2[[#This Row],[NumDealsPurchases]]</f>
        <v>1</v>
      </c>
      <c r="O1025" s="12" t="str">
        <f>IF(Table2[[#This Row],[Kidhome]]=0,"No","Yes")</f>
        <v>Yes</v>
      </c>
      <c r="P1025" s="12" t="str">
        <f>IF(Table2[[#This Row],[Teenhome]]=0,"No","Yes")</f>
        <v>No</v>
      </c>
    </row>
    <row r="1026" spans="1:16" ht="16.5" x14ac:dyDescent="0.3">
      <c r="A1026" s="5">
        <f>Table2[[#This Row],[ID]]</f>
        <v>6059</v>
      </c>
      <c r="B1026" s="6">
        <f>Table2[[#This Row],[Year_Birth]]</f>
        <v>1953</v>
      </c>
      <c r="C1026" s="6" t="str">
        <f>Table2[[#This Row],[Education]]</f>
        <v>PhD</v>
      </c>
      <c r="D1026" s="6" t="str">
        <f>Table2[[#This Row],[Marital_Status]]</f>
        <v>Together</v>
      </c>
      <c r="E1026" s="6">
        <f>Table2[[#This Row],[Income]]</f>
        <v>64504</v>
      </c>
      <c r="F1026" s="6">
        <f>Table2[[#This Row],[Kidhome]]</f>
        <v>1</v>
      </c>
      <c r="G1026" s="6">
        <f>Table2[[#This Row],[Teenhome]]</f>
        <v>2</v>
      </c>
      <c r="H1026" s="9">
        <f>Table2[[#This Row],[Dt_Customer]]</f>
        <v>41337</v>
      </c>
      <c r="I1026" s="6">
        <f>Table2[[#This Row],[Recency]]</f>
        <v>81</v>
      </c>
      <c r="J1026" s="8">
        <f>IF(VALUE(YEAR(People!$H1026))-People!$B1026&gt;=90,44,VALUE(YEAR(People!$H1026))-People!$B1026)</f>
        <v>60</v>
      </c>
      <c r="K1026" s="5" t="str">
        <f>IF(AND(People!$J1026&gt;=16,People!$J1026&lt;=25),"16-25",IF(AND(People!$J1026&gt;=26,People!$J1026&lt;=35),"26-35",IF(AND(People!$J1026&gt;=36,People!$J1026&lt;=45),"36-45",IF(AND(People!$J1026&gt;=46,People!$J1026&lt;=55),"46-55",IF(AND(People!$J1026&gt;=56,People!$J1026&lt;=65),"56-65",IF(AND(People!$J1026&gt;=66,People!$J1026&lt;=75),"66-75","ALL"))))))</f>
        <v>56-65</v>
      </c>
      <c r="L1026" t="str">
        <f>Products!H1026</f>
        <v>Married</v>
      </c>
      <c r="M1026">
        <f>Table2[[#This Row],[Recency]]</f>
        <v>81</v>
      </c>
      <c r="N1026">
        <f>Table2[[#This Row],[NumDealsPurchases]]</f>
        <v>7</v>
      </c>
      <c r="O1026" s="12" t="str">
        <f>IF(Table2[[#This Row],[Kidhome]]=0,"No","Yes")</f>
        <v>Yes</v>
      </c>
      <c r="P1026" s="12" t="str">
        <f>IF(Table2[[#This Row],[Teenhome]]=0,"No","Yes")</f>
        <v>Yes</v>
      </c>
    </row>
    <row r="1027" spans="1:16" ht="16.5" x14ac:dyDescent="0.3">
      <c r="A1027" s="7">
        <f>Table2[[#This Row],[ID]]</f>
        <v>4550</v>
      </c>
      <c r="B1027" s="6">
        <f>Table2[[#This Row],[Year_Birth]]</f>
        <v>1966</v>
      </c>
      <c r="C1027" s="6" t="str">
        <f>Table2[[#This Row],[Education]]</f>
        <v>Master</v>
      </c>
      <c r="D1027" s="6" t="str">
        <f>Table2[[#This Row],[Marital_Status]]</f>
        <v>Together</v>
      </c>
      <c r="E1027" s="6">
        <f>Table2[[#This Row],[Income]]</f>
        <v>33564</v>
      </c>
      <c r="F1027" s="6">
        <f>Table2[[#This Row],[Kidhome]]</f>
        <v>0</v>
      </c>
      <c r="G1027" s="6">
        <f>Table2[[#This Row],[Teenhome]]</f>
        <v>1</v>
      </c>
      <c r="H1027" s="9">
        <f>Table2[[#This Row],[Dt_Customer]]</f>
        <v>41814</v>
      </c>
      <c r="I1027" s="6">
        <f>Table2[[#This Row],[Recency]]</f>
        <v>51</v>
      </c>
      <c r="J1027" s="14">
        <f>IF(VALUE(YEAR(People!$H1027))-People!$B1027&gt;=90,44,VALUE(YEAR(People!$H1027))-People!$B1027)</f>
        <v>48</v>
      </c>
      <c r="K1027" s="5" t="str">
        <f>IF(AND(People!$J1027&gt;=16,People!$J1027&lt;=25),"16-25",IF(AND(People!$J1027&gt;=26,People!$J1027&lt;=35),"26-35",IF(AND(People!$J1027&gt;=36,People!$J1027&lt;=45),"36-45",IF(AND(People!$J1027&gt;=46,People!$J1027&lt;=55),"46-55",IF(AND(People!$J1027&gt;=56,People!$J1027&lt;=65),"56-65",IF(AND(People!$J1027&gt;=66,People!$J1027&lt;=75),"66-75","ALL"))))))</f>
        <v>46-55</v>
      </c>
      <c r="L1027" t="str">
        <f>Products!H1027</f>
        <v>Married</v>
      </c>
      <c r="M1027">
        <f>Table2[[#This Row],[Recency]]</f>
        <v>51</v>
      </c>
      <c r="N1027">
        <f>Table2[[#This Row],[NumDealsPurchases]]</f>
        <v>1</v>
      </c>
      <c r="O1027" s="12" t="str">
        <f>IF(Table2[[#This Row],[Kidhome]]=0,"No","Yes")</f>
        <v>No</v>
      </c>
      <c r="P1027" s="12" t="str">
        <f>IF(Table2[[#This Row],[Teenhome]]=0,"No","Yes")</f>
        <v>Yes</v>
      </c>
    </row>
    <row r="1028" spans="1:16" ht="16.5" x14ac:dyDescent="0.3">
      <c r="A1028" s="5">
        <f>Table2[[#This Row],[ID]]</f>
        <v>4240</v>
      </c>
      <c r="B1028" s="6">
        <f>Table2[[#This Row],[Year_Birth]]</f>
        <v>1978</v>
      </c>
      <c r="C1028" s="6" t="str">
        <f>Table2[[#This Row],[Education]]</f>
        <v>Graduation</v>
      </c>
      <c r="D1028" s="6" t="str">
        <f>Table2[[#This Row],[Marital_Status]]</f>
        <v>Married</v>
      </c>
      <c r="E1028" s="6">
        <f>Table2[[#This Row],[Income]]</f>
        <v>17345</v>
      </c>
      <c r="F1028" s="6">
        <f>Table2[[#This Row],[Kidhome]]</f>
        <v>1</v>
      </c>
      <c r="G1028" s="6">
        <f>Table2[[#This Row],[Teenhome]]</f>
        <v>0</v>
      </c>
      <c r="H1028" s="9">
        <f>Table2[[#This Row],[Dt_Customer]]</f>
        <v>41216</v>
      </c>
      <c r="I1028" s="6">
        <f>Table2[[#This Row],[Recency]]</f>
        <v>79</v>
      </c>
      <c r="J1028" s="8">
        <f>IF(VALUE(YEAR(People!$H1028))-People!$B1028&gt;=90,44,VALUE(YEAR(People!$H1028))-People!$B1028)</f>
        <v>34</v>
      </c>
      <c r="K1028" s="5" t="str">
        <f>IF(AND(People!$J1028&gt;=16,People!$J1028&lt;=25),"16-25",IF(AND(People!$J1028&gt;=26,People!$J1028&lt;=35),"26-35",IF(AND(People!$J1028&gt;=36,People!$J1028&lt;=45),"36-45",IF(AND(People!$J1028&gt;=46,People!$J1028&lt;=55),"46-55",IF(AND(People!$J1028&gt;=56,People!$J1028&lt;=65),"56-65",IF(AND(People!$J1028&gt;=66,People!$J1028&lt;=75),"66-75","ALL"))))))</f>
        <v>26-35</v>
      </c>
      <c r="L1028" t="str">
        <f>Products!H1028</f>
        <v>Single</v>
      </c>
      <c r="M1028">
        <f>Table2[[#This Row],[Recency]]</f>
        <v>79</v>
      </c>
      <c r="N1028">
        <f>Table2[[#This Row],[NumDealsPurchases]]</f>
        <v>2</v>
      </c>
      <c r="O1028" s="12" t="str">
        <f>IF(Table2[[#This Row],[Kidhome]]=0,"No","Yes")</f>
        <v>Yes</v>
      </c>
      <c r="P1028" s="12" t="str">
        <f>IF(Table2[[#This Row],[Teenhome]]=0,"No","Yes")</f>
        <v>No</v>
      </c>
    </row>
    <row r="1029" spans="1:16" ht="16.5" x14ac:dyDescent="0.3">
      <c r="A1029" s="7">
        <f>Table2[[#This Row],[ID]]</f>
        <v>8911</v>
      </c>
      <c r="B1029" s="6">
        <f>Table2[[#This Row],[Year_Birth]]</f>
        <v>1967</v>
      </c>
      <c r="C1029" s="6" t="str">
        <f>Table2[[#This Row],[Education]]</f>
        <v>PhD</v>
      </c>
      <c r="D1029" s="6" t="str">
        <f>Table2[[#This Row],[Marital_Status]]</f>
        <v>Married</v>
      </c>
      <c r="E1029" s="6">
        <f>Table2[[#This Row],[Income]]</f>
        <v>56320</v>
      </c>
      <c r="F1029" s="6">
        <f>Table2[[#This Row],[Kidhome]]</f>
        <v>0</v>
      </c>
      <c r="G1029" s="6">
        <f>Table2[[#This Row],[Teenhome]]</f>
        <v>1</v>
      </c>
      <c r="H1029" s="9">
        <f>Table2[[#This Row],[Dt_Customer]]</f>
        <v>41372</v>
      </c>
      <c r="I1029" s="6">
        <f>Table2[[#This Row],[Recency]]</f>
        <v>11</v>
      </c>
      <c r="J1029" s="14">
        <f>IF(VALUE(YEAR(People!$H1029))-People!$B1029&gt;=90,44,VALUE(YEAR(People!$H1029))-People!$B1029)</f>
        <v>46</v>
      </c>
      <c r="K1029" s="5" t="str">
        <f>IF(AND(People!$J1029&gt;=16,People!$J1029&lt;=25),"16-25",IF(AND(People!$J1029&gt;=26,People!$J1029&lt;=35),"26-35",IF(AND(People!$J1029&gt;=36,People!$J1029&lt;=45),"36-45",IF(AND(People!$J1029&gt;=46,People!$J1029&lt;=55),"46-55",IF(AND(People!$J1029&gt;=56,People!$J1029&lt;=65),"56-65",IF(AND(People!$J1029&gt;=66,People!$J1029&lt;=75),"66-75","ALL"))))))</f>
        <v>46-55</v>
      </c>
      <c r="L1029" t="str">
        <f>Products!H1029</f>
        <v>Single</v>
      </c>
      <c r="M1029">
        <f>Table2[[#This Row],[Recency]]</f>
        <v>11</v>
      </c>
      <c r="N1029">
        <f>Table2[[#This Row],[NumDealsPurchases]]</f>
        <v>3</v>
      </c>
      <c r="O1029" s="12" t="str">
        <f>IF(Table2[[#This Row],[Kidhome]]=0,"No","Yes")</f>
        <v>No</v>
      </c>
      <c r="P1029" s="12" t="str">
        <f>IF(Table2[[#This Row],[Teenhome]]=0,"No","Yes")</f>
        <v>Yes</v>
      </c>
    </row>
    <row r="1030" spans="1:16" ht="16.5" x14ac:dyDescent="0.3">
      <c r="A1030" s="5">
        <f>Table2[[#This Row],[ID]]</f>
        <v>3706</v>
      </c>
      <c r="B1030" s="6">
        <f>Table2[[#This Row],[Year_Birth]]</f>
        <v>1978</v>
      </c>
      <c r="C1030" s="6" t="str">
        <f>Table2[[#This Row],[Education]]</f>
        <v>Graduation</v>
      </c>
      <c r="D1030" s="6" t="str">
        <f>Table2[[#This Row],[Marital_Status]]</f>
        <v>Single</v>
      </c>
      <c r="E1030" s="6">
        <f>Table2[[#This Row],[Income]]</f>
        <v>28647</v>
      </c>
      <c r="F1030" s="6">
        <f>Table2[[#This Row],[Kidhome]]</f>
        <v>1</v>
      </c>
      <c r="G1030" s="6">
        <f>Table2[[#This Row],[Teenhome]]</f>
        <v>0</v>
      </c>
      <c r="H1030" s="9">
        <f>Table2[[#This Row],[Dt_Customer]]</f>
        <v>41507</v>
      </c>
      <c r="I1030" s="6">
        <f>Table2[[#This Row],[Recency]]</f>
        <v>54</v>
      </c>
      <c r="J1030" s="8">
        <f>IF(VALUE(YEAR(People!$H1030))-People!$B1030&gt;=90,44,VALUE(YEAR(People!$H1030))-People!$B1030)</f>
        <v>35</v>
      </c>
      <c r="K1030" s="5" t="str">
        <f>IF(AND(People!$J1030&gt;=16,People!$J1030&lt;=25),"16-25",IF(AND(People!$J1030&gt;=26,People!$J1030&lt;=35),"26-35",IF(AND(People!$J1030&gt;=36,People!$J1030&lt;=45),"36-45",IF(AND(People!$J1030&gt;=46,People!$J1030&lt;=55),"46-55",IF(AND(People!$J1030&gt;=56,People!$J1030&lt;=65),"56-65",IF(AND(People!$J1030&gt;=66,People!$J1030&lt;=75),"66-75","ALL"))))))</f>
        <v>26-35</v>
      </c>
      <c r="L1030" t="str">
        <f>Products!H1030</f>
        <v>Divorced</v>
      </c>
      <c r="M1030">
        <f>Table2[[#This Row],[Recency]]</f>
        <v>54</v>
      </c>
      <c r="N1030">
        <f>Table2[[#This Row],[NumDealsPurchases]]</f>
        <v>1</v>
      </c>
      <c r="O1030" s="12" t="str">
        <f>IF(Table2[[#This Row],[Kidhome]]=0,"No","Yes")</f>
        <v>Yes</v>
      </c>
      <c r="P1030" s="12" t="str">
        <f>IF(Table2[[#This Row],[Teenhome]]=0,"No","Yes")</f>
        <v>No</v>
      </c>
    </row>
    <row r="1031" spans="1:16" ht="16.5" x14ac:dyDescent="0.3">
      <c r="A1031" s="7">
        <f>Table2[[#This Row],[ID]]</f>
        <v>3628</v>
      </c>
      <c r="B1031" s="6">
        <f>Table2[[#This Row],[Year_Birth]]</f>
        <v>1987</v>
      </c>
      <c r="C1031" s="6" t="str">
        <f>Table2[[#This Row],[Education]]</f>
        <v>Basic</v>
      </c>
      <c r="D1031" s="6" t="str">
        <f>Table2[[#This Row],[Marital_Status]]</f>
        <v>Single</v>
      </c>
      <c r="E1031" s="6">
        <f>Table2[[#This Row],[Income]]</f>
        <v>15038</v>
      </c>
      <c r="F1031" s="6">
        <f>Table2[[#This Row],[Kidhome]]</f>
        <v>1</v>
      </c>
      <c r="G1031" s="6">
        <f>Table2[[#This Row],[Teenhome]]</f>
        <v>0</v>
      </c>
      <c r="H1031" s="9">
        <f>Table2[[#This Row],[Dt_Customer]]</f>
        <v>41303</v>
      </c>
      <c r="I1031" s="6">
        <f>Table2[[#This Row],[Recency]]</f>
        <v>93</v>
      </c>
      <c r="J1031" s="14">
        <f>IF(VALUE(YEAR(People!$H1031))-People!$B1031&gt;=90,44,VALUE(YEAR(People!$H1031))-People!$B1031)</f>
        <v>26</v>
      </c>
      <c r="K1031" s="5" t="str">
        <f>IF(AND(People!$J1031&gt;=16,People!$J1031&lt;=25),"16-25",IF(AND(People!$J1031&gt;=26,People!$J1031&lt;=35),"26-35",IF(AND(People!$J1031&gt;=36,People!$J1031&lt;=45),"36-45",IF(AND(People!$J1031&gt;=46,People!$J1031&lt;=55),"46-55",IF(AND(People!$J1031&gt;=56,People!$J1031&lt;=65),"56-65",IF(AND(People!$J1031&gt;=66,People!$J1031&lt;=75),"66-75","ALL"))))))</f>
        <v>26-35</v>
      </c>
      <c r="L1031" t="str">
        <f>Products!H1031</f>
        <v>Together</v>
      </c>
      <c r="M1031">
        <f>Table2[[#This Row],[Recency]]</f>
        <v>93</v>
      </c>
      <c r="N1031">
        <f>Table2[[#This Row],[NumDealsPurchases]]</f>
        <v>2</v>
      </c>
      <c r="O1031" s="12" t="str">
        <f>IF(Table2[[#This Row],[Kidhome]]=0,"No","Yes")</f>
        <v>Yes</v>
      </c>
      <c r="P1031" s="12" t="str">
        <f>IF(Table2[[#This Row],[Teenhome]]=0,"No","Yes")</f>
        <v>No</v>
      </c>
    </row>
    <row r="1032" spans="1:16" ht="16.5" x14ac:dyDescent="0.3">
      <c r="A1032" s="5">
        <f>Table2[[#This Row],[ID]]</f>
        <v>10175</v>
      </c>
      <c r="B1032" s="6">
        <f>Table2[[#This Row],[Year_Birth]]</f>
        <v>1958</v>
      </c>
      <c r="C1032" s="6" t="str">
        <f>Table2[[#This Row],[Education]]</f>
        <v>PhD</v>
      </c>
      <c r="D1032" s="6" t="str">
        <f>Table2[[#This Row],[Marital_Status]]</f>
        <v>Divorced</v>
      </c>
      <c r="E1032" s="6">
        <f>Table2[[#This Row],[Income]]</f>
        <v>32173</v>
      </c>
      <c r="F1032" s="6">
        <f>Table2[[#This Row],[Kidhome]]</f>
        <v>0</v>
      </c>
      <c r="G1032" s="6">
        <f>Table2[[#This Row],[Teenhome]]</f>
        <v>1</v>
      </c>
      <c r="H1032" s="9">
        <f>Table2[[#This Row],[Dt_Customer]]</f>
        <v>41487</v>
      </c>
      <c r="I1032" s="6">
        <f>Table2[[#This Row],[Recency]]</f>
        <v>0</v>
      </c>
      <c r="J1032" s="8">
        <f>IF(VALUE(YEAR(People!$H1032))-People!$B1032&gt;=90,44,VALUE(YEAR(People!$H1032))-People!$B1032)</f>
        <v>55</v>
      </c>
      <c r="K1032" s="5" t="str">
        <f>IF(AND(People!$J1032&gt;=16,People!$J1032&lt;=25),"16-25",IF(AND(People!$J1032&gt;=26,People!$J1032&lt;=35),"26-35",IF(AND(People!$J1032&gt;=36,People!$J1032&lt;=45),"36-45",IF(AND(People!$J1032&gt;=46,People!$J1032&lt;=55),"46-55",IF(AND(People!$J1032&gt;=56,People!$J1032&lt;=65),"56-65",IF(AND(People!$J1032&gt;=66,People!$J1032&lt;=75),"66-75","ALL"))))))</f>
        <v>46-55</v>
      </c>
      <c r="L1032" t="str">
        <f>Products!H1032</f>
        <v>Together</v>
      </c>
      <c r="M1032">
        <f>Table2[[#This Row],[Recency]]</f>
        <v>0</v>
      </c>
      <c r="N1032">
        <f>Table2[[#This Row],[NumDealsPurchases]]</f>
        <v>1</v>
      </c>
      <c r="O1032" s="12" t="str">
        <f>IF(Table2[[#This Row],[Kidhome]]=0,"No","Yes")</f>
        <v>No</v>
      </c>
      <c r="P1032" s="12" t="str">
        <f>IF(Table2[[#This Row],[Teenhome]]=0,"No","Yes")</f>
        <v>Yes</v>
      </c>
    </row>
    <row r="1033" spans="1:16" ht="16.5" x14ac:dyDescent="0.3">
      <c r="A1033" s="7">
        <f>Table2[[#This Row],[ID]]</f>
        <v>8985</v>
      </c>
      <c r="B1033" s="6">
        <f>Table2[[#This Row],[Year_Birth]]</f>
        <v>1964</v>
      </c>
      <c r="C1033" s="6" t="str">
        <f>Table2[[#This Row],[Education]]</f>
        <v>2n Cycle</v>
      </c>
      <c r="D1033" s="6" t="str">
        <f>Table2[[#This Row],[Marital_Status]]</f>
        <v>Together</v>
      </c>
      <c r="E1033" s="6">
        <f>Table2[[#This Row],[Income]]</f>
        <v>68316</v>
      </c>
      <c r="F1033" s="6">
        <f>Table2[[#This Row],[Kidhome]]</f>
        <v>0</v>
      </c>
      <c r="G1033" s="6">
        <f>Table2[[#This Row],[Teenhome]]</f>
        <v>1</v>
      </c>
      <c r="H1033" s="9">
        <f>Table2[[#This Row],[Dt_Customer]]</f>
        <v>41217</v>
      </c>
      <c r="I1033" s="6">
        <f>Table2[[#This Row],[Recency]]</f>
        <v>54</v>
      </c>
      <c r="J1033" s="14">
        <f>IF(VALUE(YEAR(People!$H1033))-People!$B1033&gt;=90,44,VALUE(YEAR(People!$H1033))-People!$B1033)</f>
        <v>48</v>
      </c>
      <c r="K1033" s="5" t="str">
        <f>IF(AND(People!$J1033&gt;=16,People!$J1033&lt;=25),"16-25",IF(AND(People!$J1033&gt;=26,People!$J1033&lt;=35),"26-35",IF(AND(People!$J1033&gt;=36,People!$J1033&lt;=45),"36-45",IF(AND(People!$J1033&gt;=46,People!$J1033&lt;=55),"46-55",IF(AND(People!$J1033&gt;=56,People!$J1033&lt;=65),"56-65",IF(AND(People!$J1033&gt;=66,People!$J1033&lt;=75),"66-75","ALL"))))))</f>
        <v>46-55</v>
      </c>
      <c r="L1033" t="str">
        <f>Products!H1033</f>
        <v>Single</v>
      </c>
      <c r="M1033">
        <f>Table2[[#This Row],[Recency]]</f>
        <v>54</v>
      </c>
      <c r="N1033">
        <f>Table2[[#This Row],[NumDealsPurchases]]</f>
        <v>5</v>
      </c>
      <c r="O1033" s="12" t="str">
        <f>IF(Table2[[#This Row],[Kidhome]]=0,"No","Yes")</f>
        <v>No</v>
      </c>
      <c r="P1033" s="12" t="str">
        <f>IF(Table2[[#This Row],[Teenhome]]=0,"No","Yes")</f>
        <v>Yes</v>
      </c>
    </row>
    <row r="1034" spans="1:16" ht="16.5" x14ac:dyDescent="0.3">
      <c r="A1034" s="5">
        <f>Table2[[#This Row],[ID]]</f>
        <v>5204</v>
      </c>
      <c r="B1034" s="6">
        <f>Table2[[#This Row],[Year_Birth]]</f>
        <v>1971</v>
      </c>
      <c r="C1034" s="6" t="str">
        <f>Table2[[#This Row],[Education]]</f>
        <v>Graduation</v>
      </c>
      <c r="D1034" s="6" t="str">
        <f>Table2[[#This Row],[Marital_Status]]</f>
        <v>Together</v>
      </c>
      <c r="E1034" s="6">
        <f>Table2[[#This Row],[Income]]</f>
        <v>74538</v>
      </c>
      <c r="F1034" s="6">
        <f>Table2[[#This Row],[Kidhome]]</f>
        <v>0</v>
      </c>
      <c r="G1034" s="6">
        <f>Table2[[#This Row],[Teenhome]]</f>
        <v>0</v>
      </c>
      <c r="H1034" s="9">
        <f>Table2[[#This Row],[Dt_Customer]]</f>
        <v>41454</v>
      </c>
      <c r="I1034" s="6">
        <f>Table2[[#This Row],[Recency]]</f>
        <v>21</v>
      </c>
      <c r="J1034" s="8">
        <f>IF(VALUE(YEAR(People!$H1034))-People!$B1034&gt;=90,44,VALUE(YEAR(People!$H1034))-People!$B1034)</f>
        <v>42</v>
      </c>
      <c r="K1034" s="5" t="str">
        <f>IF(AND(People!$J1034&gt;=16,People!$J1034&lt;=25),"16-25",IF(AND(People!$J1034&gt;=26,People!$J1034&lt;=35),"26-35",IF(AND(People!$J1034&gt;=36,People!$J1034&lt;=45),"36-45",IF(AND(People!$J1034&gt;=46,People!$J1034&lt;=55),"46-55",IF(AND(People!$J1034&gt;=56,People!$J1034&lt;=65),"56-65",IF(AND(People!$J1034&gt;=66,People!$J1034&lt;=75),"66-75","ALL"))))))</f>
        <v>36-45</v>
      </c>
      <c r="L1034" t="str">
        <f>Products!H1034</f>
        <v>Together</v>
      </c>
      <c r="M1034">
        <f>Table2[[#This Row],[Recency]]</f>
        <v>21</v>
      </c>
      <c r="N1034">
        <f>Table2[[#This Row],[NumDealsPurchases]]</f>
        <v>1</v>
      </c>
      <c r="O1034" s="12" t="str">
        <f>IF(Table2[[#This Row],[Kidhome]]=0,"No","Yes")</f>
        <v>No</v>
      </c>
      <c r="P1034" s="12" t="str">
        <f>IF(Table2[[#This Row],[Teenhome]]=0,"No","Yes")</f>
        <v>No</v>
      </c>
    </row>
    <row r="1035" spans="1:16" ht="16.5" x14ac:dyDescent="0.3">
      <c r="A1035" s="7">
        <f>Table2[[#This Row],[ID]]</f>
        <v>9220</v>
      </c>
      <c r="B1035" s="6">
        <f>Table2[[#This Row],[Year_Birth]]</f>
        <v>1971</v>
      </c>
      <c r="C1035" s="6" t="str">
        <f>Table2[[#This Row],[Education]]</f>
        <v>Graduation</v>
      </c>
      <c r="D1035" s="6" t="str">
        <f>Table2[[#This Row],[Marital_Status]]</f>
        <v>Single</v>
      </c>
      <c r="E1035" s="6">
        <f>Table2[[#This Row],[Income]]</f>
        <v>91700</v>
      </c>
      <c r="F1035" s="6">
        <f>Table2[[#This Row],[Kidhome]]</f>
        <v>0</v>
      </c>
      <c r="G1035" s="6">
        <f>Table2[[#This Row],[Teenhome]]</f>
        <v>0</v>
      </c>
      <c r="H1035" s="9">
        <f>Table2[[#This Row],[Dt_Customer]]</f>
        <v>41291</v>
      </c>
      <c r="I1035" s="6">
        <f>Table2[[#This Row],[Recency]]</f>
        <v>58</v>
      </c>
      <c r="J1035" s="14">
        <f>IF(VALUE(YEAR(People!$H1035))-People!$B1035&gt;=90,44,VALUE(YEAR(People!$H1035))-People!$B1035)</f>
        <v>42</v>
      </c>
      <c r="K1035" s="5" t="str">
        <f>IF(AND(People!$J1035&gt;=16,People!$J1035&lt;=25),"16-25",IF(AND(People!$J1035&gt;=26,People!$J1035&lt;=35),"26-35",IF(AND(People!$J1035&gt;=36,People!$J1035&lt;=45),"36-45",IF(AND(People!$J1035&gt;=46,People!$J1035&lt;=55),"46-55",IF(AND(People!$J1035&gt;=56,People!$J1035&lt;=65),"56-65",IF(AND(People!$J1035&gt;=66,People!$J1035&lt;=75),"66-75","ALL"))))))</f>
        <v>36-45</v>
      </c>
      <c r="L1035" t="str">
        <f>Products!H1035</f>
        <v>Married</v>
      </c>
      <c r="M1035">
        <f>Table2[[#This Row],[Recency]]</f>
        <v>58</v>
      </c>
      <c r="N1035">
        <f>Table2[[#This Row],[NumDealsPurchases]]</f>
        <v>1</v>
      </c>
      <c r="O1035" s="12" t="str">
        <f>IF(Table2[[#This Row],[Kidhome]]=0,"No","Yes")</f>
        <v>No</v>
      </c>
      <c r="P1035" s="12" t="str">
        <f>IF(Table2[[#This Row],[Teenhome]]=0,"No","Yes")</f>
        <v>No</v>
      </c>
    </row>
    <row r="1036" spans="1:16" ht="16.5" x14ac:dyDescent="0.3">
      <c r="A1036" s="5">
        <f>Table2[[#This Row],[ID]]</f>
        <v>9888</v>
      </c>
      <c r="B1036" s="6">
        <f>Table2[[#This Row],[Year_Birth]]</f>
        <v>1969</v>
      </c>
      <c r="C1036" s="6" t="str">
        <f>Table2[[#This Row],[Education]]</f>
        <v>Graduation</v>
      </c>
      <c r="D1036" s="6" t="str">
        <f>Table2[[#This Row],[Marital_Status]]</f>
        <v>Together</v>
      </c>
      <c r="E1036" s="6">
        <f>Table2[[#This Row],[Income]]</f>
        <v>68695</v>
      </c>
      <c r="F1036" s="6">
        <f>Table2[[#This Row],[Kidhome]]</f>
        <v>0</v>
      </c>
      <c r="G1036" s="6">
        <f>Table2[[#This Row],[Teenhome]]</f>
        <v>0</v>
      </c>
      <c r="H1036" s="9">
        <f>Table2[[#This Row],[Dt_Customer]]</f>
        <v>41815</v>
      </c>
      <c r="I1036" s="6">
        <f>Table2[[#This Row],[Recency]]</f>
        <v>3</v>
      </c>
      <c r="J1036" s="8">
        <f>IF(VALUE(YEAR(People!$H1036))-People!$B1036&gt;=90,44,VALUE(YEAR(People!$H1036))-People!$B1036)</f>
        <v>45</v>
      </c>
      <c r="K1036" s="5" t="str">
        <f>IF(AND(People!$J1036&gt;=16,People!$J1036&lt;=25),"16-25",IF(AND(People!$J1036&gt;=26,People!$J1036&lt;=35),"26-35",IF(AND(People!$J1036&gt;=36,People!$J1036&lt;=45),"36-45",IF(AND(People!$J1036&gt;=46,People!$J1036&lt;=55),"46-55",IF(AND(People!$J1036&gt;=56,People!$J1036&lt;=65),"56-65",IF(AND(People!$J1036&gt;=66,People!$J1036&lt;=75),"66-75","ALL"))))))</f>
        <v>36-45</v>
      </c>
      <c r="L1036" t="str">
        <f>Products!H1036</f>
        <v>Married</v>
      </c>
      <c r="M1036">
        <f>Table2[[#This Row],[Recency]]</f>
        <v>3</v>
      </c>
      <c r="N1036">
        <f>Table2[[#This Row],[NumDealsPurchases]]</f>
        <v>1</v>
      </c>
      <c r="O1036" s="12" t="str">
        <f>IF(Table2[[#This Row],[Kidhome]]=0,"No","Yes")</f>
        <v>No</v>
      </c>
      <c r="P1036" s="12" t="str">
        <f>IF(Table2[[#This Row],[Teenhome]]=0,"No","Yes")</f>
        <v>No</v>
      </c>
    </row>
    <row r="1037" spans="1:16" ht="16.5" x14ac:dyDescent="0.3">
      <c r="A1037" s="7">
        <f>Table2[[#This Row],[ID]]</f>
        <v>5263</v>
      </c>
      <c r="B1037" s="6">
        <f>Table2[[#This Row],[Year_Birth]]</f>
        <v>1977</v>
      </c>
      <c r="C1037" s="6" t="str">
        <f>Table2[[#This Row],[Education]]</f>
        <v>2n Cycle</v>
      </c>
      <c r="D1037" s="6" t="str">
        <f>Table2[[#This Row],[Marital_Status]]</f>
        <v>Married</v>
      </c>
      <c r="E1037" s="6">
        <f>Table2[[#This Row],[Income]]</f>
        <v>31056</v>
      </c>
      <c r="F1037" s="6">
        <f>Table2[[#This Row],[Kidhome]]</f>
        <v>1</v>
      </c>
      <c r="G1037" s="6">
        <f>Table2[[#This Row],[Teenhome]]</f>
        <v>0</v>
      </c>
      <c r="H1037" s="9">
        <f>Table2[[#This Row],[Dt_Customer]]</f>
        <v>41296</v>
      </c>
      <c r="I1037" s="6">
        <f>Table2[[#This Row],[Recency]]</f>
        <v>99</v>
      </c>
      <c r="J1037" s="14">
        <f>IF(VALUE(YEAR(People!$H1037))-People!$B1037&gt;=90,44,VALUE(YEAR(People!$H1037))-People!$B1037)</f>
        <v>36</v>
      </c>
      <c r="K1037" s="5" t="str">
        <f>IF(AND(People!$J1037&gt;=16,People!$J1037&lt;=25),"16-25",IF(AND(People!$J1037&gt;=26,People!$J1037&lt;=35),"26-35",IF(AND(People!$J1037&gt;=36,People!$J1037&lt;=45),"36-45",IF(AND(People!$J1037&gt;=46,People!$J1037&lt;=55),"46-55",IF(AND(People!$J1037&gt;=56,People!$J1037&lt;=65),"56-65",IF(AND(People!$J1037&gt;=66,People!$J1037&lt;=75),"66-75","ALL"))))))</f>
        <v>36-45</v>
      </c>
      <c r="L1037" t="str">
        <f>Products!H1037</f>
        <v>Single</v>
      </c>
      <c r="M1037">
        <f>Table2[[#This Row],[Recency]]</f>
        <v>99</v>
      </c>
      <c r="N1037">
        <f>Table2[[#This Row],[NumDealsPurchases]]</f>
        <v>1</v>
      </c>
      <c r="O1037" s="12" t="str">
        <f>IF(Table2[[#This Row],[Kidhome]]=0,"No","Yes")</f>
        <v>Yes</v>
      </c>
      <c r="P1037" s="12" t="str">
        <f>IF(Table2[[#This Row],[Teenhome]]=0,"No","Yes")</f>
        <v>No</v>
      </c>
    </row>
    <row r="1038" spans="1:16" ht="16.5" x14ac:dyDescent="0.3">
      <c r="A1038" s="5">
        <f>Table2[[#This Row],[ID]]</f>
        <v>1020</v>
      </c>
      <c r="B1038" s="6">
        <f>Table2[[#This Row],[Year_Birth]]</f>
        <v>1973</v>
      </c>
      <c r="C1038" s="6" t="str">
        <f>Table2[[#This Row],[Education]]</f>
        <v>Graduation</v>
      </c>
      <c r="D1038" s="6" t="str">
        <f>Table2[[#This Row],[Marital_Status]]</f>
        <v>Married</v>
      </c>
      <c r="E1038" s="6">
        <f>Table2[[#This Row],[Income]]</f>
        <v>79593</v>
      </c>
      <c r="F1038" s="6">
        <f>Table2[[#This Row],[Kidhome]]</f>
        <v>0</v>
      </c>
      <c r="G1038" s="6">
        <f>Table2[[#This Row],[Teenhome]]</f>
        <v>0</v>
      </c>
      <c r="H1038" s="9">
        <f>Table2[[#This Row],[Dt_Customer]]</f>
        <v>41771</v>
      </c>
      <c r="I1038" s="6">
        <f>Table2[[#This Row],[Recency]]</f>
        <v>70</v>
      </c>
      <c r="J1038" s="8">
        <f>IF(VALUE(YEAR(People!$H1038))-People!$B1038&gt;=90,44,VALUE(YEAR(People!$H1038))-People!$B1038)</f>
        <v>41</v>
      </c>
      <c r="K1038" s="5" t="str">
        <f>IF(AND(People!$J1038&gt;=16,People!$J1038&lt;=25),"16-25",IF(AND(People!$J1038&gt;=26,People!$J1038&lt;=35),"26-35",IF(AND(People!$J1038&gt;=36,People!$J1038&lt;=45),"36-45",IF(AND(People!$J1038&gt;=46,People!$J1038&lt;=55),"46-55",IF(AND(People!$J1038&gt;=56,People!$J1038&lt;=65),"56-65",IF(AND(People!$J1038&gt;=66,People!$J1038&lt;=75),"66-75","ALL"))))))</f>
        <v>36-45</v>
      </c>
      <c r="L1038" t="str">
        <f>Products!H1038</f>
        <v>Together</v>
      </c>
      <c r="M1038">
        <f>Table2[[#This Row],[Recency]]</f>
        <v>70</v>
      </c>
      <c r="N1038">
        <f>Table2[[#This Row],[NumDealsPurchases]]</f>
        <v>1</v>
      </c>
      <c r="O1038" s="12" t="str">
        <f>IF(Table2[[#This Row],[Kidhome]]=0,"No","Yes")</f>
        <v>No</v>
      </c>
      <c r="P1038" s="12" t="str">
        <f>IF(Table2[[#This Row],[Teenhome]]=0,"No","Yes")</f>
        <v>No</v>
      </c>
    </row>
    <row r="1039" spans="1:16" ht="16.5" x14ac:dyDescent="0.3">
      <c r="A1039" s="7">
        <f>Table2[[#This Row],[ID]]</f>
        <v>9503</v>
      </c>
      <c r="B1039" s="6">
        <f>Table2[[#This Row],[Year_Birth]]</f>
        <v>1980</v>
      </c>
      <c r="C1039" s="6" t="str">
        <f>Table2[[#This Row],[Education]]</f>
        <v>Graduation</v>
      </c>
      <c r="D1039" s="6" t="str">
        <f>Table2[[#This Row],[Marital_Status]]</f>
        <v>Single</v>
      </c>
      <c r="E1039" s="6">
        <f>Table2[[#This Row],[Income]]</f>
        <v>28071</v>
      </c>
      <c r="F1039" s="6">
        <f>Table2[[#This Row],[Kidhome]]</f>
        <v>0</v>
      </c>
      <c r="G1039" s="6">
        <f>Table2[[#This Row],[Teenhome]]</f>
        <v>0</v>
      </c>
      <c r="H1039" s="9">
        <f>Table2[[#This Row],[Dt_Customer]]</f>
        <v>41150</v>
      </c>
      <c r="I1039" s="6">
        <f>Table2[[#This Row],[Recency]]</f>
        <v>65</v>
      </c>
      <c r="J1039" s="14">
        <f>IF(VALUE(YEAR(People!$H1039))-People!$B1039&gt;=90,44,VALUE(YEAR(People!$H1039))-People!$B1039)</f>
        <v>32</v>
      </c>
      <c r="K1039" s="5" t="str">
        <f>IF(AND(People!$J1039&gt;=16,People!$J1039&lt;=25),"16-25",IF(AND(People!$J1039&gt;=26,People!$J1039&lt;=35),"26-35",IF(AND(People!$J1039&gt;=36,People!$J1039&lt;=45),"36-45",IF(AND(People!$J1039&gt;=46,People!$J1039&lt;=55),"46-55",IF(AND(People!$J1039&gt;=56,People!$J1039&lt;=65),"56-65",IF(AND(People!$J1039&gt;=66,People!$J1039&lt;=75),"66-75","ALL"))))))</f>
        <v>26-35</v>
      </c>
      <c r="L1039" t="str">
        <f>Products!H1039</f>
        <v>Single</v>
      </c>
      <c r="M1039">
        <f>Table2[[#This Row],[Recency]]</f>
        <v>65</v>
      </c>
      <c r="N1039">
        <f>Table2[[#This Row],[NumDealsPurchases]]</f>
        <v>2</v>
      </c>
      <c r="O1039" s="12" t="str">
        <f>IF(Table2[[#This Row],[Kidhome]]=0,"No","Yes")</f>
        <v>No</v>
      </c>
      <c r="P1039" s="12" t="str">
        <f>IF(Table2[[#This Row],[Teenhome]]=0,"No","Yes")</f>
        <v>No</v>
      </c>
    </row>
    <row r="1040" spans="1:16" ht="16.5" x14ac:dyDescent="0.3">
      <c r="A1040" s="5">
        <f>Table2[[#This Row],[ID]]</f>
        <v>10613</v>
      </c>
      <c r="B1040" s="6">
        <f>Table2[[#This Row],[Year_Birth]]</f>
        <v>1958</v>
      </c>
      <c r="C1040" s="6" t="str">
        <f>Table2[[#This Row],[Education]]</f>
        <v>PhD</v>
      </c>
      <c r="D1040" s="6" t="str">
        <f>Table2[[#This Row],[Marital_Status]]</f>
        <v>Together</v>
      </c>
      <c r="E1040" s="6">
        <f>Table2[[#This Row],[Income]]</f>
        <v>37334</v>
      </c>
      <c r="F1040" s="6">
        <f>Table2[[#This Row],[Kidhome]]</f>
        <v>1</v>
      </c>
      <c r="G1040" s="6">
        <f>Table2[[#This Row],[Teenhome]]</f>
        <v>1</v>
      </c>
      <c r="H1040" s="9">
        <f>Table2[[#This Row],[Dt_Customer]]</f>
        <v>41696</v>
      </c>
      <c r="I1040" s="6">
        <f>Table2[[#This Row],[Recency]]</f>
        <v>44</v>
      </c>
      <c r="J1040" s="8">
        <f>IF(VALUE(YEAR(People!$H1040))-People!$B1040&gt;=90,44,VALUE(YEAR(People!$H1040))-People!$B1040)</f>
        <v>56</v>
      </c>
      <c r="K1040" s="5" t="str">
        <f>IF(AND(People!$J1040&gt;=16,People!$J1040&lt;=25),"16-25",IF(AND(People!$J1040&gt;=26,People!$J1040&lt;=35),"26-35",IF(AND(People!$J1040&gt;=36,People!$J1040&lt;=45),"36-45",IF(AND(People!$J1040&gt;=46,People!$J1040&lt;=55),"46-55",IF(AND(People!$J1040&gt;=56,People!$J1040&lt;=65),"56-65",IF(AND(People!$J1040&gt;=66,People!$J1040&lt;=75),"66-75","ALL"))))))</f>
        <v>56-65</v>
      </c>
      <c r="L1040" t="str">
        <f>Products!H1040</f>
        <v>Married</v>
      </c>
      <c r="M1040">
        <f>Table2[[#This Row],[Recency]]</f>
        <v>44</v>
      </c>
      <c r="N1040">
        <f>Table2[[#This Row],[NumDealsPurchases]]</f>
        <v>4</v>
      </c>
      <c r="O1040" s="12" t="str">
        <f>IF(Table2[[#This Row],[Kidhome]]=0,"No","Yes")</f>
        <v>Yes</v>
      </c>
      <c r="P1040" s="12" t="str">
        <f>IF(Table2[[#This Row],[Teenhome]]=0,"No","Yes")</f>
        <v>Yes</v>
      </c>
    </row>
    <row r="1041" spans="1:16" ht="16.5" x14ac:dyDescent="0.3">
      <c r="A1041" s="7">
        <f>Table2[[#This Row],[ID]]</f>
        <v>67</v>
      </c>
      <c r="B1041" s="6">
        <f>Table2[[#This Row],[Year_Birth]]</f>
        <v>1972</v>
      </c>
      <c r="C1041" s="6" t="str">
        <f>Table2[[#This Row],[Education]]</f>
        <v>Master</v>
      </c>
      <c r="D1041" s="6" t="str">
        <f>Table2[[#This Row],[Marital_Status]]</f>
        <v>Single</v>
      </c>
      <c r="E1041" s="6">
        <f>Table2[[#This Row],[Income]]</f>
        <v>46423</v>
      </c>
      <c r="F1041" s="6">
        <f>Table2[[#This Row],[Kidhome]]</f>
        <v>1</v>
      </c>
      <c r="G1041" s="6">
        <f>Table2[[#This Row],[Teenhome]]</f>
        <v>1</v>
      </c>
      <c r="H1041" s="9">
        <f>Table2[[#This Row],[Dt_Customer]]</f>
        <v>41535</v>
      </c>
      <c r="I1041" s="6">
        <f>Table2[[#This Row],[Recency]]</f>
        <v>6</v>
      </c>
      <c r="J1041" s="14">
        <f>IF(VALUE(YEAR(People!$H1041))-People!$B1041&gt;=90,44,VALUE(YEAR(People!$H1041))-People!$B1041)</f>
        <v>41</v>
      </c>
      <c r="K1041" s="5" t="str">
        <f>IF(AND(People!$J1041&gt;=16,People!$J1041&lt;=25),"16-25",IF(AND(People!$J1041&gt;=26,People!$J1041&lt;=35),"26-35",IF(AND(People!$J1041&gt;=36,People!$J1041&lt;=45),"36-45",IF(AND(People!$J1041&gt;=46,People!$J1041&lt;=55),"46-55",IF(AND(People!$J1041&gt;=56,People!$J1041&lt;=65),"56-65",IF(AND(People!$J1041&gt;=66,People!$J1041&lt;=75),"66-75","ALL"))))))</f>
        <v>36-45</v>
      </c>
      <c r="L1041" t="str">
        <f>Products!H1041</f>
        <v>Married</v>
      </c>
      <c r="M1041">
        <f>Table2[[#This Row],[Recency]]</f>
        <v>6</v>
      </c>
      <c r="N1041">
        <f>Table2[[#This Row],[NumDealsPurchases]]</f>
        <v>3</v>
      </c>
      <c r="O1041" s="12" t="str">
        <f>IF(Table2[[#This Row],[Kidhome]]=0,"No","Yes")</f>
        <v>Yes</v>
      </c>
      <c r="P1041" s="12" t="str">
        <f>IF(Table2[[#This Row],[Teenhome]]=0,"No","Yes")</f>
        <v>Yes</v>
      </c>
    </row>
    <row r="1042" spans="1:16" ht="16.5" x14ac:dyDescent="0.3">
      <c r="A1042" s="5">
        <f>Table2[[#This Row],[ID]]</f>
        <v>6019</v>
      </c>
      <c r="B1042" s="6">
        <f>Table2[[#This Row],[Year_Birth]]</f>
        <v>1971</v>
      </c>
      <c r="C1042" s="6" t="str">
        <f>Table2[[#This Row],[Education]]</f>
        <v>PhD</v>
      </c>
      <c r="D1042" s="6" t="str">
        <f>Table2[[#This Row],[Marital_Status]]</f>
        <v>Married</v>
      </c>
      <c r="E1042" s="6">
        <f>Table2[[#This Row],[Income]]</f>
        <v>37126</v>
      </c>
      <c r="F1042" s="6">
        <f>Table2[[#This Row],[Kidhome]]</f>
        <v>1</v>
      </c>
      <c r="G1042" s="6">
        <f>Table2[[#This Row],[Teenhome]]</f>
        <v>0</v>
      </c>
      <c r="H1042" s="9">
        <f>Table2[[#This Row],[Dt_Customer]]</f>
        <v>41728</v>
      </c>
      <c r="I1042" s="6">
        <f>Table2[[#This Row],[Recency]]</f>
        <v>9</v>
      </c>
      <c r="J1042" s="8">
        <f>IF(VALUE(YEAR(People!$H1042))-People!$B1042&gt;=90,44,VALUE(YEAR(People!$H1042))-People!$B1042)</f>
        <v>43</v>
      </c>
      <c r="K1042" s="5" t="str">
        <f>IF(AND(People!$J1042&gt;=16,People!$J1042&lt;=25),"16-25",IF(AND(People!$J1042&gt;=26,People!$J1042&lt;=35),"26-35",IF(AND(People!$J1042&gt;=36,People!$J1042&lt;=45),"36-45",IF(AND(People!$J1042&gt;=46,People!$J1042&lt;=55),"46-55",IF(AND(People!$J1042&gt;=56,People!$J1042&lt;=65),"56-65",IF(AND(People!$J1042&gt;=66,People!$J1042&lt;=75),"66-75","ALL"))))))</f>
        <v>36-45</v>
      </c>
      <c r="L1042" t="str">
        <f>Products!H1042</f>
        <v>Married</v>
      </c>
      <c r="M1042">
        <f>Table2[[#This Row],[Recency]]</f>
        <v>9</v>
      </c>
      <c r="N1042">
        <f>Table2[[#This Row],[NumDealsPurchases]]</f>
        <v>1</v>
      </c>
      <c r="O1042" s="12" t="str">
        <f>IF(Table2[[#This Row],[Kidhome]]=0,"No","Yes")</f>
        <v>Yes</v>
      </c>
      <c r="P1042" s="12" t="str">
        <f>IF(Table2[[#This Row],[Teenhome]]=0,"No","Yes")</f>
        <v>No</v>
      </c>
    </row>
    <row r="1043" spans="1:16" ht="16.5" x14ac:dyDescent="0.3">
      <c r="A1043" s="7">
        <f>Table2[[#This Row],[ID]]</f>
        <v>5863</v>
      </c>
      <c r="B1043" s="6">
        <f>Table2[[#This Row],[Year_Birth]]</f>
        <v>1953</v>
      </c>
      <c r="C1043" s="6" t="str">
        <f>Table2[[#This Row],[Education]]</f>
        <v>Graduation</v>
      </c>
      <c r="D1043" s="6" t="str">
        <f>Table2[[#This Row],[Marital_Status]]</f>
        <v>Married</v>
      </c>
      <c r="E1043" s="6">
        <f>Table2[[#This Row],[Income]]</f>
        <v>47703</v>
      </c>
      <c r="F1043" s="6">
        <f>Table2[[#This Row],[Kidhome]]</f>
        <v>0</v>
      </c>
      <c r="G1043" s="6">
        <f>Table2[[#This Row],[Teenhome]]</f>
        <v>1</v>
      </c>
      <c r="H1043" s="9">
        <f>Table2[[#This Row],[Dt_Customer]]</f>
        <v>41423</v>
      </c>
      <c r="I1043" s="6">
        <f>Table2[[#This Row],[Recency]]</f>
        <v>95</v>
      </c>
      <c r="J1043" s="14">
        <f>IF(VALUE(YEAR(People!$H1043))-People!$B1043&gt;=90,44,VALUE(YEAR(People!$H1043))-People!$B1043)</f>
        <v>60</v>
      </c>
      <c r="K1043" s="5" t="str">
        <f>IF(AND(People!$J1043&gt;=16,People!$J1043&lt;=25),"16-25",IF(AND(People!$J1043&gt;=26,People!$J1043&lt;=35),"26-35",IF(AND(People!$J1043&gt;=36,People!$J1043&lt;=45),"36-45",IF(AND(People!$J1043&gt;=46,People!$J1043&lt;=55),"46-55",IF(AND(People!$J1043&gt;=56,People!$J1043&lt;=65),"56-65",IF(AND(People!$J1043&gt;=66,People!$J1043&lt;=75),"66-75","ALL"))))))</f>
        <v>56-65</v>
      </c>
      <c r="L1043" t="str">
        <f>Products!H1043</f>
        <v>Married</v>
      </c>
      <c r="M1043">
        <f>Table2[[#This Row],[Recency]]</f>
        <v>95</v>
      </c>
      <c r="N1043">
        <f>Table2[[#This Row],[NumDealsPurchases]]</f>
        <v>4</v>
      </c>
      <c r="O1043" s="12" t="str">
        <f>IF(Table2[[#This Row],[Kidhome]]=0,"No","Yes")</f>
        <v>No</v>
      </c>
      <c r="P1043" s="12" t="str">
        <f>IF(Table2[[#This Row],[Teenhome]]=0,"No","Yes")</f>
        <v>Yes</v>
      </c>
    </row>
    <row r="1044" spans="1:16" ht="16.5" x14ac:dyDescent="0.3">
      <c r="A1044" s="5">
        <f>Table2[[#This Row],[ID]]</f>
        <v>3717</v>
      </c>
      <c r="B1044" s="6">
        <f>Table2[[#This Row],[Year_Birth]]</f>
        <v>1959</v>
      </c>
      <c r="C1044" s="6" t="str">
        <f>Table2[[#This Row],[Education]]</f>
        <v>Graduation</v>
      </c>
      <c r="D1044" s="6" t="str">
        <f>Table2[[#This Row],[Marital_Status]]</f>
        <v>Married</v>
      </c>
      <c r="E1044" s="6">
        <f>Table2[[#This Row],[Income]]</f>
        <v>61180</v>
      </c>
      <c r="F1044" s="6">
        <f>Table2[[#This Row],[Kidhome]]</f>
        <v>0</v>
      </c>
      <c r="G1044" s="6">
        <f>Table2[[#This Row],[Teenhome]]</f>
        <v>1</v>
      </c>
      <c r="H1044" s="9">
        <f>Table2[[#This Row],[Dt_Customer]]</f>
        <v>41752</v>
      </c>
      <c r="I1044" s="6">
        <f>Table2[[#This Row],[Recency]]</f>
        <v>70</v>
      </c>
      <c r="J1044" s="8">
        <f>IF(VALUE(YEAR(People!$H1044))-People!$B1044&gt;=90,44,VALUE(YEAR(People!$H1044))-People!$B1044)</f>
        <v>55</v>
      </c>
      <c r="K1044" s="5" t="str">
        <f>IF(AND(People!$J1044&gt;=16,People!$J1044&lt;=25),"16-25",IF(AND(People!$J1044&gt;=26,People!$J1044&lt;=35),"26-35",IF(AND(People!$J1044&gt;=36,People!$J1044&lt;=45),"36-45",IF(AND(People!$J1044&gt;=46,People!$J1044&lt;=55),"46-55",IF(AND(People!$J1044&gt;=56,People!$J1044&lt;=65),"56-65",IF(AND(People!$J1044&gt;=66,People!$J1044&lt;=75),"66-75","ALL"))))))</f>
        <v>46-55</v>
      </c>
      <c r="L1044" t="str">
        <f>Products!H1044</f>
        <v>Single</v>
      </c>
      <c r="M1044">
        <f>Table2[[#This Row],[Recency]]</f>
        <v>70</v>
      </c>
      <c r="N1044">
        <f>Table2[[#This Row],[NumDealsPurchases]]</f>
        <v>2</v>
      </c>
      <c r="O1044" s="12" t="str">
        <f>IF(Table2[[#This Row],[Kidhome]]=0,"No","Yes")</f>
        <v>No</v>
      </c>
      <c r="P1044" s="12" t="str">
        <f>IF(Table2[[#This Row],[Teenhome]]=0,"No","Yes")</f>
        <v>Yes</v>
      </c>
    </row>
    <row r="1045" spans="1:16" ht="16.5" x14ac:dyDescent="0.3">
      <c r="A1045" s="7">
        <f>Table2[[#This Row],[ID]]</f>
        <v>6730</v>
      </c>
      <c r="B1045" s="6">
        <f>Table2[[#This Row],[Year_Birth]]</f>
        <v>1954</v>
      </c>
      <c r="C1045" s="6" t="str">
        <f>Table2[[#This Row],[Education]]</f>
        <v>Graduation</v>
      </c>
      <c r="D1045" s="6" t="str">
        <f>Table2[[#This Row],[Marital_Status]]</f>
        <v>Married</v>
      </c>
      <c r="E1045" s="6">
        <f>Table2[[#This Row],[Income]]</f>
        <v>38998</v>
      </c>
      <c r="F1045" s="6">
        <f>Table2[[#This Row],[Kidhome]]</f>
        <v>1</v>
      </c>
      <c r="G1045" s="6">
        <f>Table2[[#This Row],[Teenhome]]</f>
        <v>1</v>
      </c>
      <c r="H1045" s="9">
        <f>Table2[[#This Row],[Dt_Customer]]</f>
        <v>41216</v>
      </c>
      <c r="I1045" s="6">
        <f>Table2[[#This Row],[Recency]]</f>
        <v>92</v>
      </c>
      <c r="J1045" s="14">
        <f>IF(VALUE(YEAR(People!$H1045))-People!$B1045&gt;=90,44,VALUE(YEAR(People!$H1045))-People!$B1045)</f>
        <v>58</v>
      </c>
      <c r="K1045" s="5" t="str">
        <f>IF(AND(People!$J1045&gt;=16,People!$J1045&lt;=25),"16-25",IF(AND(People!$J1045&gt;=26,People!$J1045&lt;=35),"26-35",IF(AND(People!$J1045&gt;=36,People!$J1045&lt;=45),"36-45",IF(AND(People!$J1045&gt;=46,People!$J1045&lt;=55),"46-55",IF(AND(People!$J1045&gt;=56,People!$J1045&lt;=65),"56-65",IF(AND(People!$J1045&gt;=66,People!$J1045&lt;=75),"66-75","ALL"))))))</f>
        <v>56-65</v>
      </c>
      <c r="L1045" t="str">
        <f>Products!H1045</f>
        <v>Together</v>
      </c>
      <c r="M1045">
        <f>Table2[[#This Row],[Recency]]</f>
        <v>92</v>
      </c>
      <c r="N1045">
        <f>Table2[[#This Row],[NumDealsPurchases]]</f>
        <v>3</v>
      </c>
      <c r="O1045" s="12" t="str">
        <f>IF(Table2[[#This Row],[Kidhome]]=0,"No","Yes")</f>
        <v>Yes</v>
      </c>
      <c r="P1045" s="12" t="str">
        <f>IF(Table2[[#This Row],[Teenhome]]=0,"No","Yes")</f>
        <v>Yes</v>
      </c>
    </row>
    <row r="1046" spans="1:16" ht="16.5" x14ac:dyDescent="0.3">
      <c r="A1046" s="5">
        <f>Table2[[#This Row],[ID]]</f>
        <v>10749</v>
      </c>
      <c r="B1046" s="6">
        <f>Table2[[#This Row],[Year_Birth]]</f>
        <v>1991</v>
      </c>
      <c r="C1046" s="6" t="str">
        <f>Table2[[#This Row],[Education]]</f>
        <v>Graduation</v>
      </c>
      <c r="D1046" s="6" t="str">
        <f>Table2[[#This Row],[Marital_Status]]</f>
        <v>Single</v>
      </c>
      <c r="E1046" s="6">
        <f>Table2[[#This Row],[Income]]</f>
        <v>8028</v>
      </c>
      <c r="F1046" s="6">
        <f>Table2[[#This Row],[Kidhome]]</f>
        <v>0</v>
      </c>
      <c r="G1046" s="6">
        <f>Table2[[#This Row],[Teenhome]]</f>
        <v>0</v>
      </c>
      <c r="H1046" s="9">
        <f>Table2[[#This Row],[Dt_Customer]]</f>
        <v>41170</v>
      </c>
      <c r="I1046" s="6">
        <f>Table2[[#This Row],[Recency]]</f>
        <v>62</v>
      </c>
      <c r="J1046" s="8">
        <f>IF(VALUE(YEAR(People!$H1046))-People!$B1046&gt;=90,44,VALUE(YEAR(People!$H1046))-People!$B1046)</f>
        <v>21</v>
      </c>
      <c r="K1046" s="5" t="str">
        <f>IF(AND(People!$J1046&gt;=16,People!$J1046&lt;=25),"16-25",IF(AND(People!$J1046&gt;=26,People!$J1046&lt;=35),"26-35",IF(AND(People!$J1046&gt;=36,People!$J1046&lt;=45),"36-45",IF(AND(People!$J1046&gt;=46,People!$J1046&lt;=55),"46-55",IF(AND(People!$J1046&gt;=56,People!$J1046&lt;=65),"56-65",IF(AND(People!$J1046&gt;=66,People!$J1046&lt;=75),"66-75","ALL"))))))</f>
        <v>16-25</v>
      </c>
      <c r="L1046" t="str">
        <f>Products!H1046</f>
        <v>Together</v>
      </c>
      <c r="M1046">
        <f>Table2[[#This Row],[Recency]]</f>
        <v>62</v>
      </c>
      <c r="N1046">
        <f>Table2[[#This Row],[NumDealsPurchases]]</f>
        <v>15</v>
      </c>
      <c r="O1046" s="12" t="str">
        <f>IF(Table2[[#This Row],[Kidhome]]=0,"No","Yes")</f>
        <v>No</v>
      </c>
      <c r="P1046" s="12" t="str">
        <f>IF(Table2[[#This Row],[Teenhome]]=0,"No","Yes")</f>
        <v>No</v>
      </c>
    </row>
    <row r="1047" spans="1:16" ht="16.5" x14ac:dyDescent="0.3">
      <c r="A1047" s="7">
        <f>Table2[[#This Row],[ID]]</f>
        <v>4998</v>
      </c>
      <c r="B1047" s="6">
        <f>Table2[[#This Row],[Year_Birth]]</f>
        <v>1962</v>
      </c>
      <c r="C1047" s="6" t="str">
        <f>Table2[[#This Row],[Education]]</f>
        <v>Graduation</v>
      </c>
      <c r="D1047" s="6" t="str">
        <f>Table2[[#This Row],[Marital_Status]]</f>
        <v>Together</v>
      </c>
      <c r="E1047" s="6">
        <f>Table2[[#This Row],[Income]]</f>
        <v>76081</v>
      </c>
      <c r="F1047" s="6">
        <f>Table2[[#This Row],[Kidhome]]</f>
        <v>0</v>
      </c>
      <c r="G1047" s="6">
        <f>Table2[[#This Row],[Teenhome]]</f>
        <v>0</v>
      </c>
      <c r="H1047" s="9">
        <f>Table2[[#This Row],[Dt_Customer]]</f>
        <v>41782</v>
      </c>
      <c r="I1047" s="6">
        <f>Table2[[#This Row],[Recency]]</f>
        <v>85</v>
      </c>
      <c r="J1047" s="14">
        <f>IF(VALUE(YEAR(People!$H1047))-People!$B1047&gt;=90,44,VALUE(YEAR(People!$H1047))-People!$B1047)</f>
        <v>52</v>
      </c>
      <c r="K1047" s="5" t="str">
        <f>IF(AND(People!$J1047&gt;=16,People!$J1047&lt;=25),"16-25",IF(AND(People!$J1047&gt;=26,People!$J1047&lt;=35),"26-35",IF(AND(People!$J1047&gt;=36,People!$J1047&lt;=45),"36-45",IF(AND(People!$J1047&gt;=46,People!$J1047&lt;=55),"46-55",IF(AND(People!$J1047&gt;=56,People!$J1047&lt;=65),"56-65",IF(AND(People!$J1047&gt;=66,People!$J1047&lt;=75),"66-75","ALL"))))))</f>
        <v>46-55</v>
      </c>
      <c r="L1047" t="str">
        <f>Products!H1047</f>
        <v>Single</v>
      </c>
      <c r="M1047">
        <f>Table2[[#This Row],[Recency]]</f>
        <v>85</v>
      </c>
      <c r="N1047">
        <f>Table2[[#This Row],[NumDealsPurchases]]</f>
        <v>1</v>
      </c>
      <c r="O1047" s="12" t="str">
        <f>IF(Table2[[#This Row],[Kidhome]]=0,"No","Yes")</f>
        <v>No</v>
      </c>
      <c r="P1047" s="12" t="str">
        <f>IF(Table2[[#This Row],[Teenhome]]=0,"No","Yes")</f>
        <v>No</v>
      </c>
    </row>
    <row r="1048" spans="1:16" ht="16.5" x14ac:dyDescent="0.3">
      <c r="A1048" s="5">
        <f>Table2[[#This Row],[ID]]</f>
        <v>6287</v>
      </c>
      <c r="B1048" s="6">
        <f>Table2[[#This Row],[Year_Birth]]</f>
        <v>1986</v>
      </c>
      <c r="C1048" s="6" t="str">
        <f>Table2[[#This Row],[Education]]</f>
        <v>Graduation</v>
      </c>
      <c r="D1048" s="6" t="str">
        <f>Table2[[#This Row],[Marital_Status]]</f>
        <v>Together</v>
      </c>
      <c r="E1048" s="6">
        <f>Table2[[#This Row],[Income]]</f>
        <v>34728</v>
      </c>
      <c r="F1048" s="6">
        <f>Table2[[#This Row],[Kidhome]]</f>
        <v>1</v>
      </c>
      <c r="G1048" s="6">
        <f>Table2[[#This Row],[Teenhome]]</f>
        <v>0</v>
      </c>
      <c r="H1048" s="9">
        <f>Table2[[#This Row],[Dt_Customer]]</f>
        <v>41485</v>
      </c>
      <c r="I1048" s="6">
        <f>Table2[[#This Row],[Recency]]</f>
        <v>2</v>
      </c>
      <c r="J1048" s="8">
        <f>IF(VALUE(YEAR(People!$H1048))-People!$B1048&gt;=90,44,VALUE(YEAR(People!$H1048))-People!$B1048)</f>
        <v>27</v>
      </c>
      <c r="K1048" s="5" t="str">
        <f>IF(AND(People!$J1048&gt;=16,People!$J1048&lt;=25),"16-25",IF(AND(People!$J1048&gt;=26,People!$J1048&lt;=35),"26-35",IF(AND(People!$J1048&gt;=36,People!$J1048&lt;=45),"36-45",IF(AND(People!$J1048&gt;=46,People!$J1048&lt;=55),"46-55",IF(AND(People!$J1048&gt;=56,People!$J1048&lt;=65),"56-65",IF(AND(People!$J1048&gt;=66,People!$J1048&lt;=75),"66-75","ALL"))))))</f>
        <v>26-35</v>
      </c>
      <c r="L1048" t="str">
        <f>Products!H1048</f>
        <v>Married</v>
      </c>
      <c r="M1048">
        <f>Table2[[#This Row],[Recency]]</f>
        <v>2</v>
      </c>
      <c r="N1048">
        <f>Table2[[#This Row],[NumDealsPurchases]]</f>
        <v>1</v>
      </c>
      <c r="O1048" s="12" t="str">
        <f>IF(Table2[[#This Row],[Kidhome]]=0,"No","Yes")</f>
        <v>Yes</v>
      </c>
      <c r="P1048" s="12" t="str">
        <f>IF(Table2[[#This Row],[Teenhome]]=0,"No","Yes")</f>
        <v>No</v>
      </c>
    </row>
    <row r="1049" spans="1:16" ht="16.5" x14ac:dyDescent="0.3">
      <c r="A1049" s="7">
        <f>Table2[[#This Row],[ID]]</f>
        <v>5985</v>
      </c>
      <c r="B1049" s="6">
        <f>Table2[[#This Row],[Year_Birth]]</f>
        <v>1965</v>
      </c>
      <c r="C1049" s="6" t="str">
        <f>Table2[[#This Row],[Education]]</f>
        <v>Master</v>
      </c>
      <c r="D1049" s="6" t="str">
        <f>Table2[[#This Row],[Marital_Status]]</f>
        <v>Single</v>
      </c>
      <c r="E1049" s="6">
        <f>Table2[[#This Row],[Income]]</f>
        <v>33168</v>
      </c>
      <c r="F1049" s="6">
        <f>Table2[[#This Row],[Kidhome]]</f>
        <v>0</v>
      </c>
      <c r="G1049" s="6">
        <f>Table2[[#This Row],[Teenhome]]</f>
        <v>1</v>
      </c>
      <c r="H1049" s="9">
        <f>Table2[[#This Row],[Dt_Customer]]</f>
        <v>41195</v>
      </c>
      <c r="I1049" s="6">
        <f>Table2[[#This Row],[Recency]]</f>
        <v>0</v>
      </c>
      <c r="J1049" s="14">
        <f>IF(VALUE(YEAR(People!$H1049))-People!$B1049&gt;=90,44,VALUE(YEAR(People!$H1049))-People!$B1049)</f>
        <v>47</v>
      </c>
      <c r="K1049" s="5" t="str">
        <f>IF(AND(People!$J1049&gt;=16,People!$J1049&lt;=25),"16-25",IF(AND(People!$J1049&gt;=26,People!$J1049&lt;=35),"26-35",IF(AND(People!$J1049&gt;=36,People!$J1049&lt;=45),"36-45",IF(AND(People!$J1049&gt;=46,People!$J1049&lt;=55),"46-55",IF(AND(People!$J1049&gt;=56,People!$J1049&lt;=65),"56-65",IF(AND(People!$J1049&gt;=66,People!$J1049&lt;=75),"66-75","ALL"))))))</f>
        <v>46-55</v>
      </c>
      <c r="L1049" t="str">
        <f>Products!H1049</f>
        <v>Married</v>
      </c>
      <c r="M1049">
        <f>Table2[[#This Row],[Recency]]</f>
        <v>0</v>
      </c>
      <c r="N1049">
        <f>Table2[[#This Row],[NumDealsPurchases]]</f>
        <v>3</v>
      </c>
      <c r="O1049" s="12" t="str">
        <f>IF(Table2[[#This Row],[Kidhome]]=0,"No","Yes")</f>
        <v>No</v>
      </c>
      <c r="P1049" s="12" t="str">
        <f>IF(Table2[[#This Row],[Teenhome]]=0,"No","Yes")</f>
        <v>Yes</v>
      </c>
    </row>
    <row r="1050" spans="1:16" ht="16.5" x14ac:dyDescent="0.3">
      <c r="A1050" s="5">
        <f>Table2[[#This Row],[ID]]</f>
        <v>4754</v>
      </c>
      <c r="B1050" s="6">
        <f>Table2[[#This Row],[Year_Birth]]</f>
        <v>1966</v>
      </c>
      <c r="C1050" s="6" t="str">
        <f>Table2[[#This Row],[Education]]</f>
        <v>Master</v>
      </c>
      <c r="D1050" s="6" t="str">
        <f>Table2[[#This Row],[Marital_Status]]</f>
        <v>Married</v>
      </c>
      <c r="E1050" s="6">
        <f>Table2[[#This Row],[Income]]</f>
        <v>33585</v>
      </c>
      <c r="F1050" s="6">
        <f>Table2[[#This Row],[Kidhome]]</f>
        <v>0</v>
      </c>
      <c r="G1050" s="6">
        <f>Table2[[#This Row],[Teenhome]]</f>
        <v>1</v>
      </c>
      <c r="H1050" s="9">
        <f>Table2[[#This Row],[Dt_Customer]]</f>
        <v>41542</v>
      </c>
      <c r="I1050" s="6">
        <f>Table2[[#This Row],[Recency]]</f>
        <v>91</v>
      </c>
      <c r="J1050" s="8">
        <f>IF(VALUE(YEAR(People!$H1050))-People!$B1050&gt;=90,44,VALUE(YEAR(People!$H1050))-People!$B1050)</f>
        <v>47</v>
      </c>
      <c r="K1050" s="5" t="str">
        <f>IF(AND(People!$J1050&gt;=16,People!$J1050&lt;=25),"16-25",IF(AND(People!$J1050&gt;=26,People!$J1050&lt;=35),"26-35",IF(AND(People!$J1050&gt;=36,People!$J1050&lt;=45),"36-45",IF(AND(People!$J1050&gt;=46,People!$J1050&lt;=55),"46-55",IF(AND(People!$J1050&gt;=56,People!$J1050&lt;=65),"56-65",IF(AND(People!$J1050&gt;=66,People!$J1050&lt;=75),"66-75","ALL"))))))</f>
        <v>46-55</v>
      </c>
      <c r="L1050" t="str">
        <f>Products!H1050</f>
        <v>Together</v>
      </c>
      <c r="M1050">
        <f>Table2[[#This Row],[Recency]]</f>
        <v>91</v>
      </c>
      <c r="N1050">
        <f>Table2[[#This Row],[NumDealsPurchases]]</f>
        <v>1</v>
      </c>
      <c r="O1050" s="12" t="str">
        <f>IF(Table2[[#This Row],[Kidhome]]=0,"No","Yes")</f>
        <v>No</v>
      </c>
      <c r="P1050" s="12" t="str">
        <f>IF(Table2[[#This Row],[Teenhome]]=0,"No","Yes")</f>
        <v>Yes</v>
      </c>
    </row>
    <row r="1051" spans="1:16" ht="16.5" x14ac:dyDescent="0.3">
      <c r="A1051" s="7">
        <f>Table2[[#This Row],[ID]]</f>
        <v>4002</v>
      </c>
      <c r="B1051" s="6">
        <f>Table2[[#This Row],[Year_Birth]]</f>
        <v>1960</v>
      </c>
      <c r="C1051" s="6" t="str">
        <f>Table2[[#This Row],[Education]]</f>
        <v>PhD</v>
      </c>
      <c r="D1051" s="6" t="str">
        <f>Table2[[#This Row],[Marital_Status]]</f>
        <v>Married</v>
      </c>
      <c r="E1051" s="6">
        <f>Table2[[#This Row],[Income]]</f>
        <v>77037</v>
      </c>
      <c r="F1051" s="6">
        <f>Table2[[#This Row],[Kidhome]]</f>
        <v>0</v>
      </c>
      <c r="G1051" s="6">
        <f>Table2[[#This Row],[Teenhome]]</f>
        <v>1</v>
      </c>
      <c r="H1051" s="9">
        <f>Table2[[#This Row],[Dt_Customer]]</f>
        <v>41560</v>
      </c>
      <c r="I1051" s="6">
        <f>Table2[[#This Row],[Recency]]</f>
        <v>3</v>
      </c>
      <c r="J1051" s="14">
        <f>IF(VALUE(YEAR(People!$H1051))-People!$B1051&gt;=90,44,VALUE(YEAR(People!$H1051))-People!$B1051)</f>
        <v>53</v>
      </c>
      <c r="K1051" s="5" t="str">
        <f>IF(AND(People!$J1051&gt;=16,People!$J1051&lt;=25),"16-25",IF(AND(People!$J1051&gt;=26,People!$J1051&lt;=35),"26-35",IF(AND(People!$J1051&gt;=36,People!$J1051&lt;=45),"36-45",IF(AND(People!$J1051&gt;=46,People!$J1051&lt;=55),"46-55",IF(AND(People!$J1051&gt;=56,People!$J1051&lt;=65),"56-65",IF(AND(People!$J1051&gt;=66,People!$J1051&lt;=75),"66-75","ALL"))))))</f>
        <v>46-55</v>
      </c>
      <c r="L1051" t="str">
        <f>Products!H1051</f>
        <v>Married</v>
      </c>
      <c r="M1051">
        <f>Table2[[#This Row],[Recency]]</f>
        <v>3</v>
      </c>
      <c r="N1051">
        <f>Table2[[#This Row],[NumDealsPurchases]]</f>
        <v>1</v>
      </c>
      <c r="O1051" s="12" t="str">
        <f>IF(Table2[[#This Row],[Kidhome]]=0,"No","Yes")</f>
        <v>No</v>
      </c>
      <c r="P1051" s="12" t="str">
        <f>IF(Table2[[#This Row],[Teenhome]]=0,"No","Yes")</f>
        <v>Yes</v>
      </c>
    </row>
    <row r="1052" spans="1:16" ht="16.5" x14ac:dyDescent="0.3">
      <c r="A1052" s="5">
        <f>Table2[[#This Row],[ID]]</f>
        <v>8870</v>
      </c>
      <c r="B1052" s="6">
        <f>Table2[[#This Row],[Year_Birth]]</f>
        <v>1984</v>
      </c>
      <c r="C1052" s="6" t="str">
        <f>Table2[[#This Row],[Education]]</f>
        <v>Graduation</v>
      </c>
      <c r="D1052" s="6" t="str">
        <f>Table2[[#This Row],[Marital_Status]]</f>
        <v>Together</v>
      </c>
      <c r="E1052" s="6">
        <f>Table2[[#This Row],[Income]]</f>
        <v>35196</v>
      </c>
      <c r="F1052" s="6">
        <f>Table2[[#This Row],[Kidhome]]</f>
        <v>1</v>
      </c>
      <c r="G1052" s="6">
        <f>Table2[[#This Row],[Teenhome]]</f>
        <v>0</v>
      </c>
      <c r="H1052" s="9">
        <f>Table2[[#This Row],[Dt_Customer]]</f>
        <v>41226</v>
      </c>
      <c r="I1052" s="6">
        <f>Table2[[#This Row],[Recency]]</f>
        <v>68</v>
      </c>
      <c r="J1052" s="8">
        <f>IF(VALUE(YEAR(People!$H1052))-People!$B1052&gt;=90,44,VALUE(YEAR(People!$H1052))-People!$B1052)</f>
        <v>28</v>
      </c>
      <c r="K1052" s="5" t="str">
        <f>IF(AND(People!$J1052&gt;=16,People!$J1052&lt;=25),"16-25",IF(AND(People!$J1052&gt;=26,People!$J1052&lt;=35),"26-35",IF(AND(People!$J1052&gt;=36,People!$J1052&lt;=45),"36-45",IF(AND(People!$J1052&gt;=46,People!$J1052&lt;=55),"46-55",IF(AND(People!$J1052&gt;=56,People!$J1052&lt;=65),"56-65",IF(AND(People!$J1052&gt;=66,People!$J1052&lt;=75),"66-75","ALL"))))))</f>
        <v>26-35</v>
      </c>
      <c r="L1052" t="str">
        <f>Products!H1052</f>
        <v>Married</v>
      </c>
      <c r="M1052">
        <f>Table2[[#This Row],[Recency]]</f>
        <v>68</v>
      </c>
      <c r="N1052">
        <f>Table2[[#This Row],[NumDealsPurchases]]</f>
        <v>6</v>
      </c>
      <c r="O1052" s="12" t="str">
        <f>IF(Table2[[#This Row],[Kidhome]]=0,"No","Yes")</f>
        <v>Yes</v>
      </c>
      <c r="P1052" s="12" t="str">
        <f>IF(Table2[[#This Row],[Teenhome]]=0,"No","Yes")</f>
        <v>No</v>
      </c>
    </row>
    <row r="1053" spans="1:16" ht="16.5" x14ac:dyDescent="0.3">
      <c r="A1053" s="7">
        <f>Table2[[#This Row],[ID]]</f>
        <v>966</v>
      </c>
      <c r="B1053" s="6">
        <f>Table2[[#This Row],[Year_Birth]]</f>
        <v>1966</v>
      </c>
      <c r="C1053" s="6" t="str">
        <f>Table2[[#This Row],[Education]]</f>
        <v>Graduation</v>
      </c>
      <c r="D1053" s="6" t="str">
        <f>Table2[[#This Row],[Marital_Status]]</f>
        <v>Married</v>
      </c>
      <c r="E1053" s="6">
        <f>Table2[[#This Row],[Income]]</f>
        <v>44529</v>
      </c>
      <c r="F1053" s="6">
        <f>Table2[[#This Row],[Kidhome]]</f>
        <v>0</v>
      </c>
      <c r="G1053" s="6">
        <f>Table2[[#This Row],[Teenhome]]</f>
        <v>1</v>
      </c>
      <c r="H1053" s="9">
        <f>Table2[[#This Row],[Dt_Customer]]</f>
        <v>41460</v>
      </c>
      <c r="I1053" s="6">
        <f>Table2[[#This Row],[Recency]]</f>
        <v>98</v>
      </c>
      <c r="J1053" s="14">
        <f>IF(VALUE(YEAR(People!$H1053))-People!$B1053&gt;=90,44,VALUE(YEAR(People!$H1053))-People!$B1053)</f>
        <v>47</v>
      </c>
      <c r="K1053" s="5" t="str">
        <f>IF(AND(People!$J1053&gt;=16,People!$J1053&lt;=25),"16-25",IF(AND(People!$J1053&gt;=26,People!$J1053&lt;=35),"26-35",IF(AND(People!$J1053&gt;=36,People!$J1053&lt;=45),"36-45",IF(AND(People!$J1053&gt;=46,People!$J1053&lt;=55),"46-55",IF(AND(People!$J1053&gt;=56,People!$J1053&lt;=65),"56-65",IF(AND(People!$J1053&gt;=66,People!$J1053&lt;=75),"66-75","ALL"))))))</f>
        <v>46-55</v>
      </c>
      <c r="L1053" t="str">
        <f>Products!H1053</f>
        <v>Together</v>
      </c>
      <c r="M1053">
        <f>Table2[[#This Row],[Recency]]</f>
        <v>98</v>
      </c>
      <c r="N1053">
        <f>Table2[[#This Row],[NumDealsPurchases]]</f>
        <v>6</v>
      </c>
      <c r="O1053" s="12" t="str">
        <f>IF(Table2[[#This Row],[Kidhome]]=0,"No","Yes")</f>
        <v>No</v>
      </c>
      <c r="P1053" s="12" t="str">
        <f>IF(Table2[[#This Row],[Teenhome]]=0,"No","Yes")</f>
        <v>Yes</v>
      </c>
    </row>
    <row r="1054" spans="1:16" ht="16.5" x14ac:dyDescent="0.3">
      <c r="A1054" s="5">
        <f>Table2[[#This Row],[ID]]</f>
        <v>4767</v>
      </c>
      <c r="B1054" s="6">
        <f>Table2[[#This Row],[Year_Birth]]</f>
        <v>1965</v>
      </c>
      <c r="C1054" s="6" t="str">
        <f>Table2[[#This Row],[Education]]</f>
        <v>2n Cycle</v>
      </c>
      <c r="D1054" s="6" t="str">
        <f>Table2[[#This Row],[Marital_Status]]</f>
        <v>Married</v>
      </c>
      <c r="E1054" s="6">
        <f>Table2[[#This Row],[Income]]</f>
        <v>70924</v>
      </c>
      <c r="F1054" s="6">
        <f>Table2[[#This Row],[Kidhome]]</f>
        <v>0</v>
      </c>
      <c r="G1054" s="6">
        <f>Table2[[#This Row],[Teenhome]]</f>
        <v>0</v>
      </c>
      <c r="H1054" s="9">
        <f>Table2[[#This Row],[Dt_Customer]]</f>
        <v>41736</v>
      </c>
      <c r="I1054" s="6">
        <f>Table2[[#This Row],[Recency]]</f>
        <v>41</v>
      </c>
      <c r="J1054" s="8">
        <f>IF(VALUE(YEAR(People!$H1054))-People!$B1054&gt;=90,44,VALUE(YEAR(People!$H1054))-People!$B1054)</f>
        <v>49</v>
      </c>
      <c r="K1054" s="5" t="str">
        <f>IF(AND(People!$J1054&gt;=16,People!$J1054&lt;=25),"16-25",IF(AND(People!$J1054&gt;=26,People!$J1054&lt;=35),"26-35",IF(AND(People!$J1054&gt;=36,People!$J1054&lt;=45),"36-45",IF(AND(People!$J1054&gt;=46,People!$J1054&lt;=55),"46-55",IF(AND(People!$J1054&gt;=56,People!$J1054&lt;=65),"56-65",IF(AND(People!$J1054&gt;=66,People!$J1054&lt;=75),"66-75","ALL"))))))</f>
        <v>46-55</v>
      </c>
      <c r="L1054" t="str">
        <f>Products!H1054</f>
        <v>Married</v>
      </c>
      <c r="M1054">
        <f>Table2[[#This Row],[Recency]]</f>
        <v>41</v>
      </c>
      <c r="N1054">
        <f>Table2[[#This Row],[NumDealsPurchases]]</f>
        <v>1</v>
      </c>
      <c r="O1054" s="12" t="str">
        <f>IF(Table2[[#This Row],[Kidhome]]=0,"No","Yes")</f>
        <v>No</v>
      </c>
      <c r="P1054" s="12" t="str">
        <f>IF(Table2[[#This Row],[Teenhome]]=0,"No","Yes")</f>
        <v>No</v>
      </c>
    </row>
    <row r="1055" spans="1:16" ht="16.5" x14ac:dyDescent="0.3">
      <c r="A1055" s="7">
        <f>Table2[[#This Row],[ID]]</f>
        <v>9725</v>
      </c>
      <c r="B1055" s="6">
        <f>Table2[[#This Row],[Year_Birth]]</f>
        <v>1966</v>
      </c>
      <c r="C1055" s="6" t="str">
        <f>Table2[[#This Row],[Education]]</f>
        <v>PhD</v>
      </c>
      <c r="D1055" s="6" t="str">
        <f>Table2[[#This Row],[Marital_Status]]</f>
        <v>Together</v>
      </c>
      <c r="E1055" s="6">
        <f>Table2[[#This Row],[Income]]</f>
        <v>28764</v>
      </c>
      <c r="F1055" s="6">
        <f>Table2[[#This Row],[Kidhome]]</f>
        <v>1</v>
      </c>
      <c r="G1055" s="6">
        <f>Table2[[#This Row],[Teenhome]]</f>
        <v>1</v>
      </c>
      <c r="H1055" s="9">
        <f>Table2[[#This Row],[Dt_Customer]]</f>
        <v>41795</v>
      </c>
      <c r="I1055" s="6">
        <f>Table2[[#This Row],[Recency]]</f>
        <v>16</v>
      </c>
      <c r="J1055" s="14">
        <f>IF(VALUE(YEAR(People!$H1055))-People!$B1055&gt;=90,44,VALUE(YEAR(People!$H1055))-People!$B1055)</f>
        <v>48</v>
      </c>
      <c r="K1055" s="5" t="str">
        <f>IF(AND(People!$J1055&gt;=16,People!$J1055&lt;=25),"16-25",IF(AND(People!$J1055&gt;=26,People!$J1055&lt;=35),"26-35",IF(AND(People!$J1055&gt;=36,People!$J1055&lt;=45),"36-45",IF(AND(People!$J1055&gt;=46,People!$J1055&lt;=55),"46-55",IF(AND(People!$J1055&gt;=56,People!$J1055&lt;=65),"56-65",IF(AND(People!$J1055&gt;=66,People!$J1055&lt;=75),"66-75","ALL"))))))</f>
        <v>46-55</v>
      </c>
      <c r="L1055" t="str">
        <f>Products!H1055</f>
        <v>Divorced</v>
      </c>
      <c r="M1055">
        <f>Table2[[#This Row],[Recency]]</f>
        <v>16</v>
      </c>
      <c r="N1055">
        <f>Table2[[#This Row],[NumDealsPurchases]]</f>
        <v>1</v>
      </c>
      <c r="O1055" s="12" t="str">
        <f>IF(Table2[[#This Row],[Kidhome]]=0,"No","Yes")</f>
        <v>Yes</v>
      </c>
      <c r="P1055" s="12" t="str">
        <f>IF(Table2[[#This Row],[Teenhome]]=0,"No","Yes")</f>
        <v>Yes</v>
      </c>
    </row>
    <row r="1056" spans="1:16" ht="16.5" x14ac:dyDescent="0.3">
      <c r="A1056" s="5">
        <f>Table2[[#This Row],[ID]]</f>
        <v>4475</v>
      </c>
      <c r="B1056" s="6">
        <f>Table2[[#This Row],[Year_Birth]]</f>
        <v>1949</v>
      </c>
      <c r="C1056" s="6" t="str">
        <f>Table2[[#This Row],[Education]]</f>
        <v>PhD</v>
      </c>
      <c r="D1056" s="6" t="str">
        <f>Table2[[#This Row],[Marital_Status]]</f>
        <v>Married</v>
      </c>
      <c r="E1056" s="6">
        <f>Table2[[#This Row],[Income]]</f>
        <v>69098</v>
      </c>
      <c r="F1056" s="6">
        <f>Table2[[#This Row],[Kidhome]]</f>
        <v>0</v>
      </c>
      <c r="G1056" s="6">
        <f>Table2[[#This Row],[Teenhome]]</f>
        <v>0</v>
      </c>
      <c r="H1056" s="9">
        <f>Table2[[#This Row],[Dt_Customer]]</f>
        <v>41321</v>
      </c>
      <c r="I1056" s="6">
        <f>Table2[[#This Row],[Recency]]</f>
        <v>82</v>
      </c>
      <c r="J1056" s="8">
        <f>IF(VALUE(YEAR(People!$H1056))-People!$B1056&gt;=90,44,VALUE(YEAR(People!$H1056))-People!$B1056)</f>
        <v>64</v>
      </c>
      <c r="K1056" s="5" t="str">
        <f>IF(AND(People!$J1056&gt;=16,People!$J1056&lt;=25),"16-25",IF(AND(People!$J1056&gt;=26,People!$J1056&lt;=35),"26-35",IF(AND(People!$J1056&gt;=36,People!$J1056&lt;=45),"36-45",IF(AND(People!$J1056&gt;=46,People!$J1056&lt;=55),"46-55",IF(AND(People!$J1056&gt;=56,People!$J1056&lt;=65),"56-65",IF(AND(People!$J1056&gt;=66,People!$J1056&lt;=75),"66-75","ALL"))))))</f>
        <v>56-65</v>
      </c>
      <c r="L1056" t="str">
        <f>Products!H1056</f>
        <v>Married</v>
      </c>
      <c r="M1056">
        <f>Table2[[#This Row],[Recency]]</f>
        <v>82</v>
      </c>
      <c r="N1056">
        <f>Table2[[#This Row],[NumDealsPurchases]]</f>
        <v>1</v>
      </c>
      <c r="O1056" s="12" t="str">
        <f>IF(Table2[[#This Row],[Kidhome]]=0,"No","Yes")</f>
        <v>No</v>
      </c>
      <c r="P1056" s="12" t="str">
        <f>IF(Table2[[#This Row],[Teenhome]]=0,"No","Yes")</f>
        <v>No</v>
      </c>
    </row>
    <row r="1057" spans="1:16" ht="16.5" x14ac:dyDescent="0.3">
      <c r="A1057" s="7">
        <f>Table2[[#This Row],[ID]]</f>
        <v>5740</v>
      </c>
      <c r="B1057" s="6">
        <f>Table2[[#This Row],[Year_Birth]]</f>
        <v>1970</v>
      </c>
      <c r="C1057" s="6" t="str">
        <f>Table2[[#This Row],[Education]]</f>
        <v>2n Cycle</v>
      </c>
      <c r="D1057" s="6" t="str">
        <f>Table2[[#This Row],[Marital_Status]]</f>
        <v>Divorced</v>
      </c>
      <c r="E1057" s="6">
        <f>Table2[[#This Row],[Income]]</f>
        <v>25959</v>
      </c>
      <c r="F1057" s="6">
        <f>Table2[[#This Row],[Kidhome]]</f>
        <v>1</v>
      </c>
      <c r="G1057" s="6">
        <f>Table2[[#This Row],[Teenhome]]</f>
        <v>1</v>
      </c>
      <c r="H1057" s="9">
        <f>Table2[[#This Row],[Dt_Customer]]</f>
        <v>41319</v>
      </c>
      <c r="I1057" s="6">
        <f>Table2[[#This Row],[Recency]]</f>
        <v>1</v>
      </c>
      <c r="J1057" s="14">
        <f>IF(VALUE(YEAR(People!$H1057))-People!$B1057&gt;=90,44,VALUE(YEAR(People!$H1057))-People!$B1057)</f>
        <v>43</v>
      </c>
      <c r="K1057" s="5" t="str">
        <f>IF(AND(People!$J1057&gt;=16,People!$J1057&lt;=25),"16-25",IF(AND(People!$J1057&gt;=26,People!$J1057&lt;=35),"26-35",IF(AND(People!$J1057&gt;=36,People!$J1057&lt;=45),"36-45",IF(AND(People!$J1057&gt;=46,People!$J1057&lt;=55),"46-55",IF(AND(People!$J1057&gt;=56,People!$J1057&lt;=65),"56-65",IF(AND(People!$J1057&gt;=66,People!$J1057&lt;=75),"66-75","ALL"))))))</f>
        <v>36-45</v>
      </c>
      <c r="L1057" t="str">
        <f>Products!H1057</f>
        <v>Single</v>
      </c>
      <c r="M1057">
        <f>Table2[[#This Row],[Recency]]</f>
        <v>1</v>
      </c>
      <c r="N1057">
        <f>Table2[[#This Row],[NumDealsPurchases]]</f>
        <v>2</v>
      </c>
      <c r="O1057" s="12" t="str">
        <f>IF(Table2[[#This Row],[Kidhome]]=0,"No","Yes")</f>
        <v>Yes</v>
      </c>
      <c r="P1057" s="12" t="str">
        <f>IF(Table2[[#This Row],[Teenhome]]=0,"No","Yes")</f>
        <v>Yes</v>
      </c>
    </row>
    <row r="1058" spans="1:16" ht="16.5" x14ac:dyDescent="0.3">
      <c r="A1058" s="5">
        <f>Table2[[#This Row],[ID]]</f>
        <v>5731</v>
      </c>
      <c r="B1058" s="6">
        <f>Table2[[#This Row],[Year_Birth]]</f>
        <v>1983</v>
      </c>
      <c r="C1058" s="6" t="str">
        <f>Table2[[#This Row],[Education]]</f>
        <v>Master</v>
      </c>
      <c r="D1058" s="6" t="str">
        <f>Table2[[#This Row],[Marital_Status]]</f>
        <v>Married</v>
      </c>
      <c r="E1058" s="6">
        <f>Table2[[#This Row],[Income]]</f>
        <v>27100</v>
      </c>
      <c r="F1058" s="6">
        <f>Table2[[#This Row],[Kidhome]]</f>
        <v>1</v>
      </c>
      <c r="G1058" s="6">
        <f>Table2[[#This Row],[Teenhome]]</f>
        <v>0</v>
      </c>
      <c r="H1058" s="9">
        <f>Table2[[#This Row],[Dt_Customer]]</f>
        <v>41369</v>
      </c>
      <c r="I1058" s="6">
        <f>Table2[[#This Row],[Recency]]</f>
        <v>64</v>
      </c>
      <c r="J1058" s="8">
        <f>IF(VALUE(YEAR(People!$H1058))-People!$B1058&gt;=90,44,VALUE(YEAR(People!$H1058))-People!$B1058)</f>
        <v>30</v>
      </c>
      <c r="K1058" s="5" t="str">
        <f>IF(AND(People!$J1058&gt;=16,People!$J1058&lt;=25),"16-25",IF(AND(People!$J1058&gt;=26,People!$J1058&lt;=35),"26-35",IF(AND(People!$J1058&gt;=36,People!$J1058&lt;=45),"36-45",IF(AND(People!$J1058&gt;=46,People!$J1058&lt;=55),"46-55",IF(AND(People!$J1058&gt;=56,People!$J1058&lt;=65),"56-65",IF(AND(People!$J1058&gt;=66,People!$J1058&lt;=75),"66-75","ALL"))))))</f>
        <v>26-35</v>
      </c>
      <c r="L1058" t="str">
        <f>Products!H1058</f>
        <v>Married</v>
      </c>
      <c r="M1058">
        <f>Table2[[#This Row],[Recency]]</f>
        <v>64</v>
      </c>
      <c r="N1058">
        <f>Table2[[#This Row],[NumDealsPurchases]]</f>
        <v>1</v>
      </c>
      <c r="O1058" s="12" t="str">
        <f>IF(Table2[[#This Row],[Kidhome]]=0,"No","Yes")</f>
        <v>Yes</v>
      </c>
      <c r="P1058" s="12" t="str">
        <f>IF(Table2[[#This Row],[Teenhome]]=0,"No","Yes")</f>
        <v>No</v>
      </c>
    </row>
    <row r="1059" spans="1:16" ht="16.5" x14ac:dyDescent="0.3">
      <c r="A1059" s="7">
        <f>Table2[[#This Row],[ID]]</f>
        <v>7290</v>
      </c>
      <c r="B1059" s="6">
        <f>Table2[[#This Row],[Year_Birth]]</f>
        <v>1985</v>
      </c>
      <c r="C1059" s="6" t="str">
        <f>Table2[[#This Row],[Education]]</f>
        <v>Graduation</v>
      </c>
      <c r="D1059" s="6" t="str">
        <f>Table2[[#This Row],[Marital_Status]]</f>
        <v>Single</v>
      </c>
      <c r="E1059" s="6">
        <f>Table2[[#This Row],[Income]]</f>
        <v>70596</v>
      </c>
      <c r="F1059" s="6">
        <f>Table2[[#This Row],[Kidhome]]</f>
        <v>0</v>
      </c>
      <c r="G1059" s="6">
        <f>Table2[[#This Row],[Teenhome]]</f>
        <v>0</v>
      </c>
      <c r="H1059" s="9">
        <f>Table2[[#This Row],[Dt_Customer]]</f>
        <v>41187</v>
      </c>
      <c r="I1059" s="6">
        <f>Table2[[#This Row],[Recency]]</f>
        <v>68</v>
      </c>
      <c r="J1059" s="14">
        <f>IF(VALUE(YEAR(People!$H1059))-People!$B1059&gt;=90,44,VALUE(YEAR(People!$H1059))-People!$B1059)</f>
        <v>27</v>
      </c>
      <c r="K1059" s="5" t="str">
        <f>IF(AND(People!$J1059&gt;=16,People!$J1059&lt;=25),"16-25",IF(AND(People!$J1059&gt;=26,People!$J1059&lt;=35),"26-35",IF(AND(People!$J1059&gt;=36,People!$J1059&lt;=45),"36-45",IF(AND(People!$J1059&gt;=46,People!$J1059&lt;=55),"46-55",IF(AND(People!$J1059&gt;=56,People!$J1059&lt;=65),"56-65",IF(AND(People!$J1059&gt;=66,People!$J1059&lt;=75),"66-75","ALL"))))))</f>
        <v>26-35</v>
      </c>
      <c r="L1059" t="str">
        <f>Products!H1059</f>
        <v>Married</v>
      </c>
      <c r="M1059">
        <f>Table2[[#This Row],[Recency]]</f>
        <v>68</v>
      </c>
      <c r="N1059">
        <f>Table2[[#This Row],[NumDealsPurchases]]</f>
        <v>1</v>
      </c>
      <c r="O1059" s="12" t="str">
        <f>IF(Table2[[#This Row],[Kidhome]]=0,"No","Yes")</f>
        <v>No</v>
      </c>
      <c r="P1059" s="12" t="str">
        <f>IF(Table2[[#This Row],[Teenhome]]=0,"No","Yes")</f>
        <v>No</v>
      </c>
    </row>
    <row r="1060" spans="1:16" ht="16.5" x14ac:dyDescent="0.3">
      <c r="A1060" s="5">
        <f>Table2[[#This Row],[ID]]</f>
        <v>3846</v>
      </c>
      <c r="B1060" s="6">
        <f>Table2[[#This Row],[Year_Birth]]</f>
        <v>1974</v>
      </c>
      <c r="C1060" s="6" t="str">
        <f>Table2[[#This Row],[Education]]</f>
        <v>Graduation</v>
      </c>
      <c r="D1060" s="6" t="str">
        <f>Table2[[#This Row],[Marital_Status]]</f>
        <v>Married</v>
      </c>
      <c r="E1060" s="6">
        <f>Table2[[#This Row],[Income]]</f>
        <v>42557</v>
      </c>
      <c r="F1060" s="6">
        <f>Table2[[#This Row],[Kidhome]]</f>
        <v>0</v>
      </c>
      <c r="G1060" s="6">
        <f>Table2[[#This Row],[Teenhome]]</f>
        <v>1</v>
      </c>
      <c r="H1060" s="9">
        <f>Table2[[#This Row],[Dt_Customer]]</f>
        <v>41150</v>
      </c>
      <c r="I1060" s="6">
        <f>Table2[[#This Row],[Recency]]</f>
        <v>98</v>
      </c>
      <c r="J1060" s="8">
        <f>IF(VALUE(YEAR(People!$H1060))-People!$B1060&gt;=90,44,VALUE(YEAR(People!$H1060))-People!$B1060)</f>
        <v>38</v>
      </c>
      <c r="K1060" s="5" t="str">
        <f>IF(AND(People!$J1060&gt;=16,People!$J1060&lt;=25),"16-25",IF(AND(People!$J1060&gt;=26,People!$J1060&lt;=35),"26-35",IF(AND(People!$J1060&gt;=36,People!$J1060&lt;=45),"36-45",IF(AND(People!$J1060&gt;=46,People!$J1060&lt;=55),"46-55",IF(AND(People!$J1060&gt;=56,People!$J1060&lt;=65),"56-65",IF(AND(People!$J1060&gt;=66,People!$J1060&lt;=75),"66-75","ALL"))))))</f>
        <v>36-45</v>
      </c>
      <c r="L1060" t="str">
        <f>Products!H1060</f>
        <v>Single</v>
      </c>
      <c r="M1060">
        <f>Table2[[#This Row],[Recency]]</f>
        <v>98</v>
      </c>
      <c r="N1060">
        <f>Table2[[#This Row],[NumDealsPurchases]]</f>
        <v>4</v>
      </c>
      <c r="O1060" s="12" t="str">
        <f>IF(Table2[[#This Row],[Kidhome]]=0,"No","Yes")</f>
        <v>No</v>
      </c>
      <c r="P1060" s="12" t="str">
        <f>IF(Table2[[#This Row],[Teenhome]]=0,"No","Yes")</f>
        <v>Yes</v>
      </c>
    </row>
    <row r="1061" spans="1:16" ht="16.5" x14ac:dyDescent="0.3">
      <c r="A1061" s="7">
        <f>Table2[[#This Row],[ID]]</f>
        <v>8104</v>
      </c>
      <c r="B1061" s="6">
        <f>Table2[[#This Row],[Year_Birth]]</f>
        <v>1951</v>
      </c>
      <c r="C1061" s="6" t="str">
        <f>Table2[[#This Row],[Education]]</f>
        <v>PhD</v>
      </c>
      <c r="D1061" s="6" t="str">
        <f>Table2[[#This Row],[Marital_Status]]</f>
        <v>Married</v>
      </c>
      <c r="E1061" s="6">
        <f>Table2[[#This Row],[Income]]</f>
        <v>53312</v>
      </c>
      <c r="F1061" s="6">
        <f>Table2[[#This Row],[Kidhome]]</f>
        <v>0</v>
      </c>
      <c r="G1061" s="6">
        <f>Table2[[#This Row],[Teenhome]]</f>
        <v>0</v>
      </c>
      <c r="H1061" s="9">
        <f>Table2[[#This Row],[Dt_Customer]]</f>
        <v>41495</v>
      </c>
      <c r="I1061" s="6">
        <f>Table2[[#This Row],[Recency]]</f>
        <v>32</v>
      </c>
      <c r="J1061" s="14">
        <f>IF(VALUE(YEAR(People!$H1061))-People!$B1061&gt;=90,44,VALUE(YEAR(People!$H1061))-People!$B1061)</f>
        <v>62</v>
      </c>
      <c r="K1061" s="5" t="str">
        <f>IF(AND(People!$J1061&gt;=16,People!$J1061&lt;=25),"16-25",IF(AND(People!$J1061&gt;=26,People!$J1061&lt;=35),"26-35",IF(AND(People!$J1061&gt;=36,People!$J1061&lt;=45),"36-45",IF(AND(People!$J1061&gt;=46,People!$J1061&lt;=55),"46-55",IF(AND(People!$J1061&gt;=56,People!$J1061&lt;=65),"56-65",IF(AND(People!$J1061&gt;=66,People!$J1061&lt;=75),"66-75","ALL"))))))</f>
        <v>56-65</v>
      </c>
      <c r="L1061" t="str">
        <f>Products!H1061</f>
        <v>Together</v>
      </c>
      <c r="M1061">
        <f>Table2[[#This Row],[Recency]]</f>
        <v>32</v>
      </c>
      <c r="N1061">
        <f>Table2[[#This Row],[NumDealsPurchases]]</f>
        <v>1</v>
      </c>
      <c r="O1061" s="12" t="str">
        <f>IF(Table2[[#This Row],[Kidhome]]=0,"No","Yes")</f>
        <v>No</v>
      </c>
      <c r="P1061" s="12" t="str">
        <f>IF(Table2[[#This Row],[Teenhome]]=0,"No","Yes")</f>
        <v>No</v>
      </c>
    </row>
    <row r="1062" spans="1:16" ht="16.5" x14ac:dyDescent="0.3">
      <c r="A1062" s="5">
        <f>Table2[[#This Row],[ID]]</f>
        <v>4507</v>
      </c>
      <c r="B1062" s="6">
        <f>Table2[[#This Row],[Year_Birth]]</f>
        <v>1952</v>
      </c>
      <c r="C1062" s="6" t="str">
        <f>Table2[[#This Row],[Education]]</f>
        <v>Graduation</v>
      </c>
      <c r="D1062" s="6" t="str">
        <f>Table2[[#This Row],[Marital_Status]]</f>
        <v>Single</v>
      </c>
      <c r="E1062" s="6">
        <f>Table2[[#This Row],[Income]]</f>
        <v>72228</v>
      </c>
      <c r="F1062" s="6">
        <f>Table2[[#This Row],[Kidhome]]</f>
        <v>0</v>
      </c>
      <c r="G1062" s="6">
        <f>Table2[[#This Row],[Teenhome]]</f>
        <v>0</v>
      </c>
      <c r="H1062" s="9">
        <f>Table2[[#This Row],[Dt_Customer]]</f>
        <v>41240</v>
      </c>
      <c r="I1062" s="6">
        <f>Table2[[#This Row],[Recency]]</f>
        <v>87</v>
      </c>
      <c r="J1062" s="8">
        <f>IF(VALUE(YEAR(People!$H1062))-People!$B1062&gt;=90,44,VALUE(YEAR(People!$H1062))-People!$B1062)</f>
        <v>60</v>
      </c>
      <c r="K1062" s="5" t="str">
        <f>IF(AND(People!$J1062&gt;=16,People!$J1062&lt;=25),"16-25",IF(AND(People!$J1062&gt;=26,People!$J1062&lt;=35),"26-35",IF(AND(People!$J1062&gt;=36,People!$J1062&lt;=45),"36-45",IF(AND(People!$J1062&gt;=46,People!$J1062&lt;=55),"46-55",IF(AND(People!$J1062&gt;=56,People!$J1062&lt;=65),"56-65",IF(AND(People!$J1062&gt;=66,People!$J1062&lt;=75),"66-75","ALL"))))))</f>
        <v>56-65</v>
      </c>
      <c r="L1062" t="str">
        <f>Products!H1062</f>
        <v>Married</v>
      </c>
      <c r="M1062">
        <f>Table2[[#This Row],[Recency]]</f>
        <v>87</v>
      </c>
      <c r="N1062">
        <f>Table2[[#This Row],[NumDealsPurchases]]</f>
        <v>1</v>
      </c>
      <c r="O1062" s="12" t="str">
        <f>IF(Table2[[#This Row],[Kidhome]]=0,"No","Yes")</f>
        <v>No</v>
      </c>
      <c r="P1062" s="12" t="str">
        <f>IF(Table2[[#This Row],[Teenhome]]=0,"No","Yes")</f>
        <v>No</v>
      </c>
    </row>
    <row r="1063" spans="1:16" ht="16.5" x14ac:dyDescent="0.3">
      <c r="A1063" s="7">
        <f>Table2[[#This Row],[ID]]</f>
        <v>11013</v>
      </c>
      <c r="B1063" s="6">
        <f>Table2[[#This Row],[Year_Birth]]</f>
        <v>1987</v>
      </c>
      <c r="C1063" s="6" t="str">
        <f>Table2[[#This Row],[Education]]</f>
        <v>Graduation</v>
      </c>
      <c r="D1063" s="6" t="str">
        <f>Table2[[#This Row],[Marital_Status]]</f>
        <v>Together</v>
      </c>
      <c r="E1063" s="6">
        <f>Table2[[#This Row],[Income]]</f>
        <v>67605</v>
      </c>
      <c r="F1063" s="6">
        <f>Table2[[#This Row],[Kidhome]]</f>
        <v>0</v>
      </c>
      <c r="G1063" s="6">
        <f>Table2[[#This Row],[Teenhome]]</f>
        <v>0</v>
      </c>
      <c r="H1063" s="9">
        <f>Table2[[#This Row],[Dt_Customer]]</f>
        <v>41364</v>
      </c>
      <c r="I1063" s="6">
        <f>Table2[[#This Row],[Recency]]</f>
        <v>84</v>
      </c>
      <c r="J1063" s="14">
        <f>IF(VALUE(YEAR(People!$H1063))-People!$B1063&gt;=90,44,VALUE(YEAR(People!$H1063))-People!$B1063)</f>
        <v>26</v>
      </c>
      <c r="K1063" s="5" t="str">
        <f>IF(AND(People!$J1063&gt;=16,People!$J1063&lt;=25),"16-25",IF(AND(People!$J1063&gt;=26,People!$J1063&lt;=35),"26-35",IF(AND(People!$J1063&gt;=36,People!$J1063&lt;=45),"36-45",IF(AND(People!$J1063&gt;=46,People!$J1063&lt;=55),"46-55",IF(AND(People!$J1063&gt;=56,People!$J1063&lt;=65),"56-65",IF(AND(People!$J1063&gt;=66,People!$J1063&lt;=75),"66-75","ALL"))))))</f>
        <v>26-35</v>
      </c>
      <c r="L1063" t="str">
        <f>Products!H1063</f>
        <v>Together</v>
      </c>
      <c r="M1063">
        <f>Table2[[#This Row],[Recency]]</f>
        <v>84</v>
      </c>
      <c r="N1063">
        <f>Table2[[#This Row],[NumDealsPurchases]]</f>
        <v>1</v>
      </c>
      <c r="O1063" s="12" t="str">
        <f>IF(Table2[[#This Row],[Kidhome]]=0,"No","Yes")</f>
        <v>No</v>
      </c>
      <c r="P1063" s="12" t="str">
        <f>IF(Table2[[#This Row],[Teenhome]]=0,"No","Yes")</f>
        <v>No</v>
      </c>
    </row>
    <row r="1064" spans="1:16" ht="16.5" x14ac:dyDescent="0.3">
      <c r="A1064" s="5">
        <f>Table2[[#This Row],[ID]]</f>
        <v>4491</v>
      </c>
      <c r="B1064" s="6">
        <f>Table2[[#This Row],[Year_Birth]]</f>
        <v>1949</v>
      </c>
      <c r="C1064" s="6" t="str">
        <f>Table2[[#This Row],[Education]]</f>
        <v>Master</v>
      </c>
      <c r="D1064" s="6" t="str">
        <f>Table2[[#This Row],[Marital_Status]]</f>
        <v>Married</v>
      </c>
      <c r="E1064" s="6">
        <f>Table2[[#This Row],[Income]]</f>
        <v>62845</v>
      </c>
      <c r="F1064" s="6">
        <f>Table2[[#This Row],[Kidhome]]</f>
        <v>1</v>
      </c>
      <c r="G1064" s="6">
        <f>Table2[[#This Row],[Teenhome]]</f>
        <v>1</v>
      </c>
      <c r="H1064" s="9">
        <f>Table2[[#This Row],[Dt_Customer]]</f>
        <v>41183</v>
      </c>
      <c r="I1064" s="6">
        <f>Table2[[#This Row],[Recency]]</f>
        <v>3</v>
      </c>
      <c r="J1064" s="8">
        <f>IF(VALUE(YEAR(People!$H1064))-People!$B1064&gt;=90,44,VALUE(YEAR(People!$H1064))-People!$B1064)</f>
        <v>63</v>
      </c>
      <c r="K1064" s="5" t="str">
        <f>IF(AND(People!$J1064&gt;=16,People!$J1064&lt;=25),"16-25",IF(AND(People!$J1064&gt;=26,People!$J1064&lt;=35),"26-35",IF(AND(People!$J1064&gt;=36,People!$J1064&lt;=45),"36-45",IF(AND(People!$J1064&gt;=46,People!$J1064&lt;=55),"46-55",IF(AND(People!$J1064&gt;=56,People!$J1064&lt;=65),"56-65",IF(AND(People!$J1064&gt;=66,People!$J1064&lt;=75),"66-75","ALL"))))))</f>
        <v>56-65</v>
      </c>
      <c r="L1064" t="str">
        <f>Products!H1064</f>
        <v>Single</v>
      </c>
      <c r="M1064">
        <f>Table2[[#This Row],[Recency]]</f>
        <v>3</v>
      </c>
      <c r="N1064">
        <f>Table2[[#This Row],[NumDealsPurchases]]</f>
        <v>11</v>
      </c>
      <c r="O1064" s="12" t="str">
        <f>IF(Table2[[#This Row],[Kidhome]]=0,"No","Yes")</f>
        <v>Yes</v>
      </c>
      <c r="P1064" s="12" t="str">
        <f>IF(Table2[[#This Row],[Teenhome]]=0,"No","Yes")</f>
        <v>Yes</v>
      </c>
    </row>
    <row r="1065" spans="1:16" ht="16.5" x14ac:dyDescent="0.3">
      <c r="A1065" s="7">
        <f>Table2[[#This Row],[ID]]</f>
        <v>3759</v>
      </c>
      <c r="B1065" s="6">
        <f>Table2[[#This Row],[Year_Birth]]</f>
        <v>1958</v>
      </c>
      <c r="C1065" s="6" t="str">
        <f>Table2[[#This Row],[Education]]</f>
        <v>Graduation</v>
      </c>
      <c r="D1065" s="6" t="str">
        <f>Table2[[#This Row],[Marital_Status]]</f>
        <v>Together</v>
      </c>
      <c r="E1065" s="6">
        <f>Table2[[#This Row],[Income]]</f>
        <v>65196</v>
      </c>
      <c r="F1065" s="6">
        <f>Table2[[#This Row],[Kidhome]]</f>
        <v>0</v>
      </c>
      <c r="G1065" s="6">
        <f>Table2[[#This Row],[Teenhome]]</f>
        <v>2</v>
      </c>
      <c r="H1065" s="9">
        <f>Table2[[#This Row],[Dt_Customer]]</f>
        <v>41480</v>
      </c>
      <c r="I1065" s="6">
        <f>Table2[[#This Row],[Recency]]</f>
        <v>34</v>
      </c>
      <c r="J1065" s="14">
        <f>IF(VALUE(YEAR(People!$H1065))-People!$B1065&gt;=90,44,VALUE(YEAR(People!$H1065))-People!$B1065)</f>
        <v>55</v>
      </c>
      <c r="K1065" s="5" t="str">
        <f>IF(AND(People!$J1065&gt;=16,People!$J1065&lt;=25),"16-25",IF(AND(People!$J1065&gt;=26,People!$J1065&lt;=35),"26-35",IF(AND(People!$J1065&gt;=36,People!$J1065&lt;=45),"36-45",IF(AND(People!$J1065&gt;=46,People!$J1065&lt;=55),"46-55",IF(AND(People!$J1065&gt;=56,People!$J1065&lt;=65),"56-65",IF(AND(People!$J1065&gt;=66,People!$J1065&lt;=75),"66-75","ALL"))))))</f>
        <v>46-55</v>
      </c>
      <c r="L1065" t="str">
        <f>Products!H1065</f>
        <v>Divorced</v>
      </c>
      <c r="M1065">
        <f>Table2[[#This Row],[Recency]]</f>
        <v>34</v>
      </c>
      <c r="N1065">
        <f>Table2[[#This Row],[NumDealsPurchases]]</f>
        <v>2</v>
      </c>
      <c r="O1065" s="12" t="str">
        <f>IF(Table2[[#This Row],[Kidhome]]=0,"No","Yes")</f>
        <v>No</v>
      </c>
      <c r="P1065" s="12" t="str">
        <f>IF(Table2[[#This Row],[Teenhome]]=0,"No","Yes")</f>
        <v>Yes</v>
      </c>
    </row>
    <row r="1066" spans="1:16" ht="16.5" x14ac:dyDescent="0.3">
      <c r="A1066" s="5">
        <f>Table2[[#This Row],[ID]]</f>
        <v>1162</v>
      </c>
      <c r="B1066" s="6">
        <f>Table2[[#This Row],[Year_Birth]]</f>
        <v>1987</v>
      </c>
      <c r="C1066" s="6" t="str">
        <f>Table2[[#This Row],[Education]]</f>
        <v>PhD</v>
      </c>
      <c r="D1066" s="6" t="str">
        <f>Table2[[#This Row],[Marital_Status]]</f>
        <v>Single</v>
      </c>
      <c r="E1066" s="6">
        <f>Table2[[#This Row],[Income]]</f>
        <v>42000</v>
      </c>
      <c r="F1066" s="6">
        <f>Table2[[#This Row],[Kidhome]]</f>
        <v>0</v>
      </c>
      <c r="G1066" s="6">
        <f>Table2[[#This Row],[Teenhome]]</f>
        <v>0</v>
      </c>
      <c r="H1066" s="9">
        <f>Table2[[#This Row],[Dt_Customer]]</f>
        <v>41284</v>
      </c>
      <c r="I1066" s="6">
        <f>Table2[[#This Row],[Recency]]</f>
        <v>23</v>
      </c>
      <c r="J1066" s="8">
        <f>IF(VALUE(YEAR(People!$H1066))-People!$B1066&gt;=90,44,VALUE(YEAR(People!$H1066))-People!$B1066)</f>
        <v>26</v>
      </c>
      <c r="K1066" s="5" t="str">
        <f>IF(AND(People!$J1066&gt;=16,People!$J1066&lt;=25),"16-25",IF(AND(People!$J1066&gt;=26,People!$J1066&lt;=35),"26-35",IF(AND(People!$J1066&gt;=36,People!$J1066&lt;=45),"36-45",IF(AND(People!$J1066&gt;=46,People!$J1066&lt;=55),"46-55",IF(AND(People!$J1066&gt;=56,People!$J1066&lt;=65),"56-65",IF(AND(People!$J1066&gt;=66,People!$J1066&lt;=75),"66-75","ALL"))))))</f>
        <v>26-35</v>
      </c>
      <c r="L1066" t="str">
        <f>Products!H1066</f>
        <v>Married</v>
      </c>
      <c r="M1066">
        <f>Table2[[#This Row],[Recency]]</f>
        <v>23</v>
      </c>
      <c r="N1066">
        <f>Table2[[#This Row],[NumDealsPurchases]]</f>
        <v>2</v>
      </c>
      <c r="O1066" s="12" t="str">
        <f>IF(Table2[[#This Row],[Kidhome]]=0,"No","Yes")</f>
        <v>No</v>
      </c>
      <c r="P1066" s="12" t="str">
        <f>IF(Table2[[#This Row],[Teenhome]]=0,"No","Yes")</f>
        <v>No</v>
      </c>
    </row>
    <row r="1067" spans="1:16" ht="16.5" x14ac:dyDescent="0.3">
      <c r="A1067" s="7">
        <f>Table2[[#This Row],[ID]]</f>
        <v>2055</v>
      </c>
      <c r="B1067" s="6">
        <f>Table2[[#This Row],[Year_Birth]]</f>
        <v>1973</v>
      </c>
      <c r="C1067" s="6" t="str">
        <f>Table2[[#This Row],[Education]]</f>
        <v>PhD</v>
      </c>
      <c r="D1067" s="6" t="str">
        <f>Table2[[#This Row],[Marital_Status]]</f>
        <v>Divorced</v>
      </c>
      <c r="E1067" s="6">
        <f>Table2[[#This Row],[Income]]</f>
        <v>35860</v>
      </c>
      <c r="F1067" s="6">
        <f>Table2[[#This Row],[Kidhome]]</f>
        <v>1</v>
      </c>
      <c r="G1067" s="6">
        <f>Table2[[#This Row],[Teenhome]]</f>
        <v>1</v>
      </c>
      <c r="H1067" s="9">
        <f>Table2[[#This Row],[Dt_Customer]]</f>
        <v>41778</v>
      </c>
      <c r="I1067" s="6">
        <f>Table2[[#This Row],[Recency]]</f>
        <v>37</v>
      </c>
      <c r="J1067" s="14">
        <f>IF(VALUE(YEAR(People!$H1067))-People!$B1067&gt;=90,44,VALUE(YEAR(People!$H1067))-People!$B1067)</f>
        <v>41</v>
      </c>
      <c r="K1067" s="5" t="str">
        <f>IF(AND(People!$J1067&gt;=16,People!$J1067&lt;=25),"16-25",IF(AND(People!$J1067&gt;=26,People!$J1067&lt;=35),"26-35",IF(AND(People!$J1067&gt;=36,People!$J1067&lt;=45),"36-45",IF(AND(People!$J1067&gt;=46,People!$J1067&lt;=55),"46-55",IF(AND(People!$J1067&gt;=56,People!$J1067&lt;=65),"56-65",IF(AND(People!$J1067&gt;=66,People!$J1067&lt;=75),"66-75","ALL"))))))</f>
        <v>36-45</v>
      </c>
      <c r="L1067" t="str">
        <f>Products!H1067</f>
        <v>Married</v>
      </c>
      <c r="M1067">
        <f>Table2[[#This Row],[Recency]]</f>
        <v>37</v>
      </c>
      <c r="N1067">
        <f>Table2[[#This Row],[NumDealsPurchases]]</f>
        <v>2</v>
      </c>
      <c r="O1067" s="12" t="str">
        <f>IF(Table2[[#This Row],[Kidhome]]=0,"No","Yes")</f>
        <v>Yes</v>
      </c>
      <c r="P1067" s="12" t="str">
        <f>IF(Table2[[#This Row],[Teenhome]]=0,"No","Yes")</f>
        <v>Yes</v>
      </c>
    </row>
    <row r="1068" spans="1:16" ht="16.5" x14ac:dyDescent="0.3">
      <c r="A1068" s="5">
        <f>Table2[[#This Row],[ID]]</f>
        <v>10766</v>
      </c>
      <c r="B1068" s="6">
        <f>Table2[[#This Row],[Year_Birth]]</f>
        <v>1964</v>
      </c>
      <c r="C1068" s="6" t="str">
        <f>Table2[[#This Row],[Education]]</f>
        <v>PhD</v>
      </c>
      <c r="D1068" s="6" t="str">
        <f>Table2[[#This Row],[Marital_Status]]</f>
        <v>Married</v>
      </c>
      <c r="E1068" s="6">
        <f>Table2[[#This Row],[Income]]</f>
        <v>65526</v>
      </c>
      <c r="F1068" s="6">
        <f>Table2[[#This Row],[Kidhome]]</f>
        <v>0</v>
      </c>
      <c r="G1068" s="6">
        <f>Table2[[#This Row],[Teenhome]]</f>
        <v>1</v>
      </c>
      <c r="H1068" s="9">
        <f>Table2[[#This Row],[Dt_Customer]]</f>
        <v>41740</v>
      </c>
      <c r="I1068" s="6">
        <f>Table2[[#This Row],[Recency]]</f>
        <v>22</v>
      </c>
      <c r="J1068" s="8">
        <f>IF(VALUE(YEAR(People!$H1068))-People!$B1068&gt;=90,44,VALUE(YEAR(People!$H1068))-People!$B1068)</f>
        <v>50</v>
      </c>
      <c r="K1068" s="5" t="str">
        <f>IF(AND(People!$J1068&gt;=16,People!$J1068&lt;=25),"16-25",IF(AND(People!$J1068&gt;=26,People!$J1068&lt;=35),"26-35",IF(AND(People!$J1068&gt;=36,People!$J1068&lt;=45),"36-45",IF(AND(People!$J1068&gt;=46,People!$J1068&lt;=55),"46-55",IF(AND(People!$J1068&gt;=56,People!$J1068&lt;=65),"56-65",IF(AND(People!$J1068&gt;=66,People!$J1068&lt;=75),"66-75","ALL"))))))</f>
        <v>46-55</v>
      </c>
      <c r="L1068" t="str">
        <f>Products!H1068</f>
        <v>Single</v>
      </c>
      <c r="M1068">
        <f>Table2[[#This Row],[Recency]]</f>
        <v>22</v>
      </c>
      <c r="N1068">
        <f>Table2[[#This Row],[NumDealsPurchases]]</f>
        <v>1</v>
      </c>
      <c r="O1068" s="12" t="str">
        <f>IF(Table2[[#This Row],[Kidhome]]=0,"No","Yes")</f>
        <v>No</v>
      </c>
      <c r="P1068" s="12" t="str">
        <f>IF(Table2[[#This Row],[Teenhome]]=0,"No","Yes")</f>
        <v>Yes</v>
      </c>
    </row>
    <row r="1069" spans="1:16" ht="16.5" x14ac:dyDescent="0.3">
      <c r="A1069" s="7">
        <f>Table2[[#This Row],[ID]]</f>
        <v>4415</v>
      </c>
      <c r="B1069" s="6">
        <f>Table2[[#This Row],[Year_Birth]]</f>
        <v>1961</v>
      </c>
      <c r="C1069" s="6" t="str">
        <f>Table2[[#This Row],[Education]]</f>
        <v>Graduation</v>
      </c>
      <c r="D1069" s="6" t="str">
        <f>Table2[[#This Row],[Marital_Status]]</f>
        <v>Married</v>
      </c>
      <c r="E1069" s="6">
        <f>Table2[[#This Row],[Income]]</f>
        <v>16860</v>
      </c>
      <c r="F1069" s="6">
        <f>Table2[[#This Row],[Kidhome]]</f>
        <v>1</v>
      </c>
      <c r="G1069" s="6">
        <f>Table2[[#This Row],[Teenhome]]</f>
        <v>1</v>
      </c>
      <c r="H1069" s="9">
        <f>Table2[[#This Row],[Dt_Customer]]</f>
        <v>41164</v>
      </c>
      <c r="I1069" s="6">
        <f>Table2[[#This Row],[Recency]]</f>
        <v>19</v>
      </c>
      <c r="J1069" s="14">
        <f>IF(VALUE(YEAR(People!$H1069))-People!$B1069&gt;=90,44,VALUE(YEAR(People!$H1069))-People!$B1069)</f>
        <v>51</v>
      </c>
      <c r="K1069" s="5" t="str">
        <f>IF(AND(People!$J1069&gt;=16,People!$J1069&lt;=25),"16-25",IF(AND(People!$J1069&gt;=26,People!$J1069&lt;=35),"26-35",IF(AND(People!$J1069&gt;=36,People!$J1069&lt;=45),"36-45",IF(AND(People!$J1069&gt;=46,People!$J1069&lt;=55),"46-55",IF(AND(People!$J1069&gt;=56,People!$J1069&lt;=65),"56-65",IF(AND(People!$J1069&gt;=66,People!$J1069&lt;=75),"66-75","ALL"))))))</f>
        <v>46-55</v>
      </c>
      <c r="L1069" t="str">
        <f>Products!H1069</f>
        <v>Divorced</v>
      </c>
      <c r="M1069">
        <f>Table2[[#This Row],[Recency]]</f>
        <v>19</v>
      </c>
      <c r="N1069">
        <f>Table2[[#This Row],[NumDealsPurchases]]</f>
        <v>3</v>
      </c>
      <c r="O1069" s="12" t="str">
        <f>IF(Table2[[#This Row],[Kidhome]]=0,"No","Yes")</f>
        <v>Yes</v>
      </c>
      <c r="P1069" s="12" t="str">
        <f>IF(Table2[[#This Row],[Teenhome]]=0,"No","Yes")</f>
        <v>Yes</v>
      </c>
    </row>
    <row r="1070" spans="1:16" ht="16.5" x14ac:dyDescent="0.3">
      <c r="A1070" s="5">
        <f>Table2[[#This Row],[ID]]</f>
        <v>3005</v>
      </c>
      <c r="B1070" s="6">
        <f>Table2[[#This Row],[Year_Birth]]</f>
        <v>1992</v>
      </c>
      <c r="C1070" s="6" t="str">
        <f>Table2[[#This Row],[Education]]</f>
        <v>Graduation</v>
      </c>
      <c r="D1070" s="6" t="str">
        <f>Table2[[#This Row],[Marital_Status]]</f>
        <v>Single</v>
      </c>
      <c r="E1070" s="6">
        <f>Table2[[#This Row],[Income]]</f>
        <v>83528</v>
      </c>
      <c r="F1070" s="6">
        <f>Table2[[#This Row],[Kidhome]]</f>
        <v>0</v>
      </c>
      <c r="G1070" s="6">
        <f>Table2[[#This Row],[Teenhome]]</f>
        <v>0</v>
      </c>
      <c r="H1070" s="9">
        <f>Table2[[#This Row],[Dt_Customer]]</f>
        <v>41760</v>
      </c>
      <c r="I1070" s="6">
        <f>Table2[[#This Row],[Recency]]</f>
        <v>7</v>
      </c>
      <c r="J1070" s="8">
        <f>IF(VALUE(YEAR(People!$H1070))-People!$B1070&gt;=90,44,VALUE(YEAR(People!$H1070))-People!$B1070)</f>
        <v>22</v>
      </c>
      <c r="K1070" s="5" t="str">
        <f>IF(AND(People!$J1070&gt;=16,People!$J1070&lt;=25),"16-25",IF(AND(People!$J1070&gt;=26,People!$J1070&lt;=35),"26-35",IF(AND(People!$J1070&gt;=36,People!$J1070&lt;=45),"36-45",IF(AND(People!$J1070&gt;=46,People!$J1070&lt;=55),"46-55",IF(AND(People!$J1070&gt;=56,People!$J1070&lt;=65),"56-65",IF(AND(People!$J1070&gt;=66,People!$J1070&lt;=75),"66-75","ALL"))))))</f>
        <v>16-25</v>
      </c>
      <c r="L1070" t="str">
        <f>Products!H1070</f>
        <v>Divorced</v>
      </c>
      <c r="M1070">
        <f>Table2[[#This Row],[Recency]]</f>
        <v>7</v>
      </c>
      <c r="N1070">
        <f>Table2[[#This Row],[NumDealsPurchases]]</f>
        <v>1</v>
      </c>
      <c r="O1070" s="12" t="str">
        <f>IF(Table2[[#This Row],[Kidhome]]=0,"No","Yes")</f>
        <v>No</v>
      </c>
      <c r="P1070" s="12" t="str">
        <f>IF(Table2[[#This Row],[Teenhome]]=0,"No","Yes")</f>
        <v>No</v>
      </c>
    </row>
    <row r="1071" spans="1:16" ht="16.5" x14ac:dyDescent="0.3">
      <c r="A1071" s="7">
        <f>Table2[[#This Row],[ID]]</f>
        <v>2223</v>
      </c>
      <c r="B1071" s="6">
        <f>Table2[[#This Row],[Year_Birth]]</f>
        <v>1965</v>
      </c>
      <c r="C1071" s="6" t="str">
        <f>Table2[[#This Row],[Education]]</f>
        <v>2n Cycle</v>
      </c>
      <c r="D1071" s="6" t="str">
        <f>Table2[[#This Row],[Marital_Status]]</f>
        <v>Divorced</v>
      </c>
      <c r="E1071" s="6">
        <f>Table2[[#This Row],[Income]]</f>
        <v>64176</v>
      </c>
      <c r="F1071" s="6">
        <f>Table2[[#This Row],[Kidhome]]</f>
        <v>0</v>
      </c>
      <c r="G1071" s="6">
        <f>Table2[[#This Row],[Teenhome]]</f>
        <v>1</v>
      </c>
      <c r="H1071" s="9">
        <f>Table2[[#This Row],[Dt_Customer]]</f>
        <v>41124</v>
      </c>
      <c r="I1071" s="6">
        <f>Table2[[#This Row],[Recency]]</f>
        <v>52</v>
      </c>
      <c r="J1071" s="14">
        <f>IF(VALUE(YEAR(People!$H1071))-People!$B1071&gt;=90,44,VALUE(YEAR(People!$H1071))-People!$B1071)</f>
        <v>47</v>
      </c>
      <c r="K1071" s="5" t="str">
        <f>IF(AND(People!$J1071&gt;=16,People!$J1071&lt;=25),"16-25",IF(AND(People!$J1071&gt;=26,People!$J1071&lt;=35),"26-35",IF(AND(People!$J1071&gt;=36,People!$J1071&lt;=45),"36-45",IF(AND(People!$J1071&gt;=46,People!$J1071&lt;=55),"46-55",IF(AND(People!$J1071&gt;=56,People!$J1071&lt;=65),"56-65",IF(AND(People!$J1071&gt;=66,People!$J1071&lt;=75),"66-75","ALL"))))))</f>
        <v>46-55</v>
      </c>
      <c r="L1071" t="str">
        <f>Products!H1071</f>
        <v>Married</v>
      </c>
      <c r="M1071">
        <f>Table2[[#This Row],[Recency]]</f>
        <v>52</v>
      </c>
      <c r="N1071">
        <f>Table2[[#This Row],[NumDealsPurchases]]</f>
        <v>8</v>
      </c>
      <c r="O1071" s="12" t="str">
        <f>IF(Table2[[#This Row],[Kidhome]]=0,"No","Yes")</f>
        <v>No</v>
      </c>
      <c r="P1071" s="12" t="str">
        <f>IF(Table2[[#This Row],[Teenhome]]=0,"No","Yes")</f>
        <v>Yes</v>
      </c>
    </row>
    <row r="1072" spans="1:16" ht="16.5" x14ac:dyDescent="0.3">
      <c r="A1072" s="5">
        <f>Table2[[#This Row],[ID]]</f>
        <v>4817</v>
      </c>
      <c r="B1072" s="6">
        <f>Table2[[#This Row],[Year_Birth]]</f>
        <v>1956</v>
      </c>
      <c r="C1072" s="6" t="str">
        <f>Table2[[#This Row],[Education]]</f>
        <v>Graduation</v>
      </c>
      <c r="D1072" s="6" t="str">
        <f>Table2[[#This Row],[Marital_Status]]</f>
        <v>Divorced</v>
      </c>
      <c r="E1072" s="6">
        <f>Table2[[#This Row],[Income]]</f>
        <v>22304</v>
      </c>
      <c r="F1072" s="6">
        <f>Table2[[#This Row],[Kidhome]]</f>
        <v>0</v>
      </c>
      <c r="G1072" s="6">
        <f>Table2[[#This Row],[Teenhome]]</f>
        <v>0</v>
      </c>
      <c r="H1072" s="9">
        <f>Table2[[#This Row],[Dt_Customer]]</f>
        <v>41125</v>
      </c>
      <c r="I1072" s="6">
        <f>Table2[[#This Row],[Recency]]</f>
        <v>91</v>
      </c>
      <c r="J1072" s="8">
        <f>IF(VALUE(YEAR(People!$H1072))-People!$B1072&gt;=90,44,VALUE(YEAR(People!$H1072))-People!$B1072)</f>
        <v>56</v>
      </c>
      <c r="K1072" s="5" t="str">
        <f>IF(AND(People!$J1072&gt;=16,People!$J1072&lt;=25),"16-25",IF(AND(People!$J1072&gt;=26,People!$J1072&lt;=35),"26-35",IF(AND(People!$J1072&gt;=36,People!$J1072&lt;=45),"36-45",IF(AND(People!$J1072&gt;=46,People!$J1072&lt;=55),"46-55",IF(AND(People!$J1072&gt;=56,People!$J1072&lt;=65),"56-65",IF(AND(People!$J1072&gt;=66,People!$J1072&lt;=75),"66-75","ALL"))))))</f>
        <v>56-65</v>
      </c>
      <c r="L1072" t="str">
        <f>Products!H1072</f>
        <v>Together</v>
      </c>
      <c r="M1072">
        <f>Table2[[#This Row],[Recency]]</f>
        <v>91</v>
      </c>
      <c r="N1072">
        <f>Table2[[#This Row],[NumDealsPurchases]]</f>
        <v>1</v>
      </c>
      <c r="O1072" s="12" t="str">
        <f>IF(Table2[[#This Row],[Kidhome]]=0,"No","Yes")</f>
        <v>No</v>
      </c>
      <c r="P1072" s="12" t="str">
        <f>IF(Table2[[#This Row],[Teenhome]]=0,"No","Yes")</f>
        <v>No</v>
      </c>
    </row>
    <row r="1073" spans="1:16" ht="16.5" x14ac:dyDescent="0.3">
      <c r="A1073" s="7">
        <f>Table2[[#This Row],[ID]]</f>
        <v>2875</v>
      </c>
      <c r="B1073" s="6">
        <f>Table2[[#This Row],[Year_Birth]]</f>
        <v>1978</v>
      </c>
      <c r="C1073" s="6" t="str">
        <f>Table2[[#This Row],[Education]]</f>
        <v>Graduation</v>
      </c>
      <c r="D1073" s="6" t="str">
        <f>Table2[[#This Row],[Marital_Status]]</f>
        <v>Married</v>
      </c>
      <c r="E1073" s="6">
        <f>Table2[[#This Row],[Income]]</f>
        <v>67023</v>
      </c>
      <c r="F1073" s="6">
        <f>Table2[[#This Row],[Kidhome]]</f>
        <v>0</v>
      </c>
      <c r="G1073" s="6">
        <f>Table2[[#This Row],[Teenhome]]</f>
        <v>0</v>
      </c>
      <c r="H1073" s="9">
        <f>Table2[[#This Row],[Dt_Customer]]</f>
        <v>41702</v>
      </c>
      <c r="I1073" s="6">
        <f>Table2[[#This Row],[Recency]]</f>
        <v>93</v>
      </c>
      <c r="J1073" s="14">
        <f>IF(VALUE(YEAR(People!$H1073))-People!$B1073&gt;=90,44,VALUE(YEAR(People!$H1073))-People!$B1073)</f>
        <v>36</v>
      </c>
      <c r="K1073" s="5" t="str">
        <f>IF(AND(People!$J1073&gt;=16,People!$J1073&lt;=25),"16-25",IF(AND(People!$J1073&gt;=26,People!$J1073&lt;=35),"26-35",IF(AND(People!$J1073&gt;=36,People!$J1073&lt;=45),"36-45",IF(AND(People!$J1073&gt;=46,People!$J1073&lt;=55),"46-55",IF(AND(People!$J1073&gt;=56,People!$J1073&lt;=65),"56-65",IF(AND(People!$J1073&gt;=66,People!$J1073&lt;=75),"66-75","ALL"))))))</f>
        <v>36-45</v>
      </c>
      <c r="L1073" t="str">
        <f>Products!H1073</f>
        <v>Together</v>
      </c>
      <c r="M1073">
        <f>Table2[[#This Row],[Recency]]</f>
        <v>93</v>
      </c>
      <c r="N1073">
        <f>Table2[[#This Row],[NumDealsPurchases]]</f>
        <v>1</v>
      </c>
      <c r="O1073" s="12" t="str">
        <f>IF(Table2[[#This Row],[Kidhome]]=0,"No","Yes")</f>
        <v>No</v>
      </c>
      <c r="P1073" s="12" t="str">
        <f>IF(Table2[[#This Row],[Teenhome]]=0,"No","Yes")</f>
        <v>No</v>
      </c>
    </row>
    <row r="1074" spans="1:16" ht="16.5" x14ac:dyDescent="0.3">
      <c r="A1074" s="5">
        <f>Table2[[#This Row],[ID]]</f>
        <v>10536</v>
      </c>
      <c r="B1074" s="6">
        <f>Table2[[#This Row],[Year_Birth]]</f>
        <v>1971</v>
      </c>
      <c r="C1074" s="6" t="str">
        <f>Table2[[#This Row],[Education]]</f>
        <v>PhD</v>
      </c>
      <c r="D1074" s="6" t="str">
        <f>Table2[[#This Row],[Marital_Status]]</f>
        <v>Together</v>
      </c>
      <c r="E1074" s="6">
        <f>Table2[[#This Row],[Income]]</f>
        <v>32892</v>
      </c>
      <c r="F1074" s="6">
        <f>Table2[[#This Row],[Kidhome]]</f>
        <v>1</v>
      </c>
      <c r="G1074" s="6">
        <f>Table2[[#This Row],[Teenhome]]</f>
        <v>0</v>
      </c>
      <c r="H1074" s="9">
        <f>Table2[[#This Row],[Dt_Customer]]</f>
        <v>41784</v>
      </c>
      <c r="I1074" s="6">
        <f>Table2[[#This Row],[Recency]]</f>
        <v>78</v>
      </c>
      <c r="J1074" s="8">
        <f>IF(VALUE(YEAR(People!$H1074))-People!$B1074&gt;=90,44,VALUE(YEAR(People!$H1074))-People!$B1074)</f>
        <v>43</v>
      </c>
      <c r="K1074" s="5" t="str">
        <f>IF(AND(People!$J1074&gt;=16,People!$J1074&lt;=25),"16-25",IF(AND(People!$J1074&gt;=26,People!$J1074&lt;=35),"26-35",IF(AND(People!$J1074&gt;=36,People!$J1074&lt;=45),"36-45",IF(AND(People!$J1074&gt;=46,People!$J1074&lt;=55),"46-55",IF(AND(People!$J1074&gt;=56,People!$J1074&lt;=65),"56-65",IF(AND(People!$J1074&gt;=66,People!$J1074&lt;=75),"66-75","ALL"))))))</f>
        <v>36-45</v>
      </c>
      <c r="L1074" t="str">
        <f>Products!H1074</f>
        <v>Together</v>
      </c>
      <c r="M1074">
        <f>Table2[[#This Row],[Recency]]</f>
        <v>78</v>
      </c>
      <c r="N1074">
        <f>Table2[[#This Row],[NumDealsPurchases]]</f>
        <v>2</v>
      </c>
      <c r="O1074" s="12" t="str">
        <f>IF(Table2[[#This Row],[Kidhome]]=0,"No","Yes")</f>
        <v>Yes</v>
      </c>
      <c r="P1074" s="12" t="str">
        <f>IF(Table2[[#This Row],[Teenhome]]=0,"No","Yes")</f>
        <v>No</v>
      </c>
    </row>
    <row r="1075" spans="1:16" ht="16.5" x14ac:dyDescent="0.3">
      <c r="A1075" s="7">
        <f>Table2[[#This Row],[ID]]</f>
        <v>11112</v>
      </c>
      <c r="B1075" s="6">
        <f>Table2[[#This Row],[Year_Birth]]</f>
        <v>1966</v>
      </c>
      <c r="C1075" s="6" t="str">
        <f>Table2[[#This Row],[Education]]</f>
        <v>Graduation</v>
      </c>
      <c r="D1075" s="6" t="str">
        <f>Table2[[#This Row],[Marital_Status]]</f>
        <v>Together</v>
      </c>
      <c r="E1075" s="6">
        <f>Table2[[#This Row],[Income]]</f>
        <v>70713</v>
      </c>
      <c r="F1075" s="6">
        <f>Table2[[#This Row],[Kidhome]]</f>
        <v>0</v>
      </c>
      <c r="G1075" s="6">
        <f>Table2[[#This Row],[Teenhome]]</f>
        <v>1</v>
      </c>
      <c r="H1075" s="9">
        <f>Table2[[#This Row],[Dt_Customer]]</f>
        <v>41246</v>
      </c>
      <c r="I1075" s="6">
        <f>Table2[[#This Row],[Recency]]</f>
        <v>23</v>
      </c>
      <c r="J1075" s="14">
        <f>IF(VALUE(YEAR(People!$H1075))-People!$B1075&gt;=90,44,VALUE(YEAR(People!$H1075))-People!$B1075)</f>
        <v>46</v>
      </c>
      <c r="K1075" s="5" t="str">
        <f>IF(AND(People!$J1075&gt;=16,People!$J1075&lt;=25),"16-25",IF(AND(People!$J1075&gt;=26,People!$J1075&lt;=35),"26-35",IF(AND(People!$J1075&gt;=36,People!$J1075&lt;=45),"36-45",IF(AND(People!$J1075&gt;=46,People!$J1075&lt;=55),"46-55",IF(AND(People!$J1075&gt;=56,People!$J1075&lt;=65),"56-65",IF(AND(People!$J1075&gt;=66,People!$J1075&lt;=75),"66-75","ALL"))))))</f>
        <v>46-55</v>
      </c>
      <c r="L1075" t="str">
        <f>Products!H1075</f>
        <v>Married</v>
      </c>
      <c r="M1075">
        <f>Table2[[#This Row],[Recency]]</f>
        <v>23</v>
      </c>
      <c r="N1075">
        <f>Table2[[#This Row],[NumDealsPurchases]]</f>
        <v>6</v>
      </c>
      <c r="O1075" s="12" t="str">
        <f>IF(Table2[[#This Row],[Kidhome]]=0,"No","Yes")</f>
        <v>No</v>
      </c>
      <c r="P1075" s="12" t="str">
        <f>IF(Table2[[#This Row],[Teenhome]]=0,"No","Yes")</f>
        <v>Yes</v>
      </c>
    </row>
    <row r="1076" spans="1:16" ht="16.5" x14ac:dyDescent="0.3">
      <c r="A1076" s="5">
        <f>Table2[[#This Row],[ID]]</f>
        <v>3807</v>
      </c>
      <c r="B1076" s="6">
        <f>Table2[[#This Row],[Year_Birth]]</f>
        <v>1955</v>
      </c>
      <c r="C1076" s="6" t="str">
        <f>Table2[[#This Row],[Education]]</f>
        <v>Graduation</v>
      </c>
      <c r="D1076" s="6" t="str">
        <f>Table2[[#This Row],[Marital_Status]]</f>
        <v>Together</v>
      </c>
      <c r="E1076" s="6">
        <f>Table2[[#This Row],[Income]]</f>
        <v>59925</v>
      </c>
      <c r="F1076" s="6">
        <f>Table2[[#This Row],[Kidhome]]</f>
        <v>0</v>
      </c>
      <c r="G1076" s="6">
        <f>Table2[[#This Row],[Teenhome]]</f>
        <v>1</v>
      </c>
      <c r="H1076" s="9">
        <f>Table2[[#This Row],[Dt_Customer]]</f>
        <v>41243</v>
      </c>
      <c r="I1076" s="6">
        <f>Table2[[#This Row],[Recency]]</f>
        <v>83</v>
      </c>
      <c r="J1076" s="8">
        <f>IF(VALUE(YEAR(People!$H1076))-People!$B1076&gt;=90,44,VALUE(YEAR(People!$H1076))-People!$B1076)</f>
        <v>57</v>
      </c>
      <c r="K1076" s="5" t="str">
        <f>IF(AND(People!$J1076&gt;=16,People!$J1076&lt;=25),"16-25",IF(AND(People!$J1076&gt;=26,People!$J1076&lt;=35),"26-35",IF(AND(People!$J1076&gt;=36,People!$J1076&lt;=45),"36-45",IF(AND(People!$J1076&gt;=46,People!$J1076&lt;=55),"46-55",IF(AND(People!$J1076&gt;=56,People!$J1076&lt;=65),"56-65",IF(AND(People!$J1076&gt;=66,People!$J1076&lt;=75),"66-75","ALL"))))))</f>
        <v>56-65</v>
      </c>
      <c r="L1076" t="str">
        <f>Products!H1076</f>
        <v>Together</v>
      </c>
      <c r="M1076">
        <f>Table2[[#This Row],[Recency]]</f>
        <v>83</v>
      </c>
      <c r="N1076">
        <f>Table2[[#This Row],[NumDealsPurchases]]</f>
        <v>3</v>
      </c>
      <c r="O1076" s="12" t="str">
        <f>IF(Table2[[#This Row],[Kidhome]]=0,"No","Yes")</f>
        <v>No</v>
      </c>
      <c r="P1076" s="12" t="str">
        <f>IF(Table2[[#This Row],[Teenhome]]=0,"No","Yes")</f>
        <v>Yes</v>
      </c>
    </row>
    <row r="1077" spans="1:16" ht="16.5" x14ac:dyDescent="0.3">
      <c r="A1077" s="7">
        <f>Table2[[#This Row],[ID]]</f>
        <v>9197</v>
      </c>
      <c r="B1077" s="6">
        <f>Table2[[#This Row],[Year_Birth]]</f>
        <v>1953</v>
      </c>
      <c r="C1077" s="6" t="str">
        <f>Table2[[#This Row],[Education]]</f>
        <v>Graduation</v>
      </c>
      <c r="D1077" s="6" t="str">
        <f>Table2[[#This Row],[Marital_Status]]</f>
        <v>Married</v>
      </c>
      <c r="E1077" s="6">
        <f>Table2[[#This Row],[Income]]</f>
        <v>39722</v>
      </c>
      <c r="F1077" s="6">
        <f>Table2[[#This Row],[Kidhome]]</f>
        <v>0</v>
      </c>
      <c r="G1077" s="6">
        <f>Table2[[#This Row],[Teenhome]]</f>
        <v>1</v>
      </c>
      <c r="H1077" s="9">
        <f>Table2[[#This Row],[Dt_Customer]]</f>
        <v>41694</v>
      </c>
      <c r="I1077" s="6">
        <f>Table2[[#This Row],[Recency]]</f>
        <v>92</v>
      </c>
      <c r="J1077" s="14">
        <f>IF(VALUE(YEAR(People!$H1077))-People!$B1077&gt;=90,44,VALUE(YEAR(People!$H1077))-People!$B1077)</f>
        <v>61</v>
      </c>
      <c r="K1077" s="5" t="str">
        <f>IF(AND(People!$J1077&gt;=16,People!$J1077&lt;=25),"16-25",IF(AND(People!$J1077&gt;=26,People!$J1077&lt;=35),"26-35",IF(AND(People!$J1077&gt;=36,People!$J1077&lt;=45),"36-45",IF(AND(People!$J1077&gt;=46,People!$J1077&lt;=55),"46-55",IF(AND(People!$J1077&gt;=56,People!$J1077&lt;=65),"56-65",IF(AND(People!$J1077&gt;=66,People!$J1077&lt;=75),"66-75","ALL"))))))</f>
        <v>56-65</v>
      </c>
      <c r="L1077" t="str">
        <f>Products!H1077</f>
        <v>Together</v>
      </c>
      <c r="M1077">
        <f>Table2[[#This Row],[Recency]]</f>
        <v>92</v>
      </c>
      <c r="N1077">
        <f>Table2[[#This Row],[NumDealsPurchases]]</f>
        <v>2</v>
      </c>
      <c r="O1077" s="12" t="str">
        <f>IF(Table2[[#This Row],[Kidhome]]=0,"No","Yes")</f>
        <v>No</v>
      </c>
      <c r="P1077" s="12" t="str">
        <f>IF(Table2[[#This Row],[Teenhome]]=0,"No","Yes")</f>
        <v>Yes</v>
      </c>
    </row>
    <row r="1078" spans="1:16" ht="16.5" x14ac:dyDescent="0.3">
      <c r="A1078" s="5">
        <f>Table2[[#This Row],[ID]]</f>
        <v>10832</v>
      </c>
      <c r="B1078" s="6">
        <f>Table2[[#This Row],[Year_Birth]]</f>
        <v>1958</v>
      </c>
      <c r="C1078" s="6" t="str">
        <f>Table2[[#This Row],[Education]]</f>
        <v>Graduation</v>
      </c>
      <c r="D1078" s="6" t="str">
        <f>Table2[[#This Row],[Marital_Status]]</f>
        <v>Together</v>
      </c>
      <c r="E1078" s="6">
        <f>Table2[[#This Row],[Income]]</f>
        <v>46610</v>
      </c>
      <c r="F1078" s="6">
        <f>Table2[[#This Row],[Kidhome]]</f>
        <v>0</v>
      </c>
      <c r="G1078" s="6">
        <f>Table2[[#This Row],[Teenhome]]</f>
        <v>0</v>
      </c>
      <c r="H1078" s="9">
        <f>Table2[[#This Row],[Dt_Customer]]</f>
        <v>41473</v>
      </c>
      <c r="I1078" s="6">
        <f>Table2[[#This Row],[Recency]]</f>
        <v>4</v>
      </c>
      <c r="J1078" s="8">
        <f>IF(VALUE(YEAR(People!$H1078))-People!$B1078&gt;=90,44,VALUE(YEAR(People!$H1078))-People!$B1078)</f>
        <v>55</v>
      </c>
      <c r="K1078" s="5" t="str">
        <f>IF(AND(People!$J1078&gt;=16,People!$J1078&lt;=25),"16-25",IF(AND(People!$J1078&gt;=26,People!$J1078&lt;=35),"26-35",IF(AND(People!$J1078&gt;=36,People!$J1078&lt;=45),"36-45",IF(AND(People!$J1078&gt;=46,People!$J1078&lt;=55),"46-55",IF(AND(People!$J1078&gt;=56,People!$J1078&lt;=65),"56-65",IF(AND(People!$J1078&gt;=66,People!$J1078&lt;=75),"66-75","ALL"))))))</f>
        <v>46-55</v>
      </c>
      <c r="L1078" t="str">
        <f>Products!H1078</f>
        <v>Married</v>
      </c>
      <c r="M1078">
        <f>Table2[[#This Row],[Recency]]</f>
        <v>4</v>
      </c>
      <c r="N1078">
        <f>Table2[[#This Row],[NumDealsPurchases]]</f>
        <v>1</v>
      </c>
      <c r="O1078" s="12" t="str">
        <f>IF(Table2[[#This Row],[Kidhome]]=0,"No","Yes")</f>
        <v>No</v>
      </c>
      <c r="P1078" s="12" t="str">
        <f>IF(Table2[[#This Row],[Teenhome]]=0,"No","Yes")</f>
        <v>No</v>
      </c>
    </row>
    <row r="1079" spans="1:16" ht="16.5" x14ac:dyDescent="0.3">
      <c r="A1079" s="7">
        <f>Table2[[#This Row],[ID]]</f>
        <v>6421</v>
      </c>
      <c r="B1079" s="6">
        <f>Table2[[#This Row],[Year_Birth]]</f>
        <v>1961</v>
      </c>
      <c r="C1079" s="6" t="str">
        <f>Table2[[#This Row],[Education]]</f>
        <v>Graduation</v>
      </c>
      <c r="D1079" s="6" t="str">
        <f>Table2[[#This Row],[Marital_Status]]</f>
        <v>Together</v>
      </c>
      <c r="E1079" s="6">
        <f>Table2[[#This Row],[Income]]</f>
        <v>88347</v>
      </c>
      <c r="F1079" s="6">
        <f>Table2[[#This Row],[Kidhome]]</f>
        <v>0</v>
      </c>
      <c r="G1079" s="6">
        <f>Table2[[#This Row],[Teenhome]]</f>
        <v>0</v>
      </c>
      <c r="H1079" s="9">
        <f>Table2[[#This Row],[Dt_Customer]]</f>
        <v>41458</v>
      </c>
      <c r="I1079" s="6">
        <f>Table2[[#This Row],[Recency]]</f>
        <v>32</v>
      </c>
      <c r="J1079" s="14">
        <f>IF(VALUE(YEAR(People!$H1079))-People!$B1079&gt;=90,44,VALUE(YEAR(People!$H1079))-People!$B1079)</f>
        <v>52</v>
      </c>
      <c r="K1079" s="5" t="str">
        <f>IF(AND(People!$J1079&gt;=16,People!$J1079&lt;=25),"16-25",IF(AND(People!$J1079&gt;=26,People!$J1079&lt;=35),"26-35",IF(AND(People!$J1079&gt;=36,People!$J1079&lt;=45),"36-45",IF(AND(People!$J1079&gt;=46,People!$J1079&lt;=55),"46-55",IF(AND(People!$J1079&gt;=56,People!$J1079&lt;=65),"56-65",IF(AND(People!$J1079&gt;=66,People!$J1079&lt;=75),"66-75","ALL"))))))</f>
        <v>46-55</v>
      </c>
      <c r="L1079" t="str">
        <f>Products!H1079</f>
        <v>Together</v>
      </c>
      <c r="M1079">
        <f>Table2[[#This Row],[Recency]]</f>
        <v>32</v>
      </c>
      <c r="N1079">
        <f>Table2[[#This Row],[NumDealsPurchases]]</f>
        <v>1</v>
      </c>
      <c r="O1079" s="12" t="str">
        <f>IF(Table2[[#This Row],[Kidhome]]=0,"No","Yes")</f>
        <v>No</v>
      </c>
      <c r="P1079" s="12" t="str">
        <f>IF(Table2[[#This Row],[Teenhome]]=0,"No","Yes")</f>
        <v>No</v>
      </c>
    </row>
    <row r="1080" spans="1:16" ht="16.5" x14ac:dyDescent="0.3">
      <c r="A1080" s="5">
        <f>Table2[[#This Row],[ID]]</f>
        <v>4207</v>
      </c>
      <c r="B1080" s="6">
        <f>Table2[[#This Row],[Year_Birth]]</f>
        <v>1981</v>
      </c>
      <c r="C1080" s="6" t="str">
        <f>Table2[[#This Row],[Education]]</f>
        <v>PhD</v>
      </c>
      <c r="D1080" s="6" t="str">
        <f>Table2[[#This Row],[Marital_Status]]</f>
        <v>Married</v>
      </c>
      <c r="E1080" s="6">
        <f>Table2[[#This Row],[Income]]</f>
        <v>87171</v>
      </c>
      <c r="F1080" s="6">
        <f>Table2[[#This Row],[Kidhome]]</f>
        <v>0</v>
      </c>
      <c r="G1080" s="6">
        <f>Table2[[#This Row],[Teenhome]]</f>
        <v>0</v>
      </c>
      <c r="H1080" s="9">
        <f>Table2[[#This Row],[Dt_Customer]]</f>
        <v>41395</v>
      </c>
      <c r="I1080" s="6">
        <f>Table2[[#This Row],[Recency]]</f>
        <v>27</v>
      </c>
      <c r="J1080" s="8">
        <f>IF(VALUE(YEAR(People!$H1080))-People!$B1080&gt;=90,44,VALUE(YEAR(People!$H1080))-People!$B1080)</f>
        <v>32</v>
      </c>
      <c r="K1080" s="5" t="str">
        <f>IF(AND(People!$J1080&gt;=16,People!$J1080&lt;=25),"16-25",IF(AND(People!$J1080&gt;=26,People!$J1080&lt;=35),"26-35",IF(AND(People!$J1080&gt;=36,People!$J1080&lt;=45),"36-45",IF(AND(People!$J1080&gt;=46,People!$J1080&lt;=55),"46-55",IF(AND(People!$J1080&gt;=56,People!$J1080&lt;=65),"56-65",IF(AND(People!$J1080&gt;=66,People!$J1080&lt;=75),"66-75","ALL"))))))</f>
        <v>26-35</v>
      </c>
      <c r="L1080" t="str">
        <f>Products!H1080</f>
        <v>Single</v>
      </c>
      <c r="M1080">
        <f>Table2[[#This Row],[Recency]]</f>
        <v>27</v>
      </c>
      <c r="N1080">
        <f>Table2[[#This Row],[NumDealsPurchases]]</f>
        <v>1</v>
      </c>
      <c r="O1080" s="12" t="str">
        <f>IF(Table2[[#This Row],[Kidhome]]=0,"No","Yes")</f>
        <v>No</v>
      </c>
      <c r="P1080" s="12" t="str">
        <f>IF(Table2[[#This Row],[Teenhome]]=0,"No","Yes")</f>
        <v>No</v>
      </c>
    </row>
    <row r="1081" spans="1:16" ht="16.5" x14ac:dyDescent="0.3">
      <c r="A1081" s="7">
        <f>Table2[[#This Row],[ID]]</f>
        <v>577</v>
      </c>
      <c r="B1081" s="6">
        <f>Table2[[#This Row],[Year_Birth]]</f>
        <v>1976</v>
      </c>
      <c r="C1081" s="6" t="str">
        <f>Table2[[#This Row],[Education]]</f>
        <v>2n Cycle</v>
      </c>
      <c r="D1081" s="6" t="str">
        <f>Table2[[#This Row],[Marital_Status]]</f>
        <v>Together</v>
      </c>
      <c r="E1081" s="6">
        <f>Table2[[#This Row],[Income]]</f>
        <v>26907</v>
      </c>
      <c r="F1081" s="6">
        <f>Table2[[#This Row],[Kidhome]]</f>
        <v>1</v>
      </c>
      <c r="G1081" s="6">
        <f>Table2[[#This Row],[Teenhome]]</f>
        <v>1</v>
      </c>
      <c r="H1081" s="9">
        <f>Table2[[#This Row],[Dt_Customer]]</f>
        <v>41506</v>
      </c>
      <c r="I1081" s="6">
        <f>Table2[[#This Row],[Recency]]</f>
        <v>10</v>
      </c>
      <c r="J1081" s="14">
        <f>IF(VALUE(YEAR(People!$H1081))-People!$B1081&gt;=90,44,VALUE(YEAR(People!$H1081))-People!$B1081)</f>
        <v>37</v>
      </c>
      <c r="K1081" s="5" t="str">
        <f>IF(AND(People!$J1081&gt;=16,People!$J1081&lt;=25),"16-25",IF(AND(People!$J1081&gt;=26,People!$J1081&lt;=35),"26-35",IF(AND(People!$J1081&gt;=36,People!$J1081&lt;=45),"36-45",IF(AND(People!$J1081&gt;=46,People!$J1081&lt;=55),"46-55",IF(AND(People!$J1081&gt;=56,People!$J1081&lt;=65),"56-65",IF(AND(People!$J1081&gt;=66,People!$J1081&lt;=75),"66-75","ALL"))))))</f>
        <v>36-45</v>
      </c>
      <c r="L1081" t="str">
        <f>Products!H1081</f>
        <v>Married</v>
      </c>
      <c r="M1081">
        <f>Table2[[#This Row],[Recency]]</f>
        <v>10</v>
      </c>
      <c r="N1081">
        <f>Table2[[#This Row],[NumDealsPurchases]]</f>
        <v>2</v>
      </c>
      <c r="O1081" s="12" t="str">
        <f>IF(Table2[[#This Row],[Kidhome]]=0,"No","Yes")</f>
        <v>Yes</v>
      </c>
      <c r="P1081" s="12" t="str">
        <f>IF(Table2[[#This Row],[Teenhome]]=0,"No","Yes")</f>
        <v>Yes</v>
      </c>
    </row>
    <row r="1082" spans="1:16" ht="16.5" x14ac:dyDescent="0.3">
      <c r="A1082" s="5">
        <f>Table2[[#This Row],[ID]]</f>
        <v>10855</v>
      </c>
      <c r="B1082" s="6">
        <f>Table2[[#This Row],[Year_Birth]]</f>
        <v>1968</v>
      </c>
      <c r="C1082" s="6" t="str">
        <f>Table2[[#This Row],[Education]]</f>
        <v>Master</v>
      </c>
      <c r="D1082" s="6" t="str">
        <f>Table2[[#This Row],[Marital_Status]]</f>
        <v>Single</v>
      </c>
      <c r="E1082" s="6">
        <f>Table2[[#This Row],[Income]]</f>
        <v>50014</v>
      </c>
      <c r="F1082" s="6">
        <f>Table2[[#This Row],[Kidhome]]</f>
        <v>1</v>
      </c>
      <c r="G1082" s="6">
        <f>Table2[[#This Row],[Teenhome]]</f>
        <v>0</v>
      </c>
      <c r="H1082" s="9">
        <f>Table2[[#This Row],[Dt_Customer]]</f>
        <v>41661</v>
      </c>
      <c r="I1082" s="6">
        <f>Table2[[#This Row],[Recency]]</f>
        <v>9</v>
      </c>
      <c r="J1082" s="8">
        <f>IF(VALUE(YEAR(People!$H1082))-People!$B1082&gt;=90,44,VALUE(YEAR(People!$H1082))-People!$B1082)</f>
        <v>46</v>
      </c>
      <c r="K1082" s="5" t="str">
        <f>IF(AND(People!$J1082&gt;=16,People!$J1082&lt;=25),"16-25",IF(AND(People!$J1082&gt;=26,People!$J1082&lt;=35),"26-35",IF(AND(People!$J1082&gt;=36,People!$J1082&lt;=45),"36-45",IF(AND(People!$J1082&gt;=46,People!$J1082&lt;=55),"46-55",IF(AND(People!$J1082&gt;=56,People!$J1082&lt;=65),"56-65",IF(AND(People!$J1082&gt;=66,People!$J1082&lt;=75),"66-75","ALL"))))))</f>
        <v>46-55</v>
      </c>
      <c r="L1082" t="str">
        <f>Products!H1082</f>
        <v>Single</v>
      </c>
      <c r="M1082">
        <f>Table2[[#This Row],[Recency]]</f>
        <v>9</v>
      </c>
      <c r="N1082">
        <f>Table2[[#This Row],[NumDealsPurchases]]</f>
        <v>2</v>
      </c>
      <c r="O1082" s="12" t="str">
        <f>IF(Table2[[#This Row],[Kidhome]]=0,"No","Yes")</f>
        <v>Yes</v>
      </c>
      <c r="P1082" s="12" t="str">
        <f>IF(Table2[[#This Row],[Teenhome]]=0,"No","Yes")</f>
        <v>No</v>
      </c>
    </row>
    <row r="1083" spans="1:16" ht="16.5" x14ac:dyDescent="0.3">
      <c r="A1083" s="7">
        <f>Table2[[#This Row],[ID]]</f>
        <v>3081</v>
      </c>
      <c r="B1083" s="6">
        <f>Table2[[#This Row],[Year_Birth]]</f>
        <v>1978</v>
      </c>
      <c r="C1083" s="6" t="str">
        <f>Table2[[#This Row],[Education]]</f>
        <v>PhD</v>
      </c>
      <c r="D1083" s="6" t="str">
        <f>Table2[[#This Row],[Marital_Status]]</f>
        <v>Married</v>
      </c>
      <c r="E1083" s="6">
        <f>Table2[[#This Row],[Income]]</f>
        <v>41014</v>
      </c>
      <c r="F1083" s="6">
        <f>Table2[[#This Row],[Kidhome]]</f>
        <v>1</v>
      </c>
      <c r="G1083" s="6">
        <f>Table2[[#This Row],[Teenhome]]</f>
        <v>0</v>
      </c>
      <c r="H1083" s="9">
        <f>Table2[[#This Row],[Dt_Customer]]</f>
        <v>41386</v>
      </c>
      <c r="I1083" s="6">
        <f>Table2[[#This Row],[Recency]]</f>
        <v>65</v>
      </c>
      <c r="J1083" s="14">
        <f>IF(VALUE(YEAR(People!$H1083))-People!$B1083&gt;=90,44,VALUE(YEAR(People!$H1083))-People!$B1083)</f>
        <v>35</v>
      </c>
      <c r="K1083" s="5" t="str">
        <f>IF(AND(People!$J1083&gt;=16,People!$J1083&lt;=25),"16-25",IF(AND(People!$J1083&gt;=26,People!$J1083&lt;=35),"26-35",IF(AND(People!$J1083&gt;=36,People!$J1083&lt;=45),"36-45",IF(AND(People!$J1083&gt;=46,People!$J1083&lt;=55),"46-55",IF(AND(People!$J1083&gt;=56,People!$J1083&lt;=65),"56-65",IF(AND(People!$J1083&gt;=66,People!$J1083&lt;=75),"66-75","ALL"))))))</f>
        <v>26-35</v>
      </c>
      <c r="L1083" t="str">
        <f>Products!H1083</f>
        <v>Married</v>
      </c>
      <c r="M1083">
        <f>Table2[[#This Row],[Recency]]</f>
        <v>65</v>
      </c>
      <c r="N1083">
        <f>Table2[[#This Row],[NumDealsPurchases]]</f>
        <v>1</v>
      </c>
      <c r="O1083" s="12" t="str">
        <f>IF(Table2[[#This Row],[Kidhome]]=0,"No","Yes")</f>
        <v>Yes</v>
      </c>
      <c r="P1083" s="12" t="str">
        <f>IF(Table2[[#This Row],[Teenhome]]=0,"No","Yes")</f>
        <v>No</v>
      </c>
    </row>
    <row r="1084" spans="1:16" ht="16.5" x14ac:dyDescent="0.3">
      <c r="A1084" s="5">
        <f>Table2[[#This Row],[ID]]</f>
        <v>3535</v>
      </c>
      <c r="B1084" s="6">
        <f>Table2[[#This Row],[Year_Birth]]</f>
        <v>1965</v>
      </c>
      <c r="C1084" s="6" t="str">
        <f>Table2[[#This Row],[Education]]</f>
        <v>Graduation</v>
      </c>
      <c r="D1084" s="6" t="str">
        <f>Table2[[#This Row],[Marital_Status]]</f>
        <v>Single</v>
      </c>
      <c r="E1084" s="6">
        <f>Table2[[#This Row],[Income]]</f>
        <v>66294</v>
      </c>
      <c r="F1084" s="6">
        <f>Table2[[#This Row],[Kidhome]]</f>
        <v>0</v>
      </c>
      <c r="G1084" s="6">
        <f>Table2[[#This Row],[Teenhome]]</f>
        <v>0</v>
      </c>
      <c r="H1084" s="9">
        <f>Table2[[#This Row],[Dt_Customer]]</f>
        <v>41715</v>
      </c>
      <c r="I1084" s="6">
        <f>Table2[[#This Row],[Recency]]</f>
        <v>68</v>
      </c>
      <c r="J1084" s="8">
        <f>IF(VALUE(YEAR(People!$H1084))-People!$B1084&gt;=90,44,VALUE(YEAR(People!$H1084))-People!$B1084)</f>
        <v>49</v>
      </c>
      <c r="K1084" s="5" t="str">
        <f>IF(AND(People!$J1084&gt;=16,People!$J1084&lt;=25),"16-25",IF(AND(People!$J1084&gt;=26,People!$J1084&lt;=35),"26-35",IF(AND(People!$J1084&gt;=36,People!$J1084&lt;=45),"36-45",IF(AND(People!$J1084&gt;=46,People!$J1084&lt;=55),"46-55",IF(AND(People!$J1084&gt;=56,People!$J1084&lt;=65),"56-65",IF(AND(People!$J1084&gt;=66,People!$J1084&lt;=75),"66-75","ALL"))))))</f>
        <v>46-55</v>
      </c>
      <c r="L1084" t="str">
        <f>Products!H1084</f>
        <v>Married</v>
      </c>
      <c r="M1084">
        <f>Table2[[#This Row],[Recency]]</f>
        <v>68</v>
      </c>
      <c r="N1084">
        <f>Table2[[#This Row],[NumDealsPurchases]]</f>
        <v>1</v>
      </c>
      <c r="O1084" s="12" t="str">
        <f>IF(Table2[[#This Row],[Kidhome]]=0,"No","Yes")</f>
        <v>No</v>
      </c>
      <c r="P1084" s="12" t="str">
        <f>IF(Table2[[#This Row],[Teenhome]]=0,"No","Yes")</f>
        <v>No</v>
      </c>
    </row>
    <row r="1085" spans="1:16" ht="16.5" x14ac:dyDescent="0.3">
      <c r="A1085" s="7">
        <f>Table2[[#This Row],[ID]]</f>
        <v>247</v>
      </c>
      <c r="B1085" s="6">
        <f>Table2[[#This Row],[Year_Birth]]</f>
        <v>1971</v>
      </c>
      <c r="C1085" s="6" t="str">
        <f>Table2[[#This Row],[Education]]</f>
        <v>Graduation</v>
      </c>
      <c r="D1085" s="6" t="str">
        <f>Table2[[#This Row],[Marital_Status]]</f>
        <v>Married</v>
      </c>
      <c r="E1085" s="6">
        <f>Table2[[#This Row],[Income]]</f>
        <v>36715</v>
      </c>
      <c r="F1085" s="6">
        <f>Table2[[#This Row],[Kidhome]]</f>
        <v>1</v>
      </c>
      <c r="G1085" s="6">
        <f>Table2[[#This Row],[Teenhome]]</f>
        <v>0</v>
      </c>
      <c r="H1085" s="9">
        <f>Table2[[#This Row],[Dt_Customer]]</f>
        <v>41230</v>
      </c>
      <c r="I1085" s="6">
        <f>Table2[[#This Row],[Recency]]</f>
        <v>16</v>
      </c>
      <c r="J1085" s="14">
        <f>IF(VALUE(YEAR(People!$H1085))-People!$B1085&gt;=90,44,VALUE(YEAR(People!$H1085))-People!$B1085)</f>
        <v>41</v>
      </c>
      <c r="K1085" s="5" t="str">
        <f>IF(AND(People!$J1085&gt;=16,People!$J1085&lt;=25),"16-25",IF(AND(People!$J1085&gt;=26,People!$J1085&lt;=35),"26-35",IF(AND(People!$J1085&gt;=36,People!$J1085&lt;=45),"36-45",IF(AND(People!$J1085&gt;=46,People!$J1085&lt;=55),"46-55",IF(AND(People!$J1085&gt;=56,People!$J1085&lt;=65),"56-65",IF(AND(People!$J1085&gt;=66,People!$J1085&lt;=75),"66-75","ALL"))))))</f>
        <v>36-45</v>
      </c>
      <c r="L1085" t="str">
        <f>Products!H1085</f>
        <v>Together</v>
      </c>
      <c r="M1085">
        <f>Table2[[#This Row],[Recency]]</f>
        <v>16</v>
      </c>
      <c r="N1085">
        <f>Table2[[#This Row],[NumDealsPurchases]]</f>
        <v>6</v>
      </c>
      <c r="O1085" s="12" t="str">
        <f>IF(Table2[[#This Row],[Kidhome]]=0,"No","Yes")</f>
        <v>Yes</v>
      </c>
      <c r="P1085" s="12" t="str">
        <f>IF(Table2[[#This Row],[Teenhome]]=0,"No","Yes")</f>
        <v>No</v>
      </c>
    </row>
    <row r="1086" spans="1:16" ht="16.5" x14ac:dyDescent="0.3">
      <c r="A1086" s="5">
        <f>Table2[[#This Row],[ID]]</f>
        <v>8707</v>
      </c>
      <c r="B1086" s="6">
        <f>Table2[[#This Row],[Year_Birth]]</f>
        <v>1956</v>
      </c>
      <c r="C1086" s="6" t="str">
        <f>Table2[[#This Row],[Education]]</f>
        <v>Graduation</v>
      </c>
      <c r="D1086" s="6" t="str">
        <f>Table2[[#This Row],[Marital_Status]]</f>
        <v>Married</v>
      </c>
      <c r="E1086" s="6">
        <f>Table2[[#This Row],[Income]]</f>
        <v>79456</v>
      </c>
      <c r="F1086" s="6">
        <f>Table2[[#This Row],[Kidhome]]</f>
        <v>0</v>
      </c>
      <c r="G1086" s="6">
        <f>Table2[[#This Row],[Teenhome]]</f>
        <v>0</v>
      </c>
      <c r="H1086" s="9">
        <f>Table2[[#This Row],[Dt_Customer]]</f>
        <v>41143</v>
      </c>
      <c r="I1086" s="6">
        <f>Table2[[#This Row],[Recency]]</f>
        <v>12</v>
      </c>
      <c r="J1086" s="8">
        <f>IF(VALUE(YEAR(People!$H1086))-People!$B1086&gt;=90,44,VALUE(YEAR(People!$H1086))-People!$B1086)</f>
        <v>56</v>
      </c>
      <c r="K1086" s="5" t="str">
        <f>IF(AND(People!$J1086&gt;=16,People!$J1086&lt;=25),"16-25",IF(AND(People!$J1086&gt;=26,People!$J1086&lt;=35),"26-35",IF(AND(People!$J1086&gt;=36,People!$J1086&lt;=45),"36-45",IF(AND(People!$J1086&gt;=46,People!$J1086&lt;=55),"46-55",IF(AND(People!$J1086&gt;=56,People!$J1086&lt;=65),"56-65",IF(AND(People!$J1086&gt;=66,People!$J1086&lt;=75),"66-75","ALL"))))))</f>
        <v>56-65</v>
      </c>
      <c r="L1086" t="str">
        <f>Products!H1086</f>
        <v>Single</v>
      </c>
      <c r="M1086">
        <f>Table2[[#This Row],[Recency]]</f>
        <v>12</v>
      </c>
      <c r="N1086">
        <f>Table2[[#This Row],[NumDealsPurchases]]</f>
        <v>1</v>
      </c>
      <c r="O1086" s="12" t="str">
        <f>IF(Table2[[#This Row],[Kidhome]]=0,"No","Yes")</f>
        <v>No</v>
      </c>
      <c r="P1086" s="12" t="str">
        <f>IF(Table2[[#This Row],[Teenhome]]=0,"No","Yes")</f>
        <v>No</v>
      </c>
    </row>
    <row r="1087" spans="1:16" ht="16.5" x14ac:dyDescent="0.3">
      <c r="A1087" s="7">
        <f>Table2[[#This Row],[ID]]</f>
        <v>9523</v>
      </c>
      <c r="B1087" s="6">
        <f>Table2[[#This Row],[Year_Birth]]</f>
        <v>1982</v>
      </c>
      <c r="C1087" s="6" t="str">
        <f>Table2[[#This Row],[Education]]</f>
        <v>Graduation</v>
      </c>
      <c r="D1087" s="6" t="str">
        <f>Table2[[#This Row],[Marital_Status]]</f>
        <v>Together</v>
      </c>
      <c r="E1087" s="6">
        <f>Table2[[#This Row],[Income]]</f>
        <v>40479</v>
      </c>
      <c r="F1087" s="6">
        <f>Table2[[#This Row],[Kidhome]]</f>
        <v>1</v>
      </c>
      <c r="G1087" s="6">
        <f>Table2[[#This Row],[Teenhome]]</f>
        <v>0</v>
      </c>
      <c r="H1087" s="9">
        <f>Table2[[#This Row],[Dt_Customer]]</f>
        <v>41503</v>
      </c>
      <c r="I1087" s="6">
        <f>Table2[[#This Row],[Recency]]</f>
        <v>95</v>
      </c>
      <c r="J1087" s="14">
        <f>IF(VALUE(YEAR(People!$H1087))-People!$B1087&gt;=90,44,VALUE(YEAR(People!$H1087))-People!$B1087)</f>
        <v>31</v>
      </c>
      <c r="K1087" s="5" t="str">
        <f>IF(AND(People!$J1087&gt;=16,People!$J1087&lt;=25),"16-25",IF(AND(People!$J1087&gt;=26,People!$J1087&lt;=35),"26-35",IF(AND(People!$J1087&gt;=36,People!$J1087&lt;=45),"36-45",IF(AND(People!$J1087&gt;=46,People!$J1087&lt;=55),"46-55",IF(AND(People!$J1087&gt;=56,People!$J1087&lt;=65),"56-65",IF(AND(People!$J1087&gt;=66,People!$J1087&lt;=75),"66-75","ALL"))))))</f>
        <v>26-35</v>
      </c>
      <c r="L1087" t="str">
        <f>Products!H1087</f>
        <v>Married</v>
      </c>
      <c r="M1087">
        <f>Table2[[#This Row],[Recency]]</f>
        <v>95</v>
      </c>
      <c r="N1087">
        <f>Table2[[#This Row],[NumDealsPurchases]]</f>
        <v>1</v>
      </c>
      <c r="O1087" s="12" t="str">
        <f>IF(Table2[[#This Row],[Kidhome]]=0,"No","Yes")</f>
        <v>Yes</v>
      </c>
      <c r="P1087" s="12" t="str">
        <f>IF(Table2[[#This Row],[Teenhome]]=0,"No","Yes")</f>
        <v>No</v>
      </c>
    </row>
    <row r="1088" spans="1:16" ht="16.5" x14ac:dyDescent="0.3">
      <c r="A1088" s="5">
        <f>Table2[[#This Row],[ID]]</f>
        <v>6072</v>
      </c>
      <c r="B1088" s="6">
        <f>Table2[[#This Row],[Year_Birth]]</f>
        <v>1970</v>
      </c>
      <c r="C1088" s="6" t="str">
        <f>Table2[[#This Row],[Education]]</f>
        <v>Master</v>
      </c>
      <c r="D1088" s="6" t="str">
        <f>Table2[[#This Row],[Marital_Status]]</f>
        <v>Single</v>
      </c>
      <c r="E1088" s="6">
        <f>Table2[[#This Row],[Income]]</f>
        <v>75345</v>
      </c>
      <c r="F1088" s="6">
        <f>Table2[[#This Row],[Kidhome]]</f>
        <v>0</v>
      </c>
      <c r="G1088" s="6">
        <f>Table2[[#This Row],[Teenhome]]</f>
        <v>0</v>
      </c>
      <c r="H1088" s="9">
        <f>Table2[[#This Row],[Dt_Customer]]</f>
        <v>41307</v>
      </c>
      <c r="I1088" s="6">
        <f>Table2[[#This Row],[Recency]]</f>
        <v>16</v>
      </c>
      <c r="J1088" s="8">
        <f>IF(VALUE(YEAR(People!$H1088))-People!$B1088&gt;=90,44,VALUE(YEAR(People!$H1088))-People!$B1088)</f>
        <v>43</v>
      </c>
      <c r="K1088" s="5" t="str">
        <f>IF(AND(People!$J1088&gt;=16,People!$J1088&lt;=25),"16-25",IF(AND(People!$J1088&gt;=26,People!$J1088&lt;=35),"26-35",IF(AND(People!$J1088&gt;=36,People!$J1088&lt;=45),"36-45",IF(AND(People!$J1088&gt;=46,People!$J1088&lt;=55),"46-55",IF(AND(People!$J1088&gt;=56,People!$J1088&lt;=65),"56-65",IF(AND(People!$J1088&gt;=66,People!$J1088&lt;=75),"66-75","ALL"))))))</f>
        <v>36-45</v>
      </c>
      <c r="L1088" t="str">
        <f>Products!H1088</f>
        <v>Single</v>
      </c>
      <c r="M1088">
        <f>Table2[[#This Row],[Recency]]</f>
        <v>16</v>
      </c>
      <c r="N1088">
        <f>Table2[[#This Row],[NumDealsPurchases]]</f>
        <v>1</v>
      </c>
      <c r="O1088" s="12" t="str">
        <f>IF(Table2[[#This Row],[Kidhome]]=0,"No","Yes")</f>
        <v>No</v>
      </c>
      <c r="P1088" s="12" t="str">
        <f>IF(Table2[[#This Row],[Teenhome]]=0,"No","Yes")</f>
        <v>No</v>
      </c>
    </row>
    <row r="1089" spans="1:16" ht="16.5" x14ac:dyDescent="0.3">
      <c r="A1089" s="7">
        <f>Table2[[#This Row],[ID]]</f>
        <v>6295</v>
      </c>
      <c r="B1089" s="6">
        <f>Table2[[#This Row],[Year_Birth]]</f>
        <v>1977</v>
      </c>
      <c r="C1089" s="6" t="str">
        <f>Table2[[#This Row],[Education]]</f>
        <v>Graduation</v>
      </c>
      <c r="D1089" s="6" t="str">
        <f>Table2[[#This Row],[Marital_Status]]</f>
        <v>Married</v>
      </c>
      <c r="E1089" s="6">
        <f>Table2[[#This Row],[Income]]</f>
        <v>54233</v>
      </c>
      <c r="F1089" s="6">
        <f>Table2[[#This Row],[Kidhome]]</f>
        <v>0</v>
      </c>
      <c r="G1089" s="6">
        <f>Table2[[#This Row],[Teenhome]]</f>
        <v>1</v>
      </c>
      <c r="H1089" s="9">
        <f>Table2[[#This Row],[Dt_Customer]]</f>
        <v>41309</v>
      </c>
      <c r="I1089" s="6">
        <f>Table2[[#This Row],[Recency]]</f>
        <v>46</v>
      </c>
      <c r="J1089" s="14">
        <f>IF(VALUE(YEAR(People!$H1089))-People!$B1089&gt;=90,44,VALUE(YEAR(People!$H1089))-People!$B1089)</f>
        <v>36</v>
      </c>
      <c r="K1089" s="5" t="str">
        <f>IF(AND(People!$J1089&gt;=16,People!$J1089&lt;=25),"16-25",IF(AND(People!$J1089&gt;=26,People!$J1089&lt;=35),"26-35",IF(AND(People!$J1089&gt;=36,People!$J1089&lt;=45),"36-45",IF(AND(People!$J1089&gt;=46,People!$J1089&lt;=55),"46-55",IF(AND(People!$J1089&gt;=56,People!$J1089&lt;=65),"56-65",IF(AND(People!$J1089&gt;=66,People!$J1089&lt;=75),"66-75","ALL"))))))</f>
        <v>36-45</v>
      </c>
      <c r="L1089" t="str">
        <f>Products!H1089</f>
        <v>Together</v>
      </c>
      <c r="M1089">
        <f>Table2[[#This Row],[Recency]]</f>
        <v>46</v>
      </c>
      <c r="N1089">
        <f>Table2[[#This Row],[NumDealsPurchases]]</f>
        <v>4</v>
      </c>
      <c r="O1089" s="12" t="str">
        <f>IF(Table2[[#This Row],[Kidhome]]=0,"No","Yes")</f>
        <v>No</v>
      </c>
      <c r="P1089" s="12" t="str">
        <f>IF(Table2[[#This Row],[Teenhome]]=0,"No","Yes")</f>
        <v>Yes</v>
      </c>
    </row>
    <row r="1090" spans="1:16" ht="16.5" x14ac:dyDescent="0.3">
      <c r="A1090" s="5">
        <f>Table2[[#This Row],[ID]]</f>
        <v>10914</v>
      </c>
      <c r="B1090" s="6">
        <f>Table2[[#This Row],[Year_Birth]]</f>
        <v>1970</v>
      </c>
      <c r="C1090" s="6" t="str">
        <f>Table2[[#This Row],[Education]]</f>
        <v>Graduation</v>
      </c>
      <c r="D1090" s="6" t="str">
        <f>Table2[[#This Row],[Marital_Status]]</f>
        <v>Single</v>
      </c>
      <c r="E1090" s="6">
        <f>Table2[[#This Row],[Income]]</f>
        <v>24163</v>
      </c>
      <c r="F1090" s="6">
        <f>Table2[[#This Row],[Kidhome]]</f>
        <v>1</v>
      </c>
      <c r="G1090" s="6">
        <f>Table2[[#This Row],[Teenhome]]</f>
        <v>1</v>
      </c>
      <c r="H1090" s="9">
        <f>Table2[[#This Row],[Dt_Customer]]</f>
        <v>41559</v>
      </c>
      <c r="I1090" s="6">
        <f>Table2[[#This Row],[Recency]]</f>
        <v>3</v>
      </c>
      <c r="J1090" s="8">
        <f>IF(VALUE(YEAR(People!$H1090))-People!$B1090&gt;=90,44,VALUE(YEAR(People!$H1090))-People!$B1090)</f>
        <v>43</v>
      </c>
      <c r="K1090" s="5" t="str">
        <f>IF(AND(People!$J1090&gt;=16,People!$J1090&lt;=25),"16-25",IF(AND(People!$J1090&gt;=26,People!$J1090&lt;=35),"26-35",IF(AND(People!$J1090&gt;=36,People!$J1090&lt;=45),"36-45",IF(AND(People!$J1090&gt;=46,People!$J1090&lt;=55),"46-55",IF(AND(People!$J1090&gt;=56,People!$J1090&lt;=65),"56-65",IF(AND(People!$J1090&gt;=66,People!$J1090&lt;=75),"66-75","ALL"))))))</f>
        <v>36-45</v>
      </c>
      <c r="L1090" t="str">
        <f>Products!H1090</f>
        <v>Together</v>
      </c>
      <c r="M1090">
        <f>Table2[[#This Row],[Recency]]</f>
        <v>3</v>
      </c>
      <c r="N1090">
        <f>Table2[[#This Row],[NumDealsPurchases]]</f>
        <v>2</v>
      </c>
      <c r="O1090" s="12" t="str">
        <f>IF(Table2[[#This Row],[Kidhome]]=0,"No","Yes")</f>
        <v>Yes</v>
      </c>
      <c r="P1090" s="12" t="str">
        <f>IF(Table2[[#This Row],[Teenhome]]=0,"No","Yes")</f>
        <v>Yes</v>
      </c>
    </row>
    <row r="1091" spans="1:16" ht="16.5" x14ac:dyDescent="0.3">
      <c r="A1091" s="7">
        <f>Table2[[#This Row],[ID]]</f>
        <v>1509</v>
      </c>
      <c r="B1091" s="6">
        <f>Table2[[#This Row],[Year_Birth]]</f>
        <v>1958</v>
      </c>
      <c r="C1091" s="6" t="str">
        <f>Table2[[#This Row],[Education]]</f>
        <v>PhD</v>
      </c>
      <c r="D1091" s="6" t="str">
        <f>Table2[[#This Row],[Marital_Status]]</f>
        <v>Together</v>
      </c>
      <c r="E1091" s="6">
        <f>Table2[[#This Row],[Income]]</f>
        <v>84460</v>
      </c>
      <c r="F1091" s="6">
        <f>Table2[[#This Row],[Kidhome]]</f>
        <v>0</v>
      </c>
      <c r="G1091" s="6">
        <f>Table2[[#This Row],[Teenhome]]</f>
        <v>0</v>
      </c>
      <c r="H1091" s="9">
        <f>Table2[[#This Row],[Dt_Customer]]</f>
        <v>41278</v>
      </c>
      <c r="I1091" s="6">
        <f>Table2[[#This Row],[Recency]]</f>
        <v>80</v>
      </c>
      <c r="J1091" s="14">
        <f>IF(VALUE(YEAR(People!$H1091))-People!$B1091&gt;=90,44,VALUE(YEAR(People!$H1091))-People!$B1091)</f>
        <v>55</v>
      </c>
      <c r="K1091" s="5" t="str">
        <f>IF(AND(People!$J1091&gt;=16,People!$J1091&lt;=25),"16-25",IF(AND(People!$J1091&gt;=26,People!$J1091&lt;=35),"26-35",IF(AND(People!$J1091&gt;=36,People!$J1091&lt;=45),"36-45",IF(AND(People!$J1091&gt;=46,People!$J1091&lt;=55),"46-55",IF(AND(People!$J1091&gt;=56,People!$J1091&lt;=65),"56-65",IF(AND(People!$J1091&gt;=66,People!$J1091&lt;=75),"66-75","ALL"))))))</f>
        <v>46-55</v>
      </c>
      <c r="L1091" t="str">
        <f>Products!H1091</f>
        <v>Single</v>
      </c>
      <c r="M1091">
        <f>Table2[[#This Row],[Recency]]</f>
        <v>80</v>
      </c>
      <c r="N1091">
        <f>Table2[[#This Row],[NumDealsPurchases]]</f>
        <v>0</v>
      </c>
      <c r="O1091" s="12" t="str">
        <f>IF(Table2[[#This Row],[Kidhome]]=0,"No","Yes")</f>
        <v>No</v>
      </c>
      <c r="P1091" s="12" t="str">
        <f>IF(Table2[[#This Row],[Teenhome]]=0,"No","Yes")</f>
        <v>No</v>
      </c>
    </row>
    <row r="1092" spans="1:16" ht="16.5" x14ac:dyDescent="0.3">
      <c r="A1092" s="5">
        <f>Table2[[#This Row],[ID]]</f>
        <v>5577</v>
      </c>
      <c r="B1092" s="6">
        <f>Table2[[#This Row],[Year_Birth]]</f>
        <v>1983</v>
      </c>
      <c r="C1092" s="6" t="str">
        <f>Table2[[#This Row],[Education]]</f>
        <v>Graduation</v>
      </c>
      <c r="D1092" s="6" t="str">
        <f>Table2[[#This Row],[Marital_Status]]</f>
        <v>Together</v>
      </c>
      <c r="E1092" s="6">
        <f>Table2[[#This Row],[Income]]</f>
        <v>43776</v>
      </c>
      <c r="F1092" s="6">
        <f>Table2[[#This Row],[Kidhome]]</f>
        <v>1</v>
      </c>
      <c r="G1092" s="6">
        <f>Table2[[#This Row],[Teenhome]]</f>
        <v>0</v>
      </c>
      <c r="H1092" s="9">
        <f>Table2[[#This Row],[Dt_Customer]]</f>
        <v>41762</v>
      </c>
      <c r="I1092" s="6">
        <f>Table2[[#This Row],[Recency]]</f>
        <v>77</v>
      </c>
      <c r="J1092" s="8">
        <f>IF(VALUE(YEAR(People!$H1092))-People!$B1092&gt;=90,44,VALUE(YEAR(People!$H1092))-People!$B1092)</f>
        <v>31</v>
      </c>
      <c r="K1092" s="5" t="str">
        <f>IF(AND(People!$J1092&gt;=16,People!$J1092&lt;=25),"16-25",IF(AND(People!$J1092&gt;=26,People!$J1092&lt;=35),"26-35",IF(AND(People!$J1092&gt;=36,People!$J1092&lt;=45),"36-45",IF(AND(People!$J1092&gt;=46,People!$J1092&lt;=55),"46-55",IF(AND(People!$J1092&gt;=56,People!$J1092&lt;=65),"56-65",IF(AND(People!$J1092&gt;=66,People!$J1092&lt;=75),"66-75","ALL"))))))</f>
        <v>26-35</v>
      </c>
      <c r="L1092" t="str">
        <f>Products!H1092</f>
        <v>Married</v>
      </c>
      <c r="M1092">
        <f>Table2[[#This Row],[Recency]]</f>
        <v>77</v>
      </c>
      <c r="N1092">
        <f>Table2[[#This Row],[NumDealsPurchases]]</f>
        <v>1</v>
      </c>
      <c r="O1092" s="12" t="str">
        <f>IF(Table2[[#This Row],[Kidhome]]=0,"No","Yes")</f>
        <v>Yes</v>
      </c>
      <c r="P1092" s="12" t="str">
        <f>IF(Table2[[#This Row],[Teenhome]]=0,"No","Yes")</f>
        <v>No</v>
      </c>
    </row>
    <row r="1093" spans="1:16" ht="16.5" x14ac:dyDescent="0.3">
      <c r="A1093" s="7">
        <f>Table2[[#This Row],[ID]]</f>
        <v>7348</v>
      </c>
      <c r="B1093" s="6">
        <f>Table2[[#This Row],[Year_Birth]]</f>
        <v>1958</v>
      </c>
      <c r="C1093" s="6" t="str">
        <f>Table2[[#This Row],[Education]]</f>
        <v>PhD</v>
      </c>
      <c r="D1093" s="6" t="str">
        <f>Table2[[#This Row],[Marital_Status]]</f>
        <v>Single</v>
      </c>
      <c r="E1093" s="6">
        <f>Table2[[#This Row],[Income]]</f>
        <v>71691</v>
      </c>
      <c r="F1093" s="6">
        <f>Table2[[#This Row],[Kidhome]]</f>
        <v>0</v>
      </c>
      <c r="G1093" s="6">
        <f>Table2[[#This Row],[Teenhome]]</f>
        <v>0</v>
      </c>
      <c r="H1093" s="9">
        <f>Table2[[#This Row],[Dt_Customer]]</f>
        <v>41715</v>
      </c>
      <c r="I1093" s="6">
        <f>Table2[[#This Row],[Recency]]</f>
        <v>0</v>
      </c>
      <c r="J1093" s="14">
        <f>IF(VALUE(YEAR(People!$H1093))-People!$B1093&gt;=90,44,VALUE(YEAR(People!$H1093))-People!$B1093)</f>
        <v>56</v>
      </c>
      <c r="K1093" s="5" t="str">
        <f>IF(AND(People!$J1093&gt;=16,People!$J1093&lt;=25),"16-25",IF(AND(People!$J1093&gt;=26,People!$J1093&lt;=35),"26-35",IF(AND(People!$J1093&gt;=36,People!$J1093&lt;=45),"36-45",IF(AND(People!$J1093&gt;=46,People!$J1093&lt;=55),"46-55",IF(AND(People!$J1093&gt;=56,People!$J1093&lt;=65),"56-65",IF(AND(People!$J1093&gt;=66,People!$J1093&lt;=75),"66-75","ALL"))))))</f>
        <v>56-65</v>
      </c>
      <c r="L1093" t="str">
        <f>Products!H1093</f>
        <v>Single</v>
      </c>
      <c r="M1093">
        <f>Table2[[#This Row],[Recency]]</f>
        <v>0</v>
      </c>
      <c r="N1093">
        <f>Table2[[#This Row],[NumDealsPurchases]]</f>
        <v>1</v>
      </c>
      <c r="O1093" s="12" t="str">
        <f>IF(Table2[[#This Row],[Kidhome]]=0,"No","Yes")</f>
        <v>No</v>
      </c>
      <c r="P1093" s="12" t="str">
        <f>IF(Table2[[#This Row],[Teenhome]]=0,"No","Yes")</f>
        <v>No</v>
      </c>
    </row>
    <row r="1094" spans="1:16" ht="16.5" x14ac:dyDescent="0.3">
      <c r="A1094" s="5">
        <f>Table2[[#This Row],[ID]]</f>
        <v>1127</v>
      </c>
      <c r="B1094" s="6">
        <f>Table2[[#This Row],[Year_Birth]]</f>
        <v>1973</v>
      </c>
      <c r="C1094" s="6" t="str">
        <f>Table2[[#This Row],[Education]]</f>
        <v>PhD</v>
      </c>
      <c r="D1094" s="6" t="str">
        <f>Table2[[#This Row],[Marital_Status]]</f>
        <v>Married</v>
      </c>
      <c r="E1094" s="6">
        <f>Table2[[#This Row],[Income]]</f>
        <v>85844</v>
      </c>
      <c r="F1094" s="6">
        <f>Table2[[#This Row],[Kidhome]]</f>
        <v>0</v>
      </c>
      <c r="G1094" s="6">
        <f>Table2[[#This Row],[Teenhome]]</f>
        <v>0</v>
      </c>
      <c r="H1094" s="9">
        <f>Table2[[#This Row],[Dt_Customer]]</f>
        <v>41788</v>
      </c>
      <c r="I1094" s="6">
        <f>Table2[[#This Row],[Recency]]</f>
        <v>62</v>
      </c>
      <c r="J1094" s="8">
        <f>IF(VALUE(YEAR(People!$H1094))-People!$B1094&gt;=90,44,VALUE(YEAR(People!$H1094))-People!$B1094)</f>
        <v>41</v>
      </c>
      <c r="K1094" s="5" t="str">
        <f>IF(AND(People!$J1094&gt;=16,People!$J1094&lt;=25),"16-25",IF(AND(People!$J1094&gt;=26,People!$J1094&lt;=35),"26-35",IF(AND(People!$J1094&gt;=36,People!$J1094&lt;=45),"36-45",IF(AND(People!$J1094&gt;=46,People!$J1094&lt;=55),"46-55",IF(AND(People!$J1094&gt;=56,People!$J1094&lt;=65),"56-65",IF(AND(People!$J1094&gt;=66,People!$J1094&lt;=75),"66-75","ALL"))))))</f>
        <v>36-45</v>
      </c>
      <c r="L1094" t="str">
        <f>Products!H1094</f>
        <v>Together</v>
      </c>
      <c r="M1094">
        <f>Table2[[#This Row],[Recency]]</f>
        <v>62</v>
      </c>
      <c r="N1094">
        <f>Table2[[#This Row],[NumDealsPurchases]]</f>
        <v>1</v>
      </c>
      <c r="O1094" s="12" t="str">
        <f>IF(Table2[[#This Row],[Kidhome]]=0,"No","Yes")</f>
        <v>No</v>
      </c>
      <c r="P1094" s="12" t="str">
        <f>IF(Table2[[#This Row],[Teenhome]]=0,"No","Yes")</f>
        <v>No</v>
      </c>
    </row>
    <row r="1095" spans="1:16" ht="16.5" x14ac:dyDescent="0.3">
      <c r="A1095" s="7">
        <f>Table2[[#This Row],[ID]]</f>
        <v>1833</v>
      </c>
      <c r="B1095" s="6">
        <f>Table2[[#This Row],[Year_Birth]]</f>
        <v>1974</v>
      </c>
      <c r="C1095" s="6" t="str">
        <f>Table2[[#This Row],[Education]]</f>
        <v>PhD</v>
      </c>
      <c r="D1095" s="6" t="str">
        <f>Table2[[#This Row],[Marital_Status]]</f>
        <v>Single</v>
      </c>
      <c r="E1095" s="6">
        <f>Table2[[#This Row],[Income]]</f>
        <v>39190</v>
      </c>
      <c r="F1095" s="6">
        <f>Table2[[#This Row],[Kidhome]]</f>
        <v>1</v>
      </c>
      <c r="G1095" s="6">
        <f>Table2[[#This Row],[Teenhome]]</f>
        <v>0</v>
      </c>
      <c r="H1095" s="9">
        <f>Table2[[#This Row],[Dt_Customer]]</f>
        <v>41755</v>
      </c>
      <c r="I1095" s="6">
        <f>Table2[[#This Row],[Recency]]</f>
        <v>91</v>
      </c>
      <c r="J1095" s="14">
        <f>IF(VALUE(YEAR(People!$H1095))-People!$B1095&gt;=90,44,VALUE(YEAR(People!$H1095))-People!$B1095)</f>
        <v>40</v>
      </c>
      <c r="K1095" s="5" t="str">
        <f>IF(AND(People!$J1095&gt;=16,People!$J1095&lt;=25),"16-25",IF(AND(People!$J1095&gt;=26,People!$J1095&lt;=35),"26-35",IF(AND(People!$J1095&gt;=36,People!$J1095&lt;=45),"36-45",IF(AND(People!$J1095&gt;=46,People!$J1095&lt;=55),"46-55",IF(AND(People!$J1095&gt;=56,People!$J1095&lt;=65),"56-65",IF(AND(People!$J1095&gt;=66,People!$J1095&lt;=75),"66-75","ALL"))))))</f>
        <v>36-45</v>
      </c>
      <c r="L1095" t="str">
        <f>Products!H1095</f>
        <v>Single</v>
      </c>
      <c r="M1095">
        <f>Table2[[#This Row],[Recency]]</f>
        <v>91</v>
      </c>
      <c r="N1095">
        <f>Table2[[#This Row],[NumDealsPurchases]]</f>
        <v>2</v>
      </c>
      <c r="O1095" s="12" t="str">
        <f>IF(Table2[[#This Row],[Kidhome]]=0,"No","Yes")</f>
        <v>Yes</v>
      </c>
      <c r="P1095" s="12" t="str">
        <f>IF(Table2[[#This Row],[Teenhome]]=0,"No","Yes")</f>
        <v>No</v>
      </c>
    </row>
    <row r="1096" spans="1:16" ht="16.5" x14ac:dyDescent="0.3">
      <c r="A1096" s="5">
        <f>Table2[[#This Row],[ID]]</f>
        <v>4944</v>
      </c>
      <c r="B1096" s="6">
        <f>Table2[[#This Row],[Year_Birth]]</f>
        <v>1959</v>
      </c>
      <c r="C1096" s="6" t="str">
        <f>Table2[[#This Row],[Education]]</f>
        <v>Graduation</v>
      </c>
      <c r="D1096" s="6" t="str">
        <f>Table2[[#This Row],[Marital_Status]]</f>
        <v>Together</v>
      </c>
      <c r="E1096" s="6">
        <f>Table2[[#This Row],[Income]]</f>
        <v>71367</v>
      </c>
      <c r="F1096" s="6">
        <f>Table2[[#This Row],[Kidhome]]</f>
        <v>0</v>
      </c>
      <c r="G1096" s="6">
        <f>Table2[[#This Row],[Teenhome]]</f>
        <v>0</v>
      </c>
      <c r="H1096" s="9">
        <f>Table2[[#This Row],[Dt_Customer]]</f>
        <v>41509</v>
      </c>
      <c r="I1096" s="6">
        <f>Table2[[#This Row],[Recency]]</f>
        <v>24</v>
      </c>
      <c r="J1096" s="8">
        <f>IF(VALUE(YEAR(People!$H1096))-People!$B1096&gt;=90,44,VALUE(YEAR(People!$H1096))-People!$B1096)</f>
        <v>54</v>
      </c>
      <c r="K1096" s="5" t="str">
        <f>IF(AND(People!$J1096&gt;=16,People!$J1096&lt;=25),"16-25",IF(AND(People!$J1096&gt;=26,People!$J1096&lt;=35),"26-35",IF(AND(People!$J1096&gt;=36,People!$J1096&lt;=45),"36-45",IF(AND(People!$J1096&gt;=46,People!$J1096&lt;=55),"46-55",IF(AND(People!$J1096&gt;=56,People!$J1096&lt;=65),"56-65",IF(AND(People!$J1096&gt;=66,People!$J1096&lt;=75),"66-75","ALL"))))))</f>
        <v>46-55</v>
      </c>
      <c r="L1096" t="str">
        <f>Products!H1096</f>
        <v>Married</v>
      </c>
      <c r="M1096">
        <f>Table2[[#This Row],[Recency]]</f>
        <v>24</v>
      </c>
      <c r="N1096">
        <f>Table2[[#This Row],[NumDealsPurchases]]</f>
        <v>1</v>
      </c>
      <c r="O1096" s="12" t="str">
        <f>IF(Table2[[#This Row],[Kidhome]]=0,"No","Yes")</f>
        <v>No</v>
      </c>
      <c r="P1096" s="12" t="str">
        <f>IF(Table2[[#This Row],[Teenhome]]=0,"No","Yes")</f>
        <v>No</v>
      </c>
    </row>
    <row r="1097" spans="1:16" ht="16.5" x14ac:dyDescent="0.3">
      <c r="A1097" s="7">
        <f>Table2[[#This Row],[ID]]</f>
        <v>9080</v>
      </c>
      <c r="B1097" s="6">
        <f>Table2[[#This Row],[Year_Birth]]</f>
        <v>1972</v>
      </c>
      <c r="C1097" s="6" t="str">
        <f>Table2[[#This Row],[Education]]</f>
        <v>PhD</v>
      </c>
      <c r="D1097" s="6" t="str">
        <f>Table2[[#This Row],[Marital_Status]]</f>
        <v>Single</v>
      </c>
      <c r="E1097" s="6">
        <f>Table2[[#This Row],[Income]]</f>
        <v>38578</v>
      </c>
      <c r="F1097" s="6">
        <f>Table2[[#This Row],[Kidhome]]</f>
        <v>1</v>
      </c>
      <c r="G1097" s="6">
        <f>Table2[[#This Row],[Teenhome]]</f>
        <v>1</v>
      </c>
      <c r="H1097" s="9">
        <f>Table2[[#This Row],[Dt_Customer]]</f>
        <v>41447</v>
      </c>
      <c r="I1097" s="6">
        <f>Table2[[#This Row],[Recency]]</f>
        <v>2</v>
      </c>
      <c r="J1097" s="14">
        <f>IF(VALUE(YEAR(People!$H1097))-People!$B1097&gt;=90,44,VALUE(YEAR(People!$H1097))-People!$B1097)</f>
        <v>41</v>
      </c>
      <c r="K1097" s="5" t="str">
        <f>IF(AND(People!$J1097&gt;=16,People!$J1097&lt;=25),"16-25",IF(AND(People!$J1097&gt;=26,People!$J1097&lt;=35),"26-35",IF(AND(People!$J1097&gt;=36,People!$J1097&lt;=45),"36-45",IF(AND(People!$J1097&gt;=46,People!$J1097&lt;=55),"46-55",IF(AND(People!$J1097&gt;=56,People!$J1097&lt;=65),"56-65",IF(AND(People!$J1097&gt;=66,People!$J1097&lt;=75),"66-75","ALL"))))))</f>
        <v>36-45</v>
      </c>
      <c r="L1097" t="str">
        <f>Products!H1097</f>
        <v>Single</v>
      </c>
      <c r="M1097">
        <f>Table2[[#This Row],[Recency]]</f>
        <v>2</v>
      </c>
      <c r="N1097">
        <f>Table2[[#This Row],[NumDealsPurchases]]</f>
        <v>3</v>
      </c>
      <c r="O1097" s="12" t="str">
        <f>IF(Table2[[#This Row],[Kidhome]]=0,"No","Yes")</f>
        <v>Yes</v>
      </c>
      <c r="P1097" s="12" t="str">
        <f>IF(Table2[[#This Row],[Teenhome]]=0,"No","Yes")</f>
        <v>Yes</v>
      </c>
    </row>
    <row r="1098" spans="1:16" ht="16.5" x14ac:dyDescent="0.3">
      <c r="A1098" s="5">
        <f>Table2[[#This Row],[ID]]</f>
        <v>6466</v>
      </c>
      <c r="B1098" s="6">
        <f>Table2[[#This Row],[Year_Birth]]</f>
        <v>1965</v>
      </c>
      <c r="C1098" s="6" t="str">
        <f>Table2[[#This Row],[Education]]</f>
        <v>PhD</v>
      </c>
      <c r="D1098" s="6" t="str">
        <f>Table2[[#This Row],[Marital_Status]]</f>
        <v>Married</v>
      </c>
      <c r="E1098" s="6">
        <f>Table2[[#This Row],[Income]]</f>
        <v>57236</v>
      </c>
      <c r="F1098" s="6">
        <f>Table2[[#This Row],[Kidhome]]</f>
        <v>1</v>
      </c>
      <c r="G1098" s="6">
        <f>Table2[[#This Row],[Teenhome]]</f>
        <v>1</v>
      </c>
      <c r="H1098" s="9">
        <f>Table2[[#This Row],[Dt_Customer]]</f>
        <v>41710</v>
      </c>
      <c r="I1098" s="6">
        <f>Table2[[#This Row],[Recency]]</f>
        <v>22</v>
      </c>
      <c r="J1098" s="8">
        <f>IF(VALUE(YEAR(People!$H1098))-People!$B1098&gt;=90,44,VALUE(YEAR(People!$H1098))-People!$B1098)</f>
        <v>49</v>
      </c>
      <c r="K1098" s="5" t="str">
        <f>IF(AND(People!$J1098&gt;=16,People!$J1098&lt;=25),"16-25",IF(AND(People!$J1098&gt;=26,People!$J1098&lt;=35),"26-35",IF(AND(People!$J1098&gt;=36,People!$J1098&lt;=45),"36-45",IF(AND(People!$J1098&gt;=46,People!$J1098&lt;=55),"46-55",IF(AND(People!$J1098&gt;=56,People!$J1098&lt;=65),"56-65",IF(AND(People!$J1098&gt;=66,People!$J1098&lt;=75),"66-75","ALL"))))))</f>
        <v>46-55</v>
      </c>
      <c r="L1098" t="str">
        <f>Products!H1098</f>
        <v>Divorced</v>
      </c>
      <c r="M1098">
        <f>Table2[[#This Row],[Recency]]</f>
        <v>22</v>
      </c>
      <c r="N1098">
        <f>Table2[[#This Row],[NumDealsPurchases]]</f>
        <v>3</v>
      </c>
      <c r="O1098" s="12" t="str">
        <f>IF(Table2[[#This Row],[Kidhome]]=0,"No","Yes")</f>
        <v>Yes</v>
      </c>
      <c r="P1098" s="12" t="str">
        <f>IF(Table2[[#This Row],[Teenhome]]=0,"No","Yes")</f>
        <v>Yes</v>
      </c>
    </row>
    <row r="1099" spans="1:16" ht="16.5" x14ac:dyDescent="0.3">
      <c r="A1099" s="7">
        <f>Table2[[#This Row],[ID]]</f>
        <v>9964</v>
      </c>
      <c r="B1099" s="6">
        <f>Table2[[#This Row],[Year_Birth]]</f>
        <v>1979</v>
      </c>
      <c r="C1099" s="6" t="str">
        <f>Table2[[#This Row],[Education]]</f>
        <v>Graduation</v>
      </c>
      <c r="D1099" s="6" t="str">
        <f>Table2[[#This Row],[Marital_Status]]</f>
        <v>Single</v>
      </c>
      <c r="E1099" s="6">
        <f>Table2[[#This Row],[Income]]</f>
        <v>61825</v>
      </c>
      <c r="F1099" s="6">
        <f>Table2[[#This Row],[Kidhome]]</f>
        <v>0</v>
      </c>
      <c r="G1099" s="6">
        <f>Table2[[#This Row],[Teenhome]]</f>
        <v>1</v>
      </c>
      <c r="H1099" s="9">
        <f>Table2[[#This Row],[Dt_Customer]]</f>
        <v>41493</v>
      </c>
      <c r="I1099" s="6">
        <f>Table2[[#This Row],[Recency]]</f>
        <v>56</v>
      </c>
      <c r="J1099" s="14">
        <f>IF(VALUE(YEAR(People!$H1099))-People!$B1099&gt;=90,44,VALUE(YEAR(People!$H1099))-People!$B1099)</f>
        <v>34</v>
      </c>
      <c r="K1099" s="5" t="str">
        <f>IF(AND(People!$J1099&gt;=16,People!$J1099&lt;=25),"16-25",IF(AND(People!$J1099&gt;=26,People!$J1099&lt;=35),"26-35",IF(AND(People!$J1099&gt;=36,People!$J1099&lt;=45),"36-45",IF(AND(People!$J1099&gt;=46,People!$J1099&lt;=55),"46-55",IF(AND(People!$J1099&gt;=56,People!$J1099&lt;=65),"56-65",IF(AND(People!$J1099&gt;=66,People!$J1099&lt;=75),"66-75","ALL"))))))</f>
        <v>26-35</v>
      </c>
      <c r="L1099" t="str">
        <f>Products!H1099</f>
        <v>Single</v>
      </c>
      <c r="M1099">
        <f>Table2[[#This Row],[Recency]]</f>
        <v>56</v>
      </c>
      <c r="N1099">
        <f>Table2[[#This Row],[NumDealsPurchases]]</f>
        <v>1</v>
      </c>
      <c r="O1099" s="12" t="str">
        <f>IF(Table2[[#This Row],[Kidhome]]=0,"No","Yes")</f>
        <v>No</v>
      </c>
      <c r="P1099" s="12" t="str">
        <f>IF(Table2[[#This Row],[Teenhome]]=0,"No","Yes")</f>
        <v>Yes</v>
      </c>
    </row>
    <row r="1100" spans="1:16" ht="16.5" x14ac:dyDescent="0.3">
      <c r="A1100" s="5">
        <f>Table2[[#This Row],[ID]]</f>
        <v>4790</v>
      </c>
      <c r="B1100" s="6">
        <f>Table2[[#This Row],[Year_Birth]]</f>
        <v>1958</v>
      </c>
      <c r="C1100" s="6" t="str">
        <f>Table2[[#This Row],[Education]]</f>
        <v>Graduation</v>
      </c>
      <c r="D1100" s="6" t="str">
        <f>Table2[[#This Row],[Marital_Status]]</f>
        <v>Divorced</v>
      </c>
      <c r="E1100" s="6">
        <f>Table2[[#This Row],[Income]]</f>
        <v>79803</v>
      </c>
      <c r="F1100" s="6">
        <f>Table2[[#This Row],[Kidhome]]</f>
        <v>0</v>
      </c>
      <c r="G1100" s="6">
        <f>Table2[[#This Row],[Teenhome]]</f>
        <v>1</v>
      </c>
      <c r="H1100" s="9">
        <f>Table2[[#This Row],[Dt_Customer]]</f>
        <v>41792</v>
      </c>
      <c r="I1100" s="6">
        <f>Table2[[#This Row],[Recency]]</f>
        <v>54</v>
      </c>
      <c r="J1100" s="8">
        <f>IF(VALUE(YEAR(People!$H1100))-People!$B1100&gt;=90,44,VALUE(YEAR(People!$H1100))-People!$B1100)</f>
        <v>56</v>
      </c>
      <c r="K1100" s="5" t="str">
        <f>IF(AND(People!$J1100&gt;=16,People!$J1100&lt;=25),"16-25",IF(AND(People!$J1100&gt;=26,People!$J1100&lt;=35),"26-35",IF(AND(People!$J1100&gt;=36,People!$J1100&lt;=45),"36-45",IF(AND(People!$J1100&gt;=46,People!$J1100&lt;=55),"46-55",IF(AND(People!$J1100&gt;=56,People!$J1100&lt;=65),"56-65",IF(AND(People!$J1100&gt;=66,People!$J1100&lt;=75),"66-75","ALL"))))))</f>
        <v>56-65</v>
      </c>
      <c r="L1100" t="str">
        <f>Products!H1100</f>
        <v>Together</v>
      </c>
      <c r="M1100">
        <f>Table2[[#This Row],[Recency]]</f>
        <v>54</v>
      </c>
      <c r="N1100">
        <f>Table2[[#This Row],[NumDealsPurchases]]</f>
        <v>1</v>
      </c>
      <c r="O1100" s="12" t="str">
        <f>IF(Table2[[#This Row],[Kidhome]]=0,"No","Yes")</f>
        <v>No</v>
      </c>
      <c r="P1100" s="12" t="str">
        <f>IF(Table2[[#This Row],[Teenhome]]=0,"No","Yes")</f>
        <v>Yes</v>
      </c>
    </row>
    <row r="1101" spans="1:16" ht="16.5" x14ac:dyDescent="0.3">
      <c r="A1101" s="7">
        <f>Table2[[#This Row],[ID]]</f>
        <v>10245</v>
      </c>
      <c r="B1101" s="6">
        <f>Table2[[#This Row],[Year_Birth]]</f>
        <v>1986</v>
      </c>
      <c r="C1101" s="6" t="str">
        <f>Table2[[#This Row],[Education]]</f>
        <v>2n Cycle</v>
      </c>
      <c r="D1101" s="6" t="str">
        <f>Table2[[#This Row],[Marital_Status]]</f>
        <v>Single</v>
      </c>
      <c r="E1101" s="6">
        <f>Table2[[#This Row],[Income]]</f>
        <v>80910</v>
      </c>
      <c r="F1101" s="6">
        <f>Table2[[#This Row],[Kidhome]]</f>
        <v>0</v>
      </c>
      <c r="G1101" s="6">
        <f>Table2[[#This Row],[Teenhome]]</f>
        <v>0</v>
      </c>
      <c r="H1101" s="9">
        <f>Table2[[#This Row],[Dt_Customer]]</f>
        <v>41213</v>
      </c>
      <c r="I1101" s="6">
        <f>Table2[[#This Row],[Recency]]</f>
        <v>71</v>
      </c>
      <c r="J1101" s="14">
        <f>IF(VALUE(YEAR(People!$H1101))-People!$B1101&gt;=90,44,VALUE(YEAR(People!$H1101))-People!$B1101)</f>
        <v>26</v>
      </c>
      <c r="K1101" s="5" t="str">
        <f>IF(AND(People!$J1101&gt;=16,People!$J1101&lt;=25),"16-25",IF(AND(People!$J1101&gt;=26,People!$J1101&lt;=35),"26-35",IF(AND(People!$J1101&gt;=36,People!$J1101&lt;=45),"36-45",IF(AND(People!$J1101&gt;=46,People!$J1101&lt;=55),"46-55",IF(AND(People!$J1101&gt;=56,People!$J1101&lt;=65),"56-65",IF(AND(People!$J1101&gt;=66,People!$J1101&lt;=75),"66-75","ALL"))))))</f>
        <v>26-35</v>
      </c>
      <c r="L1101" t="str">
        <f>Products!H1101</f>
        <v>Married</v>
      </c>
      <c r="M1101">
        <f>Table2[[#This Row],[Recency]]</f>
        <v>71</v>
      </c>
      <c r="N1101">
        <f>Table2[[#This Row],[NumDealsPurchases]]</f>
        <v>1</v>
      </c>
      <c r="O1101" s="12" t="str">
        <f>IF(Table2[[#This Row],[Kidhome]]=0,"No","Yes")</f>
        <v>No</v>
      </c>
      <c r="P1101" s="12" t="str">
        <f>IF(Table2[[#This Row],[Teenhome]]=0,"No","Yes")</f>
        <v>No</v>
      </c>
    </row>
    <row r="1102" spans="1:16" ht="16.5" x14ac:dyDescent="0.3">
      <c r="A1102" s="5">
        <f>Table2[[#This Row],[ID]]</f>
        <v>1109</v>
      </c>
      <c r="B1102" s="6">
        <f>Table2[[#This Row],[Year_Birth]]</f>
        <v>1982</v>
      </c>
      <c r="C1102" s="6" t="str">
        <f>Table2[[#This Row],[Education]]</f>
        <v>Master</v>
      </c>
      <c r="D1102" s="6" t="str">
        <f>Table2[[#This Row],[Marital_Status]]</f>
        <v>Together</v>
      </c>
      <c r="E1102" s="6">
        <f>Table2[[#This Row],[Income]]</f>
        <v>27590</v>
      </c>
      <c r="F1102" s="6">
        <f>Table2[[#This Row],[Kidhome]]</f>
        <v>1</v>
      </c>
      <c r="G1102" s="6">
        <f>Table2[[#This Row],[Teenhome]]</f>
        <v>0</v>
      </c>
      <c r="H1102" s="9">
        <f>Table2[[#This Row],[Dt_Customer]]</f>
        <v>41387</v>
      </c>
      <c r="I1102" s="6">
        <f>Table2[[#This Row],[Recency]]</f>
        <v>38</v>
      </c>
      <c r="J1102" s="8">
        <f>IF(VALUE(YEAR(People!$H1102))-People!$B1102&gt;=90,44,VALUE(YEAR(People!$H1102))-People!$B1102)</f>
        <v>31</v>
      </c>
      <c r="K1102" s="5" t="str">
        <f>IF(AND(People!$J1102&gt;=16,People!$J1102&lt;=25),"16-25",IF(AND(People!$J1102&gt;=26,People!$J1102&lt;=35),"26-35",IF(AND(People!$J1102&gt;=36,People!$J1102&lt;=45),"36-45",IF(AND(People!$J1102&gt;=46,People!$J1102&lt;=55),"46-55",IF(AND(People!$J1102&gt;=56,People!$J1102&lt;=65),"56-65",IF(AND(People!$J1102&gt;=66,People!$J1102&lt;=75),"66-75","ALL"))))))</f>
        <v>26-35</v>
      </c>
      <c r="L1102" t="str">
        <f>Products!H1102</f>
        <v>Divorced</v>
      </c>
      <c r="M1102">
        <f>Table2[[#This Row],[Recency]]</f>
        <v>38</v>
      </c>
      <c r="N1102">
        <f>Table2[[#This Row],[NumDealsPurchases]]</f>
        <v>1</v>
      </c>
      <c r="O1102" s="12" t="str">
        <f>IF(Table2[[#This Row],[Kidhome]]=0,"No","Yes")</f>
        <v>Yes</v>
      </c>
      <c r="P1102" s="12" t="str">
        <f>IF(Table2[[#This Row],[Teenhome]]=0,"No","Yes")</f>
        <v>No</v>
      </c>
    </row>
    <row r="1103" spans="1:16" ht="16.5" x14ac:dyDescent="0.3">
      <c r="A1103" s="7">
        <f>Table2[[#This Row],[ID]]</f>
        <v>6001</v>
      </c>
      <c r="B1103" s="6">
        <f>Table2[[#This Row],[Year_Birth]]</f>
        <v>1979</v>
      </c>
      <c r="C1103" s="6" t="str">
        <f>Table2[[#This Row],[Education]]</f>
        <v>Graduation</v>
      </c>
      <c r="D1103" s="6" t="str">
        <f>Table2[[#This Row],[Marital_Status]]</f>
        <v>Married</v>
      </c>
      <c r="E1103" s="6">
        <f>Table2[[#This Row],[Income]]</f>
        <v>56775</v>
      </c>
      <c r="F1103" s="6">
        <f>Table2[[#This Row],[Kidhome]]</f>
        <v>0</v>
      </c>
      <c r="G1103" s="6">
        <f>Table2[[#This Row],[Teenhome]]</f>
        <v>1</v>
      </c>
      <c r="H1103" s="9">
        <f>Table2[[#This Row],[Dt_Customer]]</f>
        <v>41276</v>
      </c>
      <c r="I1103" s="6">
        <f>Table2[[#This Row],[Recency]]</f>
        <v>62</v>
      </c>
      <c r="J1103" s="14">
        <f>IF(VALUE(YEAR(People!$H1103))-People!$B1103&gt;=90,44,VALUE(YEAR(People!$H1103))-People!$B1103)</f>
        <v>34</v>
      </c>
      <c r="K1103" s="5" t="str">
        <f>IF(AND(People!$J1103&gt;=16,People!$J1103&lt;=25),"16-25",IF(AND(People!$J1103&gt;=26,People!$J1103&lt;=35),"26-35",IF(AND(People!$J1103&gt;=36,People!$J1103&lt;=45),"36-45",IF(AND(People!$J1103&gt;=46,People!$J1103&lt;=55),"46-55",IF(AND(People!$J1103&gt;=56,People!$J1103&lt;=65),"56-65",IF(AND(People!$J1103&gt;=66,People!$J1103&lt;=75),"66-75","ALL"))))))</f>
        <v>26-35</v>
      </c>
      <c r="L1103" t="str">
        <f>Products!H1103</f>
        <v>Married</v>
      </c>
      <c r="M1103">
        <f>Table2[[#This Row],[Recency]]</f>
        <v>62</v>
      </c>
      <c r="N1103">
        <f>Table2[[#This Row],[NumDealsPurchases]]</f>
        <v>2</v>
      </c>
      <c r="O1103" s="12" t="str">
        <f>IF(Table2[[#This Row],[Kidhome]]=0,"No","Yes")</f>
        <v>No</v>
      </c>
      <c r="P1103" s="12" t="str">
        <f>IF(Table2[[#This Row],[Teenhome]]=0,"No","Yes")</f>
        <v>Yes</v>
      </c>
    </row>
    <row r="1104" spans="1:16" ht="16.5" x14ac:dyDescent="0.3">
      <c r="A1104" s="5">
        <f>Table2[[#This Row],[ID]]</f>
        <v>5538</v>
      </c>
      <c r="B1104" s="6">
        <f>Table2[[#This Row],[Year_Birth]]</f>
        <v>1975</v>
      </c>
      <c r="C1104" s="6" t="str">
        <f>Table2[[#This Row],[Education]]</f>
        <v>Graduation</v>
      </c>
      <c r="D1104" s="6" t="str">
        <f>Table2[[#This Row],[Marital_Status]]</f>
        <v>Divorced</v>
      </c>
      <c r="E1104" s="6">
        <f>Table2[[#This Row],[Income]]</f>
        <v>83829</v>
      </c>
      <c r="F1104" s="6">
        <f>Table2[[#This Row],[Kidhome]]</f>
        <v>0</v>
      </c>
      <c r="G1104" s="6">
        <f>Table2[[#This Row],[Teenhome]]</f>
        <v>0</v>
      </c>
      <c r="H1104" s="9">
        <f>Table2[[#This Row],[Dt_Customer]]</f>
        <v>41555</v>
      </c>
      <c r="I1104" s="6">
        <f>Table2[[#This Row],[Recency]]</f>
        <v>78</v>
      </c>
      <c r="J1104" s="8">
        <f>IF(VALUE(YEAR(People!$H1104))-People!$B1104&gt;=90,44,VALUE(YEAR(People!$H1104))-People!$B1104)</f>
        <v>38</v>
      </c>
      <c r="K1104" s="5" t="str">
        <f>IF(AND(People!$J1104&gt;=16,People!$J1104&lt;=25),"16-25",IF(AND(People!$J1104&gt;=26,People!$J1104&lt;=35),"26-35",IF(AND(People!$J1104&gt;=36,People!$J1104&lt;=45),"36-45",IF(AND(People!$J1104&gt;=46,People!$J1104&lt;=55),"46-55",IF(AND(People!$J1104&gt;=56,People!$J1104&lt;=65),"56-65",IF(AND(People!$J1104&gt;=66,People!$J1104&lt;=75),"66-75","ALL"))))))</f>
        <v>36-45</v>
      </c>
      <c r="L1104" t="str">
        <f>Products!H1104</f>
        <v>Married</v>
      </c>
      <c r="M1104">
        <f>Table2[[#This Row],[Recency]]</f>
        <v>78</v>
      </c>
      <c r="N1104">
        <f>Table2[[#This Row],[NumDealsPurchases]]</f>
        <v>0</v>
      </c>
      <c r="O1104" s="12" t="str">
        <f>IF(Table2[[#This Row],[Kidhome]]=0,"No","Yes")</f>
        <v>No</v>
      </c>
      <c r="P1104" s="12" t="str">
        <f>IF(Table2[[#This Row],[Teenhome]]=0,"No","Yes")</f>
        <v>No</v>
      </c>
    </row>
    <row r="1105" spans="1:16" ht="16.5" x14ac:dyDescent="0.3">
      <c r="A1105" s="7">
        <f>Table2[[#This Row],[ID]]</f>
        <v>10552</v>
      </c>
      <c r="B1105" s="6">
        <f>Table2[[#This Row],[Year_Birth]]</f>
        <v>1979</v>
      </c>
      <c r="C1105" s="6" t="str">
        <f>Table2[[#This Row],[Education]]</f>
        <v>2n Cycle</v>
      </c>
      <c r="D1105" s="6" t="str">
        <f>Table2[[#This Row],[Marital_Status]]</f>
        <v>Married</v>
      </c>
      <c r="E1105" s="6">
        <f>Table2[[#This Row],[Income]]</f>
        <v>54210</v>
      </c>
      <c r="F1105" s="6">
        <f>Table2[[#This Row],[Kidhome]]</f>
        <v>0</v>
      </c>
      <c r="G1105" s="6">
        <f>Table2[[#This Row],[Teenhome]]</f>
        <v>1</v>
      </c>
      <c r="H1105" s="9">
        <f>Table2[[#This Row],[Dt_Customer]]</f>
        <v>41414</v>
      </c>
      <c r="I1105" s="6">
        <f>Table2[[#This Row],[Recency]]</f>
        <v>18</v>
      </c>
      <c r="J1105" s="14">
        <f>IF(VALUE(YEAR(People!$H1105))-People!$B1105&gt;=90,44,VALUE(YEAR(People!$H1105))-People!$B1105)</f>
        <v>34</v>
      </c>
      <c r="K1105" s="5" t="str">
        <f>IF(AND(People!$J1105&gt;=16,People!$J1105&lt;=25),"16-25",IF(AND(People!$J1105&gt;=26,People!$J1105&lt;=35),"26-35",IF(AND(People!$J1105&gt;=36,People!$J1105&lt;=45),"36-45",IF(AND(People!$J1105&gt;=46,People!$J1105&lt;=55),"46-55",IF(AND(People!$J1105&gt;=56,People!$J1105&lt;=65),"56-65",IF(AND(People!$J1105&gt;=66,People!$J1105&lt;=75),"66-75","ALL"))))))</f>
        <v>26-35</v>
      </c>
      <c r="L1105" t="str">
        <f>Products!H1105</f>
        <v>Together</v>
      </c>
      <c r="M1105">
        <f>Table2[[#This Row],[Recency]]</f>
        <v>18</v>
      </c>
      <c r="N1105">
        <f>Table2[[#This Row],[NumDealsPurchases]]</f>
        <v>2</v>
      </c>
      <c r="O1105" s="12" t="str">
        <f>IF(Table2[[#This Row],[Kidhome]]=0,"No","Yes")</f>
        <v>No</v>
      </c>
      <c r="P1105" s="12" t="str">
        <f>IF(Table2[[#This Row],[Teenhome]]=0,"No","Yes")</f>
        <v>Yes</v>
      </c>
    </row>
    <row r="1106" spans="1:16" ht="16.5" x14ac:dyDescent="0.3">
      <c r="A1106" s="5">
        <f>Table2[[#This Row],[ID]]</f>
        <v>1545</v>
      </c>
      <c r="B1106" s="6">
        <f>Table2[[#This Row],[Year_Birth]]</f>
        <v>1986</v>
      </c>
      <c r="C1106" s="6" t="str">
        <f>Table2[[#This Row],[Education]]</f>
        <v>Graduation</v>
      </c>
      <c r="D1106" s="6" t="str">
        <f>Table2[[#This Row],[Marital_Status]]</f>
        <v>Married</v>
      </c>
      <c r="E1106" s="6">
        <f>Table2[[#This Row],[Income]]</f>
        <v>38508</v>
      </c>
      <c r="F1106" s="6">
        <f>Table2[[#This Row],[Kidhome]]</f>
        <v>1</v>
      </c>
      <c r="G1106" s="6">
        <f>Table2[[#This Row],[Teenhome]]</f>
        <v>0</v>
      </c>
      <c r="H1106" s="9">
        <f>Table2[[#This Row],[Dt_Customer]]</f>
        <v>41488</v>
      </c>
      <c r="I1106" s="6">
        <f>Table2[[#This Row],[Recency]]</f>
        <v>95</v>
      </c>
      <c r="J1106" s="8">
        <f>IF(VALUE(YEAR(People!$H1106))-People!$B1106&gt;=90,44,VALUE(YEAR(People!$H1106))-People!$B1106)</f>
        <v>27</v>
      </c>
      <c r="K1106" s="5" t="str">
        <f>IF(AND(People!$J1106&gt;=16,People!$J1106&lt;=25),"16-25",IF(AND(People!$J1106&gt;=26,People!$J1106&lt;=35),"26-35",IF(AND(People!$J1106&gt;=36,People!$J1106&lt;=45),"36-45",IF(AND(People!$J1106&gt;=46,People!$J1106&lt;=55),"46-55",IF(AND(People!$J1106&gt;=56,People!$J1106&lt;=65),"56-65",IF(AND(People!$J1106&gt;=66,People!$J1106&lt;=75),"66-75","ALL"))))))</f>
        <v>26-35</v>
      </c>
      <c r="L1106" t="str">
        <f>Products!H1106</f>
        <v>Married</v>
      </c>
      <c r="M1106">
        <f>Table2[[#This Row],[Recency]]</f>
        <v>95</v>
      </c>
      <c r="N1106">
        <f>Table2[[#This Row],[NumDealsPurchases]]</f>
        <v>6</v>
      </c>
      <c r="O1106" s="12" t="str">
        <f>IF(Table2[[#This Row],[Kidhome]]=0,"No","Yes")</f>
        <v>Yes</v>
      </c>
      <c r="P1106" s="12" t="str">
        <f>IF(Table2[[#This Row],[Teenhome]]=0,"No","Yes")</f>
        <v>No</v>
      </c>
    </row>
    <row r="1107" spans="1:16" ht="16.5" x14ac:dyDescent="0.3">
      <c r="A1107" s="7">
        <f>Table2[[#This Row],[ID]]</f>
        <v>7409</v>
      </c>
      <c r="B1107" s="6">
        <f>Table2[[#This Row],[Year_Birth]]</f>
        <v>1970</v>
      </c>
      <c r="C1107" s="6" t="str">
        <f>Table2[[#This Row],[Education]]</f>
        <v>Graduation</v>
      </c>
      <c r="D1107" s="6" t="str">
        <f>Table2[[#This Row],[Marital_Status]]</f>
        <v>Together</v>
      </c>
      <c r="E1107" s="6">
        <f>Table2[[#This Row],[Income]]</f>
        <v>53187</v>
      </c>
      <c r="F1107" s="6">
        <f>Table2[[#This Row],[Kidhome]]</f>
        <v>1</v>
      </c>
      <c r="G1107" s="6">
        <f>Table2[[#This Row],[Teenhome]]</f>
        <v>0</v>
      </c>
      <c r="H1107" s="9">
        <f>Table2[[#This Row],[Dt_Customer]]</f>
        <v>41573</v>
      </c>
      <c r="I1107" s="6">
        <f>Table2[[#This Row],[Recency]]</f>
        <v>66</v>
      </c>
      <c r="J1107" s="14">
        <f>IF(VALUE(YEAR(People!$H1107))-People!$B1107&gt;=90,44,VALUE(YEAR(People!$H1107))-People!$B1107)</f>
        <v>43</v>
      </c>
      <c r="K1107" s="5" t="str">
        <f>IF(AND(People!$J1107&gt;=16,People!$J1107&lt;=25),"16-25",IF(AND(People!$J1107&gt;=26,People!$J1107&lt;=35),"26-35",IF(AND(People!$J1107&gt;=36,People!$J1107&lt;=45),"36-45",IF(AND(People!$J1107&gt;=46,People!$J1107&lt;=55),"46-55",IF(AND(People!$J1107&gt;=56,People!$J1107&lt;=65),"56-65",IF(AND(People!$J1107&gt;=66,People!$J1107&lt;=75),"66-75","ALL"))))))</f>
        <v>36-45</v>
      </c>
      <c r="L1107" t="str">
        <f>Products!H1107</f>
        <v>Single</v>
      </c>
      <c r="M1107">
        <f>Table2[[#This Row],[Recency]]</f>
        <v>66</v>
      </c>
      <c r="N1107">
        <f>Table2[[#This Row],[NumDealsPurchases]]</f>
        <v>2</v>
      </c>
      <c r="O1107" s="12" t="str">
        <f>IF(Table2[[#This Row],[Kidhome]]=0,"No","Yes")</f>
        <v>Yes</v>
      </c>
      <c r="P1107" s="12" t="str">
        <f>IF(Table2[[#This Row],[Teenhome]]=0,"No","Yes")</f>
        <v>No</v>
      </c>
    </row>
    <row r="1108" spans="1:16" ht="16.5" x14ac:dyDescent="0.3">
      <c r="A1108" s="5">
        <f>Table2[[#This Row],[ID]]</f>
        <v>4444</v>
      </c>
      <c r="B1108" s="6">
        <f>Table2[[#This Row],[Year_Birth]]</f>
        <v>1972</v>
      </c>
      <c r="C1108" s="6" t="str">
        <f>Table2[[#This Row],[Education]]</f>
        <v>Graduation</v>
      </c>
      <c r="D1108" s="6" t="str">
        <f>Table2[[#This Row],[Marital_Status]]</f>
        <v>Married</v>
      </c>
      <c r="E1108" s="6">
        <f>Table2[[#This Row],[Income]]</f>
        <v>30023</v>
      </c>
      <c r="F1108" s="6">
        <f>Table2[[#This Row],[Kidhome]]</f>
        <v>1</v>
      </c>
      <c r="G1108" s="6">
        <f>Table2[[#This Row],[Teenhome]]</f>
        <v>0</v>
      </c>
      <c r="H1108" s="9">
        <f>Table2[[#This Row],[Dt_Customer]]</f>
        <v>41722</v>
      </c>
      <c r="I1108" s="6">
        <f>Table2[[#This Row],[Recency]]</f>
        <v>28</v>
      </c>
      <c r="J1108" s="8">
        <f>IF(VALUE(YEAR(People!$H1108))-People!$B1108&gt;=90,44,VALUE(YEAR(People!$H1108))-People!$B1108)</f>
        <v>42</v>
      </c>
      <c r="K1108" s="5" t="str">
        <f>IF(AND(People!$J1108&gt;=16,People!$J1108&lt;=25),"16-25",IF(AND(People!$J1108&gt;=26,People!$J1108&lt;=35),"26-35",IF(AND(People!$J1108&gt;=36,People!$J1108&lt;=45),"36-45",IF(AND(People!$J1108&gt;=46,People!$J1108&lt;=55),"46-55",IF(AND(People!$J1108&gt;=56,People!$J1108&lt;=65),"56-65",IF(AND(People!$J1108&gt;=66,People!$J1108&lt;=75),"66-75","ALL"))))))</f>
        <v>36-45</v>
      </c>
      <c r="L1108" t="str">
        <f>Products!H1108</f>
        <v>Married</v>
      </c>
      <c r="M1108">
        <f>Table2[[#This Row],[Recency]]</f>
        <v>28</v>
      </c>
      <c r="N1108">
        <f>Table2[[#This Row],[NumDealsPurchases]]</f>
        <v>1</v>
      </c>
      <c r="O1108" s="12" t="str">
        <f>IF(Table2[[#This Row],[Kidhome]]=0,"No","Yes")</f>
        <v>Yes</v>
      </c>
      <c r="P1108" s="12" t="str">
        <f>IF(Table2[[#This Row],[Teenhome]]=0,"No","Yes")</f>
        <v>No</v>
      </c>
    </row>
    <row r="1109" spans="1:16" ht="16.5" x14ac:dyDescent="0.3">
      <c r="A1109" s="7">
        <f>Table2[[#This Row],[ID]]</f>
        <v>146</v>
      </c>
      <c r="B1109" s="6">
        <f>Table2[[#This Row],[Year_Birth]]</f>
        <v>1960</v>
      </c>
      <c r="C1109" s="6" t="str">
        <f>Table2[[#This Row],[Education]]</f>
        <v>PhD</v>
      </c>
      <c r="D1109" s="6" t="str">
        <f>Table2[[#This Row],[Marital_Status]]</f>
        <v>Single</v>
      </c>
      <c r="E1109" s="6">
        <f>Table2[[#This Row],[Income]]</f>
        <v>76045</v>
      </c>
      <c r="F1109" s="6">
        <f>Table2[[#This Row],[Kidhome]]</f>
        <v>0</v>
      </c>
      <c r="G1109" s="6">
        <f>Table2[[#This Row],[Teenhome]]</f>
        <v>0</v>
      </c>
      <c r="H1109" s="9">
        <f>Table2[[#This Row],[Dt_Customer]]</f>
        <v>41593</v>
      </c>
      <c r="I1109" s="6">
        <f>Table2[[#This Row],[Recency]]</f>
        <v>78</v>
      </c>
      <c r="J1109" s="14">
        <f>IF(VALUE(YEAR(People!$H1109))-People!$B1109&gt;=90,44,VALUE(YEAR(People!$H1109))-People!$B1109)</f>
        <v>53</v>
      </c>
      <c r="K1109" s="5" t="str">
        <f>IF(AND(People!$J1109&gt;=16,People!$J1109&lt;=25),"16-25",IF(AND(People!$J1109&gt;=26,People!$J1109&lt;=35),"26-35",IF(AND(People!$J1109&gt;=36,People!$J1109&lt;=45),"36-45",IF(AND(People!$J1109&gt;=46,People!$J1109&lt;=55),"46-55",IF(AND(People!$J1109&gt;=56,People!$J1109&lt;=65),"56-65",IF(AND(People!$J1109&gt;=66,People!$J1109&lt;=75),"66-75","ALL"))))))</f>
        <v>46-55</v>
      </c>
      <c r="L1109" t="str">
        <f>Products!H1109</f>
        <v>Married</v>
      </c>
      <c r="M1109">
        <f>Table2[[#This Row],[Recency]]</f>
        <v>78</v>
      </c>
      <c r="N1109">
        <f>Table2[[#This Row],[NumDealsPurchases]]</f>
        <v>1</v>
      </c>
      <c r="O1109" s="12" t="str">
        <f>IF(Table2[[#This Row],[Kidhome]]=0,"No","Yes")</f>
        <v>No</v>
      </c>
      <c r="P1109" s="12" t="str">
        <f>IF(Table2[[#This Row],[Teenhome]]=0,"No","Yes")</f>
        <v>No</v>
      </c>
    </row>
    <row r="1110" spans="1:16" ht="16.5" x14ac:dyDescent="0.3">
      <c r="A1110" s="5">
        <f>Table2[[#This Row],[ID]]</f>
        <v>6271</v>
      </c>
      <c r="B1110" s="6">
        <f>Table2[[#This Row],[Year_Birth]]</f>
        <v>1952</v>
      </c>
      <c r="C1110" s="6" t="str">
        <f>Table2[[#This Row],[Education]]</f>
        <v>PhD</v>
      </c>
      <c r="D1110" s="6" t="str">
        <f>Table2[[#This Row],[Marital_Status]]</f>
        <v>Married</v>
      </c>
      <c r="E1110" s="6">
        <f>Table2[[#This Row],[Income]]</f>
        <v>50870</v>
      </c>
      <c r="F1110" s="6">
        <f>Table2[[#This Row],[Kidhome]]</f>
        <v>0</v>
      </c>
      <c r="G1110" s="6">
        <f>Table2[[#This Row],[Teenhome]]</f>
        <v>1</v>
      </c>
      <c r="H1110" s="9">
        <f>Table2[[#This Row],[Dt_Customer]]</f>
        <v>41809</v>
      </c>
      <c r="I1110" s="6">
        <f>Table2[[#This Row],[Recency]]</f>
        <v>13</v>
      </c>
      <c r="J1110" s="8">
        <f>IF(VALUE(YEAR(People!$H1110))-People!$B1110&gt;=90,44,VALUE(YEAR(People!$H1110))-People!$B1110)</f>
        <v>62</v>
      </c>
      <c r="K1110" s="5" t="str">
        <f>IF(AND(People!$J1110&gt;=16,People!$J1110&lt;=25),"16-25",IF(AND(People!$J1110&gt;=26,People!$J1110&lt;=35),"26-35",IF(AND(People!$J1110&gt;=36,People!$J1110&lt;=45),"36-45",IF(AND(People!$J1110&gt;=46,People!$J1110&lt;=55),"46-55",IF(AND(People!$J1110&gt;=56,People!$J1110&lt;=65),"56-65",IF(AND(People!$J1110&gt;=66,People!$J1110&lt;=75),"66-75","ALL"))))))</f>
        <v>56-65</v>
      </c>
      <c r="L1110" t="str">
        <f>Products!H1110</f>
        <v>Married</v>
      </c>
      <c r="M1110">
        <f>Table2[[#This Row],[Recency]]</f>
        <v>13</v>
      </c>
      <c r="N1110">
        <f>Table2[[#This Row],[NumDealsPurchases]]</f>
        <v>1</v>
      </c>
      <c r="O1110" s="12" t="str">
        <f>IF(Table2[[#This Row],[Kidhome]]=0,"No","Yes")</f>
        <v>No</v>
      </c>
      <c r="P1110" s="12" t="str">
        <f>IF(Table2[[#This Row],[Teenhome]]=0,"No","Yes")</f>
        <v>Yes</v>
      </c>
    </row>
    <row r="1111" spans="1:16" ht="16.5" x14ac:dyDescent="0.3">
      <c r="A1111" s="7">
        <f>Table2[[#This Row],[ID]]</f>
        <v>10065</v>
      </c>
      <c r="B1111" s="6">
        <f>Table2[[#This Row],[Year_Birth]]</f>
        <v>1970</v>
      </c>
      <c r="C1111" s="6" t="str">
        <f>Table2[[#This Row],[Education]]</f>
        <v>2n Cycle</v>
      </c>
      <c r="D1111" s="6" t="str">
        <f>Table2[[#This Row],[Marital_Status]]</f>
        <v>Married</v>
      </c>
      <c r="E1111" s="6">
        <f>Table2[[#This Row],[Income]]</f>
        <v>15315</v>
      </c>
      <c r="F1111" s="6">
        <f>Table2[[#This Row],[Kidhome]]</f>
        <v>0</v>
      </c>
      <c r="G1111" s="6">
        <f>Table2[[#This Row],[Teenhome]]</f>
        <v>0</v>
      </c>
      <c r="H1111" s="9">
        <f>Table2[[#This Row],[Dt_Customer]]</f>
        <v>41489</v>
      </c>
      <c r="I1111" s="6">
        <f>Table2[[#This Row],[Recency]]</f>
        <v>27</v>
      </c>
      <c r="J1111" s="14">
        <f>IF(VALUE(YEAR(People!$H1111))-People!$B1111&gt;=90,44,VALUE(YEAR(People!$H1111))-People!$B1111)</f>
        <v>43</v>
      </c>
      <c r="K1111" s="5" t="str">
        <f>IF(AND(People!$J1111&gt;=16,People!$J1111&lt;=25),"16-25",IF(AND(People!$J1111&gt;=26,People!$J1111&lt;=35),"26-35",IF(AND(People!$J1111&gt;=36,People!$J1111&lt;=45),"36-45",IF(AND(People!$J1111&gt;=46,People!$J1111&lt;=55),"46-55",IF(AND(People!$J1111&gt;=56,People!$J1111&lt;=65),"56-65",IF(AND(People!$J1111&gt;=66,People!$J1111&lt;=75),"66-75","ALL"))))))</f>
        <v>36-45</v>
      </c>
      <c r="L1111" t="str">
        <f>Products!H1111</f>
        <v>Married</v>
      </c>
      <c r="M1111">
        <f>Table2[[#This Row],[Recency]]</f>
        <v>27</v>
      </c>
      <c r="N1111">
        <f>Table2[[#This Row],[NumDealsPurchases]]</f>
        <v>2</v>
      </c>
      <c r="O1111" s="12" t="str">
        <f>IF(Table2[[#This Row],[Kidhome]]=0,"No","Yes")</f>
        <v>No</v>
      </c>
      <c r="P1111" s="12" t="str">
        <f>IF(Table2[[#This Row],[Teenhome]]=0,"No","Yes")</f>
        <v>No</v>
      </c>
    </row>
    <row r="1112" spans="1:16" ht="16.5" x14ac:dyDescent="0.3">
      <c r="A1112" s="5">
        <f>Table2[[#This Row],[ID]]</f>
        <v>4741</v>
      </c>
      <c r="B1112" s="6">
        <f>Table2[[#This Row],[Year_Birth]]</f>
        <v>1974</v>
      </c>
      <c r="C1112" s="6" t="str">
        <f>Table2[[#This Row],[Education]]</f>
        <v>2n Cycle</v>
      </c>
      <c r="D1112" s="6" t="str">
        <f>Table2[[#This Row],[Marital_Status]]</f>
        <v>Married</v>
      </c>
      <c r="E1112" s="6">
        <f>Table2[[#This Row],[Income]]</f>
        <v>65463</v>
      </c>
      <c r="F1112" s="6">
        <f>Table2[[#This Row],[Kidhome]]</f>
        <v>1</v>
      </c>
      <c r="G1112" s="6">
        <f>Table2[[#This Row],[Teenhome]]</f>
        <v>0</v>
      </c>
      <c r="H1112" s="9">
        <f>Table2[[#This Row],[Dt_Customer]]</f>
        <v>41669</v>
      </c>
      <c r="I1112" s="6">
        <f>Table2[[#This Row],[Recency]]</f>
        <v>17</v>
      </c>
      <c r="J1112" s="8">
        <f>IF(VALUE(YEAR(People!$H1112))-People!$B1112&gt;=90,44,VALUE(YEAR(People!$H1112))-People!$B1112)</f>
        <v>40</v>
      </c>
      <c r="K1112" s="5" t="str">
        <f>IF(AND(People!$J1112&gt;=16,People!$J1112&lt;=25),"16-25",IF(AND(People!$J1112&gt;=26,People!$J1112&lt;=35),"26-35",IF(AND(People!$J1112&gt;=36,People!$J1112&lt;=45),"36-45",IF(AND(People!$J1112&gt;=46,People!$J1112&lt;=55),"46-55",IF(AND(People!$J1112&gt;=56,People!$J1112&lt;=65),"56-65",IF(AND(People!$J1112&gt;=66,People!$J1112&lt;=75),"66-75","ALL"))))))</f>
        <v>36-45</v>
      </c>
      <c r="L1112" t="str">
        <f>Products!H1112</f>
        <v>Divorced</v>
      </c>
      <c r="M1112">
        <f>Table2[[#This Row],[Recency]]</f>
        <v>17</v>
      </c>
      <c r="N1112">
        <f>Table2[[#This Row],[NumDealsPurchases]]</f>
        <v>2</v>
      </c>
      <c r="O1112" s="12" t="str">
        <f>IF(Table2[[#This Row],[Kidhome]]=0,"No","Yes")</f>
        <v>Yes</v>
      </c>
      <c r="P1112" s="12" t="str">
        <f>IF(Table2[[#This Row],[Teenhome]]=0,"No","Yes")</f>
        <v>No</v>
      </c>
    </row>
    <row r="1113" spans="1:16" ht="16.5" x14ac:dyDescent="0.3">
      <c r="A1113" s="7">
        <f>Table2[[#This Row],[ID]]</f>
        <v>246</v>
      </c>
      <c r="B1113" s="6">
        <f>Table2[[#This Row],[Year_Birth]]</f>
        <v>1965</v>
      </c>
      <c r="C1113" s="6" t="str">
        <f>Table2[[#This Row],[Education]]</f>
        <v>Graduation</v>
      </c>
      <c r="D1113" s="6" t="str">
        <f>Table2[[#This Row],[Marital_Status]]</f>
        <v>Married</v>
      </c>
      <c r="E1113" s="6">
        <f>Table2[[#This Row],[Income]]</f>
        <v>66480</v>
      </c>
      <c r="F1113" s="6">
        <f>Table2[[#This Row],[Kidhome]]</f>
        <v>1</v>
      </c>
      <c r="G1113" s="6">
        <f>Table2[[#This Row],[Teenhome]]</f>
        <v>1</v>
      </c>
      <c r="H1113" s="9">
        <f>Table2[[#This Row],[Dt_Customer]]</f>
        <v>41790</v>
      </c>
      <c r="I1113" s="6">
        <f>Table2[[#This Row],[Recency]]</f>
        <v>71</v>
      </c>
      <c r="J1113" s="14">
        <f>IF(VALUE(YEAR(People!$H1113))-People!$B1113&gt;=90,44,VALUE(YEAR(People!$H1113))-People!$B1113)</f>
        <v>49</v>
      </c>
      <c r="K1113" s="5" t="str">
        <f>IF(AND(People!$J1113&gt;=16,People!$J1113&lt;=25),"16-25",IF(AND(People!$J1113&gt;=26,People!$J1113&lt;=35),"26-35",IF(AND(People!$J1113&gt;=36,People!$J1113&lt;=45),"36-45",IF(AND(People!$J1113&gt;=46,People!$J1113&lt;=55),"46-55",IF(AND(People!$J1113&gt;=56,People!$J1113&lt;=65),"56-65",IF(AND(People!$J1113&gt;=66,People!$J1113&lt;=75),"66-75","ALL"))))))</f>
        <v>46-55</v>
      </c>
      <c r="L1113" t="str">
        <f>Products!H1113</f>
        <v>Single</v>
      </c>
      <c r="M1113">
        <f>Table2[[#This Row],[Recency]]</f>
        <v>71</v>
      </c>
      <c r="N1113">
        <f>Table2[[#This Row],[NumDealsPurchases]]</f>
        <v>7</v>
      </c>
      <c r="O1113" s="12" t="str">
        <f>IF(Table2[[#This Row],[Kidhome]]=0,"No","Yes")</f>
        <v>Yes</v>
      </c>
      <c r="P1113" s="12" t="str">
        <f>IF(Table2[[#This Row],[Teenhome]]=0,"No","Yes")</f>
        <v>Yes</v>
      </c>
    </row>
    <row r="1114" spans="1:16" ht="16.5" x14ac:dyDescent="0.3">
      <c r="A1114" s="5">
        <f>Table2[[#This Row],[ID]]</f>
        <v>375</v>
      </c>
      <c r="B1114" s="6">
        <f>Table2[[#This Row],[Year_Birth]]</f>
        <v>1954</v>
      </c>
      <c r="C1114" s="6" t="str">
        <f>Table2[[#This Row],[Education]]</f>
        <v>Graduation</v>
      </c>
      <c r="D1114" s="6" t="str">
        <f>Table2[[#This Row],[Marital_Status]]</f>
        <v>Divorced</v>
      </c>
      <c r="E1114" s="6">
        <f>Table2[[#This Row],[Income]]</f>
        <v>76773</v>
      </c>
      <c r="F1114" s="6">
        <f>Table2[[#This Row],[Kidhome]]</f>
        <v>0</v>
      </c>
      <c r="G1114" s="6">
        <f>Table2[[#This Row],[Teenhome]]</f>
        <v>0</v>
      </c>
      <c r="H1114" s="9">
        <f>Table2[[#This Row],[Dt_Customer]]</f>
        <v>41330</v>
      </c>
      <c r="I1114" s="6">
        <f>Table2[[#This Row],[Recency]]</f>
        <v>79</v>
      </c>
      <c r="J1114" s="8">
        <f>IF(VALUE(YEAR(People!$H1114))-People!$B1114&gt;=90,44,VALUE(YEAR(People!$H1114))-People!$B1114)</f>
        <v>59</v>
      </c>
      <c r="K1114" s="5" t="str">
        <f>IF(AND(People!$J1114&gt;=16,People!$J1114&lt;=25),"16-25",IF(AND(People!$J1114&gt;=26,People!$J1114&lt;=35),"26-35",IF(AND(People!$J1114&gt;=36,People!$J1114&lt;=45),"36-45",IF(AND(People!$J1114&gt;=46,People!$J1114&lt;=55),"46-55",IF(AND(People!$J1114&gt;=56,People!$J1114&lt;=65),"56-65",IF(AND(People!$J1114&gt;=66,People!$J1114&lt;=75),"66-75","ALL"))))))</f>
        <v>56-65</v>
      </c>
      <c r="L1114" t="str">
        <f>Products!H1114</f>
        <v>Single</v>
      </c>
      <c r="M1114">
        <f>Table2[[#This Row],[Recency]]</f>
        <v>79</v>
      </c>
      <c r="N1114">
        <f>Table2[[#This Row],[NumDealsPurchases]]</f>
        <v>1</v>
      </c>
      <c r="O1114" s="12" t="str">
        <f>IF(Table2[[#This Row],[Kidhome]]=0,"No","Yes")</f>
        <v>No</v>
      </c>
      <c r="P1114" s="12" t="str">
        <f>IF(Table2[[#This Row],[Teenhome]]=0,"No","Yes")</f>
        <v>No</v>
      </c>
    </row>
    <row r="1115" spans="1:16" ht="16.5" x14ac:dyDescent="0.3">
      <c r="A1115" s="7">
        <f>Table2[[#This Row],[ID]]</f>
        <v>1524</v>
      </c>
      <c r="B1115" s="6">
        <f>Table2[[#This Row],[Year_Birth]]</f>
        <v>1983</v>
      </c>
      <c r="C1115" s="6" t="str">
        <f>Table2[[#This Row],[Education]]</f>
        <v>2n Cycle</v>
      </c>
      <c r="D1115" s="6" t="str">
        <f>Table2[[#This Row],[Marital_Status]]</f>
        <v>Single</v>
      </c>
      <c r="E1115" s="6">
        <f>Table2[[#This Row],[Income]]</f>
        <v>81698</v>
      </c>
      <c r="F1115" s="6">
        <f>Table2[[#This Row],[Kidhome]]</f>
        <v>0</v>
      </c>
      <c r="G1115" s="6">
        <f>Table2[[#This Row],[Teenhome]]</f>
        <v>0</v>
      </c>
      <c r="H1115" s="9">
        <f>Table2[[#This Row],[Dt_Customer]]</f>
        <v>41334</v>
      </c>
      <c r="I1115" s="6">
        <f>Table2[[#This Row],[Recency]]</f>
        <v>1</v>
      </c>
      <c r="J1115" s="14">
        <f>IF(VALUE(YEAR(People!$H1115))-People!$B1115&gt;=90,44,VALUE(YEAR(People!$H1115))-People!$B1115)</f>
        <v>30</v>
      </c>
      <c r="K1115" s="5" t="str">
        <f>IF(AND(People!$J1115&gt;=16,People!$J1115&lt;=25),"16-25",IF(AND(People!$J1115&gt;=26,People!$J1115&lt;=35),"26-35",IF(AND(People!$J1115&gt;=36,People!$J1115&lt;=45),"36-45",IF(AND(People!$J1115&gt;=46,People!$J1115&lt;=55),"46-55",IF(AND(People!$J1115&gt;=56,People!$J1115&lt;=65),"56-65",IF(AND(People!$J1115&gt;=66,People!$J1115&lt;=75),"66-75","ALL"))))))</f>
        <v>26-35</v>
      </c>
      <c r="L1115" t="str">
        <f>Products!H1115</f>
        <v>Single</v>
      </c>
      <c r="M1115">
        <f>Table2[[#This Row],[Recency]]</f>
        <v>1</v>
      </c>
      <c r="N1115">
        <f>Table2[[#This Row],[NumDealsPurchases]]</f>
        <v>1</v>
      </c>
      <c r="O1115" s="12" t="str">
        <f>IF(Table2[[#This Row],[Kidhome]]=0,"No","Yes")</f>
        <v>No</v>
      </c>
      <c r="P1115" s="12" t="str">
        <f>IF(Table2[[#This Row],[Teenhome]]=0,"No","Yes")</f>
        <v>No</v>
      </c>
    </row>
    <row r="1116" spans="1:16" ht="16.5" x14ac:dyDescent="0.3">
      <c r="A1116" s="5">
        <f>Table2[[#This Row],[ID]]</f>
        <v>10022</v>
      </c>
      <c r="B1116" s="6">
        <f>Table2[[#This Row],[Year_Birth]]</f>
        <v>1973</v>
      </c>
      <c r="C1116" s="6" t="str">
        <f>Table2[[#This Row],[Education]]</f>
        <v>PhD</v>
      </c>
      <c r="D1116" s="6" t="str">
        <f>Table2[[#This Row],[Marital_Status]]</f>
        <v>Single</v>
      </c>
      <c r="E1116" s="6">
        <f>Table2[[#This Row],[Income]]</f>
        <v>54466</v>
      </c>
      <c r="F1116" s="6">
        <f>Table2[[#This Row],[Kidhome]]</f>
        <v>1</v>
      </c>
      <c r="G1116" s="6">
        <f>Table2[[#This Row],[Teenhome]]</f>
        <v>1</v>
      </c>
      <c r="H1116" s="9">
        <f>Table2[[#This Row],[Dt_Customer]]</f>
        <v>41679</v>
      </c>
      <c r="I1116" s="6">
        <f>Table2[[#This Row],[Recency]]</f>
        <v>78</v>
      </c>
      <c r="J1116" s="8">
        <f>IF(VALUE(YEAR(People!$H1116))-People!$B1116&gt;=90,44,VALUE(YEAR(People!$H1116))-People!$B1116)</f>
        <v>41</v>
      </c>
      <c r="K1116" s="5" t="str">
        <f>IF(AND(People!$J1116&gt;=16,People!$J1116&lt;=25),"16-25",IF(AND(People!$J1116&gt;=26,People!$J1116&lt;=35),"26-35",IF(AND(People!$J1116&gt;=36,People!$J1116&lt;=45),"36-45",IF(AND(People!$J1116&gt;=46,People!$J1116&lt;=55),"46-55",IF(AND(People!$J1116&gt;=56,People!$J1116&lt;=65),"56-65",IF(AND(People!$J1116&gt;=66,People!$J1116&lt;=75),"66-75","ALL"))))))</f>
        <v>36-45</v>
      </c>
      <c r="L1116" t="str">
        <f>Products!H1116</f>
        <v>Single</v>
      </c>
      <c r="M1116">
        <f>Table2[[#This Row],[Recency]]</f>
        <v>78</v>
      </c>
      <c r="N1116">
        <f>Table2[[#This Row],[NumDealsPurchases]]</f>
        <v>1</v>
      </c>
      <c r="O1116" s="12" t="str">
        <f>IF(Table2[[#This Row],[Kidhome]]=0,"No","Yes")</f>
        <v>Yes</v>
      </c>
      <c r="P1116" s="12" t="str">
        <f>IF(Table2[[#This Row],[Teenhome]]=0,"No","Yes")</f>
        <v>Yes</v>
      </c>
    </row>
    <row r="1117" spans="1:16" ht="16.5" x14ac:dyDescent="0.3">
      <c r="A1117" s="7">
        <f>Table2[[#This Row],[ID]]</f>
        <v>7451</v>
      </c>
      <c r="B1117" s="6">
        <f>Table2[[#This Row],[Year_Birth]]</f>
        <v>1960</v>
      </c>
      <c r="C1117" s="6" t="str">
        <f>Table2[[#This Row],[Education]]</f>
        <v>Master</v>
      </c>
      <c r="D1117" s="6" t="str">
        <f>Table2[[#This Row],[Marital_Status]]</f>
        <v>Single</v>
      </c>
      <c r="E1117" s="6">
        <f>Table2[[#This Row],[Income]]</f>
        <v>98777</v>
      </c>
      <c r="F1117" s="6">
        <f>Table2[[#This Row],[Kidhome]]</f>
        <v>0</v>
      </c>
      <c r="G1117" s="6">
        <f>Table2[[#This Row],[Teenhome]]</f>
        <v>0</v>
      </c>
      <c r="H1117" s="9">
        <f>Table2[[#This Row],[Dt_Customer]]</f>
        <v>41687</v>
      </c>
      <c r="I1117" s="6">
        <f>Table2[[#This Row],[Recency]]</f>
        <v>23</v>
      </c>
      <c r="J1117" s="14">
        <f>IF(VALUE(YEAR(People!$H1117))-People!$B1117&gt;=90,44,VALUE(YEAR(People!$H1117))-People!$B1117)</f>
        <v>54</v>
      </c>
      <c r="K1117" s="5" t="str">
        <f>IF(AND(People!$J1117&gt;=16,People!$J1117&lt;=25),"16-25",IF(AND(People!$J1117&gt;=26,People!$J1117&lt;=35),"26-35",IF(AND(People!$J1117&gt;=36,People!$J1117&lt;=45),"36-45",IF(AND(People!$J1117&gt;=46,People!$J1117&lt;=55),"46-55",IF(AND(People!$J1117&gt;=56,People!$J1117&lt;=65),"56-65",IF(AND(People!$J1117&gt;=66,People!$J1117&lt;=75),"66-75","ALL"))))))</f>
        <v>46-55</v>
      </c>
      <c r="L1117" t="str">
        <f>Products!H1117</f>
        <v>Together</v>
      </c>
      <c r="M1117">
        <f>Table2[[#This Row],[Recency]]</f>
        <v>23</v>
      </c>
      <c r="N1117">
        <f>Table2[[#This Row],[NumDealsPurchases]]</f>
        <v>0</v>
      </c>
      <c r="O1117" s="12" t="str">
        <f>IF(Table2[[#This Row],[Kidhome]]=0,"No","Yes")</f>
        <v>No</v>
      </c>
      <c r="P1117" s="12" t="str">
        <f>IF(Table2[[#This Row],[Teenhome]]=0,"No","Yes")</f>
        <v>No</v>
      </c>
    </row>
    <row r="1118" spans="1:16" ht="16.5" x14ac:dyDescent="0.3">
      <c r="A1118" s="5">
        <f>Table2[[#This Row],[ID]]</f>
        <v>11010</v>
      </c>
      <c r="B1118" s="6">
        <f>Table2[[#This Row],[Year_Birth]]</f>
        <v>1984</v>
      </c>
      <c r="C1118" s="6" t="str">
        <f>Table2[[#This Row],[Education]]</f>
        <v>PhD</v>
      </c>
      <c r="D1118" s="6" t="str">
        <f>Table2[[#This Row],[Marital_Status]]</f>
        <v>Single</v>
      </c>
      <c r="E1118" s="6">
        <f>Table2[[#This Row],[Income]]</f>
        <v>16269</v>
      </c>
      <c r="F1118" s="6">
        <f>Table2[[#This Row],[Kidhome]]</f>
        <v>1</v>
      </c>
      <c r="G1118" s="6">
        <f>Table2[[#This Row],[Teenhome]]</f>
        <v>0</v>
      </c>
      <c r="H1118" s="9">
        <f>Table2[[#This Row],[Dt_Customer]]</f>
        <v>41516</v>
      </c>
      <c r="I1118" s="6">
        <f>Table2[[#This Row],[Recency]]</f>
        <v>75</v>
      </c>
      <c r="J1118" s="8">
        <f>IF(VALUE(YEAR(People!$H1118))-People!$B1118&gt;=90,44,VALUE(YEAR(People!$H1118))-People!$B1118)</f>
        <v>29</v>
      </c>
      <c r="K1118" s="5" t="str">
        <f>IF(AND(People!$J1118&gt;=16,People!$J1118&lt;=25),"16-25",IF(AND(People!$J1118&gt;=26,People!$J1118&lt;=35),"26-35",IF(AND(People!$J1118&gt;=36,People!$J1118&lt;=45),"36-45",IF(AND(People!$J1118&gt;=46,People!$J1118&lt;=55),"46-55",IF(AND(People!$J1118&gt;=56,People!$J1118&lt;=65),"56-65",IF(AND(People!$J1118&gt;=66,People!$J1118&lt;=75),"66-75","ALL"))))))</f>
        <v>26-35</v>
      </c>
      <c r="L1118" t="str">
        <f>Products!H1118</f>
        <v>Married</v>
      </c>
      <c r="M1118">
        <f>Table2[[#This Row],[Recency]]</f>
        <v>75</v>
      </c>
      <c r="N1118">
        <f>Table2[[#This Row],[NumDealsPurchases]]</f>
        <v>3</v>
      </c>
      <c r="O1118" s="12" t="str">
        <f>IF(Table2[[#This Row],[Kidhome]]=0,"No","Yes")</f>
        <v>Yes</v>
      </c>
      <c r="P1118" s="12" t="str">
        <f>IF(Table2[[#This Row],[Teenhome]]=0,"No","Yes")</f>
        <v>No</v>
      </c>
    </row>
    <row r="1119" spans="1:16" ht="16.5" x14ac:dyDescent="0.3">
      <c r="A1119" s="7">
        <f>Table2[[#This Row],[ID]]</f>
        <v>4356</v>
      </c>
      <c r="B1119" s="6">
        <f>Table2[[#This Row],[Year_Birth]]</f>
        <v>1971</v>
      </c>
      <c r="C1119" s="6" t="str">
        <f>Table2[[#This Row],[Education]]</f>
        <v>Graduation</v>
      </c>
      <c r="D1119" s="6" t="str">
        <f>Table2[[#This Row],[Marital_Status]]</f>
        <v>Together</v>
      </c>
      <c r="E1119" s="6">
        <f>Table2[[#This Row],[Income]]</f>
        <v>71819</v>
      </c>
      <c r="F1119" s="6">
        <f>Table2[[#This Row],[Kidhome]]</f>
        <v>0</v>
      </c>
      <c r="G1119" s="6">
        <f>Table2[[#This Row],[Teenhome]]</f>
        <v>1</v>
      </c>
      <c r="H1119" s="9">
        <f>Table2[[#This Row],[Dt_Customer]]</f>
        <v>41514</v>
      </c>
      <c r="I1119" s="6">
        <f>Table2[[#This Row],[Recency]]</f>
        <v>70</v>
      </c>
      <c r="J1119" s="14">
        <f>IF(VALUE(YEAR(People!$H1119))-People!$B1119&gt;=90,44,VALUE(YEAR(People!$H1119))-People!$B1119)</f>
        <v>42</v>
      </c>
      <c r="K1119" s="5" t="str">
        <f>IF(AND(People!$J1119&gt;=16,People!$J1119&lt;=25),"16-25",IF(AND(People!$J1119&gt;=26,People!$J1119&lt;=35),"26-35",IF(AND(People!$J1119&gt;=36,People!$J1119&lt;=45),"36-45",IF(AND(People!$J1119&gt;=46,People!$J1119&lt;=55),"46-55",IF(AND(People!$J1119&gt;=56,People!$J1119&lt;=65),"56-65",IF(AND(People!$J1119&gt;=66,People!$J1119&lt;=75),"66-75","ALL"))))))</f>
        <v>36-45</v>
      </c>
      <c r="L1119" t="str">
        <f>Products!H1119</f>
        <v>Married</v>
      </c>
      <c r="M1119">
        <f>Table2[[#This Row],[Recency]]</f>
        <v>70</v>
      </c>
      <c r="N1119">
        <f>Table2[[#This Row],[NumDealsPurchases]]</f>
        <v>3</v>
      </c>
      <c r="O1119" s="12" t="str">
        <f>IF(Table2[[#This Row],[Kidhome]]=0,"No","Yes")</f>
        <v>No</v>
      </c>
      <c r="P1119" s="12" t="str">
        <f>IF(Table2[[#This Row],[Teenhome]]=0,"No","Yes")</f>
        <v>Yes</v>
      </c>
    </row>
    <row r="1120" spans="1:16" ht="16.5" x14ac:dyDescent="0.3">
      <c r="A1120" s="5">
        <f>Table2[[#This Row],[ID]]</f>
        <v>3885</v>
      </c>
      <c r="B1120" s="6">
        <f>Table2[[#This Row],[Year_Birth]]</f>
        <v>1983</v>
      </c>
      <c r="C1120" s="6" t="str">
        <f>Table2[[#This Row],[Education]]</f>
        <v>PhD</v>
      </c>
      <c r="D1120" s="6" t="str">
        <f>Table2[[#This Row],[Marital_Status]]</f>
        <v>Married</v>
      </c>
      <c r="E1120" s="6">
        <f>Table2[[#This Row],[Income]]</f>
        <v>33569</v>
      </c>
      <c r="F1120" s="6">
        <f>Table2[[#This Row],[Kidhome]]</f>
        <v>1</v>
      </c>
      <c r="G1120" s="6">
        <f>Table2[[#This Row],[Teenhome]]</f>
        <v>0</v>
      </c>
      <c r="H1120" s="9">
        <f>Table2[[#This Row],[Dt_Customer]]</f>
        <v>41563</v>
      </c>
      <c r="I1120" s="6">
        <f>Table2[[#This Row],[Recency]]</f>
        <v>10</v>
      </c>
      <c r="J1120" s="8">
        <f>IF(VALUE(YEAR(People!$H1120))-People!$B1120&gt;=90,44,VALUE(YEAR(People!$H1120))-People!$B1120)</f>
        <v>30</v>
      </c>
      <c r="K1120" s="5" t="str">
        <f>IF(AND(People!$J1120&gt;=16,People!$J1120&lt;=25),"16-25",IF(AND(People!$J1120&gt;=26,People!$J1120&lt;=35),"26-35",IF(AND(People!$J1120&gt;=36,People!$J1120&lt;=45),"36-45",IF(AND(People!$J1120&gt;=46,People!$J1120&lt;=55),"46-55",IF(AND(People!$J1120&gt;=56,People!$J1120&lt;=65),"56-65",IF(AND(People!$J1120&gt;=66,People!$J1120&lt;=75),"66-75","ALL"))))))</f>
        <v>26-35</v>
      </c>
      <c r="L1120" t="str">
        <f>Products!H1120</f>
        <v>Together</v>
      </c>
      <c r="M1120">
        <f>Table2[[#This Row],[Recency]]</f>
        <v>10</v>
      </c>
      <c r="N1120">
        <f>Table2[[#This Row],[NumDealsPurchases]]</f>
        <v>1</v>
      </c>
      <c r="O1120" s="12" t="str">
        <f>IF(Table2[[#This Row],[Kidhome]]=0,"No","Yes")</f>
        <v>Yes</v>
      </c>
      <c r="P1120" s="12" t="str">
        <f>IF(Table2[[#This Row],[Teenhome]]=0,"No","Yes")</f>
        <v>No</v>
      </c>
    </row>
    <row r="1121" spans="1:16" ht="16.5" x14ac:dyDescent="0.3">
      <c r="A1121" s="7">
        <f>Table2[[#This Row],[ID]]</f>
        <v>1175</v>
      </c>
      <c r="B1121" s="6">
        <f>Table2[[#This Row],[Year_Birth]]</f>
        <v>1983</v>
      </c>
      <c r="C1121" s="6" t="str">
        <f>Table2[[#This Row],[Education]]</f>
        <v>Master</v>
      </c>
      <c r="D1121" s="6" t="str">
        <f>Table2[[#This Row],[Marital_Status]]</f>
        <v>Married</v>
      </c>
      <c r="E1121" s="6">
        <f>Table2[[#This Row],[Income]]</f>
        <v>36262</v>
      </c>
      <c r="F1121" s="6">
        <f>Table2[[#This Row],[Kidhome]]</f>
        <v>0</v>
      </c>
      <c r="G1121" s="6">
        <f>Table2[[#This Row],[Teenhome]]</f>
        <v>0</v>
      </c>
      <c r="H1121" s="9">
        <f>Table2[[#This Row],[Dt_Customer]]</f>
        <v>41537</v>
      </c>
      <c r="I1121" s="6">
        <f>Table2[[#This Row],[Recency]]</f>
        <v>24</v>
      </c>
      <c r="J1121" s="14">
        <f>IF(VALUE(YEAR(People!$H1121))-People!$B1121&gt;=90,44,VALUE(YEAR(People!$H1121))-People!$B1121)</f>
        <v>30</v>
      </c>
      <c r="K1121" s="5" t="str">
        <f>IF(AND(People!$J1121&gt;=16,People!$J1121&lt;=25),"16-25",IF(AND(People!$J1121&gt;=26,People!$J1121&lt;=35),"26-35",IF(AND(People!$J1121&gt;=36,People!$J1121&lt;=45),"36-45",IF(AND(People!$J1121&gt;=46,People!$J1121&lt;=55),"46-55",IF(AND(People!$J1121&gt;=56,People!$J1121&lt;=65),"56-65",IF(AND(People!$J1121&gt;=66,People!$J1121&lt;=75),"66-75","ALL"))))))</f>
        <v>26-35</v>
      </c>
      <c r="L1121" t="str">
        <f>Products!H1121</f>
        <v>Married</v>
      </c>
      <c r="M1121">
        <f>Table2[[#This Row],[Recency]]</f>
        <v>24</v>
      </c>
      <c r="N1121">
        <f>Table2[[#This Row],[NumDealsPurchases]]</f>
        <v>1</v>
      </c>
      <c r="O1121" s="12" t="str">
        <f>IF(Table2[[#This Row],[Kidhome]]=0,"No","Yes")</f>
        <v>No</v>
      </c>
      <c r="P1121" s="12" t="str">
        <f>IF(Table2[[#This Row],[Teenhome]]=0,"No","Yes")</f>
        <v>No</v>
      </c>
    </row>
    <row r="1122" spans="1:16" ht="16.5" x14ac:dyDescent="0.3">
      <c r="A1122" s="5">
        <f>Table2[[#This Row],[ID]]</f>
        <v>880</v>
      </c>
      <c r="B1122" s="6">
        <f>Table2[[#This Row],[Year_Birth]]</f>
        <v>1966</v>
      </c>
      <c r="C1122" s="6" t="str">
        <f>Table2[[#This Row],[Education]]</f>
        <v>Basic</v>
      </c>
      <c r="D1122" s="6" t="str">
        <f>Table2[[#This Row],[Marital_Status]]</f>
        <v>Together</v>
      </c>
      <c r="E1122" s="6">
        <f>Table2[[#This Row],[Income]]</f>
        <v>22634</v>
      </c>
      <c r="F1122" s="6">
        <f>Table2[[#This Row],[Kidhome]]</f>
        <v>0</v>
      </c>
      <c r="G1122" s="6">
        <f>Table2[[#This Row],[Teenhome]]</f>
        <v>0</v>
      </c>
      <c r="H1122" s="9">
        <f>Table2[[#This Row],[Dt_Customer]]</f>
        <v>41290</v>
      </c>
      <c r="I1122" s="6">
        <f>Table2[[#This Row],[Recency]]</f>
        <v>47</v>
      </c>
      <c r="J1122" s="8">
        <f>IF(VALUE(YEAR(People!$H1122))-People!$B1122&gt;=90,44,VALUE(YEAR(People!$H1122))-People!$B1122)</f>
        <v>47</v>
      </c>
      <c r="K1122" s="5" t="str">
        <f>IF(AND(People!$J1122&gt;=16,People!$J1122&lt;=25),"16-25",IF(AND(People!$J1122&gt;=26,People!$J1122&lt;=35),"26-35",IF(AND(People!$J1122&gt;=36,People!$J1122&lt;=45),"36-45",IF(AND(People!$J1122&gt;=46,People!$J1122&lt;=55),"46-55",IF(AND(People!$J1122&gt;=56,People!$J1122&lt;=65),"56-65",IF(AND(People!$J1122&gt;=66,People!$J1122&lt;=75),"66-75","ALL"))))))</f>
        <v>46-55</v>
      </c>
      <c r="L1122" t="str">
        <f>Products!H1122</f>
        <v>Single</v>
      </c>
      <c r="M1122">
        <f>Table2[[#This Row],[Recency]]</f>
        <v>47</v>
      </c>
      <c r="N1122">
        <f>Table2[[#This Row],[NumDealsPurchases]]</f>
        <v>1</v>
      </c>
      <c r="O1122" s="12" t="str">
        <f>IF(Table2[[#This Row],[Kidhome]]=0,"No","Yes")</f>
        <v>No</v>
      </c>
      <c r="P1122" s="12" t="str">
        <f>IF(Table2[[#This Row],[Teenhome]]=0,"No","Yes")</f>
        <v>No</v>
      </c>
    </row>
    <row r="1123" spans="1:16" ht="16.5" x14ac:dyDescent="0.3">
      <c r="A1123" s="7">
        <f>Table2[[#This Row],[ID]]</f>
        <v>2320</v>
      </c>
      <c r="B1123" s="6">
        <f>Table2[[#This Row],[Year_Birth]]</f>
        <v>1978</v>
      </c>
      <c r="C1123" s="6" t="str">
        <f>Table2[[#This Row],[Education]]</f>
        <v>2n Cycle</v>
      </c>
      <c r="D1123" s="6" t="str">
        <f>Table2[[#This Row],[Marital_Status]]</f>
        <v>Married</v>
      </c>
      <c r="E1123" s="6">
        <f>Table2[[#This Row],[Income]]</f>
        <v>47025</v>
      </c>
      <c r="F1123" s="6">
        <f>Table2[[#This Row],[Kidhome]]</f>
        <v>0</v>
      </c>
      <c r="G1123" s="6">
        <f>Table2[[#This Row],[Teenhome]]</f>
        <v>1</v>
      </c>
      <c r="H1123" s="9">
        <f>Table2[[#This Row],[Dt_Customer]]</f>
        <v>41529</v>
      </c>
      <c r="I1123" s="6">
        <f>Table2[[#This Row],[Recency]]</f>
        <v>98</v>
      </c>
      <c r="J1123" s="14">
        <f>IF(VALUE(YEAR(People!$H1123))-People!$B1123&gt;=90,44,VALUE(YEAR(People!$H1123))-People!$B1123)</f>
        <v>35</v>
      </c>
      <c r="K1123" s="5" t="str">
        <f>IF(AND(People!$J1123&gt;=16,People!$J1123&lt;=25),"16-25",IF(AND(People!$J1123&gt;=26,People!$J1123&lt;=35),"26-35",IF(AND(People!$J1123&gt;=36,People!$J1123&lt;=45),"36-45",IF(AND(People!$J1123&gt;=46,People!$J1123&lt;=55),"46-55",IF(AND(People!$J1123&gt;=56,People!$J1123&lt;=65),"56-65",IF(AND(People!$J1123&gt;=66,People!$J1123&lt;=75),"66-75","ALL"))))))</f>
        <v>26-35</v>
      </c>
      <c r="L1123" t="str">
        <f>Products!H1123</f>
        <v>Married</v>
      </c>
      <c r="M1123">
        <f>Table2[[#This Row],[Recency]]</f>
        <v>98</v>
      </c>
      <c r="N1123">
        <f>Table2[[#This Row],[NumDealsPurchases]]</f>
        <v>5</v>
      </c>
      <c r="O1123" s="12" t="str">
        <f>IF(Table2[[#This Row],[Kidhome]]=0,"No","Yes")</f>
        <v>No</v>
      </c>
      <c r="P1123" s="12" t="str">
        <f>IF(Table2[[#This Row],[Teenhome]]=0,"No","Yes")</f>
        <v>Yes</v>
      </c>
    </row>
    <row r="1124" spans="1:16" ht="16.5" x14ac:dyDescent="0.3">
      <c r="A1124" s="5">
        <f>Table2[[#This Row],[ID]]</f>
        <v>850</v>
      </c>
      <c r="B1124" s="6">
        <f>Table2[[#This Row],[Year_Birth]]</f>
        <v>1968</v>
      </c>
      <c r="C1124" s="6" t="str">
        <f>Table2[[#This Row],[Education]]</f>
        <v>Graduation</v>
      </c>
      <c r="D1124" s="6" t="str">
        <f>Table2[[#This Row],[Marital_Status]]</f>
        <v>Single</v>
      </c>
      <c r="E1124" s="6">
        <f>Table2[[#This Row],[Income]]</f>
        <v>70566</v>
      </c>
      <c r="F1124" s="6">
        <f>Table2[[#This Row],[Kidhome]]</f>
        <v>0</v>
      </c>
      <c r="G1124" s="6">
        <f>Table2[[#This Row],[Teenhome]]</f>
        <v>1</v>
      </c>
      <c r="H1124" s="9">
        <f>Table2[[#This Row],[Dt_Customer]]</f>
        <v>41553</v>
      </c>
      <c r="I1124" s="6">
        <f>Table2[[#This Row],[Recency]]</f>
        <v>4</v>
      </c>
      <c r="J1124" s="8">
        <f>IF(VALUE(YEAR(People!$H1124))-People!$B1124&gt;=90,44,VALUE(YEAR(People!$H1124))-People!$B1124)</f>
        <v>45</v>
      </c>
      <c r="K1124" s="5" t="str">
        <f>IF(AND(People!$J1124&gt;=16,People!$J1124&lt;=25),"16-25",IF(AND(People!$J1124&gt;=26,People!$J1124&lt;=35),"26-35",IF(AND(People!$J1124&gt;=36,People!$J1124&lt;=45),"36-45",IF(AND(People!$J1124&gt;=46,People!$J1124&lt;=55),"46-55",IF(AND(People!$J1124&gt;=56,People!$J1124&lt;=65),"56-65",IF(AND(People!$J1124&gt;=66,People!$J1124&lt;=75),"66-75","ALL"))))))</f>
        <v>36-45</v>
      </c>
      <c r="L1124" t="str">
        <f>Products!H1124</f>
        <v>Divorced</v>
      </c>
      <c r="M1124">
        <f>Table2[[#This Row],[Recency]]</f>
        <v>4</v>
      </c>
      <c r="N1124">
        <f>Table2[[#This Row],[NumDealsPurchases]]</f>
        <v>2</v>
      </c>
      <c r="O1124" s="12" t="str">
        <f>IF(Table2[[#This Row],[Kidhome]]=0,"No","Yes")</f>
        <v>No</v>
      </c>
      <c r="P1124" s="12" t="str">
        <f>IF(Table2[[#This Row],[Teenhome]]=0,"No","Yes")</f>
        <v>Yes</v>
      </c>
    </row>
    <row r="1125" spans="1:16" ht="16.5" x14ac:dyDescent="0.3">
      <c r="A1125" s="7">
        <f>Table2[[#This Row],[ID]]</f>
        <v>4713</v>
      </c>
      <c r="B1125" s="6">
        <f>Table2[[#This Row],[Year_Birth]]</f>
        <v>1979</v>
      </c>
      <c r="C1125" s="6" t="str">
        <f>Table2[[#This Row],[Education]]</f>
        <v>PhD</v>
      </c>
      <c r="D1125" s="6" t="str">
        <f>Table2[[#This Row],[Marital_Status]]</f>
        <v>Married</v>
      </c>
      <c r="E1125" s="6">
        <f>Table2[[#This Row],[Income]]</f>
        <v>31605</v>
      </c>
      <c r="F1125" s="6">
        <f>Table2[[#This Row],[Kidhome]]</f>
        <v>1</v>
      </c>
      <c r="G1125" s="6">
        <f>Table2[[#This Row],[Teenhome]]</f>
        <v>0</v>
      </c>
      <c r="H1125" s="9">
        <f>Table2[[#This Row],[Dt_Customer]]</f>
        <v>41235</v>
      </c>
      <c r="I1125" s="6">
        <f>Table2[[#This Row],[Recency]]</f>
        <v>15</v>
      </c>
      <c r="J1125" s="14">
        <f>IF(VALUE(YEAR(People!$H1125))-People!$B1125&gt;=90,44,VALUE(YEAR(People!$H1125))-People!$B1125)</f>
        <v>33</v>
      </c>
      <c r="K1125" s="5" t="str">
        <f>IF(AND(People!$J1125&gt;=16,People!$J1125&lt;=25),"16-25",IF(AND(People!$J1125&gt;=26,People!$J1125&lt;=35),"26-35",IF(AND(People!$J1125&gt;=36,People!$J1125&lt;=45),"36-45",IF(AND(People!$J1125&gt;=46,People!$J1125&lt;=55),"46-55",IF(AND(People!$J1125&gt;=56,People!$J1125&lt;=65),"56-65",IF(AND(People!$J1125&gt;=66,People!$J1125&lt;=75),"66-75","ALL"))))))</f>
        <v>26-35</v>
      </c>
      <c r="L1125" t="str">
        <f>Products!H1125</f>
        <v>Single</v>
      </c>
      <c r="M1125">
        <f>Table2[[#This Row],[Recency]]</f>
        <v>15</v>
      </c>
      <c r="N1125">
        <f>Table2[[#This Row],[NumDealsPurchases]]</f>
        <v>2</v>
      </c>
      <c r="O1125" s="12" t="str">
        <f>IF(Table2[[#This Row],[Kidhome]]=0,"No","Yes")</f>
        <v>Yes</v>
      </c>
      <c r="P1125" s="12" t="str">
        <f>IF(Table2[[#This Row],[Teenhome]]=0,"No","Yes")</f>
        <v>No</v>
      </c>
    </row>
    <row r="1126" spans="1:16" ht="16.5" x14ac:dyDescent="0.3">
      <c r="A1126" s="5">
        <f>Table2[[#This Row],[ID]]</f>
        <v>675</v>
      </c>
      <c r="B1126" s="6">
        <f>Table2[[#This Row],[Year_Birth]]</f>
        <v>1973</v>
      </c>
      <c r="C1126" s="6" t="str">
        <f>Table2[[#This Row],[Education]]</f>
        <v>Master</v>
      </c>
      <c r="D1126" s="6" t="str">
        <f>Table2[[#This Row],[Marital_Status]]</f>
        <v>Divorced</v>
      </c>
      <c r="E1126" s="6">
        <f>Table2[[#This Row],[Income]]</f>
        <v>52034</v>
      </c>
      <c r="F1126" s="6">
        <f>Table2[[#This Row],[Kidhome]]</f>
        <v>1</v>
      </c>
      <c r="G1126" s="6">
        <f>Table2[[#This Row],[Teenhome]]</f>
        <v>1</v>
      </c>
      <c r="H1126" s="9">
        <f>Table2[[#This Row],[Dt_Customer]]</f>
        <v>41411</v>
      </c>
      <c r="I1126" s="6">
        <f>Table2[[#This Row],[Recency]]</f>
        <v>67</v>
      </c>
      <c r="J1126" s="8">
        <f>IF(VALUE(YEAR(People!$H1126))-People!$B1126&gt;=90,44,VALUE(YEAR(People!$H1126))-People!$B1126)</f>
        <v>40</v>
      </c>
      <c r="K1126" s="5" t="str">
        <f>IF(AND(People!$J1126&gt;=16,People!$J1126&lt;=25),"16-25",IF(AND(People!$J1126&gt;=26,People!$J1126&lt;=35),"26-35",IF(AND(People!$J1126&gt;=36,People!$J1126&lt;=45),"36-45",IF(AND(People!$J1126&gt;=46,People!$J1126&lt;=55),"46-55",IF(AND(People!$J1126&gt;=56,People!$J1126&lt;=65),"56-65",IF(AND(People!$J1126&gt;=66,People!$J1126&lt;=75),"66-75","ALL"))))))</f>
        <v>36-45</v>
      </c>
      <c r="L1126" t="str">
        <f>Products!H1126</f>
        <v>Married</v>
      </c>
      <c r="M1126">
        <f>Table2[[#This Row],[Recency]]</f>
        <v>67</v>
      </c>
      <c r="N1126">
        <f>Table2[[#This Row],[NumDealsPurchases]]</f>
        <v>5</v>
      </c>
      <c r="O1126" s="12" t="str">
        <f>IF(Table2[[#This Row],[Kidhome]]=0,"No","Yes")</f>
        <v>Yes</v>
      </c>
      <c r="P1126" s="12" t="str">
        <f>IF(Table2[[#This Row],[Teenhome]]=0,"No","Yes")</f>
        <v>Yes</v>
      </c>
    </row>
    <row r="1127" spans="1:16" ht="16.5" x14ac:dyDescent="0.3">
      <c r="A1127" s="7">
        <f>Table2[[#This Row],[ID]]</f>
        <v>5025</v>
      </c>
      <c r="B1127" s="6">
        <f>Table2[[#This Row],[Year_Birth]]</f>
        <v>1979</v>
      </c>
      <c r="C1127" s="6" t="str">
        <f>Table2[[#This Row],[Education]]</f>
        <v>Graduation</v>
      </c>
      <c r="D1127" s="6" t="str">
        <f>Table2[[#This Row],[Marital_Status]]</f>
        <v>Single</v>
      </c>
      <c r="E1127" s="6">
        <f>Table2[[#This Row],[Income]]</f>
        <v>48526</v>
      </c>
      <c r="F1127" s="6">
        <f>Table2[[#This Row],[Kidhome]]</f>
        <v>1</v>
      </c>
      <c r="G1127" s="6">
        <f>Table2[[#This Row],[Teenhome]]</f>
        <v>0</v>
      </c>
      <c r="H1127" s="9">
        <f>Table2[[#This Row],[Dt_Customer]]</f>
        <v>41632</v>
      </c>
      <c r="I1127" s="6">
        <f>Table2[[#This Row],[Recency]]</f>
        <v>32</v>
      </c>
      <c r="J1127" s="14">
        <f>IF(VALUE(YEAR(People!$H1127))-People!$B1127&gt;=90,44,VALUE(YEAR(People!$H1127))-People!$B1127)</f>
        <v>34</v>
      </c>
      <c r="K1127" s="5" t="str">
        <f>IF(AND(People!$J1127&gt;=16,People!$J1127&lt;=25),"16-25",IF(AND(People!$J1127&gt;=26,People!$J1127&lt;=35),"26-35",IF(AND(People!$J1127&gt;=36,People!$J1127&lt;=45),"36-45",IF(AND(People!$J1127&gt;=46,People!$J1127&lt;=55),"46-55",IF(AND(People!$J1127&gt;=56,People!$J1127&lt;=65),"56-65",IF(AND(People!$J1127&gt;=66,People!$J1127&lt;=75),"66-75","ALL"))))))</f>
        <v>26-35</v>
      </c>
      <c r="L1127" t="str">
        <f>Products!H1127</f>
        <v>Divorced</v>
      </c>
      <c r="M1127">
        <f>Table2[[#This Row],[Recency]]</f>
        <v>32</v>
      </c>
      <c r="N1127">
        <f>Table2[[#This Row],[NumDealsPurchases]]</f>
        <v>1</v>
      </c>
      <c r="O1127" s="12" t="str">
        <f>IF(Table2[[#This Row],[Kidhome]]=0,"No","Yes")</f>
        <v>Yes</v>
      </c>
      <c r="P1127" s="12" t="str">
        <f>IF(Table2[[#This Row],[Teenhome]]=0,"No","Yes")</f>
        <v>No</v>
      </c>
    </row>
    <row r="1128" spans="1:16" ht="16.5" x14ac:dyDescent="0.3">
      <c r="A1128" s="5">
        <f>Table2[[#This Row],[ID]]</f>
        <v>2308</v>
      </c>
      <c r="B1128" s="6">
        <f>Table2[[#This Row],[Year_Birth]]</f>
        <v>1954</v>
      </c>
      <c r="C1128" s="6" t="str">
        <f>Table2[[#This Row],[Education]]</f>
        <v>Graduation</v>
      </c>
      <c r="D1128" s="6" t="str">
        <f>Table2[[#This Row],[Marital_Status]]</f>
        <v>Married</v>
      </c>
      <c r="E1128" s="6">
        <f>Table2[[#This Row],[Income]]</f>
        <v>46734</v>
      </c>
      <c r="F1128" s="6">
        <f>Table2[[#This Row],[Kidhome]]</f>
        <v>0</v>
      </c>
      <c r="G1128" s="6">
        <f>Table2[[#This Row],[Teenhome]]</f>
        <v>1</v>
      </c>
      <c r="H1128" s="9">
        <f>Table2[[#This Row],[Dt_Customer]]</f>
        <v>41231</v>
      </c>
      <c r="I1128" s="6">
        <f>Table2[[#This Row],[Recency]]</f>
        <v>40</v>
      </c>
      <c r="J1128" s="8">
        <f>IF(VALUE(YEAR(People!$H1128))-People!$B1128&gt;=90,44,VALUE(YEAR(People!$H1128))-People!$B1128)</f>
        <v>58</v>
      </c>
      <c r="K1128" s="5" t="str">
        <f>IF(AND(People!$J1128&gt;=16,People!$J1128&lt;=25),"16-25",IF(AND(People!$J1128&gt;=26,People!$J1128&lt;=35),"26-35",IF(AND(People!$J1128&gt;=36,People!$J1128&lt;=45),"36-45",IF(AND(People!$J1128&gt;=46,People!$J1128&lt;=55),"46-55",IF(AND(People!$J1128&gt;=56,People!$J1128&lt;=65),"56-65",IF(AND(People!$J1128&gt;=66,People!$J1128&lt;=75),"66-75","ALL"))))))</f>
        <v>56-65</v>
      </c>
      <c r="L1128" t="str">
        <f>Products!H1128</f>
        <v>Single</v>
      </c>
      <c r="M1128">
        <f>Table2[[#This Row],[Recency]]</f>
        <v>40</v>
      </c>
      <c r="N1128">
        <f>Table2[[#This Row],[NumDealsPurchases]]</f>
        <v>2</v>
      </c>
      <c r="O1128" s="12" t="str">
        <f>IF(Table2[[#This Row],[Kidhome]]=0,"No","Yes")</f>
        <v>No</v>
      </c>
      <c r="P1128" s="12" t="str">
        <f>IF(Table2[[#This Row],[Teenhome]]=0,"No","Yes")</f>
        <v>Yes</v>
      </c>
    </row>
    <row r="1129" spans="1:16" ht="16.5" x14ac:dyDescent="0.3">
      <c r="A1129" s="7">
        <f>Table2[[#This Row],[ID]]</f>
        <v>5995</v>
      </c>
      <c r="B1129" s="6">
        <f>Table2[[#This Row],[Year_Birth]]</f>
        <v>1962</v>
      </c>
      <c r="C1129" s="6" t="str">
        <f>Table2[[#This Row],[Education]]</f>
        <v>Graduation</v>
      </c>
      <c r="D1129" s="6" t="str">
        <f>Table2[[#This Row],[Marital_Status]]</f>
        <v>Divorced</v>
      </c>
      <c r="E1129" s="6">
        <f>Table2[[#This Row],[Income]]</f>
        <v>39552</v>
      </c>
      <c r="F1129" s="6">
        <f>Table2[[#This Row],[Kidhome]]</f>
        <v>1</v>
      </c>
      <c r="G1129" s="6">
        <f>Table2[[#This Row],[Teenhome]]</f>
        <v>1</v>
      </c>
      <c r="H1129" s="9">
        <f>Table2[[#This Row],[Dt_Customer]]</f>
        <v>41261</v>
      </c>
      <c r="I1129" s="6">
        <f>Table2[[#This Row],[Recency]]</f>
        <v>54</v>
      </c>
      <c r="J1129" s="14">
        <f>IF(VALUE(YEAR(People!$H1129))-People!$B1129&gt;=90,44,VALUE(YEAR(People!$H1129))-People!$B1129)</f>
        <v>50</v>
      </c>
      <c r="K1129" s="5" t="str">
        <f>IF(AND(People!$J1129&gt;=16,People!$J1129&lt;=25),"16-25",IF(AND(People!$J1129&gt;=26,People!$J1129&lt;=35),"26-35",IF(AND(People!$J1129&gt;=36,People!$J1129&lt;=45),"36-45",IF(AND(People!$J1129&gt;=46,People!$J1129&lt;=55),"46-55",IF(AND(People!$J1129&gt;=56,People!$J1129&lt;=65),"56-65",IF(AND(People!$J1129&gt;=66,People!$J1129&lt;=75),"66-75","ALL"))))))</f>
        <v>46-55</v>
      </c>
      <c r="L1129" t="str">
        <f>Products!H1129</f>
        <v>Together</v>
      </c>
      <c r="M1129">
        <f>Table2[[#This Row],[Recency]]</f>
        <v>54</v>
      </c>
      <c r="N1129">
        <f>Table2[[#This Row],[NumDealsPurchases]]</f>
        <v>7</v>
      </c>
      <c r="O1129" s="12" t="str">
        <f>IF(Table2[[#This Row],[Kidhome]]=0,"No","Yes")</f>
        <v>Yes</v>
      </c>
      <c r="P1129" s="12" t="str">
        <f>IF(Table2[[#This Row],[Teenhome]]=0,"No","Yes")</f>
        <v>Yes</v>
      </c>
    </row>
    <row r="1130" spans="1:16" ht="16.5" x14ac:dyDescent="0.3">
      <c r="A1130" s="5">
        <f>Table2[[#This Row],[ID]]</f>
        <v>6749</v>
      </c>
      <c r="B1130" s="6">
        <f>Table2[[#This Row],[Year_Birth]]</f>
        <v>1966</v>
      </c>
      <c r="C1130" s="6" t="str">
        <f>Table2[[#This Row],[Education]]</f>
        <v>Graduation</v>
      </c>
      <c r="D1130" s="6" t="str">
        <f>Table2[[#This Row],[Marital_Status]]</f>
        <v>Single</v>
      </c>
      <c r="E1130" s="6">
        <f>Table2[[#This Row],[Income]]</f>
        <v>86358</v>
      </c>
      <c r="F1130" s="6">
        <f>Table2[[#This Row],[Kidhome]]</f>
        <v>1</v>
      </c>
      <c r="G1130" s="6">
        <f>Table2[[#This Row],[Teenhome]]</f>
        <v>1</v>
      </c>
      <c r="H1130" s="9">
        <f>Table2[[#This Row],[Dt_Customer]]</f>
        <v>41129</v>
      </c>
      <c r="I1130" s="6">
        <f>Table2[[#This Row],[Recency]]</f>
        <v>78</v>
      </c>
      <c r="J1130" s="8">
        <f>IF(VALUE(YEAR(People!$H1130))-People!$B1130&gt;=90,44,VALUE(YEAR(People!$H1130))-People!$B1130)</f>
        <v>46</v>
      </c>
      <c r="K1130" s="5" t="str">
        <f>IF(AND(People!$J1130&gt;=16,People!$J1130&lt;=25),"16-25",IF(AND(People!$J1130&gt;=26,People!$J1130&lt;=35),"26-35",IF(AND(People!$J1130&gt;=36,People!$J1130&lt;=45),"36-45",IF(AND(People!$J1130&gt;=46,People!$J1130&lt;=55),"46-55",IF(AND(People!$J1130&gt;=56,People!$J1130&lt;=65),"56-65",IF(AND(People!$J1130&gt;=66,People!$J1130&lt;=75),"66-75","ALL"))))))</f>
        <v>46-55</v>
      </c>
      <c r="L1130" t="str">
        <f>Products!H1130</f>
        <v>Single</v>
      </c>
      <c r="M1130">
        <f>Table2[[#This Row],[Recency]]</f>
        <v>78</v>
      </c>
      <c r="N1130">
        <f>Table2[[#This Row],[NumDealsPurchases]]</f>
        <v>4</v>
      </c>
      <c r="O1130" s="12" t="str">
        <f>IF(Table2[[#This Row],[Kidhome]]=0,"No","Yes")</f>
        <v>Yes</v>
      </c>
      <c r="P1130" s="12" t="str">
        <f>IF(Table2[[#This Row],[Teenhome]]=0,"No","Yes")</f>
        <v>Yes</v>
      </c>
    </row>
    <row r="1131" spans="1:16" ht="16.5" x14ac:dyDescent="0.3">
      <c r="A1131" s="7">
        <f>Table2[[#This Row],[ID]]</f>
        <v>1010</v>
      </c>
      <c r="B1131" s="6">
        <f>Table2[[#This Row],[Year_Birth]]</f>
        <v>1977</v>
      </c>
      <c r="C1131" s="6" t="str">
        <f>Table2[[#This Row],[Education]]</f>
        <v>Graduation</v>
      </c>
      <c r="D1131" s="6" t="str">
        <f>Table2[[#This Row],[Marital_Status]]</f>
        <v>Together</v>
      </c>
      <c r="E1131" s="6">
        <f>Table2[[#This Row],[Income]]</f>
        <v>46931</v>
      </c>
      <c r="F1131" s="6">
        <f>Table2[[#This Row],[Kidhome]]</f>
        <v>2</v>
      </c>
      <c r="G1131" s="6">
        <f>Table2[[#This Row],[Teenhome]]</f>
        <v>1</v>
      </c>
      <c r="H1131" s="9">
        <f>Table2[[#This Row],[Dt_Customer]]</f>
        <v>41753</v>
      </c>
      <c r="I1131" s="6">
        <f>Table2[[#This Row],[Recency]]</f>
        <v>94</v>
      </c>
      <c r="J1131" s="14">
        <f>IF(VALUE(YEAR(People!$H1131))-People!$B1131&gt;=90,44,VALUE(YEAR(People!$H1131))-People!$B1131)</f>
        <v>37</v>
      </c>
      <c r="K1131" s="5" t="str">
        <f>IF(AND(People!$J1131&gt;=16,People!$J1131&lt;=25),"16-25",IF(AND(People!$J1131&gt;=26,People!$J1131&lt;=35),"26-35",IF(AND(People!$J1131&gt;=36,People!$J1131&lt;=45),"36-45",IF(AND(People!$J1131&gt;=46,People!$J1131&lt;=55),"46-55",IF(AND(People!$J1131&gt;=56,People!$J1131&lt;=65),"56-65",IF(AND(People!$J1131&gt;=66,People!$J1131&lt;=75),"66-75","ALL"))))))</f>
        <v>36-45</v>
      </c>
      <c r="L1131" t="str">
        <f>Products!H1131</f>
        <v>Divorced</v>
      </c>
      <c r="M1131">
        <f>Table2[[#This Row],[Recency]]</f>
        <v>94</v>
      </c>
      <c r="N1131">
        <f>Table2[[#This Row],[NumDealsPurchases]]</f>
        <v>2</v>
      </c>
      <c r="O1131" s="12" t="str">
        <f>IF(Table2[[#This Row],[Kidhome]]=0,"No","Yes")</f>
        <v>Yes</v>
      </c>
      <c r="P1131" s="12" t="str">
        <f>IF(Table2[[#This Row],[Teenhome]]=0,"No","Yes")</f>
        <v>Yes</v>
      </c>
    </row>
    <row r="1132" spans="1:16" ht="16.5" x14ac:dyDescent="0.3">
      <c r="A1132" s="5">
        <f>Table2[[#This Row],[ID]]</f>
        <v>8977</v>
      </c>
      <c r="B1132" s="6">
        <f>Table2[[#This Row],[Year_Birth]]</f>
        <v>1985</v>
      </c>
      <c r="C1132" s="6" t="str">
        <f>Table2[[#This Row],[Education]]</f>
        <v>Basic</v>
      </c>
      <c r="D1132" s="6" t="str">
        <f>Table2[[#This Row],[Marital_Status]]</f>
        <v>Single</v>
      </c>
      <c r="E1132" s="6">
        <f>Table2[[#This Row],[Income]]</f>
        <v>16581</v>
      </c>
      <c r="F1132" s="6">
        <f>Table2[[#This Row],[Kidhome]]</f>
        <v>0</v>
      </c>
      <c r="G1132" s="6">
        <f>Table2[[#This Row],[Teenhome]]</f>
        <v>0</v>
      </c>
      <c r="H1132" s="9">
        <f>Table2[[#This Row],[Dt_Customer]]</f>
        <v>41286</v>
      </c>
      <c r="I1132" s="6">
        <f>Table2[[#This Row],[Recency]]</f>
        <v>51</v>
      </c>
      <c r="J1132" s="8">
        <f>IF(VALUE(YEAR(People!$H1132))-People!$B1132&gt;=90,44,VALUE(YEAR(People!$H1132))-People!$B1132)</f>
        <v>28</v>
      </c>
      <c r="K1132" s="5" t="str">
        <f>IF(AND(People!$J1132&gt;=16,People!$J1132&lt;=25),"16-25",IF(AND(People!$J1132&gt;=26,People!$J1132&lt;=35),"26-35",IF(AND(People!$J1132&gt;=36,People!$J1132&lt;=45),"36-45",IF(AND(People!$J1132&gt;=46,People!$J1132&lt;=55),"46-55",IF(AND(People!$J1132&gt;=56,People!$J1132&lt;=65),"56-65",IF(AND(People!$J1132&gt;=66,People!$J1132&lt;=75),"66-75","ALL"))))))</f>
        <v>26-35</v>
      </c>
      <c r="L1132" t="str">
        <f>Products!H1132</f>
        <v>Married</v>
      </c>
      <c r="M1132">
        <f>Table2[[#This Row],[Recency]]</f>
        <v>51</v>
      </c>
      <c r="N1132">
        <f>Table2[[#This Row],[NumDealsPurchases]]</f>
        <v>1</v>
      </c>
      <c r="O1132" s="12" t="str">
        <f>IF(Table2[[#This Row],[Kidhome]]=0,"No","Yes")</f>
        <v>No</v>
      </c>
      <c r="P1132" s="12" t="str">
        <f>IF(Table2[[#This Row],[Teenhome]]=0,"No","Yes")</f>
        <v>No</v>
      </c>
    </row>
    <row r="1133" spans="1:16" ht="16.5" x14ac:dyDescent="0.3">
      <c r="A1133" s="7">
        <f>Table2[[#This Row],[ID]]</f>
        <v>4756</v>
      </c>
      <c r="B1133" s="6">
        <f>Table2[[#This Row],[Year_Birth]]</f>
        <v>1952</v>
      </c>
      <c r="C1133" s="6" t="str">
        <f>Table2[[#This Row],[Education]]</f>
        <v>2n Cycle</v>
      </c>
      <c r="D1133" s="6" t="str">
        <f>Table2[[#This Row],[Marital_Status]]</f>
        <v>Divorced</v>
      </c>
      <c r="E1133" s="6">
        <f>Table2[[#This Row],[Income]]</f>
        <v>63998</v>
      </c>
      <c r="F1133" s="6">
        <f>Table2[[#This Row],[Kidhome]]</f>
        <v>0</v>
      </c>
      <c r="G1133" s="6">
        <f>Table2[[#This Row],[Teenhome]]</f>
        <v>0</v>
      </c>
      <c r="H1133" s="9">
        <f>Table2[[#This Row],[Dt_Customer]]</f>
        <v>41628</v>
      </c>
      <c r="I1133" s="6">
        <f>Table2[[#This Row],[Recency]]</f>
        <v>42</v>
      </c>
      <c r="J1133" s="14">
        <f>IF(VALUE(YEAR(People!$H1133))-People!$B1133&gt;=90,44,VALUE(YEAR(People!$H1133))-People!$B1133)</f>
        <v>61</v>
      </c>
      <c r="K1133" s="5" t="str">
        <f>IF(AND(People!$J1133&gt;=16,People!$J1133&lt;=25),"16-25",IF(AND(People!$J1133&gt;=26,People!$J1133&lt;=35),"26-35",IF(AND(People!$J1133&gt;=36,People!$J1133&lt;=45),"36-45",IF(AND(People!$J1133&gt;=46,People!$J1133&lt;=55),"46-55",IF(AND(People!$J1133&gt;=56,People!$J1133&lt;=65),"56-65",IF(AND(People!$J1133&gt;=66,People!$J1133&lt;=75),"66-75","ALL"))))))</f>
        <v>56-65</v>
      </c>
      <c r="L1133" t="str">
        <f>Products!H1133</f>
        <v>Single</v>
      </c>
      <c r="M1133">
        <f>Table2[[#This Row],[Recency]]</f>
        <v>42</v>
      </c>
      <c r="N1133">
        <f>Table2[[#This Row],[NumDealsPurchases]]</f>
        <v>1</v>
      </c>
      <c r="O1133" s="12" t="str">
        <f>IF(Table2[[#This Row],[Kidhome]]=0,"No","Yes")</f>
        <v>No</v>
      </c>
      <c r="P1133" s="12" t="str">
        <f>IF(Table2[[#This Row],[Teenhome]]=0,"No","Yes")</f>
        <v>No</v>
      </c>
    </row>
    <row r="1134" spans="1:16" ht="16.5" x14ac:dyDescent="0.3">
      <c r="A1134" s="5">
        <f>Table2[[#This Row],[ID]]</f>
        <v>3412</v>
      </c>
      <c r="B1134" s="6">
        <f>Table2[[#This Row],[Year_Birth]]</f>
        <v>1951</v>
      </c>
      <c r="C1134" s="6" t="str">
        <f>Table2[[#This Row],[Education]]</f>
        <v>Master</v>
      </c>
      <c r="D1134" s="6" t="str">
        <f>Table2[[#This Row],[Marital_Status]]</f>
        <v>Married</v>
      </c>
      <c r="E1134" s="6">
        <f>Table2[[#This Row],[Income]]</f>
        <v>67381</v>
      </c>
      <c r="F1134" s="6">
        <f>Table2[[#This Row],[Kidhome]]</f>
        <v>0</v>
      </c>
      <c r="G1134" s="6">
        <f>Table2[[#This Row],[Teenhome]]</f>
        <v>1</v>
      </c>
      <c r="H1134" s="9">
        <f>Table2[[#This Row],[Dt_Customer]]</f>
        <v>41289</v>
      </c>
      <c r="I1134" s="6">
        <f>Table2[[#This Row],[Recency]]</f>
        <v>67</v>
      </c>
      <c r="J1134" s="8">
        <f>IF(VALUE(YEAR(People!$H1134))-People!$B1134&gt;=90,44,VALUE(YEAR(People!$H1134))-People!$B1134)</f>
        <v>62</v>
      </c>
      <c r="K1134" s="5" t="str">
        <f>IF(AND(People!$J1134&gt;=16,People!$J1134&lt;=25),"16-25",IF(AND(People!$J1134&gt;=26,People!$J1134&lt;=35),"26-35",IF(AND(People!$J1134&gt;=36,People!$J1134&lt;=45),"36-45",IF(AND(People!$J1134&gt;=46,People!$J1134&lt;=55),"46-55",IF(AND(People!$J1134&gt;=56,People!$J1134&lt;=65),"56-65",IF(AND(People!$J1134&gt;=66,People!$J1134&lt;=75),"66-75","ALL"))))))</f>
        <v>56-65</v>
      </c>
      <c r="L1134" t="str">
        <f>Products!H1134</f>
        <v>Married</v>
      </c>
      <c r="M1134">
        <f>Table2[[#This Row],[Recency]]</f>
        <v>67</v>
      </c>
      <c r="N1134">
        <f>Table2[[#This Row],[NumDealsPurchases]]</f>
        <v>4</v>
      </c>
      <c r="O1134" s="12" t="str">
        <f>IF(Table2[[#This Row],[Kidhome]]=0,"No","Yes")</f>
        <v>No</v>
      </c>
      <c r="P1134" s="12" t="str">
        <f>IF(Table2[[#This Row],[Teenhome]]=0,"No","Yes")</f>
        <v>Yes</v>
      </c>
    </row>
    <row r="1135" spans="1:16" ht="16.5" x14ac:dyDescent="0.3">
      <c r="A1135" s="7">
        <f>Table2[[#This Row],[ID]]</f>
        <v>606</v>
      </c>
      <c r="B1135" s="6">
        <f>Table2[[#This Row],[Year_Birth]]</f>
        <v>1967</v>
      </c>
      <c r="C1135" s="6" t="str">
        <f>Table2[[#This Row],[Education]]</f>
        <v>Graduation</v>
      </c>
      <c r="D1135" s="6" t="str">
        <f>Table2[[#This Row],[Marital_Status]]</f>
        <v>Single</v>
      </c>
      <c r="E1135" s="6">
        <f>Table2[[#This Row],[Income]]</f>
        <v>25930</v>
      </c>
      <c r="F1135" s="6">
        <f>Table2[[#This Row],[Kidhome]]</f>
        <v>1</v>
      </c>
      <c r="G1135" s="6">
        <f>Table2[[#This Row],[Teenhome]]</f>
        <v>1</v>
      </c>
      <c r="H1135" s="9">
        <f>Table2[[#This Row],[Dt_Customer]]</f>
        <v>41557</v>
      </c>
      <c r="I1135" s="6">
        <f>Table2[[#This Row],[Recency]]</f>
        <v>87</v>
      </c>
      <c r="J1135" s="14">
        <f>IF(VALUE(YEAR(People!$H1135))-People!$B1135&gt;=90,44,VALUE(YEAR(People!$H1135))-People!$B1135)</f>
        <v>46</v>
      </c>
      <c r="K1135" s="5" t="str">
        <f>IF(AND(People!$J1135&gt;=16,People!$J1135&lt;=25),"16-25",IF(AND(People!$J1135&gt;=26,People!$J1135&lt;=35),"26-35",IF(AND(People!$J1135&gt;=36,People!$J1135&lt;=45),"36-45",IF(AND(People!$J1135&gt;=46,People!$J1135&lt;=55),"46-55",IF(AND(People!$J1135&gt;=56,People!$J1135&lt;=65),"56-65",IF(AND(People!$J1135&gt;=66,People!$J1135&lt;=75),"66-75","ALL"))))))</f>
        <v>46-55</v>
      </c>
      <c r="L1135" t="str">
        <f>Products!H1135</f>
        <v>Together</v>
      </c>
      <c r="M1135">
        <f>Table2[[#This Row],[Recency]]</f>
        <v>87</v>
      </c>
      <c r="N1135">
        <f>Table2[[#This Row],[NumDealsPurchases]]</f>
        <v>1</v>
      </c>
      <c r="O1135" s="12" t="str">
        <f>IF(Table2[[#This Row],[Kidhome]]=0,"No","Yes")</f>
        <v>Yes</v>
      </c>
      <c r="P1135" s="12" t="str">
        <f>IF(Table2[[#This Row],[Teenhome]]=0,"No","Yes")</f>
        <v>Yes</v>
      </c>
    </row>
    <row r="1136" spans="1:16" ht="16.5" x14ac:dyDescent="0.3">
      <c r="A1136" s="5">
        <f>Table2[[#This Row],[ID]]</f>
        <v>5961</v>
      </c>
      <c r="B1136" s="6">
        <f>Table2[[#This Row],[Year_Birth]]</f>
        <v>1978</v>
      </c>
      <c r="C1136" s="6" t="str">
        <f>Table2[[#This Row],[Education]]</f>
        <v>Graduation</v>
      </c>
      <c r="D1136" s="6" t="str">
        <f>Table2[[#This Row],[Marital_Status]]</f>
        <v>Married</v>
      </c>
      <c r="E1136" s="6">
        <f>Table2[[#This Row],[Income]]</f>
        <v>42693</v>
      </c>
      <c r="F1136" s="6">
        <f>Table2[[#This Row],[Kidhome]]</f>
        <v>1</v>
      </c>
      <c r="G1136" s="6">
        <f>Table2[[#This Row],[Teenhome]]</f>
        <v>0</v>
      </c>
      <c r="H1136" s="9">
        <f>Table2[[#This Row],[Dt_Customer]]</f>
        <v>41797</v>
      </c>
      <c r="I1136" s="6">
        <f>Table2[[#This Row],[Recency]]</f>
        <v>29</v>
      </c>
      <c r="J1136" s="8">
        <f>IF(VALUE(YEAR(People!$H1136))-People!$B1136&gt;=90,44,VALUE(YEAR(People!$H1136))-People!$B1136)</f>
        <v>36</v>
      </c>
      <c r="K1136" s="5" t="str">
        <f>IF(AND(People!$J1136&gt;=16,People!$J1136&lt;=25),"16-25",IF(AND(People!$J1136&gt;=26,People!$J1136&lt;=35),"26-35",IF(AND(People!$J1136&gt;=36,People!$J1136&lt;=45),"36-45",IF(AND(People!$J1136&gt;=46,People!$J1136&lt;=55),"46-55",IF(AND(People!$J1136&gt;=56,People!$J1136&lt;=65),"56-65",IF(AND(People!$J1136&gt;=66,People!$J1136&lt;=75),"66-75","ALL"))))))</f>
        <v>36-45</v>
      </c>
      <c r="L1136" t="str">
        <f>Products!H1136</f>
        <v>Single</v>
      </c>
      <c r="M1136">
        <f>Table2[[#This Row],[Recency]]</f>
        <v>29</v>
      </c>
      <c r="N1136">
        <f>Table2[[#This Row],[NumDealsPurchases]]</f>
        <v>1</v>
      </c>
      <c r="O1136" s="12" t="str">
        <f>IF(Table2[[#This Row],[Kidhome]]=0,"No","Yes")</f>
        <v>Yes</v>
      </c>
      <c r="P1136" s="12" t="str">
        <f>IF(Table2[[#This Row],[Teenhome]]=0,"No","Yes")</f>
        <v>No</v>
      </c>
    </row>
    <row r="1137" spans="1:16" ht="16.5" x14ac:dyDescent="0.3">
      <c r="A1137" s="7">
        <f>Table2[[#This Row],[ID]]</f>
        <v>2975</v>
      </c>
      <c r="B1137" s="6">
        <f>Table2[[#This Row],[Year_Birth]]</f>
        <v>1976</v>
      </c>
      <c r="C1137" s="6" t="str">
        <f>Table2[[#This Row],[Education]]</f>
        <v>Graduation</v>
      </c>
      <c r="D1137" s="6" t="str">
        <f>Table2[[#This Row],[Marital_Status]]</f>
        <v>Together</v>
      </c>
      <c r="E1137" s="6">
        <f>Table2[[#This Row],[Income]]</f>
        <v>85606</v>
      </c>
      <c r="F1137" s="6">
        <f>Table2[[#This Row],[Kidhome]]</f>
        <v>0</v>
      </c>
      <c r="G1137" s="6">
        <f>Table2[[#This Row],[Teenhome]]</f>
        <v>1</v>
      </c>
      <c r="H1137" s="9">
        <f>Table2[[#This Row],[Dt_Customer]]</f>
        <v>41225</v>
      </c>
      <c r="I1137" s="6">
        <f>Table2[[#This Row],[Recency]]</f>
        <v>89</v>
      </c>
      <c r="J1137" s="14">
        <f>IF(VALUE(YEAR(People!$H1137))-People!$B1137&gt;=90,44,VALUE(YEAR(People!$H1137))-People!$B1137)</f>
        <v>36</v>
      </c>
      <c r="K1137" s="5" t="str">
        <f>IF(AND(People!$J1137&gt;=16,People!$J1137&lt;=25),"16-25",IF(AND(People!$J1137&gt;=26,People!$J1137&lt;=35),"26-35",IF(AND(People!$J1137&gt;=36,People!$J1137&lt;=45),"36-45",IF(AND(People!$J1137&gt;=46,People!$J1137&lt;=55),"46-55",IF(AND(People!$J1137&gt;=56,People!$J1137&lt;=65),"56-65",IF(AND(People!$J1137&gt;=66,People!$J1137&lt;=75),"66-75","ALL"))))))</f>
        <v>36-45</v>
      </c>
      <c r="L1137" t="str">
        <f>Products!H1137</f>
        <v>Together</v>
      </c>
      <c r="M1137">
        <f>Table2[[#This Row],[Recency]]</f>
        <v>89</v>
      </c>
      <c r="N1137">
        <f>Table2[[#This Row],[NumDealsPurchases]]</f>
        <v>2</v>
      </c>
      <c r="O1137" s="12" t="str">
        <f>IF(Table2[[#This Row],[Kidhome]]=0,"No","Yes")</f>
        <v>No</v>
      </c>
      <c r="P1137" s="12" t="str">
        <f>IF(Table2[[#This Row],[Teenhome]]=0,"No","Yes")</f>
        <v>Yes</v>
      </c>
    </row>
    <row r="1138" spans="1:16" ht="16.5" x14ac:dyDescent="0.3">
      <c r="A1138" s="5">
        <f>Table2[[#This Row],[ID]]</f>
        <v>2894</v>
      </c>
      <c r="B1138" s="6">
        <f>Table2[[#This Row],[Year_Birth]]</f>
        <v>1985</v>
      </c>
      <c r="C1138" s="6" t="str">
        <f>Table2[[#This Row],[Education]]</f>
        <v>Graduation</v>
      </c>
      <c r="D1138" s="6" t="str">
        <f>Table2[[#This Row],[Marital_Status]]</f>
        <v>Single</v>
      </c>
      <c r="E1138" s="6">
        <f>Table2[[#This Row],[Income]]</f>
        <v>72903</v>
      </c>
      <c r="F1138" s="6">
        <f>Table2[[#This Row],[Kidhome]]</f>
        <v>0</v>
      </c>
      <c r="G1138" s="6">
        <f>Table2[[#This Row],[Teenhome]]</f>
        <v>0</v>
      </c>
      <c r="H1138" s="9">
        <f>Table2[[#This Row],[Dt_Customer]]</f>
        <v>41576</v>
      </c>
      <c r="I1138" s="6">
        <f>Table2[[#This Row],[Recency]]</f>
        <v>74</v>
      </c>
      <c r="J1138" s="8">
        <f>IF(VALUE(YEAR(People!$H1138))-People!$B1138&gt;=90,44,VALUE(YEAR(People!$H1138))-People!$B1138)</f>
        <v>28</v>
      </c>
      <c r="K1138" s="5" t="str">
        <f>IF(AND(People!$J1138&gt;=16,People!$J1138&lt;=25),"16-25",IF(AND(People!$J1138&gt;=26,People!$J1138&lt;=35),"26-35",IF(AND(People!$J1138&gt;=36,People!$J1138&lt;=45),"36-45",IF(AND(People!$J1138&gt;=46,People!$J1138&lt;=55),"46-55",IF(AND(People!$J1138&gt;=56,People!$J1138&lt;=65),"56-65",IF(AND(People!$J1138&gt;=66,People!$J1138&lt;=75),"66-75","ALL"))))))</f>
        <v>26-35</v>
      </c>
      <c r="L1138" t="str">
        <f>Products!H1138</f>
        <v>Married</v>
      </c>
      <c r="M1138">
        <f>Table2[[#This Row],[Recency]]</f>
        <v>74</v>
      </c>
      <c r="N1138">
        <f>Table2[[#This Row],[NumDealsPurchases]]</f>
        <v>1</v>
      </c>
      <c r="O1138" s="12" t="str">
        <f>IF(Table2[[#This Row],[Kidhome]]=0,"No","Yes")</f>
        <v>No</v>
      </c>
      <c r="P1138" s="12" t="str">
        <f>IF(Table2[[#This Row],[Teenhome]]=0,"No","Yes")</f>
        <v>No</v>
      </c>
    </row>
    <row r="1139" spans="1:16" ht="16.5" x14ac:dyDescent="0.3">
      <c r="A1139" s="7">
        <f>Table2[[#This Row],[ID]]</f>
        <v>7613</v>
      </c>
      <c r="B1139" s="6">
        <f>Table2[[#This Row],[Year_Birth]]</f>
        <v>1974</v>
      </c>
      <c r="C1139" s="6" t="str">
        <f>Table2[[#This Row],[Education]]</f>
        <v>2n Cycle</v>
      </c>
      <c r="D1139" s="6" t="str">
        <f>Table2[[#This Row],[Marital_Status]]</f>
        <v>Together</v>
      </c>
      <c r="E1139" s="6">
        <f>Table2[[#This Row],[Income]]</f>
        <v>49669</v>
      </c>
      <c r="F1139" s="6">
        <f>Table2[[#This Row],[Kidhome]]</f>
        <v>1</v>
      </c>
      <c r="G1139" s="6">
        <f>Table2[[#This Row],[Teenhome]]</f>
        <v>0</v>
      </c>
      <c r="H1139" s="9">
        <f>Table2[[#This Row],[Dt_Customer]]</f>
        <v>41783</v>
      </c>
      <c r="I1139" s="6">
        <f>Table2[[#This Row],[Recency]]</f>
        <v>97</v>
      </c>
      <c r="J1139" s="14">
        <f>IF(VALUE(YEAR(People!$H1139))-People!$B1139&gt;=90,44,VALUE(YEAR(People!$H1139))-People!$B1139)</f>
        <v>40</v>
      </c>
      <c r="K1139" s="5" t="str">
        <f>IF(AND(People!$J1139&gt;=16,People!$J1139&lt;=25),"16-25",IF(AND(People!$J1139&gt;=26,People!$J1139&lt;=35),"26-35",IF(AND(People!$J1139&gt;=36,People!$J1139&lt;=45),"36-45",IF(AND(People!$J1139&gt;=46,People!$J1139&lt;=55),"46-55",IF(AND(People!$J1139&gt;=56,People!$J1139&lt;=65),"56-65",IF(AND(People!$J1139&gt;=66,People!$J1139&lt;=75),"66-75","ALL"))))))</f>
        <v>36-45</v>
      </c>
      <c r="L1139" t="str">
        <f>Products!H1139</f>
        <v>Divorced</v>
      </c>
      <c r="M1139">
        <f>Table2[[#This Row],[Recency]]</f>
        <v>97</v>
      </c>
      <c r="N1139">
        <f>Table2[[#This Row],[NumDealsPurchases]]</f>
        <v>2</v>
      </c>
      <c r="O1139" s="12" t="str">
        <f>IF(Table2[[#This Row],[Kidhome]]=0,"No","Yes")</f>
        <v>Yes</v>
      </c>
      <c r="P1139" s="12" t="str">
        <f>IF(Table2[[#This Row],[Teenhome]]=0,"No","Yes")</f>
        <v>No</v>
      </c>
    </row>
    <row r="1140" spans="1:16" ht="16.5" x14ac:dyDescent="0.3">
      <c r="A1140" s="5">
        <f>Table2[[#This Row],[ID]]</f>
        <v>10542</v>
      </c>
      <c r="B1140" s="6">
        <f>Table2[[#This Row],[Year_Birth]]</f>
        <v>1968</v>
      </c>
      <c r="C1140" s="6" t="str">
        <f>Table2[[#This Row],[Education]]</f>
        <v>PhD</v>
      </c>
      <c r="D1140" s="6" t="str">
        <f>Table2[[#This Row],[Marital_Status]]</f>
        <v>Married</v>
      </c>
      <c r="E1140" s="6">
        <f>Table2[[#This Row],[Income]]</f>
        <v>36778</v>
      </c>
      <c r="F1140" s="6">
        <f>Table2[[#This Row],[Kidhome]]</f>
        <v>1</v>
      </c>
      <c r="G1140" s="6">
        <f>Table2[[#This Row],[Teenhome]]</f>
        <v>1</v>
      </c>
      <c r="H1140" s="9">
        <f>Table2[[#This Row],[Dt_Customer]]</f>
        <v>41126</v>
      </c>
      <c r="I1140" s="6">
        <f>Table2[[#This Row],[Recency]]</f>
        <v>63</v>
      </c>
      <c r="J1140" s="8">
        <f>IF(VALUE(YEAR(People!$H1140))-People!$B1140&gt;=90,44,VALUE(YEAR(People!$H1140))-People!$B1140)</f>
        <v>44</v>
      </c>
      <c r="K1140" s="5" t="str">
        <f>IF(AND(People!$J1140&gt;=16,People!$J1140&lt;=25),"16-25",IF(AND(People!$J1140&gt;=26,People!$J1140&lt;=35),"26-35",IF(AND(People!$J1140&gt;=36,People!$J1140&lt;=45),"36-45",IF(AND(People!$J1140&gt;=46,People!$J1140&lt;=55),"46-55",IF(AND(People!$J1140&gt;=56,People!$J1140&lt;=65),"56-65",IF(AND(People!$J1140&gt;=66,People!$J1140&lt;=75),"66-75","ALL"))))))</f>
        <v>36-45</v>
      </c>
      <c r="L1140" t="str">
        <f>Products!H1140</f>
        <v>Divorced</v>
      </c>
      <c r="M1140">
        <f>Table2[[#This Row],[Recency]]</f>
        <v>63</v>
      </c>
      <c r="N1140">
        <f>Table2[[#This Row],[NumDealsPurchases]]</f>
        <v>3</v>
      </c>
      <c r="O1140" s="12" t="str">
        <f>IF(Table2[[#This Row],[Kidhome]]=0,"No","Yes")</f>
        <v>Yes</v>
      </c>
      <c r="P1140" s="12" t="str">
        <f>IF(Table2[[#This Row],[Teenhome]]=0,"No","Yes")</f>
        <v>Yes</v>
      </c>
    </row>
    <row r="1141" spans="1:16" ht="16.5" x14ac:dyDescent="0.3">
      <c r="A1141" s="7">
        <f>Table2[[#This Row],[ID]]</f>
        <v>8015</v>
      </c>
      <c r="B1141" s="6">
        <f>Table2[[#This Row],[Year_Birth]]</f>
        <v>1962</v>
      </c>
      <c r="C1141" s="6" t="str">
        <f>Table2[[#This Row],[Education]]</f>
        <v>PhD</v>
      </c>
      <c r="D1141" s="6" t="str">
        <f>Table2[[#This Row],[Marital_Status]]</f>
        <v>Divorced</v>
      </c>
      <c r="E1141" s="6">
        <f>Table2[[#This Row],[Income]]</f>
        <v>85696</v>
      </c>
      <c r="F1141" s="6">
        <f>Table2[[#This Row],[Kidhome]]</f>
        <v>0</v>
      </c>
      <c r="G1141" s="6">
        <f>Table2[[#This Row],[Teenhome]]</f>
        <v>0</v>
      </c>
      <c r="H1141" s="9">
        <f>Table2[[#This Row],[Dt_Customer]]</f>
        <v>41397</v>
      </c>
      <c r="I1141" s="6">
        <f>Table2[[#This Row],[Recency]]</f>
        <v>88</v>
      </c>
      <c r="J1141" s="14">
        <f>IF(VALUE(YEAR(People!$H1141))-People!$B1141&gt;=90,44,VALUE(YEAR(People!$H1141))-People!$B1141)</f>
        <v>51</v>
      </c>
      <c r="K1141" s="5" t="str">
        <f>IF(AND(People!$J1141&gt;=16,People!$J1141&lt;=25),"16-25",IF(AND(People!$J1141&gt;=26,People!$J1141&lt;=35),"26-35",IF(AND(People!$J1141&gt;=36,People!$J1141&lt;=45),"36-45",IF(AND(People!$J1141&gt;=46,People!$J1141&lt;=55),"46-55",IF(AND(People!$J1141&gt;=56,People!$J1141&lt;=65),"56-65",IF(AND(People!$J1141&gt;=66,People!$J1141&lt;=75),"66-75","ALL"))))))</f>
        <v>46-55</v>
      </c>
      <c r="L1141" t="str">
        <f>Products!H1141</f>
        <v>Married</v>
      </c>
      <c r="M1141">
        <f>Table2[[#This Row],[Recency]]</f>
        <v>88</v>
      </c>
      <c r="N1141">
        <f>Table2[[#This Row],[NumDealsPurchases]]</f>
        <v>1</v>
      </c>
      <c r="O1141" s="12" t="str">
        <f>IF(Table2[[#This Row],[Kidhome]]=0,"No","Yes")</f>
        <v>No</v>
      </c>
      <c r="P1141" s="12" t="str">
        <f>IF(Table2[[#This Row],[Teenhome]]=0,"No","Yes")</f>
        <v>No</v>
      </c>
    </row>
    <row r="1142" spans="1:16" ht="16.5" x14ac:dyDescent="0.3">
      <c r="A1142" s="5">
        <f>Table2[[#This Row],[ID]]</f>
        <v>10617</v>
      </c>
      <c r="B1142" s="6">
        <f>Table2[[#This Row],[Year_Birth]]</f>
        <v>1989</v>
      </c>
      <c r="C1142" s="6" t="str">
        <f>Table2[[#This Row],[Education]]</f>
        <v>Master</v>
      </c>
      <c r="D1142" s="6" t="str">
        <f>Table2[[#This Row],[Marital_Status]]</f>
        <v>Divorced</v>
      </c>
      <c r="E1142" s="6">
        <f>Table2[[#This Row],[Income]]</f>
        <v>10979</v>
      </c>
      <c r="F1142" s="6">
        <f>Table2[[#This Row],[Kidhome]]</f>
        <v>0</v>
      </c>
      <c r="G1142" s="6">
        <f>Table2[[#This Row],[Teenhome]]</f>
        <v>0</v>
      </c>
      <c r="H1142" s="9">
        <f>Table2[[#This Row],[Dt_Customer]]</f>
        <v>41781</v>
      </c>
      <c r="I1142" s="6">
        <f>Table2[[#This Row],[Recency]]</f>
        <v>34</v>
      </c>
      <c r="J1142" s="8">
        <f>IF(VALUE(YEAR(People!$H1142))-People!$B1142&gt;=90,44,VALUE(YEAR(People!$H1142))-People!$B1142)</f>
        <v>25</v>
      </c>
      <c r="K1142" s="5" t="str">
        <f>IF(AND(People!$J1142&gt;=16,People!$J1142&lt;=25),"16-25",IF(AND(People!$J1142&gt;=26,People!$J1142&lt;=35),"26-35",IF(AND(People!$J1142&gt;=36,People!$J1142&lt;=45),"36-45",IF(AND(People!$J1142&gt;=46,People!$J1142&lt;=55),"46-55",IF(AND(People!$J1142&gt;=56,People!$J1142&lt;=65),"56-65",IF(AND(People!$J1142&gt;=66,People!$J1142&lt;=75),"66-75","ALL"))))))</f>
        <v>16-25</v>
      </c>
      <c r="L1142" t="str">
        <f>Products!H1142</f>
        <v>Together</v>
      </c>
      <c r="M1142">
        <f>Table2[[#This Row],[Recency]]</f>
        <v>34</v>
      </c>
      <c r="N1142">
        <f>Table2[[#This Row],[NumDealsPurchases]]</f>
        <v>2</v>
      </c>
      <c r="O1142" s="12" t="str">
        <f>IF(Table2[[#This Row],[Kidhome]]=0,"No","Yes")</f>
        <v>No</v>
      </c>
      <c r="P1142" s="12" t="str">
        <f>IF(Table2[[#This Row],[Teenhome]]=0,"No","Yes")</f>
        <v>No</v>
      </c>
    </row>
    <row r="1143" spans="1:16" ht="16.5" x14ac:dyDescent="0.3">
      <c r="A1143" s="7">
        <f>Table2[[#This Row],[ID]]</f>
        <v>11166</v>
      </c>
      <c r="B1143" s="6">
        <f>Table2[[#This Row],[Year_Birth]]</f>
        <v>1961</v>
      </c>
      <c r="C1143" s="6" t="str">
        <f>Table2[[#This Row],[Education]]</f>
        <v>Graduation</v>
      </c>
      <c r="D1143" s="6" t="str">
        <f>Table2[[#This Row],[Marital_Status]]</f>
        <v>Married</v>
      </c>
      <c r="E1143" s="6">
        <f>Table2[[#This Row],[Income]]</f>
        <v>49678</v>
      </c>
      <c r="F1143" s="6">
        <f>Table2[[#This Row],[Kidhome]]</f>
        <v>0</v>
      </c>
      <c r="G1143" s="6">
        <f>Table2[[#This Row],[Teenhome]]</f>
        <v>1</v>
      </c>
      <c r="H1143" s="9">
        <f>Table2[[#This Row],[Dt_Customer]]</f>
        <v>41307</v>
      </c>
      <c r="I1143" s="6">
        <f>Table2[[#This Row],[Recency]]</f>
        <v>81</v>
      </c>
      <c r="J1143" s="14">
        <f>IF(VALUE(YEAR(People!$H1143))-People!$B1143&gt;=90,44,VALUE(YEAR(People!$H1143))-People!$B1143)</f>
        <v>52</v>
      </c>
      <c r="K1143" s="5" t="str">
        <f>IF(AND(People!$J1143&gt;=16,People!$J1143&lt;=25),"16-25",IF(AND(People!$J1143&gt;=26,People!$J1143&lt;=35),"26-35",IF(AND(People!$J1143&gt;=36,People!$J1143&lt;=45),"36-45",IF(AND(People!$J1143&gt;=46,People!$J1143&lt;=55),"46-55",IF(AND(People!$J1143&gt;=56,People!$J1143&lt;=65),"56-65",IF(AND(People!$J1143&gt;=66,People!$J1143&lt;=75),"66-75","ALL"))))))</f>
        <v>46-55</v>
      </c>
      <c r="L1143" t="str">
        <f>Products!H1143</f>
        <v>Married</v>
      </c>
      <c r="M1143">
        <f>Table2[[#This Row],[Recency]]</f>
        <v>81</v>
      </c>
      <c r="N1143">
        <f>Table2[[#This Row],[NumDealsPurchases]]</f>
        <v>2</v>
      </c>
      <c r="O1143" s="12" t="str">
        <f>IF(Table2[[#This Row],[Kidhome]]=0,"No","Yes")</f>
        <v>No</v>
      </c>
      <c r="P1143" s="12" t="str">
        <f>IF(Table2[[#This Row],[Teenhome]]=0,"No","Yes")</f>
        <v>Yes</v>
      </c>
    </row>
    <row r="1144" spans="1:16" ht="16.5" x14ac:dyDescent="0.3">
      <c r="A1144" s="5">
        <f>Table2[[#This Row],[ID]]</f>
        <v>849</v>
      </c>
      <c r="B1144" s="6">
        <f>Table2[[#This Row],[Year_Birth]]</f>
        <v>1953</v>
      </c>
      <c r="C1144" s="6" t="str">
        <f>Table2[[#This Row],[Education]]</f>
        <v>Master</v>
      </c>
      <c r="D1144" s="6" t="str">
        <f>Table2[[#This Row],[Marital_Status]]</f>
        <v>Together</v>
      </c>
      <c r="E1144" s="6">
        <f>Table2[[#This Row],[Income]]</f>
        <v>56129</v>
      </c>
      <c r="F1144" s="6">
        <f>Table2[[#This Row],[Kidhome]]</f>
        <v>0</v>
      </c>
      <c r="G1144" s="6">
        <f>Table2[[#This Row],[Teenhome]]</f>
        <v>1</v>
      </c>
      <c r="H1144" s="9">
        <f>Table2[[#This Row],[Dt_Customer]]</f>
        <v>41445</v>
      </c>
      <c r="I1144" s="6">
        <f>Table2[[#This Row],[Recency]]</f>
        <v>65</v>
      </c>
      <c r="J1144" s="8">
        <f>IF(VALUE(YEAR(People!$H1144))-People!$B1144&gt;=90,44,VALUE(YEAR(People!$H1144))-People!$B1144)</f>
        <v>60</v>
      </c>
      <c r="K1144" s="5" t="str">
        <f>IF(AND(People!$J1144&gt;=16,People!$J1144&lt;=25),"16-25",IF(AND(People!$J1144&gt;=26,People!$J1144&lt;=35),"26-35",IF(AND(People!$J1144&gt;=36,People!$J1144&lt;=45),"36-45",IF(AND(People!$J1144&gt;=46,People!$J1144&lt;=55),"46-55",IF(AND(People!$J1144&gt;=56,People!$J1144&lt;=65),"56-65",IF(AND(People!$J1144&gt;=66,People!$J1144&lt;=75),"66-75","ALL"))))))</f>
        <v>56-65</v>
      </c>
      <c r="L1144" t="str">
        <f>Products!H1144</f>
        <v>Divorced</v>
      </c>
      <c r="M1144">
        <f>Table2[[#This Row],[Recency]]</f>
        <v>65</v>
      </c>
      <c r="N1144">
        <f>Table2[[#This Row],[NumDealsPurchases]]</f>
        <v>4</v>
      </c>
      <c r="O1144" s="12" t="str">
        <f>IF(Table2[[#This Row],[Kidhome]]=0,"No","Yes")</f>
        <v>No</v>
      </c>
      <c r="P1144" s="12" t="str">
        <f>IF(Table2[[#This Row],[Teenhome]]=0,"No","Yes")</f>
        <v>Yes</v>
      </c>
    </row>
    <row r="1145" spans="1:16" ht="16.5" x14ac:dyDescent="0.3">
      <c r="A1145" s="7">
        <f>Table2[[#This Row],[ID]]</f>
        <v>523</v>
      </c>
      <c r="B1145" s="6">
        <f>Table2[[#This Row],[Year_Birth]]</f>
        <v>1989</v>
      </c>
      <c r="C1145" s="6" t="str">
        <f>Table2[[#This Row],[Education]]</f>
        <v>Graduation</v>
      </c>
      <c r="D1145" s="6" t="str">
        <f>Table2[[#This Row],[Marital_Status]]</f>
        <v>Married</v>
      </c>
      <c r="E1145" s="6">
        <f>Table2[[#This Row],[Income]]</f>
        <v>37155</v>
      </c>
      <c r="F1145" s="6">
        <f>Table2[[#This Row],[Kidhome]]</f>
        <v>1</v>
      </c>
      <c r="G1145" s="6">
        <f>Table2[[#This Row],[Teenhome]]</f>
        <v>0</v>
      </c>
      <c r="H1145" s="9">
        <f>Table2[[#This Row],[Dt_Customer]]</f>
        <v>41305</v>
      </c>
      <c r="I1145" s="6">
        <f>Table2[[#This Row],[Recency]]</f>
        <v>51</v>
      </c>
      <c r="J1145" s="14">
        <f>IF(VALUE(YEAR(People!$H1145))-People!$B1145&gt;=90,44,VALUE(YEAR(People!$H1145))-People!$B1145)</f>
        <v>24</v>
      </c>
      <c r="K1145" s="5" t="str">
        <f>IF(AND(People!$J1145&gt;=16,People!$J1145&lt;=25),"16-25",IF(AND(People!$J1145&gt;=26,People!$J1145&lt;=35),"26-35",IF(AND(People!$J1145&gt;=36,People!$J1145&lt;=45),"36-45",IF(AND(People!$J1145&gt;=46,People!$J1145&lt;=55),"46-55",IF(AND(People!$J1145&gt;=56,People!$J1145&lt;=65),"56-65",IF(AND(People!$J1145&gt;=66,People!$J1145&lt;=75),"66-75","ALL"))))))</f>
        <v>16-25</v>
      </c>
      <c r="L1145" t="str">
        <f>Products!H1145</f>
        <v>Single</v>
      </c>
      <c r="M1145">
        <f>Table2[[#This Row],[Recency]]</f>
        <v>51</v>
      </c>
      <c r="N1145">
        <f>Table2[[#This Row],[NumDealsPurchases]]</f>
        <v>1</v>
      </c>
      <c r="O1145" s="12" t="str">
        <f>IF(Table2[[#This Row],[Kidhome]]=0,"No","Yes")</f>
        <v>Yes</v>
      </c>
      <c r="P1145" s="12" t="str">
        <f>IF(Table2[[#This Row],[Teenhome]]=0,"No","Yes")</f>
        <v>No</v>
      </c>
    </row>
    <row r="1146" spans="1:16" ht="16.5" x14ac:dyDescent="0.3">
      <c r="A1146" s="5">
        <f>Table2[[#This Row],[ID]]</f>
        <v>4066</v>
      </c>
      <c r="B1146" s="6">
        <f>Table2[[#This Row],[Year_Birth]]</f>
        <v>1978</v>
      </c>
      <c r="C1146" s="6" t="str">
        <f>Table2[[#This Row],[Education]]</f>
        <v>2n Cycle</v>
      </c>
      <c r="D1146" s="6" t="str">
        <f>Table2[[#This Row],[Marital_Status]]</f>
        <v>Divorced</v>
      </c>
      <c r="E1146" s="6">
        <f>Table2[[#This Row],[Income]]</f>
        <v>21282</v>
      </c>
      <c r="F1146" s="6">
        <f>Table2[[#This Row],[Kidhome]]</f>
        <v>1</v>
      </c>
      <c r="G1146" s="6">
        <f>Table2[[#This Row],[Teenhome]]</f>
        <v>0</v>
      </c>
      <c r="H1146" s="9">
        <f>Table2[[#This Row],[Dt_Customer]]</f>
        <v>41770</v>
      </c>
      <c r="I1146" s="6">
        <f>Table2[[#This Row],[Recency]]</f>
        <v>76</v>
      </c>
      <c r="J1146" s="8">
        <f>IF(VALUE(YEAR(People!$H1146))-People!$B1146&gt;=90,44,VALUE(YEAR(People!$H1146))-People!$B1146)</f>
        <v>36</v>
      </c>
      <c r="K1146" s="5" t="str">
        <f>IF(AND(People!$J1146&gt;=16,People!$J1146&lt;=25),"16-25",IF(AND(People!$J1146&gt;=26,People!$J1146&lt;=35),"26-35",IF(AND(People!$J1146&gt;=36,People!$J1146&lt;=45),"36-45",IF(AND(People!$J1146&gt;=46,People!$J1146&lt;=55),"46-55",IF(AND(People!$J1146&gt;=56,People!$J1146&lt;=65),"56-65",IF(AND(People!$J1146&gt;=66,People!$J1146&lt;=75),"66-75","ALL"))))))</f>
        <v>36-45</v>
      </c>
      <c r="L1146" t="str">
        <f>Products!H1146</f>
        <v>Widow</v>
      </c>
      <c r="M1146">
        <f>Table2[[#This Row],[Recency]]</f>
        <v>76</v>
      </c>
      <c r="N1146">
        <f>Table2[[#This Row],[NumDealsPurchases]]</f>
        <v>2</v>
      </c>
      <c r="O1146" s="12" t="str">
        <f>IF(Table2[[#This Row],[Kidhome]]=0,"No","Yes")</f>
        <v>Yes</v>
      </c>
      <c r="P1146" s="12" t="str">
        <f>IF(Table2[[#This Row],[Teenhome]]=0,"No","Yes")</f>
        <v>No</v>
      </c>
    </row>
    <row r="1147" spans="1:16" ht="16.5" x14ac:dyDescent="0.3">
      <c r="A1147" s="7">
        <f>Table2[[#This Row],[ID]]</f>
        <v>8414</v>
      </c>
      <c r="B1147" s="6">
        <f>Table2[[#This Row],[Year_Birth]]</f>
        <v>1962</v>
      </c>
      <c r="C1147" s="6" t="str">
        <f>Table2[[#This Row],[Education]]</f>
        <v>PhD</v>
      </c>
      <c r="D1147" s="6" t="str">
        <f>Table2[[#This Row],[Marital_Status]]</f>
        <v>Single</v>
      </c>
      <c r="E1147" s="6">
        <f>Table2[[#This Row],[Income]]</f>
        <v>33419</v>
      </c>
      <c r="F1147" s="6">
        <f>Table2[[#This Row],[Kidhome]]</f>
        <v>0</v>
      </c>
      <c r="G1147" s="6">
        <f>Table2[[#This Row],[Teenhome]]</f>
        <v>1</v>
      </c>
      <c r="H1147" s="9">
        <f>Table2[[#This Row],[Dt_Customer]]</f>
        <v>41503</v>
      </c>
      <c r="I1147" s="6">
        <f>Table2[[#This Row],[Recency]]</f>
        <v>76</v>
      </c>
      <c r="J1147" s="14">
        <f>IF(VALUE(YEAR(People!$H1147))-People!$B1147&gt;=90,44,VALUE(YEAR(People!$H1147))-People!$B1147)</f>
        <v>51</v>
      </c>
      <c r="K1147" s="5" t="str">
        <f>IF(AND(People!$J1147&gt;=16,People!$J1147&lt;=25),"16-25",IF(AND(People!$J1147&gt;=26,People!$J1147&lt;=35),"26-35",IF(AND(People!$J1147&gt;=36,People!$J1147&lt;=45),"36-45",IF(AND(People!$J1147&gt;=46,People!$J1147&lt;=55),"46-55",IF(AND(People!$J1147&gt;=56,People!$J1147&lt;=65),"56-65",IF(AND(People!$J1147&gt;=66,People!$J1147&lt;=75),"66-75","ALL"))))))</f>
        <v>46-55</v>
      </c>
      <c r="L1147" t="str">
        <f>Products!H1147</f>
        <v>Together</v>
      </c>
      <c r="M1147">
        <f>Table2[[#This Row],[Recency]]</f>
        <v>76</v>
      </c>
      <c r="N1147">
        <f>Table2[[#This Row],[NumDealsPurchases]]</f>
        <v>2</v>
      </c>
      <c r="O1147" s="12" t="str">
        <f>IF(Table2[[#This Row],[Kidhome]]=0,"No","Yes")</f>
        <v>No</v>
      </c>
      <c r="P1147" s="12" t="str">
        <f>IF(Table2[[#This Row],[Teenhome]]=0,"No","Yes")</f>
        <v>Yes</v>
      </c>
    </row>
    <row r="1148" spans="1:16" ht="16.5" x14ac:dyDescent="0.3">
      <c r="A1148" s="5">
        <f>Table2[[#This Row],[ID]]</f>
        <v>819</v>
      </c>
      <c r="B1148" s="6">
        <f>Table2[[#This Row],[Year_Birth]]</f>
        <v>1945</v>
      </c>
      <c r="C1148" s="6" t="str">
        <f>Table2[[#This Row],[Education]]</f>
        <v>Graduation</v>
      </c>
      <c r="D1148" s="6" t="str">
        <f>Table2[[#This Row],[Marital_Status]]</f>
        <v>Widow</v>
      </c>
      <c r="E1148" s="6">
        <f>Table2[[#This Row],[Income]]</f>
        <v>63285</v>
      </c>
      <c r="F1148" s="6">
        <f>Table2[[#This Row],[Kidhome]]</f>
        <v>0</v>
      </c>
      <c r="G1148" s="6">
        <f>Table2[[#This Row],[Teenhome]]</f>
        <v>0</v>
      </c>
      <c r="H1148" s="9">
        <f>Table2[[#This Row],[Dt_Customer]]</f>
        <v>41583</v>
      </c>
      <c r="I1148" s="6">
        <f>Table2[[#This Row],[Recency]]</f>
        <v>84</v>
      </c>
      <c r="J1148" s="8">
        <f>IF(VALUE(YEAR(People!$H1148))-People!$B1148&gt;=90,44,VALUE(YEAR(People!$H1148))-People!$B1148)</f>
        <v>68</v>
      </c>
      <c r="K1148" s="5" t="str">
        <f>IF(AND(People!$J1148&gt;=16,People!$J1148&lt;=25),"16-25",IF(AND(People!$J1148&gt;=26,People!$J1148&lt;=35),"26-35",IF(AND(People!$J1148&gt;=36,People!$J1148&lt;=45),"36-45",IF(AND(People!$J1148&gt;=46,People!$J1148&lt;=55),"46-55",IF(AND(People!$J1148&gt;=56,People!$J1148&lt;=65),"56-65",IF(AND(People!$J1148&gt;=66,People!$J1148&lt;=75),"66-75","ALL"))))))</f>
        <v>66-75</v>
      </c>
      <c r="L1148" t="str">
        <f>Products!H1148</f>
        <v>Together</v>
      </c>
      <c r="M1148">
        <f>Table2[[#This Row],[Recency]]</f>
        <v>84</v>
      </c>
      <c r="N1148">
        <f>Table2[[#This Row],[NumDealsPurchases]]</f>
        <v>1</v>
      </c>
      <c r="O1148" s="12" t="str">
        <f>IF(Table2[[#This Row],[Kidhome]]=0,"No","Yes")</f>
        <v>No</v>
      </c>
      <c r="P1148" s="12" t="str">
        <f>IF(Table2[[#This Row],[Teenhome]]=0,"No","Yes")</f>
        <v>No</v>
      </c>
    </row>
    <row r="1149" spans="1:16" ht="16.5" x14ac:dyDescent="0.3">
      <c r="A1149" s="7">
        <f>Table2[[#This Row],[ID]]</f>
        <v>4961</v>
      </c>
      <c r="B1149" s="6">
        <f>Table2[[#This Row],[Year_Birth]]</f>
        <v>1974</v>
      </c>
      <c r="C1149" s="6" t="str">
        <f>Table2[[#This Row],[Education]]</f>
        <v>Master</v>
      </c>
      <c r="D1149" s="6" t="str">
        <f>Table2[[#This Row],[Marital_Status]]</f>
        <v>Together</v>
      </c>
      <c r="E1149" s="6">
        <f>Table2[[#This Row],[Income]]</f>
        <v>21255</v>
      </c>
      <c r="F1149" s="6">
        <f>Table2[[#This Row],[Kidhome]]</f>
        <v>1</v>
      </c>
      <c r="G1149" s="6">
        <f>Table2[[#This Row],[Teenhome]]</f>
        <v>0</v>
      </c>
      <c r="H1149" s="9">
        <f>Table2[[#This Row],[Dt_Customer]]</f>
        <v>41660</v>
      </c>
      <c r="I1149" s="6">
        <f>Table2[[#This Row],[Recency]]</f>
        <v>56</v>
      </c>
      <c r="J1149" s="14">
        <f>IF(VALUE(YEAR(People!$H1149))-People!$B1149&gt;=90,44,VALUE(YEAR(People!$H1149))-People!$B1149)</f>
        <v>40</v>
      </c>
      <c r="K1149" s="5" t="str">
        <f>IF(AND(People!$J1149&gt;=16,People!$J1149&lt;=25),"16-25",IF(AND(People!$J1149&gt;=26,People!$J1149&lt;=35),"26-35",IF(AND(People!$J1149&gt;=36,People!$J1149&lt;=45),"36-45",IF(AND(People!$J1149&gt;=46,People!$J1149&lt;=55),"46-55",IF(AND(People!$J1149&gt;=56,People!$J1149&lt;=65),"56-65",IF(AND(People!$J1149&gt;=66,People!$J1149&lt;=75),"66-75","ALL"))))))</f>
        <v>36-45</v>
      </c>
      <c r="L1149" t="str">
        <f>Products!H1149</f>
        <v>Together</v>
      </c>
      <c r="M1149">
        <f>Table2[[#This Row],[Recency]]</f>
        <v>56</v>
      </c>
      <c r="N1149">
        <f>Table2[[#This Row],[NumDealsPurchases]]</f>
        <v>4</v>
      </c>
      <c r="O1149" s="12" t="str">
        <f>IF(Table2[[#This Row],[Kidhome]]=0,"No","Yes")</f>
        <v>Yes</v>
      </c>
      <c r="P1149" s="12" t="str">
        <f>IF(Table2[[#This Row],[Teenhome]]=0,"No","Yes")</f>
        <v>No</v>
      </c>
    </row>
    <row r="1150" spans="1:16" ht="16.5" x14ac:dyDescent="0.3">
      <c r="A1150" s="5">
        <f>Table2[[#This Row],[ID]]</f>
        <v>749</v>
      </c>
      <c r="B1150" s="6">
        <f>Table2[[#This Row],[Year_Birth]]</f>
        <v>1981</v>
      </c>
      <c r="C1150" s="6" t="str">
        <f>Table2[[#This Row],[Education]]</f>
        <v>Graduation</v>
      </c>
      <c r="D1150" s="6" t="str">
        <f>Table2[[#This Row],[Marital_Status]]</f>
        <v>Together</v>
      </c>
      <c r="E1150" s="6">
        <f>Table2[[#This Row],[Income]]</f>
        <v>42162</v>
      </c>
      <c r="F1150" s="6">
        <f>Table2[[#This Row],[Kidhome]]</f>
        <v>1</v>
      </c>
      <c r="G1150" s="6">
        <f>Table2[[#This Row],[Teenhome]]</f>
        <v>0</v>
      </c>
      <c r="H1150" s="9">
        <f>Table2[[#This Row],[Dt_Customer]]</f>
        <v>41597</v>
      </c>
      <c r="I1150" s="6">
        <f>Table2[[#This Row],[Recency]]</f>
        <v>31</v>
      </c>
      <c r="J1150" s="8">
        <f>IF(VALUE(YEAR(People!$H1150))-People!$B1150&gt;=90,44,VALUE(YEAR(People!$H1150))-People!$B1150)</f>
        <v>32</v>
      </c>
      <c r="K1150" s="5" t="str">
        <f>IF(AND(People!$J1150&gt;=16,People!$J1150&lt;=25),"16-25",IF(AND(People!$J1150&gt;=26,People!$J1150&lt;=35),"26-35",IF(AND(People!$J1150&gt;=36,People!$J1150&lt;=45),"36-45",IF(AND(People!$J1150&gt;=46,People!$J1150&lt;=55),"46-55",IF(AND(People!$J1150&gt;=56,People!$J1150&lt;=65),"56-65",IF(AND(People!$J1150&gt;=66,People!$J1150&lt;=75),"66-75","ALL"))))))</f>
        <v>26-35</v>
      </c>
      <c r="L1150" t="str">
        <f>Products!H1150</f>
        <v>Married</v>
      </c>
      <c r="M1150">
        <f>Table2[[#This Row],[Recency]]</f>
        <v>31</v>
      </c>
      <c r="N1150">
        <f>Table2[[#This Row],[NumDealsPurchases]]</f>
        <v>2</v>
      </c>
      <c r="O1150" s="12" t="str">
        <f>IF(Table2[[#This Row],[Kidhome]]=0,"No","Yes")</f>
        <v>Yes</v>
      </c>
      <c r="P1150" s="12" t="str">
        <f>IF(Table2[[#This Row],[Teenhome]]=0,"No","Yes")</f>
        <v>No</v>
      </c>
    </row>
    <row r="1151" spans="1:16" ht="16.5" x14ac:dyDescent="0.3">
      <c r="A1151" s="7">
        <f>Table2[[#This Row],[ID]]</f>
        <v>5430</v>
      </c>
      <c r="B1151" s="6">
        <f>Table2[[#This Row],[Year_Birth]]</f>
        <v>1956</v>
      </c>
      <c r="C1151" s="6" t="str">
        <f>Table2[[#This Row],[Education]]</f>
        <v>Graduation</v>
      </c>
      <c r="D1151" s="6" t="str">
        <f>Table2[[#This Row],[Marital_Status]]</f>
        <v>Together</v>
      </c>
      <c r="E1151" s="6">
        <f>Table2[[#This Row],[Income]]</f>
        <v>54450</v>
      </c>
      <c r="F1151" s="6">
        <f>Table2[[#This Row],[Kidhome]]</f>
        <v>1</v>
      </c>
      <c r="G1151" s="6">
        <f>Table2[[#This Row],[Teenhome]]</f>
        <v>1</v>
      </c>
      <c r="H1151" s="9">
        <f>Table2[[#This Row],[Dt_Customer]]</f>
        <v>41166</v>
      </c>
      <c r="I1151" s="6">
        <f>Table2[[#This Row],[Recency]]</f>
        <v>0</v>
      </c>
      <c r="J1151" s="14">
        <f>IF(VALUE(YEAR(People!$H1151))-People!$B1151&gt;=90,44,VALUE(YEAR(People!$H1151))-People!$B1151)</f>
        <v>56</v>
      </c>
      <c r="K1151" s="5" t="str">
        <f>IF(AND(People!$J1151&gt;=16,People!$J1151&lt;=25),"16-25",IF(AND(People!$J1151&gt;=26,People!$J1151&lt;=35),"26-35",IF(AND(People!$J1151&gt;=36,People!$J1151&lt;=45),"36-45",IF(AND(People!$J1151&gt;=46,People!$J1151&lt;=55),"46-55",IF(AND(People!$J1151&gt;=56,People!$J1151&lt;=65),"56-65",IF(AND(People!$J1151&gt;=66,People!$J1151&lt;=75),"66-75","ALL"))))))</f>
        <v>56-65</v>
      </c>
      <c r="L1151" t="str">
        <f>Products!H1151</f>
        <v>Single</v>
      </c>
      <c r="M1151">
        <f>Table2[[#This Row],[Recency]]</f>
        <v>0</v>
      </c>
      <c r="N1151">
        <f>Table2[[#This Row],[NumDealsPurchases]]</f>
        <v>12</v>
      </c>
      <c r="O1151" s="12" t="str">
        <f>IF(Table2[[#This Row],[Kidhome]]=0,"No","Yes")</f>
        <v>Yes</v>
      </c>
      <c r="P1151" s="12" t="str">
        <f>IF(Table2[[#This Row],[Teenhome]]=0,"No","Yes")</f>
        <v>Yes</v>
      </c>
    </row>
    <row r="1152" spans="1:16" ht="16.5" x14ac:dyDescent="0.3">
      <c r="A1152" s="5">
        <f>Table2[[#This Row],[ID]]</f>
        <v>7755</v>
      </c>
      <c r="B1152" s="6">
        <f>Table2[[#This Row],[Year_Birth]]</f>
        <v>1954</v>
      </c>
      <c r="C1152" s="6" t="str">
        <f>Table2[[#This Row],[Education]]</f>
        <v>PhD</v>
      </c>
      <c r="D1152" s="6" t="str">
        <f>Table2[[#This Row],[Marital_Status]]</f>
        <v>Married</v>
      </c>
      <c r="E1152" s="6">
        <f>Table2[[#This Row],[Income]]</f>
        <v>57744</v>
      </c>
      <c r="F1152" s="6">
        <f>Table2[[#This Row],[Kidhome]]</f>
        <v>0</v>
      </c>
      <c r="G1152" s="6">
        <f>Table2[[#This Row],[Teenhome]]</f>
        <v>1</v>
      </c>
      <c r="H1152" s="9">
        <f>Table2[[#This Row],[Dt_Customer]]</f>
        <v>41590</v>
      </c>
      <c r="I1152" s="6">
        <f>Table2[[#This Row],[Recency]]</f>
        <v>91</v>
      </c>
      <c r="J1152" s="8">
        <f>IF(VALUE(YEAR(People!$H1152))-People!$B1152&gt;=90,44,VALUE(YEAR(People!$H1152))-People!$B1152)</f>
        <v>59</v>
      </c>
      <c r="K1152" s="5" t="str">
        <f>IF(AND(People!$J1152&gt;=16,People!$J1152&lt;=25),"16-25",IF(AND(People!$J1152&gt;=26,People!$J1152&lt;=35),"26-35",IF(AND(People!$J1152&gt;=36,People!$J1152&lt;=45),"36-45",IF(AND(People!$J1152&gt;=46,People!$J1152&lt;=55),"46-55",IF(AND(People!$J1152&gt;=56,People!$J1152&lt;=65),"56-65",IF(AND(People!$J1152&gt;=66,People!$J1152&lt;=75),"66-75","ALL"))))))</f>
        <v>56-65</v>
      </c>
      <c r="L1152" t="str">
        <f>Products!H1152</f>
        <v>Widow</v>
      </c>
      <c r="M1152">
        <f>Table2[[#This Row],[Recency]]</f>
        <v>91</v>
      </c>
      <c r="N1152">
        <f>Table2[[#This Row],[NumDealsPurchases]]</f>
        <v>2</v>
      </c>
      <c r="O1152" s="12" t="str">
        <f>IF(Table2[[#This Row],[Kidhome]]=0,"No","Yes")</f>
        <v>No</v>
      </c>
      <c r="P1152" s="12" t="str">
        <f>IF(Table2[[#This Row],[Teenhome]]=0,"No","Yes")</f>
        <v>Yes</v>
      </c>
    </row>
    <row r="1153" spans="1:16" ht="16.5" x14ac:dyDescent="0.3">
      <c r="A1153" s="7">
        <f>Table2[[#This Row],[ID]]</f>
        <v>10525</v>
      </c>
      <c r="B1153" s="6">
        <f>Table2[[#This Row],[Year_Birth]]</f>
        <v>1986</v>
      </c>
      <c r="C1153" s="6" t="str">
        <f>Table2[[#This Row],[Education]]</f>
        <v>Graduation</v>
      </c>
      <c r="D1153" s="6" t="str">
        <f>Table2[[#This Row],[Marital_Status]]</f>
        <v>Single</v>
      </c>
      <c r="E1153" s="6">
        <f>Table2[[#This Row],[Income]]</f>
        <v>26576</v>
      </c>
      <c r="F1153" s="6">
        <f>Table2[[#This Row],[Kidhome]]</f>
        <v>1</v>
      </c>
      <c r="G1153" s="6">
        <f>Table2[[#This Row],[Teenhome]]</f>
        <v>0</v>
      </c>
      <c r="H1153" s="9">
        <f>Table2[[#This Row],[Dt_Customer]]</f>
        <v>41195</v>
      </c>
      <c r="I1153" s="6">
        <f>Table2[[#This Row],[Recency]]</f>
        <v>40</v>
      </c>
      <c r="J1153" s="14">
        <f>IF(VALUE(YEAR(People!$H1153))-People!$B1153&gt;=90,44,VALUE(YEAR(People!$H1153))-People!$B1153)</f>
        <v>26</v>
      </c>
      <c r="K1153" s="5" t="str">
        <f>IF(AND(People!$J1153&gt;=16,People!$J1153&lt;=25),"16-25",IF(AND(People!$J1153&gt;=26,People!$J1153&lt;=35),"26-35",IF(AND(People!$J1153&gt;=36,People!$J1153&lt;=45),"36-45",IF(AND(People!$J1153&gt;=46,People!$J1153&lt;=55),"46-55",IF(AND(People!$J1153&gt;=56,People!$J1153&lt;=65),"56-65",IF(AND(People!$J1153&gt;=66,People!$J1153&lt;=75),"66-75","ALL"))))))</f>
        <v>26-35</v>
      </c>
      <c r="L1153" t="str">
        <f>Products!H1153</f>
        <v>Together</v>
      </c>
      <c r="M1153">
        <f>Table2[[#This Row],[Recency]]</f>
        <v>40</v>
      </c>
      <c r="N1153">
        <f>Table2[[#This Row],[NumDealsPurchases]]</f>
        <v>1</v>
      </c>
      <c r="O1153" s="12" t="str">
        <f>IF(Table2[[#This Row],[Kidhome]]=0,"No","Yes")</f>
        <v>Yes</v>
      </c>
      <c r="P1153" s="12" t="str">
        <f>IF(Table2[[#This Row],[Teenhome]]=0,"No","Yes")</f>
        <v>No</v>
      </c>
    </row>
    <row r="1154" spans="1:16" ht="16.5" x14ac:dyDescent="0.3">
      <c r="A1154" s="5">
        <f>Table2[[#This Row],[ID]]</f>
        <v>1453</v>
      </c>
      <c r="B1154" s="6">
        <f>Table2[[#This Row],[Year_Birth]]</f>
        <v>1943</v>
      </c>
      <c r="C1154" s="6" t="str">
        <f>Table2[[#This Row],[Education]]</f>
        <v>PhD</v>
      </c>
      <c r="D1154" s="6" t="str">
        <f>Table2[[#This Row],[Marital_Status]]</f>
        <v>Widow</v>
      </c>
      <c r="E1154" s="6">
        <f>Table2[[#This Row],[Income]]</f>
        <v>57513</v>
      </c>
      <c r="F1154" s="6">
        <f>Table2[[#This Row],[Kidhome]]</f>
        <v>0</v>
      </c>
      <c r="G1154" s="6">
        <f>Table2[[#This Row],[Teenhome]]</f>
        <v>0</v>
      </c>
      <c r="H1154" s="9">
        <f>Table2[[#This Row],[Dt_Customer]]</f>
        <v>41461</v>
      </c>
      <c r="I1154" s="6">
        <f>Table2[[#This Row],[Recency]]</f>
        <v>59</v>
      </c>
      <c r="J1154" s="8">
        <f>IF(VALUE(YEAR(People!$H1154))-People!$B1154&gt;=90,44,VALUE(YEAR(People!$H1154))-People!$B1154)</f>
        <v>70</v>
      </c>
      <c r="K1154" s="5" t="str">
        <f>IF(AND(People!$J1154&gt;=16,People!$J1154&lt;=25),"16-25",IF(AND(People!$J1154&gt;=26,People!$J1154&lt;=35),"26-35",IF(AND(People!$J1154&gt;=36,People!$J1154&lt;=45),"36-45",IF(AND(People!$J1154&gt;=46,People!$J1154&lt;=55),"46-55",IF(AND(People!$J1154&gt;=56,People!$J1154&lt;=65),"56-65",IF(AND(People!$J1154&gt;=66,People!$J1154&lt;=75),"66-75","ALL"))))))</f>
        <v>66-75</v>
      </c>
      <c r="L1154" t="str">
        <f>Products!H1154</f>
        <v>Married</v>
      </c>
      <c r="M1154">
        <f>Table2[[#This Row],[Recency]]</f>
        <v>59</v>
      </c>
      <c r="N1154">
        <f>Table2[[#This Row],[NumDealsPurchases]]</f>
        <v>2</v>
      </c>
      <c r="O1154" s="12" t="str">
        <f>IF(Table2[[#This Row],[Kidhome]]=0,"No","Yes")</f>
        <v>No</v>
      </c>
      <c r="P1154" s="12" t="str">
        <f>IF(Table2[[#This Row],[Teenhome]]=0,"No","Yes")</f>
        <v>No</v>
      </c>
    </row>
    <row r="1155" spans="1:16" ht="16.5" x14ac:dyDescent="0.3">
      <c r="A1155" s="7">
        <f>Table2[[#This Row],[ID]]</f>
        <v>8310</v>
      </c>
      <c r="B1155" s="6">
        <f>Table2[[#This Row],[Year_Birth]]</f>
        <v>1964</v>
      </c>
      <c r="C1155" s="6" t="str">
        <f>Table2[[#This Row],[Education]]</f>
        <v>Graduation</v>
      </c>
      <c r="D1155" s="6" t="str">
        <f>Table2[[#This Row],[Marital_Status]]</f>
        <v>Together</v>
      </c>
      <c r="E1155" s="6">
        <f>Table2[[#This Row],[Income]]</f>
        <v>68142</v>
      </c>
      <c r="F1155" s="6">
        <f>Table2[[#This Row],[Kidhome]]</f>
        <v>0</v>
      </c>
      <c r="G1155" s="6">
        <f>Table2[[#This Row],[Teenhome]]</f>
        <v>1</v>
      </c>
      <c r="H1155" s="9">
        <f>Table2[[#This Row],[Dt_Customer]]</f>
        <v>41150</v>
      </c>
      <c r="I1155" s="6">
        <f>Table2[[#This Row],[Recency]]</f>
        <v>96</v>
      </c>
      <c r="J1155" s="14">
        <f>IF(VALUE(YEAR(People!$H1155))-People!$B1155&gt;=90,44,VALUE(YEAR(People!$H1155))-People!$B1155)</f>
        <v>48</v>
      </c>
      <c r="K1155" s="5" t="str">
        <f>IF(AND(People!$J1155&gt;=16,People!$J1155&lt;=25),"16-25",IF(AND(People!$J1155&gt;=26,People!$J1155&lt;=35),"26-35",IF(AND(People!$J1155&gt;=36,People!$J1155&lt;=45),"36-45",IF(AND(People!$J1155&gt;=46,People!$J1155&lt;=55),"46-55",IF(AND(People!$J1155&gt;=56,People!$J1155&lt;=65),"56-65",IF(AND(People!$J1155&gt;=66,People!$J1155&lt;=75),"66-75","ALL"))))))</f>
        <v>46-55</v>
      </c>
      <c r="L1155" t="str">
        <f>Products!H1155</f>
        <v>Together</v>
      </c>
      <c r="M1155">
        <f>Table2[[#This Row],[Recency]]</f>
        <v>96</v>
      </c>
      <c r="N1155">
        <f>Table2[[#This Row],[NumDealsPurchases]]</f>
        <v>3</v>
      </c>
      <c r="O1155" s="12" t="str">
        <f>IF(Table2[[#This Row],[Kidhome]]=0,"No","Yes")</f>
        <v>No</v>
      </c>
      <c r="P1155" s="12" t="str">
        <f>IF(Table2[[#This Row],[Teenhome]]=0,"No","Yes")</f>
        <v>Yes</v>
      </c>
    </row>
    <row r="1156" spans="1:16" ht="16.5" x14ac:dyDescent="0.3">
      <c r="A1156" s="5">
        <f>Table2[[#This Row],[ID]]</f>
        <v>10710</v>
      </c>
      <c r="B1156" s="6">
        <f>Table2[[#This Row],[Year_Birth]]</f>
        <v>1979</v>
      </c>
      <c r="C1156" s="6" t="str">
        <f>Table2[[#This Row],[Education]]</f>
        <v>Graduation</v>
      </c>
      <c r="D1156" s="6" t="str">
        <f>Table2[[#This Row],[Marital_Status]]</f>
        <v>Married</v>
      </c>
      <c r="E1156" s="6">
        <f>Table2[[#This Row],[Income]]</f>
        <v>7500</v>
      </c>
      <c r="F1156" s="6">
        <f>Table2[[#This Row],[Kidhome]]</f>
        <v>0</v>
      </c>
      <c r="G1156" s="6">
        <f>Table2[[#This Row],[Teenhome]]</f>
        <v>1</v>
      </c>
      <c r="H1156" s="9">
        <f>Table2[[#This Row],[Dt_Customer]]</f>
        <v>41150</v>
      </c>
      <c r="I1156" s="6">
        <f>Table2[[#This Row],[Recency]]</f>
        <v>61</v>
      </c>
      <c r="J1156" s="8">
        <f>IF(VALUE(YEAR(People!$H1156))-People!$B1156&gt;=90,44,VALUE(YEAR(People!$H1156))-People!$B1156)</f>
        <v>33</v>
      </c>
      <c r="K1156" s="5" t="str">
        <f>IF(AND(People!$J1156&gt;=16,People!$J1156&lt;=25),"16-25",IF(AND(People!$J1156&gt;=26,People!$J1156&lt;=35),"26-35",IF(AND(People!$J1156&gt;=36,People!$J1156&lt;=45),"36-45",IF(AND(People!$J1156&gt;=46,People!$J1156&lt;=55),"46-55",IF(AND(People!$J1156&gt;=56,People!$J1156&lt;=65),"56-65",IF(AND(People!$J1156&gt;=66,People!$J1156&lt;=75),"66-75","ALL"))))))</f>
        <v>26-35</v>
      </c>
      <c r="L1156" t="str">
        <f>Products!H1156</f>
        <v>Married</v>
      </c>
      <c r="M1156">
        <f>Table2[[#This Row],[Recency]]</f>
        <v>61</v>
      </c>
      <c r="N1156">
        <f>Table2[[#This Row],[NumDealsPurchases]]</f>
        <v>1</v>
      </c>
      <c r="O1156" s="12" t="str">
        <f>IF(Table2[[#This Row],[Kidhome]]=0,"No","Yes")</f>
        <v>No</v>
      </c>
      <c r="P1156" s="12" t="str">
        <f>IF(Table2[[#This Row],[Teenhome]]=0,"No","Yes")</f>
        <v>Yes</v>
      </c>
    </row>
    <row r="1157" spans="1:16" ht="16.5" x14ac:dyDescent="0.3">
      <c r="A1157" s="7">
        <f>Table2[[#This Row],[ID]]</f>
        <v>5031</v>
      </c>
      <c r="B1157" s="6">
        <f>Table2[[#This Row],[Year_Birth]]</f>
        <v>1974</v>
      </c>
      <c r="C1157" s="6" t="str">
        <f>Table2[[#This Row],[Education]]</f>
        <v>Graduation</v>
      </c>
      <c r="D1157" s="6" t="str">
        <f>Table2[[#This Row],[Marital_Status]]</f>
        <v>Together</v>
      </c>
      <c r="E1157" s="6">
        <f>Table2[[#This Row],[Income]]</f>
        <v>83145</v>
      </c>
      <c r="F1157" s="6">
        <f>Table2[[#This Row],[Kidhome]]</f>
        <v>0</v>
      </c>
      <c r="G1157" s="6">
        <f>Table2[[#This Row],[Teenhome]]</f>
        <v>0</v>
      </c>
      <c r="H1157" s="9">
        <f>Table2[[#This Row],[Dt_Customer]]</f>
        <v>41174</v>
      </c>
      <c r="I1157" s="6">
        <f>Table2[[#This Row],[Recency]]</f>
        <v>14</v>
      </c>
      <c r="J1157" s="14">
        <f>IF(VALUE(YEAR(People!$H1157))-People!$B1157&gt;=90,44,VALUE(YEAR(People!$H1157))-People!$B1157)</f>
        <v>38</v>
      </c>
      <c r="K1157" s="5" t="str">
        <f>IF(AND(People!$J1157&gt;=16,People!$J1157&lt;=25),"16-25",IF(AND(People!$J1157&gt;=26,People!$J1157&lt;=35),"26-35",IF(AND(People!$J1157&gt;=36,People!$J1157&lt;=45),"36-45",IF(AND(People!$J1157&gt;=46,People!$J1157&lt;=55),"46-55",IF(AND(People!$J1157&gt;=56,People!$J1157&lt;=65),"56-65",IF(AND(People!$J1157&gt;=66,People!$J1157&lt;=75),"66-75","ALL"))))))</f>
        <v>36-45</v>
      </c>
      <c r="L1157" t="str">
        <f>Products!H1157</f>
        <v>Single</v>
      </c>
      <c r="M1157">
        <f>Table2[[#This Row],[Recency]]</f>
        <v>14</v>
      </c>
      <c r="N1157">
        <f>Table2[[#This Row],[NumDealsPurchases]]</f>
        <v>1</v>
      </c>
      <c r="O1157" s="12" t="str">
        <f>IF(Table2[[#This Row],[Kidhome]]=0,"No","Yes")</f>
        <v>No</v>
      </c>
      <c r="P1157" s="12" t="str">
        <f>IF(Table2[[#This Row],[Teenhome]]=0,"No","Yes")</f>
        <v>No</v>
      </c>
    </row>
    <row r="1158" spans="1:16" ht="16.5" x14ac:dyDescent="0.3">
      <c r="A1158" s="5">
        <f>Table2[[#This Row],[ID]]</f>
        <v>2613</v>
      </c>
      <c r="B1158" s="6">
        <f>Table2[[#This Row],[Year_Birth]]</f>
        <v>1960</v>
      </c>
      <c r="C1158" s="6" t="str">
        <f>Table2[[#This Row],[Education]]</f>
        <v>Master</v>
      </c>
      <c r="D1158" s="6" t="str">
        <f>Table2[[#This Row],[Marital_Status]]</f>
        <v>Married</v>
      </c>
      <c r="E1158" s="6">
        <f>Table2[[#This Row],[Income]]</f>
        <v>54197</v>
      </c>
      <c r="F1158" s="6">
        <f>Table2[[#This Row],[Kidhome]]</f>
        <v>0</v>
      </c>
      <c r="G1158" s="6">
        <f>Table2[[#This Row],[Teenhome]]</f>
        <v>1</v>
      </c>
      <c r="H1158" s="9">
        <f>Table2[[#This Row],[Dt_Customer]]</f>
        <v>41732</v>
      </c>
      <c r="I1158" s="6">
        <f>Table2[[#This Row],[Recency]]</f>
        <v>16</v>
      </c>
      <c r="J1158" s="8">
        <f>IF(VALUE(YEAR(People!$H1158))-People!$B1158&gt;=90,44,VALUE(YEAR(People!$H1158))-People!$B1158)</f>
        <v>54</v>
      </c>
      <c r="K1158" s="5" t="str">
        <f>IF(AND(People!$J1158&gt;=16,People!$J1158&lt;=25),"16-25",IF(AND(People!$J1158&gt;=26,People!$J1158&lt;=35),"26-35",IF(AND(People!$J1158&gt;=36,People!$J1158&lt;=45),"36-45",IF(AND(People!$J1158&gt;=46,People!$J1158&lt;=55),"46-55",IF(AND(People!$J1158&gt;=56,People!$J1158&lt;=65),"56-65",IF(AND(People!$J1158&gt;=66,People!$J1158&lt;=75),"66-75","ALL"))))))</f>
        <v>46-55</v>
      </c>
      <c r="L1158" t="str">
        <f>Products!H1158</f>
        <v>Married</v>
      </c>
      <c r="M1158">
        <f>Table2[[#This Row],[Recency]]</f>
        <v>16</v>
      </c>
      <c r="N1158">
        <f>Table2[[#This Row],[NumDealsPurchases]]</f>
        <v>2</v>
      </c>
      <c r="O1158" s="12" t="str">
        <f>IF(Table2[[#This Row],[Kidhome]]=0,"No","Yes")</f>
        <v>No</v>
      </c>
      <c r="P1158" s="12" t="str">
        <f>IF(Table2[[#This Row],[Teenhome]]=0,"No","Yes")</f>
        <v>Yes</v>
      </c>
    </row>
    <row r="1159" spans="1:16" ht="16.5" x14ac:dyDescent="0.3">
      <c r="A1159" s="7">
        <f>Table2[[#This Row],[ID]]</f>
        <v>213</v>
      </c>
      <c r="B1159" s="6">
        <f>Table2[[#This Row],[Year_Birth]]</f>
        <v>1963</v>
      </c>
      <c r="C1159" s="6" t="str">
        <f>Table2[[#This Row],[Education]]</f>
        <v>PhD</v>
      </c>
      <c r="D1159" s="6" t="str">
        <f>Table2[[#This Row],[Marital_Status]]</f>
        <v>Single</v>
      </c>
      <c r="E1159" s="6">
        <f>Table2[[#This Row],[Income]]</f>
        <v>23091</v>
      </c>
      <c r="F1159" s="6">
        <f>Table2[[#This Row],[Kidhome]]</f>
        <v>1</v>
      </c>
      <c r="G1159" s="6">
        <f>Table2[[#This Row],[Teenhome]]</f>
        <v>1</v>
      </c>
      <c r="H1159" s="9">
        <f>Table2[[#This Row],[Dt_Customer]]</f>
        <v>41787</v>
      </c>
      <c r="I1159" s="6">
        <f>Table2[[#This Row],[Recency]]</f>
        <v>98</v>
      </c>
      <c r="J1159" s="14">
        <f>IF(VALUE(YEAR(People!$H1159))-People!$B1159&gt;=90,44,VALUE(YEAR(People!$H1159))-People!$B1159)</f>
        <v>51</v>
      </c>
      <c r="K1159" s="5" t="str">
        <f>IF(AND(People!$J1159&gt;=16,People!$J1159&lt;=25),"16-25",IF(AND(People!$J1159&gt;=26,People!$J1159&lt;=35),"26-35",IF(AND(People!$J1159&gt;=36,People!$J1159&lt;=45),"36-45",IF(AND(People!$J1159&gt;=46,People!$J1159&lt;=55),"46-55",IF(AND(People!$J1159&gt;=56,People!$J1159&lt;=65),"56-65",IF(AND(People!$J1159&gt;=66,People!$J1159&lt;=75),"66-75","ALL"))))))</f>
        <v>46-55</v>
      </c>
      <c r="L1159" t="str">
        <f>Products!H1159</f>
        <v>Together</v>
      </c>
      <c r="M1159">
        <f>Table2[[#This Row],[Recency]]</f>
        <v>98</v>
      </c>
      <c r="N1159">
        <f>Table2[[#This Row],[NumDealsPurchases]]</f>
        <v>4</v>
      </c>
      <c r="O1159" s="12" t="str">
        <f>IF(Table2[[#This Row],[Kidhome]]=0,"No","Yes")</f>
        <v>Yes</v>
      </c>
      <c r="P1159" s="12" t="str">
        <f>IF(Table2[[#This Row],[Teenhome]]=0,"No","Yes")</f>
        <v>Yes</v>
      </c>
    </row>
    <row r="1160" spans="1:16" ht="16.5" x14ac:dyDescent="0.3">
      <c r="A1160" s="5">
        <f>Table2[[#This Row],[ID]]</f>
        <v>967</v>
      </c>
      <c r="B1160" s="6">
        <f>Table2[[#This Row],[Year_Birth]]</f>
        <v>1976</v>
      </c>
      <c r="C1160" s="6" t="str">
        <f>Table2[[#This Row],[Education]]</f>
        <v>Graduation</v>
      </c>
      <c r="D1160" s="6" t="str">
        <f>Table2[[#This Row],[Marital_Status]]</f>
        <v>Married</v>
      </c>
      <c r="E1160" s="6">
        <f>Table2[[#This Row],[Income]]</f>
        <v>46049</v>
      </c>
      <c r="F1160" s="6">
        <f>Table2[[#This Row],[Kidhome]]</f>
        <v>1</v>
      </c>
      <c r="G1160" s="6">
        <f>Table2[[#This Row],[Teenhome]]</f>
        <v>1</v>
      </c>
      <c r="H1160" s="9">
        <f>Table2[[#This Row],[Dt_Customer]]</f>
        <v>41476</v>
      </c>
      <c r="I1160" s="6">
        <f>Table2[[#This Row],[Recency]]</f>
        <v>11</v>
      </c>
      <c r="J1160" s="8">
        <f>IF(VALUE(YEAR(People!$H1160))-People!$B1160&gt;=90,44,VALUE(YEAR(People!$H1160))-People!$B1160)</f>
        <v>37</v>
      </c>
      <c r="K1160" s="5" t="str">
        <f>IF(AND(People!$J1160&gt;=16,People!$J1160&lt;=25),"16-25",IF(AND(People!$J1160&gt;=26,People!$J1160&lt;=35),"26-35",IF(AND(People!$J1160&gt;=36,People!$J1160&lt;=45),"36-45",IF(AND(People!$J1160&gt;=46,People!$J1160&lt;=55),"46-55",IF(AND(People!$J1160&gt;=56,People!$J1160&lt;=65),"56-65",IF(AND(People!$J1160&gt;=66,People!$J1160&lt;=75),"66-75","ALL"))))))</f>
        <v>36-45</v>
      </c>
      <c r="L1160" t="str">
        <f>Products!H1160</f>
        <v>Married</v>
      </c>
      <c r="M1160">
        <f>Table2[[#This Row],[Recency]]</f>
        <v>11</v>
      </c>
      <c r="N1160">
        <f>Table2[[#This Row],[NumDealsPurchases]]</f>
        <v>10</v>
      </c>
      <c r="O1160" s="12" t="str">
        <f>IF(Table2[[#This Row],[Kidhome]]=0,"No","Yes")</f>
        <v>Yes</v>
      </c>
      <c r="P1160" s="12" t="str">
        <f>IF(Table2[[#This Row],[Teenhome]]=0,"No","Yes")</f>
        <v>Yes</v>
      </c>
    </row>
    <row r="1161" spans="1:16" ht="16.5" x14ac:dyDescent="0.3">
      <c r="A1161" s="7">
        <f>Table2[[#This Row],[ID]]</f>
        <v>1077</v>
      </c>
      <c r="B1161" s="6">
        <f>Table2[[#This Row],[Year_Birth]]</f>
        <v>1974</v>
      </c>
      <c r="C1161" s="6" t="str">
        <f>Table2[[#This Row],[Education]]</f>
        <v>Graduation</v>
      </c>
      <c r="D1161" s="6" t="str">
        <f>Table2[[#This Row],[Marital_Status]]</f>
        <v>Together</v>
      </c>
      <c r="E1161" s="6">
        <f>Table2[[#This Row],[Income]]</f>
        <v>56715</v>
      </c>
      <c r="F1161" s="6">
        <f>Table2[[#This Row],[Kidhome]]</f>
        <v>0</v>
      </c>
      <c r="G1161" s="6">
        <f>Table2[[#This Row],[Teenhome]]</f>
        <v>0</v>
      </c>
      <c r="H1161" s="9">
        <f>Table2[[#This Row],[Dt_Customer]]</f>
        <v>41248</v>
      </c>
      <c r="I1161" s="6">
        <f>Table2[[#This Row],[Recency]]</f>
        <v>52</v>
      </c>
      <c r="J1161" s="14">
        <f>IF(VALUE(YEAR(People!$H1161))-People!$B1161&gt;=90,44,VALUE(YEAR(People!$H1161))-People!$B1161)</f>
        <v>38</v>
      </c>
      <c r="K1161" s="5" t="str">
        <f>IF(AND(People!$J1161&gt;=16,People!$J1161&lt;=25),"16-25",IF(AND(People!$J1161&gt;=26,People!$J1161&lt;=35),"26-35",IF(AND(People!$J1161&gt;=36,People!$J1161&lt;=45),"36-45",IF(AND(People!$J1161&gt;=46,People!$J1161&lt;=55),"46-55",IF(AND(People!$J1161&gt;=56,People!$J1161&lt;=65),"56-65",IF(AND(People!$J1161&gt;=66,People!$J1161&lt;=75),"66-75","ALL"))))))</f>
        <v>36-45</v>
      </c>
      <c r="L1161" t="str">
        <f>Products!H1161</f>
        <v>Married</v>
      </c>
      <c r="M1161">
        <f>Table2[[#This Row],[Recency]]</f>
        <v>52</v>
      </c>
      <c r="N1161">
        <f>Table2[[#This Row],[NumDealsPurchases]]</f>
        <v>1</v>
      </c>
      <c r="O1161" s="12" t="str">
        <f>IF(Table2[[#This Row],[Kidhome]]=0,"No","Yes")</f>
        <v>No</v>
      </c>
      <c r="P1161" s="12" t="str">
        <f>IF(Table2[[#This Row],[Teenhome]]=0,"No","Yes")</f>
        <v>No</v>
      </c>
    </row>
    <row r="1162" spans="1:16" ht="16.5" x14ac:dyDescent="0.3">
      <c r="A1162" s="5">
        <f>Table2[[#This Row],[ID]]</f>
        <v>7959</v>
      </c>
      <c r="B1162" s="6">
        <f>Table2[[#This Row],[Year_Birth]]</f>
        <v>1961</v>
      </c>
      <c r="C1162" s="6" t="str">
        <f>Table2[[#This Row],[Education]]</f>
        <v>Graduation</v>
      </c>
      <c r="D1162" s="6" t="str">
        <f>Table2[[#This Row],[Marital_Status]]</f>
        <v>Married</v>
      </c>
      <c r="E1162" s="6">
        <f>Table2[[#This Row],[Income]]</f>
        <v>79410</v>
      </c>
      <c r="F1162" s="6">
        <f>Table2[[#This Row],[Kidhome]]</f>
        <v>0</v>
      </c>
      <c r="G1162" s="6">
        <f>Table2[[#This Row],[Teenhome]]</f>
        <v>0</v>
      </c>
      <c r="H1162" s="9">
        <f>Table2[[#This Row],[Dt_Customer]]</f>
        <v>41788</v>
      </c>
      <c r="I1162" s="6">
        <f>Table2[[#This Row],[Recency]]</f>
        <v>19</v>
      </c>
      <c r="J1162" s="8">
        <f>IF(VALUE(YEAR(People!$H1162))-People!$B1162&gt;=90,44,VALUE(YEAR(People!$H1162))-People!$B1162)</f>
        <v>53</v>
      </c>
      <c r="K1162" s="5" t="str">
        <f>IF(AND(People!$J1162&gt;=16,People!$J1162&lt;=25),"16-25",IF(AND(People!$J1162&gt;=26,People!$J1162&lt;=35),"26-35",IF(AND(People!$J1162&gt;=36,People!$J1162&lt;=45),"36-45",IF(AND(People!$J1162&gt;=46,People!$J1162&lt;=55),"46-55",IF(AND(People!$J1162&gt;=56,People!$J1162&lt;=65),"56-65",IF(AND(People!$J1162&gt;=66,People!$J1162&lt;=75),"66-75","ALL"))))))</f>
        <v>46-55</v>
      </c>
      <c r="L1162" t="str">
        <f>Products!H1162</f>
        <v>Married</v>
      </c>
      <c r="M1162">
        <f>Table2[[#This Row],[Recency]]</f>
        <v>19</v>
      </c>
      <c r="N1162">
        <f>Table2[[#This Row],[NumDealsPurchases]]</f>
        <v>1</v>
      </c>
      <c r="O1162" s="12" t="str">
        <f>IF(Table2[[#This Row],[Kidhome]]=0,"No","Yes")</f>
        <v>No</v>
      </c>
      <c r="P1162" s="12" t="str">
        <f>IF(Table2[[#This Row],[Teenhome]]=0,"No","Yes")</f>
        <v>No</v>
      </c>
    </row>
    <row r="1163" spans="1:16" ht="16.5" x14ac:dyDescent="0.3">
      <c r="A1163" s="7">
        <f>Table2[[#This Row],[ID]]</f>
        <v>640</v>
      </c>
      <c r="B1163" s="6">
        <f>Table2[[#This Row],[Year_Birth]]</f>
        <v>1951</v>
      </c>
      <c r="C1163" s="6" t="str">
        <f>Table2[[#This Row],[Education]]</f>
        <v>Graduation</v>
      </c>
      <c r="D1163" s="6" t="str">
        <f>Table2[[#This Row],[Marital_Status]]</f>
        <v>Married</v>
      </c>
      <c r="E1163" s="6">
        <f>Table2[[#This Row],[Income]]</f>
        <v>57304</v>
      </c>
      <c r="F1163" s="6">
        <f>Table2[[#This Row],[Kidhome]]</f>
        <v>0</v>
      </c>
      <c r="G1163" s="6">
        <f>Table2[[#This Row],[Teenhome]]</f>
        <v>1</v>
      </c>
      <c r="H1163" s="9">
        <f>Table2[[#This Row],[Dt_Customer]]</f>
        <v>41344</v>
      </c>
      <c r="I1163" s="6">
        <f>Table2[[#This Row],[Recency]]</f>
        <v>61</v>
      </c>
      <c r="J1163" s="14">
        <f>IF(VALUE(YEAR(People!$H1163))-People!$B1163&gt;=90,44,VALUE(YEAR(People!$H1163))-People!$B1163)</f>
        <v>62</v>
      </c>
      <c r="K1163" s="5" t="str">
        <f>IF(AND(People!$J1163&gt;=16,People!$J1163&lt;=25),"16-25",IF(AND(People!$J1163&gt;=26,People!$J1163&lt;=35),"26-35",IF(AND(People!$J1163&gt;=36,People!$J1163&lt;=45),"36-45",IF(AND(People!$J1163&gt;=46,People!$J1163&lt;=55),"46-55",IF(AND(People!$J1163&gt;=56,People!$J1163&lt;=65),"56-65",IF(AND(People!$J1163&gt;=66,People!$J1163&lt;=75),"66-75","ALL"))))))</f>
        <v>56-65</v>
      </c>
      <c r="L1163" t="str">
        <f>Products!H1163</f>
        <v>Together</v>
      </c>
      <c r="M1163">
        <f>Table2[[#This Row],[Recency]]</f>
        <v>61</v>
      </c>
      <c r="N1163">
        <f>Table2[[#This Row],[NumDealsPurchases]]</f>
        <v>2</v>
      </c>
      <c r="O1163" s="12" t="str">
        <f>IF(Table2[[#This Row],[Kidhome]]=0,"No","Yes")</f>
        <v>No</v>
      </c>
      <c r="P1163" s="12" t="str">
        <f>IF(Table2[[#This Row],[Teenhome]]=0,"No","Yes")</f>
        <v>Yes</v>
      </c>
    </row>
    <row r="1164" spans="1:16" ht="16.5" x14ac:dyDescent="0.3">
      <c r="A1164" s="5">
        <f>Table2[[#This Row],[ID]]</f>
        <v>4252</v>
      </c>
      <c r="B1164" s="6">
        <f>Table2[[#This Row],[Year_Birth]]</f>
        <v>1965</v>
      </c>
      <c r="C1164" s="6" t="str">
        <f>Table2[[#This Row],[Education]]</f>
        <v>Graduation</v>
      </c>
      <c r="D1164" s="6" t="str">
        <f>Table2[[#This Row],[Marital_Status]]</f>
        <v>Married</v>
      </c>
      <c r="E1164" s="6">
        <f>Table2[[#This Row],[Income]]</f>
        <v>44375</v>
      </c>
      <c r="F1164" s="6">
        <f>Table2[[#This Row],[Kidhome]]</f>
        <v>0</v>
      </c>
      <c r="G1164" s="6">
        <f>Table2[[#This Row],[Teenhome]]</f>
        <v>1</v>
      </c>
      <c r="H1164" s="9">
        <f>Table2[[#This Row],[Dt_Customer]]</f>
        <v>41721</v>
      </c>
      <c r="I1164" s="6">
        <f>Table2[[#This Row],[Recency]]</f>
        <v>73</v>
      </c>
      <c r="J1164" s="8">
        <f>IF(VALUE(YEAR(People!$H1164))-People!$B1164&gt;=90,44,VALUE(YEAR(People!$H1164))-People!$B1164)</f>
        <v>49</v>
      </c>
      <c r="K1164" s="5" t="str">
        <f>IF(AND(People!$J1164&gt;=16,People!$J1164&lt;=25),"16-25",IF(AND(People!$J1164&gt;=26,People!$J1164&lt;=35),"26-35",IF(AND(People!$J1164&gt;=36,People!$J1164&lt;=45),"36-45",IF(AND(People!$J1164&gt;=46,People!$J1164&lt;=55),"46-55",IF(AND(People!$J1164&gt;=56,People!$J1164&lt;=65),"56-65",IF(AND(People!$J1164&gt;=66,People!$J1164&lt;=75),"66-75","ALL"))))))</f>
        <v>46-55</v>
      </c>
      <c r="L1164" t="str">
        <f>Products!H1164</f>
        <v>Married</v>
      </c>
      <c r="M1164">
        <f>Table2[[#This Row],[Recency]]</f>
        <v>73</v>
      </c>
      <c r="N1164">
        <f>Table2[[#This Row],[NumDealsPurchases]]</f>
        <v>1</v>
      </c>
      <c r="O1164" s="12" t="str">
        <f>IF(Table2[[#This Row],[Kidhome]]=0,"No","Yes")</f>
        <v>No</v>
      </c>
      <c r="P1164" s="12" t="str">
        <f>IF(Table2[[#This Row],[Teenhome]]=0,"No","Yes")</f>
        <v>Yes</v>
      </c>
    </row>
    <row r="1165" spans="1:16" ht="16.5" x14ac:dyDescent="0.3">
      <c r="A1165" s="7">
        <f>Table2[[#This Row],[ID]]</f>
        <v>8432</v>
      </c>
      <c r="B1165" s="6">
        <f>Table2[[#This Row],[Year_Birth]]</f>
        <v>1956</v>
      </c>
      <c r="C1165" s="6" t="str">
        <f>Table2[[#This Row],[Education]]</f>
        <v>Graduation</v>
      </c>
      <c r="D1165" s="6" t="str">
        <f>Table2[[#This Row],[Marital_Status]]</f>
        <v>Together</v>
      </c>
      <c r="E1165" s="6">
        <f>Table2[[#This Row],[Income]]</f>
        <v>54450</v>
      </c>
      <c r="F1165" s="6">
        <f>Table2[[#This Row],[Kidhome]]</f>
        <v>1</v>
      </c>
      <c r="G1165" s="6">
        <f>Table2[[#This Row],[Teenhome]]</f>
        <v>1</v>
      </c>
      <c r="H1165" s="9">
        <f>Table2[[#This Row],[Dt_Customer]]</f>
        <v>41166</v>
      </c>
      <c r="I1165" s="6">
        <f>Table2[[#This Row],[Recency]]</f>
        <v>0</v>
      </c>
      <c r="J1165" s="14">
        <f>IF(VALUE(YEAR(People!$H1165))-People!$B1165&gt;=90,44,VALUE(YEAR(People!$H1165))-People!$B1165)</f>
        <v>56</v>
      </c>
      <c r="K1165" s="5" t="str">
        <f>IF(AND(People!$J1165&gt;=16,People!$J1165&lt;=25),"16-25",IF(AND(People!$J1165&gt;=26,People!$J1165&lt;=35),"26-35",IF(AND(People!$J1165&gt;=36,People!$J1165&lt;=45),"36-45",IF(AND(People!$J1165&gt;=46,People!$J1165&lt;=55),"46-55",IF(AND(People!$J1165&gt;=56,People!$J1165&lt;=65),"56-65",IF(AND(People!$J1165&gt;=66,People!$J1165&lt;=75),"66-75","ALL"))))))</f>
        <v>56-65</v>
      </c>
      <c r="L1165" t="str">
        <f>Products!H1165</f>
        <v>Together</v>
      </c>
      <c r="M1165">
        <f>Table2[[#This Row],[Recency]]</f>
        <v>0</v>
      </c>
      <c r="N1165">
        <f>Table2[[#This Row],[NumDealsPurchases]]</f>
        <v>12</v>
      </c>
      <c r="O1165" s="12" t="str">
        <f>IF(Table2[[#This Row],[Kidhome]]=0,"No","Yes")</f>
        <v>Yes</v>
      </c>
      <c r="P1165" s="12" t="str">
        <f>IF(Table2[[#This Row],[Teenhome]]=0,"No","Yes")</f>
        <v>Yes</v>
      </c>
    </row>
    <row r="1166" spans="1:16" ht="16.5" x14ac:dyDescent="0.3">
      <c r="A1166" s="5">
        <f>Table2[[#This Row],[ID]]</f>
        <v>6218</v>
      </c>
      <c r="B1166" s="6">
        <f>Table2[[#This Row],[Year_Birth]]</f>
        <v>1965</v>
      </c>
      <c r="C1166" s="6" t="str">
        <f>Table2[[#This Row],[Education]]</f>
        <v>Graduation</v>
      </c>
      <c r="D1166" s="6" t="str">
        <f>Table2[[#This Row],[Marital_Status]]</f>
        <v>Married</v>
      </c>
      <c r="E1166" s="6">
        <f>Table2[[#This Row],[Income]]</f>
        <v>59594</v>
      </c>
      <c r="F1166" s="6">
        <f>Table2[[#This Row],[Kidhome]]</f>
        <v>0</v>
      </c>
      <c r="G1166" s="6">
        <f>Table2[[#This Row],[Teenhome]]</f>
        <v>1</v>
      </c>
      <c r="H1166" s="9">
        <f>Table2[[#This Row],[Dt_Customer]]</f>
        <v>41202</v>
      </c>
      <c r="I1166" s="6">
        <f>Table2[[#This Row],[Recency]]</f>
        <v>74</v>
      </c>
      <c r="J1166" s="8">
        <f>IF(VALUE(YEAR(People!$H1166))-People!$B1166&gt;=90,44,VALUE(YEAR(People!$H1166))-People!$B1166)</f>
        <v>47</v>
      </c>
      <c r="K1166" s="5" t="str">
        <f>IF(AND(People!$J1166&gt;=16,People!$J1166&lt;=25),"16-25",IF(AND(People!$J1166&gt;=26,People!$J1166&lt;=35),"26-35",IF(AND(People!$J1166&gt;=36,People!$J1166&lt;=45),"36-45",IF(AND(People!$J1166&gt;=46,People!$J1166&lt;=55),"46-55",IF(AND(People!$J1166&gt;=56,People!$J1166&lt;=65),"56-65",IF(AND(People!$J1166&gt;=66,People!$J1166&lt;=75),"66-75","ALL"))))))</f>
        <v>46-55</v>
      </c>
      <c r="L1166" t="str">
        <f>Products!H1166</f>
        <v>Married</v>
      </c>
      <c r="M1166">
        <f>Table2[[#This Row],[Recency]]</f>
        <v>74</v>
      </c>
      <c r="N1166">
        <f>Table2[[#This Row],[NumDealsPurchases]]</f>
        <v>1</v>
      </c>
      <c r="O1166" s="12" t="str">
        <f>IF(Table2[[#This Row],[Kidhome]]=0,"No","Yes")</f>
        <v>No</v>
      </c>
      <c r="P1166" s="12" t="str">
        <f>IF(Table2[[#This Row],[Teenhome]]=0,"No","Yes")</f>
        <v>Yes</v>
      </c>
    </row>
    <row r="1167" spans="1:16" ht="16.5" x14ac:dyDescent="0.3">
      <c r="A1167" s="7">
        <f>Table2[[#This Row],[ID]]</f>
        <v>6905</v>
      </c>
      <c r="B1167" s="6">
        <f>Table2[[#This Row],[Year_Birth]]</f>
        <v>1994</v>
      </c>
      <c r="C1167" s="6" t="str">
        <f>Table2[[#This Row],[Education]]</f>
        <v>Graduation</v>
      </c>
      <c r="D1167" s="6" t="str">
        <f>Table2[[#This Row],[Marital_Status]]</f>
        <v>Together</v>
      </c>
      <c r="E1167" s="6">
        <f>Table2[[#This Row],[Income]]</f>
        <v>80685</v>
      </c>
      <c r="F1167" s="6">
        <f>Table2[[#This Row],[Kidhome]]</f>
        <v>0</v>
      </c>
      <c r="G1167" s="6">
        <f>Table2[[#This Row],[Teenhome]]</f>
        <v>0</v>
      </c>
      <c r="H1167" s="9">
        <f>Table2[[#This Row],[Dt_Customer]]</f>
        <v>41143</v>
      </c>
      <c r="I1167" s="6">
        <f>Table2[[#This Row],[Recency]]</f>
        <v>55</v>
      </c>
      <c r="J1167" s="14">
        <f>IF(VALUE(YEAR(People!$H1167))-People!$B1167&gt;=90,44,VALUE(YEAR(People!$H1167))-People!$B1167)</f>
        <v>18</v>
      </c>
      <c r="K1167" s="5" t="str">
        <f>IF(AND(People!$J1167&gt;=16,People!$J1167&lt;=25),"16-25",IF(AND(People!$J1167&gt;=26,People!$J1167&lt;=35),"26-35",IF(AND(People!$J1167&gt;=36,People!$J1167&lt;=45),"36-45",IF(AND(People!$J1167&gt;=46,People!$J1167&lt;=55),"46-55",IF(AND(People!$J1167&gt;=56,People!$J1167&lt;=65),"56-65",IF(AND(People!$J1167&gt;=66,People!$J1167&lt;=75),"66-75","ALL"))))))</f>
        <v>16-25</v>
      </c>
      <c r="L1167" t="str">
        <f>Products!H1167</f>
        <v>Married</v>
      </c>
      <c r="M1167">
        <f>Table2[[#This Row],[Recency]]</f>
        <v>55</v>
      </c>
      <c r="N1167">
        <f>Table2[[#This Row],[NumDealsPurchases]]</f>
        <v>1</v>
      </c>
      <c r="O1167" s="12" t="str">
        <f>IF(Table2[[#This Row],[Kidhome]]=0,"No","Yes")</f>
        <v>No</v>
      </c>
      <c r="P1167" s="12" t="str">
        <f>IF(Table2[[#This Row],[Teenhome]]=0,"No","Yes")</f>
        <v>No</v>
      </c>
    </row>
    <row r="1168" spans="1:16" ht="16.5" x14ac:dyDescent="0.3">
      <c r="A1168" s="5">
        <f>Table2[[#This Row],[ID]]</f>
        <v>5922</v>
      </c>
      <c r="B1168" s="6">
        <f>Table2[[#This Row],[Year_Birth]]</f>
        <v>1974</v>
      </c>
      <c r="C1168" s="6" t="str">
        <f>Table2[[#This Row],[Education]]</f>
        <v>PhD</v>
      </c>
      <c r="D1168" s="6" t="str">
        <f>Table2[[#This Row],[Marital_Status]]</f>
        <v>Married</v>
      </c>
      <c r="E1168" s="6">
        <f>Table2[[#This Row],[Income]]</f>
        <v>40344</v>
      </c>
      <c r="F1168" s="6">
        <f>Table2[[#This Row],[Kidhome]]</f>
        <v>0</v>
      </c>
      <c r="G1168" s="6">
        <f>Table2[[#This Row],[Teenhome]]</f>
        <v>1</v>
      </c>
      <c r="H1168" s="9">
        <f>Table2[[#This Row],[Dt_Customer]]</f>
        <v>41560</v>
      </c>
      <c r="I1168" s="6">
        <f>Table2[[#This Row],[Recency]]</f>
        <v>48</v>
      </c>
      <c r="J1168" s="8">
        <f>IF(VALUE(YEAR(People!$H1168))-People!$B1168&gt;=90,44,VALUE(YEAR(People!$H1168))-People!$B1168)</f>
        <v>39</v>
      </c>
      <c r="K1168" s="5" t="str">
        <f>IF(AND(People!$J1168&gt;=16,People!$J1168&lt;=25),"16-25",IF(AND(People!$J1168&gt;=26,People!$J1168&lt;=35),"26-35",IF(AND(People!$J1168&gt;=36,People!$J1168&lt;=45),"36-45",IF(AND(People!$J1168&gt;=46,People!$J1168&lt;=55),"46-55",IF(AND(People!$J1168&gt;=56,People!$J1168&lt;=65),"56-65",IF(AND(People!$J1168&gt;=66,People!$J1168&lt;=75),"66-75","ALL"))))))</f>
        <v>36-45</v>
      </c>
      <c r="L1168" t="str">
        <f>Products!H1168</f>
        <v>Married</v>
      </c>
      <c r="M1168">
        <f>Table2[[#This Row],[Recency]]</f>
        <v>48</v>
      </c>
      <c r="N1168">
        <f>Table2[[#This Row],[NumDealsPurchases]]</f>
        <v>2</v>
      </c>
      <c r="O1168" s="12" t="str">
        <f>IF(Table2[[#This Row],[Kidhome]]=0,"No","Yes")</f>
        <v>No</v>
      </c>
      <c r="P1168" s="12" t="str">
        <f>IF(Table2[[#This Row],[Teenhome]]=0,"No","Yes")</f>
        <v>Yes</v>
      </c>
    </row>
    <row r="1169" spans="1:16" ht="16.5" x14ac:dyDescent="0.3">
      <c r="A1169" s="7">
        <f>Table2[[#This Row],[ID]]</f>
        <v>3598</v>
      </c>
      <c r="B1169" s="6">
        <f>Table2[[#This Row],[Year_Birth]]</f>
        <v>1972</v>
      </c>
      <c r="C1169" s="6" t="str">
        <f>Table2[[#This Row],[Education]]</f>
        <v>Graduation</v>
      </c>
      <c r="D1169" s="6" t="str">
        <f>Table2[[#This Row],[Marital_Status]]</f>
        <v>Married</v>
      </c>
      <c r="E1169" s="6">
        <f>Table2[[#This Row],[Income]]</f>
        <v>62710</v>
      </c>
      <c r="F1169" s="6">
        <f>Table2[[#This Row],[Kidhome]]</f>
        <v>0</v>
      </c>
      <c r="G1169" s="6">
        <f>Table2[[#This Row],[Teenhome]]</f>
        <v>1</v>
      </c>
      <c r="H1169" s="9">
        <f>Table2[[#This Row],[Dt_Customer]]</f>
        <v>41417</v>
      </c>
      <c r="I1169" s="6">
        <f>Table2[[#This Row],[Recency]]</f>
        <v>53</v>
      </c>
      <c r="J1169" s="14">
        <f>IF(VALUE(YEAR(People!$H1169))-People!$B1169&gt;=90,44,VALUE(YEAR(People!$H1169))-People!$B1169)</f>
        <v>41</v>
      </c>
      <c r="K1169" s="5" t="str">
        <f>IF(AND(People!$J1169&gt;=16,People!$J1169&lt;=25),"16-25",IF(AND(People!$J1169&gt;=26,People!$J1169&lt;=35),"26-35",IF(AND(People!$J1169&gt;=36,People!$J1169&lt;=45),"36-45",IF(AND(People!$J1169&gt;=46,People!$J1169&lt;=55),"46-55",IF(AND(People!$J1169&gt;=56,People!$J1169&lt;=65),"56-65",IF(AND(People!$J1169&gt;=66,People!$J1169&lt;=75),"66-75","ALL"))))))</f>
        <v>36-45</v>
      </c>
      <c r="L1169" t="str">
        <f>Products!H1169</f>
        <v>Together</v>
      </c>
      <c r="M1169">
        <f>Table2[[#This Row],[Recency]]</f>
        <v>53</v>
      </c>
      <c r="N1169">
        <f>Table2[[#This Row],[NumDealsPurchases]]</f>
        <v>4</v>
      </c>
      <c r="O1169" s="12" t="str">
        <f>IF(Table2[[#This Row],[Kidhome]]=0,"No","Yes")</f>
        <v>No</v>
      </c>
      <c r="P1169" s="12" t="str">
        <f>IF(Table2[[#This Row],[Teenhome]]=0,"No","Yes")</f>
        <v>Yes</v>
      </c>
    </row>
    <row r="1170" spans="1:16" ht="16.5" x14ac:dyDescent="0.3">
      <c r="A1170" s="5">
        <f>Table2[[#This Row],[ID]]</f>
        <v>6116</v>
      </c>
      <c r="B1170" s="6">
        <f>Table2[[#This Row],[Year_Birth]]</f>
        <v>1968</v>
      </c>
      <c r="C1170" s="6" t="str">
        <f>Table2[[#This Row],[Education]]</f>
        <v>2n Cycle</v>
      </c>
      <c r="D1170" s="6" t="str">
        <f>Table2[[#This Row],[Marital_Status]]</f>
        <v>Married</v>
      </c>
      <c r="E1170" s="6">
        <f>Table2[[#This Row],[Income]]</f>
        <v>48985</v>
      </c>
      <c r="F1170" s="6">
        <f>Table2[[#This Row],[Kidhome]]</f>
        <v>0</v>
      </c>
      <c r="G1170" s="6">
        <f>Table2[[#This Row],[Teenhome]]</f>
        <v>1</v>
      </c>
      <c r="H1170" s="9">
        <f>Table2[[#This Row],[Dt_Customer]]</f>
        <v>41460</v>
      </c>
      <c r="I1170" s="6">
        <f>Table2[[#This Row],[Recency]]</f>
        <v>13</v>
      </c>
      <c r="J1170" s="8">
        <f>IF(VALUE(YEAR(People!$H1170))-People!$B1170&gt;=90,44,VALUE(YEAR(People!$H1170))-People!$B1170)</f>
        <v>45</v>
      </c>
      <c r="K1170" s="5" t="str">
        <f>IF(AND(People!$J1170&gt;=16,People!$J1170&lt;=25),"16-25",IF(AND(People!$J1170&gt;=26,People!$J1170&lt;=35),"26-35",IF(AND(People!$J1170&gt;=36,People!$J1170&lt;=45),"36-45",IF(AND(People!$J1170&gt;=46,People!$J1170&lt;=55),"46-55",IF(AND(People!$J1170&gt;=56,People!$J1170&lt;=65),"56-65",IF(AND(People!$J1170&gt;=66,People!$J1170&lt;=75),"66-75","ALL"))))))</f>
        <v>36-45</v>
      </c>
      <c r="L1170" t="str">
        <f>Products!H1170</f>
        <v>Married</v>
      </c>
      <c r="M1170">
        <f>Table2[[#This Row],[Recency]]</f>
        <v>13</v>
      </c>
      <c r="N1170">
        <f>Table2[[#This Row],[NumDealsPurchases]]</f>
        <v>1</v>
      </c>
      <c r="O1170" s="12" t="str">
        <f>IF(Table2[[#This Row],[Kidhome]]=0,"No","Yes")</f>
        <v>No</v>
      </c>
      <c r="P1170" s="12" t="str">
        <f>IF(Table2[[#This Row],[Teenhome]]=0,"No","Yes")</f>
        <v>Yes</v>
      </c>
    </row>
    <row r="1171" spans="1:16" ht="16.5" x14ac:dyDescent="0.3">
      <c r="A1171" s="7">
        <f>Table2[[#This Row],[ID]]</f>
        <v>6263</v>
      </c>
      <c r="B1171" s="6">
        <f>Table2[[#This Row],[Year_Birth]]</f>
        <v>1968</v>
      </c>
      <c r="C1171" s="6" t="str">
        <f>Table2[[#This Row],[Education]]</f>
        <v>Graduation</v>
      </c>
      <c r="D1171" s="6" t="str">
        <f>Table2[[#This Row],[Marital_Status]]</f>
        <v>Together</v>
      </c>
      <c r="E1171" s="6">
        <f>Table2[[#This Row],[Income]]</f>
        <v>35322</v>
      </c>
      <c r="F1171" s="6">
        <f>Table2[[#This Row],[Kidhome]]</f>
        <v>1</v>
      </c>
      <c r="G1171" s="6">
        <f>Table2[[#This Row],[Teenhome]]</f>
        <v>2</v>
      </c>
      <c r="H1171" s="9">
        <f>Table2[[#This Row],[Dt_Customer]]</f>
        <v>41143</v>
      </c>
      <c r="I1171" s="6">
        <f>Table2[[#This Row],[Recency]]</f>
        <v>34</v>
      </c>
      <c r="J1171" s="14">
        <f>IF(VALUE(YEAR(People!$H1171))-People!$B1171&gt;=90,44,VALUE(YEAR(People!$H1171))-People!$B1171)</f>
        <v>44</v>
      </c>
      <c r="K1171" s="5" t="str">
        <f>IF(AND(People!$J1171&gt;=16,People!$J1171&lt;=25),"16-25",IF(AND(People!$J1171&gt;=26,People!$J1171&lt;=35),"26-35",IF(AND(People!$J1171&gt;=36,People!$J1171&lt;=45),"36-45",IF(AND(People!$J1171&gt;=46,People!$J1171&lt;=55),"46-55",IF(AND(People!$J1171&gt;=56,People!$J1171&lt;=65),"56-65",IF(AND(People!$J1171&gt;=66,People!$J1171&lt;=75),"66-75","ALL"))))))</f>
        <v>36-45</v>
      </c>
      <c r="L1171" t="str">
        <f>Products!H1171</f>
        <v>Single</v>
      </c>
      <c r="M1171">
        <f>Table2[[#This Row],[Recency]]</f>
        <v>34</v>
      </c>
      <c r="N1171">
        <f>Table2[[#This Row],[NumDealsPurchases]]</f>
        <v>3</v>
      </c>
      <c r="O1171" s="12" t="str">
        <f>IF(Table2[[#This Row],[Kidhome]]=0,"No","Yes")</f>
        <v>Yes</v>
      </c>
      <c r="P1171" s="12" t="str">
        <f>IF(Table2[[#This Row],[Teenhome]]=0,"No","Yes")</f>
        <v>Yes</v>
      </c>
    </row>
    <row r="1172" spans="1:16" ht="16.5" x14ac:dyDescent="0.3">
      <c r="A1172" s="5">
        <f>Table2[[#This Row],[ID]]</f>
        <v>10486</v>
      </c>
      <c r="B1172" s="6">
        <f>Table2[[#This Row],[Year_Birth]]</f>
        <v>1948</v>
      </c>
      <c r="C1172" s="6" t="str">
        <f>Table2[[#This Row],[Education]]</f>
        <v>Graduation</v>
      </c>
      <c r="D1172" s="6" t="str">
        <f>Table2[[#This Row],[Marital_Status]]</f>
        <v>Married</v>
      </c>
      <c r="E1172" s="6">
        <f>Table2[[#This Row],[Income]]</f>
        <v>77142</v>
      </c>
      <c r="F1172" s="6">
        <f>Table2[[#This Row],[Kidhome]]</f>
        <v>0</v>
      </c>
      <c r="G1172" s="6">
        <f>Table2[[#This Row],[Teenhome]]</f>
        <v>0</v>
      </c>
      <c r="H1172" s="9">
        <f>Table2[[#This Row],[Dt_Customer]]</f>
        <v>41423</v>
      </c>
      <c r="I1172" s="6">
        <f>Table2[[#This Row],[Recency]]</f>
        <v>54</v>
      </c>
      <c r="J1172" s="8">
        <f>IF(VALUE(YEAR(People!$H1172))-People!$B1172&gt;=90,44,VALUE(YEAR(People!$H1172))-People!$B1172)</f>
        <v>65</v>
      </c>
      <c r="K1172" s="5" t="str">
        <f>IF(AND(People!$J1172&gt;=16,People!$J1172&lt;=25),"16-25",IF(AND(People!$J1172&gt;=26,People!$J1172&lt;=35),"26-35",IF(AND(People!$J1172&gt;=36,People!$J1172&lt;=45),"36-45",IF(AND(People!$J1172&gt;=46,People!$J1172&lt;=55),"46-55",IF(AND(People!$J1172&gt;=56,People!$J1172&lt;=65),"56-65",IF(AND(People!$J1172&gt;=66,People!$J1172&lt;=75),"66-75","ALL"))))))</f>
        <v>56-65</v>
      </c>
      <c r="L1172" t="str">
        <f>Products!H1172</f>
        <v>Married</v>
      </c>
      <c r="M1172">
        <f>Table2[[#This Row],[Recency]]</f>
        <v>54</v>
      </c>
      <c r="N1172">
        <f>Table2[[#This Row],[NumDealsPurchases]]</f>
        <v>1</v>
      </c>
      <c r="O1172" s="12" t="str">
        <f>IF(Table2[[#This Row],[Kidhome]]=0,"No","Yes")</f>
        <v>No</v>
      </c>
      <c r="P1172" s="12" t="str">
        <f>IF(Table2[[#This Row],[Teenhome]]=0,"No","Yes")</f>
        <v>No</v>
      </c>
    </row>
    <row r="1173" spans="1:16" ht="16.5" x14ac:dyDescent="0.3">
      <c r="A1173" s="7">
        <f>Table2[[#This Row],[ID]]</f>
        <v>2410</v>
      </c>
      <c r="B1173" s="6">
        <f>Table2[[#This Row],[Year_Birth]]</f>
        <v>1969</v>
      </c>
      <c r="C1173" s="6" t="str">
        <f>Table2[[#This Row],[Education]]</f>
        <v>Graduation</v>
      </c>
      <c r="D1173" s="6" t="str">
        <f>Table2[[#This Row],[Marital_Status]]</f>
        <v>Single</v>
      </c>
      <c r="E1173" s="6">
        <f>Table2[[#This Row],[Income]]</f>
        <v>81657</v>
      </c>
      <c r="F1173" s="6">
        <f>Table2[[#This Row],[Kidhome]]</f>
        <v>0</v>
      </c>
      <c r="G1173" s="6">
        <f>Table2[[#This Row],[Teenhome]]</f>
        <v>0</v>
      </c>
      <c r="H1173" s="9">
        <f>Table2[[#This Row],[Dt_Customer]]</f>
        <v>41661</v>
      </c>
      <c r="I1173" s="6">
        <f>Table2[[#This Row],[Recency]]</f>
        <v>69</v>
      </c>
      <c r="J1173" s="14">
        <f>IF(VALUE(YEAR(People!$H1173))-People!$B1173&gt;=90,44,VALUE(YEAR(People!$H1173))-People!$B1173)</f>
        <v>45</v>
      </c>
      <c r="K1173" s="5" t="str">
        <f>IF(AND(People!$J1173&gt;=16,People!$J1173&lt;=25),"16-25",IF(AND(People!$J1173&gt;=26,People!$J1173&lt;=35),"26-35",IF(AND(People!$J1173&gt;=36,People!$J1173&lt;=45),"36-45",IF(AND(People!$J1173&gt;=46,People!$J1173&lt;=55),"46-55",IF(AND(People!$J1173&gt;=56,People!$J1173&lt;=65),"56-65",IF(AND(People!$J1173&gt;=66,People!$J1173&lt;=75),"66-75","ALL"))))))</f>
        <v>36-45</v>
      </c>
      <c r="L1173" t="str">
        <f>Products!H1173</f>
        <v>Married</v>
      </c>
      <c r="M1173">
        <f>Table2[[#This Row],[Recency]]</f>
        <v>69</v>
      </c>
      <c r="N1173">
        <f>Table2[[#This Row],[NumDealsPurchases]]</f>
        <v>1</v>
      </c>
      <c r="O1173" s="12" t="str">
        <f>IF(Table2[[#This Row],[Kidhome]]=0,"No","Yes")</f>
        <v>No</v>
      </c>
      <c r="P1173" s="12" t="str">
        <f>IF(Table2[[#This Row],[Teenhome]]=0,"No","Yes")</f>
        <v>No</v>
      </c>
    </row>
    <row r="1174" spans="1:16" ht="16.5" x14ac:dyDescent="0.3">
      <c r="A1174" s="5">
        <f>Table2[[#This Row],[ID]]</f>
        <v>193</v>
      </c>
      <c r="B1174" s="6">
        <f>Table2[[#This Row],[Year_Birth]]</f>
        <v>1996</v>
      </c>
      <c r="C1174" s="6" t="str">
        <f>Table2[[#This Row],[Education]]</f>
        <v>Basic</v>
      </c>
      <c r="D1174" s="6" t="str">
        <f>Table2[[#This Row],[Marital_Status]]</f>
        <v>Married</v>
      </c>
      <c r="E1174" s="6">
        <f>Table2[[#This Row],[Income]]</f>
        <v>14421</v>
      </c>
      <c r="F1174" s="6">
        <f>Table2[[#This Row],[Kidhome]]</f>
        <v>0</v>
      </c>
      <c r="G1174" s="6">
        <f>Table2[[#This Row],[Teenhome]]</f>
        <v>0</v>
      </c>
      <c r="H1174" s="9">
        <f>Table2[[#This Row],[Dt_Customer]]</f>
        <v>41687</v>
      </c>
      <c r="I1174" s="6">
        <f>Table2[[#This Row],[Recency]]</f>
        <v>81</v>
      </c>
      <c r="J1174" s="8">
        <f>IF(VALUE(YEAR(People!$H1174))-People!$B1174&gt;=90,44,VALUE(YEAR(People!$H1174))-People!$B1174)</f>
        <v>18</v>
      </c>
      <c r="K1174" s="5" t="str">
        <f>IF(AND(People!$J1174&gt;=16,People!$J1174&lt;=25),"16-25",IF(AND(People!$J1174&gt;=26,People!$J1174&lt;=35),"26-35",IF(AND(People!$J1174&gt;=36,People!$J1174&lt;=45),"36-45",IF(AND(People!$J1174&gt;=46,People!$J1174&lt;=55),"46-55",IF(AND(People!$J1174&gt;=56,People!$J1174&lt;=65),"56-65",IF(AND(People!$J1174&gt;=66,People!$J1174&lt;=75),"66-75","ALL"))))))</f>
        <v>16-25</v>
      </c>
      <c r="L1174" t="str">
        <f>Products!H1174</f>
        <v>Married</v>
      </c>
      <c r="M1174">
        <f>Table2[[#This Row],[Recency]]</f>
        <v>81</v>
      </c>
      <c r="N1174">
        <f>Table2[[#This Row],[NumDealsPurchases]]</f>
        <v>1</v>
      </c>
      <c r="O1174" s="12" t="str">
        <f>IF(Table2[[#This Row],[Kidhome]]=0,"No","Yes")</f>
        <v>No</v>
      </c>
      <c r="P1174" s="12" t="str">
        <f>IF(Table2[[#This Row],[Teenhome]]=0,"No","Yes")</f>
        <v>No</v>
      </c>
    </row>
    <row r="1175" spans="1:16" ht="16.5" x14ac:dyDescent="0.3">
      <c r="A1175" s="7">
        <f>Table2[[#This Row],[ID]]</f>
        <v>3363</v>
      </c>
      <c r="B1175" s="6">
        <f>Table2[[#This Row],[Year_Birth]]</f>
        <v>1974</v>
      </c>
      <c r="C1175" s="6" t="str">
        <f>Table2[[#This Row],[Education]]</f>
        <v>2n Cycle</v>
      </c>
      <c r="D1175" s="6" t="str">
        <f>Table2[[#This Row],[Marital_Status]]</f>
        <v>Married</v>
      </c>
      <c r="E1175" s="6">
        <f>Table2[[#This Row],[Income]]</f>
        <v>20130</v>
      </c>
      <c r="F1175" s="6">
        <f>Table2[[#This Row],[Kidhome]]</f>
        <v>0</v>
      </c>
      <c r="G1175" s="6">
        <f>Table2[[#This Row],[Teenhome]]</f>
        <v>0</v>
      </c>
      <c r="H1175" s="9">
        <f>Table2[[#This Row],[Dt_Customer]]</f>
        <v>41715</v>
      </c>
      <c r="I1175" s="6">
        <f>Table2[[#This Row],[Recency]]</f>
        <v>99</v>
      </c>
      <c r="J1175" s="14">
        <f>IF(VALUE(YEAR(People!$H1175))-People!$B1175&gt;=90,44,VALUE(YEAR(People!$H1175))-People!$B1175)</f>
        <v>40</v>
      </c>
      <c r="K1175" s="5" t="str">
        <f>IF(AND(People!$J1175&gt;=16,People!$J1175&lt;=25),"16-25",IF(AND(People!$J1175&gt;=26,People!$J1175&lt;=35),"26-35",IF(AND(People!$J1175&gt;=36,People!$J1175&lt;=45),"36-45",IF(AND(People!$J1175&gt;=46,People!$J1175&lt;=55),"46-55",IF(AND(People!$J1175&gt;=56,People!$J1175&lt;=65),"56-65",IF(AND(People!$J1175&gt;=66,People!$J1175&lt;=75),"66-75","ALL"))))))</f>
        <v>36-45</v>
      </c>
      <c r="L1175" t="str">
        <f>Products!H1175</f>
        <v>Married</v>
      </c>
      <c r="M1175">
        <f>Table2[[#This Row],[Recency]]</f>
        <v>99</v>
      </c>
      <c r="N1175">
        <f>Table2[[#This Row],[NumDealsPurchases]]</f>
        <v>1</v>
      </c>
      <c r="O1175" s="12" t="str">
        <f>IF(Table2[[#This Row],[Kidhome]]=0,"No","Yes")</f>
        <v>No</v>
      </c>
      <c r="P1175" s="12" t="str">
        <f>IF(Table2[[#This Row],[Teenhome]]=0,"No","Yes")</f>
        <v>No</v>
      </c>
    </row>
    <row r="1176" spans="1:16" ht="16.5" x14ac:dyDescent="0.3">
      <c r="A1176" s="5">
        <f>Table2[[#This Row],[ID]]</f>
        <v>8278</v>
      </c>
      <c r="B1176" s="6">
        <f>Table2[[#This Row],[Year_Birth]]</f>
        <v>1990</v>
      </c>
      <c r="C1176" s="6" t="str">
        <f>Table2[[#This Row],[Education]]</f>
        <v>PhD</v>
      </c>
      <c r="D1176" s="6" t="str">
        <f>Table2[[#This Row],[Marital_Status]]</f>
        <v>Married</v>
      </c>
      <c r="E1176" s="6">
        <f>Table2[[#This Row],[Income]]</f>
        <v>74214</v>
      </c>
      <c r="F1176" s="6">
        <f>Table2[[#This Row],[Kidhome]]</f>
        <v>0</v>
      </c>
      <c r="G1176" s="6">
        <f>Table2[[#This Row],[Teenhome]]</f>
        <v>0</v>
      </c>
      <c r="H1176" s="9">
        <f>Table2[[#This Row],[Dt_Customer]]</f>
        <v>41147</v>
      </c>
      <c r="I1176" s="6">
        <f>Table2[[#This Row],[Recency]]</f>
        <v>3</v>
      </c>
      <c r="J1176" s="8">
        <f>IF(VALUE(YEAR(People!$H1176))-People!$B1176&gt;=90,44,VALUE(YEAR(People!$H1176))-People!$B1176)</f>
        <v>22</v>
      </c>
      <c r="K1176" s="5" t="str">
        <f>IF(AND(People!$J1176&gt;=16,People!$J1176&lt;=25),"16-25",IF(AND(People!$J1176&gt;=26,People!$J1176&lt;=35),"26-35",IF(AND(People!$J1176&gt;=36,People!$J1176&lt;=45),"36-45",IF(AND(People!$J1176&gt;=46,People!$J1176&lt;=55),"46-55",IF(AND(People!$J1176&gt;=56,People!$J1176&lt;=65),"56-65",IF(AND(People!$J1176&gt;=66,People!$J1176&lt;=75),"66-75","ALL"))))))</f>
        <v>16-25</v>
      </c>
      <c r="L1176" t="str">
        <f>Products!H1176</f>
        <v>Together</v>
      </c>
      <c r="M1176">
        <f>Table2[[#This Row],[Recency]]</f>
        <v>3</v>
      </c>
      <c r="N1176">
        <f>Table2[[#This Row],[NumDealsPurchases]]</f>
        <v>1</v>
      </c>
      <c r="O1176" s="12" t="str">
        <f>IF(Table2[[#This Row],[Kidhome]]=0,"No","Yes")</f>
        <v>No</v>
      </c>
      <c r="P1176" s="12" t="str">
        <f>IF(Table2[[#This Row],[Teenhome]]=0,"No","Yes")</f>
        <v>No</v>
      </c>
    </row>
    <row r="1177" spans="1:16" ht="16.5" x14ac:dyDescent="0.3">
      <c r="A1177" s="7">
        <f>Table2[[#This Row],[ID]]</f>
        <v>10660</v>
      </c>
      <c r="B1177" s="6">
        <f>Table2[[#This Row],[Year_Birth]]</f>
        <v>1957</v>
      </c>
      <c r="C1177" s="6" t="str">
        <f>Table2[[#This Row],[Education]]</f>
        <v>Master</v>
      </c>
      <c r="D1177" s="6" t="str">
        <f>Table2[[#This Row],[Marital_Status]]</f>
        <v>Married</v>
      </c>
      <c r="E1177" s="6">
        <f>Table2[[#This Row],[Income]]</f>
        <v>66726</v>
      </c>
      <c r="F1177" s="6">
        <f>Table2[[#This Row],[Kidhome]]</f>
        <v>1</v>
      </c>
      <c r="G1177" s="6">
        <f>Table2[[#This Row],[Teenhome]]</f>
        <v>1</v>
      </c>
      <c r="H1177" s="9">
        <f>Table2[[#This Row],[Dt_Customer]]</f>
        <v>41651</v>
      </c>
      <c r="I1177" s="6">
        <f>Table2[[#This Row],[Recency]]</f>
        <v>61</v>
      </c>
      <c r="J1177" s="14">
        <f>IF(VALUE(YEAR(People!$H1177))-People!$B1177&gt;=90,44,VALUE(YEAR(People!$H1177))-People!$B1177)</f>
        <v>57</v>
      </c>
      <c r="K1177" s="5" t="str">
        <f>IF(AND(People!$J1177&gt;=16,People!$J1177&lt;=25),"16-25",IF(AND(People!$J1177&gt;=26,People!$J1177&lt;=35),"26-35",IF(AND(People!$J1177&gt;=36,People!$J1177&lt;=45),"36-45",IF(AND(People!$J1177&gt;=46,People!$J1177&lt;=55),"46-55",IF(AND(People!$J1177&gt;=56,People!$J1177&lt;=65),"56-65",IF(AND(People!$J1177&gt;=66,People!$J1177&lt;=75),"66-75","ALL"))))))</f>
        <v>56-65</v>
      </c>
      <c r="L1177" t="str">
        <f>Products!H1177</f>
        <v>Married</v>
      </c>
      <c r="M1177">
        <f>Table2[[#This Row],[Recency]]</f>
        <v>61</v>
      </c>
      <c r="N1177">
        <f>Table2[[#This Row],[NumDealsPurchases]]</f>
        <v>3</v>
      </c>
      <c r="O1177" s="12" t="str">
        <f>IF(Table2[[#This Row],[Kidhome]]=0,"No","Yes")</f>
        <v>Yes</v>
      </c>
      <c r="P1177" s="12" t="str">
        <f>IF(Table2[[#This Row],[Teenhome]]=0,"No","Yes")</f>
        <v>Yes</v>
      </c>
    </row>
    <row r="1178" spans="1:16" ht="16.5" x14ac:dyDescent="0.3">
      <c r="A1178" s="5">
        <f>Table2[[#This Row],[ID]]</f>
        <v>8686</v>
      </c>
      <c r="B1178" s="6">
        <f>Table2[[#This Row],[Year_Birth]]</f>
        <v>1979</v>
      </c>
      <c r="C1178" s="6" t="str">
        <f>Table2[[#This Row],[Education]]</f>
        <v>Basic</v>
      </c>
      <c r="D1178" s="6" t="str">
        <f>Table2[[#This Row],[Marital_Status]]</f>
        <v>Together</v>
      </c>
      <c r="E1178" s="6">
        <f>Table2[[#This Row],[Income]]</f>
        <v>23724</v>
      </c>
      <c r="F1178" s="6">
        <f>Table2[[#This Row],[Kidhome]]</f>
        <v>1</v>
      </c>
      <c r="G1178" s="6">
        <f>Table2[[#This Row],[Teenhome]]</f>
        <v>0</v>
      </c>
      <c r="H1178" s="9">
        <f>Table2[[#This Row],[Dt_Customer]]</f>
        <v>41282</v>
      </c>
      <c r="I1178" s="6">
        <f>Table2[[#This Row],[Recency]]</f>
        <v>65</v>
      </c>
      <c r="J1178" s="8">
        <f>IF(VALUE(YEAR(People!$H1178))-People!$B1178&gt;=90,44,VALUE(YEAR(People!$H1178))-People!$B1178)</f>
        <v>34</v>
      </c>
      <c r="K1178" s="5" t="str">
        <f>IF(AND(People!$J1178&gt;=16,People!$J1178&lt;=25),"16-25",IF(AND(People!$J1178&gt;=26,People!$J1178&lt;=35),"26-35",IF(AND(People!$J1178&gt;=36,People!$J1178&lt;=45),"36-45",IF(AND(People!$J1178&gt;=46,People!$J1178&lt;=55),"46-55",IF(AND(People!$J1178&gt;=56,People!$J1178&lt;=65),"56-65",IF(AND(People!$J1178&gt;=66,People!$J1178&lt;=75),"66-75","ALL"))))))</f>
        <v>26-35</v>
      </c>
      <c r="L1178" t="str">
        <f>Products!H1178</f>
        <v>Married</v>
      </c>
      <c r="M1178">
        <f>Table2[[#This Row],[Recency]]</f>
        <v>65</v>
      </c>
      <c r="N1178">
        <f>Table2[[#This Row],[NumDealsPurchases]]</f>
        <v>2</v>
      </c>
      <c r="O1178" s="12" t="str">
        <f>IF(Table2[[#This Row],[Kidhome]]=0,"No","Yes")</f>
        <v>Yes</v>
      </c>
      <c r="P1178" s="12" t="str">
        <f>IF(Table2[[#This Row],[Teenhome]]=0,"No","Yes")</f>
        <v>No</v>
      </c>
    </row>
    <row r="1179" spans="1:16" ht="16.5" x14ac:dyDescent="0.3">
      <c r="A1179" s="7">
        <f>Table2[[#This Row],[ID]]</f>
        <v>1604</v>
      </c>
      <c r="B1179" s="6">
        <f>Table2[[#This Row],[Year_Birth]]</f>
        <v>1960</v>
      </c>
      <c r="C1179" s="6" t="str">
        <f>Table2[[#This Row],[Education]]</f>
        <v>Master</v>
      </c>
      <c r="D1179" s="6" t="str">
        <f>Table2[[#This Row],[Marital_Status]]</f>
        <v>Married</v>
      </c>
      <c r="E1179" s="6">
        <f>Table2[[#This Row],[Income]]</f>
        <v>47353</v>
      </c>
      <c r="F1179" s="6">
        <f>Table2[[#This Row],[Kidhome]]</f>
        <v>0</v>
      </c>
      <c r="G1179" s="6">
        <f>Table2[[#This Row],[Teenhome]]</f>
        <v>1</v>
      </c>
      <c r="H1179" s="9">
        <f>Table2[[#This Row],[Dt_Customer]]</f>
        <v>41591</v>
      </c>
      <c r="I1179" s="6">
        <f>Table2[[#This Row],[Recency]]</f>
        <v>93</v>
      </c>
      <c r="J1179" s="14">
        <f>IF(VALUE(YEAR(People!$H1179))-People!$B1179&gt;=90,44,VALUE(YEAR(People!$H1179))-People!$B1179)</f>
        <v>53</v>
      </c>
      <c r="K1179" s="5" t="str">
        <f>IF(AND(People!$J1179&gt;=16,People!$J1179&lt;=25),"16-25",IF(AND(People!$J1179&gt;=26,People!$J1179&lt;=35),"26-35",IF(AND(People!$J1179&gt;=36,People!$J1179&lt;=45),"36-45",IF(AND(People!$J1179&gt;=46,People!$J1179&lt;=55),"46-55",IF(AND(People!$J1179&gt;=56,People!$J1179&lt;=65),"56-65",IF(AND(People!$J1179&gt;=66,People!$J1179&lt;=75),"66-75","ALL"))))))</f>
        <v>46-55</v>
      </c>
      <c r="L1179" t="str">
        <f>Products!H1179</f>
        <v>Married</v>
      </c>
      <c r="M1179">
        <f>Table2[[#This Row],[Recency]]</f>
        <v>93</v>
      </c>
      <c r="N1179">
        <f>Table2[[#This Row],[NumDealsPurchases]]</f>
        <v>3</v>
      </c>
      <c r="O1179" s="12" t="str">
        <f>IF(Table2[[#This Row],[Kidhome]]=0,"No","Yes")</f>
        <v>No</v>
      </c>
      <c r="P1179" s="12" t="str">
        <f>IF(Table2[[#This Row],[Teenhome]]=0,"No","Yes")</f>
        <v>Yes</v>
      </c>
    </row>
    <row r="1180" spans="1:16" ht="16.5" x14ac:dyDescent="0.3">
      <c r="A1180" s="5">
        <f>Table2[[#This Row],[ID]]</f>
        <v>5907</v>
      </c>
      <c r="B1180" s="6">
        <f>Table2[[#This Row],[Year_Birth]]</f>
        <v>1952</v>
      </c>
      <c r="C1180" s="6" t="str">
        <f>Table2[[#This Row],[Education]]</f>
        <v>Master</v>
      </c>
      <c r="D1180" s="6" t="str">
        <f>Table2[[#This Row],[Marital_Status]]</f>
        <v>Married</v>
      </c>
      <c r="E1180" s="6">
        <f>Table2[[#This Row],[Income]]</f>
        <v>33444</v>
      </c>
      <c r="F1180" s="6">
        <f>Table2[[#This Row],[Kidhome]]</f>
        <v>1</v>
      </c>
      <c r="G1180" s="6">
        <f>Table2[[#This Row],[Teenhome]]</f>
        <v>1</v>
      </c>
      <c r="H1180" s="9">
        <f>Table2[[#This Row],[Dt_Customer]]</f>
        <v>41216</v>
      </c>
      <c r="I1180" s="6">
        <f>Table2[[#This Row],[Recency]]</f>
        <v>24</v>
      </c>
      <c r="J1180" s="8">
        <f>IF(VALUE(YEAR(People!$H1180))-People!$B1180&gt;=90,44,VALUE(YEAR(People!$H1180))-People!$B1180)</f>
        <v>60</v>
      </c>
      <c r="K1180" s="5" t="str">
        <f>IF(AND(People!$J1180&gt;=16,People!$J1180&lt;=25),"16-25",IF(AND(People!$J1180&gt;=26,People!$J1180&lt;=35),"26-35",IF(AND(People!$J1180&gt;=36,People!$J1180&lt;=45),"36-45",IF(AND(People!$J1180&gt;=46,People!$J1180&lt;=55),"46-55",IF(AND(People!$J1180&gt;=56,People!$J1180&lt;=65),"56-65",IF(AND(People!$J1180&gt;=66,People!$J1180&lt;=75),"66-75","ALL"))))))</f>
        <v>56-65</v>
      </c>
      <c r="L1180" t="str">
        <f>Products!H1180</f>
        <v>Divorced</v>
      </c>
      <c r="M1180">
        <f>Table2[[#This Row],[Recency]]</f>
        <v>24</v>
      </c>
      <c r="N1180">
        <f>Table2[[#This Row],[NumDealsPurchases]]</f>
        <v>1</v>
      </c>
      <c r="O1180" s="12" t="str">
        <f>IF(Table2[[#This Row],[Kidhome]]=0,"No","Yes")</f>
        <v>Yes</v>
      </c>
      <c r="P1180" s="12" t="str">
        <f>IF(Table2[[#This Row],[Teenhome]]=0,"No","Yes")</f>
        <v>Yes</v>
      </c>
    </row>
    <row r="1181" spans="1:16" ht="16.5" x14ac:dyDescent="0.3">
      <c r="A1181" s="7">
        <f>Table2[[#This Row],[ID]]</f>
        <v>10669</v>
      </c>
      <c r="B1181" s="6">
        <f>Table2[[#This Row],[Year_Birth]]</f>
        <v>1981</v>
      </c>
      <c r="C1181" s="6" t="str">
        <f>Table2[[#This Row],[Education]]</f>
        <v>Graduation</v>
      </c>
      <c r="D1181" s="6" t="str">
        <f>Table2[[#This Row],[Marital_Status]]</f>
        <v>Married</v>
      </c>
      <c r="E1181" s="6">
        <f>Table2[[#This Row],[Income]]</f>
        <v>54386</v>
      </c>
      <c r="F1181" s="6">
        <f>Table2[[#This Row],[Kidhome]]</f>
        <v>0</v>
      </c>
      <c r="G1181" s="6">
        <f>Table2[[#This Row],[Teenhome]]</f>
        <v>1</v>
      </c>
      <c r="H1181" s="9">
        <f>Table2[[#This Row],[Dt_Customer]]</f>
        <v>41411</v>
      </c>
      <c r="I1181" s="6">
        <f>Table2[[#This Row],[Recency]]</f>
        <v>8</v>
      </c>
      <c r="J1181" s="14">
        <f>IF(VALUE(YEAR(People!$H1181))-People!$B1181&gt;=90,44,VALUE(YEAR(People!$H1181))-People!$B1181)</f>
        <v>32</v>
      </c>
      <c r="K1181" s="5" t="str">
        <f>IF(AND(People!$J1181&gt;=16,People!$J1181&lt;=25),"16-25",IF(AND(People!$J1181&gt;=26,People!$J1181&lt;=35),"26-35",IF(AND(People!$J1181&gt;=36,People!$J1181&lt;=45),"36-45",IF(AND(People!$J1181&gt;=46,People!$J1181&lt;=55),"46-55",IF(AND(People!$J1181&gt;=56,People!$J1181&lt;=65),"56-65",IF(AND(People!$J1181&gt;=66,People!$J1181&lt;=75),"66-75","ALL"))))))</f>
        <v>26-35</v>
      </c>
      <c r="L1181" t="str">
        <f>Products!H1181</f>
        <v>Single</v>
      </c>
      <c r="M1181">
        <f>Table2[[#This Row],[Recency]]</f>
        <v>8</v>
      </c>
      <c r="N1181">
        <f>Table2[[#This Row],[NumDealsPurchases]]</f>
        <v>2</v>
      </c>
      <c r="O1181" s="12" t="str">
        <f>IF(Table2[[#This Row],[Kidhome]]=0,"No","Yes")</f>
        <v>No</v>
      </c>
      <c r="P1181" s="12" t="str">
        <f>IF(Table2[[#This Row],[Teenhome]]=0,"No","Yes")</f>
        <v>Yes</v>
      </c>
    </row>
    <row r="1182" spans="1:16" ht="16.5" x14ac:dyDescent="0.3">
      <c r="A1182" s="5">
        <f>Table2[[#This Row],[ID]]</f>
        <v>2918</v>
      </c>
      <c r="B1182" s="6">
        <f>Table2[[#This Row],[Year_Birth]]</f>
        <v>1981</v>
      </c>
      <c r="C1182" s="6" t="str">
        <f>Table2[[#This Row],[Education]]</f>
        <v>Graduation</v>
      </c>
      <c r="D1182" s="6" t="str">
        <f>Table2[[#This Row],[Marital_Status]]</f>
        <v>Divorced</v>
      </c>
      <c r="E1182" s="6">
        <f>Table2[[#This Row],[Income]]</f>
        <v>28510</v>
      </c>
      <c r="F1182" s="6">
        <f>Table2[[#This Row],[Kidhome]]</f>
        <v>1</v>
      </c>
      <c r="G1182" s="6">
        <f>Table2[[#This Row],[Teenhome]]</f>
        <v>1</v>
      </c>
      <c r="H1182" s="9">
        <f>Table2[[#This Row],[Dt_Customer]]</f>
        <v>41377</v>
      </c>
      <c r="I1182" s="6">
        <f>Table2[[#This Row],[Recency]]</f>
        <v>72</v>
      </c>
      <c r="J1182" s="8">
        <f>IF(VALUE(YEAR(People!$H1182))-People!$B1182&gt;=90,44,VALUE(YEAR(People!$H1182))-People!$B1182)</f>
        <v>32</v>
      </c>
      <c r="K1182" s="5" t="str">
        <f>IF(AND(People!$J1182&gt;=16,People!$J1182&lt;=25),"16-25",IF(AND(People!$J1182&gt;=26,People!$J1182&lt;=35),"26-35",IF(AND(People!$J1182&gt;=36,People!$J1182&lt;=45),"36-45",IF(AND(People!$J1182&gt;=46,People!$J1182&lt;=55),"46-55",IF(AND(People!$J1182&gt;=56,People!$J1182&lt;=65),"56-65",IF(AND(People!$J1182&gt;=66,People!$J1182&lt;=75),"66-75","ALL"))))))</f>
        <v>26-35</v>
      </c>
      <c r="L1182" t="str">
        <f>Products!H1182</f>
        <v>Together</v>
      </c>
      <c r="M1182">
        <f>Table2[[#This Row],[Recency]]</f>
        <v>72</v>
      </c>
      <c r="N1182">
        <f>Table2[[#This Row],[NumDealsPurchases]]</f>
        <v>3</v>
      </c>
      <c r="O1182" s="12" t="str">
        <f>IF(Table2[[#This Row],[Kidhome]]=0,"No","Yes")</f>
        <v>Yes</v>
      </c>
      <c r="P1182" s="12" t="str">
        <f>IF(Table2[[#This Row],[Teenhome]]=0,"No","Yes")</f>
        <v>Yes</v>
      </c>
    </row>
    <row r="1183" spans="1:16" ht="16.5" x14ac:dyDescent="0.3">
      <c r="A1183" s="7">
        <f>Table2[[#This Row],[ID]]</f>
        <v>5735</v>
      </c>
      <c r="B1183" s="6">
        <f>Table2[[#This Row],[Year_Birth]]</f>
        <v>1991</v>
      </c>
      <c r="C1183" s="6" t="str">
        <f>Table2[[#This Row],[Education]]</f>
        <v>Master</v>
      </c>
      <c r="D1183" s="6" t="str">
        <f>Table2[[#This Row],[Marital_Status]]</f>
        <v>Single</v>
      </c>
      <c r="E1183" s="6">
        <f>Table2[[#This Row],[Income]]</f>
        <v>90638</v>
      </c>
      <c r="F1183" s="6">
        <f>Table2[[#This Row],[Kidhome]]</f>
        <v>0</v>
      </c>
      <c r="G1183" s="6">
        <f>Table2[[#This Row],[Teenhome]]</f>
        <v>0</v>
      </c>
      <c r="H1183" s="9">
        <f>Table2[[#This Row],[Dt_Customer]]</f>
        <v>41683</v>
      </c>
      <c r="I1183" s="6">
        <f>Table2[[#This Row],[Recency]]</f>
        <v>29</v>
      </c>
      <c r="J1183" s="14">
        <f>IF(VALUE(YEAR(People!$H1183))-People!$B1183&gt;=90,44,VALUE(YEAR(People!$H1183))-People!$B1183)</f>
        <v>23</v>
      </c>
      <c r="K1183" s="5" t="str">
        <f>IF(AND(People!$J1183&gt;=16,People!$J1183&lt;=25),"16-25",IF(AND(People!$J1183&gt;=26,People!$J1183&lt;=35),"26-35",IF(AND(People!$J1183&gt;=36,People!$J1183&lt;=45),"36-45",IF(AND(People!$J1183&gt;=46,People!$J1183&lt;=55),"46-55",IF(AND(People!$J1183&gt;=56,People!$J1183&lt;=65),"56-65",IF(AND(People!$J1183&gt;=66,People!$J1183&lt;=75),"66-75","ALL"))))))</f>
        <v>16-25</v>
      </c>
      <c r="L1183" t="str">
        <f>Products!H1183</f>
        <v>Married</v>
      </c>
      <c r="M1183">
        <f>Table2[[#This Row],[Recency]]</f>
        <v>29</v>
      </c>
      <c r="N1183">
        <f>Table2[[#This Row],[NumDealsPurchases]]</f>
        <v>1</v>
      </c>
      <c r="O1183" s="12" t="str">
        <f>IF(Table2[[#This Row],[Kidhome]]=0,"No","Yes")</f>
        <v>No</v>
      </c>
      <c r="P1183" s="12" t="str">
        <f>IF(Table2[[#This Row],[Teenhome]]=0,"No","Yes")</f>
        <v>No</v>
      </c>
    </row>
    <row r="1184" spans="1:16" ht="16.5" x14ac:dyDescent="0.3">
      <c r="A1184" s="5">
        <f>Table2[[#This Row],[ID]]</f>
        <v>359</v>
      </c>
      <c r="B1184" s="6">
        <f>Table2[[#This Row],[Year_Birth]]</f>
        <v>1950</v>
      </c>
      <c r="C1184" s="6" t="str">
        <f>Table2[[#This Row],[Education]]</f>
        <v>Graduation</v>
      </c>
      <c r="D1184" s="6" t="str">
        <f>Table2[[#This Row],[Marital_Status]]</f>
        <v>Together</v>
      </c>
      <c r="E1184" s="6">
        <f>Table2[[#This Row],[Income]]</f>
        <v>48070</v>
      </c>
      <c r="F1184" s="6">
        <f>Table2[[#This Row],[Kidhome]]</f>
        <v>0</v>
      </c>
      <c r="G1184" s="6">
        <f>Table2[[#This Row],[Teenhome]]</f>
        <v>1</v>
      </c>
      <c r="H1184" s="9">
        <f>Table2[[#This Row],[Dt_Customer]]</f>
        <v>41287</v>
      </c>
      <c r="I1184" s="6">
        <f>Table2[[#This Row],[Recency]]</f>
        <v>33</v>
      </c>
      <c r="J1184" s="8">
        <f>IF(VALUE(YEAR(People!$H1184))-People!$B1184&gt;=90,44,VALUE(YEAR(People!$H1184))-People!$B1184)</f>
        <v>63</v>
      </c>
      <c r="K1184" s="5" t="str">
        <f>IF(AND(People!$J1184&gt;=16,People!$J1184&lt;=25),"16-25",IF(AND(People!$J1184&gt;=26,People!$J1184&lt;=35),"26-35",IF(AND(People!$J1184&gt;=36,People!$J1184&lt;=45),"36-45",IF(AND(People!$J1184&gt;=46,People!$J1184&lt;=55),"46-55",IF(AND(People!$J1184&gt;=56,People!$J1184&lt;=65),"56-65",IF(AND(People!$J1184&gt;=66,People!$J1184&lt;=75),"66-75","ALL"))))))</f>
        <v>56-65</v>
      </c>
      <c r="L1184" t="str">
        <f>Products!H1184</f>
        <v>Divorced</v>
      </c>
      <c r="M1184">
        <f>Table2[[#This Row],[Recency]]</f>
        <v>33</v>
      </c>
      <c r="N1184">
        <f>Table2[[#This Row],[NumDealsPurchases]]</f>
        <v>3</v>
      </c>
      <c r="O1184" s="12" t="str">
        <f>IF(Table2[[#This Row],[Kidhome]]=0,"No","Yes")</f>
        <v>No</v>
      </c>
      <c r="P1184" s="12" t="str">
        <f>IF(Table2[[#This Row],[Teenhome]]=0,"No","Yes")</f>
        <v>Yes</v>
      </c>
    </row>
    <row r="1185" spans="1:16" ht="16.5" x14ac:dyDescent="0.3">
      <c r="A1185" s="7">
        <f>Table2[[#This Row],[ID]]</f>
        <v>8387</v>
      </c>
      <c r="B1185" s="6">
        <f>Table2[[#This Row],[Year_Birth]]</f>
        <v>1957</v>
      </c>
      <c r="C1185" s="6" t="str">
        <f>Table2[[#This Row],[Education]]</f>
        <v>Graduation</v>
      </c>
      <c r="D1185" s="6" t="str">
        <f>Table2[[#This Row],[Marital_Status]]</f>
        <v>Married</v>
      </c>
      <c r="E1185" s="6">
        <f>Table2[[#This Row],[Income]]</f>
        <v>43140</v>
      </c>
      <c r="F1185" s="6">
        <f>Table2[[#This Row],[Kidhome]]</f>
        <v>0</v>
      </c>
      <c r="G1185" s="6">
        <f>Table2[[#This Row],[Teenhome]]</f>
        <v>1</v>
      </c>
      <c r="H1185" s="9">
        <f>Table2[[#This Row],[Dt_Customer]]</f>
        <v>41279</v>
      </c>
      <c r="I1185" s="6">
        <f>Table2[[#This Row],[Recency]]</f>
        <v>68</v>
      </c>
      <c r="J1185" s="14">
        <f>IF(VALUE(YEAR(People!$H1185))-People!$B1185&gt;=90,44,VALUE(YEAR(People!$H1185))-People!$B1185)</f>
        <v>56</v>
      </c>
      <c r="K1185" s="5" t="str">
        <f>IF(AND(People!$J1185&gt;=16,People!$J1185&lt;=25),"16-25",IF(AND(People!$J1185&gt;=26,People!$J1185&lt;=35),"26-35",IF(AND(People!$J1185&gt;=36,People!$J1185&lt;=45),"36-45",IF(AND(People!$J1185&gt;=46,People!$J1185&lt;=55),"46-55",IF(AND(People!$J1185&gt;=56,People!$J1185&lt;=65),"56-65",IF(AND(People!$J1185&gt;=66,People!$J1185&lt;=75),"66-75","ALL"))))))</f>
        <v>56-65</v>
      </c>
      <c r="L1185" t="str">
        <f>Products!H1185</f>
        <v>Single</v>
      </c>
      <c r="M1185">
        <f>Table2[[#This Row],[Recency]]</f>
        <v>68</v>
      </c>
      <c r="N1185">
        <f>Table2[[#This Row],[NumDealsPurchases]]</f>
        <v>1</v>
      </c>
      <c r="O1185" s="12" t="str">
        <f>IF(Table2[[#This Row],[Kidhome]]=0,"No","Yes")</f>
        <v>No</v>
      </c>
      <c r="P1185" s="12" t="str">
        <f>IF(Table2[[#This Row],[Teenhome]]=0,"No","Yes")</f>
        <v>Yes</v>
      </c>
    </row>
    <row r="1186" spans="1:16" ht="16.5" x14ac:dyDescent="0.3">
      <c r="A1186" s="5">
        <f>Table2[[#This Row],[ID]]</f>
        <v>1829</v>
      </c>
      <c r="B1186" s="6">
        <f>Table2[[#This Row],[Year_Birth]]</f>
        <v>1961</v>
      </c>
      <c r="C1186" s="6" t="str">
        <f>Table2[[#This Row],[Education]]</f>
        <v>PhD</v>
      </c>
      <c r="D1186" s="6" t="str">
        <f>Table2[[#This Row],[Marital_Status]]</f>
        <v>Divorced</v>
      </c>
      <c r="E1186" s="6">
        <f>Table2[[#This Row],[Income]]</f>
        <v>54959</v>
      </c>
      <c r="F1186" s="6">
        <f>Table2[[#This Row],[Kidhome]]</f>
        <v>0</v>
      </c>
      <c r="G1186" s="6">
        <f>Table2[[#This Row],[Teenhome]]</f>
        <v>1</v>
      </c>
      <c r="H1186" s="9">
        <f>Table2[[#This Row],[Dt_Customer]]</f>
        <v>41293</v>
      </c>
      <c r="I1186" s="6">
        <f>Table2[[#This Row],[Recency]]</f>
        <v>55</v>
      </c>
      <c r="J1186" s="8">
        <f>IF(VALUE(YEAR(People!$H1186))-People!$B1186&gt;=90,44,VALUE(YEAR(People!$H1186))-People!$B1186)</f>
        <v>52</v>
      </c>
      <c r="K1186" s="5" t="str">
        <f>IF(AND(People!$J1186&gt;=16,People!$J1186&lt;=25),"16-25",IF(AND(People!$J1186&gt;=26,People!$J1186&lt;=35),"26-35",IF(AND(People!$J1186&gt;=36,People!$J1186&lt;=45),"36-45",IF(AND(People!$J1186&gt;=46,People!$J1186&lt;=55),"46-55",IF(AND(People!$J1186&gt;=56,People!$J1186&lt;=65),"56-65",IF(AND(People!$J1186&gt;=66,People!$J1186&lt;=75),"66-75","ALL"))))))</f>
        <v>46-55</v>
      </c>
      <c r="L1186" t="str">
        <f>Products!H1186</f>
        <v>Single</v>
      </c>
      <c r="M1186">
        <f>Table2[[#This Row],[Recency]]</f>
        <v>55</v>
      </c>
      <c r="N1186">
        <f>Table2[[#This Row],[NumDealsPurchases]]</f>
        <v>3</v>
      </c>
      <c r="O1186" s="12" t="str">
        <f>IF(Table2[[#This Row],[Kidhome]]=0,"No","Yes")</f>
        <v>No</v>
      </c>
      <c r="P1186" s="12" t="str">
        <f>IF(Table2[[#This Row],[Teenhome]]=0,"No","Yes")</f>
        <v>Yes</v>
      </c>
    </row>
    <row r="1187" spans="1:16" ht="16.5" x14ac:dyDescent="0.3">
      <c r="A1187" s="7">
        <f>Table2[[#This Row],[ID]]</f>
        <v>3839</v>
      </c>
      <c r="B1187" s="6">
        <f>Table2[[#This Row],[Year_Birth]]</f>
        <v>1958</v>
      </c>
      <c r="C1187" s="6" t="str">
        <f>Table2[[#This Row],[Education]]</f>
        <v>Basic</v>
      </c>
      <c r="D1187" s="6" t="str">
        <f>Table2[[#This Row],[Marital_Status]]</f>
        <v>Single</v>
      </c>
      <c r="E1187" s="6">
        <f>Table2[[#This Row],[Income]]</f>
        <v>15056</v>
      </c>
      <c r="F1187" s="6">
        <f>Table2[[#This Row],[Kidhome]]</f>
        <v>1</v>
      </c>
      <c r="G1187" s="6">
        <f>Table2[[#This Row],[Teenhome]]</f>
        <v>1</v>
      </c>
      <c r="H1187" s="9">
        <f>Table2[[#This Row],[Dt_Customer]]</f>
        <v>41397</v>
      </c>
      <c r="I1187" s="6">
        <f>Table2[[#This Row],[Recency]]</f>
        <v>76</v>
      </c>
      <c r="J1187" s="14">
        <f>IF(VALUE(YEAR(People!$H1187))-People!$B1187&gt;=90,44,VALUE(YEAR(People!$H1187))-People!$B1187)</f>
        <v>55</v>
      </c>
      <c r="K1187" s="5" t="str">
        <f>IF(AND(People!$J1187&gt;=16,People!$J1187&lt;=25),"16-25",IF(AND(People!$J1187&gt;=26,People!$J1187&lt;=35),"26-35",IF(AND(People!$J1187&gt;=36,People!$J1187&lt;=45),"36-45",IF(AND(People!$J1187&gt;=46,People!$J1187&lt;=55),"46-55",IF(AND(People!$J1187&gt;=56,People!$J1187&lt;=65),"56-65",IF(AND(People!$J1187&gt;=66,People!$J1187&lt;=75),"66-75","ALL"))))))</f>
        <v>46-55</v>
      </c>
      <c r="L1187" t="str">
        <f>Products!H1187</f>
        <v>Single</v>
      </c>
      <c r="M1187">
        <f>Table2[[#This Row],[Recency]]</f>
        <v>76</v>
      </c>
      <c r="N1187">
        <f>Table2[[#This Row],[NumDealsPurchases]]</f>
        <v>5</v>
      </c>
      <c r="O1187" s="12" t="str">
        <f>IF(Table2[[#This Row],[Kidhome]]=0,"No","Yes")</f>
        <v>Yes</v>
      </c>
      <c r="P1187" s="12" t="str">
        <f>IF(Table2[[#This Row],[Teenhome]]=0,"No","Yes")</f>
        <v>Yes</v>
      </c>
    </row>
    <row r="1188" spans="1:16" ht="16.5" x14ac:dyDescent="0.3">
      <c r="A1188" s="5">
        <f>Table2[[#This Row],[ID]]</f>
        <v>9392</v>
      </c>
      <c r="B1188" s="6">
        <f>Table2[[#This Row],[Year_Birth]]</f>
        <v>1971</v>
      </c>
      <c r="C1188" s="6" t="str">
        <f>Table2[[#This Row],[Education]]</f>
        <v>Graduation</v>
      </c>
      <c r="D1188" s="6" t="str">
        <f>Table2[[#This Row],[Marital_Status]]</f>
        <v>Single</v>
      </c>
      <c r="E1188" s="6">
        <f>Table2[[#This Row],[Income]]</f>
        <v>26954</v>
      </c>
      <c r="F1188" s="6">
        <f>Table2[[#This Row],[Kidhome]]</f>
        <v>1</v>
      </c>
      <c r="G1188" s="6">
        <f>Table2[[#This Row],[Teenhome]]</f>
        <v>0</v>
      </c>
      <c r="H1188" s="9">
        <f>Table2[[#This Row],[Dt_Customer]]</f>
        <v>41767</v>
      </c>
      <c r="I1188" s="6">
        <f>Table2[[#This Row],[Recency]]</f>
        <v>17</v>
      </c>
      <c r="J1188" s="8">
        <f>IF(VALUE(YEAR(People!$H1188))-People!$B1188&gt;=90,44,VALUE(YEAR(People!$H1188))-People!$B1188)</f>
        <v>43</v>
      </c>
      <c r="K1188" s="5" t="str">
        <f>IF(AND(People!$J1188&gt;=16,People!$J1188&lt;=25),"16-25",IF(AND(People!$J1188&gt;=26,People!$J1188&lt;=35),"26-35",IF(AND(People!$J1188&gt;=36,People!$J1188&lt;=45),"36-45",IF(AND(People!$J1188&gt;=46,People!$J1188&lt;=55),"46-55",IF(AND(People!$J1188&gt;=56,People!$J1188&lt;=65),"56-65",IF(AND(People!$J1188&gt;=66,People!$J1188&lt;=75),"66-75","ALL"))))))</f>
        <v>36-45</v>
      </c>
      <c r="L1188" t="str">
        <f>Products!H1188</f>
        <v>Married</v>
      </c>
      <c r="M1188">
        <f>Table2[[#This Row],[Recency]]</f>
        <v>17</v>
      </c>
      <c r="N1188">
        <f>Table2[[#This Row],[NumDealsPurchases]]</f>
        <v>1</v>
      </c>
      <c r="O1188" s="12" t="str">
        <f>IF(Table2[[#This Row],[Kidhome]]=0,"No","Yes")</f>
        <v>Yes</v>
      </c>
      <c r="P1188" s="12" t="str">
        <f>IF(Table2[[#This Row],[Teenhome]]=0,"No","Yes")</f>
        <v>No</v>
      </c>
    </row>
    <row r="1189" spans="1:16" ht="16.5" x14ac:dyDescent="0.3">
      <c r="A1189" s="7">
        <f>Table2[[#This Row],[ID]]</f>
        <v>2292</v>
      </c>
      <c r="B1189" s="6">
        <f>Table2[[#This Row],[Year_Birth]]</f>
        <v>1985</v>
      </c>
      <c r="C1189" s="6" t="str">
        <f>Table2[[#This Row],[Education]]</f>
        <v>Graduation</v>
      </c>
      <c r="D1189" s="6" t="str">
        <f>Table2[[#This Row],[Marital_Status]]</f>
        <v>Single</v>
      </c>
      <c r="E1189" s="6">
        <f>Table2[[#This Row],[Income]]</f>
        <v>22327</v>
      </c>
      <c r="F1189" s="6">
        <f>Table2[[#This Row],[Kidhome]]</f>
        <v>1</v>
      </c>
      <c r="G1189" s="6">
        <f>Table2[[#This Row],[Teenhome]]</f>
        <v>0</v>
      </c>
      <c r="H1189" s="9">
        <f>Table2[[#This Row],[Dt_Customer]]</f>
        <v>41488</v>
      </c>
      <c r="I1189" s="6">
        <f>Table2[[#This Row],[Recency]]</f>
        <v>94</v>
      </c>
      <c r="J1189" s="14">
        <f>IF(VALUE(YEAR(People!$H1189))-People!$B1189&gt;=90,44,VALUE(YEAR(People!$H1189))-People!$B1189)</f>
        <v>28</v>
      </c>
      <c r="K1189" s="5" t="str">
        <f>IF(AND(People!$J1189&gt;=16,People!$J1189&lt;=25),"16-25",IF(AND(People!$J1189&gt;=26,People!$J1189&lt;=35),"26-35",IF(AND(People!$J1189&gt;=36,People!$J1189&lt;=45),"36-45",IF(AND(People!$J1189&gt;=46,People!$J1189&lt;=55),"46-55",IF(AND(People!$J1189&gt;=56,People!$J1189&lt;=65),"56-65",IF(AND(People!$J1189&gt;=66,People!$J1189&lt;=75),"66-75","ALL"))))))</f>
        <v>26-35</v>
      </c>
      <c r="L1189" t="str">
        <f>Products!H1189</f>
        <v>Single</v>
      </c>
      <c r="M1189">
        <f>Table2[[#This Row],[Recency]]</f>
        <v>94</v>
      </c>
      <c r="N1189">
        <f>Table2[[#This Row],[NumDealsPurchases]]</f>
        <v>1</v>
      </c>
      <c r="O1189" s="12" t="str">
        <f>IF(Table2[[#This Row],[Kidhome]]=0,"No","Yes")</f>
        <v>Yes</v>
      </c>
      <c r="P1189" s="12" t="str">
        <f>IF(Table2[[#This Row],[Teenhome]]=0,"No","Yes")</f>
        <v>No</v>
      </c>
    </row>
    <row r="1190" spans="1:16" ht="16.5" x14ac:dyDescent="0.3">
      <c r="A1190" s="5">
        <f>Table2[[#This Row],[ID]]</f>
        <v>10466</v>
      </c>
      <c r="B1190" s="6">
        <f>Table2[[#This Row],[Year_Birth]]</f>
        <v>1965</v>
      </c>
      <c r="C1190" s="6" t="str">
        <f>Table2[[#This Row],[Education]]</f>
        <v>Graduation</v>
      </c>
      <c r="D1190" s="6" t="str">
        <f>Table2[[#This Row],[Marital_Status]]</f>
        <v>Married</v>
      </c>
      <c r="E1190" s="6">
        <f>Table2[[#This Row],[Income]]</f>
        <v>44393</v>
      </c>
      <c r="F1190" s="6">
        <f>Table2[[#This Row],[Kidhome]]</f>
        <v>1</v>
      </c>
      <c r="G1190" s="6">
        <f>Table2[[#This Row],[Teenhome]]</f>
        <v>1</v>
      </c>
      <c r="H1190" s="9">
        <f>Table2[[#This Row],[Dt_Customer]]</f>
        <v>41508</v>
      </c>
      <c r="I1190" s="6">
        <f>Table2[[#This Row],[Recency]]</f>
        <v>86</v>
      </c>
      <c r="J1190" s="8">
        <f>IF(VALUE(YEAR(People!$H1190))-People!$B1190&gt;=90,44,VALUE(YEAR(People!$H1190))-People!$B1190)</f>
        <v>48</v>
      </c>
      <c r="K1190" s="5" t="str">
        <f>IF(AND(People!$J1190&gt;=16,People!$J1190&lt;=25),"16-25",IF(AND(People!$J1190&gt;=26,People!$J1190&lt;=35),"26-35",IF(AND(People!$J1190&gt;=36,People!$J1190&lt;=45),"36-45",IF(AND(People!$J1190&gt;=46,People!$J1190&lt;=55),"46-55",IF(AND(People!$J1190&gt;=56,People!$J1190&lt;=65),"56-65",IF(AND(People!$J1190&gt;=66,People!$J1190&lt;=75),"66-75","ALL"))))))</f>
        <v>46-55</v>
      </c>
      <c r="L1190" t="str">
        <f>Products!H1190</f>
        <v>Together</v>
      </c>
      <c r="M1190">
        <f>Table2[[#This Row],[Recency]]</f>
        <v>86</v>
      </c>
      <c r="N1190">
        <f>Table2[[#This Row],[NumDealsPurchases]]</f>
        <v>2</v>
      </c>
      <c r="O1190" s="12" t="str">
        <f>IF(Table2[[#This Row],[Kidhome]]=0,"No","Yes")</f>
        <v>Yes</v>
      </c>
      <c r="P1190" s="12" t="str">
        <f>IF(Table2[[#This Row],[Teenhome]]=0,"No","Yes")</f>
        <v>Yes</v>
      </c>
    </row>
    <row r="1191" spans="1:16" ht="16.5" x14ac:dyDescent="0.3">
      <c r="A1191" s="7">
        <f>Table2[[#This Row],[ID]]</f>
        <v>9855</v>
      </c>
      <c r="B1191" s="6">
        <f>Table2[[#This Row],[Year_Birth]]</f>
        <v>1952</v>
      </c>
      <c r="C1191" s="6" t="str">
        <f>Table2[[#This Row],[Education]]</f>
        <v>PhD</v>
      </c>
      <c r="D1191" s="6" t="str">
        <f>Table2[[#This Row],[Marital_Status]]</f>
        <v>Single</v>
      </c>
      <c r="E1191" s="6">
        <f>Table2[[#This Row],[Income]]</f>
        <v>62000</v>
      </c>
      <c r="F1191" s="6">
        <f>Table2[[#This Row],[Kidhome]]</f>
        <v>0</v>
      </c>
      <c r="G1191" s="6">
        <f>Table2[[#This Row],[Teenhome]]</f>
        <v>1</v>
      </c>
      <c r="H1191" s="9">
        <f>Table2[[#This Row],[Dt_Customer]]</f>
        <v>41511</v>
      </c>
      <c r="I1191" s="6">
        <f>Table2[[#This Row],[Recency]]</f>
        <v>25</v>
      </c>
      <c r="J1191" s="14">
        <f>IF(VALUE(YEAR(People!$H1191))-People!$B1191&gt;=90,44,VALUE(YEAR(People!$H1191))-People!$B1191)</f>
        <v>61</v>
      </c>
      <c r="K1191" s="5" t="str">
        <f>IF(AND(People!$J1191&gt;=16,People!$J1191&lt;=25),"16-25",IF(AND(People!$J1191&gt;=26,People!$J1191&lt;=35),"26-35",IF(AND(People!$J1191&gt;=36,People!$J1191&lt;=45),"36-45",IF(AND(People!$J1191&gt;=46,People!$J1191&lt;=55),"46-55",IF(AND(People!$J1191&gt;=56,People!$J1191&lt;=65),"56-65",IF(AND(People!$J1191&gt;=66,People!$J1191&lt;=75),"66-75","ALL"))))))</f>
        <v>56-65</v>
      </c>
      <c r="L1191" t="str">
        <f>Products!H1191</f>
        <v>Married</v>
      </c>
      <c r="M1191">
        <f>Table2[[#This Row],[Recency]]</f>
        <v>25</v>
      </c>
      <c r="N1191">
        <f>Table2[[#This Row],[NumDealsPurchases]]</f>
        <v>1</v>
      </c>
      <c r="O1191" s="12" t="str">
        <f>IF(Table2[[#This Row],[Kidhome]]=0,"No","Yes")</f>
        <v>No</v>
      </c>
      <c r="P1191" s="12" t="str">
        <f>IF(Table2[[#This Row],[Teenhome]]=0,"No","Yes")</f>
        <v>Yes</v>
      </c>
    </row>
    <row r="1192" spans="1:16" ht="16.5" x14ac:dyDescent="0.3">
      <c r="A1192" s="5">
        <f>Table2[[#This Row],[ID]]</f>
        <v>4088</v>
      </c>
      <c r="B1192" s="6">
        <f>Table2[[#This Row],[Year_Birth]]</f>
        <v>1962</v>
      </c>
      <c r="C1192" s="6" t="str">
        <f>Table2[[#This Row],[Education]]</f>
        <v>PhD</v>
      </c>
      <c r="D1192" s="6" t="str">
        <f>Table2[[#This Row],[Marital_Status]]</f>
        <v>Together</v>
      </c>
      <c r="E1192" s="6">
        <f>Table2[[#This Row],[Income]]</f>
        <v>31497</v>
      </c>
      <c r="F1192" s="6">
        <f>Table2[[#This Row],[Kidhome]]</f>
        <v>0</v>
      </c>
      <c r="G1192" s="6">
        <f>Table2[[#This Row],[Teenhome]]</f>
        <v>1</v>
      </c>
      <c r="H1192" s="9">
        <f>Table2[[#This Row],[Dt_Customer]]</f>
        <v>41249</v>
      </c>
      <c r="I1192" s="6">
        <f>Table2[[#This Row],[Recency]]</f>
        <v>22</v>
      </c>
      <c r="J1192" s="8">
        <f>IF(VALUE(YEAR(People!$H1192))-People!$B1192&gt;=90,44,VALUE(YEAR(People!$H1192))-People!$B1192)</f>
        <v>50</v>
      </c>
      <c r="K1192" s="5" t="str">
        <f>IF(AND(People!$J1192&gt;=16,People!$J1192&lt;=25),"16-25",IF(AND(People!$J1192&gt;=26,People!$J1192&lt;=35),"26-35",IF(AND(People!$J1192&gt;=36,People!$J1192&lt;=45),"36-45",IF(AND(People!$J1192&gt;=46,People!$J1192&lt;=55),"46-55",IF(AND(People!$J1192&gt;=56,People!$J1192&lt;=65),"56-65",IF(AND(People!$J1192&gt;=66,People!$J1192&lt;=75),"66-75","ALL"))))))</f>
        <v>46-55</v>
      </c>
      <c r="L1192" t="str">
        <f>Products!H1192</f>
        <v>Divorced</v>
      </c>
      <c r="M1192">
        <f>Table2[[#This Row],[Recency]]</f>
        <v>22</v>
      </c>
      <c r="N1192">
        <f>Table2[[#This Row],[NumDealsPurchases]]</f>
        <v>2</v>
      </c>
      <c r="O1192" s="12" t="str">
        <f>IF(Table2[[#This Row],[Kidhome]]=0,"No","Yes")</f>
        <v>No</v>
      </c>
      <c r="P1192" s="12" t="str">
        <f>IF(Table2[[#This Row],[Teenhome]]=0,"No","Yes")</f>
        <v>Yes</v>
      </c>
    </row>
    <row r="1193" spans="1:16" ht="16.5" x14ac:dyDescent="0.3">
      <c r="A1193" s="7">
        <f>Table2[[#This Row],[ID]]</f>
        <v>5231</v>
      </c>
      <c r="B1193" s="6">
        <f>Table2[[#This Row],[Year_Birth]]</f>
        <v>1974</v>
      </c>
      <c r="C1193" s="6" t="str">
        <f>Table2[[#This Row],[Education]]</f>
        <v>2n Cycle</v>
      </c>
      <c r="D1193" s="6" t="str">
        <f>Table2[[#This Row],[Marital_Status]]</f>
        <v>Married</v>
      </c>
      <c r="E1193" s="6">
        <f>Table2[[#This Row],[Income]]</f>
        <v>45894</v>
      </c>
      <c r="F1193" s="6">
        <f>Table2[[#This Row],[Kidhome]]</f>
        <v>0</v>
      </c>
      <c r="G1193" s="6">
        <f>Table2[[#This Row],[Teenhome]]</f>
        <v>2</v>
      </c>
      <c r="H1193" s="9">
        <f>Table2[[#This Row],[Dt_Customer]]</f>
        <v>41697</v>
      </c>
      <c r="I1193" s="6">
        <f>Table2[[#This Row],[Recency]]</f>
        <v>15</v>
      </c>
      <c r="J1193" s="14">
        <f>IF(VALUE(YEAR(People!$H1193))-People!$B1193&gt;=90,44,VALUE(YEAR(People!$H1193))-People!$B1193)</f>
        <v>40</v>
      </c>
      <c r="K1193" s="5" t="str">
        <f>IF(AND(People!$J1193&gt;=16,People!$J1193&lt;=25),"16-25",IF(AND(People!$J1193&gt;=26,People!$J1193&lt;=35),"26-35",IF(AND(People!$J1193&gt;=36,People!$J1193&lt;=45),"36-45",IF(AND(People!$J1193&gt;=46,People!$J1193&lt;=55),"46-55",IF(AND(People!$J1193&gt;=56,People!$J1193&lt;=65),"56-65",IF(AND(People!$J1193&gt;=66,People!$J1193&lt;=75),"66-75","ALL"))))))</f>
        <v>36-45</v>
      </c>
      <c r="L1193" t="str">
        <f>Products!H1193</f>
        <v>Widow</v>
      </c>
      <c r="M1193">
        <f>Table2[[#This Row],[Recency]]</f>
        <v>15</v>
      </c>
      <c r="N1193">
        <f>Table2[[#This Row],[NumDealsPurchases]]</f>
        <v>1</v>
      </c>
      <c r="O1193" s="12" t="str">
        <f>IF(Table2[[#This Row],[Kidhome]]=0,"No","Yes")</f>
        <v>No</v>
      </c>
      <c r="P1193" s="12" t="str">
        <f>IF(Table2[[#This Row],[Teenhome]]=0,"No","Yes")</f>
        <v>Yes</v>
      </c>
    </row>
    <row r="1194" spans="1:16" ht="16.5" x14ac:dyDescent="0.3">
      <c r="A1194" s="5">
        <f>Table2[[#This Row],[ID]]</f>
        <v>590</v>
      </c>
      <c r="B1194" s="6">
        <f>Table2[[#This Row],[Year_Birth]]</f>
        <v>1970</v>
      </c>
      <c r="C1194" s="6" t="str">
        <f>Table2[[#This Row],[Education]]</f>
        <v>Master</v>
      </c>
      <c r="D1194" s="6" t="str">
        <f>Table2[[#This Row],[Marital_Status]]</f>
        <v>Divorced</v>
      </c>
      <c r="E1194" s="6">
        <f>Table2[[#This Row],[Income]]</f>
        <v>78579</v>
      </c>
      <c r="F1194" s="6">
        <f>Table2[[#This Row],[Kidhome]]</f>
        <v>0</v>
      </c>
      <c r="G1194" s="6">
        <f>Table2[[#This Row],[Teenhome]]</f>
        <v>0</v>
      </c>
      <c r="H1194" s="9">
        <f>Table2[[#This Row],[Dt_Customer]]</f>
        <v>41265</v>
      </c>
      <c r="I1194" s="6">
        <f>Table2[[#This Row],[Recency]]</f>
        <v>35</v>
      </c>
      <c r="J1194" s="8">
        <f>IF(VALUE(YEAR(People!$H1194))-People!$B1194&gt;=90,44,VALUE(YEAR(People!$H1194))-People!$B1194)</f>
        <v>42</v>
      </c>
      <c r="K1194" s="5" t="str">
        <f>IF(AND(People!$J1194&gt;=16,People!$J1194&lt;=25),"16-25",IF(AND(People!$J1194&gt;=26,People!$J1194&lt;=35),"26-35",IF(AND(People!$J1194&gt;=36,People!$J1194&lt;=45),"36-45",IF(AND(People!$J1194&gt;=46,People!$J1194&lt;=55),"46-55",IF(AND(People!$J1194&gt;=56,People!$J1194&lt;=65),"56-65",IF(AND(People!$J1194&gt;=66,People!$J1194&lt;=75),"66-75","ALL"))))))</f>
        <v>36-45</v>
      </c>
      <c r="L1194" t="str">
        <f>Products!H1194</f>
        <v>Divorced</v>
      </c>
      <c r="M1194">
        <f>Table2[[#This Row],[Recency]]</f>
        <v>35</v>
      </c>
      <c r="N1194">
        <f>Table2[[#This Row],[NumDealsPurchases]]</f>
        <v>1</v>
      </c>
      <c r="O1194" s="12" t="str">
        <f>IF(Table2[[#This Row],[Kidhome]]=0,"No","Yes")</f>
        <v>No</v>
      </c>
      <c r="P1194" s="12" t="str">
        <f>IF(Table2[[#This Row],[Teenhome]]=0,"No","Yes")</f>
        <v>No</v>
      </c>
    </row>
    <row r="1195" spans="1:16" ht="16.5" x14ac:dyDescent="0.3">
      <c r="A1195" s="7">
        <f>Table2[[#This Row],[ID]]</f>
        <v>8732</v>
      </c>
      <c r="B1195" s="6">
        <f>Table2[[#This Row],[Year_Birth]]</f>
        <v>1969</v>
      </c>
      <c r="C1195" s="6" t="str">
        <f>Table2[[#This Row],[Education]]</f>
        <v>Master</v>
      </c>
      <c r="D1195" s="6" t="str">
        <f>Table2[[#This Row],[Marital_Status]]</f>
        <v>Widow</v>
      </c>
      <c r="E1195" s="6">
        <f>Table2[[#This Row],[Income]]</f>
        <v>67369</v>
      </c>
      <c r="F1195" s="6">
        <f>Table2[[#This Row],[Kidhome]]</f>
        <v>0</v>
      </c>
      <c r="G1195" s="6">
        <f>Table2[[#This Row],[Teenhome]]</f>
        <v>1</v>
      </c>
      <c r="H1195" s="9">
        <f>Table2[[#This Row],[Dt_Customer]]</f>
        <v>41230</v>
      </c>
      <c r="I1195" s="6">
        <f>Table2[[#This Row],[Recency]]</f>
        <v>81</v>
      </c>
      <c r="J1195" s="14">
        <f>IF(VALUE(YEAR(People!$H1195))-People!$B1195&gt;=90,44,VALUE(YEAR(People!$H1195))-People!$B1195)</f>
        <v>43</v>
      </c>
      <c r="K1195" s="5" t="str">
        <f>IF(AND(People!$J1195&gt;=16,People!$J1195&lt;=25),"16-25",IF(AND(People!$J1195&gt;=26,People!$J1195&lt;=35),"26-35",IF(AND(People!$J1195&gt;=36,People!$J1195&lt;=45),"36-45",IF(AND(People!$J1195&gt;=46,People!$J1195&lt;=55),"46-55",IF(AND(People!$J1195&gt;=56,People!$J1195&lt;=65),"56-65",IF(AND(People!$J1195&gt;=66,People!$J1195&lt;=75),"66-75","ALL"))))))</f>
        <v>36-45</v>
      </c>
      <c r="L1195" t="str">
        <f>Products!H1195</f>
        <v>Single</v>
      </c>
      <c r="M1195">
        <f>Table2[[#This Row],[Recency]]</f>
        <v>81</v>
      </c>
      <c r="N1195">
        <f>Table2[[#This Row],[NumDealsPurchases]]</f>
        <v>4</v>
      </c>
      <c r="O1195" s="12" t="str">
        <f>IF(Table2[[#This Row],[Kidhome]]=0,"No","Yes")</f>
        <v>No</v>
      </c>
      <c r="P1195" s="12" t="str">
        <f>IF(Table2[[#This Row],[Teenhome]]=0,"No","Yes")</f>
        <v>Yes</v>
      </c>
    </row>
    <row r="1196" spans="1:16" ht="16.5" x14ac:dyDescent="0.3">
      <c r="A1196" s="5">
        <f>Table2[[#This Row],[ID]]</f>
        <v>2315</v>
      </c>
      <c r="B1196" s="6">
        <f>Table2[[#This Row],[Year_Birth]]</f>
        <v>1960</v>
      </c>
      <c r="C1196" s="6" t="str">
        <f>Table2[[#This Row],[Education]]</f>
        <v>Graduation</v>
      </c>
      <c r="D1196" s="6" t="str">
        <f>Table2[[#This Row],[Marital_Status]]</f>
        <v>Divorced</v>
      </c>
      <c r="E1196" s="6">
        <f>Table2[[#This Row],[Income]]</f>
        <v>58401</v>
      </c>
      <c r="F1196" s="6">
        <f>Table2[[#This Row],[Kidhome]]</f>
        <v>0</v>
      </c>
      <c r="G1196" s="6">
        <f>Table2[[#This Row],[Teenhome]]</f>
        <v>1</v>
      </c>
      <c r="H1196" s="9">
        <f>Table2[[#This Row],[Dt_Customer]]</f>
        <v>41749</v>
      </c>
      <c r="I1196" s="6">
        <f>Table2[[#This Row],[Recency]]</f>
        <v>55</v>
      </c>
      <c r="J1196" s="8">
        <f>IF(VALUE(YEAR(People!$H1196))-People!$B1196&gt;=90,44,VALUE(YEAR(People!$H1196))-People!$B1196)</f>
        <v>54</v>
      </c>
      <c r="K1196" s="5" t="str">
        <f>IF(AND(People!$J1196&gt;=16,People!$J1196&lt;=25),"16-25",IF(AND(People!$J1196&gt;=26,People!$J1196&lt;=35),"26-35",IF(AND(People!$J1196&gt;=36,People!$J1196&lt;=45),"36-45",IF(AND(People!$J1196&gt;=46,People!$J1196&lt;=55),"46-55",IF(AND(People!$J1196&gt;=56,People!$J1196&lt;=65),"56-65",IF(AND(People!$J1196&gt;=66,People!$J1196&lt;=75),"66-75","ALL"))))))</f>
        <v>46-55</v>
      </c>
      <c r="L1196" t="str">
        <f>Products!H1196</f>
        <v>Married</v>
      </c>
      <c r="M1196">
        <f>Table2[[#This Row],[Recency]]</f>
        <v>55</v>
      </c>
      <c r="N1196">
        <f>Table2[[#This Row],[NumDealsPurchases]]</f>
        <v>1</v>
      </c>
      <c r="O1196" s="12" t="str">
        <f>IF(Table2[[#This Row],[Kidhome]]=0,"No","Yes")</f>
        <v>No</v>
      </c>
      <c r="P1196" s="12" t="str">
        <f>IF(Table2[[#This Row],[Teenhome]]=0,"No","Yes")</f>
        <v>Yes</v>
      </c>
    </row>
    <row r="1197" spans="1:16" ht="16.5" x14ac:dyDescent="0.3">
      <c r="A1197" s="7">
        <f>Table2[[#This Row],[ID]]</f>
        <v>3515</v>
      </c>
      <c r="B1197" s="6">
        <f>Table2[[#This Row],[Year_Birth]]</f>
        <v>1952</v>
      </c>
      <c r="C1197" s="6" t="str">
        <f>Table2[[#This Row],[Education]]</f>
        <v>Graduation</v>
      </c>
      <c r="D1197" s="6" t="str">
        <f>Table2[[#This Row],[Marital_Status]]</f>
        <v>Single</v>
      </c>
      <c r="E1197" s="6">
        <f>Table2[[#This Row],[Income]]</f>
        <v>62307</v>
      </c>
      <c r="F1197" s="6">
        <f>Table2[[#This Row],[Kidhome]]</f>
        <v>0</v>
      </c>
      <c r="G1197" s="6">
        <f>Table2[[#This Row],[Teenhome]]</f>
        <v>1</v>
      </c>
      <c r="H1197" s="9">
        <f>Table2[[#This Row],[Dt_Customer]]</f>
        <v>41687</v>
      </c>
      <c r="I1197" s="6">
        <f>Table2[[#This Row],[Recency]]</f>
        <v>94</v>
      </c>
      <c r="J1197" s="14">
        <f>IF(VALUE(YEAR(People!$H1197))-People!$B1197&gt;=90,44,VALUE(YEAR(People!$H1197))-People!$B1197)</f>
        <v>62</v>
      </c>
      <c r="K1197" s="5" t="str">
        <f>IF(AND(People!$J1197&gt;=16,People!$J1197&lt;=25),"16-25",IF(AND(People!$J1197&gt;=26,People!$J1197&lt;=35),"26-35",IF(AND(People!$J1197&gt;=36,People!$J1197&lt;=45),"36-45",IF(AND(People!$J1197&gt;=46,People!$J1197&lt;=55),"46-55",IF(AND(People!$J1197&gt;=56,People!$J1197&lt;=65),"56-65",IF(AND(People!$J1197&gt;=66,People!$J1197&lt;=75),"66-75","ALL"))))))</f>
        <v>56-65</v>
      </c>
      <c r="L1197" t="str">
        <f>Products!H1197</f>
        <v>Divorced</v>
      </c>
      <c r="M1197">
        <f>Table2[[#This Row],[Recency]]</f>
        <v>94</v>
      </c>
      <c r="N1197">
        <f>Table2[[#This Row],[NumDealsPurchases]]</f>
        <v>1</v>
      </c>
      <c r="O1197" s="12" t="str">
        <f>IF(Table2[[#This Row],[Kidhome]]=0,"No","Yes")</f>
        <v>No</v>
      </c>
      <c r="P1197" s="12" t="str">
        <f>IF(Table2[[#This Row],[Teenhome]]=0,"No","Yes")</f>
        <v>Yes</v>
      </c>
    </row>
    <row r="1198" spans="1:16" ht="16.5" x14ac:dyDescent="0.3">
      <c r="A1198" s="5">
        <f>Table2[[#This Row],[ID]]</f>
        <v>2245</v>
      </c>
      <c r="B1198" s="6">
        <f>Table2[[#This Row],[Year_Birth]]</f>
        <v>1969</v>
      </c>
      <c r="C1198" s="6" t="str">
        <f>Table2[[#This Row],[Education]]</f>
        <v>Master</v>
      </c>
      <c r="D1198" s="6" t="str">
        <f>Table2[[#This Row],[Marital_Status]]</f>
        <v>Married</v>
      </c>
      <c r="E1198" s="6">
        <f>Table2[[#This Row],[Income]]</f>
        <v>43641</v>
      </c>
      <c r="F1198" s="6">
        <f>Table2[[#This Row],[Kidhome]]</f>
        <v>1</v>
      </c>
      <c r="G1198" s="6">
        <f>Table2[[#This Row],[Teenhome]]</f>
        <v>1</v>
      </c>
      <c r="H1198" s="9">
        <f>Table2[[#This Row],[Dt_Customer]]</f>
        <v>41386</v>
      </c>
      <c r="I1198" s="6">
        <f>Table2[[#This Row],[Recency]]</f>
        <v>50</v>
      </c>
      <c r="J1198" s="8">
        <f>IF(VALUE(YEAR(People!$H1198))-People!$B1198&gt;=90,44,VALUE(YEAR(People!$H1198))-People!$B1198)</f>
        <v>44</v>
      </c>
      <c r="K1198" s="5" t="str">
        <f>IF(AND(People!$J1198&gt;=16,People!$J1198&lt;=25),"16-25",IF(AND(People!$J1198&gt;=26,People!$J1198&lt;=35),"26-35",IF(AND(People!$J1198&gt;=36,People!$J1198&lt;=45),"36-45",IF(AND(People!$J1198&gt;=46,People!$J1198&lt;=55),"46-55",IF(AND(People!$J1198&gt;=56,People!$J1198&lt;=65),"56-65",IF(AND(People!$J1198&gt;=66,People!$J1198&lt;=75),"66-75","ALL"))))))</f>
        <v>36-45</v>
      </c>
      <c r="L1198" t="str">
        <f>Products!H1198</f>
        <v>Married</v>
      </c>
      <c r="M1198">
        <f>Table2[[#This Row],[Recency]]</f>
        <v>50</v>
      </c>
      <c r="N1198">
        <f>Table2[[#This Row],[NumDealsPurchases]]</f>
        <v>3</v>
      </c>
      <c r="O1198" s="12" t="str">
        <f>IF(Table2[[#This Row],[Kidhome]]=0,"No","Yes")</f>
        <v>Yes</v>
      </c>
      <c r="P1198" s="12" t="str">
        <f>IF(Table2[[#This Row],[Teenhome]]=0,"No","Yes")</f>
        <v>Yes</v>
      </c>
    </row>
    <row r="1199" spans="1:16" ht="16.5" x14ac:dyDescent="0.3">
      <c r="A1199" s="7">
        <f>Table2[[#This Row],[ID]]</f>
        <v>6283</v>
      </c>
      <c r="B1199" s="6">
        <f>Table2[[#This Row],[Year_Birth]]</f>
        <v>1968</v>
      </c>
      <c r="C1199" s="6" t="str">
        <f>Table2[[#This Row],[Education]]</f>
        <v>Master</v>
      </c>
      <c r="D1199" s="6" t="str">
        <f>Table2[[#This Row],[Marital_Status]]</f>
        <v>Divorced</v>
      </c>
      <c r="E1199" s="6">
        <f>Table2[[#This Row],[Income]]</f>
        <v>63841</v>
      </c>
      <c r="F1199" s="6">
        <f>Table2[[#This Row],[Kidhome]]</f>
        <v>0</v>
      </c>
      <c r="G1199" s="6">
        <f>Table2[[#This Row],[Teenhome]]</f>
        <v>1</v>
      </c>
      <c r="H1199" s="9">
        <f>Table2[[#This Row],[Dt_Customer]]</f>
        <v>41385</v>
      </c>
      <c r="I1199" s="6">
        <f>Table2[[#This Row],[Recency]]</f>
        <v>64</v>
      </c>
      <c r="J1199" s="14">
        <f>IF(VALUE(YEAR(People!$H1199))-People!$B1199&gt;=90,44,VALUE(YEAR(People!$H1199))-People!$B1199)</f>
        <v>45</v>
      </c>
      <c r="K1199" s="5" t="str">
        <f>IF(AND(People!$J1199&gt;=16,People!$J1199&lt;=25),"16-25",IF(AND(People!$J1199&gt;=26,People!$J1199&lt;=35),"26-35",IF(AND(People!$J1199&gt;=36,People!$J1199&lt;=45),"36-45",IF(AND(People!$J1199&gt;=46,People!$J1199&lt;=55),"46-55",IF(AND(People!$J1199&gt;=56,People!$J1199&lt;=65),"56-65",IF(AND(People!$J1199&gt;=66,People!$J1199&lt;=75),"66-75","ALL"))))))</f>
        <v>36-45</v>
      </c>
      <c r="L1199" t="str">
        <f>Products!H1199</f>
        <v>Married</v>
      </c>
      <c r="M1199">
        <f>Table2[[#This Row],[Recency]]</f>
        <v>64</v>
      </c>
      <c r="N1199">
        <f>Table2[[#This Row],[NumDealsPurchases]]</f>
        <v>1</v>
      </c>
      <c r="O1199" s="12" t="str">
        <f>IF(Table2[[#This Row],[Kidhome]]=0,"No","Yes")</f>
        <v>No</v>
      </c>
      <c r="P1199" s="12" t="str">
        <f>IF(Table2[[#This Row],[Teenhome]]=0,"No","Yes")</f>
        <v>Yes</v>
      </c>
    </row>
    <row r="1200" spans="1:16" ht="16.5" x14ac:dyDescent="0.3">
      <c r="A1200" s="5">
        <f>Table2[[#This Row],[ID]]</f>
        <v>2246</v>
      </c>
      <c r="B1200" s="6">
        <f>Table2[[#This Row],[Year_Birth]]</f>
        <v>1965</v>
      </c>
      <c r="C1200" s="6" t="str">
        <f>Table2[[#This Row],[Education]]</f>
        <v>2n Cycle</v>
      </c>
      <c r="D1200" s="6" t="str">
        <f>Table2[[#This Row],[Marital_Status]]</f>
        <v>Married</v>
      </c>
      <c r="E1200" s="6">
        <f>Table2[[#This Row],[Income]]</f>
        <v>46891</v>
      </c>
      <c r="F1200" s="6">
        <f>Table2[[#This Row],[Kidhome]]</f>
        <v>0</v>
      </c>
      <c r="G1200" s="6">
        <f>Table2[[#This Row],[Teenhome]]</f>
        <v>1</v>
      </c>
      <c r="H1200" s="9">
        <f>Table2[[#This Row],[Dt_Customer]]</f>
        <v>41518</v>
      </c>
      <c r="I1200" s="6">
        <f>Table2[[#This Row],[Recency]]</f>
        <v>91</v>
      </c>
      <c r="J1200" s="8">
        <f>IF(VALUE(YEAR(People!$H1200))-People!$B1200&gt;=90,44,VALUE(YEAR(People!$H1200))-People!$B1200)</f>
        <v>48</v>
      </c>
      <c r="K1200" s="5" t="str">
        <f>IF(AND(People!$J1200&gt;=16,People!$J1200&lt;=25),"16-25",IF(AND(People!$J1200&gt;=26,People!$J1200&lt;=35),"26-35",IF(AND(People!$J1200&gt;=36,People!$J1200&lt;=45),"36-45",IF(AND(People!$J1200&gt;=46,People!$J1200&lt;=55),"46-55",IF(AND(People!$J1200&gt;=56,People!$J1200&lt;=65),"56-65",IF(AND(People!$J1200&gt;=66,People!$J1200&lt;=75),"66-75","ALL"))))))</f>
        <v>46-55</v>
      </c>
      <c r="L1200" t="str">
        <f>Products!H1200</f>
        <v>Married</v>
      </c>
      <c r="M1200">
        <f>Table2[[#This Row],[Recency]]</f>
        <v>91</v>
      </c>
      <c r="N1200">
        <f>Table2[[#This Row],[NumDealsPurchases]]</f>
        <v>1</v>
      </c>
      <c r="O1200" s="12" t="str">
        <f>IF(Table2[[#This Row],[Kidhome]]=0,"No","Yes")</f>
        <v>No</v>
      </c>
      <c r="P1200" s="12" t="str">
        <f>IF(Table2[[#This Row],[Teenhome]]=0,"No","Yes")</f>
        <v>Yes</v>
      </c>
    </row>
    <row r="1201" spans="1:16" ht="16.5" x14ac:dyDescent="0.3">
      <c r="A1201" s="7">
        <f>Table2[[#This Row],[ID]]</f>
        <v>6606</v>
      </c>
      <c r="B1201" s="6">
        <f>Table2[[#This Row],[Year_Birth]]</f>
        <v>1969</v>
      </c>
      <c r="C1201" s="6" t="str">
        <f>Table2[[#This Row],[Education]]</f>
        <v>Master</v>
      </c>
      <c r="D1201" s="6" t="str">
        <f>Table2[[#This Row],[Marital_Status]]</f>
        <v>Married</v>
      </c>
      <c r="E1201" s="6">
        <f>Table2[[#This Row],[Income]]</f>
        <v>70091</v>
      </c>
      <c r="F1201" s="6">
        <f>Table2[[#This Row],[Kidhome]]</f>
        <v>1</v>
      </c>
      <c r="G1201" s="6">
        <f>Table2[[#This Row],[Teenhome]]</f>
        <v>0</v>
      </c>
      <c r="H1201" s="9">
        <f>Table2[[#This Row],[Dt_Customer]]</f>
        <v>41364</v>
      </c>
      <c r="I1201" s="6">
        <f>Table2[[#This Row],[Recency]]</f>
        <v>11</v>
      </c>
      <c r="J1201" s="14">
        <f>IF(VALUE(YEAR(People!$H1201))-People!$B1201&gt;=90,44,VALUE(YEAR(People!$H1201))-People!$B1201)</f>
        <v>44</v>
      </c>
      <c r="K1201" s="5" t="str">
        <f>IF(AND(People!$J1201&gt;=16,People!$J1201&lt;=25),"16-25",IF(AND(People!$J1201&gt;=26,People!$J1201&lt;=35),"26-35",IF(AND(People!$J1201&gt;=36,People!$J1201&lt;=45),"36-45",IF(AND(People!$J1201&gt;=46,People!$J1201&lt;=55),"46-55",IF(AND(People!$J1201&gt;=56,People!$J1201&lt;=65),"56-65",IF(AND(People!$J1201&gt;=66,People!$J1201&lt;=75),"66-75","ALL"))))))</f>
        <v>36-45</v>
      </c>
      <c r="L1201" t="str">
        <f>Products!H1201</f>
        <v>Widow</v>
      </c>
      <c r="M1201">
        <f>Table2[[#This Row],[Recency]]</f>
        <v>11</v>
      </c>
      <c r="N1201">
        <f>Table2[[#This Row],[NumDealsPurchases]]</f>
        <v>2</v>
      </c>
      <c r="O1201" s="12" t="str">
        <f>IF(Table2[[#This Row],[Kidhome]]=0,"No","Yes")</f>
        <v>Yes</v>
      </c>
      <c r="P1201" s="12" t="str">
        <f>IF(Table2[[#This Row],[Teenhome]]=0,"No","Yes")</f>
        <v>No</v>
      </c>
    </row>
    <row r="1202" spans="1:16" ht="16.5" x14ac:dyDescent="0.3">
      <c r="A1202" s="5">
        <f>Table2[[#This Row],[ID]]</f>
        <v>5545</v>
      </c>
      <c r="B1202" s="6">
        <f>Table2[[#This Row],[Year_Birth]]</f>
        <v>1972</v>
      </c>
      <c r="C1202" s="6" t="str">
        <f>Table2[[#This Row],[Education]]</f>
        <v>PhD</v>
      </c>
      <c r="D1202" s="6" t="str">
        <f>Table2[[#This Row],[Marital_Status]]</f>
        <v>Married</v>
      </c>
      <c r="E1202" s="6">
        <f>Table2[[#This Row],[Income]]</f>
        <v>78075</v>
      </c>
      <c r="F1202" s="6">
        <f>Table2[[#This Row],[Kidhome]]</f>
        <v>0</v>
      </c>
      <c r="G1202" s="6">
        <f>Table2[[#This Row],[Teenhome]]</f>
        <v>0</v>
      </c>
      <c r="H1202" s="9">
        <f>Table2[[#This Row],[Dt_Customer]]</f>
        <v>41734</v>
      </c>
      <c r="I1202" s="6">
        <f>Table2[[#This Row],[Recency]]</f>
        <v>72</v>
      </c>
      <c r="J1202" s="8">
        <f>IF(VALUE(YEAR(People!$H1202))-People!$B1202&gt;=90,44,VALUE(YEAR(People!$H1202))-People!$B1202)</f>
        <v>42</v>
      </c>
      <c r="K1202" s="5" t="str">
        <f>IF(AND(People!$J1202&gt;=16,People!$J1202&lt;=25),"16-25",IF(AND(People!$J1202&gt;=26,People!$J1202&lt;=35),"26-35",IF(AND(People!$J1202&gt;=36,People!$J1202&lt;=45),"36-45",IF(AND(People!$J1202&gt;=46,People!$J1202&lt;=55),"46-55",IF(AND(People!$J1202&gt;=56,People!$J1202&lt;=65),"56-65",IF(AND(People!$J1202&gt;=66,People!$J1202&lt;=75),"66-75","ALL"))))))</f>
        <v>36-45</v>
      </c>
      <c r="L1202" t="str">
        <f>Products!H1202</f>
        <v>Married</v>
      </c>
      <c r="M1202">
        <f>Table2[[#This Row],[Recency]]</f>
        <v>72</v>
      </c>
      <c r="N1202">
        <f>Table2[[#This Row],[NumDealsPurchases]]</f>
        <v>1</v>
      </c>
      <c r="O1202" s="12" t="str">
        <f>IF(Table2[[#This Row],[Kidhome]]=0,"No","Yes")</f>
        <v>No</v>
      </c>
      <c r="P1202" s="12" t="str">
        <f>IF(Table2[[#This Row],[Teenhome]]=0,"No","Yes")</f>
        <v>No</v>
      </c>
    </row>
    <row r="1203" spans="1:16" ht="16.5" x14ac:dyDescent="0.3">
      <c r="A1203" s="7">
        <f>Table2[[#This Row],[ID]]</f>
        <v>7342</v>
      </c>
      <c r="B1203" s="6">
        <f>Table2[[#This Row],[Year_Birth]]</f>
        <v>1961</v>
      </c>
      <c r="C1203" s="6" t="str">
        <f>Table2[[#This Row],[Education]]</f>
        <v>2n Cycle</v>
      </c>
      <c r="D1203" s="6" t="str">
        <f>Table2[[#This Row],[Marital_Status]]</f>
        <v>Widow</v>
      </c>
      <c r="E1203" s="6">
        <f>Table2[[#This Row],[Income]]</f>
        <v>59184</v>
      </c>
      <c r="F1203" s="6">
        <f>Table2[[#This Row],[Kidhome]]</f>
        <v>0</v>
      </c>
      <c r="G1203" s="6">
        <f>Table2[[#This Row],[Teenhome]]</f>
        <v>1</v>
      </c>
      <c r="H1203" s="9">
        <f>Table2[[#This Row],[Dt_Customer]]</f>
        <v>41161</v>
      </c>
      <c r="I1203" s="6">
        <f>Table2[[#This Row],[Recency]]</f>
        <v>6</v>
      </c>
      <c r="J1203" s="14">
        <f>IF(VALUE(YEAR(People!$H1203))-People!$B1203&gt;=90,44,VALUE(YEAR(People!$H1203))-People!$B1203)</f>
        <v>51</v>
      </c>
      <c r="K1203" s="5" t="str">
        <f>IF(AND(People!$J1203&gt;=16,People!$J1203&lt;=25),"16-25",IF(AND(People!$J1203&gt;=26,People!$J1203&lt;=35),"26-35",IF(AND(People!$J1203&gt;=36,People!$J1203&lt;=45),"36-45",IF(AND(People!$J1203&gt;=46,People!$J1203&lt;=55),"46-55",IF(AND(People!$J1203&gt;=56,People!$J1203&lt;=65),"56-65",IF(AND(People!$J1203&gt;=66,People!$J1203&lt;=75),"66-75","ALL"))))))</f>
        <v>46-55</v>
      </c>
      <c r="L1203" t="str">
        <f>Products!H1203</f>
        <v>Married</v>
      </c>
      <c r="M1203">
        <f>Table2[[#This Row],[Recency]]</f>
        <v>6</v>
      </c>
      <c r="N1203">
        <f>Table2[[#This Row],[NumDealsPurchases]]</f>
        <v>3</v>
      </c>
      <c r="O1203" s="12" t="str">
        <f>IF(Table2[[#This Row],[Kidhome]]=0,"No","Yes")</f>
        <v>No</v>
      </c>
      <c r="P1203" s="12" t="str">
        <f>IF(Table2[[#This Row],[Teenhome]]=0,"No","Yes")</f>
        <v>Yes</v>
      </c>
    </row>
    <row r="1204" spans="1:16" ht="16.5" x14ac:dyDescent="0.3">
      <c r="A1204" s="5">
        <f>Table2[[#This Row],[ID]]</f>
        <v>837</v>
      </c>
      <c r="B1204" s="6">
        <f>Table2[[#This Row],[Year_Birth]]</f>
        <v>1977</v>
      </c>
      <c r="C1204" s="6" t="str">
        <f>Table2[[#This Row],[Education]]</f>
        <v>Graduation</v>
      </c>
      <c r="D1204" s="6" t="str">
        <f>Table2[[#This Row],[Marital_Status]]</f>
        <v>Married</v>
      </c>
      <c r="E1204" s="6">
        <f>Table2[[#This Row],[Income]]</f>
        <v>54809</v>
      </c>
      <c r="F1204" s="6">
        <f>Table2[[#This Row],[Kidhome]]</f>
        <v>1</v>
      </c>
      <c r="G1204" s="6">
        <f>Table2[[#This Row],[Teenhome]]</f>
        <v>1</v>
      </c>
      <c r="H1204" s="9">
        <f>Table2[[#This Row],[Dt_Customer]]</f>
        <v>41528</v>
      </c>
      <c r="I1204" s="6">
        <f>Table2[[#This Row],[Recency]]</f>
        <v>0</v>
      </c>
      <c r="J1204" s="8">
        <f>IF(VALUE(YEAR(People!$H1204))-People!$B1204&gt;=90,44,VALUE(YEAR(People!$H1204))-People!$B1204)</f>
        <v>36</v>
      </c>
      <c r="K1204" s="5" t="str">
        <f>IF(AND(People!$J1204&gt;=16,People!$J1204&lt;=25),"16-25",IF(AND(People!$J1204&gt;=26,People!$J1204&lt;=35),"26-35",IF(AND(People!$J1204&gt;=36,People!$J1204&lt;=45),"36-45",IF(AND(People!$J1204&gt;=46,People!$J1204&lt;=55),"46-55",IF(AND(People!$J1204&gt;=56,People!$J1204&lt;=65),"56-65",IF(AND(People!$J1204&gt;=66,People!$J1204&lt;=75),"66-75","ALL"))))))</f>
        <v>36-45</v>
      </c>
      <c r="L1204" t="str">
        <f>Products!H1204</f>
        <v>Married</v>
      </c>
      <c r="M1204">
        <f>Table2[[#This Row],[Recency]]</f>
        <v>0</v>
      </c>
      <c r="N1204">
        <f>Table2[[#This Row],[NumDealsPurchases]]</f>
        <v>4</v>
      </c>
      <c r="O1204" s="12" t="str">
        <f>IF(Table2[[#This Row],[Kidhome]]=0,"No","Yes")</f>
        <v>Yes</v>
      </c>
      <c r="P1204" s="12" t="str">
        <f>IF(Table2[[#This Row],[Teenhome]]=0,"No","Yes")</f>
        <v>Yes</v>
      </c>
    </row>
    <row r="1205" spans="1:16" ht="16.5" x14ac:dyDescent="0.3">
      <c r="A1205" s="7">
        <f>Table2[[#This Row],[ID]]</f>
        <v>9500</v>
      </c>
      <c r="B1205" s="6">
        <f>Table2[[#This Row],[Year_Birth]]</f>
        <v>1959</v>
      </c>
      <c r="C1205" s="6" t="str">
        <f>Table2[[#This Row],[Education]]</f>
        <v>Graduation</v>
      </c>
      <c r="D1205" s="6" t="str">
        <f>Table2[[#This Row],[Marital_Status]]</f>
        <v>Married</v>
      </c>
      <c r="E1205" s="6">
        <f>Table2[[#This Row],[Income]]</f>
        <v>58113</v>
      </c>
      <c r="F1205" s="6">
        <f>Table2[[#This Row],[Kidhome]]</f>
        <v>0</v>
      </c>
      <c r="G1205" s="6">
        <f>Table2[[#This Row],[Teenhome]]</f>
        <v>1</v>
      </c>
      <c r="H1205" s="9">
        <f>Table2[[#This Row],[Dt_Customer]]</f>
        <v>41299</v>
      </c>
      <c r="I1205" s="6">
        <f>Table2[[#This Row],[Recency]]</f>
        <v>66</v>
      </c>
      <c r="J1205" s="14">
        <f>IF(VALUE(YEAR(People!$H1205))-People!$B1205&gt;=90,44,VALUE(YEAR(People!$H1205))-People!$B1205)</f>
        <v>54</v>
      </c>
      <c r="K1205" s="5" t="str">
        <f>IF(AND(People!$J1205&gt;=16,People!$J1205&lt;=25),"16-25",IF(AND(People!$J1205&gt;=26,People!$J1205&lt;=35),"26-35",IF(AND(People!$J1205&gt;=36,People!$J1205&lt;=45),"36-45",IF(AND(People!$J1205&gt;=46,People!$J1205&lt;=55),"46-55",IF(AND(People!$J1205&gt;=56,People!$J1205&lt;=65),"56-65",IF(AND(People!$J1205&gt;=66,People!$J1205&lt;=75),"66-75","ALL"))))))</f>
        <v>46-55</v>
      </c>
      <c r="L1205" t="str">
        <f>Products!H1205</f>
        <v>Divorced</v>
      </c>
      <c r="M1205">
        <f>Table2[[#This Row],[Recency]]</f>
        <v>66</v>
      </c>
      <c r="N1205">
        <f>Table2[[#This Row],[NumDealsPurchases]]</f>
        <v>3</v>
      </c>
      <c r="O1205" s="12" t="str">
        <f>IF(Table2[[#This Row],[Kidhome]]=0,"No","Yes")</f>
        <v>No</v>
      </c>
      <c r="P1205" s="12" t="str">
        <f>IF(Table2[[#This Row],[Teenhome]]=0,"No","Yes")</f>
        <v>Yes</v>
      </c>
    </row>
    <row r="1206" spans="1:16" ht="16.5" x14ac:dyDescent="0.3">
      <c r="A1206" s="5">
        <f>Table2[[#This Row],[ID]]</f>
        <v>3602</v>
      </c>
      <c r="B1206" s="6">
        <f>Table2[[#This Row],[Year_Birth]]</f>
        <v>1958</v>
      </c>
      <c r="C1206" s="6" t="str">
        <f>Table2[[#This Row],[Education]]</f>
        <v>Master</v>
      </c>
      <c r="D1206" s="6" t="str">
        <f>Table2[[#This Row],[Marital_Status]]</f>
        <v>Married</v>
      </c>
      <c r="E1206" s="6">
        <f>Table2[[#This Row],[Income]]</f>
        <v>51412</v>
      </c>
      <c r="F1206" s="6">
        <f>Table2[[#This Row],[Kidhome]]</f>
        <v>0</v>
      </c>
      <c r="G1206" s="6">
        <f>Table2[[#This Row],[Teenhome]]</f>
        <v>1</v>
      </c>
      <c r="H1206" s="9">
        <f>Table2[[#This Row],[Dt_Customer]]</f>
        <v>41639</v>
      </c>
      <c r="I1206" s="6">
        <f>Table2[[#This Row],[Recency]]</f>
        <v>42</v>
      </c>
      <c r="J1206" s="8">
        <f>IF(VALUE(YEAR(People!$H1206))-People!$B1206&gt;=90,44,VALUE(YEAR(People!$H1206))-People!$B1206)</f>
        <v>55</v>
      </c>
      <c r="K1206" s="5" t="str">
        <f>IF(AND(People!$J1206&gt;=16,People!$J1206&lt;=25),"16-25",IF(AND(People!$J1206&gt;=26,People!$J1206&lt;=35),"26-35",IF(AND(People!$J1206&gt;=36,People!$J1206&lt;=45),"36-45",IF(AND(People!$J1206&gt;=46,People!$J1206&lt;=55),"46-55",IF(AND(People!$J1206&gt;=56,People!$J1206&lt;=65),"56-65",IF(AND(People!$J1206&gt;=66,People!$J1206&lt;=75),"66-75","ALL"))))))</f>
        <v>46-55</v>
      </c>
      <c r="L1206" t="str">
        <f>Products!H1206</f>
        <v>Together</v>
      </c>
      <c r="M1206">
        <f>Table2[[#This Row],[Recency]]</f>
        <v>42</v>
      </c>
      <c r="N1206">
        <f>Table2[[#This Row],[NumDealsPurchases]]</f>
        <v>2</v>
      </c>
      <c r="O1206" s="12" t="str">
        <f>IF(Table2[[#This Row],[Kidhome]]=0,"No","Yes")</f>
        <v>No</v>
      </c>
      <c r="P1206" s="12" t="str">
        <f>IF(Table2[[#This Row],[Teenhome]]=0,"No","Yes")</f>
        <v>Yes</v>
      </c>
    </row>
    <row r="1207" spans="1:16" ht="16.5" x14ac:dyDescent="0.3">
      <c r="A1207" s="7">
        <f>Table2[[#This Row],[ID]]</f>
        <v>234</v>
      </c>
      <c r="B1207" s="6">
        <f>Table2[[#This Row],[Year_Birth]]</f>
        <v>1979</v>
      </c>
      <c r="C1207" s="6" t="str">
        <f>Table2[[#This Row],[Education]]</f>
        <v>Graduation</v>
      </c>
      <c r="D1207" s="6" t="str">
        <f>Table2[[#This Row],[Marital_Status]]</f>
        <v>Divorced</v>
      </c>
      <c r="E1207" s="6">
        <f>Table2[[#This Row],[Income]]</f>
        <v>15287</v>
      </c>
      <c r="F1207" s="6">
        <f>Table2[[#This Row],[Kidhome]]</f>
        <v>1</v>
      </c>
      <c r="G1207" s="6">
        <f>Table2[[#This Row],[Teenhome]]</f>
        <v>0</v>
      </c>
      <c r="H1207" s="9">
        <f>Table2[[#This Row],[Dt_Customer]]</f>
        <v>41192</v>
      </c>
      <c r="I1207" s="6">
        <f>Table2[[#This Row],[Recency]]</f>
        <v>60</v>
      </c>
      <c r="J1207" s="14">
        <f>IF(VALUE(YEAR(People!$H1207))-People!$B1207&gt;=90,44,VALUE(YEAR(People!$H1207))-People!$B1207)</f>
        <v>33</v>
      </c>
      <c r="K1207" s="5" t="str">
        <f>IF(AND(People!$J1207&gt;=16,People!$J1207&lt;=25),"16-25",IF(AND(People!$J1207&gt;=26,People!$J1207&lt;=35),"26-35",IF(AND(People!$J1207&gt;=36,People!$J1207&lt;=45),"36-45",IF(AND(People!$J1207&gt;=46,People!$J1207&lt;=55),"46-55",IF(AND(People!$J1207&gt;=56,People!$J1207&lt;=65),"56-65",IF(AND(People!$J1207&gt;=66,People!$J1207&lt;=75),"66-75","ALL"))))))</f>
        <v>26-35</v>
      </c>
      <c r="L1207" t="str">
        <f>Products!H1207</f>
        <v>Married</v>
      </c>
      <c r="M1207">
        <f>Table2[[#This Row],[Recency]]</f>
        <v>60</v>
      </c>
      <c r="N1207">
        <f>Table2[[#This Row],[NumDealsPurchases]]</f>
        <v>2</v>
      </c>
      <c r="O1207" s="12" t="str">
        <f>IF(Table2[[#This Row],[Kidhome]]=0,"No","Yes")</f>
        <v>Yes</v>
      </c>
      <c r="P1207" s="12" t="str">
        <f>IF(Table2[[#This Row],[Teenhome]]=0,"No","Yes")</f>
        <v>No</v>
      </c>
    </row>
    <row r="1208" spans="1:16" ht="16.5" x14ac:dyDescent="0.3">
      <c r="A1208" s="5">
        <f>Table2[[#This Row],[ID]]</f>
        <v>2995</v>
      </c>
      <c r="B1208" s="6">
        <f>Table2[[#This Row],[Year_Birth]]</f>
        <v>1957</v>
      </c>
      <c r="C1208" s="6" t="str">
        <f>Table2[[#This Row],[Education]]</f>
        <v>Master</v>
      </c>
      <c r="D1208" s="6" t="str">
        <f>Table2[[#This Row],[Marital_Status]]</f>
        <v>Together</v>
      </c>
      <c r="E1208" s="6">
        <f>Table2[[#This Row],[Income]]</f>
        <v>66636</v>
      </c>
      <c r="F1208" s="6">
        <f>Table2[[#This Row],[Kidhome]]</f>
        <v>0</v>
      </c>
      <c r="G1208" s="6">
        <f>Table2[[#This Row],[Teenhome]]</f>
        <v>0</v>
      </c>
      <c r="H1208" s="9">
        <f>Table2[[#This Row],[Dt_Customer]]</f>
        <v>41503</v>
      </c>
      <c r="I1208" s="6">
        <f>Table2[[#This Row],[Recency]]</f>
        <v>64</v>
      </c>
      <c r="J1208" s="8">
        <f>IF(VALUE(YEAR(People!$H1208))-People!$B1208&gt;=90,44,VALUE(YEAR(People!$H1208))-People!$B1208)</f>
        <v>56</v>
      </c>
      <c r="K1208" s="5" t="str">
        <f>IF(AND(People!$J1208&gt;=16,People!$J1208&lt;=25),"16-25",IF(AND(People!$J1208&gt;=26,People!$J1208&lt;=35),"26-35",IF(AND(People!$J1208&gt;=36,People!$J1208&lt;=45),"36-45",IF(AND(People!$J1208&gt;=46,People!$J1208&lt;=55),"46-55",IF(AND(People!$J1208&gt;=56,People!$J1208&lt;=65),"56-65",IF(AND(People!$J1208&gt;=66,People!$J1208&lt;=75),"66-75","ALL"))))))</f>
        <v>56-65</v>
      </c>
      <c r="L1208" t="str">
        <f>Products!H1208</f>
        <v>Married</v>
      </c>
      <c r="M1208">
        <f>Table2[[#This Row],[Recency]]</f>
        <v>64</v>
      </c>
      <c r="N1208">
        <f>Table2[[#This Row],[NumDealsPurchases]]</f>
        <v>1</v>
      </c>
      <c r="O1208" s="12" t="str">
        <f>IF(Table2[[#This Row],[Kidhome]]=0,"No","Yes")</f>
        <v>No</v>
      </c>
      <c r="P1208" s="12" t="str">
        <f>IF(Table2[[#This Row],[Teenhome]]=0,"No","Yes")</f>
        <v>No</v>
      </c>
    </row>
    <row r="1209" spans="1:16" ht="16.5" x14ac:dyDescent="0.3">
      <c r="A1209" s="7">
        <f>Table2[[#This Row],[ID]]</f>
        <v>1118</v>
      </c>
      <c r="B1209" s="6">
        <f>Table2[[#This Row],[Year_Birth]]</f>
        <v>1956</v>
      </c>
      <c r="C1209" s="6" t="str">
        <f>Table2[[#This Row],[Education]]</f>
        <v>Master</v>
      </c>
      <c r="D1209" s="6" t="str">
        <f>Table2[[#This Row],[Marital_Status]]</f>
        <v>Married</v>
      </c>
      <c r="E1209" s="6">
        <f>Table2[[#This Row],[Income]]</f>
        <v>50965</v>
      </c>
      <c r="F1209" s="6">
        <f>Table2[[#This Row],[Kidhome]]</f>
        <v>0</v>
      </c>
      <c r="G1209" s="6">
        <f>Table2[[#This Row],[Teenhome]]</f>
        <v>1</v>
      </c>
      <c r="H1209" s="9">
        <f>Table2[[#This Row],[Dt_Customer]]</f>
        <v>41325</v>
      </c>
      <c r="I1209" s="6">
        <f>Table2[[#This Row],[Recency]]</f>
        <v>87</v>
      </c>
      <c r="J1209" s="14">
        <f>IF(VALUE(YEAR(People!$H1209))-People!$B1209&gt;=90,44,VALUE(YEAR(People!$H1209))-People!$B1209)</f>
        <v>57</v>
      </c>
      <c r="K1209" s="5" t="str">
        <f>IF(AND(People!$J1209&gt;=16,People!$J1209&lt;=25),"16-25",IF(AND(People!$J1209&gt;=26,People!$J1209&lt;=35),"26-35",IF(AND(People!$J1209&gt;=36,People!$J1209&lt;=45),"36-45",IF(AND(People!$J1209&gt;=46,People!$J1209&lt;=55),"46-55",IF(AND(People!$J1209&gt;=56,People!$J1209&lt;=65),"56-65",IF(AND(People!$J1209&gt;=66,People!$J1209&lt;=75),"66-75","ALL"))))))</f>
        <v>56-65</v>
      </c>
      <c r="L1209" t="str">
        <f>Products!H1209</f>
        <v>Married</v>
      </c>
      <c r="M1209">
        <f>Table2[[#This Row],[Recency]]</f>
        <v>87</v>
      </c>
      <c r="N1209">
        <f>Table2[[#This Row],[NumDealsPurchases]]</f>
        <v>3</v>
      </c>
      <c r="O1209" s="12" t="str">
        <f>IF(Table2[[#This Row],[Kidhome]]=0,"No","Yes")</f>
        <v>No</v>
      </c>
      <c r="P1209" s="12" t="str">
        <f>IF(Table2[[#This Row],[Teenhome]]=0,"No","Yes")</f>
        <v>Yes</v>
      </c>
    </row>
    <row r="1210" spans="1:16" ht="16.5" x14ac:dyDescent="0.3">
      <c r="A1210" s="5">
        <f>Table2[[#This Row],[ID]]</f>
        <v>7789</v>
      </c>
      <c r="B1210" s="6">
        <f>Table2[[#This Row],[Year_Birth]]</f>
        <v>1965</v>
      </c>
      <c r="C1210" s="6" t="str">
        <f>Table2[[#This Row],[Education]]</f>
        <v>PhD</v>
      </c>
      <c r="D1210" s="6" t="str">
        <f>Table2[[#This Row],[Marital_Status]]</f>
        <v>Married</v>
      </c>
      <c r="E1210" s="6">
        <f>Table2[[#This Row],[Income]]</f>
        <v>84618</v>
      </c>
      <c r="F1210" s="6">
        <f>Table2[[#This Row],[Kidhome]]</f>
        <v>0</v>
      </c>
      <c r="G1210" s="6">
        <f>Table2[[#This Row],[Teenhome]]</f>
        <v>0</v>
      </c>
      <c r="H1210" s="9">
        <f>Table2[[#This Row],[Dt_Customer]]</f>
        <v>41600</v>
      </c>
      <c r="I1210" s="6">
        <f>Table2[[#This Row],[Recency]]</f>
        <v>96</v>
      </c>
      <c r="J1210" s="8">
        <f>IF(VALUE(YEAR(People!$H1210))-People!$B1210&gt;=90,44,VALUE(YEAR(People!$H1210))-People!$B1210)</f>
        <v>48</v>
      </c>
      <c r="K1210" s="5" t="str">
        <f>IF(AND(People!$J1210&gt;=16,People!$J1210&lt;=25),"16-25",IF(AND(People!$J1210&gt;=26,People!$J1210&lt;=35),"26-35",IF(AND(People!$J1210&gt;=36,People!$J1210&lt;=45),"36-45",IF(AND(People!$J1210&gt;=46,People!$J1210&lt;=55),"46-55",IF(AND(People!$J1210&gt;=56,People!$J1210&lt;=65),"56-65",IF(AND(People!$J1210&gt;=66,People!$J1210&lt;=75),"66-75","ALL"))))))</f>
        <v>46-55</v>
      </c>
      <c r="L1210" t="str">
        <f>Products!H1210</f>
        <v>Together</v>
      </c>
      <c r="M1210">
        <f>Table2[[#This Row],[Recency]]</f>
        <v>96</v>
      </c>
      <c r="N1210">
        <f>Table2[[#This Row],[NumDealsPurchases]]</f>
        <v>1</v>
      </c>
      <c r="O1210" s="12" t="str">
        <f>IF(Table2[[#This Row],[Kidhome]]=0,"No","Yes")</f>
        <v>No</v>
      </c>
      <c r="P1210" s="12" t="str">
        <f>IF(Table2[[#This Row],[Teenhome]]=0,"No","Yes")</f>
        <v>No</v>
      </c>
    </row>
    <row r="1211" spans="1:16" ht="16.5" x14ac:dyDescent="0.3">
      <c r="A1211" s="7">
        <f>Table2[[#This Row],[ID]]</f>
        <v>3068</v>
      </c>
      <c r="B1211" s="6">
        <f>Table2[[#This Row],[Year_Birth]]</f>
        <v>1990</v>
      </c>
      <c r="C1211" s="6" t="str">
        <f>Table2[[#This Row],[Education]]</f>
        <v>Graduation</v>
      </c>
      <c r="D1211" s="6" t="str">
        <f>Table2[[#This Row],[Marital_Status]]</f>
        <v>Married</v>
      </c>
      <c r="E1211" s="6">
        <f>Table2[[#This Row],[Income]]</f>
        <v>18351</v>
      </c>
      <c r="F1211" s="6">
        <f>Table2[[#This Row],[Kidhome]]</f>
        <v>0</v>
      </c>
      <c r="G1211" s="6">
        <f>Table2[[#This Row],[Teenhome]]</f>
        <v>0</v>
      </c>
      <c r="H1211" s="9">
        <f>Table2[[#This Row],[Dt_Customer]]</f>
        <v>41576</v>
      </c>
      <c r="I1211" s="6">
        <f>Table2[[#This Row],[Recency]]</f>
        <v>1</v>
      </c>
      <c r="J1211" s="14">
        <f>IF(VALUE(YEAR(People!$H1211))-People!$B1211&gt;=90,44,VALUE(YEAR(People!$H1211))-People!$B1211)</f>
        <v>23</v>
      </c>
      <c r="K1211" s="5" t="str">
        <f>IF(AND(People!$J1211&gt;=16,People!$J1211&lt;=25),"16-25",IF(AND(People!$J1211&gt;=26,People!$J1211&lt;=35),"26-35",IF(AND(People!$J1211&gt;=36,People!$J1211&lt;=45),"36-45",IF(AND(People!$J1211&gt;=46,People!$J1211&lt;=55),"46-55",IF(AND(People!$J1211&gt;=56,People!$J1211&lt;=65),"56-65",IF(AND(People!$J1211&gt;=66,People!$J1211&lt;=75),"66-75","ALL"))))))</f>
        <v>16-25</v>
      </c>
      <c r="L1211" t="str">
        <f>Products!H1211</f>
        <v>Together</v>
      </c>
      <c r="M1211">
        <f>Table2[[#This Row],[Recency]]</f>
        <v>1</v>
      </c>
      <c r="N1211">
        <f>Table2[[#This Row],[NumDealsPurchases]]</f>
        <v>1</v>
      </c>
      <c r="O1211" s="12" t="str">
        <f>IF(Table2[[#This Row],[Kidhome]]=0,"No","Yes")</f>
        <v>No</v>
      </c>
      <c r="P1211" s="12" t="str">
        <f>IF(Table2[[#This Row],[Teenhome]]=0,"No","Yes")</f>
        <v>No</v>
      </c>
    </row>
    <row r="1212" spans="1:16" ht="16.5" x14ac:dyDescent="0.3">
      <c r="A1212" s="5">
        <f>Table2[[#This Row],[ID]]</f>
        <v>8955</v>
      </c>
      <c r="B1212" s="6">
        <f>Table2[[#This Row],[Year_Birth]]</f>
        <v>1957</v>
      </c>
      <c r="C1212" s="6" t="str">
        <f>Table2[[#This Row],[Education]]</f>
        <v>PhD</v>
      </c>
      <c r="D1212" s="6" t="str">
        <f>Table2[[#This Row],[Marital_Status]]</f>
        <v>Together</v>
      </c>
      <c r="E1212" s="6">
        <f>Table2[[#This Row],[Income]]</f>
        <v>40451</v>
      </c>
      <c r="F1212" s="6">
        <f>Table2[[#This Row],[Kidhome]]</f>
        <v>0</v>
      </c>
      <c r="G1212" s="6">
        <f>Table2[[#This Row],[Teenhome]]</f>
        <v>2</v>
      </c>
      <c r="H1212" s="9">
        <f>Table2[[#This Row],[Dt_Customer]]</f>
        <v>41686</v>
      </c>
      <c r="I1212" s="6">
        <f>Table2[[#This Row],[Recency]]</f>
        <v>54</v>
      </c>
      <c r="J1212" s="8">
        <f>IF(VALUE(YEAR(People!$H1212))-People!$B1212&gt;=90,44,VALUE(YEAR(People!$H1212))-People!$B1212)</f>
        <v>57</v>
      </c>
      <c r="K1212" s="5" t="str">
        <f>IF(AND(People!$J1212&gt;=16,People!$J1212&lt;=25),"16-25",IF(AND(People!$J1212&gt;=26,People!$J1212&lt;=35),"26-35",IF(AND(People!$J1212&gt;=36,People!$J1212&lt;=45),"36-45",IF(AND(People!$J1212&gt;=46,People!$J1212&lt;=55),"46-55",IF(AND(People!$J1212&gt;=56,People!$J1212&lt;=65),"56-65",IF(AND(People!$J1212&gt;=66,People!$J1212&lt;=75),"66-75","ALL"))))))</f>
        <v>56-65</v>
      </c>
      <c r="L1212" t="str">
        <f>Products!H1212</f>
        <v>Together</v>
      </c>
      <c r="M1212">
        <f>Table2[[#This Row],[Recency]]</f>
        <v>54</v>
      </c>
      <c r="N1212">
        <f>Table2[[#This Row],[NumDealsPurchases]]</f>
        <v>1</v>
      </c>
      <c r="O1212" s="12" t="str">
        <f>IF(Table2[[#This Row],[Kidhome]]=0,"No","Yes")</f>
        <v>No</v>
      </c>
      <c r="P1212" s="12" t="str">
        <f>IF(Table2[[#This Row],[Teenhome]]=0,"No","Yes")</f>
        <v>Yes</v>
      </c>
    </row>
    <row r="1213" spans="1:16" ht="16.5" x14ac:dyDescent="0.3">
      <c r="A1213" s="7">
        <f>Table2[[#This Row],[ID]]</f>
        <v>945</v>
      </c>
      <c r="B1213" s="6">
        <f>Table2[[#This Row],[Year_Birth]]</f>
        <v>1965</v>
      </c>
      <c r="C1213" s="6" t="str">
        <f>Table2[[#This Row],[Education]]</f>
        <v>Graduation</v>
      </c>
      <c r="D1213" s="6" t="str">
        <f>Table2[[#This Row],[Marital_Status]]</f>
        <v>Together</v>
      </c>
      <c r="E1213" s="6">
        <f>Table2[[#This Row],[Income]]</f>
        <v>36317</v>
      </c>
      <c r="F1213" s="6">
        <f>Table2[[#This Row],[Kidhome]]</f>
        <v>0</v>
      </c>
      <c r="G1213" s="6">
        <f>Table2[[#This Row],[Teenhome]]</f>
        <v>1</v>
      </c>
      <c r="H1213" s="9">
        <f>Table2[[#This Row],[Dt_Customer]]</f>
        <v>41416</v>
      </c>
      <c r="I1213" s="6">
        <f>Table2[[#This Row],[Recency]]</f>
        <v>53</v>
      </c>
      <c r="J1213" s="14">
        <f>IF(VALUE(YEAR(People!$H1213))-People!$B1213&gt;=90,44,VALUE(YEAR(People!$H1213))-People!$B1213)</f>
        <v>48</v>
      </c>
      <c r="K1213" s="5" t="str">
        <f>IF(AND(People!$J1213&gt;=16,People!$J1213&lt;=25),"16-25",IF(AND(People!$J1213&gt;=26,People!$J1213&lt;=35),"26-35",IF(AND(People!$J1213&gt;=36,People!$J1213&lt;=45),"36-45",IF(AND(People!$J1213&gt;=46,People!$J1213&lt;=55),"46-55",IF(AND(People!$J1213&gt;=56,People!$J1213&lt;=65),"56-65",IF(AND(People!$J1213&gt;=66,People!$J1213&lt;=75),"66-75","ALL"))))))</f>
        <v>46-55</v>
      </c>
      <c r="L1213" t="str">
        <f>Products!H1213</f>
        <v>Together</v>
      </c>
      <c r="M1213">
        <f>Table2[[#This Row],[Recency]]</f>
        <v>53</v>
      </c>
      <c r="N1213">
        <f>Table2[[#This Row],[NumDealsPurchases]]</f>
        <v>2</v>
      </c>
      <c r="O1213" s="12" t="str">
        <f>IF(Table2[[#This Row],[Kidhome]]=0,"No","Yes")</f>
        <v>No</v>
      </c>
      <c r="P1213" s="12" t="str">
        <f>IF(Table2[[#This Row],[Teenhome]]=0,"No","Yes")</f>
        <v>Yes</v>
      </c>
    </row>
    <row r="1214" spans="1:16" ht="16.5" x14ac:dyDescent="0.3">
      <c r="A1214" s="5">
        <f>Table2[[#This Row],[ID]]</f>
        <v>5644</v>
      </c>
      <c r="B1214" s="6">
        <f>Table2[[#This Row],[Year_Birth]]</f>
        <v>1957</v>
      </c>
      <c r="C1214" s="6" t="str">
        <f>Table2[[#This Row],[Education]]</f>
        <v>Graduation</v>
      </c>
      <c r="D1214" s="6" t="str">
        <f>Table2[[#This Row],[Marital_Status]]</f>
        <v>Together</v>
      </c>
      <c r="E1214" s="6">
        <f>Table2[[#This Row],[Income]]</f>
        <v>42213</v>
      </c>
      <c r="F1214" s="6">
        <f>Table2[[#This Row],[Kidhome]]</f>
        <v>0</v>
      </c>
      <c r="G1214" s="6">
        <f>Table2[[#This Row],[Teenhome]]</f>
        <v>1</v>
      </c>
      <c r="H1214" s="9">
        <f>Table2[[#This Row],[Dt_Customer]]</f>
        <v>41559</v>
      </c>
      <c r="I1214" s="6">
        <f>Table2[[#This Row],[Recency]]</f>
        <v>96</v>
      </c>
      <c r="J1214" s="8">
        <f>IF(VALUE(YEAR(People!$H1214))-People!$B1214&gt;=90,44,VALUE(YEAR(People!$H1214))-People!$B1214)</f>
        <v>56</v>
      </c>
      <c r="K1214" s="5" t="str">
        <f>IF(AND(People!$J1214&gt;=16,People!$J1214&lt;=25),"16-25",IF(AND(People!$J1214&gt;=26,People!$J1214&lt;=35),"26-35",IF(AND(People!$J1214&gt;=36,People!$J1214&lt;=45),"36-45",IF(AND(People!$J1214&gt;=46,People!$J1214&lt;=55),"46-55",IF(AND(People!$J1214&gt;=56,People!$J1214&lt;=65),"56-65",IF(AND(People!$J1214&gt;=66,People!$J1214&lt;=75),"66-75","ALL"))))))</f>
        <v>56-65</v>
      </c>
      <c r="L1214" t="str">
        <f>Products!H1214</f>
        <v>Together</v>
      </c>
      <c r="M1214">
        <f>Table2[[#This Row],[Recency]]</f>
        <v>96</v>
      </c>
      <c r="N1214">
        <f>Table2[[#This Row],[NumDealsPurchases]]</f>
        <v>2</v>
      </c>
      <c r="O1214" s="12" t="str">
        <f>IF(Table2[[#This Row],[Kidhome]]=0,"No","Yes")</f>
        <v>No</v>
      </c>
      <c r="P1214" s="12" t="str">
        <f>IF(Table2[[#This Row],[Teenhome]]=0,"No","Yes")</f>
        <v>Yes</v>
      </c>
    </row>
    <row r="1215" spans="1:16" ht="16.5" x14ac:dyDescent="0.3">
      <c r="A1215" s="7">
        <f>Table2[[#This Row],[ID]]</f>
        <v>7192</v>
      </c>
      <c r="B1215" s="6">
        <f>Table2[[#This Row],[Year_Birth]]</f>
        <v>1955</v>
      </c>
      <c r="C1215" s="6" t="str">
        <f>Table2[[#This Row],[Education]]</f>
        <v>Graduation</v>
      </c>
      <c r="D1215" s="6" t="str">
        <f>Table2[[#This Row],[Marital_Status]]</f>
        <v>Together</v>
      </c>
      <c r="E1215" s="6">
        <f>Table2[[#This Row],[Income]]</f>
        <v>65748</v>
      </c>
      <c r="F1215" s="6">
        <f>Table2[[#This Row],[Kidhome]]</f>
        <v>0</v>
      </c>
      <c r="G1215" s="6">
        <f>Table2[[#This Row],[Teenhome]]</f>
        <v>1</v>
      </c>
      <c r="H1215" s="9">
        <f>Table2[[#This Row],[Dt_Customer]]</f>
        <v>41379</v>
      </c>
      <c r="I1215" s="6">
        <f>Table2[[#This Row],[Recency]]</f>
        <v>58</v>
      </c>
      <c r="J1215" s="14">
        <f>IF(VALUE(YEAR(People!$H1215))-People!$B1215&gt;=90,44,VALUE(YEAR(People!$H1215))-People!$B1215)</f>
        <v>58</v>
      </c>
      <c r="K1215" s="5" t="str">
        <f>IF(AND(People!$J1215&gt;=16,People!$J1215&lt;=25),"16-25",IF(AND(People!$J1215&gt;=26,People!$J1215&lt;=35),"26-35",IF(AND(People!$J1215&gt;=36,People!$J1215&lt;=45),"36-45",IF(AND(People!$J1215&gt;=46,People!$J1215&lt;=55),"46-55",IF(AND(People!$J1215&gt;=56,People!$J1215&lt;=65),"56-65",IF(AND(People!$J1215&gt;=66,People!$J1215&lt;=75),"66-75","ALL"))))))</f>
        <v>56-65</v>
      </c>
      <c r="L1215" t="str">
        <f>Products!H1215</f>
        <v>Together</v>
      </c>
      <c r="M1215">
        <f>Table2[[#This Row],[Recency]]</f>
        <v>58</v>
      </c>
      <c r="N1215">
        <f>Table2[[#This Row],[NumDealsPurchases]]</f>
        <v>2</v>
      </c>
      <c r="O1215" s="12" t="str">
        <f>IF(Table2[[#This Row],[Kidhome]]=0,"No","Yes")</f>
        <v>No</v>
      </c>
      <c r="P1215" s="12" t="str">
        <f>IF(Table2[[#This Row],[Teenhome]]=0,"No","Yes")</f>
        <v>Yes</v>
      </c>
    </row>
    <row r="1216" spans="1:16" ht="16.5" x14ac:dyDescent="0.3">
      <c r="A1216" s="5">
        <f>Table2[[#This Row],[ID]]</f>
        <v>2324</v>
      </c>
      <c r="B1216" s="6">
        <f>Table2[[#This Row],[Year_Birth]]</f>
        <v>1972</v>
      </c>
      <c r="C1216" s="6" t="str">
        <f>Table2[[#This Row],[Education]]</f>
        <v>Graduation</v>
      </c>
      <c r="D1216" s="6" t="str">
        <f>Table2[[#This Row],[Marital_Status]]</f>
        <v>Together</v>
      </c>
      <c r="E1216" s="6">
        <f>Table2[[#This Row],[Income]]</f>
        <v>77044</v>
      </c>
      <c r="F1216" s="6">
        <f>Table2[[#This Row],[Kidhome]]</f>
        <v>0</v>
      </c>
      <c r="G1216" s="6">
        <f>Table2[[#This Row],[Teenhome]]</f>
        <v>1</v>
      </c>
      <c r="H1216" s="9">
        <f>Table2[[#This Row],[Dt_Customer]]</f>
        <v>41574</v>
      </c>
      <c r="I1216" s="6">
        <f>Table2[[#This Row],[Recency]]</f>
        <v>12</v>
      </c>
      <c r="J1216" s="8">
        <f>IF(VALUE(YEAR(People!$H1216))-People!$B1216&gt;=90,44,VALUE(YEAR(People!$H1216))-People!$B1216)</f>
        <v>41</v>
      </c>
      <c r="K1216" s="5" t="str">
        <f>IF(AND(People!$J1216&gt;=16,People!$J1216&lt;=25),"16-25",IF(AND(People!$J1216&gt;=26,People!$J1216&lt;=35),"26-35",IF(AND(People!$J1216&gt;=36,People!$J1216&lt;=45),"36-45",IF(AND(People!$J1216&gt;=46,People!$J1216&lt;=55),"46-55",IF(AND(People!$J1216&gt;=56,People!$J1216&lt;=65),"56-65",IF(AND(People!$J1216&gt;=66,People!$J1216&lt;=75),"66-75","ALL"))))))</f>
        <v>36-45</v>
      </c>
      <c r="L1216" t="str">
        <f>Products!H1216</f>
        <v>Married</v>
      </c>
      <c r="M1216">
        <f>Table2[[#This Row],[Recency]]</f>
        <v>12</v>
      </c>
      <c r="N1216">
        <f>Table2[[#This Row],[NumDealsPurchases]]</f>
        <v>2</v>
      </c>
      <c r="O1216" s="12" t="str">
        <f>IF(Table2[[#This Row],[Kidhome]]=0,"No","Yes")</f>
        <v>No</v>
      </c>
      <c r="P1216" s="12" t="str">
        <f>IF(Table2[[#This Row],[Teenhome]]=0,"No","Yes")</f>
        <v>Yes</v>
      </c>
    </row>
    <row r="1217" spans="1:16" ht="16.5" x14ac:dyDescent="0.3">
      <c r="A1217" s="7">
        <f>Table2[[#This Row],[ID]]</f>
        <v>697</v>
      </c>
      <c r="B1217" s="6">
        <f>Table2[[#This Row],[Year_Birth]]</f>
        <v>1969</v>
      </c>
      <c r="C1217" s="6" t="str">
        <f>Table2[[#This Row],[Education]]</f>
        <v>Graduation</v>
      </c>
      <c r="D1217" s="6" t="str">
        <f>Table2[[#This Row],[Marital_Status]]</f>
        <v>Together</v>
      </c>
      <c r="E1217" s="6">
        <f>Table2[[#This Row],[Income]]</f>
        <v>74918</v>
      </c>
      <c r="F1217" s="6">
        <f>Table2[[#This Row],[Kidhome]]</f>
        <v>0</v>
      </c>
      <c r="G1217" s="6">
        <f>Table2[[#This Row],[Teenhome]]</f>
        <v>0</v>
      </c>
      <c r="H1217" s="9">
        <f>Table2[[#This Row],[Dt_Customer]]</f>
        <v>41345</v>
      </c>
      <c r="I1217" s="6">
        <f>Table2[[#This Row],[Recency]]</f>
        <v>78</v>
      </c>
      <c r="J1217" s="14">
        <f>IF(VALUE(YEAR(People!$H1217))-People!$B1217&gt;=90,44,VALUE(YEAR(People!$H1217))-People!$B1217)</f>
        <v>44</v>
      </c>
      <c r="K1217" s="5" t="str">
        <f>IF(AND(People!$J1217&gt;=16,People!$J1217&lt;=25),"16-25",IF(AND(People!$J1217&gt;=26,People!$J1217&lt;=35),"26-35",IF(AND(People!$J1217&gt;=36,People!$J1217&lt;=45),"36-45",IF(AND(People!$J1217&gt;=46,People!$J1217&lt;=55),"46-55",IF(AND(People!$J1217&gt;=56,People!$J1217&lt;=65),"56-65",IF(AND(People!$J1217&gt;=66,People!$J1217&lt;=75),"66-75","ALL"))))))</f>
        <v>36-45</v>
      </c>
      <c r="L1217" t="str">
        <f>Products!H1217</f>
        <v>Single</v>
      </c>
      <c r="M1217">
        <f>Table2[[#This Row],[Recency]]</f>
        <v>78</v>
      </c>
      <c r="N1217">
        <f>Table2[[#This Row],[NumDealsPurchases]]</f>
        <v>1</v>
      </c>
      <c r="O1217" s="12" t="str">
        <f>IF(Table2[[#This Row],[Kidhome]]=0,"No","Yes")</f>
        <v>No</v>
      </c>
      <c r="P1217" s="12" t="str">
        <f>IF(Table2[[#This Row],[Teenhome]]=0,"No","Yes")</f>
        <v>No</v>
      </c>
    </row>
    <row r="1218" spans="1:16" ht="16.5" x14ac:dyDescent="0.3">
      <c r="A1218" s="5">
        <f>Table2[[#This Row],[ID]]</f>
        <v>3439</v>
      </c>
      <c r="B1218" s="6">
        <f>Table2[[#This Row],[Year_Birth]]</f>
        <v>1972</v>
      </c>
      <c r="C1218" s="6" t="str">
        <f>Table2[[#This Row],[Education]]</f>
        <v>Graduation</v>
      </c>
      <c r="D1218" s="6" t="str">
        <f>Table2[[#This Row],[Marital_Status]]</f>
        <v>Married</v>
      </c>
      <c r="E1218" s="6">
        <f>Table2[[#This Row],[Income]]</f>
        <v>56721</v>
      </c>
      <c r="F1218" s="6">
        <f>Table2[[#This Row],[Kidhome]]</f>
        <v>1</v>
      </c>
      <c r="G1218" s="6">
        <f>Table2[[#This Row],[Teenhome]]</f>
        <v>1</v>
      </c>
      <c r="H1218" s="9">
        <f>Table2[[#This Row],[Dt_Customer]]</f>
        <v>41213</v>
      </c>
      <c r="I1218" s="6">
        <f>Table2[[#This Row],[Recency]]</f>
        <v>64</v>
      </c>
      <c r="J1218" s="8">
        <f>IF(VALUE(YEAR(People!$H1218))-People!$B1218&gt;=90,44,VALUE(YEAR(People!$H1218))-People!$B1218)</f>
        <v>40</v>
      </c>
      <c r="K1218" s="5" t="str">
        <f>IF(AND(People!$J1218&gt;=16,People!$J1218&lt;=25),"16-25",IF(AND(People!$J1218&gt;=26,People!$J1218&lt;=35),"26-35",IF(AND(People!$J1218&gt;=36,People!$J1218&lt;=45),"36-45",IF(AND(People!$J1218&gt;=46,People!$J1218&lt;=55),"46-55",IF(AND(People!$J1218&gt;=56,People!$J1218&lt;=65),"56-65",IF(AND(People!$J1218&gt;=66,People!$J1218&lt;=75),"66-75","ALL"))))))</f>
        <v>36-45</v>
      </c>
      <c r="L1218" t="str">
        <f>Products!H1218</f>
        <v>Single</v>
      </c>
      <c r="M1218">
        <f>Table2[[#This Row],[Recency]]</f>
        <v>64</v>
      </c>
      <c r="N1218">
        <f>Table2[[#This Row],[NumDealsPurchases]]</f>
        <v>5</v>
      </c>
      <c r="O1218" s="12" t="str">
        <f>IF(Table2[[#This Row],[Kidhome]]=0,"No","Yes")</f>
        <v>Yes</v>
      </c>
      <c r="P1218" s="12" t="str">
        <f>IF(Table2[[#This Row],[Teenhome]]=0,"No","Yes")</f>
        <v>Yes</v>
      </c>
    </row>
    <row r="1219" spans="1:16" ht="16.5" x14ac:dyDescent="0.3">
      <c r="A1219" s="7">
        <f>Table2[[#This Row],[ID]]</f>
        <v>1506</v>
      </c>
      <c r="B1219" s="6">
        <f>Table2[[#This Row],[Year_Birth]]</f>
        <v>1975</v>
      </c>
      <c r="C1219" s="6" t="str">
        <f>Table2[[#This Row],[Education]]</f>
        <v>Graduation</v>
      </c>
      <c r="D1219" s="6" t="str">
        <f>Table2[[#This Row],[Marital_Status]]</f>
        <v>Single</v>
      </c>
      <c r="E1219" s="6">
        <f>Table2[[#This Row],[Income]]</f>
        <v>42160</v>
      </c>
      <c r="F1219" s="6">
        <f>Table2[[#This Row],[Kidhome]]</f>
        <v>1</v>
      </c>
      <c r="G1219" s="6">
        <f>Table2[[#This Row],[Teenhome]]</f>
        <v>1</v>
      </c>
      <c r="H1219" s="9">
        <f>Table2[[#This Row],[Dt_Customer]]</f>
        <v>41453</v>
      </c>
      <c r="I1219" s="6">
        <f>Table2[[#This Row],[Recency]]</f>
        <v>26</v>
      </c>
      <c r="J1219" s="14">
        <f>IF(VALUE(YEAR(People!$H1219))-People!$B1219&gt;=90,44,VALUE(YEAR(People!$H1219))-People!$B1219)</f>
        <v>38</v>
      </c>
      <c r="K1219" s="5" t="str">
        <f>IF(AND(People!$J1219&gt;=16,People!$J1219&lt;=25),"16-25",IF(AND(People!$J1219&gt;=26,People!$J1219&lt;=35),"26-35",IF(AND(People!$J1219&gt;=36,People!$J1219&lt;=45),"36-45",IF(AND(People!$J1219&gt;=46,People!$J1219&lt;=55),"46-55",IF(AND(People!$J1219&gt;=56,People!$J1219&lt;=65),"56-65",IF(AND(People!$J1219&gt;=66,People!$J1219&lt;=75),"66-75","ALL"))))))</f>
        <v>36-45</v>
      </c>
      <c r="L1219" t="str">
        <f>Products!H1219</f>
        <v>Together</v>
      </c>
      <c r="M1219">
        <f>Table2[[#This Row],[Recency]]</f>
        <v>26</v>
      </c>
      <c r="N1219">
        <f>Table2[[#This Row],[NumDealsPurchases]]</f>
        <v>4</v>
      </c>
      <c r="O1219" s="12" t="str">
        <f>IF(Table2[[#This Row],[Kidhome]]=0,"No","Yes")</f>
        <v>Yes</v>
      </c>
      <c r="P1219" s="12" t="str">
        <f>IF(Table2[[#This Row],[Teenhome]]=0,"No","Yes")</f>
        <v>Yes</v>
      </c>
    </row>
    <row r="1220" spans="1:16" ht="16.5" x14ac:dyDescent="0.3">
      <c r="A1220" s="5">
        <f>Table2[[#This Row],[ID]]</f>
        <v>232</v>
      </c>
      <c r="B1220" s="6">
        <f>Table2[[#This Row],[Year_Birth]]</f>
        <v>1965</v>
      </c>
      <c r="C1220" s="6" t="str">
        <f>Table2[[#This Row],[Education]]</f>
        <v>Graduation</v>
      </c>
      <c r="D1220" s="6" t="str">
        <f>Table2[[#This Row],[Marital_Status]]</f>
        <v>Single</v>
      </c>
      <c r="E1220" s="6">
        <f>Table2[[#This Row],[Income]]</f>
        <v>61559</v>
      </c>
      <c r="F1220" s="6">
        <f>Table2[[#This Row],[Kidhome]]</f>
        <v>0</v>
      </c>
      <c r="G1220" s="6">
        <f>Table2[[#This Row],[Teenhome]]</f>
        <v>1</v>
      </c>
      <c r="H1220" s="9">
        <f>Table2[[#This Row],[Dt_Customer]]</f>
        <v>41472</v>
      </c>
      <c r="I1220" s="6">
        <f>Table2[[#This Row],[Recency]]</f>
        <v>8</v>
      </c>
      <c r="J1220" s="8">
        <f>IF(VALUE(YEAR(People!$H1220))-People!$B1220&gt;=90,44,VALUE(YEAR(People!$H1220))-People!$B1220)</f>
        <v>48</v>
      </c>
      <c r="K1220" s="5" t="str">
        <f>IF(AND(People!$J1220&gt;=16,People!$J1220&lt;=25),"16-25",IF(AND(People!$J1220&gt;=26,People!$J1220&lt;=35),"26-35",IF(AND(People!$J1220&gt;=36,People!$J1220&lt;=45),"36-45",IF(AND(People!$J1220&gt;=46,People!$J1220&lt;=55),"46-55",IF(AND(People!$J1220&gt;=56,People!$J1220&lt;=65),"56-65",IF(AND(People!$J1220&gt;=66,People!$J1220&lt;=75),"66-75","ALL"))))))</f>
        <v>46-55</v>
      </c>
      <c r="L1220" t="str">
        <f>Products!H1220</f>
        <v>Together</v>
      </c>
      <c r="M1220">
        <f>Table2[[#This Row],[Recency]]</f>
        <v>8</v>
      </c>
      <c r="N1220">
        <f>Table2[[#This Row],[NumDealsPurchases]]</f>
        <v>1</v>
      </c>
      <c r="O1220" s="12" t="str">
        <f>IF(Table2[[#This Row],[Kidhome]]=0,"No","Yes")</f>
        <v>No</v>
      </c>
      <c r="P1220" s="12" t="str">
        <f>IF(Table2[[#This Row],[Teenhome]]=0,"No","Yes")</f>
        <v>Yes</v>
      </c>
    </row>
    <row r="1221" spans="1:16" ht="16.5" x14ac:dyDescent="0.3">
      <c r="A1221" s="7">
        <f>Table2[[#This Row],[ID]]</f>
        <v>8876</v>
      </c>
      <c r="B1221" s="6">
        <f>Table2[[#This Row],[Year_Birth]]</f>
        <v>1963</v>
      </c>
      <c r="C1221" s="6" t="str">
        <f>Table2[[#This Row],[Education]]</f>
        <v>PhD</v>
      </c>
      <c r="D1221" s="6" t="str">
        <f>Table2[[#This Row],[Marital_Status]]</f>
        <v>Together</v>
      </c>
      <c r="E1221" s="6">
        <f>Table2[[#This Row],[Income]]</f>
        <v>33629</v>
      </c>
      <c r="F1221" s="6">
        <f>Table2[[#This Row],[Kidhome]]</f>
        <v>1</v>
      </c>
      <c r="G1221" s="6">
        <f>Table2[[#This Row],[Teenhome]]</f>
        <v>1</v>
      </c>
      <c r="H1221" s="9">
        <f>Table2[[#This Row],[Dt_Customer]]</f>
        <v>41129</v>
      </c>
      <c r="I1221" s="6">
        <f>Table2[[#This Row],[Recency]]</f>
        <v>49</v>
      </c>
      <c r="J1221" s="14">
        <f>IF(VALUE(YEAR(People!$H1221))-People!$B1221&gt;=90,44,VALUE(YEAR(People!$H1221))-People!$B1221)</f>
        <v>49</v>
      </c>
      <c r="K1221" s="5" t="str">
        <f>IF(AND(People!$J1221&gt;=16,People!$J1221&lt;=25),"16-25",IF(AND(People!$J1221&gt;=26,People!$J1221&lt;=35),"26-35",IF(AND(People!$J1221&gt;=36,People!$J1221&lt;=45),"36-45",IF(AND(People!$J1221&gt;=46,People!$J1221&lt;=55),"46-55",IF(AND(People!$J1221&gt;=56,People!$J1221&lt;=65),"56-65",IF(AND(People!$J1221&gt;=66,People!$J1221&lt;=75),"66-75","ALL"))))))</f>
        <v>46-55</v>
      </c>
      <c r="L1221" t="str">
        <f>Products!H1221</f>
        <v>Single</v>
      </c>
      <c r="M1221">
        <f>Table2[[#This Row],[Recency]]</f>
        <v>49</v>
      </c>
      <c r="N1221">
        <f>Table2[[#This Row],[NumDealsPurchases]]</f>
        <v>5</v>
      </c>
      <c r="O1221" s="12" t="str">
        <f>IF(Table2[[#This Row],[Kidhome]]=0,"No","Yes")</f>
        <v>Yes</v>
      </c>
      <c r="P1221" s="12" t="str">
        <f>IF(Table2[[#This Row],[Teenhome]]=0,"No","Yes")</f>
        <v>Yes</v>
      </c>
    </row>
    <row r="1222" spans="1:16" ht="16.5" x14ac:dyDescent="0.3">
      <c r="A1222" s="5">
        <f>Table2[[#This Row],[ID]]</f>
        <v>4500</v>
      </c>
      <c r="B1222" s="6">
        <f>Table2[[#This Row],[Year_Birth]]</f>
        <v>1991</v>
      </c>
      <c r="C1222" s="6" t="str">
        <f>Table2[[#This Row],[Education]]</f>
        <v>PhD</v>
      </c>
      <c r="D1222" s="6" t="str">
        <f>Table2[[#This Row],[Marital_Status]]</f>
        <v>Together</v>
      </c>
      <c r="E1222" s="6">
        <f>Table2[[#This Row],[Income]]</f>
        <v>68682</v>
      </c>
      <c r="F1222" s="6">
        <f>Table2[[#This Row],[Kidhome]]</f>
        <v>0</v>
      </c>
      <c r="G1222" s="6">
        <f>Table2[[#This Row],[Teenhome]]</f>
        <v>0</v>
      </c>
      <c r="H1222" s="9">
        <f>Table2[[#This Row],[Dt_Customer]]</f>
        <v>41553</v>
      </c>
      <c r="I1222" s="6">
        <f>Table2[[#This Row],[Recency]]</f>
        <v>56</v>
      </c>
      <c r="J1222" s="8">
        <f>IF(VALUE(YEAR(People!$H1222))-People!$B1222&gt;=90,44,VALUE(YEAR(People!$H1222))-People!$B1222)</f>
        <v>22</v>
      </c>
      <c r="K1222" s="5" t="str">
        <f>IF(AND(People!$J1222&gt;=16,People!$J1222&lt;=25),"16-25",IF(AND(People!$J1222&gt;=26,People!$J1222&lt;=35),"26-35",IF(AND(People!$J1222&gt;=36,People!$J1222&lt;=45),"36-45",IF(AND(People!$J1222&gt;=46,People!$J1222&lt;=55),"46-55",IF(AND(People!$J1222&gt;=56,People!$J1222&lt;=65),"56-65",IF(AND(People!$J1222&gt;=66,People!$J1222&lt;=75),"66-75","ALL"))))))</f>
        <v>16-25</v>
      </c>
      <c r="L1222" t="str">
        <f>Products!H1222</f>
        <v>Single</v>
      </c>
      <c r="M1222">
        <f>Table2[[#This Row],[Recency]]</f>
        <v>56</v>
      </c>
      <c r="N1222">
        <f>Table2[[#This Row],[NumDealsPurchases]]</f>
        <v>1</v>
      </c>
      <c r="O1222" s="12" t="str">
        <f>IF(Table2[[#This Row],[Kidhome]]=0,"No","Yes")</f>
        <v>No</v>
      </c>
      <c r="P1222" s="12" t="str">
        <f>IF(Table2[[#This Row],[Teenhome]]=0,"No","Yes")</f>
        <v>No</v>
      </c>
    </row>
    <row r="1223" spans="1:16" ht="16.5" x14ac:dyDescent="0.3">
      <c r="A1223" s="7">
        <f>Table2[[#This Row],[ID]]</f>
        <v>9739</v>
      </c>
      <c r="B1223" s="6">
        <f>Table2[[#This Row],[Year_Birth]]</f>
        <v>1963</v>
      </c>
      <c r="C1223" s="6" t="str">
        <f>Table2[[#This Row],[Education]]</f>
        <v>Graduation</v>
      </c>
      <c r="D1223" s="6" t="str">
        <f>Table2[[#This Row],[Marital_Status]]</f>
        <v>Single</v>
      </c>
      <c r="E1223" s="6">
        <f>Table2[[#This Row],[Income]]</f>
        <v>34377</v>
      </c>
      <c r="F1223" s="6">
        <f>Table2[[#This Row],[Kidhome]]</f>
        <v>0</v>
      </c>
      <c r="G1223" s="6">
        <f>Table2[[#This Row],[Teenhome]]</f>
        <v>1</v>
      </c>
      <c r="H1223" s="9">
        <f>Table2[[#This Row],[Dt_Customer]]</f>
        <v>41293</v>
      </c>
      <c r="I1223" s="6">
        <f>Table2[[#This Row],[Recency]]</f>
        <v>55</v>
      </c>
      <c r="J1223" s="14">
        <f>IF(VALUE(YEAR(People!$H1223))-People!$B1223&gt;=90,44,VALUE(YEAR(People!$H1223))-People!$B1223)</f>
        <v>50</v>
      </c>
      <c r="K1223" s="5" t="str">
        <f>IF(AND(People!$J1223&gt;=16,People!$J1223&lt;=25),"16-25",IF(AND(People!$J1223&gt;=26,People!$J1223&lt;=35),"26-35",IF(AND(People!$J1223&gt;=36,People!$J1223&lt;=45),"36-45",IF(AND(People!$J1223&gt;=46,People!$J1223&lt;=55),"46-55",IF(AND(People!$J1223&gt;=56,People!$J1223&lt;=65),"56-65",IF(AND(People!$J1223&gt;=66,People!$J1223&lt;=75),"66-75","ALL"))))))</f>
        <v>46-55</v>
      </c>
      <c r="L1223" t="str">
        <f>Products!H1223</f>
        <v>Married</v>
      </c>
      <c r="M1223">
        <f>Table2[[#This Row],[Recency]]</f>
        <v>55</v>
      </c>
      <c r="N1223">
        <f>Table2[[#This Row],[NumDealsPurchases]]</f>
        <v>2</v>
      </c>
      <c r="O1223" s="12" t="str">
        <f>IF(Table2[[#This Row],[Kidhome]]=0,"No","Yes")</f>
        <v>No</v>
      </c>
      <c r="P1223" s="12" t="str">
        <f>IF(Table2[[#This Row],[Teenhome]]=0,"No","Yes")</f>
        <v>Yes</v>
      </c>
    </row>
    <row r="1224" spans="1:16" ht="16.5" x14ac:dyDescent="0.3">
      <c r="A1224" s="5">
        <f>Table2[[#This Row],[ID]]</f>
        <v>10395</v>
      </c>
      <c r="B1224" s="6">
        <f>Table2[[#This Row],[Year_Birth]]</f>
        <v>1986</v>
      </c>
      <c r="C1224" s="6" t="str">
        <f>Table2[[#This Row],[Education]]</f>
        <v>Basic</v>
      </c>
      <c r="D1224" s="6" t="str">
        <f>Table2[[#This Row],[Marital_Status]]</f>
        <v>Single</v>
      </c>
      <c r="E1224" s="6">
        <f>Table2[[#This Row],[Income]]</f>
        <v>8940</v>
      </c>
      <c r="F1224" s="6">
        <f>Table2[[#This Row],[Kidhome]]</f>
        <v>1</v>
      </c>
      <c r="G1224" s="6">
        <f>Table2[[#This Row],[Teenhome]]</f>
        <v>0</v>
      </c>
      <c r="H1224" s="9">
        <f>Table2[[#This Row],[Dt_Customer]]</f>
        <v>41143</v>
      </c>
      <c r="I1224" s="6">
        <f>Table2[[#This Row],[Recency]]</f>
        <v>25</v>
      </c>
      <c r="J1224" s="8">
        <f>IF(VALUE(YEAR(People!$H1224))-People!$B1224&gt;=90,44,VALUE(YEAR(People!$H1224))-People!$B1224)</f>
        <v>26</v>
      </c>
      <c r="K1224" s="5" t="str">
        <f>IF(AND(People!$J1224&gt;=16,People!$J1224&lt;=25),"16-25",IF(AND(People!$J1224&gt;=26,People!$J1224&lt;=35),"26-35",IF(AND(People!$J1224&gt;=36,People!$J1224&lt;=45),"36-45",IF(AND(People!$J1224&gt;=46,People!$J1224&lt;=55),"46-55",IF(AND(People!$J1224&gt;=56,People!$J1224&lt;=65),"56-65",IF(AND(People!$J1224&gt;=66,People!$J1224&lt;=75),"66-75","ALL"))))))</f>
        <v>26-35</v>
      </c>
      <c r="L1224" t="str">
        <f>Products!H1224</f>
        <v>Divorced</v>
      </c>
      <c r="M1224">
        <f>Table2[[#This Row],[Recency]]</f>
        <v>25</v>
      </c>
      <c r="N1224">
        <f>Table2[[#This Row],[NumDealsPurchases]]</f>
        <v>3</v>
      </c>
      <c r="O1224" s="12" t="str">
        <f>IF(Table2[[#This Row],[Kidhome]]=0,"No","Yes")</f>
        <v>Yes</v>
      </c>
      <c r="P1224" s="12" t="str">
        <f>IF(Table2[[#This Row],[Teenhome]]=0,"No","Yes")</f>
        <v>No</v>
      </c>
    </row>
    <row r="1225" spans="1:16" ht="16.5" x14ac:dyDescent="0.3">
      <c r="A1225" s="7">
        <f>Table2[[#This Row],[ID]]</f>
        <v>1176</v>
      </c>
      <c r="B1225" s="6">
        <f>Table2[[#This Row],[Year_Birth]]</f>
        <v>1973</v>
      </c>
      <c r="C1225" s="6" t="str">
        <f>Table2[[#This Row],[Education]]</f>
        <v>Graduation</v>
      </c>
      <c r="D1225" s="6" t="str">
        <f>Table2[[#This Row],[Marital_Status]]</f>
        <v>Married</v>
      </c>
      <c r="E1225" s="6">
        <f>Table2[[#This Row],[Income]]</f>
        <v>26228</v>
      </c>
      <c r="F1225" s="6">
        <f>Table2[[#This Row],[Kidhome]]</f>
        <v>1</v>
      </c>
      <c r="G1225" s="6">
        <f>Table2[[#This Row],[Teenhome]]</f>
        <v>0</v>
      </c>
      <c r="H1225" s="9">
        <f>Table2[[#This Row],[Dt_Customer]]</f>
        <v>41539</v>
      </c>
      <c r="I1225" s="6">
        <f>Table2[[#This Row],[Recency]]</f>
        <v>50</v>
      </c>
      <c r="J1225" s="14">
        <f>IF(VALUE(YEAR(People!$H1225))-People!$B1225&gt;=90,44,VALUE(YEAR(People!$H1225))-People!$B1225)</f>
        <v>40</v>
      </c>
      <c r="K1225" s="5" t="str">
        <f>IF(AND(People!$J1225&gt;=16,People!$J1225&lt;=25),"16-25",IF(AND(People!$J1225&gt;=26,People!$J1225&lt;=35),"26-35",IF(AND(People!$J1225&gt;=36,People!$J1225&lt;=45),"36-45",IF(AND(People!$J1225&gt;=46,People!$J1225&lt;=55),"46-55",IF(AND(People!$J1225&gt;=56,People!$J1225&lt;=65),"56-65",IF(AND(People!$J1225&gt;=66,People!$J1225&lt;=75),"66-75","ALL"))))))</f>
        <v>36-45</v>
      </c>
      <c r="L1225" t="str">
        <f>Products!H1225</f>
        <v>Married</v>
      </c>
      <c r="M1225">
        <f>Table2[[#This Row],[Recency]]</f>
        <v>50</v>
      </c>
      <c r="N1225">
        <f>Table2[[#This Row],[NumDealsPurchases]]</f>
        <v>1</v>
      </c>
      <c r="O1225" s="12" t="str">
        <f>IF(Table2[[#This Row],[Kidhome]]=0,"No","Yes")</f>
        <v>Yes</v>
      </c>
      <c r="P1225" s="12" t="str">
        <f>IF(Table2[[#This Row],[Teenhome]]=0,"No","Yes")</f>
        <v>No</v>
      </c>
    </row>
    <row r="1226" spans="1:16" ht="16.5" x14ac:dyDescent="0.3">
      <c r="A1226" s="5">
        <f>Table2[[#This Row],[ID]]</f>
        <v>1627</v>
      </c>
      <c r="B1226" s="6">
        <f>Table2[[#This Row],[Year_Birth]]</f>
        <v>1957</v>
      </c>
      <c r="C1226" s="6" t="str">
        <f>Table2[[#This Row],[Education]]</f>
        <v>2n Cycle</v>
      </c>
      <c r="D1226" s="6" t="str">
        <f>Table2[[#This Row],[Marital_Status]]</f>
        <v>Divorced</v>
      </c>
      <c r="E1226" s="6">
        <f>Table2[[#This Row],[Income]]</f>
        <v>77297</v>
      </c>
      <c r="F1226" s="6">
        <f>Table2[[#This Row],[Kidhome]]</f>
        <v>0</v>
      </c>
      <c r="G1226" s="6">
        <f>Table2[[#This Row],[Teenhome]]</f>
        <v>0</v>
      </c>
      <c r="H1226" s="9">
        <f>Table2[[#This Row],[Dt_Customer]]</f>
        <v>41300</v>
      </c>
      <c r="I1226" s="6">
        <f>Table2[[#This Row],[Recency]]</f>
        <v>84</v>
      </c>
      <c r="J1226" s="8">
        <f>IF(VALUE(YEAR(People!$H1226))-People!$B1226&gt;=90,44,VALUE(YEAR(People!$H1226))-People!$B1226)</f>
        <v>56</v>
      </c>
      <c r="K1226" s="5" t="str">
        <f>IF(AND(People!$J1226&gt;=16,People!$J1226&lt;=25),"16-25",IF(AND(People!$J1226&gt;=26,People!$J1226&lt;=35),"26-35",IF(AND(People!$J1226&gt;=36,People!$J1226&lt;=45),"36-45",IF(AND(People!$J1226&gt;=46,People!$J1226&lt;=55),"46-55",IF(AND(People!$J1226&gt;=56,People!$J1226&lt;=65),"56-65",IF(AND(People!$J1226&gt;=66,People!$J1226&lt;=75),"66-75","ALL"))))))</f>
        <v>56-65</v>
      </c>
      <c r="L1226" t="str">
        <f>Products!H1226</f>
        <v>Widow</v>
      </c>
      <c r="M1226">
        <f>Table2[[#This Row],[Recency]]</f>
        <v>84</v>
      </c>
      <c r="N1226">
        <f>Table2[[#This Row],[NumDealsPurchases]]</f>
        <v>1</v>
      </c>
      <c r="O1226" s="12" t="str">
        <f>IF(Table2[[#This Row],[Kidhome]]=0,"No","Yes")</f>
        <v>No</v>
      </c>
      <c r="P1226" s="12" t="str">
        <f>IF(Table2[[#This Row],[Teenhome]]=0,"No","Yes")</f>
        <v>No</v>
      </c>
    </row>
    <row r="1227" spans="1:16" ht="16.5" x14ac:dyDescent="0.3">
      <c r="A1227" s="7">
        <f>Table2[[#This Row],[ID]]</f>
        <v>938</v>
      </c>
      <c r="B1227" s="6">
        <f>Table2[[#This Row],[Year_Birth]]</f>
        <v>1981</v>
      </c>
      <c r="C1227" s="6" t="str">
        <f>Table2[[#This Row],[Education]]</f>
        <v>Graduation</v>
      </c>
      <c r="D1227" s="6" t="str">
        <f>Table2[[#This Row],[Marital_Status]]</f>
        <v>Married</v>
      </c>
      <c r="E1227" s="6">
        <f>Table2[[#This Row],[Income]]</f>
        <v>40211</v>
      </c>
      <c r="F1227" s="6">
        <f>Table2[[#This Row],[Kidhome]]</f>
        <v>1</v>
      </c>
      <c r="G1227" s="6">
        <f>Table2[[#This Row],[Teenhome]]</f>
        <v>1</v>
      </c>
      <c r="H1227" s="9">
        <f>Table2[[#This Row],[Dt_Customer]]</f>
        <v>41485</v>
      </c>
      <c r="I1227" s="6">
        <f>Table2[[#This Row],[Recency]]</f>
        <v>30</v>
      </c>
      <c r="J1227" s="14">
        <f>IF(VALUE(YEAR(People!$H1227))-People!$B1227&gt;=90,44,VALUE(YEAR(People!$H1227))-People!$B1227)</f>
        <v>32</v>
      </c>
      <c r="K1227" s="5" t="str">
        <f>IF(AND(People!$J1227&gt;=16,People!$J1227&lt;=25),"16-25",IF(AND(People!$J1227&gt;=26,People!$J1227&lt;=35),"26-35",IF(AND(People!$J1227&gt;=36,People!$J1227&lt;=45),"36-45",IF(AND(People!$J1227&gt;=46,People!$J1227&lt;=55),"46-55",IF(AND(People!$J1227&gt;=56,People!$J1227&lt;=65),"56-65",IF(AND(People!$J1227&gt;=66,People!$J1227&lt;=75),"66-75","ALL"))))))</f>
        <v>26-35</v>
      </c>
      <c r="L1227" t="str">
        <f>Products!H1227</f>
        <v>Married</v>
      </c>
      <c r="M1227">
        <f>Table2[[#This Row],[Recency]]</f>
        <v>30</v>
      </c>
      <c r="N1227">
        <f>Table2[[#This Row],[NumDealsPurchases]]</f>
        <v>2</v>
      </c>
      <c r="O1227" s="12" t="str">
        <f>IF(Table2[[#This Row],[Kidhome]]=0,"No","Yes")</f>
        <v>Yes</v>
      </c>
      <c r="P1227" s="12" t="str">
        <f>IF(Table2[[#This Row],[Teenhome]]=0,"No","Yes")</f>
        <v>Yes</v>
      </c>
    </row>
    <row r="1228" spans="1:16" ht="16.5" x14ac:dyDescent="0.3">
      <c r="A1228" s="5">
        <f>Table2[[#This Row],[ID]]</f>
        <v>2740</v>
      </c>
      <c r="B1228" s="6">
        <f>Table2[[#This Row],[Year_Birth]]</f>
        <v>1958</v>
      </c>
      <c r="C1228" s="6" t="str">
        <f>Table2[[#This Row],[Education]]</f>
        <v>PhD</v>
      </c>
      <c r="D1228" s="6" t="str">
        <f>Table2[[#This Row],[Marital_Status]]</f>
        <v>Widow</v>
      </c>
      <c r="E1228" s="6">
        <f>Table2[[#This Row],[Income]]</f>
        <v>33438</v>
      </c>
      <c r="F1228" s="6">
        <f>Table2[[#This Row],[Kidhome]]</f>
        <v>1</v>
      </c>
      <c r="G1228" s="6">
        <f>Table2[[#This Row],[Teenhome]]</f>
        <v>1</v>
      </c>
      <c r="H1228" s="9">
        <f>Table2[[#This Row],[Dt_Customer]]</f>
        <v>41539</v>
      </c>
      <c r="I1228" s="6">
        <f>Table2[[#This Row],[Recency]]</f>
        <v>81</v>
      </c>
      <c r="J1228" s="8">
        <f>IF(VALUE(YEAR(People!$H1228))-People!$B1228&gt;=90,44,VALUE(YEAR(People!$H1228))-People!$B1228)</f>
        <v>55</v>
      </c>
      <c r="K1228" s="5" t="str">
        <f>IF(AND(People!$J1228&gt;=16,People!$J1228&lt;=25),"16-25",IF(AND(People!$J1228&gt;=26,People!$J1228&lt;=35),"26-35",IF(AND(People!$J1228&gt;=36,People!$J1228&lt;=45),"36-45",IF(AND(People!$J1228&gt;=46,People!$J1228&lt;=55),"46-55",IF(AND(People!$J1228&gt;=56,People!$J1228&lt;=65),"56-65",IF(AND(People!$J1228&gt;=66,People!$J1228&lt;=75),"66-75","ALL"))))))</f>
        <v>46-55</v>
      </c>
      <c r="L1228" t="str">
        <f>Products!H1228</f>
        <v>Single</v>
      </c>
      <c r="M1228">
        <f>Table2[[#This Row],[Recency]]</f>
        <v>81</v>
      </c>
      <c r="N1228">
        <f>Table2[[#This Row],[NumDealsPurchases]]</f>
        <v>4</v>
      </c>
      <c r="O1228" s="12" t="str">
        <f>IF(Table2[[#This Row],[Kidhome]]=0,"No","Yes")</f>
        <v>Yes</v>
      </c>
      <c r="P1228" s="12" t="str">
        <f>IF(Table2[[#This Row],[Teenhome]]=0,"No","Yes")</f>
        <v>Yes</v>
      </c>
    </row>
    <row r="1229" spans="1:16" ht="16.5" x14ac:dyDescent="0.3">
      <c r="A1229" s="7">
        <f>Table2[[#This Row],[ID]]</f>
        <v>257</v>
      </c>
      <c r="B1229" s="6">
        <f>Table2[[#This Row],[Year_Birth]]</f>
        <v>1959</v>
      </c>
      <c r="C1229" s="6" t="str">
        <f>Table2[[#This Row],[Education]]</f>
        <v>PhD</v>
      </c>
      <c r="D1229" s="6" t="str">
        <f>Table2[[#This Row],[Marital_Status]]</f>
        <v>Married</v>
      </c>
      <c r="E1229" s="6">
        <f>Table2[[#This Row],[Income]]</f>
        <v>75032</v>
      </c>
      <c r="F1229" s="6">
        <f>Table2[[#This Row],[Kidhome]]</f>
        <v>0</v>
      </c>
      <c r="G1229" s="6">
        <f>Table2[[#This Row],[Teenhome]]</f>
        <v>1</v>
      </c>
      <c r="H1229" s="9">
        <f>Table2[[#This Row],[Dt_Customer]]</f>
        <v>41392</v>
      </c>
      <c r="I1229" s="6">
        <f>Table2[[#This Row],[Recency]]</f>
        <v>74</v>
      </c>
      <c r="J1229" s="14">
        <f>IF(VALUE(YEAR(People!$H1229))-People!$B1229&gt;=90,44,VALUE(YEAR(People!$H1229))-People!$B1229)</f>
        <v>54</v>
      </c>
      <c r="K1229" s="5" t="str">
        <f>IF(AND(People!$J1229&gt;=16,People!$J1229&lt;=25),"16-25",IF(AND(People!$J1229&gt;=26,People!$J1229&lt;=35),"26-35",IF(AND(People!$J1229&gt;=36,People!$J1229&lt;=45),"36-45",IF(AND(People!$J1229&gt;=46,People!$J1229&lt;=55),"46-55",IF(AND(People!$J1229&gt;=56,People!$J1229&lt;=65),"56-65",IF(AND(People!$J1229&gt;=66,People!$J1229&lt;=75),"66-75","ALL"))))))</f>
        <v>46-55</v>
      </c>
      <c r="L1229" t="str">
        <f>Products!H1229</f>
        <v>Married</v>
      </c>
      <c r="M1229">
        <f>Table2[[#This Row],[Recency]]</f>
        <v>74</v>
      </c>
      <c r="N1229">
        <f>Table2[[#This Row],[NumDealsPurchases]]</f>
        <v>2</v>
      </c>
      <c r="O1229" s="12" t="str">
        <f>IF(Table2[[#This Row],[Kidhome]]=0,"No","Yes")</f>
        <v>No</v>
      </c>
      <c r="P1229" s="12" t="str">
        <f>IF(Table2[[#This Row],[Teenhome]]=0,"No","Yes")</f>
        <v>Yes</v>
      </c>
    </row>
    <row r="1230" spans="1:16" ht="16.5" x14ac:dyDescent="0.3">
      <c r="A1230" s="5">
        <f>Table2[[#This Row],[ID]]</f>
        <v>4058</v>
      </c>
      <c r="B1230" s="6">
        <f>Table2[[#This Row],[Year_Birth]]</f>
        <v>1955</v>
      </c>
      <c r="C1230" s="6" t="str">
        <f>Table2[[#This Row],[Education]]</f>
        <v>PhD</v>
      </c>
      <c r="D1230" s="6" t="str">
        <f>Table2[[#This Row],[Marital_Status]]</f>
        <v>Single</v>
      </c>
      <c r="E1230" s="6">
        <f>Table2[[#This Row],[Income]]</f>
        <v>61284</v>
      </c>
      <c r="F1230" s="6">
        <f>Table2[[#This Row],[Kidhome]]</f>
        <v>0</v>
      </c>
      <c r="G1230" s="6">
        <f>Table2[[#This Row],[Teenhome]]</f>
        <v>0</v>
      </c>
      <c r="H1230" s="9">
        <f>Table2[[#This Row],[Dt_Customer]]</f>
        <v>41559</v>
      </c>
      <c r="I1230" s="6">
        <f>Table2[[#This Row],[Recency]]</f>
        <v>76</v>
      </c>
      <c r="J1230" s="8">
        <f>IF(VALUE(YEAR(People!$H1230))-People!$B1230&gt;=90,44,VALUE(YEAR(People!$H1230))-People!$B1230)</f>
        <v>58</v>
      </c>
      <c r="K1230" s="5" t="str">
        <f>IF(AND(People!$J1230&gt;=16,People!$J1230&lt;=25),"16-25",IF(AND(People!$J1230&gt;=26,People!$J1230&lt;=35),"26-35",IF(AND(People!$J1230&gt;=36,People!$J1230&lt;=45),"36-45",IF(AND(People!$J1230&gt;=46,People!$J1230&lt;=55),"46-55",IF(AND(People!$J1230&gt;=56,People!$J1230&lt;=65),"56-65",IF(AND(People!$J1230&gt;=66,People!$J1230&lt;=75),"66-75","ALL"))))))</f>
        <v>56-65</v>
      </c>
      <c r="L1230" t="str">
        <f>Products!H1230</f>
        <v>Married</v>
      </c>
      <c r="M1230">
        <f>Table2[[#This Row],[Recency]]</f>
        <v>76</v>
      </c>
      <c r="N1230">
        <f>Table2[[#This Row],[NumDealsPurchases]]</f>
        <v>1</v>
      </c>
      <c r="O1230" s="12" t="str">
        <f>IF(Table2[[#This Row],[Kidhome]]=0,"No","Yes")</f>
        <v>No</v>
      </c>
      <c r="P1230" s="12" t="str">
        <f>IF(Table2[[#This Row],[Teenhome]]=0,"No","Yes")</f>
        <v>No</v>
      </c>
    </row>
    <row r="1231" spans="1:16" ht="16.5" x14ac:dyDescent="0.3">
      <c r="A1231" s="7">
        <f>Table2[[#This Row],[ID]]</f>
        <v>7736</v>
      </c>
      <c r="B1231" s="6">
        <f>Table2[[#This Row],[Year_Birth]]</f>
        <v>1986</v>
      </c>
      <c r="C1231" s="6" t="str">
        <f>Table2[[#This Row],[Education]]</f>
        <v>Graduation</v>
      </c>
      <c r="D1231" s="6" t="str">
        <f>Table2[[#This Row],[Marital_Status]]</f>
        <v>Married</v>
      </c>
      <c r="E1231" s="6">
        <f>Table2[[#This Row],[Income]]</f>
        <v>22518</v>
      </c>
      <c r="F1231" s="6">
        <f>Table2[[#This Row],[Kidhome]]</f>
        <v>1</v>
      </c>
      <c r="G1231" s="6">
        <f>Table2[[#This Row],[Teenhome]]</f>
        <v>0</v>
      </c>
      <c r="H1231" s="9">
        <f>Table2[[#This Row],[Dt_Customer]]</f>
        <v>41204</v>
      </c>
      <c r="I1231" s="6">
        <f>Table2[[#This Row],[Recency]]</f>
        <v>36</v>
      </c>
      <c r="J1231" s="14">
        <f>IF(VALUE(YEAR(People!$H1231))-People!$B1231&gt;=90,44,VALUE(YEAR(People!$H1231))-People!$B1231)</f>
        <v>26</v>
      </c>
      <c r="K1231" s="5" t="str">
        <f>IF(AND(People!$J1231&gt;=16,People!$J1231&lt;=25),"16-25",IF(AND(People!$J1231&gt;=26,People!$J1231&lt;=35),"26-35",IF(AND(People!$J1231&gt;=36,People!$J1231&lt;=45),"36-45",IF(AND(People!$J1231&gt;=46,People!$J1231&lt;=55),"46-55",IF(AND(People!$J1231&gt;=56,People!$J1231&lt;=65),"56-65",IF(AND(People!$J1231&gt;=66,People!$J1231&lt;=75),"66-75","ALL"))))))</f>
        <v>26-35</v>
      </c>
      <c r="L1231" t="str">
        <f>Products!H1231</f>
        <v>Married</v>
      </c>
      <c r="M1231">
        <f>Table2[[#This Row],[Recency]]</f>
        <v>36</v>
      </c>
      <c r="N1231">
        <f>Table2[[#This Row],[NumDealsPurchases]]</f>
        <v>2</v>
      </c>
      <c r="O1231" s="12" t="str">
        <f>IF(Table2[[#This Row],[Kidhome]]=0,"No","Yes")</f>
        <v>Yes</v>
      </c>
      <c r="P1231" s="12" t="str">
        <f>IF(Table2[[#This Row],[Teenhome]]=0,"No","Yes")</f>
        <v>No</v>
      </c>
    </row>
    <row r="1232" spans="1:16" ht="16.5" x14ac:dyDescent="0.3">
      <c r="A1232" s="5">
        <f>Table2[[#This Row],[ID]]</f>
        <v>8210</v>
      </c>
      <c r="B1232" s="6">
        <f>Table2[[#This Row],[Year_Birth]]</f>
        <v>1975</v>
      </c>
      <c r="C1232" s="6" t="str">
        <f>Table2[[#This Row],[Education]]</f>
        <v>Master</v>
      </c>
      <c r="D1232" s="6" t="str">
        <f>Table2[[#This Row],[Marital_Status]]</f>
        <v>Married</v>
      </c>
      <c r="E1232" s="6">
        <f>Table2[[#This Row],[Income]]</f>
        <v>54730</v>
      </c>
      <c r="F1232" s="6">
        <f>Table2[[#This Row],[Kidhome]]</f>
        <v>0</v>
      </c>
      <c r="G1232" s="6">
        <f>Table2[[#This Row],[Teenhome]]</f>
        <v>1</v>
      </c>
      <c r="H1232" s="9">
        <f>Table2[[#This Row],[Dt_Customer]]</f>
        <v>41501</v>
      </c>
      <c r="I1232" s="6">
        <f>Table2[[#This Row],[Recency]]</f>
        <v>64</v>
      </c>
      <c r="J1232" s="8">
        <f>IF(VALUE(YEAR(People!$H1232))-People!$B1232&gt;=90,44,VALUE(YEAR(People!$H1232))-People!$B1232)</f>
        <v>38</v>
      </c>
      <c r="K1232" s="5" t="str">
        <f>IF(AND(People!$J1232&gt;=16,People!$J1232&lt;=25),"16-25",IF(AND(People!$J1232&gt;=26,People!$J1232&lt;=35),"26-35",IF(AND(People!$J1232&gt;=36,People!$J1232&lt;=45),"36-45",IF(AND(People!$J1232&gt;=46,People!$J1232&lt;=55),"46-55",IF(AND(People!$J1232&gt;=56,People!$J1232&lt;=65),"56-65",IF(AND(People!$J1232&gt;=66,People!$J1232&lt;=75),"66-75","ALL"))))))</f>
        <v>36-45</v>
      </c>
      <c r="L1232" t="str">
        <f>Products!H1232</f>
        <v>Divorced</v>
      </c>
      <c r="M1232">
        <f>Table2[[#This Row],[Recency]]</f>
        <v>64</v>
      </c>
      <c r="N1232">
        <f>Table2[[#This Row],[NumDealsPurchases]]</f>
        <v>5</v>
      </c>
      <c r="O1232" s="12" t="str">
        <f>IF(Table2[[#This Row],[Kidhome]]=0,"No","Yes")</f>
        <v>No</v>
      </c>
      <c r="P1232" s="12" t="str">
        <f>IF(Table2[[#This Row],[Teenhome]]=0,"No","Yes")</f>
        <v>Yes</v>
      </c>
    </row>
    <row r="1233" spans="1:16" ht="16.5" x14ac:dyDescent="0.3">
      <c r="A1233" s="7">
        <f>Table2[[#This Row],[ID]]</f>
        <v>833</v>
      </c>
      <c r="B1233" s="6">
        <f>Table2[[#This Row],[Year_Birth]]</f>
        <v>1955</v>
      </c>
      <c r="C1233" s="6" t="str">
        <f>Table2[[#This Row],[Education]]</f>
        <v>Master</v>
      </c>
      <c r="D1233" s="6" t="str">
        <f>Table2[[#This Row],[Marital_Status]]</f>
        <v>Married</v>
      </c>
      <c r="E1233" s="6">
        <f>Table2[[#This Row],[Income]]</f>
        <v>38452</v>
      </c>
      <c r="F1233" s="6">
        <f>Table2[[#This Row],[Kidhome]]</f>
        <v>1</v>
      </c>
      <c r="G1233" s="6">
        <f>Table2[[#This Row],[Teenhome]]</f>
        <v>1</v>
      </c>
      <c r="H1233" s="9">
        <f>Table2[[#This Row],[Dt_Customer]]</f>
        <v>41728</v>
      </c>
      <c r="I1233" s="6">
        <f>Table2[[#This Row],[Recency]]</f>
        <v>62</v>
      </c>
      <c r="J1233" s="14">
        <f>IF(VALUE(YEAR(People!$H1233))-People!$B1233&gt;=90,44,VALUE(YEAR(People!$H1233))-People!$B1233)</f>
        <v>59</v>
      </c>
      <c r="K1233" s="5" t="str">
        <f>IF(AND(People!$J1233&gt;=16,People!$J1233&lt;=25),"16-25",IF(AND(People!$J1233&gt;=26,People!$J1233&lt;=35),"26-35",IF(AND(People!$J1233&gt;=36,People!$J1233&lt;=45),"36-45",IF(AND(People!$J1233&gt;=46,People!$J1233&lt;=55),"46-55",IF(AND(People!$J1233&gt;=56,People!$J1233&lt;=65),"56-65",IF(AND(People!$J1233&gt;=66,People!$J1233&lt;=75),"66-75","ALL"))))))</f>
        <v>56-65</v>
      </c>
      <c r="L1233" t="str">
        <f>Products!H1233</f>
        <v>Together</v>
      </c>
      <c r="M1233">
        <f>Table2[[#This Row],[Recency]]</f>
        <v>62</v>
      </c>
      <c r="N1233">
        <f>Table2[[#This Row],[NumDealsPurchases]]</f>
        <v>3</v>
      </c>
      <c r="O1233" s="12" t="str">
        <f>IF(Table2[[#This Row],[Kidhome]]=0,"No","Yes")</f>
        <v>Yes</v>
      </c>
      <c r="P1233" s="12" t="str">
        <f>IF(Table2[[#This Row],[Teenhome]]=0,"No","Yes")</f>
        <v>Yes</v>
      </c>
    </row>
    <row r="1234" spans="1:16" ht="16.5" x14ac:dyDescent="0.3">
      <c r="A1234" s="5">
        <f>Table2[[#This Row],[ID]]</f>
        <v>6230</v>
      </c>
      <c r="B1234" s="6">
        <f>Table2[[#This Row],[Year_Birth]]</f>
        <v>1971</v>
      </c>
      <c r="C1234" s="6" t="str">
        <f>Table2[[#This Row],[Education]]</f>
        <v>Graduation</v>
      </c>
      <c r="D1234" s="6" t="str">
        <f>Table2[[#This Row],[Marital_Status]]</f>
        <v>Divorced</v>
      </c>
      <c r="E1234" s="6">
        <f>Table2[[#This Row],[Income]]</f>
        <v>44421</v>
      </c>
      <c r="F1234" s="6">
        <f>Table2[[#This Row],[Kidhome]]</f>
        <v>1</v>
      </c>
      <c r="G1234" s="6">
        <f>Table2[[#This Row],[Teenhome]]</f>
        <v>1</v>
      </c>
      <c r="H1234" s="9">
        <f>Table2[[#This Row],[Dt_Customer]]</f>
        <v>41320</v>
      </c>
      <c r="I1234" s="6">
        <f>Table2[[#This Row],[Recency]]</f>
        <v>53</v>
      </c>
      <c r="J1234" s="8">
        <f>IF(VALUE(YEAR(People!$H1234))-People!$B1234&gt;=90,44,VALUE(YEAR(People!$H1234))-People!$B1234)</f>
        <v>42</v>
      </c>
      <c r="K1234" s="5" t="str">
        <f>IF(AND(People!$J1234&gt;=16,People!$J1234&lt;=25),"16-25",IF(AND(People!$J1234&gt;=26,People!$J1234&lt;=35),"26-35",IF(AND(People!$J1234&gt;=36,People!$J1234&lt;=45),"36-45",IF(AND(People!$J1234&gt;=46,People!$J1234&lt;=55),"46-55",IF(AND(People!$J1234&gt;=56,People!$J1234&lt;=65),"56-65",IF(AND(People!$J1234&gt;=66,People!$J1234&lt;=75),"66-75","ALL"))))))</f>
        <v>36-45</v>
      </c>
      <c r="L1234" t="str">
        <f>Products!H1234</f>
        <v>Divorced</v>
      </c>
      <c r="M1234">
        <f>Table2[[#This Row],[Recency]]</f>
        <v>53</v>
      </c>
      <c r="N1234">
        <f>Table2[[#This Row],[NumDealsPurchases]]</f>
        <v>5</v>
      </c>
      <c r="O1234" s="12" t="str">
        <f>IF(Table2[[#This Row],[Kidhome]]=0,"No","Yes")</f>
        <v>Yes</v>
      </c>
      <c r="P1234" s="12" t="str">
        <f>IF(Table2[[#This Row],[Teenhome]]=0,"No","Yes")</f>
        <v>Yes</v>
      </c>
    </row>
    <row r="1235" spans="1:16" ht="16.5" x14ac:dyDescent="0.3">
      <c r="A1235" s="7">
        <f>Table2[[#This Row],[ID]]</f>
        <v>7325</v>
      </c>
      <c r="B1235" s="6">
        <f>Table2[[#This Row],[Year_Birth]]</f>
        <v>1986</v>
      </c>
      <c r="C1235" s="6" t="str">
        <f>Table2[[#This Row],[Education]]</f>
        <v>PhD</v>
      </c>
      <c r="D1235" s="6" t="str">
        <f>Table2[[#This Row],[Marital_Status]]</f>
        <v>Together</v>
      </c>
      <c r="E1235" s="6">
        <f>Table2[[#This Row],[Income]]</f>
        <v>38197</v>
      </c>
      <c r="F1235" s="6">
        <f>Table2[[#This Row],[Kidhome]]</f>
        <v>1</v>
      </c>
      <c r="G1235" s="6">
        <f>Table2[[#This Row],[Teenhome]]</f>
        <v>0</v>
      </c>
      <c r="H1235" s="9">
        <f>Table2[[#This Row],[Dt_Customer]]</f>
        <v>41454</v>
      </c>
      <c r="I1235" s="6">
        <f>Table2[[#This Row],[Recency]]</f>
        <v>86</v>
      </c>
      <c r="J1235" s="14">
        <f>IF(VALUE(YEAR(People!$H1235))-People!$B1235&gt;=90,44,VALUE(YEAR(People!$H1235))-People!$B1235)</f>
        <v>27</v>
      </c>
      <c r="K1235" s="5" t="str">
        <f>IF(AND(People!$J1235&gt;=16,People!$J1235&lt;=25),"16-25",IF(AND(People!$J1235&gt;=26,People!$J1235&lt;=35),"26-35",IF(AND(People!$J1235&gt;=36,People!$J1235&lt;=45),"36-45",IF(AND(People!$J1235&gt;=46,People!$J1235&lt;=55),"46-55",IF(AND(People!$J1235&gt;=56,People!$J1235&lt;=65),"56-65",IF(AND(People!$J1235&gt;=66,People!$J1235&lt;=75),"66-75","ALL"))))))</f>
        <v>26-35</v>
      </c>
      <c r="L1235" t="str">
        <f>Products!H1235</f>
        <v>Together</v>
      </c>
      <c r="M1235">
        <f>Table2[[#This Row],[Recency]]</f>
        <v>86</v>
      </c>
      <c r="N1235">
        <f>Table2[[#This Row],[NumDealsPurchases]]</f>
        <v>1</v>
      </c>
      <c r="O1235" s="12" t="str">
        <f>IF(Table2[[#This Row],[Kidhome]]=0,"No","Yes")</f>
        <v>Yes</v>
      </c>
      <c r="P1235" s="12" t="str">
        <f>IF(Table2[[#This Row],[Teenhome]]=0,"No","Yes")</f>
        <v>No</v>
      </c>
    </row>
    <row r="1236" spans="1:16" ht="16.5" x14ac:dyDescent="0.3">
      <c r="A1236" s="5">
        <f>Table2[[#This Row],[ID]]</f>
        <v>1307</v>
      </c>
      <c r="B1236" s="6">
        <f>Table2[[#This Row],[Year_Birth]]</f>
        <v>1978</v>
      </c>
      <c r="C1236" s="6" t="str">
        <f>Table2[[#This Row],[Education]]</f>
        <v>Graduation</v>
      </c>
      <c r="D1236" s="6" t="str">
        <f>Table2[[#This Row],[Marital_Status]]</f>
        <v>Divorced</v>
      </c>
      <c r="E1236" s="6">
        <f>Table2[[#This Row],[Income]]</f>
        <v>41986</v>
      </c>
      <c r="F1236" s="6">
        <f>Table2[[#This Row],[Kidhome]]</f>
        <v>0</v>
      </c>
      <c r="G1236" s="6">
        <f>Table2[[#This Row],[Teenhome]]</f>
        <v>1</v>
      </c>
      <c r="H1236" s="9">
        <f>Table2[[#This Row],[Dt_Customer]]</f>
        <v>41679</v>
      </c>
      <c r="I1236" s="6">
        <f>Table2[[#This Row],[Recency]]</f>
        <v>15</v>
      </c>
      <c r="J1236" s="8">
        <f>IF(VALUE(YEAR(People!$H1236))-People!$B1236&gt;=90,44,VALUE(YEAR(People!$H1236))-People!$B1236)</f>
        <v>36</v>
      </c>
      <c r="K1236" s="5" t="str">
        <f>IF(AND(People!$J1236&gt;=16,People!$J1236&lt;=25),"16-25",IF(AND(People!$J1236&gt;=26,People!$J1236&lt;=35),"26-35",IF(AND(People!$J1236&gt;=36,People!$J1236&lt;=45),"36-45",IF(AND(People!$J1236&gt;=46,People!$J1236&lt;=55),"46-55",IF(AND(People!$J1236&gt;=56,People!$J1236&lt;=65),"56-65",IF(AND(People!$J1236&gt;=66,People!$J1236&lt;=75),"66-75","ALL"))))))</f>
        <v>36-45</v>
      </c>
      <c r="L1236" t="str">
        <f>Products!H1236</f>
        <v>Together</v>
      </c>
      <c r="M1236">
        <f>Table2[[#This Row],[Recency]]</f>
        <v>15</v>
      </c>
      <c r="N1236">
        <f>Table2[[#This Row],[NumDealsPurchases]]</f>
        <v>3</v>
      </c>
      <c r="O1236" s="12" t="str">
        <f>IF(Table2[[#This Row],[Kidhome]]=0,"No","Yes")</f>
        <v>No</v>
      </c>
      <c r="P1236" s="12" t="str">
        <f>IF(Table2[[#This Row],[Teenhome]]=0,"No","Yes")</f>
        <v>Yes</v>
      </c>
    </row>
    <row r="1237" spans="1:16" ht="16.5" x14ac:dyDescent="0.3">
      <c r="A1237" s="7">
        <f>Table2[[#This Row],[ID]]</f>
        <v>1502</v>
      </c>
      <c r="B1237" s="6">
        <f>Table2[[#This Row],[Year_Birth]]</f>
        <v>1983</v>
      </c>
      <c r="C1237" s="6" t="str">
        <f>Table2[[#This Row],[Education]]</f>
        <v>Graduation</v>
      </c>
      <c r="D1237" s="6" t="str">
        <f>Table2[[#This Row],[Marital_Status]]</f>
        <v>Together</v>
      </c>
      <c r="E1237" s="6">
        <f>Table2[[#This Row],[Income]]</f>
        <v>28427</v>
      </c>
      <c r="F1237" s="6">
        <f>Table2[[#This Row],[Kidhome]]</f>
        <v>1</v>
      </c>
      <c r="G1237" s="6">
        <f>Table2[[#This Row],[Teenhome]]</f>
        <v>0</v>
      </c>
      <c r="H1237" s="9">
        <f>Table2[[#This Row],[Dt_Customer]]</f>
        <v>41354</v>
      </c>
      <c r="I1237" s="6">
        <f>Table2[[#This Row],[Recency]]</f>
        <v>67</v>
      </c>
      <c r="J1237" s="14">
        <f>IF(VALUE(YEAR(People!$H1237))-People!$B1237&gt;=90,44,VALUE(YEAR(People!$H1237))-People!$B1237)</f>
        <v>30</v>
      </c>
      <c r="K1237" s="5" t="str">
        <f>IF(AND(People!$J1237&gt;=16,People!$J1237&lt;=25),"16-25",IF(AND(People!$J1237&gt;=26,People!$J1237&lt;=35),"26-35",IF(AND(People!$J1237&gt;=36,People!$J1237&lt;=45),"36-45",IF(AND(People!$J1237&gt;=46,People!$J1237&lt;=55),"46-55",IF(AND(People!$J1237&gt;=56,People!$J1237&lt;=65),"56-65",IF(AND(People!$J1237&gt;=66,People!$J1237&lt;=75),"66-75","ALL"))))))</f>
        <v>26-35</v>
      </c>
      <c r="L1237" t="str">
        <f>Products!H1237</f>
        <v>Married</v>
      </c>
      <c r="M1237">
        <f>Table2[[#This Row],[Recency]]</f>
        <v>67</v>
      </c>
      <c r="N1237">
        <f>Table2[[#This Row],[NumDealsPurchases]]</f>
        <v>2</v>
      </c>
      <c r="O1237" s="12" t="str">
        <f>IF(Table2[[#This Row],[Kidhome]]=0,"No","Yes")</f>
        <v>Yes</v>
      </c>
      <c r="P1237" s="12" t="str">
        <f>IF(Table2[[#This Row],[Teenhome]]=0,"No","Yes")</f>
        <v>No</v>
      </c>
    </row>
    <row r="1238" spans="1:16" ht="16.5" x14ac:dyDescent="0.3">
      <c r="A1238" s="5">
        <f>Table2[[#This Row],[ID]]</f>
        <v>6211</v>
      </c>
      <c r="B1238" s="6">
        <f>Table2[[#This Row],[Year_Birth]]</f>
        <v>1976</v>
      </c>
      <c r="C1238" s="6" t="str">
        <f>Table2[[#This Row],[Education]]</f>
        <v>PhD</v>
      </c>
      <c r="D1238" s="6" t="str">
        <f>Table2[[#This Row],[Marital_Status]]</f>
        <v>Together</v>
      </c>
      <c r="E1238" s="6">
        <f>Table2[[#This Row],[Income]]</f>
        <v>37395</v>
      </c>
      <c r="F1238" s="6">
        <f>Table2[[#This Row],[Kidhome]]</f>
        <v>1</v>
      </c>
      <c r="G1238" s="6">
        <f>Table2[[#This Row],[Teenhome]]</f>
        <v>0</v>
      </c>
      <c r="H1238" s="9">
        <f>Table2[[#This Row],[Dt_Customer]]</f>
        <v>41761</v>
      </c>
      <c r="I1238" s="6">
        <f>Table2[[#This Row],[Recency]]</f>
        <v>47</v>
      </c>
      <c r="J1238" s="8">
        <f>IF(VALUE(YEAR(People!$H1238))-People!$B1238&gt;=90,44,VALUE(YEAR(People!$H1238))-People!$B1238)</f>
        <v>38</v>
      </c>
      <c r="K1238" s="5" t="str">
        <f>IF(AND(People!$J1238&gt;=16,People!$J1238&lt;=25),"16-25",IF(AND(People!$J1238&gt;=26,People!$J1238&lt;=35),"26-35",IF(AND(People!$J1238&gt;=36,People!$J1238&lt;=45),"36-45",IF(AND(People!$J1238&gt;=46,People!$J1238&lt;=55),"46-55",IF(AND(People!$J1238&gt;=56,People!$J1238&lt;=65),"56-65",IF(AND(People!$J1238&gt;=66,People!$J1238&lt;=75),"66-75","ALL"))))))</f>
        <v>36-45</v>
      </c>
      <c r="L1238" t="str">
        <f>Products!H1238</f>
        <v>Together</v>
      </c>
      <c r="M1238">
        <f>Table2[[#This Row],[Recency]]</f>
        <v>47</v>
      </c>
      <c r="N1238">
        <f>Table2[[#This Row],[NumDealsPurchases]]</f>
        <v>1</v>
      </c>
      <c r="O1238" s="12" t="str">
        <f>IF(Table2[[#This Row],[Kidhome]]=0,"No","Yes")</f>
        <v>Yes</v>
      </c>
      <c r="P1238" s="12" t="str">
        <f>IF(Table2[[#This Row],[Teenhome]]=0,"No","Yes")</f>
        <v>No</v>
      </c>
    </row>
    <row r="1239" spans="1:16" ht="16.5" x14ac:dyDescent="0.3">
      <c r="A1239" s="7">
        <f>Table2[[#This Row],[ID]]</f>
        <v>843</v>
      </c>
      <c r="B1239" s="6">
        <f>Table2[[#This Row],[Year_Birth]]</f>
        <v>1971</v>
      </c>
      <c r="C1239" s="6" t="str">
        <f>Table2[[#This Row],[Education]]</f>
        <v>Graduation</v>
      </c>
      <c r="D1239" s="6" t="str">
        <f>Table2[[#This Row],[Marital_Status]]</f>
        <v>Married</v>
      </c>
      <c r="E1239" s="6">
        <f>Table2[[#This Row],[Income]]</f>
        <v>64722</v>
      </c>
      <c r="F1239" s="6">
        <f>Table2[[#This Row],[Kidhome]]</f>
        <v>1</v>
      </c>
      <c r="G1239" s="6">
        <f>Table2[[#This Row],[Teenhome]]</f>
        <v>0</v>
      </c>
      <c r="H1239" s="9">
        <f>Table2[[#This Row],[Dt_Customer]]</f>
        <v>41785</v>
      </c>
      <c r="I1239" s="6">
        <f>Table2[[#This Row],[Recency]]</f>
        <v>47</v>
      </c>
      <c r="J1239" s="14">
        <f>IF(VALUE(YEAR(People!$H1239))-People!$B1239&gt;=90,44,VALUE(YEAR(People!$H1239))-People!$B1239)</f>
        <v>43</v>
      </c>
      <c r="K1239" s="5" t="str">
        <f>IF(AND(People!$J1239&gt;=16,People!$J1239&lt;=25),"16-25",IF(AND(People!$J1239&gt;=26,People!$J1239&lt;=35),"26-35",IF(AND(People!$J1239&gt;=36,People!$J1239&lt;=45),"36-45",IF(AND(People!$J1239&gt;=46,People!$J1239&lt;=55),"46-55",IF(AND(People!$J1239&gt;=56,People!$J1239&lt;=65),"56-65",IF(AND(People!$J1239&gt;=66,People!$J1239&lt;=75),"66-75","ALL"))))))</f>
        <v>36-45</v>
      </c>
      <c r="L1239" t="str">
        <f>Products!H1239</f>
        <v>Together</v>
      </c>
      <c r="M1239">
        <f>Table2[[#This Row],[Recency]]</f>
        <v>47</v>
      </c>
      <c r="N1239">
        <f>Table2[[#This Row],[NumDealsPurchases]]</f>
        <v>4</v>
      </c>
      <c r="O1239" s="12" t="str">
        <f>IF(Table2[[#This Row],[Kidhome]]=0,"No","Yes")</f>
        <v>Yes</v>
      </c>
      <c r="P1239" s="12" t="str">
        <f>IF(Table2[[#This Row],[Teenhome]]=0,"No","Yes")</f>
        <v>No</v>
      </c>
    </row>
    <row r="1240" spans="1:16" ht="16.5" x14ac:dyDescent="0.3">
      <c r="A1240" s="5">
        <f>Table2[[#This Row],[ID]]</f>
        <v>4174</v>
      </c>
      <c r="B1240" s="6">
        <f>Table2[[#This Row],[Year_Birth]]</f>
        <v>1956</v>
      </c>
      <c r="C1240" s="6" t="str">
        <f>Table2[[#This Row],[Education]]</f>
        <v>Master</v>
      </c>
      <c r="D1240" s="6" t="str">
        <f>Table2[[#This Row],[Marital_Status]]</f>
        <v>Together</v>
      </c>
      <c r="E1240" s="6">
        <f>Table2[[#This Row],[Income]]</f>
        <v>55249</v>
      </c>
      <c r="F1240" s="6">
        <f>Table2[[#This Row],[Kidhome]]</f>
        <v>0</v>
      </c>
      <c r="G1240" s="6">
        <f>Table2[[#This Row],[Teenhome]]</f>
        <v>1</v>
      </c>
      <c r="H1240" s="9">
        <f>Table2[[#This Row],[Dt_Customer]]</f>
        <v>41746</v>
      </c>
      <c r="I1240" s="6">
        <f>Table2[[#This Row],[Recency]]</f>
        <v>81</v>
      </c>
      <c r="J1240" s="8">
        <f>IF(VALUE(YEAR(People!$H1240))-People!$B1240&gt;=90,44,VALUE(YEAR(People!$H1240))-People!$B1240)</f>
        <v>58</v>
      </c>
      <c r="K1240" s="5" t="str">
        <f>IF(AND(People!$J1240&gt;=16,People!$J1240&lt;=25),"16-25",IF(AND(People!$J1240&gt;=26,People!$J1240&lt;=35),"26-35",IF(AND(People!$J1240&gt;=36,People!$J1240&lt;=45),"36-45",IF(AND(People!$J1240&gt;=46,People!$J1240&lt;=55),"46-55",IF(AND(People!$J1240&gt;=56,People!$J1240&lt;=65),"56-65",IF(AND(People!$J1240&gt;=66,People!$J1240&lt;=75),"66-75","ALL"))))))</f>
        <v>56-65</v>
      </c>
      <c r="L1240" t="str">
        <f>Products!H1240</f>
        <v>Married</v>
      </c>
      <c r="M1240">
        <f>Table2[[#This Row],[Recency]]</f>
        <v>81</v>
      </c>
      <c r="N1240">
        <f>Table2[[#This Row],[NumDealsPurchases]]</f>
        <v>1</v>
      </c>
      <c r="O1240" s="12" t="str">
        <f>IF(Table2[[#This Row],[Kidhome]]=0,"No","Yes")</f>
        <v>No</v>
      </c>
      <c r="P1240" s="12" t="str">
        <f>IF(Table2[[#This Row],[Teenhome]]=0,"No","Yes")</f>
        <v>Yes</v>
      </c>
    </row>
    <row r="1241" spans="1:16" ht="16.5" x14ac:dyDescent="0.3">
      <c r="A1241" s="7">
        <f>Table2[[#This Row],[ID]]</f>
        <v>9757</v>
      </c>
      <c r="B1241" s="6">
        <f>Table2[[#This Row],[Year_Birth]]</f>
        <v>1972</v>
      </c>
      <c r="C1241" s="6" t="str">
        <f>Table2[[#This Row],[Education]]</f>
        <v>Graduation</v>
      </c>
      <c r="D1241" s="6" t="str">
        <f>Table2[[#This Row],[Marital_Status]]</f>
        <v>Together</v>
      </c>
      <c r="E1241" s="6">
        <f>Table2[[#This Row],[Income]]</f>
        <v>84906</v>
      </c>
      <c r="F1241" s="6">
        <f>Table2[[#This Row],[Kidhome]]</f>
        <v>0</v>
      </c>
      <c r="G1241" s="6">
        <f>Table2[[#This Row],[Teenhome]]</f>
        <v>0</v>
      </c>
      <c r="H1241" s="9">
        <f>Table2[[#This Row],[Dt_Customer]]</f>
        <v>41551</v>
      </c>
      <c r="I1241" s="6">
        <f>Table2[[#This Row],[Recency]]</f>
        <v>98</v>
      </c>
      <c r="J1241" s="14">
        <f>IF(VALUE(YEAR(People!$H1241))-People!$B1241&gt;=90,44,VALUE(YEAR(People!$H1241))-People!$B1241)</f>
        <v>41</v>
      </c>
      <c r="K1241" s="5" t="str">
        <f>IF(AND(People!$J1241&gt;=16,People!$J1241&lt;=25),"16-25",IF(AND(People!$J1241&gt;=26,People!$J1241&lt;=35),"26-35",IF(AND(People!$J1241&gt;=36,People!$J1241&lt;=45),"36-45",IF(AND(People!$J1241&gt;=46,People!$J1241&lt;=55),"46-55",IF(AND(People!$J1241&gt;=56,People!$J1241&lt;=65),"56-65",IF(AND(People!$J1241&gt;=66,People!$J1241&lt;=75),"66-75","ALL"))))))</f>
        <v>36-45</v>
      </c>
      <c r="L1241" t="str">
        <f>Products!H1241</f>
        <v>Single</v>
      </c>
      <c r="M1241">
        <f>Table2[[#This Row],[Recency]]</f>
        <v>98</v>
      </c>
      <c r="N1241">
        <f>Table2[[#This Row],[NumDealsPurchases]]</f>
        <v>1</v>
      </c>
      <c r="O1241" s="12" t="str">
        <f>IF(Table2[[#This Row],[Kidhome]]=0,"No","Yes")</f>
        <v>No</v>
      </c>
      <c r="P1241" s="12" t="str">
        <f>IF(Table2[[#This Row],[Teenhome]]=0,"No","Yes")</f>
        <v>No</v>
      </c>
    </row>
    <row r="1242" spans="1:16" ht="16.5" x14ac:dyDescent="0.3">
      <c r="A1242" s="5">
        <f>Table2[[#This Row],[ID]]</f>
        <v>6918</v>
      </c>
      <c r="B1242" s="6">
        <f>Table2[[#This Row],[Year_Birth]]</f>
        <v>1989</v>
      </c>
      <c r="C1242" s="6" t="str">
        <f>Table2[[#This Row],[Education]]</f>
        <v>Graduation</v>
      </c>
      <c r="D1242" s="6" t="str">
        <f>Table2[[#This Row],[Marital_Status]]</f>
        <v>Married</v>
      </c>
      <c r="E1242" s="6">
        <f>Table2[[#This Row],[Income]]</f>
        <v>28691</v>
      </c>
      <c r="F1242" s="6">
        <f>Table2[[#This Row],[Kidhome]]</f>
        <v>1</v>
      </c>
      <c r="G1242" s="6">
        <f>Table2[[#This Row],[Teenhome]]</f>
        <v>0</v>
      </c>
      <c r="H1242" s="9">
        <f>Table2[[#This Row],[Dt_Customer]]</f>
        <v>41459</v>
      </c>
      <c r="I1242" s="6">
        <f>Table2[[#This Row],[Recency]]</f>
        <v>56</v>
      </c>
      <c r="J1242" s="8">
        <f>IF(VALUE(YEAR(People!$H1242))-People!$B1242&gt;=90,44,VALUE(YEAR(People!$H1242))-People!$B1242)</f>
        <v>24</v>
      </c>
      <c r="K1242" s="5" t="str">
        <f>IF(AND(People!$J1242&gt;=16,People!$J1242&lt;=25),"16-25",IF(AND(People!$J1242&gt;=26,People!$J1242&lt;=35),"26-35",IF(AND(People!$J1242&gt;=36,People!$J1242&lt;=45),"36-45",IF(AND(People!$J1242&gt;=46,People!$J1242&lt;=55),"46-55",IF(AND(People!$J1242&gt;=56,People!$J1242&lt;=65),"56-65",IF(AND(People!$J1242&gt;=66,People!$J1242&lt;=75),"66-75","ALL"))))))</f>
        <v>16-25</v>
      </c>
      <c r="L1242" t="str">
        <f>Products!H1242</f>
        <v>Single</v>
      </c>
      <c r="M1242">
        <f>Table2[[#This Row],[Recency]]</f>
        <v>56</v>
      </c>
      <c r="N1242">
        <f>Table2[[#This Row],[NumDealsPurchases]]</f>
        <v>1</v>
      </c>
      <c r="O1242" s="12" t="str">
        <f>IF(Table2[[#This Row],[Kidhome]]=0,"No","Yes")</f>
        <v>Yes</v>
      </c>
      <c r="P1242" s="12" t="str">
        <f>IF(Table2[[#This Row],[Teenhome]]=0,"No","Yes")</f>
        <v>No</v>
      </c>
    </row>
    <row r="1243" spans="1:16" ht="16.5" x14ac:dyDescent="0.3">
      <c r="A1243" s="7">
        <f>Table2[[#This Row],[ID]]</f>
        <v>286</v>
      </c>
      <c r="B1243" s="6">
        <f>Table2[[#This Row],[Year_Birth]]</f>
        <v>1952</v>
      </c>
      <c r="C1243" s="6" t="str">
        <f>Table2[[#This Row],[Education]]</f>
        <v>Graduation</v>
      </c>
      <c r="D1243" s="6" t="str">
        <f>Table2[[#This Row],[Marital_Status]]</f>
        <v>Single</v>
      </c>
      <c r="E1243" s="6">
        <f>Table2[[#This Row],[Income]]</f>
        <v>44213</v>
      </c>
      <c r="F1243" s="6">
        <f>Table2[[#This Row],[Kidhome]]</f>
        <v>1</v>
      </c>
      <c r="G1243" s="6">
        <f>Table2[[#This Row],[Teenhome]]</f>
        <v>1</v>
      </c>
      <c r="H1243" s="9">
        <f>Table2[[#This Row],[Dt_Customer]]</f>
        <v>41607</v>
      </c>
      <c r="I1243" s="6">
        <f>Table2[[#This Row],[Recency]]</f>
        <v>48</v>
      </c>
      <c r="J1243" s="14">
        <f>IF(VALUE(YEAR(People!$H1243))-People!$B1243&gt;=90,44,VALUE(YEAR(People!$H1243))-People!$B1243)</f>
        <v>61</v>
      </c>
      <c r="K1243" s="5" t="str">
        <f>IF(AND(People!$J1243&gt;=16,People!$J1243&lt;=25),"16-25",IF(AND(People!$J1243&gt;=26,People!$J1243&lt;=35),"26-35",IF(AND(People!$J1243&gt;=36,People!$J1243&lt;=45),"36-45",IF(AND(People!$J1243&gt;=46,People!$J1243&lt;=55),"46-55",IF(AND(People!$J1243&gt;=56,People!$J1243&lt;=65),"56-65",IF(AND(People!$J1243&gt;=66,People!$J1243&lt;=75),"66-75","ALL"))))))</f>
        <v>56-65</v>
      </c>
      <c r="L1243" t="str">
        <f>Products!H1243</f>
        <v>Married</v>
      </c>
      <c r="M1243">
        <f>Table2[[#This Row],[Recency]]</f>
        <v>48</v>
      </c>
      <c r="N1243">
        <f>Table2[[#This Row],[NumDealsPurchases]]</f>
        <v>4</v>
      </c>
      <c r="O1243" s="12" t="str">
        <f>IF(Table2[[#This Row],[Kidhome]]=0,"No","Yes")</f>
        <v>Yes</v>
      </c>
      <c r="P1243" s="12" t="str">
        <f>IF(Table2[[#This Row],[Teenhome]]=0,"No","Yes")</f>
        <v>Yes</v>
      </c>
    </row>
    <row r="1244" spans="1:16" ht="16.5" x14ac:dyDescent="0.3">
      <c r="A1244" s="5">
        <f>Table2[[#This Row],[ID]]</f>
        <v>11086</v>
      </c>
      <c r="B1244" s="6">
        <f>Table2[[#This Row],[Year_Birth]]</f>
        <v>1984</v>
      </c>
      <c r="C1244" s="6" t="str">
        <f>Table2[[#This Row],[Education]]</f>
        <v>Basic</v>
      </c>
      <c r="D1244" s="6" t="str">
        <f>Table2[[#This Row],[Marital_Status]]</f>
        <v>Single</v>
      </c>
      <c r="E1244" s="6">
        <f>Table2[[#This Row],[Income]]</f>
        <v>25707</v>
      </c>
      <c r="F1244" s="6">
        <f>Table2[[#This Row],[Kidhome]]</f>
        <v>1</v>
      </c>
      <c r="G1244" s="6">
        <f>Table2[[#This Row],[Teenhome]]</f>
        <v>0</v>
      </c>
      <c r="H1244" s="9">
        <f>Table2[[#This Row],[Dt_Customer]]</f>
        <v>41657</v>
      </c>
      <c r="I1244" s="6">
        <f>Table2[[#This Row],[Recency]]</f>
        <v>18</v>
      </c>
      <c r="J1244" s="8">
        <f>IF(VALUE(YEAR(People!$H1244))-People!$B1244&gt;=90,44,VALUE(YEAR(People!$H1244))-People!$B1244)</f>
        <v>30</v>
      </c>
      <c r="K1244" s="5" t="str">
        <f>IF(AND(People!$J1244&gt;=16,People!$J1244&lt;=25),"16-25",IF(AND(People!$J1244&gt;=26,People!$J1244&lt;=35),"26-35",IF(AND(People!$J1244&gt;=36,People!$J1244&lt;=45),"36-45",IF(AND(People!$J1244&gt;=46,People!$J1244&lt;=55),"46-55",IF(AND(People!$J1244&gt;=56,People!$J1244&lt;=65),"56-65",IF(AND(People!$J1244&gt;=66,People!$J1244&lt;=75),"66-75","ALL"))))))</f>
        <v>26-35</v>
      </c>
      <c r="L1244" t="str">
        <f>Products!H1244</f>
        <v>Single</v>
      </c>
      <c r="M1244">
        <f>Table2[[#This Row],[Recency]]</f>
        <v>18</v>
      </c>
      <c r="N1244">
        <f>Table2[[#This Row],[NumDealsPurchases]]</f>
        <v>1</v>
      </c>
      <c r="O1244" s="12" t="str">
        <f>IF(Table2[[#This Row],[Kidhome]]=0,"No","Yes")</f>
        <v>Yes</v>
      </c>
      <c r="P1244" s="12" t="str">
        <f>IF(Table2[[#This Row],[Teenhome]]=0,"No","Yes")</f>
        <v>No</v>
      </c>
    </row>
    <row r="1245" spans="1:16" ht="16.5" x14ac:dyDescent="0.3">
      <c r="A1245" s="7">
        <f>Table2[[#This Row],[ID]]</f>
        <v>1921</v>
      </c>
      <c r="B1245" s="6">
        <f>Table2[[#This Row],[Year_Birth]]</f>
        <v>1967</v>
      </c>
      <c r="C1245" s="6" t="str">
        <f>Table2[[#This Row],[Education]]</f>
        <v>PhD</v>
      </c>
      <c r="D1245" s="6" t="str">
        <f>Table2[[#This Row],[Marital_Status]]</f>
        <v>Married</v>
      </c>
      <c r="E1245" s="6">
        <f>Table2[[#This Row],[Income]]</f>
        <v>59062</v>
      </c>
      <c r="F1245" s="6">
        <f>Table2[[#This Row],[Kidhome]]</f>
        <v>2</v>
      </c>
      <c r="G1245" s="6">
        <f>Table2[[#This Row],[Teenhome]]</f>
        <v>1</v>
      </c>
      <c r="H1245" s="9">
        <f>Table2[[#This Row],[Dt_Customer]]</f>
        <v>41550</v>
      </c>
      <c r="I1245" s="6">
        <f>Table2[[#This Row],[Recency]]</f>
        <v>74</v>
      </c>
      <c r="J1245" s="14">
        <f>IF(VALUE(YEAR(People!$H1245))-People!$B1245&gt;=90,44,VALUE(YEAR(People!$H1245))-People!$B1245)</f>
        <v>46</v>
      </c>
      <c r="K1245" s="5" t="str">
        <f>IF(AND(People!$J1245&gt;=16,People!$J1245&lt;=25),"16-25",IF(AND(People!$J1245&gt;=26,People!$J1245&lt;=35),"26-35",IF(AND(People!$J1245&gt;=36,People!$J1245&lt;=45),"36-45",IF(AND(People!$J1245&gt;=46,People!$J1245&lt;=55),"46-55",IF(AND(People!$J1245&gt;=56,People!$J1245&lt;=65),"56-65",IF(AND(People!$J1245&gt;=66,People!$J1245&lt;=75),"66-75","ALL"))))))</f>
        <v>46-55</v>
      </c>
      <c r="L1245" t="str">
        <f>Products!H1245</f>
        <v>Together</v>
      </c>
      <c r="M1245">
        <f>Table2[[#This Row],[Recency]]</f>
        <v>74</v>
      </c>
      <c r="N1245">
        <f>Table2[[#This Row],[NumDealsPurchases]]</f>
        <v>2</v>
      </c>
      <c r="O1245" s="12" t="str">
        <f>IF(Table2[[#This Row],[Kidhome]]=0,"No","Yes")</f>
        <v>Yes</v>
      </c>
      <c r="P1245" s="12" t="str">
        <f>IF(Table2[[#This Row],[Teenhome]]=0,"No","Yes")</f>
        <v>Yes</v>
      </c>
    </row>
    <row r="1246" spans="1:16" ht="16.5" x14ac:dyDescent="0.3">
      <c r="A1246" s="5">
        <f>Table2[[#This Row],[ID]]</f>
        <v>4138</v>
      </c>
      <c r="B1246" s="6">
        <f>Table2[[#This Row],[Year_Birth]]</f>
        <v>1962</v>
      </c>
      <c r="C1246" s="6" t="str">
        <f>Table2[[#This Row],[Education]]</f>
        <v>Graduation</v>
      </c>
      <c r="D1246" s="6" t="str">
        <f>Table2[[#This Row],[Marital_Status]]</f>
        <v>Single</v>
      </c>
      <c r="E1246" s="6">
        <f>Table2[[#This Row],[Income]]</f>
        <v>76624</v>
      </c>
      <c r="F1246" s="6">
        <f>Table2[[#This Row],[Kidhome]]</f>
        <v>0</v>
      </c>
      <c r="G1246" s="6">
        <f>Table2[[#This Row],[Teenhome]]</f>
        <v>1</v>
      </c>
      <c r="H1246" s="9">
        <f>Table2[[#This Row],[Dt_Customer]]</f>
        <v>41783</v>
      </c>
      <c r="I1246" s="6">
        <f>Table2[[#This Row],[Recency]]</f>
        <v>68</v>
      </c>
      <c r="J1246" s="8">
        <f>IF(VALUE(YEAR(People!$H1246))-People!$B1246&gt;=90,44,VALUE(YEAR(People!$H1246))-People!$B1246)</f>
        <v>52</v>
      </c>
      <c r="K1246" s="5" t="str">
        <f>IF(AND(People!$J1246&gt;=16,People!$J1246&lt;=25),"16-25",IF(AND(People!$J1246&gt;=26,People!$J1246&lt;=35),"26-35",IF(AND(People!$J1246&gt;=36,People!$J1246&lt;=45),"36-45",IF(AND(People!$J1246&gt;=46,People!$J1246&lt;=55),"46-55",IF(AND(People!$J1246&gt;=56,People!$J1246&lt;=65),"56-65",IF(AND(People!$J1246&gt;=66,People!$J1246&lt;=75),"66-75","ALL"))))))</f>
        <v>46-55</v>
      </c>
      <c r="L1246" t="str">
        <f>Products!H1246</f>
        <v>Together</v>
      </c>
      <c r="M1246">
        <f>Table2[[#This Row],[Recency]]</f>
        <v>68</v>
      </c>
      <c r="N1246">
        <f>Table2[[#This Row],[NumDealsPurchases]]</f>
        <v>1</v>
      </c>
      <c r="O1246" s="12" t="str">
        <f>IF(Table2[[#This Row],[Kidhome]]=0,"No","Yes")</f>
        <v>No</v>
      </c>
      <c r="P1246" s="12" t="str">
        <f>IF(Table2[[#This Row],[Teenhome]]=0,"No","Yes")</f>
        <v>Yes</v>
      </c>
    </row>
    <row r="1247" spans="1:16" ht="16.5" x14ac:dyDescent="0.3">
      <c r="A1247" s="7">
        <f>Table2[[#This Row],[ID]]</f>
        <v>7718</v>
      </c>
      <c r="B1247" s="6">
        <f>Table2[[#This Row],[Year_Birth]]</f>
        <v>1947</v>
      </c>
      <c r="C1247" s="6" t="str">
        <f>Table2[[#This Row],[Education]]</f>
        <v>Master</v>
      </c>
      <c r="D1247" s="6" t="str">
        <f>Table2[[#This Row],[Marital_Status]]</f>
        <v>Together</v>
      </c>
      <c r="E1247" s="6">
        <f>Table2[[#This Row],[Income]]</f>
        <v>66000</v>
      </c>
      <c r="F1247" s="6">
        <f>Table2[[#This Row],[Kidhome]]</f>
        <v>0</v>
      </c>
      <c r="G1247" s="6">
        <f>Table2[[#This Row],[Teenhome]]</f>
        <v>0</v>
      </c>
      <c r="H1247" s="9">
        <f>Table2[[#This Row],[Dt_Customer]]</f>
        <v>41749</v>
      </c>
      <c r="I1247" s="6">
        <f>Table2[[#This Row],[Recency]]</f>
        <v>36</v>
      </c>
      <c r="J1247" s="14">
        <f>IF(VALUE(YEAR(People!$H1247))-People!$B1247&gt;=90,44,VALUE(YEAR(People!$H1247))-People!$B1247)</f>
        <v>67</v>
      </c>
      <c r="K1247" s="5" t="str">
        <f>IF(AND(People!$J1247&gt;=16,People!$J1247&lt;=25),"16-25",IF(AND(People!$J1247&gt;=26,People!$J1247&lt;=35),"26-35",IF(AND(People!$J1247&gt;=36,People!$J1247&lt;=45),"36-45",IF(AND(People!$J1247&gt;=46,People!$J1247&lt;=55),"46-55",IF(AND(People!$J1247&gt;=56,People!$J1247&lt;=65),"56-65",IF(AND(People!$J1247&gt;=66,People!$J1247&lt;=75),"66-75","ALL"))))))</f>
        <v>66-75</v>
      </c>
      <c r="L1247" t="str">
        <f>Products!H1247</f>
        <v>Divorced</v>
      </c>
      <c r="M1247">
        <f>Table2[[#This Row],[Recency]]</f>
        <v>36</v>
      </c>
      <c r="N1247">
        <f>Table2[[#This Row],[NumDealsPurchases]]</f>
        <v>1</v>
      </c>
      <c r="O1247" s="12" t="str">
        <f>IF(Table2[[#This Row],[Kidhome]]=0,"No","Yes")</f>
        <v>No</v>
      </c>
      <c r="P1247" s="12" t="str">
        <f>IF(Table2[[#This Row],[Teenhome]]=0,"No","Yes")</f>
        <v>No</v>
      </c>
    </row>
    <row r="1248" spans="1:16" ht="16.5" x14ac:dyDescent="0.3">
      <c r="A1248" s="5">
        <f>Table2[[#This Row],[ID]]</f>
        <v>1291</v>
      </c>
      <c r="B1248" s="6">
        <f>Table2[[#This Row],[Year_Birth]]</f>
        <v>1978</v>
      </c>
      <c r="C1248" s="6" t="str">
        <f>Table2[[#This Row],[Education]]</f>
        <v>PhD</v>
      </c>
      <c r="D1248" s="6" t="str">
        <f>Table2[[#This Row],[Marital_Status]]</f>
        <v>Together</v>
      </c>
      <c r="E1248" s="6">
        <f>Table2[[#This Row],[Income]]</f>
        <v>27683</v>
      </c>
      <c r="F1248" s="6">
        <f>Table2[[#This Row],[Kidhome]]</f>
        <v>1</v>
      </c>
      <c r="G1248" s="6">
        <f>Table2[[#This Row],[Teenhome]]</f>
        <v>0</v>
      </c>
      <c r="H1248" s="9">
        <f>Table2[[#This Row],[Dt_Customer]]</f>
        <v>41125</v>
      </c>
      <c r="I1248" s="6">
        <f>Table2[[#This Row],[Recency]]</f>
        <v>90</v>
      </c>
      <c r="J1248" s="8">
        <f>IF(VALUE(YEAR(People!$H1248))-People!$B1248&gt;=90,44,VALUE(YEAR(People!$H1248))-People!$B1248)</f>
        <v>34</v>
      </c>
      <c r="K1248" s="5" t="str">
        <f>IF(AND(People!$J1248&gt;=16,People!$J1248&lt;=25),"16-25",IF(AND(People!$J1248&gt;=26,People!$J1248&lt;=35),"26-35",IF(AND(People!$J1248&gt;=36,People!$J1248&lt;=45),"36-45",IF(AND(People!$J1248&gt;=46,People!$J1248&lt;=55),"46-55",IF(AND(People!$J1248&gt;=56,People!$J1248&lt;=65),"56-65",IF(AND(People!$J1248&gt;=66,People!$J1248&lt;=75),"66-75","ALL"))))))</f>
        <v>26-35</v>
      </c>
      <c r="L1248" t="str">
        <f>Products!H1248</f>
        <v>Single</v>
      </c>
      <c r="M1248">
        <f>Table2[[#This Row],[Recency]]</f>
        <v>90</v>
      </c>
      <c r="N1248">
        <f>Table2[[#This Row],[NumDealsPurchases]]</f>
        <v>4</v>
      </c>
      <c r="O1248" s="12" t="str">
        <f>IF(Table2[[#This Row],[Kidhome]]=0,"No","Yes")</f>
        <v>Yes</v>
      </c>
      <c r="P1248" s="12" t="str">
        <f>IF(Table2[[#This Row],[Teenhome]]=0,"No","Yes")</f>
        <v>No</v>
      </c>
    </row>
    <row r="1249" spans="1:16" ht="16.5" x14ac:dyDescent="0.3">
      <c r="A1249" s="7">
        <f>Table2[[#This Row],[ID]]</f>
        <v>6862</v>
      </c>
      <c r="B1249" s="6">
        <f>Table2[[#This Row],[Year_Birth]]</f>
        <v>1971</v>
      </c>
      <c r="C1249" s="6" t="str">
        <f>Table2[[#This Row],[Education]]</f>
        <v>Graduation</v>
      </c>
      <c r="D1249" s="6" t="str">
        <f>Table2[[#This Row],[Marital_Status]]</f>
        <v>Divorced</v>
      </c>
      <c r="E1249" s="6">
        <f>Table2[[#This Row],[Income]]</f>
        <v>1730</v>
      </c>
      <c r="F1249" s="6">
        <f>Table2[[#This Row],[Kidhome]]</f>
        <v>0</v>
      </c>
      <c r="G1249" s="6">
        <f>Table2[[#This Row],[Teenhome]]</f>
        <v>0</v>
      </c>
      <c r="H1249" s="9">
        <f>Table2[[#This Row],[Dt_Customer]]</f>
        <v>41777</v>
      </c>
      <c r="I1249" s="6">
        <f>Table2[[#This Row],[Recency]]</f>
        <v>65</v>
      </c>
      <c r="J1249" s="14">
        <f>IF(VALUE(YEAR(People!$H1249))-People!$B1249&gt;=90,44,VALUE(YEAR(People!$H1249))-People!$B1249)</f>
        <v>43</v>
      </c>
      <c r="K1249" s="5" t="str">
        <f>IF(AND(People!$J1249&gt;=16,People!$J1249&lt;=25),"16-25",IF(AND(People!$J1249&gt;=26,People!$J1249&lt;=35),"26-35",IF(AND(People!$J1249&gt;=36,People!$J1249&lt;=45),"36-45",IF(AND(People!$J1249&gt;=46,People!$J1249&lt;=55),"46-55",IF(AND(People!$J1249&gt;=56,People!$J1249&lt;=65),"56-65",IF(AND(People!$J1249&gt;=66,People!$J1249&lt;=75),"66-75","ALL"))))))</f>
        <v>36-45</v>
      </c>
      <c r="L1249" t="str">
        <f>Products!H1249</f>
        <v>Together</v>
      </c>
      <c r="M1249">
        <f>Table2[[#This Row],[Recency]]</f>
        <v>65</v>
      </c>
      <c r="N1249">
        <f>Table2[[#This Row],[NumDealsPurchases]]</f>
        <v>15</v>
      </c>
      <c r="O1249" s="12" t="str">
        <f>IF(Table2[[#This Row],[Kidhome]]=0,"No","Yes")</f>
        <v>No</v>
      </c>
      <c r="P1249" s="12" t="str">
        <f>IF(Table2[[#This Row],[Teenhome]]=0,"No","Yes")</f>
        <v>No</v>
      </c>
    </row>
    <row r="1250" spans="1:16" ht="16.5" x14ac:dyDescent="0.3">
      <c r="A1250" s="5">
        <f>Table2[[#This Row],[ID]]</f>
        <v>4136</v>
      </c>
      <c r="B1250" s="6">
        <f>Table2[[#This Row],[Year_Birth]]</f>
        <v>1992</v>
      </c>
      <c r="C1250" s="6" t="str">
        <f>Table2[[#This Row],[Education]]</f>
        <v>Basic</v>
      </c>
      <c r="D1250" s="6" t="str">
        <f>Table2[[#This Row],[Marital_Status]]</f>
        <v>Single</v>
      </c>
      <c r="E1250" s="6">
        <f>Table2[[#This Row],[Income]]</f>
        <v>7500</v>
      </c>
      <c r="F1250" s="6">
        <f>Table2[[#This Row],[Kidhome]]</f>
        <v>1</v>
      </c>
      <c r="G1250" s="6">
        <f>Table2[[#This Row],[Teenhome]]</f>
        <v>0</v>
      </c>
      <c r="H1250" s="9">
        <f>Table2[[#This Row],[Dt_Customer]]</f>
        <v>41246</v>
      </c>
      <c r="I1250" s="6">
        <f>Table2[[#This Row],[Recency]]</f>
        <v>63</v>
      </c>
      <c r="J1250" s="8">
        <f>IF(VALUE(YEAR(People!$H1250))-People!$B1250&gt;=90,44,VALUE(YEAR(People!$H1250))-People!$B1250)</f>
        <v>20</v>
      </c>
      <c r="K1250" s="5" t="str">
        <f>IF(AND(People!$J1250&gt;=16,People!$J1250&lt;=25),"16-25",IF(AND(People!$J1250&gt;=26,People!$J1250&lt;=35),"26-35",IF(AND(People!$J1250&gt;=36,People!$J1250&lt;=45),"36-45",IF(AND(People!$J1250&gt;=46,People!$J1250&lt;=55),"46-55",IF(AND(People!$J1250&gt;=56,People!$J1250&lt;=65),"56-65",IF(AND(People!$J1250&gt;=66,People!$J1250&lt;=75),"66-75","ALL"))))))</f>
        <v>16-25</v>
      </c>
      <c r="L1250" t="str">
        <f>Products!H1250</f>
        <v>Together</v>
      </c>
      <c r="M1250">
        <f>Table2[[#This Row],[Recency]]</f>
        <v>63</v>
      </c>
      <c r="N1250">
        <f>Table2[[#This Row],[NumDealsPurchases]]</f>
        <v>4</v>
      </c>
      <c r="O1250" s="12" t="str">
        <f>IF(Table2[[#This Row],[Kidhome]]=0,"No","Yes")</f>
        <v>Yes</v>
      </c>
      <c r="P1250" s="12" t="str">
        <f>IF(Table2[[#This Row],[Teenhome]]=0,"No","Yes")</f>
        <v>No</v>
      </c>
    </row>
    <row r="1251" spans="1:16" ht="16.5" x14ac:dyDescent="0.3">
      <c r="A1251" s="7">
        <f>Table2[[#This Row],[ID]]</f>
        <v>803</v>
      </c>
      <c r="B1251" s="6">
        <f>Table2[[#This Row],[Year_Birth]]</f>
        <v>1968</v>
      </c>
      <c r="C1251" s="6" t="str">
        <f>Table2[[#This Row],[Education]]</f>
        <v>Graduation</v>
      </c>
      <c r="D1251" s="6" t="str">
        <f>Table2[[#This Row],[Marital_Status]]</f>
        <v>Together</v>
      </c>
      <c r="E1251" s="6">
        <f>Table2[[#This Row],[Income]]</f>
        <v>40521</v>
      </c>
      <c r="F1251" s="6">
        <f>Table2[[#This Row],[Kidhome]]</f>
        <v>1</v>
      </c>
      <c r="G1251" s="6">
        <f>Table2[[#This Row],[Teenhome]]</f>
        <v>1</v>
      </c>
      <c r="H1251" s="9">
        <f>Table2[[#This Row],[Dt_Customer]]</f>
        <v>41369</v>
      </c>
      <c r="I1251" s="6">
        <f>Table2[[#This Row],[Recency]]</f>
        <v>82</v>
      </c>
      <c r="J1251" s="14">
        <f>IF(VALUE(YEAR(People!$H1251))-People!$B1251&gt;=90,44,VALUE(YEAR(People!$H1251))-People!$B1251)</f>
        <v>45</v>
      </c>
      <c r="K1251" s="5" t="str">
        <f>IF(AND(People!$J1251&gt;=16,People!$J1251&lt;=25),"16-25",IF(AND(People!$J1251&gt;=26,People!$J1251&lt;=35),"26-35",IF(AND(People!$J1251&gt;=36,People!$J1251&lt;=45),"36-45",IF(AND(People!$J1251&gt;=46,People!$J1251&lt;=55),"46-55",IF(AND(People!$J1251&gt;=56,People!$J1251&lt;=65),"56-65",IF(AND(People!$J1251&gt;=66,People!$J1251&lt;=75),"66-75","ALL"))))))</f>
        <v>36-45</v>
      </c>
      <c r="L1251" t="str">
        <f>Products!H1251</f>
        <v>Married</v>
      </c>
      <c r="M1251">
        <f>Table2[[#This Row],[Recency]]</f>
        <v>82</v>
      </c>
      <c r="N1251">
        <f>Table2[[#This Row],[NumDealsPurchases]]</f>
        <v>1</v>
      </c>
      <c r="O1251" s="12" t="str">
        <f>IF(Table2[[#This Row],[Kidhome]]=0,"No","Yes")</f>
        <v>Yes</v>
      </c>
      <c r="P1251" s="12" t="str">
        <f>IF(Table2[[#This Row],[Teenhome]]=0,"No","Yes")</f>
        <v>Yes</v>
      </c>
    </row>
    <row r="1252" spans="1:16" ht="16.5" x14ac:dyDescent="0.3">
      <c r="A1252" s="5">
        <f>Table2[[#This Row],[ID]]</f>
        <v>4298</v>
      </c>
      <c r="B1252" s="6">
        <f>Table2[[#This Row],[Year_Birth]]</f>
        <v>1973</v>
      </c>
      <c r="C1252" s="6" t="str">
        <f>Table2[[#This Row],[Education]]</f>
        <v>PhD</v>
      </c>
      <c r="D1252" s="6" t="str">
        <f>Table2[[#This Row],[Marital_Status]]</f>
        <v>Together</v>
      </c>
      <c r="E1252" s="6">
        <f>Table2[[#This Row],[Income]]</f>
        <v>20427</v>
      </c>
      <c r="F1252" s="6">
        <f>Table2[[#This Row],[Kidhome]]</f>
        <v>1</v>
      </c>
      <c r="G1252" s="6">
        <f>Table2[[#This Row],[Teenhome]]</f>
        <v>0</v>
      </c>
      <c r="H1252" s="9">
        <f>Table2[[#This Row],[Dt_Customer]]</f>
        <v>41722</v>
      </c>
      <c r="I1252" s="6">
        <f>Table2[[#This Row],[Recency]]</f>
        <v>63</v>
      </c>
      <c r="J1252" s="8">
        <f>IF(VALUE(YEAR(People!$H1252))-People!$B1252&gt;=90,44,VALUE(YEAR(People!$H1252))-People!$B1252)</f>
        <v>41</v>
      </c>
      <c r="K1252" s="5" t="str">
        <f>IF(AND(People!$J1252&gt;=16,People!$J1252&lt;=25),"16-25",IF(AND(People!$J1252&gt;=26,People!$J1252&lt;=35),"26-35",IF(AND(People!$J1252&gt;=36,People!$J1252&lt;=45),"36-45",IF(AND(People!$J1252&gt;=46,People!$J1252&lt;=55),"46-55",IF(AND(People!$J1252&gt;=56,People!$J1252&lt;=65),"56-65",IF(AND(People!$J1252&gt;=66,People!$J1252&lt;=75),"66-75","ALL"))))))</f>
        <v>36-45</v>
      </c>
      <c r="L1252" t="str">
        <f>Products!H1252</f>
        <v>Married</v>
      </c>
      <c r="M1252">
        <f>Table2[[#This Row],[Recency]]</f>
        <v>63</v>
      </c>
      <c r="N1252">
        <f>Table2[[#This Row],[NumDealsPurchases]]</f>
        <v>1</v>
      </c>
      <c r="O1252" s="12" t="str">
        <f>IF(Table2[[#This Row],[Kidhome]]=0,"No","Yes")</f>
        <v>Yes</v>
      </c>
      <c r="P1252" s="12" t="str">
        <f>IF(Table2[[#This Row],[Teenhome]]=0,"No","Yes")</f>
        <v>No</v>
      </c>
    </row>
    <row r="1253" spans="1:16" ht="16.5" x14ac:dyDescent="0.3">
      <c r="A1253" s="7">
        <f>Table2[[#This Row],[ID]]</f>
        <v>10833</v>
      </c>
      <c r="B1253" s="6">
        <f>Table2[[#This Row],[Year_Birth]]</f>
        <v>1975</v>
      </c>
      <c r="C1253" s="6" t="str">
        <f>Table2[[#This Row],[Education]]</f>
        <v>Graduation</v>
      </c>
      <c r="D1253" s="6" t="str">
        <f>Table2[[#This Row],[Marital_Status]]</f>
        <v>Married</v>
      </c>
      <c r="E1253" s="6">
        <f>Table2[[#This Row],[Income]]</f>
        <v>65106</v>
      </c>
      <c r="F1253" s="6">
        <f>Table2[[#This Row],[Kidhome]]</f>
        <v>0</v>
      </c>
      <c r="G1253" s="6">
        <f>Table2[[#This Row],[Teenhome]]</f>
        <v>1</v>
      </c>
      <c r="H1253" s="9">
        <f>Table2[[#This Row],[Dt_Customer]]</f>
        <v>41783</v>
      </c>
      <c r="I1253" s="6">
        <f>Table2[[#This Row],[Recency]]</f>
        <v>55</v>
      </c>
      <c r="J1253" s="14">
        <f>IF(VALUE(YEAR(People!$H1253))-People!$B1253&gt;=90,44,VALUE(YEAR(People!$H1253))-People!$B1253)</f>
        <v>39</v>
      </c>
      <c r="K1253" s="5" t="str">
        <f>IF(AND(People!$J1253&gt;=16,People!$J1253&lt;=25),"16-25",IF(AND(People!$J1253&gt;=26,People!$J1253&lt;=35),"26-35",IF(AND(People!$J1253&gt;=36,People!$J1253&lt;=45),"36-45",IF(AND(People!$J1253&gt;=46,People!$J1253&lt;=55),"46-55",IF(AND(People!$J1253&gt;=56,People!$J1253&lt;=65),"56-65",IF(AND(People!$J1253&gt;=66,People!$J1253&lt;=75),"66-75","ALL"))))))</f>
        <v>36-45</v>
      </c>
      <c r="L1253" t="str">
        <f>Products!H1253</f>
        <v>Married</v>
      </c>
      <c r="M1253">
        <f>Table2[[#This Row],[Recency]]</f>
        <v>55</v>
      </c>
      <c r="N1253">
        <f>Table2[[#This Row],[NumDealsPurchases]]</f>
        <v>3</v>
      </c>
      <c r="O1253" s="12" t="str">
        <f>IF(Table2[[#This Row],[Kidhome]]=0,"No","Yes")</f>
        <v>No</v>
      </c>
      <c r="P1253" s="12" t="str">
        <f>IF(Table2[[#This Row],[Teenhome]]=0,"No","Yes")</f>
        <v>Yes</v>
      </c>
    </row>
    <row r="1254" spans="1:16" ht="16.5" x14ac:dyDescent="0.3">
      <c r="A1254" s="5">
        <f>Table2[[#This Row],[ID]]</f>
        <v>9606</v>
      </c>
      <c r="B1254" s="6">
        <f>Table2[[#This Row],[Year_Birth]]</f>
        <v>1965</v>
      </c>
      <c r="C1254" s="6" t="str">
        <f>Table2[[#This Row],[Education]]</f>
        <v>PhD</v>
      </c>
      <c r="D1254" s="6" t="str">
        <f>Table2[[#This Row],[Marital_Status]]</f>
        <v>Married</v>
      </c>
      <c r="E1254" s="6">
        <f>Table2[[#This Row],[Income]]</f>
        <v>69969</v>
      </c>
      <c r="F1254" s="6">
        <f>Table2[[#This Row],[Kidhome]]</f>
        <v>0</v>
      </c>
      <c r="G1254" s="6">
        <f>Table2[[#This Row],[Teenhome]]</f>
        <v>0</v>
      </c>
      <c r="H1254" s="9">
        <f>Table2[[#This Row],[Dt_Customer]]</f>
        <v>41513</v>
      </c>
      <c r="I1254" s="6">
        <f>Table2[[#This Row],[Recency]]</f>
        <v>64</v>
      </c>
      <c r="J1254" s="8">
        <f>IF(VALUE(YEAR(People!$H1254))-People!$B1254&gt;=90,44,VALUE(YEAR(People!$H1254))-People!$B1254)</f>
        <v>48</v>
      </c>
      <c r="K1254" s="5" t="str">
        <f>IF(AND(People!$J1254&gt;=16,People!$J1254&lt;=25),"16-25",IF(AND(People!$J1254&gt;=26,People!$J1254&lt;=35),"26-35",IF(AND(People!$J1254&gt;=36,People!$J1254&lt;=45),"36-45",IF(AND(People!$J1254&gt;=46,People!$J1254&lt;=55),"46-55",IF(AND(People!$J1254&gt;=56,People!$J1254&lt;=65),"56-65",IF(AND(People!$J1254&gt;=66,People!$J1254&lt;=75),"66-75","ALL"))))))</f>
        <v>46-55</v>
      </c>
      <c r="L1254" t="str">
        <f>Products!H1254</f>
        <v>Married</v>
      </c>
      <c r="M1254">
        <f>Table2[[#This Row],[Recency]]</f>
        <v>64</v>
      </c>
      <c r="N1254">
        <f>Table2[[#This Row],[NumDealsPurchases]]</f>
        <v>1</v>
      </c>
      <c r="O1254" s="12" t="str">
        <f>IF(Table2[[#This Row],[Kidhome]]=0,"No","Yes")</f>
        <v>No</v>
      </c>
      <c r="P1254" s="12" t="str">
        <f>IF(Table2[[#This Row],[Teenhome]]=0,"No","Yes")</f>
        <v>No</v>
      </c>
    </row>
    <row r="1255" spans="1:16" ht="16.5" x14ac:dyDescent="0.3">
      <c r="A1255" s="7">
        <f>Table2[[#This Row],[ID]]</f>
        <v>8534</v>
      </c>
      <c r="B1255" s="6">
        <f>Table2[[#This Row],[Year_Birth]]</f>
        <v>1952</v>
      </c>
      <c r="C1255" s="6" t="str">
        <f>Table2[[#This Row],[Education]]</f>
        <v>Graduation</v>
      </c>
      <c r="D1255" s="6" t="str">
        <f>Table2[[#This Row],[Marital_Status]]</f>
        <v>Married</v>
      </c>
      <c r="E1255" s="6">
        <f>Table2[[#This Row],[Income]]</f>
        <v>67433</v>
      </c>
      <c r="F1255" s="6">
        <f>Table2[[#This Row],[Kidhome]]</f>
        <v>0</v>
      </c>
      <c r="G1255" s="6">
        <f>Table2[[#This Row],[Teenhome]]</f>
        <v>2</v>
      </c>
      <c r="H1255" s="9">
        <f>Table2[[#This Row],[Dt_Customer]]</f>
        <v>41471</v>
      </c>
      <c r="I1255" s="6">
        <f>Table2[[#This Row],[Recency]]</f>
        <v>51</v>
      </c>
      <c r="J1255" s="14">
        <f>IF(VALUE(YEAR(People!$H1255))-People!$B1255&gt;=90,44,VALUE(YEAR(People!$H1255))-People!$B1255)</f>
        <v>61</v>
      </c>
      <c r="K1255" s="5" t="str">
        <f>IF(AND(People!$J1255&gt;=16,People!$J1255&lt;=25),"16-25",IF(AND(People!$J1255&gt;=26,People!$J1255&lt;=35),"26-35",IF(AND(People!$J1255&gt;=36,People!$J1255&lt;=45),"36-45",IF(AND(People!$J1255&gt;=46,People!$J1255&lt;=55),"46-55",IF(AND(People!$J1255&gt;=56,People!$J1255&lt;=65),"56-65",IF(AND(People!$J1255&gt;=66,People!$J1255&lt;=75),"66-75","ALL"))))))</f>
        <v>56-65</v>
      </c>
      <c r="L1255" t="str">
        <f>Products!H1255</f>
        <v>Married</v>
      </c>
      <c r="M1255">
        <f>Table2[[#This Row],[Recency]]</f>
        <v>51</v>
      </c>
      <c r="N1255">
        <f>Table2[[#This Row],[NumDealsPurchases]]</f>
        <v>4</v>
      </c>
      <c r="O1255" s="12" t="str">
        <f>IF(Table2[[#This Row],[Kidhome]]=0,"No","Yes")</f>
        <v>No</v>
      </c>
      <c r="P1255" s="12" t="str">
        <f>IF(Table2[[#This Row],[Teenhome]]=0,"No","Yes")</f>
        <v>Yes</v>
      </c>
    </row>
    <row r="1256" spans="1:16" ht="16.5" x14ac:dyDescent="0.3">
      <c r="A1256" s="5">
        <f>Table2[[#This Row],[ID]]</f>
        <v>5153</v>
      </c>
      <c r="B1256" s="6">
        <f>Table2[[#This Row],[Year_Birth]]</f>
        <v>1967</v>
      </c>
      <c r="C1256" s="6" t="str">
        <f>Table2[[#This Row],[Education]]</f>
        <v>PhD</v>
      </c>
      <c r="D1256" s="6" t="str">
        <f>Table2[[#This Row],[Marital_Status]]</f>
        <v>Married</v>
      </c>
      <c r="E1256" s="6">
        <f>Table2[[#This Row],[Income]]</f>
        <v>77766</v>
      </c>
      <c r="F1256" s="6">
        <f>Table2[[#This Row],[Kidhome]]</f>
        <v>0</v>
      </c>
      <c r="G1256" s="6">
        <f>Table2[[#This Row],[Teenhome]]</f>
        <v>1</v>
      </c>
      <c r="H1256" s="9">
        <f>Table2[[#This Row],[Dt_Customer]]</f>
        <v>41327</v>
      </c>
      <c r="I1256" s="6">
        <f>Table2[[#This Row],[Recency]]</f>
        <v>97</v>
      </c>
      <c r="J1256" s="8">
        <f>IF(VALUE(YEAR(People!$H1256))-People!$B1256&gt;=90,44,VALUE(YEAR(People!$H1256))-People!$B1256)</f>
        <v>46</v>
      </c>
      <c r="K1256" s="5" t="str">
        <f>IF(AND(People!$J1256&gt;=16,People!$J1256&lt;=25),"16-25",IF(AND(People!$J1256&gt;=26,People!$J1256&lt;=35),"26-35",IF(AND(People!$J1256&gt;=36,People!$J1256&lt;=45),"36-45",IF(AND(People!$J1256&gt;=46,People!$J1256&lt;=55),"46-55",IF(AND(People!$J1256&gt;=56,People!$J1256&lt;=65),"56-65",IF(AND(People!$J1256&gt;=66,People!$J1256&lt;=75),"66-75","ALL"))))))</f>
        <v>46-55</v>
      </c>
      <c r="L1256" t="str">
        <f>Products!H1256</f>
        <v>Divorced</v>
      </c>
      <c r="M1256">
        <f>Table2[[#This Row],[Recency]]</f>
        <v>97</v>
      </c>
      <c r="N1256">
        <f>Table2[[#This Row],[NumDealsPurchases]]</f>
        <v>2</v>
      </c>
      <c r="O1256" s="12" t="str">
        <f>IF(Table2[[#This Row],[Kidhome]]=0,"No","Yes")</f>
        <v>No</v>
      </c>
      <c r="P1256" s="12" t="str">
        <f>IF(Table2[[#This Row],[Teenhome]]=0,"No","Yes")</f>
        <v>Yes</v>
      </c>
    </row>
    <row r="1257" spans="1:16" ht="16.5" x14ac:dyDescent="0.3">
      <c r="A1257" s="7">
        <f>Table2[[#This Row],[ID]]</f>
        <v>961</v>
      </c>
      <c r="B1257" s="6">
        <f>Table2[[#This Row],[Year_Birth]]</f>
        <v>1972</v>
      </c>
      <c r="C1257" s="6" t="str">
        <f>Table2[[#This Row],[Education]]</f>
        <v>Graduation</v>
      </c>
      <c r="D1257" s="6" t="str">
        <f>Table2[[#This Row],[Marital_Status]]</f>
        <v>Married</v>
      </c>
      <c r="E1257" s="6">
        <f>Table2[[#This Row],[Income]]</f>
        <v>74716</v>
      </c>
      <c r="F1257" s="6">
        <f>Table2[[#This Row],[Kidhome]]</f>
        <v>0</v>
      </c>
      <c r="G1257" s="6">
        <f>Table2[[#This Row],[Teenhome]]</f>
        <v>1</v>
      </c>
      <c r="H1257" s="9">
        <f>Table2[[#This Row],[Dt_Customer]]</f>
        <v>41529</v>
      </c>
      <c r="I1257" s="6">
        <f>Table2[[#This Row],[Recency]]</f>
        <v>92</v>
      </c>
      <c r="J1257" s="14">
        <f>IF(VALUE(YEAR(People!$H1257))-People!$B1257&gt;=90,44,VALUE(YEAR(People!$H1257))-People!$B1257)</f>
        <v>41</v>
      </c>
      <c r="K1257" s="5" t="str">
        <f>IF(AND(People!$J1257&gt;=16,People!$J1257&lt;=25),"16-25",IF(AND(People!$J1257&gt;=26,People!$J1257&lt;=35),"26-35",IF(AND(People!$J1257&gt;=36,People!$J1257&lt;=45),"36-45",IF(AND(People!$J1257&gt;=46,People!$J1257&lt;=55),"46-55",IF(AND(People!$J1257&gt;=56,People!$J1257&lt;=65),"56-65",IF(AND(People!$J1257&gt;=66,People!$J1257&lt;=75),"66-75","ALL"))))))</f>
        <v>36-45</v>
      </c>
      <c r="L1257" t="str">
        <f>Products!H1257</f>
        <v>Married</v>
      </c>
      <c r="M1257">
        <f>Table2[[#This Row],[Recency]]</f>
        <v>92</v>
      </c>
      <c r="N1257">
        <f>Table2[[#This Row],[NumDealsPurchases]]</f>
        <v>2</v>
      </c>
      <c r="O1257" s="12" t="str">
        <f>IF(Table2[[#This Row],[Kidhome]]=0,"No","Yes")</f>
        <v>No</v>
      </c>
      <c r="P1257" s="12" t="str">
        <f>IF(Table2[[#This Row],[Teenhome]]=0,"No","Yes")</f>
        <v>Yes</v>
      </c>
    </row>
    <row r="1258" spans="1:16" ht="16.5" x14ac:dyDescent="0.3">
      <c r="A1258" s="5">
        <f>Table2[[#This Row],[ID]]</f>
        <v>5011</v>
      </c>
      <c r="B1258" s="6">
        <f>Table2[[#This Row],[Year_Birth]]</f>
        <v>1963</v>
      </c>
      <c r="C1258" s="6" t="str">
        <f>Table2[[#This Row],[Education]]</f>
        <v>Graduation</v>
      </c>
      <c r="D1258" s="6" t="str">
        <f>Table2[[#This Row],[Marital_Status]]</f>
        <v>Divorced</v>
      </c>
      <c r="E1258" s="6">
        <f>Table2[[#This Row],[Income]]</f>
        <v>68118</v>
      </c>
      <c r="F1258" s="6">
        <f>Table2[[#This Row],[Kidhome]]</f>
        <v>0</v>
      </c>
      <c r="G1258" s="6">
        <f>Table2[[#This Row],[Teenhome]]</f>
        <v>1</v>
      </c>
      <c r="H1258" s="9">
        <f>Table2[[#This Row],[Dt_Customer]]</f>
        <v>41565</v>
      </c>
      <c r="I1258" s="6">
        <f>Table2[[#This Row],[Recency]]</f>
        <v>51</v>
      </c>
      <c r="J1258" s="8">
        <f>IF(VALUE(YEAR(People!$H1258))-People!$B1258&gt;=90,44,VALUE(YEAR(People!$H1258))-People!$B1258)</f>
        <v>50</v>
      </c>
      <c r="K1258" s="5" t="str">
        <f>IF(AND(People!$J1258&gt;=16,People!$J1258&lt;=25),"16-25",IF(AND(People!$J1258&gt;=26,People!$J1258&lt;=35),"26-35",IF(AND(People!$J1258&gt;=36,People!$J1258&lt;=45),"36-45",IF(AND(People!$J1258&gt;=46,People!$J1258&lt;=55),"46-55",IF(AND(People!$J1258&gt;=56,People!$J1258&lt;=65),"56-65",IF(AND(People!$J1258&gt;=66,People!$J1258&lt;=75),"66-75","ALL"))))))</f>
        <v>46-55</v>
      </c>
      <c r="L1258" t="str">
        <f>Products!H1258</f>
        <v>Married</v>
      </c>
      <c r="M1258">
        <f>Table2[[#This Row],[Recency]]</f>
        <v>51</v>
      </c>
      <c r="N1258">
        <f>Table2[[#This Row],[NumDealsPurchases]]</f>
        <v>2</v>
      </c>
      <c r="O1258" s="12" t="str">
        <f>IF(Table2[[#This Row],[Kidhome]]=0,"No","Yes")</f>
        <v>No</v>
      </c>
      <c r="P1258" s="12" t="str">
        <f>IF(Table2[[#This Row],[Teenhome]]=0,"No","Yes")</f>
        <v>Yes</v>
      </c>
    </row>
    <row r="1259" spans="1:16" ht="16.5" x14ac:dyDescent="0.3">
      <c r="A1259" s="7">
        <f>Table2[[#This Row],[ID]]</f>
        <v>6653</v>
      </c>
      <c r="B1259" s="6">
        <f>Table2[[#This Row],[Year_Birth]]</f>
        <v>1970</v>
      </c>
      <c r="C1259" s="6" t="str">
        <f>Table2[[#This Row],[Education]]</f>
        <v>PhD</v>
      </c>
      <c r="D1259" s="6" t="str">
        <f>Table2[[#This Row],[Marital_Status]]</f>
        <v>Married</v>
      </c>
      <c r="E1259" s="6">
        <f>Table2[[#This Row],[Income]]</f>
        <v>55158</v>
      </c>
      <c r="F1259" s="6">
        <f>Table2[[#This Row],[Kidhome]]</f>
        <v>1</v>
      </c>
      <c r="G1259" s="6">
        <f>Table2[[#This Row],[Teenhome]]</f>
        <v>1</v>
      </c>
      <c r="H1259" s="9">
        <f>Table2[[#This Row],[Dt_Customer]]</f>
        <v>41120</v>
      </c>
      <c r="I1259" s="6">
        <f>Table2[[#This Row],[Recency]]</f>
        <v>72</v>
      </c>
      <c r="J1259" s="14">
        <f>IF(VALUE(YEAR(People!$H1259))-People!$B1259&gt;=90,44,VALUE(YEAR(People!$H1259))-People!$B1259)</f>
        <v>42</v>
      </c>
      <c r="K1259" s="5" t="str">
        <f>IF(AND(People!$J1259&gt;=16,People!$J1259&lt;=25),"16-25",IF(AND(People!$J1259&gt;=26,People!$J1259&lt;=35),"26-35",IF(AND(People!$J1259&gt;=36,People!$J1259&lt;=45),"36-45",IF(AND(People!$J1259&gt;=46,People!$J1259&lt;=55),"46-55",IF(AND(People!$J1259&gt;=56,People!$J1259&lt;=65),"56-65",IF(AND(People!$J1259&gt;=66,People!$J1259&lt;=75),"66-75","ALL"))))))</f>
        <v>36-45</v>
      </c>
      <c r="L1259" t="str">
        <f>Products!H1259</f>
        <v>Married</v>
      </c>
      <c r="M1259">
        <f>Table2[[#This Row],[Recency]]</f>
        <v>72</v>
      </c>
      <c r="N1259">
        <f>Table2[[#This Row],[NumDealsPurchases]]</f>
        <v>4</v>
      </c>
      <c r="O1259" s="12" t="str">
        <f>IF(Table2[[#This Row],[Kidhome]]=0,"No","Yes")</f>
        <v>Yes</v>
      </c>
      <c r="P1259" s="12" t="str">
        <f>IF(Table2[[#This Row],[Teenhome]]=0,"No","Yes")</f>
        <v>Yes</v>
      </c>
    </row>
    <row r="1260" spans="1:16" ht="16.5" x14ac:dyDescent="0.3">
      <c r="A1260" s="5">
        <f>Table2[[#This Row],[ID]]</f>
        <v>9094</v>
      </c>
      <c r="B1260" s="6">
        <f>Table2[[#This Row],[Year_Birth]]</f>
        <v>1955</v>
      </c>
      <c r="C1260" s="6" t="str">
        <f>Table2[[#This Row],[Education]]</f>
        <v>2n Cycle</v>
      </c>
      <c r="D1260" s="6" t="str">
        <f>Table2[[#This Row],[Marital_Status]]</f>
        <v>Married</v>
      </c>
      <c r="E1260" s="6">
        <f>Table2[[#This Row],[Income]]</f>
        <v>62972</v>
      </c>
      <c r="F1260" s="6">
        <f>Table2[[#This Row],[Kidhome]]</f>
        <v>0</v>
      </c>
      <c r="G1260" s="6">
        <f>Table2[[#This Row],[Teenhome]]</f>
        <v>1</v>
      </c>
      <c r="H1260" s="9">
        <f>Table2[[#This Row],[Dt_Customer]]</f>
        <v>41124</v>
      </c>
      <c r="I1260" s="6">
        <f>Table2[[#This Row],[Recency]]</f>
        <v>39</v>
      </c>
      <c r="J1260" s="8">
        <f>IF(VALUE(YEAR(People!$H1260))-People!$B1260&gt;=90,44,VALUE(YEAR(People!$H1260))-People!$B1260)</f>
        <v>57</v>
      </c>
      <c r="K1260" s="5" t="str">
        <f>IF(AND(People!$J1260&gt;=16,People!$J1260&lt;=25),"16-25",IF(AND(People!$J1260&gt;=26,People!$J1260&lt;=35),"26-35",IF(AND(People!$J1260&gt;=36,People!$J1260&lt;=45),"36-45",IF(AND(People!$J1260&gt;=46,People!$J1260&lt;=55),"46-55",IF(AND(People!$J1260&gt;=56,People!$J1260&lt;=65),"56-65",IF(AND(People!$J1260&gt;=66,People!$J1260&lt;=75),"66-75","ALL"))))))</f>
        <v>56-65</v>
      </c>
      <c r="L1260" t="str">
        <f>Products!H1260</f>
        <v>Married</v>
      </c>
      <c r="M1260">
        <f>Table2[[#This Row],[Recency]]</f>
        <v>39</v>
      </c>
      <c r="N1260">
        <f>Table2[[#This Row],[NumDealsPurchases]]</f>
        <v>2</v>
      </c>
      <c r="O1260" s="12" t="str">
        <f>IF(Table2[[#This Row],[Kidhome]]=0,"No","Yes")</f>
        <v>No</v>
      </c>
      <c r="P1260" s="12" t="str">
        <f>IF(Table2[[#This Row],[Teenhome]]=0,"No","Yes")</f>
        <v>Yes</v>
      </c>
    </row>
    <row r="1261" spans="1:16" ht="16.5" x14ac:dyDescent="0.3">
      <c r="A1261" s="7">
        <f>Table2[[#This Row],[ID]]</f>
        <v>810</v>
      </c>
      <c r="B1261" s="6">
        <f>Table2[[#This Row],[Year_Birth]]</f>
        <v>1975</v>
      </c>
      <c r="C1261" s="6" t="str">
        <f>Table2[[#This Row],[Education]]</f>
        <v>Graduation</v>
      </c>
      <c r="D1261" s="6" t="str">
        <f>Table2[[#This Row],[Marital_Status]]</f>
        <v>Married</v>
      </c>
      <c r="E1261" s="6">
        <f>Table2[[#This Row],[Income]]</f>
        <v>74190</v>
      </c>
      <c r="F1261" s="6">
        <f>Table2[[#This Row],[Kidhome]]</f>
        <v>0</v>
      </c>
      <c r="G1261" s="6">
        <f>Table2[[#This Row],[Teenhome]]</f>
        <v>1</v>
      </c>
      <c r="H1261" s="9">
        <f>Table2[[#This Row],[Dt_Customer]]</f>
        <v>41771</v>
      </c>
      <c r="I1261" s="6">
        <f>Table2[[#This Row],[Recency]]</f>
        <v>49</v>
      </c>
      <c r="J1261" s="14">
        <f>IF(VALUE(YEAR(People!$H1261))-People!$B1261&gt;=90,44,VALUE(YEAR(People!$H1261))-People!$B1261)</f>
        <v>39</v>
      </c>
      <c r="K1261" s="5" t="str">
        <f>IF(AND(People!$J1261&gt;=16,People!$J1261&lt;=25),"16-25",IF(AND(People!$J1261&gt;=26,People!$J1261&lt;=35),"26-35",IF(AND(People!$J1261&gt;=36,People!$J1261&lt;=45),"36-45",IF(AND(People!$J1261&gt;=46,People!$J1261&lt;=55),"46-55",IF(AND(People!$J1261&gt;=56,People!$J1261&lt;=65),"56-65",IF(AND(People!$J1261&gt;=66,People!$J1261&lt;=75),"66-75","ALL"))))))</f>
        <v>36-45</v>
      </c>
      <c r="L1261" t="str">
        <f>Products!H1261</f>
        <v>Together</v>
      </c>
      <c r="M1261">
        <f>Table2[[#This Row],[Recency]]</f>
        <v>49</v>
      </c>
      <c r="N1261">
        <f>Table2[[#This Row],[NumDealsPurchases]]</f>
        <v>2</v>
      </c>
      <c r="O1261" s="12" t="str">
        <f>IF(Table2[[#This Row],[Kidhome]]=0,"No","Yes")</f>
        <v>No</v>
      </c>
      <c r="P1261" s="12" t="str">
        <f>IF(Table2[[#This Row],[Teenhome]]=0,"No","Yes")</f>
        <v>Yes</v>
      </c>
    </row>
    <row r="1262" spans="1:16" ht="16.5" x14ac:dyDescent="0.3">
      <c r="A1262" s="5">
        <f>Table2[[#This Row],[ID]]</f>
        <v>5493</v>
      </c>
      <c r="B1262" s="6">
        <f>Table2[[#This Row],[Year_Birth]]</f>
        <v>1976</v>
      </c>
      <c r="C1262" s="6" t="str">
        <f>Table2[[#This Row],[Education]]</f>
        <v>Graduation</v>
      </c>
      <c r="D1262" s="6" t="str">
        <f>Table2[[#This Row],[Marital_Status]]</f>
        <v>Married</v>
      </c>
      <c r="E1262" s="6">
        <f>Table2[[#This Row],[Income]]</f>
        <v>39356</v>
      </c>
      <c r="F1262" s="6">
        <f>Table2[[#This Row],[Kidhome]]</f>
        <v>1</v>
      </c>
      <c r="G1262" s="6">
        <f>Table2[[#This Row],[Teenhome]]</f>
        <v>1</v>
      </c>
      <c r="H1262" s="9">
        <f>Table2[[#This Row],[Dt_Customer]]</f>
        <v>41717</v>
      </c>
      <c r="I1262" s="6">
        <f>Table2[[#This Row],[Recency]]</f>
        <v>21</v>
      </c>
      <c r="J1262" s="8">
        <f>IF(VALUE(YEAR(People!$H1262))-People!$B1262&gt;=90,44,VALUE(YEAR(People!$H1262))-People!$B1262)</f>
        <v>38</v>
      </c>
      <c r="K1262" s="5" t="str">
        <f>IF(AND(People!$J1262&gt;=16,People!$J1262&lt;=25),"16-25",IF(AND(People!$J1262&gt;=26,People!$J1262&lt;=35),"26-35",IF(AND(People!$J1262&gt;=36,People!$J1262&lt;=45),"36-45",IF(AND(People!$J1262&gt;=46,People!$J1262&lt;=55),"46-55",IF(AND(People!$J1262&gt;=56,People!$J1262&lt;=65),"56-65",IF(AND(People!$J1262&gt;=66,People!$J1262&lt;=75),"66-75","ALL"))))))</f>
        <v>36-45</v>
      </c>
      <c r="L1262" t="str">
        <f>Products!H1262</f>
        <v>Divorced</v>
      </c>
      <c r="M1262">
        <f>Table2[[#This Row],[Recency]]</f>
        <v>21</v>
      </c>
      <c r="N1262">
        <f>Table2[[#This Row],[NumDealsPurchases]]</f>
        <v>1</v>
      </c>
      <c r="O1262" s="12" t="str">
        <f>IF(Table2[[#This Row],[Kidhome]]=0,"No","Yes")</f>
        <v>Yes</v>
      </c>
      <c r="P1262" s="12" t="str">
        <f>IF(Table2[[#This Row],[Teenhome]]=0,"No","Yes")</f>
        <v>Yes</v>
      </c>
    </row>
    <row r="1263" spans="1:16" ht="16.5" x14ac:dyDescent="0.3">
      <c r="A1263" s="7">
        <f>Table2[[#This Row],[ID]]</f>
        <v>2147</v>
      </c>
      <c r="B1263" s="6">
        <f>Table2[[#This Row],[Year_Birth]]</f>
        <v>1969</v>
      </c>
      <c r="C1263" s="6" t="str">
        <f>Table2[[#This Row],[Education]]</f>
        <v>Graduation</v>
      </c>
      <c r="D1263" s="6" t="str">
        <f>Table2[[#This Row],[Marital_Status]]</f>
        <v>Together</v>
      </c>
      <c r="E1263" s="6">
        <f>Table2[[#This Row],[Income]]</f>
        <v>76653</v>
      </c>
      <c r="F1263" s="6">
        <f>Table2[[#This Row],[Kidhome]]</f>
        <v>0</v>
      </c>
      <c r="G1263" s="6">
        <f>Table2[[#This Row],[Teenhome]]</f>
        <v>0</v>
      </c>
      <c r="H1263" s="9">
        <f>Table2[[#This Row],[Dt_Customer]]</f>
        <v>41502</v>
      </c>
      <c r="I1263" s="6">
        <f>Table2[[#This Row],[Recency]]</f>
        <v>91</v>
      </c>
      <c r="J1263" s="14">
        <f>IF(VALUE(YEAR(People!$H1263))-People!$B1263&gt;=90,44,VALUE(YEAR(People!$H1263))-People!$B1263)</f>
        <v>44</v>
      </c>
      <c r="K1263" s="5" t="str">
        <f>IF(AND(People!$J1263&gt;=16,People!$J1263&lt;=25),"16-25",IF(AND(People!$J1263&gt;=26,People!$J1263&lt;=35),"26-35",IF(AND(People!$J1263&gt;=36,People!$J1263&lt;=45),"36-45",IF(AND(People!$J1263&gt;=46,People!$J1263&lt;=55),"46-55",IF(AND(People!$J1263&gt;=56,People!$J1263&lt;=65),"56-65",IF(AND(People!$J1263&gt;=66,People!$J1263&lt;=75),"66-75","ALL"))))))</f>
        <v>36-45</v>
      </c>
      <c r="L1263" t="str">
        <f>Products!H1263</f>
        <v>Divorced</v>
      </c>
      <c r="M1263">
        <f>Table2[[#This Row],[Recency]]</f>
        <v>91</v>
      </c>
      <c r="N1263">
        <f>Table2[[#This Row],[NumDealsPurchases]]</f>
        <v>1</v>
      </c>
      <c r="O1263" s="12" t="str">
        <f>IF(Table2[[#This Row],[Kidhome]]=0,"No","Yes")</f>
        <v>No</v>
      </c>
      <c r="P1263" s="12" t="str">
        <f>IF(Table2[[#This Row],[Teenhome]]=0,"No","Yes")</f>
        <v>No</v>
      </c>
    </row>
    <row r="1264" spans="1:16" ht="16.5" x14ac:dyDescent="0.3">
      <c r="A1264" s="5">
        <f>Table2[[#This Row],[ID]]</f>
        <v>5107</v>
      </c>
      <c r="B1264" s="6">
        <f>Table2[[#This Row],[Year_Birth]]</f>
        <v>1973</v>
      </c>
      <c r="C1264" s="6" t="str">
        <f>Table2[[#This Row],[Education]]</f>
        <v>PhD</v>
      </c>
      <c r="D1264" s="6" t="str">
        <f>Table2[[#This Row],[Marital_Status]]</f>
        <v>Divorced</v>
      </c>
      <c r="E1264" s="6">
        <f>Table2[[#This Row],[Income]]</f>
        <v>35860</v>
      </c>
      <c r="F1264" s="6">
        <f>Table2[[#This Row],[Kidhome]]</f>
        <v>1</v>
      </c>
      <c r="G1264" s="6">
        <f>Table2[[#This Row],[Teenhome]]</f>
        <v>1</v>
      </c>
      <c r="H1264" s="9">
        <f>Table2[[#This Row],[Dt_Customer]]</f>
        <v>41778</v>
      </c>
      <c r="I1264" s="6">
        <f>Table2[[#This Row],[Recency]]</f>
        <v>37</v>
      </c>
      <c r="J1264" s="8">
        <f>IF(VALUE(YEAR(People!$H1264))-People!$B1264&gt;=90,44,VALUE(YEAR(People!$H1264))-People!$B1264)</f>
        <v>41</v>
      </c>
      <c r="K1264" s="5" t="str">
        <f>IF(AND(People!$J1264&gt;=16,People!$J1264&lt;=25),"16-25",IF(AND(People!$J1264&gt;=26,People!$J1264&lt;=35),"26-35",IF(AND(People!$J1264&gt;=36,People!$J1264&lt;=45),"36-45",IF(AND(People!$J1264&gt;=46,People!$J1264&lt;=55),"46-55",IF(AND(People!$J1264&gt;=56,People!$J1264&lt;=65),"56-65",IF(AND(People!$J1264&gt;=66,People!$J1264&lt;=75),"66-75","ALL"))))))</f>
        <v>36-45</v>
      </c>
      <c r="L1264" t="str">
        <f>Products!H1264</f>
        <v>Together</v>
      </c>
      <c r="M1264">
        <f>Table2[[#This Row],[Recency]]</f>
        <v>37</v>
      </c>
      <c r="N1264">
        <f>Table2[[#This Row],[NumDealsPurchases]]</f>
        <v>2</v>
      </c>
      <c r="O1264" s="12" t="str">
        <f>IF(Table2[[#This Row],[Kidhome]]=0,"No","Yes")</f>
        <v>Yes</v>
      </c>
      <c r="P1264" s="12" t="str">
        <f>IF(Table2[[#This Row],[Teenhome]]=0,"No","Yes")</f>
        <v>Yes</v>
      </c>
    </row>
    <row r="1265" spans="1:16" ht="16.5" x14ac:dyDescent="0.3">
      <c r="A1265" s="7">
        <f>Table2[[#This Row],[ID]]</f>
        <v>3979</v>
      </c>
      <c r="B1265" s="6">
        <f>Table2[[#This Row],[Year_Birth]]</f>
        <v>1983</v>
      </c>
      <c r="C1265" s="6" t="str">
        <f>Table2[[#This Row],[Education]]</f>
        <v>PhD</v>
      </c>
      <c r="D1265" s="6" t="str">
        <f>Table2[[#This Row],[Marital_Status]]</f>
        <v>Divorced</v>
      </c>
      <c r="E1265" s="6">
        <f>Table2[[#This Row],[Income]]</f>
        <v>90687</v>
      </c>
      <c r="F1265" s="6">
        <f>Table2[[#This Row],[Kidhome]]</f>
        <v>0</v>
      </c>
      <c r="G1265" s="6">
        <f>Table2[[#This Row],[Teenhome]]</f>
        <v>0</v>
      </c>
      <c r="H1265" s="9">
        <f>Table2[[#This Row],[Dt_Customer]]</f>
        <v>41416</v>
      </c>
      <c r="I1265" s="6">
        <f>Table2[[#This Row],[Recency]]</f>
        <v>98</v>
      </c>
      <c r="J1265" s="14">
        <f>IF(VALUE(YEAR(People!$H1265))-People!$B1265&gt;=90,44,VALUE(YEAR(People!$H1265))-People!$B1265)</f>
        <v>30</v>
      </c>
      <c r="K1265" s="5" t="str">
        <f>IF(AND(People!$J1265&gt;=16,People!$J1265&lt;=25),"16-25",IF(AND(People!$J1265&gt;=26,People!$J1265&lt;=35),"26-35",IF(AND(People!$J1265&gt;=36,People!$J1265&lt;=45),"36-45",IF(AND(People!$J1265&gt;=46,People!$J1265&lt;=55),"46-55",IF(AND(People!$J1265&gt;=56,People!$J1265&lt;=65),"56-65",IF(AND(People!$J1265&gt;=66,People!$J1265&lt;=75),"66-75","ALL"))))))</f>
        <v>26-35</v>
      </c>
      <c r="L1265" t="str">
        <f>Products!H1265</f>
        <v>Married</v>
      </c>
      <c r="M1265">
        <f>Table2[[#This Row],[Recency]]</f>
        <v>98</v>
      </c>
      <c r="N1265">
        <f>Table2[[#This Row],[NumDealsPurchases]]</f>
        <v>1</v>
      </c>
      <c r="O1265" s="12" t="str">
        <f>IF(Table2[[#This Row],[Kidhome]]=0,"No","Yes")</f>
        <v>No</v>
      </c>
      <c r="P1265" s="12" t="str">
        <f>IF(Table2[[#This Row],[Teenhome]]=0,"No","Yes")</f>
        <v>No</v>
      </c>
    </row>
    <row r="1266" spans="1:16" ht="16.5" x14ac:dyDescent="0.3">
      <c r="A1266" s="5">
        <f>Table2[[#This Row],[ID]]</f>
        <v>6049</v>
      </c>
      <c r="B1266" s="6">
        <f>Table2[[#This Row],[Year_Birth]]</f>
        <v>1982</v>
      </c>
      <c r="C1266" s="6" t="str">
        <f>Table2[[#This Row],[Education]]</f>
        <v>Master</v>
      </c>
      <c r="D1266" s="6" t="str">
        <f>Table2[[#This Row],[Marital_Status]]</f>
        <v>Together</v>
      </c>
      <c r="E1266" s="6">
        <f>Table2[[#This Row],[Income]]</f>
        <v>73450</v>
      </c>
      <c r="F1266" s="6">
        <f>Table2[[#This Row],[Kidhome]]</f>
        <v>0</v>
      </c>
      <c r="G1266" s="6">
        <f>Table2[[#This Row],[Teenhome]]</f>
        <v>0</v>
      </c>
      <c r="H1266" s="9">
        <f>Table2[[#This Row],[Dt_Customer]]</f>
        <v>41613</v>
      </c>
      <c r="I1266" s="6">
        <f>Table2[[#This Row],[Recency]]</f>
        <v>85</v>
      </c>
      <c r="J1266" s="8">
        <f>IF(VALUE(YEAR(People!$H1266))-People!$B1266&gt;=90,44,VALUE(YEAR(People!$H1266))-People!$B1266)</f>
        <v>31</v>
      </c>
      <c r="K1266" s="5" t="str">
        <f>IF(AND(People!$J1266&gt;=16,People!$J1266&lt;=25),"16-25",IF(AND(People!$J1266&gt;=26,People!$J1266&lt;=35),"26-35",IF(AND(People!$J1266&gt;=36,People!$J1266&lt;=45),"36-45",IF(AND(People!$J1266&gt;=46,People!$J1266&lt;=55),"46-55",IF(AND(People!$J1266&gt;=56,People!$J1266&lt;=65),"56-65",IF(AND(People!$J1266&gt;=66,People!$J1266&lt;=75),"66-75","ALL"))))))</f>
        <v>26-35</v>
      </c>
      <c r="L1266" t="str">
        <f>Products!H1266</f>
        <v>Single</v>
      </c>
      <c r="M1266">
        <f>Table2[[#This Row],[Recency]]</f>
        <v>85</v>
      </c>
      <c r="N1266">
        <f>Table2[[#This Row],[NumDealsPurchases]]</f>
        <v>1</v>
      </c>
      <c r="O1266" s="12" t="str">
        <f>IF(Table2[[#This Row],[Kidhome]]=0,"No","Yes")</f>
        <v>No</v>
      </c>
      <c r="P1266" s="12" t="str">
        <f>IF(Table2[[#This Row],[Teenhome]]=0,"No","Yes")</f>
        <v>No</v>
      </c>
    </row>
    <row r="1267" spans="1:16" ht="16.5" x14ac:dyDescent="0.3">
      <c r="A1267" s="7">
        <f>Table2[[#This Row],[ID]]</f>
        <v>8147</v>
      </c>
      <c r="B1267" s="6">
        <f>Table2[[#This Row],[Year_Birth]]</f>
        <v>1960</v>
      </c>
      <c r="C1267" s="6" t="str">
        <f>Table2[[#This Row],[Education]]</f>
        <v>Graduation</v>
      </c>
      <c r="D1267" s="6" t="str">
        <f>Table2[[#This Row],[Marital_Status]]</f>
        <v>Married</v>
      </c>
      <c r="E1267" s="6">
        <f>Table2[[#This Row],[Income]]</f>
        <v>31454</v>
      </c>
      <c r="F1267" s="6">
        <f>Table2[[#This Row],[Kidhome]]</f>
        <v>1</v>
      </c>
      <c r="G1267" s="6">
        <f>Table2[[#This Row],[Teenhome]]</f>
        <v>1</v>
      </c>
      <c r="H1267" s="9">
        <f>Table2[[#This Row],[Dt_Customer]]</f>
        <v>41461</v>
      </c>
      <c r="I1267" s="6">
        <f>Table2[[#This Row],[Recency]]</f>
        <v>40</v>
      </c>
      <c r="J1267" s="14">
        <f>IF(VALUE(YEAR(People!$H1267))-People!$B1267&gt;=90,44,VALUE(YEAR(People!$H1267))-People!$B1267)</f>
        <v>53</v>
      </c>
      <c r="K1267" s="5" t="str">
        <f>IF(AND(People!$J1267&gt;=16,People!$J1267&lt;=25),"16-25",IF(AND(People!$J1267&gt;=26,People!$J1267&lt;=35),"26-35",IF(AND(People!$J1267&gt;=36,People!$J1267&lt;=45),"36-45",IF(AND(People!$J1267&gt;=46,People!$J1267&lt;=55),"46-55",IF(AND(People!$J1267&gt;=56,People!$J1267&lt;=65),"56-65",IF(AND(People!$J1267&gt;=66,People!$J1267&lt;=75),"66-75","ALL"))))))</f>
        <v>46-55</v>
      </c>
      <c r="L1267" t="str">
        <f>Products!H1267</f>
        <v>Divorced</v>
      </c>
      <c r="M1267">
        <f>Table2[[#This Row],[Recency]]</f>
        <v>40</v>
      </c>
      <c r="N1267">
        <f>Table2[[#This Row],[NumDealsPurchases]]</f>
        <v>3</v>
      </c>
      <c r="O1267" s="12" t="str">
        <f>IF(Table2[[#This Row],[Kidhome]]=0,"No","Yes")</f>
        <v>Yes</v>
      </c>
      <c r="P1267" s="12" t="str">
        <f>IF(Table2[[#This Row],[Teenhome]]=0,"No","Yes")</f>
        <v>Yes</v>
      </c>
    </row>
    <row r="1268" spans="1:16" ht="16.5" x14ac:dyDescent="0.3">
      <c r="A1268" s="5">
        <f>Table2[[#This Row],[ID]]</f>
        <v>1857</v>
      </c>
      <c r="B1268" s="6">
        <f>Table2[[#This Row],[Year_Birth]]</f>
        <v>1952</v>
      </c>
      <c r="C1268" s="6" t="str">
        <f>Table2[[#This Row],[Education]]</f>
        <v>Graduation</v>
      </c>
      <c r="D1268" s="6" t="str">
        <f>Table2[[#This Row],[Marital_Status]]</f>
        <v>Single</v>
      </c>
      <c r="E1268" s="6">
        <f>Table2[[#This Row],[Income]]</f>
        <v>47139</v>
      </c>
      <c r="F1268" s="6">
        <f>Table2[[#This Row],[Kidhome]]</f>
        <v>1</v>
      </c>
      <c r="G1268" s="6">
        <f>Table2[[#This Row],[Teenhome]]</f>
        <v>1</v>
      </c>
      <c r="H1268" s="9">
        <f>Table2[[#This Row],[Dt_Customer]]</f>
        <v>41704</v>
      </c>
      <c r="I1268" s="6">
        <f>Table2[[#This Row],[Recency]]</f>
        <v>2</v>
      </c>
      <c r="J1268" s="8">
        <f>IF(VALUE(YEAR(People!$H1268))-People!$B1268&gt;=90,44,VALUE(YEAR(People!$H1268))-People!$B1268)</f>
        <v>62</v>
      </c>
      <c r="K1268" s="5" t="str">
        <f>IF(AND(People!$J1268&gt;=16,People!$J1268&lt;=25),"16-25",IF(AND(People!$J1268&gt;=26,People!$J1268&lt;=35),"26-35",IF(AND(People!$J1268&gt;=36,People!$J1268&lt;=45),"36-45",IF(AND(People!$J1268&gt;=46,People!$J1268&lt;=55),"46-55",IF(AND(People!$J1268&gt;=56,People!$J1268&lt;=65),"56-65",IF(AND(People!$J1268&gt;=66,People!$J1268&lt;=75),"66-75","ALL"))))))</f>
        <v>56-65</v>
      </c>
      <c r="L1268" t="str">
        <f>Products!H1268</f>
        <v>Married</v>
      </c>
      <c r="M1268">
        <f>Table2[[#This Row],[Recency]]</f>
        <v>2</v>
      </c>
      <c r="N1268">
        <f>Table2[[#This Row],[NumDealsPurchases]]</f>
        <v>2</v>
      </c>
      <c r="O1268" s="12" t="str">
        <f>IF(Table2[[#This Row],[Kidhome]]=0,"No","Yes")</f>
        <v>Yes</v>
      </c>
      <c r="P1268" s="12" t="str">
        <f>IF(Table2[[#This Row],[Teenhome]]=0,"No","Yes")</f>
        <v>Yes</v>
      </c>
    </row>
    <row r="1269" spans="1:16" ht="16.5" x14ac:dyDescent="0.3">
      <c r="A1269" s="7">
        <f>Table2[[#This Row],[ID]]</f>
        <v>3910</v>
      </c>
      <c r="B1269" s="6">
        <f>Table2[[#This Row],[Year_Birth]]</f>
        <v>1975</v>
      </c>
      <c r="C1269" s="6" t="str">
        <f>Table2[[#This Row],[Education]]</f>
        <v>Graduation</v>
      </c>
      <c r="D1269" s="6" t="str">
        <f>Table2[[#This Row],[Marital_Status]]</f>
        <v>Divorced</v>
      </c>
      <c r="E1269" s="6">
        <f>Table2[[#This Row],[Income]]</f>
        <v>83829</v>
      </c>
      <c r="F1269" s="6">
        <f>Table2[[#This Row],[Kidhome]]</f>
        <v>0</v>
      </c>
      <c r="G1269" s="6">
        <f>Table2[[#This Row],[Teenhome]]</f>
        <v>0</v>
      </c>
      <c r="H1269" s="9">
        <f>Table2[[#This Row],[Dt_Customer]]</f>
        <v>41555</v>
      </c>
      <c r="I1269" s="6">
        <f>Table2[[#This Row],[Recency]]</f>
        <v>78</v>
      </c>
      <c r="J1269" s="14">
        <f>IF(VALUE(YEAR(People!$H1269))-People!$B1269&gt;=90,44,VALUE(YEAR(People!$H1269))-People!$B1269)</f>
        <v>38</v>
      </c>
      <c r="K1269" s="5" t="str">
        <f>IF(AND(People!$J1269&gt;=16,People!$J1269&lt;=25),"16-25",IF(AND(People!$J1269&gt;=26,People!$J1269&lt;=35),"26-35",IF(AND(People!$J1269&gt;=36,People!$J1269&lt;=45),"36-45",IF(AND(People!$J1269&gt;=46,People!$J1269&lt;=55),"46-55",IF(AND(People!$J1269&gt;=56,People!$J1269&lt;=65),"56-65",IF(AND(People!$J1269&gt;=66,People!$J1269&lt;=75),"66-75","ALL"))))))</f>
        <v>36-45</v>
      </c>
      <c r="L1269" t="str">
        <f>Products!H1269</f>
        <v>Together</v>
      </c>
      <c r="M1269">
        <f>Table2[[#This Row],[Recency]]</f>
        <v>78</v>
      </c>
      <c r="N1269">
        <f>Table2[[#This Row],[NumDealsPurchases]]</f>
        <v>0</v>
      </c>
      <c r="O1269" s="12" t="str">
        <f>IF(Table2[[#This Row],[Kidhome]]=0,"No","Yes")</f>
        <v>No</v>
      </c>
      <c r="P1269" s="12" t="str">
        <f>IF(Table2[[#This Row],[Teenhome]]=0,"No","Yes")</f>
        <v>No</v>
      </c>
    </row>
    <row r="1270" spans="1:16" ht="16.5" x14ac:dyDescent="0.3">
      <c r="A1270" s="5">
        <f>Table2[[#This Row],[ID]]</f>
        <v>5207</v>
      </c>
      <c r="B1270" s="6">
        <f>Table2[[#This Row],[Year_Birth]]</f>
        <v>1963</v>
      </c>
      <c r="C1270" s="6" t="str">
        <f>Table2[[#This Row],[Education]]</f>
        <v>PhD</v>
      </c>
      <c r="D1270" s="6" t="str">
        <f>Table2[[#This Row],[Marital_Status]]</f>
        <v>Married</v>
      </c>
      <c r="E1270" s="6">
        <f>Table2[[#This Row],[Income]]</f>
        <v>53378</v>
      </c>
      <c r="F1270" s="6">
        <f>Table2[[#This Row],[Kidhome]]</f>
        <v>1</v>
      </c>
      <c r="G1270" s="6">
        <f>Table2[[#This Row],[Teenhome]]</f>
        <v>1</v>
      </c>
      <c r="H1270" s="9">
        <f>Table2[[#This Row],[Dt_Customer]]</f>
        <v>41176</v>
      </c>
      <c r="I1270" s="6">
        <f>Table2[[#This Row],[Recency]]</f>
        <v>41</v>
      </c>
      <c r="J1270" s="8">
        <f>IF(VALUE(YEAR(People!$H1270))-People!$B1270&gt;=90,44,VALUE(YEAR(People!$H1270))-People!$B1270)</f>
        <v>49</v>
      </c>
      <c r="K1270" s="5" t="str">
        <f>IF(AND(People!$J1270&gt;=16,People!$J1270&lt;=25),"16-25",IF(AND(People!$J1270&gt;=26,People!$J1270&lt;=35),"26-35",IF(AND(People!$J1270&gt;=36,People!$J1270&lt;=45),"36-45",IF(AND(People!$J1270&gt;=46,People!$J1270&lt;=55),"46-55",IF(AND(People!$J1270&gt;=56,People!$J1270&lt;=65),"56-65",IF(AND(People!$J1270&gt;=66,People!$J1270&lt;=75),"66-75","ALL"))))))</f>
        <v>46-55</v>
      </c>
      <c r="L1270" t="str">
        <f>Products!H1270</f>
        <v>Married</v>
      </c>
      <c r="M1270">
        <f>Table2[[#This Row],[Recency]]</f>
        <v>41</v>
      </c>
      <c r="N1270">
        <f>Table2[[#This Row],[NumDealsPurchases]]</f>
        <v>10</v>
      </c>
      <c r="O1270" s="12" t="str">
        <f>IF(Table2[[#This Row],[Kidhome]]=0,"No","Yes")</f>
        <v>Yes</v>
      </c>
      <c r="P1270" s="12" t="str">
        <f>IF(Table2[[#This Row],[Teenhome]]=0,"No","Yes")</f>
        <v>Yes</v>
      </c>
    </row>
    <row r="1271" spans="1:16" ht="16.5" x14ac:dyDescent="0.3">
      <c r="A1271" s="7">
        <f>Table2[[#This Row],[ID]]</f>
        <v>11114</v>
      </c>
      <c r="B1271" s="6">
        <f>Table2[[#This Row],[Year_Birth]]</f>
        <v>1970</v>
      </c>
      <c r="C1271" s="6" t="str">
        <f>Table2[[#This Row],[Education]]</f>
        <v>Graduation</v>
      </c>
      <c r="D1271" s="6" t="str">
        <f>Table2[[#This Row],[Marital_Status]]</f>
        <v>Together</v>
      </c>
      <c r="E1271" s="6">
        <f>Table2[[#This Row],[Income]]</f>
        <v>19656</v>
      </c>
      <c r="F1271" s="6">
        <f>Table2[[#This Row],[Kidhome]]</f>
        <v>1</v>
      </c>
      <c r="G1271" s="6">
        <f>Table2[[#This Row],[Teenhome]]</f>
        <v>0</v>
      </c>
      <c r="H1271" s="9">
        <f>Table2[[#This Row],[Dt_Customer]]</f>
        <v>41313</v>
      </c>
      <c r="I1271" s="6">
        <f>Table2[[#This Row],[Recency]]</f>
        <v>94</v>
      </c>
      <c r="J1271" s="14">
        <f>IF(VALUE(YEAR(People!$H1271))-People!$B1271&gt;=90,44,VALUE(YEAR(People!$H1271))-People!$B1271)</f>
        <v>43</v>
      </c>
      <c r="K1271" s="5" t="str">
        <f>IF(AND(People!$J1271&gt;=16,People!$J1271&lt;=25),"16-25",IF(AND(People!$J1271&gt;=26,People!$J1271&lt;=35),"26-35",IF(AND(People!$J1271&gt;=36,People!$J1271&lt;=45),"36-45",IF(AND(People!$J1271&gt;=46,People!$J1271&lt;=55),"46-55",IF(AND(People!$J1271&gt;=56,People!$J1271&lt;=65),"56-65",IF(AND(People!$J1271&gt;=66,People!$J1271&lt;=75),"66-75","ALL"))))))</f>
        <v>36-45</v>
      </c>
      <c r="L1271" t="str">
        <f>Products!H1271</f>
        <v>Single</v>
      </c>
      <c r="M1271">
        <f>Table2[[#This Row],[Recency]]</f>
        <v>94</v>
      </c>
      <c r="N1271">
        <f>Table2[[#This Row],[NumDealsPurchases]]</f>
        <v>3</v>
      </c>
      <c r="O1271" s="12" t="str">
        <f>IF(Table2[[#This Row],[Kidhome]]=0,"No","Yes")</f>
        <v>Yes</v>
      </c>
      <c r="P1271" s="12" t="str">
        <f>IF(Table2[[#This Row],[Teenhome]]=0,"No","Yes")</f>
        <v>No</v>
      </c>
    </row>
    <row r="1272" spans="1:16" ht="16.5" x14ac:dyDescent="0.3">
      <c r="A1272" s="5">
        <f>Table2[[#This Row],[ID]]</f>
        <v>5429</v>
      </c>
      <c r="B1272" s="6">
        <f>Table2[[#This Row],[Year_Birth]]</f>
        <v>1948</v>
      </c>
      <c r="C1272" s="6" t="str">
        <f>Table2[[#This Row],[Education]]</f>
        <v>PhD</v>
      </c>
      <c r="D1272" s="6" t="str">
        <f>Table2[[#This Row],[Marital_Status]]</f>
        <v>Married</v>
      </c>
      <c r="E1272" s="6">
        <f>Table2[[#This Row],[Income]]</f>
        <v>45579</v>
      </c>
      <c r="F1272" s="6">
        <f>Table2[[#This Row],[Kidhome]]</f>
        <v>0</v>
      </c>
      <c r="G1272" s="6">
        <f>Table2[[#This Row],[Teenhome]]</f>
        <v>1</v>
      </c>
      <c r="H1272" s="9">
        <f>Table2[[#This Row],[Dt_Customer]]</f>
        <v>41506</v>
      </c>
      <c r="I1272" s="6">
        <f>Table2[[#This Row],[Recency]]</f>
        <v>10</v>
      </c>
      <c r="J1272" s="8">
        <f>IF(VALUE(YEAR(People!$H1272))-People!$B1272&gt;=90,44,VALUE(YEAR(People!$H1272))-People!$B1272)</f>
        <v>65</v>
      </c>
      <c r="K1272" s="5" t="str">
        <f>IF(AND(People!$J1272&gt;=16,People!$J1272&lt;=25),"16-25",IF(AND(People!$J1272&gt;=26,People!$J1272&lt;=35),"26-35",IF(AND(People!$J1272&gt;=36,People!$J1272&lt;=45),"36-45",IF(AND(People!$J1272&gt;=46,People!$J1272&lt;=55),"46-55",IF(AND(People!$J1272&gt;=56,People!$J1272&lt;=65),"56-65",IF(AND(People!$J1272&gt;=66,People!$J1272&lt;=75),"66-75","ALL"))))))</f>
        <v>56-65</v>
      </c>
      <c r="L1272" t="str">
        <f>Products!H1272</f>
        <v>Married</v>
      </c>
      <c r="M1272">
        <f>Table2[[#This Row],[Recency]]</f>
        <v>10</v>
      </c>
      <c r="N1272">
        <f>Table2[[#This Row],[NumDealsPurchases]]</f>
        <v>1</v>
      </c>
      <c r="O1272" s="12" t="str">
        <f>IF(Table2[[#This Row],[Kidhome]]=0,"No","Yes")</f>
        <v>No</v>
      </c>
      <c r="P1272" s="12" t="str">
        <f>IF(Table2[[#This Row],[Teenhome]]=0,"No","Yes")</f>
        <v>Yes</v>
      </c>
    </row>
    <row r="1273" spans="1:16" ht="16.5" x14ac:dyDescent="0.3">
      <c r="A1273" s="7">
        <f>Table2[[#This Row],[ID]]</f>
        <v>9400</v>
      </c>
      <c r="B1273" s="6">
        <f>Table2[[#This Row],[Year_Birth]]</f>
        <v>1958</v>
      </c>
      <c r="C1273" s="6" t="str">
        <f>Table2[[#This Row],[Education]]</f>
        <v>2n Cycle</v>
      </c>
      <c r="D1273" s="6" t="str">
        <f>Table2[[#This Row],[Marital_Status]]</f>
        <v>Single</v>
      </c>
      <c r="E1273" s="6">
        <f>Table2[[#This Row],[Income]]</f>
        <v>85485</v>
      </c>
      <c r="F1273" s="6">
        <f>Table2[[#This Row],[Kidhome]]</f>
        <v>0</v>
      </c>
      <c r="G1273" s="6">
        <f>Table2[[#This Row],[Teenhome]]</f>
        <v>0</v>
      </c>
      <c r="H1273" s="9">
        <f>Table2[[#This Row],[Dt_Customer]]</f>
        <v>41811</v>
      </c>
      <c r="I1273" s="6">
        <f>Table2[[#This Row],[Recency]]</f>
        <v>73</v>
      </c>
      <c r="J1273" s="14">
        <f>IF(VALUE(YEAR(People!$H1273))-People!$B1273&gt;=90,44,VALUE(YEAR(People!$H1273))-People!$B1273)</f>
        <v>56</v>
      </c>
      <c r="K1273" s="5" t="str">
        <f>IF(AND(People!$J1273&gt;=16,People!$J1273&lt;=25),"16-25",IF(AND(People!$J1273&gt;=26,People!$J1273&lt;=35),"26-35",IF(AND(People!$J1273&gt;=36,People!$J1273&lt;=45),"36-45",IF(AND(People!$J1273&gt;=46,People!$J1273&lt;=55),"46-55",IF(AND(People!$J1273&gt;=56,People!$J1273&lt;=65),"56-65",IF(AND(People!$J1273&gt;=66,People!$J1273&lt;=75),"66-75","ALL"))))))</f>
        <v>56-65</v>
      </c>
      <c r="L1273" t="str">
        <f>Products!H1273</f>
        <v>Single</v>
      </c>
      <c r="M1273">
        <f>Table2[[#This Row],[Recency]]</f>
        <v>73</v>
      </c>
      <c r="N1273">
        <f>Table2[[#This Row],[NumDealsPurchases]]</f>
        <v>1</v>
      </c>
      <c r="O1273" s="12" t="str">
        <f>IF(Table2[[#This Row],[Kidhome]]=0,"No","Yes")</f>
        <v>No</v>
      </c>
      <c r="P1273" s="12" t="str">
        <f>IF(Table2[[#This Row],[Teenhome]]=0,"No","Yes")</f>
        <v>No</v>
      </c>
    </row>
    <row r="1274" spans="1:16" ht="16.5" x14ac:dyDescent="0.3">
      <c r="A1274" s="5">
        <f>Table2[[#This Row],[ID]]</f>
        <v>1740</v>
      </c>
      <c r="B1274" s="6">
        <f>Table2[[#This Row],[Year_Birth]]</f>
        <v>1944</v>
      </c>
      <c r="C1274" s="6" t="str">
        <f>Table2[[#This Row],[Education]]</f>
        <v>Graduation</v>
      </c>
      <c r="D1274" s="6" t="str">
        <f>Table2[[#This Row],[Marital_Status]]</f>
        <v>Married</v>
      </c>
      <c r="E1274" s="6">
        <f>Table2[[#This Row],[Income]]</f>
        <v>55956</v>
      </c>
      <c r="F1274" s="6">
        <f>Table2[[#This Row],[Kidhome]]</f>
        <v>0</v>
      </c>
      <c r="G1274" s="6">
        <f>Table2[[#This Row],[Teenhome]]</f>
        <v>0</v>
      </c>
      <c r="H1274" s="9">
        <f>Table2[[#This Row],[Dt_Customer]]</f>
        <v>41736</v>
      </c>
      <c r="I1274" s="6">
        <f>Table2[[#This Row],[Recency]]</f>
        <v>22</v>
      </c>
      <c r="J1274" s="8">
        <f>IF(VALUE(YEAR(People!$H1274))-People!$B1274&gt;=90,44,VALUE(YEAR(People!$H1274))-People!$B1274)</f>
        <v>70</v>
      </c>
      <c r="K1274" s="5" t="str">
        <f>IF(AND(People!$J1274&gt;=16,People!$J1274&lt;=25),"16-25",IF(AND(People!$J1274&gt;=26,People!$J1274&lt;=35),"26-35",IF(AND(People!$J1274&gt;=36,People!$J1274&lt;=45),"36-45",IF(AND(People!$J1274&gt;=46,People!$J1274&lt;=55),"46-55",IF(AND(People!$J1274&gt;=56,People!$J1274&lt;=65),"56-65",IF(AND(People!$J1274&gt;=66,People!$J1274&lt;=75),"66-75","ALL"))))))</f>
        <v>66-75</v>
      </c>
      <c r="L1274" t="str">
        <f>Products!H1274</f>
        <v>Single</v>
      </c>
      <c r="M1274">
        <f>Table2[[#This Row],[Recency]]</f>
        <v>22</v>
      </c>
      <c r="N1274">
        <f>Table2[[#This Row],[NumDealsPurchases]]</f>
        <v>2</v>
      </c>
      <c r="O1274" s="12" t="str">
        <f>IF(Table2[[#This Row],[Kidhome]]=0,"No","Yes")</f>
        <v>No</v>
      </c>
      <c r="P1274" s="12" t="str">
        <f>IF(Table2[[#This Row],[Teenhome]]=0,"No","Yes")</f>
        <v>No</v>
      </c>
    </row>
    <row r="1275" spans="1:16" ht="16.5" x14ac:dyDescent="0.3">
      <c r="A1275" s="7">
        <f>Table2[[#This Row],[ID]]</f>
        <v>7488</v>
      </c>
      <c r="B1275" s="6">
        <f>Table2[[#This Row],[Year_Birth]]</f>
        <v>1963</v>
      </c>
      <c r="C1275" s="6" t="str">
        <f>Table2[[#This Row],[Education]]</f>
        <v>Master</v>
      </c>
      <c r="D1275" s="6" t="str">
        <f>Table2[[#This Row],[Marital_Status]]</f>
        <v>Single</v>
      </c>
      <c r="E1275" s="6">
        <f>Table2[[#This Row],[Income]]</f>
        <v>64191</v>
      </c>
      <c r="F1275" s="6">
        <f>Table2[[#This Row],[Kidhome]]</f>
        <v>0</v>
      </c>
      <c r="G1275" s="6">
        <f>Table2[[#This Row],[Teenhome]]</f>
        <v>1</v>
      </c>
      <c r="H1275" s="9">
        <f>Table2[[#This Row],[Dt_Customer]]</f>
        <v>41296</v>
      </c>
      <c r="I1275" s="6">
        <f>Table2[[#This Row],[Recency]]</f>
        <v>30</v>
      </c>
      <c r="J1275" s="14">
        <f>IF(VALUE(YEAR(People!$H1275))-People!$B1275&gt;=90,44,VALUE(YEAR(People!$H1275))-People!$B1275)</f>
        <v>50</v>
      </c>
      <c r="K1275" s="5" t="str">
        <f>IF(AND(People!$J1275&gt;=16,People!$J1275&lt;=25),"16-25",IF(AND(People!$J1275&gt;=26,People!$J1275&lt;=35),"26-35",IF(AND(People!$J1275&gt;=36,People!$J1275&lt;=45),"36-45",IF(AND(People!$J1275&gt;=46,People!$J1275&lt;=55),"46-55",IF(AND(People!$J1275&gt;=56,People!$J1275&lt;=65),"56-65",IF(AND(People!$J1275&gt;=66,People!$J1275&lt;=75),"66-75","ALL"))))))</f>
        <v>46-55</v>
      </c>
      <c r="L1275" t="str">
        <f>Products!H1275</f>
        <v>Married</v>
      </c>
      <c r="M1275">
        <f>Table2[[#This Row],[Recency]]</f>
        <v>30</v>
      </c>
      <c r="N1275">
        <f>Table2[[#This Row],[NumDealsPurchases]]</f>
        <v>3</v>
      </c>
      <c r="O1275" s="12" t="str">
        <f>IF(Table2[[#This Row],[Kidhome]]=0,"No","Yes")</f>
        <v>No</v>
      </c>
      <c r="P1275" s="12" t="str">
        <f>IF(Table2[[#This Row],[Teenhome]]=0,"No","Yes")</f>
        <v>Yes</v>
      </c>
    </row>
    <row r="1276" spans="1:16" ht="16.5" x14ac:dyDescent="0.3">
      <c r="A1276" s="5">
        <f>Table2[[#This Row],[ID]]</f>
        <v>195</v>
      </c>
      <c r="B1276" s="6">
        <f>Table2[[#This Row],[Year_Birth]]</f>
        <v>1972</v>
      </c>
      <c r="C1276" s="6" t="str">
        <f>Table2[[#This Row],[Education]]</f>
        <v>Graduation</v>
      </c>
      <c r="D1276" s="6" t="str">
        <f>Table2[[#This Row],[Marital_Status]]</f>
        <v>Single</v>
      </c>
      <c r="E1276" s="6">
        <f>Table2[[#This Row],[Income]]</f>
        <v>38808</v>
      </c>
      <c r="F1276" s="6">
        <f>Table2[[#This Row],[Kidhome]]</f>
        <v>1</v>
      </c>
      <c r="G1276" s="6">
        <f>Table2[[#This Row],[Teenhome]]</f>
        <v>0</v>
      </c>
      <c r="H1276" s="9">
        <f>Table2[[#This Row],[Dt_Customer]]</f>
        <v>41147</v>
      </c>
      <c r="I1276" s="6">
        <f>Table2[[#This Row],[Recency]]</f>
        <v>21</v>
      </c>
      <c r="J1276" s="8">
        <f>IF(VALUE(YEAR(People!$H1276))-People!$B1276&gt;=90,44,VALUE(YEAR(People!$H1276))-People!$B1276)</f>
        <v>40</v>
      </c>
      <c r="K1276" s="5" t="str">
        <f>IF(AND(People!$J1276&gt;=16,People!$J1276&lt;=25),"16-25",IF(AND(People!$J1276&gt;=26,People!$J1276&lt;=35),"26-35",IF(AND(People!$J1276&gt;=36,People!$J1276&lt;=45),"36-45",IF(AND(People!$J1276&gt;=46,People!$J1276&lt;=55),"46-55",IF(AND(People!$J1276&gt;=56,People!$J1276&lt;=65),"56-65",IF(AND(People!$J1276&gt;=66,People!$J1276&lt;=75),"66-75","ALL"))))))</f>
        <v>36-45</v>
      </c>
      <c r="L1276" t="str">
        <f>Products!H1276</f>
        <v>Divorced</v>
      </c>
      <c r="M1276">
        <f>Table2[[#This Row],[Recency]]</f>
        <v>21</v>
      </c>
      <c r="N1276">
        <f>Table2[[#This Row],[NumDealsPurchases]]</f>
        <v>4</v>
      </c>
      <c r="O1276" s="12" t="str">
        <f>IF(Table2[[#This Row],[Kidhome]]=0,"No","Yes")</f>
        <v>Yes</v>
      </c>
      <c r="P1276" s="12" t="str">
        <f>IF(Table2[[#This Row],[Teenhome]]=0,"No","Yes")</f>
        <v>No</v>
      </c>
    </row>
    <row r="1277" spans="1:16" ht="16.5" x14ac:dyDescent="0.3">
      <c r="A1277" s="7">
        <f>Table2[[#This Row],[ID]]</f>
        <v>635</v>
      </c>
      <c r="B1277" s="6">
        <f>Table2[[#This Row],[Year_Birth]]</f>
        <v>1966</v>
      </c>
      <c r="C1277" s="6" t="str">
        <f>Table2[[#This Row],[Education]]</f>
        <v>Master</v>
      </c>
      <c r="D1277" s="6" t="str">
        <f>Table2[[#This Row],[Marital_Status]]</f>
        <v>Married</v>
      </c>
      <c r="E1277" s="6">
        <f>Table2[[#This Row],[Income]]</f>
        <v>57183</v>
      </c>
      <c r="F1277" s="6">
        <f>Table2[[#This Row],[Kidhome]]</f>
        <v>1</v>
      </c>
      <c r="G1277" s="6">
        <f>Table2[[#This Row],[Teenhome]]</f>
        <v>1</v>
      </c>
      <c r="H1277" s="9">
        <f>Table2[[#This Row],[Dt_Customer]]</f>
        <v>41352</v>
      </c>
      <c r="I1277" s="6">
        <f>Table2[[#This Row],[Recency]]</f>
        <v>51</v>
      </c>
      <c r="J1277" s="14">
        <f>IF(VALUE(YEAR(People!$H1277))-People!$B1277&gt;=90,44,VALUE(YEAR(People!$H1277))-People!$B1277)</f>
        <v>47</v>
      </c>
      <c r="K1277" s="5" t="str">
        <f>IF(AND(People!$J1277&gt;=16,People!$J1277&lt;=25),"16-25",IF(AND(People!$J1277&gt;=26,People!$J1277&lt;=35),"26-35",IF(AND(People!$J1277&gt;=36,People!$J1277&lt;=45),"36-45",IF(AND(People!$J1277&gt;=46,People!$J1277&lt;=55),"46-55",IF(AND(People!$J1277&gt;=56,People!$J1277&lt;=65),"56-65",IF(AND(People!$J1277&gt;=66,People!$J1277&lt;=75),"66-75","ALL"))))))</f>
        <v>46-55</v>
      </c>
      <c r="L1277" t="str">
        <f>Products!H1277</f>
        <v>Married</v>
      </c>
      <c r="M1277">
        <f>Table2[[#This Row],[Recency]]</f>
        <v>51</v>
      </c>
      <c r="N1277">
        <f>Table2[[#This Row],[NumDealsPurchases]]</f>
        <v>8</v>
      </c>
      <c r="O1277" s="12" t="str">
        <f>IF(Table2[[#This Row],[Kidhome]]=0,"No","Yes")</f>
        <v>Yes</v>
      </c>
      <c r="P1277" s="12" t="str">
        <f>IF(Table2[[#This Row],[Teenhome]]=0,"No","Yes")</f>
        <v>Yes</v>
      </c>
    </row>
    <row r="1278" spans="1:16" ht="16.5" x14ac:dyDescent="0.3">
      <c r="A1278" s="5">
        <f>Table2[[#This Row],[ID]]</f>
        <v>7527</v>
      </c>
      <c r="B1278" s="6">
        <f>Table2[[#This Row],[Year_Birth]]</f>
        <v>1968</v>
      </c>
      <c r="C1278" s="6" t="str">
        <f>Table2[[#This Row],[Education]]</f>
        <v>Master</v>
      </c>
      <c r="D1278" s="6" t="str">
        <f>Table2[[#This Row],[Marital_Status]]</f>
        <v>Divorced</v>
      </c>
      <c r="E1278" s="6">
        <f>Table2[[#This Row],[Income]]</f>
        <v>23748</v>
      </c>
      <c r="F1278" s="6">
        <f>Table2[[#This Row],[Kidhome]]</f>
        <v>1</v>
      </c>
      <c r="G1278" s="6">
        <f>Table2[[#This Row],[Teenhome]]</f>
        <v>0</v>
      </c>
      <c r="H1278" s="9">
        <f>Table2[[#This Row],[Dt_Customer]]</f>
        <v>41234</v>
      </c>
      <c r="I1278" s="6">
        <f>Table2[[#This Row],[Recency]]</f>
        <v>97</v>
      </c>
      <c r="J1278" s="8">
        <f>IF(VALUE(YEAR(People!$H1278))-People!$B1278&gt;=90,44,VALUE(YEAR(People!$H1278))-People!$B1278)</f>
        <v>44</v>
      </c>
      <c r="K1278" s="5" t="str">
        <f>IF(AND(People!$J1278&gt;=16,People!$J1278&lt;=25),"16-25",IF(AND(People!$J1278&gt;=26,People!$J1278&lt;=35),"26-35",IF(AND(People!$J1278&gt;=36,People!$J1278&lt;=45),"36-45",IF(AND(People!$J1278&gt;=46,People!$J1278&lt;=55),"46-55",IF(AND(People!$J1278&gt;=56,People!$J1278&lt;=65),"56-65",IF(AND(People!$J1278&gt;=66,People!$J1278&lt;=75),"66-75","ALL"))))))</f>
        <v>36-45</v>
      </c>
      <c r="L1278" t="str">
        <f>Products!H1278</f>
        <v>Married</v>
      </c>
      <c r="M1278">
        <f>Table2[[#This Row],[Recency]]</f>
        <v>97</v>
      </c>
      <c r="N1278">
        <f>Table2[[#This Row],[NumDealsPurchases]]</f>
        <v>3</v>
      </c>
      <c r="O1278" s="12" t="str">
        <f>IF(Table2[[#This Row],[Kidhome]]=0,"No","Yes")</f>
        <v>Yes</v>
      </c>
      <c r="P1278" s="12" t="str">
        <f>IF(Table2[[#This Row],[Teenhome]]=0,"No","Yes")</f>
        <v>No</v>
      </c>
    </row>
    <row r="1279" spans="1:16" ht="16.5" x14ac:dyDescent="0.3">
      <c r="A1279" s="7">
        <f>Table2[[#This Row],[ID]]</f>
        <v>10319</v>
      </c>
      <c r="B1279" s="6">
        <f>Table2[[#This Row],[Year_Birth]]</f>
        <v>1971</v>
      </c>
      <c r="C1279" s="6" t="str">
        <f>Table2[[#This Row],[Education]]</f>
        <v>Graduation</v>
      </c>
      <c r="D1279" s="6" t="str">
        <f>Table2[[#This Row],[Marital_Status]]</f>
        <v>Married</v>
      </c>
      <c r="E1279" s="6">
        <f>Table2[[#This Row],[Income]]</f>
        <v>66303</v>
      </c>
      <c r="F1279" s="6">
        <f>Table2[[#This Row],[Kidhome]]</f>
        <v>0</v>
      </c>
      <c r="G1279" s="6">
        <f>Table2[[#This Row],[Teenhome]]</f>
        <v>1</v>
      </c>
      <c r="H1279" s="9">
        <f>Table2[[#This Row],[Dt_Customer]]</f>
        <v>41331</v>
      </c>
      <c r="I1279" s="6">
        <f>Table2[[#This Row],[Recency]]</f>
        <v>56</v>
      </c>
      <c r="J1279" s="14">
        <f>IF(VALUE(YEAR(People!$H1279))-People!$B1279&gt;=90,44,VALUE(YEAR(People!$H1279))-People!$B1279)</f>
        <v>42</v>
      </c>
      <c r="K1279" s="5" t="str">
        <f>IF(AND(People!$J1279&gt;=16,People!$J1279&lt;=25),"16-25",IF(AND(People!$J1279&gt;=26,People!$J1279&lt;=35),"26-35",IF(AND(People!$J1279&gt;=36,People!$J1279&lt;=45),"36-45",IF(AND(People!$J1279&gt;=46,People!$J1279&lt;=55),"46-55",IF(AND(People!$J1279&gt;=56,People!$J1279&lt;=65),"56-65",IF(AND(People!$J1279&gt;=66,People!$J1279&lt;=75),"66-75","ALL"))))))</f>
        <v>36-45</v>
      </c>
      <c r="L1279" t="str">
        <f>Products!H1279</f>
        <v>Married</v>
      </c>
      <c r="M1279">
        <f>Table2[[#This Row],[Recency]]</f>
        <v>56</v>
      </c>
      <c r="N1279">
        <f>Table2[[#This Row],[NumDealsPurchases]]</f>
        <v>4</v>
      </c>
      <c r="O1279" s="12" t="str">
        <f>IF(Table2[[#This Row],[Kidhome]]=0,"No","Yes")</f>
        <v>No</v>
      </c>
      <c r="P1279" s="12" t="str">
        <f>IF(Table2[[#This Row],[Teenhome]]=0,"No","Yes")</f>
        <v>Yes</v>
      </c>
    </row>
    <row r="1280" spans="1:16" ht="16.5" x14ac:dyDescent="0.3">
      <c r="A1280" s="5">
        <f>Table2[[#This Row],[ID]]</f>
        <v>2296</v>
      </c>
      <c r="B1280" s="6">
        <f>Table2[[#This Row],[Year_Birth]]</f>
        <v>1975</v>
      </c>
      <c r="C1280" s="6" t="str">
        <f>Table2[[#This Row],[Education]]</f>
        <v>Master</v>
      </c>
      <c r="D1280" s="6" t="str">
        <f>Table2[[#This Row],[Marital_Status]]</f>
        <v>Married</v>
      </c>
      <c r="E1280" s="6">
        <f>Table2[[#This Row],[Income]]</f>
        <v>37368</v>
      </c>
      <c r="F1280" s="6">
        <f>Table2[[#This Row],[Kidhome]]</f>
        <v>1</v>
      </c>
      <c r="G1280" s="6">
        <f>Table2[[#This Row],[Teenhome]]</f>
        <v>0</v>
      </c>
      <c r="H1280" s="9">
        <f>Table2[[#This Row],[Dt_Customer]]</f>
        <v>41624</v>
      </c>
      <c r="I1280" s="6">
        <f>Table2[[#This Row],[Recency]]</f>
        <v>4</v>
      </c>
      <c r="J1280" s="8">
        <f>IF(VALUE(YEAR(People!$H1280))-People!$B1280&gt;=90,44,VALUE(YEAR(People!$H1280))-People!$B1280)</f>
        <v>38</v>
      </c>
      <c r="K1280" s="5" t="str">
        <f>IF(AND(People!$J1280&gt;=16,People!$J1280&lt;=25),"16-25",IF(AND(People!$J1280&gt;=26,People!$J1280&lt;=35),"26-35",IF(AND(People!$J1280&gt;=36,People!$J1280&lt;=45),"36-45",IF(AND(People!$J1280&gt;=46,People!$J1280&lt;=55),"46-55",IF(AND(People!$J1280&gt;=56,People!$J1280&lt;=65),"56-65",IF(AND(People!$J1280&gt;=66,People!$J1280&lt;=75),"66-75","ALL"))))))</f>
        <v>36-45</v>
      </c>
      <c r="L1280" t="str">
        <f>Products!H1280</f>
        <v>Divorced</v>
      </c>
      <c r="M1280">
        <f>Table2[[#This Row],[Recency]]</f>
        <v>4</v>
      </c>
      <c r="N1280">
        <f>Table2[[#This Row],[NumDealsPurchases]]</f>
        <v>1</v>
      </c>
      <c r="O1280" s="12" t="str">
        <f>IF(Table2[[#This Row],[Kidhome]]=0,"No","Yes")</f>
        <v>Yes</v>
      </c>
      <c r="P1280" s="12" t="str">
        <f>IF(Table2[[#This Row],[Teenhome]]=0,"No","Yes")</f>
        <v>No</v>
      </c>
    </row>
    <row r="1281" spans="1:16" ht="16.5" x14ac:dyDescent="0.3">
      <c r="A1281" s="7">
        <f>Table2[[#This Row],[ID]]</f>
        <v>10637</v>
      </c>
      <c r="B1281" s="6">
        <f>Table2[[#This Row],[Year_Birth]]</f>
        <v>1964</v>
      </c>
      <c r="C1281" s="6" t="str">
        <f>Table2[[#This Row],[Education]]</f>
        <v>Graduation</v>
      </c>
      <c r="D1281" s="6" t="str">
        <f>Table2[[#This Row],[Marital_Status]]</f>
        <v>Married</v>
      </c>
      <c r="E1281" s="6">
        <f>Table2[[#This Row],[Income]]</f>
        <v>40800</v>
      </c>
      <c r="F1281" s="6">
        <f>Table2[[#This Row],[Kidhome]]</f>
        <v>1</v>
      </c>
      <c r="G1281" s="6">
        <f>Table2[[#This Row],[Teenhome]]</f>
        <v>2</v>
      </c>
      <c r="H1281" s="9">
        <f>Table2[[#This Row],[Dt_Customer]]</f>
        <v>41275</v>
      </c>
      <c r="I1281" s="6">
        <f>Table2[[#This Row],[Recency]]</f>
        <v>77</v>
      </c>
      <c r="J1281" s="14">
        <f>IF(VALUE(YEAR(People!$H1281))-People!$B1281&gt;=90,44,VALUE(YEAR(People!$H1281))-People!$B1281)</f>
        <v>49</v>
      </c>
      <c r="K1281" s="5" t="str">
        <f>IF(AND(People!$J1281&gt;=16,People!$J1281&lt;=25),"16-25",IF(AND(People!$J1281&gt;=26,People!$J1281&lt;=35),"26-35",IF(AND(People!$J1281&gt;=36,People!$J1281&lt;=45),"36-45",IF(AND(People!$J1281&gt;=46,People!$J1281&lt;=55),"46-55",IF(AND(People!$J1281&gt;=56,People!$J1281&lt;=65),"56-65",IF(AND(People!$J1281&gt;=66,People!$J1281&lt;=75),"66-75","ALL"))))))</f>
        <v>46-55</v>
      </c>
      <c r="L1281" t="str">
        <f>Products!H1281</f>
        <v>Married</v>
      </c>
      <c r="M1281">
        <f>Table2[[#This Row],[Recency]]</f>
        <v>77</v>
      </c>
      <c r="N1281">
        <f>Table2[[#This Row],[NumDealsPurchases]]</f>
        <v>2</v>
      </c>
      <c r="O1281" s="12" t="str">
        <f>IF(Table2[[#This Row],[Kidhome]]=0,"No","Yes")</f>
        <v>Yes</v>
      </c>
      <c r="P1281" s="12" t="str">
        <f>IF(Table2[[#This Row],[Teenhome]]=0,"No","Yes")</f>
        <v>Yes</v>
      </c>
    </row>
    <row r="1282" spans="1:16" ht="16.5" x14ac:dyDescent="0.3">
      <c r="A1282" s="5">
        <f>Table2[[#This Row],[ID]]</f>
        <v>2931</v>
      </c>
      <c r="B1282" s="6">
        <f>Table2[[#This Row],[Year_Birth]]</f>
        <v>1978</v>
      </c>
      <c r="C1282" s="6" t="str">
        <f>Table2[[#This Row],[Education]]</f>
        <v>Graduation</v>
      </c>
      <c r="D1282" s="6" t="str">
        <f>Table2[[#This Row],[Marital_Status]]</f>
        <v>Divorced</v>
      </c>
      <c r="E1282" s="6">
        <f>Table2[[#This Row],[Income]]</f>
        <v>71847</v>
      </c>
      <c r="F1282" s="6">
        <f>Table2[[#This Row],[Kidhome]]</f>
        <v>0</v>
      </c>
      <c r="G1282" s="6">
        <f>Table2[[#This Row],[Teenhome]]</f>
        <v>0</v>
      </c>
      <c r="H1282" s="9">
        <f>Table2[[#This Row],[Dt_Customer]]</f>
        <v>41173</v>
      </c>
      <c r="I1282" s="6">
        <f>Table2[[#This Row],[Recency]]</f>
        <v>95</v>
      </c>
      <c r="J1282" s="8">
        <f>IF(VALUE(YEAR(People!$H1282))-People!$B1282&gt;=90,44,VALUE(YEAR(People!$H1282))-People!$B1282)</f>
        <v>34</v>
      </c>
      <c r="K1282" s="5" t="str">
        <f>IF(AND(People!$J1282&gt;=16,People!$J1282&lt;=25),"16-25",IF(AND(People!$J1282&gt;=26,People!$J1282&lt;=35),"26-35",IF(AND(People!$J1282&gt;=36,People!$J1282&lt;=45),"36-45",IF(AND(People!$J1282&gt;=46,People!$J1282&lt;=55),"46-55",IF(AND(People!$J1282&gt;=56,People!$J1282&lt;=65),"56-65",IF(AND(People!$J1282&gt;=66,People!$J1282&lt;=75),"66-75","ALL"))))))</f>
        <v>26-35</v>
      </c>
      <c r="L1282" t="str">
        <f>Products!H1282</f>
        <v>Together</v>
      </c>
      <c r="M1282">
        <f>Table2[[#This Row],[Recency]]</f>
        <v>95</v>
      </c>
      <c r="N1282">
        <f>Table2[[#This Row],[NumDealsPurchases]]</f>
        <v>0</v>
      </c>
      <c r="O1282" s="12" t="str">
        <f>IF(Table2[[#This Row],[Kidhome]]=0,"No","Yes")</f>
        <v>No</v>
      </c>
      <c r="P1282" s="12" t="str">
        <f>IF(Table2[[#This Row],[Teenhome]]=0,"No","Yes")</f>
        <v>No</v>
      </c>
    </row>
    <row r="1283" spans="1:16" ht="16.5" x14ac:dyDescent="0.3">
      <c r="A1283" s="7">
        <f>Table2[[#This Row],[ID]]</f>
        <v>907</v>
      </c>
      <c r="B1283" s="6">
        <f>Table2[[#This Row],[Year_Birth]]</f>
        <v>1975</v>
      </c>
      <c r="C1283" s="6" t="str">
        <f>Table2[[#This Row],[Education]]</f>
        <v>Graduation</v>
      </c>
      <c r="D1283" s="6" t="str">
        <f>Table2[[#This Row],[Marital_Status]]</f>
        <v>Married</v>
      </c>
      <c r="E1283" s="6">
        <f>Table2[[#This Row],[Income]]</f>
        <v>46149</v>
      </c>
      <c r="F1283" s="6">
        <f>Table2[[#This Row],[Kidhome]]</f>
        <v>0</v>
      </c>
      <c r="G1283" s="6">
        <f>Table2[[#This Row],[Teenhome]]</f>
        <v>1</v>
      </c>
      <c r="H1283" s="9">
        <f>Table2[[#This Row],[Dt_Customer]]</f>
        <v>41607</v>
      </c>
      <c r="I1283" s="6">
        <f>Table2[[#This Row],[Recency]]</f>
        <v>36</v>
      </c>
      <c r="J1283" s="14">
        <f>IF(VALUE(YEAR(People!$H1283))-People!$B1283&gt;=90,44,VALUE(YEAR(People!$H1283))-People!$B1283)</f>
        <v>38</v>
      </c>
      <c r="K1283" s="5" t="str">
        <f>IF(AND(People!$J1283&gt;=16,People!$J1283&lt;=25),"16-25",IF(AND(People!$J1283&gt;=26,People!$J1283&lt;=35),"26-35",IF(AND(People!$J1283&gt;=36,People!$J1283&lt;=45),"36-45",IF(AND(People!$J1283&gt;=46,People!$J1283&lt;=55),"46-55",IF(AND(People!$J1283&gt;=56,People!$J1283&lt;=65),"56-65",IF(AND(People!$J1283&gt;=66,People!$J1283&lt;=75),"66-75","ALL"))))))</f>
        <v>36-45</v>
      </c>
      <c r="L1283" t="str">
        <f>Products!H1283</f>
        <v>Divorced</v>
      </c>
      <c r="M1283">
        <f>Table2[[#This Row],[Recency]]</f>
        <v>36</v>
      </c>
      <c r="N1283">
        <f>Table2[[#This Row],[NumDealsPurchases]]</f>
        <v>5</v>
      </c>
      <c r="O1283" s="12" t="str">
        <f>IF(Table2[[#This Row],[Kidhome]]=0,"No","Yes")</f>
        <v>No</v>
      </c>
      <c r="P1283" s="12" t="str">
        <f>IF(Table2[[#This Row],[Teenhome]]=0,"No","Yes")</f>
        <v>Yes</v>
      </c>
    </row>
    <row r="1284" spans="1:16" ht="16.5" x14ac:dyDescent="0.3">
      <c r="A1284" s="5">
        <f>Table2[[#This Row],[ID]]</f>
        <v>3698</v>
      </c>
      <c r="B1284" s="6">
        <f>Table2[[#This Row],[Year_Birth]]</f>
        <v>1983</v>
      </c>
      <c r="C1284" s="6" t="str">
        <f>Table2[[#This Row],[Education]]</f>
        <v>Graduation</v>
      </c>
      <c r="D1284" s="6" t="str">
        <f>Table2[[#This Row],[Marital_Status]]</f>
        <v>Together</v>
      </c>
      <c r="E1284" s="6">
        <f>Table2[[#This Row],[Income]]</f>
        <v>78687</v>
      </c>
      <c r="F1284" s="6">
        <f>Table2[[#This Row],[Kidhome]]</f>
        <v>0</v>
      </c>
      <c r="G1284" s="6">
        <f>Table2[[#This Row],[Teenhome]]</f>
        <v>0</v>
      </c>
      <c r="H1284" s="9">
        <f>Table2[[#This Row],[Dt_Customer]]</f>
        <v>41130</v>
      </c>
      <c r="I1284" s="6">
        <f>Table2[[#This Row],[Recency]]</f>
        <v>13</v>
      </c>
      <c r="J1284" s="8">
        <f>IF(VALUE(YEAR(People!$H1284))-People!$B1284&gt;=90,44,VALUE(YEAR(People!$H1284))-People!$B1284)</f>
        <v>29</v>
      </c>
      <c r="K1284" s="5" t="str">
        <f>IF(AND(People!$J1284&gt;=16,People!$J1284&lt;=25),"16-25",IF(AND(People!$J1284&gt;=26,People!$J1284&lt;=35),"26-35",IF(AND(People!$J1284&gt;=36,People!$J1284&lt;=45),"36-45",IF(AND(People!$J1284&gt;=46,People!$J1284&lt;=55),"46-55",IF(AND(People!$J1284&gt;=56,People!$J1284&lt;=65),"56-65",IF(AND(People!$J1284&gt;=66,People!$J1284&lt;=75),"66-75","ALL"))))))</f>
        <v>26-35</v>
      </c>
      <c r="L1284" t="str">
        <f>Products!H1284</f>
        <v>Married</v>
      </c>
      <c r="M1284">
        <f>Table2[[#This Row],[Recency]]</f>
        <v>13</v>
      </c>
      <c r="N1284">
        <f>Table2[[#This Row],[NumDealsPurchases]]</f>
        <v>1</v>
      </c>
      <c r="O1284" s="12" t="str">
        <f>IF(Table2[[#This Row],[Kidhome]]=0,"No","Yes")</f>
        <v>No</v>
      </c>
      <c r="P1284" s="12" t="str">
        <f>IF(Table2[[#This Row],[Teenhome]]=0,"No","Yes")</f>
        <v>No</v>
      </c>
    </row>
    <row r="1285" spans="1:16" ht="16.5" x14ac:dyDescent="0.3">
      <c r="A1285" s="7">
        <f>Table2[[#This Row],[ID]]</f>
        <v>9516</v>
      </c>
      <c r="B1285" s="6">
        <f>Table2[[#This Row],[Year_Birth]]</f>
        <v>1971</v>
      </c>
      <c r="C1285" s="6" t="str">
        <f>Table2[[#This Row],[Education]]</f>
        <v>2n Cycle</v>
      </c>
      <c r="D1285" s="6" t="str">
        <f>Table2[[#This Row],[Marital_Status]]</f>
        <v>Divorced</v>
      </c>
      <c r="E1285" s="6">
        <f>Table2[[#This Row],[Income]]</f>
        <v>49118</v>
      </c>
      <c r="F1285" s="6">
        <f>Table2[[#This Row],[Kidhome]]</f>
        <v>0</v>
      </c>
      <c r="G1285" s="6">
        <f>Table2[[#This Row],[Teenhome]]</f>
        <v>0</v>
      </c>
      <c r="H1285" s="9">
        <f>Table2[[#This Row],[Dt_Customer]]</f>
        <v>41139</v>
      </c>
      <c r="I1285" s="6">
        <f>Table2[[#This Row],[Recency]]</f>
        <v>90</v>
      </c>
      <c r="J1285" s="14">
        <f>IF(VALUE(YEAR(People!$H1285))-People!$B1285&gt;=90,44,VALUE(YEAR(People!$H1285))-People!$B1285)</f>
        <v>41</v>
      </c>
      <c r="K1285" s="5" t="str">
        <f>IF(AND(People!$J1285&gt;=16,People!$J1285&lt;=25),"16-25",IF(AND(People!$J1285&gt;=26,People!$J1285&lt;=35),"26-35",IF(AND(People!$J1285&gt;=36,People!$J1285&lt;=45),"36-45",IF(AND(People!$J1285&gt;=46,People!$J1285&lt;=55),"46-55",IF(AND(People!$J1285&gt;=56,People!$J1285&lt;=65),"56-65",IF(AND(People!$J1285&gt;=66,People!$J1285&lt;=75),"66-75","ALL"))))))</f>
        <v>36-45</v>
      </c>
      <c r="L1285" t="str">
        <f>Products!H1285</f>
        <v>Together</v>
      </c>
      <c r="M1285">
        <f>Table2[[#This Row],[Recency]]</f>
        <v>90</v>
      </c>
      <c r="N1285">
        <f>Table2[[#This Row],[NumDealsPurchases]]</f>
        <v>2</v>
      </c>
      <c r="O1285" s="12" t="str">
        <f>IF(Table2[[#This Row],[Kidhome]]=0,"No","Yes")</f>
        <v>No</v>
      </c>
      <c r="P1285" s="12" t="str">
        <f>IF(Table2[[#This Row],[Teenhome]]=0,"No","Yes")</f>
        <v>No</v>
      </c>
    </row>
    <row r="1286" spans="1:16" ht="16.5" x14ac:dyDescent="0.3">
      <c r="A1286" s="5">
        <f>Table2[[#This Row],[ID]]</f>
        <v>679</v>
      </c>
      <c r="B1286" s="6">
        <f>Table2[[#This Row],[Year_Birth]]</f>
        <v>1957</v>
      </c>
      <c r="C1286" s="6" t="str">
        <f>Table2[[#This Row],[Education]]</f>
        <v>PhD</v>
      </c>
      <c r="D1286" s="6" t="str">
        <f>Table2[[#This Row],[Marital_Status]]</f>
        <v>Married</v>
      </c>
      <c r="E1286" s="6">
        <f>Table2[[#This Row],[Income]]</f>
        <v>37633</v>
      </c>
      <c r="F1286" s="6">
        <f>Table2[[#This Row],[Kidhome]]</f>
        <v>1</v>
      </c>
      <c r="G1286" s="6">
        <f>Table2[[#This Row],[Teenhome]]</f>
        <v>1</v>
      </c>
      <c r="H1286" s="9">
        <f>Table2[[#This Row],[Dt_Customer]]</f>
        <v>41172</v>
      </c>
      <c r="I1286" s="6">
        <f>Table2[[#This Row],[Recency]]</f>
        <v>49</v>
      </c>
      <c r="J1286" s="8">
        <f>IF(VALUE(YEAR(People!$H1286))-People!$B1286&gt;=90,44,VALUE(YEAR(People!$H1286))-People!$B1286)</f>
        <v>55</v>
      </c>
      <c r="K1286" s="5" t="str">
        <f>IF(AND(People!$J1286&gt;=16,People!$J1286&lt;=25),"16-25",IF(AND(People!$J1286&gt;=26,People!$J1286&lt;=35),"26-35",IF(AND(People!$J1286&gt;=36,People!$J1286&lt;=45),"36-45",IF(AND(People!$J1286&gt;=46,People!$J1286&lt;=55),"46-55",IF(AND(People!$J1286&gt;=56,People!$J1286&lt;=65),"56-65",IF(AND(People!$J1286&gt;=66,People!$J1286&lt;=75),"66-75","ALL"))))))</f>
        <v>46-55</v>
      </c>
      <c r="L1286" t="str">
        <f>Products!H1286</f>
        <v>Married</v>
      </c>
      <c r="M1286">
        <f>Table2[[#This Row],[Recency]]</f>
        <v>49</v>
      </c>
      <c r="N1286">
        <f>Table2[[#This Row],[NumDealsPurchases]]</f>
        <v>2</v>
      </c>
      <c r="O1286" s="12" t="str">
        <f>IF(Table2[[#This Row],[Kidhome]]=0,"No","Yes")</f>
        <v>Yes</v>
      </c>
      <c r="P1286" s="12" t="str">
        <f>IF(Table2[[#This Row],[Teenhome]]=0,"No","Yes")</f>
        <v>Yes</v>
      </c>
    </row>
    <row r="1287" spans="1:16" ht="16.5" x14ac:dyDescent="0.3">
      <c r="A1287" s="7">
        <f>Table2[[#This Row],[ID]]</f>
        <v>7384</v>
      </c>
      <c r="B1287" s="6">
        <f>Table2[[#This Row],[Year_Birth]]</f>
        <v>1951</v>
      </c>
      <c r="C1287" s="6" t="str">
        <f>Table2[[#This Row],[Education]]</f>
        <v>Master</v>
      </c>
      <c r="D1287" s="6" t="str">
        <f>Table2[[#This Row],[Marital_Status]]</f>
        <v>Together</v>
      </c>
      <c r="E1287" s="6">
        <f>Table2[[#This Row],[Income]]</f>
        <v>39767</v>
      </c>
      <c r="F1287" s="6">
        <f>Table2[[#This Row],[Kidhome]]</f>
        <v>0</v>
      </c>
      <c r="G1287" s="6">
        <f>Table2[[#This Row],[Teenhome]]</f>
        <v>0</v>
      </c>
      <c r="H1287" s="9">
        <f>Table2[[#This Row],[Dt_Customer]]</f>
        <v>41476</v>
      </c>
      <c r="I1287" s="6">
        <f>Table2[[#This Row],[Recency]]</f>
        <v>18</v>
      </c>
      <c r="J1287" s="14">
        <f>IF(VALUE(YEAR(People!$H1287))-People!$B1287&gt;=90,44,VALUE(YEAR(People!$H1287))-People!$B1287)</f>
        <v>62</v>
      </c>
      <c r="K1287" s="5" t="str">
        <f>IF(AND(People!$J1287&gt;=16,People!$J1287&lt;=25),"16-25",IF(AND(People!$J1287&gt;=26,People!$J1287&lt;=35),"26-35",IF(AND(People!$J1287&gt;=36,People!$J1287&lt;=45),"36-45",IF(AND(People!$J1287&gt;=46,People!$J1287&lt;=55),"46-55",IF(AND(People!$J1287&gt;=56,People!$J1287&lt;=65),"56-65",IF(AND(People!$J1287&gt;=66,People!$J1287&lt;=75),"66-75","ALL"))))))</f>
        <v>56-65</v>
      </c>
      <c r="L1287" t="str">
        <f>Products!H1287</f>
        <v>Divorced</v>
      </c>
      <c r="M1287">
        <f>Table2[[#This Row],[Recency]]</f>
        <v>18</v>
      </c>
      <c r="N1287">
        <f>Table2[[#This Row],[NumDealsPurchases]]</f>
        <v>2</v>
      </c>
      <c r="O1287" s="12" t="str">
        <f>IF(Table2[[#This Row],[Kidhome]]=0,"No","Yes")</f>
        <v>No</v>
      </c>
      <c r="P1287" s="12" t="str">
        <f>IF(Table2[[#This Row],[Teenhome]]=0,"No","Yes")</f>
        <v>No</v>
      </c>
    </row>
    <row r="1288" spans="1:16" ht="16.5" x14ac:dyDescent="0.3">
      <c r="A1288" s="5">
        <f>Table2[[#This Row],[ID]]</f>
        <v>5043</v>
      </c>
      <c r="B1288" s="6">
        <f>Table2[[#This Row],[Year_Birth]]</f>
        <v>1951</v>
      </c>
      <c r="C1288" s="6" t="str">
        <f>Table2[[#This Row],[Education]]</f>
        <v>Basic</v>
      </c>
      <c r="D1288" s="6" t="str">
        <f>Table2[[#This Row],[Marital_Status]]</f>
        <v>Married</v>
      </c>
      <c r="E1288" s="6">
        <f>Table2[[#This Row],[Income]]</f>
        <v>26997</v>
      </c>
      <c r="F1288" s="6">
        <f>Table2[[#This Row],[Kidhome]]</f>
        <v>0</v>
      </c>
      <c r="G1288" s="6">
        <f>Table2[[#This Row],[Teenhome]]</f>
        <v>0</v>
      </c>
      <c r="H1288" s="9">
        <f>Table2[[#This Row],[Dt_Customer]]</f>
        <v>41218</v>
      </c>
      <c r="I1288" s="6">
        <f>Table2[[#This Row],[Recency]]</f>
        <v>89</v>
      </c>
      <c r="J1288" s="8">
        <f>IF(VALUE(YEAR(People!$H1288))-People!$B1288&gt;=90,44,VALUE(YEAR(People!$H1288))-People!$B1288)</f>
        <v>61</v>
      </c>
      <c r="K1288" s="5" t="str">
        <f>IF(AND(People!$J1288&gt;=16,People!$J1288&lt;=25),"16-25",IF(AND(People!$J1288&gt;=26,People!$J1288&lt;=35),"26-35",IF(AND(People!$J1288&gt;=36,People!$J1288&lt;=45),"36-45",IF(AND(People!$J1288&gt;=46,People!$J1288&lt;=55),"46-55",IF(AND(People!$J1288&gt;=56,People!$J1288&lt;=65),"56-65",IF(AND(People!$J1288&gt;=66,People!$J1288&lt;=75),"66-75","ALL"))))))</f>
        <v>56-65</v>
      </c>
      <c r="L1288" t="str">
        <f>Products!H1288</f>
        <v>Married</v>
      </c>
      <c r="M1288">
        <f>Table2[[#This Row],[Recency]]</f>
        <v>89</v>
      </c>
      <c r="N1288">
        <f>Table2[[#This Row],[NumDealsPurchases]]</f>
        <v>2</v>
      </c>
      <c r="O1288" s="12" t="str">
        <f>IF(Table2[[#This Row],[Kidhome]]=0,"No","Yes")</f>
        <v>No</v>
      </c>
      <c r="P1288" s="12" t="str">
        <f>IF(Table2[[#This Row],[Teenhome]]=0,"No","Yes")</f>
        <v>No</v>
      </c>
    </row>
    <row r="1289" spans="1:16" ht="16.5" x14ac:dyDescent="0.3">
      <c r="A1289" s="7">
        <f>Table2[[#This Row],[ID]]</f>
        <v>5267</v>
      </c>
      <c r="B1289" s="6">
        <f>Table2[[#This Row],[Year_Birth]]</f>
        <v>1970</v>
      </c>
      <c r="C1289" s="6" t="str">
        <f>Table2[[#This Row],[Education]]</f>
        <v>Graduation</v>
      </c>
      <c r="D1289" s="6" t="str">
        <f>Table2[[#This Row],[Marital_Status]]</f>
        <v>Divorced</v>
      </c>
      <c r="E1289" s="6">
        <f>Table2[[#This Row],[Income]]</f>
        <v>33986</v>
      </c>
      <c r="F1289" s="6">
        <f>Table2[[#This Row],[Kidhome]]</f>
        <v>1</v>
      </c>
      <c r="G1289" s="6">
        <f>Table2[[#This Row],[Teenhome]]</f>
        <v>0</v>
      </c>
      <c r="H1289" s="9">
        <f>Table2[[#This Row],[Dt_Customer]]</f>
        <v>41347</v>
      </c>
      <c r="I1289" s="6">
        <f>Table2[[#This Row],[Recency]]</f>
        <v>43</v>
      </c>
      <c r="J1289" s="14">
        <f>IF(VALUE(YEAR(People!$H1289))-People!$B1289&gt;=90,44,VALUE(YEAR(People!$H1289))-People!$B1289)</f>
        <v>43</v>
      </c>
      <c r="K1289" s="5" t="str">
        <f>IF(AND(People!$J1289&gt;=16,People!$J1289&lt;=25),"16-25",IF(AND(People!$J1289&gt;=26,People!$J1289&lt;=35),"26-35",IF(AND(People!$J1289&gt;=36,People!$J1289&lt;=45),"36-45",IF(AND(People!$J1289&gt;=46,People!$J1289&lt;=55),"46-55",IF(AND(People!$J1289&gt;=56,People!$J1289&lt;=65),"56-65",IF(AND(People!$J1289&gt;=66,People!$J1289&lt;=75),"66-75","ALL"))))))</f>
        <v>36-45</v>
      </c>
      <c r="L1289" t="str">
        <f>Products!H1289</f>
        <v>Married</v>
      </c>
      <c r="M1289">
        <f>Table2[[#This Row],[Recency]]</f>
        <v>43</v>
      </c>
      <c r="N1289">
        <f>Table2[[#This Row],[NumDealsPurchases]]</f>
        <v>1</v>
      </c>
      <c r="O1289" s="12" t="str">
        <f>IF(Table2[[#This Row],[Kidhome]]=0,"No","Yes")</f>
        <v>Yes</v>
      </c>
      <c r="P1289" s="12" t="str">
        <f>IF(Table2[[#This Row],[Teenhome]]=0,"No","Yes")</f>
        <v>No</v>
      </c>
    </row>
    <row r="1290" spans="1:16" ht="16.5" x14ac:dyDescent="0.3">
      <c r="A1290" s="5">
        <f>Table2[[#This Row],[ID]]</f>
        <v>339</v>
      </c>
      <c r="B1290" s="6">
        <f>Table2[[#This Row],[Year_Birth]]</f>
        <v>1972</v>
      </c>
      <c r="C1290" s="6" t="str">
        <f>Table2[[#This Row],[Education]]</f>
        <v>PhD</v>
      </c>
      <c r="D1290" s="6" t="str">
        <f>Table2[[#This Row],[Marital_Status]]</f>
        <v>Married</v>
      </c>
      <c r="E1290" s="6">
        <f>Table2[[#This Row],[Income]]</f>
        <v>57091</v>
      </c>
      <c r="F1290" s="6">
        <f>Table2[[#This Row],[Kidhome]]</f>
        <v>0</v>
      </c>
      <c r="G1290" s="6">
        <f>Table2[[#This Row],[Teenhome]]</f>
        <v>1</v>
      </c>
      <c r="H1290" s="9">
        <f>Table2[[#This Row],[Dt_Customer]]</f>
        <v>41236</v>
      </c>
      <c r="I1290" s="6">
        <f>Table2[[#This Row],[Recency]]</f>
        <v>82</v>
      </c>
      <c r="J1290" s="8">
        <f>IF(VALUE(YEAR(People!$H1290))-People!$B1290&gt;=90,44,VALUE(YEAR(People!$H1290))-People!$B1290)</f>
        <v>40</v>
      </c>
      <c r="K1290" s="5" t="str">
        <f>IF(AND(People!$J1290&gt;=16,People!$J1290&lt;=25),"16-25",IF(AND(People!$J1290&gt;=26,People!$J1290&lt;=35),"26-35",IF(AND(People!$J1290&gt;=36,People!$J1290&lt;=45),"36-45",IF(AND(People!$J1290&gt;=46,People!$J1290&lt;=55),"46-55",IF(AND(People!$J1290&gt;=56,People!$J1290&lt;=65),"56-65",IF(AND(People!$J1290&gt;=66,People!$J1290&lt;=75),"66-75","ALL"))))))</f>
        <v>36-45</v>
      </c>
      <c r="L1290" t="str">
        <f>Products!H1290</f>
        <v>Married</v>
      </c>
      <c r="M1290">
        <f>Table2[[#This Row],[Recency]]</f>
        <v>82</v>
      </c>
      <c r="N1290">
        <f>Table2[[#This Row],[NumDealsPurchases]]</f>
        <v>2</v>
      </c>
      <c r="O1290" s="12" t="str">
        <f>IF(Table2[[#This Row],[Kidhome]]=0,"No","Yes")</f>
        <v>No</v>
      </c>
      <c r="P1290" s="12" t="str">
        <f>IF(Table2[[#This Row],[Teenhome]]=0,"No","Yes")</f>
        <v>Yes</v>
      </c>
    </row>
    <row r="1291" spans="1:16" ht="16.5" x14ac:dyDescent="0.3">
      <c r="A1291" s="7">
        <f>Table2[[#This Row],[ID]]</f>
        <v>2516</v>
      </c>
      <c r="B1291" s="6">
        <f>Table2[[#This Row],[Year_Birth]]</f>
        <v>1969</v>
      </c>
      <c r="C1291" s="6" t="str">
        <f>Table2[[#This Row],[Education]]</f>
        <v>2n Cycle</v>
      </c>
      <c r="D1291" s="6" t="str">
        <f>Table2[[#This Row],[Marital_Status]]</f>
        <v>Married</v>
      </c>
      <c r="E1291" s="6">
        <f>Table2[[#This Row],[Income]]</f>
        <v>46831</v>
      </c>
      <c r="F1291" s="6">
        <f>Table2[[#This Row],[Kidhome]]</f>
        <v>1</v>
      </c>
      <c r="G1291" s="6">
        <f>Table2[[#This Row],[Teenhome]]</f>
        <v>1</v>
      </c>
      <c r="H1291" s="9">
        <f>Table2[[#This Row],[Dt_Customer]]</f>
        <v>41433</v>
      </c>
      <c r="I1291" s="6">
        <f>Table2[[#This Row],[Recency]]</f>
        <v>84</v>
      </c>
      <c r="J1291" s="14">
        <f>IF(VALUE(YEAR(People!$H1291))-People!$B1291&gt;=90,44,VALUE(YEAR(People!$H1291))-People!$B1291)</f>
        <v>44</v>
      </c>
      <c r="K1291" s="5" t="str">
        <f>IF(AND(People!$J1291&gt;=16,People!$J1291&lt;=25),"16-25",IF(AND(People!$J1291&gt;=26,People!$J1291&lt;=35),"26-35",IF(AND(People!$J1291&gt;=36,People!$J1291&lt;=45),"36-45",IF(AND(People!$J1291&gt;=46,People!$J1291&lt;=55),"46-55",IF(AND(People!$J1291&gt;=56,People!$J1291&lt;=65),"56-65",IF(AND(People!$J1291&gt;=66,People!$J1291&lt;=75),"66-75","ALL"))))))</f>
        <v>36-45</v>
      </c>
      <c r="L1291" t="str">
        <f>Products!H1291</f>
        <v>Married</v>
      </c>
      <c r="M1291">
        <f>Table2[[#This Row],[Recency]]</f>
        <v>84</v>
      </c>
      <c r="N1291">
        <f>Table2[[#This Row],[NumDealsPurchases]]</f>
        <v>2</v>
      </c>
      <c r="O1291" s="12" t="str">
        <f>IF(Table2[[#This Row],[Kidhome]]=0,"No","Yes")</f>
        <v>Yes</v>
      </c>
      <c r="P1291" s="12" t="str">
        <f>IF(Table2[[#This Row],[Teenhome]]=0,"No","Yes")</f>
        <v>Yes</v>
      </c>
    </row>
    <row r="1292" spans="1:16" ht="16.5" x14ac:dyDescent="0.3">
      <c r="A1292" s="5">
        <f>Table2[[#This Row],[ID]]</f>
        <v>9010</v>
      </c>
      <c r="B1292" s="6">
        <f>Table2[[#This Row],[Year_Birth]]</f>
        <v>1972</v>
      </c>
      <c r="C1292" s="6" t="str">
        <f>Table2[[#This Row],[Education]]</f>
        <v>Master</v>
      </c>
      <c r="D1292" s="6" t="str">
        <f>Table2[[#This Row],[Marital_Status]]</f>
        <v>Married</v>
      </c>
      <c r="E1292" s="6">
        <f>Table2[[#This Row],[Income]]</f>
        <v>83151</v>
      </c>
      <c r="F1292" s="6">
        <f>Table2[[#This Row],[Kidhome]]</f>
        <v>0</v>
      </c>
      <c r="G1292" s="6">
        <f>Table2[[#This Row],[Teenhome]]</f>
        <v>0</v>
      </c>
      <c r="H1292" s="9">
        <f>Table2[[#This Row],[Dt_Customer]]</f>
        <v>41315</v>
      </c>
      <c r="I1292" s="6">
        <f>Table2[[#This Row],[Recency]]</f>
        <v>80</v>
      </c>
      <c r="J1292" s="8">
        <f>IF(VALUE(YEAR(People!$H1292))-People!$B1292&gt;=90,44,VALUE(YEAR(People!$H1292))-People!$B1292)</f>
        <v>41</v>
      </c>
      <c r="K1292" s="5" t="str">
        <f>IF(AND(People!$J1292&gt;=16,People!$J1292&lt;=25),"16-25",IF(AND(People!$J1292&gt;=26,People!$J1292&lt;=35),"26-35",IF(AND(People!$J1292&gt;=36,People!$J1292&lt;=45),"36-45",IF(AND(People!$J1292&gt;=46,People!$J1292&lt;=55),"46-55",IF(AND(People!$J1292&gt;=56,People!$J1292&lt;=65),"56-65",IF(AND(People!$J1292&gt;=66,People!$J1292&lt;=75),"66-75","ALL"))))))</f>
        <v>36-45</v>
      </c>
      <c r="L1292" t="str">
        <f>Products!H1292</f>
        <v>Married</v>
      </c>
      <c r="M1292">
        <f>Table2[[#This Row],[Recency]]</f>
        <v>80</v>
      </c>
      <c r="N1292">
        <f>Table2[[#This Row],[NumDealsPurchases]]</f>
        <v>1</v>
      </c>
      <c r="O1292" s="12" t="str">
        <f>IF(Table2[[#This Row],[Kidhome]]=0,"No","Yes")</f>
        <v>No</v>
      </c>
      <c r="P1292" s="12" t="str">
        <f>IF(Table2[[#This Row],[Teenhome]]=0,"No","Yes")</f>
        <v>No</v>
      </c>
    </row>
    <row r="1293" spans="1:16" ht="16.5" x14ac:dyDescent="0.3">
      <c r="A1293" s="7">
        <f>Table2[[#This Row],[ID]]</f>
        <v>378</v>
      </c>
      <c r="B1293" s="6">
        <f>Table2[[#This Row],[Year_Birth]]</f>
        <v>1971</v>
      </c>
      <c r="C1293" s="6" t="str">
        <f>Table2[[#This Row],[Education]]</f>
        <v>Graduation</v>
      </c>
      <c r="D1293" s="6" t="str">
        <f>Table2[[#This Row],[Marital_Status]]</f>
        <v>Married</v>
      </c>
      <c r="E1293" s="6">
        <f>Table2[[#This Row],[Income]]</f>
        <v>52531</v>
      </c>
      <c r="F1293" s="6">
        <f>Table2[[#This Row],[Kidhome]]</f>
        <v>0</v>
      </c>
      <c r="G1293" s="6">
        <f>Table2[[#This Row],[Teenhome]]</f>
        <v>0</v>
      </c>
      <c r="H1293" s="9">
        <f>Table2[[#This Row],[Dt_Customer]]</f>
        <v>41273</v>
      </c>
      <c r="I1293" s="6">
        <f>Table2[[#This Row],[Recency]]</f>
        <v>68</v>
      </c>
      <c r="J1293" s="14">
        <f>IF(VALUE(YEAR(People!$H1293))-People!$B1293&gt;=90,44,VALUE(YEAR(People!$H1293))-People!$B1293)</f>
        <v>41</v>
      </c>
      <c r="K1293" s="5" t="str">
        <f>IF(AND(People!$J1293&gt;=16,People!$J1293&lt;=25),"16-25",IF(AND(People!$J1293&gt;=26,People!$J1293&lt;=35),"26-35",IF(AND(People!$J1293&gt;=36,People!$J1293&lt;=45),"36-45",IF(AND(People!$J1293&gt;=46,People!$J1293&lt;=55),"46-55",IF(AND(People!$J1293&gt;=56,People!$J1293&lt;=65),"56-65",IF(AND(People!$J1293&gt;=66,People!$J1293&lt;=75),"66-75","ALL"))))))</f>
        <v>36-45</v>
      </c>
      <c r="L1293" t="str">
        <f>Products!H1293</f>
        <v>Single</v>
      </c>
      <c r="M1293">
        <f>Table2[[#This Row],[Recency]]</f>
        <v>68</v>
      </c>
      <c r="N1293">
        <f>Table2[[#This Row],[NumDealsPurchases]]</f>
        <v>2</v>
      </c>
      <c r="O1293" s="12" t="str">
        <f>IF(Table2[[#This Row],[Kidhome]]=0,"No","Yes")</f>
        <v>No</v>
      </c>
      <c r="P1293" s="12" t="str">
        <f>IF(Table2[[#This Row],[Teenhome]]=0,"No","Yes")</f>
        <v>No</v>
      </c>
    </row>
    <row r="1294" spans="1:16" ht="16.5" x14ac:dyDescent="0.3">
      <c r="A1294" s="5">
        <f>Table2[[#This Row],[ID]]</f>
        <v>4808</v>
      </c>
      <c r="B1294" s="6">
        <f>Table2[[#This Row],[Year_Birth]]</f>
        <v>1956</v>
      </c>
      <c r="C1294" s="6" t="str">
        <f>Table2[[#This Row],[Education]]</f>
        <v>Graduation</v>
      </c>
      <c r="D1294" s="6" t="str">
        <f>Table2[[#This Row],[Marital_Status]]</f>
        <v>Married</v>
      </c>
      <c r="E1294" s="6">
        <f>Table2[[#This Row],[Income]]</f>
        <v>15759</v>
      </c>
      <c r="F1294" s="6">
        <f>Table2[[#This Row],[Kidhome]]</f>
        <v>0</v>
      </c>
      <c r="G1294" s="6">
        <f>Table2[[#This Row],[Teenhome]]</f>
        <v>0</v>
      </c>
      <c r="H1294" s="9">
        <f>Table2[[#This Row],[Dt_Customer]]</f>
        <v>41522</v>
      </c>
      <c r="I1294" s="6">
        <f>Table2[[#This Row],[Recency]]</f>
        <v>12</v>
      </c>
      <c r="J1294" s="8">
        <f>IF(VALUE(YEAR(People!$H1294))-People!$B1294&gt;=90,44,VALUE(YEAR(People!$H1294))-People!$B1294)</f>
        <v>57</v>
      </c>
      <c r="K1294" s="5" t="str">
        <f>IF(AND(People!$J1294&gt;=16,People!$J1294&lt;=25),"16-25",IF(AND(People!$J1294&gt;=26,People!$J1294&lt;=35),"26-35",IF(AND(People!$J1294&gt;=36,People!$J1294&lt;=45),"36-45",IF(AND(People!$J1294&gt;=46,People!$J1294&lt;=55),"46-55",IF(AND(People!$J1294&gt;=56,People!$J1294&lt;=65),"56-65",IF(AND(People!$J1294&gt;=66,People!$J1294&lt;=75),"66-75","ALL"))))))</f>
        <v>56-65</v>
      </c>
      <c r="L1294" t="str">
        <f>Products!H1294</f>
        <v>Married</v>
      </c>
      <c r="M1294">
        <f>Table2[[#This Row],[Recency]]</f>
        <v>12</v>
      </c>
      <c r="N1294">
        <f>Table2[[#This Row],[NumDealsPurchases]]</f>
        <v>1</v>
      </c>
      <c r="O1294" s="12" t="str">
        <f>IF(Table2[[#This Row],[Kidhome]]=0,"No","Yes")</f>
        <v>No</v>
      </c>
      <c r="P1294" s="12" t="str">
        <f>IF(Table2[[#This Row],[Teenhome]]=0,"No","Yes")</f>
        <v>No</v>
      </c>
    </row>
    <row r="1295" spans="1:16" ht="16.5" x14ac:dyDescent="0.3">
      <c r="A1295" s="7">
        <f>Table2[[#This Row],[ID]]</f>
        <v>5068</v>
      </c>
      <c r="B1295" s="6">
        <f>Table2[[#This Row],[Year_Birth]]</f>
        <v>1971</v>
      </c>
      <c r="C1295" s="6" t="str">
        <f>Table2[[#This Row],[Education]]</f>
        <v>Graduation</v>
      </c>
      <c r="D1295" s="6" t="str">
        <f>Table2[[#This Row],[Marital_Status]]</f>
        <v>Single</v>
      </c>
      <c r="E1295" s="6">
        <f>Table2[[#This Row],[Income]]</f>
        <v>22804</v>
      </c>
      <c r="F1295" s="6">
        <f>Table2[[#This Row],[Kidhome]]</f>
        <v>1</v>
      </c>
      <c r="G1295" s="6">
        <f>Table2[[#This Row],[Teenhome]]</f>
        <v>0</v>
      </c>
      <c r="H1295" s="9">
        <f>Table2[[#This Row],[Dt_Customer]]</f>
        <v>41486</v>
      </c>
      <c r="I1295" s="6">
        <f>Table2[[#This Row],[Recency]]</f>
        <v>75</v>
      </c>
      <c r="J1295" s="14">
        <f>IF(VALUE(YEAR(People!$H1295))-People!$B1295&gt;=90,44,VALUE(YEAR(People!$H1295))-People!$B1295)</f>
        <v>42</v>
      </c>
      <c r="K1295" s="5" t="str">
        <f>IF(AND(People!$J1295&gt;=16,People!$J1295&lt;=25),"16-25",IF(AND(People!$J1295&gt;=26,People!$J1295&lt;=35),"26-35",IF(AND(People!$J1295&gt;=36,People!$J1295&lt;=45),"36-45",IF(AND(People!$J1295&gt;=46,People!$J1295&lt;=55),"46-55",IF(AND(People!$J1295&gt;=56,People!$J1295&lt;=65),"56-65",IF(AND(People!$J1295&gt;=66,People!$J1295&lt;=75),"66-75","ALL"))))))</f>
        <v>36-45</v>
      </c>
      <c r="L1295" t="str">
        <f>Products!H1295</f>
        <v>Single</v>
      </c>
      <c r="M1295">
        <f>Table2[[#This Row],[Recency]]</f>
        <v>75</v>
      </c>
      <c r="N1295">
        <f>Table2[[#This Row],[NumDealsPurchases]]</f>
        <v>1</v>
      </c>
      <c r="O1295" s="12" t="str">
        <f>IF(Table2[[#This Row],[Kidhome]]=0,"No","Yes")</f>
        <v>Yes</v>
      </c>
      <c r="P1295" s="12" t="str">
        <f>IF(Table2[[#This Row],[Teenhome]]=0,"No","Yes")</f>
        <v>No</v>
      </c>
    </row>
    <row r="1296" spans="1:16" ht="16.5" x14ac:dyDescent="0.3">
      <c r="A1296" s="5">
        <f>Table2[[#This Row],[ID]]</f>
        <v>7628</v>
      </c>
      <c r="B1296" s="6">
        <f>Table2[[#This Row],[Year_Birth]]</f>
        <v>1973</v>
      </c>
      <c r="C1296" s="6" t="str">
        <f>Table2[[#This Row],[Education]]</f>
        <v>2n Cycle</v>
      </c>
      <c r="D1296" s="6" t="str">
        <f>Table2[[#This Row],[Marital_Status]]</f>
        <v>Married</v>
      </c>
      <c r="E1296" s="6">
        <f>Table2[[#This Row],[Income]]</f>
        <v>43050</v>
      </c>
      <c r="F1296" s="6">
        <f>Table2[[#This Row],[Kidhome]]</f>
        <v>1</v>
      </c>
      <c r="G1296" s="6">
        <f>Table2[[#This Row],[Teenhome]]</f>
        <v>0</v>
      </c>
      <c r="H1296" s="9">
        <f>Table2[[#This Row],[Dt_Customer]]</f>
        <v>41716</v>
      </c>
      <c r="I1296" s="6">
        <f>Table2[[#This Row],[Recency]]</f>
        <v>10</v>
      </c>
      <c r="J1296" s="8">
        <f>IF(VALUE(YEAR(People!$H1296))-People!$B1296&gt;=90,44,VALUE(YEAR(People!$H1296))-People!$B1296)</f>
        <v>41</v>
      </c>
      <c r="K1296" s="5" t="str">
        <f>IF(AND(People!$J1296&gt;=16,People!$J1296&lt;=25),"16-25",IF(AND(People!$J1296&gt;=26,People!$J1296&lt;=35),"26-35",IF(AND(People!$J1296&gt;=36,People!$J1296&lt;=45),"36-45",IF(AND(People!$J1296&gt;=46,People!$J1296&lt;=55),"46-55",IF(AND(People!$J1296&gt;=56,People!$J1296&lt;=65),"56-65",IF(AND(People!$J1296&gt;=66,People!$J1296&lt;=75),"66-75","ALL"))))))</f>
        <v>36-45</v>
      </c>
      <c r="L1296" t="str">
        <f>Products!H1296</f>
        <v>Single</v>
      </c>
      <c r="M1296">
        <f>Table2[[#This Row],[Recency]]</f>
        <v>10</v>
      </c>
      <c r="N1296">
        <f>Table2[[#This Row],[NumDealsPurchases]]</f>
        <v>2</v>
      </c>
      <c r="O1296" s="12" t="str">
        <f>IF(Table2[[#This Row],[Kidhome]]=0,"No","Yes")</f>
        <v>Yes</v>
      </c>
      <c r="P1296" s="12" t="str">
        <f>IF(Table2[[#This Row],[Teenhome]]=0,"No","Yes")</f>
        <v>No</v>
      </c>
    </row>
    <row r="1297" spans="1:16" ht="16.5" x14ac:dyDescent="0.3">
      <c r="A1297" s="7">
        <f>Table2[[#This Row],[ID]]</f>
        <v>7128</v>
      </c>
      <c r="B1297" s="6">
        <f>Table2[[#This Row],[Year_Birth]]</f>
        <v>1977</v>
      </c>
      <c r="C1297" s="6" t="str">
        <f>Table2[[#This Row],[Education]]</f>
        <v>PhD</v>
      </c>
      <c r="D1297" s="6" t="str">
        <f>Table2[[#This Row],[Marital_Status]]</f>
        <v>Single</v>
      </c>
      <c r="E1297" s="6">
        <f>Table2[[#This Row],[Income]]</f>
        <v>42997</v>
      </c>
      <c r="F1297" s="6">
        <f>Table2[[#This Row],[Kidhome]]</f>
        <v>1</v>
      </c>
      <c r="G1297" s="6">
        <f>Table2[[#This Row],[Teenhome]]</f>
        <v>1</v>
      </c>
      <c r="H1297" s="9">
        <f>Table2[[#This Row],[Dt_Customer]]</f>
        <v>41615</v>
      </c>
      <c r="I1297" s="6">
        <f>Table2[[#This Row],[Recency]]</f>
        <v>91</v>
      </c>
      <c r="J1297" s="14">
        <f>IF(VALUE(YEAR(People!$H1297))-People!$B1297&gt;=90,44,VALUE(YEAR(People!$H1297))-People!$B1297)</f>
        <v>36</v>
      </c>
      <c r="K1297" s="5" t="str">
        <f>IF(AND(People!$J1297&gt;=16,People!$J1297&lt;=25),"16-25",IF(AND(People!$J1297&gt;=26,People!$J1297&lt;=35),"26-35",IF(AND(People!$J1297&gt;=36,People!$J1297&lt;=45),"36-45",IF(AND(People!$J1297&gt;=46,People!$J1297&lt;=55),"46-55",IF(AND(People!$J1297&gt;=56,People!$J1297&lt;=65),"56-65",IF(AND(People!$J1297&gt;=66,People!$J1297&lt;=75),"66-75","ALL"))))))</f>
        <v>36-45</v>
      </c>
      <c r="L1297" t="str">
        <f>Products!H1297</f>
        <v>Together</v>
      </c>
      <c r="M1297">
        <f>Table2[[#This Row],[Recency]]</f>
        <v>91</v>
      </c>
      <c r="N1297">
        <f>Table2[[#This Row],[NumDealsPurchases]]</f>
        <v>1</v>
      </c>
      <c r="O1297" s="12" t="str">
        <f>IF(Table2[[#This Row],[Kidhome]]=0,"No","Yes")</f>
        <v>Yes</v>
      </c>
      <c r="P1297" s="12" t="str">
        <f>IF(Table2[[#This Row],[Teenhome]]=0,"No","Yes")</f>
        <v>Yes</v>
      </c>
    </row>
    <row r="1298" spans="1:16" ht="16.5" x14ac:dyDescent="0.3">
      <c r="A1298" s="5">
        <f>Table2[[#This Row],[ID]]</f>
        <v>2811</v>
      </c>
      <c r="B1298" s="6">
        <f>Table2[[#This Row],[Year_Birth]]</f>
        <v>1963</v>
      </c>
      <c r="C1298" s="6" t="str">
        <f>Table2[[#This Row],[Education]]</f>
        <v>PhD</v>
      </c>
      <c r="D1298" s="6" t="str">
        <f>Table2[[#This Row],[Marital_Status]]</f>
        <v>Single</v>
      </c>
      <c r="E1298" s="6">
        <f>Table2[[#This Row],[Income]]</f>
        <v>48918</v>
      </c>
      <c r="F1298" s="6">
        <f>Table2[[#This Row],[Kidhome]]</f>
        <v>1</v>
      </c>
      <c r="G1298" s="6">
        <f>Table2[[#This Row],[Teenhome]]</f>
        <v>1</v>
      </c>
      <c r="H1298" s="9">
        <f>Table2[[#This Row],[Dt_Customer]]</f>
        <v>41741</v>
      </c>
      <c r="I1298" s="6">
        <f>Table2[[#This Row],[Recency]]</f>
        <v>21</v>
      </c>
      <c r="J1298" s="8">
        <f>IF(VALUE(YEAR(People!$H1298))-People!$B1298&gt;=90,44,VALUE(YEAR(People!$H1298))-People!$B1298)</f>
        <v>51</v>
      </c>
      <c r="K1298" s="5" t="str">
        <f>IF(AND(People!$J1298&gt;=16,People!$J1298&lt;=25),"16-25",IF(AND(People!$J1298&gt;=26,People!$J1298&lt;=35),"26-35",IF(AND(People!$J1298&gt;=36,People!$J1298&lt;=45),"36-45",IF(AND(People!$J1298&gt;=46,People!$J1298&lt;=55),"46-55",IF(AND(People!$J1298&gt;=56,People!$J1298&lt;=65),"56-65",IF(AND(People!$J1298&gt;=66,People!$J1298&lt;=75),"66-75","ALL"))))))</f>
        <v>46-55</v>
      </c>
      <c r="L1298" t="str">
        <f>Products!H1298</f>
        <v>Together</v>
      </c>
      <c r="M1298">
        <f>Table2[[#This Row],[Recency]]</f>
        <v>21</v>
      </c>
      <c r="N1298">
        <f>Table2[[#This Row],[NumDealsPurchases]]</f>
        <v>2</v>
      </c>
      <c r="O1298" s="12" t="str">
        <f>IF(Table2[[#This Row],[Kidhome]]=0,"No","Yes")</f>
        <v>Yes</v>
      </c>
      <c r="P1298" s="12" t="str">
        <f>IF(Table2[[#This Row],[Teenhome]]=0,"No","Yes")</f>
        <v>Yes</v>
      </c>
    </row>
    <row r="1299" spans="1:16" ht="16.5" x14ac:dyDescent="0.3">
      <c r="A1299" s="7">
        <f>Table2[[#This Row],[ID]]</f>
        <v>3551</v>
      </c>
      <c r="B1299" s="6">
        <f>Table2[[#This Row],[Year_Birth]]</f>
        <v>1954</v>
      </c>
      <c r="C1299" s="6" t="str">
        <f>Table2[[#This Row],[Education]]</f>
        <v>Master</v>
      </c>
      <c r="D1299" s="6" t="str">
        <f>Table2[[#This Row],[Marital_Status]]</f>
        <v>Together</v>
      </c>
      <c r="E1299" s="6">
        <f>Table2[[#This Row],[Income]]</f>
        <v>60033</v>
      </c>
      <c r="F1299" s="6">
        <f>Table2[[#This Row],[Kidhome]]</f>
        <v>0</v>
      </c>
      <c r="G1299" s="6">
        <f>Table2[[#This Row],[Teenhome]]</f>
        <v>1</v>
      </c>
      <c r="H1299" s="9">
        <f>Table2[[#This Row],[Dt_Customer]]</f>
        <v>41727</v>
      </c>
      <c r="I1299" s="6">
        <f>Table2[[#This Row],[Recency]]</f>
        <v>28</v>
      </c>
      <c r="J1299" s="14">
        <f>IF(VALUE(YEAR(People!$H1299))-People!$B1299&gt;=90,44,VALUE(YEAR(People!$H1299))-People!$B1299)</f>
        <v>60</v>
      </c>
      <c r="K1299" s="5" t="str">
        <f>IF(AND(People!$J1299&gt;=16,People!$J1299&lt;=25),"16-25",IF(AND(People!$J1299&gt;=26,People!$J1299&lt;=35),"26-35",IF(AND(People!$J1299&gt;=36,People!$J1299&lt;=45),"36-45",IF(AND(People!$J1299&gt;=46,People!$J1299&lt;=55),"46-55",IF(AND(People!$J1299&gt;=56,People!$J1299&lt;=65),"56-65",IF(AND(People!$J1299&gt;=66,People!$J1299&lt;=75),"66-75","ALL"))))))</f>
        <v>56-65</v>
      </c>
      <c r="L1299" t="str">
        <f>Products!H1299</f>
        <v>Together</v>
      </c>
      <c r="M1299">
        <f>Table2[[#This Row],[Recency]]</f>
        <v>28</v>
      </c>
      <c r="N1299">
        <f>Table2[[#This Row],[NumDealsPurchases]]</f>
        <v>2</v>
      </c>
      <c r="O1299" s="12" t="str">
        <f>IF(Table2[[#This Row],[Kidhome]]=0,"No","Yes")</f>
        <v>No</v>
      </c>
      <c r="P1299" s="12" t="str">
        <f>IF(Table2[[#This Row],[Teenhome]]=0,"No","Yes")</f>
        <v>Yes</v>
      </c>
    </row>
    <row r="1300" spans="1:16" ht="16.5" x14ac:dyDescent="0.3">
      <c r="A1300" s="5">
        <f>Table2[[#This Row],[ID]]</f>
        <v>1663</v>
      </c>
      <c r="B1300" s="6">
        <f>Table2[[#This Row],[Year_Birth]]</f>
        <v>1978</v>
      </c>
      <c r="C1300" s="6" t="str">
        <f>Table2[[#This Row],[Education]]</f>
        <v>PhD</v>
      </c>
      <c r="D1300" s="6" t="str">
        <f>Table2[[#This Row],[Marital_Status]]</f>
        <v>Together</v>
      </c>
      <c r="E1300" s="6">
        <f>Table2[[#This Row],[Income]]</f>
        <v>34043</v>
      </c>
      <c r="F1300" s="6">
        <f>Table2[[#This Row],[Kidhome]]</f>
        <v>1</v>
      </c>
      <c r="G1300" s="6">
        <f>Table2[[#This Row],[Teenhome]]</f>
        <v>0</v>
      </c>
      <c r="H1300" s="9">
        <f>Table2[[#This Row],[Dt_Customer]]</f>
        <v>41572</v>
      </c>
      <c r="I1300" s="6">
        <f>Table2[[#This Row],[Recency]]</f>
        <v>97</v>
      </c>
      <c r="J1300" s="8">
        <f>IF(VALUE(YEAR(People!$H1300))-People!$B1300&gt;=90,44,VALUE(YEAR(People!$H1300))-People!$B1300)</f>
        <v>35</v>
      </c>
      <c r="K1300" s="5" t="str">
        <f>IF(AND(People!$J1300&gt;=16,People!$J1300&lt;=25),"16-25",IF(AND(People!$J1300&gt;=26,People!$J1300&lt;=35),"26-35",IF(AND(People!$J1300&gt;=36,People!$J1300&lt;=45),"36-45",IF(AND(People!$J1300&gt;=46,People!$J1300&lt;=55),"46-55",IF(AND(People!$J1300&gt;=56,People!$J1300&lt;=65),"56-65",IF(AND(People!$J1300&gt;=66,People!$J1300&lt;=75),"66-75","ALL"))))))</f>
        <v>26-35</v>
      </c>
      <c r="L1300" t="str">
        <f>Products!H1300</f>
        <v>Married</v>
      </c>
      <c r="M1300">
        <f>Table2[[#This Row],[Recency]]</f>
        <v>97</v>
      </c>
      <c r="N1300">
        <f>Table2[[#This Row],[NumDealsPurchases]]</f>
        <v>1</v>
      </c>
      <c r="O1300" s="12" t="str">
        <f>IF(Table2[[#This Row],[Kidhome]]=0,"No","Yes")</f>
        <v>Yes</v>
      </c>
      <c r="P1300" s="12" t="str">
        <f>IF(Table2[[#This Row],[Teenhome]]=0,"No","Yes")</f>
        <v>No</v>
      </c>
    </row>
    <row r="1301" spans="1:16" ht="16.5" x14ac:dyDescent="0.3">
      <c r="A1301" s="7">
        <f>Table2[[#This Row],[ID]]</f>
        <v>5543</v>
      </c>
      <c r="B1301" s="6">
        <f>Table2[[#This Row],[Year_Birth]]</f>
        <v>1966</v>
      </c>
      <c r="C1301" s="6" t="str">
        <f>Table2[[#This Row],[Education]]</f>
        <v>Graduation</v>
      </c>
      <c r="D1301" s="6" t="str">
        <f>Table2[[#This Row],[Marital_Status]]</f>
        <v>Together</v>
      </c>
      <c r="E1301" s="6">
        <f>Table2[[#This Row],[Income]]</f>
        <v>57811</v>
      </c>
      <c r="F1301" s="6">
        <f>Table2[[#This Row],[Kidhome]]</f>
        <v>0</v>
      </c>
      <c r="G1301" s="6">
        <f>Table2[[#This Row],[Teenhome]]</f>
        <v>1</v>
      </c>
      <c r="H1301" s="9">
        <f>Table2[[#This Row],[Dt_Customer]]</f>
        <v>41449</v>
      </c>
      <c r="I1301" s="6">
        <f>Table2[[#This Row],[Recency]]</f>
        <v>49</v>
      </c>
      <c r="J1301" s="14">
        <f>IF(VALUE(YEAR(People!$H1301))-People!$B1301&gt;=90,44,VALUE(YEAR(People!$H1301))-People!$B1301)</f>
        <v>47</v>
      </c>
      <c r="K1301" s="5" t="str">
        <f>IF(AND(People!$J1301&gt;=16,People!$J1301&lt;=25),"16-25",IF(AND(People!$J1301&gt;=26,People!$J1301&lt;=35),"26-35",IF(AND(People!$J1301&gt;=36,People!$J1301&lt;=45),"36-45",IF(AND(People!$J1301&gt;=46,People!$J1301&lt;=55),"46-55",IF(AND(People!$J1301&gt;=56,People!$J1301&lt;=65),"56-65",IF(AND(People!$J1301&gt;=66,People!$J1301&lt;=75),"66-75","ALL"))))))</f>
        <v>46-55</v>
      </c>
      <c r="L1301" t="str">
        <f>Products!H1301</f>
        <v>Single</v>
      </c>
      <c r="M1301">
        <f>Table2[[#This Row],[Recency]]</f>
        <v>49</v>
      </c>
      <c r="N1301">
        <f>Table2[[#This Row],[NumDealsPurchases]]</f>
        <v>5</v>
      </c>
      <c r="O1301" s="12" t="str">
        <f>IF(Table2[[#This Row],[Kidhome]]=0,"No","Yes")</f>
        <v>No</v>
      </c>
      <c r="P1301" s="12" t="str">
        <f>IF(Table2[[#This Row],[Teenhome]]=0,"No","Yes")</f>
        <v>Yes</v>
      </c>
    </row>
    <row r="1302" spans="1:16" ht="16.5" x14ac:dyDescent="0.3">
      <c r="A1302" s="5">
        <f>Table2[[#This Row],[ID]]</f>
        <v>1577</v>
      </c>
      <c r="B1302" s="6">
        <f>Table2[[#This Row],[Year_Birth]]</f>
        <v>1946</v>
      </c>
      <c r="C1302" s="6" t="str">
        <f>Table2[[#This Row],[Education]]</f>
        <v>Graduation</v>
      </c>
      <c r="D1302" s="6" t="str">
        <f>Table2[[#This Row],[Marital_Status]]</f>
        <v>Married</v>
      </c>
      <c r="E1302" s="6">
        <f>Table2[[#This Row],[Income]]</f>
        <v>78569</v>
      </c>
      <c r="F1302" s="6">
        <f>Table2[[#This Row],[Kidhome]]</f>
        <v>0</v>
      </c>
      <c r="G1302" s="6">
        <f>Table2[[#This Row],[Teenhome]]</f>
        <v>0</v>
      </c>
      <c r="H1302" s="9">
        <f>Table2[[#This Row],[Dt_Customer]]</f>
        <v>41689</v>
      </c>
      <c r="I1302" s="6">
        <f>Table2[[#This Row],[Recency]]</f>
        <v>14</v>
      </c>
      <c r="J1302" s="8">
        <f>IF(VALUE(YEAR(People!$H1302))-People!$B1302&gt;=90,44,VALUE(YEAR(People!$H1302))-People!$B1302)</f>
        <v>68</v>
      </c>
      <c r="K1302" s="5" t="str">
        <f>IF(AND(People!$J1302&gt;=16,People!$J1302&lt;=25),"16-25",IF(AND(People!$J1302&gt;=26,People!$J1302&lt;=35),"26-35",IF(AND(People!$J1302&gt;=36,People!$J1302&lt;=45),"36-45",IF(AND(People!$J1302&gt;=46,People!$J1302&lt;=55),"46-55",IF(AND(People!$J1302&gt;=56,People!$J1302&lt;=65),"56-65",IF(AND(People!$J1302&gt;=66,People!$J1302&lt;=75),"66-75","ALL"))))))</f>
        <v>66-75</v>
      </c>
      <c r="L1302" t="str">
        <f>Products!H1302</f>
        <v>Together</v>
      </c>
      <c r="M1302">
        <f>Table2[[#This Row],[Recency]]</f>
        <v>14</v>
      </c>
      <c r="N1302">
        <f>Table2[[#This Row],[NumDealsPurchases]]</f>
        <v>1</v>
      </c>
      <c r="O1302" s="12" t="str">
        <f>IF(Table2[[#This Row],[Kidhome]]=0,"No","Yes")</f>
        <v>No</v>
      </c>
      <c r="P1302" s="12" t="str">
        <f>IF(Table2[[#This Row],[Teenhome]]=0,"No","Yes")</f>
        <v>No</v>
      </c>
    </row>
    <row r="1303" spans="1:16" ht="16.5" x14ac:dyDescent="0.3">
      <c r="A1303" s="7">
        <f>Table2[[#This Row],[ID]]</f>
        <v>10641</v>
      </c>
      <c r="B1303" s="6">
        <f>Table2[[#This Row],[Year_Birth]]</f>
        <v>1978</v>
      </c>
      <c r="C1303" s="6" t="str">
        <f>Table2[[#This Row],[Education]]</f>
        <v>Graduation</v>
      </c>
      <c r="D1303" s="6" t="str">
        <f>Table2[[#This Row],[Marital_Status]]</f>
        <v>Single</v>
      </c>
      <c r="E1303" s="6">
        <f>Table2[[#This Row],[Income]]</f>
        <v>7500</v>
      </c>
      <c r="F1303" s="6">
        <f>Table2[[#This Row],[Kidhome]]</f>
        <v>1</v>
      </c>
      <c r="G1303" s="6">
        <f>Table2[[#This Row],[Teenhome]]</f>
        <v>1</v>
      </c>
      <c r="H1303" s="9">
        <f>Table2[[#This Row],[Dt_Customer]]</f>
        <v>41270</v>
      </c>
      <c r="I1303" s="6">
        <f>Table2[[#This Row],[Recency]]</f>
        <v>5</v>
      </c>
      <c r="J1303" s="14">
        <f>IF(VALUE(YEAR(People!$H1303))-People!$B1303&gt;=90,44,VALUE(YEAR(People!$H1303))-People!$B1303)</f>
        <v>34</v>
      </c>
      <c r="K1303" s="5" t="str">
        <f>IF(AND(People!$J1303&gt;=16,People!$J1303&lt;=25),"16-25",IF(AND(People!$J1303&gt;=26,People!$J1303&lt;=35),"26-35",IF(AND(People!$J1303&gt;=36,People!$J1303&lt;=45),"36-45",IF(AND(People!$J1303&gt;=46,People!$J1303&lt;=55),"46-55",IF(AND(People!$J1303&gt;=56,People!$J1303&lt;=65),"56-65",IF(AND(People!$J1303&gt;=66,People!$J1303&lt;=75),"66-75","ALL"))))))</f>
        <v>26-35</v>
      </c>
      <c r="L1303" t="str">
        <f>Products!H1303</f>
        <v>Together</v>
      </c>
      <c r="M1303">
        <f>Table2[[#This Row],[Recency]]</f>
        <v>5</v>
      </c>
      <c r="N1303">
        <f>Table2[[#This Row],[NumDealsPurchases]]</f>
        <v>4</v>
      </c>
      <c r="O1303" s="12" t="str">
        <f>IF(Table2[[#This Row],[Kidhome]]=0,"No","Yes")</f>
        <v>Yes</v>
      </c>
      <c r="P1303" s="12" t="str">
        <f>IF(Table2[[#This Row],[Teenhome]]=0,"No","Yes")</f>
        <v>Yes</v>
      </c>
    </row>
    <row r="1304" spans="1:16" ht="16.5" x14ac:dyDescent="0.3">
      <c r="A1304" s="5">
        <f>Table2[[#This Row],[ID]]</f>
        <v>5336</v>
      </c>
      <c r="B1304" s="6">
        <f>Table2[[#This Row],[Year_Birth]]</f>
        <v>1971</v>
      </c>
      <c r="C1304" s="6" t="str">
        <f>Table2[[#This Row],[Education]]</f>
        <v>Master</v>
      </c>
      <c r="D1304" s="6" t="str">
        <f>Table2[[#This Row],[Marital_Status]]</f>
        <v>Together</v>
      </c>
      <c r="E1304" s="6">
        <f>Table2[[#This Row],[Income]]</f>
        <v>157733</v>
      </c>
      <c r="F1304" s="6">
        <f>Table2[[#This Row],[Kidhome]]</f>
        <v>1</v>
      </c>
      <c r="G1304" s="6">
        <f>Table2[[#This Row],[Teenhome]]</f>
        <v>0</v>
      </c>
      <c r="H1304" s="9">
        <f>Table2[[#This Row],[Dt_Customer]]</f>
        <v>41429</v>
      </c>
      <c r="I1304" s="6">
        <f>Table2[[#This Row],[Recency]]</f>
        <v>37</v>
      </c>
      <c r="J1304" s="8">
        <f>IF(VALUE(YEAR(People!$H1304))-People!$B1304&gt;=90,44,VALUE(YEAR(People!$H1304))-People!$B1304)</f>
        <v>42</v>
      </c>
      <c r="K1304" s="5" t="str">
        <f>IF(AND(People!$J1304&gt;=16,People!$J1304&lt;=25),"16-25",IF(AND(People!$J1304&gt;=26,People!$J1304&lt;=35),"26-35",IF(AND(People!$J1304&gt;=36,People!$J1304&lt;=45),"36-45",IF(AND(People!$J1304&gt;=46,People!$J1304&lt;=55),"46-55",IF(AND(People!$J1304&gt;=56,People!$J1304&lt;=65),"56-65",IF(AND(People!$J1304&gt;=66,People!$J1304&lt;=75),"66-75","ALL"))))))</f>
        <v>36-45</v>
      </c>
      <c r="L1304" t="str">
        <f>Products!H1304</f>
        <v>Married</v>
      </c>
      <c r="M1304">
        <f>Table2[[#This Row],[Recency]]</f>
        <v>37</v>
      </c>
      <c r="N1304">
        <f>Table2[[#This Row],[NumDealsPurchases]]</f>
        <v>0</v>
      </c>
      <c r="O1304" s="12" t="str">
        <f>IF(Table2[[#This Row],[Kidhome]]=0,"No","Yes")</f>
        <v>Yes</v>
      </c>
      <c r="P1304" s="12" t="str">
        <f>IF(Table2[[#This Row],[Teenhome]]=0,"No","Yes")</f>
        <v>No</v>
      </c>
    </row>
    <row r="1305" spans="1:16" ht="16.5" x14ac:dyDescent="0.3">
      <c r="A1305" s="7">
        <f>Table2[[#This Row],[ID]]</f>
        <v>6024</v>
      </c>
      <c r="B1305" s="6">
        <f>Table2[[#This Row],[Year_Birth]]</f>
        <v>1953</v>
      </c>
      <c r="C1305" s="6" t="str">
        <f>Table2[[#This Row],[Education]]</f>
        <v>Graduation</v>
      </c>
      <c r="D1305" s="6" t="str">
        <f>Table2[[#This Row],[Marital_Status]]</f>
        <v>Together</v>
      </c>
      <c r="E1305" s="6">
        <f>Table2[[#This Row],[Income]]</f>
        <v>94384</v>
      </c>
      <c r="F1305" s="6">
        <f>Table2[[#This Row],[Kidhome]]</f>
        <v>0</v>
      </c>
      <c r="G1305" s="6">
        <f>Table2[[#This Row],[Teenhome]]</f>
        <v>0</v>
      </c>
      <c r="H1305" s="9">
        <f>Table2[[#This Row],[Dt_Customer]]</f>
        <v>41337</v>
      </c>
      <c r="I1305" s="6">
        <f>Table2[[#This Row],[Recency]]</f>
        <v>62</v>
      </c>
      <c r="J1305" s="14">
        <f>IF(VALUE(YEAR(People!$H1305))-People!$B1305&gt;=90,44,VALUE(YEAR(People!$H1305))-People!$B1305)</f>
        <v>60</v>
      </c>
      <c r="K1305" s="5" t="str">
        <f>IF(AND(People!$J1305&gt;=16,People!$J1305&lt;=25),"16-25",IF(AND(People!$J1305&gt;=26,People!$J1305&lt;=35),"26-35",IF(AND(People!$J1305&gt;=36,People!$J1305&lt;=45),"36-45",IF(AND(People!$J1305&gt;=46,People!$J1305&lt;=55),"46-55",IF(AND(People!$J1305&gt;=56,People!$J1305&lt;=65),"56-65",IF(AND(People!$J1305&gt;=66,People!$J1305&lt;=75),"66-75","ALL"))))))</f>
        <v>56-65</v>
      </c>
      <c r="L1305" t="str">
        <f>Products!H1305</f>
        <v>Divorced</v>
      </c>
      <c r="M1305">
        <f>Table2[[#This Row],[Recency]]</f>
        <v>62</v>
      </c>
      <c r="N1305">
        <f>Table2[[#This Row],[NumDealsPurchases]]</f>
        <v>0</v>
      </c>
      <c r="O1305" s="12" t="str">
        <f>IF(Table2[[#This Row],[Kidhome]]=0,"No","Yes")</f>
        <v>No</v>
      </c>
      <c r="P1305" s="12" t="str">
        <f>IF(Table2[[#This Row],[Teenhome]]=0,"No","Yes")</f>
        <v>No</v>
      </c>
    </row>
    <row r="1306" spans="1:16" ht="16.5" x14ac:dyDescent="0.3">
      <c r="A1306" s="5">
        <f>Table2[[#This Row],[ID]]</f>
        <v>1878</v>
      </c>
      <c r="B1306" s="6">
        <f>Table2[[#This Row],[Year_Birth]]</f>
        <v>1985</v>
      </c>
      <c r="C1306" s="6" t="str">
        <f>Table2[[#This Row],[Education]]</f>
        <v>2n Cycle</v>
      </c>
      <c r="D1306" s="6" t="str">
        <f>Table2[[#This Row],[Marital_Status]]</f>
        <v>Married</v>
      </c>
      <c r="E1306" s="6">
        <f>Table2[[#This Row],[Income]]</f>
        <v>23148</v>
      </c>
      <c r="F1306" s="6">
        <f>Table2[[#This Row],[Kidhome]]</f>
        <v>0</v>
      </c>
      <c r="G1306" s="6">
        <f>Table2[[#This Row],[Teenhome]]</f>
        <v>0</v>
      </c>
      <c r="H1306" s="9">
        <f>Table2[[#This Row],[Dt_Customer]]</f>
        <v>41688</v>
      </c>
      <c r="I1306" s="6">
        <f>Table2[[#This Row],[Recency]]</f>
        <v>83</v>
      </c>
      <c r="J1306" s="8">
        <f>IF(VALUE(YEAR(People!$H1306))-People!$B1306&gt;=90,44,VALUE(YEAR(People!$H1306))-People!$B1306)</f>
        <v>29</v>
      </c>
      <c r="K1306" s="5" t="str">
        <f>IF(AND(People!$J1306&gt;=16,People!$J1306&lt;=25),"16-25",IF(AND(People!$J1306&gt;=26,People!$J1306&lt;=35),"26-35",IF(AND(People!$J1306&gt;=36,People!$J1306&lt;=45),"36-45",IF(AND(People!$J1306&gt;=46,People!$J1306&lt;=55),"46-55",IF(AND(People!$J1306&gt;=56,People!$J1306&lt;=65),"56-65",IF(AND(People!$J1306&gt;=66,People!$J1306&lt;=75),"66-75","ALL"))))))</f>
        <v>26-35</v>
      </c>
      <c r="L1306" t="str">
        <f>Products!H1306</f>
        <v>Married</v>
      </c>
      <c r="M1306">
        <f>Table2[[#This Row],[Recency]]</f>
        <v>83</v>
      </c>
      <c r="N1306">
        <f>Table2[[#This Row],[NumDealsPurchases]]</f>
        <v>1</v>
      </c>
      <c r="O1306" s="12" t="str">
        <f>IF(Table2[[#This Row],[Kidhome]]=0,"No","Yes")</f>
        <v>No</v>
      </c>
      <c r="P1306" s="12" t="str">
        <f>IF(Table2[[#This Row],[Teenhome]]=0,"No","Yes")</f>
        <v>No</v>
      </c>
    </row>
    <row r="1307" spans="1:16" ht="16.5" x14ac:dyDescent="0.3">
      <c r="A1307" s="7">
        <f>Table2[[#This Row],[ID]]</f>
        <v>3099</v>
      </c>
      <c r="B1307" s="6">
        <f>Table2[[#This Row],[Year_Birth]]</f>
        <v>1970</v>
      </c>
      <c r="C1307" s="6" t="str">
        <f>Table2[[#This Row],[Education]]</f>
        <v>Graduation</v>
      </c>
      <c r="D1307" s="6" t="str">
        <f>Table2[[#This Row],[Marital_Status]]</f>
        <v>Divorced</v>
      </c>
      <c r="E1307" s="6">
        <f>Table2[[#This Row],[Income]]</f>
        <v>44267</v>
      </c>
      <c r="F1307" s="6">
        <f>Table2[[#This Row],[Kidhome]]</f>
        <v>1</v>
      </c>
      <c r="G1307" s="6">
        <f>Table2[[#This Row],[Teenhome]]</f>
        <v>1</v>
      </c>
      <c r="H1307" s="9">
        <f>Table2[[#This Row],[Dt_Customer]]</f>
        <v>41330</v>
      </c>
      <c r="I1307" s="6">
        <f>Table2[[#This Row],[Recency]]</f>
        <v>48</v>
      </c>
      <c r="J1307" s="14">
        <f>IF(VALUE(YEAR(People!$H1307))-People!$B1307&gt;=90,44,VALUE(YEAR(People!$H1307))-People!$B1307)</f>
        <v>43</v>
      </c>
      <c r="K1307" s="5" t="str">
        <f>IF(AND(People!$J1307&gt;=16,People!$J1307&lt;=25),"16-25",IF(AND(People!$J1307&gt;=26,People!$J1307&lt;=35),"26-35",IF(AND(People!$J1307&gt;=36,People!$J1307&lt;=45),"36-45",IF(AND(People!$J1307&gt;=46,People!$J1307&lt;=55),"46-55",IF(AND(People!$J1307&gt;=56,People!$J1307&lt;=65),"56-65",IF(AND(People!$J1307&gt;=66,People!$J1307&lt;=75),"66-75","ALL"))))))</f>
        <v>36-45</v>
      </c>
      <c r="L1307" t="str">
        <f>Products!H1307</f>
        <v>Together</v>
      </c>
      <c r="M1307">
        <f>Table2[[#This Row],[Recency]]</f>
        <v>48</v>
      </c>
      <c r="N1307">
        <f>Table2[[#This Row],[NumDealsPurchases]]</f>
        <v>5</v>
      </c>
      <c r="O1307" s="12" t="str">
        <f>IF(Table2[[#This Row],[Kidhome]]=0,"No","Yes")</f>
        <v>Yes</v>
      </c>
      <c r="P1307" s="12" t="str">
        <f>IF(Table2[[#This Row],[Teenhome]]=0,"No","Yes")</f>
        <v>Yes</v>
      </c>
    </row>
    <row r="1308" spans="1:16" ht="16.5" x14ac:dyDescent="0.3">
      <c r="A1308" s="5">
        <f>Table2[[#This Row],[ID]]</f>
        <v>6055</v>
      </c>
      <c r="B1308" s="6">
        <f>Table2[[#This Row],[Year_Birth]]</f>
        <v>1979</v>
      </c>
      <c r="C1308" s="6" t="str">
        <f>Table2[[#This Row],[Education]]</f>
        <v>Graduation</v>
      </c>
      <c r="D1308" s="6" t="str">
        <f>Table2[[#This Row],[Marital_Status]]</f>
        <v>Married</v>
      </c>
      <c r="E1308" s="6">
        <f>Table2[[#This Row],[Income]]</f>
        <v>71626</v>
      </c>
      <c r="F1308" s="6">
        <f>Table2[[#This Row],[Kidhome]]</f>
        <v>0</v>
      </c>
      <c r="G1308" s="6">
        <f>Table2[[#This Row],[Teenhome]]</f>
        <v>0</v>
      </c>
      <c r="H1308" s="9">
        <f>Table2[[#This Row],[Dt_Customer]]</f>
        <v>41214</v>
      </c>
      <c r="I1308" s="6">
        <f>Table2[[#This Row],[Recency]]</f>
        <v>94</v>
      </c>
      <c r="J1308" s="8">
        <f>IF(VALUE(YEAR(People!$H1308))-People!$B1308&gt;=90,44,VALUE(YEAR(People!$H1308))-People!$B1308)</f>
        <v>33</v>
      </c>
      <c r="K1308" s="5" t="str">
        <f>IF(AND(People!$J1308&gt;=16,People!$J1308&lt;=25),"16-25",IF(AND(People!$J1308&gt;=26,People!$J1308&lt;=35),"26-35",IF(AND(People!$J1308&gt;=36,People!$J1308&lt;=45),"36-45",IF(AND(People!$J1308&gt;=46,People!$J1308&lt;=55),"46-55",IF(AND(People!$J1308&gt;=56,People!$J1308&lt;=65),"56-65",IF(AND(People!$J1308&gt;=66,People!$J1308&lt;=75),"66-75","ALL"))))))</f>
        <v>26-35</v>
      </c>
      <c r="L1308" t="str">
        <f>Products!H1308</f>
        <v>Together</v>
      </c>
      <c r="M1308">
        <f>Table2[[#This Row],[Recency]]</f>
        <v>94</v>
      </c>
      <c r="N1308">
        <f>Table2[[#This Row],[NumDealsPurchases]]</f>
        <v>1</v>
      </c>
      <c r="O1308" s="12" t="str">
        <f>IF(Table2[[#This Row],[Kidhome]]=0,"No","Yes")</f>
        <v>No</v>
      </c>
      <c r="P1308" s="12" t="str">
        <f>IF(Table2[[#This Row],[Teenhome]]=0,"No","Yes")</f>
        <v>No</v>
      </c>
    </row>
    <row r="1309" spans="1:16" ht="16.5" x14ac:dyDescent="0.3">
      <c r="A1309" s="7">
        <f>Table2[[#This Row],[ID]]</f>
        <v>5841</v>
      </c>
      <c r="B1309" s="6">
        <f>Table2[[#This Row],[Year_Birth]]</f>
        <v>1966</v>
      </c>
      <c r="C1309" s="6" t="str">
        <f>Table2[[#This Row],[Education]]</f>
        <v>Graduation</v>
      </c>
      <c r="D1309" s="6" t="str">
        <f>Table2[[#This Row],[Marital_Status]]</f>
        <v>Together</v>
      </c>
      <c r="E1309" s="6">
        <f>Table2[[#This Row],[Income]]</f>
        <v>60894</v>
      </c>
      <c r="F1309" s="6">
        <f>Table2[[#This Row],[Kidhome]]</f>
        <v>0</v>
      </c>
      <c r="G1309" s="6">
        <f>Table2[[#This Row],[Teenhome]]</f>
        <v>1</v>
      </c>
      <c r="H1309" s="9">
        <f>Table2[[#This Row],[Dt_Customer]]</f>
        <v>41453</v>
      </c>
      <c r="I1309" s="6">
        <f>Table2[[#This Row],[Recency]]</f>
        <v>61</v>
      </c>
      <c r="J1309" s="14">
        <f>IF(VALUE(YEAR(People!$H1309))-People!$B1309&gt;=90,44,VALUE(YEAR(People!$H1309))-People!$B1309)</f>
        <v>47</v>
      </c>
      <c r="K1309" s="5" t="str">
        <f>IF(AND(People!$J1309&gt;=16,People!$J1309&lt;=25),"16-25",IF(AND(People!$J1309&gt;=26,People!$J1309&lt;=35),"26-35",IF(AND(People!$J1309&gt;=36,People!$J1309&lt;=45),"36-45",IF(AND(People!$J1309&gt;=46,People!$J1309&lt;=55),"46-55",IF(AND(People!$J1309&gt;=56,People!$J1309&lt;=65),"56-65",IF(AND(People!$J1309&gt;=66,People!$J1309&lt;=75),"66-75","ALL"))))))</f>
        <v>46-55</v>
      </c>
      <c r="L1309" t="str">
        <f>Products!H1309</f>
        <v>Married</v>
      </c>
      <c r="M1309">
        <f>Table2[[#This Row],[Recency]]</f>
        <v>61</v>
      </c>
      <c r="N1309">
        <f>Table2[[#This Row],[NumDealsPurchases]]</f>
        <v>5</v>
      </c>
      <c r="O1309" s="12" t="str">
        <f>IF(Table2[[#This Row],[Kidhome]]=0,"No","Yes")</f>
        <v>No</v>
      </c>
      <c r="P1309" s="12" t="str">
        <f>IF(Table2[[#This Row],[Teenhome]]=0,"No","Yes")</f>
        <v>Yes</v>
      </c>
    </row>
    <row r="1310" spans="1:16" ht="16.5" x14ac:dyDescent="0.3">
      <c r="A1310" s="5">
        <f>Table2[[#This Row],[ID]]</f>
        <v>3972</v>
      </c>
      <c r="B1310" s="6">
        <f>Table2[[#This Row],[Year_Birth]]</f>
        <v>1976</v>
      </c>
      <c r="C1310" s="6" t="str">
        <f>Table2[[#This Row],[Education]]</f>
        <v>Graduation</v>
      </c>
      <c r="D1310" s="6" t="str">
        <f>Table2[[#This Row],[Marital_Status]]</f>
        <v>Together</v>
      </c>
      <c r="E1310" s="6">
        <f>Table2[[#This Row],[Income]]</f>
        <v>50200</v>
      </c>
      <c r="F1310" s="6">
        <f>Table2[[#This Row],[Kidhome]]</f>
        <v>1</v>
      </c>
      <c r="G1310" s="6">
        <f>Table2[[#This Row],[Teenhome]]</f>
        <v>1</v>
      </c>
      <c r="H1310" s="9">
        <f>Table2[[#This Row],[Dt_Customer]]</f>
        <v>41367</v>
      </c>
      <c r="I1310" s="6">
        <f>Table2[[#This Row],[Recency]]</f>
        <v>70</v>
      </c>
      <c r="J1310" s="8">
        <f>IF(VALUE(YEAR(People!$H1310))-People!$B1310&gt;=90,44,VALUE(YEAR(People!$H1310))-People!$B1310)</f>
        <v>37</v>
      </c>
      <c r="K1310" s="5" t="str">
        <f>IF(AND(People!$J1310&gt;=16,People!$J1310&lt;=25),"16-25",IF(AND(People!$J1310&gt;=26,People!$J1310&lt;=35),"26-35",IF(AND(People!$J1310&gt;=36,People!$J1310&lt;=45),"36-45",IF(AND(People!$J1310&gt;=46,People!$J1310&lt;=55),"46-55",IF(AND(People!$J1310&gt;=56,People!$J1310&lt;=65),"56-65",IF(AND(People!$J1310&gt;=66,People!$J1310&lt;=75),"66-75","ALL"))))))</f>
        <v>36-45</v>
      </c>
      <c r="L1310" t="str">
        <f>Products!H1310</f>
        <v>Married</v>
      </c>
      <c r="M1310">
        <f>Table2[[#This Row],[Recency]]</f>
        <v>70</v>
      </c>
      <c r="N1310">
        <f>Table2[[#This Row],[NumDealsPurchases]]</f>
        <v>6</v>
      </c>
      <c r="O1310" s="12" t="str">
        <f>IF(Table2[[#This Row],[Kidhome]]=0,"No","Yes")</f>
        <v>Yes</v>
      </c>
      <c r="P1310" s="12" t="str">
        <f>IF(Table2[[#This Row],[Teenhome]]=0,"No","Yes")</f>
        <v>Yes</v>
      </c>
    </row>
    <row r="1311" spans="1:16" ht="16.5" x14ac:dyDescent="0.3">
      <c r="A1311" s="7">
        <f>Table2[[#This Row],[ID]]</f>
        <v>4394</v>
      </c>
      <c r="B1311" s="6">
        <f>Table2[[#This Row],[Year_Birth]]</f>
        <v>1965</v>
      </c>
      <c r="C1311" s="6" t="str">
        <f>Table2[[#This Row],[Education]]</f>
        <v>PhD</v>
      </c>
      <c r="D1311" s="6" t="str">
        <f>Table2[[#This Row],[Marital_Status]]</f>
        <v>Married</v>
      </c>
      <c r="E1311" s="6">
        <f>Table2[[#This Row],[Income]]</f>
        <v>81051</v>
      </c>
      <c r="F1311" s="6">
        <f>Table2[[#This Row],[Kidhome]]</f>
        <v>0</v>
      </c>
      <c r="G1311" s="6">
        <f>Table2[[#This Row],[Teenhome]]</f>
        <v>0</v>
      </c>
      <c r="H1311" s="9">
        <f>Table2[[#This Row],[Dt_Customer]]</f>
        <v>41782</v>
      </c>
      <c r="I1311" s="6">
        <f>Table2[[#This Row],[Recency]]</f>
        <v>43</v>
      </c>
      <c r="J1311" s="14">
        <f>IF(VALUE(YEAR(People!$H1311))-People!$B1311&gt;=90,44,VALUE(YEAR(People!$H1311))-People!$B1311)</f>
        <v>49</v>
      </c>
      <c r="K1311" s="5" t="str">
        <f>IF(AND(People!$J1311&gt;=16,People!$J1311&lt;=25),"16-25",IF(AND(People!$J1311&gt;=26,People!$J1311&lt;=35),"26-35",IF(AND(People!$J1311&gt;=36,People!$J1311&lt;=45),"36-45",IF(AND(People!$J1311&gt;=46,People!$J1311&lt;=55),"46-55",IF(AND(People!$J1311&gt;=56,People!$J1311&lt;=65),"56-65",IF(AND(People!$J1311&gt;=66,People!$J1311&lt;=75),"66-75","ALL"))))))</f>
        <v>46-55</v>
      </c>
      <c r="L1311" t="str">
        <f>Products!H1311</f>
        <v>Together</v>
      </c>
      <c r="M1311">
        <f>Table2[[#This Row],[Recency]]</f>
        <v>43</v>
      </c>
      <c r="N1311">
        <f>Table2[[#This Row],[NumDealsPurchases]]</f>
        <v>1</v>
      </c>
      <c r="O1311" s="12" t="str">
        <f>IF(Table2[[#This Row],[Kidhome]]=0,"No","Yes")</f>
        <v>No</v>
      </c>
      <c r="P1311" s="12" t="str">
        <f>IF(Table2[[#This Row],[Teenhome]]=0,"No","Yes")</f>
        <v>No</v>
      </c>
    </row>
    <row r="1312" spans="1:16" ht="16.5" x14ac:dyDescent="0.3">
      <c r="A1312" s="5">
        <f>Table2[[#This Row],[ID]]</f>
        <v>5758</v>
      </c>
      <c r="B1312" s="6">
        <f>Table2[[#This Row],[Year_Birth]]</f>
        <v>1982</v>
      </c>
      <c r="C1312" s="6" t="str">
        <f>Table2[[#This Row],[Education]]</f>
        <v>Graduation</v>
      </c>
      <c r="D1312" s="6" t="str">
        <f>Table2[[#This Row],[Marital_Status]]</f>
        <v>Married</v>
      </c>
      <c r="E1312" s="6">
        <f>Table2[[#This Row],[Income]]</f>
        <v>65169</v>
      </c>
      <c r="F1312" s="6">
        <f>Table2[[#This Row],[Kidhome]]</f>
        <v>0</v>
      </c>
      <c r="G1312" s="6">
        <f>Table2[[#This Row],[Teenhome]]</f>
        <v>0</v>
      </c>
      <c r="H1312" s="9">
        <f>Table2[[#This Row],[Dt_Customer]]</f>
        <v>41653</v>
      </c>
      <c r="I1312" s="6">
        <f>Table2[[#This Row],[Recency]]</f>
        <v>23</v>
      </c>
      <c r="J1312" s="8">
        <f>IF(VALUE(YEAR(People!$H1312))-People!$B1312&gt;=90,44,VALUE(YEAR(People!$H1312))-People!$B1312)</f>
        <v>32</v>
      </c>
      <c r="K1312" s="5" t="str">
        <f>IF(AND(People!$J1312&gt;=16,People!$J1312&lt;=25),"16-25",IF(AND(People!$J1312&gt;=26,People!$J1312&lt;=35),"26-35",IF(AND(People!$J1312&gt;=36,People!$J1312&lt;=45),"36-45",IF(AND(People!$J1312&gt;=46,People!$J1312&lt;=55),"46-55",IF(AND(People!$J1312&gt;=56,People!$J1312&lt;=65),"56-65",IF(AND(People!$J1312&gt;=66,People!$J1312&lt;=75),"66-75","ALL"))))))</f>
        <v>26-35</v>
      </c>
      <c r="L1312" t="str">
        <f>Products!H1312</f>
        <v>Married</v>
      </c>
      <c r="M1312">
        <f>Table2[[#This Row],[Recency]]</f>
        <v>23</v>
      </c>
      <c r="N1312">
        <f>Table2[[#This Row],[NumDealsPurchases]]</f>
        <v>1</v>
      </c>
      <c r="O1312" s="12" t="str">
        <f>IF(Table2[[#This Row],[Kidhome]]=0,"No","Yes")</f>
        <v>No</v>
      </c>
      <c r="P1312" s="12" t="str">
        <f>IF(Table2[[#This Row],[Teenhome]]=0,"No","Yes")</f>
        <v>No</v>
      </c>
    </row>
    <row r="1313" spans="1:16" ht="16.5" x14ac:dyDescent="0.3">
      <c r="A1313" s="7">
        <f>Table2[[#This Row],[ID]]</f>
        <v>6658</v>
      </c>
      <c r="B1313" s="6">
        <f>Table2[[#This Row],[Year_Birth]]</f>
        <v>1972</v>
      </c>
      <c r="C1313" s="6" t="str">
        <f>Table2[[#This Row],[Education]]</f>
        <v>Graduation</v>
      </c>
      <c r="D1313" s="6" t="str">
        <f>Table2[[#This Row],[Marital_Status]]</f>
        <v>Together</v>
      </c>
      <c r="E1313" s="6">
        <f>Table2[[#This Row],[Income]]</f>
        <v>59868</v>
      </c>
      <c r="F1313" s="6">
        <f>Table2[[#This Row],[Kidhome]]</f>
        <v>0</v>
      </c>
      <c r="G1313" s="6">
        <f>Table2[[#This Row],[Teenhome]]</f>
        <v>1</v>
      </c>
      <c r="H1313" s="9">
        <f>Table2[[#This Row],[Dt_Customer]]</f>
        <v>41477</v>
      </c>
      <c r="I1313" s="6">
        <f>Table2[[#This Row],[Recency]]</f>
        <v>37</v>
      </c>
      <c r="J1313" s="14">
        <f>IF(VALUE(YEAR(People!$H1313))-People!$B1313&gt;=90,44,VALUE(YEAR(People!$H1313))-People!$B1313)</f>
        <v>41</v>
      </c>
      <c r="K1313" s="5" t="str">
        <f>IF(AND(People!$J1313&gt;=16,People!$J1313&lt;=25),"16-25",IF(AND(People!$J1313&gt;=26,People!$J1313&lt;=35),"26-35",IF(AND(People!$J1313&gt;=36,People!$J1313&lt;=45),"36-45",IF(AND(People!$J1313&gt;=46,People!$J1313&lt;=55),"46-55",IF(AND(People!$J1313&gt;=56,People!$J1313&lt;=65),"56-65",IF(AND(People!$J1313&gt;=66,People!$J1313&lt;=75),"66-75","ALL"))))))</f>
        <v>36-45</v>
      </c>
      <c r="L1313" t="str">
        <f>Products!H1313</f>
        <v>Single</v>
      </c>
      <c r="M1313">
        <f>Table2[[#This Row],[Recency]]</f>
        <v>37</v>
      </c>
      <c r="N1313">
        <f>Table2[[#This Row],[NumDealsPurchases]]</f>
        <v>7</v>
      </c>
      <c r="O1313" s="12" t="str">
        <f>IF(Table2[[#This Row],[Kidhome]]=0,"No","Yes")</f>
        <v>No</v>
      </c>
      <c r="P1313" s="12" t="str">
        <f>IF(Table2[[#This Row],[Teenhome]]=0,"No","Yes")</f>
        <v>Yes</v>
      </c>
    </row>
    <row r="1314" spans="1:16" ht="16.5" x14ac:dyDescent="0.3">
      <c r="A1314" s="5">
        <f>Table2[[#This Row],[ID]]</f>
        <v>4603</v>
      </c>
      <c r="B1314" s="6">
        <f>Table2[[#This Row],[Year_Birth]]</f>
        <v>1960</v>
      </c>
      <c r="C1314" s="6" t="str">
        <f>Table2[[#This Row],[Education]]</f>
        <v>PhD</v>
      </c>
      <c r="D1314" s="6" t="str">
        <f>Table2[[#This Row],[Marital_Status]]</f>
        <v>Married</v>
      </c>
      <c r="E1314" s="6">
        <f>Table2[[#This Row],[Income]]</f>
        <v>65695</v>
      </c>
      <c r="F1314" s="6">
        <f>Table2[[#This Row],[Kidhome]]</f>
        <v>0</v>
      </c>
      <c r="G1314" s="6">
        <f>Table2[[#This Row],[Teenhome]]</f>
        <v>1</v>
      </c>
      <c r="H1314" s="9">
        <f>Table2[[#This Row],[Dt_Customer]]</f>
        <v>41670</v>
      </c>
      <c r="I1314" s="6">
        <f>Table2[[#This Row],[Recency]]</f>
        <v>50</v>
      </c>
      <c r="J1314" s="8">
        <f>IF(VALUE(YEAR(People!$H1314))-People!$B1314&gt;=90,44,VALUE(YEAR(People!$H1314))-People!$B1314)</f>
        <v>54</v>
      </c>
      <c r="K1314" s="5" t="str">
        <f>IF(AND(People!$J1314&gt;=16,People!$J1314&lt;=25),"16-25",IF(AND(People!$J1314&gt;=26,People!$J1314&lt;=35),"26-35",IF(AND(People!$J1314&gt;=36,People!$J1314&lt;=45),"36-45",IF(AND(People!$J1314&gt;=46,People!$J1314&lt;=55),"46-55",IF(AND(People!$J1314&gt;=56,People!$J1314&lt;=65),"56-65",IF(AND(People!$J1314&gt;=66,People!$J1314&lt;=75),"66-75","ALL"))))))</f>
        <v>46-55</v>
      </c>
      <c r="L1314" t="str">
        <f>Products!H1314</f>
        <v>Together</v>
      </c>
      <c r="M1314">
        <f>Table2[[#This Row],[Recency]]</f>
        <v>50</v>
      </c>
      <c r="N1314">
        <f>Table2[[#This Row],[NumDealsPurchases]]</f>
        <v>2</v>
      </c>
      <c r="O1314" s="12" t="str">
        <f>IF(Table2[[#This Row],[Kidhome]]=0,"No","Yes")</f>
        <v>No</v>
      </c>
      <c r="P1314" s="12" t="str">
        <f>IF(Table2[[#This Row],[Teenhome]]=0,"No","Yes")</f>
        <v>Yes</v>
      </c>
    </row>
    <row r="1315" spans="1:16" ht="16.5" x14ac:dyDescent="0.3">
      <c r="A1315" s="7">
        <f>Table2[[#This Row],[ID]]</f>
        <v>8427</v>
      </c>
      <c r="B1315" s="6">
        <f>Table2[[#This Row],[Year_Birth]]</f>
        <v>1956</v>
      </c>
      <c r="C1315" s="6" t="str">
        <f>Table2[[#This Row],[Education]]</f>
        <v>Master</v>
      </c>
      <c r="D1315" s="6" t="str">
        <f>Table2[[#This Row],[Marital_Status]]</f>
        <v>Single</v>
      </c>
      <c r="E1315" s="6">
        <f>Table2[[#This Row],[Income]]</f>
        <v>64857</v>
      </c>
      <c r="F1315" s="6">
        <f>Table2[[#This Row],[Kidhome]]</f>
        <v>0</v>
      </c>
      <c r="G1315" s="6">
        <f>Table2[[#This Row],[Teenhome]]</f>
        <v>0</v>
      </c>
      <c r="H1315" s="9">
        <f>Table2[[#This Row],[Dt_Customer]]</f>
        <v>41236</v>
      </c>
      <c r="I1315" s="6">
        <f>Table2[[#This Row],[Recency]]</f>
        <v>78</v>
      </c>
      <c r="J1315" s="14">
        <f>IF(VALUE(YEAR(People!$H1315))-People!$B1315&gt;=90,44,VALUE(YEAR(People!$H1315))-People!$B1315)</f>
        <v>56</v>
      </c>
      <c r="K1315" s="5" t="str">
        <f>IF(AND(People!$J1315&gt;=16,People!$J1315&lt;=25),"16-25",IF(AND(People!$J1315&gt;=26,People!$J1315&lt;=35),"26-35",IF(AND(People!$J1315&gt;=36,People!$J1315&lt;=45),"36-45",IF(AND(People!$J1315&gt;=46,People!$J1315&lt;=55),"46-55",IF(AND(People!$J1315&gt;=56,People!$J1315&lt;=65),"56-65",IF(AND(People!$J1315&gt;=66,People!$J1315&lt;=75),"66-75","ALL"))))))</f>
        <v>56-65</v>
      </c>
      <c r="L1315" t="str">
        <f>Products!H1315</f>
        <v>Together</v>
      </c>
      <c r="M1315">
        <f>Table2[[#This Row],[Recency]]</f>
        <v>78</v>
      </c>
      <c r="N1315">
        <f>Table2[[#This Row],[NumDealsPurchases]]</f>
        <v>1</v>
      </c>
      <c r="O1315" s="12" t="str">
        <f>IF(Table2[[#This Row],[Kidhome]]=0,"No","Yes")</f>
        <v>No</v>
      </c>
      <c r="P1315" s="12" t="str">
        <f>IF(Table2[[#This Row],[Teenhome]]=0,"No","Yes")</f>
        <v>No</v>
      </c>
    </row>
    <row r="1316" spans="1:16" ht="16.5" x14ac:dyDescent="0.3">
      <c r="A1316" s="5">
        <f>Table2[[#This Row],[ID]]</f>
        <v>10260</v>
      </c>
      <c r="B1316" s="6">
        <f>Table2[[#This Row],[Year_Birth]]</f>
        <v>1965</v>
      </c>
      <c r="C1316" s="6" t="str">
        <f>Table2[[#This Row],[Education]]</f>
        <v>Master</v>
      </c>
      <c r="D1316" s="6" t="str">
        <f>Table2[[#This Row],[Marital_Status]]</f>
        <v>Together</v>
      </c>
      <c r="E1316" s="6">
        <f>Table2[[#This Row],[Income]]</f>
        <v>45143</v>
      </c>
      <c r="F1316" s="6">
        <f>Table2[[#This Row],[Kidhome]]</f>
        <v>0</v>
      </c>
      <c r="G1316" s="6">
        <f>Table2[[#This Row],[Teenhome]]</f>
        <v>1</v>
      </c>
      <c r="H1316" s="9">
        <f>Table2[[#This Row],[Dt_Customer]]</f>
        <v>41512</v>
      </c>
      <c r="I1316" s="6">
        <f>Table2[[#This Row],[Recency]]</f>
        <v>74</v>
      </c>
      <c r="J1316" s="8">
        <f>IF(VALUE(YEAR(People!$H1316))-People!$B1316&gt;=90,44,VALUE(YEAR(People!$H1316))-People!$B1316)</f>
        <v>48</v>
      </c>
      <c r="K1316" s="5" t="str">
        <f>IF(AND(People!$J1316&gt;=16,People!$J1316&lt;=25),"16-25",IF(AND(People!$J1316&gt;=26,People!$J1316&lt;=35),"26-35",IF(AND(People!$J1316&gt;=36,People!$J1316&lt;=45),"36-45",IF(AND(People!$J1316&gt;=46,People!$J1316&lt;=55),"46-55",IF(AND(People!$J1316&gt;=56,People!$J1316&lt;=65),"56-65",IF(AND(People!$J1316&gt;=66,People!$J1316&lt;=75),"66-75","ALL"))))))</f>
        <v>46-55</v>
      </c>
      <c r="L1316" t="str">
        <f>Products!H1316</f>
        <v>Married</v>
      </c>
      <c r="M1316">
        <f>Table2[[#This Row],[Recency]]</f>
        <v>74</v>
      </c>
      <c r="N1316">
        <f>Table2[[#This Row],[NumDealsPurchases]]</f>
        <v>3</v>
      </c>
      <c r="O1316" s="12" t="str">
        <f>IF(Table2[[#This Row],[Kidhome]]=0,"No","Yes")</f>
        <v>No</v>
      </c>
      <c r="P1316" s="12" t="str">
        <f>IF(Table2[[#This Row],[Teenhome]]=0,"No","Yes")</f>
        <v>Yes</v>
      </c>
    </row>
    <row r="1317" spans="1:16" ht="16.5" x14ac:dyDescent="0.3">
      <c r="A1317" s="7">
        <f>Table2[[#This Row],[ID]]</f>
        <v>7143</v>
      </c>
      <c r="B1317" s="6">
        <f>Table2[[#This Row],[Year_Birth]]</f>
        <v>1955</v>
      </c>
      <c r="C1317" s="6" t="str">
        <f>Table2[[#This Row],[Education]]</f>
        <v>2n Cycle</v>
      </c>
      <c r="D1317" s="6" t="str">
        <f>Table2[[#This Row],[Marital_Status]]</f>
        <v>Together</v>
      </c>
      <c r="E1317" s="6">
        <f>Table2[[#This Row],[Income]]</f>
        <v>74805</v>
      </c>
      <c r="F1317" s="6">
        <f>Table2[[#This Row],[Kidhome]]</f>
        <v>0</v>
      </c>
      <c r="G1317" s="6">
        <f>Table2[[#This Row],[Teenhome]]</f>
        <v>1</v>
      </c>
      <c r="H1317" s="9">
        <f>Table2[[#This Row],[Dt_Customer]]</f>
        <v>41584</v>
      </c>
      <c r="I1317" s="6">
        <f>Table2[[#This Row],[Recency]]</f>
        <v>14</v>
      </c>
      <c r="J1317" s="14">
        <f>IF(VALUE(YEAR(People!$H1317))-People!$B1317&gt;=90,44,VALUE(YEAR(People!$H1317))-People!$B1317)</f>
        <v>58</v>
      </c>
      <c r="K1317" s="5" t="str">
        <f>IF(AND(People!$J1317&gt;=16,People!$J1317&lt;=25),"16-25",IF(AND(People!$J1317&gt;=26,People!$J1317&lt;=35),"26-35",IF(AND(People!$J1317&gt;=36,People!$J1317&lt;=45),"36-45",IF(AND(People!$J1317&gt;=46,People!$J1317&lt;=55),"46-55",IF(AND(People!$J1317&gt;=56,People!$J1317&lt;=65),"56-65",IF(AND(People!$J1317&gt;=66,People!$J1317&lt;=75),"66-75","ALL"))))))</f>
        <v>56-65</v>
      </c>
      <c r="L1317" t="str">
        <f>Products!H1317</f>
        <v>Single</v>
      </c>
      <c r="M1317">
        <f>Table2[[#This Row],[Recency]]</f>
        <v>14</v>
      </c>
      <c r="N1317">
        <f>Table2[[#This Row],[NumDealsPurchases]]</f>
        <v>5</v>
      </c>
      <c r="O1317" s="12" t="str">
        <f>IF(Table2[[#This Row],[Kidhome]]=0,"No","Yes")</f>
        <v>No</v>
      </c>
      <c r="P1317" s="12" t="str">
        <f>IF(Table2[[#This Row],[Teenhome]]=0,"No","Yes")</f>
        <v>Yes</v>
      </c>
    </row>
    <row r="1318" spans="1:16" ht="16.5" x14ac:dyDescent="0.3">
      <c r="A1318" s="5">
        <f>Table2[[#This Row],[ID]]</f>
        <v>8789</v>
      </c>
      <c r="B1318" s="6">
        <f>Table2[[#This Row],[Year_Birth]]</f>
        <v>1989</v>
      </c>
      <c r="C1318" s="6" t="str">
        <f>Table2[[#This Row],[Education]]</f>
        <v>2n Cycle</v>
      </c>
      <c r="D1318" s="6" t="str">
        <f>Table2[[#This Row],[Marital_Status]]</f>
        <v>Married</v>
      </c>
      <c r="E1318" s="6">
        <f>Table2[[#This Row],[Income]]</f>
        <v>59060</v>
      </c>
      <c r="F1318" s="6">
        <f>Table2[[#This Row],[Kidhome]]</f>
        <v>1</v>
      </c>
      <c r="G1318" s="6">
        <f>Table2[[#This Row],[Teenhome]]</f>
        <v>0</v>
      </c>
      <c r="H1318" s="9">
        <f>Table2[[#This Row],[Dt_Customer]]</f>
        <v>41650</v>
      </c>
      <c r="I1318" s="6">
        <f>Table2[[#This Row],[Recency]]</f>
        <v>77</v>
      </c>
      <c r="J1318" s="8">
        <f>IF(VALUE(YEAR(People!$H1318))-People!$B1318&gt;=90,44,VALUE(YEAR(People!$H1318))-People!$B1318)</f>
        <v>25</v>
      </c>
      <c r="K1318" s="5" t="str">
        <f>IF(AND(People!$J1318&gt;=16,People!$J1318&lt;=25),"16-25",IF(AND(People!$J1318&gt;=26,People!$J1318&lt;=35),"26-35",IF(AND(People!$J1318&gt;=36,People!$J1318&lt;=45),"36-45",IF(AND(People!$J1318&gt;=46,People!$J1318&lt;=55),"46-55",IF(AND(People!$J1318&gt;=56,People!$J1318&lt;=65),"56-65",IF(AND(People!$J1318&gt;=66,People!$J1318&lt;=75),"66-75","ALL"))))))</f>
        <v>16-25</v>
      </c>
      <c r="L1318" t="str">
        <f>Products!H1318</f>
        <v>Together</v>
      </c>
      <c r="M1318">
        <f>Table2[[#This Row],[Recency]]</f>
        <v>77</v>
      </c>
      <c r="N1318">
        <f>Table2[[#This Row],[NumDealsPurchases]]</f>
        <v>3</v>
      </c>
      <c r="O1318" s="12" t="str">
        <f>IF(Table2[[#This Row],[Kidhome]]=0,"No","Yes")</f>
        <v>Yes</v>
      </c>
      <c r="P1318" s="12" t="str">
        <f>IF(Table2[[#This Row],[Teenhome]]=0,"No","Yes")</f>
        <v>No</v>
      </c>
    </row>
    <row r="1319" spans="1:16" ht="16.5" x14ac:dyDescent="0.3">
      <c r="A1319" s="7">
        <f>Table2[[#This Row],[ID]]</f>
        <v>6197</v>
      </c>
      <c r="B1319" s="6">
        <f>Table2[[#This Row],[Year_Birth]]</f>
        <v>1962</v>
      </c>
      <c r="C1319" s="6" t="str">
        <f>Table2[[#This Row],[Education]]</f>
        <v>PhD</v>
      </c>
      <c r="D1319" s="6" t="str">
        <f>Table2[[#This Row],[Marital_Status]]</f>
        <v>Single</v>
      </c>
      <c r="E1319" s="6">
        <f>Table2[[#This Row],[Income]]</f>
        <v>27238</v>
      </c>
      <c r="F1319" s="6">
        <f>Table2[[#This Row],[Kidhome]]</f>
        <v>1</v>
      </c>
      <c r="G1319" s="6">
        <f>Table2[[#This Row],[Teenhome]]</f>
        <v>1</v>
      </c>
      <c r="H1319" s="9">
        <f>Table2[[#This Row],[Dt_Customer]]</f>
        <v>41384</v>
      </c>
      <c r="I1319" s="6">
        <f>Table2[[#This Row],[Recency]]</f>
        <v>39</v>
      </c>
      <c r="J1319" s="14">
        <f>IF(VALUE(YEAR(People!$H1319))-People!$B1319&gt;=90,44,VALUE(YEAR(People!$H1319))-People!$B1319)</f>
        <v>51</v>
      </c>
      <c r="K1319" s="5" t="str">
        <f>IF(AND(People!$J1319&gt;=16,People!$J1319&lt;=25),"16-25",IF(AND(People!$J1319&gt;=26,People!$J1319&lt;=35),"26-35",IF(AND(People!$J1319&gt;=36,People!$J1319&lt;=45),"36-45",IF(AND(People!$J1319&gt;=46,People!$J1319&lt;=55),"46-55",IF(AND(People!$J1319&gt;=56,People!$J1319&lt;=65),"56-65",IF(AND(People!$J1319&gt;=66,People!$J1319&lt;=75),"66-75","ALL"))))))</f>
        <v>46-55</v>
      </c>
      <c r="L1319" t="str">
        <f>Products!H1319</f>
        <v>Married</v>
      </c>
      <c r="M1319">
        <f>Table2[[#This Row],[Recency]]</f>
        <v>39</v>
      </c>
      <c r="N1319">
        <f>Table2[[#This Row],[NumDealsPurchases]]</f>
        <v>3</v>
      </c>
      <c r="O1319" s="12" t="str">
        <f>IF(Table2[[#This Row],[Kidhome]]=0,"No","Yes")</f>
        <v>Yes</v>
      </c>
      <c r="P1319" s="12" t="str">
        <f>IF(Table2[[#This Row],[Teenhome]]=0,"No","Yes")</f>
        <v>Yes</v>
      </c>
    </row>
    <row r="1320" spans="1:16" ht="16.5" x14ac:dyDescent="0.3">
      <c r="A1320" s="5">
        <f>Table2[[#This Row],[ID]]</f>
        <v>4554</v>
      </c>
      <c r="B1320" s="6">
        <f>Table2[[#This Row],[Year_Birth]]</f>
        <v>1965</v>
      </c>
      <c r="C1320" s="6" t="str">
        <f>Table2[[#This Row],[Education]]</f>
        <v>Graduation</v>
      </c>
      <c r="D1320" s="6" t="str">
        <f>Table2[[#This Row],[Marital_Status]]</f>
        <v>Together</v>
      </c>
      <c r="E1320" s="6">
        <f>Table2[[#This Row],[Income]]</f>
        <v>47009</v>
      </c>
      <c r="F1320" s="6">
        <f>Table2[[#This Row],[Kidhome]]</f>
        <v>0</v>
      </c>
      <c r="G1320" s="6">
        <f>Table2[[#This Row],[Teenhome]]</f>
        <v>1</v>
      </c>
      <c r="H1320" s="9">
        <f>Table2[[#This Row],[Dt_Customer]]</f>
        <v>41548</v>
      </c>
      <c r="I1320" s="6">
        <f>Table2[[#This Row],[Recency]]</f>
        <v>89</v>
      </c>
      <c r="J1320" s="8">
        <f>IF(VALUE(YEAR(People!$H1320))-People!$B1320&gt;=90,44,VALUE(YEAR(People!$H1320))-People!$B1320)</f>
        <v>48</v>
      </c>
      <c r="K1320" s="5" t="str">
        <f>IF(AND(People!$J1320&gt;=16,People!$J1320&lt;=25),"16-25",IF(AND(People!$J1320&gt;=26,People!$J1320&lt;=35),"26-35",IF(AND(People!$J1320&gt;=36,People!$J1320&lt;=45),"36-45",IF(AND(People!$J1320&gt;=46,People!$J1320&lt;=55),"46-55",IF(AND(People!$J1320&gt;=56,People!$J1320&lt;=65),"56-65",IF(AND(People!$J1320&gt;=66,People!$J1320&lt;=75),"66-75","ALL"))))))</f>
        <v>46-55</v>
      </c>
      <c r="L1320" t="str">
        <f>Products!H1320</f>
        <v>Married</v>
      </c>
      <c r="M1320">
        <f>Table2[[#This Row],[Recency]]</f>
        <v>89</v>
      </c>
      <c r="N1320">
        <f>Table2[[#This Row],[NumDealsPurchases]]</f>
        <v>4</v>
      </c>
      <c r="O1320" s="12" t="str">
        <f>IF(Table2[[#This Row],[Kidhome]]=0,"No","Yes")</f>
        <v>No</v>
      </c>
      <c r="P1320" s="12" t="str">
        <f>IF(Table2[[#This Row],[Teenhome]]=0,"No","Yes")</f>
        <v>Yes</v>
      </c>
    </row>
    <row r="1321" spans="1:16" ht="16.5" x14ac:dyDescent="0.3">
      <c r="A1321" s="7">
        <f>Table2[[#This Row],[ID]]</f>
        <v>4937</v>
      </c>
      <c r="B1321" s="6">
        <f>Table2[[#This Row],[Year_Birth]]</f>
        <v>1973</v>
      </c>
      <c r="C1321" s="6" t="str">
        <f>Table2[[#This Row],[Education]]</f>
        <v>2n Cycle</v>
      </c>
      <c r="D1321" s="6" t="str">
        <f>Table2[[#This Row],[Marital_Status]]</f>
        <v>Married</v>
      </c>
      <c r="E1321" s="6">
        <f>Table2[[#This Row],[Income]]</f>
        <v>46094</v>
      </c>
      <c r="F1321" s="6">
        <f>Table2[[#This Row],[Kidhome]]</f>
        <v>1</v>
      </c>
      <c r="G1321" s="6">
        <f>Table2[[#This Row],[Teenhome]]</f>
        <v>1</v>
      </c>
      <c r="H1321" s="9">
        <f>Table2[[#This Row],[Dt_Customer]]</f>
        <v>41800</v>
      </c>
      <c r="I1321" s="6">
        <f>Table2[[#This Row],[Recency]]</f>
        <v>62</v>
      </c>
      <c r="J1321" s="14">
        <f>IF(VALUE(YEAR(People!$H1321))-People!$B1321&gt;=90,44,VALUE(YEAR(People!$H1321))-People!$B1321)</f>
        <v>41</v>
      </c>
      <c r="K1321" s="5" t="str">
        <f>IF(AND(People!$J1321&gt;=16,People!$J1321&lt;=25),"16-25",IF(AND(People!$J1321&gt;=26,People!$J1321&lt;=35),"26-35",IF(AND(People!$J1321&gt;=36,People!$J1321&lt;=45),"36-45",IF(AND(People!$J1321&gt;=46,People!$J1321&lt;=55),"46-55",IF(AND(People!$J1321&gt;=56,People!$J1321&lt;=65),"56-65",IF(AND(People!$J1321&gt;=66,People!$J1321&lt;=75),"66-75","ALL"))))))</f>
        <v>36-45</v>
      </c>
      <c r="L1321" t="str">
        <f>Products!H1321</f>
        <v>Together</v>
      </c>
      <c r="M1321">
        <f>Table2[[#This Row],[Recency]]</f>
        <v>62</v>
      </c>
      <c r="N1321">
        <f>Table2[[#This Row],[NumDealsPurchases]]</f>
        <v>1</v>
      </c>
      <c r="O1321" s="12" t="str">
        <f>IF(Table2[[#This Row],[Kidhome]]=0,"No","Yes")</f>
        <v>Yes</v>
      </c>
      <c r="P1321" s="12" t="str">
        <f>IF(Table2[[#This Row],[Teenhome]]=0,"No","Yes")</f>
        <v>Yes</v>
      </c>
    </row>
    <row r="1322" spans="1:16" ht="16.5" x14ac:dyDescent="0.3">
      <c r="A1322" s="5">
        <f>Table2[[#This Row],[ID]]</f>
        <v>1920</v>
      </c>
      <c r="B1322" s="6">
        <f>Table2[[#This Row],[Year_Birth]]</f>
        <v>1972</v>
      </c>
      <c r="C1322" s="6" t="str">
        <f>Table2[[#This Row],[Education]]</f>
        <v>Graduation</v>
      </c>
      <c r="D1322" s="6" t="str">
        <f>Table2[[#This Row],[Marital_Status]]</f>
        <v>Married</v>
      </c>
      <c r="E1322" s="6">
        <f>Table2[[#This Row],[Income]]</f>
        <v>40321</v>
      </c>
      <c r="F1322" s="6">
        <f>Table2[[#This Row],[Kidhome]]</f>
        <v>1</v>
      </c>
      <c r="G1322" s="6">
        <f>Table2[[#This Row],[Teenhome]]</f>
        <v>1</v>
      </c>
      <c r="H1322" s="9">
        <f>Table2[[#This Row],[Dt_Customer]]</f>
        <v>41484</v>
      </c>
      <c r="I1322" s="6">
        <f>Table2[[#This Row],[Recency]]</f>
        <v>59</v>
      </c>
      <c r="J1322" s="8">
        <f>IF(VALUE(YEAR(People!$H1322))-People!$B1322&gt;=90,44,VALUE(YEAR(People!$H1322))-People!$B1322)</f>
        <v>41</v>
      </c>
      <c r="K1322" s="5" t="str">
        <f>IF(AND(People!$J1322&gt;=16,People!$J1322&lt;=25),"16-25",IF(AND(People!$J1322&gt;=26,People!$J1322&lt;=35),"26-35",IF(AND(People!$J1322&gt;=36,People!$J1322&lt;=45),"36-45",IF(AND(People!$J1322&gt;=46,People!$J1322&lt;=55),"46-55",IF(AND(People!$J1322&gt;=56,People!$J1322&lt;=65),"56-65",IF(AND(People!$J1322&gt;=66,People!$J1322&lt;=75),"66-75","ALL"))))))</f>
        <v>36-45</v>
      </c>
      <c r="L1322" t="str">
        <f>Products!H1322</f>
        <v>Married</v>
      </c>
      <c r="M1322">
        <f>Table2[[#This Row],[Recency]]</f>
        <v>59</v>
      </c>
      <c r="N1322">
        <f>Table2[[#This Row],[NumDealsPurchases]]</f>
        <v>2</v>
      </c>
      <c r="O1322" s="12" t="str">
        <f>IF(Table2[[#This Row],[Kidhome]]=0,"No","Yes")</f>
        <v>Yes</v>
      </c>
      <c r="P1322" s="12" t="str">
        <f>IF(Table2[[#This Row],[Teenhome]]=0,"No","Yes")</f>
        <v>Yes</v>
      </c>
    </row>
    <row r="1323" spans="1:16" ht="16.5" x14ac:dyDescent="0.3">
      <c r="A1323" s="7">
        <f>Table2[[#This Row],[ID]]</f>
        <v>8749</v>
      </c>
      <c r="B1323" s="6">
        <f>Table2[[#This Row],[Year_Birth]]</f>
        <v>1984</v>
      </c>
      <c r="C1323" s="6" t="str">
        <f>Table2[[#This Row],[Education]]</f>
        <v>Graduation</v>
      </c>
      <c r="D1323" s="6" t="str">
        <f>Table2[[#This Row],[Marital_Status]]</f>
        <v>Together</v>
      </c>
      <c r="E1323" s="6">
        <f>Table2[[#This Row],[Income]]</f>
        <v>37235</v>
      </c>
      <c r="F1323" s="6">
        <f>Table2[[#This Row],[Kidhome]]</f>
        <v>1</v>
      </c>
      <c r="G1323" s="6">
        <f>Table2[[#This Row],[Teenhome]]</f>
        <v>0</v>
      </c>
      <c r="H1323" s="9">
        <f>Table2[[#This Row],[Dt_Customer]]</f>
        <v>41671</v>
      </c>
      <c r="I1323" s="6">
        <f>Table2[[#This Row],[Recency]]</f>
        <v>68</v>
      </c>
      <c r="J1323" s="14">
        <f>IF(VALUE(YEAR(People!$H1323))-People!$B1323&gt;=90,44,VALUE(YEAR(People!$H1323))-People!$B1323)</f>
        <v>30</v>
      </c>
      <c r="K1323" s="5" t="str">
        <f>IF(AND(People!$J1323&gt;=16,People!$J1323&lt;=25),"16-25",IF(AND(People!$J1323&gt;=26,People!$J1323&lt;=35),"26-35",IF(AND(People!$J1323&gt;=36,People!$J1323&lt;=45),"36-45",IF(AND(People!$J1323&gt;=46,People!$J1323&lt;=55),"46-55",IF(AND(People!$J1323&gt;=56,People!$J1323&lt;=65),"56-65",IF(AND(People!$J1323&gt;=66,People!$J1323&lt;=75),"66-75","ALL"))))))</f>
        <v>26-35</v>
      </c>
      <c r="L1323" t="str">
        <f>Products!H1323</f>
        <v>Together</v>
      </c>
      <c r="M1323">
        <f>Table2[[#This Row],[Recency]]</f>
        <v>68</v>
      </c>
      <c r="N1323">
        <f>Table2[[#This Row],[NumDealsPurchases]]</f>
        <v>1</v>
      </c>
      <c r="O1323" s="12" t="str">
        <f>IF(Table2[[#This Row],[Kidhome]]=0,"No","Yes")</f>
        <v>Yes</v>
      </c>
      <c r="P1323" s="12" t="str">
        <f>IF(Table2[[#This Row],[Teenhome]]=0,"No","Yes")</f>
        <v>No</v>
      </c>
    </row>
    <row r="1324" spans="1:16" ht="16.5" x14ac:dyDescent="0.3">
      <c r="A1324" s="5">
        <f>Table2[[#This Row],[ID]]</f>
        <v>1650</v>
      </c>
      <c r="B1324" s="6">
        <f>Table2[[#This Row],[Year_Birth]]</f>
        <v>1960</v>
      </c>
      <c r="C1324" s="6" t="str">
        <f>Table2[[#This Row],[Education]]</f>
        <v>Master</v>
      </c>
      <c r="D1324" s="6" t="str">
        <f>Table2[[#This Row],[Marital_Status]]</f>
        <v>Married</v>
      </c>
      <c r="E1324" s="6">
        <f>Table2[[#This Row],[Income]]</f>
        <v>81843</v>
      </c>
      <c r="F1324" s="6">
        <f>Table2[[#This Row],[Kidhome]]</f>
        <v>0</v>
      </c>
      <c r="G1324" s="6">
        <f>Table2[[#This Row],[Teenhome]]</f>
        <v>0</v>
      </c>
      <c r="H1324" s="9">
        <f>Table2[[#This Row],[Dt_Customer]]</f>
        <v>41386</v>
      </c>
      <c r="I1324" s="6">
        <f>Table2[[#This Row],[Recency]]</f>
        <v>13</v>
      </c>
      <c r="J1324" s="8">
        <f>IF(VALUE(YEAR(People!$H1324))-People!$B1324&gt;=90,44,VALUE(YEAR(People!$H1324))-People!$B1324)</f>
        <v>53</v>
      </c>
      <c r="K1324" s="5" t="str">
        <f>IF(AND(People!$J1324&gt;=16,People!$J1324&lt;=25),"16-25",IF(AND(People!$J1324&gt;=26,People!$J1324&lt;=35),"26-35",IF(AND(People!$J1324&gt;=36,People!$J1324&lt;=45),"36-45",IF(AND(People!$J1324&gt;=46,People!$J1324&lt;=55),"46-55",IF(AND(People!$J1324&gt;=56,People!$J1324&lt;=65),"56-65",IF(AND(People!$J1324&gt;=66,People!$J1324&lt;=75),"66-75","ALL"))))))</f>
        <v>46-55</v>
      </c>
      <c r="L1324" t="str">
        <f>Products!H1324</f>
        <v>Together</v>
      </c>
      <c r="M1324">
        <f>Table2[[#This Row],[Recency]]</f>
        <v>13</v>
      </c>
      <c r="N1324">
        <f>Table2[[#This Row],[NumDealsPurchases]]</f>
        <v>1</v>
      </c>
      <c r="O1324" s="12" t="str">
        <f>IF(Table2[[#This Row],[Kidhome]]=0,"No","Yes")</f>
        <v>No</v>
      </c>
      <c r="P1324" s="12" t="str">
        <f>IF(Table2[[#This Row],[Teenhome]]=0,"No","Yes")</f>
        <v>No</v>
      </c>
    </row>
    <row r="1325" spans="1:16" ht="16.5" x14ac:dyDescent="0.3">
      <c r="A1325" s="7">
        <f>Table2[[#This Row],[ID]]</f>
        <v>10377</v>
      </c>
      <c r="B1325" s="6">
        <f>Table2[[#This Row],[Year_Birth]]</f>
        <v>1958</v>
      </c>
      <c r="C1325" s="6" t="str">
        <f>Table2[[#This Row],[Education]]</f>
        <v>Master</v>
      </c>
      <c r="D1325" s="6" t="str">
        <f>Table2[[#This Row],[Marital_Status]]</f>
        <v>Together</v>
      </c>
      <c r="E1325" s="6">
        <f>Table2[[#This Row],[Income]]</f>
        <v>46692</v>
      </c>
      <c r="F1325" s="6">
        <f>Table2[[#This Row],[Kidhome]]</f>
        <v>0</v>
      </c>
      <c r="G1325" s="6">
        <f>Table2[[#This Row],[Teenhome]]</f>
        <v>1</v>
      </c>
      <c r="H1325" s="9">
        <f>Table2[[#This Row],[Dt_Customer]]</f>
        <v>41431</v>
      </c>
      <c r="I1325" s="6">
        <f>Table2[[#This Row],[Recency]]</f>
        <v>37</v>
      </c>
      <c r="J1325" s="14">
        <f>IF(VALUE(YEAR(People!$H1325))-People!$B1325&gt;=90,44,VALUE(YEAR(People!$H1325))-People!$B1325)</f>
        <v>55</v>
      </c>
      <c r="K1325" s="5" t="str">
        <f>IF(AND(People!$J1325&gt;=16,People!$J1325&lt;=25),"16-25",IF(AND(People!$J1325&gt;=26,People!$J1325&lt;=35),"26-35",IF(AND(People!$J1325&gt;=36,People!$J1325&lt;=45),"36-45",IF(AND(People!$J1325&gt;=46,People!$J1325&lt;=55),"46-55",IF(AND(People!$J1325&gt;=56,People!$J1325&lt;=65),"56-65",IF(AND(People!$J1325&gt;=66,People!$J1325&lt;=75),"66-75","ALL"))))))</f>
        <v>46-55</v>
      </c>
      <c r="L1325" t="str">
        <f>Products!H1325</f>
        <v>Single</v>
      </c>
      <c r="M1325">
        <f>Table2[[#This Row],[Recency]]</f>
        <v>37</v>
      </c>
      <c r="N1325">
        <f>Table2[[#This Row],[NumDealsPurchases]]</f>
        <v>3</v>
      </c>
      <c r="O1325" s="12" t="str">
        <f>IF(Table2[[#This Row],[Kidhome]]=0,"No","Yes")</f>
        <v>No</v>
      </c>
      <c r="P1325" s="12" t="str">
        <f>IF(Table2[[#This Row],[Teenhome]]=0,"No","Yes")</f>
        <v>Yes</v>
      </c>
    </row>
    <row r="1326" spans="1:16" ht="16.5" x14ac:dyDescent="0.3">
      <c r="A1326" s="5">
        <f>Table2[[#This Row],[ID]]</f>
        <v>9206</v>
      </c>
      <c r="B1326" s="6">
        <f>Table2[[#This Row],[Year_Birth]]</f>
        <v>1968</v>
      </c>
      <c r="C1326" s="6" t="str">
        <f>Table2[[#This Row],[Education]]</f>
        <v>Graduation</v>
      </c>
      <c r="D1326" s="6" t="str">
        <f>Table2[[#This Row],[Marital_Status]]</f>
        <v>Together</v>
      </c>
      <c r="E1326" s="6">
        <f>Table2[[#This Row],[Income]]</f>
        <v>77382</v>
      </c>
      <c r="F1326" s="6">
        <f>Table2[[#This Row],[Kidhome]]</f>
        <v>0</v>
      </c>
      <c r="G1326" s="6">
        <f>Table2[[#This Row],[Teenhome]]</f>
        <v>1</v>
      </c>
      <c r="H1326" s="9">
        <f>Table2[[#This Row],[Dt_Customer]]</f>
        <v>41646</v>
      </c>
      <c r="I1326" s="6">
        <f>Table2[[#This Row],[Recency]]</f>
        <v>36</v>
      </c>
      <c r="J1326" s="8">
        <f>IF(VALUE(YEAR(People!$H1326))-People!$B1326&gt;=90,44,VALUE(YEAR(People!$H1326))-People!$B1326)</f>
        <v>46</v>
      </c>
      <c r="K1326" s="5" t="str">
        <f>IF(AND(People!$J1326&gt;=16,People!$J1326&lt;=25),"16-25",IF(AND(People!$J1326&gt;=26,People!$J1326&lt;=35),"26-35",IF(AND(People!$J1326&gt;=36,People!$J1326&lt;=45),"36-45",IF(AND(People!$J1326&gt;=46,People!$J1326&lt;=55),"46-55",IF(AND(People!$J1326&gt;=56,People!$J1326&lt;=65),"56-65",IF(AND(People!$J1326&gt;=66,People!$J1326&lt;=75),"66-75","ALL"))))))</f>
        <v>46-55</v>
      </c>
      <c r="L1326" t="str">
        <f>Products!H1326</f>
        <v>Married</v>
      </c>
      <c r="M1326">
        <f>Table2[[#This Row],[Recency]]</f>
        <v>36</v>
      </c>
      <c r="N1326">
        <f>Table2[[#This Row],[NumDealsPurchases]]</f>
        <v>2</v>
      </c>
      <c r="O1326" s="12" t="str">
        <f>IF(Table2[[#This Row],[Kidhome]]=0,"No","Yes")</f>
        <v>No</v>
      </c>
      <c r="P1326" s="12" t="str">
        <f>IF(Table2[[#This Row],[Teenhome]]=0,"No","Yes")</f>
        <v>Yes</v>
      </c>
    </row>
    <row r="1327" spans="1:16" ht="16.5" x14ac:dyDescent="0.3">
      <c r="A1327" s="7">
        <f>Table2[[#This Row],[ID]]</f>
        <v>10971</v>
      </c>
      <c r="B1327" s="6">
        <f>Table2[[#This Row],[Year_Birth]]</f>
        <v>1977</v>
      </c>
      <c r="C1327" s="6" t="str">
        <f>Table2[[#This Row],[Education]]</f>
        <v>Graduation</v>
      </c>
      <c r="D1327" s="6" t="str">
        <f>Table2[[#This Row],[Marital_Status]]</f>
        <v>Single</v>
      </c>
      <c r="E1327" s="6">
        <f>Table2[[#This Row],[Income]]</f>
        <v>37774</v>
      </c>
      <c r="F1327" s="6">
        <f>Table2[[#This Row],[Kidhome]]</f>
        <v>2</v>
      </c>
      <c r="G1327" s="6">
        <f>Table2[[#This Row],[Teenhome]]</f>
        <v>0</v>
      </c>
      <c r="H1327" s="9">
        <f>Table2[[#This Row],[Dt_Customer]]</f>
        <v>41155</v>
      </c>
      <c r="I1327" s="6">
        <f>Table2[[#This Row],[Recency]]</f>
        <v>28</v>
      </c>
      <c r="J1327" s="14">
        <f>IF(VALUE(YEAR(People!$H1327))-People!$B1327&gt;=90,44,VALUE(YEAR(People!$H1327))-People!$B1327)</f>
        <v>35</v>
      </c>
      <c r="K1327" s="5" t="str">
        <f>IF(AND(People!$J1327&gt;=16,People!$J1327&lt;=25),"16-25",IF(AND(People!$J1327&gt;=26,People!$J1327&lt;=35),"26-35",IF(AND(People!$J1327&gt;=36,People!$J1327&lt;=45),"36-45",IF(AND(People!$J1327&gt;=46,People!$J1327&lt;=55),"46-55",IF(AND(People!$J1327&gt;=56,People!$J1327&lt;=65),"56-65",IF(AND(People!$J1327&gt;=66,People!$J1327&lt;=75),"66-75","ALL"))))))</f>
        <v>26-35</v>
      </c>
      <c r="L1327" t="str">
        <f>Products!H1327</f>
        <v>Married</v>
      </c>
      <c r="M1327">
        <f>Table2[[#This Row],[Recency]]</f>
        <v>28</v>
      </c>
      <c r="N1327">
        <f>Table2[[#This Row],[NumDealsPurchases]]</f>
        <v>4</v>
      </c>
      <c r="O1327" s="12" t="str">
        <f>IF(Table2[[#This Row],[Kidhome]]=0,"No","Yes")</f>
        <v>Yes</v>
      </c>
      <c r="P1327" s="12" t="str">
        <f>IF(Table2[[#This Row],[Teenhome]]=0,"No","Yes")</f>
        <v>No</v>
      </c>
    </row>
    <row r="1328" spans="1:16" ht="16.5" x14ac:dyDescent="0.3">
      <c r="A1328" s="5">
        <f>Table2[[#This Row],[ID]]</f>
        <v>6398</v>
      </c>
      <c r="B1328" s="6">
        <f>Table2[[#This Row],[Year_Birth]]</f>
        <v>1974</v>
      </c>
      <c r="C1328" s="6" t="str">
        <f>Table2[[#This Row],[Education]]</f>
        <v>Basic</v>
      </c>
      <c r="D1328" s="6" t="str">
        <f>Table2[[#This Row],[Marital_Status]]</f>
        <v>Married</v>
      </c>
      <c r="E1328" s="6">
        <f>Table2[[#This Row],[Income]]</f>
        <v>18393</v>
      </c>
      <c r="F1328" s="6">
        <f>Table2[[#This Row],[Kidhome]]</f>
        <v>1</v>
      </c>
      <c r="G1328" s="6">
        <f>Table2[[#This Row],[Teenhome]]</f>
        <v>0</v>
      </c>
      <c r="H1328" s="9">
        <f>Table2[[#This Row],[Dt_Customer]]</f>
        <v>41727</v>
      </c>
      <c r="I1328" s="6">
        <f>Table2[[#This Row],[Recency]]</f>
        <v>2</v>
      </c>
      <c r="J1328" s="8">
        <f>IF(VALUE(YEAR(People!$H1328))-People!$B1328&gt;=90,44,VALUE(YEAR(People!$H1328))-People!$B1328)</f>
        <v>40</v>
      </c>
      <c r="K1328" s="5" t="str">
        <f>IF(AND(People!$J1328&gt;=16,People!$J1328&lt;=25),"16-25",IF(AND(People!$J1328&gt;=26,People!$J1328&lt;=35),"26-35",IF(AND(People!$J1328&gt;=36,People!$J1328&lt;=45),"36-45",IF(AND(People!$J1328&gt;=46,People!$J1328&lt;=55),"46-55",IF(AND(People!$J1328&gt;=56,People!$J1328&lt;=65),"56-65",IF(AND(People!$J1328&gt;=66,People!$J1328&lt;=75),"66-75","ALL"))))))</f>
        <v>36-45</v>
      </c>
      <c r="L1328" t="str">
        <f>Products!H1328</f>
        <v>Married</v>
      </c>
      <c r="M1328">
        <f>Table2[[#This Row],[Recency]]</f>
        <v>2</v>
      </c>
      <c r="N1328">
        <f>Table2[[#This Row],[NumDealsPurchases]]</f>
        <v>2</v>
      </c>
      <c r="O1328" s="12" t="str">
        <f>IF(Table2[[#This Row],[Kidhome]]=0,"No","Yes")</f>
        <v>Yes</v>
      </c>
      <c r="P1328" s="12" t="str">
        <f>IF(Table2[[#This Row],[Teenhome]]=0,"No","Yes")</f>
        <v>No</v>
      </c>
    </row>
    <row r="1329" spans="1:16" ht="16.5" x14ac:dyDescent="0.3">
      <c r="A1329" s="7">
        <f>Table2[[#This Row],[ID]]</f>
        <v>9212</v>
      </c>
      <c r="B1329" s="6">
        <f>Table2[[#This Row],[Year_Birth]]</f>
        <v>1962</v>
      </c>
      <c r="C1329" s="6" t="str">
        <f>Table2[[#This Row],[Education]]</f>
        <v>Master</v>
      </c>
      <c r="D1329" s="6" t="str">
        <f>Table2[[#This Row],[Marital_Status]]</f>
        <v>Married</v>
      </c>
      <c r="E1329" s="6">
        <f>Table2[[#This Row],[Income]]</f>
        <v>72828</v>
      </c>
      <c r="F1329" s="6">
        <f>Table2[[#This Row],[Kidhome]]</f>
        <v>0</v>
      </c>
      <c r="G1329" s="6">
        <f>Table2[[#This Row],[Teenhome]]</f>
        <v>1</v>
      </c>
      <c r="H1329" s="9">
        <f>Table2[[#This Row],[Dt_Customer]]</f>
        <v>41319</v>
      </c>
      <c r="I1329" s="6">
        <f>Table2[[#This Row],[Recency]]</f>
        <v>17</v>
      </c>
      <c r="J1329" s="14">
        <f>IF(VALUE(YEAR(People!$H1329))-People!$B1329&gt;=90,44,VALUE(YEAR(People!$H1329))-People!$B1329)</f>
        <v>51</v>
      </c>
      <c r="K1329" s="5" t="str">
        <f>IF(AND(People!$J1329&gt;=16,People!$J1329&lt;=25),"16-25",IF(AND(People!$J1329&gt;=26,People!$J1329&lt;=35),"26-35",IF(AND(People!$J1329&gt;=36,People!$J1329&lt;=45),"36-45",IF(AND(People!$J1329&gt;=46,People!$J1329&lt;=55),"46-55",IF(AND(People!$J1329&gt;=56,People!$J1329&lt;=65),"56-65",IF(AND(People!$J1329&gt;=66,People!$J1329&lt;=75),"66-75","ALL"))))))</f>
        <v>46-55</v>
      </c>
      <c r="L1329" t="str">
        <f>Products!H1329</f>
        <v>Married</v>
      </c>
      <c r="M1329">
        <f>Table2[[#This Row],[Recency]]</f>
        <v>17</v>
      </c>
      <c r="N1329">
        <f>Table2[[#This Row],[NumDealsPurchases]]</f>
        <v>6</v>
      </c>
      <c r="O1329" s="12" t="str">
        <f>IF(Table2[[#This Row],[Kidhome]]=0,"No","Yes")</f>
        <v>No</v>
      </c>
      <c r="P1329" s="12" t="str">
        <f>IF(Table2[[#This Row],[Teenhome]]=0,"No","Yes")</f>
        <v>Yes</v>
      </c>
    </row>
    <row r="1330" spans="1:16" ht="16.5" x14ac:dyDescent="0.3">
      <c r="A1330" s="5">
        <f>Table2[[#This Row],[ID]]</f>
        <v>7937</v>
      </c>
      <c r="B1330" s="6">
        <f>Table2[[#This Row],[Year_Birth]]</f>
        <v>1982</v>
      </c>
      <c r="C1330" s="6" t="str">
        <f>Table2[[#This Row],[Education]]</f>
        <v>Graduation</v>
      </c>
      <c r="D1330" s="6" t="str">
        <f>Table2[[#This Row],[Marital_Status]]</f>
        <v>Married</v>
      </c>
      <c r="E1330" s="6">
        <f>Table2[[#This Row],[Income]]</f>
        <v>24711</v>
      </c>
      <c r="F1330" s="6">
        <f>Table2[[#This Row],[Kidhome]]</f>
        <v>0</v>
      </c>
      <c r="G1330" s="6">
        <f>Table2[[#This Row],[Teenhome]]</f>
        <v>0</v>
      </c>
      <c r="H1330" s="9">
        <f>Table2[[#This Row],[Dt_Customer]]</f>
        <v>41747</v>
      </c>
      <c r="I1330" s="6">
        <f>Table2[[#This Row],[Recency]]</f>
        <v>86</v>
      </c>
      <c r="J1330" s="8">
        <f>IF(VALUE(YEAR(People!$H1330))-People!$B1330&gt;=90,44,VALUE(YEAR(People!$H1330))-People!$B1330)</f>
        <v>32</v>
      </c>
      <c r="K1330" s="5" t="str">
        <f>IF(AND(People!$J1330&gt;=16,People!$J1330&lt;=25),"16-25",IF(AND(People!$J1330&gt;=26,People!$J1330&lt;=35),"26-35",IF(AND(People!$J1330&gt;=36,People!$J1330&lt;=45),"36-45",IF(AND(People!$J1330&gt;=46,People!$J1330&lt;=55),"46-55",IF(AND(People!$J1330&gt;=56,People!$J1330&lt;=65),"56-65",IF(AND(People!$J1330&gt;=66,People!$J1330&lt;=75),"66-75","ALL"))))))</f>
        <v>26-35</v>
      </c>
      <c r="L1330" t="str">
        <f>Products!H1330</f>
        <v>Single</v>
      </c>
      <c r="M1330">
        <f>Table2[[#This Row],[Recency]]</f>
        <v>86</v>
      </c>
      <c r="N1330">
        <f>Table2[[#This Row],[NumDealsPurchases]]</f>
        <v>1</v>
      </c>
      <c r="O1330" s="12" t="str">
        <f>IF(Table2[[#This Row],[Kidhome]]=0,"No","Yes")</f>
        <v>No</v>
      </c>
      <c r="P1330" s="12" t="str">
        <f>IF(Table2[[#This Row],[Teenhome]]=0,"No","Yes")</f>
        <v>No</v>
      </c>
    </row>
    <row r="1331" spans="1:16" ht="16.5" x14ac:dyDescent="0.3">
      <c r="A1331" s="7">
        <f>Table2[[#This Row],[ID]]</f>
        <v>839</v>
      </c>
      <c r="B1331" s="6">
        <f>Table2[[#This Row],[Year_Birth]]</f>
        <v>1975</v>
      </c>
      <c r="C1331" s="6" t="str">
        <f>Table2[[#This Row],[Education]]</f>
        <v>PhD</v>
      </c>
      <c r="D1331" s="6" t="str">
        <f>Table2[[#This Row],[Marital_Status]]</f>
        <v>Married</v>
      </c>
      <c r="E1331" s="6">
        <f>Table2[[#This Row],[Income]]</f>
        <v>45503</v>
      </c>
      <c r="F1331" s="6">
        <f>Table2[[#This Row],[Kidhome]]</f>
        <v>1</v>
      </c>
      <c r="G1331" s="6">
        <f>Table2[[#This Row],[Teenhome]]</f>
        <v>0</v>
      </c>
      <c r="H1331" s="9">
        <f>Table2[[#This Row],[Dt_Customer]]</f>
        <v>41542</v>
      </c>
      <c r="I1331" s="6">
        <f>Table2[[#This Row],[Recency]]</f>
        <v>54</v>
      </c>
      <c r="J1331" s="14">
        <f>IF(VALUE(YEAR(People!$H1331))-People!$B1331&gt;=90,44,VALUE(YEAR(People!$H1331))-People!$B1331)</f>
        <v>38</v>
      </c>
      <c r="K1331" s="5" t="str">
        <f>IF(AND(People!$J1331&gt;=16,People!$J1331&lt;=25),"16-25",IF(AND(People!$J1331&gt;=26,People!$J1331&lt;=35),"26-35",IF(AND(People!$J1331&gt;=36,People!$J1331&lt;=45),"36-45",IF(AND(People!$J1331&gt;=46,People!$J1331&lt;=55),"46-55",IF(AND(People!$J1331&gt;=56,People!$J1331&lt;=65),"56-65",IF(AND(People!$J1331&gt;=66,People!$J1331&lt;=75),"66-75","ALL"))))))</f>
        <v>36-45</v>
      </c>
      <c r="L1331" t="str">
        <f>Products!H1331</f>
        <v>Together</v>
      </c>
      <c r="M1331">
        <f>Table2[[#This Row],[Recency]]</f>
        <v>54</v>
      </c>
      <c r="N1331">
        <f>Table2[[#This Row],[NumDealsPurchases]]</f>
        <v>1</v>
      </c>
      <c r="O1331" s="12" t="str">
        <f>IF(Table2[[#This Row],[Kidhome]]=0,"No","Yes")</f>
        <v>Yes</v>
      </c>
      <c r="P1331" s="12" t="str">
        <f>IF(Table2[[#This Row],[Teenhome]]=0,"No","Yes")</f>
        <v>No</v>
      </c>
    </row>
    <row r="1332" spans="1:16" ht="16.5" x14ac:dyDescent="0.3">
      <c r="A1332" s="5">
        <f>Table2[[#This Row],[ID]]</f>
        <v>4246</v>
      </c>
      <c r="B1332" s="6">
        <f>Table2[[#This Row],[Year_Birth]]</f>
        <v>1982</v>
      </c>
      <c r="C1332" s="6" t="str">
        <f>Table2[[#This Row],[Education]]</f>
        <v>Master</v>
      </c>
      <c r="D1332" s="6" t="str">
        <f>Table2[[#This Row],[Marital_Status]]</f>
        <v>Single</v>
      </c>
      <c r="E1332" s="6">
        <f>Table2[[#This Row],[Income]]</f>
        <v>6560</v>
      </c>
      <c r="F1332" s="6">
        <f>Table2[[#This Row],[Kidhome]]</f>
        <v>0</v>
      </c>
      <c r="G1332" s="6">
        <f>Table2[[#This Row],[Teenhome]]</f>
        <v>0</v>
      </c>
      <c r="H1332" s="9">
        <f>Table2[[#This Row],[Dt_Customer]]</f>
        <v>41620</v>
      </c>
      <c r="I1332" s="6">
        <f>Table2[[#This Row],[Recency]]</f>
        <v>2</v>
      </c>
      <c r="J1332" s="8">
        <f>IF(VALUE(YEAR(People!$H1332))-People!$B1332&gt;=90,44,VALUE(YEAR(People!$H1332))-People!$B1332)</f>
        <v>31</v>
      </c>
      <c r="K1332" s="5" t="str">
        <f>IF(AND(People!$J1332&gt;=16,People!$J1332&lt;=25),"16-25",IF(AND(People!$J1332&gt;=26,People!$J1332&lt;=35),"26-35",IF(AND(People!$J1332&gt;=36,People!$J1332&lt;=45),"36-45",IF(AND(People!$J1332&gt;=46,People!$J1332&lt;=55),"46-55",IF(AND(People!$J1332&gt;=56,People!$J1332&lt;=65),"56-65",IF(AND(People!$J1332&gt;=66,People!$J1332&lt;=75),"66-75","ALL"))))))</f>
        <v>26-35</v>
      </c>
      <c r="L1332" t="str">
        <f>Products!H1332</f>
        <v>Married</v>
      </c>
      <c r="M1332">
        <f>Table2[[#This Row],[Recency]]</f>
        <v>2</v>
      </c>
      <c r="N1332">
        <f>Table2[[#This Row],[NumDealsPurchases]]</f>
        <v>0</v>
      </c>
      <c r="O1332" s="12" t="str">
        <f>IF(Table2[[#This Row],[Kidhome]]=0,"No","Yes")</f>
        <v>No</v>
      </c>
      <c r="P1332" s="12" t="str">
        <f>IF(Table2[[#This Row],[Teenhome]]=0,"No","Yes")</f>
        <v>No</v>
      </c>
    </row>
    <row r="1333" spans="1:16" ht="16.5" x14ac:dyDescent="0.3">
      <c r="A1333" s="7">
        <f>Table2[[#This Row],[ID]]</f>
        <v>158</v>
      </c>
      <c r="B1333" s="6">
        <f>Table2[[#This Row],[Year_Birth]]</f>
        <v>1945</v>
      </c>
      <c r="C1333" s="6" t="str">
        <f>Table2[[#This Row],[Education]]</f>
        <v>PhD</v>
      </c>
      <c r="D1333" s="6" t="str">
        <f>Table2[[#This Row],[Marital_Status]]</f>
        <v>Together</v>
      </c>
      <c r="E1333" s="6">
        <f>Table2[[#This Row],[Income]]</f>
        <v>71604</v>
      </c>
      <c r="F1333" s="6">
        <f>Table2[[#This Row],[Kidhome]]</f>
        <v>0</v>
      </c>
      <c r="G1333" s="6">
        <f>Table2[[#This Row],[Teenhome]]</f>
        <v>0</v>
      </c>
      <c r="H1333" s="9">
        <f>Table2[[#This Row],[Dt_Customer]]</f>
        <v>41595</v>
      </c>
      <c r="I1333" s="6">
        <f>Table2[[#This Row],[Recency]]</f>
        <v>3</v>
      </c>
      <c r="J1333" s="14">
        <f>IF(VALUE(YEAR(People!$H1333))-People!$B1333&gt;=90,44,VALUE(YEAR(People!$H1333))-People!$B1333)</f>
        <v>68</v>
      </c>
      <c r="K1333" s="5" t="str">
        <f>IF(AND(People!$J1333&gt;=16,People!$J1333&lt;=25),"16-25",IF(AND(People!$J1333&gt;=26,People!$J1333&lt;=35),"26-35",IF(AND(People!$J1333&gt;=36,People!$J1333&lt;=45),"36-45",IF(AND(People!$J1333&gt;=46,People!$J1333&lt;=55),"46-55",IF(AND(People!$J1333&gt;=56,People!$J1333&lt;=65),"56-65",IF(AND(People!$J1333&gt;=66,People!$J1333&lt;=75),"66-75","ALL"))))))</f>
        <v>66-75</v>
      </c>
      <c r="L1333" t="str">
        <f>Products!H1333</f>
        <v>Married</v>
      </c>
      <c r="M1333">
        <f>Table2[[#This Row],[Recency]]</f>
        <v>3</v>
      </c>
      <c r="N1333">
        <f>Table2[[#This Row],[NumDealsPurchases]]</f>
        <v>1</v>
      </c>
      <c r="O1333" s="12" t="str">
        <f>IF(Table2[[#This Row],[Kidhome]]=0,"No","Yes")</f>
        <v>No</v>
      </c>
      <c r="P1333" s="12" t="str">
        <f>IF(Table2[[#This Row],[Teenhome]]=0,"No","Yes")</f>
        <v>No</v>
      </c>
    </row>
    <row r="1334" spans="1:16" ht="16.5" x14ac:dyDescent="0.3">
      <c r="A1334" s="5">
        <f>Table2[[#This Row],[ID]]</f>
        <v>4832</v>
      </c>
      <c r="B1334" s="6">
        <f>Table2[[#This Row],[Year_Birth]]</f>
        <v>1979</v>
      </c>
      <c r="C1334" s="6" t="str">
        <f>Table2[[#This Row],[Education]]</f>
        <v>Graduation</v>
      </c>
      <c r="D1334" s="6" t="str">
        <f>Table2[[#This Row],[Marital_Status]]</f>
        <v>Married</v>
      </c>
      <c r="E1334" s="6">
        <f>Table2[[#This Row],[Income]]</f>
        <v>27244</v>
      </c>
      <c r="F1334" s="6">
        <f>Table2[[#This Row],[Kidhome]]</f>
        <v>1</v>
      </c>
      <c r="G1334" s="6">
        <f>Table2[[#This Row],[Teenhome]]</f>
        <v>0</v>
      </c>
      <c r="H1334" s="9">
        <f>Table2[[#This Row],[Dt_Customer]]</f>
        <v>41705</v>
      </c>
      <c r="I1334" s="6">
        <f>Table2[[#This Row],[Recency]]</f>
        <v>84</v>
      </c>
      <c r="J1334" s="8">
        <f>IF(VALUE(YEAR(People!$H1334))-People!$B1334&gt;=90,44,VALUE(YEAR(People!$H1334))-People!$B1334)</f>
        <v>35</v>
      </c>
      <c r="K1334" s="5" t="str">
        <f>IF(AND(People!$J1334&gt;=16,People!$J1334&lt;=25),"16-25",IF(AND(People!$J1334&gt;=26,People!$J1334&lt;=35),"26-35",IF(AND(People!$J1334&gt;=36,People!$J1334&lt;=45),"36-45",IF(AND(People!$J1334&gt;=46,People!$J1334&lt;=55),"46-55",IF(AND(People!$J1334&gt;=56,People!$J1334&lt;=65),"56-65",IF(AND(People!$J1334&gt;=66,People!$J1334&lt;=75),"66-75","ALL"))))))</f>
        <v>26-35</v>
      </c>
      <c r="L1334" t="str">
        <f>Products!H1334</f>
        <v>Married</v>
      </c>
      <c r="M1334">
        <f>Table2[[#This Row],[Recency]]</f>
        <v>84</v>
      </c>
      <c r="N1334">
        <f>Table2[[#This Row],[NumDealsPurchases]]</f>
        <v>2</v>
      </c>
      <c r="O1334" s="12" t="str">
        <f>IF(Table2[[#This Row],[Kidhome]]=0,"No","Yes")</f>
        <v>Yes</v>
      </c>
      <c r="P1334" s="12" t="str">
        <f>IF(Table2[[#This Row],[Teenhome]]=0,"No","Yes")</f>
        <v>No</v>
      </c>
    </row>
    <row r="1335" spans="1:16" ht="16.5" x14ac:dyDescent="0.3">
      <c r="A1335" s="7">
        <f>Table2[[#This Row],[ID]]</f>
        <v>5621</v>
      </c>
      <c r="B1335" s="6">
        <f>Table2[[#This Row],[Year_Birth]]</f>
        <v>1969</v>
      </c>
      <c r="C1335" s="6" t="str">
        <f>Table2[[#This Row],[Education]]</f>
        <v>Graduation</v>
      </c>
      <c r="D1335" s="6" t="str">
        <f>Table2[[#This Row],[Marital_Status]]</f>
        <v>Married</v>
      </c>
      <c r="E1335" s="6">
        <f>Table2[[#This Row],[Income]]</f>
        <v>48752</v>
      </c>
      <c r="F1335" s="6">
        <f>Table2[[#This Row],[Kidhome]]</f>
        <v>1</v>
      </c>
      <c r="G1335" s="6">
        <f>Table2[[#This Row],[Teenhome]]</f>
        <v>1</v>
      </c>
      <c r="H1335" s="9">
        <f>Table2[[#This Row],[Dt_Customer]]</f>
        <v>41255</v>
      </c>
      <c r="I1335" s="6">
        <f>Table2[[#This Row],[Recency]]</f>
        <v>8</v>
      </c>
      <c r="J1335" s="14">
        <f>IF(VALUE(YEAR(People!$H1335))-People!$B1335&gt;=90,44,VALUE(YEAR(People!$H1335))-People!$B1335)</f>
        <v>43</v>
      </c>
      <c r="K1335" s="5" t="str">
        <f>IF(AND(People!$J1335&gt;=16,People!$J1335&lt;=25),"16-25",IF(AND(People!$J1335&gt;=26,People!$J1335&lt;=35),"26-35",IF(AND(People!$J1335&gt;=36,People!$J1335&lt;=45),"36-45",IF(AND(People!$J1335&gt;=46,People!$J1335&lt;=55),"46-55",IF(AND(People!$J1335&gt;=56,People!$J1335&lt;=65),"56-65",IF(AND(People!$J1335&gt;=66,People!$J1335&lt;=75),"66-75","ALL"))))))</f>
        <v>36-45</v>
      </c>
      <c r="L1335" t="str">
        <f>Products!H1335</f>
        <v>Single</v>
      </c>
      <c r="M1335">
        <f>Table2[[#This Row],[Recency]]</f>
        <v>8</v>
      </c>
      <c r="N1335">
        <f>Table2[[#This Row],[NumDealsPurchases]]</f>
        <v>5</v>
      </c>
      <c r="O1335" s="12" t="str">
        <f>IF(Table2[[#This Row],[Kidhome]]=0,"No","Yes")</f>
        <v>Yes</v>
      </c>
      <c r="P1335" s="12" t="str">
        <f>IF(Table2[[#This Row],[Teenhome]]=0,"No","Yes")</f>
        <v>Yes</v>
      </c>
    </row>
    <row r="1336" spans="1:16" ht="16.5" x14ac:dyDescent="0.3">
      <c r="A1336" s="5">
        <f>Table2[[#This Row],[ID]]</f>
        <v>1945</v>
      </c>
      <c r="B1336" s="6">
        <f>Table2[[#This Row],[Year_Birth]]</f>
        <v>1962</v>
      </c>
      <c r="C1336" s="6" t="str">
        <f>Table2[[#This Row],[Education]]</f>
        <v>Graduation</v>
      </c>
      <c r="D1336" s="6" t="str">
        <f>Table2[[#This Row],[Marital_Status]]</f>
        <v>Married</v>
      </c>
      <c r="E1336" s="6">
        <f>Table2[[#This Row],[Income]]</f>
        <v>71434</v>
      </c>
      <c r="F1336" s="6">
        <f>Table2[[#This Row],[Kidhome]]</f>
        <v>0</v>
      </c>
      <c r="G1336" s="6">
        <f>Table2[[#This Row],[Teenhome]]</f>
        <v>1</v>
      </c>
      <c r="H1336" s="9">
        <f>Table2[[#This Row],[Dt_Customer]]</f>
        <v>41535</v>
      </c>
      <c r="I1336" s="6">
        <f>Table2[[#This Row],[Recency]]</f>
        <v>4</v>
      </c>
      <c r="J1336" s="8">
        <f>IF(VALUE(YEAR(People!$H1336))-People!$B1336&gt;=90,44,VALUE(YEAR(People!$H1336))-People!$B1336)</f>
        <v>51</v>
      </c>
      <c r="K1336" s="5" t="str">
        <f>IF(AND(People!$J1336&gt;=16,People!$J1336&lt;=25),"16-25",IF(AND(People!$J1336&gt;=26,People!$J1336&lt;=35),"26-35",IF(AND(People!$J1336&gt;=36,People!$J1336&lt;=45),"36-45",IF(AND(People!$J1336&gt;=46,People!$J1336&lt;=55),"46-55",IF(AND(People!$J1336&gt;=56,People!$J1336&lt;=65),"56-65",IF(AND(People!$J1336&gt;=66,People!$J1336&lt;=75),"66-75","ALL"))))))</f>
        <v>46-55</v>
      </c>
      <c r="L1336" t="str">
        <f>Products!H1336</f>
        <v>Married</v>
      </c>
      <c r="M1336">
        <f>Table2[[#This Row],[Recency]]</f>
        <v>4</v>
      </c>
      <c r="N1336">
        <f>Table2[[#This Row],[NumDealsPurchases]]</f>
        <v>3</v>
      </c>
      <c r="O1336" s="12" t="str">
        <f>IF(Table2[[#This Row],[Kidhome]]=0,"No","Yes")</f>
        <v>No</v>
      </c>
      <c r="P1336" s="12" t="str">
        <f>IF(Table2[[#This Row],[Teenhome]]=0,"No","Yes")</f>
        <v>Yes</v>
      </c>
    </row>
    <row r="1337" spans="1:16" ht="16.5" x14ac:dyDescent="0.3">
      <c r="A1337" s="7">
        <f>Table2[[#This Row],[ID]]</f>
        <v>5147</v>
      </c>
      <c r="B1337" s="6">
        <f>Table2[[#This Row],[Year_Birth]]</f>
        <v>1948</v>
      </c>
      <c r="C1337" s="6" t="str">
        <f>Table2[[#This Row],[Education]]</f>
        <v>Graduation</v>
      </c>
      <c r="D1337" s="6" t="str">
        <f>Table2[[#This Row],[Marital_Status]]</f>
        <v>Single</v>
      </c>
      <c r="E1337" s="6">
        <f>Table2[[#This Row],[Income]]</f>
        <v>90842</v>
      </c>
      <c r="F1337" s="6">
        <f>Table2[[#This Row],[Kidhome]]</f>
        <v>0</v>
      </c>
      <c r="G1337" s="6">
        <f>Table2[[#This Row],[Teenhome]]</f>
        <v>0</v>
      </c>
      <c r="H1337" s="9">
        <f>Table2[[#This Row],[Dt_Customer]]</f>
        <v>41484</v>
      </c>
      <c r="I1337" s="6">
        <f>Table2[[#This Row],[Recency]]</f>
        <v>57</v>
      </c>
      <c r="J1337" s="14">
        <f>IF(VALUE(YEAR(People!$H1337))-People!$B1337&gt;=90,44,VALUE(YEAR(People!$H1337))-People!$B1337)</f>
        <v>65</v>
      </c>
      <c r="K1337" s="5" t="str">
        <f>IF(AND(People!$J1337&gt;=16,People!$J1337&lt;=25),"16-25",IF(AND(People!$J1337&gt;=26,People!$J1337&lt;=35),"26-35",IF(AND(People!$J1337&gt;=36,People!$J1337&lt;=45),"36-45",IF(AND(People!$J1337&gt;=46,People!$J1337&lt;=55),"46-55",IF(AND(People!$J1337&gt;=56,People!$J1337&lt;=65),"56-65",IF(AND(People!$J1337&gt;=66,People!$J1337&lt;=75),"66-75","ALL"))))))</f>
        <v>56-65</v>
      </c>
      <c r="L1337" t="str">
        <f>Products!H1337</f>
        <v>Married</v>
      </c>
      <c r="M1337">
        <f>Table2[[#This Row],[Recency]]</f>
        <v>57</v>
      </c>
      <c r="N1337">
        <f>Table2[[#This Row],[NumDealsPurchases]]</f>
        <v>1</v>
      </c>
      <c r="O1337" s="12" t="str">
        <f>IF(Table2[[#This Row],[Kidhome]]=0,"No","Yes")</f>
        <v>No</v>
      </c>
      <c r="P1337" s="12" t="str">
        <f>IF(Table2[[#This Row],[Teenhome]]=0,"No","Yes")</f>
        <v>No</v>
      </c>
    </row>
    <row r="1338" spans="1:16" ht="16.5" x14ac:dyDescent="0.3">
      <c r="A1338" s="5">
        <f>Table2[[#This Row],[ID]]</f>
        <v>2535</v>
      </c>
      <c r="B1338" s="6">
        <f>Table2[[#This Row],[Year_Birth]]</f>
        <v>1978</v>
      </c>
      <c r="C1338" s="6" t="str">
        <f>Table2[[#This Row],[Education]]</f>
        <v>Master</v>
      </c>
      <c r="D1338" s="6" t="str">
        <f>Table2[[#This Row],[Marital_Status]]</f>
        <v>Married</v>
      </c>
      <c r="E1338" s="6">
        <f>Table2[[#This Row],[Income]]</f>
        <v>88097</v>
      </c>
      <c r="F1338" s="6">
        <f>Table2[[#This Row],[Kidhome]]</f>
        <v>1</v>
      </c>
      <c r="G1338" s="6">
        <f>Table2[[#This Row],[Teenhome]]</f>
        <v>0</v>
      </c>
      <c r="H1338" s="9">
        <f>Table2[[#This Row],[Dt_Customer]]</f>
        <v>41139</v>
      </c>
      <c r="I1338" s="6">
        <f>Table2[[#This Row],[Recency]]</f>
        <v>24</v>
      </c>
      <c r="J1338" s="8">
        <f>IF(VALUE(YEAR(People!$H1338))-People!$B1338&gt;=90,44,VALUE(YEAR(People!$H1338))-People!$B1338)</f>
        <v>34</v>
      </c>
      <c r="K1338" s="5" t="str">
        <f>IF(AND(People!$J1338&gt;=16,People!$J1338&lt;=25),"16-25",IF(AND(People!$J1338&gt;=26,People!$J1338&lt;=35),"26-35",IF(AND(People!$J1338&gt;=36,People!$J1338&lt;=45),"36-45",IF(AND(People!$J1338&gt;=46,People!$J1338&lt;=55),"46-55",IF(AND(People!$J1338&gt;=56,People!$J1338&lt;=65),"56-65",IF(AND(People!$J1338&gt;=66,People!$J1338&lt;=75),"66-75","ALL"))))))</f>
        <v>26-35</v>
      </c>
      <c r="L1338" t="str">
        <f>Products!H1338</f>
        <v>Together</v>
      </c>
      <c r="M1338">
        <f>Table2[[#This Row],[Recency]]</f>
        <v>24</v>
      </c>
      <c r="N1338">
        <f>Table2[[#This Row],[NumDealsPurchases]]</f>
        <v>1</v>
      </c>
      <c r="O1338" s="12" t="str">
        <f>IF(Table2[[#This Row],[Kidhome]]=0,"No","Yes")</f>
        <v>Yes</v>
      </c>
      <c r="P1338" s="12" t="str">
        <f>IF(Table2[[#This Row],[Teenhome]]=0,"No","Yes")</f>
        <v>No</v>
      </c>
    </row>
    <row r="1339" spans="1:16" ht="16.5" x14ac:dyDescent="0.3">
      <c r="A1339" s="7">
        <f>Table2[[#This Row],[ID]]</f>
        <v>11039</v>
      </c>
      <c r="B1339" s="6">
        <f>Table2[[#This Row],[Year_Birth]]</f>
        <v>1975</v>
      </c>
      <c r="C1339" s="6" t="str">
        <f>Table2[[#This Row],[Education]]</f>
        <v>Graduation</v>
      </c>
      <c r="D1339" s="6" t="str">
        <f>Table2[[#This Row],[Marital_Status]]</f>
        <v>Married</v>
      </c>
      <c r="E1339" s="6">
        <f>Table2[[#This Row],[Income]]</f>
        <v>51948</v>
      </c>
      <c r="F1339" s="6">
        <f>Table2[[#This Row],[Kidhome]]</f>
        <v>0</v>
      </c>
      <c r="G1339" s="6">
        <f>Table2[[#This Row],[Teenhome]]</f>
        <v>1</v>
      </c>
      <c r="H1339" s="9">
        <f>Table2[[#This Row],[Dt_Customer]]</f>
        <v>41534</v>
      </c>
      <c r="I1339" s="6">
        <f>Table2[[#This Row],[Recency]]</f>
        <v>51</v>
      </c>
      <c r="J1339" s="14">
        <f>IF(VALUE(YEAR(People!$H1339))-People!$B1339&gt;=90,44,VALUE(YEAR(People!$H1339))-People!$B1339)</f>
        <v>38</v>
      </c>
      <c r="K1339" s="5" t="str">
        <f>IF(AND(People!$J1339&gt;=16,People!$J1339&lt;=25),"16-25",IF(AND(People!$J1339&gt;=26,People!$J1339&lt;=35),"26-35",IF(AND(People!$J1339&gt;=36,People!$J1339&lt;=45),"36-45",IF(AND(People!$J1339&gt;=46,People!$J1339&lt;=55),"46-55",IF(AND(People!$J1339&gt;=56,People!$J1339&lt;=65),"56-65",IF(AND(People!$J1339&gt;=66,People!$J1339&lt;=75),"66-75","ALL"))))))</f>
        <v>36-45</v>
      </c>
      <c r="L1339" t="str">
        <f>Products!H1339</f>
        <v>Married</v>
      </c>
      <c r="M1339">
        <f>Table2[[#This Row],[Recency]]</f>
        <v>51</v>
      </c>
      <c r="N1339">
        <f>Table2[[#This Row],[NumDealsPurchases]]</f>
        <v>2</v>
      </c>
      <c r="O1339" s="12" t="str">
        <f>IF(Table2[[#This Row],[Kidhome]]=0,"No","Yes")</f>
        <v>No</v>
      </c>
      <c r="P1339" s="12" t="str">
        <f>IF(Table2[[#This Row],[Teenhome]]=0,"No","Yes")</f>
        <v>Yes</v>
      </c>
    </row>
    <row r="1340" spans="1:16" ht="16.5" x14ac:dyDescent="0.3">
      <c r="A1340" s="5">
        <f>Table2[[#This Row],[ID]]</f>
        <v>9495</v>
      </c>
      <c r="B1340" s="6">
        <f>Table2[[#This Row],[Year_Birth]]</f>
        <v>1982</v>
      </c>
      <c r="C1340" s="6" t="str">
        <f>Table2[[#This Row],[Education]]</f>
        <v>Graduation</v>
      </c>
      <c r="D1340" s="6" t="str">
        <f>Table2[[#This Row],[Marital_Status]]</f>
        <v>Together</v>
      </c>
      <c r="E1340" s="6">
        <f>Table2[[#This Row],[Income]]</f>
        <v>71853</v>
      </c>
      <c r="F1340" s="6">
        <f>Table2[[#This Row],[Kidhome]]</f>
        <v>0</v>
      </c>
      <c r="G1340" s="6">
        <f>Table2[[#This Row],[Teenhome]]</f>
        <v>0</v>
      </c>
      <c r="H1340" s="9">
        <f>Table2[[#This Row],[Dt_Customer]]</f>
        <v>41402</v>
      </c>
      <c r="I1340" s="6">
        <f>Table2[[#This Row],[Recency]]</f>
        <v>29</v>
      </c>
      <c r="J1340" s="8">
        <f>IF(VALUE(YEAR(People!$H1340))-People!$B1340&gt;=90,44,VALUE(YEAR(People!$H1340))-People!$B1340)</f>
        <v>31</v>
      </c>
      <c r="K1340" s="5" t="str">
        <f>IF(AND(People!$J1340&gt;=16,People!$J1340&lt;=25),"16-25",IF(AND(People!$J1340&gt;=26,People!$J1340&lt;=35),"26-35",IF(AND(People!$J1340&gt;=36,People!$J1340&lt;=45),"36-45",IF(AND(People!$J1340&gt;=46,People!$J1340&lt;=55),"46-55",IF(AND(People!$J1340&gt;=56,People!$J1340&lt;=65),"56-65",IF(AND(People!$J1340&gt;=66,People!$J1340&lt;=75),"66-75","ALL"))))))</f>
        <v>26-35</v>
      </c>
      <c r="L1340" t="str">
        <f>Products!H1340</f>
        <v>Widow</v>
      </c>
      <c r="M1340">
        <f>Table2[[#This Row],[Recency]]</f>
        <v>29</v>
      </c>
      <c r="N1340">
        <f>Table2[[#This Row],[NumDealsPurchases]]</f>
        <v>1</v>
      </c>
      <c r="O1340" s="12" t="str">
        <f>IF(Table2[[#This Row],[Kidhome]]=0,"No","Yes")</f>
        <v>No</v>
      </c>
      <c r="P1340" s="12" t="str">
        <f>IF(Table2[[#This Row],[Teenhome]]=0,"No","Yes")</f>
        <v>No</v>
      </c>
    </row>
    <row r="1341" spans="1:16" ht="16.5" x14ac:dyDescent="0.3">
      <c r="A1341" s="7">
        <f>Table2[[#This Row],[ID]]</f>
        <v>9635</v>
      </c>
      <c r="B1341" s="6">
        <f>Table2[[#This Row],[Year_Birth]]</f>
        <v>1983</v>
      </c>
      <c r="C1341" s="6" t="str">
        <f>Table2[[#This Row],[Education]]</f>
        <v>Master</v>
      </c>
      <c r="D1341" s="6" t="str">
        <f>Table2[[#This Row],[Marital_Status]]</f>
        <v>Married</v>
      </c>
      <c r="E1341" s="6">
        <f>Table2[[#This Row],[Income]]</f>
        <v>35876</v>
      </c>
      <c r="F1341" s="6">
        <f>Table2[[#This Row],[Kidhome]]</f>
        <v>0</v>
      </c>
      <c r="G1341" s="6">
        <f>Table2[[#This Row],[Teenhome]]</f>
        <v>0</v>
      </c>
      <c r="H1341" s="9">
        <f>Table2[[#This Row],[Dt_Customer]]</f>
        <v>41749</v>
      </c>
      <c r="I1341" s="6">
        <f>Table2[[#This Row],[Recency]]</f>
        <v>13</v>
      </c>
      <c r="J1341" s="14">
        <f>IF(VALUE(YEAR(People!$H1341))-People!$B1341&gt;=90,44,VALUE(YEAR(People!$H1341))-People!$B1341)</f>
        <v>31</v>
      </c>
      <c r="K1341" s="5" t="str">
        <f>IF(AND(People!$J1341&gt;=16,People!$J1341&lt;=25),"16-25",IF(AND(People!$J1341&gt;=26,People!$J1341&lt;=35),"26-35",IF(AND(People!$J1341&gt;=36,People!$J1341&lt;=45),"36-45",IF(AND(People!$J1341&gt;=46,People!$J1341&lt;=55),"46-55",IF(AND(People!$J1341&gt;=56,People!$J1341&lt;=65),"56-65",IF(AND(People!$J1341&gt;=66,People!$J1341&lt;=75),"66-75","ALL"))))))</f>
        <v>26-35</v>
      </c>
      <c r="L1341" t="str">
        <f>Products!H1341</f>
        <v>Single</v>
      </c>
      <c r="M1341">
        <f>Table2[[#This Row],[Recency]]</f>
        <v>13</v>
      </c>
      <c r="N1341">
        <f>Table2[[#This Row],[NumDealsPurchases]]</f>
        <v>1</v>
      </c>
      <c r="O1341" s="12" t="str">
        <f>IF(Table2[[#This Row],[Kidhome]]=0,"No","Yes")</f>
        <v>No</v>
      </c>
      <c r="P1341" s="12" t="str">
        <f>IF(Table2[[#This Row],[Teenhome]]=0,"No","Yes")</f>
        <v>No</v>
      </c>
    </row>
    <row r="1342" spans="1:16" ht="16.5" x14ac:dyDescent="0.3">
      <c r="A1342" s="5">
        <f>Table2[[#This Row],[ID]]</f>
        <v>2173</v>
      </c>
      <c r="B1342" s="6">
        <f>Table2[[#This Row],[Year_Birth]]</f>
        <v>1952</v>
      </c>
      <c r="C1342" s="6" t="str">
        <f>Table2[[#This Row],[Education]]</f>
        <v>Graduation</v>
      </c>
      <c r="D1342" s="6" t="str">
        <f>Table2[[#This Row],[Marital_Status]]</f>
        <v>Widow</v>
      </c>
      <c r="E1342" s="6">
        <f>Table2[[#This Row],[Income]]</f>
        <v>40049</v>
      </c>
      <c r="F1342" s="6">
        <f>Table2[[#This Row],[Kidhome]]</f>
        <v>0</v>
      </c>
      <c r="G1342" s="6">
        <f>Table2[[#This Row],[Teenhome]]</f>
        <v>1</v>
      </c>
      <c r="H1342" s="9">
        <f>Table2[[#This Row],[Dt_Customer]]</f>
        <v>41563</v>
      </c>
      <c r="I1342" s="6">
        <f>Table2[[#This Row],[Recency]]</f>
        <v>23</v>
      </c>
      <c r="J1342" s="8">
        <f>IF(VALUE(YEAR(People!$H1342))-People!$B1342&gt;=90,44,VALUE(YEAR(People!$H1342))-People!$B1342)</f>
        <v>61</v>
      </c>
      <c r="K1342" s="5" t="str">
        <f>IF(AND(People!$J1342&gt;=16,People!$J1342&lt;=25),"16-25",IF(AND(People!$J1342&gt;=26,People!$J1342&lt;=35),"26-35",IF(AND(People!$J1342&gt;=36,People!$J1342&lt;=45),"36-45",IF(AND(People!$J1342&gt;=46,People!$J1342&lt;=55),"46-55",IF(AND(People!$J1342&gt;=56,People!$J1342&lt;=65),"56-65",IF(AND(People!$J1342&gt;=66,People!$J1342&lt;=75),"66-75","ALL"))))))</f>
        <v>56-65</v>
      </c>
      <c r="L1342" t="str">
        <f>Products!H1342</f>
        <v>Together</v>
      </c>
      <c r="M1342">
        <f>Table2[[#This Row],[Recency]]</f>
        <v>23</v>
      </c>
      <c r="N1342">
        <f>Table2[[#This Row],[NumDealsPurchases]]</f>
        <v>1</v>
      </c>
      <c r="O1342" s="12" t="str">
        <f>IF(Table2[[#This Row],[Kidhome]]=0,"No","Yes")</f>
        <v>No</v>
      </c>
      <c r="P1342" s="12" t="str">
        <f>IF(Table2[[#This Row],[Teenhome]]=0,"No","Yes")</f>
        <v>Yes</v>
      </c>
    </row>
    <row r="1343" spans="1:16" ht="16.5" x14ac:dyDescent="0.3">
      <c r="A1343" s="7">
        <f>Table2[[#This Row],[ID]]</f>
        <v>942</v>
      </c>
      <c r="B1343" s="6">
        <f>Table2[[#This Row],[Year_Birth]]</f>
        <v>1982</v>
      </c>
      <c r="C1343" s="6" t="str">
        <f>Table2[[#This Row],[Education]]</f>
        <v>Graduation</v>
      </c>
      <c r="D1343" s="6" t="str">
        <f>Table2[[#This Row],[Marital_Status]]</f>
        <v>Single</v>
      </c>
      <c r="E1343" s="6">
        <f>Table2[[#This Row],[Income]]</f>
        <v>39660</v>
      </c>
      <c r="F1343" s="6">
        <f>Table2[[#This Row],[Kidhome]]</f>
        <v>1</v>
      </c>
      <c r="G1343" s="6">
        <f>Table2[[#This Row],[Teenhome]]</f>
        <v>0</v>
      </c>
      <c r="H1343" s="9">
        <f>Table2[[#This Row],[Dt_Customer]]</f>
        <v>41129</v>
      </c>
      <c r="I1343" s="6">
        <f>Table2[[#This Row],[Recency]]</f>
        <v>36</v>
      </c>
      <c r="J1343" s="14">
        <f>IF(VALUE(YEAR(People!$H1343))-People!$B1343&gt;=90,44,VALUE(YEAR(People!$H1343))-People!$B1343)</f>
        <v>30</v>
      </c>
      <c r="K1343" s="5" t="str">
        <f>IF(AND(People!$J1343&gt;=16,People!$J1343&lt;=25),"16-25",IF(AND(People!$J1343&gt;=26,People!$J1343&lt;=35),"26-35",IF(AND(People!$J1343&gt;=36,People!$J1343&lt;=45),"36-45",IF(AND(People!$J1343&gt;=46,People!$J1343&lt;=55),"46-55",IF(AND(People!$J1343&gt;=56,People!$J1343&lt;=65),"56-65",IF(AND(People!$J1343&gt;=66,People!$J1343&lt;=75),"66-75","ALL"))))))</f>
        <v>26-35</v>
      </c>
      <c r="L1343" t="str">
        <f>Products!H1343</f>
        <v>Married</v>
      </c>
      <c r="M1343">
        <f>Table2[[#This Row],[Recency]]</f>
        <v>36</v>
      </c>
      <c r="N1343">
        <f>Table2[[#This Row],[NumDealsPurchases]]</f>
        <v>3</v>
      </c>
      <c r="O1343" s="12" t="str">
        <f>IF(Table2[[#This Row],[Kidhome]]=0,"No","Yes")</f>
        <v>Yes</v>
      </c>
      <c r="P1343" s="12" t="str">
        <f>IF(Table2[[#This Row],[Teenhome]]=0,"No","Yes")</f>
        <v>No</v>
      </c>
    </row>
    <row r="1344" spans="1:16" ht="16.5" x14ac:dyDescent="0.3">
      <c r="A1344" s="5">
        <f>Table2[[#This Row],[ID]]</f>
        <v>9386</v>
      </c>
      <c r="B1344" s="6">
        <f>Table2[[#This Row],[Year_Birth]]</f>
        <v>1962</v>
      </c>
      <c r="C1344" s="6" t="str">
        <f>Table2[[#This Row],[Education]]</f>
        <v>Graduation</v>
      </c>
      <c r="D1344" s="6" t="str">
        <f>Table2[[#This Row],[Marital_Status]]</f>
        <v>Together</v>
      </c>
      <c r="E1344" s="6">
        <f>Table2[[#This Row],[Income]]</f>
        <v>50127</v>
      </c>
      <c r="F1344" s="6">
        <f>Table2[[#This Row],[Kidhome]]</f>
        <v>0</v>
      </c>
      <c r="G1344" s="6">
        <f>Table2[[#This Row],[Teenhome]]</f>
        <v>1</v>
      </c>
      <c r="H1344" s="9">
        <f>Table2[[#This Row],[Dt_Customer]]</f>
        <v>41788</v>
      </c>
      <c r="I1344" s="6">
        <f>Table2[[#This Row],[Recency]]</f>
        <v>88</v>
      </c>
      <c r="J1344" s="8">
        <f>IF(VALUE(YEAR(People!$H1344))-People!$B1344&gt;=90,44,VALUE(YEAR(People!$H1344))-People!$B1344)</f>
        <v>52</v>
      </c>
      <c r="K1344" s="5" t="str">
        <f>IF(AND(People!$J1344&gt;=16,People!$J1344&lt;=25),"16-25",IF(AND(People!$J1344&gt;=26,People!$J1344&lt;=35),"26-35",IF(AND(People!$J1344&gt;=36,People!$J1344&lt;=45),"36-45",IF(AND(People!$J1344&gt;=46,People!$J1344&lt;=55),"46-55",IF(AND(People!$J1344&gt;=56,People!$J1344&lt;=65),"56-65",IF(AND(People!$J1344&gt;=66,People!$J1344&lt;=75),"66-75","ALL"))))))</f>
        <v>46-55</v>
      </c>
      <c r="L1344" t="str">
        <f>Products!H1344</f>
        <v>Married</v>
      </c>
      <c r="M1344">
        <f>Table2[[#This Row],[Recency]]</f>
        <v>88</v>
      </c>
      <c r="N1344">
        <f>Table2[[#This Row],[NumDealsPurchases]]</f>
        <v>1</v>
      </c>
      <c r="O1344" s="12" t="str">
        <f>IF(Table2[[#This Row],[Kidhome]]=0,"No","Yes")</f>
        <v>No</v>
      </c>
      <c r="P1344" s="12" t="str">
        <f>IF(Table2[[#This Row],[Teenhome]]=0,"No","Yes")</f>
        <v>Yes</v>
      </c>
    </row>
    <row r="1345" spans="1:16" ht="16.5" x14ac:dyDescent="0.3">
      <c r="A1345" s="7">
        <f>Table2[[#This Row],[ID]]</f>
        <v>5510</v>
      </c>
      <c r="B1345" s="6">
        <f>Table2[[#This Row],[Year_Birth]]</f>
        <v>1977</v>
      </c>
      <c r="C1345" s="6" t="str">
        <f>Table2[[#This Row],[Education]]</f>
        <v>Master</v>
      </c>
      <c r="D1345" s="6" t="str">
        <f>Table2[[#This Row],[Marital_Status]]</f>
        <v>Married</v>
      </c>
      <c r="E1345" s="6">
        <f>Table2[[#This Row],[Income]]</f>
        <v>43263</v>
      </c>
      <c r="F1345" s="6">
        <f>Table2[[#This Row],[Kidhome]]</f>
        <v>0</v>
      </c>
      <c r="G1345" s="6">
        <f>Table2[[#This Row],[Teenhome]]</f>
        <v>1</v>
      </c>
      <c r="H1345" s="9">
        <f>Table2[[#This Row],[Dt_Customer]]</f>
        <v>41234</v>
      </c>
      <c r="I1345" s="6">
        <f>Table2[[#This Row],[Recency]]</f>
        <v>2</v>
      </c>
      <c r="J1345" s="14">
        <f>IF(VALUE(YEAR(People!$H1345))-People!$B1345&gt;=90,44,VALUE(YEAR(People!$H1345))-People!$B1345)</f>
        <v>35</v>
      </c>
      <c r="K1345" s="5" t="str">
        <f>IF(AND(People!$J1345&gt;=16,People!$J1345&lt;=25),"16-25",IF(AND(People!$J1345&gt;=26,People!$J1345&lt;=35),"26-35",IF(AND(People!$J1345&gt;=36,People!$J1345&lt;=45),"36-45",IF(AND(People!$J1345&gt;=46,People!$J1345&lt;=55),"46-55",IF(AND(People!$J1345&gt;=56,People!$J1345&lt;=65),"56-65",IF(AND(People!$J1345&gt;=66,People!$J1345&lt;=75),"66-75","ALL"))))))</f>
        <v>26-35</v>
      </c>
      <c r="L1345" t="str">
        <f>Products!H1345</f>
        <v>Married</v>
      </c>
      <c r="M1345">
        <f>Table2[[#This Row],[Recency]]</f>
        <v>2</v>
      </c>
      <c r="N1345">
        <f>Table2[[#This Row],[NumDealsPurchases]]</f>
        <v>3</v>
      </c>
      <c r="O1345" s="12" t="str">
        <f>IF(Table2[[#This Row],[Kidhome]]=0,"No","Yes")</f>
        <v>No</v>
      </c>
      <c r="P1345" s="12" t="str">
        <f>IF(Table2[[#This Row],[Teenhome]]=0,"No","Yes")</f>
        <v>Yes</v>
      </c>
    </row>
    <row r="1346" spans="1:16" ht="16.5" x14ac:dyDescent="0.3">
      <c r="A1346" s="5">
        <f>Table2[[#This Row],[ID]]</f>
        <v>873</v>
      </c>
      <c r="B1346" s="6">
        <f>Table2[[#This Row],[Year_Birth]]</f>
        <v>1949</v>
      </c>
      <c r="C1346" s="6" t="str">
        <f>Table2[[#This Row],[Education]]</f>
        <v>Master</v>
      </c>
      <c r="D1346" s="6" t="str">
        <f>Table2[[#This Row],[Marital_Status]]</f>
        <v>Married</v>
      </c>
      <c r="E1346" s="6">
        <f>Table2[[#This Row],[Income]]</f>
        <v>62845</v>
      </c>
      <c r="F1346" s="6">
        <f>Table2[[#This Row],[Kidhome]]</f>
        <v>1</v>
      </c>
      <c r="G1346" s="6">
        <f>Table2[[#This Row],[Teenhome]]</f>
        <v>1</v>
      </c>
      <c r="H1346" s="9">
        <f>Table2[[#This Row],[Dt_Customer]]</f>
        <v>41183</v>
      </c>
      <c r="I1346" s="6">
        <f>Table2[[#This Row],[Recency]]</f>
        <v>3</v>
      </c>
      <c r="J1346" s="8">
        <f>IF(VALUE(YEAR(People!$H1346))-People!$B1346&gt;=90,44,VALUE(YEAR(People!$H1346))-People!$B1346)</f>
        <v>63</v>
      </c>
      <c r="K1346" s="5" t="str">
        <f>IF(AND(People!$J1346&gt;=16,People!$J1346&lt;=25),"16-25",IF(AND(People!$J1346&gt;=26,People!$J1346&lt;=35),"26-35",IF(AND(People!$J1346&gt;=36,People!$J1346&lt;=45),"36-45",IF(AND(People!$J1346&gt;=46,People!$J1346&lt;=55),"46-55",IF(AND(People!$J1346&gt;=56,People!$J1346&lt;=65),"56-65",IF(AND(People!$J1346&gt;=66,People!$J1346&lt;=75),"66-75","ALL"))))))</f>
        <v>56-65</v>
      </c>
      <c r="L1346" t="str">
        <f>Products!H1346</f>
        <v>Single</v>
      </c>
      <c r="M1346">
        <f>Table2[[#This Row],[Recency]]</f>
        <v>3</v>
      </c>
      <c r="N1346">
        <f>Table2[[#This Row],[NumDealsPurchases]]</f>
        <v>11</v>
      </c>
      <c r="O1346" s="12" t="str">
        <f>IF(Table2[[#This Row],[Kidhome]]=0,"No","Yes")</f>
        <v>Yes</v>
      </c>
      <c r="P1346" s="12" t="str">
        <f>IF(Table2[[#This Row],[Teenhome]]=0,"No","Yes")</f>
        <v>Yes</v>
      </c>
    </row>
    <row r="1347" spans="1:16" ht="16.5" x14ac:dyDescent="0.3">
      <c r="A1347" s="7">
        <f>Table2[[#This Row],[ID]]</f>
        <v>2253</v>
      </c>
      <c r="B1347" s="6">
        <f>Table2[[#This Row],[Year_Birth]]</f>
        <v>1990</v>
      </c>
      <c r="C1347" s="6" t="str">
        <f>Table2[[#This Row],[Education]]</f>
        <v>Graduation</v>
      </c>
      <c r="D1347" s="6" t="str">
        <f>Table2[[#This Row],[Marital_Status]]</f>
        <v>Married</v>
      </c>
      <c r="E1347" s="6">
        <f>Table2[[#This Row],[Income]]</f>
        <v>18929</v>
      </c>
      <c r="F1347" s="6">
        <f>Table2[[#This Row],[Kidhome]]</f>
        <v>0</v>
      </c>
      <c r="G1347" s="6">
        <f>Table2[[#This Row],[Teenhome]]</f>
        <v>0</v>
      </c>
      <c r="H1347" s="9">
        <f>Table2[[#This Row],[Dt_Customer]]</f>
        <v>41321</v>
      </c>
      <c r="I1347" s="6">
        <f>Table2[[#This Row],[Recency]]</f>
        <v>15</v>
      </c>
      <c r="J1347" s="14">
        <f>IF(VALUE(YEAR(People!$H1347))-People!$B1347&gt;=90,44,VALUE(YEAR(People!$H1347))-People!$B1347)</f>
        <v>23</v>
      </c>
      <c r="K1347" s="5" t="str">
        <f>IF(AND(People!$J1347&gt;=16,People!$J1347&lt;=25),"16-25",IF(AND(People!$J1347&gt;=26,People!$J1347&lt;=35),"26-35",IF(AND(People!$J1347&gt;=36,People!$J1347&lt;=45),"36-45",IF(AND(People!$J1347&gt;=46,People!$J1347&lt;=55),"46-55",IF(AND(People!$J1347&gt;=56,People!$J1347&lt;=65),"56-65",IF(AND(People!$J1347&gt;=66,People!$J1347&lt;=75),"66-75","ALL"))))))</f>
        <v>16-25</v>
      </c>
      <c r="L1347" t="str">
        <f>Products!H1347</f>
        <v>Single</v>
      </c>
      <c r="M1347">
        <f>Table2[[#This Row],[Recency]]</f>
        <v>15</v>
      </c>
      <c r="N1347">
        <f>Table2[[#This Row],[NumDealsPurchases]]</f>
        <v>1</v>
      </c>
      <c r="O1347" s="12" t="str">
        <f>IF(Table2[[#This Row],[Kidhome]]=0,"No","Yes")</f>
        <v>No</v>
      </c>
      <c r="P1347" s="12" t="str">
        <f>IF(Table2[[#This Row],[Teenhome]]=0,"No","Yes")</f>
        <v>No</v>
      </c>
    </row>
    <row r="1348" spans="1:16" ht="16.5" x14ac:dyDescent="0.3">
      <c r="A1348" s="5">
        <f>Table2[[#This Row],[ID]]</f>
        <v>5181</v>
      </c>
      <c r="B1348" s="6">
        <f>Table2[[#This Row],[Year_Birth]]</f>
        <v>1982</v>
      </c>
      <c r="C1348" s="6" t="str">
        <f>Table2[[#This Row],[Education]]</f>
        <v>Basic</v>
      </c>
      <c r="D1348" s="6" t="str">
        <f>Table2[[#This Row],[Marital_Status]]</f>
        <v>Single</v>
      </c>
      <c r="E1348" s="6">
        <f>Table2[[#This Row],[Income]]</f>
        <v>24367</v>
      </c>
      <c r="F1348" s="6">
        <f>Table2[[#This Row],[Kidhome]]</f>
        <v>1</v>
      </c>
      <c r="G1348" s="6">
        <f>Table2[[#This Row],[Teenhome]]</f>
        <v>0</v>
      </c>
      <c r="H1348" s="9">
        <f>Table2[[#This Row],[Dt_Customer]]</f>
        <v>41353</v>
      </c>
      <c r="I1348" s="6">
        <f>Table2[[#This Row],[Recency]]</f>
        <v>58</v>
      </c>
      <c r="J1348" s="8">
        <f>IF(VALUE(YEAR(People!$H1348))-People!$B1348&gt;=90,44,VALUE(YEAR(People!$H1348))-People!$B1348)</f>
        <v>31</v>
      </c>
      <c r="K1348" s="5" t="str">
        <f>IF(AND(People!$J1348&gt;=16,People!$J1348&lt;=25),"16-25",IF(AND(People!$J1348&gt;=26,People!$J1348&lt;=35),"26-35",IF(AND(People!$J1348&gt;=36,People!$J1348&lt;=45),"36-45",IF(AND(People!$J1348&gt;=46,People!$J1348&lt;=55),"46-55",IF(AND(People!$J1348&gt;=56,People!$J1348&lt;=65),"56-65",IF(AND(People!$J1348&gt;=66,People!$J1348&lt;=75),"66-75","ALL"))))))</f>
        <v>26-35</v>
      </c>
      <c r="L1348" t="str">
        <f>Products!H1348</f>
        <v>Married</v>
      </c>
      <c r="M1348">
        <f>Table2[[#This Row],[Recency]]</f>
        <v>58</v>
      </c>
      <c r="N1348">
        <f>Table2[[#This Row],[NumDealsPurchases]]</f>
        <v>1</v>
      </c>
      <c r="O1348" s="12" t="str">
        <f>IF(Table2[[#This Row],[Kidhome]]=0,"No","Yes")</f>
        <v>Yes</v>
      </c>
      <c r="P1348" s="12" t="str">
        <f>IF(Table2[[#This Row],[Teenhome]]=0,"No","Yes")</f>
        <v>No</v>
      </c>
    </row>
    <row r="1349" spans="1:16" ht="16.5" x14ac:dyDescent="0.3">
      <c r="A1349" s="7">
        <f>Table2[[#This Row],[ID]]</f>
        <v>979</v>
      </c>
      <c r="B1349" s="6">
        <f>Table2[[#This Row],[Year_Birth]]</f>
        <v>1975</v>
      </c>
      <c r="C1349" s="6" t="str">
        <f>Table2[[#This Row],[Education]]</f>
        <v>Graduation</v>
      </c>
      <c r="D1349" s="6" t="str">
        <f>Table2[[#This Row],[Marital_Status]]</f>
        <v>Single</v>
      </c>
      <c r="E1349" s="6">
        <f>Table2[[#This Row],[Income]]</f>
        <v>33249</v>
      </c>
      <c r="F1349" s="6">
        <f>Table2[[#This Row],[Kidhome]]</f>
        <v>1</v>
      </c>
      <c r="G1349" s="6">
        <f>Table2[[#This Row],[Teenhome]]</f>
        <v>0</v>
      </c>
      <c r="H1349" s="9">
        <f>Table2[[#This Row],[Dt_Customer]]</f>
        <v>41325</v>
      </c>
      <c r="I1349" s="6">
        <f>Table2[[#This Row],[Recency]]</f>
        <v>11</v>
      </c>
      <c r="J1349" s="14">
        <f>IF(VALUE(YEAR(People!$H1349))-People!$B1349&gt;=90,44,VALUE(YEAR(People!$H1349))-People!$B1349)</f>
        <v>38</v>
      </c>
      <c r="K1349" s="5" t="str">
        <f>IF(AND(People!$J1349&gt;=16,People!$J1349&lt;=25),"16-25",IF(AND(People!$J1349&gt;=26,People!$J1349&lt;=35),"26-35",IF(AND(People!$J1349&gt;=36,People!$J1349&lt;=45),"36-45",IF(AND(People!$J1349&gt;=46,People!$J1349&lt;=55),"46-55",IF(AND(People!$J1349&gt;=56,People!$J1349&lt;=65),"56-65",IF(AND(People!$J1349&gt;=66,People!$J1349&lt;=75),"66-75","ALL"))))))</f>
        <v>36-45</v>
      </c>
      <c r="L1349" t="str">
        <f>Products!H1349</f>
        <v>Married</v>
      </c>
      <c r="M1349">
        <f>Table2[[#This Row],[Recency]]</f>
        <v>11</v>
      </c>
      <c r="N1349">
        <f>Table2[[#This Row],[NumDealsPurchases]]</f>
        <v>2</v>
      </c>
      <c r="O1349" s="12" t="str">
        <f>IF(Table2[[#This Row],[Kidhome]]=0,"No","Yes")</f>
        <v>Yes</v>
      </c>
      <c r="P1349" s="12" t="str">
        <f>IF(Table2[[#This Row],[Teenhome]]=0,"No","Yes")</f>
        <v>No</v>
      </c>
    </row>
    <row r="1350" spans="1:16" ht="16.5" x14ac:dyDescent="0.3">
      <c r="A1350" s="5">
        <f>Table2[[#This Row],[ID]]</f>
        <v>10390</v>
      </c>
      <c r="B1350" s="6">
        <f>Table2[[#This Row],[Year_Birth]]</f>
        <v>1959</v>
      </c>
      <c r="C1350" s="6" t="str">
        <f>Table2[[#This Row],[Education]]</f>
        <v>2n Cycle</v>
      </c>
      <c r="D1350" s="6" t="str">
        <f>Table2[[#This Row],[Marital_Status]]</f>
        <v>Married</v>
      </c>
      <c r="E1350" s="6">
        <f>Table2[[#This Row],[Income]]</f>
        <v>26887</v>
      </c>
      <c r="F1350" s="6">
        <f>Table2[[#This Row],[Kidhome]]</f>
        <v>0</v>
      </c>
      <c r="G1350" s="6">
        <f>Table2[[#This Row],[Teenhome]]</f>
        <v>1</v>
      </c>
      <c r="H1350" s="9">
        <f>Table2[[#This Row],[Dt_Customer]]</f>
        <v>41315</v>
      </c>
      <c r="I1350" s="6">
        <f>Table2[[#This Row],[Recency]]</f>
        <v>27</v>
      </c>
      <c r="J1350" s="8">
        <f>IF(VALUE(YEAR(People!$H1350))-People!$B1350&gt;=90,44,VALUE(YEAR(People!$H1350))-People!$B1350)</f>
        <v>54</v>
      </c>
      <c r="K1350" s="5" t="str">
        <f>IF(AND(People!$J1350&gt;=16,People!$J1350&lt;=25),"16-25",IF(AND(People!$J1350&gt;=26,People!$J1350&lt;=35),"26-35",IF(AND(People!$J1350&gt;=36,People!$J1350&lt;=45),"36-45",IF(AND(People!$J1350&gt;=46,People!$J1350&lt;=55),"46-55",IF(AND(People!$J1350&gt;=56,People!$J1350&lt;=65),"56-65",IF(AND(People!$J1350&gt;=66,People!$J1350&lt;=75),"66-75","ALL"))))))</f>
        <v>46-55</v>
      </c>
      <c r="L1350" t="str">
        <f>Products!H1350</f>
        <v>Together</v>
      </c>
      <c r="M1350">
        <f>Table2[[#This Row],[Recency]]</f>
        <v>27</v>
      </c>
      <c r="N1350">
        <f>Table2[[#This Row],[NumDealsPurchases]]</f>
        <v>1</v>
      </c>
      <c r="O1350" s="12" t="str">
        <f>IF(Table2[[#This Row],[Kidhome]]=0,"No","Yes")</f>
        <v>No</v>
      </c>
      <c r="P1350" s="12" t="str">
        <f>IF(Table2[[#This Row],[Teenhome]]=0,"No","Yes")</f>
        <v>Yes</v>
      </c>
    </row>
    <row r="1351" spans="1:16" ht="16.5" x14ac:dyDescent="0.3">
      <c r="A1351" s="7">
        <f>Table2[[#This Row],[ID]]</f>
        <v>4698</v>
      </c>
      <c r="B1351" s="6">
        <f>Table2[[#This Row],[Year_Birth]]</f>
        <v>1983</v>
      </c>
      <c r="C1351" s="6" t="str">
        <f>Table2[[#This Row],[Education]]</f>
        <v>PhD</v>
      </c>
      <c r="D1351" s="6" t="str">
        <f>Table2[[#This Row],[Marital_Status]]</f>
        <v>Married</v>
      </c>
      <c r="E1351" s="6">
        <f>Table2[[#This Row],[Income]]</f>
        <v>50150</v>
      </c>
      <c r="F1351" s="6">
        <f>Table2[[#This Row],[Kidhome]]</f>
        <v>0</v>
      </c>
      <c r="G1351" s="6">
        <f>Table2[[#This Row],[Teenhome]]</f>
        <v>0</v>
      </c>
      <c r="H1351" s="9">
        <f>Table2[[#This Row],[Dt_Customer]]</f>
        <v>41445</v>
      </c>
      <c r="I1351" s="6">
        <f>Table2[[#This Row],[Recency]]</f>
        <v>32</v>
      </c>
      <c r="J1351" s="14">
        <f>IF(VALUE(YEAR(People!$H1351))-People!$B1351&gt;=90,44,VALUE(YEAR(People!$H1351))-People!$B1351)</f>
        <v>30</v>
      </c>
      <c r="K1351" s="5" t="str">
        <f>IF(AND(People!$J1351&gt;=16,People!$J1351&lt;=25),"16-25",IF(AND(People!$J1351&gt;=26,People!$J1351&lt;=35),"26-35",IF(AND(People!$J1351&gt;=36,People!$J1351&lt;=45),"36-45",IF(AND(People!$J1351&gt;=46,People!$J1351&lt;=55),"46-55",IF(AND(People!$J1351&gt;=56,People!$J1351&lt;=65),"56-65",IF(AND(People!$J1351&gt;=66,People!$J1351&lt;=75),"66-75","ALL"))))))</f>
        <v>26-35</v>
      </c>
      <c r="L1351" t="str">
        <f>Products!H1351</f>
        <v>Divorced</v>
      </c>
      <c r="M1351">
        <f>Table2[[#This Row],[Recency]]</f>
        <v>32</v>
      </c>
      <c r="N1351">
        <f>Table2[[#This Row],[NumDealsPurchases]]</f>
        <v>2</v>
      </c>
      <c r="O1351" s="12" t="str">
        <f>IF(Table2[[#This Row],[Kidhome]]=0,"No","Yes")</f>
        <v>No</v>
      </c>
      <c r="P1351" s="12" t="str">
        <f>IF(Table2[[#This Row],[Teenhome]]=0,"No","Yes")</f>
        <v>No</v>
      </c>
    </row>
    <row r="1352" spans="1:16" ht="16.5" x14ac:dyDescent="0.3">
      <c r="A1352" s="5">
        <f>Table2[[#This Row],[ID]]</f>
        <v>7793</v>
      </c>
      <c r="B1352" s="6">
        <f>Table2[[#This Row],[Year_Birth]]</f>
        <v>1976</v>
      </c>
      <c r="C1352" s="6" t="str">
        <f>Table2[[#This Row],[Education]]</f>
        <v>Graduation</v>
      </c>
      <c r="D1352" s="6" t="str">
        <f>Table2[[#This Row],[Marital_Status]]</f>
        <v>Together</v>
      </c>
      <c r="E1352" s="6">
        <f>Table2[[#This Row],[Income]]</f>
        <v>62061</v>
      </c>
      <c r="F1352" s="6">
        <f>Table2[[#This Row],[Kidhome]]</f>
        <v>0</v>
      </c>
      <c r="G1352" s="6">
        <f>Table2[[#This Row],[Teenhome]]</f>
        <v>1</v>
      </c>
      <c r="H1352" s="9">
        <f>Table2[[#This Row],[Dt_Customer]]</f>
        <v>41517</v>
      </c>
      <c r="I1352" s="6">
        <f>Table2[[#This Row],[Recency]]</f>
        <v>12</v>
      </c>
      <c r="J1352" s="8">
        <f>IF(VALUE(YEAR(People!$H1352))-People!$B1352&gt;=90,44,VALUE(YEAR(People!$H1352))-People!$B1352)</f>
        <v>37</v>
      </c>
      <c r="K1352" s="5" t="str">
        <f>IF(AND(People!$J1352&gt;=16,People!$J1352&lt;=25),"16-25",IF(AND(People!$J1352&gt;=26,People!$J1352&lt;=35),"26-35",IF(AND(People!$J1352&gt;=36,People!$J1352&lt;=45),"36-45",IF(AND(People!$J1352&gt;=46,People!$J1352&lt;=55),"46-55",IF(AND(People!$J1352&gt;=56,People!$J1352&lt;=65),"56-65",IF(AND(People!$J1352&gt;=66,People!$J1352&lt;=75),"66-75","ALL"))))))</f>
        <v>36-45</v>
      </c>
      <c r="L1352" t="str">
        <f>Products!H1352</f>
        <v>Together</v>
      </c>
      <c r="M1352">
        <f>Table2[[#This Row],[Recency]]</f>
        <v>12</v>
      </c>
      <c r="N1352">
        <f>Table2[[#This Row],[NumDealsPurchases]]</f>
        <v>3</v>
      </c>
      <c r="O1352" s="12" t="str">
        <f>IF(Table2[[#This Row],[Kidhome]]=0,"No","Yes")</f>
        <v>No</v>
      </c>
      <c r="P1352" s="12" t="str">
        <f>IF(Table2[[#This Row],[Teenhome]]=0,"No","Yes")</f>
        <v>Yes</v>
      </c>
    </row>
    <row r="1353" spans="1:16" ht="16.5" x14ac:dyDescent="0.3">
      <c r="A1353" s="7">
        <f>Table2[[#This Row],[ID]]</f>
        <v>1745</v>
      </c>
      <c r="B1353" s="6">
        <f>Table2[[#This Row],[Year_Birth]]</f>
        <v>1962</v>
      </c>
      <c r="C1353" s="6" t="str">
        <f>Table2[[#This Row],[Education]]</f>
        <v>PhD</v>
      </c>
      <c r="D1353" s="6" t="str">
        <f>Table2[[#This Row],[Marital_Status]]</f>
        <v>Divorced</v>
      </c>
      <c r="E1353" s="6">
        <f>Table2[[#This Row],[Income]]</f>
        <v>85696</v>
      </c>
      <c r="F1353" s="6">
        <f>Table2[[#This Row],[Kidhome]]</f>
        <v>0</v>
      </c>
      <c r="G1353" s="6">
        <f>Table2[[#This Row],[Teenhome]]</f>
        <v>0</v>
      </c>
      <c r="H1353" s="9">
        <f>Table2[[#This Row],[Dt_Customer]]</f>
        <v>41397</v>
      </c>
      <c r="I1353" s="6">
        <f>Table2[[#This Row],[Recency]]</f>
        <v>88</v>
      </c>
      <c r="J1353" s="14">
        <f>IF(VALUE(YEAR(People!$H1353))-People!$B1353&gt;=90,44,VALUE(YEAR(People!$H1353))-People!$B1353)</f>
        <v>51</v>
      </c>
      <c r="K1353" s="5" t="str">
        <f>IF(AND(People!$J1353&gt;=16,People!$J1353&lt;=25),"16-25",IF(AND(People!$J1353&gt;=26,People!$J1353&lt;=35),"26-35",IF(AND(People!$J1353&gt;=36,People!$J1353&lt;=45),"36-45",IF(AND(People!$J1353&gt;=46,People!$J1353&lt;=55),"46-55",IF(AND(People!$J1353&gt;=56,People!$J1353&lt;=65),"56-65",IF(AND(People!$J1353&gt;=66,People!$J1353&lt;=75),"66-75","ALL"))))))</f>
        <v>46-55</v>
      </c>
      <c r="L1353" t="str">
        <f>Products!H1353</f>
        <v>Single</v>
      </c>
      <c r="M1353">
        <f>Table2[[#This Row],[Recency]]</f>
        <v>88</v>
      </c>
      <c r="N1353">
        <f>Table2[[#This Row],[NumDealsPurchases]]</f>
        <v>1</v>
      </c>
      <c r="O1353" s="12" t="str">
        <f>IF(Table2[[#This Row],[Kidhome]]=0,"No","Yes")</f>
        <v>No</v>
      </c>
      <c r="P1353" s="12" t="str">
        <f>IF(Table2[[#This Row],[Teenhome]]=0,"No","Yes")</f>
        <v>No</v>
      </c>
    </row>
    <row r="1354" spans="1:16" ht="16.5" x14ac:dyDescent="0.3">
      <c r="A1354" s="5">
        <f>Table2[[#This Row],[ID]]</f>
        <v>10590</v>
      </c>
      <c r="B1354" s="6">
        <f>Table2[[#This Row],[Year_Birth]]</f>
        <v>1956</v>
      </c>
      <c r="C1354" s="6" t="str">
        <f>Table2[[#This Row],[Education]]</f>
        <v>PhD</v>
      </c>
      <c r="D1354" s="6" t="str">
        <f>Table2[[#This Row],[Marital_Status]]</f>
        <v>Together</v>
      </c>
      <c r="E1354" s="6">
        <f>Table2[[#This Row],[Income]]</f>
        <v>76542</v>
      </c>
      <c r="F1354" s="6">
        <f>Table2[[#This Row],[Kidhome]]</f>
        <v>0</v>
      </c>
      <c r="G1354" s="6">
        <f>Table2[[#This Row],[Teenhome]]</f>
        <v>0</v>
      </c>
      <c r="H1354" s="9">
        <f>Table2[[#This Row],[Dt_Customer]]</f>
        <v>41363</v>
      </c>
      <c r="I1354" s="6">
        <f>Table2[[#This Row],[Recency]]</f>
        <v>91</v>
      </c>
      <c r="J1354" s="8">
        <f>IF(VALUE(YEAR(People!$H1354))-People!$B1354&gt;=90,44,VALUE(YEAR(People!$H1354))-People!$B1354)</f>
        <v>57</v>
      </c>
      <c r="K1354" s="5" t="str">
        <f>IF(AND(People!$J1354&gt;=16,People!$J1354&lt;=25),"16-25",IF(AND(People!$J1354&gt;=26,People!$J1354&lt;=35),"26-35",IF(AND(People!$J1354&gt;=36,People!$J1354&lt;=45),"36-45",IF(AND(People!$J1354&gt;=46,People!$J1354&lt;=55),"46-55",IF(AND(People!$J1354&gt;=56,People!$J1354&lt;=65),"56-65",IF(AND(People!$J1354&gt;=66,People!$J1354&lt;=75),"66-75","ALL"))))))</f>
        <v>56-65</v>
      </c>
      <c r="L1354" t="str">
        <f>Products!H1354</f>
        <v>Together</v>
      </c>
      <c r="M1354">
        <f>Table2[[#This Row],[Recency]]</f>
        <v>91</v>
      </c>
      <c r="N1354">
        <f>Table2[[#This Row],[NumDealsPurchases]]</f>
        <v>1</v>
      </c>
      <c r="O1354" s="12" t="str">
        <f>IF(Table2[[#This Row],[Kidhome]]=0,"No","Yes")</f>
        <v>No</v>
      </c>
      <c r="P1354" s="12" t="str">
        <f>IF(Table2[[#This Row],[Teenhome]]=0,"No","Yes")</f>
        <v>No</v>
      </c>
    </row>
    <row r="1355" spans="1:16" ht="16.5" x14ac:dyDescent="0.3">
      <c r="A1355" s="7">
        <f>Table2[[#This Row],[ID]]</f>
        <v>5080</v>
      </c>
      <c r="B1355" s="6">
        <f>Table2[[#This Row],[Year_Birth]]</f>
        <v>1993</v>
      </c>
      <c r="C1355" s="6" t="str">
        <f>Table2[[#This Row],[Education]]</f>
        <v>Graduation</v>
      </c>
      <c r="D1355" s="6" t="str">
        <f>Table2[[#This Row],[Marital_Status]]</f>
        <v>Single</v>
      </c>
      <c r="E1355" s="6">
        <f>Table2[[#This Row],[Income]]</f>
        <v>70515</v>
      </c>
      <c r="F1355" s="6">
        <f>Table2[[#This Row],[Kidhome]]</f>
        <v>0</v>
      </c>
      <c r="G1355" s="6">
        <f>Table2[[#This Row],[Teenhome]]</f>
        <v>0</v>
      </c>
      <c r="H1355" s="9">
        <f>Table2[[#This Row],[Dt_Customer]]</f>
        <v>41568</v>
      </c>
      <c r="I1355" s="6">
        <f>Table2[[#This Row],[Recency]]</f>
        <v>12</v>
      </c>
      <c r="J1355" s="14">
        <f>IF(VALUE(YEAR(People!$H1355))-People!$B1355&gt;=90,44,VALUE(YEAR(People!$H1355))-People!$B1355)</f>
        <v>20</v>
      </c>
      <c r="K1355" s="5" t="str">
        <f>IF(AND(People!$J1355&gt;=16,People!$J1355&lt;=25),"16-25",IF(AND(People!$J1355&gt;=26,People!$J1355&lt;=35),"26-35",IF(AND(People!$J1355&gt;=36,People!$J1355&lt;=45),"36-45",IF(AND(People!$J1355&gt;=46,People!$J1355&lt;=55),"46-55",IF(AND(People!$J1355&gt;=56,People!$J1355&lt;=65),"56-65",IF(AND(People!$J1355&gt;=66,People!$J1355&lt;=75),"66-75","ALL"))))))</f>
        <v>16-25</v>
      </c>
      <c r="L1355" t="str">
        <f>Products!H1355</f>
        <v>Married</v>
      </c>
      <c r="M1355">
        <f>Table2[[#This Row],[Recency]]</f>
        <v>12</v>
      </c>
      <c r="N1355">
        <f>Table2[[#This Row],[NumDealsPurchases]]</f>
        <v>1</v>
      </c>
      <c r="O1355" s="12" t="str">
        <f>IF(Table2[[#This Row],[Kidhome]]=0,"No","Yes")</f>
        <v>No</v>
      </c>
      <c r="P1355" s="12" t="str">
        <f>IF(Table2[[#This Row],[Teenhome]]=0,"No","Yes")</f>
        <v>No</v>
      </c>
    </row>
    <row r="1356" spans="1:16" ht="16.5" x14ac:dyDescent="0.3">
      <c r="A1356" s="5">
        <f>Table2[[#This Row],[ID]]</f>
        <v>8369</v>
      </c>
      <c r="B1356" s="6">
        <f>Table2[[#This Row],[Year_Birth]]</f>
        <v>1987</v>
      </c>
      <c r="C1356" s="6" t="str">
        <f>Table2[[#This Row],[Education]]</f>
        <v>Graduation</v>
      </c>
      <c r="D1356" s="6" t="str">
        <f>Table2[[#This Row],[Marital_Status]]</f>
        <v>Together</v>
      </c>
      <c r="E1356" s="6">
        <f>Table2[[#This Row],[Income]]</f>
        <v>18227</v>
      </c>
      <c r="F1356" s="6">
        <f>Table2[[#This Row],[Kidhome]]</f>
        <v>1</v>
      </c>
      <c r="G1356" s="6">
        <f>Table2[[#This Row],[Teenhome]]</f>
        <v>0</v>
      </c>
      <c r="H1356" s="9">
        <f>Table2[[#This Row],[Dt_Customer]]</f>
        <v>41221</v>
      </c>
      <c r="I1356" s="6">
        <f>Table2[[#This Row],[Recency]]</f>
        <v>21</v>
      </c>
      <c r="J1356" s="8">
        <f>IF(VALUE(YEAR(People!$H1356))-People!$B1356&gt;=90,44,VALUE(YEAR(People!$H1356))-People!$B1356)</f>
        <v>25</v>
      </c>
      <c r="K1356" s="5" t="str">
        <f>IF(AND(People!$J1356&gt;=16,People!$J1356&lt;=25),"16-25",IF(AND(People!$J1356&gt;=26,People!$J1356&lt;=35),"26-35",IF(AND(People!$J1356&gt;=36,People!$J1356&lt;=45),"36-45",IF(AND(People!$J1356&gt;=46,People!$J1356&lt;=55),"46-55",IF(AND(People!$J1356&gt;=56,People!$J1356&lt;=65),"56-65",IF(AND(People!$J1356&gt;=66,People!$J1356&lt;=75),"66-75","ALL"))))))</f>
        <v>16-25</v>
      </c>
      <c r="L1356" t="str">
        <f>Products!H1356</f>
        <v>Married</v>
      </c>
      <c r="M1356">
        <f>Table2[[#This Row],[Recency]]</f>
        <v>21</v>
      </c>
      <c r="N1356">
        <f>Table2[[#This Row],[NumDealsPurchases]]</f>
        <v>1</v>
      </c>
      <c r="O1356" s="12" t="str">
        <f>IF(Table2[[#This Row],[Kidhome]]=0,"No","Yes")</f>
        <v>Yes</v>
      </c>
      <c r="P1356" s="12" t="str">
        <f>IF(Table2[[#This Row],[Teenhome]]=0,"No","Yes")</f>
        <v>No</v>
      </c>
    </row>
    <row r="1357" spans="1:16" ht="16.5" x14ac:dyDescent="0.3">
      <c r="A1357" s="7">
        <f>Table2[[#This Row],[ID]]</f>
        <v>5232</v>
      </c>
      <c r="B1357" s="6">
        <f>Table2[[#This Row],[Year_Birth]]</f>
        <v>1965</v>
      </c>
      <c r="C1357" s="6" t="str">
        <f>Table2[[#This Row],[Education]]</f>
        <v>Graduation</v>
      </c>
      <c r="D1357" s="6" t="str">
        <f>Table2[[#This Row],[Marital_Status]]</f>
        <v>Married</v>
      </c>
      <c r="E1357" s="6">
        <f>Table2[[#This Row],[Income]]</f>
        <v>69139</v>
      </c>
      <c r="F1357" s="6">
        <f>Table2[[#This Row],[Kidhome]]</f>
        <v>0</v>
      </c>
      <c r="G1357" s="6">
        <f>Table2[[#This Row],[Teenhome]]</f>
        <v>1</v>
      </c>
      <c r="H1357" s="9">
        <f>Table2[[#This Row],[Dt_Customer]]</f>
        <v>41666</v>
      </c>
      <c r="I1357" s="6">
        <f>Table2[[#This Row],[Recency]]</f>
        <v>23</v>
      </c>
      <c r="J1357" s="14">
        <f>IF(VALUE(YEAR(People!$H1357))-People!$B1357&gt;=90,44,VALUE(YEAR(People!$H1357))-People!$B1357)</f>
        <v>49</v>
      </c>
      <c r="K1357" s="5" t="str">
        <f>IF(AND(People!$J1357&gt;=16,People!$J1357&lt;=25),"16-25",IF(AND(People!$J1357&gt;=26,People!$J1357&lt;=35),"26-35",IF(AND(People!$J1357&gt;=36,People!$J1357&lt;=45),"36-45",IF(AND(People!$J1357&gt;=46,People!$J1357&lt;=55),"46-55",IF(AND(People!$J1357&gt;=56,People!$J1357&lt;=65),"56-65",IF(AND(People!$J1357&gt;=66,People!$J1357&lt;=75),"66-75","ALL"))))))</f>
        <v>46-55</v>
      </c>
      <c r="L1357" t="str">
        <f>Products!H1357</f>
        <v>Single</v>
      </c>
      <c r="M1357">
        <f>Table2[[#This Row],[Recency]]</f>
        <v>23</v>
      </c>
      <c r="N1357">
        <f>Table2[[#This Row],[NumDealsPurchases]]</f>
        <v>1</v>
      </c>
      <c r="O1357" s="12" t="str">
        <f>IF(Table2[[#This Row],[Kidhome]]=0,"No","Yes")</f>
        <v>No</v>
      </c>
      <c r="P1357" s="12" t="str">
        <f>IF(Table2[[#This Row],[Teenhome]]=0,"No","Yes")</f>
        <v>Yes</v>
      </c>
    </row>
    <row r="1358" spans="1:16" ht="16.5" x14ac:dyDescent="0.3">
      <c r="A1358" s="5">
        <f>Table2[[#This Row],[ID]]</f>
        <v>2407</v>
      </c>
      <c r="B1358" s="6">
        <f>Table2[[#This Row],[Year_Birth]]</f>
        <v>1982</v>
      </c>
      <c r="C1358" s="6" t="str">
        <f>Table2[[#This Row],[Education]]</f>
        <v>Graduation</v>
      </c>
      <c r="D1358" s="6" t="str">
        <f>Table2[[#This Row],[Marital_Status]]</f>
        <v>Married</v>
      </c>
      <c r="E1358" s="6">
        <f>Table2[[#This Row],[Income]]</f>
        <v>69109</v>
      </c>
      <c r="F1358" s="6">
        <f>Table2[[#This Row],[Kidhome]]</f>
        <v>0</v>
      </c>
      <c r="G1358" s="6">
        <f>Table2[[#This Row],[Teenhome]]</f>
        <v>0</v>
      </c>
      <c r="H1358" s="9">
        <f>Table2[[#This Row],[Dt_Customer]]</f>
        <v>41222</v>
      </c>
      <c r="I1358" s="6">
        <f>Table2[[#This Row],[Recency]]</f>
        <v>10</v>
      </c>
      <c r="J1358" s="8">
        <f>IF(VALUE(YEAR(People!$H1358))-People!$B1358&gt;=90,44,VALUE(YEAR(People!$H1358))-People!$B1358)</f>
        <v>30</v>
      </c>
      <c r="K1358" s="5" t="str">
        <f>IF(AND(People!$J1358&gt;=16,People!$J1358&lt;=25),"16-25",IF(AND(People!$J1358&gt;=26,People!$J1358&lt;=35),"26-35",IF(AND(People!$J1358&gt;=36,People!$J1358&lt;=45),"36-45",IF(AND(People!$J1358&gt;=46,People!$J1358&lt;=55),"46-55",IF(AND(People!$J1358&gt;=56,People!$J1358&lt;=65),"56-65",IF(AND(People!$J1358&gt;=66,People!$J1358&lt;=75),"66-75","ALL"))))))</f>
        <v>26-35</v>
      </c>
      <c r="L1358" t="str">
        <f>Products!H1358</f>
        <v>Married</v>
      </c>
      <c r="M1358">
        <f>Table2[[#This Row],[Recency]]</f>
        <v>10</v>
      </c>
      <c r="N1358">
        <f>Table2[[#This Row],[NumDealsPurchases]]</f>
        <v>1</v>
      </c>
      <c r="O1358" s="12" t="str">
        <f>IF(Table2[[#This Row],[Kidhome]]=0,"No","Yes")</f>
        <v>No</v>
      </c>
      <c r="P1358" s="12" t="str">
        <f>IF(Table2[[#This Row],[Teenhome]]=0,"No","Yes")</f>
        <v>No</v>
      </c>
    </row>
    <row r="1359" spans="1:16" ht="16.5" x14ac:dyDescent="0.3">
      <c r="A1359" s="7">
        <f>Table2[[#This Row],[ID]]</f>
        <v>3834</v>
      </c>
      <c r="B1359" s="6">
        <f>Table2[[#This Row],[Year_Birth]]</f>
        <v>1962</v>
      </c>
      <c r="C1359" s="6" t="str">
        <f>Table2[[#This Row],[Education]]</f>
        <v>Graduation</v>
      </c>
      <c r="D1359" s="6" t="str">
        <f>Table2[[#This Row],[Marital_Status]]</f>
        <v>Single</v>
      </c>
      <c r="E1359" s="6">
        <f>Table2[[#This Row],[Income]]</f>
        <v>69627</v>
      </c>
      <c r="F1359" s="6">
        <f>Table2[[#This Row],[Kidhome]]</f>
        <v>0</v>
      </c>
      <c r="G1359" s="6">
        <f>Table2[[#This Row],[Teenhome]]</f>
        <v>1</v>
      </c>
      <c r="H1359" s="9">
        <f>Table2[[#This Row],[Dt_Customer]]</f>
        <v>41350</v>
      </c>
      <c r="I1359" s="6">
        <f>Table2[[#This Row],[Recency]]</f>
        <v>35</v>
      </c>
      <c r="J1359" s="14">
        <f>IF(VALUE(YEAR(People!$H1359))-People!$B1359&gt;=90,44,VALUE(YEAR(People!$H1359))-People!$B1359)</f>
        <v>51</v>
      </c>
      <c r="K1359" s="5" t="str">
        <f>IF(AND(People!$J1359&gt;=16,People!$J1359&lt;=25),"16-25",IF(AND(People!$J1359&gt;=26,People!$J1359&lt;=35),"26-35",IF(AND(People!$J1359&gt;=36,People!$J1359&lt;=45),"36-45",IF(AND(People!$J1359&gt;=46,People!$J1359&lt;=55),"46-55",IF(AND(People!$J1359&gt;=56,People!$J1359&lt;=65),"56-65",IF(AND(People!$J1359&gt;=66,People!$J1359&lt;=75),"66-75","ALL"))))))</f>
        <v>46-55</v>
      </c>
      <c r="L1359" t="str">
        <f>Products!H1359</f>
        <v>Single</v>
      </c>
      <c r="M1359">
        <f>Table2[[#This Row],[Recency]]</f>
        <v>35</v>
      </c>
      <c r="N1359">
        <f>Table2[[#This Row],[NumDealsPurchases]]</f>
        <v>2</v>
      </c>
      <c r="O1359" s="12" t="str">
        <f>IF(Table2[[#This Row],[Kidhome]]=0,"No","Yes")</f>
        <v>No</v>
      </c>
      <c r="P1359" s="12" t="str">
        <f>IF(Table2[[#This Row],[Teenhome]]=0,"No","Yes")</f>
        <v>Yes</v>
      </c>
    </row>
    <row r="1360" spans="1:16" ht="16.5" x14ac:dyDescent="0.3">
      <c r="A1360" s="5">
        <f>Table2[[#This Row],[ID]]</f>
        <v>7912</v>
      </c>
      <c r="B1360" s="6">
        <f>Table2[[#This Row],[Year_Birth]]</f>
        <v>1978</v>
      </c>
      <c r="C1360" s="6" t="str">
        <f>Table2[[#This Row],[Education]]</f>
        <v>Graduation</v>
      </c>
      <c r="D1360" s="6" t="str">
        <f>Table2[[#This Row],[Marital_Status]]</f>
        <v>Married</v>
      </c>
      <c r="E1360" s="6">
        <f>Table2[[#This Row],[Income]]</f>
        <v>38136</v>
      </c>
      <c r="F1360" s="6">
        <f>Table2[[#This Row],[Kidhome]]</f>
        <v>1</v>
      </c>
      <c r="G1360" s="6">
        <f>Table2[[#This Row],[Teenhome]]</f>
        <v>0</v>
      </c>
      <c r="H1360" s="9">
        <f>Table2[[#This Row],[Dt_Customer]]</f>
        <v>41386</v>
      </c>
      <c r="I1360" s="6">
        <f>Table2[[#This Row],[Recency]]</f>
        <v>69</v>
      </c>
      <c r="J1360" s="8">
        <f>IF(VALUE(YEAR(People!$H1360))-People!$B1360&gt;=90,44,VALUE(YEAR(People!$H1360))-People!$B1360)</f>
        <v>35</v>
      </c>
      <c r="K1360" s="5" t="str">
        <f>IF(AND(People!$J1360&gt;=16,People!$J1360&lt;=25),"16-25",IF(AND(People!$J1360&gt;=26,People!$J1360&lt;=35),"26-35",IF(AND(People!$J1360&gt;=36,People!$J1360&lt;=45),"36-45",IF(AND(People!$J1360&gt;=46,People!$J1360&lt;=55),"46-55",IF(AND(People!$J1360&gt;=56,People!$J1360&lt;=65),"56-65",IF(AND(People!$J1360&gt;=66,People!$J1360&lt;=75),"66-75","ALL"))))))</f>
        <v>26-35</v>
      </c>
      <c r="L1360" t="str">
        <f>Products!H1360</f>
        <v>Single</v>
      </c>
      <c r="M1360">
        <f>Table2[[#This Row],[Recency]]</f>
        <v>69</v>
      </c>
      <c r="N1360">
        <f>Table2[[#This Row],[NumDealsPurchases]]</f>
        <v>2</v>
      </c>
      <c r="O1360" s="12" t="str">
        <f>IF(Table2[[#This Row],[Kidhome]]=0,"No","Yes")</f>
        <v>Yes</v>
      </c>
      <c r="P1360" s="12" t="str">
        <f>IF(Table2[[#This Row],[Teenhome]]=0,"No","Yes")</f>
        <v>No</v>
      </c>
    </row>
    <row r="1361" spans="1:16" ht="16.5" x14ac:dyDescent="0.3">
      <c r="A1361" s="7">
        <f>Table2[[#This Row],[ID]]</f>
        <v>7712</v>
      </c>
      <c r="B1361" s="6">
        <f>Table2[[#This Row],[Year_Birth]]</f>
        <v>1946</v>
      </c>
      <c r="C1361" s="6" t="str">
        <f>Table2[[#This Row],[Education]]</f>
        <v>PhD</v>
      </c>
      <c r="D1361" s="6" t="str">
        <f>Table2[[#This Row],[Marital_Status]]</f>
        <v>Single</v>
      </c>
      <c r="E1361" s="6">
        <f>Table2[[#This Row],[Income]]</f>
        <v>62159</v>
      </c>
      <c r="F1361" s="6">
        <f>Table2[[#This Row],[Kidhome]]</f>
        <v>0</v>
      </c>
      <c r="G1361" s="6">
        <f>Table2[[#This Row],[Teenhome]]</f>
        <v>0</v>
      </c>
      <c r="H1361" s="9">
        <f>Table2[[#This Row],[Dt_Customer]]</f>
        <v>41757</v>
      </c>
      <c r="I1361" s="6">
        <f>Table2[[#This Row],[Recency]]</f>
        <v>68</v>
      </c>
      <c r="J1361" s="14">
        <f>IF(VALUE(YEAR(People!$H1361))-People!$B1361&gt;=90,44,VALUE(YEAR(People!$H1361))-People!$B1361)</f>
        <v>68</v>
      </c>
      <c r="K1361" s="5" t="str">
        <f>IF(AND(People!$J1361&gt;=16,People!$J1361&lt;=25),"16-25",IF(AND(People!$J1361&gt;=26,People!$J1361&lt;=35),"26-35",IF(AND(People!$J1361&gt;=36,People!$J1361&lt;=45),"36-45",IF(AND(People!$J1361&gt;=46,People!$J1361&lt;=55),"46-55",IF(AND(People!$J1361&gt;=56,People!$J1361&lt;=65),"56-65",IF(AND(People!$J1361&gt;=66,People!$J1361&lt;=75),"66-75","ALL"))))))</f>
        <v>66-75</v>
      </c>
      <c r="L1361" t="str">
        <f>Products!H1361</f>
        <v>Single</v>
      </c>
      <c r="M1361">
        <f>Table2[[#This Row],[Recency]]</f>
        <v>68</v>
      </c>
      <c r="N1361">
        <f>Table2[[#This Row],[NumDealsPurchases]]</f>
        <v>1</v>
      </c>
      <c r="O1361" s="12" t="str">
        <f>IF(Table2[[#This Row],[Kidhome]]=0,"No","Yes")</f>
        <v>No</v>
      </c>
      <c r="P1361" s="12" t="str">
        <f>IF(Table2[[#This Row],[Teenhome]]=0,"No","Yes")</f>
        <v>No</v>
      </c>
    </row>
    <row r="1362" spans="1:16" ht="16.5" x14ac:dyDescent="0.3">
      <c r="A1362" s="5">
        <f>Table2[[#This Row],[ID]]</f>
        <v>1065</v>
      </c>
      <c r="B1362" s="6">
        <f>Table2[[#This Row],[Year_Birth]]</f>
        <v>1963</v>
      </c>
      <c r="C1362" s="6" t="str">
        <f>Table2[[#This Row],[Education]]</f>
        <v>Graduation</v>
      </c>
      <c r="D1362" s="6" t="str">
        <f>Table2[[#This Row],[Marital_Status]]</f>
        <v>Single</v>
      </c>
      <c r="E1362" s="6">
        <f>Table2[[#This Row],[Income]]</f>
        <v>80695</v>
      </c>
      <c r="F1362" s="6">
        <f>Table2[[#This Row],[Kidhome]]</f>
        <v>0</v>
      </c>
      <c r="G1362" s="6">
        <f>Table2[[#This Row],[Teenhome]]</f>
        <v>0</v>
      </c>
      <c r="H1362" s="9">
        <f>Table2[[#This Row],[Dt_Customer]]</f>
        <v>41637</v>
      </c>
      <c r="I1362" s="6">
        <f>Table2[[#This Row],[Recency]]</f>
        <v>85</v>
      </c>
      <c r="J1362" s="8">
        <f>IF(VALUE(YEAR(People!$H1362))-People!$B1362&gt;=90,44,VALUE(YEAR(People!$H1362))-People!$B1362)</f>
        <v>50</v>
      </c>
      <c r="K1362" s="5" t="str">
        <f>IF(AND(People!$J1362&gt;=16,People!$J1362&lt;=25),"16-25",IF(AND(People!$J1362&gt;=26,People!$J1362&lt;=35),"26-35",IF(AND(People!$J1362&gt;=36,People!$J1362&lt;=45),"36-45",IF(AND(People!$J1362&gt;=46,People!$J1362&lt;=55),"46-55",IF(AND(People!$J1362&gt;=56,People!$J1362&lt;=65),"56-65",IF(AND(People!$J1362&gt;=66,People!$J1362&lt;=75),"66-75","ALL"))))))</f>
        <v>46-55</v>
      </c>
      <c r="L1362" t="str">
        <f>Products!H1362</f>
        <v>Together</v>
      </c>
      <c r="M1362">
        <f>Table2[[#This Row],[Recency]]</f>
        <v>85</v>
      </c>
      <c r="N1362">
        <f>Table2[[#This Row],[NumDealsPurchases]]</f>
        <v>1</v>
      </c>
      <c r="O1362" s="12" t="str">
        <f>IF(Table2[[#This Row],[Kidhome]]=0,"No","Yes")</f>
        <v>No</v>
      </c>
      <c r="P1362" s="12" t="str">
        <f>IF(Table2[[#This Row],[Teenhome]]=0,"No","Yes")</f>
        <v>No</v>
      </c>
    </row>
    <row r="1363" spans="1:16" ht="16.5" x14ac:dyDescent="0.3">
      <c r="A1363" s="7">
        <f>Table2[[#This Row],[ID]]</f>
        <v>7275</v>
      </c>
      <c r="B1363" s="6">
        <f>Table2[[#This Row],[Year_Birth]]</f>
        <v>1971</v>
      </c>
      <c r="C1363" s="6" t="str">
        <f>Table2[[#This Row],[Education]]</f>
        <v>Master</v>
      </c>
      <c r="D1363" s="6" t="str">
        <f>Table2[[#This Row],[Marital_Status]]</f>
        <v>Single</v>
      </c>
      <c r="E1363" s="6">
        <f>Table2[[#This Row],[Income]]</f>
        <v>33316</v>
      </c>
      <c r="F1363" s="6">
        <f>Table2[[#This Row],[Kidhome]]</f>
        <v>1</v>
      </c>
      <c r="G1363" s="6">
        <f>Table2[[#This Row],[Teenhome]]</f>
        <v>1</v>
      </c>
      <c r="H1363" s="9">
        <f>Table2[[#This Row],[Dt_Customer]]</f>
        <v>41551</v>
      </c>
      <c r="I1363" s="6">
        <f>Table2[[#This Row],[Recency]]</f>
        <v>34</v>
      </c>
      <c r="J1363" s="14">
        <f>IF(VALUE(YEAR(People!$H1363))-People!$B1363&gt;=90,44,VALUE(YEAR(People!$H1363))-People!$B1363)</f>
        <v>42</v>
      </c>
      <c r="K1363" s="5" t="str">
        <f>IF(AND(People!$J1363&gt;=16,People!$J1363&lt;=25),"16-25",IF(AND(People!$J1363&gt;=26,People!$J1363&lt;=35),"26-35",IF(AND(People!$J1363&gt;=36,People!$J1363&lt;=45),"36-45",IF(AND(People!$J1363&gt;=46,People!$J1363&lt;=55),"46-55",IF(AND(People!$J1363&gt;=56,People!$J1363&lt;=65),"56-65",IF(AND(People!$J1363&gt;=66,People!$J1363&lt;=75),"66-75","ALL"))))))</f>
        <v>36-45</v>
      </c>
      <c r="L1363" t="str">
        <f>Products!H1363</f>
        <v>Married</v>
      </c>
      <c r="M1363">
        <f>Table2[[#This Row],[Recency]]</f>
        <v>34</v>
      </c>
      <c r="N1363">
        <f>Table2[[#This Row],[NumDealsPurchases]]</f>
        <v>3</v>
      </c>
      <c r="O1363" s="12" t="str">
        <f>IF(Table2[[#This Row],[Kidhome]]=0,"No","Yes")</f>
        <v>Yes</v>
      </c>
      <c r="P1363" s="12" t="str">
        <f>IF(Table2[[#This Row],[Teenhome]]=0,"No","Yes")</f>
        <v>Yes</v>
      </c>
    </row>
    <row r="1364" spans="1:16" ht="16.5" x14ac:dyDescent="0.3">
      <c r="A1364" s="5">
        <f>Table2[[#This Row],[ID]]</f>
        <v>1343</v>
      </c>
      <c r="B1364" s="6">
        <f>Table2[[#This Row],[Year_Birth]]</f>
        <v>1968</v>
      </c>
      <c r="C1364" s="6" t="str">
        <f>Table2[[#This Row],[Education]]</f>
        <v>Graduation</v>
      </c>
      <c r="D1364" s="6" t="str">
        <f>Table2[[#This Row],[Marital_Status]]</f>
        <v>Together</v>
      </c>
      <c r="E1364" s="6">
        <f>Table2[[#This Row],[Income]]</f>
        <v>58554</v>
      </c>
      <c r="F1364" s="6">
        <f>Table2[[#This Row],[Kidhome]]</f>
        <v>1</v>
      </c>
      <c r="G1364" s="6">
        <f>Table2[[#This Row],[Teenhome]]</f>
        <v>1</v>
      </c>
      <c r="H1364" s="9">
        <f>Table2[[#This Row],[Dt_Customer]]</f>
        <v>41178</v>
      </c>
      <c r="I1364" s="6">
        <f>Table2[[#This Row],[Recency]]</f>
        <v>55</v>
      </c>
      <c r="J1364" s="8">
        <f>IF(VALUE(YEAR(People!$H1364))-People!$B1364&gt;=90,44,VALUE(YEAR(People!$H1364))-People!$B1364)</f>
        <v>44</v>
      </c>
      <c r="K1364" s="5" t="str">
        <f>IF(AND(People!$J1364&gt;=16,People!$J1364&lt;=25),"16-25",IF(AND(People!$J1364&gt;=26,People!$J1364&lt;=35),"26-35",IF(AND(People!$J1364&gt;=36,People!$J1364&lt;=45),"36-45",IF(AND(People!$J1364&gt;=46,People!$J1364&lt;=55),"46-55",IF(AND(People!$J1364&gt;=56,People!$J1364&lt;=65),"56-65",IF(AND(People!$J1364&gt;=66,People!$J1364&lt;=75),"66-75","ALL"))))))</f>
        <v>36-45</v>
      </c>
      <c r="L1364" t="str">
        <f>Products!H1364</f>
        <v>Divorced</v>
      </c>
      <c r="M1364">
        <f>Table2[[#This Row],[Recency]]</f>
        <v>55</v>
      </c>
      <c r="N1364">
        <f>Table2[[#This Row],[NumDealsPurchases]]</f>
        <v>6</v>
      </c>
      <c r="O1364" s="12" t="str">
        <f>IF(Table2[[#This Row],[Kidhome]]=0,"No","Yes")</f>
        <v>Yes</v>
      </c>
      <c r="P1364" s="12" t="str">
        <f>IF(Table2[[#This Row],[Teenhome]]=0,"No","Yes")</f>
        <v>Yes</v>
      </c>
    </row>
    <row r="1365" spans="1:16" ht="16.5" x14ac:dyDescent="0.3">
      <c r="A1365" s="7">
        <f>Table2[[#This Row],[ID]]</f>
        <v>1384</v>
      </c>
      <c r="B1365" s="6">
        <f>Table2[[#This Row],[Year_Birth]]</f>
        <v>1992</v>
      </c>
      <c r="C1365" s="6" t="str">
        <f>Table2[[#This Row],[Education]]</f>
        <v>Basic</v>
      </c>
      <c r="D1365" s="6" t="str">
        <f>Table2[[#This Row],[Marital_Status]]</f>
        <v>Married</v>
      </c>
      <c r="E1365" s="6">
        <f>Table2[[#This Row],[Income]]</f>
        <v>17256</v>
      </c>
      <c r="F1365" s="6">
        <f>Table2[[#This Row],[Kidhome]]</f>
        <v>1</v>
      </c>
      <c r="G1365" s="6">
        <f>Table2[[#This Row],[Teenhome]]</f>
        <v>0</v>
      </c>
      <c r="H1365" s="9">
        <f>Table2[[#This Row],[Dt_Customer]]</f>
        <v>41601</v>
      </c>
      <c r="I1365" s="6">
        <f>Table2[[#This Row],[Recency]]</f>
        <v>10</v>
      </c>
      <c r="J1365" s="14">
        <f>IF(VALUE(YEAR(People!$H1365))-People!$B1365&gt;=90,44,VALUE(YEAR(People!$H1365))-People!$B1365)</f>
        <v>21</v>
      </c>
      <c r="K1365" s="5" t="str">
        <f>IF(AND(People!$J1365&gt;=16,People!$J1365&lt;=25),"16-25",IF(AND(People!$J1365&gt;=26,People!$J1365&lt;=35),"26-35",IF(AND(People!$J1365&gt;=36,People!$J1365&lt;=45),"36-45",IF(AND(People!$J1365&gt;=46,People!$J1365&lt;=55),"46-55",IF(AND(People!$J1365&gt;=56,People!$J1365&lt;=65),"56-65",IF(AND(People!$J1365&gt;=66,People!$J1365&lt;=75),"66-75","ALL"))))))</f>
        <v>16-25</v>
      </c>
      <c r="L1365" t="str">
        <f>Products!H1365</f>
        <v>Together</v>
      </c>
      <c r="M1365">
        <f>Table2[[#This Row],[Recency]]</f>
        <v>10</v>
      </c>
      <c r="N1365">
        <f>Table2[[#This Row],[NumDealsPurchases]]</f>
        <v>2</v>
      </c>
      <c r="O1365" s="12" t="str">
        <f>IF(Table2[[#This Row],[Kidhome]]=0,"No","Yes")</f>
        <v>Yes</v>
      </c>
      <c r="P1365" s="12" t="str">
        <f>IF(Table2[[#This Row],[Teenhome]]=0,"No","Yes")</f>
        <v>No</v>
      </c>
    </row>
    <row r="1366" spans="1:16" ht="16.5" x14ac:dyDescent="0.3">
      <c r="A1366" s="5">
        <f>Table2[[#This Row],[ID]]</f>
        <v>9967</v>
      </c>
      <c r="B1366" s="6">
        <f>Table2[[#This Row],[Year_Birth]]</f>
        <v>1974</v>
      </c>
      <c r="C1366" s="6" t="str">
        <f>Table2[[#This Row],[Education]]</f>
        <v>Graduation</v>
      </c>
      <c r="D1366" s="6" t="str">
        <f>Table2[[#This Row],[Marital_Status]]</f>
        <v>Divorced</v>
      </c>
      <c r="E1366" s="6">
        <f>Table2[[#This Row],[Income]]</f>
        <v>53034</v>
      </c>
      <c r="F1366" s="6">
        <f>Table2[[#This Row],[Kidhome]]</f>
        <v>1</v>
      </c>
      <c r="G1366" s="6">
        <f>Table2[[#This Row],[Teenhome]]</f>
        <v>1</v>
      </c>
      <c r="H1366" s="9">
        <f>Table2[[#This Row],[Dt_Customer]]</f>
        <v>41424</v>
      </c>
      <c r="I1366" s="6">
        <f>Table2[[#This Row],[Recency]]</f>
        <v>30</v>
      </c>
      <c r="J1366" s="8">
        <f>IF(VALUE(YEAR(People!$H1366))-People!$B1366&gt;=90,44,VALUE(YEAR(People!$H1366))-People!$B1366)</f>
        <v>39</v>
      </c>
      <c r="K1366" s="5" t="str">
        <f>IF(AND(People!$J1366&gt;=16,People!$J1366&lt;=25),"16-25",IF(AND(People!$J1366&gt;=26,People!$J1366&lt;=35),"26-35",IF(AND(People!$J1366&gt;=36,People!$J1366&lt;=45),"36-45",IF(AND(People!$J1366&gt;=46,People!$J1366&lt;=55),"46-55",IF(AND(People!$J1366&gt;=56,People!$J1366&lt;=65),"56-65",IF(AND(People!$J1366&gt;=66,People!$J1366&lt;=75),"66-75","ALL"))))))</f>
        <v>36-45</v>
      </c>
      <c r="L1366" t="str">
        <f>Products!H1366</f>
        <v>Divorced</v>
      </c>
      <c r="M1366">
        <f>Table2[[#This Row],[Recency]]</f>
        <v>30</v>
      </c>
      <c r="N1366">
        <f>Table2[[#This Row],[NumDealsPurchases]]</f>
        <v>8</v>
      </c>
      <c r="O1366" s="12" t="str">
        <f>IF(Table2[[#This Row],[Kidhome]]=0,"No","Yes")</f>
        <v>Yes</v>
      </c>
      <c r="P1366" s="12" t="str">
        <f>IF(Table2[[#This Row],[Teenhome]]=0,"No","Yes")</f>
        <v>Yes</v>
      </c>
    </row>
    <row r="1367" spans="1:16" ht="16.5" x14ac:dyDescent="0.3">
      <c r="A1367" s="7">
        <f>Table2[[#This Row],[ID]]</f>
        <v>6181</v>
      </c>
      <c r="B1367" s="6">
        <f>Table2[[#This Row],[Year_Birth]]</f>
        <v>1950</v>
      </c>
      <c r="C1367" s="6" t="str">
        <f>Table2[[#This Row],[Education]]</f>
        <v>2n Cycle</v>
      </c>
      <c r="D1367" s="6" t="str">
        <f>Table2[[#This Row],[Marital_Status]]</f>
        <v>Together</v>
      </c>
      <c r="E1367" s="6">
        <f>Table2[[#This Row],[Income]]</f>
        <v>52203</v>
      </c>
      <c r="F1367" s="6">
        <f>Table2[[#This Row],[Kidhome]]</f>
        <v>0</v>
      </c>
      <c r="G1367" s="6">
        <f>Table2[[#This Row],[Teenhome]]</f>
        <v>0</v>
      </c>
      <c r="H1367" s="9">
        <f>Table2[[#This Row],[Dt_Customer]]</f>
        <v>41121</v>
      </c>
      <c r="I1367" s="6">
        <f>Table2[[#This Row],[Recency]]</f>
        <v>36</v>
      </c>
      <c r="J1367" s="14">
        <f>IF(VALUE(YEAR(People!$H1367))-People!$B1367&gt;=90,44,VALUE(YEAR(People!$H1367))-People!$B1367)</f>
        <v>62</v>
      </c>
      <c r="K1367" s="5" t="str">
        <f>IF(AND(People!$J1367&gt;=16,People!$J1367&lt;=25),"16-25",IF(AND(People!$J1367&gt;=26,People!$J1367&lt;=35),"26-35",IF(AND(People!$J1367&gt;=36,People!$J1367&lt;=45),"36-45",IF(AND(People!$J1367&gt;=46,People!$J1367&lt;=55),"46-55",IF(AND(People!$J1367&gt;=56,People!$J1367&lt;=65),"56-65",IF(AND(People!$J1367&gt;=66,People!$J1367&lt;=75),"66-75","ALL"))))))</f>
        <v>56-65</v>
      </c>
      <c r="L1367" t="str">
        <f>Products!H1367</f>
        <v>Single</v>
      </c>
      <c r="M1367">
        <f>Table2[[#This Row],[Recency]]</f>
        <v>36</v>
      </c>
      <c r="N1367">
        <f>Table2[[#This Row],[NumDealsPurchases]]</f>
        <v>1</v>
      </c>
      <c r="O1367" s="12" t="str">
        <f>IF(Table2[[#This Row],[Kidhome]]=0,"No","Yes")</f>
        <v>No</v>
      </c>
      <c r="P1367" s="12" t="str">
        <f>IF(Table2[[#This Row],[Teenhome]]=0,"No","Yes")</f>
        <v>No</v>
      </c>
    </row>
    <row r="1368" spans="1:16" ht="16.5" x14ac:dyDescent="0.3">
      <c r="A1368" s="5">
        <f>Table2[[#This Row],[ID]]</f>
        <v>10507</v>
      </c>
      <c r="B1368" s="6">
        <f>Table2[[#This Row],[Year_Birth]]</f>
        <v>1977</v>
      </c>
      <c r="C1368" s="6" t="str">
        <f>Table2[[#This Row],[Education]]</f>
        <v>2n Cycle</v>
      </c>
      <c r="D1368" s="6" t="str">
        <f>Table2[[#This Row],[Marital_Status]]</f>
        <v>Divorced</v>
      </c>
      <c r="E1368" s="6">
        <f>Table2[[#This Row],[Income]]</f>
        <v>59601</v>
      </c>
      <c r="F1368" s="6">
        <f>Table2[[#This Row],[Kidhome]]</f>
        <v>0</v>
      </c>
      <c r="G1368" s="6">
        <f>Table2[[#This Row],[Teenhome]]</f>
        <v>1</v>
      </c>
      <c r="H1368" s="9">
        <f>Table2[[#This Row],[Dt_Customer]]</f>
        <v>41480</v>
      </c>
      <c r="I1368" s="6">
        <f>Table2[[#This Row],[Recency]]</f>
        <v>14</v>
      </c>
      <c r="J1368" s="8">
        <f>IF(VALUE(YEAR(People!$H1368))-People!$B1368&gt;=90,44,VALUE(YEAR(People!$H1368))-People!$B1368)</f>
        <v>36</v>
      </c>
      <c r="K1368" s="5" t="str">
        <f>IF(AND(People!$J1368&gt;=16,People!$J1368&lt;=25),"16-25",IF(AND(People!$J1368&gt;=26,People!$J1368&lt;=35),"26-35",IF(AND(People!$J1368&gt;=36,People!$J1368&lt;=45),"36-45",IF(AND(People!$J1368&gt;=46,People!$J1368&lt;=55),"46-55",IF(AND(People!$J1368&gt;=56,People!$J1368&lt;=65),"56-65",IF(AND(People!$J1368&gt;=66,People!$J1368&lt;=75),"66-75","ALL"))))))</f>
        <v>36-45</v>
      </c>
      <c r="L1368" t="str">
        <f>Products!H1368</f>
        <v>Single</v>
      </c>
      <c r="M1368">
        <f>Table2[[#This Row],[Recency]]</f>
        <v>14</v>
      </c>
      <c r="N1368">
        <f>Table2[[#This Row],[NumDealsPurchases]]</f>
        <v>4</v>
      </c>
      <c r="O1368" s="12" t="str">
        <f>IF(Table2[[#This Row],[Kidhome]]=0,"No","Yes")</f>
        <v>No</v>
      </c>
      <c r="P1368" s="12" t="str">
        <f>IF(Table2[[#This Row],[Teenhome]]=0,"No","Yes")</f>
        <v>Yes</v>
      </c>
    </row>
    <row r="1369" spans="1:16" ht="16.5" x14ac:dyDescent="0.3">
      <c r="A1369" s="7">
        <f>Table2[[#This Row],[ID]]</f>
        <v>2674</v>
      </c>
      <c r="B1369" s="6">
        <f>Table2[[#This Row],[Year_Birth]]</f>
        <v>1958</v>
      </c>
      <c r="C1369" s="6" t="str">
        <f>Table2[[#This Row],[Education]]</f>
        <v>Master</v>
      </c>
      <c r="D1369" s="6" t="str">
        <f>Table2[[#This Row],[Marital_Status]]</f>
        <v>Single</v>
      </c>
      <c r="E1369" s="6">
        <f>Table2[[#This Row],[Income]]</f>
        <v>75154</v>
      </c>
      <c r="F1369" s="6">
        <f>Table2[[#This Row],[Kidhome]]</f>
        <v>0</v>
      </c>
      <c r="G1369" s="6">
        <f>Table2[[#This Row],[Teenhome]]</f>
        <v>1</v>
      </c>
      <c r="H1369" s="9">
        <f>Table2[[#This Row],[Dt_Customer]]</f>
        <v>41156</v>
      </c>
      <c r="I1369" s="6">
        <f>Table2[[#This Row],[Recency]]</f>
        <v>79</v>
      </c>
      <c r="J1369" s="14">
        <f>IF(VALUE(YEAR(People!$H1369))-People!$B1369&gt;=90,44,VALUE(YEAR(People!$H1369))-People!$B1369)</f>
        <v>54</v>
      </c>
      <c r="K1369" s="5" t="str">
        <f>IF(AND(People!$J1369&gt;=16,People!$J1369&lt;=25),"16-25",IF(AND(People!$J1369&gt;=26,People!$J1369&lt;=35),"26-35",IF(AND(People!$J1369&gt;=36,People!$J1369&lt;=45),"36-45",IF(AND(People!$J1369&gt;=46,People!$J1369&lt;=55),"46-55",IF(AND(People!$J1369&gt;=56,People!$J1369&lt;=65),"56-65",IF(AND(People!$J1369&gt;=66,People!$J1369&lt;=75),"66-75","ALL"))))))</f>
        <v>46-55</v>
      </c>
      <c r="L1369" t="str">
        <f>Products!H1369</f>
        <v>Married</v>
      </c>
      <c r="M1369">
        <f>Table2[[#This Row],[Recency]]</f>
        <v>79</v>
      </c>
      <c r="N1369">
        <f>Table2[[#This Row],[NumDealsPurchases]]</f>
        <v>1</v>
      </c>
      <c r="O1369" s="12" t="str">
        <f>IF(Table2[[#This Row],[Kidhome]]=0,"No","Yes")</f>
        <v>No</v>
      </c>
      <c r="P1369" s="12" t="str">
        <f>IF(Table2[[#This Row],[Teenhome]]=0,"No","Yes")</f>
        <v>Yes</v>
      </c>
    </row>
    <row r="1370" spans="1:16" ht="16.5" x14ac:dyDescent="0.3">
      <c r="A1370" s="5">
        <f>Table2[[#This Row],[ID]]</f>
        <v>2698</v>
      </c>
      <c r="B1370" s="6">
        <f>Table2[[#This Row],[Year_Birth]]</f>
        <v>1976</v>
      </c>
      <c r="C1370" s="6" t="str">
        <f>Table2[[#This Row],[Education]]</f>
        <v>Graduation</v>
      </c>
      <c r="D1370" s="6" t="str">
        <f>Table2[[#This Row],[Marital_Status]]</f>
        <v>Single</v>
      </c>
      <c r="E1370" s="6">
        <f>Table2[[#This Row],[Income]]</f>
        <v>47025</v>
      </c>
      <c r="F1370" s="6">
        <f>Table2[[#This Row],[Kidhome]]</f>
        <v>0</v>
      </c>
      <c r="G1370" s="6">
        <f>Table2[[#This Row],[Teenhome]]</f>
        <v>1</v>
      </c>
      <c r="H1370" s="9">
        <f>Table2[[#This Row],[Dt_Customer]]</f>
        <v>41585</v>
      </c>
      <c r="I1370" s="6">
        <f>Table2[[#This Row],[Recency]]</f>
        <v>52</v>
      </c>
      <c r="J1370" s="8">
        <f>IF(VALUE(YEAR(People!$H1370))-People!$B1370&gt;=90,44,VALUE(YEAR(People!$H1370))-People!$B1370)</f>
        <v>37</v>
      </c>
      <c r="K1370" s="5" t="str">
        <f>IF(AND(People!$J1370&gt;=16,People!$J1370&lt;=25),"16-25",IF(AND(People!$J1370&gt;=26,People!$J1370&lt;=35),"26-35",IF(AND(People!$J1370&gt;=36,People!$J1370&lt;=45),"36-45",IF(AND(People!$J1370&gt;=46,People!$J1370&lt;=55),"46-55",IF(AND(People!$J1370&gt;=56,People!$J1370&lt;=65),"56-65",IF(AND(People!$J1370&gt;=66,People!$J1370&lt;=75),"66-75","ALL"))))))</f>
        <v>36-45</v>
      </c>
      <c r="L1370" t="str">
        <f>Products!H1370</f>
        <v>Divorced</v>
      </c>
      <c r="M1370">
        <f>Table2[[#This Row],[Recency]]</f>
        <v>52</v>
      </c>
      <c r="N1370">
        <f>Table2[[#This Row],[NumDealsPurchases]]</f>
        <v>3</v>
      </c>
      <c r="O1370" s="12" t="str">
        <f>IF(Table2[[#This Row],[Kidhome]]=0,"No","Yes")</f>
        <v>No</v>
      </c>
      <c r="P1370" s="12" t="str">
        <f>IF(Table2[[#This Row],[Teenhome]]=0,"No","Yes")</f>
        <v>Yes</v>
      </c>
    </row>
    <row r="1371" spans="1:16" ht="16.5" x14ac:dyDescent="0.3">
      <c r="A1371" s="7">
        <f>Table2[[#This Row],[ID]]</f>
        <v>3231</v>
      </c>
      <c r="B1371" s="6">
        <f>Table2[[#This Row],[Year_Birth]]</f>
        <v>1973</v>
      </c>
      <c r="C1371" s="6" t="str">
        <f>Table2[[#This Row],[Education]]</f>
        <v>Graduation</v>
      </c>
      <c r="D1371" s="6" t="str">
        <f>Table2[[#This Row],[Marital_Status]]</f>
        <v>Married</v>
      </c>
      <c r="E1371" s="6">
        <f>Table2[[#This Row],[Income]]</f>
        <v>37971</v>
      </c>
      <c r="F1371" s="6">
        <f>Table2[[#This Row],[Kidhome]]</f>
        <v>1</v>
      </c>
      <c r="G1371" s="6">
        <f>Table2[[#This Row],[Teenhome]]</f>
        <v>0</v>
      </c>
      <c r="H1371" s="9">
        <f>Table2[[#This Row],[Dt_Customer]]</f>
        <v>41603</v>
      </c>
      <c r="I1371" s="6">
        <f>Table2[[#This Row],[Recency]]</f>
        <v>97</v>
      </c>
      <c r="J1371" s="14">
        <f>IF(VALUE(YEAR(People!$H1371))-People!$B1371&gt;=90,44,VALUE(YEAR(People!$H1371))-People!$B1371)</f>
        <v>40</v>
      </c>
      <c r="K1371" s="5" t="str">
        <f>IF(AND(People!$J1371&gt;=16,People!$J1371&lt;=25),"16-25",IF(AND(People!$J1371&gt;=26,People!$J1371&lt;=35),"26-35",IF(AND(People!$J1371&gt;=36,People!$J1371&lt;=45),"36-45",IF(AND(People!$J1371&gt;=46,People!$J1371&lt;=55),"46-55",IF(AND(People!$J1371&gt;=56,People!$J1371&lt;=65),"56-65",IF(AND(People!$J1371&gt;=66,People!$J1371&lt;=75),"66-75","ALL"))))))</f>
        <v>36-45</v>
      </c>
      <c r="L1371" t="str">
        <f>Products!H1371</f>
        <v>Married</v>
      </c>
      <c r="M1371">
        <f>Table2[[#This Row],[Recency]]</f>
        <v>97</v>
      </c>
      <c r="N1371">
        <f>Table2[[#This Row],[NumDealsPurchases]]</f>
        <v>1</v>
      </c>
      <c r="O1371" s="12" t="str">
        <f>IF(Table2[[#This Row],[Kidhome]]=0,"No","Yes")</f>
        <v>Yes</v>
      </c>
      <c r="P1371" s="12" t="str">
        <f>IF(Table2[[#This Row],[Teenhome]]=0,"No","Yes")</f>
        <v>No</v>
      </c>
    </row>
    <row r="1372" spans="1:16" ht="16.5" x14ac:dyDescent="0.3">
      <c r="A1372" s="5">
        <f>Table2[[#This Row],[ID]]</f>
        <v>4096</v>
      </c>
      <c r="B1372" s="6">
        <f>Table2[[#This Row],[Year_Birth]]</f>
        <v>1968</v>
      </c>
      <c r="C1372" s="6" t="str">
        <f>Table2[[#This Row],[Education]]</f>
        <v>Master</v>
      </c>
      <c r="D1372" s="6" t="str">
        <f>Table2[[#This Row],[Marital_Status]]</f>
        <v>Divorced</v>
      </c>
      <c r="E1372" s="6">
        <f>Table2[[#This Row],[Income]]</f>
        <v>41335</v>
      </c>
      <c r="F1372" s="6">
        <f>Table2[[#This Row],[Kidhome]]</f>
        <v>1</v>
      </c>
      <c r="G1372" s="6">
        <f>Table2[[#This Row],[Teenhome]]</f>
        <v>0</v>
      </c>
      <c r="H1372" s="9">
        <f>Table2[[#This Row],[Dt_Customer]]</f>
        <v>41634</v>
      </c>
      <c r="I1372" s="6">
        <f>Table2[[#This Row],[Recency]]</f>
        <v>24</v>
      </c>
      <c r="J1372" s="8">
        <f>IF(VALUE(YEAR(People!$H1372))-People!$B1372&gt;=90,44,VALUE(YEAR(People!$H1372))-People!$B1372)</f>
        <v>45</v>
      </c>
      <c r="K1372" s="5" t="str">
        <f>IF(AND(People!$J1372&gt;=16,People!$J1372&lt;=25),"16-25",IF(AND(People!$J1372&gt;=26,People!$J1372&lt;=35),"26-35",IF(AND(People!$J1372&gt;=36,People!$J1372&lt;=45),"36-45",IF(AND(People!$J1372&gt;=46,People!$J1372&lt;=55),"46-55",IF(AND(People!$J1372&gt;=56,People!$J1372&lt;=65),"56-65",IF(AND(People!$J1372&gt;=66,People!$J1372&lt;=75),"66-75","ALL"))))))</f>
        <v>36-45</v>
      </c>
      <c r="L1372" t="str">
        <f>Products!H1372</f>
        <v>Single</v>
      </c>
      <c r="M1372">
        <f>Table2[[#This Row],[Recency]]</f>
        <v>24</v>
      </c>
      <c r="N1372">
        <f>Table2[[#This Row],[NumDealsPurchases]]</f>
        <v>3</v>
      </c>
      <c r="O1372" s="12" t="str">
        <f>IF(Table2[[#This Row],[Kidhome]]=0,"No","Yes")</f>
        <v>Yes</v>
      </c>
      <c r="P1372" s="12" t="str">
        <f>IF(Table2[[#This Row],[Teenhome]]=0,"No","Yes")</f>
        <v>No</v>
      </c>
    </row>
    <row r="1373" spans="1:16" ht="16.5" x14ac:dyDescent="0.3">
      <c r="A1373" s="7">
        <f>Table2[[#This Row],[ID]]</f>
        <v>10476</v>
      </c>
      <c r="B1373" s="6">
        <f>Table2[[#This Row],[Year_Birth]]</f>
        <v>1958</v>
      </c>
      <c r="C1373" s="6" t="str">
        <f>Table2[[#This Row],[Education]]</f>
        <v>Graduation</v>
      </c>
      <c r="D1373" s="6" t="str">
        <f>Table2[[#This Row],[Marital_Status]]</f>
        <v>Married</v>
      </c>
      <c r="E1373" s="6">
        <f>Table2[[#This Row],[Income]]</f>
        <v>67267</v>
      </c>
      <c r="F1373" s="6">
        <f>Table2[[#This Row],[Kidhome]]</f>
        <v>0</v>
      </c>
      <c r="G1373" s="6">
        <f>Table2[[#This Row],[Teenhome]]</f>
        <v>1</v>
      </c>
      <c r="H1373" s="9">
        <f>Table2[[#This Row],[Dt_Customer]]</f>
        <v>41772</v>
      </c>
      <c r="I1373" s="6">
        <f>Table2[[#This Row],[Recency]]</f>
        <v>0</v>
      </c>
      <c r="J1373" s="14">
        <f>IF(VALUE(YEAR(People!$H1373))-People!$B1373&gt;=90,44,VALUE(YEAR(People!$H1373))-People!$B1373)</f>
        <v>56</v>
      </c>
      <c r="K1373" s="5" t="str">
        <f>IF(AND(People!$J1373&gt;=16,People!$J1373&lt;=25),"16-25",IF(AND(People!$J1373&gt;=26,People!$J1373&lt;=35),"26-35",IF(AND(People!$J1373&gt;=36,People!$J1373&lt;=45),"36-45",IF(AND(People!$J1373&gt;=46,People!$J1373&lt;=55),"46-55",IF(AND(People!$J1373&gt;=56,People!$J1373&lt;=65),"56-65",IF(AND(People!$J1373&gt;=66,People!$J1373&lt;=75),"66-75","ALL"))))))</f>
        <v>56-65</v>
      </c>
      <c r="L1373" t="str">
        <f>Products!H1373</f>
        <v>Together</v>
      </c>
      <c r="M1373">
        <f>Table2[[#This Row],[Recency]]</f>
        <v>0</v>
      </c>
      <c r="N1373">
        <f>Table2[[#This Row],[NumDealsPurchases]]</f>
        <v>1</v>
      </c>
      <c r="O1373" s="12" t="str">
        <f>IF(Table2[[#This Row],[Kidhome]]=0,"No","Yes")</f>
        <v>No</v>
      </c>
      <c r="P1373" s="12" t="str">
        <f>IF(Table2[[#This Row],[Teenhome]]=0,"No","Yes")</f>
        <v>Yes</v>
      </c>
    </row>
    <row r="1374" spans="1:16" ht="16.5" x14ac:dyDescent="0.3">
      <c r="A1374" s="5">
        <f>Table2[[#This Row],[ID]]</f>
        <v>5948</v>
      </c>
      <c r="B1374" s="6">
        <f>Table2[[#This Row],[Year_Birth]]</f>
        <v>1975</v>
      </c>
      <c r="C1374" s="6" t="str">
        <f>Table2[[#This Row],[Education]]</f>
        <v>Graduation</v>
      </c>
      <c r="D1374" s="6" t="str">
        <f>Table2[[#This Row],[Marital_Status]]</f>
        <v>Single</v>
      </c>
      <c r="E1374" s="6">
        <f>Table2[[#This Row],[Income]]</f>
        <v>57338</v>
      </c>
      <c r="F1374" s="6">
        <f>Table2[[#This Row],[Kidhome]]</f>
        <v>0</v>
      </c>
      <c r="G1374" s="6">
        <f>Table2[[#This Row],[Teenhome]]</f>
        <v>1</v>
      </c>
      <c r="H1374" s="9">
        <f>Table2[[#This Row],[Dt_Customer]]</f>
        <v>41758</v>
      </c>
      <c r="I1374" s="6">
        <f>Table2[[#This Row],[Recency]]</f>
        <v>96</v>
      </c>
      <c r="J1374" s="8">
        <f>IF(VALUE(YEAR(People!$H1374))-People!$B1374&gt;=90,44,VALUE(YEAR(People!$H1374))-People!$B1374)</f>
        <v>39</v>
      </c>
      <c r="K1374" s="5" t="str">
        <f>IF(AND(People!$J1374&gt;=16,People!$J1374&lt;=25),"16-25",IF(AND(People!$J1374&gt;=26,People!$J1374&lt;=35),"26-35",IF(AND(People!$J1374&gt;=36,People!$J1374&lt;=45),"36-45",IF(AND(People!$J1374&gt;=46,People!$J1374&lt;=55),"46-55",IF(AND(People!$J1374&gt;=56,People!$J1374&lt;=65),"56-65",IF(AND(People!$J1374&gt;=66,People!$J1374&lt;=75),"66-75","ALL"))))))</f>
        <v>36-45</v>
      </c>
      <c r="L1374" t="str">
        <f>Products!H1374</f>
        <v>Single</v>
      </c>
      <c r="M1374">
        <f>Table2[[#This Row],[Recency]]</f>
        <v>96</v>
      </c>
      <c r="N1374">
        <f>Table2[[#This Row],[NumDealsPurchases]]</f>
        <v>2</v>
      </c>
      <c r="O1374" s="12" t="str">
        <f>IF(Table2[[#This Row],[Kidhome]]=0,"No","Yes")</f>
        <v>No</v>
      </c>
      <c r="P1374" s="12" t="str">
        <f>IF(Table2[[#This Row],[Teenhome]]=0,"No","Yes")</f>
        <v>Yes</v>
      </c>
    </row>
    <row r="1375" spans="1:16" ht="16.5" x14ac:dyDescent="0.3">
      <c r="A1375" s="7">
        <f>Table2[[#This Row],[ID]]</f>
        <v>9140</v>
      </c>
      <c r="B1375" s="6">
        <f>Table2[[#This Row],[Year_Birth]]</f>
        <v>1960</v>
      </c>
      <c r="C1375" s="6" t="str">
        <f>Table2[[#This Row],[Education]]</f>
        <v>2n Cycle</v>
      </c>
      <c r="D1375" s="6" t="str">
        <f>Table2[[#This Row],[Marital_Status]]</f>
        <v>Together</v>
      </c>
      <c r="E1375" s="6">
        <f>Table2[[#This Row],[Income]]</f>
        <v>50523</v>
      </c>
      <c r="F1375" s="6">
        <f>Table2[[#This Row],[Kidhome]]</f>
        <v>1</v>
      </c>
      <c r="G1375" s="6">
        <f>Table2[[#This Row],[Teenhome]]</f>
        <v>1</v>
      </c>
      <c r="H1375" s="9">
        <f>Table2[[#This Row],[Dt_Customer]]</f>
        <v>41633</v>
      </c>
      <c r="I1375" s="6">
        <f>Table2[[#This Row],[Recency]]</f>
        <v>89</v>
      </c>
      <c r="J1375" s="14">
        <f>IF(VALUE(YEAR(People!$H1375))-People!$B1375&gt;=90,44,VALUE(YEAR(People!$H1375))-People!$B1375)</f>
        <v>53</v>
      </c>
      <c r="K1375" s="5" t="str">
        <f>IF(AND(People!$J1375&gt;=16,People!$J1375&lt;=25),"16-25",IF(AND(People!$J1375&gt;=26,People!$J1375&lt;=35),"26-35",IF(AND(People!$J1375&gt;=36,People!$J1375&lt;=45),"36-45",IF(AND(People!$J1375&gt;=46,People!$J1375&lt;=55),"46-55",IF(AND(People!$J1375&gt;=56,People!$J1375&lt;=65),"56-65",IF(AND(People!$J1375&gt;=66,People!$J1375&lt;=75),"66-75","ALL"))))))</f>
        <v>46-55</v>
      </c>
      <c r="L1375" t="str">
        <f>Products!H1375</f>
        <v>Divorced</v>
      </c>
      <c r="M1375">
        <f>Table2[[#This Row],[Recency]]</f>
        <v>89</v>
      </c>
      <c r="N1375">
        <f>Table2[[#This Row],[NumDealsPurchases]]</f>
        <v>2</v>
      </c>
      <c r="O1375" s="12" t="str">
        <f>IF(Table2[[#This Row],[Kidhome]]=0,"No","Yes")</f>
        <v>Yes</v>
      </c>
      <c r="P1375" s="12" t="str">
        <f>IF(Table2[[#This Row],[Teenhome]]=0,"No","Yes")</f>
        <v>Yes</v>
      </c>
    </row>
    <row r="1376" spans="1:16" ht="16.5" x14ac:dyDescent="0.3">
      <c r="A1376" s="5">
        <f>Table2[[#This Row],[ID]]</f>
        <v>10258</v>
      </c>
      <c r="B1376" s="6">
        <f>Table2[[#This Row],[Year_Birth]]</f>
        <v>1965</v>
      </c>
      <c r="C1376" s="6" t="str">
        <f>Table2[[#This Row],[Education]]</f>
        <v>Master</v>
      </c>
      <c r="D1376" s="6" t="str">
        <f>Table2[[#This Row],[Marital_Status]]</f>
        <v>Single</v>
      </c>
      <c r="E1376" s="6">
        <f>Table2[[#This Row],[Income]]</f>
        <v>35791</v>
      </c>
      <c r="F1376" s="6">
        <f>Table2[[#This Row],[Kidhome]]</f>
        <v>2</v>
      </c>
      <c r="G1376" s="6">
        <f>Table2[[#This Row],[Teenhome]]</f>
        <v>1</v>
      </c>
      <c r="H1376" s="9">
        <f>Table2[[#This Row],[Dt_Customer]]</f>
        <v>41400</v>
      </c>
      <c r="I1376" s="6">
        <f>Table2[[#This Row],[Recency]]</f>
        <v>94</v>
      </c>
      <c r="J1376" s="8">
        <f>IF(VALUE(YEAR(People!$H1376))-People!$B1376&gt;=90,44,VALUE(YEAR(People!$H1376))-People!$B1376)</f>
        <v>48</v>
      </c>
      <c r="K1376" s="5" t="str">
        <f>IF(AND(People!$J1376&gt;=16,People!$J1376&lt;=25),"16-25",IF(AND(People!$J1376&gt;=26,People!$J1376&lt;=35),"26-35",IF(AND(People!$J1376&gt;=36,People!$J1376&lt;=45),"36-45",IF(AND(People!$J1376&gt;=46,People!$J1376&lt;=55),"46-55",IF(AND(People!$J1376&gt;=56,People!$J1376&lt;=65),"56-65",IF(AND(People!$J1376&gt;=66,People!$J1376&lt;=75),"66-75","ALL"))))))</f>
        <v>46-55</v>
      </c>
      <c r="L1376" t="str">
        <f>Products!H1376</f>
        <v>Married</v>
      </c>
      <c r="M1376">
        <f>Table2[[#This Row],[Recency]]</f>
        <v>94</v>
      </c>
      <c r="N1376">
        <f>Table2[[#This Row],[NumDealsPurchases]]</f>
        <v>2</v>
      </c>
      <c r="O1376" s="12" t="str">
        <f>IF(Table2[[#This Row],[Kidhome]]=0,"No","Yes")</f>
        <v>Yes</v>
      </c>
      <c r="P1376" s="12" t="str">
        <f>IF(Table2[[#This Row],[Teenhome]]=0,"No","Yes")</f>
        <v>Yes</v>
      </c>
    </row>
    <row r="1377" spans="1:16" ht="16.5" x14ac:dyDescent="0.3">
      <c r="A1377" s="7">
        <f>Table2[[#This Row],[ID]]</f>
        <v>5675</v>
      </c>
      <c r="B1377" s="6">
        <f>Table2[[#This Row],[Year_Birth]]</f>
        <v>1960</v>
      </c>
      <c r="C1377" s="6" t="str">
        <f>Table2[[#This Row],[Education]]</f>
        <v>PhD</v>
      </c>
      <c r="D1377" s="6" t="str">
        <f>Table2[[#This Row],[Marital_Status]]</f>
        <v>Divorced</v>
      </c>
      <c r="E1377" s="6">
        <f>Table2[[#This Row],[Income]]</f>
        <v>50611</v>
      </c>
      <c r="F1377" s="6">
        <f>Table2[[#This Row],[Kidhome]]</f>
        <v>0</v>
      </c>
      <c r="G1377" s="6">
        <f>Table2[[#This Row],[Teenhome]]</f>
        <v>1</v>
      </c>
      <c r="H1377" s="9">
        <f>Table2[[#This Row],[Dt_Customer]]</f>
        <v>41186</v>
      </c>
      <c r="I1377" s="6">
        <f>Table2[[#This Row],[Recency]]</f>
        <v>98</v>
      </c>
      <c r="J1377" s="14">
        <f>IF(VALUE(YEAR(People!$H1377))-People!$B1377&gt;=90,44,VALUE(YEAR(People!$H1377))-People!$B1377)</f>
        <v>52</v>
      </c>
      <c r="K1377" s="5" t="str">
        <f>IF(AND(People!$J1377&gt;=16,People!$J1377&lt;=25),"16-25",IF(AND(People!$J1377&gt;=26,People!$J1377&lt;=35),"26-35",IF(AND(People!$J1377&gt;=36,People!$J1377&lt;=45),"36-45",IF(AND(People!$J1377&gt;=46,People!$J1377&lt;=55),"46-55",IF(AND(People!$J1377&gt;=56,People!$J1377&lt;=65),"56-65",IF(AND(People!$J1377&gt;=66,People!$J1377&lt;=75),"66-75","ALL"))))))</f>
        <v>46-55</v>
      </c>
      <c r="L1377" t="str">
        <f>Products!H1377</f>
        <v>Single</v>
      </c>
      <c r="M1377">
        <f>Table2[[#This Row],[Recency]]</f>
        <v>98</v>
      </c>
      <c r="N1377">
        <f>Table2[[#This Row],[NumDealsPurchases]]</f>
        <v>6</v>
      </c>
      <c r="O1377" s="12" t="str">
        <f>IF(Table2[[#This Row],[Kidhome]]=0,"No","Yes")</f>
        <v>No</v>
      </c>
      <c r="P1377" s="12" t="str">
        <f>IF(Table2[[#This Row],[Teenhome]]=0,"No","Yes")</f>
        <v>Yes</v>
      </c>
    </row>
    <row r="1378" spans="1:16" ht="16.5" x14ac:dyDescent="0.3">
      <c r="A1378" s="5">
        <f>Table2[[#This Row],[ID]]</f>
        <v>4743</v>
      </c>
      <c r="B1378" s="6">
        <f>Table2[[#This Row],[Year_Birth]]</f>
        <v>1969</v>
      </c>
      <c r="C1378" s="6" t="str">
        <f>Table2[[#This Row],[Education]]</f>
        <v>PhD</v>
      </c>
      <c r="D1378" s="6" t="str">
        <f>Table2[[#This Row],[Marital_Status]]</f>
        <v>Married</v>
      </c>
      <c r="E1378" s="6">
        <f>Table2[[#This Row],[Income]]</f>
        <v>56242</v>
      </c>
      <c r="F1378" s="6">
        <f>Table2[[#This Row],[Kidhome]]</f>
        <v>0</v>
      </c>
      <c r="G1378" s="6">
        <f>Table2[[#This Row],[Teenhome]]</f>
        <v>1</v>
      </c>
      <c r="H1378" s="9">
        <f>Table2[[#This Row],[Dt_Customer]]</f>
        <v>41336</v>
      </c>
      <c r="I1378" s="6">
        <f>Table2[[#This Row],[Recency]]</f>
        <v>72</v>
      </c>
      <c r="J1378" s="8">
        <f>IF(VALUE(YEAR(People!$H1378))-People!$B1378&gt;=90,44,VALUE(YEAR(People!$H1378))-People!$B1378)</f>
        <v>44</v>
      </c>
      <c r="K1378" s="5" t="str">
        <f>IF(AND(People!$J1378&gt;=16,People!$J1378&lt;=25),"16-25",IF(AND(People!$J1378&gt;=26,People!$J1378&lt;=35),"26-35",IF(AND(People!$J1378&gt;=36,People!$J1378&lt;=45),"36-45",IF(AND(People!$J1378&gt;=46,People!$J1378&lt;=55),"46-55",IF(AND(People!$J1378&gt;=56,People!$J1378&lt;=65),"56-65",IF(AND(People!$J1378&gt;=66,People!$J1378&lt;=75),"66-75","ALL"))))))</f>
        <v>36-45</v>
      </c>
      <c r="L1378" t="str">
        <f>Products!H1378</f>
        <v>Single</v>
      </c>
      <c r="M1378">
        <f>Table2[[#This Row],[Recency]]</f>
        <v>72</v>
      </c>
      <c r="N1378">
        <f>Table2[[#This Row],[NumDealsPurchases]]</f>
        <v>5</v>
      </c>
      <c r="O1378" s="12" t="str">
        <f>IF(Table2[[#This Row],[Kidhome]]=0,"No","Yes")</f>
        <v>No</v>
      </c>
      <c r="P1378" s="12" t="str">
        <f>IF(Table2[[#This Row],[Teenhome]]=0,"No","Yes")</f>
        <v>Yes</v>
      </c>
    </row>
    <row r="1379" spans="1:16" ht="16.5" x14ac:dyDescent="0.3">
      <c r="A1379" s="7">
        <f>Table2[[#This Row],[ID]]</f>
        <v>8805</v>
      </c>
      <c r="B1379" s="6">
        <f>Table2[[#This Row],[Year_Birth]]</f>
        <v>1960</v>
      </c>
      <c r="C1379" s="6" t="str">
        <f>Table2[[#This Row],[Education]]</f>
        <v>Graduation</v>
      </c>
      <c r="D1379" s="6" t="str">
        <f>Table2[[#This Row],[Marital_Status]]</f>
        <v>Single</v>
      </c>
      <c r="E1379" s="6">
        <f>Table2[[#This Row],[Income]]</f>
        <v>48904</v>
      </c>
      <c r="F1379" s="6">
        <f>Table2[[#This Row],[Kidhome]]</f>
        <v>0</v>
      </c>
      <c r="G1379" s="6">
        <f>Table2[[#This Row],[Teenhome]]</f>
        <v>1</v>
      </c>
      <c r="H1379" s="9">
        <f>Table2[[#This Row],[Dt_Customer]]</f>
        <v>41245</v>
      </c>
      <c r="I1379" s="6">
        <f>Table2[[#This Row],[Recency]]</f>
        <v>1</v>
      </c>
      <c r="J1379" s="14">
        <f>IF(VALUE(YEAR(People!$H1379))-People!$B1379&gt;=90,44,VALUE(YEAR(People!$H1379))-People!$B1379)</f>
        <v>52</v>
      </c>
      <c r="K1379" s="5" t="str">
        <f>IF(AND(People!$J1379&gt;=16,People!$J1379&lt;=25),"16-25",IF(AND(People!$J1379&gt;=26,People!$J1379&lt;=35),"26-35",IF(AND(People!$J1379&gt;=36,People!$J1379&lt;=45),"36-45",IF(AND(People!$J1379&gt;=46,People!$J1379&lt;=55),"46-55",IF(AND(People!$J1379&gt;=56,People!$J1379&lt;=65),"56-65",IF(AND(People!$J1379&gt;=66,People!$J1379&lt;=75),"66-75","ALL"))))))</f>
        <v>46-55</v>
      </c>
      <c r="L1379" t="str">
        <f>Products!H1379</f>
        <v>Married</v>
      </c>
      <c r="M1379">
        <f>Table2[[#This Row],[Recency]]</f>
        <v>1</v>
      </c>
      <c r="N1379">
        <f>Table2[[#This Row],[NumDealsPurchases]]</f>
        <v>4</v>
      </c>
      <c r="O1379" s="12" t="str">
        <f>IF(Table2[[#This Row],[Kidhome]]=0,"No","Yes")</f>
        <v>No</v>
      </c>
      <c r="P1379" s="12" t="str">
        <f>IF(Table2[[#This Row],[Teenhome]]=0,"No","Yes")</f>
        <v>Yes</v>
      </c>
    </row>
    <row r="1380" spans="1:16" ht="16.5" x14ac:dyDescent="0.3">
      <c r="A1380" s="5">
        <f>Table2[[#This Row],[ID]]</f>
        <v>1542</v>
      </c>
      <c r="B1380" s="6">
        <f>Table2[[#This Row],[Year_Birth]]</f>
        <v>1975</v>
      </c>
      <c r="C1380" s="6" t="str">
        <f>Table2[[#This Row],[Education]]</f>
        <v>Graduation</v>
      </c>
      <c r="D1380" s="6" t="str">
        <f>Table2[[#This Row],[Marital_Status]]</f>
        <v>Single</v>
      </c>
      <c r="E1380" s="6">
        <f>Table2[[#This Row],[Income]]</f>
        <v>56243</v>
      </c>
      <c r="F1380" s="6">
        <f>Table2[[#This Row],[Kidhome]]</f>
        <v>1</v>
      </c>
      <c r="G1380" s="6">
        <f>Table2[[#This Row],[Teenhome]]</f>
        <v>2</v>
      </c>
      <c r="H1380" s="9">
        <f>Table2[[#This Row],[Dt_Customer]]</f>
        <v>41638</v>
      </c>
      <c r="I1380" s="6">
        <f>Table2[[#This Row],[Recency]]</f>
        <v>26</v>
      </c>
      <c r="J1380" s="8">
        <f>IF(VALUE(YEAR(People!$H1380))-People!$B1380&gt;=90,44,VALUE(YEAR(People!$H1380))-People!$B1380)</f>
        <v>38</v>
      </c>
      <c r="K1380" s="5" t="str">
        <f>IF(AND(People!$J1380&gt;=16,People!$J1380&lt;=25),"16-25",IF(AND(People!$J1380&gt;=26,People!$J1380&lt;=35),"26-35",IF(AND(People!$J1380&gt;=36,People!$J1380&lt;=45),"36-45",IF(AND(People!$J1380&gt;=46,People!$J1380&lt;=55),"46-55",IF(AND(People!$J1380&gt;=56,People!$J1380&lt;=65),"56-65",IF(AND(People!$J1380&gt;=66,People!$J1380&lt;=75),"66-75","ALL"))))))</f>
        <v>36-45</v>
      </c>
      <c r="L1380" t="str">
        <f>Products!H1380</f>
        <v>Together</v>
      </c>
      <c r="M1380">
        <f>Table2[[#This Row],[Recency]]</f>
        <v>26</v>
      </c>
      <c r="N1380">
        <f>Table2[[#This Row],[NumDealsPurchases]]</f>
        <v>6</v>
      </c>
      <c r="O1380" s="12" t="str">
        <f>IF(Table2[[#This Row],[Kidhome]]=0,"No","Yes")</f>
        <v>Yes</v>
      </c>
      <c r="P1380" s="12" t="str">
        <f>IF(Table2[[#This Row],[Teenhome]]=0,"No","Yes")</f>
        <v>Yes</v>
      </c>
    </row>
    <row r="1381" spans="1:16" ht="16.5" x14ac:dyDescent="0.3">
      <c r="A1381" s="7">
        <f>Table2[[#This Row],[ID]]</f>
        <v>6770</v>
      </c>
      <c r="B1381" s="6">
        <f>Table2[[#This Row],[Year_Birth]]</f>
        <v>1985</v>
      </c>
      <c r="C1381" s="6" t="str">
        <f>Table2[[#This Row],[Education]]</f>
        <v>Graduation</v>
      </c>
      <c r="D1381" s="6" t="str">
        <f>Table2[[#This Row],[Marital_Status]]</f>
        <v>Married</v>
      </c>
      <c r="E1381" s="6">
        <f>Table2[[#This Row],[Income]]</f>
        <v>21355</v>
      </c>
      <c r="F1381" s="6">
        <f>Table2[[#This Row],[Kidhome]]</f>
        <v>1</v>
      </c>
      <c r="G1381" s="6">
        <f>Table2[[#This Row],[Teenhome]]</f>
        <v>0</v>
      </c>
      <c r="H1381" s="9">
        <f>Table2[[#This Row],[Dt_Customer]]</f>
        <v>41506</v>
      </c>
      <c r="I1381" s="6">
        <f>Table2[[#This Row],[Recency]]</f>
        <v>5</v>
      </c>
      <c r="J1381" s="14">
        <f>IF(VALUE(YEAR(People!$H1381))-People!$B1381&gt;=90,44,VALUE(YEAR(People!$H1381))-People!$B1381)</f>
        <v>28</v>
      </c>
      <c r="K1381" s="5" t="str">
        <f>IF(AND(People!$J1381&gt;=16,People!$J1381&lt;=25),"16-25",IF(AND(People!$J1381&gt;=26,People!$J1381&lt;=35),"26-35",IF(AND(People!$J1381&gt;=36,People!$J1381&lt;=45),"36-45",IF(AND(People!$J1381&gt;=46,People!$J1381&lt;=55),"46-55",IF(AND(People!$J1381&gt;=56,People!$J1381&lt;=65),"56-65",IF(AND(People!$J1381&gt;=66,People!$J1381&lt;=75),"66-75","ALL"))))))</f>
        <v>26-35</v>
      </c>
      <c r="L1381" t="str">
        <f>Products!H1381</f>
        <v>Together</v>
      </c>
      <c r="M1381">
        <f>Table2[[#This Row],[Recency]]</f>
        <v>5</v>
      </c>
      <c r="N1381">
        <f>Table2[[#This Row],[NumDealsPurchases]]</f>
        <v>2</v>
      </c>
      <c r="O1381" s="12" t="str">
        <f>IF(Table2[[#This Row],[Kidhome]]=0,"No","Yes")</f>
        <v>Yes</v>
      </c>
      <c r="P1381" s="12" t="str">
        <f>IF(Table2[[#This Row],[Teenhome]]=0,"No","Yes")</f>
        <v>No</v>
      </c>
    </row>
    <row r="1382" spans="1:16" ht="16.5" x14ac:dyDescent="0.3">
      <c r="A1382" s="5">
        <f>Table2[[#This Row],[ID]]</f>
        <v>8773</v>
      </c>
      <c r="B1382" s="6">
        <f>Table2[[#This Row],[Year_Birth]]</f>
        <v>1971</v>
      </c>
      <c r="C1382" s="6" t="str">
        <f>Table2[[#This Row],[Education]]</f>
        <v>Master</v>
      </c>
      <c r="D1382" s="6" t="str">
        <f>Table2[[#This Row],[Marital_Status]]</f>
        <v>Together</v>
      </c>
      <c r="E1382" s="6">
        <f>Table2[[#This Row],[Income]]</f>
        <v>57420</v>
      </c>
      <c r="F1382" s="6">
        <f>Table2[[#This Row],[Kidhome]]</f>
        <v>0</v>
      </c>
      <c r="G1382" s="6">
        <f>Table2[[#This Row],[Teenhome]]</f>
        <v>1</v>
      </c>
      <c r="H1382" s="9">
        <f>Table2[[#This Row],[Dt_Customer]]</f>
        <v>41450</v>
      </c>
      <c r="I1382" s="6">
        <f>Table2[[#This Row],[Recency]]</f>
        <v>22</v>
      </c>
      <c r="J1382" s="8">
        <f>IF(VALUE(YEAR(People!$H1382))-People!$B1382&gt;=90,44,VALUE(YEAR(People!$H1382))-People!$B1382)</f>
        <v>42</v>
      </c>
      <c r="K1382" s="5" t="str">
        <f>IF(AND(People!$J1382&gt;=16,People!$J1382&lt;=25),"16-25",IF(AND(People!$J1382&gt;=26,People!$J1382&lt;=35),"26-35",IF(AND(People!$J1382&gt;=36,People!$J1382&lt;=45),"36-45",IF(AND(People!$J1382&gt;=46,People!$J1382&lt;=55),"46-55",IF(AND(People!$J1382&gt;=56,People!$J1382&lt;=65),"56-65",IF(AND(People!$J1382&gt;=66,People!$J1382&lt;=75),"66-75","ALL"))))))</f>
        <v>36-45</v>
      </c>
      <c r="L1382" t="str">
        <f>Products!H1382</f>
        <v>Divorced</v>
      </c>
      <c r="M1382">
        <f>Table2[[#This Row],[Recency]]</f>
        <v>22</v>
      </c>
      <c r="N1382">
        <f>Table2[[#This Row],[NumDealsPurchases]]</f>
        <v>3</v>
      </c>
      <c r="O1382" s="12" t="str">
        <f>IF(Table2[[#This Row],[Kidhome]]=0,"No","Yes")</f>
        <v>No</v>
      </c>
      <c r="P1382" s="12" t="str">
        <f>IF(Table2[[#This Row],[Teenhome]]=0,"No","Yes")</f>
        <v>Yes</v>
      </c>
    </row>
    <row r="1383" spans="1:16" ht="16.5" x14ac:dyDescent="0.3">
      <c r="A1383" s="7">
        <f>Table2[[#This Row],[ID]]</f>
        <v>10475</v>
      </c>
      <c r="B1383" s="6">
        <f>Table2[[#This Row],[Year_Birth]]</f>
        <v>1970</v>
      </c>
      <c r="C1383" s="6" t="str">
        <f>Table2[[#This Row],[Education]]</f>
        <v>Master</v>
      </c>
      <c r="D1383" s="6" t="str">
        <f>Table2[[#This Row],[Marital_Status]]</f>
        <v>Together</v>
      </c>
      <c r="E1383" s="6">
        <f>Table2[[#This Row],[Income]]</f>
        <v>53246</v>
      </c>
      <c r="F1383" s="6">
        <f>Table2[[#This Row],[Kidhome]]</f>
        <v>0</v>
      </c>
      <c r="G1383" s="6">
        <f>Table2[[#This Row],[Teenhome]]</f>
        <v>1</v>
      </c>
      <c r="H1383" s="9">
        <f>Table2[[#This Row],[Dt_Customer]]</f>
        <v>41365</v>
      </c>
      <c r="I1383" s="6">
        <f>Table2[[#This Row],[Recency]]</f>
        <v>39</v>
      </c>
      <c r="J1383" s="14">
        <f>IF(VALUE(YEAR(People!$H1383))-People!$B1383&gt;=90,44,VALUE(YEAR(People!$H1383))-People!$B1383)</f>
        <v>43</v>
      </c>
      <c r="K1383" s="5" t="str">
        <f>IF(AND(People!$J1383&gt;=16,People!$J1383&lt;=25),"16-25",IF(AND(People!$J1383&gt;=26,People!$J1383&lt;=35),"26-35",IF(AND(People!$J1383&gt;=36,People!$J1383&lt;=45),"36-45",IF(AND(People!$J1383&gt;=46,People!$J1383&lt;=55),"46-55",IF(AND(People!$J1383&gt;=56,People!$J1383&lt;=65),"56-65",IF(AND(People!$J1383&gt;=66,People!$J1383&lt;=75),"66-75","ALL"))))))</f>
        <v>36-45</v>
      </c>
      <c r="L1383" t="str">
        <f>Products!H1383</f>
        <v>Together</v>
      </c>
      <c r="M1383">
        <f>Table2[[#This Row],[Recency]]</f>
        <v>39</v>
      </c>
      <c r="N1383">
        <f>Table2[[#This Row],[NumDealsPurchases]]</f>
        <v>2</v>
      </c>
      <c r="O1383" s="12" t="str">
        <f>IF(Table2[[#This Row],[Kidhome]]=0,"No","Yes")</f>
        <v>No</v>
      </c>
      <c r="P1383" s="12" t="str">
        <f>IF(Table2[[#This Row],[Teenhome]]=0,"No","Yes")</f>
        <v>Yes</v>
      </c>
    </row>
    <row r="1384" spans="1:16" ht="16.5" x14ac:dyDescent="0.3">
      <c r="A1384" s="5">
        <f>Table2[[#This Row],[ID]]</f>
        <v>10420</v>
      </c>
      <c r="B1384" s="6">
        <f>Table2[[#This Row],[Year_Birth]]</f>
        <v>1955</v>
      </c>
      <c r="C1384" s="6" t="str">
        <f>Table2[[#This Row],[Education]]</f>
        <v>Master</v>
      </c>
      <c r="D1384" s="6" t="str">
        <f>Table2[[#This Row],[Marital_Status]]</f>
        <v>Divorced</v>
      </c>
      <c r="E1384" s="6">
        <f>Table2[[#This Row],[Income]]</f>
        <v>46390</v>
      </c>
      <c r="F1384" s="6">
        <f>Table2[[#This Row],[Kidhome]]</f>
        <v>0</v>
      </c>
      <c r="G1384" s="6">
        <f>Table2[[#This Row],[Teenhome]]</f>
        <v>1</v>
      </c>
      <c r="H1384" s="9">
        <f>Table2[[#This Row],[Dt_Customer]]</f>
        <v>41764</v>
      </c>
      <c r="I1384" s="6">
        <f>Table2[[#This Row],[Recency]]</f>
        <v>56</v>
      </c>
      <c r="J1384" s="8">
        <f>IF(VALUE(YEAR(People!$H1384))-People!$B1384&gt;=90,44,VALUE(YEAR(People!$H1384))-People!$B1384)</f>
        <v>59</v>
      </c>
      <c r="K1384" s="5" t="str">
        <f>IF(AND(People!$J1384&gt;=16,People!$J1384&lt;=25),"16-25",IF(AND(People!$J1384&gt;=26,People!$J1384&lt;=35),"26-35",IF(AND(People!$J1384&gt;=36,People!$J1384&lt;=45),"36-45",IF(AND(People!$J1384&gt;=46,People!$J1384&lt;=55),"46-55",IF(AND(People!$J1384&gt;=56,People!$J1384&lt;=65),"56-65",IF(AND(People!$J1384&gt;=66,People!$J1384&lt;=75),"66-75","ALL"))))))</f>
        <v>56-65</v>
      </c>
      <c r="L1384" t="str">
        <f>Products!H1384</f>
        <v>Together</v>
      </c>
      <c r="M1384">
        <f>Table2[[#This Row],[Recency]]</f>
        <v>56</v>
      </c>
      <c r="N1384">
        <f>Table2[[#This Row],[NumDealsPurchases]]</f>
        <v>1</v>
      </c>
      <c r="O1384" s="12" t="str">
        <f>IF(Table2[[#This Row],[Kidhome]]=0,"No","Yes")</f>
        <v>No</v>
      </c>
      <c r="P1384" s="12" t="str">
        <f>IF(Table2[[#This Row],[Teenhome]]=0,"No","Yes")</f>
        <v>Yes</v>
      </c>
    </row>
    <row r="1385" spans="1:16" ht="16.5" x14ac:dyDescent="0.3">
      <c r="A1385" s="7">
        <f>Table2[[#This Row],[ID]]</f>
        <v>7514</v>
      </c>
      <c r="B1385" s="6">
        <f>Table2[[#This Row],[Year_Birth]]</f>
        <v>1956</v>
      </c>
      <c r="C1385" s="6" t="str">
        <f>Table2[[#This Row],[Education]]</f>
        <v>2n Cycle</v>
      </c>
      <c r="D1385" s="6" t="str">
        <f>Table2[[#This Row],[Marital_Status]]</f>
        <v>Together</v>
      </c>
      <c r="E1385" s="6">
        <f>Table2[[#This Row],[Income]]</f>
        <v>54342</v>
      </c>
      <c r="F1385" s="6">
        <f>Table2[[#This Row],[Kidhome]]</f>
        <v>1</v>
      </c>
      <c r="G1385" s="6">
        <f>Table2[[#This Row],[Teenhome]]</f>
        <v>1</v>
      </c>
      <c r="H1385" s="9">
        <f>Table2[[#This Row],[Dt_Customer]]</f>
        <v>41458</v>
      </c>
      <c r="I1385" s="6">
        <f>Table2[[#This Row],[Recency]]</f>
        <v>74</v>
      </c>
      <c r="J1385" s="14">
        <f>IF(VALUE(YEAR(People!$H1385))-People!$B1385&gt;=90,44,VALUE(YEAR(People!$H1385))-People!$B1385)</f>
        <v>57</v>
      </c>
      <c r="K1385" s="5" t="str">
        <f>IF(AND(People!$J1385&gt;=16,People!$J1385&lt;=25),"16-25",IF(AND(People!$J1385&gt;=26,People!$J1385&lt;=35),"26-35",IF(AND(People!$J1385&gt;=36,People!$J1385&lt;=45),"36-45",IF(AND(People!$J1385&gt;=46,People!$J1385&lt;=55),"46-55",IF(AND(People!$J1385&gt;=56,People!$J1385&lt;=65),"56-65",IF(AND(People!$J1385&gt;=66,People!$J1385&lt;=75),"66-75","ALL"))))))</f>
        <v>56-65</v>
      </c>
      <c r="L1385" t="str">
        <f>Products!H1385</f>
        <v>Single</v>
      </c>
      <c r="M1385">
        <f>Table2[[#This Row],[Recency]]</f>
        <v>74</v>
      </c>
      <c r="N1385">
        <f>Table2[[#This Row],[NumDealsPurchases]]</f>
        <v>4</v>
      </c>
      <c r="O1385" s="12" t="str">
        <f>IF(Table2[[#This Row],[Kidhome]]=0,"No","Yes")</f>
        <v>Yes</v>
      </c>
      <c r="P1385" s="12" t="str">
        <f>IF(Table2[[#This Row],[Teenhome]]=0,"No","Yes")</f>
        <v>Yes</v>
      </c>
    </row>
    <row r="1386" spans="1:16" ht="16.5" x14ac:dyDescent="0.3">
      <c r="A1386" s="5">
        <f>Table2[[#This Row],[ID]]</f>
        <v>2902</v>
      </c>
      <c r="B1386" s="6">
        <f>Table2[[#This Row],[Year_Birth]]</f>
        <v>1958</v>
      </c>
      <c r="C1386" s="6" t="str">
        <f>Table2[[#This Row],[Education]]</f>
        <v>Graduation</v>
      </c>
      <c r="D1386" s="6" t="str">
        <f>Table2[[#This Row],[Marital_Status]]</f>
        <v>Together</v>
      </c>
      <c r="E1386" s="6">
        <f>Table2[[#This Row],[Income]]</f>
        <v>53246</v>
      </c>
      <c r="F1386" s="6">
        <f>Table2[[#This Row],[Kidhome]]</f>
        <v>1</v>
      </c>
      <c r="G1386" s="6">
        <f>Table2[[#This Row],[Teenhome]]</f>
        <v>1</v>
      </c>
      <c r="H1386" s="9">
        <f>Table2[[#This Row],[Dt_Customer]]</f>
        <v>41155</v>
      </c>
      <c r="I1386" s="6">
        <f>Table2[[#This Row],[Recency]]</f>
        <v>87</v>
      </c>
      <c r="J1386" s="8">
        <f>IF(VALUE(YEAR(People!$H1386))-People!$B1386&gt;=90,44,VALUE(YEAR(People!$H1386))-People!$B1386)</f>
        <v>54</v>
      </c>
      <c r="K1386" s="5" t="str">
        <f>IF(AND(People!$J1386&gt;=16,People!$J1386&lt;=25),"16-25",IF(AND(People!$J1386&gt;=26,People!$J1386&lt;=35),"26-35",IF(AND(People!$J1386&gt;=36,People!$J1386&lt;=45),"36-45",IF(AND(People!$J1386&gt;=46,People!$J1386&lt;=55),"46-55",IF(AND(People!$J1386&gt;=56,People!$J1386&lt;=65),"56-65",IF(AND(People!$J1386&gt;=66,People!$J1386&lt;=75),"66-75","ALL"))))))</f>
        <v>46-55</v>
      </c>
      <c r="L1386" t="str">
        <f>Products!H1386</f>
        <v>Married</v>
      </c>
      <c r="M1386">
        <f>Table2[[#This Row],[Recency]]</f>
        <v>87</v>
      </c>
      <c r="N1386">
        <f>Table2[[#This Row],[NumDealsPurchases]]</f>
        <v>1</v>
      </c>
      <c r="O1386" s="12" t="str">
        <f>IF(Table2[[#This Row],[Kidhome]]=0,"No","Yes")</f>
        <v>Yes</v>
      </c>
      <c r="P1386" s="12" t="str">
        <f>IF(Table2[[#This Row],[Teenhome]]=0,"No","Yes")</f>
        <v>Yes</v>
      </c>
    </row>
    <row r="1387" spans="1:16" ht="16.5" x14ac:dyDescent="0.3">
      <c r="A1387" s="7">
        <f>Table2[[#This Row],[ID]]</f>
        <v>4345</v>
      </c>
      <c r="B1387" s="6">
        <f>Table2[[#This Row],[Year_Birth]]</f>
        <v>1964</v>
      </c>
      <c r="C1387" s="6" t="str">
        <f>Table2[[#This Row],[Education]]</f>
        <v>2n Cycle</v>
      </c>
      <c r="D1387" s="6" t="str">
        <f>Table2[[#This Row],[Marital_Status]]</f>
        <v>Single</v>
      </c>
      <c r="E1387" s="6">
        <f>Table2[[#This Row],[Income]]</f>
        <v>50995</v>
      </c>
      <c r="F1387" s="6">
        <f>Table2[[#This Row],[Kidhome]]</f>
        <v>1</v>
      </c>
      <c r="G1387" s="6">
        <f>Table2[[#This Row],[Teenhome]]</f>
        <v>1</v>
      </c>
      <c r="H1387" s="9">
        <f>Table2[[#This Row],[Dt_Customer]]</f>
        <v>41651</v>
      </c>
      <c r="I1387" s="6">
        <f>Table2[[#This Row],[Recency]]</f>
        <v>49</v>
      </c>
      <c r="J1387" s="14">
        <f>IF(VALUE(YEAR(People!$H1387))-People!$B1387&gt;=90,44,VALUE(YEAR(People!$H1387))-People!$B1387)</f>
        <v>50</v>
      </c>
      <c r="K1387" s="5" t="str">
        <f>IF(AND(People!$J1387&gt;=16,People!$J1387&lt;=25),"16-25",IF(AND(People!$J1387&gt;=26,People!$J1387&lt;=35),"26-35",IF(AND(People!$J1387&gt;=36,People!$J1387&lt;=45),"36-45",IF(AND(People!$J1387&gt;=46,People!$J1387&lt;=55),"46-55",IF(AND(People!$J1387&gt;=56,People!$J1387&lt;=65),"56-65",IF(AND(People!$J1387&gt;=66,People!$J1387&lt;=75),"66-75","ALL"))))))</f>
        <v>46-55</v>
      </c>
      <c r="L1387" t="str">
        <f>Products!H1387</f>
        <v>Married</v>
      </c>
      <c r="M1387">
        <f>Table2[[#This Row],[Recency]]</f>
        <v>49</v>
      </c>
      <c r="N1387">
        <f>Table2[[#This Row],[NumDealsPurchases]]</f>
        <v>1</v>
      </c>
      <c r="O1387" s="12" t="str">
        <f>IF(Table2[[#This Row],[Kidhome]]=0,"No","Yes")</f>
        <v>Yes</v>
      </c>
      <c r="P1387" s="12" t="str">
        <f>IF(Table2[[#This Row],[Teenhome]]=0,"No","Yes")</f>
        <v>Yes</v>
      </c>
    </row>
    <row r="1388" spans="1:16" ht="16.5" x14ac:dyDescent="0.3">
      <c r="A1388" s="5">
        <f>Table2[[#This Row],[ID]]</f>
        <v>793</v>
      </c>
      <c r="B1388" s="6">
        <f>Table2[[#This Row],[Year_Birth]]</f>
        <v>1973</v>
      </c>
      <c r="C1388" s="6" t="str">
        <f>Table2[[#This Row],[Education]]</f>
        <v>Graduation</v>
      </c>
      <c r="D1388" s="6" t="str">
        <f>Table2[[#This Row],[Marital_Status]]</f>
        <v>Married</v>
      </c>
      <c r="E1388" s="6">
        <f>Table2[[#This Row],[Income]]</f>
        <v>20895</v>
      </c>
      <c r="F1388" s="6">
        <f>Table2[[#This Row],[Kidhome]]</f>
        <v>1</v>
      </c>
      <c r="G1388" s="6">
        <f>Table2[[#This Row],[Teenhome]]</f>
        <v>0</v>
      </c>
      <c r="H1388" s="9">
        <f>Table2[[#This Row],[Dt_Customer]]</f>
        <v>41188</v>
      </c>
      <c r="I1388" s="6">
        <f>Table2[[#This Row],[Recency]]</f>
        <v>24</v>
      </c>
      <c r="J1388" s="8">
        <f>IF(VALUE(YEAR(People!$H1388))-People!$B1388&gt;=90,44,VALUE(YEAR(People!$H1388))-People!$B1388)</f>
        <v>39</v>
      </c>
      <c r="K1388" s="5" t="str">
        <f>IF(AND(People!$J1388&gt;=16,People!$J1388&lt;=25),"16-25",IF(AND(People!$J1388&gt;=26,People!$J1388&lt;=35),"26-35",IF(AND(People!$J1388&gt;=36,People!$J1388&lt;=45),"36-45",IF(AND(People!$J1388&gt;=46,People!$J1388&lt;=55),"46-55",IF(AND(People!$J1388&gt;=56,People!$J1388&lt;=65),"56-65",IF(AND(People!$J1388&gt;=66,People!$J1388&lt;=75),"66-75","ALL"))))))</f>
        <v>36-45</v>
      </c>
      <c r="L1388" t="str">
        <f>Products!H1388</f>
        <v>Together</v>
      </c>
      <c r="M1388">
        <f>Table2[[#This Row],[Recency]]</f>
        <v>24</v>
      </c>
      <c r="N1388">
        <f>Table2[[#This Row],[NumDealsPurchases]]</f>
        <v>1</v>
      </c>
      <c r="O1388" s="12" t="str">
        <f>IF(Table2[[#This Row],[Kidhome]]=0,"No","Yes")</f>
        <v>Yes</v>
      </c>
      <c r="P1388" s="12" t="str">
        <f>IF(Table2[[#This Row],[Teenhome]]=0,"No","Yes")</f>
        <v>No</v>
      </c>
    </row>
    <row r="1389" spans="1:16" ht="16.5" x14ac:dyDescent="0.3">
      <c r="A1389" s="7">
        <f>Table2[[#This Row],[ID]]</f>
        <v>10909</v>
      </c>
      <c r="B1389" s="6">
        <f>Table2[[#This Row],[Year_Birth]]</f>
        <v>1948</v>
      </c>
      <c r="C1389" s="6" t="str">
        <f>Table2[[#This Row],[Education]]</f>
        <v>Graduation</v>
      </c>
      <c r="D1389" s="6" t="str">
        <f>Table2[[#This Row],[Marital_Status]]</f>
        <v>Married</v>
      </c>
      <c r="E1389" s="6">
        <f>Table2[[#This Row],[Income]]</f>
        <v>92344</v>
      </c>
      <c r="F1389" s="6">
        <f>Table2[[#This Row],[Kidhome]]</f>
        <v>0</v>
      </c>
      <c r="G1389" s="6">
        <f>Table2[[#This Row],[Teenhome]]</f>
        <v>0</v>
      </c>
      <c r="H1389" s="9">
        <f>Table2[[#This Row],[Dt_Customer]]</f>
        <v>41654</v>
      </c>
      <c r="I1389" s="6">
        <f>Table2[[#This Row],[Recency]]</f>
        <v>9</v>
      </c>
      <c r="J1389" s="14">
        <f>IF(VALUE(YEAR(People!$H1389))-People!$B1389&gt;=90,44,VALUE(YEAR(People!$H1389))-People!$B1389)</f>
        <v>66</v>
      </c>
      <c r="K1389" s="5" t="str">
        <f>IF(AND(People!$J1389&gt;=16,People!$J1389&lt;=25),"16-25",IF(AND(People!$J1389&gt;=26,People!$J1389&lt;=35),"26-35",IF(AND(People!$J1389&gt;=36,People!$J1389&lt;=45),"36-45",IF(AND(People!$J1389&gt;=46,People!$J1389&lt;=55),"46-55",IF(AND(People!$J1389&gt;=56,People!$J1389&lt;=65),"56-65",IF(AND(People!$J1389&gt;=66,People!$J1389&lt;=75),"66-75","ALL"))))))</f>
        <v>66-75</v>
      </c>
      <c r="L1389" t="str">
        <f>Products!H1389</f>
        <v>Together</v>
      </c>
      <c r="M1389">
        <f>Table2[[#This Row],[Recency]]</f>
        <v>9</v>
      </c>
      <c r="N1389">
        <f>Table2[[#This Row],[NumDealsPurchases]]</f>
        <v>0</v>
      </c>
      <c r="O1389" s="12" t="str">
        <f>IF(Table2[[#This Row],[Kidhome]]=0,"No","Yes")</f>
        <v>No</v>
      </c>
      <c r="P1389" s="12" t="str">
        <f>IF(Table2[[#This Row],[Teenhome]]=0,"No","Yes")</f>
        <v>No</v>
      </c>
    </row>
    <row r="1390" spans="1:16" ht="16.5" x14ac:dyDescent="0.3">
      <c r="A1390" s="5">
        <f>Table2[[#This Row],[ID]]</f>
        <v>3769</v>
      </c>
      <c r="B1390" s="6">
        <f>Table2[[#This Row],[Year_Birth]]</f>
        <v>1972</v>
      </c>
      <c r="C1390" s="6" t="str">
        <f>Table2[[#This Row],[Education]]</f>
        <v>PhD</v>
      </c>
      <c r="D1390" s="6" t="str">
        <f>Table2[[#This Row],[Marital_Status]]</f>
        <v>Together</v>
      </c>
      <c r="E1390" s="6">
        <f>Table2[[#This Row],[Income]]</f>
        <v>53246</v>
      </c>
      <c r="F1390" s="6">
        <f>Table2[[#This Row],[Kidhome]]</f>
        <v>1</v>
      </c>
      <c r="G1390" s="6">
        <f>Table2[[#This Row],[Teenhome]]</f>
        <v>0</v>
      </c>
      <c r="H1390" s="9">
        <f>Table2[[#This Row],[Dt_Customer]]</f>
        <v>41700</v>
      </c>
      <c r="I1390" s="6">
        <f>Table2[[#This Row],[Recency]]</f>
        <v>17</v>
      </c>
      <c r="J1390" s="8">
        <f>IF(VALUE(YEAR(People!$H1390))-People!$B1390&gt;=90,44,VALUE(YEAR(People!$H1390))-People!$B1390)</f>
        <v>42</v>
      </c>
      <c r="K1390" s="5" t="str">
        <f>IF(AND(People!$J1390&gt;=16,People!$J1390&lt;=25),"16-25",IF(AND(People!$J1390&gt;=26,People!$J1390&lt;=35),"26-35",IF(AND(People!$J1390&gt;=36,People!$J1390&lt;=45),"36-45",IF(AND(People!$J1390&gt;=46,People!$J1390&lt;=55),"46-55",IF(AND(People!$J1390&gt;=56,People!$J1390&lt;=65),"56-65",IF(AND(People!$J1390&gt;=66,People!$J1390&lt;=75),"66-75","ALL"))))))</f>
        <v>36-45</v>
      </c>
      <c r="L1390" t="str">
        <f>Products!H1390</f>
        <v>Together</v>
      </c>
      <c r="M1390">
        <f>Table2[[#This Row],[Recency]]</f>
        <v>17</v>
      </c>
      <c r="N1390">
        <f>Table2[[#This Row],[NumDealsPurchases]]</f>
        <v>1</v>
      </c>
      <c r="O1390" s="12" t="str">
        <f>IF(Table2[[#This Row],[Kidhome]]=0,"No","Yes")</f>
        <v>Yes</v>
      </c>
      <c r="P1390" s="12" t="str">
        <f>IF(Table2[[#This Row],[Teenhome]]=0,"No","Yes")</f>
        <v>No</v>
      </c>
    </row>
    <row r="1391" spans="1:16" ht="16.5" x14ac:dyDescent="0.3">
      <c r="A1391" s="7">
        <f>Table2[[#This Row],[ID]]</f>
        <v>8702</v>
      </c>
      <c r="B1391" s="6">
        <f>Table2[[#This Row],[Year_Birth]]</f>
        <v>1976</v>
      </c>
      <c r="C1391" s="6" t="str">
        <f>Table2[[#This Row],[Education]]</f>
        <v>2n Cycle</v>
      </c>
      <c r="D1391" s="6" t="str">
        <f>Table2[[#This Row],[Marital_Status]]</f>
        <v>Together</v>
      </c>
      <c r="E1391" s="6">
        <f>Table2[[#This Row],[Income]]</f>
        <v>26907</v>
      </c>
      <c r="F1391" s="6">
        <f>Table2[[#This Row],[Kidhome]]</f>
        <v>1</v>
      </c>
      <c r="G1391" s="6">
        <f>Table2[[#This Row],[Teenhome]]</f>
        <v>1</v>
      </c>
      <c r="H1391" s="9">
        <f>Table2[[#This Row],[Dt_Customer]]</f>
        <v>41506</v>
      </c>
      <c r="I1391" s="6">
        <f>Table2[[#This Row],[Recency]]</f>
        <v>10</v>
      </c>
      <c r="J1391" s="14">
        <f>IF(VALUE(YEAR(People!$H1391))-People!$B1391&gt;=90,44,VALUE(YEAR(People!$H1391))-People!$B1391)</f>
        <v>37</v>
      </c>
      <c r="K1391" s="5" t="str">
        <f>IF(AND(People!$J1391&gt;=16,People!$J1391&lt;=25),"16-25",IF(AND(People!$J1391&gt;=26,People!$J1391&lt;=35),"26-35",IF(AND(People!$J1391&gt;=36,People!$J1391&lt;=45),"36-45",IF(AND(People!$J1391&gt;=46,People!$J1391&lt;=55),"46-55",IF(AND(People!$J1391&gt;=56,People!$J1391&lt;=65),"56-65",IF(AND(People!$J1391&gt;=66,People!$J1391&lt;=75),"66-75","ALL"))))))</f>
        <v>36-45</v>
      </c>
      <c r="L1391" t="str">
        <f>Products!H1391</f>
        <v>Together</v>
      </c>
      <c r="M1391">
        <f>Table2[[#This Row],[Recency]]</f>
        <v>10</v>
      </c>
      <c r="N1391">
        <f>Table2[[#This Row],[NumDealsPurchases]]</f>
        <v>2</v>
      </c>
      <c r="O1391" s="12" t="str">
        <f>IF(Table2[[#This Row],[Kidhome]]=0,"No","Yes")</f>
        <v>Yes</v>
      </c>
      <c r="P1391" s="12" t="str">
        <f>IF(Table2[[#This Row],[Teenhome]]=0,"No","Yes")</f>
        <v>Yes</v>
      </c>
    </row>
    <row r="1392" spans="1:16" ht="16.5" x14ac:dyDescent="0.3">
      <c r="A1392" s="5">
        <f>Table2[[#This Row],[ID]]</f>
        <v>4791</v>
      </c>
      <c r="B1392" s="6">
        <f>Table2[[#This Row],[Year_Birth]]</f>
        <v>1980</v>
      </c>
      <c r="C1392" s="6" t="str">
        <f>Table2[[#This Row],[Education]]</f>
        <v>Graduation</v>
      </c>
      <c r="D1392" s="6" t="str">
        <f>Table2[[#This Row],[Marital_Status]]</f>
        <v>Together</v>
      </c>
      <c r="E1392" s="6">
        <f>Table2[[#This Row],[Income]]</f>
        <v>44964</v>
      </c>
      <c r="F1392" s="6">
        <f>Table2[[#This Row],[Kidhome]]</f>
        <v>1</v>
      </c>
      <c r="G1392" s="6">
        <f>Table2[[#This Row],[Teenhome]]</f>
        <v>1</v>
      </c>
      <c r="H1392" s="9">
        <f>Table2[[#This Row],[Dt_Customer]]</f>
        <v>41259</v>
      </c>
      <c r="I1392" s="6">
        <f>Table2[[#This Row],[Recency]]</f>
        <v>35</v>
      </c>
      <c r="J1392" s="8">
        <f>IF(VALUE(YEAR(People!$H1392))-People!$B1392&gt;=90,44,VALUE(YEAR(People!$H1392))-People!$B1392)</f>
        <v>32</v>
      </c>
      <c r="K1392" s="5" t="str">
        <f>IF(AND(People!$J1392&gt;=16,People!$J1392&lt;=25),"16-25",IF(AND(People!$J1392&gt;=26,People!$J1392&lt;=35),"26-35",IF(AND(People!$J1392&gt;=36,People!$J1392&lt;=45),"36-45",IF(AND(People!$J1392&gt;=46,People!$J1392&lt;=55),"46-55",IF(AND(People!$J1392&gt;=56,People!$J1392&lt;=65),"56-65",IF(AND(People!$J1392&gt;=66,People!$J1392&lt;=75),"66-75","ALL"))))))</f>
        <v>26-35</v>
      </c>
      <c r="L1392" t="str">
        <f>Products!H1392</f>
        <v>Married</v>
      </c>
      <c r="M1392">
        <f>Table2[[#This Row],[Recency]]</f>
        <v>35</v>
      </c>
      <c r="N1392">
        <f>Table2[[#This Row],[NumDealsPurchases]]</f>
        <v>1</v>
      </c>
      <c r="O1392" s="12" t="str">
        <f>IF(Table2[[#This Row],[Kidhome]]=0,"No","Yes")</f>
        <v>Yes</v>
      </c>
      <c r="P1392" s="12" t="str">
        <f>IF(Table2[[#This Row],[Teenhome]]=0,"No","Yes")</f>
        <v>Yes</v>
      </c>
    </row>
    <row r="1393" spans="1:16" ht="16.5" x14ac:dyDescent="0.3">
      <c r="A1393" s="7">
        <f>Table2[[#This Row],[ID]]</f>
        <v>2963</v>
      </c>
      <c r="B1393" s="6">
        <f>Table2[[#This Row],[Year_Birth]]</f>
        <v>1979</v>
      </c>
      <c r="C1393" s="6" t="str">
        <f>Table2[[#This Row],[Education]]</f>
        <v>Graduation</v>
      </c>
      <c r="D1393" s="6" t="str">
        <f>Table2[[#This Row],[Marital_Status]]</f>
        <v>Together</v>
      </c>
      <c r="E1393" s="6">
        <f>Table2[[#This Row],[Income]]</f>
        <v>75507</v>
      </c>
      <c r="F1393" s="6">
        <f>Table2[[#This Row],[Kidhome]]</f>
        <v>0</v>
      </c>
      <c r="G1393" s="6">
        <f>Table2[[#This Row],[Teenhome]]</f>
        <v>0</v>
      </c>
      <c r="H1393" s="9">
        <f>Table2[[#This Row],[Dt_Customer]]</f>
        <v>41761</v>
      </c>
      <c r="I1393" s="6">
        <f>Table2[[#This Row],[Recency]]</f>
        <v>56</v>
      </c>
      <c r="J1393" s="14">
        <f>IF(VALUE(YEAR(People!$H1393))-People!$B1393&gt;=90,44,VALUE(YEAR(People!$H1393))-People!$B1393)</f>
        <v>35</v>
      </c>
      <c r="K1393" s="5" t="str">
        <f>IF(AND(People!$J1393&gt;=16,People!$J1393&lt;=25),"16-25",IF(AND(People!$J1393&gt;=26,People!$J1393&lt;=35),"26-35",IF(AND(People!$J1393&gt;=36,People!$J1393&lt;=45),"36-45",IF(AND(People!$J1393&gt;=46,People!$J1393&lt;=55),"46-55",IF(AND(People!$J1393&gt;=56,People!$J1393&lt;=65),"56-65",IF(AND(People!$J1393&gt;=66,People!$J1393&lt;=75),"66-75","ALL"))))))</f>
        <v>26-35</v>
      </c>
      <c r="L1393" t="str">
        <f>Products!H1393</f>
        <v>Together</v>
      </c>
      <c r="M1393">
        <f>Table2[[#This Row],[Recency]]</f>
        <v>56</v>
      </c>
      <c r="N1393">
        <f>Table2[[#This Row],[NumDealsPurchases]]</f>
        <v>1</v>
      </c>
      <c r="O1393" s="12" t="str">
        <f>IF(Table2[[#This Row],[Kidhome]]=0,"No","Yes")</f>
        <v>No</v>
      </c>
      <c r="P1393" s="12" t="str">
        <f>IF(Table2[[#This Row],[Teenhome]]=0,"No","Yes")</f>
        <v>No</v>
      </c>
    </row>
    <row r="1394" spans="1:16" ht="16.5" x14ac:dyDescent="0.3">
      <c r="A1394" s="5">
        <f>Table2[[#This Row],[ID]]</f>
        <v>8216</v>
      </c>
      <c r="B1394" s="6">
        <f>Table2[[#This Row],[Year_Birth]]</f>
        <v>1972</v>
      </c>
      <c r="C1394" s="6" t="str">
        <f>Table2[[#This Row],[Education]]</f>
        <v>Master</v>
      </c>
      <c r="D1394" s="6" t="str">
        <f>Table2[[#This Row],[Marital_Status]]</f>
        <v>Married</v>
      </c>
      <c r="E1394" s="6">
        <f>Table2[[#This Row],[Income]]</f>
        <v>53761</v>
      </c>
      <c r="F1394" s="6">
        <f>Table2[[#This Row],[Kidhome]]</f>
        <v>1</v>
      </c>
      <c r="G1394" s="6">
        <f>Table2[[#This Row],[Teenhome]]</f>
        <v>1</v>
      </c>
      <c r="H1394" s="9">
        <f>Table2[[#This Row],[Dt_Customer]]</f>
        <v>41558</v>
      </c>
      <c r="I1394" s="6">
        <f>Table2[[#This Row],[Recency]]</f>
        <v>7</v>
      </c>
      <c r="J1394" s="8">
        <f>IF(VALUE(YEAR(People!$H1394))-People!$B1394&gt;=90,44,VALUE(YEAR(People!$H1394))-People!$B1394)</f>
        <v>41</v>
      </c>
      <c r="K1394" s="5" t="str">
        <f>IF(AND(People!$J1394&gt;=16,People!$J1394&lt;=25),"16-25",IF(AND(People!$J1394&gt;=26,People!$J1394&lt;=35),"26-35",IF(AND(People!$J1394&gt;=36,People!$J1394&lt;=45),"36-45",IF(AND(People!$J1394&gt;=46,People!$J1394&lt;=55),"46-55",IF(AND(People!$J1394&gt;=56,People!$J1394&lt;=65),"56-65",IF(AND(People!$J1394&gt;=66,People!$J1394&lt;=75),"66-75","ALL"))))))</f>
        <v>36-45</v>
      </c>
      <c r="L1394" t="str">
        <f>Products!H1394</f>
        <v>Together</v>
      </c>
      <c r="M1394">
        <f>Table2[[#This Row],[Recency]]</f>
        <v>7</v>
      </c>
      <c r="N1394">
        <f>Table2[[#This Row],[NumDealsPurchases]]</f>
        <v>6</v>
      </c>
      <c r="O1394" s="12" t="str">
        <f>IF(Table2[[#This Row],[Kidhome]]=0,"No","Yes")</f>
        <v>Yes</v>
      </c>
      <c r="P1394" s="12" t="str">
        <f>IF(Table2[[#This Row],[Teenhome]]=0,"No","Yes")</f>
        <v>Yes</v>
      </c>
    </row>
    <row r="1395" spans="1:16" ht="16.5" x14ac:dyDescent="0.3">
      <c r="A1395" s="7">
        <f>Table2[[#This Row],[ID]]</f>
        <v>8140</v>
      </c>
      <c r="B1395" s="6">
        <f>Table2[[#This Row],[Year_Birth]]</f>
        <v>1973</v>
      </c>
      <c r="C1395" s="6" t="str">
        <f>Table2[[#This Row],[Education]]</f>
        <v>Graduation</v>
      </c>
      <c r="D1395" s="6" t="str">
        <f>Table2[[#This Row],[Marital_Status]]</f>
        <v>Together</v>
      </c>
      <c r="E1395" s="6">
        <f>Table2[[#This Row],[Income]]</f>
        <v>22682</v>
      </c>
      <c r="F1395" s="6">
        <f>Table2[[#This Row],[Kidhome]]</f>
        <v>1</v>
      </c>
      <c r="G1395" s="6">
        <f>Table2[[#This Row],[Teenhome]]</f>
        <v>0</v>
      </c>
      <c r="H1395" s="9">
        <f>Table2[[#This Row],[Dt_Customer]]</f>
        <v>41550</v>
      </c>
      <c r="I1395" s="6">
        <f>Table2[[#This Row],[Recency]]</f>
        <v>51</v>
      </c>
      <c r="J1395" s="14">
        <f>IF(VALUE(YEAR(People!$H1395))-People!$B1395&gt;=90,44,VALUE(YEAR(People!$H1395))-People!$B1395)</f>
        <v>40</v>
      </c>
      <c r="K1395" s="5" t="str">
        <f>IF(AND(People!$J1395&gt;=16,People!$J1395&lt;=25),"16-25",IF(AND(People!$J1395&gt;=26,People!$J1395&lt;=35),"26-35",IF(AND(People!$J1395&gt;=36,People!$J1395&lt;=45),"36-45",IF(AND(People!$J1395&gt;=46,People!$J1395&lt;=55),"46-55",IF(AND(People!$J1395&gt;=56,People!$J1395&lt;=65),"56-65",IF(AND(People!$J1395&gt;=66,People!$J1395&lt;=75),"66-75","ALL"))))))</f>
        <v>36-45</v>
      </c>
      <c r="L1395" t="str">
        <f>Products!H1395</f>
        <v>Single</v>
      </c>
      <c r="M1395">
        <f>Table2[[#This Row],[Recency]]</f>
        <v>51</v>
      </c>
      <c r="N1395">
        <f>Table2[[#This Row],[NumDealsPurchases]]</f>
        <v>3</v>
      </c>
      <c r="O1395" s="12" t="str">
        <f>IF(Table2[[#This Row],[Kidhome]]=0,"No","Yes")</f>
        <v>Yes</v>
      </c>
      <c r="P1395" s="12" t="str">
        <f>IF(Table2[[#This Row],[Teenhome]]=0,"No","Yes")</f>
        <v>No</v>
      </c>
    </row>
    <row r="1396" spans="1:16" ht="16.5" x14ac:dyDescent="0.3">
      <c r="A1396" s="5">
        <f>Table2[[#This Row],[ID]]</f>
        <v>10146</v>
      </c>
      <c r="B1396" s="6">
        <f>Table2[[#This Row],[Year_Birth]]</f>
        <v>1972</v>
      </c>
      <c r="C1396" s="6" t="str">
        <f>Table2[[#This Row],[Education]]</f>
        <v>PhD</v>
      </c>
      <c r="D1396" s="6" t="str">
        <f>Table2[[#This Row],[Marital_Status]]</f>
        <v>Together</v>
      </c>
      <c r="E1396" s="6">
        <f>Table2[[#This Row],[Income]]</f>
        <v>38887</v>
      </c>
      <c r="F1396" s="6">
        <f>Table2[[#This Row],[Kidhome]]</f>
        <v>1</v>
      </c>
      <c r="G1396" s="6">
        <f>Table2[[#This Row],[Teenhome]]</f>
        <v>0</v>
      </c>
      <c r="H1396" s="9">
        <f>Table2[[#This Row],[Dt_Customer]]</f>
        <v>41700</v>
      </c>
      <c r="I1396" s="6">
        <f>Table2[[#This Row],[Recency]]</f>
        <v>17</v>
      </c>
      <c r="J1396" s="8">
        <f>IF(VALUE(YEAR(People!$H1396))-People!$B1396&gt;=90,44,VALUE(YEAR(People!$H1396))-People!$B1396)</f>
        <v>42</v>
      </c>
      <c r="K1396" s="5" t="str">
        <f>IF(AND(People!$J1396&gt;=16,People!$J1396&lt;=25),"16-25",IF(AND(People!$J1396&gt;=26,People!$J1396&lt;=35),"26-35",IF(AND(People!$J1396&gt;=36,People!$J1396&lt;=45),"36-45",IF(AND(People!$J1396&gt;=46,People!$J1396&lt;=55),"46-55",IF(AND(People!$J1396&gt;=56,People!$J1396&lt;=65),"56-65",IF(AND(People!$J1396&gt;=66,People!$J1396&lt;=75),"66-75","ALL"))))))</f>
        <v>36-45</v>
      </c>
      <c r="L1396" t="str">
        <f>Products!H1396</f>
        <v>Married</v>
      </c>
      <c r="M1396">
        <f>Table2[[#This Row],[Recency]]</f>
        <v>17</v>
      </c>
      <c r="N1396">
        <f>Table2[[#This Row],[NumDealsPurchases]]</f>
        <v>1</v>
      </c>
      <c r="O1396" s="12" t="str">
        <f>IF(Table2[[#This Row],[Kidhome]]=0,"No","Yes")</f>
        <v>Yes</v>
      </c>
      <c r="P1396" s="12" t="str">
        <f>IF(Table2[[#This Row],[Teenhome]]=0,"No","Yes")</f>
        <v>No</v>
      </c>
    </row>
    <row r="1397" spans="1:16" ht="16.5" x14ac:dyDescent="0.3">
      <c r="A1397" s="7">
        <f>Table2[[#This Row],[ID]]</f>
        <v>5289</v>
      </c>
      <c r="B1397" s="6">
        <f>Table2[[#This Row],[Year_Birth]]</f>
        <v>1975</v>
      </c>
      <c r="C1397" s="6" t="str">
        <f>Table2[[#This Row],[Education]]</f>
        <v>2n Cycle</v>
      </c>
      <c r="D1397" s="6" t="str">
        <f>Table2[[#This Row],[Marital_Status]]</f>
        <v>Single</v>
      </c>
      <c r="E1397" s="6">
        <f>Table2[[#This Row],[Income]]</f>
        <v>41658</v>
      </c>
      <c r="F1397" s="6">
        <f>Table2[[#This Row],[Kidhome]]</f>
        <v>1</v>
      </c>
      <c r="G1397" s="6">
        <f>Table2[[#This Row],[Teenhome]]</f>
        <v>1</v>
      </c>
      <c r="H1397" s="9">
        <f>Table2[[#This Row],[Dt_Customer]]</f>
        <v>41222</v>
      </c>
      <c r="I1397" s="6">
        <f>Table2[[#This Row],[Recency]]</f>
        <v>30</v>
      </c>
      <c r="J1397" s="14">
        <f>IF(VALUE(YEAR(People!$H1397))-People!$B1397&gt;=90,44,VALUE(YEAR(People!$H1397))-People!$B1397)</f>
        <v>37</v>
      </c>
      <c r="K1397" s="5" t="str">
        <f>IF(AND(People!$J1397&gt;=16,People!$J1397&lt;=25),"16-25",IF(AND(People!$J1397&gt;=26,People!$J1397&lt;=35),"26-35",IF(AND(People!$J1397&gt;=36,People!$J1397&lt;=45),"36-45",IF(AND(People!$J1397&gt;=46,People!$J1397&lt;=55),"46-55",IF(AND(People!$J1397&gt;=56,People!$J1397&lt;=65),"56-65",IF(AND(People!$J1397&gt;=66,People!$J1397&lt;=75),"66-75","ALL"))))))</f>
        <v>36-45</v>
      </c>
      <c r="L1397" t="str">
        <f>Products!H1397</f>
        <v>Married</v>
      </c>
      <c r="M1397">
        <f>Table2[[#This Row],[Recency]]</f>
        <v>30</v>
      </c>
      <c r="N1397">
        <f>Table2[[#This Row],[NumDealsPurchases]]</f>
        <v>2</v>
      </c>
      <c r="O1397" s="12" t="str">
        <f>IF(Table2[[#This Row],[Kidhome]]=0,"No","Yes")</f>
        <v>Yes</v>
      </c>
      <c r="P1397" s="12" t="str">
        <f>IF(Table2[[#This Row],[Teenhome]]=0,"No","Yes")</f>
        <v>Yes</v>
      </c>
    </row>
    <row r="1398" spans="1:16" ht="16.5" x14ac:dyDescent="0.3">
      <c r="A1398" s="5">
        <f>Table2[[#This Row],[ID]]</f>
        <v>2587</v>
      </c>
      <c r="B1398" s="6">
        <f>Table2[[#This Row],[Year_Birth]]</f>
        <v>1972</v>
      </c>
      <c r="C1398" s="6" t="str">
        <f>Table2[[#This Row],[Education]]</f>
        <v>PhD</v>
      </c>
      <c r="D1398" s="6" t="str">
        <f>Table2[[#This Row],[Marital_Status]]</f>
        <v>Married</v>
      </c>
      <c r="E1398" s="6">
        <f>Table2[[#This Row],[Income]]</f>
        <v>29791</v>
      </c>
      <c r="F1398" s="6">
        <f>Table2[[#This Row],[Kidhome]]</f>
        <v>1</v>
      </c>
      <c r="G1398" s="6">
        <f>Table2[[#This Row],[Teenhome]]</f>
        <v>0</v>
      </c>
      <c r="H1398" s="9">
        <f>Table2[[#This Row],[Dt_Customer]]</f>
        <v>41774</v>
      </c>
      <c r="I1398" s="6">
        <f>Table2[[#This Row],[Recency]]</f>
        <v>21</v>
      </c>
      <c r="J1398" s="8">
        <f>IF(VALUE(YEAR(People!$H1398))-People!$B1398&gt;=90,44,VALUE(YEAR(People!$H1398))-People!$B1398)</f>
        <v>42</v>
      </c>
      <c r="K1398" s="5" t="str">
        <f>IF(AND(People!$J1398&gt;=16,People!$J1398&lt;=25),"16-25",IF(AND(People!$J1398&gt;=26,People!$J1398&lt;=35),"26-35",IF(AND(People!$J1398&gt;=36,People!$J1398&lt;=45),"36-45",IF(AND(People!$J1398&gt;=46,People!$J1398&lt;=55),"46-55",IF(AND(People!$J1398&gt;=56,People!$J1398&lt;=65),"56-65",IF(AND(People!$J1398&gt;=66,People!$J1398&lt;=75),"66-75","ALL"))))))</f>
        <v>36-45</v>
      </c>
      <c r="L1398" t="str">
        <f>Products!H1398</f>
        <v>Divorced</v>
      </c>
      <c r="M1398">
        <f>Table2[[#This Row],[Recency]]</f>
        <v>21</v>
      </c>
      <c r="N1398">
        <f>Table2[[#This Row],[NumDealsPurchases]]</f>
        <v>2</v>
      </c>
      <c r="O1398" s="12" t="str">
        <f>IF(Table2[[#This Row],[Kidhome]]=0,"No","Yes")</f>
        <v>Yes</v>
      </c>
      <c r="P1398" s="12" t="str">
        <f>IF(Table2[[#This Row],[Teenhome]]=0,"No","Yes")</f>
        <v>No</v>
      </c>
    </row>
    <row r="1399" spans="1:16" ht="16.5" x14ac:dyDescent="0.3">
      <c r="A1399" s="7">
        <f>Table2[[#This Row],[ID]]</f>
        <v>4405</v>
      </c>
      <c r="B1399" s="6">
        <f>Table2[[#This Row],[Year_Birth]]</f>
        <v>1956</v>
      </c>
      <c r="C1399" s="6" t="str">
        <f>Table2[[#This Row],[Education]]</f>
        <v>Master</v>
      </c>
      <c r="D1399" s="6" t="str">
        <f>Table2[[#This Row],[Marital_Status]]</f>
        <v>Married</v>
      </c>
      <c r="E1399" s="6">
        <f>Table2[[#This Row],[Income]]</f>
        <v>63915</v>
      </c>
      <c r="F1399" s="6">
        <f>Table2[[#This Row],[Kidhome]]</f>
        <v>0</v>
      </c>
      <c r="G1399" s="6">
        <f>Table2[[#This Row],[Teenhome]]</f>
        <v>2</v>
      </c>
      <c r="H1399" s="9">
        <f>Table2[[#This Row],[Dt_Customer]]</f>
        <v>41485</v>
      </c>
      <c r="I1399" s="6">
        <f>Table2[[#This Row],[Recency]]</f>
        <v>2</v>
      </c>
      <c r="J1399" s="14">
        <f>IF(VALUE(YEAR(People!$H1399))-People!$B1399&gt;=90,44,VALUE(YEAR(People!$H1399))-People!$B1399)</f>
        <v>57</v>
      </c>
      <c r="K1399" s="5" t="str">
        <f>IF(AND(People!$J1399&gt;=16,People!$J1399&lt;=25),"16-25",IF(AND(People!$J1399&gt;=26,People!$J1399&lt;=35),"26-35",IF(AND(People!$J1399&gt;=36,People!$J1399&lt;=45),"36-45",IF(AND(People!$J1399&gt;=46,People!$J1399&lt;=55),"46-55",IF(AND(People!$J1399&gt;=56,People!$J1399&lt;=65),"56-65",IF(AND(People!$J1399&gt;=66,People!$J1399&lt;=75),"66-75","ALL"))))))</f>
        <v>56-65</v>
      </c>
      <c r="L1399" t="str">
        <f>Products!H1399</f>
        <v>Divorced</v>
      </c>
      <c r="M1399">
        <f>Table2[[#This Row],[Recency]]</f>
        <v>2</v>
      </c>
      <c r="N1399">
        <f>Table2[[#This Row],[NumDealsPurchases]]</f>
        <v>2</v>
      </c>
      <c r="O1399" s="12" t="str">
        <f>IF(Table2[[#This Row],[Kidhome]]=0,"No","Yes")</f>
        <v>No</v>
      </c>
      <c r="P1399" s="12" t="str">
        <f>IF(Table2[[#This Row],[Teenhome]]=0,"No","Yes")</f>
        <v>Yes</v>
      </c>
    </row>
    <row r="1400" spans="1:16" ht="16.5" x14ac:dyDescent="0.3">
      <c r="A1400" s="5">
        <f>Table2[[#This Row],[ID]]</f>
        <v>8663</v>
      </c>
      <c r="B1400" s="6">
        <f>Table2[[#This Row],[Year_Birth]]</f>
        <v>1974</v>
      </c>
      <c r="C1400" s="6" t="str">
        <f>Table2[[#This Row],[Education]]</f>
        <v>Graduation</v>
      </c>
      <c r="D1400" s="6" t="str">
        <f>Table2[[#This Row],[Marital_Status]]</f>
        <v>Divorced</v>
      </c>
      <c r="E1400" s="6">
        <f>Table2[[#This Row],[Income]]</f>
        <v>39996</v>
      </c>
      <c r="F1400" s="6">
        <f>Table2[[#This Row],[Kidhome]]</f>
        <v>1</v>
      </c>
      <c r="G1400" s="6">
        <f>Table2[[#This Row],[Teenhome]]</f>
        <v>1</v>
      </c>
      <c r="H1400" s="9">
        <f>Table2[[#This Row],[Dt_Customer]]</f>
        <v>41781</v>
      </c>
      <c r="I1400" s="6">
        <f>Table2[[#This Row],[Recency]]</f>
        <v>85</v>
      </c>
      <c r="J1400" s="8">
        <f>IF(VALUE(YEAR(People!$H1400))-People!$B1400&gt;=90,44,VALUE(YEAR(People!$H1400))-People!$B1400)</f>
        <v>40</v>
      </c>
      <c r="K1400" s="5" t="str">
        <f>IF(AND(People!$J1400&gt;=16,People!$J1400&lt;=25),"16-25",IF(AND(People!$J1400&gt;=26,People!$J1400&lt;=35),"26-35",IF(AND(People!$J1400&gt;=36,People!$J1400&lt;=45),"36-45",IF(AND(People!$J1400&gt;=46,People!$J1400&lt;=55),"46-55",IF(AND(People!$J1400&gt;=56,People!$J1400&lt;=65),"56-65",IF(AND(People!$J1400&gt;=66,People!$J1400&lt;=75),"66-75","ALL"))))))</f>
        <v>36-45</v>
      </c>
      <c r="L1400" t="str">
        <f>Products!H1400</f>
        <v>Divorced</v>
      </c>
      <c r="M1400">
        <f>Table2[[#This Row],[Recency]]</f>
        <v>85</v>
      </c>
      <c r="N1400">
        <f>Table2[[#This Row],[NumDealsPurchases]]</f>
        <v>1</v>
      </c>
      <c r="O1400" s="12" t="str">
        <f>IF(Table2[[#This Row],[Kidhome]]=0,"No","Yes")</f>
        <v>Yes</v>
      </c>
      <c r="P1400" s="12" t="str">
        <f>IF(Table2[[#This Row],[Teenhome]]=0,"No","Yes")</f>
        <v>Yes</v>
      </c>
    </row>
    <row r="1401" spans="1:16" ht="16.5" x14ac:dyDescent="0.3">
      <c r="A1401" s="7">
        <f>Table2[[#This Row],[ID]]</f>
        <v>2589</v>
      </c>
      <c r="B1401" s="6">
        <f>Table2[[#This Row],[Year_Birth]]</f>
        <v>1972</v>
      </c>
      <c r="C1401" s="6" t="str">
        <f>Table2[[#This Row],[Education]]</f>
        <v>Graduation</v>
      </c>
      <c r="D1401" s="6" t="str">
        <f>Table2[[#This Row],[Marital_Status]]</f>
        <v>Divorced</v>
      </c>
      <c r="E1401" s="6">
        <f>Table2[[#This Row],[Income]]</f>
        <v>26759</v>
      </c>
      <c r="F1401" s="6">
        <f>Table2[[#This Row],[Kidhome]]</f>
        <v>1</v>
      </c>
      <c r="G1401" s="6">
        <f>Table2[[#This Row],[Teenhome]]</f>
        <v>0</v>
      </c>
      <c r="H1401" s="9">
        <f>Table2[[#This Row],[Dt_Customer]]</f>
        <v>41677</v>
      </c>
      <c r="I1401" s="6">
        <f>Table2[[#This Row],[Recency]]</f>
        <v>65</v>
      </c>
      <c r="J1401" s="14">
        <f>IF(VALUE(YEAR(People!$H1401))-People!$B1401&gt;=90,44,VALUE(YEAR(People!$H1401))-People!$B1401)</f>
        <v>42</v>
      </c>
      <c r="K1401" s="5" t="str">
        <f>IF(AND(People!$J1401&gt;=16,People!$J1401&lt;=25),"16-25",IF(AND(People!$J1401&gt;=26,People!$J1401&lt;=35),"26-35",IF(AND(People!$J1401&gt;=36,People!$J1401&lt;=45),"36-45",IF(AND(People!$J1401&gt;=46,People!$J1401&lt;=55),"46-55",IF(AND(People!$J1401&gt;=56,People!$J1401&lt;=65),"56-65",IF(AND(People!$J1401&gt;=66,People!$J1401&lt;=75),"66-75","ALL"))))))</f>
        <v>36-45</v>
      </c>
      <c r="L1401" t="str">
        <f>Products!H1401</f>
        <v>Married</v>
      </c>
      <c r="M1401">
        <f>Table2[[#This Row],[Recency]]</f>
        <v>65</v>
      </c>
      <c r="N1401">
        <f>Table2[[#This Row],[NumDealsPurchases]]</f>
        <v>2</v>
      </c>
      <c r="O1401" s="12" t="str">
        <f>IF(Table2[[#This Row],[Kidhome]]=0,"No","Yes")</f>
        <v>Yes</v>
      </c>
      <c r="P1401" s="12" t="str">
        <f>IF(Table2[[#This Row],[Teenhome]]=0,"No","Yes")</f>
        <v>No</v>
      </c>
    </row>
    <row r="1402" spans="1:16" ht="16.5" x14ac:dyDescent="0.3">
      <c r="A1402" s="5">
        <f>Table2[[#This Row],[ID]]</f>
        <v>3421</v>
      </c>
      <c r="B1402" s="6">
        <f>Table2[[#This Row],[Year_Birth]]</f>
        <v>1968</v>
      </c>
      <c r="C1402" s="6" t="str">
        <f>Table2[[#This Row],[Education]]</f>
        <v>Master</v>
      </c>
      <c r="D1402" s="6" t="str">
        <f>Table2[[#This Row],[Marital_Status]]</f>
        <v>Divorced</v>
      </c>
      <c r="E1402" s="6">
        <f>Table2[[#This Row],[Income]]</f>
        <v>63841</v>
      </c>
      <c r="F1402" s="6">
        <f>Table2[[#This Row],[Kidhome]]</f>
        <v>0</v>
      </c>
      <c r="G1402" s="6">
        <f>Table2[[#This Row],[Teenhome]]</f>
        <v>1</v>
      </c>
      <c r="H1402" s="9">
        <f>Table2[[#This Row],[Dt_Customer]]</f>
        <v>41385</v>
      </c>
      <c r="I1402" s="6">
        <f>Table2[[#This Row],[Recency]]</f>
        <v>64</v>
      </c>
      <c r="J1402" s="8">
        <f>IF(VALUE(YEAR(People!$H1402))-People!$B1402&gt;=90,44,VALUE(YEAR(People!$H1402))-People!$B1402)</f>
        <v>45</v>
      </c>
      <c r="K1402" s="5" t="str">
        <f>IF(AND(People!$J1402&gt;=16,People!$J1402&lt;=25),"16-25",IF(AND(People!$J1402&gt;=26,People!$J1402&lt;=35),"26-35",IF(AND(People!$J1402&gt;=36,People!$J1402&lt;=45),"36-45",IF(AND(People!$J1402&gt;=46,People!$J1402&lt;=55),"46-55",IF(AND(People!$J1402&gt;=56,People!$J1402&lt;=65),"56-65",IF(AND(People!$J1402&gt;=66,People!$J1402&lt;=75),"66-75","ALL"))))))</f>
        <v>36-45</v>
      </c>
      <c r="L1402" t="str">
        <f>Products!H1402</f>
        <v>Married</v>
      </c>
      <c r="M1402">
        <f>Table2[[#This Row],[Recency]]</f>
        <v>64</v>
      </c>
      <c r="N1402">
        <f>Table2[[#This Row],[NumDealsPurchases]]</f>
        <v>1</v>
      </c>
      <c r="O1402" s="12" t="str">
        <f>IF(Table2[[#This Row],[Kidhome]]=0,"No","Yes")</f>
        <v>No</v>
      </c>
      <c r="P1402" s="12" t="str">
        <f>IF(Table2[[#This Row],[Teenhome]]=0,"No","Yes")</f>
        <v>Yes</v>
      </c>
    </row>
    <row r="1403" spans="1:16" ht="16.5" x14ac:dyDescent="0.3">
      <c r="A1403" s="7">
        <f>Table2[[#This Row],[ID]]</f>
        <v>10490</v>
      </c>
      <c r="B1403" s="6">
        <f>Table2[[#This Row],[Year_Birth]]</f>
        <v>1969</v>
      </c>
      <c r="C1403" s="6" t="str">
        <f>Table2[[#This Row],[Education]]</f>
        <v>PhD</v>
      </c>
      <c r="D1403" s="6" t="str">
        <f>Table2[[#This Row],[Marital_Status]]</f>
        <v>Married</v>
      </c>
      <c r="E1403" s="6">
        <f>Table2[[#This Row],[Income]]</f>
        <v>51039</v>
      </c>
      <c r="F1403" s="6">
        <f>Table2[[#This Row],[Kidhome]]</f>
        <v>1</v>
      </c>
      <c r="G1403" s="6">
        <f>Table2[[#This Row],[Teenhome]]</f>
        <v>1</v>
      </c>
      <c r="H1403" s="9">
        <f>Table2[[#This Row],[Dt_Customer]]</f>
        <v>41253</v>
      </c>
      <c r="I1403" s="6">
        <f>Table2[[#This Row],[Recency]]</f>
        <v>11</v>
      </c>
      <c r="J1403" s="14">
        <f>IF(VALUE(YEAR(People!$H1403))-People!$B1403&gt;=90,44,VALUE(YEAR(People!$H1403))-People!$B1403)</f>
        <v>43</v>
      </c>
      <c r="K1403" s="5" t="str">
        <f>IF(AND(People!$J1403&gt;=16,People!$J1403&lt;=25),"16-25",IF(AND(People!$J1403&gt;=26,People!$J1403&lt;=35),"26-35",IF(AND(People!$J1403&gt;=36,People!$J1403&lt;=45),"36-45",IF(AND(People!$J1403&gt;=46,People!$J1403&lt;=55),"46-55",IF(AND(People!$J1403&gt;=56,People!$J1403&lt;=65),"56-65",IF(AND(People!$J1403&gt;=66,People!$J1403&lt;=75),"66-75","ALL"))))))</f>
        <v>36-45</v>
      </c>
      <c r="L1403" t="str">
        <f>Products!H1403</f>
        <v>Married</v>
      </c>
      <c r="M1403">
        <f>Table2[[#This Row],[Recency]]</f>
        <v>11</v>
      </c>
      <c r="N1403">
        <f>Table2[[#This Row],[NumDealsPurchases]]</f>
        <v>2</v>
      </c>
      <c r="O1403" s="12" t="str">
        <f>IF(Table2[[#This Row],[Kidhome]]=0,"No","Yes")</f>
        <v>Yes</v>
      </c>
      <c r="P1403" s="12" t="str">
        <f>IF(Table2[[#This Row],[Teenhome]]=0,"No","Yes")</f>
        <v>Yes</v>
      </c>
    </row>
    <row r="1404" spans="1:16" ht="16.5" x14ac:dyDescent="0.3">
      <c r="A1404" s="5">
        <f>Table2[[#This Row],[ID]]</f>
        <v>4094</v>
      </c>
      <c r="B1404" s="6">
        <f>Table2[[#This Row],[Year_Birth]]</f>
        <v>1961</v>
      </c>
      <c r="C1404" s="6" t="str">
        <f>Table2[[#This Row],[Education]]</f>
        <v>Graduation</v>
      </c>
      <c r="D1404" s="6" t="str">
        <f>Table2[[#This Row],[Marital_Status]]</f>
        <v>Married</v>
      </c>
      <c r="E1404" s="6">
        <f>Table2[[#This Row],[Income]]</f>
        <v>60544</v>
      </c>
      <c r="F1404" s="6">
        <f>Table2[[#This Row],[Kidhome]]</f>
        <v>1</v>
      </c>
      <c r="G1404" s="6">
        <f>Table2[[#This Row],[Teenhome]]</f>
        <v>1</v>
      </c>
      <c r="H1404" s="9">
        <f>Table2[[#This Row],[Dt_Customer]]</f>
        <v>41146</v>
      </c>
      <c r="I1404" s="6">
        <f>Table2[[#This Row],[Recency]]</f>
        <v>92</v>
      </c>
      <c r="J1404" s="8">
        <f>IF(VALUE(YEAR(People!$H1404))-People!$B1404&gt;=90,44,VALUE(YEAR(People!$H1404))-People!$B1404)</f>
        <v>51</v>
      </c>
      <c r="K1404" s="5" t="str">
        <f>IF(AND(People!$J1404&gt;=16,People!$J1404&lt;=25),"16-25",IF(AND(People!$J1404&gt;=26,People!$J1404&lt;=35),"26-35",IF(AND(People!$J1404&gt;=36,People!$J1404&lt;=45),"36-45",IF(AND(People!$J1404&gt;=46,People!$J1404&lt;=55),"46-55",IF(AND(People!$J1404&gt;=56,People!$J1404&lt;=65),"56-65",IF(AND(People!$J1404&gt;=66,People!$J1404&lt;=75),"66-75","ALL"))))))</f>
        <v>46-55</v>
      </c>
      <c r="L1404" t="str">
        <f>Products!H1404</f>
        <v>Married</v>
      </c>
      <c r="M1404">
        <f>Table2[[#This Row],[Recency]]</f>
        <v>92</v>
      </c>
      <c r="N1404">
        <f>Table2[[#This Row],[NumDealsPurchases]]</f>
        <v>4</v>
      </c>
      <c r="O1404" s="12" t="str">
        <f>IF(Table2[[#This Row],[Kidhome]]=0,"No","Yes")</f>
        <v>Yes</v>
      </c>
      <c r="P1404" s="12" t="str">
        <f>IF(Table2[[#This Row],[Teenhome]]=0,"No","Yes")</f>
        <v>Yes</v>
      </c>
    </row>
    <row r="1405" spans="1:16" ht="16.5" x14ac:dyDescent="0.3">
      <c r="A1405" s="7">
        <f>Table2[[#This Row],[ID]]</f>
        <v>9958</v>
      </c>
      <c r="B1405" s="6">
        <f>Table2[[#This Row],[Year_Birth]]</f>
        <v>1972</v>
      </c>
      <c r="C1405" s="6" t="str">
        <f>Table2[[#This Row],[Education]]</f>
        <v>Graduation</v>
      </c>
      <c r="D1405" s="6" t="str">
        <f>Table2[[#This Row],[Marital_Status]]</f>
        <v>Married</v>
      </c>
      <c r="E1405" s="6">
        <f>Table2[[#This Row],[Income]]</f>
        <v>65685</v>
      </c>
      <c r="F1405" s="6">
        <f>Table2[[#This Row],[Kidhome]]</f>
        <v>0</v>
      </c>
      <c r="G1405" s="6">
        <f>Table2[[#This Row],[Teenhome]]</f>
        <v>1</v>
      </c>
      <c r="H1405" s="9">
        <f>Table2[[#This Row],[Dt_Customer]]</f>
        <v>41727</v>
      </c>
      <c r="I1405" s="6">
        <f>Table2[[#This Row],[Recency]]</f>
        <v>54</v>
      </c>
      <c r="J1405" s="14">
        <f>IF(VALUE(YEAR(People!$H1405))-People!$B1405&gt;=90,44,VALUE(YEAR(People!$H1405))-People!$B1405)</f>
        <v>42</v>
      </c>
      <c r="K1405" s="5" t="str">
        <f>IF(AND(People!$J1405&gt;=16,People!$J1405&lt;=25),"16-25",IF(AND(People!$J1405&gt;=26,People!$J1405&lt;=35),"26-35",IF(AND(People!$J1405&gt;=36,People!$J1405&lt;=45),"36-45",IF(AND(People!$J1405&gt;=46,People!$J1405&lt;=55),"46-55",IF(AND(People!$J1405&gt;=56,People!$J1405&lt;=65),"56-65",IF(AND(People!$J1405&gt;=66,People!$J1405&lt;=75),"66-75","ALL"))))))</f>
        <v>36-45</v>
      </c>
      <c r="L1405" t="str">
        <f>Products!H1405</f>
        <v>Single</v>
      </c>
      <c r="M1405">
        <f>Table2[[#This Row],[Recency]]</f>
        <v>54</v>
      </c>
      <c r="N1405">
        <f>Table2[[#This Row],[NumDealsPurchases]]</f>
        <v>1</v>
      </c>
      <c r="O1405" s="12" t="str">
        <f>IF(Table2[[#This Row],[Kidhome]]=0,"No","Yes")</f>
        <v>No</v>
      </c>
      <c r="P1405" s="12" t="str">
        <f>IF(Table2[[#This Row],[Teenhome]]=0,"No","Yes")</f>
        <v>Yes</v>
      </c>
    </row>
    <row r="1406" spans="1:16" ht="16.5" x14ac:dyDescent="0.3">
      <c r="A1406" s="5">
        <f>Table2[[#This Row],[ID]]</f>
        <v>2534</v>
      </c>
      <c r="B1406" s="6">
        <f>Table2[[#This Row],[Year_Birth]]</f>
        <v>1953</v>
      </c>
      <c r="C1406" s="6" t="str">
        <f>Table2[[#This Row],[Education]]</f>
        <v>Graduation</v>
      </c>
      <c r="D1406" s="6" t="str">
        <f>Table2[[#This Row],[Marital_Status]]</f>
        <v>Married</v>
      </c>
      <c r="E1406" s="6">
        <f>Table2[[#This Row],[Income]]</f>
        <v>37716</v>
      </c>
      <c r="F1406" s="6">
        <f>Table2[[#This Row],[Kidhome]]</f>
        <v>0</v>
      </c>
      <c r="G1406" s="6">
        <f>Table2[[#This Row],[Teenhome]]</f>
        <v>1</v>
      </c>
      <c r="H1406" s="9">
        <f>Table2[[#This Row],[Dt_Customer]]</f>
        <v>41750</v>
      </c>
      <c r="I1406" s="6">
        <f>Table2[[#This Row],[Recency]]</f>
        <v>4</v>
      </c>
      <c r="J1406" s="8">
        <f>IF(VALUE(YEAR(People!$H1406))-People!$B1406&gt;=90,44,VALUE(YEAR(People!$H1406))-People!$B1406)</f>
        <v>61</v>
      </c>
      <c r="K1406" s="5" t="str">
        <f>IF(AND(People!$J1406&gt;=16,People!$J1406&lt;=25),"16-25",IF(AND(People!$J1406&gt;=26,People!$J1406&lt;=35),"26-35",IF(AND(People!$J1406&gt;=36,People!$J1406&lt;=45),"36-45",IF(AND(People!$J1406&gt;=46,People!$J1406&lt;=55),"46-55",IF(AND(People!$J1406&gt;=56,People!$J1406&lt;=65),"56-65",IF(AND(People!$J1406&gt;=66,People!$J1406&lt;=75),"66-75","ALL"))))))</f>
        <v>56-65</v>
      </c>
      <c r="L1406" t="str">
        <f>Products!H1406</f>
        <v>Married</v>
      </c>
      <c r="M1406">
        <f>Table2[[#This Row],[Recency]]</f>
        <v>4</v>
      </c>
      <c r="N1406">
        <f>Table2[[#This Row],[NumDealsPurchases]]</f>
        <v>2</v>
      </c>
      <c r="O1406" s="12" t="str">
        <f>IF(Table2[[#This Row],[Kidhome]]=0,"No","Yes")</f>
        <v>No</v>
      </c>
      <c r="P1406" s="12" t="str">
        <f>IF(Table2[[#This Row],[Teenhome]]=0,"No","Yes")</f>
        <v>Yes</v>
      </c>
    </row>
    <row r="1407" spans="1:16" ht="16.5" x14ac:dyDescent="0.3">
      <c r="A1407" s="7">
        <f>Table2[[#This Row],[ID]]</f>
        <v>4188</v>
      </c>
      <c r="B1407" s="6">
        <f>Table2[[#This Row],[Year_Birth]]</f>
        <v>1957</v>
      </c>
      <c r="C1407" s="6" t="str">
        <f>Table2[[#This Row],[Education]]</f>
        <v>Graduation</v>
      </c>
      <c r="D1407" s="6" t="str">
        <f>Table2[[#This Row],[Marital_Status]]</f>
        <v>Single</v>
      </c>
      <c r="E1407" s="6">
        <f>Table2[[#This Row],[Income]]</f>
        <v>36864</v>
      </c>
      <c r="F1407" s="6">
        <f>Table2[[#This Row],[Kidhome]]</f>
        <v>0</v>
      </c>
      <c r="G1407" s="6">
        <f>Table2[[#This Row],[Teenhome]]</f>
        <v>1</v>
      </c>
      <c r="H1407" s="9">
        <f>Table2[[#This Row],[Dt_Customer]]</f>
        <v>41134</v>
      </c>
      <c r="I1407" s="6">
        <f>Table2[[#This Row],[Recency]]</f>
        <v>53</v>
      </c>
      <c r="J1407" s="14">
        <f>IF(VALUE(YEAR(People!$H1407))-People!$B1407&gt;=90,44,VALUE(YEAR(People!$H1407))-People!$B1407)</f>
        <v>55</v>
      </c>
      <c r="K1407" s="5" t="str">
        <f>IF(AND(People!$J1407&gt;=16,People!$J1407&lt;=25),"16-25",IF(AND(People!$J1407&gt;=26,People!$J1407&lt;=35),"26-35",IF(AND(People!$J1407&gt;=36,People!$J1407&lt;=45),"36-45",IF(AND(People!$J1407&gt;=46,People!$J1407&lt;=55),"46-55",IF(AND(People!$J1407&gt;=56,People!$J1407&lt;=65),"56-65",IF(AND(People!$J1407&gt;=66,People!$J1407&lt;=75),"66-75","ALL"))))))</f>
        <v>46-55</v>
      </c>
      <c r="L1407" t="str">
        <f>Products!H1407</f>
        <v>Married</v>
      </c>
      <c r="M1407">
        <f>Table2[[#This Row],[Recency]]</f>
        <v>53</v>
      </c>
      <c r="N1407">
        <f>Table2[[#This Row],[NumDealsPurchases]]</f>
        <v>3</v>
      </c>
      <c r="O1407" s="12" t="str">
        <f>IF(Table2[[#This Row],[Kidhome]]=0,"No","Yes")</f>
        <v>No</v>
      </c>
      <c r="P1407" s="12" t="str">
        <f>IF(Table2[[#This Row],[Teenhome]]=0,"No","Yes")</f>
        <v>Yes</v>
      </c>
    </row>
    <row r="1408" spans="1:16" ht="16.5" x14ac:dyDescent="0.3">
      <c r="A1408" s="5">
        <f>Table2[[#This Row],[ID]]</f>
        <v>6613</v>
      </c>
      <c r="B1408" s="6">
        <f>Table2[[#This Row],[Year_Birth]]</f>
        <v>1970</v>
      </c>
      <c r="C1408" s="6" t="str">
        <f>Table2[[#This Row],[Education]]</f>
        <v>Master</v>
      </c>
      <c r="D1408" s="6" t="str">
        <f>Table2[[#This Row],[Marital_Status]]</f>
        <v>Married</v>
      </c>
      <c r="E1408" s="6">
        <f>Table2[[#This Row],[Income]]</f>
        <v>44511</v>
      </c>
      <c r="F1408" s="6">
        <f>Table2[[#This Row],[Kidhome]]</f>
        <v>1</v>
      </c>
      <c r="G1408" s="6">
        <f>Table2[[#This Row],[Teenhome]]</f>
        <v>0</v>
      </c>
      <c r="H1408" s="9">
        <f>Table2[[#This Row],[Dt_Customer]]</f>
        <v>41194</v>
      </c>
      <c r="I1408" s="6">
        <f>Table2[[#This Row],[Recency]]</f>
        <v>39</v>
      </c>
      <c r="J1408" s="8">
        <f>IF(VALUE(YEAR(People!$H1408))-People!$B1408&gt;=90,44,VALUE(YEAR(People!$H1408))-People!$B1408)</f>
        <v>42</v>
      </c>
      <c r="K1408" s="5" t="str">
        <f>IF(AND(People!$J1408&gt;=16,People!$J1408&lt;=25),"16-25",IF(AND(People!$J1408&gt;=26,People!$J1408&lt;=35),"26-35",IF(AND(People!$J1408&gt;=36,People!$J1408&lt;=45),"36-45",IF(AND(People!$J1408&gt;=46,People!$J1408&lt;=55),"46-55",IF(AND(People!$J1408&gt;=56,People!$J1408&lt;=65),"56-65",IF(AND(People!$J1408&gt;=66,People!$J1408&lt;=75),"66-75","ALL"))))))</f>
        <v>36-45</v>
      </c>
      <c r="L1408" t="str">
        <f>Products!H1408</f>
        <v>Together</v>
      </c>
      <c r="M1408">
        <f>Table2[[#This Row],[Recency]]</f>
        <v>39</v>
      </c>
      <c r="N1408">
        <f>Table2[[#This Row],[NumDealsPurchases]]</f>
        <v>6</v>
      </c>
      <c r="O1408" s="12" t="str">
        <f>IF(Table2[[#This Row],[Kidhome]]=0,"No","Yes")</f>
        <v>Yes</v>
      </c>
      <c r="P1408" s="12" t="str">
        <f>IF(Table2[[#This Row],[Teenhome]]=0,"No","Yes")</f>
        <v>No</v>
      </c>
    </row>
    <row r="1409" spans="1:16" ht="16.5" x14ac:dyDescent="0.3">
      <c r="A1409" s="7">
        <f>Table2[[#This Row],[ID]]</f>
        <v>10827</v>
      </c>
      <c r="B1409" s="6">
        <f>Table2[[#This Row],[Year_Birth]]</f>
        <v>1967</v>
      </c>
      <c r="C1409" s="6" t="str">
        <f>Table2[[#This Row],[Education]]</f>
        <v>PhD</v>
      </c>
      <c r="D1409" s="6" t="str">
        <f>Table2[[#This Row],[Marital_Status]]</f>
        <v>Married</v>
      </c>
      <c r="E1409" s="6">
        <f>Table2[[#This Row],[Income]]</f>
        <v>36947</v>
      </c>
      <c r="F1409" s="6">
        <f>Table2[[#This Row],[Kidhome]]</f>
        <v>1</v>
      </c>
      <c r="G1409" s="6">
        <f>Table2[[#This Row],[Teenhome]]</f>
        <v>1</v>
      </c>
      <c r="H1409" s="9">
        <f>Table2[[#This Row],[Dt_Customer]]</f>
        <v>41128</v>
      </c>
      <c r="I1409" s="6">
        <f>Table2[[#This Row],[Recency]]</f>
        <v>49</v>
      </c>
      <c r="J1409" s="14">
        <f>IF(VALUE(YEAR(People!$H1409))-People!$B1409&gt;=90,44,VALUE(YEAR(People!$H1409))-People!$B1409)</f>
        <v>45</v>
      </c>
      <c r="K1409" s="5" t="str">
        <f>IF(AND(People!$J1409&gt;=16,People!$J1409&lt;=25),"16-25",IF(AND(People!$J1409&gt;=26,People!$J1409&lt;=35),"26-35",IF(AND(People!$J1409&gt;=36,People!$J1409&lt;=45),"36-45",IF(AND(People!$J1409&gt;=46,People!$J1409&lt;=55),"46-55",IF(AND(People!$J1409&gt;=56,People!$J1409&lt;=65),"56-65",IF(AND(People!$J1409&gt;=66,People!$J1409&lt;=75),"66-75","ALL"))))))</f>
        <v>36-45</v>
      </c>
      <c r="L1409" t="str">
        <f>Products!H1409</f>
        <v>Married</v>
      </c>
      <c r="M1409">
        <f>Table2[[#This Row],[Recency]]</f>
        <v>49</v>
      </c>
      <c r="N1409">
        <f>Table2[[#This Row],[NumDealsPurchases]]</f>
        <v>4</v>
      </c>
      <c r="O1409" s="12" t="str">
        <f>IF(Table2[[#This Row],[Kidhome]]=0,"No","Yes")</f>
        <v>Yes</v>
      </c>
      <c r="P1409" s="12" t="str">
        <f>IF(Table2[[#This Row],[Teenhome]]=0,"No","Yes")</f>
        <v>Yes</v>
      </c>
    </row>
    <row r="1410" spans="1:16" ht="16.5" x14ac:dyDescent="0.3">
      <c r="A1410" s="5">
        <f>Table2[[#This Row],[ID]]</f>
        <v>5491</v>
      </c>
      <c r="B1410" s="6">
        <f>Table2[[#This Row],[Year_Birth]]</f>
        <v>1951</v>
      </c>
      <c r="C1410" s="6" t="str">
        <f>Table2[[#This Row],[Education]]</f>
        <v>Master</v>
      </c>
      <c r="D1410" s="6" t="str">
        <f>Table2[[#This Row],[Marital_Status]]</f>
        <v>Together</v>
      </c>
      <c r="E1410" s="6">
        <f>Table2[[#This Row],[Income]]</f>
        <v>47352</v>
      </c>
      <c r="F1410" s="6">
        <f>Table2[[#This Row],[Kidhome]]</f>
        <v>0</v>
      </c>
      <c r="G1410" s="6">
        <f>Table2[[#This Row],[Teenhome]]</f>
        <v>1</v>
      </c>
      <c r="H1410" s="9">
        <f>Table2[[#This Row],[Dt_Customer]]</f>
        <v>41375</v>
      </c>
      <c r="I1410" s="6">
        <f>Table2[[#This Row],[Recency]]</f>
        <v>70</v>
      </c>
      <c r="J1410" s="8">
        <f>IF(VALUE(YEAR(People!$H1410))-People!$B1410&gt;=90,44,VALUE(YEAR(People!$H1410))-People!$B1410)</f>
        <v>62</v>
      </c>
      <c r="K1410" s="5" t="str">
        <f>IF(AND(People!$J1410&gt;=16,People!$J1410&lt;=25),"16-25",IF(AND(People!$J1410&gt;=26,People!$J1410&lt;=35),"26-35",IF(AND(People!$J1410&gt;=36,People!$J1410&lt;=45),"36-45",IF(AND(People!$J1410&gt;=46,People!$J1410&lt;=55),"46-55",IF(AND(People!$J1410&gt;=56,People!$J1410&lt;=65),"56-65",IF(AND(People!$J1410&gt;=66,People!$J1410&lt;=75),"66-75","ALL"))))))</f>
        <v>56-65</v>
      </c>
      <c r="L1410" t="str">
        <f>Products!H1410</f>
        <v>Married</v>
      </c>
      <c r="M1410">
        <f>Table2[[#This Row],[Recency]]</f>
        <v>70</v>
      </c>
      <c r="N1410">
        <f>Table2[[#This Row],[NumDealsPurchases]]</f>
        <v>4</v>
      </c>
      <c r="O1410" s="12" t="str">
        <f>IF(Table2[[#This Row],[Kidhome]]=0,"No","Yes")</f>
        <v>No</v>
      </c>
      <c r="P1410" s="12" t="str">
        <f>IF(Table2[[#This Row],[Teenhome]]=0,"No","Yes")</f>
        <v>Yes</v>
      </c>
    </row>
    <row r="1411" spans="1:16" ht="16.5" x14ac:dyDescent="0.3">
      <c r="A1411" s="7">
        <f>Table2[[#This Row],[ID]]</f>
        <v>8402</v>
      </c>
      <c r="B1411" s="6">
        <f>Table2[[#This Row],[Year_Birth]]</f>
        <v>1953</v>
      </c>
      <c r="C1411" s="6" t="str">
        <f>Table2[[#This Row],[Education]]</f>
        <v>Master</v>
      </c>
      <c r="D1411" s="6" t="str">
        <f>Table2[[#This Row],[Marital_Status]]</f>
        <v>Married</v>
      </c>
      <c r="E1411" s="6">
        <f>Table2[[#This Row],[Income]]</f>
        <v>67087</v>
      </c>
      <c r="F1411" s="6">
        <f>Table2[[#This Row],[Kidhome]]</f>
        <v>0</v>
      </c>
      <c r="G1411" s="6">
        <f>Table2[[#This Row],[Teenhome]]</f>
        <v>1</v>
      </c>
      <c r="H1411" s="9">
        <f>Table2[[#This Row],[Dt_Customer]]</f>
        <v>41625</v>
      </c>
      <c r="I1411" s="6">
        <f>Table2[[#This Row],[Recency]]</f>
        <v>40</v>
      </c>
      <c r="J1411" s="14">
        <f>IF(VALUE(YEAR(People!$H1411))-People!$B1411&gt;=90,44,VALUE(YEAR(People!$H1411))-People!$B1411)</f>
        <v>60</v>
      </c>
      <c r="K1411" s="5" t="str">
        <f>IF(AND(People!$J1411&gt;=16,People!$J1411&lt;=25),"16-25",IF(AND(People!$J1411&gt;=26,People!$J1411&lt;=35),"26-35",IF(AND(People!$J1411&gt;=36,People!$J1411&lt;=45),"36-45",IF(AND(People!$J1411&gt;=46,People!$J1411&lt;=55),"46-55",IF(AND(People!$J1411&gt;=56,People!$J1411&lt;=65),"56-65",IF(AND(People!$J1411&gt;=66,People!$J1411&lt;=75),"66-75","ALL"))))))</f>
        <v>56-65</v>
      </c>
      <c r="L1411" t="str">
        <f>Products!H1411</f>
        <v>Divorced</v>
      </c>
      <c r="M1411">
        <f>Table2[[#This Row],[Recency]]</f>
        <v>40</v>
      </c>
      <c r="N1411">
        <f>Table2[[#This Row],[NumDealsPurchases]]</f>
        <v>2</v>
      </c>
      <c r="O1411" s="12" t="str">
        <f>IF(Table2[[#This Row],[Kidhome]]=0,"No","Yes")</f>
        <v>No</v>
      </c>
      <c r="P1411" s="12" t="str">
        <f>IF(Table2[[#This Row],[Teenhome]]=0,"No","Yes")</f>
        <v>Yes</v>
      </c>
    </row>
    <row r="1412" spans="1:16" ht="16.5" x14ac:dyDescent="0.3">
      <c r="A1412" s="5">
        <f>Table2[[#This Row],[ID]]</f>
        <v>8783</v>
      </c>
      <c r="B1412" s="6">
        <f>Table2[[#This Row],[Year_Birth]]</f>
        <v>1950</v>
      </c>
      <c r="C1412" s="6" t="str">
        <f>Table2[[#This Row],[Education]]</f>
        <v>Graduation</v>
      </c>
      <c r="D1412" s="6" t="str">
        <f>Table2[[#This Row],[Marital_Status]]</f>
        <v>Married</v>
      </c>
      <c r="E1412" s="6">
        <f>Table2[[#This Row],[Income]]</f>
        <v>57045</v>
      </c>
      <c r="F1412" s="6">
        <f>Table2[[#This Row],[Kidhome]]</f>
        <v>0</v>
      </c>
      <c r="G1412" s="6">
        <f>Table2[[#This Row],[Teenhome]]</f>
        <v>1</v>
      </c>
      <c r="H1412" s="9">
        <f>Table2[[#This Row],[Dt_Customer]]</f>
        <v>41160</v>
      </c>
      <c r="I1412" s="6">
        <f>Table2[[#This Row],[Recency]]</f>
        <v>40</v>
      </c>
      <c r="J1412" s="8">
        <f>IF(VALUE(YEAR(People!$H1412))-People!$B1412&gt;=90,44,VALUE(YEAR(People!$H1412))-People!$B1412)</f>
        <v>62</v>
      </c>
      <c r="K1412" s="5" t="str">
        <f>IF(AND(People!$J1412&gt;=16,People!$J1412&lt;=25),"16-25",IF(AND(People!$J1412&gt;=26,People!$J1412&lt;=35),"26-35",IF(AND(People!$J1412&gt;=36,People!$J1412&lt;=45),"36-45",IF(AND(People!$J1412&gt;=46,People!$J1412&lt;=55),"46-55",IF(AND(People!$J1412&gt;=56,People!$J1412&lt;=65),"56-65",IF(AND(People!$J1412&gt;=66,People!$J1412&lt;=75),"66-75","ALL"))))))</f>
        <v>56-65</v>
      </c>
      <c r="L1412" t="str">
        <f>Products!H1412</f>
        <v>Married</v>
      </c>
      <c r="M1412">
        <f>Table2[[#This Row],[Recency]]</f>
        <v>40</v>
      </c>
      <c r="N1412">
        <f>Table2[[#This Row],[NumDealsPurchases]]</f>
        <v>3</v>
      </c>
      <c r="O1412" s="12" t="str">
        <f>IF(Table2[[#This Row],[Kidhome]]=0,"No","Yes")</f>
        <v>No</v>
      </c>
      <c r="P1412" s="12" t="str">
        <f>IF(Table2[[#This Row],[Teenhome]]=0,"No","Yes")</f>
        <v>Yes</v>
      </c>
    </row>
    <row r="1413" spans="1:16" ht="16.5" x14ac:dyDescent="0.3">
      <c r="A1413" s="7">
        <f>Table2[[#This Row],[ID]]</f>
        <v>10010</v>
      </c>
      <c r="B1413" s="6">
        <f>Table2[[#This Row],[Year_Birth]]</f>
        <v>1953</v>
      </c>
      <c r="C1413" s="6" t="str">
        <f>Table2[[#This Row],[Education]]</f>
        <v>PhD</v>
      </c>
      <c r="D1413" s="6" t="str">
        <f>Table2[[#This Row],[Marital_Status]]</f>
        <v>Divorced</v>
      </c>
      <c r="E1413" s="6">
        <f>Table2[[#This Row],[Income]]</f>
        <v>36957</v>
      </c>
      <c r="F1413" s="6">
        <f>Table2[[#This Row],[Kidhome]]</f>
        <v>1</v>
      </c>
      <c r="G1413" s="6">
        <f>Table2[[#This Row],[Teenhome]]</f>
        <v>1</v>
      </c>
      <c r="H1413" s="9">
        <f>Table2[[#This Row],[Dt_Customer]]</f>
        <v>41158</v>
      </c>
      <c r="I1413" s="6">
        <f>Table2[[#This Row],[Recency]]</f>
        <v>43</v>
      </c>
      <c r="J1413" s="14">
        <f>IF(VALUE(YEAR(People!$H1413))-People!$B1413&gt;=90,44,VALUE(YEAR(People!$H1413))-People!$B1413)</f>
        <v>59</v>
      </c>
      <c r="K1413" s="5" t="str">
        <f>IF(AND(People!$J1413&gt;=16,People!$J1413&lt;=25),"16-25",IF(AND(People!$J1413&gt;=26,People!$J1413&lt;=35),"26-35",IF(AND(People!$J1413&gt;=36,People!$J1413&lt;=45),"36-45",IF(AND(People!$J1413&gt;=46,People!$J1413&lt;=55),"46-55",IF(AND(People!$J1413&gt;=56,People!$J1413&lt;=65),"56-65",IF(AND(People!$J1413&gt;=66,People!$J1413&lt;=75),"66-75","ALL"))))))</f>
        <v>56-65</v>
      </c>
      <c r="L1413" t="str">
        <f>Products!H1413</f>
        <v>Married</v>
      </c>
      <c r="M1413">
        <f>Table2[[#This Row],[Recency]]</f>
        <v>43</v>
      </c>
      <c r="N1413">
        <f>Table2[[#This Row],[NumDealsPurchases]]</f>
        <v>4</v>
      </c>
      <c r="O1413" s="12" t="str">
        <f>IF(Table2[[#This Row],[Kidhome]]=0,"No","Yes")</f>
        <v>Yes</v>
      </c>
      <c r="P1413" s="12" t="str">
        <f>IF(Table2[[#This Row],[Teenhome]]=0,"No","Yes")</f>
        <v>Yes</v>
      </c>
    </row>
    <row r="1414" spans="1:16" ht="16.5" x14ac:dyDescent="0.3">
      <c r="A1414" s="5">
        <f>Table2[[#This Row],[ID]]</f>
        <v>618</v>
      </c>
      <c r="B1414" s="6">
        <f>Table2[[#This Row],[Year_Birth]]</f>
        <v>1977</v>
      </c>
      <c r="C1414" s="6" t="str">
        <f>Table2[[#This Row],[Education]]</f>
        <v>PhD</v>
      </c>
      <c r="D1414" s="6" t="str">
        <f>Table2[[#This Row],[Marital_Status]]</f>
        <v>Married</v>
      </c>
      <c r="E1414" s="6">
        <f>Table2[[#This Row],[Income]]</f>
        <v>69389</v>
      </c>
      <c r="F1414" s="6">
        <f>Table2[[#This Row],[Kidhome]]</f>
        <v>0</v>
      </c>
      <c r="G1414" s="6">
        <f>Table2[[#This Row],[Teenhome]]</f>
        <v>1</v>
      </c>
      <c r="H1414" s="9">
        <f>Table2[[#This Row],[Dt_Customer]]</f>
        <v>41180</v>
      </c>
      <c r="I1414" s="6">
        <f>Table2[[#This Row],[Recency]]</f>
        <v>17</v>
      </c>
      <c r="J1414" s="8">
        <f>IF(VALUE(YEAR(People!$H1414))-People!$B1414&gt;=90,44,VALUE(YEAR(People!$H1414))-People!$B1414)</f>
        <v>35</v>
      </c>
      <c r="K1414" s="5" t="str">
        <f>IF(AND(People!$J1414&gt;=16,People!$J1414&lt;=25),"16-25",IF(AND(People!$J1414&gt;=26,People!$J1414&lt;=35),"26-35",IF(AND(People!$J1414&gt;=36,People!$J1414&lt;=45),"36-45",IF(AND(People!$J1414&gt;=46,People!$J1414&lt;=55),"46-55",IF(AND(People!$J1414&gt;=56,People!$J1414&lt;=65),"56-65",IF(AND(People!$J1414&gt;=66,People!$J1414&lt;=75),"66-75","ALL"))))))</f>
        <v>26-35</v>
      </c>
      <c r="L1414" t="str">
        <f>Products!H1414</f>
        <v>Married</v>
      </c>
      <c r="M1414">
        <f>Table2[[#This Row],[Recency]]</f>
        <v>17</v>
      </c>
      <c r="N1414">
        <f>Table2[[#This Row],[NumDealsPurchases]]</f>
        <v>1</v>
      </c>
      <c r="O1414" s="12" t="str">
        <f>IF(Table2[[#This Row],[Kidhome]]=0,"No","Yes")</f>
        <v>No</v>
      </c>
      <c r="P1414" s="12" t="str">
        <f>IF(Table2[[#This Row],[Teenhome]]=0,"No","Yes")</f>
        <v>Yes</v>
      </c>
    </row>
    <row r="1415" spans="1:16" ht="16.5" x14ac:dyDescent="0.3">
      <c r="A1415" s="7">
        <f>Table2[[#This Row],[ID]]</f>
        <v>9121</v>
      </c>
      <c r="B1415" s="6">
        <f>Table2[[#This Row],[Year_Birth]]</f>
        <v>1972</v>
      </c>
      <c r="C1415" s="6" t="str">
        <f>Table2[[#This Row],[Education]]</f>
        <v>Graduation</v>
      </c>
      <c r="D1415" s="6" t="str">
        <f>Table2[[#This Row],[Marital_Status]]</f>
        <v>Married</v>
      </c>
      <c r="E1415" s="6">
        <f>Table2[[#This Row],[Income]]</f>
        <v>80134</v>
      </c>
      <c r="F1415" s="6">
        <f>Table2[[#This Row],[Kidhome]]</f>
        <v>1</v>
      </c>
      <c r="G1415" s="6">
        <f>Table2[[#This Row],[Teenhome]]</f>
        <v>0</v>
      </c>
      <c r="H1415" s="9">
        <f>Table2[[#This Row],[Dt_Customer]]</f>
        <v>41414</v>
      </c>
      <c r="I1415" s="6">
        <f>Table2[[#This Row],[Recency]]</f>
        <v>40</v>
      </c>
      <c r="J1415" s="14">
        <f>IF(VALUE(YEAR(People!$H1415))-People!$B1415&gt;=90,44,VALUE(YEAR(People!$H1415))-People!$B1415)</f>
        <v>41</v>
      </c>
      <c r="K1415" s="5" t="str">
        <f>IF(AND(People!$J1415&gt;=16,People!$J1415&lt;=25),"16-25",IF(AND(People!$J1415&gt;=26,People!$J1415&lt;=35),"26-35",IF(AND(People!$J1415&gt;=36,People!$J1415&lt;=45),"36-45",IF(AND(People!$J1415&gt;=46,People!$J1415&lt;=55),"46-55",IF(AND(People!$J1415&gt;=56,People!$J1415&lt;=65),"56-65",IF(AND(People!$J1415&gt;=66,People!$J1415&lt;=75),"66-75","ALL"))))))</f>
        <v>36-45</v>
      </c>
      <c r="L1415" t="str">
        <f>Products!H1415</f>
        <v>Married</v>
      </c>
      <c r="M1415">
        <f>Table2[[#This Row],[Recency]]</f>
        <v>40</v>
      </c>
      <c r="N1415">
        <f>Table2[[#This Row],[NumDealsPurchases]]</f>
        <v>2</v>
      </c>
      <c r="O1415" s="12" t="str">
        <f>IF(Table2[[#This Row],[Kidhome]]=0,"No","Yes")</f>
        <v>Yes</v>
      </c>
      <c r="P1415" s="12" t="str">
        <f>IF(Table2[[#This Row],[Teenhome]]=0,"No","Yes")</f>
        <v>No</v>
      </c>
    </row>
    <row r="1416" spans="1:16" ht="16.5" x14ac:dyDescent="0.3">
      <c r="A1416" s="5">
        <f>Table2[[#This Row],[ID]]</f>
        <v>361</v>
      </c>
      <c r="B1416" s="6">
        <f>Table2[[#This Row],[Year_Birth]]</f>
        <v>1969</v>
      </c>
      <c r="C1416" s="6" t="str">
        <f>Table2[[#This Row],[Education]]</f>
        <v>Master</v>
      </c>
      <c r="D1416" s="6" t="str">
        <f>Table2[[#This Row],[Marital_Status]]</f>
        <v>Married</v>
      </c>
      <c r="E1416" s="6">
        <f>Table2[[#This Row],[Income]]</f>
        <v>43142</v>
      </c>
      <c r="F1416" s="6">
        <f>Table2[[#This Row],[Kidhome]]</f>
        <v>1</v>
      </c>
      <c r="G1416" s="6">
        <f>Table2[[#This Row],[Teenhome]]</f>
        <v>1</v>
      </c>
      <c r="H1416" s="9">
        <f>Table2[[#This Row],[Dt_Customer]]</f>
        <v>41688</v>
      </c>
      <c r="I1416" s="6">
        <f>Table2[[#This Row],[Recency]]</f>
        <v>84</v>
      </c>
      <c r="J1416" s="8">
        <f>IF(VALUE(YEAR(People!$H1416))-People!$B1416&gt;=90,44,VALUE(YEAR(People!$H1416))-People!$B1416)</f>
        <v>45</v>
      </c>
      <c r="K1416" s="5" t="str">
        <f>IF(AND(People!$J1416&gt;=16,People!$J1416&lt;=25),"16-25",IF(AND(People!$J1416&gt;=26,People!$J1416&lt;=35),"26-35",IF(AND(People!$J1416&gt;=36,People!$J1416&lt;=45),"36-45",IF(AND(People!$J1416&gt;=46,People!$J1416&lt;=55),"46-55",IF(AND(People!$J1416&gt;=56,People!$J1416&lt;=65),"56-65",IF(AND(People!$J1416&gt;=66,People!$J1416&lt;=75),"66-75","ALL"))))))</f>
        <v>36-45</v>
      </c>
      <c r="L1416" t="str">
        <f>Products!H1416</f>
        <v>Single</v>
      </c>
      <c r="M1416">
        <f>Table2[[#This Row],[Recency]]</f>
        <v>84</v>
      </c>
      <c r="N1416">
        <f>Table2[[#This Row],[NumDealsPurchases]]</f>
        <v>1</v>
      </c>
      <c r="O1416" s="12" t="str">
        <f>IF(Table2[[#This Row],[Kidhome]]=0,"No","Yes")</f>
        <v>Yes</v>
      </c>
      <c r="P1416" s="12" t="str">
        <f>IF(Table2[[#This Row],[Teenhome]]=0,"No","Yes")</f>
        <v>Yes</v>
      </c>
    </row>
    <row r="1417" spans="1:16" ht="16.5" x14ac:dyDescent="0.3">
      <c r="A1417" s="7">
        <f>Table2[[#This Row],[ID]]</f>
        <v>4310</v>
      </c>
      <c r="B1417" s="6">
        <f>Table2[[#This Row],[Year_Birth]]</f>
        <v>1944</v>
      </c>
      <c r="C1417" s="6" t="str">
        <f>Table2[[#This Row],[Education]]</f>
        <v>Graduation</v>
      </c>
      <c r="D1417" s="6" t="str">
        <f>Table2[[#This Row],[Marital_Status]]</f>
        <v>Married</v>
      </c>
      <c r="E1417" s="6">
        <f>Table2[[#This Row],[Income]]</f>
        <v>80589</v>
      </c>
      <c r="F1417" s="6">
        <f>Table2[[#This Row],[Kidhome]]</f>
        <v>0</v>
      </c>
      <c r="G1417" s="6">
        <f>Table2[[#This Row],[Teenhome]]</f>
        <v>0</v>
      </c>
      <c r="H1417" s="9">
        <f>Table2[[#This Row],[Dt_Customer]]</f>
        <v>41661</v>
      </c>
      <c r="I1417" s="6">
        <f>Table2[[#This Row],[Recency]]</f>
        <v>25</v>
      </c>
      <c r="J1417" s="14">
        <f>IF(VALUE(YEAR(People!$H1417))-People!$B1417&gt;=90,44,VALUE(YEAR(People!$H1417))-People!$B1417)</f>
        <v>70</v>
      </c>
      <c r="K1417" s="5" t="str">
        <f>IF(AND(People!$J1417&gt;=16,People!$J1417&lt;=25),"16-25",IF(AND(People!$J1417&gt;=26,People!$J1417&lt;=35),"26-35",IF(AND(People!$J1417&gt;=36,People!$J1417&lt;=45),"36-45",IF(AND(People!$J1417&gt;=46,People!$J1417&lt;=55),"46-55",IF(AND(People!$J1417&gt;=56,People!$J1417&lt;=65),"56-65",IF(AND(People!$J1417&gt;=66,People!$J1417&lt;=75),"66-75","ALL"))))))</f>
        <v>66-75</v>
      </c>
      <c r="L1417" t="str">
        <f>Products!H1417</f>
        <v>Single</v>
      </c>
      <c r="M1417">
        <f>Table2[[#This Row],[Recency]]</f>
        <v>25</v>
      </c>
      <c r="N1417">
        <f>Table2[[#This Row],[NumDealsPurchases]]</f>
        <v>1</v>
      </c>
      <c r="O1417" s="12" t="str">
        <f>IF(Table2[[#This Row],[Kidhome]]=0,"No","Yes")</f>
        <v>No</v>
      </c>
      <c r="P1417" s="12" t="str">
        <f>IF(Table2[[#This Row],[Teenhome]]=0,"No","Yes")</f>
        <v>No</v>
      </c>
    </row>
    <row r="1418" spans="1:16" ht="16.5" x14ac:dyDescent="0.3">
      <c r="A1418" s="5">
        <f>Table2[[#This Row],[ID]]</f>
        <v>2678</v>
      </c>
      <c r="B1418" s="6">
        <f>Table2[[#This Row],[Year_Birth]]</f>
        <v>1990</v>
      </c>
      <c r="C1418" s="6" t="str">
        <f>Table2[[#This Row],[Education]]</f>
        <v>Graduation</v>
      </c>
      <c r="D1418" s="6" t="str">
        <f>Table2[[#This Row],[Marital_Status]]</f>
        <v>Single</v>
      </c>
      <c r="E1418" s="6">
        <f>Table2[[#This Row],[Income]]</f>
        <v>34412</v>
      </c>
      <c r="F1418" s="6">
        <f>Table2[[#This Row],[Kidhome]]</f>
        <v>1</v>
      </c>
      <c r="G1418" s="6">
        <f>Table2[[#This Row],[Teenhome]]</f>
        <v>0</v>
      </c>
      <c r="H1418" s="9">
        <f>Table2[[#This Row],[Dt_Customer]]</f>
        <v>41318</v>
      </c>
      <c r="I1418" s="6">
        <f>Table2[[#This Row],[Recency]]</f>
        <v>62</v>
      </c>
      <c r="J1418" s="8">
        <f>IF(VALUE(YEAR(People!$H1418))-People!$B1418&gt;=90,44,VALUE(YEAR(People!$H1418))-People!$B1418)</f>
        <v>23</v>
      </c>
      <c r="K1418" s="5" t="str">
        <f>IF(AND(People!$J1418&gt;=16,People!$J1418&lt;=25),"16-25",IF(AND(People!$J1418&gt;=26,People!$J1418&lt;=35),"26-35",IF(AND(People!$J1418&gt;=36,People!$J1418&lt;=45),"36-45",IF(AND(People!$J1418&gt;=46,People!$J1418&lt;=55),"46-55",IF(AND(People!$J1418&gt;=56,People!$J1418&lt;=65),"56-65",IF(AND(People!$J1418&gt;=66,People!$J1418&lt;=75),"66-75","ALL"))))))</f>
        <v>16-25</v>
      </c>
      <c r="L1418" t="str">
        <f>Products!H1418</f>
        <v>Together</v>
      </c>
      <c r="M1418">
        <f>Table2[[#This Row],[Recency]]</f>
        <v>62</v>
      </c>
      <c r="N1418">
        <f>Table2[[#This Row],[NumDealsPurchases]]</f>
        <v>3</v>
      </c>
      <c r="O1418" s="12" t="str">
        <f>IF(Table2[[#This Row],[Kidhome]]=0,"No","Yes")</f>
        <v>Yes</v>
      </c>
      <c r="P1418" s="12" t="str">
        <f>IF(Table2[[#This Row],[Teenhome]]=0,"No","Yes")</f>
        <v>No</v>
      </c>
    </row>
    <row r="1419" spans="1:16" ht="16.5" x14ac:dyDescent="0.3">
      <c r="A1419" s="7">
        <f>Table2[[#This Row],[ID]]</f>
        <v>6376</v>
      </c>
      <c r="B1419" s="6">
        <f>Table2[[#This Row],[Year_Birth]]</f>
        <v>1979</v>
      </c>
      <c r="C1419" s="6" t="str">
        <f>Table2[[#This Row],[Education]]</f>
        <v>Graduation</v>
      </c>
      <c r="D1419" s="6" t="str">
        <f>Table2[[#This Row],[Marital_Status]]</f>
        <v>Single</v>
      </c>
      <c r="E1419" s="6">
        <f>Table2[[#This Row],[Income]]</f>
        <v>57537</v>
      </c>
      <c r="F1419" s="6">
        <f>Table2[[#This Row],[Kidhome]]</f>
        <v>1</v>
      </c>
      <c r="G1419" s="6">
        <f>Table2[[#This Row],[Teenhome]]</f>
        <v>0</v>
      </c>
      <c r="H1419" s="9">
        <f>Table2[[#This Row],[Dt_Customer]]</f>
        <v>41435</v>
      </c>
      <c r="I1419" s="6">
        <f>Table2[[#This Row],[Recency]]</f>
        <v>83</v>
      </c>
      <c r="J1419" s="14">
        <f>IF(VALUE(YEAR(People!$H1419))-People!$B1419&gt;=90,44,VALUE(YEAR(People!$H1419))-People!$B1419)</f>
        <v>34</v>
      </c>
      <c r="K1419" s="5" t="str">
        <f>IF(AND(People!$J1419&gt;=16,People!$J1419&lt;=25),"16-25",IF(AND(People!$J1419&gt;=26,People!$J1419&lt;=35),"26-35",IF(AND(People!$J1419&gt;=36,People!$J1419&lt;=45),"36-45",IF(AND(People!$J1419&gt;=46,People!$J1419&lt;=55),"46-55",IF(AND(People!$J1419&gt;=56,People!$J1419&lt;=65),"56-65",IF(AND(People!$J1419&gt;=66,People!$J1419&lt;=75),"66-75","ALL"))))))</f>
        <v>26-35</v>
      </c>
      <c r="L1419" t="str">
        <f>Products!H1419</f>
        <v>Together</v>
      </c>
      <c r="M1419">
        <f>Table2[[#This Row],[Recency]]</f>
        <v>83</v>
      </c>
      <c r="N1419">
        <f>Table2[[#This Row],[NumDealsPurchases]]</f>
        <v>4</v>
      </c>
      <c r="O1419" s="12" t="str">
        <f>IF(Table2[[#This Row],[Kidhome]]=0,"No","Yes")</f>
        <v>Yes</v>
      </c>
      <c r="P1419" s="12" t="str">
        <f>IF(Table2[[#This Row],[Teenhome]]=0,"No","Yes")</f>
        <v>No</v>
      </c>
    </row>
    <row r="1420" spans="1:16" ht="16.5" x14ac:dyDescent="0.3">
      <c r="A1420" s="5">
        <f>Table2[[#This Row],[ID]]</f>
        <v>524</v>
      </c>
      <c r="B1420" s="6">
        <f>Table2[[#This Row],[Year_Birth]]</f>
        <v>1966</v>
      </c>
      <c r="C1420" s="6" t="str">
        <f>Table2[[#This Row],[Education]]</f>
        <v>Basic</v>
      </c>
      <c r="D1420" s="6" t="str">
        <f>Table2[[#This Row],[Marital_Status]]</f>
        <v>Together</v>
      </c>
      <c r="E1420" s="6">
        <f>Table2[[#This Row],[Income]]</f>
        <v>22634</v>
      </c>
      <c r="F1420" s="6">
        <f>Table2[[#This Row],[Kidhome]]</f>
        <v>0</v>
      </c>
      <c r="G1420" s="6">
        <f>Table2[[#This Row],[Teenhome]]</f>
        <v>0</v>
      </c>
      <c r="H1420" s="9">
        <f>Table2[[#This Row],[Dt_Customer]]</f>
        <v>41290</v>
      </c>
      <c r="I1420" s="6">
        <f>Table2[[#This Row],[Recency]]</f>
        <v>47</v>
      </c>
      <c r="J1420" s="8">
        <f>IF(VALUE(YEAR(People!$H1420))-People!$B1420&gt;=90,44,VALUE(YEAR(People!$H1420))-People!$B1420)</f>
        <v>47</v>
      </c>
      <c r="K1420" s="5" t="str">
        <f>IF(AND(People!$J1420&gt;=16,People!$J1420&lt;=25),"16-25",IF(AND(People!$J1420&gt;=26,People!$J1420&lt;=35),"26-35",IF(AND(People!$J1420&gt;=36,People!$J1420&lt;=45),"36-45",IF(AND(People!$J1420&gt;=46,People!$J1420&lt;=55),"46-55",IF(AND(People!$J1420&gt;=56,People!$J1420&lt;=65),"56-65",IF(AND(People!$J1420&gt;=66,People!$J1420&lt;=75),"66-75","ALL"))))))</f>
        <v>46-55</v>
      </c>
      <c r="L1420" t="str">
        <f>Products!H1420</f>
        <v>Married</v>
      </c>
      <c r="M1420">
        <f>Table2[[#This Row],[Recency]]</f>
        <v>47</v>
      </c>
      <c r="N1420">
        <f>Table2[[#This Row],[NumDealsPurchases]]</f>
        <v>1</v>
      </c>
      <c r="O1420" s="12" t="str">
        <f>IF(Table2[[#This Row],[Kidhome]]=0,"No","Yes")</f>
        <v>No</v>
      </c>
      <c r="P1420" s="12" t="str">
        <f>IF(Table2[[#This Row],[Teenhome]]=0,"No","Yes")</f>
        <v>No</v>
      </c>
    </row>
    <row r="1421" spans="1:16" ht="16.5" x14ac:dyDescent="0.3">
      <c r="A1421" s="7">
        <f>Table2[[#This Row],[ID]]</f>
        <v>10341</v>
      </c>
      <c r="B1421" s="6">
        <f>Table2[[#This Row],[Year_Birth]]</f>
        <v>1948</v>
      </c>
      <c r="C1421" s="6" t="str">
        <f>Table2[[#This Row],[Education]]</f>
        <v>Graduation</v>
      </c>
      <c r="D1421" s="6" t="str">
        <f>Table2[[#This Row],[Marital_Status]]</f>
        <v>Together</v>
      </c>
      <c r="E1421" s="6">
        <f>Table2[[#This Row],[Income]]</f>
        <v>51315</v>
      </c>
      <c r="F1421" s="6">
        <f>Table2[[#This Row],[Kidhome]]</f>
        <v>0</v>
      </c>
      <c r="G1421" s="6">
        <f>Table2[[#This Row],[Teenhome]]</f>
        <v>0</v>
      </c>
      <c r="H1421" s="9">
        <f>Table2[[#This Row],[Dt_Customer]]</f>
        <v>41693</v>
      </c>
      <c r="I1421" s="6">
        <f>Table2[[#This Row],[Recency]]</f>
        <v>45</v>
      </c>
      <c r="J1421" s="14">
        <f>IF(VALUE(YEAR(People!$H1421))-People!$B1421&gt;=90,44,VALUE(YEAR(People!$H1421))-People!$B1421)</f>
        <v>66</v>
      </c>
      <c r="K1421" s="5" t="str">
        <f>IF(AND(People!$J1421&gt;=16,People!$J1421&lt;=25),"16-25",IF(AND(People!$J1421&gt;=26,People!$J1421&lt;=35),"26-35",IF(AND(People!$J1421&gt;=36,People!$J1421&lt;=45),"36-45",IF(AND(People!$J1421&gt;=46,People!$J1421&lt;=55),"46-55",IF(AND(People!$J1421&gt;=56,People!$J1421&lt;=65),"56-65",IF(AND(People!$J1421&gt;=66,People!$J1421&lt;=75),"66-75","ALL"))))))</f>
        <v>66-75</v>
      </c>
      <c r="L1421" t="str">
        <f>Products!H1421</f>
        <v>Married</v>
      </c>
      <c r="M1421">
        <f>Table2[[#This Row],[Recency]]</f>
        <v>45</v>
      </c>
      <c r="N1421">
        <f>Table2[[#This Row],[NumDealsPurchases]]</f>
        <v>1</v>
      </c>
      <c r="O1421" s="12" t="str">
        <f>IF(Table2[[#This Row],[Kidhome]]=0,"No","Yes")</f>
        <v>No</v>
      </c>
      <c r="P1421" s="12" t="str">
        <f>IF(Table2[[#This Row],[Teenhome]]=0,"No","Yes")</f>
        <v>No</v>
      </c>
    </row>
    <row r="1422" spans="1:16" ht="16.5" x14ac:dyDescent="0.3">
      <c r="A1422" s="5">
        <f>Table2[[#This Row],[ID]]</f>
        <v>5654</v>
      </c>
      <c r="B1422" s="6">
        <f>Table2[[#This Row],[Year_Birth]]</f>
        <v>1972</v>
      </c>
      <c r="C1422" s="6" t="str">
        <f>Table2[[#This Row],[Education]]</f>
        <v>Graduation</v>
      </c>
      <c r="D1422" s="6" t="str">
        <f>Table2[[#This Row],[Marital_Status]]</f>
        <v>Married</v>
      </c>
      <c r="E1422" s="6">
        <f>Table2[[#This Row],[Income]]</f>
        <v>36026</v>
      </c>
      <c r="F1422" s="6">
        <f>Table2[[#This Row],[Kidhome]]</f>
        <v>2</v>
      </c>
      <c r="G1422" s="6">
        <f>Table2[[#This Row],[Teenhome]]</f>
        <v>1</v>
      </c>
      <c r="H1422" s="9">
        <f>Table2[[#This Row],[Dt_Customer]]</f>
        <v>41714</v>
      </c>
      <c r="I1422" s="6">
        <f>Table2[[#This Row],[Recency]]</f>
        <v>34</v>
      </c>
      <c r="J1422" s="8">
        <f>IF(VALUE(YEAR(People!$H1422))-People!$B1422&gt;=90,44,VALUE(YEAR(People!$H1422))-People!$B1422)</f>
        <v>42</v>
      </c>
      <c r="K1422" s="5" t="str">
        <f>IF(AND(People!$J1422&gt;=16,People!$J1422&lt;=25),"16-25",IF(AND(People!$J1422&gt;=26,People!$J1422&lt;=35),"26-35",IF(AND(People!$J1422&gt;=36,People!$J1422&lt;=45),"36-45",IF(AND(People!$J1422&gt;=46,People!$J1422&lt;=55),"46-55",IF(AND(People!$J1422&gt;=56,People!$J1422&lt;=65),"56-65",IF(AND(People!$J1422&gt;=66,People!$J1422&lt;=75),"66-75","ALL"))))))</f>
        <v>36-45</v>
      </c>
      <c r="L1422" t="str">
        <f>Products!H1422</f>
        <v>Together</v>
      </c>
      <c r="M1422">
        <f>Table2[[#This Row],[Recency]]</f>
        <v>34</v>
      </c>
      <c r="N1422">
        <f>Table2[[#This Row],[NumDealsPurchases]]</f>
        <v>2</v>
      </c>
      <c r="O1422" s="12" t="str">
        <f>IF(Table2[[#This Row],[Kidhome]]=0,"No","Yes")</f>
        <v>Yes</v>
      </c>
      <c r="P1422" s="12" t="str">
        <f>IF(Table2[[#This Row],[Teenhome]]=0,"No","Yes")</f>
        <v>Yes</v>
      </c>
    </row>
    <row r="1423" spans="1:16" ht="16.5" x14ac:dyDescent="0.3">
      <c r="A1423" s="7">
        <f>Table2[[#This Row],[ID]]</f>
        <v>4098</v>
      </c>
      <c r="B1423" s="6">
        <f>Table2[[#This Row],[Year_Birth]]</f>
        <v>1973</v>
      </c>
      <c r="C1423" s="6" t="str">
        <f>Table2[[#This Row],[Education]]</f>
        <v>Graduation</v>
      </c>
      <c r="D1423" s="6" t="str">
        <f>Table2[[#This Row],[Marital_Status]]</f>
        <v>Married</v>
      </c>
      <c r="E1423" s="6">
        <f>Table2[[#This Row],[Income]]</f>
        <v>24639</v>
      </c>
      <c r="F1423" s="6">
        <f>Table2[[#This Row],[Kidhome]]</f>
        <v>1</v>
      </c>
      <c r="G1423" s="6">
        <f>Table2[[#This Row],[Teenhome]]</f>
        <v>1</v>
      </c>
      <c r="H1423" s="9">
        <f>Table2[[#This Row],[Dt_Customer]]</f>
        <v>41667</v>
      </c>
      <c r="I1423" s="6">
        <f>Table2[[#This Row],[Recency]]</f>
        <v>3</v>
      </c>
      <c r="J1423" s="14">
        <f>IF(VALUE(YEAR(People!$H1423))-People!$B1423&gt;=90,44,VALUE(YEAR(People!$H1423))-People!$B1423)</f>
        <v>41</v>
      </c>
      <c r="K1423" s="5" t="str">
        <f>IF(AND(People!$J1423&gt;=16,People!$J1423&lt;=25),"16-25",IF(AND(People!$J1423&gt;=26,People!$J1423&lt;=35),"26-35",IF(AND(People!$J1423&gt;=36,People!$J1423&lt;=45),"36-45",IF(AND(People!$J1423&gt;=46,People!$J1423&lt;=55),"46-55",IF(AND(People!$J1423&gt;=56,People!$J1423&lt;=65),"56-65",IF(AND(People!$J1423&gt;=66,People!$J1423&lt;=75),"66-75","ALL"))))))</f>
        <v>36-45</v>
      </c>
      <c r="L1423" t="str">
        <f>Products!H1423</f>
        <v>Single</v>
      </c>
      <c r="M1423">
        <f>Table2[[#This Row],[Recency]]</f>
        <v>3</v>
      </c>
      <c r="N1423">
        <f>Table2[[#This Row],[NumDealsPurchases]]</f>
        <v>3</v>
      </c>
      <c r="O1423" s="12" t="str">
        <f>IF(Table2[[#This Row],[Kidhome]]=0,"No","Yes")</f>
        <v>Yes</v>
      </c>
      <c r="P1423" s="12" t="str">
        <f>IF(Table2[[#This Row],[Teenhome]]=0,"No","Yes")</f>
        <v>Yes</v>
      </c>
    </row>
    <row r="1424" spans="1:16" ht="16.5" x14ac:dyDescent="0.3">
      <c r="A1424" s="5">
        <f>Table2[[#This Row],[ID]]</f>
        <v>5824</v>
      </c>
      <c r="B1424" s="6">
        <f>Table2[[#This Row],[Year_Birth]]</f>
        <v>1972</v>
      </c>
      <c r="C1424" s="6" t="str">
        <f>Table2[[#This Row],[Education]]</f>
        <v>PhD</v>
      </c>
      <c r="D1424" s="6" t="str">
        <f>Table2[[#This Row],[Marital_Status]]</f>
        <v>Together</v>
      </c>
      <c r="E1424" s="6">
        <f>Table2[[#This Row],[Income]]</f>
        <v>34578</v>
      </c>
      <c r="F1424" s="6">
        <f>Table2[[#This Row],[Kidhome]]</f>
        <v>2</v>
      </c>
      <c r="G1424" s="6">
        <f>Table2[[#This Row],[Teenhome]]</f>
        <v>1</v>
      </c>
      <c r="H1424" s="9">
        <f>Table2[[#This Row],[Dt_Customer]]</f>
        <v>41740</v>
      </c>
      <c r="I1424" s="6">
        <f>Table2[[#This Row],[Recency]]</f>
        <v>1</v>
      </c>
      <c r="J1424" s="8">
        <f>IF(VALUE(YEAR(People!$H1424))-People!$B1424&gt;=90,44,VALUE(YEAR(People!$H1424))-People!$B1424)</f>
        <v>42</v>
      </c>
      <c r="K1424" s="5" t="str">
        <f>IF(AND(People!$J1424&gt;=16,People!$J1424&lt;=25),"16-25",IF(AND(People!$J1424&gt;=26,People!$J1424&lt;=35),"26-35",IF(AND(People!$J1424&gt;=36,People!$J1424&lt;=45),"36-45",IF(AND(People!$J1424&gt;=46,People!$J1424&lt;=55),"46-55",IF(AND(People!$J1424&gt;=56,People!$J1424&lt;=65),"56-65",IF(AND(People!$J1424&gt;=66,People!$J1424&lt;=75),"66-75","ALL"))))))</f>
        <v>36-45</v>
      </c>
      <c r="L1424" t="str">
        <f>Products!H1424</f>
        <v>Single</v>
      </c>
      <c r="M1424">
        <f>Table2[[#This Row],[Recency]]</f>
        <v>1</v>
      </c>
      <c r="N1424">
        <f>Table2[[#This Row],[NumDealsPurchases]]</f>
        <v>1</v>
      </c>
      <c r="O1424" s="12" t="str">
        <f>IF(Table2[[#This Row],[Kidhome]]=0,"No","Yes")</f>
        <v>Yes</v>
      </c>
      <c r="P1424" s="12" t="str">
        <f>IF(Table2[[#This Row],[Teenhome]]=0,"No","Yes")</f>
        <v>Yes</v>
      </c>
    </row>
    <row r="1425" spans="1:16" ht="16.5" x14ac:dyDescent="0.3">
      <c r="A1425" s="7">
        <f>Table2[[#This Row],[ID]]</f>
        <v>7000</v>
      </c>
      <c r="B1425" s="6">
        <f>Table2[[#This Row],[Year_Birth]]</f>
        <v>1972</v>
      </c>
      <c r="C1425" s="6" t="str">
        <f>Table2[[#This Row],[Education]]</f>
        <v>2n Cycle</v>
      </c>
      <c r="D1425" s="6" t="str">
        <f>Table2[[#This Row],[Marital_Status]]</f>
        <v>Single</v>
      </c>
      <c r="E1425" s="6">
        <f>Table2[[#This Row],[Income]]</f>
        <v>65704</v>
      </c>
      <c r="F1425" s="6">
        <f>Table2[[#This Row],[Kidhome]]</f>
        <v>0</v>
      </c>
      <c r="G1425" s="6">
        <f>Table2[[#This Row],[Teenhome]]</f>
        <v>0</v>
      </c>
      <c r="H1425" s="9">
        <f>Table2[[#This Row],[Dt_Customer]]</f>
        <v>41560</v>
      </c>
      <c r="I1425" s="6">
        <f>Table2[[#This Row],[Recency]]</f>
        <v>18</v>
      </c>
      <c r="J1425" s="14">
        <f>IF(VALUE(YEAR(People!$H1425))-People!$B1425&gt;=90,44,VALUE(YEAR(People!$H1425))-People!$B1425)</f>
        <v>41</v>
      </c>
      <c r="K1425" s="5" t="str">
        <f>IF(AND(People!$J1425&gt;=16,People!$J1425&lt;=25),"16-25",IF(AND(People!$J1425&gt;=26,People!$J1425&lt;=35),"26-35",IF(AND(People!$J1425&gt;=36,People!$J1425&lt;=45),"36-45",IF(AND(People!$J1425&gt;=46,People!$J1425&lt;=55),"46-55",IF(AND(People!$J1425&gt;=56,People!$J1425&lt;=65),"56-65",IF(AND(People!$J1425&gt;=66,People!$J1425&lt;=75),"66-75","ALL"))))))</f>
        <v>36-45</v>
      </c>
      <c r="L1425" t="str">
        <f>Products!H1425</f>
        <v>Together</v>
      </c>
      <c r="M1425">
        <f>Table2[[#This Row],[Recency]]</f>
        <v>18</v>
      </c>
      <c r="N1425">
        <f>Table2[[#This Row],[NumDealsPurchases]]</f>
        <v>1</v>
      </c>
      <c r="O1425" s="12" t="str">
        <f>IF(Table2[[#This Row],[Kidhome]]=0,"No","Yes")</f>
        <v>No</v>
      </c>
      <c r="P1425" s="12" t="str">
        <f>IF(Table2[[#This Row],[Teenhome]]=0,"No","Yes")</f>
        <v>No</v>
      </c>
    </row>
    <row r="1426" spans="1:16" ht="16.5" x14ac:dyDescent="0.3">
      <c r="A1426" s="5">
        <f>Table2[[#This Row],[ID]]</f>
        <v>2561</v>
      </c>
      <c r="B1426" s="6">
        <f>Table2[[#This Row],[Year_Birth]]</f>
        <v>1966</v>
      </c>
      <c r="C1426" s="6" t="str">
        <f>Table2[[#This Row],[Education]]</f>
        <v>Graduation</v>
      </c>
      <c r="D1426" s="6" t="str">
        <f>Table2[[#This Row],[Marital_Status]]</f>
        <v>Single</v>
      </c>
      <c r="E1426" s="6">
        <f>Table2[[#This Row],[Income]]</f>
        <v>63810</v>
      </c>
      <c r="F1426" s="6">
        <f>Table2[[#This Row],[Kidhome]]</f>
        <v>0</v>
      </c>
      <c r="G1426" s="6">
        <f>Table2[[#This Row],[Teenhome]]</f>
        <v>1</v>
      </c>
      <c r="H1426" s="9">
        <f>Table2[[#This Row],[Dt_Customer]]</f>
        <v>41224</v>
      </c>
      <c r="I1426" s="6">
        <f>Table2[[#This Row],[Recency]]</f>
        <v>45</v>
      </c>
      <c r="J1426" s="8">
        <f>IF(VALUE(YEAR(People!$H1426))-People!$B1426&gt;=90,44,VALUE(YEAR(People!$H1426))-People!$B1426)</f>
        <v>46</v>
      </c>
      <c r="K1426" s="5" t="str">
        <f>IF(AND(People!$J1426&gt;=16,People!$J1426&lt;=25),"16-25",IF(AND(People!$J1426&gt;=26,People!$J1426&lt;=35),"26-35",IF(AND(People!$J1426&gt;=36,People!$J1426&lt;=45),"36-45",IF(AND(People!$J1426&gt;=46,People!$J1426&lt;=55),"46-55",IF(AND(People!$J1426&gt;=56,People!$J1426&lt;=65),"56-65",IF(AND(People!$J1426&gt;=66,People!$J1426&lt;=75),"66-75","ALL"))))))</f>
        <v>46-55</v>
      </c>
      <c r="L1426" t="str">
        <f>Products!H1426</f>
        <v>Married</v>
      </c>
      <c r="M1426">
        <f>Table2[[#This Row],[Recency]]</f>
        <v>45</v>
      </c>
      <c r="N1426">
        <f>Table2[[#This Row],[NumDealsPurchases]]</f>
        <v>4</v>
      </c>
      <c r="O1426" s="12" t="str">
        <f>IF(Table2[[#This Row],[Kidhome]]=0,"No","Yes")</f>
        <v>No</v>
      </c>
      <c r="P1426" s="12" t="str">
        <f>IF(Table2[[#This Row],[Teenhome]]=0,"No","Yes")</f>
        <v>Yes</v>
      </c>
    </row>
    <row r="1427" spans="1:16" ht="16.5" x14ac:dyDescent="0.3">
      <c r="A1427" s="7">
        <f>Table2[[#This Row],[ID]]</f>
        <v>5229</v>
      </c>
      <c r="B1427" s="6">
        <f>Table2[[#This Row],[Year_Birth]]</f>
        <v>1969</v>
      </c>
      <c r="C1427" s="6" t="str">
        <f>Table2[[#This Row],[Education]]</f>
        <v>PhD</v>
      </c>
      <c r="D1427" s="6" t="str">
        <f>Table2[[#This Row],[Marital_Status]]</f>
        <v>Together</v>
      </c>
      <c r="E1427" s="6">
        <f>Table2[[#This Row],[Income]]</f>
        <v>54132</v>
      </c>
      <c r="F1427" s="6">
        <f>Table2[[#This Row],[Kidhome]]</f>
        <v>0</v>
      </c>
      <c r="G1427" s="6">
        <f>Table2[[#This Row],[Teenhome]]</f>
        <v>1</v>
      </c>
      <c r="H1427" s="9">
        <f>Table2[[#This Row],[Dt_Customer]]</f>
        <v>41686</v>
      </c>
      <c r="I1427" s="6">
        <f>Table2[[#This Row],[Recency]]</f>
        <v>81</v>
      </c>
      <c r="J1427" s="14">
        <f>IF(VALUE(YEAR(People!$H1427))-People!$B1427&gt;=90,44,VALUE(YEAR(People!$H1427))-People!$B1427)</f>
        <v>45</v>
      </c>
      <c r="K1427" s="5" t="str">
        <f>IF(AND(People!$J1427&gt;=16,People!$J1427&lt;=25),"16-25",IF(AND(People!$J1427&gt;=26,People!$J1427&lt;=35),"26-35",IF(AND(People!$J1427&gt;=36,People!$J1427&lt;=45),"36-45",IF(AND(People!$J1427&gt;=46,People!$J1427&lt;=55),"46-55",IF(AND(People!$J1427&gt;=56,People!$J1427&lt;=65),"56-65",IF(AND(People!$J1427&gt;=66,People!$J1427&lt;=75),"66-75","ALL"))))))</f>
        <v>36-45</v>
      </c>
      <c r="L1427" t="str">
        <f>Products!H1427</f>
        <v>Married</v>
      </c>
      <c r="M1427">
        <f>Table2[[#This Row],[Recency]]</f>
        <v>81</v>
      </c>
      <c r="N1427">
        <f>Table2[[#This Row],[NumDealsPurchases]]</f>
        <v>1</v>
      </c>
      <c r="O1427" s="12" t="str">
        <f>IF(Table2[[#This Row],[Kidhome]]=0,"No","Yes")</f>
        <v>No</v>
      </c>
      <c r="P1427" s="12" t="str">
        <f>IF(Table2[[#This Row],[Teenhome]]=0,"No","Yes")</f>
        <v>Yes</v>
      </c>
    </row>
    <row r="1428" spans="1:16" ht="16.5" x14ac:dyDescent="0.3">
      <c r="A1428" s="5">
        <f>Table2[[#This Row],[ID]]</f>
        <v>4086</v>
      </c>
      <c r="B1428" s="6">
        <f>Table2[[#This Row],[Year_Birth]]</f>
        <v>1959</v>
      </c>
      <c r="C1428" s="6" t="str">
        <f>Table2[[#This Row],[Education]]</f>
        <v>Graduation</v>
      </c>
      <c r="D1428" s="6" t="str">
        <f>Table2[[#This Row],[Marital_Status]]</f>
        <v>Married</v>
      </c>
      <c r="E1428" s="6">
        <f>Table2[[#This Row],[Income]]</f>
        <v>18690</v>
      </c>
      <c r="F1428" s="6">
        <f>Table2[[#This Row],[Kidhome]]</f>
        <v>0</v>
      </c>
      <c r="G1428" s="6">
        <f>Table2[[#This Row],[Teenhome]]</f>
        <v>0</v>
      </c>
      <c r="H1428" s="9">
        <f>Table2[[#This Row],[Dt_Customer]]</f>
        <v>41271</v>
      </c>
      <c r="I1428" s="6">
        <f>Table2[[#This Row],[Recency]]</f>
        <v>77</v>
      </c>
      <c r="J1428" s="8">
        <f>IF(VALUE(YEAR(People!$H1428))-People!$B1428&gt;=90,44,VALUE(YEAR(People!$H1428))-People!$B1428)</f>
        <v>53</v>
      </c>
      <c r="K1428" s="5" t="str">
        <f>IF(AND(People!$J1428&gt;=16,People!$J1428&lt;=25),"16-25",IF(AND(People!$J1428&gt;=26,People!$J1428&lt;=35),"26-35",IF(AND(People!$J1428&gt;=36,People!$J1428&lt;=45),"36-45",IF(AND(People!$J1428&gt;=46,People!$J1428&lt;=55),"46-55",IF(AND(People!$J1428&gt;=56,People!$J1428&lt;=65),"56-65",IF(AND(People!$J1428&gt;=66,People!$J1428&lt;=75),"66-75","ALL"))))))</f>
        <v>46-55</v>
      </c>
      <c r="L1428" t="str">
        <f>Products!H1428</f>
        <v>Married</v>
      </c>
      <c r="M1428">
        <f>Table2[[#This Row],[Recency]]</f>
        <v>77</v>
      </c>
      <c r="N1428">
        <f>Table2[[#This Row],[NumDealsPurchases]]</f>
        <v>1</v>
      </c>
      <c r="O1428" s="12" t="str">
        <f>IF(Table2[[#This Row],[Kidhome]]=0,"No","Yes")</f>
        <v>No</v>
      </c>
      <c r="P1428" s="12" t="str">
        <f>IF(Table2[[#This Row],[Teenhome]]=0,"No","Yes")</f>
        <v>No</v>
      </c>
    </row>
    <row r="1429" spans="1:16" ht="16.5" x14ac:dyDescent="0.3">
      <c r="A1429" s="7">
        <f>Table2[[#This Row],[ID]]</f>
        <v>2428</v>
      </c>
      <c r="B1429" s="6">
        <f>Table2[[#This Row],[Year_Birth]]</f>
        <v>1970</v>
      </c>
      <c r="C1429" s="6" t="str">
        <f>Table2[[#This Row],[Education]]</f>
        <v>Graduation</v>
      </c>
      <c r="D1429" s="6" t="str">
        <f>Table2[[#This Row],[Marital_Status]]</f>
        <v>Married</v>
      </c>
      <c r="E1429" s="6">
        <f>Table2[[#This Row],[Income]]</f>
        <v>28164</v>
      </c>
      <c r="F1429" s="6">
        <f>Table2[[#This Row],[Kidhome]]</f>
        <v>1</v>
      </c>
      <c r="G1429" s="6">
        <f>Table2[[#This Row],[Teenhome]]</f>
        <v>0</v>
      </c>
      <c r="H1429" s="9">
        <f>Table2[[#This Row],[Dt_Customer]]</f>
        <v>41398</v>
      </c>
      <c r="I1429" s="6">
        <f>Table2[[#This Row],[Recency]]</f>
        <v>23</v>
      </c>
      <c r="J1429" s="14">
        <f>IF(VALUE(YEAR(People!$H1429))-People!$B1429&gt;=90,44,VALUE(YEAR(People!$H1429))-People!$B1429)</f>
        <v>43</v>
      </c>
      <c r="K1429" s="5" t="str">
        <f>IF(AND(People!$J1429&gt;=16,People!$J1429&lt;=25),"16-25",IF(AND(People!$J1429&gt;=26,People!$J1429&lt;=35),"26-35",IF(AND(People!$J1429&gt;=36,People!$J1429&lt;=45),"36-45",IF(AND(People!$J1429&gt;=46,People!$J1429&lt;=55),"46-55",IF(AND(People!$J1429&gt;=56,People!$J1429&lt;=65),"56-65",IF(AND(People!$J1429&gt;=66,People!$J1429&lt;=75),"66-75","ALL"))))))</f>
        <v>36-45</v>
      </c>
      <c r="L1429" t="str">
        <f>Products!H1429</f>
        <v>Married</v>
      </c>
      <c r="M1429">
        <f>Table2[[#This Row],[Recency]]</f>
        <v>23</v>
      </c>
      <c r="N1429">
        <f>Table2[[#This Row],[NumDealsPurchases]]</f>
        <v>3</v>
      </c>
      <c r="O1429" s="12" t="str">
        <f>IF(Table2[[#This Row],[Kidhome]]=0,"No","Yes")</f>
        <v>Yes</v>
      </c>
      <c r="P1429" s="12" t="str">
        <f>IF(Table2[[#This Row],[Teenhome]]=0,"No","Yes")</f>
        <v>No</v>
      </c>
    </row>
    <row r="1430" spans="1:16" ht="16.5" x14ac:dyDescent="0.3">
      <c r="A1430" s="5">
        <f>Table2[[#This Row],[ID]]</f>
        <v>8254</v>
      </c>
      <c r="B1430" s="6">
        <f>Table2[[#This Row],[Year_Birth]]</f>
        <v>1974</v>
      </c>
      <c r="C1430" s="6" t="str">
        <f>Table2[[#This Row],[Education]]</f>
        <v>PhD</v>
      </c>
      <c r="D1430" s="6" t="str">
        <f>Table2[[#This Row],[Marital_Status]]</f>
        <v>Married</v>
      </c>
      <c r="E1430" s="6">
        <f>Table2[[#This Row],[Income]]</f>
        <v>34596</v>
      </c>
      <c r="F1430" s="6">
        <f>Table2[[#This Row],[Kidhome]]</f>
        <v>1</v>
      </c>
      <c r="G1430" s="6">
        <f>Table2[[#This Row],[Teenhome]]</f>
        <v>0</v>
      </c>
      <c r="H1430" s="9">
        <f>Table2[[#This Row],[Dt_Customer]]</f>
        <v>41377</v>
      </c>
      <c r="I1430" s="6">
        <f>Table2[[#This Row],[Recency]]</f>
        <v>48</v>
      </c>
      <c r="J1430" s="8">
        <f>IF(VALUE(YEAR(People!$H1430))-People!$B1430&gt;=90,44,VALUE(YEAR(People!$H1430))-People!$B1430)</f>
        <v>39</v>
      </c>
      <c r="K1430" s="5" t="str">
        <f>IF(AND(People!$J1430&gt;=16,People!$J1430&lt;=25),"16-25",IF(AND(People!$J1430&gt;=26,People!$J1430&lt;=35),"26-35",IF(AND(People!$J1430&gt;=36,People!$J1430&lt;=45),"36-45",IF(AND(People!$J1430&gt;=46,People!$J1430&lt;=55),"46-55",IF(AND(People!$J1430&gt;=56,People!$J1430&lt;=65),"56-65",IF(AND(People!$J1430&gt;=66,People!$J1430&lt;=75),"66-75","ALL"))))))</f>
        <v>36-45</v>
      </c>
      <c r="L1430" t="str">
        <f>Products!H1430</f>
        <v>Single</v>
      </c>
      <c r="M1430">
        <f>Table2[[#This Row],[Recency]]</f>
        <v>48</v>
      </c>
      <c r="N1430">
        <f>Table2[[#This Row],[NumDealsPurchases]]</f>
        <v>1</v>
      </c>
      <c r="O1430" s="12" t="str">
        <f>IF(Table2[[#This Row],[Kidhome]]=0,"No","Yes")</f>
        <v>Yes</v>
      </c>
      <c r="P1430" s="12" t="str">
        <f>IF(Table2[[#This Row],[Teenhome]]=0,"No","Yes")</f>
        <v>No</v>
      </c>
    </row>
    <row r="1431" spans="1:16" ht="16.5" x14ac:dyDescent="0.3">
      <c r="A1431" s="7">
        <f>Table2[[#This Row],[ID]]</f>
        <v>2836</v>
      </c>
      <c r="B1431" s="6">
        <f>Table2[[#This Row],[Year_Birth]]</f>
        <v>1972</v>
      </c>
      <c r="C1431" s="6" t="str">
        <f>Table2[[#This Row],[Education]]</f>
        <v>PhD</v>
      </c>
      <c r="D1431" s="6" t="str">
        <f>Table2[[#This Row],[Marital_Status]]</f>
        <v>Married</v>
      </c>
      <c r="E1431" s="6">
        <f>Table2[[#This Row],[Income]]</f>
        <v>43269</v>
      </c>
      <c r="F1431" s="6">
        <f>Table2[[#This Row],[Kidhome]]</f>
        <v>1</v>
      </c>
      <c r="G1431" s="6">
        <f>Table2[[#This Row],[Teenhome]]</f>
        <v>0</v>
      </c>
      <c r="H1431" s="9">
        <f>Table2[[#This Row],[Dt_Customer]]</f>
        <v>41533</v>
      </c>
      <c r="I1431" s="6">
        <f>Table2[[#This Row],[Recency]]</f>
        <v>61</v>
      </c>
      <c r="J1431" s="14">
        <f>IF(VALUE(YEAR(People!$H1431))-People!$B1431&gt;=90,44,VALUE(YEAR(People!$H1431))-People!$B1431)</f>
        <v>41</v>
      </c>
      <c r="K1431" s="5" t="str">
        <f>IF(AND(People!$J1431&gt;=16,People!$J1431&lt;=25),"16-25",IF(AND(People!$J1431&gt;=26,People!$J1431&lt;=35),"26-35",IF(AND(People!$J1431&gt;=36,People!$J1431&lt;=45),"36-45",IF(AND(People!$J1431&gt;=46,People!$J1431&lt;=55),"46-55",IF(AND(People!$J1431&gt;=56,People!$J1431&lt;=65),"56-65",IF(AND(People!$J1431&gt;=66,People!$J1431&lt;=75),"66-75","ALL"))))))</f>
        <v>36-45</v>
      </c>
      <c r="L1431" t="str">
        <f>Products!H1431</f>
        <v>Single</v>
      </c>
      <c r="M1431">
        <f>Table2[[#This Row],[Recency]]</f>
        <v>61</v>
      </c>
      <c r="N1431">
        <f>Table2[[#This Row],[NumDealsPurchases]]</f>
        <v>1</v>
      </c>
      <c r="O1431" s="12" t="str">
        <f>IF(Table2[[#This Row],[Kidhome]]=0,"No","Yes")</f>
        <v>Yes</v>
      </c>
      <c r="P1431" s="12" t="str">
        <f>IF(Table2[[#This Row],[Teenhome]]=0,"No","Yes")</f>
        <v>No</v>
      </c>
    </row>
    <row r="1432" spans="1:16" ht="16.5" x14ac:dyDescent="0.3">
      <c r="A1432" s="5">
        <f>Table2[[#This Row],[ID]]</f>
        <v>8418</v>
      </c>
      <c r="B1432" s="6">
        <f>Table2[[#This Row],[Year_Birth]]</f>
        <v>1958</v>
      </c>
      <c r="C1432" s="6" t="str">
        <f>Table2[[#This Row],[Education]]</f>
        <v>2n Cycle</v>
      </c>
      <c r="D1432" s="6" t="str">
        <f>Table2[[#This Row],[Marital_Status]]</f>
        <v>Single</v>
      </c>
      <c r="E1432" s="6">
        <f>Table2[[#This Row],[Income]]</f>
        <v>38741</v>
      </c>
      <c r="F1432" s="6">
        <f>Table2[[#This Row],[Kidhome]]</f>
        <v>1</v>
      </c>
      <c r="G1432" s="6">
        <f>Table2[[#This Row],[Teenhome]]</f>
        <v>1</v>
      </c>
      <c r="H1432" s="9">
        <f>Table2[[#This Row],[Dt_Customer]]</f>
        <v>41728</v>
      </c>
      <c r="I1432" s="6">
        <f>Table2[[#This Row],[Recency]]</f>
        <v>60</v>
      </c>
      <c r="J1432" s="8">
        <f>IF(VALUE(YEAR(People!$H1432))-People!$B1432&gt;=90,44,VALUE(YEAR(People!$H1432))-People!$B1432)</f>
        <v>56</v>
      </c>
      <c r="K1432" s="5" t="str">
        <f>IF(AND(People!$J1432&gt;=16,People!$J1432&lt;=25),"16-25",IF(AND(People!$J1432&gt;=26,People!$J1432&lt;=35),"26-35",IF(AND(People!$J1432&gt;=36,People!$J1432&lt;=45),"36-45",IF(AND(People!$J1432&gt;=46,People!$J1432&lt;=55),"46-55",IF(AND(People!$J1432&gt;=56,People!$J1432&lt;=65),"56-65",IF(AND(People!$J1432&gt;=66,People!$J1432&lt;=75),"66-75","ALL"))))))</f>
        <v>56-65</v>
      </c>
      <c r="L1432" t="str">
        <f>Products!H1432</f>
        <v>Married</v>
      </c>
      <c r="M1432">
        <f>Table2[[#This Row],[Recency]]</f>
        <v>60</v>
      </c>
      <c r="N1432">
        <f>Table2[[#This Row],[NumDealsPurchases]]</f>
        <v>2</v>
      </c>
      <c r="O1432" s="12" t="str">
        <f>IF(Table2[[#This Row],[Kidhome]]=0,"No","Yes")</f>
        <v>Yes</v>
      </c>
      <c r="P1432" s="12" t="str">
        <f>IF(Table2[[#This Row],[Teenhome]]=0,"No","Yes")</f>
        <v>Yes</v>
      </c>
    </row>
    <row r="1433" spans="1:16" ht="16.5" x14ac:dyDescent="0.3">
      <c r="A1433" s="7">
        <f>Table2[[#This Row],[ID]]</f>
        <v>1362</v>
      </c>
      <c r="B1433" s="6">
        <f>Table2[[#This Row],[Year_Birth]]</f>
        <v>1972</v>
      </c>
      <c r="C1433" s="6" t="str">
        <f>Table2[[#This Row],[Education]]</f>
        <v>Graduation</v>
      </c>
      <c r="D1433" s="6" t="str">
        <f>Table2[[#This Row],[Marital_Status]]</f>
        <v>Single</v>
      </c>
      <c r="E1433" s="6">
        <f>Table2[[#This Row],[Income]]</f>
        <v>31907</v>
      </c>
      <c r="F1433" s="6">
        <f>Table2[[#This Row],[Kidhome]]</f>
        <v>0</v>
      </c>
      <c r="G1433" s="6">
        <f>Table2[[#This Row],[Teenhome]]</f>
        <v>0</v>
      </c>
      <c r="H1433" s="9">
        <f>Table2[[#This Row],[Dt_Customer]]</f>
        <v>41337</v>
      </c>
      <c r="I1433" s="6">
        <f>Table2[[#This Row],[Recency]]</f>
        <v>75</v>
      </c>
      <c r="J1433" s="14">
        <f>IF(VALUE(YEAR(People!$H1433))-People!$B1433&gt;=90,44,VALUE(YEAR(People!$H1433))-People!$B1433)</f>
        <v>41</v>
      </c>
      <c r="K1433" s="5" t="str">
        <f>IF(AND(People!$J1433&gt;=16,People!$J1433&lt;=25),"16-25",IF(AND(People!$J1433&gt;=26,People!$J1433&lt;=35),"26-35",IF(AND(People!$J1433&gt;=36,People!$J1433&lt;=45),"36-45",IF(AND(People!$J1433&gt;=46,People!$J1433&lt;=55),"46-55",IF(AND(People!$J1433&gt;=56,People!$J1433&lt;=65),"56-65",IF(AND(People!$J1433&gt;=66,People!$J1433&lt;=75),"66-75","ALL"))))))</f>
        <v>36-45</v>
      </c>
      <c r="L1433" t="str">
        <f>Products!H1433</f>
        <v>Divorced</v>
      </c>
      <c r="M1433">
        <f>Table2[[#This Row],[Recency]]</f>
        <v>75</v>
      </c>
      <c r="N1433">
        <f>Table2[[#This Row],[NumDealsPurchases]]</f>
        <v>1</v>
      </c>
      <c r="O1433" s="12" t="str">
        <f>IF(Table2[[#This Row],[Kidhome]]=0,"No","Yes")</f>
        <v>No</v>
      </c>
      <c r="P1433" s="12" t="str">
        <f>IF(Table2[[#This Row],[Teenhome]]=0,"No","Yes")</f>
        <v>No</v>
      </c>
    </row>
    <row r="1434" spans="1:16" ht="16.5" x14ac:dyDescent="0.3">
      <c r="A1434" s="5">
        <f>Table2[[#This Row],[ID]]</f>
        <v>7152</v>
      </c>
      <c r="B1434" s="6">
        <f>Table2[[#This Row],[Year_Birth]]</f>
        <v>1983</v>
      </c>
      <c r="C1434" s="6" t="str">
        <f>Table2[[#This Row],[Education]]</f>
        <v>Master</v>
      </c>
      <c r="D1434" s="6" t="str">
        <f>Table2[[#This Row],[Marital_Status]]</f>
        <v>Married</v>
      </c>
      <c r="E1434" s="6">
        <f>Table2[[#This Row],[Income]]</f>
        <v>27100</v>
      </c>
      <c r="F1434" s="6">
        <f>Table2[[#This Row],[Kidhome]]</f>
        <v>1</v>
      </c>
      <c r="G1434" s="6">
        <f>Table2[[#This Row],[Teenhome]]</f>
        <v>0</v>
      </c>
      <c r="H1434" s="9">
        <f>Table2[[#This Row],[Dt_Customer]]</f>
        <v>41369</v>
      </c>
      <c r="I1434" s="6">
        <f>Table2[[#This Row],[Recency]]</f>
        <v>64</v>
      </c>
      <c r="J1434" s="8">
        <f>IF(VALUE(YEAR(People!$H1434))-People!$B1434&gt;=90,44,VALUE(YEAR(People!$H1434))-People!$B1434)</f>
        <v>30</v>
      </c>
      <c r="K1434" s="5" t="str">
        <f>IF(AND(People!$J1434&gt;=16,People!$J1434&lt;=25),"16-25",IF(AND(People!$J1434&gt;=26,People!$J1434&lt;=35),"26-35",IF(AND(People!$J1434&gt;=36,People!$J1434&lt;=45),"36-45",IF(AND(People!$J1434&gt;=46,People!$J1434&lt;=55),"46-55",IF(AND(People!$J1434&gt;=56,People!$J1434&lt;=65),"56-65",IF(AND(People!$J1434&gt;=66,People!$J1434&lt;=75),"66-75","ALL"))))))</f>
        <v>26-35</v>
      </c>
      <c r="L1434" t="str">
        <f>Products!H1434</f>
        <v>Married</v>
      </c>
      <c r="M1434">
        <f>Table2[[#This Row],[Recency]]</f>
        <v>64</v>
      </c>
      <c r="N1434">
        <f>Table2[[#This Row],[NumDealsPurchases]]</f>
        <v>1</v>
      </c>
      <c r="O1434" s="12" t="str">
        <f>IF(Table2[[#This Row],[Kidhome]]=0,"No","Yes")</f>
        <v>Yes</v>
      </c>
      <c r="P1434" s="12" t="str">
        <f>IF(Table2[[#This Row],[Teenhome]]=0,"No","Yes")</f>
        <v>No</v>
      </c>
    </row>
    <row r="1435" spans="1:16" ht="16.5" x14ac:dyDescent="0.3">
      <c r="A1435" s="7">
        <f>Table2[[#This Row],[ID]]</f>
        <v>10033</v>
      </c>
      <c r="B1435" s="6">
        <f>Table2[[#This Row],[Year_Birth]]</f>
        <v>1973</v>
      </c>
      <c r="C1435" s="6" t="str">
        <f>Table2[[#This Row],[Education]]</f>
        <v>2n Cycle</v>
      </c>
      <c r="D1435" s="6" t="str">
        <f>Table2[[#This Row],[Marital_Status]]</f>
        <v>Divorced</v>
      </c>
      <c r="E1435" s="6">
        <f>Table2[[#This Row],[Income]]</f>
        <v>31163</v>
      </c>
      <c r="F1435" s="6">
        <f>Table2[[#This Row],[Kidhome]]</f>
        <v>1</v>
      </c>
      <c r="G1435" s="6">
        <f>Table2[[#This Row],[Teenhome]]</f>
        <v>0</v>
      </c>
      <c r="H1435" s="9">
        <f>Table2[[#This Row],[Dt_Customer]]</f>
        <v>41683</v>
      </c>
      <c r="I1435" s="6">
        <f>Table2[[#This Row],[Recency]]</f>
        <v>54</v>
      </c>
      <c r="J1435" s="14">
        <f>IF(VALUE(YEAR(People!$H1435))-People!$B1435&gt;=90,44,VALUE(YEAR(People!$H1435))-People!$B1435)</f>
        <v>41</v>
      </c>
      <c r="K1435" s="5" t="str">
        <f>IF(AND(People!$J1435&gt;=16,People!$J1435&lt;=25),"16-25",IF(AND(People!$J1435&gt;=26,People!$J1435&lt;=35),"26-35",IF(AND(People!$J1435&gt;=36,People!$J1435&lt;=45),"36-45",IF(AND(People!$J1435&gt;=46,People!$J1435&lt;=55),"46-55",IF(AND(People!$J1435&gt;=56,People!$J1435&lt;=65),"56-65",IF(AND(People!$J1435&gt;=66,People!$J1435&lt;=75),"66-75","ALL"))))))</f>
        <v>36-45</v>
      </c>
      <c r="L1435" t="str">
        <f>Products!H1435</f>
        <v>Single</v>
      </c>
      <c r="M1435">
        <f>Table2[[#This Row],[Recency]]</f>
        <v>54</v>
      </c>
      <c r="N1435">
        <f>Table2[[#This Row],[NumDealsPurchases]]</f>
        <v>1</v>
      </c>
      <c r="O1435" s="12" t="str">
        <f>IF(Table2[[#This Row],[Kidhome]]=0,"No","Yes")</f>
        <v>Yes</v>
      </c>
      <c r="P1435" s="12" t="str">
        <f>IF(Table2[[#This Row],[Teenhome]]=0,"No","Yes")</f>
        <v>No</v>
      </c>
    </row>
    <row r="1436" spans="1:16" ht="16.5" x14ac:dyDescent="0.3">
      <c r="A1436" s="5">
        <f>Table2[[#This Row],[ID]]</f>
        <v>9349</v>
      </c>
      <c r="B1436" s="6">
        <f>Table2[[#This Row],[Year_Birth]]</f>
        <v>1985</v>
      </c>
      <c r="C1436" s="6" t="str">
        <f>Table2[[#This Row],[Education]]</f>
        <v>Graduation</v>
      </c>
      <c r="D1436" s="6" t="str">
        <f>Table2[[#This Row],[Marital_Status]]</f>
        <v>Married</v>
      </c>
      <c r="E1436" s="6">
        <f>Table2[[#This Row],[Income]]</f>
        <v>92533</v>
      </c>
      <c r="F1436" s="6">
        <f>Table2[[#This Row],[Kidhome]]</f>
        <v>0</v>
      </c>
      <c r="G1436" s="6">
        <f>Table2[[#This Row],[Teenhome]]</f>
        <v>0</v>
      </c>
      <c r="H1436" s="9">
        <f>Table2[[#This Row],[Dt_Customer]]</f>
        <v>41627</v>
      </c>
      <c r="I1436" s="6">
        <f>Table2[[#This Row],[Recency]]</f>
        <v>84</v>
      </c>
      <c r="J1436" s="8">
        <f>IF(VALUE(YEAR(People!$H1436))-People!$B1436&gt;=90,44,VALUE(YEAR(People!$H1436))-People!$B1436)</f>
        <v>28</v>
      </c>
      <c r="K1436" s="5" t="str">
        <f>IF(AND(People!$J1436&gt;=16,People!$J1436&lt;=25),"16-25",IF(AND(People!$J1436&gt;=26,People!$J1436&lt;=35),"26-35",IF(AND(People!$J1436&gt;=36,People!$J1436&lt;=45),"36-45",IF(AND(People!$J1436&gt;=46,People!$J1436&lt;=55),"46-55",IF(AND(People!$J1436&gt;=56,People!$J1436&lt;=65),"56-65",IF(AND(People!$J1436&gt;=66,People!$J1436&lt;=75),"66-75","ALL"))))))</f>
        <v>26-35</v>
      </c>
      <c r="L1436" t="str">
        <f>Products!H1436</f>
        <v>Divorced</v>
      </c>
      <c r="M1436">
        <f>Table2[[#This Row],[Recency]]</f>
        <v>84</v>
      </c>
      <c r="N1436">
        <f>Table2[[#This Row],[NumDealsPurchases]]</f>
        <v>1</v>
      </c>
      <c r="O1436" s="12" t="str">
        <f>IF(Table2[[#This Row],[Kidhome]]=0,"No","Yes")</f>
        <v>No</v>
      </c>
      <c r="P1436" s="12" t="str">
        <f>IF(Table2[[#This Row],[Teenhome]]=0,"No","Yes")</f>
        <v>No</v>
      </c>
    </row>
    <row r="1437" spans="1:16" ht="16.5" x14ac:dyDescent="0.3">
      <c r="A1437" s="7">
        <f>Table2[[#This Row],[ID]]</f>
        <v>274</v>
      </c>
      <c r="B1437" s="6">
        <f>Table2[[#This Row],[Year_Birth]]</f>
        <v>1973</v>
      </c>
      <c r="C1437" s="6" t="str">
        <f>Table2[[#This Row],[Education]]</f>
        <v>Graduation</v>
      </c>
      <c r="D1437" s="6" t="str">
        <f>Table2[[#This Row],[Marital_Status]]</f>
        <v>Single</v>
      </c>
      <c r="E1437" s="6">
        <f>Table2[[#This Row],[Income]]</f>
        <v>34853</v>
      </c>
      <c r="F1437" s="6">
        <f>Table2[[#This Row],[Kidhome]]</f>
        <v>1</v>
      </c>
      <c r="G1437" s="6">
        <f>Table2[[#This Row],[Teenhome]]</f>
        <v>1</v>
      </c>
      <c r="H1437" s="9">
        <f>Table2[[#This Row],[Dt_Customer]]</f>
        <v>41631</v>
      </c>
      <c r="I1437" s="6">
        <f>Table2[[#This Row],[Recency]]</f>
        <v>75</v>
      </c>
      <c r="J1437" s="14">
        <f>IF(VALUE(YEAR(People!$H1437))-People!$B1437&gt;=90,44,VALUE(YEAR(People!$H1437))-People!$B1437)</f>
        <v>40</v>
      </c>
      <c r="K1437" s="5" t="str">
        <f>IF(AND(People!$J1437&gt;=16,People!$J1437&lt;=25),"16-25",IF(AND(People!$J1437&gt;=26,People!$J1437&lt;=35),"26-35",IF(AND(People!$J1437&gt;=36,People!$J1437&lt;=45),"36-45",IF(AND(People!$J1437&gt;=46,People!$J1437&lt;=55),"46-55",IF(AND(People!$J1437&gt;=56,People!$J1437&lt;=65),"56-65",IF(AND(People!$J1437&gt;=66,People!$J1437&lt;=75),"66-75","ALL"))))))</f>
        <v>36-45</v>
      </c>
      <c r="L1437" t="str">
        <f>Products!H1437</f>
        <v>Married</v>
      </c>
      <c r="M1437">
        <f>Table2[[#This Row],[Recency]]</f>
        <v>75</v>
      </c>
      <c r="N1437">
        <f>Table2[[#This Row],[NumDealsPurchases]]</f>
        <v>2</v>
      </c>
      <c r="O1437" s="12" t="str">
        <f>IF(Table2[[#This Row],[Kidhome]]=0,"No","Yes")</f>
        <v>Yes</v>
      </c>
      <c r="P1437" s="12" t="str">
        <f>IF(Table2[[#This Row],[Teenhome]]=0,"No","Yes")</f>
        <v>Yes</v>
      </c>
    </row>
    <row r="1438" spans="1:16" ht="16.5" x14ac:dyDescent="0.3">
      <c r="A1438" s="5">
        <f>Table2[[#This Row],[ID]]</f>
        <v>3388</v>
      </c>
      <c r="B1438" s="6">
        <f>Table2[[#This Row],[Year_Birth]]</f>
        <v>1967</v>
      </c>
      <c r="C1438" s="6" t="str">
        <f>Table2[[#This Row],[Education]]</f>
        <v>Graduation</v>
      </c>
      <c r="D1438" s="6" t="str">
        <f>Table2[[#This Row],[Marital_Status]]</f>
        <v>Divorced</v>
      </c>
      <c r="E1438" s="6">
        <f>Table2[[#This Row],[Income]]</f>
        <v>70844</v>
      </c>
      <c r="F1438" s="6">
        <f>Table2[[#This Row],[Kidhome]]</f>
        <v>1</v>
      </c>
      <c r="G1438" s="6">
        <f>Table2[[#This Row],[Teenhome]]</f>
        <v>1</v>
      </c>
      <c r="H1438" s="9">
        <f>Table2[[#This Row],[Dt_Customer]]</f>
        <v>41577</v>
      </c>
      <c r="I1438" s="6">
        <f>Table2[[#This Row],[Recency]]</f>
        <v>16</v>
      </c>
      <c r="J1438" s="8">
        <f>IF(VALUE(YEAR(People!$H1438))-People!$B1438&gt;=90,44,VALUE(YEAR(People!$H1438))-People!$B1438)</f>
        <v>46</v>
      </c>
      <c r="K1438" s="5" t="str">
        <f>IF(AND(People!$J1438&gt;=16,People!$J1438&lt;=25),"16-25",IF(AND(People!$J1438&gt;=26,People!$J1438&lt;=35),"26-35",IF(AND(People!$J1438&gt;=36,People!$J1438&lt;=45),"36-45",IF(AND(People!$J1438&gt;=46,People!$J1438&lt;=55),"46-55",IF(AND(People!$J1438&gt;=56,People!$J1438&lt;=65),"56-65",IF(AND(People!$J1438&gt;=66,People!$J1438&lt;=75),"66-75","ALL"))))))</f>
        <v>46-55</v>
      </c>
      <c r="L1438" t="str">
        <f>Products!H1438</f>
        <v>Married</v>
      </c>
      <c r="M1438">
        <f>Table2[[#This Row],[Recency]]</f>
        <v>16</v>
      </c>
      <c r="N1438">
        <f>Table2[[#This Row],[NumDealsPurchases]]</f>
        <v>5</v>
      </c>
      <c r="O1438" s="12" t="str">
        <f>IF(Table2[[#This Row],[Kidhome]]=0,"No","Yes")</f>
        <v>Yes</v>
      </c>
      <c r="P1438" s="12" t="str">
        <f>IF(Table2[[#This Row],[Teenhome]]=0,"No","Yes")</f>
        <v>Yes</v>
      </c>
    </row>
    <row r="1439" spans="1:16" ht="16.5" x14ac:dyDescent="0.3">
      <c r="A1439" s="7">
        <f>Table2[[#This Row],[ID]]</f>
        <v>922</v>
      </c>
      <c r="B1439" s="6">
        <f>Table2[[#This Row],[Year_Birth]]</f>
        <v>1979</v>
      </c>
      <c r="C1439" s="6" t="str">
        <f>Table2[[#This Row],[Education]]</f>
        <v>2n Cycle</v>
      </c>
      <c r="D1439" s="6" t="str">
        <f>Table2[[#This Row],[Marital_Status]]</f>
        <v>Married</v>
      </c>
      <c r="E1439" s="6">
        <f>Table2[[#This Row],[Income]]</f>
        <v>31086</v>
      </c>
      <c r="F1439" s="6">
        <f>Table2[[#This Row],[Kidhome]]</f>
        <v>1</v>
      </c>
      <c r="G1439" s="6">
        <f>Table2[[#This Row],[Teenhome]]</f>
        <v>1</v>
      </c>
      <c r="H1439" s="9">
        <f>Table2[[#This Row],[Dt_Customer]]</f>
        <v>41398</v>
      </c>
      <c r="I1439" s="6">
        <f>Table2[[#This Row],[Recency]]</f>
        <v>79</v>
      </c>
      <c r="J1439" s="14">
        <f>IF(VALUE(YEAR(People!$H1439))-People!$B1439&gt;=90,44,VALUE(YEAR(People!$H1439))-People!$B1439)</f>
        <v>34</v>
      </c>
      <c r="K1439" s="5" t="str">
        <f>IF(AND(People!$J1439&gt;=16,People!$J1439&lt;=25),"16-25",IF(AND(People!$J1439&gt;=26,People!$J1439&lt;=35),"26-35",IF(AND(People!$J1439&gt;=36,People!$J1439&lt;=45),"36-45",IF(AND(People!$J1439&gt;=46,People!$J1439&lt;=55),"46-55",IF(AND(People!$J1439&gt;=56,People!$J1439&lt;=65),"56-65",IF(AND(People!$J1439&gt;=66,People!$J1439&lt;=75),"66-75","ALL"))))))</f>
        <v>26-35</v>
      </c>
      <c r="L1439" t="str">
        <f>Products!H1439</f>
        <v>Together</v>
      </c>
      <c r="M1439">
        <f>Table2[[#This Row],[Recency]]</f>
        <v>79</v>
      </c>
      <c r="N1439">
        <f>Table2[[#This Row],[NumDealsPurchases]]</f>
        <v>2</v>
      </c>
      <c r="O1439" s="12" t="str">
        <f>IF(Table2[[#This Row],[Kidhome]]=0,"No","Yes")</f>
        <v>Yes</v>
      </c>
      <c r="P1439" s="12" t="str">
        <f>IF(Table2[[#This Row],[Teenhome]]=0,"No","Yes")</f>
        <v>Yes</v>
      </c>
    </row>
    <row r="1440" spans="1:16" ht="16.5" x14ac:dyDescent="0.3">
      <c r="A1440" s="5">
        <f>Table2[[#This Row],[ID]]</f>
        <v>8588</v>
      </c>
      <c r="B1440" s="6">
        <f>Table2[[#This Row],[Year_Birth]]</f>
        <v>1961</v>
      </c>
      <c r="C1440" s="6" t="str">
        <f>Table2[[#This Row],[Education]]</f>
        <v>Graduation</v>
      </c>
      <c r="D1440" s="6" t="str">
        <f>Table2[[#This Row],[Marital_Status]]</f>
        <v>Married</v>
      </c>
      <c r="E1440" s="6">
        <f>Table2[[#This Row],[Income]]</f>
        <v>60544</v>
      </c>
      <c r="F1440" s="6">
        <f>Table2[[#This Row],[Kidhome]]</f>
        <v>1</v>
      </c>
      <c r="G1440" s="6">
        <f>Table2[[#This Row],[Teenhome]]</f>
        <v>1</v>
      </c>
      <c r="H1440" s="9">
        <f>Table2[[#This Row],[Dt_Customer]]</f>
        <v>41146</v>
      </c>
      <c r="I1440" s="6">
        <f>Table2[[#This Row],[Recency]]</f>
        <v>92</v>
      </c>
      <c r="J1440" s="8">
        <f>IF(VALUE(YEAR(People!$H1440))-People!$B1440&gt;=90,44,VALUE(YEAR(People!$H1440))-People!$B1440)</f>
        <v>51</v>
      </c>
      <c r="K1440" s="5" t="str">
        <f>IF(AND(People!$J1440&gt;=16,People!$J1440&lt;=25),"16-25",IF(AND(People!$J1440&gt;=26,People!$J1440&lt;=35),"26-35",IF(AND(People!$J1440&gt;=36,People!$J1440&lt;=45),"36-45",IF(AND(People!$J1440&gt;=46,People!$J1440&lt;=55),"46-55",IF(AND(People!$J1440&gt;=56,People!$J1440&lt;=65),"56-65",IF(AND(People!$J1440&gt;=66,People!$J1440&lt;=75),"66-75","ALL"))))))</f>
        <v>46-55</v>
      </c>
      <c r="L1440" t="str">
        <f>Products!H1440</f>
        <v>Married</v>
      </c>
      <c r="M1440">
        <f>Table2[[#This Row],[Recency]]</f>
        <v>92</v>
      </c>
      <c r="N1440">
        <f>Table2[[#This Row],[NumDealsPurchases]]</f>
        <v>4</v>
      </c>
      <c r="O1440" s="12" t="str">
        <f>IF(Table2[[#This Row],[Kidhome]]=0,"No","Yes")</f>
        <v>Yes</v>
      </c>
      <c r="P1440" s="12" t="str">
        <f>IF(Table2[[#This Row],[Teenhome]]=0,"No","Yes")</f>
        <v>Yes</v>
      </c>
    </row>
    <row r="1441" spans="1:16" ht="16.5" x14ac:dyDescent="0.3">
      <c r="A1441" s="7">
        <f>Table2[[#This Row],[ID]]</f>
        <v>2518</v>
      </c>
      <c r="B1441" s="6">
        <f>Table2[[#This Row],[Year_Birth]]</f>
        <v>1986</v>
      </c>
      <c r="C1441" s="6" t="str">
        <f>Table2[[#This Row],[Education]]</f>
        <v>2n Cycle</v>
      </c>
      <c r="D1441" s="6" t="str">
        <f>Table2[[#This Row],[Marital_Status]]</f>
        <v>Together</v>
      </c>
      <c r="E1441" s="6">
        <f>Table2[[#This Row],[Income]]</f>
        <v>20491</v>
      </c>
      <c r="F1441" s="6">
        <f>Table2[[#This Row],[Kidhome]]</f>
        <v>0</v>
      </c>
      <c r="G1441" s="6">
        <f>Table2[[#This Row],[Teenhome]]</f>
        <v>0</v>
      </c>
      <c r="H1441" s="9">
        <f>Table2[[#This Row],[Dt_Customer]]</f>
        <v>41299</v>
      </c>
      <c r="I1441" s="6">
        <f>Table2[[#This Row],[Recency]]</f>
        <v>16</v>
      </c>
      <c r="J1441" s="14">
        <f>IF(VALUE(YEAR(People!$H1441))-People!$B1441&gt;=90,44,VALUE(YEAR(People!$H1441))-People!$B1441)</f>
        <v>27</v>
      </c>
      <c r="K1441" s="5" t="str">
        <f>IF(AND(People!$J1441&gt;=16,People!$J1441&lt;=25),"16-25",IF(AND(People!$J1441&gt;=26,People!$J1441&lt;=35),"26-35",IF(AND(People!$J1441&gt;=36,People!$J1441&lt;=45),"36-45",IF(AND(People!$J1441&gt;=46,People!$J1441&lt;=55),"46-55",IF(AND(People!$J1441&gt;=56,People!$J1441&lt;=65),"56-65",IF(AND(People!$J1441&gt;=66,People!$J1441&lt;=75),"66-75","ALL"))))))</f>
        <v>26-35</v>
      </c>
      <c r="L1441" t="str">
        <f>Products!H1441</f>
        <v>Married</v>
      </c>
      <c r="M1441">
        <f>Table2[[#This Row],[Recency]]</f>
        <v>16</v>
      </c>
      <c r="N1441">
        <f>Table2[[#This Row],[NumDealsPurchases]]</f>
        <v>1</v>
      </c>
      <c r="O1441" s="12" t="str">
        <f>IF(Table2[[#This Row],[Kidhome]]=0,"No","Yes")</f>
        <v>No</v>
      </c>
      <c r="P1441" s="12" t="str">
        <f>IF(Table2[[#This Row],[Teenhome]]=0,"No","Yes")</f>
        <v>No</v>
      </c>
    </row>
    <row r="1442" spans="1:16" ht="16.5" x14ac:dyDescent="0.3">
      <c r="A1442" s="5">
        <f>Table2[[#This Row],[ID]]</f>
        <v>574</v>
      </c>
      <c r="B1442" s="6">
        <f>Table2[[#This Row],[Year_Birth]]</f>
        <v>1964</v>
      </c>
      <c r="C1442" s="6" t="str">
        <f>Table2[[#This Row],[Education]]</f>
        <v>Graduation</v>
      </c>
      <c r="D1442" s="6" t="str">
        <f>Table2[[#This Row],[Marital_Status]]</f>
        <v>Married</v>
      </c>
      <c r="E1442" s="6">
        <f>Table2[[#This Row],[Income]]</f>
        <v>42523</v>
      </c>
      <c r="F1442" s="6">
        <f>Table2[[#This Row],[Kidhome]]</f>
        <v>0</v>
      </c>
      <c r="G1442" s="6">
        <f>Table2[[#This Row],[Teenhome]]</f>
        <v>0</v>
      </c>
      <c r="H1442" s="9">
        <f>Table2[[#This Row],[Dt_Customer]]</f>
        <v>41752</v>
      </c>
      <c r="I1442" s="6">
        <f>Table2[[#This Row],[Recency]]</f>
        <v>96</v>
      </c>
      <c r="J1442" s="8">
        <f>IF(VALUE(YEAR(People!$H1442))-People!$B1442&gt;=90,44,VALUE(YEAR(People!$H1442))-People!$B1442)</f>
        <v>50</v>
      </c>
      <c r="K1442" s="5" t="str">
        <f>IF(AND(People!$J1442&gt;=16,People!$J1442&lt;=25),"16-25",IF(AND(People!$J1442&gt;=26,People!$J1442&lt;=35),"26-35",IF(AND(People!$J1442&gt;=36,People!$J1442&lt;=45),"36-45",IF(AND(People!$J1442&gt;=46,People!$J1442&lt;=55),"46-55",IF(AND(People!$J1442&gt;=56,People!$J1442&lt;=65),"56-65",IF(AND(People!$J1442&gt;=66,People!$J1442&lt;=75),"66-75","ALL"))))))</f>
        <v>46-55</v>
      </c>
      <c r="L1442" t="str">
        <f>Products!H1442</f>
        <v>Together</v>
      </c>
      <c r="M1442">
        <f>Table2[[#This Row],[Recency]]</f>
        <v>96</v>
      </c>
      <c r="N1442">
        <f>Table2[[#This Row],[NumDealsPurchases]]</f>
        <v>1</v>
      </c>
      <c r="O1442" s="12" t="str">
        <f>IF(Table2[[#This Row],[Kidhome]]=0,"No","Yes")</f>
        <v>No</v>
      </c>
      <c r="P1442" s="12" t="str">
        <f>IF(Table2[[#This Row],[Teenhome]]=0,"No","Yes")</f>
        <v>No</v>
      </c>
    </row>
    <row r="1443" spans="1:16" ht="16.5" x14ac:dyDescent="0.3">
      <c r="A1443" s="7">
        <f>Table2[[#This Row],[ID]]</f>
        <v>3220</v>
      </c>
      <c r="B1443" s="6">
        <f>Table2[[#This Row],[Year_Birth]]</f>
        <v>1983</v>
      </c>
      <c r="C1443" s="6" t="str">
        <f>Table2[[#This Row],[Education]]</f>
        <v>Graduation</v>
      </c>
      <c r="D1443" s="6" t="str">
        <f>Table2[[#This Row],[Marital_Status]]</f>
        <v>Married</v>
      </c>
      <c r="E1443" s="6">
        <f>Table2[[#This Row],[Income]]</f>
        <v>39922</v>
      </c>
      <c r="F1443" s="6">
        <f>Table2[[#This Row],[Kidhome]]</f>
        <v>1</v>
      </c>
      <c r="G1443" s="6">
        <f>Table2[[#This Row],[Teenhome]]</f>
        <v>0</v>
      </c>
      <c r="H1443" s="9">
        <f>Table2[[#This Row],[Dt_Customer]]</f>
        <v>41319</v>
      </c>
      <c r="I1443" s="6">
        <f>Table2[[#This Row],[Recency]]</f>
        <v>30</v>
      </c>
      <c r="J1443" s="14">
        <f>IF(VALUE(YEAR(People!$H1443))-People!$B1443&gt;=90,44,VALUE(YEAR(People!$H1443))-People!$B1443)</f>
        <v>30</v>
      </c>
      <c r="K1443" s="5" t="str">
        <f>IF(AND(People!$J1443&gt;=16,People!$J1443&lt;=25),"16-25",IF(AND(People!$J1443&gt;=26,People!$J1443&lt;=35),"26-35",IF(AND(People!$J1443&gt;=36,People!$J1443&lt;=45),"36-45",IF(AND(People!$J1443&gt;=46,People!$J1443&lt;=55),"46-55",IF(AND(People!$J1443&gt;=56,People!$J1443&lt;=65),"56-65",IF(AND(People!$J1443&gt;=66,People!$J1443&lt;=75),"66-75","ALL"))))))</f>
        <v>26-35</v>
      </c>
      <c r="L1443" t="str">
        <f>Products!H1443</f>
        <v>Married</v>
      </c>
      <c r="M1443">
        <f>Table2[[#This Row],[Recency]]</f>
        <v>30</v>
      </c>
      <c r="N1443">
        <f>Table2[[#This Row],[NumDealsPurchases]]</f>
        <v>2</v>
      </c>
      <c r="O1443" s="12" t="str">
        <f>IF(Table2[[#This Row],[Kidhome]]=0,"No","Yes")</f>
        <v>Yes</v>
      </c>
      <c r="P1443" s="12" t="str">
        <f>IF(Table2[[#This Row],[Teenhome]]=0,"No","Yes")</f>
        <v>No</v>
      </c>
    </row>
    <row r="1444" spans="1:16" ht="16.5" x14ac:dyDescent="0.3">
      <c r="A1444" s="5">
        <f>Table2[[#This Row],[ID]]</f>
        <v>5967</v>
      </c>
      <c r="B1444" s="6">
        <f>Table2[[#This Row],[Year_Birth]]</f>
        <v>1952</v>
      </c>
      <c r="C1444" s="6" t="str">
        <f>Table2[[#This Row],[Education]]</f>
        <v>Graduation</v>
      </c>
      <c r="D1444" s="6" t="str">
        <f>Table2[[#This Row],[Marital_Status]]</f>
        <v>Together</v>
      </c>
      <c r="E1444" s="6">
        <f>Table2[[#This Row],[Income]]</f>
        <v>33402</v>
      </c>
      <c r="F1444" s="6">
        <f>Table2[[#This Row],[Kidhome]]</f>
        <v>1</v>
      </c>
      <c r="G1444" s="6">
        <f>Table2[[#This Row],[Teenhome]]</f>
        <v>1</v>
      </c>
      <c r="H1444" s="9">
        <f>Table2[[#This Row],[Dt_Customer]]</f>
        <v>41473</v>
      </c>
      <c r="I1444" s="6">
        <f>Table2[[#This Row],[Recency]]</f>
        <v>60</v>
      </c>
      <c r="J1444" s="8">
        <f>IF(VALUE(YEAR(People!$H1444))-People!$B1444&gt;=90,44,VALUE(YEAR(People!$H1444))-People!$B1444)</f>
        <v>61</v>
      </c>
      <c r="K1444" s="5" t="str">
        <f>IF(AND(People!$J1444&gt;=16,People!$J1444&lt;=25),"16-25",IF(AND(People!$J1444&gt;=26,People!$J1444&lt;=35),"26-35",IF(AND(People!$J1444&gt;=36,People!$J1444&lt;=45),"36-45",IF(AND(People!$J1444&gt;=46,People!$J1444&lt;=55),"46-55",IF(AND(People!$J1444&gt;=56,People!$J1444&lt;=65),"56-65",IF(AND(People!$J1444&gt;=66,People!$J1444&lt;=75),"66-75","ALL"))))))</f>
        <v>56-65</v>
      </c>
      <c r="L1444" t="str">
        <f>Products!H1444</f>
        <v>Together</v>
      </c>
      <c r="M1444">
        <f>Table2[[#This Row],[Recency]]</f>
        <v>60</v>
      </c>
      <c r="N1444">
        <f>Table2[[#This Row],[NumDealsPurchases]]</f>
        <v>3</v>
      </c>
      <c r="O1444" s="12" t="str">
        <f>IF(Table2[[#This Row],[Kidhome]]=0,"No","Yes")</f>
        <v>Yes</v>
      </c>
      <c r="P1444" s="12" t="str">
        <f>IF(Table2[[#This Row],[Teenhome]]=0,"No","Yes")</f>
        <v>Yes</v>
      </c>
    </row>
    <row r="1445" spans="1:16" ht="16.5" x14ac:dyDescent="0.3">
      <c r="A1445" s="7">
        <f>Table2[[#This Row],[ID]]</f>
        <v>1183</v>
      </c>
      <c r="B1445" s="6">
        <f>Table2[[#This Row],[Year_Birth]]</f>
        <v>1949</v>
      </c>
      <c r="C1445" s="6" t="str">
        <f>Table2[[#This Row],[Education]]</f>
        <v>Master</v>
      </c>
      <c r="D1445" s="6" t="str">
        <f>Table2[[#This Row],[Marital_Status]]</f>
        <v>Married</v>
      </c>
      <c r="E1445" s="6">
        <f>Table2[[#This Row],[Income]]</f>
        <v>36408</v>
      </c>
      <c r="F1445" s="6">
        <f>Table2[[#This Row],[Kidhome]]</f>
        <v>1</v>
      </c>
      <c r="G1445" s="6">
        <f>Table2[[#This Row],[Teenhome]]</f>
        <v>1</v>
      </c>
      <c r="H1445" s="9">
        <f>Table2[[#This Row],[Dt_Customer]]</f>
        <v>41538</v>
      </c>
      <c r="I1445" s="6">
        <f>Table2[[#This Row],[Recency]]</f>
        <v>11</v>
      </c>
      <c r="J1445" s="14">
        <f>IF(VALUE(YEAR(People!$H1445))-People!$B1445&gt;=90,44,VALUE(YEAR(People!$H1445))-People!$B1445)</f>
        <v>64</v>
      </c>
      <c r="K1445" s="5" t="str">
        <f>IF(AND(People!$J1445&gt;=16,People!$J1445&lt;=25),"16-25",IF(AND(People!$J1445&gt;=26,People!$J1445&lt;=35),"26-35",IF(AND(People!$J1445&gt;=36,People!$J1445&lt;=45),"36-45",IF(AND(People!$J1445&gt;=46,People!$J1445&lt;=55),"46-55",IF(AND(People!$J1445&gt;=56,People!$J1445&lt;=65),"56-65",IF(AND(People!$J1445&gt;=66,People!$J1445&lt;=75),"66-75","ALL"))))))</f>
        <v>56-65</v>
      </c>
      <c r="L1445" t="str">
        <f>Products!H1445</f>
        <v>Widow</v>
      </c>
      <c r="M1445">
        <f>Table2[[#This Row],[Recency]]</f>
        <v>11</v>
      </c>
      <c r="N1445">
        <f>Table2[[#This Row],[NumDealsPurchases]]</f>
        <v>1</v>
      </c>
      <c r="O1445" s="12" t="str">
        <f>IF(Table2[[#This Row],[Kidhome]]=0,"No","Yes")</f>
        <v>Yes</v>
      </c>
      <c r="P1445" s="12" t="str">
        <f>IF(Table2[[#This Row],[Teenhome]]=0,"No","Yes")</f>
        <v>Yes</v>
      </c>
    </row>
    <row r="1446" spans="1:16" ht="16.5" x14ac:dyDescent="0.3">
      <c r="A1446" s="5">
        <f>Table2[[#This Row],[ID]]</f>
        <v>6856</v>
      </c>
      <c r="B1446" s="6">
        <f>Table2[[#This Row],[Year_Birth]]</f>
        <v>1979</v>
      </c>
      <c r="C1446" s="6" t="str">
        <f>Table2[[#This Row],[Education]]</f>
        <v>Graduation</v>
      </c>
      <c r="D1446" s="6" t="str">
        <f>Table2[[#This Row],[Marital_Status]]</f>
        <v>Together</v>
      </c>
      <c r="E1446" s="6">
        <f>Table2[[#This Row],[Income]]</f>
        <v>21645</v>
      </c>
      <c r="F1446" s="6">
        <f>Table2[[#This Row],[Kidhome]]</f>
        <v>1</v>
      </c>
      <c r="G1446" s="6">
        <f>Table2[[#This Row],[Teenhome]]</f>
        <v>0</v>
      </c>
      <c r="H1446" s="9">
        <f>Table2[[#This Row],[Dt_Customer]]</f>
        <v>41155</v>
      </c>
      <c r="I1446" s="6">
        <f>Table2[[#This Row],[Recency]]</f>
        <v>75</v>
      </c>
      <c r="J1446" s="8">
        <f>IF(VALUE(YEAR(People!$H1446))-People!$B1446&gt;=90,44,VALUE(YEAR(People!$H1446))-People!$B1446)</f>
        <v>33</v>
      </c>
      <c r="K1446" s="5" t="str">
        <f>IF(AND(People!$J1446&gt;=16,People!$J1446&lt;=25),"16-25",IF(AND(People!$J1446&gt;=26,People!$J1446&lt;=35),"26-35",IF(AND(People!$J1446&gt;=36,People!$J1446&lt;=45),"36-45",IF(AND(People!$J1446&gt;=46,People!$J1446&lt;=55),"46-55",IF(AND(People!$J1446&gt;=56,People!$J1446&lt;=65),"56-65",IF(AND(People!$J1446&gt;=66,People!$J1446&lt;=75),"66-75","ALL"))))))</f>
        <v>26-35</v>
      </c>
      <c r="L1446" t="str">
        <f>Products!H1446</f>
        <v>Together</v>
      </c>
      <c r="M1446">
        <f>Table2[[#This Row],[Recency]]</f>
        <v>75</v>
      </c>
      <c r="N1446">
        <f>Table2[[#This Row],[NumDealsPurchases]]</f>
        <v>3</v>
      </c>
      <c r="O1446" s="12" t="str">
        <f>IF(Table2[[#This Row],[Kidhome]]=0,"No","Yes")</f>
        <v>Yes</v>
      </c>
      <c r="P1446" s="12" t="str">
        <f>IF(Table2[[#This Row],[Teenhome]]=0,"No","Yes")</f>
        <v>No</v>
      </c>
    </row>
    <row r="1447" spans="1:16" ht="16.5" x14ac:dyDescent="0.3">
      <c r="A1447" s="7">
        <f>Table2[[#This Row],[ID]]</f>
        <v>4530</v>
      </c>
      <c r="B1447" s="6">
        <f>Table2[[#This Row],[Year_Birth]]</f>
        <v>1948</v>
      </c>
      <c r="C1447" s="6" t="str">
        <f>Table2[[#This Row],[Education]]</f>
        <v>Master</v>
      </c>
      <c r="D1447" s="6" t="str">
        <f>Table2[[#This Row],[Marital_Status]]</f>
        <v>Widow</v>
      </c>
      <c r="E1447" s="6">
        <f>Table2[[#This Row],[Income]]</f>
        <v>78427</v>
      </c>
      <c r="F1447" s="6">
        <f>Table2[[#This Row],[Kidhome]]</f>
        <v>0</v>
      </c>
      <c r="G1447" s="6">
        <f>Table2[[#This Row],[Teenhome]]</f>
        <v>0</v>
      </c>
      <c r="H1447" s="9">
        <f>Table2[[#This Row],[Dt_Customer]]</f>
        <v>41206</v>
      </c>
      <c r="I1447" s="6">
        <f>Table2[[#This Row],[Recency]]</f>
        <v>36</v>
      </c>
      <c r="J1447" s="14">
        <f>IF(VALUE(YEAR(People!$H1447))-People!$B1447&gt;=90,44,VALUE(YEAR(People!$H1447))-People!$B1447)</f>
        <v>64</v>
      </c>
      <c r="K1447" s="5" t="str">
        <f>IF(AND(People!$J1447&gt;=16,People!$J1447&lt;=25),"16-25",IF(AND(People!$J1447&gt;=26,People!$J1447&lt;=35),"26-35",IF(AND(People!$J1447&gt;=36,People!$J1447&lt;=45),"36-45",IF(AND(People!$J1447&gt;=46,People!$J1447&lt;=55),"46-55",IF(AND(People!$J1447&gt;=56,People!$J1447&lt;=65),"56-65",IF(AND(People!$J1447&gt;=66,People!$J1447&lt;=75),"66-75","ALL"))))))</f>
        <v>56-65</v>
      </c>
      <c r="L1447" t="str">
        <f>Products!H1447</f>
        <v>Married</v>
      </c>
      <c r="M1447">
        <f>Table2[[#This Row],[Recency]]</f>
        <v>36</v>
      </c>
      <c r="N1447">
        <f>Table2[[#This Row],[NumDealsPurchases]]</f>
        <v>3</v>
      </c>
      <c r="O1447" s="12" t="str">
        <f>IF(Table2[[#This Row],[Kidhome]]=0,"No","Yes")</f>
        <v>No</v>
      </c>
      <c r="P1447" s="12" t="str">
        <f>IF(Table2[[#This Row],[Teenhome]]=0,"No","Yes")</f>
        <v>No</v>
      </c>
    </row>
    <row r="1448" spans="1:16" ht="16.5" x14ac:dyDescent="0.3">
      <c r="A1448" s="5">
        <f>Table2[[#This Row],[ID]]</f>
        <v>1553</v>
      </c>
      <c r="B1448" s="6">
        <f>Table2[[#This Row],[Year_Birth]]</f>
        <v>1946</v>
      </c>
      <c r="C1448" s="6" t="str">
        <f>Table2[[#This Row],[Education]]</f>
        <v>Graduation</v>
      </c>
      <c r="D1448" s="6" t="str">
        <f>Table2[[#This Row],[Marital_Status]]</f>
        <v>Together</v>
      </c>
      <c r="E1448" s="6">
        <f>Table2[[#This Row],[Income]]</f>
        <v>82657</v>
      </c>
      <c r="F1448" s="6">
        <f>Table2[[#This Row],[Kidhome]]</f>
        <v>0</v>
      </c>
      <c r="G1448" s="6">
        <f>Table2[[#This Row],[Teenhome]]</f>
        <v>0</v>
      </c>
      <c r="H1448" s="9">
        <f>Table2[[#This Row],[Dt_Customer]]</f>
        <v>41544</v>
      </c>
      <c r="I1448" s="6">
        <f>Table2[[#This Row],[Recency]]</f>
        <v>71</v>
      </c>
      <c r="J1448" s="8">
        <f>IF(VALUE(YEAR(People!$H1448))-People!$B1448&gt;=90,44,VALUE(YEAR(People!$H1448))-People!$B1448)</f>
        <v>67</v>
      </c>
      <c r="K1448" s="5" t="str">
        <f>IF(AND(People!$J1448&gt;=16,People!$J1448&lt;=25),"16-25",IF(AND(People!$J1448&gt;=26,People!$J1448&lt;=35),"26-35",IF(AND(People!$J1448&gt;=36,People!$J1448&lt;=45),"36-45",IF(AND(People!$J1448&gt;=46,People!$J1448&lt;=55),"46-55",IF(AND(People!$J1448&gt;=56,People!$J1448&lt;=65),"56-65",IF(AND(People!$J1448&gt;=66,People!$J1448&lt;=75),"66-75","ALL"))))))</f>
        <v>66-75</v>
      </c>
      <c r="L1448" t="str">
        <f>Products!H1448</f>
        <v>Married</v>
      </c>
      <c r="M1448">
        <f>Table2[[#This Row],[Recency]]</f>
        <v>71</v>
      </c>
      <c r="N1448">
        <f>Table2[[#This Row],[NumDealsPurchases]]</f>
        <v>1</v>
      </c>
      <c r="O1448" s="12" t="str">
        <f>IF(Table2[[#This Row],[Kidhome]]=0,"No","Yes")</f>
        <v>No</v>
      </c>
      <c r="P1448" s="12" t="str">
        <f>IF(Table2[[#This Row],[Teenhome]]=0,"No","Yes")</f>
        <v>No</v>
      </c>
    </row>
    <row r="1449" spans="1:16" ht="16.5" x14ac:dyDescent="0.3">
      <c r="A1449" s="7">
        <f>Table2[[#This Row],[ID]]</f>
        <v>4682</v>
      </c>
      <c r="B1449" s="6">
        <f>Table2[[#This Row],[Year_Birth]]</f>
        <v>1958</v>
      </c>
      <c r="C1449" s="6" t="str">
        <f>Table2[[#This Row],[Education]]</f>
        <v>Graduation</v>
      </c>
      <c r="D1449" s="6" t="str">
        <f>Table2[[#This Row],[Marital_Status]]</f>
        <v>Married</v>
      </c>
      <c r="E1449" s="6">
        <f>Table2[[#This Row],[Income]]</f>
        <v>51876</v>
      </c>
      <c r="F1449" s="6">
        <f>Table2[[#This Row],[Kidhome]]</f>
        <v>0</v>
      </c>
      <c r="G1449" s="6">
        <f>Table2[[#This Row],[Teenhome]]</f>
        <v>0</v>
      </c>
      <c r="H1449" s="9">
        <f>Table2[[#This Row],[Dt_Customer]]</f>
        <v>41562</v>
      </c>
      <c r="I1449" s="6">
        <f>Table2[[#This Row],[Recency]]</f>
        <v>88</v>
      </c>
      <c r="J1449" s="14">
        <f>IF(VALUE(YEAR(People!$H1449))-People!$B1449&gt;=90,44,VALUE(YEAR(People!$H1449))-People!$B1449)</f>
        <v>55</v>
      </c>
      <c r="K1449" s="5" t="str">
        <f>IF(AND(People!$J1449&gt;=16,People!$J1449&lt;=25),"16-25",IF(AND(People!$J1449&gt;=26,People!$J1449&lt;=35),"26-35",IF(AND(People!$J1449&gt;=36,People!$J1449&lt;=45),"36-45",IF(AND(People!$J1449&gt;=46,People!$J1449&lt;=55),"46-55",IF(AND(People!$J1449&gt;=56,People!$J1449&lt;=65),"56-65",IF(AND(People!$J1449&gt;=66,People!$J1449&lt;=75),"66-75","ALL"))))))</f>
        <v>46-55</v>
      </c>
      <c r="L1449" t="str">
        <f>Products!H1449</f>
        <v>Married</v>
      </c>
      <c r="M1449">
        <f>Table2[[#This Row],[Recency]]</f>
        <v>88</v>
      </c>
      <c r="N1449">
        <f>Table2[[#This Row],[NumDealsPurchases]]</f>
        <v>1</v>
      </c>
      <c r="O1449" s="12" t="str">
        <f>IF(Table2[[#This Row],[Kidhome]]=0,"No","Yes")</f>
        <v>No</v>
      </c>
      <c r="P1449" s="12" t="str">
        <f>IF(Table2[[#This Row],[Teenhome]]=0,"No","Yes")</f>
        <v>No</v>
      </c>
    </row>
    <row r="1450" spans="1:16" ht="16.5" x14ac:dyDescent="0.3">
      <c r="A1450" s="5">
        <f>Table2[[#This Row],[ID]]</f>
        <v>8204</v>
      </c>
      <c r="B1450" s="6">
        <f>Table2[[#This Row],[Year_Birth]]</f>
        <v>1971</v>
      </c>
      <c r="C1450" s="6" t="str">
        <f>Table2[[#This Row],[Education]]</f>
        <v>2n Cycle</v>
      </c>
      <c r="D1450" s="6" t="str">
        <f>Table2[[#This Row],[Marital_Status]]</f>
        <v>Married</v>
      </c>
      <c r="E1450" s="6">
        <f>Table2[[#This Row],[Income]]</f>
        <v>78041</v>
      </c>
      <c r="F1450" s="6">
        <f>Table2[[#This Row],[Kidhome]]</f>
        <v>0</v>
      </c>
      <c r="G1450" s="6">
        <f>Table2[[#This Row],[Teenhome]]</f>
        <v>0</v>
      </c>
      <c r="H1450" s="9">
        <f>Table2[[#This Row],[Dt_Customer]]</f>
        <v>41259</v>
      </c>
      <c r="I1450" s="6">
        <f>Table2[[#This Row],[Recency]]</f>
        <v>93</v>
      </c>
      <c r="J1450" s="8">
        <f>IF(VALUE(YEAR(People!$H1450))-People!$B1450&gt;=90,44,VALUE(YEAR(People!$H1450))-People!$B1450)</f>
        <v>41</v>
      </c>
      <c r="K1450" s="5" t="str">
        <f>IF(AND(People!$J1450&gt;=16,People!$J1450&lt;=25),"16-25",IF(AND(People!$J1450&gt;=26,People!$J1450&lt;=35),"26-35",IF(AND(People!$J1450&gt;=36,People!$J1450&lt;=45),"36-45",IF(AND(People!$J1450&gt;=46,People!$J1450&lt;=55),"46-55",IF(AND(People!$J1450&gt;=56,People!$J1450&lt;=65),"56-65",IF(AND(People!$J1450&gt;=66,People!$J1450&lt;=75),"66-75","ALL"))))))</f>
        <v>36-45</v>
      </c>
      <c r="L1450" t="str">
        <f>Products!H1450</f>
        <v>Together</v>
      </c>
      <c r="M1450">
        <f>Table2[[#This Row],[Recency]]</f>
        <v>93</v>
      </c>
      <c r="N1450">
        <f>Table2[[#This Row],[NumDealsPurchases]]</f>
        <v>1</v>
      </c>
      <c r="O1450" s="12" t="str">
        <f>IF(Table2[[#This Row],[Kidhome]]=0,"No","Yes")</f>
        <v>No</v>
      </c>
      <c r="P1450" s="12" t="str">
        <f>IF(Table2[[#This Row],[Teenhome]]=0,"No","Yes")</f>
        <v>No</v>
      </c>
    </row>
    <row r="1451" spans="1:16" ht="16.5" x14ac:dyDescent="0.3">
      <c r="A1451" s="7">
        <f>Table2[[#This Row],[ID]]</f>
        <v>5221</v>
      </c>
      <c r="B1451" s="6">
        <f>Table2[[#This Row],[Year_Birth]]</f>
        <v>1957</v>
      </c>
      <c r="C1451" s="6" t="str">
        <f>Table2[[#This Row],[Education]]</f>
        <v>Graduation</v>
      </c>
      <c r="D1451" s="6" t="str">
        <f>Table2[[#This Row],[Marital_Status]]</f>
        <v>Married</v>
      </c>
      <c r="E1451" s="6">
        <f>Table2[[#This Row],[Income]]</f>
        <v>52852</v>
      </c>
      <c r="F1451" s="6">
        <f>Table2[[#This Row],[Kidhome]]</f>
        <v>0</v>
      </c>
      <c r="G1451" s="6">
        <f>Table2[[#This Row],[Teenhome]]</f>
        <v>1</v>
      </c>
      <c r="H1451" s="9">
        <f>Table2[[#This Row],[Dt_Customer]]</f>
        <v>41244</v>
      </c>
      <c r="I1451" s="6">
        <f>Table2[[#This Row],[Recency]]</f>
        <v>93</v>
      </c>
      <c r="J1451" s="14">
        <f>IF(VALUE(YEAR(People!$H1451))-People!$B1451&gt;=90,44,VALUE(YEAR(People!$H1451))-People!$B1451)</f>
        <v>55</v>
      </c>
      <c r="K1451" s="5" t="str">
        <f>IF(AND(People!$J1451&gt;=16,People!$J1451&lt;=25),"16-25",IF(AND(People!$J1451&gt;=26,People!$J1451&lt;=35),"26-35",IF(AND(People!$J1451&gt;=36,People!$J1451&lt;=45),"36-45",IF(AND(People!$J1451&gt;=46,People!$J1451&lt;=55),"46-55",IF(AND(People!$J1451&gt;=56,People!$J1451&lt;=65),"56-65",IF(AND(People!$J1451&gt;=66,People!$J1451&lt;=75),"66-75","ALL"))))))</f>
        <v>46-55</v>
      </c>
      <c r="L1451" t="str">
        <f>Products!H1451</f>
        <v>Together</v>
      </c>
      <c r="M1451">
        <f>Table2[[#This Row],[Recency]]</f>
        <v>93</v>
      </c>
      <c r="N1451">
        <f>Table2[[#This Row],[NumDealsPurchases]]</f>
        <v>4</v>
      </c>
      <c r="O1451" s="12" t="str">
        <f>IF(Table2[[#This Row],[Kidhome]]=0,"No","Yes")</f>
        <v>No</v>
      </c>
      <c r="P1451" s="12" t="str">
        <f>IF(Table2[[#This Row],[Teenhome]]=0,"No","Yes")</f>
        <v>Yes</v>
      </c>
    </row>
    <row r="1452" spans="1:16" ht="16.5" x14ac:dyDescent="0.3">
      <c r="A1452" s="5">
        <f>Table2[[#This Row],[ID]]</f>
        <v>1232</v>
      </c>
      <c r="B1452" s="6">
        <f>Table2[[#This Row],[Year_Birth]]</f>
        <v>1982</v>
      </c>
      <c r="C1452" s="6" t="str">
        <f>Table2[[#This Row],[Education]]</f>
        <v>PhD</v>
      </c>
      <c r="D1452" s="6" t="str">
        <f>Table2[[#This Row],[Marital_Status]]</f>
        <v>Together</v>
      </c>
      <c r="E1452" s="6">
        <f>Table2[[#This Row],[Income]]</f>
        <v>70038</v>
      </c>
      <c r="F1452" s="6">
        <f>Table2[[#This Row],[Kidhome]]</f>
        <v>0</v>
      </c>
      <c r="G1452" s="6">
        <f>Table2[[#This Row],[Teenhome]]</f>
        <v>0</v>
      </c>
      <c r="H1452" s="9">
        <f>Table2[[#This Row],[Dt_Customer]]</f>
        <v>41572</v>
      </c>
      <c r="I1452" s="6">
        <f>Table2[[#This Row],[Recency]]</f>
        <v>54</v>
      </c>
      <c r="J1452" s="8">
        <f>IF(VALUE(YEAR(People!$H1452))-People!$B1452&gt;=90,44,VALUE(YEAR(People!$H1452))-People!$B1452)</f>
        <v>31</v>
      </c>
      <c r="K1452" s="5" t="str">
        <f>IF(AND(People!$J1452&gt;=16,People!$J1452&lt;=25),"16-25",IF(AND(People!$J1452&gt;=26,People!$J1452&lt;=35),"26-35",IF(AND(People!$J1452&gt;=36,People!$J1452&lt;=45),"36-45",IF(AND(People!$J1452&gt;=46,People!$J1452&lt;=55),"46-55",IF(AND(People!$J1452&gt;=56,People!$J1452&lt;=65),"56-65",IF(AND(People!$J1452&gt;=66,People!$J1452&lt;=75),"66-75","ALL"))))))</f>
        <v>26-35</v>
      </c>
      <c r="L1452" t="str">
        <f>Products!H1452</f>
        <v>Together</v>
      </c>
      <c r="M1452">
        <f>Table2[[#This Row],[Recency]]</f>
        <v>54</v>
      </c>
      <c r="N1452">
        <f>Table2[[#This Row],[NumDealsPurchases]]</f>
        <v>1</v>
      </c>
      <c r="O1452" s="12" t="str">
        <f>IF(Table2[[#This Row],[Kidhome]]=0,"No","Yes")</f>
        <v>No</v>
      </c>
      <c r="P1452" s="12" t="str">
        <f>IF(Table2[[#This Row],[Teenhome]]=0,"No","Yes")</f>
        <v>No</v>
      </c>
    </row>
    <row r="1453" spans="1:16" ht="16.5" x14ac:dyDescent="0.3">
      <c r="A1453" s="7">
        <f>Table2[[#This Row],[ID]]</f>
        <v>1927</v>
      </c>
      <c r="B1453" s="6">
        <f>Table2[[#This Row],[Year_Birth]]</f>
        <v>1973</v>
      </c>
      <c r="C1453" s="6" t="str">
        <f>Table2[[#This Row],[Education]]</f>
        <v>2n Cycle</v>
      </c>
      <c r="D1453" s="6" t="str">
        <f>Table2[[#This Row],[Marital_Status]]</f>
        <v>Together</v>
      </c>
      <c r="E1453" s="6">
        <f>Table2[[#This Row],[Income]]</f>
        <v>69401</v>
      </c>
      <c r="F1453" s="6">
        <f>Table2[[#This Row],[Kidhome]]</f>
        <v>0</v>
      </c>
      <c r="G1453" s="6">
        <f>Table2[[#This Row],[Teenhome]]</f>
        <v>1</v>
      </c>
      <c r="H1453" s="9">
        <f>Table2[[#This Row],[Dt_Customer]]</f>
        <v>41721</v>
      </c>
      <c r="I1453" s="6">
        <f>Table2[[#This Row],[Recency]]</f>
        <v>41</v>
      </c>
      <c r="J1453" s="14">
        <f>IF(VALUE(YEAR(People!$H1453))-People!$B1453&gt;=90,44,VALUE(YEAR(People!$H1453))-People!$B1453)</f>
        <v>41</v>
      </c>
      <c r="K1453" s="5" t="str">
        <f>IF(AND(People!$J1453&gt;=16,People!$J1453&lt;=25),"16-25",IF(AND(People!$J1453&gt;=26,People!$J1453&lt;=35),"26-35",IF(AND(People!$J1453&gt;=36,People!$J1453&lt;=45),"36-45",IF(AND(People!$J1453&gt;=46,People!$J1453&lt;=55),"46-55",IF(AND(People!$J1453&gt;=56,People!$J1453&lt;=65),"56-65",IF(AND(People!$J1453&gt;=66,People!$J1453&lt;=75),"66-75","ALL"))))))</f>
        <v>36-45</v>
      </c>
      <c r="L1453" t="str">
        <f>Products!H1453</f>
        <v>Married</v>
      </c>
      <c r="M1453">
        <f>Table2[[#This Row],[Recency]]</f>
        <v>41</v>
      </c>
      <c r="N1453">
        <f>Table2[[#This Row],[NumDealsPurchases]]</f>
        <v>4</v>
      </c>
      <c r="O1453" s="12" t="str">
        <f>IF(Table2[[#This Row],[Kidhome]]=0,"No","Yes")</f>
        <v>No</v>
      </c>
      <c r="P1453" s="12" t="str">
        <f>IF(Table2[[#This Row],[Teenhome]]=0,"No","Yes")</f>
        <v>Yes</v>
      </c>
    </row>
    <row r="1454" spans="1:16" ht="16.5" x14ac:dyDescent="0.3">
      <c r="A1454" s="5">
        <f>Table2[[#This Row],[ID]]</f>
        <v>5788</v>
      </c>
      <c r="B1454" s="6">
        <f>Table2[[#This Row],[Year_Birth]]</f>
        <v>1972</v>
      </c>
      <c r="C1454" s="6" t="str">
        <f>Table2[[#This Row],[Education]]</f>
        <v>Graduation</v>
      </c>
      <c r="D1454" s="6" t="str">
        <f>Table2[[#This Row],[Marital_Status]]</f>
        <v>Together</v>
      </c>
      <c r="E1454" s="6">
        <f>Table2[[#This Row],[Income]]</f>
        <v>46053</v>
      </c>
      <c r="F1454" s="6">
        <f>Table2[[#This Row],[Kidhome]]</f>
        <v>1</v>
      </c>
      <c r="G1454" s="6">
        <f>Table2[[#This Row],[Teenhome]]</f>
        <v>0</v>
      </c>
      <c r="H1454" s="9">
        <f>Table2[[#This Row],[Dt_Customer]]</f>
        <v>41322</v>
      </c>
      <c r="I1454" s="6">
        <f>Table2[[#This Row],[Recency]]</f>
        <v>46</v>
      </c>
      <c r="J1454" s="8">
        <f>IF(VALUE(YEAR(People!$H1454))-People!$B1454&gt;=90,44,VALUE(YEAR(People!$H1454))-People!$B1454)</f>
        <v>41</v>
      </c>
      <c r="K1454" s="5" t="str">
        <f>IF(AND(People!$J1454&gt;=16,People!$J1454&lt;=25),"16-25",IF(AND(People!$J1454&gt;=26,People!$J1454&lt;=35),"26-35",IF(AND(People!$J1454&gt;=36,People!$J1454&lt;=45),"36-45",IF(AND(People!$J1454&gt;=46,People!$J1454&lt;=55),"46-55",IF(AND(People!$J1454&gt;=56,People!$J1454&lt;=65),"56-65",IF(AND(People!$J1454&gt;=66,People!$J1454&lt;=75),"66-75","ALL"))))))</f>
        <v>36-45</v>
      </c>
      <c r="L1454" t="str">
        <f>Products!H1454</f>
        <v>Single</v>
      </c>
      <c r="M1454">
        <f>Table2[[#This Row],[Recency]]</f>
        <v>46</v>
      </c>
      <c r="N1454">
        <f>Table2[[#This Row],[NumDealsPurchases]]</f>
        <v>3</v>
      </c>
      <c r="O1454" s="12" t="str">
        <f>IF(Table2[[#This Row],[Kidhome]]=0,"No","Yes")</f>
        <v>Yes</v>
      </c>
      <c r="P1454" s="12" t="str">
        <f>IF(Table2[[#This Row],[Teenhome]]=0,"No","Yes")</f>
        <v>No</v>
      </c>
    </row>
    <row r="1455" spans="1:16" ht="16.5" x14ac:dyDescent="0.3">
      <c r="A1455" s="7">
        <f>Table2[[#This Row],[ID]]</f>
        <v>6652</v>
      </c>
      <c r="B1455" s="6">
        <f>Table2[[#This Row],[Year_Birth]]</f>
        <v>1965</v>
      </c>
      <c r="C1455" s="6" t="str">
        <f>Table2[[#This Row],[Education]]</f>
        <v>Graduation</v>
      </c>
      <c r="D1455" s="6" t="str">
        <f>Table2[[#This Row],[Marital_Status]]</f>
        <v>Married</v>
      </c>
      <c r="E1455" s="6">
        <f>Table2[[#This Row],[Income]]</f>
        <v>77343</v>
      </c>
      <c r="F1455" s="6">
        <f>Table2[[#This Row],[Kidhome]]</f>
        <v>0</v>
      </c>
      <c r="G1455" s="6">
        <f>Table2[[#This Row],[Teenhome]]</f>
        <v>0</v>
      </c>
      <c r="H1455" s="9">
        <f>Table2[[#This Row],[Dt_Customer]]</f>
        <v>41799</v>
      </c>
      <c r="I1455" s="6">
        <f>Table2[[#This Row],[Recency]]</f>
        <v>28</v>
      </c>
      <c r="J1455" s="14">
        <f>IF(VALUE(YEAR(People!$H1455))-People!$B1455&gt;=90,44,VALUE(YEAR(People!$H1455))-People!$B1455)</f>
        <v>49</v>
      </c>
      <c r="K1455" s="5" t="str">
        <f>IF(AND(People!$J1455&gt;=16,People!$J1455&lt;=25),"16-25",IF(AND(People!$J1455&gt;=26,People!$J1455&lt;=35),"26-35",IF(AND(People!$J1455&gt;=36,People!$J1455&lt;=45),"36-45",IF(AND(People!$J1455&gt;=46,People!$J1455&lt;=55),"46-55",IF(AND(People!$J1455&gt;=56,People!$J1455&lt;=65),"56-65",IF(AND(People!$J1455&gt;=66,People!$J1455&lt;=75),"66-75","ALL"))))))</f>
        <v>46-55</v>
      </c>
      <c r="L1455" t="str">
        <f>Products!H1455</f>
        <v>Single</v>
      </c>
      <c r="M1455">
        <f>Table2[[#This Row],[Recency]]</f>
        <v>28</v>
      </c>
      <c r="N1455">
        <f>Table2[[#This Row],[NumDealsPurchases]]</f>
        <v>1</v>
      </c>
      <c r="O1455" s="12" t="str">
        <f>IF(Table2[[#This Row],[Kidhome]]=0,"No","Yes")</f>
        <v>No</v>
      </c>
      <c r="P1455" s="12" t="str">
        <f>IF(Table2[[#This Row],[Teenhome]]=0,"No","Yes")</f>
        <v>No</v>
      </c>
    </row>
    <row r="1456" spans="1:16" ht="16.5" x14ac:dyDescent="0.3">
      <c r="A1456" s="5">
        <f>Table2[[#This Row],[ID]]</f>
        <v>6246</v>
      </c>
      <c r="B1456" s="6">
        <f>Table2[[#This Row],[Year_Birth]]</f>
        <v>1953</v>
      </c>
      <c r="C1456" s="6" t="str">
        <f>Table2[[#This Row],[Education]]</f>
        <v>Graduation</v>
      </c>
      <c r="D1456" s="6" t="str">
        <f>Table2[[#This Row],[Marital_Status]]</f>
        <v>Single</v>
      </c>
      <c r="E1456" s="6">
        <f>Table2[[#This Row],[Income]]</f>
        <v>73892</v>
      </c>
      <c r="F1456" s="6">
        <f>Table2[[#This Row],[Kidhome]]</f>
        <v>0</v>
      </c>
      <c r="G1456" s="6">
        <f>Table2[[#This Row],[Teenhome]]</f>
        <v>0</v>
      </c>
      <c r="H1456" s="9">
        <f>Table2[[#This Row],[Dt_Customer]]</f>
        <v>41591</v>
      </c>
      <c r="I1456" s="6">
        <f>Table2[[#This Row],[Recency]]</f>
        <v>40</v>
      </c>
      <c r="J1456" s="8">
        <f>IF(VALUE(YEAR(People!$H1456))-People!$B1456&gt;=90,44,VALUE(YEAR(People!$H1456))-People!$B1456)</f>
        <v>60</v>
      </c>
      <c r="K1456" s="5" t="str">
        <f>IF(AND(People!$J1456&gt;=16,People!$J1456&lt;=25),"16-25",IF(AND(People!$J1456&gt;=26,People!$J1456&lt;=35),"26-35",IF(AND(People!$J1456&gt;=36,People!$J1456&lt;=45),"36-45",IF(AND(People!$J1456&gt;=46,People!$J1456&lt;=55),"46-55",IF(AND(People!$J1456&gt;=56,People!$J1456&lt;=65),"56-65",IF(AND(People!$J1456&gt;=66,People!$J1456&lt;=75),"66-75","ALL"))))))</f>
        <v>56-65</v>
      </c>
      <c r="L1456" t="str">
        <f>Products!H1456</f>
        <v>Together</v>
      </c>
      <c r="M1456">
        <f>Table2[[#This Row],[Recency]]</f>
        <v>40</v>
      </c>
      <c r="N1456">
        <f>Table2[[#This Row],[NumDealsPurchases]]</f>
        <v>1</v>
      </c>
      <c r="O1456" s="12" t="str">
        <f>IF(Table2[[#This Row],[Kidhome]]=0,"No","Yes")</f>
        <v>No</v>
      </c>
      <c r="P1456" s="12" t="str">
        <f>IF(Table2[[#This Row],[Teenhome]]=0,"No","Yes")</f>
        <v>No</v>
      </c>
    </row>
    <row r="1457" spans="1:16" ht="16.5" x14ac:dyDescent="0.3">
      <c r="A1457" s="7">
        <f>Table2[[#This Row],[ID]]</f>
        <v>5975</v>
      </c>
      <c r="B1457" s="6">
        <f>Table2[[#This Row],[Year_Birth]]</f>
        <v>1967</v>
      </c>
      <c r="C1457" s="6" t="str">
        <f>Table2[[#This Row],[Education]]</f>
        <v>PhD</v>
      </c>
      <c r="D1457" s="6" t="str">
        <f>Table2[[#This Row],[Marital_Status]]</f>
        <v>Single</v>
      </c>
      <c r="E1457" s="6">
        <f>Table2[[#This Row],[Income]]</f>
        <v>40304</v>
      </c>
      <c r="F1457" s="6">
        <f>Table2[[#This Row],[Kidhome]]</f>
        <v>1</v>
      </c>
      <c r="G1457" s="6">
        <f>Table2[[#This Row],[Teenhome]]</f>
        <v>0</v>
      </c>
      <c r="H1457" s="9">
        <f>Table2[[#This Row],[Dt_Customer]]</f>
        <v>41547</v>
      </c>
      <c r="I1457" s="6">
        <f>Table2[[#This Row],[Recency]]</f>
        <v>82</v>
      </c>
      <c r="J1457" s="14">
        <f>IF(VALUE(YEAR(People!$H1457))-People!$B1457&gt;=90,44,VALUE(YEAR(People!$H1457))-People!$B1457)</f>
        <v>46</v>
      </c>
      <c r="K1457" s="5" t="str">
        <f>IF(AND(People!$J1457&gt;=16,People!$J1457&lt;=25),"16-25",IF(AND(People!$J1457&gt;=26,People!$J1457&lt;=35),"26-35",IF(AND(People!$J1457&gt;=36,People!$J1457&lt;=45),"36-45",IF(AND(People!$J1457&gt;=46,People!$J1457&lt;=55),"46-55",IF(AND(People!$J1457&gt;=56,People!$J1457&lt;=65),"56-65",IF(AND(People!$J1457&gt;=66,People!$J1457&lt;=75),"66-75","ALL"))))))</f>
        <v>46-55</v>
      </c>
      <c r="L1457" t="str">
        <f>Products!H1457</f>
        <v>Together</v>
      </c>
      <c r="M1457">
        <f>Table2[[#This Row],[Recency]]</f>
        <v>82</v>
      </c>
      <c r="N1457">
        <f>Table2[[#This Row],[NumDealsPurchases]]</f>
        <v>1</v>
      </c>
      <c r="O1457" s="12" t="str">
        <f>IF(Table2[[#This Row],[Kidhome]]=0,"No","Yes")</f>
        <v>Yes</v>
      </c>
      <c r="P1457" s="12" t="str">
        <f>IF(Table2[[#This Row],[Teenhome]]=0,"No","Yes")</f>
        <v>No</v>
      </c>
    </row>
    <row r="1458" spans="1:16" ht="16.5" x14ac:dyDescent="0.3">
      <c r="A1458" s="5">
        <f>Table2[[#This Row],[ID]]</f>
        <v>6875</v>
      </c>
      <c r="B1458" s="6">
        <f>Table2[[#This Row],[Year_Birth]]</f>
        <v>1965</v>
      </c>
      <c r="C1458" s="6" t="str">
        <f>Table2[[#This Row],[Education]]</f>
        <v>PhD</v>
      </c>
      <c r="D1458" s="6" t="str">
        <f>Table2[[#This Row],[Marital_Status]]</f>
        <v>Together</v>
      </c>
      <c r="E1458" s="6">
        <f>Table2[[#This Row],[Income]]</f>
        <v>32727</v>
      </c>
      <c r="F1458" s="6">
        <f>Table2[[#This Row],[Kidhome]]</f>
        <v>0</v>
      </c>
      <c r="G1458" s="6">
        <f>Table2[[#This Row],[Teenhome]]</f>
        <v>0</v>
      </c>
      <c r="H1458" s="9">
        <f>Table2[[#This Row],[Dt_Customer]]</f>
        <v>41149</v>
      </c>
      <c r="I1458" s="6">
        <f>Table2[[#This Row],[Recency]]</f>
        <v>38</v>
      </c>
      <c r="J1458" s="8">
        <f>IF(VALUE(YEAR(People!$H1458))-People!$B1458&gt;=90,44,VALUE(YEAR(People!$H1458))-People!$B1458)</f>
        <v>47</v>
      </c>
      <c r="K1458" s="5" t="str">
        <f>IF(AND(People!$J1458&gt;=16,People!$J1458&lt;=25),"16-25",IF(AND(People!$J1458&gt;=26,People!$J1458&lt;=35),"26-35",IF(AND(People!$J1458&gt;=36,People!$J1458&lt;=45),"36-45",IF(AND(People!$J1458&gt;=46,People!$J1458&lt;=55),"46-55",IF(AND(People!$J1458&gt;=56,People!$J1458&lt;=65),"56-65",IF(AND(People!$J1458&gt;=66,People!$J1458&lt;=75),"66-75","ALL"))))))</f>
        <v>46-55</v>
      </c>
      <c r="L1458" t="str">
        <f>Products!H1458</f>
        <v>Divorced</v>
      </c>
      <c r="M1458">
        <f>Table2[[#This Row],[Recency]]</f>
        <v>38</v>
      </c>
      <c r="N1458">
        <f>Table2[[#This Row],[NumDealsPurchases]]</f>
        <v>2</v>
      </c>
      <c r="O1458" s="12" t="str">
        <f>IF(Table2[[#This Row],[Kidhome]]=0,"No","Yes")</f>
        <v>No</v>
      </c>
      <c r="P1458" s="12" t="str">
        <f>IF(Table2[[#This Row],[Teenhome]]=0,"No","Yes")</f>
        <v>No</v>
      </c>
    </row>
    <row r="1459" spans="1:16" ht="16.5" x14ac:dyDescent="0.3">
      <c r="A1459" s="7">
        <f>Table2[[#This Row],[ID]]</f>
        <v>4399</v>
      </c>
      <c r="B1459" s="6">
        <f>Table2[[#This Row],[Year_Birth]]</f>
        <v>1969</v>
      </c>
      <c r="C1459" s="6" t="str">
        <f>Table2[[#This Row],[Education]]</f>
        <v>Graduation</v>
      </c>
      <c r="D1459" s="6" t="str">
        <f>Table2[[#This Row],[Marital_Status]]</f>
        <v>Together</v>
      </c>
      <c r="E1459" s="6">
        <f>Table2[[#This Row],[Income]]</f>
        <v>68695</v>
      </c>
      <c r="F1459" s="6">
        <f>Table2[[#This Row],[Kidhome]]</f>
        <v>0</v>
      </c>
      <c r="G1459" s="6">
        <f>Table2[[#This Row],[Teenhome]]</f>
        <v>0</v>
      </c>
      <c r="H1459" s="9">
        <f>Table2[[#This Row],[Dt_Customer]]</f>
        <v>41815</v>
      </c>
      <c r="I1459" s="6">
        <f>Table2[[#This Row],[Recency]]</f>
        <v>3</v>
      </c>
      <c r="J1459" s="14">
        <f>IF(VALUE(YEAR(People!$H1459))-People!$B1459&gt;=90,44,VALUE(YEAR(People!$H1459))-People!$B1459)</f>
        <v>45</v>
      </c>
      <c r="K1459" s="5" t="str">
        <f>IF(AND(People!$J1459&gt;=16,People!$J1459&lt;=25),"16-25",IF(AND(People!$J1459&gt;=26,People!$J1459&lt;=35),"26-35",IF(AND(People!$J1459&gt;=36,People!$J1459&lt;=45),"36-45",IF(AND(People!$J1459&gt;=46,People!$J1459&lt;=55),"46-55",IF(AND(People!$J1459&gt;=56,People!$J1459&lt;=65),"56-65",IF(AND(People!$J1459&gt;=66,People!$J1459&lt;=75),"66-75","ALL"))))))</f>
        <v>36-45</v>
      </c>
      <c r="L1459" t="str">
        <f>Products!H1459</f>
        <v>Together</v>
      </c>
      <c r="M1459">
        <f>Table2[[#This Row],[Recency]]</f>
        <v>3</v>
      </c>
      <c r="N1459">
        <f>Table2[[#This Row],[NumDealsPurchases]]</f>
        <v>1</v>
      </c>
      <c r="O1459" s="12" t="str">
        <f>IF(Table2[[#This Row],[Kidhome]]=0,"No","Yes")</f>
        <v>No</v>
      </c>
      <c r="P1459" s="12" t="str">
        <f>IF(Table2[[#This Row],[Teenhome]]=0,"No","Yes")</f>
        <v>No</v>
      </c>
    </row>
    <row r="1460" spans="1:16" ht="16.5" x14ac:dyDescent="0.3">
      <c r="A1460" s="5">
        <f>Table2[[#This Row],[ID]]</f>
        <v>4042</v>
      </c>
      <c r="B1460" s="6">
        <f>Table2[[#This Row],[Year_Birth]]</f>
        <v>1971</v>
      </c>
      <c r="C1460" s="6" t="str">
        <f>Table2[[#This Row],[Education]]</f>
        <v>Graduation</v>
      </c>
      <c r="D1460" s="6" t="str">
        <f>Table2[[#This Row],[Marital_Status]]</f>
        <v>Divorced</v>
      </c>
      <c r="E1460" s="6">
        <f>Table2[[#This Row],[Income]]</f>
        <v>43300</v>
      </c>
      <c r="F1460" s="6">
        <f>Table2[[#This Row],[Kidhome]]</f>
        <v>0</v>
      </c>
      <c r="G1460" s="6">
        <f>Table2[[#This Row],[Teenhome]]</f>
        <v>1</v>
      </c>
      <c r="H1460" s="9">
        <f>Table2[[#This Row],[Dt_Customer]]</f>
        <v>41195</v>
      </c>
      <c r="I1460" s="6">
        <f>Table2[[#This Row],[Recency]]</f>
        <v>87</v>
      </c>
      <c r="J1460" s="8">
        <f>IF(VALUE(YEAR(People!$H1460))-People!$B1460&gt;=90,44,VALUE(YEAR(People!$H1460))-People!$B1460)</f>
        <v>41</v>
      </c>
      <c r="K1460" s="5" t="str">
        <f>IF(AND(People!$J1460&gt;=16,People!$J1460&lt;=25),"16-25",IF(AND(People!$J1460&gt;=26,People!$J1460&lt;=35),"26-35",IF(AND(People!$J1460&gt;=36,People!$J1460&lt;=45),"36-45",IF(AND(People!$J1460&gt;=46,People!$J1460&lt;=55),"46-55",IF(AND(People!$J1460&gt;=56,People!$J1460&lt;=65),"56-65",IF(AND(People!$J1460&gt;=66,People!$J1460&lt;=75),"66-75","ALL"))))))</f>
        <v>36-45</v>
      </c>
      <c r="L1460" t="str">
        <f>Products!H1460</f>
        <v>Single</v>
      </c>
      <c r="M1460">
        <f>Table2[[#This Row],[Recency]]</f>
        <v>87</v>
      </c>
      <c r="N1460">
        <f>Table2[[#This Row],[NumDealsPurchases]]</f>
        <v>3</v>
      </c>
      <c r="O1460" s="12" t="str">
        <f>IF(Table2[[#This Row],[Kidhome]]=0,"No","Yes")</f>
        <v>No</v>
      </c>
      <c r="P1460" s="12" t="str">
        <f>IF(Table2[[#This Row],[Teenhome]]=0,"No","Yes")</f>
        <v>Yes</v>
      </c>
    </row>
    <row r="1461" spans="1:16" ht="16.5" x14ac:dyDescent="0.3">
      <c r="A1461" s="7">
        <f>Table2[[#This Row],[ID]]</f>
        <v>2157</v>
      </c>
      <c r="B1461" s="6">
        <f>Table2[[#This Row],[Year_Birth]]</f>
        <v>1972</v>
      </c>
      <c r="C1461" s="6" t="str">
        <f>Table2[[#This Row],[Education]]</f>
        <v>Graduation</v>
      </c>
      <c r="D1461" s="6" t="str">
        <f>Table2[[#This Row],[Marital_Status]]</f>
        <v>Together</v>
      </c>
      <c r="E1461" s="6">
        <f>Table2[[#This Row],[Income]]</f>
        <v>26290</v>
      </c>
      <c r="F1461" s="6">
        <f>Table2[[#This Row],[Kidhome]]</f>
        <v>1</v>
      </c>
      <c r="G1461" s="6">
        <f>Table2[[#This Row],[Teenhome]]</f>
        <v>1</v>
      </c>
      <c r="H1461" s="9">
        <f>Table2[[#This Row],[Dt_Customer]]</f>
        <v>41286</v>
      </c>
      <c r="I1461" s="6">
        <f>Table2[[#This Row],[Recency]]</f>
        <v>49</v>
      </c>
      <c r="J1461" s="14">
        <f>IF(VALUE(YEAR(People!$H1461))-People!$B1461&gt;=90,44,VALUE(YEAR(People!$H1461))-People!$B1461)</f>
        <v>41</v>
      </c>
      <c r="K1461" s="5" t="str">
        <f>IF(AND(People!$J1461&gt;=16,People!$J1461&lt;=25),"16-25",IF(AND(People!$J1461&gt;=26,People!$J1461&lt;=35),"26-35",IF(AND(People!$J1461&gt;=36,People!$J1461&lt;=45),"36-45",IF(AND(People!$J1461&gt;=46,People!$J1461&lt;=55),"46-55",IF(AND(People!$J1461&gt;=56,People!$J1461&lt;=65),"56-65",IF(AND(People!$J1461&gt;=66,People!$J1461&lt;=75),"66-75","ALL"))))))</f>
        <v>36-45</v>
      </c>
      <c r="L1461" t="str">
        <f>Products!H1461</f>
        <v>Married</v>
      </c>
      <c r="M1461">
        <f>Table2[[#This Row],[Recency]]</f>
        <v>49</v>
      </c>
      <c r="N1461">
        <f>Table2[[#This Row],[NumDealsPurchases]]</f>
        <v>4</v>
      </c>
      <c r="O1461" s="12" t="str">
        <f>IF(Table2[[#This Row],[Kidhome]]=0,"No","Yes")</f>
        <v>Yes</v>
      </c>
      <c r="P1461" s="12" t="str">
        <f>IF(Table2[[#This Row],[Teenhome]]=0,"No","Yes")</f>
        <v>Yes</v>
      </c>
    </row>
    <row r="1462" spans="1:16" ht="16.5" x14ac:dyDescent="0.3">
      <c r="A1462" s="5">
        <f>Table2[[#This Row],[ID]]</f>
        <v>10133</v>
      </c>
      <c r="B1462" s="6">
        <f>Table2[[#This Row],[Year_Birth]]</f>
        <v>1970</v>
      </c>
      <c r="C1462" s="6" t="str">
        <f>Table2[[#This Row],[Education]]</f>
        <v>Graduation</v>
      </c>
      <c r="D1462" s="6" t="str">
        <f>Table2[[#This Row],[Marital_Status]]</f>
        <v>Single</v>
      </c>
      <c r="E1462" s="6">
        <f>Table2[[#This Row],[Income]]</f>
        <v>93790</v>
      </c>
      <c r="F1462" s="6">
        <f>Table2[[#This Row],[Kidhome]]</f>
        <v>0</v>
      </c>
      <c r="G1462" s="6">
        <f>Table2[[#This Row],[Teenhome]]</f>
        <v>0</v>
      </c>
      <c r="H1462" s="9">
        <f>Table2[[#This Row],[Dt_Customer]]</f>
        <v>41682</v>
      </c>
      <c r="I1462" s="6">
        <f>Table2[[#This Row],[Recency]]</f>
        <v>16</v>
      </c>
      <c r="J1462" s="8">
        <f>IF(VALUE(YEAR(People!$H1462))-People!$B1462&gt;=90,44,VALUE(YEAR(People!$H1462))-People!$B1462)</f>
        <v>44</v>
      </c>
      <c r="K1462" s="5" t="str">
        <f>IF(AND(People!$J1462&gt;=16,People!$J1462&lt;=25),"16-25",IF(AND(People!$J1462&gt;=26,People!$J1462&lt;=35),"26-35",IF(AND(People!$J1462&gt;=36,People!$J1462&lt;=45),"36-45",IF(AND(People!$J1462&gt;=46,People!$J1462&lt;=55),"46-55",IF(AND(People!$J1462&gt;=56,People!$J1462&lt;=65),"56-65",IF(AND(People!$J1462&gt;=66,People!$J1462&lt;=75),"66-75","ALL"))))))</f>
        <v>36-45</v>
      </c>
      <c r="L1462" t="str">
        <f>Products!H1462</f>
        <v>Widow</v>
      </c>
      <c r="M1462">
        <f>Table2[[#This Row],[Recency]]</f>
        <v>16</v>
      </c>
      <c r="N1462">
        <f>Table2[[#This Row],[NumDealsPurchases]]</f>
        <v>0</v>
      </c>
      <c r="O1462" s="12" t="str">
        <f>IF(Table2[[#This Row],[Kidhome]]=0,"No","Yes")</f>
        <v>No</v>
      </c>
      <c r="P1462" s="12" t="str">
        <f>IF(Table2[[#This Row],[Teenhome]]=0,"No","Yes")</f>
        <v>No</v>
      </c>
    </row>
    <row r="1463" spans="1:16" ht="16.5" x14ac:dyDescent="0.3">
      <c r="A1463" s="7">
        <f>Table2[[#This Row],[ID]]</f>
        <v>2525</v>
      </c>
      <c r="B1463" s="6">
        <f>Table2[[#This Row],[Year_Birth]]</f>
        <v>1974</v>
      </c>
      <c r="C1463" s="6" t="str">
        <f>Table2[[#This Row],[Education]]</f>
        <v>PhD</v>
      </c>
      <c r="D1463" s="6" t="str">
        <f>Table2[[#This Row],[Marital_Status]]</f>
        <v>Married</v>
      </c>
      <c r="E1463" s="6">
        <f>Table2[[#This Row],[Income]]</f>
        <v>38410</v>
      </c>
      <c r="F1463" s="6">
        <f>Table2[[#This Row],[Kidhome]]</f>
        <v>0</v>
      </c>
      <c r="G1463" s="6">
        <f>Table2[[#This Row],[Teenhome]]</f>
        <v>0</v>
      </c>
      <c r="H1463" s="9">
        <f>Table2[[#This Row],[Dt_Customer]]</f>
        <v>41166</v>
      </c>
      <c r="I1463" s="6">
        <f>Table2[[#This Row],[Recency]]</f>
        <v>65</v>
      </c>
      <c r="J1463" s="14">
        <f>IF(VALUE(YEAR(People!$H1463))-People!$B1463&gt;=90,44,VALUE(YEAR(People!$H1463))-People!$B1463)</f>
        <v>38</v>
      </c>
      <c r="K1463" s="5" t="str">
        <f>IF(AND(People!$J1463&gt;=16,People!$J1463&lt;=25),"16-25",IF(AND(People!$J1463&gt;=26,People!$J1463&lt;=35),"26-35",IF(AND(People!$J1463&gt;=36,People!$J1463&lt;=45),"36-45",IF(AND(People!$J1463&gt;=46,People!$J1463&lt;=55),"46-55",IF(AND(People!$J1463&gt;=56,People!$J1463&lt;=65),"56-65",IF(AND(People!$J1463&gt;=66,People!$J1463&lt;=75),"66-75","ALL"))))))</f>
        <v>36-45</v>
      </c>
      <c r="L1463" t="str">
        <f>Products!H1463</f>
        <v>Together</v>
      </c>
      <c r="M1463">
        <f>Table2[[#This Row],[Recency]]</f>
        <v>65</v>
      </c>
      <c r="N1463">
        <f>Table2[[#This Row],[NumDealsPurchases]]</f>
        <v>2</v>
      </c>
      <c r="O1463" s="12" t="str">
        <f>IF(Table2[[#This Row],[Kidhome]]=0,"No","Yes")</f>
        <v>No</v>
      </c>
      <c r="P1463" s="12" t="str">
        <f>IF(Table2[[#This Row],[Teenhome]]=0,"No","Yes")</f>
        <v>No</v>
      </c>
    </row>
    <row r="1464" spans="1:16" ht="16.5" x14ac:dyDescent="0.3">
      <c r="A1464" s="5">
        <f>Table2[[#This Row],[ID]]</f>
        <v>8233</v>
      </c>
      <c r="B1464" s="6">
        <f>Table2[[#This Row],[Year_Birth]]</f>
        <v>1950</v>
      </c>
      <c r="C1464" s="6" t="str">
        <f>Table2[[#This Row],[Education]]</f>
        <v>Master</v>
      </c>
      <c r="D1464" s="6" t="str">
        <f>Table2[[#This Row],[Marital_Status]]</f>
        <v>Widow</v>
      </c>
      <c r="E1464" s="6">
        <f>Table2[[#This Row],[Income]]</f>
        <v>64866</v>
      </c>
      <c r="F1464" s="6">
        <f>Table2[[#This Row],[Kidhome]]</f>
        <v>0</v>
      </c>
      <c r="G1464" s="6">
        <f>Table2[[#This Row],[Teenhome]]</f>
        <v>1</v>
      </c>
      <c r="H1464" s="9">
        <f>Table2[[#This Row],[Dt_Customer]]</f>
        <v>41665</v>
      </c>
      <c r="I1464" s="6">
        <f>Table2[[#This Row],[Recency]]</f>
        <v>9</v>
      </c>
      <c r="J1464" s="8">
        <f>IF(VALUE(YEAR(People!$H1464))-People!$B1464&gt;=90,44,VALUE(YEAR(People!$H1464))-People!$B1464)</f>
        <v>64</v>
      </c>
      <c r="K1464" s="5" t="str">
        <f>IF(AND(People!$J1464&gt;=16,People!$J1464&lt;=25),"16-25",IF(AND(People!$J1464&gt;=26,People!$J1464&lt;=35),"26-35",IF(AND(People!$J1464&gt;=36,People!$J1464&lt;=45),"36-45",IF(AND(People!$J1464&gt;=46,People!$J1464&lt;=55),"46-55",IF(AND(People!$J1464&gt;=56,People!$J1464&lt;=65),"56-65",IF(AND(People!$J1464&gt;=66,People!$J1464&lt;=75),"66-75","ALL"))))))</f>
        <v>56-65</v>
      </c>
      <c r="L1464" t="str">
        <f>Products!H1464</f>
        <v>Together</v>
      </c>
      <c r="M1464">
        <f>Table2[[#This Row],[Recency]]</f>
        <v>9</v>
      </c>
      <c r="N1464">
        <f>Table2[[#This Row],[NumDealsPurchases]]</f>
        <v>4</v>
      </c>
      <c r="O1464" s="12" t="str">
        <f>IF(Table2[[#This Row],[Kidhome]]=0,"No","Yes")</f>
        <v>No</v>
      </c>
      <c r="P1464" s="12" t="str">
        <f>IF(Table2[[#This Row],[Teenhome]]=0,"No","Yes")</f>
        <v>Yes</v>
      </c>
    </row>
    <row r="1465" spans="1:16" ht="16.5" x14ac:dyDescent="0.3">
      <c r="A1465" s="7">
        <f>Table2[[#This Row],[ID]]</f>
        <v>9483</v>
      </c>
      <c r="B1465" s="6">
        <f>Table2[[#This Row],[Year_Birth]]</f>
        <v>1959</v>
      </c>
      <c r="C1465" s="6" t="str">
        <f>Table2[[#This Row],[Education]]</f>
        <v>Graduation</v>
      </c>
      <c r="D1465" s="6" t="str">
        <f>Table2[[#This Row],[Marital_Status]]</f>
        <v>Together</v>
      </c>
      <c r="E1465" s="6">
        <f>Table2[[#This Row],[Income]]</f>
        <v>57957</v>
      </c>
      <c r="F1465" s="6">
        <f>Table2[[#This Row],[Kidhome]]</f>
        <v>0</v>
      </c>
      <c r="G1465" s="6">
        <f>Table2[[#This Row],[Teenhome]]</f>
        <v>1</v>
      </c>
      <c r="H1465" s="9">
        <f>Table2[[#This Row],[Dt_Customer]]</f>
        <v>41505</v>
      </c>
      <c r="I1465" s="6">
        <f>Table2[[#This Row],[Recency]]</f>
        <v>24</v>
      </c>
      <c r="J1465" s="14">
        <f>IF(VALUE(YEAR(People!$H1465))-People!$B1465&gt;=90,44,VALUE(YEAR(People!$H1465))-People!$B1465)</f>
        <v>54</v>
      </c>
      <c r="K1465" s="5" t="str">
        <f>IF(AND(People!$J1465&gt;=16,People!$J1465&lt;=25),"16-25",IF(AND(People!$J1465&gt;=26,People!$J1465&lt;=35),"26-35",IF(AND(People!$J1465&gt;=36,People!$J1465&lt;=45),"36-45",IF(AND(People!$J1465&gt;=46,People!$J1465&lt;=55),"46-55",IF(AND(People!$J1465&gt;=56,People!$J1465&lt;=65),"56-65",IF(AND(People!$J1465&gt;=66,People!$J1465&lt;=75),"66-75","ALL"))))))</f>
        <v>46-55</v>
      </c>
      <c r="L1465" t="str">
        <f>Products!H1465</f>
        <v>Together</v>
      </c>
      <c r="M1465">
        <f>Table2[[#This Row],[Recency]]</f>
        <v>24</v>
      </c>
      <c r="N1465">
        <f>Table2[[#This Row],[NumDealsPurchases]]</f>
        <v>7</v>
      </c>
      <c r="O1465" s="12" t="str">
        <f>IF(Table2[[#This Row],[Kidhome]]=0,"No","Yes")</f>
        <v>No</v>
      </c>
      <c r="P1465" s="12" t="str">
        <f>IF(Table2[[#This Row],[Teenhome]]=0,"No","Yes")</f>
        <v>Yes</v>
      </c>
    </row>
    <row r="1466" spans="1:16" ht="16.5" x14ac:dyDescent="0.3">
      <c r="A1466" s="5">
        <f>Table2[[#This Row],[ID]]</f>
        <v>2945</v>
      </c>
      <c r="B1466" s="6">
        <f>Table2[[#This Row],[Year_Birth]]</f>
        <v>1955</v>
      </c>
      <c r="C1466" s="6" t="str">
        <f>Table2[[#This Row],[Education]]</f>
        <v>PhD</v>
      </c>
      <c r="D1466" s="6" t="str">
        <f>Table2[[#This Row],[Marital_Status]]</f>
        <v>Together</v>
      </c>
      <c r="E1466" s="6">
        <f>Table2[[#This Row],[Income]]</f>
        <v>46015</v>
      </c>
      <c r="F1466" s="6">
        <f>Table2[[#This Row],[Kidhome]]</f>
        <v>1</v>
      </c>
      <c r="G1466" s="6">
        <f>Table2[[#This Row],[Teenhome]]</f>
        <v>1</v>
      </c>
      <c r="H1466" s="9">
        <f>Table2[[#This Row],[Dt_Customer]]</f>
        <v>41742</v>
      </c>
      <c r="I1466" s="6">
        <f>Table2[[#This Row],[Recency]]</f>
        <v>25</v>
      </c>
      <c r="J1466" s="8">
        <f>IF(VALUE(YEAR(People!$H1466))-People!$B1466&gt;=90,44,VALUE(YEAR(People!$H1466))-People!$B1466)</f>
        <v>59</v>
      </c>
      <c r="K1466" s="5" t="str">
        <f>IF(AND(People!$J1466&gt;=16,People!$J1466&lt;=25),"16-25",IF(AND(People!$J1466&gt;=26,People!$J1466&lt;=35),"26-35",IF(AND(People!$J1466&gt;=36,People!$J1466&lt;=45),"36-45",IF(AND(People!$J1466&gt;=46,People!$J1466&lt;=55),"46-55",IF(AND(People!$J1466&gt;=56,People!$J1466&lt;=65),"56-65",IF(AND(People!$J1466&gt;=66,People!$J1466&lt;=75),"66-75","ALL"))))))</f>
        <v>56-65</v>
      </c>
      <c r="L1466" t="str">
        <f>Products!H1466</f>
        <v>Married</v>
      </c>
      <c r="M1466">
        <f>Table2[[#This Row],[Recency]]</f>
        <v>25</v>
      </c>
      <c r="N1466">
        <f>Table2[[#This Row],[NumDealsPurchases]]</f>
        <v>1</v>
      </c>
      <c r="O1466" s="12" t="str">
        <f>IF(Table2[[#This Row],[Kidhome]]=0,"No","Yes")</f>
        <v>Yes</v>
      </c>
      <c r="P1466" s="12" t="str">
        <f>IF(Table2[[#This Row],[Teenhome]]=0,"No","Yes")</f>
        <v>Yes</v>
      </c>
    </row>
    <row r="1467" spans="1:16" ht="16.5" x14ac:dyDescent="0.3">
      <c r="A1467" s="7">
        <f>Table2[[#This Row],[ID]]</f>
        <v>10403</v>
      </c>
      <c r="B1467" s="6">
        <f>Table2[[#This Row],[Year_Birth]]</f>
        <v>1978</v>
      </c>
      <c r="C1467" s="6" t="str">
        <f>Table2[[#This Row],[Education]]</f>
        <v>Graduation</v>
      </c>
      <c r="D1467" s="6" t="str">
        <f>Table2[[#This Row],[Marital_Status]]</f>
        <v>Together</v>
      </c>
      <c r="E1467" s="6">
        <f>Table2[[#This Row],[Income]]</f>
        <v>16531</v>
      </c>
      <c r="F1467" s="6">
        <f>Table2[[#This Row],[Kidhome]]</f>
        <v>1</v>
      </c>
      <c r="G1467" s="6">
        <f>Table2[[#This Row],[Teenhome]]</f>
        <v>0</v>
      </c>
      <c r="H1467" s="9">
        <f>Table2[[#This Row],[Dt_Customer]]</f>
        <v>41808</v>
      </c>
      <c r="I1467" s="6">
        <f>Table2[[#This Row],[Recency]]</f>
        <v>43</v>
      </c>
      <c r="J1467" s="14">
        <f>IF(VALUE(YEAR(People!$H1467))-People!$B1467&gt;=90,44,VALUE(YEAR(People!$H1467))-People!$B1467)</f>
        <v>36</v>
      </c>
      <c r="K1467" s="5" t="str">
        <f>IF(AND(People!$J1467&gt;=16,People!$J1467&lt;=25),"16-25",IF(AND(People!$J1467&gt;=26,People!$J1467&lt;=35),"26-35",IF(AND(People!$J1467&gt;=36,People!$J1467&lt;=45),"36-45",IF(AND(People!$J1467&gt;=46,People!$J1467&lt;=55),"46-55",IF(AND(People!$J1467&gt;=56,People!$J1467&lt;=65),"56-65",IF(AND(People!$J1467&gt;=66,People!$J1467&lt;=75),"66-75","ALL"))))))</f>
        <v>36-45</v>
      </c>
      <c r="L1467" t="str">
        <f>Products!H1467</f>
        <v>Divorced</v>
      </c>
      <c r="M1467">
        <f>Table2[[#This Row],[Recency]]</f>
        <v>43</v>
      </c>
      <c r="N1467">
        <f>Table2[[#This Row],[NumDealsPurchases]]</f>
        <v>3</v>
      </c>
      <c r="O1467" s="12" t="str">
        <f>IF(Table2[[#This Row],[Kidhome]]=0,"No","Yes")</f>
        <v>Yes</v>
      </c>
      <c r="P1467" s="12" t="str">
        <f>IF(Table2[[#This Row],[Teenhome]]=0,"No","Yes")</f>
        <v>No</v>
      </c>
    </row>
    <row r="1468" spans="1:16" ht="16.5" x14ac:dyDescent="0.3">
      <c r="A1468" s="5">
        <f>Table2[[#This Row],[ID]]</f>
        <v>5074</v>
      </c>
      <c r="B1468" s="6">
        <f>Table2[[#This Row],[Year_Birth]]</f>
        <v>1986</v>
      </c>
      <c r="C1468" s="6" t="str">
        <f>Table2[[#This Row],[Education]]</f>
        <v>Master</v>
      </c>
      <c r="D1468" s="6" t="str">
        <f>Table2[[#This Row],[Marital_Status]]</f>
        <v>Married</v>
      </c>
      <c r="E1468" s="6">
        <f>Table2[[#This Row],[Income]]</f>
        <v>28072</v>
      </c>
      <c r="F1468" s="6">
        <f>Table2[[#This Row],[Kidhome]]</f>
        <v>1</v>
      </c>
      <c r="G1468" s="6">
        <f>Table2[[#This Row],[Teenhome]]</f>
        <v>0</v>
      </c>
      <c r="H1468" s="9">
        <f>Table2[[#This Row],[Dt_Customer]]</f>
        <v>41463</v>
      </c>
      <c r="I1468" s="6">
        <f>Table2[[#This Row],[Recency]]</f>
        <v>10</v>
      </c>
      <c r="J1468" s="8">
        <f>IF(VALUE(YEAR(People!$H1468))-People!$B1468&gt;=90,44,VALUE(YEAR(People!$H1468))-People!$B1468)</f>
        <v>27</v>
      </c>
      <c r="K1468" s="5" t="str">
        <f>IF(AND(People!$J1468&gt;=16,People!$J1468&lt;=25),"16-25",IF(AND(People!$J1468&gt;=26,People!$J1468&lt;=35),"26-35",IF(AND(People!$J1468&gt;=36,People!$J1468&lt;=45),"36-45",IF(AND(People!$J1468&gt;=46,People!$J1468&lt;=55),"46-55",IF(AND(People!$J1468&gt;=56,People!$J1468&lt;=65),"56-65",IF(AND(People!$J1468&gt;=66,People!$J1468&lt;=75),"66-75","ALL"))))))</f>
        <v>26-35</v>
      </c>
      <c r="L1468" t="str">
        <f>Products!H1468</f>
        <v>Married</v>
      </c>
      <c r="M1468">
        <f>Table2[[#This Row],[Recency]]</f>
        <v>10</v>
      </c>
      <c r="N1468">
        <f>Table2[[#This Row],[NumDealsPurchases]]</f>
        <v>1</v>
      </c>
      <c r="O1468" s="12" t="str">
        <f>IF(Table2[[#This Row],[Kidhome]]=0,"No","Yes")</f>
        <v>Yes</v>
      </c>
      <c r="P1468" s="12" t="str">
        <f>IF(Table2[[#This Row],[Teenhome]]=0,"No","Yes")</f>
        <v>No</v>
      </c>
    </row>
    <row r="1469" spans="1:16" ht="16.5" x14ac:dyDescent="0.3">
      <c r="A1469" s="7">
        <f>Table2[[#This Row],[ID]]</f>
        <v>10524</v>
      </c>
      <c r="B1469" s="6">
        <f>Table2[[#This Row],[Year_Birth]]</f>
        <v>1963</v>
      </c>
      <c r="C1469" s="6" t="str">
        <f>Table2[[#This Row],[Education]]</f>
        <v>Master</v>
      </c>
      <c r="D1469" s="6" t="str">
        <f>Table2[[#This Row],[Marital_Status]]</f>
        <v>Divorced</v>
      </c>
      <c r="E1469" s="6">
        <f>Table2[[#This Row],[Income]]</f>
        <v>49476</v>
      </c>
      <c r="F1469" s="6">
        <f>Table2[[#This Row],[Kidhome]]</f>
        <v>0</v>
      </c>
      <c r="G1469" s="6">
        <f>Table2[[#This Row],[Teenhome]]</f>
        <v>1</v>
      </c>
      <c r="H1469" s="9">
        <f>Table2[[#This Row],[Dt_Customer]]</f>
        <v>41445</v>
      </c>
      <c r="I1469" s="6">
        <f>Table2[[#This Row],[Recency]]</f>
        <v>29</v>
      </c>
      <c r="J1469" s="14">
        <f>IF(VALUE(YEAR(People!$H1469))-People!$B1469&gt;=90,44,VALUE(YEAR(People!$H1469))-People!$B1469)</f>
        <v>50</v>
      </c>
      <c r="K1469" s="5" t="str">
        <f>IF(AND(People!$J1469&gt;=16,People!$J1469&lt;=25),"16-25",IF(AND(People!$J1469&gt;=26,People!$J1469&lt;=35),"26-35",IF(AND(People!$J1469&gt;=36,People!$J1469&lt;=45),"36-45",IF(AND(People!$J1469&gt;=46,People!$J1469&lt;=55),"46-55",IF(AND(People!$J1469&gt;=56,People!$J1469&lt;=65),"56-65",IF(AND(People!$J1469&gt;=66,People!$J1469&lt;=75),"66-75","ALL"))))))</f>
        <v>46-55</v>
      </c>
      <c r="L1469" t="str">
        <f>Products!H1469</f>
        <v>Together</v>
      </c>
      <c r="M1469">
        <f>Table2[[#This Row],[Recency]]</f>
        <v>29</v>
      </c>
      <c r="N1469">
        <f>Table2[[#This Row],[NumDealsPurchases]]</f>
        <v>4</v>
      </c>
      <c r="O1469" s="12" t="str">
        <f>IF(Table2[[#This Row],[Kidhome]]=0,"No","Yes")</f>
        <v>No</v>
      </c>
      <c r="P1469" s="12" t="str">
        <f>IF(Table2[[#This Row],[Teenhome]]=0,"No","Yes")</f>
        <v>Yes</v>
      </c>
    </row>
    <row r="1470" spans="1:16" ht="16.5" x14ac:dyDescent="0.3">
      <c r="A1470" s="5">
        <f>Table2[[#This Row],[ID]]</f>
        <v>4690</v>
      </c>
      <c r="B1470" s="6">
        <f>Table2[[#This Row],[Year_Birth]]</f>
        <v>1953</v>
      </c>
      <c r="C1470" s="6" t="str">
        <f>Table2[[#This Row],[Education]]</f>
        <v>Graduation</v>
      </c>
      <c r="D1470" s="6" t="str">
        <f>Table2[[#This Row],[Marital_Status]]</f>
        <v>Married</v>
      </c>
      <c r="E1470" s="6">
        <f>Table2[[#This Row],[Income]]</f>
        <v>50725</v>
      </c>
      <c r="F1470" s="6">
        <f>Table2[[#This Row],[Kidhome]]</f>
        <v>0</v>
      </c>
      <c r="G1470" s="6">
        <f>Table2[[#This Row],[Teenhome]]</f>
        <v>1</v>
      </c>
      <c r="H1470" s="9">
        <f>Table2[[#This Row],[Dt_Customer]]</f>
        <v>41318</v>
      </c>
      <c r="I1470" s="6">
        <f>Table2[[#This Row],[Recency]]</f>
        <v>45</v>
      </c>
      <c r="J1470" s="8">
        <f>IF(VALUE(YEAR(People!$H1470))-People!$B1470&gt;=90,44,VALUE(YEAR(People!$H1470))-People!$B1470)</f>
        <v>60</v>
      </c>
      <c r="K1470" s="5" t="str">
        <f>IF(AND(People!$J1470&gt;=16,People!$J1470&lt;=25),"16-25",IF(AND(People!$J1470&gt;=26,People!$J1470&lt;=35),"26-35",IF(AND(People!$J1470&gt;=36,People!$J1470&lt;=45),"36-45",IF(AND(People!$J1470&gt;=46,People!$J1470&lt;=55),"46-55",IF(AND(People!$J1470&gt;=56,People!$J1470&lt;=65),"56-65",IF(AND(People!$J1470&gt;=66,People!$J1470&lt;=75),"66-75","ALL"))))))</f>
        <v>56-65</v>
      </c>
      <c r="L1470" t="str">
        <f>Products!H1470</f>
        <v>Married</v>
      </c>
      <c r="M1470">
        <f>Table2[[#This Row],[Recency]]</f>
        <v>45</v>
      </c>
      <c r="N1470">
        <f>Table2[[#This Row],[NumDealsPurchases]]</f>
        <v>4</v>
      </c>
      <c r="O1470" s="12" t="str">
        <f>IF(Table2[[#This Row],[Kidhome]]=0,"No","Yes")</f>
        <v>No</v>
      </c>
      <c r="P1470" s="12" t="str">
        <f>IF(Table2[[#This Row],[Teenhome]]=0,"No","Yes")</f>
        <v>Yes</v>
      </c>
    </row>
    <row r="1471" spans="1:16" ht="16.5" x14ac:dyDescent="0.3">
      <c r="A1471" s="7">
        <f>Table2[[#This Row],[ID]]</f>
        <v>7521</v>
      </c>
      <c r="B1471" s="6">
        <f>Table2[[#This Row],[Year_Birth]]</f>
        <v>1952</v>
      </c>
      <c r="C1471" s="6" t="str">
        <f>Table2[[#This Row],[Education]]</f>
        <v>Graduation</v>
      </c>
      <c r="D1471" s="6" t="str">
        <f>Table2[[#This Row],[Marital_Status]]</f>
        <v>Together</v>
      </c>
      <c r="E1471" s="6">
        <f>Table2[[#This Row],[Income]]</f>
        <v>83844</v>
      </c>
      <c r="F1471" s="6">
        <f>Table2[[#This Row],[Kidhome]]</f>
        <v>0</v>
      </c>
      <c r="G1471" s="6">
        <f>Table2[[#This Row],[Teenhome]]</f>
        <v>0</v>
      </c>
      <c r="H1471" s="9">
        <f>Table2[[#This Row],[Dt_Customer]]</f>
        <v>41406</v>
      </c>
      <c r="I1471" s="6">
        <f>Table2[[#This Row],[Recency]]</f>
        <v>57</v>
      </c>
      <c r="J1471" s="14">
        <f>IF(VALUE(YEAR(People!$H1471))-People!$B1471&gt;=90,44,VALUE(YEAR(People!$H1471))-People!$B1471)</f>
        <v>61</v>
      </c>
      <c r="K1471" s="5" t="str">
        <f>IF(AND(People!$J1471&gt;=16,People!$J1471&lt;=25),"16-25",IF(AND(People!$J1471&gt;=26,People!$J1471&lt;=35),"26-35",IF(AND(People!$J1471&gt;=36,People!$J1471&lt;=45),"36-45",IF(AND(People!$J1471&gt;=46,People!$J1471&lt;=55),"46-55",IF(AND(People!$J1471&gt;=56,People!$J1471&lt;=65),"56-65",IF(AND(People!$J1471&gt;=66,People!$J1471&lt;=75),"66-75","ALL"))))))</f>
        <v>56-65</v>
      </c>
      <c r="L1471" t="str">
        <f>Products!H1471</f>
        <v>Together</v>
      </c>
      <c r="M1471">
        <f>Table2[[#This Row],[Recency]]</f>
        <v>57</v>
      </c>
      <c r="N1471">
        <f>Table2[[#This Row],[NumDealsPurchases]]</f>
        <v>1</v>
      </c>
      <c r="O1471" s="12" t="str">
        <f>IF(Table2[[#This Row],[Kidhome]]=0,"No","Yes")</f>
        <v>No</v>
      </c>
      <c r="P1471" s="12" t="str">
        <f>IF(Table2[[#This Row],[Teenhome]]=0,"No","Yes")</f>
        <v>No</v>
      </c>
    </row>
    <row r="1472" spans="1:16" ht="16.5" x14ac:dyDescent="0.3">
      <c r="A1472" s="5">
        <f>Table2[[#This Row],[ID]]</f>
        <v>7196</v>
      </c>
      <c r="B1472" s="6">
        <f>Table2[[#This Row],[Year_Birth]]</f>
        <v>1950</v>
      </c>
      <c r="C1472" s="6" t="str">
        <f>Table2[[#This Row],[Education]]</f>
        <v>PhD</v>
      </c>
      <c r="D1472" s="6" t="str">
        <f>Table2[[#This Row],[Marital_Status]]</f>
        <v>Married</v>
      </c>
      <c r="E1472" s="6">
        <f>Table2[[#This Row],[Income]]</f>
        <v>41145</v>
      </c>
      <c r="F1472" s="6">
        <f>Table2[[#This Row],[Kidhome]]</f>
        <v>1</v>
      </c>
      <c r="G1472" s="6">
        <f>Table2[[#This Row],[Teenhome]]</f>
        <v>1</v>
      </c>
      <c r="H1472" s="9">
        <f>Table2[[#This Row],[Dt_Customer]]</f>
        <v>41678</v>
      </c>
      <c r="I1472" s="6">
        <f>Table2[[#This Row],[Recency]]</f>
        <v>20</v>
      </c>
      <c r="J1472" s="8">
        <f>IF(VALUE(YEAR(People!$H1472))-People!$B1472&gt;=90,44,VALUE(YEAR(People!$H1472))-People!$B1472)</f>
        <v>64</v>
      </c>
      <c r="K1472" s="5" t="str">
        <f>IF(AND(People!$J1472&gt;=16,People!$J1472&lt;=25),"16-25",IF(AND(People!$J1472&gt;=26,People!$J1472&lt;=35),"26-35",IF(AND(People!$J1472&gt;=36,People!$J1472&lt;=45),"36-45",IF(AND(People!$J1472&gt;=46,People!$J1472&lt;=55),"46-55",IF(AND(People!$J1472&gt;=56,People!$J1472&lt;=65),"56-65",IF(AND(People!$J1472&gt;=66,People!$J1472&lt;=75),"66-75","ALL"))))))</f>
        <v>56-65</v>
      </c>
      <c r="L1472" t="str">
        <f>Products!H1472</f>
        <v>Married</v>
      </c>
      <c r="M1472">
        <f>Table2[[#This Row],[Recency]]</f>
        <v>20</v>
      </c>
      <c r="N1472">
        <f>Table2[[#This Row],[NumDealsPurchases]]</f>
        <v>1</v>
      </c>
      <c r="O1472" s="12" t="str">
        <f>IF(Table2[[#This Row],[Kidhome]]=0,"No","Yes")</f>
        <v>Yes</v>
      </c>
      <c r="P1472" s="12" t="str">
        <f>IF(Table2[[#This Row],[Teenhome]]=0,"No","Yes")</f>
        <v>Yes</v>
      </c>
    </row>
    <row r="1473" spans="1:16" ht="16.5" x14ac:dyDescent="0.3">
      <c r="A1473" s="7">
        <f>Table2[[#This Row],[ID]]</f>
        <v>4406</v>
      </c>
      <c r="B1473" s="6">
        <f>Table2[[#This Row],[Year_Birth]]</f>
        <v>1970</v>
      </c>
      <c r="C1473" s="6" t="str">
        <f>Table2[[#This Row],[Education]]</f>
        <v>Graduation</v>
      </c>
      <c r="D1473" s="6" t="str">
        <f>Table2[[#This Row],[Marital_Status]]</f>
        <v>Together</v>
      </c>
      <c r="E1473" s="6">
        <f>Table2[[#This Row],[Income]]</f>
        <v>67419</v>
      </c>
      <c r="F1473" s="6">
        <f>Table2[[#This Row],[Kidhome]]</f>
        <v>0</v>
      </c>
      <c r="G1473" s="6">
        <f>Table2[[#This Row],[Teenhome]]</f>
        <v>1</v>
      </c>
      <c r="H1473" s="9">
        <f>Table2[[#This Row],[Dt_Customer]]</f>
        <v>41290</v>
      </c>
      <c r="I1473" s="6">
        <f>Table2[[#This Row],[Recency]]</f>
        <v>29</v>
      </c>
      <c r="J1473" s="14">
        <f>IF(VALUE(YEAR(People!$H1473))-People!$B1473&gt;=90,44,VALUE(YEAR(People!$H1473))-People!$B1473)</f>
        <v>43</v>
      </c>
      <c r="K1473" s="5" t="str">
        <f>IF(AND(People!$J1473&gt;=16,People!$J1473&lt;=25),"16-25",IF(AND(People!$J1473&gt;=26,People!$J1473&lt;=35),"26-35",IF(AND(People!$J1473&gt;=36,People!$J1473&lt;=45),"36-45",IF(AND(People!$J1473&gt;=46,People!$J1473&lt;=55),"46-55",IF(AND(People!$J1473&gt;=56,People!$J1473&lt;=65),"56-65",IF(AND(People!$J1473&gt;=66,People!$J1473&lt;=75),"66-75","ALL"))))))</f>
        <v>36-45</v>
      </c>
      <c r="L1473" t="str">
        <f>Products!H1473</f>
        <v>Married</v>
      </c>
      <c r="M1473">
        <f>Table2[[#This Row],[Recency]]</f>
        <v>29</v>
      </c>
      <c r="N1473">
        <f>Table2[[#This Row],[NumDealsPurchases]]</f>
        <v>4</v>
      </c>
      <c r="O1473" s="12" t="str">
        <f>IF(Table2[[#This Row],[Kidhome]]=0,"No","Yes")</f>
        <v>No</v>
      </c>
      <c r="P1473" s="12" t="str">
        <f>IF(Table2[[#This Row],[Teenhome]]=0,"No","Yes")</f>
        <v>Yes</v>
      </c>
    </row>
    <row r="1474" spans="1:16" ht="16.5" x14ac:dyDescent="0.3">
      <c r="A1474" s="5">
        <f>Table2[[#This Row],[ID]]</f>
        <v>9672</v>
      </c>
      <c r="B1474" s="6">
        <f>Table2[[#This Row],[Year_Birth]]</f>
        <v>1970</v>
      </c>
      <c r="C1474" s="6" t="str">
        <f>Table2[[#This Row],[Education]]</f>
        <v>2n Cycle</v>
      </c>
      <c r="D1474" s="6" t="str">
        <f>Table2[[#This Row],[Marital_Status]]</f>
        <v>Married</v>
      </c>
      <c r="E1474" s="6">
        <f>Table2[[#This Row],[Income]]</f>
        <v>23162</v>
      </c>
      <c r="F1474" s="6">
        <f>Table2[[#This Row],[Kidhome]]</f>
        <v>1</v>
      </c>
      <c r="G1474" s="6">
        <f>Table2[[#This Row],[Teenhome]]</f>
        <v>1</v>
      </c>
      <c r="H1474" s="9">
        <f>Table2[[#This Row],[Dt_Customer]]</f>
        <v>41629</v>
      </c>
      <c r="I1474" s="6">
        <f>Table2[[#This Row],[Recency]]</f>
        <v>82</v>
      </c>
      <c r="J1474" s="8">
        <f>IF(VALUE(YEAR(People!$H1474))-People!$B1474&gt;=90,44,VALUE(YEAR(People!$H1474))-People!$B1474)</f>
        <v>43</v>
      </c>
      <c r="K1474" s="5" t="str">
        <f>IF(AND(People!$J1474&gt;=16,People!$J1474&lt;=25),"16-25",IF(AND(People!$J1474&gt;=26,People!$J1474&lt;=35),"26-35",IF(AND(People!$J1474&gt;=36,People!$J1474&lt;=45),"36-45",IF(AND(People!$J1474&gt;=46,People!$J1474&lt;=55),"46-55",IF(AND(People!$J1474&gt;=56,People!$J1474&lt;=65),"56-65",IF(AND(People!$J1474&gt;=66,People!$J1474&lt;=75),"66-75","ALL"))))))</f>
        <v>36-45</v>
      </c>
      <c r="L1474" t="str">
        <f>Products!H1474</f>
        <v>Single</v>
      </c>
      <c r="M1474">
        <f>Table2[[#This Row],[Recency]]</f>
        <v>82</v>
      </c>
      <c r="N1474">
        <f>Table2[[#This Row],[NumDealsPurchases]]</f>
        <v>3</v>
      </c>
      <c r="O1474" s="12" t="str">
        <f>IF(Table2[[#This Row],[Kidhome]]=0,"No","Yes")</f>
        <v>Yes</v>
      </c>
      <c r="P1474" s="12" t="str">
        <f>IF(Table2[[#This Row],[Teenhome]]=0,"No","Yes")</f>
        <v>Yes</v>
      </c>
    </row>
    <row r="1475" spans="1:16" ht="16.5" x14ac:dyDescent="0.3">
      <c r="A1475" s="7">
        <f>Table2[[#This Row],[ID]]</f>
        <v>4864</v>
      </c>
      <c r="B1475" s="6">
        <f>Table2[[#This Row],[Year_Birth]]</f>
        <v>1977</v>
      </c>
      <c r="C1475" s="6" t="str">
        <f>Table2[[#This Row],[Education]]</f>
        <v>Graduation</v>
      </c>
      <c r="D1475" s="6" t="str">
        <f>Table2[[#This Row],[Marital_Status]]</f>
        <v>Married</v>
      </c>
      <c r="E1475" s="6">
        <f>Table2[[#This Row],[Income]]</f>
        <v>34380</v>
      </c>
      <c r="F1475" s="6">
        <f>Table2[[#This Row],[Kidhome]]</f>
        <v>1</v>
      </c>
      <c r="G1475" s="6">
        <f>Table2[[#This Row],[Teenhome]]</f>
        <v>0</v>
      </c>
      <c r="H1475" s="9">
        <f>Table2[[#This Row],[Dt_Customer]]</f>
        <v>41396</v>
      </c>
      <c r="I1475" s="6">
        <f>Table2[[#This Row],[Recency]]</f>
        <v>68</v>
      </c>
      <c r="J1475" s="14">
        <f>IF(VALUE(YEAR(People!$H1475))-People!$B1475&gt;=90,44,VALUE(YEAR(People!$H1475))-People!$B1475)</f>
        <v>36</v>
      </c>
      <c r="K1475" s="5" t="str">
        <f>IF(AND(People!$J1475&gt;=16,People!$J1475&lt;=25),"16-25",IF(AND(People!$J1475&gt;=26,People!$J1475&lt;=35),"26-35",IF(AND(People!$J1475&gt;=36,People!$J1475&lt;=45),"36-45",IF(AND(People!$J1475&gt;=46,People!$J1475&lt;=55),"46-55",IF(AND(People!$J1475&gt;=56,People!$J1475&lt;=65),"56-65",IF(AND(People!$J1475&gt;=66,People!$J1475&lt;=75),"66-75","ALL"))))))</f>
        <v>36-45</v>
      </c>
      <c r="L1475" t="str">
        <f>Products!H1475</f>
        <v>Married</v>
      </c>
      <c r="M1475">
        <f>Table2[[#This Row],[Recency]]</f>
        <v>68</v>
      </c>
      <c r="N1475">
        <f>Table2[[#This Row],[NumDealsPurchases]]</f>
        <v>4</v>
      </c>
      <c r="O1475" s="12" t="str">
        <f>IF(Table2[[#This Row],[Kidhome]]=0,"No","Yes")</f>
        <v>Yes</v>
      </c>
      <c r="P1475" s="12" t="str">
        <f>IF(Table2[[#This Row],[Teenhome]]=0,"No","Yes")</f>
        <v>No</v>
      </c>
    </row>
    <row r="1476" spans="1:16" ht="16.5" x14ac:dyDescent="0.3">
      <c r="A1476" s="5">
        <f>Table2[[#This Row],[ID]]</f>
        <v>4706</v>
      </c>
      <c r="B1476" s="6">
        <f>Table2[[#This Row],[Year_Birth]]</f>
        <v>1966</v>
      </c>
      <c r="C1476" s="6" t="str">
        <f>Table2[[#This Row],[Education]]</f>
        <v>Graduation</v>
      </c>
      <c r="D1476" s="6" t="str">
        <f>Table2[[#This Row],[Marital_Status]]</f>
        <v>Single</v>
      </c>
      <c r="E1476" s="6">
        <f>Table2[[#This Row],[Income]]</f>
        <v>34704</v>
      </c>
      <c r="F1476" s="6">
        <f>Table2[[#This Row],[Kidhome]]</f>
        <v>0</v>
      </c>
      <c r="G1476" s="6">
        <f>Table2[[#This Row],[Teenhome]]</f>
        <v>1</v>
      </c>
      <c r="H1476" s="9">
        <f>Table2[[#This Row],[Dt_Customer]]</f>
        <v>41391</v>
      </c>
      <c r="I1476" s="6">
        <f>Table2[[#This Row],[Recency]]</f>
        <v>65</v>
      </c>
      <c r="J1476" s="8">
        <f>IF(VALUE(YEAR(People!$H1476))-People!$B1476&gt;=90,44,VALUE(YEAR(People!$H1476))-People!$B1476)</f>
        <v>47</v>
      </c>
      <c r="K1476" s="5" t="str">
        <f>IF(AND(People!$J1476&gt;=16,People!$J1476&lt;=25),"16-25",IF(AND(People!$J1476&gt;=26,People!$J1476&lt;=35),"26-35",IF(AND(People!$J1476&gt;=36,People!$J1476&lt;=45),"36-45",IF(AND(People!$J1476&gt;=46,People!$J1476&lt;=55),"46-55",IF(AND(People!$J1476&gt;=56,People!$J1476&lt;=65),"56-65",IF(AND(People!$J1476&gt;=66,People!$J1476&lt;=75),"66-75","ALL"))))))</f>
        <v>46-55</v>
      </c>
      <c r="L1476" t="str">
        <f>Products!H1476</f>
        <v>Married</v>
      </c>
      <c r="M1476">
        <f>Table2[[#This Row],[Recency]]</f>
        <v>65</v>
      </c>
      <c r="N1476">
        <f>Table2[[#This Row],[NumDealsPurchases]]</f>
        <v>1</v>
      </c>
      <c r="O1476" s="12" t="str">
        <f>IF(Table2[[#This Row],[Kidhome]]=0,"No","Yes")</f>
        <v>No</v>
      </c>
      <c r="P1476" s="12" t="str">
        <f>IF(Table2[[#This Row],[Teenhome]]=0,"No","Yes")</f>
        <v>Yes</v>
      </c>
    </row>
    <row r="1477" spans="1:16" ht="16.5" x14ac:dyDescent="0.3">
      <c r="A1477" s="7">
        <f>Table2[[#This Row],[ID]]</f>
        <v>4070</v>
      </c>
      <c r="B1477" s="6">
        <f>Table2[[#This Row],[Year_Birth]]</f>
        <v>1969</v>
      </c>
      <c r="C1477" s="6" t="str">
        <f>Table2[[#This Row],[Education]]</f>
        <v>PhD</v>
      </c>
      <c r="D1477" s="6" t="str">
        <f>Table2[[#This Row],[Marital_Status]]</f>
        <v>Married</v>
      </c>
      <c r="E1477" s="6">
        <f>Table2[[#This Row],[Income]]</f>
        <v>94871</v>
      </c>
      <c r="F1477" s="6">
        <f>Table2[[#This Row],[Kidhome]]</f>
        <v>0</v>
      </c>
      <c r="G1477" s="6">
        <f>Table2[[#This Row],[Teenhome]]</f>
        <v>2</v>
      </c>
      <c r="H1477" s="9">
        <f>Table2[[#This Row],[Dt_Customer]]</f>
        <v>41153</v>
      </c>
      <c r="I1477" s="6">
        <f>Table2[[#This Row],[Recency]]</f>
        <v>99</v>
      </c>
      <c r="J1477" s="14">
        <f>IF(VALUE(YEAR(People!$H1477))-People!$B1477&gt;=90,44,VALUE(YEAR(People!$H1477))-People!$B1477)</f>
        <v>43</v>
      </c>
      <c r="K1477" s="5" t="str">
        <f>IF(AND(People!$J1477&gt;=16,People!$J1477&lt;=25),"16-25",IF(AND(People!$J1477&gt;=26,People!$J1477&lt;=35),"26-35",IF(AND(People!$J1477&gt;=36,People!$J1477&lt;=45),"36-45",IF(AND(People!$J1477&gt;=46,People!$J1477&lt;=55),"46-55",IF(AND(People!$J1477&gt;=56,People!$J1477&lt;=65),"56-65",IF(AND(People!$J1477&gt;=66,People!$J1477&lt;=75),"66-75","ALL"))))))</f>
        <v>36-45</v>
      </c>
      <c r="L1477" t="str">
        <f>Products!H1477</f>
        <v>Together</v>
      </c>
      <c r="M1477">
        <f>Table2[[#This Row],[Recency]]</f>
        <v>99</v>
      </c>
      <c r="N1477">
        <f>Table2[[#This Row],[NumDealsPurchases]]</f>
        <v>1</v>
      </c>
      <c r="O1477" s="12" t="str">
        <f>IF(Table2[[#This Row],[Kidhome]]=0,"No","Yes")</f>
        <v>No</v>
      </c>
      <c r="P1477" s="12" t="str">
        <f>IF(Table2[[#This Row],[Teenhome]]=0,"No","Yes")</f>
        <v>Yes</v>
      </c>
    </row>
    <row r="1478" spans="1:16" ht="16.5" x14ac:dyDescent="0.3">
      <c r="A1478" s="5">
        <f>Table2[[#This Row],[ID]]</f>
        <v>25</v>
      </c>
      <c r="B1478" s="6">
        <f>Table2[[#This Row],[Year_Birth]]</f>
        <v>1958</v>
      </c>
      <c r="C1478" s="6" t="str">
        <f>Table2[[#This Row],[Education]]</f>
        <v>Graduation</v>
      </c>
      <c r="D1478" s="6" t="str">
        <f>Table2[[#This Row],[Marital_Status]]</f>
        <v>Married</v>
      </c>
      <c r="E1478" s="6">
        <f>Table2[[#This Row],[Income]]</f>
        <v>65148</v>
      </c>
      <c r="F1478" s="6">
        <f>Table2[[#This Row],[Kidhome]]</f>
        <v>0</v>
      </c>
      <c r="G1478" s="6">
        <f>Table2[[#This Row],[Teenhome]]</f>
        <v>1</v>
      </c>
      <c r="H1478" s="9">
        <f>Table2[[#This Row],[Dt_Customer]]</f>
        <v>41229</v>
      </c>
      <c r="I1478" s="6">
        <f>Table2[[#This Row],[Recency]]</f>
        <v>9</v>
      </c>
      <c r="J1478" s="8">
        <f>IF(VALUE(YEAR(People!$H1478))-People!$B1478&gt;=90,44,VALUE(YEAR(People!$H1478))-People!$B1478)</f>
        <v>54</v>
      </c>
      <c r="K1478" s="5" t="str">
        <f>IF(AND(People!$J1478&gt;=16,People!$J1478&lt;=25),"16-25",IF(AND(People!$J1478&gt;=26,People!$J1478&lt;=35),"26-35",IF(AND(People!$J1478&gt;=36,People!$J1478&lt;=45),"36-45",IF(AND(People!$J1478&gt;=46,People!$J1478&lt;=55),"46-55",IF(AND(People!$J1478&gt;=56,People!$J1478&lt;=65),"56-65",IF(AND(People!$J1478&gt;=66,People!$J1478&lt;=75),"66-75","ALL"))))))</f>
        <v>46-55</v>
      </c>
      <c r="L1478" t="str">
        <f>Products!H1478</f>
        <v>Single</v>
      </c>
      <c r="M1478">
        <f>Table2[[#This Row],[Recency]]</f>
        <v>9</v>
      </c>
      <c r="N1478">
        <f>Table2[[#This Row],[NumDealsPurchases]]</f>
        <v>2</v>
      </c>
      <c r="O1478" s="12" t="str">
        <f>IF(Table2[[#This Row],[Kidhome]]=0,"No","Yes")</f>
        <v>No</v>
      </c>
      <c r="P1478" s="12" t="str">
        <f>IF(Table2[[#This Row],[Teenhome]]=0,"No","Yes")</f>
        <v>Yes</v>
      </c>
    </row>
    <row r="1479" spans="1:16" ht="16.5" x14ac:dyDescent="0.3">
      <c r="A1479" s="7">
        <f>Table2[[#This Row],[ID]]</f>
        <v>3697</v>
      </c>
      <c r="B1479" s="6">
        <f>Table2[[#This Row],[Year_Birth]]</f>
        <v>1954</v>
      </c>
      <c r="C1479" s="6" t="str">
        <f>Table2[[#This Row],[Education]]</f>
        <v>Graduation</v>
      </c>
      <c r="D1479" s="6" t="str">
        <f>Table2[[#This Row],[Marital_Status]]</f>
        <v>Together</v>
      </c>
      <c r="E1479" s="6">
        <f>Table2[[#This Row],[Income]]</f>
        <v>39898</v>
      </c>
      <c r="F1479" s="6">
        <f>Table2[[#This Row],[Kidhome]]</f>
        <v>0</v>
      </c>
      <c r="G1479" s="6">
        <f>Table2[[#This Row],[Teenhome]]</f>
        <v>1</v>
      </c>
      <c r="H1479" s="9">
        <f>Table2[[#This Row],[Dt_Customer]]</f>
        <v>41317</v>
      </c>
      <c r="I1479" s="6">
        <f>Table2[[#This Row],[Recency]]</f>
        <v>20</v>
      </c>
      <c r="J1479" s="14">
        <f>IF(VALUE(YEAR(People!$H1479))-People!$B1479&gt;=90,44,VALUE(YEAR(People!$H1479))-People!$B1479)</f>
        <v>59</v>
      </c>
      <c r="K1479" s="5" t="str">
        <f>IF(AND(People!$J1479&gt;=16,People!$J1479&lt;=25),"16-25",IF(AND(People!$J1479&gt;=26,People!$J1479&lt;=35),"26-35",IF(AND(People!$J1479&gt;=36,People!$J1479&lt;=45),"36-45",IF(AND(People!$J1479&gt;=46,People!$J1479&lt;=55),"46-55",IF(AND(People!$J1479&gt;=56,People!$J1479&lt;=65),"56-65",IF(AND(People!$J1479&gt;=66,People!$J1479&lt;=75),"66-75","ALL"))))))</f>
        <v>56-65</v>
      </c>
      <c r="L1479" t="str">
        <f>Products!H1479</f>
        <v>Married</v>
      </c>
      <c r="M1479">
        <f>Table2[[#This Row],[Recency]]</f>
        <v>20</v>
      </c>
      <c r="N1479">
        <f>Table2[[#This Row],[NumDealsPurchases]]</f>
        <v>2</v>
      </c>
      <c r="O1479" s="12" t="str">
        <f>IF(Table2[[#This Row],[Kidhome]]=0,"No","Yes")</f>
        <v>No</v>
      </c>
      <c r="P1479" s="12" t="str">
        <f>IF(Table2[[#This Row],[Teenhome]]=0,"No","Yes")</f>
        <v>Yes</v>
      </c>
    </row>
    <row r="1480" spans="1:16" ht="16.5" x14ac:dyDescent="0.3">
      <c r="A1480" s="5">
        <f>Table2[[#This Row],[ID]]</f>
        <v>217</v>
      </c>
      <c r="B1480" s="6">
        <f>Table2[[#This Row],[Year_Birth]]</f>
        <v>1956</v>
      </c>
      <c r="C1480" s="6" t="str">
        <f>Table2[[#This Row],[Education]]</f>
        <v>Master</v>
      </c>
      <c r="D1480" s="6" t="str">
        <f>Table2[[#This Row],[Marital_Status]]</f>
        <v>Single</v>
      </c>
      <c r="E1480" s="6">
        <f>Table2[[#This Row],[Income]]</f>
        <v>64857</v>
      </c>
      <c r="F1480" s="6">
        <f>Table2[[#This Row],[Kidhome]]</f>
        <v>0</v>
      </c>
      <c r="G1480" s="6">
        <f>Table2[[#This Row],[Teenhome]]</f>
        <v>0</v>
      </c>
      <c r="H1480" s="9">
        <f>Table2[[#This Row],[Dt_Customer]]</f>
        <v>41236</v>
      </c>
      <c r="I1480" s="6">
        <f>Table2[[#This Row],[Recency]]</f>
        <v>78</v>
      </c>
      <c r="J1480" s="8">
        <f>IF(VALUE(YEAR(People!$H1480))-People!$B1480&gt;=90,44,VALUE(YEAR(People!$H1480))-People!$B1480)</f>
        <v>56</v>
      </c>
      <c r="K1480" s="5" t="str">
        <f>IF(AND(People!$J1480&gt;=16,People!$J1480&lt;=25),"16-25",IF(AND(People!$J1480&gt;=26,People!$J1480&lt;=35),"26-35",IF(AND(People!$J1480&gt;=36,People!$J1480&lt;=45),"36-45",IF(AND(People!$J1480&gt;=46,People!$J1480&lt;=55),"46-55",IF(AND(People!$J1480&gt;=56,People!$J1480&lt;=65),"56-65",IF(AND(People!$J1480&gt;=66,People!$J1480&lt;=75),"66-75","ALL"))))))</f>
        <v>56-65</v>
      </c>
      <c r="L1480" t="str">
        <f>Products!H1480</f>
        <v>Single</v>
      </c>
      <c r="M1480">
        <f>Table2[[#This Row],[Recency]]</f>
        <v>78</v>
      </c>
      <c r="N1480">
        <f>Table2[[#This Row],[NumDealsPurchases]]</f>
        <v>1</v>
      </c>
      <c r="O1480" s="12" t="str">
        <f>IF(Table2[[#This Row],[Kidhome]]=0,"No","Yes")</f>
        <v>No</v>
      </c>
      <c r="P1480" s="12" t="str">
        <f>IF(Table2[[#This Row],[Teenhome]]=0,"No","Yes")</f>
        <v>No</v>
      </c>
    </row>
    <row r="1481" spans="1:16" ht="16.5" x14ac:dyDescent="0.3">
      <c r="A1481" s="7">
        <f>Table2[[#This Row],[ID]]</f>
        <v>4220</v>
      </c>
      <c r="B1481" s="6">
        <f>Table2[[#This Row],[Year_Birth]]</f>
        <v>1970</v>
      </c>
      <c r="C1481" s="6" t="str">
        <f>Table2[[#This Row],[Education]]</f>
        <v>PhD</v>
      </c>
      <c r="D1481" s="6" t="str">
        <f>Table2[[#This Row],[Marital_Status]]</f>
        <v>Married</v>
      </c>
      <c r="E1481" s="6">
        <f>Table2[[#This Row],[Income]]</f>
        <v>59892</v>
      </c>
      <c r="F1481" s="6">
        <f>Table2[[#This Row],[Kidhome]]</f>
        <v>0</v>
      </c>
      <c r="G1481" s="6">
        <f>Table2[[#This Row],[Teenhome]]</f>
        <v>1</v>
      </c>
      <c r="H1481" s="9">
        <f>Table2[[#This Row],[Dt_Customer]]</f>
        <v>41580</v>
      </c>
      <c r="I1481" s="6">
        <f>Table2[[#This Row],[Recency]]</f>
        <v>26</v>
      </c>
      <c r="J1481" s="14">
        <f>IF(VALUE(YEAR(People!$H1481))-People!$B1481&gt;=90,44,VALUE(YEAR(People!$H1481))-People!$B1481)</f>
        <v>43</v>
      </c>
      <c r="K1481" s="5" t="str">
        <f>IF(AND(People!$J1481&gt;=16,People!$J1481&lt;=25),"16-25",IF(AND(People!$J1481&gt;=26,People!$J1481&lt;=35),"26-35",IF(AND(People!$J1481&gt;=36,People!$J1481&lt;=45),"36-45",IF(AND(People!$J1481&gt;=46,People!$J1481&lt;=55),"46-55",IF(AND(People!$J1481&gt;=56,People!$J1481&lt;=65),"56-65",IF(AND(People!$J1481&gt;=66,People!$J1481&lt;=75),"66-75","ALL"))))))</f>
        <v>36-45</v>
      </c>
      <c r="L1481" t="str">
        <f>Products!H1481</f>
        <v>Married</v>
      </c>
      <c r="M1481">
        <f>Table2[[#This Row],[Recency]]</f>
        <v>26</v>
      </c>
      <c r="N1481">
        <f>Table2[[#This Row],[NumDealsPurchases]]</f>
        <v>1</v>
      </c>
      <c r="O1481" s="12" t="str">
        <f>IF(Table2[[#This Row],[Kidhome]]=0,"No","Yes")</f>
        <v>No</v>
      </c>
      <c r="P1481" s="12" t="str">
        <f>IF(Table2[[#This Row],[Teenhome]]=0,"No","Yes")</f>
        <v>Yes</v>
      </c>
    </row>
    <row r="1482" spans="1:16" ht="16.5" x14ac:dyDescent="0.3">
      <c r="A1482" s="5">
        <f>Table2[[#This Row],[ID]]</f>
        <v>5286</v>
      </c>
      <c r="B1482" s="6">
        <f>Table2[[#This Row],[Year_Birth]]</f>
        <v>1987</v>
      </c>
      <c r="C1482" s="6" t="str">
        <f>Table2[[#This Row],[Education]]</f>
        <v>Master</v>
      </c>
      <c r="D1482" s="6" t="str">
        <f>Table2[[#This Row],[Marital_Status]]</f>
        <v>Single</v>
      </c>
      <c r="E1482" s="6">
        <f>Table2[[#This Row],[Income]]</f>
        <v>41020</v>
      </c>
      <c r="F1482" s="6">
        <f>Table2[[#This Row],[Kidhome]]</f>
        <v>0</v>
      </c>
      <c r="G1482" s="6">
        <f>Table2[[#This Row],[Teenhome]]</f>
        <v>0</v>
      </c>
      <c r="H1482" s="9">
        <f>Table2[[#This Row],[Dt_Customer]]</f>
        <v>41575</v>
      </c>
      <c r="I1482" s="6">
        <f>Table2[[#This Row],[Recency]]</f>
        <v>68</v>
      </c>
      <c r="J1482" s="8">
        <f>IF(VALUE(YEAR(People!$H1482))-People!$B1482&gt;=90,44,VALUE(YEAR(People!$H1482))-People!$B1482)</f>
        <v>26</v>
      </c>
      <c r="K1482" s="5" t="str">
        <f>IF(AND(People!$J1482&gt;=16,People!$J1482&lt;=25),"16-25",IF(AND(People!$J1482&gt;=26,People!$J1482&lt;=35),"26-35",IF(AND(People!$J1482&gt;=36,People!$J1482&lt;=45),"36-45",IF(AND(People!$J1482&gt;=46,People!$J1482&lt;=55),"46-55",IF(AND(People!$J1482&gt;=56,People!$J1482&lt;=65),"56-65",IF(AND(People!$J1482&gt;=66,People!$J1482&lt;=75),"66-75","ALL"))))))</f>
        <v>26-35</v>
      </c>
      <c r="L1482" t="str">
        <f>Products!H1482</f>
        <v>Single</v>
      </c>
      <c r="M1482">
        <f>Table2[[#This Row],[Recency]]</f>
        <v>68</v>
      </c>
      <c r="N1482">
        <f>Table2[[#This Row],[NumDealsPurchases]]</f>
        <v>1</v>
      </c>
      <c r="O1482" s="12" t="str">
        <f>IF(Table2[[#This Row],[Kidhome]]=0,"No","Yes")</f>
        <v>No</v>
      </c>
      <c r="P1482" s="12" t="str">
        <f>IF(Table2[[#This Row],[Teenhome]]=0,"No","Yes")</f>
        <v>No</v>
      </c>
    </row>
    <row r="1483" spans="1:16" ht="16.5" x14ac:dyDescent="0.3">
      <c r="A1483" s="7">
        <f>Table2[[#This Row],[ID]]</f>
        <v>9559</v>
      </c>
      <c r="B1483" s="6">
        <f>Table2[[#This Row],[Year_Birth]]</f>
        <v>1961</v>
      </c>
      <c r="C1483" s="6" t="str">
        <f>Table2[[#This Row],[Education]]</f>
        <v>PhD</v>
      </c>
      <c r="D1483" s="6" t="str">
        <f>Table2[[#This Row],[Marital_Status]]</f>
        <v>Married</v>
      </c>
      <c r="E1483" s="6">
        <f>Table2[[#This Row],[Income]]</f>
        <v>57072</v>
      </c>
      <c r="F1483" s="6">
        <f>Table2[[#This Row],[Kidhome]]</f>
        <v>0</v>
      </c>
      <c r="G1483" s="6">
        <f>Table2[[#This Row],[Teenhome]]</f>
        <v>1</v>
      </c>
      <c r="H1483" s="9">
        <f>Table2[[#This Row],[Dt_Customer]]</f>
        <v>41663</v>
      </c>
      <c r="I1483" s="6">
        <f>Table2[[#This Row],[Recency]]</f>
        <v>79</v>
      </c>
      <c r="J1483" s="14">
        <f>IF(VALUE(YEAR(People!$H1483))-People!$B1483&gt;=90,44,VALUE(YEAR(People!$H1483))-People!$B1483)</f>
        <v>53</v>
      </c>
      <c r="K1483" s="5" t="str">
        <f>IF(AND(People!$J1483&gt;=16,People!$J1483&lt;=25),"16-25",IF(AND(People!$J1483&gt;=26,People!$J1483&lt;=35),"26-35",IF(AND(People!$J1483&gt;=36,People!$J1483&lt;=45),"36-45",IF(AND(People!$J1483&gt;=46,People!$J1483&lt;=55),"46-55",IF(AND(People!$J1483&gt;=56,People!$J1483&lt;=65),"56-65",IF(AND(People!$J1483&gt;=66,People!$J1483&lt;=75),"66-75","ALL"))))))</f>
        <v>46-55</v>
      </c>
      <c r="L1483" t="str">
        <f>Products!H1483</f>
        <v>Together</v>
      </c>
      <c r="M1483">
        <f>Table2[[#This Row],[Recency]]</f>
        <v>79</v>
      </c>
      <c r="N1483">
        <f>Table2[[#This Row],[NumDealsPurchases]]</f>
        <v>2</v>
      </c>
      <c r="O1483" s="12" t="str">
        <f>IF(Table2[[#This Row],[Kidhome]]=0,"No","Yes")</f>
        <v>No</v>
      </c>
      <c r="P1483" s="12" t="str">
        <f>IF(Table2[[#This Row],[Teenhome]]=0,"No","Yes")</f>
        <v>Yes</v>
      </c>
    </row>
    <row r="1484" spans="1:16" ht="16.5" x14ac:dyDescent="0.3">
      <c r="A1484" s="5">
        <f>Table2[[#This Row],[ID]]</f>
        <v>2849</v>
      </c>
      <c r="B1484" s="6">
        <f>Table2[[#This Row],[Year_Birth]]</f>
        <v>1979</v>
      </c>
      <c r="C1484" s="6" t="str">
        <f>Table2[[#This Row],[Education]]</f>
        <v>Graduation</v>
      </c>
      <c r="D1484" s="6" t="str">
        <f>Table2[[#This Row],[Marital_Status]]</f>
        <v>Single</v>
      </c>
      <c r="E1484" s="6">
        <f>Table2[[#This Row],[Income]]</f>
        <v>60474</v>
      </c>
      <c r="F1484" s="6">
        <f>Table2[[#This Row],[Kidhome]]</f>
        <v>0</v>
      </c>
      <c r="G1484" s="6">
        <f>Table2[[#This Row],[Teenhome]]</f>
        <v>1</v>
      </c>
      <c r="H1484" s="9">
        <f>Table2[[#This Row],[Dt_Customer]]</f>
        <v>41365</v>
      </c>
      <c r="I1484" s="6">
        <f>Table2[[#This Row],[Recency]]</f>
        <v>25</v>
      </c>
      <c r="J1484" s="8">
        <f>IF(VALUE(YEAR(People!$H1484))-People!$B1484&gt;=90,44,VALUE(YEAR(People!$H1484))-People!$B1484)</f>
        <v>34</v>
      </c>
      <c r="K1484" s="5" t="str">
        <f>IF(AND(People!$J1484&gt;=16,People!$J1484&lt;=25),"16-25",IF(AND(People!$J1484&gt;=26,People!$J1484&lt;=35),"26-35",IF(AND(People!$J1484&gt;=36,People!$J1484&lt;=45),"36-45",IF(AND(People!$J1484&gt;=46,People!$J1484&lt;=55),"46-55",IF(AND(People!$J1484&gt;=56,People!$J1484&lt;=65),"56-65",IF(AND(People!$J1484&gt;=66,People!$J1484&lt;=75),"66-75","ALL"))))))</f>
        <v>26-35</v>
      </c>
      <c r="L1484" t="str">
        <f>Products!H1484</f>
        <v>Together</v>
      </c>
      <c r="M1484">
        <f>Table2[[#This Row],[Recency]]</f>
        <v>25</v>
      </c>
      <c r="N1484">
        <f>Table2[[#This Row],[NumDealsPurchases]]</f>
        <v>7</v>
      </c>
      <c r="O1484" s="12" t="str">
        <f>IF(Table2[[#This Row],[Kidhome]]=0,"No","Yes")</f>
        <v>No</v>
      </c>
      <c r="P1484" s="12" t="str">
        <f>IF(Table2[[#This Row],[Teenhome]]=0,"No","Yes")</f>
        <v>Yes</v>
      </c>
    </row>
    <row r="1485" spans="1:16" ht="16.5" x14ac:dyDescent="0.3">
      <c r="A1485" s="7">
        <f>Table2[[#This Row],[ID]]</f>
        <v>7787</v>
      </c>
      <c r="B1485" s="6">
        <f>Table2[[#This Row],[Year_Birth]]</f>
        <v>1960</v>
      </c>
      <c r="C1485" s="6" t="str">
        <f>Table2[[#This Row],[Education]]</f>
        <v>Graduation</v>
      </c>
      <c r="D1485" s="6" t="str">
        <f>Table2[[#This Row],[Marital_Status]]</f>
        <v>Together</v>
      </c>
      <c r="E1485" s="6">
        <f>Table2[[#This Row],[Income]]</f>
        <v>62807</v>
      </c>
      <c r="F1485" s="6">
        <f>Table2[[#This Row],[Kidhome]]</f>
        <v>0</v>
      </c>
      <c r="G1485" s="6">
        <f>Table2[[#This Row],[Teenhome]]</f>
        <v>1</v>
      </c>
      <c r="H1485" s="9">
        <f>Table2[[#This Row],[Dt_Customer]]</f>
        <v>41152</v>
      </c>
      <c r="I1485" s="6">
        <f>Table2[[#This Row],[Recency]]</f>
        <v>83</v>
      </c>
      <c r="J1485" s="14">
        <f>IF(VALUE(YEAR(People!$H1485))-People!$B1485&gt;=90,44,VALUE(YEAR(People!$H1485))-People!$B1485)</f>
        <v>52</v>
      </c>
      <c r="K1485" s="5" t="str">
        <f>IF(AND(People!$J1485&gt;=16,People!$J1485&lt;=25),"16-25",IF(AND(People!$J1485&gt;=26,People!$J1485&lt;=35),"26-35",IF(AND(People!$J1485&gt;=36,People!$J1485&lt;=45),"36-45",IF(AND(People!$J1485&gt;=46,People!$J1485&lt;=55),"46-55",IF(AND(People!$J1485&gt;=56,People!$J1485&lt;=65),"56-65",IF(AND(People!$J1485&gt;=66,People!$J1485&lt;=75),"66-75","ALL"))))))</f>
        <v>46-55</v>
      </c>
      <c r="L1485" t="str">
        <f>Products!H1485</f>
        <v>Married</v>
      </c>
      <c r="M1485">
        <f>Table2[[#This Row],[Recency]]</f>
        <v>83</v>
      </c>
      <c r="N1485">
        <f>Table2[[#This Row],[NumDealsPurchases]]</f>
        <v>3</v>
      </c>
      <c r="O1485" s="12" t="str">
        <f>IF(Table2[[#This Row],[Kidhome]]=0,"No","Yes")</f>
        <v>No</v>
      </c>
      <c r="P1485" s="12" t="str">
        <f>IF(Table2[[#This Row],[Teenhome]]=0,"No","Yes")</f>
        <v>Yes</v>
      </c>
    </row>
    <row r="1486" spans="1:16" ht="16.5" x14ac:dyDescent="0.3">
      <c r="A1486" s="5">
        <f>Table2[[#This Row],[ID]]</f>
        <v>3102</v>
      </c>
      <c r="B1486" s="6">
        <f>Table2[[#This Row],[Year_Birth]]</f>
        <v>1981</v>
      </c>
      <c r="C1486" s="6" t="str">
        <f>Table2[[#This Row],[Education]]</f>
        <v>2n Cycle</v>
      </c>
      <c r="D1486" s="6" t="str">
        <f>Table2[[#This Row],[Marital_Status]]</f>
        <v>Together</v>
      </c>
      <c r="E1486" s="6">
        <f>Table2[[#This Row],[Income]]</f>
        <v>19414</v>
      </c>
      <c r="F1486" s="6">
        <f>Table2[[#This Row],[Kidhome]]</f>
        <v>1</v>
      </c>
      <c r="G1486" s="6">
        <f>Table2[[#This Row],[Teenhome]]</f>
        <v>0</v>
      </c>
      <c r="H1486" s="9">
        <f>Table2[[#This Row],[Dt_Customer]]</f>
        <v>41563</v>
      </c>
      <c r="I1486" s="6">
        <f>Table2[[#This Row],[Recency]]</f>
        <v>32</v>
      </c>
      <c r="J1486" s="8">
        <f>IF(VALUE(YEAR(People!$H1486))-People!$B1486&gt;=90,44,VALUE(YEAR(People!$H1486))-People!$B1486)</f>
        <v>32</v>
      </c>
      <c r="K1486" s="5" t="str">
        <f>IF(AND(People!$J1486&gt;=16,People!$J1486&lt;=25),"16-25",IF(AND(People!$J1486&gt;=26,People!$J1486&lt;=35),"26-35",IF(AND(People!$J1486&gt;=36,People!$J1486&lt;=45),"36-45",IF(AND(People!$J1486&gt;=46,People!$J1486&lt;=55),"46-55",IF(AND(People!$J1486&gt;=56,People!$J1486&lt;=65),"56-65",IF(AND(People!$J1486&gt;=66,People!$J1486&lt;=75),"66-75","ALL"))))))</f>
        <v>26-35</v>
      </c>
      <c r="L1486" t="str">
        <f>Products!H1486</f>
        <v>Together</v>
      </c>
      <c r="M1486">
        <f>Table2[[#This Row],[Recency]]</f>
        <v>32</v>
      </c>
      <c r="N1486">
        <f>Table2[[#This Row],[NumDealsPurchases]]</f>
        <v>1</v>
      </c>
      <c r="O1486" s="12" t="str">
        <f>IF(Table2[[#This Row],[Kidhome]]=0,"No","Yes")</f>
        <v>Yes</v>
      </c>
      <c r="P1486" s="12" t="str">
        <f>IF(Table2[[#This Row],[Teenhome]]=0,"No","Yes")</f>
        <v>No</v>
      </c>
    </row>
    <row r="1487" spans="1:16" ht="16.5" x14ac:dyDescent="0.3">
      <c r="A1487" s="7">
        <f>Table2[[#This Row],[ID]]</f>
        <v>5868</v>
      </c>
      <c r="B1487" s="6">
        <f>Table2[[#This Row],[Year_Birth]]</f>
        <v>1980</v>
      </c>
      <c r="C1487" s="6" t="str">
        <f>Table2[[#This Row],[Education]]</f>
        <v>Graduation</v>
      </c>
      <c r="D1487" s="6" t="str">
        <f>Table2[[#This Row],[Marital_Status]]</f>
        <v>Married</v>
      </c>
      <c r="E1487" s="6">
        <f>Table2[[#This Row],[Income]]</f>
        <v>19107</v>
      </c>
      <c r="F1487" s="6">
        <f>Table2[[#This Row],[Kidhome]]</f>
        <v>1</v>
      </c>
      <c r="G1487" s="6">
        <f>Table2[[#This Row],[Teenhome]]</f>
        <v>0</v>
      </c>
      <c r="H1487" s="9">
        <f>Table2[[#This Row],[Dt_Customer]]</f>
        <v>41508</v>
      </c>
      <c r="I1487" s="6">
        <f>Table2[[#This Row],[Recency]]</f>
        <v>49</v>
      </c>
      <c r="J1487" s="14">
        <f>IF(VALUE(YEAR(People!$H1487))-People!$B1487&gt;=90,44,VALUE(YEAR(People!$H1487))-People!$B1487)</f>
        <v>33</v>
      </c>
      <c r="K1487" s="5" t="str">
        <f>IF(AND(People!$J1487&gt;=16,People!$J1487&lt;=25),"16-25",IF(AND(People!$J1487&gt;=26,People!$J1487&lt;=35),"26-35",IF(AND(People!$J1487&gt;=36,People!$J1487&lt;=45),"36-45",IF(AND(People!$J1487&gt;=46,People!$J1487&lt;=55),"46-55",IF(AND(People!$J1487&gt;=56,People!$J1487&lt;=65),"56-65",IF(AND(People!$J1487&gt;=66,People!$J1487&lt;=75),"66-75","ALL"))))))</f>
        <v>26-35</v>
      </c>
      <c r="L1487" t="str">
        <f>Products!H1487</f>
        <v>Single</v>
      </c>
      <c r="M1487">
        <f>Table2[[#This Row],[Recency]]</f>
        <v>49</v>
      </c>
      <c r="N1487">
        <f>Table2[[#This Row],[NumDealsPurchases]]</f>
        <v>2</v>
      </c>
      <c r="O1487" s="12" t="str">
        <f>IF(Table2[[#This Row],[Kidhome]]=0,"No","Yes")</f>
        <v>Yes</v>
      </c>
      <c r="P1487" s="12" t="str">
        <f>IF(Table2[[#This Row],[Teenhome]]=0,"No","Yes")</f>
        <v>No</v>
      </c>
    </row>
    <row r="1488" spans="1:16" ht="16.5" x14ac:dyDescent="0.3">
      <c r="A1488" s="5">
        <f>Table2[[#This Row],[ID]]</f>
        <v>8370</v>
      </c>
      <c r="B1488" s="6">
        <f>Table2[[#This Row],[Year_Birth]]</f>
        <v>1976</v>
      </c>
      <c r="C1488" s="6" t="str">
        <f>Table2[[#This Row],[Education]]</f>
        <v>2n Cycle</v>
      </c>
      <c r="D1488" s="6" t="str">
        <f>Table2[[#This Row],[Marital_Status]]</f>
        <v>Together</v>
      </c>
      <c r="E1488" s="6">
        <f>Table2[[#This Row],[Income]]</f>
        <v>75484</v>
      </c>
      <c r="F1488" s="6">
        <f>Table2[[#This Row],[Kidhome]]</f>
        <v>0</v>
      </c>
      <c r="G1488" s="6">
        <f>Table2[[#This Row],[Teenhome]]</f>
        <v>1</v>
      </c>
      <c r="H1488" s="9">
        <f>Table2[[#This Row],[Dt_Customer]]</f>
        <v>41123</v>
      </c>
      <c r="I1488" s="6">
        <f>Table2[[#This Row],[Recency]]</f>
        <v>50</v>
      </c>
      <c r="J1488" s="8">
        <f>IF(VALUE(YEAR(People!$H1488))-People!$B1488&gt;=90,44,VALUE(YEAR(People!$H1488))-People!$B1488)</f>
        <v>36</v>
      </c>
      <c r="K1488" s="5" t="str">
        <f>IF(AND(People!$J1488&gt;=16,People!$J1488&lt;=25),"16-25",IF(AND(People!$J1488&gt;=26,People!$J1488&lt;=35),"26-35",IF(AND(People!$J1488&gt;=36,People!$J1488&lt;=45),"36-45",IF(AND(People!$J1488&gt;=46,People!$J1488&lt;=55),"46-55",IF(AND(People!$J1488&gt;=56,People!$J1488&lt;=65),"56-65",IF(AND(People!$J1488&gt;=66,People!$J1488&lt;=75),"66-75","ALL"))))))</f>
        <v>36-45</v>
      </c>
      <c r="L1488" t="str">
        <f>Products!H1488</f>
        <v>Together</v>
      </c>
      <c r="M1488">
        <f>Table2[[#This Row],[Recency]]</f>
        <v>50</v>
      </c>
      <c r="N1488">
        <f>Table2[[#This Row],[NumDealsPurchases]]</f>
        <v>2</v>
      </c>
      <c r="O1488" s="12" t="str">
        <f>IF(Table2[[#This Row],[Kidhome]]=0,"No","Yes")</f>
        <v>No</v>
      </c>
      <c r="P1488" s="12" t="str">
        <f>IF(Table2[[#This Row],[Teenhome]]=0,"No","Yes")</f>
        <v>Yes</v>
      </c>
    </row>
    <row r="1489" spans="1:16" ht="16.5" x14ac:dyDescent="0.3">
      <c r="A1489" s="7">
        <f>Table2[[#This Row],[ID]]</f>
        <v>9988</v>
      </c>
      <c r="B1489" s="6">
        <f>Table2[[#This Row],[Year_Birth]]</f>
        <v>1976</v>
      </c>
      <c r="C1489" s="6" t="str">
        <f>Table2[[#This Row],[Education]]</f>
        <v>Master</v>
      </c>
      <c r="D1489" s="6" t="str">
        <f>Table2[[#This Row],[Marital_Status]]</f>
        <v>Single</v>
      </c>
      <c r="E1489" s="6">
        <f>Table2[[#This Row],[Income]]</f>
        <v>70379</v>
      </c>
      <c r="F1489" s="6">
        <f>Table2[[#This Row],[Kidhome]]</f>
        <v>0</v>
      </c>
      <c r="G1489" s="6">
        <f>Table2[[#This Row],[Teenhome]]</f>
        <v>1</v>
      </c>
      <c r="H1489" s="9">
        <f>Table2[[#This Row],[Dt_Customer]]</f>
        <v>41336</v>
      </c>
      <c r="I1489" s="6">
        <f>Table2[[#This Row],[Recency]]</f>
        <v>84</v>
      </c>
      <c r="J1489" s="14">
        <f>IF(VALUE(YEAR(People!$H1489))-People!$B1489&gt;=90,44,VALUE(YEAR(People!$H1489))-People!$B1489)</f>
        <v>37</v>
      </c>
      <c r="K1489" s="5" t="str">
        <f>IF(AND(People!$J1489&gt;=16,People!$J1489&lt;=25),"16-25",IF(AND(People!$J1489&gt;=26,People!$J1489&lt;=35),"26-35",IF(AND(People!$J1489&gt;=36,People!$J1489&lt;=45),"36-45",IF(AND(People!$J1489&gt;=46,People!$J1489&lt;=55),"46-55",IF(AND(People!$J1489&gt;=56,People!$J1489&lt;=65),"56-65",IF(AND(People!$J1489&gt;=66,People!$J1489&lt;=75),"66-75","ALL"))))))</f>
        <v>36-45</v>
      </c>
      <c r="L1489" t="str">
        <f>Products!H1489</f>
        <v>Together</v>
      </c>
      <c r="M1489">
        <f>Table2[[#This Row],[Recency]]</f>
        <v>84</v>
      </c>
      <c r="N1489">
        <f>Table2[[#This Row],[NumDealsPurchases]]</f>
        <v>3</v>
      </c>
      <c r="O1489" s="12" t="str">
        <f>IF(Table2[[#This Row],[Kidhome]]=0,"No","Yes")</f>
        <v>No</v>
      </c>
      <c r="P1489" s="12" t="str">
        <f>IF(Table2[[#This Row],[Teenhome]]=0,"No","Yes")</f>
        <v>Yes</v>
      </c>
    </row>
    <row r="1490" spans="1:16" ht="16.5" x14ac:dyDescent="0.3">
      <c r="A1490" s="5">
        <f>Table2[[#This Row],[ID]]</f>
        <v>2939</v>
      </c>
      <c r="B1490" s="6">
        <f>Table2[[#This Row],[Year_Birth]]</f>
        <v>1970</v>
      </c>
      <c r="C1490" s="6" t="str">
        <f>Table2[[#This Row],[Education]]</f>
        <v>Master</v>
      </c>
      <c r="D1490" s="6" t="str">
        <f>Table2[[#This Row],[Marital_Status]]</f>
        <v>Together</v>
      </c>
      <c r="E1490" s="6">
        <f>Table2[[#This Row],[Income]]</f>
        <v>79419</v>
      </c>
      <c r="F1490" s="6">
        <f>Table2[[#This Row],[Kidhome]]</f>
        <v>0</v>
      </c>
      <c r="G1490" s="6">
        <f>Table2[[#This Row],[Teenhome]]</f>
        <v>0</v>
      </c>
      <c r="H1490" s="9">
        <f>Table2[[#This Row],[Dt_Customer]]</f>
        <v>41812</v>
      </c>
      <c r="I1490" s="6">
        <f>Table2[[#This Row],[Recency]]</f>
        <v>96</v>
      </c>
      <c r="J1490" s="8">
        <f>IF(VALUE(YEAR(People!$H1490))-People!$B1490&gt;=90,44,VALUE(YEAR(People!$H1490))-People!$B1490)</f>
        <v>44</v>
      </c>
      <c r="K1490" s="5" t="str">
        <f>IF(AND(People!$J1490&gt;=16,People!$J1490&lt;=25),"16-25",IF(AND(People!$J1490&gt;=26,People!$J1490&lt;=35),"26-35",IF(AND(People!$J1490&gt;=36,People!$J1490&lt;=45),"36-45",IF(AND(People!$J1490&gt;=46,People!$J1490&lt;=55),"46-55",IF(AND(People!$J1490&gt;=56,People!$J1490&lt;=65),"56-65",IF(AND(People!$J1490&gt;=66,People!$J1490&lt;=75),"66-75","ALL"))))))</f>
        <v>36-45</v>
      </c>
      <c r="L1490" t="str">
        <f>Products!H1490</f>
        <v>Married</v>
      </c>
      <c r="M1490">
        <f>Table2[[#This Row],[Recency]]</f>
        <v>96</v>
      </c>
      <c r="N1490">
        <f>Table2[[#This Row],[NumDealsPurchases]]</f>
        <v>1</v>
      </c>
      <c r="O1490" s="12" t="str">
        <f>IF(Table2[[#This Row],[Kidhome]]=0,"No","Yes")</f>
        <v>No</v>
      </c>
      <c r="P1490" s="12" t="str">
        <f>IF(Table2[[#This Row],[Teenhome]]=0,"No","Yes")</f>
        <v>No</v>
      </c>
    </row>
    <row r="1491" spans="1:16" ht="16.5" x14ac:dyDescent="0.3">
      <c r="A1491" s="7">
        <f>Table2[[#This Row],[ID]]</f>
        <v>5529</v>
      </c>
      <c r="B1491" s="6">
        <f>Table2[[#This Row],[Year_Birth]]</f>
        <v>1946</v>
      </c>
      <c r="C1491" s="6" t="str">
        <f>Table2[[#This Row],[Education]]</f>
        <v>PhD</v>
      </c>
      <c r="D1491" s="6" t="str">
        <f>Table2[[#This Row],[Marital_Status]]</f>
        <v>Together</v>
      </c>
      <c r="E1491" s="6">
        <f>Table2[[#This Row],[Income]]</f>
        <v>64014</v>
      </c>
      <c r="F1491" s="6">
        <f>Table2[[#This Row],[Kidhome]]</f>
        <v>2</v>
      </c>
      <c r="G1491" s="6">
        <f>Table2[[#This Row],[Teenhome]]</f>
        <v>1</v>
      </c>
      <c r="H1491" s="9">
        <f>Table2[[#This Row],[Dt_Customer]]</f>
        <v>41800</v>
      </c>
      <c r="I1491" s="6">
        <f>Table2[[#This Row],[Recency]]</f>
        <v>56</v>
      </c>
      <c r="J1491" s="14">
        <f>IF(VALUE(YEAR(People!$H1491))-People!$B1491&gt;=90,44,VALUE(YEAR(People!$H1491))-People!$B1491)</f>
        <v>68</v>
      </c>
      <c r="K1491" s="5" t="str">
        <f>IF(AND(People!$J1491&gt;=16,People!$J1491&lt;=25),"16-25",IF(AND(People!$J1491&gt;=26,People!$J1491&lt;=35),"26-35",IF(AND(People!$J1491&gt;=36,People!$J1491&lt;=45),"36-45",IF(AND(People!$J1491&gt;=46,People!$J1491&lt;=55),"46-55",IF(AND(People!$J1491&gt;=56,People!$J1491&lt;=65),"56-65",IF(AND(People!$J1491&gt;=66,People!$J1491&lt;=75),"66-75","ALL"))))))</f>
        <v>66-75</v>
      </c>
      <c r="L1491" t="str">
        <f>Products!H1491</f>
        <v>Together</v>
      </c>
      <c r="M1491">
        <f>Table2[[#This Row],[Recency]]</f>
        <v>56</v>
      </c>
      <c r="N1491">
        <f>Table2[[#This Row],[NumDealsPurchases]]</f>
        <v>7</v>
      </c>
      <c r="O1491" s="12" t="str">
        <f>IF(Table2[[#This Row],[Kidhome]]=0,"No","Yes")</f>
        <v>Yes</v>
      </c>
      <c r="P1491" s="12" t="str">
        <f>IF(Table2[[#This Row],[Teenhome]]=0,"No","Yes")</f>
        <v>Yes</v>
      </c>
    </row>
    <row r="1492" spans="1:16" ht="16.5" x14ac:dyDescent="0.3">
      <c r="A1492" s="5">
        <f>Table2[[#This Row],[ID]]</f>
        <v>9743</v>
      </c>
      <c r="B1492" s="6">
        <f>Table2[[#This Row],[Year_Birth]]</f>
        <v>1955</v>
      </c>
      <c r="C1492" s="6" t="str">
        <f>Table2[[#This Row],[Education]]</f>
        <v>Graduation</v>
      </c>
      <c r="D1492" s="6" t="str">
        <f>Table2[[#This Row],[Marital_Status]]</f>
        <v>Married</v>
      </c>
      <c r="E1492" s="6">
        <f>Table2[[#This Row],[Income]]</f>
        <v>76998</v>
      </c>
      <c r="F1492" s="6">
        <f>Table2[[#This Row],[Kidhome]]</f>
        <v>0</v>
      </c>
      <c r="G1492" s="6">
        <f>Table2[[#This Row],[Teenhome]]</f>
        <v>1</v>
      </c>
      <c r="H1492" s="9">
        <f>Table2[[#This Row],[Dt_Customer]]</f>
        <v>41285</v>
      </c>
      <c r="I1492" s="6">
        <f>Table2[[#This Row],[Recency]]</f>
        <v>85</v>
      </c>
      <c r="J1492" s="8">
        <f>IF(VALUE(YEAR(People!$H1492))-People!$B1492&gt;=90,44,VALUE(YEAR(People!$H1492))-People!$B1492)</f>
        <v>58</v>
      </c>
      <c r="K1492" s="5" t="str">
        <f>IF(AND(People!$J1492&gt;=16,People!$J1492&lt;=25),"16-25",IF(AND(People!$J1492&gt;=26,People!$J1492&lt;=35),"26-35",IF(AND(People!$J1492&gt;=36,People!$J1492&lt;=45),"36-45",IF(AND(People!$J1492&gt;=46,People!$J1492&lt;=55),"46-55",IF(AND(People!$J1492&gt;=56,People!$J1492&lt;=65),"56-65",IF(AND(People!$J1492&gt;=66,People!$J1492&lt;=75),"66-75","ALL"))))))</f>
        <v>56-65</v>
      </c>
      <c r="L1492" t="str">
        <f>Products!H1492</f>
        <v>Married</v>
      </c>
      <c r="M1492">
        <f>Table2[[#This Row],[Recency]]</f>
        <v>85</v>
      </c>
      <c r="N1492">
        <f>Table2[[#This Row],[NumDealsPurchases]]</f>
        <v>2</v>
      </c>
      <c r="O1492" s="12" t="str">
        <f>IF(Table2[[#This Row],[Kidhome]]=0,"No","Yes")</f>
        <v>No</v>
      </c>
      <c r="P1492" s="12" t="str">
        <f>IF(Table2[[#This Row],[Teenhome]]=0,"No","Yes")</f>
        <v>Yes</v>
      </c>
    </row>
    <row r="1493" spans="1:16" ht="16.5" x14ac:dyDescent="0.3">
      <c r="A1493" s="7">
        <f>Table2[[#This Row],[ID]]</f>
        <v>5763</v>
      </c>
      <c r="B1493" s="6">
        <f>Table2[[#This Row],[Year_Birth]]</f>
        <v>1972</v>
      </c>
      <c r="C1493" s="6" t="str">
        <f>Table2[[#This Row],[Education]]</f>
        <v>Master</v>
      </c>
      <c r="D1493" s="6" t="str">
        <f>Table2[[#This Row],[Marital_Status]]</f>
        <v>Together</v>
      </c>
      <c r="E1493" s="6">
        <f>Table2[[#This Row],[Income]]</f>
        <v>49854</v>
      </c>
      <c r="F1493" s="6">
        <f>Table2[[#This Row],[Kidhome]]</f>
        <v>1</v>
      </c>
      <c r="G1493" s="6">
        <f>Table2[[#This Row],[Teenhome]]</f>
        <v>0</v>
      </c>
      <c r="H1493" s="9">
        <f>Table2[[#This Row],[Dt_Customer]]</f>
        <v>41588</v>
      </c>
      <c r="I1493" s="6">
        <f>Table2[[#This Row],[Recency]]</f>
        <v>63</v>
      </c>
      <c r="J1493" s="14">
        <f>IF(VALUE(YEAR(People!$H1493))-People!$B1493&gt;=90,44,VALUE(YEAR(People!$H1493))-People!$B1493)</f>
        <v>41</v>
      </c>
      <c r="K1493" s="5" t="str">
        <f>IF(AND(People!$J1493&gt;=16,People!$J1493&lt;=25),"16-25",IF(AND(People!$J1493&gt;=26,People!$J1493&lt;=35),"26-35",IF(AND(People!$J1493&gt;=36,People!$J1493&lt;=45),"36-45",IF(AND(People!$J1493&gt;=46,People!$J1493&lt;=55),"46-55",IF(AND(People!$J1493&gt;=56,People!$J1493&lt;=65),"56-65",IF(AND(People!$J1493&gt;=66,People!$J1493&lt;=75),"66-75","ALL"))))))</f>
        <v>36-45</v>
      </c>
      <c r="L1493" t="str">
        <f>Products!H1493</f>
        <v>Divorced</v>
      </c>
      <c r="M1493">
        <f>Table2[[#This Row],[Recency]]</f>
        <v>63</v>
      </c>
      <c r="N1493">
        <f>Table2[[#This Row],[NumDealsPurchases]]</f>
        <v>5</v>
      </c>
      <c r="O1493" s="12" t="str">
        <f>IF(Table2[[#This Row],[Kidhome]]=0,"No","Yes")</f>
        <v>Yes</v>
      </c>
      <c r="P1493" s="12" t="str">
        <f>IF(Table2[[#This Row],[Teenhome]]=0,"No","Yes")</f>
        <v>No</v>
      </c>
    </row>
    <row r="1494" spans="1:16" ht="16.5" x14ac:dyDescent="0.3">
      <c r="A1494" s="5">
        <f>Table2[[#This Row],[ID]]</f>
        <v>3478</v>
      </c>
      <c r="B1494" s="6">
        <f>Table2[[#This Row],[Year_Birth]]</f>
        <v>1971</v>
      </c>
      <c r="C1494" s="6" t="str">
        <f>Table2[[#This Row],[Education]]</f>
        <v>PhD</v>
      </c>
      <c r="D1494" s="6" t="str">
        <f>Table2[[#This Row],[Marital_Status]]</f>
        <v>Married</v>
      </c>
      <c r="E1494" s="6">
        <f>Table2[[#This Row],[Income]]</f>
        <v>60585</v>
      </c>
      <c r="F1494" s="6">
        <f>Table2[[#This Row],[Kidhome]]</f>
        <v>1</v>
      </c>
      <c r="G1494" s="6">
        <f>Table2[[#This Row],[Teenhome]]</f>
        <v>1</v>
      </c>
      <c r="H1494" s="9">
        <f>Table2[[#This Row],[Dt_Customer]]</f>
        <v>41449</v>
      </c>
      <c r="I1494" s="6">
        <f>Table2[[#This Row],[Recency]]</f>
        <v>17</v>
      </c>
      <c r="J1494" s="8">
        <f>IF(VALUE(YEAR(People!$H1494))-People!$B1494&gt;=90,44,VALUE(YEAR(People!$H1494))-People!$B1494)</f>
        <v>42</v>
      </c>
      <c r="K1494" s="5" t="str">
        <f>IF(AND(People!$J1494&gt;=16,People!$J1494&lt;=25),"16-25",IF(AND(People!$J1494&gt;=26,People!$J1494&lt;=35),"26-35",IF(AND(People!$J1494&gt;=36,People!$J1494&lt;=45),"36-45",IF(AND(People!$J1494&gt;=46,People!$J1494&lt;=55),"46-55",IF(AND(People!$J1494&gt;=56,People!$J1494&lt;=65),"56-65",IF(AND(People!$J1494&gt;=66,People!$J1494&lt;=75),"66-75","ALL"))))))</f>
        <v>36-45</v>
      </c>
      <c r="L1494" t="str">
        <f>Products!H1494</f>
        <v>Together</v>
      </c>
      <c r="M1494">
        <f>Table2[[#This Row],[Recency]]</f>
        <v>17</v>
      </c>
      <c r="N1494">
        <f>Table2[[#This Row],[NumDealsPurchases]]</f>
        <v>10</v>
      </c>
      <c r="O1494" s="12" t="str">
        <f>IF(Table2[[#This Row],[Kidhome]]=0,"No","Yes")</f>
        <v>Yes</v>
      </c>
      <c r="P1494" s="12" t="str">
        <f>IF(Table2[[#This Row],[Teenhome]]=0,"No","Yes")</f>
        <v>Yes</v>
      </c>
    </row>
    <row r="1495" spans="1:16" ht="16.5" x14ac:dyDescent="0.3">
      <c r="A1495" s="7">
        <f>Table2[[#This Row],[ID]]</f>
        <v>7494</v>
      </c>
      <c r="B1495" s="6">
        <f>Table2[[#This Row],[Year_Birth]]</f>
        <v>1950</v>
      </c>
      <c r="C1495" s="6" t="str">
        <f>Table2[[#This Row],[Education]]</f>
        <v>PhD</v>
      </c>
      <c r="D1495" s="6" t="str">
        <f>Table2[[#This Row],[Marital_Status]]</f>
        <v>Divorced</v>
      </c>
      <c r="E1495" s="6">
        <f>Table2[[#This Row],[Income]]</f>
        <v>42873</v>
      </c>
      <c r="F1495" s="6">
        <f>Table2[[#This Row],[Kidhome]]</f>
        <v>1</v>
      </c>
      <c r="G1495" s="6">
        <f>Table2[[#This Row],[Teenhome]]</f>
        <v>1</v>
      </c>
      <c r="H1495" s="9">
        <f>Table2[[#This Row],[Dt_Customer]]</f>
        <v>41295</v>
      </c>
      <c r="I1495" s="6">
        <f>Table2[[#This Row],[Recency]]</f>
        <v>11</v>
      </c>
      <c r="J1495" s="14">
        <f>IF(VALUE(YEAR(People!$H1495))-People!$B1495&gt;=90,44,VALUE(YEAR(People!$H1495))-People!$B1495)</f>
        <v>63</v>
      </c>
      <c r="K1495" s="5" t="str">
        <f>IF(AND(People!$J1495&gt;=16,People!$J1495&lt;=25),"16-25",IF(AND(People!$J1495&gt;=26,People!$J1495&lt;=35),"26-35",IF(AND(People!$J1495&gt;=36,People!$J1495&lt;=45),"36-45",IF(AND(People!$J1495&gt;=46,People!$J1495&lt;=55),"46-55",IF(AND(People!$J1495&gt;=56,People!$J1495&lt;=65),"56-65",IF(AND(People!$J1495&gt;=66,People!$J1495&lt;=75),"66-75","ALL"))))))</f>
        <v>56-65</v>
      </c>
      <c r="L1495" t="str">
        <f>Products!H1495</f>
        <v>Together</v>
      </c>
      <c r="M1495">
        <f>Table2[[#This Row],[Recency]]</f>
        <v>11</v>
      </c>
      <c r="N1495">
        <f>Table2[[#This Row],[NumDealsPurchases]]</f>
        <v>4</v>
      </c>
      <c r="O1495" s="12" t="str">
        <f>IF(Table2[[#This Row],[Kidhome]]=0,"No","Yes")</f>
        <v>Yes</v>
      </c>
      <c r="P1495" s="12" t="str">
        <f>IF(Table2[[#This Row],[Teenhome]]=0,"No","Yes")</f>
        <v>Yes</v>
      </c>
    </row>
    <row r="1496" spans="1:16" ht="16.5" x14ac:dyDescent="0.3">
      <c r="A1496" s="5">
        <f>Table2[[#This Row],[ID]]</f>
        <v>1763</v>
      </c>
      <c r="B1496" s="6">
        <f>Table2[[#This Row],[Year_Birth]]</f>
        <v>1988</v>
      </c>
      <c r="C1496" s="6" t="str">
        <f>Table2[[#This Row],[Education]]</f>
        <v>Graduation</v>
      </c>
      <c r="D1496" s="6" t="str">
        <f>Table2[[#This Row],[Marital_Status]]</f>
        <v>Together</v>
      </c>
      <c r="E1496" s="6">
        <f>Table2[[#This Row],[Income]]</f>
        <v>87679</v>
      </c>
      <c r="F1496" s="6">
        <f>Table2[[#This Row],[Kidhome]]</f>
        <v>0</v>
      </c>
      <c r="G1496" s="6">
        <f>Table2[[#This Row],[Teenhome]]</f>
        <v>0</v>
      </c>
      <c r="H1496" s="9">
        <f>Table2[[#This Row],[Dt_Customer]]</f>
        <v>41482</v>
      </c>
      <c r="I1496" s="6">
        <f>Table2[[#This Row],[Recency]]</f>
        <v>62</v>
      </c>
      <c r="J1496" s="8">
        <f>IF(VALUE(YEAR(People!$H1496))-People!$B1496&gt;=90,44,VALUE(YEAR(People!$H1496))-People!$B1496)</f>
        <v>25</v>
      </c>
      <c r="K1496" s="5" t="str">
        <f>IF(AND(People!$J1496&gt;=16,People!$J1496&lt;=25),"16-25",IF(AND(People!$J1496&gt;=26,People!$J1496&lt;=35),"26-35",IF(AND(People!$J1496&gt;=36,People!$J1496&lt;=45),"36-45",IF(AND(People!$J1496&gt;=46,People!$J1496&lt;=55),"46-55",IF(AND(People!$J1496&gt;=56,People!$J1496&lt;=65),"56-65",IF(AND(People!$J1496&gt;=66,People!$J1496&lt;=75),"66-75","ALL"))))))</f>
        <v>16-25</v>
      </c>
      <c r="L1496" t="str">
        <f>Products!H1496</f>
        <v>Married</v>
      </c>
      <c r="M1496">
        <f>Table2[[#This Row],[Recency]]</f>
        <v>62</v>
      </c>
      <c r="N1496">
        <f>Table2[[#This Row],[NumDealsPurchases]]</f>
        <v>1</v>
      </c>
      <c r="O1496" s="12" t="str">
        <f>IF(Table2[[#This Row],[Kidhome]]=0,"No","Yes")</f>
        <v>No</v>
      </c>
      <c r="P1496" s="12" t="str">
        <f>IF(Table2[[#This Row],[Teenhome]]=0,"No","Yes")</f>
        <v>No</v>
      </c>
    </row>
    <row r="1497" spans="1:16" ht="16.5" x14ac:dyDescent="0.3">
      <c r="A1497" s="7">
        <f>Table2[[#This Row],[ID]]</f>
        <v>7250</v>
      </c>
      <c r="B1497" s="6">
        <f>Table2[[#This Row],[Year_Birth]]</f>
        <v>1978</v>
      </c>
      <c r="C1497" s="6" t="str">
        <f>Table2[[#This Row],[Education]]</f>
        <v>Graduation</v>
      </c>
      <c r="D1497" s="6" t="str">
        <f>Table2[[#This Row],[Marital_Status]]</f>
        <v>Together</v>
      </c>
      <c r="E1497" s="6">
        <f>Table2[[#This Row],[Income]]</f>
        <v>57867</v>
      </c>
      <c r="F1497" s="6">
        <f>Table2[[#This Row],[Kidhome]]</f>
        <v>1</v>
      </c>
      <c r="G1497" s="6">
        <f>Table2[[#This Row],[Teenhome]]</f>
        <v>0</v>
      </c>
      <c r="H1497" s="9">
        <f>Table2[[#This Row],[Dt_Customer]]</f>
        <v>41548</v>
      </c>
      <c r="I1497" s="6">
        <f>Table2[[#This Row],[Recency]]</f>
        <v>48</v>
      </c>
      <c r="J1497" s="14">
        <f>IF(VALUE(YEAR(People!$H1497))-People!$B1497&gt;=90,44,VALUE(YEAR(People!$H1497))-People!$B1497)</f>
        <v>35</v>
      </c>
      <c r="K1497" s="5" t="str">
        <f>IF(AND(People!$J1497&gt;=16,People!$J1497&lt;=25),"16-25",IF(AND(People!$J1497&gt;=26,People!$J1497&lt;=35),"26-35",IF(AND(People!$J1497&gt;=36,People!$J1497&lt;=45),"36-45",IF(AND(People!$J1497&gt;=46,People!$J1497&lt;=55),"46-55",IF(AND(People!$J1497&gt;=56,People!$J1497&lt;=65),"56-65",IF(AND(People!$J1497&gt;=66,People!$J1497&lt;=75),"66-75","ALL"))))))</f>
        <v>26-35</v>
      </c>
      <c r="L1497" t="str">
        <f>Products!H1497</f>
        <v>Married</v>
      </c>
      <c r="M1497">
        <f>Table2[[#This Row],[Recency]]</f>
        <v>48</v>
      </c>
      <c r="N1497">
        <f>Table2[[#This Row],[NumDealsPurchases]]</f>
        <v>7</v>
      </c>
      <c r="O1497" s="12" t="str">
        <f>IF(Table2[[#This Row],[Kidhome]]=0,"No","Yes")</f>
        <v>Yes</v>
      </c>
      <c r="P1497" s="12" t="str">
        <f>IF(Table2[[#This Row],[Teenhome]]=0,"No","Yes")</f>
        <v>No</v>
      </c>
    </row>
    <row r="1498" spans="1:16" ht="16.5" x14ac:dyDescent="0.3">
      <c r="A1498" s="5">
        <f>Table2[[#This Row],[ID]]</f>
        <v>2005</v>
      </c>
      <c r="B1498" s="6">
        <f>Table2[[#This Row],[Year_Birth]]</f>
        <v>1990</v>
      </c>
      <c r="C1498" s="6" t="str">
        <f>Table2[[#This Row],[Education]]</f>
        <v>Graduation</v>
      </c>
      <c r="D1498" s="6" t="str">
        <f>Table2[[#This Row],[Marital_Status]]</f>
        <v>Married</v>
      </c>
      <c r="E1498" s="6">
        <f>Table2[[#This Row],[Income]]</f>
        <v>35765</v>
      </c>
      <c r="F1498" s="6">
        <f>Table2[[#This Row],[Kidhome]]</f>
        <v>1</v>
      </c>
      <c r="G1498" s="6">
        <f>Table2[[#This Row],[Teenhome]]</f>
        <v>0</v>
      </c>
      <c r="H1498" s="9">
        <f>Table2[[#This Row],[Dt_Customer]]</f>
        <v>41619</v>
      </c>
      <c r="I1498" s="6">
        <f>Table2[[#This Row],[Recency]]</f>
        <v>86</v>
      </c>
      <c r="J1498" s="8">
        <f>IF(VALUE(YEAR(People!$H1498))-People!$B1498&gt;=90,44,VALUE(YEAR(People!$H1498))-People!$B1498)</f>
        <v>23</v>
      </c>
      <c r="K1498" s="5" t="str">
        <f>IF(AND(People!$J1498&gt;=16,People!$J1498&lt;=25),"16-25",IF(AND(People!$J1498&gt;=26,People!$J1498&lt;=35),"26-35",IF(AND(People!$J1498&gt;=36,People!$J1498&lt;=45),"36-45",IF(AND(People!$J1498&gt;=46,People!$J1498&lt;=55),"46-55",IF(AND(People!$J1498&gt;=56,People!$J1498&lt;=65),"56-65",IF(AND(People!$J1498&gt;=66,People!$J1498&lt;=75),"66-75","ALL"))))))</f>
        <v>16-25</v>
      </c>
      <c r="L1498" t="str">
        <f>Products!H1498</f>
        <v>Divorced</v>
      </c>
      <c r="M1498">
        <f>Table2[[#This Row],[Recency]]</f>
        <v>86</v>
      </c>
      <c r="N1498">
        <f>Table2[[#This Row],[NumDealsPurchases]]</f>
        <v>2</v>
      </c>
      <c r="O1498" s="12" t="str">
        <f>IF(Table2[[#This Row],[Kidhome]]=0,"No","Yes")</f>
        <v>Yes</v>
      </c>
      <c r="P1498" s="12" t="str">
        <f>IF(Table2[[#This Row],[Teenhome]]=0,"No","Yes")</f>
        <v>No</v>
      </c>
    </row>
    <row r="1499" spans="1:16" ht="16.5" x14ac:dyDescent="0.3">
      <c r="A1499" s="7">
        <f>Table2[[#This Row],[ID]]</f>
        <v>10770</v>
      </c>
      <c r="B1499" s="6">
        <f>Table2[[#This Row],[Year_Birth]]</f>
        <v>1959</v>
      </c>
      <c r="C1499" s="6" t="str">
        <f>Table2[[#This Row],[Education]]</f>
        <v>Graduation</v>
      </c>
      <c r="D1499" s="6" t="str">
        <f>Table2[[#This Row],[Marital_Status]]</f>
        <v>Married</v>
      </c>
      <c r="E1499" s="6">
        <f>Table2[[#This Row],[Income]]</f>
        <v>65492</v>
      </c>
      <c r="F1499" s="6">
        <f>Table2[[#This Row],[Kidhome]]</f>
        <v>0</v>
      </c>
      <c r="G1499" s="6">
        <f>Table2[[#This Row],[Teenhome]]</f>
        <v>0</v>
      </c>
      <c r="H1499" s="9">
        <f>Table2[[#This Row],[Dt_Customer]]</f>
        <v>41665</v>
      </c>
      <c r="I1499" s="6">
        <f>Table2[[#This Row],[Recency]]</f>
        <v>73</v>
      </c>
      <c r="J1499" s="14">
        <f>IF(VALUE(YEAR(People!$H1499))-People!$B1499&gt;=90,44,VALUE(YEAR(People!$H1499))-People!$B1499)</f>
        <v>55</v>
      </c>
      <c r="K1499" s="5" t="str">
        <f>IF(AND(People!$J1499&gt;=16,People!$J1499&lt;=25),"16-25",IF(AND(People!$J1499&gt;=26,People!$J1499&lt;=35),"26-35",IF(AND(People!$J1499&gt;=36,People!$J1499&lt;=45),"36-45",IF(AND(People!$J1499&gt;=46,People!$J1499&lt;=55),"46-55",IF(AND(People!$J1499&gt;=56,People!$J1499&lt;=65),"56-65",IF(AND(People!$J1499&gt;=66,People!$J1499&lt;=75),"66-75","ALL"))))))</f>
        <v>46-55</v>
      </c>
      <c r="L1499" t="str">
        <f>Products!H1499</f>
        <v>Together</v>
      </c>
      <c r="M1499">
        <f>Table2[[#This Row],[Recency]]</f>
        <v>73</v>
      </c>
      <c r="N1499">
        <f>Table2[[#This Row],[NumDealsPurchases]]</f>
        <v>2</v>
      </c>
      <c r="O1499" s="12" t="str">
        <f>IF(Table2[[#This Row],[Kidhome]]=0,"No","Yes")</f>
        <v>No</v>
      </c>
      <c r="P1499" s="12" t="str">
        <f>IF(Table2[[#This Row],[Teenhome]]=0,"No","Yes")</f>
        <v>No</v>
      </c>
    </row>
    <row r="1500" spans="1:16" ht="16.5" x14ac:dyDescent="0.3">
      <c r="A1500" s="5">
        <f>Table2[[#This Row],[ID]]</f>
        <v>6885</v>
      </c>
      <c r="B1500" s="6">
        <f>Table2[[#This Row],[Year_Birth]]</f>
        <v>1977</v>
      </c>
      <c r="C1500" s="6" t="str">
        <f>Table2[[#This Row],[Education]]</f>
        <v>Graduation</v>
      </c>
      <c r="D1500" s="6" t="str">
        <f>Table2[[#This Row],[Marital_Status]]</f>
        <v>Divorced</v>
      </c>
      <c r="E1500" s="6">
        <f>Table2[[#This Row],[Income]]</f>
        <v>32952</v>
      </c>
      <c r="F1500" s="6">
        <f>Table2[[#This Row],[Kidhome]]</f>
        <v>1</v>
      </c>
      <c r="G1500" s="6">
        <f>Table2[[#This Row],[Teenhome]]</f>
        <v>0</v>
      </c>
      <c r="H1500" s="9">
        <f>Table2[[#This Row],[Dt_Customer]]</f>
        <v>41609</v>
      </c>
      <c r="I1500" s="6">
        <f>Table2[[#This Row],[Recency]]</f>
        <v>36</v>
      </c>
      <c r="J1500" s="8">
        <f>IF(VALUE(YEAR(People!$H1500))-People!$B1500&gt;=90,44,VALUE(YEAR(People!$H1500))-People!$B1500)</f>
        <v>36</v>
      </c>
      <c r="K1500" s="5" t="str">
        <f>IF(AND(People!$J1500&gt;=16,People!$J1500&lt;=25),"16-25",IF(AND(People!$J1500&gt;=26,People!$J1500&lt;=35),"26-35",IF(AND(People!$J1500&gt;=36,People!$J1500&lt;=45),"36-45",IF(AND(People!$J1500&gt;=46,People!$J1500&lt;=55),"46-55",IF(AND(People!$J1500&gt;=56,People!$J1500&lt;=65),"56-65",IF(AND(People!$J1500&gt;=66,People!$J1500&lt;=75),"66-75","ALL"))))))</f>
        <v>36-45</v>
      </c>
      <c r="L1500" t="str">
        <f>Products!H1500</f>
        <v>Together</v>
      </c>
      <c r="M1500">
        <f>Table2[[#This Row],[Recency]]</f>
        <v>36</v>
      </c>
      <c r="N1500">
        <f>Table2[[#This Row],[NumDealsPurchases]]</f>
        <v>1</v>
      </c>
      <c r="O1500" s="12" t="str">
        <f>IF(Table2[[#This Row],[Kidhome]]=0,"No","Yes")</f>
        <v>Yes</v>
      </c>
      <c r="P1500" s="12" t="str">
        <f>IF(Table2[[#This Row],[Teenhome]]=0,"No","Yes")</f>
        <v>No</v>
      </c>
    </row>
    <row r="1501" spans="1:16" ht="16.5" x14ac:dyDescent="0.3">
      <c r="A1501" s="7">
        <f>Table2[[#This Row],[ID]]</f>
        <v>2072</v>
      </c>
      <c r="B1501" s="6">
        <f>Table2[[#This Row],[Year_Birth]]</f>
        <v>1969</v>
      </c>
      <c r="C1501" s="6" t="str">
        <f>Table2[[#This Row],[Education]]</f>
        <v>PhD</v>
      </c>
      <c r="D1501" s="6" t="str">
        <f>Table2[[#This Row],[Marital_Status]]</f>
        <v>Together</v>
      </c>
      <c r="E1501" s="6">
        <f>Table2[[#This Row],[Income]]</f>
        <v>53374</v>
      </c>
      <c r="F1501" s="6">
        <f>Table2[[#This Row],[Kidhome]]</f>
        <v>0</v>
      </c>
      <c r="G1501" s="6">
        <f>Table2[[#This Row],[Teenhome]]</f>
        <v>1</v>
      </c>
      <c r="H1501" s="9">
        <f>Table2[[#This Row],[Dt_Customer]]</f>
        <v>41137</v>
      </c>
      <c r="I1501" s="6">
        <f>Table2[[#This Row],[Recency]]</f>
        <v>34</v>
      </c>
      <c r="J1501" s="14">
        <f>IF(VALUE(YEAR(People!$H1501))-People!$B1501&gt;=90,44,VALUE(YEAR(People!$H1501))-People!$B1501)</f>
        <v>43</v>
      </c>
      <c r="K1501" s="5" t="str">
        <f>IF(AND(People!$J1501&gt;=16,People!$J1501&lt;=25),"16-25",IF(AND(People!$J1501&gt;=26,People!$J1501&lt;=35),"26-35",IF(AND(People!$J1501&gt;=36,People!$J1501&lt;=45),"36-45",IF(AND(People!$J1501&gt;=46,People!$J1501&lt;=55),"46-55",IF(AND(People!$J1501&gt;=56,People!$J1501&lt;=65),"56-65",IF(AND(People!$J1501&gt;=66,People!$J1501&lt;=75),"66-75","ALL"))))))</f>
        <v>36-45</v>
      </c>
      <c r="L1501" t="str">
        <f>Products!H1501</f>
        <v>Married</v>
      </c>
      <c r="M1501">
        <f>Table2[[#This Row],[Recency]]</f>
        <v>34</v>
      </c>
      <c r="N1501">
        <f>Table2[[#This Row],[NumDealsPurchases]]</f>
        <v>6</v>
      </c>
      <c r="O1501" s="12" t="str">
        <f>IF(Table2[[#This Row],[Kidhome]]=0,"No","Yes")</f>
        <v>No</v>
      </c>
      <c r="P1501" s="12" t="str">
        <f>IF(Table2[[#This Row],[Teenhome]]=0,"No","Yes")</f>
        <v>Yes</v>
      </c>
    </row>
    <row r="1502" spans="1:16" ht="16.5" x14ac:dyDescent="0.3">
      <c r="A1502" s="5">
        <f>Table2[[#This Row],[ID]]</f>
        <v>9463</v>
      </c>
      <c r="B1502" s="6">
        <f>Table2[[#This Row],[Year_Birth]]</f>
        <v>1959</v>
      </c>
      <c r="C1502" s="6" t="str">
        <f>Table2[[#This Row],[Education]]</f>
        <v>Graduation</v>
      </c>
      <c r="D1502" s="6" t="str">
        <f>Table2[[#This Row],[Marital_Status]]</f>
        <v>Together</v>
      </c>
      <c r="E1502" s="6">
        <f>Table2[[#This Row],[Income]]</f>
        <v>71706</v>
      </c>
      <c r="F1502" s="6">
        <f>Table2[[#This Row],[Kidhome]]</f>
        <v>0</v>
      </c>
      <c r="G1502" s="6">
        <f>Table2[[#This Row],[Teenhome]]</f>
        <v>1</v>
      </c>
      <c r="H1502" s="9">
        <f>Table2[[#This Row],[Dt_Customer]]</f>
        <v>41226</v>
      </c>
      <c r="I1502" s="6">
        <f>Table2[[#This Row],[Recency]]</f>
        <v>16</v>
      </c>
      <c r="J1502" s="8">
        <f>IF(VALUE(YEAR(People!$H1502))-People!$B1502&gt;=90,44,VALUE(YEAR(People!$H1502))-People!$B1502)</f>
        <v>53</v>
      </c>
      <c r="K1502" s="5" t="str">
        <f>IF(AND(People!$J1502&gt;=16,People!$J1502&lt;=25),"16-25",IF(AND(People!$J1502&gt;=26,People!$J1502&lt;=35),"26-35",IF(AND(People!$J1502&gt;=36,People!$J1502&lt;=45),"36-45",IF(AND(People!$J1502&gt;=46,People!$J1502&lt;=55),"46-55",IF(AND(People!$J1502&gt;=56,People!$J1502&lt;=65),"56-65",IF(AND(People!$J1502&gt;=66,People!$J1502&lt;=75),"66-75","ALL"))))))</f>
        <v>46-55</v>
      </c>
      <c r="L1502" t="str">
        <f>Products!H1502</f>
        <v>Together</v>
      </c>
      <c r="M1502">
        <f>Table2[[#This Row],[Recency]]</f>
        <v>16</v>
      </c>
      <c r="N1502">
        <f>Table2[[#This Row],[NumDealsPurchases]]</f>
        <v>4</v>
      </c>
      <c r="O1502" s="12" t="str">
        <f>IF(Table2[[#This Row],[Kidhome]]=0,"No","Yes")</f>
        <v>No</v>
      </c>
      <c r="P1502" s="12" t="str">
        <f>IF(Table2[[#This Row],[Teenhome]]=0,"No","Yes")</f>
        <v>Yes</v>
      </c>
    </row>
    <row r="1503" spans="1:16" ht="16.5" x14ac:dyDescent="0.3">
      <c r="A1503" s="7">
        <f>Table2[[#This Row],[ID]]</f>
        <v>6318</v>
      </c>
      <c r="B1503" s="6">
        <f>Table2[[#This Row],[Year_Birth]]</f>
        <v>1988</v>
      </c>
      <c r="C1503" s="6" t="str">
        <f>Table2[[#This Row],[Education]]</f>
        <v>Graduation</v>
      </c>
      <c r="D1503" s="6" t="str">
        <f>Table2[[#This Row],[Marital_Status]]</f>
        <v>Married</v>
      </c>
      <c r="E1503" s="6">
        <f>Table2[[#This Row],[Income]]</f>
        <v>68487</v>
      </c>
      <c r="F1503" s="6">
        <f>Table2[[#This Row],[Kidhome]]</f>
        <v>0</v>
      </c>
      <c r="G1503" s="6">
        <f>Table2[[#This Row],[Teenhome]]</f>
        <v>0</v>
      </c>
      <c r="H1503" s="9">
        <f>Table2[[#This Row],[Dt_Customer]]</f>
        <v>41287</v>
      </c>
      <c r="I1503" s="6">
        <f>Table2[[#This Row],[Recency]]</f>
        <v>48</v>
      </c>
      <c r="J1503" s="14">
        <f>IF(VALUE(YEAR(People!$H1503))-People!$B1503&gt;=90,44,VALUE(YEAR(People!$H1503))-People!$B1503)</f>
        <v>25</v>
      </c>
      <c r="K1503" s="5" t="str">
        <f>IF(AND(People!$J1503&gt;=16,People!$J1503&lt;=25),"16-25",IF(AND(People!$J1503&gt;=26,People!$J1503&lt;=35),"26-35",IF(AND(People!$J1503&gt;=36,People!$J1503&lt;=45),"36-45",IF(AND(People!$J1503&gt;=46,People!$J1503&lt;=55),"46-55",IF(AND(People!$J1503&gt;=56,People!$J1503&lt;=65),"56-65",IF(AND(People!$J1503&gt;=66,People!$J1503&lt;=75),"66-75","ALL"))))))</f>
        <v>16-25</v>
      </c>
      <c r="L1503" t="str">
        <f>Products!H1503</f>
        <v>Divorced</v>
      </c>
      <c r="M1503">
        <f>Table2[[#This Row],[Recency]]</f>
        <v>48</v>
      </c>
      <c r="N1503">
        <f>Table2[[#This Row],[NumDealsPurchases]]</f>
        <v>1</v>
      </c>
      <c r="O1503" s="12" t="str">
        <f>IF(Table2[[#This Row],[Kidhome]]=0,"No","Yes")</f>
        <v>No</v>
      </c>
      <c r="P1503" s="12" t="str">
        <f>IF(Table2[[#This Row],[Teenhome]]=0,"No","Yes")</f>
        <v>No</v>
      </c>
    </row>
    <row r="1504" spans="1:16" ht="16.5" x14ac:dyDescent="0.3">
      <c r="A1504" s="5">
        <f>Table2[[#This Row],[ID]]</f>
        <v>4093</v>
      </c>
      <c r="B1504" s="6">
        <f>Table2[[#This Row],[Year_Birth]]</f>
        <v>1975</v>
      </c>
      <c r="C1504" s="6" t="str">
        <f>Table2[[#This Row],[Education]]</f>
        <v>Master</v>
      </c>
      <c r="D1504" s="6" t="str">
        <f>Table2[[#This Row],[Marital_Status]]</f>
        <v>Together</v>
      </c>
      <c r="E1504" s="6">
        <f>Table2[[#This Row],[Income]]</f>
        <v>53253</v>
      </c>
      <c r="F1504" s="6">
        <f>Table2[[#This Row],[Kidhome]]</f>
        <v>1</v>
      </c>
      <c r="G1504" s="6">
        <f>Table2[[#This Row],[Teenhome]]</f>
        <v>1</v>
      </c>
      <c r="H1504" s="9">
        <f>Table2[[#This Row],[Dt_Customer]]</f>
        <v>41316</v>
      </c>
      <c r="I1504" s="6">
        <f>Table2[[#This Row],[Recency]]</f>
        <v>61</v>
      </c>
      <c r="J1504" s="8">
        <f>IF(VALUE(YEAR(People!$H1504))-People!$B1504&gt;=90,44,VALUE(YEAR(People!$H1504))-People!$B1504)</f>
        <v>38</v>
      </c>
      <c r="K1504" s="5" t="str">
        <f>IF(AND(People!$J1504&gt;=16,People!$J1504&lt;=25),"16-25",IF(AND(People!$J1504&gt;=26,People!$J1504&lt;=35),"26-35",IF(AND(People!$J1504&gt;=36,People!$J1504&lt;=45),"36-45",IF(AND(People!$J1504&gt;=46,People!$J1504&lt;=55),"46-55",IF(AND(People!$J1504&gt;=56,People!$J1504&lt;=65),"56-65",IF(AND(People!$J1504&gt;=66,People!$J1504&lt;=75),"66-75","ALL"))))))</f>
        <v>36-45</v>
      </c>
      <c r="L1504" t="str">
        <f>Products!H1504</f>
        <v>Married</v>
      </c>
      <c r="M1504">
        <f>Table2[[#This Row],[Recency]]</f>
        <v>61</v>
      </c>
      <c r="N1504">
        <f>Table2[[#This Row],[NumDealsPurchases]]</f>
        <v>7</v>
      </c>
      <c r="O1504" s="12" t="str">
        <f>IF(Table2[[#This Row],[Kidhome]]=0,"No","Yes")</f>
        <v>Yes</v>
      </c>
      <c r="P1504" s="12" t="str">
        <f>IF(Table2[[#This Row],[Teenhome]]=0,"No","Yes")</f>
        <v>Yes</v>
      </c>
    </row>
    <row r="1505" spans="1:16" ht="16.5" x14ac:dyDescent="0.3">
      <c r="A1505" s="7">
        <f>Table2[[#This Row],[ID]]</f>
        <v>5751</v>
      </c>
      <c r="B1505" s="6">
        <f>Table2[[#This Row],[Year_Birth]]</f>
        <v>1973</v>
      </c>
      <c r="C1505" s="6" t="str">
        <f>Table2[[#This Row],[Education]]</f>
        <v>2n Cycle</v>
      </c>
      <c r="D1505" s="6" t="str">
        <f>Table2[[#This Row],[Marital_Status]]</f>
        <v>Divorced</v>
      </c>
      <c r="E1505" s="6">
        <f>Table2[[#This Row],[Income]]</f>
        <v>31163</v>
      </c>
      <c r="F1505" s="6">
        <f>Table2[[#This Row],[Kidhome]]</f>
        <v>1</v>
      </c>
      <c r="G1505" s="6">
        <f>Table2[[#This Row],[Teenhome]]</f>
        <v>0</v>
      </c>
      <c r="H1505" s="9">
        <f>Table2[[#This Row],[Dt_Customer]]</f>
        <v>41683</v>
      </c>
      <c r="I1505" s="6">
        <f>Table2[[#This Row],[Recency]]</f>
        <v>54</v>
      </c>
      <c r="J1505" s="14">
        <f>IF(VALUE(YEAR(People!$H1505))-People!$B1505&gt;=90,44,VALUE(YEAR(People!$H1505))-People!$B1505)</f>
        <v>41</v>
      </c>
      <c r="K1505" s="5" t="str">
        <f>IF(AND(People!$J1505&gt;=16,People!$J1505&lt;=25),"16-25",IF(AND(People!$J1505&gt;=26,People!$J1505&lt;=35),"26-35",IF(AND(People!$J1505&gt;=36,People!$J1505&lt;=45),"36-45",IF(AND(People!$J1505&gt;=46,People!$J1505&lt;=55),"46-55",IF(AND(People!$J1505&gt;=56,People!$J1505&lt;=65),"56-65",IF(AND(People!$J1505&gt;=66,People!$J1505&lt;=75),"66-75","ALL"))))))</f>
        <v>36-45</v>
      </c>
      <c r="L1505" t="str">
        <f>Products!H1505</f>
        <v>Married</v>
      </c>
      <c r="M1505">
        <f>Table2[[#This Row],[Recency]]</f>
        <v>54</v>
      </c>
      <c r="N1505">
        <f>Table2[[#This Row],[NumDealsPurchases]]</f>
        <v>1</v>
      </c>
      <c r="O1505" s="12" t="str">
        <f>IF(Table2[[#This Row],[Kidhome]]=0,"No","Yes")</f>
        <v>Yes</v>
      </c>
      <c r="P1505" s="12" t="str">
        <f>IF(Table2[[#This Row],[Teenhome]]=0,"No","Yes")</f>
        <v>No</v>
      </c>
    </row>
    <row r="1506" spans="1:16" ht="16.5" x14ac:dyDescent="0.3">
      <c r="A1506" s="5">
        <f>Table2[[#This Row],[ID]]</f>
        <v>3340</v>
      </c>
      <c r="B1506" s="6">
        <f>Table2[[#This Row],[Year_Birth]]</f>
        <v>1977</v>
      </c>
      <c r="C1506" s="6" t="str">
        <f>Table2[[#This Row],[Education]]</f>
        <v>Graduation</v>
      </c>
      <c r="D1506" s="6" t="str">
        <f>Table2[[#This Row],[Marital_Status]]</f>
        <v>Married</v>
      </c>
      <c r="E1506" s="6">
        <f>Table2[[#This Row],[Income]]</f>
        <v>42014</v>
      </c>
      <c r="F1506" s="6">
        <f>Table2[[#This Row],[Kidhome]]</f>
        <v>1</v>
      </c>
      <c r="G1506" s="6">
        <f>Table2[[#This Row],[Teenhome]]</f>
        <v>0</v>
      </c>
      <c r="H1506" s="9">
        <f>Table2[[#This Row],[Dt_Customer]]</f>
        <v>41138</v>
      </c>
      <c r="I1506" s="6">
        <f>Table2[[#This Row],[Recency]]</f>
        <v>56</v>
      </c>
      <c r="J1506" s="8">
        <f>IF(VALUE(YEAR(People!$H1506))-People!$B1506&gt;=90,44,VALUE(YEAR(People!$H1506))-People!$B1506)</f>
        <v>35</v>
      </c>
      <c r="K1506" s="5" t="str">
        <f>IF(AND(People!$J1506&gt;=16,People!$J1506&lt;=25),"16-25",IF(AND(People!$J1506&gt;=26,People!$J1506&lt;=35),"26-35",IF(AND(People!$J1506&gt;=36,People!$J1506&lt;=45),"36-45",IF(AND(People!$J1506&gt;=46,People!$J1506&lt;=55),"46-55",IF(AND(People!$J1506&gt;=56,People!$J1506&lt;=65),"56-65",IF(AND(People!$J1506&gt;=66,People!$J1506&lt;=75),"66-75","ALL"))))))</f>
        <v>26-35</v>
      </c>
      <c r="L1506" t="str">
        <f>Products!H1506</f>
        <v>Single</v>
      </c>
      <c r="M1506">
        <f>Table2[[#This Row],[Recency]]</f>
        <v>56</v>
      </c>
      <c r="N1506">
        <f>Table2[[#This Row],[NumDealsPurchases]]</f>
        <v>6</v>
      </c>
      <c r="O1506" s="12" t="str">
        <f>IF(Table2[[#This Row],[Kidhome]]=0,"No","Yes")</f>
        <v>Yes</v>
      </c>
      <c r="P1506" s="12" t="str">
        <f>IF(Table2[[#This Row],[Teenhome]]=0,"No","Yes")</f>
        <v>No</v>
      </c>
    </row>
    <row r="1507" spans="1:16" ht="16.5" x14ac:dyDescent="0.3">
      <c r="A1507" s="7">
        <f>Table2[[#This Row],[ID]]</f>
        <v>3594</v>
      </c>
      <c r="B1507" s="6">
        <f>Table2[[#This Row],[Year_Birth]]</f>
        <v>1973</v>
      </c>
      <c r="C1507" s="6" t="str">
        <f>Table2[[#This Row],[Education]]</f>
        <v>Master</v>
      </c>
      <c r="D1507" s="6" t="str">
        <f>Table2[[#This Row],[Marital_Status]]</f>
        <v>Married</v>
      </c>
      <c r="E1507" s="6">
        <f>Table2[[#This Row],[Income]]</f>
        <v>54108</v>
      </c>
      <c r="F1507" s="6">
        <f>Table2[[#This Row],[Kidhome]]</f>
        <v>1</v>
      </c>
      <c r="G1507" s="6">
        <f>Table2[[#This Row],[Teenhome]]</f>
        <v>1</v>
      </c>
      <c r="H1507" s="9">
        <f>Table2[[#This Row],[Dt_Customer]]</f>
        <v>41218</v>
      </c>
      <c r="I1507" s="6">
        <f>Table2[[#This Row],[Recency]]</f>
        <v>74</v>
      </c>
      <c r="J1507" s="14">
        <f>IF(VALUE(YEAR(People!$H1507))-People!$B1507&gt;=90,44,VALUE(YEAR(People!$H1507))-People!$B1507)</f>
        <v>39</v>
      </c>
      <c r="K1507" s="5" t="str">
        <f>IF(AND(People!$J1507&gt;=16,People!$J1507&lt;=25),"16-25",IF(AND(People!$J1507&gt;=26,People!$J1507&lt;=35),"26-35",IF(AND(People!$J1507&gt;=36,People!$J1507&lt;=45),"36-45",IF(AND(People!$J1507&gt;=46,People!$J1507&lt;=55),"46-55",IF(AND(People!$J1507&gt;=56,People!$J1507&lt;=65),"56-65",IF(AND(People!$J1507&gt;=66,People!$J1507&lt;=75),"66-75","ALL"))))))</f>
        <v>36-45</v>
      </c>
      <c r="L1507" t="str">
        <f>Products!H1507</f>
        <v>Married</v>
      </c>
      <c r="M1507">
        <f>Table2[[#This Row],[Recency]]</f>
        <v>74</v>
      </c>
      <c r="N1507">
        <f>Table2[[#This Row],[NumDealsPurchases]]</f>
        <v>13</v>
      </c>
      <c r="O1507" s="12" t="str">
        <f>IF(Table2[[#This Row],[Kidhome]]=0,"No","Yes")</f>
        <v>Yes</v>
      </c>
      <c r="P1507" s="12" t="str">
        <f>IF(Table2[[#This Row],[Teenhome]]=0,"No","Yes")</f>
        <v>Yes</v>
      </c>
    </row>
    <row r="1508" spans="1:16" ht="16.5" x14ac:dyDescent="0.3">
      <c r="A1508" s="5">
        <f>Table2[[#This Row],[ID]]</f>
        <v>3584</v>
      </c>
      <c r="B1508" s="6">
        <f>Table2[[#This Row],[Year_Birth]]</f>
        <v>1955</v>
      </c>
      <c r="C1508" s="6" t="str">
        <f>Table2[[#This Row],[Education]]</f>
        <v>PhD</v>
      </c>
      <c r="D1508" s="6" t="str">
        <f>Table2[[#This Row],[Marital_Status]]</f>
        <v>Single</v>
      </c>
      <c r="E1508" s="6">
        <f>Table2[[#This Row],[Income]]</f>
        <v>49667</v>
      </c>
      <c r="F1508" s="6">
        <f>Table2[[#This Row],[Kidhome]]</f>
        <v>0</v>
      </c>
      <c r="G1508" s="6">
        <f>Table2[[#This Row],[Teenhome]]</f>
        <v>0</v>
      </c>
      <c r="H1508" s="9">
        <f>Table2[[#This Row],[Dt_Customer]]</f>
        <v>41141</v>
      </c>
      <c r="I1508" s="6">
        <f>Table2[[#This Row],[Recency]]</f>
        <v>35</v>
      </c>
      <c r="J1508" s="8">
        <f>IF(VALUE(YEAR(People!$H1508))-People!$B1508&gt;=90,44,VALUE(YEAR(People!$H1508))-People!$B1508)</f>
        <v>57</v>
      </c>
      <c r="K1508" s="5" t="str">
        <f>IF(AND(People!$J1508&gt;=16,People!$J1508&lt;=25),"16-25",IF(AND(People!$J1508&gt;=26,People!$J1508&lt;=35),"26-35",IF(AND(People!$J1508&gt;=36,People!$J1508&lt;=45),"36-45",IF(AND(People!$J1508&gt;=46,People!$J1508&lt;=55),"46-55",IF(AND(People!$J1508&gt;=56,People!$J1508&lt;=65),"56-65",IF(AND(People!$J1508&gt;=66,People!$J1508&lt;=75),"66-75","ALL"))))))</f>
        <v>56-65</v>
      </c>
      <c r="L1508" t="str">
        <f>Products!H1508</f>
        <v>Married</v>
      </c>
      <c r="M1508">
        <f>Table2[[#This Row],[Recency]]</f>
        <v>35</v>
      </c>
      <c r="N1508">
        <f>Table2[[#This Row],[NumDealsPurchases]]</f>
        <v>2</v>
      </c>
      <c r="O1508" s="12" t="str">
        <f>IF(Table2[[#This Row],[Kidhome]]=0,"No","Yes")</f>
        <v>No</v>
      </c>
      <c r="P1508" s="12" t="str">
        <f>IF(Table2[[#This Row],[Teenhome]]=0,"No","Yes")</f>
        <v>No</v>
      </c>
    </row>
    <row r="1509" spans="1:16" ht="16.5" x14ac:dyDescent="0.3">
      <c r="A1509" s="7">
        <f>Table2[[#This Row],[ID]]</f>
        <v>3643</v>
      </c>
      <c r="B1509" s="6">
        <f>Table2[[#This Row],[Year_Birth]]</f>
        <v>1974</v>
      </c>
      <c r="C1509" s="6" t="str">
        <f>Table2[[#This Row],[Education]]</f>
        <v>Master</v>
      </c>
      <c r="D1509" s="6" t="str">
        <f>Table2[[#This Row],[Marital_Status]]</f>
        <v>Married</v>
      </c>
      <c r="E1509" s="6">
        <f>Table2[[#This Row],[Income]]</f>
        <v>63206</v>
      </c>
      <c r="F1509" s="6">
        <f>Table2[[#This Row],[Kidhome]]</f>
        <v>0</v>
      </c>
      <c r="G1509" s="6">
        <f>Table2[[#This Row],[Teenhome]]</f>
        <v>0</v>
      </c>
      <c r="H1509" s="9">
        <f>Table2[[#This Row],[Dt_Customer]]</f>
        <v>41718</v>
      </c>
      <c r="I1509" s="6">
        <f>Table2[[#This Row],[Recency]]</f>
        <v>65</v>
      </c>
      <c r="J1509" s="14">
        <f>IF(VALUE(YEAR(People!$H1509))-People!$B1509&gt;=90,44,VALUE(YEAR(People!$H1509))-People!$B1509)</f>
        <v>40</v>
      </c>
      <c r="K1509" s="5" t="str">
        <f>IF(AND(People!$J1509&gt;=16,People!$J1509&lt;=25),"16-25",IF(AND(People!$J1509&gt;=26,People!$J1509&lt;=35),"26-35",IF(AND(People!$J1509&gt;=36,People!$J1509&lt;=45),"36-45",IF(AND(People!$J1509&gt;=46,People!$J1509&lt;=55),"46-55",IF(AND(People!$J1509&gt;=56,People!$J1509&lt;=65),"56-65",IF(AND(People!$J1509&gt;=66,People!$J1509&lt;=75),"66-75","ALL"))))))</f>
        <v>36-45</v>
      </c>
      <c r="L1509" t="str">
        <f>Products!H1509</f>
        <v>Together</v>
      </c>
      <c r="M1509">
        <f>Table2[[#This Row],[Recency]]</f>
        <v>65</v>
      </c>
      <c r="N1509">
        <f>Table2[[#This Row],[NumDealsPurchases]]</f>
        <v>1</v>
      </c>
      <c r="O1509" s="12" t="str">
        <f>IF(Table2[[#This Row],[Kidhome]]=0,"No","Yes")</f>
        <v>No</v>
      </c>
      <c r="P1509" s="12" t="str">
        <f>IF(Table2[[#This Row],[Teenhome]]=0,"No","Yes")</f>
        <v>No</v>
      </c>
    </row>
    <row r="1510" spans="1:16" ht="16.5" x14ac:dyDescent="0.3">
      <c r="A1510" s="5">
        <f>Table2[[#This Row],[ID]]</f>
        <v>851</v>
      </c>
      <c r="B1510" s="6">
        <f>Table2[[#This Row],[Year_Birth]]</f>
        <v>1972</v>
      </c>
      <c r="C1510" s="6" t="str">
        <f>Table2[[#This Row],[Education]]</f>
        <v>Master</v>
      </c>
      <c r="D1510" s="6" t="str">
        <f>Table2[[#This Row],[Marital_Status]]</f>
        <v>Married</v>
      </c>
      <c r="E1510" s="6">
        <f>Table2[[#This Row],[Income]]</f>
        <v>57136</v>
      </c>
      <c r="F1510" s="6">
        <f>Table2[[#This Row],[Kidhome]]</f>
        <v>1</v>
      </c>
      <c r="G1510" s="6">
        <f>Table2[[#This Row],[Teenhome]]</f>
        <v>1</v>
      </c>
      <c r="H1510" s="9">
        <f>Table2[[#This Row],[Dt_Customer]]</f>
        <v>41464</v>
      </c>
      <c r="I1510" s="6">
        <f>Table2[[#This Row],[Recency]]</f>
        <v>48</v>
      </c>
      <c r="J1510" s="8">
        <f>IF(VALUE(YEAR(People!$H1510))-People!$B1510&gt;=90,44,VALUE(YEAR(People!$H1510))-People!$B1510)</f>
        <v>41</v>
      </c>
      <c r="K1510" s="5" t="str">
        <f>IF(AND(People!$J1510&gt;=16,People!$J1510&lt;=25),"16-25",IF(AND(People!$J1510&gt;=26,People!$J1510&lt;=35),"26-35",IF(AND(People!$J1510&gt;=36,People!$J1510&lt;=45),"36-45",IF(AND(People!$J1510&gt;=46,People!$J1510&lt;=55),"46-55",IF(AND(People!$J1510&gt;=56,People!$J1510&lt;=65),"56-65",IF(AND(People!$J1510&gt;=66,People!$J1510&lt;=75),"66-75","ALL"))))))</f>
        <v>36-45</v>
      </c>
      <c r="L1510" t="str">
        <f>Products!H1510</f>
        <v>Married</v>
      </c>
      <c r="M1510">
        <f>Table2[[#This Row],[Recency]]</f>
        <v>48</v>
      </c>
      <c r="N1510">
        <f>Table2[[#This Row],[NumDealsPurchases]]</f>
        <v>9</v>
      </c>
      <c r="O1510" s="12" t="str">
        <f>IF(Table2[[#This Row],[Kidhome]]=0,"No","Yes")</f>
        <v>Yes</v>
      </c>
      <c r="P1510" s="12" t="str">
        <f>IF(Table2[[#This Row],[Teenhome]]=0,"No","Yes")</f>
        <v>Yes</v>
      </c>
    </row>
    <row r="1511" spans="1:16" ht="16.5" x14ac:dyDescent="0.3">
      <c r="A1511" s="7">
        <f>Table2[[#This Row],[ID]]</f>
        <v>7706</v>
      </c>
      <c r="B1511" s="6">
        <f>Table2[[#This Row],[Year_Birth]]</f>
        <v>1975</v>
      </c>
      <c r="C1511" s="6" t="str">
        <f>Table2[[#This Row],[Education]]</f>
        <v>2n Cycle</v>
      </c>
      <c r="D1511" s="6" t="str">
        <f>Table2[[#This Row],[Marital_Status]]</f>
        <v>Together</v>
      </c>
      <c r="E1511" s="6">
        <f>Table2[[#This Row],[Income]]</f>
        <v>46772</v>
      </c>
      <c r="F1511" s="6">
        <f>Table2[[#This Row],[Kidhome]]</f>
        <v>0</v>
      </c>
      <c r="G1511" s="6">
        <f>Table2[[#This Row],[Teenhome]]</f>
        <v>1</v>
      </c>
      <c r="H1511" s="9">
        <f>Table2[[#This Row],[Dt_Customer]]</f>
        <v>41220</v>
      </c>
      <c r="I1511" s="6">
        <f>Table2[[#This Row],[Recency]]</f>
        <v>88</v>
      </c>
      <c r="J1511" s="14">
        <f>IF(VALUE(YEAR(People!$H1511))-People!$B1511&gt;=90,44,VALUE(YEAR(People!$H1511))-People!$B1511)</f>
        <v>37</v>
      </c>
      <c r="K1511" s="5" t="str">
        <f>IF(AND(People!$J1511&gt;=16,People!$J1511&lt;=25),"16-25",IF(AND(People!$J1511&gt;=26,People!$J1511&lt;=35),"26-35",IF(AND(People!$J1511&gt;=36,People!$J1511&lt;=45),"36-45",IF(AND(People!$J1511&gt;=46,People!$J1511&lt;=55),"46-55",IF(AND(People!$J1511&gt;=56,People!$J1511&lt;=65),"56-65",IF(AND(People!$J1511&gt;=66,People!$J1511&lt;=75),"66-75","ALL"))))))</f>
        <v>36-45</v>
      </c>
      <c r="L1511" t="str">
        <f>Products!H1511</f>
        <v>Together</v>
      </c>
      <c r="M1511">
        <f>Table2[[#This Row],[Recency]]</f>
        <v>88</v>
      </c>
      <c r="N1511">
        <f>Table2[[#This Row],[NumDealsPurchases]]</f>
        <v>6</v>
      </c>
      <c r="O1511" s="12" t="str">
        <f>IF(Table2[[#This Row],[Kidhome]]=0,"No","Yes")</f>
        <v>No</v>
      </c>
      <c r="P1511" s="12" t="str">
        <f>IF(Table2[[#This Row],[Teenhome]]=0,"No","Yes")</f>
        <v>Yes</v>
      </c>
    </row>
    <row r="1512" spans="1:16" ht="16.5" x14ac:dyDescent="0.3">
      <c r="A1512" s="5">
        <f>Table2[[#This Row],[ID]]</f>
        <v>3967</v>
      </c>
      <c r="B1512" s="6">
        <f>Table2[[#This Row],[Year_Birth]]</f>
        <v>1971</v>
      </c>
      <c r="C1512" s="6" t="str">
        <f>Table2[[#This Row],[Education]]</f>
        <v>PhD</v>
      </c>
      <c r="D1512" s="6" t="str">
        <f>Table2[[#This Row],[Marital_Status]]</f>
        <v>Married</v>
      </c>
      <c r="E1512" s="6">
        <f>Table2[[#This Row],[Income]]</f>
        <v>78931</v>
      </c>
      <c r="F1512" s="6">
        <f>Table2[[#This Row],[Kidhome]]</f>
        <v>0</v>
      </c>
      <c r="G1512" s="6">
        <f>Table2[[#This Row],[Teenhome]]</f>
        <v>0</v>
      </c>
      <c r="H1512" s="9">
        <f>Table2[[#This Row],[Dt_Customer]]</f>
        <v>41572</v>
      </c>
      <c r="I1512" s="6">
        <f>Table2[[#This Row],[Recency]]</f>
        <v>19</v>
      </c>
      <c r="J1512" s="8">
        <f>IF(VALUE(YEAR(People!$H1512))-People!$B1512&gt;=90,44,VALUE(YEAR(People!$H1512))-People!$B1512)</f>
        <v>42</v>
      </c>
      <c r="K1512" s="5" t="str">
        <f>IF(AND(People!$J1512&gt;=16,People!$J1512&lt;=25),"16-25",IF(AND(People!$J1512&gt;=26,People!$J1512&lt;=35),"26-35",IF(AND(People!$J1512&gt;=36,People!$J1512&lt;=45),"36-45",IF(AND(People!$J1512&gt;=46,People!$J1512&lt;=55),"46-55",IF(AND(People!$J1512&gt;=56,People!$J1512&lt;=65),"56-65",IF(AND(People!$J1512&gt;=66,People!$J1512&lt;=75),"66-75","ALL"))))))</f>
        <v>36-45</v>
      </c>
      <c r="L1512" t="str">
        <f>Products!H1512</f>
        <v>Married</v>
      </c>
      <c r="M1512">
        <f>Table2[[#This Row],[Recency]]</f>
        <v>19</v>
      </c>
      <c r="N1512">
        <f>Table2[[#This Row],[NumDealsPurchases]]</f>
        <v>1</v>
      </c>
      <c r="O1512" s="12" t="str">
        <f>IF(Table2[[#This Row],[Kidhome]]=0,"No","Yes")</f>
        <v>No</v>
      </c>
      <c r="P1512" s="12" t="str">
        <f>IF(Table2[[#This Row],[Teenhome]]=0,"No","Yes")</f>
        <v>No</v>
      </c>
    </row>
    <row r="1513" spans="1:16" ht="16.5" x14ac:dyDescent="0.3">
      <c r="A1513" s="7">
        <f>Table2[[#This Row],[ID]]</f>
        <v>10128</v>
      </c>
      <c r="B1513" s="6">
        <f>Table2[[#This Row],[Year_Birth]]</f>
        <v>1958</v>
      </c>
      <c r="C1513" s="6" t="str">
        <f>Table2[[#This Row],[Education]]</f>
        <v>Graduation</v>
      </c>
      <c r="D1513" s="6" t="str">
        <f>Table2[[#This Row],[Marital_Status]]</f>
        <v>Together</v>
      </c>
      <c r="E1513" s="6">
        <f>Table2[[#This Row],[Income]]</f>
        <v>53977</v>
      </c>
      <c r="F1513" s="6">
        <f>Table2[[#This Row],[Kidhome]]</f>
        <v>0</v>
      </c>
      <c r="G1513" s="6">
        <f>Table2[[#This Row],[Teenhome]]</f>
        <v>1</v>
      </c>
      <c r="H1513" s="9">
        <f>Table2[[#This Row],[Dt_Customer]]</f>
        <v>41433</v>
      </c>
      <c r="I1513" s="6">
        <f>Table2[[#This Row],[Recency]]</f>
        <v>21</v>
      </c>
      <c r="J1513" s="14">
        <f>IF(VALUE(YEAR(People!$H1513))-People!$B1513&gt;=90,44,VALUE(YEAR(People!$H1513))-People!$B1513)</f>
        <v>55</v>
      </c>
      <c r="K1513" s="5" t="str">
        <f>IF(AND(People!$J1513&gt;=16,People!$J1513&lt;=25),"16-25",IF(AND(People!$J1513&gt;=26,People!$J1513&lt;=35),"26-35",IF(AND(People!$J1513&gt;=36,People!$J1513&lt;=45),"36-45",IF(AND(People!$J1513&gt;=46,People!$J1513&lt;=55),"46-55",IF(AND(People!$J1513&gt;=56,People!$J1513&lt;=65),"56-65",IF(AND(People!$J1513&gt;=66,People!$J1513&lt;=75),"66-75","ALL"))))))</f>
        <v>46-55</v>
      </c>
      <c r="L1513" t="str">
        <f>Products!H1513</f>
        <v>Single</v>
      </c>
      <c r="M1513">
        <f>Table2[[#This Row],[Recency]]</f>
        <v>21</v>
      </c>
      <c r="N1513">
        <f>Table2[[#This Row],[NumDealsPurchases]]</f>
        <v>5</v>
      </c>
      <c r="O1513" s="12" t="str">
        <f>IF(Table2[[#This Row],[Kidhome]]=0,"No","Yes")</f>
        <v>No</v>
      </c>
      <c r="P1513" s="12" t="str">
        <f>IF(Table2[[#This Row],[Teenhome]]=0,"No","Yes")</f>
        <v>Yes</v>
      </c>
    </row>
    <row r="1514" spans="1:16" ht="16.5" x14ac:dyDescent="0.3">
      <c r="A1514" s="5">
        <f>Table2[[#This Row],[ID]]</f>
        <v>486</v>
      </c>
      <c r="B1514" s="6">
        <f>Table2[[#This Row],[Year_Birth]]</f>
        <v>1988</v>
      </c>
      <c r="C1514" s="6" t="str">
        <f>Table2[[#This Row],[Education]]</f>
        <v>Graduation</v>
      </c>
      <c r="D1514" s="6" t="str">
        <f>Table2[[#This Row],[Marital_Status]]</f>
        <v>Married</v>
      </c>
      <c r="E1514" s="6">
        <f>Table2[[#This Row],[Income]]</f>
        <v>84219</v>
      </c>
      <c r="F1514" s="6">
        <f>Table2[[#This Row],[Kidhome]]</f>
        <v>0</v>
      </c>
      <c r="G1514" s="6">
        <f>Table2[[#This Row],[Teenhome]]</f>
        <v>0</v>
      </c>
      <c r="H1514" s="9">
        <f>Table2[[#This Row],[Dt_Customer]]</f>
        <v>41672</v>
      </c>
      <c r="I1514" s="6">
        <f>Table2[[#This Row],[Recency]]</f>
        <v>27</v>
      </c>
      <c r="J1514" s="8">
        <f>IF(VALUE(YEAR(People!$H1514))-People!$B1514&gt;=90,44,VALUE(YEAR(People!$H1514))-People!$B1514)</f>
        <v>26</v>
      </c>
      <c r="K1514" s="5" t="str">
        <f>IF(AND(People!$J1514&gt;=16,People!$J1514&lt;=25),"16-25",IF(AND(People!$J1514&gt;=26,People!$J1514&lt;=35),"26-35",IF(AND(People!$J1514&gt;=36,People!$J1514&lt;=45),"36-45",IF(AND(People!$J1514&gt;=46,People!$J1514&lt;=55),"46-55",IF(AND(People!$J1514&gt;=56,People!$J1514&lt;=65),"56-65",IF(AND(People!$J1514&gt;=66,People!$J1514&lt;=75),"66-75","ALL"))))))</f>
        <v>26-35</v>
      </c>
      <c r="L1514" t="str">
        <f>Products!H1514</f>
        <v>Married</v>
      </c>
      <c r="M1514">
        <f>Table2[[#This Row],[Recency]]</f>
        <v>27</v>
      </c>
      <c r="N1514">
        <f>Table2[[#This Row],[NumDealsPurchases]]</f>
        <v>1</v>
      </c>
      <c r="O1514" s="12" t="str">
        <f>IF(Table2[[#This Row],[Kidhome]]=0,"No","Yes")</f>
        <v>No</v>
      </c>
      <c r="P1514" s="12" t="str">
        <f>IF(Table2[[#This Row],[Teenhome]]=0,"No","Yes")</f>
        <v>No</v>
      </c>
    </row>
    <row r="1515" spans="1:16" ht="16.5" x14ac:dyDescent="0.3">
      <c r="A1515" s="7">
        <f>Table2[[#This Row],[ID]]</f>
        <v>9</v>
      </c>
      <c r="B1515" s="6">
        <f>Table2[[#This Row],[Year_Birth]]</f>
        <v>1975</v>
      </c>
      <c r="C1515" s="6" t="str">
        <f>Table2[[#This Row],[Education]]</f>
        <v>Master</v>
      </c>
      <c r="D1515" s="6" t="str">
        <f>Table2[[#This Row],[Marital_Status]]</f>
        <v>Single</v>
      </c>
      <c r="E1515" s="6">
        <f>Table2[[#This Row],[Income]]</f>
        <v>46098</v>
      </c>
      <c r="F1515" s="6">
        <f>Table2[[#This Row],[Kidhome]]</f>
        <v>1</v>
      </c>
      <c r="G1515" s="6">
        <f>Table2[[#This Row],[Teenhome]]</f>
        <v>1</v>
      </c>
      <c r="H1515" s="9">
        <f>Table2[[#This Row],[Dt_Customer]]</f>
        <v>41139</v>
      </c>
      <c r="I1515" s="6">
        <f>Table2[[#This Row],[Recency]]</f>
        <v>86</v>
      </c>
      <c r="J1515" s="14">
        <f>IF(VALUE(YEAR(People!$H1515))-People!$B1515&gt;=90,44,VALUE(YEAR(People!$H1515))-People!$B1515)</f>
        <v>37</v>
      </c>
      <c r="K1515" s="5" t="str">
        <f>IF(AND(People!$J1515&gt;=16,People!$J1515&lt;=25),"16-25",IF(AND(People!$J1515&gt;=26,People!$J1515&lt;=35),"26-35",IF(AND(People!$J1515&gt;=36,People!$J1515&lt;=45),"36-45",IF(AND(People!$J1515&gt;=46,People!$J1515&lt;=55),"46-55",IF(AND(People!$J1515&gt;=56,People!$J1515&lt;=65),"56-65",IF(AND(People!$J1515&gt;=66,People!$J1515&lt;=75),"66-75","ALL"))))))</f>
        <v>36-45</v>
      </c>
      <c r="L1515" t="str">
        <f>Products!H1515</f>
        <v>Married</v>
      </c>
      <c r="M1515">
        <f>Table2[[#This Row],[Recency]]</f>
        <v>86</v>
      </c>
      <c r="N1515">
        <f>Table2[[#This Row],[NumDealsPurchases]]</f>
        <v>4</v>
      </c>
      <c r="O1515" s="12" t="str">
        <f>IF(Table2[[#This Row],[Kidhome]]=0,"No","Yes")</f>
        <v>Yes</v>
      </c>
      <c r="P1515" s="12" t="str">
        <f>IF(Table2[[#This Row],[Teenhome]]=0,"No","Yes")</f>
        <v>Yes</v>
      </c>
    </row>
    <row r="1516" spans="1:16" ht="16.5" x14ac:dyDescent="0.3">
      <c r="A1516" s="5">
        <f>Table2[[#This Row],[ID]]</f>
        <v>9451</v>
      </c>
      <c r="B1516" s="6">
        <f>Table2[[#This Row],[Year_Birth]]</f>
        <v>1965</v>
      </c>
      <c r="C1516" s="6" t="str">
        <f>Table2[[#This Row],[Education]]</f>
        <v>Graduation</v>
      </c>
      <c r="D1516" s="6" t="str">
        <f>Table2[[#This Row],[Marital_Status]]</f>
        <v>Married</v>
      </c>
      <c r="E1516" s="6">
        <f>Table2[[#This Row],[Income]]</f>
        <v>73538</v>
      </c>
      <c r="F1516" s="6">
        <f>Table2[[#This Row],[Kidhome]]</f>
        <v>0</v>
      </c>
      <c r="G1516" s="6">
        <f>Table2[[#This Row],[Teenhome]]</f>
        <v>1</v>
      </c>
      <c r="H1516" s="9">
        <f>Table2[[#This Row],[Dt_Customer]]</f>
        <v>41238</v>
      </c>
      <c r="I1516" s="6">
        <f>Table2[[#This Row],[Recency]]</f>
        <v>92</v>
      </c>
      <c r="J1516" s="8">
        <f>IF(VALUE(YEAR(People!$H1516))-People!$B1516&gt;=90,44,VALUE(YEAR(People!$H1516))-People!$B1516)</f>
        <v>47</v>
      </c>
      <c r="K1516" s="5" t="str">
        <f>IF(AND(People!$J1516&gt;=16,People!$J1516&lt;=25),"16-25",IF(AND(People!$J1516&gt;=26,People!$J1516&lt;=35),"26-35",IF(AND(People!$J1516&gt;=36,People!$J1516&lt;=45),"36-45",IF(AND(People!$J1516&gt;=46,People!$J1516&lt;=55),"46-55",IF(AND(People!$J1516&gt;=56,People!$J1516&lt;=65),"56-65",IF(AND(People!$J1516&gt;=66,People!$J1516&lt;=75),"66-75","ALL"))))))</f>
        <v>46-55</v>
      </c>
      <c r="L1516" t="str">
        <f>Products!H1516</f>
        <v>Together</v>
      </c>
      <c r="M1516">
        <f>Table2[[#This Row],[Recency]]</f>
        <v>92</v>
      </c>
      <c r="N1516">
        <f>Table2[[#This Row],[NumDealsPurchases]]</f>
        <v>3</v>
      </c>
      <c r="O1516" s="12" t="str">
        <f>IF(Table2[[#This Row],[Kidhome]]=0,"No","Yes")</f>
        <v>No</v>
      </c>
      <c r="P1516" s="12" t="str">
        <f>IF(Table2[[#This Row],[Teenhome]]=0,"No","Yes")</f>
        <v>Yes</v>
      </c>
    </row>
    <row r="1517" spans="1:16" ht="16.5" x14ac:dyDescent="0.3">
      <c r="A1517" s="7">
        <f>Table2[[#This Row],[ID]]</f>
        <v>9264</v>
      </c>
      <c r="B1517" s="6">
        <f>Table2[[#This Row],[Year_Birth]]</f>
        <v>1986</v>
      </c>
      <c r="C1517" s="6" t="str">
        <f>Table2[[#This Row],[Education]]</f>
        <v>Graduation</v>
      </c>
      <c r="D1517" s="6" t="str">
        <f>Table2[[#This Row],[Marital_Status]]</f>
        <v>Married</v>
      </c>
      <c r="E1517" s="6">
        <f>Table2[[#This Row],[Income]]</f>
        <v>79529</v>
      </c>
      <c r="F1517" s="6">
        <f>Table2[[#This Row],[Kidhome]]</f>
        <v>0</v>
      </c>
      <c r="G1517" s="6">
        <f>Table2[[#This Row],[Teenhome]]</f>
        <v>0</v>
      </c>
      <c r="H1517" s="9">
        <f>Table2[[#This Row],[Dt_Customer]]</f>
        <v>41756</v>
      </c>
      <c r="I1517" s="6">
        <f>Table2[[#This Row],[Recency]]</f>
        <v>1</v>
      </c>
      <c r="J1517" s="14">
        <f>IF(VALUE(YEAR(People!$H1517))-People!$B1517&gt;=90,44,VALUE(YEAR(People!$H1517))-People!$B1517)</f>
        <v>28</v>
      </c>
      <c r="K1517" s="5" t="str">
        <f>IF(AND(People!$J1517&gt;=16,People!$J1517&lt;=25),"16-25",IF(AND(People!$J1517&gt;=26,People!$J1517&lt;=35),"26-35",IF(AND(People!$J1517&gt;=36,People!$J1517&lt;=45),"36-45",IF(AND(People!$J1517&gt;=46,People!$J1517&lt;=55),"46-55",IF(AND(People!$J1517&gt;=56,People!$J1517&lt;=65),"56-65",IF(AND(People!$J1517&gt;=66,People!$J1517&lt;=75),"66-75","ALL"))))))</f>
        <v>26-35</v>
      </c>
      <c r="L1517" t="str">
        <f>Products!H1517</f>
        <v>Single</v>
      </c>
      <c r="M1517">
        <f>Table2[[#This Row],[Recency]]</f>
        <v>1</v>
      </c>
      <c r="N1517">
        <f>Table2[[#This Row],[NumDealsPurchases]]</f>
        <v>1</v>
      </c>
      <c r="O1517" s="12" t="str">
        <f>IF(Table2[[#This Row],[Kidhome]]=0,"No","Yes")</f>
        <v>No</v>
      </c>
      <c r="P1517" s="12" t="str">
        <f>IF(Table2[[#This Row],[Teenhome]]=0,"No","Yes")</f>
        <v>No</v>
      </c>
    </row>
    <row r="1518" spans="1:16" ht="16.5" x14ac:dyDescent="0.3">
      <c r="A1518" s="5">
        <f>Table2[[#This Row],[ID]]</f>
        <v>3865</v>
      </c>
      <c r="B1518" s="6">
        <f>Table2[[#This Row],[Year_Birth]]</f>
        <v>1977</v>
      </c>
      <c r="C1518" s="6" t="str">
        <f>Table2[[#This Row],[Education]]</f>
        <v>2n Cycle</v>
      </c>
      <c r="D1518" s="6" t="str">
        <f>Table2[[#This Row],[Marital_Status]]</f>
        <v>Together</v>
      </c>
      <c r="E1518" s="6">
        <f>Table2[[#This Row],[Income]]</f>
        <v>20981</v>
      </c>
      <c r="F1518" s="6">
        <f>Table2[[#This Row],[Kidhome]]</f>
        <v>0</v>
      </c>
      <c r="G1518" s="6">
        <f>Table2[[#This Row],[Teenhome]]</f>
        <v>0</v>
      </c>
      <c r="H1518" s="9">
        <f>Table2[[#This Row],[Dt_Customer]]</f>
        <v>41394</v>
      </c>
      <c r="I1518" s="6">
        <f>Table2[[#This Row],[Recency]]</f>
        <v>14</v>
      </c>
      <c r="J1518" s="8">
        <f>IF(VALUE(YEAR(People!$H1518))-People!$B1518&gt;=90,44,VALUE(YEAR(People!$H1518))-People!$B1518)</f>
        <v>36</v>
      </c>
      <c r="K1518" s="5" t="str">
        <f>IF(AND(People!$J1518&gt;=16,People!$J1518&lt;=25),"16-25",IF(AND(People!$J1518&gt;=26,People!$J1518&lt;=35),"26-35",IF(AND(People!$J1518&gt;=36,People!$J1518&lt;=45),"36-45",IF(AND(People!$J1518&gt;=46,People!$J1518&lt;=55),"46-55",IF(AND(People!$J1518&gt;=56,People!$J1518&lt;=65),"56-65",IF(AND(People!$J1518&gt;=66,People!$J1518&lt;=75),"66-75","ALL"))))))</f>
        <v>36-45</v>
      </c>
      <c r="L1518" t="str">
        <f>Products!H1518</f>
        <v>Married</v>
      </c>
      <c r="M1518">
        <f>Table2[[#This Row],[Recency]]</f>
        <v>14</v>
      </c>
      <c r="N1518">
        <f>Table2[[#This Row],[NumDealsPurchases]]</f>
        <v>1</v>
      </c>
      <c r="O1518" s="12" t="str">
        <f>IF(Table2[[#This Row],[Kidhome]]=0,"No","Yes")</f>
        <v>No</v>
      </c>
      <c r="P1518" s="12" t="str">
        <f>IF(Table2[[#This Row],[Teenhome]]=0,"No","Yes")</f>
        <v>No</v>
      </c>
    </row>
    <row r="1519" spans="1:16" ht="16.5" x14ac:dyDescent="0.3">
      <c r="A1519" s="7">
        <f>Table2[[#This Row],[ID]]</f>
        <v>2853</v>
      </c>
      <c r="B1519" s="6">
        <f>Table2[[#This Row],[Year_Birth]]</f>
        <v>1980</v>
      </c>
      <c r="C1519" s="6" t="str">
        <f>Table2[[#This Row],[Education]]</f>
        <v>Graduation</v>
      </c>
      <c r="D1519" s="6" t="str">
        <f>Table2[[#This Row],[Marital_Status]]</f>
        <v>Single</v>
      </c>
      <c r="E1519" s="6">
        <f>Table2[[#This Row],[Income]]</f>
        <v>51766</v>
      </c>
      <c r="F1519" s="6">
        <f>Table2[[#This Row],[Kidhome]]</f>
        <v>1</v>
      </c>
      <c r="G1519" s="6">
        <f>Table2[[#This Row],[Teenhome]]</f>
        <v>0</v>
      </c>
      <c r="H1519" s="9">
        <f>Table2[[#This Row],[Dt_Customer]]</f>
        <v>41709</v>
      </c>
      <c r="I1519" s="6">
        <f>Table2[[#This Row],[Recency]]</f>
        <v>74</v>
      </c>
      <c r="J1519" s="14">
        <f>IF(VALUE(YEAR(People!$H1519))-People!$B1519&gt;=90,44,VALUE(YEAR(People!$H1519))-People!$B1519)</f>
        <v>34</v>
      </c>
      <c r="K1519" s="5" t="str">
        <f>IF(AND(People!$J1519&gt;=16,People!$J1519&lt;=25),"16-25",IF(AND(People!$J1519&gt;=26,People!$J1519&lt;=35),"26-35",IF(AND(People!$J1519&gt;=36,People!$J1519&lt;=45),"36-45",IF(AND(People!$J1519&gt;=46,People!$J1519&lt;=55),"46-55",IF(AND(People!$J1519&gt;=56,People!$J1519&lt;=65),"56-65",IF(AND(People!$J1519&gt;=66,People!$J1519&lt;=75),"66-75","ALL"))))))</f>
        <v>26-35</v>
      </c>
      <c r="L1519" t="str">
        <f>Products!H1519</f>
        <v>Married</v>
      </c>
      <c r="M1519">
        <f>Table2[[#This Row],[Recency]]</f>
        <v>74</v>
      </c>
      <c r="N1519">
        <f>Table2[[#This Row],[NumDealsPurchases]]</f>
        <v>2</v>
      </c>
      <c r="O1519" s="12" t="str">
        <f>IF(Table2[[#This Row],[Kidhome]]=0,"No","Yes")</f>
        <v>Yes</v>
      </c>
      <c r="P1519" s="12" t="str">
        <f>IF(Table2[[#This Row],[Teenhome]]=0,"No","Yes")</f>
        <v>No</v>
      </c>
    </row>
    <row r="1520" spans="1:16" ht="16.5" x14ac:dyDescent="0.3">
      <c r="A1520" s="5">
        <f>Table2[[#This Row],[ID]]</f>
        <v>1490</v>
      </c>
      <c r="B1520" s="6">
        <f>Table2[[#This Row],[Year_Birth]]</f>
        <v>1962</v>
      </c>
      <c r="C1520" s="6" t="str">
        <f>Table2[[#This Row],[Education]]</f>
        <v>Graduation</v>
      </c>
      <c r="D1520" s="6" t="str">
        <f>Table2[[#This Row],[Marital_Status]]</f>
        <v>Married</v>
      </c>
      <c r="E1520" s="6">
        <f>Table2[[#This Row],[Income]]</f>
        <v>55759</v>
      </c>
      <c r="F1520" s="6">
        <f>Table2[[#This Row],[Kidhome]]</f>
        <v>0</v>
      </c>
      <c r="G1520" s="6">
        <f>Table2[[#This Row],[Teenhome]]</f>
        <v>1</v>
      </c>
      <c r="H1520" s="9">
        <f>Table2[[#This Row],[Dt_Customer]]</f>
        <v>41241</v>
      </c>
      <c r="I1520" s="6">
        <f>Table2[[#This Row],[Recency]]</f>
        <v>84</v>
      </c>
      <c r="J1520" s="8">
        <f>IF(VALUE(YEAR(People!$H1520))-People!$B1520&gt;=90,44,VALUE(YEAR(People!$H1520))-People!$B1520)</f>
        <v>50</v>
      </c>
      <c r="K1520" s="5" t="str">
        <f>IF(AND(People!$J1520&gt;=16,People!$J1520&lt;=25),"16-25",IF(AND(People!$J1520&gt;=26,People!$J1520&lt;=35),"26-35",IF(AND(People!$J1520&gt;=36,People!$J1520&lt;=45),"36-45",IF(AND(People!$J1520&gt;=46,People!$J1520&lt;=55),"46-55",IF(AND(People!$J1520&gt;=56,People!$J1520&lt;=65),"56-65",IF(AND(People!$J1520&gt;=66,People!$J1520&lt;=75),"66-75","ALL"))))))</f>
        <v>46-55</v>
      </c>
      <c r="L1520" t="str">
        <f>Products!H1520</f>
        <v>Married</v>
      </c>
      <c r="M1520">
        <f>Table2[[#This Row],[Recency]]</f>
        <v>84</v>
      </c>
      <c r="N1520">
        <f>Table2[[#This Row],[NumDealsPurchases]]</f>
        <v>5</v>
      </c>
      <c r="O1520" s="12" t="str">
        <f>IF(Table2[[#This Row],[Kidhome]]=0,"No","Yes")</f>
        <v>No</v>
      </c>
      <c r="P1520" s="12" t="str">
        <f>IF(Table2[[#This Row],[Teenhome]]=0,"No","Yes")</f>
        <v>Yes</v>
      </c>
    </row>
    <row r="1521" spans="1:16" ht="16.5" x14ac:dyDescent="0.3">
      <c r="A1521" s="7">
        <f>Table2[[#This Row],[ID]]</f>
        <v>6310</v>
      </c>
      <c r="B1521" s="6">
        <f>Table2[[#This Row],[Year_Birth]]</f>
        <v>1978</v>
      </c>
      <c r="C1521" s="6" t="str">
        <f>Table2[[#This Row],[Education]]</f>
        <v>Graduation</v>
      </c>
      <c r="D1521" s="6" t="str">
        <f>Table2[[#This Row],[Marital_Status]]</f>
        <v>Married</v>
      </c>
      <c r="E1521" s="6">
        <f>Table2[[#This Row],[Income]]</f>
        <v>33039</v>
      </c>
      <c r="F1521" s="6">
        <f>Table2[[#This Row],[Kidhome]]</f>
        <v>1</v>
      </c>
      <c r="G1521" s="6">
        <f>Table2[[#This Row],[Teenhome]]</f>
        <v>0</v>
      </c>
      <c r="H1521" s="9">
        <f>Table2[[#This Row],[Dt_Customer]]</f>
        <v>41526</v>
      </c>
      <c r="I1521" s="6">
        <f>Table2[[#This Row],[Recency]]</f>
        <v>4</v>
      </c>
      <c r="J1521" s="14">
        <f>IF(VALUE(YEAR(People!$H1521))-People!$B1521&gt;=90,44,VALUE(YEAR(People!$H1521))-People!$B1521)</f>
        <v>35</v>
      </c>
      <c r="K1521" s="5" t="str">
        <f>IF(AND(People!$J1521&gt;=16,People!$J1521&lt;=25),"16-25",IF(AND(People!$J1521&gt;=26,People!$J1521&lt;=35),"26-35",IF(AND(People!$J1521&gt;=36,People!$J1521&lt;=45),"36-45",IF(AND(People!$J1521&gt;=46,People!$J1521&lt;=55),"46-55",IF(AND(People!$J1521&gt;=56,People!$J1521&lt;=65),"56-65",IF(AND(People!$J1521&gt;=66,People!$J1521&lt;=75),"66-75","ALL"))))))</f>
        <v>26-35</v>
      </c>
      <c r="L1521" t="str">
        <f>Products!H1521</f>
        <v>Single</v>
      </c>
      <c r="M1521">
        <f>Table2[[#This Row],[Recency]]</f>
        <v>4</v>
      </c>
      <c r="N1521">
        <f>Table2[[#This Row],[NumDealsPurchases]]</f>
        <v>1</v>
      </c>
      <c r="O1521" s="12" t="str">
        <f>IF(Table2[[#This Row],[Kidhome]]=0,"No","Yes")</f>
        <v>Yes</v>
      </c>
      <c r="P1521" s="12" t="str">
        <f>IF(Table2[[#This Row],[Teenhome]]=0,"No","Yes")</f>
        <v>No</v>
      </c>
    </row>
    <row r="1522" spans="1:16" ht="16.5" x14ac:dyDescent="0.3">
      <c r="A1522" s="5">
        <f>Table2[[#This Row],[ID]]</f>
        <v>10380</v>
      </c>
      <c r="B1522" s="6">
        <f>Table2[[#This Row],[Year_Birth]]</f>
        <v>1972</v>
      </c>
      <c r="C1522" s="6" t="str">
        <f>Table2[[#This Row],[Education]]</f>
        <v>Master</v>
      </c>
      <c r="D1522" s="6" t="str">
        <f>Table2[[#This Row],[Marital_Status]]</f>
        <v>Married</v>
      </c>
      <c r="E1522" s="6">
        <f>Table2[[#This Row],[Income]]</f>
        <v>37787</v>
      </c>
      <c r="F1522" s="6">
        <f>Table2[[#This Row],[Kidhome]]</f>
        <v>1</v>
      </c>
      <c r="G1522" s="6">
        <f>Table2[[#This Row],[Teenhome]]</f>
        <v>0</v>
      </c>
      <c r="H1522" s="9">
        <f>Table2[[#This Row],[Dt_Customer]]</f>
        <v>41537</v>
      </c>
      <c r="I1522" s="6">
        <f>Table2[[#This Row],[Recency]]</f>
        <v>50</v>
      </c>
      <c r="J1522" s="8">
        <f>IF(VALUE(YEAR(People!$H1522))-People!$B1522&gt;=90,44,VALUE(YEAR(People!$H1522))-People!$B1522)</f>
        <v>41</v>
      </c>
      <c r="K1522" s="5" t="str">
        <f>IF(AND(People!$J1522&gt;=16,People!$J1522&lt;=25),"16-25",IF(AND(People!$J1522&gt;=26,People!$J1522&lt;=35),"26-35",IF(AND(People!$J1522&gt;=36,People!$J1522&lt;=45),"36-45",IF(AND(People!$J1522&gt;=46,People!$J1522&lt;=55),"46-55",IF(AND(People!$J1522&gt;=56,People!$J1522&lt;=65),"56-65",IF(AND(People!$J1522&gt;=66,People!$J1522&lt;=75),"66-75","ALL"))))))</f>
        <v>36-45</v>
      </c>
      <c r="L1522" t="str">
        <f>Products!H1522</f>
        <v>Single</v>
      </c>
      <c r="M1522">
        <f>Table2[[#This Row],[Recency]]</f>
        <v>50</v>
      </c>
      <c r="N1522">
        <f>Table2[[#This Row],[NumDealsPurchases]]</f>
        <v>1</v>
      </c>
      <c r="O1522" s="12" t="str">
        <f>IF(Table2[[#This Row],[Kidhome]]=0,"No","Yes")</f>
        <v>Yes</v>
      </c>
      <c r="P1522" s="12" t="str">
        <f>IF(Table2[[#This Row],[Teenhome]]=0,"No","Yes")</f>
        <v>No</v>
      </c>
    </row>
    <row r="1523" spans="1:16" ht="16.5" x14ac:dyDescent="0.3">
      <c r="A1523" s="7">
        <f>Table2[[#This Row],[ID]]</f>
        <v>3887</v>
      </c>
      <c r="B1523" s="6">
        <f>Table2[[#This Row],[Year_Birth]]</f>
        <v>1970</v>
      </c>
      <c r="C1523" s="6" t="str">
        <f>Table2[[#This Row],[Education]]</f>
        <v>Graduation</v>
      </c>
      <c r="D1523" s="6" t="str">
        <f>Table2[[#This Row],[Marital_Status]]</f>
        <v>Single</v>
      </c>
      <c r="E1523" s="6">
        <f>Table2[[#This Row],[Income]]</f>
        <v>27242</v>
      </c>
      <c r="F1523" s="6">
        <f>Table2[[#This Row],[Kidhome]]</f>
        <v>1</v>
      </c>
      <c r="G1523" s="6">
        <f>Table2[[#This Row],[Teenhome]]</f>
        <v>0</v>
      </c>
      <c r="H1523" s="9">
        <f>Table2[[#This Row],[Dt_Customer]]</f>
        <v>41224</v>
      </c>
      <c r="I1523" s="6">
        <f>Table2[[#This Row],[Recency]]</f>
        <v>2</v>
      </c>
      <c r="J1523" s="14">
        <f>IF(VALUE(YEAR(People!$H1523))-People!$B1523&gt;=90,44,VALUE(YEAR(People!$H1523))-People!$B1523)</f>
        <v>42</v>
      </c>
      <c r="K1523" s="5" t="str">
        <f>IF(AND(People!$J1523&gt;=16,People!$J1523&lt;=25),"16-25",IF(AND(People!$J1523&gt;=26,People!$J1523&lt;=35),"26-35",IF(AND(People!$J1523&gt;=36,People!$J1523&lt;=45),"36-45",IF(AND(People!$J1523&gt;=46,People!$J1523&lt;=55),"46-55",IF(AND(People!$J1523&gt;=56,People!$J1523&lt;=65),"56-65",IF(AND(People!$J1523&gt;=66,People!$J1523&lt;=75),"66-75","ALL"))))))</f>
        <v>36-45</v>
      </c>
      <c r="L1523" t="str">
        <f>Products!H1523</f>
        <v>Together</v>
      </c>
      <c r="M1523">
        <f>Table2[[#This Row],[Recency]]</f>
        <v>2</v>
      </c>
      <c r="N1523">
        <f>Table2[[#This Row],[NumDealsPurchases]]</f>
        <v>2</v>
      </c>
      <c r="O1523" s="12" t="str">
        <f>IF(Table2[[#This Row],[Kidhome]]=0,"No","Yes")</f>
        <v>Yes</v>
      </c>
      <c r="P1523" s="12" t="str">
        <f>IF(Table2[[#This Row],[Teenhome]]=0,"No","Yes")</f>
        <v>No</v>
      </c>
    </row>
    <row r="1524" spans="1:16" ht="16.5" x14ac:dyDescent="0.3">
      <c r="A1524" s="5">
        <f>Table2[[#This Row],[ID]]</f>
        <v>4278</v>
      </c>
      <c r="B1524" s="6">
        <f>Table2[[#This Row],[Year_Birth]]</f>
        <v>1983</v>
      </c>
      <c r="C1524" s="6" t="str">
        <f>Table2[[#This Row],[Education]]</f>
        <v>PhD</v>
      </c>
      <c r="D1524" s="6" t="str">
        <f>Table2[[#This Row],[Marital_Status]]</f>
        <v>Single</v>
      </c>
      <c r="E1524" s="6">
        <f>Table2[[#This Row],[Income]]</f>
        <v>87188</v>
      </c>
      <c r="F1524" s="6">
        <f>Table2[[#This Row],[Kidhome]]</f>
        <v>0</v>
      </c>
      <c r="G1524" s="6">
        <f>Table2[[#This Row],[Teenhome]]</f>
        <v>0</v>
      </c>
      <c r="H1524" s="9">
        <f>Table2[[#This Row],[Dt_Customer]]</f>
        <v>41428</v>
      </c>
      <c r="I1524" s="6">
        <f>Table2[[#This Row],[Recency]]</f>
        <v>73</v>
      </c>
      <c r="J1524" s="8">
        <f>IF(VALUE(YEAR(People!$H1524))-People!$B1524&gt;=90,44,VALUE(YEAR(People!$H1524))-People!$B1524)</f>
        <v>30</v>
      </c>
      <c r="K1524" s="5" t="str">
        <f>IF(AND(People!$J1524&gt;=16,People!$J1524&lt;=25),"16-25",IF(AND(People!$J1524&gt;=26,People!$J1524&lt;=35),"26-35",IF(AND(People!$J1524&gt;=36,People!$J1524&lt;=45),"36-45",IF(AND(People!$J1524&gt;=46,People!$J1524&lt;=55),"46-55",IF(AND(People!$J1524&gt;=56,People!$J1524&lt;=65),"56-65",IF(AND(People!$J1524&gt;=66,People!$J1524&lt;=75),"66-75","ALL"))))))</f>
        <v>26-35</v>
      </c>
      <c r="L1524" t="str">
        <f>Products!H1524</f>
        <v>Single</v>
      </c>
      <c r="M1524">
        <f>Table2[[#This Row],[Recency]]</f>
        <v>73</v>
      </c>
      <c r="N1524">
        <f>Table2[[#This Row],[NumDealsPurchases]]</f>
        <v>1</v>
      </c>
      <c r="O1524" s="12" t="str">
        <f>IF(Table2[[#This Row],[Kidhome]]=0,"No","Yes")</f>
        <v>No</v>
      </c>
      <c r="P1524" s="12" t="str">
        <f>IF(Table2[[#This Row],[Teenhome]]=0,"No","Yes")</f>
        <v>No</v>
      </c>
    </row>
    <row r="1525" spans="1:16" ht="16.5" x14ac:dyDescent="0.3">
      <c r="A1525" s="7">
        <f>Table2[[#This Row],[ID]]</f>
        <v>8643</v>
      </c>
      <c r="B1525" s="6">
        <f>Table2[[#This Row],[Year_Birth]]</f>
        <v>1971</v>
      </c>
      <c r="C1525" s="6" t="str">
        <f>Table2[[#This Row],[Education]]</f>
        <v>Graduation</v>
      </c>
      <c r="D1525" s="6" t="str">
        <f>Table2[[#This Row],[Marital_Status]]</f>
        <v>Together</v>
      </c>
      <c r="E1525" s="6">
        <f>Table2[[#This Row],[Income]]</f>
        <v>69930</v>
      </c>
      <c r="F1525" s="6">
        <f>Table2[[#This Row],[Kidhome]]</f>
        <v>0</v>
      </c>
      <c r="G1525" s="6">
        <f>Table2[[#This Row],[Teenhome]]</f>
        <v>0</v>
      </c>
      <c r="H1525" s="9">
        <f>Table2[[#This Row],[Dt_Customer]]</f>
        <v>41420</v>
      </c>
      <c r="I1525" s="6">
        <f>Table2[[#This Row],[Recency]]</f>
        <v>21</v>
      </c>
      <c r="J1525" s="14">
        <f>IF(VALUE(YEAR(People!$H1525))-People!$B1525&gt;=90,44,VALUE(YEAR(People!$H1525))-People!$B1525)</f>
        <v>42</v>
      </c>
      <c r="K1525" s="5" t="str">
        <f>IF(AND(People!$J1525&gt;=16,People!$J1525&lt;=25),"16-25",IF(AND(People!$J1525&gt;=26,People!$J1525&lt;=35),"26-35",IF(AND(People!$J1525&gt;=36,People!$J1525&lt;=45),"36-45",IF(AND(People!$J1525&gt;=46,People!$J1525&lt;=55),"46-55",IF(AND(People!$J1525&gt;=56,People!$J1525&lt;=65),"56-65",IF(AND(People!$J1525&gt;=66,People!$J1525&lt;=75),"66-75","ALL"))))))</f>
        <v>36-45</v>
      </c>
      <c r="L1525" t="str">
        <f>Products!H1525</f>
        <v>Married</v>
      </c>
      <c r="M1525">
        <f>Table2[[#This Row],[Recency]]</f>
        <v>21</v>
      </c>
      <c r="N1525">
        <f>Table2[[#This Row],[NumDealsPurchases]]</f>
        <v>1</v>
      </c>
      <c r="O1525" s="12" t="str">
        <f>IF(Table2[[#This Row],[Kidhome]]=0,"No","Yes")</f>
        <v>No</v>
      </c>
      <c r="P1525" s="12" t="str">
        <f>IF(Table2[[#This Row],[Teenhome]]=0,"No","Yes")</f>
        <v>No</v>
      </c>
    </row>
    <row r="1526" spans="1:16" ht="16.5" x14ac:dyDescent="0.3">
      <c r="A1526" s="5">
        <f>Table2[[#This Row],[ID]]</f>
        <v>1998</v>
      </c>
      <c r="B1526" s="6">
        <f>Table2[[#This Row],[Year_Birth]]</f>
        <v>1976</v>
      </c>
      <c r="C1526" s="6" t="str">
        <f>Table2[[#This Row],[Education]]</f>
        <v>Graduation</v>
      </c>
      <c r="D1526" s="6" t="str">
        <f>Table2[[#This Row],[Marital_Status]]</f>
        <v>Single</v>
      </c>
      <c r="E1526" s="6">
        <f>Table2[[#This Row],[Income]]</f>
        <v>37697</v>
      </c>
      <c r="F1526" s="6">
        <f>Table2[[#This Row],[Kidhome]]</f>
        <v>1</v>
      </c>
      <c r="G1526" s="6">
        <f>Table2[[#This Row],[Teenhome]]</f>
        <v>0</v>
      </c>
      <c r="H1526" s="9">
        <f>Table2[[#This Row],[Dt_Customer]]</f>
        <v>41677</v>
      </c>
      <c r="I1526" s="6">
        <f>Table2[[#This Row],[Recency]]</f>
        <v>82</v>
      </c>
      <c r="J1526" s="8">
        <f>IF(VALUE(YEAR(People!$H1526))-People!$B1526&gt;=90,44,VALUE(YEAR(People!$H1526))-People!$B1526)</f>
        <v>38</v>
      </c>
      <c r="K1526" s="5" t="str">
        <f>IF(AND(People!$J1526&gt;=16,People!$J1526&lt;=25),"16-25",IF(AND(People!$J1526&gt;=26,People!$J1526&lt;=35),"26-35",IF(AND(People!$J1526&gt;=36,People!$J1526&lt;=45),"36-45",IF(AND(People!$J1526&gt;=46,People!$J1526&lt;=55),"46-55",IF(AND(People!$J1526&gt;=56,People!$J1526&lt;=65),"56-65",IF(AND(People!$J1526&gt;=66,People!$J1526&lt;=75),"66-75","ALL"))))))</f>
        <v>36-45</v>
      </c>
      <c r="L1526" t="str">
        <f>Products!H1526</f>
        <v>Single</v>
      </c>
      <c r="M1526">
        <f>Table2[[#This Row],[Recency]]</f>
        <v>82</v>
      </c>
      <c r="N1526">
        <f>Table2[[#This Row],[NumDealsPurchases]]</f>
        <v>1</v>
      </c>
      <c r="O1526" s="12" t="str">
        <f>IF(Table2[[#This Row],[Kidhome]]=0,"No","Yes")</f>
        <v>Yes</v>
      </c>
      <c r="P1526" s="12" t="str">
        <f>IF(Table2[[#This Row],[Teenhome]]=0,"No","Yes")</f>
        <v>No</v>
      </c>
    </row>
    <row r="1527" spans="1:16" ht="16.5" x14ac:dyDescent="0.3">
      <c r="A1527" s="7">
        <f>Table2[[#This Row],[ID]]</f>
        <v>10795</v>
      </c>
      <c r="B1527" s="6">
        <f>Table2[[#This Row],[Year_Birth]]</f>
        <v>1973</v>
      </c>
      <c r="C1527" s="6" t="str">
        <f>Table2[[#This Row],[Education]]</f>
        <v>PhD</v>
      </c>
      <c r="D1527" s="6" t="str">
        <f>Table2[[#This Row],[Marital_Status]]</f>
        <v>Married</v>
      </c>
      <c r="E1527" s="6">
        <f>Table2[[#This Row],[Income]]</f>
        <v>37401</v>
      </c>
      <c r="F1527" s="6">
        <f>Table2[[#This Row],[Kidhome]]</f>
        <v>1</v>
      </c>
      <c r="G1527" s="6">
        <f>Table2[[#This Row],[Teenhome]]</f>
        <v>0</v>
      </c>
      <c r="H1527" s="9">
        <f>Table2[[#This Row],[Dt_Customer]]</f>
        <v>41765</v>
      </c>
      <c r="I1527" s="6">
        <f>Table2[[#This Row],[Recency]]</f>
        <v>14</v>
      </c>
      <c r="J1527" s="14">
        <f>IF(VALUE(YEAR(People!$H1527))-People!$B1527&gt;=90,44,VALUE(YEAR(People!$H1527))-People!$B1527)</f>
        <v>41</v>
      </c>
      <c r="K1527" s="5" t="str">
        <f>IF(AND(People!$J1527&gt;=16,People!$J1527&lt;=25),"16-25",IF(AND(People!$J1527&gt;=26,People!$J1527&lt;=35),"26-35",IF(AND(People!$J1527&gt;=36,People!$J1527&lt;=45),"36-45",IF(AND(People!$J1527&gt;=46,People!$J1527&lt;=55),"46-55",IF(AND(People!$J1527&gt;=56,People!$J1527&lt;=65),"56-65",IF(AND(People!$J1527&gt;=66,People!$J1527&lt;=75),"66-75","ALL"))))))</f>
        <v>36-45</v>
      </c>
      <c r="L1527" t="str">
        <f>Products!H1527</f>
        <v>Married</v>
      </c>
      <c r="M1527">
        <f>Table2[[#This Row],[Recency]]</f>
        <v>14</v>
      </c>
      <c r="N1527">
        <f>Table2[[#This Row],[NumDealsPurchases]]</f>
        <v>2</v>
      </c>
      <c r="O1527" s="12" t="str">
        <f>IF(Table2[[#This Row],[Kidhome]]=0,"No","Yes")</f>
        <v>Yes</v>
      </c>
      <c r="P1527" s="12" t="str">
        <f>IF(Table2[[#This Row],[Teenhome]]=0,"No","Yes")</f>
        <v>No</v>
      </c>
    </row>
    <row r="1528" spans="1:16" ht="16.5" x14ac:dyDescent="0.3">
      <c r="A1528" s="5">
        <f>Table2[[#This Row],[ID]]</f>
        <v>11110</v>
      </c>
      <c r="B1528" s="6">
        <f>Table2[[#This Row],[Year_Birth]]</f>
        <v>1973</v>
      </c>
      <c r="C1528" s="6" t="str">
        <f>Table2[[#This Row],[Education]]</f>
        <v>Graduation</v>
      </c>
      <c r="D1528" s="6" t="str">
        <f>Table2[[#This Row],[Marital_Status]]</f>
        <v>Single</v>
      </c>
      <c r="E1528" s="6">
        <f>Table2[[#This Row],[Income]]</f>
        <v>3502</v>
      </c>
      <c r="F1528" s="6">
        <f>Table2[[#This Row],[Kidhome]]</f>
        <v>1</v>
      </c>
      <c r="G1528" s="6">
        <f>Table2[[#This Row],[Teenhome]]</f>
        <v>0</v>
      </c>
      <c r="H1528" s="9">
        <f>Table2[[#This Row],[Dt_Customer]]</f>
        <v>41377</v>
      </c>
      <c r="I1528" s="6">
        <f>Table2[[#This Row],[Recency]]</f>
        <v>56</v>
      </c>
      <c r="J1528" s="8">
        <f>IF(VALUE(YEAR(People!$H1528))-People!$B1528&gt;=90,44,VALUE(YEAR(People!$H1528))-People!$B1528)</f>
        <v>40</v>
      </c>
      <c r="K1528" s="5" t="str">
        <f>IF(AND(People!$J1528&gt;=16,People!$J1528&lt;=25),"16-25",IF(AND(People!$J1528&gt;=26,People!$J1528&lt;=35),"26-35",IF(AND(People!$J1528&gt;=36,People!$J1528&lt;=45),"36-45",IF(AND(People!$J1528&gt;=46,People!$J1528&lt;=55),"46-55",IF(AND(People!$J1528&gt;=56,People!$J1528&lt;=65),"56-65",IF(AND(People!$J1528&gt;=66,People!$J1528&lt;=75),"66-75","ALL"))))))</f>
        <v>36-45</v>
      </c>
      <c r="L1528" t="str">
        <f>Products!H1528</f>
        <v>Widow</v>
      </c>
      <c r="M1528">
        <f>Table2[[#This Row],[Recency]]</f>
        <v>56</v>
      </c>
      <c r="N1528">
        <f>Table2[[#This Row],[NumDealsPurchases]]</f>
        <v>0</v>
      </c>
      <c r="O1528" s="12" t="str">
        <f>IF(Table2[[#This Row],[Kidhome]]=0,"No","Yes")</f>
        <v>Yes</v>
      </c>
      <c r="P1528" s="12" t="str">
        <f>IF(Table2[[#This Row],[Teenhome]]=0,"No","Yes")</f>
        <v>No</v>
      </c>
    </row>
    <row r="1529" spans="1:16" ht="16.5" x14ac:dyDescent="0.3">
      <c r="A1529" s="7">
        <f>Table2[[#This Row],[ID]]</f>
        <v>2408</v>
      </c>
      <c r="B1529" s="6">
        <f>Table2[[#This Row],[Year_Birth]]</f>
        <v>1976</v>
      </c>
      <c r="C1529" s="6" t="str">
        <f>Table2[[#This Row],[Education]]</f>
        <v>Graduation</v>
      </c>
      <c r="D1529" s="6" t="str">
        <f>Table2[[#This Row],[Marital_Status]]</f>
        <v>Married</v>
      </c>
      <c r="E1529" s="6">
        <f>Table2[[#This Row],[Income]]</f>
        <v>58597</v>
      </c>
      <c r="F1529" s="6">
        <f>Table2[[#This Row],[Kidhome]]</f>
        <v>1</v>
      </c>
      <c r="G1529" s="6">
        <f>Table2[[#This Row],[Teenhome]]</f>
        <v>1</v>
      </c>
      <c r="H1529" s="9">
        <f>Table2[[#This Row],[Dt_Customer]]</f>
        <v>41233</v>
      </c>
      <c r="I1529" s="6">
        <f>Table2[[#This Row],[Recency]]</f>
        <v>20</v>
      </c>
      <c r="J1529" s="14">
        <f>IF(VALUE(YEAR(People!$H1529))-People!$B1529&gt;=90,44,VALUE(YEAR(People!$H1529))-People!$B1529)</f>
        <v>36</v>
      </c>
      <c r="K1529" s="5" t="str">
        <f>IF(AND(People!$J1529&gt;=16,People!$J1529&lt;=25),"16-25",IF(AND(People!$J1529&gt;=26,People!$J1529&lt;=35),"26-35",IF(AND(People!$J1529&gt;=36,People!$J1529&lt;=45),"36-45",IF(AND(People!$J1529&gt;=46,People!$J1529&lt;=55),"46-55",IF(AND(People!$J1529&gt;=56,People!$J1529&lt;=65),"56-65",IF(AND(People!$J1529&gt;=66,People!$J1529&lt;=75),"66-75","ALL"))))))</f>
        <v>36-45</v>
      </c>
      <c r="L1529" t="str">
        <f>Products!H1529</f>
        <v>Together</v>
      </c>
      <c r="M1529">
        <f>Table2[[#This Row],[Recency]]</f>
        <v>20</v>
      </c>
      <c r="N1529">
        <f>Table2[[#This Row],[NumDealsPurchases]]</f>
        <v>12</v>
      </c>
      <c r="O1529" s="12" t="str">
        <f>IF(Table2[[#This Row],[Kidhome]]=0,"No","Yes")</f>
        <v>Yes</v>
      </c>
      <c r="P1529" s="12" t="str">
        <f>IF(Table2[[#This Row],[Teenhome]]=0,"No","Yes")</f>
        <v>Yes</v>
      </c>
    </row>
    <row r="1530" spans="1:16" ht="16.5" x14ac:dyDescent="0.3">
      <c r="A1530" s="5">
        <f>Table2[[#This Row],[ID]]</f>
        <v>202</v>
      </c>
      <c r="B1530" s="6">
        <f>Table2[[#This Row],[Year_Birth]]</f>
        <v>1948</v>
      </c>
      <c r="C1530" s="6" t="str">
        <f>Table2[[#This Row],[Education]]</f>
        <v>PhD</v>
      </c>
      <c r="D1530" s="6" t="str">
        <f>Table2[[#This Row],[Marital_Status]]</f>
        <v>Widow</v>
      </c>
      <c r="E1530" s="6">
        <f>Table2[[#This Row],[Income]]</f>
        <v>82032</v>
      </c>
      <c r="F1530" s="6">
        <f>Table2[[#This Row],[Kidhome]]</f>
        <v>0</v>
      </c>
      <c r="G1530" s="6">
        <f>Table2[[#This Row],[Teenhome]]</f>
        <v>0</v>
      </c>
      <c r="H1530" s="9">
        <f>Table2[[#This Row],[Dt_Customer]]</f>
        <v>41734</v>
      </c>
      <c r="I1530" s="6">
        <f>Table2[[#This Row],[Recency]]</f>
        <v>54</v>
      </c>
      <c r="J1530" s="8">
        <f>IF(VALUE(YEAR(People!$H1530))-People!$B1530&gt;=90,44,VALUE(YEAR(People!$H1530))-People!$B1530)</f>
        <v>66</v>
      </c>
      <c r="K1530" s="5" t="str">
        <f>IF(AND(People!$J1530&gt;=16,People!$J1530&lt;=25),"16-25",IF(AND(People!$J1530&gt;=26,People!$J1530&lt;=35),"26-35",IF(AND(People!$J1530&gt;=36,People!$J1530&lt;=45),"36-45",IF(AND(People!$J1530&gt;=46,People!$J1530&lt;=55),"46-55",IF(AND(People!$J1530&gt;=56,People!$J1530&lt;=65),"56-65",IF(AND(People!$J1530&gt;=66,People!$J1530&lt;=75),"66-75","ALL"))))))</f>
        <v>66-75</v>
      </c>
      <c r="L1530" t="str">
        <f>Products!H1530</f>
        <v>Single</v>
      </c>
      <c r="M1530">
        <f>Table2[[#This Row],[Recency]]</f>
        <v>54</v>
      </c>
      <c r="N1530">
        <f>Table2[[#This Row],[NumDealsPurchases]]</f>
        <v>0</v>
      </c>
      <c r="O1530" s="12" t="str">
        <f>IF(Table2[[#This Row],[Kidhome]]=0,"No","Yes")</f>
        <v>No</v>
      </c>
      <c r="P1530" s="12" t="str">
        <f>IF(Table2[[#This Row],[Teenhome]]=0,"No","Yes")</f>
        <v>No</v>
      </c>
    </row>
    <row r="1531" spans="1:16" ht="16.5" x14ac:dyDescent="0.3">
      <c r="A1531" s="7">
        <f>Table2[[#This Row],[ID]]</f>
        <v>7998</v>
      </c>
      <c r="B1531" s="6">
        <f>Table2[[#This Row],[Year_Birth]]</f>
        <v>1958</v>
      </c>
      <c r="C1531" s="6" t="str">
        <f>Table2[[#This Row],[Education]]</f>
        <v>Graduation</v>
      </c>
      <c r="D1531" s="6" t="str">
        <f>Table2[[#This Row],[Marital_Status]]</f>
        <v>Together</v>
      </c>
      <c r="E1531" s="6">
        <f>Table2[[#This Row],[Income]]</f>
        <v>28087</v>
      </c>
      <c r="F1531" s="6">
        <f>Table2[[#This Row],[Kidhome]]</f>
        <v>1</v>
      </c>
      <c r="G1531" s="6">
        <f>Table2[[#This Row],[Teenhome]]</f>
        <v>1</v>
      </c>
      <c r="H1531" s="9">
        <f>Table2[[#This Row],[Dt_Customer]]</f>
        <v>41254</v>
      </c>
      <c r="I1531" s="6">
        <f>Table2[[#This Row],[Recency]]</f>
        <v>77</v>
      </c>
      <c r="J1531" s="14">
        <f>IF(VALUE(YEAR(People!$H1531))-People!$B1531&gt;=90,44,VALUE(YEAR(People!$H1531))-People!$B1531)</f>
        <v>54</v>
      </c>
      <c r="K1531" s="5" t="str">
        <f>IF(AND(People!$J1531&gt;=16,People!$J1531&lt;=25),"16-25",IF(AND(People!$J1531&gt;=26,People!$J1531&lt;=35),"26-35",IF(AND(People!$J1531&gt;=36,People!$J1531&lt;=45),"36-45",IF(AND(People!$J1531&gt;=46,People!$J1531&lt;=55),"46-55",IF(AND(People!$J1531&gt;=56,People!$J1531&lt;=65),"56-65",IF(AND(People!$J1531&gt;=66,People!$J1531&lt;=75),"66-75","ALL"))))))</f>
        <v>46-55</v>
      </c>
      <c r="L1531" t="str">
        <f>Products!H1531</f>
        <v>Together</v>
      </c>
      <c r="M1531">
        <f>Table2[[#This Row],[Recency]]</f>
        <v>77</v>
      </c>
      <c r="N1531">
        <f>Table2[[#This Row],[NumDealsPurchases]]</f>
        <v>3</v>
      </c>
      <c r="O1531" s="12" t="str">
        <f>IF(Table2[[#This Row],[Kidhome]]=0,"No","Yes")</f>
        <v>Yes</v>
      </c>
      <c r="P1531" s="12" t="str">
        <f>IF(Table2[[#This Row],[Teenhome]]=0,"No","Yes")</f>
        <v>Yes</v>
      </c>
    </row>
    <row r="1532" spans="1:16" ht="16.5" x14ac:dyDescent="0.3">
      <c r="A1532" s="5">
        <f>Table2[[#This Row],[ID]]</f>
        <v>830</v>
      </c>
      <c r="B1532" s="6">
        <f>Table2[[#This Row],[Year_Birth]]</f>
        <v>1987</v>
      </c>
      <c r="C1532" s="6" t="str">
        <f>Table2[[#This Row],[Education]]</f>
        <v>PhD</v>
      </c>
      <c r="D1532" s="6" t="str">
        <f>Table2[[#This Row],[Marital_Status]]</f>
        <v>Single</v>
      </c>
      <c r="E1532" s="6">
        <f>Table2[[#This Row],[Income]]</f>
        <v>74004</v>
      </c>
      <c r="F1532" s="6">
        <f>Table2[[#This Row],[Kidhome]]</f>
        <v>0</v>
      </c>
      <c r="G1532" s="6">
        <f>Table2[[#This Row],[Teenhome]]</f>
        <v>0</v>
      </c>
      <c r="H1532" s="9">
        <f>Table2[[#This Row],[Dt_Customer]]</f>
        <v>41694</v>
      </c>
      <c r="I1532" s="6">
        <f>Table2[[#This Row],[Recency]]</f>
        <v>5</v>
      </c>
      <c r="J1532" s="8">
        <f>IF(VALUE(YEAR(People!$H1532))-People!$B1532&gt;=90,44,VALUE(YEAR(People!$H1532))-People!$B1532)</f>
        <v>27</v>
      </c>
      <c r="K1532" s="5" t="str">
        <f>IF(AND(People!$J1532&gt;=16,People!$J1532&lt;=25),"16-25",IF(AND(People!$J1532&gt;=26,People!$J1532&lt;=35),"26-35",IF(AND(People!$J1532&gt;=36,People!$J1532&lt;=45),"36-45",IF(AND(People!$J1532&gt;=46,People!$J1532&lt;=55),"46-55",IF(AND(People!$J1532&gt;=56,People!$J1532&lt;=65),"56-65",IF(AND(People!$J1532&gt;=66,People!$J1532&lt;=75),"66-75","ALL"))))))</f>
        <v>26-35</v>
      </c>
      <c r="L1532" t="str">
        <f>Products!H1532</f>
        <v>Married</v>
      </c>
      <c r="M1532">
        <f>Table2[[#This Row],[Recency]]</f>
        <v>5</v>
      </c>
      <c r="N1532">
        <f>Table2[[#This Row],[NumDealsPurchases]]</f>
        <v>1</v>
      </c>
      <c r="O1532" s="12" t="str">
        <f>IF(Table2[[#This Row],[Kidhome]]=0,"No","Yes")</f>
        <v>No</v>
      </c>
      <c r="P1532" s="12" t="str">
        <f>IF(Table2[[#This Row],[Teenhome]]=0,"No","Yes")</f>
        <v>No</v>
      </c>
    </row>
    <row r="1533" spans="1:16" ht="16.5" x14ac:dyDescent="0.3">
      <c r="A1533" s="7">
        <f>Table2[[#This Row],[ID]]</f>
        <v>3536</v>
      </c>
      <c r="B1533" s="6">
        <f>Table2[[#This Row],[Year_Birth]]</f>
        <v>1960</v>
      </c>
      <c r="C1533" s="6" t="str">
        <f>Table2[[#This Row],[Education]]</f>
        <v>Graduation</v>
      </c>
      <c r="D1533" s="6" t="str">
        <f>Table2[[#This Row],[Marital_Status]]</f>
        <v>Together</v>
      </c>
      <c r="E1533" s="6">
        <f>Table2[[#This Row],[Income]]</f>
        <v>19740</v>
      </c>
      <c r="F1533" s="6">
        <f>Table2[[#This Row],[Kidhome]]</f>
        <v>0</v>
      </c>
      <c r="G1533" s="6">
        <f>Table2[[#This Row],[Teenhome]]</f>
        <v>1</v>
      </c>
      <c r="H1533" s="9">
        <f>Table2[[#This Row],[Dt_Customer]]</f>
        <v>41357</v>
      </c>
      <c r="I1533" s="6">
        <f>Table2[[#This Row],[Recency]]</f>
        <v>65</v>
      </c>
      <c r="J1533" s="14">
        <f>IF(VALUE(YEAR(People!$H1533))-People!$B1533&gt;=90,44,VALUE(YEAR(People!$H1533))-People!$B1533)</f>
        <v>53</v>
      </c>
      <c r="K1533" s="5" t="str">
        <f>IF(AND(People!$J1533&gt;=16,People!$J1533&lt;=25),"16-25",IF(AND(People!$J1533&gt;=26,People!$J1533&lt;=35),"26-35",IF(AND(People!$J1533&gt;=36,People!$J1533&lt;=45),"36-45",IF(AND(People!$J1533&gt;=46,People!$J1533&lt;=55),"46-55",IF(AND(People!$J1533&gt;=56,People!$J1533&lt;=65),"56-65",IF(AND(People!$J1533&gt;=66,People!$J1533&lt;=75),"66-75","ALL"))))))</f>
        <v>46-55</v>
      </c>
      <c r="L1533" t="str">
        <f>Products!H1533</f>
        <v>Together</v>
      </c>
      <c r="M1533">
        <f>Table2[[#This Row],[Recency]]</f>
        <v>65</v>
      </c>
      <c r="N1533">
        <f>Table2[[#This Row],[NumDealsPurchases]]</f>
        <v>2</v>
      </c>
      <c r="O1533" s="12" t="str">
        <f>IF(Table2[[#This Row],[Kidhome]]=0,"No","Yes")</f>
        <v>No</v>
      </c>
      <c r="P1533" s="12" t="str">
        <f>IF(Table2[[#This Row],[Teenhome]]=0,"No","Yes")</f>
        <v>Yes</v>
      </c>
    </row>
    <row r="1534" spans="1:16" ht="16.5" x14ac:dyDescent="0.3">
      <c r="A1534" s="5">
        <f>Table2[[#This Row],[ID]]</f>
        <v>6050</v>
      </c>
      <c r="B1534" s="6">
        <f>Table2[[#This Row],[Year_Birth]]</f>
        <v>1975</v>
      </c>
      <c r="C1534" s="6" t="str">
        <f>Table2[[#This Row],[Education]]</f>
        <v>2n Cycle</v>
      </c>
      <c r="D1534" s="6" t="str">
        <f>Table2[[#This Row],[Marital_Status]]</f>
        <v>Married</v>
      </c>
      <c r="E1534" s="6">
        <f>Table2[[#This Row],[Income]]</f>
        <v>57036</v>
      </c>
      <c r="F1534" s="6">
        <f>Table2[[#This Row],[Kidhome]]</f>
        <v>0</v>
      </c>
      <c r="G1534" s="6">
        <f>Table2[[#This Row],[Teenhome]]</f>
        <v>1</v>
      </c>
      <c r="H1534" s="9">
        <f>Table2[[#This Row],[Dt_Customer]]</f>
        <v>41254</v>
      </c>
      <c r="I1534" s="6">
        <f>Table2[[#This Row],[Recency]]</f>
        <v>33</v>
      </c>
      <c r="J1534" s="8">
        <f>IF(VALUE(YEAR(People!$H1534))-People!$B1534&gt;=90,44,VALUE(YEAR(People!$H1534))-People!$B1534)</f>
        <v>37</v>
      </c>
      <c r="K1534" s="5" t="str">
        <f>IF(AND(People!$J1534&gt;=16,People!$J1534&lt;=25),"16-25",IF(AND(People!$J1534&gt;=26,People!$J1534&lt;=35),"26-35",IF(AND(People!$J1534&gt;=36,People!$J1534&lt;=45),"36-45",IF(AND(People!$J1534&gt;=46,People!$J1534&lt;=55),"46-55",IF(AND(People!$J1534&gt;=56,People!$J1534&lt;=65),"56-65",IF(AND(People!$J1534&gt;=66,People!$J1534&lt;=75),"66-75","ALL"))))))</f>
        <v>36-45</v>
      </c>
      <c r="L1534" t="str">
        <f>Products!H1534</f>
        <v>Married</v>
      </c>
      <c r="M1534">
        <f>Table2[[#This Row],[Recency]]</f>
        <v>33</v>
      </c>
      <c r="N1534">
        <f>Table2[[#This Row],[NumDealsPurchases]]</f>
        <v>4</v>
      </c>
      <c r="O1534" s="12" t="str">
        <f>IF(Table2[[#This Row],[Kidhome]]=0,"No","Yes")</f>
        <v>No</v>
      </c>
      <c r="P1534" s="12" t="str">
        <f>IF(Table2[[#This Row],[Teenhome]]=0,"No","Yes")</f>
        <v>Yes</v>
      </c>
    </row>
    <row r="1535" spans="1:16" ht="16.5" x14ac:dyDescent="0.3">
      <c r="A1535" s="7">
        <f>Table2[[#This Row],[ID]]</f>
        <v>125</v>
      </c>
      <c r="B1535" s="6">
        <f>Table2[[#This Row],[Year_Birth]]</f>
        <v>1958</v>
      </c>
      <c r="C1535" s="6" t="str">
        <f>Table2[[#This Row],[Education]]</f>
        <v>2n Cycle</v>
      </c>
      <c r="D1535" s="6" t="str">
        <f>Table2[[#This Row],[Marital_Status]]</f>
        <v>Together</v>
      </c>
      <c r="E1535" s="6">
        <f>Table2[[#This Row],[Income]]</f>
        <v>53083</v>
      </c>
      <c r="F1535" s="6">
        <f>Table2[[#This Row],[Kidhome]]</f>
        <v>1</v>
      </c>
      <c r="G1535" s="6">
        <f>Table2[[#This Row],[Teenhome]]</f>
        <v>1</v>
      </c>
      <c r="H1535" s="9">
        <f>Table2[[#This Row],[Dt_Customer]]</f>
        <v>41409</v>
      </c>
      <c r="I1535" s="6">
        <f>Table2[[#This Row],[Recency]]</f>
        <v>65</v>
      </c>
      <c r="J1535" s="14">
        <f>IF(VALUE(YEAR(People!$H1535))-People!$B1535&gt;=90,44,VALUE(YEAR(People!$H1535))-People!$B1535)</f>
        <v>55</v>
      </c>
      <c r="K1535" s="5" t="str">
        <f>IF(AND(People!$J1535&gt;=16,People!$J1535&lt;=25),"16-25",IF(AND(People!$J1535&gt;=26,People!$J1535&lt;=35),"26-35",IF(AND(People!$J1535&gt;=36,People!$J1535&lt;=45),"36-45",IF(AND(People!$J1535&gt;=46,People!$J1535&lt;=55),"46-55",IF(AND(People!$J1535&gt;=56,People!$J1535&lt;=65),"56-65",IF(AND(People!$J1535&gt;=66,People!$J1535&lt;=75),"66-75","ALL"))))))</f>
        <v>46-55</v>
      </c>
      <c r="L1535" t="str">
        <f>Products!H1535</f>
        <v>Single</v>
      </c>
      <c r="M1535">
        <f>Table2[[#This Row],[Recency]]</f>
        <v>65</v>
      </c>
      <c r="N1535">
        <f>Table2[[#This Row],[NumDealsPurchases]]</f>
        <v>6</v>
      </c>
      <c r="O1535" s="12" t="str">
        <f>IF(Table2[[#This Row],[Kidhome]]=0,"No","Yes")</f>
        <v>Yes</v>
      </c>
      <c r="P1535" s="12" t="str">
        <f>IF(Table2[[#This Row],[Teenhome]]=0,"No","Yes")</f>
        <v>Yes</v>
      </c>
    </row>
    <row r="1536" spans="1:16" ht="16.5" x14ac:dyDescent="0.3">
      <c r="A1536" s="5">
        <f>Table2[[#This Row],[ID]]</f>
        <v>3463</v>
      </c>
      <c r="B1536" s="6">
        <f>Table2[[#This Row],[Year_Birth]]</f>
        <v>1975</v>
      </c>
      <c r="C1536" s="6" t="str">
        <f>Table2[[#This Row],[Education]]</f>
        <v>PhD</v>
      </c>
      <c r="D1536" s="6" t="str">
        <f>Table2[[#This Row],[Marital_Status]]</f>
        <v>Married</v>
      </c>
      <c r="E1536" s="6">
        <f>Table2[[#This Row],[Income]]</f>
        <v>69283</v>
      </c>
      <c r="F1536" s="6">
        <f>Table2[[#This Row],[Kidhome]]</f>
        <v>0</v>
      </c>
      <c r="G1536" s="6">
        <f>Table2[[#This Row],[Teenhome]]</f>
        <v>1</v>
      </c>
      <c r="H1536" s="9">
        <f>Table2[[#This Row],[Dt_Customer]]</f>
        <v>41804</v>
      </c>
      <c r="I1536" s="6">
        <f>Table2[[#This Row],[Recency]]</f>
        <v>41</v>
      </c>
      <c r="J1536" s="8">
        <f>IF(VALUE(YEAR(People!$H1536))-People!$B1536&gt;=90,44,VALUE(YEAR(People!$H1536))-People!$B1536)</f>
        <v>39</v>
      </c>
      <c r="K1536" s="5" t="str">
        <f>IF(AND(People!$J1536&gt;=16,People!$J1536&lt;=25),"16-25",IF(AND(People!$J1536&gt;=26,People!$J1536&lt;=35),"26-35",IF(AND(People!$J1536&gt;=36,People!$J1536&lt;=45),"36-45",IF(AND(People!$J1536&gt;=46,People!$J1536&lt;=55),"46-55",IF(AND(People!$J1536&gt;=56,People!$J1536&lt;=65),"56-65",IF(AND(People!$J1536&gt;=66,People!$J1536&lt;=75),"66-75","ALL"))))))</f>
        <v>36-45</v>
      </c>
      <c r="L1536" t="str">
        <f>Products!H1536</f>
        <v>Married</v>
      </c>
      <c r="M1536">
        <f>Table2[[#This Row],[Recency]]</f>
        <v>41</v>
      </c>
      <c r="N1536">
        <f>Table2[[#This Row],[NumDealsPurchases]]</f>
        <v>4</v>
      </c>
      <c r="O1536" s="12" t="str">
        <f>IF(Table2[[#This Row],[Kidhome]]=0,"No","Yes")</f>
        <v>No</v>
      </c>
      <c r="P1536" s="12" t="str">
        <f>IF(Table2[[#This Row],[Teenhome]]=0,"No","Yes")</f>
        <v>Yes</v>
      </c>
    </row>
    <row r="1537" spans="1:16" ht="16.5" x14ac:dyDescent="0.3">
      <c r="A1537" s="7">
        <f>Table2[[#This Row],[ID]]</f>
        <v>2804</v>
      </c>
      <c r="B1537" s="6">
        <f>Table2[[#This Row],[Year_Birth]]</f>
        <v>1975</v>
      </c>
      <c r="C1537" s="6" t="str">
        <f>Table2[[#This Row],[Education]]</f>
        <v>Master</v>
      </c>
      <c r="D1537" s="6" t="str">
        <f>Table2[[#This Row],[Marital_Status]]</f>
        <v>Single</v>
      </c>
      <c r="E1537" s="6">
        <f>Table2[[#This Row],[Income]]</f>
        <v>46098</v>
      </c>
      <c r="F1537" s="6">
        <f>Table2[[#This Row],[Kidhome]]</f>
        <v>1</v>
      </c>
      <c r="G1537" s="6">
        <f>Table2[[#This Row],[Teenhome]]</f>
        <v>1</v>
      </c>
      <c r="H1537" s="9">
        <f>Table2[[#This Row],[Dt_Customer]]</f>
        <v>41139</v>
      </c>
      <c r="I1537" s="6">
        <f>Table2[[#This Row],[Recency]]</f>
        <v>86</v>
      </c>
      <c r="J1537" s="14">
        <f>IF(VALUE(YEAR(People!$H1537))-People!$B1537&gt;=90,44,VALUE(YEAR(People!$H1537))-People!$B1537)</f>
        <v>37</v>
      </c>
      <c r="K1537" s="5" t="str">
        <f>IF(AND(People!$J1537&gt;=16,People!$J1537&lt;=25),"16-25",IF(AND(People!$J1537&gt;=26,People!$J1537&lt;=35),"26-35",IF(AND(People!$J1537&gt;=36,People!$J1537&lt;=45),"36-45",IF(AND(People!$J1537&gt;=46,People!$J1537&lt;=55),"46-55",IF(AND(People!$J1537&gt;=56,People!$J1537&lt;=65),"56-65",IF(AND(People!$J1537&gt;=66,People!$J1537&lt;=75),"66-75","ALL"))))))</f>
        <v>36-45</v>
      </c>
      <c r="L1537" t="str">
        <f>Products!H1537</f>
        <v>Single</v>
      </c>
      <c r="M1537">
        <f>Table2[[#This Row],[Recency]]</f>
        <v>86</v>
      </c>
      <c r="N1537">
        <f>Table2[[#This Row],[NumDealsPurchases]]</f>
        <v>4</v>
      </c>
      <c r="O1537" s="12" t="str">
        <f>IF(Table2[[#This Row],[Kidhome]]=0,"No","Yes")</f>
        <v>Yes</v>
      </c>
      <c r="P1537" s="12" t="str">
        <f>IF(Table2[[#This Row],[Teenhome]]=0,"No","Yes")</f>
        <v>Yes</v>
      </c>
    </row>
    <row r="1538" spans="1:16" ht="16.5" x14ac:dyDescent="0.3">
      <c r="A1538" s="5">
        <f>Table2[[#This Row],[ID]]</f>
        <v>3745</v>
      </c>
      <c r="B1538" s="6">
        <f>Table2[[#This Row],[Year_Birth]]</f>
        <v>1988</v>
      </c>
      <c r="C1538" s="6" t="str">
        <f>Table2[[#This Row],[Education]]</f>
        <v>2n Cycle</v>
      </c>
      <c r="D1538" s="6" t="str">
        <f>Table2[[#This Row],[Marital_Status]]</f>
        <v>Married</v>
      </c>
      <c r="E1538" s="6">
        <f>Table2[[#This Row],[Income]]</f>
        <v>23331</v>
      </c>
      <c r="F1538" s="6">
        <f>Table2[[#This Row],[Kidhome]]</f>
        <v>1</v>
      </c>
      <c r="G1538" s="6">
        <f>Table2[[#This Row],[Teenhome]]</f>
        <v>0</v>
      </c>
      <c r="H1538" s="9">
        <f>Table2[[#This Row],[Dt_Customer]]</f>
        <v>41156</v>
      </c>
      <c r="I1538" s="6">
        <f>Table2[[#This Row],[Recency]]</f>
        <v>92</v>
      </c>
      <c r="J1538" s="8">
        <f>IF(VALUE(YEAR(People!$H1538))-People!$B1538&gt;=90,44,VALUE(YEAR(People!$H1538))-People!$B1538)</f>
        <v>24</v>
      </c>
      <c r="K1538" s="5" t="str">
        <f>IF(AND(People!$J1538&gt;=16,People!$J1538&lt;=25),"16-25",IF(AND(People!$J1538&gt;=26,People!$J1538&lt;=35),"26-35",IF(AND(People!$J1538&gt;=36,People!$J1538&lt;=45),"36-45",IF(AND(People!$J1538&gt;=46,People!$J1538&lt;=55),"46-55",IF(AND(People!$J1538&gt;=56,People!$J1538&lt;=65),"56-65",IF(AND(People!$J1538&gt;=66,People!$J1538&lt;=75),"66-75","ALL"))))))</f>
        <v>16-25</v>
      </c>
      <c r="L1538" t="str">
        <f>Products!H1538</f>
        <v>Single</v>
      </c>
      <c r="M1538">
        <f>Table2[[#This Row],[Recency]]</f>
        <v>92</v>
      </c>
      <c r="N1538">
        <f>Table2[[#This Row],[NumDealsPurchases]]</f>
        <v>2</v>
      </c>
      <c r="O1538" s="12" t="str">
        <f>IF(Table2[[#This Row],[Kidhome]]=0,"No","Yes")</f>
        <v>Yes</v>
      </c>
      <c r="P1538" s="12" t="str">
        <f>IF(Table2[[#This Row],[Teenhome]]=0,"No","Yes")</f>
        <v>No</v>
      </c>
    </row>
    <row r="1539" spans="1:16" ht="16.5" x14ac:dyDescent="0.3">
      <c r="A1539" s="7">
        <f>Table2[[#This Row],[ID]]</f>
        <v>9771</v>
      </c>
      <c r="B1539" s="6">
        <f>Table2[[#This Row],[Year_Birth]]</f>
        <v>1988</v>
      </c>
      <c r="C1539" s="6" t="str">
        <f>Table2[[#This Row],[Education]]</f>
        <v>2n Cycle</v>
      </c>
      <c r="D1539" s="6" t="str">
        <f>Table2[[#This Row],[Marital_Status]]</f>
        <v>Single</v>
      </c>
      <c r="E1539" s="6">
        <f>Table2[[#This Row],[Income]]</f>
        <v>23331</v>
      </c>
      <c r="F1539" s="6">
        <f>Table2[[#This Row],[Kidhome]]</f>
        <v>1</v>
      </c>
      <c r="G1539" s="6">
        <f>Table2[[#This Row],[Teenhome]]</f>
        <v>0</v>
      </c>
      <c r="H1539" s="9">
        <f>Table2[[#This Row],[Dt_Customer]]</f>
        <v>41187</v>
      </c>
      <c r="I1539" s="6">
        <f>Table2[[#This Row],[Recency]]</f>
        <v>97</v>
      </c>
      <c r="J1539" s="14">
        <f>IF(VALUE(YEAR(People!$H1539))-People!$B1539&gt;=90,44,VALUE(YEAR(People!$H1539))-People!$B1539)</f>
        <v>24</v>
      </c>
      <c r="K1539" s="5" t="str">
        <f>IF(AND(People!$J1539&gt;=16,People!$J1539&lt;=25),"16-25",IF(AND(People!$J1539&gt;=26,People!$J1539&lt;=35),"26-35",IF(AND(People!$J1539&gt;=36,People!$J1539&lt;=45),"36-45",IF(AND(People!$J1539&gt;=46,People!$J1539&lt;=55),"46-55",IF(AND(People!$J1539&gt;=56,People!$J1539&lt;=65),"56-65",IF(AND(People!$J1539&gt;=66,People!$J1539&lt;=75),"66-75","ALL"))))))</f>
        <v>16-25</v>
      </c>
      <c r="L1539" t="str">
        <f>Products!H1539</f>
        <v>Widow</v>
      </c>
      <c r="M1539">
        <f>Table2[[#This Row],[Recency]]</f>
        <v>97</v>
      </c>
      <c r="N1539">
        <f>Table2[[#This Row],[NumDealsPurchases]]</f>
        <v>6</v>
      </c>
      <c r="O1539" s="12" t="str">
        <f>IF(Table2[[#This Row],[Kidhome]]=0,"No","Yes")</f>
        <v>Yes</v>
      </c>
      <c r="P1539" s="12" t="str">
        <f>IF(Table2[[#This Row],[Teenhome]]=0,"No","Yes")</f>
        <v>No</v>
      </c>
    </row>
    <row r="1540" spans="1:16" ht="16.5" x14ac:dyDescent="0.3">
      <c r="A1540" s="5">
        <f>Table2[[#This Row],[ID]]</f>
        <v>451</v>
      </c>
      <c r="B1540" s="6">
        <f>Table2[[#This Row],[Year_Birth]]</f>
        <v>1989</v>
      </c>
      <c r="C1540" s="6" t="str">
        <f>Table2[[#This Row],[Education]]</f>
        <v>Graduation</v>
      </c>
      <c r="D1540" s="6" t="str">
        <f>Table2[[#This Row],[Marital_Status]]</f>
        <v>Single</v>
      </c>
      <c r="E1540" s="6">
        <f>Table2[[#This Row],[Income]]</f>
        <v>9255</v>
      </c>
      <c r="F1540" s="6">
        <f>Table2[[#This Row],[Kidhome]]</f>
        <v>1</v>
      </c>
      <c r="G1540" s="6">
        <f>Table2[[#This Row],[Teenhome]]</f>
        <v>0</v>
      </c>
      <c r="H1540" s="9">
        <f>Table2[[#This Row],[Dt_Customer]]</f>
        <v>41628</v>
      </c>
      <c r="I1540" s="6">
        <f>Table2[[#This Row],[Recency]]</f>
        <v>91</v>
      </c>
      <c r="J1540" s="8">
        <f>IF(VALUE(YEAR(People!$H1540))-People!$B1540&gt;=90,44,VALUE(YEAR(People!$H1540))-People!$B1540)</f>
        <v>24</v>
      </c>
      <c r="K1540" s="5" t="str">
        <f>IF(AND(People!$J1540&gt;=16,People!$J1540&lt;=25),"16-25",IF(AND(People!$J1540&gt;=26,People!$J1540&lt;=35),"26-35",IF(AND(People!$J1540&gt;=36,People!$J1540&lt;=45),"36-45",IF(AND(People!$J1540&gt;=46,People!$J1540&lt;=55),"46-55",IF(AND(People!$J1540&gt;=56,People!$J1540&lt;=65),"56-65",IF(AND(People!$J1540&gt;=66,People!$J1540&lt;=75),"66-75","ALL"))))))</f>
        <v>16-25</v>
      </c>
      <c r="L1540" t="str">
        <f>Products!H1540</f>
        <v>Married</v>
      </c>
      <c r="M1540">
        <f>Table2[[#This Row],[Recency]]</f>
        <v>91</v>
      </c>
      <c r="N1540">
        <f>Table2[[#This Row],[NumDealsPurchases]]</f>
        <v>1</v>
      </c>
      <c r="O1540" s="12" t="str">
        <f>IF(Table2[[#This Row],[Kidhome]]=0,"No","Yes")</f>
        <v>Yes</v>
      </c>
      <c r="P1540" s="12" t="str">
        <f>IF(Table2[[#This Row],[Teenhome]]=0,"No","Yes")</f>
        <v>No</v>
      </c>
    </row>
    <row r="1541" spans="1:16" ht="16.5" x14ac:dyDescent="0.3">
      <c r="A1541" s="7">
        <f>Table2[[#This Row],[ID]]</f>
        <v>10530</v>
      </c>
      <c r="B1541" s="6">
        <f>Table2[[#This Row],[Year_Birth]]</f>
        <v>1959</v>
      </c>
      <c r="C1541" s="6" t="str">
        <f>Table2[[#This Row],[Education]]</f>
        <v>PhD</v>
      </c>
      <c r="D1541" s="6" t="str">
        <f>Table2[[#This Row],[Marital_Status]]</f>
        <v>Widow</v>
      </c>
      <c r="E1541" s="6">
        <f>Table2[[#This Row],[Income]]</f>
        <v>67786</v>
      </c>
      <c r="F1541" s="6">
        <f>Table2[[#This Row],[Kidhome]]</f>
        <v>0</v>
      </c>
      <c r="G1541" s="6">
        <f>Table2[[#This Row],[Teenhome]]</f>
        <v>0</v>
      </c>
      <c r="H1541" s="9">
        <f>Table2[[#This Row],[Dt_Customer]]</f>
        <v>41615</v>
      </c>
      <c r="I1541" s="6">
        <f>Table2[[#This Row],[Recency]]</f>
        <v>0</v>
      </c>
      <c r="J1541" s="14">
        <f>IF(VALUE(YEAR(People!$H1541))-People!$B1541&gt;=90,44,VALUE(YEAR(People!$H1541))-People!$B1541)</f>
        <v>54</v>
      </c>
      <c r="K1541" s="5" t="str">
        <f>IF(AND(People!$J1541&gt;=16,People!$J1541&lt;=25),"16-25",IF(AND(People!$J1541&gt;=26,People!$J1541&lt;=35),"26-35",IF(AND(People!$J1541&gt;=36,People!$J1541&lt;=45),"36-45",IF(AND(People!$J1541&gt;=46,People!$J1541&lt;=55),"46-55",IF(AND(People!$J1541&gt;=56,People!$J1541&lt;=65),"56-65",IF(AND(People!$J1541&gt;=66,People!$J1541&lt;=75),"66-75","ALL"))))))</f>
        <v>46-55</v>
      </c>
      <c r="L1541" t="str">
        <f>Products!H1541</f>
        <v>Single</v>
      </c>
      <c r="M1541">
        <f>Table2[[#This Row],[Recency]]</f>
        <v>0</v>
      </c>
      <c r="N1541">
        <f>Table2[[#This Row],[NumDealsPurchases]]</f>
        <v>1</v>
      </c>
      <c r="O1541" s="12" t="str">
        <f>IF(Table2[[#This Row],[Kidhome]]=0,"No","Yes")</f>
        <v>No</v>
      </c>
      <c r="P1541" s="12" t="str">
        <f>IF(Table2[[#This Row],[Teenhome]]=0,"No","Yes")</f>
        <v>No</v>
      </c>
    </row>
    <row r="1542" spans="1:16" ht="16.5" x14ac:dyDescent="0.3">
      <c r="A1542" s="5">
        <f>Table2[[#This Row],[ID]]</f>
        <v>1079</v>
      </c>
      <c r="B1542" s="6">
        <f>Table2[[#This Row],[Year_Birth]]</f>
        <v>1971</v>
      </c>
      <c r="C1542" s="6" t="str">
        <f>Table2[[#This Row],[Education]]</f>
        <v>PhD</v>
      </c>
      <c r="D1542" s="6" t="str">
        <f>Table2[[#This Row],[Marital_Status]]</f>
        <v>Married</v>
      </c>
      <c r="E1542" s="6">
        <f>Table2[[#This Row],[Income]]</f>
        <v>71969</v>
      </c>
      <c r="F1542" s="6">
        <f>Table2[[#This Row],[Kidhome]]</f>
        <v>0</v>
      </c>
      <c r="G1542" s="6">
        <f>Table2[[#This Row],[Teenhome]]</f>
        <v>1</v>
      </c>
      <c r="H1542" s="9">
        <f>Table2[[#This Row],[Dt_Customer]]</f>
        <v>41198</v>
      </c>
      <c r="I1542" s="6">
        <f>Table2[[#This Row],[Recency]]</f>
        <v>59</v>
      </c>
      <c r="J1542" s="8">
        <f>IF(VALUE(YEAR(People!$H1542))-People!$B1542&gt;=90,44,VALUE(YEAR(People!$H1542))-People!$B1542)</f>
        <v>41</v>
      </c>
      <c r="K1542" s="5" t="str">
        <f>IF(AND(People!$J1542&gt;=16,People!$J1542&lt;=25),"16-25",IF(AND(People!$J1542&gt;=26,People!$J1542&lt;=35),"26-35",IF(AND(People!$J1542&gt;=36,People!$J1542&lt;=45),"36-45",IF(AND(People!$J1542&gt;=46,People!$J1542&lt;=55),"46-55",IF(AND(People!$J1542&gt;=56,People!$J1542&lt;=65),"56-65",IF(AND(People!$J1542&gt;=66,People!$J1542&lt;=75),"66-75","ALL"))))))</f>
        <v>36-45</v>
      </c>
      <c r="L1542" t="str">
        <f>Products!H1542</f>
        <v>Together</v>
      </c>
      <c r="M1542">
        <f>Table2[[#This Row],[Recency]]</f>
        <v>59</v>
      </c>
      <c r="N1542">
        <f>Table2[[#This Row],[NumDealsPurchases]]</f>
        <v>3</v>
      </c>
      <c r="O1542" s="12" t="str">
        <f>IF(Table2[[#This Row],[Kidhome]]=0,"No","Yes")</f>
        <v>No</v>
      </c>
      <c r="P1542" s="12" t="str">
        <f>IF(Table2[[#This Row],[Teenhome]]=0,"No","Yes")</f>
        <v>Yes</v>
      </c>
    </row>
    <row r="1543" spans="1:16" ht="16.5" x14ac:dyDescent="0.3">
      <c r="A1543" s="7">
        <f>Table2[[#This Row],[ID]]</f>
        <v>8920</v>
      </c>
      <c r="B1543" s="6">
        <f>Table2[[#This Row],[Year_Birth]]</f>
        <v>1967</v>
      </c>
      <c r="C1543" s="6" t="str">
        <f>Table2[[#This Row],[Education]]</f>
        <v>Master</v>
      </c>
      <c r="D1543" s="6" t="str">
        <f>Table2[[#This Row],[Marital_Status]]</f>
        <v>Single</v>
      </c>
      <c r="E1543" s="6">
        <f>Table2[[#This Row],[Income]]</f>
        <v>59235</v>
      </c>
      <c r="F1543" s="6">
        <f>Table2[[#This Row],[Kidhome]]</f>
        <v>1</v>
      </c>
      <c r="G1543" s="6">
        <f>Table2[[#This Row],[Teenhome]]</f>
        <v>0</v>
      </c>
      <c r="H1543" s="9">
        <f>Table2[[#This Row],[Dt_Customer]]</f>
        <v>41286</v>
      </c>
      <c r="I1543" s="6">
        <f>Table2[[#This Row],[Recency]]</f>
        <v>4</v>
      </c>
      <c r="J1543" s="14">
        <f>IF(VALUE(YEAR(People!$H1543))-People!$B1543&gt;=90,44,VALUE(YEAR(People!$H1543))-People!$B1543)</f>
        <v>46</v>
      </c>
      <c r="K1543" s="5" t="str">
        <f>IF(AND(People!$J1543&gt;=16,People!$J1543&lt;=25),"16-25",IF(AND(People!$J1543&gt;=26,People!$J1543&lt;=35),"26-35",IF(AND(People!$J1543&gt;=36,People!$J1543&lt;=45),"36-45",IF(AND(People!$J1543&gt;=46,People!$J1543&lt;=55),"46-55",IF(AND(People!$J1543&gt;=56,People!$J1543&lt;=65),"56-65",IF(AND(People!$J1543&gt;=66,People!$J1543&lt;=75),"66-75","ALL"))))))</f>
        <v>46-55</v>
      </c>
      <c r="L1543" t="str">
        <f>Products!H1543</f>
        <v>Together</v>
      </c>
      <c r="M1543">
        <f>Table2[[#This Row],[Recency]]</f>
        <v>4</v>
      </c>
      <c r="N1543">
        <f>Table2[[#This Row],[NumDealsPurchases]]</f>
        <v>3</v>
      </c>
      <c r="O1543" s="12" t="str">
        <f>IF(Table2[[#This Row],[Kidhome]]=0,"No","Yes")</f>
        <v>Yes</v>
      </c>
      <c r="P1543" s="12" t="str">
        <f>IF(Table2[[#This Row],[Teenhome]]=0,"No","Yes")</f>
        <v>No</v>
      </c>
    </row>
    <row r="1544" spans="1:16" ht="16.5" x14ac:dyDescent="0.3">
      <c r="A1544" s="5">
        <f>Table2[[#This Row],[ID]]</f>
        <v>6678</v>
      </c>
      <c r="B1544" s="6">
        <f>Table2[[#This Row],[Year_Birth]]</f>
        <v>1989</v>
      </c>
      <c r="C1544" s="6" t="str">
        <f>Table2[[#This Row],[Education]]</f>
        <v>Graduation</v>
      </c>
      <c r="D1544" s="6" t="str">
        <f>Table2[[#This Row],[Marital_Status]]</f>
        <v>Together</v>
      </c>
      <c r="E1544" s="6">
        <f>Table2[[#This Row],[Income]]</f>
        <v>31928</v>
      </c>
      <c r="F1544" s="6">
        <f>Table2[[#This Row],[Kidhome]]</f>
        <v>1</v>
      </c>
      <c r="G1544" s="6">
        <f>Table2[[#This Row],[Teenhome]]</f>
        <v>0</v>
      </c>
      <c r="H1544" s="9">
        <f>Table2[[#This Row],[Dt_Customer]]</f>
        <v>41726</v>
      </c>
      <c r="I1544" s="6">
        <f>Table2[[#This Row],[Recency]]</f>
        <v>5</v>
      </c>
      <c r="J1544" s="8">
        <f>IF(VALUE(YEAR(People!$H1544))-People!$B1544&gt;=90,44,VALUE(YEAR(People!$H1544))-People!$B1544)</f>
        <v>25</v>
      </c>
      <c r="K1544" s="5" t="str">
        <f>IF(AND(People!$J1544&gt;=16,People!$J1544&lt;=25),"16-25",IF(AND(People!$J1544&gt;=26,People!$J1544&lt;=35),"26-35",IF(AND(People!$J1544&gt;=36,People!$J1544&lt;=45),"36-45",IF(AND(People!$J1544&gt;=46,People!$J1544&lt;=55),"46-55",IF(AND(People!$J1544&gt;=56,People!$J1544&lt;=65),"56-65",IF(AND(People!$J1544&gt;=66,People!$J1544&lt;=75),"66-75","ALL"))))))</f>
        <v>16-25</v>
      </c>
      <c r="L1544" t="str">
        <f>Products!H1544</f>
        <v>Married</v>
      </c>
      <c r="M1544">
        <f>Table2[[#This Row],[Recency]]</f>
        <v>5</v>
      </c>
      <c r="N1544">
        <f>Table2[[#This Row],[NumDealsPurchases]]</f>
        <v>2</v>
      </c>
      <c r="O1544" s="12" t="str">
        <f>IF(Table2[[#This Row],[Kidhome]]=0,"No","Yes")</f>
        <v>Yes</v>
      </c>
      <c r="P1544" s="12" t="str">
        <f>IF(Table2[[#This Row],[Teenhome]]=0,"No","Yes")</f>
        <v>No</v>
      </c>
    </row>
    <row r="1545" spans="1:16" ht="16.5" x14ac:dyDescent="0.3">
      <c r="A1545" s="7">
        <f>Table2[[#This Row],[ID]]</f>
        <v>3852</v>
      </c>
      <c r="B1545" s="6">
        <f>Table2[[#This Row],[Year_Birth]]</f>
        <v>1961</v>
      </c>
      <c r="C1545" s="6" t="str">
        <f>Table2[[#This Row],[Education]]</f>
        <v>Master</v>
      </c>
      <c r="D1545" s="6" t="str">
        <f>Table2[[#This Row],[Marital_Status]]</f>
        <v>Together</v>
      </c>
      <c r="E1545" s="6">
        <f>Table2[[#This Row],[Income]]</f>
        <v>74881</v>
      </c>
      <c r="F1545" s="6">
        <f>Table2[[#This Row],[Kidhome]]</f>
        <v>1</v>
      </c>
      <c r="G1545" s="6">
        <f>Table2[[#This Row],[Teenhome]]</f>
        <v>1</v>
      </c>
      <c r="H1545" s="9">
        <f>Table2[[#This Row],[Dt_Customer]]</f>
        <v>41341</v>
      </c>
      <c r="I1545" s="6">
        <f>Table2[[#This Row],[Recency]]</f>
        <v>48</v>
      </c>
      <c r="J1545" s="14">
        <f>IF(VALUE(YEAR(People!$H1545))-People!$B1545&gt;=90,44,VALUE(YEAR(People!$H1545))-People!$B1545)</f>
        <v>52</v>
      </c>
      <c r="K1545" s="5" t="str">
        <f>IF(AND(People!$J1545&gt;=16,People!$J1545&lt;=25),"16-25",IF(AND(People!$J1545&gt;=26,People!$J1545&lt;=35),"26-35",IF(AND(People!$J1545&gt;=36,People!$J1545&lt;=45),"36-45",IF(AND(People!$J1545&gt;=46,People!$J1545&lt;=55),"46-55",IF(AND(People!$J1545&gt;=56,People!$J1545&lt;=65),"56-65",IF(AND(People!$J1545&gt;=66,People!$J1545&lt;=75),"66-75","ALL"))))))</f>
        <v>46-55</v>
      </c>
      <c r="L1545" t="str">
        <f>Products!H1545</f>
        <v>Single</v>
      </c>
      <c r="M1545">
        <f>Table2[[#This Row],[Recency]]</f>
        <v>48</v>
      </c>
      <c r="N1545">
        <f>Table2[[#This Row],[NumDealsPurchases]]</f>
        <v>4</v>
      </c>
      <c r="O1545" s="12" t="str">
        <f>IF(Table2[[#This Row],[Kidhome]]=0,"No","Yes")</f>
        <v>Yes</v>
      </c>
      <c r="P1545" s="12" t="str">
        <f>IF(Table2[[#This Row],[Teenhome]]=0,"No","Yes")</f>
        <v>Yes</v>
      </c>
    </row>
    <row r="1546" spans="1:16" ht="16.5" x14ac:dyDescent="0.3">
      <c r="A1546" s="5">
        <f>Table2[[#This Row],[ID]]</f>
        <v>528</v>
      </c>
      <c r="B1546" s="6">
        <f>Table2[[#This Row],[Year_Birth]]</f>
        <v>1978</v>
      </c>
      <c r="C1546" s="6" t="str">
        <f>Table2[[#This Row],[Education]]</f>
        <v>Graduation</v>
      </c>
      <c r="D1546" s="6" t="str">
        <f>Table2[[#This Row],[Marital_Status]]</f>
        <v>Married</v>
      </c>
      <c r="E1546" s="6">
        <f>Table2[[#This Row],[Income]]</f>
        <v>65819</v>
      </c>
      <c r="F1546" s="6">
        <f>Table2[[#This Row],[Kidhome]]</f>
        <v>0</v>
      </c>
      <c r="G1546" s="6">
        <f>Table2[[#This Row],[Teenhome]]</f>
        <v>0</v>
      </c>
      <c r="H1546" s="9">
        <f>Table2[[#This Row],[Dt_Customer]]</f>
        <v>41242</v>
      </c>
      <c r="I1546" s="6">
        <f>Table2[[#This Row],[Recency]]</f>
        <v>99</v>
      </c>
      <c r="J1546" s="8">
        <f>IF(VALUE(YEAR(People!$H1546))-People!$B1546&gt;=90,44,VALUE(YEAR(People!$H1546))-People!$B1546)</f>
        <v>34</v>
      </c>
      <c r="K1546" s="5" t="str">
        <f>IF(AND(People!$J1546&gt;=16,People!$J1546&lt;=25),"16-25",IF(AND(People!$J1546&gt;=26,People!$J1546&lt;=35),"26-35",IF(AND(People!$J1546&gt;=36,People!$J1546&lt;=45),"36-45",IF(AND(People!$J1546&gt;=46,People!$J1546&lt;=55),"46-55",IF(AND(People!$J1546&gt;=56,People!$J1546&lt;=65),"56-65",IF(AND(People!$J1546&gt;=66,People!$J1546&lt;=75),"66-75","ALL"))))))</f>
        <v>26-35</v>
      </c>
      <c r="L1546" t="str">
        <f>Products!H1546</f>
        <v>Divorced</v>
      </c>
      <c r="M1546">
        <f>Table2[[#This Row],[Recency]]</f>
        <v>99</v>
      </c>
      <c r="N1546">
        <f>Table2[[#This Row],[NumDealsPurchases]]</f>
        <v>1</v>
      </c>
      <c r="O1546" s="12" t="str">
        <f>IF(Table2[[#This Row],[Kidhome]]=0,"No","Yes")</f>
        <v>No</v>
      </c>
      <c r="P1546" s="12" t="str">
        <f>IF(Table2[[#This Row],[Teenhome]]=0,"No","Yes")</f>
        <v>No</v>
      </c>
    </row>
    <row r="1547" spans="1:16" ht="16.5" x14ac:dyDescent="0.3">
      <c r="A1547" s="7">
        <f>Table2[[#This Row],[ID]]</f>
        <v>73</v>
      </c>
      <c r="B1547" s="6">
        <f>Table2[[#This Row],[Year_Birth]]</f>
        <v>1953</v>
      </c>
      <c r="C1547" s="6" t="str">
        <f>Table2[[#This Row],[Education]]</f>
        <v>PhD</v>
      </c>
      <c r="D1547" s="6" t="str">
        <f>Table2[[#This Row],[Marital_Status]]</f>
        <v>Single</v>
      </c>
      <c r="E1547" s="6">
        <f>Table2[[#This Row],[Income]]</f>
        <v>51411</v>
      </c>
      <c r="F1547" s="6">
        <f>Table2[[#This Row],[Kidhome]]</f>
        <v>1</v>
      </c>
      <c r="G1547" s="6">
        <f>Table2[[#This Row],[Teenhome]]</f>
        <v>2</v>
      </c>
      <c r="H1547" s="9">
        <f>Table2[[#This Row],[Dt_Customer]]</f>
        <v>41420</v>
      </c>
      <c r="I1547" s="6">
        <f>Table2[[#This Row],[Recency]]</f>
        <v>81</v>
      </c>
      <c r="J1547" s="14">
        <f>IF(VALUE(YEAR(People!$H1547))-People!$B1547&gt;=90,44,VALUE(YEAR(People!$H1547))-People!$B1547)</f>
        <v>60</v>
      </c>
      <c r="K1547" s="5" t="str">
        <f>IF(AND(People!$J1547&gt;=16,People!$J1547&lt;=25),"16-25",IF(AND(People!$J1547&gt;=26,People!$J1547&lt;=35),"26-35",IF(AND(People!$J1547&gt;=36,People!$J1547&lt;=45),"36-45",IF(AND(People!$J1547&gt;=46,People!$J1547&lt;=55),"46-55",IF(AND(People!$J1547&gt;=56,People!$J1547&lt;=65),"56-65",IF(AND(People!$J1547&gt;=66,People!$J1547&lt;=75),"66-75","ALL"))))))</f>
        <v>56-65</v>
      </c>
      <c r="L1547" t="str">
        <f>Products!H1547</f>
        <v>Together</v>
      </c>
      <c r="M1547">
        <f>Table2[[#This Row],[Recency]]</f>
        <v>81</v>
      </c>
      <c r="N1547">
        <f>Table2[[#This Row],[NumDealsPurchases]]</f>
        <v>1</v>
      </c>
      <c r="O1547" s="12" t="str">
        <f>IF(Table2[[#This Row],[Kidhome]]=0,"No","Yes")</f>
        <v>Yes</v>
      </c>
      <c r="P1547" s="12" t="str">
        <f>IF(Table2[[#This Row],[Teenhome]]=0,"No","Yes")</f>
        <v>Yes</v>
      </c>
    </row>
    <row r="1548" spans="1:16" ht="16.5" x14ac:dyDescent="0.3">
      <c r="A1548" s="5">
        <f>Table2[[#This Row],[ID]]</f>
        <v>5589</v>
      </c>
      <c r="B1548" s="6">
        <f>Table2[[#This Row],[Year_Birth]]</f>
        <v>1964</v>
      </c>
      <c r="C1548" s="6" t="str">
        <f>Table2[[#This Row],[Education]]</f>
        <v>Graduation</v>
      </c>
      <c r="D1548" s="6" t="str">
        <f>Table2[[#This Row],[Marital_Status]]</f>
        <v>Divorced</v>
      </c>
      <c r="E1548" s="6">
        <f>Table2[[#This Row],[Income]]</f>
        <v>51983</v>
      </c>
      <c r="F1548" s="6">
        <f>Table2[[#This Row],[Kidhome]]</f>
        <v>0</v>
      </c>
      <c r="G1548" s="6">
        <f>Table2[[#This Row],[Teenhome]]</f>
        <v>1</v>
      </c>
      <c r="H1548" s="9">
        <f>Table2[[#This Row],[Dt_Customer]]</f>
        <v>41152</v>
      </c>
      <c r="I1548" s="6">
        <f>Table2[[#This Row],[Recency]]</f>
        <v>95</v>
      </c>
      <c r="J1548" s="8">
        <f>IF(VALUE(YEAR(People!$H1548))-People!$B1548&gt;=90,44,VALUE(YEAR(People!$H1548))-People!$B1548)</f>
        <v>48</v>
      </c>
      <c r="K1548" s="5" t="str">
        <f>IF(AND(People!$J1548&gt;=16,People!$J1548&lt;=25),"16-25",IF(AND(People!$J1548&gt;=26,People!$J1548&lt;=35),"26-35",IF(AND(People!$J1548&gt;=36,People!$J1548&lt;=45),"36-45",IF(AND(People!$J1548&gt;=46,People!$J1548&lt;=55),"46-55",IF(AND(People!$J1548&gt;=56,People!$J1548&lt;=65),"56-65",IF(AND(People!$J1548&gt;=66,People!$J1548&lt;=75),"66-75","ALL"))))))</f>
        <v>46-55</v>
      </c>
      <c r="L1548" t="str">
        <f>Products!H1548</f>
        <v>Married</v>
      </c>
      <c r="M1548">
        <f>Table2[[#This Row],[Recency]]</f>
        <v>95</v>
      </c>
      <c r="N1548">
        <f>Table2[[#This Row],[NumDealsPurchases]]</f>
        <v>3</v>
      </c>
      <c r="O1548" s="12" t="str">
        <f>IF(Table2[[#This Row],[Kidhome]]=0,"No","Yes")</f>
        <v>No</v>
      </c>
      <c r="P1548" s="12" t="str">
        <f>IF(Table2[[#This Row],[Teenhome]]=0,"No","Yes")</f>
        <v>Yes</v>
      </c>
    </row>
    <row r="1549" spans="1:16" ht="16.5" x14ac:dyDescent="0.3">
      <c r="A1549" s="7">
        <f>Table2[[#This Row],[ID]]</f>
        <v>10212</v>
      </c>
      <c r="B1549" s="6">
        <f>Table2[[#This Row],[Year_Birth]]</f>
        <v>1986</v>
      </c>
      <c r="C1549" s="6" t="str">
        <f>Table2[[#This Row],[Education]]</f>
        <v>Master</v>
      </c>
      <c r="D1549" s="6" t="str">
        <f>Table2[[#This Row],[Marital_Status]]</f>
        <v>Together</v>
      </c>
      <c r="E1549" s="6">
        <f>Table2[[#This Row],[Income]]</f>
        <v>42386</v>
      </c>
      <c r="F1549" s="6">
        <f>Table2[[#This Row],[Kidhome]]</f>
        <v>1</v>
      </c>
      <c r="G1549" s="6">
        <f>Table2[[#This Row],[Teenhome]]</f>
        <v>0</v>
      </c>
      <c r="H1549" s="9">
        <f>Table2[[#This Row],[Dt_Customer]]</f>
        <v>41287</v>
      </c>
      <c r="I1549" s="6">
        <f>Table2[[#This Row],[Recency]]</f>
        <v>43</v>
      </c>
      <c r="J1549" s="14">
        <f>IF(VALUE(YEAR(People!$H1549))-People!$B1549&gt;=90,44,VALUE(YEAR(People!$H1549))-People!$B1549)</f>
        <v>27</v>
      </c>
      <c r="K1549" s="5" t="str">
        <f>IF(AND(People!$J1549&gt;=16,People!$J1549&lt;=25),"16-25",IF(AND(People!$J1549&gt;=26,People!$J1549&lt;=35),"26-35",IF(AND(People!$J1549&gt;=36,People!$J1549&lt;=45),"36-45",IF(AND(People!$J1549&gt;=46,People!$J1549&lt;=55),"46-55",IF(AND(People!$J1549&gt;=56,People!$J1549&lt;=65),"56-65",IF(AND(People!$J1549&gt;=66,People!$J1549&lt;=75),"66-75","ALL"))))))</f>
        <v>26-35</v>
      </c>
      <c r="L1549" t="str">
        <f>Products!H1549</f>
        <v>Single</v>
      </c>
      <c r="M1549">
        <f>Table2[[#This Row],[Recency]]</f>
        <v>43</v>
      </c>
      <c r="N1549">
        <f>Table2[[#This Row],[NumDealsPurchases]]</f>
        <v>1</v>
      </c>
      <c r="O1549" s="12" t="str">
        <f>IF(Table2[[#This Row],[Kidhome]]=0,"No","Yes")</f>
        <v>Yes</v>
      </c>
      <c r="P1549" s="12" t="str">
        <f>IF(Table2[[#This Row],[Teenhome]]=0,"No","Yes")</f>
        <v>No</v>
      </c>
    </row>
    <row r="1550" spans="1:16" ht="16.5" x14ac:dyDescent="0.3">
      <c r="A1550" s="5">
        <f>Table2[[#This Row],[ID]]</f>
        <v>6365</v>
      </c>
      <c r="B1550" s="6">
        <f>Table2[[#This Row],[Year_Birth]]</f>
        <v>1987</v>
      </c>
      <c r="C1550" s="6" t="str">
        <f>Table2[[#This Row],[Education]]</f>
        <v>2n Cycle</v>
      </c>
      <c r="D1550" s="6" t="str">
        <f>Table2[[#This Row],[Marital_Status]]</f>
        <v>Married</v>
      </c>
      <c r="E1550" s="6">
        <f>Table2[[#This Row],[Income]]</f>
        <v>30390</v>
      </c>
      <c r="F1550" s="6">
        <f>Table2[[#This Row],[Kidhome]]</f>
        <v>0</v>
      </c>
      <c r="G1550" s="6">
        <f>Table2[[#This Row],[Teenhome]]</f>
        <v>0</v>
      </c>
      <c r="H1550" s="9">
        <f>Table2[[#This Row],[Dt_Customer]]</f>
        <v>41519</v>
      </c>
      <c r="I1550" s="6">
        <f>Table2[[#This Row],[Recency]]</f>
        <v>5</v>
      </c>
      <c r="J1550" s="8">
        <f>IF(VALUE(YEAR(People!$H1550))-People!$B1550&gt;=90,44,VALUE(YEAR(People!$H1550))-People!$B1550)</f>
        <v>26</v>
      </c>
      <c r="K1550" s="5" t="str">
        <f>IF(AND(People!$J1550&gt;=16,People!$J1550&lt;=25),"16-25",IF(AND(People!$J1550&gt;=26,People!$J1550&lt;=35),"26-35",IF(AND(People!$J1550&gt;=36,People!$J1550&lt;=45),"36-45",IF(AND(People!$J1550&gt;=46,People!$J1550&lt;=55),"46-55",IF(AND(People!$J1550&gt;=56,People!$J1550&lt;=65),"56-65",IF(AND(People!$J1550&gt;=66,People!$J1550&lt;=75),"66-75","ALL"))))))</f>
        <v>26-35</v>
      </c>
      <c r="L1550" t="str">
        <f>Products!H1550</f>
        <v>Widow</v>
      </c>
      <c r="M1550">
        <f>Table2[[#This Row],[Recency]]</f>
        <v>5</v>
      </c>
      <c r="N1550">
        <f>Table2[[#This Row],[NumDealsPurchases]]</f>
        <v>1</v>
      </c>
      <c r="O1550" s="12" t="str">
        <f>IF(Table2[[#This Row],[Kidhome]]=0,"No","Yes")</f>
        <v>No</v>
      </c>
      <c r="P1550" s="12" t="str">
        <f>IF(Table2[[#This Row],[Teenhome]]=0,"No","Yes")</f>
        <v>No</v>
      </c>
    </row>
    <row r="1551" spans="1:16" ht="16.5" x14ac:dyDescent="0.3">
      <c r="A1551" s="7">
        <f>Table2[[#This Row],[ID]]</f>
        <v>5636</v>
      </c>
      <c r="B1551" s="6">
        <f>Table2[[#This Row],[Year_Birth]]</f>
        <v>1963</v>
      </c>
      <c r="C1551" s="6" t="str">
        <f>Table2[[#This Row],[Education]]</f>
        <v>Graduation</v>
      </c>
      <c r="D1551" s="6" t="str">
        <f>Table2[[#This Row],[Marital_Status]]</f>
        <v>Single</v>
      </c>
      <c r="E1551" s="6">
        <f>Table2[[#This Row],[Income]]</f>
        <v>30983</v>
      </c>
      <c r="F1551" s="6">
        <f>Table2[[#This Row],[Kidhome]]</f>
        <v>0</v>
      </c>
      <c r="G1551" s="6">
        <f>Table2[[#This Row],[Teenhome]]</f>
        <v>0</v>
      </c>
      <c r="H1551" s="9">
        <f>Table2[[#This Row],[Dt_Customer]]</f>
        <v>41222</v>
      </c>
      <c r="I1551" s="6">
        <f>Table2[[#This Row],[Recency]]</f>
        <v>50</v>
      </c>
      <c r="J1551" s="14">
        <f>IF(VALUE(YEAR(People!$H1551))-People!$B1551&gt;=90,44,VALUE(YEAR(People!$H1551))-People!$B1551)</f>
        <v>49</v>
      </c>
      <c r="K1551" s="5" t="str">
        <f>IF(AND(People!$J1551&gt;=16,People!$J1551&lt;=25),"16-25",IF(AND(People!$J1551&gt;=26,People!$J1551&lt;=35),"26-35",IF(AND(People!$J1551&gt;=36,People!$J1551&lt;=45),"36-45",IF(AND(People!$J1551&gt;=46,People!$J1551&lt;=55),"46-55",IF(AND(People!$J1551&gt;=56,People!$J1551&lt;=65),"56-65",IF(AND(People!$J1551&gt;=66,People!$J1551&lt;=75),"66-75","ALL"))))))</f>
        <v>46-55</v>
      </c>
      <c r="L1551" t="str">
        <f>Products!H1551</f>
        <v>Married</v>
      </c>
      <c r="M1551">
        <f>Table2[[#This Row],[Recency]]</f>
        <v>50</v>
      </c>
      <c r="N1551">
        <f>Table2[[#This Row],[NumDealsPurchases]]</f>
        <v>1</v>
      </c>
      <c r="O1551" s="12" t="str">
        <f>IF(Table2[[#This Row],[Kidhome]]=0,"No","Yes")</f>
        <v>No</v>
      </c>
      <c r="P1551" s="12" t="str">
        <f>IF(Table2[[#This Row],[Teenhome]]=0,"No","Yes")</f>
        <v>No</v>
      </c>
    </row>
    <row r="1552" spans="1:16" ht="16.5" x14ac:dyDescent="0.3">
      <c r="A1552" s="5">
        <f>Table2[[#This Row],[ID]]</f>
        <v>591</v>
      </c>
      <c r="B1552" s="6">
        <f>Table2[[#This Row],[Year_Birth]]</f>
        <v>1957</v>
      </c>
      <c r="C1552" s="6" t="str">
        <f>Table2[[#This Row],[Education]]</f>
        <v>Graduation</v>
      </c>
      <c r="D1552" s="6" t="str">
        <f>Table2[[#This Row],[Marital_Status]]</f>
        <v>Widow</v>
      </c>
      <c r="E1552" s="6">
        <f>Table2[[#This Row],[Income]]</f>
        <v>66033</v>
      </c>
      <c r="F1552" s="6">
        <f>Table2[[#This Row],[Kidhome]]</f>
        <v>0</v>
      </c>
      <c r="G1552" s="6">
        <f>Table2[[#This Row],[Teenhome]]</f>
        <v>1</v>
      </c>
      <c r="H1552" s="9">
        <f>Table2[[#This Row],[Dt_Customer]]</f>
        <v>41294</v>
      </c>
      <c r="I1552" s="6">
        <f>Table2[[#This Row],[Recency]]</f>
        <v>76</v>
      </c>
      <c r="J1552" s="8">
        <f>IF(VALUE(YEAR(People!$H1552))-People!$B1552&gt;=90,44,VALUE(YEAR(People!$H1552))-People!$B1552)</f>
        <v>56</v>
      </c>
      <c r="K1552" s="5" t="str">
        <f>IF(AND(People!$J1552&gt;=16,People!$J1552&lt;=25),"16-25",IF(AND(People!$J1552&gt;=26,People!$J1552&lt;=35),"26-35",IF(AND(People!$J1552&gt;=36,People!$J1552&lt;=45),"36-45",IF(AND(People!$J1552&gt;=46,People!$J1552&lt;=55),"46-55",IF(AND(People!$J1552&gt;=56,People!$J1552&lt;=65),"56-65",IF(AND(People!$J1552&gt;=66,People!$J1552&lt;=75),"66-75","ALL"))))))</f>
        <v>56-65</v>
      </c>
      <c r="L1552" t="str">
        <f>Products!H1552</f>
        <v>Divorced</v>
      </c>
      <c r="M1552">
        <f>Table2[[#This Row],[Recency]]</f>
        <v>76</v>
      </c>
      <c r="N1552">
        <f>Table2[[#This Row],[NumDealsPurchases]]</f>
        <v>2</v>
      </c>
      <c r="O1552" s="12" t="str">
        <f>IF(Table2[[#This Row],[Kidhome]]=0,"No","Yes")</f>
        <v>No</v>
      </c>
      <c r="P1552" s="12" t="str">
        <f>IF(Table2[[#This Row],[Teenhome]]=0,"No","Yes")</f>
        <v>Yes</v>
      </c>
    </row>
    <row r="1553" spans="1:16" ht="16.5" x14ac:dyDescent="0.3">
      <c r="A1553" s="7">
        <f>Table2[[#This Row],[ID]]</f>
        <v>2217</v>
      </c>
      <c r="B1553" s="6">
        <f>Table2[[#This Row],[Year_Birth]]</f>
        <v>1975</v>
      </c>
      <c r="C1553" s="6" t="str">
        <f>Table2[[#This Row],[Education]]</f>
        <v>2n Cycle</v>
      </c>
      <c r="D1553" s="6" t="str">
        <f>Table2[[#This Row],[Marital_Status]]</f>
        <v>Married</v>
      </c>
      <c r="E1553" s="6">
        <f>Table2[[#This Row],[Income]]</f>
        <v>37284</v>
      </c>
      <c r="F1553" s="6">
        <f>Table2[[#This Row],[Kidhome]]</f>
        <v>1</v>
      </c>
      <c r="G1553" s="6">
        <f>Table2[[#This Row],[Teenhome]]</f>
        <v>1</v>
      </c>
      <c r="H1553" s="9">
        <f>Table2[[#This Row],[Dt_Customer]]</f>
        <v>41362</v>
      </c>
      <c r="I1553" s="6">
        <f>Table2[[#This Row],[Recency]]</f>
        <v>46</v>
      </c>
      <c r="J1553" s="14">
        <f>IF(VALUE(YEAR(People!$H1553))-People!$B1553&gt;=90,44,VALUE(YEAR(People!$H1553))-People!$B1553)</f>
        <v>38</v>
      </c>
      <c r="K1553" s="5" t="str">
        <f>IF(AND(People!$J1553&gt;=16,People!$J1553&lt;=25),"16-25",IF(AND(People!$J1553&gt;=26,People!$J1553&lt;=35),"26-35",IF(AND(People!$J1553&gt;=36,People!$J1553&lt;=45),"36-45",IF(AND(People!$J1553&gt;=46,People!$J1553&lt;=55),"46-55",IF(AND(People!$J1553&gt;=56,People!$J1553&lt;=65),"56-65",IF(AND(People!$J1553&gt;=66,People!$J1553&lt;=75),"66-75","ALL"))))))</f>
        <v>36-45</v>
      </c>
      <c r="L1553" t="str">
        <f>Products!H1553</f>
        <v>Married</v>
      </c>
      <c r="M1553">
        <f>Table2[[#This Row],[Recency]]</f>
        <v>46</v>
      </c>
      <c r="N1553">
        <f>Table2[[#This Row],[NumDealsPurchases]]</f>
        <v>1</v>
      </c>
      <c r="O1553" s="12" t="str">
        <f>IF(Table2[[#This Row],[Kidhome]]=0,"No","Yes")</f>
        <v>Yes</v>
      </c>
      <c r="P1553" s="12" t="str">
        <f>IF(Table2[[#This Row],[Teenhome]]=0,"No","Yes")</f>
        <v>Yes</v>
      </c>
    </row>
    <row r="1554" spans="1:16" ht="16.5" x14ac:dyDescent="0.3">
      <c r="A1554" s="5">
        <f>Table2[[#This Row],[ID]]</f>
        <v>2544</v>
      </c>
      <c r="B1554" s="6">
        <f>Table2[[#This Row],[Year_Birth]]</f>
        <v>1951</v>
      </c>
      <c r="C1554" s="6" t="str">
        <f>Table2[[#This Row],[Education]]</f>
        <v>Master</v>
      </c>
      <c r="D1554" s="6" t="str">
        <f>Table2[[#This Row],[Marital_Status]]</f>
        <v>Divorced</v>
      </c>
      <c r="E1554" s="6">
        <f>Table2[[#This Row],[Income]]</f>
        <v>57530</v>
      </c>
      <c r="F1554" s="6">
        <f>Table2[[#This Row],[Kidhome]]</f>
        <v>0</v>
      </c>
      <c r="G1554" s="6">
        <f>Table2[[#This Row],[Teenhome]]</f>
        <v>1</v>
      </c>
      <c r="H1554" s="9">
        <f>Table2[[#This Row],[Dt_Customer]]</f>
        <v>41559</v>
      </c>
      <c r="I1554" s="6">
        <f>Table2[[#This Row],[Recency]]</f>
        <v>68</v>
      </c>
      <c r="J1554" s="8">
        <f>IF(VALUE(YEAR(People!$H1554))-People!$B1554&gt;=90,44,VALUE(YEAR(People!$H1554))-People!$B1554)</f>
        <v>62</v>
      </c>
      <c r="K1554" s="5" t="str">
        <f>IF(AND(People!$J1554&gt;=16,People!$J1554&lt;=25),"16-25",IF(AND(People!$J1554&gt;=26,People!$J1554&lt;=35),"26-35",IF(AND(People!$J1554&gt;=36,People!$J1554&lt;=45),"36-45",IF(AND(People!$J1554&gt;=46,People!$J1554&lt;=55),"46-55",IF(AND(People!$J1554&gt;=56,People!$J1554&lt;=65),"56-65",IF(AND(People!$J1554&gt;=66,People!$J1554&lt;=75),"66-75","ALL"))))))</f>
        <v>56-65</v>
      </c>
      <c r="L1554" t="str">
        <f>Products!H1554</f>
        <v>Married</v>
      </c>
      <c r="M1554">
        <f>Table2[[#This Row],[Recency]]</f>
        <v>68</v>
      </c>
      <c r="N1554">
        <f>Table2[[#This Row],[NumDealsPurchases]]</f>
        <v>1</v>
      </c>
      <c r="O1554" s="12" t="str">
        <f>IF(Table2[[#This Row],[Kidhome]]=0,"No","Yes")</f>
        <v>No</v>
      </c>
      <c r="P1554" s="12" t="str">
        <f>IF(Table2[[#This Row],[Teenhome]]=0,"No","Yes")</f>
        <v>Yes</v>
      </c>
    </row>
    <row r="1555" spans="1:16" ht="16.5" x14ac:dyDescent="0.3">
      <c r="A1555" s="7">
        <f>Table2[[#This Row],[ID]]</f>
        <v>7725</v>
      </c>
      <c r="B1555" s="6">
        <f>Table2[[#This Row],[Year_Birth]]</f>
        <v>1965</v>
      </c>
      <c r="C1555" s="6" t="str">
        <f>Table2[[#This Row],[Education]]</f>
        <v>2n Cycle</v>
      </c>
      <c r="D1555" s="6" t="str">
        <f>Table2[[#This Row],[Marital_Status]]</f>
        <v>Married</v>
      </c>
      <c r="E1555" s="6">
        <f>Table2[[#This Row],[Income]]</f>
        <v>76800</v>
      </c>
      <c r="F1555" s="6">
        <f>Table2[[#This Row],[Kidhome]]</f>
        <v>0</v>
      </c>
      <c r="G1555" s="6">
        <f>Table2[[#This Row],[Teenhome]]</f>
        <v>0</v>
      </c>
      <c r="H1555" s="9">
        <f>Table2[[#This Row],[Dt_Customer]]</f>
        <v>41706</v>
      </c>
      <c r="I1555" s="6">
        <f>Table2[[#This Row],[Recency]]</f>
        <v>33</v>
      </c>
      <c r="J1555" s="14">
        <f>IF(VALUE(YEAR(People!$H1555))-People!$B1555&gt;=90,44,VALUE(YEAR(People!$H1555))-People!$B1555)</f>
        <v>49</v>
      </c>
      <c r="K1555" s="5" t="str">
        <f>IF(AND(People!$J1555&gt;=16,People!$J1555&lt;=25),"16-25",IF(AND(People!$J1555&gt;=26,People!$J1555&lt;=35),"26-35",IF(AND(People!$J1555&gt;=36,People!$J1555&lt;=45),"36-45",IF(AND(People!$J1555&gt;=46,People!$J1555&lt;=55),"46-55",IF(AND(People!$J1555&gt;=56,People!$J1555&lt;=65),"56-65",IF(AND(People!$J1555&gt;=66,People!$J1555&lt;=75),"66-75","ALL"))))))</f>
        <v>46-55</v>
      </c>
      <c r="L1555" t="str">
        <f>Products!H1555</f>
        <v>Together</v>
      </c>
      <c r="M1555">
        <f>Table2[[#This Row],[Recency]]</f>
        <v>33</v>
      </c>
      <c r="N1555">
        <f>Table2[[#This Row],[NumDealsPurchases]]</f>
        <v>1</v>
      </c>
      <c r="O1555" s="12" t="str">
        <f>IF(Table2[[#This Row],[Kidhome]]=0,"No","Yes")</f>
        <v>No</v>
      </c>
      <c r="P1555" s="12" t="str">
        <f>IF(Table2[[#This Row],[Teenhome]]=0,"No","Yes")</f>
        <v>No</v>
      </c>
    </row>
    <row r="1556" spans="1:16" ht="16.5" x14ac:dyDescent="0.3">
      <c r="A1556" s="5">
        <f>Table2[[#This Row],[ID]]</f>
        <v>8091</v>
      </c>
      <c r="B1556" s="6">
        <f>Table2[[#This Row],[Year_Birth]]</f>
        <v>1956</v>
      </c>
      <c r="C1556" s="6" t="str">
        <f>Table2[[#This Row],[Education]]</f>
        <v>Graduation</v>
      </c>
      <c r="D1556" s="6" t="str">
        <f>Table2[[#This Row],[Marital_Status]]</f>
        <v>Married</v>
      </c>
      <c r="E1556" s="6">
        <f>Table2[[#This Row],[Income]]</f>
        <v>63943</v>
      </c>
      <c r="F1556" s="6">
        <f>Table2[[#This Row],[Kidhome]]</f>
        <v>0</v>
      </c>
      <c r="G1556" s="6">
        <f>Table2[[#This Row],[Teenhome]]</f>
        <v>1</v>
      </c>
      <c r="H1556" s="9">
        <f>Table2[[#This Row],[Dt_Customer]]</f>
        <v>41154</v>
      </c>
      <c r="I1556" s="6">
        <f>Table2[[#This Row],[Recency]]</f>
        <v>50</v>
      </c>
      <c r="J1556" s="8">
        <f>IF(VALUE(YEAR(People!$H1556))-People!$B1556&gt;=90,44,VALUE(YEAR(People!$H1556))-People!$B1556)</f>
        <v>56</v>
      </c>
      <c r="K1556" s="5" t="str">
        <f>IF(AND(People!$J1556&gt;=16,People!$J1556&lt;=25),"16-25",IF(AND(People!$J1556&gt;=26,People!$J1556&lt;=35),"26-35",IF(AND(People!$J1556&gt;=36,People!$J1556&lt;=45),"36-45",IF(AND(People!$J1556&gt;=46,People!$J1556&lt;=55),"46-55",IF(AND(People!$J1556&gt;=56,People!$J1556&lt;=65),"56-65",IF(AND(People!$J1556&gt;=66,People!$J1556&lt;=75),"66-75","ALL"))))))</f>
        <v>56-65</v>
      </c>
      <c r="L1556" t="str">
        <f>Products!H1556</f>
        <v>Married</v>
      </c>
      <c r="M1556">
        <f>Table2[[#This Row],[Recency]]</f>
        <v>50</v>
      </c>
      <c r="N1556">
        <f>Table2[[#This Row],[NumDealsPurchases]]</f>
        <v>1</v>
      </c>
      <c r="O1556" s="12" t="str">
        <f>IF(Table2[[#This Row],[Kidhome]]=0,"No","Yes")</f>
        <v>No</v>
      </c>
      <c r="P1556" s="12" t="str">
        <f>IF(Table2[[#This Row],[Teenhome]]=0,"No","Yes")</f>
        <v>Yes</v>
      </c>
    </row>
    <row r="1557" spans="1:16" ht="16.5" x14ac:dyDescent="0.3">
      <c r="A1557" s="7">
        <f>Table2[[#This Row],[ID]]</f>
        <v>7321</v>
      </c>
      <c r="B1557" s="6">
        <f>Table2[[#This Row],[Year_Birth]]</f>
        <v>1962</v>
      </c>
      <c r="C1557" s="6" t="str">
        <f>Table2[[#This Row],[Education]]</f>
        <v>Graduation</v>
      </c>
      <c r="D1557" s="6" t="str">
        <f>Table2[[#This Row],[Marital_Status]]</f>
        <v>Together</v>
      </c>
      <c r="E1557" s="6">
        <f>Table2[[#This Row],[Income]]</f>
        <v>76081</v>
      </c>
      <c r="F1557" s="6">
        <f>Table2[[#This Row],[Kidhome]]</f>
        <v>0</v>
      </c>
      <c r="G1557" s="6">
        <f>Table2[[#This Row],[Teenhome]]</f>
        <v>0</v>
      </c>
      <c r="H1557" s="9">
        <f>Table2[[#This Row],[Dt_Customer]]</f>
        <v>41782</v>
      </c>
      <c r="I1557" s="6">
        <f>Table2[[#This Row],[Recency]]</f>
        <v>85</v>
      </c>
      <c r="J1557" s="14">
        <f>IF(VALUE(YEAR(People!$H1557))-People!$B1557&gt;=90,44,VALUE(YEAR(People!$H1557))-People!$B1557)</f>
        <v>52</v>
      </c>
      <c r="K1557" s="5" t="str">
        <f>IF(AND(People!$J1557&gt;=16,People!$J1557&lt;=25),"16-25",IF(AND(People!$J1557&gt;=26,People!$J1557&lt;=35),"26-35",IF(AND(People!$J1557&gt;=36,People!$J1557&lt;=45),"36-45",IF(AND(People!$J1557&gt;=46,People!$J1557&lt;=55),"46-55",IF(AND(People!$J1557&gt;=56,People!$J1557&lt;=65),"56-65",IF(AND(People!$J1557&gt;=66,People!$J1557&lt;=75),"66-75","ALL"))))))</f>
        <v>46-55</v>
      </c>
      <c r="L1557" t="str">
        <f>Products!H1557</f>
        <v>Married</v>
      </c>
      <c r="M1557">
        <f>Table2[[#This Row],[Recency]]</f>
        <v>85</v>
      </c>
      <c r="N1557">
        <f>Table2[[#This Row],[NumDealsPurchases]]</f>
        <v>1</v>
      </c>
      <c r="O1557" s="12" t="str">
        <f>IF(Table2[[#This Row],[Kidhome]]=0,"No","Yes")</f>
        <v>No</v>
      </c>
      <c r="P1557" s="12" t="str">
        <f>IF(Table2[[#This Row],[Teenhome]]=0,"No","Yes")</f>
        <v>No</v>
      </c>
    </row>
    <row r="1558" spans="1:16" ht="16.5" x14ac:dyDescent="0.3">
      <c r="A1558" s="5">
        <f>Table2[[#This Row],[ID]]</f>
        <v>5462</v>
      </c>
      <c r="B1558" s="6">
        <f>Table2[[#This Row],[Year_Birth]]</f>
        <v>1974</v>
      </c>
      <c r="C1558" s="6" t="str">
        <f>Table2[[#This Row],[Education]]</f>
        <v>Graduation</v>
      </c>
      <c r="D1558" s="6" t="str">
        <f>Table2[[#This Row],[Marital_Status]]</f>
        <v>Married</v>
      </c>
      <c r="E1558" s="6">
        <f>Table2[[#This Row],[Income]]</f>
        <v>67445</v>
      </c>
      <c r="F1558" s="6">
        <f>Table2[[#This Row],[Kidhome]]</f>
        <v>0</v>
      </c>
      <c r="G1558" s="6">
        <f>Table2[[#This Row],[Teenhome]]</f>
        <v>1</v>
      </c>
      <c r="H1558" s="9">
        <f>Table2[[#This Row],[Dt_Customer]]</f>
        <v>41133</v>
      </c>
      <c r="I1558" s="6">
        <f>Table2[[#This Row],[Recency]]</f>
        <v>63</v>
      </c>
      <c r="J1558" s="8">
        <f>IF(VALUE(YEAR(People!$H1558))-People!$B1558&gt;=90,44,VALUE(YEAR(People!$H1558))-People!$B1558)</f>
        <v>38</v>
      </c>
      <c r="K1558" s="5" t="str">
        <f>IF(AND(People!$J1558&gt;=16,People!$J1558&lt;=25),"16-25",IF(AND(People!$J1558&gt;=26,People!$J1558&lt;=35),"26-35",IF(AND(People!$J1558&gt;=36,People!$J1558&lt;=45),"36-45",IF(AND(People!$J1558&gt;=46,People!$J1558&lt;=55),"46-55",IF(AND(People!$J1558&gt;=56,People!$J1558&lt;=65),"56-65",IF(AND(People!$J1558&gt;=66,People!$J1558&lt;=75),"66-75","ALL"))))))</f>
        <v>36-45</v>
      </c>
      <c r="L1558" t="str">
        <f>Products!H1558</f>
        <v>Together</v>
      </c>
      <c r="M1558">
        <f>Table2[[#This Row],[Recency]]</f>
        <v>63</v>
      </c>
      <c r="N1558">
        <f>Table2[[#This Row],[NumDealsPurchases]]</f>
        <v>5</v>
      </c>
      <c r="O1558" s="12" t="str">
        <f>IF(Table2[[#This Row],[Kidhome]]=0,"No","Yes")</f>
        <v>No</v>
      </c>
      <c r="P1558" s="12" t="str">
        <f>IF(Table2[[#This Row],[Teenhome]]=0,"No","Yes")</f>
        <v>Yes</v>
      </c>
    </row>
    <row r="1559" spans="1:16" ht="16.5" x14ac:dyDescent="0.3">
      <c r="A1559" s="7">
        <f>Table2[[#This Row],[ID]]</f>
        <v>7791</v>
      </c>
      <c r="B1559" s="6">
        <f>Table2[[#This Row],[Year_Birth]]</f>
        <v>1967</v>
      </c>
      <c r="C1559" s="6" t="str">
        <f>Table2[[#This Row],[Education]]</f>
        <v>Master</v>
      </c>
      <c r="D1559" s="6" t="str">
        <f>Table2[[#This Row],[Marital_Status]]</f>
        <v>Married</v>
      </c>
      <c r="E1559" s="6">
        <f>Table2[[#This Row],[Income]]</f>
        <v>37054</v>
      </c>
      <c r="F1559" s="6">
        <f>Table2[[#This Row],[Kidhome]]</f>
        <v>1</v>
      </c>
      <c r="G1559" s="6">
        <f>Table2[[#This Row],[Teenhome]]</f>
        <v>1</v>
      </c>
      <c r="H1559" s="9">
        <f>Table2[[#This Row],[Dt_Customer]]</f>
        <v>41532</v>
      </c>
      <c r="I1559" s="6">
        <f>Table2[[#This Row],[Recency]]</f>
        <v>89</v>
      </c>
      <c r="J1559" s="14">
        <f>IF(VALUE(YEAR(People!$H1559))-People!$B1559&gt;=90,44,VALUE(YEAR(People!$H1559))-People!$B1559)</f>
        <v>46</v>
      </c>
      <c r="K1559" s="5" t="str">
        <f>IF(AND(People!$J1559&gt;=16,People!$J1559&lt;=25),"16-25",IF(AND(People!$J1559&gt;=26,People!$J1559&lt;=35),"26-35",IF(AND(People!$J1559&gt;=36,People!$J1559&lt;=45),"36-45",IF(AND(People!$J1559&gt;=46,People!$J1559&lt;=55),"46-55",IF(AND(People!$J1559&gt;=56,People!$J1559&lt;=65),"56-65",IF(AND(People!$J1559&gt;=66,People!$J1559&lt;=75),"66-75","ALL"))))))</f>
        <v>46-55</v>
      </c>
      <c r="L1559" t="str">
        <f>Products!H1559</f>
        <v>Divorced</v>
      </c>
      <c r="M1559">
        <f>Table2[[#This Row],[Recency]]</f>
        <v>89</v>
      </c>
      <c r="N1559">
        <f>Table2[[#This Row],[NumDealsPurchases]]</f>
        <v>2</v>
      </c>
      <c r="O1559" s="12" t="str">
        <f>IF(Table2[[#This Row],[Kidhome]]=0,"No","Yes")</f>
        <v>Yes</v>
      </c>
      <c r="P1559" s="12" t="str">
        <f>IF(Table2[[#This Row],[Teenhome]]=0,"No","Yes")</f>
        <v>Yes</v>
      </c>
    </row>
    <row r="1560" spans="1:16" ht="16.5" x14ac:dyDescent="0.3">
      <c r="A1560" s="5">
        <f>Table2[[#This Row],[ID]]</f>
        <v>955</v>
      </c>
      <c r="B1560" s="6">
        <f>Table2[[#This Row],[Year_Birth]]</f>
        <v>1962</v>
      </c>
      <c r="C1560" s="6" t="str">
        <f>Table2[[#This Row],[Education]]</f>
        <v>Master</v>
      </c>
      <c r="D1560" s="6" t="str">
        <f>Table2[[#This Row],[Marital_Status]]</f>
        <v>Together</v>
      </c>
      <c r="E1560" s="6">
        <f>Table2[[#This Row],[Income]]</f>
        <v>47175</v>
      </c>
      <c r="F1560" s="6">
        <f>Table2[[#This Row],[Kidhome]]</f>
        <v>1</v>
      </c>
      <c r="G1560" s="6">
        <f>Table2[[#This Row],[Teenhome]]</f>
        <v>1</v>
      </c>
      <c r="H1560" s="9">
        <f>Table2[[#This Row],[Dt_Customer]]</f>
        <v>41210</v>
      </c>
      <c r="I1560" s="6">
        <f>Table2[[#This Row],[Recency]]</f>
        <v>81</v>
      </c>
      <c r="J1560" s="8">
        <f>IF(VALUE(YEAR(People!$H1560))-People!$B1560&gt;=90,44,VALUE(YEAR(People!$H1560))-People!$B1560)</f>
        <v>50</v>
      </c>
      <c r="K1560" s="5" t="str">
        <f>IF(AND(People!$J1560&gt;=16,People!$J1560&lt;=25),"16-25",IF(AND(People!$J1560&gt;=26,People!$J1560&lt;=35),"26-35",IF(AND(People!$J1560&gt;=36,People!$J1560&lt;=45),"36-45",IF(AND(People!$J1560&gt;=46,People!$J1560&lt;=55),"46-55",IF(AND(People!$J1560&gt;=56,People!$J1560&lt;=65),"56-65",IF(AND(People!$J1560&gt;=66,People!$J1560&lt;=75),"66-75","ALL"))))))</f>
        <v>46-55</v>
      </c>
      <c r="L1560" t="str">
        <f>Products!H1560</f>
        <v>Divorced</v>
      </c>
      <c r="M1560">
        <f>Table2[[#This Row],[Recency]]</f>
        <v>81</v>
      </c>
      <c r="N1560">
        <f>Table2[[#This Row],[NumDealsPurchases]]</f>
        <v>7</v>
      </c>
      <c r="O1560" s="12" t="str">
        <f>IF(Table2[[#This Row],[Kidhome]]=0,"No","Yes")</f>
        <v>Yes</v>
      </c>
      <c r="P1560" s="12" t="str">
        <f>IF(Table2[[#This Row],[Teenhome]]=0,"No","Yes")</f>
        <v>Yes</v>
      </c>
    </row>
    <row r="1561" spans="1:16" ht="16.5" x14ac:dyDescent="0.3">
      <c r="A1561" s="7">
        <f>Table2[[#This Row],[ID]]</f>
        <v>4037</v>
      </c>
      <c r="B1561" s="6">
        <f>Table2[[#This Row],[Year_Birth]]</f>
        <v>1976</v>
      </c>
      <c r="C1561" s="6" t="str">
        <f>Table2[[#This Row],[Education]]</f>
        <v>Graduation</v>
      </c>
      <c r="D1561" s="6" t="str">
        <f>Table2[[#This Row],[Marital_Status]]</f>
        <v>Divorced</v>
      </c>
      <c r="E1561" s="6">
        <f>Table2[[#This Row],[Income]]</f>
        <v>31859</v>
      </c>
      <c r="F1561" s="6">
        <f>Table2[[#This Row],[Kidhome]]</f>
        <v>1</v>
      </c>
      <c r="G1561" s="6">
        <f>Table2[[#This Row],[Teenhome]]</f>
        <v>0</v>
      </c>
      <c r="H1561" s="9">
        <f>Table2[[#This Row],[Dt_Customer]]</f>
        <v>41439</v>
      </c>
      <c r="I1561" s="6">
        <f>Table2[[#This Row],[Recency]]</f>
        <v>77</v>
      </c>
      <c r="J1561" s="14">
        <f>IF(VALUE(YEAR(People!$H1561))-People!$B1561&gt;=90,44,VALUE(YEAR(People!$H1561))-People!$B1561)</f>
        <v>37</v>
      </c>
      <c r="K1561" s="5" t="str">
        <f>IF(AND(People!$J1561&gt;=16,People!$J1561&lt;=25),"16-25",IF(AND(People!$J1561&gt;=26,People!$J1561&lt;=35),"26-35",IF(AND(People!$J1561&gt;=36,People!$J1561&lt;=45),"36-45",IF(AND(People!$J1561&gt;=46,People!$J1561&lt;=55),"46-55",IF(AND(People!$J1561&gt;=56,People!$J1561&lt;=65),"56-65",IF(AND(People!$J1561&gt;=66,People!$J1561&lt;=75),"66-75","ALL"))))))</f>
        <v>36-45</v>
      </c>
      <c r="L1561" t="str">
        <f>Products!H1561</f>
        <v>Divorced</v>
      </c>
      <c r="M1561">
        <f>Table2[[#This Row],[Recency]]</f>
        <v>77</v>
      </c>
      <c r="N1561">
        <f>Table2[[#This Row],[NumDealsPurchases]]</f>
        <v>1</v>
      </c>
      <c r="O1561" s="12" t="str">
        <f>IF(Table2[[#This Row],[Kidhome]]=0,"No","Yes")</f>
        <v>Yes</v>
      </c>
      <c r="P1561" s="12" t="str">
        <f>IF(Table2[[#This Row],[Teenhome]]=0,"No","Yes")</f>
        <v>No</v>
      </c>
    </row>
    <row r="1562" spans="1:16" ht="16.5" x14ac:dyDescent="0.3">
      <c r="A1562" s="5">
        <f>Table2[[#This Row],[ID]]</f>
        <v>6642</v>
      </c>
      <c r="B1562" s="6">
        <f>Table2[[#This Row],[Year_Birth]]</f>
        <v>1961</v>
      </c>
      <c r="C1562" s="6" t="str">
        <f>Table2[[#This Row],[Education]]</f>
        <v>Graduation</v>
      </c>
      <c r="D1562" s="6" t="str">
        <f>Table2[[#This Row],[Marital_Status]]</f>
        <v>Divorced</v>
      </c>
      <c r="E1562" s="6">
        <f>Table2[[#This Row],[Income]]</f>
        <v>27215</v>
      </c>
      <c r="F1562" s="6">
        <f>Table2[[#This Row],[Kidhome]]</f>
        <v>2</v>
      </c>
      <c r="G1562" s="6">
        <f>Table2[[#This Row],[Teenhome]]</f>
        <v>1</v>
      </c>
      <c r="H1562" s="9">
        <f>Table2[[#This Row],[Dt_Customer]]</f>
        <v>41297</v>
      </c>
      <c r="I1562" s="6">
        <f>Table2[[#This Row],[Recency]]</f>
        <v>50</v>
      </c>
      <c r="J1562" s="8">
        <f>IF(VALUE(YEAR(People!$H1562))-People!$B1562&gt;=90,44,VALUE(YEAR(People!$H1562))-People!$B1562)</f>
        <v>52</v>
      </c>
      <c r="K1562" s="5" t="str">
        <f>IF(AND(People!$J1562&gt;=16,People!$J1562&lt;=25),"16-25",IF(AND(People!$J1562&gt;=26,People!$J1562&lt;=35),"26-35",IF(AND(People!$J1562&gt;=36,People!$J1562&lt;=45),"36-45",IF(AND(People!$J1562&gt;=46,People!$J1562&lt;=55),"46-55",IF(AND(People!$J1562&gt;=56,People!$J1562&lt;=65),"56-65",IF(AND(People!$J1562&gt;=66,People!$J1562&lt;=75),"66-75","ALL"))))))</f>
        <v>46-55</v>
      </c>
      <c r="L1562" t="str">
        <f>Products!H1562</f>
        <v>Married</v>
      </c>
      <c r="M1562">
        <f>Table2[[#This Row],[Recency]]</f>
        <v>50</v>
      </c>
      <c r="N1562">
        <f>Table2[[#This Row],[NumDealsPurchases]]</f>
        <v>4</v>
      </c>
      <c r="O1562" s="12" t="str">
        <f>IF(Table2[[#This Row],[Kidhome]]=0,"No","Yes")</f>
        <v>Yes</v>
      </c>
      <c r="P1562" s="12" t="str">
        <f>IF(Table2[[#This Row],[Teenhome]]=0,"No","Yes")</f>
        <v>Yes</v>
      </c>
    </row>
    <row r="1563" spans="1:16" ht="16.5" x14ac:dyDescent="0.3">
      <c r="A1563" s="7">
        <f>Table2[[#This Row],[ID]]</f>
        <v>2793</v>
      </c>
      <c r="B1563" s="6">
        <f>Table2[[#This Row],[Year_Birth]]</f>
        <v>1976</v>
      </c>
      <c r="C1563" s="6" t="str">
        <f>Table2[[#This Row],[Education]]</f>
        <v>PhD</v>
      </c>
      <c r="D1563" s="6" t="str">
        <f>Table2[[#This Row],[Marital_Status]]</f>
        <v>Divorced</v>
      </c>
      <c r="E1563" s="6">
        <f>Table2[[#This Row],[Income]]</f>
        <v>70179</v>
      </c>
      <c r="F1563" s="6">
        <f>Table2[[#This Row],[Kidhome]]</f>
        <v>0</v>
      </c>
      <c r="G1563" s="6">
        <f>Table2[[#This Row],[Teenhome]]</f>
        <v>1</v>
      </c>
      <c r="H1563" s="9">
        <f>Table2[[#This Row],[Dt_Customer]]</f>
        <v>41476</v>
      </c>
      <c r="I1563" s="6">
        <f>Table2[[#This Row],[Recency]]</f>
        <v>10</v>
      </c>
      <c r="J1563" s="14">
        <f>IF(VALUE(YEAR(People!$H1563))-People!$B1563&gt;=90,44,VALUE(YEAR(People!$H1563))-People!$B1563)</f>
        <v>37</v>
      </c>
      <c r="K1563" s="5" t="str">
        <f>IF(AND(People!$J1563&gt;=16,People!$J1563&lt;=25),"16-25",IF(AND(People!$J1563&gt;=26,People!$J1563&lt;=35),"26-35",IF(AND(People!$J1563&gt;=36,People!$J1563&lt;=45),"36-45",IF(AND(People!$J1563&gt;=46,People!$J1563&lt;=55),"46-55",IF(AND(People!$J1563&gt;=56,People!$J1563&lt;=65),"56-65",IF(AND(People!$J1563&gt;=66,People!$J1563&lt;=75),"66-75","ALL"))))))</f>
        <v>36-45</v>
      </c>
      <c r="L1563" t="str">
        <f>Products!H1563</f>
        <v>Married</v>
      </c>
      <c r="M1563">
        <f>Table2[[#This Row],[Recency]]</f>
        <v>10</v>
      </c>
      <c r="N1563">
        <f>Table2[[#This Row],[NumDealsPurchases]]</f>
        <v>3</v>
      </c>
      <c r="O1563" s="12" t="str">
        <f>IF(Table2[[#This Row],[Kidhome]]=0,"No","Yes")</f>
        <v>No</v>
      </c>
      <c r="P1563" s="12" t="str">
        <f>IF(Table2[[#This Row],[Teenhome]]=0,"No","Yes")</f>
        <v>Yes</v>
      </c>
    </row>
    <row r="1564" spans="1:16" ht="16.5" x14ac:dyDescent="0.3">
      <c r="A1564" s="5">
        <f>Table2[[#This Row],[ID]]</f>
        <v>5424</v>
      </c>
      <c r="B1564" s="6">
        <f>Table2[[#This Row],[Year_Birth]]</f>
        <v>1983</v>
      </c>
      <c r="C1564" s="6" t="str">
        <f>Table2[[#This Row],[Education]]</f>
        <v>Graduation</v>
      </c>
      <c r="D1564" s="6" t="str">
        <f>Table2[[#This Row],[Marital_Status]]</f>
        <v>Married</v>
      </c>
      <c r="E1564" s="6">
        <f>Table2[[#This Row],[Income]]</f>
        <v>39922</v>
      </c>
      <c r="F1564" s="6">
        <f>Table2[[#This Row],[Kidhome]]</f>
        <v>1</v>
      </c>
      <c r="G1564" s="6">
        <f>Table2[[#This Row],[Teenhome]]</f>
        <v>0</v>
      </c>
      <c r="H1564" s="9">
        <f>Table2[[#This Row],[Dt_Customer]]</f>
        <v>41319</v>
      </c>
      <c r="I1564" s="6">
        <f>Table2[[#This Row],[Recency]]</f>
        <v>30</v>
      </c>
      <c r="J1564" s="8">
        <f>IF(VALUE(YEAR(People!$H1564))-People!$B1564&gt;=90,44,VALUE(YEAR(People!$H1564))-People!$B1564)</f>
        <v>30</v>
      </c>
      <c r="K1564" s="5" t="str">
        <f>IF(AND(People!$J1564&gt;=16,People!$J1564&lt;=25),"16-25",IF(AND(People!$J1564&gt;=26,People!$J1564&lt;=35),"26-35",IF(AND(People!$J1564&gt;=36,People!$J1564&lt;=45),"36-45",IF(AND(People!$J1564&gt;=46,People!$J1564&lt;=55),"46-55",IF(AND(People!$J1564&gt;=56,People!$J1564&lt;=65),"56-65",IF(AND(People!$J1564&gt;=66,People!$J1564&lt;=75),"66-75","ALL"))))))</f>
        <v>26-35</v>
      </c>
      <c r="L1564" t="str">
        <f>Products!H1564</f>
        <v>Married</v>
      </c>
      <c r="M1564">
        <f>Table2[[#This Row],[Recency]]</f>
        <v>30</v>
      </c>
      <c r="N1564">
        <f>Table2[[#This Row],[NumDealsPurchases]]</f>
        <v>2</v>
      </c>
      <c r="O1564" s="12" t="str">
        <f>IF(Table2[[#This Row],[Kidhome]]=0,"No","Yes")</f>
        <v>Yes</v>
      </c>
      <c r="P1564" s="12" t="str">
        <f>IF(Table2[[#This Row],[Teenhome]]=0,"No","Yes")</f>
        <v>No</v>
      </c>
    </row>
    <row r="1565" spans="1:16" ht="16.5" x14ac:dyDescent="0.3">
      <c r="A1565" s="7">
        <f>Table2[[#This Row],[ID]]</f>
        <v>879</v>
      </c>
      <c r="B1565" s="6">
        <f>Table2[[#This Row],[Year_Birth]]</f>
        <v>1976</v>
      </c>
      <c r="C1565" s="6" t="str">
        <f>Table2[[#This Row],[Education]]</f>
        <v>Master</v>
      </c>
      <c r="D1565" s="6" t="str">
        <f>Table2[[#This Row],[Marital_Status]]</f>
        <v>Married</v>
      </c>
      <c r="E1565" s="6">
        <f>Table2[[#This Row],[Income]]</f>
        <v>49681</v>
      </c>
      <c r="F1565" s="6">
        <f>Table2[[#This Row],[Kidhome]]</f>
        <v>0</v>
      </c>
      <c r="G1565" s="6">
        <f>Table2[[#This Row],[Teenhome]]</f>
        <v>2</v>
      </c>
      <c r="H1565" s="9">
        <f>Table2[[#This Row],[Dt_Customer]]</f>
        <v>41582</v>
      </c>
      <c r="I1565" s="6">
        <f>Table2[[#This Row],[Recency]]</f>
        <v>66</v>
      </c>
      <c r="J1565" s="14">
        <f>IF(VALUE(YEAR(People!$H1565))-People!$B1565&gt;=90,44,VALUE(YEAR(People!$H1565))-People!$B1565)</f>
        <v>37</v>
      </c>
      <c r="K1565" s="5" t="str">
        <f>IF(AND(People!$J1565&gt;=16,People!$J1565&lt;=25),"16-25",IF(AND(People!$J1565&gt;=26,People!$J1565&lt;=35),"26-35",IF(AND(People!$J1565&gt;=36,People!$J1565&lt;=45),"36-45",IF(AND(People!$J1565&gt;=46,People!$J1565&lt;=55),"46-55",IF(AND(People!$J1565&gt;=56,People!$J1565&lt;=65),"56-65",IF(AND(People!$J1565&gt;=66,People!$J1565&lt;=75),"66-75","ALL"))))))</f>
        <v>36-45</v>
      </c>
      <c r="L1565" t="str">
        <f>Products!H1565</f>
        <v>Divorced</v>
      </c>
      <c r="M1565">
        <f>Table2[[#This Row],[Recency]]</f>
        <v>66</v>
      </c>
      <c r="N1565">
        <f>Table2[[#This Row],[NumDealsPurchases]]</f>
        <v>6</v>
      </c>
      <c r="O1565" s="12" t="str">
        <f>IF(Table2[[#This Row],[Kidhome]]=0,"No","Yes")</f>
        <v>No</v>
      </c>
      <c r="P1565" s="12" t="str">
        <f>IF(Table2[[#This Row],[Teenhome]]=0,"No","Yes")</f>
        <v>Yes</v>
      </c>
    </row>
    <row r="1566" spans="1:16" ht="16.5" x14ac:dyDescent="0.3">
      <c r="A1566" s="5">
        <f>Table2[[#This Row],[ID]]</f>
        <v>9530</v>
      </c>
      <c r="B1566" s="6">
        <f>Table2[[#This Row],[Year_Birth]]</f>
        <v>1988</v>
      </c>
      <c r="C1566" s="6" t="str">
        <f>Table2[[#This Row],[Education]]</f>
        <v>Graduation</v>
      </c>
      <c r="D1566" s="6" t="str">
        <f>Table2[[#This Row],[Marital_Status]]</f>
        <v>Married</v>
      </c>
      <c r="E1566" s="6">
        <f>Table2[[#This Row],[Income]]</f>
        <v>24645</v>
      </c>
      <c r="F1566" s="6">
        <f>Table2[[#This Row],[Kidhome]]</f>
        <v>1</v>
      </c>
      <c r="G1566" s="6">
        <f>Table2[[#This Row],[Teenhome]]</f>
        <v>0</v>
      </c>
      <c r="H1566" s="9">
        <f>Table2[[#This Row],[Dt_Customer]]</f>
        <v>41214</v>
      </c>
      <c r="I1566" s="6">
        <f>Table2[[#This Row],[Recency]]</f>
        <v>16</v>
      </c>
      <c r="J1566" s="8">
        <f>IF(VALUE(YEAR(People!$H1566))-People!$B1566&gt;=90,44,VALUE(YEAR(People!$H1566))-People!$B1566)</f>
        <v>24</v>
      </c>
      <c r="K1566" s="5" t="str">
        <f>IF(AND(People!$J1566&gt;=16,People!$J1566&lt;=25),"16-25",IF(AND(People!$J1566&gt;=26,People!$J1566&lt;=35),"26-35",IF(AND(People!$J1566&gt;=36,People!$J1566&lt;=45),"36-45",IF(AND(People!$J1566&gt;=46,People!$J1566&lt;=55),"46-55",IF(AND(People!$J1566&gt;=56,People!$J1566&lt;=65),"56-65",IF(AND(People!$J1566&gt;=66,People!$J1566&lt;=75),"66-75","ALL"))))))</f>
        <v>16-25</v>
      </c>
      <c r="L1566" t="str">
        <f>Products!H1566</f>
        <v>Married</v>
      </c>
      <c r="M1566">
        <f>Table2[[#This Row],[Recency]]</f>
        <v>16</v>
      </c>
      <c r="N1566">
        <f>Table2[[#This Row],[NumDealsPurchases]]</f>
        <v>1</v>
      </c>
      <c r="O1566" s="12" t="str">
        <f>IF(Table2[[#This Row],[Kidhome]]=0,"No","Yes")</f>
        <v>Yes</v>
      </c>
      <c r="P1566" s="12" t="str">
        <f>IF(Table2[[#This Row],[Teenhome]]=0,"No","Yes")</f>
        <v>No</v>
      </c>
    </row>
    <row r="1567" spans="1:16" ht="16.5" x14ac:dyDescent="0.3">
      <c r="A1567" s="7">
        <f>Table2[[#This Row],[ID]]</f>
        <v>4828</v>
      </c>
      <c r="B1567" s="6">
        <f>Table2[[#This Row],[Year_Birth]]</f>
        <v>1954</v>
      </c>
      <c r="C1567" s="6" t="str">
        <f>Table2[[#This Row],[Education]]</f>
        <v>Graduation</v>
      </c>
      <c r="D1567" s="6" t="str">
        <f>Table2[[#This Row],[Marital_Status]]</f>
        <v>Divorced</v>
      </c>
      <c r="E1567" s="6">
        <f>Table2[[#This Row],[Income]]</f>
        <v>79865</v>
      </c>
      <c r="F1567" s="6">
        <f>Table2[[#This Row],[Kidhome]]</f>
        <v>0</v>
      </c>
      <c r="G1567" s="6">
        <f>Table2[[#This Row],[Teenhome]]</f>
        <v>1</v>
      </c>
      <c r="H1567" s="9">
        <f>Table2[[#This Row],[Dt_Customer]]</f>
        <v>41808</v>
      </c>
      <c r="I1567" s="6">
        <f>Table2[[#This Row],[Recency]]</f>
        <v>12</v>
      </c>
      <c r="J1567" s="14">
        <f>IF(VALUE(YEAR(People!$H1567))-People!$B1567&gt;=90,44,VALUE(YEAR(People!$H1567))-People!$B1567)</f>
        <v>60</v>
      </c>
      <c r="K1567" s="5" t="str">
        <f>IF(AND(People!$J1567&gt;=16,People!$J1567&lt;=25),"16-25",IF(AND(People!$J1567&gt;=26,People!$J1567&lt;=35),"26-35",IF(AND(People!$J1567&gt;=36,People!$J1567&lt;=45),"36-45",IF(AND(People!$J1567&gt;=46,People!$J1567&lt;=55),"46-55",IF(AND(People!$J1567&gt;=56,People!$J1567&lt;=65),"56-65",IF(AND(People!$J1567&gt;=66,People!$J1567&lt;=75),"66-75","ALL"))))))</f>
        <v>56-65</v>
      </c>
      <c r="L1567" t="str">
        <f>Products!H1567</f>
        <v>Single</v>
      </c>
      <c r="M1567">
        <f>Table2[[#This Row],[Recency]]</f>
        <v>12</v>
      </c>
      <c r="N1567">
        <f>Table2[[#This Row],[NumDealsPurchases]]</f>
        <v>1</v>
      </c>
      <c r="O1567" s="12" t="str">
        <f>IF(Table2[[#This Row],[Kidhome]]=0,"No","Yes")</f>
        <v>No</v>
      </c>
      <c r="P1567" s="12" t="str">
        <f>IF(Table2[[#This Row],[Teenhome]]=0,"No","Yes")</f>
        <v>Yes</v>
      </c>
    </row>
    <row r="1568" spans="1:16" ht="16.5" x14ac:dyDescent="0.3">
      <c r="A1568" s="5">
        <f>Table2[[#This Row],[ID]]</f>
        <v>10699</v>
      </c>
      <c r="B1568" s="6">
        <f>Table2[[#This Row],[Year_Birth]]</f>
        <v>1985</v>
      </c>
      <c r="C1568" s="6" t="str">
        <f>Table2[[#This Row],[Education]]</f>
        <v>Graduation</v>
      </c>
      <c r="D1568" s="6" t="str">
        <f>Table2[[#This Row],[Marital_Status]]</f>
        <v>Married</v>
      </c>
      <c r="E1568" s="6">
        <f>Table2[[#This Row],[Income]]</f>
        <v>44322</v>
      </c>
      <c r="F1568" s="6">
        <f>Table2[[#This Row],[Kidhome]]</f>
        <v>1</v>
      </c>
      <c r="G1568" s="6">
        <f>Table2[[#This Row],[Teenhome]]</f>
        <v>0</v>
      </c>
      <c r="H1568" s="9">
        <f>Table2[[#This Row],[Dt_Customer]]</f>
        <v>41806</v>
      </c>
      <c r="I1568" s="6">
        <f>Table2[[#This Row],[Recency]]</f>
        <v>30</v>
      </c>
      <c r="J1568" s="8">
        <f>IF(VALUE(YEAR(People!$H1568))-People!$B1568&gt;=90,44,VALUE(YEAR(People!$H1568))-People!$B1568)</f>
        <v>29</v>
      </c>
      <c r="K1568" s="5" t="str">
        <f>IF(AND(People!$J1568&gt;=16,People!$J1568&lt;=25),"16-25",IF(AND(People!$J1568&gt;=26,People!$J1568&lt;=35),"26-35",IF(AND(People!$J1568&gt;=36,People!$J1568&lt;=45),"36-45",IF(AND(People!$J1568&gt;=46,People!$J1568&lt;=55),"46-55",IF(AND(People!$J1568&gt;=56,People!$J1568&lt;=65),"56-65",IF(AND(People!$J1568&gt;=66,People!$J1568&lt;=75),"66-75","ALL"))))))</f>
        <v>26-35</v>
      </c>
      <c r="L1568" t="str">
        <f>Products!H1568</f>
        <v>Single</v>
      </c>
      <c r="M1568">
        <f>Table2[[#This Row],[Recency]]</f>
        <v>30</v>
      </c>
      <c r="N1568">
        <f>Table2[[#This Row],[NumDealsPurchases]]</f>
        <v>2</v>
      </c>
      <c r="O1568" s="12" t="str">
        <f>IF(Table2[[#This Row],[Kidhome]]=0,"No","Yes")</f>
        <v>Yes</v>
      </c>
      <c r="P1568" s="12" t="str">
        <f>IF(Table2[[#This Row],[Teenhome]]=0,"No","Yes")</f>
        <v>No</v>
      </c>
    </row>
    <row r="1569" spans="1:16" ht="16.5" x14ac:dyDescent="0.3">
      <c r="A1569" s="7">
        <f>Table2[[#This Row],[ID]]</f>
        <v>1497</v>
      </c>
      <c r="B1569" s="6">
        <f>Table2[[#This Row],[Year_Birth]]</f>
        <v>1952</v>
      </c>
      <c r="C1569" s="6" t="str">
        <f>Table2[[#This Row],[Education]]</f>
        <v>Graduation</v>
      </c>
      <c r="D1569" s="6" t="str">
        <f>Table2[[#This Row],[Marital_Status]]</f>
        <v>Single</v>
      </c>
      <c r="E1569" s="6">
        <f>Table2[[#This Row],[Income]]</f>
        <v>47958</v>
      </c>
      <c r="F1569" s="6">
        <f>Table2[[#This Row],[Kidhome]]</f>
        <v>0</v>
      </c>
      <c r="G1569" s="6">
        <f>Table2[[#This Row],[Teenhome]]</f>
        <v>1</v>
      </c>
      <c r="H1569" s="9">
        <f>Table2[[#This Row],[Dt_Customer]]</f>
        <v>41293</v>
      </c>
      <c r="I1569" s="6">
        <f>Table2[[#This Row],[Recency]]</f>
        <v>8</v>
      </c>
      <c r="J1569" s="14">
        <f>IF(VALUE(YEAR(People!$H1569))-People!$B1569&gt;=90,44,VALUE(YEAR(People!$H1569))-People!$B1569)</f>
        <v>61</v>
      </c>
      <c r="K1569" s="5" t="str">
        <f>IF(AND(People!$J1569&gt;=16,People!$J1569&lt;=25),"16-25",IF(AND(People!$J1569&gt;=26,People!$J1569&lt;=35),"26-35",IF(AND(People!$J1569&gt;=36,People!$J1569&lt;=45),"36-45",IF(AND(People!$J1569&gt;=46,People!$J1569&lt;=55),"46-55",IF(AND(People!$J1569&gt;=56,People!$J1569&lt;=65),"56-65",IF(AND(People!$J1569&gt;=66,People!$J1569&lt;=75),"66-75","ALL"))))))</f>
        <v>56-65</v>
      </c>
      <c r="L1569" t="str">
        <f>Products!H1569</f>
        <v>Together</v>
      </c>
      <c r="M1569">
        <f>Table2[[#This Row],[Recency]]</f>
        <v>8</v>
      </c>
      <c r="N1569">
        <f>Table2[[#This Row],[NumDealsPurchases]]</f>
        <v>2</v>
      </c>
      <c r="O1569" s="12" t="str">
        <f>IF(Table2[[#This Row],[Kidhome]]=0,"No","Yes")</f>
        <v>No</v>
      </c>
      <c r="P1569" s="12" t="str">
        <f>IF(Table2[[#This Row],[Teenhome]]=0,"No","Yes")</f>
        <v>Yes</v>
      </c>
    </row>
    <row r="1570" spans="1:16" ht="16.5" x14ac:dyDescent="0.3">
      <c r="A1570" s="5">
        <f>Table2[[#This Row],[ID]]</f>
        <v>7476</v>
      </c>
      <c r="B1570" s="6">
        <f>Table2[[#This Row],[Year_Birth]]</f>
        <v>1964</v>
      </c>
      <c r="C1570" s="6" t="str">
        <f>Table2[[#This Row],[Education]]</f>
        <v>Master</v>
      </c>
      <c r="D1570" s="6" t="str">
        <f>Table2[[#This Row],[Marital_Status]]</f>
        <v>Single</v>
      </c>
      <c r="E1570" s="6">
        <f>Table2[[#This Row],[Income]]</f>
        <v>63972</v>
      </c>
      <c r="F1570" s="6">
        <f>Table2[[#This Row],[Kidhome]]</f>
        <v>0</v>
      </c>
      <c r="G1570" s="6">
        <f>Table2[[#This Row],[Teenhome]]</f>
        <v>1</v>
      </c>
      <c r="H1570" s="9">
        <f>Table2[[#This Row],[Dt_Customer]]</f>
        <v>41245</v>
      </c>
      <c r="I1570" s="6">
        <f>Table2[[#This Row],[Recency]]</f>
        <v>93</v>
      </c>
      <c r="J1570" s="8">
        <f>IF(VALUE(YEAR(People!$H1570))-People!$B1570&gt;=90,44,VALUE(YEAR(People!$H1570))-People!$B1570)</f>
        <v>48</v>
      </c>
      <c r="K1570" s="5" t="str">
        <f>IF(AND(People!$J1570&gt;=16,People!$J1570&lt;=25),"16-25",IF(AND(People!$J1570&gt;=26,People!$J1570&lt;=35),"26-35",IF(AND(People!$J1570&gt;=36,People!$J1570&lt;=45),"36-45",IF(AND(People!$J1570&gt;=46,People!$J1570&lt;=55),"46-55",IF(AND(People!$J1570&gt;=56,People!$J1570&lt;=65),"56-65",IF(AND(People!$J1570&gt;=66,People!$J1570&lt;=75),"66-75","ALL"))))))</f>
        <v>46-55</v>
      </c>
      <c r="L1570" t="str">
        <f>Products!H1570</f>
        <v>Married</v>
      </c>
      <c r="M1570">
        <f>Table2[[#This Row],[Recency]]</f>
        <v>93</v>
      </c>
      <c r="N1570">
        <f>Table2[[#This Row],[NumDealsPurchases]]</f>
        <v>4</v>
      </c>
      <c r="O1570" s="12" t="str">
        <f>IF(Table2[[#This Row],[Kidhome]]=0,"No","Yes")</f>
        <v>No</v>
      </c>
      <c r="P1570" s="12" t="str">
        <f>IF(Table2[[#This Row],[Teenhome]]=0,"No","Yes")</f>
        <v>Yes</v>
      </c>
    </row>
    <row r="1571" spans="1:16" ht="16.5" x14ac:dyDescent="0.3">
      <c r="A1571" s="7">
        <f>Table2[[#This Row],[ID]]</f>
        <v>4390</v>
      </c>
      <c r="B1571" s="6">
        <f>Table2[[#This Row],[Year_Birth]]</f>
        <v>1954</v>
      </c>
      <c r="C1571" s="6" t="str">
        <f>Table2[[#This Row],[Education]]</f>
        <v>Graduation</v>
      </c>
      <c r="D1571" s="6" t="str">
        <f>Table2[[#This Row],[Marital_Status]]</f>
        <v>Together</v>
      </c>
      <c r="E1571" s="6">
        <f>Table2[[#This Row],[Income]]</f>
        <v>75315</v>
      </c>
      <c r="F1571" s="6">
        <f>Table2[[#This Row],[Kidhome]]</f>
        <v>0</v>
      </c>
      <c r="G1571" s="6">
        <f>Table2[[#This Row],[Teenhome]]</f>
        <v>1</v>
      </c>
      <c r="H1571" s="9">
        <f>Table2[[#This Row],[Dt_Customer]]</f>
        <v>41744</v>
      </c>
      <c r="I1571" s="6">
        <f>Table2[[#This Row],[Recency]]</f>
        <v>14</v>
      </c>
      <c r="J1571" s="14">
        <f>IF(VALUE(YEAR(People!$H1571))-People!$B1571&gt;=90,44,VALUE(YEAR(People!$H1571))-People!$B1571)</f>
        <v>60</v>
      </c>
      <c r="K1571" s="5" t="str">
        <f>IF(AND(People!$J1571&gt;=16,People!$J1571&lt;=25),"16-25",IF(AND(People!$J1571&gt;=26,People!$J1571&lt;=35),"26-35",IF(AND(People!$J1571&gt;=36,People!$J1571&lt;=45),"36-45",IF(AND(People!$J1571&gt;=46,People!$J1571&lt;=55),"46-55",IF(AND(People!$J1571&gt;=56,People!$J1571&lt;=65),"56-65",IF(AND(People!$J1571&gt;=66,People!$J1571&lt;=75),"66-75","ALL"))))))</f>
        <v>56-65</v>
      </c>
      <c r="L1571" t="str">
        <f>Products!H1571</f>
        <v>Married</v>
      </c>
      <c r="M1571">
        <f>Table2[[#This Row],[Recency]]</f>
        <v>14</v>
      </c>
      <c r="N1571">
        <f>Table2[[#This Row],[NumDealsPurchases]]</f>
        <v>2</v>
      </c>
      <c r="O1571" s="12" t="str">
        <f>IF(Table2[[#This Row],[Kidhome]]=0,"No","Yes")</f>
        <v>No</v>
      </c>
      <c r="P1571" s="12" t="str">
        <f>IF(Table2[[#This Row],[Teenhome]]=0,"No","Yes")</f>
        <v>Yes</v>
      </c>
    </row>
    <row r="1572" spans="1:16" ht="16.5" x14ac:dyDescent="0.3">
      <c r="A1572" s="5">
        <f>Table2[[#This Row],[ID]]</f>
        <v>10478</v>
      </c>
      <c r="B1572" s="6">
        <f>Table2[[#This Row],[Year_Birth]]</f>
        <v>1950</v>
      </c>
      <c r="C1572" s="6" t="str">
        <f>Table2[[#This Row],[Education]]</f>
        <v>PhD</v>
      </c>
      <c r="D1572" s="6" t="str">
        <f>Table2[[#This Row],[Marital_Status]]</f>
        <v>Married</v>
      </c>
      <c r="E1572" s="6">
        <f>Table2[[#This Row],[Income]]</f>
        <v>55517</v>
      </c>
      <c r="F1572" s="6">
        <f>Table2[[#This Row],[Kidhome]]</f>
        <v>1</v>
      </c>
      <c r="G1572" s="6">
        <f>Table2[[#This Row],[Teenhome]]</f>
        <v>1</v>
      </c>
      <c r="H1572" s="9">
        <f>Table2[[#This Row],[Dt_Customer]]</f>
        <v>41179</v>
      </c>
      <c r="I1572" s="6">
        <f>Table2[[#This Row],[Recency]]</f>
        <v>53</v>
      </c>
      <c r="J1572" s="8">
        <f>IF(VALUE(YEAR(People!$H1572))-People!$B1572&gt;=90,44,VALUE(YEAR(People!$H1572))-People!$B1572)</f>
        <v>62</v>
      </c>
      <c r="K1572" s="5" t="str">
        <f>IF(AND(People!$J1572&gt;=16,People!$J1572&lt;=25),"16-25",IF(AND(People!$J1572&gt;=26,People!$J1572&lt;=35),"26-35",IF(AND(People!$J1572&gt;=36,People!$J1572&lt;=45),"36-45",IF(AND(People!$J1572&gt;=46,People!$J1572&lt;=55),"46-55",IF(AND(People!$J1572&gt;=56,People!$J1572&lt;=65),"56-65",IF(AND(People!$J1572&gt;=66,People!$J1572&lt;=75),"66-75","ALL"))))))</f>
        <v>56-65</v>
      </c>
      <c r="L1572" t="str">
        <f>Products!H1572</f>
        <v>Single</v>
      </c>
      <c r="M1572">
        <f>Table2[[#This Row],[Recency]]</f>
        <v>53</v>
      </c>
      <c r="N1572">
        <f>Table2[[#This Row],[NumDealsPurchases]]</f>
        <v>5</v>
      </c>
      <c r="O1572" s="12" t="str">
        <f>IF(Table2[[#This Row],[Kidhome]]=0,"No","Yes")</f>
        <v>Yes</v>
      </c>
      <c r="P1572" s="12" t="str">
        <f>IF(Table2[[#This Row],[Teenhome]]=0,"No","Yes")</f>
        <v>Yes</v>
      </c>
    </row>
    <row r="1573" spans="1:16" ht="16.5" x14ac:dyDescent="0.3">
      <c r="A1573" s="7">
        <f>Table2[[#This Row],[ID]]</f>
        <v>1081</v>
      </c>
      <c r="B1573" s="6">
        <f>Table2[[#This Row],[Year_Birth]]</f>
        <v>1957</v>
      </c>
      <c r="C1573" s="6" t="str">
        <f>Table2[[#This Row],[Education]]</f>
        <v>PhD</v>
      </c>
      <c r="D1573" s="6" t="str">
        <f>Table2[[#This Row],[Marital_Status]]</f>
        <v>Married</v>
      </c>
      <c r="E1573" s="6">
        <f>Table2[[#This Row],[Income]]</f>
        <v>75283</v>
      </c>
      <c r="F1573" s="6">
        <f>Table2[[#This Row],[Kidhome]]</f>
        <v>1</v>
      </c>
      <c r="G1573" s="6">
        <f>Table2[[#This Row],[Teenhome]]</f>
        <v>2</v>
      </c>
      <c r="H1573" s="9">
        <f>Table2[[#This Row],[Dt_Customer]]</f>
        <v>41360</v>
      </c>
      <c r="I1573" s="6">
        <f>Table2[[#This Row],[Recency]]</f>
        <v>26</v>
      </c>
      <c r="J1573" s="14">
        <f>IF(VALUE(YEAR(People!$H1573))-People!$B1573&gt;=90,44,VALUE(YEAR(People!$H1573))-People!$B1573)</f>
        <v>56</v>
      </c>
      <c r="K1573" s="5" t="str">
        <f>IF(AND(People!$J1573&gt;=16,People!$J1573&lt;=25),"16-25",IF(AND(People!$J1573&gt;=26,People!$J1573&lt;=35),"26-35",IF(AND(People!$J1573&gt;=36,People!$J1573&lt;=45),"36-45",IF(AND(People!$J1573&gt;=46,People!$J1573&lt;=55),"46-55",IF(AND(People!$J1573&gt;=56,People!$J1573&lt;=65),"56-65",IF(AND(People!$J1573&gt;=66,People!$J1573&lt;=75),"66-75","ALL"))))))</f>
        <v>56-65</v>
      </c>
      <c r="L1573" t="str">
        <f>Products!H1573</f>
        <v>Married</v>
      </c>
      <c r="M1573">
        <f>Table2[[#This Row],[Recency]]</f>
        <v>26</v>
      </c>
      <c r="N1573">
        <f>Table2[[#This Row],[NumDealsPurchases]]</f>
        <v>11</v>
      </c>
      <c r="O1573" s="12" t="str">
        <f>IF(Table2[[#This Row],[Kidhome]]=0,"No","Yes")</f>
        <v>Yes</v>
      </c>
      <c r="P1573" s="12" t="str">
        <f>IF(Table2[[#This Row],[Teenhome]]=0,"No","Yes")</f>
        <v>Yes</v>
      </c>
    </row>
    <row r="1574" spans="1:16" ht="16.5" x14ac:dyDescent="0.3">
      <c r="A1574" s="5">
        <f>Table2[[#This Row],[ID]]</f>
        <v>4261</v>
      </c>
      <c r="B1574" s="6">
        <f>Table2[[#This Row],[Year_Birth]]</f>
        <v>1946</v>
      </c>
      <c r="C1574" s="6" t="str">
        <f>Table2[[#This Row],[Education]]</f>
        <v>PhD</v>
      </c>
      <c r="D1574" s="6" t="str">
        <f>Table2[[#This Row],[Marital_Status]]</f>
        <v>Single</v>
      </c>
      <c r="E1574" s="6">
        <f>Table2[[#This Row],[Income]]</f>
        <v>82800</v>
      </c>
      <c r="F1574" s="6">
        <f>Table2[[#This Row],[Kidhome]]</f>
        <v>0</v>
      </c>
      <c r="G1574" s="6">
        <f>Table2[[#This Row],[Teenhome]]</f>
        <v>0</v>
      </c>
      <c r="H1574" s="9">
        <f>Table2[[#This Row],[Dt_Customer]]</f>
        <v>41237</v>
      </c>
      <c r="I1574" s="6">
        <f>Table2[[#This Row],[Recency]]</f>
        <v>23</v>
      </c>
      <c r="J1574" s="8">
        <f>IF(VALUE(YEAR(People!$H1574))-People!$B1574&gt;=90,44,VALUE(YEAR(People!$H1574))-People!$B1574)</f>
        <v>66</v>
      </c>
      <c r="K1574" s="5" t="str">
        <f>IF(AND(People!$J1574&gt;=16,People!$J1574&lt;=25),"16-25",IF(AND(People!$J1574&gt;=26,People!$J1574&lt;=35),"26-35",IF(AND(People!$J1574&gt;=36,People!$J1574&lt;=45),"36-45",IF(AND(People!$J1574&gt;=46,People!$J1574&lt;=55),"46-55",IF(AND(People!$J1574&gt;=56,People!$J1574&lt;=65),"56-65",IF(AND(People!$J1574&gt;=66,People!$J1574&lt;=75),"66-75","ALL"))))))</f>
        <v>66-75</v>
      </c>
      <c r="L1574" t="str">
        <f>Products!H1574</f>
        <v>Single</v>
      </c>
      <c r="M1574">
        <f>Table2[[#This Row],[Recency]]</f>
        <v>23</v>
      </c>
      <c r="N1574">
        <f>Table2[[#This Row],[NumDealsPurchases]]</f>
        <v>1</v>
      </c>
      <c r="O1574" s="12" t="str">
        <f>IF(Table2[[#This Row],[Kidhome]]=0,"No","Yes")</f>
        <v>No</v>
      </c>
      <c r="P1574" s="12" t="str">
        <f>IF(Table2[[#This Row],[Teenhome]]=0,"No","Yes")</f>
        <v>No</v>
      </c>
    </row>
    <row r="1575" spans="1:16" ht="16.5" x14ac:dyDescent="0.3">
      <c r="A1575" s="7">
        <f>Table2[[#This Row],[ID]]</f>
        <v>9916</v>
      </c>
      <c r="B1575" s="6">
        <f>Table2[[#This Row],[Year_Birth]]</f>
        <v>1954</v>
      </c>
      <c r="C1575" s="6" t="str">
        <f>Table2[[#This Row],[Education]]</f>
        <v>Graduation</v>
      </c>
      <c r="D1575" s="6" t="str">
        <f>Table2[[#This Row],[Marital_Status]]</f>
        <v>Married</v>
      </c>
      <c r="E1575" s="6">
        <f>Table2[[#This Row],[Income]]</f>
        <v>38998</v>
      </c>
      <c r="F1575" s="6">
        <f>Table2[[#This Row],[Kidhome]]</f>
        <v>1</v>
      </c>
      <c r="G1575" s="6">
        <f>Table2[[#This Row],[Teenhome]]</f>
        <v>1</v>
      </c>
      <c r="H1575" s="9">
        <f>Table2[[#This Row],[Dt_Customer]]</f>
        <v>41216</v>
      </c>
      <c r="I1575" s="6">
        <f>Table2[[#This Row],[Recency]]</f>
        <v>92</v>
      </c>
      <c r="J1575" s="14">
        <f>IF(VALUE(YEAR(People!$H1575))-People!$B1575&gt;=90,44,VALUE(YEAR(People!$H1575))-People!$B1575)</f>
        <v>58</v>
      </c>
      <c r="K1575" s="5" t="str">
        <f>IF(AND(People!$J1575&gt;=16,People!$J1575&lt;=25),"16-25",IF(AND(People!$J1575&gt;=26,People!$J1575&lt;=35),"26-35",IF(AND(People!$J1575&gt;=36,People!$J1575&lt;=45),"36-45",IF(AND(People!$J1575&gt;=46,People!$J1575&lt;=55),"46-55",IF(AND(People!$J1575&gt;=56,People!$J1575&lt;=65),"56-65",IF(AND(People!$J1575&gt;=66,People!$J1575&lt;=75),"66-75","ALL"))))))</f>
        <v>56-65</v>
      </c>
      <c r="L1575" t="str">
        <f>Products!H1575</f>
        <v>Married</v>
      </c>
      <c r="M1575">
        <f>Table2[[#This Row],[Recency]]</f>
        <v>92</v>
      </c>
      <c r="N1575">
        <f>Table2[[#This Row],[NumDealsPurchases]]</f>
        <v>3</v>
      </c>
      <c r="O1575" s="12" t="str">
        <f>IF(Table2[[#This Row],[Kidhome]]=0,"No","Yes")</f>
        <v>Yes</v>
      </c>
      <c r="P1575" s="12" t="str">
        <f>IF(Table2[[#This Row],[Teenhome]]=0,"No","Yes")</f>
        <v>Yes</v>
      </c>
    </row>
    <row r="1576" spans="1:16" ht="16.5" x14ac:dyDescent="0.3">
      <c r="A1576" s="5">
        <f>Table2[[#This Row],[ID]]</f>
        <v>5350</v>
      </c>
      <c r="B1576" s="6">
        <f>Table2[[#This Row],[Year_Birth]]</f>
        <v>1991</v>
      </c>
      <c r="C1576" s="6" t="str">
        <f>Table2[[#This Row],[Education]]</f>
        <v>Master</v>
      </c>
      <c r="D1576" s="6" t="str">
        <f>Table2[[#This Row],[Marital_Status]]</f>
        <v>Single</v>
      </c>
      <c r="E1576" s="6">
        <f>Table2[[#This Row],[Income]]</f>
        <v>90638</v>
      </c>
      <c r="F1576" s="6">
        <f>Table2[[#This Row],[Kidhome]]</f>
        <v>0</v>
      </c>
      <c r="G1576" s="6">
        <f>Table2[[#This Row],[Teenhome]]</f>
        <v>0</v>
      </c>
      <c r="H1576" s="9">
        <f>Table2[[#This Row],[Dt_Customer]]</f>
        <v>41683</v>
      </c>
      <c r="I1576" s="6">
        <f>Table2[[#This Row],[Recency]]</f>
        <v>29</v>
      </c>
      <c r="J1576" s="8">
        <f>IF(VALUE(YEAR(People!$H1576))-People!$B1576&gt;=90,44,VALUE(YEAR(People!$H1576))-People!$B1576)</f>
        <v>23</v>
      </c>
      <c r="K1576" s="5" t="str">
        <f>IF(AND(People!$J1576&gt;=16,People!$J1576&lt;=25),"16-25",IF(AND(People!$J1576&gt;=26,People!$J1576&lt;=35),"26-35",IF(AND(People!$J1576&gt;=36,People!$J1576&lt;=45),"36-45",IF(AND(People!$J1576&gt;=46,People!$J1576&lt;=55),"46-55",IF(AND(People!$J1576&gt;=56,People!$J1576&lt;=65),"56-65",IF(AND(People!$J1576&gt;=66,People!$J1576&lt;=75),"66-75","ALL"))))))</f>
        <v>16-25</v>
      </c>
      <c r="L1576" t="str">
        <f>Products!H1576</f>
        <v>Married</v>
      </c>
      <c r="M1576">
        <f>Table2[[#This Row],[Recency]]</f>
        <v>29</v>
      </c>
      <c r="N1576">
        <f>Table2[[#This Row],[NumDealsPurchases]]</f>
        <v>1</v>
      </c>
      <c r="O1576" s="12" t="str">
        <f>IF(Table2[[#This Row],[Kidhome]]=0,"No","Yes")</f>
        <v>No</v>
      </c>
      <c r="P1576" s="12" t="str">
        <f>IF(Table2[[#This Row],[Teenhome]]=0,"No","Yes")</f>
        <v>No</v>
      </c>
    </row>
    <row r="1577" spans="1:16" ht="16.5" x14ac:dyDescent="0.3">
      <c r="A1577" s="7">
        <f>Table2[[#This Row],[ID]]</f>
        <v>8135</v>
      </c>
      <c r="B1577" s="6">
        <f>Table2[[#This Row],[Year_Birth]]</f>
        <v>1986</v>
      </c>
      <c r="C1577" s="6" t="str">
        <f>Table2[[#This Row],[Education]]</f>
        <v>Master</v>
      </c>
      <c r="D1577" s="6" t="str">
        <f>Table2[[#This Row],[Marital_Status]]</f>
        <v>Married</v>
      </c>
      <c r="E1577" s="6">
        <f>Table2[[#This Row],[Income]]</f>
        <v>27161</v>
      </c>
      <c r="F1577" s="6">
        <f>Table2[[#This Row],[Kidhome]]</f>
        <v>1</v>
      </c>
      <c r="G1577" s="6">
        <f>Table2[[#This Row],[Teenhome]]</f>
        <v>0</v>
      </c>
      <c r="H1577" s="9">
        <f>Table2[[#This Row],[Dt_Customer]]</f>
        <v>41575</v>
      </c>
      <c r="I1577" s="6">
        <f>Table2[[#This Row],[Recency]]</f>
        <v>41</v>
      </c>
      <c r="J1577" s="14">
        <f>IF(VALUE(YEAR(People!$H1577))-People!$B1577&gt;=90,44,VALUE(YEAR(People!$H1577))-People!$B1577)</f>
        <v>27</v>
      </c>
      <c r="K1577" s="5" t="str">
        <f>IF(AND(People!$J1577&gt;=16,People!$J1577&lt;=25),"16-25",IF(AND(People!$J1577&gt;=26,People!$J1577&lt;=35),"26-35",IF(AND(People!$J1577&gt;=36,People!$J1577&lt;=45),"36-45",IF(AND(People!$J1577&gt;=46,People!$J1577&lt;=55),"46-55",IF(AND(People!$J1577&gt;=56,People!$J1577&lt;=65),"56-65",IF(AND(People!$J1577&gt;=66,People!$J1577&lt;=75),"66-75","ALL"))))))</f>
        <v>26-35</v>
      </c>
      <c r="L1577" t="str">
        <f>Products!H1577</f>
        <v>Together</v>
      </c>
      <c r="M1577">
        <f>Table2[[#This Row],[Recency]]</f>
        <v>41</v>
      </c>
      <c r="N1577">
        <f>Table2[[#This Row],[NumDealsPurchases]]</f>
        <v>1</v>
      </c>
      <c r="O1577" s="12" t="str">
        <f>IF(Table2[[#This Row],[Kidhome]]=0,"No","Yes")</f>
        <v>Yes</v>
      </c>
      <c r="P1577" s="12" t="str">
        <f>IF(Table2[[#This Row],[Teenhome]]=0,"No","Yes")</f>
        <v>No</v>
      </c>
    </row>
    <row r="1578" spans="1:16" ht="16.5" x14ac:dyDescent="0.3">
      <c r="A1578" s="5">
        <f>Table2[[#This Row],[ID]]</f>
        <v>8685</v>
      </c>
      <c r="B1578" s="6">
        <f>Table2[[#This Row],[Year_Birth]]</f>
        <v>1977</v>
      </c>
      <c r="C1578" s="6" t="str">
        <f>Table2[[#This Row],[Education]]</f>
        <v>Graduation</v>
      </c>
      <c r="D1578" s="6" t="str">
        <f>Table2[[#This Row],[Marital_Status]]</f>
        <v>Married</v>
      </c>
      <c r="E1578" s="6">
        <f>Table2[[#This Row],[Income]]</f>
        <v>42014</v>
      </c>
      <c r="F1578" s="6">
        <f>Table2[[#This Row],[Kidhome]]</f>
        <v>1</v>
      </c>
      <c r="G1578" s="6">
        <f>Table2[[#This Row],[Teenhome]]</f>
        <v>0</v>
      </c>
      <c r="H1578" s="9">
        <f>Table2[[#This Row],[Dt_Customer]]</f>
        <v>41138</v>
      </c>
      <c r="I1578" s="6">
        <f>Table2[[#This Row],[Recency]]</f>
        <v>56</v>
      </c>
      <c r="J1578" s="8">
        <f>IF(VALUE(YEAR(People!$H1578))-People!$B1578&gt;=90,44,VALUE(YEAR(People!$H1578))-People!$B1578)</f>
        <v>35</v>
      </c>
      <c r="K1578" s="5" t="str">
        <f>IF(AND(People!$J1578&gt;=16,People!$J1578&lt;=25),"16-25",IF(AND(People!$J1578&gt;=26,People!$J1578&lt;=35),"26-35",IF(AND(People!$J1578&gt;=36,People!$J1578&lt;=45),"36-45",IF(AND(People!$J1578&gt;=46,People!$J1578&lt;=55),"46-55",IF(AND(People!$J1578&gt;=56,People!$J1578&lt;=65),"56-65",IF(AND(People!$J1578&gt;=66,People!$J1578&lt;=75),"66-75","ALL"))))))</f>
        <v>26-35</v>
      </c>
      <c r="L1578" t="str">
        <f>Products!H1578</f>
        <v>Together</v>
      </c>
      <c r="M1578">
        <f>Table2[[#This Row],[Recency]]</f>
        <v>56</v>
      </c>
      <c r="N1578">
        <f>Table2[[#This Row],[NumDealsPurchases]]</f>
        <v>6</v>
      </c>
      <c r="O1578" s="12" t="str">
        <f>IF(Table2[[#This Row],[Kidhome]]=0,"No","Yes")</f>
        <v>Yes</v>
      </c>
      <c r="P1578" s="12" t="str">
        <f>IF(Table2[[#This Row],[Teenhome]]=0,"No","Yes")</f>
        <v>No</v>
      </c>
    </row>
    <row r="1579" spans="1:16" ht="16.5" x14ac:dyDescent="0.3">
      <c r="A1579" s="7">
        <f>Table2[[#This Row],[ID]]</f>
        <v>4967</v>
      </c>
      <c r="B1579" s="6">
        <f>Table2[[#This Row],[Year_Birth]]</f>
        <v>1960</v>
      </c>
      <c r="C1579" s="6" t="str">
        <f>Table2[[#This Row],[Education]]</f>
        <v>PhD</v>
      </c>
      <c r="D1579" s="6" t="str">
        <f>Table2[[#This Row],[Marital_Status]]</f>
        <v>Together</v>
      </c>
      <c r="E1579" s="6">
        <f>Table2[[#This Row],[Income]]</f>
        <v>38201</v>
      </c>
      <c r="F1579" s="6">
        <f>Table2[[#This Row],[Kidhome]]</f>
        <v>0</v>
      </c>
      <c r="G1579" s="6">
        <f>Table2[[#This Row],[Teenhome]]</f>
        <v>1</v>
      </c>
      <c r="H1579" s="9">
        <f>Table2[[#This Row],[Dt_Customer]]</f>
        <v>41362</v>
      </c>
      <c r="I1579" s="6">
        <f>Table2[[#This Row],[Recency]]</f>
        <v>19</v>
      </c>
      <c r="J1579" s="14">
        <f>IF(VALUE(YEAR(People!$H1579))-People!$B1579&gt;=90,44,VALUE(YEAR(People!$H1579))-People!$B1579)</f>
        <v>53</v>
      </c>
      <c r="K1579" s="5" t="str">
        <f>IF(AND(People!$J1579&gt;=16,People!$J1579&lt;=25),"16-25",IF(AND(People!$J1579&gt;=26,People!$J1579&lt;=35),"26-35",IF(AND(People!$J1579&gt;=36,People!$J1579&lt;=45),"36-45",IF(AND(People!$J1579&gt;=46,People!$J1579&lt;=55),"46-55",IF(AND(People!$J1579&gt;=56,People!$J1579&lt;=65),"56-65",IF(AND(People!$J1579&gt;=66,People!$J1579&lt;=75),"66-75","ALL"))))))</f>
        <v>46-55</v>
      </c>
      <c r="L1579" t="str">
        <f>Products!H1579</f>
        <v>Together</v>
      </c>
      <c r="M1579">
        <f>Table2[[#This Row],[Recency]]</f>
        <v>19</v>
      </c>
      <c r="N1579">
        <f>Table2[[#This Row],[NumDealsPurchases]]</f>
        <v>4</v>
      </c>
      <c r="O1579" s="12" t="str">
        <f>IF(Table2[[#This Row],[Kidhome]]=0,"No","Yes")</f>
        <v>No</v>
      </c>
      <c r="P1579" s="12" t="str">
        <f>IF(Table2[[#This Row],[Teenhome]]=0,"No","Yes")</f>
        <v>Yes</v>
      </c>
    </row>
    <row r="1580" spans="1:16" ht="16.5" x14ac:dyDescent="0.3">
      <c r="A1580" s="5">
        <f>Table2[[#This Row],[ID]]</f>
        <v>2130</v>
      </c>
      <c r="B1580" s="6">
        <f>Table2[[#This Row],[Year_Birth]]</f>
        <v>1982</v>
      </c>
      <c r="C1580" s="6" t="str">
        <f>Table2[[#This Row],[Education]]</f>
        <v>Graduation</v>
      </c>
      <c r="D1580" s="6" t="str">
        <f>Table2[[#This Row],[Marital_Status]]</f>
        <v>Together</v>
      </c>
      <c r="E1580" s="6">
        <f>Table2[[#This Row],[Income]]</f>
        <v>45203</v>
      </c>
      <c r="F1580" s="6">
        <f>Table2[[#This Row],[Kidhome]]</f>
        <v>2</v>
      </c>
      <c r="G1580" s="6">
        <f>Table2[[#This Row],[Teenhome]]</f>
        <v>0</v>
      </c>
      <c r="H1580" s="9">
        <f>Table2[[#This Row],[Dt_Customer]]</f>
        <v>41721</v>
      </c>
      <c r="I1580" s="6">
        <f>Table2[[#This Row],[Recency]]</f>
        <v>4</v>
      </c>
      <c r="J1580" s="8">
        <f>IF(VALUE(YEAR(People!$H1580))-People!$B1580&gt;=90,44,VALUE(YEAR(People!$H1580))-People!$B1580)</f>
        <v>32</v>
      </c>
      <c r="K1580" s="5" t="str">
        <f>IF(AND(People!$J1580&gt;=16,People!$J1580&lt;=25),"16-25",IF(AND(People!$J1580&gt;=26,People!$J1580&lt;=35),"26-35",IF(AND(People!$J1580&gt;=36,People!$J1580&lt;=45),"36-45",IF(AND(People!$J1580&gt;=46,People!$J1580&lt;=55),"46-55",IF(AND(People!$J1580&gt;=56,People!$J1580&lt;=65),"56-65",IF(AND(People!$J1580&gt;=66,People!$J1580&lt;=75),"66-75","ALL"))))))</f>
        <v>26-35</v>
      </c>
      <c r="L1580" t="str">
        <f>Products!H1580</f>
        <v>Married</v>
      </c>
      <c r="M1580">
        <f>Table2[[#This Row],[Recency]]</f>
        <v>4</v>
      </c>
      <c r="N1580">
        <f>Table2[[#This Row],[NumDealsPurchases]]</f>
        <v>1</v>
      </c>
      <c r="O1580" s="12" t="str">
        <f>IF(Table2[[#This Row],[Kidhome]]=0,"No","Yes")</f>
        <v>Yes</v>
      </c>
      <c r="P1580" s="12" t="str">
        <f>IF(Table2[[#This Row],[Teenhome]]=0,"No","Yes")</f>
        <v>No</v>
      </c>
    </row>
    <row r="1581" spans="1:16" ht="16.5" x14ac:dyDescent="0.3">
      <c r="A1581" s="7">
        <f>Table2[[#This Row],[ID]]</f>
        <v>9298</v>
      </c>
      <c r="B1581" s="6">
        <f>Table2[[#This Row],[Year_Birth]]</f>
        <v>1947</v>
      </c>
      <c r="C1581" s="6" t="str">
        <f>Table2[[#This Row],[Education]]</f>
        <v>PhD</v>
      </c>
      <c r="D1581" s="6" t="str">
        <f>Table2[[#This Row],[Marital_Status]]</f>
        <v>Together</v>
      </c>
      <c r="E1581" s="6">
        <f>Table2[[#This Row],[Income]]</f>
        <v>81574</v>
      </c>
      <c r="F1581" s="6">
        <f>Table2[[#This Row],[Kidhome]]</f>
        <v>0</v>
      </c>
      <c r="G1581" s="6">
        <f>Table2[[#This Row],[Teenhome]]</f>
        <v>0</v>
      </c>
      <c r="H1581" s="9">
        <f>Table2[[#This Row],[Dt_Customer]]</f>
        <v>41757</v>
      </c>
      <c r="I1581" s="6">
        <f>Table2[[#This Row],[Recency]]</f>
        <v>89</v>
      </c>
      <c r="J1581" s="14">
        <f>IF(VALUE(YEAR(People!$H1581))-People!$B1581&gt;=90,44,VALUE(YEAR(People!$H1581))-People!$B1581)</f>
        <v>67</v>
      </c>
      <c r="K1581" s="5" t="str">
        <f>IF(AND(People!$J1581&gt;=16,People!$J1581&lt;=25),"16-25",IF(AND(People!$J1581&gt;=26,People!$J1581&lt;=35),"26-35",IF(AND(People!$J1581&gt;=36,People!$J1581&lt;=45),"36-45",IF(AND(People!$J1581&gt;=46,People!$J1581&lt;=55),"46-55",IF(AND(People!$J1581&gt;=56,People!$J1581&lt;=65),"56-65",IF(AND(People!$J1581&gt;=66,People!$J1581&lt;=75),"66-75","ALL"))))))</f>
        <v>66-75</v>
      </c>
      <c r="L1581" t="str">
        <f>Products!H1581</f>
        <v>Single</v>
      </c>
      <c r="M1581">
        <f>Table2[[#This Row],[Recency]]</f>
        <v>89</v>
      </c>
      <c r="N1581">
        <f>Table2[[#This Row],[NumDealsPurchases]]</f>
        <v>1</v>
      </c>
      <c r="O1581" s="12" t="str">
        <f>IF(Table2[[#This Row],[Kidhome]]=0,"No","Yes")</f>
        <v>No</v>
      </c>
      <c r="P1581" s="12" t="str">
        <f>IF(Table2[[#This Row],[Teenhome]]=0,"No","Yes")</f>
        <v>No</v>
      </c>
    </row>
    <row r="1582" spans="1:16" ht="16.5" x14ac:dyDescent="0.3">
      <c r="A1582" s="5">
        <f>Table2[[#This Row],[ID]]</f>
        <v>8175</v>
      </c>
      <c r="B1582" s="6">
        <f>Table2[[#This Row],[Year_Birth]]</f>
        <v>1992</v>
      </c>
      <c r="C1582" s="6" t="str">
        <f>Table2[[#This Row],[Education]]</f>
        <v>Graduation</v>
      </c>
      <c r="D1582" s="6" t="str">
        <f>Table2[[#This Row],[Marital_Status]]</f>
        <v>Married</v>
      </c>
      <c r="E1582" s="6">
        <f>Table2[[#This Row],[Income]]</f>
        <v>34935</v>
      </c>
      <c r="F1582" s="6">
        <f>Table2[[#This Row],[Kidhome]]</f>
        <v>0</v>
      </c>
      <c r="G1582" s="6">
        <f>Table2[[#This Row],[Teenhome]]</f>
        <v>0</v>
      </c>
      <c r="H1582" s="9">
        <f>Table2[[#This Row],[Dt_Customer]]</f>
        <v>41446</v>
      </c>
      <c r="I1582" s="6">
        <f>Table2[[#This Row],[Recency]]</f>
        <v>71</v>
      </c>
      <c r="J1582" s="8">
        <f>IF(VALUE(YEAR(People!$H1582))-People!$B1582&gt;=90,44,VALUE(YEAR(People!$H1582))-People!$B1582)</f>
        <v>21</v>
      </c>
      <c r="K1582" s="5" t="str">
        <f>IF(AND(People!$J1582&gt;=16,People!$J1582&lt;=25),"16-25",IF(AND(People!$J1582&gt;=26,People!$J1582&lt;=35),"26-35",IF(AND(People!$J1582&gt;=36,People!$J1582&lt;=45),"36-45",IF(AND(People!$J1582&gt;=46,People!$J1582&lt;=55),"46-55",IF(AND(People!$J1582&gt;=56,People!$J1582&lt;=65),"56-65",IF(AND(People!$J1582&gt;=66,People!$J1582&lt;=75),"66-75","ALL"))))))</f>
        <v>16-25</v>
      </c>
      <c r="L1582" t="str">
        <f>Products!H1582</f>
        <v>Together</v>
      </c>
      <c r="M1582">
        <f>Table2[[#This Row],[Recency]]</f>
        <v>71</v>
      </c>
      <c r="N1582">
        <f>Table2[[#This Row],[NumDealsPurchases]]</f>
        <v>1</v>
      </c>
      <c r="O1582" s="12" t="str">
        <f>IF(Table2[[#This Row],[Kidhome]]=0,"No","Yes")</f>
        <v>No</v>
      </c>
      <c r="P1582" s="12" t="str">
        <f>IF(Table2[[#This Row],[Teenhome]]=0,"No","Yes")</f>
        <v>No</v>
      </c>
    </row>
    <row r="1583" spans="1:16" ht="16.5" x14ac:dyDescent="0.3">
      <c r="A1583" s="7">
        <f>Table2[[#This Row],[ID]]</f>
        <v>6257</v>
      </c>
      <c r="B1583" s="6">
        <f>Table2[[#This Row],[Year_Birth]]</f>
        <v>1976</v>
      </c>
      <c r="C1583" s="6" t="str">
        <f>Table2[[#This Row],[Education]]</f>
        <v>Master</v>
      </c>
      <c r="D1583" s="6" t="str">
        <f>Table2[[#This Row],[Marital_Status]]</f>
        <v>Single</v>
      </c>
      <c r="E1583" s="6">
        <f>Table2[[#This Row],[Income]]</f>
        <v>60482</v>
      </c>
      <c r="F1583" s="6">
        <f>Table2[[#This Row],[Kidhome]]</f>
        <v>0</v>
      </c>
      <c r="G1583" s="6">
        <f>Table2[[#This Row],[Teenhome]]</f>
        <v>1</v>
      </c>
      <c r="H1583" s="9">
        <f>Table2[[#This Row],[Dt_Customer]]</f>
        <v>41297</v>
      </c>
      <c r="I1583" s="6">
        <f>Table2[[#This Row],[Recency]]</f>
        <v>81</v>
      </c>
      <c r="J1583" s="14">
        <f>IF(VALUE(YEAR(People!$H1583))-People!$B1583&gt;=90,44,VALUE(YEAR(People!$H1583))-People!$B1583)</f>
        <v>37</v>
      </c>
      <c r="K1583" s="5" t="str">
        <f>IF(AND(People!$J1583&gt;=16,People!$J1583&lt;=25),"16-25",IF(AND(People!$J1583&gt;=26,People!$J1583&lt;=35),"26-35",IF(AND(People!$J1583&gt;=36,People!$J1583&lt;=45),"36-45",IF(AND(People!$J1583&gt;=46,People!$J1583&lt;=55),"46-55",IF(AND(People!$J1583&gt;=56,People!$J1583&lt;=65),"56-65",IF(AND(People!$J1583&gt;=66,People!$J1583&lt;=75),"66-75","ALL"))))))</f>
        <v>36-45</v>
      </c>
      <c r="L1583" t="str">
        <f>Products!H1583</f>
        <v>Together</v>
      </c>
      <c r="M1583">
        <f>Table2[[#This Row],[Recency]]</f>
        <v>81</v>
      </c>
      <c r="N1583">
        <f>Table2[[#This Row],[NumDealsPurchases]]</f>
        <v>1</v>
      </c>
      <c r="O1583" s="12" t="str">
        <f>IF(Table2[[#This Row],[Kidhome]]=0,"No","Yes")</f>
        <v>No</v>
      </c>
      <c r="P1583" s="12" t="str">
        <f>IF(Table2[[#This Row],[Teenhome]]=0,"No","Yes")</f>
        <v>Yes</v>
      </c>
    </row>
    <row r="1584" spans="1:16" ht="16.5" x14ac:dyDescent="0.3">
      <c r="A1584" s="5">
        <f>Table2[[#This Row],[ID]]</f>
        <v>3790</v>
      </c>
      <c r="B1584" s="6">
        <f>Table2[[#This Row],[Year_Birth]]</f>
        <v>1956</v>
      </c>
      <c r="C1584" s="6" t="str">
        <f>Table2[[#This Row],[Education]]</f>
        <v>Graduation</v>
      </c>
      <c r="D1584" s="6" t="str">
        <f>Table2[[#This Row],[Marital_Status]]</f>
        <v>Together</v>
      </c>
      <c r="E1584" s="6">
        <f>Table2[[#This Row],[Income]]</f>
        <v>34633</v>
      </c>
      <c r="F1584" s="6">
        <f>Table2[[#This Row],[Kidhome]]</f>
        <v>2</v>
      </c>
      <c r="G1584" s="6">
        <f>Table2[[#This Row],[Teenhome]]</f>
        <v>1</v>
      </c>
      <c r="H1584" s="9">
        <f>Table2[[#This Row],[Dt_Customer]]</f>
        <v>41662</v>
      </c>
      <c r="I1584" s="6">
        <f>Table2[[#This Row],[Recency]]</f>
        <v>31</v>
      </c>
      <c r="J1584" s="8">
        <f>IF(VALUE(YEAR(People!$H1584))-People!$B1584&gt;=90,44,VALUE(YEAR(People!$H1584))-People!$B1584)</f>
        <v>58</v>
      </c>
      <c r="K1584" s="5" t="str">
        <f>IF(AND(People!$J1584&gt;=16,People!$J1584&lt;=25),"16-25",IF(AND(People!$J1584&gt;=26,People!$J1584&lt;=35),"26-35",IF(AND(People!$J1584&gt;=36,People!$J1584&lt;=45),"36-45",IF(AND(People!$J1584&gt;=46,People!$J1584&lt;=55),"46-55",IF(AND(People!$J1584&gt;=56,People!$J1584&lt;=65),"56-65",IF(AND(People!$J1584&gt;=66,People!$J1584&lt;=75),"66-75","ALL"))))))</f>
        <v>56-65</v>
      </c>
      <c r="L1584" t="str">
        <f>Products!H1584</f>
        <v>Divorced</v>
      </c>
      <c r="M1584">
        <f>Table2[[#This Row],[Recency]]</f>
        <v>31</v>
      </c>
      <c r="N1584">
        <f>Table2[[#This Row],[NumDealsPurchases]]</f>
        <v>1</v>
      </c>
      <c r="O1584" s="12" t="str">
        <f>IF(Table2[[#This Row],[Kidhome]]=0,"No","Yes")</f>
        <v>Yes</v>
      </c>
      <c r="P1584" s="12" t="str">
        <f>IF(Table2[[#This Row],[Teenhome]]=0,"No","Yes")</f>
        <v>Yes</v>
      </c>
    </row>
    <row r="1585" spans="1:16" ht="16.5" x14ac:dyDescent="0.3">
      <c r="A1585" s="7">
        <f>Table2[[#This Row],[ID]]</f>
        <v>9952</v>
      </c>
      <c r="B1585" s="6">
        <f>Table2[[#This Row],[Year_Birth]]</f>
        <v>1947</v>
      </c>
      <c r="C1585" s="6" t="str">
        <f>Table2[[#This Row],[Education]]</f>
        <v>Master</v>
      </c>
      <c r="D1585" s="6" t="str">
        <f>Table2[[#This Row],[Marital_Status]]</f>
        <v>Together</v>
      </c>
      <c r="E1585" s="6">
        <f>Table2[[#This Row],[Income]]</f>
        <v>78093</v>
      </c>
      <c r="F1585" s="6">
        <f>Table2[[#This Row],[Kidhome]]</f>
        <v>0</v>
      </c>
      <c r="G1585" s="6">
        <f>Table2[[#This Row],[Teenhome]]</f>
        <v>0</v>
      </c>
      <c r="H1585" s="9">
        <f>Table2[[#This Row],[Dt_Customer]]</f>
        <v>41619</v>
      </c>
      <c r="I1585" s="6">
        <f>Table2[[#This Row],[Recency]]</f>
        <v>53</v>
      </c>
      <c r="J1585" s="14">
        <f>IF(VALUE(YEAR(People!$H1585))-People!$B1585&gt;=90,44,VALUE(YEAR(People!$H1585))-People!$B1585)</f>
        <v>66</v>
      </c>
      <c r="K1585" s="5" t="str">
        <f>IF(AND(People!$J1585&gt;=16,People!$J1585&lt;=25),"16-25",IF(AND(People!$J1585&gt;=26,People!$J1585&lt;=35),"26-35",IF(AND(People!$J1585&gt;=36,People!$J1585&lt;=45),"36-45",IF(AND(People!$J1585&gt;=46,People!$J1585&lt;=55),"46-55",IF(AND(People!$J1585&gt;=56,People!$J1585&lt;=65),"56-65",IF(AND(People!$J1585&gt;=66,People!$J1585&lt;=75),"66-75","ALL"))))))</f>
        <v>66-75</v>
      </c>
      <c r="L1585" t="str">
        <f>Products!H1585</f>
        <v>Together</v>
      </c>
      <c r="M1585">
        <f>Table2[[#This Row],[Recency]]</f>
        <v>53</v>
      </c>
      <c r="N1585">
        <f>Table2[[#This Row],[NumDealsPurchases]]</f>
        <v>1</v>
      </c>
      <c r="O1585" s="12" t="str">
        <f>IF(Table2[[#This Row],[Kidhome]]=0,"No","Yes")</f>
        <v>No</v>
      </c>
      <c r="P1585" s="12" t="str">
        <f>IF(Table2[[#This Row],[Teenhome]]=0,"No","Yes")</f>
        <v>No</v>
      </c>
    </row>
    <row r="1586" spans="1:16" ht="16.5" x14ac:dyDescent="0.3">
      <c r="A1586" s="5">
        <f>Table2[[#This Row],[ID]]</f>
        <v>3503</v>
      </c>
      <c r="B1586" s="6">
        <f>Table2[[#This Row],[Year_Birth]]</f>
        <v>1950</v>
      </c>
      <c r="C1586" s="6" t="str">
        <f>Table2[[#This Row],[Education]]</f>
        <v>Graduation</v>
      </c>
      <c r="D1586" s="6" t="str">
        <f>Table2[[#This Row],[Marital_Status]]</f>
        <v>Divorced</v>
      </c>
      <c r="E1586" s="6">
        <f>Table2[[#This Row],[Income]]</f>
        <v>82460</v>
      </c>
      <c r="F1586" s="6">
        <f>Table2[[#This Row],[Kidhome]]</f>
        <v>0</v>
      </c>
      <c r="G1586" s="6">
        <f>Table2[[#This Row],[Teenhome]]</f>
        <v>0</v>
      </c>
      <c r="H1586" s="9">
        <f>Table2[[#This Row],[Dt_Customer]]</f>
        <v>41610</v>
      </c>
      <c r="I1586" s="6">
        <f>Table2[[#This Row],[Recency]]</f>
        <v>78</v>
      </c>
      <c r="J1586" s="8">
        <f>IF(VALUE(YEAR(People!$H1586))-People!$B1586&gt;=90,44,VALUE(YEAR(People!$H1586))-People!$B1586)</f>
        <v>63</v>
      </c>
      <c r="K1586" s="5" t="str">
        <f>IF(AND(People!$J1586&gt;=16,People!$J1586&lt;=25),"16-25",IF(AND(People!$J1586&gt;=26,People!$J1586&lt;=35),"26-35",IF(AND(People!$J1586&gt;=36,People!$J1586&lt;=45),"36-45",IF(AND(People!$J1586&gt;=46,People!$J1586&lt;=55),"46-55",IF(AND(People!$J1586&gt;=56,People!$J1586&lt;=65),"56-65",IF(AND(People!$J1586&gt;=66,People!$J1586&lt;=75),"66-75","ALL"))))))</f>
        <v>56-65</v>
      </c>
      <c r="L1586" t="str">
        <f>Products!H1586</f>
        <v>Divorced</v>
      </c>
      <c r="M1586">
        <f>Table2[[#This Row],[Recency]]</f>
        <v>78</v>
      </c>
      <c r="N1586">
        <f>Table2[[#This Row],[NumDealsPurchases]]</f>
        <v>1</v>
      </c>
      <c r="O1586" s="12" t="str">
        <f>IF(Table2[[#This Row],[Kidhome]]=0,"No","Yes")</f>
        <v>No</v>
      </c>
      <c r="P1586" s="12" t="str">
        <f>IF(Table2[[#This Row],[Teenhome]]=0,"No","Yes")</f>
        <v>No</v>
      </c>
    </row>
    <row r="1587" spans="1:16" ht="16.5" x14ac:dyDescent="0.3">
      <c r="A1587" s="7">
        <f>Table2[[#This Row],[ID]]</f>
        <v>5223</v>
      </c>
      <c r="B1587" s="6">
        <f>Table2[[#This Row],[Year_Birth]]</f>
        <v>1966</v>
      </c>
      <c r="C1587" s="6" t="str">
        <f>Table2[[#This Row],[Education]]</f>
        <v>Master</v>
      </c>
      <c r="D1587" s="6" t="str">
        <f>Table2[[#This Row],[Marital_Status]]</f>
        <v>Together</v>
      </c>
      <c r="E1587" s="6">
        <f>Table2[[#This Row],[Income]]</f>
        <v>45903</v>
      </c>
      <c r="F1587" s="6">
        <f>Table2[[#This Row],[Kidhome]]</f>
        <v>0</v>
      </c>
      <c r="G1587" s="6">
        <f>Table2[[#This Row],[Teenhome]]</f>
        <v>1</v>
      </c>
      <c r="H1587" s="9">
        <f>Table2[[#This Row],[Dt_Customer]]</f>
        <v>41752</v>
      </c>
      <c r="I1587" s="6">
        <f>Table2[[#This Row],[Recency]]</f>
        <v>80</v>
      </c>
      <c r="J1587" s="14">
        <f>IF(VALUE(YEAR(People!$H1587))-People!$B1587&gt;=90,44,VALUE(YEAR(People!$H1587))-People!$B1587)</f>
        <v>48</v>
      </c>
      <c r="K1587" s="5" t="str">
        <f>IF(AND(People!$J1587&gt;=16,People!$J1587&lt;=25),"16-25",IF(AND(People!$J1587&gt;=26,People!$J1587&lt;=35),"26-35",IF(AND(People!$J1587&gt;=36,People!$J1587&lt;=45),"36-45",IF(AND(People!$J1587&gt;=46,People!$J1587&lt;=55),"46-55",IF(AND(People!$J1587&gt;=56,People!$J1587&lt;=65),"56-65",IF(AND(People!$J1587&gt;=66,People!$J1587&lt;=75),"66-75","ALL"))))))</f>
        <v>46-55</v>
      </c>
      <c r="L1587" t="str">
        <f>Products!H1587</f>
        <v>Divorced</v>
      </c>
      <c r="M1587">
        <f>Table2[[#This Row],[Recency]]</f>
        <v>80</v>
      </c>
      <c r="N1587">
        <f>Table2[[#This Row],[NumDealsPurchases]]</f>
        <v>2</v>
      </c>
      <c r="O1587" s="12" t="str">
        <f>IF(Table2[[#This Row],[Kidhome]]=0,"No","Yes")</f>
        <v>No</v>
      </c>
      <c r="P1587" s="12" t="str">
        <f>IF(Table2[[#This Row],[Teenhome]]=0,"No","Yes")</f>
        <v>Yes</v>
      </c>
    </row>
    <row r="1588" spans="1:16" ht="16.5" x14ac:dyDescent="0.3">
      <c r="A1588" s="5">
        <f>Table2[[#This Row],[ID]]</f>
        <v>4608</v>
      </c>
      <c r="B1588" s="6">
        <f>Table2[[#This Row],[Year_Birth]]</f>
        <v>1987</v>
      </c>
      <c r="C1588" s="6" t="str">
        <f>Table2[[#This Row],[Education]]</f>
        <v>Graduation</v>
      </c>
      <c r="D1588" s="6" t="str">
        <f>Table2[[#This Row],[Marital_Status]]</f>
        <v>Divorced</v>
      </c>
      <c r="E1588" s="6">
        <f>Table2[[#This Row],[Income]]</f>
        <v>81361</v>
      </c>
      <c r="F1588" s="6">
        <f>Table2[[#This Row],[Kidhome]]</f>
        <v>0</v>
      </c>
      <c r="G1588" s="6">
        <f>Table2[[#This Row],[Teenhome]]</f>
        <v>0</v>
      </c>
      <c r="H1588" s="9">
        <f>Table2[[#This Row],[Dt_Customer]]</f>
        <v>41695</v>
      </c>
      <c r="I1588" s="6">
        <f>Table2[[#This Row],[Recency]]</f>
        <v>18</v>
      </c>
      <c r="J1588" s="8">
        <f>IF(VALUE(YEAR(People!$H1588))-People!$B1588&gt;=90,44,VALUE(YEAR(People!$H1588))-People!$B1588)</f>
        <v>27</v>
      </c>
      <c r="K1588" s="5" t="str">
        <f>IF(AND(People!$J1588&gt;=16,People!$J1588&lt;=25),"16-25",IF(AND(People!$J1588&gt;=26,People!$J1588&lt;=35),"26-35",IF(AND(People!$J1588&gt;=36,People!$J1588&lt;=45),"36-45",IF(AND(People!$J1588&gt;=46,People!$J1588&lt;=55),"46-55",IF(AND(People!$J1588&gt;=56,People!$J1588&lt;=65),"56-65",IF(AND(People!$J1588&gt;=66,People!$J1588&lt;=75),"66-75","ALL"))))))</f>
        <v>26-35</v>
      </c>
      <c r="L1588" t="str">
        <f>Products!H1588</f>
        <v>Together</v>
      </c>
      <c r="M1588">
        <f>Table2[[#This Row],[Recency]]</f>
        <v>18</v>
      </c>
      <c r="N1588">
        <f>Table2[[#This Row],[NumDealsPurchases]]</f>
        <v>1</v>
      </c>
      <c r="O1588" s="12" t="str">
        <f>IF(Table2[[#This Row],[Kidhome]]=0,"No","Yes")</f>
        <v>No</v>
      </c>
      <c r="P1588" s="12" t="str">
        <f>IF(Table2[[#This Row],[Teenhome]]=0,"No","Yes")</f>
        <v>No</v>
      </c>
    </row>
    <row r="1589" spans="1:16" ht="16.5" x14ac:dyDescent="0.3">
      <c r="A1589" s="7">
        <f>Table2[[#This Row],[ID]]</f>
        <v>1626</v>
      </c>
      <c r="B1589" s="6">
        <f>Table2[[#This Row],[Year_Birth]]</f>
        <v>1973</v>
      </c>
      <c r="C1589" s="6" t="str">
        <f>Table2[[#This Row],[Education]]</f>
        <v>PhD</v>
      </c>
      <c r="D1589" s="6" t="str">
        <f>Table2[[#This Row],[Marital_Status]]</f>
        <v>Divorced</v>
      </c>
      <c r="E1589" s="6">
        <f>Table2[[#This Row],[Income]]</f>
        <v>35860</v>
      </c>
      <c r="F1589" s="6">
        <f>Table2[[#This Row],[Kidhome]]</f>
        <v>1</v>
      </c>
      <c r="G1589" s="6">
        <f>Table2[[#This Row],[Teenhome]]</f>
        <v>1</v>
      </c>
      <c r="H1589" s="9">
        <f>Table2[[#This Row],[Dt_Customer]]</f>
        <v>41778</v>
      </c>
      <c r="I1589" s="6">
        <f>Table2[[#This Row],[Recency]]</f>
        <v>37</v>
      </c>
      <c r="J1589" s="14">
        <f>IF(VALUE(YEAR(People!$H1589))-People!$B1589&gt;=90,44,VALUE(YEAR(People!$H1589))-People!$B1589)</f>
        <v>41</v>
      </c>
      <c r="K1589" s="5" t="str">
        <f>IF(AND(People!$J1589&gt;=16,People!$J1589&lt;=25),"16-25",IF(AND(People!$J1589&gt;=26,People!$J1589&lt;=35),"26-35",IF(AND(People!$J1589&gt;=36,People!$J1589&lt;=45),"36-45",IF(AND(People!$J1589&gt;=46,People!$J1589&lt;=55),"46-55",IF(AND(People!$J1589&gt;=56,People!$J1589&lt;=65),"56-65",IF(AND(People!$J1589&gt;=66,People!$J1589&lt;=75),"66-75","ALL"))))))</f>
        <v>36-45</v>
      </c>
      <c r="L1589" t="str">
        <f>Products!H1589</f>
        <v>Married</v>
      </c>
      <c r="M1589">
        <f>Table2[[#This Row],[Recency]]</f>
        <v>37</v>
      </c>
      <c r="N1589">
        <f>Table2[[#This Row],[NumDealsPurchases]]</f>
        <v>2</v>
      </c>
      <c r="O1589" s="12" t="str">
        <f>IF(Table2[[#This Row],[Kidhome]]=0,"No","Yes")</f>
        <v>Yes</v>
      </c>
      <c r="P1589" s="12" t="str">
        <f>IF(Table2[[#This Row],[Teenhome]]=0,"No","Yes")</f>
        <v>Yes</v>
      </c>
    </row>
    <row r="1590" spans="1:16" ht="16.5" x14ac:dyDescent="0.3">
      <c r="A1590" s="5">
        <f>Table2[[#This Row],[ID]]</f>
        <v>4764</v>
      </c>
      <c r="B1590" s="6">
        <f>Table2[[#This Row],[Year_Birth]]</f>
        <v>1952</v>
      </c>
      <c r="C1590" s="6" t="str">
        <f>Table2[[#This Row],[Education]]</f>
        <v>Master</v>
      </c>
      <c r="D1590" s="6" t="str">
        <f>Table2[[#This Row],[Marital_Status]]</f>
        <v>Together</v>
      </c>
      <c r="E1590" s="6">
        <f>Table2[[#This Row],[Income]]</f>
        <v>40442</v>
      </c>
      <c r="F1590" s="6">
        <f>Table2[[#This Row],[Kidhome]]</f>
        <v>1</v>
      </c>
      <c r="G1590" s="6">
        <f>Table2[[#This Row],[Teenhome]]</f>
        <v>1</v>
      </c>
      <c r="H1590" s="9">
        <f>Table2[[#This Row],[Dt_Customer]]</f>
        <v>41140</v>
      </c>
      <c r="I1590" s="6">
        <f>Table2[[#This Row],[Recency]]</f>
        <v>52</v>
      </c>
      <c r="J1590" s="8">
        <f>IF(VALUE(YEAR(People!$H1590))-People!$B1590&gt;=90,44,VALUE(YEAR(People!$H1590))-People!$B1590)</f>
        <v>60</v>
      </c>
      <c r="K1590" s="5" t="str">
        <f>IF(AND(People!$J1590&gt;=16,People!$J1590&lt;=25),"16-25",IF(AND(People!$J1590&gt;=26,People!$J1590&lt;=35),"26-35",IF(AND(People!$J1590&gt;=36,People!$J1590&lt;=45),"36-45",IF(AND(People!$J1590&gt;=46,People!$J1590&lt;=55),"46-55",IF(AND(People!$J1590&gt;=56,People!$J1590&lt;=65),"56-65",IF(AND(People!$J1590&gt;=66,People!$J1590&lt;=75),"66-75","ALL"))))))</f>
        <v>56-65</v>
      </c>
      <c r="L1590" t="str">
        <f>Products!H1590</f>
        <v>Married</v>
      </c>
      <c r="M1590">
        <f>Table2[[#This Row],[Recency]]</f>
        <v>52</v>
      </c>
      <c r="N1590">
        <f>Table2[[#This Row],[NumDealsPurchases]]</f>
        <v>4</v>
      </c>
      <c r="O1590" s="12" t="str">
        <f>IF(Table2[[#This Row],[Kidhome]]=0,"No","Yes")</f>
        <v>Yes</v>
      </c>
      <c r="P1590" s="12" t="str">
        <f>IF(Table2[[#This Row],[Teenhome]]=0,"No","Yes")</f>
        <v>Yes</v>
      </c>
    </row>
    <row r="1591" spans="1:16" ht="16.5" x14ac:dyDescent="0.3">
      <c r="A1591" s="7">
        <f>Table2[[#This Row],[ID]]</f>
        <v>2471</v>
      </c>
      <c r="B1591" s="6">
        <f>Table2[[#This Row],[Year_Birth]]</f>
        <v>1965</v>
      </c>
      <c r="C1591" s="6" t="str">
        <f>Table2[[#This Row],[Education]]</f>
        <v>Graduation</v>
      </c>
      <c r="D1591" s="6" t="str">
        <f>Table2[[#This Row],[Marital_Status]]</f>
        <v>Married</v>
      </c>
      <c r="E1591" s="6">
        <f>Table2[[#This Row],[Income]]</f>
        <v>61482</v>
      </c>
      <c r="F1591" s="6">
        <f>Table2[[#This Row],[Kidhome]]</f>
        <v>0</v>
      </c>
      <c r="G1591" s="6">
        <f>Table2[[#This Row],[Teenhome]]</f>
        <v>0</v>
      </c>
      <c r="H1591" s="9">
        <f>Table2[[#This Row],[Dt_Customer]]</f>
        <v>41817</v>
      </c>
      <c r="I1591" s="6">
        <f>Table2[[#This Row],[Recency]]</f>
        <v>39</v>
      </c>
      <c r="J1591" s="14">
        <f>IF(VALUE(YEAR(People!$H1591))-People!$B1591&gt;=90,44,VALUE(YEAR(People!$H1591))-People!$B1591)</f>
        <v>49</v>
      </c>
      <c r="K1591" s="5" t="str">
        <f>IF(AND(People!$J1591&gt;=16,People!$J1591&lt;=25),"16-25",IF(AND(People!$J1591&gt;=26,People!$J1591&lt;=35),"26-35",IF(AND(People!$J1591&gt;=36,People!$J1591&lt;=45),"36-45",IF(AND(People!$J1591&gt;=46,People!$J1591&lt;=55),"46-55",IF(AND(People!$J1591&gt;=56,People!$J1591&lt;=65),"56-65",IF(AND(People!$J1591&gt;=66,People!$J1591&lt;=75),"66-75","ALL"))))))</f>
        <v>46-55</v>
      </c>
      <c r="L1591" t="str">
        <f>Products!H1591</f>
        <v>Married</v>
      </c>
      <c r="M1591">
        <f>Table2[[#This Row],[Recency]]</f>
        <v>39</v>
      </c>
      <c r="N1591">
        <f>Table2[[#This Row],[NumDealsPurchases]]</f>
        <v>1</v>
      </c>
      <c r="O1591" s="12" t="str">
        <f>IF(Table2[[#This Row],[Kidhome]]=0,"No","Yes")</f>
        <v>No</v>
      </c>
      <c r="P1591" s="12" t="str">
        <f>IF(Table2[[#This Row],[Teenhome]]=0,"No","Yes")</f>
        <v>No</v>
      </c>
    </row>
    <row r="1592" spans="1:16" ht="16.5" x14ac:dyDescent="0.3">
      <c r="A1592" s="5">
        <f>Table2[[#This Row],[ID]]</f>
        <v>5892</v>
      </c>
      <c r="B1592" s="6">
        <f>Table2[[#This Row],[Year_Birth]]</f>
        <v>1980</v>
      </c>
      <c r="C1592" s="6" t="str">
        <f>Table2[[#This Row],[Education]]</f>
        <v>Graduation</v>
      </c>
      <c r="D1592" s="6" t="str">
        <f>Table2[[#This Row],[Marital_Status]]</f>
        <v>Married</v>
      </c>
      <c r="E1592" s="6">
        <f>Table2[[#This Row],[Income]]</f>
        <v>34968</v>
      </c>
      <c r="F1592" s="6">
        <f>Table2[[#This Row],[Kidhome]]</f>
        <v>1</v>
      </c>
      <c r="G1592" s="6">
        <f>Table2[[#This Row],[Teenhome]]</f>
        <v>0</v>
      </c>
      <c r="H1592" s="9">
        <f>Table2[[#This Row],[Dt_Customer]]</f>
        <v>41374</v>
      </c>
      <c r="I1592" s="6">
        <f>Table2[[#This Row],[Recency]]</f>
        <v>11</v>
      </c>
      <c r="J1592" s="8">
        <f>IF(VALUE(YEAR(People!$H1592))-People!$B1592&gt;=90,44,VALUE(YEAR(People!$H1592))-People!$B1592)</f>
        <v>33</v>
      </c>
      <c r="K1592" s="5" t="str">
        <f>IF(AND(People!$J1592&gt;=16,People!$J1592&lt;=25),"16-25",IF(AND(People!$J1592&gt;=26,People!$J1592&lt;=35),"26-35",IF(AND(People!$J1592&gt;=36,People!$J1592&lt;=45),"36-45",IF(AND(People!$J1592&gt;=46,People!$J1592&lt;=55),"46-55",IF(AND(People!$J1592&gt;=56,People!$J1592&lt;=65),"56-65",IF(AND(People!$J1592&gt;=66,People!$J1592&lt;=75),"66-75","ALL"))))))</f>
        <v>26-35</v>
      </c>
      <c r="L1592" t="str">
        <f>Products!H1592</f>
        <v>Together</v>
      </c>
      <c r="M1592">
        <f>Table2[[#This Row],[Recency]]</f>
        <v>11</v>
      </c>
      <c r="N1592">
        <f>Table2[[#This Row],[NumDealsPurchases]]</f>
        <v>7</v>
      </c>
      <c r="O1592" s="12" t="str">
        <f>IF(Table2[[#This Row],[Kidhome]]=0,"No","Yes")</f>
        <v>Yes</v>
      </c>
      <c r="P1592" s="12" t="str">
        <f>IF(Table2[[#This Row],[Teenhome]]=0,"No","Yes")</f>
        <v>No</v>
      </c>
    </row>
    <row r="1593" spans="1:16" ht="16.5" x14ac:dyDescent="0.3">
      <c r="A1593" s="7">
        <f>Table2[[#This Row],[ID]]</f>
        <v>2612</v>
      </c>
      <c r="B1593" s="6">
        <f>Table2[[#This Row],[Year_Birth]]</f>
        <v>1987</v>
      </c>
      <c r="C1593" s="6" t="str">
        <f>Table2[[#This Row],[Education]]</f>
        <v>Graduation</v>
      </c>
      <c r="D1593" s="6" t="str">
        <f>Table2[[#This Row],[Marital_Status]]</f>
        <v>Married</v>
      </c>
      <c r="E1593" s="6">
        <f>Table2[[#This Row],[Income]]</f>
        <v>75794</v>
      </c>
      <c r="F1593" s="6">
        <f>Table2[[#This Row],[Kidhome]]</f>
        <v>0</v>
      </c>
      <c r="G1593" s="6">
        <f>Table2[[#This Row],[Teenhome]]</f>
        <v>0</v>
      </c>
      <c r="H1593" s="9">
        <f>Table2[[#This Row],[Dt_Customer]]</f>
        <v>41632</v>
      </c>
      <c r="I1593" s="6">
        <f>Table2[[#This Row],[Recency]]</f>
        <v>33</v>
      </c>
      <c r="J1593" s="14">
        <f>IF(VALUE(YEAR(People!$H1593))-People!$B1593&gt;=90,44,VALUE(YEAR(People!$H1593))-People!$B1593)</f>
        <v>26</v>
      </c>
      <c r="K1593" s="5" t="str">
        <f>IF(AND(People!$J1593&gt;=16,People!$J1593&lt;=25),"16-25",IF(AND(People!$J1593&gt;=26,People!$J1593&lt;=35),"26-35",IF(AND(People!$J1593&gt;=36,People!$J1593&lt;=45),"36-45",IF(AND(People!$J1593&gt;=46,People!$J1593&lt;=55),"46-55",IF(AND(People!$J1593&gt;=56,People!$J1593&lt;=65),"56-65",IF(AND(People!$J1593&gt;=66,People!$J1593&lt;=75),"66-75","ALL"))))))</f>
        <v>26-35</v>
      </c>
      <c r="L1593" t="str">
        <f>Products!H1593</f>
        <v>Married</v>
      </c>
      <c r="M1593">
        <f>Table2[[#This Row],[Recency]]</f>
        <v>33</v>
      </c>
      <c r="N1593">
        <f>Table2[[#This Row],[NumDealsPurchases]]</f>
        <v>1</v>
      </c>
      <c r="O1593" s="12" t="str">
        <f>IF(Table2[[#This Row],[Kidhome]]=0,"No","Yes")</f>
        <v>No</v>
      </c>
      <c r="P1593" s="12" t="str">
        <f>IF(Table2[[#This Row],[Teenhome]]=0,"No","Yes")</f>
        <v>No</v>
      </c>
    </row>
    <row r="1594" spans="1:16" ht="16.5" x14ac:dyDescent="0.3">
      <c r="A1594" s="5">
        <f>Table2[[#This Row],[ID]]</f>
        <v>4971</v>
      </c>
      <c r="B1594" s="6">
        <f>Table2[[#This Row],[Year_Birth]]</f>
        <v>1962</v>
      </c>
      <c r="C1594" s="6" t="str">
        <f>Table2[[#This Row],[Education]]</f>
        <v>PhD</v>
      </c>
      <c r="D1594" s="6" t="str">
        <f>Table2[[#This Row],[Marital_Status]]</f>
        <v>Together</v>
      </c>
      <c r="E1594" s="6">
        <f>Table2[[#This Row],[Income]]</f>
        <v>31497</v>
      </c>
      <c r="F1594" s="6">
        <f>Table2[[#This Row],[Kidhome]]</f>
        <v>0</v>
      </c>
      <c r="G1594" s="6">
        <f>Table2[[#This Row],[Teenhome]]</f>
        <v>1</v>
      </c>
      <c r="H1594" s="9">
        <f>Table2[[#This Row],[Dt_Customer]]</f>
        <v>41249</v>
      </c>
      <c r="I1594" s="6">
        <f>Table2[[#This Row],[Recency]]</f>
        <v>22</v>
      </c>
      <c r="J1594" s="8">
        <f>IF(VALUE(YEAR(People!$H1594))-People!$B1594&gt;=90,44,VALUE(YEAR(People!$H1594))-People!$B1594)</f>
        <v>50</v>
      </c>
      <c r="K1594" s="5" t="str">
        <f>IF(AND(People!$J1594&gt;=16,People!$J1594&lt;=25),"16-25",IF(AND(People!$J1594&gt;=26,People!$J1594&lt;=35),"26-35",IF(AND(People!$J1594&gt;=36,People!$J1594&lt;=45),"36-45",IF(AND(People!$J1594&gt;=46,People!$J1594&lt;=55),"46-55",IF(AND(People!$J1594&gt;=56,People!$J1594&lt;=65),"56-65",IF(AND(People!$J1594&gt;=66,People!$J1594&lt;=75),"66-75","ALL"))))))</f>
        <v>46-55</v>
      </c>
      <c r="L1594" t="str">
        <f>Products!H1594</f>
        <v>Together</v>
      </c>
      <c r="M1594">
        <f>Table2[[#This Row],[Recency]]</f>
        <v>22</v>
      </c>
      <c r="N1594">
        <f>Table2[[#This Row],[NumDealsPurchases]]</f>
        <v>2</v>
      </c>
      <c r="O1594" s="12" t="str">
        <f>IF(Table2[[#This Row],[Kidhome]]=0,"No","Yes")</f>
        <v>No</v>
      </c>
      <c r="P1594" s="12" t="str">
        <f>IF(Table2[[#This Row],[Teenhome]]=0,"No","Yes")</f>
        <v>Yes</v>
      </c>
    </row>
    <row r="1595" spans="1:16" ht="16.5" x14ac:dyDescent="0.3">
      <c r="A1595" s="7">
        <f>Table2[[#This Row],[ID]]</f>
        <v>5185</v>
      </c>
      <c r="B1595" s="6">
        <f>Table2[[#This Row],[Year_Birth]]</f>
        <v>1955</v>
      </c>
      <c r="C1595" s="6" t="str">
        <f>Table2[[#This Row],[Education]]</f>
        <v>Graduation</v>
      </c>
      <c r="D1595" s="6" t="str">
        <f>Table2[[#This Row],[Marital_Status]]</f>
        <v>Married</v>
      </c>
      <c r="E1595" s="6">
        <f>Table2[[#This Row],[Income]]</f>
        <v>74268</v>
      </c>
      <c r="F1595" s="6">
        <f>Table2[[#This Row],[Kidhome]]</f>
        <v>0</v>
      </c>
      <c r="G1595" s="6">
        <f>Table2[[#This Row],[Teenhome]]</f>
        <v>0</v>
      </c>
      <c r="H1595" s="9">
        <f>Table2[[#This Row],[Dt_Customer]]</f>
        <v>41319</v>
      </c>
      <c r="I1595" s="6">
        <f>Table2[[#This Row],[Recency]]</f>
        <v>83</v>
      </c>
      <c r="J1595" s="14">
        <f>IF(VALUE(YEAR(People!$H1595))-People!$B1595&gt;=90,44,VALUE(YEAR(People!$H1595))-People!$B1595)</f>
        <v>58</v>
      </c>
      <c r="K1595" s="5" t="str">
        <f>IF(AND(People!$J1595&gt;=16,People!$J1595&lt;=25),"16-25",IF(AND(People!$J1595&gt;=26,People!$J1595&lt;=35),"26-35",IF(AND(People!$J1595&gt;=36,People!$J1595&lt;=45),"36-45",IF(AND(People!$J1595&gt;=46,People!$J1595&lt;=55),"46-55",IF(AND(People!$J1595&gt;=56,People!$J1595&lt;=65),"56-65",IF(AND(People!$J1595&gt;=66,People!$J1595&lt;=75),"66-75","ALL"))))))</f>
        <v>56-65</v>
      </c>
      <c r="L1595" t="str">
        <f>Products!H1595</f>
        <v>Together</v>
      </c>
      <c r="M1595">
        <f>Table2[[#This Row],[Recency]]</f>
        <v>83</v>
      </c>
      <c r="N1595">
        <f>Table2[[#This Row],[NumDealsPurchases]]</f>
        <v>1</v>
      </c>
      <c r="O1595" s="12" t="str">
        <f>IF(Table2[[#This Row],[Kidhome]]=0,"No","Yes")</f>
        <v>No</v>
      </c>
      <c r="P1595" s="12" t="str">
        <f>IF(Table2[[#This Row],[Teenhome]]=0,"No","Yes")</f>
        <v>No</v>
      </c>
    </row>
    <row r="1596" spans="1:16" ht="16.5" x14ac:dyDescent="0.3">
      <c r="A1596" s="5">
        <f>Table2[[#This Row],[ID]]</f>
        <v>10069</v>
      </c>
      <c r="B1596" s="6">
        <f>Table2[[#This Row],[Year_Birth]]</f>
        <v>1988</v>
      </c>
      <c r="C1596" s="6" t="str">
        <f>Table2[[#This Row],[Education]]</f>
        <v>Basic</v>
      </c>
      <c r="D1596" s="6" t="str">
        <f>Table2[[#This Row],[Marital_Status]]</f>
        <v>Together</v>
      </c>
      <c r="E1596" s="6">
        <f>Table2[[#This Row],[Income]]</f>
        <v>13724</v>
      </c>
      <c r="F1596" s="6">
        <f>Table2[[#This Row],[Kidhome]]</f>
        <v>1</v>
      </c>
      <c r="G1596" s="6">
        <f>Table2[[#This Row],[Teenhome]]</f>
        <v>0</v>
      </c>
      <c r="H1596" s="9">
        <f>Table2[[#This Row],[Dt_Customer]]</f>
        <v>41152</v>
      </c>
      <c r="I1596" s="6">
        <f>Table2[[#This Row],[Recency]]</f>
        <v>43</v>
      </c>
      <c r="J1596" s="8">
        <f>IF(VALUE(YEAR(People!$H1596))-People!$B1596&gt;=90,44,VALUE(YEAR(People!$H1596))-People!$B1596)</f>
        <v>24</v>
      </c>
      <c r="K1596" s="5" t="str">
        <f>IF(AND(People!$J1596&gt;=16,People!$J1596&lt;=25),"16-25",IF(AND(People!$J1596&gt;=26,People!$J1596&lt;=35),"26-35",IF(AND(People!$J1596&gt;=36,People!$J1596&lt;=45),"36-45",IF(AND(People!$J1596&gt;=46,People!$J1596&lt;=55),"46-55",IF(AND(People!$J1596&gt;=56,People!$J1596&lt;=65),"56-65",IF(AND(People!$J1596&gt;=66,People!$J1596&lt;=75),"66-75","ALL"))))))</f>
        <v>16-25</v>
      </c>
      <c r="L1596" t="str">
        <f>Products!H1596</f>
        <v>Single</v>
      </c>
      <c r="M1596">
        <f>Table2[[#This Row],[Recency]]</f>
        <v>43</v>
      </c>
      <c r="N1596">
        <f>Table2[[#This Row],[NumDealsPurchases]]</f>
        <v>1</v>
      </c>
      <c r="O1596" s="12" t="str">
        <f>IF(Table2[[#This Row],[Kidhome]]=0,"No","Yes")</f>
        <v>Yes</v>
      </c>
      <c r="P1596" s="12" t="str">
        <f>IF(Table2[[#This Row],[Teenhome]]=0,"No","Yes")</f>
        <v>No</v>
      </c>
    </row>
    <row r="1597" spans="1:16" ht="16.5" x14ac:dyDescent="0.3">
      <c r="A1597" s="7">
        <f>Table2[[#This Row],[ID]]</f>
        <v>2262</v>
      </c>
      <c r="B1597" s="6">
        <f>Table2[[#This Row],[Year_Birth]]</f>
        <v>1965</v>
      </c>
      <c r="C1597" s="6" t="str">
        <f>Table2[[#This Row],[Education]]</f>
        <v>Master</v>
      </c>
      <c r="D1597" s="6" t="str">
        <f>Table2[[#This Row],[Marital_Status]]</f>
        <v>Together</v>
      </c>
      <c r="E1597" s="6">
        <f>Table2[[#This Row],[Income]]</f>
        <v>45143</v>
      </c>
      <c r="F1597" s="6">
        <f>Table2[[#This Row],[Kidhome]]</f>
        <v>0</v>
      </c>
      <c r="G1597" s="6">
        <f>Table2[[#This Row],[Teenhome]]</f>
        <v>1</v>
      </c>
      <c r="H1597" s="9">
        <f>Table2[[#This Row],[Dt_Customer]]</f>
        <v>41512</v>
      </c>
      <c r="I1597" s="6">
        <f>Table2[[#This Row],[Recency]]</f>
        <v>74</v>
      </c>
      <c r="J1597" s="14">
        <f>IF(VALUE(YEAR(People!$H1597))-People!$B1597&gt;=90,44,VALUE(YEAR(People!$H1597))-People!$B1597)</f>
        <v>48</v>
      </c>
      <c r="K1597" s="5" t="str">
        <f>IF(AND(People!$J1597&gt;=16,People!$J1597&lt;=25),"16-25",IF(AND(People!$J1597&gt;=26,People!$J1597&lt;=35),"26-35",IF(AND(People!$J1597&gt;=36,People!$J1597&lt;=45),"36-45",IF(AND(People!$J1597&gt;=46,People!$J1597&lt;=55),"46-55",IF(AND(People!$J1597&gt;=56,People!$J1597&lt;=65),"56-65",IF(AND(People!$J1597&gt;=66,People!$J1597&lt;=75),"66-75","ALL"))))))</f>
        <v>46-55</v>
      </c>
      <c r="L1597" t="str">
        <f>Products!H1597</f>
        <v>Single</v>
      </c>
      <c r="M1597">
        <f>Table2[[#This Row],[Recency]]</f>
        <v>74</v>
      </c>
      <c r="N1597">
        <f>Table2[[#This Row],[NumDealsPurchases]]</f>
        <v>3</v>
      </c>
      <c r="O1597" s="12" t="str">
        <f>IF(Table2[[#This Row],[Kidhome]]=0,"No","Yes")</f>
        <v>No</v>
      </c>
      <c r="P1597" s="12" t="str">
        <f>IF(Table2[[#This Row],[Teenhome]]=0,"No","Yes")</f>
        <v>Yes</v>
      </c>
    </row>
    <row r="1598" spans="1:16" ht="16.5" x14ac:dyDescent="0.3">
      <c r="A1598" s="5">
        <f>Table2[[#This Row],[ID]]</f>
        <v>1131</v>
      </c>
      <c r="B1598" s="6">
        <f>Table2[[#This Row],[Year_Birth]]</f>
        <v>1967</v>
      </c>
      <c r="C1598" s="6" t="str">
        <f>Table2[[#This Row],[Education]]</f>
        <v>PhD</v>
      </c>
      <c r="D1598" s="6" t="str">
        <f>Table2[[#This Row],[Marital_Status]]</f>
        <v>Single</v>
      </c>
      <c r="E1598" s="6">
        <f>Table2[[#This Row],[Income]]</f>
        <v>52569</v>
      </c>
      <c r="F1598" s="6">
        <f>Table2[[#This Row],[Kidhome]]</f>
        <v>0</v>
      </c>
      <c r="G1598" s="6">
        <f>Table2[[#This Row],[Teenhome]]</f>
        <v>1</v>
      </c>
      <c r="H1598" s="9">
        <f>Table2[[#This Row],[Dt_Customer]]</f>
        <v>41734</v>
      </c>
      <c r="I1598" s="6">
        <f>Table2[[#This Row],[Recency]]</f>
        <v>54</v>
      </c>
      <c r="J1598" s="8">
        <f>IF(VALUE(YEAR(People!$H1598))-People!$B1598&gt;=90,44,VALUE(YEAR(People!$H1598))-People!$B1598)</f>
        <v>47</v>
      </c>
      <c r="K1598" s="5" t="str">
        <f>IF(AND(People!$J1598&gt;=16,People!$J1598&lt;=25),"16-25",IF(AND(People!$J1598&gt;=26,People!$J1598&lt;=35),"26-35",IF(AND(People!$J1598&gt;=36,People!$J1598&lt;=45),"36-45",IF(AND(People!$J1598&gt;=46,People!$J1598&lt;=55),"46-55",IF(AND(People!$J1598&gt;=56,People!$J1598&lt;=65),"56-65",IF(AND(People!$J1598&gt;=66,People!$J1598&lt;=75),"66-75","ALL"))))))</f>
        <v>46-55</v>
      </c>
      <c r="L1598" t="str">
        <f>Products!H1598</f>
        <v>Together</v>
      </c>
      <c r="M1598">
        <f>Table2[[#This Row],[Recency]]</f>
        <v>54</v>
      </c>
      <c r="N1598">
        <f>Table2[[#This Row],[NumDealsPurchases]]</f>
        <v>1</v>
      </c>
      <c r="O1598" s="12" t="str">
        <f>IF(Table2[[#This Row],[Kidhome]]=0,"No","Yes")</f>
        <v>No</v>
      </c>
      <c r="P1598" s="12" t="str">
        <f>IF(Table2[[#This Row],[Teenhome]]=0,"No","Yes")</f>
        <v>Yes</v>
      </c>
    </row>
    <row r="1599" spans="1:16" ht="16.5" x14ac:dyDescent="0.3">
      <c r="A1599" s="7">
        <f>Table2[[#This Row],[ID]]</f>
        <v>1041</v>
      </c>
      <c r="B1599" s="6">
        <f>Table2[[#This Row],[Year_Birth]]</f>
        <v>1973</v>
      </c>
      <c r="C1599" s="6" t="str">
        <f>Table2[[#This Row],[Education]]</f>
        <v>PhD</v>
      </c>
      <c r="D1599" s="6" t="str">
        <f>Table2[[#This Row],[Marital_Status]]</f>
        <v>Single</v>
      </c>
      <c r="E1599" s="6">
        <f>Table2[[#This Row],[Income]]</f>
        <v>48432</v>
      </c>
      <c r="F1599" s="6">
        <f>Table2[[#This Row],[Kidhome]]</f>
        <v>0</v>
      </c>
      <c r="G1599" s="6">
        <f>Table2[[#This Row],[Teenhome]]</f>
        <v>1</v>
      </c>
      <c r="H1599" s="9">
        <f>Table2[[#This Row],[Dt_Customer]]</f>
        <v>41200</v>
      </c>
      <c r="I1599" s="6">
        <f>Table2[[#This Row],[Recency]]</f>
        <v>3</v>
      </c>
      <c r="J1599" s="14">
        <f>IF(VALUE(YEAR(People!$H1599))-People!$B1599&gt;=90,44,VALUE(YEAR(People!$H1599))-People!$B1599)</f>
        <v>39</v>
      </c>
      <c r="K1599" s="5" t="str">
        <f>IF(AND(People!$J1599&gt;=16,People!$J1599&lt;=25),"16-25",IF(AND(People!$J1599&gt;=26,People!$J1599&lt;=35),"26-35",IF(AND(People!$J1599&gt;=36,People!$J1599&lt;=45),"36-45",IF(AND(People!$J1599&gt;=46,People!$J1599&lt;=55),"46-55",IF(AND(People!$J1599&gt;=56,People!$J1599&lt;=65),"56-65",IF(AND(People!$J1599&gt;=66,People!$J1599&lt;=75),"66-75","ALL"))))))</f>
        <v>36-45</v>
      </c>
      <c r="L1599" t="str">
        <f>Products!H1599</f>
        <v>Single</v>
      </c>
      <c r="M1599">
        <f>Table2[[#This Row],[Recency]]</f>
        <v>3</v>
      </c>
      <c r="N1599">
        <f>Table2[[#This Row],[NumDealsPurchases]]</f>
        <v>5</v>
      </c>
      <c r="O1599" s="12" t="str">
        <f>IF(Table2[[#This Row],[Kidhome]]=0,"No","Yes")</f>
        <v>No</v>
      </c>
      <c r="P1599" s="12" t="str">
        <f>IF(Table2[[#This Row],[Teenhome]]=0,"No","Yes")</f>
        <v>Yes</v>
      </c>
    </row>
    <row r="1600" spans="1:16" ht="16.5" x14ac:dyDescent="0.3">
      <c r="A1600" s="5">
        <f>Table2[[#This Row],[ID]]</f>
        <v>24</v>
      </c>
      <c r="B1600" s="6">
        <f>Table2[[#This Row],[Year_Birth]]</f>
        <v>1960</v>
      </c>
      <c r="C1600" s="6" t="str">
        <f>Table2[[#This Row],[Education]]</f>
        <v>Master</v>
      </c>
      <c r="D1600" s="6" t="str">
        <f>Table2[[#This Row],[Marital_Status]]</f>
        <v>Together</v>
      </c>
      <c r="E1600" s="6">
        <f>Table2[[#This Row],[Income]]</f>
        <v>17144</v>
      </c>
      <c r="F1600" s="6">
        <f>Table2[[#This Row],[Kidhome]]</f>
        <v>1</v>
      </c>
      <c r="G1600" s="6">
        <f>Table2[[#This Row],[Teenhome]]</f>
        <v>1</v>
      </c>
      <c r="H1600" s="9">
        <f>Table2[[#This Row],[Dt_Customer]]</f>
        <v>41685</v>
      </c>
      <c r="I1600" s="6">
        <f>Table2[[#This Row],[Recency]]</f>
        <v>96</v>
      </c>
      <c r="J1600" s="8">
        <f>IF(VALUE(YEAR(People!$H1600))-People!$B1600&gt;=90,44,VALUE(YEAR(People!$H1600))-People!$B1600)</f>
        <v>54</v>
      </c>
      <c r="K1600" s="5" t="str">
        <f>IF(AND(People!$J1600&gt;=16,People!$J1600&lt;=25),"16-25",IF(AND(People!$J1600&gt;=26,People!$J1600&lt;=35),"26-35",IF(AND(People!$J1600&gt;=36,People!$J1600&lt;=45),"36-45",IF(AND(People!$J1600&gt;=46,People!$J1600&lt;=55),"46-55",IF(AND(People!$J1600&gt;=56,People!$J1600&lt;=65),"56-65",IF(AND(People!$J1600&gt;=66,People!$J1600&lt;=75),"66-75","ALL"))))))</f>
        <v>46-55</v>
      </c>
      <c r="L1600" t="str">
        <f>Products!H1600</f>
        <v>Married</v>
      </c>
      <c r="M1600">
        <f>Table2[[#This Row],[Recency]]</f>
        <v>96</v>
      </c>
      <c r="N1600">
        <f>Table2[[#This Row],[NumDealsPurchases]]</f>
        <v>5</v>
      </c>
      <c r="O1600" s="12" t="str">
        <f>IF(Table2[[#This Row],[Kidhome]]=0,"No","Yes")</f>
        <v>Yes</v>
      </c>
      <c r="P1600" s="12" t="str">
        <f>IF(Table2[[#This Row],[Teenhome]]=0,"No","Yes")</f>
        <v>Yes</v>
      </c>
    </row>
    <row r="1601" spans="1:16" ht="16.5" x14ac:dyDescent="0.3">
      <c r="A1601" s="7">
        <f>Table2[[#This Row],[ID]]</f>
        <v>3409</v>
      </c>
      <c r="B1601" s="6">
        <f>Table2[[#This Row],[Year_Birth]]</f>
        <v>1984</v>
      </c>
      <c r="C1601" s="6" t="str">
        <f>Table2[[#This Row],[Education]]</f>
        <v>Graduation</v>
      </c>
      <c r="D1601" s="6" t="str">
        <f>Table2[[#This Row],[Marital_Status]]</f>
        <v>Single</v>
      </c>
      <c r="E1601" s="6">
        <f>Table2[[#This Row],[Income]]</f>
        <v>36108</v>
      </c>
      <c r="F1601" s="6">
        <f>Table2[[#This Row],[Kidhome]]</f>
        <v>1</v>
      </c>
      <c r="G1601" s="6">
        <f>Table2[[#This Row],[Teenhome]]</f>
        <v>0</v>
      </c>
      <c r="H1601" s="9">
        <f>Table2[[#This Row],[Dt_Customer]]</f>
        <v>41562</v>
      </c>
      <c r="I1601" s="6">
        <f>Table2[[#This Row],[Recency]]</f>
        <v>68</v>
      </c>
      <c r="J1601" s="14">
        <f>IF(VALUE(YEAR(People!$H1601))-People!$B1601&gt;=90,44,VALUE(YEAR(People!$H1601))-People!$B1601)</f>
        <v>29</v>
      </c>
      <c r="K1601" s="5" t="str">
        <f>IF(AND(People!$J1601&gt;=16,People!$J1601&lt;=25),"16-25",IF(AND(People!$J1601&gt;=26,People!$J1601&lt;=35),"26-35",IF(AND(People!$J1601&gt;=36,People!$J1601&lt;=45),"36-45",IF(AND(People!$J1601&gt;=46,People!$J1601&lt;=55),"46-55",IF(AND(People!$J1601&gt;=56,People!$J1601&lt;=65),"56-65",IF(AND(People!$J1601&gt;=66,People!$J1601&lt;=75),"66-75","ALL"))))))</f>
        <v>26-35</v>
      </c>
      <c r="L1601" t="str">
        <f>Products!H1601</f>
        <v>Married</v>
      </c>
      <c r="M1601">
        <f>Table2[[#This Row],[Recency]]</f>
        <v>68</v>
      </c>
      <c r="N1601">
        <f>Table2[[#This Row],[NumDealsPurchases]]</f>
        <v>3</v>
      </c>
      <c r="O1601" s="12" t="str">
        <f>IF(Table2[[#This Row],[Kidhome]]=0,"No","Yes")</f>
        <v>Yes</v>
      </c>
      <c r="P1601" s="12" t="str">
        <f>IF(Table2[[#This Row],[Teenhome]]=0,"No","Yes")</f>
        <v>No</v>
      </c>
    </row>
    <row r="1602" spans="1:16" ht="16.5" x14ac:dyDescent="0.3">
      <c r="A1602" s="5">
        <f>Table2[[#This Row],[ID]]</f>
        <v>7022</v>
      </c>
      <c r="B1602" s="6">
        <f>Table2[[#This Row],[Year_Birth]]</f>
        <v>1971</v>
      </c>
      <c r="C1602" s="6" t="str">
        <f>Table2[[#This Row],[Education]]</f>
        <v>Graduation</v>
      </c>
      <c r="D1602" s="6" t="str">
        <f>Table2[[#This Row],[Marital_Status]]</f>
        <v>Married</v>
      </c>
      <c r="E1602" s="6">
        <f>Table2[[#This Row],[Income]]</f>
        <v>76445</v>
      </c>
      <c r="F1602" s="6">
        <f>Table2[[#This Row],[Kidhome]]</f>
        <v>1</v>
      </c>
      <c r="G1602" s="6">
        <f>Table2[[#This Row],[Teenhome]]</f>
        <v>0</v>
      </c>
      <c r="H1602" s="9">
        <f>Table2[[#This Row],[Dt_Customer]]</f>
        <v>41180</v>
      </c>
      <c r="I1602" s="6">
        <f>Table2[[#This Row],[Recency]]</f>
        <v>2</v>
      </c>
      <c r="J1602" s="8">
        <f>IF(VALUE(YEAR(People!$H1602))-People!$B1602&gt;=90,44,VALUE(YEAR(People!$H1602))-People!$B1602)</f>
        <v>41</v>
      </c>
      <c r="K1602" s="5" t="str">
        <f>IF(AND(People!$J1602&gt;=16,People!$J1602&lt;=25),"16-25",IF(AND(People!$J1602&gt;=26,People!$J1602&lt;=35),"26-35",IF(AND(People!$J1602&gt;=36,People!$J1602&lt;=45),"36-45",IF(AND(People!$J1602&gt;=46,People!$J1602&lt;=55),"46-55",IF(AND(People!$J1602&gt;=56,People!$J1602&lt;=65),"56-65",IF(AND(People!$J1602&gt;=66,People!$J1602&lt;=75),"66-75","ALL"))))))</f>
        <v>36-45</v>
      </c>
      <c r="L1602" t="str">
        <f>Products!H1602</f>
        <v>Married</v>
      </c>
      <c r="M1602">
        <f>Table2[[#This Row],[Recency]]</f>
        <v>2</v>
      </c>
      <c r="N1602">
        <f>Table2[[#This Row],[NumDealsPurchases]]</f>
        <v>1</v>
      </c>
      <c r="O1602" s="12" t="str">
        <f>IF(Table2[[#This Row],[Kidhome]]=0,"No","Yes")</f>
        <v>Yes</v>
      </c>
      <c r="P1602" s="12" t="str">
        <f>IF(Table2[[#This Row],[Teenhome]]=0,"No","Yes")</f>
        <v>No</v>
      </c>
    </row>
    <row r="1603" spans="1:16" ht="16.5" x14ac:dyDescent="0.3">
      <c r="A1603" s="7">
        <f>Table2[[#This Row],[ID]]</f>
        <v>7943</v>
      </c>
      <c r="B1603" s="6">
        <f>Table2[[#This Row],[Year_Birth]]</f>
        <v>1975</v>
      </c>
      <c r="C1603" s="6" t="str">
        <f>Table2[[#This Row],[Education]]</f>
        <v>PhD</v>
      </c>
      <c r="D1603" s="6" t="str">
        <f>Table2[[#This Row],[Marital_Status]]</f>
        <v>Married</v>
      </c>
      <c r="E1603" s="6">
        <f>Table2[[#This Row],[Income]]</f>
        <v>36663</v>
      </c>
      <c r="F1603" s="6">
        <f>Table2[[#This Row],[Kidhome]]</f>
        <v>1</v>
      </c>
      <c r="G1603" s="6">
        <f>Table2[[#This Row],[Teenhome]]</f>
        <v>0</v>
      </c>
      <c r="H1603" s="9">
        <f>Table2[[#This Row],[Dt_Customer]]</f>
        <v>41754</v>
      </c>
      <c r="I1603" s="6">
        <f>Table2[[#This Row],[Recency]]</f>
        <v>40</v>
      </c>
      <c r="J1603" s="14">
        <f>IF(VALUE(YEAR(People!$H1603))-People!$B1603&gt;=90,44,VALUE(YEAR(People!$H1603))-People!$B1603)</f>
        <v>39</v>
      </c>
      <c r="K1603" s="5" t="str">
        <f>IF(AND(People!$J1603&gt;=16,People!$J1603&lt;=25),"16-25",IF(AND(People!$J1603&gt;=26,People!$J1603&lt;=35),"26-35",IF(AND(People!$J1603&gt;=36,People!$J1603&lt;=45),"36-45",IF(AND(People!$J1603&gt;=46,People!$J1603&lt;=55),"46-55",IF(AND(People!$J1603&gt;=56,People!$J1603&lt;=65),"56-65",IF(AND(People!$J1603&gt;=66,People!$J1603&lt;=75),"66-75","ALL"))))))</f>
        <v>36-45</v>
      </c>
      <c r="L1603" t="str">
        <f>Products!H1603</f>
        <v>Married</v>
      </c>
      <c r="M1603">
        <f>Table2[[#This Row],[Recency]]</f>
        <v>40</v>
      </c>
      <c r="N1603">
        <f>Table2[[#This Row],[NumDealsPurchases]]</f>
        <v>1</v>
      </c>
      <c r="O1603" s="12" t="str">
        <f>IF(Table2[[#This Row],[Kidhome]]=0,"No","Yes")</f>
        <v>Yes</v>
      </c>
      <c r="P1603" s="12" t="str">
        <f>IF(Table2[[#This Row],[Teenhome]]=0,"No","Yes")</f>
        <v>No</v>
      </c>
    </row>
    <row r="1604" spans="1:16" ht="16.5" x14ac:dyDescent="0.3">
      <c r="A1604" s="5">
        <f>Table2[[#This Row],[ID]]</f>
        <v>5272</v>
      </c>
      <c r="B1604" s="6">
        <f>Table2[[#This Row],[Year_Birth]]</f>
        <v>1965</v>
      </c>
      <c r="C1604" s="6" t="str">
        <f>Table2[[#This Row],[Education]]</f>
        <v>Master</v>
      </c>
      <c r="D1604" s="6" t="str">
        <f>Table2[[#This Row],[Marital_Status]]</f>
        <v>Married</v>
      </c>
      <c r="E1604" s="6">
        <f>Table2[[#This Row],[Income]]</f>
        <v>53843</v>
      </c>
      <c r="F1604" s="6">
        <f>Table2[[#This Row],[Kidhome]]</f>
        <v>0</v>
      </c>
      <c r="G1604" s="6">
        <f>Table2[[#This Row],[Teenhome]]</f>
        <v>1</v>
      </c>
      <c r="H1604" s="9">
        <f>Table2[[#This Row],[Dt_Customer]]</f>
        <v>41452</v>
      </c>
      <c r="I1604" s="6">
        <f>Table2[[#This Row],[Recency]]</f>
        <v>64</v>
      </c>
      <c r="J1604" s="8">
        <f>IF(VALUE(YEAR(People!$H1604))-People!$B1604&gt;=90,44,VALUE(YEAR(People!$H1604))-People!$B1604)</f>
        <v>48</v>
      </c>
      <c r="K1604" s="5" t="str">
        <f>IF(AND(People!$J1604&gt;=16,People!$J1604&lt;=25),"16-25",IF(AND(People!$J1604&gt;=26,People!$J1604&lt;=35),"26-35",IF(AND(People!$J1604&gt;=36,People!$J1604&lt;=45),"36-45",IF(AND(People!$J1604&gt;=46,People!$J1604&lt;=55),"46-55",IF(AND(People!$J1604&gt;=56,People!$J1604&lt;=65),"56-65",IF(AND(People!$J1604&gt;=66,People!$J1604&lt;=75),"66-75","ALL"))))))</f>
        <v>46-55</v>
      </c>
      <c r="L1604" t="str">
        <f>Products!H1604</f>
        <v>Divorced</v>
      </c>
      <c r="M1604">
        <f>Table2[[#This Row],[Recency]]</f>
        <v>64</v>
      </c>
      <c r="N1604">
        <f>Table2[[#This Row],[NumDealsPurchases]]</f>
        <v>4</v>
      </c>
      <c r="O1604" s="12" t="str">
        <f>IF(Table2[[#This Row],[Kidhome]]=0,"No","Yes")</f>
        <v>No</v>
      </c>
      <c r="P1604" s="12" t="str">
        <f>IF(Table2[[#This Row],[Teenhome]]=0,"No","Yes")</f>
        <v>Yes</v>
      </c>
    </row>
    <row r="1605" spans="1:16" ht="16.5" x14ac:dyDescent="0.3">
      <c r="A1605" s="7">
        <f>Table2[[#This Row],[ID]]</f>
        <v>5453</v>
      </c>
      <c r="B1605" s="6">
        <f>Table2[[#This Row],[Year_Birth]]</f>
        <v>1956</v>
      </c>
      <c r="C1605" s="6" t="str">
        <f>Table2[[#This Row],[Education]]</f>
        <v>Master</v>
      </c>
      <c r="D1605" s="6" t="str">
        <f>Table2[[#This Row],[Marital_Status]]</f>
        <v>Married</v>
      </c>
      <c r="E1605" s="6">
        <f>Table2[[#This Row],[Income]]</f>
        <v>90226</v>
      </c>
      <c r="F1605" s="6">
        <f>Table2[[#This Row],[Kidhome]]</f>
        <v>0</v>
      </c>
      <c r="G1605" s="6">
        <f>Table2[[#This Row],[Teenhome]]</f>
        <v>0</v>
      </c>
      <c r="H1605" s="9">
        <f>Table2[[#This Row],[Dt_Customer]]</f>
        <v>41178</v>
      </c>
      <c r="I1605" s="6">
        <f>Table2[[#This Row],[Recency]]</f>
        <v>26</v>
      </c>
      <c r="J1605" s="14">
        <f>IF(VALUE(YEAR(People!$H1605))-People!$B1605&gt;=90,44,VALUE(YEAR(People!$H1605))-People!$B1605)</f>
        <v>56</v>
      </c>
      <c r="K1605" s="5" t="str">
        <f>IF(AND(People!$J1605&gt;=16,People!$J1605&lt;=25),"16-25",IF(AND(People!$J1605&gt;=26,People!$J1605&lt;=35),"26-35",IF(AND(People!$J1605&gt;=36,People!$J1605&lt;=45),"36-45",IF(AND(People!$J1605&gt;=46,People!$J1605&lt;=55),"46-55",IF(AND(People!$J1605&gt;=56,People!$J1605&lt;=65),"56-65",IF(AND(People!$J1605&gt;=66,People!$J1605&lt;=75),"66-75","ALL"))))))</f>
        <v>56-65</v>
      </c>
      <c r="L1605" t="str">
        <f>Products!H1605</f>
        <v>Together</v>
      </c>
      <c r="M1605">
        <f>Table2[[#This Row],[Recency]]</f>
        <v>26</v>
      </c>
      <c r="N1605">
        <f>Table2[[#This Row],[NumDealsPurchases]]</f>
        <v>1</v>
      </c>
      <c r="O1605" s="12" t="str">
        <f>IF(Table2[[#This Row],[Kidhome]]=0,"No","Yes")</f>
        <v>No</v>
      </c>
      <c r="P1605" s="12" t="str">
        <f>IF(Table2[[#This Row],[Teenhome]]=0,"No","Yes")</f>
        <v>No</v>
      </c>
    </row>
    <row r="1606" spans="1:16" ht="16.5" x14ac:dyDescent="0.3">
      <c r="A1606" s="5">
        <f>Table2[[#This Row],[ID]]</f>
        <v>2565</v>
      </c>
      <c r="B1606" s="6">
        <f>Table2[[#This Row],[Year_Birth]]</f>
        <v>1955</v>
      </c>
      <c r="C1606" s="6" t="str">
        <f>Table2[[#This Row],[Education]]</f>
        <v>Master</v>
      </c>
      <c r="D1606" s="6" t="str">
        <f>Table2[[#This Row],[Marital_Status]]</f>
        <v>Divorced</v>
      </c>
      <c r="E1606" s="6">
        <f>Table2[[#This Row],[Income]]</f>
        <v>70638</v>
      </c>
      <c r="F1606" s="6">
        <f>Table2[[#This Row],[Kidhome]]</f>
        <v>0</v>
      </c>
      <c r="G1606" s="6">
        <f>Table2[[#This Row],[Teenhome]]</f>
        <v>0</v>
      </c>
      <c r="H1606" s="9">
        <f>Table2[[#This Row],[Dt_Customer]]</f>
        <v>41426</v>
      </c>
      <c r="I1606" s="6">
        <f>Table2[[#This Row],[Recency]]</f>
        <v>69</v>
      </c>
      <c r="J1606" s="8">
        <f>IF(VALUE(YEAR(People!$H1606))-People!$B1606&gt;=90,44,VALUE(YEAR(People!$H1606))-People!$B1606)</f>
        <v>58</v>
      </c>
      <c r="K1606" s="5" t="str">
        <f>IF(AND(People!$J1606&gt;=16,People!$J1606&lt;=25),"16-25",IF(AND(People!$J1606&gt;=26,People!$J1606&lt;=35),"26-35",IF(AND(People!$J1606&gt;=36,People!$J1606&lt;=45),"36-45",IF(AND(People!$J1606&gt;=46,People!$J1606&lt;=55),"46-55",IF(AND(People!$J1606&gt;=56,People!$J1606&lt;=65),"56-65",IF(AND(People!$J1606&gt;=66,People!$J1606&lt;=75),"66-75","ALL"))))))</f>
        <v>56-65</v>
      </c>
      <c r="L1606" t="str">
        <f>Products!H1606</f>
        <v>Married</v>
      </c>
      <c r="M1606">
        <f>Table2[[#This Row],[Recency]]</f>
        <v>69</v>
      </c>
      <c r="N1606">
        <f>Table2[[#This Row],[NumDealsPurchases]]</f>
        <v>1</v>
      </c>
      <c r="O1606" s="12" t="str">
        <f>IF(Table2[[#This Row],[Kidhome]]=0,"No","Yes")</f>
        <v>No</v>
      </c>
      <c r="P1606" s="12" t="str">
        <f>IF(Table2[[#This Row],[Teenhome]]=0,"No","Yes")</f>
        <v>No</v>
      </c>
    </row>
    <row r="1607" spans="1:16" ht="16.5" x14ac:dyDescent="0.3">
      <c r="A1607" s="7">
        <f>Table2[[#This Row],[ID]]</f>
        <v>800</v>
      </c>
      <c r="B1607" s="6">
        <f>Table2[[#This Row],[Year_Birth]]</f>
        <v>1960</v>
      </c>
      <c r="C1607" s="6" t="str">
        <f>Table2[[#This Row],[Education]]</f>
        <v>Graduation</v>
      </c>
      <c r="D1607" s="6" t="str">
        <f>Table2[[#This Row],[Marital_Status]]</f>
        <v>Together</v>
      </c>
      <c r="E1607" s="6">
        <f>Table2[[#This Row],[Income]]</f>
        <v>44512</v>
      </c>
      <c r="F1607" s="6">
        <f>Table2[[#This Row],[Kidhome]]</f>
        <v>1</v>
      </c>
      <c r="G1607" s="6">
        <f>Table2[[#This Row],[Teenhome]]</f>
        <v>1</v>
      </c>
      <c r="H1607" s="9">
        <f>Table2[[#This Row],[Dt_Customer]]</f>
        <v>41516</v>
      </c>
      <c r="I1607" s="6">
        <f>Table2[[#This Row],[Recency]]</f>
        <v>57</v>
      </c>
      <c r="J1607" s="14">
        <f>IF(VALUE(YEAR(People!$H1607))-People!$B1607&gt;=90,44,VALUE(YEAR(People!$H1607))-People!$B1607)</f>
        <v>53</v>
      </c>
      <c r="K1607" s="5" t="str">
        <f>IF(AND(People!$J1607&gt;=16,People!$J1607&lt;=25),"16-25",IF(AND(People!$J1607&gt;=26,People!$J1607&lt;=35),"26-35",IF(AND(People!$J1607&gt;=36,People!$J1607&lt;=45),"36-45",IF(AND(People!$J1607&gt;=46,People!$J1607&lt;=55),"46-55",IF(AND(People!$J1607&gt;=56,People!$J1607&lt;=65),"56-65",IF(AND(People!$J1607&gt;=66,People!$J1607&lt;=75),"66-75","ALL"))))))</f>
        <v>46-55</v>
      </c>
      <c r="L1607" t="str">
        <f>Products!H1607</f>
        <v>Married</v>
      </c>
      <c r="M1607">
        <f>Table2[[#This Row],[Recency]]</f>
        <v>57</v>
      </c>
      <c r="N1607">
        <f>Table2[[#This Row],[NumDealsPurchases]]</f>
        <v>2</v>
      </c>
      <c r="O1607" s="12" t="str">
        <f>IF(Table2[[#This Row],[Kidhome]]=0,"No","Yes")</f>
        <v>Yes</v>
      </c>
      <c r="P1607" s="12" t="str">
        <f>IF(Table2[[#This Row],[Teenhome]]=0,"No","Yes")</f>
        <v>Yes</v>
      </c>
    </row>
    <row r="1608" spans="1:16" ht="16.5" x14ac:dyDescent="0.3">
      <c r="A1608" s="5">
        <f>Table2[[#This Row],[ID]]</f>
        <v>11092</v>
      </c>
      <c r="B1608" s="6">
        <f>Table2[[#This Row],[Year_Birth]]</f>
        <v>1961</v>
      </c>
      <c r="C1608" s="6" t="str">
        <f>Table2[[#This Row],[Education]]</f>
        <v>Graduation</v>
      </c>
      <c r="D1608" s="6" t="str">
        <f>Table2[[#This Row],[Marital_Status]]</f>
        <v>Married</v>
      </c>
      <c r="E1608" s="6">
        <f>Table2[[#This Row],[Income]]</f>
        <v>27116</v>
      </c>
      <c r="F1608" s="6">
        <f>Table2[[#This Row],[Kidhome]]</f>
        <v>1</v>
      </c>
      <c r="G1608" s="6">
        <f>Table2[[#This Row],[Teenhome]]</f>
        <v>1</v>
      </c>
      <c r="H1608" s="9">
        <f>Table2[[#This Row],[Dt_Customer]]</f>
        <v>41700</v>
      </c>
      <c r="I1608" s="6">
        <f>Table2[[#This Row],[Recency]]</f>
        <v>78</v>
      </c>
      <c r="J1608" s="8">
        <f>IF(VALUE(YEAR(People!$H1608))-People!$B1608&gt;=90,44,VALUE(YEAR(People!$H1608))-People!$B1608)</f>
        <v>53</v>
      </c>
      <c r="K1608" s="5" t="str">
        <f>IF(AND(People!$J1608&gt;=16,People!$J1608&lt;=25),"16-25",IF(AND(People!$J1608&gt;=26,People!$J1608&lt;=35),"26-35",IF(AND(People!$J1608&gt;=36,People!$J1608&lt;=45),"36-45",IF(AND(People!$J1608&gt;=46,People!$J1608&lt;=55),"46-55",IF(AND(People!$J1608&gt;=56,People!$J1608&lt;=65),"56-65",IF(AND(People!$J1608&gt;=66,People!$J1608&lt;=75),"66-75","ALL"))))))</f>
        <v>46-55</v>
      </c>
      <c r="L1608" t="str">
        <f>Products!H1608</f>
        <v>Married</v>
      </c>
      <c r="M1608">
        <f>Table2[[#This Row],[Recency]]</f>
        <v>78</v>
      </c>
      <c r="N1608">
        <f>Table2[[#This Row],[NumDealsPurchases]]</f>
        <v>2</v>
      </c>
      <c r="O1608" s="12" t="str">
        <f>IF(Table2[[#This Row],[Kidhome]]=0,"No","Yes")</f>
        <v>Yes</v>
      </c>
      <c r="P1608" s="12" t="str">
        <f>IF(Table2[[#This Row],[Teenhome]]=0,"No","Yes")</f>
        <v>Yes</v>
      </c>
    </row>
    <row r="1609" spans="1:16" ht="16.5" x14ac:dyDescent="0.3">
      <c r="A1609" s="7">
        <f>Table2[[#This Row],[ID]]</f>
        <v>5062</v>
      </c>
      <c r="B1609" s="6">
        <f>Table2[[#This Row],[Year_Birth]]</f>
        <v>1963</v>
      </c>
      <c r="C1609" s="6" t="str">
        <f>Table2[[#This Row],[Education]]</f>
        <v>PhD</v>
      </c>
      <c r="D1609" s="6" t="str">
        <f>Table2[[#This Row],[Marital_Status]]</f>
        <v>Married</v>
      </c>
      <c r="E1609" s="6">
        <f>Table2[[#This Row],[Income]]</f>
        <v>54072</v>
      </c>
      <c r="F1609" s="6">
        <f>Table2[[#This Row],[Kidhome]]</f>
        <v>1</v>
      </c>
      <c r="G1609" s="6">
        <f>Table2[[#This Row],[Teenhome]]</f>
        <v>1</v>
      </c>
      <c r="H1609" s="9">
        <f>Table2[[#This Row],[Dt_Customer]]</f>
        <v>41482</v>
      </c>
      <c r="I1609" s="6">
        <f>Table2[[#This Row],[Recency]]</f>
        <v>71</v>
      </c>
      <c r="J1609" s="14">
        <f>IF(VALUE(YEAR(People!$H1609))-People!$B1609&gt;=90,44,VALUE(YEAR(People!$H1609))-People!$B1609)</f>
        <v>50</v>
      </c>
      <c r="K1609" s="5" t="str">
        <f>IF(AND(People!$J1609&gt;=16,People!$J1609&lt;=25),"16-25",IF(AND(People!$J1609&gt;=26,People!$J1609&lt;=35),"26-35",IF(AND(People!$J1609&gt;=36,People!$J1609&lt;=45),"36-45",IF(AND(People!$J1609&gt;=46,People!$J1609&lt;=55),"46-55",IF(AND(People!$J1609&gt;=56,People!$J1609&lt;=65),"56-65",IF(AND(People!$J1609&gt;=66,People!$J1609&lt;=75),"66-75","ALL"))))))</f>
        <v>46-55</v>
      </c>
      <c r="L1609" t="str">
        <f>Products!H1609</f>
        <v>Single</v>
      </c>
      <c r="M1609">
        <f>Table2[[#This Row],[Recency]]</f>
        <v>71</v>
      </c>
      <c r="N1609">
        <f>Table2[[#This Row],[NumDealsPurchases]]</f>
        <v>1</v>
      </c>
      <c r="O1609" s="12" t="str">
        <f>IF(Table2[[#This Row],[Kidhome]]=0,"No","Yes")</f>
        <v>Yes</v>
      </c>
      <c r="P1609" s="12" t="str">
        <f>IF(Table2[[#This Row],[Teenhome]]=0,"No","Yes")</f>
        <v>Yes</v>
      </c>
    </row>
    <row r="1610" spans="1:16" ht="16.5" x14ac:dyDescent="0.3">
      <c r="A1610" s="5">
        <f>Table2[[#This Row],[ID]]</f>
        <v>8969</v>
      </c>
      <c r="B1610" s="6">
        <f>Table2[[#This Row],[Year_Birth]]</f>
        <v>1977</v>
      </c>
      <c r="C1610" s="6" t="str">
        <f>Table2[[#This Row],[Education]]</f>
        <v>Graduation</v>
      </c>
      <c r="D1610" s="6" t="str">
        <f>Table2[[#This Row],[Marital_Status]]</f>
        <v>Married</v>
      </c>
      <c r="E1610" s="6">
        <f>Table2[[#This Row],[Income]]</f>
        <v>71855</v>
      </c>
      <c r="F1610" s="6">
        <f>Table2[[#This Row],[Kidhome]]</f>
        <v>0</v>
      </c>
      <c r="G1610" s="6">
        <f>Table2[[#This Row],[Teenhome]]</f>
        <v>1</v>
      </c>
      <c r="H1610" s="9">
        <f>Table2[[#This Row],[Dt_Customer]]</f>
        <v>41290</v>
      </c>
      <c r="I1610" s="6">
        <f>Table2[[#This Row],[Recency]]</f>
        <v>59</v>
      </c>
      <c r="J1610" s="8">
        <f>IF(VALUE(YEAR(People!$H1610))-People!$B1610&gt;=90,44,VALUE(YEAR(People!$H1610))-People!$B1610)</f>
        <v>36</v>
      </c>
      <c r="K1610" s="5" t="str">
        <f>IF(AND(People!$J1610&gt;=16,People!$J1610&lt;=25),"16-25",IF(AND(People!$J1610&gt;=26,People!$J1610&lt;=35),"26-35",IF(AND(People!$J1610&gt;=36,People!$J1610&lt;=45),"36-45",IF(AND(People!$J1610&gt;=46,People!$J1610&lt;=55),"46-55",IF(AND(People!$J1610&gt;=56,People!$J1610&lt;=65),"56-65",IF(AND(People!$J1610&gt;=66,People!$J1610&lt;=75),"66-75","ALL"))))))</f>
        <v>36-45</v>
      </c>
      <c r="L1610" t="str">
        <f>Products!H1610</f>
        <v>Married</v>
      </c>
      <c r="M1610">
        <f>Table2[[#This Row],[Recency]]</f>
        <v>59</v>
      </c>
      <c r="N1610">
        <f>Table2[[#This Row],[NumDealsPurchases]]</f>
        <v>4</v>
      </c>
      <c r="O1610" s="12" t="str">
        <f>IF(Table2[[#This Row],[Kidhome]]=0,"No","Yes")</f>
        <v>No</v>
      </c>
      <c r="P1610" s="12" t="str">
        <f>IF(Table2[[#This Row],[Teenhome]]=0,"No","Yes")</f>
        <v>Yes</v>
      </c>
    </row>
    <row r="1611" spans="1:16" ht="16.5" x14ac:dyDescent="0.3">
      <c r="A1611" s="7">
        <f>Table2[[#This Row],[ID]]</f>
        <v>4656</v>
      </c>
      <c r="B1611" s="6">
        <f>Table2[[#This Row],[Year_Birth]]</f>
        <v>1990</v>
      </c>
      <c r="C1611" s="6" t="str">
        <f>Table2[[#This Row],[Education]]</f>
        <v>2n Cycle</v>
      </c>
      <c r="D1611" s="6" t="str">
        <f>Table2[[#This Row],[Marital_Status]]</f>
        <v>Single</v>
      </c>
      <c r="E1611" s="6">
        <f>Table2[[#This Row],[Income]]</f>
        <v>51250</v>
      </c>
      <c r="F1611" s="6">
        <f>Table2[[#This Row],[Kidhome]]</f>
        <v>1</v>
      </c>
      <c r="G1611" s="6">
        <f>Table2[[#This Row],[Teenhome]]</f>
        <v>0</v>
      </c>
      <c r="H1611" s="9">
        <f>Table2[[#This Row],[Dt_Customer]]</f>
        <v>41363</v>
      </c>
      <c r="I1611" s="6">
        <f>Table2[[#This Row],[Recency]]</f>
        <v>28</v>
      </c>
      <c r="J1611" s="14">
        <f>IF(VALUE(YEAR(People!$H1611))-People!$B1611&gt;=90,44,VALUE(YEAR(People!$H1611))-People!$B1611)</f>
        <v>23</v>
      </c>
      <c r="K1611" s="5" t="str">
        <f>IF(AND(People!$J1611&gt;=16,People!$J1611&lt;=25),"16-25",IF(AND(People!$J1611&gt;=26,People!$J1611&lt;=35),"26-35",IF(AND(People!$J1611&gt;=36,People!$J1611&lt;=45),"36-45",IF(AND(People!$J1611&gt;=46,People!$J1611&lt;=55),"46-55",IF(AND(People!$J1611&gt;=56,People!$J1611&lt;=65),"56-65",IF(AND(People!$J1611&gt;=66,People!$J1611&lt;=75),"66-75","ALL"))))))</f>
        <v>16-25</v>
      </c>
      <c r="L1611" t="str">
        <f>Products!H1611</f>
        <v>Married</v>
      </c>
      <c r="M1611">
        <f>Table2[[#This Row],[Recency]]</f>
        <v>28</v>
      </c>
      <c r="N1611">
        <f>Table2[[#This Row],[NumDealsPurchases]]</f>
        <v>5</v>
      </c>
      <c r="O1611" s="12" t="str">
        <f>IF(Table2[[#This Row],[Kidhome]]=0,"No","Yes")</f>
        <v>Yes</v>
      </c>
      <c r="P1611" s="12" t="str">
        <f>IF(Table2[[#This Row],[Teenhome]]=0,"No","Yes")</f>
        <v>No</v>
      </c>
    </row>
    <row r="1612" spans="1:16" ht="16.5" x14ac:dyDescent="0.3">
      <c r="A1612" s="5">
        <f>Table2[[#This Row],[ID]]</f>
        <v>4480</v>
      </c>
      <c r="B1612" s="6">
        <f>Table2[[#This Row],[Year_Birth]]</f>
        <v>1973</v>
      </c>
      <c r="C1612" s="6" t="str">
        <f>Table2[[#This Row],[Education]]</f>
        <v>Master</v>
      </c>
      <c r="D1612" s="6" t="str">
        <f>Table2[[#This Row],[Marital_Status]]</f>
        <v>Married</v>
      </c>
      <c r="E1612" s="6">
        <f>Table2[[#This Row],[Income]]</f>
        <v>60432</v>
      </c>
      <c r="F1612" s="6">
        <f>Table2[[#This Row],[Kidhome]]</f>
        <v>0</v>
      </c>
      <c r="G1612" s="6">
        <f>Table2[[#This Row],[Teenhome]]</f>
        <v>1</v>
      </c>
      <c r="H1612" s="9">
        <f>Table2[[#This Row],[Dt_Customer]]</f>
        <v>41707</v>
      </c>
      <c r="I1612" s="6">
        <f>Table2[[#This Row],[Recency]]</f>
        <v>61</v>
      </c>
      <c r="J1612" s="8">
        <f>IF(VALUE(YEAR(People!$H1612))-People!$B1612&gt;=90,44,VALUE(YEAR(People!$H1612))-People!$B1612)</f>
        <v>41</v>
      </c>
      <c r="K1612" s="5" t="str">
        <f>IF(AND(People!$J1612&gt;=16,People!$J1612&lt;=25),"16-25",IF(AND(People!$J1612&gt;=26,People!$J1612&lt;=35),"26-35",IF(AND(People!$J1612&gt;=36,People!$J1612&lt;=45),"36-45",IF(AND(People!$J1612&gt;=46,People!$J1612&lt;=55),"46-55",IF(AND(People!$J1612&gt;=56,People!$J1612&lt;=65),"56-65",IF(AND(People!$J1612&gt;=66,People!$J1612&lt;=75),"66-75","ALL"))))))</f>
        <v>36-45</v>
      </c>
      <c r="L1612" t="str">
        <f>Products!H1612</f>
        <v>Single</v>
      </c>
      <c r="M1612">
        <f>Table2[[#This Row],[Recency]]</f>
        <v>61</v>
      </c>
      <c r="N1612">
        <f>Table2[[#This Row],[NumDealsPurchases]]</f>
        <v>5</v>
      </c>
      <c r="O1612" s="12" t="str">
        <f>IF(Table2[[#This Row],[Kidhome]]=0,"No","Yes")</f>
        <v>No</v>
      </c>
      <c r="P1612" s="12" t="str">
        <f>IF(Table2[[#This Row],[Teenhome]]=0,"No","Yes")</f>
        <v>Yes</v>
      </c>
    </row>
    <row r="1613" spans="1:16" ht="16.5" x14ac:dyDescent="0.3">
      <c r="A1613" s="7">
        <f>Table2[[#This Row],[ID]]</f>
        <v>9971</v>
      </c>
      <c r="B1613" s="6">
        <f>Table2[[#This Row],[Year_Birth]]</f>
        <v>1964</v>
      </c>
      <c r="C1613" s="6" t="str">
        <f>Table2[[#This Row],[Education]]</f>
        <v>PhD</v>
      </c>
      <c r="D1613" s="6" t="str">
        <f>Table2[[#This Row],[Marital_Status]]</f>
        <v>Married</v>
      </c>
      <c r="E1613" s="6">
        <f>Table2[[#This Row],[Income]]</f>
        <v>65526</v>
      </c>
      <c r="F1613" s="6">
        <f>Table2[[#This Row],[Kidhome]]</f>
        <v>0</v>
      </c>
      <c r="G1613" s="6">
        <f>Table2[[#This Row],[Teenhome]]</f>
        <v>1</v>
      </c>
      <c r="H1613" s="9">
        <f>Table2[[#This Row],[Dt_Customer]]</f>
        <v>41740</v>
      </c>
      <c r="I1613" s="6">
        <f>Table2[[#This Row],[Recency]]</f>
        <v>22</v>
      </c>
      <c r="J1613" s="14">
        <f>IF(VALUE(YEAR(People!$H1613))-People!$B1613&gt;=90,44,VALUE(YEAR(People!$H1613))-People!$B1613)</f>
        <v>50</v>
      </c>
      <c r="K1613" s="5" t="str">
        <f>IF(AND(People!$J1613&gt;=16,People!$J1613&lt;=25),"16-25",IF(AND(People!$J1613&gt;=26,People!$J1613&lt;=35),"26-35",IF(AND(People!$J1613&gt;=36,People!$J1613&lt;=45),"36-45",IF(AND(People!$J1613&gt;=46,People!$J1613&lt;=55),"46-55",IF(AND(People!$J1613&gt;=56,People!$J1613&lt;=65),"56-65",IF(AND(People!$J1613&gt;=66,People!$J1613&lt;=75),"66-75","ALL"))))))</f>
        <v>46-55</v>
      </c>
      <c r="L1613" t="str">
        <f>Products!H1613</f>
        <v>Married</v>
      </c>
      <c r="M1613">
        <f>Table2[[#This Row],[Recency]]</f>
        <v>22</v>
      </c>
      <c r="N1613">
        <f>Table2[[#This Row],[NumDealsPurchases]]</f>
        <v>1</v>
      </c>
      <c r="O1613" s="12" t="str">
        <f>IF(Table2[[#This Row],[Kidhome]]=0,"No","Yes")</f>
        <v>No</v>
      </c>
      <c r="P1613" s="12" t="str">
        <f>IF(Table2[[#This Row],[Teenhome]]=0,"No","Yes")</f>
        <v>Yes</v>
      </c>
    </row>
    <row r="1614" spans="1:16" ht="16.5" x14ac:dyDescent="0.3">
      <c r="A1614" s="5">
        <f>Table2[[#This Row],[ID]]</f>
        <v>6729</v>
      </c>
      <c r="B1614" s="6">
        <f>Table2[[#This Row],[Year_Birth]]</f>
        <v>1988</v>
      </c>
      <c r="C1614" s="6" t="str">
        <f>Table2[[#This Row],[Education]]</f>
        <v>Graduation</v>
      </c>
      <c r="D1614" s="6" t="str">
        <f>Table2[[#This Row],[Marital_Status]]</f>
        <v>Single</v>
      </c>
      <c r="E1614" s="6">
        <f>Table2[[#This Row],[Income]]</f>
        <v>68655</v>
      </c>
      <c r="F1614" s="6">
        <f>Table2[[#This Row],[Kidhome]]</f>
        <v>0</v>
      </c>
      <c r="G1614" s="6">
        <f>Table2[[#This Row],[Teenhome]]</f>
        <v>0</v>
      </c>
      <c r="H1614" s="9">
        <f>Table2[[#This Row],[Dt_Customer]]</f>
        <v>41131</v>
      </c>
      <c r="I1614" s="6">
        <f>Table2[[#This Row],[Recency]]</f>
        <v>95</v>
      </c>
      <c r="J1614" s="8">
        <f>IF(VALUE(YEAR(People!$H1614))-People!$B1614&gt;=90,44,VALUE(YEAR(People!$H1614))-People!$B1614)</f>
        <v>24</v>
      </c>
      <c r="K1614" s="5" t="str">
        <f>IF(AND(People!$J1614&gt;=16,People!$J1614&lt;=25),"16-25",IF(AND(People!$J1614&gt;=26,People!$J1614&lt;=35),"26-35",IF(AND(People!$J1614&gt;=36,People!$J1614&lt;=45),"36-45",IF(AND(People!$J1614&gt;=46,People!$J1614&lt;=55),"46-55",IF(AND(People!$J1614&gt;=56,People!$J1614&lt;=65),"56-65",IF(AND(People!$J1614&gt;=66,People!$J1614&lt;=75),"66-75","ALL"))))))</f>
        <v>16-25</v>
      </c>
      <c r="L1614" t="str">
        <f>Products!H1614</f>
        <v>Single</v>
      </c>
      <c r="M1614">
        <f>Table2[[#This Row],[Recency]]</f>
        <v>95</v>
      </c>
      <c r="N1614">
        <f>Table2[[#This Row],[NumDealsPurchases]]</f>
        <v>1</v>
      </c>
      <c r="O1614" s="12" t="str">
        <f>IF(Table2[[#This Row],[Kidhome]]=0,"No","Yes")</f>
        <v>No</v>
      </c>
      <c r="P1614" s="12" t="str">
        <f>IF(Table2[[#This Row],[Teenhome]]=0,"No","Yes")</f>
        <v>No</v>
      </c>
    </row>
    <row r="1615" spans="1:16" ht="16.5" x14ac:dyDescent="0.3">
      <c r="A1615" s="7">
        <f>Table2[[#This Row],[ID]]</f>
        <v>1773</v>
      </c>
      <c r="B1615" s="6">
        <f>Table2[[#This Row],[Year_Birth]]</f>
        <v>1978</v>
      </c>
      <c r="C1615" s="6" t="str">
        <f>Table2[[#This Row],[Education]]</f>
        <v>2n Cycle</v>
      </c>
      <c r="D1615" s="6" t="str">
        <f>Table2[[#This Row],[Marital_Status]]</f>
        <v>Married</v>
      </c>
      <c r="E1615" s="6">
        <f>Table2[[#This Row],[Income]]</f>
        <v>12393</v>
      </c>
      <c r="F1615" s="6">
        <f>Table2[[#This Row],[Kidhome]]</f>
        <v>0</v>
      </c>
      <c r="G1615" s="6">
        <f>Table2[[#This Row],[Teenhome]]</f>
        <v>0</v>
      </c>
      <c r="H1615" s="9">
        <f>Table2[[#This Row],[Dt_Customer]]</f>
        <v>41247</v>
      </c>
      <c r="I1615" s="6">
        <f>Table2[[#This Row],[Recency]]</f>
        <v>38</v>
      </c>
      <c r="J1615" s="14">
        <f>IF(VALUE(YEAR(People!$H1615))-People!$B1615&gt;=90,44,VALUE(YEAR(People!$H1615))-People!$B1615)</f>
        <v>34</v>
      </c>
      <c r="K1615" s="5" t="str">
        <f>IF(AND(People!$J1615&gt;=16,People!$J1615&lt;=25),"16-25",IF(AND(People!$J1615&gt;=26,People!$J1615&lt;=35),"26-35",IF(AND(People!$J1615&gt;=36,People!$J1615&lt;=45),"36-45",IF(AND(People!$J1615&gt;=46,People!$J1615&lt;=55),"46-55",IF(AND(People!$J1615&gt;=56,People!$J1615&lt;=65),"56-65",IF(AND(People!$J1615&gt;=66,People!$J1615&lt;=75),"66-75","ALL"))))))</f>
        <v>26-35</v>
      </c>
      <c r="L1615" t="str">
        <f>Products!H1615</f>
        <v>Single</v>
      </c>
      <c r="M1615">
        <f>Table2[[#This Row],[Recency]]</f>
        <v>38</v>
      </c>
      <c r="N1615">
        <f>Table2[[#This Row],[NumDealsPurchases]]</f>
        <v>1</v>
      </c>
      <c r="O1615" s="12" t="str">
        <f>IF(Table2[[#This Row],[Kidhome]]=0,"No","Yes")</f>
        <v>No</v>
      </c>
      <c r="P1615" s="12" t="str">
        <f>IF(Table2[[#This Row],[Teenhome]]=0,"No","Yes")</f>
        <v>No</v>
      </c>
    </row>
    <row r="1616" spans="1:16" ht="16.5" x14ac:dyDescent="0.3">
      <c r="A1616" s="5">
        <f>Table2[[#This Row],[ID]]</f>
        <v>9242</v>
      </c>
      <c r="B1616" s="6">
        <f>Table2[[#This Row],[Year_Birth]]</f>
        <v>1990</v>
      </c>
      <c r="C1616" s="6" t="str">
        <f>Table2[[#This Row],[Education]]</f>
        <v>Graduation</v>
      </c>
      <c r="D1616" s="6" t="str">
        <f>Table2[[#This Row],[Marital_Status]]</f>
        <v>Single</v>
      </c>
      <c r="E1616" s="6">
        <f>Table2[[#This Row],[Income]]</f>
        <v>64509</v>
      </c>
      <c r="F1616" s="6">
        <f>Table2[[#This Row],[Kidhome]]</f>
        <v>0</v>
      </c>
      <c r="G1616" s="6">
        <f>Table2[[#This Row],[Teenhome]]</f>
        <v>0</v>
      </c>
      <c r="H1616" s="9">
        <f>Table2[[#This Row],[Dt_Customer]]</f>
        <v>41503</v>
      </c>
      <c r="I1616" s="6">
        <f>Table2[[#This Row],[Recency]]</f>
        <v>19</v>
      </c>
      <c r="J1616" s="8">
        <f>IF(VALUE(YEAR(People!$H1616))-People!$B1616&gt;=90,44,VALUE(YEAR(People!$H1616))-People!$B1616)</f>
        <v>23</v>
      </c>
      <c r="K1616" s="5" t="str">
        <f>IF(AND(People!$J1616&gt;=16,People!$J1616&lt;=25),"16-25",IF(AND(People!$J1616&gt;=26,People!$J1616&lt;=35),"26-35",IF(AND(People!$J1616&gt;=36,People!$J1616&lt;=45),"36-45",IF(AND(People!$J1616&gt;=46,People!$J1616&lt;=55),"46-55",IF(AND(People!$J1616&gt;=56,People!$J1616&lt;=65),"56-65",IF(AND(People!$J1616&gt;=66,People!$J1616&lt;=75),"66-75","ALL"))))))</f>
        <v>16-25</v>
      </c>
      <c r="L1616" t="str">
        <f>Products!H1616</f>
        <v>Married</v>
      </c>
      <c r="M1616">
        <f>Table2[[#This Row],[Recency]]</f>
        <v>19</v>
      </c>
      <c r="N1616">
        <f>Table2[[#This Row],[NumDealsPurchases]]</f>
        <v>1</v>
      </c>
      <c r="O1616" s="12" t="str">
        <f>IF(Table2[[#This Row],[Kidhome]]=0,"No","Yes")</f>
        <v>No</v>
      </c>
      <c r="P1616" s="12" t="str">
        <f>IF(Table2[[#This Row],[Teenhome]]=0,"No","Yes")</f>
        <v>No</v>
      </c>
    </row>
    <row r="1617" spans="1:16" ht="16.5" x14ac:dyDescent="0.3">
      <c r="A1617" s="7">
        <f>Table2[[#This Row],[ID]]</f>
        <v>1764</v>
      </c>
      <c r="B1617" s="6">
        <f>Table2[[#This Row],[Year_Birth]]</f>
        <v>1975</v>
      </c>
      <c r="C1617" s="6" t="str">
        <f>Table2[[#This Row],[Education]]</f>
        <v>Graduation</v>
      </c>
      <c r="D1617" s="6" t="str">
        <f>Table2[[#This Row],[Marital_Status]]</f>
        <v>Single</v>
      </c>
      <c r="E1617" s="6">
        <f>Table2[[#This Row],[Income]]</f>
        <v>33955</v>
      </c>
      <c r="F1617" s="6">
        <f>Table2[[#This Row],[Kidhome]]</f>
        <v>1</v>
      </c>
      <c r="G1617" s="6">
        <f>Table2[[#This Row],[Teenhome]]</f>
        <v>0</v>
      </c>
      <c r="H1617" s="9">
        <f>Table2[[#This Row],[Dt_Customer]]</f>
        <v>41495</v>
      </c>
      <c r="I1617" s="6">
        <f>Table2[[#This Row],[Recency]]</f>
        <v>92</v>
      </c>
      <c r="J1617" s="14">
        <f>IF(VALUE(YEAR(People!$H1617))-People!$B1617&gt;=90,44,VALUE(YEAR(People!$H1617))-People!$B1617)</f>
        <v>38</v>
      </c>
      <c r="K1617" s="5" t="str">
        <f>IF(AND(People!$J1617&gt;=16,People!$J1617&lt;=25),"16-25",IF(AND(People!$J1617&gt;=26,People!$J1617&lt;=35),"26-35",IF(AND(People!$J1617&gt;=36,People!$J1617&lt;=45),"36-45",IF(AND(People!$J1617&gt;=46,People!$J1617&lt;=55),"46-55",IF(AND(People!$J1617&gt;=56,People!$J1617&lt;=65),"56-65",IF(AND(People!$J1617&gt;=66,People!$J1617&lt;=75),"66-75","ALL"))))))</f>
        <v>36-45</v>
      </c>
      <c r="L1617" t="str">
        <f>Products!H1617</f>
        <v>Married</v>
      </c>
      <c r="M1617">
        <f>Table2[[#This Row],[Recency]]</f>
        <v>92</v>
      </c>
      <c r="N1617">
        <f>Table2[[#This Row],[NumDealsPurchases]]</f>
        <v>4</v>
      </c>
      <c r="O1617" s="12" t="str">
        <f>IF(Table2[[#This Row],[Kidhome]]=0,"No","Yes")</f>
        <v>Yes</v>
      </c>
      <c r="P1617" s="12" t="str">
        <f>IF(Table2[[#This Row],[Teenhome]]=0,"No","Yes")</f>
        <v>No</v>
      </c>
    </row>
    <row r="1618" spans="1:16" ht="16.5" x14ac:dyDescent="0.3">
      <c r="A1618" s="5">
        <f>Table2[[#This Row],[ID]]</f>
        <v>6215</v>
      </c>
      <c r="B1618" s="6">
        <f>Table2[[#This Row],[Year_Birth]]</f>
        <v>1977</v>
      </c>
      <c r="C1618" s="6" t="str">
        <f>Table2[[#This Row],[Education]]</f>
        <v>Graduation</v>
      </c>
      <c r="D1618" s="6" t="str">
        <f>Table2[[#This Row],[Marital_Status]]</f>
        <v>Married</v>
      </c>
      <c r="E1618" s="6">
        <f>Table2[[#This Row],[Income]]</f>
        <v>31353</v>
      </c>
      <c r="F1618" s="6">
        <f>Table2[[#This Row],[Kidhome]]</f>
        <v>1</v>
      </c>
      <c r="G1618" s="6">
        <f>Table2[[#This Row],[Teenhome]]</f>
        <v>1</v>
      </c>
      <c r="H1618" s="9">
        <f>Table2[[#This Row],[Dt_Customer]]</f>
        <v>41637</v>
      </c>
      <c r="I1618" s="6">
        <f>Table2[[#This Row],[Recency]]</f>
        <v>24</v>
      </c>
      <c r="J1618" s="8">
        <f>IF(VALUE(YEAR(People!$H1618))-People!$B1618&gt;=90,44,VALUE(YEAR(People!$H1618))-People!$B1618)</f>
        <v>36</v>
      </c>
      <c r="K1618" s="5" t="str">
        <f>IF(AND(People!$J1618&gt;=16,People!$J1618&lt;=25),"16-25",IF(AND(People!$J1618&gt;=26,People!$J1618&lt;=35),"26-35",IF(AND(People!$J1618&gt;=36,People!$J1618&lt;=45),"36-45",IF(AND(People!$J1618&gt;=46,People!$J1618&lt;=55),"46-55",IF(AND(People!$J1618&gt;=56,People!$J1618&lt;=65),"56-65",IF(AND(People!$J1618&gt;=66,People!$J1618&lt;=75),"66-75","ALL"))))))</f>
        <v>36-45</v>
      </c>
      <c r="L1618" t="str">
        <f>Products!H1618</f>
        <v>Together</v>
      </c>
      <c r="M1618">
        <f>Table2[[#This Row],[Recency]]</f>
        <v>24</v>
      </c>
      <c r="N1618">
        <f>Table2[[#This Row],[NumDealsPurchases]]</f>
        <v>2</v>
      </c>
      <c r="O1618" s="12" t="str">
        <f>IF(Table2[[#This Row],[Kidhome]]=0,"No","Yes")</f>
        <v>Yes</v>
      </c>
      <c r="P1618" s="12" t="str">
        <f>IF(Table2[[#This Row],[Teenhome]]=0,"No","Yes")</f>
        <v>Yes</v>
      </c>
    </row>
    <row r="1619" spans="1:16" ht="16.5" x14ac:dyDescent="0.3">
      <c r="A1619" s="7">
        <f>Table2[[#This Row],[ID]]</f>
        <v>10099</v>
      </c>
      <c r="B1619" s="6">
        <f>Table2[[#This Row],[Year_Birth]]</f>
        <v>1984</v>
      </c>
      <c r="C1619" s="6" t="str">
        <f>Table2[[#This Row],[Education]]</f>
        <v>Graduation</v>
      </c>
      <c r="D1619" s="6" t="str">
        <f>Table2[[#This Row],[Marital_Status]]</f>
        <v>Married</v>
      </c>
      <c r="E1619" s="6">
        <f>Table2[[#This Row],[Income]]</f>
        <v>55434</v>
      </c>
      <c r="F1619" s="6">
        <f>Table2[[#This Row],[Kidhome]]</f>
        <v>1</v>
      </c>
      <c r="G1619" s="6">
        <f>Table2[[#This Row],[Teenhome]]</f>
        <v>0</v>
      </c>
      <c r="H1619" s="9">
        <f>Table2[[#This Row],[Dt_Customer]]</f>
        <v>41552</v>
      </c>
      <c r="I1619" s="6">
        <f>Table2[[#This Row],[Recency]]</f>
        <v>21</v>
      </c>
      <c r="J1619" s="14">
        <f>IF(VALUE(YEAR(People!$H1619))-People!$B1619&gt;=90,44,VALUE(YEAR(People!$H1619))-People!$B1619)</f>
        <v>29</v>
      </c>
      <c r="K1619" s="5" t="str">
        <f>IF(AND(People!$J1619&gt;=16,People!$J1619&lt;=25),"16-25",IF(AND(People!$J1619&gt;=26,People!$J1619&lt;=35),"26-35",IF(AND(People!$J1619&gt;=36,People!$J1619&lt;=45),"36-45",IF(AND(People!$J1619&gt;=46,People!$J1619&lt;=55),"46-55",IF(AND(People!$J1619&gt;=56,People!$J1619&lt;=65),"56-65",IF(AND(People!$J1619&gt;=66,People!$J1619&lt;=75),"66-75","ALL"))))))</f>
        <v>26-35</v>
      </c>
      <c r="L1619" t="str">
        <f>Products!H1619</f>
        <v>Single</v>
      </c>
      <c r="M1619">
        <f>Table2[[#This Row],[Recency]]</f>
        <v>21</v>
      </c>
      <c r="N1619">
        <f>Table2[[#This Row],[NumDealsPurchases]]</f>
        <v>3</v>
      </c>
      <c r="O1619" s="12" t="str">
        <f>IF(Table2[[#This Row],[Kidhome]]=0,"No","Yes")</f>
        <v>Yes</v>
      </c>
      <c r="P1619" s="12" t="str">
        <f>IF(Table2[[#This Row],[Teenhome]]=0,"No","Yes")</f>
        <v>No</v>
      </c>
    </row>
    <row r="1620" spans="1:16" ht="16.5" x14ac:dyDescent="0.3">
      <c r="A1620" s="5">
        <f>Table2[[#This Row],[ID]]</f>
        <v>5423</v>
      </c>
      <c r="B1620" s="6">
        <f>Table2[[#This Row],[Year_Birth]]</f>
        <v>1983</v>
      </c>
      <c r="C1620" s="6" t="str">
        <f>Table2[[#This Row],[Education]]</f>
        <v>Graduation</v>
      </c>
      <c r="D1620" s="6" t="str">
        <f>Table2[[#This Row],[Marital_Status]]</f>
        <v>Together</v>
      </c>
      <c r="E1620" s="6">
        <f>Table2[[#This Row],[Income]]</f>
        <v>28359</v>
      </c>
      <c r="F1620" s="6">
        <f>Table2[[#This Row],[Kidhome]]</f>
        <v>1</v>
      </c>
      <c r="G1620" s="6">
        <f>Table2[[#This Row],[Teenhome]]</f>
        <v>0</v>
      </c>
      <c r="H1620" s="9">
        <f>Table2[[#This Row],[Dt_Customer]]</f>
        <v>41574</v>
      </c>
      <c r="I1620" s="6">
        <f>Table2[[#This Row],[Recency]]</f>
        <v>35</v>
      </c>
      <c r="J1620" s="8">
        <f>IF(VALUE(YEAR(People!$H1620))-People!$B1620&gt;=90,44,VALUE(YEAR(People!$H1620))-People!$B1620)</f>
        <v>30</v>
      </c>
      <c r="K1620" s="5" t="str">
        <f>IF(AND(People!$J1620&gt;=16,People!$J1620&lt;=25),"16-25",IF(AND(People!$J1620&gt;=26,People!$J1620&lt;=35),"26-35",IF(AND(People!$J1620&gt;=36,People!$J1620&lt;=45),"36-45",IF(AND(People!$J1620&gt;=46,People!$J1620&lt;=55),"46-55",IF(AND(People!$J1620&gt;=56,People!$J1620&lt;=65),"56-65",IF(AND(People!$J1620&gt;=66,People!$J1620&lt;=75),"66-75","ALL"))))))</f>
        <v>26-35</v>
      </c>
      <c r="L1620" t="str">
        <f>Products!H1620</f>
        <v>Married</v>
      </c>
      <c r="M1620">
        <f>Table2[[#This Row],[Recency]]</f>
        <v>35</v>
      </c>
      <c r="N1620">
        <f>Table2[[#This Row],[NumDealsPurchases]]</f>
        <v>1</v>
      </c>
      <c r="O1620" s="12" t="str">
        <f>IF(Table2[[#This Row],[Kidhome]]=0,"No","Yes")</f>
        <v>Yes</v>
      </c>
      <c r="P1620" s="12" t="str">
        <f>IF(Table2[[#This Row],[Teenhome]]=0,"No","Yes")</f>
        <v>No</v>
      </c>
    </row>
    <row r="1621" spans="1:16" ht="16.5" x14ac:dyDescent="0.3">
      <c r="A1621" s="7">
        <f>Table2[[#This Row],[ID]]</f>
        <v>940</v>
      </c>
      <c r="B1621" s="6">
        <f>Table2[[#This Row],[Year_Birth]]</f>
        <v>1987</v>
      </c>
      <c r="C1621" s="6" t="str">
        <f>Table2[[#This Row],[Education]]</f>
        <v>Graduation</v>
      </c>
      <c r="D1621" s="6" t="str">
        <f>Table2[[#This Row],[Marital_Status]]</f>
        <v>Single</v>
      </c>
      <c r="E1621" s="6">
        <f>Table2[[#This Row],[Income]]</f>
        <v>57100</v>
      </c>
      <c r="F1621" s="6">
        <f>Table2[[#This Row],[Kidhome]]</f>
        <v>1</v>
      </c>
      <c r="G1621" s="6">
        <f>Table2[[#This Row],[Teenhome]]</f>
        <v>0</v>
      </c>
      <c r="H1621" s="9">
        <f>Table2[[#This Row],[Dt_Customer]]</f>
        <v>41777</v>
      </c>
      <c r="I1621" s="6">
        <f>Table2[[#This Row],[Recency]]</f>
        <v>9</v>
      </c>
      <c r="J1621" s="14">
        <f>IF(VALUE(YEAR(People!$H1621))-People!$B1621&gt;=90,44,VALUE(YEAR(People!$H1621))-People!$B1621)</f>
        <v>27</v>
      </c>
      <c r="K1621" s="5" t="str">
        <f>IF(AND(People!$J1621&gt;=16,People!$J1621&lt;=25),"16-25",IF(AND(People!$J1621&gt;=26,People!$J1621&lt;=35),"26-35",IF(AND(People!$J1621&gt;=36,People!$J1621&lt;=45),"36-45",IF(AND(People!$J1621&gt;=46,People!$J1621&lt;=55),"46-55",IF(AND(People!$J1621&gt;=56,People!$J1621&lt;=65),"56-65",IF(AND(People!$J1621&gt;=66,People!$J1621&lt;=75),"66-75","ALL"))))))</f>
        <v>26-35</v>
      </c>
      <c r="L1621" t="str">
        <f>Products!H1621</f>
        <v>Married</v>
      </c>
      <c r="M1621">
        <f>Table2[[#This Row],[Recency]]</f>
        <v>9</v>
      </c>
      <c r="N1621">
        <f>Table2[[#This Row],[NumDealsPurchases]]</f>
        <v>2</v>
      </c>
      <c r="O1621" s="12" t="str">
        <f>IF(Table2[[#This Row],[Kidhome]]=0,"No","Yes")</f>
        <v>Yes</v>
      </c>
      <c r="P1621" s="12" t="str">
        <f>IF(Table2[[#This Row],[Teenhome]]=0,"No","Yes")</f>
        <v>No</v>
      </c>
    </row>
    <row r="1622" spans="1:16" ht="16.5" x14ac:dyDescent="0.3">
      <c r="A1622" s="5">
        <f>Table2[[#This Row],[ID]]</f>
        <v>3011</v>
      </c>
      <c r="B1622" s="6">
        <f>Table2[[#This Row],[Year_Birth]]</f>
        <v>1965</v>
      </c>
      <c r="C1622" s="6" t="str">
        <f>Table2[[#This Row],[Education]]</f>
        <v>Graduation</v>
      </c>
      <c r="D1622" s="6" t="str">
        <f>Table2[[#This Row],[Marital_Status]]</f>
        <v>Married</v>
      </c>
      <c r="E1622" s="6">
        <f>Table2[[#This Row],[Income]]</f>
        <v>69139</v>
      </c>
      <c r="F1622" s="6">
        <f>Table2[[#This Row],[Kidhome]]</f>
        <v>0</v>
      </c>
      <c r="G1622" s="6">
        <f>Table2[[#This Row],[Teenhome]]</f>
        <v>1</v>
      </c>
      <c r="H1622" s="9">
        <f>Table2[[#This Row],[Dt_Customer]]</f>
        <v>41666</v>
      </c>
      <c r="I1622" s="6">
        <f>Table2[[#This Row],[Recency]]</f>
        <v>23</v>
      </c>
      <c r="J1622" s="8">
        <f>IF(VALUE(YEAR(People!$H1622))-People!$B1622&gt;=90,44,VALUE(YEAR(People!$H1622))-People!$B1622)</f>
        <v>49</v>
      </c>
      <c r="K1622" s="5" t="str">
        <f>IF(AND(People!$J1622&gt;=16,People!$J1622&lt;=25),"16-25",IF(AND(People!$J1622&gt;=26,People!$J1622&lt;=35),"26-35",IF(AND(People!$J1622&gt;=36,People!$J1622&lt;=45),"36-45",IF(AND(People!$J1622&gt;=46,People!$J1622&lt;=55),"46-55",IF(AND(People!$J1622&gt;=56,People!$J1622&lt;=65),"56-65",IF(AND(People!$J1622&gt;=66,People!$J1622&lt;=75),"66-75","ALL"))))))</f>
        <v>46-55</v>
      </c>
      <c r="L1622" t="str">
        <f>Products!H1622</f>
        <v>Together</v>
      </c>
      <c r="M1622">
        <f>Table2[[#This Row],[Recency]]</f>
        <v>23</v>
      </c>
      <c r="N1622">
        <f>Table2[[#This Row],[NumDealsPurchases]]</f>
        <v>1</v>
      </c>
      <c r="O1622" s="12" t="str">
        <f>IF(Table2[[#This Row],[Kidhome]]=0,"No","Yes")</f>
        <v>No</v>
      </c>
      <c r="P1622" s="12" t="str">
        <f>IF(Table2[[#This Row],[Teenhome]]=0,"No","Yes")</f>
        <v>Yes</v>
      </c>
    </row>
    <row r="1623" spans="1:16" ht="16.5" x14ac:dyDescent="0.3">
      <c r="A1623" s="7">
        <f>Table2[[#This Row],[ID]]</f>
        <v>3298</v>
      </c>
      <c r="B1623" s="6">
        <f>Table2[[#This Row],[Year_Birth]]</f>
        <v>1956</v>
      </c>
      <c r="C1623" s="6" t="str">
        <f>Table2[[#This Row],[Education]]</f>
        <v>Master</v>
      </c>
      <c r="D1623" s="6" t="str">
        <f>Table2[[#This Row],[Marital_Status]]</f>
        <v>Married</v>
      </c>
      <c r="E1623" s="6">
        <f>Table2[[#This Row],[Income]]</f>
        <v>52973</v>
      </c>
      <c r="F1623" s="6">
        <f>Table2[[#This Row],[Kidhome]]</f>
        <v>0</v>
      </c>
      <c r="G1623" s="6">
        <f>Table2[[#This Row],[Teenhome]]</f>
        <v>1</v>
      </c>
      <c r="H1623" s="9">
        <f>Table2[[#This Row],[Dt_Customer]]</f>
        <v>41221</v>
      </c>
      <c r="I1623" s="6">
        <f>Table2[[#This Row],[Recency]]</f>
        <v>92</v>
      </c>
      <c r="J1623" s="14">
        <f>IF(VALUE(YEAR(People!$H1623))-People!$B1623&gt;=90,44,VALUE(YEAR(People!$H1623))-People!$B1623)</f>
        <v>56</v>
      </c>
      <c r="K1623" s="5" t="str">
        <f>IF(AND(People!$J1623&gt;=16,People!$J1623&lt;=25),"16-25",IF(AND(People!$J1623&gt;=26,People!$J1623&lt;=35),"26-35",IF(AND(People!$J1623&gt;=36,People!$J1623&lt;=45),"36-45",IF(AND(People!$J1623&gt;=46,People!$J1623&lt;=55),"46-55",IF(AND(People!$J1623&gt;=56,People!$J1623&lt;=65),"56-65",IF(AND(People!$J1623&gt;=66,People!$J1623&lt;=75),"66-75","ALL"))))))</f>
        <v>56-65</v>
      </c>
      <c r="L1623" t="str">
        <f>Products!H1623</f>
        <v>Married</v>
      </c>
      <c r="M1623">
        <f>Table2[[#This Row],[Recency]]</f>
        <v>92</v>
      </c>
      <c r="N1623">
        <f>Table2[[#This Row],[NumDealsPurchases]]</f>
        <v>7</v>
      </c>
      <c r="O1623" s="12" t="str">
        <f>IF(Table2[[#This Row],[Kidhome]]=0,"No","Yes")</f>
        <v>No</v>
      </c>
      <c r="P1623" s="12" t="str">
        <f>IF(Table2[[#This Row],[Teenhome]]=0,"No","Yes")</f>
        <v>Yes</v>
      </c>
    </row>
    <row r="1624" spans="1:16" ht="16.5" x14ac:dyDescent="0.3">
      <c r="A1624" s="5">
        <f>Table2[[#This Row],[ID]]</f>
        <v>8286</v>
      </c>
      <c r="B1624" s="6">
        <f>Table2[[#This Row],[Year_Birth]]</f>
        <v>1965</v>
      </c>
      <c r="C1624" s="6" t="str">
        <f>Table2[[#This Row],[Education]]</f>
        <v>PhD</v>
      </c>
      <c r="D1624" s="6" t="str">
        <f>Table2[[#This Row],[Marital_Status]]</f>
        <v>Together</v>
      </c>
      <c r="E1624" s="6">
        <f>Table2[[#This Row],[Income]]</f>
        <v>51717</v>
      </c>
      <c r="F1624" s="6">
        <f>Table2[[#This Row],[Kidhome]]</f>
        <v>0</v>
      </c>
      <c r="G1624" s="6">
        <f>Table2[[#This Row],[Teenhome]]</f>
        <v>1</v>
      </c>
      <c r="H1624" s="9">
        <f>Table2[[#This Row],[Dt_Customer]]</f>
        <v>41506</v>
      </c>
      <c r="I1624" s="6">
        <f>Table2[[#This Row],[Recency]]</f>
        <v>55</v>
      </c>
      <c r="J1624" s="8">
        <f>IF(VALUE(YEAR(People!$H1624))-People!$B1624&gt;=90,44,VALUE(YEAR(People!$H1624))-People!$B1624)</f>
        <v>48</v>
      </c>
      <c r="K1624" s="5" t="str">
        <f>IF(AND(People!$J1624&gt;=16,People!$J1624&lt;=25),"16-25",IF(AND(People!$J1624&gt;=26,People!$J1624&lt;=35),"26-35",IF(AND(People!$J1624&gt;=36,People!$J1624&lt;=45),"36-45",IF(AND(People!$J1624&gt;=46,People!$J1624&lt;=55),"46-55",IF(AND(People!$J1624&gt;=56,People!$J1624&lt;=65),"56-65",IF(AND(People!$J1624&gt;=66,People!$J1624&lt;=75),"66-75","ALL"))))))</f>
        <v>46-55</v>
      </c>
      <c r="L1624" t="str">
        <f>Products!H1624</f>
        <v>Together</v>
      </c>
      <c r="M1624">
        <f>Table2[[#This Row],[Recency]]</f>
        <v>55</v>
      </c>
      <c r="N1624">
        <f>Table2[[#This Row],[NumDealsPurchases]]</f>
        <v>1</v>
      </c>
      <c r="O1624" s="12" t="str">
        <f>IF(Table2[[#This Row],[Kidhome]]=0,"No","Yes")</f>
        <v>No</v>
      </c>
      <c r="P1624" s="12" t="str">
        <f>IF(Table2[[#This Row],[Teenhome]]=0,"No","Yes")</f>
        <v>Yes</v>
      </c>
    </row>
    <row r="1625" spans="1:16" ht="16.5" x14ac:dyDescent="0.3">
      <c r="A1625" s="7">
        <f>Table2[[#This Row],[ID]]</f>
        <v>9668</v>
      </c>
      <c r="B1625" s="6">
        <f>Table2[[#This Row],[Year_Birth]]</f>
        <v>1971</v>
      </c>
      <c r="C1625" s="6" t="str">
        <f>Table2[[#This Row],[Education]]</f>
        <v>Graduation</v>
      </c>
      <c r="D1625" s="6" t="str">
        <f>Table2[[#This Row],[Marital_Status]]</f>
        <v>Married</v>
      </c>
      <c r="E1625" s="6">
        <f>Table2[[#This Row],[Income]]</f>
        <v>18793</v>
      </c>
      <c r="F1625" s="6">
        <f>Table2[[#This Row],[Kidhome]]</f>
        <v>1</v>
      </c>
      <c r="G1625" s="6">
        <f>Table2[[#This Row],[Teenhome]]</f>
        <v>0</v>
      </c>
      <c r="H1625" s="9">
        <f>Table2[[#This Row],[Dt_Customer]]</f>
        <v>41286</v>
      </c>
      <c r="I1625" s="6">
        <f>Table2[[#This Row],[Recency]]</f>
        <v>14</v>
      </c>
      <c r="J1625" s="14">
        <f>IF(VALUE(YEAR(People!$H1625))-People!$B1625&gt;=90,44,VALUE(YEAR(People!$H1625))-People!$B1625)</f>
        <v>42</v>
      </c>
      <c r="K1625" s="5" t="str">
        <f>IF(AND(People!$J1625&gt;=16,People!$J1625&lt;=25),"16-25",IF(AND(People!$J1625&gt;=26,People!$J1625&lt;=35),"26-35",IF(AND(People!$J1625&gt;=36,People!$J1625&lt;=45),"36-45",IF(AND(People!$J1625&gt;=46,People!$J1625&lt;=55),"46-55",IF(AND(People!$J1625&gt;=56,People!$J1625&lt;=65),"56-65",IF(AND(People!$J1625&gt;=66,People!$J1625&lt;=75),"66-75","ALL"))))))</f>
        <v>36-45</v>
      </c>
      <c r="L1625" t="str">
        <f>Products!H1625</f>
        <v>Single</v>
      </c>
      <c r="M1625">
        <f>Table2[[#This Row],[Recency]]</f>
        <v>14</v>
      </c>
      <c r="N1625">
        <f>Table2[[#This Row],[NumDealsPurchases]]</f>
        <v>3</v>
      </c>
      <c r="O1625" s="12" t="str">
        <f>IF(Table2[[#This Row],[Kidhome]]=0,"No","Yes")</f>
        <v>Yes</v>
      </c>
      <c r="P1625" s="12" t="str">
        <f>IF(Table2[[#This Row],[Teenhome]]=0,"No","Yes")</f>
        <v>No</v>
      </c>
    </row>
    <row r="1626" spans="1:16" ht="16.5" x14ac:dyDescent="0.3">
      <c r="A1626" s="5">
        <f>Table2[[#This Row],[ID]]</f>
        <v>5120</v>
      </c>
      <c r="B1626" s="6">
        <f>Table2[[#This Row],[Year_Birth]]</f>
        <v>1982</v>
      </c>
      <c r="C1626" s="6" t="str">
        <f>Table2[[#This Row],[Education]]</f>
        <v>2n Cycle</v>
      </c>
      <c r="D1626" s="6" t="str">
        <f>Table2[[#This Row],[Marital_Status]]</f>
        <v>Together</v>
      </c>
      <c r="E1626" s="6">
        <f>Table2[[#This Row],[Income]]</f>
        <v>66664</v>
      </c>
      <c r="F1626" s="6">
        <f>Table2[[#This Row],[Kidhome]]</f>
        <v>0</v>
      </c>
      <c r="G1626" s="6">
        <f>Table2[[#This Row],[Teenhome]]</f>
        <v>0</v>
      </c>
      <c r="H1626" s="9">
        <f>Table2[[#This Row],[Dt_Customer]]</f>
        <v>41177</v>
      </c>
      <c r="I1626" s="6">
        <f>Table2[[#This Row],[Recency]]</f>
        <v>78</v>
      </c>
      <c r="J1626" s="8">
        <f>IF(VALUE(YEAR(People!$H1626))-People!$B1626&gt;=90,44,VALUE(YEAR(People!$H1626))-People!$B1626)</f>
        <v>30</v>
      </c>
      <c r="K1626" s="5" t="str">
        <f>IF(AND(People!$J1626&gt;=16,People!$J1626&lt;=25),"16-25",IF(AND(People!$J1626&gt;=26,People!$J1626&lt;=35),"26-35",IF(AND(People!$J1626&gt;=36,People!$J1626&lt;=45),"36-45",IF(AND(People!$J1626&gt;=46,People!$J1626&lt;=55),"46-55",IF(AND(People!$J1626&gt;=56,People!$J1626&lt;=65),"56-65",IF(AND(People!$J1626&gt;=66,People!$J1626&lt;=75),"66-75","ALL"))))))</f>
        <v>26-35</v>
      </c>
      <c r="L1626" t="str">
        <f>Products!H1626</f>
        <v>Together</v>
      </c>
      <c r="M1626">
        <f>Table2[[#This Row],[Recency]]</f>
        <v>78</v>
      </c>
      <c r="N1626">
        <f>Table2[[#This Row],[NumDealsPurchases]]</f>
        <v>1</v>
      </c>
      <c r="O1626" s="12" t="str">
        <f>IF(Table2[[#This Row],[Kidhome]]=0,"No","Yes")</f>
        <v>No</v>
      </c>
      <c r="P1626" s="12" t="str">
        <f>IF(Table2[[#This Row],[Teenhome]]=0,"No","Yes")</f>
        <v>No</v>
      </c>
    </row>
    <row r="1627" spans="1:16" ht="16.5" x14ac:dyDescent="0.3">
      <c r="A1627" s="7">
        <f>Table2[[#This Row],[ID]]</f>
        <v>6097</v>
      </c>
      <c r="B1627" s="6">
        <f>Table2[[#This Row],[Year_Birth]]</f>
        <v>1959</v>
      </c>
      <c r="C1627" s="6" t="str">
        <f>Table2[[#This Row],[Education]]</f>
        <v>Graduation</v>
      </c>
      <c r="D1627" s="6" t="str">
        <f>Table2[[#This Row],[Marital_Status]]</f>
        <v>Single</v>
      </c>
      <c r="E1627" s="6">
        <f>Table2[[#This Row],[Income]]</f>
        <v>50664</v>
      </c>
      <c r="F1627" s="6">
        <f>Table2[[#This Row],[Kidhome]]</f>
        <v>1</v>
      </c>
      <c r="G1627" s="6">
        <f>Table2[[#This Row],[Teenhome]]</f>
        <v>1</v>
      </c>
      <c r="H1627" s="9">
        <f>Table2[[#This Row],[Dt_Customer]]</f>
        <v>41290</v>
      </c>
      <c r="I1627" s="6">
        <f>Table2[[#This Row],[Recency]]</f>
        <v>64</v>
      </c>
      <c r="J1627" s="14">
        <f>IF(VALUE(YEAR(People!$H1627))-People!$B1627&gt;=90,44,VALUE(YEAR(People!$H1627))-People!$B1627)</f>
        <v>54</v>
      </c>
      <c r="K1627" s="5" t="str">
        <f>IF(AND(People!$J1627&gt;=16,People!$J1627&lt;=25),"16-25",IF(AND(People!$J1627&gt;=26,People!$J1627&lt;=35),"26-35",IF(AND(People!$J1627&gt;=36,People!$J1627&lt;=45),"36-45",IF(AND(People!$J1627&gt;=46,People!$J1627&lt;=55),"46-55",IF(AND(People!$J1627&gt;=56,People!$J1627&lt;=65),"56-65",IF(AND(People!$J1627&gt;=66,People!$J1627&lt;=75),"66-75","ALL"))))))</f>
        <v>46-55</v>
      </c>
      <c r="L1627" t="str">
        <f>Products!H1627</f>
        <v>Married</v>
      </c>
      <c r="M1627">
        <f>Table2[[#This Row],[Recency]]</f>
        <v>64</v>
      </c>
      <c r="N1627">
        <f>Table2[[#This Row],[NumDealsPurchases]]</f>
        <v>9</v>
      </c>
      <c r="O1627" s="12" t="str">
        <f>IF(Table2[[#This Row],[Kidhome]]=0,"No","Yes")</f>
        <v>Yes</v>
      </c>
      <c r="P1627" s="12" t="str">
        <f>IF(Table2[[#This Row],[Teenhome]]=0,"No","Yes")</f>
        <v>Yes</v>
      </c>
    </row>
    <row r="1628" spans="1:16" ht="16.5" x14ac:dyDescent="0.3">
      <c r="A1628" s="5">
        <f>Table2[[#This Row],[ID]]</f>
        <v>7019</v>
      </c>
      <c r="B1628" s="6">
        <f>Table2[[#This Row],[Year_Birth]]</f>
        <v>1963</v>
      </c>
      <c r="C1628" s="6" t="str">
        <f>Table2[[#This Row],[Education]]</f>
        <v>Graduation</v>
      </c>
      <c r="D1628" s="6" t="str">
        <f>Table2[[#This Row],[Marital_Status]]</f>
        <v>Together</v>
      </c>
      <c r="E1628" s="6">
        <f>Table2[[#This Row],[Income]]</f>
        <v>54414</v>
      </c>
      <c r="F1628" s="6">
        <f>Table2[[#This Row],[Kidhome]]</f>
        <v>1</v>
      </c>
      <c r="G1628" s="6">
        <f>Table2[[#This Row],[Teenhome]]</f>
        <v>1</v>
      </c>
      <c r="H1628" s="9">
        <f>Table2[[#This Row],[Dt_Customer]]</f>
        <v>41297</v>
      </c>
      <c r="I1628" s="6">
        <f>Table2[[#This Row],[Recency]]</f>
        <v>49</v>
      </c>
      <c r="J1628" s="8">
        <f>IF(VALUE(YEAR(People!$H1628))-People!$B1628&gt;=90,44,VALUE(YEAR(People!$H1628))-People!$B1628)</f>
        <v>50</v>
      </c>
      <c r="K1628" s="5" t="str">
        <f>IF(AND(People!$J1628&gt;=16,People!$J1628&lt;=25),"16-25",IF(AND(People!$J1628&gt;=26,People!$J1628&lt;=35),"26-35",IF(AND(People!$J1628&gt;=36,People!$J1628&lt;=45),"36-45",IF(AND(People!$J1628&gt;=46,People!$J1628&lt;=55),"46-55",IF(AND(People!$J1628&gt;=56,People!$J1628&lt;=65),"56-65",IF(AND(People!$J1628&gt;=66,People!$J1628&lt;=75),"66-75","ALL"))))))</f>
        <v>46-55</v>
      </c>
      <c r="L1628" t="str">
        <f>Products!H1628</f>
        <v>Widow</v>
      </c>
      <c r="M1628">
        <f>Table2[[#This Row],[Recency]]</f>
        <v>49</v>
      </c>
      <c r="N1628">
        <f>Table2[[#This Row],[NumDealsPurchases]]</f>
        <v>4</v>
      </c>
      <c r="O1628" s="12" t="str">
        <f>IF(Table2[[#This Row],[Kidhome]]=0,"No","Yes")</f>
        <v>Yes</v>
      </c>
      <c r="P1628" s="12" t="str">
        <f>IF(Table2[[#This Row],[Teenhome]]=0,"No","Yes")</f>
        <v>Yes</v>
      </c>
    </row>
    <row r="1629" spans="1:16" ht="16.5" x14ac:dyDescent="0.3">
      <c r="A1629" s="7">
        <f>Table2[[#This Row],[ID]]</f>
        <v>7408</v>
      </c>
      <c r="B1629" s="6">
        <f>Table2[[#This Row],[Year_Birth]]</f>
        <v>1952</v>
      </c>
      <c r="C1629" s="6" t="str">
        <f>Table2[[#This Row],[Education]]</f>
        <v>PhD</v>
      </c>
      <c r="D1629" s="6" t="str">
        <f>Table2[[#This Row],[Marital_Status]]</f>
        <v>Married</v>
      </c>
      <c r="E1629" s="6">
        <f>Table2[[#This Row],[Income]]</f>
        <v>54549</v>
      </c>
      <c r="F1629" s="6">
        <f>Table2[[#This Row],[Kidhome]]</f>
        <v>0</v>
      </c>
      <c r="G1629" s="6">
        <f>Table2[[#This Row],[Teenhome]]</f>
        <v>1</v>
      </c>
      <c r="H1629" s="9">
        <f>Table2[[#This Row],[Dt_Customer]]</f>
        <v>41701</v>
      </c>
      <c r="I1629" s="6">
        <f>Table2[[#This Row],[Recency]]</f>
        <v>8</v>
      </c>
      <c r="J1629" s="14">
        <f>IF(VALUE(YEAR(People!$H1629))-People!$B1629&gt;=90,44,VALUE(YEAR(People!$H1629))-People!$B1629)</f>
        <v>62</v>
      </c>
      <c r="K1629" s="5" t="str">
        <f>IF(AND(People!$J1629&gt;=16,People!$J1629&lt;=25),"16-25",IF(AND(People!$J1629&gt;=26,People!$J1629&lt;=35),"26-35",IF(AND(People!$J1629&gt;=36,People!$J1629&lt;=45),"36-45",IF(AND(People!$J1629&gt;=46,People!$J1629&lt;=55),"46-55",IF(AND(People!$J1629&gt;=56,People!$J1629&lt;=65),"56-65",IF(AND(People!$J1629&gt;=66,People!$J1629&lt;=75),"66-75","ALL"))))))</f>
        <v>56-65</v>
      </c>
      <c r="L1629" t="str">
        <f>Products!H1629</f>
        <v>Divorced</v>
      </c>
      <c r="M1629">
        <f>Table2[[#This Row],[Recency]]</f>
        <v>8</v>
      </c>
      <c r="N1629">
        <f>Table2[[#This Row],[NumDealsPurchases]]</f>
        <v>2</v>
      </c>
      <c r="O1629" s="12" t="str">
        <f>IF(Table2[[#This Row],[Kidhome]]=0,"No","Yes")</f>
        <v>No</v>
      </c>
      <c r="P1629" s="12" t="str">
        <f>IF(Table2[[#This Row],[Teenhome]]=0,"No","Yes")</f>
        <v>Yes</v>
      </c>
    </row>
    <row r="1630" spans="1:16" ht="16.5" x14ac:dyDescent="0.3">
      <c r="A1630" s="5">
        <f>Table2[[#This Row],[ID]]</f>
        <v>8041</v>
      </c>
      <c r="B1630" s="6">
        <f>Table2[[#This Row],[Year_Birth]]</f>
        <v>1971</v>
      </c>
      <c r="C1630" s="6" t="str">
        <f>Table2[[#This Row],[Education]]</f>
        <v>PhD</v>
      </c>
      <c r="D1630" s="6" t="str">
        <f>Table2[[#This Row],[Marital_Status]]</f>
        <v>Widow</v>
      </c>
      <c r="E1630" s="6">
        <f>Table2[[#This Row],[Income]]</f>
        <v>47111</v>
      </c>
      <c r="F1630" s="6">
        <f>Table2[[#This Row],[Kidhome]]</f>
        <v>0</v>
      </c>
      <c r="G1630" s="6">
        <f>Table2[[#This Row],[Teenhome]]</f>
        <v>1</v>
      </c>
      <c r="H1630" s="9">
        <f>Table2[[#This Row],[Dt_Customer]]</f>
        <v>41160</v>
      </c>
      <c r="I1630" s="6">
        <f>Table2[[#This Row],[Recency]]</f>
        <v>35</v>
      </c>
      <c r="J1630" s="8">
        <f>IF(VALUE(YEAR(People!$H1630))-People!$B1630&gt;=90,44,VALUE(YEAR(People!$H1630))-People!$B1630)</f>
        <v>41</v>
      </c>
      <c r="K1630" s="5" t="str">
        <f>IF(AND(People!$J1630&gt;=16,People!$J1630&lt;=25),"16-25",IF(AND(People!$J1630&gt;=26,People!$J1630&lt;=35),"26-35",IF(AND(People!$J1630&gt;=36,People!$J1630&lt;=45),"36-45",IF(AND(People!$J1630&gt;=46,People!$J1630&lt;=55),"46-55",IF(AND(People!$J1630&gt;=56,People!$J1630&lt;=65),"56-65",IF(AND(People!$J1630&gt;=66,People!$J1630&lt;=75),"66-75","ALL"))))))</f>
        <v>36-45</v>
      </c>
      <c r="L1630" t="str">
        <f>Products!H1630</f>
        <v>Together</v>
      </c>
      <c r="M1630">
        <f>Table2[[#This Row],[Recency]]</f>
        <v>35</v>
      </c>
      <c r="N1630">
        <f>Table2[[#This Row],[NumDealsPurchases]]</f>
        <v>6</v>
      </c>
      <c r="O1630" s="12" t="str">
        <f>IF(Table2[[#This Row],[Kidhome]]=0,"No","Yes")</f>
        <v>No</v>
      </c>
      <c r="P1630" s="12" t="str">
        <f>IF(Table2[[#This Row],[Teenhome]]=0,"No","Yes")</f>
        <v>Yes</v>
      </c>
    </row>
    <row r="1631" spans="1:16" ht="16.5" x14ac:dyDescent="0.3">
      <c r="A1631" s="7">
        <f>Table2[[#This Row],[ID]]</f>
        <v>252</v>
      </c>
      <c r="B1631" s="6">
        <f>Table2[[#This Row],[Year_Birth]]</f>
        <v>1963</v>
      </c>
      <c r="C1631" s="6" t="str">
        <f>Table2[[#This Row],[Education]]</f>
        <v>PhD</v>
      </c>
      <c r="D1631" s="6" t="str">
        <f>Table2[[#This Row],[Marital_Status]]</f>
        <v>Divorced</v>
      </c>
      <c r="E1631" s="6">
        <f>Table2[[#This Row],[Income]]</f>
        <v>41003</v>
      </c>
      <c r="F1631" s="6">
        <f>Table2[[#This Row],[Kidhome]]</f>
        <v>0</v>
      </c>
      <c r="G1631" s="6">
        <f>Table2[[#This Row],[Teenhome]]</f>
        <v>0</v>
      </c>
      <c r="H1631" s="9">
        <f>Table2[[#This Row],[Dt_Customer]]</f>
        <v>41350</v>
      </c>
      <c r="I1631" s="6">
        <f>Table2[[#This Row],[Recency]]</f>
        <v>11</v>
      </c>
      <c r="J1631" s="14">
        <f>IF(VALUE(YEAR(People!$H1631))-People!$B1631&gt;=90,44,VALUE(YEAR(People!$H1631))-People!$B1631)</f>
        <v>50</v>
      </c>
      <c r="K1631" s="5" t="str">
        <f>IF(AND(People!$J1631&gt;=16,People!$J1631&lt;=25),"16-25",IF(AND(People!$J1631&gt;=26,People!$J1631&lt;=35),"26-35",IF(AND(People!$J1631&gt;=36,People!$J1631&lt;=45),"36-45",IF(AND(People!$J1631&gt;=46,People!$J1631&lt;=55),"46-55",IF(AND(People!$J1631&gt;=56,People!$J1631&lt;=65),"56-65",IF(AND(People!$J1631&gt;=66,People!$J1631&lt;=75),"66-75","ALL"))))))</f>
        <v>46-55</v>
      </c>
      <c r="L1631" t="str">
        <f>Products!H1631</f>
        <v>Together</v>
      </c>
      <c r="M1631">
        <f>Table2[[#This Row],[Recency]]</f>
        <v>11</v>
      </c>
      <c r="N1631">
        <f>Table2[[#This Row],[NumDealsPurchases]]</f>
        <v>1</v>
      </c>
      <c r="O1631" s="12" t="str">
        <f>IF(Table2[[#This Row],[Kidhome]]=0,"No","Yes")</f>
        <v>No</v>
      </c>
      <c r="P1631" s="12" t="str">
        <f>IF(Table2[[#This Row],[Teenhome]]=0,"No","Yes")</f>
        <v>No</v>
      </c>
    </row>
    <row r="1632" spans="1:16" ht="16.5" x14ac:dyDescent="0.3">
      <c r="A1632" s="5">
        <f>Table2[[#This Row],[ID]]</f>
        <v>9986</v>
      </c>
      <c r="B1632" s="6">
        <f>Table2[[#This Row],[Year_Birth]]</f>
        <v>1982</v>
      </c>
      <c r="C1632" s="6" t="str">
        <f>Table2[[#This Row],[Education]]</f>
        <v>Graduation</v>
      </c>
      <c r="D1632" s="6" t="str">
        <f>Table2[[#This Row],[Marital_Status]]</f>
        <v>Together</v>
      </c>
      <c r="E1632" s="6">
        <f>Table2[[#This Row],[Income]]</f>
        <v>19444</v>
      </c>
      <c r="F1632" s="6">
        <f>Table2[[#This Row],[Kidhome]]</f>
        <v>1</v>
      </c>
      <c r="G1632" s="6">
        <f>Table2[[#This Row],[Teenhome]]</f>
        <v>0</v>
      </c>
      <c r="H1632" s="9">
        <f>Table2[[#This Row],[Dt_Customer]]</f>
        <v>41692</v>
      </c>
      <c r="I1632" s="6">
        <f>Table2[[#This Row],[Recency]]</f>
        <v>8</v>
      </c>
      <c r="J1632" s="8">
        <f>IF(VALUE(YEAR(People!$H1632))-People!$B1632&gt;=90,44,VALUE(YEAR(People!$H1632))-People!$B1632)</f>
        <v>32</v>
      </c>
      <c r="K1632" s="5" t="str">
        <f>IF(AND(People!$J1632&gt;=16,People!$J1632&lt;=25),"16-25",IF(AND(People!$J1632&gt;=26,People!$J1632&lt;=35),"26-35",IF(AND(People!$J1632&gt;=36,People!$J1632&lt;=45),"36-45",IF(AND(People!$J1632&gt;=46,People!$J1632&lt;=55),"46-55",IF(AND(People!$J1632&gt;=56,People!$J1632&lt;=65),"56-65",IF(AND(People!$J1632&gt;=66,People!$J1632&lt;=75),"66-75","ALL"))))))</f>
        <v>26-35</v>
      </c>
      <c r="L1632" t="str">
        <f>Products!H1632</f>
        <v>Together</v>
      </c>
      <c r="M1632">
        <f>Table2[[#This Row],[Recency]]</f>
        <v>8</v>
      </c>
      <c r="N1632">
        <f>Table2[[#This Row],[NumDealsPurchases]]</f>
        <v>3</v>
      </c>
      <c r="O1632" s="12" t="str">
        <f>IF(Table2[[#This Row],[Kidhome]]=0,"No","Yes")</f>
        <v>Yes</v>
      </c>
      <c r="P1632" s="12" t="str">
        <f>IF(Table2[[#This Row],[Teenhome]]=0,"No","Yes")</f>
        <v>No</v>
      </c>
    </row>
    <row r="1633" spans="1:16" ht="16.5" x14ac:dyDescent="0.3">
      <c r="A1633" s="7">
        <f>Table2[[#This Row],[ID]]</f>
        <v>3276</v>
      </c>
      <c r="B1633" s="6">
        <f>Table2[[#This Row],[Year_Birth]]</f>
        <v>1976</v>
      </c>
      <c r="C1633" s="6" t="str">
        <f>Table2[[#This Row],[Education]]</f>
        <v>2n Cycle</v>
      </c>
      <c r="D1633" s="6" t="str">
        <f>Table2[[#This Row],[Marital_Status]]</f>
        <v>Together</v>
      </c>
      <c r="E1633" s="6">
        <f>Table2[[#This Row],[Income]]</f>
        <v>36301</v>
      </c>
      <c r="F1633" s="6">
        <f>Table2[[#This Row],[Kidhome]]</f>
        <v>1</v>
      </c>
      <c r="G1633" s="6">
        <f>Table2[[#This Row],[Teenhome]]</f>
        <v>0</v>
      </c>
      <c r="H1633" s="9">
        <f>Table2[[#This Row],[Dt_Customer]]</f>
        <v>41572</v>
      </c>
      <c r="I1633" s="6">
        <f>Table2[[#This Row],[Recency]]</f>
        <v>53</v>
      </c>
      <c r="J1633" s="14">
        <f>IF(VALUE(YEAR(People!$H1633))-People!$B1633&gt;=90,44,VALUE(YEAR(People!$H1633))-People!$B1633)</f>
        <v>37</v>
      </c>
      <c r="K1633" s="5" t="str">
        <f>IF(AND(People!$J1633&gt;=16,People!$J1633&lt;=25),"16-25",IF(AND(People!$J1633&gt;=26,People!$J1633&lt;=35),"26-35",IF(AND(People!$J1633&gt;=36,People!$J1633&lt;=45),"36-45",IF(AND(People!$J1633&gt;=46,People!$J1633&lt;=55),"46-55",IF(AND(People!$J1633&gt;=56,People!$J1633&lt;=65),"56-65",IF(AND(People!$J1633&gt;=66,People!$J1633&lt;=75),"66-75","ALL"))))))</f>
        <v>36-45</v>
      </c>
      <c r="L1633" t="str">
        <f>Products!H1633</f>
        <v>Together</v>
      </c>
      <c r="M1633">
        <f>Table2[[#This Row],[Recency]]</f>
        <v>53</v>
      </c>
      <c r="N1633">
        <f>Table2[[#This Row],[NumDealsPurchases]]</f>
        <v>1</v>
      </c>
      <c r="O1633" s="12" t="str">
        <f>IF(Table2[[#This Row],[Kidhome]]=0,"No","Yes")</f>
        <v>Yes</v>
      </c>
      <c r="P1633" s="12" t="str">
        <f>IF(Table2[[#This Row],[Teenhome]]=0,"No","Yes")</f>
        <v>No</v>
      </c>
    </row>
    <row r="1634" spans="1:16" ht="16.5" x14ac:dyDescent="0.3">
      <c r="A1634" s="5">
        <f>Table2[[#This Row],[ID]]</f>
        <v>3859</v>
      </c>
      <c r="B1634" s="6">
        <f>Table2[[#This Row],[Year_Birth]]</f>
        <v>1947</v>
      </c>
      <c r="C1634" s="6" t="str">
        <f>Table2[[#This Row],[Education]]</f>
        <v>PhD</v>
      </c>
      <c r="D1634" s="6" t="str">
        <f>Table2[[#This Row],[Marital_Status]]</f>
        <v>Together</v>
      </c>
      <c r="E1634" s="6">
        <f>Table2[[#This Row],[Income]]</f>
        <v>73059</v>
      </c>
      <c r="F1634" s="6">
        <f>Table2[[#This Row],[Kidhome]]</f>
        <v>0</v>
      </c>
      <c r="G1634" s="6">
        <f>Table2[[#This Row],[Teenhome]]</f>
        <v>1</v>
      </c>
      <c r="H1634" s="9">
        <f>Table2[[#This Row],[Dt_Customer]]</f>
        <v>41517</v>
      </c>
      <c r="I1634" s="6">
        <f>Table2[[#This Row],[Recency]]</f>
        <v>36</v>
      </c>
      <c r="J1634" s="8">
        <f>IF(VALUE(YEAR(People!$H1634))-People!$B1634&gt;=90,44,VALUE(YEAR(People!$H1634))-People!$B1634)</f>
        <v>66</v>
      </c>
      <c r="K1634" s="5" t="str">
        <f>IF(AND(People!$J1634&gt;=16,People!$J1634&lt;=25),"16-25",IF(AND(People!$J1634&gt;=26,People!$J1634&lt;=35),"26-35",IF(AND(People!$J1634&gt;=36,People!$J1634&lt;=45),"36-45",IF(AND(People!$J1634&gt;=46,People!$J1634&lt;=55),"46-55",IF(AND(People!$J1634&gt;=56,People!$J1634&lt;=65),"56-65",IF(AND(People!$J1634&gt;=66,People!$J1634&lt;=75),"66-75","ALL"))))))</f>
        <v>66-75</v>
      </c>
      <c r="L1634" t="str">
        <f>Products!H1634</f>
        <v>Married</v>
      </c>
      <c r="M1634">
        <f>Table2[[#This Row],[Recency]]</f>
        <v>36</v>
      </c>
      <c r="N1634">
        <f>Table2[[#This Row],[NumDealsPurchases]]</f>
        <v>1</v>
      </c>
      <c r="O1634" s="12" t="str">
        <f>IF(Table2[[#This Row],[Kidhome]]=0,"No","Yes")</f>
        <v>No</v>
      </c>
      <c r="P1634" s="12" t="str">
        <f>IF(Table2[[#This Row],[Teenhome]]=0,"No","Yes")</f>
        <v>Yes</v>
      </c>
    </row>
    <row r="1635" spans="1:16" ht="16.5" x14ac:dyDescent="0.3">
      <c r="A1635" s="7">
        <f>Table2[[#This Row],[ID]]</f>
        <v>3570</v>
      </c>
      <c r="B1635" s="6">
        <f>Table2[[#This Row],[Year_Birth]]</f>
        <v>1969</v>
      </c>
      <c r="C1635" s="6" t="str">
        <f>Table2[[#This Row],[Education]]</f>
        <v>PhD</v>
      </c>
      <c r="D1635" s="6" t="str">
        <f>Table2[[#This Row],[Marital_Status]]</f>
        <v>Together</v>
      </c>
      <c r="E1635" s="6">
        <f>Table2[[#This Row],[Income]]</f>
        <v>42731</v>
      </c>
      <c r="F1635" s="6">
        <f>Table2[[#This Row],[Kidhome]]</f>
        <v>1</v>
      </c>
      <c r="G1635" s="6">
        <f>Table2[[#This Row],[Teenhome]]</f>
        <v>0</v>
      </c>
      <c r="H1635" s="9">
        <f>Table2[[#This Row],[Dt_Customer]]</f>
        <v>41568</v>
      </c>
      <c r="I1635" s="6">
        <f>Table2[[#This Row],[Recency]]</f>
        <v>64</v>
      </c>
      <c r="J1635" s="14">
        <f>IF(VALUE(YEAR(People!$H1635))-People!$B1635&gt;=90,44,VALUE(YEAR(People!$H1635))-People!$B1635)</f>
        <v>44</v>
      </c>
      <c r="K1635" s="5" t="str">
        <f>IF(AND(People!$J1635&gt;=16,People!$J1635&lt;=25),"16-25",IF(AND(People!$J1635&gt;=26,People!$J1635&lt;=35),"26-35",IF(AND(People!$J1635&gt;=36,People!$J1635&lt;=45),"36-45",IF(AND(People!$J1635&gt;=46,People!$J1635&lt;=55),"46-55",IF(AND(People!$J1635&gt;=56,People!$J1635&lt;=65),"56-65",IF(AND(People!$J1635&gt;=66,People!$J1635&lt;=75),"66-75","ALL"))))))</f>
        <v>36-45</v>
      </c>
      <c r="L1635" t="str">
        <f>Products!H1635</f>
        <v>Together</v>
      </c>
      <c r="M1635">
        <f>Table2[[#This Row],[Recency]]</f>
        <v>64</v>
      </c>
      <c r="N1635">
        <f>Table2[[#This Row],[NumDealsPurchases]]</f>
        <v>3</v>
      </c>
      <c r="O1635" s="12" t="str">
        <f>IF(Table2[[#This Row],[Kidhome]]=0,"No","Yes")</f>
        <v>Yes</v>
      </c>
      <c r="P1635" s="12" t="str">
        <f>IF(Table2[[#This Row],[Teenhome]]=0,"No","Yes")</f>
        <v>No</v>
      </c>
    </row>
    <row r="1636" spans="1:16" ht="16.5" x14ac:dyDescent="0.3">
      <c r="A1636" s="5">
        <f>Table2[[#This Row],[ID]]</f>
        <v>3783</v>
      </c>
      <c r="B1636" s="6">
        <f>Table2[[#This Row],[Year_Birth]]</f>
        <v>1959</v>
      </c>
      <c r="C1636" s="6" t="str">
        <f>Table2[[#This Row],[Education]]</f>
        <v>PhD</v>
      </c>
      <c r="D1636" s="6" t="str">
        <f>Table2[[#This Row],[Marital_Status]]</f>
        <v>Married</v>
      </c>
      <c r="E1636" s="6">
        <f>Table2[[#This Row],[Income]]</f>
        <v>52854</v>
      </c>
      <c r="F1636" s="6">
        <f>Table2[[#This Row],[Kidhome]]</f>
        <v>1</v>
      </c>
      <c r="G1636" s="6">
        <f>Table2[[#This Row],[Teenhome]]</f>
        <v>1</v>
      </c>
      <c r="H1636" s="9">
        <f>Table2[[#This Row],[Dt_Customer]]</f>
        <v>41722</v>
      </c>
      <c r="I1636" s="6">
        <f>Table2[[#This Row],[Recency]]</f>
        <v>43</v>
      </c>
      <c r="J1636" s="8">
        <f>IF(VALUE(YEAR(People!$H1636))-People!$B1636&gt;=90,44,VALUE(YEAR(People!$H1636))-People!$B1636)</f>
        <v>55</v>
      </c>
      <c r="K1636" s="5" t="str">
        <f>IF(AND(People!$J1636&gt;=16,People!$J1636&lt;=25),"16-25",IF(AND(People!$J1636&gt;=26,People!$J1636&lt;=35),"26-35",IF(AND(People!$J1636&gt;=36,People!$J1636&lt;=45),"36-45",IF(AND(People!$J1636&gt;=46,People!$J1636&lt;=55),"46-55",IF(AND(People!$J1636&gt;=56,People!$J1636&lt;=65),"56-65",IF(AND(People!$J1636&gt;=66,People!$J1636&lt;=75),"66-75","ALL"))))))</f>
        <v>46-55</v>
      </c>
      <c r="L1636" t="str">
        <f>Products!H1636</f>
        <v>Together</v>
      </c>
      <c r="M1636">
        <f>Table2[[#This Row],[Recency]]</f>
        <v>43</v>
      </c>
      <c r="N1636">
        <f>Table2[[#This Row],[NumDealsPurchases]]</f>
        <v>2</v>
      </c>
      <c r="O1636" s="12" t="str">
        <f>IF(Table2[[#This Row],[Kidhome]]=0,"No","Yes")</f>
        <v>Yes</v>
      </c>
      <c r="P1636" s="12" t="str">
        <f>IF(Table2[[#This Row],[Teenhome]]=0,"No","Yes")</f>
        <v>Yes</v>
      </c>
    </row>
    <row r="1637" spans="1:16" ht="16.5" x14ac:dyDescent="0.3">
      <c r="A1637" s="7">
        <f>Table2[[#This Row],[ID]]</f>
        <v>10207</v>
      </c>
      <c r="B1637" s="6">
        <f>Table2[[#This Row],[Year_Birth]]</f>
        <v>1978</v>
      </c>
      <c r="C1637" s="6" t="str">
        <f>Table2[[#This Row],[Education]]</f>
        <v>Graduation</v>
      </c>
      <c r="D1637" s="6" t="str">
        <f>Table2[[#This Row],[Marital_Status]]</f>
        <v>Together</v>
      </c>
      <c r="E1637" s="6">
        <f>Table2[[#This Row],[Income]]</f>
        <v>22775</v>
      </c>
      <c r="F1637" s="6">
        <f>Table2[[#This Row],[Kidhome]]</f>
        <v>1</v>
      </c>
      <c r="G1637" s="6">
        <f>Table2[[#This Row],[Teenhome]]</f>
        <v>0</v>
      </c>
      <c r="H1637" s="9">
        <f>Table2[[#This Row],[Dt_Customer]]</f>
        <v>41444</v>
      </c>
      <c r="I1637" s="6">
        <f>Table2[[#This Row],[Recency]]</f>
        <v>40</v>
      </c>
      <c r="J1637" s="14">
        <f>IF(VALUE(YEAR(People!$H1637))-People!$B1637&gt;=90,44,VALUE(YEAR(People!$H1637))-People!$B1637)</f>
        <v>35</v>
      </c>
      <c r="K1637" s="5" t="str">
        <f>IF(AND(People!$J1637&gt;=16,People!$J1637&lt;=25),"16-25",IF(AND(People!$J1637&gt;=26,People!$J1637&lt;=35),"26-35",IF(AND(People!$J1637&gt;=36,People!$J1637&lt;=45),"36-45",IF(AND(People!$J1637&gt;=46,People!$J1637&lt;=55),"46-55",IF(AND(People!$J1637&gt;=56,People!$J1637&lt;=65),"56-65",IF(AND(People!$J1637&gt;=66,People!$J1637&lt;=75),"66-75","ALL"))))))</f>
        <v>26-35</v>
      </c>
      <c r="L1637" t="str">
        <f>Products!H1637</f>
        <v>Married</v>
      </c>
      <c r="M1637">
        <f>Table2[[#This Row],[Recency]]</f>
        <v>40</v>
      </c>
      <c r="N1637">
        <f>Table2[[#This Row],[NumDealsPurchases]]</f>
        <v>1</v>
      </c>
      <c r="O1637" s="12" t="str">
        <f>IF(Table2[[#This Row],[Kidhome]]=0,"No","Yes")</f>
        <v>Yes</v>
      </c>
      <c r="P1637" s="12" t="str">
        <f>IF(Table2[[#This Row],[Teenhome]]=0,"No","Yes")</f>
        <v>No</v>
      </c>
    </row>
    <row r="1638" spans="1:16" ht="16.5" x14ac:dyDescent="0.3">
      <c r="A1638" s="5">
        <f>Table2[[#This Row],[ID]]</f>
        <v>10906</v>
      </c>
      <c r="B1638" s="6">
        <f>Table2[[#This Row],[Year_Birth]]</f>
        <v>1948</v>
      </c>
      <c r="C1638" s="6" t="str">
        <f>Table2[[#This Row],[Education]]</f>
        <v>PhD</v>
      </c>
      <c r="D1638" s="6" t="str">
        <f>Table2[[#This Row],[Marital_Status]]</f>
        <v>Together</v>
      </c>
      <c r="E1638" s="6">
        <f>Table2[[#This Row],[Income]]</f>
        <v>46681</v>
      </c>
      <c r="F1638" s="6">
        <f>Table2[[#This Row],[Kidhome]]</f>
        <v>0</v>
      </c>
      <c r="G1638" s="6">
        <f>Table2[[#This Row],[Teenhome]]</f>
        <v>2</v>
      </c>
      <c r="H1638" s="9">
        <f>Table2[[#This Row],[Dt_Customer]]</f>
        <v>41555</v>
      </c>
      <c r="I1638" s="6">
        <f>Table2[[#This Row],[Recency]]</f>
        <v>52</v>
      </c>
      <c r="J1638" s="8">
        <f>IF(VALUE(YEAR(People!$H1638))-People!$B1638&gt;=90,44,VALUE(YEAR(People!$H1638))-People!$B1638)</f>
        <v>65</v>
      </c>
      <c r="K1638" s="5" t="str">
        <f>IF(AND(People!$J1638&gt;=16,People!$J1638&lt;=25),"16-25",IF(AND(People!$J1638&gt;=26,People!$J1638&lt;=35),"26-35",IF(AND(People!$J1638&gt;=36,People!$J1638&lt;=45),"36-45",IF(AND(People!$J1638&gt;=46,People!$J1638&lt;=55),"46-55",IF(AND(People!$J1638&gt;=56,People!$J1638&lt;=65),"56-65",IF(AND(People!$J1638&gt;=66,People!$J1638&lt;=75),"66-75","ALL"))))))</f>
        <v>56-65</v>
      </c>
      <c r="L1638" t="str">
        <f>Products!H1638</f>
        <v>Divorced</v>
      </c>
      <c r="M1638">
        <f>Table2[[#This Row],[Recency]]</f>
        <v>52</v>
      </c>
      <c r="N1638">
        <f>Table2[[#This Row],[NumDealsPurchases]]</f>
        <v>2</v>
      </c>
      <c r="O1638" s="12" t="str">
        <f>IF(Table2[[#This Row],[Kidhome]]=0,"No","Yes")</f>
        <v>No</v>
      </c>
      <c r="P1638" s="12" t="str">
        <f>IF(Table2[[#This Row],[Teenhome]]=0,"No","Yes")</f>
        <v>Yes</v>
      </c>
    </row>
    <row r="1639" spans="1:16" ht="16.5" x14ac:dyDescent="0.3">
      <c r="A1639" s="7">
        <f>Table2[[#This Row],[ID]]</f>
        <v>3427</v>
      </c>
      <c r="B1639" s="6">
        <f>Table2[[#This Row],[Year_Birth]]</f>
        <v>1955</v>
      </c>
      <c r="C1639" s="6" t="str">
        <f>Table2[[#This Row],[Education]]</f>
        <v>PhD</v>
      </c>
      <c r="D1639" s="6" t="str">
        <f>Table2[[#This Row],[Marital_Status]]</f>
        <v>Married</v>
      </c>
      <c r="E1639" s="6">
        <f>Table2[[#This Row],[Income]]</f>
        <v>59821</v>
      </c>
      <c r="F1639" s="6">
        <f>Table2[[#This Row],[Kidhome]]</f>
        <v>0</v>
      </c>
      <c r="G1639" s="6">
        <f>Table2[[#This Row],[Teenhome]]</f>
        <v>1</v>
      </c>
      <c r="H1639" s="9">
        <f>Table2[[#This Row],[Dt_Customer]]</f>
        <v>41376</v>
      </c>
      <c r="I1639" s="6">
        <f>Table2[[#This Row],[Recency]]</f>
        <v>11</v>
      </c>
      <c r="J1639" s="14">
        <f>IF(VALUE(YEAR(People!$H1639))-People!$B1639&gt;=90,44,VALUE(YEAR(People!$H1639))-People!$B1639)</f>
        <v>58</v>
      </c>
      <c r="K1639" s="5" t="str">
        <f>IF(AND(People!$J1639&gt;=16,People!$J1639&lt;=25),"16-25",IF(AND(People!$J1639&gt;=26,People!$J1639&lt;=35),"26-35",IF(AND(People!$J1639&gt;=36,People!$J1639&lt;=45),"36-45",IF(AND(People!$J1639&gt;=46,People!$J1639&lt;=55),"46-55",IF(AND(People!$J1639&gt;=56,People!$J1639&lt;=65),"56-65",IF(AND(People!$J1639&gt;=66,People!$J1639&lt;=75),"66-75","ALL"))))))</f>
        <v>56-65</v>
      </c>
      <c r="L1639" t="str">
        <f>Products!H1639</f>
        <v>Married</v>
      </c>
      <c r="M1639">
        <f>Table2[[#This Row],[Recency]]</f>
        <v>11</v>
      </c>
      <c r="N1639">
        <f>Table2[[#This Row],[NumDealsPurchases]]</f>
        <v>6</v>
      </c>
      <c r="O1639" s="12" t="str">
        <f>IF(Table2[[#This Row],[Kidhome]]=0,"No","Yes")</f>
        <v>No</v>
      </c>
      <c r="P1639" s="12" t="str">
        <f>IF(Table2[[#This Row],[Teenhome]]=0,"No","Yes")</f>
        <v>Yes</v>
      </c>
    </row>
    <row r="1640" spans="1:16" ht="16.5" x14ac:dyDescent="0.3">
      <c r="A1640" s="5">
        <f>Table2[[#This Row],[ID]]</f>
        <v>5209</v>
      </c>
      <c r="B1640" s="6">
        <f>Table2[[#This Row],[Year_Birth]]</f>
        <v>1954</v>
      </c>
      <c r="C1640" s="6" t="str">
        <f>Table2[[#This Row],[Education]]</f>
        <v>Graduation</v>
      </c>
      <c r="D1640" s="6" t="str">
        <f>Table2[[#This Row],[Marital_Status]]</f>
        <v>Divorced</v>
      </c>
      <c r="E1640" s="6">
        <f>Table2[[#This Row],[Income]]</f>
        <v>50002</v>
      </c>
      <c r="F1640" s="6">
        <f>Table2[[#This Row],[Kidhome]]</f>
        <v>0</v>
      </c>
      <c r="G1640" s="6">
        <f>Table2[[#This Row],[Teenhome]]</f>
        <v>1</v>
      </c>
      <c r="H1640" s="9">
        <f>Table2[[#This Row],[Dt_Customer]]</f>
        <v>41442</v>
      </c>
      <c r="I1640" s="6">
        <f>Table2[[#This Row],[Recency]]</f>
        <v>21</v>
      </c>
      <c r="J1640" s="8">
        <f>IF(VALUE(YEAR(People!$H1640))-People!$B1640&gt;=90,44,VALUE(YEAR(People!$H1640))-People!$B1640)</f>
        <v>59</v>
      </c>
      <c r="K1640" s="5" t="str">
        <f>IF(AND(People!$J1640&gt;=16,People!$J1640&lt;=25),"16-25",IF(AND(People!$J1640&gt;=26,People!$J1640&lt;=35),"26-35",IF(AND(People!$J1640&gt;=36,People!$J1640&lt;=45),"36-45",IF(AND(People!$J1640&gt;=46,People!$J1640&lt;=55),"46-55",IF(AND(People!$J1640&gt;=56,People!$J1640&lt;=65),"56-65",IF(AND(People!$J1640&gt;=66,People!$J1640&lt;=75),"66-75","ALL"))))))</f>
        <v>56-65</v>
      </c>
      <c r="L1640" t="str">
        <f>Products!H1640</f>
        <v>Married</v>
      </c>
      <c r="M1640">
        <f>Table2[[#This Row],[Recency]]</f>
        <v>21</v>
      </c>
      <c r="N1640">
        <f>Table2[[#This Row],[NumDealsPurchases]]</f>
        <v>2</v>
      </c>
      <c r="O1640" s="12" t="str">
        <f>IF(Table2[[#This Row],[Kidhome]]=0,"No","Yes")</f>
        <v>No</v>
      </c>
      <c r="P1640" s="12" t="str">
        <f>IF(Table2[[#This Row],[Teenhome]]=0,"No","Yes")</f>
        <v>Yes</v>
      </c>
    </row>
    <row r="1641" spans="1:16" ht="16.5" x14ac:dyDescent="0.3">
      <c r="A1641" s="7">
        <f>Table2[[#This Row],[ID]]</f>
        <v>10711</v>
      </c>
      <c r="B1641" s="6">
        <f>Table2[[#This Row],[Year_Birth]]</f>
        <v>1945</v>
      </c>
      <c r="C1641" s="6" t="str">
        <f>Table2[[#This Row],[Education]]</f>
        <v>Graduation</v>
      </c>
      <c r="D1641" s="6" t="str">
        <f>Table2[[#This Row],[Marital_Status]]</f>
        <v>Married</v>
      </c>
      <c r="E1641" s="6">
        <f>Table2[[#This Row],[Income]]</f>
        <v>69755</v>
      </c>
      <c r="F1641" s="6">
        <f>Table2[[#This Row],[Kidhome]]</f>
        <v>0</v>
      </c>
      <c r="G1641" s="6">
        <f>Table2[[#This Row],[Teenhome]]</f>
        <v>0</v>
      </c>
      <c r="H1641" s="9">
        <f>Table2[[#This Row],[Dt_Customer]]</f>
        <v>41549</v>
      </c>
      <c r="I1641" s="6">
        <f>Table2[[#This Row],[Recency]]</f>
        <v>23</v>
      </c>
      <c r="J1641" s="14">
        <f>IF(VALUE(YEAR(People!$H1641))-People!$B1641&gt;=90,44,VALUE(YEAR(People!$H1641))-People!$B1641)</f>
        <v>68</v>
      </c>
      <c r="K1641" s="5" t="str">
        <f>IF(AND(People!$J1641&gt;=16,People!$J1641&lt;=25),"16-25",IF(AND(People!$J1641&gt;=26,People!$J1641&lt;=35),"26-35",IF(AND(People!$J1641&gt;=36,People!$J1641&lt;=45),"36-45",IF(AND(People!$J1641&gt;=46,People!$J1641&lt;=55),"46-55",IF(AND(People!$J1641&gt;=56,People!$J1641&lt;=65),"56-65",IF(AND(People!$J1641&gt;=66,People!$J1641&lt;=75),"66-75","ALL"))))))</f>
        <v>66-75</v>
      </c>
      <c r="L1641" t="str">
        <f>Products!H1641</f>
        <v>Together</v>
      </c>
      <c r="M1641">
        <f>Table2[[#This Row],[Recency]]</f>
        <v>23</v>
      </c>
      <c r="N1641">
        <f>Table2[[#This Row],[NumDealsPurchases]]</f>
        <v>1</v>
      </c>
      <c r="O1641" s="12" t="str">
        <f>IF(Table2[[#This Row],[Kidhome]]=0,"No","Yes")</f>
        <v>No</v>
      </c>
      <c r="P1641" s="12" t="str">
        <f>IF(Table2[[#This Row],[Teenhome]]=0,"No","Yes")</f>
        <v>No</v>
      </c>
    </row>
    <row r="1642" spans="1:16" ht="16.5" x14ac:dyDescent="0.3">
      <c r="A1642" s="5">
        <f>Table2[[#This Row],[ID]]</f>
        <v>10785</v>
      </c>
      <c r="B1642" s="6">
        <f>Table2[[#This Row],[Year_Birth]]</f>
        <v>1969</v>
      </c>
      <c r="C1642" s="6" t="str">
        <f>Table2[[#This Row],[Education]]</f>
        <v>Graduation</v>
      </c>
      <c r="D1642" s="6" t="str">
        <f>Table2[[#This Row],[Marital_Status]]</f>
        <v>Married</v>
      </c>
      <c r="E1642" s="6">
        <f>Table2[[#This Row],[Income]]</f>
        <v>44078</v>
      </c>
      <c r="F1642" s="6">
        <f>Table2[[#This Row],[Kidhome]]</f>
        <v>1</v>
      </c>
      <c r="G1642" s="6">
        <f>Table2[[#This Row],[Teenhome]]</f>
        <v>1</v>
      </c>
      <c r="H1642" s="9">
        <f>Table2[[#This Row],[Dt_Customer]]</f>
        <v>41809</v>
      </c>
      <c r="I1642" s="6">
        <f>Table2[[#This Row],[Recency]]</f>
        <v>17</v>
      </c>
      <c r="J1642" s="8">
        <f>IF(VALUE(YEAR(People!$H1642))-People!$B1642&gt;=90,44,VALUE(YEAR(People!$H1642))-People!$B1642)</f>
        <v>45</v>
      </c>
      <c r="K1642" s="5" t="str">
        <f>IF(AND(People!$J1642&gt;=16,People!$J1642&lt;=25),"16-25",IF(AND(People!$J1642&gt;=26,People!$J1642&lt;=35),"26-35",IF(AND(People!$J1642&gt;=36,People!$J1642&lt;=45),"36-45",IF(AND(People!$J1642&gt;=46,People!$J1642&lt;=55),"46-55",IF(AND(People!$J1642&gt;=56,People!$J1642&lt;=65),"56-65",IF(AND(People!$J1642&gt;=66,People!$J1642&lt;=75),"66-75","ALL"))))))</f>
        <v>36-45</v>
      </c>
      <c r="L1642" t="str">
        <f>Products!H1642</f>
        <v>Together</v>
      </c>
      <c r="M1642">
        <f>Table2[[#This Row],[Recency]]</f>
        <v>17</v>
      </c>
      <c r="N1642">
        <f>Table2[[#This Row],[NumDealsPurchases]]</f>
        <v>2</v>
      </c>
      <c r="O1642" s="12" t="str">
        <f>IF(Table2[[#This Row],[Kidhome]]=0,"No","Yes")</f>
        <v>Yes</v>
      </c>
      <c r="P1642" s="12" t="str">
        <f>IF(Table2[[#This Row],[Teenhome]]=0,"No","Yes")</f>
        <v>Yes</v>
      </c>
    </row>
    <row r="1643" spans="1:16" ht="16.5" x14ac:dyDescent="0.3">
      <c r="A1643" s="7">
        <f>Table2[[#This Row],[ID]]</f>
        <v>2814</v>
      </c>
      <c r="B1643" s="6">
        <f>Table2[[#This Row],[Year_Birth]]</f>
        <v>1976</v>
      </c>
      <c r="C1643" s="6" t="str">
        <f>Table2[[#This Row],[Education]]</f>
        <v>Master</v>
      </c>
      <c r="D1643" s="6" t="str">
        <f>Table2[[#This Row],[Marital_Status]]</f>
        <v>Together</v>
      </c>
      <c r="E1643" s="6">
        <f>Table2[[#This Row],[Income]]</f>
        <v>30560</v>
      </c>
      <c r="F1643" s="6">
        <f>Table2[[#This Row],[Kidhome]]</f>
        <v>1</v>
      </c>
      <c r="G1643" s="6">
        <f>Table2[[#This Row],[Teenhome]]</f>
        <v>0</v>
      </c>
      <c r="H1643" s="9">
        <f>Table2[[#This Row],[Dt_Customer]]</f>
        <v>41452</v>
      </c>
      <c r="I1643" s="6">
        <f>Table2[[#This Row],[Recency]]</f>
        <v>6</v>
      </c>
      <c r="J1643" s="14">
        <f>IF(VALUE(YEAR(People!$H1643))-People!$B1643&gt;=90,44,VALUE(YEAR(People!$H1643))-People!$B1643)</f>
        <v>37</v>
      </c>
      <c r="K1643" s="5" t="str">
        <f>IF(AND(People!$J1643&gt;=16,People!$J1643&lt;=25),"16-25",IF(AND(People!$J1643&gt;=26,People!$J1643&lt;=35),"26-35",IF(AND(People!$J1643&gt;=36,People!$J1643&lt;=45),"36-45",IF(AND(People!$J1643&gt;=46,People!$J1643&lt;=55),"46-55",IF(AND(People!$J1643&gt;=56,People!$J1643&lt;=65),"56-65",IF(AND(People!$J1643&gt;=66,People!$J1643&lt;=75),"66-75","ALL"))))))</f>
        <v>36-45</v>
      </c>
      <c r="L1643" t="str">
        <f>Products!H1643</f>
        <v>Divorced</v>
      </c>
      <c r="M1643">
        <f>Table2[[#This Row],[Recency]]</f>
        <v>6</v>
      </c>
      <c r="N1643">
        <f>Table2[[#This Row],[NumDealsPurchases]]</f>
        <v>1</v>
      </c>
      <c r="O1643" s="12" t="str">
        <f>IF(Table2[[#This Row],[Kidhome]]=0,"No","Yes")</f>
        <v>Yes</v>
      </c>
      <c r="P1643" s="12" t="str">
        <f>IF(Table2[[#This Row],[Teenhome]]=0,"No","Yes")</f>
        <v>No</v>
      </c>
    </row>
    <row r="1644" spans="1:16" ht="16.5" x14ac:dyDescent="0.3">
      <c r="A1644" s="5">
        <f>Table2[[#This Row],[ID]]</f>
        <v>6866</v>
      </c>
      <c r="B1644" s="6">
        <f>Table2[[#This Row],[Year_Birth]]</f>
        <v>1969</v>
      </c>
      <c r="C1644" s="6" t="str">
        <f>Table2[[#This Row],[Education]]</f>
        <v>Master</v>
      </c>
      <c r="D1644" s="6" t="str">
        <f>Table2[[#This Row],[Marital_Status]]</f>
        <v>Together</v>
      </c>
      <c r="E1644" s="6">
        <f>Table2[[#This Row],[Income]]</f>
        <v>35924</v>
      </c>
      <c r="F1644" s="6">
        <f>Table2[[#This Row],[Kidhome]]</f>
        <v>1</v>
      </c>
      <c r="G1644" s="6">
        <f>Table2[[#This Row],[Teenhome]]</f>
        <v>1</v>
      </c>
      <c r="H1644" s="9">
        <f>Table2[[#This Row],[Dt_Customer]]</f>
        <v>41721</v>
      </c>
      <c r="I1644" s="6">
        <f>Table2[[#This Row],[Recency]]</f>
        <v>56</v>
      </c>
      <c r="J1644" s="8">
        <f>IF(VALUE(YEAR(People!$H1644))-People!$B1644&gt;=90,44,VALUE(YEAR(People!$H1644))-People!$B1644)</f>
        <v>45</v>
      </c>
      <c r="K1644" s="5" t="str">
        <f>IF(AND(People!$J1644&gt;=16,People!$J1644&lt;=25),"16-25",IF(AND(People!$J1644&gt;=26,People!$J1644&lt;=35),"26-35",IF(AND(People!$J1644&gt;=36,People!$J1644&lt;=45),"36-45",IF(AND(People!$J1644&gt;=46,People!$J1644&lt;=55),"46-55",IF(AND(People!$J1644&gt;=56,People!$J1644&lt;=65),"56-65",IF(AND(People!$J1644&gt;=66,People!$J1644&lt;=75),"66-75","ALL"))))))</f>
        <v>36-45</v>
      </c>
      <c r="L1644" t="str">
        <f>Products!H1644</f>
        <v>Together</v>
      </c>
      <c r="M1644">
        <f>Table2[[#This Row],[Recency]]</f>
        <v>56</v>
      </c>
      <c r="N1644">
        <f>Table2[[#This Row],[NumDealsPurchases]]</f>
        <v>1</v>
      </c>
      <c r="O1644" s="12" t="str">
        <f>IF(Table2[[#This Row],[Kidhome]]=0,"No","Yes")</f>
        <v>Yes</v>
      </c>
      <c r="P1644" s="12" t="str">
        <f>IF(Table2[[#This Row],[Teenhome]]=0,"No","Yes")</f>
        <v>Yes</v>
      </c>
    </row>
    <row r="1645" spans="1:16" ht="16.5" x14ac:dyDescent="0.3">
      <c r="A1645" s="7">
        <f>Table2[[#This Row],[ID]]</f>
        <v>1665</v>
      </c>
      <c r="B1645" s="6">
        <f>Table2[[#This Row],[Year_Birth]]</f>
        <v>1964</v>
      </c>
      <c r="C1645" s="6" t="str">
        <f>Table2[[#This Row],[Education]]</f>
        <v>PhD</v>
      </c>
      <c r="D1645" s="6" t="str">
        <f>Table2[[#This Row],[Marital_Status]]</f>
        <v>Divorced</v>
      </c>
      <c r="E1645" s="6">
        <f>Table2[[#This Row],[Income]]</f>
        <v>64140</v>
      </c>
      <c r="F1645" s="6">
        <f>Table2[[#This Row],[Kidhome]]</f>
        <v>0</v>
      </c>
      <c r="G1645" s="6">
        <f>Table2[[#This Row],[Teenhome]]</f>
        <v>2</v>
      </c>
      <c r="H1645" s="9">
        <f>Table2[[#This Row],[Dt_Customer]]</f>
        <v>41540</v>
      </c>
      <c r="I1645" s="6">
        <f>Table2[[#This Row],[Recency]]</f>
        <v>71</v>
      </c>
      <c r="J1645" s="14">
        <f>IF(VALUE(YEAR(People!$H1645))-People!$B1645&gt;=90,44,VALUE(YEAR(People!$H1645))-People!$B1645)</f>
        <v>49</v>
      </c>
      <c r="K1645" s="5" t="str">
        <f>IF(AND(People!$J1645&gt;=16,People!$J1645&lt;=25),"16-25",IF(AND(People!$J1645&gt;=26,People!$J1645&lt;=35),"26-35",IF(AND(People!$J1645&gt;=36,People!$J1645&lt;=45),"36-45",IF(AND(People!$J1645&gt;=46,People!$J1645&lt;=55),"46-55",IF(AND(People!$J1645&gt;=56,People!$J1645&lt;=65),"56-65",IF(AND(People!$J1645&gt;=66,People!$J1645&lt;=75),"66-75","ALL"))))))</f>
        <v>46-55</v>
      </c>
      <c r="L1645" t="str">
        <f>Products!H1645</f>
        <v>Together</v>
      </c>
      <c r="M1645">
        <f>Table2[[#This Row],[Recency]]</f>
        <v>71</v>
      </c>
      <c r="N1645">
        <f>Table2[[#This Row],[NumDealsPurchases]]</f>
        <v>5</v>
      </c>
      <c r="O1645" s="12" t="str">
        <f>IF(Table2[[#This Row],[Kidhome]]=0,"No","Yes")</f>
        <v>No</v>
      </c>
      <c r="P1645" s="12" t="str">
        <f>IF(Table2[[#This Row],[Teenhome]]=0,"No","Yes")</f>
        <v>Yes</v>
      </c>
    </row>
    <row r="1646" spans="1:16" ht="16.5" x14ac:dyDescent="0.3">
      <c r="A1646" s="5">
        <f>Table2[[#This Row],[ID]]</f>
        <v>6575</v>
      </c>
      <c r="B1646" s="6">
        <f>Table2[[#This Row],[Year_Birth]]</f>
        <v>1981</v>
      </c>
      <c r="C1646" s="6" t="str">
        <f>Table2[[#This Row],[Education]]</f>
        <v>Graduation</v>
      </c>
      <c r="D1646" s="6" t="str">
        <f>Table2[[#This Row],[Marital_Status]]</f>
        <v>Together</v>
      </c>
      <c r="E1646" s="6">
        <f>Table2[[#This Row],[Income]]</f>
        <v>56386</v>
      </c>
      <c r="F1646" s="6">
        <f>Table2[[#This Row],[Kidhome]]</f>
        <v>1</v>
      </c>
      <c r="G1646" s="6">
        <f>Table2[[#This Row],[Teenhome]]</f>
        <v>1</v>
      </c>
      <c r="H1646" s="9">
        <f>Table2[[#This Row],[Dt_Customer]]</f>
        <v>41209</v>
      </c>
      <c r="I1646" s="6">
        <f>Table2[[#This Row],[Recency]]</f>
        <v>51</v>
      </c>
      <c r="J1646" s="8">
        <f>IF(VALUE(YEAR(People!$H1646))-People!$B1646&gt;=90,44,VALUE(YEAR(People!$H1646))-People!$B1646)</f>
        <v>31</v>
      </c>
      <c r="K1646" s="5" t="str">
        <f>IF(AND(People!$J1646&gt;=16,People!$J1646&lt;=25),"16-25",IF(AND(People!$J1646&gt;=26,People!$J1646&lt;=35),"26-35",IF(AND(People!$J1646&gt;=36,People!$J1646&lt;=45),"36-45",IF(AND(People!$J1646&gt;=46,People!$J1646&lt;=55),"46-55",IF(AND(People!$J1646&gt;=56,People!$J1646&lt;=65),"56-65",IF(AND(People!$J1646&gt;=66,People!$J1646&lt;=75),"66-75","ALL"))))))</f>
        <v>26-35</v>
      </c>
      <c r="L1646" t="str">
        <f>Products!H1646</f>
        <v>Together</v>
      </c>
      <c r="M1646">
        <f>Table2[[#This Row],[Recency]]</f>
        <v>51</v>
      </c>
      <c r="N1646">
        <f>Table2[[#This Row],[NumDealsPurchases]]</f>
        <v>8</v>
      </c>
      <c r="O1646" s="12" t="str">
        <f>IF(Table2[[#This Row],[Kidhome]]=0,"No","Yes")</f>
        <v>Yes</v>
      </c>
      <c r="P1646" s="12" t="str">
        <f>IF(Table2[[#This Row],[Teenhome]]=0,"No","Yes")</f>
        <v>Yes</v>
      </c>
    </row>
    <row r="1647" spans="1:16" ht="16.5" x14ac:dyDescent="0.3">
      <c r="A1647" s="7">
        <f>Table2[[#This Row],[ID]]</f>
        <v>3829</v>
      </c>
      <c r="B1647" s="6">
        <f>Table2[[#This Row],[Year_Birth]]</f>
        <v>1979</v>
      </c>
      <c r="C1647" s="6" t="str">
        <f>Table2[[#This Row],[Education]]</f>
        <v>Basic</v>
      </c>
      <c r="D1647" s="6" t="str">
        <f>Table2[[#This Row],[Marital_Status]]</f>
        <v>Together</v>
      </c>
      <c r="E1647" s="6">
        <f>Table2[[#This Row],[Income]]</f>
        <v>24594</v>
      </c>
      <c r="F1647" s="6">
        <f>Table2[[#This Row],[Kidhome]]</f>
        <v>1</v>
      </c>
      <c r="G1647" s="6">
        <f>Table2[[#This Row],[Teenhome]]</f>
        <v>0</v>
      </c>
      <c r="H1647" s="9">
        <f>Table2[[#This Row],[Dt_Customer]]</f>
        <v>41618</v>
      </c>
      <c r="I1647" s="6">
        <f>Table2[[#This Row],[Recency]]</f>
        <v>94</v>
      </c>
      <c r="J1647" s="14">
        <f>IF(VALUE(YEAR(People!$H1647))-People!$B1647&gt;=90,44,VALUE(YEAR(People!$H1647))-People!$B1647)</f>
        <v>34</v>
      </c>
      <c r="K1647" s="5" t="str">
        <f>IF(AND(People!$J1647&gt;=16,People!$J1647&lt;=25),"16-25",IF(AND(People!$J1647&gt;=26,People!$J1647&lt;=35),"26-35",IF(AND(People!$J1647&gt;=36,People!$J1647&lt;=45),"36-45",IF(AND(People!$J1647&gt;=46,People!$J1647&lt;=55),"46-55",IF(AND(People!$J1647&gt;=56,People!$J1647&lt;=65),"56-65",IF(AND(People!$J1647&gt;=66,People!$J1647&lt;=75),"66-75","ALL"))))))</f>
        <v>26-35</v>
      </c>
      <c r="L1647" t="str">
        <f>Products!H1647</f>
        <v>Divorced</v>
      </c>
      <c r="M1647">
        <f>Table2[[#This Row],[Recency]]</f>
        <v>94</v>
      </c>
      <c r="N1647">
        <f>Table2[[#This Row],[NumDealsPurchases]]</f>
        <v>1</v>
      </c>
      <c r="O1647" s="12" t="str">
        <f>IF(Table2[[#This Row],[Kidhome]]=0,"No","Yes")</f>
        <v>Yes</v>
      </c>
      <c r="P1647" s="12" t="str">
        <f>IF(Table2[[#This Row],[Teenhome]]=0,"No","Yes")</f>
        <v>No</v>
      </c>
    </row>
    <row r="1648" spans="1:16" ht="16.5" x14ac:dyDescent="0.3">
      <c r="A1648" s="5">
        <f>Table2[[#This Row],[ID]]</f>
        <v>3091</v>
      </c>
      <c r="B1648" s="6">
        <f>Table2[[#This Row],[Year_Birth]]</f>
        <v>1981</v>
      </c>
      <c r="C1648" s="6" t="str">
        <f>Table2[[#This Row],[Education]]</f>
        <v>2n Cycle</v>
      </c>
      <c r="D1648" s="6" t="str">
        <f>Table2[[#This Row],[Marital_Status]]</f>
        <v>Together</v>
      </c>
      <c r="E1648" s="6">
        <f>Table2[[#This Row],[Income]]</f>
        <v>75774</v>
      </c>
      <c r="F1648" s="6">
        <f>Table2[[#This Row],[Kidhome]]</f>
        <v>1</v>
      </c>
      <c r="G1648" s="6">
        <f>Table2[[#This Row],[Teenhome]]</f>
        <v>0</v>
      </c>
      <c r="H1648" s="9">
        <f>Table2[[#This Row],[Dt_Customer]]</f>
        <v>41761</v>
      </c>
      <c r="I1648" s="6">
        <f>Table2[[#This Row],[Recency]]</f>
        <v>27</v>
      </c>
      <c r="J1648" s="8">
        <f>IF(VALUE(YEAR(People!$H1648))-People!$B1648&gt;=90,44,VALUE(YEAR(People!$H1648))-People!$B1648)</f>
        <v>33</v>
      </c>
      <c r="K1648" s="5" t="str">
        <f>IF(AND(People!$J1648&gt;=16,People!$J1648&lt;=25),"16-25",IF(AND(People!$J1648&gt;=26,People!$J1648&lt;=35),"26-35",IF(AND(People!$J1648&gt;=36,People!$J1648&lt;=45),"36-45",IF(AND(People!$J1648&gt;=46,People!$J1648&lt;=55),"46-55",IF(AND(People!$J1648&gt;=56,People!$J1648&lt;=65),"56-65",IF(AND(People!$J1648&gt;=66,People!$J1648&lt;=75),"66-75","ALL"))))))</f>
        <v>26-35</v>
      </c>
      <c r="L1648" t="str">
        <f>Products!H1648</f>
        <v>Married</v>
      </c>
      <c r="M1648">
        <f>Table2[[#This Row],[Recency]]</f>
        <v>27</v>
      </c>
      <c r="N1648">
        <f>Table2[[#This Row],[NumDealsPurchases]]</f>
        <v>1</v>
      </c>
      <c r="O1648" s="12" t="str">
        <f>IF(Table2[[#This Row],[Kidhome]]=0,"No","Yes")</f>
        <v>Yes</v>
      </c>
      <c r="P1648" s="12" t="str">
        <f>IF(Table2[[#This Row],[Teenhome]]=0,"No","Yes")</f>
        <v>No</v>
      </c>
    </row>
    <row r="1649" spans="1:16" ht="16.5" x14ac:dyDescent="0.3">
      <c r="A1649" s="7">
        <f>Table2[[#This Row],[ID]]</f>
        <v>10141</v>
      </c>
      <c r="B1649" s="6">
        <f>Table2[[#This Row],[Year_Birth]]</f>
        <v>1960</v>
      </c>
      <c r="C1649" s="6" t="str">
        <f>Table2[[#This Row],[Education]]</f>
        <v>Master</v>
      </c>
      <c r="D1649" s="6" t="str">
        <f>Table2[[#This Row],[Marital_Status]]</f>
        <v>Divorced</v>
      </c>
      <c r="E1649" s="6">
        <f>Table2[[#This Row],[Income]]</f>
        <v>39228</v>
      </c>
      <c r="F1649" s="6">
        <f>Table2[[#This Row],[Kidhome]]</f>
        <v>0</v>
      </c>
      <c r="G1649" s="6">
        <f>Table2[[#This Row],[Teenhome]]</f>
        <v>0</v>
      </c>
      <c r="H1649" s="9">
        <f>Table2[[#This Row],[Dt_Customer]]</f>
        <v>41404</v>
      </c>
      <c r="I1649" s="6">
        <f>Table2[[#This Row],[Recency]]</f>
        <v>1</v>
      </c>
      <c r="J1649" s="14">
        <f>IF(VALUE(YEAR(People!$H1649))-People!$B1649&gt;=90,44,VALUE(YEAR(People!$H1649))-People!$B1649)</f>
        <v>53</v>
      </c>
      <c r="K1649" s="5" t="str">
        <f>IF(AND(People!$J1649&gt;=16,People!$J1649&lt;=25),"16-25",IF(AND(People!$J1649&gt;=26,People!$J1649&lt;=35),"26-35",IF(AND(People!$J1649&gt;=36,People!$J1649&lt;=45),"36-45",IF(AND(People!$J1649&gt;=46,People!$J1649&lt;=55),"46-55",IF(AND(People!$J1649&gt;=56,People!$J1649&lt;=65),"56-65",IF(AND(People!$J1649&gt;=66,People!$J1649&lt;=75),"66-75","ALL"))))))</f>
        <v>46-55</v>
      </c>
      <c r="L1649" t="str">
        <f>Products!H1649</f>
        <v>Single</v>
      </c>
      <c r="M1649">
        <f>Table2[[#This Row],[Recency]]</f>
        <v>1</v>
      </c>
      <c r="N1649">
        <f>Table2[[#This Row],[NumDealsPurchases]]</f>
        <v>1</v>
      </c>
      <c r="O1649" s="12" t="str">
        <f>IF(Table2[[#This Row],[Kidhome]]=0,"No","Yes")</f>
        <v>No</v>
      </c>
      <c r="P1649" s="12" t="str">
        <f>IF(Table2[[#This Row],[Teenhome]]=0,"No","Yes")</f>
        <v>No</v>
      </c>
    </row>
    <row r="1650" spans="1:16" ht="16.5" x14ac:dyDescent="0.3">
      <c r="A1650" s="5">
        <f>Table2[[#This Row],[ID]]</f>
        <v>5177</v>
      </c>
      <c r="B1650" s="6">
        <f>Table2[[#This Row],[Year_Birth]]</f>
        <v>1974</v>
      </c>
      <c r="C1650" s="6" t="str">
        <f>Table2[[#This Row],[Education]]</f>
        <v>Master</v>
      </c>
      <c r="D1650" s="6" t="str">
        <f>Table2[[#This Row],[Marital_Status]]</f>
        <v>Married</v>
      </c>
      <c r="E1650" s="6">
        <f>Table2[[#This Row],[Income]]</f>
        <v>58494</v>
      </c>
      <c r="F1650" s="6">
        <f>Table2[[#This Row],[Kidhome]]</f>
        <v>0</v>
      </c>
      <c r="G1650" s="6">
        <f>Table2[[#This Row],[Teenhome]]</f>
        <v>1</v>
      </c>
      <c r="H1650" s="9">
        <f>Table2[[#This Row],[Dt_Customer]]</f>
        <v>41620</v>
      </c>
      <c r="I1650" s="6">
        <f>Table2[[#This Row],[Recency]]</f>
        <v>56</v>
      </c>
      <c r="J1650" s="8">
        <f>IF(VALUE(YEAR(People!$H1650))-People!$B1650&gt;=90,44,VALUE(YEAR(People!$H1650))-People!$B1650)</f>
        <v>39</v>
      </c>
      <c r="K1650" s="5" t="str">
        <f>IF(AND(People!$J1650&gt;=16,People!$J1650&lt;=25),"16-25",IF(AND(People!$J1650&gt;=26,People!$J1650&lt;=35),"26-35",IF(AND(People!$J1650&gt;=36,People!$J1650&lt;=45),"36-45",IF(AND(People!$J1650&gt;=46,People!$J1650&lt;=55),"46-55",IF(AND(People!$J1650&gt;=56,People!$J1650&lt;=65),"56-65",IF(AND(People!$J1650&gt;=66,People!$J1650&lt;=75),"66-75","ALL"))))))</f>
        <v>36-45</v>
      </c>
      <c r="L1650" t="str">
        <f>Products!H1650</f>
        <v>Divorced</v>
      </c>
      <c r="M1650">
        <f>Table2[[#This Row],[Recency]]</f>
        <v>56</v>
      </c>
      <c r="N1650">
        <f>Table2[[#This Row],[NumDealsPurchases]]</f>
        <v>2</v>
      </c>
      <c r="O1650" s="12" t="str">
        <f>IF(Table2[[#This Row],[Kidhome]]=0,"No","Yes")</f>
        <v>No</v>
      </c>
      <c r="P1650" s="12" t="str">
        <f>IF(Table2[[#This Row],[Teenhome]]=0,"No","Yes")</f>
        <v>Yes</v>
      </c>
    </row>
    <row r="1651" spans="1:16" ht="16.5" x14ac:dyDescent="0.3">
      <c r="A1651" s="7">
        <f>Table2[[#This Row],[ID]]</f>
        <v>7005</v>
      </c>
      <c r="B1651" s="6">
        <f>Table2[[#This Row],[Year_Birth]]</f>
        <v>1981</v>
      </c>
      <c r="C1651" s="6" t="str">
        <f>Table2[[#This Row],[Education]]</f>
        <v>Graduation</v>
      </c>
      <c r="D1651" s="6" t="str">
        <f>Table2[[#This Row],[Marital_Status]]</f>
        <v>Single</v>
      </c>
      <c r="E1651" s="6">
        <f>Table2[[#This Row],[Income]]</f>
        <v>58684</v>
      </c>
      <c r="F1651" s="6">
        <f>Table2[[#This Row],[Kidhome]]</f>
        <v>0</v>
      </c>
      <c r="G1651" s="6">
        <f>Table2[[#This Row],[Teenhome]]</f>
        <v>0</v>
      </c>
      <c r="H1651" s="9">
        <f>Table2[[#This Row],[Dt_Customer]]</f>
        <v>41806</v>
      </c>
      <c r="I1651" s="6">
        <f>Table2[[#This Row],[Recency]]</f>
        <v>71</v>
      </c>
      <c r="J1651" s="14">
        <f>IF(VALUE(YEAR(People!$H1651))-People!$B1651&gt;=90,44,VALUE(YEAR(People!$H1651))-People!$B1651)</f>
        <v>33</v>
      </c>
      <c r="K1651" s="5" t="str">
        <f>IF(AND(People!$J1651&gt;=16,People!$J1651&lt;=25),"16-25",IF(AND(People!$J1651&gt;=26,People!$J1651&lt;=35),"26-35",IF(AND(People!$J1651&gt;=36,People!$J1651&lt;=45),"36-45",IF(AND(People!$J1651&gt;=46,People!$J1651&lt;=55),"46-55",IF(AND(People!$J1651&gt;=56,People!$J1651&lt;=65),"56-65",IF(AND(People!$J1651&gt;=66,People!$J1651&lt;=75),"66-75","ALL"))))))</f>
        <v>26-35</v>
      </c>
      <c r="L1651" t="str">
        <f>Products!H1651</f>
        <v>Widow</v>
      </c>
      <c r="M1651">
        <f>Table2[[#This Row],[Recency]]</f>
        <v>71</v>
      </c>
      <c r="N1651">
        <f>Table2[[#This Row],[NumDealsPurchases]]</f>
        <v>1</v>
      </c>
      <c r="O1651" s="12" t="str">
        <f>IF(Table2[[#This Row],[Kidhome]]=0,"No","Yes")</f>
        <v>No</v>
      </c>
      <c r="P1651" s="12" t="str">
        <f>IF(Table2[[#This Row],[Teenhome]]=0,"No","Yes")</f>
        <v>No</v>
      </c>
    </row>
    <row r="1652" spans="1:16" ht="16.5" x14ac:dyDescent="0.3">
      <c r="A1652" s="5">
        <f>Table2[[#This Row],[ID]]</f>
        <v>6409</v>
      </c>
      <c r="B1652" s="6">
        <f>Table2[[#This Row],[Year_Birth]]</f>
        <v>1967</v>
      </c>
      <c r="C1652" s="6" t="str">
        <f>Table2[[#This Row],[Education]]</f>
        <v>Graduation</v>
      </c>
      <c r="D1652" s="6" t="str">
        <f>Table2[[#This Row],[Marital_Status]]</f>
        <v>Divorced</v>
      </c>
      <c r="E1652" s="6">
        <f>Table2[[#This Row],[Income]]</f>
        <v>57136</v>
      </c>
      <c r="F1652" s="6">
        <f>Table2[[#This Row],[Kidhome]]</f>
        <v>0</v>
      </c>
      <c r="G1652" s="6">
        <f>Table2[[#This Row],[Teenhome]]</f>
        <v>0</v>
      </c>
      <c r="H1652" s="9">
        <f>Table2[[#This Row],[Dt_Customer]]</f>
        <v>41412</v>
      </c>
      <c r="I1652" s="6">
        <f>Table2[[#This Row],[Recency]]</f>
        <v>18</v>
      </c>
      <c r="J1652" s="8">
        <f>IF(VALUE(YEAR(People!$H1652))-People!$B1652&gt;=90,44,VALUE(YEAR(People!$H1652))-People!$B1652)</f>
        <v>46</v>
      </c>
      <c r="K1652" s="5" t="str">
        <f>IF(AND(People!$J1652&gt;=16,People!$J1652&lt;=25),"16-25",IF(AND(People!$J1652&gt;=26,People!$J1652&lt;=35),"26-35",IF(AND(People!$J1652&gt;=36,People!$J1652&lt;=45),"36-45",IF(AND(People!$J1652&gt;=46,People!$J1652&lt;=55),"46-55",IF(AND(People!$J1652&gt;=56,People!$J1652&lt;=65),"56-65",IF(AND(People!$J1652&gt;=66,People!$J1652&lt;=75),"66-75","ALL"))))))</f>
        <v>46-55</v>
      </c>
      <c r="L1652" t="str">
        <f>Products!H1652</f>
        <v>Married</v>
      </c>
      <c r="M1652">
        <f>Table2[[#This Row],[Recency]]</f>
        <v>18</v>
      </c>
      <c r="N1652">
        <f>Table2[[#This Row],[NumDealsPurchases]]</f>
        <v>1</v>
      </c>
      <c r="O1652" s="12" t="str">
        <f>IF(Table2[[#This Row],[Kidhome]]=0,"No","Yes")</f>
        <v>No</v>
      </c>
      <c r="P1652" s="12" t="str">
        <f>IF(Table2[[#This Row],[Teenhome]]=0,"No","Yes")</f>
        <v>No</v>
      </c>
    </row>
    <row r="1653" spans="1:16" ht="16.5" x14ac:dyDescent="0.3">
      <c r="A1653" s="7">
        <f>Table2[[#This Row],[ID]]</f>
        <v>7485</v>
      </c>
      <c r="B1653" s="6">
        <f>Table2[[#This Row],[Year_Birth]]</f>
        <v>1950</v>
      </c>
      <c r="C1653" s="6" t="str">
        <f>Table2[[#This Row],[Education]]</f>
        <v>PhD</v>
      </c>
      <c r="D1653" s="6" t="str">
        <f>Table2[[#This Row],[Marital_Status]]</f>
        <v>Widow</v>
      </c>
      <c r="E1653" s="6">
        <f>Table2[[#This Row],[Income]]</f>
        <v>56551</v>
      </c>
      <c r="F1653" s="6">
        <f>Table2[[#This Row],[Kidhome]]</f>
        <v>1</v>
      </c>
      <c r="G1653" s="6">
        <f>Table2[[#This Row],[Teenhome]]</f>
        <v>1</v>
      </c>
      <c r="H1653" s="9">
        <f>Table2[[#This Row],[Dt_Customer]]</f>
        <v>41766</v>
      </c>
      <c r="I1653" s="6">
        <f>Table2[[#This Row],[Recency]]</f>
        <v>48</v>
      </c>
      <c r="J1653" s="14">
        <f>IF(VALUE(YEAR(People!$H1653))-People!$B1653&gt;=90,44,VALUE(YEAR(People!$H1653))-People!$B1653)</f>
        <v>64</v>
      </c>
      <c r="K1653" s="5" t="str">
        <f>IF(AND(People!$J1653&gt;=16,People!$J1653&lt;=25),"16-25",IF(AND(People!$J1653&gt;=26,People!$J1653&lt;=35),"26-35",IF(AND(People!$J1653&gt;=36,People!$J1653&lt;=45),"36-45",IF(AND(People!$J1653&gt;=46,People!$J1653&lt;=55),"46-55",IF(AND(People!$J1653&gt;=56,People!$J1653&lt;=65),"56-65",IF(AND(People!$J1653&gt;=66,People!$J1653&lt;=75),"66-75","ALL"))))))</f>
        <v>56-65</v>
      </c>
      <c r="L1653" t="str">
        <f>Products!H1653</f>
        <v>Single</v>
      </c>
      <c r="M1653">
        <f>Table2[[#This Row],[Recency]]</f>
        <v>48</v>
      </c>
      <c r="N1653">
        <f>Table2[[#This Row],[NumDealsPurchases]]</f>
        <v>3</v>
      </c>
      <c r="O1653" s="12" t="str">
        <f>IF(Table2[[#This Row],[Kidhome]]=0,"No","Yes")</f>
        <v>Yes</v>
      </c>
      <c r="P1653" s="12" t="str">
        <f>IF(Table2[[#This Row],[Teenhome]]=0,"No","Yes")</f>
        <v>Yes</v>
      </c>
    </row>
    <row r="1654" spans="1:16" ht="16.5" x14ac:dyDescent="0.3">
      <c r="A1654" s="5">
        <f>Table2[[#This Row],[ID]]</f>
        <v>8079</v>
      </c>
      <c r="B1654" s="6">
        <f>Table2[[#This Row],[Year_Birth]]</f>
        <v>1982</v>
      </c>
      <c r="C1654" s="6" t="str">
        <f>Table2[[#This Row],[Education]]</f>
        <v>Graduation</v>
      </c>
      <c r="D1654" s="6" t="str">
        <f>Table2[[#This Row],[Marital_Status]]</f>
        <v>Married</v>
      </c>
      <c r="E1654" s="6">
        <f>Table2[[#This Row],[Income]]</f>
        <v>22448</v>
      </c>
      <c r="F1654" s="6">
        <f>Table2[[#This Row],[Kidhome]]</f>
        <v>1</v>
      </c>
      <c r="G1654" s="6">
        <f>Table2[[#This Row],[Teenhome]]</f>
        <v>0</v>
      </c>
      <c r="H1654" s="9">
        <f>Table2[[#This Row],[Dt_Customer]]</f>
        <v>41696</v>
      </c>
      <c r="I1654" s="6">
        <f>Table2[[#This Row],[Recency]]</f>
        <v>86</v>
      </c>
      <c r="J1654" s="8">
        <f>IF(VALUE(YEAR(People!$H1654))-People!$B1654&gt;=90,44,VALUE(YEAR(People!$H1654))-People!$B1654)</f>
        <v>32</v>
      </c>
      <c r="K1654" s="5" t="str">
        <f>IF(AND(People!$J1654&gt;=16,People!$J1654&lt;=25),"16-25",IF(AND(People!$J1654&gt;=26,People!$J1654&lt;=35),"26-35",IF(AND(People!$J1654&gt;=36,People!$J1654&lt;=45),"36-45",IF(AND(People!$J1654&gt;=46,People!$J1654&lt;=55),"46-55",IF(AND(People!$J1654&gt;=56,People!$J1654&lt;=65),"56-65",IF(AND(People!$J1654&gt;=66,People!$J1654&lt;=75),"66-75","ALL"))))))</f>
        <v>26-35</v>
      </c>
      <c r="L1654" t="str">
        <f>Products!H1654</f>
        <v>Widow</v>
      </c>
      <c r="M1654">
        <f>Table2[[#This Row],[Recency]]</f>
        <v>86</v>
      </c>
      <c r="N1654">
        <f>Table2[[#This Row],[NumDealsPurchases]]</f>
        <v>3</v>
      </c>
      <c r="O1654" s="12" t="str">
        <f>IF(Table2[[#This Row],[Kidhome]]=0,"No","Yes")</f>
        <v>Yes</v>
      </c>
      <c r="P1654" s="12" t="str">
        <f>IF(Table2[[#This Row],[Teenhome]]=0,"No","Yes")</f>
        <v>No</v>
      </c>
    </row>
    <row r="1655" spans="1:16" ht="16.5" x14ac:dyDescent="0.3">
      <c r="A1655" s="7">
        <f>Table2[[#This Row],[ID]]</f>
        <v>8395</v>
      </c>
      <c r="B1655" s="6">
        <f>Table2[[#This Row],[Year_Birth]]</f>
        <v>1961</v>
      </c>
      <c r="C1655" s="6" t="str">
        <f>Table2[[#This Row],[Education]]</f>
        <v>Graduation</v>
      </c>
      <c r="D1655" s="6" t="str">
        <f>Table2[[#This Row],[Marital_Status]]</f>
        <v>Single</v>
      </c>
      <c r="E1655" s="6">
        <f>Table2[[#This Row],[Income]]</f>
        <v>82014</v>
      </c>
      <c r="F1655" s="6">
        <f>Table2[[#This Row],[Kidhome]]</f>
        <v>0</v>
      </c>
      <c r="G1655" s="6">
        <f>Table2[[#This Row],[Teenhome]]</f>
        <v>0</v>
      </c>
      <c r="H1655" s="9">
        <f>Table2[[#This Row],[Dt_Customer]]</f>
        <v>41141</v>
      </c>
      <c r="I1655" s="6">
        <f>Table2[[#This Row],[Recency]]</f>
        <v>48</v>
      </c>
      <c r="J1655" s="14">
        <f>IF(VALUE(YEAR(People!$H1655))-People!$B1655&gt;=90,44,VALUE(YEAR(People!$H1655))-People!$B1655)</f>
        <v>51</v>
      </c>
      <c r="K1655" s="5" t="str">
        <f>IF(AND(People!$J1655&gt;=16,People!$J1655&lt;=25),"16-25",IF(AND(People!$J1655&gt;=26,People!$J1655&lt;=35),"26-35",IF(AND(People!$J1655&gt;=36,People!$J1655&lt;=45),"36-45",IF(AND(People!$J1655&gt;=46,People!$J1655&lt;=55),"46-55",IF(AND(People!$J1655&gt;=56,People!$J1655&lt;=65),"56-65",IF(AND(People!$J1655&gt;=66,People!$J1655&lt;=75),"66-75","ALL"))))))</f>
        <v>46-55</v>
      </c>
      <c r="L1655" t="str">
        <f>Products!H1655</f>
        <v>Together</v>
      </c>
      <c r="M1655">
        <f>Table2[[#This Row],[Recency]]</f>
        <v>48</v>
      </c>
      <c r="N1655">
        <f>Table2[[#This Row],[NumDealsPurchases]]</f>
        <v>1</v>
      </c>
      <c r="O1655" s="12" t="str">
        <f>IF(Table2[[#This Row],[Kidhome]]=0,"No","Yes")</f>
        <v>No</v>
      </c>
      <c r="P1655" s="12" t="str">
        <f>IF(Table2[[#This Row],[Teenhome]]=0,"No","Yes")</f>
        <v>No</v>
      </c>
    </row>
    <row r="1656" spans="1:16" ht="16.5" x14ac:dyDescent="0.3">
      <c r="A1656" s="5">
        <f>Table2[[#This Row],[ID]]</f>
        <v>10352</v>
      </c>
      <c r="B1656" s="6">
        <f>Table2[[#This Row],[Year_Birth]]</f>
        <v>1963</v>
      </c>
      <c r="C1656" s="6" t="str">
        <f>Table2[[#This Row],[Education]]</f>
        <v>Graduation</v>
      </c>
      <c r="D1656" s="6" t="str">
        <f>Table2[[#This Row],[Marital_Status]]</f>
        <v>Widow</v>
      </c>
      <c r="E1656" s="6">
        <f>Table2[[#This Row],[Income]]</f>
        <v>34213</v>
      </c>
      <c r="F1656" s="6">
        <f>Table2[[#This Row],[Kidhome]]</f>
        <v>1</v>
      </c>
      <c r="G1656" s="6">
        <f>Table2[[#This Row],[Teenhome]]</f>
        <v>1</v>
      </c>
      <c r="H1656" s="9">
        <f>Table2[[#This Row],[Dt_Customer]]</f>
        <v>41159</v>
      </c>
      <c r="I1656" s="6">
        <f>Table2[[#This Row],[Recency]]</f>
        <v>2</v>
      </c>
      <c r="J1656" s="8">
        <f>IF(VALUE(YEAR(People!$H1656))-People!$B1656&gt;=90,44,VALUE(YEAR(People!$H1656))-People!$B1656)</f>
        <v>49</v>
      </c>
      <c r="K1656" s="5" t="str">
        <f>IF(AND(People!$J1656&gt;=16,People!$J1656&lt;=25),"16-25",IF(AND(People!$J1656&gt;=26,People!$J1656&lt;=35),"26-35",IF(AND(People!$J1656&gt;=36,People!$J1656&lt;=45),"36-45",IF(AND(People!$J1656&gt;=46,People!$J1656&lt;=55),"46-55",IF(AND(People!$J1656&gt;=56,People!$J1656&lt;=65),"56-65",IF(AND(People!$J1656&gt;=66,People!$J1656&lt;=75),"66-75","ALL"))))))</f>
        <v>46-55</v>
      </c>
      <c r="L1656" t="str">
        <f>Products!H1656</f>
        <v>Widow</v>
      </c>
      <c r="M1656">
        <f>Table2[[#This Row],[Recency]]</f>
        <v>2</v>
      </c>
      <c r="N1656">
        <f>Table2[[#This Row],[NumDealsPurchases]]</f>
        <v>3</v>
      </c>
      <c r="O1656" s="12" t="str">
        <f>IF(Table2[[#This Row],[Kidhome]]=0,"No","Yes")</f>
        <v>Yes</v>
      </c>
      <c r="P1656" s="12" t="str">
        <f>IF(Table2[[#This Row],[Teenhome]]=0,"No","Yes")</f>
        <v>Yes</v>
      </c>
    </row>
    <row r="1657" spans="1:16" ht="16.5" x14ac:dyDescent="0.3">
      <c r="A1657" s="7">
        <f>Table2[[#This Row],[ID]]</f>
        <v>4931</v>
      </c>
      <c r="B1657" s="6">
        <f>Table2[[#This Row],[Year_Birth]]</f>
        <v>1977</v>
      </c>
      <c r="C1657" s="6" t="str">
        <f>Table2[[#This Row],[Education]]</f>
        <v>Graduation</v>
      </c>
      <c r="D1657" s="6" t="str">
        <f>Table2[[#This Row],[Marital_Status]]</f>
        <v>Together</v>
      </c>
      <c r="E1657" s="6">
        <f>Table2[[#This Row],[Income]]</f>
        <v>157146</v>
      </c>
      <c r="F1657" s="6">
        <f>Table2[[#This Row],[Kidhome]]</f>
        <v>0</v>
      </c>
      <c r="G1657" s="6">
        <f>Table2[[#This Row],[Teenhome]]</f>
        <v>0</v>
      </c>
      <c r="H1657" s="9">
        <f>Table2[[#This Row],[Dt_Customer]]</f>
        <v>41393</v>
      </c>
      <c r="I1657" s="6">
        <f>Table2[[#This Row],[Recency]]</f>
        <v>13</v>
      </c>
      <c r="J1657" s="14">
        <f>IF(VALUE(YEAR(People!$H1657))-People!$B1657&gt;=90,44,VALUE(YEAR(People!$H1657))-People!$B1657)</f>
        <v>36</v>
      </c>
      <c r="K1657" s="5" t="str">
        <f>IF(AND(People!$J1657&gt;=16,People!$J1657&lt;=25),"16-25",IF(AND(People!$J1657&gt;=26,People!$J1657&lt;=35),"26-35",IF(AND(People!$J1657&gt;=36,People!$J1657&lt;=45),"36-45",IF(AND(People!$J1657&gt;=46,People!$J1657&lt;=55),"46-55",IF(AND(People!$J1657&gt;=56,People!$J1657&lt;=65),"56-65",IF(AND(People!$J1657&gt;=66,People!$J1657&lt;=75),"66-75","ALL"))))))</f>
        <v>36-45</v>
      </c>
      <c r="L1657" t="str">
        <f>Products!H1657</f>
        <v>Single</v>
      </c>
      <c r="M1657">
        <f>Table2[[#This Row],[Recency]]</f>
        <v>13</v>
      </c>
      <c r="N1657">
        <f>Table2[[#This Row],[NumDealsPurchases]]</f>
        <v>0</v>
      </c>
      <c r="O1657" s="12" t="str">
        <f>IF(Table2[[#This Row],[Kidhome]]=0,"No","Yes")</f>
        <v>No</v>
      </c>
      <c r="P1657" s="12" t="str">
        <f>IF(Table2[[#This Row],[Teenhome]]=0,"No","Yes")</f>
        <v>No</v>
      </c>
    </row>
    <row r="1658" spans="1:16" ht="16.5" x14ac:dyDescent="0.3">
      <c r="A1658" s="5">
        <f>Table2[[#This Row],[ID]]</f>
        <v>13</v>
      </c>
      <c r="B1658" s="6">
        <f>Table2[[#This Row],[Year_Birth]]</f>
        <v>1947</v>
      </c>
      <c r="C1658" s="6" t="str">
        <f>Table2[[#This Row],[Education]]</f>
        <v>PhD</v>
      </c>
      <c r="D1658" s="6" t="str">
        <f>Table2[[#This Row],[Marital_Status]]</f>
        <v>Widow</v>
      </c>
      <c r="E1658" s="6">
        <f>Table2[[#This Row],[Income]]</f>
        <v>25358</v>
      </c>
      <c r="F1658" s="6">
        <f>Table2[[#This Row],[Kidhome]]</f>
        <v>0</v>
      </c>
      <c r="G1658" s="6">
        <f>Table2[[#This Row],[Teenhome]]</f>
        <v>1</v>
      </c>
      <c r="H1658" s="9">
        <f>Table2[[#This Row],[Dt_Customer]]</f>
        <v>41477</v>
      </c>
      <c r="I1658" s="6">
        <f>Table2[[#This Row],[Recency]]</f>
        <v>57</v>
      </c>
      <c r="J1658" s="8">
        <f>IF(VALUE(YEAR(People!$H1658))-People!$B1658&gt;=90,44,VALUE(YEAR(People!$H1658))-People!$B1658)</f>
        <v>66</v>
      </c>
      <c r="K1658" s="5" t="str">
        <f>IF(AND(People!$J1658&gt;=16,People!$J1658&lt;=25),"16-25",IF(AND(People!$J1658&gt;=26,People!$J1658&lt;=35),"26-35",IF(AND(People!$J1658&gt;=36,People!$J1658&lt;=45),"36-45",IF(AND(People!$J1658&gt;=46,People!$J1658&lt;=55),"46-55",IF(AND(People!$J1658&gt;=56,People!$J1658&lt;=65),"56-65",IF(AND(People!$J1658&gt;=66,People!$J1658&lt;=75),"66-75","ALL"))))))</f>
        <v>66-75</v>
      </c>
      <c r="L1658" t="str">
        <f>Products!H1658</f>
        <v>Together</v>
      </c>
      <c r="M1658">
        <f>Table2[[#This Row],[Recency]]</f>
        <v>57</v>
      </c>
      <c r="N1658">
        <f>Table2[[#This Row],[NumDealsPurchases]]</f>
        <v>2</v>
      </c>
      <c r="O1658" s="12" t="str">
        <f>IF(Table2[[#This Row],[Kidhome]]=0,"No","Yes")</f>
        <v>No</v>
      </c>
      <c r="P1658" s="12" t="str">
        <f>IF(Table2[[#This Row],[Teenhome]]=0,"No","Yes")</f>
        <v>Yes</v>
      </c>
    </row>
    <row r="1659" spans="1:16" ht="16.5" x14ac:dyDescent="0.3">
      <c r="A1659" s="7">
        <f>Table2[[#This Row],[ID]]</f>
        <v>1834</v>
      </c>
      <c r="B1659" s="6">
        <f>Table2[[#This Row],[Year_Birth]]</f>
        <v>1978</v>
      </c>
      <c r="C1659" s="6" t="str">
        <f>Table2[[#This Row],[Education]]</f>
        <v>Master</v>
      </c>
      <c r="D1659" s="6" t="str">
        <f>Table2[[#This Row],[Marital_Status]]</f>
        <v>Single</v>
      </c>
      <c r="E1659" s="6">
        <f>Table2[[#This Row],[Income]]</f>
        <v>35544</v>
      </c>
      <c r="F1659" s="6">
        <f>Table2[[#This Row],[Kidhome]]</f>
        <v>1</v>
      </c>
      <c r="G1659" s="6">
        <f>Table2[[#This Row],[Teenhome]]</f>
        <v>0</v>
      </c>
      <c r="H1659" s="9">
        <f>Table2[[#This Row],[Dt_Customer]]</f>
        <v>41706</v>
      </c>
      <c r="I1659" s="6">
        <f>Table2[[#This Row],[Recency]]</f>
        <v>77</v>
      </c>
      <c r="J1659" s="14">
        <f>IF(VALUE(YEAR(People!$H1659))-People!$B1659&gt;=90,44,VALUE(YEAR(People!$H1659))-People!$B1659)</f>
        <v>36</v>
      </c>
      <c r="K1659" s="5" t="str">
        <f>IF(AND(People!$J1659&gt;=16,People!$J1659&lt;=25),"16-25",IF(AND(People!$J1659&gt;=26,People!$J1659&lt;=35),"26-35",IF(AND(People!$J1659&gt;=36,People!$J1659&lt;=45),"36-45",IF(AND(People!$J1659&gt;=46,People!$J1659&lt;=55),"46-55",IF(AND(People!$J1659&gt;=56,People!$J1659&lt;=65),"56-65",IF(AND(People!$J1659&gt;=66,People!$J1659&lt;=75),"66-75","ALL"))))))</f>
        <v>36-45</v>
      </c>
      <c r="L1659" t="str">
        <f>Products!H1659</f>
        <v>Married</v>
      </c>
      <c r="M1659">
        <f>Table2[[#This Row],[Recency]]</f>
        <v>77</v>
      </c>
      <c r="N1659">
        <f>Table2[[#This Row],[NumDealsPurchases]]</f>
        <v>1</v>
      </c>
      <c r="O1659" s="12" t="str">
        <f>IF(Table2[[#This Row],[Kidhome]]=0,"No","Yes")</f>
        <v>Yes</v>
      </c>
      <c r="P1659" s="12" t="str">
        <f>IF(Table2[[#This Row],[Teenhome]]=0,"No","Yes")</f>
        <v>No</v>
      </c>
    </row>
    <row r="1660" spans="1:16" ht="16.5" x14ac:dyDescent="0.3">
      <c r="A1660" s="5">
        <f>Table2[[#This Row],[ID]]</f>
        <v>2285</v>
      </c>
      <c r="B1660" s="6">
        <f>Table2[[#This Row],[Year_Birth]]</f>
        <v>1954</v>
      </c>
      <c r="C1660" s="6" t="str">
        <f>Table2[[#This Row],[Education]]</f>
        <v>Master</v>
      </c>
      <c r="D1660" s="6" t="str">
        <f>Table2[[#This Row],[Marital_Status]]</f>
        <v>Together</v>
      </c>
      <c r="E1660" s="6">
        <f>Table2[[#This Row],[Income]]</f>
        <v>36634</v>
      </c>
      <c r="F1660" s="6">
        <f>Table2[[#This Row],[Kidhome]]</f>
        <v>0</v>
      </c>
      <c r="G1660" s="6">
        <f>Table2[[#This Row],[Teenhome]]</f>
        <v>1</v>
      </c>
      <c r="H1660" s="9">
        <f>Table2[[#This Row],[Dt_Customer]]</f>
        <v>41422</v>
      </c>
      <c r="I1660" s="6">
        <f>Table2[[#This Row],[Recency]]</f>
        <v>0</v>
      </c>
      <c r="J1660" s="8">
        <f>IF(VALUE(YEAR(People!$H1660))-People!$B1660&gt;=90,44,VALUE(YEAR(People!$H1660))-People!$B1660)</f>
        <v>59</v>
      </c>
      <c r="K1660" s="5" t="str">
        <f>IF(AND(People!$J1660&gt;=16,People!$J1660&lt;=25),"16-25",IF(AND(People!$J1660&gt;=26,People!$J1660&lt;=35),"26-35",IF(AND(People!$J1660&gt;=36,People!$J1660&lt;=45),"36-45",IF(AND(People!$J1660&gt;=46,People!$J1660&lt;=55),"46-55",IF(AND(People!$J1660&gt;=56,People!$J1660&lt;=65),"56-65",IF(AND(People!$J1660&gt;=66,People!$J1660&lt;=75),"66-75","ALL"))))))</f>
        <v>56-65</v>
      </c>
      <c r="L1660" t="str">
        <f>Products!H1660</f>
        <v>Together</v>
      </c>
      <c r="M1660">
        <f>Table2[[#This Row],[Recency]]</f>
        <v>0</v>
      </c>
      <c r="N1660">
        <f>Table2[[#This Row],[NumDealsPurchases]]</f>
        <v>3</v>
      </c>
      <c r="O1660" s="12" t="str">
        <f>IF(Table2[[#This Row],[Kidhome]]=0,"No","Yes")</f>
        <v>No</v>
      </c>
      <c r="P1660" s="12" t="str">
        <f>IF(Table2[[#This Row],[Teenhome]]=0,"No","Yes")</f>
        <v>Yes</v>
      </c>
    </row>
    <row r="1661" spans="1:16" ht="16.5" x14ac:dyDescent="0.3">
      <c r="A1661" s="7">
        <f>Table2[[#This Row],[ID]]</f>
        <v>2295</v>
      </c>
      <c r="B1661" s="6">
        <f>Table2[[#This Row],[Year_Birth]]</f>
        <v>1954</v>
      </c>
      <c r="C1661" s="6" t="str">
        <f>Table2[[#This Row],[Education]]</f>
        <v>PhD</v>
      </c>
      <c r="D1661" s="6" t="str">
        <f>Table2[[#This Row],[Marital_Status]]</f>
        <v>Married</v>
      </c>
      <c r="E1661" s="6">
        <f>Table2[[#This Row],[Income]]</f>
        <v>62670</v>
      </c>
      <c r="F1661" s="6">
        <f>Table2[[#This Row],[Kidhome]]</f>
        <v>0</v>
      </c>
      <c r="G1661" s="6">
        <f>Table2[[#This Row],[Teenhome]]</f>
        <v>1</v>
      </c>
      <c r="H1661" s="9">
        <f>Table2[[#This Row],[Dt_Customer]]</f>
        <v>41672</v>
      </c>
      <c r="I1661" s="6">
        <f>Table2[[#This Row],[Recency]]</f>
        <v>57</v>
      </c>
      <c r="J1661" s="14">
        <f>IF(VALUE(YEAR(People!$H1661))-People!$B1661&gt;=90,44,VALUE(YEAR(People!$H1661))-People!$B1661)</f>
        <v>60</v>
      </c>
      <c r="K1661" s="5" t="str">
        <f>IF(AND(People!$J1661&gt;=16,People!$J1661&lt;=25),"16-25",IF(AND(People!$J1661&gt;=26,People!$J1661&lt;=35),"26-35",IF(AND(People!$J1661&gt;=36,People!$J1661&lt;=45),"36-45",IF(AND(People!$J1661&gt;=46,People!$J1661&lt;=55),"46-55",IF(AND(People!$J1661&gt;=56,People!$J1661&lt;=65),"56-65",IF(AND(People!$J1661&gt;=66,People!$J1661&lt;=75),"66-75","ALL"))))))</f>
        <v>56-65</v>
      </c>
      <c r="L1661" t="str">
        <f>Products!H1661</f>
        <v>Single</v>
      </c>
      <c r="M1661">
        <f>Table2[[#This Row],[Recency]]</f>
        <v>57</v>
      </c>
      <c r="N1661">
        <f>Table2[[#This Row],[NumDealsPurchases]]</f>
        <v>1</v>
      </c>
      <c r="O1661" s="12" t="str">
        <f>IF(Table2[[#This Row],[Kidhome]]=0,"No","Yes")</f>
        <v>No</v>
      </c>
      <c r="P1661" s="12" t="str">
        <f>IF(Table2[[#This Row],[Teenhome]]=0,"No","Yes")</f>
        <v>Yes</v>
      </c>
    </row>
    <row r="1662" spans="1:16" ht="16.5" x14ac:dyDescent="0.3">
      <c r="A1662" s="5">
        <f>Table2[[#This Row],[ID]]</f>
        <v>1378</v>
      </c>
      <c r="B1662" s="6">
        <f>Table2[[#This Row],[Year_Birth]]</f>
        <v>1972</v>
      </c>
      <c r="C1662" s="6" t="str">
        <f>Table2[[#This Row],[Education]]</f>
        <v>2n Cycle</v>
      </c>
      <c r="D1662" s="6" t="str">
        <f>Table2[[#This Row],[Marital_Status]]</f>
        <v>Together</v>
      </c>
      <c r="E1662" s="6">
        <f>Table2[[#This Row],[Income]]</f>
        <v>50334</v>
      </c>
      <c r="F1662" s="6">
        <f>Table2[[#This Row],[Kidhome]]</f>
        <v>0</v>
      </c>
      <c r="G1662" s="6">
        <f>Table2[[#This Row],[Teenhome]]</f>
        <v>1</v>
      </c>
      <c r="H1662" s="9">
        <f>Table2[[#This Row],[Dt_Customer]]</f>
        <v>41479</v>
      </c>
      <c r="I1662" s="6">
        <f>Table2[[#This Row],[Recency]]</f>
        <v>24</v>
      </c>
      <c r="J1662" s="8">
        <f>IF(VALUE(YEAR(People!$H1662))-People!$B1662&gt;=90,44,VALUE(YEAR(People!$H1662))-People!$B1662)</f>
        <v>41</v>
      </c>
      <c r="K1662" s="5" t="str">
        <f>IF(AND(People!$J1662&gt;=16,People!$J1662&lt;=25),"16-25",IF(AND(People!$J1662&gt;=26,People!$J1662&lt;=35),"26-35",IF(AND(People!$J1662&gt;=36,People!$J1662&lt;=45),"36-45",IF(AND(People!$J1662&gt;=46,People!$J1662&lt;=55),"46-55",IF(AND(People!$J1662&gt;=56,People!$J1662&lt;=65),"56-65",IF(AND(People!$J1662&gt;=66,People!$J1662&lt;=75),"66-75","ALL"))))))</f>
        <v>36-45</v>
      </c>
      <c r="L1662" t="str">
        <f>Products!H1662</f>
        <v>Single</v>
      </c>
      <c r="M1662">
        <f>Table2[[#This Row],[Recency]]</f>
        <v>24</v>
      </c>
      <c r="N1662">
        <f>Table2[[#This Row],[NumDealsPurchases]]</f>
        <v>6</v>
      </c>
      <c r="O1662" s="12" t="str">
        <f>IF(Table2[[#This Row],[Kidhome]]=0,"No","Yes")</f>
        <v>No</v>
      </c>
      <c r="P1662" s="12" t="str">
        <f>IF(Table2[[#This Row],[Teenhome]]=0,"No","Yes")</f>
        <v>Yes</v>
      </c>
    </row>
    <row r="1663" spans="1:16" ht="16.5" x14ac:dyDescent="0.3">
      <c r="A1663" s="7">
        <f>Table2[[#This Row],[ID]]</f>
        <v>2781</v>
      </c>
      <c r="B1663" s="6">
        <f>Table2[[#This Row],[Year_Birth]]</f>
        <v>1981</v>
      </c>
      <c r="C1663" s="6" t="str">
        <f>Table2[[#This Row],[Education]]</f>
        <v>Graduation</v>
      </c>
      <c r="D1663" s="6" t="str">
        <f>Table2[[#This Row],[Marital_Status]]</f>
        <v>Single</v>
      </c>
      <c r="E1663" s="6">
        <f>Table2[[#This Row],[Income]]</f>
        <v>72066</v>
      </c>
      <c r="F1663" s="6">
        <f>Table2[[#This Row],[Kidhome]]</f>
        <v>0</v>
      </c>
      <c r="G1663" s="6">
        <f>Table2[[#This Row],[Teenhome]]</f>
        <v>0</v>
      </c>
      <c r="H1663" s="9">
        <f>Table2[[#This Row],[Dt_Customer]]</f>
        <v>41813</v>
      </c>
      <c r="I1663" s="6">
        <f>Table2[[#This Row],[Recency]]</f>
        <v>55</v>
      </c>
      <c r="J1663" s="14">
        <f>IF(VALUE(YEAR(People!$H1663))-People!$B1663&gt;=90,44,VALUE(YEAR(People!$H1663))-People!$B1663)</f>
        <v>33</v>
      </c>
      <c r="K1663" s="5" t="str">
        <f>IF(AND(People!$J1663&gt;=16,People!$J1663&lt;=25),"16-25",IF(AND(People!$J1663&gt;=26,People!$J1663&lt;=35),"26-35",IF(AND(People!$J1663&gt;=36,People!$J1663&lt;=45),"36-45",IF(AND(People!$J1663&gt;=46,People!$J1663&lt;=55),"46-55",IF(AND(People!$J1663&gt;=56,People!$J1663&lt;=65),"56-65",IF(AND(People!$J1663&gt;=66,People!$J1663&lt;=75),"66-75","ALL"))))))</f>
        <v>26-35</v>
      </c>
      <c r="L1663" t="str">
        <f>Products!H1663</f>
        <v>Together</v>
      </c>
      <c r="M1663">
        <f>Table2[[#This Row],[Recency]]</f>
        <v>55</v>
      </c>
      <c r="N1663">
        <f>Table2[[#This Row],[NumDealsPurchases]]</f>
        <v>1</v>
      </c>
      <c r="O1663" s="12" t="str">
        <f>IF(Table2[[#This Row],[Kidhome]]=0,"No","Yes")</f>
        <v>No</v>
      </c>
      <c r="P1663" s="12" t="str">
        <f>IF(Table2[[#This Row],[Teenhome]]=0,"No","Yes")</f>
        <v>No</v>
      </c>
    </row>
    <row r="1664" spans="1:16" ht="16.5" x14ac:dyDescent="0.3">
      <c r="A1664" s="5">
        <f>Table2[[#This Row],[ID]]</f>
        <v>1165</v>
      </c>
      <c r="B1664" s="6">
        <f>Table2[[#This Row],[Year_Birth]]</f>
        <v>1958</v>
      </c>
      <c r="C1664" s="6" t="str">
        <f>Table2[[#This Row],[Education]]</f>
        <v>PhD</v>
      </c>
      <c r="D1664" s="6" t="str">
        <f>Table2[[#This Row],[Marital_Status]]</f>
        <v>Single</v>
      </c>
      <c r="E1664" s="6">
        <f>Table2[[#This Row],[Income]]</f>
        <v>50729</v>
      </c>
      <c r="F1664" s="6">
        <f>Table2[[#This Row],[Kidhome]]</f>
        <v>1</v>
      </c>
      <c r="G1664" s="6">
        <f>Table2[[#This Row],[Teenhome]]</f>
        <v>1</v>
      </c>
      <c r="H1664" s="9">
        <f>Table2[[#This Row],[Dt_Customer]]</f>
        <v>41396</v>
      </c>
      <c r="I1664" s="6">
        <f>Table2[[#This Row],[Recency]]</f>
        <v>62</v>
      </c>
      <c r="J1664" s="8">
        <f>IF(VALUE(YEAR(People!$H1664))-People!$B1664&gt;=90,44,VALUE(YEAR(People!$H1664))-People!$B1664)</f>
        <v>55</v>
      </c>
      <c r="K1664" s="5" t="str">
        <f>IF(AND(People!$J1664&gt;=16,People!$J1664&lt;=25),"16-25",IF(AND(People!$J1664&gt;=26,People!$J1664&lt;=35),"26-35",IF(AND(People!$J1664&gt;=36,People!$J1664&lt;=45),"36-45",IF(AND(People!$J1664&gt;=46,People!$J1664&lt;=55),"46-55",IF(AND(People!$J1664&gt;=56,People!$J1664&lt;=65),"56-65",IF(AND(People!$J1664&gt;=66,People!$J1664&lt;=75),"66-75","ALL"))))))</f>
        <v>46-55</v>
      </c>
      <c r="L1664" t="str">
        <f>Products!H1664</f>
        <v>Divorced</v>
      </c>
      <c r="M1664">
        <f>Table2[[#This Row],[Recency]]</f>
        <v>62</v>
      </c>
      <c r="N1664">
        <f>Table2[[#This Row],[NumDealsPurchases]]</f>
        <v>9</v>
      </c>
      <c r="O1664" s="12" t="str">
        <f>IF(Table2[[#This Row],[Kidhome]]=0,"No","Yes")</f>
        <v>Yes</v>
      </c>
      <c r="P1664" s="12" t="str">
        <f>IF(Table2[[#This Row],[Teenhome]]=0,"No","Yes")</f>
        <v>Yes</v>
      </c>
    </row>
    <row r="1665" spans="1:16" ht="16.5" x14ac:dyDescent="0.3">
      <c r="A1665" s="7">
        <f>Table2[[#This Row],[ID]]</f>
        <v>1404</v>
      </c>
      <c r="B1665" s="6">
        <f>Table2[[#This Row],[Year_Birth]]</f>
        <v>1968</v>
      </c>
      <c r="C1665" s="6" t="str">
        <f>Table2[[#This Row],[Education]]</f>
        <v>Graduation</v>
      </c>
      <c r="D1665" s="6" t="str">
        <f>Table2[[#This Row],[Marital_Status]]</f>
        <v>Together</v>
      </c>
      <c r="E1665" s="6">
        <f>Table2[[#This Row],[Income]]</f>
        <v>34916</v>
      </c>
      <c r="F1665" s="6">
        <f>Table2[[#This Row],[Kidhome]]</f>
        <v>2</v>
      </c>
      <c r="G1665" s="6">
        <f>Table2[[#This Row],[Teenhome]]</f>
        <v>0</v>
      </c>
      <c r="H1665" s="9">
        <f>Table2[[#This Row],[Dt_Customer]]</f>
        <v>41409</v>
      </c>
      <c r="I1665" s="6">
        <f>Table2[[#This Row],[Recency]]</f>
        <v>89</v>
      </c>
      <c r="J1665" s="14">
        <f>IF(VALUE(YEAR(People!$H1665))-People!$B1665&gt;=90,44,VALUE(YEAR(People!$H1665))-People!$B1665)</f>
        <v>45</v>
      </c>
      <c r="K1665" s="5" t="str">
        <f>IF(AND(People!$J1665&gt;=16,People!$J1665&lt;=25),"16-25",IF(AND(People!$J1665&gt;=26,People!$J1665&lt;=35),"26-35",IF(AND(People!$J1665&gt;=36,People!$J1665&lt;=45),"36-45",IF(AND(People!$J1665&gt;=46,People!$J1665&lt;=55),"46-55",IF(AND(People!$J1665&gt;=56,People!$J1665&lt;=65),"56-65",IF(AND(People!$J1665&gt;=66,People!$J1665&lt;=75),"66-75","ALL"))))))</f>
        <v>36-45</v>
      </c>
      <c r="L1665" t="str">
        <f>Products!H1665</f>
        <v>Single</v>
      </c>
      <c r="M1665">
        <f>Table2[[#This Row],[Recency]]</f>
        <v>89</v>
      </c>
      <c r="N1665">
        <f>Table2[[#This Row],[NumDealsPurchases]]</f>
        <v>4</v>
      </c>
      <c r="O1665" s="12" t="str">
        <f>IF(Table2[[#This Row],[Kidhome]]=0,"No","Yes")</f>
        <v>Yes</v>
      </c>
      <c r="P1665" s="12" t="str">
        <f>IF(Table2[[#This Row],[Teenhome]]=0,"No","Yes")</f>
        <v>No</v>
      </c>
    </row>
    <row r="1666" spans="1:16" ht="16.5" x14ac:dyDescent="0.3">
      <c r="A1666" s="5">
        <f>Table2[[#This Row],[ID]]</f>
        <v>6457</v>
      </c>
      <c r="B1666" s="6">
        <f>Table2[[#This Row],[Year_Birth]]</f>
        <v>1976</v>
      </c>
      <c r="C1666" s="6" t="str">
        <f>Table2[[#This Row],[Education]]</f>
        <v>Graduation</v>
      </c>
      <c r="D1666" s="6" t="str">
        <f>Table2[[#This Row],[Marital_Status]]</f>
        <v>Divorced</v>
      </c>
      <c r="E1666" s="6">
        <f>Table2[[#This Row],[Income]]</f>
        <v>64892</v>
      </c>
      <c r="F1666" s="6">
        <f>Table2[[#This Row],[Kidhome]]</f>
        <v>0</v>
      </c>
      <c r="G1666" s="6">
        <f>Table2[[#This Row],[Teenhome]]</f>
        <v>1</v>
      </c>
      <c r="H1666" s="9">
        <f>Table2[[#This Row],[Dt_Customer]]</f>
        <v>41788</v>
      </c>
      <c r="I1666" s="6">
        <f>Table2[[#This Row],[Recency]]</f>
        <v>77</v>
      </c>
      <c r="J1666" s="8">
        <f>IF(VALUE(YEAR(People!$H1666))-People!$B1666&gt;=90,44,VALUE(YEAR(People!$H1666))-People!$B1666)</f>
        <v>38</v>
      </c>
      <c r="K1666" s="5" t="str">
        <f>IF(AND(People!$J1666&gt;=16,People!$J1666&lt;=25),"16-25",IF(AND(People!$J1666&gt;=26,People!$J1666&lt;=35),"26-35",IF(AND(People!$J1666&gt;=36,People!$J1666&lt;=45),"36-45",IF(AND(People!$J1666&gt;=46,People!$J1666&lt;=55),"46-55",IF(AND(People!$J1666&gt;=56,People!$J1666&lt;=65),"56-65",IF(AND(People!$J1666&gt;=66,People!$J1666&lt;=75),"66-75","ALL"))))))</f>
        <v>36-45</v>
      </c>
      <c r="L1666" t="str">
        <f>Products!H1666</f>
        <v>Single</v>
      </c>
      <c r="M1666">
        <f>Table2[[#This Row],[Recency]]</f>
        <v>77</v>
      </c>
      <c r="N1666">
        <f>Table2[[#This Row],[NumDealsPurchases]]</f>
        <v>2</v>
      </c>
      <c r="O1666" s="12" t="str">
        <f>IF(Table2[[#This Row],[Kidhome]]=0,"No","Yes")</f>
        <v>No</v>
      </c>
      <c r="P1666" s="12" t="str">
        <f>IF(Table2[[#This Row],[Teenhome]]=0,"No","Yes")</f>
        <v>Yes</v>
      </c>
    </row>
    <row r="1667" spans="1:16" ht="16.5" x14ac:dyDescent="0.3">
      <c r="A1667" s="7">
        <f>Table2[[#This Row],[ID]]</f>
        <v>2639</v>
      </c>
      <c r="B1667" s="6">
        <f>Table2[[#This Row],[Year_Birth]]</f>
        <v>1966</v>
      </c>
      <c r="C1667" s="6" t="str">
        <f>Table2[[#This Row],[Education]]</f>
        <v>Graduation</v>
      </c>
      <c r="D1667" s="6" t="str">
        <f>Table2[[#This Row],[Marital_Status]]</f>
        <v>Single</v>
      </c>
      <c r="E1667" s="6">
        <f>Table2[[#This Row],[Income]]</f>
        <v>43602</v>
      </c>
      <c r="F1667" s="6">
        <f>Table2[[#This Row],[Kidhome]]</f>
        <v>1</v>
      </c>
      <c r="G1667" s="6">
        <f>Table2[[#This Row],[Teenhome]]</f>
        <v>1</v>
      </c>
      <c r="H1667" s="9">
        <f>Table2[[#This Row],[Dt_Customer]]</f>
        <v>41649</v>
      </c>
      <c r="I1667" s="6">
        <f>Table2[[#This Row],[Recency]]</f>
        <v>45</v>
      </c>
      <c r="J1667" s="14">
        <f>IF(VALUE(YEAR(People!$H1667))-People!$B1667&gt;=90,44,VALUE(YEAR(People!$H1667))-People!$B1667)</f>
        <v>48</v>
      </c>
      <c r="K1667" s="5" t="str">
        <f>IF(AND(People!$J1667&gt;=16,People!$J1667&lt;=25),"16-25",IF(AND(People!$J1667&gt;=26,People!$J1667&lt;=35),"26-35",IF(AND(People!$J1667&gt;=36,People!$J1667&lt;=45),"36-45",IF(AND(People!$J1667&gt;=46,People!$J1667&lt;=55),"46-55",IF(AND(People!$J1667&gt;=56,People!$J1667&lt;=65),"56-65",IF(AND(People!$J1667&gt;=66,People!$J1667&lt;=75),"66-75","ALL"))))))</f>
        <v>46-55</v>
      </c>
      <c r="L1667" t="str">
        <f>Products!H1667</f>
        <v>Single</v>
      </c>
      <c r="M1667">
        <f>Table2[[#This Row],[Recency]]</f>
        <v>45</v>
      </c>
      <c r="N1667">
        <f>Table2[[#This Row],[NumDealsPurchases]]</f>
        <v>3</v>
      </c>
      <c r="O1667" s="12" t="str">
        <f>IF(Table2[[#This Row],[Kidhome]]=0,"No","Yes")</f>
        <v>Yes</v>
      </c>
      <c r="P1667" s="12" t="str">
        <f>IF(Table2[[#This Row],[Teenhome]]=0,"No","Yes")</f>
        <v>Yes</v>
      </c>
    </row>
    <row r="1668" spans="1:16" ht="16.5" x14ac:dyDescent="0.3">
      <c r="A1668" s="5">
        <f>Table2[[#This Row],[ID]]</f>
        <v>8299</v>
      </c>
      <c r="B1668" s="6">
        <f>Table2[[#This Row],[Year_Birth]]</f>
        <v>1989</v>
      </c>
      <c r="C1668" s="6" t="str">
        <f>Table2[[#This Row],[Education]]</f>
        <v>PhD</v>
      </c>
      <c r="D1668" s="6" t="str">
        <f>Table2[[#This Row],[Marital_Status]]</f>
        <v>Single</v>
      </c>
      <c r="E1668" s="6">
        <f>Table2[[#This Row],[Income]]</f>
        <v>33996</v>
      </c>
      <c r="F1668" s="6">
        <f>Table2[[#This Row],[Kidhome]]</f>
        <v>0</v>
      </c>
      <c r="G1668" s="6">
        <f>Table2[[#This Row],[Teenhome]]</f>
        <v>0</v>
      </c>
      <c r="H1668" s="9">
        <f>Table2[[#This Row],[Dt_Customer]]</f>
        <v>41528</v>
      </c>
      <c r="I1668" s="6">
        <f>Table2[[#This Row],[Recency]]</f>
        <v>46</v>
      </c>
      <c r="J1668" s="8">
        <f>IF(VALUE(YEAR(People!$H1668))-People!$B1668&gt;=90,44,VALUE(YEAR(People!$H1668))-People!$B1668)</f>
        <v>24</v>
      </c>
      <c r="K1668" s="5" t="str">
        <f>IF(AND(People!$J1668&gt;=16,People!$J1668&lt;=25),"16-25",IF(AND(People!$J1668&gt;=26,People!$J1668&lt;=35),"26-35",IF(AND(People!$J1668&gt;=36,People!$J1668&lt;=45),"36-45",IF(AND(People!$J1668&gt;=46,People!$J1668&lt;=55),"46-55",IF(AND(People!$J1668&gt;=56,People!$J1668&lt;=65),"56-65",IF(AND(People!$J1668&gt;=66,People!$J1668&lt;=75),"66-75","ALL"))))))</f>
        <v>16-25</v>
      </c>
      <c r="L1668" t="str">
        <f>Products!H1668</f>
        <v>Married</v>
      </c>
      <c r="M1668">
        <f>Table2[[#This Row],[Recency]]</f>
        <v>46</v>
      </c>
      <c r="N1668">
        <f>Table2[[#This Row],[NumDealsPurchases]]</f>
        <v>1</v>
      </c>
      <c r="O1668" s="12" t="str">
        <f>IF(Table2[[#This Row],[Kidhome]]=0,"No","Yes")</f>
        <v>No</v>
      </c>
      <c r="P1668" s="12" t="str">
        <f>IF(Table2[[#This Row],[Teenhome]]=0,"No","Yes")</f>
        <v>No</v>
      </c>
    </row>
    <row r="1669" spans="1:16" ht="16.5" x14ac:dyDescent="0.3">
      <c r="A1669" s="7">
        <f>Table2[[#This Row],[ID]]</f>
        <v>6437</v>
      </c>
      <c r="B1669" s="6">
        <f>Table2[[#This Row],[Year_Birth]]</f>
        <v>1985</v>
      </c>
      <c r="C1669" s="6" t="str">
        <f>Table2[[#This Row],[Education]]</f>
        <v>2n Cycle</v>
      </c>
      <c r="D1669" s="6" t="str">
        <f>Table2[[#This Row],[Marital_Status]]</f>
        <v>Single</v>
      </c>
      <c r="E1669" s="6">
        <f>Table2[[#This Row],[Income]]</f>
        <v>41473</v>
      </c>
      <c r="F1669" s="6">
        <f>Table2[[#This Row],[Kidhome]]</f>
        <v>1</v>
      </c>
      <c r="G1669" s="6">
        <f>Table2[[#This Row],[Teenhome]]</f>
        <v>0</v>
      </c>
      <c r="H1669" s="9">
        <f>Table2[[#This Row],[Dt_Customer]]</f>
        <v>41444</v>
      </c>
      <c r="I1669" s="6">
        <f>Table2[[#This Row],[Recency]]</f>
        <v>80</v>
      </c>
      <c r="J1669" s="14">
        <f>IF(VALUE(YEAR(People!$H1669))-People!$B1669&gt;=90,44,VALUE(YEAR(People!$H1669))-People!$B1669)</f>
        <v>28</v>
      </c>
      <c r="K1669" s="5" t="str">
        <f>IF(AND(People!$J1669&gt;=16,People!$J1669&lt;=25),"16-25",IF(AND(People!$J1669&gt;=26,People!$J1669&lt;=35),"26-35",IF(AND(People!$J1669&gt;=36,People!$J1669&lt;=45),"36-45",IF(AND(People!$J1669&gt;=46,People!$J1669&lt;=55),"46-55",IF(AND(People!$J1669&gt;=56,People!$J1669&lt;=65),"56-65",IF(AND(People!$J1669&gt;=66,People!$J1669&lt;=75),"66-75","ALL"))))))</f>
        <v>26-35</v>
      </c>
      <c r="L1669" t="str">
        <f>Products!H1669</f>
        <v>Married</v>
      </c>
      <c r="M1669">
        <f>Table2[[#This Row],[Recency]]</f>
        <v>80</v>
      </c>
      <c r="N1669">
        <f>Table2[[#This Row],[NumDealsPurchases]]</f>
        <v>1</v>
      </c>
      <c r="O1669" s="12" t="str">
        <f>IF(Table2[[#This Row],[Kidhome]]=0,"No","Yes")</f>
        <v>Yes</v>
      </c>
      <c r="P1669" s="12" t="str">
        <f>IF(Table2[[#This Row],[Teenhome]]=0,"No","Yes")</f>
        <v>No</v>
      </c>
    </row>
    <row r="1670" spans="1:16" ht="16.5" x14ac:dyDescent="0.3">
      <c r="A1670" s="5">
        <f>Table2[[#This Row],[ID]]</f>
        <v>6912</v>
      </c>
      <c r="B1670" s="6">
        <f>Table2[[#This Row],[Year_Birth]]</f>
        <v>1967</v>
      </c>
      <c r="C1670" s="6" t="str">
        <f>Table2[[#This Row],[Education]]</f>
        <v>PhD</v>
      </c>
      <c r="D1670" s="6" t="str">
        <f>Table2[[#This Row],[Marital_Status]]</f>
        <v>Married</v>
      </c>
      <c r="E1670" s="6">
        <f>Table2[[#This Row],[Income]]</f>
        <v>63246</v>
      </c>
      <c r="F1670" s="6">
        <f>Table2[[#This Row],[Kidhome]]</f>
        <v>0</v>
      </c>
      <c r="G1670" s="6">
        <f>Table2[[#This Row],[Teenhome]]</f>
        <v>2</v>
      </c>
      <c r="H1670" s="9">
        <f>Table2[[#This Row],[Dt_Customer]]</f>
        <v>41506</v>
      </c>
      <c r="I1670" s="6">
        <f>Table2[[#This Row],[Recency]]</f>
        <v>60</v>
      </c>
      <c r="J1670" s="8">
        <f>IF(VALUE(YEAR(People!$H1670))-People!$B1670&gt;=90,44,VALUE(YEAR(People!$H1670))-People!$B1670)</f>
        <v>46</v>
      </c>
      <c r="K1670" s="5" t="str">
        <f>IF(AND(People!$J1670&gt;=16,People!$J1670&lt;=25),"16-25",IF(AND(People!$J1670&gt;=26,People!$J1670&lt;=35),"26-35",IF(AND(People!$J1670&gt;=36,People!$J1670&lt;=45),"36-45",IF(AND(People!$J1670&gt;=46,People!$J1670&lt;=55),"46-55",IF(AND(People!$J1670&gt;=56,People!$J1670&lt;=65),"56-65",IF(AND(People!$J1670&gt;=66,People!$J1670&lt;=75),"66-75","ALL"))))))</f>
        <v>46-55</v>
      </c>
      <c r="L1670" t="str">
        <f>Products!H1670</f>
        <v>Married</v>
      </c>
      <c r="M1670">
        <f>Table2[[#This Row],[Recency]]</f>
        <v>60</v>
      </c>
      <c r="N1670">
        <f>Table2[[#This Row],[NumDealsPurchases]]</f>
        <v>1</v>
      </c>
      <c r="O1670" s="12" t="str">
        <f>IF(Table2[[#This Row],[Kidhome]]=0,"No","Yes")</f>
        <v>No</v>
      </c>
      <c r="P1670" s="12" t="str">
        <f>IF(Table2[[#This Row],[Teenhome]]=0,"No","Yes")</f>
        <v>Yes</v>
      </c>
    </row>
    <row r="1671" spans="1:16" ht="16.5" x14ac:dyDescent="0.3">
      <c r="A1671" s="7">
        <f>Table2[[#This Row],[ID]]</f>
        <v>7327</v>
      </c>
      <c r="B1671" s="6">
        <f>Table2[[#This Row],[Year_Birth]]</f>
        <v>1959</v>
      </c>
      <c r="C1671" s="6" t="str">
        <f>Table2[[#This Row],[Education]]</f>
        <v>PhD</v>
      </c>
      <c r="D1671" s="6" t="str">
        <f>Table2[[#This Row],[Marital_Status]]</f>
        <v>Married</v>
      </c>
      <c r="E1671" s="6">
        <f>Table2[[#This Row],[Income]]</f>
        <v>36732</v>
      </c>
      <c r="F1671" s="6">
        <f>Table2[[#This Row],[Kidhome]]</f>
        <v>1</v>
      </c>
      <c r="G1671" s="6">
        <f>Table2[[#This Row],[Teenhome]]</f>
        <v>1</v>
      </c>
      <c r="H1671" s="9">
        <f>Table2[[#This Row],[Dt_Customer]]</f>
        <v>41637</v>
      </c>
      <c r="I1671" s="6">
        <f>Table2[[#This Row],[Recency]]</f>
        <v>71</v>
      </c>
      <c r="J1671" s="14">
        <f>IF(VALUE(YEAR(People!$H1671))-People!$B1671&gt;=90,44,VALUE(YEAR(People!$H1671))-People!$B1671)</f>
        <v>54</v>
      </c>
      <c r="K1671" s="5" t="str">
        <f>IF(AND(People!$J1671&gt;=16,People!$J1671&lt;=25),"16-25",IF(AND(People!$J1671&gt;=26,People!$J1671&lt;=35),"26-35",IF(AND(People!$J1671&gt;=36,People!$J1671&lt;=45),"36-45",IF(AND(People!$J1671&gt;=46,People!$J1671&lt;=55),"46-55",IF(AND(People!$J1671&gt;=56,People!$J1671&lt;=65),"56-65",IF(AND(People!$J1671&gt;=66,People!$J1671&lt;=75),"66-75","ALL"))))))</f>
        <v>46-55</v>
      </c>
      <c r="L1671" t="str">
        <f>Products!H1671</f>
        <v>Married</v>
      </c>
      <c r="M1671">
        <f>Table2[[#This Row],[Recency]]</f>
        <v>71</v>
      </c>
      <c r="N1671">
        <f>Table2[[#This Row],[NumDealsPurchases]]</f>
        <v>3</v>
      </c>
      <c r="O1671" s="12" t="str">
        <f>IF(Table2[[#This Row],[Kidhome]]=0,"No","Yes")</f>
        <v>Yes</v>
      </c>
      <c r="P1671" s="12" t="str">
        <f>IF(Table2[[#This Row],[Teenhome]]=0,"No","Yes")</f>
        <v>Yes</v>
      </c>
    </row>
    <row r="1672" spans="1:16" ht="16.5" x14ac:dyDescent="0.3">
      <c r="A1672" s="5">
        <f>Table2[[#This Row],[ID]]</f>
        <v>5299</v>
      </c>
      <c r="B1672" s="6">
        <f>Table2[[#This Row],[Year_Birth]]</f>
        <v>1970</v>
      </c>
      <c r="C1672" s="6" t="str">
        <f>Table2[[#This Row],[Education]]</f>
        <v>PhD</v>
      </c>
      <c r="D1672" s="6" t="str">
        <f>Table2[[#This Row],[Marital_Status]]</f>
        <v>Married</v>
      </c>
      <c r="E1672" s="6">
        <f>Table2[[#This Row],[Income]]</f>
        <v>69084</v>
      </c>
      <c r="F1672" s="6">
        <f>Table2[[#This Row],[Kidhome]]</f>
        <v>1</v>
      </c>
      <c r="G1672" s="6">
        <f>Table2[[#This Row],[Teenhome]]</f>
        <v>0</v>
      </c>
      <c r="H1672" s="9">
        <f>Table2[[#This Row],[Dt_Customer]]</f>
        <v>41597</v>
      </c>
      <c r="I1672" s="6">
        <f>Table2[[#This Row],[Recency]]</f>
        <v>43</v>
      </c>
      <c r="J1672" s="8">
        <f>IF(VALUE(YEAR(People!$H1672))-People!$B1672&gt;=90,44,VALUE(YEAR(People!$H1672))-People!$B1672)</f>
        <v>43</v>
      </c>
      <c r="K1672" s="5" t="str">
        <f>IF(AND(People!$J1672&gt;=16,People!$J1672&lt;=25),"16-25",IF(AND(People!$J1672&gt;=26,People!$J1672&lt;=35),"26-35",IF(AND(People!$J1672&gt;=36,People!$J1672&lt;=45),"36-45",IF(AND(People!$J1672&gt;=46,People!$J1672&lt;=55),"46-55",IF(AND(People!$J1672&gt;=56,People!$J1672&lt;=65),"56-65",IF(AND(People!$J1672&gt;=66,People!$J1672&lt;=75),"66-75","ALL"))))))</f>
        <v>36-45</v>
      </c>
      <c r="L1672" t="str">
        <f>Products!H1672</f>
        <v>Single</v>
      </c>
      <c r="M1672">
        <f>Table2[[#This Row],[Recency]]</f>
        <v>43</v>
      </c>
      <c r="N1672">
        <f>Table2[[#This Row],[NumDealsPurchases]]</f>
        <v>2</v>
      </c>
      <c r="O1672" s="12" t="str">
        <f>IF(Table2[[#This Row],[Kidhome]]=0,"No","Yes")</f>
        <v>Yes</v>
      </c>
      <c r="P1672" s="12" t="str">
        <f>IF(Table2[[#This Row],[Teenhome]]=0,"No","Yes")</f>
        <v>No</v>
      </c>
    </row>
    <row r="1673" spans="1:16" ht="16.5" x14ac:dyDescent="0.3">
      <c r="A1673" s="7">
        <f>Table2[[#This Row],[ID]]</f>
        <v>4127</v>
      </c>
      <c r="B1673" s="6">
        <f>Table2[[#This Row],[Year_Birth]]</f>
        <v>1967</v>
      </c>
      <c r="C1673" s="6" t="str">
        <f>Table2[[#This Row],[Education]]</f>
        <v>PhD</v>
      </c>
      <c r="D1673" s="6" t="str">
        <f>Table2[[#This Row],[Marital_Status]]</f>
        <v>Married</v>
      </c>
      <c r="E1673" s="6">
        <f>Table2[[#This Row],[Income]]</f>
        <v>77766</v>
      </c>
      <c r="F1673" s="6">
        <f>Table2[[#This Row],[Kidhome]]</f>
        <v>0</v>
      </c>
      <c r="G1673" s="6">
        <f>Table2[[#This Row],[Teenhome]]</f>
        <v>1</v>
      </c>
      <c r="H1673" s="9">
        <f>Table2[[#This Row],[Dt_Customer]]</f>
        <v>41327</v>
      </c>
      <c r="I1673" s="6">
        <f>Table2[[#This Row],[Recency]]</f>
        <v>97</v>
      </c>
      <c r="J1673" s="14">
        <f>IF(VALUE(YEAR(People!$H1673))-People!$B1673&gt;=90,44,VALUE(YEAR(People!$H1673))-People!$B1673)</f>
        <v>46</v>
      </c>
      <c r="K1673" s="5" t="str">
        <f>IF(AND(People!$J1673&gt;=16,People!$J1673&lt;=25),"16-25",IF(AND(People!$J1673&gt;=26,People!$J1673&lt;=35),"26-35",IF(AND(People!$J1673&gt;=36,People!$J1673&lt;=45),"36-45",IF(AND(People!$J1673&gt;=46,People!$J1673&lt;=55),"46-55",IF(AND(People!$J1673&gt;=56,People!$J1673&lt;=65),"56-65",IF(AND(People!$J1673&gt;=66,People!$J1673&lt;=75),"66-75","ALL"))))))</f>
        <v>46-55</v>
      </c>
      <c r="L1673" t="str">
        <f>Products!H1673</f>
        <v>Together</v>
      </c>
      <c r="M1673">
        <f>Table2[[#This Row],[Recency]]</f>
        <v>97</v>
      </c>
      <c r="N1673">
        <f>Table2[[#This Row],[NumDealsPurchases]]</f>
        <v>2</v>
      </c>
      <c r="O1673" s="12" t="str">
        <f>IF(Table2[[#This Row],[Kidhome]]=0,"No","Yes")</f>
        <v>No</v>
      </c>
      <c r="P1673" s="12" t="str">
        <f>IF(Table2[[#This Row],[Teenhome]]=0,"No","Yes")</f>
        <v>Yes</v>
      </c>
    </row>
    <row r="1674" spans="1:16" ht="16.5" x14ac:dyDescent="0.3">
      <c r="A1674" s="5">
        <f>Table2[[#This Row],[ID]]</f>
        <v>8143</v>
      </c>
      <c r="B1674" s="6">
        <f>Table2[[#This Row],[Year_Birth]]</f>
        <v>1985</v>
      </c>
      <c r="C1674" s="6" t="str">
        <f>Table2[[#This Row],[Education]]</f>
        <v>PhD</v>
      </c>
      <c r="D1674" s="6" t="str">
        <f>Table2[[#This Row],[Marital_Status]]</f>
        <v>Single</v>
      </c>
      <c r="E1674" s="6">
        <f>Table2[[#This Row],[Income]]</f>
        <v>37929</v>
      </c>
      <c r="F1674" s="6">
        <f>Table2[[#This Row],[Kidhome]]</f>
        <v>0</v>
      </c>
      <c r="G1674" s="6">
        <f>Table2[[#This Row],[Teenhome]]</f>
        <v>0</v>
      </c>
      <c r="H1674" s="9">
        <f>Table2[[#This Row],[Dt_Customer]]</f>
        <v>41485</v>
      </c>
      <c r="I1674" s="6">
        <f>Table2[[#This Row],[Recency]]</f>
        <v>49</v>
      </c>
      <c r="J1674" s="8">
        <f>IF(VALUE(YEAR(People!$H1674))-People!$B1674&gt;=90,44,VALUE(YEAR(People!$H1674))-People!$B1674)</f>
        <v>28</v>
      </c>
      <c r="K1674" s="5" t="str">
        <f>IF(AND(People!$J1674&gt;=16,People!$J1674&lt;=25),"16-25",IF(AND(People!$J1674&gt;=26,People!$J1674&lt;=35),"26-35",IF(AND(People!$J1674&gt;=36,People!$J1674&lt;=45),"36-45",IF(AND(People!$J1674&gt;=46,People!$J1674&lt;=55),"46-55",IF(AND(People!$J1674&gt;=56,People!$J1674&lt;=65),"56-65",IF(AND(People!$J1674&gt;=66,People!$J1674&lt;=75),"66-75","ALL"))))))</f>
        <v>26-35</v>
      </c>
      <c r="L1674" t="str">
        <f>Products!H1674</f>
        <v>Married</v>
      </c>
      <c r="M1674">
        <f>Table2[[#This Row],[Recency]]</f>
        <v>49</v>
      </c>
      <c r="N1674">
        <f>Table2[[#This Row],[NumDealsPurchases]]</f>
        <v>2</v>
      </c>
      <c r="O1674" s="12" t="str">
        <f>IF(Table2[[#This Row],[Kidhome]]=0,"No","Yes")</f>
        <v>No</v>
      </c>
      <c r="P1674" s="12" t="str">
        <f>IF(Table2[[#This Row],[Teenhome]]=0,"No","Yes")</f>
        <v>No</v>
      </c>
    </row>
    <row r="1675" spans="1:16" ht="16.5" x14ac:dyDescent="0.3">
      <c r="A1675" s="7">
        <f>Table2[[#This Row],[ID]]</f>
        <v>1964</v>
      </c>
      <c r="B1675" s="6">
        <f>Table2[[#This Row],[Year_Birth]]</f>
        <v>1951</v>
      </c>
      <c r="C1675" s="6" t="str">
        <f>Table2[[#This Row],[Education]]</f>
        <v>Graduation</v>
      </c>
      <c r="D1675" s="6" t="str">
        <f>Table2[[#This Row],[Marital_Status]]</f>
        <v>Together</v>
      </c>
      <c r="E1675" s="6">
        <f>Table2[[#This Row],[Income]]</f>
        <v>86610</v>
      </c>
      <c r="F1675" s="6">
        <f>Table2[[#This Row],[Kidhome]]</f>
        <v>0</v>
      </c>
      <c r="G1675" s="6">
        <f>Table2[[#This Row],[Teenhome]]</f>
        <v>0</v>
      </c>
      <c r="H1675" s="9">
        <f>Table2[[#This Row],[Dt_Customer]]</f>
        <v>41522</v>
      </c>
      <c r="I1675" s="6">
        <f>Table2[[#This Row],[Recency]]</f>
        <v>66</v>
      </c>
      <c r="J1675" s="14">
        <f>IF(VALUE(YEAR(People!$H1675))-People!$B1675&gt;=90,44,VALUE(YEAR(People!$H1675))-People!$B1675)</f>
        <v>62</v>
      </c>
      <c r="K1675" s="5" t="str">
        <f>IF(AND(People!$J1675&gt;=16,People!$J1675&lt;=25),"16-25",IF(AND(People!$J1675&gt;=26,People!$J1675&lt;=35),"26-35",IF(AND(People!$J1675&gt;=36,People!$J1675&lt;=45),"36-45",IF(AND(People!$J1675&gt;=46,People!$J1675&lt;=55),"46-55",IF(AND(People!$J1675&gt;=56,People!$J1675&lt;=65),"56-65",IF(AND(People!$J1675&gt;=66,People!$J1675&lt;=75),"66-75","ALL"))))))</f>
        <v>56-65</v>
      </c>
      <c r="L1675" t="str">
        <f>Products!H1675</f>
        <v>Married</v>
      </c>
      <c r="M1675">
        <f>Table2[[#This Row],[Recency]]</f>
        <v>66</v>
      </c>
      <c r="N1675">
        <f>Table2[[#This Row],[NumDealsPurchases]]</f>
        <v>1</v>
      </c>
      <c r="O1675" s="12" t="str">
        <f>IF(Table2[[#This Row],[Kidhome]]=0,"No","Yes")</f>
        <v>No</v>
      </c>
      <c r="P1675" s="12" t="str">
        <f>IF(Table2[[#This Row],[Teenhome]]=0,"No","Yes")</f>
        <v>No</v>
      </c>
    </row>
    <row r="1676" spans="1:16" ht="16.5" x14ac:dyDescent="0.3">
      <c r="A1676" s="5">
        <f>Table2[[#This Row],[ID]]</f>
        <v>3690</v>
      </c>
      <c r="B1676" s="6">
        <f>Table2[[#This Row],[Year_Birth]]</f>
        <v>1986</v>
      </c>
      <c r="C1676" s="6" t="str">
        <f>Table2[[#This Row],[Education]]</f>
        <v>Master</v>
      </c>
      <c r="D1676" s="6" t="str">
        <f>Table2[[#This Row],[Marital_Status]]</f>
        <v>Married</v>
      </c>
      <c r="E1676" s="6">
        <f>Table2[[#This Row],[Income]]</f>
        <v>80141</v>
      </c>
      <c r="F1676" s="6">
        <f>Table2[[#This Row],[Kidhome]]</f>
        <v>0</v>
      </c>
      <c r="G1676" s="6">
        <f>Table2[[#This Row],[Teenhome]]</f>
        <v>0</v>
      </c>
      <c r="H1676" s="9">
        <f>Table2[[#This Row],[Dt_Customer]]</f>
        <v>41285</v>
      </c>
      <c r="I1676" s="6">
        <f>Table2[[#This Row],[Recency]]</f>
        <v>20</v>
      </c>
      <c r="J1676" s="8">
        <f>IF(VALUE(YEAR(People!$H1676))-People!$B1676&gt;=90,44,VALUE(YEAR(People!$H1676))-People!$B1676)</f>
        <v>27</v>
      </c>
      <c r="K1676" s="5" t="str">
        <f>IF(AND(People!$J1676&gt;=16,People!$J1676&lt;=25),"16-25",IF(AND(People!$J1676&gt;=26,People!$J1676&lt;=35),"26-35",IF(AND(People!$J1676&gt;=36,People!$J1676&lt;=45),"36-45",IF(AND(People!$J1676&gt;=46,People!$J1676&lt;=55),"46-55",IF(AND(People!$J1676&gt;=56,People!$J1676&lt;=65),"56-65",IF(AND(People!$J1676&gt;=66,People!$J1676&lt;=75),"66-75","ALL"))))))</f>
        <v>26-35</v>
      </c>
      <c r="L1676" t="str">
        <f>Products!H1676</f>
        <v>Married</v>
      </c>
      <c r="M1676">
        <f>Table2[[#This Row],[Recency]]</f>
        <v>20</v>
      </c>
      <c r="N1676">
        <f>Table2[[#This Row],[NumDealsPurchases]]</f>
        <v>1</v>
      </c>
      <c r="O1676" s="12" t="str">
        <f>IF(Table2[[#This Row],[Kidhome]]=0,"No","Yes")</f>
        <v>No</v>
      </c>
      <c r="P1676" s="12" t="str">
        <f>IF(Table2[[#This Row],[Teenhome]]=0,"No","Yes")</f>
        <v>No</v>
      </c>
    </row>
    <row r="1677" spans="1:16" ht="16.5" x14ac:dyDescent="0.3">
      <c r="A1677" s="7">
        <f>Table2[[#This Row],[ID]]</f>
        <v>3433</v>
      </c>
      <c r="B1677" s="6">
        <f>Table2[[#This Row],[Year_Birth]]</f>
        <v>1955</v>
      </c>
      <c r="C1677" s="6" t="str">
        <f>Table2[[#This Row],[Education]]</f>
        <v>2n Cycle</v>
      </c>
      <c r="D1677" s="6" t="str">
        <f>Table2[[#This Row],[Marital_Status]]</f>
        <v>Married</v>
      </c>
      <c r="E1677" s="6">
        <f>Table2[[#This Row],[Income]]</f>
        <v>72635</v>
      </c>
      <c r="F1677" s="6">
        <f>Table2[[#This Row],[Kidhome]]</f>
        <v>0</v>
      </c>
      <c r="G1677" s="6">
        <f>Table2[[#This Row],[Teenhome]]</f>
        <v>0</v>
      </c>
      <c r="H1677" s="9">
        <f>Table2[[#This Row],[Dt_Customer]]</f>
        <v>41428</v>
      </c>
      <c r="I1677" s="6">
        <f>Table2[[#This Row],[Recency]]</f>
        <v>54</v>
      </c>
      <c r="J1677" s="14">
        <f>IF(VALUE(YEAR(People!$H1677))-People!$B1677&gt;=90,44,VALUE(YEAR(People!$H1677))-People!$B1677)</f>
        <v>58</v>
      </c>
      <c r="K1677" s="5" t="str">
        <f>IF(AND(People!$J1677&gt;=16,People!$J1677&lt;=25),"16-25",IF(AND(People!$J1677&gt;=26,People!$J1677&lt;=35),"26-35",IF(AND(People!$J1677&gt;=36,People!$J1677&lt;=45),"36-45",IF(AND(People!$J1677&gt;=46,People!$J1677&lt;=55),"46-55",IF(AND(People!$J1677&gt;=56,People!$J1677&lt;=65),"56-65",IF(AND(People!$J1677&gt;=66,People!$J1677&lt;=75),"66-75","ALL"))))))</f>
        <v>56-65</v>
      </c>
      <c r="L1677" t="str">
        <f>Products!H1677</f>
        <v>Together</v>
      </c>
      <c r="M1677">
        <f>Table2[[#This Row],[Recency]]</f>
        <v>54</v>
      </c>
      <c r="N1677">
        <f>Table2[[#This Row],[NumDealsPurchases]]</f>
        <v>1</v>
      </c>
      <c r="O1677" s="12" t="str">
        <f>IF(Table2[[#This Row],[Kidhome]]=0,"No","Yes")</f>
        <v>No</v>
      </c>
      <c r="P1677" s="12" t="str">
        <f>IF(Table2[[#This Row],[Teenhome]]=0,"No","Yes")</f>
        <v>No</v>
      </c>
    </row>
    <row r="1678" spans="1:16" ht="16.5" x14ac:dyDescent="0.3">
      <c r="A1678" s="5">
        <f>Table2[[#This Row],[ID]]</f>
        <v>3389</v>
      </c>
      <c r="B1678" s="6">
        <f>Table2[[#This Row],[Year_Birth]]</f>
        <v>1970</v>
      </c>
      <c r="C1678" s="6" t="str">
        <f>Table2[[#This Row],[Education]]</f>
        <v>Graduation</v>
      </c>
      <c r="D1678" s="6" t="str">
        <f>Table2[[#This Row],[Marital_Status]]</f>
        <v>Married</v>
      </c>
      <c r="E1678" s="6">
        <f>Table2[[#This Row],[Income]]</f>
        <v>69016</v>
      </c>
      <c r="F1678" s="6">
        <f>Table2[[#This Row],[Kidhome]]</f>
        <v>0</v>
      </c>
      <c r="G1678" s="6">
        <f>Table2[[#This Row],[Teenhome]]</f>
        <v>1</v>
      </c>
      <c r="H1678" s="9">
        <f>Table2[[#This Row],[Dt_Customer]]</f>
        <v>41235</v>
      </c>
      <c r="I1678" s="6">
        <f>Table2[[#This Row],[Recency]]</f>
        <v>61</v>
      </c>
      <c r="J1678" s="8">
        <f>IF(VALUE(YEAR(People!$H1678))-People!$B1678&gt;=90,44,VALUE(YEAR(People!$H1678))-People!$B1678)</f>
        <v>42</v>
      </c>
      <c r="K1678" s="5" t="str">
        <f>IF(AND(People!$J1678&gt;=16,People!$J1678&lt;=25),"16-25",IF(AND(People!$J1678&gt;=26,People!$J1678&lt;=35),"26-35",IF(AND(People!$J1678&gt;=36,People!$J1678&lt;=45),"36-45",IF(AND(People!$J1678&gt;=46,People!$J1678&lt;=55),"46-55",IF(AND(People!$J1678&gt;=56,People!$J1678&lt;=65),"56-65",IF(AND(People!$J1678&gt;=66,People!$J1678&lt;=75),"66-75","ALL"))))))</f>
        <v>36-45</v>
      </c>
      <c r="L1678" t="str">
        <f>Products!H1678</f>
        <v>Married</v>
      </c>
      <c r="M1678">
        <f>Table2[[#This Row],[Recency]]</f>
        <v>61</v>
      </c>
      <c r="N1678">
        <f>Table2[[#This Row],[NumDealsPurchases]]</f>
        <v>4</v>
      </c>
      <c r="O1678" s="12" t="str">
        <f>IF(Table2[[#This Row],[Kidhome]]=0,"No","Yes")</f>
        <v>No</v>
      </c>
      <c r="P1678" s="12" t="str">
        <f>IF(Table2[[#This Row],[Teenhome]]=0,"No","Yes")</f>
        <v>Yes</v>
      </c>
    </row>
    <row r="1679" spans="1:16" ht="16.5" x14ac:dyDescent="0.3">
      <c r="A1679" s="7">
        <f>Table2[[#This Row],[ID]]</f>
        <v>4712</v>
      </c>
      <c r="B1679" s="6">
        <f>Table2[[#This Row],[Year_Birth]]</f>
        <v>1991</v>
      </c>
      <c r="C1679" s="6" t="str">
        <f>Table2[[#This Row],[Education]]</f>
        <v>2n Cycle</v>
      </c>
      <c r="D1679" s="6" t="str">
        <f>Table2[[#This Row],[Marital_Status]]</f>
        <v>Together</v>
      </c>
      <c r="E1679" s="6">
        <f>Table2[[#This Row],[Income]]</f>
        <v>20193</v>
      </c>
      <c r="F1679" s="6">
        <f>Table2[[#This Row],[Kidhome]]</f>
        <v>0</v>
      </c>
      <c r="G1679" s="6">
        <f>Table2[[#This Row],[Teenhome]]</f>
        <v>0</v>
      </c>
      <c r="H1679" s="9">
        <f>Table2[[#This Row],[Dt_Customer]]</f>
        <v>41241</v>
      </c>
      <c r="I1679" s="6">
        <f>Table2[[#This Row],[Recency]]</f>
        <v>18</v>
      </c>
      <c r="J1679" s="14">
        <f>IF(VALUE(YEAR(People!$H1679))-People!$B1679&gt;=90,44,VALUE(YEAR(People!$H1679))-People!$B1679)</f>
        <v>21</v>
      </c>
      <c r="K1679" s="5" t="str">
        <f>IF(AND(People!$J1679&gt;=16,People!$J1679&lt;=25),"16-25",IF(AND(People!$J1679&gt;=26,People!$J1679&lt;=35),"26-35",IF(AND(People!$J1679&gt;=36,People!$J1679&lt;=45),"36-45",IF(AND(People!$J1679&gt;=46,People!$J1679&lt;=55),"46-55",IF(AND(People!$J1679&gt;=56,People!$J1679&lt;=65),"56-65",IF(AND(People!$J1679&gt;=66,People!$J1679&lt;=75),"66-75","ALL"))))))</f>
        <v>16-25</v>
      </c>
      <c r="L1679" t="str">
        <f>Products!H1679</f>
        <v>Single</v>
      </c>
      <c r="M1679">
        <f>Table2[[#This Row],[Recency]]</f>
        <v>18</v>
      </c>
      <c r="N1679">
        <f>Table2[[#This Row],[NumDealsPurchases]]</f>
        <v>1</v>
      </c>
      <c r="O1679" s="12" t="str">
        <f>IF(Table2[[#This Row],[Kidhome]]=0,"No","Yes")</f>
        <v>No</v>
      </c>
      <c r="P1679" s="12" t="str">
        <f>IF(Table2[[#This Row],[Teenhome]]=0,"No","Yes")</f>
        <v>No</v>
      </c>
    </row>
    <row r="1680" spans="1:16" ht="16.5" x14ac:dyDescent="0.3">
      <c r="A1680" s="5">
        <f>Table2[[#This Row],[ID]]</f>
        <v>1170</v>
      </c>
      <c r="B1680" s="6">
        <f>Table2[[#This Row],[Year_Birth]]</f>
        <v>1975</v>
      </c>
      <c r="C1680" s="6" t="str">
        <f>Table2[[#This Row],[Education]]</f>
        <v>Graduation</v>
      </c>
      <c r="D1680" s="6" t="str">
        <f>Table2[[#This Row],[Marital_Status]]</f>
        <v>Married</v>
      </c>
      <c r="E1680" s="6">
        <f>Table2[[#This Row],[Income]]</f>
        <v>27573</v>
      </c>
      <c r="F1680" s="6">
        <f>Table2[[#This Row],[Kidhome]]</f>
        <v>1</v>
      </c>
      <c r="G1680" s="6">
        <f>Table2[[#This Row],[Teenhome]]</f>
        <v>0</v>
      </c>
      <c r="H1680" s="9">
        <f>Table2[[#This Row],[Dt_Customer]]</f>
        <v>41358</v>
      </c>
      <c r="I1680" s="6">
        <f>Table2[[#This Row],[Recency]]</f>
        <v>45</v>
      </c>
      <c r="J1680" s="8">
        <f>IF(VALUE(YEAR(People!$H1680))-People!$B1680&gt;=90,44,VALUE(YEAR(People!$H1680))-People!$B1680)</f>
        <v>38</v>
      </c>
      <c r="K1680" s="5" t="str">
        <f>IF(AND(People!$J1680&gt;=16,People!$J1680&lt;=25),"16-25",IF(AND(People!$J1680&gt;=26,People!$J1680&lt;=35),"26-35",IF(AND(People!$J1680&gt;=36,People!$J1680&lt;=45),"36-45",IF(AND(People!$J1680&gt;=46,People!$J1680&lt;=55),"46-55",IF(AND(People!$J1680&gt;=56,People!$J1680&lt;=65),"56-65",IF(AND(People!$J1680&gt;=66,People!$J1680&lt;=75),"66-75","ALL"))))))</f>
        <v>36-45</v>
      </c>
      <c r="L1680" t="str">
        <f>Products!H1680</f>
        <v>Married</v>
      </c>
      <c r="M1680">
        <f>Table2[[#This Row],[Recency]]</f>
        <v>45</v>
      </c>
      <c r="N1680">
        <f>Table2[[#This Row],[NumDealsPurchases]]</f>
        <v>4</v>
      </c>
      <c r="O1680" s="12" t="str">
        <f>IF(Table2[[#This Row],[Kidhome]]=0,"No","Yes")</f>
        <v>Yes</v>
      </c>
      <c r="P1680" s="12" t="str">
        <f>IF(Table2[[#This Row],[Teenhome]]=0,"No","Yes")</f>
        <v>No</v>
      </c>
    </row>
    <row r="1681" spans="1:16" ht="16.5" x14ac:dyDescent="0.3">
      <c r="A1681" s="7">
        <f>Table2[[#This Row],[ID]]</f>
        <v>6347</v>
      </c>
      <c r="B1681" s="6">
        <f>Table2[[#This Row],[Year_Birth]]</f>
        <v>1979</v>
      </c>
      <c r="C1681" s="6" t="str">
        <f>Table2[[#This Row],[Education]]</f>
        <v>Basic</v>
      </c>
      <c r="D1681" s="6" t="str">
        <f>Table2[[#This Row],[Marital_Status]]</f>
        <v>Single</v>
      </c>
      <c r="E1681" s="6">
        <f>Table2[[#This Row],[Income]]</f>
        <v>15862</v>
      </c>
      <c r="F1681" s="6">
        <f>Table2[[#This Row],[Kidhome]]</f>
        <v>1</v>
      </c>
      <c r="G1681" s="6">
        <f>Table2[[#This Row],[Teenhome]]</f>
        <v>0</v>
      </c>
      <c r="H1681" s="9">
        <f>Table2[[#This Row],[Dt_Customer]]</f>
        <v>41452</v>
      </c>
      <c r="I1681" s="6">
        <f>Table2[[#This Row],[Recency]]</f>
        <v>26</v>
      </c>
      <c r="J1681" s="14">
        <f>IF(VALUE(YEAR(People!$H1681))-People!$B1681&gt;=90,44,VALUE(YEAR(People!$H1681))-People!$B1681)</f>
        <v>34</v>
      </c>
      <c r="K1681" s="5" t="str">
        <f>IF(AND(People!$J1681&gt;=16,People!$J1681&lt;=25),"16-25",IF(AND(People!$J1681&gt;=26,People!$J1681&lt;=35),"26-35",IF(AND(People!$J1681&gt;=36,People!$J1681&lt;=45),"36-45",IF(AND(People!$J1681&gt;=46,People!$J1681&lt;=55),"46-55",IF(AND(People!$J1681&gt;=56,People!$J1681&lt;=65),"56-65",IF(AND(People!$J1681&gt;=66,People!$J1681&lt;=75),"66-75","ALL"))))))</f>
        <v>26-35</v>
      </c>
      <c r="L1681" t="str">
        <f>Products!H1681</f>
        <v>Married</v>
      </c>
      <c r="M1681">
        <f>Table2[[#This Row],[Recency]]</f>
        <v>26</v>
      </c>
      <c r="N1681">
        <f>Table2[[#This Row],[NumDealsPurchases]]</f>
        <v>1</v>
      </c>
      <c r="O1681" s="12" t="str">
        <f>IF(Table2[[#This Row],[Kidhome]]=0,"No","Yes")</f>
        <v>Yes</v>
      </c>
      <c r="P1681" s="12" t="str">
        <f>IF(Table2[[#This Row],[Teenhome]]=0,"No","Yes")</f>
        <v>No</v>
      </c>
    </row>
    <row r="1682" spans="1:16" ht="16.5" x14ac:dyDescent="0.3">
      <c r="A1682" s="5">
        <f>Table2[[#This Row],[ID]]</f>
        <v>4065</v>
      </c>
      <c r="B1682" s="6">
        <f>Table2[[#This Row],[Year_Birth]]</f>
        <v>1976</v>
      </c>
      <c r="C1682" s="6" t="str">
        <f>Table2[[#This Row],[Education]]</f>
        <v>PhD</v>
      </c>
      <c r="D1682" s="6" t="str">
        <f>Table2[[#This Row],[Marital_Status]]</f>
        <v>Married</v>
      </c>
      <c r="E1682" s="6">
        <f>Table2[[#This Row],[Income]]</f>
        <v>49544</v>
      </c>
      <c r="F1682" s="6">
        <f>Table2[[#This Row],[Kidhome]]</f>
        <v>1</v>
      </c>
      <c r="G1682" s="6">
        <f>Table2[[#This Row],[Teenhome]]</f>
        <v>0</v>
      </c>
      <c r="H1682" s="9">
        <f>Table2[[#This Row],[Dt_Customer]]</f>
        <v>41317</v>
      </c>
      <c r="I1682" s="6">
        <f>Table2[[#This Row],[Recency]]</f>
        <v>0</v>
      </c>
      <c r="J1682" s="8">
        <f>IF(VALUE(YEAR(People!$H1682))-People!$B1682&gt;=90,44,VALUE(YEAR(People!$H1682))-People!$B1682)</f>
        <v>37</v>
      </c>
      <c r="K1682" s="5" t="str">
        <f>IF(AND(People!$J1682&gt;=16,People!$J1682&lt;=25),"16-25",IF(AND(People!$J1682&gt;=26,People!$J1682&lt;=35),"26-35",IF(AND(People!$J1682&gt;=36,People!$J1682&lt;=45),"36-45",IF(AND(People!$J1682&gt;=46,People!$J1682&lt;=55),"46-55",IF(AND(People!$J1682&gt;=56,People!$J1682&lt;=65),"56-65",IF(AND(People!$J1682&gt;=66,People!$J1682&lt;=75),"66-75","ALL"))))))</f>
        <v>36-45</v>
      </c>
      <c r="L1682" t="str">
        <f>Products!H1682</f>
        <v>Together</v>
      </c>
      <c r="M1682">
        <f>Table2[[#This Row],[Recency]]</f>
        <v>0</v>
      </c>
      <c r="N1682">
        <f>Table2[[#This Row],[NumDealsPurchases]]</f>
        <v>2</v>
      </c>
      <c r="O1682" s="12" t="str">
        <f>IF(Table2[[#This Row],[Kidhome]]=0,"No","Yes")</f>
        <v>Yes</v>
      </c>
      <c r="P1682" s="12" t="str">
        <f>IF(Table2[[#This Row],[Teenhome]]=0,"No","Yes")</f>
        <v>No</v>
      </c>
    </row>
    <row r="1683" spans="1:16" ht="16.5" x14ac:dyDescent="0.3">
      <c r="A1683" s="7">
        <f>Table2[[#This Row],[ID]]</f>
        <v>8230</v>
      </c>
      <c r="B1683" s="6">
        <f>Table2[[#This Row],[Year_Birth]]</f>
        <v>1980</v>
      </c>
      <c r="C1683" s="6" t="str">
        <f>Table2[[#This Row],[Education]]</f>
        <v>Graduation</v>
      </c>
      <c r="D1683" s="6" t="str">
        <f>Table2[[#This Row],[Marital_Status]]</f>
        <v>Married</v>
      </c>
      <c r="E1683" s="6">
        <f>Table2[[#This Row],[Income]]</f>
        <v>33228</v>
      </c>
      <c r="F1683" s="6">
        <f>Table2[[#This Row],[Kidhome]]</f>
        <v>1</v>
      </c>
      <c r="G1683" s="6">
        <f>Table2[[#This Row],[Teenhome]]</f>
        <v>0</v>
      </c>
      <c r="H1683" s="9">
        <f>Table2[[#This Row],[Dt_Customer]]</f>
        <v>41662</v>
      </c>
      <c r="I1683" s="6">
        <f>Table2[[#This Row],[Recency]]</f>
        <v>28</v>
      </c>
      <c r="J1683" s="14">
        <f>IF(VALUE(YEAR(People!$H1683))-People!$B1683&gt;=90,44,VALUE(YEAR(People!$H1683))-People!$B1683)</f>
        <v>34</v>
      </c>
      <c r="K1683" s="5" t="str">
        <f>IF(AND(People!$J1683&gt;=16,People!$J1683&lt;=25),"16-25",IF(AND(People!$J1683&gt;=26,People!$J1683&lt;=35),"26-35",IF(AND(People!$J1683&gt;=36,People!$J1683&lt;=45),"36-45",IF(AND(People!$J1683&gt;=46,People!$J1683&lt;=55),"46-55",IF(AND(People!$J1683&gt;=56,People!$J1683&lt;=65),"56-65",IF(AND(People!$J1683&gt;=66,People!$J1683&lt;=75),"66-75","ALL"))))))</f>
        <v>26-35</v>
      </c>
      <c r="L1683" t="str">
        <f>Products!H1683</f>
        <v>Together</v>
      </c>
      <c r="M1683">
        <f>Table2[[#This Row],[Recency]]</f>
        <v>28</v>
      </c>
      <c r="N1683">
        <f>Table2[[#This Row],[NumDealsPurchases]]</f>
        <v>1</v>
      </c>
      <c r="O1683" s="12" t="str">
        <f>IF(Table2[[#This Row],[Kidhome]]=0,"No","Yes")</f>
        <v>Yes</v>
      </c>
      <c r="P1683" s="12" t="str">
        <f>IF(Table2[[#This Row],[Teenhome]]=0,"No","Yes")</f>
        <v>No</v>
      </c>
    </row>
    <row r="1684" spans="1:16" ht="16.5" x14ac:dyDescent="0.3">
      <c r="A1684" s="5">
        <f>Table2[[#This Row],[ID]]</f>
        <v>1215</v>
      </c>
      <c r="B1684" s="6">
        <f>Table2[[#This Row],[Year_Birth]]</f>
        <v>1978</v>
      </c>
      <c r="C1684" s="6" t="str">
        <f>Table2[[#This Row],[Education]]</f>
        <v>Graduation</v>
      </c>
      <c r="D1684" s="6" t="str">
        <f>Table2[[#This Row],[Marital_Status]]</f>
        <v>Together</v>
      </c>
      <c r="E1684" s="6">
        <f>Table2[[#This Row],[Income]]</f>
        <v>70440</v>
      </c>
      <c r="F1684" s="6">
        <f>Table2[[#This Row],[Kidhome]]</f>
        <v>0</v>
      </c>
      <c r="G1684" s="6">
        <f>Table2[[#This Row],[Teenhome]]</f>
        <v>0</v>
      </c>
      <c r="H1684" s="9">
        <f>Table2[[#This Row],[Dt_Customer]]</f>
        <v>41555</v>
      </c>
      <c r="I1684" s="6">
        <f>Table2[[#This Row],[Recency]]</f>
        <v>49</v>
      </c>
      <c r="J1684" s="8">
        <f>IF(VALUE(YEAR(People!$H1684))-People!$B1684&gt;=90,44,VALUE(YEAR(People!$H1684))-People!$B1684)</f>
        <v>35</v>
      </c>
      <c r="K1684" s="5" t="str">
        <f>IF(AND(People!$J1684&gt;=16,People!$J1684&lt;=25),"16-25",IF(AND(People!$J1684&gt;=26,People!$J1684&lt;=35),"26-35",IF(AND(People!$J1684&gt;=36,People!$J1684&lt;=45),"36-45",IF(AND(People!$J1684&gt;=46,People!$J1684&lt;=55),"46-55",IF(AND(People!$J1684&gt;=56,People!$J1684&lt;=65),"56-65",IF(AND(People!$J1684&gt;=66,People!$J1684&lt;=75),"66-75","ALL"))))))</f>
        <v>26-35</v>
      </c>
      <c r="L1684" t="str">
        <f>Products!H1684</f>
        <v>Married</v>
      </c>
      <c r="M1684">
        <f>Table2[[#This Row],[Recency]]</f>
        <v>49</v>
      </c>
      <c r="N1684">
        <f>Table2[[#This Row],[NumDealsPurchases]]</f>
        <v>1</v>
      </c>
      <c r="O1684" s="12" t="str">
        <f>IF(Table2[[#This Row],[Kidhome]]=0,"No","Yes")</f>
        <v>No</v>
      </c>
      <c r="P1684" s="12" t="str">
        <f>IF(Table2[[#This Row],[Teenhome]]=0,"No","Yes")</f>
        <v>No</v>
      </c>
    </row>
    <row r="1685" spans="1:16" ht="16.5" x14ac:dyDescent="0.3">
      <c r="A1685" s="7">
        <f>Table2[[#This Row],[ID]]</f>
        <v>5939</v>
      </c>
      <c r="B1685" s="6">
        <f>Table2[[#This Row],[Year_Birth]]</f>
        <v>1971</v>
      </c>
      <c r="C1685" s="6" t="str">
        <f>Table2[[#This Row],[Education]]</f>
        <v>Graduation</v>
      </c>
      <c r="D1685" s="6" t="str">
        <f>Table2[[#This Row],[Marital_Status]]</f>
        <v>Together</v>
      </c>
      <c r="E1685" s="6">
        <f>Table2[[#This Row],[Income]]</f>
        <v>38232</v>
      </c>
      <c r="F1685" s="6">
        <f>Table2[[#This Row],[Kidhome]]</f>
        <v>1</v>
      </c>
      <c r="G1685" s="6">
        <f>Table2[[#This Row],[Teenhome]]</f>
        <v>1</v>
      </c>
      <c r="H1685" s="9">
        <f>Table2[[#This Row],[Dt_Customer]]</f>
        <v>41656</v>
      </c>
      <c r="I1685" s="6">
        <f>Table2[[#This Row],[Recency]]</f>
        <v>84</v>
      </c>
      <c r="J1685" s="14">
        <f>IF(VALUE(YEAR(People!$H1685))-People!$B1685&gt;=90,44,VALUE(YEAR(People!$H1685))-People!$B1685)</f>
        <v>43</v>
      </c>
      <c r="K1685" s="5" t="str">
        <f>IF(AND(People!$J1685&gt;=16,People!$J1685&lt;=25),"16-25",IF(AND(People!$J1685&gt;=26,People!$J1685&lt;=35),"26-35",IF(AND(People!$J1685&gt;=36,People!$J1685&lt;=45),"36-45",IF(AND(People!$J1685&gt;=46,People!$J1685&lt;=55),"46-55",IF(AND(People!$J1685&gt;=56,People!$J1685&lt;=65),"56-65",IF(AND(People!$J1685&gt;=66,People!$J1685&lt;=75),"66-75","ALL"))))))</f>
        <v>36-45</v>
      </c>
      <c r="L1685" t="str">
        <f>Products!H1685</f>
        <v>Married</v>
      </c>
      <c r="M1685">
        <f>Table2[[#This Row],[Recency]]</f>
        <v>84</v>
      </c>
      <c r="N1685">
        <f>Table2[[#This Row],[NumDealsPurchases]]</f>
        <v>4</v>
      </c>
      <c r="O1685" s="12" t="str">
        <f>IF(Table2[[#This Row],[Kidhome]]=0,"No","Yes")</f>
        <v>Yes</v>
      </c>
      <c r="P1685" s="12" t="str">
        <f>IF(Table2[[#This Row],[Teenhome]]=0,"No","Yes")</f>
        <v>Yes</v>
      </c>
    </row>
    <row r="1686" spans="1:16" ht="16.5" x14ac:dyDescent="0.3">
      <c r="A1686" s="5">
        <f>Table2[[#This Row],[ID]]</f>
        <v>2156</v>
      </c>
      <c r="B1686" s="6">
        <f>Table2[[#This Row],[Year_Birth]]</f>
        <v>1955</v>
      </c>
      <c r="C1686" s="6" t="str">
        <f>Table2[[#This Row],[Education]]</f>
        <v>PhD</v>
      </c>
      <c r="D1686" s="6" t="str">
        <f>Table2[[#This Row],[Marital_Status]]</f>
        <v>Married</v>
      </c>
      <c r="E1686" s="6">
        <f>Table2[[#This Row],[Income]]</f>
        <v>22554</v>
      </c>
      <c r="F1686" s="6">
        <f>Table2[[#This Row],[Kidhome]]</f>
        <v>1</v>
      </c>
      <c r="G1686" s="6">
        <f>Table2[[#This Row],[Teenhome]]</f>
        <v>1</v>
      </c>
      <c r="H1686" s="9">
        <f>Table2[[#This Row],[Dt_Customer]]</f>
        <v>41216</v>
      </c>
      <c r="I1686" s="6">
        <f>Table2[[#This Row],[Recency]]</f>
        <v>38</v>
      </c>
      <c r="J1686" s="8">
        <f>IF(VALUE(YEAR(People!$H1686))-People!$B1686&gt;=90,44,VALUE(YEAR(People!$H1686))-People!$B1686)</f>
        <v>57</v>
      </c>
      <c r="K1686" s="5" t="str">
        <f>IF(AND(People!$J1686&gt;=16,People!$J1686&lt;=25),"16-25",IF(AND(People!$J1686&gt;=26,People!$J1686&lt;=35),"26-35",IF(AND(People!$J1686&gt;=36,People!$J1686&lt;=45),"36-45",IF(AND(People!$J1686&gt;=46,People!$J1686&lt;=55),"46-55",IF(AND(People!$J1686&gt;=56,People!$J1686&lt;=65),"56-65",IF(AND(People!$J1686&gt;=66,People!$J1686&lt;=75),"66-75","ALL"))))))</f>
        <v>56-65</v>
      </c>
      <c r="L1686" t="str">
        <f>Products!H1686</f>
        <v>Married</v>
      </c>
      <c r="M1686">
        <f>Table2[[#This Row],[Recency]]</f>
        <v>38</v>
      </c>
      <c r="N1686">
        <f>Table2[[#This Row],[NumDealsPurchases]]</f>
        <v>4</v>
      </c>
      <c r="O1686" s="12" t="str">
        <f>IF(Table2[[#This Row],[Kidhome]]=0,"No","Yes")</f>
        <v>Yes</v>
      </c>
      <c r="P1686" s="12" t="str">
        <f>IF(Table2[[#This Row],[Teenhome]]=0,"No","Yes")</f>
        <v>Yes</v>
      </c>
    </row>
    <row r="1687" spans="1:16" ht="16.5" x14ac:dyDescent="0.3">
      <c r="A1687" s="7">
        <f>Table2[[#This Row],[ID]]</f>
        <v>7788</v>
      </c>
      <c r="B1687" s="6">
        <f>Table2[[#This Row],[Year_Birth]]</f>
        <v>1983</v>
      </c>
      <c r="C1687" s="6" t="str">
        <f>Table2[[#This Row],[Education]]</f>
        <v>PhD</v>
      </c>
      <c r="D1687" s="6" t="str">
        <f>Table2[[#This Row],[Marital_Status]]</f>
        <v>Married</v>
      </c>
      <c r="E1687" s="6">
        <f>Table2[[#This Row],[Income]]</f>
        <v>23536</v>
      </c>
      <c r="F1687" s="6">
        <f>Table2[[#This Row],[Kidhome]]</f>
        <v>1</v>
      </c>
      <c r="G1687" s="6">
        <f>Table2[[#This Row],[Teenhome]]</f>
        <v>0</v>
      </c>
      <c r="H1687" s="9">
        <f>Table2[[#This Row],[Dt_Customer]]</f>
        <v>41794</v>
      </c>
      <c r="I1687" s="6">
        <f>Table2[[#This Row],[Recency]]</f>
        <v>53</v>
      </c>
      <c r="J1687" s="14">
        <f>IF(VALUE(YEAR(People!$H1687))-People!$B1687&gt;=90,44,VALUE(YEAR(People!$H1687))-People!$B1687)</f>
        <v>31</v>
      </c>
      <c r="K1687" s="5" t="str">
        <f>IF(AND(People!$J1687&gt;=16,People!$J1687&lt;=25),"16-25",IF(AND(People!$J1687&gt;=26,People!$J1687&lt;=35),"26-35",IF(AND(People!$J1687&gt;=36,People!$J1687&lt;=45),"36-45",IF(AND(People!$J1687&gt;=46,People!$J1687&lt;=55),"46-55",IF(AND(People!$J1687&gt;=56,People!$J1687&lt;=65),"56-65",IF(AND(People!$J1687&gt;=66,People!$J1687&lt;=75),"66-75","ALL"))))))</f>
        <v>26-35</v>
      </c>
      <c r="L1687" t="str">
        <f>Products!H1687</f>
        <v>Married</v>
      </c>
      <c r="M1687">
        <f>Table2[[#This Row],[Recency]]</f>
        <v>53</v>
      </c>
      <c r="N1687">
        <f>Table2[[#This Row],[NumDealsPurchases]]</f>
        <v>1</v>
      </c>
      <c r="O1687" s="12" t="str">
        <f>IF(Table2[[#This Row],[Kidhome]]=0,"No","Yes")</f>
        <v>Yes</v>
      </c>
      <c r="P1687" s="12" t="str">
        <f>IF(Table2[[#This Row],[Teenhome]]=0,"No","Yes")</f>
        <v>No</v>
      </c>
    </row>
    <row r="1688" spans="1:16" ht="16.5" x14ac:dyDescent="0.3">
      <c r="A1688" s="5">
        <f>Table2[[#This Row],[ID]]</f>
        <v>10323</v>
      </c>
      <c r="B1688" s="6">
        <f>Table2[[#This Row],[Year_Birth]]</f>
        <v>1952</v>
      </c>
      <c r="C1688" s="6" t="str">
        <f>Table2[[#This Row],[Education]]</f>
        <v>Graduation</v>
      </c>
      <c r="D1688" s="6" t="str">
        <f>Table2[[#This Row],[Marital_Status]]</f>
        <v>Married</v>
      </c>
      <c r="E1688" s="6">
        <f>Table2[[#This Row],[Income]]</f>
        <v>49413</v>
      </c>
      <c r="F1688" s="6">
        <f>Table2[[#This Row],[Kidhome]]</f>
        <v>0</v>
      </c>
      <c r="G1688" s="6">
        <f>Table2[[#This Row],[Teenhome]]</f>
        <v>1</v>
      </c>
      <c r="H1688" s="9">
        <f>Table2[[#This Row],[Dt_Customer]]</f>
        <v>41572</v>
      </c>
      <c r="I1688" s="6">
        <f>Table2[[#This Row],[Recency]]</f>
        <v>88</v>
      </c>
      <c r="J1688" s="8">
        <f>IF(VALUE(YEAR(People!$H1688))-People!$B1688&gt;=90,44,VALUE(YEAR(People!$H1688))-People!$B1688)</f>
        <v>61</v>
      </c>
      <c r="K1688" s="5" t="str">
        <f>IF(AND(People!$J1688&gt;=16,People!$J1688&lt;=25),"16-25",IF(AND(People!$J1688&gt;=26,People!$J1688&lt;=35),"26-35",IF(AND(People!$J1688&gt;=36,People!$J1688&lt;=45),"36-45",IF(AND(People!$J1688&gt;=46,People!$J1688&lt;=55),"46-55",IF(AND(People!$J1688&gt;=56,People!$J1688&lt;=65),"56-65",IF(AND(People!$J1688&gt;=66,People!$J1688&lt;=75),"66-75","ALL"))))))</f>
        <v>56-65</v>
      </c>
      <c r="L1688" t="str">
        <f>Products!H1688</f>
        <v>Divorced</v>
      </c>
      <c r="M1688">
        <f>Table2[[#This Row],[Recency]]</f>
        <v>88</v>
      </c>
      <c r="N1688">
        <f>Table2[[#This Row],[NumDealsPurchases]]</f>
        <v>2</v>
      </c>
      <c r="O1688" s="12" t="str">
        <f>IF(Table2[[#This Row],[Kidhome]]=0,"No","Yes")</f>
        <v>No</v>
      </c>
      <c r="P1688" s="12" t="str">
        <f>IF(Table2[[#This Row],[Teenhome]]=0,"No","Yes")</f>
        <v>Yes</v>
      </c>
    </row>
    <row r="1689" spans="1:16" ht="16.5" x14ac:dyDescent="0.3">
      <c r="A1689" s="7">
        <f>Table2[[#This Row],[ID]]</f>
        <v>7947</v>
      </c>
      <c r="B1689" s="6">
        <f>Table2[[#This Row],[Year_Birth]]</f>
        <v>1969</v>
      </c>
      <c r="C1689" s="6" t="str">
        <f>Table2[[#This Row],[Education]]</f>
        <v>Graduation</v>
      </c>
      <c r="D1689" s="6" t="str">
        <f>Table2[[#This Row],[Marital_Status]]</f>
        <v>Married</v>
      </c>
      <c r="E1689" s="6">
        <f>Table2[[#This Row],[Income]]</f>
        <v>42231</v>
      </c>
      <c r="F1689" s="6">
        <f>Table2[[#This Row],[Kidhome]]</f>
        <v>1</v>
      </c>
      <c r="G1689" s="6">
        <f>Table2[[#This Row],[Teenhome]]</f>
        <v>1</v>
      </c>
      <c r="H1689" s="9">
        <f>Table2[[#This Row],[Dt_Customer]]</f>
        <v>41723</v>
      </c>
      <c r="I1689" s="6">
        <f>Table2[[#This Row],[Recency]]</f>
        <v>99</v>
      </c>
      <c r="J1689" s="14">
        <f>IF(VALUE(YEAR(People!$H1689))-People!$B1689&gt;=90,44,VALUE(YEAR(People!$H1689))-People!$B1689)</f>
        <v>45</v>
      </c>
      <c r="K1689" s="5" t="str">
        <f>IF(AND(People!$J1689&gt;=16,People!$J1689&lt;=25),"16-25",IF(AND(People!$J1689&gt;=26,People!$J1689&lt;=35),"26-35",IF(AND(People!$J1689&gt;=36,People!$J1689&lt;=45),"36-45",IF(AND(People!$J1689&gt;=46,People!$J1689&lt;=55),"46-55",IF(AND(People!$J1689&gt;=56,People!$J1689&lt;=65),"56-65",IF(AND(People!$J1689&gt;=66,People!$J1689&lt;=75),"66-75","ALL"))))))</f>
        <v>36-45</v>
      </c>
      <c r="L1689" t="str">
        <f>Products!H1689</f>
        <v>Together</v>
      </c>
      <c r="M1689">
        <f>Table2[[#This Row],[Recency]]</f>
        <v>99</v>
      </c>
      <c r="N1689">
        <f>Table2[[#This Row],[NumDealsPurchases]]</f>
        <v>1</v>
      </c>
      <c r="O1689" s="12" t="str">
        <f>IF(Table2[[#This Row],[Kidhome]]=0,"No","Yes")</f>
        <v>Yes</v>
      </c>
      <c r="P1689" s="12" t="str">
        <f>IF(Table2[[#This Row],[Teenhome]]=0,"No","Yes")</f>
        <v>Yes</v>
      </c>
    </row>
    <row r="1690" spans="1:16" ht="16.5" x14ac:dyDescent="0.3">
      <c r="A1690" s="5">
        <f>Table2[[#This Row],[ID]]</f>
        <v>1891</v>
      </c>
      <c r="B1690" s="6">
        <f>Table2[[#This Row],[Year_Birth]]</f>
        <v>1980</v>
      </c>
      <c r="C1690" s="6" t="str">
        <f>Table2[[#This Row],[Education]]</f>
        <v>Master</v>
      </c>
      <c r="D1690" s="6" t="str">
        <f>Table2[[#This Row],[Marital_Status]]</f>
        <v>Divorced</v>
      </c>
      <c r="E1690" s="6">
        <f>Table2[[#This Row],[Income]]</f>
        <v>78789</v>
      </c>
      <c r="F1690" s="6">
        <f>Table2[[#This Row],[Kidhome]]</f>
        <v>0</v>
      </c>
      <c r="G1690" s="6">
        <f>Table2[[#This Row],[Teenhome]]</f>
        <v>0</v>
      </c>
      <c r="H1690" s="9">
        <f>Table2[[#This Row],[Dt_Customer]]</f>
        <v>41129</v>
      </c>
      <c r="I1690" s="6">
        <f>Table2[[#This Row],[Recency]]</f>
        <v>12</v>
      </c>
      <c r="J1690" s="8">
        <f>IF(VALUE(YEAR(People!$H1690))-People!$B1690&gt;=90,44,VALUE(YEAR(People!$H1690))-People!$B1690)</f>
        <v>32</v>
      </c>
      <c r="K1690" s="5" t="str">
        <f>IF(AND(People!$J1690&gt;=16,People!$J1690&lt;=25),"16-25",IF(AND(People!$J1690&gt;=26,People!$J1690&lt;=35),"26-35",IF(AND(People!$J1690&gt;=36,People!$J1690&lt;=45),"36-45",IF(AND(People!$J1690&gt;=46,People!$J1690&lt;=55),"46-55",IF(AND(People!$J1690&gt;=56,People!$J1690&lt;=65),"56-65",IF(AND(People!$J1690&gt;=66,People!$J1690&lt;=75),"66-75","ALL"))))))</f>
        <v>26-35</v>
      </c>
      <c r="L1690" t="str">
        <f>Products!H1690</f>
        <v>Single</v>
      </c>
      <c r="M1690">
        <f>Table2[[#This Row],[Recency]]</f>
        <v>12</v>
      </c>
      <c r="N1690">
        <f>Table2[[#This Row],[NumDealsPurchases]]</f>
        <v>1</v>
      </c>
      <c r="O1690" s="12" t="str">
        <f>IF(Table2[[#This Row],[Kidhome]]=0,"No","Yes")</f>
        <v>No</v>
      </c>
      <c r="P1690" s="12" t="str">
        <f>IF(Table2[[#This Row],[Teenhome]]=0,"No","Yes")</f>
        <v>No</v>
      </c>
    </row>
    <row r="1691" spans="1:16" ht="16.5" x14ac:dyDescent="0.3">
      <c r="A1691" s="7">
        <f>Table2[[#This Row],[ID]]</f>
        <v>2570</v>
      </c>
      <c r="B1691" s="6">
        <f>Table2[[#This Row],[Year_Birth]]</f>
        <v>1968</v>
      </c>
      <c r="C1691" s="6" t="str">
        <f>Table2[[#This Row],[Education]]</f>
        <v>Graduation</v>
      </c>
      <c r="D1691" s="6" t="str">
        <f>Table2[[#This Row],[Marital_Status]]</f>
        <v>Together</v>
      </c>
      <c r="E1691" s="6">
        <f>Table2[[#This Row],[Income]]</f>
        <v>56534</v>
      </c>
      <c r="F1691" s="6">
        <f>Table2[[#This Row],[Kidhome]]</f>
        <v>0</v>
      </c>
      <c r="G1691" s="6">
        <f>Table2[[#This Row],[Teenhome]]</f>
        <v>1</v>
      </c>
      <c r="H1691" s="9">
        <f>Table2[[#This Row],[Dt_Customer]]</f>
        <v>41478</v>
      </c>
      <c r="I1691" s="6">
        <f>Table2[[#This Row],[Recency]]</f>
        <v>35</v>
      </c>
      <c r="J1691" s="14">
        <f>IF(VALUE(YEAR(People!$H1691))-People!$B1691&gt;=90,44,VALUE(YEAR(People!$H1691))-People!$B1691)</f>
        <v>45</v>
      </c>
      <c r="K1691" s="5" t="str">
        <f>IF(AND(People!$J1691&gt;=16,People!$J1691&lt;=25),"16-25",IF(AND(People!$J1691&gt;=26,People!$J1691&lt;=35),"26-35",IF(AND(People!$J1691&gt;=36,People!$J1691&lt;=45),"36-45",IF(AND(People!$J1691&gt;=46,People!$J1691&lt;=55),"46-55",IF(AND(People!$J1691&gt;=56,People!$J1691&lt;=65),"56-65",IF(AND(People!$J1691&gt;=66,People!$J1691&lt;=75),"66-75","ALL"))))))</f>
        <v>36-45</v>
      </c>
      <c r="L1691" t="str">
        <f>Products!H1691</f>
        <v>Single</v>
      </c>
      <c r="M1691">
        <f>Table2[[#This Row],[Recency]]</f>
        <v>35</v>
      </c>
      <c r="N1691">
        <f>Table2[[#This Row],[NumDealsPurchases]]</f>
        <v>4</v>
      </c>
      <c r="O1691" s="12" t="str">
        <f>IF(Table2[[#This Row],[Kidhome]]=0,"No","Yes")</f>
        <v>No</v>
      </c>
      <c r="P1691" s="12" t="str">
        <f>IF(Table2[[#This Row],[Teenhome]]=0,"No","Yes")</f>
        <v>Yes</v>
      </c>
    </row>
    <row r="1692" spans="1:16" ht="16.5" x14ac:dyDescent="0.3">
      <c r="A1692" s="5">
        <f>Table2[[#This Row],[ID]]</f>
        <v>9256</v>
      </c>
      <c r="B1692" s="6">
        <f>Table2[[#This Row],[Year_Birth]]</f>
        <v>1971</v>
      </c>
      <c r="C1692" s="6" t="str">
        <f>Table2[[#This Row],[Education]]</f>
        <v>Graduation</v>
      </c>
      <c r="D1692" s="6" t="str">
        <f>Table2[[#This Row],[Marital_Status]]</f>
        <v>Single</v>
      </c>
      <c r="E1692" s="6">
        <f>Table2[[#This Row],[Income]]</f>
        <v>58350</v>
      </c>
      <c r="F1692" s="6">
        <f>Table2[[#This Row],[Kidhome]]</f>
        <v>0</v>
      </c>
      <c r="G1692" s="6">
        <f>Table2[[#This Row],[Teenhome]]</f>
        <v>1</v>
      </c>
      <c r="H1692" s="9">
        <f>Table2[[#This Row],[Dt_Customer]]</f>
        <v>41278</v>
      </c>
      <c r="I1692" s="6">
        <f>Table2[[#This Row],[Recency]]</f>
        <v>5</v>
      </c>
      <c r="J1692" s="8">
        <f>IF(VALUE(YEAR(People!$H1692))-People!$B1692&gt;=90,44,VALUE(YEAR(People!$H1692))-People!$B1692)</f>
        <v>42</v>
      </c>
      <c r="K1692" s="5" t="str">
        <f>IF(AND(People!$J1692&gt;=16,People!$J1692&lt;=25),"16-25",IF(AND(People!$J1692&gt;=26,People!$J1692&lt;=35),"26-35",IF(AND(People!$J1692&gt;=36,People!$J1692&lt;=45),"36-45",IF(AND(People!$J1692&gt;=46,People!$J1692&lt;=55),"46-55",IF(AND(People!$J1692&gt;=56,People!$J1692&lt;=65),"56-65",IF(AND(People!$J1692&gt;=66,People!$J1692&lt;=75),"66-75","ALL"))))))</f>
        <v>36-45</v>
      </c>
      <c r="L1692" t="str">
        <f>Products!H1692</f>
        <v>Single</v>
      </c>
      <c r="M1692">
        <f>Table2[[#This Row],[Recency]]</f>
        <v>5</v>
      </c>
      <c r="N1692">
        <f>Table2[[#This Row],[NumDealsPurchases]]</f>
        <v>4</v>
      </c>
      <c r="O1692" s="12" t="str">
        <f>IF(Table2[[#This Row],[Kidhome]]=0,"No","Yes")</f>
        <v>No</v>
      </c>
      <c r="P1692" s="12" t="str">
        <f>IF(Table2[[#This Row],[Teenhome]]=0,"No","Yes")</f>
        <v>Yes</v>
      </c>
    </row>
    <row r="1693" spans="1:16" ht="16.5" x14ac:dyDescent="0.3">
      <c r="A1693" s="7">
        <f>Table2[[#This Row],[ID]]</f>
        <v>295</v>
      </c>
      <c r="B1693" s="6">
        <f>Table2[[#This Row],[Year_Birth]]</f>
        <v>1989</v>
      </c>
      <c r="C1693" s="6" t="str">
        <f>Table2[[#This Row],[Education]]</f>
        <v>Graduation</v>
      </c>
      <c r="D1693" s="6" t="str">
        <f>Table2[[#This Row],[Marital_Status]]</f>
        <v>Single</v>
      </c>
      <c r="E1693" s="6">
        <f>Table2[[#This Row],[Income]]</f>
        <v>81217</v>
      </c>
      <c r="F1693" s="6">
        <f>Table2[[#This Row],[Kidhome]]</f>
        <v>0</v>
      </c>
      <c r="G1693" s="6">
        <f>Table2[[#This Row],[Teenhome]]</f>
        <v>0</v>
      </c>
      <c r="H1693" s="9">
        <f>Table2[[#This Row],[Dt_Customer]]</f>
        <v>41474</v>
      </c>
      <c r="I1693" s="6">
        <f>Table2[[#This Row],[Recency]]</f>
        <v>77</v>
      </c>
      <c r="J1693" s="14">
        <f>IF(VALUE(YEAR(People!$H1693))-People!$B1693&gt;=90,44,VALUE(YEAR(People!$H1693))-People!$B1693)</f>
        <v>24</v>
      </c>
      <c r="K1693" s="5" t="str">
        <f>IF(AND(People!$J1693&gt;=16,People!$J1693&lt;=25),"16-25",IF(AND(People!$J1693&gt;=26,People!$J1693&lt;=35),"26-35",IF(AND(People!$J1693&gt;=36,People!$J1693&lt;=45),"36-45",IF(AND(People!$J1693&gt;=46,People!$J1693&lt;=55),"46-55",IF(AND(People!$J1693&gt;=56,People!$J1693&lt;=65),"56-65",IF(AND(People!$J1693&gt;=66,People!$J1693&lt;=75),"66-75","ALL"))))))</f>
        <v>16-25</v>
      </c>
      <c r="L1693" t="str">
        <f>Products!H1693</f>
        <v>Divorced</v>
      </c>
      <c r="M1693">
        <f>Table2[[#This Row],[Recency]]</f>
        <v>77</v>
      </c>
      <c r="N1693">
        <f>Table2[[#This Row],[NumDealsPurchases]]</f>
        <v>1</v>
      </c>
      <c r="O1693" s="12" t="str">
        <f>IF(Table2[[#This Row],[Kidhome]]=0,"No","Yes")</f>
        <v>No</v>
      </c>
      <c r="P1693" s="12" t="str">
        <f>IF(Table2[[#This Row],[Teenhome]]=0,"No","Yes")</f>
        <v>No</v>
      </c>
    </row>
    <row r="1694" spans="1:16" ht="16.5" x14ac:dyDescent="0.3">
      <c r="A1694" s="5">
        <f>Table2[[#This Row],[ID]]</f>
        <v>7397</v>
      </c>
      <c r="B1694" s="6">
        <f>Table2[[#This Row],[Year_Birth]]</f>
        <v>1951</v>
      </c>
      <c r="C1694" s="6" t="str">
        <f>Table2[[#This Row],[Education]]</f>
        <v>Graduation</v>
      </c>
      <c r="D1694" s="6" t="str">
        <f>Table2[[#This Row],[Marital_Status]]</f>
        <v>Single</v>
      </c>
      <c r="E1694" s="6">
        <f>Table2[[#This Row],[Income]]</f>
        <v>49090</v>
      </c>
      <c r="F1694" s="6">
        <f>Table2[[#This Row],[Kidhome]]</f>
        <v>0</v>
      </c>
      <c r="G1694" s="6">
        <f>Table2[[#This Row],[Teenhome]]</f>
        <v>1</v>
      </c>
      <c r="H1694" s="9">
        <f>Table2[[#This Row],[Dt_Customer]]</f>
        <v>41474</v>
      </c>
      <c r="I1694" s="6">
        <f>Table2[[#This Row],[Recency]]</f>
        <v>45</v>
      </c>
      <c r="J1694" s="8">
        <f>IF(VALUE(YEAR(People!$H1694))-People!$B1694&gt;=90,44,VALUE(YEAR(People!$H1694))-People!$B1694)</f>
        <v>62</v>
      </c>
      <c r="K1694" s="5" t="str">
        <f>IF(AND(People!$J1694&gt;=16,People!$J1694&lt;=25),"16-25",IF(AND(People!$J1694&gt;=26,People!$J1694&lt;=35),"26-35",IF(AND(People!$J1694&gt;=36,People!$J1694&lt;=45),"36-45",IF(AND(People!$J1694&gt;=46,People!$J1694&lt;=55),"46-55",IF(AND(People!$J1694&gt;=56,People!$J1694&lt;=65),"56-65",IF(AND(People!$J1694&gt;=66,People!$J1694&lt;=75),"66-75","ALL"))))))</f>
        <v>56-65</v>
      </c>
      <c r="L1694" t="str">
        <f>Products!H1694</f>
        <v>Married</v>
      </c>
      <c r="M1694">
        <f>Table2[[#This Row],[Recency]]</f>
        <v>45</v>
      </c>
      <c r="N1694">
        <f>Table2[[#This Row],[NumDealsPurchases]]</f>
        <v>3</v>
      </c>
      <c r="O1694" s="12" t="str">
        <f>IF(Table2[[#This Row],[Kidhome]]=0,"No","Yes")</f>
        <v>No</v>
      </c>
      <c r="P1694" s="12" t="str">
        <f>IF(Table2[[#This Row],[Teenhome]]=0,"No","Yes")</f>
        <v>Yes</v>
      </c>
    </row>
    <row r="1695" spans="1:16" ht="16.5" x14ac:dyDescent="0.3">
      <c r="A1695" s="7">
        <f>Table2[[#This Row],[ID]]</f>
        <v>6349</v>
      </c>
      <c r="B1695" s="6">
        <f>Table2[[#This Row],[Year_Birth]]</f>
        <v>1987</v>
      </c>
      <c r="C1695" s="6" t="str">
        <f>Table2[[#This Row],[Education]]</f>
        <v>Master</v>
      </c>
      <c r="D1695" s="6" t="str">
        <f>Table2[[#This Row],[Marital_Status]]</f>
        <v>Divorced</v>
      </c>
      <c r="E1695" s="6">
        <f>Table2[[#This Row],[Income]]</f>
        <v>61787</v>
      </c>
      <c r="F1695" s="6">
        <f>Table2[[#This Row],[Kidhome]]</f>
        <v>0</v>
      </c>
      <c r="G1695" s="6">
        <f>Table2[[#This Row],[Teenhome]]</f>
        <v>0</v>
      </c>
      <c r="H1695" s="9">
        <f>Table2[[#This Row],[Dt_Customer]]</f>
        <v>41461</v>
      </c>
      <c r="I1695" s="6">
        <f>Table2[[#This Row],[Recency]]</f>
        <v>71</v>
      </c>
      <c r="J1695" s="14">
        <f>IF(VALUE(YEAR(People!$H1695))-People!$B1695&gt;=90,44,VALUE(YEAR(People!$H1695))-People!$B1695)</f>
        <v>26</v>
      </c>
      <c r="K1695" s="5" t="str">
        <f>IF(AND(People!$J1695&gt;=16,People!$J1695&lt;=25),"16-25",IF(AND(People!$J1695&gt;=26,People!$J1695&lt;=35),"26-35",IF(AND(People!$J1695&gt;=36,People!$J1695&lt;=45),"36-45",IF(AND(People!$J1695&gt;=46,People!$J1695&lt;=55),"46-55",IF(AND(People!$J1695&gt;=56,People!$J1695&lt;=65),"56-65",IF(AND(People!$J1695&gt;=66,People!$J1695&lt;=75),"66-75","ALL"))))))</f>
        <v>26-35</v>
      </c>
      <c r="L1695" t="str">
        <f>Products!H1695</f>
        <v>Single</v>
      </c>
      <c r="M1695">
        <f>Table2[[#This Row],[Recency]]</f>
        <v>71</v>
      </c>
      <c r="N1695">
        <f>Table2[[#This Row],[NumDealsPurchases]]</f>
        <v>1</v>
      </c>
      <c r="O1695" s="12" t="str">
        <f>IF(Table2[[#This Row],[Kidhome]]=0,"No","Yes")</f>
        <v>No</v>
      </c>
      <c r="P1695" s="12" t="str">
        <f>IF(Table2[[#This Row],[Teenhome]]=0,"No","Yes")</f>
        <v>No</v>
      </c>
    </row>
    <row r="1696" spans="1:16" ht="16.5" x14ac:dyDescent="0.3">
      <c r="A1696" s="5">
        <f>Table2[[#This Row],[ID]]</f>
        <v>10790</v>
      </c>
      <c r="B1696" s="6">
        <f>Table2[[#This Row],[Year_Birth]]</f>
        <v>1985</v>
      </c>
      <c r="C1696" s="6" t="str">
        <f>Table2[[#This Row],[Education]]</f>
        <v>PhD</v>
      </c>
      <c r="D1696" s="6" t="str">
        <f>Table2[[#This Row],[Marital_Status]]</f>
        <v>Married</v>
      </c>
      <c r="E1696" s="6">
        <f>Table2[[#This Row],[Income]]</f>
        <v>18169</v>
      </c>
      <c r="F1696" s="6">
        <f>Table2[[#This Row],[Kidhome]]</f>
        <v>1</v>
      </c>
      <c r="G1696" s="6">
        <f>Table2[[#This Row],[Teenhome]]</f>
        <v>0</v>
      </c>
      <c r="H1696" s="9">
        <f>Table2[[#This Row],[Dt_Customer]]</f>
        <v>41324</v>
      </c>
      <c r="I1696" s="6">
        <f>Table2[[#This Row],[Recency]]</f>
        <v>40</v>
      </c>
      <c r="J1696" s="8">
        <f>IF(VALUE(YEAR(People!$H1696))-People!$B1696&gt;=90,44,VALUE(YEAR(People!$H1696))-People!$B1696)</f>
        <v>28</v>
      </c>
      <c r="K1696" s="5" t="str">
        <f>IF(AND(People!$J1696&gt;=16,People!$J1696&lt;=25),"16-25",IF(AND(People!$J1696&gt;=26,People!$J1696&lt;=35),"26-35",IF(AND(People!$J1696&gt;=36,People!$J1696&lt;=45),"36-45",IF(AND(People!$J1696&gt;=46,People!$J1696&lt;=55),"46-55",IF(AND(People!$J1696&gt;=56,People!$J1696&lt;=65),"56-65",IF(AND(People!$J1696&gt;=66,People!$J1696&lt;=75),"66-75","ALL"))))))</f>
        <v>26-35</v>
      </c>
      <c r="L1696" t="str">
        <f>Products!H1696</f>
        <v>Married</v>
      </c>
      <c r="M1696">
        <f>Table2[[#This Row],[Recency]]</f>
        <v>40</v>
      </c>
      <c r="N1696">
        <f>Table2[[#This Row],[NumDealsPurchases]]</f>
        <v>1</v>
      </c>
      <c r="O1696" s="12" t="str">
        <f>IF(Table2[[#This Row],[Kidhome]]=0,"No","Yes")</f>
        <v>Yes</v>
      </c>
      <c r="P1696" s="12" t="str">
        <f>IF(Table2[[#This Row],[Teenhome]]=0,"No","Yes")</f>
        <v>No</v>
      </c>
    </row>
    <row r="1697" spans="1:16" ht="16.5" x14ac:dyDescent="0.3">
      <c r="A1697" s="7">
        <f>Table2[[#This Row],[ID]]</f>
        <v>10398</v>
      </c>
      <c r="B1697" s="6">
        <f>Table2[[#This Row],[Year_Birth]]</f>
        <v>1981</v>
      </c>
      <c r="C1697" s="6" t="str">
        <f>Table2[[#This Row],[Education]]</f>
        <v>2n Cycle</v>
      </c>
      <c r="D1697" s="6" t="str">
        <f>Table2[[#This Row],[Marital_Status]]</f>
        <v>Single</v>
      </c>
      <c r="E1697" s="6">
        <f>Table2[[#This Row],[Income]]</f>
        <v>24336</v>
      </c>
      <c r="F1697" s="6">
        <f>Table2[[#This Row],[Kidhome]]</f>
        <v>1</v>
      </c>
      <c r="G1697" s="6">
        <f>Table2[[#This Row],[Teenhome]]</f>
        <v>0</v>
      </c>
      <c r="H1697" s="9">
        <f>Table2[[#This Row],[Dt_Customer]]</f>
        <v>41148</v>
      </c>
      <c r="I1697" s="6">
        <f>Table2[[#This Row],[Recency]]</f>
        <v>82</v>
      </c>
      <c r="J1697" s="14">
        <f>IF(VALUE(YEAR(People!$H1697))-People!$B1697&gt;=90,44,VALUE(YEAR(People!$H1697))-People!$B1697)</f>
        <v>31</v>
      </c>
      <c r="K1697" s="5" t="str">
        <f>IF(AND(People!$J1697&gt;=16,People!$J1697&lt;=25),"16-25",IF(AND(People!$J1697&gt;=26,People!$J1697&lt;=35),"26-35",IF(AND(People!$J1697&gt;=36,People!$J1697&lt;=45),"36-45",IF(AND(People!$J1697&gt;=46,People!$J1697&lt;=55),"46-55",IF(AND(People!$J1697&gt;=56,People!$J1697&lt;=65),"56-65",IF(AND(People!$J1697&gt;=66,People!$J1697&lt;=75),"66-75","ALL"))))))</f>
        <v>26-35</v>
      </c>
      <c r="L1697" t="str">
        <f>Products!H1697</f>
        <v>Divorced</v>
      </c>
      <c r="M1697">
        <f>Table2[[#This Row],[Recency]]</f>
        <v>82</v>
      </c>
      <c r="N1697">
        <f>Table2[[#This Row],[NumDealsPurchases]]</f>
        <v>1</v>
      </c>
      <c r="O1697" s="12" t="str">
        <f>IF(Table2[[#This Row],[Kidhome]]=0,"No","Yes")</f>
        <v>Yes</v>
      </c>
      <c r="P1697" s="12" t="str">
        <f>IF(Table2[[#This Row],[Teenhome]]=0,"No","Yes")</f>
        <v>No</v>
      </c>
    </row>
    <row r="1698" spans="1:16" ht="16.5" x14ac:dyDescent="0.3">
      <c r="A1698" s="5">
        <f>Table2[[#This Row],[ID]]</f>
        <v>2431</v>
      </c>
      <c r="B1698" s="6">
        <f>Table2[[#This Row],[Year_Birth]]</f>
        <v>1990</v>
      </c>
      <c r="C1698" s="6" t="str">
        <f>Table2[[#This Row],[Education]]</f>
        <v>Graduation</v>
      </c>
      <c r="D1698" s="6" t="str">
        <f>Table2[[#This Row],[Marital_Status]]</f>
        <v>Married</v>
      </c>
      <c r="E1698" s="6">
        <f>Table2[[#This Row],[Income]]</f>
        <v>18222</v>
      </c>
      <c r="F1698" s="6">
        <f>Table2[[#This Row],[Kidhome]]</f>
        <v>0</v>
      </c>
      <c r="G1698" s="6">
        <f>Table2[[#This Row],[Teenhome]]</f>
        <v>0</v>
      </c>
      <c r="H1698" s="9">
        <f>Table2[[#This Row],[Dt_Customer]]</f>
        <v>41274</v>
      </c>
      <c r="I1698" s="6">
        <f>Table2[[#This Row],[Recency]]</f>
        <v>70</v>
      </c>
      <c r="J1698" s="8">
        <f>IF(VALUE(YEAR(People!$H1698))-People!$B1698&gt;=90,44,VALUE(YEAR(People!$H1698))-People!$B1698)</f>
        <v>22</v>
      </c>
      <c r="K1698" s="5" t="str">
        <f>IF(AND(People!$J1698&gt;=16,People!$J1698&lt;=25),"16-25",IF(AND(People!$J1698&gt;=26,People!$J1698&lt;=35),"26-35",IF(AND(People!$J1698&gt;=36,People!$J1698&lt;=45),"36-45",IF(AND(People!$J1698&gt;=46,People!$J1698&lt;=55),"46-55",IF(AND(People!$J1698&gt;=56,People!$J1698&lt;=65),"56-65",IF(AND(People!$J1698&gt;=66,People!$J1698&lt;=75),"66-75","ALL"))))))</f>
        <v>16-25</v>
      </c>
      <c r="L1698" t="str">
        <f>Products!H1698</f>
        <v>Together</v>
      </c>
      <c r="M1698">
        <f>Table2[[#This Row],[Recency]]</f>
        <v>70</v>
      </c>
      <c r="N1698">
        <f>Table2[[#This Row],[NumDealsPurchases]]</f>
        <v>1</v>
      </c>
      <c r="O1698" s="12" t="str">
        <f>IF(Table2[[#This Row],[Kidhome]]=0,"No","Yes")</f>
        <v>No</v>
      </c>
      <c r="P1698" s="12" t="str">
        <f>IF(Table2[[#This Row],[Teenhome]]=0,"No","Yes")</f>
        <v>No</v>
      </c>
    </row>
    <row r="1699" spans="1:16" ht="16.5" x14ac:dyDescent="0.3">
      <c r="A1699" s="7">
        <f>Table2[[#This Row],[ID]]</f>
        <v>550</v>
      </c>
      <c r="B1699" s="6">
        <f>Table2[[#This Row],[Year_Birth]]</f>
        <v>1952</v>
      </c>
      <c r="C1699" s="6" t="str">
        <f>Table2[[#This Row],[Education]]</f>
        <v>Graduation</v>
      </c>
      <c r="D1699" s="6" t="str">
        <f>Table2[[#This Row],[Marital_Status]]</f>
        <v>Divorced</v>
      </c>
      <c r="E1699" s="6">
        <f>Table2[[#This Row],[Income]]</f>
        <v>62335</v>
      </c>
      <c r="F1699" s="6">
        <f>Table2[[#This Row],[Kidhome]]</f>
        <v>0</v>
      </c>
      <c r="G1699" s="6">
        <f>Table2[[#This Row],[Teenhome]]</f>
        <v>1</v>
      </c>
      <c r="H1699" s="9">
        <f>Table2[[#This Row],[Dt_Customer]]</f>
        <v>41417</v>
      </c>
      <c r="I1699" s="6">
        <f>Table2[[#This Row],[Recency]]</f>
        <v>87</v>
      </c>
      <c r="J1699" s="14">
        <f>IF(VALUE(YEAR(People!$H1699))-People!$B1699&gt;=90,44,VALUE(YEAR(People!$H1699))-People!$B1699)</f>
        <v>61</v>
      </c>
      <c r="K1699" s="5" t="str">
        <f>IF(AND(People!$J1699&gt;=16,People!$J1699&lt;=25),"16-25",IF(AND(People!$J1699&gt;=26,People!$J1699&lt;=35),"26-35",IF(AND(People!$J1699&gt;=36,People!$J1699&lt;=45),"36-45",IF(AND(People!$J1699&gt;=46,People!$J1699&lt;=55),"46-55",IF(AND(People!$J1699&gt;=56,People!$J1699&lt;=65),"56-65",IF(AND(People!$J1699&gt;=66,People!$J1699&lt;=75),"66-75","ALL"))))))</f>
        <v>56-65</v>
      </c>
      <c r="L1699" t="str">
        <f>Products!H1699</f>
        <v>Married</v>
      </c>
      <c r="M1699">
        <f>Table2[[#This Row],[Recency]]</f>
        <v>87</v>
      </c>
      <c r="N1699">
        <f>Table2[[#This Row],[NumDealsPurchases]]</f>
        <v>2</v>
      </c>
      <c r="O1699" s="12" t="str">
        <f>IF(Table2[[#This Row],[Kidhome]]=0,"No","Yes")</f>
        <v>No</v>
      </c>
      <c r="P1699" s="12" t="str">
        <f>IF(Table2[[#This Row],[Teenhome]]=0,"No","Yes")</f>
        <v>Yes</v>
      </c>
    </row>
    <row r="1700" spans="1:16" ht="16.5" x14ac:dyDescent="0.3">
      <c r="A1700" s="5">
        <f>Table2[[#This Row],[ID]]</f>
        <v>1890</v>
      </c>
      <c r="B1700" s="6">
        <f>Table2[[#This Row],[Year_Birth]]</f>
        <v>1971</v>
      </c>
      <c r="C1700" s="6" t="str">
        <f>Table2[[#This Row],[Education]]</f>
        <v>2n Cycle</v>
      </c>
      <c r="D1700" s="6" t="str">
        <f>Table2[[#This Row],[Marital_Status]]</f>
        <v>Together</v>
      </c>
      <c r="E1700" s="6">
        <f>Table2[[#This Row],[Income]]</f>
        <v>42033</v>
      </c>
      <c r="F1700" s="6">
        <f>Table2[[#This Row],[Kidhome]]</f>
        <v>1</v>
      </c>
      <c r="G1700" s="6">
        <f>Table2[[#This Row],[Teenhome]]</f>
        <v>1</v>
      </c>
      <c r="H1700" s="9">
        <f>Table2[[#This Row],[Dt_Customer]]</f>
        <v>41171</v>
      </c>
      <c r="I1700" s="6">
        <f>Table2[[#This Row],[Recency]]</f>
        <v>95</v>
      </c>
      <c r="J1700" s="8">
        <f>IF(VALUE(YEAR(People!$H1700))-People!$B1700&gt;=90,44,VALUE(YEAR(People!$H1700))-People!$B1700)</f>
        <v>41</v>
      </c>
      <c r="K1700" s="5" t="str">
        <f>IF(AND(People!$J1700&gt;=16,People!$J1700&lt;=25),"16-25",IF(AND(People!$J1700&gt;=26,People!$J1700&lt;=35),"26-35",IF(AND(People!$J1700&gt;=36,People!$J1700&lt;=45),"36-45",IF(AND(People!$J1700&gt;=46,People!$J1700&lt;=55),"46-55",IF(AND(People!$J1700&gt;=56,People!$J1700&lt;=65),"56-65",IF(AND(People!$J1700&gt;=66,People!$J1700&lt;=75),"66-75","ALL"))))))</f>
        <v>36-45</v>
      </c>
      <c r="L1700" t="str">
        <f>Products!H1700</f>
        <v>Divorced</v>
      </c>
      <c r="M1700">
        <f>Table2[[#This Row],[Recency]]</f>
        <v>95</v>
      </c>
      <c r="N1700">
        <f>Table2[[#This Row],[NumDealsPurchases]]</f>
        <v>1</v>
      </c>
      <c r="O1700" s="12" t="str">
        <f>IF(Table2[[#This Row],[Kidhome]]=0,"No","Yes")</f>
        <v>Yes</v>
      </c>
      <c r="P1700" s="12" t="str">
        <f>IF(Table2[[#This Row],[Teenhome]]=0,"No","Yes")</f>
        <v>Yes</v>
      </c>
    </row>
    <row r="1701" spans="1:16" ht="16.5" x14ac:dyDescent="0.3">
      <c r="A1701" s="7">
        <f>Table2[[#This Row],[ID]]</f>
        <v>10742</v>
      </c>
      <c r="B1701" s="6">
        <f>Table2[[#This Row],[Year_Birth]]</f>
        <v>1983</v>
      </c>
      <c r="C1701" s="6" t="str">
        <f>Table2[[#This Row],[Education]]</f>
        <v>PhD</v>
      </c>
      <c r="D1701" s="6" t="str">
        <f>Table2[[#This Row],[Marital_Status]]</f>
        <v>Married</v>
      </c>
      <c r="E1701" s="6">
        <f>Table2[[#This Row],[Income]]</f>
        <v>86580</v>
      </c>
      <c r="F1701" s="6">
        <f>Table2[[#This Row],[Kidhome]]</f>
        <v>0</v>
      </c>
      <c r="G1701" s="6">
        <f>Table2[[#This Row],[Teenhome]]</f>
        <v>0</v>
      </c>
      <c r="H1701" s="9">
        <f>Table2[[#This Row],[Dt_Customer]]</f>
        <v>41332</v>
      </c>
      <c r="I1701" s="6">
        <f>Table2[[#This Row],[Recency]]</f>
        <v>72</v>
      </c>
      <c r="J1701" s="14">
        <f>IF(VALUE(YEAR(People!$H1701))-People!$B1701&gt;=90,44,VALUE(YEAR(People!$H1701))-People!$B1701)</f>
        <v>30</v>
      </c>
      <c r="K1701" s="5" t="str">
        <f>IF(AND(People!$J1701&gt;=16,People!$J1701&lt;=25),"16-25",IF(AND(People!$J1701&gt;=26,People!$J1701&lt;=35),"26-35",IF(AND(People!$J1701&gt;=36,People!$J1701&lt;=45),"36-45",IF(AND(People!$J1701&gt;=46,People!$J1701&lt;=55),"46-55",IF(AND(People!$J1701&gt;=56,People!$J1701&lt;=65),"56-65",IF(AND(People!$J1701&gt;=66,People!$J1701&lt;=75),"66-75","ALL"))))))</f>
        <v>26-35</v>
      </c>
      <c r="L1701" t="str">
        <f>Products!H1701</f>
        <v>Widow</v>
      </c>
      <c r="M1701">
        <f>Table2[[#This Row],[Recency]]</f>
        <v>72</v>
      </c>
      <c r="N1701">
        <f>Table2[[#This Row],[NumDealsPurchases]]</f>
        <v>0</v>
      </c>
      <c r="O1701" s="12" t="str">
        <f>IF(Table2[[#This Row],[Kidhome]]=0,"No","Yes")</f>
        <v>No</v>
      </c>
      <c r="P1701" s="12" t="str">
        <f>IF(Table2[[#This Row],[Teenhome]]=0,"No","Yes")</f>
        <v>No</v>
      </c>
    </row>
    <row r="1702" spans="1:16" ht="16.5" x14ac:dyDescent="0.3">
      <c r="A1702" s="5">
        <f>Table2[[#This Row],[ID]]</f>
        <v>10356</v>
      </c>
      <c r="B1702" s="6">
        <f>Table2[[#This Row],[Year_Birth]]</f>
        <v>1957</v>
      </c>
      <c r="C1702" s="6" t="str">
        <f>Table2[[#This Row],[Education]]</f>
        <v>PhD</v>
      </c>
      <c r="D1702" s="6" t="str">
        <f>Table2[[#This Row],[Marital_Status]]</f>
        <v>Divorced</v>
      </c>
      <c r="E1702" s="6">
        <f>Table2[[#This Row],[Income]]</f>
        <v>41437</v>
      </c>
      <c r="F1702" s="6">
        <f>Table2[[#This Row],[Kidhome]]</f>
        <v>1</v>
      </c>
      <c r="G1702" s="6">
        <f>Table2[[#This Row],[Teenhome]]</f>
        <v>1</v>
      </c>
      <c r="H1702" s="9">
        <f>Table2[[#This Row],[Dt_Customer]]</f>
        <v>41174</v>
      </c>
      <c r="I1702" s="6">
        <f>Table2[[#This Row],[Recency]]</f>
        <v>5</v>
      </c>
      <c r="J1702" s="8">
        <f>IF(VALUE(YEAR(People!$H1702))-People!$B1702&gt;=90,44,VALUE(YEAR(People!$H1702))-People!$B1702)</f>
        <v>55</v>
      </c>
      <c r="K1702" s="5" t="str">
        <f>IF(AND(People!$J1702&gt;=16,People!$J1702&lt;=25),"16-25",IF(AND(People!$J1702&gt;=26,People!$J1702&lt;=35),"26-35",IF(AND(People!$J1702&gt;=36,People!$J1702&lt;=45),"36-45",IF(AND(People!$J1702&gt;=46,People!$J1702&lt;=55),"46-55",IF(AND(People!$J1702&gt;=56,People!$J1702&lt;=65),"56-65",IF(AND(People!$J1702&gt;=66,People!$J1702&lt;=75),"66-75","ALL"))))))</f>
        <v>46-55</v>
      </c>
      <c r="L1702" t="str">
        <f>Products!H1702</f>
        <v>Married</v>
      </c>
      <c r="M1702">
        <f>Table2[[#This Row],[Recency]]</f>
        <v>5</v>
      </c>
      <c r="N1702">
        <f>Table2[[#This Row],[NumDealsPurchases]]</f>
        <v>1</v>
      </c>
      <c r="O1702" s="12" t="str">
        <f>IF(Table2[[#This Row],[Kidhome]]=0,"No","Yes")</f>
        <v>Yes</v>
      </c>
      <c r="P1702" s="12" t="str">
        <f>IF(Table2[[#This Row],[Teenhome]]=0,"No","Yes")</f>
        <v>Yes</v>
      </c>
    </row>
    <row r="1703" spans="1:16" ht="16.5" x14ac:dyDescent="0.3">
      <c r="A1703" s="7">
        <f>Table2[[#This Row],[ID]]</f>
        <v>4676</v>
      </c>
      <c r="B1703" s="6">
        <f>Table2[[#This Row],[Year_Birth]]</f>
        <v>1951</v>
      </c>
      <c r="C1703" s="6" t="str">
        <f>Table2[[#This Row],[Education]]</f>
        <v>Master</v>
      </c>
      <c r="D1703" s="6" t="str">
        <f>Table2[[#This Row],[Marital_Status]]</f>
        <v>Widow</v>
      </c>
      <c r="E1703" s="6">
        <f>Table2[[#This Row],[Income]]</f>
        <v>73705</v>
      </c>
      <c r="F1703" s="6">
        <f>Table2[[#This Row],[Kidhome]]</f>
        <v>0</v>
      </c>
      <c r="G1703" s="6">
        <f>Table2[[#This Row],[Teenhome]]</f>
        <v>2</v>
      </c>
      <c r="H1703" s="9">
        <f>Table2[[#This Row],[Dt_Customer]]</f>
        <v>41703</v>
      </c>
      <c r="I1703" s="6">
        <f>Table2[[#This Row],[Recency]]</f>
        <v>86</v>
      </c>
      <c r="J1703" s="14">
        <f>IF(VALUE(YEAR(People!$H1703))-People!$B1703&gt;=90,44,VALUE(YEAR(People!$H1703))-People!$B1703)</f>
        <v>63</v>
      </c>
      <c r="K1703" s="5" t="str">
        <f>IF(AND(People!$J1703&gt;=16,People!$J1703&lt;=25),"16-25",IF(AND(People!$J1703&gt;=26,People!$J1703&lt;=35),"26-35",IF(AND(People!$J1703&gt;=36,People!$J1703&lt;=45),"36-45",IF(AND(People!$J1703&gt;=46,People!$J1703&lt;=55),"46-55",IF(AND(People!$J1703&gt;=56,People!$J1703&lt;=65),"56-65",IF(AND(People!$J1703&gt;=66,People!$J1703&lt;=75),"66-75","ALL"))))))</f>
        <v>56-65</v>
      </c>
      <c r="L1703" t="str">
        <f>Products!H1703</f>
        <v>Married</v>
      </c>
      <c r="M1703">
        <f>Table2[[#This Row],[Recency]]</f>
        <v>86</v>
      </c>
      <c r="N1703">
        <f>Table2[[#This Row],[NumDealsPurchases]]</f>
        <v>2</v>
      </c>
      <c r="O1703" s="12" t="str">
        <f>IF(Table2[[#This Row],[Kidhome]]=0,"No","Yes")</f>
        <v>No</v>
      </c>
      <c r="P1703" s="12" t="str">
        <f>IF(Table2[[#This Row],[Teenhome]]=0,"No","Yes")</f>
        <v>Yes</v>
      </c>
    </row>
    <row r="1704" spans="1:16" ht="16.5" x14ac:dyDescent="0.3">
      <c r="A1704" s="5">
        <f>Table2[[#This Row],[ID]]</f>
        <v>8852</v>
      </c>
      <c r="B1704" s="6">
        <f>Table2[[#This Row],[Year_Birth]]</f>
        <v>1976</v>
      </c>
      <c r="C1704" s="6" t="str">
        <f>Table2[[#This Row],[Education]]</f>
        <v>Graduation</v>
      </c>
      <c r="D1704" s="6" t="str">
        <f>Table2[[#This Row],[Marital_Status]]</f>
        <v>Married</v>
      </c>
      <c r="E1704" s="6">
        <f>Table2[[#This Row],[Income]]</f>
        <v>61064</v>
      </c>
      <c r="F1704" s="6">
        <f>Table2[[#This Row],[Kidhome]]</f>
        <v>0</v>
      </c>
      <c r="G1704" s="6">
        <f>Table2[[#This Row],[Teenhome]]</f>
        <v>1</v>
      </c>
      <c r="H1704" s="9">
        <f>Table2[[#This Row],[Dt_Customer]]</f>
        <v>41152</v>
      </c>
      <c r="I1704" s="6">
        <f>Table2[[#This Row],[Recency]]</f>
        <v>80</v>
      </c>
      <c r="J1704" s="8">
        <f>IF(VALUE(YEAR(People!$H1704))-People!$B1704&gt;=90,44,VALUE(YEAR(People!$H1704))-People!$B1704)</f>
        <v>36</v>
      </c>
      <c r="K1704" s="5" t="str">
        <f>IF(AND(People!$J1704&gt;=16,People!$J1704&lt;=25),"16-25",IF(AND(People!$J1704&gt;=26,People!$J1704&lt;=35),"26-35",IF(AND(People!$J1704&gt;=36,People!$J1704&lt;=45),"36-45",IF(AND(People!$J1704&gt;=46,People!$J1704&lt;=55),"46-55",IF(AND(People!$J1704&gt;=56,People!$J1704&lt;=65),"56-65",IF(AND(People!$J1704&gt;=66,People!$J1704&lt;=75),"66-75","ALL"))))))</f>
        <v>36-45</v>
      </c>
      <c r="L1704" t="str">
        <f>Products!H1704</f>
        <v>Single</v>
      </c>
      <c r="M1704">
        <f>Table2[[#This Row],[Recency]]</f>
        <v>80</v>
      </c>
      <c r="N1704">
        <f>Table2[[#This Row],[NumDealsPurchases]]</f>
        <v>5</v>
      </c>
      <c r="O1704" s="12" t="str">
        <f>IF(Table2[[#This Row],[Kidhome]]=0,"No","Yes")</f>
        <v>No</v>
      </c>
      <c r="P1704" s="12" t="str">
        <f>IF(Table2[[#This Row],[Teenhome]]=0,"No","Yes")</f>
        <v>Yes</v>
      </c>
    </row>
    <row r="1705" spans="1:16" ht="16.5" x14ac:dyDescent="0.3">
      <c r="A1705" s="7">
        <f>Table2[[#This Row],[ID]]</f>
        <v>3565</v>
      </c>
      <c r="B1705" s="6">
        <f>Table2[[#This Row],[Year_Birth]]</f>
        <v>1955</v>
      </c>
      <c r="C1705" s="6" t="str">
        <f>Table2[[#This Row],[Education]]</f>
        <v>Master</v>
      </c>
      <c r="D1705" s="6" t="str">
        <f>Table2[[#This Row],[Marital_Status]]</f>
        <v>Married</v>
      </c>
      <c r="E1705" s="6">
        <f>Table2[[#This Row],[Income]]</f>
        <v>38452</v>
      </c>
      <c r="F1705" s="6">
        <f>Table2[[#This Row],[Kidhome]]</f>
        <v>1</v>
      </c>
      <c r="G1705" s="6">
        <f>Table2[[#This Row],[Teenhome]]</f>
        <v>1</v>
      </c>
      <c r="H1705" s="9">
        <f>Table2[[#This Row],[Dt_Customer]]</f>
        <v>41728</v>
      </c>
      <c r="I1705" s="6">
        <f>Table2[[#This Row],[Recency]]</f>
        <v>62</v>
      </c>
      <c r="J1705" s="14">
        <f>IF(VALUE(YEAR(People!$H1705))-People!$B1705&gt;=90,44,VALUE(YEAR(People!$H1705))-People!$B1705)</f>
        <v>59</v>
      </c>
      <c r="K1705" s="5" t="str">
        <f>IF(AND(People!$J1705&gt;=16,People!$J1705&lt;=25),"16-25",IF(AND(People!$J1705&gt;=26,People!$J1705&lt;=35),"26-35",IF(AND(People!$J1705&gt;=36,People!$J1705&lt;=45),"36-45",IF(AND(People!$J1705&gt;=46,People!$J1705&lt;=55),"46-55",IF(AND(People!$J1705&gt;=56,People!$J1705&lt;=65),"56-65",IF(AND(People!$J1705&gt;=66,People!$J1705&lt;=75),"66-75","ALL"))))))</f>
        <v>56-65</v>
      </c>
      <c r="L1705" t="str">
        <f>Products!H1705</f>
        <v>Together</v>
      </c>
      <c r="M1705">
        <f>Table2[[#This Row],[Recency]]</f>
        <v>62</v>
      </c>
      <c r="N1705">
        <f>Table2[[#This Row],[NumDealsPurchases]]</f>
        <v>3</v>
      </c>
      <c r="O1705" s="12" t="str">
        <f>IF(Table2[[#This Row],[Kidhome]]=0,"No","Yes")</f>
        <v>Yes</v>
      </c>
      <c r="P1705" s="12" t="str">
        <f>IF(Table2[[#This Row],[Teenhome]]=0,"No","Yes")</f>
        <v>Yes</v>
      </c>
    </row>
    <row r="1706" spans="1:16" ht="16.5" x14ac:dyDescent="0.3">
      <c r="A1706" s="5">
        <f>Table2[[#This Row],[ID]]</f>
        <v>5294</v>
      </c>
      <c r="B1706" s="6">
        <f>Table2[[#This Row],[Year_Birth]]</f>
        <v>1989</v>
      </c>
      <c r="C1706" s="6" t="str">
        <f>Table2[[#This Row],[Education]]</f>
        <v>Graduation</v>
      </c>
      <c r="D1706" s="6" t="str">
        <f>Table2[[#This Row],[Marital_Status]]</f>
        <v>Single</v>
      </c>
      <c r="E1706" s="6">
        <f>Table2[[#This Row],[Income]]</f>
        <v>18358</v>
      </c>
      <c r="F1706" s="6">
        <f>Table2[[#This Row],[Kidhome]]</f>
        <v>1</v>
      </c>
      <c r="G1706" s="6">
        <f>Table2[[#This Row],[Teenhome]]</f>
        <v>0</v>
      </c>
      <c r="H1706" s="9">
        <f>Table2[[#This Row],[Dt_Customer]]</f>
        <v>41598</v>
      </c>
      <c r="I1706" s="6">
        <f>Table2[[#This Row],[Recency]]</f>
        <v>49</v>
      </c>
      <c r="J1706" s="8">
        <f>IF(VALUE(YEAR(People!$H1706))-People!$B1706&gt;=90,44,VALUE(YEAR(People!$H1706))-People!$B1706)</f>
        <v>24</v>
      </c>
      <c r="K1706" s="5" t="str">
        <f>IF(AND(People!$J1706&gt;=16,People!$J1706&lt;=25),"16-25",IF(AND(People!$J1706&gt;=26,People!$J1706&lt;=35),"26-35",IF(AND(People!$J1706&gt;=36,People!$J1706&lt;=45),"36-45",IF(AND(People!$J1706&gt;=46,People!$J1706&lt;=55),"46-55",IF(AND(People!$J1706&gt;=56,People!$J1706&lt;=65),"56-65",IF(AND(People!$J1706&gt;=66,People!$J1706&lt;=75),"66-75","ALL"))))))</f>
        <v>16-25</v>
      </c>
      <c r="L1706" t="str">
        <f>Products!H1706</f>
        <v>Together</v>
      </c>
      <c r="M1706">
        <f>Table2[[#This Row],[Recency]]</f>
        <v>49</v>
      </c>
      <c r="N1706">
        <f>Table2[[#This Row],[NumDealsPurchases]]</f>
        <v>3</v>
      </c>
      <c r="O1706" s="12" t="str">
        <f>IF(Table2[[#This Row],[Kidhome]]=0,"No","Yes")</f>
        <v>Yes</v>
      </c>
      <c r="P1706" s="12" t="str">
        <f>IF(Table2[[#This Row],[Teenhome]]=0,"No","Yes")</f>
        <v>No</v>
      </c>
    </row>
    <row r="1707" spans="1:16" ht="16.5" x14ac:dyDescent="0.3">
      <c r="A1707" s="7">
        <f>Table2[[#This Row],[ID]]</f>
        <v>1958</v>
      </c>
      <c r="B1707" s="6">
        <f>Table2[[#This Row],[Year_Birth]]</f>
        <v>1973</v>
      </c>
      <c r="C1707" s="6" t="str">
        <f>Table2[[#This Row],[Education]]</f>
        <v>PhD</v>
      </c>
      <c r="D1707" s="6" t="str">
        <f>Table2[[#This Row],[Marital_Status]]</f>
        <v>Together</v>
      </c>
      <c r="E1707" s="6">
        <f>Table2[[#This Row],[Income]]</f>
        <v>55012</v>
      </c>
      <c r="F1707" s="6">
        <f>Table2[[#This Row],[Kidhome]]</f>
        <v>0</v>
      </c>
      <c r="G1707" s="6">
        <f>Table2[[#This Row],[Teenhome]]</f>
        <v>1</v>
      </c>
      <c r="H1707" s="9">
        <f>Table2[[#This Row],[Dt_Customer]]</f>
        <v>41719</v>
      </c>
      <c r="I1707" s="6">
        <f>Table2[[#This Row],[Recency]]</f>
        <v>85</v>
      </c>
      <c r="J1707" s="14">
        <f>IF(VALUE(YEAR(People!$H1707))-People!$B1707&gt;=90,44,VALUE(YEAR(People!$H1707))-People!$B1707)</f>
        <v>41</v>
      </c>
      <c r="K1707" s="5" t="str">
        <f>IF(AND(People!$J1707&gt;=16,People!$J1707&lt;=25),"16-25",IF(AND(People!$J1707&gt;=26,People!$J1707&lt;=35),"26-35",IF(AND(People!$J1707&gt;=36,People!$J1707&lt;=45),"36-45",IF(AND(People!$J1707&gt;=46,People!$J1707&lt;=55),"46-55",IF(AND(People!$J1707&gt;=56,People!$J1707&lt;=65),"56-65",IF(AND(People!$J1707&gt;=66,People!$J1707&lt;=75),"66-75","ALL"))))))</f>
        <v>36-45</v>
      </c>
      <c r="L1707" t="str">
        <f>Products!H1707</f>
        <v>Married</v>
      </c>
      <c r="M1707">
        <f>Table2[[#This Row],[Recency]]</f>
        <v>85</v>
      </c>
      <c r="N1707">
        <f>Table2[[#This Row],[NumDealsPurchases]]</f>
        <v>6</v>
      </c>
      <c r="O1707" s="12" t="str">
        <f>IF(Table2[[#This Row],[Kidhome]]=0,"No","Yes")</f>
        <v>No</v>
      </c>
      <c r="P1707" s="12" t="str">
        <f>IF(Table2[[#This Row],[Teenhome]]=0,"No","Yes")</f>
        <v>Yes</v>
      </c>
    </row>
    <row r="1708" spans="1:16" ht="16.5" x14ac:dyDescent="0.3">
      <c r="A1708" s="5">
        <f>Table2[[#This Row],[ID]]</f>
        <v>7349</v>
      </c>
      <c r="B1708" s="6">
        <f>Table2[[#This Row],[Year_Birth]]</f>
        <v>1973</v>
      </c>
      <c r="C1708" s="6" t="str">
        <f>Table2[[#This Row],[Education]]</f>
        <v>Basic</v>
      </c>
      <c r="D1708" s="6" t="str">
        <f>Table2[[#This Row],[Marital_Status]]</f>
        <v>Together</v>
      </c>
      <c r="E1708" s="6">
        <f>Table2[[#This Row],[Income]]</f>
        <v>9722</v>
      </c>
      <c r="F1708" s="6">
        <f>Table2[[#This Row],[Kidhome]]</f>
        <v>1</v>
      </c>
      <c r="G1708" s="6">
        <f>Table2[[#This Row],[Teenhome]]</f>
        <v>0</v>
      </c>
      <c r="H1708" s="9">
        <f>Table2[[#This Row],[Dt_Customer]]</f>
        <v>41184</v>
      </c>
      <c r="I1708" s="6">
        <f>Table2[[#This Row],[Recency]]</f>
        <v>7</v>
      </c>
      <c r="J1708" s="8">
        <f>IF(VALUE(YEAR(People!$H1708))-People!$B1708&gt;=90,44,VALUE(YEAR(People!$H1708))-People!$B1708)</f>
        <v>39</v>
      </c>
      <c r="K1708" s="5" t="str">
        <f>IF(AND(People!$J1708&gt;=16,People!$J1708&lt;=25),"16-25",IF(AND(People!$J1708&gt;=26,People!$J1708&lt;=35),"26-35",IF(AND(People!$J1708&gt;=36,People!$J1708&lt;=45),"36-45",IF(AND(People!$J1708&gt;=46,People!$J1708&lt;=55),"46-55",IF(AND(People!$J1708&gt;=56,People!$J1708&lt;=65),"56-65",IF(AND(People!$J1708&gt;=66,People!$J1708&lt;=75),"66-75","ALL"))))))</f>
        <v>36-45</v>
      </c>
      <c r="L1708" t="str">
        <f>Products!H1708</f>
        <v>Together</v>
      </c>
      <c r="M1708">
        <f>Table2[[#This Row],[Recency]]</f>
        <v>7</v>
      </c>
      <c r="N1708">
        <f>Table2[[#This Row],[NumDealsPurchases]]</f>
        <v>4</v>
      </c>
      <c r="O1708" s="12" t="str">
        <f>IF(Table2[[#This Row],[Kidhome]]=0,"No","Yes")</f>
        <v>Yes</v>
      </c>
      <c r="P1708" s="12" t="str">
        <f>IF(Table2[[#This Row],[Teenhome]]=0,"No","Yes")</f>
        <v>No</v>
      </c>
    </row>
    <row r="1709" spans="1:16" ht="16.5" x14ac:dyDescent="0.3">
      <c r="A1709" s="7">
        <f>Table2[[#This Row],[ID]]</f>
        <v>8799</v>
      </c>
      <c r="B1709" s="6">
        <f>Table2[[#This Row],[Year_Birth]]</f>
        <v>1984</v>
      </c>
      <c r="C1709" s="6" t="str">
        <f>Table2[[#This Row],[Education]]</f>
        <v>PhD</v>
      </c>
      <c r="D1709" s="6" t="str">
        <f>Table2[[#This Row],[Marital_Status]]</f>
        <v>Married</v>
      </c>
      <c r="E1709" s="6">
        <f>Table2[[#This Row],[Income]]</f>
        <v>38175</v>
      </c>
      <c r="F1709" s="6">
        <f>Table2[[#This Row],[Kidhome]]</f>
        <v>1</v>
      </c>
      <c r="G1709" s="6">
        <f>Table2[[#This Row],[Teenhome]]</f>
        <v>0</v>
      </c>
      <c r="H1709" s="9">
        <f>Table2[[#This Row],[Dt_Customer]]</f>
        <v>41540</v>
      </c>
      <c r="I1709" s="6">
        <f>Table2[[#This Row],[Recency]]</f>
        <v>6</v>
      </c>
      <c r="J1709" s="14">
        <f>IF(VALUE(YEAR(People!$H1709))-People!$B1709&gt;=90,44,VALUE(YEAR(People!$H1709))-People!$B1709)</f>
        <v>29</v>
      </c>
      <c r="K1709" s="5" t="str">
        <f>IF(AND(People!$J1709&gt;=16,People!$J1709&lt;=25),"16-25",IF(AND(People!$J1709&gt;=26,People!$J1709&lt;=35),"26-35",IF(AND(People!$J1709&gt;=36,People!$J1709&lt;=45),"36-45",IF(AND(People!$J1709&gt;=46,People!$J1709&lt;=55),"46-55",IF(AND(People!$J1709&gt;=56,People!$J1709&lt;=65),"56-65",IF(AND(People!$J1709&gt;=66,People!$J1709&lt;=75),"66-75","ALL"))))))</f>
        <v>26-35</v>
      </c>
      <c r="L1709" t="str">
        <f>Products!H1709</f>
        <v>Together</v>
      </c>
      <c r="M1709">
        <f>Table2[[#This Row],[Recency]]</f>
        <v>6</v>
      </c>
      <c r="N1709">
        <f>Table2[[#This Row],[NumDealsPurchases]]</f>
        <v>3</v>
      </c>
      <c r="O1709" s="12" t="str">
        <f>IF(Table2[[#This Row],[Kidhome]]=0,"No","Yes")</f>
        <v>Yes</v>
      </c>
      <c r="P1709" s="12" t="str">
        <f>IF(Table2[[#This Row],[Teenhome]]=0,"No","Yes")</f>
        <v>No</v>
      </c>
    </row>
    <row r="1710" spans="1:16" ht="16.5" x14ac:dyDescent="0.3">
      <c r="A1710" s="5">
        <f>Table2[[#This Row],[ID]]</f>
        <v>1351</v>
      </c>
      <c r="B1710" s="6">
        <f>Table2[[#This Row],[Year_Birth]]</f>
        <v>1956</v>
      </c>
      <c r="C1710" s="6" t="str">
        <f>Table2[[#This Row],[Education]]</f>
        <v>Master</v>
      </c>
      <c r="D1710" s="6" t="str">
        <f>Table2[[#This Row],[Marital_Status]]</f>
        <v>Together</v>
      </c>
      <c r="E1710" s="6">
        <f>Table2[[#This Row],[Income]]</f>
        <v>58656</v>
      </c>
      <c r="F1710" s="6">
        <f>Table2[[#This Row],[Kidhome]]</f>
        <v>0</v>
      </c>
      <c r="G1710" s="6">
        <f>Table2[[#This Row],[Teenhome]]</f>
        <v>1</v>
      </c>
      <c r="H1710" s="9">
        <f>Table2[[#This Row],[Dt_Customer]]</f>
        <v>41172</v>
      </c>
      <c r="I1710" s="6">
        <f>Table2[[#This Row],[Recency]]</f>
        <v>25</v>
      </c>
      <c r="J1710" s="8">
        <f>IF(VALUE(YEAR(People!$H1710))-People!$B1710&gt;=90,44,VALUE(YEAR(People!$H1710))-People!$B1710)</f>
        <v>56</v>
      </c>
      <c r="K1710" s="5" t="str">
        <f>IF(AND(People!$J1710&gt;=16,People!$J1710&lt;=25),"16-25",IF(AND(People!$J1710&gt;=26,People!$J1710&lt;=35),"26-35",IF(AND(People!$J1710&gt;=36,People!$J1710&lt;=45),"36-45",IF(AND(People!$J1710&gt;=46,People!$J1710&lt;=55),"46-55",IF(AND(People!$J1710&gt;=56,People!$J1710&lt;=65),"56-65",IF(AND(People!$J1710&gt;=66,People!$J1710&lt;=75),"66-75","ALL"))))))</f>
        <v>56-65</v>
      </c>
      <c r="L1710" t="str">
        <f>Products!H1710</f>
        <v>Married</v>
      </c>
      <c r="M1710">
        <f>Table2[[#This Row],[Recency]]</f>
        <v>25</v>
      </c>
      <c r="N1710">
        <f>Table2[[#This Row],[NumDealsPurchases]]</f>
        <v>4</v>
      </c>
      <c r="O1710" s="12" t="str">
        <f>IF(Table2[[#This Row],[Kidhome]]=0,"No","Yes")</f>
        <v>No</v>
      </c>
      <c r="P1710" s="12" t="str">
        <f>IF(Table2[[#This Row],[Teenhome]]=0,"No","Yes")</f>
        <v>Yes</v>
      </c>
    </row>
    <row r="1711" spans="1:16" ht="16.5" x14ac:dyDescent="0.3">
      <c r="A1711" s="7">
        <f>Table2[[#This Row],[ID]]</f>
        <v>1045</v>
      </c>
      <c r="B1711" s="6">
        <f>Table2[[#This Row],[Year_Birth]]</f>
        <v>1965</v>
      </c>
      <c r="C1711" s="6" t="str">
        <f>Table2[[#This Row],[Education]]</f>
        <v>Graduation</v>
      </c>
      <c r="D1711" s="6" t="str">
        <f>Table2[[#This Row],[Marital_Status]]</f>
        <v>Together</v>
      </c>
      <c r="E1711" s="6">
        <f>Table2[[#This Row],[Income]]</f>
        <v>52117</v>
      </c>
      <c r="F1711" s="6">
        <f>Table2[[#This Row],[Kidhome]]</f>
        <v>0</v>
      </c>
      <c r="G1711" s="6">
        <f>Table2[[#This Row],[Teenhome]]</f>
        <v>1</v>
      </c>
      <c r="H1711" s="9">
        <f>Table2[[#This Row],[Dt_Customer]]</f>
        <v>41137</v>
      </c>
      <c r="I1711" s="6">
        <f>Table2[[#This Row],[Recency]]</f>
        <v>55</v>
      </c>
      <c r="J1711" s="14">
        <f>IF(VALUE(YEAR(People!$H1711))-People!$B1711&gt;=90,44,VALUE(YEAR(People!$H1711))-People!$B1711)</f>
        <v>47</v>
      </c>
      <c r="K1711" s="5" t="str">
        <f>IF(AND(People!$J1711&gt;=16,People!$J1711&lt;=25),"16-25",IF(AND(People!$J1711&gt;=26,People!$J1711&lt;=35),"26-35",IF(AND(People!$J1711&gt;=36,People!$J1711&lt;=45),"36-45",IF(AND(People!$J1711&gt;=46,People!$J1711&lt;=55),"46-55",IF(AND(People!$J1711&gt;=56,People!$J1711&lt;=65),"56-65",IF(AND(People!$J1711&gt;=66,People!$J1711&lt;=75),"66-75","ALL"))))))</f>
        <v>46-55</v>
      </c>
      <c r="L1711" t="str">
        <f>Products!H1711</f>
        <v>Married</v>
      </c>
      <c r="M1711">
        <f>Table2[[#This Row],[Recency]]</f>
        <v>55</v>
      </c>
      <c r="N1711">
        <f>Table2[[#This Row],[NumDealsPurchases]]</f>
        <v>2</v>
      </c>
      <c r="O1711" s="12" t="str">
        <f>IF(Table2[[#This Row],[Kidhome]]=0,"No","Yes")</f>
        <v>No</v>
      </c>
      <c r="P1711" s="12" t="str">
        <f>IF(Table2[[#This Row],[Teenhome]]=0,"No","Yes")</f>
        <v>Yes</v>
      </c>
    </row>
    <row r="1712" spans="1:16" ht="16.5" x14ac:dyDescent="0.3">
      <c r="A1712" s="5">
        <f>Table2[[#This Row],[ID]]</f>
        <v>7732</v>
      </c>
      <c r="B1712" s="6">
        <f>Table2[[#This Row],[Year_Birth]]</f>
        <v>1978</v>
      </c>
      <c r="C1712" s="6" t="str">
        <f>Table2[[#This Row],[Education]]</f>
        <v>Graduation</v>
      </c>
      <c r="D1712" s="6" t="str">
        <f>Table2[[#This Row],[Marital_Status]]</f>
        <v>Married</v>
      </c>
      <c r="E1712" s="6">
        <f>Table2[[#This Row],[Income]]</f>
        <v>64813</v>
      </c>
      <c r="F1712" s="6">
        <f>Table2[[#This Row],[Kidhome]]</f>
        <v>1</v>
      </c>
      <c r="G1712" s="6">
        <f>Table2[[#This Row],[Teenhome]]</f>
        <v>0</v>
      </c>
      <c r="H1712" s="9">
        <f>Table2[[#This Row],[Dt_Customer]]</f>
        <v>41641</v>
      </c>
      <c r="I1712" s="6">
        <f>Table2[[#This Row],[Recency]]</f>
        <v>81</v>
      </c>
      <c r="J1712" s="8">
        <f>IF(VALUE(YEAR(People!$H1712))-People!$B1712&gt;=90,44,VALUE(YEAR(People!$H1712))-People!$B1712)</f>
        <v>36</v>
      </c>
      <c r="K1712" s="5" t="str">
        <f>IF(AND(People!$J1712&gt;=16,People!$J1712&lt;=25),"16-25",IF(AND(People!$J1712&gt;=26,People!$J1712&lt;=35),"26-35",IF(AND(People!$J1712&gt;=36,People!$J1712&lt;=45),"36-45",IF(AND(People!$J1712&gt;=46,People!$J1712&lt;=55),"46-55",IF(AND(People!$J1712&gt;=56,People!$J1712&lt;=65),"56-65",IF(AND(People!$J1712&gt;=66,People!$J1712&lt;=75),"66-75","ALL"))))))</f>
        <v>36-45</v>
      </c>
      <c r="L1712" t="str">
        <f>Products!H1712</f>
        <v>Married</v>
      </c>
      <c r="M1712">
        <f>Table2[[#This Row],[Recency]]</f>
        <v>81</v>
      </c>
      <c r="N1712">
        <f>Table2[[#This Row],[NumDealsPurchases]]</f>
        <v>1</v>
      </c>
      <c r="O1712" s="12" t="str">
        <f>IF(Table2[[#This Row],[Kidhome]]=0,"No","Yes")</f>
        <v>Yes</v>
      </c>
      <c r="P1712" s="12" t="str">
        <f>IF(Table2[[#This Row],[Teenhome]]=0,"No","Yes")</f>
        <v>No</v>
      </c>
    </row>
    <row r="1713" spans="1:16" ht="16.5" x14ac:dyDescent="0.3">
      <c r="A1713" s="7">
        <f>Table2[[#This Row],[ID]]</f>
        <v>8070</v>
      </c>
      <c r="B1713" s="6">
        <f>Table2[[#This Row],[Year_Birth]]</f>
        <v>1973</v>
      </c>
      <c r="C1713" s="6" t="str">
        <f>Table2[[#This Row],[Education]]</f>
        <v>PhD</v>
      </c>
      <c r="D1713" s="6" t="str">
        <f>Table2[[#This Row],[Marital_Status]]</f>
        <v>Married</v>
      </c>
      <c r="E1713" s="6">
        <f>Table2[[#This Row],[Income]]</f>
        <v>54222</v>
      </c>
      <c r="F1713" s="6">
        <f>Table2[[#This Row],[Kidhome]]</f>
        <v>0</v>
      </c>
      <c r="G1713" s="6">
        <f>Table2[[#This Row],[Teenhome]]</f>
        <v>1</v>
      </c>
      <c r="H1713" s="9">
        <f>Table2[[#This Row],[Dt_Customer]]</f>
        <v>41699</v>
      </c>
      <c r="I1713" s="6">
        <f>Table2[[#This Row],[Recency]]</f>
        <v>98</v>
      </c>
      <c r="J1713" s="14">
        <f>IF(VALUE(YEAR(People!$H1713))-People!$B1713&gt;=90,44,VALUE(YEAR(People!$H1713))-People!$B1713)</f>
        <v>41</v>
      </c>
      <c r="K1713" s="5" t="str">
        <f>IF(AND(People!$J1713&gt;=16,People!$J1713&lt;=25),"16-25",IF(AND(People!$J1713&gt;=26,People!$J1713&lt;=35),"26-35",IF(AND(People!$J1713&gt;=36,People!$J1713&lt;=45),"36-45",IF(AND(People!$J1713&gt;=46,People!$J1713&lt;=55),"46-55",IF(AND(People!$J1713&gt;=56,People!$J1713&lt;=65),"56-65",IF(AND(People!$J1713&gt;=66,People!$J1713&lt;=75),"66-75","ALL"))))))</f>
        <v>36-45</v>
      </c>
      <c r="L1713" t="str">
        <f>Products!H1713</f>
        <v>Married</v>
      </c>
      <c r="M1713">
        <f>Table2[[#This Row],[Recency]]</f>
        <v>98</v>
      </c>
      <c r="N1713">
        <f>Table2[[#This Row],[NumDealsPurchases]]</f>
        <v>1</v>
      </c>
      <c r="O1713" s="12" t="str">
        <f>IF(Table2[[#This Row],[Kidhome]]=0,"No","Yes")</f>
        <v>No</v>
      </c>
      <c r="P1713" s="12" t="str">
        <f>IF(Table2[[#This Row],[Teenhome]]=0,"No","Yes")</f>
        <v>Yes</v>
      </c>
    </row>
    <row r="1714" spans="1:16" ht="16.5" x14ac:dyDescent="0.3">
      <c r="A1714" s="5">
        <f>Table2[[#This Row],[ID]]</f>
        <v>477</v>
      </c>
      <c r="B1714" s="6">
        <f>Table2[[#This Row],[Year_Birth]]</f>
        <v>1986</v>
      </c>
      <c r="C1714" s="6" t="str">
        <f>Table2[[#This Row],[Education]]</f>
        <v>Graduation</v>
      </c>
      <c r="D1714" s="6" t="str">
        <f>Table2[[#This Row],[Marital_Status]]</f>
        <v>Married</v>
      </c>
      <c r="E1714" s="6">
        <f>Table2[[#This Row],[Income]]</f>
        <v>83512</v>
      </c>
      <c r="F1714" s="6">
        <f>Table2[[#This Row],[Kidhome]]</f>
        <v>0</v>
      </c>
      <c r="G1714" s="6">
        <f>Table2[[#This Row],[Teenhome]]</f>
        <v>0</v>
      </c>
      <c r="H1714" s="9">
        <f>Table2[[#This Row],[Dt_Customer]]</f>
        <v>41807</v>
      </c>
      <c r="I1714" s="6">
        <f>Table2[[#This Row],[Recency]]</f>
        <v>31</v>
      </c>
      <c r="J1714" s="8">
        <f>IF(VALUE(YEAR(People!$H1714))-People!$B1714&gt;=90,44,VALUE(YEAR(People!$H1714))-People!$B1714)</f>
        <v>28</v>
      </c>
      <c r="K1714" s="5" t="str">
        <f>IF(AND(People!$J1714&gt;=16,People!$J1714&lt;=25),"16-25",IF(AND(People!$J1714&gt;=26,People!$J1714&lt;=35),"26-35",IF(AND(People!$J1714&gt;=36,People!$J1714&lt;=45),"36-45",IF(AND(People!$J1714&gt;=46,People!$J1714&lt;=55),"46-55",IF(AND(People!$J1714&gt;=56,People!$J1714&lt;=65),"56-65",IF(AND(People!$J1714&gt;=66,People!$J1714&lt;=75),"66-75","ALL"))))))</f>
        <v>26-35</v>
      </c>
      <c r="L1714" t="str">
        <f>Products!H1714</f>
        <v>Together</v>
      </c>
      <c r="M1714">
        <f>Table2[[#This Row],[Recency]]</f>
        <v>31</v>
      </c>
      <c r="N1714">
        <f>Table2[[#This Row],[NumDealsPurchases]]</f>
        <v>1</v>
      </c>
      <c r="O1714" s="12" t="str">
        <f>IF(Table2[[#This Row],[Kidhome]]=0,"No","Yes")</f>
        <v>No</v>
      </c>
      <c r="P1714" s="12" t="str">
        <f>IF(Table2[[#This Row],[Teenhome]]=0,"No","Yes")</f>
        <v>No</v>
      </c>
    </row>
    <row r="1715" spans="1:16" ht="16.5" x14ac:dyDescent="0.3">
      <c r="A1715" s="7">
        <f>Table2[[#This Row],[ID]]</f>
        <v>7832</v>
      </c>
      <c r="B1715" s="6">
        <f>Table2[[#This Row],[Year_Birth]]</f>
        <v>1959</v>
      </c>
      <c r="C1715" s="6" t="str">
        <f>Table2[[#This Row],[Education]]</f>
        <v>Master</v>
      </c>
      <c r="D1715" s="6" t="str">
        <f>Table2[[#This Row],[Marital_Status]]</f>
        <v>Married</v>
      </c>
      <c r="E1715" s="6">
        <f>Table2[[#This Row],[Income]]</f>
        <v>77520</v>
      </c>
      <c r="F1715" s="6">
        <f>Table2[[#This Row],[Kidhome]]</f>
        <v>0</v>
      </c>
      <c r="G1715" s="6">
        <f>Table2[[#This Row],[Teenhome]]</f>
        <v>1</v>
      </c>
      <c r="H1715" s="9">
        <f>Table2[[#This Row],[Dt_Customer]]</f>
        <v>41514</v>
      </c>
      <c r="I1715" s="6">
        <f>Table2[[#This Row],[Recency]]</f>
        <v>30</v>
      </c>
      <c r="J1715" s="14">
        <f>IF(VALUE(YEAR(People!$H1715))-People!$B1715&gt;=90,44,VALUE(YEAR(People!$H1715))-People!$B1715)</f>
        <v>54</v>
      </c>
      <c r="K1715" s="5" t="str">
        <f>IF(AND(People!$J1715&gt;=16,People!$J1715&lt;=25),"16-25",IF(AND(People!$J1715&gt;=26,People!$J1715&lt;=35),"26-35",IF(AND(People!$J1715&gt;=36,People!$J1715&lt;=45),"36-45",IF(AND(People!$J1715&gt;=46,People!$J1715&lt;=55),"46-55",IF(AND(People!$J1715&gt;=56,People!$J1715&lt;=65),"56-65",IF(AND(People!$J1715&gt;=66,People!$J1715&lt;=75),"66-75","ALL"))))))</f>
        <v>46-55</v>
      </c>
      <c r="L1715" t="str">
        <f>Products!H1715</f>
        <v>Married</v>
      </c>
      <c r="M1715">
        <f>Table2[[#This Row],[Recency]]</f>
        <v>30</v>
      </c>
      <c r="N1715">
        <f>Table2[[#This Row],[NumDealsPurchases]]</f>
        <v>1</v>
      </c>
      <c r="O1715" s="12" t="str">
        <f>IF(Table2[[#This Row],[Kidhome]]=0,"No","Yes")</f>
        <v>No</v>
      </c>
      <c r="P1715" s="12" t="str">
        <f>IF(Table2[[#This Row],[Teenhome]]=0,"No","Yes")</f>
        <v>Yes</v>
      </c>
    </row>
    <row r="1716" spans="1:16" ht="16.5" x14ac:dyDescent="0.3">
      <c r="A1716" s="5">
        <f>Table2[[#This Row],[ID]]</f>
        <v>2202</v>
      </c>
      <c r="B1716" s="6">
        <f>Table2[[#This Row],[Year_Birth]]</f>
        <v>1978</v>
      </c>
      <c r="C1716" s="6" t="str">
        <f>Table2[[#This Row],[Education]]</f>
        <v>Graduation</v>
      </c>
      <c r="D1716" s="6" t="str">
        <f>Table2[[#This Row],[Marital_Status]]</f>
        <v>Together</v>
      </c>
      <c r="E1716" s="6">
        <f>Table2[[#This Row],[Income]]</f>
        <v>41154</v>
      </c>
      <c r="F1716" s="6">
        <f>Table2[[#This Row],[Kidhome]]</f>
        <v>0</v>
      </c>
      <c r="G1716" s="6">
        <f>Table2[[#This Row],[Teenhome]]</f>
        <v>1</v>
      </c>
      <c r="H1716" s="9">
        <f>Table2[[#This Row],[Dt_Customer]]</f>
        <v>41373</v>
      </c>
      <c r="I1716" s="6">
        <f>Table2[[#This Row],[Recency]]</f>
        <v>98</v>
      </c>
      <c r="J1716" s="8">
        <f>IF(VALUE(YEAR(People!$H1716))-People!$B1716&gt;=90,44,VALUE(YEAR(People!$H1716))-People!$B1716)</f>
        <v>35</v>
      </c>
      <c r="K1716" s="5" t="str">
        <f>IF(AND(People!$J1716&gt;=16,People!$J1716&lt;=25),"16-25",IF(AND(People!$J1716&gt;=26,People!$J1716&lt;=35),"26-35",IF(AND(People!$J1716&gt;=36,People!$J1716&lt;=45),"36-45",IF(AND(People!$J1716&gt;=46,People!$J1716&lt;=55),"46-55",IF(AND(People!$J1716&gt;=56,People!$J1716&lt;=65),"56-65",IF(AND(People!$J1716&gt;=66,People!$J1716&lt;=75),"66-75","ALL"))))))</f>
        <v>26-35</v>
      </c>
      <c r="L1716" t="str">
        <f>Products!H1716</f>
        <v>Single</v>
      </c>
      <c r="M1716">
        <f>Table2[[#This Row],[Recency]]</f>
        <v>98</v>
      </c>
      <c r="N1716">
        <f>Table2[[#This Row],[NumDealsPurchases]]</f>
        <v>1</v>
      </c>
      <c r="O1716" s="12" t="str">
        <f>IF(Table2[[#This Row],[Kidhome]]=0,"No","Yes")</f>
        <v>No</v>
      </c>
      <c r="P1716" s="12" t="str">
        <f>IF(Table2[[#This Row],[Teenhome]]=0,"No","Yes")</f>
        <v>Yes</v>
      </c>
    </row>
    <row r="1717" spans="1:16" ht="16.5" x14ac:dyDescent="0.3">
      <c r="A1717" s="7">
        <f>Table2[[#This Row],[ID]]</f>
        <v>7396</v>
      </c>
      <c r="B1717" s="6">
        <f>Table2[[#This Row],[Year_Birth]]</f>
        <v>1966</v>
      </c>
      <c r="C1717" s="6" t="str">
        <f>Table2[[#This Row],[Education]]</f>
        <v>Graduation</v>
      </c>
      <c r="D1717" s="6" t="str">
        <f>Table2[[#This Row],[Marital_Status]]</f>
        <v>Married</v>
      </c>
      <c r="E1717" s="6">
        <f>Table2[[#This Row],[Income]]</f>
        <v>80398</v>
      </c>
      <c r="F1717" s="6">
        <f>Table2[[#This Row],[Kidhome]]</f>
        <v>0</v>
      </c>
      <c r="G1717" s="6">
        <f>Table2[[#This Row],[Teenhome]]</f>
        <v>0</v>
      </c>
      <c r="H1717" s="9">
        <f>Table2[[#This Row],[Dt_Customer]]</f>
        <v>41223</v>
      </c>
      <c r="I1717" s="6">
        <f>Table2[[#This Row],[Recency]]</f>
        <v>92</v>
      </c>
      <c r="J1717" s="14">
        <f>IF(VALUE(YEAR(People!$H1717))-People!$B1717&gt;=90,44,VALUE(YEAR(People!$H1717))-People!$B1717)</f>
        <v>46</v>
      </c>
      <c r="K1717" s="5" t="str">
        <f>IF(AND(People!$J1717&gt;=16,People!$J1717&lt;=25),"16-25",IF(AND(People!$J1717&gt;=26,People!$J1717&lt;=35),"26-35",IF(AND(People!$J1717&gt;=36,People!$J1717&lt;=45),"36-45",IF(AND(People!$J1717&gt;=46,People!$J1717&lt;=55),"46-55",IF(AND(People!$J1717&gt;=56,People!$J1717&lt;=65),"56-65",IF(AND(People!$J1717&gt;=66,People!$J1717&lt;=75),"66-75","ALL"))))))</f>
        <v>46-55</v>
      </c>
      <c r="L1717" t="str">
        <f>Products!H1717</f>
        <v>Together</v>
      </c>
      <c r="M1717">
        <f>Table2[[#This Row],[Recency]]</f>
        <v>92</v>
      </c>
      <c r="N1717">
        <f>Table2[[#This Row],[NumDealsPurchases]]</f>
        <v>1</v>
      </c>
      <c r="O1717" s="12" t="str">
        <f>IF(Table2[[#This Row],[Kidhome]]=0,"No","Yes")</f>
        <v>No</v>
      </c>
      <c r="P1717" s="12" t="str">
        <f>IF(Table2[[#This Row],[Teenhome]]=0,"No","Yes")</f>
        <v>No</v>
      </c>
    </row>
    <row r="1718" spans="1:16" ht="16.5" x14ac:dyDescent="0.3">
      <c r="A1718" s="5">
        <f>Table2[[#This Row],[ID]]</f>
        <v>4055</v>
      </c>
      <c r="B1718" s="6">
        <f>Table2[[#This Row],[Year_Birth]]</f>
        <v>1992</v>
      </c>
      <c r="C1718" s="6" t="str">
        <f>Table2[[#This Row],[Education]]</f>
        <v>Basic</v>
      </c>
      <c r="D1718" s="6" t="str">
        <f>Table2[[#This Row],[Marital_Status]]</f>
        <v>Single</v>
      </c>
      <c r="E1718" s="6">
        <f>Table2[[#This Row],[Income]]</f>
        <v>18746</v>
      </c>
      <c r="F1718" s="6">
        <f>Table2[[#This Row],[Kidhome]]</f>
        <v>1</v>
      </c>
      <c r="G1718" s="6">
        <f>Table2[[#This Row],[Teenhome]]</f>
        <v>0</v>
      </c>
      <c r="H1718" s="9">
        <f>Table2[[#This Row],[Dt_Customer]]</f>
        <v>41788</v>
      </c>
      <c r="I1718" s="6">
        <f>Table2[[#This Row],[Recency]]</f>
        <v>41</v>
      </c>
      <c r="J1718" s="8">
        <f>IF(VALUE(YEAR(People!$H1718))-People!$B1718&gt;=90,44,VALUE(YEAR(People!$H1718))-People!$B1718)</f>
        <v>22</v>
      </c>
      <c r="K1718" s="5" t="str">
        <f>IF(AND(People!$J1718&gt;=16,People!$J1718&lt;=25),"16-25",IF(AND(People!$J1718&gt;=26,People!$J1718&lt;=35),"26-35",IF(AND(People!$J1718&gt;=36,People!$J1718&lt;=45),"36-45",IF(AND(People!$J1718&gt;=46,People!$J1718&lt;=55),"46-55",IF(AND(People!$J1718&gt;=56,People!$J1718&lt;=65),"56-65",IF(AND(People!$J1718&gt;=66,People!$J1718&lt;=75),"66-75","ALL"))))))</f>
        <v>16-25</v>
      </c>
      <c r="L1718" t="str">
        <f>Products!H1718</f>
        <v>Single</v>
      </c>
      <c r="M1718">
        <f>Table2[[#This Row],[Recency]]</f>
        <v>41</v>
      </c>
      <c r="N1718">
        <f>Table2[[#This Row],[NumDealsPurchases]]</f>
        <v>2</v>
      </c>
      <c r="O1718" s="12" t="str">
        <f>IF(Table2[[#This Row],[Kidhome]]=0,"No","Yes")</f>
        <v>Yes</v>
      </c>
      <c r="P1718" s="12" t="str">
        <f>IF(Table2[[#This Row],[Teenhome]]=0,"No","Yes")</f>
        <v>No</v>
      </c>
    </row>
    <row r="1719" spans="1:16" ht="16.5" x14ac:dyDescent="0.3">
      <c r="A1719" s="7">
        <f>Table2[[#This Row],[ID]]</f>
        <v>10340</v>
      </c>
      <c r="B1719" s="6">
        <f>Table2[[#This Row],[Year_Birth]]</f>
        <v>1984</v>
      </c>
      <c r="C1719" s="6" t="str">
        <f>Table2[[#This Row],[Education]]</f>
        <v>Graduation</v>
      </c>
      <c r="D1719" s="6" t="str">
        <f>Table2[[#This Row],[Marital_Status]]</f>
        <v>Together</v>
      </c>
      <c r="E1719" s="6">
        <f>Table2[[#This Row],[Income]]</f>
        <v>35196</v>
      </c>
      <c r="F1719" s="6">
        <f>Table2[[#This Row],[Kidhome]]</f>
        <v>1</v>
      </c>
      <c r="G1719" s="6">
        <f>Table2[[#This Row],[Teenhome]]</f>
        <v>0</v>
      </c>
      <c r="H1719" s="9">
        <f>Table2[[#This Row],[Dt_Customer]]</f>
        <v>41226</v>
      </c>
      <c r="I1719" s="6">
        <f>Table2[[#This Row],[Recency]]</f>
        <v>68</v>
      </c>
      <c r="J1719" s="14">
        <f>IF(VALUE(YEAR(People!$H1719))-People!$B1719&gt;=90,44,VALUE(YEAR(People!$H1719))-People!$B1719)</f>
        <v>28</v>
      </c>
      <c r="K1719" s="5" t="str">
        <f>IF(AND(People!$J1719&gt;=16,People!$J1719&lt;=25),"16-25",IF(AND(People!$J1719&gt;=26,People!$J1719&lt;=35),"26-35",IF(AND(People!$J1719&gt;=36,People!$J1719&lt;=45),"36-45",IF(AND(People!$J1719&gt;=46,People!$J1719&lt;=55),"46-55",IF(AND(People!$J1719&gt;=56,People!$J1719&lt;=65),"56-65",IF(AND(People!$J1719&gt;=66,People!$J1719&lt;=75),"66-75","ALL"))))))</f>
        <v>26-35</v>
      </c>
      <c r="L1719" t="str">
        <f>Products!H1719</f>
        <v>Married</v>
      </c>
      <c r="M1719">
        <f>Table2[[#This Row],[Recency]]</f>
        <v>68</v>
      </c>
      <c r="N1719">
        <f>Table2[[#This Row],[NumDealsPurchases]]</f>
        <v>6</v>
      </c>
      <c r="O1719" s="12" t="str">
        <f>IF(Table2[[#This Row],[Kidhome]]=0,"No","Yes")</f>
        <v>Yes</v>
      </c>
      <c r="P1719" s="12" t="str">
        <f>IF(Table2[[#This Row],[Teenhome]]=0,"No","Yes")</f>
        <v>No</v>
      </c>
    </row>
    <row r="1720" spans="1:16" ht="16.5" x14ac:dyDescent="0.3">
      <c r="A1720" s="5">
        <f>Table2[[#This Row],[ID]]</f>
        <v>10091</v>
      </c>
      <c r="B1720" s="6">
        <f>Table2[[#This Row],[Year_Birth]]</f>
        <v>1956</v>
      </c>
      <c r="C1720" s="6" t="str">
        <f>Table2[[#This Row],[Education]]</f>
        <v>Graduation</v>
      </c>
      <c r="D1720" s="6" t="str">
        <f>Table2[[#This Row],[Marital_Status]]</f>
        <v>Single</v>
      </c>
      <c r="E1720" s="6">
        <f>Table2[[#This Row],[Income]]</f>
        <v>60230</v>
      </c>
      <c r="F1720" s="6">
        <f>Table2[[#This Row],[Kidhome]]</f>
        <v>0</v>
      </c>
      <c r="G1720" s="6">
        <f>Table2[[#This Row],[Teenhome]]</f>
        <v>1</v>
      </c>
      <c r="H1720" s="9">
        <f>Table2[[#This Row],[Dt_Customer]]</f>
        <v>41414</v>
      </c>
      <c r="I1720" s="6">
        <f>Table2[[#This Row],[Recency]]</f>
        <v>78</v>
      </c>
      <c r="J1720" s="8">
        <f>IF(VALUE(YEAR(People!$H1720))-People!$B1720&gt;=90,44,VALUE(YEAR(People!$H1720))-People!$B1720)</f>
        <v>57</v>
      </c>
      <c r="K1720" s="5" t="str">
        <f>IF(AND(People!$J1720&gt;=16,People!$J1720&lt;=25),"16-25",IF(AND(People!$J1720&gt;=26,People!$J1720&lt;=35),"26-35",IF(AND(People!$J1720&gt;=36,People!$J1720&lt;=45),"36-45",IF(AND(People!$J1720&gt;=46,People!$J1720&lt;=55),"46-55",IF(AND(People!$J1720&gt;=56,People!$J1720&lt;=65),"56-65",IF(AND(People!$J1720&gt;=66,People!$J1720&lt;=75),"66-75","ALL"))))))</f>
        <v>56-65</v>
      </c>
      <c r="L1720" t="str">
        <f>Products!H1720</f>
        <v>Together</v>
      </c>
      <c r="M1720">
        <f>Table2[[#This Row],[Recency]]</f>
        <v>78</v>
      </c>
      <c r="N1720">
        <f>Table2[[#This Row],[NumDealsPurchases]]</f>
        <v>2</v>
      </c>
      <c r="O1720" s="12" t="str">
        <f>IF(Table2[[#This Row],[Kidhome]]=0,"No","Yes")</f>
        <v>No</v>
      </c>
      <c r="P1720" s="12" t="str">
        <f>IF(Table2[[#This Row],[Teenhome]]=0,"No","Yes")</f>
        <v>Yes</v>
      </c>
    </row>
    <row r="1721" spans="1:16" ht="16.5" x14ac:dyDescent="0.3">
      <c r="A1721" s="7">
        <f>Table2[[#This Row],[ID]]</f>
        <v>7629</v>
      </c>
      <c r="B1721" s="6">
        <f>Table2[[#This Row],[Year_Birth]]</f>
        <v>1977</v>
      </c>
      <c r="C1721" s="6" t="str">
        <f>Table2[[#This Row],[Education]]</f>
        <v>Graduation</v>
      </c>
      <c r="D1721" s="6" t="str">
        <f>Table2[[#This Row],[Marital_Status]]</f>
        <v>Married</v>
      </c>
      <c r="E1721" s="6">
        <f>Table2[[#This Row],[Income]]</f>
        <v>22108</v>
      </c>
      <c r="F1721" s="6">
        <f>Table2[[#This Row],[Kidhome]]</f>
        <v>1</v>
      </c>
      <c r="G1721" s="6">
        <f>Table2[[#This Row],[Teenhome]]</f>
        <v>1</v>
      </c>
      <c r="H1721" s="9">
        <f>Table2[[#This Row],[Dt_Customer]]</f>
        <v>41767</v>
      </c>
      <c r="I1721" s="6">
        <f>Table2[[#This Row],[Recency]]</f>
        <v>46</v>
      </c>
      <c r="J1721" s="14">
        <f>IF(VALUE(YEAR(People!$H1721))-People!$B1721&gt;=90,44,VALUE(YEAR(People!$H1721))-People!$B1721)</f>
        <v>37</v>
      </c>
      <c r="K1721" s="5" t="str">
        <f>IF(AND(People!$J1721&gt;=16,People!$J1721&lt;=25),"16-25",IF(AND(People!$J1721&gt;=26,People!$J1721&lt;=35),"26-35",IF(AND(People!$J1721&gt;=36,People!$J1721&lt;=45),"36-45",IF(AND(People!$J1721&gt;=46,People!$J1721&lt;=55),"46-55",IF(AND(People!$J1721&gt;=56,People!$J1721&lt;=65),"56-65",IF(AND(People!$J1721&gt;=66,People!$J1721&lt;=75),"66-75","ALL"))))))</f>
        <v>36-45</v>
      </c>
      <c r="L1721" t="str">
        <f>Products!H1721</f>
        <v>Married</v>
      </c>
      <c r="M1721">
        <f>Table2[[#This Row],[Recency]]</f>
        <v>46</v>
      </c>
      <c r="N1721">
        <f>Table2[[#This Row],[NumDealsPurchases]]</f>
        <v>2</v>
      </c>
      <c r="O1721" s="12" t="str">
        <f>IF(Table2[[#This Row],[Kidhome]]=0,"No","Yes")</f>
        <v>Yes</v>
      </c>
      <c r="P1721" s="12" t="str">
        <f>IF(Table2[[#This Row],[Teenhome]]=0,"No","Yes")</f>
        <v>Yes</v>
      </c>
    </row>
    <row r="1722" spans="1:16" ht="16.5" x14ac:dyDescent="0.3">
      <c r="A1722" s="5">
        <f>Table2[[#This Row],[ID]]</f>
        <v>10640</v>
      </c>
      <c r="B1722" s="6">
        <f>Table2[[#This Row],[Year_Birth]]</f>
        <v>1974</v>
      </c>
      <c r="C1722" s="6" t="str">
        <f>Table2[[#This Row],[Education]]</f>
        <v>Graduation</v>
      </c>
      <c r="D1722" s="6" t="str">
        <f>Table2[[#This Row],[Marital_Status]]</f>
        <v>Together</v>
      </c>
      <c r="E1722" s="6">
        <f>Table2[[#This Row],[Income]]</f>
        <v>44392</v>
      </c>
      <c r="F1722" s="6">
        <f>Table2[[#This Row],[Kidhome]]</f>
        <v>1</v>
      </c>
      <c r="G1722" s="6">
        <f>Table2[[#This Row],[Teenhome]]</f>
        <v>1</v>
      </c>
      <c r="H1722" s="9">
        <f>Table2[[#This Row],[Dt_Customer]]</f>
        <v>41522</v>
      </c>
      <c r="I1722" s="6">
        <f>Table2[[#This Row],[Recency]]</f>
        <v>71</v>
      </c>
      <c r="J1722" s="8">
        <f>IF(VALUE(YEAR(People!$H1722))-People!$B1722&gt;=90,44,VALUE(YEAR(People!$H1722))-People!$B1722)</f>
        <v>39</v>
      </c>
      <c r="K1722" s="5" t="str">
        <f>IF(AND(People!$J1722&gt;=16,People!$J1722&lt;=25),"16-25",IF(AND(People!$J1722&gt;=26,People!$J1722&lt;=35),"26-35",IF(AND(People!$J1722&gt;=36,People!$J1722&lt;=45),"36-45",IF(AND(People!$J1722&gt;=46,People!$J1722&lt;=55),"46-55",IF(AND(People!$J1722&gt;=56,People!$J1722&lt;=65),"56-65",IF(AND(People!$J1722&gt;=66,People!$J1722&lt;=75),"66-75","ALL"))))))</f>
        <v>36-45</v>
      </c>
      <c r="L1722" t="str">
        <f>Products!H1722</f>
        <v>Married</v>
      </c>
      <c r="M1722">
        <f>Table2[[#This Row],[Recency]]</f>
        <v>71</v>
      </c>
      <c r="N1722">
        <f>Table2[[#This Row],[NumDealsPurchases]]</f>
        <v>5</v>
      </c>
      <c r="O1722" s="12" t="str">
        <f>IF(Table2[[#This Row],[Kidhome]]=0,"No","Yes")</f>
        <v>Yes</v>
      </c>
      <c r="P1722" s="12" t="str">
        <f>IF(Table2[[#This Row],[Teenhome]]=0,"No","Yes")</f>
        <v>Yes</v>
      </c>
    </row>
    <row r="1723" spans="1:16" ht="16.5" x14ac:dyDescent="0.3">
      <c r="A1723" s="7">
        <f>Table2[[#This Row],[ID]]</f>
        <v>3498</v>
      </c>
      <c r="B1723" s="6">
        <f>Table2[[#This Row],[Year_Birth]]</f>
        <v>1976</v>
      </c>
      <c r="C1723" s="6" t="str">
        <f>Table2[[#This Row],[Education]]</f>
        <v>PhD</v>
      </c>
      <c r="D1723" s="6" t="str">
        <f>Table2[[#This Row],[Marital_Status]]</f>
        <v>Married</v>
      </c>
      <c r="E1723" s="6">
        <f>Table2[[#This Row],[Income]]</f>
        <v>55424</v>
      </c>
      <c r="F1723" s="6">
        <f>Table2[[#This Row],[Kidhome]]</f>
        <v>0</v>
      </c>
      <c r="G1723" s="6">
        <f>Table2[[#This Row],[Teenhome]]</f>
        <v>1</v>
      </c>
      <c r="H1723" s="9">
        <f>Table2[[#This Row],[Dt_Customer]]</f>
        <v>41238</v>
      </c>
      <c r="I1723" s="6">
        <f>Table2[[#This Row],[Recency]]</f>
        <v>6</v>
      </c>
      <c r="J1723" s="14">
        <f>IF(VALUE(YEAR(People!$H1723))-People!$B1723&gt;=90,44,VALUE(YEAR(People!$H1723))-People!$B1723)</f>
        <v>36</v>
      </c>
      <c r="K1723" s="5" t="str">
        <f>IF(AND(People!$J1723&gt;=16,People!$J1723&lt;=25),"16-25",IF(AND(People!$J1723&gt;=26,People!$J1723&lt;=35),"26-35",IF(AND(People!$J1723&gt;=36,People!$J1723&lt;=45),"36-45",IF(AND(People!$J1723&gt;=46,People!$J1723&lt;=55),"46-55",IF(AND(People!$J1723&gt;=56,People!$J1723&lt;=65),"56-65",IF(AND(People!$J1723&gt;=66,People!$J1723&lt;=75),"66-75","ALL"))))))</f>
        <v>36-45</v>
      </c>
      <c r="L1723" t="str">
        <f>Products!H1723</f>
        <v>Married</v>
      </c>
      <c r="M1723">
        <f>Table2[[#This Row],[Recency]]</f>
        <v>6</v>
      </c>
      <c r="N1723">
        <f>Table2[[#This Row],[NumDealsPurchases]]</f>
        <v>4</v>
      </c>
      <c r="O1723" s="12" t="str">
        <f>IF(Table2[[#This Row],[Kidhome]]=0,"No","Yes")</f>
        <v>No</v>
      </c>
      <c r="P1723" s="12" t="str">
        <f>IF(Table2[[#This Row],[Teenhome]]=0,"No","Yes")</f>
        <v>Yes</v>
      </c>
    </row>
    <row r="1724" spans="1:16" ht="16.5" x14ac:dyDescent="0.3">
      <c r="A1724" s="5">
        <f>Table2[[#This Row],[ID]]</f>
        <v>6742</v>
      </c>
      <c r="B1724" s="6">
        <f>Table2[[#This Row],[Year_Birth]]</f>
        <v>1979</v>
      </c>
      <c r="C1724" s="6" t="str">
        <f>Table2[[#This Row],[Education]]</f>
        <v>Graduation</v>
      </c>
      <c r="D1724" s="6" t="str">
        <f>Table2[[#This Row],[Marital_Status]]</f>
        <v>Married</v>
      </c>
      <c r="E1724" s="6">
        <f>Table2[[#This Row],[Income]]</f>
        <v>17688</v>
      </c>
      <c r="F1724" s="6">
        <f>Table2[[#This Row],[Kidhome]]</f>
        <v>1</v>
      </c>
      <c r="G1724" s="6">
        <f>Table2[[#This Row],[Teenhome]]</f>
        <v>0</v>
      </c>
      <c r="H1724" s="9">
        <f>Table2[[#This Row],[Dt_Customer]]</f>
        <v>41287</v>
      </c>
      <c r="I1724" s="6">
        <f>Table2[[#This Row],[Recency]]</f>
        <v>82</v>
      </c>
      <c r="J1724" s="8">
        <f>IF(VALUE(YEAR(People!$H1724))-People!$B1724&gt;=90,44,VALUE(YEAR(People!$H1724))-People!$B1724)</f>
        <v>34</v>
      </c>
      <c r="K1724" s="5" t="str">
        <f>IF(AND(People!$J1724&gt;=16,People!$J1724&lt;=25),"16-25",IF(AND(People!$J1724&gt;=26,People!$J1724&lt;=35),"26-35",IF(AND(People!$J1724&gt;=36,People!$J1724&lt;=45),"36-45",IF(AND(People!$J1724&gt;=46,People!$J1724&lt;=55),"46-55",IF(AND(People!$J1724&gt;=56,People!$J1724&lt;=65),"56-65",IF(AND(People!$J1724&gt;=66,People!$J1724&lt;=75),"66-75","ALL"))))))</f>
        <v>26-35</v>
      </c>
      <c r="L1724" t="str">
        <f>Products!H1724</f>
        <v>Single</v>
      </c>
      <c r="M1724">
        <f>Table2[[#This Row],[Recency]]</f>
        <v>82</v>
      </c>
      <c r="N1724">
        <f>Table2[[#This Row],[NumDealsPurchases]]</f>
        <v>1</v>
      </c>
      <c r="O1724" s="12" t="str">
        <f>IF(Table2[[#This Row],[Kidhome]]=0,"No","Yes")</f>
        <v>Yes</v>
      </c>
      <c r="P1724" s="12" t="str">
        <f>IF(Table2[[#This Row],[Teenhome]]=0,"No","Yes")</f>
        <v>No</v>
      </c>
    </row>
    <row r="1725" spans="1:16" ht="16.5" x14ac:dyDescent="0.3">
      <c r="A1725" s="7">
        <f>Table2[[#This Row],[ID]]</f>
        <v>1172</v>
      </c>
      <c r="B1725" s="6">
        <f>Table2[[#This Row],[Year_Birth]]</f>
        <v>1983</v>
      </c>
      <c r="C1725" s="6" t="str">
        <f>Table2[[#This Row],[Education]]</f>
        <v>PhD</v>
      </c>
      <c r="D1725" s="6" t="str">
        <f>Table2[[#This Row],[Marital_Status]]</f>
        <v>Married</v>
      </c>
      <c r="E1725" s="6">
        <f>Table2[[#This Row],[Income]]</f>
        <v>92491</v>
      </c>
      <c r="F1725" s="6">
        <f>Table2[[#This Row],[Kidhome]]</f>
        <v>0</v>
      </c>
      <c r="G1725" s="6">
        <f>Table2[[#This Row],[Teenhome]]</f>
        <v>0</v>
      </c>
      <c r="H1725" s="9">
        <f>Table2[[#This Row],[Dt_Customer]]</f>
        <v>41395</v>
      </c>
      <c r="I1725" s="6">
        <f>Table2[[#This Row],[Recency]]</f>
        <v>71</v>
      </c>
      <c r="J1725" s="14">
        <f>IF(VALUE(YEAR(People!$H1725))-People!$B1725&gt;=90,44,VALUE(YEAR(People!$H1725))-People!$B1725)</f>
        <v>30</v>
      </c>
      <c r="K1725" s="5" t="str">
        <f>IF(AND(People!$J1725&gt;=16,People!$J1725&lt;=25),"16-25",IF(AND(People!$J1725&gt;=26,People!$J1725&lt;=35),"26-35",IF(AND(People!$J1725&gt;=36,People!$J1725&lt;=45),"36-45",IF(AND(People!$J1725&gt;=46,People!$J1725&lt;=55),"46-55",IF(AND(People!$J1725&gt;=56,People!$J1725&lt;=65),"56-65",IF(AND(People!$J1725&gt;=66,People!$J1725&lt;=75),"66-75","ALL"))))))</f>
        <v>26-35</v>
      </c>
      <c r="L1725" t="str">
        <f>Products!H1725</f>
        <v>Widow</v>
      </c>
      <c r="M1725">
        <f>Table2[[#This Row],[Recency]]</f>
        <v>71</v>
      </c>
      <c r="N1725">
        <f>Table2[[#This Row],[NumDealsPurchases]]</f>
        <v>1</v>
      </c>
      <c r="O1725" s="12" t="str">
        <f>IF(Table2[[#This Row],[Kidhome]]=0,"No","Yes")</f>
        <v>No</v>
      </c>
      <c r="P1725" s="12" t="str">
        <f>IF(Table2[[#This Row],[Teenhome]]=0,"No","Yes")</f>
        <v>No</v>
      </c>
    </row>
    <row r="1726" spans="1:16" ht="16.5" x14ac:dyDescent="0.3">
      <c r="A1726" s="5">
        <f>Table2[[#This Row],[ID]]</f>
        <v>569</v>
      </c>
      <c r="B1726" s="6">
        <f>Table2[[#This Row],[Year_Birth]]</f>
        <v>1991</v>
      </c>
      <c r="C1726" s="6" t="str">
        <f>Table2[[#This Row],[Education]]</f>
        <v>Graduation</v>
      </c>
      <c r="D1726" s="6" t="str">
        <f>Table2[[#This Row],[Marital_Status]]</f>
        <v>Single</v>
      </c>
      <c r="E1726" s="6">
        <f>Table2[[#This Row],[Income]]</f>
        <v>90273</v>
      </c>
      <c r="F1726" s="6">
        <f>Table2[[#This Row],[Kidhome]]</f>
        <v>0</v>
      </c>
      <c r="G1726" s="6">
        <f>Table2[[#This Row],[Teenhome]]</f>
        <v>0</v>
      </c>
      <c r="H1726" s="9">
        <f>Table2[[#This Row],[Dt_Customer]]</f>
        <v>41622</v>
      </c>
      <c r="I1726" s="6">
        <f>Table2[[#This Row],[Recency]]</f>
        <v>32</v>
      </c>
      <c r="J1726" s="8">
        <f>IF(VALUE(YEAR(People!$H1726))-People!$B1726&gt;=90,44,VALUE(YEAR(People!$H1726))-People!$B1726)</f>
        <v>22</v>
      </c>
      <c r="K1726" s="5" t="str">
        <f>IF(AND(People!$J1726&gt;=16,People!$J1726&lt;=25),"16-25",IF(AND(People!$J1726&gt;=26,People!$J1726&lt;=35),"26-35",IF(AND(People!$J1726&gt;=36,People!$J1726&lt;=45),"36-45",IF(AND(People!$J1726&gt;=46,People!$J1726&lt;=55),"46-55",IF(AND(People!$J1726&gt;=56,People!$J1726&lt;=65),"56-65",IF(AND(People!$J1726&gt;=66,People!$J1726&lt;=75),"66-75","ALL"))))))</f>
        <v>16-25</v>
      </c>
      <c r="L1726" t="str">
        <f>Products!H1726</f>
        <v>Single</v>
      </c>
      <c r="M1726">
        <f>Table2[[#This Row],[Recency]]</f>
        <v>32</v>
      </c>
      <c r="N1726">
        <f>Table2[[#This Row],[NumDealsPurchases]]</f>
        <v>1</v>
      </c>
      <c r="O1726" s="12" t="str">
        <f>IF(Table2[[#This Row],[Kidhome]]=0,"No","Yes")</f>
        <v>No</v>
      </c>
      <c r="P1726" s="12" t="str">
        <f>IF(Table2[[#This Row],[Teenhome]]=0,"No","Yes")</f>
        <v>No</v>
      </c>
    </row>
    <row r="1727" spans="1:16" ht="16.5" x14ac:dyDescent="0.3">
      <c r="A1727" s="7">
        <f>Table2[[#This Row],[ID]]</f>
        <v>4686</v>
      </c>
      <c r="B1727" s="6">
        <f>Table2[[#This Row],[Year_Birth]]</f>
        <v>1962</v>
      </c>
      <c r="C1727" s="6" t="str">
        <f>Table2[[#This Row],[Education]]</f>
        <v>PhD</v>
      </c>
      <c r="D1727" s="6" t="str">
        <f>Table2[[#This Row],[Marital_Status]]</f>
        <v>Widow</v>
      </c>
      <c r="E1727" s="6">
        <f>Table2[[#This Row],[Income]]</f>
        <v>82571</v>
      </c>
      <c r="F1727" s="6">
        <f>Table2[[#This Row],[Kidhome]]</f>
        <v>0</v>
      </c>
      <c r="G1727" s="6">
        <f>Table2[[#This Row],[Teenhome]]</f>
        <v>0</v>
      </c>
      <c r="H1727" s="9">
        <f>Table2[[#This Row],[Dt_Customer]]</f>
        <v>41731</v>
      </c>
      <c r="I1727" s="6">
        <f>Table2[[#This Row],[Recency]]</f>
        <v>28</v>
      </c>
      <c r="J1727" s="14">
        <f>IF(VALUE(YEAR(People!$H1727))-People!$B1727&gt;=90,44,VALUE(YEAR(People!$H1727))-People!$B1727)</f>
        <v>52</v>
      </c>
      <c r="K1727" s="5" t="str">
        <f>IF(AND(People!$J1727&gt;=16,People!$J1727&lt;=25),"16-25",IF(AND(People!$J1727&gt;=26,People!$J1727&lt;=35),"26-35",IF(AND(People!$J1727&gt;=36,People!$J1727&lt;=45),"36-45",IF(AND(People!$J1727&gt;=46,People!$J1727&lt;=55),"46-55",IF(AND(People!$J1727&gt;=56,People!$J1727&lt;=65),"56-65",IF(AND(People!$J1727&gt;=66,People!$J1727&lt;=75),"66-75","ALL"))))))</f>
        <v>46-55</v>
      </c>
      <c r="L1727" t="str">
        <f>Products!H1727</f>
        <v>Single</v>
      </c>
      <c r="M1727">
        <f>Table2[[#This Row],[Recency]]</f>
        <v>28</v>
      </c>
      <c r="N1727">
        <f>Table2[[#This Row],[NumDealsPurchases]]</f>
        <v>0</v>
      </c>
      <c r="O1727" s="12" t="str">
        <f>IF(Table2[[#This Row],[Kidhome]]=0,"No","Yes")</f>
        <v>No</v>
      </c>
      <c r="P1727" s="12" t="str">
        <f>IF(Table2[[#This Row],[Teenhome]]=0,"No","Yes")</f>
        <v>No</v>
      </c>
    </row>
    <row r="1728" spans="1:16" ht="16.5" x14ac:dyDescent="0.3">
      <c r="A1728" s="5">
        <f>Table2[[#This Row],[ID]]</f>
        <v>1381</v>
      </c>
      <c r="B1728" s="6">
        <f>Table2[[#This Row],[Year_Birth]]</f>
        <v>1982</v>
      </c>
      <c r="C1728" s="6" t="str">
        <f>Table2[[#This Row],[Education]]</f>
        <v>PhD</v>
      </c>
      <c r="D1728" s="6" t="str">
        <f>Table2[[#This Row],[Marital_Status]]</f>
        <v>Single</v>
      </c>
      <c r="E1728" s="6">
        <f>Table2[[#This Row],[Income]]</f>
        <v>38513</v>
      </c>
      <c r="F1728" s="6">
        <f>Table2[[#This Row],[Kidhome]]</f>
        <v>1</v>
      </c>
      <c r="G1728" s="6">
        <f>Table2[[#This Row],[Teenhome]]</f>
        <v>0</v>
      </c>
      <c r="H1728" s="9">
        <f>Table2[[#This Row],[Dt_Customer]]</f>
        <v>41667</v>
      </c>
      <c r="I1728" s="6">
        <f>Table2[[#This Row],[Recency]]</f>
        <v>20</v>
      </c>
      <c r="J1728" s="8">
        <f>IF(VALUE(YEAR(People!$H1728))-People!$B1728&gt;=90,44,VALUE(YEAR(People!$H1728))-People!$B1728)</f>
        <v>32</v>
      </c>
      <c r="K1728" s="5" t="str">
        <f>IF(AND(People!$J1728&gt;=16,People!$J1728&lt;=25),"16-25",IF(AND(People!$J1728&gt;=26,People!$J1728&lt;=35),"26-35",IF(AND(People!$J1728&gt;=36,People!$J1728&lt;=45),"36-45",IF(AND(People!$J1728&gt;=46,People!$J1728&lt;=55),"46-55",IF(AND(People!$J1728&gt;=56,People!$J1728&lt;=65),"56-65",IF(AND(People!$J1728&gt;=66,People!$J1728&lt;=75),"66-75","ALL"))))))</f>
        <v>26-35</v>
      </c>
      <c r="L1728" t="str">
        <f>Products!H1728</f>
        <v>Together</v>
      </c>
      <c r="M1728">
        <f>Table2[[#This Row],[Recency]]</f>
        <v>20</v>
      </c>
      <c r="N1728">
        <f>Table2[[#This Row],[NumDealsPurchases]]</f>
        <v>5</v>
      </c>
      <c r="O1728" s="12" t="str">
        <f>IF(Table2[[#This Row],[Kidhome]]=0,"No","Yes")</f>
        <v>Yes</v>
      </c>
      <c r="P1728" s="12" t="str">
        <f>IF(Table2[[#This Row],[Teenhome]]=0,"No","Yes")</f>
        <v>No</v>
      </c>
    </row>
    <row r="1729" spans="1:16" ht="16.5" x14ac:dyDescent="0.3">
      <c r="A1729" s="7">
        <f>Table2[[#This Row],[ID]]</f>
        <v>2634</v>
      </c>
      <c r="B1729" s="6">
        <f>Table2[[#This Row],[Year_Birth]]</f>
        <v>1979</v>
      </c>
      <c r="C1729" s="6" t="str">
        <f>Table2[[#This Row],[Education]]</f>
        <v>Master</v>
      </c>
      <c r="D1729" s="6" t="str">
        <f>Table2[[#This Row],[Marital_Status]]</f>
        <v>Single</v>
      </c>
      <c r="E1729" s="6">
        <f>Table2[[#This Row],[Income]]</f>
        <v>16653</v>
      </c>
      <c r="F1729" s="6">
        <f>Table2[[#This Row],[Kidhome]]</f>
        <v>1</v>
      </c>
      <c r="G1729" s="6">
        <f>Table2[[#This Row],[Teenhome]]</f>
        <v>0</v>
      </c>
      <c r="H1729" s="9">
        <f>Table2[[#This Row],[Dt_Customer]]</f>
        <v>41747</v>
      </c>
      <c r="I1729" s="6">
        <f>Table2[[#This Row],[Recency]]</f>
        <v>10</v>
      </c>
      <c r="J1729" s="14">
        <f>IF(VALUE(YEAR(People!$H1729))-People!$B1729&gt;=90,44,VALUE(YEAR(People!$H1729))-People!$B1729)</f>
        <v>35</v>
      </c>
      <c r="K1729" s="5" t="str">
        <f>IF(AND(People!$J1729&gt;=16,People!$J1729&lt;=25),"16-25",IF(AND(People!$J1729&gt;=26,People!$J1729&lt;=35),"26-35",IF(AND(People!$J1729&gt;=36,People!$J1729&lt;=45),"36-45",IF(AND(People!$J1729&gt;=46,People!$J1729&lt;=55),"46-55",IF(AND(People!$J1729&gt;=56,People!$J1729&lt;=65),"56-65",IF(AND(People!$J1729&gt;=66,People!$J1729&lt;=75),"66-75","ALL"))))))</f>
        <v>26-35</v>
      </c>
      <c r="L1729" t="str">
        <f>Products!H1729</f>
        <v>Single</v>
      </c>
      <c r="M1729">
        <f>Table2[[#This Row],[Recency]]</f>
        <v>10</v>
      </c>
      <c r="N1729">
        <f>Table2[[#This Row],[NumDealsPurchases]]</f>
        <v>3</v>
      </c>
      <c r="O1729" s="12" t="str">
        <f>IF(Table2[[#This Row],[Kidhome]]=0,"No","Yes")</f>
        <v>Yes</v>
      </c>
      <c r="P1729" s="12" t="str">
        <f>IF(Table2[[#This Row],[Teenhome]]=0,"No","Yes")</f>
        <v>No</v>
      </c>
    </row>
    <row r="1730" spans="1:16" ht="16.5" x14ac:dyDescent="0.3">
      <c r="A1730" s="5">
        <f>Table2[[#This Row],[ID]]</f>
        <v>10905</v>
      </c>
      <c r="B1730" s="6">
        <f>Table2[[#This Row],[Year_Birth]]</f>
        <v>1955</v>
      </c>
      <c r="C1730" s="6" t="str">
        <f>Table2[[#This Row],[Education]]</f>
        <v>Graduation</v>
      </c>
      <c r="D1730" s="6" t="str">
        <f>Table2[[#This Row],[Marital_Status]]</f>
        <v>Together</v>
      </c>
      <c r="E1730" s="6">
        <f>Table2[[#This Row],[Income]]</f>
        <v>42586</v>
      </c>
      <c r="F1730" s="6">
        <f>Table2[[#This Row],[Kidhome]]</f>
        <v>1</v>
      </c>
      <c r="G1730" s="6">
        <f>Table2[[#This Row],[Teenhome]]</f>
        <v>1</v>
      </c>
      <c r="H1730" s="9">
        <f>Table2[[#This Row],[Dt_Customer]]</f>
        <v>41211</v>
      </c>
      <c r="I1730" s="6">
        <f>Table2[[#This Row],[Recency]]</f>
        <v>7</v>
      </c>
      <c r="J1730" s="8">
        <f>IF(VALUE(YEAR(People!$H1730))-People!$B1730&gt;=90,44,VALUE(YEAR(People!$H1730))-People!$B1730)</f>
        <v>57</v>
      </c>
      <c r="K1730" s="5" t="str">
        <f>IF(AND(People!$J1730&gt;=16,People!$J1730&lt;=25),"16-25",IF(AND(People!$J1730&gt;=26,People!$J1730&lt;=35),"26-35",IF(AND(People!$J1730&gt;=36,People!$J1730&lt;=45),"36-45",IF(AND(People!$J1730&gt;=46,People!$J1730&lt;=55),"46-55",IF(AND(People!$J1730&gt;=56,People!$J1730&lt;=65),"56-65",IF(AND(People!$J1730&gt;=66,People!$J1730&lt;=75),"66-75","ALL"))))))</f>
        <v>56-65</v>
      </c>
      <c r="L1730" t="str">
        <f>Products!H1730</f>
        <v>Together</v>
      </c>
      <c r="M1730">
        <f>Table2[[#This Row],[Recency]]</f>
        <v>7</v>
      </c>
      <c r="N1730">
        <f>Table2[[#This Row],[NumDealsPurchases]]</f>
        <v>5</v>
      </c>
      <c r="O1730" s="12" t="str">
        <f>IF(Table2[[#This Row],[Kidhome]]=0,"No","Yes")</f>
        <v>Yes</v>
      </c>
      <c r="P1730" s="12" t="str">
        <f>IF(Table2[[#This Row],[Teenhome]]=0,"No","Yes")</f>
        <v>Yes</v>
      </c>
    </row>
    <row r="1731" spans="1:16" ht="16.5" x14ac:dyDescent="0.3">
      <c r="A1731" s="7">
        <f>Table2[[#This Row],[ID]]</f>
        <v>1744</v>
      </c>
      <c r="B1731" s="6">
        <f>Table2[[#This Row],[Year_Birth]]</f>
        <v>1965</v>
      </c>
      <c r="C1731" s="6" t="str">
        <f>Table2[[#This Row],[Education]]</f>
        <v>Basic</v>
      </c>
      <c r="D1731" s="6" t="str">
        <f>Table2[[#This Row],[Marital_Status]]</f>
        <v>Single</v>
      </c>
      <c r="E1731" s="6">
        <f>Table2[[#This Row],[Income]]</f>
        <v>23529</v>
      </c>
      <c r="F1731" s="6">
        <f>Table2[[#This Row],[Kidhome]]</f>
        <v>0</v>
      </c>
      <c r="G1731" s="6">
        <f>Table2[[#This Row],[Teenhome]]</f>
        <v>1</v>
      </c>
      <c r="H1731" s="9">
        <f>Table2[[#This Row],[Dt_Customer]]</f>
        <v>41281</v>
      </c>
      <c r="I1731" s="6">
        <f>Table2[[#This Row],[Recency]]</f>
        <v>67</v>
      </c>
      <c r="J1731" s="14">
        <f>IF(VALUE(YEAR(People!$H1731))-People!$B1731&gt;=90,44,VALUE(YEAR(People!$H1731))-People!$B1731)</f>
        <v>48</v>
      </c>
      <c r="K1731" s="5" t="str">
        <f>IF(AND(People!$J1731&gt;=16,People!$J1731&lt;=25),"16-25",IF(AND(People!$J1731&gt;=26,People!$J1731&lt;=35),"26-35",IF(AND(People!$J1731&gt;=36,People!$J1731&lt;=45),"36-45",IF(AND(People!$J1731&gt;=46,People!$J1731&lt;=55),"46-55",IF(AND(People!$J1731&gt;=56,People!$J1731&lt;=65),"56-65",IF(AND(People!$J1731&gt;=66,People!$J1731&lt;=75),"66-75","ALL"))))))</f>
        <v>46-55</v>
      </c>
      <c r="L1731" t="str">
        <f>Products!H1731</f>
        <v>Married</v>
      </c>
      <c r="M1731">
        <f>Table2[[#This Row],[Recency]]</f>
        <v>67</v>
      </c>
      <c r="N1731">
        <f>Table2[[#This Row],[NumDealsPurchases]]</f>
        <v>1</v>
      </c>
      <c r="O1731" s="12" t="str">
        <f>IF(Table2[[#This Row],[Kidhome]]=0,"No","Yes")</f>
        <v>No</v>
      </c>
      <c r="P1731" s="12" t="str">
        <f>IF(Table2[[#This Row],[Teenhome]]=0,"No","Yes")</f>
        <v>Yes</v>
      </c>
    </row>
    <row r="1732" spans="1:16" ht="16.5" x14ac:dyDescent="0.3">
      <c r="A1732" s="5">
        <f>Table2[[#This Row],[ID]]</f>
        <v>1000</v>
      </c>
      <c r="B1732" s="6">
        <f>Table2[[#This Row],[Year_Birth]]</f>
        <v>1961</v>
      </c>
      <c r="C1732" s="6" t="str">
        <f>Table2[[#This Row],[Education]]</f>
        <v>Master</v>
      </c>
      <c r="D1732" s="6" t="str">
        <f>Table2[[#This Row],[Marital_Status]]</f>
        <v>Together</v>
      </c>
      <c r="E1732" s="6">
        <f>Table2[[#This Row],[Income]]</f>
        <v>74881</v>
      </c>
      <c r="F1732" s="6">
        <f>Table2[[#This Row],[Kidhome]]</f>
        <v>1</v>
      </c>
      <c r="G1732" s="6">
        <f>Table2[[#This Row],[Teenhome]]</f>
        <v>1</v>
      </c>
      <c r="H1732" s="9">
        <f>Table2[[#This Row],[Dt_Customer]]</f>
        <v>41341</v>
      </c>
      <c r="I1732" s="6">
        <f>Table2[[#This Row],[Recency]]</f>
        <v>48</v>
      </c>
      <c r="J1732" s="8">
        <f>IF(VALUE(YEAR(People!$H1732))-People!$B1732&gt;=90,44,VALUE(YEAR(People!$H1732))-People!$B1732)</f>
        <v>52</v>
      </c>
      <c r="K1732" s="5" t="str">
        <f>IF(AND(People!$J1732&gt;=16,People!$J1732&lt;=25),"16-25",IF(AND(People!$J1732&gt;=26,People!$J1732&lt;=35),"26-35",IF(AND(People!$J1732&gt;=36,People!$J1732&lt;=45),"36-45",IF(AND(People!$J1732&gt;=46,People!$J1732&lt;=55),"46-55",IF(AND(People!$J1732&gt;=56,People!$J1732&lt;=65),"56-65",IF(AND(People!$J1732&gt;=66,People!$J1732&lt;=75),"66-75","ALL"))))))</f>
        <v>46-55</v>
      </c>
      <c r="L1732" t="str">
        <f>Products!H1732</f>
        <v>Together</v>
      </c>
      <c r="M1732">
        <f>Table2[[#This Row],[Recency]]</f>
        <v>48</v>
      </c>
      <c r="N1732">
        <f>Table2[[#This Row],[NumDealsPurchases]]</f>
        <v>4</v>
      </c>
      <c r="O1732" s="12" t="str">
        <f>IF(Table2[[#This Row],[Kidhome]]=0,"No","Yes")</f>
        <v>Yes</v>
      </c>
      <c r="P1732" s="12" t="str">
        <f>IF(Table2[[#This Row],[Teenhome]]=0,"No","Yes")</f>
        <v>Yes</v>
      </c>
    </row>
    <row r="1733" spans="1:16" ht="16.5" x14ac:dyDescent="0.3">
      <c r="A1733" s="7">
        <f>Table2[[#This Row],[ID]]</f>
        <v>3828</v>
      </c>
      <c r="B1733" s="6">
        <f>Table2[[#This Row],[Year_Birth]]</f>
        <v>1951</v>
      </c>
      <c r="C1733" s="6" t="str">
        <f>Table2[[#This Row],[Education]]</f>
        <v>Graduation</v>
      </c>
      <c r="D1733" s="6" t="str">
        <f>Table2[[#This Row],[Marital_Status]]</f>
        <v>Married</v>
      </c>
      <c r="E1733" s="6">
        <f>Table2[[#This Row],[Income]]</f>
        <v>71107</v>
      </c>
      <c r="F1733" s="6">
        <f>Table2[[#This Row],[Kidhome]]</f>
        <v>0</v>
      </c>
      <c r="G1733" s="6">
        <f>Table2[[#This Row],[Teenhome]]</f>
        <v>1</v>
      </c>
      <c r="H1733" s="9">
        <f>Table2[[#This Row],[Dt_Customer]]</f>
        <v>41322</v>
      </c>
      <c r="I1733" s="6">
        <f>Table2[[#This Row],[Recency]]</f>
        <v>61</v>
      </c>
      <c r="J1733" s="14">
        <f>IF(VALUE(YEAR(People!$H1733))-People!$B1733&gt;=90,44,VALUE(YEAR(People!$H1733))-People!$B1733)</f>
        <v>62</v>
      </c>
      <c r="K1733" s="5" t="str">
        <f>IF(AND(People!$J1733&gt;=16,People!$J1733&lt;=25),"16-25",IF(AND(People!$J1733&gt;=26,People!$J1733&lt;=35),"26-35",IF(AND(People!$J1733&gt;=36,People!$J1733&lt;=45),"36-45",IF(AND(People!$J1733&gt;=46,People!$J1733&lt;=55),"46-55",IF(AND(People!$J1733&gt;=56,People!$J1733&lt;=65),"56-65",IF(AND(People!$J1733&gt;=66,People!$J1733&lt;=75),"66-75","ALL"))))))</f>
        <v>56-65</v>
      </c>
      <c r="L1733" t="str">
        <f>Products!H1733</f>
        <v>Married</v>
      </c>
      <c r="M1733">
        <f>Table2[[#This Row],[Recency]]</f>
        <v>61</v>
      </c>
      <c r="N1733">
        <f>Table2[[#This Row],[NumDealsPurchases]]</f>
        <v>2</v>
      </c>
      <c r="O1733" s="12" t="str">
        <f>IF(Table2[[#This Row],[Kidhome]]=0,"No","Yes")</f>
        <v>No</v>
      </c>
      <c r="P1733" s="12" t="str">
        <f>IF(Table2[[#This Row],[Teenhome]]=0,"No","Yes")</f>
        <v>Yes</v>
      </c>
    </row>
    <row r="1734" spans="1:16" ht="16.5" x14ac:dyDescent="0.3">
      <c r="A1734" s="5">
        <f>Table2[[#This Row],[ID]]</f>
        <v>8605</v>
      </c>
      <c r="B1734" s="6">
        <f>Table2[[#This Row],[Year_Birth]]</f>
        <v>1964</v>
      </c>
      <c r="C1734" s="6" t="str">
        <f>Table2[[#This Row],[Education]]</f>
        <v>PhD</v>
      </c>
      <c r="D1734" s="6" t="str">
        <f>Table2[[#This Row],[Marital_Status]]</f>
        <v>Together</v>
      </c>
      <c r="E1734" s="6">
        <f>Table2[[#This Row],[Income]]</f>
        <v>46910</v>
      </c>
      <c r="F1734" s="6">
        <f>Table2[[#This Row],[Kidhome]]</f>
        <v>1</v>
      </c>
      <c r="G1734" s="6">
        <f>Table2[[#This Row],[Teenhome]]</f>
        <v>1</v>
      </c>
      <c r="H1734" s="9">
        <f>Table2[[#This Row],[Dt_Customer]]</f>
        <v>41721</v>
      </c>
      <c r="I1734" s="6">
        <f>Table2[[#This Row],[Recency]]</f>
        <v>36</v>
      </c>
      <c r="J1734" s="8">
        <f>IF(VALUE(YEAR(People!$H1734))-People!$B1734&gt;=90,44,VALUE(YEAR(People!$H1734))-People!$B1734)</f>
        <v>50</v>
      </c>
      <c r="K1734" s="5" t="str">
        <f>IF(AND(People!$J1734&gt;=16,People!$J1734&lt;=25),"16-25",IF(AND(People!$J1734&gt;=26,People!$J1734&lt;=35),"26-35",IF(AND(People!$J1734&gt;=36,People!$J1734&lt;=45),"36-45",IF(AND(People!$J1734&gt;=46,People!$J1734&lt;=55),"46-55",IF(AND(People!$J1734&gt;=56,People!$J1734&lt;=65),"56-65",IF(AND(People!$J1734&gt;=66,People!$J1734&lt;=75),"66-75","ALL"))))))</f>
        <v>46-55</v>
      </c>
      <c r="L1734" t="str">
        <f>Products!H1734</f>
        <v>Divorced</v>
      </c>
      <c r="M1734">
        <f>Table2[[#This Row],[Recency]]</f>
        <v>36</v>
      </c>
      <c r="N1734">
        <f>Table2[[#This Row],[NumDealsPurchases]]</f>
        <v>2</v>
      </c>
      <c r="O1734" s="12" t="str">
        <f>IF(Table2[[#This Row],[Kidhome]]=0,"No","Yes")</f>
        <v>Yes</v>
      </c>
      <c r="P1734" s="12" t="str">
        <f>IF(Table2[[#This Row],[Teenhome]]=0,"No","Yes")</f>
        <v>Yes</v>
      </c>
    </row>
    <row r="1735" spans="1:16" ht="16.5" x14ac:dyDescent="0.3">
      <c r="A1735" s="7">
        <f>Table2[[#This Row],[ID]]</f>
        <v>10304</v>
      </c>
      <c r="B1735" s="6">
        <f>Table2[[#This Row],[Year_Birth]]</f>
        <v>1959</v>
      </c>
      <c r="C1735" s="6" t="str">
        <f>Table2[[#This Row],[Education]]</f>
        <v>Graduation</v>
      </c>
      <c r="D1735" s="6" t="str">
        <f>Table2[[#This Row],[Marital_Status]]</f>
        <v>Married</v>
      </c>
      <c r="E1735" s="6">
        <f>Table2[[#This Row],[Income]]</f>
        <v>18690</v>
      </c>
      <c r="F1735" s="6">
        <f>Table2[[#This Row],[Kidhome]]</f>
        <v>0</v>
      </c>
      <c r="G1735" s="6">
        <f>Table2[[#This Row],[Teenhome]]</f>
        <v>0</v>
      </c>
      <c r="H1735" s="9">
        <f>Table2[[#This Row],[Dt_Customer]]</f>
        <v>41271</v>
      </c>
      <c r="I1735" s="6">
        <f>Table2[[#This Row],[Recency]]</f>
        <v>77</v>
      </c>
      <c r="J1735" s="14">
        <f>IF(VALUE(YEAR(People!$H1735))-People!$B1735&gt;=90,44,VALUE(YEAR(People!$H1735))-People!$B1735)</f>
        <v>53</v>
      </c>
      <c r="K1735" s="5" t="str">
        <f>IF(AND(People!$J1735&gt;=16,People!$J1735&lt;=25),"16-25",IF(AND(People!$J1735&gt;=26,People!$J1735&lt;=35),"26-35",IF(AND(People!$J1735&gt;=36,People!$J1735&lt;=45),"36-45",IF(AND(People!$J1735&gt;=46,People!$J1735&lt;=55),"46-55",IF(AND(People!$J1735&gt;=56,People!$J1735&lt;=65),"56-65",IF(AND(People!$J1735&gt;=66,People!$J1735&lt;=75),"66-75","ALL"))))))</f>
        <v>46-55</v>
      </c>
      <c r="L1735" t="str">
        <f>Products!H1735</f>
        <v>Together</v>
      </c>
      <c r="M1735">
        <f>Table2[[#This Row],[Recency]]</f>
        <v>77</v>
      </c>
      <c r="N1735">
        <f>Table2[[#This Row],[NumDealsPurchases]]</f>
        <v>1</v>
      </c>
      <c r="O1735" s="12" t="str">
        <f>IF(Table2[[#This Row],[Kidhome]]=0,"No","Yes")</f>
        <v>No</v>
      </c>
      <c r="P1735" s="12" t="str">
        <f>IF(Table2[[#This Row],[Teenhome]]=0,"No","Yes")</f>
        <v>No</v>
      </c>
    </row>
    <row r="1736" spans="1:16" ht="16.5" x14ac:dyDescent="0.3">
      <c r="A1736" s="5">
        <f>Table2[[#This Row],[ID]]</f>
        <v>4351</v>
      </c>
      <c r="B1736" s="6">
        <f>Table2[[#This Row],[Year_Birth]]</f>
        <v>1955</v>
      </c>
      <c r="C1736" s="6" t="str">
        <f>Table2[[#This Row],[Education]]</f>
        <v>Graduation</v>
      </c>
      <c r="D1736" s="6" t="str">
        <f>Table2[[#This Row],[Marital_Status]]</f>
        <v>Divorced</v>
      </c>
      <c r="E1736" s="6">
        <f>Table2[[#This Row],[Income]]</f>
        <v>37244</v>
      </c>
      <c r="F1736" s="6">
        <f>Table2[[#This Row],[Kidhome]]</f>
        <v>1</v>
      </c>
      <c r="G1736" s="6">
        <f>Table2[[#This Row],[Teenhome]]</f>
        <v>1</v>
      </c>
      <c r="H1736" s="9">
        <f>Table2[[#This Row],[Dt_Customer]]</f>
        <v>41391</v>
      </c>
      <c r="I1736" s="6">
        <f>Table2[[#This Row],[Recency]]</f>
        <v>90</v>
      </c>
      <c r="J1736" s="8">
        <f>IF(VALUE(YEAR(People!$H1736))-People!$B1736&gt;=90,44,VALUE(YEAR(People!$H1736))-People!$B1736)</f>
        <v>58</v>
      </c>
      <c r="K1736" s="5" t="str">
        <f>IF(AND(People!$J1736&gt;=16,People!$J1736&lt;=25),"16-25",IF(AND(People!$J1736&gt;=26,People!$J1736&lt;=35),"26-35",IF(AND(People!$J1736&gt;=36,People!$J1736&lt;=45),"36-45",IF(AND(People!$J1736&gt;=46,People!$J1736&lt;=55),"46-55",IF(AND(People!$J1736&gt;=56,People!$J1736&lt;=65),"56-65",IF(AND(People!$J1736&gt;=66,People!$J1736&lt;=75),"66-75","ALL"))))))</f>
        <v>56-65</v>
      </c>
      <c r="L1736" t="str">
        <f>Products!H1736</f>
        <v>Single</v>
      </c>
      <c r="M1736">
        <f>Table2[[#This Row],[Recency]]</f>
        <v>90</v>
      </c>
      <c r="N1736">
        <f>Table2[[#This Row],[NumDealsPurchases]]</f>
        <v>1</v>
      </c>
      <c r="O1736" s="12" t="str">
        <f>IF(Table2[[#This Row],[Kidhome]]=0,"No","Yes")</f>
        <v>Yes</v>
      </c>
      <c r="P1736" s="12" t="str">
        <f>IF(Table2[[#This Row],[Teenhome]]=0,"No","Yes")</f>
        <v>Yes</v>
      </c>
    </row>
    <row r="1737" spans="1:16" ht="16.5" x14ac:dyDescent="0.3">
      <c r="A1737" s="7">
        <f>Table2[[#This Row],[ID]]</f>
        <v>10129</v>
      </c>
      <c r="B1737" s="6">
        <f>Table2[[#This Row],[Year_Birth]]</f>
        <v>1966</v>
      </c>
      <c r="C1737" s="6" t="str">
        <f>Table2[[#This Row],[Education]]</f>
        <v>Graduation</v>
      </c>
      <c r="D1737" s="6" t="str">
        <f>Table2[[#This Row],[Marital_Status]]</f>
        <v>Together</v>
      </c>
      <c r="E1737" s="6">
        <f>Table2[[#This Row],[Income]]</f>
        <v>82427</v>
      </c>
      <c r="F1737" s="6">
        <f>Table2[[#This Row],[Kidhome]]</f>
        <v>0</v>
      </c>
      <c r="G1737" s="6">
        <f>Table2[[#This Row],[Teenhome]]</f>
        <v>0</v>
      </c>
      <c r="H1737" s="9">
        <f>Table2[[#This Row],[Dt_Customer]]</f>
        <v>41710</v>
      </c>
      <c r="I1737" s="6">
        <f>Table2[[#This Row],[Recency]]</f>
        <v>35</v>
      </c>
      <c r="J1737" s="14">
        <f>IF(VALUE(YEAR(People!$H1737))-People!$B1737&gt;=90,44,VALUE(YEAR(People!$H1737))-People!$B1737)</f>
        <v>48</v>
      </c>
      <c r="K1737" s="5" t="str">
        <f>IF(AND(People!$J1737&gt;=16,People!$J1737&lt;=25),"16-25",IF(AND(People!$J1737&gt;=26,People!$J1737&lt;=35),"26-35",IF(AND(People!$J1737&gt;=36,People!$J1737&lt;=45),"36-45",IF(AND(People!$J1737&gt;=46,People!$J1737&lt;=55),"46-55",IF(AND(People!$J1737&gt;=56,People!$J1737&lt;=65),"56-65",IF(AND(People!$J1737&gt;=66,People!$J1737&lt;=75),"66-75","ALL"))))))</f>
        <v>46-55</v>
      </c>
      <c r="L1737" t="str">
        <f>Products!H1737</f>
        <v>Divorced</v>
      </c>
      <c r="M1737">
        <f>Table2[[#This Row],[Recency]]</f>
        <v>35</v>
      </c>
      <c r="N1737">
        <f>Table2[[#This Row],[NumDealsPurchases]]</f>
        <v>1</v>
      </c>
      <c r="O1737" s="12" t="str">
        <f>IF(Table2[[#This Row],[Kidhome]]=0,"No","Yes")</f>
        <v>No</v>
      </c>
      <c r="P1737" s="12" t="str">
        <f>IF(Table2[[#This Row],[Teenhome]]=0,"No","Yes")</f>
        <v>No</v>
      </c>
    </row>
    <row r="1738" spans="1:16" ht="16.5" x14ac:dyDescent="0.3">
      <c r="A1738" s="5">
        <f>Table2[[#This Row],[ID]]</f>
        <v>2499</v>
      </c>
      <c r="B1738" s="6">
        <f>Table2[[#This Row],[Year_Birth]]</f>
        <v>1958</v>
      </c>
      <c r="C1738" s="6" t="str">
        <f>Table2[[#This Row],[Education]]</f>
        <v>2n Cycle</v>
      </c>
      <c r="D1738" s="6" t="str">
        <f>Table2[[#This Row],[Marital_Status]]</f>
        <v>Single</v>
      </c>
      <c r="E1738" s="6">
        <f>Table2[[#This Row],[Income]]</f>
        <v>75342</v>
      </c>
      <c r="F1738" s="6">
        <f>Table2[[#This Row],[Kidhome]]</f>
        <v>0</v>
      </c>
      <c r="G1738" s="6">
        <f>Table2[[#This Row],[Teenhome]]</f>
        <v>1</v>
      </c>
      <c r="H1738" s="9">
        <f>Table2[[#This Row],[Dt_Customer]]</f>
        <v>41400</v>
      </c>
      <c r="I1738" s="6">
        <f>Table2[[#This Row],[Recency]]</f>
        <v>38</v>
      </c>
      <c r="J1738" s="8">
        <f>IF(VALUE(YEAR(People!$H1738))-People!$B1738&gt;=90,44,VALUE(YEAR(People!$H1738))-People!$B1738)</f>
        <v>55</v>
      </c>
      <c r="K1738" s="5" t="str">
        <f>IF(AND(People!$J1738&gt;=16,People!$J1738&lt;=25),"16-25",IF(AND(People!$J1738&gt;=26,People!$J1738&lt;=35),"26-35",IF(AND(People!$J1738&gt;=36,People!$J1738&lt;=45),"36-45",IF(AND(People!$J1738&gt;=46,People!$J1738&lt;=55),"46-55",IF(AND(People!$J1738&gt;=56,People!$J1738&lt;=65),"56-65",IF(AND(People!$J1738&gt;=66,People!$J1738&lt;=75),"66-75","ALL"))))))</f>
        <v>46-55</v>
      </c>
      <c r="L1738" t="str">
        <f>Products!H1738</f>
        <v>Single</v>
      </c>
      <c r="M1738">
        <f>Table2[[#This Row],[Recency]]</f>
        <v>38</v>
      </c>
      <c r="N1738">
        <f>Table2[[#This Row],[NumDealsPurchases]]</f>
        <v>1</v>
      </c>
      <c r="O1738" s="12" t="str">
        <f>IF(Table2[[#This Row],[Kidhome]]=0,"No","Yes")</f>
        <v>No</v>
      </c>
      <c r="P1738" s="12" t="str">
        <f>IF(Table2[[#This Row],[Teenhome]]=0,"No","Yes")</f>
        <v>Yes</v>
      </c>
    </row>
    <row r="1739" spans="1:16" ht="16.5" x14ac:dyDescent="0.3">
      <c r="A1739" s="7">
        <f>Table2[[#This Row],[ID]]</f>
        <v>10092</v>
      </c>
      <c r="B1739" s="6">
        <f>Table2[[#This Row],[Year_Birth]]</f>
        <v>1954</v>
      </c>
      <c r="C1739" s="6" t="str">
        <f>Table2[[#This Row],[Education]]</f>
        <v>Graduation</v>
      </c>
      <c r="D1739" s="6" t="str">
        <f>Table2[[#This Row],[Marital_Status]]</f>
        <v>Divorced</v>
      </c>
      <c r="E1739" s="6">
        <f>Table2[[#This Row],[Income]]</f>
        <v>70044</v>
      </c>
      <c r="F1739" s="6">
        <f>Table2[[#This Row],[Kidhome]]</f>
        <v>0</v>
      </c>
      <c r="G1739" s="6">
        <f>Table2[[#This Row],[Teenhome]]</f>
        <v>1</v>
      </c>
      <c r="H1739" s="9">
        <f>Table2[[#This Row],[Dt_Customer]]</f>
        <v>41323</v>
      </c>
      <c r="I1739" s="6">
        <f>Table2[[#This Row],[Recency]]</f>
        <v>46</v>
      </c>
      <c r="J1739" s="14">
        <f>IF(VALUE(YEAR(People!$H1739))-People!$B1739&gt;=90,44,VALUE(YEAR(People!$H1739))-People!$B1739)</f>
        <v>59</v>
      </c>
      <c r="K1739" s="5" t="str">
        <f>IF(AND(People!$J1739&gt;=16,People!$J1739&lt;=25),"16-25",IF(AND(People!$J1739&gt;=26,People!$J1739&lt;=35),"26-35",IF(AND(People!$J1739&gt;=36,People!$J1739&lt;=45),"36-45",IF(AND(People!$J1739&gt;=46,People!$J1739&lt;=55),"46-55",IF(AND(People!$J1739&gt;=56,People!$J1739&lt;=65),"56-65",IF(AND(People!$J1739&gt;=66,People!$J1739&lt;=75),"66-75","ALL"))))))</f>
        <v>56-65</v>
      </c>
      <c r="L1739" t="str">
        <f>Products!H1739</f>
        <v>Married</v>
      </c>
      <c r="M1739">
        <f>Table2[[#This Row],[Recency]]</f>
        <v>46</v>
      </c>
      <c r="N1739">
        <f>Table2[[#This Row],[NumDealsPurchases]]</f>
        <v>4</v>
      </c>
      <c r="O1739" s="12" t="str">
        <f>IF(Table2[[#This Row],[Kidhome]]=0,"No","Yes")</f>
        <v>No</v>
      </c>
      <c r="P1739" s="12" t="str">
        <f>IF(Table2[[#This Row],[Teenhome]]=0,"No","Yes")</f>
        <v>Yes</v>
      </c>
    </row>
    <row r="1740" spans="1:16" ht="16.5" x14ac:dyDescent="0.3">
      <c r="A1740" s="5">
        <f>Table2[[#This Row],[ID]]</f>
        <v>7500</v>
      </c>
      <c r="B1740" s="6">
        <f>Table2[[#This Row],[Year_Birth]]</f>
        <v>1967</v>
      </c>
      <c r="C1740" s="6" t="str">
        <f>Table2[[#This Row],[Education]]</f>
        <v>Graduation</v>
      </c>
      <c r="D1740" s="6" t="str">
        <f>Table2[[#This Row],[Marital_Status]]</f>
        <v>Single</v>
      </c>
      <c r="E1740" s="6">
        <f>Table2[[#This Row],[Income]]</f>
        <v>79146</v>
      </c>
      <c r="F1740" s="6">
        <f>Table2[[#This Row],[Kidhome]]</f>
        <v>1</v>
      </c>
      <c r="G1740" s="6">
        <f>Table2[[#This Row],[Teenhome]]</f>
        <v>1</v>
      </c>
      <c r="H1740" s="9">
        <f>Table2[[#This Row],[Dt_Customer]]</f>
        <v>41753</v>
      </c>
      <c r="I1740" s="6">
        <f>Table2[[#This Row],[Recency]]</f>
        <v>33</v>
      </c>
      <c r="J1740" s="8">
        <f>IF(VALUE(YEAR(People!$H1740))-People!$B1740&gt;=90,44,VALUE(YEAR(People!$H1740))-People!$B1740)</f>
        <v>47</v>
      </c>
      <c r="K1740" s="5" t="str">
        <f>IF(AND(People!$J1740&gt;=16,People!$J1740&lt;=25),"16-25",IF(AND(People!$J1740&gt;=26,People!$J1740&lt;=35),"26-35",IF(AND(People!$J1740&gt;=36,People!$J1740&lt;=45),"36-45",IF(AND(People!$J1740&gt;=46,People!$J1740&lt;=55),"46-55",IF(AND(People!$J1740&gt;=56,People!$J1740&lt;=65),"56-65",IF(AND(People!$J1740&gt;=66,People!$J1740&lt;=75),"66-75","ALL"))))))</f>
        <v>46-55</v>
      </c>
      <c r="L1740" t="str">
        <f>Products!H1740</f>
        <v>Married</v>
      </c>
      <c r="M1740">
        <f>Table2[[#This Row],[Recency]]</f>
        <v>33</v>
      </c>
      <c r="N1740">
        <f>Table2[[#This Row],[NumDealsPurchases]]</f>
        <v>2</v>
      </c>
      <c r="O1740" s="12" t="str">
        <f>IF(Table2[[#This Row],[Kidhome]]=0,"No","Yes")</f>
        <v>Yes</v>
      </c>
      <c r="P1740" s="12" t="str">
        <f>IF(Table2[[#This Row],[Teenhome]]=0,"No","Yes")</f>
        <v>Yes</v>
      </c>
    </row>
    <row r="1741" spans="1:16" ht="16.5" x14ac:dyDescent="0.3">
      <c r="A1741" s="7">
        <f>Table2[[#This Row],[ID]]</f>
        <v>5796</v>
      </c>
      <c r="B1741" s="6">
        <f>Table2[[#This Row],[Year_Birth]]</f>
        <v>1963</v>
      </c>
      <c r="C1741" s="6" t="str">
        <f>Table2[[#This Row],[Education]]</f>
        <v>Graduation</v>
      </c>
      <c r="D1741" s="6" t="str">
        <f>Table2[[#This Row],[Marital_Status]]</f>
        <v>Married</v>
      </c>
      <c r="E1741" s="6">
        <f>Table2[[#This Row],[Income]]</f>
        <v>77437</v>
      </c>
      <c r="F1741" s="6">
        <f>Table2[[#This Row],[Kidhome]]</f>
        <v>0</v>
      </c>
      <c r="G1741" s="6">
        <f>Table2[[#This Row],[Teenhome]]</f>
        <v>0</v>
      </c>
      <c r="H1741" s="9">
        <f>Table2[[#This Row],[Dt_Customer]]</f>
        <v>41604</v>
      </c>
      <c r="I1741" s="6">
        <f>Table2[[#This Row],[Recency]]</f>
        <v>70</v>
      </c>
      <c r="J1741" s="14">
        <f>IF(VALUE(YEAR(People!$H1741))-People!$B1741&gt;=90,44,VALUE(YEAR(People!$H1741))-People!$B1741)</f>
        <v>50</v>
      </c>
      <c r="K1741" s="5" t="str">
        <f>IF(AND(People!$J1741&gt;=16,People!$J1741&lt;=25),"16-25",IF(AND(People!$J1741&gt;=26,People!$J1741&lt;=35),"26-35",IF(AND(People!$J1741&gt;=36,People!$J1741&lt;=45),"36-45",IF(AND(People!$J1741&gt;=46,People!$J1741&lt;=55),"46-55",IF(AND(People!$J1741&gt;=56,People!$J1741&lt;=65),"56-65",IF(AND(People!$J1741&gt;=66,People!$J1741&lt;=75),"66-75","ALL"))))))</f>
        <v>46-55</v>
      </c>
      <c r="L1741" t="str">
        <f>Products!H1741</f>
        <v>Married</v>
      </c>
      <c r="M1741">
        <f>Table2[[#This Row],[Recency]]</f>
        <v>70</v>
      </c>
      <c r="N1741">
        <f>Table2[[#This Row],[NumDealsPurchases]]</f>
        <v>1</v>
      </c>
      <c r="O1741" s="12" t="str">
        <f>IF(Table2[[#This Row],[Kidhome]]=0,"No","Yes")</f>
        <v>No</v>
      </c>
      <c r="P1741" s="12" t="str">
        <f>IF(Table2[[#This Row],[Teenhome]]=0,"No","Yes")</f>
        <v>No</v>
      </c>
    </row>
    <row r="1742" spans="1:16" ht="16.5" x14ac:dyDescent="0.3">
      <c r="A1742" s="5">
        <f>Table2[[#This Row],[ID]]</f>
        <v>10556</v>
      </c>
      <c r="B1742" s="6">
        <f>Table2[[#This Row],[Year_Birth]]</f>
        <v>1959</v>
      </c>
      <c r="C1742" s="6" t="str">
        <f>Table2[[#This Row],[Education]]</f>
        <v>Graduation</v>
      </c>
      <c r="D1742" s="6" t="str">
        <f>Table2[[#This Row],[Marital_Status]]</f>
        <v>Married</v>
      </c>
      <c r="E1742" s="6">
        <f>Table2[[#This Row],[Income]]</f>
        <v>54984</v>
      </c>
      <c r="F1742" s="6">
        <f>Table2[[#This Row],[Kidhome]]</f>
        <v>0</v>
      </c>
      <c r="G1742" s="6">
        <f>Table2[[#This Row],[Teenhome]]</f>
        <v>1</v>
      </c>
      <c r="H1742" s="9">
        <f>Table2[[#This Row],[Dt_Customer]]</f>
        <v>41783</v>
      </c>
      <c r="I1742" s="6">
        <f>Table2[[#This Row],[Recency]]</f>
        <v>51</v>
      </c>
      <c r="J1742" s="8">
        <f>IF(VALUE(YEAR(People!$H1742))-People!$B1742&gt;=90,44,VALUE(YEAR(People!$H1742))-People!$B1742)</f>
        <v>55</v>
      </c>
      <c r="K1742" s="5" t="str">
        <f>IF(AND(People!$J1742&gt;=16,People!$J1742&lt;=25),"16-25",IF(AND(People!$J1742&gt;=26,People!$J1742&lt;=35),"26-35",IF(AND(People!$J1742&gt;=36,People!$J1742&lt;=45),"36-45",IF(AND(People!$J1742&gt;=46,People!$J1742&lt;=55),"46-55",IF(AND(People!$J1742&gt;=56,People!$J1742&lt;=65),"56-65",IF(AND(People!$J1742&gt;=66,People!$J1742&lt;=75),"66-75","ALL"))))))</f>
        <v>46-55</v>
      </c>
      <c r="L1742" t="str">
        <f>Products!H1742</f>
        <v>Together</v>
      </c>
      <c r="M1742">
        <f>Table2[[#This Row],[Recency]]</f>
        <v>51</v>
      </c>
      <c r="N1742">
        <f>Table2[[#This Row],[NumDealsPurchases]]</f>
        <v>4</v>
      </c>
      <c r="O1742" s="12" t="str">
        <f>IF(Table2[[#This Row],[Kidhome]]=0,"No","Yes")</f>
        <v>No</v>
      </c>
      <c r="P1742" s="12" t="str">
        <f>IF(Table2[[#This Row],[Teenhome]]=0,"No","Yes")</f>
        <v>Yes</v>
      </c>
    </row>
    <row r="1743" spans="1:16" ht="16.5" x14ac:dyDescent="0.3">
      <c r="A1743" s="7">
        <f>Table2[[#This Row],[ID]]</f>
        <v>1064</v>
      </c>
      <c r="B1743" s="6">
        <f>Table2[[#This Row],[Year_Birth]]</f>
        <v>1971</v>
      </c>
      <c r="C1743" s="6" t="str">
        <f>Table2[[#This Row],[Education]]</f>
        <v>PhD</v>
      </c>
      <c r="D1743" s="6" t="str">
        <f>Table2[[#This Row],[Marital_Status]]</f>
        <v>Married</v>
      </c>
      <c r="E1743" s="6">
        <f>Table2[[#This Row],[Income]]</f>
        <v>42403</v>
      </c>
      <c r="F1743" s="6">
        <f>Table2[[#This Row],[Kidhome]]</f>
        <v>1</v>
      </c>
      <c r="G1743" s="6">
        <f>Table2[[#This Row],[Teenhome]]</f>
        <v>0</v>
      </c>
      <c r="H1743" s="9">
        <f>Table2[[#This Row],[Dt_Customer]]</f>
        <v>41619</v>
      </c>
      <c r="I1743" s="6">
        <f>Table2[[#This Row],[Recency]]</f>
        <v>18</v>
      </c>
      <c r="J1743" s="14">
        <f>IF(VALUE(YEAR(People!$H1743))-People!$B1743&gt;=90,44,VALUE(YEAR(People!$H1743))-People!$B1743)</f>
        <v>42</v>
      </c>
      <c r="K1743" s="5" t="str">
        <f>IF(AND(People!$J1743&gt;=16,People!$J1743&lt;=25),"16-25",IF(AND(People!$J1743&gt;=26,People!$J1743&lt;=35),"26-35",IF(AND(People!$J1743&gt;=36,People!$J1743&lt;=45),"36-45",IF(AND(People!$J1743&gt;=46,People!$J1743&lt;=55),"46-55",IF(AND(People!$J1743&gt;=56,People!$J1743&lt;=65),"56-65",IF(AND(People!$J1743&gt;=66,People!$J1743&lt;=75),"66-75","ALL"))))))</f>
        <v>36-45</v>
      </c>
      <c r="L1743" t="str">
        <f>Products!H1743</f>
        <v>Together</v>
      </c>
      <c r="M1743">
        <f>Table2[[#This Row],[Recency]]</f>
        <v>18</v>
      </c>
      <c r="N1743">
        <f>Table2[[#This Row],[NumDealsPurchases]]</f>
        <v>1</v>
      </c>
      <c r="O1743" s="12" t="str">
        <f>IF(Table2[[#This Row],[Kidhome]]=0,"No","Yes")</f>
        <v>Yes</v>
      </c>
      <c r="P1743" s="12" t="str">
        <f>IF(Table2[[#This Row],[Teenhome]]=0,"No","Yes")</f>
        <v>No</v>
      </c>
    </row>
    <row r="1744" spans="1:16" ht="16.5" x14ac:dyDescent="0.3">
      <c r="A1744" s="5">
        <f>Table2[[#This Row],[ID]]</f>
        <v>48</v>
      </c>
      <c r="B1744" s="6">
        <f>Table2[[#This Row],[Year_Birth]]</f>
        <v>1964</v>
      </c>
      <c r="C1744" s="6" t="str">
        <f>Table2[[#This Row],[Education]]</f>
        <v>Graduation</v>
      </c>
      <c r="D1744" s="6" t="str">
        <f>Table2[[#This Row],[Marital_Status]]</f>
        <v>Together</v>
      </c>
      <c r="E1744" s="6">
        <f>Table2[[#This Row],[Income]]</f>
        <v>55761</v>
      </c>
      <c r="F1744" s="6">
        <f>Table2[[#This Row],[Kidhome]]</f>
        <v>0</v>
      </c>
      <c r="G1744" s="6">
        <f>Table2[[#This Row],[Teenhome]]</f>
        <v>1</v>
      </c>
      <c r="H1744" s="9">
        <f>Table2[[#This Row],[Dt_Customer]]</f>
        <v>41753</v>
      </c>
      <c r="I1744" s="6">
        <f>Table2[[#This Row],[Recency]]</f>
        <v>97</v>
      </c>
      <c r="J1744" s="8">
        <f>IF(VALUE(YEAR(People!$H1744))-People!$B1744&gt;=90,44,VALUE(YEAR(People!$H1744))-People!$B1744)</f>
        <v>50</v>
      </c>
      <c r="K1744" s="5" t="str">
        <f>IF(AND(People!$J1744&gt;=16,People!$J1744&lt;=25),"16-25",IF(AND(People!$J1744&gt;=26,People!$J1744&lt;=35),"26-35",IF(AND(People!$J1744&gt;=36,People!$J1744&lt;=45),"36-45",IF(AND(People!$J1744&gt;=46,People!$J1744&lt;=55),"46-55",IF(AND(People!$J1744&gt;=56,People!$J1744&lt;=65),"56-65",IF(AND(People!$J1744&gt;=66,People!$J1744&lt;=75),"66-75","ALL"))))))</f>
        <v>46-55</v>
      </c>
      <c r="L1744" t="str">
        <f>Products!H1744</f>
        <v>Single</v>
      </c>
      <c r="M1744">
        <f>Table2[[#This Row],[Recency]]</f>
        <v>97</v>
      </c>
      <c r="N1744">
        <f>Table2[[#This Row],[NumDealsPurchases]]</f>
        <v>2</v>
      </c>
      <c r="O1744" s="12" t="str">
        <f>IF(Table2[[#This Row],[Kidhome]]=0,"No","Yes")</f>
        <v>No</v>
      </c>
      <c r="P1744" s="12" t="str">
        <f>IF(Table2[[#This Row],[Teenhome]]=0,"No","Yes")</f>
        <v>Yes</v>
      </c>
    </row>
    <row r="1745" spans="1:16" ht="16.5" x14ac:dyDescent="0.3">
      <c r="A1745" s="7">
        <f>Table2[[#This Row],[ID]]</f>
        <v>7610</v>
      </c>
      <c r="B1745" s="6">
        <f>Table2[[#This Row],[Year_Birth]]</f>
        <v>1983</v>
      </c>
      <c r="C1745" s="6" t="str">
        <f>Table2[[#This Row],[Education]]</f>
        <v>Graduation</v>
      </c>
      <c r="D1745" s="6" t="str">
        <f>Table2[[#This Row],[Marital_Status]]</f>
        <v>Together</v>
      </c>
      <c r="E1745" s="6">
        <f>Table2[[#This Row],[Income]]</f>
        <v>37292</v>
      </c>
      <c r="F1745" s="6">
        <f>Table2[[#This Row],[Kidhome]]</f>
        <v>1</v>
      </c>
      <c r="G1745" s="6">
        <f>Table2[[#This Row],[Teenhome]]</f>
        <v>0</v>
      </c>
      <c r="H1745" s="9">
        <f>Table2[[#This Row],[Dt_Customer]]</f>
        <v>41382</v>
      </c>
      <c r="I1745" s="6">
        <f>Table2[[#This Row],[Recency]]</f>
        <v>32</v>
      </c>
      <c r="J1745" s="14">
        <f>IF(VALUE(YEAR(People!$H1745))-People!$B1745&gt;=90,44,VALUE(YEAR(People!$H1745))-People!$B1745)</f>
        <v>30</v>
      </c>
      <c r="K1745" s="5" t="str">
        <f>IF(AND(People!$J1745&gt;=16,People!$J1745&lt;=25),"16-25",IF(AND(People!$J1745&gt;=26,People!$J1745&lt;=35),"26-35",IF(AND(People!$J1745&gt;=36,People!$J1745&lt;=45),"36-45",IF(AND(People!$J1745&gt;=46,People!$J1745&lt;=55),"46-55",IF(AND(People!$J1745&gt;=56,People!$J1745&lt;=65),"56-65",IF(AND(People!$J1745&gt;=66,People!$J1745&lt;=75),"66-75","ALL"))))))</f>
        <v>26-35</v>
      </c>
      <c r="L1745" t="str">
        <f>Products!H1745</f>
        <v>Together</v>
      </c>
      <c r="M1745">
        <f>Table2[[#This Row],[Recency]]</f>
        <v>32</v>
      </c>
      <c r="N1745">
        <f>Table2[[#This Row],[NumDealsPurchases]]</f>
        <v>5</v>
      </c>
      <c r="O1745" s="12" t="str">
        <f>IF(Table2[[#This Row],[Kidhome]]=0,"No","Yes")</f>
        <v>Yes</v>
      </c>
      <c r="P1745" s="12" t="str">
        <f>IF(Table2[[#This Row],[Teenhome]]=0,"No","Yes")</f>
        <v>No</v>
      </c>
    </row>
    <row r="1746" spans="1:16" ht="16.5" x14ac:dyDescent="0.3">
      <c r="A1746" s="5">
        <f>Table2[[#This Row],[ID]]</f>
        <v>263</v>
      </c>
      <c r="B1746" s="6">
        <f>Table2[[#This Row],[Year_Birth]]</f>
        <v>1945</v>
      </c>
      <c r="C1746" s="6" t="str">
        <f>Table2[[#This Row],[Education]]</f>
        <v>PhD</v>
      </c>
      <c r="D1746" s="6" t="str">
        <f>Table2[[#This Row],[Marital_Status]]</f>
        <v>Single</v>
      </c>
      <c r="E1746" s="6">
        <f>Table2[[#This Row],[Income]]</f>
        <v>45576</v>
      </c>
      <c r="F1746" s="6">
        <f>Table2[[#This Row],[Kidhome]]</f>
        <v>0</v>
      </c>
      <c r="G1746" s="6">
        <f>Table2[[#This Row],[Teenhome]]</f>
        <v>0</v>
      </c>
      <c r="H1746" s="9">
        <f>Table2[[#This Row],[Dt_Customer]]</f>
        <v>41787</v>
      </c>
      <c r="I1746" s="6">
        <f>Table2[[#This Row],[Recency]]</f>
        <v>9</v>
      </c>
      <c r="J1746" s="8">
        <f>IF(VALUE(YEAR(People!$H1746))-People!$B1746&gt;=90,44,VALUE(YEAR(People!$H1746))-People!$B1746)</f>
        <v>69</v>
      </c>
      <c r="K1746" s="5" t="str">
        <f>IF(AND(People!$J1746&gt;=16,People!$J1746&lt;=25),"16-25",IF(AND(People!$J1746&gt;=26,People!$J1746&lt;=35),"26-35",IF(AND(People!$J1746&gt;=36,People!$J1746&lt;=45),"36-45",IF(AND(People!$J1746&gt;=46,People!$J1746&lt;=55),"46-55",IF(AND(People!$J1746&gt;=56,People!$J1746&lt;=65),"56-65",IF(AND(People!$J1746&gt;=66,People!$J1746&lt;=75),"66-75","ALL"))))))</f>
        <v>66-75</v>
      </c>
      <c r="L1746" t="str">
        <f>Products!H1746</f>
        <v>Divorced</v>
      </c>
      <c r="M1746">
        <f>Table2[[#This Row],[Recency]]</f>
        <v>9</v>
      </c>
      <c r="N1746">
        <f>Table2[[#This Row],[NumDealsPurchases]]</f>
        <v>1</v>
      </c>
      <c r="O1746" s="12" t="str">
        <f>IF(Table2[[#This Row],[Kidhome]]=0,"No","Yes")</f>
        <v>No</v>
      </c>
      <c r="P1746" s="12" t="str">
        <f>IF(Table2[[#This Row],[Teenhome]]=0,"No","Yes")</f>
        <v>No</v>
      </c>
    </row>
    <row r="1747" spans="1:16" ht="16.5" x14ac:dyDescent="0.3">
      <c r="A1747" s="7">
        <f>Table2[[#This Row],[ID]]</f>
        <v>10814</v>
      </c>
      <c r="B1747" s="6">
        <f>Table2[[#This Row],[Year_Birth]]</f>
        <v>1947</v>
      </c>
      <c r="C1747" s="6" t="str">
        <f>Table2[[#This Row],[Education]]</f>
        <v>Graduation</v>
      </c>
      <c r="D1747" s="6" t="str">
        <f>Table2[[#This Row],[Marital_Status]]</f>
        <v>Together</v>
      </c>
      <c r="E1747" s="6">
        <f>Table2[[#This Row],[Income]]</f>
        <v>70321</v>
      </c>
      <c r="F1747" s="6">
        <f>Table2[[#This Row],[Kidhome]]</f>
        <v>0</v>
      </c>
      <c r="G1747" s="6">
        <f>Table2[[#This Row],[Teenhome]]</f>
        <v>0</v>
      </c>
      <c r="H1747" s="9">
        <f>Table2[[#This Row],[Dt_Customer]]</f>
        <v>41290</v>
      </c>
      <c r="I1747" s="6">
        <f>Table2[[#This Row],[Recency]]</f>
        <v>6</v>
      </c>
      <c r="J1747" s="14">
        <f>IF(VALUE(YEAR(People!$H1747))-People!$B1747&gt;=90,44,VALUE(YEAR(People!$H1747))-People!$B1747)</f>
        <v>66</v>
      </c>
      <c r="K1747" s="5" t="str">
        <f>IF(AND(People!$J1747&gt;=16,People!$J1747&lt;=25),"16-25",IF(AND(People!$J1747&gt;=26,People!$J1747&lt;=35),"26-35",IF(AND(People!$J1747&gt;=36,People!$J1747&lt;=45),"36-45",IF(AND(People!$J1747&gt;=46,People!$J1747&lt;=55),"46-55",IF(AND(People!$J1747&gt;=56,People!$J1747&lt;=65),"56-65",IF(AND(People!$J1747&gt;=66,People!$J1747&lt;=75),"66-75","ALL"))))))</f>
        <v>66-75</v>
      </c>
      <c r="L1747" t="str">
        <f>Products!H1747</f>
        <v>Married</v>
      </c>
      <c r="M1747">
        <f>Table2[[#This Row],[Recency]]</f>
        <v>6</v>
      </c>
      <c r="N1747">
        <f>Table2[[#This Row],[NumDealsPurchases]]</f>
        <v>1</v>
      </c>
      <c r="O1747" s="12" t="str">
        <f>IF(Table2[[#This Row],[Kidhome]]=0,"No","Yes")</f>
        <v>No</v>
      </c>
      <c r="P1747" s="12" t="str">
        <f>IF(Table2[[#This Row],[Teenhome]]=0,"No","Yes")</f>
        <v>No</v>
      </c>
    </row>
    <row r="1748" spans="1:16" ht="16.5" x14ac:dyDescent="0.3">
      <c r="A1748" s="5">
        <f>Table2[[#This Row],[ID]]</f>
        <v>9710</v>
      </c>
      <c r="B1748" s="6">
        <f>Table2[[#This Row],[Year_Birth]]</f>
        <v>1969</v>
      </c>
      <c r="C1748" s="6" t="str">
        <f>Table2[[#This Row],[Education]]</f>
        <v>PhD</v>
      </c>
      <c r="D1748" s="6" t="str">
        <f>Table2[[#This Row],[Marital_Status]]</f>
        <v>Divorced</v>
      </c>
      <c r="E1748" s="6">
        <f>Table2[[#This Row],[Income]]</f>
        <v>58086</v>
      </c>
      <c r="F1748" s="6">
        <f>Table2[[#This Row],[Kidhome]]</f>
        <v>0</v>
      </c>
      <c r="G1748" s="6">
        <f>Table2[[#This Row],[Teenhome]]</f>
        <v>1</v>
      </c>
      <c r="H1748" s="9">
        <f>Table2[[#This Row],[Dt_Customer]]</f>
        <v>41294</v>
      </c>
      <c r="I1748" s="6">
        <f>Table2[[#This Row],[Recency]]</f>
        <v>80</v>
      </c>
      <c r="J1748" s="8">
        <f>IF(VALUE(YEAR(People!$H1748))-People!$B1748&gt;=90,44,VALUE(YEAR(People!$H1748))-People!$B1748)</f>
        <v>44</v>
      </c>
      <c r="K1748" s="5" t="str">
        <f>IF(AND(People!$J1748&gt;=16,People!$J1748&lt;=25),"16-25",IF(AND(People!$J1748&gt;=26,People!$J1748&lt;=35),"26-35",IF(AND(People!$J1748&gt;=36,People!$J1748&lt;=45),"36-45",IF(AND(People!$J1748&gt;=46,People!$J1748&lt;=55),"46-55",IF(AND(People!$J1748&gt;=56,People!$J1748&lt;=65),"56-65",IF(AND(People!$J1748&gt;=66,People!$J1748&lt;=75),"66-75","ALL"))))))</f>
        <v>36-45</v>
      </c>
      <c r="L1748" t="str">
        <f>Products!H1748</f>
        <v>Together</v>
      </c>
      <c r="M1748">
        <f>Table2[[#This Row],[Recency]]</f>
        <v>80</v>
      </c>
      <c r="N1748">
        <f>Table2[[#This Row],[NumDealsPurchases]]</f>
        <v>2</v>
      </c>
      <c r="O1748" s="12" t="str">
        <f>IF(Table2[[#This Row],[Kidhome]]=0,"No","Yes")</f>
        <v>No</v>
      </c>
      <c r="P1748" s="12" t="str">
        <f>IF(Table2[[#This Row],[Teenhome]]=0,"No","Yes")</f>
        <v>Yes</v>
      </c>
    </row>
    <row r="1749" spans="1:16" ht="16.5" x14ac:dyDescent="0.3">
      <c r="A1749" s="7">
        <f>Table2[[#This Row],[ID]]</f>
        <v>9292</v>
      </c>
      <c r="B1749" s="6">
        <f>Table2[[#This Row],[Year_Birth]]</f>
        <v>1952</v>
      </c>
      <c r="C1749" s="6" t="str">
        <f>Table2[[#This Row],[Education]]</f>
        <v>Graduation</v>
      </c>
      <c r="D1749" s="6" t="str">
        <f>Table2[[#This Row],[Marital_Status]]</f>
        <v>Married</v>
      </c>
      <c r="E1749" s="6">
        <f>Table2[[#This Row],[Income]]</f>
        <v>81795</v>
      </c>
      <c r="F1749" s="6">
        <f>Table2[[#This Row],[Kidhome]]</f>
        <v>0</v>
      </c>
      <c r="G1749" s="6">
        <f>Table2[[#This Row],[Teenhome]]</f>
        <v>0</v>
      </c>
      <c r="H1749" s="9">
        <f>Table2[[#This Row],[Dt_Customer]]</f>
        <v>41208</v>
      </c>
      <c r="I1749" s="6">
        <f>Table2[[#This Row],[Recency]]</f>
        <v>74</v>
      </c>
      <c r="J1749" s="14">
        <f>IF(VALUE(YEAR(People!$H1749))-People!$B1749&gt;=90,44,VALUE(YEAR(People!$H1749))-People!$B1749)</f>
        <v>60</v>
      </c>
      <c r="K1749" s="5" t="str">
        <f>IF(AND(People!$J1749&gt;=16,People!$J1749&lt;=25),"16-25",IF(AND(People!$J1749&gt;=26,People!$J1749&lt;=35),"26-35",IF(AND(People!$J1749&gt;=36,People!$J1749&lt;=45),"36-45",IF(AND(People!$J1749&gt;=46,People!$J1749&lt;=55),"46-55",IF(AND(People!$J1749&gt;=56,People!$J1749&lt;=65),"56-65",IF(AND(People!$J1749&gt;=66,People!$J1749&lt;=75),"66-75","ALL"))))))</f>
        <v>56-65</v>
      </c>
      <c r="L1749" t="str">
        <f>Products!H1749</f>
        <v>Married</v>
      </c>
      <c r="M1749">
        <f>Table2[[#This Row],[Recency]]</f>
        <v>74</v>
      </c>
      <c r="N1749">
        <f>Table2[[#This Row],[NumDealsPurchases]]</f>
        <v>1</v>
      </c>
      <c r="O1749" s="12" t="str">
        <f>IF(Table2[[#This Row],[Kidhome]]=0,"No","Yes")</f>
        <v>No</v>
      </c>
      <c r="P1749" s="12" t="str">
        <f>IF(Table2[[#This Row],[Teenhome]]=0,"No","Yes")</f>
        <v>No</v>
      </c>
    </row>
    <row r="1750" spans="1:16" ht="16.5" x14ac:dyDescent="0.3">
      <c r="A1750" s="5">
        <f>Table2[[#This Row],[ID]]</f>
        <v>10250</v>
      </c>
      <c r="B1750" s="6">
        <f>Table2[[#This Row],[Year_Birth]]</f>
        <v>1947</v>
      </c>
      <c r="C1750" s="6" t="str">
        <f>Table2[[#This Row],[Education]]</f>
        <v>Basic</v>
      </c>
      <c r="D1750" s="6" t="str">
        <f>Table2[[#This Row],[Marital_Status]]</f>
        <v>Together</v>
      </c>
      <c r="E1750" s="6">
        <f>Table2[[#This Row],[Income]]</f>
        <v>28389</v>
      </c>
      <c r="F1750" s="6">
        <f>Table2[[#This Row],[Kidhome]]</f>
        <v>0</v>
      </c>
      <c r="G1750" s="6">
        <f>Table2[[#This Row],[Teenhome]]</f>
        <v>0</v>
      </c>
      <c r="H1750" s="9">
        <f>Table2[[#This Row],[Dt_Customer]]</f>
        <v>41233</v>
      </c>
      <c r="I1750" s="6">
        <f>Table2[[#This Row],[Recency]]</f>
        <v>49</v>
      </c>
      <c r="J1750" s="8">
        <f>IF(VALUE(YEAR(People!$H1750))-People!$B1750&gt;=90,44,VALUE(YEAR(People!$H1750))-People!$B1750)</f>
        <v>65</v>
      </c>
      <c r="K1750" s="5" t="str">
        <f>IF(AND(People!$J1750&gt;=16,People!$J1750&lt;=25),"16-25",IF(AND(People!$J1750&gt;=26,People!$J1750&lt;=35),"26-35",IF(AND(People!$J1750&gt;=36,People!$J1750&lt;=45),"36-45",IF(AND(People!$J1750&gt;=46,People!$J1750&lt;=55),"46-55",IF(AND(People!$J1750&gt;=56,People!$J1750&lt;=65),"56-65",IF(AND(People!$J1750&gt;=66,People!$J1750&lt;=75),"66-75","ALL"))))))</f>
        <v>56-65</v>
      </c>
      <c r="L1750" t="str">
        <f>Products!H1750</f>
        <v>Divorced</v>
      </c>
      <c r="M1750">
        <f>Table2[[#This Row],[Recency]]</f>
        <v>49</v>
      </c>
      <c r="N1750">
        <f>Table2[[#This Row],[NumDealsPurchases]]</f>
        <v>1</v>
      </c>
      <c r="O1750" s="12" t="str">
        <f>IF(Table2[[#This Row],[Kidhome]]=0,"No","Yes")</f>
        <v>No</v>
      </c>
      <c r="P1750" s="12" t="str">
        <f>IF(Table2[[#This Row],[Teenhome]]=0,"No","Yes")</f>
        <v>No</v>
      </c>
    </row>
    <row r="1751" spans="1:16" ht="16.5" x14ac:dyDescent="0.3">
      <c r="A1751" s="7">
        <f>Table2[[#This Row],[ID]]</f>
        <v>7881</v>
      </c>
      <c r="B1751" s="6">
        <f>Table2[[#This Row],[Year_Birth]]</f>
        <v>1946</v>
      </c>
      <c r="C1751" s="6" t="str">
        <f>Table2[[#This Row],[Education]]</f>
        <v>Master</v>
      </c>
      <c r="D1751" s="6" t="str">
        <f>Table2[[#This Row],[Marital_Status]]</f>
        <v>Married</v>
      </c>
      <c r="E1751" s="6">
        <f>Table2[[#This Row],[Income]]</f>
        <v>66835</v>
      </c>
      <c r="F1751" s="6">
        <f>Table2[[#This Row],[Kidhome]]</f>
        <v>0</v>
      </c>
      <c r="G1751" s="6">
        <f>Table2[[#This Row],[Teenhome]]</f>
        <v>0</v>
      </c>
      <c r="H1751" s="9">
        <f>Table2[[#This Row],[Dt_Customer]]</f>
        <v>41545</v>
      </c>
      <c r="I1751" s="6">
        <f>Table2[[#This Row],[Recency]]</f>
        <v>21</v>
      </c>
      <c r="J1751" s="14">
        <f>IF(VALUE(YEAR(People!$H1751))-People!$B1751&gt;=90,44,VALUE(YEAR(People!$H1751))-People!$B1751)</f>
        <v>67</v>
      </c>
      <c r="K1751" s="5" t="str">
        <f>IF(AND(People!$J1751&gt;=16,People!$J1751&lt;=25),"16-25",IF(AND(People!$J1751&gt;=26,People!$J1751&lt;=35),"26-35",IF(AND(People!$J1751&gt;=36,People!$J1751&lt;=45),"36-45",IF(AND(People!$J1751&gt;=46,People!$J1751&lt;=55),"46-55",IF(AND(People!$J1751&gt;=56,People!$J1751&lt;=65),"56-65",IF(AND(People!$J1751&gt;=66,People!$J1751&lt;=75),"66-75","ALL"))))))</f>
        <v>66-75</v>
      </c>
      <c r="L1751" t="str">
        <f>Products!H1751</f>
        <v>Married</v>
      </c>
      <c r="M1751">
        <f>Table2[[#This Row],[Recency]]</f>
        <v>21</v>
      </c>
      <c r="N1751">
        <f>Table2[[#This Row],[NumDealsPurchases]]</f>
        <v>1</v>
      </c>
      <c r="O1751" s="12" t="str">
        <f>IF(Table2[[#This Row],[Kidhome]]=0,"No","Yes")</f>
        <v>No</v>
      </c>
      <c r="P1751" s="12" t="str">
        <f>IF(Table2[[#This Row],[Teenhome]]=0,"No","Yes")</f>
        <v>No</v>
      </c>
    </row>
    <row r="1752" spans="1:16" ht="16.5" x14ac:dyDescent="0.3">
      <c r="A1752" s="5">
        <f>Table2[[#This Row],[ID]]</f>
        <v>5847</v>
      </c>
      <c r="B1752" s="6">
        <f>Table2[[#This Row],[Year_Birth]]</f>
        <v>1969</v>
      </c>
      <c r="C1752" s="6" t="str">
        <f>Table2[[#This Row],[Education]]</f>
        <v>Graduation</v>
      </c>
      <c r="D1752" s="6" t="str">
        <f>Table2[[#This Row],[Marital_Status]]</f>
        <v>Divorced</v>
      </c>
      <c r="E1752" s="6">
        <f>Table2[[#This Row],[Income]]</f>
        <v>69901</v>
      </c>
      <c r="F1752" s="6">
        <f>Table2[[#This Row],[Kidhome]]</f>
        <v>0</v>
      </c>
      <c r="G1752" s="6">
        <f>Table2[[#This Row],[Teenhome]]</f>
        <v>1</v>
      </c>
      <c r="H1752" s="9">
        <f>Table2[[#This Row],[Dt_Customer]]</f>
        <v>41423</v>
      </c>
      <c r="I1752" s="6">
        <f>Table2[[#This Row],[Recency]]</f>
        <v>95</v>
      </c>
      <c r="J1752" s="8">
        <f>IF(VALUE(YEAR(People!$H1752))-People!$B1752&gt;=90,44,VALUE(YEAR(People!$H1752))-People!$B1752)</f>
        <v>44</v>
      </c>
      <c r="K1752" s="5" t="str">
        <f>IF(AND(People!$J1752&gt;=16,People!$J1752&lt;=25),"16-25",IF(AND(People!$J1752&gt;=26,People!$J1752&lt;=35),"26-35",IF(AND(People!$J1752&gt;=36,People!$J1752&lt;=45),"36-45",IF(AND(People!$J1752&gt;=46,People!$J1752&lt;=55),"46-55",IF(AND(People!$J1752&gt;=56,People!$J1752&lt;=65),"56-65",IF(AND(People!$J1752&gt;=66,People!$J1752&lt;=75),"66-75","ALL"))))))</f>
        <v>36-45</v>
      </c>
      <c r="L1752" t="str">
        <f>Products!H1752</f>
        <v>Together</v>
      </c>
      <c r="M1752">
        <f>Table2[[#This Row],[Recency]]</f>
        <v>95</v>
      </c>
      <c r="N1752">
        <f>Table2[[#This Row],[NumDealsPurchases]]</f>
        <v>3</v>
      </c>
      <c r="O1752" s="12" t="str">
        <f>IF(Table2[[#This Row],[Kidhome]]=0,"No","Yes")</f>
        <v>No</v>
      </c>
      <c r="P1752" s="12" t="str">
        <f>IF(Table2[[#This Row],[Teenhome]]=0,"No","Yes")</f>
        <v>Yes</v>
      </c>
    </row>
    <row r="1753" spans="1:16" ht="16.5" x14ac:dyDescent="0.3">
      <c r="A1753" s="7">
        <f>Table2[[#This Row],[ID]]</f>
        <v>737</v>
      </c>
      <c r="B1753" s="6">
        <f>Table2[[#This Row],[Year_Birth]]</f>
        <v>1949</v>
      </c>
      <c r="C1753" s="6" t="str">
        <f>Table2[[#This Row],[Education]]</f>
        <v>PhD</v>
      </c>
      <c r="D1753" s="6" t="str">
        <f>Table2[[#This Row],[Marital_Status]]</f>
        <v>Married</v>
      </c>
      <c r="E1753" s="6">
        <f>Table2[[#This Row],[Income]]</f>
        <v>80360</v>
      </c>
      <c r="F1753" s="6">
        <f>Table2[[#This Row],[Kidhome]]</f>
        <v>0</v>
      </c>
      <c r="G1753" s="6">
        <f>Table2[[#This Row],[Teenhome]]</f>
        <v>0</v>
      </c>
      <c r="H1753" s="9">
        <f>Table2[[#This Row],[Dt_Customer]]</f>
        <v>41336</v>
      </c>
      <c r="I1753" s="6">
        <f>Table2[[#This Row],[Recency]]</f>
        <v>56</v>
      </c>
      <c r="J1753" s="14">
        <f>IF(VALUE(YEAR(People!$H1753))-People!$B1753&gt;=90,44,VALUE(YEAR(People!$H1753))-People!$B1753)</f>
        <v>64</v>
      </c>
      <c r="K1753" s="5" t="str">
        <f>IF(AND(People!$J1753&gt;=16,People!$J1753&lt;=25),"16-25",IF(AND(People!$J1753&gt;=26,People!$J1753&lt;=35),"26-35",IF(AND(People!$J1753&gt;=36,People!$J1753&lt;=45),"36-45",IF(AND(People!$J1753&gt;=46,People!$J1753&lt;=55),"46-55",IF(AND(People!$J1753&gt;=56,People!$J1753&lt;=65),"56-65",IF(AND(People!$J1753&gt;=66,People!$J1753&lt;=75),"66-75","ALL"))))))</f>
        <v>56-65</v>
      </c>
      <c r="L1753" t="str">
        <f>Products!H1753</f>
        <v>Married</v>
      </c>
      <c r="M1753">
        <f>Table2[[#This Row],[Recency]]</f>
        <v>56</v>
      </c>
      <c r="N1753">
        <f>Table2[[#This Row],[NumDealsPurchases]]</f>
        <v>2</v>
      </c>
      <c r="O1753" s="12" t="str">
        <f>IF(Table2[[#This Row],[Kidhome]]=0,"No","Yes")</f>
        <v>No</v>
      </c>
      <c r="P1753" s="12" t="str">
        <f>IF(Table2[[#This Row],[Teenhome]]=0,"No","Yes")</f>
        <v>No</v>
      </c>
    </row>
    <row r="1754" spans="1:16" ht="16.5" x14ac:dyDescent="0.3">
      <c r="A1754" s="5">
        <f>Table2[[#This Row],[ID]]</f>
        <v>3571</v>
      </c>
      <c r="B1754" s="6">
        <f>Table2[[#This Row],[Year_Birth]]</f>
        <v>1961</v>
      </c>
      <c r="C1754" s="6" t="str">
        <f>Table2[[#This Row],[Education]]</f>
        <v>PhD</v>
      </c>
      <c r="D1754" s="6" t="str">
        <f>Table2[[#This Row],[Marital_Status]]</f>
        <v>Together</v>
      </c>
      <c r="E1754" s="6">
        <f>Table2[[#This Row],[Income]]</f>
        <v>63342</v>
      </c>
      <c r="F1754" s="6">
        <f>Table2[[#This Row],[Kidhome]]</f>
        <v>0</v>
      </c>
      <c r="G1754" s="6">
        <f>Table2[[#This Row],[Teenhome]]</f>
        <v>1</v>
      </c>
      <c r="H1754" s="9">
        <f>Table2[[#This Row],[Dt_Customer]]</f>
        <v>41198</v>
      </c>
      <c r="I1754" s="6">
        <f>Table2[[#This Row],[Recency]]</f>
        <v>48</v>
      </c>
      <c r="J1754" s="8">
        <f>IF(VALUE(YEAR(People!$H1754))-People!$B1754&gt;=90,44,VALUE(YEAR(People!$H1754))-People!$B1754)</f>
        <v>51</v>
      </c>
      <c r="K1754" s="5" t="str">
        <f>IF(AND(People!$J1754&gt;=16,People!$J1754&lt;=25),"16-25",IF(AND(People!$J1754&gt;=26,People!$J1754&lt;=35),"26-35",IF(AND(People!$J1754&gt;=36,People!$J1754&lt;=45),"36-45",IF(AND(People!$J1754&gt;=46,People!$J1754&lt;=55),"46-55",IF(AND(People!$J1754&gt;=56,People!$J1754&lt;=65),"56-65",IF(AND(People!$J1754&gt;=66,People!$J1754&lt;=75),"66-75","ALL"))))))</f>
        <v>46-55</v>
      </c>
      <c r="L1754" t="str">
        <f>Products!H1754</f>
        <v>Single</v>
      </c>
      <c r="M1754">
        <f>Table2[[#This Row],[Recency]]</f>
        <v>48</v>
      </c>
      <c r="N1754">
        <f>Table2[[#This Row],[NumDealsPurchases]]</f>
        <v>3</v>
      </c>
      <c r="O1754" s="12" t="str">
        <f>IF(Table2[[#This Row],[Kidhome]]=0,"No","Yes")</f>
        <v>No</v>
      </c>
      <c r="P1754" s="12" t="str">
        <f>IF(Table2[[#This Row],[Teenhome]]=0,"No","Yes")</f>
        <v>Yes</v>
      </c>
    </row>
    <row r="1755" spans="1:16" ht="16.5" x14ac:dyDescent="0.3">
      <c r="A1755" s="7">
        <f>Table2[[#This Row],[ID]]</f>
        <v>7807</v>
      </c>
      <c r="B1755" s="6">
        <f>Table2[[#This Row],[Year_Birth]]</f>
        <v>1974</v>
      </c>
      <c r="C1755" s="6" t="str">
        <f>Table2[[#This Row],[Education]]</f>
        <v>Graduation</v>
      </c>
      <c r="D1755" s="6" t="str">
        <f>Table2[[#This Row],[Marital_Status]]</f>
        <v>Married</v>
      </c>
      <c r="E1755" s="6">
        <f>Table2[[#This Row],[Income]]</f>
        <v>44989</v>
      </c>
      <c r="F1755" s="6">
        <f>Table2[[#This Row],[Kidhome]]</f>
        <v>0</v>
      </c>
      <c r="G1755" s="6">
        <f>Table2[[#This Row],[Teenhome]]</f>
        <v>1</v>
      </c>
      <c r="H1755" s="9">
        <f>Table2[[#This Row],[Dt_Customer]]</f>
        <v>41164</v>
      </c>
      <c r="I1755" s="6">
        <f>Table2[[#This Row],[Recency]]</f>
        <v>26</v>
      </c>
      <c r="J1755" s="14">
        <f>IF(VALUE(YEAR(People!$H1755))-People!$B1755&gt;=90,44,VALUE(YEAR(People!$H1755))-People!$B1755)</f>
        <v>38</v>
      </c>
      <c r="K1755" s="5" t="str">
        <f>IF(AND(People!$J1755&gt;=16,People!$J1755&lt;=25),"16-25",IF(AND(People!$J1755&gt;=26,People!$J1755&lt;=35),"26-35",IF(AND(People!$J1755&gt;=36,People!$J1755&lt;=45),"36-45",IF(AND(People!$J1755&gt;=46,People!$J1755&lt;=55),"46-55",IF(AND(People!$J1755&gt;=56,People!$J1755&lt;=65),"56-65",IF(AND(People!$J1755&gt;=66,People!$J1755&lt;=75),"66-75","ALL"))))))</f>
        <v>36-45</v>
      </c>
      <c r="L1755" t="str">
        <f>Products!H1755</f>
        <v>Widow</v>
      </c>
      <c r="M1755">
        <f>Table2[[#This Row],[Recency]]</f>
        <v>26</v>
      </c>
      <c r="N1755">
        <f>Table2[[#This Row],[NumDealsPurchases]]</f>
        <v>5</v>
      </c>
      <c r="O1755" s="12" t="str">
        <f>IF(Table2[[#This Row],[Kidhome]]=0,"No","Yes")</f>
        <v>No</v>
      </c>
      <c r="P1755" s="12" t="str">
        <f>IF(Table2[[#This Row],[Teenhome]]=0,"No","Yes")</f>
        <v>Yes</v>
      </c>
    </row>
    <row r="1756" spans="1:16" ht="16.5" x14ac:dyDescent="0.3">
      <c r="A1756" s="5">
        <f>Table2[[#This Row],[ID]]</f>
        <v>3878</v>
      </c>
      <c r="B1756" s="6">
        <f>Table2[[#This Row],[Year_Birth]]</f>
        <v>1980</v>
      </c>
      <c r="C1756" s="6" t="str">
        <f>Table2[[#This Row],[Education]]</f>
        <v>2n Cycle</v>
      </c>
      <c r="D1756" s="6" t="str">
        <f>Table2[[#This Row],[Marital_Status]]</f>
        <v>Single</v>
      </c>
      <c r="E1756" s="6">
        <f>Table2[[#This Row],[Income]]</f>
        <v>31859</v>
      </c>
      <c r="F1756" s="6">
        <f>Table2[[#This Row],[Kidhome]]</f>
        <v>1</v>
      </c>
      <c r="G1756" s="6">
        <f>Table2[[#This Row],[Teenhome]]</f>
        <v>0</v>
      </c>
      <c r="H1756" s="9">
        <f>Table2[[#This Row],[Dt_Customer]]</f>
        <v>41697</v>
      </c>
      <c r="I1756" s="6">
        <f>Table2[[#This Row],[Recency]]</f>
        <v>3</v>
      </c>
      <c r="J1756" s="8">
        <f>IF(VALUE(YEAR(People!$H1756))-People!$B1756&gt;=90,44,VALUE(YEAR(People!$H1756))-People!$B1756)</f>
        <v>34</v>
      </c>
      <c r="K1756" s="5" t="str">
        <f>IF(AND(People!$J1756&gt;=16,People!$J1756&lt;=25),"16-25",IF(AND(People!$J1756&gt;=26,People!$J1756&lt;=35),"26-35",IF(AND(People!$J1756&gt;=36,People!$J1756&lt;=45),"36-45",IF(AND(People!$J1756&gt;=46,People!$J1756&lt;=55),"46-55",IF(AND(People!$J1756&gt;=56,People!$J1756&lt;=65),"56-65",IF(AND(People!$J1756&gt;=66,People!$J1756&lt;=75),"66-75","ALL"))))))</f>
        <v>26-35</v>
      </c>
      <c r="L1756" t="str">
        <f>Products!H1756</f>
        <v>Widow</v>
      </c>
      <c r="M1756">
        <f>Table2[[#This Row],[Recency]]</f>
        <v>3</v>
      </c>
      <c r="N1756">
        <f>Table2[[#This Row],[NumDealsPurchases]]</f>
        <v>1</v>
      </c>
      <c r="O1756" s="12" t="str">
        <f>IF(Table2[[#This Row],[Kidhome]]=0,"No","Yes")</f>
        <v>Yes</v>
      </c>
      <c r="P1756" s="12" t="str">
        <f>IF(Table2[[#This Row],[Teenhome]]=0,"No","Yes")</f>
        <v>No</v>
      </c>
    </row>
    <row r="1757" spans="1:16" ht="16.5" x14ac:dyDescent="0.3">
      <c r="A1757" s="7">
        <f>Table2[[#This Row],[ID]]</f>
        <v>5092</v>
      </c>
      <c r="B1757" s="6">
        <f>Table2[[#This Row],[Year_Birth]]</f>
        <v>1949</v>
      </c>
      <c r="C1757" s="6" t="str">
        <f>Table2[[#This Row],[Education]]</f>
        <v>PhD</v>
      </c>
      <c r="D1757" s="6" t="str">
        <f>Table2[[#This Row],[Marital_Status]]</f>
        <v>Widow</v>
      </c>
      <c r="E1757" s="6">
        <f>Table2[[#This Row],[Income]]</f>
        <v>51569</v>
      </c>
      <c r="F1757" s="6">
        <f>Table2[[#This Row],[Kidhome]]</f>
        <v>0</v>
      </c>
      <c r="G1757" s="6">
        <f>Table2[[#This Row],[Teenhome]]</f>
        <v>1</v>
      </c>
      <c r="H1757" s="9">
        <f>Table2[[#This Row],[Dt_Customer]]</f>
        <v>41317</v>
      </c>
      <c r="I1757" s="6">
        <f>Table2[[#This Row],[Recency]]</f>
        <v>39</v>
      </c>
      <c r="J1757" s="14">
        <f>IF(VALUE(YEAR(People!$H1757))-People!$B1757&gt;=90,44,VALUE(YEAR(People!$H1757))-People!$B1757)</f>
        <v>64</v>
      </c>
      <c r="K1757" s="5" t="str">
        <f>IF(AND(People!$J1757&gt;=16,People!$J1757&lt;=25),"16-25",IF(AND(People!$J1757&gt;=26,People!$J1757&lt;=35),"26-35",IF(AND(People!$J1757&gt;=36,People!$J1757&lt;=45),"36-45",IF(AND(People!$J1757&gt;=46,People!$J1757&lt;=55),"46-55",IF(AND(People!$J1757&gt;=56,People!$J1757&lt;=65),"56-65",IF(AND(People!$J1757&gt;=66,People!$J1757&lt;=75),"66-75","ALL"))))))</f>
        <v>56-65</v>
      </c>
      <c r="L1757" t="str">
        <f>Products!H1757</f>
        <v>Single</v>
      </c>
      <c r="M1757">
        <f>Table2[[#This Row],[Recency]]</f>
        <v>39</v>
      </c>
      <c r="N1757">
        <f>Table2[[#This Row],[NumDealsPurchases]]</f>
        <v>4</v>
      </c>
      <c r="O1757" s="12" t="str">
        <f>IF(Table2[[#This Row],[Kidhome]]=0,"No","Yes")</f>
        <v>No</v>
      </c>
      <c r="P1757" s="12" t="str">
        <f>IF(Table2[[#This Row],[Teenhome]]=0,"No","Yes")</f>
        <v>Yes</v>
      </c>
    </row>
    <row r="1758" spans="1:16" ht="16.5" x14ac:dyDescent="0.3">
      <c r="A1758" s="5">
        <f>Table2[[#This Row],[ID]]</f>
        <v>2154</v>
      </c>
      <c r="B1758" s="6">
        <f>Table2[[#This Row],[Year_Birth]]</f>
        <v>1971</v>
      </c>
      <c r="C1758" s="6" t="str">
        <f>Table2[[#This Row],[Education]]</f>
        <v>Graduation</v>
      </c>
      <c r="D1758" s="6" t="str">
        <f>Table2[[#This Row],[Marital_Status]]</f>
        <v>Widow</v>
      </c>
      <c r="E1758" s="6">
        <f>Table2[[#This Row],[Income]]</f>
        <v>30372</v>
      </c>
      <c r="F1758" s="6">
        <f>Table2[[#This Row],[Kidhome]]</f>
        <v>1</v>
      </c>
      <c r="G1758" s="6">
        <f>Table2[[#This Row],[Teenhome]]</f>
        <v>1</v>
      </c>
      <c r="H1758" s="9">
        <f>Table2[[#This Row],[Dt_Customer]]</f>
        <v>41268</v>
      </c>
      <c r="I1758" s="6">
        <f>Table2[[#This Row],[Recency]]</f>
        <v>33</v>
      </c>
      <c r="J1758" s="8">
        <f>IF(VALUE(YEAR(People!$H1758))-People!$B1758&gt;=90,44,VALUE(YEAR(People!$H1758))-People!$B1758)</f>
        <v>41</v>
      </c>
      <c r="K1758" s="5" t="str">
        <f>IF(AND(People!$J1758&gt;=16,People!$J1758&lt;=25),"16-25",IF(AND(People!$J1758&gt;=26,People!$J1758&lt;=35),"26-35",IF(AND(People!$J1758&gt;=36,People!$J1758&lt;=45),"36-45",IF(AND(People!$J1758&gt;=46,People!$J1758&lt;=55),"46-55",IF(AND(People!$J1758&gt;=56,People!$J1758&lt;=65),"56-65",IF(AND(People!$J1758&gt;=66,People!$J1758&lt;=75),"66-75","ALL"))))))</f>
        <v>36-45</v>
      </c>
      <c r="L1758" t="str">
        <f>Products!H1758</f>
        <v>Married</v>
      </c>
      <c r="M1758">
        <f>Table2[[#This Row],[Recency]]</f>
        <v>33</v>
      </c>
      <c r="N1758">
        <f>Table2[[#This Row],[NumDealsPurchases]]</f>
        <v>3</v>
      </c>
      <c r="O1758" s="12" t="str">
        <f>IF(Table2[[#This Row],[Kidhome]]=0,"No","Yes")</f>
        <v>Yes</v>
      </c>
      <c r="P1758" s="12" t="str">
        <f>IF(Table2[[#This Row],[Teenhome]]=0,"No","Yes")</f>
        <v>Yes</v>
      </c>
    </row>
    <row r="1759" spans="1:16" ht="16.5" x14ac:dyDescent="0.3">
      <c r="A1759" s="7">
        <f>Table2[[#This Row],[ID]]</f>
        <v>5394</v>
      </c>
      <c r="B1759" s="6">
        <f>Table2[[#This Row],[Year_Birth]]</f>
        <v>1979</v>
      </c>
      <c r="C1759" s="6" t="str">
        <f>Table2[[#This Row],[Education]]</f>
        <v>Basic</v>
      </c>
      <c r="D1759" s="6" t="str">
        <f>Table2[[#This Row],[Marital_Status]]</f>
        <v>Single</v>
      </c>
      <c r="E1759" s="6">
        <f>Table2[[#This Row],[Income]]</f>
        <v>16014</v>
      </c>
      <c r="F1759" s="6">
        <f>Table2[[#This Row],[Kidhome]]</f>
        <v>1</v>
      </c>
      <c r="G1759" s="6">
        <f>Table2[[#This Row],[Teenhome]]</f>
        <v>1</v>
      </c>
      <c r="H1759" s="9">
        <f>Table2[[#This Row],[Dt_Customer]]</f>
        <v>41350</v>
      </c>
      <c r="I1759" s="6">
        <f>Table2[[#This Row],[Recency]]</f>
        <v>42</v>
      </c>
      <c r="J1759" s="14">
        <f>IF(VALUE(YEAR(People!$H1759))-People!$B1759&gt;=90,44,VALUE(YEAR(People!$H1759))-People!$B1759)</f>
        <v>34</v>
      </c>
      <c r="K1759" s="5" t="str">
        <f>IF(AND(People!$J1759&gt;=16,People!$J1759&lt;=25),"16-25",IF(AND(People!$J1759&gt;=26,People!$J1759&lt;=35),"26-35",IF(AND(People!$J1759&gt;=36,People!$J1759&lt;=45),"36-45",IF(AND(People!$J1759&gt;=46,People!$J1759&lt;=55),"46-55",IF(AND(People!$J1759&gt;=56,People!$J1759&lt;=65),"56-65",IF(AND(People!$J1759&gt;=66,People!$J1759&lt;=75),"66-75","ALL"))))))</f>
        <v>26-35</v>
      </c>
      <c r="L1759" t="str">
        <f>Products!H1759</f>
        <v>Single</v>
      </c>
      <c r="M1759">
        <f>Table2[[#This Row],[Recency]]</f>
        <v>42</v>
      </c>
      <c r="N1759">
        <f>Table2[[#This Row],[NumDealsPurchases]]</f>
        <v>4</v>
      </c>
      <c r="O1759" s="12" t="str">
        <f>IF(Table2[[#This Row],[Kidhome]]=0,"No","Yes")</f>
        <v>Yes</v>
      </c>
      <c r="P1759" s="12" t="str">
        <f>IF(Table2[[#This Row],[Teenhome]]=0,"No","Yes")</f>
        <v>Yes</v>
      </c>
    </row>
    <row r="1760" spans="1:16" ht="16.5" x14ac:dyDescent="0.3">
      <c r="A1760" s="5">
        <f>Table2[[#This Row],[ID]]</f>
        <v>3798</v>
      </c>
      <c r="B1760" s="6">
        <f>Table2[[#This Row],[Year_Birth]]</f>
        <v>1968</v>
      </c>
      <c r="C1760" s="6" t="str">
        <f>Table2[[#This Row],[Education]]</f>
        <v>Graduation</v>
      </c>
      <c r="D1760" s="6" t="str">
        <f>Table2[[#This Row],[Marital_Status]]</f>
        <v>Married</v>
      </c>
      <c r="E1760" s="6">
        <f>Table2[[#This Row],[Income]]</f>
        <v>41120</v>
      </c>
      <c r="F1760" s="6">
        <f>Table2[[#This Row],[Kidhome]]</f>
        <v>1</v>
      </c>
      <c r="G1760" s="6">
        <f>Table2[[#This Row],[Teenhome]]</f>
        <v>1</v>
      </c>
      <c r="H1760" s="9">
        <f>Table2[[#This Row],[Dt_Customer]]</f>
        <v>41584</v>
      </c>
      <c r="I1760" s="6">
        <f>Table2[[#This Row],[Recency]]</f>
        <v>80</v>
      </c>
      <c r="J1760" s="8">
        <f>IF(VALUE(YEAR(People!$H1760))-People!$B1760&gt;=90,44,VALUE(YEAR(People!$H1760))-People!$B1760)</f>
        <v>45</v>
      </c>
      <c r="K1760" s="5" t="str">
        <f>IF(AND(People!$J1760&gt;=16,People!$J1760&lt;=25),"16-25",IF(AND(People!$J1760&gt;=26,People!$J1760&lt;=35),"26-35",IF(AND(People!$J1760&gt;=36,People!$J1760&lt;=45),"36-45",IF(AND(People!$J1760&gt;=46,People!$J1760&lt;=55),"46-55",IF(AND(People!$J1760&gt;=56,People!$J1760&lt;=65),"56-65",IF(AND(People!$J1760&gt;=66,People!$J1760&lt;=75),"66-75","ALL"))))))</f>
        <v>36-45</v>
      </c>
      <c r="L1760" t="str">
        <f>Products!H1760</f>
        <v>Married</v>
      </c>
      <c r="M1760">
        <f>Table2[[#This Row],[Recency]]</f>
        <v>80</v>
      </c>
      <c r="N1760">
        <f>Table2[[#This Row],[NumDealsPurchases]]</f>
        <v>3</v>
      </c>
      <c r="O1760" s="12" t="str">
        <f>IF(Table2[[#This Row],[Kidhome]]=0,"No","Yes")</f>
        <v>Yes</v>
      </c>
      <c r="P1760" s="12" t="str">
        <f>IF(Table2[[#This Row],[Teenhome]]=0,"No","Yes")</f>
        <v>Yes</v>
      </c>
    </row>
    <row r="1761" spans="1:16" ht="16.5" x14ac:dyDescent="0.3">
      <c r="A1761" s="7">
        <f>Table2[[#This Row],[ID]]</f>
        <v>3524</v>
      </c>
      <c r="B1761" s="6">
        <f>Table2[[#This Row],[Year_Birth]]</f>
        <v>1971</v>
      </c>
      <c r="C1761" s="6" t="str">
        <f>Table2[[#This Row],[Education]]</f>
        <v>Master</v>
      </c>
      <c r="D1761" s="6" t="str">
        <f>Table2[[#This Row],[Marital_Status]]</f>
        <v>Single</v>
      </c>
      <c r="E1761" s="6">
        <f>Table2[[#This Row],[Income]]</f>
        <v>39763</v>
      </c>
      <c r="F1761" s="6">
        <f>Table2[[#This Row],[Kidhome]]</f>
        <v>1</v>
      </c>
      <c r="G1761" s="6">
        <f>Table2[[#This Row],[Teenhome]]</f>
        <v>0</v>
      </c>
      <c r="H1761" s="9">
        <f>Table2[[#This Row],[Dt_Customer]]</f>
        <v>41490</v>
      </c>
      <c r="I1761" s="6">
        <f>Table2[[#This Row],[Recency]]</f>
        <v>9</v>
      </c>
      <c r="J1761" s="14">
        <f>IF(VALUE(YEAR(People!$H1761))-People!$B1761&gt;=90,44,VALUE(YEAR(People!$H1761))-People!$B1761)</f>
        <v>42</v>
      </c>
      <c r="K1761" s="5" t="str">
        <f>IF(AND(People!$J1761&gt;=16,People!$J1761&lt;=25),"16-25",IF(AND(People!$J1761&gt;=26,People!$J1761&lt;=35),"26-35",IF(AND(People!$J1761&gt;=36,People!$J1761&lt;=45),"36-45",IF(AND(People!$J1761&gt;=46,People!$J1761&lt;=55),"46-55",IF(AND(People!$J1761&gt;=56,People!$J1761&lt;=65),"56-65",IF(AND(People!$J1761&gt;=66,People!$J1761&lt;=75),"66-75","ALL"))))))</f>
        <v>36-45</v>
      </c>
      <c r="L1761" t="str">
        <f>Products!H1761</f>
        <v>Married</v>
      </c>
      <c r="M1761">
        <f>Table2[[#This Row],[Recency]]</f>
        <v>9</v>
      </c>
      <c r="N1761">
        <f>Table2[[#This Row],[NumDealsPurchases]]</f>
        <v>2</v>
      </c>
      <c r="O1761" s="12" t="str">
        <f>IF(Table2[[#This Row],[Kidhome]]=0,"No","Yes")</f>
        <v>Yes</v>
      </c>
      <c r="P1761" s="12" t="str">
        <f>IF(Table2[[#This Row],[Teenhome]]=0,"No","Yes")</f>
        <v>No</v>
      </c>
    </row>
    <row r="1762" spans="1:16" ht="16.5" x14ac:dyDescent="0.3">
      <c r="A1762" s="5">
        <f>Table2[[#This Row],[ID]]</f>
        <v>5247</v>
      </c>
      <c r="B1762" s="6">
        <f>Table2[[#This Row],[Year_Birth]]</f>
        <v>1955</v>
      </c>
      <c r="C1762" s="6" t="str">
        <f>Table2[[#This Row],[Education]]</f>
        <v>PhD</v>
      </c>
      <c r="D1762" s="6" t="str">
        <f>Table2[[#This Row],[Marital_Status]]</f>
        <v>Married</v>
      </c>
      <c r="E1762" s="6">
        <f>Table2[[#This Row],[Income]]</f>
        <v>38725</v>
      </c>
      <c r="F1762" s="6">
        <f>Table2[[#This Row],[Kidhome]]</f>
        <v>1</v>
      </c>
      <c r="G1762" s="6">
        <f>Table2[[#This Row],[Teenhome]]</f>
        <v>1</v>
      </c>
      <c r="H1762" s="9">
        <f>Table2[[#This Row],[Dt_Customer]]</f>
        <v>41769</v>
      </c>
      <c r="I1762" s="6">
        <f>Table2[[#This Row],[Recency]]</f>
        <v>52</v>
      </c>
      <c r="J1762" s="8">
        <f>IF(VALUE(YEAR(People!$H1762))-People!$B1762&gt;=90,44,VALUE(YEAR(People!$H1762))-People!$B1762)</f>
        <v>59</v>
      </c>
      <c r="K1762" s="5" t="str">
        <f>IF(AND(People!$J1762&gt;=16,People!$J1762&lt;=25),"16-25",IF(AND(People!$J1762&gt;=26,People!$J1762&lt;=35),"26-35",IF(AND(People!$J1762&gt;=36,People!$J1762&lt;=45),"36-45",IF(AND(People!$J1762&gt;=46,People!$J1762&lt;=55),"46-55",IF(AND(People!$J1762&gt;=56,People!$J1762&lt;=65),"56-65",IF(AND(People!$J1762&gt;=66,People!$J1762&lt;=75),"66-75","ALL"))))))</f>
        <v>56-65</v>
      </c>
      <c r="L1762" t="str">
        <f>Products!H1762</f>
        <v>Married</v>
      </c>
      <c r="M1762">
        <f>Table2[[#This Row],[Recency]]</f>
        <v>52</v>
      </c>
      <c r="N1762">
        <f>Table2[[#This Row],[NumDealsPurchases]]</f>
        <v>2</v>
      </c>
      <c r="O1762" s="12" t="str">
        <f>IF(Table2[[#This Row],[Kidhome]]=0,"No","Yes")</f>
        <v>Yes</v>
      </c>
      <c r="P1762" s="12" t="str">
        <f>IF(Table2[[#This Row],[Teenhome]]=0,"No","Yes")</f>
        <v>Yes</v>
      </c>
    </row>
    <row r="1763" spans="1:16" ht="16.5" x14ac:dyDescent="0.3">
      <c r="A1763" s="7">
        <f>Table2[[#This Row],[ID]]</f>
        <v>5883</v>
      </c>
      <c r="B1763" s="6">
        <f>Table2[[#This Row],[Year_Birth]]</f>
        <v>1972</v>
      </c>
      <c r="C1763" s="6" t="str">
        <f>Table2[[#This Row],[Education]]</f>
        <v>Graduation</v>
      </c>
      <c r="D1763" s="6" t="str">
        <f>Table2[[#This Row],[Marital_Status]]</f>
        <v>Married</v>
      </c>
      <c r="E1763" s="6">
        <f>Table2[[#This Row],[Income]]</f>
        <v>77981</v>
      </c>
      <c r="F1763" s="6">
        <f>Table2[[#This Row],[Kidhome]]</f>
        <v>1</v>
      </c>
      <c r="G1763" s="6">
        <f>Table2[[#This Row],[Teenhome]]</f>
        <v>0</v>
      </c>
      <c r="H1763" s="9">
        <f>Table2[[#This Row],[Dt_Customer]]</f>
        <v>41420</v>
      </c>
      <c r="I1763" s="6">
        <f>Table2[[#This Row],[Recency]]</f>
        <v>78</v>
      </c>
      <c r="J1763" s="14">
        <f>IF(VALUE(YEAR(People!$H1763))-People!$B1763&gt;=90,44,VALUE(YEAR(People!$H1763))-People!$B1763)</f>
        <v>41</v>
      </c>
      <c r="K1763" s="5" t="str">
        <f>IF(AND(People!$J1763&gt;=16,People!$J1763&lt;=25),"16-25",IF(AND(People!$J1763&gt;=26,People!$J1763&lt;=35),"26-35",IF(AND(People!$J1763&gt;=36,People!$J1763&lt;=45),"36-45",IF(AND(People!$J1763&gt;=46,People!$J1763&lt;=55),"46-55",IF(AND(People!$J1763&gt;=56,People!$J1763&lt;=65),"56-65",IF(AND(People!$J1763&gt;=66,People!$J1763&lt;=75),"66-75","ALL"))))))</f>
        <v>36-45</v>
      </c>
      <c r="L1763" t="str">
        <f>Products!H1763</f>
        <v>Divorced</v>
      </c>
      <c r="M1763">
        <f>Table2[[#This Row],[Recency]]</f>
        <v>78</v>
      </c>
      <c r="N1763">
        <f>Table2[[#This Row],[NumDealsPurchases]]</f>
        <v>3</v>
      </c>
      <c r="O1763" s="12" t="str">
        <f>IF(Table2[[#This Row],[Kidhome]]=0,"No","Yes")</f>
        <v>Yes</v>
      </c>
      <c r="P1763" s="12" t="str">
        <f>IF(Table2[[#This Row],[Teenhome]]=0,"No","Yes")</f>
        <v>No</v>
      </c>
    </row>
    <row r="1764" spans="1:16" ht="16.5" x14ac:dyDescent="0.3">
      <c r="A1764" s="5">
        <f>Table2[[#This Row],[ID]]</f>
        <v>2118</v>
      </c>
      <c r="B1764" s="6">
        <f>Table2[[#This Row],[Year_Birth]]</f>
        <v>1964</v>
      </c>
      <c r="C1764" s="6" t="str">
        <f>Table2[[#This Row],[Education]]</f>
        <v>2n Cycle</v>
      </c>
      <c r="D1764" s="6" t="str">
        <f>Table2[[#This Row],[Marital_Status]]</f>
        <v>Married</v>
      </c>
      <c r="E1764" s="6">
        <f>Table2[[#This Row],[Income]]</f>
        <v>62905</v>
      </c>
      <c r="F1764" s="6">
        <f>Table2[[#This Row],[Kidhome]]</f>
        <v>0</v>
      </c>
      <c r="G1764" s="6">
        <f>Table2[[#This Row],[Teenhome]]</f>
        <v>1</v>
      </c>
      <c r="H1764" s="9">
        <f>Table2[[#This Row],[Dt_Customer]]</f>
        <v>41527</v>
      </c>
      <c r="I1764" s="6">
        <f>Table2[[#This Row],[Recency]]</f>
        <v>68</v>
      </c>
      <c r="J1764" s="8">
        <f>IF(VALUE(YEAR(People!$H1764))-People!$B1764&gt;=90,44,VALUE(YEAR(People!$H1764))-People!$B1764)</f>
        <v>49</v>
      </c>
      <c r="K1764" s="5" t="str">
        <f>IF(AND(People!$J1764&gt;=16,People!$J1764&lt;=25),"16-25",IF(AND(People!$J1764&gt;=26,People!$J1764&lt;=35),"26-35",IF(AND(People!$J1764&gt;=36,People!$J1764&lt;=45),"36-45",IF(AND(People!$J1764&gt;=46,People!$J1764&lt;=55),"46-55",IF(AND(People!$J1764&gt;=56,People!$J1764&lt;=65),"56-65",IF(AND(People!$J1764&gt;=66,People!$J1764&lt;=75),"66-75","ALL"))))))</f>
        <v>46-55</v>
      </c>
      <c r="L1764" t="str">
        <f>Products!H1764</f>
        <v>Together</v>
      </c>
      <c r="M1764">
        <f>Table2[[#This Row],[Recency]]</f>
        <v>68</v>
      </c>
      <c r="N1764">
        <f>Table2[[#This Row],[NumDealsPurchases]]</f>
        <v>3</v>
      </c>
      <c r="O1764" s="12" t="str">
        <f>IF(Table2[[#This Row],[Kidhome]]=0,"No","Yes")</f>
        <v>No</v>
      </c>
      <c r="P1764" s="12" t="str">
        <f>IF(Table2[[#This Row],[Teenhome]]=0,"No","Yes")</f>
        <v>Yes</v>
      </c>
    </row>
    <row r="1765" spans="1:16" ht="16.5" x14ac:dyDescent="0.3">
      <c r="A1765" s="7">
        <f>Table2[[#This Row],[ID]]</f>
        <v>8812</v>
      </c>
      <c r="B1765" s="6">
        <f>Table2[[#This Row],[Year_Birth]]</f>
        <v>1979</v>
      </c>
      <c r="C1765" s="6" t="str">
        <f>Table2[[#This Row],[Education]]</f>
        <v>2n Cycle</v>
      </c>
      <c r="D1765" s="6" t="str">
        <f>Table2[[#This Row],[Marital_Status]]</f>
        <v>Divorced</v>
      </c>
      <c r="E1765" s="6">
        <f>Table2[[#This Row],[Income]]</f>
        <v>13533</v>
      </c>
      <c r="F1765" s="6">
        <f>Table2[[#This Row],[Kidhome]]</f>
        <v>1</v>
      </c>
      <c r="G1765" s="6">
        <f>Table2[[#This Row],[Teenhome]]</f>
        <v>0</v>
      </c>
      <c r="H1765" s="9">
        <f>Table2[[#This Row],[Dt_Customer]]</f>
        <v>41343</v>
      </c>
      <c r="I1765" s="6">
        <f>Table2[[#This Row],[Recency]]</f>
        <v>45</v>
      </c>
      <c r="J1765" s="14">
        <f>IF(VALUE(YEAR(People!$H1765))-People!$B1765&gt;=90,44,VALUE(YEAR(People!$H1765))-People!$B1765)</f>
        <v>34</v>
      </c>
      <c r="K1765" s="5" t="str">
        <f>IF(AND(People!$J1765&gt;=16,People!$J1765&lt;=25),"16-25",IF(AND(People!$J1765&gt;=26,People!$J1765&lt;=35),"26-35",IF(AND(People!$J1765&gt;=36,People!$J1765&lt;=45),"36-45",IF(AND(People!$J1765&gt;=46,People!$J1765&lt;=55),"46-55",IF(AND(People!$J1765&gt;=56,People!$J1765&lt;=65),"56-65",IF(AND(People!$J1765&gt;=66,People!$J1765&lt;=75),"66-75","ALL"))))))</f>
        <v>26-35</v>
      </c>
      <c r="L1765" t="str">
        <f>Products!H1765</f>
        <v>Married</v>
      </c>
      <c r="M1765">
        <f>Table2[[#This Row],[Recency]]</f>
        <v>45</v>
      </c>
      <c r="N1765">
        <f>Table2[[#This Row],[NumDealsPurchases]]</f>
        <v>2</v>
      </c>
      <c r="O1765" s="12" t="str">
        <f>IF(Table2[[#This Row],[Kidhome]]=0,"No","Yes")</f>
        <v>Yes</v>
      </c>
      <c r="P1765" s="12" t="str">
        <f>IF(Table2[[#This Row],[Teenhome]]=0,"No","Yes")</f>
        <v>No</v>
      </c>
    </row>
    <row r="1766" spans="1:16" ht="16.5" x14ac:dyDescent="0.3">
      <c r="A1766" s="5">
        <f>Table2[[#This Row],[ID]]</f>
        <v>6616</v>
      </c>
      <c r="B1766" s="6">
        <f>Table2[[#This Row],[Year_Birth]]</f>
        <v>1975</v>
      </c>
      <c r="C1766" s="6" t="str">
        <f>Table2[[#This Row],[Education]]</f>
        <v>Graduation</v>
      </c>
      <c r="D1766" s="6" t="str">
        <f>Table2[[#This Row],[Marital_Status]]</f>
        <v>Together</v>
      </c>
      <c r="E1766" s="6">
        <f>Table2[[#This Row],[Income]]</f>
        <v>59481</v>
      </c>
      <c r="F1766" s="6">
        <f>Table2[[#This Row],[Kidhome]]</f>
        <v>0</v>
      </c>
      <c r="G1766" s="6">
        <f>Table2[[#This Row],[Teenhome]]</f>
        <v>1</v>
      </c>
      <c r="H1766" s="9">
        <f>Table2[[#This Row],[Dt_Customer]]</f>
        <v>41570</v>
      </c>
      <c r="I1766" s="6">
        <f>Table2[[#This Row],[Recency]]</f>
        <v>47</v>
      </c>
      <c r="J1766" s="8">
        <f>IF(VALUE(YEAR(People!$H1766))-People!$B1766&gt;=90,44,VALUE(YEAR(People!$H1766))-People!$B1766)</f>
        <v>38</v>
      </c>
      <c r="K1766" s="5" t="str">
        <f>IF(AND(People!$J1766&gt;=16,People!$J1766&lt;=25),"16-25",IF(AND(People!$J1766&gt;=26,People!$J1766&lt;=35),"26-35",IF(AND(People!$J1766&gt;=36,People!$J1766&lt;=45),"36-45",IF(AND(People!$J1766&gt;=46,People!$J1766&lt;=55),"46-55",IF(AND(People!$J1766&gt;=56,People!$J1766&lt;=65),"56-65",IF(AND(People!$J1766&gt;=66,People!$J1766&lt;=75),"66-75","ALL"))))))</f>
        <v>36-45</v>
      </c>
      <c r="L1766" t="str">
        <f>Products!H1766</f>
        <v>Married</v>
      </c>
      <c r="M1766">
        <f>Table2[[#This Row],[Recency]]</f>
        <v>47</v>
      </c>
      <c r="N1766">
        <f>Table2[[#This Row],[NumDealsPurchases]]</f>
        <v>2</v>
      </c>
      <c r="O1766" s="12" t="str">
        <f>IF(Table2[[#This Row],[Kidhome]]=0,"No","Yes")</f>
        <v>No</v>
      </c>
      <c r="P1766" s="12" t="str">
        <f>IF(Table2[[#This Row],[Teenhome]]=0,"No","Yes")</f>
        <v>Yes</v>
      </c>
    </row>
    <row r="1767" spans="1:16" ht="16.5" x14ac:dyDescent="0.3">
      <c r="A1767" s="7">
        <f>Table2[[#This Row],[ID]]</f>
        <v>2797</v>
      </c>
      <c r="B1767" s="6">
        <f>Table2[[#This Row],[Year_Birth]]</f>
        <v>1977</v>
      </c>
      <c r="C1767" s="6" t="str">
        <f>Table2[[#This Row],[Education]]</f>
        <v>Graduation</v>
      </c>
      <c r="D1767" s="6" t="str">
        <f>Table2[[#This Row],[Marital_Status]]</f>
        <v>Married</v>
      </c>
      <c r="E1767" s="6">
        <f>Table2[[#This Row],[Income]]</f>
        <v>72117</v>
      </c>
      <c r="F1767" s="6">
        <f>Table2[[#This Row],[Kidhome]]</f>
        <v>0</v>
      </c>
      <c r="G1767" s="6">
        <f>Table2[[#This Row],[Teenhome]]</f>
        <v>1</v>
      </c>
      <c r="H1767" s="9">
        <f>Table2[[#This Row],[Dt_Customer]]</f>
        <v>41506</v>
      </c>
      <c r="I1767" s="6">
        <f>Table2[[#This Row],[Recency]]</f>
        <v>34</v>
      </c>
      <c r="J1767" s="14">
        <f>IF(VALUE(YEAR(People!$H1767))-People!$B1767&gt;=90,44,VALUE(YEAR(People!$H1767))-People!$B1767)</f>
        <v>36</v>
      </c>
      <c r="K1767" s="5" t="str">
        <f>IF(AND(People!$J1767&gt;=16,People!$J1767&lt;=25),"16-25",IF(AND(People!$J1767&gt;=26,People!$J1767&lt;=35),"26-35",IF(AND(People!$J1767&gt;=36,People!$J1767&lt;=45),"36-45",IF(AND(People!$J1767&gt;=46,People!$J1767&lt;=55),"46-55",IF(AND(People!$J1767&gt;=56,People!$J1767&lt;=65),"56-65",IF(AND(People!$J1767&gt;=66,People!$J1767&lt;=75),"66-75","ALL"))))))</f>
        <v>36-45</v>
      </c>
      <c r="L1767" t="str">
        <f>Products!H1767</f>
        <v>Married</v>
      </c>
      <c r="M1767">
        <f>Table2[[#This Row],[Recency]]</f>
        <v>34</v>
      </c>
      <c r="N1767">
        <f>Table2[[#This Row],[NumDealsPurchases]]</f>
        <v>1</v>
      </c>
      <c r="O1767" s="12" t="str">
        <f>IF(Table2[[#This Row],[Kidhome]]=0,"No","Yes")</f>
        <v>No</v>
      </c>
      <c r="P1767" s="12" t="str">
        <f>IF(Table2[[#This Row],[Teenhome]]=0,"No","Yes")</f>
        <v>Yes</v>
      </c>
    </row>
    <row r="1768" spans="1:16" ht="16.5" x14ac:dyDescent="0.3">
      <c r="A1768" s="5">
        <f>Table2[[#This Row],[ID]]</f>
        <v>4328</v>
      </c>
      <c r="B1768" s="6">
        <f>Table2[[#This Row],[Year_Birth]]</f>
        <v>1986</v>
      </c>
      <c r="C1768" s="6" t="str">
        <f>Table2[[#This Row],[Education]]</f>
        <v>2n Cycle</v>
      </c>
      <c r="D1768" s="6" t="str">
        <f>Table2[[#This Row],[Marital_Status]]</f>
        <v>Married</v>
      </c>
      <c r="E1768" s="6">
        <f>Table2[[#This Row],[Income]]</f>
        <v>21955</v>
      </c>
      <c r="F1768" s="6">
        <f>Table2[[#This Row],[Kidhome]]</f>
        <v>1</v>
      </c>
      <c r="G1768" s="6">
        <f>Table2[[#This Row],[Teenhome]]</f>
        <v>0</v>
      </c>
      <c r="H1768" s="9">
        <f>Table2[[#This Row],[Dt_Customer]]</f>
        <v>41524</v>
      </c>
      <c r="I1768" s="6">
        <f>Table2[[#This Row],[Recency]]</f>
        <v>81</v>
      </c>
      <c r="J1768" s="8">
        <f>IF(VALUE(YEAR(People!$H1768))-People!$B1768&gt;=90,44,VALUE(YEAR(People!$H1768))-People!$B1768)</f>
        <v>27</v>
      </c>
      <c r="K1768" s="5" t="str">
        <f>IF(AND(People!$J1768&gt;=16,People!$J1768&lt;=25),"16-25",IF(AND(People!$J1768&gt;=26,People!$J1768&lt;=35),"26-35",IF(AND(People!$J1768&gt;=36,People!$J1768&lt;=45),"36-45",IF(AND(People!$J1768&gt;=46,People!$J1768&lt;=55),"46-55",IF(AND(People!$J1768&gt;=56,People!$J1768&lt;=65),"56-65",IF(AND(People!$J1768&gt;=66,People!$J1768&lt;=75),"66-75","ALL"))))))</f>
        <v>26-35</v>
      </c>
      <c r="L1768" t="str">
        <f>Products!H1768</f>
        <v>Single</v>
      </c>
      <c r="M1768">
        <f>Table2[[#This Row],[Recency]]</f>
        <v>81</v>
      </c>
      <c r="N1768">
        <f>Table2[[#This Row],[NumDealsPurchases]]</f>
        <v>2</v>
      </c>
      <c r="O1768" s="12" t="str">
        <f>IF(Table2[[#This Row],[Kidhome]]=0,"No","Yes")</f>
        <v>Yes</v>
      </c>
      <c r="P1768" s="12" t="str">
        <f>IF(Table2[[#This Row],[Teenhome]]=0,"No","Yes")</f>
        <v>No</v>
      </c>
    </row>
    <row r="1769" spans="1:16" ht="16.5" x14ac:dyDescent="0.3">
      <c r="A1769" s="7">
        <f>Table2[[#This Row],[ID]]</f>
        <v>9167</v>
      </c>
      <c r="B1769" s="6">
        <f>Table2[[#This Row],[Year_Birth]]</f>
        <v>1956</v>
      </c>
      <c r="C1769" s="6" t="str">
        <f>Table2[[#This Row],[Education]]</f>
        <v>Graduation</v>
      </c>
      <c r="D1769" s="6" t="str">
        <f>Table2[[#This Row],[Marital_Status]]</f>
        <v>Married</v>
      </c>
      <c r="E1769" s="6">
        <f>Table2[[#This Row],[Income]]</f>
        <v>67131</v>
      </c>
      <c r="F1769" s="6">
        <f>Table2[[#This Row],[Kidhome]]</f>
        <v>0</v>
      </c>
      <c r="G1769" s="6">
        <f>Table2[[#This Row],[Teenhome]]</f>
        <v>1</v>
      </c>
      <c r="H1769" s="9">
        <f>Table2[[#This Row],[Dt_Customer]]</f>
        <v>41359</v>
      </c>
      <c r="I1769" s="6">
        <f>Table2[[#This Row],[Recency]]</f>
        <v>72</v>
      </c>
      <c r="J1769" s="14">
        <f>IF(VALUE(YEAR(People!$H1769))-People!$B1769&gt;=90,44,VALUE(YEAR(People!$H1769))-People!$B1769)</f>
        <v>57</v>
      </c>
      <c r="K1769" s="5" t="str">
        <f>IF(AND(People!$J1769&gt;=16,People!$J1769&lt;=25),"16-25",IF(AND(People!$J1769&gt;=26,People!$J1769&lt;=35),"26-35",IF(AND(People!$J1769&gt;=36,People!$J1769&lt;=45),"36-45",IF(AND(People!$J1769&gt;=46,People!$J1769&lt;=55),"46-55",IF(AND(People!$J1769&gt;=56,People!$J1769&lt;=65),"56-65",IF(AND(People!$J1769&gt;=66,People!$J1769&lt;=75),"66-75","ALL"))))))</f>
        <v>56-65</v>
      </c>
      <c r="L1769" t="str">
        <f>Products!H1769</f>
        <v>Together</v>
      </c>
      <c r="M1769">
        <f>Table2[[#This Row],[Recency]]</f>
        <v>72</v>
      </c>
      <c r="N1769">
        <f>Table2[[#This Row],[NumDealsPurchases]]</f>
        <v>3</v>
      </c>
      <c r="O1769" s="12" t="str">
        <f>IF(Table2[[#This Row],[Kidhome]]=0,"No","Yes")</f>
        <v>No</v>
      </c>
      <c r="P1769" s="12" t="str">
        <f>IF(Table2[[#This Row],[Teenhome]]=0,"No","Yes")</f>
        <v>Yes</v>
      </c>
    </row>
    <row r="1770" spans="1:16" ht="16.5" x14ac:dyDescent="0.3">
      <c r="A1770" s="5">
        <f>Table2[[#This Row],[ID]]</f>
        <v>10560</v>
      </c>
      <c r="B1770" s="6">
        <f>Table2[[#This Row],[Year_Birth]]</f>
        <v>1980</v>
      </c>
      <c r="C1770" s="6" t="str">
        <f>Table2[[#This Row],[Education]]</f>
        <v>PhD</v>
      </c>
      <c r="D1770" s="6" t="str">
        <f>Table2[[#This Row],[Marital_Status]]</f>
        <v>Single</v>
      </c>
      <c r="E1770" s="6">
        <f>Table2[[#This Row],[Income]]</f>
        <v>36802</v>
      </c>
      <c r="F1770" s="6">
        <f>Table2[[#This Row],[Kidhome]]</f>
        <v>1</v>
      </c>
      <c r="G1770" s="6">
        <f>Table2[[#This Row],[Teenhome]]</f>
        <v>0</v>
      </c>
      <c r="H1770" s="9">
        <f>Table2[[#This Row],[Dt_Customer]]</f>
        <v>41806</v>
      </c>
      <c r="I1770" s="6">
        <f>Table2[[#This Row],[Recency]]</f>
        <v>23</v>
      </c>
      <c r="J1770" s="8">
        <f>IF(VALUE(YEAR(People!$H1770))-People!$B1770&gt;=90,44,VALUE(YEAR(People!$H1770))-People!$B1770)</f>
        <v>34</v>
      </c>
      <c r="K1770" s="5" t="str">
        <f>IF(AND(People!$J1770&gt;=16,People!$J1770&lt;=25),"16-25",IF(AND(People!$J1770&gt;=26,People!$J1770&lt;=35),"26-35",IF(AND(People!$J1770&gt;=36,People!$J1770&lt;=45),"36-45",IF(AND(People!$J1770&gt;=46,People!$J1770&lt;=55),"46-55",IF(AND(People!$J1770&gt;=56,People!$J1770&lt;=65),"56-65",IF(AND(People!$J1770&gt;=66,People!$J1770&lt;=75),"66-75","ALL"))))))</f>
        <v>26-35</v>
      </c>
      <c r="L1770" t="str">
        <f>Products!H1770</f>
        <v>Married</v>
      </c>
      <c r="M1770">
        <f>Table2[[#This Row],[Recency]]</f>
        <v>23</v>
      </c>
      <c r="N1770">
        <f>Table2[[#This Row],[NumDealsPurchases]]</f>
        <v>1</v>
      </c>
      <c r="O1770" s="12" t="str">
        <f>IF(Table2[[#This Row],[Kidhome]]=0,"No","Yes")</f>
        <v>Yes</v>
      </c>
      <c r="P1770" s="12" t="str">
        <f>IF(Table2[[#This Row],[Teenhome]]=0,"No","Yes")</f>
        <v>No</v>
      </c>
    </row>
    <row r="1771" spans="1:16" ht="16.5" x14ac:dyDescent="0.3">
      <c r="A1771" s="7">
        <f>Table2[[#This Row],[ID]]</f>
        <v>2631</v>
      </c>
      <c r="B1771" s="6">
        <f>Table2[[#This Row],[Year_Birth]]</f>
        <v>1982</v>
      </c>
      <c r="C1771" s="6" t="str">
        <f>Table2[[#This Row],[Education]]</f>
        <v>Graduation</v>
      </c>
      <c r="D1771" s="6" t="str">
        <f>Table2[[#This Row],[Marital_Status]]</f>
        <v>Together</v>
      </c>
      <c r="E1771" s="6">
        <f>Table2[[#This Row],[Income]]</f>
        <v>71853</v>
      </c>
      <c r="F1771" s="6">
        <f>Table2[[#This Row],[Kidhome]]</f>
        <v>0</v>
      </c>
      <c r="G1771" s="6">
        <f>Table2[[#This Row],[Teenhome]]</f>
        <v>0</v>
      </c>
      <c r="H1771" s="9">
        <f>Table2[[#This Row],[Dt_Customer]]</f>
        <v>41402</v>
      </c>
      <c r="I1771" s="6">
        <f>Table2[[#This Row],[Recency]]</f>
        <v>29</v>
      </c>
      <c r="J1771" s="14">
        <f>IF(VALUE(YEAR(People!$H1771))-People!$B1771&gt;=90,44,VALUE(YEAR(People!$H1771))-People!$B1771)</f>
        <v>31</v>
      </c>
      <c r="K1771" s="5" t="str">
        <f>IF(AND(People!$J1771&gt;=16,People!$J1771&lt;=25),"16-25",IF(AND(People!$J1771&gt;=26,People!$J1771&lt;=35),"26-35",IF(AND(People!$J1771&gt;=36,People!$J1771&lt;=45),"36-45",IF(AND(People!$J1771&gt;=46,People!$J1771&lt;=55),"46-55",IF(AND(People!$J1771&gt;=56,People!$J1771&lt;=65),"56-65",IF(AND(People!$J1771&gt;=66,People!$J1771&lt;=75),"66-75","ALL"))))))</f>
        <v>26-35</v>
      </c>
      <c r="L1771" t="str">
        <f>Products!H1771</f>
        <v>Married</v>
      </c>
      <c r="M1771">
        <f>Table2[[#This Row],[Recency]]</f>
        <v>29</v>
      </c>
      <c r="N1771">
        <f>Table2[[#This Row],[NumDealsPurchases]]</f>
        <v>1</v>
      </c>
      <c r="O1771" s="12" t="str">
        <f>IF(Table2[[#This Row],[Kidhome]]=0,"No","Yes")</f>
        <v>No</v>
      </c>
      <c r="P1771" s="12" t="str">
        <f>IF(Table2[[#This Row],[Teenhome]]=0,"No","Yes")</f>
        <v>No</v>
      </c>
    </row>
    <row r="1772" spans="1:16" ht="16.5" x14ac:dyDescent="0.3">
      <c r="A1772" s="5">
        <f>Table2[[#This Row],[ID]]</f>
        <v>8312</v>
      </c>
      <c r="B1772" s="6">
        <f>Table2[[#This Row],[Year_Birth]]</f>
        <v>1961</v>
      </c>
      <c r="C1772" s="6" t="str">
        <f>Table2[[#This Row],[Education]]</f>
        <v>Basic</v>
      </c>
      <c r="D1772" s="6" t="str">
        <f>Table2[[#This Row],[Marital_Status]]</f>
        <v>Married</v>
      </c>
      <c r="E1772" s="6">
        <f>Table2[[#This Row],[Income]]</f>
        <v>28249</v>
      </c>
      <c r="F1772" s="6">
        <f>Table2[[#This Row],[Kidhome]]</f>
        <v>0</v>
      </c>
      <c r="G1772" s="6">
        <f>Table2[[#This Row],[Teenhome]]</f>
        <v>0</v>
      </c>
      <c r="H1772" s="9">
        <f>Table2[[#This Row],[Dt_Customer]]</f>
        <v>41805</v>
      </c>
      <c r="I1772" s="6">
        <f>Table2[[#This Row],[Recency]]</f>
        <v>80</v>
      </c>
      <c r="J1772" s="8">
        <f>IF(VALUE(YEAR(People!$H1772))-People!$B1772&gt;=90,44,VALUE(YEAR(People!$H1772))-People!$B1772)</f>
        <v>53</v>
      </c>
      <c r="K1772" s="5" t="str">
        <f>IF(AND(People!$J1772&gt;=16,People!$J1772&lt;=25),"16-25",IF(AND(People!$J1772&gt;=26,People!$J1772&lt;=35),"26-35",IF(AND(People!$J1772&gt;=36,People!$J1772&lt;=45),"36-45",IF(AND(People!$J1772&gt;=46,People!$J1772&lt;=55),"46-55",IF(AND(People!$J1772&gt;=56,People!$J1772&lt;=65),"56-65",IF(AND(People!$J1772&gt;=66,People!$J1772&lt;=75),"66-75","ALL"))))))</f>
        <v>46-55</v>
      </c>
      <c r="L1772" t="str">
        <f>Products!H1772</f>
        <v>Divorced</v>
      </c>
      <c r="M1772">
        <f>Table2[[#This Row],[Recency]]</f>
        <v>80</v>
      </c>
      <c r="N1772">
        <f>Table2[[#This Row],[NumDealsPurchases]]</f>
        <v>1</v>
      </c>
      <c r="O1772" s="12" t="str">
        <f>IF(Table2[[#This Row],[Kidhome]]=0,"No","Yes")</f>
        <v>No</v>
      </c>
      <c r="P1772" s="12" t="str">
        <f>IF(Table2[[#This Row],[Teenhome]]=0,"No","Yes")</f>
        <v>No</v>
      </c>
    </row>
    <row r="1773" spans="1:16" ht="16.5" x14ac:dyDescent="0.3">
      <c r="A1773" s="7">
        <f>Table2[[#This Row],[ID]]</f>
        <v>5534</v>
      </c>
      <c r="B1773" s="6">
        <f>Table2[[#This Row],[Year_Birth]]</f>
        <v>1975</v>
      </c>
      <c r="C1773" s="6" t="str">
        <f>Table2[[#This Row],[Education]]</f>
        <v>Master</v>
      </c>
      <c r="D1773" s="6" t="str">
        <f>Table2[[#This Row],[Marital_Status]]</f>
        <v>Married</v>
      </c>
      <c r="E1773" s="6">
        <f>Table2[[#This Row],[Income]]</f>
        <v>47808</v>
      </c>
      <c r="F1773" s="6">
        <f>Table2[[#This Row],[Kidhome]]</f>
        <v>0</v>
      </c>
      <c r="G1773" s="6">
        <f>Table2[[#This Row],[Teenhome]]</f>
        <v>1</v>
      </c>
      <c r="H1773" s="9">
        <f>Table2[[#This Row],[Dt_Customer]]</f>
        <v>41567</v>
      </c>
      <c r="I1773" s="6">
        <f>Table2[[#This Row],[Recency]]</f>
        <v>30</v>
      </c>
      <c r="J1773" s="14">
        <f>IF(VALUE(YEAR(People!$H1773))-People!$B1773&gt;=90,44,VALUE(YEAR(People!$H1773))-People!$B1773)</f>
        <v>38</v>
      </c>
      <c r="K1773" s="5" t="str">
        <f>IF(AND(People!$J1773&gt;=16,People!$J1773&lt;=25),"16-25",IF(AND(People!$J1773&gt;=26,People!$J1773&lt;=35),"26-35",IF(AND(People!$J1773&gt;=36,People!$J1773&lt;=45),"36-45",IF(AND(People!$J1773&gt;=46,People!$J1773&lt;=55),"46-55",IF(AND(People!$J1773&gt;=56,People!$J1773&lt;=65),"56-65",IF(AND(People!$J1773&gt;=66,People!$J1773&lt;=75),"66-75","ALL"))))))</f>
        <v>36-45</v>
      </c>
      <c r="L1773" t="str">
        <f>Products!H1773</f>
        <v>Married</v>
      </c>
      <c r="M1773">
        <f>Table2[[#This Row],[Recency]]</f>
        <v>30</v>
      </c>
      <c r="N1773">
        <f>Table2[[#This Row],[NumDealsPurchases]]</f>
        <v>2</v>
      </c>
      <c r="O1773" s="12" t="str">
        <f>IF(Table2[[#This Row],[Kidhome]]=0,"No","Yes")</f>
        <v>No</v>
      </c>
      <c r="P1773" s="12" t="str">
        <f>IF(Table2[[#This Row],[Teenhome]]=0,"No","Yes")</f>
        <v>Yes</v>
      </c>
    </row>
    <row r="1774" spans="1:16" ht="16.5" x14ac:dyDescent="0.3">
      <c r="A1774" s="5">
        <f>Table2[[#This Row],[ID]]</f>
        <v>5093</v>
      </c>
      <c r="B1774" s="6">
        <f>Table2[[#This Row],[Year_Birth]]</f>
        <v>1974</v>
      </c>
      <c r="C1774" s="6" t="str">
        <f>Table2[[#This Row],[Education]]</f>
        <v>PhD</v>
      </c>
      <c r="D1774" s="6" t="str">
        <f>Table2[[#This Row],[Marital_Status]]</f>
        <v>Divorced</v>
      </c>
      <c r="E1774" s="6">
        <f>Table2[[#This Row],[Income]]</f>
        <v>25509</v>
      </c>
      <c r="F1774" s="6">
        <f>Table2[[#This Row],[Kidhome]]</f>
        <v>1</v>
      </c>
      <c r="G1774" s="6">
        <f>Table2[[#This Row],[Teenhome]]</f>
        <v>0</v>
      </c>
      <c r="H1774" s="9">
        <f>Table2[[#This Row],[Dt_Customer]]</f>
        <v>41170</v>
      </c>
      <c r="I1774" s="6">
        <f>Table2[[#This Row],[Recency]]</f>
        <v>15</v>
      </c>
      <c r="J1774" s="8">
        <f>IF(VALUE(YEAR(People!$H1774))-People!$B1774&gt;=90,44,VALUE(YEAR(People!$H1774))-People!$B1774)</f>
        <v>38</v>
      </c>
      <c r="K1774" s="5" t="str">
        <f>IF(AND(People!$J1774&gt;=16,People!$J1774&lt;=25),"16-25",IF(AND(People!$J1774&gt;=26,People!$J1774&lt;=35),"26-35",IF(AND(People!$J1774&gt;=36,People!$J1774&lt;=45),"36-45",IF(AND(People!$J1774&gt;=46,People!$J1774&lt;=55),"46-55",IF(AND(People!$J1774&gt;=56,People!$J1774&lt;=65),"56-65",IF(AND(People!$J1774&gt;=66,People!$J1774&lt;=75),"66-75","ALL"))))))</f>
        <v>36-45</v>
      </c>
      <c r="L1774" t="str">
        <f>Products!H1774</f>
        <v>Single</v>
      </c>
      <c r="M1774">
        <f>Table2[[#This Row],[Recency]]</f>
        <v>15</v>
      </c>
      <c r="N1774">
        <f>Table2[[#This Row],[NumDealsPurchases]]</f>
        <v>3</v>
      </c>
      <c r="O1774" s="12" t="str">
        <f>IF(Table2[[#This Row],[Kidhome]]=0,"No","Yes")</f>
        <v>Yes</v>
      </c>
      <c r="P1774" s="12" t="str">
        <f>IF(Table2[[#This Row],[Teenhome]]=0,"No","Yes")</f>
        <v>No</v>
      </c>
    </row>
    <row r="1775" spans="1:16" ht="16.5" x14ac:dyDescent="0.3">
      <c r="A1775" s="7">
        <f>Table2[[#This Row],[ID]]</f>
        <v>7592</v>
      </c>
      <c r="B1775" s="6">
        <f>Table2[[#This Row],[Year_Birth]]</f>
        <v>1946</v>
      </c>
      <c r="C1775" s="6" t="str">
        <f>Table2[[#This Row],[Education]]</f>
        <v>PhD</v>
      </c>
      <c r="D1775" s="6" t="str">
        <f>Table2[[#This Row],[Marital_Status]]</f>
        <v>Married</v>
      </c>
      <c r="E1775" s="6">
        <f>Table2[[#This Row],[Income]]</f>
        <v>51012</v>
      </c>
      <c r="F1775" s="6">
        <f>Table2[[#This Row],[Kidhome]]</f>
        <v>0</v>
      </c>
      <c r="G1775" s="6">
        <f>Table2[[#This Row],[Teenhome]]</f>
        <v>0</v>
      </c>
      <c r="H1775" s="9">
        <f>Table2[[#This Row],[Dt_Customer]]</f>
        <v>41382</v>
      </c>
      <c r="I1775" s="6">
        <f>Table2[[#This Row],[Recency]]</f>
        <v>86</v>
      </c>
      <c r="J1775" s="14">
        <f>IF(VALUE(YEAR(People!$H1775))-People!$B1775&gt;=90,44,VALUE(YEAR(People!$H1775))-People!$B1775)</f>
        <v>67</v>
      </c>
      <c r="K1775" s="5" t="str">
        <f>IF(AND(People!$J1775&gt;=16,People!$J1775&lt;=25),"16-25",IF(AND(People!$J1775&gt;=26,People!$J1775&lt;=35),"26-35",IF(AND(People!$J1775&gt;=36,People!$J1775&lt;=45),"36-45",IF(AND(People!$J1775&gt;=46,People!$J1775&lt;=55),"46-55",IF(AND(People!$J1775&gt;=56,People!$J1775&lt;=65),"56-65",IF(AND(People!$J1775&gt;=66,People!$J1775&lt;=75),"66-75","ALL"))))))</f>
        <v>66-75</v>
      </c>
      <c r="L1775" t="str">
        <f>Products!H1775</f>
        <v>Together</v>
      </c>
      <c r="M1775">
        <f>Table2[[#This Row],[Recency]]</f>
        <v>86</v>
      </c>
      <c r="N1775">
        <f>Table2[[#This Row],[NumDealsPurchases]]</f>
        <v>1</v>
      </c>
      <c r="O1775" s="12" t="str">
        <f>IF(Table2[[#This Row],[Kidhome]]=0,"No","Yes")</f>
        <v>No</v>
      </c>
      <c r="P1775" s="12" t="str">
        <f>IF(Table2[[#This Row],[Teenhome]]=0,"No","Yes")</f>
        <v>No</v>
      </c>
    </row>
    <row r="1776" spans="1:16" ht="16.5" x14ac:dyDescent="0.3">
      <c r="A1776" s="5">
        <f>Table2[[#This Row],[ID]]</f>
        <v>8895</v>
      </c>
      <c r="B1776" s="6">
        <f>Table2[[#This Row],[Year_Birth]]</f>
        <v>1985</v>
      </c>
      <c r="C1776" s="6" t="str">
        <f>Table2[[#This Row],[Education]]</f>
        <v>Graduation</v>
      </c>
      <c r="D1776" s="6" t="str">
        <f>Table2[[#This Row],[Marital_Status]]</f>
        <v>Single</v>
      </c>
      <c r="E1776" s="6">
        <f>Table2[[#This Row],[Income]]</f>
        <v>70596</v>
      </c>
      <c r="F1776" s="6">
        <f>Table2[[#This Row],[Kidhome]]</f>
        <v>0</v>
      </c>
      <c r="G1776" s="6">
        <f>Table2[[#This Row],[Teenhome]]</f>
        <v>0</v>
      </c>
      <c r="H1776" s="9">
        <f>Table2[[#This Row],[Dt_Customer]]</f>
        <v>41187</v>
      </c>
      <c r="I1776" s="6">
        <f>Table2[[#This Row],[Recency]]</f>
        <v>68</v>
      </c>
      <c r="J1776" s="8">
        <f>IF(VALUE(YEAR(People!$H1776))-People!$B1776&gt;=90,44,VALUE(YEAR(People!$H1776))-People!$B1776)</f>
        <v>27</v>
      </c>
      <c r="K1776" s="5" t="str">
        <f>IF(AND(People!$J1776&gt;=16,People!$J1776&lt;=25),"16-25",IF(AND(People!$J1776&gt;=26,People!$J1776&lt;=35),"26-35",IF(AND(People!$J1776&gt;=36,People!$J1776&lt;=45),"36-45",IF(AND(People!$J1776&gt;=46,People!$J1776&lt;=55),"46-55",IF(AND(People!$J1776&gt;=56,People!$J1776&lt;=65),"56-65",IF(AND(People!$J1776&gt;=66,People!$J1776&lt;=75),"66-75","ALL"))))))</f>
        <v>26-35</v>
      </c>
      <c r="L1776" t="str">
        <f>Products!H1776</f>
        <v>Married</v>
      </c>
      <c r="M1776">
        <f>Table2[[#This Row],[Recency]]</f>
        <v>68</v>
      </c>
      <c r="N1776">
        <f>Table2[[#This Row],[NumDealsPurchases]]</f>
        <v>1</v>
      </c>
      <c r="O1776" s="12" t="str">
        <f>IF(Table2[[#This Row],[Kidhome]]=0,"No","Yes")</f>
        <v>No</v>
      </c>
      <c r="P1776" s="12" t="str">
        <f>IF(Table2[[#This Row],[Teenhome]]=0,"No","Yes")</f>
        <v>No</v>
      </c>
    </row>
    <row r="1777" spans="1:16" ht="16.5" x14ac:dyDescent="0.3">
      <c r="A1777" s="7">
        <f>Table2[[#This Row],[ID]]</f>
        <v>8584</v>
      </c>
      <c r="B1777" s="6">
        <f>Table2[[#This Row],[Year_Birth]]</f>
        <v>1952</v>
      </c>
      <c r="C1777" s="6" t="str">
        <f>Table2[[#This Row],[Education]]</f>
        <v>PhD</v>
      </c>
      <c r="D1777" s="6" t="str">
        <f>Table2[[#This Row],[Marital_Status]]</f>
        <v>Together</v>
      </c>
      <c r="E1777" s="6">
        <f>Table2[[#This Row],[Income]]</f>
        <v>85431</v>
      </c>
      <c r="F1777" s="6">
        <f>Table2[[#This Row],[Kidhome]]</f>
        <v>0</v>
      </c>
      <c r="G1777" s="6">
        <f>Table2[[#This Row],[Teenhome]]</f>
        <v>0</v>
      </c>
      <c r="H1777" s="9">
        <f>Table2[[#This Row],[Dt_Customer]]</f>
        <v>41433</v>
      </c>
      <c r="I1777" s="6">
        <f>Table2[[#This Row],[Recency]]</f>
        <v>54</v>
      </c>
      <c r="J1777" s="14">
        <f>IF(VALUE(YEAR(People!$H1777))-People!$B1777&gt;=90,44,VALUE(YEAR(People!$H1777))-People!$B1777)</f>
        <v>61</v>
      </c>
      <c r="K1777" s="5" t="str">
        <f>IF(AND(People!$J1777&gt;=16,People!$J1777&lt;=25),"16-25",IF(AND(People!$J1777&gt;=26,People!$J1777&lt;=35),"26-35",IF(AND(People!$J1777&gt;=36,People!$J1777&lt;=45),"36-45",IF(AND(People!$J1777&gt;=46,People!$J1777&lt;=55),"46-55",IF(AND(People!$J1777&gt;=56,People!$J1777&lt;=65),"56-65",IF(AND(People!$J1777&gt;=66,People!$J1777&lt;=75),"66-75","ALL"))))))</f>
        <v>56-65</v>
      </c>
      <c r="L1777" t="str">
        <f>Products!H1777</f>
        <v>Together</v>
      </c>
      <c r="M1777">
        <f>Table2[[#This Row],[Recency]]</f>
        <v>54</v>
      </c>
      <c r="N1777">
        <f>Table2[[#This Row],[NumDealsPurchases]]</f>
        <v>1</v>
      </c>
      <c r="O1777" s="12" t="str">
        <f>IF(Table2[[#This Row],[Kidhome]]=0,"No","Yes")</f>
        <v>No</v>
      </c>
      <c r="P1777" s="12" t="str">
        <f>IF(Table2[[#This Row],[Teenhome]]=0,"No","Yes")</f>
        <v>No</v>
      </c>
    </row>
    <row r="1778" spans="1:16" ht="16.5" x14ac:dyDescent="0.3">
      <c r="A1778" s="5">
        <f>Table2[[#This Row],[ID]]</f>
        <v>2694</v>
      </c>
      <c r="B1778" s="6">
        <f>Table2[[#This Row],[Year_Birth]]</f>
        <v>1967</v>
      </c>
      <c r="C1778" s="6" t="str">
        <f>Table2[[#This Row],[Education]]</f>
        <v>Graduation</v>
      </c>
      <c r="D1778" s="6" t="str">
        <f>Table2[[#This Row],[Marital_Status]]</f>
        <v>Married</v>
      </c>
      <c r="E1778" s="6">
        <f>Table2[[#This Row],[Income]]</f>
        <v>42664</v>
      </c>
      <c r="F1778" s="6">
        <f>Table2[[#This Row],[Kidhome]]</f>
        <v>0</v>
      </c>
      <c r="G1778" s="6">
        <f>Table2[[#This Row],[Teenhome]]</f>
        <v>1</v>
      </c>
      <c r="H1778" s="9">
        <f>Table2[[#This Row],[Dt_Customer]]</f>
        <v>41716</v>
      </c>
      <c r="I1778" s="6">
        <f>Table2[[#This Row],[Recency]]</f>
        <v>44</v>
      </c>
      <c r="J1778" s="8">
        <f>IF(VALUE(YEAR(People!$H1778))-People!$B1778&gt;=90,44,VALUE(YEAR(People!$H1778))-People!$B1778)</f>
        <v>47</v>
      </c>
      <c r="K1778" s="5" t="str">
        <f>IF(AND(People!$J1778&gt;=16,People!$J1778&lt;=25),"16-25",IF(AND(People!$J1778&gt;=26,People!$J1778&lt;=35),"26-35",IF(AND(People!$J1778&gt;=36,People!$J1778&lt;=45),"36-45",IF(AND(People!$J1778&gt;=46,People!$J1778&lt;=55),"46-55",IF(AND(People!$J1778&gt;=56,People!$J1778&lt;=65),"56-65",IF(AND(People!$J1778&gt;=66,People!$J1778&lt;=75),"66-75","ALL"))))))</f>
        <v>46-55</v>
      </c>
      <c r="L1778" t="str">
        <f>Products!H1778</f>
        <v>Single</v>
      </c>
      <c r="M1778">
        <f>Table2[[#This Row],[Recency]]</f>
        <v>44</v>
      </c>
      <c r="N1778">
        <f>Table2[[#This Row],[NumDealsPurchases]]</f>
        <v>1</v>
      </c>
      <c r="O1778" s="12" t="str">
        <f>IF(Table2[[#This Row],[Kidhome]]=0,"No","Yes")</f>
        <v>No</v>
      </c>
      <c r="P1778" s="12" t="str">
        <f>IF(Table2[[#This Row],[Teenhome]]=0,"No","Yes")</f>
        <v>Yes</v>
      </c>
    </row>
    <row r="1779" spans="1:16" ht="16.5" x14ac:dyDescent="0.3">
      <c r="A1779" s="7">
        <f>Table2[[#This Row],[ID]]</f>
        <v>8910</v>
      </c>
      <c r="B1779" s="6">
        <f>Table2[[#This Row],[Year_Birth]]</f>
        <v>1955</v>
      </c>
      <c r="C1779" s="6" t="str">
        <f>Table2[[#This Row],[Education]]</f>
        <v>Graduation</v>
      </c>
      <c r="D1779" s="6" t="str">
        <f>Table2[[#This Row],[Marital_Status]]</f>
        <v>Together</v>
      </c>
      <c r="E1779" s="6">
        <f>Table2[[#This Row],[Income]]</f>
        <v>42586</v>
      </c>
      <c r="F1779" s="6">
        <f>Table2[[#This Row],[Kidhome]]</f>
        <v>1</v>
      </c>
      <c r="G1779" s="6">
        <f>Table2[[#This Row],[Teenhome]]</f>
        <v>1</v>
      </c>
      <c r="H1779" s="9">
        <f>Table2[[#This Row],[Dt_Customer]]</f>
        <v>41211</v>
      </c>
      <c r="I1779" s="6">
        <f>Table2[[#This Row],[Recency]]</f>
        <v>7</v>
      </c>
      <c r="J1779" s="14">
        <f>IF(VALUE(YEAR(People!$H1779))-People!$B1779&gt;=90,44,VALUE(YEAR(People!$H1779))-People!$B1779)</f>
        <v>57</v>
      </c>
      <c r="K1779" s="5" t="str">
        <f>IF(AND(People!$J1779&gt;=16,People!$J1779&lt;=25),"16-25",IF(AND(People!$J1779&gt;=26,People!$J1779&lt;=35),"26-35",IF(AND(People!$J1779&gt;=36,People!$J1779&lt;=45),"36-45",IF(AND(People!$J1779&gt;=46,People!$J1779&lt;=55),"46-55",IF(AND(People!$J1779&gt;=56,People!$J1779&lt;=65),"56-65",IF(AND(People!$J1779&gt;=66,People!$J1779&lt;=75),"66-75","ALL"))))))</f>
        <v>56-65</v>
      </c>
      <c r="L1779" t="str">
        <f>Products!H1779</f>
        <v>Married</v>
      </c>
      <c r="M1779">
        <f>Table2[[#This Row],[Recency]]</f>
        <v>7</v>
      </c>
      <c r="N1779">
        <f>Table2[[#This Row],[NumDealsPurchases]]</f>
        <v>5</v>
      </c>
      <c r="O1779" s="12" t="str">
        <f>IF(Table2[[#This Row],[Kidhome]]=0,"No","Yes")</f>
        <v>Yes</v>
      </c>
      <c r="P1779" s="12" t="str">
        <f>IF(Table2[[#This Row],[Teenhome]]=0,"No","Yes")</f>
        <v>Yes</v>
      </c>
    </row>
    <row r="1780" spans="1:16" ht="16.5" x14ac:dyDescent="0.3">
      <c r="A1780" s="5">
        <f>Table2[[#This Row],[ID]]</f>
        <v>7433</v>
      </c>
      <c r="B1780" s="6">
        <f>Table2[[#This Row],[Year_Birth]]</f>
        <v>1985</v>
      </c>
      <c r="C1780" s="6" t="str">
        <f>Table2[[#This Row],[Education]]</f>
        <v>Graduation</v>
      </c>
      <c r="D1780" s="6" t="str">
        <f>Table2[[#This Row],[Marital_Status]]</f>
        <v>Single</v>
      </c>
      <c r="E1780" s="6">
        <f>Table2[[#This Row],[Income]]</f>
        <v>29760</v>
      </c>
      <c r="F1780" s="6">
        <f>Table2[[#This Row],[Kidhome]]</f>
        <v>1</v>
      </c>
      <c r="G1780" s="6">
        <f>Table2[[#This Row],[Teenhome]]</f>
        <v>0</v>
      </c>
      <c r="H1780" s="9">
        <f>Table2[[#This Row],[Dt_Customer]]</f>
        <v>41150</v>
      </c>
      <c r="I1780" s="6">
        <f>Table2[[#This Row],[Recency]]</f>
        <v>87</v>
      </c>
      <c r="J1780" s="8">
        <f>IF(VALUE(YEAR(People!$H1780))-People!$B1780&gt;=90,44,VALUE(YEAR(People!$H1780))-People!$B1780)</f>
        <v>27</v>
      </c>
      <c r="K1780" s="5" t="str">
        <f>IF(AND(People!$J1780&gt;=16,People!$J1780&lt;=25),"16-25",IF(AND(People!$J1780&gt;=26,People!$J1780&lt;=35),"26-35",IF(AND(People!$J1780&gt;=36,People!$J1780&lt;=45),"36-45",IF(AND(People!$J1780&gt;=46,People!$J1780&lt;=55),"46-55",IF(AND(People!$J1780&gt;=56,People!$J1780&lt;=65),"56-65",IF(AND(People!$J1780&gt;=66,People!$J1780&lt;=75),"66-75","ALL"))))))</f>
        <v>26-35</v>
      </c>
      <c r="L1780" t="str">
        <f>Products!H1780</f>
        <v>Together</v>
      </c>
      <c r="M1780">
        <f>Table2[[#This Row],[Recency]]</f>
        <v>87</v>
      </c>
      <c r="N1780">
        <f>Table2[[#This Row],[NumDealsPurchases]]</f>
        <v>4</v>
      </c>
      <c r="O1780" s="12" t="str">
        <f>IF(Table2[[#This Row],[Kidhome]]=0,"No","Yes")</f>
        <v>Yes</v>
      </c>
      <c r="P1780" s="12" t="str">
        <f>IF(Table2[[#This Row],[Teenhome]]=0,"No","Yes")</f>
        <v>No</v>
      </c>
    </row>
    <row r="1781" spans="1:16" ht="16.5" x14ac:dyDescent="0.3">
      <c r="A1781" s="7">
        <f>Table2[[#This Row],[ID]]</f>
        <v>164</v>
      </c>
      <c r="B1781" s="6">
        <f>Table2[[#This Row],[Year_Birth]]</f>
        <v>1977</v>
      </c>
      <c r="C1781" s="6" t="str">
        <f>Table2[[#This Row],[Education]]</f>
        <v>PhD</v>
      </c>
      <c r="D1781" s="6" t="str">
        <f>Table2[[#This Row],[Marital_Status]]</f>
        <v>Married</v>
      </c>
      <c r="E1781" s="6">
        <f>Table2[[#This Row],[Income]]</f>
        <v>28973</v>
      </c>
      <c r="F1781" s="6">
        <f>Table2[[#This Row],[Kidhome]]</f>
        <v>0</v>
      </c>
      <c r="G1781" s="6">
        <f>Table2[[#This Row],[Teenhome]]</f>
        <v>0</v>
      </c>
      <c r="H1781" s="9">
        <f>Table2[[#This Row],[Dt_Customer]]</f>
        <v>41195</v>
      </c>
      <c r="I1781" s="6">
        <f>Table2[[#This Row],[Recency]]</f>
        <v>59</v>
      </c>
      <c r="J1781" s="14">
        <f>IF(VALUE(YEAR(People!$H1781))-People!$B1781&gt;=90,44,VALUE(YEAR(People!$H1781))-People!$B1781)</f>
        <v>35</v>
      </c>
      <c r="K1781" s="5" t="str">
        <f>IF(AND(People!$J1781&gt;=16,People!$J1781&lt;=25),"16-25",IF(AND(People!$J1781&gt;=26,People!$J1781&lt;=35),"26-35",IF(AND(People!$J1781&gt;=36,People!$J1781&lt;=45),"36-45",IF(AND(People!$J1781&gt;=46,People!$J1781&lt;=55),"46-55",IF(AND(People!$J1781&gt;=56,People!$J1781&lt;=65),"56-65",IF(AND(People!$J1781&gt;=66,People!$J1781&lt;=75),"66-75","ALL"))))))</f>
        <v>26-35</v>
      </c>
      <c r="L1781" t="str">
        <f>Products!H1781</f>
        <v>Married</v>
      </c>
      <c r="M1781">
        <f>Table2[[#This Row],[Recency]]</f>
        <v>59</v>
      </c>
      <c r="N1781">
        <f>Table2[[#This Row],[NumDealsPurchases]]</f>
        <v>2</v>
      </c>
      <c r="O1781" s="12" t="str">
        <f>IF(Table2[[#This Row],[Kidhome]]=0,"No","Yes")</f>
        <v>No</v>
      </c>
      <c r="P1781" s="12" t="str">
        <f>IF(Table2[[#This Row],[Teenhome]]=0,"No","Yes")</f>
        <v>No</v>
      </c>
    </row>
    <row r="1782" spans="1:16" ht="16.5" x14ac:dyDescent="0.3">
      <c r="A1782" s="5">
        <f>Table2[[#This Row],[ID]]</f>
        <v>10477</v>
      </c>
      <c r="B1782" s="6">
        <f>Table2[[#This Row],[Year_Birth]]</f>
        <v>1973</v>
      </c>
      <c r="C1782" s="6" t="str">
        <f>Table2[[#This Row],[Education]]</f>
        <v>PhD</v>
      </c>
      <c r="D1782" s="6" t="str">
        <f>Table2[[#This Row],[Marital_Status]]</f>
        <v>Together</v>
      </c>
      <c r="E1782" s="6">
        <f>Table2[[#This Row],[Income]]</f>
        <v>39435</v>
      </c>
      <c r="F1782" s="6">
        <f>Table2[[#This Row],[Kidhome]]</f>
        <v>1</v>
      </c>
      <c r="G1782" s="6">
        <f>Table2[[#This Row],[Teenhome]]</f>
        <v>0</v>
      </c>
      <c r="H1782" s="9">
        <f>Table2[[#This Row],[Dt_Customer]]</f>
        <v>41492</v>
      </c>
      <c r="I1782" s="6">
        <f>Table2[[#This Row],[Recency]]</f>
        <v>16</v>
      </c>
      <c r="J1782" s="8">
        <f>IF(VALUE(YEAR(People!$H1782))-People!$B1782&gt;=90,44,VALUE(YEAR(People!$H1782))-People!$B1782)</f>
        <v>40</v>
      </c>
      <c r="K1782" s="5" t="str">
        <f>IF(AND(People!$J1782&gt;=16,People!$J1782&lt;=25),"16-25",IF(AND(People!$J1782&gt;=26,People!$J1782&lt;=35),"26-35",IF(AND(People!$J1782&gt;=36,People!$J1782&lt;=45),"36-45",IF(AND(People!$J1782&gt;=46,People!$J1782&lt;=55),"46-55",IF(AND(People!$J1782&gt;=56,People!$J1782&lt;=65),"56-65",IF(AND(People!$J1782&gt;=66,People!$J1782&lt;=75),"66-75","ALL"))))))</f>
        <v>36-45</v>
      </c>
      <c r="L1782" t="str">
        <f>Products!H1782</f>
        <v>Single</v>
      </c>
      <c r="M1782">
        <f>Table2[[#This Row],[Recency]]</f>
        <v>16</v>
      </c>
      <c r="N1782">
        <f>Table2[[#This Row],[NumDealsPurchases]]</f>
        <v>1</v>
      </c>
      <c r="O1782" s="12" t="str">
        <f>IF(Table2[[#This Row],[Kidhome]]=0,"No","Yes")</f>
        <v>Yes</v>
      </c>
      <c r="P1782" s="12" t="str">
        <f>IF(Table2[[#This Row],[Teenhome]]=0,"No","Yes")</f>
        <v>No</v>
      </c>
    </row>
    <row r="1783" spans="1:16" ht="16.5" x14ac:dyDescent="0.3">
      <c r="A1783" s="7">
        <f>Table2[[#This Row],[ID]]</f>
        <v>2681</v>
      </c>
      <c r="B1783" s="6">
        <f>Table2[[#This Row],[Year_Birth]]</f>
        <v>1984</v>
      </c>
      <c r="C1783" s="6" t="str">
        <f>Table2[[#This Row],[Education]]</f>
        <v>2n Cycle</v>
      </c>
      <c r="D1783" s="6" t="str">
        <f>Table2[[#This Row],[Marital_Status]]</f>
        <v>Married</v>
      </c>
      <c r="E1783" s="6">
        <f>Table2[[#This Row],[Income]]</f>
        <v>65370</v>
      </c>
      <c r="F1783" s="6">
        <f>Table2[[#This Row],[Kidhome]]</f>
        <v>0</v>
      </c>
      <c r="G1783" s="6">
        <f>Table2[[#This Row],[Teenhome]]</f>
        <v>0</v>
      </c>
      <c r="H1783" s="9">
        <f>Table2[[#This Row],[Dt_Customer]]</f>
        <v>41487</v>
      </c>
      <c r="I1783" s="6">
        <f>Table2[[#This Row],[Recency]]</f>
        <v>1</v>
      </c>
      <c r="J1783" s="14">
        <f>IF(VALUE(YEAR(People!$H1783))-People!$B1783&gt;=90,44,VALUE(YEAR(People!$H1783))-People!$B1783)</f>
        <v>29</v>
      </c>
      <c r="K1783" s="5" t="str">
        <f>IF(AND(People!$J1783&gt;=16,People!$J1783&lt;=25),"16-25",IF(AND(People!$J1783&gt;=26,People!$J1783&lt;=35),"26-35",IF(AND(People!$J1783&gt;=36,People!$J1783&lt;=45),"36-45",IF(AND(People!$J1783&gt;=46,People!$J1783&lt;=55),"46-55",IF(AND(People!$J1783&gt;=56,People!$J1783&lt;=65),"56-65",IF(AND(People!$J1783&gt;=66,People!$J1783&lt;=75),"66-75","ALL"))))))</f>
        <v>26-35</v>
      </c>
      <c r="L1783" t="str">
        <f>Products!H1783</f>
        <v>Single</v>
      </c>
      <c r="M1783">
        <f>Table2[[#This Row],[Recency]]</f>
        <v>1</v>
      </c>
      <c r="N1783">
        <f>Table2[[#This Row],[NumDealsPurchases]]</f>
        <v>1</v>
      </c>
      <c r="O1783" s="12" t="str">
        <f>IF(Table2[[#This Row],[Kidhome]]=0,"No","Yes")</f>
        <v>No</v>
      </c>
      <c r="P1783" s="12" t="str">
        <f>IF(Table2[[#This Row],[Teenhome]]=0,"No","Yes")</f>
        <v>No</v>
      </c>
    </row>
    <row r="1784" spans="1:16" ht="16.5" x14ac:dyDescent="0.3">
      <c r="A1784" s="5">
        <f>Table2[[#This Row],[ID]]</f>
        <v>5150</v>
      </c>
      <c r="B1784" s="6">
        <f>Table2[[#This Row],[Year_Birth]]</f>
        <v>1979</v>
      </c>
      <c r="C1784" s="6" t="str">
        <f>Table2[[#This Row],[Education]]</f>
        <v>Basic</v>
      </c>
      <c r="D1784" s="6" t="str">
        <f>Table2[[#This Row],[Marital_Status]]</f>
        <v>Single</v>
      </c>
      <c r="E1784" s="6">
        <f>Table2[[#This Row],[Income]]</f>
        <v>20194</v>
      </c>
      <c r="F1784" s="6">
        <f>Table2[[#This Row],[Kidhome]]</f>
        <v>1</v>
      </c>
      <c r="G1784" s="6">
        <f>Table2[[#This Row],[Teenhome]]</f>
        <v>0</v>
      </c>
      <c r="H1784" s="9">
        <f>Table2[[#This Row],[Dt_Customer]]</f>
        <v>41260</v>
      </c>
      <c r="I1784" s="6">
        <f>Table2[[#This Row],[Recency]]</f>
        <v>64</v>
      </c>
      <c r="J1784" s="8">
        <f>IF(VALUE(YEAR(People!$H1784))-People!$B1784&gt;=90,44,VALUE(YEAR(People!$H1784))-People!$B1784)</f>
        <v>33</v>
      </c>
      <c r="K1784" s="5" t="str">
        <f>IF(AND(People!$J1784&gt;=16,People!$J1784&lt;=25),"16-25",IF(AND(People!$J1784&gt;=26,People!$J1784&lt;=35),"26-35",IF(AND(People!$J1784&gt;=36,People!$J1784&lt;=45),"36-45",IF(AND(People!$J1784&gt;=46,People!$J1784&lt;=55),"46-55",IF(AND(People!$J1784&gt;=56,People!$J1784&lt;=65),"56-65",IF(AND(People!$J1784&gt;=66,People!$J1784&lt;=75),"66-75","ALL"))))))</f>
        <v>26-35</v>
      </c>
      <c r="L1784" t="str">
        <f>Products!H1784</f>
        <v>Married</v>
      </c>
      <c r="M1784">
        <f>Table2[[#This Row],[Recency]]</f>
        <v>64</v>
      </c>
      <c r="N1784">
        <f>Table2[[#This Row],[NumDealsPurchases]]</f>
        <v>2</v>
      </c>
      <c r="O1784" s="12" t="str">
        <f>IF(Table2[[#This Row],[Kidhome]]=0,"No","Yes")</f>
        <v>Yes</v>
      </c>
      <c r="P1784" s="12" t="str">
        <f>IF(Table2[[#This Row],[Teenhome]]=0,"No","Yes")</f>
        <v>No</v>
      </c>
    </row>
    <row r="1785" spans="1:16" ht="16.5" x14ac:dyDescent="0.3">
      <c r="A1785" s="7">
        <f>Table2[[#This Row],[ID]]</f>
        <v>5283</v>
      </c>
      <c r="B1785" s="6">
        <f>Table2[[#This Row],[Year_Birth]]</f>
        <v>1976</v>
      </c>
      <c r="C1785" s="6" t="str">
        <f>Table2[[#This Row],[Education]]</f>
        <v>PhD</v>
      </c>
      <c r="D1785" s="6" t="str">
        <f>Table2[[#This Row],[Marital_Status]]</f>
        <v>Single</v>
      </c>
      <c r="E1785" s="6">
        <f>Table2[[#This Row],[Income]]</f>
        <v>42473</v>
      </c>
      <c r="F1785" s="6">
        <f>Table2[[#This Row],[Kidhome]]</f>
        <v>1</v>
      </c>
      <c r="G1785" s="6">
        <f>Table2[[#This Row],[Teenhome]]</f>
        <v>1</v>
      </c>
      <c r="H1785" s="9">
        <f>Table2[[#This Row],[Dt_Customer]]</f>
        <v>41687</v>
      </c>
      <c r="I1785" s="6">
        <f>Table2[[#This Row],[Recency]]</f>
        <v>72</v>
      </c>
      <c r="J1785" s="14">
        <f>IF(VALUE(YEAR(People!$H1785))-People!$B1785&gt;=90,44,VALUE(YEAR(People!$H1785))-People!$B1785)</f>
        <v>38</v>
      </c>
      <c r="K1785" s="5" t="str">
        <f>IF(AND(People!$J1785&gt;=16,People!$J1785&lt;=25),"16-25",IF(AND(People!$J1785&gt;=26,People!$J1785&lt;=35),"26-35",IF(AND(People!$J1785&gt;=36,People!$J1785&lt;=45),"36-45",IF(AND(People!$J1785&gt;=46,People!$J1785&lt;=55),"46-55",IF(AND(People!$J1785&gt;=56,People!$J1785&lt;=65),"56-65",IF(AND(People!$J1785&gt;=66,People!$J1785&lt;=75),"66-75","ALL"))))))</f>
        <v>36-45</v>
      </c>
      <c r="L1785" t="str">
        <f>Products!H1785</f>
        <v>Together</v>
      </c>
      <c r="M1785">
        <f>Table2[[#This Row],[Recency]]</f>
        <v>72</v>
      </c>
      <c r="N1785">
        <f>Table2[[#This Row],[NumDealsPurchases]]</f>
        <v>3</v>
      </c>
      <c r="O1785" s="12" t="str">
        <f>IF(Table2[[#This Row],[Kidhome]]=0,"No","Yes")</f>
        <v>Yes</v>
      </c>
      <c r="P1785" s="12" t="str">
        <f>IF(Table2[[#This Row],[Teenhome]]=0,"No","Yes")</f>
        <v>Yes</v>
      </c>
    </row>
    <row r="1786" spans="1:16" ht="16.5" x14ac:dyDescent="0.3">
      <c r="A1786" s="5">
        <f>Table2[[#This Row],[ID]]</f>
        <v>9645</v>
      </c>
      <c r="B1786" s="6">
        <f>Table2[[#This Row],[Year_Birth]]</f>
        <v>1968</v>
      </c>
      <c r="C1786" s="6" t="str">
        <f>Table2[[#This Row],[Education]]</f>
        <v>Graduation</v>
      </c>
      <c r="D1786" s="6" t="str">
        <f>Table2[[#This Row],[Marital_Status]]</f>
        <v>Married</v>
      </c>
      <c r="E1786" s="6">
        <f>Table2[[#This Row],[Income]]</f>
        <v>64590</v>
      </c>
      <c r="F1786" s="6">
        <f>Table2[[#This Row],[Kidhome]]</f>
        <v>0</v>
      </c>
      <c r="G1786" s="6">
        <f>Table2[[#This Row],[Teenhome]]</f>
        <v>0</v>
      </c>
      <c r="H1786" s="9">
        <f>Table2[[#This Row],[Dt_Customer]]</f>
        <v>41196</v>
      </c>
      <c r="I1786" s="6">
        <f>Table2[[#This Row],[Recency]]</f>
        <v>98</v>
      </c>
      <c r="J1786" s="8">
        <f>IF(VALUE(YEAR(People!$H1786))-People!$B1786&gt;=90,44,VALUE(YEAR(People!$H1786))-People!$B1786)</f>
        <v>44</v>
      </c>
      <c r="K1786" s="5" t="str">
        <f>IF(AND(People!$J1786&gt;=16,People!$J1786&lt;=25),"16-25",IF(AND(People!$J1786&gt;=26,People!$J1786&lt;=35),"26-35",IF(AND(People!$J1786&gt;=36,People!$J1786&lt;=45),"36-45",IF(AND(People!$J1786&gt;=46,People!$J1786&lt;=55),"46-55",IF(AND(People!$J1786&gt;=56,People!$J1786&lt;=65),"56-65",IF(AND(People!$J1786&gt;=66,People!$J1786&lt;=75),"66-75","ALL"))))))</f>
        <v>36-45</v>
      </c>
      <c r="L1786" t="str">
        <f>Products!H1786</f>
        <v>Together</v>
      </c>
      <c r="M1786">
        <f>Table2[[#This Row],[Recency]]</f>
        <v>98</v>
      </c>
      <c r="N1786">
        <f>Table2[[#This Row],[NumDealsPurchases]]</f>
        <v>1</v>
      </c>
      <c r="O1786" s="12" t="str">
        <f>IF(Table2[[#This Row],[Kidhome]]=0,"No","Yes")</f>
        <v>No</v>
      </c>
      <c r="P1786" s="12" t="str">
        <f>IF(Table2[[#This Row],[Teenhome]]=0,"No","Yes")</f>
        <v>No</v>
      </c>
    </row>
    <row r="1787" spans="1:16" ht="16.5" x14ac:dyDescent="0.3">
      <c r="A1787" s="7">
        <f>Table2[[#This Row],[ID]]</f>
        <v>10678</v>
      </c>
      <c r="B1787" s="6">
        <f>Table2[[#This Row],[Year_Birth]]</f>
        <v>1959</v>
      </c>
      <c r="C1787" s="6" t="str">
        <f>Table2[[#This Row],[Education]]</f>
        <v>Graduation</v>
      </c>
      <c r="D1787" s="6" t="str">
        <f>Table2[[#This Row],[Marital_Status]]</f>
        <v>Together</v>
      </c>
      <c r="E1787" s="6">
        <f>Table2[[#This Row],[Income]]</f>
        <v>71232</v>
      </c>
      <c r="F1787" s="6">
        <f>Table2[[#This Row],[Kidhome]]</f>
        <v>0</v>
      </c>
      <c r="G1787" s="6">
        <f>Table2[[#This Row],[Teenhome]]</f>
        <v>1</v>
      </c>
      <c r="H1787" s="9">
        <f>Table2[[#This Row],[Dt_Customer]]</f>
        <v>41606</v>
      </c>
      <c r="I1787" s="6">
        <f>Table2[[#This Row],[Recency]]</f>
        <v>91</v>
      </c>
      <c r="J1787" s="14">
        <f>IF(VALUE(YEAR(People!$H1787))-People!$B1787&gt;=90,44,VALUE(YEAR(People!$H1787))-People!$B1787)</f>
        <v>54</v>
      </c>
      <c r="K1787" s="5" t="str">
        <f>IF(AND(People!$J1787&gt;=16,People!$J1787&lt;=25),"16-25",IF(AND(People!$J1787&gt;=26,People!$J1787&lt;=35),"26-35",IF(AND(People!$J1787&gt;=36,People!$J1787&lt;=45),"36-45",IF(AND(People!$J1787&gt;=46,People!$J1787&lt;=55),"46-55",IF(AND(People!$J1787&gt;=56,People!$J1787&lt;=65),"56-65",IF(AND(People!$J1787&gt;=66,People!$J1787&lt;=75),"66-75","ALL"))))))</f>
        <v>46-55</v>
      </c>
      <c r="L1787" t="str">
        <f>Products!H1787</f>
        <v>Single</v>
      </c>
      <c r="M1787">
        <f>Table2[[#This Row],[Recency]]</f>
        <v>91</v>
      </c>
      <c r="N1787">
        <f>Table2[[#This Row],[NumDealsPurchases]]</f>
        <v>2</v>
      </c>
      <c r="O1787" s="12" t="str">
        <f>IF(Table2[[#This Row],[Kidhome]]=0,"No","Yes")</f>
        <v>No</v>
      </c>
      <c r="P1787" s="12" t="str">
        <f>IF(Table2[[#This Row],[Teenhome]]=0,"No","Yes")</f>
        <v>Yes</v>
      </c>
    </row>
    <row r="1788" spans="1:16" ht="16.5" x14ac:dyDescent="0.3">
      <c r="A1788" s="5">
        <f>Table2[[#This Row],[ID]]</f>
        <v>7261</v>
      </c>
      <c r="B1788" s="6">
        <f>Table2[[#This Row],[Year_Birth]]</f>
        <v>1971</v>
      </c>
      <c r="C1788" s="6" t="str">
        <f>Table2[[#This Row],[Education]]</f>
        <v>Graduation</v>
      </c>
      <c r="D1788" s="6" t="str">
        <f>Table2[[#This Row],[Marital_Status]]</f>
        <v>Together</v>
      </c>
      <c r="E1788" s="6">
        <f>Table2[[#This Row],[Income]]</f>
        <v>34600</v>
      </c>
      <c r="F1788" s="6">
        <f>Table2[[#This Row],[Kidhome]]</f>
        <v>1</v>
      </c>
      <c r="G1788" s="6">
        <f>Table2[[#This Row],[Teenhome]]</f>
        <v>1</v>
      </c>
      <c r="H1788" s="9">
        <f>Table2[[#This Row],[Dt_Customer]]</f>
        <v>41275</v>
      </c>
      <c r="I1788" s="6">
        <f>Table2[[#This Row],[Recency]]</f>
        <v>8</v>
      </c>
      <c r="J1788" s="8">
        <f>IF(VALUE(YEAR(People!$H1788))-People!$B1788&gt;=90,44,VALUE(YEAR(People!$H1788))-People!$B1788)</f>
        <v>42</v>
      </c>
      <c r="K1788" s="5" t="str">
        <f>IF(AND(People!$J1788&gt;=16,People!$J1788&lt;=25),"16-25",IF(AND(People!$J1788&gt;=26,People!$J1788&lt;=35),"26-35",IF(AND(People!$J1788&gt;=36,People!$J1788&lt;=45),"36-45",IF(AND(People!$J1788&gt;=46,People!$J1788&lt;=55),"46-55",IF(AND(People!$J1788&gt;=56,People!$J1788&lt;=65),"56-65",IF(AND(People!$J1788&gt;=66,People!$J1788&lt;=75),"66-75","ALL"))))))</f>
        <v>36-45</v>
      </c>
      <c r="L1788" t="str">
        <f>Products!H1788</f>
        <v>Married</v>
      </c>
      <c r="M1788">
        <f>Table2[[#This Row],[Recency]]</f>
        <v>8</v>
      </c>
      <c r="N1788">
        <f>Table2[[#This Row],[NumDealsPurchases]]</f>
        <v>5</v>
      </c>
      <c r="O1788" s="12" t="str">
        <f>IF(Table2[[#This Row],[Kidhome]]=0,"No","Yes")</f>
        <v>Yes</v>
      </c>
      <c r="P1788" s="12" t="str">
        <f>IF(Table2[[#This Row],[Teenhome]]=0,"No","Yes")</f>
        <v>Yes</v>
      </c>
    </row>
    <row r="1789" spans="1:16" ht="16.5" x14ac:dyDescent="0.3">
      <c r="A1789" s="7">
        <f>Table2[[#This Row],[ID]]</f>
        <v>9648</v>
      </c>
      <c r="B1789" s="6">
        <f>Table2[[#This Row],[Year_Birth]]</f>
        <v>1967</v>
      </c>
      <c r="C1789" s="6" t="str">
        <f>Table2[[#This Row],[Education]]</f>
        <v>Graduation</v>
      </c>
      <c r="D1789" s="6" t="str">
        <f>Table2[[#This Row],[Marital_Status]]</f>
        <v>Single</v>
      </c>
      <c r="E1789" s="6">
        <f>Table2[[#This Row],[Income]]</f>
        <v>46904</v>
      </c>
      <c r="F1789" s="6">
        <f>Table2[[#This Row],[Kidhome]]</f>
        <v>1</v>
      </c>
      <c r="G1789" s="6">
        <f>Table2[[#This Row],[Teenhome]]</f>
        <v>1</v>
      </c>
      <c r="H1789" s="9">
        <f>Table2[[#This Row],[Dt_Customer]]</f>
        <v>41216</v>
      </c>
      <c r="I1789" s="6">
        <f>Table2[[#This Row],[Recency]]</f>
        <v>20</v>
      </c>
      <c r="J1789" s="14">
        <f>IF(VALUE(YEAR(People!$H1789))-People!$B1789&gt;=90,44,VALUE(YEAR(People!$H1789))-People!$B1789)</f>
        <v>45</v>
      </c>
      <c r="K1789" s="5" t="str">
        <f>IF(AND(People!$J1789&gt;=16,People!$J1789&lt;=25),"16-25",IF(AND(People!$J1789&gt;=26,People!$J1789&lt;=35),"26-35",IF(AND(People!$J1789&gt;=36,People!$J1789&lt;=45),"36-45",IF(AND(People!$J1789&gt;=46,People!$J1789&lt;=55),"46-55",IF(AND(People!$J1789&gt;=56,People!$J1789&lt;=65),"56-65",IF(AND(People!$J1789&gt;=66,People!$J1789&lt;=75),"66-75","ALL"))))))</f>
        <v>36-45</v>
      </c>
      <c r="L1789" t="str">
        <f>Products!H1789</f>
        <v>Together</v>
      </c>
      <c r="M1789">
        <f>Table2[[#This Row],[Recency]]</f>
        <v>20</v>
      </c>
      <c r="N1789">
        <f>Table2[[#This Row],[NumDealsPurchases]]</f>
        <v>4</v>
      </c>
      <c r="O1789" s="12" t="str">
        <f>IF(Table2[[#This Row],[Kidhome]]=0,"No","Yes")</f>
        <v>Yes</v>
      </c>
      <c r="P1789" s="12" t="str">
        <f>IF(Table2[[#This Row],[Teenhome]]=0,"No","Yes")</f>
        <v>Yes</v>
      </c>
    </row>
    <row r="1790" spans="1:16" ht="16.5" x14ac:dyDescent="0.3">
      <c r="A1790" s="5">
        <f>Table2[[#This Row],[ID]]</f>
        <v>2870</v>
      </c>
      <c r="B1790" s="6">
        <f>Table2[[#This Row],[Year_Birth]]</f>
        <v>1973</v>
      </c>
      <c r="C1790" s="6" t="str">
        <f>Table2[[#This Row],[Education]]</f>
        <v>Graduation</v>
      </c>
      <c r="D1790" s="6" t="str">
        <f>Table2[[#This Row],[Marital_Status]]</f>
        <v>Married</v>
      </c>
      <c r="E1790" s="6">
        <f>Table2[[#This Row],[Income]]</f>
        <v>49094</v>
      </c>
      <c r="F1790" s="6">
        <f>Table2[[#This Row],[Kidhome]]</f>
        <v>0</v>
      </c>
      <c r="G1790" s="6">
        <f>Table2[[#This Row],[Teenhome]]</f>
        <v>1</v>
      </c>
      <c r="H1790" s="9">
        <f>Table2[[#This Row],[Dt_Customer]]</f>
        <v>41173</v>
      </c>
      <c r="I1790" s="6">
        <f>Table2[[#This Row],[Recency]]</f>
        <v>6</v>
      </c>
      <c r="J1790" s="8">
        <f>IF(VALUE(YEAR(People!$H1790))-People!$B1790&gt;=90,44,VALUE(YEAR(People!$H1790))-People!$B1790)</f>
        <v>39</v>
      </c>
      <c r="K1790" s="5" t="str">
        <f>IF(AND(People!$J1790&gt;=16,People!$J1790&lt;=25),"16-25",IF(AND(People!$J1790&gt;=26,People!$J1790&lt;=35),"26-35",IF(AND(People!$J1790&gt;=36,People!$J1790&lt;=45),"36-45",IF(AND(People!$J1790&gt;=46,People!$J1790&lt;=55),"46-55",IF(AND(People!$J1790&gt;=56,People!$J1790&lt;=65),"56-65",IF(AND(People!$J1790&gt;=66,People!$J1790&lt;=75),"66-75","ALL"))))))</f>
        <v>36-45</v>
      </c>
      <c r="L1790" t="str">
        <f>Products!H1790</f>
        <v>Together</v>
      </c>
      <c r="M1790">
        <f>Table2[[#This Row],[Recency]]</f>
        <v>6</v>
      </c>
      <c r="N1790">
        <f>Table2[[#This Row],[NumDealsPurchases]]</f>
        <v>5</v>
      </c>
      <c r="O1790" s="12" t="str">
        <f>IF(Table2[[#This Row],[Kidhome]]=0,"No","Yes")</f>
        <v>No</v>
      </c>
      <c r="P1790" s="12" t="str">
        <f>IF(Table2[[#This Row],[Teenhome]]=0,"No","Yes")</f>
        <v>Yes</v>
      </c>
    </row>
    <row r="1791" spans="1:16" ht="16.5" x14ac:dyDescent="0.3">
      <c r="A1791" s="7">
        <f>Table2[[#This Row],[ID]]</f>
        <v>8008</v>
      </c>
      <c r="B1791" s="6">
        <f>Table2[[#This Row],[Year_Birth]]</f>
        <v>1983</v>
      </c>
      <c r="C1791" s="6" t="str">
        <f>Table2[[#This Row],[Education]]</f>
        <v>Graduation</v>
      </c>
      <c r="D1791" s="6" t="str">
        <f>Table2[[#This Row],[Marital_Status]]</f>
        <v>Together</v>
      </c>
      <c r="E1791" s="6">
        <f>Table2[[#This Row],[Income]]</f>
        <v>36075</v>
      </c>
      <c r="F1791" s="6">
        <f>Table2[[#This Row],[Kidhome]]</f>
        <v>1</v>
      </c>
      <c r="G1791" s="6">
        <f>Table2[[#This Row],[Teenhome]]</f>
        <v>0</v>
      </c>
      <c r="H1791" s="9">
        <f>Table2[[#This Row],[Dt_Customer]]</f>
        <v>41617</v>
      </c>
      <c r="I1791" s="6">
        <f>Table2[[#This Row],[Recency]]</f>
        <v>54</v>
      </c>
      <c r="J1791" s="14">
        <f>IF(VALUE(YEAR(People!$H1791))-People!$B1791&gt;=90,44,VALUE(YEAR(People!$H1791))-People!$B1791)</f>
        <v>30</v>
      </c>
      <c r="K1791" s="5" t="str">
        <f>IF(AND(People!$J1791&gt;=16,People!$J1791&lt;=25),"16-25",IF(AND(People!$J1791&gt;=26,People!$J1791&lt;=35),"26-35",IF(AND(People!$J1791&gt;=36,People!$J1791&lt;=45),"36-45",IF(AND(People!$J1791&gt;=46,People!$J1791&lt;=55),"46-55",IF(AND(People!$J1791&gt;=56,People!$J1791&lt;=65),"56-65",IF(AND(People!$J1791&gt;=66,People!$J1791&lt;=75),"66-75","ALL"))))))</f>
        <v>26-35</v>
      </c>
      <c r="L1791" t="str">
        <f>Products!H1791</f>
        <v>Together</v>
      </c>
      <c r="M1791">
        <f>Table2[[#This Row],[Recency]]</f>
        <v>54</v>
      </c>
      <c r="N1791">
        <f>Table2[[#This Row],[NumDealsPurchases]]</f>
        <v>1</v>
      </c>
      <c r="O1791" s="12" t="str">
        <f>IF(Table2[[#This Row],[Kidhome]]=0,"No","Yes")</f>
        <v>Yes</v>
      </c>
      <c r="P1791" s="12" t="str">
        <f>IF(Table2[[#This Row],[Teenhome]]=0,"No","Yes")</f>
        <v>No</v>
      </c>
    </row>
    <row r="1792" spans="1:16" ht="16.5" x14ac:dyDescent="0.3">
      <c r="A1792" s="5">
        <f>Table2[[#This Row],[ID]]</f>
        <v>1513</v>
      </c>
      <c r="B1792" s="6">
        <f>Table2[[#This Row],[Year_Birth]]</f>
        <v>1979</v>
      </c>
      <c r="C1792" s="6" t="str">
        <f>Table2[[#This Row],[Education]]</f>
        <v>2n Cycle</v>
      </c>
      <c r="D1792" s="6" t="str">
        <f>Table2[[#This Row],[Marital_Status]]</f>
        <v>Together</v>
      </c>
      <c r="E1792" s="6">
        <f>Table2[[#This Row],[Income]]</f>
        <v>60839</v>
      </c>
      <c r="F1792" s="6">
        <f>Table2[[#This Row],[Kidhome]]</f>
        <v>1</v>
      </c>
      <c r="G1792" s="6">
        <f>Table2[[#This Row],[Teenhome]]</f>
        <v>1</v>
      </c>
      <c r="H1792" s="9">
        <f>Table2[[#This Row],[Dt_Customer]]</f>
        <v>41149</v>
      </c>
      <c r="I1792" s="6">
        <f>Table2[[#This Row],[Recency]]</f>
        <v>72</v>
      </c>
      <c r="J1792" s="8">
        <f>IF(VALUE(YEAR(People!$H1792))-People!$B1792&gt;=90,44,VALUE(YEAR(People!$H1792))-People!$B1792)</f>
        <v>33</v>
      </c>
      <c r="K1792" s="5" t="str">
        <f>IF(AND(People!$J1792&gt;=16,People!$J1792&lt;=25),"16-25",IF(AND(People!$J1792&gt;=26,People!$J1792&lt;=35),"26-35",IF(AND(People!$J1792&gt;=36,People!$J1792&lt;=45),"36-45",IF(AND(People!$J1792&gt;=46,People!$J1792&lt;=55),"46-55",IF(AND(People!$J1792&gt;=56,People!$J1792&lt;=65),"56-65",IF(AND(People!$J1792&gt;=66,People!$J1792&lt;=75),"66-75","ALL"))))))</f>
        <v>26-35</v>
      </c>
      <c r="L1792" t="str">
        <f>Products!H1792</f>
        <v>Together</v>
      </c>
      <c r="M1792">
        <f>Table2[[#This Row],[Recency]]</f>
        <v>72</v>
      </c>
      <c r="N1792">
        <f>Table2[[#This Row],[NumDealsPurchases]]</f>
        <v>13</v>
      </c>
      <c r="O1792" s="12" t="str">
        <f>IF(Table2[[#This Row],[Kidhome]]=0,"No","Yes")</f>
        <v>Yes</v>
      </c>
      <c r="P1792" s="12" t="str">
        <f>IF(Table2[[#This Row],[Teenhome]]=0,"No","Yes")</f>
        <v>Yes</v>
      </c>
    </row>
    <row r="1793" spans="1:16" ht="16.5" x14ac:dyDescent="0.3">
      <c r="A1793" s="7">
        <f>Table2[[#This Row],[ID]]</f>
        <v>6173</v>
      </c>
      <c r="B1793" s="6">
        <f>Table2[[#This Row],[Year_Birth]]</f>
        <v>1979</v>
      </c>
      <c r="C1793" s="6" t="str">
        <f>Table2[[#This Row],[Education]]</f>
        <v>Graduation</v>
      </c>
      <c r="D1793" s="6" t="str">
        <f>Table2[[#This Row],[Marital_Status]]</f>
        <v>Together</v>
      </c>
      <c r="E1793" s="6">
        <f>Table2[[#This Row],[Income]]</f>
        <v>77298</v>
      </c>
      <c r="F1793" s="6">
        <f>Table2[[#This Row],[Kidhome]]</f>
        <v>0</v>
      </c>
      <c r="G1793" s="6">
        <f>Table2[[#This Row],[Teenhome]]</f>
        <v>1</v>
      </c>
      <c r="H1793" s="9">
        <f>Table2[[#This Row],[Dt_Customer]]</f>
        <v>41580</v>
      </c>
      <c r="I1793" s="6">
        <f>Table2[[#This Row],[Recency]]</f>
        <v>46</v>
      </c>
      <c r="J1793" s="14">
        <f>IF(VALUE(YEAR(People!$H1793))-People!$B1793&gt;=90,44,VALUE(YEAR(People!$H1793))-People!$B1793)</f>
        <v>34</v>
      </c>
      <c r="K1793" s="5" t="str">
        <f>IF(AND(People!$J1793&gt;=16,People!$J1793&lt;=25),"16-25",IF(AND(People!$J1793&gt;=26,People!$J1793&lt;=35),"26-35",IF(AND(People!$J1793&gt;=36,People!$J1793&lt;=45),"36-45",IF(AND(People!$J1793&gt;=46,People!$J1793&lt;=55),"46-55",IF(AND(People!$J1793&gt;=56,People!$J1793&lt;=65),"56-65",IF(AND(People!$J1793&gt;=66,People!$J1793&lt;=75),"66-75","ALL"))))))</f>
        <v>26-35</v>
      </c>
      <c r="L1793" t="str">
        <f>Products!H1793</f>
        <v>Single</v>
      </c>
      <c r="M1793">
        <f>Table2[[#This Row],[Recency]]</f>
        <v>46</v>
      </c>
      <c r="N1793">
        <f>Table2[[#This Row],[NumDealsPurchases]]</f>
        <v>1</v>
      </c>
      <c r="O1793" s="12" t="str">
        <f>IF(Table2[[#This Row],[Kidhome]]=0,"No","Yes")</f>
        <v>No</v>
      </c>
      <c r="P1793" s="12" t="str">
        <f>IF(Table2[[#This Row],[Teenhome]]=0,"No","Yes")</f>
        <v>Yes</v>
      </c>
    </row>
    <row r="1794" spans="1:16" ht="16.5" x14ac:dyDescent="0.3">
      <c r="A1794" s="5">
        <f>Table2[[#This Row],[ID]]</f>
        <v>1419</v>
      </c>
      <c r="B1794" s="6">
        <f>Table2[[#This Row],[Year_Birth]]</f>
        <v>1950</v>
      </c>
      <c r="C1794" s="6" t="str">
        <f>Table2[[#This Row],[Education]]</f>
        <v>Graduation</v>
      </c>
      <c r="D1794" s="6" t="str">
        <f>Table2[[#This Row],[Marital_Status]]</f>
        <v>Together</v>
      </c>
      <c r="E1794" s="6">
        <f>Table2[[#This Row],[Income]]</f>
        <v>34026</v>
      </c>
      <c r="F1794" s="6">
        <f>Table2[[#This Row],[Kidhome]]</f>
        <v>1</v>
      </c>
      <c r="G1794" s="6">
        <f>Table2[[#This Row],[Teenhome]]</f>
        <v>1</v>
      </c>
      <c r="H1794" s="9">
        <f>Table2[[#This Row],[Dt_Customer]]</f>
        <v>41491</v>
      </c>
      <c r="I1794" s="6">
        <f>Table2[[#This Row],[Recency]]</f>
        <v>11</v>
      </c>
      <c r="J1794" s="8">
        <f>IF(VALUE(YEAR(People!$H1794))-People!$B1794&gt;=90,44,VALUE(YEAR(People!$H1794))-People!$B1794)</f>
        <v>63</v>
      </c>
      <c r="K1794" s="5" t="str">
        <f>IF(AND(People!$J1794&gt;=16,People!$J1794&lt;=25),"16-25",IF(AND(People!$J1794&gt;=26,People!$J1794&lt;=35),"26-35",IF(AND(People!$J1794&gt;=36,People!$J1794&lt;=45),"36-45",IF(AND(People!$J1794&gt;=46,People!$J1794&lt;=55),"46-55",IF(AND(People!$J1794&gt;=56,People!$J1794&lt;=65),"56-65",IF(AND(People!$J1794&gt;=66,People!$J1794&lt;=75),"66-75","ALL"))))))</f>
        <v>56-65</v>
      </c>
      <c r="L1794" t="str">
        <f>Products!H1794</f>
        <v>Together</v>
      </c>
      <c r="M1794">
        <f>Table2[[#This Row],[Recency]]</f>
        <v>11</v>
      </c>
      <c r="N1794">
        <f>Table2[[#This Row],[NumDealsPurchases]]</f>
        <v>3</v>
      </c>
      <c r="O1794" s="12" t="str">
        <f>IF(Table2[[#This Row],[Kidhome]]=0,"No","Yes")</f>
        <v>Yes</v>
      </c>
      <c r="P1794" s="12" t="str">
        <f>IF(Table2[[#This Row],[Teenhome]]=0,"No","Yes")</f>
        <v>Yes</v>
      </c>
    </row>
    <row r="1795" spans="1:16" ht="16.5" x14ac:dyDescent="0.3">
      <c r="A1795" s="7">
        <f>Table2[[#This Row],[ID]]</f>
        <v>9150</v>
      </c>
      <c r="B1795" s="6">
        <f>Table2[[#This Row],[Year_Birth]]</f>
        <v>1963</v>
      </c>
      <c r="C1795" s="6" t="str">
        <f>Table2[[#This Row],[Education]]</f>
        <v>PhD</v>
      </c>
      <c r="D1795" s="6" t="str">
        <f>Table2[[#This Row],[Marital_Status]]</f>
        <v>Single</v>
      </c>
      <c r="E1795" s="6">
        <f>Table2[[#This Row],[Income]]</f>
        <v>48918</v>
      </c>
      <c r="F1795" s="6">
        <f>Table2[[#This Row],[Kidhome]]</f>
        <v>1</v>
      </c>
      <c r="G1795" s="6">
        <f>Table2[[#This Row],[Teenhome]]</f>
        <v>1</v>
      </c>
      <c r="H1795" s="9">
        <f>Table2[[#This Row],[Dt_Customer]]</f>
        <v>41741</v>
      </c>
      <c r="I1795" s="6">
        <f>Table2[[#This Row],[Recency]]</f>
        <v>21</v>
      </c>
      <c r="J1795" s="14">
        <f>IF(VALUE(YEAR(People!$H1795))-People!$B1795&gt;=90,44,VALUE(YEAR(People!$H1795))-People!$B1795)</f>
        <v>51</v>
      </c>
      <c r="K1795" s="5" t="str">
        <f>IF(AND(People!$J1795&gt;=16,People!$J1795&lt;=25),"16-25",IF(AND(People!$J1795&gt;=26,People!$J1795&lt;=35),"26-35",IF(AND(People!$J1795&gt;=36,People!$J1795&lt;=45),"36-45",IF(AND(People!$J1795&gt;=46,People!$J1795&lt;=55),"46-55",IF(AND(People!$J1795&gt;=56,People!$J1795&lt;=65),"56-65",IF(AND(People!$J1795&gt;=66,People!$J1795&lt;=75),"66-75","ALL"))))))</f>
        <v>46-55</v>
      </c>
      <c r="L1795" t="str">
        <f>Products!H1795</f>
        <v>Single</v>
      </c>
      <c r="M1795">
        <f>Table2[[#This Row],[Recency]]</f>
        <v>21</v>
      </c>
      <c r="N1795">
        <f>Table2[[#This Row],[NumDealsPurchases]]</f>
        <v>2</v>
      </c>
      <c r="O1795" s="12" t="str">
        <f>IF(Table2[[#This Row],[Kidhome]]=0,"No","Yes")</f>
        <v>Yes</v>
      </c>
      <c r="P1795" s="12" t="str">
        <f>IF(Table2[[#This Row],[Teenhome]]=0,"No","Yes")</f>
        <v>Yes</v>
      </c>
    </row>
    <row r="1796" spans="1:16" ht="16.5" x14ac:dyDescent="0.3">
      <c r="A1796" s="5">
        <f>Table2[[#This Row],[ID]]</f>
        <v>7960</v>
      </c>
      <c r="B1796" s="6">
        <f>Table2[[#This Row],[Year_Birth]]</f>
        <v>1962</v>
      </c>
      <c r="C1796" s="6" t="str">
        <f>Table2[[#This Row],[Education]]</f>
        <v>2n Cycle</v>
      </c>
      <c r="D1796" s="6" t="str">
        <f>Table2[[#This Row],[Marital_Status]]</f>
        <v>Together</v>
      </c>
      <c r="E1796" s="6">
        <f>Table2[[#This Row],[Income]]</f>
        <v>82122</v>
      </c>
      <c r="F1796" s="6">
        <f>Table2[[#This Row],[Kidhome]]</f>
        <v>0</v>
      </c>
      <c r="G1796" s="6">
        <f>Table2[[#This Row],[Teenhome]]</f>
        <v>0</v>
      </c>
      <c r="H1796" s="9">
        <f>Table2[[#This Row],[Dt_Customer]]</f>
        <v>41501</v>
      </c>
      <c r="I1796" s="6">
        <f>Table2[[#This Row],[Recency]]</f>
        <v>89</v>
      </c>
      <c r="J1796" s="8">
        <f>IF(VALUE(YEAR(People!$H1796))-People!$B1796&gt;=90,44,VALUE(YEAR(People!$H1796))-People!$B1796)</f>
        <v>51</v>
      </c>
      <c r="K1796" s="5" t="str">
        <f>IF(AND(People!$J1796&gt;=16,People!$J1796&lt;=25),"16-25",IF(AND(People!$J1796&gt;=26,People!$J1796&lt;=35),"26-35",IF(AND(People!$J1796&gt;=36,People!$J1796&lt;=45),"36-45",IF(AND(People!$J1796&gt;=46,People!$J1796&lt;=55),"46-55",IF(AND(People!$J1796&gt;=56,People!$J1796&lt;=65),"56-65",IF(AND(People!$J1796&gt;=66,People!$J1796&lt;=75),"66-75","ALL"))))))</f>
        <v>46-55</v>
      </c>
      <c r="L1796" t="str">
        <f>Products!H1796</f>
        <v>Together</v>
      </c>
      <c r="M1796">
        <f>Table2[[#This Row],[Recency]]</f>
        <v>89</v>
      </c>
      <c r="N1796">
        <f>Table2[[#This Row],[NumDealsPurchases]]</f>
        <v>1</v>
      </c>
      <c r="O1796" s="12" t="str">
        <f>IF(Table2[[#This Row],[Kidhome]]=0,"No","Yes")</f>
        <v>No</v>
      </c>
      <c r="P1796" s="12" t="str">
        <f>IF(Table2[[#This Row],[Teenhome]]=0,"No","Yes")</f>
        <v>No</v>
      </c>
    </row>
    <row r="1797" spans="1:16" ht="16.5" x14ac:dyDescent="0.3">
      <c r="A1797" s="7">
        <f>Table2[[#This Row],[ID]]</f>
        <v>1250</v>
      </c>
      <c r="B1797" s="6">
        <f>Table2[[#This Row],[Year_Birth]]</f>
        <v>1976</v>
      </c>
      <c r="C1797" s="6" t="str">
        <f>Table2[[#This Row],[Education]]</f>
        <v>Graduation</v>
      </c>
      <c r="D1797" s="6" t="str">
        <f>Table2[[#This Row],[Marital_Status]]</f>
        <v>Single</v>
      </c>
      <c r="E1797" s="6">
        <f>Table2[[#This Row],[Income]]</f>
        <v>37697</v>
      </c>
      <c r="F1797" s="6">
        <f>Table2[[#This Row],[Kidhome]]</f>
        <v>1</v>
      </c>
      <c r="G1797" s="6">
        <f>Table2[[#This Row],[Teenhome]]</f>
        <v>0</v>
      </c>
      <c r="H1797" s="9">
        <f>Table2[[#This Row],[Dt_Customer]]</f>
        <v>41677</v>
      </c>
      <c r="I1797" s="6">
        <f>Table2[[#This Row],[Recency]]</f>
        <v>82</v>
      </c>
      <c r="J1797" s="14">
        <f>IF(VALUE(YEAR(People!$H1797))-People!$B1797&gt;=90,44,VALUE(YEAR(People!$H1797))-People!$B1797)</f>
        <v>38</v>
      </c>
      <c r="K1797" s="5" t="str">
        <f>IF(AND(People!$J1797&gt;=16,People!$J1797&lt;=25),"16-25",IF(AND(People!$J1797&gt;=26,People!$J1797&lt;=35),"26-35",IF(AND(People!$J1797&gt;=36,People!$J1797&lt;=45),"36-45",IF(AND(People!$J1797&gt;=46,People!$J1797&lt;=55),"46-55",IF(AND(People!$J1797&gt;=56,People!$J1797&lt;=65),"56-65",IF(AND(People!$J1797&gt;=66,People!$J1797&lt;=75),"66-75","ALL"))))))</f>
        <v>36-45</v>
      </c>
      <c r="L1797" t="str">
        <f>Products!H1797</f>
        <v>Married</v>
      </c>
      <c r="M1797">
        <f>Table2[[#This Row],[Recency]]</f>
        <v>82</v>
      </c>
      <c r="N1797">
        <f>Table2[[#This Row],[NumDealsPurchases]]</f>
        <v>1</v>
      </c>
      <c r="O1797" s="12" t="str">
        <f>IF(Table2[[#This Row],[Kidhome]]=0,"No","Yes")</f>
        <v>Yes</v>
      </c>
      <c r="P1797" s="12" t="str">
        <f>IF(Table2[[#This Row],[Teenhome]]=0,"No","Yes")</f>
        <v>No</v>
      </c>
    </row>
    <row r="1798" spans="1:16" ht="16.5" x14ac:dyDescent="0.3">
      <c r="A1798" s="5">
        <f>Table2[[#This Row],[ID]]</f>
        <v>9905</v>
      </c>
      <c r="B1798" s="6">
        <f>Table2[[#This Row],[Year_Birth]]</f>
        <v>1952</v>
      </c>
      <c r="C1798" s="6" t="str">
        <f>Table2[[#This Row],[Education]]</f>
        <v>Graduation</v>
      </c>
      <c r="D1798" s="6" t="str">
        <f>Table2[[#This Row],[Marital_Status]]</f>
        <v>Together</v>
      </c>
      <c r="E1798" s="6">
        <f>Table2[[#This Row],[Income]]</f>
        <v>34074</v>
      </c>
      <c r="F1798" s="6">
        <f>Table2[[#This Row],[Kidhome]]</f>
        <v>1</v>
      </c>
      <c r="G1798" s="6">
        <f>Table2[[#This Row],[Teenhome]]</f>
        <v>1</v>
      </c>
      <c r="H1798" s="9">
        <f>Table2[[#This Row],[Dt_Customer]]</f>
        <v>41468</v>
      </c>
      <c r="I1798" s="6">
        <f>Table2[[#This Row],[Recency]]</f>
        <v>69</v>
      </c>
      <c r="J1798" s="8">
        <f>IF(VALUE(YEAR(People!$H1798))-People!$B1798&gt;=90,44,VALUE(YEAR(People!$H1798))-People!$B1798)</f>
        <v>61</v>
      </c>
      <c r="K1798" s="5" t="str">
        <f>IF(AND(People!$J1798&gt;=16,People!$J1798&lt;=25),"16-25",IF(AND(People!$J1798&gt;=26,People!$J1798&lt;=35),"26-35",IF(AND(People!$J1798&gt;=36,People!$J1798&lt;=45),"36-45",IF(AND(People!$J1798&gt;=46,People!$J1798&lt;=55),"46-55",IF(AND(People!$J1798&gt;=56,People!$J1798&lt;=65),"56-65",IF(AND(People!$J1798&gt;=66,People!$J1798&lt;=75),"66-75","ALL"))))))</f>
        <v>56-65</v>
      </c>
      <c r="L1798" t="str">
        <f>Products!H1798</f>
        <v>Single</v>
      </c>
      <c r="M1798">
        <f>Table2[[#This Row],[Recency]]</f>
        <v>69</v>
      </c>
      <c r="N1798">
        <f>Table2[[#This Row],[NumDealsPurchases]]</f>
        <v>5</v>
      </c>
      <c r="O1798" s="12" t="str">
        <f>IF(Table2[[#This Row],[Kidhome]]=0,"No","Yes")</f>
        <v>Yes</v>
      </c>
      <c r="P1798" s="12" t="str">
        <f>IF(Table2[[#This Row],[Teenhome]]=0,"No","Yes")</f>
        <v>Yes</v>
      </c>
    </row>
    <row r="1799" spans="1:16" ht="16.5" x14ac:dyDescent="0.3">
      <c r="A1799" s="7">
        <f>Table2[[#This Row],[ID]]</f>
        <v>10691</v>
      </c>
      <c r="B1799" s="6">
        <f>Table2[[#This Row],[Year_Birth]]</f>
        <v>1960</v>
      </c>
      <c r="C1799" s="6" t="str">
        <f>Table2[[#This Row],[Education]]</f>
        <v>Master</v>
      </c>
      <c r="D1799" s="6" t="str">
        <f>Table2[[#This Row],[Marital_Status]]</f>
        <v>Married</v>
      </c>
      <c r="E1799" s="6">
        <f>Table2[[#This Row],[Income]]</f>
        <v>28520</v>
      </c>
      <c r="F1799" s="6">
        <f>Table2[[#This Row],[Kidhome]]</f>
        <v>1</v>
      </c>
      <c r="G1799" s="6">
        <f>Table2[[#This Row],[Teenhome]]</f>
        <v>1</v>
      </c>
      <c r="H1799" s="9">
        <f>Table2[[#This Row],[Dt_Customer]]</f>
        <v>41439</v>
      </c>
      <c r="I1799" s="6">
        <f>Table2[[#This Row],[Recency]]</f>
        <v>55</v>
      </c>
      <c r="J1799" s="14">
        <f>IF(VALUE(YEAR(People!$H1799))-People!$B1799&gt;=90,44,VALUE(YEAR(People!$H1799))-People!$B1799)</f>
        <v>53</v>
      </c>
      <c r="K1799" s="5" t="str">
        <f>IF(AND(People!$J1799&gt;=16,People!$J1799&lt;=25),"16-25",IF(AND(People!$J1799&gt;=26,People!$J1799&lt;=35),"26-35",IF(AND(People!$J1799&gt;=36,People!$J1799&lt;=45),"36-45",IF(AND(People!$J1799&gt;=46,People!$J1799&lt;=55),"46-55",IF(AND(People!$J1799&gt;=56,People!$J1799&lt;=65),"56-65",IF(AND(People!$J1799&gt;=66,People!$J1799&lt;=75),"66-75","ALL"))))))</f>
        <v>46-55</v>
      </c>
      <c r="L1799" t="str">
        <f>Products!H1799</f>
        <v>Single</v>
      </c>
      <c r="M1799">
        <f>Table2[[#This Row],[Recency]]</f>
        <v>55</v>
      </c>
      <c r="N1799">
        <f>Table2[[#This Row],[NumDealsPurchases]]</f>
        <v>1</v>
      </c>
      <c r="O1799" s="12" t="str">
        <f>IF(Table2[[#This Row],[Kidhome]]=0,"No","Yes")</f>
        <v>Yes</v>
      </c>
      <c r="P1799" s="12" t="str">
        <f>IF(Table2[[#This Row],[Teenhome]]=0,"No","Yes")</f>
        <v>Yes</v>
      </c>
    </row>
    <row r="1800" spans="1:16" ht="16.5" x14ac:dyDescent="0.3">
      <c r="A1800" s="5">
        <f>Table2[[#This Row],[ID]]</f>
        <v>7002</v>
      </c>
      <c r="B1800" s="6">
        <f>Table2[[#This Row],[Year_Birth]]</f>
        <v>1955</v>
      </c>
      <c r="C1800" s="6" t="str">
        <f>Table2[[#This Row],[Education]]</f>
        <v>Graduation</v>
      </c>
      <c r="D1800" s="6" t="str">
        <f>Table2[[#This Row],[Marital_Status]]</f>
        <v>Single</v>
      </c>
      <c r="E1800" s="6">
        <f>Table2[[#This Row],[Income]]</f>
        <v>62535</v>
      </c>
      <c r="F1800" s="6">
        <f>Table2[[#This Row],[Kidhome]]</f>
        <v>0</v>
      </c>
      <c r="G1800" s="6">
        <f>Table2[[#This Row],[Teenhome]]</f>
        <v>1</v>
      </c>
      <c r="H1800" s="9">
        <f>Table2[[#This Row],[Dt_Customer]]</f>
        <v>41550</v>
      </c>
      <c r="I1800" s="6">
        <f>Table2[[#This Row],[Recency]]</f>
        <v>13</v>
      </c>
      <c r="J1800" s="8">
        <f>IF(VALUE(YEAR(People!$H1800))-People!$B1800&gt;=90,44,VALUE(YEAR(People!$H1800))-People!$B1800)</f>
        <v>58</v>
      </c>
      <c r="K1800" s="5" t="str">
        <f>IF(AND(People!$J1800&gt;=16,People!$J1800&lt;=25),"16-25",IF(AND(People!$J1800&gt;=26,People!$J1800&lt;=35),"26-35",IF(AND(People!$J1800&gt;=36,People!$J1800&lt;=45),"36-45",IF(AND(People!$J1800&gt;=46,People!$J1800&lt;=55),"46-55",IF(AND(People!$J1800&gt;=56,People!$J1800&lt;=65),"56-65",IF(AND(People!$J1800&gt;=66,People!$J1800&lt;=75),"66-75","ALL"))))))</f>
        <v>56-65</v>
      </c>
      <c r="L1800" t="str">
        <f>Products!H1800</f>
        <v>Together</v>
      </c>
      <c r="M1800">
        <f>Table2[[#This Row],[Recency]]</f>
        <v>13</v>
      </c>
      <c r="N1800">
        <f>Table2[[#This Row],[NumDealsPurchases]]</f>
        <v>1</v>
      </c>
      <c r="O1800" s="12" t="str">
        <f>IF(Table2[[#This Row],[Kidhome]]=0,"No","Yes")</f>
        <v>No</v>
      </c>
      <c r="P1800" s="12" t="str">
        <f>IF(Table2[[#This Row],[Teenhome]]=0,"No","Yes")</f>
        <v>Yes</v>
      </c>
    </row>
    <row r="1801" spans="1:16" ht="16.5" x14ac:dyDescent="0.3">
      <c r="A1801" s="7">
        <f>Table2[[#This Row],[ID]]</f>
        <v>2952</v>
      </c>
      <c r="B1801" s="6">
        <f>Table2[[#This Row],[Year_Birth]]</f>
        <v>1977</v>
      </c>
      <c r="C1801" s="6" t="str">
        <f>Table2[[#This Row],[Education]]</f>
        <v>Master</v>
      </c>
      <c r="D1801" s="6" t="str">
        <f>Table2[[#This Row],[Marital_Status]]</f>
        <v>Single</v>
      </c>
      <c r="E1801" s="6">
        <f>Table2[[#This Row],[Income]]</f>
        <v>36273</v>
      </c>
      <c r="F1801" s="6">
        <f>Table2[[#This Row],[Kidhome]]</f>
        <v>1</v>
      </c>
      <c r="G1801" s="6">
        <f>Table2[[#This Row],[Teenhome]]</f>
        <v>0</v>
      </c>
      <c r="H1801" s="9">
        <f>Table2[[#This Row],[Dt_Customer]]</f>
        <v>41745</v>
      </c>
      <c r="I1801" s="6">
        <f>Table2[[#This Row],[Recency]]</f>
        <v>80</v>
      </c>
      <c r="J1801" s="14">
        <f>IF(VALUE(YEAR(People!$H1801))-People!$B1801&gt;=90,44,VALUE(YEAR(People!$H1801))-People!$B1801)</f>
        <v>37</v>
      </c>
      <c r="K1801" s="5" t="str">
        <f>IF(AND(People!$J1801&gt;=16,People!$J1801&lt;=25),"16-25",IF(AND(People!$J1801&gt;=26,People!$J1801&lt;=35),"26-35",IF(AND(People!$J1801&gt;=36,People!$J1801&lt;=45),"36-45",IF(AND(People!$J1801&gt;=46,People!$J1801&lt;=55),"46-55",IF(AND(People!$J1801&gt;=56,People!$J1801&lt;=65),"56-65",IF(AND(People!$J1801&gt;=66,People!$J1801&lt;=75),"66-75","ALL"))))))</f>
        <v>36-45</v>
      </c>
      <c r="L1801" t="str">
        <f>Products!H1801</f>
        <v>Together</v>
      </c>
      <c r="M1801">
        <f>Table2[[#This Row],[Recency]]</f>
        <v>80</v>
      </c>
      <c r="N1801">
        <f>Table2[[#This Row],[NumDealsPurchases]]</f>
        <v>2</v>
      </c>
      <c r="O1801" s="12" t="str">
        <f>IF(Table2[[#This Row],[Kidhome]]=0,"No","Yes")</f>
        <v>Yes</v>
      </c>
      <c r="P1801" s="12" t="str">
        <f>IF(Table2[[#This Row],[Teenhome]]=0,"No","Yes")</f>
        <v>No</v>
      </c>
    </row>
    <row r="1802" spans="1:16" ht="16.5" x14ac:dyDescent="0.3">
      <c r="A1802" s="5">
        <f>Table2[[#This Row],[ID]]</f>
        <v>8439</v>
      </c>
      <c r="B1802" s="6">
        <f>Table2[[#This Row],[Year_Birth]]</f>
        <v>1964</v>
      </c>
      <c r="C1802" s="6" t="str">
        <f>Table2[[#This Row],[Education]]</f>
        <v>Graduation</v>
      </c>
      <c r="D1802" s="6" t="str">
        <f>Table2[[#This Row],[Marital_Status]]</f>
        <v>Together</v>
      </c>
      <c r="E1802" s="6">
        <f>Table2[[#This Row],[Income]]</f>
        <v>63404</v>
      </c>
      <c r="F1802" s="6">
        <f>Table2[[#This Row],[Kidhome]]</f>
        <v>0</v>
      </c>
      <c r="G1802" s="6">
        <f>Table2[[#This Row],[Teenhome]]</f>
        <v>2</v>
      </c>
      <c r="H1802" s="9">
        <f>Table2[[#This Row],[Dt_Customer]]</f>
        <v>41796</v>
      </c>
      <c r="I1802" s="6">
        <f>Table2[[#This Row],[Recency]]</f>
        <v>97</v>
      </c>
      <c r="J1802" s="8">
        <f>IF(VALUE(YEAR(People!$H1802))-People!$B1802&gt;=90,44,VALUE(YEAR(People!$H1802))-People!$B1802)</f>
        <v>50</v>
      </c>
      <c r="K1802" s="5" t="str">
        <f>IF(AND(People!$J1802&gt;=16,People!$J1802&lt;=25),"16-25",IF(AND(People!$J1802&gt;=26,People!$J1802&lt;=35),"26-35",IF(AND(People!$J1802&gt;=36,People!$J1802&lt;=45),"36-45",IF(AND(People!$J1802&gt;=46,People!$J1802&lt;=55),"46-55",IF(AND(People!$J1802&gt;=56,People!$J1802&lt;=65),"56-65",IF(AND(People!$J1802&gt;=66,People!$J1802&lt;=75),"66-75","ALL"))))))</f>
        <v>46-55</v>
      </c>
      <c r="L1802" t="str">
        <f>Products!H1802</f>
        <v>Together</v>
      </c>
      <c r="M1802">
        <f>Table2[[#This Row],[Recency]]</f>
        <v>97</v>
      </c>
      <c r="N1802">
        <f>Table2[[#This Row],[NumDealsPurchases]]</f>
        <v>2</v>
      </c>
      <c r="O1802" s="12" t="str">
        <f>IF(Table2[[#This Row],[Kidhome]]=0,"No","Yes")</f>
        <v>No</v>
      </c>
      <c r="P1802" s="12" t="str">
        <f>IF(Table2[[#This Row],[Teenhome]]=0,"No","Yes")</f>
        <v>Yes</v>
      </c>
    </row>
    <row r="1803" spans="1:16" ht="16.5" x14ac:dyDescent="0.3">
      <c r="A1803" s="7">
        <f>Table2[[#This Row],[ID]]</f>
        <v>762</v>
      </c>
      <c r="B1803" s="6">
        <f>Table2[[#This Row],[Year_Birth]]</f>
        <v>1981</v>
      </c>
      <c r="C1803" s="6" t="str">
        <f>Table2[[#This Row],[Education]]</f>
        <v>2n Cycle</v>
      </c>
      <c r="D1803" s="6" t="str">
        <f>Table2[[#This Row],[Marital_Status]]</f>
        <v>Together</v>
      </c>
      <c r="E1803" s="6">
        <f>Table2[[#This Row],[Income]]</f>
        <v>75774</v>
      </c>
      <c r="F1803" s="6">
        <f>Table2[[#This Row],[Kidhome]]</f>
        <v>1</v>
      </c>
      <c r="G1803" s="6">
        <f>Table2[[#This Row],[Teenhome]]</f>
        <v>0</v>
      </c>
      <c r="H1803" s="9">
        <f>Table2[[#This Row],[Dt_Customer]]</f>
        <v>41761</v>
      </c>
      <c r="I1803" s="6">
        <f>Table2[[#This Row],[Recency]]</f>
        <v>27</v>
      </c>
      <c r="J1803" s="14">
        <f>IF(VALUE(YEAR(People!$H1803))-People!$B1803&gt;=90,44,VALUE(YEAR(People!$H1803))-People!$B1803)</f>
        <v>33</v>
      </c>
      <c r="K1803" s="5" t="str">
        <f>IF(AND(People!$J1803&gt;=16,People!$J1803&lt;=25),"16-25",IF(AND(People!$J1803&gt;=26,People!$J1803&lt;=35),"26-35",IF(AND(People!$J1803&gt;=36,People!$J1803&lt;=45),"36-45",IF(AND(People!$J1803&gt;=46,People!$J1803&lt;=55),"46-55",IF(AND(People!$J1803&gt;=56,People!$J1803&lt;=65),"56-65",IF(AND(People!$J1803&gt;=66,People!$J1803&lt;=75),"66-75","ALL"))))))</f>
        <v>26-35</v>
      </c>
      <c r="L1803" t="str">
        <f>Products!H1803</f>
        <v>Together</v>
      </c>
      <c r="M1803">
        <f>Table2[[#This Row],[Recency]]</f>
        <v>27</v>
      </c>
      <c r="N1803">
        <f>Table2[[#This Row],[NumDealsPurchases]]</f>
        <v>1</v>
      </c>
      <c r="O1803" s="12" t="str">
        <f>IF(Table2[[#This Row],[Kidhome]]=0,"No","Yes")</f>
        <v>Yes</v>
      </c>
      <c r="P1803" s="12" t="str">
        <f>IF(Table2[[#This Row],[Teenhome]]=0,"No","Yes")</f>
        <v>No</v>
      </c>
    </row>
    <row r="1804" spans="1:16" ht="16.5" x14ac:dyDescent="0.3">
      <c r="A1804" s="5">
        <f>Table2[[#This Row],[ID]]</f>
        <v>2831</v>
      </c>
      <c r="B1804" s="6">
        <f>Table2[[#This Row],[Year_Birth]]</f>
        <v>1976</v>
      </c>
      <c r="C1804" s="6" t="str">
        <f>Table2[[#This Row],[Education]]</f>
        <v>Graduation</v>
      </c>
      <c r="D1804" s="6" t="str">
        <f>Table2[[#This Row],[Marital_Status]]</f>
        <v>Together</v>
      </c>
      <c r="E1804" s="6">
        <f>Table2[[#This Row],[Income]]</f>
        <v>78416</v>
      </c>
      <c r="F1804" s="6">
        <f>Table2[[#This Row],[Kidhome]]</f>
        <v>0</v>
      </c>
      <c r="G1804" s="6">
        <f>Table2[[#This Row],[Teenhome]]</f>
        <v>1</v>
      </c>
      <c r="H1804" s="9">
        <f>Table2[[#This Row],[Dt_Customer]]</f>
        <v>41817</v>
      </c>
      <c r="I1804" s="6">
        <f>Table2[[#This Row],[Recency]]</f>
        <v>99</v>
      </c>
      <c r="J1804" s="8">
        <f>IF(VALUE(YEAR(People!$H1804))-People!$B1804&gt;=90,44,VALUE(YEAR(People!$H1804))-People!$B1804)</f>
        <v>38</v>
      </c>
      <c r="K1804" s="5" t="str">
        <f>IF(AND(People!$J1804&gt;=16,People!$J1804&lt;=25),"16-25",IF(AND(People!$J1804&gt;=26,People!$J1804&lt;=35),"26-35",IF(AND(People!$J1804&gt;=36,People!$J1804&lt;=45),"36-45",IF(AND(People!$J1804&gt;=46,People!$J1804&lt;=55),"46-55",IF(AND(People!$J1804&gt;=56,People!$J1804&lt;=65),"56-65",IF(AND(People!$J1804&gt;=66,People!$J1804&lt;=75),"66-75","ALL"))))))</f>
        <v>36-45</v>
      </c>
      <c r="L1804" t="str">
        <f>Products!H1804</f>
        <v>Together</v>
      </c>
      <c r="M1804">
        <f>Table2[[#This Row],[Recency]]</f>
        <v>99</v>
      </c>
      <c r="N1804">
        <f>Table2[[#This Row],[NumDealsPurchases]]</f>
        <v>2</v>
      </c>
      <c r="O1804" s="12" t="str">
        <f>IF(Table2[[#This Row],[Kidhome]]=0,"No","Yes")</f>
        <v>No</v>
      </c>
      <c r="P1804" s="12" t="str">
        <f>IF(Table2[[#This Row],[Teenhome]]=0,"No","Yes")</f>
        <v>Yes</v>
      </c>
    </row>
    <row r="1805" spans="1:16" ht="16.5" x14ac:dyDescent="0.3">
      <c r="A1805" s="7">
        <f>Table2[[#This Row],[ID]]</f>
        <v>6977</v>
      </c>
      <c r="B1805" s="6">
        <f>Table2[[#This Row],[Year_Birth]]</f>
        <v>1974</v>
      </c>
      <c r="C1805" s="6" t="str">
        <f>Table2[[#This Row],[Education]]</f>
        <v>Graduation</v>
      </c>
      <c r="D1805" s="6" t="str">
        <f>Table2[[#This Row],[Marital_Status]]</f>
        <v>Together</v>
      </c>
      <c r="E1805" s="6">
        <f>Table2[[#This Row],[Income]]</f>
        <v>75702</v>
      </c>
      <c r="F1805" s="6">
        <f>Table2[[#This Row],[Kidhome]]</f>
        <v>0</v>
      </c>
      <c r="G1805" s="6">
        <f>Table2[[#This Row],[Teenhome]]</f>
        <v>1</v>
      </c>
      <c r="H1805" s="9">
        <f>Table2[[#This Row],[Dt_Customer]]</f>
        <v>41196</v>
      </c>
      <c r="I1805" s="6">
        <f>Table2[[#This Row],[Recency]]</f>
        <v>87</v>
      </c>
      <c r="J1805" s="14">
        <f>IF(VALUE(YEAR(People!$H1805))-People!$B1805&gt;=90,44,VALUE(YEAR(People!$H1805))-People!$B1805)</f>
        <v>38</v>
      </c>
      <c r="K1805" s="5" t="str">
        <f>IF(AND(People!$J1805&gt;=16,People!$J1805&lt;=25),"16-25",IF(AND(People!$J1805&gt;=26,People!$J1805&lt;=35),"26-35",IF(AND(People!$J1805&gt;=36,People!$J1805&lt;=45),"36-45",IF(AND(People!$J1805&gt;=46,People!$J1805&lt;=55),"46-55",IF(AND(People!$J1805&gt;=56,People!$J1805&lt;=65),"56-65",IF(AND(People!$J1805&gt;=66,People!$J1805&lt;=75),"66-75","ALL"))))))</f>
        <v>36-45</v>
      </c>
      <c r="L1805" t="str">
        <f>Products!H1805</f>
        <v>Single</v>
      </c>
      <c r="M1805">
        <f>Table2[[#This Row],[Recency]]</f>
        <v>87</v>
      </c>
      <c r="N1805">
        <f>Table2[[#This Row],[NumDealsPurchases]]</f>
        <v>1</v>
      </c>
      <c r="O1805" s="12" t="str">
        <f>IF(Table2[[#This Row],[Kidhome]]=0,"No","Yes")</f>
        <v>No</v>
      </c>
      <c r="P1805" s="12" t="str">
        <f>IF(Table2[[#This Row],[Teenhome]]=0,"No","Yes")</f>
        <v>Yes</v>
      </c>
    </row>
    <row r="1806" spans="1:16" ht="16.5" x14ac:dyDescent="0.3">
      <c r="A1806" s="5">
        <f>Table2[[#This Row],[ID]]</f>
        <v>6289</v>
      </c>
      <c r="B1806" s="6">
        <f>Table2[[#This Row],[Year_Birth]]</f>
        <v>1951</v>
      </c>
      <c r="C1806" s="6" t="str">
        <f>Table2[[#This Row],[Education]]</f>
        <v>Master</v>
      </c>
      <c r="D1806" s="6" t="str">
        <f>Table2[[#This Row],[Marital_Status]]</f>
        <v>Together</v>
      </c>
      <c r="E1806" s="6">
        <f>Table2[[#This Row],[Income]]</f>
        <v>59385</v>
      </c>
      <c r="F1806" s="6">
        <f>Table2[[#This Row],[Kidhome]]</f>
        <v>1</v>
      </c>
      <c r="G1806" s="6">
        <f>Table2[[#This Row],[Teenhome]]</f>
        <v>1</v>
      </c>
      <c r="H1806" s="9">
        <f>Table2[[#This Row],[Dt_Customer]]</f>
        <v>41392</v>
      </c>
      <c r="I1806" s="6">
        <f>Table2[[#This Row],[Recency]]</f>
        <v>85</v>
      </c>
      <c r="J1806" s="8">
        <f>IF(VALUE(YEAR(People!$H1806))-People!$B1806&gt;=90,44,VALUE(YEAR(People!$H1806))-People!$B1806)</f>
        <v>62</v>
      </c>
      <c r="K1806" s="5" t="str">
        <f>IF(AND(People!$J1806&gt;=16,People!$J1806&lt;=25),"16-25",IF(AND(People!$J1806&gt;=26,People!$J1806&lt;=35),"26-35",IF(AND(People!$J1806&gt;=36,People!$J1806&lt;=45),"36-45",IF(AND(People!$J1806&gt;=46,People!$J1806&lt;=55),"46-55",IF(AND(People!$J1806&gt;=56,People!$J1806&lt;=65),"56-65",IF(AND(People!$J1806&gt;=66,People!$J1806&lt;=75),"66-75","ALL"))))))</f>
        <v>56-65</v>
      </c>
      <c r="L1806" t="str">
        <f>Products!H1806</f>
        <v>Married</v>
      </c>
      <c r="M1806">
        <f>Table2[[#This Row],[Recency]]</f>
        <v>85</v>
      </c>
      <c r="N1806">
        <f>Table2[[#This Row],[NumDealsPurchases]]</f>
        <v>2</v>
      </c>
      <c r="O1806" s="12" t="str">
        <f>IF(Table2[[#This Row],[Kidhome]]=0,"No","Yes")</f>
        <v>Yes</v>
      </c>
      <c r="P1806" s="12" t="str">
        <f>IF(Table2[[#This Row],[Teenhome]]=0,"No","Yes")</f>
        <v>Yes</v>
      </c>
    </row>
    <row r="1807" spans="1:16" ht="16.5" x14ac:dyDescent="0.3">
      <c r="A1807" s="7">
        <f>Table2[[#This Row],[ID]]</f>
        <v>4168</v>
      </c>
      <c r="B1807" s="6">
        <f>Table2[[#This Row],[Year_Birth]]</f>
        <v>1966</v>
      </c>
      <c r="C1807" s="6" t="str">
        <f>Table2[[#This Row],[Education]]</f>
        <v>Graduation</v>
      </c>
      <c r="D1807" s="6" t="str">
        <f>Table2[[#This Row],[Marital_Status]]</f>
        <v>Single</v>
      </c>
      <c r="E1807" s="6">
        <f>Table2[[#This Row],[Income]]</f>
        <v>37070</v>
      </c>
      <c r="F1807" s="6">
        <f>Table2[[#This Row],[Kidhome]]</f>
        <v>1</v>
      </c>
      <c r="G1807" s="6">
        <f>Table2[[#This Row],[Teenhome]]</f>
        <v>1</v>
      </c>
      <c r="H1807" s="9">
        <f>Table2[[#This Row],[Dt_Customer]]</f>
        <v>41353</v>
      </c>
      <c r="I1807" s="6">
        <f>Table2[[#This Row],[Recency]]</f>
        <v>30</v>
      </c>
      <c r="J1807" s="14">
        <f>IF(VALUE(YEAR(People!$H1807))-People!$B1807&gt;=90,44,VALUE(YEAR(People!$H1807))-People!$B1807)</f>
        <v>47</v>
      </c>
      <c r="K1807" s="5" t="str">
        <f>IF(AND(People!$J1807&gt;=16,People!$J1807&lt;=25),"16-25",IF(AND(People!$J1807&gt;=26,People!$J1807&lt;=35),"26-35",IF(AND(People!$J1807&gt;=36,People!$J1807&lt;=45),"36-45",IF(AND(People!$J1807&gt;=46,People!$J1807&lt;=55),"46-55",IF(AND(People!$J1807&gt;=56,People!$J1807&lt;=65),"56-65",IF(AND(People!$J1807&gt;=66,People!$J1807&lt;=75),"66-75","ALL"))))))</f>
        <v>46-55</v>
      </c>
      <c r="L1807" t="str">
        <f>Products!H1807</f>
        <v>Together</v>
      </c>
      <c r="M1807">
        <f>Table2[[#This Row],[Recency]]</f>
        <v>30</v>
      </c>
      <c r="N1807">
        <f>Table2[[#This Row],[NumDealsPurchases]]</f>
        <v>9</v>
      </c>
      <c r="O1807" s="12" t="str">
        <f>IF(Table2[[#This Row],[Kidhome]]=0,"No","Yes")</f>
        <v>Yes</v>
      </c>
      <c r="P1807" s="12" t="str">
        <f>IF(Table2[[#This Row],[Teenhome]]=0,"No","Yes")</f>
        <v>Yes</v>
      </c>
    </row>
    <row r="1808" spans="1:16" ht="16.5" x14ac:dyDescent="0.3">
      <c r="A1808" s="5">
        <f>Table2[[#This Row],[ID]]</f>
        <v>8397</v>
      </c>
      <c r="B1808" s="6">
        <f>Table2[[#This Row],[Year_Birth]]</f>
        <v>1951</v>
      </c>
      <c r="C1808" s="6" t="str">
        <f>Table2[[#This Row],[Education]]</f>
        <v>Graduation</v>
      </c>
      <c r="D1808" s="6" t="str">
        <f>Table2[[#This Row],[Marital_Status]]</f>
        <v>Married</v>
      </c>
      <c r="E1808" s="6">
        <f>Table2[[#This Row],[Income]]</f>
        <v>44689</v>
      </c>
      <c r="F1808" s="6">
        <f>Table2[[#This Row],[Kidhome]]</f>
        <v>1</v>
      </c>
      <c r="G1808" s="6">
        <f>Table2[[#This Row],[Teenhome]]</f>
        <v>1</v>
      </c>
      <c r="H1808" s="9">
        <f>Table2[[#This Row],[Dt_Customer]]</f>
        <v>41649</v>
      </c>
      <c r="I1808" s="6">
        <f>Table2[[#This Row],[Recency]]</f>
        <v>82</v>
      </c>
      <c r="J1808" s="8">
        <f>IF(VALUE(YEAR(People!$H1808))-People!$B1808&gt;=90,44,VALUE(YEAR(People!$H1808))-People!$B1808)</f>
        <v>63</v>
      </c>
      <c r="K1808" s="5" t="str">
        <f>IF(AND(People!$J1808&gt;=16,People!$J1808&lt;=25),"16-25",IF(AND(People!$J1808&gt;=26,People!$J1808&lt;=35),"26-35",IF(AND(People!$J1808&gt;=36,People!$J1808&lt;=45),"36-45",IF(AND(People!$J1808&gt;=46,People!$J1808&lt;=55),"46-55",IF(AND(People!$J1808&gt;=56,People!$J1808&lt;=65),"56-65",IF(AND(People!$J1808&gt;=66,People!$J1808&lt;=75),"66-75","ALL"))))))</f>
        <v>56-65</v>
      </c>
      <c r="L1808" t="str">
        <f>Products!H1808</f>
        <v>Single</v>
      </c>
      <c r="M1808">
        <f>Table2[[#This Row],[Recency]]</f>
        <v>82</v>
      </c>
      <c r="N1808">
        <f>Table2[[#This Row],[NumDealsPurchases]]</f>
        <v>2</v>
      </c>
      <c r="O1808" s="12" t="str">
        <f>IF(Table2[[#This Row],[Kidhome]]=0,"No","Yes")</f>
        <v>Yes</v>
      </c>
      <c r="P1808" s="12" t="str">
        <f>IF(Table2[[#This Row],[Teenhome]]=0,"No","Yes")</f>
        <v>Yes</v>
      </c>
    </row>
    <row r="1809" spans="1:16" ht="16.5" x14ac:dyDescent="0.3">
      <c r="A1809" s="7">
        <f>Table2[[#This Row],[ID]]</f>
        <v>9284</v>
      </c>
      <c r="B1809" s="6">
        <f>Table2[[#This Row],[Year_Birth]]</f>
        <v>1958</v>
      </c>
      <c r="C1809" s="6" t="str">
        <f>Table2[[#This Row],[Education]]</f>
        <v>Graduation</v>
      </c>
      <c r="D1809" s="6" t="str">
        <f>Table2[[#This Row],[Marital_Status]]</f>
        <v>Together</v>
      </c>
      <c r="E1809" s="6">
        <f>Table2[[#This Row],[Income]]</f>
        <v>53977</v>
      </c>
      <c r="F1809" s="6">
        <f>Table2[[#This Row],[Kidhome]]</f>
        <v>0</v>
      </c>
      <c r="G1809" s="6">
        <f>Table2[[#This Row],[Teenhome]]</f>
        <v>1</v>
      </c>
      <c r="H1809" s="9">
        <f>Table2[[#This Row],[Dt_Customer]]</f>
        <v>41433</v>
      </c>
      <c r="I1809" s="6">
        <f>Table2[[#This Row],[Recency]]</f>
        <v>21</v>
      </c>
      <c r="J1809" s="14">
        <f>IF(VALUE(YEAR(People!$H1809))-People!$B1809&gt;=90,44,VALUE(YEAR(People!$H1809))-People!$B1809)</f>
        <v>55</v>
      </c>
      <c r="K1809" s="5" t="str">
        <f>IF(AND(People!$J1809&gt;=16,People!$J1809&lt;=25),"16-25",IF(AND(People!$J1809&gt;=26,People!$J1809&lt;=35),"26-35",IF(AND(People!$J1809&gt;=36,People!$J1809&lt;=45),"36-45",IF(AND(People!$J1809&gt;=46,People!$J1809&lt;=55),"46-55",IF(AND(People!$J1809&gt;=56,People!$J1809&lt;=65),"56-65",IF(AND(People!$J1809&gt;=66,People!$J1809&lt;=75),"66-75","ALL"))))))</f>
        <v>46-55</v>
      </c>
      <c r="L1809" t="str">
        <f>Products!H1809</f>
        <v>Single</v>
      </c>
      <c r="M1809">
        <f>Table2[[#This Row],[Recency]]</f>
        <v>21</v>
      </c>
      <c r="N1809">
        <f>Table2[[#This Row],[NumDealsPurchases]]</f>
        <v>5</v>
      </c>
      <c r="O1809" s="12" t="str">
        <f>IF(Table2[[#This Row],[Kidhome]]=0,"No","Yes")</f>
        <v>No</v>
      </c>
      <c r="P1809" s="12" t="str">
        <f>IF(Table2[[#This Row],[Teenhome]]=0,"No","Yes")</f>
        <v>Yes</v>
      </c>
    </row>
    <row r="1810" spans="1:16" ht="16.5" x14ac:dyDescent="0.3">
      <c r="A1810" s="5">
        <f>Table2[[#This Row],[ID]]</f>
        <v>6237</v>
      </c>
      <c r="B1810" s="6">
        <f>Table2[[#This Row],[Year_Birth]]</f>
        <v>1966</v>
      </c>
      <c r="C1810" s="6" t="str">
        <f>Table2[[#This Row],[Education]]</f>
        <v>PhD</v>
      </c>
      <c r="D1810" s="6" t="str">
        <f>Table2[[#This Row],[Marital_Status]]</f>
        <v>Single</v>
      </c>
      <c r="E1810" s="6">
        <f>Table2[[#This Row],[Income]]</f>
        <v>7144</v>
      </c>
      <c r="F1810" s="6">
        <f>Table2[[#This Row],[Kidhome]]</f>
        <v>0</v>
      </c>
      <c r="G1810" s="6">
        <f>Table2[[#This Row],[Teenhome]]</f>
        <v>2</v>
      </c>
      <c r="H1810" s="9">
        <f>Table2[[#This Row],[Dt_Customer]]</f>
        <v>41615</v>
      </c>
      <c r="I1810" s="6">
        <f>Table2[[#This Row],[Recency]]</f>
        <v>92</v>
      </c>
      <c r="J1810" s="8">
        <f>IF(VALUE(YEAR(People!$H1810))-People!$B1810&gt;=90,44,VALUE(YEAR(People!$H1810))-People!$B1810)</f>
        <v>47</v>
      </c>
      <c r="K1810" s="5" t="str">
        <f>IF(AND(People!$J1810&gt;=16,People!$J1810&lt;=25),"16-25",IF(AND(People!$J1810&gt;=26,People!$J1810&lt;=35),"26-35",IF(AND(People!$J1810&gt;=36,People!$J1810&lt;=45),"36-45",IF(AND(People!$J1810&gt;=46,People!$J1810&lt;=55),"46-55",IF(AND(People!$J1810&gt;=56,People!$J1810&lt;=65),"56-65",IF(AND(People!$J1810&gt;=66,People!$J1810&lt;=75),"66-75","ALL"))))))</f>
        <v>46-55</v>
      </c>
      <c r="L1810" t="str">
        <f>Products!H1810</f>
        <v>Married</v>
      </c>
      <c r="M1810">
        <f>Table2[[#This Row],[Recency]]</f>
        <v>92</v>
      </c>
      <c r="N1810">
        <f>Table2[[#This Row],[NumDealsPurchases]]</f>
        <v>0</v>
      </c>
      <c r="O1810" s="12" t="str">
        <f>IF(Table2[[#This Row],[Kidhome]]=0,"No","Yes")</f>
        <v>No</v>
      </c>
      <c r="P1810" s="12" t="str">
        <f>IF(Table2[[#This Row],[Teenhome]]=0,"No","Yes")</f>
        <v>Yes</v>
      </c>
    </row>
    <row r="1811" spans="1:16" ht="16.5" x14ac:dyDescent="0.3">
      <c r="A1811" s="7">
        <f>Table2[[#This Row],[ID]]</f>
        <v>3130</v>
      </c>
      <c r="B1811" s="6">
        <f>Table2[[#This Row],[Year_Birth]]</f>
        <v>1964</v>
      </c>
      <c r="C1811" s="6" t="str">
        <f>Table2[[#This Row],[Education]]</f>
        <v>Graduation</v>
      </c>
      <c r="D1811" s="6" t="str">
        <f>Table2[[#This Row],[Marital_Status]]</f>
        <v>Single</v>
      </c>
      <c r="E1811" s="6">
        <f>Table2[[#This Row],[Income]]</f>
        <v>18701</v>
      </c>
      <c r="F1811" s="6">
        <f>Table2[[#This Row],[Kidhome]]</f>
        <v>1</v>
      </c>
      <c r="G1811" s="6">
        <f>Table2[[#This Row],[Teenhome]]</f>
        <v>1</v>
      </c>
      <c r="H1811" s="9">
        <f>Table2[[#This Row],[Dt_Customer]]</f>
        <v>41429</v>
      </c>
      <c r="I1811" s="6">
        <f>Table2[[#This Row],[Recency]]</f>
        <v>95</v>
      </c>
      <c r="J1811" s="14">
        <f>IF(VALUE(YEAR(People!$H1811))-People!$B1811&gt;=90,44,VALUE(YEAR(People!$H1811))-People!$B1811)</f>
        <v>49</v>
      </c>
      <c r="K1811" s="5" t="str">
        <f>IF(AND(People!$J1811&gt;=16,People!$J1811&lt;=25),"16-25",IF(AND(People!$J1811&gt;=26,People!$J1811&lt;=35),"26-35",IF(AND(People!$J1811&gt;=36,People!$J1811&lt;=45),"36-45",IF(AND(People!$J1811&gt;=46,People!$J1811&lt;=55),"46-55",IF(AND(People!$J1811&gt;=56,People!$J1811&lt;=65),"56-65",IF(AND(People!$J1811&gt;=66,People!$J1811&lt;=75),"66-75","ALL"))))))</f>
        <v>46-55</v>
      </c>
      <c r="L1811" t="str">
        <f>Products!H1811</f>
        <v>Single</v>
      </c>
      <c r="M1811">
        <f>Table2[[#This Row],[Recency]]</f>
        <v>95</v>
      </c>
      <c r="N1811">
        <f>Table2[[#This Row],[NumDealsPurchases]]</f>
        <v>4</v>
      </c>
      <c r="O1811" s="12" t="str">
        <f>IF(Table2[[#This Row],[Kidhome]]=0,"No","Yes")</f>
        <v>Yes</v>
      </c>
      <c r="P1811" s="12" t="str">
        <f>IF(Table2[[#This Row],[Teenhome]]=0,"No","Yes")</f>
        <v>Yes</v>
      </c>
    </row>
    <row r="1812" spans="1:16" ht="16.5" x14ac:dyDescent="0.3">
      <c r="A1812" s="5">
        <f>Table2[[#This Row],[ID]]</f>
        <v>1619</v>
      </c>
      <c r="B1812" s="6">
        <f>Table2[[#This Row],[Year_Birth]]</f>
        <v>1956</v>
      </c>
      <c r="C1812" s="6" t="str">
        <f>Table2[[#This Row],[Education]]</f>
        <v>Graduation</v>
      </c>
      <c r="D1812" s="6" t="str">
        <f>Table2[[#This Row],[Marital_Status]]</f>
        <v>Married</v>
      </c>
      <c r="E1812" s="6">
        <f>Table2[[#This Row],[Income]]</f>
        <v>90369</v>
      </c>
      <c r="F1812" s="6">
        <f>Table2[[#This Row],[Kidhome]]</f>
        <v>0</v>
      </c>
      <c r="G1812" s="6">
        <f>Table2[[#This Row],[Teenhome]]</f>
        <v>0</v>
      </c>
      <c r="H1812" s="9">
        <f>Table2[[#This Row],[Dt_Customer]]</f>
        <v>41757</v>
      </c>
      <c r="I1812" s="6">
        <f>Table2[[#This Row],[Recency]]</f>
        <v>2</v>
      </c>
      <c r="J1812" s="8">
        <f>IF(VALUE(YEAR(People!$H1812))-People!$B1812&gt;=90,44,VALUE(YEAR(People!$H1812))-People!$B1812)</f>
        <v>58</v>
      </c>
      <c r="K1812" s="5" t="str">
        <f>IF(AND(People!$J1812&gt;=16,People!$J1812&lt;=25),"16-25",IF(AND(People!$J1812&gt;=26,People!$J1812&lt;=35),"26-35",IF(AND(People!$J1812&gt;=36,People!$J1812&lt;=45),"36-45",IF(AND(People!$J1812&gt;=46,People!$J1812&lt;=55),"46-55",IF(AND(People!$J1812&gt;=56,People!$J1812&lt;=65),"56-65",IF(AND(People!$J1812&gt;=66,People!$J1812&lt;=75),"66-75","ALL"))))))</f>
        <v>56-65</v>
      </c>
      <c r="L1812" t="str">
        <f>Products!H1812</f>
        <v>Together</v>
      </c>
      <c r="M1812">
        <f>Table2[[#This Row],[Recency]]</f>
        <v>2</v>
      </c>
      <c r="N1812">
        <f>Table2[[#This Row],[NumDealsPurchases]]</f>
        <v>1</v>
      </c>
      <c r="O1812" s="12" t="str">
        <f>IF(Table2[[#This Row],[Kidhome]]=0,"No","Yes")</f>
        <v>No</v>
      </c>
      <c r="P1812" s="12" t="str">
        <f>IF(Table2[[#This Row],[Teenhome]]=0,"No","Yes")</f>
        <v>No</v>
      </c>
    </row>
    <row r="1813" spans="1:16" ht="16.5" x14ac:dyDescent="0.3">
      <c r="A1813" s="7">
        <f>Table2[[#This Row],[ID]]</f>
        <v>1990</v>
      </c>
      <c r="B1813" s="6">
        <f>Table2[[#This Row],[Year_Birth]]</f>
        <v>1974</v>
      </c>
      <c r="C1813" s="6" t="str">
        <f>Table2[[#This Row],[Education]]</f>
        <v>PhD</v>
      </c>
      <c r="D1813" s="6" t="str">
        <f>Table2[[#This Row],[Marital_Status]]</f>
        <v>Single</v>
      </c>
      <c r="E1813" s="6">
        <f>Table2[[#This Row],[Income]]</f>
        <v>63159</v>
      </c>
      <c r="F1813" s="6">
        <f>Table2[[#This Row],[Kidhome]]</f>
        <v>0</v>
      </c>
      <c r="G1813" s="6">
        <f>Table2[[#This Row],[Teenhome]]</f>
        <v>0</v>
      </c>
      <c r="H1813" s="9">
        <f>Table2[[#This Row],[Dt_Customer]]</f>
        <v>41218</v>
      </c>
      <c r="I1813" s="6">
        <f>Table2[[#This Row],[Recency]]</f>
        <v>74</v>
      </c>
      <c r="J1813" s="14">
        <f>IF(VALUE(YEAR(People!$H1813))-People!$B1813&gt;=90,44,VALUE(YEAR(People!$H1813))-People!$B1813)</f>
        <v>38</v>
      </c>
      <c r="K1813" s="5" t="str">
        <f>IF(AND(People!$J1813&gt;=16,People!$J1813&lt;=25),"16-25",IF(AND(People!$J1813&gt;=26,People!$J1813&lt;=35),"26-35",IF(AND(People!$J1813&gt;=36,People!$J1813&lt;=45),"36-45",IF(AND(People!$J1813&gt;=46,People!$J1813&lt;=55),"46-55",IF(AND(People!$J1813&gt;=56,People!$J1813&lt;=65),"56-65",IF(AND(People!$J1813&gt;=66,People!$J1813&lt;=75),"66-75","ALL"))))))</f>
        <v>36-45</v>
      </c>
      <c r="L1813" t="str">
        <f>Products!H1813</f>
        <v>Single</v>
      </c>
      <c r="M1813">
        <f>Table2[[#This Row],[Recency]]</f>
        <v>74</v>
      </c>
      <c r="N1813">
        <f>Table2[[#This Row],[NumDealsPurchases]]</f>
        <v>1</v>
      </c>
      <c r="O1813" s="12" t="str">
        <f>IF(Table2[[#This Row],[Kidhome]]=0,"No","Yes")</f>
        <v>No</v>
      </c>
      <c r="P1813" s="12" t="str">
        <f>IF(Table2[[#This Row],[Teenhome]]=0,"No","Yes")</f>
        <v>No</v>
      </c>
    </row>
    <row r="1814" spans="1:16" ht="16.5" x14ac:dyDescent="0.3">
      <c r="A1814" s="5">
        <f>Table2[[#This Row],[ID]]</f>
        <v>5513</v>
      </c>
      <c r="B1814" s="6">
        <f>Table2[[#This Row],[Year_Birth]]</f>
        <v>1966</v>
      </c>
      <c r="C1814" s="6" t="str">
        <f>Table2[[#This Row],[Education]]</f>
        <v>Graduation</v>
      </c>
      <c r="D1814" s="6" t="str">
        <f>Table2[[#This Row],[Marital_Status]]</f>
        <v>Together</v>
      </c>
      <c r="E1814" s="6">
        <f>Table2[[#This Row],[Income]]</f>
        <v>37758</v>
      </c>
      <c r="F1814" s="6">
        <f>Table2[[#This Row],[Kidhome]]</f>
        <v>1</v>
      </c>
      <c r="G1814" s="6">
        <f>Table2[[#This Row],[Teenhome]]</f>
        <v>1</v>
      </c>
      <c r="H1814" s="9">
        <f>Table2[[#This Row],[Dt_Customer]]</f>
        <v>41186</v>
      </c>
      <c r="I1814" s="6">
        <f>Table2[[#This Row],[Recency]]</f>
        <v>49</v>
      </c>
      <c r="J1814" s="8">
        <f>IF(VALUE(YEAR(People!$H1814))-People!$B1814&gt;=90,44,VALUE(YEAR(People!$H1814))-People!$B1814)</f>
        <v>46</v>
      </c>
      <c r="K1814" s="5" t="str">
        <f>IF(AND(People!$J1814&gt;=16,People!$J1814&lt;=25),"16-25",IF(AND(People!$J1814&gt;=26,People!$J1814&lt;=35),"26-35",IF(AND(People!$J1814&gt;=36,People!$J1814&lt;=45),"36-45",IF(AND(People!$J1814&gt;=46,People!$J1814&lt;=55),"46-55",IF(AND(People!$J1814&gt;=56,People!$J1814&lt;=65),"56-65",IF(AND(People!$J1814&gt;=66,People!$J1814&lt;=75),"66-75","ALL"))))))</f>
        <v>46-55</v>
      </c>
      <c r="L1814" t="str">
        <f>Products!H1814</f>
        <v>Married</v>
      </c>
      <c r="M1814">
        <f>Table2[[#This Row],[Recency]]</f>
        <v>49</v>
      </c>
      <c r="N1814">
        <f>Table2[[#This Row],[NumDealsPurchases]]</f>
        <v>2</v>
      </c>
      <c r="O1814" s="12" t="str">
        <f>IF(Table2[[#This Row],[Kidhome]]=0,"No","Yes")</f>
        <v>Yes</v>
      </c>
      <c r="P1814" s="12" t="str">
        <f>IF(Table2[[#This Row],[Teenhome]]=0,"No","Yes")</f>
        <v>Yes</v>
      </c>
    </row>
    <row r="1815" spans="1:16" ht="16.5" x14ac:dyDescent="0.3">
      <c r="A1815" s="7">
        <f>Table2[[#This Row],[ID]]</f>
        <v>269</v>
      </c>
      <c r="B1815" s="6">
        <f>Table2[[#This Row],[Year_Birth]]</f>
        <v>1963</v>
      </c>
      <c r="C1815" s="6" t="str">
        <f>Table2[[#This Row],[Education]]</f>
        <v>PhD</v>
      </c>
      <c r="D1815" s="6" t="str">
        <f>Table2[[#This Row],[Marital_Status]]</f>
        <v>Single</v>
      </c>
      <c r="E1815" s="6">
        <f>Table2[[#This Row],[Income]]</f>
        <v>46757</v>
      </c>
      <c r="F1815" s="6">
        <f>Table2[[#This Row],[Kidhome]]</f>
        <v>0</v>
      </c>
      <c r="G1815" s="6">
        <f>Table2[[#This Row],[Teenhome]]</f>
        <v>1</v>
      </c>
      <c r="H1815" s="9">
        <f>Table2[[#This Row],[Dt_Customer]]</f>
        <v>41229</v>
      </c>
      <c r="I1815" s="6">
        <f>Table2[[#This Row],[Recency]]</f>
        <v>71</v>
      </c>
      <c r="J1815" s="14">
        <f>IF(VALUE(YEAR(People!$H1815))-People!$B1815&gt;=90,44,VALUE(YEAR(People!$H1815))-People!$B1815)</f>
        <v>49</v>
      </c>
      <c r="K1815" s="5" t="str">
        <f>IF(AND(People!$J1815&gt;=16,People!$J1815&lt;=25),"16-25",IF(AND(People!$J1815&gt;=26,People!$J1815&lt;=35),"26-35",IF(AND(People!$J1815&gt;=36,People!$J1815&lt;=45),"36-45",IF(AND(People!$J1815&gt;=46,People!$J1815&lt;=55),"46-55",IF(AND(People!$J1815&gt;=56,People!$J1815&lt;=65),"56-65",IF(AND(People!$J1815&gt;=66,People!$J1815&lt;=75),"66-75","ALL"))))))</f>
        <v>46-55</v>
      </c>
      <c r="L1815" t="str">
        <f>Products!H1815</f>
        <v>Together</v>
      </c>
      <c r="M1815">
        <f>Table2[[#This Row],[Recency]]</f>
        <v>71</v>
      </c>
      <c r="N1815">
        <f>Table2[[#This Row],[NumDealsPurchases]]</f>
        <v>6</v>
      </c>
      <c r="O1815" s="12" t="str">
        <f>IF(Table2[[#This Row],[Kidhome]]=0,"No","Yes")</f>
        <v>No</v>
      </c>
      <c r="P1815" s="12" t="str">
        <f>IF(Table2[[#This Row],[Teenhome]]=0,"No","Yes")</f>
        <v>Yes</v>
      </c>
    </row>
    <row r="1816" spans="1:16" ht="16.5" x14ac:dyDescent="0.3">
      <c r="A1816" s="5">
        <f>Table2[[#This Row],[ID]]</f>
        <v>8093</v>
      </c>
      <c r="B1816" s="6">
        <f>Table2[[#This Row],[Year_Birth]]</f>
        <v>1969</v>
      </c>
      <c r="C1816" s="6" t="str">
        <f>Table2[[#This Row],[Education]]</f>
        <v>Master</v>
      </c>
      <c r="D1816" s="6" t="str">
        <f>Table2[[#This Row],[Marital_Status]]</f>
        <v>Married</v>
      </c>
      <c r="E1816" s="6">
        <f>Table2[[#This Row],[Income]]</f>
        <v>79734</v>
      </c>
      <c r="F1816" s="6">
        <f>Table2[[#This Row],[Kidhome]]</f>
        <v>0</v>
      </c>
      <c r="G1816" s="6">
        <f>Table2[[#This Row],[Teenhome]]</f>
        <v>0</v>
      </c>
      <c r="H1816" s="9">
        <f>Table2[[#This Row],[Dt_Customer]]</f>
        <v>41818</v>
      </c>
      <c r="I1816" s="6">
        <f>Table2[[#This Row],[Recency]]</f>
        <v>72</v>
      </c>
      <c r="J1816" s="8">
        <f>IF(VALUE(YEAR(People!$H1816))-People!$B1816&gt;=90,44,VALUE(YEAR(People!$H1816))-People!$B1816)</f>
        <v>45</v>
      </c>
      <c r="K1816" s="5" t="str">
        <f>IF(AND(People!$J1816&gt;=16,People!$J1816&lt;=25),"16-25",IF(AND(People!$J1816&gt;=26,People!$J1816&lt;=35),"26-35",IF(AND(People!$J1816&gt;=36,People!$J1816&lt;=45),"36-45",IF(AND(People!$J1816&gt;=46,People!$J1816&lt;=55),"46-55",IF(AND(People!$J1816&gt;=56,People!$J1816&lt;=65),"56-65",IF(AND(People!$J1816&gt;=66,People!$J1816&lt;=75),"66-75","ALL"))))))</f>
        <v>36-45</v>
      </c>
      <c r="L1816" t="str">
        <f>Products!H1816</f>
        <v>Divorced</v>
      </c>
      <c r="M1816">
        <f>Table2[[#This Row],[Recency]]</f>
        <v>72</v>
      </c>
      <c r="N1816">
        <f>Table2[[#This Row],[NumDealsPurchases]]</f>
        <v>1</v>
      </c>
      <c r="O1816" s="12" t="str">
        <f>IF(Table2[[#This Row],[Kidhome]]=0,"No","Yes")</f>
        <v>No</v>
      </c>
      <c r="P1816" s="12" t="str">
        <f>IF(Table2[[#This Row],[Teenhome]]=0,"No","Yes")</f>
        <v>No</v>
      </c>
    </row>
    <row r="1817" spans="1:16" ht="16.5" x14ac:dyDescent="0.3">
      <c r="A1817" s="7">
        <f>Table2[[#This Row],[ID]]</f>
        <v>10513</v>
      </c>
      <c r="B1817" s="6">
        <f>Table2[[#This Row],[Year_Birth]]</f>
        <v>1992</v>
      </c>
      <c r="C1817" s="6" t="str">
        <f>Table2[[#This Row],[Education]]</f>
        <v>Graduation</v>
      </c>
      <c r="D1817" s="6" t="str">
        <f>Table2[[#This Row],[Marital_Status]]</f>
        <v>Together</v>
      </c>
      <c r="E1817" s="6">
        <f>Table2[[#This Row],[Income]]</f>
        <v>63207</v>
      </c>
      <c r="F1817" s="6">
        <f>Table2[[#This Row],[Kidhome]]</f>
        <v>0</v>
      </c>
      <c r="G1817" s="6">
        <f>Table2[[#This Row],[Teenhome]]</f>
        <v>0</v>
      </c>
      <c r="H1817" s="9">
        <f>Table2[[#This Row],[Dt_Customer]]</f>
        <v>41294</v>
      </c>
      <c r="I1817" s="6">
        <f>Table2[[#This Row],[Recency]]</f>
        <v>68</v>
      </c>
      <c r="J1817" s="14">
        <f>IF(VALUE(YEAR(People!$H1817))-People!$B1817&gt;=90,44,VALUE(YEAR(People!$H1817))-People!$B1817)</f>
        <v>21</v>
      </c>
      <c r="K1817" s="5" t="str">
        <f>IF(AND(People!$J1817&gt;=16,People!$J1817&lt;=25),"16-25",IF(AND(People!$J1817&gt;=26,People!$J1817&lt;=35),"26-35",IF(AND(People!$J1817&gt;=36,People!$J1817&lt;=45),"36-45",IF(AND(People!$J1817&gt;=46,People!$J1817&lt;=55),"46-55",IF(AND(People!$J1817&gt;=56,People!$J1817&lt;=65),"56-65",IF(AND(People!$J1817&gt;=66,People!$J1817&lt;=75),"66-75","ALL"))))))</f>
        <v>16-25</v>
      </c>
      <c r="L1817" t="str">
        <f>Products!H1817</f>
        <v>Together</v>
      </c>
      <c r="M1817">
        <f>Table2[[#This Row],[Recency]]</f>
        <v>68</v>
      </c>
      <c r="N1817">
        <f>Table2[[#This Row],[NumDealsPurchases]]</f>
        <v>1</v>
      </c>
      <c r="O1817" s="12" t="str">
        <f>IF(Table2[[#This Row],[Kidhome]]=0,"No","Yes")</f>
        <v>No</v>
      </c>
      <c r="P1817" s="12" t="str">
        <f>IF(Table2[[#This Row],[Teenhome]]=0,"No","Yes")</f>
        <v>No</v>
      </c>
    </row>
    <row r="1818" spans="1:16" ht="16.5" x14ac:dyDescent="0.3">
      <c r="A1818" s="5">
        <f>Table2[[#This Row],[ID]]</f>
        <v>10177</v>
      </c>
      <c r="B1818" s="6">
        <f>Table2[[#This Row],[Year_Birth]]</f>
        <v>1954</v>
      </c>
      <c r="C1818" s="6" t="str">
        <f>Table2[[#This Row],[Education]]</f>
        <v>Graduation</v>
      </c>
      <c r="D1818" s="6" t="str">
        <f>Table2[[#This Row],[Marital_Status]]</f>
        <v>Divorced</v>
      </c>
      <c r="E1818" s="6">
        <f>Table2[[#This Row],[Income]]</f>
        <v>72071</v>
      </c>
      <c r="F1818" s="6">
        <f>Table2[[#This Row],[Kidhome]]</f>
        <v>0</v>
      </c>
      <c r="G1818" s="6">
        <f>Table2[[#This Row],[Teenhome]]</f>
        <v>1</v>
      </c>
      <c r="H1818" s="9">
        <f>Table2[[#This Row],[Dt_Customer]]</f>
        <v>41319</v>
      </c>
      <c r="I1818" s="6">
        <f>Table2[[#This Row],[Recency]]</f>
        <v>4</v>
      </c>
      <c r="J1818" s="8">
        <f>IF(VALUE(YEAR(People!$H1818))-People!$B1818&gt;=90,44,VALUE(YEAR(People!$H1818))-People!$B1818)</f>
        <v>59</v>
      </c>
      <c r="K1818" s="5" t="str">
        <f>IF(AND(People!$J1818&gt;=16,People!$J1818&lt;=25),"16-25",IF(AND(People!$J1818&gt;=26,People!$J1818&lt;=35),"26-35",IF(AND(People!$J1818&gt;=36,People!$J1818&lt;=45),"36-45",IF(AND(People!$J1818&gt;=46,People!$J1818&lt;=55),"46-55",IF(AND(People!$J1818&gt;=56,People!$J1818&lt;=65),"56-65",IF(AND(People!$J1818&gt;=66,People!$J1818&lt;=75),"66-75","ALL"))))))</f>
        <v>56-65</v>
      </c>
      <c r="L1818" t="str">
        <f>Products!H1818</f>
        <v>Together</v>
      </c>
      <c r="M1818">
        <f>Table2[[#This Row],[Recency]]</f>
        <v>4</v>
      </c>
      <c r="N1818">
        <f>Table2[[#This Row],[NumDealsPurchases]]</f>
        <v>3</v>
      </c>
      <c r="O1818" s="12" t="str">
        <f>IF(Table2[[#This Row],[Kidhome]]=0,"No","Yes")</f>
        <v>No</v>
      </c>
      <c r="P1818" s="12" t="str">
        <f>IF(Table2[[#This Row],[Teenhome]]=0,"No","Yes")</f>
        <v>Yes</v>
      </c>
    </row>
    <row r="1819" spans="1:16" ht="16.5" x14ac:dyDescent="0.3">
      <c r="A1819" s="7">
        <f>Table2[[#This Row],[ID]]</f>
        <v>2549</v>
      </c>
      <c r="B1819" s="6">
        <f>Table2[[#This Row],[Year_Birth]]</f>
        <v>1983</v>
      </c>
      <c r="C1819" s="6" t="str">
        <f>Table2[[#This Row],[Education]]</f>
        <v>PhD</v>
      </c>
      <c r="D1819" s="6" t="str">
        <f>Table2[[#This Row],[Marital_Status]]</f>
        <v>Together</v>
      </c>
      <c r="E1819" s="6">
        <f>Table2[[#This Row],[Income]]</f>
        <v>21840</v>
      </c>
      <c r="F1819" s="6">
        <f>Table2[[#This Row],[Kidhome]]</f>
        <v>1</v>
      </c>
      <c r="G1819" s="6">
        <f>Table2[[#This Row],[Teenhome]]</f>
        <v>0</v>
      </c>
      <c r="H1819" s="9">
        <f>Table2[[#This Row],[Dt_Customer]]</f>
        <v>41476</v>
      </c>
      <c r="I1819" s="6">
        <f>Table2[[#This Row],[Recency]]</f>
        <v>80</v>
      </c>
      <c r="J1819" s="14">
        <f>IF(VALUE(YEAR(People!$H1819))-People!$B1819&gt;=90,44,VALUE(YEAR(People!$H1819))-People!$B1819)</f>
        <v>30</v>
      </c>
      <c r="K1819" s="5" t="str">
        <f>IF(AND(People!$J1819&gt;=16,People!$J1819&lt;=25),"16-25",IF(AND(People!$J1819&gt;=26,People!$J1819&lt;=35),"26-35",IF(AND(People!$J1819&gt;=36,People!$J1819&lt;=45),"36-45",IF(AND(People!$J1819&gt;=46,People!$J1819&lt;=55),"46-55",IF(AND(People!$J1819&gt;=56,People!$J1819&lt;=65),"56-65",IF(AND(People!$J1819&gt;=66,People!$J1819&lt;=75),"66-75","ALL"))))))</f>
        <v>26-35</v>
      </c>
      <c r="L1819" t="str">
        <f>Products!H1819</f>
        <v>Single</v>
      </c>
      <c r="M1819">
        <f>Table2[[#This Row],[Recency]]</f>
        <v>80</v>
      </c>
      <c r="N1819">
        <f>Table2[[#This Row],[NumDealsPurchases]]</f>
        <v>1</v>
      </c>
      <c r="O1819" s="12" t="str">
        <f>IF(Table2[[#This Row],[Kidhome]]=0,"No","Yes")</f>
        <v>Yes</v>
      </c>
      <c r="P1819" s="12" t="str">
        <f>IF(Table2[[#This Row],[Teenhome]]=0,"No","Yes")</f>
        <v>No</v>
      </c>
    </row>
    <row r="1820" spans="1:16" ht="16.5" x14ac:dyDescent="0.3">
      <c r="A1820" s="5">
        <f>Table2[[#This Row],[ID]]</f>
        <v>5782</v>
      </c>
      <c r="B1820" s="6">
        <f>Table2[[#This Row],[Year_Birth]]</f>
        <v>1982</v>
      </c>
      <c r="C1820" s="6" t="str">
        <f>Table2[[#This Row],[Education]]</f>
        <v>2n Cycle</v>
      </c>
      <c r="D1820" s="6" t="str">
        <f>Table2[[#This Row],[Marital_Status]]</f>
        <v>Together</v>
      </c>
      <c r="E1820" s="6">
        <f>Table2[[#This Row],[Income]]</f>
        <v>58582</v>
      </c>
      <c r="F1820" s="6">
        <f>Table2[[#This Row],[Kidhome]]</f>
        <v>0</v>
      </c>
      <c r="G1820" s="6">
        <f>Table2[[#This Row],[Teenhome]]</f>
        <v>1</v>
      </c>
      <c r="H1820" s="9">
        <f>Table2[[#This Row],[Dt_Customer]]</f>
        <v>41545</v>
      </c>
      <c r="I1820" s="6">
        <f>Table2[[#This Row],[Recency]]</f>
        <v>15</v>
      </c>
      <c r="J1820" s="8">
        <f>IF(VALUE(YEAR(People!$H1820))-People!$B1820&gt;=90,44,VALUE(YEAR(People!$H1820))-People!$B1820)</f>
        <v>31</v>
      </c>
      <c r="K1820" s="5" t="str">
        <f>IF(AND(People!$J1820&gt;=16,People!$J1820&lt;=25),"16-25",IF(AND(People!$J1820&gt;=26,People!$J1820&lt;=35),"26-35",IF(AND(People!$J1820&gt;=36,People!$J1820&lt;=45),"36-45",IF(AND(People!$J1820&gt;=46,People!$J1820&lt;=55),"46-55",IF(AND(People!$J1820&gt;=56,People!$J1820&lt;=65),"56-65",IF(AND(People!$J1820&gt;=66,People!$J1820&lt;=75),"66-75","ALL"))))))</f>
        <v>26-35</v>
      </c>
      <c r="L1820" t="str">
        <f>Products!H1820</f>
        <v>Married</v>
      </c>
      <c r="M1820">
        <f>Table2[[#This Row],[Recency]]</f>
        <v>15</v>
      </c>
      <c r="N1820">
        <f>Table2[[#This Row],[NumDealsPurchases]]</f>
        <v>2</v>
      </c>
      <c r="O1820" s="12" t="str">
        <f>IF(Table2[[#This Row],[Kidhome]]=0,"No","Yes")</f>
        <v>No</v>
      </c>
      <c r="P1820" s="12" t="str">
        <f>IF(Table2[[#This Row],[Teenhome]]=0,"No","Yes")</f>
        <v>Yes</v>
      </c>
    </row>
    <row r="1821" spans="1:16" ht="16.5" x14ac:dyDescent="0.3">
      <c r="A1821" s="7">
        <f>Table2[[#This Row],[ID]]</f>
        <v>10057</v>
      </c>
      <c r="B1821" s="6">
        <f>Table2[[#This Row],[Year_Birth]]</f>
        <v>1951</v>
      </c>
      <c r="C1821" s="6" t="str">
        <f>Table2[[#This Row],[Education]]</f>
        <v>Graduation</v>
      </c>
      <c r="D1821" s="6" t="str">
        <f>Table2[[#This Row],[Marital_Status]]</f>
        <v>Single</v>
      </c>
      <c r="E1821" s="6">
        <f>Table2[[#This Row],[Income]]</f>
        <v>72282</v>
      </c>
      <c r="F1821" s="6">
        <f>Table2[[#This Row],[Kidhome]]</f>
        <v>0</v>
      </c>
      <c r="G1821" s="6">
        <f>Table2[[#This Row],[Teenhome]]</f>
        <v>0</v>
      </c>
      <c r="H1821" s="9">
        <f>Table2[[#This Row],[Dt_Customer]]</f>
        <v>41474</v>
      </c>
      <c r="I1821" s="6">
        <f>Table2[[#This Row],[Recency]]</f>
        <v>70</v>
      </c>
      <c r="J1821" s="14">
        <f>IF(VALUE(YEAR(People!$H1821))-People!$B1821&gt;=90,44,VALUE(YEAR(People!$H1821))-People!$B1821)</f>
        <v>62</v>
      </c>
      <c r="K1821" s="5" t="str">
        <f>IF(AND(People!$J1821&gt;=16,People!$J1821&lt;=25),"16-25",IF(AND(People!$J1821&gt;=26,People!$J1821&lt;=35),"26-35",IF(AND(People!$J1821&gt;=36,People!$J1821&lt;=45),"36-45",IF(AND(People!$J1821&gt;=46,People!$J1821&lt;=55),"46-55",IF(AND(People!$J1821&gt;=56,People!$J1821&lt;=65),"56-65",IF(AND(People!$J1821&gt;=66,People!$J1821&lt;=75),"66-75","ALL"))))))</f>
        <v>56-65</v>
      </c>
      <c r="L1821" t="str">
        <f>Products!H1821</f>
        <v>Together</v>
      </c>
      <c r="M1821">
        <f>Table2[[#This Row],[Recency]]</f>
        <v>70</v>
      </c>
      <c r="N1821">
        <f>Table2[[#This Row],[NumDealsPurchases]]</f>
        <v>1</v>
      </c>
      <c r="O1821" s="12" t="str">
        <f>IF(Table2[[#This Row],[Kidhome]]=0,"No","Yes")</f>
        <v>No</v>
      </c>
      <c r="P1821" s="12" t="str">
        <f>IF(Table2[[#This Row],[Teenhome]]=0,"No","Yes")</f>
        <v>No</v>
      </c>
    </row>
    <row r="1822" spans="1:16" ht="16.5" x14ac:dyDescent="0.3">
      <c r="A1822" s="5">
        <f>Table2[[#This Row],[ID]]</f>
        <v>10307</v>
      </c>
      <c r="B1822" s="6">
        <f>Table2[[#This Row],[Year_Birth]]</f>
        <v>1956</v>
      </c>
      <c r="C1822" s="6" t="str">
        <f>Table2[[#This Row],[Education]]</f>
        <v>Graduation</v>
      </c>
      <c r="D1822" s="6" t="str">
        <f>Table2[[#This Row],[Marital_Status]]</f>
        <v>Married</v>
      </c>
      <c r="E1822" s="6">
        <f>Table2[[#This Row],[Income]]</f>
        <v>50387</v>
      </c>
      <c r="F1822" s="6">
        <f>Table2[[#This Row],[Kidhome]]</f>
        <v>0</v>
      </c>
      <c r="G1822" s="6">
        <f>Table2[[#This Row],[Teenhome]]</f>
        <v>2</v>
      </c>
      <c r="H1822" s="9">
        <f>Table2[[#This Row],[Dt_Customer]]</f>
        <v>41517</v>
      </c>
      <c r="I1822" s="6">
        <f>Table2[[#This Row],[Recency]]</f>
        <v>91</v>
      </c>
      <c r="J1822" s="8">
        <f>IF(VALUE(YEAR(People!$H1822))-People!$B1822&gt;=90,44,VALUE(YEAR(People!$H1822))-People!$B1822)</f>
        <v>57</v>
      </c>
      <c r="K1822" s="5" t="str">
        <f>IF(AND(People!$J1822&gt;=16,People!$J1822&lt;=25),"16-25",IF(AND(People!$J1822&gt;=26,People!$J1822&lt;=35),"26-35",IF(AND(People!$J1822&gt;=36,People!$J1822&lt;=45),"36-45",IF(AND(People!$J1822&gt;=46,People!$J1822&lt;=55),"46-55",IF(AND(People!$J1822&gt;=56,People!$J1822&lt;=65),"56-65",IF(AND(People!$J1822&gt;=66,People!$J1822&lt;=75),"66-75","ALL"))))))</f>
        <v>56-65</v>
      </c>
      <c r="L1822" t="str">
        <f>Products!H1822</f>
        <v>Together</v>
      </c>
      <c r="M1822">
        <f>Table2[[#This Row],[Recency]]</f>
        <v>91</v>
      </c>
      <c r="N1822">
        <f>Table2[[#This Row],[NumDealsPurchases]]</f>
        <v>3</v>
      </c>
      <c r="O1822" s="12" t="str">
        <f>IF(Table2[[#This Row],[Kidhome]]=0,"No","Yes")</f>
        <v>No</v>
      </c>
      <c r="P1822" s="12" t="str">
        <f>IF(Table2[[#This Row],[Teenhome]]=0,"No","Yes")</f>
        <v>Yes</v>
      </c>
    </row>
    <row r="1823" spans="1:16" ht="16.5" x14ac:dyDescent="0.3">
      <c r="A1823" s="7">
        <f>Table2[[#This Row],[ID]]</f>
        <v>8566</v>
      </c>
      <c r="B1823" s="6">
        <f>Table2[[#This Row],[Year_Birth]]</f>
        <v>1961</v>
      </c>
      <c r="C1823" s="6" t="str">
        <f>Table2[[#This Row],[Education]]</f>
        <v>PhD</v>
      </c>
      <c r="D1823" s="6" t="str">
        <f>Table2[[#This Row],[Marital_Status]]</f>
        <v>Together</v>
      </c>
      <c r="E1823" s="6">
        <f>Table2[[#This Row],[Income]]</f>
        <v>32583</v>
      </c>
      <c r="F1823" s="6">
        <f>Table2[[#This Row],[Kidhome]]</f>
        <v>1</v>
      </c>
      <c r="G1823" s="6">
        <f>Table2[[#This Row],[Teenhome]]</f>
        <v>1</v>
      </c>
      <c r="H1823" s="9">
        <f>Table2[[#This Row],[Dt_Customer]]</f>
        <v>41805</v>
      </c>
      <c r="I1823" s="6">
        <f>Table2[[#This Row],[Recency]]</f>
        <v>10</v>
      </c>
      <c r="J1823" s="14">
        <f>IF(VALUE(YEAR(People!$H1823))-People!$B1823&gt;=90,44,VALUE(YEAR(People!$H1823))-People!$B1823)</f>
        <v>53</v>
      </c>
      <c r="K1823" s="5" t="str">
        <f>IF(AND(People!$J1823&gt;=16,People!$J1823&lt;=25),"16-25",IF(AND(People!$J1823&gt;=26,People!$J1823&lt;=35),"26-35",IF(AND(People!$J1823&gt;=36,People!$J1823&lt;=45),"36-45",IF(AND(People!$J1823&gt;=46,People!$J1823&lt;=55),"46-55",IF(AND(People!$J1823&gt;=56,People!$J1823&lt;=65),"56-65",IF(AND(People!$J1823&gt;=66,People!$J1823&lt;=75),"66-75","ALL"))))))</f>
        <v>46-55</v>
      </c>
      <c r="L1823" t="str">
        <f>Products!H1823</f>
        <v>Divorced</v>
      </c>
      <c r="M1823">
        <f>Table2[[#This Row],[Recency]]</f>
        <v>10</v>
      </c>
      <c r="N1823">
        <f>Table2[[#This Row],[NumDealsPurchases]]</f>
        <v>1</v>
      </c>
      <c r="O1823" s="12" t="str">
        <f>IF(Table2[[#This Row],[Kidhome]]=0,"No","Yes")</f>
        <v>Yes</v>
      </c>
      <c r="P1823" s="12" t="str">
        <f>IF(Table2[[#This Row],[Teenhome]]=0,"No","Yes")</f>
        <v>Yes</v>
      </c>
    </row>
    <row r="1824" spans="1:16" ht="16.5" x14ac:dyDescent="0.3">
      <c r="A1824" s="5">
        <f>Table2[[#This Row],[ID]]</f>
        <v>2415</v>
      </c>
      <c r="B1824" s="6">
        <f>Table2[[#This Row],[Year_Birth]]</f>
        <v>1962</v>
      </c>
      <c r="C1824" s="6" t="str">
        <f>Table2[[#This Row],[Education]]</f>
        <v>Graduation</v>
      </c>
      <c r="D1824" s="6" t="str">
        <f>Table2[[#This Row],[Marital_Status]]</f>
        <v>Together</v>
      </c>
      <c r="E1824" s="6">
        <f>Table2[[#This Row],[Income]]</f>
        <v>62568</v>
      </c>
      <c r="F1824" s="6">
        <f>Table2[[#This Row],[Kidhome]]</f>
        <v>0</v>
      </c>
      <c r="G1824" s="6">
        <f>Table2[[#This Row],[Teenhome]]</f>
        <v>1</v>
      </c>
      <c r="H1824" s="9">
        <f>Table2[[#This Row],[Dt_Customer]]</f>
        <v>41736</v>
      </c>
      <c r="I1824" s="6">
        <f>Table2[[#This Row],[Recency]]</f>
        <v>99</v>
      </c>
      <c r="J1824" s="8">
        <f>IF(VALUE(YEAR(People!$H1824))-People!$B1824&gt;=90,44,VALUE(YEAR(People!$H1824))-People!$B1824)</f>
        <v>52</v>
      </c>
      <c r="K1824" s="5" t="str">
        <f>IF(AND(People!$J1824&gt;=16,People!$J1824&lt;=25),"16-25",IF(AND(People!$J1824&gt;=26,People!$J1824&lt;=35),"26-35",IF(AND(People!$J1824&gt;=36,People!$J1824&lt;=45),"36-45",IF(AND(People!$J1824&gt;=46,People!$J1824&lt;=55),"46-55",IF(AND(People!$J1824&gt;=56,People!$J1824&lt;=65),"56-65",IF(AND(People!$J1824&gt;=66,People!$J1824&lt;=75),"66-75","ALL"))))))</f>
        <v>46-55</v>
      </c>
      <c r="L1824" t="str">
        <f>Products!H1824</f>
        <v>Single</v>
      </c>
      <c r="M1824">
        <f>Table2[[#This Row],[Recency]]</f>
        <v>99</v>
      </c>
      <c r="N1824">
        <f>Table2[[#This Row],[NumDealsPurchases]]</f>
        <v>3</v>
      </c>
      <c r="O1824" s="12" t="str">
        <f>IF(Table2[[#This Row],[Kidhome]]=0,"No","Yes")</f>
        <v>No</v>
      </c>
      <c r="P1824" s="12" t="str">
        <f>IF(Table2[[#This Row],[Teenhome]]=0,"No","Yes")</f>
        <v>Yes</v>
      </c>
    </row>
    <row r="1825" spans="1:16" ht="16.5" x14ac:dyDescent="0.3">
      <c r="A1825" s="7">
        <f>Table2[[#This Row],[ID]]</f>
        <v>5684</v>
      </c>
      <c r="B1825" s="6">
        <f>Table2[[#This Row],[Year_Birth]]</f>
        <v>1971</v>
      </c>
      <c r="C1825" s="6" t="str">
        <f>Table2[[#This Row],[Education]]</f>
        <v>Master</v>
      </c>
      <c r="D1825" s="6" t="str">
        <f>Table2[[#This Row],[Marital_Status]]</f>
        <v>Divorced</v>
      </c>
      <c r="E1825" s="6">
        <f>Table2[[#This Row],[Income]]</f>
        <v>44635</v>
      </c>
      <c r="F1825" s="6">
        <f>Table2[[#This Row],[Kidhome]]</f>
        <v>1</v>
      </c>
      <c r="G1825" s="6">
        <f>Table2[[#This Row],[Teenhome]]</f>
        <v>1</v>
      </c>
      <c r="H1825" s="9">
        <f>Table2[[#This Row],[Dt_Customer]]</f>
        <v>41558</v>
      </c>
      <c r="I1825" s="6">
        <f>Table2[[#This Row],[Recency]]</f>
        <v>25</v>
      </c>
      <c r="J1825" s="14">
        <f>IF(VALUE(YEAR(People!$H1825))-People!$B1825&gt;=90,44,VALUE(YEAR(People!$H1825))-People!$B1825)</f>
        <v>42</v>
      </c>
      <c r="K1825" s="5" t="str">
        <f>IF(AND(People!$J1825&gt;=16,People!$J1825&lt;=25),"16-25",IF(AND(People!$J1825&gt;=26,People!$J1825&lt;=35),"26-35",IF(AND(People!$J1825&gt;=36,People!$J1825&lt;=45),"36-45",IF(AND(People!$J1825&gt;=46,People!$J1825&lt;=55),"46-55",IF(AND(People!$J1825&gt;=56,People!$J1825&lt;=65),"56-65",IF(AND(People!$J1825&gt;=66,People!$J1825&lt;=75),"66-75","ALL"))))))</f>
        <v>36-45</v>
      </c>
      <c r="L1825" t="str">
        <f>Products!H1825</f>
        <v>Married</v>
      </c>
      <c r="M1825">
        <f>Table2[[#This Row],[Recency]]</f>
        <v>25</v>
      </c>
      <c r="N1825">
        <f>Table2[[#This Row],[NumDealsPurchases]]</f>
        <v>2</v>
      </c>
      <c r="O1825" s="12" t="str">
        <f>IF(Table2[[#This Row],[Kidhome]]=0,"No","Yes")</f>
        <v>Yes</v>
      </c>
      <c r="P1825" s="12" t="str">
        <f>IF(Table2[[#This Row],[Teenhome]]=0,"No","Yes")</f>
        <v>Yes</v>
      </c>
    </row>
    <row r="1826" spans="1:16" ht="16.5" x14ac:dyDescent="0.3">
      <c r="A1826" s="5">
        <f>Table2[[#This Row],[ID]]</f>
        <v>8334</v>
      </c>
      <c r="B1826" s="6">
        <f>Table2[[#This Row],[Year_Birth]]</f>
        <v>1971</v>
      </c>
      <c r="C1826" s="6" t="str">
        <f>Table2[[#This Row],[Education]]</f>
        <v>Master</v>
      </c>
      <c r="D1826" s="6" t="str">
        <f>Table2[[#This Row],[Marital_Status]]</f>
        <v>Single</v>
      </c>
      <c r="E1826" s="6">
        <f>Table2[[#This Row],[Income]]</f>
        <v>33316</v>
      </c>
      <c r="F1826" s="6">
        <f>Table2[[#This Row],[Kidhome]]</f>
        <v>1</v>
      </c>
      <c r="G1826" s="6">
        <f>Table2[[#This Row],[Teenhome]]</f>
        <v>1</v>
      </c>
      <c r="H1826" s="9">
        <f>Table2[[#This Row],[Dt_Customer]]</f>
        <v>41551</v>
      </c>
      <c r="I1826" s="6">
        <f>Table2[[#This Row],[Recency]]</f>
        <v>34</v>
      </c>
      <c r="J1826" s="8">
        <f>IF(VALUE(YEAR(People!$H1826))-People!$B1826&gt;=90,44,VALUE(YEAR(People!$H1826))-People!$B1826)</f>
        <v>42</v>
      </c>
      <c r="K1826" s="5" t="str">
        <f>IF(AND(People!$J1826&gt;=16,People!$J1826&lt;=25),"16-25",IF(AND(People!$J1826&gt;=26,People!$J1826&lt;=35),"26-35",IF(AND(People!$J1826&gt;=36,People!$J1826&lt;=45),"36-45",IF(AND(People!$J1826&gt;=46,People!$J1826&lt;=55),"46-55",IF(AND(People!$J1826&gt;=56,People!$J1826&lt;=65),"56-65",IF(AND(People!$J1826&gt;=66,People!$J1826&lt;=75),"66-75","ALL"))))))</f>
        <v>36-45</v>
      </c>
      <c r="L1826" t="str">
        <f>Products!H1826</f>
        <v>Together</v>
      </c>
      <c r="M1826">
        <f>Table2[[#This Row],[Recency]]</f>
        <v>34</v>
      </c>
      <c r="N1826">
        <f>Table2[[#This Row],[NumDealsPurchases]]</f>
        <v>3</v>
      </c>
      <c r="O1826" s="12" t="str">
        <f>IF(Table2[[#This Row],[Kidhome]]=0,"No","Yes")</f>
        <v>Yes</v>
      </c>
      <c r="P1826" s="12" t="str">
        <f>IF(Table2[[#This Row],[Teenhome]]=0,"No","Yes")</f>
        <v>Yes</v>
      </c>
    </row>
    <row r="1827" spans="1:16" ht="16.5" x14ac:dyDescent="0.3">
      <c r="A1827" s="7">
        <f>Table2[[#This Row],[ID]]</f>
        <v>9166</v>
      </c>
      <c r="B1827" s="6">
        <f>Table2[[#This Row],[Year_Birth]]</f>
        <v>1968</v>
      </c>
      <c r="C1827" s="6" t="str">
        <f>Table2[[#This Row],[Education]]</f>
        <v>Graduation</v>
      </c>
      <c r="D1827" s="6" t="str">
        <f>Table2[[#This Row],[Marital_Status]]</f>
        <v>Married</v>
      </c>
      <c r="E1827" s="6">
        <f>Table2[[#This Row],[Income]]</f>
        <v>63967</v>
      </c>
      <c r="F1827" s="6">
        <f>Table2[[#This Row],[Kidhome]]</f>
        <v>0</v>
      </c>
      <c r="G1827" s="6">
        <f>Table2[[#This Row],[Teenhome]]</f>
        <v>1</v>
      </c>
      <c r="H1827" s="9">
        <f>Table2[[#This Row],[Dt_Customer]]</f>
        <v>41495</v>
      </c>
      <c r="I1827" s="6">
        <f>Table2[[#This Row],[Recency]]</f>
        <v>57</v>
      </c>
      <c r="J1827" s="14">
        <f>IF(VALUE(YEAR(People!$H1827))-People!$B1827&gt;=90,44,VALUE(YEAR(People!$H1827))-People!$B1827)</f>
        <v>45</v>
      </c>
      <c r="K1827" s="5" t="str">
        <f>IF(AND(People!$J1827&gt;=16,People!$J1827&lt;=25),"16-25",IF(AND(People!$J1827&gt;=26,People!$J1827&lt;=35),"26-35",IF(AND(People!$J1827&gt;=36,People!$J1827&lt;=45),"36-45",IF(AND(People!$J1827&gt;=46,People!$J1827&lt;=55),"46-55",IF(AND(People!$J1827&gt;=56,People!$J1827&lt;=65),"56-65",IF(AND(People!$J1827&gt;=66,People!$J1827&lt;=75),"66-75","ALL"))))))</f>
        <v>36-45</v>
      </c>
      <c r="L1827" t="str">
        <f>Products!H1827</f>
        <v>Married</v>
      </c>
      <c r="M1827">
        <f>Table2[[#This Row],[Recency]]</f>
        <v>57</v>
      </c>
      <c r="N1827">
        <f>Table2[[#This Row],[NumDealsPurchases]]</f>
        <v>3</v>
      </c>
      <c r="O1827" s="12" t="str">
        <f>IF(Table2[[#This Row],[Kidhome]]=0,"No","Yes")</f>
        <v>No</v>
      </c>
      <c r="P1827" s="12" t="str">
        <f>IF(Table2[[#This Row],[Teenhome]]=0,"No","Yes")</f>
        <v>Yes</v>
      </c>
    </row>
    <row r="1828" spans="1:16" ht="16.5" x14ac:dyDescent="0.3">
      <c r="A1828" s="5">
        <f>Table2[[#This Row],[ID]]</f>
        <v>1440</v>
      </c>
      <c r="B1828" s="6">
        <f>Table2[[#This Row],[Year_Birth]]</f>
        <v>1978</v>
      </c>
      <c r="C1828" s="6" t="str">
        <f>Table2[[#This Row],[Education]]</f>
        <v>2n Cycle</v>
      </c>
      <c r="D1828" s="6" t="str">
        <f>Table2[[#This Row],[Marital_Status]]</f>
        <v>Together</v>
      </c>
      <c r="E1828" s="6">
        <f>Table2[[#This Row],[Income]]</f>
        <v>52513</v>
      </c>
      <c r="F1828" s="6">
        <f>Table2[[#This Row],[Kidhome]]</f>
        <v>0</v>
      </c>
      <c r="G1828" s="6">
        <f>Table2[[#This Row],[Teenhome]]</f>
        <v>0</v>
      </c>
      <c r="H1828" s="9">
        <f>Table2[[#This Row],[Dt_Customer]]</f>
        <v>41156</v>
      </c>
      <c r="I1828" s="6">
        <f>Table2[[#This Row],[Recency]]</f>
        <v>84</v>
      </c>
      <c r="J1828" s="8">
        <f>IF(VALUE(YEAR(People!$H1828))-People!$B1828&gt;=90,44,VALUE(YEAR(People!$H1828))-People!$B1828)</f>
        <v>34</v>
      </c>
      <c r="K1828" s="5" t="str">
        <f>IF(AND(People!$J1828&gt;=16,People!$J1828&lt;=25),"16-25",IF(AND(People!$J1828&gt;=26,People!$J1828&lt;=35),"26-35",IF(AND(People!$J1828&gt;=36,People!$J1828&lt;=45),"36-45",IF(AND(People!$J1828&gt;=46,People!$J1828&lt;=55),"46-55",IF(AND(People!$J1828&gt;=56,People!$J1828&lt;=65),"56-65",IF(AND(People!$J1828&gt;=66,People!$J1828&lt;=75),"66-75","ALL"))))))</f>
        <v>26-35</v>
      </c>
      <c r="L1828" t="str">
        <f>Products!H1828</f>
        <v>Widow</v>
      </c>
      <c r="M1828">
        <f>Table2[[#This Row],[Recency]]</f>
        <v>84</v>
      </c>
      <c r="N1828">
        <f>Table2[[#This Row],[NumDealsPurchases]]</f>
        <v>2</v>
      </c>
      <c r="O1828" s="12" t="str">
        <f>IF(Table2[[#This Row],[Kidhome]]=0,"No","Yes")</f>
        <v>No</v>
      </c>
      <c r="P1828" s="12" t="str">
        <f>IF(Table2[[#This Row],[Teenhome]]=0,"No","Yes")</f>
        <v>No</v>
      </c>
    </row>
    <row r="1829" spans="1:16" ht="16.5" x14ac:dyDescent="0.3">
      <c r="A1829" s="7">
        <f>Table2[[#This Row],[ID]]</f>
        <v>78</v>
      </c>
      <c r="B1829" s="6">
        <f>Table2[[#This Row],[Year_Birth]]</f>
        <v>1969</v>
      </c>
      <c r="C1829" s="6" t="str">
        <f>Table2[[#This Row],[Education]]</f>
        <v>Graduation</v>
      </c>
      <c r="D1829" s="6" t="str">
        <f>Table2[[#This Row],[Marital_Status]]</f>
        <v>Married</v>
      </c>
      <c r="E1829" s="6">
        <f>Table2[[#This Row],[Income]]</f>
        <v>25293</v>
      </c>
      <c r="F1829" s="6">
        <f>Table2[[#This Row],[Kidhome]]</f>
        <v>1</v>
      </c>
      <c r="G1829" s="6">
        <f>Table2[[#This Row],[Teenhome]]</f>
        <v>0</v>
      </c>
      <c r="H1829" s="9">
        <f>Table2[[#This Row],[Dt_Customer]]</f>
        <v>41532</v>
      </c>
      <c r="I1829" s="6">
        <f>Table2[[#This Row],[Recency]]</f>
        <v>51</v>
      </c>
      <c r="J1829" s="14">
        <f>IF(VALUE(YEAR(People!$H1829))-People!$B1829&gt;=90,44,VALUE(YEAR(People!$H1829))-People!$B1829)</f>
        <v>44</v>
      </c>
      <c r="K1829" s="5" t="str">
        <f>IF(AND(People!$J1829&gt;=16,People!$J1829&lt;=25),"16-25",IF(AND(People!$J1829&gt;=26,People!$J1829&lt;=35),"26-35",IF(AND(People!$J1829&gt;=36,People!$J1829&lt;=45),"36-45",IF(AND(People!$J1829&gt;=46,People!$J1829&lt;=55),"46-55",IF(AND(People!$J1829&gt;=56,People!$J1829&lt;=65),"56-65",IF(AND(People!$J1829&gt;=66,People!$J1829&lt;=75),"66-75","ALL"))))))</f>
        <v>36-45</v>
      </c>
      <c r="L1829" t="str">
        <f>Products!H1829</f>
        <v>Together</v>
      </c>
      <c r="M1829">
        <f>Table2[[#This Row],[Recency]]</f>
        <v>51</v>
      </c>
      <c r="N1829">
        <f>Table2[[#This Row],[NumDealsPurchases]]</f>
        <v>1</v>
      </c>
      <c r="O1829" s="12" t="str">
        <f>IF(Table2[[#This Row],[Kidhome]]=0,"No","Yes")</f>
        <v>Yes</v>
      </c>
      <c r="P1829" s="12" t="str">
        <f>IF(Table2[[#This Row],[Teenhome]]=0,"No","Yes")</f>
        <v>No</v>
      </c>
    </row>
    <row r="1830" spans="1:16" ht="16.5" x14ac:dyDescent="0.3">
      <c r="A1830" s="5">
        <f>Table2[[#This Row],[ID]]</f>
        <v>5441</v>
      </c>
      <c r="B1830" s="6">
        <f>Table2[[#This Row],[Year_Birth]]</f>
        <v>1965</v>
      </c>
      <c r="C1830" s="6" t="str">
        <f>Table2[[#This Row],[Education]]</f>
        <v>PhD</v>
      </c>
      <c r="D1830" s="6" t="str">
        <f>Table2[[#This Row],[Marital_Status]]</f>
        <v>Widow</v>
      </c>
      <c r="E1830" s="6">
        <f>Table2[[#This Row],[Income]]</f>
        <v>54111</v>
      </c>
      <c r="F1830" s="6">
        <f>Table2[[#This Row],[Kidhome]]</f>
        <v>0</v>
      </c>
      <c r="G1830" s="6">
        <f>Table2[[#This Row],[Teenhome]]</f>
        <v>1</v>
      </c>
      <c r="H1830" s="9">
        <f>Table2[[#This Row],[Dt_Customer]]</f>
        <v>41511</v>
      </c>
      <c r="I1830" s="6">
        <f>Table2[[#This Row],[Recency]]</f>
        <v>97</v>
      </c>
      <c r="J1830" s="8">
        <f>IF(VALUE(YEAR(People!$H1830))-People!$B1830&gt;=90,44,VALUE(YEAR(People!$H1830))-People!$B1830)</f>
        <v>48</v>
      </c>
      <c r="K1830" s="5" t="str">
        <f>IF(AND(People!$J1830&gt;=16,People!$J1830&lt;=25),"16-25",IF(AND(People!$J1830&gt;=26,People!$J1830&lt;=35),"26-35",IF(AND(People!$J1830&gt;=36,People!$J1830&lt;=45),"36-45",IF(AND(People!$J1830&gt;=46,People!$J1830&lt;=55),"46-55",IF(AND(People!$J1830&gt;=56,People!$J1830&lt;=65),"56-65",IF(AND(People!$J1830&gt;=66,People!$J1830&lt;=75),"66-75","ALL"))))))</f>
        <v>46-55</v>
      </c>
      <c r="L1830" t="str">
        <f>Products!H1830</f>
        <v>Married</v>
      </c>
      <c r="M1830">
        <f>Table2[[#This Row],[Recency]]</f>
        <v>97</v>
      </c>
      <c r="N1830">
        <f>Table2[[#This Row],[NumDealsPurchases]]</f>
        <v>2</v>
      </c>
      <c r="O1830" s="12" t="str">
        <f>IF(Table2[[#This Row],[Kidhome]]=0,"No","Yes")</f>
        <v>No</v>
      </c>
      <c r="P1830" s="12" t="str">
        <f>IF(Table2[[#This Row],[Teenhome]]=0,"No","Yes")</f>
        <v>Yes</v>
      </c>
    </row>
    <row r="1831" spans="1:16" ht="16.5" x14ac:dyDescent="0.3">
      <c r="A1831" s="7">
        <f>Table2[[#This Row],[ID]]</f>
        <v>5302</v>
      </c>
      <c r="B1831" s="6">
        <f>Table2[[#This Row],[Year_Birth]]</f>
        <v>1986</v>
      </c>
      <c r="C1831" s="6" t="str">
        <f>Table2[[#This Row],[Education]]</f>
        <v>Graduation</v>
      </c>
      <c r="D1831" s="6" t="str">
        <f>Table2[[#This Row],[Marital_Status]]</f>
        <v>Together</v>
      </c>
      <c r="E1831" s="6">
        <f>Table2[[#This Row],[Income]]</f>
        <v>78394</v>
      </c>
      <c r="F1831" s="6">
        <f>Table2[[#This Row],[Kidhome]]</f>
        <v>0</v>
      </c>
      <c r="G1831" s="6">
        <f>Table2[[#This Row],[Teenhome]]</f>
        <v>0</v>
      </c>
      <c r="H1831" s="9">
        <f>Table2[[#This Row],[Dt_Customer]]</f>
        <v>41320</v>
      </c>
      <c r="I1831" s="6">
        <f>Table2[[#This Row],[Recency]]</f>
        <v>13</v>
      </c>
      <c r="J1831" s="14">
        <f>IF(VALUE(YEAR(People!$H1831))-People!$B1831&gt;=90,44,VALUE(YEAR(People!$H1831))-People!$B1831)</f>
        <v>27</v>
      </c>
      <c r="K1831" s="5" t="str">
        <f>IF(AND(People!$J1831&gt;=16,People!$J1831&lt;=25),"16-25",IF(AND(People!$J1831&gt;=26,People!$J1831&lt;=35),"26-35",IF(AND(People!$J1831&gt;=36,People!$J1831&lt;=45),"36-45",IF(AND(People!$J1831&gt;=46,People!$J1831&lt;=55),"46-55",IF(AND(People!$J1831&gt;=56,People!$J1831&lt;=65),"56-65",IF(AND(People!$J1831&gt;=66,People!$J1831&lt;=75),"66-75","ALL"))))))</f>
        <v>26-35</v>
      </c>
      <c r="L1831" t="str">
        <f>Products!H1831</f>
        <v>Together</v>
      </c>
      <c r="M1831">
        <f>Table2[[#This Row],[Recency]]</f>
        <v>13</v>
      </c>
      <c r="N1831">
        <f>Table2[[#This Row],[NumDealsPurchases]]</f>
        <v>1</v>
      </c>
      <c r="O1831" s="12" t="str">
        <f>IF(Table2[[#This Row],[Kidhome]]=0,"No","Yes")</f>
        <v>No</v>
      </c>
      <c r="P1831" s="12" t="str">
        <f>IF(Table2[[#This Row],[Teenhome]]=0,"No","Yes")</f>
        <v>No</v>
      </c>
    </row>
    <row r="1832" spans="1:16" ht="16.5" x14ac:dyDescent="0.3">
      <c r="A1832" s="5">
        <f>Table2[[#This Row],[ID]]</f>
        <v>4687</v>
      </c>
      <c r="B1832" s="6">
        <f>Table2[[#This Row],[Year_Birth]]</f>
        <v>1958</v>
      </c>
      <c r="C1832" s="6" t="str">
        <f>Table2[[#This Row],[Education]]</f>
        <v>Master</v>
      </c>
      <c r="D1832" s="6" t="str">
        <f>Table2[[#This Row],[Marital_Status]]</f>
        <v>Married</v>
      </c>
      <c r="E1832" s="6">
        <f>Table2[[#This Row],[Income]]</f>
        <v>80739</v>
      </c>
      <c r="F1832" s="6">
        <f>Table2[[#This Row],[Kidhome]]</f>
        <v>0</v>
      </c>
      <c r="G1832" s="6">
        <f>Table2[[#This Row],[Teenhome]]</f>
        <v>0</v>
      </c>
      <c r="H1832" s="9">
        <f>Table2[[#This Row],[Dt_Customer]]</f>
        <v>41417</v>
      </c>
      <c r="I1832" s="6">
        <f>Table2[[#This Row],[Recency]]</f>
        <v>92</v>
      </c>
      <c r="J1832" s="8">
        <f>IF(VALUE(YEAR(People!$H1832))-People!$B1832&gt;=90,44,VALUE(YEAR(People!$H1832))-People!$B1832)</f>
        <v>55</v>
      </c>
      <c r="K1832" s="5" t="str">
        <f>IF(AND(People!$J1832&gt;=16,People!$J1832&lt;=25),"16-25",IF(AND(People!$J1832&gt;=26,People!$J1832&lt;=35),"26-35",IF(AND(People!$J1832&gt;=36,People!$J1832&lt;=45),"36-45",IF(AND(People!$J1832&gt;=46,People!$J1832&lt;=55),"46-55",IF(AND(People!$J1832&gt;=56,People!$J1832&lt;=65),"56-65",IF(AND(People!$J1832&gt;=66,People!$J1832&lt;=75),"66-75","ALL"))))))</f>
        <v>46-55</v>
      </c>
      <c r="L1832" t="str">
        <f>Products!H1832</f>
        <v>Single</v>
      </c>
      <c r="M1832">
        <f>Table2[[#This Row],[Recency]]</f>
        <v>92</v>
      </c>
      <c r="N1832">
        <f>Table2[[#This Row],[NumDealsPurchases]]</f>
        <v>1</v>
      </c>
      <c r="O1832" s="12" t="str">
        <f>IF(Table2[[#This Row],[Kidhome]]=0,"No","Yes")</f>
        <v>No</v>
      </c>
      <c r="P1832" s="12" t="str">
        <f>IF(Table2[[#This Row],[Teenhome]]=0,"No","Yes")</f>
        <v>No</v>
      </c>
    </row>
    <row r="1833" spans="1:16" ht="16.5" x14ac:dyDescent="0.3">
      <c r="A1833" s="7">
        <f>Table2[[#This Row],[ID]]</f>
        <v>1087</v>
      </c>
      <c r="B1833" s="6">
        <f>Table2[[#This Row],[Year_Birth]]</f>
        <v>1975</v>
      </c>
      <c r="C1833" s="6" t="str">
        <f>Table2[[#This Row],[Education]]</f>
        <v>Master</v>
      </c>
      <c r="D1833" s="6" t="str">
        <f>Table2[[#This Row],[Marital_Status]]</f>
        <v>Together</v>
      </c>
      <c r="E1833" s="6">
        <f>Table2[[#This Row],[Income]]</f>
        <v>22669</v>
      </c>
      <c r="F1833" s="6">
        <f>Table2[[#This Row],[Kidhome]]</f>
        <v>1</v>
      </c>
      <c r="G1833" s="6">
        <f>Table2[[#This Row],[Teenhome]]</f>
        <v>0</v>
      </c>
      <c r="H1833" s="9">
        <f>Table2[[#This Row],[Dt_Customer]]</f>
        <v>41416</v>
      </c>
      <c r="I1833" s="6">
        <f>Table2[[#This Row],[Recency]]</f>
        <v>30</v>
      </c>
      <c r="J1833" s="14">
        <f>IF(VALUE(YEAR(People!$H1833))-People!$B1833&gt;=90,44,VALUE(YEAR(People!$H1833))-People!$B1833)</f>
        <v>38</v>
      </c>
      <c r="K1833" s="5" t="str">
        <f>IF(AND(People!$J1833&gt;=16,People!$J1833&lt;=25),"16-25",IF(AND(People!$J1833&gt;=26,People!$J1833&lt;=35),"26-35",IF(AND(People!$J1833&gt;=36,People!$J1833&lt;=45),"36-45",IF(AND(People!$J1833&gt;=46,People!$J1833&lt;=55),"46-55",IF(AND(People!$J1833&gt;=56,People!$J1833&lt;=65),"56-65",IF(AND(People!$J1833&gt;=66,People!$J1833&lt;=75),"66-75","ALL"))))))</f>
        <v>36-45</v>
      </c>
      <c r="L1833" t="str">
        <f>Products!H1833</f>
        <v>Together</v>
      </c>
      <c r="M1833">
        <f>Table2[[#This Row],[Recency]]</f>
        <v>30</v>
      </c>
      <c r="N1833">
        <f>Table2[[#This Row],[NumDealsPurchases]]</f>
        <v>3</v>
      </c>
      <c r="O1833" s="12" t="str">
        <f>IF(Table2[[#This Row],[Kidhome]]=0,"No","Yes")</f>
        <v>Yes</v>
      </c>
      <c r="P1833" s="12" t="str">
        <f>IF(Table2[[#This Row],[Teenhome]]=0,"No","Yes")</f>
        <v>No</v>
      </c>
    </row>
    <row r="1834" spans="1:16" ht="16.5" x14ac:dyDescent="0.3">
      <c r="A1834" s="5">
        <f>Table2[[#This Row],[ID]]</f>
        <v>6859</v>
      </c>
      <c r="B1834" s="6">
        <f>Table2[[#This Row],[Year_Birth]]</f>
        <v>1987</v>
      </c>
      <c r="C1834" s="6" t="str">
        <f>Table2[[#This Row],[Education]]</f>
        <v>Graduation</v>
      </c>
      <c r="D1834" s="6" t="str">
        <f>Table2[[#This Row],[Marital_Status]]</f>
        <v>Single</v>
      </c>
      <c r="E1834" s="6">
        <f>Table2[[#This Row],[Income]]</f>
        <v>29236</v>
      </c>
      <c r="F1834" s="6">
        <f>Table2[[#This Row],[Kidhome]]</f>
        <v>1</v>
      </c>
      <c r="G1834" s="6">
        <f>Table2[[#This Row],[Teenhome]]</f>
        <v>0</v>
      </c>
      <c r="H1834" s="9">
        <f>Table2[[#This Row],[Dt_Customer]]</f>
        <v>41555</v>
      </c>
      <c r="I1834" s="6">
        <f>Table2[[#This Row],[Recency]]</f>
        <v>30</v>
      </c>
      <c r="J1834" s="8">
        <f>IF(VALUE(YEAR(People!$H1834))-People!$B1834&gt;=90,44,VALUE(YEAR(People!$H1834))-People!$B1834)</f>
        <v>26</v>
      </c>
      <c r="K1834" s="5" t="str">
        <f>IF(AND(People!$J1834&gt;=16,People!$J1834&lt;=25),"16-25",IF(AND(People!$J1834&gt;=26,People!$J1834&lt;=35),"26-35",IF(AND(People!$J1834&gt;=36,People!$J1834&lt;=45),"36-45",IF(AND(People!$J1834&gt;=46,People!$J1834&lt;=55),"46-55",IF(AND(People!$J1834&gt;=56,People!$J1834&lt;=65),"56-65",IF(AND(People!$J1834&gt;=66,People!$J1834&lt;=75),"66-75","ALL"))))))</f>
        <v>26-35</v>
      </c>
      <c r="L1834" t="str">
        <f>Products!H1834</f>
        <v>Married</v>
      </c>
      <c r="M1834">
        <f>Table2[[#This Row],[Recency]]</f>
        <v>30</v>
      </c>
      <c r="N1834">
        <f>Table2[[#This Row],[NumDealsPurchases]]</f>
        <v>2</v>
      </c>
      <c r="O1834" s="12" t="str">
        <f>IF(Table2[[#This Row],[Kidhome]]=0,"No","Yes")</f>
        <v>Yes</v>
      </c>
      <c r="P1834" s="12" t="str">
        <f>IF(Table2[[#This Row],[Teenhome]]=0,"No","Yes")</f>
        <v>No</v>
      </c>
    </row>
    <row r="1835" spans="1:16" ht="16.5" x14ac:dyDescent="0.3">
      <c r="A1835" s="7">
        <f>Table2[[#This Row],[ID]]</f>
        <v>9860</v>
      </c>
      <c r="B1835" s="6">
        <f>Table2[[#This Row],[Year_Birth]]</f>
        <v>1959</v>
      </c>
      <c r="C1835" s="6" t="str">
        <f>Table2[[#This Row],[Education]]</f>
        <v>Graduation</v>
      </c>
      <c r="D1835" s="6" t="str">
        <f>Table2[[#This Row],[Marital_Status]]</f>
        <v>Together</v>
      </c>
      <c r="E1835" s="6">
        <f>Table2[[#This Row],[Income]]</f>
        <v>44911</v>
      </c>
      <c r="F1835" s="6">
        <f>Table2[[#This Row],[Kidhome]]</f>
        <v>0</v>
      </c>
      <c r="G1835" s="6">
        <f>Table2[[#This Row],[Teenhome]]</f>
        <v>1</v>
      </c>
      <c r="H1835" s="9">
        <f>Table2[[#This Row],[Dt_Customer]]</f>
        <v>41348</v>
      </c>
      <c r="I1835" s="6">
        <f>Table2[[#This Row],[Recency]]</f>
        <v>11</v>
      </c>
      <c r="J1835" s="14">
        <f>IF(VALUE(YEAR(People!$H1835))-People!$B1835&gt;=90,44,VALUE(YEAR(People!$H1835))-People!$B1835)</f>
        <v>54</v>
      </c>
      <c r="K1835" s="5" t="str">
        <f>IF(AND(People!$J1835&gt;=16,People!$J1835&lt;=25),"16-25",IF(AND(People!$J1835&gt;=26,People!$J1835&lt;=35),"26-35",IF(AND(People!$J1835&gt;=36,People!$J1835&lt;=45),"36-45",IF(AND(People!$J1835&gt;=46,People!$J1835&lt;=55),"46-55",IF(AND(People!$J1835&gt;=56,People!$J1835&lt;=65),"56-65",IF(AND(People!$J1835&gt;=66,People!$J1835&lt;=75),"66-75","ALL"))))))</f>
        <v>46-55</v>
      </c>
      <c r="L1835" t="str">
        <f>Products!H1835</f>
        <v>Together</v>
      </c>
      <c r="M1835">
        <f>Table2[[#This Row],[Recency]]</f>
        <v>11</v>
      </c>
      <c r="N1835">
        <f>Table2[[#This Row],[NumDealsPurchases]]</f>
        <v>3</v>
      </c>
      <c r="O1835" s="12" t="str">
        <f>IF(Table2[[#This Row],[Kidhome]]=0,"No","Yes")</f>
        <v>No</v>
      </c>
      <c r="P1835" s="12" t="str">
        <f>IF(Table2[[#This Row],[Teenhome]]=0,"No","Yes")</f>
        <v>Yes</v>
      </c>
    </row>
    <row r="1836" spans="1:16" ht="16.5" x14ac:dyDescent="0.3">
      <c r="A1836" s="5">
        <f>Table2[[#This Row],[ID]]</f>
        <v>7129</v>
      </c>
      <c r="B1836" s="6">
        <f>Table2[[#This Row],[Year_Birth]]</f>
        <v>1962</v>
      </c>
      <c r="C1836" s="6" t="str">
        <f>Table2[[#This Row],[Education]]</f>
        <v>PhD</v>
      </c>
      <c r="D1836" s="6" t="str">
        <f>Table2[[#This Row],[Marital_Status]]</f>
        <v>Married</v>
      </c>
      <c r="E1836" s="6">
        <f>Table2[[#This Row],[Income]]</f>
        <v>54693</v>
      </c>
      <c r="F1836" s="6">
        <f>Table2[[#This Row],[Kidhome]]</f>
        <v>0</v>
      </c>
      <c r="G1836" s="6">
        <f>Table2[[#This Row],[Teenhome]]</f>
        <v>1</v>
      </c>
      <c r="H1836" s="9">
        <f>Table2[[#This Row],[Dt_Customer]]</f>
        <v>41322</v>
      </c>
      <c r="I1836" s="6">
        <f>Table2[[#This Row],[Recency]]</f>
        <v>72</v>
      </c>
      <c r="J1836" s="8">
        <f>IF(VALUE(YEAR(People!$H1836))-People!$B1836&gt;=90,44,VALUE(YEAR(People!$H1836))-People!$B1836)</f>
        <v>51</v>
      </c>
      <c r="K1836" s="5" t="str">
        <f>IF(AND(People!$J1836&gt;=16,People!$J1836&lt;=25),"16-25",IF(AND(People!$J1836&gt;=26,People!$J1836&lt;=35),"26-35",IF(AND(People!$J1836&gt;=36,People!$J1836&lt;=45),"36-45",IF(AND(People!$J1836&gt;=46,People!$J1836&lt;=55),"46-55",IF(AND(People!$J1836&gt;=56,People!$J1836&lt;=65),"56-65",IF(AND(People!$J1836&gt;=66,People!$J1836&lt;=75),"66-75","ALL"))))))</f>
        <v>46-55</v>
      </c>
      <c r="L1836" t="str">
        <f>Products!H1836</f>
        <v>Married</v>
      </c>
      <c r="M1836">
        <f>Table2[[#This Row],[Recency]]</f>
        <v>72</v>
      </c>
      <c r="N1836">
        <f>Table2[[#This Row],[NumDealsPurchases]]</f>
        <v>8</v>
      </c>
      <c r="O1836" s="12" t="str">
        <f>IF(Table2[[#This Row],[Kidhome]]=0,"No","Yes")</f>
        <v>No</v>
      </c>
      <c r="P1836" s="12" t="str">
        <f>IF(Table2[[#This Row],[Teenhome]]=0,"No","Yes")</f>
        <v>Yes</v>
      </c>
    </row>
    <row r="1837" spans="1:16" ht="16.5" x14ac:dyDescent="0.3">
      <c r="A1837" s="7">
        <f>Table2[[#This Row],[ID]]</f>
        <v>5866</v>
      </c>
      <c r="B1837" s="6">
        <f>Table2[[#This Row],[Year_Birth]]</f>
        <v>1974</v>
      </c>
      <c r="C1837" s="6" t="str">
        <f>Table2[[#This Row],[Education]]</f>
        <v>Graduation</v>
      </c>
      <c r="D1837" s="6" t="str">
        <f>Table2[[#This Row],[Marital_Status]]</f>
        <v>Together</v>
      </c>
      <c r="E1837" s="6">
        <f>Table2[[#This Row],[Income]]</f>
        <v>48186</v>
      </c>
      <c r="F1837" s="6">
        <f>Table2[[#This Row],[Kidhome]]</f>
        <v>1</v>
      </c>
      <c r="G1837" s="6">
        <f>Table2[[#This Row],[Teenhome]]</f>
        <v>0</v>
      </c>
      <c r="H1837" s="9">
        <f>Table2[[#This Row],[Dt_Customer]]</f>
        <v>41718</v>
      </c>
      <c r="I1837" s="6">
        <f>Table2[[#This Row],[Recency]]</f>
        <v>39</v>
      </c>
      <c r="J1837" s="14">
        <f>IF(VALUE(YEAR(People!$H1837))-People!$B1837&gt;=90,44,VALUE(YEAR(People!$H1837))-People!$B1837)</f>
        <v>40</v>
      </c>
      <c r="K1837" s="5" t="str">
        <f>IF(AND(People!$J1837&gt;=16,People!$J1837&lt;=25),"16-25",IF(AND(People!$J1837&gt;=26,People!$J1837&lt;=35),"26-35",IF(AND(People!$J1837&gt;=36,People!$J1837&lt;=45),"36-45",IF(AND(People!$J1837&gt;=46,People!$J1837&lt;=55),"46-55",IF(AND(People!$J1837&gt;=56,People!$J1837&lt;=65),"56-65",IF(AND(People!$J1837&gt;=66,People!$J1837&lt;=75),"66-75","ALL"))))))</f>
        <v>36-45</v>
      </c>
      <c r="L1837" t="str">
        <f>Products!H1837</f>
        <v>Together</v>
      </c>
      <c r="M1837">
        <f>Table2[[#This Row],[Recency]]</f>
        <v>39</v>
      </c>
      <c r="N1837">
        <f>Table2[[#This Row],[NumDealsPurchases]]</f>
        <v>3</v>
      </c>
      <c r="O1837" s="12" t="str">
        <f>IF(Table2[[#This Row],[Kidhome]]=0,"No","Yes")</f>
        <v>Yes</v>
      </c>
      <c r="P1837" s="12" t="str">
        <f>IF(Table2[[#This Row],[Teenhome]]=0,"No","Yes")</f>
        <v>No</v>
      </c>
    </row>
    <row r="1838" spans="1:16" ht="16.5" x14ac:dyDescent="0.3">
      <c r="A1838" s="5">
        <f>Table2[[#This Row],[ID]]</f>
        <v>10521</v>
      </c>
      <c r="B1838" s="6">
        <f>Table2[[#This Row],[Year_Birth]]</f>
        <v>1977</v>
      </c>
      <c r="C1838" s="6" t="str">
        <f>Table2[[#This Row],[Education]]</f>
        <v>Graduation</v>
      </c>
      <c r="D1838" s="6" t="str">
        <f>Table2[[#This Row],[Marital_Status]]</f>
        <v>Married</v>
      </c>
      <c r="E1838" s="6">
        <f>Table2[[#This Row],[Income]]</f>
        <v>54809</v>
      </c>
      <c r="F1838" s="6">
        <f>Table2[[#This Row],[Kidhome]]</f>
        <v>1</v>
      </c>
      <c r="G1838" s="6">
        <f>Table2[[#This Row],[Teenhome]]</f>
        <v>1</v>
      </c>
      <c r="H1838" s="9">
        <f>Table2[[#This Row],[Dt_Customer]]</f>
        <v>41528</v>
      </c>
      <c r="I1838" s="6">
        <f>Table2[[#This Row],[Recency]]</f>
        <v>0</v>
      </c>
      <c r="J1838" s="8">
        <f>IF(VALUE(YEAR(People!$H1838))-People!$B1838&gt;=90,44,VALUE(YEAR(People!$H1838))-People!$B1838)</f>
        <v>36</v>
      </c>
      <c r="K1838" s="5" t="str">
        <f>IF(AND(People!$J1838&gt;=16,People!$J1838&lt;=25),"16-25",IF(AND(People!$J1838&gt;=26,People!$J1838&lt;=35),"26-35",IF(AND(People!$J1838&gt;=36,People!$J1838&lt;=45),"36-45",IF(AND(People!$J1838&gt;=46,People!$J1838&lt;=55),"46-55",IF(AND(People!$J1838&gt;=56,People!$J1838&lt;=65),"56-65",IF(AND(People!$J1838&gt;=66,People!$J1838&lt;=75),"66-75","ALL"))))))</f>
        <v>36-45</v>
      </c>
      <c r="L1838" t="str">
        <f>Products!H1838</f>
        <v>Married</v>
      </c>
      <c r="M1838">
        <f>Table2[[#This Row],[Recency]]</f>
        <v>0</v>
      </c>
      <c r="N1838">
        <f>Table2[[#This Row],[NumDealsPurchases]]</f>
        <v>4</v>
      </c>
      <c r="O1838" s="12" t="str">
        <f>IF(Table2[[#This Row],[Kidhome]]=0,"No","Yes")</f>
        <v>Yes</v>
      </c>
      <c r="P1838" s="12" t="str">
        <f>IF(Table2[[#This Row],[Teenhome]]=0,"No","Yes")</f>
        <v>Yes</v>
      </c>
    </row>
    <row r="1839" spans="1:16" ht="16.5" x14ac:dyDescent="0.3">
      <c r="A1839" s="7">
        <f>Table2[[#This Row],[ID]]</f>
        <v>7393</v>
      </c>
      <c r="B1839" s="6">
        <f>Table2[[#This Row],[Year_Birth]]</f>
        <v>1978</v>
      </c>
      <c r="C1839" s="6" t="str">
        <f>Table2[[#This Row],[Education]]</f>
        <v>Graduation</v>
      </c>
      <c r="D1839" s="6" t="str">
        <f>Table2[[#This Row],[Marital_Status]]</f>
        <v>Together</v>
      </c>
      <c r="E1839" s="6">
        <f>Table2[[#This Row],[Income]]</f>
        <v>41580</v>
      </c>
      <c r="F1839" s="6">
        <f>Table2[[#This Row],[Kidhome]]</f>
        <v>1</v>
      </c>
      <c r="G1839" s="6">
        <f>Table2[[#This Row],[Teenhome]]</f>
        <v>1</v>
      </c>
      <c r="H1839" s="9">
        <f>Table2[[#This Row],[Dt_Customer]]</f>
        <v>41253</v>
      </c>
      <c r="I1839" s="6">
        <f>Table2[[#This Row],[Recency]]</f>
        <v>15</v>
      </c>
      <c r="J1839" s="14">
        <f>IF(VALUE(YEAR(People!$H1839))-People!$B1839&gt;=90,44,VALUE(YEAR(People!$H1839))-People!$B1839)</f>
        <v>34</v>
      </c>
      <c r="K1839" s="5" t="str">
        <f>IF(AND(People!$J1839&gt;=16,People!$J1839&lt;=25),"16-25",IF(AND(People!$J1839&gt;=26,People!$J1839&lt;=35),"26-35",IF(AND(People!$J1839&gt;=36,People!$J1839&lt;=45),"36-45",IF(AND(People!$J1839&gt;=46,People!$J1839&lt;=55),"46-55",IF(AND(People!$J1839&gt;=56,People!$J1839&lt;=65),"56-65",IF(AND(People!$J1839&gt;=66,People!$J1839&lt;=75),"66-75","ALL"))))))</f>
        <v>26-35</v>
      </c>
      <c r="L1839" t="str">
        <f>Products!H1839</f>
        <v>Married</v>
      </c>
      <c r="M1839">
        <f>Table2[[#This Row],[Recency]]</f>
        <v>15</v>
      </c>
      <c r="N1839">
        <f>Table2[[#This Row],[NumDealsPurchases]]</f>
        <v>3</v>
      </c>
      <c r="O1839" s="12" t="str">
        <f>IF(Table2[[#This Row],[Kidhome]]=0,"No","Yes")</f>
        <v>Yes</v>
      </c>
      <c r="P1839" s="12" t="str">
        <f>IF(Table2[[#This Row],[Teenhome]]=0,"No","Yes")</f>
        <v>Yes</v>
      </c>
    </row>
    <row r="1840" spans="1:16" ht="16.5" x14ac:dyDescent="0.3">
      <c r="A1840" s="5">
        <f>Table2[[#This Row],[ID]]</f>
        <v>7849</v>
      </c>
      <c r="B1840" s="6">
        <f>Table2[[#This Row],[Year_Birth]]</f>
        <v>1970</v>
      </c>
      <c r="C1840" s="6" t="str">
        <f>Table2[[#This Row],[Education]]</f>
        <v>PhD</v>
      </c>
      <c r="D1840" s="6" t="str">
        <f>Table2[[#This Row],[Marital_Status]]</f>
        <v>Married</v>
      </c>
      <c r="E1840" s="6">
        <f>Table2[[#This Row],[Income]]</f>
        <v>80336</v>
      </c>
      <c r="F1840" s="6">
        <f>Table2[[#This Row],[Kidhome]]</f>
        <v>0</v>
      </c>
      <c r="G1840" s="6">
        <f>Table2[[#This Row],[Teenhome]]</f>
        <v>0</v>
      </c>
      <c r="H1840" s="9">
        <f>Table2[[#This Row],[Dt_Customer]]</f>
        <v>41526</v>
      </c>
      <c r="I1840" s="6">
        <f>Table2[[#This Row],[Recency]]</f>
        <v>12</v>
      </c>
      <c r="J1840" s="8">
        <f>IF(VALUE(YEAR(People!$H1840))-People!$B1840&gt;=90,44,VALUE(YEAR(People!$H1840))-People!$B1840)</f>
        <v>43</v>
      </c>
      <c r="K1840" s="5" t="str">
        <f>IF(AND(People!$J1840&gt;=16,People!$J1840&lt;=25),"16-25",IF(AND(People!$J1840&gt;=26,People!$J1840&lt;=35),"26-35",IF(AND(People!$J1840&gt;=36,People!$J1840&lt;=45),"36-45",IF(AND(People!$J1840&gt;=46,People!$J1840&lt;=55),"46-55",IF(AND(People!$J1840&gt;=56,People!$J1840&lt;=65),"56-65",IF(AND(People!$J1840&gt;=66,People!$J1840&lt;=75),"66-75","ALL"))))))</f>
        <v>36-45</v>
      </c>
      <c r="L1840" t="str">
        <f>Products!H1840</f>
        <v>Married</v>
      </c>
      <c r="M1840">
        <f>Table2[[#This Row],[Recency]]</f>
        <v>12</v>
      </c>
      <c r="N1840">
        <f>Table2[[#This Row],[NumDealsPurchases]]</f>
        <v>1</v>
      </c>
      <c r="O1840" s="12" t="str">
        <f>IF(Table2[[#This Row],[Kidhome]]=0,"No","Yes")</f>
        <v>No</v>
      </c>
      <c r="P1840" s="12" t="str">
        <f>IF(Table2[[#This Row],[Teenhome]]=0,"No","Yes")</f>
        <v>No</v>
      </c>
    </row>
    <row r="1841" spans="1:16" ht="16.5" x14ac:dyDescent="0.3">
      <c r="A1841" s="7">
        <f>Table2[[#This Row],[ID]]</f>
        <v>332</v>
      </c>
      <c r="B1841" s="6">
        <f>Table2[[#This Row],[Year_Birth]]</f>
        <v>1957</v>
      </c>
      <c r="C1841" s="6" t="str">
        <f>Table2[[#This Row],[Education]]</f>
        <v>Graduation</v>
      </c>
      <c r="D1841" s="6" t="str">
        <f>Table2[[#This Row],[Marital_Status]]</f>
        <v>Married</v>
      </c>
      <c r="E1841" s="6">
        <f>Table2[[#This Row],[Income]]</f>
        <v>47743</v>
      </c>
      <c r="F1841" s="6">
        <f>Table2[[#This Row],[Kidhome]]</f>
        <v>0</v>
      </c>
      <c r="G1841" s="6">
        <f>Table2[[#This Row],[Teenhome]]</f>
        <v>1</v>
      </c>
      <c r="H1841" s="9">
        <f>Table2[[#This Row],[Dt_Customer]]</f>
        <v>41355</v>
      </c>
      <c r="I1841" s="6">
        <f>Table2[[#This Row],[Recency]]</f>
        <v>56</v>
      </c>
      <c r="J1841" s="14">
        <f>IF(VALUE(YEAR(People!$H1841))-People!$B1841&gt;=90,44,VALUE(YEAR(People!$H1841))-People!$B1841)</f>
        <v>56</v>
      </c>
      <c r="K1841" s="5" t="str">
        <f>IF(AND(People!$J1841&gt;=16,People!$J1841&lt;=25),"16-25",IF(AND(People!$J1841&gt;=26,People!$J1841&lt;=35),"26-35",IF(AND(People!$J1841&gt;=36,People!$J1841&lt;=45),"36-45",IF(AND(People!$J1841&gt;=46,People!$J1841&lt;=55),"46-55",IF(AND(People!$J1841&gt;=56,People!$J1841&lt;=65),"56-65",IF(AND(People!$J1841&gt;=66,People!$J1841&lt;=75),"66-75","ALL"))))))</f>
        <v>56-65</v>
      </c>
      <c r="L1841" t="str">
        <f>Products!H1841</f>
        <v>Divorced</v>
      </c>
      <c r="M1841">
        <f>Table2[[#This Row],[Recency]]</f>
        <v>56</v>
      </c>
      <c r="N1841">
        <f>Table2[[#This Row],[NumDealsPurchases]]</f>
        <v>3</v>
      </c>
      <c r="O1841" s="12" t="str">
        <f>IF(Table2[[#This Row],[Kidhome]]=0,"No","Yes")</f>
        <v>No</v>
      </c>
      <c r="P1841" s="12" t="str">
        <f>IF(Table2[[#This Row],[Teenhome]]=0,"No","Yes")</f>
        <v>Yes</v>
      </c>
    </row>
    <row r="1842" spans="1:16" ht="16.5" x14ac:dyDescent="0.3">
      <c r="A1842" s="5">
        <f>Table2[[#This Row],[ID]]</f>
        <v>9847</v>
      </c>
      <c r="B1842" s="6">
        <f>Table2[[#This Row],[Year_Birth]]</f>
        <v>1955</v>
      </c>
      <c r="C1842" s="6" t="str">
        <f>Table2[[#This Row],[Education]]</f>
        <v>2n Cycle</v>
      </c>
      <c r="D1842" s="6" t="str">
        <f>Table2[[#This Row],[Marital_Status]]</f>
        <v>Married</v>
      </c>
      <c r="E1842" s="6">
        <f>Table2[[#This Row],[Income]]</f>
        <v>62972</v>
      </c>
      <c r="F1842" s="6">
        <f>Table2[[#This Row],[Kidhome]]</f>
        <v>0</v>
      </c>
      <c r="G1842" s="6">
        <f>Table2[[#This Row],[Teenhome]]</f>
        <v>1</v>
      </c>
      <c r="H1842" s="9">
        <f>Table2[[#This Row],[Dt_Customer]]</f>
        <v>41124</v>
      </c>
      <c r="I1842" s="6">
        <f>Table2[[#This Row],[Recency]]</f>
        <v>39</v>
      </c>
      <c r="J1842" s="8">
        <f>IF(VALUE(YEAR(People!$H1842))-People!$B1842&gt;=90,44,VALUE(YEAR(People!$H1842))-People!$B1842)</f>
        <v>57</v>
      </c>
      <c r="K1842" s="5" t="str">
        <f>IF(AND(People!$J1842&gt;=16,People!$J1842&lt;=25),"16-25",IF(AND(People!$J1842&gt;=26,People!$J1842&lt;=35),"26-35",IF(AND(People!$J1842&gt;=36,People!$J1842&lt;=45),"36-45",IF(AND(People!$J1842&gt;=46,People!$J1842&lt;=55),"46-55",IF(AND(People!$J1842&gt;=56,People!$J1842&lt;=65),"56-65",IF(AND(People!$J1842&gt;=66,People!$J1842&lt;=75),"66-75","ALL"))))))</f>
        <v>56-65</v>
      </c>
      <c r="L1842" t="str">
        <f>Products!H1842</f>
        <v>Together</v>
      </c>
      <c r="M1842">
        <f>Table2[[#This Row],[Recency]]</f>
        <v>39</v>
      </c>
      <c r="N1842">
        <f>Table2[[#This Row],[NumDealsPurchases]]</f>
        <v>2</v>
      </c>
      <c r="O1842" s="12" t="str">
        <f>IF(Table2[[#This Row],[Kidhome]]=0,"No","Yes")</f>
        <v>No</v>
      </c>
      <c r="P1842" s="12" t="str">
        <f>IF(Table2[[#This Row],[Teenhome]]=0,"No","Yes")</f>
        <v>Yes</v>
      </c>
    </row>
    <row r="1843" spans="1:16" ht="16.5" x14ac:dyDescent="0.3">
      <c r="A1843" s="7">
        <f>Table2[[#This Row],[ID]]</f>
        <v>531</v>
      </c>
      <c r="B1843" s="6">
        <f>Table2[[#This Row],[Year_Birth]]</f>
        <v>1954</v>
      </c>
      <c r="C1843" s="6" t="str">
        <f>Table2[[#This Row],[Education]]</f>
        <v>PhD</v>
      </c>
      <c r="D1843" s="6" t="str">
        <f>Table2[[#This Row],[Marital_Status]]</f>
        <v>Divorced</v>
      </c>
      <c r="E1843" s="6">
        <f>Table2[[#This Row],[Income]]</f>
        <v>57333</v>
      </c>
      <c r="F1843" s="6">
        <f>Table2[[#This Row],[Kidhome]]</f>
        <v>0</v>
      </c>
      <c r="G1843" s="6">
        <f>Table2[[#This Row],[Teenhome]]</f>
        <v>1</v>
      </c>
      <c r="H1843" s="9">
        <f>Table2[[#This Row],[Dt_Customer]]</f>
        <v>41174</v>
      </c>
      <c r="I1843" s="6">
        <f>Table2[[#This Row],[Recency]]</f>
        <v>55</v>
      </c>
      <c r="J1843" s="14">
        <f>IF(VALUE(YEAR(People!$H1843))-People!$B1843&gt;=90,44,VALUE(YEAR(People!$H1843))-People!$B1843)</f>
        <v>58</v>
      </c>
      <c r="K1843" s="5" t="str">
        <f>IF(AND(People!$J1843&gt;=16,People!$J1843&lt;=25),"16-25",IF(AND(People!$J1843&gt;=26,People!$J1843&lt;=35),"26-35",IF(AND(People!$J1843&gt;=36,People!$J1843&lt;=45),"36-45",IF(AND(People!$J1843&gt;=46,People!$J1843&lt;=55),"46-55",IF(AND(People!$J1843&gt;=56,People!$J1843&lt;=65),"56-65",IF(AND(People!$J1843&gt;=66,People!$J1843&lt;=75),"66-75","ALL"))))))</f>
        <v>56-65</v>
      </c>
      <c r="L1843" t="str">
        <f>Products!H1843</f>
        <v>Widow</v>
      </c>
      <c r="M1843">
        <f>Table2[[#This Row],[Recency]]</f>
        <v>55</v>
      </c>
      <c r="N1843">
        <f>Table2[[#This Row],[NumDealsPurchases]]</f>
        <v>11</v>
      </c>
      <c r="O1843" s="12" t="str">
        <f>IF(Table2[[#This Row],[Kidhome]]=0,"No","Yes")</f>
        <v>No</v>
      </c>
      <c r="P1843" s="12" t="str">
        <f>IF(Table2[[#This Row],[Teenhome]]=0,"No","Yes")</f>
        <v>Yes</v>
      </c>
    </row>
    <row r="1844" spans="1:16" ht="16.5" x14ac:dyDescent="0.3">
      <c r="A1844" s="5">
        <f>Table2[[#This Row],[ID]]</f>
        <v>9576</v>
      </c>
      <c r="B1844" s="6">
        <f>Table2[[#This Row],[Year_Birth]]</f>
        <v>1982</v>
      </c>
      <c r="C1844" s="6" t="str">
        <f>Table2[[#This Row],[Education]]</f>
        <v>PhD</v>
      </c>
      <c r="D1844" s="6" t="str">
        <f>Table2[[#This Row],[Marital_Status]]</f>
        <v>Together</v>
      </c>
      <c r="E1844" s="6">
        <f>Table2[[#This Row],[Income]]</f>
        <v>32313</v>
      </c>
      <c r="F1844" s="6">
        <f>Table2[[#This Row],[Kidhome]]</f>
        <v>1</v>
      </c>
      <c r="G1844" s="6">
        <f>Table2[[#This Row],[Teenhome]]</f>
        <v>0</v>
      </c>
      <c r="H1844" s="9">
        <f>Table2[[#This Row],[Dt_Customer]]</f>
        <v>41316</v>
      </c>
      <c r="I1844" s="6">
        <f>Table2[[#This Row],[Recency]]</f>
        <v>60</v>
      </c>
      <c r="J1844" s="8">
        <f>IF(VALUE(YEAR(People!$H1844))-People!$B1844&gt;=90,44,VALUE(YEAR(People!$H1844))-People!$B1844)</f>
        <v>31</v>
      </c>
      <c r="K1844" s="5" t="str">
        <f>IF(AND(People!$J1844&gt;=16,People!$J1844&lt;=25),"16-25",IF(AND(People!$J1844&gt;=26,People!$J1844&lt;=35),"26-35",IF(AND(People!$J1844&gt;=36,People!$J1844&lt;=45),"36-45",IF(AND(People!$J1844&gt;=46,People!$J1844&lt;=55),"46-55",IF(AND(People!$J1844&gt;=56,People!$J1844&lt;=65),"56-65",IF(AND(People!$J1844&gt;=66,People!$J1844&lt;=75),"66-75","ALL"))))))</f>
        <v>26-35</v>
      </c>
      <c r="L1844" t="str">
        <f>Products!H1844</f>
        <v>Divorced</v>
      </c>
      <c r="M1844">
        <f>Table2[[#This Row],[Recency]]</f>
        <v>60</v>
      </c>
      <c r="N1844">
        <f>Table2[[#This Row],[NumDealsPurchases]]</f>
        <v>3</v>
      </c>
      <c r="O1844" s="12" t="str">
        <f>IF(Table2[[#This Row],[Kidhome]]=0,"No","Yes")</f>
        <v>Yes</v>
      </c>
      <c r="P1844" s="12" t="str">
        <f>IF(Table2[[#This Row],[Teenhome]]=0,"No","Yes")</f>
        <v>No</v>
      </c>
    </row>
    <row r="1845" spans="1:16" ht="16.5" x14ac:dyDescent="0.3">
      <c r="A1845" s="7">
        <f>Table2[[#This Row],[ID]]</f>
        <v>6906</v>
      </c>
      <c r="B1845" s="6">
        <f>Table2[[#This Row],[Year_Birth]]</f>
        <v>1953</v>
      </c>
      <c r="C1845" s="6" t="str">
        <f>Table2[[#This Row],[Education]]</f>
        <v>Master</v>
      </c>
      <c r="D1845" s="6" t="str">
        <f>Table2[[#This Row],[Marital_Status]]</f>
        <v>Widow</v>
      </c>
      <c r="E1845" s="6">
        <f>Table2[[#This Row],[Income]]</f>
        <v>84953</v>
      </c>
      <c r="F1845" s="6">
        <f>Table2[[#This Row],[Kidhome]]</f>
        <v>0</v>
      </c>
      <c r="G1845" s="6">
        <f>Table2[[#This Row],[Teenhome]]</f>
        <v>0</v>
      </c>
      <c r="H1845" s="9">
        <f>Table2[[#This Row],[Dt_Customer]]</f>
        <v>41428</v>
      </c>
      <c r="I1845" s="6">
        <f>Table2[[#This Row],[Recency]]</f>
        <v>73</v>
      </c>
      <c r="J1845" s="14">
        <f>IF(VALUE(YEAR(People!$H1845))-People!$B1845&gt;=90,44,VALUE(YEAR(People!$H1845))-People!$B1845)</f>
        <v>60</v>
      </c>
      <c r="K1845" s="5" t="str">
        <f>IF(AND(People!$J1845&gt;=16,People!$J1845&lt;=25),"16-25",IF(AND(People!$J1845&gt;=26,People!$J1845&lt;=35),"26-35",IF(AND(People!$J1845&gt;=36,People!$J1845&lt;=45),"36-45",IF(AND(People!$J1845&gt;=46,People!$J1845&lt;=55),"46-55",IF(AND(People!$J1845&gt;=56,People!$J1845&lt;=65),"56-65",IF(AND(People!$J1845&gt;=66,People!$J1845&lt;=75),"66-75","ALL"))))))</f>
        <v>56-65</v>
      </c>
      <c r="L1845" t="str">
        <f>Products!H1845</f>
        <v>Together</v>
      </c>
      <c r="M1845">
        <f>Table2[[#This Row],[Recency]]</f>
        <v>73</v>
      </c>
      <c r="N1845">
        <f>Table2[[#This Row],[NumDealsPurchases]]</f>
        <v>1</v>
      </c>
      <c r="O1845" s="12" t="str">
        <f>IF(Table2[[#This Row],[Kidhome]]=0,"No","Yes")</f>
        <v>No</v>
      </c>
      <c r="P1845" s="12" t="str">
        <f>IF(Table2[[#This Row],[Teenhome]]=0,"No","Yes")</f>
        <v>No</v>
      </c>
    </row>
    <row r="1846" spans="1:16" ht="16.5" x14ac:dyDescent="0.3">
      <c r="A1846" s="5">
        <f>Table2[[#This Row],[ID]]</f>
        <v>7419</v>
      </c>
      <c r="B1846" s="6">
        <f>Table2[[#This Row],[Year_Birth]]</f>
        <v>1968</v>
      </c>
      <c r="C1846" s="6" t="str">
        <f>Table2[[#This Row],[Education]]</f>
        <v>Master</v>
      </c>
      <c r="D1846" s="6" t="str">
        <f>Table2[[#This Row],[Marital_Status]]</f>
        <v>Divorced</v>
      </c>
      <c r="E1846" s="6">
        <f>Table2[[#This Row],[Income]]</f>
        <v>27071</v>
      </c>
      <c r="F1846" s="6">
        <f>Table2[[#This Row],[Kidhome]]</f>
        <v>1</v>
      </c>
      <c r="G1846" s="6">
        <f>Table2[[#This Row],[Teenhome]]</f>
        <v>0</v>
      </c>
      <c r="H1846" s="9">
        <f>Table2[[#This Row],[Dt_Customer]]</f>
        <v>41752</v>
      </c>
      <c r="I1846" s="6">
        <f>Table2[[#This Row],[Recency]]</f>
        <v>90</v>
      </c>
      <c r="J1846" s="8">
        <f>IF(VALUE(YEAR(People!$H1846))-People!$B1846&gt;=90,44,VALUE(YEAR(People!$H1846))-People!$B1846)</f>
        <v>46</v>
      </c>
      <c r="K1846" s="5" t="str">
        <f>IF(AND(People!$J1846&gt;=16,People!$J1846&lt;=25),"16-25",IF(AND(People!$J1846&gt;=26,People!$J1846&lt;=35),"26-35",IF(AND(People!$J1846&gt;=36,People!$J1846&lt;=45),"36-45",IF(AND(People!$J1846&gt;=46,People!$J1846&lt;=55),"46-55",IF(AND(People!$J1846&gt;=56,People!$J1846&lt;=65),"56-65",IF(AND(People!$J1846&gt;=66,People!$J1846&lt;=75),"66-75","ALL"))))))</f>
        <v>46-55</v>
      </c>
      <c r="L1846" t="str">
        <f>Products!H1846</f>
        <v>Together</v>
      </c>
      <c r="M1846">
        <f>Table2[[#This Row],[Recency]]</f>
        <v>90</v>
      </c>
      <c r="N1846">
        <f>Table2[[#This Row],[NumDealsPurchases]]</f>
        <v>2</v>
      </c>
      <c r="O1846" s="12" t="str">
        <f>IF(Table2[[#This Row],[Kidhome]]=0,"No","Yes")</f>
        <v>Yes</v>
      </c>
      <c r="P1846" s="12" t="str">
        <f>IF(Table2[[#This Row],[Teenhome]]=0,"No","Yes")</f>
        <v>No</v>
      </c>
    </row>
    <row r="1847" spans="1:16" ht="16.5" x14ac:dyDescent="0.3">
      <c r="A1847" s="7">
        <f>Table2[[#This Row],[ID]]</f>
        <v>3170</v>
      </c>
      <c r="B1847" s="6">
        <f>Table2[[#This Row],[Year_Birth]]</f>
        <v>1957</v>
      </c>
      <c r="C1847" s="6" t="str">
        <f>Table2[[#This Row],[Education]]</f>
        <v>Master</v>
      </c>
      <c r="D1847" s="6" t="str">
        <f>Table2[[#This Row],[Marital_Status]]</f>
        <v>Together</v>
      </c>
      <c r="E1847" s="6">
        <f>Table2[[#This Row],[Income]]</f>
        <v>68148</v>
      </c>
      <c r="F1847" s="6">
        <f>Table2[[#This Row],[Kidhome]]</f>
        <v>0</v>
      </c>
      <c r="G1847" s="6">
        <f>Table2[[#This Row],[Teenhome]]</f>
        <v>0</v>
      </c>
      <c r="H1847" s="9">
        <f>Table2[[#This Row],[Dt_Customer]]</f>
        <v>41517</v>
      </c>
      <c r="I1847" s="6">
        <f>Table2[[#This Row],[Recency]]</f>
        <v>86</v>
      </c>
      <c r="J1847" s="14">
        <f>IF(VALUE(YEAR(People!$H1847))-People!$B1847&gt;=90,44,VALUE(YEAR(People!$H1847))-People!$B1847)</f>
        <v>56</v>
      </c>
      <c r="K1847" s="5" t="str">
        <f>IF(AND(People!$J1847&gt;=16,People!$J1847&lt;=25),"16-25",IF(AND(People!$J1847&gt;=26,People!$J1847&lt;=35),"26-35",IF(AND(People!$J1847&gt;=36,People!$J1847&lt;=45),"36-45",IF(AND(People!$J1847&gt;=46,People!$J1847&lt;=55),"46-55",IF(AND(People!$J1847&gt;=56,People!$J1847&lt;=65),"56-65",IF(AND(People!$J1847&gt;=66,People!$J1847&lt;=75),"66-75","ALL"))))))</f>
        <v>56-65</v>
      </c>
      <c r="L1847" t="str">
        <f>Products!H1847</f>
        <v>Married</v>
      </c>
      <c r="M1847">
        <f>Table2[[#This Row],[Recency]]</f>
        <v>86</v>
      </c>
      <c r="N1847">
        <f>Table2[[#This Row],[NumDealsPurchases]]</f>
        <v>1</v>
      </c>
      <c r="O1847" s="12" t="str">
        <f>IF(Table2[[#This Row],[Kidhome]]=0,"No","Yes")</f>
        <v>No</v>
      </c>
      <c r="P1847" s="12" t="str">
        <f>IF(Table2[[#This Row],[Teenhome]]=0,"No","Yes")</f>
        <v>No</v>
      </c>
    </row>
    <row r="1848" spans="1:16" ht="16.5" x14ac:dyDescent="0.3">
      <c r="A1848" s="5">
        <f>Table2[[#This Row],[ID]]</f>
        <v>8527</v>
      </c>
      <c r="B1848" s="6">
        <f>Table2[[#This Row],[Year_Birth]]</f>
        <v>1965</v>
      </c>
      <c r="C1848" s="6" t="str">
        <f>Table2[[#This Row],[Education]]</f>
        <v>Master</v>
      </c>
      <c r="D1848" s="6" t="str">
        <f>Table2[[#This Row],[Marital_Status]]</f>
        <v>Together</v>
      </c>
      <c r="E1848" s="6">
        <f>Table2[[#This Row],[Income]]</f>
        <v>65735</v>
      </c>
      <c r="F1848" s="6">
        <f>Table2[[#This Row],[Kidhome]]</f>
        <v>1</v>
      </c>
      <c r="G1848" s="6">
        <f>Table2[[#This Row],[Teenhome]]</f>
        <v>1</v>
      </c>
      <c r="H1848" s="9">
        <f>Table2[[#This Row],[Dt_Customer]]</f>
        <v>41615</v>
      </c>
      <c r="I1848" s="6">
        <f>Table2[[#This Row],[Recency]]</f>
        <v>37</v>
      </c>
      <c r="J1848" s="8">
        <f>IF(VALUE(YEAR(People!$H1848))-People!$B1848&gt;=90,44,VALUE(YEAR(People!$H1848))-People!$B1848)</f>
        <v>48</v>
      </c>
      <c r="K1848" s="5" t="str">
        <f>IF(AND(People!$J1848&gt;=16,People!$J1848&lt;=25),"16-25",IF(AND(People!$J1848&gt;=26,People!$J1848&lt;=35),"26-35",IF(AND(People!$J1848&gt;=36,People!$J1848&lt;=45),"36-45",IF(AND(People!$J1848&gt;=46,People!$J1848&lt;=55),"46-55",IF(AND(People!$J1848&gt;=56,People!$J1848&lt;=65),"56-65",IF(AND(People!$J1848&gt;=66,People!$J1848&lt;=75),"66-75","ALL"))))))</f>
        <v>46-55</v>
      </c>
      <c r="L1848" t="str">
        <f>Products!H1848</f>
        <v>Married</v>
      </c>
      <c r="M1848">
        <f>Table2[[#This Row],[Recency]]</f>
        <v>37</v>
      </c>
      <c r="N1848">
        <f>Table2[[#This Row],[NumDealsPurchases]]</f>
        <v>5</v>
      </c>
      <c r="O1848" s="12" t="str">
        <f>IF(Table2[[#This Row],[Kidhome]]=0,"No","Yes")</f>
        <v>Yes</v>
      </c>
      <c r="P1848" s="12" t="str">
        <f>IF(Table2[[#This Row],[Teenhome]]=0,"No","Yes")</f>
        <v>Yes</v>
      </c>
    </row>
    <row r="1849" spans="1:16" ht="16.5" x14ac:dyDescent="0.3">
      <c r="A1849" s="7">
        <f>Table2[[#This Row],[ID]]</f>
        <v>7872</v>
      </c>
      <c r="B1849" s="6">
        <f>Table2[[#This Row],[Year_Birth]]</f>
        <v>1975</v>
      </c>
      <c r="C1849" s="6" t="str">
        <f>Table2[[#This Row],[Education]]</f>
        <v>PhD</v>
      </c>
      <c r="D1849" s="6" t="str">
        <f>Table2[[#This Row],[Marital_Status]]</f>
        <v>Married</v>
      </c>
      <c r="E1849" s="6">
        <f>Table2[[#This Row],[Income]]</f>
        <v>86836</v>
      </c>
      <c r="F1849" s="6">
        <f>Table2[[#This Row],[Kidhome]]</f>
        <v>0</v>
      </c>
      <c r="G1849" s="6">
        <f>Table2[[#This Row],[Teenhome]]</f>
        <v>0</v>
      </c>
      <c r="H1849" s="9">
        <f>Table2[[#This Row],[Dt_Customer]]</f>
        <v>41164</v>
      </c>
      <c r="I1849" s="6">
        <f>Table2[[#This Row],[Recency]]</f>
        <v>7</v>
      </c>
      <c r="J1849" s="14">
        <f>IF(VALUE(YEAR(People!$H1849))-People!$B1849&gt;=90,44,VALUE(YEAR(People!$H1849))-People!$B1849)</f>
        <v>37</v>
      </c>
      <c r="K1849" s="5" t="str">
        <f>IF(AND(People!$J1849&gt;=16,People!$J1849&lt;=25),"16-25",IF(AND(People!$J1849&gt;=26,People!$J1849&lt;=35),"26-35",IF(AND(People!$J1849&gt;=36,People!$J1849&lt;=45),"36-45",IF(AND(People!$J1849&gt;=46,People!$J1849&lt;=55),"46-55",IF(AND(People!$J1849&gt;=56,People!$J1849&lt;=65),"56-65",IF(AND(People!$J1849&gt;=66,People!$J1849&lt;=75),"66-75","ALL"))))))</f>
        <v>36-45</v>
      </c>
      <c r="L1849" t="str">
        <f>Products!H1849</f>
        <v>Married</v>
      </c>
      <c r="M1849">
        <f>Table2[[#This Row],[Recency]]</f>
        <v>7</v>
      </c>
      <c r="N1849">
        <f>Table2[[#This Row],[NumDealsPurchases]]</f>
        <v>1</v>
      </c>
      <c r="O1849" s="12" t="str">
        <f>IF(Table2[[#This Row],[Kidhome]]=0,"No","Yes")</f>
        <v>No</v>
      </c>
      <c r="P1849" s="12" t="str">
        <f>IF(Table2[[#This Row],[Teenhome]]=0,"No","Yes")</f>
        <v>No</v>
      </c>
    </row>
    <row r="1850" spans="1:16" ht="16.5" x14ac:dyDescent="0.3">
      <c r="A1850" s="5">
        <f>Table2[[#This Row],[ID]]</f>
        <v>9931</v>
      </c>
      <c r="B1850" s="6">
        <f>Table2[[#This Row],[Year_Birth]]</f>
        <v>1963</v>
      </c>
      <c r="C1850" s="6" t="str">
        <f>Table2[[#This Row],[Education]]</f>
        <v>PhD</v>
      </c>
      <c r="D1850" s="6" t="str">
        <f>Table2[[#This Row],[Marital_Status]]</f>
        <v>Married</v>
      </c>
      <c r="E1850" s="6">
        <f>Table2[[#This Row],[Income]]</f>
        <v>4023</v>
      </c>
      <c r="F1850" s="6">
        <f>Table2[[#This Row],[Kidhome]]</f>
        <v>1</v>
      </c>
      <c r="G1850" s="6">
        <f>Table2[[#This Row],[Teenhome]]</f>
        <v>1</v>
      </c>
      <c r="H1850" s="9">
        <f>Table2[[#This Row],[Dt_Customer]]</f>
        <v>41813</v>
      </c>
      <c r="I1850" s="6">
        <f>Table2[[#This Row],[Recency]]</f>
        <v>29</v>
      </c>
      <c r="J1850" s="8">
        <f>IF(VALUE(YEAR(People!$H1850))-People!$B1850&gt;=90,44,VALUE(YEAR(People!$H1850))-People!$B1850)</f>
        <v>51</v>
      </c>
      <c r="K1850" s="5" t="str">
        <f>IF(AND(People!$J1850&gt;=16,People!$J1850&lt;=25),"16-25",IF(AND(People!$J1850&gt;=26,People!$J1850&lt;=35),"26-35",IF(AND(People!$J1850&gt;=36,People!$J1850&lt;=45),"36-45",IF(AND(People!$J1850&gt;=46,People!$J1850&lt;=55),"46-55",IF(AND(People!$J1850&gt;=56,People!$J1850&lt;=65),"56-65",IF(AND(People!$J1850&gt;=66,People!$J1850&lt;=75),"66-75","ALL"))))))</f>
        <v>46-55</v>
      </c>
      <c r="L1850" t="str">
        <f>Products!H1850</f>
        <v>Married</v>
      </c>
      <c r="M1850">
        <f>Table2[[#This Row],[Recency]]</f>
        <v>29</v>
      </c>
      <c r="N1850">
        <f>Table2[[#This Row],[NumDealsPurchases]]</f>
        <v>15</v>
      </c>
      <c r="O1850" s="12" t="str">
        <f>IF(Table2[[#This Row],[Kidhome]]=0,"No","Yes")</f>
        <v>Yes</v>
      </c>
      <c r="P1850" s="12" t="str">
        <f>IF(Table2[[#This Row],[Teenhome]]=0,"No","Yes")</f>
        <v>Yes</v>
      </c>
    </row>
    <row r="1851" spans="1:16" ht="16.5" x14ac:dyDescent="0.3">
      <c r="A1851" s="7">
        <f>Table2[[#This Row],[ID]]</f>
        <v>10595</v>
      </c>
      <c r="B1851" s="6">
        <f>Table2[[#This Row],[Year_Birth]]</f>
        <v>1990</v>
      </c>
      <c r="C1851" s="6" t="str">
        <f>Table2[[#This Row],[Education]]</f>
        <v>Graduation</v>
      </c>
      <c r="D1851" s="6" t="str">
        <f>Table2[[#This Row],[Marital_Status]]</f>
        <v>Married</v>
      </c>
      <c r="E1851" s="6">
        <f>Table2[[#This Row],[Income]]</f>
        <v>30093</v>
      </c>
      <c r="F1851" s="6">
        <f>Table2[[#This Row],[Kidhome]]</f>
        <v>0</v>
      </c>
      <c r="G1851" s="6">
        <f>Table2[[#This Row],[Teenhome]]</f>
        <v>0</v>
      </c>
      <c r="H1851" s="9">
        <f>Table2[[#This Row],[Dt_Customer]]</f>
        <v>41463</v>
      </c>
      <c r="I1851" s="6">
        <f>Table2[[#This Row],[Recency]]</f>
        <v>19</v>
      </c>
      <c r="J1851" s="14">
        <f>IF(VALUE(YEAR(People!$H1851))-People!$B1851&gt;=90,44,VALUE(YEAR(People!$H1851))-People!$B1851)</f>
        <v>23</v>
      </c>
      <c r="K1851" s="5" t="str">
        <f>IF(AND(People!$J1851&gt;=16,People!$J1851&lt;=25),"16-25",IF(AND(People!$J1851&gt;=26,People!$J1851&lt;=35),"26-35",IF(AND(People!$J1851&gt;=36,People!$J1851&lt;=45),"36-45",IF(AND(People!$J1851&gt;=46,People!$J1851&lt;=55),"46-55",IF(AND(People!$J1851&gt;=56,People!$J1851&lt;=65),"56-65",IF(AND(People!$J1851&gt;=66,People!$J1851&lt;=75),"66-75","ALL"))))))</f>
        <v>16-25</v>
      </c>
      <c r="L1851" t="str">
        <f>Products!H1851</f>
        <v>Single</v>
      </c>
      <c r="M1851">
        <f>Table2[[#This Row],[Recency]]</f>
        <v>19</v>
      </c>
      <c r="N1851">
        <f>Table2[[#This Row],[NumDealsPurchases]]</f>
        <v>1</v>
      </c>
      <c r="O1851" s="12" t="str">
        <f>IF(Table2[[#This Row],[Kidhome]]=0,"No","Yes")</f>
        <v>No</v>
      </c>
      <c r="P1851" s="12" t="str">
        <f>IF(Table2[[#This Row],[Teenhome]]=0,"No","Yes")</f>
        <v>No</v>
      </c>
    </row>
    <row r="1852" spans="1:16" ht="16.5" x14ac:dyDescent="0.3">
      <c r="A1852" s="5">
        <f>Table2[[#This Row],[ID]]</f>
        <v>4609</v>
      </c>
      <c r="B1852" s="6">
        <f>Table2[[#This Row],[Year_Birth]]</f>
        <v>1966</v>
      </c>
      <c r="C1852" s="6" t="str">
        <f>Table2[[#This Row],[Education]]</f>
        <v>PhD</v>
      </c>
      <c r="D1852" s="6" t="str">
        <f>Table2[[#This Row],[Marital_Status]]</f>
        <v>Married</v>
      </c>
      <c r="E1852" s="6">
        <f>Table2[[#This Row],[Income]]</f>
        <v>57705</v>
      </c>
      <c r="F1852" s="6">
        <f>Table2[[#This Row],[Kidhome]]</f>
        <v>0</v>
      </c>
      <c r="G1852" s="6">
        <f>Table2[[#This Row],[Teenhome]]</f>
        <v>1</v>
      </c>
      <c r="H1852" s="9">
        <f>Table2[[#This Row],[Dt_Customer]]</f>
        <v>41650</v>
      </c>
      <c r="I1852" s="6">
        <f>Table2[[#This Row],[Recency]]</f>
        <v>14</v>
      </c>
      <c r="J1852" s="8">
        <f>IF(VALUE(YEAR(People!$H1852))-People!$B1852&gt;=90,44,VALUE(YEAR(People!$H1852))-People!$B1852)</f>
        <v>48</v>
      </c>
      <c r="K1852" s="5" t="str">
        <f>IF(AND(People!$J1852&gt;=16,People!$J1852&lt;=25),"16-25",IF(AND(People!$J1852&gt;=26,People!$J1852&lt;=35),"26-35",IF(AND(People!$J1852&gt;=36,People!$J1852&lt;=45),"36-45",IF(AND(People!$J1852&gt;=46,People!$J1852&lt;=55),"46-55",IF(AND(People!$J1852&gt;=56,People!$J1852&lt;=65),"56-65",IF(AND(People!$J1852&gt;=66,People!$J1852&lt;=75),"66-75","ALL"))))))</f>
        <v>46-55</v>
      </c>
      <c r="L1852" t="str">
        <f>Products!H1852</f>
        <v>Single</v>
      </c>
      <c r="M1852">
        <f>Table2[[#This Row],[Recency]]</f>
        <v>14</v>
      </c>
      <c r="N1852">
        <f>Table2[[#This Row],[NumDealsPurchases]]</f>
        <v>3</v>
      </c>
      <c r="O1852" s="12" t="str">
        <f>IF(Table2[[#This Row],[Kidhome]]=0,"No","Yes")</f>
        <v>No</v>
      </c>
      <c r="P1852" s="12" t="str">
        <f>IF(Table2[[#This Row],[Teenhome]]=0,"No","Yes")</f>
        <v>Yes</v>
      </c>
    </row>
    <row r="1853" spans="1:16" ht="16.5" x14ac:dyDescent="0.3">
      <c r="A1853" s="7">
        <f>Table2[[#This Row],[ID]]</f>
        <v>5010</v>
      </c>
      <c r="B1853" s="6">
        <f>Table2[[#This Row],[Year_Birth]]</f>
        <v>1988</v>
      </c>
      <c r="C1853" s="6" t="str">
        <f>Table2[[#This Row],[Education]]</f>
        <v>Graduation</v>
      </c>
      <c r="D1853" s="6" t="str">
        <f>Table2[[#This Row],[Marital_Status]]</f>
        <v>Single</v>
      </c>
      <c r="E1853" s="6">
        <f>Table2[[#This Row],[Income]]</f>
        <v>25008</v>
      </c>
      <c r="F1853" s="6">
        <f>Table2[[#This Row],[Kidhome]]</f>
        <v>1</v>
      </c>
      <c r="G1853" s="6">
        <f>Table2[[#This Row],[Teenhome]]</f>
        <v>0</v>
      </c>
      <c r="H1853" s="9">
        <f>Table2[[#This Row],[Dt_Customer]]</f>
        <v>41672</v>
      </c>
      <c r="I1853" s="6">
        <f>Table2[[#This Row],[Recency]]</f>
        <v>72</v>
      </c>
      <c r="J1853" s="14">
        <f>IF(VALUE(YEAR(People!$H1853))-People!$B1853&gt;=90,44,VALUE(YEAR(People!$H1853))-People!$B1853)</f>
        <v>26</v>
      </c>
      <c r="K1853" s="5" t="str">
        <f>IF(AND(People!$J1853&gt;=16,People!$J1853&lt;=25),"16-25",IF(AND(People!$J1853&gt;=26,People!$J1853&lt;=35),"26-35",IF(AND(People!$J1853&gt;=36,People!$J1853&lt;=45),"36-45",IF(AND(People!$J1853&gt;=46,People!$J1853&lt;=55),"46-55",IF(AND(People!$J1853&gt;=56,People!$J1853&lt;=65),"56-65",IF(AND(People!$J1853&gt;=66,People!$J1853&lt;=75),"66-75","ALL"))))))</f>
        <v>26-35</v>
      </c>
      <c r="L1853" t="str">
        <f>Products!H1853</f>
        <v>Together</v>
      </c>
      <c r="M1853">
        <f>Table2[[#This Row],[Recency]]</f>
        <v>72</v>
      </c>
      <c r="N1853">
        <f>Table2[[#This Row],[NumDealsPurchases]]</f>
        <v>2</v>
      </c>
      <c r="O1853" s="12" t="str">
        <f>IF(Table2[[#This Row],[Kidhome]]=0,"No","Yes")</f>
        <v>Yes</v>
      </c>
      <c r="P1853" s="12" t="str">
        <f>IF(Table2[[#This Row],[Teenhome]]=0,"No","Yes")</f>
        <v>No</v>
      </c>
    </row>
    <row r="1854" spans="1:16" ht="16.5" x14ac:dyDescent="0.3">
      <c r="A1854" s="5">
        <f>Table2[[#This Row],[ID]]</f>
        <v>4427</v>
      </c>
      <c r="B1854" s="6">
        <f>Table2[[#This Row],[Year_Birth]]</f>
        <v>1995</v>
      </c>
      <c r="C1854" s="6" t="str">
        <f>Table2[[#This Row],[Education]]</f>
        <v>2n Cycle</v>
      </c>
      <c r="D1854" s="6" t="str">
        <f>Table2[[#This Row],[Marital_Status]]</f>
        <v>Single</v>
      </c>
      <c r="E1854" s="6">
        <f>Table2[[#This Row],[Income]]</f>
        <v>83257</v>
      </c>
      <c r="F1854" s="6">
        <f>Table2[[#This Row],[Kidhome]]</f>
        <v>0</v>
      </c>
      <c r="G1854" s="6">
        <f>Table2[[#This Row],[Teenhome]]</f>
        <v>0</v>
      </c>
      <c r="H1854" s="9">
        <f>Table2[[#This Row],[Dt_Customer]]</f>
        <v>41170</v>
      </c>
      <c r="I1854" s="6">
        <f>Table2[[#This Row],[Recency]]</f>
        <v>56</v>
      </c>
      <c r="J1854" s="8">
        <f>IF(VALUE(YEAR(People!$H1854))-People!$B1854&gt;=90,44,VALUE(YEAR(People!$H1854))-People!$B1854)</f>
        <v>17</v>
      </c>
      <c r="K1854" s="5" t="str">
        <f>IF(AND(People!$J1854&gt;=16,People!$J1854&lt;=25),"16-25",IF(AND(People!$J1854&gt;=26,People!$J1854&lt;=35),"26-35",IF(AND(People!$J1854&gt;=36,People!$J1854&lt;=45),"36-45",IF(AND(People!$J1854&gt;=46,People!$J1854&lt;=55),"46-55",IF(AND(People!$J1854&gt;=56,People!$J1854&lt;=65),"56-65",IF(AND(People!$J1854&gt;=66,People!$J1854&lt;=75),"66-75","ALL"))))))</f>
        <v>16-25</v>
      </c>
      <c r="L1854" t="str">
        <f>Products!H1854</f>
        <v>Married</v>
      </c>
      <c r="M1854">
        <f>Table2[[#This Row],[Recency]]</f>
        <v>56</v>
      </c>
      <c r="N1854">
        <f>Table2[[#This Row],[NumDealsPurchases]]</f>
        <v>1</v>
      </c>
      <c r="O1854" s="12" t="str">
        <f>IF(Table2[[#This Row],[Kidhome]]=0,"No","Yes")</f>
        <v>No</v>
      </c>
      <c r="P1854" s="12" t="str">
        <f>IF(Table2[[#This Row],[Teenhome]]=0,"No","Yes")</f>
        <v>No</v>
      </c>
    </row>
    <row r="1855" spans="1:16" ht="16.5" x14ac:dyDescent="0.3">
      <c r="A1855" s="7">
        <f>Table2[[#This Row],[ID]]</f>
        <v>11148</v>
      </c>
      <c r="B1855" s="6">
        <f>Table2[[#This Row],[Year_Birth]]</f>
        <v>1975</v>
      </c>
      <c r="C1855" s="6" t="str">
        <f>Table2[[#This Row],[Education]]</f>
        <v>Graduation</v>
      </c>
      <c r="D1855" s="6" t="str">
        <f>Table2[[#This Row],[Marital_Status]]</f>
        <v>Together</v>
      </c>
      <c r="E1855" s="6">
        <f>Table2[[#This Row],[Income]]</f>
        <v>22280</v>
      </c>
      <c r="F1855" s="6">
        <f>Table2[[#This Row],[Kidhome]]</f>
        <v>1</v>
      </c>
      <c r="G1855" s="6">
        <f>Table2[[#This Row],[Teenhome]]</f>
        <v>0</v>
      </c>
      <c r="H1855" s="9">
        <f>Table2[[#This Row],[Dt_Customer]]</f>
        <v>41413</v>
      </c>
      <c r="I1855" s="6">
        <f>Table2[[#This Row],[Recency]]</f>
        <v>85</v>
      </c>
      <c r="J1855" s="14">
        <f>IF(VALUE(YEAR(People!$H1855))-People!$B1855&gt;=90,44,VALUE(YEAR(People!$H1855))-People!$B1855)</f>
        <v>38</v>
      </c>
      <c r="K1855" s="5" t="str">
        <f>IF(AND(People!$J1855&gt;=16,People!$J1855&lt;=25),"16-25",IF(AND(People!$J1855&gt;=26,People!$J1855&lt;=35),"26-35",IF(AND(People!$J1855&gt;=36,People!$J1855&lt;=45),"36-45",IF(AND(People!$J1855&gt;=46,People!$J1855&lt;=55),"46-55",IF(AND(People!$J1855&gt;=56,People!$J1855&lt;=65),"56-65",IF(AND(People!$J1855&gt;=66,People!$J1855&lt;=75),"66-75","ALL"))))))</f>
        <v>36-45</v>
      </c>
      <c r="L1855" t="str">
        <f>Products!H1855</f>
        <v>Together</v>
      </c>
      <c r="M1855">
        <f>Table2[[#This Row],[Recency]]</f>
        <v>85</v>
      </c>
      <c r="N1855">
        <f>Table2[[#This Row],[NumDealsPurchases]]</f>
        <v>1</v>
      </c>
      <c r="O1855" s="12" t="str">
        <f>IF(Table2[[#This Row],[Kidhome]]=0,"No","Yes")</f>
        <v>Yes</v>
      </c>
      <c r="P1855" s="12" t="str">
        <f>IF(Table2[[#This Row],[Teenhome]]=0,"No","Yes")</f>
        <v>No</v>
      </c>
    </row>
    <row r="1856" spans="1:16" ht="16.5" x14ac:dyDescent="0.3">
      <c r="A1856" s="5">
        <f>Table2[[#This Row],[ID]]</f>
        <v>1168</v>
      </c>
      <c r="B1856" s="6">
        <f>Table2[[#This Row],[Year_Birth]]</f>
        <v>1978</v>
      </c>
      <c r="C1856" s="6" t="str">
        <f>Table2[[#This Row],[Education]]</f>
        <v>PhD</v>
      </c>
      <c r="D1856" s="6" t="str">
        <f>Table2[[#This Row],[Marital_Status]]</f>
        <v>Married</v>
      </c>
      <c r="E1856" s="6">
        <f>Table2[[#This Row],[Income]]</f>
        <v>72159</v>
      </c>
      <c r="F1856" s="6">
        <f>Table2[[#This Row],[Kidhome]]</f>
        <v>0</v>
      </c>
      <c r="G1856" s="6">
        <f>Table2[[#This Row],[Teenhome]]</f>
        <v>0</v>
      </c>
      <c r="H1856" s="9">
        <f>Table2[[#This Row],[Dt_Customer]]</f>
        <v>41211</v>
      </c>
      <c r="I1856" s="6">
        <f>Table2[[#This Row],[Recency]]</f>
        <v>62</v>
      </c>
      <c r="J1856" s="8">
        <f>IF(VALUE(YEAR(People!$H1856))-People!$B1856&gt;=90,44,VALUE(YEAR(People!$H1856))-People!$B1856)</f>
        <v>34</v>
      </c>
      <c r="K1856" s="5" t="str">
        <f>IF(AND(People!$J1856&gt;=16,People!$J1856&lt;=25),"16-25",IF(AND(People!$J1856&gt;=26,People!$J1856&lt;=35),"26-35",IF(AND(People!$J1856&gt;=36,People!$J1856&lt;=45),"36-45",IF(AND(People!$J1856&gt;=46,People!$J1856&lt;=55),"46-55",IF(AND(People!$J1856&gt;=56,People!$J1856&lt;=65),"56-65",IF(AND(People!$J1856&gt;=66,People!$J1856&lt;=75),"66-75","ALL"))))))</f>
        <v>26-35</v>
      </c>
      <c r="L1856" t="str">
        <f>Products!H1856</f>
        <v>Single</v>
      </c>
      <c r="M1856">
        <f>Table2[[#This Row],[Recency]]</f>
        <v>62</v>
      </c>
      <c r="N1856">
        <f>Table2[[#This Row],[NumDealsPurchases]]</f>
        <v>1</v>
      </c>
      <c r="O1856" s="12" t="str">
        <f>IF(Table2[[#This Row],[Kidhome]]=0,"No","Yes")</f>
        <v>No</v>
      </c>
      <c r="P1856" s="12" t="str">
        <f>IF(Table2[[#This Row],[Teenhome]]=0,"No","Yes")</f>
        <v>No</v>
      </c>
    </row>
    <row r="1857" spans="1:16" ht="16.5" x14ac:dyDescent="0.3">
      <c r="A1857" s="7">
        <f>Table2[[#This Row],[ID]]</f>
        <v>9595</v>
      </c>
      <c r="B1857" s="6">
        <f>Table2[[#This Row],[Year_Birth]]</f>
        <v>1961</v>
      </c>
      <c r="C1857" s="6" t="str">
        <f>Table2[[#This Row],[Education]]</f>
        <v>Graduation</v>
      </c>
      <c r="D1857" s="6" t="str">
        <f>Table2[[#This Row],[Marital_Status]]</f>
        <v>Together</v>
      </c>
      <c r="E1857" s="6">
        <f>Table2[[#This Row],[Income]]</f>
        <v>64260</v>
      </c>
      <c r="F1857" s="6">
        <f>Table2[[#This Row],[Kidhome]]</f>
        <v>0</v>
      </c>
      <c r="G1857" s="6">
        <f>Table2[[#This Row],[Teenhome]]</f>
        <v>0</v>
      </c>
      <c r="H1857" s="9">
        <f>Table2[[#This Row],[Dt_Customer]]</f>
        <v>41285</v>
      </c>
      <c r="I1857" s="6">
        <f>Table2[[#This Row],[Recency]]</f>
        <v>1</v>
      </c>
      <c r="J1857" s="14">
        <f>IF(VALUE(YEAR(People!$H1857))-People!$B1857&gt;=90,44,VALUE(YEAR(People!$H1857))-People!$B1857)</f>
        <v>52</v>
      </c>
      <c r="K1857" s="5" t="str">
        <f>IF(AND(People!$J1857&gt;=16,People!$J1857&lt;=25),"16-25",IF(AND(People!$J1857&gt;=26,People!$J1857&lt;=35),"26-35",IF(AND(People!$J1857&gt;=36,People!$J1857&lt;=45),"36-45",IF(AND(People!$J1857&gt;=46,People!$J1857&lt;=55),"46-55",IF(AND(People!$J1857&gt;=56,People!$J1857&lt;=65),"56-65",IF(AND(People!$J1857&gt;=66,People!$J1857&lt;=75),"66-75","ALL"))))))</f>
        <v>46-55</v>
      </c>
      <c r="L1857" t="str">
        <f>Products!H1857</f>
        <v>Divorced</v>
      </c>
      <c r="M1857">
        <f>Table2[[#This Row],[Recency]]</f>
        <v>1</v>
      </c>
      <c r="N1857">
        <f>Table2[[#This Row],[NumDealsPurchases]]</f>
        <v>1</v>
      </c>
      <c r="O1857" s="12" t="str">
        <f>IF(Table2[[#This Row],[Kidhome]]=0,"No","Yes")</f>
        <v>No</v>
      </c>
      <c r="P1857" s="12" t="str">
        <f>IF(Table2[[#This Row],[Teenhome]]=0,"No","Yes")</f>
        <v>No</v>
      </c>
    </row>
    <row r="1858" spans="1:16" ht="16.5" x14ac:dyDescent="0.3">
      <c r="A1858" s="5">
        <f>Table2[[#This Row],[ID]]</f>
        <v>10163</v>
      </c>
      <c r="B1858" s="6">
        <f>Table2[[#This Row],[Year_Birth]]</f>
        <v>1984</v>
      </c>
      <c r="C1858" s="6" t="str">
        <f>Table2[[#This Row],[Education]]</f>
        <v>PhD</v>
      </c>
      <c r="D1858" s="6" t="str">
        <f>Table2[[#This Row],[Marital_Status]]</f>
        <v>Single</v>
      </c>
      <c r="E1858" s="6">
        <f>Table2[[#This Row],[Income]]</f>
        <v>82733</v>
      </c>
      <c r="F1858" s="6">
        <f>Table2[[#This Row],[Kidhome]]</f>
        <v>0</v>
      </c>
      <c r="G1858" s="6">
        <f>Table2[[#This Row],[Teenhome]]</f>
        <v>0</v>
      </c>
      <c r="H1858" s="9">
        <f>Table2[[#This Row],[Dt_Customer]]</f>
        <v>41527</v>
      </c>
      <c r="I1858" s="6">
        <f>Table2[[#This Row],[Recency]]</f>
        <v>28</v>
      </c>
      <c r="J1858" s="8">
        <f>IF(VALUE(YEAR(People!$H1858))-People!$B1858&gt;=90,44,VALUE(YEAR(People!$H1858))-People!$B1858)</f>
        <v>29</v>
      </c>
      <c r="K1858" s="5" t="str">
        <f>IF(AND(People!$J1858&gt;=16,People!$J1858&lt;=25),"16-25",IF(AND(People!$J1858&gt;=26,People!$J1858&lt;=35),"26-35",IF(AND(People!$J1858&gt;=36,People!$J1858&lt;=45),"36-45",IF(AND(People!$J1858&gt;=46,People!$J1858&lt;=55),"46-55",IF(AND(People!$J1858&gt;=56,People!$J1858&lt;=65),"56-65",IF(AND(People!$J1858&gt;=66,People!$J1858&lt;=75),"66-75","ALL"))))))</f>
        <v>26-35</v>
      </c>
      <c r="L1858" t="str">
        <f>Products!H1858</f>
        <v>Single</v>
      </c>
      <c r="M1858">
        <f>Table2[[#This Row],[Recency]]</f>
        <v>28</v>
      </c>
      <c r="N1858">
        <f>Table2[[#This Row],[NumDealsPurchases]]</f>
        <v>1</v>
      </c>
      <c r="O1858" s="12" t="str">
        <f>IF(Table2[[#This Row],[Kidhome]]=0,"No","Yes")</f>
        <v>No</v>
      </c>
      <c r="P1858" s="12" t="str">
        <f>IF(Table2[[#This Row],[Teenhome]]=0,"No","Yes")</f>
        <v>No</v>
      </c>
    </row>
    <row r="1859" spans="1:16" ht="16.5" x14ac:dyDescent="0.3">
      <c r="A1859" s="7">
        <f>Table2[[#This Row],[ID]]</f>
        <v>2886</v>
      </c>
      <c r="B1859" s="6">
        <f>Table2[[#This Row],[Year_Birth]]</f>
        <v>1971</v>
      </c>
      <c r="C1859" s="6" t="str">
        <f>Table2[[#This Row],[Education]]</f>
        <v>Master</v>
      </c>
      <c r="D1859" s="6" t="str">
        <f>Table2[[#This Row],[Marital_Status]]</f>
        <v>Divorced</v>
      </c>
      <c r="E1859" s="6">
        <f>Table2[[#This Row],[Income]]</f>
        <v>74290</v>
      </c>
      <c r="F1859" s="6">
        <f>Table2[[#This Row],[Kidhome]]</f>
        <v>0</v>
      </c>
      <c r="G1859" s="6">
        <f>Table2[[#This Row],[Teenhome]]</f>
        <v>1</v>
      </c>
      <c r="H1859" s="9">
        <f>Table2[[#This Row],[Dt_Customer]]</f>
        <v>41498</v>
      </c>
      <c r="I1859" s="6">
        <f>Table2[[#This Row],[Recency]]</f>
        <v>70</v>
      </c>
      <c r="J1859" s="14">
        <f>IF(VALUE(YEAR(People!$H1859))-People!$B1859&gt;=90,44,VALUE(YEAR(People!$H1859))-People!$B1859)</f>
        <v>42</v>
      </c>
      <c r="K1859" s="5" t="str">
        <f>IF(AND(People!$J1859&gt;=16,People!$J1859&lt;=25),"16-25",IF(AND(People!$J1859&gt;=26,People!$J1859&lt;=35),"26-35",IF(AND(People!$J1859&gt;=36,People!$J1859&lt;=45),"36-45",IF(AND(People!$J1859&gt;=46,People!$J1859&lt;=55),"46-55",IF(AND(People!$J1859&gt;=56,People!$J1859&lt;=65),"56-65",IF(AND(People!$J1859&gt;=66,People!$J1859&lt;=75),"66-75","ALL"))))))</f>
        <v>36-45</v>
      </c>
      <c r="L1859" t="str">
        <f>Products!H1859</f>
        <v>Together</v>
      </c>
      <c r="M1859">
        <f>Table2[[#This Row],[Recency]]</f>
        <v>70</v>
      </c>
      <c r="N1859">
        <f>Table2[[#This Row],[NumDealsPurchases]]</f>
        <v>4</v>
      </c>
      <c r="O1859" s="12" t="str">
        <f>IF(Table2[[#This Row],[Kidhome]]=0,"No","Yes")</f>
        <v>No</v>
      </c>
      <c r="P1859" s="12" t="str">
        <f>IF(Table2[[#This Row],[Teenhome]]=0,"No","Yes")</f>
        <v>Yes</v>
      </c>
    </row>
    <row r="1860" spans="1:16" ht="16.5" x14ac:dyDescent="0.3">
      <c r="A1860" s="5">
        <f>Table2[[#This Row],[ID]]</f>
        <v>6710</v>
      </c>
      <c r="B1860" s="6">
        <f>Table2[[#This Row],[Year_Birth]]</f>
        <v>1951</v>
      </c>
      <c r="C1860" s="6" t="str">
        <f>Table2[[#This Row],[Education]]</f>
        <v>Master</v>
      </c>
      <c r="D1860" s="6" t="str">
        <f>Table2[[#This Row],[Marital_Status]]</f>
        <v>Single</v>
      </c>
      <c r="E1860" s="6">
        <f>Table2[[#This Row],[Income]]</f>
        <v>58217</v>
      </c>
      <c r="F1860" s="6">
        <f>Table2[[#This Row],[Kidhome]]</f>
        <v>2</v>
      </c>
      <c r="G1860" s="6">
        <f>Table2[[#This Row],[Teenhome]]</f>
        <v>1</v>
      </c>
      <c r="H1860" s="9">
        <f>Table2[[#This Row],[Dt_Customer]]</f>
        <v>41230</v>
      </c>
      <c r="I1860" s="6">
        <f>Table2[[#This Row],[Recency]]</f>
        <v>84</v>
      </c>
      <c r="J1860" s="8">
        <f>IF(VALUE(YEAR(People!$H1860))-People!$B1860&gt;=90,44,VALUE(YEAR(People!$H1860))-People!$B1860)</f>
        <v>61</v>
      </c>
      <c r="K1860" s="5" t="str">
        <f>IF(AND(People!$J1860&gt;=16,People!$J1860&lt;=25),"16-25",IF(AND(People!$J1860&gt;=26,People!$J1860&lt;=35),"26-35",IF(AND(People!$J1860&gt;=36,People!$J1860&lt;=45),"36-45",IF(AND(People!$J1860&gt;=46,People!$J1860&lt;=55),"46-55",IF(AND(People!$J1860&gt;=56,People!$J1860&lt;=65),"56-65",IF(AND(People!$J1860&gt;=66,People!$J1860&lt;=75),"66-75","ALL"))))))</f>
        <v>56-65</v>
      </c>
      <c r="L1860" t="str">
        <f>Products!H1860</f>
        <v>Married</v>
      </c>
      <c r="M1860">
        <f>Table2[[#This Row],[Recency]]</f>
        <v>84</v>
      </c>
      <c r="N1860">
        <f>Table2[[#This Row],[NumDealsPurchases]]</f>
        <v>1</v>
      </c>
      <c r="O1860" s="12" t="str">
        <f>IF(Table2[[#This Row],[Kidhome]]=0,"No","Yes")</f>
        <v>Yes</v>
      </c>
      <c r="P1860" s="12" t="str">
        <f>IF(Table2[[#This Row],[Teenhome]]=0,"No","Yes")</f>
        <v>Yes</v>
      </c>
    </row>
    <row r="1861" spans="1:16" ht="16.5" x14ac:dyDescent="0.3">
      <c r="A1861" s="7">
        <f>Table2[[#This Row],[ID]]</f>
        <v>5316</v>
      </c>
      <c r="B1861" s="6">
        <f>Table2[[#This Row],[Year_Birth]]</f>
        <v>1976</v>
      </c>
      <c r="C1861" s="6" t="str">
        <f>Table2[[#This Row],[Education]]</f>
        <v>Master</v>
      </c>
      <c r="D1861" s="6" t="str">
        <f>Table2[[#This Row],[Marital_Status]]</f>
        <v>Together</v>
      </c>
      <c r="E1861" s="6">
        <f>Table2[[#This Row],[Income]]</f>
        <v>21024</v>
      </c>
      <c r="F1861" s="6">
        <f>Table2[[#This Row],[Kidhome]]</f>
        <v>0</v>
      </c>
      <c r="G1861" s="6">
        <f>Table2[[#This Row],[Teenhome]]</f>
        <v>0</v>
      </c>
      <c r="H1861" s="9">
        <f>Table2[[#This Row],[Dt_Customer]]</f>
        <v>41459</v>
      </c>
      <c r="I1861" s="6">
        <f>Table2[[#This Row],[Recency]]</f>
        <v>89</v>
      </c>
      <c r="J1861" s="14">
        <f>IF(VALUE(YEAR(People!$H1861))-People!$B1861&gt;=90,44,VALUE(YEAR(People!$H1861))-People!$B1861)</f>
        <v>37</v>
      </c>
      <c r="K1861" s="5" t="str">
        <f>IF(AND(People!$J1861&gt;=16,People!$J1861&lt;=25),"16-25",IF(AND(People!$J1861&gt;=26,People!$J1861&lt;=35),"26-35",IF(AND(People!$J1861&gt;=36,People!$J1861&lt;=45),"36-45",IF(AND(People!$J1861&gt;=46,People!$J1861&lt;=55),"46-55",IF(AND(People!$J1861&gt;=56,People!$J1861&lt;=65),"56-65",IF(AND(People!$J1861&gt;=66,People!$J1861&lt;=75),"66-75","ALL"))))))</f>
        <v>36-45</v>
      </c>
      <c r="L1861" t="str">
        <f>Products!H1861</f>
        <v>Together</v>
      </c>
      <c r="M1861">
        <f>Table2[[#This Row],[Recency]]</f>
        <v>89</v>
      </c>
      <c r="N1861">
        <f>Table2[[#This Row],[NumDealsPurchases]]</f>
        <v>1</v>
      </c>
      <c r="O1861" s="12" t="str">
        <f>IF(Table2[[#This Row],[Kidhome]]=0,"No","Yes")</f>
        <v>No</v>
      </c>
      <c r="P1861" s="12" t="str">
        <f>IF(Table2[[#This Row],[Teenhome]]=0,"No","Yes")</f>
        <v>No</v>
      </c>
    </row>
    <row r="1862" spans="1:16" ht="16.5" x14ac:dyDescent="0.3">
      <c r="A1862" s="5">
        <f>Table2[[#This Row],[ID]]</f>
        <v>9029</v>
      </c>
      <c r="B1862" s="6">
        <f>Table2[[#This Row],[Year_Birth]]</f>
        <v>1972</v>
      </c>
      <c r="C1862" s="6" t="str">
        <f>Table2[[#This Row],[Education]]</f>
        <v>PhD</v>
      </c>
      <c r="D1862" s="6" t="str">
        <f>Table2[[#This Row],[Marital_Status]]</f>
        <v>Married</v>
      </c>
      <c r="E1862" s="6">
        <f>Table2[[#This Row],[Income]]</f>
        <v>70116</v>
      </c>
      <c r="F1862" s="6">
        <f>Table2[[#This Row],[Kidhome]]</f>
        <v>0</v>
      </c>
      <c r="G1862" s="6">
        <f>Table2[[#This Row],[Teenhome]]</f>
        <v>0</v>
      </c>
      <c r="H1862" s="9">
        <f>Table2[[#This Row],[Dt_Customer]]</f>
        <v>41300</v>
      </c>
      <c r="I1862" s="6">
        <f>Table2[[#This Row],[Recency]]</f>
        <v>73</v>
      </c>
      <c r="J1862" s="8">
        <f>IF(VALUE(YEAR(People!$H1862))-People!$B1862&gt;=90,44,VALUE(YEAR(People!$H1862))-People!$B1862)</f>
        <v>41</v>
      </c>
      <c r="K1862" s="5" t="str">
        <f>IF(AND(People!$J1862&gt;=16,People!$J1862&lt;=25),"16-25",IF(AND(People!$J1862&gt;=26,People!$J1862&lt;=35),"26-35",IF(AND(People!$J1862&gt;=36,People!$J1862&lt;=45),"36-45",IF(AND(People!$J1862&gt;=46,People!$J1862&lt;=55),"46-55",IF(AND(People!$J1862&gt;=56,People!$J1862&lt;=65),"56-65",IF(AND(People!$J1862&gt;=66,People!$J1862&lt;=75),"66-75","ALL"))))))</f>
        <v>36-45</v>
      </c>
      <c r="L1862" t="str">
        <f>Products!H1862</f>
        <v>Married</v>
      </c>
      <c r="M1862">
        <f>Table2[[#This Row],[Recency]]</f>
        <v>73</v>
      </c>
      <c r="N1862">
        <f>Table2[[#This Row],[NumDealsPurchases]]</f>
        <v>1</v>
      </c>
      <c r="O1862" s="12" t="str">
        <f>IF(Table2[[#This Row],[Kidhome]]=0,"No","Yes")</f>
        <v>No</v>
      </c>
      <c r="P1862" s="12" t="str">
        <f>IF(Table2[[#This Row],[Teenhome]]=0,"No","Yes")</f>
        <v>No</v>
      </c>
    </row>
    <row r="1863" spans="1:16" ht="16.5" x14ac:dyDescent="0.3">
      <c r="A1863" s="7">
        <f>Table2[[#This Row],[ID]]</f>
        <v>521</v>
      </c>
      <c r="B1863" s="6">
        <f>Table2[[#This Row],[Year_Birth]]</f>
        <v>1985</v>
      </c>
      <c r="C1863" s="6" t="str">
        <f>Table2[[#This Row],[Education]]</f>
        <v>Graduation</v>
      </c>
      <c r="D1863" s="6" t="str">
        <f>Table2[[#This Row],[Marital_Status]]</f>
        <v>Together</v>
      </c>
      <c r="E1863" s="6">
        <f>Table2[[#This Row],[Income]]</f>
        <v>54006</v>
      </c>
      <c r="F1863" s="6">
        <f>Table2[[#This Row],[Kidhome]]</f>
        <v>1</v>
      </c>
      <c r="G1863" s="6">
        <f>Table2[[#This Row],[Teenhome]]</f>
        <v>0</v>
      </c>
      <c r="H1863" s="9">
        <f>Table2[[#This Row],[Dt_Customer]]</f>
        <v>41170</v>
      </c>
      <c r="I1863" s="6">
        <f>Table2[[#This Row],[Recency]]</f>
        <v>42</v>
      </c>
      <c r="J1863" s="14">
        <f>IF(VALUE(YEAR(People!$H1863))-People!$B1863&gt;=90,44,VALUE(YEAR(People!$H1863))-People!$B1863)</f>
        <v>27</v>
      </c>
      <c r="K1863" s="5" t="str">
        <f>IF(AND(People!$J1863&gt;=16,People!$J1863&lt;=25),"16-25",IF(AND(People!$J1863&gt;=26,People!$J1863&lt;=35),"26-35",IF(AND(People!$J1863&gt;=36,People!$J1863&lt;=45),"36-45",IF(AND(People!$J1863&gt;=46,People!$J1863&lt;=55),"46-55",IF(AND(People!$J1863&gt;=56,People!$J1863&lt;=65),"56-65",IF(AND(People!$J1863&gt;=66,People!$J1863&lt;=75),"66-75","ALL"))))))</f>
        <v>26-35</v>
      </c>
      <c r="L1863" t="str">
        <f>Products!H1863</f>
        <v>Divorced</v>
      </c>
      <c r="M1863">
        <f>Table2[[#This Row],[Recency]]</f>
        <v>42</v>
      </c>
      <c r="N1863">
        <f>Table2[[#This Row],[NumDealsPurchases]]</f>
        <v>2</v>
      </c>
      <c r="O1863" s="12" t="str">
        <f>IF(Table2[[#This Row],[Kidhome]]=0,"No","Yes")</f>
        <v>Yes</v>
      </c>
      <c r="P1863" s="12" t="str">
        <f>IF(Table2[[#This Row],[Teenhome]]=0,"No","Yes")</f>
        <v>No</v>
      </c>
    </row>
    <row r="1864" spans="1:16" ht="16.5" x14ac:dyDescent="0.3">
      <c r="A1864" s="5">
        <f>Table2[[#This Row],[ID]]</f>
        <v>1459</v>
      </c>
      <c r="B1864" s="6">
        <f>Table2[[#This Row],[Year_Birth]]</f>
        <v>1966</v>
      </c>
      <c r="C1864" s="6" t="str">
        <f>Table2[[#This Row],[Education]]</f>
        <v>PhD</v>
      </c>
      <c r="D1864" s="6" t="str">
        <f>Table2[[#This Row],[Marital_Status]]</f>
        <v>Married</v>
      </c>
      <c r="E1864" s="6">
        <f>Table2[[#This Row],[Income]]</f>
        <v>69063</v>
      </c>
      <c r="F1864" s="6">
        <f>Table2[[#This Row],[Kidhome]]</f>
        <v>0</v>
      </c>
      <c r="G1864" s="6">
        <f>Table2[[#This Row],[Teenhome]]</f>
        <v>1</v>
      </c>
      <c r="H1864" s="9">
        <f>Table2[[#This Row],[Dt_Customer]]</f>
        <v>41220</v>
      </c>
      <c r="I1864" s="6">
        <f>Table2[[#This Row],[Recency]]</f>
        <v>16</v>
      </c>
      <c r="J1864" s="8">
        <f>IF(VALUE(YEAR(People!$H1864))-People!$B1864&gt;=90,44,VALUE(YEAR(People!$H1864))-People!$B1864)</f>
        <v>46</v>
      </c>
      <c r="K1864" s="5" t="str">
        <f>IF(AND(People!$J1864&gt;=16,People!$J1864&lt;=25),"16-25",IF(AND(People!$J1864&gt;=26,People!$J1864&lt;=35),"26-35",IF(AND(People!$J1864&gt;=36,People!$J1864&lt;=45),"36-45",IF(AND(People!$J1864&gt;=46,People!$J1864&lt;=55),"46-55",IF(AND(People!$J1864&gt;=56,People!$J1864&lt;=65),"56-65",IF(AND(People!$J1864&gt;=66,People!$J1864&lt;=75),"66-75","ALL"))))))</f>
        <v>46-55</v>
      </c>
      <c r="L1864" t="str">
        <f>Products!H1864</f>
        <v>Single</v>
      </c>
      <c r="M1864">
        <f>Table2[[#This Row],[Recency]]</f>
        <v>16</v>
      </c>
      <c r="N1864">
        <f>Table2[[#This Row],[NumDealsPurchases]]</f>
        <v>1</v>
      </c>
      <c r="O1864" s="12" t="str">
        <f>IF(Table2[[#This Row],[Kidhome]]=0,"No","Yes")</f>
        <v>No</v>
      </c>
      <c r="P1864" s="12" t="str">
        <f>IF(Table2[[#This Row],[Teenhome]]=0,"No","Yes")</f>
        <v>Yes</v>
      </c>
    </row>
    <row r="1865" spans="1:16" ht="16.5" x14ac:dyDescent="0.3">
      <c r="A1865" s="7">
        <f>Table2[[#This Row],[ID]]</f>
        <v>10241</v>
      </c>
      <c r="B1865" s="6">
        <f>Table2[[#This Row],[Year_Birth]]</f>
        <v>1975</v>
      </c>
      <c r="C1865" s="6" t="str">
        <f>Table2[[#This Row],[Education]]</f>
        <v>2n Cycle</v>
      </c>
      <c r="D1865" s="6" t="str">
        <f>Table2[[#This Row],[Marital_Status]]</f>
        <v>Divorced</v>
      </c>
      <c r="E1865" s="6">
        <f>Table2[[#This Row],[Income]]</f>
        <v>11448</v>
      </c>
      <c r="F1865" s="6">
        <f>Table2[[#This Row],[Kidhome]]</f>
        <v>0</v>
      </c>
      <c r="G1865" s="6">
        <f>Table2[[#This Row],[Teenhome]]</f>
        <v>0</v>
      </c>
      <c r="H1865" s="9">
        <f>Table2[[#This Row],[Dt_Customer]]</f>
        <v>41623</v>
      </c>
      <c r="I1865" s="6">
        <f>Table2[[#This Row],[Recency]]</f>
        <v>16</v>
      </c>
      <c r="J1865" s="14">
        <f>IF(VALUE(YEAR(People!$H1865))-People!$B1865&gt;=90,44,VALUE(YEAR(People!$H1865))-People!$B1865)</f>
        <v>38</v>
      </c>
      <c r="K1865" s="5" t="str">
        <f>IF(AND(People!$J1865&gt;=16,People!$J1865&lt;=25),"16-25",IF(AND(People!$J1865&gt;=26,People!$J1865&lt;=35),"26-35",IF(AND(People!$J1865&gt;=36,People!$J1865&lt;=45),"36-45",IF(AND(People!$J1865&gt;=46,People!$J1865&lt;=55),"46-55",IF(AND(People!$J1865&gt;=56,People!$J1865&lt;=65),"56-65",IF(AND(People!$J1865&gt;=66,People!$J1865&lt;=75),"66-75","ALL"))))))</f>
        <v>36-45</v>
      </c>
      <c r="L1865" t="str">
        <f>Products!H1865</f>
        <v>Married</v>
      </c>
      <c r="M1865">
        <f>Table2[[#This Row],[Recency]]</f>
        <v>16</v>
      </c>
      <c r="N1865">
        <f>Table2[[#This Row],[NumDealsPurchases]]</f>
        <v>1</v>
      </c>
      <c r="O1865" s="12" t="str">
        <f>IF(Table2[[#This Row],[Kidhome]]=0,"No","Yes")</f>
        <v>No</v>
      </c>
      <c r="P1865" s="12" t="str">
        <f>IF(Table2[[#This Row],[Teenhome]]=0,"No","Yes")</f>
        <v>No</v>
      </c>
    </row>
    <row r="1866" spans="1:16" ht="16.5" x14ac:dyDescent="0.3">
      <c r="A1866" s="5">
        <f>Table2[[#This Row],[ID]]</f>
        <v>1630</v>
      </c>
      <c r="B1866" s="6">
        <f>Table2[[#This Row],[Year_Birth]]</f>
        <v>1979</v>
      </c>
      <c r="C1866" s="6" t="str">
        <f>Table2[[#This Row],[Education]]</f>
        <v>Graduation</v>
      </c>
      <c r="D1866" s="6" t="str">
        <f>Table2[[#This Row],[Marital_Status]]</f>
        <v>Single</v>
      </c>
      <c r="E1866" s="6">
        <f>Table2[[#This Row],[Income]]</f>
        <v>61825</v>
      </c>
      <c r="F1866" s="6">
        <f>Table2[[#This Row],[Kidhome]]</f>
        <v>0</v>
      </c>
      <c r="G1866" s="6">
        <f>Table2[[#This Row],[Teenhome]]</f>
        <v>1</v>
      </c>
      <c r="H1866" s="9">
        <f>Table2[[#This Row],[Dt_Customer]]</f>
        <v>41493</v>
      </c>
      <c r="I1866" s="6">
        <f>Table2[[#This Row],[Recency]]</f>
        <v>56</v>
      </c>
      <c r="J1866" s="8">
        <f>IF(VALUE(YEAR(People!$H1866))-People!$B1866&gt;=90,44,VALUE(YEAR(People!$H1866))-People!$B1866)</f>
        <v>34</v>
      </c>
      <c r="K1866" s="5" t="str">
        <f>IF(AND(People!$J1866&gt;=16,People!$J1866&lt;=25),"16-25",IF(AND(People!$J1866&gt;=26,People!$J1866&lt;=35),"26-35",IF(AND(People!$J1866&gt;=36,People!$J1866&lt;=45),"36-45",IF(AND(People!$J1866&gt;=46,People!$J1866&lt;=55),"46-55",IF(AND(People!$J1866&gt;=56,People!$J1866&lt;=65),"56-65",IF(AND(People!$J1866&gt;=66,People!$J1866&lt;=75),"66-75","ALL"))))))</f>
        <v>26-35</v>
      </c>
      <c r="L1866" t="str">
        <f>Products!H1866</f>
        <v>Married</v>
      </c>
      <c r="M1866">
        <f>Table2[[#This Row],[Recency]]</f>
        <v>56</v>
      </c>
      <c r="N1866">
        <f>Table2[[#This Row],[NumDealsPurchases]]</f>
        <v>1</v>
      </c>
      <c r="O1866" s="12" t="str">
        <f>IF(Table2[[#This Row],[Kidhome]]=0,"No","Yes")</f>
        <v>No</v>
      </c>
      <c r="P1866" s="12" t="str">
        <f>IF(Table2[[#This Row],[Teenhome]]=0,"No","Yes")</f>
        <v>Yes</v>
      </c>
    </row>
    <row r="1867" spans="1:16" ht="16.5" x14ac:dyDescent="0.3">
      <c r="A1867" s="7">
        <f>Table2[[#This Row],[ID]]</f>
        <v>3254</v>
      </c>
      <c r="B1867" s="6">
        <f>Table2[[#This Row],[Year_Birth]]</f>
        <v>1971</v>
      </c>
      <c r="C1867" s="6" t="str">
        <f>Table2[[#This Row],[Education]]</f>
        <v>Graduation</v>
      </c>
      <c r="D1867" s="6" t="str">
        <f>Table2[[#This Row],[Marital_Status]]</f>
        <v>Married</v>
      </c>
      <c r="E1867" s="6">
        <f>Table2[[#This Row],[Income]]</f>
        <v>70886</v>
      </c>
      <c r="F1867" s="6">
        <f>Table2[[#This Row],[Kidhome]]</f>
        <v>1</v>
      </c>
      <c r="G1867" s="6">
        <f>Table2[[#This Row],[Teenhome]]</f>
        <v>0</v>
      </c>
      <c r="H1867" s="9">
        <f>Table2[[#This Row],[Dt_Customer]]</f>
        <v>41561</v>
      </c>
      <c r="I1867" s="6">
        <f>Table2[[#This Row],[Recency]]</f>
        <v>65</v>
      </c>
      <c r="J1867" s="14">
        <f>IF(VALUE(YEAR(People!$H1867))-People!$B1867&gt;=90,44,VALUE(YEAR(People!$H1867))-People!$B1867)</f>
        <v>42</v>
      </c>
      <c r="K1867" s="5" t="str">
        <f>IF(AND(People!$J1867&gt;=16,People!$J1867&lt;=25),"16-25",IF(AND(People!$J1867&gt;=26,People!$J1867&lt;=35),"26-35",IF(AND(People!$J1867&gt;=36,People!$J1867&lt;=45),"36-45",IF(AND(People!$J1867&gt;=46,People!$J1867&lt;=55),"46-55",IF(AND(People!$J1867&gt;=56,People!$J1867&lt;=65),"56-65",IF(AND(People!$J1867&gt;=66,People!$J1867&lt;=75),"66-75","ALL"))))))</f>
        <v>36-45</v>
      </c>
      <c r="L1867" t="str">
        <f>Products!H1867</f>
        <v>Widow</v>
      </c>
      <c r="M1867">
        <f>Table2[[#This Row],[Recency]]</f>
        <v>65</v>
      </c>
      <c r="N1867">
        <f>Table2[[#This Row],[NumDealsPurchases]]</f>
        <v>1</v>
      </c>
      <c r="O1867" s="12" t="str">
        <f>IF(Table2[[#This Row],[Kidhome]]=0,"No","Yes")</f>
        <v>Yes</v>
      </c>
      <c r="P1867" s="12" t="str">
        <f>IF(Table2[[#This Row],[Teenhome]]=0,"No","Yes")</f>
        <v>No</v>
      </c>
    </row>
    <row r="1868" spans="1:16" ht="16.5" x14ac:dyDescent="0.3">
      <c r="A1868" s="5">
        <f>Table2[[#This Row],[ID]]</f>
        <v>9064</v>
      </c>
      <c r="B1868" s="6">
        <f>Table2[[#This Row],[Year_Birth]]</f>
        <v>1982</v>
      </c>
      <c r="C1868" s="6" t="str">
        <f>Table2[[#This Row],[Education]]</f>
        <v>Graduation</v>
      </c>
      <c r="D1868" s="6" t="str">
        <f>Table2[[#This Row],[Marital_Status]]</f>
        <v>Married</v>
      </c>
      <c r="E1868" s="6">
        <f>Table2[[#This Row],[Income]]</f>
        <v>69109</v>
      </c>
      <c r="F1868" s="6">
        <f>Table2[[#This Row],[Kidhome]]</f>
        <v>0</v>
      </c>
      <c r="G1868" s="6">
        <f>Table2[[#This Row],[Teenhome]]</f>
        <v>0</v>
      </c>
      <c r="H1868" s="9">
        <f>Table2[[#This Row],[Dt_Customer]]</f>
        <v>41222</v>
      </c>
      <c r="I1868" s="6">
        <f>Table2[[#This Row],[Recency]]</f>
        <v>10</v>
      </c>
      <c r="J1868" s="8">
        <f>IF(VALUE(YEAR(People!$H1868))-People!$B1868&gt;=90,44,VALUE(YEAR(People!$H1868))-People!$B1868)</f>
        <v>30</v>
      </c>
      <c r="K1868" s="5" t="str">
        <f>IF(AND(People!$J1868&gt;=16,People!$J1868&lt;=25),"16-25",IF(AND(People!$J1868&gt;=26,People!$J1868&lt;=35),"26-35",IF(AND(People!$J1868&gt;=36,People!$J1868&lt;=45),"36-45",IF(AND(People!$J1868&gt;=46,People!$J1868&lt;=55),"46-55",IF(AND(People!$J1868&gt;=56,People!$J1868&lt;=65),"56-65",IF(AND(People!$J1868&gt;=66,People!$J1868&lt;=75),"66-75","ALL"))))))</f>
        <v>26-35</v>
      </c>
      <c r="L1868" t="str">
        <f>Products!H1868</f>
        <v>Together</v>
      </c>
      <c r="M1868">
        <f>Table2[[#This Row],[Recency]]</f>
        <v>10</v>
      </c>
      <c r="N1868">
        <f>Table2[[#This Row],[NumDealsPurchases]]</f>
        <v>1</v>
      </c>
      <c r="O1868" s="12" t="str">
        <f>IF(Table2[[#This Row],[Kidhome]]=0,"No","Yes")</f>
        <v>No</v>
      </c>
      <c r="P1868" s="12" t="str">
        <f>IF(Table2[[#This Row],[Teenhome]]=0,"No","Yes")</f>
        <v>No</v>
      </c>
    </row>
    <row r="1869" spans="1:16" ht="16.5" x14ac:dyDescent="0.3">
      <c r="A1869" s="7">
        <f>Table2[[#This Row],[ID]]</f>
        <v>3678</v>
      </c>
      <c r="B1869" s="6">
        <f>Table2[[#This Row],[Year_Birth]]</f>
        <v>1973</v>
      </c>
      <c r="C1869" s="6" t="str">
        <f>Table2[[#This Row],[Education]]</f>
        <v>Graduation</v>
      </c>
      <c r="D1869" s="6" t="str">
        <f>Table2[[#This Row],[Marital_Status]]</f>
        <v>Widow</v>
      </c>
      <c r="E1869" s="6">
        <f>Table2[[#This Row],[Income]]</f>
        <v>60208</v>
      </c>
      <c r="F1869" s="6">
        <f>Table2[[#This Row],[Kidhome]]</f>
        <v>1</v>
      </c>
      <c r="G1869" s="6">
        <f>Table2[[#This Row],[Teenhome]]</f>
        <v>1</v>
      </c>
      <c r="H1869" s="9">
        <f>Table2[[#This Row],[Dt_Customer]]</f>
        <v>41189</v>
      </c>
      <c r="I1869" s="6">
        <f>Table2[[#This Row],[Recency]]</f>
        <v>13</v>
      </c>
      <c r="J1869" s="14">
        <f>IF(VALUE(YEAR(People!$H1869))-People!$B1869&gt;=90,44,VALUE(YEAR(People!$H1869))-People!$B1869)</f>
        <v>39</v>
      </c>
      <c r="K1869" s="5" t="str">
        <f>IF(AND(People!$J1869&gt;=16,People!$J1869&lt;=25),"16-25",IF(AND(People!$J1869&gt;=26,People!$J1869&lt;=35),"26-35",IF(AND(People!$J1869&gt;=36,People!$J1869&lt;=45),"36-45",IF(AND(People!$J1869&gt;=46,People!$J1869&lt;=55),"46-55",IF(AND(People!$J1869&gt;=56,People!$J1869&lt;=65),"56-65",IF(AND(People!$J1869&gt;=66,People!$J1869&lt;=75),"66-75","ALL"))))))</f>
        <v>36-45</v>
      </c>
      <c r="L1869" t="str">
        <f>Products!H1869</f>
        <v>Single</v>
      </c>
      <c r="M1869">
        <f>Table2[[#This Row],[Recency]]</f>
        <v>13</v>
      </c>
      <c r="N1869">
        <f>Table2[[#This Row],[NumDealsPurchases]]</f>
        <v>11</v>
      </c>
      <c r="O1869" s="12" t="str">
        <f>IF(Table2[[#This Row],[Kidhome]]=0,"No","Yes")</f>
        <v>Yes</v>
      </c>
      <c r="P1869" s="12" t="str">
        <f>IF(Table2[[#This Row],[Teenhome]]=0,"No","Yes")</f>
        <v>Yes</v>
      </c>
    </row>
    <row r="1870" spans="1:16" ht="16.5" x14ac:dyDescent="0.3">
      <c r="A1870" s="5">
        <f>Table2[[#This Row],[ID]]</f>
        <v>4227</v>
      </c>
      <c r="B1870" s="6">
        <f>Table2[[#This Row],[Year_Birth]]</f>
        <v>1968</v>
      </c>
      <c r="C1870" s="6" t="str">
        <f>Table2[[#This Row],[Education]]</f>
        <v>Master</v>
      </c>
      <c r="D1870" s="6" t="str">
        <f>Table2[[#This Row],[Marital_Status]]</f>
        <v>Together</v>
      </c>
      <c r="E1870" s="6">
        <f>Table2[[#This Row],[Income]]</f>
        <v>32889</v>
      </c>
      <c r="F1870" s="6">
        <f>Table2[[#This Row],[Kidhome]]</f>
        <v>1</v>
      </c>
      <c r="G1870" s="6">
        <f>Table2[[#This Row],[Teenhome]]</f>
        <v>1</v>
      </c>
      <c r="H1870" s="9">
        <f>Table2[[#This Row],[Dt_Customer]]</f>
        <v>41523</v>
      </c>
      <c r="I1870" s="6">
        <f>Table2[[#This Row],[Recency]]</f>
        <v>78</v>
      </c>
      <c r="J1870" s="8">
        <f>IF(VALUE(YEAR(People!$H1870))-People!$B1870&gt;=90,44,VALUE(YEAR(People!$H1870))-People!$B1870)</f>
        <v>45</v>
      </c>
      <c r="K1870" s="5" t="str">
        <f>IF(AND(People!$J1870&gt;=16,People!$J1870&lt;=25),"16-25",IF(AND(People!$J1870&gt;=26,People!$J1870&lt;=35),"26-35",IF(AND(People!$J1870&gt;=36,People!$J1870&lt;=45),"36-45",IF(AND(People!$J1870&gt;=46,People!$J1870&lt;=55),"46-55",IF(AND(People!$J1870&gt;=56,People!$J1870&lt;=65),"56-65",IF(AND(People!$J1870&gt;=66,People!$J1870&lt;=75),"66-75","ALL"))))))</f>
        <v>36-45</v>
      </c>
      <c r="L1870" t="str">
        <f>Products!H1870</f>
        <v>Together</v>
      </c>
      <c r="M1870">
        <f>Table2[[#This Row],[Recency]]</f>
        <v>78</v>
      </c>
      <c r="N1870">
        <f>Table2[[#This Row],[NumDealsPurchases]]</f>
        <v>3</v>
      </c>
      <c r="O1870" s="12" t="str">
        <f>IF(Table2[[#This Row],[Kidhome]]=0,"No","Yes")</f>
        <v>Yes</v>
      </c>
      <c r="P1870" s="12" t="str">
        <f>IF(Table2[[#This Row],[Teenhome]]=0,"No","Yes")</f>
        <v>Yes</v>
      </c>
    </row>
    <row r="1871" spans="1:16" ht="16.5" x14ac:dyDescent="0.3">
      <c r="A1871" s="7">
        <f>Table2[[#This Row],[ID]]</f>
        <v>9467</v>
      </c>
      <c r="B1871" s="6">
        <f>Table2[[#This Row],[Year_Birth]]</f>
        <v>1984</v>
      </c>
      <c r="C1871" s="6" t="str">
        <f>Table2[[#This Row],[Education]]</f>
        <v>Graduation</v>
      </c>
      <c r="D1871" s="6" t="str">
        <f>Table2[[#This Row],[Marital_Status]]</f>
        <v>Single</v>
      </c>
      <c r="E1871" s="6">
        <f>Table2[[#This Row],[Income]]</f>
        <v>34738</v>
      </c>
      <c r="F1871" s="6">
        <f>Table2[[#This Row],[Kidhome]]</f>
        <v>1</v>
      </c>
      <c r="G1871" s="6">
        <f>Table2[[#This Row],[Teenhome]]</f>
        <v>0</v>
      </c>
      <c r="H1871" s="9">
        <f>Table2[[#This Row],[Dt_Customer]]</f>
        <v>41770</v>
      </c>
      <c r="I1871" s="6">
        <f>Table2[[#This Row],[Recency]]</f>
        <v>51</v>
      </c>
      <c r="J1871" s="14">
        <f>IF(VALUE(YEAR(People!$H1871))-People!$B1871&gt;=90,44,VALUE(YEAR(People!$H1871))-People!$B1871)</f>
        <v>30</v>
      </c>
      <c r="K1871" s="5" t="str">
        <f>IF(AND(People!$J1871&gt;=16,People!$J1871&lt;=25),"16-25",IF(AND(People!$J1871&gt;=26,People!$J1871&lt;=35),"26-35",IF(AND(People!$J1871&gt;=36,People!$J1871&lt;=45),"36-45",IF(AND(People!$J1871&gt;=46,People!$J1871&lt;=55),"46-55",IF(AND(People!$J1871&gt;=56,People!$J1871&lt;=65),"56-65",IF(AND(People!$J1871&gt;=66,People!$J1871&lt;=75),"66-75","ALL"))))))</f>
        <v>26-35</v>
      </c>
      <c r="L1871" t="str">
        <f>Products!H1871</f>
        <v>Together</v>
      </c>
      <c r="M1871">
        <f>Table2[[#This Row],[Recency]]</f>
        <v>51</v>
      </c>
      <c r="N1871">
        <f>Table2[[#This Row],[NumDealsPurchases]]</f>
        <v>1</v>
      </c>
      <c r="O1871" s="12" t="str">
        <f>IF(Table2[[#This Row],[Kidhome]]=0,"No","Yes")</f>
        <v>Yes</v>
      </c>
      <c r="P1871" s="12" t="str">
        <f>IF(Table2[[#This Row],[Teenhome]]=0,"No","Yes")</f>
        <v>No</v>
      </c>
    </row>
    <row r="1872" spans="1:16" ht="16.5" x14ac:dyDescent="0.3">
      <c r="A1872" s="5">
        <f>Table2[[#This Row],[ID]]</f>
        <v>8486</v>
      </c>
      <c r="B1872" s="6">
        <f>Table2[[#This Row],[Year_Birth]]</f>
        <v>1971</v>
      </c>
      <c r="C1872" s="6" t="str">
        <f>Table2[[#This Row],[Education]]</f>
        <v>Master</v>
      </c>
      <c r="D1872" s="6" t="str">
        <f>Table2[[#This Row],[Marital_Status]]</f>
        <v>Together</v>
      </c>
      <c r="E1872" s="6">
        <f>Table2[[#This Row],[Income]]</f>
        <v>30538</v>
      </c>
      <c r="F1872" s="6">
        <f>Table2[[#This Row],[Kidhome]]</f>
        <v>1</v>
      </c>
      <c r="G1872" s="6">
        <f>Table2[[#This Row],[Teenhome]]</f>
        <v>0</v>
      </c>
      <c r="H1872" s="9">
        <f>Table2[[#This Row],[Dt_Customer]]</f>
        <v>41183</v>
      </c>
      <c r="I1872" s="6">
        <f>Table2[[#This Row],[Recency]]</f>
        <v>27</v>
      </c>
      <c r="J1872" s="8">
        <f>IF(VALUE(YEAR(People!$H1872))-People!$B1872&gt;=90,44,VALUE(YEAR(People!$H1872))-People!$B1872)</f>
        <v>41</v>
      </c>
      <c r="K1872" s="5" t="str">
        <f>IF(AND(People!$J1872&gt;=16,People!$J1872&lt;=25),"16-25",IF(AND(People!$J1872&gt;=26,People!$J1872&lt;=35),"26-35",IF(AND(People!$J1872&gt;=36,People!$J1872&lt;=45),"36-45",IF(AND(People!$J1872&gt;=46,People!$J1872&lt;=55),"46-55",IF(AND(People!$J1872&gt;=56,People!$J1872&lt;=65),"56-65",IF(AND(People!$J1872&gt;=66,People!$J1872&lt;=75),"66-75","ALL"))))))</f>
        <v>36-45</v>
      </c>
      <c r="L1872" t="str">
        <f>Products!H1872</f>
        <v>Divorced</v>
      </c>
      <c r="M1872">
        <f>Table2[[#This Row],[Recency]]</f>
        <v>27</v>
      </c>
      <c r="N1872">
        <f>Table2[[#This Row],[NumDealsPurchases]]</f>
        <v>4</v>
      </c>
      <c r="O1872" s="12" t="str">
        <f>IF(Table2[[#This Row],[Kidhome]]=0,"No","Yes")</f>
        <v>Yes</v>
      </c>
      <c r="P1872" s="12" t="str">
        <f>IF(Table2[[#This Row],[Teenhome]]=0,"No","Yes")</f>
        <v>No</v>
      </c>
    </row>
    <row r="1873" spans="1:16" ht="16.5" x14ac:dyDescent="0.3">
      <c r="A1873" s="7">
        <f>Table2[[#This Row],[ID]]</f>
        <v>2186</v>
      </c>
      <c r="B1873" s="6">
        <f>Table2[[#This Row],[Year_Birth]]</f>
        <v>1977</v>
      </c>
      <c r="C1873" s="6" t="str">
        <f>Table2[[#This Row],[Education]]</f>
        <v>2n Cycle</v>
      </c>
      <c r="D1873" s="6" t="str">
        <f>Table2[[#This Row],[Marital_Status]]</f>
        <v>Together</v>
      </c>
      <c r="E1873" s="6">
        <f>Table2[[#This Row],[Income]]</f>
        <v>82326</v>
      </c>
      <c r="F1873" s="6">
        <f>Table2[[#This Row],[Kidhome]]</f>
        <v>0</v>
      </c>
      <c r="G1873" s="6">
        <f>Table2[[#This Row],[Teenhome]]</f>
        <v>0</v>
      </c>
      <c r="H1873" s="9">
        <f>Table2[[#This Row],[Dt_Customer]]</f>
        <v>41708</v>
      </c>
      <c r="I1873" s="6">
        <f>Table2[[#This Row],[Recency]]</f>
        <v>30</v>
      </c>
      <c r="J1873" s="14">
        <f>IF(VALUE(YEAR(People!$H1873))-People!$B1873&gt;=90,44,VALUE(YEAR(People!$H1873))-People!$B1873)</f>
        <v>37</v>
      </c>
      <c r="K1873" s="5" t="str">
        <f>IF(AND(People!$J1873&gt;=16,People!$J1873&lt;=25),"16-25",IF(AND(People!$J1873&gt;=26,People!$J1873&lt;=35),"26-35",IF(AND(People!$J1873&gt;=36,People!$J1873&lt;=45),"36-45",IF(AND(People!$J1873&gt;=46,People!$J1873&lt;=55),"46-55",IF(AND(People!$J1873&gt;=56,People!$J1873&lt;=65),"56-65",IF(AND(People!$J1873&gt;=66,People!$J1873&lt;=75),"66-75","ALL"))))))</f>
        <v>36-45</v>
      </c>
      <c r="L1873" t="str">
        <f>Products!H1873</f>
        <v>Divorced</v>
      </c>
      <c r="M1873">
        <f>Table2[[#This Row],[Recency]]</f>
        <v>30</v>
      </c>
      <c r="N1873">
        <f>Table2[[#This Row],[NumDealsPurchases]]</f>
        <v>1</v>
      </c>
      <c r="O1873" s="12" t="str">
        <f>IF(Table2[[#This Row],[Kidhome]]=0,"No","Yes")</f>
        <v>No</v>
      </c>
      <c r="P1873" s="12" t="str">
        <f>IF(Table2[[#This Row],[Teenhome]]=0,"No","Yes")</f>
        <v>No</v>
      </c>
    </row>
    <row r="1874" spans="1:16" ht="16.5" x14ac:dyDescent="0.3">
      <c r="A1874" s="5">
        <f>Table2[[#This Row],[ID]]</f>
        <v>3286</v>
      </c>
      <c r="B1874" s="6">
        <f>Table2[[#This Row],[Year_Birth]]</f>
        <v>1967</v>
      </c>
      <c r="C1874" s="6" t="str">
        <f>Table2[[#This Row],[Education]]</f>
        <v>PhD</v>
      </c>
      <c r="D1874" s="6" t="str">
        <f>Table2[[#This Row],[Marital_Status]]</f>
        <v>Divorced</v>
      </c>
      <c r="E1874" s="6">
        <f>Table2[[#This Row],[Income]]</f>
        <v>26642</v>
      </c>
      <c r="F1874" s="6">
        <f>Table2[[#This Row],[Kidhome]]</f>
        <v>1</v>
      </c>
      <c r="G1874" s="6">
        <f>Table2[[#This Row],[Teenhome]]</f>
        <v>0</v>
      </c>
      <c r="H1874" s="9">
        <f>Table2[[#This Row],[Dt_Customer]]</f>
        <v>41699</v>
      </c>
      <c r="I1874" s="6">
        <f>Table2[[#This Row],[Recency]]</f>
        <v>71</v>
      </c>
      <c r="J1874" s="8">
        <f>IF(VALUE(YEAR(People!$H1874))-People!$B1874&gt;=90,44,VALUE(YEAR(People!$H1874))-People!$B1874)</f>
        <v>47</v>
      </c>
      <c r="K1874" s="5" t="str">
        <f>IF(AND(People!$J1874&gt;=16,People!$J1874&lt;=25),"16-25",IF(AND(People!$J1874&gt;=26,People!$J1874&lt;=35),"26-35",IF(AND(People!$J1874&gt;=36,People!$J1874&lt;=45),"36-45",IF(AND(People!$J1874&gt;=46,People!$J1874&lt;=55),"46-55",IF(AND(People!$J1874&gt;=56,People!$J1874&lt;=65),"56-65",IF(AND(People!$J1874&gt;=66,People!$J1874&lt;=75),"66-75","ALL"))))))</f>
        <v>46-55</v>
      </c>
      <c r="L1874" t="str">
        <f>Products!H1874</f>
        <v>Single</v>
      </c>
      <c r="M1874">
        <f>Table2[[#This Row],[Recency]]</f>
        <v>71</v>
      </c>
      <c r="N1874">
        <f>Table2[[#This Row],[NumDealsPurchases]]</f>
        <v>2</v>
      </c>
      <c r="O1874" s="12" t="str">
        <f>IF(Table2[[#This Row],[Kidhome]]=0,"No","Yes")</f>
        <v>Yes</v>
      </c>
      <c r="P1874" s="12" t="str">
        <f>IF(Table2[[#This Row],[Teenhome]]=0,"No","Yes")</f>
        <v>No</v>
      </c>
    </row>
    <row r="1875" spans="1:16" ht="16.5" x14ac:dyDescent="0.3">
      <c r="A1875" s="7">
        <f>Table2[[#This Row],[ID]]</f>
        <v>8602</v>
      </c>
      <c r="B1875" s="6">
        <f>Table2[[#This Row],[Year_Birth]]</f>
        <v>1964</v>
      </c>
      <c r="C1875" s="6" t="str">
        <f>Table2[[#This Row],[Education]]</f>
        <v>Graduation</v>
      </c>
      <c r="D1875" s="6" t="str">
        <f>Table2[[#This Row],[Marital_Status]]</f>
        <v>Divorced</v>
      </c>
      <c r="E1875" s="6">
        <f>Table2[[#This Row],[Income]]</f>
        <v>69932</v>
      </c>
      <c r="F1875" s="6">
        <f>Table2[[#This Row],[Kidhome]]</f>
        <v>0</v>
      </c>
      <c r="G1875" s="6">
        <f>Table2[[#This Row],[Teenhome]]</f>
        <v>1</v>
      </c>
      <c r="H1875" s="9">
        <f>Table2[[#This Row],[Dt_Customer]]</f>
        <v>41437</v>
      </c>
      <c r="I1875" s="6">
        <f>Table2[[#This Row],[Recency]]</f>
        <v>97</v>
      </c>
      <c r="J1875" s="14">
        <f>IF(VALUE(YEAR(People!$H1875))-People!$B1875&gt;=90,44,VALUE(YEAR(People!$H1875))-People!$B1875)</f>
        <v>49</v>
      </c>
      <c r="K1875" s="5" t="str">
        <f>IF(AND(People!$J1875&gt;=16,People!$J1875&lt;=25),"16-25",IF(AND(People!$J1875&gt;=26,People!$J1875&lt;=35),"26-35",IF(AND(People!$J1875&gt;=36,People!$J1875&lt;=45),"36-45",IF(AND(People!$J1875&gt;=46,People!$J1875&lt;=55),"46-55",IF(AND(People!$J1875&gt;=56,People!$J1875&lt;=65),"56-65",IF(AND(People!$J1875&gt;=66,People!$J1875&lt;=75),"66-75","ALL"))))))</f>
        <v>46-55</v>
      </c>
      <c r="L1875" t="str">
        <f>Products!H1875</f>
        <v>Single</v>
      </c>
      <c r="M1875">
        <f>Table2[[#This Row],[Recency]]</f>
        <v>97</v>
      </c>
      <c r="N1875">
        <f>Table2[[#This Row],[NumDealsPurchases]]</f>
        <v>2</v>
      </c>
      <c r="O1875" s="12" t="str">
        <f>IF(Table2[[#This Row],[Kidhome]]=0,"No","Yes")</f>
        <v>No</v>
      </c>
      <c r="P1875" s="12" t="str">
        <f>IF(Table2[[#This Row],[Teenhome]]=0,"No","Yes")</f>
        <v>Yes</v>
      </c>
    </row>
    <row r="1876" spans="1:16" ht="16.5" x14ac:dyDescent="0.3">
      <c r="A1876" s="5">
        <f>Table2[[#This Row],[ID]]</f>
        <v>3722</v>
      </c>
      <c r="B1876" s="6">
        <f>Table2[[#This Row],[Year_Birth]]</f>
        <v>1972</v>
      </c>
      <c r="C1876" s="6" t="str">
        <f>Table2[[#This Row],[Education]]</f>
        <v>Graduation</v>
      </c>
      <c r="D1876" s="6" t="str">
        <f>Table2[[#This Row],[Marital_Status]]</f>
        <v>Single</v>
      </c>
      <c r="E1876" s="6">
        <f>Table2[[#This Row],[Income]]</f>
        <v>44503</v>
      </c>
      <c r="F1876" s="6">
        <f>Table2[[#This Row],[Kidhome]]</f>
        <v>1</v>
      </c>
      <c r="G1876" s="6">
        <f>Table2[[#This Row],[Teenhome]]</f>
        <v>1</v>
      </c>
      <c r="H1876" s="9">
        <f>Table2[[#This Row],[Dt_Customer]]</f>
        <v>41745</v>
      </c>
      <c r="I1876" s="6">
        <f>Table2[[#This Row],[Recency]]</f>
        <v>83</v>
      </c>
      <c r="J1876" s="8">
        <f>IF(VALUE(YEAR(People!$H1876))-People!$B1876&gt;=90,44,VALUE(YEAR(People!$H1876))-People!$B1876)</f>
        <v>42</v>
      </c>
      <c r="K1876" s="5" t="str">
        <f>IF(AND(People!$J1876&gt;=16,People!$J1876&lt;=25),"16-25",IF(AND(People!$J1876&gt;=26,People!$J1876&lt;=35),"26-35",IF(AND(People!$J1876&gt;=36,People!$J1876&lt;=45),"36-45",IF(AND(People!$J1876&gt;=46,People!$J1876&lt;=55),"46-55",IF(AND(People!$J1876&gt;=56,People!$J1876&lt;=65),"56-65",IF(AND(People!$J1876&gt;=66,People!$J1876&lt;=75),"66-75","ALL"))))))</f>
        <v>36-45</v>
      </c>
      <c r="L1876" t="str">
        <f>Products!H1876</f>
        <v>Divorced</v>
      </c>
      <c r="M1876">
        <f>Table2[[#This Row],[Recency]]</f>
        <v>83</v>
      </c>
      <c r="N1876">
        <f>Table2[[#This Row],[NumDealsPurchases]]</f>
        <v>2</v>
      </c>
      <c r="O1876" s="12" t="str">
        <f>IF(Table2[[#This Row],[Kidhome]]=0,"No","Yes")</f>
        <v>Yes</v>
      </c>
      <c r="P1876" s="12" t="str">
        <f>IF(Table2[[#This Row],[Teenhome]]=0,"No","Yes")</f>
        <v>Yes</v>
      </c>
    </row>
    <row r="1877" spans="1:16" ht="16.5" x14ac:dyDescent="0.3">
      <c r="A1877" s="7">
        <f>Table2[[#This Row],[ID]]</f>
        <v>6715</v>
      </c>
      <c r="B1877" s="6">
        <f>Table2[[#This Row],[Year_Birth]]</f>
        <v>1948</v>
      </c>
      <c r="C1877" s="6" t="str">
        <f>Table2[[#This Row],[Education]]</f>
        <v>PhD</v>
      </c>
      <c r="D1877" s="6" t="str">
        <f>Table2[[#This Row],[Marital_Status]]</f>
        <v>Single</v>
      </c>
      <c r="E1877" s="6">
        <f>Table2[[#This Row],[Income]]</f>
        <v>60200</v>
      </c>
      <c r="F1877" s="6">
        <f>Table2[[#This Row],[Kidhome]]</f>
        <v>0</v>
      </c>
      <c r="G1877" s="6">
        <f>Table2[[#This Row],[Teenhome]]</f>
        <v>1</v>
      </c>
      <c r="H1877" s="9">
        <f>Table2[[#This Row],[Dt_Customer]]</f>
        <v>41276</v>
      </c>
      <c r="I1877" s="6">
        <f>Table2[[#This Row],[Recency]]</f>
        <v>3</v>
      </c>
      <c r="J1877" s="14">
        <f>IF(VALUE(YEAR(People!$H1877))-People!$B1877&gt;=90,44,VALUE(YEAR(People!$H1877))-People!$B1877)</f>
        <v>65</v>
      </c>
      <c r="K1877" s="5" t="str">
        <f>IF(AND(People!$J1877&gt;=16,People!$J1877&lt;=25),"16-25",IF(AND(People!$J1877&gt;=26,People!$J1877&lt;=35),"26-35",IF(AND(People!$J1877&gt;=36,People!$J1877&lt;=45),"36-45",IF(AND(People!$J1877&gt;=46,People!$J1877&lt;=55),"46-55",IF(AND(People!$J1877&gt;=56,People!$J1877&lt;=65),"56-65",IF(AND(People!$J1877&gt;=66,People!$J1877&lt;=75),"66-75","ALL"))))))</f>
        <v>56-65</v>
      </c>
      <c r="L1877" t="str">
        <f>Products!H1877</f>
        <v>Single</v>
      </c>
      <c r="M1877">
        <f>Table2[[#This Row],[Recency]]</f>
        <v>3</v>
      </c>
      <c r="N1877">
        <f>Table2[[#This Row],[NumDealsPurchases]]</f>
        <v>6</v>
      </c>
      <c r="O1877" s="12" t="str">
        <f>IF(Table2[[#This Row],[Kidhome]]=0,"No","Yes")</f>
        <v>No</v>
      </c>
      <c r="P1877" s="12" t="str">
        <f>IF(Table2[[#This Row],[Teenhome]]=0,"No","Yes")</f>
        <v>Yes</v>
      </c>
    </row>
    <row r="1878" spans="1:16" ht="16.5" x14ac:dyDescent="0.3">
      <c r="A1878" s="5">
        <f>Table2[[#This Row],[ID]]</f>
        <v>4796</v>
      </c>
      <c r="B1878" s="6">
        <f>Table2[[#This Row],[Year_Birth]]</f>
        <v>1952</v>
      </c>
      <c r="C1878" s="6" t="str">
        <f>Table2[[#This Row],[Education]]</f>
        <v>Graduation</v>
      </c>
      <c r="D1878" s="6" t="str">
        <f>Table2[[#This Row],[Marital_Status]]</f>
        <v>Divorced</v>
      </c>
      <c r="E1878" s="6">
        <f>Table2[[#This Row],[Income]]</f>
        <v>49638</v>
      </c>
      <c r="F1878" s="6">
        <f>Table2[[#This Row],[Kidhome]]</f>
        <v>0</v>
      </c>
      <c r="G1878" s="6">
        <f>Table2[[#This Row],[Teenhome]]</f>
        <v>1</v>
      </c>
      <c r="H1878" s="9">
        <f>Table2[[#This Row],[Dt_Customer]]</f>
        <v>41748</v>
      </c>
      <c r="I1878" s="6">
        <f>Table2[[#This Row],[Recency]]</f>
        <v>71</v>
      </c>
      <c r="J1878" s="8">
        <f>IF(VALUE(YEAR(People!$H1878))-People!$B1878&gt;=90,44,VALUE(YEAR(People!$H1878))-People!$B1878)</f>
        <v>62</v>
      </c>
      <c r="K1878" s="5" t="str">
        <f>IF(AND(People!$J1878&gt;=16,People!$J1878&lt;=25),"16-25",IF(AND(People!$J1878&gt;=26,People!$J1878&lt;=35),"26-35",IF(AND(People!$J1878&gt;=36,People!$J1878&lt;=45),"36-45",IF(AND(People!$J1878&gt;=46,People!$J1878&lt;=55),"46-55",IF(AND(People!$J1878&gt;=56,People!$J1878&lt;=65),"56-65",IF(AND(People!$J1878&gt;=66,People!$J1878&lt;=75),"66-75","ALL"))))))</f>
        <v>56-65</v>
      </c>
      <c r="L1878" t="str">
        <f>Products!H1878</f>
        <v>Widow</v>
      </c>
      <c r="M1878">
        <f>Table2[[#This Row],[Recency]]</f>
        <v>71</v>
      </c>
      <c r="N1878">
        <f>Table2[[#This Row],[NumDealsPurchases]]</f>
        <v>1</v>
      </c>
      <c r="O1878" s="12" t="str">
        <f>IF(Table2[[#This Row],[Kidhome]]=0,"No","Yes")</f>
        <v>No</v>
      </c>
      <c r="P1878" s="12" t="str">
        <f>IF(Table2[[#This Row],[Teenhome]]=0,"No","Yes")</f>
        <v>Yes</v>
      </c>
    </row>
    <row r="1879" spans="1:16" ht="16.5" x14ac:dyDescent="0.3">
      <c r="A1879" s="7">
        <f>Table2[[#This Row],[ID]]</f>
        <v>9612</v>
      </c>
      <c r="B1879" s="6">
        <f>Table2[[#This Row],[Year_Birth]]</f>
        <v>1987</v>
      </c>
      <c r="C1879" s="6" t="str">
        <f>Table2[[#This Row],[Education]]</f>
        <v>2n Cycle</v>
      </c>
      <c r="D1879" s="6" t="str">
        <f>Table2[[#This Row],[Marital_Status]]</f>
        <v>Single</v>
      </c>
      <c r="E1879" s="6">
        <f>Table2[[#This Row],[Income]]</f>
        <v>23830</v>
      </c>
      <c r="F1879" s="6">
        <f>Table2[[#This Row],[Kidhome]]</f>
        <v>0</v>
      </c>
      <c r="G1879" s="6">
        <f>Table2[[#This Row],[Teenhome]]</f>
        <v>0</v>
      </c>
      <c r="H1879" s="9">
        <f>Table2[[#This Row],[Dt_Customer]]</f>
        <v>41677</v>
      </c>
      <c r="I1879" s="6">
        <f>Table2[[#This Row],[Recency]]</f>
        <v>3</v>
      </c>
      <c r="J1879" s="14">
        <f>IF(VALUE(YEAR(People!$H1879))-People!$B1879&gt;=90,44,VALUE(YEAR(People!$H1879))-People!$B1879)</f>
        <v>27</v>
      </c>
      <c r="K1879" s="5" t="str">
        <f>IF(AND(People!$J1879&gt;=16,People!$J1879&lt;=25),"16-25",IF(AND(People!$J1879&gt;=26,People!$J1879&lt;=35),"26-35",IF(AND(People!$J1879&gt;=36,People!$J1879&lt;=45),"36-45",IF(AND(People!$J1879&gt;=46,People!$J1879&lt;=55),"46-55",IF(AND(People!$J1879&gt;=56,People!$J1879&lt;=65),"56-65",IF(AND(People!$J1879&gt;=66,People!$J1879&lt;=75),"66-75","ALL"))))))</f>
        <v>26-35</v>
      </c>
      <c r="L1879" t="str">
        <f>Products!H1879</f>
        <v>Married</v>
      </c>
      <c r="M1879">
        <f>Table2[[#This Row],[Recency]]</f>
        <v>3</v>
      </c>
      <c r="N1879">
        <f>Table2[[#This Row],[NumDealsPurchases]]</f>
        <v>1</v>
      </c>
      <c r="O1879" s="12" t="str">
        <f>IF(Table2[[#This Row],[Kidhome]]=0,"No","Yes")</f>
        <v>No</v>
      </c>
      <c r="P1879" s="12" t="str">
        <f>IF(Table2[[#This Row],[Teenhome]]=0,"No","Yes")</f>
        <v>No</v>
      </c>
    </row>
    <row r="1880" spans="1:16" ht="16.5" x14ac:dyDescent="0.3">
      <c r="A1880" s="5">
        <f>Table2[[#This Row],[ID]]</f>
        <v>3766</v>
      </c>
      <c r="B1880" s="6">
        <f>Table2[[#This Row],[Year_Birth]]</f>
        <v>1959</v>
      </c>
      <c r="C1880" s="6" t="str">
        <f>Table2[[#This Row],[Education]]</f>
        <v>Master</v>
      </c>
      <c r="D1880" s="6" t="str">
        <f>Table2[[#This Row],[Marital_Status]]</f>
        <v>Widow</v>
      </c>
      <c r="E1880" s="6">
        <f>Table2[[#This Row],[Income]]</f>
        <v>33051</v>
      </c>
      <c r="F1880" s="6">
        <f>Table2[[#This Row],[Kidhome]]</f>
        <v>0</v>
      </c>
      <c r="G1880" s="6">
        <f>Table2[[#This Row],[Teenhome]]</f>
        <v>0</v>
      </c>
      <c r="H1880" s="9">
        <f>Table2[[#This Row],[Dt_Customer]]</f>
        <v>41137</v>
      </c>
      <c r="I1880" s="6">
        <f>Table2[[#This Row],[Recency]]</f>
        <v>15</v>
      </c>
      <c r="J1880" s="8">
        <f>IF(VALUE(YEAR(People!$H1880))-People!$B1880&gt;=90,44,VALUE(YEAR(People!$H1880))-People!$B1880)</f>
        <v>53</v>
      </c>
      <c r="K1880" s="5" t="str">
        <f>IF(AND(People!$J1880&gt;=16,People!$J1880&lt;=25),"16-25",IF(AND(People!$J1880&gt;=26,People!$J1880&lt;=35),"26-35",IF(AND(People!$J1880&gt;=36,People!$J1880&lt;=45),"36-45",IF(AND(People!$J1880&gt;=46,People!$J1880&lt;=55),"46-55",IF(AND(People!$J1880&gt;=56,People!$J1880&lt;=65),"56-65",IF(AND(People!$J1880&gt;=66,People!$J1880&lt;=75),"66-75","ALL"))))))</f>
        <v>46-55</v>
      </c>
      <c r="L1880" t="str">
        <f>Products!H1880</f>
        <v>Together</v>
      </c>
      <c r="M1880">
        <f>Table2[[#This Row],[Recency]]</f>
        <v>15</v>
      </c>
      <c r="N1880">
        <f>Table2[[#This Row],[NumDealsPurchases]]</f>
        <v>3</v>
      </c>
      <c r="O1880" s="12" t="str">
        <f>IF(Table2[[#This Row],[Kidhome]]=0,"No","Yes")</f>
        <v>No</v>
      </c>
      <c r="P1880" s="12" t="str">
        <f>IF(Table2[[#This Row],[Teenhome]]=0,"No","Yes")</f>
        <v>No</v>
      </c>
    </row>
    <row r="1881" spans="1:16" ht="16.5" x14ac:dyDescent="0.3">
      <c r="A1881" s="7">
        <f>Table2[[#This Row],[ID]]</f>
        <v>1399</v>
      </c>
      <c r="B1881" s="6">
        <f>Table2[[#This Row],[Year_Birth]]</f>
        <v>1958</v>
      </c>
      <c r="C1881" s="6" t="str">
        <f>Table2[[#This Row],[Education]]</f>
        <v>Graduation</v>
      </c>
      <c r="D1881" s="6" t="str">
        <f>Table2[[#This Row],[Marital_Status]]</f>
        <v>Married</v>
      </c>
      <c r="E1881" s="6">
        <f>Table2[[#This Row],[Income]]</f>
        <v>72905</v>
      </c>
      <c r="F1881" s="6">
        <f>Table2[[#This Row],[Kidhome]]</f>
        <v>0</v>
      </c>
      <c r="G1881" s="6">
        <f>Table2[[#This Row],[Teenhome]]</f>
        <v>0</v>
      </c>
      <c r="H1881" s="9">
        <f>Table2[[#This Row],[Dt_Customer]]</f>
        <v>41660</v>
      </c>
      <c r="I1881" s="6">
        <f>Table2[[#This Row],[Recency]]</f>
        <v>52</v>
      </c>
      <c r="J1881" s="14">
        <f>IF(VALUE(YEAR(People!$H1881))-People!$B1881&gt;=90,44,VALUE(YEAR(People!$H1881))-People!$B1881)</f>
        <v>56</v>
      </c>
      <c r="K1881" s="5" t="str">
        <f>IF(AND(People!$J1881&gt;=16,People!$J1881&lt;=25),"16-25",IF(AND(People!$J1881&gt;=26,People!$J1881&lt;=35),"26-35",IF(AND(People!$J1881&gt;=36,People!$J1881&lt;=45),"36-45",IF(AND(People!$J1881&gt;=46,People!$J1881&lt;=55),"46-55",IF(AND(People!$J1881&gt;=56,People!$J1881&lt;=65),"56-65",IF(AND(People!$J1881&gt;=66,People!$J1881&lt;=75),"66-75","ALL"))))))</f>
        <v>56-65</v>
      </c>
      <c r="L1881" t="str">
        <f>Products!H1881</f>
        <v>Divorced</v>
      </c>
      <c r="M1881">
        <f>Table2[[#This Row],[Recency]]</f>
        <v>52</v>
      </c>
      <c r="N1881">
        <f>Table2[[#This Row],[NumDealsPurchases]]</f>
        <v>1</v>
      </c>
      <c r="O1881" s="12" t="str">
        <f>IF(Table2[[#This Row],[Kidhome]]=0,"No","Yes")</f>
        <v>No</v>
      </c>
      <c r="P1881" s="12" t="str">
        <f>IF(Table2[[#This Row],[Teenhome]]=0,"No","Yes")</f>
        <v>No</v>
      </c>
    </row>
    <row r="1882" spans="1:16" ht="16.5" x14ac:dyDescent="0.3">
      <c r="A1882" s="5">
        <f>Table2[[#This Row],[ID]]</f>
        <v>1570</v>
      </c>
      <c r="B1882" s="6">
        <f>Table2[[#This Row],[Year_Birth]]</f>
        <v>1951</v>
      </c>
      <c r="C1882" s="6" t="str">
        <f>Table2[[#This Row],[Education]]</f>
        <v>PhD</v>
      </c>
      <c r="D1882" s="6" t="str">
        <f>Table2[[#This Row],[Marital_Status]]</f>
        <v>Together</v>
      </c>
      <c r="E1882" s="6">
        <f>Table2[[#This Row],[Income]]</f>
        <v>69702</v>
      </c>
      <c r="F1882" s="6">
        <f>Table2[[#This Row],[Kidhome]]</f>
        <v>0</v>
      </c>
      <c r="G1882" s="6">
        <f>Table2[[#This Row],[Teenhome]]</f>
        <v>1</v>
      </c>
      <c r="H1882" s="9">
        <f>Table2[[#This Row],[Dt_Customer]]</f>
        <v>41324</v>
      </c>
      <c r="I1882" s="6">
        <f>Table2[[#This Row],[Recency]]</f>
        <v>8</v>
      </c>
      <c r="J1882" s="8">
        <f>IF(VALUE(YEAR(People!$H1882))-People!$B1882&gt;=90,44,VALUE(YEAR(People!$H1882))-People!$B1882)</f>
        <v>62</v>
      </c>
      <c r="K1882" s="5" t="str">
        <f>IF(AND(People!$J1882&gt;=16,People!$J1882&lt;=25),"16-25",IF(AND(People!$J1882&gt;=26,People!$J1882&lt;=35),"26-35",IF(AND(People!$J1882&gt;=36,People!$J1882&lt;=45),"36-45",IF(AND(People!$J1882&gt;=46,People!$J1882&lt;=55),"46-55",IF(AND(People!$J1882&gt;=56,People!$J1882&lt;=65),"56-65",IF(AND(People!$J1882&gt;=66,People!$J1882&lt;=75),"66-75","ALL"))))))</f>
        <v>56-65</v>
      </c>
      <c r="L1882" t="str">
        <f>Products!H1882</f>
        <v>Married</v>
      </c>
      <c r="M1882">
        <f>Table2[[#This Row],[Recency]]</f>
        <v>8</v>
      </c>
      <c r="N1882">
        <f>Table2[[#This Row],[NumDealsPurchases]]</f>
        <v>2</v>
      </c>
      <c r="O1882" s="12" t="str">
        <f>IF(Table2[[#This Row],[Kidhome]]=0,"No","Yes")</f>
        <v>No</v>
      </c>
      <c r="P1882" s="12" t="str">
        <f>IF(Table2[[#This Row],[Teenhome]]=0,"No","Yes")</f>
        <v>Yes</v>
      </c>
    </row>
    <row r="1883" spans="1:16" ht="16.5" x14ac:dyDescent="0.3">
      <c r="A1883" s="7">
        <f>Table2[[#This Row],[ID]]</f>
        <v>3426</v>
      </c>
      <c r="B1883" s="6">
        <f>Table2[[#This Row],[Year_Birth]]</f>
        <v>1975</v>
      </c>
      <c r="C1883" s="6" t="str">
        <f>Table2[[#This Row],[Education]]</f>
        <v>Graduation</v>
      </c>
      <c r="D1883" s="6" t="str">
        <f>Table2[[#This Row],[Marital_Status]]</f>
        <v>Divorced</v>
      </c>
      <c r="E1883" s="6">
        <f>Table2[[#This Row],[Income]]</f>
        <v>70300</v>
      </c>
      <c r="F1883" s="6">
        <f>Table2[[#This Row],[Kidhome]]</f>
        <v>1</v>
      </c>
      <c r="G1883" s="6">
        <f>Table2[[#This Row],[Teenhome]]</f>
        <v>0</v>
      </c>
      <c r="H1883" s="9">
        <f>Table2[[#This Row],[Dt_Customer]]</f>
        <v>41470</v>
      </c>
      <c r="I1883" s="6">
        <f>Table2[[#This Row],[Recency]]</f>
        <v>89</v>
      </c>
      <c r="J1883" s="14">
        <f>IF(VALUE(YEAR(People!$H1883))-People!$B1883&gt;=90,44,VALUE(YEAR(People!$H1883))-People!$B1883)</f>
        <v>38</v>
      </c>
      <c r="K1883" s="5" t="str">
        <f>IF(AND(People!$J1883&gt;=16,People!$J1883&lt;=25),"16-25",IF(AND(People!$J1883&gt;=26,People!$J1883&lt;=35),"26-35",IF(AND(People!$J1883&gt;=36,People!$J1883&lt;=45),"36-45",IF(AND(People!$J1883&gt;=46,People!$J1883&lt;=55),"46-55",IF(AND(People!$J1883&gt;=56,People!$J1883&lt;=65),"56-65",IF(AND(People!$J1883&gt;=66,People!$J1883&lt;=75),"66-75","ALL"))))))</f>
        <v>36-45</v>
      </c>
      <c r="L1883" t="str">
        <f>Products!H1883</f>
        <v>Married</v>
      </c>
      <c r="M1883">
        <f>Table2[[#This Row],[Recency]]</f>
        <v>89</v>
      </c>
      <c r="N1883">
        <f>Table2[[#This Row],[NumDealsPurchases]]</f>
        <v>3</v>
      </c>
      <c r="O1883" s="12" t="str">
        <f>IF(Table2[[#This Row],[Kidhome]]=0,"No","Yes")</f>
        <v>Yes</v>
      </c>
      <c r="P1883" s="12" t="str">
        <f>IF(Table2[[#This Row],[Teenhome]]=0,"No","Yes")</f>
        <v>No</v>
      </c>
    </row>
    <row r="1884" spans="1:16" ht="16.5" x14ac:dyDescent="0.3">
      <c r="A1884" s="5">
        <f>Table2[[#This Row],[ID]]</f>
        <v>3074</v>
      </c>
      <c r="B1884" s="6">
        <f>Table2[[#This Row],[Year_Birth]]</f>
        <v>1984</v>
      </c>
      <c r="C1884" s="6" t="str">
        <f>Table2[[#This Row],[Education]]</f>
        <v>PhD</v>
      </c>
      <c r="D1884" s="6" t="str">
        <f>Table2[[#This Row],[Marital_Status]]</f>
        <v>Married</v>
      </c>
      <c r="E1884" s="6">
        <f>Table2[[#This Row],[Income]]</f>
        <v>70643</v>
      </c>
      <c r="F1884" s="6">
        <f>Table2[[#This Row],[Kidhome]]</f>
        <v>0</v>
      </c>
      <c r="G1884" s="6">
        <f>Table2[[#This Row],[Teenhome]]</f>
        <v>0</v>
      </c>
      <c r="H1884" s="9">
        <f>Table2[[#This Row],[Dt_Customer]]</f>
        <v>41197</v>
      </c>
      <c r="I1884" s="6">
        <f>Table2[[#This Row],[Recency]]</f>
        <v>66</v>
      </c>
      <c r="J1884" s="8">
        <f>IF(VALUE(YEAR(People!$H1884))-People!$B1884&gt;=90,44,VALUE(YEAR(People!$H1884))-People!$B1884)</f>
        <v>28</v>
      </c>
      <c r="K1884" s="5" t="str">
        <f>IF(AND(People!$J1884&gt;=16,People!$J1884&lt;=25),"16-25",IF(AND(People!$J1884&gt;=26,People!$J1884&lt;=35),"26-35",IF(AND(People!$J1884&gt;=36,People!$J1884&lt;=45),"36-45",IF(AND(People!$J1884&gt;=46,People!$J1884&lt;=55),"46-55",IF(AND(People!$J1884&gt;=56,People!$J1884&lt;=65),"56-65",IF(AND(People!$J1884&gt;=66,People!$J1884&lt;=75),"66-75","ALL"))))))</f>
        <v>26-35</v>
      </c>
      <c r="L1884" t="str">
        <f>Products!H1884</f>
        <v>Divorced</v>
      </c>
      <c r="M1884">
        <f>Table2[[#This Row],[Recency]]</f>
        <v>66</v>
      </c>
      <c r="N1884">
        <f>Table2[[#This Row],[NumDealsPurchases]]</f>
        <v>1</v>
      </c>
      <c r="O1884" s="12" t="str">
        <f>IF(Table2[[#This Row],[Kidhome]]=0,"No","Yes")</f>
        <v>No</v>
      </c>
      <c r="P1884" s="12" t="str">
        <f>IF(Table2[[#This Row],[Teenhome]]=0,"No","Yes")</f>
        <v>No</v>
      </c>
    </row>
    <row r="1885" spans="1:16" ht="16.5" x14ac:dyDescent="0.3">
      <c r="A1885" s="7">
        <f>Table2[[#This Row],[ID]]</f>
        <v>8341</v>
      </c>
      <c r="B1885" s="6">
        <f>Table2[[#This Row],[Year_Birth]]</f>
        <v>1969</v>
      </c>
      <c r="C1885" s="6" t="str">
        <f>Table2[[#This Row],[Education]]</f>
        <v>PhD</v>
      </c>
      <c r="D1885" s="6" t="str">
        <f>Table2[[#This Row],[Marital_Status]]</f>
        <v>Married</v>
      </c>
      <c r="E1885" s="6">
        <f>Table2[[#This Row],[Income]]</f>
        <v>30396</v>
      </c>
      <c r="F1885" s="6">
        <f>Table2[[#This Row],[Kidhome]]</f>
        <v>1</v>
      </c>
      <c r="G1885" s="6">
        <f>Table2[[#This Row],[Teenhome]]</f>
        <v>0</v>
      </c>
      <c r="H1885" s="9">
        <f>Table2[[#This Row],[Dt_Customer]]</f>
        <v>41759</v>
      </c>
      <c r="I1885" s="6">
        <f>Table2[[#This Row],[Recency]]</f>
        <v>22</v>
      </c>
      <c r="J1885" s="14">
        <f>IF(VALUE(YEAR(People!$H1885))-People!$B1885&gt;=90,44,VALUE(YEAR(People!$H1885))-People!$B1885)</f>
        <v>45</v>
      </c>
      <c r="K1885" s="5" t="str">
        <f>IF(AND(People!$J1885&gt;=16,People!$J1885&lt;=25),"16-25",IF(AND(People!$J1885&gt;=26,People!$J1885&lt;=35),"26-35",IF(AND(People!$J1885&gt;=36,People!$J1885&lt;=45),"36-45",IF(AND(People!$J1885&gt;=46,People!$J1885&lt;=55),"46-55",IF(AND(People!$J1885&gt;=56,People!$J1885&lt;=65),"56-65",IF(AND(People!$J1885&gt;=66,People!$J1885&lt;=75),"66-75","ALL"))))))</f>
        <v>36-45</v>
      </c>
      <c r="L1885" t="str">
        <f>Products!H1885</f>
        <v>Single</v>
      </c>
      <c r="M1885">
        <f>Table2[[#This Row],[Recency]]</f>
        <v>22</v>
      </c>
      <c r="N1885">
        <f>Table2[[#This Row],[NumDealsPurchases]]</f>
        <v>2</v>
      </c>
      <c r="O1885" s="12" t="str">
        <f>IF(Table2[[#This Row],[Kidhome]]=0,"No","Yes")</f>
        <v>Yes</v>
      </c>
      <c r="P1885" s="12" t="str">
        <f>IF(Table2[[#This Row],[Teenhome]]=0,"No","Yes")</f>
        <v>No</v>
      </c>
    </row>
    <row r="1886" spans="1:16" ht="16.5" x14ac:dyDescent="0.3">
      <c r="A1886" s="5">
        <f>Table2[[#This Row],[ID]]</f>
        <v>5180</v>
      </c>
      <c r="B1886" s="6">
        <f>Table2[[#This Row],[Year_Birth]]</f>
        <v>1968</v>
      </c>
      <c r="C1886" s="6" t="str">
        <f>Table2[[#This Row],[Education]]</f>
        <v>PhD</v>
      </c>
      <c r="D1886" s="6" t="str">
        <f>Table2[[#This Row],[Marital_Status]]</f>
        <v>Divorced</v>
      </c>
      <c r="E1886" s="6">
        <f>Table2[[#This Row],[Income]]</f>
        <v>50616</v>
      </c>
      <c r="F1886" s="6">
        <f>Table2[[#This Row],[Kidhome]]</f>
        <v>0</v>
      </c>
      <c r="G1886" s="6">
        <f>Table2[[#This Row],[Teenhome]]</f>
        <v>1</v>
      </c>
      <c r="H1886" s="9">
        <f>Table2[[#This Row],[Dt_Customer]]</f>
        <v>41747</v>
      </c>
      <c r="I1886" s="6">
        <f>Table2[[#This Row],[Recency]]</f>
        <v>56</v>
      </c>
      <c r="J1886" s="8">
        <f>IF(VALUE(YEAR(People!$H1886))-People!$B1886&gt;=90,44,VALUE(YEAR(People!$H1886))-People!$B1886)</f>
        <v>46</v>
      </c>
      <c r="K1886" s="5" t="str">
        <f>IF(AND(People!$J1886&gt;=16,People!$J1886&lt;=25),"16-25",IF(AND(People!$J1886&gt;=26,People!$J1886&lt;=35),"26-35",IF(AND(People!$J1886&gt;=36,People!$J1886&lt;=45),"36-45",IF(AND(People!$J1886&gt;=46,People!$J1886&lt;=55),"46-55",IF(AND(People!$J1886&gt;=56,People!$J1886&lt;=65),"56-65",IF(AND(People!$J1886&gt;=66,People!$J1886&lt;=75),"66-75","ALL"))))))</f>
        <v>46-55</v>
      </c>
      <c r="L1886" t="str">
        <f>Products!H1886</f>
        <v>Single</v>
      </c>
      <c r="M1886">
        <f>Table2[[#This Row],[Recency]]</f>
        <v>56</v>
      </c>
      <c r="N1886">
        <f>Table2[[#This Row],[NumDealsPurchases]]</f>
        <v>2</v>
      </c>
      <c r="O1886" s="12" t="str">
        <f>IF(Table2[[#This Row],[Kidhome]]=0,"No","Yes")</f>
        <v>No</v>
      </c>
      <c r="P1886" s="12" t="str">
        <f>IF(Table2[[#This Row],[Teenhome]]=0,"No","Yes")</f>
        <v>Yes</v>
      </c>
    </row>
    <row r="1887" spans="1:16" ht="16.5" x14ac:dyDescent="0.3">
      <c r="A1887" s="7">
        <f>Table2[[#This Row],[ID]]</f>
        <v>6461</v>
      </c>
      <c r="B1887" s="6">
        <f>Table2[[#This Row],[Year_Birth]]</f>
        <v>1969</v>
      </c>
      <c r="C1887" s="6" t="str">
        <f>Table2[[#This Row],[Education]]</f>
        <v>Master</v>
      </c>
      <c r="D1887" s="6" t="str">
        <f>Table2[[#This Row],[Marital_Status]]</f>
        <v>Single</v>
      </c>
      <c r="E1887" s="6">
        <f>Table2[[#This Row],[Income]]</f>
        <v>62772</v>
      </c>
      <c r="F1887" s="6">
        <f>Table2[[#This Row],[Kidhome]]</f>
        <v>0</v>
      </c>
      <c r="G1887" s="6">
        <f>Table2[[#This Row],[Teenhome]]</f>
        <v>1</v>
      </c>
      <c r="H1887" s="9">
        <f>Table2[[#This Row],[Dt_Customer]]</f>
        <v>41413</v>
      </c>
      <c r="I1887" s="6">
        <f>Table2[[#This Row],[Recency]]</f>
        <v>74</v>
      </c>
      <c r="J1887" s="14">
        <f>IF(VALUE(YEAR(People!$H1887))-People!$B1887&gt;=90,44,VALUE(YEAR(People!$H1887))-People!$B1887)</f>
        <v>44</v>
      </c>
      <c r="K1887" s="5" t="str">
        <f>IF(AND(People!$J1887&gt;=16,People!$J1887&lt;=25),"16-25",IF(AND(People!$J1887&gt;=26,People!$J1887&lt;=35),"26-35",IF(AND(People!$J1887&gt;=36,People!$J1887&lt;=45),"36-45",IF(AND(People!$J1887&gt;=46,People!$J1887&lt;=55),"46-55",IF(AND(People!$J1887&gt;=56,People!$J1887&lt;=65),"56-65",IF(AND(People!$J1887&gt;=66,People!$J1887&lt;=75),"66-75","ALL"))))))</f>
        <v>36-45</v>
      </c>
      <c r="L1887" t="str">
        <f>Products!H1887</f>
        <v>Single</v>
      </c>
      <c r="M1887">
        <f>Table2[[#This Row],[Recency]]</f>
        <v>74</v>
      </c>
      <c r="N1887">
        <f>Table2[[#This Row],[NumDealsPurchases]]</f>
        <v>1</v>
      </c>
      <c r="O1887" s="12" t="str">
        <f>IF(Table2[[#This Row],[Kidhome]]=0,"No","Yes")</f>
        <v>No</v>
      </c>
      <c r="P1887" s="12" t="str">
        <f>IF(Table2[[#This Row],[Teenhome]]=0,"No","Yes")</f>
        <v>Yes</v>
      </c>
    </row>
    <row r="1888" spans="1:16" ht="16.5" x14ac:dyDescent="0.3">
      <c r="A1888" s="5">
        <f>Table2[[#This Row],[ID]]</f>
        <v>7679</v>
      </c>
      <c r="B1888" s="6">
        <f>Table2[[#This Row],[Year_Birth]]</f>
        <v>1985</v>
      </c>
      <c r="C1888" s="6" t="str">
        <f>Table2[[#This Row],[Education]]</f>
        <v>PhD</v>
      </c>
      <c r="D1888" s="6" t="str">
        <f>Table2[[#This Row],[Marital_Status]]</f>
        <v>Single</v>
      </c>
      <c r="E1888" s="6">
        <f>Table2[[#This Row],[Income]]</f>
        <v>30298</v>
      </c>
      <c r="F1888" s="6">
        <f>Table2[[#This Row],[Kidhome]]</f>
        <v>0</v>
      </c>
      <c r="G1888" s="6">
        <f>Table2[[#This Row],[Teenhome]]</f>
        <v>0</v>
      </c>
      <c r="H1888" s="9">
        <f>Table2[[#This Row],[Dt_Customer]]</f>
        <v>41778</v>
      </c>
      <c r="I1888" s="6">
        <f>Table2[[#This Row],[Recency]]</f>
        <v>48</v>
      </c>
      <c r="J1888" s="8">
        <f>IF(VALUE(YEAR(People!$H1888))-People!$B1888&gt;=90,44,VALUE(YEAR(People!$H1888))-People!$B1888)</f>
        <v>29</v>
      </c>
      <c r="K1888" s="5" t="str">
        <f>IF(AND(People!$J1888&gt;=16,People!$J1888&lt;=25),"16-25",IF(AND(People!$J1888&gt;=26,People!$J1888&lt;=35),"26-35",IF(AND(People!$J1888&gt;=36,People!$J1888&lt;=45),"36-45",IF(AND(People!$J1888&gt;=46,People!$J1888&lt;=55),"46-55",IF(AND(People!$J1888&gt;=56,People!$J1888&lt;=65),"56-65",IF(AND(People!$J1888&gt;=66,People!$J1888&lt;=75),"66-75","ALL"))))))</f>
        <v>26-35</v>
      </c>
      <c r="L1888" t="str">
        <f>Products!H1888</f>
        <v>Married</v>
      </c>
      <c r="M1888">
        <f>Table2[[#This Row],[Recency]]</f>
        <v>48</v>
      </c>
      <c r="N1888">
        <f>Table2[[#This Row],[NumDealsPurchases]]</f>
        <v>1</v>
      </c>
      <c r="O1888" s="12" t="str">
        <f>IF(Table2[[#This Row],[Kidhome]]=0,"No","Yes")</f>
        <v>No</v>
      </c>
      <c r="P1888" s="12" t="str">
        <f>IF(Table2[[#This Row],[Teenhome]]=0,"No","Yes")</f>
        <v>No</v>
      </c>
    </row>
    <row r="1889" spans="1:16" ht="16.5" x14ac:dyDescent="0.3">
      <c r="A1889" s="7">
        <f>Table2[[#This Row],[ID]]</f>
        <v>10702</v>
      </c>
      <c r="B1889" s="6">
        <f>Table2[[#This Row],[Year_Birth]]</f>
        <v>1984</v>
      </c>
      <c r="C1889" s="6" t="str">
        <f>Table2[[#This Row],[Education]]</f>
        <v>Graduation</v>
      </c>
      <c r="D1889" s="6" t="str">
        <f>Table2[[#This Row],[Marital_Status]]</f>
        <v>Single</v>
      </c>
      <c r="E1889" s="6">
        <f>Table2[[#This Row],[Income]]</f>
        <v>52413</v>
      </c>
      <c r="F1889" s="6">
        <f>Table2[[#This Row],[Kidhome]]</f>
        <v>1</v>
      </c>
      <c r="G1889" s="6">
        <f>Table2[[#This Row],[Teenhome]]</f>
        <v>0</v>
      </c>
      <c r="H1889" s="9">
        <f>Table2[[#This Row],[Dt_Customer]]</f>
        <v>41216</v>
      </c>
      <c r="I1889" s="6">
        <f>Table2[[#This Row],[Recency]]</f>
        <v>67</v>
      </c>
      <c r="J1889" s="14">
        <f>IF(VALUE(YEAR(People!$H1889))-People!$B1889&gt;=90,44,VALUE(YEAR(People!$H1889))-People!$B1889)</f>
        <v>28</v>
      </c>
      <c r="K1889" s="5" t="str">
        <f>IF(AND(People!$J1889&gt;=16,People!$J1889&lt;=25),"16-25",IF(AND(People!$J1889&gt;=26,People!$J1889&lt;=35),"26-35",IF(AND(People!$J1889&gt;=36,People!$J1889&lt;=45),"36-45",IF(AND(People!$J1889&gt;=46,People!$J1889&lt;=55),"46-55",IF(AND(People!$J1889&gt;=56,People!$J1889&lt;=65),"56-65",IF(AND(People!$J1889&gt;=66,People!$J1889&lt;=75),"66-75","ALL"))))))</f>
        <v>26-35</v>
      </c>
      <c r="L1889" t="str">
        <f>Products!H1889</f>
        <v>Divorced</v>
      </c>
      <c r="M1889">
        <f>Table2[[#This Row],[Recency]]</f>
        <v>67</v>
      </c>
      <c r="N1889">
        <f>Table2[[#This Row],[NumDealsPurchases]]</f>
        <v>2</v>
      </c>
      <c r="O1889" s="12" t="str">
        <f>IF(Table2[[#This Row],[Kidhome]]=0,"No","Yes")</f>
        <v>Yes</v>
      </c>
      <c r="P1889" s="12" t="str">
        <f>IF(Table2[[#This Row],[Teenhome]]=0,"No","Yes")</f>
        <v>No</v>
      </c>
    </row>
    <row r="1890" spans="1:16" ht="16.5" x14ac:dyDescent="0.3">
      <c r="A1890" s="5">
        <f>Table2[[#This Row],[ID]]</f>
        <v>7505</v>
      </c>
      <c r="B1890" s="6">
        <f>Table2[[#This Row],[Year_Birth]]</f>
        <v>1957</v>
      </c>
      <c r="C1890" s="6" t="str">
        <f>Table2[[#This Row],[Education]]</f>
        <v>PhD</v>
      </c>
      <c r="D1890" s="6" t="str">
        <f>Table2[[#This Row],[Marital_Status]]</f>
        <v>Married</v>
      </c>
      <c r="E1890" s="6">
        <f>Table2[[#This Row],[Income]]</f>
        <v>44155</v>
      </c>
      <c r="F1890" s="6">
        <f>Table2[[#This Row],[Kidhome]]</f>
        <v>1</v>
      </c>
      <c r="G1890" s="6">
        <f>Table2[[#This Row],[Teenhome]]</f>
        <v>1</v>
      </c>
      <c r="H1890" s="9">
        <f>Table2[[#This Row],[Dt_Customer]]</f>
        <v>41658</v>
      </c>
      <c r="I1890" s="6">
        <f>Table2[[#This Row],[Recency]]</f>
        <v>24</v>
      </c>
      <c r="J1890" s="8">
        <f>IF(VALUE(YEAR(People!$H1890))-People!$B1890&gt;=90,44,VALUE(YEAR(People!$H1890))-People!$B1890)</f>
        <v>57</v>
      </c>
      <c r="K1890" s="5" t="str">
        <f>IF(AND(People!$J1890&gt;=16,People!$J1890&lt;=25),"16-25",IF(AND(People!$J1890&gt;=26,People!$J1890&lt;=35),"26-35",IF(AND(People!$J1890&gt;=36,People!$J1890&lt;=45),"36-45",IF(AND(People!$J1890&gt;=46,People!$J1890&lt;=55),"46-55",IF(AND(People!$J1890&gt;=56,People!$J1890&lt;=65),"56-65",IF(AND(People!$J1890&gt;=66,People!$J1890&lt;=75),"66-75","ALL"))))))</f>
        <v>56-65</v>
      </c>
      <c r="L1890" t="str">
        <f>Products!H1890</f>
        <v>Together</v>
      </c>
      <c r="M1890">
        <f>Table2[[#This Row],[Recency]]</f>
        <v>24</v>
      </c>
      <c r="N1890">
        <f>Table2[[#This Row],[NumDealsPurchases]]</f>
        <v>1</v>
      </c>
      <c r="O1890" s="12" t="str">
        <f>IF(Table2[[#This Row],[Kidhome]]=0,"No","Yes")</f>
        <v>Yes</v>
      </c>
      <c r="P1890" s="12" t="str">
        <f>IF(Table2[[#This Row],[Teenhome]]=0,"No","Yes")</f>
        <v>Yes</v>
      </c>
    </row>
    <row r="1891" spans="1:16" ht="16.5" x14ac:dyDescent="0.3">
      <c r="A1891" s="7">
        <f>Table2[[#This Row],[ID]]</f>
        <v>5113</v>
      </c>
      <c r="B1891" s="6">
        <f>Table2[[#This Row],[Year_Birth]]</f>
        <v>1971</v>
      </c>
      <c r="C1891" s="6" t="str">
        <f>Table2[[#This Row],[Education]]</f>
        <v>PhD</v>
      </c>
      <c r="D1891" s="6" t="str">
        <f>Table2[[#This Row],[Marital_Status]]</f>
        <v>Divorced</v>
      </c>
      <c r="E1891" s="6">
        <f>Table2[[#This Row],[Income]]</f>
        <v>86979</v>
      </c>
      <c r="F1891" s="6">
        <f>Table2[[#This Row],[Kidhome]]</f>
        <v>0</v>
      </c>
      <c r="G1891" s="6">
        <f>Table2[[#This Row],[Teenhome]]</f>
        <v>0</v>
      </c>
      <c r="H1891" s="9">
        <f>Table2[[#This Row],[Dt_Customer]]</f>
        <v>41585</v>
      </c>
      <c r="I1891" s="6">
        <f>Table2[[#This Row],[Recency]]</f>
        <v>67</v>
      </c>
      <c r="J1891" s="14">
        <f>IF(VALUE(YEAR(People!$H1891))-People!$B1891&gt;=90,44,VALUE(YEAR(People!$H1891))-People!$B1891)</f>
        <v>42</v>
      </c>
      <c r="K1891" s="5" t="str">
        <f>IF(AND(People!$J1891&gt;=16,People!$J1891&lt;=25),"16-25",IF(AND(People!$J1891&gt;=26,People!$J1891&lt;=35),"26-35",IF(AND(People!$J1891&gt;=36,People!$J1891&lt;=45),"36-45",IF(AND(People!$J1891&gt;=46,People!$J1891&lt;=55),"46-55",IF(AND(People!$J1891&gt;=56,People!$J1891&lt;=65),"56-65",IF(AND(People!$J1891&gt;=66,People!$J1891&lt;=75),"66-75","ALL"))))))</f>
        <v>36-45</v>
      </c>
      <c r="L1891" t="str">
        <f>Products!H1891</f>
        <v>Married</v>
      </c>
      <c r="M1891">
        <f>Table2[[#This Row],[Recency]]</f>
        <v>67</v>
      </c>
      <c r="N1891">
        <f>Table2[[#This Row],[NumDealsPurchases]]</f>
        <v>1</v>
      </c>
      <c r="O1891" s="12" t="str">
        <f>IF(Table2[[#This Row],[Kidhome]]=0,"No","Yes")</f>
        <v>No</v>
      </c>
      <c r="P1891" s="12" t="str">
        <f>IF(Table2[[#This Row],[Teenhome]]=0,"No","Yes")</f>
        <v>No</v>
      </c>
    </row>
    <row r="1892" spans="1:16" ht="16.5" x14ac:dyDescent="0.3">
      <c r="A1892" s="5">
        <f>Table2[[#This Row],[ID]]</f>
        <v>10858</v>
      </c>
      <c r="B1892" s="6">
        <f>Table2[[#This Row],[Year_Birth]]</f>
        <v>1975</v>
      </c>
      <c r="C1892" s="6" t="str">
        <f>Table2[[#This Row],[Education]]</f>
        <v>Graduation</v>
      </c>
      <c r="D1892" s="6" t="str">
        <f>Table2[[#This Row],[Marital_Status]]</f>
        <v>Together</v>
      </c>
      <c r="E1892" s="6">
        <f>Table2[[#This Row],[Income]]</f>
        <v>76532</v>
      </c>
      <c r="F1892" s="6">
        <f>Table2[[#This Row],[Kidhome]]</f>
        <v>1</v>
      </c>
      <c r="G1892" s="6">
        <f>Table2[[#This Row],[Teenhome]]</f>
        <v>1</v>
      </c>
      <c r="H1892" s="9">
        <f>Table2[[#This Row],[Dt_Customer]]</f>
        <v>41526</v>
      </c>
      <c r="I1892" s="6">
        <f>Table2[[#This Row],[Recency]]</f>
        <v>38</v>
      </c>
      <c r="J1892" s="8">
        <f>IF(VALUE(YEAR(People!$H1892))-People!$B1892&gt;=90,44,VALUE(YEAR(People!$H1892))-People!$B1892)</f>
        <v>38</v>
      </c>
      <c r="K1892" s="5" t="str">
        <f>IF(AND(People!$J1892&gt;=16,People!$J1892&lt;=25),"16-25",IF(AND(People!$J1892&gt;=26,People!$J1892&lt;=35),"26-35",IF(AND(People!$J1892&gt;=36,People!$J1892&lt;=45),"36-45",IF(AND(People!$J1892&gt;=46,People!$J1892&lt;=55),"46-55",IF(AND(People!$J1892&gt;=56,People!$J1892&lt;=65),"56-65",IF(AND(People!$J1892&gt;=66,People!$J1892&lt;=75),"66-75","ALL"))))))</f>
        <v>36-45</v>
      </c>
      <c r="L1892" t="str">
        <f>Products!H1892</f>
        <v>Married</v>
      </c>
      <c r="M1892">
        <f>Table2[[#This Row],[Recency]]</f>
        <v>38</v>
      </c>
      <c r="N1892">
        <f>Table2[[#This Row],[NumDealsPurchases]]</f>
        <v>4</v>
      </c>
      <c r="O1892" s="12" t="str">
        <f>IF(Table2[[#This Row],[Kidhome]]=0,"No","Yes")</f>
        <v>Yes</v>
      </c>
      <c r="P1892" s="12" t="str">
        <f>IF(Table2[[#This Row],[Teenhome]]=0,"No","Yes")</f>
        <v>Yes</v>
      </c>
    </row>
    <row r="1893" spans="1:16" ht="16.5" x14ac:dyDescent="0.3">
      <c r="A1893" s="7">
        <f>Table2[[#This Row],[ID]]</f>
        <v>2961</v>
      </c>
      <c r="B1893" s="6">
        <f>Table2[[#This Row],[Year_Birth]]</f>
        <v>1982</v>
      </c>
      <c r="C1893" s="6" t="str">
        <f>Table2[[#This Row],[Education]]</f>
        <v>Graduation</v>
      </c>
      <c r="D1893" s="6" t="str">
        <f>Table2[[#This Row],[Marital_Status]]</f>
        <v>Married</v>
      </c>
      <c r="E1893" s="6">
        <f>Table2[[#This Row],[Income]]</f>
        <v>42081</v>
      </c>
      <c r="F1893" s="6">
        <f>Table2[[#This Row],[Kidhome]]</f>
        <v>1</v>
      </c>
      <c r="G1893" s="6">
        <f>Table2[[#This Row],[Teenhome]]</f>
        <v>0</v>
      </c>
      <c r="H1893" s="9">
        <f>Table2[[#This Row],[Dt_Customer]]</f>
        <v>41331</v>
      </c>
      <c r="I1893" s="6">
        <f>Table2[[#This Row],[Recency]]</f>
        <v>86</v>
      </c>
      <c r="J1893" s="14">
        <f>IF(VALUE(YEAR(People!$H1893))-People!$B1893&gt;=90,44,VALUE(YEAR(People!$H1893))-People!$B1893)</f>
        <v>31</v>
      </c>
      <c r="K1893" s="5" t="str">
        <f>IF(AND(People!$J1893&gt;=16,People!$J1893&lt;=25),"16-25",IF(AND(People!$J1893&gt;=26,People!$J1893&lt;=35),"26-35",IF(AND(People!$J1893&gt;=36,People!$J1893&lt;=45),"36-45",IF(AND(People!$J1893&gt;=46,People!$J1893&lt;=55),"46-55",IF(AND(People!$J1893&gt;=56,People!$J1893&lt;=65),"56-65",IF(AND(People!$J1893&gt;=66,People!$J1893&lt;=75),"66-75","ALL"))))))</f>
        <v>26-35</v>
      </c>
      <c r="L1893" t="str">
        <f>Products!H1893</f>
        <v>Together</v>
      </c>
      <c r="M1893">
        <f>Table2[[#This Row],[Recency]]</f>
        <v>86</v>
      </c>
      <c r="N1893">
        <f>Table2[[#This Row],[NumDealsPurchases]]</f>
        <v>2</v>
      </c>
      <c r="O1893" s="12" t="str">
        <f>IF(Table2[[#This Row],[Kidhome]]=0,"No","Yes")</f>
        <v>Yes</v>
      </c>
      <c r="P1893" s="12" t="str">
        <f>IF(Table2[[#This Row],[Teenhome]]=0,"No","Yes")</f>
        <v>No</v>
      </c>
    </row>
    <row r="1894" spans="1:16" ht="16.5" x14ac:dyDescent="0.3">
      <c r="A1894" s="5">
        <f>Table2[[#This Row],[ID]]</f>
        <v>2747</v>
      </c>
      <c r="B1894" s="6">
        <f>Table2[[#This Row],[Year_Birth]]</f>
        <v>1988</v>
      </c>
      <c r="C1894" s="6" t="str">
        <f>Table2[[#This Row],[Education]]</f>
        <v>PhD</v>
      </c>
      <c r="D1894" s="6" t="str">
        <f>Table2[[#This Row],[Marital_Status]]</f>
        <v>Married</v>
      </c>
      <c r="E1894" s="6">
        <f>Table2[[#This Row],[Income]]</f>
        <v>67546</v>
      </c>
      <c r="F1894" s="6">
        <f>Table2[[#This Row],[Kidhome]]</f>
        <v>0</v>
      </c>
      <c r="G1894" s="6">
        <f>Table2[[#This Row],[Teenhome]]</f>
        <v>0</v>
      </c>
      <c r="H1894" s="9">
        <f>Table2[[#This Row],[Dt_Customer]]</f>
        <v>41152</v>
      </c>
      <c r="I1894" s="6">
        <f>Table2[[#This Row],[Recency]]</f>
        <v>90</v>
      </c>
      <c r="J1894" s="8">
        <f>IF(VALUE(YEAR(People!$H1894))-People!$B1894&gt;=90,44,VALUE(YEAR(People!$H1894))-People!$B1894)</f>
        <v>24</v>
      </c>
      <c r="K1894" s="5" t="str">
        <f>IF(AND(People!$J1894&gt;=16,People!$J1894&lt;=25),"16-25",IF(AND(People!$J1894&gt;=26,People!$J1894&lt;=35),"26-35",IF(AND(People!$J1894&gt;=36,People!$J1894&lt;=45),"36-45",IF(AND(People!$J1894&gt;=46,People!$J1894&lt;=55),"46-55",IF(AND(People!$J1894&gt;=56,People!$J1894&lt;=65),"56-65",IF(AND(People!$J1894&gt;=66,People!$J1894&lt;=75),"66-75","ALL"))))))</f>
        <v>16-25</v>
      </c>
      <c r="L1894" t="str">
        <f>Products!H1894</f>
        <v>Married</v>
      </c>
      <c r="M1894">
        <f>Table2[[#This Row],[Recency]]</f>
        <v>90</v>
      </c>
      <c r="N1894">
        <f>Table2[[#This Row],[NumDealsPurchases]]</f>
        <v>1</v>
      </c>
      <c r="O1894" s="12" t="str">
        <f>IF(Table2[[#This Row],[Kidhome]]=0,"No","Yes")</f>
        <v>No</v>
      </c>
      <c r="P1894" s="12" t="str">
        <f>IF(Table2[[#This Row],[Teenhome]]=0,"No","Yes")</f>
        <v>No</v>
      </c>
    </row>
    <row r="1895" spans="1:16" ht="16.5" x14ac:dyDescent="0.3">
      <c r="A1895" s="7">
        <f>Table2[[#This Row],[ID]]</f>
        <v>3010</v>
      </c>
      <c r="B1895" s="6">
        <f>Table2[[#This Row],[Year_Birth]]</f>
        <v>1989</v>
      </c>
      <c r="C1895" s="6" t="str">
        <f>Table2[[#This Row],[Education]]</f>
        <v>Master</v>
      </c>
      <c r="D1895" s="6" t="str">
        <f>Table2[[#This Row],[Marital_Status]]</f>
        <v>Together</v>
      </c>
      <c r="E1895" s="6">
        <f>Table2[[#This Row],[Income]]</f>
        <v>88420</v>
      </c>
      <c r="F1895" s="6">
        <f>Table2[[#This Row],[Kidhome]]</f>
        <v>0</v>
      </c>
      <c r="G1895" s="6">
        <f>Table2[[#This Row],[Teenhome]]</f>
        <v>0</v>
      </c>
      <c r="H1895" s="9">
        <f>Table2[[#This Row],[Dt_Customer]]</f>
        <v>41761</v>
      </c>
      <c r="I1895" s="6">
        <f>Table2[[#This Row],[Recency]]</f>
        <v>87</v>
      </c>
      <c r="J1895" s="14">
        <f>IF(VALUE(YEAR(People!$H1895))-People!$B1895&gt;=90,44,VALUE(YEAR(People!$H1895))-People!$B1895)</f>
        <v>25</v>
      </c>
      <c r="K1895" s="5" t="str">
        <f>IF(AND(People!$J1895&gt;=16,People!$J1895&lt;=25),"16-25",IF(AND(People!$J1895&gt;=26,People!$J1895&lt;=35),"26-35",IF(AND(People!$J1895&gt;=36,People!$J1895&lt;=45),"36-45",IF(AND(People!$J1895&gt;=46,People!$J1895&lt;=55),"46-55",IF(AND(People!$J1895&gt;=56,People!$J1895&lt;=65),"56-65",IF(AND(People!$J1895&gt;=66,People!$J1895&lt;=75),"66-75","ALL"))))))</f>
        <v>16-25</v>
      </c>
      <c r="L1895" t="str">
        <f>Products!H1895</f>
        <v>Divorced</v>
      </c>
      <c r="M1895">
        <f>Table2[[#This Row],[Recency]]</f>
        <v>87</v>
      </c>
      <c r="N1895">
        <f>Table2[[#This Row],[NumDealsPurchases]]</f>
        <v>1</v>
      </c>
      <c r="O1895" s="12" t="str">
        <f>IF(Table2[[#This Row],[Kidhome]]=0,"No","Yes")</f>
        <v>No</v>
      </c>
      <c r="P1895" s="12" t="str">
        <f>IF(Table2[[#This Row],[Teenhome]]=0,"No","Yes")</f>
        <v>No</v>
      </c>
    </row>
    <row r="1896" spans="1:16" ht="16.5" x14ac:dyDescent="0.3">
      <c r="A1896" s="5">
        <f>Table2[[#This Row],[ID]]</f>
        <v>5790</v>
      </c>
      <c r="B1896" s="6">
        <f>Table2[[#This Row],[Year_Birth]]</f>
        <v>1985</v>
      </c>
      <c r="C1896" s="6" t="str">
        <f>Table2[[#This Row],[Education]]</f>
        <v>Graduation</v>
      </c>
      <c r="D1896" s="6" t="str">
        <f>Table2[[#This Row],[Marital_Status]]</f>
        <v>Married</v>
      </c>
      <c r="E1896" s="6">
        <f>Table2[[#This Row],[Income]]</f>
        <v>31158</v>
      </c>
      <c r="F1896" s="6">
        <f>Table2[[#This Row],[Kidhome]]</f>
        <v>1</v>
      </c>
      <c r="G1896" s="6">
        <f>Table2[[#This Row],[Teenhome]]</f>
        <v>0</v>
      </c>
      <c r="H1896" s="9">
        <f>Table2[[#This Row],[Dt_Customer]]</f>
        <v>41301</v>
      </c>
      <c r="I1896" s="6">
        <f>Table2[[#This Row],[Recency]]</f>
        <v>62</v>
      </c>
      <c r="J1896" s="8">
        <f>IF(VALUE(YEAR(People!$H1896))-People!$B1896&gt;=90,44,VALUE(YEAR(People!$H1896))-People!$B1896)</f>
        <v>28</v>
      </c>
      <c r="K1896" s="5" t="str">
        <f>IF(AND(People!$J1896&gt;=16,People!$J1896&lt;=25),"16-25",IF(AND(People!$J1896&gt;=26,People!$J1896&lt;=35),"26-35",IF(AND(People!$J1896&gt;=36,People!$J1896&lt;=45),"36-45",IF(AND(People!$J1896&gt;=46,People!$J1896&lt;=55),"46-55",IF(AND(People!$J1896&gt;=56,People!$J1896&lt;=65),"56-65",IF(AND(People!$J1896&gt;=66,People!$J1896&lt;=75),"66-75","ALL"))))))</f>
        <v>26-35</v>
      </c>
      <c r="L1896" t="str">
        <f>Products!H1896</f>
        <v>Single</v>
      </c>
      <c r="M1896">
        <f>Table2[[#This Row],[Recency]]</f>
        <v>62</v>
      </c>
      <c r="N1896">
        <f>Table2[[#This Row],[NumDealsPurchases]]</f>
        <v>2</v>
      </c>
      <c r="O1896" s="12" t="str">
        <f>IF(Table2[[#This Row],[Kidhome]]=0,"No","Yes")</f>
        <v>Yes</v>
      </c>
      <c r="P1896" s="12" t="str">
        <f>IF(Table2[[#This Row],[Teenhome]]=0,"No","Yes")</f>
        <v>No</v>
      </c>
    </row>
    <row r="1897" spans="1:16" ht="16.5" x14ac:dyDescent="0.3">
      <c r="A1897" s="7">
        <f>Table2[[#This Row],[ID]]</f>
        <v>6892</v>
      </c>
      <c r="B1897" s="6">
        <f>Table2[[#This Row],[Year_Birth]]</f>
        <v>1968</v>
      </c>
      <c r="C1897" s="6" t="str">
        <f>Table2[[#This Row],[Education]]</f>
        <v>Graduation</v>
      </c>
      <c r="D1897" s="6" t="str">
        <f>Table2[[#This Row],[Marital_Status]]</f>
        <v>Divorced</v>
      </c>
      <c r="E1897" s="6">
        <f>Table2[[#This Row],[Income]]</f>
        <v>61671</v>
      </c>
      <c r="F1897" s="6">
        <f>Table2[[#This Row],[Kidhome]]</f>
        <v>0</v>
      </c>
      <c r="G1897" s="6">
        <f>Table2[[#This Row],[Teenhome]]</f>
        <v>1</v>
      </c>
      <c r="H1897" s="9">
        <f>Table2[[#This Row],[Dt_Customer]]</f>
        <v>41793</v>
      </c>
      <c r="I1897" s="6">
        <f>Table2[[#This Row],[Recency]]</f>
        <v>23</v>
      </c>
      <c r="J1897" s="14">
        <f>IF(VALUE(YEAR(People!$H1897))-People!$B1897&gt;=90,44,VALUE(YEAR(People!$H1897))-People!$B1897)</f>
        <v>46</v>
      </c>
      <c r="K1897" s="5" t="str">
        <f>IF(AND(People!$J1897&gt;=16,People!$J1897&lt;=25),"16-25",IF(AND(People!$J1897&gt;=26,People!$J1897&lt;=35),"26-35",IF(AND(People!$J1897&gt;=36,People!$J1897&lt;=45),"36-45",IF(AND(People!$J1897&gt;=46,People!$J1897&lt;=55),"46-55",IF(AND(People!$J1897&gt;=56,People!$J1897&lt;=65),"56-65",IF(AND(People!$J1897&gt;=66,People!$J1897&lt;=75),"66-75","ALL"))))))</f>
        <v>46-55</v>
      </c>
      <c r="L1897" t="str">
        <f>Products!H1897</f>
        <v>Divorced</v>
      </c>
      <c r="M1897">
        <f>Table2[[#This Row],[Recency]]</f>
        <v>23</v>
      </c>
      <c r="N1897">
        <f>Table2[[#This Row],[NumDealsPurchases]]</f>
        <v>8</v>
      </c>
      <c r="O1897" s="12" t="str">
        <f>IF(Table2[[#This Row],[Kidhome]]=0,"No","Yes")</f>
        <v>No</v>
      </c>
      <c r="P1897" s="12" t="str">
        <f>IF(Table2[[#This Row],[Teenhome]]=0,"No","Yes")</f>
        <v>Yes</v>
      </c>
    </row>
    <row r="1898" spans="1:16" ht="16.5" x14ac:dyDescent="0.3">
      <c r="A1898" s="5">
        <f>Table2[[#This Row],[ID]]</f>
        <v>1743</v>
      </c>
      <c r="B1898" s="6">
        <f>Table2[[#This Row],[Year_Birth]]</f>
        <v>1974</v>
      </c>
      <c r="C1898" s="6" t="str">
        <f>Table2[[#This Row],[Education]]</f>
        <v>Graduation</v>
      </c>
      <c r="D1898" s="6" t="str">
        <f>Table2[[#This Row],[Marital_Status]]</f>
        <v>Single</v>
      </c>
      <c r="E1898" s="6">
        <f>Table2[[#This Row],[Income]]</f>
        <v>69719</v>
      </c>
      <c r="F1898" s="6">
        <f>Table2[[#This Row],[Kidhome]]</f>
        <v>0</v>
      </c>
      <c r="G1898" s="6">
        <f>Table2[[#This Row],[Teenhome]]</f>
        <v>0</v>
      </c>
      <c r="H1898" s="9">
        <f>Table2[[#This Row],[Dt_Customer]]</f>
        <v>41785</v>
      </c>
      <c r="I1898" s="6">
        <f>Table2[[#This Row],[Recency]]</f>
        <v>99</v>
      </c>
      <c r="J1898" s="8">
        <f>IF(VALUE(YEAR(People!$H1898))-People!$B1898&gt;=90,44,VALUE(YEAR(People!$H1898))-People!$B1898)</f>
        <v>40</v>
      </c>
      <c r="K1898" s="5" t="str">
        <f>IF(AND(People!$J1898&gt;=16,People!$J1898&lt;=25),"16-25",IF(AND(People!$J1898&gt;=26,People!$J1898&lt;=35),"26-35",IF(AND(People!$J1898&gt;=36,People!$J1898&lt;=45),"36-45",IF(AND(People!$J1898&gt;=46,People!$J1898&lt;=55),"46-55",IF(AND(People!$J1898&gt;=56,People!$J1898&lt;=65),"56-65",IF(AND(People!$J1898&gt;=66,People!$J1898&lt;=75),"66-75","ALL"))))))</f>
        <v>36-45</v>
      </c>
      <c r="L1898" t="str">
        <f>Products!H1898</f>
        <v>Together</v>
      </c>
      <c r="M1898">
        <f>Table2[[#This Row],[Recency]]</f>
        <v>99</v>
      </c>
      <c r="N1898">
        <f>Table2[[#This Row],[NumDealsPurchases]]</f>
        <v>1</v>
      </c>
      <c r="O1898" s="12" t="str">
        <f>IF(Table2[[#This Row],[Kidhome]]=0,"No","Yes")</f>
        <v>No</v>
      </c>
      <c r="P1898" s="12" t="str">
        <f>IF(Table2[[#This Row],[Teenhome]]=0,"No","Yes")</f>
        <v>No</v>
      </c>
    </row>
    <row r="1899" spans="1:16" ht="16.5" x14ac:dyDescent="0.3">
      <c r="A1899" s="7">
        <f>Table2[[#This Row],[ID]]</f>
        <v>3578</v>
      </c>
      <c r="B1899" s="6">
        <f>Table2[[#This Row],[Year_Birth]]</f>
        <v>1949</v>
      </c>
      <c r="C1899" s="6" t="str">
        <f>Table2[[#This Row],[Education]]</f>
        <v>Graduation</v>
      </c>
      <c r="D1899" s="6" t="str">
        <f>Table2[[#This Row],[Marital_Status]]</f>
        <v>Divorced</v>
      </c>
      <c r="E1899" s="6">
        <f>Table2[[#This Row],[Income]]</f>
        <v>49160</v>
      </c>
      <c r="F1899" s="6">
        <f>Table2[[#This Row],[Kidhome]]</f>
        <v>0</v>
      </c>
      <c r="G1899" s="6">
        <f>Table2[[#This Row],[Teenhome]]</f>
        <v>1</v>
      </c>
      <c r="H1899" s="9">
        <f>Table2[[#This Row],[Dt_Customer]]</f>
        <v>41567</v>
      </c>
      <c r="I1899" s="6">
        <f>Table2[[#This Row],[Recency]]</f>
        <v>29</v>
      </c>
      <c r="J1899" s="14">
        <f>IF(VALUE(YEAR(People!$H1899))-People!$B1899&gt;=90,44,VALUE(YEAR(People!$H1899))-People!$B1899)</f>
        <v>64</v>
      </c>
      <c r="K1899" s="5" t="str">
        <f>IF(AND(People!$J1899&gt;=16,People!$J1899&lt;=25),"16-25",IF(AND(People!$J1899&gt;=26,People!$J1899&lt;=35),"26-35",IF(AND(People!$J1899&gt;=36,People!$J1899&lt;=45),"36-45",IF(AND(People!$J1899&gt;=46,People!$J1899&lt;=55),"46-55",IF(AND(People!$J1899&gt;=56,People!$J1899&lt;=65),"56-65",IF(AND(People!$J1899&gt;=66,People!$J1899&lt;=75),"66-75","ALL"))))))</f>
        <v>56-65</v>
      </c>
      <c r="L1899" t="str">
        <f>Products!H1899</f>
        <v>Single</v>
      </c>
      <c r="M1899">
        <f>Table2[[#This Row],[Recency]]</f>
        <v>29</v>
      </c>
      <c r="N1899">
        <f>Table2[[#This Row],[NumDealsPurchases]]</f>
        <v>2</v>
      </c>
      <c r="O1899" s="12" t="str">
        <f>IF(Table2[[#This Row],[Kidhome]]=0,"No","Yes")</f>
        <v>No</v>
      </c>
      <c r="P1899" s="12" t="str">
        <f>IF(Table2[[#This Row],[Teenhome]]=0,"No","Yes")</f>
        <v>Yes</v>
      </c>
    </row>
    <row r="1900" spans="1:16" ht="16.5" x14ac:dyDescent="0.3">
      <c r="A1900" s="5">
        <f>Table2[[#This Row],[ID]]</f>
        <v>8462</v>
      </c>
      <c r="B1900" s="6">
        <f>Table2[[#This Row],[Year_Birth]]</f>
        <v>1978</v>
      </c>
      <c r="C1900" s="6" t="str">
        <f>Table2[[#This Row],[Education]]</f>
        <v>Basic</v>
      </c>
      <c r="D1900" s="6" t="str">
        <f>Table2[[#This Row],[Marital_Status]]</f>
        <v>Together</v>
      </c>
      <c r="E1900" s="6">
        <f>Table2[[#This Row],[Income]]</f>
        <v>24882</v>
      </c>
      <c r="F1900" s="6">
        <f>Table2[[#This Row],[Kidhome]]</f>
        <v>1</v>
      </c>
      <c r="G1900" s="6">
        <f>Table2[[#This Row],[Teenhome]]</f>
        <v>0</v>
      </c>
      <c r="H1900" s="9">
        <f>Table2[[#This Row],[Dt_Customer]]</f>
        <v>41161</v>
      </c>
      <c r="I1900" s="6">
        <f>Table2[[#This Row],[Recency]]</f>
        <v>52</v>
      </c>
      <c r="J1900" s="8">
        <f>IF(VALUE(YEAR(People!$H1900))-People!$B1900&gt;=90,44,VALUE(YEAR(People!$H1900))-People!$B1900)</f>
        <v>34</v>
      </c>
      <c r="K1900" s="5" t="str">
        <f>IF(AND(People!$J1900&gt;=16,People!$J1900&lt;=25),"16-25",IF(AND(People!$J1900&gt;=26,People!$J1900&lt;=35),"26-35",IF(AND(People!$J1900&gt;=36,People!$J1900&lt;=45),"36-45",IF(AND(People!$J1900&gt;=46,People!$J1900&lt;=55),"46-55",IF(AND(People!$J1900&gt;=56,People!$J1900&lt;=65),"56-65",IF(AND(People!$J1900&gt;=66,People!$J1900&lt;=75),"66-75","ALL"))))))</f>
        <v>26-35</v>
      </c>
      <c r="L1900" t="str">
        <f>Products!H1900</f>
        <v>Single</v>
      </c>
      <c r="M1900">
        <f>Table2[[#This Row],[Recency]]</f>
        <v>52</v>
      </c>
      <c r="N1900">
        <f>Table2[[#This Row],[NumDealsPurchases]]</f>
        <v>1</v>
      </c>
      <c r="O1900" s="12" t="str">
        <f>IF(Table2[[#This Row],[Kidhome]]=0,"No","Yes")</f>
        <v>Yes</v>
      </c>
      <c r="P1900" s="12" t="str">
        <f>IF(Table2[[#This Row],[Teenhome]]=0,"No","Yes")</f>
        <v>No</v>
      </c>
    </row>
    <row r="1901" spans="1:16" ht="16.5" x14ac:dyDescent="0.3">
      <c r="A1901" s="7">
        <f>Table2[[#This Row],[ID]]</f>
        <v>5558</v>
      </c>
      <c r="B1901" s="6">
        <f>Table2[[#This Row],[Year_Birth]]</f>
        <v>1954</v>
      </c>
      <c r="C1901" s="6" t="str">
        <f>Table2[[#This Row],[Education]]</f>
        <v>PhD</v>
      </c>
      <c r="D1901" s="6" t="str">
        <f>Table2[[#This Row],[Marital_Status]]</f>
        <v>Single</v>
      </c>
      <c r="E1901" s="6">
        <f>Table2[[#This Row],[Income]]</f>
        <v>90933</v>
      </c>
      <c r="F1901" s="6">
        <f>Table2[[#This Row],[Kidhome]]</f>
        <v>0</v>
      </c>
      <c r="G1901" s="6">
        <f>Table2[[#This Row],[Teenhome]]</f>
        <v>0</v>
      </c>
      <c r="H1901" s="9">
        <f>Table2[[#This Row],[Dt_Customer]]</f>
        <v>41729</v>
      </c>
      <c r="I1901" s="6">
        <f>Table2[[#This Row],[Recency]]</f>
        <v>90</v>
      </c>
      <c r="J1901" s="14">
        <f>IF(VALUE(YEAR(People!$H1901))-People!$B1901&gt;=90,44,VALUE(YEAR(People!$H1901))-People!$B1901)</f>
        <v>60</v>
      </c>
      <c r="K1901" s="5" t="str">
        <f>IF(AND(People!$J1901&gt;=16,People!$J1901&lt;=25),"16-25",IF(AND(People!$J1901&gt;=26,People!$J1901&lt;=35),"26-35",IF(AND(People!$J1901&gt;=36,People!$J1901&lt;=45),"36-45",IF(AND(People!$J1901&gt;=46,People!$J1901&lt;=55),"46-55",IF(AND(People!$J1901&gt;=56,People!$J1901&lt;=65),"56-65",IF(AND(People!$J1901&gt;=66,People!$J1901&lt;=75),"66-75","ALL"))))))</f>
        <v>56-65</v>
      </c>
      <c r="L1901" t="str">
        <f>Products!H1901</f>
        <v>Together</v>
      </c>
      <c r="M1901">
        <f>Table2[[#This Row],[Recency]]</f>
        <v>90</v>
      </c>
      <c r="N1901">
        <f>Table2[[#This Row],[NumDealsPurchases]]</f>
        <v>1</v>
      </c>
      <c r="O1901" s="12" t="str">
        <f>IF(Table2[[#This Row],[Kidhome]]=0,"No","Yes")</f>
        <v>No</v>
      </c>
      <c r="P1901" s="12" t="str">
        <f>IF(Table2[[#This Row],[Teenhome]]=0,"No","Yes")</f>
        <v>No</v>
      </c>
    </row>
    <row r="1902" spans="1:16" ht="16.5" x14ac:dyDescent="0.3">
      <c r="A1902" s="5">
        <f>Table2[[#This Row],[ID]]</f>
        <v>4619</v>
      </c>
      <c r="B1902" s="6">
        <f>Table2[[#This Row],[Year_Birth]]</f>
        <v>1945</v>
      </c>
      <c r="C1902" s="6" t="str">
        <f>Table2[[#This Row],[Education]]</f>
        <v>PhD</v>
      </c>
      <c r="D1902" s="6" t="str">
        <f>Table2[[#This Row],[Marital_Status]]</f>
        <v>Single</v>
      </c>
      <c r="E1902" s="6">
        <f>Table2[[#This Row],[Income]]</f>
        <v>113734</v>
      </c>
      <c r="F1902" s="6">
        <f>Table2[[#This Row],[Kidhome]]</f>
        <v>0</v>
      </c>
      <c r="G1902" s="6">
        <f>Table2[[#This Row],[Teenhome]]</f>
        <v>0</v>
      </c>
      <c r="H1902" s="9">
        <f>Table2[[#This Row],[Dt_Customer]]</f>
        <v>41787</v>
      </c>
      <c r="I1902" s="6">
        <f>Table2[[#This Row],[Recency]]</f>
        <v>9</v>
      </c>
      <c r="J1902" s="8">
        <f>IF(VALUE(YEAR(People!$H1902))-People!$B1902&gt;=90,44,VALUE(YEAR(People!$H1902))-People!$B1902)</f>
        <v>69</v>
      </c>
      <c r="K1902" s="5" t="str">
        <f>IF(AND(People!$J1902&gt;=16,People!$J1902&lt;=25),"16-25",IF(AND(People!$J1902&gt;=26,People!$J1902&lt;=35),"26-35",IF(AND(People!$J1902&gt;=36,People!$J1902&lt;=45),"36-45",IF(AND(People!$J1902&gt;=46,People!$J1902&lt;=55),"46-55",IF(AND(People!$J1902&gt;=56,People!$J1902&lt;=65),"56-65",IF(AND(People!$J1902&gt;=66,People!$J1902&lt;=75),"66-75","ALL"))))))</f>
        <v>66-75</v>
      </c>
      <c r="L1902" t="str">
        <f>Products!H1902</f>
        <v>Married</v>
      </c>
      <c r="M1902">
        <f>Table2[[#This Row],[Recency]]</f>
        <v>9</v>
      </c>
      <c r="N1902">
        <f>Table2[[#This Row],[NumDealsPurchases]]</f>
        <v>0</v>
      </c>
      <c r="O1902" s="12" t="str">
        <f>IF(Table2[[#This Row],[Kidhome]]=0,"No","Yes")</f>
        <v>No</v>
      </c>
      <c r="P1902" s="12" t="str">
        <f>IF(Table2[[#This Row],[Teenhome]]=0,"No","Yes")</f>
        <v>No</v>
      </c>
    </row>
    <row r="1903" spans="1:16" ht="16.5" x14ac:dyDescent="0.3">
      <c r="A1903" s="7">
        <f>Table2[[#This Row],[ID]]</f>
        <v>8780</v>
      </c>
      <c r="B1903" s="6">
        <f>Table2[[#This Row],[Year_Birth]]</f>
        <v>1950</v>
      </c>
      <c r="C1903" s="6" t="str">
        <f>Table2[[#This Row],[Education]]</f>
        <v>PhD</v>
      </c>
      <c r="D1903" s="6" t="str">
        <f>Table2[[#This Row],[Marital_Status]]</f>
        <v>Together</v>
      </c>
      <c r="E1903" s="6">
        <f>Table2[[#This Row],[Income]]</f>
        <v>59292</v>
      </c>
      <c r="F1903" s="6">
        <f>Table2[[#This Row],[Kidhome]]</f>
        <v>0</v>
      </c>
      <c r="G1903" s="6">
        <f>Table2[[#This Row],[Teenhome]]</f>
        <v>1</v>
      </c>
      <c r="H1903" s="9">
        <f>Table2[[#This Row],[Dt_Customer]]</f>
        <v>41438</v>
      </c>
      <c r="I1903" s="6">
        <f>Table2[[#This Row],[Recency]]</f>
        <v>71</v>
      </c>
      <c r="J1903" s="14">
        <f>IF(VALUE(YEAR(People!$H1903))-People!$B1903&gt;=90,44,VALUE(YEAR(People!$H1903))-People!$B1903)</f>
        <v>63</v>
      </c>
      <c r="K1903" s="5" t="str">
        <f>IF(AND(People!$J1903&gt;=16,People!$J1903&lt;=25),"16-25",IF(AND(People!$J1903&gt;=26,People!$J1903&lt;=35),"26-35",IF(AND(People!$J1903&gt;=36,People!$J1903&lt;=45),"36-45",IF(AND(People!$J1903&gt;=46,People!$J1903&lt;=55),"46-55",IF(AND(People!$J1903&gt;=56,People!$J1903&lt;=65),"56-65",IF(AND(People!$J1903&gt;=66,People!$J1903&lt;=75),"66-75","ALL"))))))</f>
        <v>56-65</v>
      </c>
      <c r="L1903" t="str">
        <f>Products!H1903</f>
        <v>Single</v>
      </c>
      <c r="M1903">
        <f>Table2[[#This Row],[Recency]]</f>
        <v>71</v>
      </c>
      <c r="N1903">
        <f>Table2[[#This Row],[NumDealsPurchases]]</f>
        <v>2</v>
      </c>
      <c r="O1903" s="12" t="str">
        <f>IF(Table2[[#This Row],[Kidhome]]=0,"No","Yes")</f>
        <v>No</v>
      </c>
      <c r="P1903" s="12" t="str">
        <f>IF(Table2[[#This Row],[Teenhome]]=0,"No","Yes")</f>
        <v>Yes</v>
      </c>
    </row>
    <row r="1904" spans="1:16" ht="16.5" x14ac:dyDescent="0.3">
      <c r="A1904" s="5">
        <f>Table2[[#This Row],[ID]]</f>
        <v>10789</v>
      </c>
      <c r="B1904" s="6">
        <f>Table2[[#This Row],[Year_Birth]]</f>
        <v>1964</v>
      </c>
      <c r="C1904" s="6" t="str">
        <f>Table2[[#This Row],[Education]]</f>
        <v>PhD</v>
      </c>
      <c r="D1904" s="6" t="str">
        <f>Table2[[#This Row],[Marital_Status]]</f>
        <v>Married</v>
      </c>
      <c r="E1904" s="6">
        <f>Table2[[#This Row],[Income]]</f>
        <v>45759</v>
      </c>
      <c r="F1904" s="6">
        <f>Table2[[#This Row],[Kidhome]]</f>
        <v>1</v>
      </c>
      <c r="G1904" s="6">
        <f>Table2[[#This Row],[Teenhome]]</f>
        <v>1</v>
      </c>
      <c r="H1904" s="9">
        <f>Table2[[#This Row],[Dt_Customer]]</f>
        <v>41328</v>
      </c>
      <c r="I1904" s="6">
        <f>Table2[[#This Row],[Recency]]</f>
        <v>13</v>
      </c>
      <c r="J1904" s="8">
        <f>IF(VALUE(YEAR(People!$H1904))-People!$B1904&gt;=90,44,VALUE(YEAR(People!$H1904))-People!$B1904)</f>
        <v>49</v>
      </c>
      <c r="K1904" s="5" t="str">
        <f>IF(AND(People!$J1904&gt;=16,People!$J1904&lt;=25),"16-25",IF(AND(People!$J1904&gt;=26,People!$J1904&lt;=35),"26-35",IF(AND(People!$J1904&gt;=36,People!$J1904&lt;=45),"36-45",IF(AND(People!$J1904&gt;=46,People!$J1904&lt;=55),"46-55",IF(AND(People!$J1904&gt;=56,People!$J1904&lt;=65),"56-65",IF(AND(People!$J1904&gt;=66,People!$J1904&lt;=75),"66-75","ALL"))))))</f>
        <v>46-55</v>
      </c>
      <c r="L1904" t="str">
        <f>Products!H1904</f>
        <v>Married</v>
      </c>
      <c r="M1904">
        <f>Table2[[#This Row],[Recency]]</f>
        <v>13</v>
      </c>
      <c r="N1904">
        <f>Table2[[#This Row],[NumDealsPurchases]]</f>
        <v>2</v>
      </c>
      <c r="O1904" s="12" t="str">
        <f>IF(Table2[[#This Row],[Kidhome]]=0,"No","Yes")</f>
        <v>Yes</v>
      </c>
      <c r="P1904" s="12" t="str">
        <f>IF(Table2[[#This Row],[Teenhome]]=0,"No","Yes")</f>
        <v>Yes</v>
      </c>
    </row>
    <row r="1905" spans="1:16" ht="16.5" x14ac:dyDescent="0.3">
      <c r="A1905" s="7">
        <f>Table2[[#This Row],[ID]]</f>
        <v>10779</v>
      </c>
      <c r="B1905" s="6">
        <f>Table2[[#This Row],[Year_Birth]]</f>
        <v>1983</v>
      </c>
      <c r="C1905" s="6" t="str">
        <f>Table2[[#This Row],[Education]]</f>
        <v>Graduation</v>
      </c>
      <c r="D1905" s="6" t="str">
        <f>Table2[[#This Row],[Marital_Status]]</f>
        <v>Single</v>
      </c>
      <c r="E1905" s="6">
        <f>Table2[[#This Row],[Income]]</f>
        <v>22148</v>
      </c>
      <c r="F1905" s="6">
        <f>Table2[[#This Row],[Kidhome]]</f>
        <v>0</v>
      </c>
      <c r="G1905" s="6">
        <f>Table2[[#This Row],[Teenhome]]</f>
        <v>0</v>
      </c>
      <c r="H1905" s="9">
        <f>Table2[[#This Row],[Dt_Customer]]</f>
        <v>41742</v>
      </c>
      <c r="I1905" s="6">
        <f>Table2[[#This Row],[Recency]]</f>
        <v>16</v>
      </c>
      <c r="J1905" s="14">
        <f>IF(VALUE(YEAR(People!$H1905))-People!$B1905&gt;=90,44,VALUE(YEAR(People!$H1905))-People!$B1905)</f>
        <v>31</v>
      </c>
      <c r="K1905" s="5" t="str">
        <f>IF(AND(People!$J1905&gt;=16,People!$J1905&lt;=25),"16-25",IF(AND(People!$J1905&gt;=26,People!$J1905&lt;=35),"26-35",IF(AND(People!$J1905&gt;=36,People!$J1905&lt;=45),"36-45",IF(AND(People!$J1905&gt;=46,People!$J1905&lt;=55),"46-55",IF(AND(People!$J1905&gt;=56,People!$J1905&lt;=65),"56-65",IF(AND(People!$J1905&gt;=66,People!$J1905&lt;=75),"66-75","ALL"))))))</f>
        <v>26-35</v>
      </c>
      <c r="L1905" t="str">
        <f>Products!H1905</f>
        <v>Divorced</v>
      </c>
      <c r="M1905">
        <f>Table2[[#This Row],[Recency]]</f>
        <v>16</v>
      </c>
      <c r="N1905">
        <f>Table2[[#This Row],[NumDealsPurchases]]</f>
        <v>1</v>
      </c>
      <c r="O1905" s="12" t="str">
        <f>IF(Table2[[#This Row],[Kidhome]]=0,"No","Yes")</f>
        <v>No</v>
      </c>
      <c r="P1905" s="12" t="str">
        <f>IF(Table2[[#This Row],[Teenhome]]=0,"No","Yes")</f>
        <v>No</v>
      </c>
    </row>
    <row r="1906" spans="1:16" ht="16.5" x14ac:dyDescent="0.3">
      <c r="A1906" s="5">
        <f>Table2[[#This Row],[ID]]</f>
        <v>5896</v>
      </c>
      <c r="B1906" s="6">
        <f>Table2[[#This Row],[Year_Birth]]</f>
        <v>1987</v>
      </c>
      <c r="C1906" s="6" t="str">
        <f>Table2[[#This Row],[Education]]</f>
        <v>Master</v>
      </c>
      <c r="D1906" s="6" t="str">
        <f>Table2[[#This Row],[Marital_Status]]</f>
        <v>Married</v>
      </c>
      <c r="E1906" s="6">
        <f>Table2[[#This Row],[Income]]</f>
        <v>73395</v>
      </c>
      <c r="F1906" s="6">
        <f>Table2[[#This Row],[Kidhome]]</f>
        <v>0</v>
      </c>
      <c r="G1906" s="6">
        <f>Table2[[#This Row],[Teenhome]]</f>
        <v>0</v>
      </c>
      <c r="H1906" s="9">
        <f>Table2[[#This Row],[Dt_Customer]]</f>
        <v>41716</v>
      </c>
      <c r="I1906" s="6">
        <f>Table2[[#This Row],[Recency]]</f>
        <v>94</v>
      </c>
      <c r="J1906" s="8">
        <f>IF(VALUE(YEAR(People!$H1906))-People!$B1906&gt;=90,44,VALUE(YEAR(People!$H1906))-People!$B1906)</f>
        <v>27</v>
      </c>
      <c r="K1906" s="5" t="str">
        <f>IF(AND(People!$J1906&gt;=16,People!$J1906&lt;=25),"16-25",IF(AND(People!$J1906&gt;=26,People!$J1906&lt;=35),"26-35",IF(AND(People!$J1906&gt;=36,People!$J1906&lt;=45),"36-45",IF(AND(People!$J1906&gt;=46,People!$J1906&lt;=55),"46-55",IF(AND(People!$J1906&gt;=56,People!$J1906&lt;=65),"56-65",IF(AND(People!$J1906&gt;=66,People!$J1906&lt;=75),"66-75","ALL"))))))</f>
        <v>26-35</v>
      </c>
      <c r="L1906" t="str">
        <f>Products!H1906</f>
        <v>Married</v>
      </c>
      <c r="M1906">
        <f>Table2[[#This Row],[Recency]]</f>
        <v>94</v>
      </c>
      <c r="N1906">
        <f>Table2[[#This Row],[NumDealsPurchases]]</f>
        <v>1</v>
      </c>
      <c r="O1906" s="12" t="str">
        <f>IF(Table2[[#This Row],[Kidhome]]=0,"No","Yes")</f>
        <v>No</v>
      </c>
      <c r="P1906" s="12" t="str">
        <f>IF(Table2[[#This Row],[Teenhome]]=0,"No","Yes")</f>
        <v>No</v>
      </c>
    </row>
    <row r="1907" spans="1:16" ht="16.5" x14ac:dyDescent="0.3">
      <c r="A1907" s="7">
        <f>Table2[[#This Row],[ID]]</f>
        <v>2337</v>
      </c>
      <c r="B1907" s="6">
        <f>Table2[[#This Row],[Year_Birth]]</f>
        <v>1971</v>
      </c>
      <c r="C1907" s="6" t="str">
        <f>Table2[[#This Row],[Education]]</f>
        <v>Graduation</v>
      </c>
      <c r="D1907" s="6" t="str">
        <f>Table2[[#This Row],[Marital_Status]]</f>
        <v>Divorced</v>
      </c>
      <c r="E1907" s="6">
        <f>Table2[[#This Row],[Income]]</f>
        <v>29819</v>
      </c>
      <c r="F1907" s="6">
        <f>Table2[[#This Row],[Kidhome]]</f>
        <v>1</v>
      </c>
      <c r="G1907" s="6">
        <f>Table2[[#This Row],[Teenhome]]</f>
        <v>0</v>
      </c>
      <c r="H1907" s="9">
        <f>Table2[[#This Row],[Dt_Customer]]</f>
        <v>41571</v>
      </c>
      <c r="I1907" s="6">
        <f>Table2[[#This Row],[Recency]]</f>
        <v>77</v>
      </c>
      <c r="J1907" s="14">
        <f>IF(VALUE(YEAR(People!$H1907))-People!$B1907&gt;=90,44,VALUE(YEAR(People!$H1907))-People!$B1907)</f>
        <v>42</v>
      </c>
      <c r="K1907" s="5" t="str">
        <f>IF(AND(People!$J1907&gt;=16,People!$J1907&lt;=25),"16-25",IF(AND(People!$J1907&gt;=26,People!$J1907&lt;=35),"26-35",IF(AND(People!$J1907&gt;=36,People!$J1907&lt;=45),"36-45",IF(AND(People!$J1907&gt;=46,People!$J1907&lt;=55),"46-55",IF(AND(People!$J1907&gt;=56,People!$J1907&lt;=65),"56-65",IF(AND(People!$J1907&gt;=66,People!$J1907&lt;=75),"66-75","ALL"))))))</f>
        <v>36-45</v>
      </c>
      <c r="L1907" t="str">
        <f>Products!H1907</f>
        <v>Married</v>
      </c>
      <c r="M1907">
        <f>Table2[[#This Row],[Recency]]</f>
        <v>77</v>
      </c>
      <c r="N1907">
        <f>Table2[[#This Row],[NumDealsPurchases]]</f>
        <v>3</v>
      </c>
      <c r="O1907" s="12" t="str">
        <f>IF(Table2[[#This Row],[Kidhome]]=0,"No","Yes")</f>
        <v>Yes</v>
      </c>
      <c r="P1907" s="12" t="str">
        <f>IF(Table2[[#This Row],[Teenhome]]=0,"No","Yes")</f>
        <v>No</v>
      </c>
    </row>
    <row r="1908" spans="1:16" ht="16.5" x14ac:dyDescent="0.3">
      <c r="A1908" s="5">
        <f>Table2[[#This Row],[ID]]</f>
        <v>10951</v>
      </c>
      <c r="B1908" s="6">
        <f>Table2[[#This Row],[Year_Birth]]</f>
        <v>1968</v>
      </c>
      <c r="C1908" s="6" t="str">
        <f>Table2[[#This Row],[Education]]</f>
        <v>Graduation</v>
      </c>
      <c r="D1908" s="6" t="str">
        <f>Table2[[#This Row],[Marital_Status]]</f>
        <v>Married</v>
      </c>
      <c r="E1908" s="6">
        <f>Table2[[#This Row],[Income]]</f>
        <v>45688</v>
      </c>
      <c r="F1908" s="6">
        <f>Table2[[#This Row],[Kidhome]]</f>
        <v>0</v>
      </c>
      <c r="G1908" s="6">
        <f>Table2[[#This Row],[Teenhome]]</f>
        <v>1</v>
      </c>
      <c r="H1908" s="9">
        <f>Table2[[#This Row],[Dt_Customer]]</f>
        <v>41664</v>
      </c>
      <c r="I1908" s="6">
        <f>Table2[[#This Row],[Recency]]</f>
        <v>20</v>
      </c>
      <c r="J1908" s="8">
        <f>IF(VALUE(YEAR(People!$H1908))-People!$B1908&gt;=90,44,VALUE(YEAR(People!$H1908))-People!$B1908)</f>
        <v>46</v>
      </c>
      <c r="K1908" s="5" t="str">
        <f>IF(AND(People!$J1908&gt;=16,People!$J1908&lt;=25),"16-25",IF(AND(People!$J1908&gt;=26,People!$J1908&lt;=35),"26-35",IF(AND(People!$J1908&gt;=36,People!$J1908&lt;=45),"36-45",IF(AND(People!$J1908&gt;=46,People!$J1908&lt;=55),"46-55",IF(AND(People!$J1908&gt;=56,People!$J1908&lt;=65),"56-65",IF(AND(People!$J1908&gt;=66,People!$J1908&lt;=75),"66-75","ALL"))))))</f>
        <v>46-55</v>
      </c>
      <c r="L1908" t="str">
        <f>Products!H1908</f>
        <v>Married</v>
      </c>
      <c r="M1908">
        <f>Table2[[#This Row],[Recency]]</f>
        <v>20</v>
      </c>
      <c r="N1908">
        <f>Table2[[#This Row],[NumDealsPurchases]]</f>
        <v>2</v>
      </c>
      <c r="O1908" s="12" t="str">
        <f>IF(Table2[[#This Row],[Kidhome]]=0,"No","Yes")</f>
        <v>No</v>
      </c>
      <c r="P1908" s="12" t="str">
        <f>IF(Table2[[#This Row],[Teenhome]]=0,"No","Yes")</f>
        <v>Yes</v>
      </c>
    </row>
    <row r="1909" spans="1:16" ht="16.5" x14ac:dyDescent="0.3">
      <c r="A1909" s="7">
        <f>Table2[[#This Row],[ID]]</f>
        <v>544</v>
      </c>
      <c r="B1909" s="6">
        <f>Table2[[#This Row],[Year_Birth]]</f>
        <v>1954</v>
      </c>
      <c r="C1909" s="6" t="str">
        <f>Table2[[#This Row],[Education]]</f>
        <v>Graduation</v>
      </c>
      <c r="D1909" s="6" t="str">
        <f>Table2[[#This Row],[Marital_Status]]</f>
        <v>Married</v>
      </c>
      <c r="E1909" s="6">
        <f>Table2[[#This Row],[Income]]</f>
        <v>62820</v>
      </c>
      <c r="F1909" s="6">
        <f>Table2[[#This Row],[Kidhome]]</f>
        <v>0</v>
      </c>
      <c r="G1909" s="6">
        <f>Table2[[#This Row],[Teenhome]]</f>
        <v>0</v>
      </c>
      <c r="H1909" s="9">
        <f>Table2[[#This Row],[Dt_Customer]]</f>
        <v>41405</v>
      </c>
      <c r="I1909" s="6">
        <f>Table2[[#This Row],[Recency]]</f>
        <v>51</v>
      </c>
      <c r="J1909" s="14">
        <f>IF(VALUE(YEAR(People!$H1909))-People!$B1909&gt;=90,44,VALUE(YEAR(People!$H1909))-People!$B1909)</f>
        <v>59</v>
      </c>
      <c r="K1909" s="5" t="str">
        <f>IF(AND(People!$J1909&gt;=16,People!$J1909&lt;=25),"16-25",IF(AND(People!$J1909&gt;=26,People!$J1909&lt;=35),"26-35",IF(AND(People!$J1909&gt;=36,People!$J1909&lt;=45),"36-45",IF(AND(People!$J1909&gt;=46,People!$J1909&lt;=55),"46-55",IF(AND(People!$J1909&gt;=56,People!$J1909&lt;=65),"56-65",IF(AND(People!$J1909&gt;=66,People!$J1909&lt;=75),"66-75","ALL"))))))</f>
        <v>56-65</v>
      </c>
      <c r="L1909" t="str">
        <f>Products!H1909</f>
        <v>Together</v>
      </c>
      <c r="M1909">
        <f>Table2[[#This Row],[Recency]]</f>
        <v>51</v>
      </c>
      <c r="N1909">
        <f>Table2[[#This Row],[NumDealsPurchases]]</f>
        <v>1</v>
      </c>
      <c r="O1909" s="12" t="str">
        <f>IF(Table2[[#This Row],[Kidhome]]=0,"No","Yes")</f>
        <v>No</v>
      </c>
      <c r="P1909" s="12" t="str">
        <f>IF(Table2[[#This Row],[Teenhome]]=0,"No","Yes")</f>
        <v>No</v>
      </c>
    </row>
    <row r="1910" spans="1:16" ht="16.5" x14ac:dyDescent="0.3">
      <c r="A1910" s="5">
        <f>Table2[[#This Row],[ID]]</f>
        <v>17</v>
      </c>
      <c r="B1910" s="6">
        <f>Table2[[#This Row],[Year_Birth]]</f>
        <v>1971</v>
      </c>
      <c r="C1910" s="6" t="str">
        <f>Table2[[#This Row],[Education]]</f>
        <v>PhD</v>
      </c>
      <c r="D1910" s="6" t="str">
        <f>Table2[[#This Row],[Marital_Status]]</f>
        <v>Married</v>
      </c>
      <c r="E1910" s="6">
        <f>Table2[[#This Row],[Income]]</f>
        <v>60491</v>
      </c>
      <c r="F1910" s="6">
        <f>Table2[[#This Row],[Kidhome]]</f>
        <v>0</v>
      </c>
      <c r="G1910" s="6">
        <f>Table2[[#This Row],[Teenhome]]</f>
        <v>1</v>
      </c>
      <c r="H1910" s="9">
        <f>Table2[[#This Row],[Dt_Customer]]</f>
        <v>41523</v>
      </c>
      <c r="I1910" s="6">
        <f>Table2[[#This Row],[Recency]]</f>
        <v>81</v>
      </c>
      <c r="J1910" s="8">
        <f>IF(VALUE(YEAR(People!$H1910))-People!$B1910&gt;=90,44,VALUE(YEAR(People!$H1910))-People!$B1910)</f>
        <v>42</v>
      </c>
      <c r="K1910" s="5" t="str">
        <f>IF(AND(People!$J1910&gt;=16,People!$J1910&lt;=25),"16-25",IF(AND(People!$J1910&gt;=26,People!$J1910&lt;=35),"26-35",IF(AND(People!$J1910&gt;=36,People!$J1910&lt;=45),"36-45",IF(AND(People!$J1910&gt;=46,People!$J1910&lt;=55),"46-55",IF(AND(People!$J1910&gt;=56,People!$J1910&lt;=65),"56-65",IF(AND(People!$J1910&gt;=66,People!$J1910&lt;=75),"66-75","ALL"))))))</f>
        <v>36-45</v>
      </c>
      <c r="L1910" t="str">
        <f>Products!H1910</f>
        <v>Married</v>
      </c>
      <c r="M1910">
        <f>Table2[[#This Row],[Recency]]</f>
        <v>81</v>
      </c>
      <c r="N1910">
        <f>Table2[[#This Row],[NumDealsPurchases]]</f>
        <v>4</v>
      </c>
      <c r="O1910" s="12" t="str">
        <f>IF(Table2[[#This Row],[Kidhome]]=0,"No","Yes")</f>
        <v>No</v>
      </c>
      <c r="P1910" s="12" t="str">
        <f>IF(Table2[[#This Row],[Teenhome]]=0,"No","Yes")</f>
        <v>Yes</v>
      </c>
    </row>
    <row r="1911" spans="1:16" ht="16.5" x14ac:dyDescent="0.3">
      <c r="A1911" s="7">
        <f>Table2[[#This Row],[ID]]</f>
        <v>10680</v>
      </c>
      <c r="B1911" s="6">
        <f>Table2[[#This Row],[Year_Birth]]</f>
        <v>1986</v>
      </c>
      <c r="C1911" s="6" t="str">
        <f>Table2[[#This Row],[Education]]</f>
        <v>Graduation</v>
      </c>
      <c r="D1911" s="6" t="str">
        <f>Table2[[#This Row],[Marital_Status]]</f>
        <v>Together</v>
      </c>
      <c r="E1911" s="6">
        <f>Table2[[#This Row],[Income]]</f>
        <v>33235</v>
      </c>
      <c r="F1911" s="6">
        <f>Table2[[#This Row],[Kidhome]]</f>
        <v>1</v>
      </c>
      <c r="G1911" s="6">
        <f>Table2[[#This Row],[Teenhome]]</f>
        <v>0</v>
      </c>
      <c r="H1911" s="9">
        <f>Table2[[#This Row],[Dt_Customer]]</f>
        <v>41675</v>
      </c>
      <c r="I1911" s="6">
        <f>Table2[[#This Row],[Recency]]</f>
        <v>71</v>
      </c>
      <c r="J1911" s="14">
        <f>IF(VALUE(YEAR(People!$H1911))-People!$B1911&gt;=90,44,VALUE(YEAR(People!$H1911))-People!$B1911)</f>
        <v>28</v>
      </c>
      <c r="K1911" s="5" t="str">
        <f>IF(AND(People!$J1911&gt;=16,People!$J1911&lt;=25),"16-25",IF(AND(People!$J1911&gt;=26,People!$J1911&lt;=35),"26-35",IF(AND(People!$J1911&gt;=36,People!$J1911&lt;=45),"36-45",IF(AND(People!$J1911&gt;=46,People!$J1911&lt;=55),"46-55",IF(AND(People!$J1911&gt;=56,People!$J1911&lt;=65),"56-65",IF(AND(People!$J1911&gt;=66,People!$J1911&lt;=75),"66-75","ALL"))))))</f>
        <v>26-35</v>
      </c>
      <c r="L1911" t="str">
        <f>Products!H1911</f>
        <v>Married</v>
      </c>
      <c r="M1911">
        <f>Table2[[#This Row],[Recency]]</f>
        <v>71</v>
      </c>
      <c r="N1911">
        <f>Table2[[#This Row],[NumDealsPurchases]]</f>
        <v>1</v>
      </c>
      <c r="O1911" s="12" t="str">
        <f>IF(Table2[[#This Row],[Kidhome]]=0,"No","Yes")</f>
        <v>Yes</v>
      </c>
      <c r="P1911" s="12" t="str">
        <f>IF(Table2[[#This Row],[Teenhome]]=0,"No","Yes")</f>
        <v>No</v>
      </c>
    </row>
    <row r="1912" spans="1:16" ht="16.5" x14ac:dyDescent="0.3">
      <c r="A1912" s="5">
        <f>Table2[[#This Row],[ID]]</f>
        <v>3265</v>
      </c>
      <c r="B1912" s="6">
        <f>Table2[[#This Row],[Year_Birth]]</f>
        <v>1959</v>
      </c>
      <c r="C1912" s="6" t="str">
        <f>Table2[[#This Row],[Education]]</f>
        <v>Graduation</v>
      </c>
      <c r="D1912" s="6" t="str">
        <f>Table2[[#This Row],[Marital_Status]]</f>
        <v>Married</v>
      </c>
      <c r="E1912" s="6">
        <f>Table2[[#This Row],[Income]]</f>
        <v>35701</v>
      </c>
      <c r="F1912" s="6">
        <f>Table2[[#This Row],[Kidhome]]</f>
        <v>0</v>
      </c>
      <c r="G1912" s="6">
        <f>Table2[[#This Row],[Teenhome]]</f>
        <v>0</v>
      </c>
      <c r="H1912" s="9">
        <f>Table2[[#This Row],[Dt_Customer]]</f>
        <v>41352</v>
      </c>
      <c r="I1912" s="6">
        <f>Table2[[#This Row],[Recency]]</f>
        <v>36</v>
      </c>
      <c r="J1912" s="8">
        <f>IF(VALUE(YEAR(People!$H1912))-People!$B1912&gt;=90,44,VALUE(YEAR(People!$H1912))-People!$B1912)</f>
        <v>54</v>
      </c>
      <c r="K1912" s="5" t="str">
        <f>IF(AND(People!$J1912&gt;=16,People!$J1912&lt;=25),"16-25",IF(AND(People!$J1912&gt;=26,People!$J1912&lt;=35),"26-35",IF(AND(People!$J1912&gt;=36,People!$J1912&lt;=45),"36-45",IF(AND(People!$J1912&gt;=46,People!$J1912&lt;=55),"46-55",IF(AND(People!$J1912&gt;=56,People!$J1912&lt;=65),"56-65",IF(AND(People!$J1912&gt;=66,People!$J1912&lt;=75),"66-75","ALL"))))))</f>
        <v>46-55</v>
      </c>
      <c r="L1912" t="str">
        <f>Products!H1912</f>
        <v>Together</v>
      </c>
      <c r="M1912">
        <f>Table2[[#This Row],[Recency]]</f>
        <v>36</v>
      </c>
      <c r="N1912">
        <f>Table2[[#This Row],[NumDealsPurchases]]</f>
        <v>1</v>
      </c>
      <c r="O1912" s="12" t="str">
        <f>IF(Table2[[#This Row],[Kidhome]]=0,"No","Yes")</f>
        <v>No</v>
      </c>
      <c r="P1912" s="12" t="str">
        <f>IF(Table2[[#This Row],[Teenhome]]=0,"No","Yes")</f>
        <v>No</v>
      </c>
    </row>
    <row r="1913" spans="1:16" ht="16.5" x14ac:dyDescent="0.3">
      <c r="A1913" s="7">
        <f>Table2[[#This Row],[ID]]</f>
        <v>5623</v>
      </c>
      <c r="B1913" s="6">
        <f>Table2[[#This Row],[Year_Birth]]</f>
        <v>1980</v>
      </c>
      <c r="C1913" s="6" t="str">
        <f>Table2[[#This Row],[Education]]</f>
        <v>Master</v>
      </c>
      <c r="D1913" s="6" t="str">
        <f>Table2[[#This Row],[Marital_Status]]</f>
        <v>Married</v>
      </c>
      <c r="E1913" s="6">
        <f>Table2[[#This Row],[Income]]</f>
        <v>31535</v>
      </c>
      <c r="F1913" s="6">
        <f>Table2[[#This Row],[Kidhome]]</f>
        <v>1</v>
      </c>
      <c r="G1913" s="6">
        <f>Table2[[#This Row],[Teenhome]]</f>
        <v>0</v>
      </c>
      <c r="H1913" s="9">
        <f>Table2[[#This Row],[Dt_Customer]]</f>
        <v>41543</v>
      </c>
      <c r="I1913" s="6">
        <f>Table2[[#This Row],[Recency]]</f>
        <v>95</v>
      </c>
      <c r="J1913" s="14">
        <f>IF(VALUE(YEAR(People!$H1913))-People!$B1913&gt;=90,44,VALUE(YEAR(People!$H1913))-People!$B1913)</f>
        <v>33</v>
      </c>
      <c r="K1913" s="5" t="str">
        <f>IF(AND(People!$J1913&gt;=16,People!$J1913&lt;=25),"16-25",IF(AND(People!$J1913&gt;=26,People!$J1913&lt;=35),"26-35",IF(AND(People!$J1913&gt;=36,People!$J1913&lt;=45),"36-45",IF(AND(People!$J1913&gt;=46,People!$J1913&lt;=55),"46-55",IF(AND(People!$J1913&gt;=56,People!$J1913&lt;=65),"56-65",IF(AND(People!$J1913&gt;=66,People!$J1913&lt;=75),"66-75","ALL"))))))</f>
        <v>26-35</v>
      </c>
      <c r="L1913" t="str">
        <f>Products!H1913</f>
        <v>Single</v>
      </c>
      <c r="M1913">
        <f>Table2[[#This Row],[Recency]]</f>
        <v>95</v>
      </c>
      <c r="N1913">
        <f>Table2[[#This Row],[NumDealsPurchases]]</f>
        <v>1</v>
      </c>
      <c r="O1913" s="12" t="str">
        <f>IF(Table2[[#This Row],[Kidhome]]=0,"No","Yes")</f>
        <v>Yes</v>
      </c>
      <c r="P1913" s="12" t="str">
        <f>IF(Table2[[#This Row],[Teenhome]]=0,"No","Yes")</f>
        <v>No</v>
      </c>
    </row>
    <row r="1914" spans="1:16" ht="16.5" x14ac:dyDescent="0.3">
      <c r="A1914" s="5">
        <f>Table2[[#This Row],[ID]]</f>
        <v>5832</v>
      </c>
      <c r="B1914" s="6">
        <f>Table2[[#This Row],[Year_Birth]]</f>
        <v>1960</v>
      </c>
      <c r="C1914" s="6" t="str">
        <f>Table2[[#This Row],[Education]]</f>
        <v>2n Cycle</v>
      </c>
      <c r="D1914" s="6" t="str">
        <f>Table2[[#This Row],[Marital_Status]]</f>
        <v>Together</v>
      </c>
      <c r="E1914" s="6">
        <f>Table2[[#This Row],[Income]]</f>
        <v>92556</v>
      </c>
      <c r="F1914" s="6">
        <f>Table2[[#This Row],[Kidhome]]</f>
        <v>0</v>
      </c>
      <c r="G1914" s="6">
        <f>Table2[[#This Row],[Teenhome]]</f>
        <v>0</v>
      </c>
      <c r="H1914" s="9">
        <f>Table2[[#This Row],[Dt_Customer]]</f>
        <v>41749</v>
      </c>
      <c r="I1914" s="6">
        <f>Table2[[#This Row],[Recency]]</f>
        <v>32</v>
      </c>
      <c r="J1914" s="8">
        <f>IF(VALUE(YEAR(People!$H1914))-People!$B1914&gt;=90,44,VALUE(YEAR(People!$H1914))-People!$B1914)</f>
        <v>54</v>
      </c>
      <c r="K1914" s="5" t="str">
        <f>IF(AND(People!$J1914&gt;=16,People!$J1914&lt;=25),"16-25",IF(AND(People!$J1914&gt;=26,People!$J1914&lt;=35),"26-35",IF(AND(People!$J1914&gt;=36,People!$J1914&lt;=45),"36-45",IF(AND(People!$J1914&gt;=46,People!$J1914&lt;=55),"46-55",IF(AND(People!$J1914&gt;=56,People!$J1914&lt;=65),"56-65",IF(AND(People!$J1914&gt;=66,People!$J1914&lt;=75),"66-75","ALL"))))))</f>
        <v>46-55</v>
      </c>
      <c r="L1914" t="str">
        <f>Products!H1914</f>
        <v>Together</v>
      </c>
      <c r="M1914">
        <f>Table2[[#This Row],[Recency]]</f>
        <v>32</v>
      </c>
      <c r="N1914">
        <f>Table2[[#This Row],[NumDealsPurchases]]</f>
        <v>0</v>
      </c>
      <c r="O1914" s="12" t="str">
        <f>IF(Table2[[#This Row],[Kidhome]]=0,"No","Yes")</f>
        <v>No</v>
      </c>
      <c r="P1914" s="12" t="str">
        <f>IF(Table2[[#This Row],[Teenhome]]=0,"No","Yes")</f>
        <v>No</v>
      </c>
    </row>
    <row r="1915" spans="1:16" ht="16.5" x14ac:dyDescent="0.3">
      <c r="A1915" s="7">
        <f>Table2[[#This Row],[ID]]</f>
        <v>5544</v>
      </c>
      <c r="B1915" s="6">
        <f>Table2[[#This Row],[Year_Birth]]</f>
        <v>1970</v>
      </c>
      <c r="C1915" s="6" t="str">
        <f>Table2[[#This Row],[Education]]</f>
        <v>Graduation</v>
      </c>
      <c r="D1915" s="6" t="str">
        <f>Table2[[#This Row],[Marital_Status]]</f>
        <v>Single</v>
      </c>
      <c r="E1915" s="6">
        <f>Table2[[#This Row],[Income]]</f>
        <v>67384</v>
      </c>
      <c r="F1915" s="6">
        <f>Table2[[#This Row],[Kidhome]]</f>
        <v>0</v>
      </c>
      <c r="G1915" s="6">
        <f>Table2[[#This Row],[Teenhome]]</f>
        <v>1</v>
      </c>
      <c r="H1915" s="9">
        <f>Table2[[#This Row],[Dt_Customer]]</f>
        <v>41223</v>
      </c>
      <c r="I1915" s="6">
        <f>Table2[[#This Row],[Recency]]</f>
        <v>32</v>
      </c>
      <c r="J1915" s="14">
        <f>IF(VALUE(YEAR(People!$H1915))-People!$B1915&gt;=90,44,VALUE(YEAR(People!$H1915))-People!$B1915)</f>
        <v>42</v>
      </c>
      <c r="K1915" s="5" t="str">
        <f>IF(AND(People!$J1915&gt;=16,People!$J1915&lt;=25),"16-25",IF(AND(People!$J1915&gt;=26,People!$J1915&lt;=35),"26-35",IF(AND(People!$J1915&gt;=36,People!$J1915&lt;=45),"36-45",IF(AND(People!$J1915&gt;=46,People!$J1915&lt;=55),"46-55",IF(AND(People!$J1915&gt;=56,People!$J1915&lt;=65),"56-65",IF(AND(People!$J1915&gt;=66,People!$J1915&lt;=75),"66-75","ALL"))))))</f>
        <v>36-45</v>
      </c>
      <c r="L1915" t="str">
        <f>Products!H1915</f>
        <v>Married</v>
      </c>
      <c r="M1915">
        <f>Table2[[#This Row],[Recency]]</f>
        <v>32</v>
      </c>
      <c r="N1915">
        <f>Table2[[#This Row],[NumDealsPurchases]]</f>
        <v>2</v>
      </c>
      <c r="O1915" s="12" t="str">
        <f>IF(Table2[[#This Row],[Kidhome]]=0,"No","Yes")</f>
        <v>No</v>
      </c>
      <c r="P1915" s="12" t="str">
        <f>IF(Table2[[#This Row],[Teenhome]]=0,"No","Yes")</f>
        <v>Yes</v>
      </c>
    </row>
    <row r="1916" spans="1:16" ht="16.5" x14ac:dyDescent="0.3">
      <c r="A1916" s="5">
        <f>Table2[[#This Row],[ID]]</f>
        <v>6417</v>
      </c>
      <c r="B1916" s="6">
        <f>Table2[[#This Row],[Year_Birth]]</f>
        <v>1971</v>
      </c>
      <c r="C1916" s="6" t="str">
        <f>Table2[[#This Row],[Education]]</f>
        <v>Master</v>
      </c>
      <c r="D1916" s="6" t="str">
        <f>Table2[[#This Row],[Marital_Status]]</f>
        <v>Together</v>
      </c>
      <c r="E1916" s="6">
        <f>Table2[[#This Row],[Income]]</f>
        <v>80573</v>
      </c>
      <c r="F1916" s="6">
        <f>Table2[[#This Row],[Kidhome]]</f>
        <v>0</v>
      </c>
      <c r="G1916" s="6">
        <f>Table2[[#This Row],[Teenhome]]</f>
        <v>0</v>
      </c>
      <c r="H1916" s="9">
        <f>Table2[[#This Row],[Dt_Customer]]</f>
        <v>41196</v>
      </c>
      <c r="I1916" s="6">
        <f>Table2[[#This Row],[Recency]]</f>
        <v>85</v>
      </c>
      <c r="J1916" s="8">
        <f>IF(VALUE(YEAR(People!$H1916))-People!$B1916&gt;=90,44,VALUE(YEAR(People!$H1916))-People!$B1916)</f>
        <v>41</v>
      </c>
      <c r="K1916" s="5" t="str">
        <f>IF(AND(People!$J1916&gt;=16,People!$J1916&lt;=25),"16-25",IF(AND(People!$J1916&gt;=26,People!$J1916&lt;=35),"26-35",IF(AND(People!$J1916&gt;=36,People!$J1916&lt;=45),"36-45",IF(AND(People!$J1916&gt;=46,People!$J1916&lt;=55),"46-55",IF(AND(People!$J1916&gt;=56,People!$J1916&lt;=65),"56-65",IF(AND(People!$J1916&gt;=66,People!$J1916&lt;=75),"66-75","ALL"))))))</f>
        <v>36-45</v>
      </c>
      <c r="L1916" t="str">
        <f>Products!H1916</f>
        <v>Widow</v>
      </c>
      <c r="M1916">
        <f>Table2[[#This Row],[Recency]]</f>
        <v>85</v>
      </c>
      <c r="N1916">
        <f>Table2[[#This Row],[NumDealsPurchases]]</f>
        <v>1</v>
      </c>
      <c r="O1916" s="12" t="str">
        <f>IF(Table2[[#This Row],[Kidhome]]=0,"No","Yes")</f>
        <v>No</v>
      </c>
      <c r="P1916" s="12" t="str">
        <f>IF(Table2[[#This Row],[Teenhome]]=0,"No","Yes")</f>
        <v>No</v>
      </c>
    </row>
    <row r="1917" spans="1:16" ht="16.5" x14ac:dyDescent="0.3">
      <c r="A1917" s="7">
        <f>Table2[[#This Row],[ID]]</f>
        <v>5831</v>
      </c>
      <c r="B1917" s="6">
        <f>Table2[[#This Row],[Year_Birth]]</f>
        <v>1967</v>
      </c>
      <c r="C1917" s="6" t="str">
        <f>Table2[[#This Row],[Education]]</f>
        <v>Graduation</v>
      </c>
      <c r="D1917" s="6" t="str">
        <f>Table2[[#This Row],[Marital_Status]]</f>
        <v>Married</v>
      </c>
      <c r="E1917" s="6">
        <f>Table2[[#This Row],[Income]]</f>
        <v>77870</v>
      </c>
      <c r="F1917" s="6">
        <f>Table2[[#This Row],[Kidhome]]</f>
        <v>0</v>
      </c>
      <c r="G1917" s="6">
        <f>Table2[[#This Row],[Teenhome]]</f>
        <v>1</v>
      </c>
      <c r="H1917" s="9">
        <f>Table2[[#This Row],[Dt_Customer]]</f>
        <v>41143</v>
      </c>
      <c r="I1917" s="6">
        <f>Table2[[#This Row],[Recency]]</f>
        <v>93</v>
      </c>
      <c r="J1917" s="14">
        <f>IF(VALUE(YEAR(People!$H1917))-People!$B1917&gt;=90,44,VALUE(YEAR(People!$H1917))-People!$B1917)</f>
        <v>45</v>
      </c>
      <c r="K1917" s="5" t="str">
        <f>IF(AND(People!$J1917&gt;=16,People!$J1917&lt;=25),"16-25",IF(AND(People!$J1917&gt;=26,People!$J1917&lt;=35),"26-35",IF(AND(People!$J1917&gt;=36,People!$J1917&lt;=45),"36-45",IF(AND(People!$J1917&gt;=46,People!$J1917&lt;=55),"46-55",IF(AND(People!$J1917&gt;=56,People!$J1917&lt;=65),"56-65",IF(AND(People!$J1917&gt;=66,People!$J1917&lt;=75),"66-75","ALL"))))))</f>
        <v>36-45</v>
      </c>
      <c r="L1917" t="str">
        <f>Products!H1917</f>
        <v>Single</v>
      </c>
      <c r="M1917">
        <f>Table2[[#This Row],[Recency]]</f>
        <v>93</v>
      </c>
      <c r="N1917">
        <f>Table2[[#This Row],[NumDealsPurchases]]</f>
        <v>3</v>
      </c>
      <c r="O1917" s="12" t="str">
        <f>IF(Table2[[#This Row],[Kidhome]]=0,"No","Yes")</f>
        <v>No</v>
      </c>
      <c r="P1917" s="12" t="str">
        <f>IF(Table2[[#This Row],[Teenhome]]=0,"No","Yes")</f>
        <v>Yes</v>
      </c>
    </row>
    <row r="1918" spans="1:16" ht="16.5" x14ac:dyDescent="0.3">
      <c r="A1918" s="5">
        <f>Table2[[#This Row],[ID]]</f>
        <v>7101</v>
      </c>
      <c r="B1918" s="6">
        <f>Table2[[#This Row],[Year_Birth]]</f>
        <v>1963</v>
      </c>
      <c r="C1918" s="6" t="str">
        <f>Table2[[#This Row],[Education]]</f>
        <v>PhD</v>
      </c>
      <c r="D1918" s="6" t="str">
        <f>Table2[[#This Row],[Marital_Status]]</f>
        <v>Widow</v>
      </c>
      <c r="E1918" s="6">
        <f>Table2[[#This Row],[Income]]</f>
        <v>52278</v>
      </c>
      <c r="F1918" s="6">
        <f>Table2[[#This Row],[Kidhome]]</f>
        <v>0</v>
      </c>
      <c r="G1918" s="6">
        <f>Table2[[#This Row],[Teenhome]]</f>
        <v>1</v>
      </c>
      <c r="H1918" s="9">
        <f>Table2[[#This Row],[Dt_Customer]]</f>
        <v>41299</v>
      </c>
      <c r="I1918" s="6">
        <f>Table2[[#This Row],[Recency]]</f>
        <v>24</v>
      </c>
      <c r="J1918" s="8">
        <f>IF(VALUE(YEAR(People!$H1918))-People!$B1918&gt;=90,44,VALUE(YEAR(People!$H1918))-People!$B1918)</f>
        <v>50</v>
      </c>
      <c r="K1918" s="5" t="str">
        <f>IF(AND(People!$J1918&gt;=16,People!$J1918&lt;=25),"16-25",IF(AND(People!$J1918&gt;=26,People!$J1918&lt;=35),"26-35",IF(AND(People!$J1918&gt;=36,People!$J1918&lt;=45),"36-45",IF(AND(People!$J1918&gt;=46,People!$J1918&lt;=55),"46-55",IF(AND(People!$J1918&gt;=56,People!$J1918&lt;=65),"56-65",IF(AND(People!$J1918&gt;=66,People!$J1918&lt;=75),"66-75","ALL"))))))</f>
        <v>46-55</v>
      </c>
      <c r="L1918" t="str">
        <f>Products!H1918</f>
        <v>Married</v>
      </c>
      <c r="M1918">
        <f>Table2[[#This Row],[Recency]]</f>
        <v>24</v>
      </c>
      <c r="N1918">
        <f>Table2[[#This Row],[NumDealsPurchases]]</f>
        <v>6</v>
      </c>
      <c r="O1918" s="12" t="str">
        <f>IF(Table2[[#This Row],[Kidhome]]=0,"No","Yes")</f>
        <v>No</v>
      </c>
      <c r="P1918" s="12" t="str">
        <f>IF(Table2[[#This Row],[Teenhome]]=0,"No","Yes")</f>
        <v>Yes</v>
      </c>
    </row>
    <row r="1919" spans="1:16" ht="16.5" x14ac:dyDescent="0.3">
      <c r="A1919" s="7">
        <f>Table2[[#This Row],[ID]]</f>
        <v>10176</v>
      </c>
      <c r="B1919" s="6">
        <f>Table2[[#This Row],[Year_Birth]]</f>
        <v>1968</v>
      </c>
      <c r="C1919" s="6" t="str">
        <f>Table2[[#This Row],[Education]]</f>
        <v>Graduation</v>
      </c>
      <c r="D1919" s="6" t="str">
        <f>Table2[[#This Row],[Marital_Status]]</f>
        <v>Single</v>
      </c>
      <c r="E1919" s="6">
        <f>Table2[[#This Row],[Income]]</f>
        <v>57107</v>
      </c>
      <c r="F1919" s="6">
        <f>Table2[[#This Row],[Kidhome]]</f>
        <v>0</v>
      </c>
      <c r="G1919" s="6">
        <f>Table2[[#This Row],[Teenhome]]</f>
        <v>1</v>
      </c>
      <c r="H1919" s="9">
        <f>Table2[[#This Row],[Dt_Customer]]</f>
        <v>41145</v>
      </c>
      <c r="I1919" s="6">
        <f>Table2[[#This Row],[Recency]]</f>
        <v>44</v>
      </c>
      <c r="J1919" s="14">
        <f>IF(VALUE(YEAR(People!$H1919))-People!$B1919&gt;=90,44,VALUE(YEAR(People!$H1919))-People!$B1919)</f>
        <v>44</v>
      </c>
      <c r="K1919" s="5" t="str">
        <f>IF(AND(People!$J1919&gt;=16,People!$J1919&lt;=25),"16-25",IF(AND(People!$J1919&gt;=26,People!$J1919&lt;=35),"26-35",IF(AND(People!$J1919&gt;=36,People!$J1919&lt;=45),"36-45",IF(AND(People!$J1919&gt;=46,People!$J1919&lt;=55),"46-55",IF(AND(People!$J1919&gt;=56,People!$J1919&lt;=65),"56-65",IF(AND(People!$J1919&gt;=66,People!$J1919&lt;=75),"66-75","ALL"))))))</f>
        <v>36-45</v>
      </c>
      <c r="L1919" t="str">
        <f>Products!H1919</f>
        <v>Single</v>
      </c>
      <c r="M1919">
        <f>Table2[[#This Row],[Recency]]</f>
        <v>44</v>
      </c>
      <c r="N1919">
        <f>Table2[[#This Row],[NumDealsPurchases]]</f>
        <v>7</v>
      </c>
      <c r="O1919" s="12" t="str">
        <f>IF(Table2[[#This Row],[Kidhome]]=0,"No","Yes")</f>
        <v>No</v>
      </c>
      <c r="P1919" s="12" t="str">
        <f>IF(Table2[[#This Row],[Teenhome]]=0,"No","Yes")</f>
        <v>Yes</v>
      </c>
    </row>
    <row r="1920" spans="1:16" ht="16.5" x14ac:dyDescent="0.3">
      <c r="A1920" s="5">
        <f>Table2[[#This Row],[ID]]</f>
        <v>2326</v>
      </c>
      <c r="B1920" s="6">
        <f>Table2[[#This Row],[Year_Birth]]</f>
        <v>1990</v>
      </c>
      <c r="C1920" s="6" t="str">
        <f>Table2[[#This Row],[Education]]</f>
        <v>Graduation</v>
      </c>
      <c r="D1920" s="6" t="str">
        <f>Table2[[#This Row],[Marital_Status]]</f>
        <v>Married</v>
      </c>
      <c r="E1920" s="6">
        <f>Table2[[#This Row],[Income]]</f>
        <v>18929</v>
      </c>
      <c r="F1920" s="6">
        <f>Table2[[#This Row],[Kidhome]]</f>
        <v>0</v>
      </c>
      <c r="G1920" s="6">
        <f>Table2[[#This Row],[Teenhome]]</f>
        <v>0</v>
      </c>
      <c r="H1920" s="9">
        <f>Table2[[#This Row],[Dt_Customer]]</f>
        <v>41321</v>
      </c>
      <c r="I1920" s="6">
        <f>Table2[[#This Row],[Recency]]</f>
        <v>15</v>
      </c>
      <c r="J1920" s="8">
        <f>IF(VALUE(YEAR(People!$H1920))-People!$B1920&gt;=90,44,VALUE(YEAR(People!$H1920))-People!$B1920)</f>
        <v>23</v>
      </c>
      <c r="K1920" s="5" t="str">
        <f>IF(AND(People!$J1920&gt;=16,People!$J1920&lt;=25),"16-25",IF(AND(People!$J1920&gt;=26,People!$J1920&lt;=35),"26-35",IF(AND(People!$J1920&gt;=36,People!$J1920&lt;=45),"36-45",IF(AND(People!$J1920&gt;=46,People!$J1920&lt;=55),"46-55",IF(AND(People!$J1920&gt;=56,People!$J1920&lt;=65),"56-65",IF(AND(People!$J1920&gt;=66,People!$J1920&lt;=75),"66-75","ALL"))))))</f>
        <v>16-25</v>
      </c>
      <c r="L1920" t="str">
        <f>Products!H1920</f>
        <v>Single</v>
      </c>
      <c r="M1920">
        <f>Table2[[#This Row],[Recency]]</f>
        <v>15</v>
      </c>
      <c r="N1920">
        <f>Table2[[#This Row],[NumDealsPurchases]]</f>
        <v>1</v>
      </c>
      <c r="O1920" s="12" t="str">
        <f>IF(Table2[[#This Row],[Kidhome]]=0,"No","Yes")</f>
        <v>No</v>
      </c>
      <c r="P1920" s="12" t="str">
        <f>IF(Table2[[#This Row],[Teenhome]]=0,"No","Yes")</f>
        <v>No</v>
      </c>
    </row>
    <row r="1921" spans="1:16" ht="16.5" x14ac:dyDescent="0.3">
      <c r="A1921" s="7">
        <f>Table2[[#This Row],[ID]]</f>
        <v>4385</v>
      </c>
      <c r="B1921" s="6">
        <f>Table2[[#This Row],[Year_Birth]]</f>
        <v>1981</v>
      </c>
      <c r="C1921" s="6" t="str">
        <f>Table2[[#This Row],[Education]]</f>
        <v>PhD</v>
      </c>
      <c r="D1921" s="6" t="str">
        <f>Table2[[#This Row],[Marital_Status]]</f>
        <v>Single</v>
      </c>
      <c r="E1921" s="6">
        <f>Table2[[#This Row],[Income]]</f>
        <v>36038</v>
      </c>
      <c r="F1921" s="6">
        <f>Table2[[#This Row],[Kidhome]]</f>
        <v>1</v>
      </c>
      <c r="G1921" s="6">
        <f>Table2[[#This Row],[Teenhome]]</f>
        <v>0</v>
      </c>
      <c r="H1921" s="9">
        <f>Table2[[#This Row],[Dt_Customer]]</f>
        <v>41425</v>
      </c>
      <c r="I1921" s="6">
        <f>Table2[[#This Row],[Recency]]</f>
        <v>82</v>
      </c>
      <c r="J1921" s="14">
        <f>IF(VALUE(YEAR(People!$H1921))-People!$B1921&gt;=90,44,VALUE(YEAR(People!$H1921))-People!$B1921)</f>
        <v>32</v>
      </c>
      <c r="K1921" s="5" t="str">
        <f>IF(AND(People!$J1921&gt;=16,People!$J1921&lt;=25),"16-25",IF(AND(People!$J1921&gt;=26,People!$J1921&lt;=35),"26-35",IF(AND(People!$J1921&gt;=36,People!$J1921&lt;=45),"36-45",IF(AND(People!$J1921&gt;=46,People!$J1921&lt;=55),"46-55",IF(AND(People!$J1921&gt;=56,People!$J1921&lt;=65),"56-65",IF(AND(People!$J1921&gt;=66,People!$J1921&lt;=75),"66-75","ALL"))))))</f>
        <v>26-35</v>
      </c>
      <c r="L1921" t="str">
        <f>Products!H1921</f>
        <v>Together</v>
      </c>
      <c r="M1921">
        <f>Table2[[#This Row],[Recency]]</f>
        <v>82</v>
      </c>
      <c r="N1921">
        <f>Table2[[#This Row],[NumDealsPurchases]]</f>
        <v>2</v>
      </c>
      <c r="O1921" s="12" t="str">
        <f>IF(Table2[[#This Row],[Kidhome]]=0,"No","Yes")</f>
        <v>Yes</v>
      </c>
      <c r="P1921" s="12" t="str">
        <f>IF(Table2[[#This Row],[Teenhome]]=0,"No","Yes")</f>
        <v>No</v>
      </c>
    </row>
    <row r="1922" spans="1:16" ht="16.5" x14ac:dyDescent="0.3">
      <c r="A1922" s="5">
        <f>Table2[[#This Row],[ID]]</f>
        <v>2929</v>
      </c>
      <c r="B1922" s="6">
        <f>Table2[[#This Row],[Year_Birth]]</f>
        <v>1976</v>
      </c>
      <c r="C1922" s="6" t="str">
        <f>Table2[[#This Row],[Education]]</f>
        <v>Graduation</v>
      </c>
      <c r="D1922" s="6" t="str">
        <f>Table2[[#This Row],[Marital_Status]]</f>
        <v>Single</v>
      </c>
      <c r="E1922" s="6">
        <f>Table2[[#This Row],[Income]]</f>
        <v>20180</v>
      </c>
      <c r="F1922" s="6">
        <f>Table2[[#This Row],[Kidhome]]</f>
        <v>0</v>
      </c>
      <c r="G1922" s="6">
        <f>Table2[[#This Row],[Teenhome]]</f>
        <v>0</v>
      </c>
      <c r="H1922" s="9">
        <f>Table2[[#This Row],[Dt_Customer]]</f>
        <v>41325</v>
      </c>
      <c r="I1922" s="6">
        <f>Table2[[#This Row],[Recency]]</f>
        <v>27</v>
      </c>
      <c r="J1922" s="8">
        <f>IF(VALUE(YEAR(People!$H1922))-People!$B1922&gt;=90,44,VALUE(YEAR(People!$H1922))-People!$B1922)</f>
        <v>37</v>
      </c>
      <c r="K1922" s="5" t="str">
        <f>IF(AND(People!$J1922&gt;=16,People!$J1922&lt;=25),"16-25",IF(AND(People!$J1922&gt;=26,People!$J1922&lt;=35),"26-35",IF(AND(People!$J1922&gt;=36,People!$J1922&lt;=45),"36-45",IF(AND(People!$J1922&gt;=46,People!$J1922&lt;=55),"46-55",IF(AND(People!$J1922&gt;=56,People!$J1922&lt;=65),"56-65",IF(AND(People!$J1922&gt;=66,People!$J1922&lt;=75),"66-75","ALL"))))))</f>
        <v>36-45</v>
      </c>
      <c r="L1922" t="str">
        <f>Products!H1922</f>
        <v>Single</v>
      </c>
      <c r="M1922">
        <f>Table2[[#This Row],[Recency]]</f>
        <v>27</v>
      </c>
      <c r="N1922">
        <f>Table2[[#This Row],[NumDealsPurchases]]</f>
        <v>1</v>
      </c>
      <c r="O1922" s="12" t="str">
        <f>IF(Table2[[#This Row],[Kidhome]]=0,"No","Yes")</f>
        <v>No</v>
      </c>
      <c r="P1922" s="12" t="str">
        <f>IF(Table2[[#This Row],[Teenhome]]=0,"No","Yes")</f>
        <v>No</v>
      </c>
    </row>
    <row r="1923" spans="1:16" ht="16.5" x14ac:dyDescent="0.3">
      <c r="A1923" s="7">
        <f>Table2[[#This Row],[ID]]</f>
        <v>10686</v>
      </c>
      <c r="B1923" s="6">
        <f>Table2[[#This Row],[Year_Birth]]</f>
        <v>1965</v>
      </c>
      <c r="C1923" s="6" t="str">
        <f>Table2[[#This Row],[Education]]</f>
        <v>PhD</v>
      </c>
      <c r="D1923" s="6" t="str">
        <f>Table2[[#This Row],[Marital_Status]]</f>
        <v>Together</v>
      </c>
      <c r="E1923" s="6">
        <f>Table2[[#This Row],[Income]]</f>
        <v>34230</v>
      </c>
      <c r="F1923" s="6">
        <f>Table2[[#This Row],[Kidhome]]</f>
        <v>1</v>
      </c>
      <c r="G1923" s="6">
        <f>Table2[[#This Row],[Teenhome]]</f>
        <v>1</v>
      </c>
      <c r="H1923" s="9">
        <f>Table2[[#This Row],[Dt_Customer]]</f>
        <v>41269</v>
      </c>
      <c r="I1923" s="6">
        <f>Table2[[#This Row],[Recency]]</f>
        <v>72</v>
      </c>
      <c r="J1923" s="14">
        <f>IF(VALUE(YEAR(People!$H1923))-People!$B1923&gt;=90,44,VALUE(YEAR(People!$H1923))-People!$B1923)</f>
        <v>47</v>
      </c>
      <c r="K1923" s="5" t="str">
        <f>IF(AND(People!$J1923&gt;=16,People!$J1923&lt;=25),"16-25",IF(AND(People!$J1923&gt;=26,People!$J1923&lt;=35),"26-35",IF(AND(People!$J1923&gt;=36,People!$J1923&lt;=45),"36-45",IF(AND(People!$J1923&gt;=46,People!$J1923&lt;=55),"46-55",IF(AND(People!$J1923&gt;=56,People!$J1923&lt;=65),"56-65",IF(AND(People!$J1923&gt;=66,People!$J1923&lt;=75),"66-75","ALL"))))))</f>
        <v>46-55</v>
      </c>
      <c r="L1923" t="str">
        <f>Products!H1923</f>
        <v>Married</v>
      </c>
      <c r="M1923">
        <f>Table2[[#This Row],[Recency]]</f>
        <v>72</v>
      </c>
      <c r="N1923">
        <f>Table2[[#This Row],[NumDealsPurchases]]</f>
        <v>1</v>
      </c>
      <c r="O1923" s="12" t="str">
        <f>IF(Table2[[#This Row],[Kidhome]]=0,"No","Yes")</f>
        <v>Yes</v>
      </c>
      <c r="P1923" s="12" t="str">
        <f>IF(Table2[[#This Row],[Teenhome]]=0,"No","Yes")</f>
        <v>Yes</v>
      </c>
    </row>
    <row r="1924" spans="1:16" ht="16.5" x14ac:dyDescent="0.3">
      <c r="A1924" s="5">
        <f>Table2[[#This Row],[ID]]</f>
        <v>2546</v>
      </c>
      <c r="B1924" s="6">
        <f>Table2[[#This Row],[Year_Birth]]</f>
        <v>1977</v>
      </c>
      <c r="C1924" s="6" t="str">
        <f>Table2[[#This Row],[Education]]</f>
        <v>2n Cycle</v>
      </c>
      <c r="D1924" s="6" t="str">
        <f>Table2[[#This Row],[Marital_Status]]</f>
        <v>Single</v>
      </c>
      <c r="E1924" s="6">
        <f>Table2[[#This Row],[Income]]</f>
        <v>31878</v>
      </c>
      <c r="F1924" s="6">
        <f>Table2[[#This Row],[Kidhome]]</f>
        <v>0</v>
      </c>
      <c r="G1924" s="6">
        <f>Table2[[#This Row],[Teenhome]]</f>
        <v>1</v>
      </c>
      <c r="H1924" s="9">
        <f>Table2[[#This Row],[Dt_Customer]]</f>
        <v>41812</v>
      </c>
      <c r="I1924" s="6">
        <f>Table2[[#This Row],[Recency]]</f>
        <v>7</v>
      </c>
      <c r="J1924" s="8">
        <f>IF(VALUE(YEAR(People!$H1924))-People!$B1924&gt;=90,44,VALUE(YEAR(People!$H1924))-People!$B1924)</f>
        <v>37</v>
      </c>
      <c r="K1924" s="5" t="str">
        <f>IF(AND(People!$J1924&gt;=16,People!$J1924&lt;=25),"16-25",IF(AND(People!$J1924&gt;=26,People!$J1924&lt;=35),"26-35",IF(AND(People!$J1924&gt;=36,People!$J1924&lt;=45),"36-45",IF(AND(People!$J1924&gt;=46,People!$J1924&lt;=55),"46-55",IF(AND(People!$J1924&gt;=56,People!$J1924&lt;=65),"56-65",IF(AND(People!$J1924&gt;=66,People!$J1924&lt;=75),"66-75","ALL"))))))</f>
        <v>36-45</v>
      </c>
      <c r="L1924" t="str">
        <f>Products!H1924</f>
        <v>Single</v>
      </c>
      <c r="M1924">
        <f>Table2[[#This Row],[Recency]]</f>
        <v>7</v>
      </c>
      <c r="N1924">
        <f>Table2[[#This Row],[NumDealsPurchases]]</f>
        <v>1</v>
      </c>
      <c r="O1924" s="12" t="str">
        <f>IF(Table2[[#This Row],[Kidhome]]=0,"No","Yes")</f>
        <v>No</v>
      </c>
      <c r="P1924" s="12" t="str">
        <f>IF(Table2[[#This Row],[Teenhome]]=0,"No","Yes")</f>
        <v>Yes</v>
      </c>
    </row>
    <row r="1925" spans="1:16" ht="16.5" x14ac:dyDescent="0.3">
      <c r="A1925" s="7">
        <f>Table2[[#This Row],[ID]]</f>
        <v>3283</v>
      </c>
      <c r="B1925" s="6">
        <f>Table2[[#This Row],[Year_Birth]]</f>
        <v>1972</v>
      </c>
      <c r="C1925" s="6" t="str">
        <f>Table2[[#This Row],[Education]]</f>
        <v>2n Cycle</v>
      </c>
      <c r="D1925" s="6" t="str">
        <f>Table2[[#This Row],[Marital_Status]]</f>
        <v>Married</v>
      </c>
      <c r="E1925" s="6">
        <f>Table2[[#This Row],[Income]]</f>
        <v>70932</v>
      </c>
      <c r="F1925" s="6">
        <f>Table2[[#This Row],[Kidhome]]</f>
        <v>0</v>
      </c>
      <c r="G1925" s="6">
        <f>Table2[[#This Row],[Teenhome]]</f>
        <v>1</v>
      </c>
      <c r="H1925" s="9">
        <f>Table2[[#This Row],[Dt_Customer]]</f>
        <v>41658</v>
      </c>
      <c r="I1925" s="6">
        <f>Table2[[#This Row],[Recency]]</f>
        <v>57</v>
      </c>
      <c r="J1925" s="14">
        <f>IF(VALUE(YEAR(People!$H1925))-People!$B1925&gt;=90,44,VALUE(YEAR(People!$H1925))-People!$B1925)</f>
        <v>42</v>
      </c>
      <c r="K1925" s="5" t="str">
        <f>IF(AND(People!$J1925&gt;=16,People!$J1925&lt;=25),"16-25",IF(AND(People!$J1925&gt;=26,People!$J1925&lt;=35),"26-35",IF(AND(People!$J1925&gt;=36,People!$J1925&lt;=45),"36-45",IF(AND(People!$J1925&gt;=46,People!$J1925&lt;=55),"46-55",IF(AND(People!$J1925&gt;=56,People!$J1925&lt;=65),"56-65",IF(AND(People!$J1925&gt;=66,People!$J1925&lt;=75),"66-75","ALL"))))))</f>
        <v>36-45</v>
      </c>
      <c r="L1925" t="str">
        <f>Products!H1925</f>
        <v>Single</v>
      </c>
      <c r="M1925">
        <f>Table2[[#This Row],[Recency]]</f>
        <v>57</v>
      </c>
      <c r="N1925">
        <f>Table2[[#This Row],[NumDealsPurchases]]</f>
        <v>2</v>
      </c>
      <c r="O1925" s="12" t="str">
        <f>IF(Table2[[#This Row],[Kidhome]]=0,"No","Yes")</f>
        <v>No</v>
      </c>
      <c r="P1925" s="12" t="str">
        <f>IF(Table2[[#This Row],[Teenhome]]=0,"No","Yes")</f>
        <v>Yes</v>
      </c>
    </row>
    <row r="1926" spans="1:16" ht="16.5" x14ac:dyDescent="0.3">
      <c r="A1926" s="5">
        <f>Table2[[#This Row],[ID]]</f>
        <v>3138</v>
      </c>
      <c r="B1926" s="6">
        <f>Table2[[#This Row],[Year_Birth]]</f>
        <v>1956</v>
      </c>
      <c r="C1926" s="6" t="str">
        <f>Table2[[#This Row],[Education]]</f>
        <v>Graduation</v>
      </c>
      <c r="D1926" s="6" t="str">
        <f>Table2[[#This Row],[Marital_Status]]</f>
        <v>Single</v>
      </c>
      <c r="E1926" s="6">
        <f>Table2[[#This Row],[Income]]</f>
        <v>91249</v>
      </c>
      <c r="F1926" s="6">
        <f>Table2[[#This Row],[Kidhome]]</f>
        <v>0</v>
      </c>
      <c r="G1926" s="6">
        <f>Table2[[#This Row],[Teenhome]]</f>
        <v>0</v>
      </c>
      <c r="H1926" s="9">
        <f>Table2[[#This Row],[Dt_Customer]]</f>
        <v>41202</v>
      </c>
      <c r="I1926" s="6">
        <f>Table2[[#This Row],[Recency]]</f>
        <v>84</v>
      </c>
      <c r="J1926" s="8">
        <f>IF(VALUE(YEAR(People!$H1926))-People!$B1926&gt;=90,44,VALUE(YEAR(People!$H1926))-People!$B1926)</f>
        <v>56</v>
      </c>
      <c r="K1926" s="5" t="str">
        <f>IF(AND(People!$J1926&gt;=16,People!$J1926&lt;=25),"16-25",IF(AND(People!$J1926&gt;=26,People!$J1926&lt;=35),"26-35",IF(AND(People!$J1926&gt;=36,People!$J1926&lt;=45),"36-45",IF(AND(People!$J1926&gt;=46,People!$J1926&lt;=55),"46-55",IF(AND(People!$J1926&gt;=56,People!$J1926&lt;=65),"56-65",IF(AND(People!$J1926&gt;=66,People!$J1926&lt;=75),"66-75","ALL"))))))</f>
        <v>56-65</v>
      </c>
      <c r="L1926" t="str">
        <f>Products!H1926</f>
        <v>Single</v>
      </c>
      <c r="M1926">
        <f>Table2[[#This Row],[Recency]]</f>
        <v>84</v>
      </c>
      <c r="N1926">
        <f>Table2[[#This Row],[NumDealsPurchases]]</f>
        <v>0</v>
      </c>
      <c r="O1926" s="12" t="str">
        <f>IF(Table2[[#This Row],[Kidhome]]=0,"No","Yes")</f>
        <v>No</v>
      </c>
      <c r="P1926" s="12" t="str">
        <f>IF(Table2[[#This Row],[Teenhome]]=0,"No","Yes")</f>
        <v>No</v>
      </c>
    </row>
    <row r="1927" spans="1:16" ht="16.5" x14ac:dyDescent="0.3">
      <c r="A1927" s="7">
        <f>Table2[[#This Row],[ID]]</f>
        <v>4994</v>
      </c>
      <c r="B1927" s="6">
        <f>Table2[[#This Row],[Year_Birth]]</f>
        <v>1943</v>
      </c>
      <c r="C1927" s="6" t="str">
        <f>Table2[[#This Row],[Education]]</f>
        <v>Master</v>
      </c>
      <c r="D1927" s="6" t="str">
        <f>Table2[[#This Row],[Marital_Status]]</f>
        <v>Single</v>
      </c>
      <c r="E1927" s="6">
        <f>Table2[[#This Row],[Income]]</f>
        <v>77598</v>
      </c>
      <c r="F1927" s="6">
        <f>Table2[[#This Row],[Kidhome]]</f>
        <v>0</v>
      </c>
      <c r="G1927" s="6">
        <f>Table2[[#This Row],[Teenhome]]</f>
        <v>0</v>
      </c>
      <c r="H1927" s="9">
        <f>Table2[[#This Row],[Dt_Customer]]</f>
        <v>41548</v>
      </c>
      <c r="I1927" s="6">
        <f>Table2[[#This Row],[Recency]]</f>
        <v>53</v>
      </c>
      <c r="J1927" s="14">
        <f>IF(VALUE(YEAR(People!$H1927))-People!$B1927&gt;=90,44,VALUE(YEAR(People!$H1927))-People!$B1927)</f>
        <v>70</v>
      </c>
      <c r="K1927" s="5" t="str">
        <f>IF(AND(People!$J1927&gt;=16,People!$J1927&lt;=25),"16-25",IF(AND(People!$J1927&gt;=26,People!$J1927&lt;=35),"26-35",IF(AND(People!$J1927&gt;=36,People!$J1927&lt;=45),"36-45",IF(AND(People!$J1927&gt;=46,People!$J1927&lt;=55),"46-55",IF(AND(People!$J1927&gt;=56,People!$J1927&lt;=65),"56-65",IF(AND(People!$J1927&gt;=66,People!$J1927&lt;=75),"66-75","ALL"))))))</f>
        <v>66-75</v>
      </c>
      <c r="L1927" t="str">
        <f>Products!H1927</f>
        <v>Married</v>
      </c>
      <c r="M1927">
        <f>Table2[[#This Row],[Recency]]</f>
        <v>53</v>
      </c>
      <c r="N1927">
        <f>Table2[[#This Row],[NumDealsPurchases]]</f>
        <v>1</v>
      </c>
      <c r="O1927" s="12" t="str">
        <f>IF(Table2[[#This Row],[Kidhome]]=0,"No","Yes")</f>
        <v>No</v>
      </c>
      <c r="P1927" s="12" t="str">
        <f>IF(Table2[[#This Row],[Teenhome]]=0,"No","Yes")</f>
        <v>No</v>
      </c>
    </row>
    <row r="1928" spans="1:16" ht="16.5" x14ac:dyDescent="0.3">
      <c r="A1928" s="5">
        <f>Table2[[#This Row],[ID]]</f>
        <v>7966</v>
      </c>
      <c r="B1928" s="6">
        <f>Table2[[#This Row],[Year_Birth]]</f>
        <v>1959</v>
      </c>
      <c r="C1928" s="6" t="str">
        <f>Table2[[#This Row],[Education]]</f>
        <v>Graduation</v>
      </c>
      <c r="D1928" s="6" t="str">
        <f>Table2[[#This Row],[Marital_Status]]</f>
        <v>Single</v>
      </c>
      <c r="E1928" s="6">
        <f>Table2[[#This Row],[Income]]</f>
        <v>80982</v>
      </c>
      <c r="F1928" s="6">
        <f>Table2[[#This Row],[Kidhome]]</f>
        <v>1</v>
      </c>
      <c r="G1928" s="6">
        <f>Table2[[#This Row],[Teenhome]]</f>
        <v>1</v>
      </c>
      <c r="H1928" s="9">
        <f>Table2[[#This Row],[Dt_Customer]]</f>
        <v>41282</v>
      </c>
      <c r="I1928" s="6">
        <f>Table2[[#This Row],[Recency]]</f>
        <v>48</v>
      </c>
      <c r="J1928" s="8">
        <f>IF(VALUE(YEAR(People!$H1928))-People!$B1928&gt;=90,44,VALUE(YEAR(People!$H1928))-People!$B1928)</f>
        <v>54</v>
      </c>
      <c r="K1928" s="5" t="str">
        <f>IF(AND(People!$J1928&gt;=16,People!$J1928&lt;=25),"16-25",IF(AND(People!$J1928&gt;=26,People!$J1928&lt;=35),"26-35",IF(AND(People!$J1928&gt;=36,People!$J1928&lt;=45),"36-45",IF(AND(People!$J1928&gt;=46,People!$J1928&lt;=55),"46-55",IF(AND(People!$J1928&gt;=56,People!$J1928&lt;=65),"56-65",IF(AND(People!$J1928&gt;=66,People!$J1928&lt;=75),"66-75","ALL"))))))</f>
        <v>46-55</v>
      </c>
      <c r="L1928" t="str">
        <f>Products!H1928</f>
        <v>Married</v>
      </c>
      <c r="M1928">
        <f>Table2[[#This Row],[Recency]]</f>
        <v>48</v>
      </c>
      <c r="N1928">
        <f>Table2[[#This Row],[NumDealsPurchases]]</f>
        <v>3</v>
      </c>
      <c r="O1928" s="12" t="str">
        <f>IF(Table2[[#This Row],[Kidhome]]=0,"No","Yes")</f>
        <v>Yes</v>
      </c>
      <c r="P1928" s="12" t="str">
        <f>IF(Table2[[#This Row],[Teenhome]]=0,"No","Yes")</f>
        <v>Yes</v>
      </c>
    </row>
    <row r="1929" spans="1:16" ht="16.5" x14ac:dyDescent="0.3">
      <c r="A1929" s="7">
        <f>Table2[[#This Row],[ID]]</f>
        <v>3112</v>
      </c>
      <c r="B1929" s="6">
        <f>Table2[[#This Row],[Year_Birth]]</f>
        <v>1977</v>
      </c>
      <c r="C1929" s="6" t="str">
        <f>Table2[[#This Row],[Education]]</f>
        <v>Master</v>
      </c>
      <c r="D1929" s="6" t="str">
        <f>Table2[[#This Row],[Marital_Status]]</f>
        <v>Married</v>
      </c>
      <c r="E1929" s="6">
        <f>Table2[[#This Row],[Income]]</f>
        <v>22701</v>
      </c>
      <c r="F1929" s="6">
        <f>Table2[[#This Row],[Kidhome]]</f>
        <v>1</v>
      </c>
      <c r="G1929" s="6">
        <f>Table2[[#This Row],[Teenhome]]</f>
        <v>0</v>
      </c>
      <c r="H1929" s="9">
        <f>Table2[[#This Row],[Dt_Customer]]</f>
        <v>41522</v>
      </c>
      <c r="I1929" s="6">
        <f>Table2[[#This Row],[Recency]]</f>
        <v>2</v>
      </c>
      <c r="J1929" s="14">
        <f>IF(VALUE(YEAR(People!$H1929))-People!$B1929&gt;=90,44,VALUE(YEAR(People!$H1929))-People!$B1929)</f>
        <v>36</v>
      </c>
      <c r="K1929" s="5" t="str">
        <f>IF(AND(People!$J1929&gt;=16,People!$J1929&lt;=25),"16-25",IF(AND(People!$J1929&gt;=26,People!$J1929&lt;=35),"26-35",IF(AND(People!$J1929&gt;=36,People!$J1929&lt;=45),"36-45",IF(AND(People!$J1929&gt;=46,People!$J1929&lt;=55),"46-55",IF(AND(People!$J1929&gt;=56,People!$J1929&lt;=65),"56-65",IF(AND(People!$J1929&gt;=66,People!$J1929&lt;=75),"66-75","ALL"))))))</f>
        <v>36-45</v>
      </c>
      <c r="L1929" t="str">
        <f>Products!H1929</f>
        <v>Married</v>
      </c>
      <c r="M1929">
        <f>Table2[[#This Row],[Recency]]</f>
        <v>2</v>
      </c>
      <c r="N1929">
        <f>Table2[[#This Row],[NumDealsPurchases]]</f>
        <v>1</v>
      </c>
      <c r="O1929" s="12" t="str">
        <f>IF(Table2[[#This Row],[Kidhome]]=0,"No","Yes")</f>
        <v>Yes</v>
      </c>
      <c r="P1929" s="12" t="str">
        <f>IF(Table2[[#This Row],[Teenhome]]=0,"No","Yes")</f>
        <v>No</v>
      </c>
    </row>
    <row r="1930" spans="1:16" ht="16.5" x14ac:dyDescent="0.3">
      <c r="A1930" s="5">
        <f>Table2[[#This Row],[ID]]</f>
        <v>10872</v>
      </c>
      <c r="B1930" s="6">
        <f>Table2[[#This Row],[Year_Birth]]</f>
        <v>1969</v>
      </c>
      <c r="C1930" s="6" t="str">
        <f>Table2[[#This Row],[Education]]</f>
        <v>PhD</v>
      </c>
      <c r="D1930" s="6" t="str">
        <f>Table2[[#This Row],[Marital_Status]]</f>
        <v>Married</v>
      </c>
      <c r="E1930" s="6">
        <f>Table2[[#This Row],[Income]]</f>
        <v>55212</v>
      </c>
      <c r="F1930" s="6">
        <f>Table2[[#This Row],[Kidhome]]</f>
        <v>0</v>
      </c>
      <c r="G1930" s="6">
        <f>Table2[[#This Row],[Teenhome]]</f>
        <v>1</v>
      </c>
      <c r="H1930" s="9">
        <f>Table2[[#This Row],[Dt_Customer]]</f>
        <v>41236</v>
      </c>
      <c r="I1930" s="6">
        <f>Table2[[#This Row],[Recency]]</f>
        <v>65</v>
      </c>
      <c r="J1930" s="8">
        <f>IF(VALUE(YEAR(People!$H1930))-People!$B1930&gt;=90,44,VALUE(YEAR(People!$H1930))-People!$B1930)</f>
        <v>43</v>
      </c>
      <c r="K1930" s="5" t="str">
        <f>IF(AND(People!$J1930&gt;=16,People!$J1930&lt;=25),"16-25",IF(AND(People!$J1930&gt;=26,People!$J1930&lt;=35),"26-35",IF(AND(People!$J1930&gt;=36,People!$J1930&lt;=45),"36-45",IF(AND(People!$J1930&gt;=46,People!$J1930&lt;=55),"46-55",IF(AND(People!$J1930&gt;=56,People!$J1930&lt;=65),"56-65",IF(AND(People!$J1930&gt;=66,People!$J1930&lt;=75),"66-75","ALL"))))))</f>
        <v>36-45</v>
      </c>
      <c r="L1930" t="str">
        <f>Products!H1930</f>
        <v>Single</v>
      </c>
      <c r="M1930">
        <f>Table2[[#This Row],[Recency]]</f>
        <v>65</v>
      </c>
      <c r="N1930">
        <f>Table2[[#This Row],[NumDealsPurchases]]</f>
        <v>3</v>
      </c>
      <c r="O1930" s="12" t="str">
        <f>IF(Table2[[#This Row],[Kidhome]]=0,"No","Yes")</f>
        <v>No</v>
      </c>
      <c r="P1930" s="12" t="str">
        <f>IF(Table2[[#This Row],[Teenhome]]=0,"No","Yes")</f>
        <v>Yes</v>
      </c>
    </row>
    <row r="1931" spans="1:16" ht="16.5" x14ac:dyDescent="0.3">
      <c r="A1931" s="7">
        <f>Table2[[#This Row],[ID]]</f>
        <v>2181</v>
      </c>
      <c r="B1931" s="6">
        <f>Table2[[#This Row],[Year_Birth]]</f>
        <v>1970</v>
      </c>
      <c r="C1931" s="6" t="str">
        <f>Table2[[#This Row],[Education]]</f>
        <v>Graduation</v>
      </c>
      <c r="D1931" s="6" t="str">
        <f>Table2[[#This Row],[Marital_Status]]</f>
        <v>Married</v>
      </c>
      <c r="E1931" s="6">
        <f>Table2[[#This Row],[Income]]</f>
        <v>70617</v>
      </c>
      <c r="F1931" s="6">
        <f>Table2[[#This Row],[Kidhome]]</f>
        <v>0</v>
      </c>
      <c r="G1931" s="6">
        <f>Table2[[#This Row],[Teenhome]]</f>
        <v>0</v>
      </c>
      <c r="H1931" s="9">
        <f>Table2[[#This Row],[Dt_Customer]]</f>
        <v>41448</v>
      </c>
      <c r="I1931" s="6">
        <f>Table2[[#This Row],[Recency]]</f>
        <v>45</v>
      </c>
      <c r="J1931" s="14">
        <f>IF(VALUE(YEAR(People!$H1931))-People!$B1931&gt;=90,44,VALUE(YEAR(People!$H1931))-People!$B1931)</f>
        <v>43</v>
      </c>
      <c r="K1931" s="5" t="str">
        <f>IF(AND(People!$J1931&gt;=16,People!$J1931&lt;=25),"16-25",IF(AND(People!$J1931&gt;=26,People!$J1931&lt;=35),"26-35",IF(AND(People!$J1931&gt;=36,People!$J1931&lt;=45),"36-45",IF(AND(People!$J1931&gt;=46,People!$J1931&lt;=55),"46-55",IF(AND(People!$J1931&gt;=56,People!$J1931&lt;=65),"56-65",IF(AND(People!$J1931&gt;=66,People!$J1931&lt;=75),"66-75","ALL"))))))</f>
        <v>36-45</v>
      </c>
      <c r="L1931" t="str">
        <f>Products!H1931</f>
        <v>Married</v>
      </c>
      <c r="M1931">
        <f>Table2[[#This Row],[Recency]]</f>
        <v>45</v>
      </c>
      <c r="N1931">
        <f>Table2[[#This Row],[NumDealsPurchases]]</f>
        <v>1</v>
      </c>
      <c r="O1931" s="12" t="str">
        <f>IF(Table2[[#This Row],[Kidhome]]=0,"No","Yes")</f>
        <v>No</v>
      </c>
      <c r="P1931" s="12" t="str">
        <f>IF(Table2[[#This Row],[Teenhome]]=0,"No","Yes")</f>
        <v>No</v>
      </c>
    </row>
    <row r="1932" spans="1:16" ht="16.5" x14ac:dyDescent="0.3">
      <c r="A1932" s="5">
        <f>Table2[[#This Row],[ID]]</f>
        <v>1867</v>
      </c>
      <c r="B1932" s="6">
        <f>Table2[[#This Row],[Year_Birth]]</f>
        <v>1957</v>
      </c>
      <c r="C1932" s="6" t="str">
        <f>Table2[[#This Row],[Education]]</f>
        <v>Graduation</v>
      </c>
      <c r="D1932" s="6" t="str">
        <f>Table2[[#This Row],[Marital_Status]]</f>
        <v>Single</v>
      </c>
      <c r="E1932" s="6">
        <f>Table2[[#This Row],[Income]]</f>
        <v>64849</v>
      </c>
      <c r="F1932" s="6">
        <f>Table2[[#This Row],[Kidhome]]</f>
        <v>0</v>
      </c>
      <c r="G1932" s="6">
        <f>Table2[[#This Row],[Teenhome]]</f>
        <v>0</v>
      </c>
      <c r="H1932" s="9">
        <f>Table2[[#This Row],[Dt_Customer]]</f>
        <v>41226</v>
      </c>
      <c r="I1932" s="6">
        <f>Table2[[#This Row],[Recency]]</f>
        <v>42</v>
      </c>
      <c r="J1932" s="8">
        <f>IF(VALUE(YEAR(People!$H1932))-People!$B1932&gt;=90,44,VALUE(YEAR(People!$H1932))-People!$B1932)</f>
        <v>55</v>
      </c>
      <c r="K1932" s="5" t="str">
        <f>IF(AND(People!$J1932&gt;=16,People!$J1932&lt;=25),"16-25",IF(AND(People!$J1932&gt;=26,People!$J1932&lt;=35),"26-35",IF(AND(People!$J1932&gt;=36,People!$J1932&lt;=45),"36-45",IF(AND(People!$J1932&gt;=46,People!$J1932&lt;=55),"46-55",IF(AND(People!$J1932&gt;=56,People!$J1932&lt;=65),"56-65",IF(AND(People!$J1932&gt;=66,People!$J1932&lt;=75),"66-75","ALL"))))))</f>
        <v>46-55</v>
      </c>
      <c r="L1932" t="str">
        <f>Products!H1932</f>
        <v>Married</v>
      </c>
      <c r="M1932">
        <f>Table2[[#This Row],[Recency]]</f>
        <v>42</v>
      </c>
      <c r="N1932">
        <f>Table2[[#This Row],[NumDealsPurchases]]</f>
        <v>1</v>
      </c>
      <c r="O1932" s="12" t="str">
        <f>IF(Table2[[#This Row],[Kidhome]]=0,"No","Yes")</f>
        <v>No</v>
      </c>
      <c r="P1932" s="12" t="str">
        <f>IF(Table2[[#This Row],[Teenhome]]=0,"No","Yes")</f>
        <v>No</v>
      </c>
    </row>
    <row r="1933" spans="1:16" ht="16.5" x14ac:dyDescent="0.3">
      <c r="A1933" s="7">
        <f>Table2[[#This Row],[ID]]</f>
        <v>1518</v>
      </c>
      <c r="B1933" s="6">
        <f>Table2[[#This Row],[Year_Birth]]</f>
        <v>1965</v>
      </c>
      <c r="C1933" s="6" t="str">
        <f>Table2[[#This Row],[Education]]</f>
        <v>Master</v>
      </c>
      <c r="D1933" s="6" t="str">
        <f>Table2[[#This Row],[Marital_Status]]</f>
        <v>Married</v>
      </c>
      <c r="E1933" s="6">
        <f>Table2[[#This Row],[Income]]</f>
        <v>62694</v>
      </c>
      <c r="F1933" s="6">
        <f>Table2[[#This Row],[Kidhome]]</f>
        <v>1</v>
      </c>
      <c r="G1933" s="6">
        <f>Table2[[#This Row],[Teenhome]]</f>
        <v>1</v>
      </c>
      <c r="H1933" s="9">
        <f>Table2[[#This Row],[Dt_Customer]]</f>
        <v>41442</v>
      </c>
      <c r="I1933" s="6">
        <f>Table2[[#This Row],[Recency]]</f>
        <v>29</v>
      </c>
      <c r="J1933" s="14">
        <f>IF(VALUE(YEAR(People!$H1933))-People!$B1933&gt;=90,44,VALUE(YEAR(People!$H1933))-People!$B1933)</f>
        <v>48</v>
      </c>
      <c r="K1933" s="5" t="str">
        <f>IF(AND(People!$J1933&gt;=16,People!$J1933&lt;=25),"16-25",IF(AND(People!$J1933&gt;=26,People!$J1933&lt;=35),"26-35",IF(AND(People!$J1933&gt;=36,People!$J1933&lt;=45),"36-45",IF(AND(People!$J1933&gt;=46,People!$J1933&lt;=55),"46-55",IF(AND(People!$J1933&gt;=56,People!$J1933&lt;=65),"56-65",IF(AND(People!$J1933&gt;=66,People!$J1933&lt;=75),"66-75","ALL"))))))</f>
        <v>46-55</v>
      </c>
      <c r="L1933" t="str">
        <f>Products!H1933</f>
        <v>Married</v>
      </c>
      <c r="M1933">
        <f>Table2[[#This Row],[Recency]]</f>
        <v>29</v>
      </c>
      <c r="N1933">
        <f>Table2[[#This Row],[NumDealsPurchases]]</f>
        <v>5</v>
      </c>
      <c r="O1933" s="12" t="str">
        <f>IF(Table2[[#This Row],[Kidhome]]=0,"No","Yes")</f>
        <v>Yes</v>
      </c>
      <c r="P1933" s="12" t="str">
        <f>IF(Table2[[#This Row],[Teenhome]]=0,"No","Yes")</f>
        <v>Yes</v>
      </c>
    </row>
    <row r="1934" spans="1:16" ht="16.5" x14ac:dyDescent="0.3">
      <c r="A1934" s="5">
        <f>Table2[[#This Row],[ID]]</f>
        <v>5734</v>
      </c>
      <c r="B1934" s="6">
        <f>Table2[[#This Row],[Year_Birth]]</f>
        <v>1974</v>
      </c>
      <c r="C1934" s="6" t="str">
        <f>Table2[[#This Row],[Education]]</f>
        <v>PhD</v>
      </c>
      <c r="D1934" s="6" t="str">
        <f>Table2[[#This Row],[Marital_Status]]</f>
        <v>Married</v>
      </c>
      <c r="E1934" s="6">
        <f>Table2[[#This Row],[Income]]</f>
        <v>61917</v>
      </c>
      <c r="F1934" s="6">
        <f>Table2[[#This Row],[Kidhome]]</f>
        <v>1</v>
      </c>
      <c r="G1934" s="6">
        <f>Table2[[#This Row],[Teenhome]]</f>
        <v>1</v>
      </c>
      <c r="H1934" s="9">
        <f>Table2[[#This Row],[Dt_Customer]]</f>
        <v>41598</v>
      </c>
      <c r="I1934" s="6">
        <f>Table2[[#This Row],[Recency]]</f>
        <v>83</v>
      </c>
      <c r="J1934" s="8">
        <f>IF(VALUE(YEAR(People!$H1934))-People!$B1934&gt;=90,44,VALUE(YEAR(People!$H1934))-People!$B1934)</f>
        <v>39</v>
      </c>
      <c r="K1934" s="5" t="str">
        <f>IF(AND(People!$J1934&gt;=16,People!$J1934&lt;=25),"16-25",IF(AND(People!$J1934&gt;=26,People!$J1934&lt;=35),"26-35",IF(AND(People!$J1934&gt;=36,People!$J1934&lt;=45),"36-45",IF(AND(People!$J1934&gt;=46,People!$J1934&lt;=55),"46-55",IF(AND(People!$J1934&gt;=56,People!$J1934&lt;=65),"56-65",IF(AND(People!$J1934&gt;=66,People!$J1934&lt;=75),"66-75","ALL"))))))</f>
        <v>36-45</v>
      </c>
      <c r="L1934" t="str">
        <f>Products!H1934</f>
        <v>Married</v>
      </c>
      <c r="M1934">
        <f>Table2[[#This Row],[Recency]]</f>
        <v>83</v>
      </c>
      <c r="N1934">
        <f>Table2[[#This Row],[NumDealsPurchases]]</f>
        <v>1</v>
      </c>
      <c r="O1934" s="12" t="str">
        <f>IF(Table2[[#This Row],[Kidhome]]=0,"No","Yes")</f>
        <v>Yes</v>
      </c>
      <c r="P1934" s="12" t="str">
        <f>IF(Table2[[#This Row],[Teenhome]]=0,"No","Yes")</f>
        <v>Yes</v>
      </c>
    </row>
    <row r="1935" spans="1:16" ht="16.5" x14ac:dyDescent="0.3">
      <c r="A1935" s="7">
        <f>Table2[[#This Row],[ID]]</f>
        <v>2878</v>
      </c>
      <c r="B1935" s="6">
        <f>Table2[[#This Row],[Year_Birth]]</f>
        <v>1947</v>
      </c>
      <c r="C1935" s="6" t="str">
        <f>Table2[[#This Row],[Education]]</f>
        <v>PhD</v>
      </c>
      <c r="D1935" s="6" t="str">
        <f>Table2[[#This Row],[Marital_Status]]</f>
        <v>Married</v>
      </c>
      <c r="E1935" s="6">
        <f>Table2[[#This Row],[Income]]</f>
        <v>67472</v>
      </c>
      <c r="F1935" s="6">
        <f>Table2[[#This Row],[Kidhome]]</f>
        <v>0</v>
      </c>
      <c r="G1935" s="6">
        <f>Table2[[#This Row],[Teenhome]]</f>
        <v>1</v>
      </c>
      <c r="H1935" s="9">
        <f>Table2[[#This Row],[Dt_Customer]]</f>
        <v>41545</v>
      </c>
      <c r="I1935" s="6">
        <f>Table2[[#This Row],[Recency]]</f>
        <v>93</v>
      </c>
      <c r="J1935" s="14">
        <f>IF(VALUE(YEAR(People!$H1935))-People!$B1935&gt;=90,44,VALUE(YEAR(People!$H1935))-People!$B1935)</f>
        <v>66</v>
      </c>
      <c r="K1935" s="5" t="str">
        <f>IF(AND(People!$J1935&gt;=16,People!$J1935&lt;=25),"16-25",IF(AND(People!$J1935&gt;=26,People!$J1935&lt;=35),"26-35",IF(AND(People!$J1935&gt;=36,People!$J1935&lt;=45),"36-45",IF(AND(People!$J1935&gt;=46,People!$J1935&lt;=55),"46-55",IF(AND(People!$J1935&gt;=56,People!$J1935&lt;=65),"56-65",IF(AND(People!$J1935&gt;=66,People!$J1935&lt;=75),"66-75","ALL"))))))</f>
        <v>66-75</v>
      </c>
      <c r="L1935" t="str">
        <f>Products!H1935</f>
        <v>Married</v>
      </c>
      <c r="M1935">
        <f>Table2[[#This Row],[Recency]]</f>
        <v>93</v>
      </c>
      <c r="N1935">
        <f>Table2[[#This Row],[NumDealsPurchases]]</f>
        <v>2</v>
      </c>
      <c r="O1935" s="12" t="str">
        <f>IF(Table2[[#This Row],[Kidhome]]=0,"No","Yes")</f>
        <v>No</v>
      </c>
      <c r="P1935" s="12" t="str">
        <f>IF(Table2[[#This Row],[Teenhome]]=0,"No","Yes")</f>
        <v>Yes</v>
      </c>
    </row>
    <row r="1936" spans="1:16" ht="16.5" x14ac:dyDescent="0.3">
      <c r="A1936" s="5">
        <f>Table2[[#This Row],[ID]]</f>
        <v>1458</v>
      </c>
      <c r="B1936" s="6">
        <f>Table2[[#This Row],[Year_Birth]]</f>
        <v>1982</v>
      </c>
      <c r="C1936" s="6" t="str">
        <f>Table2[[#This Row],[Education]]</f>
        <v>Master</v>
      </c>
      <c r="D1936" s="6" t="str">
        <f>Table2[[#This Row],[Marital_Status]]</f>
        <v>Married</v>
      </c>
      <c r="E1936" s="6">
        <f>Table2[[#This Row],[Income]]</f>
        <v>21059</v>
      </c>
      <c r="F1936" s="6">
        <f>Table2[[#This Row],[Kidhome]]</f>
        <v>1</v>
      </c>
      <c r="G1936" s="6">
        <f>Table2[[#This Row],[Teenhome]]</f>
        <v>0</v>
      </c>
      <c r="H1936" s="9">
        <f>Table2[[#This Row],[Dt_Customer]]</f>
        <v>41646</v>
      </c>
      <c r="I1936" s="6">
        <f>Table2[[#This Row],[Recency]]</f>
        <v>40</v>
      </c>
      <c r="J1936" s="8">
        <f>IF(VALUE(YEAR(People!$H1936))-People!$B1936&gt;=90,44,VALUE(YEAR(People!$H1936))-People!$B1936)</f>
        <v>32</v>
      </c>
      <c r="K1936" s="5" t="str">
        <f>IF(AND(People!$J1936&gt;=16,People!$J1936&lt;=25),"16-25",IF(AND(People!$J1936&gt;=26,People!$J1936&lt;=35),"26-35",IF(AND(People!$J1936&gt;=36,People!$J1936&lt;=45),"36-45",IF(AND(People!$J1936&gt;=46,People!$J1936&lt;=55),"46-55",IF(AND(People!$J1936&gt;=56,People!$J1936&lt;=65),"56-65",IF(AND(People!$J1936&gt;=66,People!$J1936&lt;=75),"66-75","ALL"))))))</f>
        <v>26-35</v>
      </c>
      <c r="L1936" t="str">
        <f>Products!H1936</f>
        <v>Married</v>
      </c>
      <c r="M1936">
        <f>Table2[[#This Row],[Recency]]</f>
        <v>40</v>
      </c>
      <c r="N1936">
        <f>Table2[[#This Row],[NumDealsPurchases]]</f>
        <v>3</v>
      </c>
      <c r="O1936" s="12" t="str">
        <f>IF(Table2[[#This Row],[Kidhome]]=0,"No","Yes")</f>
        <v>Yes</v>
      </c>
      <c r="P1936" s="12" t="str">
        <f>IF(Table2[[#This Row],[Teenhome]]=0,"No","Yes")</f>
        <v>No</v>
      </c>
    </row>
    <row r="1937" spans="1:16" ht="16.5" x14ac:dyDescent="0.3">
      <c r="A1937" s="7">
        <f>Table2[[#This Row],[ID]]</f>
        <v>7007</v>
      </c>
      <c r="B1937" s="6">
        <f>Table2[[#This Row],[Year_Birth]]</f>
        <v>1968</v>
      </c>
      <c r="C1937" s="6" t="str">
        <f>Table2[[#This Row],[Education]]</f>
        <v>Master</v>
      </c>
      <c r="D1937" s="6" t="str">
        <f>Table2[[#This Row],[Marital_Status]]</f>
        <v>Married</v>
      </c>
      <c r="E1937" s="6">
        <f>Table2[[#This Row],[Income]]</f>
        <v>29543</v>
      </c>
      <c r="F1937" s="6">
        <f>Table2[[#This Row],[Kidhome]]</f>
        <v>2</v>
      </c>
      <c r="G1937" s="6">
        <f>Table2[[#This Row],[Teenhome]]</f>
        <v>0</v>
      </c>
      <c r="H1937" s="9">
        <f>Table2[[#This Row],[Dt_Customer]]</f>
        <v>41730</v>
      </c>
      <c r="I1937" s="6">
        <f>Table2[[#This Row],[Recency]]</f>
        <v>47</v>
      </c>
      <c r="J1937" s="14">
        <f>IF(VALUE(YEAR(People!$H1937))-People!$B1937&gt;=90,44,VALUE(YEAR(People!$H1937))-People!$B1937)</f>
        <v>46</v>
      </c>
      <c r="K1937" s="5" t="str">
        <f>IF(AND(People!$J1937&gt;=16,People!$J1937&lt;=25),"16-25",IF(AND(People!$J1937&gt;=26,People!$J1937&lt;=35),"26-35",IF(AND(People!$J1937&gt;=36,People!$J1937&lt;=45),"36-45",IF(AND(People!$J1937&gt;=46,People!$J1937&lt;=55),"46-55",IF(AND(People!$J1937&gt;=56,People!$J1937&lt;=65),"56-65",IF(AND(People!$J1937&gt;=66,People!$J1937&lt;=75),"66-75","ALL"))))))</f>
        <v>46-55</v>
      </c>
      <c r="L1937" t="str">
        <f>Products!H1937</f>
        <v>Together</v>
      </c>
      <c r="M1937">
        <f>Table2[[#This Row],[Recency]]</f>
        <v>47</v>
      </c>
      <c r="N1937">
        <f>Table2[[#This Row],[NumDealsPurchases]]</f>
        <v>2</v>
      </c>
      <c r="O1937" s="12" t="str">
        <f>IF(Table2[[#This Row],[Kidhome]]=0,"No","Yes")</f>
        <v>Yes</v>
      </c>
      <c r="P1937" s="12" t="str">
        <f>IF(Table2[[#This Row],[Teenhome]]=0,"No","Yes")</f>
        <v>No</v>
      </c>
    </row>
    <row r="1938" spans="1:16" ht="16.5" x14ac:dyDescent="0.3">
      <c r="A1938" s="5">
        <f>Table2[[#This Row],[ID]]</f>
        <v>6200</v>
      </c>
      <c r="B1938" s="6">
        <f>Table2[[#This Row],[Year_Birth]]</f>
        <v>1951</v>
      </c>
      <c r="C1938" s="6" t="str">
        <f>Table2[[#This Row],[Education]]</f>
        <v>Graduation</v>
      </c>
      <c r="D1938" s="6" t="str">
        <f>Table2[[#This Row],[Marital_Status]]</f>
        <v>Married</v>
      </c>
      <c r="E1938" s="6">
        <f>Table2[[#This Row],[Income]]</f>
        <v>75903</v>
      </c>
      <c r="F1938" s="6">
        <f>Table2[[#This Row],[Kidhome]]</f>
        <v>0</v>
      </c>
      <c r="G1938" s="6">
        <f>Table2[[#This Row],[Teenhome]]</f>
        <v>1</v>
      </c>
      <c r="H1938" s="9">
        <f>Table2[[#This Row],[Dt_Customer]]</f>
        <v>41372</v>
      </c>
      <c r="I1938" s="6">
        <f>Table2[[#This Row],[Recency]]</f>
        <v>50</v>
      </c>
      <c r="J1938" s="8">
        <f>IF(VALUE(YEAR(People!$H1938))-People!$B1938&gt;=90,44,VALUE(YEAR(People!$H1938))-People!$B1938)</f>
        <v>62</v>
      </c>
      <c r="K1938" s="5" t="str">
        <f>IF(AND(People!$J1938&gt;=16,People!$J1938&lt;=25),"16-25",IF(AND(People!$J1938&gt;=26,People!$J1938&lt;=35),"26-35",IF(AND(People!$J1938&gt;=36,People!$J1938&lt;=45),"36-45",IF(AND(People!$J1938&gt;=46,People!$J1938&lt;=55),"46-55",IF(AND(People!$J1938&gt;=56,People!$J1938&lt;=65),"56-65",IF(AND(People!$J1938&gt;=66,People!$J1938&lt;=75),"66-75","ALL"))))))</f>
        <v>56-65</v>
      </c>
      <c r="L1938" t="str">
        <f>Products!H1938</f>
        <v>Single</v>
      </c>
      <c r="M1938">
        <f>Table2[[#This Row],[Recency]]</f>
        <v>50</v>
      </c>
      <c r="N1938">
        <f>Table2[[#This Row],[NumDealsPurchases]]</f>
        <v>2</v>
      </c>
      <c r="O1938" s="12" t="str">
        <f>IF(Table2[[#This Row],[Kidhome]]=0,"No","Yes")</f>
        <v>No</v>
      </c>
      <c r="P1938" s="12" t="str">
        <f>IF(Table2[[#This Row],[Teenhome]]=0,"No","Yes")</f>
        <v>Yes</v>
      </c>
    </row>
    <row r="1939" spans="1:16" ht="16.5" x14ac:dyDescent="0.3">
      <c r="A1939" s="7">
        <f>Table2[[#This Row],[ID]]</f>
        <v>1403</v>
      </c>
      <c r="B1939" s="6">
        <f>Table2[[#This Row],[Year_Birth]]</f>
        <v>1975</v>
      </c>
      <c r="C1939" s="6" t="str">
        <f>Table2[[#This Row],[Education]]</f>
        <v>2n Cycle</v>
      </c>
      <c r="D1939" s="6" t="str">
        <f>Table2[[#This Row],[Marital_Status]]</f>
        <v>Together</v>
      </c>
      <c r="E1939" s="6">
        <f>Table2[[#This Row],[Income]]</f>
        <v>34984</v>
      </c>
      <c r="F1939" s="6">
        <f>Table2[[#This Row],[Kidhome]]</f>
        <v>1</v>
      </c>
      <c r="G1939" s="6">
        <f>Table2[[#This Row],[Teenhome]]</f>
        <v>1</v>
      </c>
      <c r="H1939" s="9">
        <f>Table2[[#This Row],[Dt_Customer]]</f>
        <v>41158</v>
      </c>
      <c r="I1939" s="6">
        <f>Table2[[#This Row],[Recency]]</f>
        <v>40</v>
      </c>
      <c r="J1939" s="14">
        <f>IF(VALUE(YEAR(People!$H1939))-People!$B1939&gt;=90,44,VALUE(YEAR(People!$H1939))-People!$B1939)</f>
        <v>37</v>
      </c>
      <c r="K1939" s="5" t="str">
        <f>IF(AND(People!$J1939&gt;=16,People!$J1939&lt;=25),"16-25",IF(AND(People!$J1939&gt;=26,People!$J1939&lt;=35),"26-35",IF(AND(People!$J1939&gt;=36,People!$J1939&lt;=45),"36-45",IF(AND(People!$J1939&gt;=46,People!$J1939&lt;=55),"46-55",IF(AND(People!$J1939&gt;=56,People!$J1939&lt;=65),"56-65",IF(AND(People!$J1939&gt;=66,People!$J1939&lt;=75),"66-75","ALL"))))))</f>
        <v>36-45</v>
      </c>
      <c r="L1939" t="str">
        <f>Products!H1939</f>
        <v>Widow</v>
      </c>
      <c r="M1939">
        <f>Table2[[#This Row],[Recency]]</f>
        <v>40</v>
      </c>
      <c r="N1939">
        <f>Table2[[#This Row],[NumDealsPurchases]]</f>
        <v>2</v>
      </c>
      <c r="O1939" s="12" t="str">
        <f>IF(Table2[[#This Row],[Kidhome]]=0,"No","Yes")</f>
        <v>Yes</v>
      </c>
      <c r="P1939" s="12" t="str">
        <f>IF(Table2[[#This Row],[Teenhome]]=0,"No","Yes")</f>
        <v>Yes</v>
      </c>
    </row>
    <row r="1940" spans="1:16" ht="16.5" x14ac:dyDescent="0.3">
      <c r="A1940" s="5">
        <f>Table2[[#This Row],[ID]]</f>
        <v>4827</v>
      </c>
      <c r="B1940" s="6">
        <f>Table2[[#This Row],[Year_Birth]]</f>
        <v>1956</v>
      </c>
      <c r="C1940" s="6" t="str">
        <f>Table2[[#This Row],[Education]]</f>
        <v>PhD</v>
      </c>
      <c r="D1940" s="6" t="str">
        <f>Table2[[#This Row],[Marital_Status]]</f>
        <v>Single</v>
      </c>
      <c r="E1940" s="6">
        <f>Table2[[#This Row],[Income]]</f>
        <v>54998</v>
      </c>
      <c r="F1940" s="6">
        <f>Table2[[#This Row],[Kidhome]]</f>
        <v>0</v>
      </c>
      <c r="G1940" s="6">
        <f>Table2[[#This Row],[Teenhome]]</f>
        <v>1</v>
      </c>
      <c r="H1940" s="9">
        <f>Table2[[#This Row],[Dt_Customer]]</f>
        <v>41343</v>
      </c>
      <c r="I1940" s="6">
        <f>Table2[[#This Row],[Recency]]</f>
        <v>3</v>
      </c>
      <c r="J1940" s="8">
        <f>IF(VALUE(YEAR(People!$H1940))-People!$B1940&gt;=90,44,VALUE(YEAR(People!$H1940))-People!$B1940)</f>
        <v>57</v>
      </c>
      <c r="K1940" s="5" t="str">
        <f>IF(AND(People!$J1940&gt;=16,People!$J1940&lt;=25),"16-25",IF(AND(People!$J1940&gt;=26,People!$J1940&lt;=35),"26-35",IF(AND(People!$J1940&gt;=36,People!$J1940&lt;=45),"36-45",IF(AND(People!$J1940&gt;=46,People!$J1940&lt;=55),"46-55",IF(AND(People!$J1940&gt;=56,People!$J1940&lt;=65),"56-65",IF(AND(People!$J1940&gt;=66,People!$J1940&lt;=75),"66-75","ALL"))))))</f>
        <v>56-65</v>
      </c>
      <c r="L1940" t="str">
        <f>Products!H1940</f>
        <v>Married</v>
      </c>
      <c r="M1940">
        <f>Table2[[#This Row],[Recency]]</f>
        <v>3</v>
      </c>
      <c r="N1940">
        <f>Table2[[#This Row],[NumDealsPurchases]]</f>
        <v>5</v>
      </c>
      <c r="O1940" s="12" t="str">
        <f>IF(Table2[[#This Row],[Kidhome]]=0,"No","Yes")</f>
        <v>No</v>
      </c>
      <c r="P1940" s="12" t="str">
        <f>IF(Table2[[#This Row],[Teenhome]]=0,"No","Yes")</f>
        <v>Yes</v>
      </c>
    </row>
    <row r="1941" spans="1:16" ht="16.5" x14ac:dyDescent="0.3">
      <c r="A1941" s="7">
        <f>Table2[[#This Row],[ID]]</f>
        <v>6250</v>
      </c>
      <c r="B1941" s="6">
        <f>Table2[[#This Row],[Year_Birth]]</f>
        <v>1949</v>
      </c>
      <c r="C1941" s="6" t="str">
        <f>Table2[[#This Row],[Education]]</f>
        <v>PhD</v>
      </c>
      <c r="D1941" s="6" t="str">
        <f>Table2[[#This Row],[Marital_Status]]</f>
        <v>Widow</v>
      </c>
      <c r="E1941" s="6">
        <f>Table2[[#This Row],[Income]]</f>
        <v>54356</v>
      </c>
      <c r="F1941" s="6">
        <f>Table2[[#This Row],[Kidhome]]</f>
        <v>0</v>
      </c>
      <c r="G1941" s="6">
        <f>Table2[[#This Row],[Teenhome]]</f>
        <v>1</v>
      </c>
      <c r="H1941" s="9">
        <f>Table2[[#This Row],[Dt_Customer]]</f>
        <v>41232</v>
      </c>
      <c r="I1941" s="6">
        <f>Table2[[#This Row],[Recency]]</f>
        <v>62</v>
      </c>
      <c r="J1941" s="14">
        <f>IF(VALUE(YEAR(People!$H1941))-People!$B1941&gt;=90,44,VALUE(YEAR(People!$H1941))-People!$B1941)</f>
        <v>63</v>
      </c>
      <c r="K1941" s="5" t="str">
        <f>IF(AND(People!$J1941&gt;=16,People!$J1941&lt;=25),"16-25",IF(AND(People!$J1941&gt;=26,People!$J1941&lt;=35),"26-35",IF(AND(People!$J1941&gt;=36,People!$J1941&lt;=45),"36-45",IF(AND(People!$J1941&gt;=46,People!$J1941&lt;=55),"46-55",IF(AND(People!$J1941&gt;=56,People!$J1941&lt;=65),"56-65",IF(AND(People!$J1941&gt;=66,People!$J1941&lt;=75),"66-75","ALL"))))))</f>
        <v>56-65</v>
      </c>
      <c r="L1941" t="str">
        <f>Products!H1941</f>
        <v>Married</v>
      </c>
      <c r="M1941">
        <f>Table2[[#This Row],[Recency]]</f>
        <v>62</v>
      </c>
      <c r="N1941">
        <f>Table2[[#This Row],[NumDealsPurchases]]</f>
        <v>3</v>
      </c>
      <c r="O1941" s="12" t="str">
        <f>IF(Table2[[#This Row],[Kidhome]]=0,"No","Yes")</f>
        <v>No</v>
      </c>
      <c r="P1941" s="12" t="str">
        <f>IF(Table2[[#This Row],[Teenhome]]=0,"No","Yes")</f>
        <v>Yes</v>
      </c>
    </row>
    <row r="1942" spans="1:16" ht="16.5" x14ac:dyDescent="0.3">
      <c r="A1942" s="5">
        <f>Table2[[#This Row],[ID]]</f>
        <v>9291</v>
      </c>
      <c r="B1942" s="6">
        <f>Table2[[#This Row],[Year_Birth]]</f>
        <v>1959</v>
      </c>
      <c r="C1942" s="6" t="str">
        <f>Table2[[#This Row],[Education]]</f>
        <v>Master</v>
      </c>
      <c r="D1942" s="6" t="str">
        <f>Table2[[#This Row],[Marital_Status]]</f>
        <v>Married</v>
      </c>
      <c r="E1942" s="6">
        <f>Table2[[#This Row],[Income]]</f>
        <v>34242</v>
      </c>
      <c r="F1942" s="6">
        <f>Table2[[#This Row],[Kidhome]]</f>
        <v>0</v>
      </c>
      <c r="G1942" s="6">
        <f>Table2[[#This Row],[Teenhome]]</f>
        <v>1</v>
      </c>
      <c r="H1942" s="9">
        <f>Table2[[#This Row],[Dt_Customer]]</f>
        <v>41721</v>
      </c>
      <c r="I1942" s="6">
        <f>Table2[[#This Row],[Recency]]</f>
        <v>25</v>
      </c>
      <c r="J1942" s="8">
        <f>IF(VALUE(YEAR(People!$H1942))-People!$B1942&gt;=90,44,VALUE(YEAR(People!$H1942))-People!$B1942)</f>
        <v>55</v>
      </c>
      <c r="K1942" s="5" t="str">
        <f>IF(AND(People!$J1942&gt;=16,People!$J1942&lt;=25),"16-25",IF(AND(People!$J1942&gt;=26,People!$J1942&lt;=35),"26-35",IF(AND(People!$J1942&gt;=36,People!$J1942&lt;=45),"36-45",IF(AND(People!$J1942&gt;=46,People!$J1942&lt;=55),"46-55",IF(AND(People!$J1942&gt;=56,People!$J1942&lt;=65),"56-65",IF(AND(People!$J1942&gt;=66,People!$J1942&lt;=75),"66-75","ALL"))))))</f>
        <v>46-55</v>
      </c>
      <c r="L1942" t="str">
        <f>Products!H1942</f>
        <v>Married</v>
      </c>
      <c r="M1942">
        <f>Table2[[#This Row],[Recency]]</f>
        <v>25</v>
      </c>
      <c r="N1942">
        <f>Table2[[#This Row],[NumDealsPurchases]]</f>
        <v>1</v>
      </c>
      <c r="O1942" s="12" t="str">
        <f>IF(Table2[[#This Row],[Kidhome]]=0,"No","Yes")</f>
        <v>No</v>
      </c>
      <c r="P1942" s="12" t="str">
        <f>IF(Table2[[#This Row],[Teenhome]]=0,"No","Yes")</f>
        <v>Yes</v>
      </c>
    </row>
    <row r="1943" spans="1:16" ht="16.5" x14ac:dyDescent="0.3">
      <c r="A1943" s="7">
        <f>Table2[[#This Row],[ID]]</f>
        <v>2478</v>
      </c>
      <c r="B1943" s="6">
        <f>Table2[[#This Row],[Year_Birth]]</f>
        <v>1973</v>
      </c>
      <c r="C1943" s="6" t="str">
        <f>Table2[[#This Row],[Education]]</f>
        <v>Graduation</v>
      </c>
      <c r="D1943" s="6" t="str">
        <f>Table2[[#This Row],[Marital_Status]]</f>
        <v>Married</v>
      </c>
      <c r="E1943" s="6">
        <f>Table2[[#This Row],[Income]]</f>
        <v>25410</v>
      </c>
      <c r="F1943" s="6">
        <f>Table2[[#This Row],[Kidhome]]</f>
        <v>1</v>
      </c>
      <c r="G1943" s="6">
        <f>Table2[[#This Row],[Teenhome]]</f>
        <v>0</v>
      </c>
      <c r="H1943" s="9">
        <f>Table2[[#This Row],[Dt_Customer]]</f>
        <v>41517</v>
      </c>
      <c r="I1943" s="6">
        <f>Table2[[#This Row],[Recency]]</f>
        <v>48</v>
      </c>
      <c r="J1943" s="14">
        <f>IF(VALUE(YEAR(People!$H1943))-People!$B1943&gt;=90,44,VALUE(YEAR(People!$H1943))-People!$B1943)</f>
        <v>40</v>
      </c>
      <c r="K1943" s="5" t="str">
        <f>IF(AND(People!$J1943&gt;=16,People!$J1943&lt;=25),"16-25",IF(AND(People!$J1943&gt;=26,People!$J1943&lt;=35),"26-35",IF(AND(People!$J1943&gt;=36,People!$J1943&lt;=45),"36-45",IF(AND(People!$J1943&gt;=46,People!$J1943&lt;=55),"46-55",IF(AND(People!$J1943&gt;=56,People!$J1943&lt;=65),"56-65",IF(AND(People!$J1943&gt;=66,People!$J1943&lt;=75),"66-75","ALL"))))))</f>
        <v>36-45</v>
      </c>
      <c r="L1943" t="str">
        <f>Products!H1943</f>
        <v>Together</v>
      </c>
      <c r="M1943">
        <f>Table2[[#This Row],[Recency]]</f>
        <v>48</v>
      </c>
      <c r="N1943">
        <f>Table2[[#This Row],[NumDealsPurchases]]</f>
        <v>1</v>
      </c>
      <c r="O1943" s="12" t="str">
        <f>IF(Table2[[#This Row],[Kidhome]]=0,"No","Yes")</f>
        <v>Yes</v>
      </c>
      <c r="P1943" s="12" t="str">
        <f>IF(Table2[[#This Row],[Teenhome]]=0,"No","Yes")</f>
        <v>No</v>
      </c>
    </row>
    <row r="1944" spans="1:16" ht="16.5" x14ac:dyDescent="0.3">
      <c r="A1944" s="5">
        <f>Table2[[#This Row],[ID]]</f>
        <v>1139</v>
      </c>
      <c r="B1944" s="6">
        <f>Table2[[#This Row],[Year_Birth]]</f>
        <v>1984</v>
      </c>
      <c r="C1944" s="6" t="str">
        <f>Table2[[#This Row],[Education]]</f>
        <v>PhD</v>
      </c>
      <c r="D1944" s="6" t="str">
        <f>Table2[[#This Row],[Marital_Status]]</f>
        <v>Married</v>
      </c>
      <c r="E1944" s="6">
        <f>Table2[[#This Row],[Income]]</f>
        <v>73356</v>
      </c>
      <c r="F1944" s="6">
        <f>Table2[[#This Row],[Kidhome]]</f>
        <v>0</v>
      </c>
      <c r="G1944" s="6">
        <f>Table2[[#This Row],[Teenhome]]</f>
        <v>0</v>
      </c>
      <c r="H1944" s="9">
        <f>Table2[[#This Row],[Dt_Customer]]</f>
        <v>41676</v>
      </c>
      <c r="I1944" s="6">
        <f>Table2[[#This Row],[Recency]]</f>
        <v>56</v>
      </c>
      <c r="J1944" s="8">
        <f>IF(VALUE(YEAR(People!$H1944))-People!$B1944&gt;=90,44,VALUE(YEAR(People!$H1944))-People!$B1944)</f>
        <v>30</v>
      </c>
      <c r="K1944" s="5" t="str">
        <f>IF(AND(People!$J1944&gt;=16,People!$J1944&lt;=25),"16-25",IF(AND(People!$J1944&gt;=26,People!$J1944&lt;=35),"26-35",IF(AND(People!$J1944&gt;=36,People!$J1944&lt;=45),"36-45",IF(AND(People!$J1944&gt;=46,People!$J1944&lt;=55),"46-55",IF(AND(People!$J1944&gt;=56,People!$J1944&lt;=65),"56-65",IF(AND(People!$J1944&gt;=66,People!$J1944&lt;=75),"66-75","ALL"))))))</f>
        <v>26-35</v>
      </c>
      <c r="L1944" t="str">
        <f>Products!H1944</f>
        <v>Single</v>
      </c>
      <c r="M1944">
        <f>Table2[[#This Row],[Recency]]</f>
        <v>56</v>
      </c>
      <c r="N1944">
        <f>Table2[[#This Row],[NumDealsPurchases]]</f>
        <v>1</v>
      </c>
      <c r="O1944" s="12" t="str">
        <f>IF(Table2[[#This Row],[Kidhome]]=0,"No","Yes")</f>
        <v>No</v>
      </c>
      <c r="P1944" s="12" t="str">
        <f>IF(Table2[[#This Row],[Teenhome]]=0,"No","Yes")</f>
        <v>No</v>
      </c>
    </row>
    <row r="1945" spans="1:16" ht="16.5" x14ac:dyDescent="0.3">
      <c r="A1945" s="7">
        <f>Table2[[#This Row],[ID]]</f>
        <v>5138</v>
      </c>
      <c r="B1945" s="6">
        <f>Table2[[#This Row],[Year_Birth]]</f>
        <v>1950</v>
      </c>
      <c r="C1945" s="6" t="str">
        <f>Table2[[#This Row],[Education]]</f>
        <v>Graduation</v>
      </c>
      <c r="D1945" s="6" t="str">
        <f>Table2[[#This Row],[Marital_Status]]</f>
        <v>Together</v>
      </c>
      <c r="E1945" s="6">
        <f>Table2[[#This Row],[Income]]</f>
        <v>28320</v>
      </c>
      <c r="F1945" s="6">
        <f>Table2[[#This Row],[Kidhome]]</f>
        <v>0</v>
      </c>
      <c r="G1945" s="6">
        <f>Table2[[#This Row],[Teenhome]]</f>
        <v>1</v>
      </c>
      <c r="H1945" s="9">
        <f>Table2[[#This Row],[Dt_Customer]]</f>
        <v>41288</v>
      </c>
      <c r="I1945" s="6">
        <f>Table2[[#This Row],[Recency]]</f>
        <v>68</v>
      </c>
      <c r="J1945" s="14">
        <f>IF(VALUE(YEAR(People!$H1945))-People!$B1945&gt;=90,44,VALUE(YEAR(People!$H1945))-People!$B1945)</f>
        <v>63</v>
      </c>
      <c r="K1945" s="5" t="str">
        <f>IF(AND(People!$J1945&gt;=16,People!$J1945&lt;=25),"16-25",IF(AND(People!$J1945&gt;=26,People!$J1945&lt;=35),"26-35",IF(AND(People!$J1945&gt;=36,People!$J1945&lt;=45),"36-45",IF(AND(People!$J1945&gt;=46,People!$J1945&lt;=55),"46-55",IF(AND(People!$J1945&gt;=56,People!$J1945&lt;=65),"56-65",IF(AND(People!$J1945&gt;=66,People!$J1945&lt;=75),"66-75","ALL"))))))</f>
        <v>56-65</v>
      </c>
      <c r="L1945" t="str">
        <f>Products!H1945</f>
        <v>Married</v>
      </c>
      <c r="M1945">
        <f>Table2[[#This Row],[Recency]]</f>
        <v>68</v>
      </c>
      <c r="N1945">
        <f>Table2[[#This Row],[NumDealsPurchases]]</f>
        <v>1</v>
      </c>
      <c r="O1945" s="12" t="str">
        <f>IF(Table2[[#This Row],[Kidhome]]=0,"No","Yes")</f>
        <v>No</v>
      </c>
      <c r="P1945" s="12" t="str">
        <f>IF(Table2[[#This Row],[Teenhome]]=0,"No","Yes")</f>
        <v>Yes</v>
      </c>
    </row>
    <row r="1946" spans="1:16" ht="16.5" x14ac:dyDescent="0.3">
      <c r="A1946" s="5">
        <f>Table2[[#This Row],[ID]]</f>
        <v>5393</v>
      </c>
      <c r="B1946" s="6">
        <f>Table2[[#This Row],[Year_Birth]]</f>
        <v>1977</v>
      </c>
      <c r="C1946" s="6" t="str">
        <f>Table2[[#This Row],[Education]]</f>
        <v>Graduation</v>
      </c>
      <c r="D1946" s="6" t="str">
        <f>Table2[[#This Row],[Marital_Status]]</f>
        <v>Single</v>
      </c>
      <c r="E1946" s="6">
        <f>Table2[[#This Row],[Income]]</f>
        <v>23763</v>
      </c>
      <c r="F1946" s="6">
        <f>Table2[[#This Row],[Kidhome]]</f>
        <v>1</v>
      </c>
      <c r="G1946" s="6">
        <f>Table2[[#This Row],[Teenhome]]</f>
        <v>0</v>
      </c>
      <c r="H1946" s="9">
        <f>Table2[[#This Row],[Dt_Customer]]</f>
        <v>41128</v>
      </c>
      <c r="I1946" s="6">
        <f>Table2[[#This Row],[Recency]]</f>
        <v>64</v>
      </c>
      <c r="J1946" s="8">
        <f>IF(VALUE(YEAR(People!$H1946))-People!$B1946&gt;=90,44,VALUE(YEAR(People!$H1946))-People!$B1946)</f>
        <v>35</v>
      </c>
      <c r="K1946" s="5" t="str">
        <f>IF(AND(People!$J1946&gt;=16,People!$J1946&lt;=25),"16-25",IF(AND(People!$J1946&gt;=26,People!$J1946&lt;=35),"26-35",IF(AND(People!$J1946&gt;=36,People!$J1946&lt;=45),"36-45",IF(AND(People!$J1946&gt;=46,People!$J1946&lt;=55),"46-55",IF(AND(People!$J1946&gt;=56,People!$J1946&lt;=65),"56-65",IF(AND(People!$J1946&gt;=66,People!$J1946&lt;=75),"66-75","ALL"))))))</f>
        <v>26-35</v>
      </c>
      <c r="L1946" t="str">
        <f>Products!H1946</f>
        <v>Married</v>
      </c>
      <c r="M1946">
        <f>Table2[[#This Row],[Recency]]</f>
        <v>64</v>
      </c>
      <c r="N1946">
        <f>Table2[[#This Row],[NumDealsPurchases]]</f>
        <v>1</v>
      </c>
      <c r="O1946" s="12" t="str">
        <f>IF(Table2[[#This Row],[Kidhome]]=0,"No","Yes")</f>
        <v>Yes</v>
      </c>
      <c r="P1946" s="12" t="str">
        <f>IF(Table2[[#This Row],[Teenhome]]=0,"No","Yes")</f>
        <v>No</v>
      </c>
    </row>
    <row r="1947" spans="1:16" ht="16.5" x14ac:dyDescent="0.3">
      <c r="A1947" s="7">
        <f>Table2[[#This Row],[ID]]</f>
        <v>10413</v>
      </c>
      <c r="B1947" s="6">
        <f>Table2[[#This Row],[Year_Birth]]</f>
        <v>1984</v>
      </c>
      <c r="C1947" s="6" t="str">
        <f>Table2[[#This Row],[Education]]</f>
        <v>Graduation</v>
      </c>
      <c r="D1947" s="6" t="str">
        <f>Table2[[#This Row],[Marital_Status]]</f>
        <v>Married</v>
      </c>
      <c r="E1947" s="6">
        <f>Table2[[#This Row],[Income]]</f>
        <v>72570</v>
      </c>
      <c r="F1947" s="6">
        <f>Table2[[#This Row],[Kidhome]]</f>
        <v>0</v>
      </c>
      <c r="G1947" s="6">
        <f>Table2[[#This Row],[Teenhome]]</f>
        <v>0</v>
      </c>
      <c r="H1947" s="9">
        <f>Table2[[#This Row],[Dt_Customer]]</f>
        <v>41754</v>
      </c>
      <c r="I1947" s="6">
        <f>Table2[[#This Row],[Recency]]</f>
        <v>67</v>
      </c>
      <c r="J1947" s="14">
        <f>IF(VALUE(YEAR(People!$H1947))-People!$B1947&gt;=90,44,VALUE(YEAR(People!$H1947))-People!$B1947)</f>
        <v>30</v>
      </c>
      <c r="K1947" s="5" t="str">
        <f>IF(AND(People!$J1947&gt;=16,People!$J1947&lt;=25),"16-25",IF(AND(People!$J1947&gt;=26,People!$J1947&lt;=35),"26-35",IF(AND(People!$J1947&gt;=36,People!$J1947&lt;=45),"36-45",IF(AND(People!$J1947&gt;=46,People!$J1947&lt;=55),"46-55",IF(AND(People!$J1947&gt;=56,People!$J1947&lt;=65),"56-65",IF(AND(People!$J1947&gt;=66,People!$J1947&lt;=75),"66-75","ALL"))))))</f>
        <v>26-35</v>
      </c>
      <c r="L1947" t="str">
        <f>Products!H1947</f>
        <v>Widow</v>
      </c>
      <c r="M1947">
        <f>Table2[[#This Row],[Recency]]</f>
        <v>67</v>
      </c>
      <c r="N1947">
        <f>Table2[[#This Row],[NumDealsPurchases]]</f>
        <v>1</v>
      </c>
      <c r="O1947" s="12" t="str">
        <f>IF(Table2[[#This Row],[Kidhome]]=0,"No","Yes")</f>
        <v>No</v>
      </c>
      <c r="P1947" s="12" t="str">
        <f>IF(Table2[[#This Row],[Teenhome]]=0,"No","Yes")</f>
        <v>No</v>
      </c>
    </row>
    <row r="1948" spans="1:16" ht="16.5" x14ac:dyDescent="0.3">
      <c r="A1948" s="5">
        <f>Table2[[#This Row],[ID]]</f>
        <v>5015</v>
      </c>
      <c r="B1948" s="6">
        <f>Table2[[#This Row],[Year_Birth]]</f>
        <v>1976</v>
      </c>
      <c r="C1948" s="6" t="str">
        <f>Table2[[#This Row],[Education]]</f>
        <v>Master</v>
      </c>
      <c r="D1948" s="6" t="str">
        <f>Table2[[#This Row],[Marital_Status]]</f>
        <v>Married</v>
      </c>
      <c r="E1948" s="6">
        <f>Table2[[#This Row],[Income]]</f>
        <v>34529</v>
      </c>
      <c r="F1948" s="6">
        <f>Table2[[#This Row],[Kidhome]]</f>
        <v>1</v>
      </c>
      <c r="G1948" s="6">
        <f>Table2[[#This Row],[Teenhome]]</f>
        <v>0</v>
      </c>
      <c r="H1948" s="9">
        <f>Table2[[#This Row],[Dt_Customer]]</f>
        <v>41166</v>
      </c>
      <c r="I1948" s="6">
        <f>Table2[[#This Row],[Recency]]</f>
        <v>94</v>
      </c>
      <c r="J1948" s="8">
        <f>IF(VALUE(YEAR(People!$H1948))-People!$B1948&gt;=90,44,VALUE(YEAR(People!$H1948))-People!$B1948)</f>
        <v>36</v>
      </c>
      <c r="K1948" s="5" t="str">
        <f>IF(AND(People!$J1948&gt;=16,People!$J1948&lt;=25),"16-25",IF(AND(People!$J1948&gt;=26,People!$J1948&lt;=35),"26-35",IF(AND(People!$J1948&gt;=36,People!$J1948&lt;=45),"36-45",IF(AND(People!$J1948&gt;=46,People!$J1948&lt;=55),"46-55",IF(AND(People!$J1948&gt;=56,People!$J1948&lt;=65),"56-65",IF(AND(People!$J1948&gt;=66,People!$J1948&lt;=75),"66-75","ALL"))))))</f>
        <v>36-45</v>
      </c>
      <c r="L1948" t="str">
        <f>Products!H1948</f>
        <v>Married</v>
      </c>
      <c r="M1948">
        <f>Table2[[#This Row],[Recency]]</f>
        <v>94</v>
      </c>
      <c r="N1948">
        <f>Table2[[#This Row],[NumDealsPurchases]]</f>
        <v>2</v>
      </c>
      <c r="O1948" s="12" t="str">
        <f>IF(Table2[[#This Row],[Kidhome]]=0,"No","Yes")</f>
        <v>Yes</v>
      </c>
      <c r="P1948" s="12" t="str">
        <f>IF(Table2[[#This Row],[Teenhome]]=0,"No","Yes")</f>
        <v>No</v>
      </c>
    </row>
    <row r="1949" spans="1:16" ht="16.5" x14ac:dyDescent="0.3">
      <c r="A1949" s="7">
        <f>Table2[[#This Row],[ID]]</f>
        <v>10868</v>
      </c>
      <c r="B1949" s="6">
        <f>Table2[[#This Row],[Year_Birth]]</f>
        <v>1951</v>
      </c>
      <c r="C1949" s="6" t="str">
        <f>Table2[[#This Row],[Education]]</f>
        <v>Graduation</v>
      </c>
      <c r="D1949" s="6" t="str">
        <f>Table2[[#This Row],[Marital_Status]]</f>
        <v>Widow</v>
      </c>
      <c r="E1949" s="6">
        <f>Table2[[#This Row],[Income]]</f>
        <v>70792</v>
      </c>
      <c r="F1949" s="6">
        <f>Table2[[#This Row],[Kidhome]]</f>
        <v>0</v>
      </c>
      <c r="G1949" s="6">
        <f>Table2[[#This Row],[Teenhome]]</f>
        <v>0</v>
      </c>
      <c r="H1949" s="9">
        <f>Table2[[#This Row],[Dt_Customer]]</f>
        <v>41311</v>
      </c>
      <c r="I1949" s="6">
        <f>Table2[[#This Row],[Recency]]</f>
        <v>82</v>
      </c>
      <c r="J1949" s="14">
        <f>IF(VALUE(YEAR(People!$H1949))-People!$B1949&gt;=90,44,VALUE(YEAR(People!$H1949))-People!$B1949)</f>
        <v>62</v>
      </c>
      <c r="K1949" s="5" t="str">
        <f>IF(AND(People!$J1949&gt;=16,People!$J1949&lt;=25),"16-25",IF(AND(People!$J1949&gt;=26,People!$J1949&lt;=35),"26-35",IF(AND(People!$J1949&gt;=36,People!$J1949&lt;=45),"36-45",IF(AND(People!$J1949&gt;=46,People!$J1949&lt;=55),"46-55",IF(AND(People!$J1949&gt;=56,People!$J1949&lt;=65),"56-65",IF(AND(People!$J1949&gt;=66,People!$J1949&lt;=75),"66-75","ALL"))))))</f>
        <v>56-65</v>
      </c>
      <c r="L1949" t="str">
        <f>Products!H1949</f>
        <v>Married</v>
      </c>
      <c r="M1949">
        <f>Table2[[#This Row],[Recency]]</f>
        <v>82</v>
      </c>
      <c r="N1949">
        <f>Table2[[#This Row],[NumDealsPurchases]]</f>
        <v>2</v>
      </c>
      <c r="O1949" s="12" t="str">
        <f>IF(Table2[[#This Row],[Kidhome]]=0,"No","Yes")</f>
        <v>No</v>
      </c>
      <c r="P1949" s="12" t="str">
        <f>IF(Table2[[#This Row],[Teenhome]]=0,"No","Yes")</f>
        <v>No</v>
      </c>
    </row>
    <row r="1950" spans="1:16" ht="16.5" x14ac:dyDescent="0.3">
      <c r="A1950" s="5">
        <f>Table2[[#This Row],[ID]]</f>
        <v>10676</v>
      </c>
      <c r="B1950" s="6">
        <f>Table2[[#This Row],[Year_Birth]]</f>
        <v>1982</v>
      </c>
      <c r="C1950" s="6" t="str">
        <f>Table2[[#This Row],[Education]]</f>
        <v>Graduation</v>
      </c>
      <c r="D1950" s="6" t="str">
        <f>Table2[[#This Row],[Marital_Status]]</f>
        <v>Married</v>
      </c>
      <c r="E1950" s="6">
        <f>Table2[[#This Row],[Income]]</f>
        <v>63211</v>
      </c>
      <c r="F1950" s="6">
        <f>Table2[[#This Row],[Kidhome]]</f>
        <v>0</v>
      </c>
      <c r="G1950" s="6">
        <f>Table2[[#This Row],[Teenhome]]</f>
        <v>0</v>
      </c>
      <c r="H1950" s="9">
        <f>Table2[[#This Row],[Dt_Customer]]</f>
        <v>41215</v>
      </c>
      <c r="I1950" s="6">
        <f>Table2[[#This Row],[Recency]]</f>
        <v>3</v>
      </c>
      <c r="J1950" s="8">
        <f>IF(VALUE(YEAR(People!$H1950))-People!$B1950&gt;=90,44,VALUE(YEAR(People!$H1950))-People!$B1950)</f>
        <v>30</v>
      </c>
      <c r="K1950" s="5" t="str">
        <f>IF(AND(People!$J1950&gt;=16,People!$J1950&lt;=25),"16-25",IF(AND(People!$J1950&gt;=26,People!$J1950&lt;=35),"26-35",IF(AND(People!$J1950&gt;=36,People!$J1950&lt;=45),"36-45",IF(AND(People!$J1950&gt;=46,People!$J1950&lt;=55),"46-55",IF(AND(People!$J1950&gt;=56,People!$J1950&lt;=65),"56-65",IF(AND(People!$J1950&gt;=66,People!$J1950&lt;=75),"66-75","ALL"))))))</f>
        <v>26-35</v>
      </c>
      <c r="L1950" t="str">
        <f>Products!H1950</f>
        <v>Single</v>
      </c>
      <c r="M1950">
        <f>Table2[[#This Row],[Recency]]</f>
        <v>3</v>
      </c>
      <c r="N1950">
        <f>Table2[[#This Row],[NumDealsPurchases]]</f>
        <v>2</v>
      </c>
      <c r="O1950" s="12" t="str">
        <f>IF(Table2[[#This Row],[Kidhome]]=0,"No","Yes")</f>
        <v>No</v>
      </c>
      <c r="P1950" s="12" t="str">
        <f>IF(Table2[[#This Row],[Teenhome]]=0,"No","Yes")</f>
        <v>No</v>
      </c>
    </row>
    <row r="1951" spans="1:16" ht="16.5" x14ac:dyDescent="0.3">
      <c r="A1951" s="7">
        <f>Table2[[#This Row],[ID]]</f>
        <v>2495</v>
      </c>
      <c r="B1951" s="6">
        <f>Table2[[#This Row],[Year_Birth]]</f>
        <v>1974</v>
      </c>
      <c r="C1951" s="6" t="str">
        <f>Table2[[#This Row],[Education]]</f>
        <v>Master</v>
      </c>
      <c r="D1951" s="6" t="str">
        <f>Table2[[#This Row],[Marital_Status]]</f>
        <v>Married</v>
      </c>
      <c r="E1951" s="6">
        <f>Table2[[#This Row],[Income]]</f>
        <v>83891</v>
      </c>
      <c r="F1951" s="6">
        <f>Table2[[#This Row],[Kidhome]]</f>
        <v>0</v>
      </c>
      <c r="G1951" s="6">
        <f>Table2[[#This Row],[Teenhome]]</f>
        <v>1</v>
      </c>
      <c r="H1951" s="9">
        <f>Table2[[#This Row],[Dt_Customer]]</f>
        <v>41810</v>
      </c>
      <c r="I1951" s="6">
        <f>Table2[[#This Row],[Recency]]</f>
        <v>24</v>
      </c>
      <c r="J1951" s="14">
        <f>IF(VALUE(YEAR(People!$H1951))-People!$B1951&gt;=90,44,VALUE(YEAR(People!$H1951))-People!$B1951)</f>
        <v>40</v>
      </c>
      <c r="K1951" s="5" t="str">
        <f>IF(AND(People!$J1951&gt;=16,People!$J1951&lt;=25),"16-25",IF(AND(People!$J1951&gt;=26,People!$J1951&lt;=35),"26-35",IF(AND(People!$J1951&gt;=36,People!$J1951&lt;=45),"36-45",IF(AND(People!$J1951&gt;=46,People!$J1951&lt;=55),"46-55",IF(AND(People!$J1951&gt;=56,People!$J1951&lt;=65),"56-65",IF(AND(People!$J1951&gt;=66,People!$J1951&lt;=75),"66-75","ALL"))))))</f>
        <v>36-45</v>
      </c>
      <c r="L1951" t="str">
        <f>Products!H1951</f>
        <v>Together</v>
      </c>
      <c r="M1951">
        <f>Table2[[#This Row],[Recency]]</f>
        <v>24</v>
      </c>
      <c r="N1951">
        <f>Table2[[#This Row],[NumDealsPurchases]]</f>
        <v>1</v>
      </c>
      <c r="O1951" s="12" t="str">
        <f>IF(Table2[[#This Row],[Kidhome]]=0,"No","Yes")</f>
        <v>No</v>
      </c>
      <c r="P1951" s="12" t="str">
        <f>IF(Table2[[#This Row],[Teenhome]]=0,"No","Yes")</f>
        <v>Yes</v>
      </c>
    </row>
    <row r="1952" spans="1:16" ht="16.5" x14ac:dyDescent="0.3">
      <c r="A1952" s="5">
        <f>Table2[[#This Row],[ID]]</f>
        <v>7842</v>
      </c>
      <c r="B1952" s="6">
        <f>Table2[[#This Row],[Year_Birth]]</f>
        <v>1968</v>
      </c>
      <c r="C1952" s="6" t="str">
        <f>Table2[[#This Row],[Education]]</f>
        <v>Graduation</v>
      </c>
      <c r="D1952" s="6" t="str">
        <f>Table2[[#This Row],[Marital_Status]]</f>
        <v>Single</v>
      </c>
      <c r="E1952" s="6">
        <f>Table2[[#This Row],[Income]]</f>
        <v>36065</v>
      </c>
      <c r="F1952" s="6">
        <f>Table2[[#This Row],[Kidhome]]</f>
        <v>1</v>
      </c>
      <c r="G1952" s="6">
        <f>Table2[[#This Row],[Teenhome]]</f>
        <v>1</v>
      </c>
      <c r="H1952" s="9">
        <f>Table2[[#This Row],[Dt_Customer]]</f>
        <v>41364</v>
      </c>
      <c r="I1952" s="6">
        <f>Table2[[#This Row],[Recency]]</f>
        <v>54</v>
      </c>
      <c r="J1952" s="8">
        <f>IF(VALUE(YEAR(People!$H1952))-People!$B1952&gt;=90,44,VALUE(YEAR(People!$H1952))-People!$B1952)</f>
        <v>45</v>
      </c>
      <c r="K1952" s="5" t="str">
        <f>IF(AND(People!$J1952&gt;=16,People!$J1952&lt;=25),"16-25",IF(AND(People!$J1952&gt;=26,People!$J1952&lt;=35),"26-35",IF(AND(People!$J1952&gt;=36,People!$J1952&lt;=45),"36-45",IF(AND(People!$J1952&gt;=46,People!$J1952&lt;=55),"46-55",IF(AND(People!$J1952&gt;=56,People!$J1952&lt;=65),"56-65",IF(AND(People!$J1952&gt;=66,People!$J1952&lt;=75),"66-75","ALL"))))))</f>
        <v>36-45</v>
      </c>
      <c r="L1952" t="str">
        <f>Products!H1952</f>
        <v>Single</v>
      </c>
      <c r="M1952">
        <f>Table2[[#This Row],[Recency]]</f>
        <v>54</v>
      </c>
      <c r="N1952">
        <f>Table2[[#This Row],[NumDealsPurchases]]</f>
        <v>3</v>
      </c>
      <c r="O1952" s="12" t="str">
        <f>IF(Table2[[#This Row],[Kidhome]]=0,"No","Yes")</f>
        <v>Yes</v>
      </c>
      <c r="P1952" s="12" t="str">
        <f>IF(Table2[[#This Row],[Teenhome]]=0,"No","Yes")</f>
        <v>Yes</v>
      </c>
    </row>
    <row r="1953" spans="1:16" ht="16.5" x14ac:dyDescent="0.3">
      <c r="A1953" s="7">
        <f>Table2[[#This Row],[ID]]</f>
        <v>9955</v>
      </c>
      <c r="B1953" s="6">
        <f>Table2[[#This Row],[Year_Birth]]</f>
        <v>1954</v>
      </c>
      <c r="C1953" s="6" t="str">
        <f>Table2[[#This Row],[Education]]</f>
        <v>Graduation</v>
      </c>
      <c r="D1953" s="6" t="str">
        <f>Table2[[#This Row],[Marital_Status]]</f>
        <v>Together</v>
      </c>
      <c r="E1953" s="6">
        <f>Table2[[#This Row],[Income]]</f>
        <v>39898</v>
      </c>
      <c r="F1953" s="6">
        <f>Table2[[#This Row],[Kidhome]]</f>
        <v>0</v>
      </c>
      <c r="G1953" s="6">
        <f>Table2[[#This Row],[Teenhome]]</f>
        <v>1</v>
      </c>
      <c r="H1953" s="9">
        <f>Table2[[#This Row],[Dt_Customer]]</f>
        <v>41317</v>
      </c>
      <c r="I1953" s="6">
        <f>Table2[[#This Row],[Recency]]</f>
        <v>20</v>
      </c>
      <c r="J1953" s="14">
        <f>IF(VALUE(YEAR(People!$H1953))-People!$B1953&gt;=90,44,VALUE(YEAR(People!$H1953))-People!$B1953)</f>
        <v>59</v>
      </c>
      <c r="K1953" s="5" t="str">
        <f>IF(AND(People!$J1953&gt;=16,People!$J1953&lt;=25),"16-25",IF(AND(People!$J1953&gt;=26,People!$J1953&lt;=35),"26-35",IF(AND(People!$J1953&gt;=36,People!$J1953&lt;=45),"36-45",IF(AND(People!$J1953&gt;=46,People!$J1953&lt;=55),"46-55",IF(AND(People!$J1953&gt;=56,People!$J1953&lt;=65),"56-65",IF(AND(People!$J1953&gt;=66,People!$J1953&lt;=75),"66-75","ALL"))))))</f>
        <v>56-65</v>
      </c>
      <c r="L1953" t="str">
        <f>Products!H1953</f>
        <v>Married</v>
      </c>
      <c r="M1953">
        <f>Table2[[#This Row],[Recency]]</f>
        <v>20</v>
      </c>
      <c r="N1953">
        <f>Table2[[#This Row],[NumDealsPurchases]]</f>
        <v>2</v>
      </c>
      <c r="O1953" s="12" t="str">
        <f>IF(Table2[[#This Row],[Kidhome]]=0,"No","Yes")</f>
        <v>No</v>
      </c>
      <c r="P1953" s="12" t="str">
        <f>IF(Table2[[#This Row],[Teenhome]]=0,"No","Yes")</f>
        <v>Yes</v>
      </c>
    </row>
    <row r="1954" spans="1:16" ht="16.5" x14ac:dyDescent="0.3">
      <c r="A1954" s="5">
        <f>Table2[[#This Row],[ID]]</f>
        <v>6663</v>
      </c>
      <c r="B1954" s="6">
        <f>Table2[[#This Row],[Year_Birth]]</f>
        <v>1940</v>
      </c>
      <c r="C1954" s="6" t="str">
        <f>Table2[[#This Row],[Education]]</f>
        <v>PhD</v>
      </c>
      <c r="D1954" s="6" t="str">
        <f>Table2[[#This Row],[Marital_Status]]</f>
        <v>Single</v>
      </c>
      <c r="E1954" s="6">
        <f>Table2[[#This Row],[Income]]</f>
        <v>51141</v>
      </c>
      <c r="F1954" s="6">
        <f>Table2[[#This Row],[Kidhome]]</f>
        <v>0</v>
      </c>
      <c r="G1954" s="6">
        <f>Table2[[#This Row],[Teenhome]]</f>
        <v>0</v>
      </c>
      <c r="H1954" s="9">
        <f>Table2[[#This Row],[Dt_Customer]]</f>
        <v>41463</v>
      </c>
      <c r="I1954" s="6">
        <f>Table2[[#This Row],[Recency]]</f>
        <v>96</v>
      </c>
      <c r="J1954" s="8">
        <f>IF(VALUE(YEAR(People!$H1954))-People!$B1954&gt;=90,44,VALUE(YEAR(People!$H1954))-People!$B1954)</f>
        <v>73</v>
      </c>
      <c r="K1954" s="5" t="str">
        <f>IF(AND(People!$J1954&gt;=16,People!$J1954&lt;=25),"16-25",IF(AND(People!$J1954&gt;=26,People!$J1954&lt;=35),"26-35",IF(AND(People!$J1954&gt;=36,People!$J1954&lt;=45),"36-45",IF(AND(People!$J1954&gt;=46,People!$J1954&lt;=55),"46-55",IF(AND(People!$J1954&gt;=56,People!$J1954&lt;=65),"56-65",IF(AND(People!$J1954&gt;=66,People!$J1954&lt;=75),"66-75","ALL"))))))</f>
        <v>66-75</v>
      </c>
      <c r="L1954" t="str">
        <f>Products!H1954</f>
        <v>Single</v>
      </c>
      <c r="M1954">
        <f>Table2[[#This Row],[Recency]]</f>
        <v>96</v>
      </c>
      <c r="N1954">
        <f>Table2[[#This Row],[NumDealsPurchases]]</f>
        <v>1</v>
      </c>
      <c r="O1954" s="12" t="str">
        <f>IF(Table2[[#This Row],[Kidhome]]=0,"No","Yes")</f>
        <v>No</v>
      </c>
      <c r="P1954" s="12" t="str">
        <f>IF(Table2[[#This Row],[Teenhome]]=0,"No","Yes")</f>
        <v>No</v>
      </c>
    </row>
    <row r="1955" spans="1:16" ht="16.5" x14ac:dyDescent="0.3">
      <c r="A1955" s="7">
        <f>Table2[[#This Row],[ID]]</f>
        <v>2162</v>
      </c>
      <c r="B1955" s="6">
        <f>Table2[[#This Row],[Year_Birth]]</f>
        <v>1976</v>
      </c>
      <c r="C1955" s="6" t="str">
        <f>Table2[[#This Row],[Education]]</f>
        <v>Graduation</v>
      </c>
      <c r="D1955" s="6" t="str">
        <f>Table2[[#This Row],[Marital_Status]]</f>
        <v>Married</v>
      </c>
      <c r="E1955" s="6">
        <f>Table2[[#This Row],[Income]]</f>
        <v>56939</v>
      </c>
      <c r="F1955" s="6">
        <f>Table2[[#This Row],[Kidhome]]</f>
        <v>0</v>
      </c>
      <c r="G1955" s="6">
        <f>Table2[[#This Row],[Teenhome]]</f>
        <v>1</v>
      </c>
      <c r="H1955" s="9">
        <f>Table2[[#This Row],[Dt_Customer]]</f>
        <v>41535</v>
      </c>
      <c r="I1955" s="6">
        <f>Table2[[#This Row],[Recency]]</f>
        <v>19</v>
      </c>
      <c r="J1955" s="14">
        <f>IF(VALUE(YEAR(People!$H1955))-People!$B1955&gt;=90,44,VALUE(YEAR(People!$H1955))-People!$B1955)</f>
        <v>37</v>
      </c>
      <c r="K1955" s="5" t="str">
        <f>IF(AND(People!$J1955&gt;=16,People!$J1955&lt;=25),"16-25",IF(AND(People!$J1955&gt;=26,People!$J1955&lt;=35),"26-35",IF(AND(People!$J1955&gt;=36,People!$J1955&lt;=45),"36-45",IF(AND(People!$J1955&gt;=46,People!$J1955&lt;=55),"46-55",IF(AND(People!$J1955&gt;=56,People!$J1955&lt;=65),"56-65",IF(AND(People!$J1955&gt;=66,People!$J1955&lt;=75),"66-75","ALL"))))))</f>
        <v>36-45</v>
      </c>
      <c r="L1955" t="str">
        <f>Products!H1955</f>
        <v>Together</v>
      </c>
      <c r="M1955">
        <f>Table2[[#This Row],[Recency]]</f>
        <v>19</v>
      </c>
      <c r="N1955">
        <f>Table2[[#This Row],[NumDealsPurchases]]</f>
        <v>2</v>
      </c>
      <c r="O1955" s="12" t="str">
        <f>IF(Table2[[#This Row],[Kidhome]]=0,"No","Yes")</f>
        <v>No</v>
      </c>
      <c r="P1955" s="12" t="str">
        <f>IF(Table2[[#This Row],[Teenhome]]=0,"No","Yes")</f>
        <v>Yes</v>
      </c>
    </row>
    <row r="1956" spans="1:16" ht="16.5" x14ac:dyDescent="0.3">
      <c r="A1956" s="5">
        <f>Table2[[#This Row],[ID]]</f>
        <v>3434</v>
      </c>
      <c r="B1956" s="6">
        <f>Table2[[#This Row],[Year_Birth]]</f>
        <v>1951</v>
      </c>
      <c r="C1956" s="6" t="str">
        <f>Table2[[#This Row],[Education]]</f>
        <v>Graduation</v>
      </c>
      <c r="D1956" s="6" t="str">
        <f>Table2[[#This Row],[Marital_Status]]</f>
        <v>Single</v>
      </c>
      <c r="E1956" s="6">
        <f>Table2[[#This Row],[Income]]</f>
        <v>80872</v>
      </c>
      <c r="F1956" s="6">
        <f>Table2[[#This Row],[Kidhome]]</f>
        <v>0</v>
      </c>
      <c r="G1956" s="6">
        <f>Table2[[#This Row],[Teenhome]]</f>
        <v>0</v>
      </c>
      <c r="H1956" s="9">
        <f>Table2[[#This Row],[Dt_Customer]]</f>
        <v>41771</v>
      </c>
      <c r="I1956" s="6">
        <f>Table2[[#This Row],[Recency]]</f>
        <v>60</v>
      </c>
      <c r="J1956" s="8">
        <f>IF(VALUE(YEAR(People!$H1956))-People!$B1956&gt;=90,44,VALUE(YEAR(People!$H1956))-People!$B1956)</f>
        <v>63</v>
      </c>
      <c r="K1956" s="5" t="str">
        <f>IF(AND(People!$J1956&gt;=16,People!$J1956&lt;=25),"16-25",IF(AND(People!$J1956&gt;=26,People!$J1956&lt;=35),"26-35",IF(AND(People!$J1956&gt;=36,People!$J1956&lt;=45),"36-45",IF(AND(People!$J1956&gt;=46,People!$J1956&lt;=55),"46-55",IF(AND(People!$J1956&gt;=56,People!$J1956&lt;=65),"56-65",IF(AND(People!$J1956&gt;=66,People!$J1956&lt;=75),"66-75","ALL"))))))</f>
        <v>56-65</v>
      </c>
      <c r="L1956" t="str">
        <f>Products!H1956</f>
        <v>Single</v>
      </c>
      <c r="M1956">
        <f>Table2[[#This Row],[Recency]]</f>
        <v>60</v>
      </c>
      <c r="N1956">
        <f>Table2[[#This Row],[NumDealsPurchases]]</f>
        <v>1</v>
      </c>
      <c r="O1956" s="12" t="str">
        <f>IF(Table2[[#This Row],[Kidhome]]=0,"No","Yes")</f>
        <v>No</v>
      </c>
      <c r="P1956" s="12" t="str">
        <f>IF(Table2[[#This Row],[Teenhome]]=0,"No","Yes")</f>
        <v>No</v>
      </c>
    </row>
    <row r="1957" spans="1:16" ht="16.5" x14ac:dyDescent="0.3">
      <c r="A1957" s="7">
        <f>Table2[[#This Row],[ID]]</f>
        <v>7919</v>
      </c>
      <c r="B1957" s="6">
        <f>Table2[[#This Row],[Year_Birth]]</f>
        <v>1976</v>
      </c>
      <c r="C1957" s="6" t="str">
        <f>Table2[[#This Row],[Education]]</f>
        <v>PhD</v>
      </c>
      <c r="D1957" s="6" t="str">
        <f>Table2[[#This Row],[Marital_Status]]</f>
        <v>Together</v>
      </c>
      <c r="E1957" s="6">
        <f>Table2[[#This Row],[Income]]</f>
        <v>72335</v>
      </c>
      <c r="F1957" s="6">
        <f>Table2[[#This Row],[Kidhome]]</f>
        <v>0</v>
      </c>
      <c r="G1957" s="6">
        <f>Table2[[#This Row],[Teenhome]]</f>
        <v>0</v>
      </c>
      <c r="H1957" s="9">
        <f>Table2[[#This Row],[Dt_Customer]]</f>
        <v>41134</v>
      </c>
      <c r="I1957" s="6">
        <f>Table2[[#This Row],[Recency]]</f>
        <v>2</v>
      </c>
      <c r="J1957" s="14">
        <f>IF(VALUE(YEAR(People!$H1957))-People!$B1957&gt;=90,44,VALUE(YEAR(People!$H1957))-People!$B1957)</f>
        <v>36</v>
      </c>
      <c r="K1957" s="5" t="str">
        <f>IF(AND(People!$J1957&gt;=16,People!$J1957&lt;=25),"16-25",IF(AND(People!$J1957&gt;=26,People!$J1957&lt;=35),"26-35",IF(AND(People!$J1957&gt;=36,People!$J1957&lt;=45),"36-45",IF(AND(People!$J1957&gt;=46,People!$J1957&lt;=55),"46-55",IF(AND(People!$J1957&gt;=56,People!$J1957&lt;=65),"56-65",IF(AND(People!$J1957&gt;=66,People!$J1957&lt;=75),"66-75","ALL"))))))</f>
        <v>36-45</v>
      </c>
      <c r="L1957" t="str">
        <f>Products!H1957</f>
        <v>Widow</v>
      </c>
      <c r="M1957">
        <f>Table2[[#This Row],[Recency]]</f>
        <v>2</v>
      </c>
      <c r="N1957">
        <f>Table2[[#This Row],[NumDealsPurchases]]</f>
        <v>1</v>
      </c>
      <c r="O1957" s="12" t="str">
        <f>IF(Table2[[#This Row],[Kidhome]]=0,"No","Yes")</f>
        <v>No</v>
      </c>
      <c r="P1957" s="12" t="str">
        <f>IF(Table2[[#This Row],[Teenhome]]=0,"No","Yes")</f>
        <v>No</v>
      </c>
    </row>
    <row r="1958" spans="1:16" ht="16.5" x14ac:dyDescent="0.3">
      <c r="A1958" s="5">
        <f>Table2[[#This Row],[ID]]</f>
        <v>5626</v>
      </c>
      <c r="B1958" s="6">
        <f>Table2[[#This Row],[Year_Birth]]</f>
        <v>1964</v>
      </c>
      <c r="C1958" s="6" t="str">
        <f>Table2[[#This Row],[Education]]</f>
        <v>PhD</v>
      </c>
      <c r="D1958" s="6" t="str">
        <f>Table2[[#This Row],[Marital_Status]]</f>
        <v>Single</v>
      </c>
      <c r="E1958" s="6">
        <f>Table2[[#This Row],[Income]]</f>
        <v>61798</v>
      </c>
      <c r="F1958" s="6">
        <f>Table2[[#This Row],[Kidhome]]</f>
        <v>0</v>
      </c>
      <c r="G1958" s="6">
        <f>Table2[[#This Row],[Teenhome]]</f>
        <v>0</v>
      </c>
      <c r="H1958" s="9">
        <f>Table2[[#This Row],[Dt_Customer]]</f>
        <v>41601</v>
      </c>
      <c r="I1958" s="6">
        <f>Table2[[#This Row],[Recency]]</f>
        <v>13</v>
      </c>
      <c r="J1958" s="8">
        <f>IF(VALUE(YEAR(People!$H1958))-People!$B1958&gt;=90,44,VALUE(YEAR(People!$H1958))-People!$B1958)</f>
        <v>49</v>
      </c>
      <c r="K1958" s="5" t="str">
        <f>IF(AND(People!$J1958&gt;=16,People!$J1958&lt;=25),"16-25",IF(AND(People!$J1958&gt;=26,People!$J1958&lt;=35),"26-35",IF(AND(People!$J1958&gt;=36,People!$J1958&lt;=45),"36-45",IF(AND(People!$J1958&gt;=46,People!$J1958&lt;=55),"46-55",IF(AND(People!$J1958&gt;=56,People!$J1958&lt;=65),"56-65",IF(AND(People!$J1958&gt;=66,People!$J1958&lt;=75),"66-75","ALL"))))))</f>
        <v>46-55</v>
      </c>
      <c r="L1958" t="str">
        <f>Products!H1958</f>
        <v>Together</v>
      </c>
      <c r="M1958">
        <f>Table2[[#This Row],[Recency]]</f>
        <v>13</v>
      </c>
      <c r="N1958">
        <f>Table2[[#This Row],[NumDealsPurchases]]</f>
        <v>1</v>
      </c>
      <c r="O1958" s="12" t="str">
        <f>IF(Table2[[#This Row],[Kidhome]]=0,"No","Yes")</f>
        <v>No</v>
      </c>
      <c r="P1958" s="12" t="str">
        <f>IF(Table2[[#This Row],[Teenhome]]=0,"No","Yes")</f>
        <v>No</v>
      </c>
    </row>
    <row r="1959" spans="1:16" ht="16.5" x14ac:dyDescent="0.3">
      <c r="A1959" s="7">
        <f>Table2[[#This Row],[ID]]</f>
        <v>6428</v>
      </c>
      <c r="B1959" s="6">
        <f>Table2[[#This Row],[Year_Birth]]</f>
        <v>1950</v>
      </c>
      <c r="C1959" s="6" t="str">
        <f>Table2[[#This Row],[Education]]</f>
        <v>PhD</v>
      </c>
      <c r="D1959" s="6" t="str">
        <f>Table2[[#This Row],[Marital_Status]]</f>
        <v>Widow</v>
      </c>
      <c r="E1959" s="6">
        <f>Table2[[#This Row],[Income]]</f>
        <v>76842</v>
      </c>
      <c r="F1959" s="6">
        <f>Table2[[#This Row],[Kidhome]]</f>
        <v>0</v>
      </c>
      <c r="G1959" s="6">
        <f>Table2[[#This Row],[Teenhome]]</f>
        <v>0</v>
      </c>
      <c r="H1959" s="9">
        <f>Table2[[#This Row],[Dt_Customer]]</f>
        <v>41762</v>
      </c>
      <c r="I1959" s="6">
        <f>Table2[[#This Row],[Recency]]</f>
        <v>37</v>
      </c>
      <c r="J1959" s="14">
        <f>IF(VALUE(YEAR(People!$H1959))-People!$B1959&gt;=90,44,VALUE(YEAR(People!$H1959))-People!$B1959)</f>
        <v>64</v>
      </c>
      <c r="K1959" s="5" t="str">
        <f>IF(AND(People!$J1959&gt;=16,People!$J1959&lt;=25),"16-25",IF(AND(People!$J1959&gt;=26,People!$J1959&lt;=35),"26-35",IF(AND(People!$J1959&gt;=36,People!$J1959&lt;=45),"36-45",IF(AND(People!$J1959&gt;=46,People!$J1959&lt;=55),"46-55",IF(AND(People!$J1959&gt;=56,People!$J1959&lt;=65),"56-65",IF(AND(People!$J1959&gt;=66,People!$J1959&lt;=75),"66-75","ALL"))))))</f>
        <v>56-65</v>
      </c>
      <c r="L1959" t="str">
        <f>Products!H1959</f>
        <v>Single</v>
      </c>
      <c r="M1959">
        <f>Table2[[#This Row],[Recency]]</f>
        <v>37</v>
      </c>
      <c r="N1959">
        <f>Table2[[#This Row],[NumDealsPurchases]]</f>
        <v>1</v>
      </c>
      <c r="O1959" s="12" t="str">
        <f>IF(Table2[[#This Row],[Kidhome]]=0,"No","Yes")</f>
        <v>No</v>
      </c>
      <c r="P1959" s="12" t="str">
        <f>IF(Table2[[#This Row],[Teenhome]]=0,"No","Yes")</f>
        <v>No</v>
      </c>
    </row>
    <row r="1960" spans="1:16" ht="16.5" x14ac:dyDescent="0.3">
      <c r="A1960" s="5">
        <f>Table2[[#This Row],[ID]]</f>
        <v>8514</v>
      </c>
      <c r="B1960" s="6">
        <f>Table2[[#This Row],[Year_Birth]]</f>
        <v>1976</v>
      </c>
      <c r="C1960" s="6" t="str">
        <f>Table2[[#This Row],[Education]]</f>
        <v>Graduation</v>
      </c>
      <c r="D1960" s="6" t="str">
        <f>Table2[[#This Row],[Marital_Status]]</f>
        <v>Together</v>
      </c>
      <c r="E1960" s="6">
        <f>Table2[[#This Row],[Income]]</f>
        <v>29478</v>
      </c>
      <c r="F1960" s="6">
        <f>Table2[[#This Row],[Kidhome]]</f>
        <v>1</v>
      </c>
      <c r="G1960" s="6">
        <f>Table2[[#This Row],[Teenhome]]</f>
        <v>0</v>
      </c>
      <c r="H1960" s="9">
        <f>Table2[[#This Row],[Dt_Customer]]</f>
        <v>41656</v>
      </c>
      <c r="I1960" s="6">
        <f>Table2[[#This Row],[Recency]]</f>
        <v>59</v>
      </c>
      <c r="J1960" s="8">
        <f>IF(VALUE(YEAR(People!$H1960))-People!$B1960&gt;=90,44,VALUE(YEAR(People!$H1960))-People!$B1960)</f>
        <v>38</v>
      </c>
      <c r="K1960" s="5" t="str">
        <f>IF(AND(People!$J1960&gt;=16,People!$J1960&lt;=25),"16-25",IF(AND(People!$J1960&gt;=26,People!$J1960&lt;=35),"26-35",IF(AND(People!$J1960&gt;=36,People!$J1960&lt;=45),"36-45",IF(AND(People!$J1960&gt;=46,People!$J1960&lt;=55),"46-55",IF(AND(People!$J1960&gt;=56,People!$J1960&lt;=65),"56-65",IF(AND(People!$J1960&gt;=66,People!$J1960&lt;=75),"66-75","ALL"))))))</f>
        <v>36-45</v>
      </c>
      <c r="L1960" t="str">
        <f>Products!H1960</f>
        <v>Single</v>
      </c>
      <c r="M1960">
        <f>Table2[[#This Row],[Recency]]</f>
        <v>59</v>
      </c>
      <c r="N1960">
        <f>Table2[[#This Row],[NumDealsPurchases]]</f>
        <v>1</v>
      </c>
      <c r="O1960" s="12" t="str">
        <f>IF(Table2[[#This Row],[Kidhome]]=0,"No","Yes")</f>
        <v>Yes</v>
      </c>
      <c r="P1960" s="12" t="str">
        <f>IF(Table2[[#This Row],[Teenhome]]=0,"No","Yes")</f>
        <v>No</v>
      </c>
    </row>
    <row r="1961" spans="1:16" ht="16.5" x14ac:dyDescent="0.3">
      <c r="A1961" s="7">
        <f>Table2[[#This Row],[ID]]</f>
        <v>10448</v>
      </c>
      <c r="B1961" s="6">
        <f>Table2[[#This Row],[Year_Birth]]</f>
        <v>1956</v>
      </c>
      <c r="C1961" s="6" t="str">
        <f>Table2[[#This Row],[Education]]</f>
        <v>Graduation</v>
      </c>
      <c r="D1961" s="6" t="str">
        <f>Table2[[#This Row],[Marital_Status]]</f>
        <v>Single</v>
      </c>
      <c r="E1961" s="6">
        <f>Table2[[#This Row],[Income]]</f>
        <v>46998</v>
      </c>
      <c r="F1961" s="6">
        <f>Table2[[#This Row],[Kidhome]]</f>
        <v>0</v>
      </c>
      <c r="G1961" s="6">
        <f>Table2[[#This Row],[Teenhome]]</f>
        <v>1</v>
      </c>
      <c r="H1961" s="9">
        <f>Table2[[#This Row],[Dt_Customer]]</f>
        <v>41204</v>
      </c>
      <c r="I1961" s="6">
        <f>Table2[[#This Row],[Recency]]</f>
        <v>55</v>
      </c>
      <c r="J1961" s="14">
        <f>IF(VALUE(YEAR(People!$H1961))-People!$B1961&gt;=90,44,VALUE(YEAR(People!$H1961))-People!$B1961)</f>
        <v>56</v>
      </c>
      <c r="K1961" s="5" t="str">
        <f>IF(AND(People!$J1961&gt;=16,People!$J1961&lt;=25),"16-25",IF(AND(People!$J1961&gt;=26,People!$J1961&lt;=35),"26-35",IF(AND(People!$J1961&gt;=36,People!$J1961&lt;=45),"36-45",IF(AND(People!$J1961&gt;=46,People!$J1961&lt;=55),"46-55",IF(AND(People!$J1961&gt;=56,People!$J1961&lt;=65),"56-65",IF(AND(People!$J1961&gt;=66,People!$J1961&lt;=75),"66-75","ALL"))))))</f>
        <v>56-65</v>
      </c>
      <c r="L1961" t="str">
        <f>Products!H1961</f>
        <v>Widow</v>
      </c>
      <c r="M1961">
        <f>Table2[[#This Row],[Recency]]</f>
        <v>55</v>
      </c>
      <c r="N1961">
        <f>Table2[[#This Row],[NumDealsPurchases]]</f>
        <v>5</v>
      </c>
      <c r="O1961" s="12" t="str">
        <f>IF(Table2[[#This Row],[Kidhome]]=0,"No","Yes")</f>
        <v>No</v>
      </c>
      <c r="P1961" s="12" t="str">
        <f>IF(Table2[[#This Row],[Teenhome]]=0,"No","Yes")</f>
        <v>Yes</v>
      </c>
    </row>
    <row r="1962" spans="1:16" ht="16.5" x14ac:dyDescent="0.3">
      <c r="A1962" s="5">
        <f>Table2[[#This Row],[ID]]</f>
        <v>2109</v>
      </c>
      <c r="B1962" s="6">
        <f>Table2[[#This Row],[Year_Birth]]</f>
        <v>1990</v>
      </c>
      <c r="C1962" s="6" t="str">
        <f>Table2[[#This Row],[Education]]</f>
        <v>Graduation</v>
      </c>
      <c r="D1962" s="6" t="str">
        <f>Table2[[#This Row],[Marital_Status]]</f>
        <v>Single</v>
      </c>
      <c r="E1962" s="6">
        <f>Table2[[#This Row],[Income]]</f>
        <v>96843</v>
      </c>
      <c r="F1962" s="6">
        <f>Table2[[#This Row],[Kidhome]]</f>
        <v>0</v>
      </c>
      <c r="G1962" s="6">
        <f>Table2[[#This Row],[Teenhome]]</f>
        <v>0</v>
      </c>
      <c r="H1962" s="9">
        <f>Table2[[#This Row],[Dt_Customer]]</f>
        <v>41387</v>
      </c>
      <c r="I1962" s="6">
        <f>Table2[[#This Row],[Recency]]</f>
        <v>60</v>
      </c>
      <c r="J1962" s="8">
        <f>IF(VALUE(YEAR(People!$H1962))-People!$B1962&gt;=90,44,VALUE(YEAR(People!$H1962))-People!$B1962)</f>
        <v>23</v>
      </c>
      <c r="K1962" s="5" t="str">
        <f>IF(AND(People!$J1962&gt;=16,People!$J1962&lt;=25),"16-25",IF(AND(People!$J1962&gt;=26,People!$J1962&lt;=35),"26-35",IF(AND(People!$J1962&gt;=36,People!$J1962&lt;=45),"36-45",IF(AND(People!$J1962&gt;=46,People!$J1962&lt;=55),"46-55",IF(AND(People!$J1962&gt;=56,People!$J1962&lt;=65),"56-65",IF(AND(People!$J1962&gt;=66,People!$J1962&lt;=75),"66-75","ALL"))))))</f>
        <v>16-25</v>
      </c>
      <c r="L1962" t="str">
        <f>Products!H1962</f>
        <v>Married</v>
      </c>
      <c r="M1962">
        <f>Table2[[#This Row],[Recency]]</f>
        <v>60</v>
      </c>
      <c r="N1962">
        <f>Table2[[#This Row],[NumDealsPurchases]]</f>
        <v>1</v>
      </c>
      <c r="O1962" s="12" t="str">
        <f>IF(Table2[[#This Row],[Kidhome]]=0,"No","Yes")</f>
        <v>No</v>
      </c>
      <c r="P1962" s="12" t="str">
        <f>IF(Table2[[#This Row],[Teenhome]]=0,"No","Yes")</f>
        <v>No</v>
      </c>
    </row>
    <row r="1963" spans="1:16" ht="16.5" x14ac:dyDescent="0.3">
      <c r="A1963" s="7">
        <f>Table2[[#This Row],[ID]]</f>
        <v>7530</v>
      </c>
      <c r="B1963" s="6">
        <f>Table2[[#This Row],[Year_Birth]]</f>
        <v>1950</v>
      </c>
      <c r="C1963" s="6" t="str">
        <f>Table2[[#This Row],[Education]]</f>
        <v>PhD</v>
      </c>
      <c r="D1963" s="6" t="str">
        <f>Table2[[#This Row],[Marital_Status]]</f>
        <v>Widow</v>
      </c>
      <c r="E1963" s="6">
        <f>Table2[[#This Row],[Income]]</f>
        <v>56551</v>
      </c>
      <c r="F1963" s="6">
        <f>Table2[[#This Row],[Kidhome]]</f>
        <v>1</v>
      </c>
      <c r="G1963" s="6">
        <f>Table2[[#This Row],[Teenhome]]</f>
        <v>1</v>
      </c>
      <c r="H1963" s="9">
        <f>Table2[[#This Row],[Dt_Customer]]</f>
        <v>41766</v>
      </c>
      <c r="I1963" s="6">
        <f>Table2[[#This Row],[Recency]]</f>
        <v>48</v>
      </c>
      <c r="J1963" s="14">
        <f>IF(VALUE(YEAR(People!$H1963))-People!$B1963&gt;=90,44,VALUE(YEAR(People!$H1963))-People!$B1963)</f>
        <v>64</v>
      </c>
      <c r="K1963" s="5" t="str">
        <f>IF(AND(People!$J1963&gt;=16,People!$J1963&lt;=25),"16-25",IF(AND(People!$J1963&gt;=26,People!$J1963&lt;=35),"26-35",IF(AND(People!$J1963&gt;=36,People!$J1963&lt;=45),"36-45",IF(AND(People!$J1963&gt;=46,People!$J1963&lt;=55),"46-55",IF(AND(People!$J1963&gt;=56,People!$J1963&lt;=65),"56-65",IF(AND(People!$J1963&gt;=66,People!$J1963&lt;=75),"66-75","ALL"))))))</f>
        <v>56-65</v>
      </c>
      <c r="L1963" t="str">
        <f>Products!H1963</f>
        <v>Widow</v>
      </c>
      <c r="M1963">
        <f>Table2[[#This Row],[Recency]]</f>
        <v>48</v>
      </c>
      <c r="N1963">
        <f>Table2[[#This Row],[NumDealsPurchases]]</f>
        <v>3</v>
      </c>
      <c r="O1963" s="12" t="str">
        <f>IF(Table2[[#This Row],[Kidhome]]=0,"No","Yes")</f>
        <v>Yes</v>
      </c>
      <c r="P1963" s="12" t="str">
        <f>IF(Table2[[#This Row],[Teenhome]]=0,"No","Yes")</f>
        <v>Yes</v>
      </c>
    </row>
    <row r="1964" spans="1:16" ht="16.5" x14ac:dyDescent="0.3">
      <c r="A1964" s="5">
        <f>Table2[[#This Row],[ID]]</f>
        <v>8925</v>
      </c>
      <c r="B1964" s="6">
        <f>Table2[[#This Row],[Year_Birth]]</f>
        <v>1965</v>
      </c>
      <c r="C1964" s="6" t="str">
        <f>Table2[[#This Row],[Education]]</f>
        <v>Master</v>
      </c>
      <c r="D1964" s="6" t="str">
        <f>Table2[[#This Row],[Marital_Status]]</f>
        <v>Married</v>
      </c>
      <c r="E1964" s="6">
        <f>Table2[[#This Row],[Income]]</f>
        <v>70053</v>
      </c>
      <c r="F1964" s="6">
        <f>Table2[[#This Row],[Kidhome]]</f>
        <v>0</v>
      </c>
      <c r="G1964" s="6">
        <f>Table2[[#This Row],[Teenhome]]</f>
        <v>1</v>
      </c>
      <c r="H1964" s="9">
        <f>Table2[[#This Row],[Dt_Customer]]</f>
        <v>41458</v>
      </c>
      <c r="I1964" s="6">
        <f>Table2[[#This Row],[Recency]]</f>
        <v>38</v>
      </c>
      <c r="J1964" s="8">
        <f>IF(VALUE(YEAR(People!$H1964))-People!$B1964&gt;=90,44,VALUE(YEAR(People!$H1964))-People!$B1964)</f>
        <v>48</v>
      </c>
      <c r="K1964" s="5" t="str">
        <f>IF(AND(People!$J1964&gt;=16,People!$J1964&lt;=25),"16-25",IF(AND(People!$J1964&gt;=26,People!$J1964&lt;=35),"26-35",IF(AND(People!$J1964&gt;=36,People!$J1964&lt;=45),"36-45",IF(AND(People!$J1964&gt;=46,People!$J1964&lt;=55),"46-55",IF(AND(People!$J1964&gt;=56,People!$J1964&lt;=65),"56-65",IF(AND(People!$J1964&gt;=66,People!$J1964&lt;=75),"66-75","ALL"))))))</f>
        <v>46-55</v>
      </c>
      <c r="L1964" t="str">
        <f>Products!H1964</f>
        <v>Married</v>
      </c>
      <c r="M1964">
        <f>Table2[[#This Row],[Recency]]</f>
        <v>38</v>
      </c>
      <c r="N1964">
        <f>Table2[[#This Row],[NumDealsPurchases]]</f>
        <v>3</v>
      </c>
      <c r="O1964" s="12" t="str">
        <f>IF(Table2[[#This Row],[Kidhome]]=0,"No","Yes")</f>
        <v>No</v>
      </c>
      <c r="P1964" s="12" t="str">
        <f>IF(Table2[[#This Row],[Teenhome]]=0,"No","Yes")</f>
        <v>Yes</v>
      </c>
    </row>
    <row r="1965" spans="1:16" ht="16.5" x14ac:dyDescent="0.3">
      <c r="A1965" s="7">
        <f>Table2[[#This Row],[ID]]</f>
        <v>3009</v>
      </c>
      <c r="B1965" s="6">
        <f>Table2[[#This Row],[Year_Birth]]</f>
        <v>1962</v>
      </c>
      <c r="C1965" s="6" t="str">
        <f>Table2[[#This Row],[Education]]</f>
        <v>PhD</v>
      </c>
      <c r="D1965" s="6" t="str">
        <f>Table2[[#This Row],[Marital_Status]]</f>
        <v>Widow</v>
      </c>
      <c r="E1965" s="6">
        <f>Table2[[#This Row],[Income]]</f>
        <v>71670</v>
      </c>
      <c r="F1965" s="6">
        <f>Table2[[#This Row],[Kidhome]]</f>
        <v>0</v>
      </c>
      <c r="G1965" s="6">
        <f>Table2[[#This Row],[Teenhome]]</f>
        <v>0</v>
      </c>
      <c r="H1965" s="9">
        <f>Table2[[#This Row],[Dt_Customer]]</f>
        <v>41464</v>
      </c>
      <c r="I1965" s="6">
        <f>Table2[[#This Row],[Recency]]</f>
        <v>8</v>
      </c>
      <c r="J1965" s="14">
        <f>IF(VALUE(YEAR(People!$H1965))-People!$B1965&gt;=90,44,VALUE(YEAR(People!$H1965))-People!$B1965)</f>
        <v>51</v>
      </c>
      <c r="K1965" s="5" t="str">
        <f>IF(AND(People!$J1965&gt;=16,People!$J1965&lt;=25),"16-25",IF(AND(People!$J1965&gt;=26,People!$J1965&lt;=35),"26-35",IF(AND(People!$J1965&gt;=36,People!$J1965&lt;=45),"36-45",IF(AND(People!$J1965&gt;=46,People!$J1965&lt;=55),"46-55",IF(AND(People!$J1965&gt;=56,People!$J1965&lt;=65),"56-65",IF(AND(People!$J1965&gt;=66,People!$J1965&lt;=75),"66-75","ALL"))))))</f>
        <v>46-55</v>
      </c>
      <c r="L1965" t="str">
        <f>Products!H1965</f>
        <v>Single</v>
      </c>
      <c r="M1965">
        <f>Table2[[#This Row],[Recency]]</f>
        <v>8</v>
      </c>
      <c r="N1965">
        <f>Table2[[#This Row],[NumDealsPurchases]]</f>
        <v>1</v>
      </c>
      <c r="O1965" s="12" t="str">
        <f>IF(Table2[[#This Row],[Kidhome]]=0,"No","Yes")</f>
        <v>No</v>
      </c>
      <c r="P1965" s="12" t="str">
        <f>IF(Table2[[#This Row],[Teenhome]]=0,"No","Yes")</f>
        <v>No</v>
      </c>
    </row>
    <row r="1966" spans="1:16" ht="16.5" x14ac:dyDescent="0.3">
      <c r="A1966" s="5">
        <f>Table2[[#This Row],[ID]]</f>
        <v>6355</v>
      </c>
      <c r="B1966" s="6">
        <f>Table2[[#This Row],[Year_Birth]]</f>
        <v>1978</v>
      </c>
      <c r="C1966" s="6" t="str">
        <f>Table2[[#This Row],[Education]]</f>
        <v>Graduation</v>
      </c>
      <c r="D1966" s="6" t="str">
        <f>Table2[[#This Row],[Marital_Status]]</f>
        <v>Married</v>
      </c>
      <c r="E1966" s="6">
        <f>Table2[[#This Row],[Income]]</f>
        <v>44359</v>
      </c>
      <c r="F1966" s="6">
        <f>Table2[[#This Row],[Kidhome]]</f>
        <v>1</v>
      </c>
      <c r="G1966" s="6">
        <f>Table2[[#This Row],[Teenhome]]</f>
        <v>1</v>
      </c>
      <c r="H1966" s="9">
        <f>Table2[[#This Row],[Dt_Customer]]</f>
        <v>41807</v>
      </c>
      <c r="I1966" s="6">
        <f>Table2[[#This Row],[Recency]]</f>
        <v>19</v>
      </c>
      <c r="J1966" s="8">
        <f>IF(VALUE(YEAR(People!$H1966))-People!$B1966&gt;=90,44,VALUE(YEAR(People!$H1966))-People!$B1966)</f>
        <v>36</v>
      </c>
      <c r="K1966" s="5" t="str">
        <f>IF(AND(People!$J1966&gt;=16,People!$J1966&lt;=25),"16-25",IF(AND(People!$J1966&gt;=26,People!$J1966&lt;=35),"26-35",IF(AND(People!$J1966&gt;=36,People!$J1966&lt;=45),"36-45",IF(AND(People!$J1966&gt;=46,People!$J1966&lt;=55),"46-55",IF(AND(People!$J1966&gt;=56,People!$J1966&lt;=65),"56-65",IF(AND(People!$J1966&gt;=66,People!$J1966&lt;=75),"66-75","ALL"))))))</f>
        <v>36-45</v>
      </c>
      <c r="L1966" t="str">
        <f>Products!H1966</f>
        <v>Divorced</v>
      </c>
      <c r="M1966">
        <f>Table2[[#This Row],[Recency]]</f>
        <v>19</v>
      </c>
      <c r="N1966">
        <f>Table2[[#This Row],[NumDealsPurchases]]</f>
        <v>3</v>
      </c>
      <c r="O1966" s="12" t="str">
        <f>IF(Table2[[#This Row],[Kidhome]]=0,"No","Yes")</f>
        <v>Yes</v>
      </c>
      <c r="P1966" s="12" t="str">
        <f>IF(Table2[[#This Row],[Teenhome]]=0,"No","Yes")</f>
        <v>Yes</v>
      </c>
    </row>
    <row r="1967" spans="1:16" ht="16.5" x14ac:dyDescent="0.3">
      <c r="A1967" s="7">
        <f>Table2[[#This Row],[ID]]</f>
        <v>3517</v>
      </c>
      <c r="B1967" s="6">
        <f>Table2[[#This Row],[Year_Birth]]</f>
        <v>1952</v>
      </c>
      <c r="C1967" s="6" t="str">
        <f>Table2[[#This Row],[Education]]</f>
        <v>Graduation</v>
      </c>
      <c r="D1967" s="6" t="str">
        <f>Table2[[#This Row],[Marital_Status]]</f>
        <v>Single</v>
      </c>
      <c r="E1967" s="6">
        <f>Table2[[#This Row],[Income]]</f>
        <v>40887</v>
      </c>
      <c r="F1967" s="6">
        <f>Table2[[#This Row],[Kidhome]]</f>
        <v>1</v>
      </c>
      <c r="G1967" s="6">
        <f>Table2[[#This Row],[Teenhome]]</f>
        <v>1</v>
      </c>
      <c r="H1967" s="9">
        <f>Table2[[#This Row],[Dt_Customer]]</f>
        <v>41400</v>
      </c>
      <c r="I1967" s="6">
        <f>Table2[[#This Row],[Recency]]</f>
        <v>32</v>
      </c>
      <c r="J1967" s="14">
        <f>IF(VALUE(YEAR(People!$H1967))-People!$B1967&gt;=90,44,VALUE(YEAR(People!$H1967))-People!$B1967)</f>
        <v>61</v>
      </c>
      <c r="K1967" s="5" t="str">
        <f>IF(AND(People!$J1967&gt;=16,People!$J1967&lt;=25),"16-25",IF(AND(People!$J1967&gt;=26,People!$J1967&lt;=35),"26-35",IF(AND(People!$J1967&gt;=36,People!$J1967&lt;=45),"36-45",IF(AND(People!$J1967&gt;=46,People!$J1967&lt;=55),"46-55",IF(AND(People!$J1967&gt;=56,People!$J1967&lt;=65),"56-65",IF(AND(People!$J1967&gt;=66,People!$J1967&lt;=75),"66-75","ALL"))))))</f>
        <v>56-65</v>
      </c>
      <c r="L1967" t="str">
        <f>Products!H1967</f>
        <v>Together</v>
      </c>
      <c r="M1967">
        <f>Table2[[#This Row],[Recency]]</f>
        <v>32</v>
      </c>
      <c r="N1967">
        <f>Table2[[#This Row],[NumDealsPurchases]]</f>
        <v>3</v>
      </c>
      <c r="O1967" s="12" t="str">
        <f>IF(Table2[[#This Row],[Kidhome]]=0,"No","Yes")</f>
        <v>Yes</v>
      </c>
      <c r="P1967" s="12" t="str">
        <f>IF(Table2[[#This Row],[Teenhome]]=0,"No","Yes")</f>
        <v>Yes</v>
      </c>
    </row>
    <row r="1968" spans="1:16" ht="16.5" x14ac:dyDescent="0.3">
      <c r="A1968" s="5">
        <f>Table2[[#This Row],[ID]]</f>
        <v>1158</v>
      </c>
      <c r="B1968" s="6">
        <f>Table2[[#This Row],[Year_Birth]]</f>
        <v>1966</v>
      </c>
      <c r="C1968" s="6" t="str">
        <f>Table2[[#This Row],[Education]]</f>
        <v>Graduation</v>
      </c>
      <c r="D1968" s="6" t="str">
        <f>Table2[[#This Row],[Marital_Status]]</f>
        <v>Divorced</v>
      </c>
      <c r="E1968" s="6">
        <f>Table2[[#This Row],[Income]]</f>
        <v>48877</v>
      </c>
      <c r="F1968" s="6">
        <f>Table2[[#This Row],[Kidhome]]</f>
        <v>0</v>
      </c>
      <c r="G1968" s="6">
        <f>Table2[[#This Row],[Teenhome]]</f>
        <v>1</v>
      </c>
      <c r="H1968" s="9">
        <f>Table2[[#This Row],[Dt_Customer]]</f>
        <v>41644</v>
      </c>
      <c r="I1968" s="6">
        <f>Table2[[#This Row],[Recency]]</f>
        <v>27</v>
      </c>
      <c r="J1968" s="8">
        <f>IF(VALUE(YEAR(People!$H1968))-People!$B1968&gt;=90,44,VALUE(YEAR(People!$H1968))-People!$B1968)</f>
        <v>48</v>
      </c>
      <c r="K1968" s="5" t="str">
        <f>IF(AND(People!$J1968&gt;=16,People!$J1968&lt;=25),"16-25",IF(AND(People!$J1968&gt;=26,People!$J1968&lt;=35),"26-35",IF(AND(People!$J1968&gt;=36,People!$J1968&lt;=45),"36-45",IF(AND(People!$J1968&gt;=46,People!$J1968&lt;=55),"46-55",IF(AND(People!$J1968&gt;=56,People!$J1968&lt;=65),"56-65",IF(AND(People!$J1968&gt;=66,People!$J1968&lt;=75),"66-75","ALL"))))))</f>
        <v>46-55</v>
      </c>
      <c r="L1968" t="str">
        <f>Products!H1968</f>
        <v>Together</v>
      </c>
      <c r="M1968">
        <f>Table2[[#This Row],[Recency]]</f>
        <v>27</v>
      </c>
      <c r="N1968">
        <f>Table2[[#This Row],[NumDealsPurchases]]</f>
        <v>1</v>
      </c>
      <c r="O1968" s="12" t="str">
        <f>IF(Table2[[#This Row],[Kidhome]]=0,"No","Yes")</f>
        <v>No</v>
      </c>
      <c r="P1968" s="12" t="str">
        <f>IF(Table2[[#This Row],[Teenhome]]=0,"No","Yes")</f>
        <v>Yes</v>
      </c>
    </row>
    <row r="1969" spans="1:16" ht="16.5" x14ac:dyDescent="0.3">
      <c r="A1969" s="7">
        <f>Table2[[#This Row],[ID]]</f>
        <v>6203</v>
      </c>
      <c r="B1969" s="6">
        <f>Table2[[#This Row],[Year_Birth]]</f>
        <v>1947</v>
      </c>
      <c r="C1969" s="6" t="str">
        <f>Table2[[#This Row],[Education]]</f>
        <v>Graduation</v>
      </c>
      <c r="D1969" s="6" t="str">
        <f>Table2[[#This Row],[Marital_Status]]</f>
        <v>Together</v>
      </c>
      <c r="E1969" s="6">
        <f>Table2[[#This Row],[Income]]</f>
        <v>74485</v>
      </c>
      <c r="F1969" s="6">
        <f>Table2[[#This Row],[Kidhome]]</f>
        <v>0</v>
      </c>
      <c r="G1969" s="6">
        <f>Table2[[#This Row],[Teenhome]]</f>
        <v>0</v>
      </c>
      <c r="H1969" s="9">
        <f>Table2[[#This Row],[Dt_Customer]]</f>
        <v>41510</v>
      </c>
      <c r="I1969" s="6">
        <f>Table2[[#This Row],[Recency]]</f>
        <v>58</v>
      </c>
      <c r="J1969" s="14">
        <f>IF(VALUE(YEAR(People!$H1969))-People!$B1969&gt;=90,44,VALUE(YEAR(People!$H1969))-People!$B1969)</f>
        <v>66</v>
      </c>
      <c r="K1969" s="5" t="str">
        <f>IF(AND(People!$J1969&gt;=16,People!$J1969&lt;=25),"16-25",IF(AND(People!$J1969&gt;=26,People!$J1969&lt;=35),"26-35",IF(AND(People!$J1969&gt;=36,People!$J1969&lt;=45),"36-45",IF(AND(People!$J1969&gt;=46,People!$J1969&lt;=55),"46-55",IF(AND(People!$J1969&gt;=56,People!$J1969&lt;=65),"56-65",IF(AND(People!$J1969&gt;=66,People!$J1969&lt;=75),"66-75","ALL"))))))</f>
        <v>66-75</v>
      </c>
      <c r="L1969" t="str">
        <f>Products!H1969</f>
        <v>Together</v>
      </c>
      <c r="M1969">
        <f>Table2[[#This Row],[Recency]]</f>
        <v>58</v>
      </c>
      <c r="N1969">
        <f>Table2[[#This Row],[NumDealsPurchases]]</f>
        <v>1</v>
      </c>
      <c r="O1969" s="12" t="str">
        <f>IF(Table2[[#This Row],[Kidhome]]=0,"No","Yes")</f>
        <v>No</v>
      </c>
      <c r="P1969" s="12" t="str">
        <f>IF(Table2[[#This Row],[Teenhome]]=0,"No","Yes")</f>
        <v>No</v>
      </c>
    </row>
    <row r="1970" spans="1:16" ht="16.5" x14ac:dyDescent="0.3">
      <c r="A1970" s="5">
        <f>Table2[[#This Row],[ID]]</f>
        <v>7165</v>
      </c>
      <c r="B1970" s="6">
        <f>Table2[[#This Row],[Year_Birth]]</f>
        <v>1972</v>
      </c>
      <c r="C1970" s="6" t="str">
        <f>Table2[[#This Row],[Education]]</f>
        <v>Graduation</v>
      </c>
      <c r="D1970" s="6" t="str">
        <f>Table2[[#This Row],[Marital_Status]]</f>
        <v>Together</v>
      </c>
      <c r="E1970" s="6">
        <f>Table2[[#This Row],[Income]]</f>
        <v>64474</v>
      </c>
      <c r="F1970" s="6">
        <f>Table2[[#This Row],[Kidhome]]</f>
        <v>0</v>
      </c>
      <c r="G1970" s="6">
        <f>Table2[[#This Row],[Teenhome]]</f>
        <v>1</v>
      </c>
      <c r="H1970" s="9">
        <f>Table2[[#This Row],[Dt_Customer]]</f>
        <v>41569</v>
      </c>
      <c r="I1970" s="6">
        <f>Table2[[#This Row],[Recency]]</f>
        <v>59</v>
      </c>
      <c r="J1970" s="8">
        <f>IF(VALUE(YEAR(People!$H1970))-People!$B1970&gt;=90,44,VALUE(YEAR(People!$H1970))-People!$B1970)</f>
        <v>41</v>
      </c>
      <c r="K1970" s="5" t="str">
        <f>IF(AND(People!$J1970&gt;=16,People!$J1970&lt;=25),"16-25",IF(AND(People!$J1970&gt;=26,People!$J1970&lt;=35),"26-35",IF(AND(People!$J1970&gt;=36,People!$J1970&lt;=45),"36-45",IF(AND(People!$J1970&gt;=46,People!$J1970&lt;=55),"46-55",IF(AND(People!$J1970&gt;=56,People!$J1970&lt;=65),"56-65",IF(AND(People!$J1970&gt;=66,People!$J1970&lt;=75),"66-75","ALL"))))))</f>
        <v>36-45</v>
      </c>
      <c r="L1970" t="str">
        <f>Products!H1970</f>
        <v>Widow</v>
      </c>
      <c r="M1970">
        <f>Table2[[#This Row],[Recency]]</f>
        <v>59</v>
      </c>
      <c r="N1970">
        <f>Table2[[#This Row],[NumDealsPurchases]]</f>
        <v>2</v>
      </c>
      <c r="O1970" s="12" t="str">
        <f>IF(Table2[[#This Row],[Kidhome]]=0,"No","Yes")</f>
        <v>No</v>
      </c>
      <c r="P1970" s="12" t="str">
        <f>IF(Table2[[#This Row],[Teenhome]]=0,"No","Yes")</f>
        <v>Yes</v>
      </c>
    </row>
    <row r="1971" spans="1:16" ht="16.5" x14ac:dyDescent="0.3">
      <c r="A1971" s="7">
        <f>Table2[[#This Row],[ID]]</f>
        <v>3595</v>
      </c>
      <c r="B1971" s="6">
        <f>Table2[[#This Row],[Year_Birth]]</f>
        <v>1963</v>
      </c>
      <c r="C1971" s="6" t="str">
        <f>Table2[[#This Row],[Education]]</f>
        <v>Graduation</v>
      </c>
      <c r="D1971" s="6" t="str">
        <f>Table2[[#This Row],[Marital_Status]]</f>
        <v>Together</v>
      </c>
      <c r="E1971" s="6">
        <f>Table2[[#This Row],[Income]]</f>
        <v>77226</v>
      </c>
      <c r="F1971" s="6">
        <f>Table2[[#This Row],[Kidhome]]</f>
        <v>0</v>
      </c>
      <c r="G1971" s="6">
        <f>Table2[[#This Row],[Teenhome]]</f>
        <v>1</v>
      </c>
      <c r="H1971" s="9">
        <f>Table2[[#This Row],[Dt_Customer]]</f>
        <v>41698</v>
      </c>
      <c r="I1971" s="6">
        <f>Table2[[#This Row],[Recency]]</f>
        <v>29</v>
      </c>
      <c r="J1971" s="14">
        <f>IF(VALUE(YEAR(People!$H1971))-People!$B1971&gt;=90,44,VALUE(YEAR(People!$H1971))-People!$B1971)</f>
        <v>51</v>
      </c>
      <c r="K1971" s="5" t="str">
        <f>IF(AND(People!$J1971&gt;=16,People!$J1971&lt;=25),"16-25",IF(AND(People!$J1971&gt;=26,People!$J1971&lt;=35),"26-35",IF(AND(People!$J1971&gt;=36,People!$J1971&lt;=45),"36-45",IF(AND(People!$J1971&gt;=46,People!$J1971&lt;=55),"46-55",IF(AND(People!$J1971&gt;=56,People!$J1971&lt;=65),"56-65",IF(AND(People!$J1971&gt;=66,People!$J1971&lt;=75),"66-75","ALL"))))))</f>
        <v>46-55</v>
      </c>
      <c r="L1971" t="str">
        <f>Products!H1971</f>
        <v>Together</v>
      </c>
      <c r="M1971">
        <f>Table2[[#This Row],[Recency]]</f>
        <v>29</v>
      </c>
      <c r="N1971">
        <f>Table2[[#This Row],[NumDealsPurchases]]</f>
        <v>2</v>
      </c>
      <c r="O1971" s="12" t="str">
        <f>IF(Table2[[#This Row],[Kidhome]]=0,"No","Yes")</f>
        <v>No</v>
      </c>
      <c r="P1971" s="12" t="str">
        <f>IF(Table2[[#This Row],[Teenhome]]=0,"No","Yes")</f>
        <v>Yes</v>
      </c>
    </row>
    <row r="1972" spans="1:16" ht="16.5" x14ac:dyDescent="0.3">
      <c r="A1972" s="5">
        <f>Table2[[#This Row],[ID]]</f>
        <v>8537</v>
      </c>
      <c r="B1972" s="6">
        <f>Table2[[#This Row],[Year_Birth]]</f>
        <v>1949</v>
      </c>
      <c r="C1972" s="6" t="str">
        <f>Table2[[#This Row],[Education]]</f>
        <v>Graduation</v>
      </c>
      <c r="D1972" s="6" t="str">
        <f>Table2[[#This Row],[Marital_Status]]</f>
        <v>Widow</v>
      </c>
      <c r="E1972" s="6">
        <f>Table2[[#This Row],[Income]]</f>
        <v>72643</v>
      </c>
      <c r="F1972" s="6">
        <f>Table2[[#This Row],[Kidhome]]</f>
        <v>0</v>
      </c>
      <c r="G1972" s="6">
        <f>Table2[[#This Row],[Teenhome]]</f>
        <v>0</v>
      </c>
      <c r="H1972" s="9">
        <f>Table2[[#This Row],[Dt_Customer]]</f>
        <v>41332</v>
      </c>
      <c r="I1972" s="6">
        <f>Table2[[#This Row],[Recency]]</f>
        <v>60</v>
      </c>
      <c r="J1972" s="8">
        <f>IF(VALUE(YEAR(People!$H1972))-People!$B1972&gt;=90,44,VALUE(YEAR(People!$H1972))-People!$B1972)</f>
        <v>64</v>
      </c>
      <c r="K1972" s="5" t="str">
        <f>IF(AND(People!$J1972&gt;=16,People!$J1972&lt;=25),"16-25",IF(AND(People!$J1972&gt;=26,People!$J1972&lt;=35),"26-35",IF(AND(People!$J1972&gt;=36,People!$J1972&lt;=45),"36-45",IF(AND(People!$J1972&gt;=46,People!$J1972&lt;=55),"46-55",IF(AND(People!$J1972&gt;=56,People!$J1972&lt;=65),"56-65",IF(AND(People!$J1972&gt;=66,People!$J1972&lt;=75),"66-75","ALL"))))))</f>
        <v>56-65</v>
      </c>
      <c r="L1972" t="str">
        <f>Products!H1972</f>
        <v>Divorced</v>
      </c>
      <c r="M1972">
        <f>Table2[[#This Row],[Recency]]</f>
        <v>60</v>
      </c>
      <c r="N1972">
        <f>Table2[[#This Row],[NumDealsPurchases]]</f>
        <v>1</v>
      </c>
      <c r="O1972" s="12" t="str">
        <f>IF(Table2[[#This Row],[Kidhome]]=0,"No","Yes")</f>
        <v>No</v>
      </c>
      <c r="P1972" s="12" t="str">
        <f>IF(Table2[[#This Row],[Teenhome]]=0,"No","Yes")</f>
        <v>No</v>
      </c>
    </row>
    <row r="1973" spans="1:16" ht="16.5" x14ac:dyDescent="0.3">
      <c r="A1973" s="7">
        <f>Table2[[#This Row],[ID]]</f>
        <v>4331</v>
      </c>
      <c r="B1973" s="6">
        <f>Table2[[#This Row],[Year_Birth]]</f>
        <v>1978</v>
      </c>
      <c r="C1973" s="6" t="str">
        <f>Table2[[#This Row],[Education]]</f>
        <v>Master</v>
      </c>
      <c r="D1973" s="6" t="str">
        <f>Table2[[#This Row],[Marital_Status]]</f>
        <v>Together</v>
      </c>
      <c r="E1973" s="6">
        <f>Table2[[#This Row],[Income]]</f>
        <v>85738</v>
      </c>
      <c r="F1973" s="6">
        <f>Table2[[#This Row],[Kidhome]]</f>
        <v>0</v>
      </c>
      <c r="G1973" s="6">
        <f>Table2[[#This Row],[Teenhome]]</f>
        <v>0</v>
      </c>
      <c r="H1973" s="9">
        <f>Table2[[#This Row],[Dt_Customer]]</f>
        <v>41662</v>
      </c>
      <c r="I1973" s="6">
        <f>Table2[[#This Row],[Recency]]</f>
        <v>41</v>
      </c>
      <c r="J1973" s="14">
        <f>IF(VALUE(YEAR(People!$H1973))-People!$B1973&gt;=90,44,VALUE(YEAR(People!$H1973))-People!$B1973)</f>
        <v>36</v>
      </c>
      <c r="K1973" s="5" t="str">
        <f>IF(AND(People!$J1973&gt;=16,People!$J1973&lt;=25),"16-25",IF(AND(People!$J1973&gt;=26,People!$J1973&lt;=35),"26-35",IF(AND(People!$J1973&gt;=36,People!$J1973&lt;=45),"36-45",IF(AND(People!$J1973&gt;=46,People!$J1973&lt;=55),"46-55",IF(AND(People!$J1973&gt;=56,People!$J1973&lt;=65),"56-65",IF(AND(People!$J1973&gt;=66,People!$J1973&lt;=75),"66-75","ALL"))))))</f>
        <v>36-45</v>
      </c>
      <c r="L1973" t="str">
        <f>Products!H1973</f>
        <v>Single</v>
      </c>
      <c r="M1973">
        <f>Table2[[#This Row],[Recency]]</f>
        <v>41</v>
      </c>
      <c r="N1973">
        <f>Table2[[#This Row],[NumDealsPurchases]]</f>
        <v>1</v>
      </c>
      <c r="O1973" s="12" t="str">
        <f>IF(Table2[[#This Row],[Kidhome]]=0,"No","Yes")</f>
        <v>No</v>
      </c>
      <c r="P1973" s="12" t="str">
        <f>IF(Table2[[#This Row],[Teenhome]]=0,"No","Yes")</f>
        <v>No</v>
      </c>
    </row>
    <row r="1974" spans="1:16" ht="16.5" x14ac:dyDescent="0.3">
      <c r="A1974" s="5">
        <f>Table2[[#This Row],[ID]]</f>
        <v>6281</v>
      </c>
      <c r="B1974" s="6">
        <f>Table2[[#This Row],[Year_Birth]]</f>
        <v>1966</v>
      </c>
      <c r="C1974" s="6" t="str">
        <f>Table2[[#This Row],[Education]]</f>
        <v>Graduation</v>
      </c>
      <c r="D1974" s="6" t="str">
        <f>Table2[[#This Row],[Marital_Status]]</f>
        <v>Divorced</v>
      </c>
      <c r="E1974" s="6">
        <f>Table2[[#This Row],[Income]]</f>
        <v>55686</v>
      </c>
      <c r="F1974" s="6">
        <f>Table2[[#This Row],[Kidhome]]</f>
        <v>0</v>
      </c>
      <c r="G1974" s="6">
        <f>Table2[[#This Row],[Teenhome]]</f>
        <v>1</v>
      </c>
      <c r="H1974" s="9">
        <f>Table2[[#This Row],[Dt_Customer]]</f>
        <v>41319</v>
      </c>
      <c r="I1974" s="6">
        <f>Table2[[#This Row],[Recency]]</f>
        <v>27</v>
      </c>
      <c r="J1974" s="8">
        <f>IF(VALUE(YEAR(People!$H1974))-People!$B1974&gt;=90,44,VALUE(YEAR(People!$H1974))-People!$B1974)</f>
        <v>47</v>
      </c>
      <c r="K1974" s="5" t="str">
        <f>IF(AND(People!$J1974&gt;=16,People!$J1974&lt;=25),"16-25",IF(AND(People!$J1974&gt;=26,People!$J1974&lt;=35),"26-35",IF(AND(People!$J1974&gt;=36,People!$J1974&lt;=45),"36-45",IF(AND(People!$J1974&gt;=46,People!$J1974&lt;=55),"46-55",IF(AND(People!$J1974&gt;=56,People!$J1974&lt;=65),"56-65",IF(AND(People!$J1974&gt;=66,People!$J1974&lt;=75),"66-75","ALL"))))))</f>
        <v>46-55</v>
      </c>
      <c r="L1974" t="str">
        <f>Products!H1974</f>
        <v>Together</v>
      </c>
      <c r="M1974">
        <f>Table2[[#This Row],[Recency]]</f>
        <v>27</v>
      </c>
      <c r="N1974">
        <f>Table2[[#This Row],[NumDealsPurchases]]</f>
        <v>2</v>
      </c>
      <c r="O1974" s="12" t="str">
        <f>IF(Table2[[#This Row],[Kidhome]]=0,"No","Yes")</f>
        <v>No</v>
      </c>
      <c r="P1974" s="12" t="str">
        <f>IF(Table2[[#This Row],[Teenhome]]=0,"No","Yes")</f>
        <v>Yes</v>
      </c>
    </row>
    <row r="1975" spans="1:16" ht="16.5" x14ac:dyDescent="0.3">
      <c r="A1975" s="7">
        <f>Table2[[#This Row],[ID]]</f>
        <v>4338</v>
      </c>
      <c r="B1975" s="6">
        <f>Table2[[#This Row],[Year_Birth]]</f>
        <v>1983</v>
      </c>
      <c r="C1975" s="6" t="str">
        <f>Table2[[#This Row],[Education]]</f>
        <v>Graduation</v>
      </c>
      <c r="D1975" s="6" t="str">
        <f>Table2[[#This Row],[Marital_Status]]</f>
        <v>Single</v>
      </c>
      <c r="E1975" s="6">
        <f>Table2[[#This Row],[Income]]</f>
        <v>39062</v>
      </c>
      <c r="F1975" s="6">
        <f>Table2[[#This Row],[Kidhome]]</f>
        <v>1</v>
      </c>
      <c r="G1975" s="6">
        <f>Table2[[#This Row],[Teenhome]]</f>
        <v>0</v>
      </c>
      <c r="H1975" s="9">
        <f>Table2[[#This Row],[Dt_Customer]]</f>
        <v>41723</v>
      </c>
      <c r="I1975" s="6">
        <f>Table2[[#This Row],[Recency]]</f>
        <v>28</v>
      </c>
      <c r="J1975" s="14">
        <f>IF(VALUE(YEAR(People!$H1975))-People!$B1975&gt;=90,44,VALUE(YEAR(People!$H1975))-People!$B1975)</f>
        <v>31</v>
      </c>
      <c r="K1975" s="5" t="str">
        <f>IF(AND(People!$J1975&gt;=16,People!$J1975&lt;=25),"16-25",IF(AND(People!$J1975&gt;=26,People!$J1975&lt;=35),"26-35",IF(AND(People!$J1975&gt;=36,People!$J1975&lt;=45),"36-45",IF(AND(People!$J1975&gt;=46,People!$J1975&lt;=55),"46-55",IF(AND(People!$J1975&gt;=56,People!$J1975&lt;=65),"56-65",IF(AND(People!$J1975&gt;=66,People!$J1975&lt;=75),"66-75","ALL"))))))</f>
        <v>26-35</v>
      </c>
      <c r="L1975" t="str">
        <f>Products!H1975</f>
        <v>Married</v>
      </c>
      <c r="M1975">
        <f>Table2[[#This Row],[Recency]]</f>
        <v>28</v>
      </c>
      <c r="N1975">
        <f>Table2[[#This Row],[NumDealsPurchases]]</f>
        <v>1</v>
      </c>
      <c r="O1975" s="12" t="str">
        <f>IF(Table2[[#This Row],[Kidhome]]=0,"No","Yes")</f>
        <v>Yes</v>
      </c>
      <c r="P1975" s="12" t="str">
        <f>IF(Table2[[#This Row],[Teenhome]]=0,"No","Yes")</f>
        <v>No</v>
      </c>
    </row>
    <row r="1976" spans="1:16" ht="16.5" x14ac:dyDescent="0.3">
      <c r="A1976" s="5">
        <f>Table2[[#This Row],[ID]]</f>
        <v>2452</v>
      </c>
      <c r="B1976" s="6">
        <f>Table2[[#This Row],[Year_Birth]]</f>
        <v>1971</v>
      </c>
      <c r="C1976" s="6" t="str">
        <f>Table2[[#This Row],[Education]]</f>
        <v>Graduation</v>
      </c>
      <c r="D1976" s="6" t="str">
        <f>Table2[[#This Row],[Marital_Status]]</f>
        <v>Together</v>
      </c>
      <c r="E1976" s="6">
        <f>Table2[[#This Row],[Income]]</f>
        <v>34600</v>
      </c>
      <c r="F1976" s="6">
        <f>Table2[[#This Row],[Kidhome]]</f>
        <v>1</v>
      </c>
      <c r="G1976" s="6">
        <f>Table2[[#This Row],[Teenhome]]</f>
        <v>1</v>
      </c>
      <c r="H1976" s="9">
        <f>Table2[[#This Row],[Dt_Customer]]</f>
        <v>41275</v>
      </c>
      <c r="I1976" s="6">
        <f>Table2[[#This Row],[Recency]]</f>
        <v>8</v>
      </c>
      <c r="J1976" s="8">
        <f>IF(VALUE(YEAR(People!$H1976))-People!$B1976&gt;=90,44,VALUE(YEAR(People!$H1976))-People!$B1976)</f>
        <v>42</v>
      </c>
      <c r="K1976" s="5" t="str">
        <f>IF(AND(People!$J1976&gt;=16,People!$J1976&lt;=25),"16-25",IF(AND(People!$J1976&gt;=26,People!$J1976&lt;=35),"26-35",IF(AND(People!$J1976&gt;=36,People!$J1976&lt;=45),"36-45",IF(AND(People!$J1976&gt;=46,People!$J1976&lt;=55),"46-55",IF(AND(People!$J1976&gt;=56,People!$J1976&lt;=65),"56-65",IF(AND(People!$J1976&gt;=66,People!$J1976&lt;=75),"66-75","ALL"))))))</f>
        <v>36-45</v>
      </c>
      <c r="L1976" t="str">
        <f>Products!H1976</f>
        <v>Married</v>
      </c>
      <c r="M1976">
        <f>Table2[[#This Row],[Recency]]</f>
        <v>8</v>
      </c>
      <c r="N1976">
        <f>Table2[[#This Row],[NumDealsPurchases]]</f>
        <v>5</v>
      </c>
      <c r="O1976" s="12" t="str">
        <f>IF(Table2[[#This Row],[Kidhome]]=0,"No","Yes")</f>
        <v>Yes</v>
      </c>
      <c r="P1976" s="12" t="str">
        <f>IF(Table2[[#This Row],[Teenhome]]=0,"No","Yes")</f>
        <v>Yes</v>
      </c>
    </row>
    <row r="1977" spans="1:16" ht="16.5" x14ac:dyDescent="0.3">
      <c r="A1977" s="7">
        <f>Table2[[#This Row],[ID]]</f>
        <v>9507</v>
      </c>
      <c r="B1977" s="6">
        <f>Table2[[#This Row],[Year_Birth]]</f>
        <v>1975</v>
      </c>
      <c r="C1977" s="6" t="str">
        <f>Table2[[#This Row],[Education]]</f>
        <v>Graduation</v>
      </c>
      <c r="D1977" s="6" t="str">
        <f>Table2[[#This Row],[Marital_Status]]</f>
        <v>Married</v>
      </c>
      <c r="E1977" s="6">
        <f>Table2[[#This Row],[Income]]</f>
        <v>40794</v>
      </c>
      <c r="F1977" s="6">
        <f>Table2[[#This Row],[Kidhome]]</f>
        <v>0</v>
      </c>
      <c r="G1977" s="6">
        <f>Table2[[#This Row],[Teenhome]]</f>
        <v>1</v>
      </c>
      <c r="H1977" s="9">
        <f>Table2[[#This Row],[Dt_Customer]]</f>
        <v>41371</v>
      </c>
      <c r="I1977" s="6">
        <f>Table2[[#This Row],[Recency]]</f>
        <v>18</v>
      </c>
      <c r="J1977" s="14">
        <f>IF(VALUE(YEAR(People!$H1977))-People!$B1977&gt;=90,44,VALUE(YEAR(People!$H1977))-People!$B1977)</f>
        <v>38</v>
      </c>
      <c r="K1977" s="5" t="str">
        <f>IF(AND(People!$J1977&gt;=16,People!$J1977&lt;=25),"16-25",IF(AND(People!$J1977&gt;=26,People!$J1977&lt;=35),"26-35",IF(AND(People!$J1977&gt;=36,People!$J1977&lt;=45),"36-45",IF(AND(People!$J1977&gt;=46,People!$J1977&lt;=55),"46-55",IF(AND(People!$J1977&gt;=56,People!$J1977&lt;=65),"56-65",IF(AND(People!$J1977&gt;=66,People!$J1977&lt;=75),"66-75","ALL"))))))</f>
        <v>36-45</v>
      </c>
      <c r="L1977" t="str">
        <f>Products!H1977</f>
        <v>Married</v>
      </c>
      <c r="M1977">
        <f>Table2[[#This Row],[Recency]]</f>
        <v>18</v>
      </c>
      <c r="N1977">
        <f>Table2[[#This Row],[NumDealsPurchases]]</f>
        <v>2</v>
      </c>
      <c r="O1977" s="12" t="str">
        <f>IF(Table2[[#This Row],[Kidhome]]=0,"No","Yes")</f>
        <v>No</v>
      </c>
      <c r="P1977" s="12" t="str">
        <f>IF(Table2[[#This Row],[Teenhome]]=0,"No","Yes")</f>
        <v>Yes</v>
      </c>
    </row>
    <row r="1978" spans="1:16" ht="16.5" x14ac:dyDescent="0.3">
      <c r="A1978" s="5">
        <f>Table2[[#This Row],[ID]]</f>
        <v>8360</v>
      </c>
      <c r="B1978" s="6">
        <f>Table2[[#This Row],[Year_Birth]]</f>
        <v>1971</v>
      </c>
      <c r="C1978" s="6" t="str">
        <f>Table2[[#This Row],[Education]]</f>
        <v>2n Cycle</v>
      </c>
      <c r="D1978" s="6" t="str">
        <f>Table2[[#This Row],[Marital_Status]]</f>
        <v>Married</v>
      </c>
      <c r="E1978" s="6">
        <f>Table2[[#This Row],[Income]]</f>
        <v>54690</v>
      </c>
      <c r="F1978" s="6">
        <f>Table2[[#This Row],[Kidhome]]</f>
        <v>1</v>
      </c>
      <c r="G1978" s="6">
        <f>Table2[[#This Row],[Teenhome]]</f>
        <v>1</v>
      </c>
      <c r="H1978" s="9">
        <f>Table2[[#This Row],[Dt_Customer]]</f>
        <v>41585</v>
      </c>
      <c r="I1978" s="6">
        <f>Table2[[#This Row],[Recency]]</f>
        <v>76</v>
      </c>
      <c r="J1978" s="8">
        <f>IF(VALUE(YEAR(People!$H1978))-People!$B1978&gt;=90,44,VALUE(YEAR(People!$H1978))-People!$B1978)</f>
        <v>42</v>
      </c>
      <c r="K1978" s="5" t="str">
        <f>IF(AND(People!$J1978&gt;=16,People!$J1978&lt;=25),"16-25",IF(AND(People!$J1978&gt;=26,People!$J1978&lt;=35),"26-35",IF(AND(People!$J1978&gt;=36,People!$J1978&lt;=45),"36-45",IF(AND(People!$J1978&gt;=46,People!$J1978&lt;=55),"46-55",IF(AND(People!$J1978&gt;=56,People!$J1978&lt;=65),"56-65",IF(AND(People!$J1978&gt;=66,People!$J1978&lt;=75),"66-75","ALL"))))))</f>
        <v>36-45</v>
      </c>
      <c r="L1978" t="str">
        <f>Products!H1978</f>
        <v>Married</v>
      </c>
      <c r="M1978">
        <f>Table2[[#This Row],[Recency]]</f>
        <v>76</v>
      </c>
      <c r="N1978">
        <f>Table2[[#This Row],[NumDealsPurchases]]</f>
        <v>3</v>
      </c>
      <c r="O1978" s="12" t="str">
        <f>IF(Table2[[#This Row],[Kidhome]]=0,"No","Yes")</f>
        <v>Yes</v>
      </c>
      <c r="P1978" s="12" t="str">
        <f>IF(Table2[[#This Row],[Teenhome]]=0,"No","Yes")</f>
        <v>Yes</v>
      </c>
    </row>
    <row r="1979" spans="1:16" ht="16.5" x14ac:dyDescent="0.3">
      <c r="A1979" s="7">
        <f>Table2[[#This Row],[ID]]</f>
        <v>10311</v>
      </c>
      <c r="B1979" s="6">
        <f>Table2[[#This Row],[Year_Birth]]</f>
        <v>1969</v>
      </c>
      <c r="C1979" s="6" t="str">
        <f>Table2[[#This Row],[Education]]</f>
        <v>Graduation</v>
      </c>
      <c r="D1979" s="6" t="str">
        <f>Table2[[#This Row],[Marital_Status]]</f>
        <v>Married</v>
      </c>
      <c r="E1979" s="6">
        <f>Table2[[#This Row],[Income]]</f>
        <v>4428</v>
      </c>
      <c r="F1979" s="6">
        <f>Table2[[#This Row],[Kidhome]]</f>
        <v>0</v>
      </c>
      <c r="G1979" s="6">
        <f>Table2[[#This Row],[Teenhome]]</f>
        <v>1</v>
      </c>
      <c r="H1979" s="9">
        <f>Table2[[#This Row],[Dt_Customer]]</f>
        <v>41552</v>
      </c>
      <c r="I1979" s="6">
        <f>Table2[[#This Row],[Recency]]</f>
        <v>0</v>
      </c>
      <c r="J1979" s="14">
        <f>IF(VALUE(YEAR(People!$H1979))-People!$B1979&gt;=90,44,VALUE(YEAR(People!$H1979))-People!$B1979)</f>
        <v>44</v>
      </c>
      <c r="K1979" s="5" t="str">
        <f>IF(AND(People!$J1979&gt;=16,People!$J1979&lt;=25),"16-25",IF(AND(People!$J1979&gt;=26,People!$J1979&lt;=35),"26-35",IF(AND(People!$J1979&gt;=36,People!$J1979&lt;=45),"36-45",IF(AND(People!$J1979&gt;=46,People!$J1979&lt;=55),"46-55",IF(AND(People!$J1979&gt;=56,People!$J1979&lt;=65),"56-65",IF(AND(People!$J1979&gt;=66,People!$J1979&lt;=75),"66-75","ALL"))))))</f>
        <v>36-45</v>
      </c>
      <c r="L1979" t="str">
        <f>Products!H1979</f>
        <v>Single</v>
      </c>
      <c r="M1979">
        <f>Table2[[#This Row],[Recency]]</f>
        <v>0</v>
      </c>
      <c r="N1979">
        <f>Table2[[#This Row],[NumDealsPurchases]]</f>
        <v>0</v>
      </c>
      <c r="O1979" s="12" t="str">
        <f>IF(Table2[[#This Row],[Kidhome]]=0,"No","Yes")</f>
        <v>No</v>
      </c>
      <c r="P1979" s="12" t="str">
        <f>IF(Table2[[#This Row],[Teenhome]]=0,"No","Yes")</f>
        <v>Yes</v>
      </c>
    </row>
    <row r="1980" spans="1:16" ht="16.5" x14ac:dyDescent="0.3">
      <c r="A1980" s="5">
        <f>Table2[[#This Row],[ID]]</f>
        <v>5117</v>
      </c>
      <c r="B1980" s="6">
        <f>Table2[[#This Row],[Year_Birth]]</f>
        <v>1963</v>
      </c>
      <c r="C1980" s="6" t="str">
        <f>Table2[[#This Row],[Education]]</f>
        <v>2n Cycle</v>
      </c>
      <c r="D1980" s="6" t="str">
        <f>Table2[[#This Row],[Marital_Status]]</f>
        <v>Married</v>
      </c>
      <c r="E1980" s="6">
        <f>Table2[[#This Row],[Income]]</f>
        <v>32632</v>
      </c>
      <c r="F1980" s="6">
        <f>Table2[[#This Row],[Kidhome]]</f>
        <v>0</v>
      </c>
      <c r="G1980" s="6">
        <f>Table2[[#This Row],[Teenhome]]</f>
        <v>0</v>
      </c>
      <c r="H1980" s="9">
        <f>Table2[[#This Row],[Dt_Customer]]</f>
        <v>41123</v>
      </c>
      <c r="I1980" s="6">
        <f>Table2[[#This Row],[Recency]]</f>
        <v>32</v>
      </c>
      <c r="J1980" s="8">
        <f>IF(VALUE(YEAR(People!$H1980))-People!$B1980&gt;=90,44,VALUE(YEAR(People!$H1980))-People!$B1980)</f>
        <v>49</v>
      </c>
      <c r="K1980" s="5" t="str">
        <f>IF(AND(People!$J1980&gt;=16,People!$J1980&lt;=25),"16-25",IF(AND(People!$J1980&gt;=26,People!$J1980&lt;=35),"26-35",IF(AND(People!$J1980&gt;=36,People!$J1980&lt;=45),"36-45",IF(AND(People!$J1980&gt;=46,People!$J1980&lt;=55),"46-55",IF(AND(People!$J1980&gt;=56,People!$J1980&lt;=65),"56-65",IF(AND(People!$J1980&gt;=66,People!$J1980&lt;=75),"66-75","ALL"))))))</f>
        <v>46-55</v>
      </c>
      <c r="L1980" t="str">
        <f>Products!H1980</f>
        <v>Married</v>
      </c>
      <c r="M1980">
        <f>Table2[[#This Row],[Recency]]</f>
        <v>32</v>
      </c>
      <c r="N1980">
        <f>Table2[[#This Row],[NumDealsPurchases]]</f>
        <v>2</v>
      </c>
      <c r="O1980" s="12" t="str">
        <f>IF(Table2[[#This Row],[Kidhome]]=0,"No","Yes")</f>
        <v>No</v>
      </c>
      <c r="P1980" s="12" t="str">
        <f>IF(Table2[[#This Row],[Teenhome]]=0,"No","Yes")</f>
        <v>No</v>
      </c>
    </row>
    <row r="1981" spans="1:16" ht="16.5" x14ac:dyDescent="0.3">
      <c r="A1981" s="7">
        <f>Table2[[#This Row],[ID]]</f>
        <v>4867</v>
      </c>
      <c r="B1981" s="6">
        <f>Table2[[#This Row],[Year_Birth]]</f>
        <v>1968</v>
      </c>
      <c r="C1981" s="6" t="str">
        <f>Table2[[#This Row],[Education]]</f>
        <v>PhD</v>
      </c>
      <c r="D1981" s="6" t="str">
        <f>Table2[[#This Row],[Marital_Status]]</f>
        <v>Single</v>
      </c>
      <c r="E1981" s="6">
        <f>Table2[[#This Row],[Income]]</f>
        <v>38236</v>
      </c>
      <c r="F1981" s="6">
        <f>Table2[[#This Row],[Kidhome]]</f>
        <v>1</v>
      </c>
      <c r="G1981" s="6">
        <f>Table2[[#This Row],[Teenhome]]</f>
        <v>1</v>
      </c>
      <c r="H1981" s="9">
        <f>Table2[[#This Row],[Dt_Customer]]</f>
        <v>41537</v>
      </c>
      <c r="I1981" s="6">
        <f>Table2[[#This Row],[Recency]]</f>
        <v>2</v>
      </c>
      <c r="J1981" s="14">
        <f>IF(VALUE(YEAR(People!$H1981))-People!$B1981&gt;=90,44,VALUE(YEAR(People!$H1981))-People!$B1981)</f>
        <v>45</v>
      </c>
      <c r="K1981" s="5" t="str">
        <f>IF(AND(People!$J1981&gt;=16,People!$J1981&lt;=25),"16-25",IF(AND(People!$J1981&gt;=26,People!$J1981&lt;=35),"26-35",IF(AND(People!$J1981&gt;=36,People!$J1981&lt;=45),"36-45",IF(AND(People!$J1981&gt;=46,People!$J1981&lt;=55),"46-55",IF(AND(People!$J1981&gt;=56,People!$J1981&lt;=65),"56-65",IF(AND(People!$J1981&gt;=66,People!$J1981&lt;=75),"66-75","ALL"))))))</f>
        <v>36-45</v>
      </c>
      <c r="L1981" t="str">
        <f>Products!H1981</f>
        <v>Single</v>
      </c>
      <c r="M1981">
        <f>Table2[[#This Row],[Recency]]</f>
        <v>2</v>
      </c>
      <c r="N1981">
        <f>Table2[[#This Row],[NumDealsPurchases]]</f>
        <v>4</v>
      </c>
      <c r="O1981" s="12" t="str">
        <f>IF(Table2[[#This Row],[Kidhome]]=0,"No","Yes")</f>
        <v>Yes</v>
      </c>
      <c r="P1981" s="12" t="str">
        <f>IF(Table2[[#This Row],[Teenhome]]=0,"No","Yes")</f>
        <v>Yes</v>
      </c>
    </row>
    <row r="1982" spans="1:16" ht="16.5" x14ac:dyDescent="0.3">
      <c r="A1982" s="5">
        <f>Table2[[#This Row],[ID]]</f>
        <v>9289</v>
      </c>
      <c r="B1982" s="6">
        <f>Table2[[#This Row],[Year_Birth]]</f>
        <v>1979</v>
      </c>
      <c r="C1982" s="6" t="str">
        <f>Table2[[#This Row],[Education]]</f>
        <v>Graduation</v>
      </c>
      <c r="D1982" s="6" t="str">
        <f>Table2[[#This Row],[Marital_Status]]</f>
        <v>Married</v>
      </c>
      <c r="E1982" s="6">
        <f>Table2[[#This Row],[Income]]</f>
        <v>36781</v>
      </c>
      <c r="F1982" s="6">
        <f>Table2[[#This Row],[Kidhome]]</f>
        <v>1</v>
      </c>
      <c r="G1982" s="6">
        <f>Table2[[#This Row],[Teenhome]]</f>
        <v>0</v>
      </c>
      <c r="H1982" s="9">
        <f>Table2[[#This Row],[Dt_Customer]]</f>
        <v>41739</v>
      </c>
      <c r="I1982" s="6">
        <f>Table2[[#This Row],[Recency]]</f>
        <v>16</v>
      </c>
      <c r="J1982" s="8">
        <f>IF(VALUE(YEAR(People!$H1982))-People!$B1982&gt;=90,44,VALUE(YEAR(People!$H1982))-People!$B1982)</f>
        <v>35</v>
      </c>
      <c r="K1982" s="5" t="str">
        <f>IF(AND(People!$J1982&gt;=16,People!$J1982&lt;=25),"16-25",IF(AND(People!$J1982&gt;=26,People!$J1982&lt;=35),"26-35",IF(AND(People!$J1982&gt;=36,People!$J1982&lt;=45),"36-45",IF(AND(People!$J1982&gt;=46,People!$J1982&lt;=55),"46-55",IF(AND(People!$J1982&gt;=56,People!$J1982&lt;=65),"56-65",IF(AND(People!$J1982&gt;=66,People!$J1982&lt;=75),"66-75","ALL"))))))</f>
        <v>26-35</v>
      </c>
      <c r="L1982" t="str">
        <f>Products!H1982</f>
        <v>Married</v>
      </c>
      <c r="M1982">
        <f>Table2[[#This Row],[Recency]]</f>
        <v>16</v>
      </c>
      <c r="N1982">
        <f>Table2[[#This Row],[NumDealsPurchases]]</f>
        <v>1</v>
      </c>
      <c r="O1982" s="12" t="str">
        <f>IF(Table2[[#This Row],[Kidhome]]=0,"No","Yes")</f>
        <v>Yes</v>
      </c>
      <c r="P1982" s="12" t="str">
        <f>IF(Table2[[#This Row],[Teenhome]]=0,"No","Yes")</f>
        <v>No</v>
      </c>
    </row>
    <row r="1983" spans="1:16" ht="16.5" x14ac:dyDescent="0.3">
      <c r="A1983" s="7">
        <f>Table2[[#This Row],[ID]]</f>
        <v>10913</v>
      </c>
      <c r="B1983" s="6">
        <f>Table2[[#This Row],[Year_Birth]]</f>
        <v>1984</v>
      </c>
      <c r="C1983" s="6" t="str">
        <f>Table2[[#This Row],[Education]]</f>
        <v>Master</v>
      </c>
      <c r="D1983" s="6" t="str">
        <f>Table2[[#This Row],[Marital_Status]]</f>
        <v>Single</v>
      </c>
      <c r="E1983" s="6">
        <f>Table2[[#This Row],[Income]]</f>
        <v>31385</v>
      </c>
      <c r="F1983" s="6">
        <f>Table2[[#This Row],[Kidhome]]</f>
        <v>1</v>
      </c>
      <c r="G1983" s="6">
        <f>Table2[[#This Row],[Teenhome]]</f>
        <v>0</v>
      </c>
      <c r="H1983" s="9">
        <f>Table2[[#This Row],[Dt_Customer]]</f>
        <v>41248</v>
      </c>
      <c r="I1983" s="6">
        <f>Table2[[#This Row],[Recency]]</f>
        <v>56</v>
      </c>
      <c r="J1983" s="14">
        <f>IF(VALUE(YEAR(People!$H1983))-People!$B1983&gt;=90,44,VALUE(YEAR(People!$H1983))-People!$B1983)</f>
        <v>28</v>
      </c>
      <c r="K1983" s="5" t="str">
        <f>IF(AND(People!$J1983&gt;=16,People!$J1983&lt;=25),"16-25",IF(AND(People!$J1983&gt;=26,People!$J1983&lt;=35),"26-35",IF(AND(People!$J1983&gt;=36,People!$J1983&lt;=45),"36-45",IF(AND(People!$J1983&gt;=46,People!$J1983&lt;=55),"46-55",IF(AND(People!$J1983&gt;=56,People!$J1983&lt;=65),"56-65",IF(AND(People!$J1983&gt;=66,People!$J1983&lt;=75),"66-75","ALL"))))))</f>
        <v>26-35</v>
      </c>
      <c r="L1983" t="str">
        <f>Products!H1983</f>
        <v>Divorced</v>
      </c>
      <c r="M1983">
        <f>Table2[[#This Row],[Recency]]</f>
        <v>56</v>
      </c>
      <c r="N1983">
        <f>Table2[[#This Row],[NumDealsPurchases]]</f>
        <v>1</v>
      </c>
      <c r="O1983" s="12" t="str">
        <f>IF(Table2[[#This Row],[Kidhome]]=0,"No","Yes")</f>
        <v>Yes</v>
      </c>
      <c r="P1983" s="12" t="str">
        <f>IF(Table2[[#This Row],[Teenhome]]=0,"No","Yes")</f>
        <v>No</v>
      </c>
    </row>
    <row r="1984" spans="1:16" ht="16.5" x14ac:dyDescent="0.3">
      <c r="A1984" s="5">
        <f>Table2[[#This Row],[ID]]</f>
        <v>3032</v>
      </c>
      <c r="B1984" s="6">
        <f>Table2[[#This Row],[Year_Birth]]</f>
        <v>1984</v>
      </c>
      <c r="C1984" s="6" t="str">
        <f>Table2[[#This Row],[Education]]</f>
        <v>Graduation</v>
      </c>
      <c r="D1984" s="6" t="str">
        <f>Table2[[#This Row],[Marital_Status]]</f>
        <v>Married</v>
      </c>
      <c r="E1984" s="6">
        <f>Table2[[#This Row],[Income]]</f>
        <v>24570</v>
      </c>
      <c r="F1984" s="6">
        <f>Table2[[#This Row],[Kidhome]]</f>
        <v>1</v>
      </c>
      <c r="G1984" s="6">
        <f>Table2[[#This Row],[Teenhome]]</f>
        <v>0</v>
      </c>
      <c r="H1984" s="9">
        <f>Table2[[#This Row],[Dt_Customer]]</f>
        <v>41332</v>
      </c>
      <c r="I1984" s="6">
        <f>Table2[[#This Row],[Recency]]</f>
        <v>97</v>
      </c>
      <c r="J1984" s="8">
        <f>IF(VALUE(YEAR(People!$H1984))-People!$B1984&gt;=90,44,VALUE(YEAR(People!$H1984))-People!$B1984)</f>
        <v>29</v>
      </c>
      <c r="K1984" s="5" t="str">
        <f>IF(AND(People!$J1984&gt;=16,People!$J1984&lt;=25),"16-25",IF(AND(People!$J1984&gt;=26,People!$J1984&lt;=35),"26-35",IF(AND(People!$J1984&gt;=36,People!$J1984&lt;=45),"36-45",IF(AND(People!$J1984&gt;=46,People!$J1984&lt;=55),"46-55",IF(AND(People!$J1984&gt;=56,People!$J1984&lt;=65),"56-65",IF(AND(People!$J1984&gt;=66,People!$J1984&lt;=75),"66-75","ALL"))))))</f>
        <v>26-35</v>
      </c>
      <c r="L1984" t="str">
        <f>Products!H1984</f>
        <v>Married</v>
      </c>
      <c r="M1984">
        <f>Table2[[#This Row],[Recency]]</f>
        <v>97</v>
      </c>
      <c r="N1984">
        <f>Table2[[#This Row],[NumDealsPurchases]]</f>
        <v>3</v>
      </c>
      <c r="O1984" s="12" t="str">
        <f>IF(Table2[[#This Row],[Kidhome]]=0,"No","Yes")</f>
        <v>Yes</v>
      </c>
      <c r="P1984" s="12" t="str">
        <f>IF(Table2[[#This Row],[Teenhome]]=0,"No","Yes")</f>
        <v>No</v>
      </c>
    </row>
    <row r="1985" spans="1:16" ht="16.5" x14ac:dyDescent="0.3">
      <c r="A1985" s="7">
        <f>Table2[[#This Row],[ID]]</f>
        <v>8524</v>
      </c>
      <c r="B1985" s="6">
        <f>Table2[[#This Row],[Year_Birth]]</f>
        <v>1974</v>
      </c>
      <c r="C1985" s="6" t="str">
        <f>Table2[[#This Row],[Education]]</f>
        <v>PhD</v>
      </c>
      <c r="D1985" s="6" t="str">
        <f>Table2[[#This Row],[Marital_Status]]</f>
        <v>Divorced</v>
      </c>
      <c r="E1985" s="6">
        <f>Table2[[#This Row],[Income]]</f>
        <v>25509</v>
      </c>
      <c r="F1985" s="6">
        <f>Table2[[#This Row],[Kidhome]]</f>
        <v>1</v>
      </c>
      <c r="G1985" s="6">
        <f>Table2[[#This Row],[Teenhome]]</f>
        <v>0</v>
      </c>
      <c r="H1985" s="9">
        <f>Table2[[#This Row],[Dt_Customer]]</f>
        <v>41170</v>
      </c>
      <c r="I1985" s="6">
        <f>Table2[[#This Row],[Recency]]</f>
        <v>15</v>
      </c>
      <c r="J1985" s="14">
        <f>IF(VALUE(YEAR(People!$H1985))-People!$B1985&gt;=90,44,VALUE(YEAR(People!$H1985))-People!$B1985)</f>
        <v>38</v>
      </c>
      <c r="K1985" s="5" t="str">
        <f>IF(AND(People!$J1985&gt;=16,People!$J1985&lt;=25),"16-25",IF(AND(People!$J1985&gt;=26,People!$J1985&lt;=35),"26-35",IF(AND(People!$J1985&gt;=36,People!$J1985&lt;=45),"36-45",IF(AND(People!$J1985&gt;=46,People!$J1985&lt;=55),"46-55",IF(AND(People!$J1985&gt;=56,People!$J1985&lt;=65),"56-65",IF(AND(People!$J1985&gt;=66,People!$J1985&lt;=75),"66-75","ALL"))))))</f>
        <v>36-45</v>
      </c>
      <c r="L1985" t="str">
        <f>Products!H1985</f>
        <v>Married</v>
      </c>
      <c r="M1985">
        <f>Table2[[#This Row],[Recency]]</f>
        <v>15</v>
      </c>
      <c r="N1985">
        <f>Table2[[#This Row],[NumDealsPurchases]]</f>
        <v>3</v>
      </c>
      <c r="O1985" s="12" t="str">
        <f>IF(Table2[[#This Row],[Kidhome]]=0,"No","Yes")</f>
        <v>Yes</v>
      </c>
      <c r="P1985" s="12" t="str">
        <f>IF(Table2[[#This Row],[Teenhome]]=0,"No","Yes")</f>
        <v>No</v>
      </c>
    </row>
    <row r="1986" spans="1:16" ht="16.5" x14ac:dyDescent="0.3">
      <c r="A1986" s="5">
        <f>Table2[[#This Row],[ID]]</f>
        <v>3334</v>
      </c>
      <c r="B1986" s="6">
        <f>Table2[[#This Row],[Year_Birth]]</f>
        <v>1951</v>
      </c>
      <c r="C1986" s="6" t="str">
        <f>Table2[[#This Row],[Education]]</f>
        <v>Graduation</v>
      </c>
      <c r="D1986" s="6" t="str">
        <f>Table2[[#This Row],[Marital_Status]]</f>
        <v>Married</v>
      </c>
      <c r="E1986" s="6">
        <f>Table2[[#This Row],[Income]]</f>
        <v>94642</v>
      </c>
      <c r="F1986" s="6">
        <f>Table2[[#This Row],[Kidhome]]</f>
        <v>0</v>
      </c>
      <c r="G1986" s="6">
        <f>Table2[[#This Row],[Teenhome]]</f>
        <v>0</v>
      </c>
      <c r="H1986" s="9">
        <f>Table2[[#This Row],[Dt_Customer]]</f>
        <v>41682</v>
      </c>
      <c r="I1986" s="6">
        <f>Table2[[#This Row],[Recency]]</f>
        <v>35</v>
      </c>
      <c r="J1986" s="8">
        <f>IF(VALUE(YEAR(People!$H1986))-People!$B1986&gt;=90,44,VALUE(YEAR(People!$H1986))-People!$B1986)</f>
        <v>63</v>
      </c>
      <c r="K1986" s="5" t="str">
        <f>IF(AND(People!$J1986&gt;=16,People!$J1986&lt;=25),"16-25",IF(AND(People!$J1986&gt;=26,People!$J1986&lt;=35),"26-35",IF(AND(People!$J1986&gt;=36,People!$J1986&lt;=45),"36-45",IF(AND(People!$J1986&gt;=46,People!$J1986&lt;=55),"46-55",IF(AND(People!$J1986&gt;=56,People!$J1986&lt;=65),"56-65",IF(AND(People!$J1986&gt;=66,People!$J1986&lt;=75),"66-75","ALL"))))))</f>
        <v>56-65</v>
      </c>
      <c r="L1986" t="str">
        <f>Products!H1986</f>
        <v>Single</v>
      </c>
      <c r="M1986">
        <f>Table2[[#This Row],[Recency]]</f>
        <v>35</v>
      </c>
      <c r="N1986">
        <f>Table2[[#This Row],[NumDealsPurchases]]</f>
        <v>0</v>
      </c>
      <c r="O1986" s="12" t="str">
        <f>IF(Table2[[#This Row],[Kidhome]]=0,"No","Yes")</f>
        <v>No</v>
      </c>
      <c r="P1986" s="12" t="str">
        <f>IF(Table2[[#This Row],[Teenhome]]=0,"No","Yes")</f>
        <v>No</v>
      </c>
    </row>
    <row r="1987" spans="1:16" ht="16.5" x14ac:dyDescent="0.3">
      <c r="A1987" s="7">
        <f>Table2[[#This Row],[ID]]</f>
        <v>4470</v>
      </c>
      <c r="B1987" s="6">
        <f>Table2[[#This Row],[Year_Birth]]</f>
        <v>1962</v>
      </c>
      <c r="C1987" s="6" t="str">
        <f>Table2[[#This Row],[Education]]</f>
        <v>Master</v>
      </c>
      <c r="D1987" s="6" t="str">
        <f>Table2[[#This Row],[Marital_Status]]</f>
        <v>Married</v>
      </c>
      <c r="E1987" s="6">
        <f>Table2[[#This Row],[Income]]</f>
        <v>58646</v>
      </c>
      <c r="F1987" s="6">
        <f>Table2[[#This Row],[Kidhome]]</f>
        <v>0</v>
      </c>
      <c r="G1987" s="6">
        <f>Table2[[#This Row],[Teenhome]]</f>
        <v>1</v>
      </c>
      <c r="H1987" s="9">
        <f>Table2[[#This Row],[Dt_Customer]]</f>
        <v>41435</v>
      </c>
      <c r="I1987" s="6">
        <f>Table2[[#This Row],[Recency]]</f>
        <v>3</v>
      </c>
      <c r="J1987" s="14">
        <f>IF(VALUE(YEAR(People!$H1987))-People!$B1987&gt;=90,44,VALUE(YEAR(People!$H1987))-People!$B1987)</f>
        <v>51</v>
      </c>
      <c r="K1987" s="5" t="str">
        <f>IF(AND(People!$J1987&gt;=16,People!$J1987&lt;=25),"16-25",IF(AND(People!$J1987&gt;=26,People!$J1987&lt;=35),"26-35",IF(AND(People!$J1987&gt;=36,People!$J1987&lt;=45),"36-45",IF(AND(People!$J1987&gt;=46,People!$J1987&lt;=55),"46-55",IF(AND(People!$J1987&gt;=56,People!$J1987&lt;=65),"56-65",IF(AND(People!$J1987&gt;=66,People!$J1987&lt;=75),"66-75","ALL"))))))</f>
        <v>46-55</v>
      </c>
      <c r="L1987" t="str">
        <f>Products!H1987</f>
        <v>Together</v>
      </c>
      <c r="M1987">
        <f>Table2[[#This Row],[Recency]]</f>
        <v>3</v>
      </c>
      <c r="N1987">
        <f>Table2[[#This Row],[NumDealsPurchases]]</f>
        <v>1</v>
      </c>
      <c r="O1987" s="12" t="str">
        <f>IF(Table2[[#This Row],[Kidhome]]=0,"No","Yes")</f>
        <v>No</v>
      </c>
      <c r="P1987" s="12" t="str">
        <f>IF(Table2[[#This Row],[Teenhome]]=0,"No","Yes")</f>
        <v>Yes</v>
      </c>
    </row>
    <row r="1988" spans="1:16" ht="16.5" x14ac:dyDescent="0.3">
      <c r="A1988" s="5">
        <f>Table2[[#This Row],[ID]]</f>
        <v>1406</v>
      </c>
      <c r="B1988" s="6">
        <f>Table2[[#This Row],[Year_Birth]]</f>
        <v>1975</v>
      </c>
      <c r="C1988" s="6" t="str">
        <f>Table2[[#This Row],[Education]]</f>
        <v>Graduation</v>
      </c>
      <c r="D1988" s="6" t="str">
        <f>Table2[[#This Row],[Marital_Status]]</f>
        <v>Single</v>
      </c>
      <c r="E1988" s="6">
        <f>Table2[[#This Row],[Income]]</f>
        <v>53201</v>
      </c>
      <c r="F1988" s="6">
        <f>Table2[[#This Row],[Kidhome]]</f>
        <v>1</v>
      </c>
      <c r="G1988" s="6">
        <f>Table2[[#This Row],[Teenhome]]</f>
        <v>1</v>
      </c>
      <c r="H1988" s="9">
        <f>Table2[[#This Row],[Dt_Customer]]</f>
        <v>41317</v>
      </c>
      <c r="I1988" s="6">
        <f>Table2[[#This Row],[Recency]]</f>
        <v>49</v>
      </c>
      <c r="J1988" s="8">
        <f>IF(VALUE(YEAR(People!$H1988))-People!$B1988&gt;=90,44,VALUE(YEAR(People!$H1988))-People!$B1988)</f>
        <v>38</v>
      </c>
      <c r="K1988" s="5" t="str">
        <f>IF(AND(People!$J1988&gt;=16,People!$J1988&lt;=25),"16-25",IF(AND(People!$J1988&gt;=26,People!$J1988&lt;=35),"26-35",IF(AND(People!$J1988&gt;=36,People!$J1988&lt;=45),"36-45",IF(AND(People!$J1988&gt;=46,People!$J1988&lt;=55),"46-55",IF(AND(People!$J1988&gt;=56,People!$J1988&lt;=65),"56-65",IF(AND(People!$J1988&gt;=66,People!$J1988&lt;=75),"66-75","ALL"))))))</f>
        <v>36-45</v>
      </c>
      <c r="L1988" t="str">
        <f>Products!H1988</f>
        <v>Married</v>
      </c>
      <c r="M1988">
        <f>Table2[[#This Row],[Recency]]</f>
        <v>49</v>
      </c>
      <c r="N1988">
        <f>Table2[[#This Row],[NumDealsPurchases]]</f>
        <v>8</v>
      </c>
      <c r="O1988" s="12" t="str">
        <f>IF(Table2[[#This Row],[Kidhome]]=0,"No","Yes")</f>
        <v>Yes</v>
      </c>
      <c r="P1988" s="12" t="str">
        <f>IF(Table2[[#This Row],[Teenhome]]=0,"No","Yes")</f>
        <v>Yes</v>
      </c>
    </row>
    <row r="1989" spans="1:16" ht="16.5" x14ac:dyDescent="0.3">
      <c r="A1989" s="7">
        <f>Table2[[#This Row],[ID]]</f>
        <v>8619</v>
      </c>
      <c r="B1989" s="6">
        <f>Table2[[#This Row],[Year_Birth]]</f>
        <v>1957</v>
      </c>
      <c r="C1989" s="6" t="str">
        <f>Table2[[#This Row],[Education]]</f>
        <v>Graduation</v>
      </c>
      <c r="D1989" s="6" t="str">
        <f>Table2[[#This Row],[Marital_Status]]</f>
        <v>Together</v>
      </c>
      <c r="E1989" s="6">
        <f>Table2[[#This Row],[Income]]</f>
        <v>21994</v>
      </c>
      <c r="F1989" s="6">
        <f>Table2[[#This Row],[Kidhome]]</f>
        <v>0</v>
      </c>
      <c r="G1989" s="6">
        <f>Table2[[#This Row],[Teenhome]]</f>
        <v>1</v>
      </c>
      <c r="H1989" s="9">
        <f>Table2[[#This Row],[Dt_Customer]]</f>
        <v>41267</v>
      </c>
      <c r="I1989" s="6">
        <f>Table2[[#This Row],[Recency]]</f>
        <v>4</v>
      </c>
      <c r="J1989" s="14">
        <f>IF(VALUE(YEAR(People!$H1989))-People!$B1989&gt;=90,44,VALUE(YEAR(People!$H1989))-People!$B1989)</f>
        <v>55</v>
      </c>
      <c r="K1989" s="5" t="str">
        <f>IF(AND(People!$J1989&gt;=16,People!$J1989&lt;=25),"16-25",IF(AND(People!$J1989&gt;=26,People!$J1989&lt;=35),"26-35",IF(AND(People!$J1989&gt;=36,People!$J1989&lt;=45),"36-45",IF(AND(People!$J1989&gt;=46,People!$J1989&lt;=55),"46-55",IF(AND(People!$J1989&gt;=56,People!$J1989&lt;=65),"56-65",IF(AND(People!$J1989&gt;=66,People!$J1989&lt;=75),"66-75","ALL"))))))</f>
        <v>46-55</v>
      </c>
      <c r="L1989" t="str">
        <f>Products!H1989</f>
        <v>Married</v>
      </c>
      <c r="M1989">
        <f>Table2[[#This Row],[Recency]]</f>
        <v>4</v>
      </c>
      <c r="N1989">
        <f>Table2[[#This Row],[NumDealsPurchases]]</f>
        <v>1</v>
      </c>
      <c r="O1989" s="12" t="str">
        <f>IF(Table2[[#This Row],[Kidhome]]=0,"No","Yes")</f>
        <v>No</v>
      </c>
      <c r="P1989" s="12" t="str">
        <f>IF(Table2[[#This Row],[Teenhome]]=0,"No","Yes")</f>
        <v>Yes</v>
      </c>
    </row>
    <row r="1990" spans="1:16" ht="16.5" x14ac:dyDescent="0.3">
      <c r="A1990" s="5">
        <f>Table2[[#This Row],[ID]]</f>
        <v>10821</v>
      </c>
      <c r="B1990" s="6">
        <f>Table2[[#This Row],[Year_Birth]]</f>
        <v>1978</v>
      </c>
      <c r="C1990" s="6" t="str">
        <f>Table2[[#This Row],[Education]]</f>
        <v>Graduation</v>
      </c>
      <c r="D1990" s="6" t="str">
        <f>Table2[[#This Row],[Marital_Status]]</f>
        <v>Married</v>
      </c>
      <c r="E1990" s="6">
        <f>Table2[[#This Row],[Income]]</f>
        <v>57113</v>
      </c>
      <c r="F1990" s="6">
        <f>Table2[[#This Row],[Kidhome]]</f>
        <v>1</v>
      </c>
      <c r="G1990" s="6">
        <f>Table2[[#This Row],[Teenhome]]</f>
        <v>1</v>
      </c>
      <c r="H1990" s="9">
        <f>Table2[[#This Row],[Dt_Customer]]</f>
        <v>41311</v>
      </c>
      <c r="I1990" s="6">
        <f>Table2[[#This Row],[Recency]]</f>
        <v>45</v>
      </c>
      <c r="J1990" s="8">
        <f>IF(VALUE(YEAR(People!$H1990))-People!$B1990&gt;=90,44,VALUE(YEAR(People!$H1990))-People!$B1990)</f>
        <v>35</v>
      </c>
      <c r="K1990" s="5" t="str">
        <f>IF(AND(People!$J1990&gt;=16,People!$J1990&lt;=25),"16-25",IF(AND(People!$J1990&gt;=26,People!$J1990&lt;=35),"26-35",IF(AND(People!$J1990&gt;=36,People!$J1990&lt;=45),"36-45",IF(AND(People!$J1990&gt;=46,People!$J1990&lt;=55),"46-55",IF(AND(People!$J1990&gt;=56,People!$J1990&lt;=65),"56-65",IF(AND(People!$J1990&gt;=66,People!$J1990&lt;=75),"66-75","ALL"))))))</f>
        <v>26-35</v>
      </c>
      <c r="L1990" t="str">
        <f>Products!H1990</f>
        <v>Married</v>
      </c>
      <c r="M1990">
        <f>Table2[[#This Row],[Recency]]</f>
        <v>45</v>
      </c>
      <c r="N1990">
        <f>Table2[[#This Row],[NumDealsPurchases]]</f>
        <v>6</v>
      </c>
      <c r="O1990" s="12" t="str">
        <f>IF(Table2[[#This Row],[Kidhome]]=0,"No","Yes")</f>
        <v>Yes</v>
      </c>
      <c r="P1990" s="12" t="str">
        <f>IF(Table2[[#This Row],[Teenhome]]=0,"No","Yes")</f>
        <v>Yes</v>
      </c>
    </row>
    <row r="1991" spans="1:16" ht="16.5" x14ac:dyDescent="0.3">
      <c r="A1991" s="7">
        <f>Table2[[#This Row],[ID]]</f>
        <v>4552</v>
      </c>
      <c r="B1991" s="6">
        <f>Table2[[#This Row],[Year_Birth]]</f>
        <v>1991</v>
      </c>
      <c r="C1991" s="6" t="str">
        <f>Table2[[#This Row],[Education]]</f>
        <v>Graduation</v>
      </c>
      <c r="D1991" s="6" t="str">
        <f>Table2[[#This Row],[Marital_Status]]</f>
        <v>Married</v>
      </c>
      <c r="E1991" s="6">
        <f>Table2[[#This Row],[Income]]</f>
        <v>51373</v>
      </c>
      <c r="F1991" s="6">
        <f>Table2[[#This Row],[Kidhome]]</f>
        <v>0</v>
      </c>
      <c r="G1991" s="6">
        <f>Table2[[#This Row],[Teenhome]]</f>
        <v>0</v>
      </c>
      <c r="H1991" s="9">
        <f>Table2[[#This Row],[Dt_Customer]]</f>
        <v>41447</v>
      </c>
      <c r="I1991" s="6">
        <f>Table2[[#This Row],[Recency]]</f>
        <v>37</v>
      </c>
      <c r="J1991" s="14">
        <f>IF(VALUE(YEAR(People!$H1991))-People!$B1991&gt;=90,44,VALUE(YEAR(People!$H1991))-People!$B1991)</f>
        <v>22</v>
      </c>
      <c r="K1991" s="5" t="str">
        <f>IF(AND(People!$J1991&gt;=16,People!$J1991&lt;=25),"16-25",IF(AND(People!$J1991&gt;=26,People!$J1991&lt;=35),"26-35",IF(AND(People!$J1991&gt;=36,People!$J1991&lt;=45),"36-45",IF(AND(People!$J1991&gt;=46,People!$J1991&lt;=55),"46-55",IF(AND(People!$J1991&gt;=56,People!$J1991&lt;=65),"56-65",IF(AND(People!$J1991&gt;=66,People!$J1991&lt;=75),"66-75","ALL"))))))</f>
        <v>16-25</v>
      </c>
      <c r="L1991" t="str">
        <f>Products!H1991</f>
        <v>Married</v>
      </c>
      <c r="M1991">
        <f>Table2[[#This Row],[Recency]]</f>
        <v>37</v>
      </c>
      <c r="N1991">
        <f>Table2[[#This Row],[NumDealsPurchases]]</f>
        <v>1</v>
      </c>
      <c r="O1991" s="12" t="str">
        <f>IF(Table2[[#This Row],[Kidhome]]=0,"No","Yes")</f>
        <v>No</v>
      </c>
      <c r="P1991" s="12" t="str">
        <f>IF(Table2[[#This Row],[Teenhome]]=0,"No","Yes")</f>
        <v>No</v>
      </c>
    </row>
    <row r="1992" spans="1:16" ht="16.5" x14ac:dyDescent="0.3">
      <c r="A1992" s="5">
        <f>Table2[[#This Row],[ID]]</f>
        <v>898</v>
      </c>
      <c r="B1992" s="6">
        <f>Table2[[#This Row],[Year_Birth]]</f>
        <v>1986</v>
      </c>
      <c r="C1992" s="6" t="str">
        <f>Table2[[#This Row],[Education]]</f>
        <v>Graduation</v>
      </c>
      <c r="D1992" s="6" t="str">
        <f>Table2[[#This Row],[Marital_Status]]</f>
        <v>Married</v>
      </c>
      <c r="E1992" s="6">
        <f>Table2[[#This Row],[Income]]</f>
        <v>23477</v>
      </c>
      <c r="F1992" s="6">
        <f>Table2[[#This Row],[Kidhome]]</f>
        <v>1</v>
      </c>
      <c r="G1992" s="6">
        <f>Table2[[#This Row],[Teenhome]]</f>
        <v>0</v>
      </c>
      <c r="H1992" s="9">
        <f>Table2[[#This Row],[Dt_Customer]]</f>
        <v>41568</v>
      </c>
      <c r="I1992" s="6">
        <f>Table2[[#This Row],[Recency]]</f>
        <v>39</v>
      </c>
      <c r="J1992" s="8">
        <f>IF(VALUE(YEAR(People!$H1992))-People!$B1992&gt;=90,44,VALUE(YEAR(People!$H1992))-People!$B1992)</f>
        <v>27</v>
      </c>
      <c r="K1992" s="5" t="str">
        <f>IF(AND(People!$J1992&gt;=16,People!$J1992&lt;=25),"16-25",IF(AND(People!$J1992&gt;=26,People!$J1992&lt;=35),"26-35",IF(AND(People!$J1992&gt;=36,People!$J1992&lt;=45),"36-45",IF(AND(People!$J1992&gt;=46,People!$J1992&lt;=55),"46-55",IF(AND(People!$J1992&gt;=56,People!$J1992&lt;=65),"56-65",IF(AND(People!$J1992&gt;=66,People!$J1992&lt;=75),"66-75","ALL"))))))</f>
        <v>26-35</v>
      </c>
      <c r="L1992" t="str">
        <f>Products!H1992</f>
        <v>Divorced</v>
      </c>
      <c r="M1992">
        <f>Table2[[#This Row],[Recency]]</f>
        <v>39</v>
      </c>
      <c r="N1992">
        <f>Table2[[#This Row],[NumDealsPurchases]]</f>
        <v>3</v>
      </c>
      <c r="O1992" s="12" t="str">
        <f>IF(Table2[[#This Row],[Kidhome]]=0,"No","Yes")</f>
        <v>Yes</v>
      </c>
      <c r="P1992" s="12" t="str">
        <f>IF(Table2[[#This Row],[Teenhome]]=0,"No","Yes")</f>
        <v>No</v>
      </c>
    </row>
    <row r="1993" spans="1:16" ht="16.5" x14ac:dyDescent="0.3">
      <c r="A1993" s="7">
        <f>Table2[[#This Row],[ID]]</f>
        <v>9797</v>
      </c>
      <c r="B1993" s="6">
        <f>Table2[[#This Row],[Year_Birth]]</f>
        <v>1956</v>
      </c>
      <c r="C1993" s="6" t="str">
        <f>Table2[[#This Row],[Education]]</f>
        <v>Graduation</v>
      </c>
      <c r="D1993" s="6" t="str">
        <f>Table2[[#This Row],[Marital_Status]]</f>
        <v>Married</v>
      </c>
      <c r="E1993" s="6">
        <f>Table2[[#This Row],[Income]]</f>
        <v>58116</v>
      </c>
      <c r="F1993" s="6">
        <f>Table2[[#This Row],[Kidhome]]</f>
        <v>0</v>
      </c>
      <c r="G1993" s="6">
        <f>Table2[[#This Row],[Teenhome]]</f>
        <v>1</v>
      </c>
      <c r="H1993" s="9">
        <f>Table2[[#This Row],[Dt_Customer]]</f>
        <v>41742</v>
      </c>
      <c r="I1993" s="6">
        <f>Table2[[#This Row],[Recency]]</f>
        <v>38</v>
      </c>
      <c r="J1993" s="14">
        <f>IF(VALUE(YEAR(People!$H1993))-People!$B1993&gt;=90,44,VALUE(YEAR(People!$H1993))-People!$B1993)</f>
        <v>58</v>
      </c>
      <c r="K1993" s="5" t="str">
        <f>IF(AND(People!$J1993&gt;=16,People!$J1993&lt;=25),"16-25",IF(AND(People!$J1993&gt;=26,People!$J1993&lt;=35),"26-35",IF(AND(People!$J1993&gt;=36,People!$J1993&lt;=45),"36-45",IF(AND(People!$J1993&gt;=46,People!$J1993&lt;=55),"46-55",IF(AND(People!$J1993&gt;=56,People!$J1993&lt;=65),"56-65",IF(AND(People!$J1993&gt;=66,People!$J1993&lt;=75),"66-75","ALL"))))))</f>
        <v>56-65</v>
      </c>
      <c r="L1993" t="str">
        <f>Products!H1993</f>
        <v>Married</v>
      </c>
      <c r="M1993">
        <f>Table2[[#This Row],[Recency]]</f>
        <v>38</v>
      </c>
      <c r="N1993">
        <f>Table2[[#This Row],[NumDealsPurchases]]</f>
        <v>2</v>
      </c>
      <c r="O1993" s="12" t="str">
        <f>IF(Table2[[#This Row],[Kidhome]]=0,"No","Yes")</f>
        <v>No</v>
      </c>
      <c r="P1993" s="12" t="str">
        <f>IF(Table2[[#This Row],[Teenhome]]=0,"No","Yes")</f>
        <v>Yes</v>
      </c>
    </row>
    <row r="1994" spans="1:16" ht="16.5" x14ac:dyDescent="0.3">
      <c r="A1994" s="5">
        <f>Table2[[#This Row],[ID]]</f>
        <v>10949</v>
      </c>
      <c r="B1994" s="6">
        <f>Table2[[#This Row],[Year_Birth]]</f>
        <v>1963</v>
      </c>
      <c r="C1994" s="6" t="str">
        <f>Table2[[#This Row],[Education]]</f>
        <v>PhD</v>
      </c>
      <c r="D1994" s="6" t="str">
        <f>Table2[[#This Row],[Marital_Status]]</f>
        <v>Divorced</v>
      </c>
      <c r="E1994" s="6">
        <f>Table2[[#This Row],[Income]]</f>
        <v>72968</v>
      </c>
      <c r="F1994" s="6">
        <f>Table2[[#This Row],[Kidhome]]</f>
        <v>0</v>
      </c>
      <c r="G1994" s="6">
        <f>Table2[[#This Row],[Teenhome]]</f>
        <v>0</v>
      </c>
      <c r="H1994" s="9">
        <f>Table2[[#This Row],[Dt_Customer]]</f>
        <v>41624</v>
      </c>
      <c r="I1994" s="6">
        <f>Table2[[#This Row],[Recency]]</f>
        <v>8</v>
      </c>
      <c r="J1994" s="8">
        <f>IF(VALUE(YEAR(People!$H1994))-People!$B1994&gt;=90,44,VALUE(YEAR(People!$H1994))-People!$B1994)</f>
        <v>50</v>
      </c>
      <c r="K1994" s="5" t="str">
        <f>IF(AND(People!$J1994&gt;=16,People!$J1994&lt;=25),"16-25",IF(AND(People!$J1994&gt;=26,People!$J1994&lt;=35),"26-35",IF(AND(People!$J1994&gt;=36,People!$J1994&lt;=45),"36-45",IF(AND(People!$J1994&gt;=46,People!$J1994&lt;=55),"46-55",IF(AND(People!$J1994&gt;=56,People!$J1994&lt;=65),"56-65",IF(AND(People!$J1994&gt;=66,People!$J1994&lt;=75),"66-75","ALL"))))))</f>
        <v>46-55</v>
      </c>
      <c r="L1994" t="str">
        <f>Products!H1994</f>
        <v>Single</v>
      </c>
      <c r="M1994">
        <f>Table2[[#This Row],[Recency]]</f>
        <v>8</v>
      </c>
      <c r="N1994">
        <f>Table2[[#This Row],[NumDealsPurchases]]</f>
        <v>1</v>
      </c>
      <c r="O1994" s="12" t="str">
        <f>IF(Table2[[#This Row],[Kidhome]]=0,"No","Yes")</f>
        <v>No</v>
      </c>
      <c r="P1994" s="12" t="str">
        <f>IF(Table2[[#This Row],[Teenhome]]=0,"No","Yes")</f>
        <v>No</v>
      </c>
    </row>
    <row r="1995" spans="1:16" ht="16.5" x14ac:dyDescent="0.3">
      <c r="A1995" s="7">
        <f>Table2[[#This Row],[ID]]</f>
        <v>8212</v>
      </c>
      <c r="B1995" s="6">
        <f>Table2[[#This Row],[Year_Birth]]</f>
        <v>1971</v>
      </c>
      <c r="C1995" s="6" t="str">
        <f>Table2[[#This Row],[Education]]</f>
        <v>Master</v>
      </c>
      <c r="D1995" s="6" t="str">
        <f>Table2[[#This Row],[Marital_Status]]</f>
        <v>Married</v>
      </c>
      <c r="E1995" s="6">
        <f>Table2[[#This Row],[Income]]</f>
        <v>39791</v>
      </c>
      <c r="F1995" s="6">
        <f>Table2[[#This Row],[Kidhome]]</f>
        <v>0</v>
      </c>
      <c r="G1995" s="6">
        <f>Table2[[#This Row],[Teenhome]]</f>
        <v>1</v>
      </c>
      <c r="H1995" s="9">
        <f>Table2[[#This Row],[Dt_Customer]]</f>
        <v>41361</v>
      </c>
      <c r="I1995" s="6">
        <f>Table2[[#This Row],[Recency]]</f>
        <v>89</v>
      </c>
      <c r="J1995" s="14">
        <f>IF(VALUE(YEAR(People!$H1995))-People!$B1995&gt;=90,44,VALUE(YEAR(People!$H1995))-People!$B1995)</f>
        <v>42</v>
      </c>
      <c r="K1995" s="5" t="str">
        <f>IF(AND(People!$J1995&gt;=16,People!$J1995&lt;=25),"16-25",IF(AND(People!$J1995&gt;=26,People!$J1995&lt;=35),"26-35",IF(AND(People!$J1995&gt;=36,People!$J1995&lt;=45),"36-45",IF(AND(People!$J1995&gt;=46,People!$J1995&lt;=55),"46-55",IF(AND(People!$J1995&gt;=56,People!$J1995&lt;=65),"56-65",IF(AND(People!$J1995&gt;=66,People!$J1995&lt;=75),"66-75","ALL"))))))</f>
        <v>36-45</v>
      </c>
      <c r="L1995" t="str">
        <f>Products!H1995</f>
        <v>Single</v>
      </c>
      <c r="M1995">
        <f>Table2[[#This Row],[Recency]]</f>
        <v>89</v>
      </c>
      <c r="N1995">
        <f>Table2[[#This Row],[NumDealsPurchases]]</f>
        <v>2</v>
      </c>
      <c r="O1995" s="12" t="str">
        <f>IF(Table2[[#This Row],[Kidhome]]=0,"No","Yes")</f>
        <v>No</v>
      </c>
      <c r="P1995" s="12" t="str">
        <f>IF(Table2[[#This Row],[Teenhome]]=0,"No","Yes")</f>
        <v>Yes</v>
      </c>
    </row>
    <row r="1996" spans="1:16" ht="16.5" x14ac:dyDescent="0.3">
      <c r="A1996" s="5">
        <f>Table2[[#This Row],[ID]]</f>
        <v>6248</v>
      </c>
      <c r="B1996" s="6">
        <f>Table2[[#This Row],[Year_Birth]]</f>
        <v>1947</v>
      </c>
      <c r="C1996" s="6" t="str">
        <f>Table2[[#This Row],[Education]]</f>
        <v>Master</v>
      </c>
      <c r="D1996" s="6" t="str">
        <f>Table2[[#This Row],[Marital_Status]]</f>
        <v>Single</v>
      </c>
      <c r="E1996" s="6">
        <f>Table2[[#This Row],[Income]]</f>
        <v>91712</v>
      </c>
      <c r="F1996" s="6">
        <f>Table2[[#This Row],[Kidhome]]</f>
        <v>0</v>
      </c>
      <c r="G1996" s="6">
        <f>Table2[[#This Row],[Teenhome]]</f>
        <v>0</v>
      </c>
      <c r="H1996" s="9">
        <f>Table2[[#This Row],[Dt_Customer]]</f>
        <v>41564</v>
      </c>
      <c r="I1996" s="6">
        <f>Table2[[#This Row],[Recency]]</f>
        <v>47</v>
      </c>
      <c r="J1996" s="8">
        <f>IF(VALUE(YEAR(People!$H1996))-People!$B1996&gt;=90,44,VALUE(YEAR(People!$H1996))-People!$B1996)</f>
        <v>66</v>
      </c>
      <c r="K1996" s="5" t="str">
        <f>IF(AND(People!$J1996&gt;=16,People!$J1996&lt;=25),"16-25",IF(AND(People!$J1996&gt;=26,People!$J1996&lt;=35),"26-35",IF(AND(People!$J1996&gt;=36,People!$J1996&lt;=45),"36-45",IF(AND(People!$J1996&gt;=46,People!$J1996&lt;=55),"46-55",IF(AND(People!$J1996&gt;=56,People!$J1996&lt;=65),"56-65",IF(AND(People!$J1996&gt;=66,People!$J1996&lt;=75),"66-75","ALL"))))))</f>
        <v>66-75</v>
      </c>
      <c r="L1996" t="str">
        <f>Products!H1996</f>
        <v>Together</v>
      </c>
      <c r="M1996">
        <f>Table2[[#This Row],[Recency]]</f>
        <v>47</v>
      </c>
      <c r="N1996">
        <f>Table2[[#This Row],[NumDealsPurchases]]</f>
        <v>0</v>
      </c>
      <c r="O1996" s="12" t="str">
        <f>IF(Table2[[#This Row],[Kidhome]]=0,"No","Yes")</f>
        <v>No</v>
      </c>
      <c r="P1996" s="12" t="str">
        <f>IF(Table2[[#This Row],[Teenhome]]=0,"No","Yes")</f>
        <v>No</v>
      </c>
    </row>
    <row r="1997" spans="1:16" ht="16.5" x14ac:dyDescent="0.3">
      <c r="A1997" s="7">
        <f>Table2[[#This Row],[ID]]</f>
        <v>10164</v>
      </c>
      <c r="B1997" s="6">
        <f>Table2[[#This Row],[Year_Birth]]</f>
        <v>1958</v>
      </c>
      <c r="C1997" s="6" t="str">
        <f>Table2[[#This Row],[Education]]</f>
        <v>Graduation</v>
      </c>
      <c r="D1997" s="6" t="str">
        <f>Table2[[#This Row],[Marital_Status]]</f>
        <v>Single</v>
      </c>
      <c r="E1997" s="6">
        <f>Table2[[#This Row],[Income]]</f>
        <v>94472</v>
      </c>
      <c r="F1997" s="6">
        <f>Table2[[#This Row],[Kidhome]]</f>
        <v>0</v>
      </c>
      <c r="G1997" s="6">
        <f>Table2[[#This Row],[Teenhome]]</f>
        <v>1</v>
      </c>
      <c r="H1997" s="9">
        <f>Table2[[#This Row],[Dt_Customer]]</f>
        <v>41732</v>
      </c>
      <c r="I1997" s="6">
        <f>Table2[[#This Row],[Recency]]</f>
        <v>75</v>
      </c>
      <c r="J1997" s="14">
        <f>IF(VALUE(YEAR(People!$H1997))-People!$B1997&gt;=90,44,VALUE(YEAR(People!$H1997))-People!$B1997)</f>
        <v>56</v>
      </c>
      <c r="K1997" s="5" t="str">
        <f>IF(AND(People!$J1997&gt;=16,People!$J1997&lt;=25),"16-25",IF(AND(People!$J1997&gt;=26,People!$J1997&lt;=35),"26-35",IF(AND(People!$J1997&gt;=36,People!$J1997&lt;=45),"36-45",IF(AND(People!$J1997&gt;=46,People!$J1997&lt;=55),"46-55",IF(AND(People!$J1997&gt;=56,People!$J1997&lt;=65),"56-65",IF(AND(People!$J1997&gt;=66,People!$J1997&lt;=75),"66-75","ALL"))))))</f>
        <v>56-65</v>
      </c>
      <c r="L1997" t="str">
        <f>Products!H1997</f>
        <v>Married</v>
      </c>
      <c r="M1997">
        <f>Table2[[#This Row],[Recency]]</f>
        <v>75</v>
      </c>
      <c r="N1997">
        <f>Table2[[#This Row],[NumDealsPurchases]]</f>
        <v>1</v>
      </c>
      <c r="O1997" s="12" t="str">
        <f>IF(Table2[[#This Row],[Kidhome]]=0,"No","Yes")</f>
        <v>No</v>
      </c>
      <c r="P1997" s="12" t="str">
        <f>IF(Table2[[#This Row],[Teenhome]]=0,"No","Yes")</f>
        <v>Yes</v>
      </c>
    </row>
    <row r="1998" spans="1:16" ht="16.5" x14ac:dyDescent="0.3">
      <c r="A1998" s="5">
        <f>Table2[[#This Row],[ID]]</f>
        <v>4547</v>
      </c>
      <c r="B1998" s="6">
        <f>Table2[[#This Row],[Year_Birth]]</f>
        <v>1960</v>
      </c>
      <c r="C1998" s="6" t="str">
        <f>Table2[[#This Row],[Education]]</f>
        <v>Graduation</v>
      </c>
      <c r="D1998" s="6" t="str">
        <f>Table2[[#This Row],[Marital_Status]]</f>
        <v>Together</v>
      </c>
      <c r="E1998" s="6">
        <f>Table2[[#This Row],[Income]]</f>
        <v>13672</v>
      </c>
      <c r="F1998" s="6">
        <f>Table2[[#This Row],[Kidhome]]</f>
        <v>1</v>
      </c>
      <c r="G1998" s="6">
        <f>Table2[[#This Row],[Teenhome]]</f>
        <v>1</v>
      </c>
      <c r="H1998" s="9">
        <f>Table2[[#This Row],[Dt_Customer]]</f>
        <v>41381</v>
      </c>
      <c r="I1998" s="6">
        <f>Table2[[#This Row],[Recency]]</f>
        <v>86</v>
      </c>
      <c r="J1998" s="8">
        <f>IF(VALUE(YEAR(People!$H1998))-People!$B1998&gt;=90,44,VALUE(YEAR(People!$H1998))-People!$B1998)</f>
        <v>53</v>
      </c>
      <c r="K1998" s="5" t="str">
        <f>IF(AND(People!$J1998&gt;=16,People!$J1998&lt;=25),"16-25",IF(AND(People!$J1998&gt;=26,People!$J1998&lt;=35),"26-35",IF(AND(People!$J1998&gt;=36,People!$J1998&lt;=45),"36-45",IF(AND(People!$J1998&gt;=46,People!$J1998&lt;=55),"46-55",IF(AND(People!$J1998&gt;=56,People!$J1998&lt;=65),"56-65",IF(AND(People!$J1998&gt;=66,People!$J1998&lt;=75),"66-75","ALL"))))))</f>
        <v>46-55</v>
      </c>
      <c r="L1998" t="str">
        <f>Products!H1998</f>
        <v>Married</v>
      </c>
      <c r="M1998">
        <f>Table2[[#This Row],[Recency]]</f>
        <v>86</v>
      </c>
      <c r="N1998">
        <f>Table2[[#This Row],[NumDealsPurchases]]</f>
        <v>2</v>
      </c>
      <c r="O1998" s="12" t="str">
        <f>IF(Table2[[#This Row],[Kidhome]]=0,"No","Yes")</f>
        <v>Yes</v>
      </c>
      <c r="P1998" s="12" t="str">
        <f>IF(Table2[[#This Row],[Teenhome]]=0,"No","Yes")</f>
        <v>Yes</v>
      </c>
    </row>
    <row r="1999" spans="1:16" ht="16.5" x14ac:dyDescent="0.3">
      <c r="A1999" s="7">
        <f>Table2[[#This Row],[ID]]</f>
        <v>6815</v>
      </c>
      <c r="B1999" s="6">
        <f>Table2[[#This Row],[Year_Birth]]</f>
        <v>1980</v>
      </c>
      <c r="C1999" s="6" t="str">
        <f>Table2[[#This Row],[Education]]</f>
        <v>2n Cycle</v>
      </c>
      <c r="D1999" s="6" t="str">
        <f>Table2[[#This Row],[Marital_Status]]</f>
        <v>Married</v>
      </c>
      <c r="E1999" s="6">
        <f>Table2[[#This Row],[Income]]</f>
        <v>96547</v>
      </c>
      <c r="F1999" s="6">
        <f>Table2[[#This Row],[Kidhome]]</f>
        <v>0</v>
      </c>
      <c r="G1999" s="6">
        <f>Table2[[#This Row],[Teenhome]]</f>
        <v>0</v>
      </c>
      <c r="H1999" s="9">
        <f>Table2[[#This Row],[Dt_Customer]]</f>
        <v>41782</v>
      </c>
      <c r="I1999" s="6">
        <f>Table2[[#This Row],[Recency]]</f>
        <v>4</v>
      </c>
      <c r="J1999" s="14">
        <f>IF(VALUE(YEAR(People!$H1999))-People!$B1999&gt;=90,44,VALUE(YEAR(People!$H1999))-People!$B1999)</f>
        <v>34</v>
      </c>
      <c r="K1999" s="5" t="str">
        <f>IF(AND(People!$J1999&gt;=16,People!$J1999&lt;=25),"16-25",IF(AND(People!$J1999&gt;=26,People!$J1999&lt;=35),"26-35",IF(AND(People!$J1999&gt;=36,People!$J1999&lt;=45),"36-45",IF(AND(People!$J1999&gt;=46,People!$J1999&lt;=55),"46-55",IF(AND(People!$J1999&gt;=56,People!$J1999&lt;=65),"56-65",IF(AND(People!$J1999&gt;=66,People!$J1999&lt;=75),"66-75","ALL"))))))</f>
        <v>26-35</v>
      </c>
      <c r="L1999" t="str">
        <f>Products!H1999</f>
        <v>Together</v>
      </c>
      <c r="M1999">
        <f>Table2[[#This Row],[Recency]]</f>
        <v>4</v>
      </c>
      <c r="N1999">
        <f>Table2[[#This Row],[NumDealsPurchases]]</f>
        <v>0</v>
      </c>
      <c r="O1999" s="12" t="str">
        <f>IF(Table2[[#This Row],[Kidhome]]=0,"No","Yes")</f>
        <v>No</v>
      </c>
      <c r="P1999" s="12" t="str">
        <f>IF(Table2[[#This Row],[Teenhome]]=0,"No","Yes")</f>
        <v>No</v>
      </c>
    </row>
    <row r="2000" spans="1:16" ht="16.5" x14ac:dyDescent="0.3">
      <c r="A2000" s="5">
        <f>Table2[[#This Row],[ID]]</f>
        <v>4122</v>
      </c>
      <c r="B2000" s="6">
        <f>Table2[[#This Row],[Year_Birth]]</f>
        <v>1975</v>
      </c>
      <c r="C2000" s="6" t="str">
        <f>Table2[[#This Row],[Education]]</f>
        <v>Graduation</v>
      </c>
      <c r="D2000" s="6" t="str">
        <f>Table2[[#This Row],[Marital_Status]]</f>
        <v>Married</v>
      </c>
      <c r="E2000" s="6">
        <f>Table2[[#This Row],[Income]]</f>
        <v>79205</v>
      </c>
      <c r="F2000" s="6">
        <f>Table2[[#This Row],[Kidhome]]</f>
        <v>0</v>
      </c>
      <c r="G2000" s="6">
        <f>Table2[[#This Row],[Teenhome]]</f>
        <v>0</v>
      </c>
      <c r="H2000" s="9">
        <f>Table2[[#This Row],[Dt_Customer]]</f>
        <v>41150</v>
      </c>
      <c r="I2000" s="6">
        <f>Table2[[#This Row],[Recency]]</f>
        <v>73</v>
      </c>
      <c r="J2000" s="8">
        <f>IF(VALUE(YEAR(People!$H2000))-People!$B2000&gt;=90,44,VALUE(YEAR(People!$H2000))-People!$B2000)</f>
        <v>37</v>
      </c>
      <c r="K2000" s="5" t="str">
        <f>IF(AND(People!$J2000&gt;=16,People!$J2000&lt;=25),"16-25",IF(AND(People!$J2000&gt;=26,People!$J2000&lt;=35),"26-35",IF(AND(People!$J2000&gt;=36,People!$J2000&lt;=45),"36-45",IF(AND(People!$J2000&gt;=46,People!$J2000&lt;=55),"46-55",IF(AND(People!$J2000&gt;=56,People!$J2000&lt;=65),"56-65",IF(AND(People!$J2000&gt;=66,People!$J2000&lt;=75),"66-75","ALL"))))))</f>
        <v>36-45</v>
      </c>
      <c r="L2000" t="str">
        <f>Products!H2000</f>
        <v>Married</v>
      </c>
      <c r="M2000">
        <f>Table2[[#This Row],[Recency]]</f>
        <v>73</v>
      </c>
      <c r="N2000">
        <f>Table2[[#This Row],[NumDealsPurchases]]</f>
        <v>1</v>
      </c>
      <c r="O2000" s="12" t="str">
        <f>IF(Table2[[#This Row],[Kidhome]]=0,"No","Yes")</f>
        <v>No</v>
      </c>
      <c r="P2000" s="12" t="str">
        <f>IF(Table2[[#This Row],[Teenhome]]=0,"No","Yes")</f>
        <v>No</v>
      </c>
    </row>
    <row r="2001" spans="1:16" ht="16.5" x14ac:dyDescent="0.3">
      <c r="A2001" s="7">
        <f>Table2[[#This Row],[ID]]</f>
        <v>10841</v>
      </c>
      <c r="B2001" s="6">
        <f>Table2[[#This Row],[Year_Birth]]</f>
        <v>1975</v>
      </c>
      <c r="C2001" s="6" t="str">
        <f>Table2[[#This Row],[Education]]</f>
        <v>PhD</v>
      </c>
      <c r="D2001" s="6" t="str">
        <f>Table2[[#This Row],[Marital_Status]]</f>
        <v>Together</v>
      </c>
      <c r="E2001" s="6">
        <f>Table2[[#This Row],[Income]]</f>
        <v>56559</v>
      </c>
      <c r="F2001" s="6">
        <f>Table2[[#This Row],[Kidhome]]</f>
        <v>0</v>
      </c>
      <c r="G2001" s="6">
        <f>Table2[[#This Row],[Teenhome]]</f>
        <v>1</v>
      </c>
      <c r="H2001" s="9">
        <f>Table2[[#This Row],[Dt_Customer]]</f>
        <v>41268</v>
      </c>
      <c r="I2001" s="6">
        <f>Table2[[#This Row],[Recency]]</f>
        <v>46</v>
      </c>
      <c r="J2001" s="14">
        <f>IF(VALUE(YEAR(People!$H2001))-People!$B2001&gt;=90,44,VALUE(YEAR(People!$H2001))-People!$B2001)</f>
        <v>37</v>
      </c>
      <c r="K2001" s="5" t="str">
        <f>IF(AND(People!$J2001&gt;=16,People!$J2001&lt;=25),"16-25",IF(AND(People!$J2001&gt;=26,People!$J2001&lt;=35),"26-35",IF(AND(People!$J2001&gt;=36,People!$J2001&lt;=45),"36-45",IF(AND(People!$J2001&gt;=46,People!$J2001&lt;=55),"46-55",IF(AND(People!$J2001&gt;=56,People!$J2001&lt;=65),"56-65",IF(AND(People!$J2001&gt;=66,People!$J2001&lt;=75),"66-75","ALL"))))))</f>
        <v>36-45</v>
      </c>
      <c r="L2001" t="str">
        <f>Products!H2001</f>
        <v>Single</v>
      </c>
      <c r="M2001">
        <f>Table2[[#This Row],[Recency]]</f>
        <v>46</v>
      </c>
      <c r="N2001">
        <f>Table2[[#This Row],[NumDealsPurchases]]</f>
        <v>3</v>
      </c>
      <c r="O2001" s="12" t="str">
        <f>IF(Table2[[#This Row],[Kidhome]]=0,"No","Yes")</f>
        <v>No</v>
      </c>
      <c r="P2001" s="12" t="str">
        <f>IF(Table2[[#This Row],[Teenhome]]=0,"No","Yes")</f>
        <v>Yes</v>
      </c>
    </row>
    <row r="2002" spans="1:16" ht="16.5" x14ac:dyDescent="0.3">
      <c r="A2002" s="5">
        <f>Table2[[#This Row],[ID]]</f>
        <v>5370</v>
      </c>
      <c r="B2002" s="6">
        <f>Table2[[#This Row],[Year_Birth]]</f>
        <v>1973</v>
      </c>
      <c r="C2002" s="6" t="str">
        <f>Table2[[#This Row],[Education]]</f>
        <v>PhD</v>
      </c>
      <c r="D2002" s="6" t="str">
        <f>Table2[[#This Row],[Marital_Status]]</f>
        <v>Married</v>
      </c>
      <c r="E2002" s="6">
        <f>Table2[[#This Row],[Income]]</f>
        <v>32644</v>
      </c>
      <c r="F2002" s="6">
        <f>Table2[[#This Row],[Kidhome]]</f>
        <v>1</v>
      </c>
      <c r="G2002" s="6">
        <f>Table2[[#This Row],[Teenhome]]</f>
        <v>0</v>
      </c>
      <c r="H2002" s="9">
        <f>Table2[[#This Row],[Dt_Customer]]</f>
        <v>41290</v>
      </c>
      <c r="I2002" s="6">
        <f>Table2[[#This Row],[Recency]]</f>
        <v>38</v>
      </c>
      <c r="J2002" s="8">
        <f>IF(VALUE(YEAR(People!$H2002))-People!$B2002&gt;=90,44,VALUE(YEAR(People!$H2002))-People!$B2002)</f>
        <v>40</v>
      </c>
      <c r="K2002" s="5" t="str">
        <f>IF(AND(People!$J2002&gt;=16,People!$J2002&lt;=25),"16-25",IF(AND(People!$J2002&gt;=26,People!$J2002&lt;=35),"26-35",IF(AND(People!$J2002&gt;=36,People!$J2002&lt;=45),"36-45",IF(AND(People!$J2002&gt;=46,People!$J2002&lt;=55),"46-55",IF(AND(People!$J2002&gt;=56,People!$J2002&lt;=65),"56-65",IF(AND(People!$J2002&gt;=66,People!$J2002&lt;=75),"66-75","ALL"))))))</f>
        <v>36-45</v>
      </c>
      <c r="L2002" t="str">
        <f>Products!H2002</f>
        <v>Single</v>
      </c>
      <c r="M2002">
        <f>Table2[[#This Row],[Recency]]</f>
        <v>38</v>
      </c>
      <c r="N2002">
        <f>Table2[[#This Row],[NumDealsPurchases]]</f>
        <v>4</v>
      </c>
      <c r="O2002" s="12" t="str">
        <f>IF(Table2[[#This Row],[Kidhome]]=0,"No","Yes")</f>
        <v>Yes</v>
      </c>
      <c r="P2002" s="12" t="str">
        <f>IF(Table2[[#This Row],[Teenhome]]=0,"No","Yes")</f>
        <v>No</v>
      </c>
    </row>
    <row r="2003" spans="1:16" ht="16.5" x14ac:dyDescent="0.3">
      <c r="A2003" s="7">
        <f>Table2[[#This Row],[ID]]</f>
        <v>176</v>
      </c>
      <c r="B2003" s="6">
        <f>Table2[[#This Row],[Year_Birth]]</f>
        <v>1980</v>
      </c>
      <c r="C2003" s="6" t="str">
        <f>Table2[[#This Row],[Education]]</f>
        <v>2n Cycle</v>
      </c>
      <c r="D2003" s="6" t="str">
        <f>Table2[[#This Row],[Marital_Status]]</f>
        <v>Single</v>
      </c>
      <c r="E2003" s="6">
        <f>Table2[[#This Row],[Income]]</f>
        <v>67506</v>
      </c>
      <c r="F2003" s="6">
        <f>Table2[[#This Row],[Kidhome]]</f>
        <v>0</v>
      </c>
      <c r="G2003" s="6">
        <f>Table2[[#This Row],[Teenhome]]</f>
        <v>1</v>
      </c>
      <c r="H2003" s="9">
        <f>Table2[[#This Row],[Dt_Customer]]</f>
        <v>41641</v>
      </c>
      <c r="I2003" s="6">
        <f>Table2[[#This Row],[Recency]]</f>
        <v>73</v>
      </c>
      <c r="J2003" s="14">
        <f>IF(VALUE(YEAR(People!$H2003))-People!$B2003&gt;=90,44,VALUE(YEAR(People!$H2003))-People!$B2003)</f>
        <v>34</v>
      </c>
      <c r="K2003" s="5" t="str">
        <f>IF(AND(People!$J2003&gt;=16,People!$J2003&lt;=25),"16-25",IF(AND(People!$J2003&gt;=26,People!$J2003&lt;=35),"26-35",IF(AND(People!$J2003&gt;=36,People!$J2003&lt;=45),"36-45",IF(AND(People!$J2003&gt;=46,People!$J2003&lt;=55),"46-55",IF(AND(People!$J2003&gt;=56,People!$J2003&lt;=65),"56-65",IF(AND(People!$J2003&gt;=66,People!$J2003&lt;=75),"66-75","ALL"))))))</f>
        <v>26-35</v>
      </c>
      <c r="L2003" t="str">
        <f>Products!H2003</f>
        <v>Divorced</v>
      </c>
      <c r="M2003">
        <f>Table2[[#This Row],[Recency]]</f>
        <v>73</v>
      </c>
      <c r="N2003">
        <f>Table2[[#This Row],[NumDealsPurchases]]</f>
        <v>1</v>
      </c>
      <c r="O2003" s="12" t="str">
        <f>IF(Table2[[#This Row],[Kidhome]]=0,"No","Yes")</f>
        <v>No</v>
      </c>
      <c r="P2003" s="12" t="str">
        <f>IF(Table2[[#This Row],[Teenhome]]=0,"No","Yes")</f>
        <v>Yes</v>
      </c>
    </row>
    <row r="2004" spans="1:16" ht="16.5" x14ac:dyDescent="0.3">
      <c r="A2004" s="5">
        <f>Table2[[#This Row],[ID]]</f>
        <v>4860</v>
      </c>
      <c r="B2004" s="6">
        <f>Table2[[#This Row],[Year_Birth]]</f>
        <v>1970</v>
      </c>
      <c r="C2004" s="6" t="str">
        <f>Table2[[#This Row],[Education]]</f>
        <v>Graduation</v>
      </c>
      <c r="D2004" s="6" t="str">
        <f>Table2[[#This Row],[Marital_Status]]</f>
        <v>Single</v>
      </c>
      <c r="E2004" s="6">
        <f>Table2[[#This Row],[Income]]</f>
        <v>24206</v>
      </c>
      <c r="F2004" s="6">
        <f>Table2[[#This Row],[Kidhome]]</f>
        <v>1</v>
      </c>
      <c r="G2004" s="6">
        <f>Table2[[#This Row],[Teenhome]]</f>
        <v>0</v>
      </c>
      <c r="H2004" s="9">
        <f>Table2[[#This Row],[Dt_Customer]]</f>
        <v>41341</v>
      </c>
      <c r="I2004" s="6">
        <f>Table2[[#This Row],[Recency]]</f>
        <v>66</v>
      </c>
      <c r="J2004" s="8">
        <f>IF(VALUE(YEAR(People!$H2004))-People!$B2004&gt;=90,44,VALUE(YEAR(People!$H2004))-People!$B2004)</f>
        <v>43</v>
      </c>
      <c r="K2004" s="5" t="str">
        <f>IF(AND(People!$J2004&gt;=16,People!$J2004&lt;=25),"16-25",IF(AND(People!$J2004&gt;=26,People!$J2004&lt;=35),"26-35",IF(AND(People!$J2004&gt;=36,People!$J2004&lt;=45),"36-45",IF(AND(People!$J2004&gt;=46,People!$J2004&lt;=55),"46-55",IF(AND(People!$J2004&gt;=56,People!$J2004&lt;=65),"56-65",IF(AND(People!$J2004&gt;=66,People!$J2004&lt;=75),"66-75","ALL"))))))</f>
        <v>36-45</v>
      </c>
      <c r="L2004" t="str">
        <f>Products!H2004</f>
        <v>Married</v>
      </c>
      <c r="M2004">
        <f>Table2[[#This Row],[Recency]]</f>
        <v>66</v>
      </c>
      <c r="N2004">
        <f>Table2[[#This Row],[NumDealsPurchases]]</f>
        <v>1</v>
      </c>
      <c r="O2004" s="12" t="str">
        <f>IF(Table2[[#This Row],[Kidhome]]=0,"No","Yes")</f>
        <v>Yes</v>
      </c>
      <c r="P2004" s="12" t="str">
        <f>IF(Table2[[#This Row],[Teenhome]]=0,"No","Yes")</f>
        <v>No</v>
      </c>
    </row>
    <row r="2005" spans="1:16" ht="16.5" x14ac:dyDescent="0.3">
      <c r="A2005" s="7">
        <f>Table2[[#This Row],[ID]]</f>
        <v>10757</v>
      </c>
      <c r="B2005" s="6">
        <f>Table2[[#This Row],[Year_Birth]]</f>
        <v>1967</v>
      </c>
      <c r="C2005" s="6" t="str">
        <f>Table2[[#This Row],[Education]]</f>
        <v>PhD</v>
      </c>
      <c r="D2005" s="6" t="str">
        <f>Table2[[#This Row],[Marital_Status]]</f>
        <v>Divorced</v>
      </c>
      <c r="E2005" s="6">
        <f>Table2[[#This Row],[Income]]</f>
        <v>28420</v>
      </c>
      <c r="F2005" s="6">
        <f>Table2[[#This Row],[Kidhome]]</f>
        <v>1</v>
      </c>
      <c r="G2005" s="6">
        <f>Table2[[#This Row],[Teenhome]]</f>
        <v>0</v>
      </c>
      <c r="H2005" s="9">
        <f>Table2[[#This Row],[Dt_Customer]]</f>
        <v>41632</v>
      </c>
      <c r="I2005" s="6">
        <f>Table2[[#This Row],[Recency]]</f>
        <v>36</v>
      </c>
      <c r="J2005" s="14">
        <f>IF(VALUE(YEAR(People!$H2005))-People!$B2005&gt;=90,44,VALUE(YEAR(People!$H2005))-People!$B2005)</f>
        <v>46</v>
      </c>
      <c r="K2005" s="5" t="str">
        <f>IF(AND(People!$J2005&gt;=16,People!$J2005&lt;=25),"16-25",IF(AND(People!$J2005&gt;=26,People!$J2005&lt;=35),"26-35",IF(AND(People!$J2005&gt;=36,People!$J2005&lt;=45),"36-45",IF(AND(People!$J2005&gt;=46,People!$J2005&lt;=55),"46-55",IF(AND(People!$J2005&gt;=56,People!$J2005&lt;=65),"56-65",IF(AND(People!$J2005&gt;=66,People!$J2005&lt;=75),"66-75","ALL"))))))</f>
        <v>46-55</v>
      </c>
      <c r="L2005" t="str">
        <f>Products!H2005</f>
        <v>Single</v>
      </c>
      <c r="M2005">
        <f>Table2[[#This Row],[Recency]]</f>
        <v>36</v>
      </c>
      <c r="N2005">
        <f>Table2[[#This Row],[NumDealsPurchases]]</f>
        <v>1</v>
      </c>
      <c r="O2005" s="12" t="str">
        <f>IF(Table2[[#This Row],[Kidhome]]=0,"No","Yes")</f>
        <v>Yes</v>
      </c>
      <c r="P2005" s="12" t="str">
        <f>IF(Table2[[#This Row],[Teenhome]]=0,"No","Yes")</f>
        <v>No</v>
      </c>
    </row>
    <row r="2006" spans="1:16" ht="16.5" x14ac:dyDescent="0.3">
      <c r="A2006" s="5">
        <f>Table2[[#This Row],[ID]]</f>
        <v>4023</v>
      </c>
      <c r="B2006" s="6">
        <f>Table2[[#This Row],[Year_Birth]]</f>
        <v>1970</v>
      </c>
      <c r="C2006" s="6" t="str">
        <f>Table2[[#This Row],[Education]]</f>
        <v>Graduation</v>
      </c>
      <c r="D2006" s="6" t="str">
        <f>Table2[[#This Row],[Marital_Status]]</f>
        <v>Married</v>
      </c>
      <c r="E2006" s="6">
        <f>Table2[[#This Row],[Income]]</f>
        <v>22979</v>
      </c>
      <c r="F2006" s="6">
        <f>Table2[[#This Row],[Kidhome]]</f>
        <v>1</v>
      </c>
      <c r="G2006" s="6">
        <f>Table2[[#This Row],[Teenhome]]</f>
        <v>0</v>
      </c>
      <c r="H2006" s="9">
        <f>Table2[[#This Row],[Dt_Customer]]</f>
        <v>41158</v>
      </c>
      <c r="I2006" s="6">
        <f>Table2[[#This Row],[Recency]]</f>
        <v>29</v>
      </c>
      <c r="J2006" s="8">
        <f>IF(VALUE(YEAR(People!$H2006))-People!$B2006&gt;=90,44,VALUE(YEAR(People!$H2006))-People!$B2006)</f>
        <v>42</v>
      </c>
      <c r="K2006" s="5" t="str">
        <f>IF(AND(People!$J2006&gt;=16,People!$J2006&lt;=25),"16-25",IF(AND(People!$J2006&gt;=26,People!$J2006&lt;=35),"26-35",IF(AND(People!$J2006&gt;=36,People!$J2006&lt;=45),"36-45",IF(AND(People!$J2006&gt;=46,People!$J2006&lt;=55),"46-55",IF(AND(People!$J2006&gt;=56,People!$J2006&lt;=65),"56-65",IF(AND(People!$J2006&gt;=66,People!$J2006&lt;=75),"66-75","ALL"))))))</f>
        <v>36-45</v>
      </c>
      <c r="L2006" t="str">
        <f>Products!H2006</f>
        <v>Single</v>
      </c>
      <c r="M2006">
        <f>Table2[[#This Row],[Recency]]</f>
        <v>29</v>
      </c>
      <c r="N2006">
        <f>Table2[[#This Row],[NumDealsPurchases]]</f>
        <v>3</v>
      </c>
      <c r="O2006" s="12" t="str">
        <f>IF(Table2[[#This Row],[Kidhome]]=0,"No","Yes")</f>
        <v>Yes</v>
      </c>
      <c r="P2006" s="12" t="str">
        <f>IF(Table2[[#This Row],[Teenhome]]=0,"No","Yes")</f>
        <v>No</v>
      </c>
    </row>
    <row r="2007" spans="1:16" ht="16.5" x14ac:dyDescent="0.3">
      <c r="A2007" s="7">
        <f>Table2[[#This Row],[ID]]</f>
        <v>6679</v>
      </c>
      <c r="B2007" s="6">
        <f>Table2[[#This Row],[Year_Birth]]</f>
        <v>1966</v>
      </c>
      <c r="C2007" s="6" t="str">
        <f>Table2[[#This Row],[Education]]</f>
        <v>Graduation</v>
      </c>
      <c r="D2007" s="6" t="str">
        <f>Table2[[#This Row],[Marital_Status]]</f>
        <v>Single</v>
      </c>
      <c r="E2007" s="6">
        <f>Table2[[#This Row],[Income]]</f>
        <v>33279</v>
      </c>
      <c r="F2007" s="6">
        <f>Table2[[#This Row],[Kidhome]]</f>
        <v>0</v>
      </c>
      <c r="G2007" s="6">
        <f>Table2[[#This Row],[Teenhome]]</f>
        <v>0</v>
      </c>
      <c r="H2007" s="9">
        <f>Table2[[#This Row],[Dt_Customer]]</f>
        <v>41802</v>
      </c>
      <c r="I2007" s="6">
        <f>Table2[[#This Row],[Recency]]</f>
        <v>29</v>
      </c>
      <c r="J2007" s="14">
        <f>IF(VALUE(YEAR(People!$H2007))-People!$B2007&gt;=90,44,VALUE(YEAR(People!$H2007))-People!$B2007)</f>
        <v>48</v>
      </c>
      <c r="K2007" s="5" t="str">
        <f>IF(AND(People!$J2007&gt;=16,People!$J2007&lt;=25),"16-25",IF(AND(People!$J2007&gt;=26,People!$J2007&lt;=35),"26-35",IF(AND(People!$J2007&gt;=36,People!$J2007&lt;=45),"36-45",IF(AND(People!$J2007&gt;=46,People!$J2007&lt;=55),"46-55",IF(AND(People!$J2007&gt;=56,People!$J2007&lt;=65),"56-65",IF(AND(People!$J2007&gt;=66,People!$J2007&lt;=75),"66-75","ALL"))))))</f>
        <v>46-55</v>
      </c>
      <c r="L2007" t="str">
        <f>Products!H2007</f>
        <v>Married</v>
      </c>
      <c r="M2007">
        <f>Table2[[#This Row],[Recency]]</f>
        <v>29</v>
      </c>
      <c r="N2007">
        <f>Table2[[#This Row],[NumDealsPurchases]]</f>
        <v>1</v>
      </c>
      <c r="O2007" s="12" t="str">
        <f>IF(Table2[[#This Row],[Kidhome]]=0,"No","Yes")</f>
        <v>No</v>
      </c>
      <c r="P2007" s="12" t="str">
        <f>IF(Table2[[#This Row],[Teenhome]]=0,"No","Yes")</f>
        <v>No</v>
      </c>
    </row>
    <row r="2008" spans="1:16" ht="16.5" x14ac:dyDescent="0.3">
      <c r="A2008" s="5">
        <f>Table2[[#This Row],[ID]]</f>
        <v>9923</v>
      </c>
      <c r="B2008" s="6">
        <f>Table2[[#This Row],[Year_Birth]]</f>
        <v>1972</v>
      </c>
      <c r="C2008" s="6" t="str">
        <f>Table2[[#This Row],[Education]]</f>
        <v>Master</v>
      </c>
      <c r="D2008" s="6" t="str">
        <f>Table2[[#This Row],[Marital_Status]]</f>
        <v>Single</v>
      </c>
      <c r="E2008" s="6">
        <f>Table2[[#This Row],[Income]]</f>
        <v>46423</v>
      </c>
      <c r="F2008" s="6">
        <f>Table2[[#This Row],[Kidhome]]</f>
        <v>1</v>
      </c>
      <c r="G2008" s="6">
        <f>Table2[[#This Row],[Teenhome]]</f>
        <v>1</v>
      </c>
      <c r="H2008" s="9">
        <f>Table2[[#This Row],[Dt_Customer]]</f>
        <v>41535</v>
      </c>
      <c r="I2008" s="6">
        <f>Table2[[#This Row],[Recency]]</f>
        <v>6</v>
      </c>
      <c r="J2008" s="8">
        <f>IF(VALUE(YEAR(People!$H2008))-People!$B2008&gt;=90,44,VALUE(YEAR(People!$H2008))-People!$B2008)</f>
        <v>41</v>
      </c>
      <c r="K2008" s="5" t="str">
        <f>IF(AND(People!$J2008&gt;=16,People!$J2008&lt;=25),"16-25",IF(AND(People!$J2008&gt;=26,People!$J2008&lt;=35),"26-35",IF(AND(People!$J2008&gt;=36,People!$J2008&lt;=45),"36-45",IF(AND(People!$J2008&gt;=46,People!$J2008&lt;=55),"46-55",IF(AND(People!$J2008&gt;=56,People!$J2008&lt;=65),"56-65",IF(AND(People!$J2008&gt;=66,People!$J2008&lt;=75),"66-75","ALL"))))))</f>
        <v>36-45</v>
      </c>
      <c r="L2008" t="str">
        <f>Products!H2008</f>
        <v>Married</v>
      </c>
      <c r="M2008">
        <f>Table2[[#This Row],[Recency]]</f>
        <v>6</v>
      </c>
      <c r="N2008">
        <f>Table2[[#This Row],[NumDealsPurchases]]</f>
        <v>3</v>
      </c>
      <c r="O2008" s="12" t="str">
        <f>IF(Table2[[#This Row],[Kidhome]]=0,"No","Yes")</f>
        <v>Yes</v>
      </c>
      <c r="P2008" s="12" t="str">
        <f>IF(Table2[[#This Row],[Teenhome]]=0,"No","Yes")</f>
        <v>Yes</v>
      </c>
    </row>
    <row r="2009" spans="1:16" ht="16.5" x14ac:dyDescent="0.3">
      <c r="A2009" s="7">
        <f>Table2[[#This Row],[ID]]</f>
        <v>7181</v>
      </c>
      <c r="B2009" s="6">
        <f>Table2[[#This Row],[Year_Birth]]</f>
        <v>1977</v>
      </c>
      <c r="C2009" s="6" t="str">
        <f>Table2[[#This Row],[Education]]</f>
        <v>Graduation</v>
      </c>
      <c r="D2009" s="6" t="str">
        <f>Table2[[#This Row],[Marital_Status]]</f>
        <v>Married</v>
      </c>
      <c r="E2009" s="6">
        <f>Table2[[#This Row],[Income]]</f>
        <v>30368</v>
      </c>
      <c r="F2009" s="6">
        <f>Table2[[#This Row],[Kidhome]]</f>
        <v>0</v>
      </c>
      <c r="G2009" s="6">
        <f>Table2[[#This Row],[Teenhome]]</f>
        <v>1</v>
      </c>
      <c r="H2009" s="9">
        <f>Table2[[#This Row],[Dt_Customer]]</f>
        <v>41585</v>
      </c>
      <c r="I2009" s="6">
        <f>Table2[[#This Row],[Recency]]</f>
        <v>97</v>
      </c>
      <c r="J2009" s="14">
        <f>IF(VALUE(YEAR(People!$H2009))-People!$B2009&gt;=90,44,VALUE(YEAR(People!$H2009))-People!$B2009)</f>
        <v>36</v>
      </c>
      <c r="K2009" s="5" t="str">
        <f>IF(AND(People!$J2009&gt;=16,People!$J2009&lt;=25),"16-25",IF(AND(People!$J2009&gt;=26,People!$J2009&lt;=35),"26-35",IF(AND(People!$J2009&gt;=36,People!$J2009&lt;=45),"36-45",IF(AND(People!$J2009&gt;=46,People!$J2009&lt;=55),"46-55",IF(AND(People!$J2009&gt;=56,People!$J2009&lt;=65),"56-65",IF(AND(People!$J2009&gt;=66,People!$J2009&lt;=75),"66-75","ALL"))))))</f>
        <v>36-45</v>
      </c>
      <c r="L2009" t="str">
        <f>Products!H2009</f>
        <v>Divorced</v>
      </c>
      <c r="M2009">
        <f>Table2[[#This Row],[Recency]]</f>
        <v>97</v>
      </c>
      <c r="N2009">
        <f>Table2[[#This Row],[NumDealsPurchases]]</f>
        <v>2</v>
      </c>
      <c r="O2009" s="12" t="str">
        <f>IF(Table2[[#This Row],[Kidhome]]=0,"No","Yes")</f>
        <v>No</v>
      </c>
      <c r="P2009" s="12" t="str">
        <f>IF(Table2[[#This Row],[Teenhome]]=0,"No","Yes")</f>
        <v>Yes</v>
      </c>
    </row>
    <row r="2010" spans="1:16" ht="16.5" x14ac:dyDescent="0.3">
      <c r="A2010" s="5">
        <f>Table2[[#This Row],[ID]]</f>
        <v>3599</v>
      </c>
      <c r="B2010" s="6">
        <f>Table2[[#This Row],[Year_Birth]]</f>
        <v>1970</v>
      </c>
      <c r="C2010" s="6" t="str">
        <f>Table2[[#This Row],[Education]]</f>
        <v>Graduation</v>
      </c>
      <c r="D2010" s="6" t="str">
        <f>Table2[[#This Row],[Marital_Status]]</f>
        <v>Married</v>
      </c>
      <c r="E2010" s="6">
        <f>Table2[[#This Row],[Income]]</f>
        <v>63684</v>
      </c>
      <c r="F2010" s="6">
        <f>Table2[[#This Row],[Kidhome]]</f>
        <v>0</v>
      </c>
      <c r="G2010" s="6">
        <f>Table2[[#This Row],[Teenhome]]</f>
        <v>1</v>
      </c>
      <c r="H2010" s="9">
        <f>Table2[[#This Row],[Dt_Customer]]</f>
        <v>41239</v>
      </c>
      <c r="I2010" s="6">
        <f>Table2[[#This Row],[Recency]]</f>
        <v>61</v>
      </c>
      <c r="J2010" s="8">
        <f>IF(VALUE(YEAR(People!$H2010))-People!$B2010&gt;=90,44,VALUE(YEAR(People!$H2010))-People!$B2010)</f>
        <v>42</v>
      </c>
      <c r="K2010" s="5" t="str">
        <f>IF(AND(People!$J2010&gt;=16,People!$J2010&lt;=25),"16-25",IF(AND(People!$J2010&gt;=26,People!$J2010&lt;=35),"26-35",IF(AND(People!$J2010&gt;=36,People!$J2010&lt;=45),"36-45",IF(AND(People!$J2010&gt;=46,People!$J2010&lt;=55),"46-55",IF(AND(People!$J2010&gt;=56,People!$J2010&lt;=65),"56-65",IF(AND(People!$J2010&gt;=66,People!$J2010&lt;=75),"66-75","ALL"))))))</f>
        <v>36-45</v>
      </c>
      <c r="L2010" t="str">
        <f>Products!H2010</f>
        <v>Divorced</v>
      </c>
      <c r="M2010">
        <f>Table2[[#This Row],[Recency]]</f>
        <v>61</v>
      </c>
      <c r="N2010">
        <f>Table2[[#This Row],[NumDealsPurchases]]</f>
        <v>3</v>
      </c>
      <c r="O2010" s="12" t="str">
        <f>IF(Table2[[#This Row],[Kidhome]]=0,"No","Yes")</f>
        <v>No</v>
      </c>
      <c r="P2010" s="12" t="str">
        <f>IF(Table2[[#This Row],[Teenhome]]=0,"No","Yes")</f>
        <v>Yes</v>
      </c>
    </row>
    <row r="2011" spans="1:16" ht="16.5" x14ac:dyDescent="0.3">
      <c r="A2011" s="7">
        <f>Table2[[#This Row],[ID]]</f>
        <v>405</v>
      </c>
      <c r="B2011" s="6">
        <f>Table2[[#This Row],[Year_Birth]]</f>
        <v>1964</v>
      </c>
      <c r="C2011" s="6" t="str">
        <f>Table2[[#This Row],[Education]]</f>
        <v>Graduation</v>
      </c>
      <c r="D2011" s="6" t="str">
        <f>Table2[[#This Row],[Marital_Status]]</f>
        <v>Divorced</v>
      </c>
      <c r="E2011" s="6">
        <f>Table2[[#This Row],[Income]]</f>
        <v>41638</v>
      </c>
      <c r="F2011" s="6">
        <f>Table2[[#This Row],[Kidhome]]</f>
        <v>0</v>
      </c>
      <c r="G2011" s="6">
        <f>Table2[[#This Row],[Teenhome]]</f>
        <v>1</v>
      </c>
      <c r="H2011" s="9">
        <f>Table2[[#This Row],[Dt_Customer]]</f>
        <v>41318</v>
      </c>
      <c r="I2011" s="6">
        <f>Table2[[#This Row],[Recency]]</f>
        <v>68</v>
      </c>
      <c r="J2011" s="14">
        <f>IF(VALUE(YEAR(People!$H2011))-People!$B2011&gt;=90,44,VALUE(YEAR(People!$H2011))-People!$B2011)</f>
        <v>49</v>
      </c>
      <c r="K2011" s="5" t="str">
        <f>IF(AND(People!$J2011&gt;=16,People!$J2011&lt;=25),"16-25",IF(AND(People!$J2011&gt;=26,People!$J2011&lt;=35),"26-35",IF(AND(People!$J2011&gt;=36,People!$J2011&lt;=45),"36-45",IF(AND(People!$J2011&gt;=46,People!$J2011&lt;=55),"46-55",IF(AND(People!$J2011&gt;=56,People!$J2011&lt;=65),"56-65",IF(AND(People!$J2011&gt;=66,People!$J2011&lt;=75),"66-75","ALL"))))))</f>
        <v>46-55</v>
      </c>
      <c r="L2011" t="str">
        <f>Products!H2011</f>
        <v>Together</v>
      </c>
      <c r="M2011">
        <f>Table2[[#This Row],[Recency]]</f>
        <v>68</v>
      </c>
      <c r="N2011">
        <f>Table2[[#This Row],[NumDealsPurchases]]</f>
        <v>4</v>
      </c>
      <c r="O2011" s="12" t="str">
        <f>IF(Table2[[#This Row],[Kidhome]]=0,"No","Yes")</f>
        <v>No</v>
      </c>
      <c r="P2011" s="12" t="str">
        <f>IF(Table2[[#This Row],[Teenhome]]=0,"No","Yes")</f>
        <v>Yes</v>
      </c>
    </row>
    <row r="2012" spans="1:16" ht="16.5" x14ac:dyDescent="0.3">
      <c r="A2012" s="5">
        <f>Table2[[#This Row],[ID]]</f>
        <v>6870</v>
      </c>
      <c r="B2012" s="6">
        <f>Table2[[#This Row],[Year_Birth]]</f>
        <v>1959</v>
      </c>
      <c r="C2012" s="6" t="str">
        <f>Table2[[#This Row],[Education]]</f>
        <v>PhD</v>
      </c>
      <c r="D2012" s="6" t="str">
        <f>Table2[[#This Row],[Marital_Status]]</f>
        <v>Divorced</v>
      </c>
      <c r="E2012" s="6">
        <f>Table2[[#This Row],[Income]]</f>
        <v>68805</v>
      </c>
      <c r="F2012" s="6">
        <f>Table2[[#This Row],[Kidhome]]</f>
        <v>0</v>
      </c>
      <c r="G2012" s="6">
        <f>Table2[[#This Row],[Teenhome]]</f>
        <v>1</v>
      </c>
      <c r="H2012" s="9">
        <f>Table2[[#This Row],[Dt_Customer]]</f>
        <v>41534</v>
      </c>
      <c r="I2012" s="6">
        <f>Table2[[#This Row],[Recency]]</f>
        <v>73</v>
      </c>
      <c r="J2012" s="8">
        <f>IF(VALUE(YEAR(People!$H2012))-People!$B2012&gt;=90,44,VALUE(YEAR(People!$H2012))-People!$B2012)</f>
        <v>54</v>
      </c>
      <c r="K2012" s="5" t="str">
        <f>IF(AND(People!$J2012&gt;=16,People!$J2012&lt;=25),"16-25",IF(AND(People!$J2012&gt;=26,People!$J2012&lt;=35),"26-35",IF(AND(People!$J2012&gt;=36,People!$J2012&lt;=45),"36-45",IF(AND(People!$J2012&gt;=46,People!$J2012&lt;=55),"46-55",IF(AND(People!$J2012&gt;=56,People!$J2012&lt;=65),"56-65",IF(AND(People!$J2012&gt;=66,People!$J2012&lt;=75),"66-75","ALL"))))))</f>
        <v>46-55</v>
      </c>
      <c r="L2012" t="str">
        <f>Products!H2012</f>
        <v>Divorced</v>
      </c>
      <c r="M2012">
        <f>Table2[[#This Row],[Recency]]</f>
        <v>73</v>
      </c>
      <c r="N2012">
        <f>Table2[[#This Row],[NumDealsPurchases]]</f>
        <v>1</v>
      </c>
      <c r="O2012" s="12" t="str">
        <f>IF(Table2[[#This Row],[Kidhome]]=0,"No","Yes")</f>
        <v>No</v>
      </c>
      <c r="P2012" s="12" t="str">
        <f>IF(Table2[[#This Row],[Teenhome]]=0,"No","Yes")</f>
        <v>Yes</v>
      </c>
    </row>
    <row r="2013" spans="1:16" ht="16.5" x14ac:dyDescent="0.3">
      <c r="A2013" s="7">
        <f>Table2[[#This Row],[ID]]</f>
        <v>832</v>
      </c>
      <c r="B2013" s="6">
        <f>Table2[[#This Row],[Year_Birth]]</f>
        <v>1966</v>
      </c>
      <c r="C2013" s="6" t="str">
        <f>Table2[[#This Row],[Education]]</f>
        <v>PhD</v>
      </c>
      <c r="D2013" s="6" t="str">
        <f>Table2[[#This Row],[Marital_Status]]</f>
        <v>Together</v>
      </c>
      <c r="E2013" s="6">
        <f>Table2[[#This Row],[Income]]</f>
        <v>65814</v>
      </c>
      <c r="F2013" s="6">
        <f>Table2[[#This Row],[Kidhome]]</f>
        <v>0</v>
      </c>
      <c r="G2013" s="6">
        <f>Table2[[#This Row],[Teenhome]]</f>
        <v>1</v>
      </c>
      <c r="H2013" s="9">
        <f>Table2[[#This Row],[Dt_Customer]]</f>
        <v>41700</v>
      </c>
      <c r="I2013" s="6">
        <f>Table2[[#This Row],[Recency]]</f>
        <v>90</v>
      </c>
      <c r="J2013" s="14">
        <f>IF(VALUE(YEAR(People!$H2013))-People!$B2013&gt;=90,44,VALUE(YEAR(People!$H2013))-People!$B2013)</f>
        <v>48</v>
      </c>
      <c r="K2013" s="5" t="str">
        <f>IF(AND(People!$J2013&gt;=16,People!$J2013&lt;=25),"16-25",IF(AND(People!$J2013&gt;=26,People!$J2013&lt;=35),"26-35",IF(AND(People!$J2013&gt;=36,People!$J2013&lt;=45),"36-45",IF(AND(People!$J2013&gt;=46,People!$J2013&lt;=55),"46-55",IF(AND(People!$J2013&gt;=56,People!$J2013&lt;=65),"56-65",IF(AND(People!$J2013&gt;=66,People!$J2013&lt;=75),"66-75","ALL"))))))</f>
        <v>46-55</v>
      </c>
      <c r="L2013" t="str">
        <f>Products!H2013</f>
        <v>Single</v>
      </c>
      <c r="M2013">
        <f>Table2[[#This Row],[Recency]]</f>
        <v>90</v>
      </c>
      <c r="N2013">
        <f>Table2[[#This Row],[NumDealsPurchases]]</f>
        <v>3</v>
      </c>
      <c r="O2013" s="12" t="str">
        <f>IF(Table2[[#This Row],[Kidhome]]=0,"No","Yes")</f>
        <v>No</v>
      </c>
      <c r="P2013" s="12" t="str">
        <f>IF(Table2[[#This Row],[Teenhome]]=0,"No","Yes")</f>
        <v>Yes</v>
      </c>
    </row>
    <row r="2014" spans="1:16" ht="16.5" x14ac:dyDescent="0.3">
      <c r="A2014" s="5">
        <f>Table2[[#This Row],[ID]]</f>
        <v>2002</v>
      </c>
      <c r="B2014" s="6">
        <f>Table2[[#This Row],[Year_Birth]]</f>
        <v>1958</v>
      </c>
      <c r="C2014" s="6" t="str">
        <f>Table2[[#This Row],[Education]]</f>
        <v>Graduation</v>
      </c>
      <c r="D2014" s="6" t="str">
        <f>Table2[[#This Row],[Marital_Status]]</f>
        <v>Divorced</v>
      </c>
      <c r="E2014" s="6">
        <f>Table2[[#This Row],[Income]]</f>
        <v>71964</v>
      </c>
      <c r="F2014" s="6">
        <f>Table2[[#This Row],[Kidhome]]</f>
        <v>0</v>
      </c>
      <c r="G2014" s="6">
        <f>Table2[[#This Row],[Teenhome]]</f>
        <v>0</v>
      </c>
      <c r="H2014" s="9">
        <f>Table2[[#This Row],[Dt_Customer]]</f>
        <v>41414</v>
      </c>
      <c r="I2014" s="6">
        <f>Table2[[#This Row],[Recency]]</f>
        <v>81</v>
      </c>
      <c r="J2014" s="8">
        <f>IF(VALUE(YEAR(People!$H2014))-People!$B2014&gt;=90,44,VALUE(YEAR(People!$H2014))-People!$B2014)</f>
        <v>55</v>
      </c>
      <c r="K2014" s="5" t="str">
        <f>IF(AND(People!$J2014&gt;=16,People!$J2014&lt;=25),"16-25",IF(AND(People!$J2014&gt;=26,People!$J2014&lt;=35),"26-35",IF(AND(People!$J2014&gt;=36,People!$J2014&lt;=45),"36-45",IF(AND(People!$J2014&gt;=46,People!$J2014&lt;=55),"46-55",IF(AND(People!$J2014&gt;=56,People!$J2014&lt;=65),"56-65",IF(AND(People!$J2014&gt;=66,People!$J2014&lt;=75),"66-75","ALL"))))))</f>
        <v>46-55</v>
      </c>
      <c r="L2014" t="str">
        <f>Products!H2014</f>
        <v>Together</v>
      </c>
      <c r="M2014">
        <f>Table2[[#This Row],[Recency]]</f>
        <v>81</v>
      </c>
      <c r="N2014">
        <f>Table2[[#This Row],[NumDealsPurchases]]</f>
        <v>1</v>
      </c>
      <c r="O2014" s="12" t="str">
        <f>IF(Table2[[#This Row],[Kidhome]]=0,"No","Yes")</f>
        <v>No</v>
      </c>
      <c r="P2014" s="12" t="str">
        <f>IF(Table2[[#This Row],[Teenhome]]=0,"No","Yes")</f>
        <v>No</v>
      </c>
    </row>
    <row r="2015" spans="1:16" ht="16.5" x14ac:dyDescent="0.3">
      <c r="A2015" s="7">
        <f>Table2[[#This Row],[ID]]</f>
        <v>3657</v>
      </c>
      <c r="B2015" s="6">
        <f>Table2[[#This Row],[Year_Birth]]</f>
        <v>1986</v>
      </c>
      <c r="C2015" s="6" t="str">
        <f>Table2[[#This Row],[Education]]</f>
        <v>Graduation</v>
      </c>
      <c r="D2015" s="6" t="str">
        <f>Table2[[#This Row],[Marital_Status]]</f>
        <v>Single</v>
      </c>
      <c r="E2015" s="6">
        <f>Table2[[#This Row],[Income]]</f>
        <v>39146</v>
      </c>
      <c r="F2015" s="6">
        <f>Table2[[#This Row],[Kidhome]]</f>
        <v>1</v>
      </c>
      <c r="G2015" s="6">
        <f>Table2[[#This Row],[Teenhome]]</f>
        <v>0</v>
      </c>
      <c r="H2015" s="9">
        <f>Table2[[#This Row],[Dt_Customer]]</f>
        <v>41319</v>
      </c>
      <c r="I2015" s="6">
        <f>Table2[[#This Row],[Recency]]</f>
        <v>1</v>
      </c>
      <c r="J2015" s="14">
        <f>IF(VALUE(YEAR(People!$H2015))-People!$B2015&gt;=90,44,VALUE(YEAR(People!$H2015))-People!$B2015)</f>
        <v>27</v>
      </c>
      <c r="K2015" s="5" t="str">
        <f>IF(AND(People!$J2015&gt;=16,People!$J2015&lt;=25),"16-25",IF(AND(People!$J2015&gt;=26,People!$J2015&lt;=35),"26-35",IF(AND(People!$J2015&gt;=36,People!$J2015&lt;=45),"36-45",IF(AND(People!$J2015&gt;=46,People!$J2015&lt;=55),"46-55",IF(AND(People!$J2015&gt;=56,People!$J2015&lt;=65),"56-65",IF(AND(People!$J2015&gt;=66,People!$J2015&lt;=75),"66-75","ALL"))))))</f>
        <v>26-35</v>
      </c>
      <c r="L2015" t="str">
        <f>Products!H2015</f>
        <v>Married</v>
      </c>
      <c r="M2015">
        <f>Table2[[#This Row],[Recency]]</f>
        <v>1</v>
      </c>
      <c r="N2015">
        <f>Table2[[#This Row],[NumDealsPurchases]]</f>
        <v>3</v>
      </c>
      <c r="O2015" s="12" t="str">
        <f>IF(Table2[[#This Row],[Kidhome]]=0,"No","Yes")</f>
        <v>Yes</v>
      </c>
      <c r="P2015" s="12" t="str">
        <f>IF(Table2[[#This Row],[Teenhome]]=0,"No","Yes")</f>
        <v>No</v>
      </c>
    </row>
    <row r="2016" spans="1:16" ht="16.5" x14ac:dyDescent="0.3">
      <c r="A2016" s="5">
        <f>Table2[[#This Row],[ID]]</f>
        <v>500</v>
      </c>
      <c r="B2016" s="6">
        <f>Table2[[#This Row],[Year_Birth]]</f>
        <v>1977</v>
      </c>
      <c r="C2016" s="6" t="str">
        <f>Table2[[#This Row],[Education]]</f>
        <v>Graduation</v>
      </c>
      <c r="D2016" s="6" t="str">
        <f>Table2[[#This Row],[Marital_Status]]</f>
        <v>Together</v>
      </c>
      <c r="E2016" s="6">
        <f>Table2[[#This Row],[Income]]</f>
        <v>96876</v>
      </c>
      <c r="F2016" s="6">
        <f>Table2[[#This Row],[Kidhome]]</f>
        <v>0</v>
      </c>
      <c r="G2016" s="6">
        <f>Table2[[#This Row],[Teenhome]]</f>
        <v>0</v>
      </c>
      <c r="H2016" s="9">
        <f>Table2[[#This Row],[Dt_Customer]]</f>
        <v>41492</v>
      </c>
      <c r="I2016" s="6">
        <f>Table2[[#This Row],[Recency]]</f>
        <v>79</v>
      </c>
      <c r="J2016" s="8">
        <f>IF(VALUE(YEAR(People!$H2016))-People!$B2016&gt;=90,44,VALUE(YEAR(People!$H2016))-People!$B2016)</f>
        <v>36</v>
      </c>
      <c r="K2016" s="5" t="str">
        <f>IF(AND(People!$J2016&gt;=16,People!$J2016&lt;=25),"16-25",IF(AND(People!$J2016&gt;=26,People!$J2016&lt;=35),"26-35",IF(AND(People!$J2016&gt;=36,People!$J2016&lt;=45),"36-45",IF(AND(People!$J2016&gt;=46,People!$J2016&lt;=55),"46-55",IF(AND(People!$J2016&gt;=56,People!$J2016&lt;=65),"56-65",IF(AND(People!$J2016&gt;=66,People!$J2016&lt;=75),"66-75","ALL"))))))</f>
        <v>36-45</v>
      </c>
      <c r="L2016" t="str">
        <f>Products!H2016</f>
        <v>Single</v>
      </c>
      <c r="M2016">
        <f>Table2[[#This Row],[Recency]]</f>
        <v>79</v>
      </c>
      <c r="N2016">
        <f>Table2[[#This Row],[NumDealsPurchases]]</f>
        <v>1</v>
      </c>
      <c r="O2016" s="12" t="str">
        <f>IF(Table2[[#This Row],[Kidhome]]=0,"No","Yes")</f>
        <v>No</v>
      </c>
      <c r="P2016" s="12" t="str">
        <f>IF(Table2[[#This Row],[Teenhome]]=0,"No","Yes")</f>
        <v>No</v>
      </c>
    </row>
    <row r="2017" spans="1:16" ht="16.5" x14ac:dyDescent="0.3">
      <c r="A2017" s="7">
        <f>Table2[[#This Row],[ID]]</f>
        <v>1951</v>
      </c>
      <c r="B2017" s="6">
        <f>Table2[[#This Row],[Year_Birth]]</f>
        <v>1981</v>
      </c>
      <c r="C2017" s="6" t="str">
        <f>Table2[[#This Row],[Education]]</f>
        <v>Basic</v>
      </c>
      <c r="D2017" s="6" t="str">
        <f>Table2[[#This Row],[Marital_Status]]</f>
        <v>Married</v>
      </c>
      <c r="E2017" s="6">
        <f>Table2[[#This Row],[Income]]</f>
        <v>34445</v>
      </c>
      <c r="F2017" s="6">
        <f>Table2[[#This Row],[Kidhome]]</f>
        <v>0</v>
      </c>
      <c r="G2017" s="6">
        <f>Table2[[#This Row],[Teenhome]]</f>
        <v>0</v>
      </c>
      <c r="H2017" s="9">
        <f>Table2[[#This Row],[Dt_Customer]]</f>
        <v>41301</v>
      </c>
      <c r="I2017" s="6">
        <f>Table2[[#This Row],[Recency]]</f>
        <v>92</v>
      </c>
      <c r="J2017" s="14">
        <f>IF(VALUE(YEAR(People!$H2017))-People!$B2017&gt;=90,44,VALUE(YEAR(People!$H2017))-People!$B2017)</f>
        <v>32</v>
      </c>
      <c r="K2017" s="5" t="str">
        <f>IF(AND(People!$J2017&gt;=16,People!$J2017&lt;=25),"16-25",IF(AND(People!$J2017&gt;=26,People!$J2017&lt;=35),"26-35",IF(AND(People!$J2017&gt;=36,People!$J2017&lt;=45),"36-45",IF(AND(People!$J2017&gt;=46,People!$J2017&lt;=55),"46-55",IF(AND(People!$J2017&gt;=56,People!$J2017&lt;=65),"56-65",IF(AND(People!$J2017&gt;=66,People!$J2017&lt;=75),"66-75","ALL"))))))</f>
        <v>26-35</v>
      </c>
      <c r="L2017" t="str">
        <f>Products!H2017</f>
        <v>Married</v>
      </c>
      <c r="M2017">
        <f>Table2[[#This Row],[Recency]]</f>
        <v>92</v>
      </c>
      <c r="N2017">
        <f>Table2[[#This Row],[NumDealsPurchases]]</f>
        <v>6</v>
      </c>
      <c r="O2017" s="12" t="str">
        <f>IF(Table2[[#This Row],[Kidhome]]=0,"No","Yes")</f>
        <v>No</v>
      </c>
      <c r="P2017" s="12" t="str">
        <f>IF(Table2[[#This Row],[Teenhome]]=0,"No","Yes")</f>
        <v>No</v>
      </c>
    </row>
    <row r="2018" spans="1:16" ht="16.5" x14ac:dyDescent="0.3">
      <c r="A2018" s="5">
        <f>Table2[[#This Row],[ID]]</f>
        <v>3262</v>
      </c>
      <c r="B2018" s="6">
        <f>Table2[[#This Row],[Year_Birth]]</f>
        <v>1958</v>
      </c>
      <c r="C2018" s="6" t="str">
        <f>Table2[[#This Row],[Education]]</f>
        <v>Graduation</v>
      </c>
      <c r="D2018" s="6" t="str">
        <f>Table2[[#This Row],[Marital_Status]]</f>
        <v>Single</v>
      </c>
      <c r="E2018" s="6">
        <f>Table2[[#This Row],[Income]]</f>
        <v>68281</v>
      </c>
      <c r="F2018" s="6">
        <f>Table2[[#This Row],[Kidhome]]</f>
        <v>0</v>
      </c>
      <c r="G2018" s="6">
        <f>Table2[[#This Row],[Teenhome]]</f>
        <v>0</v>
      </c>
      <c r="H2018" s="9">
        <f>Table2[[#This Row],[Dt_Customer]]</f>
        <v>41128</v>
      </c>
      <c r="I2018" s="6">
        <f>Table2[[#This Row],[Recency]]</f>
        <v>31</v>
      </c>
      <c r="J2018" s="8">
        <f>IF(VALUE(YEAR(People!$H2018))-People!$B2018&gt;=90,44,VALUE(YEAR(People!$H2018))-People!$B2018)</f>
        <v>54</v>
      </c>
      <c r="K2018" s="5" t="str">
        <f>IF(AND(People!$J2018&gt;=16,People!$J2018&lt;=25),"16-25",IF(AND(People!$J2018&gt;=26,People!$J2018&lt;=35),"26-35",IF(AND(People!$J2018&gt;=36,People!$J2018&lt;=45),"36-45",IF(AND(People!$J2018&gt;=46,People!$J2018&lt;=55),"46-55",IF(AND(People!$J2018&gt;=56,People!$J2018&lt;=65),"56-65",IF(AND(People!$J2018&gt;=66,People!$J2018&lt;=75),"66-75","ALL"))))))</f>
        <v>46-55</v>
      </c>
      <c r="L2018" t="str">
        <f>Products!H2018</f>
        <v>Married</v>
      </c>
      <c r="M2018">
        <f>Table2[[#This Row],[Recency]]</f>
        <v>31</v>
      </c>
      <c r="N2018">
        <f>Table2[[#This Row],[NumDealsPurchases]]</f>
        <v>1</v>
      </c>
      <c r="O2018" s="12" t="str">
        <f>IF(Table2[[#This Row],[Kidhome]]=0,"No","Yes")</f>
        <v>No</v>
      </c>
      <c r="P2018" s="12" t="str">
        <f>IF(Table2[[#This Row],[Teenhome]]=0,"No","Yes")</f>
        <v>No</v>
      </c>
    </row>
    <row r="2019" spans="1:16" ht="16.5" x14ac:dyDescent="0.3">
      <c r="A2019" s="7">
        <f>Table2[[#This Row],[ID]]</f>
        <v>4102</v>
      </c>
      <c r="B2019" s="6">
        <f>Table2[[#This Row],[Year_Birth]]</f>
        <v>1975</v>
      </c>
      <c r="C2019" s="6" t="str">
        <f>Table2[[#This Row],[Education]]</f>
        <v>2n Cycle</v>
      </c>
      <c r="D2019" s="6" t="str">
        <f>Table2[[#This Row],[Marital_Status]]</f>
        <v>Married</v>
      </c>
      <c r="E2019" s="6">
        <f>Table2[[#This Row],[Income]]</f>
        <v>37284</v>
      </c>
      <c r="F2019" s="6">
        <f>Table2[[#This Row],[Kidhome]]</f>
        <v>1</v>
      </c>
      <c r="G2019" s="6">
        <f>Table2[[#This Row],[Teenhome]]</f>
        <v>1</v>
      </c>
      <c r="H2019" s="9">
        <f>Table2[[#This Row],[Dt_Customer]]</f>
        <v>41362</v>
      </c>
      <c r="I2019" s="6">
        <f>Table2[[#This Row],[Recency]]</f>
        <v>46</v>
      </c>
      <c r="J2019" s="14">
        <f>IF(VALUE(YEAR(People!$H2019))-People!$B2019&gt;=90,44,VALUE(YEAR(People!$H2019))-People!$B2019)</f>
        <v>38</v>
      </c>
      <c r="K2019" s="5" t="str">
        <f>IF(AND(People!$J2019&gt;=16,People!$J2019&lt;=25),"16-25",IF(AND(People!$J2019&gt;=26,People!$J2019&lt;=35),"26-35",IF(AND(People!$J2019&gt;=36,People!$J2019&lt;=45),"36-45",IF(AND(People!$J2019&gt;=46,People!$J2019&lt;=55),"46-55",IF(AND(People!$J2019&gt;=56,People!$J2019&lt;=65),"56-65",IF(AND(People!$J2019&gt;=66,People!$J2019&lt;=75),"66-75","ALL"))))))</f>
        <v>36-45</v>
      </c>
      <c r="L2019" t="str">
        <f>Products!H2019</f>
        <v>Together</v>
      </c>
      <c r="M2019">
        <f>Table2[[#This Row],[Recency]]</f>
        <v>46</v>
      </c>
      <c r="N2019">
        <f>Table2[[#This Row],[NumDealsPurchases]]</f>
        <v>1</v>
      </c>
      <c r="O2019" s="12" t="str">
        <f>IF(Table2[[#This Row],[Kidhome]]=0,"No","Yes")</f>
        <v>Yes</v>
      </c>
      <c r="P2019" s="12" t="str">
        <f>IF(Table2[[#This Row],[Teenhome]]=0,"No","Yes")</f>
        <v>Yes</v>
      </c>
    </row>
    <row r="2020" spans="1:16" ht="16.5" x14ac:dyDescent="0.3">
      <c r="A2020" s="5">
        <f>Table2[[#This Row],[ID]]</f>
        <v>7042</v>
      </c>
      <c r="B2020" s="6">
        <f>Table2[[#This Row],[Year_Birth]]</f>
        <v>1983</v>
      </c>
      <c r="C2020" s="6" t="str">
        <f>Table2[[#This Row],[Education]]</f>
        <v>Graduation</v>
      </c>
      <c r="D2020" s="6" t="str">
        <f>Table2[[#This Row],[Marital_Status]]</f>
        <v>Married</v>
      </c>
      <c r="E2020" s="6">
        <f>Table2[[#This Row],[Income]]</f>
        <v>36790</v>
      </c>
      <c r="F2020" s="6">
        <f>Table2[[#This Row],[Kidhome]]</f>
        <v>0</v>
      </c>
      <c r="G2020" s="6">
        <f>Table2[[#This Row],[Teenhome]]</f>
        <v>0</v>
      </c>
      <c r="H2020" s="9">
        <f>Table2[[#This Row],[Dt_Customer]]</f>
        <v>41334</v>
      </c>
      <c r="I2020" s="6">
        <f>Table2[[#This Row],[Recency]]</f>
        <v>14</v>
      </c>
      <c r="J2020" s="8">
        <f>IF(VALUE(YEAR(People!$H2020))-People!$B2020&gt;=90,44,VALUE(YEAR(People!$H2020))-People!$B2020)</f>
        <v>30</v>
      </c>
      <c r="K2020" s="5" t="str">
        <f>IF(AND(People!$J2020&gt;=16,People!$J2020&lt;=25),"16-25",IF(AND(People!$J2020&gt;=26,People!$J2020&lt;=35),"26-35",IF(AND(People!$J2020&gt;=36,People!$J2020&lt;=45),"36-45",IF(AND(People!$J2020&gt;=46,People!$J2020&lt;=55),"46-55",IF(AND(People!$J2020&gt;=56,People!$J2020&lt;=65),"56-65",IF(AND(People!$J2020&gt;=66,People!$J2020&lt;=75),"66-75","ALL"))))))</f>
        <v>26-35</v>
      </c>
      <c r="L2020" t="str">
        <f>Products!H2020</f>
        <v>Divorced</v>
      </c>
      <c r="M2020">
        <f>Table2[[#This Row],[Recency]]</f>
        <v>14</v>
      </c>
      <c r="N2020">
        <f>Table2[[#This Row],[NumDealsPurchases]]</f>
        <v>1</v>
      </c>
      <c r="O2020" s="12" t="str">
        <f>IF(Table2[[#This Row],[Kidhome]]=0,"No","Yes")</f>
        <v>No</v>
      </c>
      <c r="P2020" s="12" t="str">
        <f>IF(Table2[[#This Row],[Teenhome]]=0,"No","Yes")</f>
        <v>No</v>
      </c>
    </row>
    <row r="2021" spans="1:16" ht="16.5" x14ac:dyDescent="0.3">
      <c r="A2021" s="7">
        <f>Table2[[#This Row],[ID]]</f>
        <v>10598</v>
      </c>
      <c r="B2021" s="6">
        <f>Table2[[#This Row],[Year_Birth]]</f>
        <v>1967</v>
      </c>
      <c r="C2021" s="6" t="str">
        <f>Table2[[#This Row],[Education]]</f>
        <v>Graduation</v>
      </c>
      <c r="D2021" s="6" t="str">
        <f>Table2[[#This Row],[Marital_Status]]</f>
        <v>Together</v>
      </c>
      <c r="E2021" s="6">
        <f>Table2[[#This Row],[Income]]</f>
        <v>27943</v>
      </c>
      <c r="F2021" s="6">
        <f>Table2[[#This Row],[Kidhome]]</f>
        <v>1</v>
      </c>
      <c r="G2021" s="6">
        <f>Table2[[#This Row],[Teenhome]]</f>
        <v>1</v>
      </c>
      <c r="H2021" s="9">
        <f>Table2[[#This Row],[Dt_Customer]]</f>
        <v>41379</v>
      </c>
      <c r="I2021" s="6">
        <f>Table2[[#This Row],[Recency]]</f>
        <v>89</v>
      </c>
      <c r="J2021" s="14">
        <f>IF(VALUE(YEAR(People!$H2021))-People!$B2021&gt;=90,44,VALUE(YEAR(People!$H2021))-People!$B2021)</f>
        <v>46</v>
      </c>
      <c r="K2021" s="5" t="str">
        <f>IF(AND(People!$J2021&gt;=16,People!$J2021&lt;=25),"16-25",IF(AND(People!$J2021&gt;=26,People!$J2021&lt;=35),"26-35",IF(AND(People!$J2021&gt;=36,People!$J2021&lt;=45),"36-45",IF(AND(People!$J2021&gt;=46,People!$J2021&lt;=55),"46-55",IF(AND(People!$J2021&gt;=56,People!$J2021&lt;=65),"56-65",IF(AND(People!$J2021&gt;=66,People!$J2021&lt;=75),"66-75","ALL"))))))</f>
        <v>46-55</v>
      </c>
      <c r="L2021" t="str">
        <f>Products!H2021</f>
        <v>Together</v>
      </c>
      <c r="M2021">
        <f>Table2[[#This Row],[Recency]]</f>
        <v>89</v>
      </c>
      <c r="N2021">
        <f>Table2[[#This Row],[NumDealsPurchases]]</f>
        <v>3</v>
      </c>
      <c r="O2021" s="12" t="str">
        <f>IF(Table2[[#This Row],[Kidhome]]=0,"No","Yes")</f>
        <v>Yes</v>
      </c>
      <c r="P2021" s="12" t="str">
        <f>IF(Table2[[#This Row],[Teenhome]]=0,"No","Yes")</f>
        <v>Yes</v>
      </c>
    </row>
    <row r="2022" spans="1:16" ht="16.5" x14ac:dyDescent="0.3">
      <c r="A2022" s="5">
        <f>Table2[[#This Row],[ID]]</f>
        <v>255</v>
      </c>
      <c r="B2022" s="6">
        <f>Table2[[#This Row],[Year_Birth]]</f>
        <v>1951</v>
      </c>
      <c r="C2022" s="6" t="str">
        <f>Table2[[#This Row],[Education]]</f>
        <v>Graduation</v>
      </c>
      <c r="D2022" s="6" t="str">
        <f>Table2[[#This Row],[Marital_Status]]</f>
        <v>Divorced</v>
      </c>
      <c r="E2022" s="6">
        <f>Table2[[#This Row],[Income]]</f>
        <v>22263</v>
      </c>
      <c r="F2022" s="6">
        <f>Table2[[#This Row],[Kidhome]]</f>
        <v>1</v>
      </c>
      <c r="G2022" s="6">
        <f>Table2[[#This Row],[Teenhome]]</f>
        <v>1</v>
      </c>
      <c r="H2022" s="9">
        <f>Table2[[#This Row],[Dt_Customer]]</f>
        <v>41728</v>
      </c>
      <c r="I2022" s="6">
        <f>Table2[[#This Row],[Recency]]</f>
        <v>31</v>
      </c>
      <c r="J2022" s="8">
        <f>IF(VALUE(YEAR(People!$H2022))-People!$B2022&gt;=90,44,VALUE(YEAR(People!$H2022))-People!$B2022)</f>
        <v>63</v>
      </c>
      <c r="K2022" s="5" t="str">
        <f>IF(AND(People!$J2022&gt;=16,People!$J2022&lt;=25),"16-25",IF(AND(People!$J2022&gt;=26,People!$J2022&lt;=35),"26-35",IF(AND(People!$J2022&gt;=36,People!$J2022&lt;=45),"36-45",IF(AND(People!$J2022&gt;=46,People!$J2022&lt;=55),"46-55",IF(AND(People!$J2022&gt;=56,People!$J2022&lt;=65),"56-65",IF(AND(People!$J2022&gt;=66,People!$J2022&lt;=75),"66-75","ALL"))))))</f>
        <v>56-65</v>
      </c>
      <c r="L2022" t="str">
        <f>Products!H2022</f>
        <v>Together</v>
      </c>
      <c r="M2022">
        <f>Table2[[#This Row],[Recency]]</f>
        <v>31</v>
      </c>
      <c r="N2022">
        <f>Table2[[#This Row],[NumDealsPurchases]]</f>
        <v>2</v>
      </c>
      <c r="O2022" s="12" t="str">
        <f>IF(Table2[[#This Row],[Kidhome]]=0,"No","Yes")</f>
        <v>Yes</v>
      </c>
      <c r="P2022" s="12" t="str">
        <f>IF(Table2[[#This Row],[Teenhome]]=0,"No","Yes")</f>
        <v>Yes</v>
      </c>
    </row>
    <row r="2023" spans="1:16" ht="16.5" x14ac:dyDescent="0.3">
      <c r="A2023" s="7">
        <f>Table2[[#This Row],[ID]]</f>
        <v>2375</v>
      </c>
      <c r="B2023" s="6">
        <f>Table2[[#This Row],[Year_Birth]]</f>
        <v>1972</v>
      </c>
      <c r="C2023" s="6" t="str">
        <f>Table2[[#This Row],[Education]]</f>
        <v>Graduation</v>
      </c>
      <c r="D2023" s="6" t="str">
        <f>Table2[[#This Row],[Marital_Status]]</f>
        <v>Together</v>
      </c>
      <c r="E2023" s="6">
        <f>Table2[[#This Row],[Income]]</f>
        <v>30261</v>
      </c>
      <c r="F2023" s="6">
        <f>Table2[[#This Row],[Kidhome]]</f>
        <v>1</v>
      </c>
      <c r="G2023" s="6">
        <f>Table2[[#This Row],[Teenhome]]</f>
        <v>2</v>
      </c>
      <c r="H2023" s="9">
        <f>Table2[[#This Row],[Dt_Customer]]</f>
        <v>41177</v>
      </c>
      <c r="I2023" s="6">
        <f>Table2[[#This Row],[Recency]]</f>
        <v>75</v>
      </c>
      <c r="J2023" s="14">
        <f>IF(VALUE(YEAR(People!$H2023))-People!$B2023&gt;=90,44,VALUE(YEAR(People!$H2023))-People!$B2023)</f>
        <v>40</v>
      </c>
      <c r="K2023" s="5" t="str">
        <f>IF(AND(People!$J2023&gt;=16,People!$J2023&lt;=25),"16-25",IF(AND(People!$J2023&gt;=26,People!$J2023&lt;=35),"26-35",IF(AND(People!$J2023&gt;=36,People!$J2023&lt;=45),"36-45",IF(AND(People!$J2023&gt;=46,People!$J2023&lt;=55),"46-55",IF(AND(People!$J2023&gt;=56,People!$J2023&lt;=65),"56-65",IF(AND(People!$J2023&gt;=66,People!$J2023&lt;=75),"66-75","ALL"))))))</f>
        <v>36-45</v>
      </c>
      <c r="L2023" t="str">
        <f>Products!H2023</f>
        <v>Married</v>
      </c>
      <c r="M2023">
        <f>Table2[[#This Row],[Recency]]</f>
        <v>75</v>
      </c>
      <c r="N2023">
        <f>Table2[[#This Row],[NumDealsPurchases]]</f>
        <v>1</v>
      </c>
      <c r="O2023" s="12" t="str">
        <f>IF(Table2[[#This Row],[Kidhome]]=0,"No","Yes")</f>
        <v>Yes</v>
      </c>
      <c r="P2023" s="12" t="str">
        <f>IF(Table2[[#This Row],[Teenhome]]=0,"No","Yes")</f>
        <v>Yes</v>
      </c>
    </row>
    <row r="2024" spans="1:16" ht="16.5" x14ac:dyDescent="0.3">
      <c r="A2024" s="5">
        <f>Table2[[#This Row],[ID]]</f>
        <v>9829</v>
      </c>
      <c r="B2024" s="6">
        <f>Table2[[#This Row],[Year_Birth]]</f>
        <v>1978</v>
      </c>
      <c r="C2024" s="6" t="str">
        <f>Table2[[#This Row],[Education]]</f>
        <v>Graduation</v>
      </c>
      <c r="D2024" s="6" t="str">
        <f>Table2[[#This Row],[Marital_Status]]</f>
        <v>Together</v>
      </c>
      <c r="E2024" s="6">
        <f>Table2[[#This Row],[Income]]</f>
        <v>28587</v>
      </c>
      <c r="F2024" s="6">
        <f>Table2[[#This Row],[Kidhome]]</f>
        <v>1</v>
      </c>
      <c r="G2024" s="6">
        <f>Table2[[#This Row],[Teenhome]]</f>
        <v>0</v>
      </c>
      <c r="H2024" s="9">
        <f>Table2[[#This Row],[Dt_Customer]]</f>
        <v>41682</v>
      </c>
      <c r="I2024" s="6">
        <f>Table2[[#This Row],[Recency]]</f>
        <v>42</v>
      </c>
      <c r="J2024" s="8">
        <f>IF(VALUE(YEAR(People!$H2024))-People!$B2024&gt;=90,44,VALUE(YEAR(People!$H2024))-People!$B2024)</f>
        <v>36</v>
      </c>
      <c r="K2024" s="5" t="str">
        <f>IF(AND(People!$J2024&gt;=16,People!$J2024&lt;=25),"16-25",IF(AND(People!$J2024&gt;=26,People!$J2024&lt;=35),"26-35",IF(AND(People!$J2024&gt;=36,People!$J2024&lt;=45),"36-45",IF(AND(People!$J2024&gt;=46,People!$J2024&lt;=55),"46-55",IF(AND(People!$J2024&gt;=56,People!$J2024&lt;=65),"56-65",IF(AND(People!$J2024&gt;=66,People!$J2024&lt;=75),"66-75","ALL"))))))</f>
        <v>36-45</v>
      </c>
      <c r="L2024" t="str">
        <f>Products!H2024</f>
        <v>Married</v>
      </c>
      <c r="M2024">
        <f>Table2[[#This Row],[Recency]]</f>
        <v>42</v>
      </c>
      <c r="N2024">
        <f>Table2[[#This Row],[NumDealsPurchases]]</f>
        <v>3</v>
      </c>
      <c r="O2024" s="12" t="str">
        <f>IF(Table2[[#This Row],[Kidhome]]=0,"No","Yes")</f>
        <v>Yes</v>
      </c>
      <c r="P2024" s="12" t="str">
        <f>IF(Table2[[#This Row],[Teenhome]]=0,"No","Yes")</f>
        <v>No</v>
      </c>
    </row>
    <row r="2025" spans="1:16" ht="16.5" x14ac:dyDescent="0.3">
      <c r="A2025" s="7">
        <f>Table2[[#This Row],[ID]]</f>
        <v>6214</v>
      </c>
      <c r="B2025" s="6">
        <f>Table2[[#This Row],[Year_Birth]]</f>
        <v>1982</v>
      </c>
      <c r="C2025" s="6" t="str">
        <f>Table2[[#This Row],[Education]]</f>
        <v>Master</v>
      </c>
      <c r="D2025" s="6" t="str">
        <f>Table2[[#This Row],[Marital_Status]]</f>
        <v>Married</v>
      </c>
      <c r="E2025" s="6">
        <f>Table2[[#This Row],[Income]]</f>
        <v>43815</v>
      </c>
      <c r="F2025" s="6">
        <f>Table2[[#This Row],[Kidhome]]</f>
        <v>1</v>
      </c>
      <c r="G2025" s="6">
        <f>Table2[[#This Row],[Teenhome]]</f>
        <v>0</v>
      </c>
      <c r="H2025" s="9">
        <f>Table2[[#This Row],[Dt_Customer]]</f>
        <v>41369</v>
      </c>
      <c r="I2025" s="6">
        <f>Table2[[#This Row],[Recency]]</f>
        <v>53</v>
      </c>
      <c r="J2025" s="14">
        <f>IF(VALUE(YEAR(People!$H2025))-People!$B2025&gt;=90,44,VALUE(YEAR(People!$H2025))-People!$B2025)</f>
        <v>31</v>
      </c>
      <c r="K2025" s="5" t="str">
        <f>IF(AND(People!$J2025&gt;=16,People!$J2025&lt;=25),"16-25",IF(AND(People!$J2025&gt;=26,People!$J2025&lt;=35),"26-35",IF(AND(People!$J2025&gt;=36,People!$J2025&lt;=45),"36-45",IF(AND(People!$J2025&gt;=46,People!$J2025&lt;=55),"46-55",IF(AND(People!$J2025&gt;=56,People!$J2025&lt;=65),"56-65",IF(AND(People!$J2025&gt;=66,People!$J2025&lt;=75),"66-75","ALL"))))))</f>
        <v>26-35</v>
      </c>
      <c r="L2025" t="str">
        <f>Products!H2025</f>
        <v>Married</v>
      </c>
      <c r="M2025">
        <f>Table2[[#This Row],[Recency]]</f>
        <v>53</v>
      </c>
      <c r="N2025">
        <f>Table2[[#This Row],[NumDealsPurchases]]</f>
        <v>1</v>
      </c>
      <c r="O2025" s="12" t="str">
        <f>IF(Table2[[#This Row],[Kidhome]]=0,"No","Yes")</f>
        <v>Yes</v>
      </c>
      <c r="P2025" s="12" t="str">
        <f>IF(Table2[[#This Row],[Teenhome]]=0,"No","Yes")</f>
        <v>No</v>
      </c>
    </row>
    <row r="2026" spans="1:16" ht="16.5" x14ac:dyDescent="0.3">
      <c r="A2026" s="5">
        <f>Table2[[#This Row],[ID]]</f>
        <v>4954</v>
      </c>
      <c r="B2026" s="6">
        <f>Table2[[#This Row],[Year_Birth]]</f>
        <v>1956</v>
      </c>
      <c r="C2026" s="6" t="str">
        <f>Table2[[#This Row],[Education]]</f>
        <v>Graduation</v>
      </c>
      <c r="D2026" s="6" t="str">
        <f>Table2[[#This Row],[Marital_Status]]</f>
        <v>Married</v>
      </c>
      <c r="E2026" s="6">
        <f>Table2[[#This Row],[Income]]</f>
        <v>48195</v>
      </c>
      <c r="F2026" s="6">
        <f>Table2[[#This Row],[Kidhome]]</f>
        <v>1</v>
      </c>
      <c r="G2026" s="6">
        <f>Table2[[#This Row],[Teenhome]]</f>
        <v>1</v>
      </c>
      <c r="H2026" s="9">
        <f>Table2[[#This Row],[Dt_Customer]]</f>
        <v>41660</v>
      </c>
      <c r="I2026" s="6">
        <f>Table2[[#This Row],[Recency]]</f>
        <v>53</v>
      </c>
      <c r="J2026" s="8">
        <f>IF(VALUE(YEAR(People!$H2026))-People!$B2026&gt;=90,44,VALUE(YEAR(People!$H2026))-People!$B2026)</f>
        <v>58</v>
      </c>
      <c r="K2026" s="5" t="str">
        <f>IF(AND(People!$J2026&gt;=16,People!$J2026&lt;=25),"16-25",IF(AND(People!$J2026&gt;=26,People!$J2026&lt;=35),"26-35",IF(AND(People!$J2026&gt;=36,People!$J2026&lt;=45),"36-45",IF(AND(People!$J2026&gt;=46,People!$J2026&lt;=55),"46-55",IF(AND(People!$J2026&gt;=56,People!$J2026&lt;=65),"56-65",IF(AND(People!$J2026&gt;=66,People!$J2026&lt;=75),"66-75","ALL"))))))</f>
        <v>56-65</v>
      </c>
      <c r="L2026" t="str">
        <f>Products!H2026</f>
        <v>Married</v>
      </c>
      <c r="M2026">
        <f>Table2[[#This Row],[Recency]]</f>
        <v>53</v>
      </c>
      <c r="N2026">
        <f>Table2[[#This Row],[NumDealsPurchases]]</f>
        <v>6</v>
      </c>
      <c r="O2026" s="12" t="str">
        <f>IF(Table2[[#This Row],[Kidhome]]=0,"No","Yes")</f>
        <v>Yes</v>
      </c>
      <c r="P2026" s="12" t="str">
        <f>IF(Table2[[#This Row],[Teenhome]]=0,"No","Yes")</f>
        <v>Yes</v>
      </c>
    </row>
    <row r="2027" spans="1:16" ht="16.5" x14ac:dyDescent="0.3">
      <c r="A2027" s="7">
        <f>Table2[[#This Row],[ID]]</f>
        <v>7861</v>
      </c>
      <c r="B2027" s="6">
        <f>Table2[[#This Row],[Year_Birth]]</f>
        <v>1952</v>
      </c>
      <c r="C2027" s="6" t="str">
        <f>Table2[[#This Row],[Education]]</f>
        <v>Master</v>
      </c>
      <c r="D2027" s="6" t="str">
        <f>Table2[[#This Row],[Marital_Status]]</f>
        <v>Married</v>
      </c>
      <c r="E2027" s="6">
        <f>Table2[[#This Row],[Income]]</f>
        <v>77027</v>
      </c>
      <c r="F2027" s="6">
        <f>Table2[[#This Row],[Kidhome]]</f>
        <v>0</v>
      </c>
      <c r="G2027" s="6">
        <f>Table2[[#This Row],[Teenhome]]</f>
        <v>1</v>
      </c>
      <c r="H2027" s="9">
        <f>Table2[[#This Row],[Dt_Customer]]</f>
        <v>41675</v>
      </c>
      <c r="I2027" s="6">
        <f>Table2[[#This Row],[Recency]]</f>
        <v>23</v>
      </c>
      <c r="J2027" s="14">
        <f>IF(VALUE(YEAR(People!$H2027))-People!$B2027&gt;=90,44,VALUE(YEAR(People!$H2027))-People!$B2027)</f>
        <v>62</v>
      </c>
      <c r="K2027" s="5" t="str">
        <f>IF(AND(People!$J2027&gt;=16,People!$J2027&lt;=25),"16-25",IF(AND(People!$J2027&gt;=26,People!$J2027&lt;=35),"26-35",IF(AND(People!$J2027&gt;=36,People!$J2027&lt;=45),"36-45",IF(AND(People!$J2027&gt;=46,People!$J2027&lt;=55),"46-55",IF(AND(People!$J2027&gt;=56,People!$J2027&lt;=65),"56-65",IF(AND(People!$J2027&gt;=66,People!$J2027&lt;=75),"66-75","ALL"))))))</f>
        <v>56-65</v>
      </c>
      <c r="L2027" t="str">
        <f>Products!H2027</f>
        <v>Married</v>
      </c>
      <c r="M2027">
        <f>Table2[[#This Row],[Recency]]</f>
        <v>23</v>
      </c>
      <c r="N2027">
        <f>Table2[[#This Row],[NumDealsPurchases]]</f>
        <v>2</v>
      </c>
      <c r="O2027" s="12" t="str">
        <f>IF(Table2[[#This Row],[Kidhome]]=0,"No","Yes")</f>
        <v>No</v>
      </c>
      <c r="P2027" s="12" t="str">
        <f>IF(Table2[[#This Row],[Teenhome]]=0,"No","Yes")</f>
        <v>Yes</v>
      </c>
    </row>
    <row r="2028" spans="1:16" ht="16.5" x14ac:dyDescent="0.3">
      <c r="A2028" s="5">
        <f>Table2[[#This Row],[ID]]</f>
        <v>4837</v>
      </c>
      <c r="B2028" s="6">
        <f>Table2[[#This Row],[Year_Birth]]</f>
        <v>1965</v>
      </c>
      <c r="C2028" s="6" t="str">
        <f>Table2[[#This Row],[Education]]</f>
        <v>PhD</v>
      </c>
      <c r="D2028" s="6" t="str">
        <f>Table2[[#This Row],[Marital_Status]]</f>
        <v>Married</v>
      </c>
      <c r="E2028" s="6">
        <f>Table2[[#This Row],[Income]]</f>
        <v>71322</v>
      </c>
      <c r="F2028" s="6">
        <f>Table2[[#This Row],[Kidhome]]</f>
        <v>0</v>
      </c>
      <c r="G2028" s="6">
        <f>Table2[[#This Row],[Teenhome]]</f>
        <v>1</v>
      </c>
      <c r="H2028" s="9">
        <f>Table2[[#This Row],[Dt_Customer]]</f>
        <v>41321</v>
      </c>
      <c r="I2028" s="6">
        <f>Table2[[#This Row],[Recency]]</f>
        <v>57</v>
      </c>
      <c r="J2028" s="8">
        <f>IF(VALUE(YEAR(People!$H2028))-People!$B2028&gt;=90,44,VALUE(YEAR(People!$H2028))-People!$B2028)</f>
        <v>48</v>
      </c>
      <c r="K2028" s="5" t="str">
        <f>IF(AND(People!$J2028&gt;=16,People!$J2028&lt;=25),"16-25",IF(AND(People!$J2028&gt;=26,People!$J2028&lt;=35),"26-35",IF(AND(People!$J2028&gt;=36,People!$J2028&lt;=45),"36-45",IF(AND(People!$J2028&gt;=46,People!$J2028&lt;=55),"46-55",IF(AND(People!$J2028&gt;=56,People!$J2028&lt;=65),"56-65",IF(AND(People!$J2028&gt;=66,People!$J2028&lt;=75),"66-75","ALL"))))))</f>
        <v>46-55</v>
      </c>
      <c r="L2028" t="str">
        <f>Products!H2028</f>
        <v>Together</v>
      </c>
      <c r="M2028">
        <f>Table2[[#This Row],[Recency]]</f>
        <v>57</v>
      </c>
      <c r="N2028">
        <f>Table2[[#This Row],[NumDealsPurchases]]</f>
        <v>2</v>
      </c>
      <c r="O2028" s="12" t="str">
        <f>IF(Table2[[#This Row],[Kidhome]]=0,"No","Yes")</f>
        <v>No</v>
      </c>
      <c r="P2028" s="12" t="str">
        <f>IF(Table2[[#This Row],[Teenhome]]=0,"No","Yes")</f>
        <v>Yes</v>
      </c>
    </row>
    <row r="2029" spans="1:16" ht="16.5" x14ac:dyDescent="0.3">
      <c r="A2029" s="7">
        <f>Table2[[#This Row],[ID]]</f>
        <v>9423</v>
      </c>
      <c r="B2029" s="6">
        <f>Table2[[#This Row],[Year_Birth]]</f>
        <v>1979</v>
      </c>
      <c r="C2029" s="6" t="str">
        <f>Table2[[#This Row],[Education]]</f>
        <v>Master</v>
      </c>
      <c r="D2029" s="6" t="str">
        <f>Table2[[#This Row],[Marital_Status]]</f>
        <v>Married</v>
      </c>
      <c r="E2029" s="6">
        <f>Table2[[#This Row],[Income]]</f>
        <v>32765</v>
      </c>
      <c r="F2029" s="6">
        <f>Table2[[#This Row],[Kidhome]]</f>
        <v>1</v>
      </c>
      <c r="G2029" s="6">
        <f>Table2[[#This Row],[Teenhome]]</f>
        <v>0</v>
      </c>
      <c r="H2029" s="9">
        <f>Table2[[#This Row],[Dt_Customer]]</f>
        <v>41693</v>
      </c>
      <c r="I2029" s="6">
        <f>Table2[[#This Row],[Recency]]</f>
        <v>49</v>
      </c>
      <c r="J2029" s="14">
        <f>IF(VALUE(YEAR(People!$H2029))-People!$B2029&gt;=90,44,VALUE(YEAR(People!$H2029))-People!$B2029)</f>
        <v>35</v>
      </c>
      <c r="K2029" s="5" t="str">
        <f>IF(AND(People!$J2029&gt;=16,People!$J2029&lt;=25),"16-25",IF(AND(People!$J2029&gt;=26,People!$J2029&lt;=35),"26-35",IF(AND(People!$J2029&gt;=36,People!$J2029&lt;=45),"36-45",IF(AND(People!$J2029&gt;=46,People!$J2029&lt;=55),"46-55",IF(AND(People!$J2029&gt;=56,People!$J2029&lt;=65),"56-65",IF(AND(People!$J2029&gt;=66,People!$J2029&lt;=75),"66-75","ALL"))))))</f>
        <v>26-35</v>
      </c>
      <c r="L2029" t="str">
        <f>Products!H2029</f>
        <v>Divorced</v>
      </c>
      <c r="M2029">
        <f>Table2[[#This Row],[Recency]]</f>
        <v>49</v>
      </c>
      <c r="N2029">
        <f>Table2[[#This Row],[NumDealsPurchases]]</f>
        <v>2</v>
      </c>
      <c r="O2029" s="12" t="str">
        <f>IF(Table2[[#This Row],[Kidhome]]=0,"No","Yes")</f>
        <v>Yes</v>
      </c>
      <c r="P2029" s="12" t="str">
        <f>IF(Table2[[#This Row],[Teenhome]]=0,"No","Yes")</f>
        <v>No</v>
      </c>
    </row>
    <row r="2030" spans="1:16" ht="16.5" x14ac:dyDescent="0.3">
      <c r="A2030" s="5">
        <f>Table2[[#This Row],[ID]]</f>
        <v>4198</v>
      </c>
      <c r="B2030" s="6">
        <f>Table2[[#This Row],[Year_Birth]]</f>
        <v>1965</v>
      </c>
      <c r="C2030" s="6" t="str">
        <f>Table2[[#This Row],[Education]]</f>
        <v>Graduation</v>
      </c>
      <c r="D2030" s="6" t="str">
        <f>Table2[[#This Row],[Marital_Status]]</f>
        <v>Together</v>
      </c>
      <c r="E2030" s="6">
        <f>Table2[[#This Row],[Income]]</f>
        <v>29672</v>
      </c>
      <c r="F2030" s="6">
        <f>Table2[[#This Row],[Kidhome]]</f>
        <v>1</v>
      </c>
      <c r="G2030" s="6">
        <f>Table2[[#This Row],[Teenhome]]</f>
        <v>1</v>
      </c>
      <c r="H2030" s="9">
        <f>Table2[[#This Row],[Dt_Customer]]</f>
        <v>41345</v>
      </c>
      <c r="I2030" s="6">
        <f>Table2[[#This Row],[Recency]]</f>
        <v>6</v>
      </c>
      <c r="J2030" s="8">
        <f>IF(VALUE(YEAR(People!$H2030))-People!$B2030&gt;=90,44,VALUE(YEAR(People!$H2030))-People!$B2030)</f>
        <v>48</v>
      </c>
      <c r="K2030" s="5" t="str">
        <f>IF(AND(People!$J2030&gt;=16,People!$J2030&lt;=25),"16-25",IF(AND(People!$J2030&gt;=26,People!$J2030&lt;=35),"26-35",IF(AND(People!$J2030&gt;=36,People!$J2030&lt;=45),"36-45",IF(AND(People!$J2030&gt;=46,People!$J2030&lt;=55),"46-55",IF(AND(People!$J2030&gt;=56,People!$J2030&lt;=65),"56-65",IF(AND(People!$J2030&gt;=66,People!$J2030&lt;=75),"66-75","ALL"))))))</f>
        <v>46-55</v>
      </c>
      <c r="L2030" t="str">
        <f>Products!H2030</f>
        <v>Together</v>
      </c>
      <c r="M2030">
        <f>Table2[[#This Row],[Recency]]</f>
        <v>6</v>
      </c>
      <c r="N2030">
        <f>Table2[[#This Row],[NumDealsPurchases]]</f>
        <v>1</v>
      </c>
      <c r="O2030" s="12" t="str">
        <f>IF(Table2[[#This Row],[Kidhome]]=0,"No","Yes")</f>
        <v>Yes</v>
      </c>
      <c r="P2030" s="12" t="str">
        <f>IF(Table2[[#This Row],[Teenhome]]=0,"No","Yes")</f>
        <v>Yes</v>
      </c>
    </row>
    <row r="2031" spans="1:16" ht="16.5" x14ac:dyDescent="0.3">
      <c r="A2031" s="7">
        <f>Table2[[#This Row],[ID]]</f>
        <v>153</v>
      </c>
      <c r="B2031" s="6">
        <f>Table2[[#This Row],[Year_Birth]]</f>
        <v>1953</v>
      </c>
      <c r="C2031" s="6" t="str">
        <f>Table2[[#This Row],[Education]]</f>
        <v>Graduation</v>
      </c>
      <c r="D2031" s="6" t="str">
        <f>Table2[[#This Row],[Marital_Status]]</f>
        <v>Divorced</v>
      </c>
      <c r="E2031" s="6">
        <f>Table2[[#This Row],[Income]]</f>
        <v>23272</v>
      </c>
      <c r="F2031" s="6">
        <f>Table2[[#This Row],[Kidhome]]</f>
        <v>0</v>
      </c>
      <c r="G2031" s="6">
        <f>Table2[[#This Row],[Teenhome]]</f>
        <v>0</v>
      </c>
      <c r="H2031" s="9">
        <f>Table2[[#This Row],[Dt_Customer]]</f>
        <v>41564</v>
      </c>
      <c r="I2031" s="6">
        <f>Table2[[#This Row],[Recency]]</f>
        <v>29</v>
      </c>
      <c r="J2031" s="14">
        <f>IF(VALUE(YEAR(People!$H2031))-People!$B2031&gt;=90,44,VALUE(YEAR(People!$H2031))-People!$B2031)</f>
        <v>60</v>
      </c>
      <c r="K2031" s="5" t="str">
        <f>IF(AND(People!$J2031&gt;=16,People!$J2031&lt;=25),"16-25",IF(AND(People!$J2031&gt;=26,People!$J2031&lt;=35),"26-35",IF(AND(People!$J2031&gt;=36,People!$J2031&lt;=45),"36-45",IF(AND(People!$J2031&gt;=46,People!$J2031&lt;=55),"46-55",IF(AND(People!$J2031&gt;=56,People!$J2031&lt;=65),"56-65",IF(AND(People!$J2031&gt;=66,People!$J2031&lt;=75),"66-75","ALL"))))))</f>
        <v>56-65</v>
      </c>
      <c r="L2031" t="str">
        <f>Products!H2031</f>
        <v>Together</v>
      </c>
      <c r="M2031">
        <f>Table2[[#This Row],[Recency]]</f>
        <v>29</v>
      </c>
      <c r="N2031">
        <f>Table2[[#This Row],[NumDealsPurchases]]</f>
        <v>1</v>
      </c>
      <c r="O2031" s="12" t="str">
        <f>IF(Table2[[#This Row],[Kidhome]]=0,"No","Yes")</f>
        <v>No</v>
      </c>
      <c r="P2031" s="12" t="str">
        <f>IF(Table2[[#This Row],[Teenhome]]=0,"No","Yes")</f>
        <v>No</v>
      </c>
    </row>
    <row r="2032" spans="1:16" ht="16.5" x14ac:dyDescent="0.3">
      <c r="A2032" s="5">
        <f>Table2[[#This Row],[ID]]</f>
        <v>9323</v>
      </c>
      <c r="B2032" s="6">
        <f>Table2[[#This Row],[Year_Birth]]</f>
        <v>1949</v>
      </c>
      <c r="C2032" s="6" t="str">
        <f>Table2[[#This Row],[Education]]</f>
        <v>Master</v>
      </c>
      <c r="D2032" s="6" t="str">
        <f>Table2[[#This Row],[Marital_Status]]</f>
        <v>Together</v>
      </c>
      <c r="E2032" s="6">
        <f>Table2[[#This Row],[Income]]</f>
        <v>49912</v>
      </c>
      <c r="F2032" s="6">
        <f>Table2[[#This Row],[Kidhome]]</f>
        <v>0</v>
      </c>
      <c r="G2032" s="6">
        <f>Table2[[#This Row],[Teenhome]]</f>
        <v>1</v>
      </c>
      <c r="H2032" s="9">
        <f>Table2[[#This Row],[Dt_Customer]]</f>
        <v>41159</v>
      </c>
      <c r="I2032" s="6">
        <f>Table2[[#This Row],[Recency]]</f>
        <v>5</v>
      </c>
      <c r="J2032" s="8">
        <f>IF(VALUE(YEAR(People!$H2032))-People!$B2032&gt;=90,44,VALUE(YEAR(People!$H2032))-People!$B2032)</f>
        <v>63</v>
      </c>
      <c r="K2032" s="5" t="str">
        <f>IF(AND(People!$J2032&gt;=16,People!$J2032&lt;=25),"16-25",IF(AND(People!$J2032&gt;=26,People!$J2032&lt;=35),"26-35",IF(AND(People!$J2032&gt;=36,People!$J2032&lt;=45),"36-45",IF(AND(People!$J2032&gt;=46,People!$J2032&lt;=55),"46-55",IF(AND(People!$J2032&gt;=56,People!$J2032&lt;=65),"56-65",IF(AND(People!$J2032&gt;=66,People!$J2032&lt;=75),"66-75","ALL"))))))</f>
        <v>56-65</v>
      </c>
      <c r="L2032" t="str">
        <f>Products!H2032</f>
        <v>Widow</v>
      </c>
      <c r="M2032">
        <f>Table2[[#This Row],[Recency]]</f>
        <v>5</v>
      </c>
      <c r="N2032">
        <f>Table2[[#This Row],[NumDealsPurchases]]</f>
        <v>4</v>
      </c>
      <c r="O2032" s="12" t="str">
        <f>IF(Table2[[#This Row],[Kidhome]]=0,"No","Yes")</f>
        <v>No</v>
      </c>
      <c r="P2032" s="12" t="str">
        <f>IF(Table2[[#This Row],[Teenhome]]=0,"No","Yes")</f>
        <v>Yes</v>
      </c>
    </row>
    <row r="2033" spans="1:16" ht="16.5" x14ac:dyDescent="0.3">
      <c r="A2033" s="7">
        <f>Table2[[#This Row],[ID]]</f>
        <v>10001</v>
      </c>
      <c r="B2033" s="6">
        <f>Table2[[#This Row],[Year_Birth]]</f>
        <v>1985</v>
      </c>
      <c r="C2033" s="6" t="str">
        <f>Table2[[#This Row],[Education]]</f>
        <v>2n Cycle</v>
      </c>
      <c r="D2033" s="6" t="str">
        <f>Table2[[#This Row],[Marital_Status]]</f>
        <v>Together</v>
      </c>
      <c r="E2033" s="6">
        <f>Table2[[#This Row],[Income]]</f>
        <v>7500</v>
      </c>
      <c r="F2033" s="6">
        <f>Table2[[#This Row],[Kidhome]]</f>
        <v>1</v>
      </c>
      <c r="G2033" s="6">
        <f>Table2[[#This Row],[Teenhome]]</f>
        <v>0</v>
      </c>
      <c r="H2033" s="9">
        <f>Table2[[#This Row],[Dt_Customer]]</f>
        <v>41122</v>
      </c>
      <c r="I2033" s="6">
        <f>Table2[[#This Row],[Recency]]</f>
        <v>98</v>
      </c>
      <c r="J2033" s="14">
        <f>IF(VALUE(YEAR(People!$H2033))-People!$B2033&gt;=90,44,VALUE(YEAR(People!$H2033))-People!$B2033)</f>
        <v>27</v>
      </c>
      <c r="K2033" s="5" t="str">
        <f>IF(AND(People!$J2033&gt;=16,People!$J2033&lt;=25),"16-25",IF(AND(People!$J2033&gt;=26,People!$J2033&lt;=35),"26-35",IF(AND(People!$J2033&gt;=36,People!$J2033&lt;=45),"36-45",IF(AND(People!$J2033&gt;=46,People!$J2033&lt;=55),"46-55",IF(AND(People!$J2033&gt;=56,People!$J2033&lt;=65),"56-65",IF(AND(People!$J2033&gt;=66,People!$J2033&lt;=75),"66-75","ALL"))))))</f>
        <v>26-35</v>
      </c>
      <c r="L2033" t="str">
        <f>Products!H2033</f>
        <v>Married</v>
      </c>
      <c r="M2033">
        <f>Table2[[#This Row],[Recency]]</f>
        <v>98</v>
      </c>
      <c r="N2033">
        <f>Table2[[#This Row],[NumDealsPurchases]]</f>
        <v>4</v>
      </c>
      <c r="O2033" s="12" t="str">
        <f>IF(Table2[[#This Row],[Kidhome]]=0,"No","Yes")</f>
        <v>Yes</v>
      </c>
      <c r="P2033" s="12" t="str">
        <f>IF(Table2[[#This Row],[Teenhome]]=0,"No","Yes")</f>
        <v>No</v>
      </c>
    </row>
    <row r="2034" spans="1:16" ht="16.5" x14ac:dyDescent="0.3">
      <c r="A2034" s="5">
        <f>Table2[[#This Row],[ID]]</f>
        <v>3945</v>
      </c>
      <c r="B2034" s="6">
        <f>Table2[[#This Row],[Year_Birth]]</f>
        <v>1947</v>
      </c>
      <c r="C2034" s="6" t="str">
        <f>Table2[[#This Row],[Education]]</f>
        <v>PhD</v>
      </c>
      <c r="D2034" s="6" t="str">
        <f>Table2[[#This Row],[Marital_Status]]</f>
        <v>Widow</v>
      </c>
      <c r="E2034" s="6">
        <f>Table2[[#This Row],[Income]]</f>
        <v>68117</v>
      </c>
      <c r="F2034" s="6">
        <f>Table2[[#This Row],[Kidhome]]</f>
        <v>0</v>
      </c>
      <c r="G2034" s="6">
        <f>Table2[[#This Row],[Teenhome]]</f>
        <v>1</v>
      </c>
      <c r="H2034" s="9">
        <f>Table2[[#This Row],[Dt_Customer]]</f>
        <v>41343</v>
      </c>
      <c r="I2034" s="6">
        <f>Table2[[#This Row],[Recency]]</f>
        <v>80</v>
      </c>
      <c r="J2034" s="8">
        <f>IF(VALUE(YEAR(People!$H2034))-People!$B2034&gt;=90,44,VALUE(YEAR(People!$H2034))-People!$B2034)</f>
        <v>66</v>
      </c>
      <c r="K2034" s="5" t="str">
        <f>IF(AND(People!$J2034&gt;=16,People!$J2034&lt;=25),"16-25",IF(AND(People!$J2034&gt;=26,People!$J2034&lt;=35),"26-35",IF(AND(People!$J2034&gt;=36,People!$J2034&lt;=45),"36-45",IF(AND(People!$J2034&gt;=46,People!$J2034&lt;=55),"46-55",IF(AND(People!$J2034&gt;=56,People!$J2034&lt;=65),"56-65",IF(AND(People!$J2034&gt;=66,People!$J2034&lt;=75),"66-75","ALL"))))))</f>
        <v>66-75</v>
      </c>
      <c r="L2034" t="str">
        <f>Products!H2034</f>
        <v>Married</v>
      </c>
      <c r="M2034">
        <f>Table2[[#This Row],[Recency]]</f>
        <v>80</v>
      </c>
      <c r="N2034">
        <f>Table2[[#This Row],[NumDealsPurchases]]</f>
        <v>2</v>
      </c>
      <c r="O2034" s="12" t="str">
        <f>IF(Table2[[#This Row],[Kidhome]]=0,"No","Yes")</f>
        <v>No</v>
      </c>
      <c r="P2034" s="12" t="str">
        <f>IF(Table2[[#This Row],[Teenhome]]=0,"No","Yes")</f>
        <v>Yes</v>
      </c>
    </row>
    <row r="2035" spans="1:16" ht="16.5" x14ac:dyDescent="0.3">
      <c r="A2035" s="7">
        <f>Table2[[#This Row],[ID]]</f>
        <v>3799</v>
      </c>
      <c r="B2035" s="6">
        <f>Table2[[#This Row],[Year_Birth]]</f>
        <v>1955</v>
      </c>
      <c r="C2035" s="6" t="str">
        <f>Table2[[#This Row],[Education]]</f>
        <v>Graduation</v>
      </c>
      <c r="D2035" s="6" t="str">
        <f>Table2[[#This Row],[Marital_Status]]</f>
        <v>Married</v>
      </c>
      <c r="E2035" s="6">
        <f>Table2[[#This Row],[Income]]</f>
        <v>67225</v>
      </c>
      <c r="F2035" s="6">
        <f>Table2[[#This Row],[Kidhome]]</f>
        <v>0</v>
      </c>
      <c r="G2035" s="6">
        <f>Table2[[#This Row],[Teenhome]]</f>
        <v>1</v>
      </c>
      <c r="H2035" s="9">
        <f>Table2[[#This Row],[Dt_Customer]]</f>
        <v>41604</v>
      </c>
      <c r="I2035" s="6">
        <f>Table2[[#This Row],[Recency]]</f>
        <v>4</v>
      </c>
      <c r="J2035" s="14">
        <f>IF(VALUE(YEAR(People!$H2035))-People!$B2035&gt;=90,44,VALUE(YEAR(People!$H2035))-People!$B2035)</f>
        <v>58</v>
      </c>
      <c r="K2035" s="5" t="str">
        <f>IF(AND(People!$J2035&gt;=16,People!$J2035&lt;=25),"16-25",IF(AND(People!$J2035&gt;=26,People!$J2035&lt;=35),"26-35",IF(AND(People!$J2035&gt;=36,People!$J2035&lt;=45),"36-45",IF(AND(People!$J2035&gt;=46,People!$J2035&lt;=55),"46-55",IF(AND(People!$J2035&gt;=56,People!$J2035&lt;=65),"56-65",IF(AND(People!$J2035&gt;=66,People!$J2035&lt;=75),"66-75","ALL"))))))</f>
        <v>56-65</v>
      </c>
      <c r="L2035" t="str">
        <f>Products!H2035</f>
        <v>Together</v>
      </c>
      <c r="M2035">
        <f>Table2[[#This Row],[Recency]]</f>
        <v>4</v>
      </c>
      <c r="N2035">
        <f>Table2[[#This Row],[NumDealsPurchases]]</f>
        <v>3</v>
      </c>
      <c r="O2035" s="12" t="str">
        <f>IF(Table2[[#This Row],[Kidhome]]=0,"No","Yes")</f>
        <v>No</v>
      </c>
      <c r="P2035" s="12" t="str">
        <f>IF(Table2[[#This Row],[Teenhome]]=0,"No","Yes")</f>
        <v>Yes</v>
      </c>
    </row>
    <row r="2036" spans="1:16" ht="16.5" x14ac:dyDescent="0.3">
      <c r="A2036" s="5">
        <f>Table2[[#This Row],[ID]]</f>
        <v>8625</v>
      </c>
      <c r="B2036" s="6">
        <f>Table2[[#This Row],[Year_Birth]]</f>
        <v>1976</v>
      </c>
      <c r="C2036" s="6" t="str">
        <f>Table2[[#This Row],[Education]]</f>
        <v>Graduation</v>
      </c>
      <c r="D2036" s="6" t="str">
        <f>Table2[[#This Row],[Marital_Status]]</f>
        <v>Married</v>
      </c>
      <c r="E2036" s="6">
        <f>Table2[[#This Row],[Income]]</f>
        <v>17649</v>
      </c>
      <c r="F2036" s="6">
        <f>Table2[[#This Row],[Kidhome]]</f>
        <v>1</v>
      </c>
      <c r="G2036" s="6">
        <f>Table2[[#This Row],[Teenhome]]</f>
        <v>0</v>
      </c>
      <c r="H2036" s="9">
        <f>Table2[[#This Row],[Dt_Customer]]</f>
        <v>41590</v>
      </c>
      <c r="I2036" s="6">
        <f>Table2[[#This Row],[Recency]]</f>
        <v>70</v>
      </c>
      <c r="J2036" s="8">
        <f>IF(VALUE(YEAR(People!$H2036))-People!$B2036&gt;=90,44,VALUE(YEAR(People!$H2036))-People!$B2036)</f>
        <v>37</v>
      </c>
      <c r="K2036" s="5" t="str">
        <f>IF(AND(People!$J2036&gt;=16,People!$J2036&lt;=25),"16-25",IF(AND(People!$J2036&gt;=26,People!$J2036&lt;=35),"26-35",IF(AND(People!$J2036&gt;=36,People!$J2036&lt;=45),"36-45",IF(AND(People!$J2036&gt;=46,People!$J2036&lt;=55),"46-55",IF(AND(People!$J2036&gt;=56,People!$J2036&lt;=65),"56-65",IF(AND(People!$J2036&gt;=66,People!$J2036&lt;=75),"66-75","ALL"))))))</f>
        <v>36-45</v>
      </c>
      <c r="L2036" t="str">
        <f>Products!H2036</f>
        <v>Married</v>
      </c>
      <c r="M2036">
        <f>Table2[[#This Row],[Recency]]</f>
        <v>70</v>
      </c>
      <c r="N2036">
        <f>Table2[[#This Row],[NumDealsPurchases]]</f>
        <v>3</v>
      </c>
      <c r="O2036" s="12" t="str">
        <f>IF(Table2[[#This Row],[Kidhome]]=0,"No","Yes")</f>
        <v>Yes</v>
      </c>
      <c r="P2036" s="12" t="str">
        <f>IF(Table2[[#This Row],[Teenhome]]=0,"No","Yes")</f>
        <v>No</v>
      </c>
    </row>
    <row r="2037" spans="1:16" ht="16.5" x14ac:dyDescent="0.3">
      <c r="A2037" s="7">
        <f>Table2[[#This Row],[ID]]</f>
        <v>3491</v>
      </c>
      <c r="B2037" s="6">
        <f>Table2[[#This Row],[Year_Birth]]</f>
        <v>1975</v>
      </c>
      <c r="C2037" s="6" t="str">
        <f>Table2[[#This Row],[Education]]</f>
        <v>Graduation</v>
      </c>
      <c r="D2037" s="6" t="str">
        <f>Table2[[#This Row],[Marital_Status]]</f>
        <v>Together</v>
      </c>
      <c r="E2037" s="6">
        <f>Table2[[#This Row],[Income]]</f>
        <v>55914</v>
      </c>
      <c r="F2037" s="6">
        <f>Table2[[#This Row],[Kidhome]]</f>
        <v>0</v>
      </c>
      <c r="G2037" s="6">
        <f>Table2[[#This Row],[Teenhome]]</f>
        <v>1</v>
      </c>
      <c r="H2037" s="9">
        <f>Table2[[#This Row],[Dt_Customer]]</f>
        <v>41393</v>
      </c>
      <c r="I2037" s="6">
        <f>Table2[[#This Row],[Recency]]</f>
        <v>32</v>
      </c>
      <c r="J2037" s="14">
        <f>IF(VALUE(YEAR(People!$H2037))-People!$B2037&gt;=90,44,VALUE(YEAR(People!$H2037))-People!$B2037)</f>
        <v>38</v>
      </c>
      <c r="K2037" s="5" t="str">
        <f>IF(AND(People!$J2037&gt;=16,People!$J2037&lt;=25),"16-25",IF(AND(People!$J2037&gt;=26,People!$J2037&lt;=35),"26-35",IF(AND(People!$J2037&gt;=36,People!$J2037&lt;=45),"36-45",IF(AND(People!$J2037&gt;=46,People!$J2037&lt;=55),"46-55",IF(AND(People!$J2037&gt;=56,People!$J2037&lt;=65),"56-65",IF(AND(People!$J2037&gt;=66,People!$J2037&lt;=75),"66-75","ALL"))))))</f>
        <v>36-45</v>
      </c>
      <c r="L2037" t="str">
        <f>Products!H2037</f>
        <v>Together</v>
      </c>
      <c r="M2037">
        <f>Table2[[#This Row],[Recency]]</f>
        <v>32</v>
      </c>
      <c r="N2037">
        <f>Table2[[#This Row],[NumDealsPurchases]]</f>
        <v>4</v>
      </c>
      <c r="O2037" s="12" t="str">
        <f>IF(Table2[[#This Row],[Kidhome]]=0,"No","Yes")</f>
        <v>No</v>
      </c>
      <c r="P2037" s="12" t="str">
        <f>IF(Table2[[#This Row],[Teenhome]]=0,"No","Yes")</f>
        <v>Yes</v>
      </c>
    </row>
    <row r="2038" spans="1:16" ht="16.5" x14ac:dyDescent="0.3">
      <c r="A2038" s="5">
        <f>Table2[[#This Row],[ID]]</f>
        <v>983</v>
      </c>
      <c r="B2038" s="6">
        <f>Table2[[#This Row],[Year_Birth]]</f>
        <v>1984</v>
      </c>
      <c r="C2038" s="6" t="str">
        <f>Table2[[#This Row],[Education]]</f>
        <v>Graduation</v>
      </c>
      <c r="D2038" s="6" t="str">
        <f>Table2[[#This Row],[Marital_Status]]</f>
        <v>Married</v>
      </c>
      <c r="E2038" s="6">
        <f>Table2[[#This Row],[Income]]</f>
        <v>40059</v>
      </c>
      <c r="F2038" s="6">
        <f>Table2[[#This Row],[Kidhome]]</f>
        <v>1</v>
      </c>
      <c r="G2038" s="6">
        <f>Table2[[#This Row],[Teenhome]]</f>
        <v>0</v>
      </c>
      <c r="H2038" s="9">
        <f>Table2[[#This Row],[Dt_Customer]]</f>
        <v>41545</v>
      </c>
      <c r="I2038" s="6">
        <f>Table2[[#This Row],[Recency]]</f>
        <v>82</v>
      </c>
      <c r="J2038" s="8">
        <f>IF(VALUE(YEAR(People!$H2038))-People!$B2038&gt;=90,44,VALUE(YEAR(People!$H2038))-People!$B2038)</f>
        <v>29</v>
      </c>
      <c r="K2038" s="5" t="str">
        <f>IF(AND(People!$J2038&gt;=16,People!$J2038&lt;=25),"16-25",IF(AND(People!$J2038&gt;=26,People!$J2038&lt;=35),"26-35",IF(AND(People!$J2038&gt;=36,People!$J2038&lt;=45),"36-45",IF(AND(People!$J2038&gt;=46,People!$J2038&lt;=55),"46-55",IF(AND(People!$J2038&gt;=56,People!$J2038&lt;=65),"56-65",IF(AND(People!$J2038&gt;=66,People!$J2038&lt;=75),"66-75","ALL"))))))</f>
        <v>26-35</v>
      </c>
      <c r="L2038" t="str">
        <f>Products!H2038</f>
        <v>Married</v>
      </c>
      <c r="M2038">
        <f>Table2[[#This Row],[Recency]]</f>
        <v>82</v>
      </c>
      <c r="N2038">
        <f>Table2[[#This Row],[NumDealsPurchases]]</f>
        <v>1</v>
      </c>
      <c r="O2038" s="12" t="str">
        <f>IF(Table2[[#This Row],[Kidhome]]=0,"No","Yes")</f>
        <v>Yes</v>
      </c>
      <c r="P2038" s="12" t="str">
        <f>IF(Table2[[#This Row],[Teenhome]]=0,"No","Yes")</f>
        <v>No</v>
      </c>
    </row>
    <row r="2039" spans="1:16" ht="16.5" x14ac:dyDescent="0.3">
      <c r="A2039" s="7">
        <f>Table2[[#This Row],[ID]]</f>
        <v>9119</v>
      </c>
      <c r="B2039" s="6">
        <f>Table2[[#This Row],[Year_Birth]]</f>
        <v>1950</v>
      </c>
      <c r="C2039" s="6" t="str">
        <f>Table2[[#This Row],[Education]]</f>
        <v>Graduation</v>
      </c>
      <c r="D2039" s="6" t="str">
        <f>Table2[[#This Row],[Marital_Status]]</f>
        <v>Together</v>
      </c>
      <c r="E2039" s="6">
        <f>Table2[[#This Row],[Income]]</f>
        <v>60905</v>
      </c>
      <c r="F2039" s="6">
        <f>Table2[[#This Row],[Kidhome]]</f>
        <v>0</v>
      </c>
      <c r="G2039" s="6">
        <f>Table2[[#This Row],[Teenhome]]</f>
        <v>1</v>
      </c>
      <c r="H2039" s="9">
        <f>Table2[[#This Row],[Dt_Customer]]</f>
        <v>41613</v>
      </c>
      <c r="I2039" s="6">
        <f>Table2[[#This Row],[Recency]]</f>
        <v>27</v>
      </c>
      <c r="J2039" s="14">
        <f>IF(VALUE(YEAR(People!$H2039))-People!$B2039&gt;=90,44,VALUE(YEAR(People!$H2039))-People!$B2039)</f>
        <v>63</v>
      </c>
      <c r="K2039" s="5" t="str">
        <f>IF(AND(People!$J2039&gt;=16,People!$J2039&lt;=25),"16-25",IF(AND(People!$J2039&gt;=26,People!$J2039&lt;=35),"26-35",IF(AND(People!$J2039&gt;=36,People!$J2039&lt;=45),"36-45",IF(AND(People!$J2039&gt;=46,People!$J2039&lt;=55),"46-55",IF(AND(People!$J2039&gt;=56,People!$J2039&lt;=65),"56-65",IF(AND(People!$J2039&gt;=66,People!$J2039&lt;=75),"66-75","ALL"))))))</f>
        <v>56-65</v>
      </c>
      <c r="L2039" t="str">
        <f>Products!H2039</f>
        <v>Single</v>
      </c>
      <c r="M2039">
        <f>Table2[[#This Row],[Recency]]</f>
        <v>27</v>
      </c>
      <c r="N2039">
        <f>Table2[[#This Row],[NumDealsPurchases]]</f>
        <v>2</v>
      </c>
      <c r="O2039" s="12" t="str">
        <f>IF(Table2[[#This Row],[Kidhome]]=0,"No","Yes")</f>
        <v>No</v>
      </c>
      <c r="P2039" s="12" t="str">
        <f>IF(Table2[[#This Row],[Teenhome]]=0,"No","Yes")</f>
        <v>Yes</v>
      </c>
    </row>
    <row r="2040" spans="1:16" ht="16.5" x14ac:dyDescent="0.3">
      <c r="A2040" s="5">
        <f>Table2[[#This Row],[ID]]</f>
        <v>4786</v>
      </c>
      <c r="B2040" s="6">
        <f>Table2[[#This Row],[Year_Birth]]</f>
        <v>1977</v>
      </c>
      <c r="C2040" s="6" t="str">
        <f>Table2[[#This Row],[Education]]</f>
        <v>Graduation</v>
      </c>
      <c r="D2040" s="6" t="str">
        <f>Table2[[#This Row],[Marital_Status]]</f>
        <v>Married</v>
      </c>
      <c r="E2040" s="6">
        <f>Table2[[#This Row],[Income]]</f>
        <v>75330</v>
      </c>
      <c r="F2040" s="6">
        <f>Table2[[#This Row],[Kidhome]]</f>
        <v>1</v>
      </c>
      <c r="G2040" s="6">
        <f>Table2[[#This Row],[Teenhome]]</f>
        <v>1</v>
      </c>
      <c r="H2040" s="9">
        <f>Table2[[#This Row],[Dt_Customer]]</f>
        <v>41186</v>
      </c>
      <c r="I2040" s="6">
        <f>Table2[[#This Row],[Recency]]</f>
        <v>94</v>
      </c>
      <c r="J2040" s="8">
        <f>IF(VALUE(YEAR(People!$H2040))-People!$B2040&gt;=90,44,VALUE(YEAR(People!$H2040))-People!$B2040)</f>
        <v>35</v>
      </c>
      <c r="K2040" s="5" t="str">
        <f>IF(AND(People!$J2040&gt;=16,People!$J2040&lt;=25),"16-25",IF(AND(People!$J2040&gt;=26,People!$J2040&lt;=35),"26-35",IF(AND(People!$J2040&gt;=36,People!$J2040&lt;=45),"36-45",IF(AND(People!$J2040&gt;=46,People!$J2040&lt;=55),"46-55",IF(AND(People!$J2040&gt;=56,People!$J2040&lt;=65),"56-65",IF(AND(People!$J2040&gt;=66,People!$J2040&lt;=75),"66-75","ALL"))))))</f>
        <v>26-35</v>
      </c>
      <c r="L2040" t="str">
        <f>Products!H2040</f>
        <v>Married</v>
      </c>
      <c r="M2040">
        <f>Table2[[#This Row],[Recency]]</f>
        <v>94</v>
      </c>
      <c r="N2040">
        <f>Table2[[#This Row],[NumDealsPurchases]]</f>
        <v>4</v>
      </c>
      <c r="O2040" s="12" t="str">
        <f>IF(Table2[[#This Row],[Kidhome]]=0,"No","Yes")</f>
        <v>Yes</v>
      </c>
      <c r="P2040" s="12" t="str">
        <f>IF(Table2[[#This Row],[Teenhome]]=0,"No","Yes")</f>
        <v>Yes</v>
      </c>
    </row>
    <row r="2041" spans="1:16" ht="16.5" x14ac:dyDescent="0.3">
      <c r="A2041" s="7">
        <f>Table2[[#This Row],[ID]]</f>
        <v>5872</v>
      </c>
      <c r="B2041" s="6">
        <f>Table2[[#This Row],[Year_Birth]]</f>
        <v>1951</v>
      </c>
      <c r="C2041" s="6" t="str">
        <f>Table2[[#This Row],[Education]]</f>
        <v>Graduation</v>
      </c>
      <c r="D2041" s="6" t="str">
        <f>Table2[[#This Row],[Marital_Status]]</f>
        <v>Single</v>
      </c>
      <c r="E2041" s="6">
        <f>Table2[[#This Row],[Income]]</f>
        <v>60689</v>
      </c>
      <c r="F2041" s="6">
        <f>Table2[[#This Row],[Kidhome]]</f>
        <v>0</v>
      </c>
      <c r="G2041" s="6">
        <f>Table2[[#This Row],[Teenhome]]</f>
        <v>1</v>
      </c>
      <c r="H2041" s="9">
        <f>Table2[[#This Row],[Dt_Customer]]</f>
        <v>41426</v>
      </c>
      <c r="I2041" s="6">
        <f>Table2[[#This Row],[Recency]]</f>
        <v>23</v>
      </c>
      <c r="J2041" s="14">
        <f>IF(VALUE(YEAR(People!$H2041))-People!$B2041&gt;=90,44,VALUE(YEAR(People!$H2041))-People!$B2041)</f>
        <v>62</v>
      </c>
      <c r="K2041" s="5" t="str">
        <f>IF(AND(People!$J2041&gt;=16,People!$J2041&lt;=25),"16-25",IF(AND(People!$J2041&gt;=26,People!$J2041&lt;=35),"26-35",IF(AND(People!$J2041&gt;=36,People!$J2041&lt;=45),"36-45",IF(AND(People!$J2041&gt;=46,People!$J2041&lt;=55),"46-55",IF(AND(People!$J2041&gt;=56,People!$J2041&lt;=65),"56-65",IF(AND(People!$J2041&gt;=66,People!$J2041&lt;=75),"66-75","ALL"))))))</f>
        <v>56-65</v>
      </c>
      <c r="L2041" t="str">
        <f>Products!H2041</f>
        <v>Together</v>
      </c>
      <c r="M2041">
        <f>Table2[[#This Row],[Recency]]</f>
        <v>23</v>
      </c>
      <c r="N2041">
        <f>Table2[[#This Row],[NumDealsPurchases]]</f>
        <v>4</v>
      </c>
      <c r="O2041" s="12" t="str">
        <f>IF(Table2[[#This Row],[Kidhome]]=0,"No","Yes")</f>
        <v>No</v>
      </c>
      <c r="P2041" s="12" t="str">
        <f>IF(Table2[[#This Row],[Teenhome]]=0,"No","Yes")</f>
        <v>Yes</v>
      </c>
    </row>
    <row r="2042" spans="1:16" ht="16.5" x14ac:dyDescent="0.3">
      <c r="A2042" s="5">
        <f>Table2[[#This Row],[ID]]</f>
        <v>6568</v>
      </c>
      <c r="B2042" s="6">
        <f>Table2[[#This Row],[Year_Birth]]</f>
        <v>1984</v>
      </c>
      <c r="C2042" s="6" t="str">
        <f>Table2[[#This Row],[Education]]</f>
        <v>Graduation</v>
      </c>
      <c r="D2042" s="6" t="str">
        <f>Table2[[#This Row],[Marital_Status]]</f>
        <v>Married</v>
      </c>
      <c r="E2042" s="6">
        <f>Table2[[#This Row],[Income]]</f>
        <v>38680</v>
      </c>
      <c r="F2042" s="6">
        <f>Table2[[#This Row],[Kidhome]]</f>
        <v>1</v>
      </c>
      <c r="G2042" s="6">
        <f>Table2[[#This Row],[Teenhome]]</f>
        <v>0</v>
      </c>
      <c r="H2042" s="9">
        <f>Table2[[#This Row],[Dt_Customer]]</f>
        <v>41361</v>
      </c>
      <c r="I2042" s="6">
        <f>Table2[[#This Row],[Recency]]</f>
        <v>97</v>
      </c>
      <c r="J2042" s="8">
        <f>IF(VALUE(YEAR(People!$H2042))-People!$B2042&gt;=90,44,VALUE(YEAR(People!$H2042))-People!$B2042)</f>
        <v>29</v>
      </c>
      <c r="K2042" s="5" t="str">
        <f>IF(AND(People!$J2042&gt;=16,People!$J2042&lt;=25),"16-25",IF(AND(People!$J2042&gt;=26,People!$J2042&lt;=35),"26-35",IF(AND(People!$J2042&gt;=36,People!$J2042&lt;=45),"36-45",IF(AND(People!$J2042&gt;=46,People!$J2042&lt;=55),"46-55",IF(AND(People!$J2042&gt;=56,People!$J2042&lt;=65),"56-65",IF(AND(People!$J2042&gt;=66,People!$J2042&lt;=75),"66-75","ALL"))))))</f>
        <v>26-35</v>
      </c>
      <c r="L2042" t="str">
        <f>Products!H2042</f>
        <v>Single</v>
      </c>
      <c r="M2042">
        <f>Table2[[#This Row],[Recency]]</f>
        <v>97</v>
      </c>
      <c r="N2042">
        <f>Table2[[#This Row],[NumDealsPurchases]]</f>
        <v>1</v>
      </c>
      <c r="O2042" s="12" t="str">
        <f>IF(Table2[[#This Row],[Kidhome]]=0,"No","Yes")</f>
        <v>Yes</v>
      </c>
      <c r="P2042" s="12" t="str">
        <f>IF(Table2[[#This Row],[Teenhome]]=0,"No","Yes")</f>
        <v>No</v>
      </c>
    </row>
    <row r="2043" spans="1:16" ht="16.5" x14ac:dyDescent="0.3">
      <c r="A2043" s="7">
        <f>Table2[[#This Row],[ID]]</f>
        <v>5628</v>
      </c>
      <c r="B2043" s="6">
        <f>Table2[[#This Row],[Year_Birth]]</f>
        <v>1982</v>
      </c>
      <c r="C2043" s="6" t="str">
        <f>Table2[[#This Row],[Education]]</f>
        <v>Graduation</v>
      </c>
      <c r="D2043" s="6" t="str">
        <f>Table2[[#This Row],[Marital_Status]]</f>
        <v>Together</v>
      </c>
      <c r="E2043" s="6">
        <f>Table2[[#This Row],[Income]]</f>
        <v>61416</v>
      </c>
      <c r="F2043" s="6">
        <f>Table2[[#This Row],[Kidhome]]</f>
        <v>0</v>
      </c>
      <c r="G2043" s="6">
        <f>Table2[[#This Row],[Teenhome]]</f>
        <v>0</v>
      </c>
      <c r="H2043" s="9">
        <f>Table2[[#This Row],[Dt_Customer]]</f>
        <v>41313</v>
      </c>
      <c r="I2043" s="6">
        <f>Table2[[#This Row],[Recency]]</f>
        <v>25</v>
      </c>
      <c r="J2043" s="14">
        <f>IF(VALUE(YEAR(People!$H2043))-People!$B2043&gt;=90,44,VALUE(YEAR(People!$H2043))-People!$B2043)</f>
        <v>31</v>
      </c>
      <c r="K2043" s="5" t="str">
        <f>IF(AND(People!$J2043&gt;=16,People!$J2043&lt;=25),"16-25",IF(AND(People!$J2043&gt;=26,People!$J2043&lt;=35),"26-35",IF(AND(People!$J2043&gt;=36,People!$J2043&lt;=45),"36-45",IF(AND(People!$J2043&gt;=46,People!$J2043&lt;=55),"46-55",IF(AND(People!$J2043&gt;=56,People!$J2043&lt;=65),"56-65",IF(AND(People!$J2043&gt;=66,People!$J2043&lt;=75),"66-75","ALL"))))))</f>
        <v>26-35</v>
      </c>
      <c r="L2043" t="str">
        <f>Products!H2043</f>
        <v>Single</v>
      </c>
      <c r="M2043">
        <f>Table2[[#This Row],[Recency]]</f>
        <v>25</v>
      </c>
      <c r="N2043">
        <f>Table2[[#This Row],[NumDealsPurchases]]</f>
        <v>1</v>
      </c>
      <c r="O2043" s="12" t="str">
        <f>IF(Table2[[#This Row],[Kidhome]]=0,"No","Yes")</f>
        <v>No</v>
      </c>
      <c r="P2043" s="12" t="str">
        <f>IF(Table2[[#This Row],[Teenhome]]=0,"No","Yes")</f>
        <v>No</v>
      </c>
    </row>
    <row r="2044" spans="1:16" ht="16.5" x14ac:dyDescent="0.3">
      <c r="A2044" s="5">
        <f>Table2[[#This Row],[ID]]</f>
        <v>5631</v>
      </c>
      <c r="B2044" s="6">
        <f>Table2[[#This Row],[Year_Birth]]</f>
        <v>1991</v>
      </c>
      <c r="C2044" s="6" t="str">
        <f>Table2[[#This Row],[Education]]</f>
        <v>Graduation</v>
      </c>
      <c r="D2044" s="6" t="str">
        <f>Table2[[#This Row],[Marital_Status]]</f>
        <v>Single</v>
      </c>
      <c r="E2044" s="6">
        <f>Table2[[#This Row],[Income]]</f>
        <v>49767</v>
      </c>
      <c r="F2044" s="6">
        <f>Table2[[#This Row],[Kidhome]]</f>
        <v>0</v>
      </c>
      <c r="G2044" s="6">
        <f>Table2[[#This Row],[Teenhome]]</f>
        <v>0</v>
      </c>
      <c r="H2044" s="9">
        <f>Table2[[#This Row],[Dt_Customer]]</f>
        <v>41396</v>
      </c>
      <c r="I2044" s="6">
        <f>Table2[[#This Row],[Recency]]</f>
        <v>92</v>
      </c>
      <c r="J2044" s="8">
        <f>IF(VALUE(YEAR(People!$H2044))-People!$B2044&gt;=90,44,VALUE(YEAR(People!$H2044))-People!$B2044)</f>
        <v>22</v>
      </c>
      <c r="K2044" s="5" t="str">
        <f>IF(AND(People!$J2044&gt;=16,People!$J2044&lt;=25),"16-25",IF(AND(People!$J2044&gt;=26,People!$J2044&lt;=35),"26-35",IF(AND(People!$J2044&gt;=36,People!$J2044&lt;=45),"36-45",IF(AND(People!$J2044&gt;=46,People!$J2044&lt;=55),"46-55",IF(AND(People!$J2044&gt;=56,People!$J2044&lt;=65),"56-65",IF(AND(People!$J2044&gt;=66,People!$J2044&lt;=75),"66-75","ALL"))))))</f>
        <v>16-25</v>
      </c>
      <c r="L2044" t="str">
        <f>Products!H2044</f>
        <v>Married</v>
      </c>
      <c r="M2044">
        <f>Table2[[#This Row],[Recency]]</f>
        <v>92</v>
      </c>
      <c r="N2044">
        <f>Table2[[#This Row],[NumDealsPurchases]]</f>
        <v>1</v>
      </c>
      <c r="O2044" s="12" t="str">
        <f>IF(Table2[[#This Row],[Kidhome]]=0,"No","Yes")</f>
        <v>No</v>
      </c>
      <c r="P2044" s="12" t="str">
        <f>IF(Table2[[#This Row],[Teenhome]]=0,"No","Yes")</f>
        <v>No</v>
      </c>
    </row>
    <row r="2045" spans="1:16" ht="16.5" x14ac:dyDescent="0.3">
      <c r="A2045" s="7">
        <f>Table2[[#This Row],[ID]]</f>
        <v>4974</v>
      </c>
      <c r="B2045" s="6">
        <f>Table2[[#This Row],[Year_Birth]]</f>
        <v>1970</v>
      </c>
      <c r="C2045" s="6" t="str">
        <f>Table2[[#This Row],[Education]]</f>
        <v>Graduation</v>
      </c>
      <c r="D2045" s="6" t="str">
        <f>Table2[[#This Row],[Marital_Status]]</f>
        <v>Single</v>
      </c>
      <c r="E2045" s="6">
        <f>Table2[[#This Row],[Income]]</f>
        <v>83273</v>
      </c>
      <c r="F2045" s="6">
        <f>Table2[[#This Row],[Kidhome]]</f>
        <v>1</v>
      </c>
      <c r="G2045" s="6">
        <f>Table2[[#This Row],[Teenhome]]</f>
        <v>2</v>
      </c>
      <c r="H2045" s="9">
        <f>Table2[[#This Row],[Dt_Customer]]</f>
        <v>41177</v>
      </c>
      <c r="I2045" s="6">
        <f>Table2[[#This Row],[Recency]]</f>
        <v>98</v>
      </c>
      <c r="J2045" s="14">
        <f>IF(VALUE(YEAR(People!$H2045))-People!$B2045&gt;=90,44,VALUE(YEAR(People!$H2045))-People!$B2045)</f>
        <v>42</v>
      </c>
      <c r="K2045" s="5" t="str">
        <f>IF(AND(People!$J2045&gt;=16,People!$J2045&lt;=25),"16-25",IF(AND(People!$J2045&gt;=26,People!$J2045&lt;=35),"26-35",IF(AND(People!$J2045&gt;=36,People!$J2045&lt;=45),"36-45",IF(AND(People!$J2045&gt;=46,People!$J2045&lt;=55),"46-55",IF(AND(People!$J2045&gt;=56,People!$J2045&lt;=65),"56-65",IF(AND(People!$J2045&gt;=66,People!$J2045&lt;=75),"66-75","ALL"))))))</f>
        <v>36-45</v>
      </c>
      <c r="L2045" t="str">
        <f>Products!H2045</f>
        <v>Married</v>
      </c>
      <c r="M2045">
        <f>Table2[[#This Row],[Recency]]</f>
        <v>98</v>
      </c>
      <c r="N2045">
        <f>Table2[[#This Row],[NumDealsPurchases]]</f>
        <v>10</v>
      </c>
      <c r="O2045" s="12" t="str">
        <f>IF(Table2[[#This Row],[Kidhome]]=0,"No","Yes")</f>
        <v>Yes</v>
      </c>
      <c r="P2045" s="12" t="str">
        <f>IF(Table2[[#This Row],[Teenhome]]=0,"No","Yes")</f>
        <v>Yes</v>
      </c>
    </row>
    <row r="2046" spans="1:16" ht="16.5" x14ac:dyDescent="0.3">
      <c r="A2046" s="5">
        <f>Table2[[#This Row],[ID]]</f>
        <v>8416</v>
      </c>
      <c r="B2046" s="6">
        <f>Table2[[#This Row],[Year_Birth]]</f>
        <v>1981</v>
      </c>
      <c r="C2046" s="6" t="str">
        <f>Table2[[#This Row],[Education]]</f>
        <v>Graduation</v>
      </c>
      <c r="D2046" s="6" t="str">
        <f>Table2[[#This Row],[Marital_Status]]</f>
        <v>Married</v>
      </c>
      <c r="E2046" s="6">
        <f>Table2[[#This Row],[Income]]</f>
        <v>29009</v>
      </c>
      <c r="F2046" s="6">
        <f>Table2[[#This Row],[Kidhome]]</f>
        <v>1</v>
      </c>
      <c r="G2046" s="6">
        <f>Table2[[#This Row],[Teenhome]]</f>
        <v>0</v>
      </c>
      <c r="H2046" s="9">
        <f>Table2[[#This Row],[Dt_Customer]]</f>
        <v>41607</v>
      </c>
      <c r="I2046" s="6">
        <f>Table2[[#This Row],[Recency]]</f>
        <v>19</v>
      </c>
      <c r="J2046" s="8">
        <f>IF(VALUE(YEAR(People!$H2046))-People!$B2046&gt;=90,44,VALUE(YEAR(People!$H2046))-People!$B2046)</f>
        <v>32</v>
      </c>
      <c r="K2046" s="5" t="str">
        <f>IF(AND(People!$J2046&gt;=16,People!$J2046&lt;=25),"16-25",IF(AND(People!$J2046&gt;=26,People!$J2046&lt;=35),"26-35",IF(AND(People!$J2046&gt;=36,People!$J2046&lt;=45),"36-45",IF(AND(People!$J2046&gt;=46,People!$J2046&lt;=55),"46-55",IF(AND(People!$J2046&gt;=56,People!$J2046&lt;=65),"56-65",IF(AND(People!$J2046&gt;=66,People!$J2046&lt;=75),"66-75","ALL"))))))</f>
        <v>26-35</v>
      </c>
      <c r="L2046" t="str">
        <f>Products!H2046</f>
        <v>Married</v>
      </c>
      <c r="M2046">
        <f>Table2[[#This Row],[Recency]]</f>
        <v>19</v>
      </c>
      <c r="N2046">
        <f>Table2[[#This Row],[NumDealsPurchases]]</f>
        <v>2</v>
      </c>
      <c r="O2046" s="12" t="str">
        <f>IF(Table2[[#This Row],[Kidhome]]=0,"No","Yes")</f>
        <v>Yes</v>
      </c>
      <c r="P2046" s="12" t="str">
        <f>IF(Table2[[#This Row],[Teenhome]]=0,"No","Yes")</f>
        <v>No</v>
      </c>
    </row>
    <row r="2047" spans="1:16" ht="16.5" x14ac:dyDescent="0.3">
      <c r="A2047" s="7">
        <f>Table2[[#This Row],[ID]]</f>
        <v>5454</v>
      </c>
      <c r="B2047" s="6">
        <f>Table2[[#This Row],[Year_Birth]]</f>
        <v>1979</v>
      </c>
      <c r="C2047" s="6" t="str">
        <f>Table2[[#This Row],[Education]]</f>
        <v>Master</v>
      </c>
      <c r="D2047" s="6" t="str">
        <f>Table2[[#This Row],[Marital_Status]]</f>
        <v>Married</v>
      </c>
      <c r="E2047" s="6">
        <f>Table2[[#This Row],[Income]]</f>
        <v>45057</v>
      </c>
      <c r="F2047" s="6">
        <f>Table2[[#This Row],[Kidhome]]</f>
        <v>1</v>
      </c>
      <c r="G2047" s="6">
        <f>Table2[[#This Row],[Teenhome]]</f>
        <v>0</v>
      </c>
      <c r="H2047" s="9">
        <f>Table2[[#This Row],[Dt_Customer]]</f>
        <v>41609</v>
      </c>
      <c r="I2047" s="6">
        <f>Table2[[#This Row],[Recency]]</f>
        <v>80</v>
      </c>
      <c r="J2047" s="14">
        <f>IF(VALUE(YEAR(People!$H2047))-People!$B2047&gt;=90,44,VALUE(YEAR(People!$H2047))-People!$B2047)</f>
        <v>34</v>
      </c>
      <c r="K2047" s="5" t="str">
        <f>IF(AND(People!$J2047&gt;=16,People!$J2047&lt;=25),"16-25",IF(AND(People!$J2047&gt;=26,People!$J2047&lt;=35),"26-35",IF(AND(People!$J2047&gt;=36,People!$J2047&lt;=45),"36-45",IF(AND(People!$J2047&gt;=46,People!$J2047&lt;=55),"46-55",IF(AND(People!$J2047&gt;=56,People!$J2047&lt;=65),"56-65",IF(AND(People!$J2047&gt;=66,People!$J2047&lt;=75),"66-75","ALL"))))))</f>
        <v>26-35</v>
      </c>
      <c r="L2047" t="str">
        <f>Products!H2047</f>
        <v>Single</v>
      </c>
      <c r="M2047">
        <f>Table2[[#This Row],[Recency]]</f>
        <v>80</v>
      </c>
      <c r="N2047">
        <f>Table2[[#This Row],[NumDealsPurchases]]</f>
        <v>1</v>
      </c>
      <c r="O2047" s="12" t="str">
        <f>IF(Table2[[#This Row],[Kidhome]]=0,"No","Yes")</f>
        <v>Yes</v>
      </c>
      <c r="P2047" s="12" t="str">
        <f>IF(Table2[[#This Row],[Teenhome]]=0,"No","Yes")</f>
        <v>No</v>
      </c>
    </row>
    <row r="2048" spans="1:16" ht="16.5" x14ac:dyDescent="0.3">
      <c r="A2048" s="5">
        <f>Table2[[#This Row],[ID]]</f>
        <v>4095</v>
      </c>
      <c r="B2048" s="6">
        <f>Table2[[#This Row],[Year_Birth]]</f>
        <v>1971</v>
      </c>
      <c r="C2048" s="6" t="str">
        <f>Table2[[#This Row],[Education]]</f>
        <v>Graduation</v>
      </c>
      <c r="D2048" s="6" t="str">
        <f>Table2[[#This Row],[Marital_Status]]</f>
        <v>Married</v>
      </c>
      <c r="E2048" s="6">
        <f>Table2[[#This Row],[Income]]</f>
        <v>37150</v>
      </c>
      <c r="F2048" s="6">
        <f>Table2[[#This Row],[Kidhome]]</f>
        <v>1</v>
      </c>
      <c r="G2048" s="6">
        <f>Table2[[#This Row],[Teenhome]]</f>
        <v>0</v>
      </c>
      <c r="H2048" s="9">
        <f>Table2[[#This Row],[Dt_Customer]]</f>
        <v>41163</v>
      </c>
      <c r="I2048" s="6">
        <f>Table2[[#This Row],[Recency]]</f>
        <v>80</v>
      </c>
      <c r="J2048" s="8">
        <f>IF(VALUE(YEAR(People!$H2048))-People!$B2048&gt;=90,44,VALUE(YEAR(People!$H2048))-People!$B2048)</f>
        <v>41</v>
      </c>
      <c r="K2048" s="5" t="str">
        <f>IF(AND(People!$J2048&gt;=16,People!$J2048&lt;=25),"16-25",IF(AND(People!$J2048&gt;=26,People!$J2048&lt;=35),"26-35",IF(AND(People!$J2048&gt;=36,People!$J2048&lt;=45),"36-45",IF(AND(People!$J2048&gt;=46,People!$J2048&lt;=55),"46-55",IF(AND(People!$J2048&gt;=56,People!$J2048&lt;=65),"56-65",IF(AND(People!$J2048&gt;=66,People!$J2048&lt;=75),"66-75","ALL"))))))</f>
        <v>36-45</v>
      </c>
      <c r="L2048" t="str">
        <f>Products!H2048</f>
        <v>Married</v>
      </c>
      <c r="M2048">
        <f>Table2[[#This Row],[Recency]]</f>
        <v>80</v>
      </c>
      <c r="N2048">
        <f>Table2[[#This Row],[NumDealsPurchases]]</f>
        <v>8</v>
      </c>
      <c r="O2048" s="12" t="str">
        <f>IF(Table2[[#This Row],[Kidhome]]=0,"No","Yes")</f>
        <v>Yes</v>
      </c>
      <c r="P2048" s="12" t="str">
        <f>IF(Table2[[#This Row],[Teenhome]]=0,"No","Yes")</f>
        <v>No</v>
      </c>
    </row>
    <row r="2049" spans="1:16" ht="16.5" x14ac:dyDescent="0.3">
      <c r="A2049" s="7">
        <f>Table2[[#This Row],[ID]]</f>
        <v>5474</v>
      </c>
      <c r="B2049" s="6">
        <f>Table2[[#This Row],[Year_Birth]]</f>
        <v>1970</v>
      </c>
      <c r="C2049" s="6" t="str">
        <f>Table2[[#This Row],[Education]]</f>
        <v>Graduation</v>
      </c>
      <c r="D2049" s="6" t="str">
        <f>Table2[[#This Row],[Marital_Status]]</f>
        <v>Single</v>
      </c>
      <c r="E2049" s="6">
        <f>Table2[[#This Row],[Income]]</f>
        <v>43020</v>
      </c>
      <c r="F2049" s="6">
        <f>Table2[[#This Row],[Kidhome]]</f>
        <v>1</v>
      </c>
      <c r="G2049" s="6">
        <f>Table2[[#This Row],[Teenhome]]</f>
        <v>0</v>
      </c>
      <c r="H2049" s="9">
        <f>Table2[[#This Row],[Dt_Customer]]</f>
        <v>41608</v>
      </c>
      <c r="I2049" s="6">
        <f>Table2[[#This Row],[Recency]]</f>
        <v>79</v>
      </c>
      <c r="J2049" s="14">
        <f>IF(VALUE(YEAR(People!$H2049))-People!$B2049&gt;=90,44,VALUE(YEAR(People!$H2049))-People!$B2049)</f>
        <v>43</v>
      </c>
      <c r="K2049" s="5" t="str">
        <f>IF(AND(People!$J2049&gt;=16,People!$J2049&lt;=25),"16-25",IF(AND(People!$J2049&gt;=26,People!$J2049&lt;=35),"26-35",IF(AND(People!$J2049&gt;=36,People!$J2049&lt;=45),"36-45",IF(AND(People!$J2049&gt;=46,People!$J2049&lt;=55),"46-55",IF(AND(People!$J2049&gt;=56,People!$J2049&lt;=65),"56-65",IF(AND(People!$J2049&gt;=66,People!$J2049&lt;=75),"66-75","ALL"))))))</f>
        <v>36-45</v>
      </c>
      <c r="L2049" t="str">
        <f>Products!H2049</f>
        <v>Married</v>
      </c>
      <c r="M2049">
        <f>Table2[[#This Row],[Recency]]</f>
        <v>79</v>
      </c>
      <c r="N2049">
        <f>Table2[[#This Row],[NumDealsPurchases]]</f>
        <v>3</v>
      </c>
      <c r="O2049" s="12" t="str">
        <f>IF(Table2[[#This Row],[Kidhome]]=0,"No","Yes")</f>
        <v>Yes</v>
      </c>
      <c r="P2049" s="12" t="str">
        <f>IF(Table2[[#This Row],[Teenhome]]=0,"No","Yes")</f>
        <v>No</v>
      </c>
    </row>
    <row r="2050" spans="1:16" ht="16.5" x14ac:dyDescent="0.3">
      <c r="A2050" s="5">
        <f>Table2[[#This Row],[ID]]</f>
        <v>4268</v>
      </c>
      <c r="B2050" s="6">
        <f>Table2[[#This Row],[Year_Birth]]</f>
        <v>1959</v>
      </c>
      <c r="C2050" s="6" t="str">
        <f>Table2[[#This Row],[Education]]</f>
        <v>Graduation</v>
      </c>
      <c r="D2050" s="6" t="str">
        <f>Table2[[#This Row],[Marital_Status]]</f>
        <v>Married</v>
      </c>
      <c r="E2050" s="6">
        <f>Table2[[#This Row],[Income]]</f>
        <v>53154</v>
      </c>
      <c r="F2050" s="6">
        <f>Table2[[#This Row],[Kidhome]]</f>
        <v>0</v>
      </c>
      <c r="G2050" s="6">
        <f>Table2[[#This Row],[Teenhome]]</f>
        <v>1</v>
      </c>
      <c r="H2050" s="9">
        <f>Table2[[#This Row],[Dt_Customer]]</f>
        <v>41799</v>
      </c>
      <c r="I2050" s="6">
        <f>Table2[[#This Row],[Recency]]</f>
        <v>50</v>
      </c>
      <c r="J2050" s="8">
        <f>IF(VALUE(YEAR(People!$H2050))-People!$B2050&gt;=90,44,VALUE(YEAR(People!$H2050))-People!$B2050)</f>
        <v>55</v>
      </c>
      <c r="K2050" s="5" t="str">
        <f>IF(AND(People!$J2050&gt;=16,People!$J2050&lt;=25),"16-25",IF(AND(People!$J2050&gt;=26,People!$J2050&lt;=35),"26-35",IF(AND(People!$J2050&gt;=36,People!$J2050&lt;=45),"36-45",IF(AND(People!$J2050&gt;=46,People!$J2050&lt;=55),"46-55",IF(AND(People!$J2050&gt;=56,People!$J2050&lt;=65),"56-65",IF(AND(People!$J2050&gt;=66,People!$J2050&lt;=75),"66-75","ALL"))))))</f>
        <v>46-55</v>
      </c>
      <c r="L2050" t="str">
        <f>Products!H2050</f>
        <v>Single</v>
      </c>
      <c r="M2050">
        <f>Table2[[#This Row],[Recency]]</f>
        <v>50</v>
      </c>
      <c r="N2050">
        <f>Table2[[#This Row],[NumDealsPurchases]]</f>
        <v>1</v>
      </c>
      <c r="O2050" s="12" t="str">
        <f>IF(Table2[[#This Row],[Kidhome]]=0,"No","Yes")</f>
        <v>No</v>
      </c>
      <c r="P2050" s="12" t="str">
        <f>IF(Table2[[#This Row],[Teenhome]]=0,"No","Yes")</f>
        <v>Yes</v>
      </c>
    </row>
    <row r="2051" spans="1:16" ht="16.5" x14ac:dyDescent="0.3">
      <c r="A2051" s="7">
        <f>Table2[[#This Row],[ID]]</f>
        <v>10701</v>
      </c>
      <c r="B2051" s="6">
        <f>Table2[[#This Row],[Year_Birth]]</f>
        <v>1973</v>
      </c>
      <c r="C2051" s="6" t="str">
        <f>Table2[[#This Row],[Education]]</f>
        <v>Graduation</v>
      </c>
      <c r="D2051" s="6" t="str">
        <f>Table2[[#This Row],[Marital_Status]]</f>
        <v>Married</v>
      </c>
      <c r="E2051" s="6">
        <f>Table2[[#This Row],[Income]]</f>
        <v>65308</v>
      </c>
      <c r="F2051" s="6">
        <f>Table2[[#This Row],[Kidhome]]</f>
        <v>0</v>
      </c>
      <c r="G2051" s="6">
        <f>Table2[[#This Row],[Teenhome]]</f>
        <v>0</v>
      </c>
      <c r="H2051" s="9">
        <f>Table2[[#This Row],[Dt_Customer]]</f>
        <v>41528</v>
      </c>
      <c r="I2051" s="6">
        <f>Table2[[#This Row],[Recency]]</f>
        <v>60</v>
      </c>
      <c r="J2051" s="14">
        <f>IF(VALUE(YEAR(People!$H2051))-People!$B2051&gt;=90,44,VALUE(YEAR(People!$H2051))-People!$B2051)</f>
        <v>40</v>
      </c>
      <c r="K2051" s="5" t="str">
        <f>IF(AND(People!$J2051&gt;=16,People!$J2051&lt;=25),"16-25",IF(AND(People!$J2051&gt;=26,People!$J2051&lt;=35),"26-35",IF(AND(People!$J2051&gt;=36,People!$J2051&lt;=45),"36-45",IF(AND(People!$J2051&gt;=46,People!$J2051&lt;=55),"46-55",IF(AND(People!$J2051&gt;=56,People!$J2051&lt;=65),"56-65",IF(AND(People!$J2051&gt;=66,People!$J2051&lt;=75),"66-75","ALL"))))))</f>
        <v>36-45</v>
      </c>
      <c r="L2051" t="str">
        <f>Products!H2051</f>
        <v>Married</v>
      </c>
      <c r="M2051">
        <f>Table2[[#This Row],[Recency]]</f>
        <v>60</v>
      </c>
      <c r="N2051">
        <f>Table2[[#This Row],[NumDealsPurchases]]</f>
        <v>1</v>
      </c>
      <c r="O2051" s="12" t="str">
        <f>IF(Table2[[#This Row],[Kidhome]]=0,"No","Yes")</f>
        <v>No</v>
      </c>
      <c r="P2051" s="12" t="str">
        <f>IF(Table2[[#This Row],[Teenhome]]=0,"No","Yes")</f>
        <v>No</v>
      </c>
    </row>
    <row r="2052" spans="1:16" ht="16.5" x14ac:dyDescent="0.3">
      <c r="A2052" s="5">
        <f>Table2[[#This Row],[ID]]</f>
        <v>3507</v>
      </c>
      <c r="B2052" s="6">
        <f>Table2[[#This Row],[Year_Birth]]</f>
        <v>1970</v>
      </c>
      <c r="C2052" s="6" t="str">
        <f>Table2[[#This Row],[Education]]</f>
        <v>Graduation</v>
      </c>
      <c r="D2052" s="6" t="str">
        <f>Table2[[#This Row],[Marital_Status]]</f>
        <v>Single</v>
      </c>
      <c r="E2052" s="6">
        <f>Table2[[#This Row],[Income]]</f>
        <v>76467</v>
      </c>
      <c r="F2052" s="6">
        <f>Table2[[#This Row],[Kidhome]]</f>
        <v>1</v>
      </c>
      <c r="G2052" s="6">
        <f>Table2[[#This Row],[Teenhome]]</f>
        <v>0</v>
      </c>
      <c r="H2052" s="9">
        <f>Table2[[#This Row],[Dt_Customer]]</f>
        <v>41138</v>
      </c>
      <c r="I2052" s="6">
        <f>Table2[[#This Row],[Recency]]</f>
        <v>44</v>
      </c>
      <c r="J2052" s="8">
        <f>IF(VALUE(YEAR(People!$H2052))-People!$B2052&gt;=90,44,VALUE(YEAR(People!$H2052))-People!$B2052)</f>
        <v>42</v>
      </c>
      <c r="K2052" s="5" t="str">
        <f>IF(AND(People!$J2052&gt;=16,People!$J2052&lt;=25),"16-25",IF(AND(People!$J2052&gt;=26,People!$J2052&lt;=35),"26-35",IF(AND(People!$J2052&gt;=36,People!$J2052&lt;=45),"36-45",IF(AND(People!$J2052&gt;=46,People!$J2052&lt;=55),"46-55",IF(AND(People!$J2052&gt;=56,People!$J2052&lt;=65),"56-65",IF(AND(People!$J2052&gt;=66,People!$J2052&lt;=75),"66-75","ALL"))))))</f>
        <v>36-45</v>
      </c>
      <c r="L2052" t="str">
        <f>Products!H2052</f>
        <v>Married</v>
      </c>
      <c r="M2052">
        <f>Table2[[#This Row],[Recency]]</f>
        <v>44</v>
      </c>
      <c r="N2052">
        <f>Table2[[#This Row],[NumDealsPurchases]]</f>
        <v>2</v>
      </c>
      <c r="O2052" s="12" t="str">
        <f>IF(Table2[[#This Row],[Kidhome]]=0,"No","Yes")</f>
        <v>Yes</v>
      </c>
      <c r="P2052" s="12" t="str">
        <f>IF(Table2[[#This Row],[Teenhome]]=0,"No","Yes")</f>
        <v>No</v>
      </c>
    </row>
    <row r="2053" spans="1:16" ht="16.5" x14ac:dyDescent="0.3">
      <c r="A2053" s="7">
        <f>Table2[[#This Row],[ID]]</f>
        <v>2079</v>
      </c>
      <c r="B2053" s="6">
        <f>Table2[[#This Row],[Year_Birth]]</f>
        <v>1947</v>
      </c>
      <c r="C2053" s="6" t="str">
        <f>Table2[[#This Row],[Education]]</f>
        <v>2n Cycle</v>
      </c>
      <c r="D2053" s="6" t="str">
        <f>Table2[[#This Row],[Marital_Status]]</f>
        <v>Married</v>
      </c>
      <c r="E2053" s="6">
        <f>Table2[[#This Row],[Income]]</f>
        <v>81044</v>
      </c>
      <c r="F2053" s="6">
        <f>Table2[[#This Row],[Kidhome]]</f>
        <v>0</v>
      </c>
      <c r="G2053" s="6">
        <f>Table2[[#This Row],[Teenhome]]</f>
        <v>0</v>
      </c>
      <c r="H2053" s="9">
        <f>Table2[[#This Row],[Dt_Customer]]</f>
        <v>41635</v>
      </c>
      <c r="I2053" s="6">
        <f>Table2[[#This Row],[Recency]]</f>
        <v>0</v>
      </c>
      <c r="J2053" s="14">
        <f>IF(VALUE(YEAR(People!$H2053))-People!$B2053&gt;=90,44,VALUE(YEAR(People!$H2053))-People!$B2053)</f>
        <v>66</v>
      </c>
      <c r="K2053" s="5" t="str">
        <f>IF(AND(People!$J2053&gt;=16,People!$J2053&lt;=25),"16-25",IF(AND(People!$J2053&gt;=26,People!$J2053&lt;=35),"26-35",IF(AND(People!$J2053&gt;=36,People!$J2053&lt;=45),"36-45",IF(AND(People!$J2053&gt;=46,People!$J2053&lt;=55),"46-55",IF(AND(People!$J2053&gt;=56,People!$J2053&lt;=65),"56-65",IF(AND(People!$J2053&gt;=66,People!$J2053&lt;=75),"66-75","ALL"))))))</f>
        <v>66-75</v>
      </c>
      <c r="L2053" t="str">
        <f>Products!H2053</f>
        <v>Single</v>
      </c>
      <c r="M2053">
        <f>Table2[[#This Row],[Recency]]</f>
        <v>0</v>
      </c>
      <c r="N2053">
        <f>Table2[[#This Row],[NumDealsPurchases]]</f>
        <v>1</v>
      </c>
      <c r="O2053" s="12" t="str">
        <f>IF(Table2[[#This Row],[Kidhome]]=0,"No","Yes")</f>
        <v>No</v>
      </c>
      <c r="P2053" s="12" t="str">
        <f>IF(Table2[[#This Row],[Teenhome]]=0,"No","Yes")</f>
        <v>No</v>
      </c>
    </row>
    <row r="2054" spans="1:16" ht="16.5" x14ac:dyDescent="0.3">
      <c r="A2054" s="5">
        <f>Table2[[#This Row],[ID]]</f>
        <v>626</v>
      </c>
      <c r="B2054" s="6">
        <f>Table2[[#This Row],[Year_Birth]]</f>
        <v>1951</v>
      </c>
      <c r="C2054" s="6" t="str">
        <f>Table2[[#This Row],[Education]]</f>
        <v>Graduation</v>
      </c>
      <c r="D2054" s="6" t="str">
        <f>Table2[[#This Row],[Marital_Status]]</f>
        <v>Married</v>
      </c>
      <c r="E2054" s="6">
        <f>Table2[[#This Row],[Income]]</f>
        <v>32871</v>
      </c>
      <c r="F2054" s="6">
        <f>Table2[[#This Row],[Kidhome]]</f>
        <v>1</v>
      </c>
      <c r="G2054" s="6">
        <f>Table2[[#This Row],[Teenhome]]</f>
        <v>1</v>
      </c>
      <c r="H2054" s="9">
        <f>Table2[[#This Row],[Dt_Customer]]</f>
        <v>41342</v>
      </c>
      <c r="I2054" s="6">
        <f>Table2[[#This Row],[Recency]]</f>
        <v>28</v>
      </c>
      <c r="J2054" s="8">
        <f>IF(VALUE(YEAR(People!$H2054))-People!$B2054&gt;=90,44,VALUE(YEAR(People!$H2054))-People!$B2054)</f>
        <v>62</v>
      </c>
      <c r="K2054" s="5" t="str">
        <f>IF(AND(People!$J2054&gt;=16,People!$J2054&lt;=25),"16-25",IF(AND(People!$J2054&gt;=26,People!$J2054&lt;=35),"26-35",IF(AND(People!$J2054&gt;=36,People!$J2054&lt;=45),"36-45",IF(AND(People!$J2054&gt;=46,People!$J2054&lt;=55),"46-55",IF(AND(People!$J2054&gt;=56,People!$J2054&lt;=65),"56-65",IF(AND(People!$J2054&gt;=66,People!$J2054&lt;=75),"66-75","ALL"))))))</f>
        <v>56-65</v>
      </c>
      <c r="L2054" t="str">
        <f>Products!H2054</f>
        <v>Widow</v>
      </c>
      <c r="M2054">
        <f>Table2[[#This Row],[Recency]]</f>
        <v>28</v>
      </c>
      <c r="N2054">
        <f>Table2[[#This Row],[NumDealsPurchases]]</f>
        <v>1</v>
      </c>
      <c r="O2054" s="12" t="str">
        <f>IF(Table2[[#This Row],[Kidhome]]=0,"No","Yes")</f>
        <v>Yes</v>
      </c>
      <c r="P2054" s="12" t="str">
        <f>IF(Table2[[#This Row],[Teenhome]]=0,"No","Yes")</f>
        <v>Yes</v>
      </c>
    </row>
    <row r="2055" spans="1:16" ht="16.5" x14ac:dyDescent="0.3">
      <c r="A2055" s="7">
        <f>Table2[[#This Row],[ID]]</f>
        <v>4426</v>
      </c>
      <c r="B2055" s="6">
        <f>Table2[[#This Row],[Year_Birth]]</f>
        <v>1975</v>
      </c>
      <c r="C2055" s="6" t="str">
        <f>Table2[[#This Row],[Education]]</f>
        <v>Graduation</v>
      </c>
      <c r="D2055" s="6" t="str">
        <f>Table2[[#This Row],[Marital_Status]]</f>
        <v>Single</v>
      </c>
      <c r="E2055" s="6">
        <f>Table2[[#This Row],[Income]]</f>
        <v>55801</v>
      </c>
      <c r="F2055" s="6">
        <f>Table2[[#This Row],[Kidhome]]</f>
        <v>1</v>
      </c>
      <c r="G2055" s="6">
        <f>Table2[[#This Row],[Teenhome]]</f>
        <v>1</v>
      </c>
      <c r="H2055" s="9">
        <f>Table2[[#This Row],[Dt_Customer]]</f>
        <v>41539</v>
      </c>
      <c r="I2055" s="6">
        <f>Table2[[#This Row],[Recency]]</f>
        <v>35</v>
      </c>
      <c r="J2055" s="14">
        <f>IF(VALUE(YEAR(People!$H2055))-People!$B2055&gt;=90,44,VALUE(YEAR(People!$H2055))-People!$B2055)</f>
        <v>38</v>
      </c>
      <c r="K2055" s="5" t="str">
        <f>IF(AND(People!$J2055&gt;=16,People!$J2055&lt;=25),"16-25",IF(AND(People!$J2055&gt;=26,People!$J2055&lt;=35),"26-35",IF(AND(People!$J2055&gt;=36,People!$J2055&lt;=45),"36-45",IF(AND(People!$J2055&gt;=46,People!$J2055&lt;=55),"46-55",IF(AND(People!$J2055&gt;=56,People!$J2055&lt;=65),"56-65",IF(AND(People!$J2055&gt;=66,People!$J2055&lt;=75),"66-75","ALL"))))))</f>
        <v>36-45</v>
      </c>
      <c r="L2055" t="str">
        <f>Products!H2055</f>
        <v>Single</v>
      </c>
      <c r="M2055">
        <f>Table2[[#This Row],[Recency]]</f>
        <v>35</v>
      </c>
      <c r="N2055">
        <f>Table2[[#This Row],[NumDealsPurchases]]</f>
        <v>6</v>
      </c>
      <c r="O2055" s="12" t="str">
        <f>IF(Table2[[#This Row],[Kidhome]]=0,"No","Yes")</f>
        <v>Yes</v>
      </c>
      <c r="P2055" s="12" t="str">
        <f>IF(Table2[[#This Row],[Teenhome]]=0,"No","Yes")</f>
        <v>Yes</v>
      </c>
    </row>
    <row r="2056" spans="1:16" ht="16.5" x14ac:dyDescent="0.3">
      <c r="A2056" s="5">
        <f>Table2[[#This Row],[ID]]</f>
        <v>2591</v>
      </c>
      <c r="B2056" s="6">
        <f>Table2[[#This Row],[Year_Birth]]</f>
        <v>1959</v>
      </c>
      <c r="C2056" s="6" t="str">
        <f>Table2[[#This Row],[Education]]</f>
        <v>Graduation</v>
      </c>
      <c r="D2056" s="6" t="str">
        <f>Table2[[#This Row],[Marital_Status]]</f>
        <v>Widow</v>
      </c>
      <c r="E2056" s="6">
        <f>Table2[[#This Row],[Income]]</f>
        <v>76320</v>
      </c>
      <c r="F2056" s="6">
        <f>Table2[[#This Row],[Kidhome]]</f>
        <v>0</v>
      </c>
      <c r="G2056" s="6">
        <f>Table2[[#This Row],[Teenhome]]</f>
        <v>1</v>
      </c>
      <c r="H2056" s="9">
        <f>Table2[[#This Row],[Dt_Customer]]</f>
        <v>41812</v>
      </c>
      <c r="I2056" s="6">
        <f>Table2[[#This Row],[Recency]]</f>
        <v>49</v>
      </c>
      <c r="J2056" s="8">
        <f>IF(VALUE(YEAR(People!$H2056))-People!$B2056&gt;=90,44,VALUE(YEAR(People!$H2056))-People!$B2056)</f>
        <v>55</v>
      </c>
      <c r="K2056" s="5" t="str">
        <f>IF(AND(People!$J2056&gt;=16,People!$J2056&lt;=25),"16-25",IF(AND(People!$J2056&gt;=26,People!$J2056&lt;=35),"26-35",IF(AND(People!$J2056&gt;=36,People!$J2056&lt;=45),"36-45",IF(AND(People!$J2056&gt;=46,People!$J2056&lt;=55),"46-55",IF(AND(People!$J2056&gt;=56,People!$J2056&lt;=65),"56-65",IF(AND(People!$J2056&gt;=66,People!$J2056&lt;=75),"66-75","ALL"))))))</f>
        <v>46-55</v>
      </c>
      <c r="L2056" t="str">
        <f>Products!H2056</f>
        <v>Together</v>
      </c>
      <c r="M2056">
        <f>Table2[[#This Row],[Recency]]</f>
        <v>49</v>
      </c>
      <c r="N2056">
        <f>Table2[[#This Row],[NumDealsPurchases]]</f>
        <v>2</v>
      </c>
      <c r="O2056" s="12" t="str">
        <f>IF(Table2[[#This Row],[Kidhome]]=0,"No","Yes")</f>
        <v>No</v>
      </c>
      <c r="P2056" s="12" t="str">
        <f>IF(Table2[[#This Row],[Teenhome]]=0,"No","Yes")</f>
        <v>Yes</v>
      </c>
    </row>
    <row r="2057" spans="1:16" ht="16.5" x14ac:dyDescent="0.3">
      <c r="A2057" s="7">
        <f>Table2[[#This Row],[ID]]</f>
        <v>10509</v>
      </c>
      <c r="B2057" s="6">
        <f>Table2[[#This Row],[Year_Birth]]</f>
        <v>1955</v>
      </c>
      <c r="C2057" s="6" t="str">
        <f>Table2[[#This Row],[Education]]</f>
        <v>Master</v>
      </c>
      <c r="D2057" s="6" t="str">
        <f>Table2[[#This Row],[Marital_Status]]</f>
        <v>Single</v>
      </c>
      <c r="E2057" s="6">
        <f>Table2[[#This Row],[Income]]</f>
        <v>36927</v>
      </c>
      <c r="F2057" s="6">
        <f>Table2[[#This Row],[Kidhome]]</f>
        <v>1</v>
      </c>
      <c r="G2057" s="6">
        <f>Table2[[#This Row],[Teenhome]]</f>
        <v>1</v>
      </c>
      <c r="H2057" s="9">
        <f>Table2[[#This Row],[Dt_Customer]]</f>
        <v>41792</v>
      </c>
      <c r="I2057" s="6">
        <f>Table2[[#This Row],[Recency]]</f>
        <v>46</v>
      </c>
      <c r="J2057" s="14">
        <f>IF(VALUE(YEAR(People!$H2057))-People!$B2057&gt;=90,44,VALUE(YEAR(People!$H2057))-People!$B2057)</f>
        <v>59</v>
      </c>
      <c r="K2057" s="5" t="str">
        <f>IF(AND(People!$J2057&gt;=16,People!$J2057&lt;=25),"16-25",IF(AND(People!$J2057&gt;=26,People!$J2057&lt;=35),"26-35",IF(AND(People!$J2057&gt;=36,People!$J2057&lt;=45),"36-45",IF(AND(People!$J2057&gt;=46,People!$J2057&lt;=55),"46-55",IF(AND(People!$J2057&gt;=56,People!$J2057&lt;=65),"56-65",IF(AND(People!$J2057&gt;=66,People!$J2057&lt;=75),"66-75","ALL"))))))</f>
        <v>56-65</v>
      </c>
      <c r="L2057" t="str">
        <f>Products!H2057</f>
        <v>Single</v>
      </c>
      <c r="M2057">
        <f>Table2[[#This Row],[Recency]]</f>
        <v>46</v>
      </c>
      <c r="N2057">
        <f>Table2[[#This Row],[NumDealsPurchases]]</f>
        <v>2</v>
      </c>
      <c r="O2057" s="12" t="str">
        <f>IF(Table2[[#This Row],[Kidhome]]=0,"No","Yes")</f>
        <v>Yes</v>
      </c>
      <c r="P2057" s="12" t="str">
        <f>IF(Table2[[#This Row],[Teenhome]]=0,"No","Yes")</f>
        <v>Yes</v>
      </c>
    </row>
    <row r="2058" spans="1:16" ht="16.5" x14ac:dyDescent="0.3">
      <c r="A2058" s="5">
        <f>Table2[[#This Row],[ID]]</f>
        <v>6382</v>
      </c>
      <c r="B2058" s="6">
        <f>Table2[[#This Row],[Year_Birth]]</f>
        <v>1953</v>
      </c>
      <c r="C2058" s="6" t="str">
        <f>Table2[[#This Row],[Education]]</f>
        <v>Graduation</v>
      </c>
      <c r="D2058" s="6" t="str">
        <f>Table2[[#This Row],[Marital_Status]]</f>
        <v>Together</v>
      </c>
      <c r="E2058" s="6">
        <f>Table2[[#This Row],[Income]]</f>
        <v>48794</v>
      </c>
      <c r="F2058" s="6">
        <f>Table2[[#This Row],[Kidhome]]</f>
        <v>1</v>
      </c>
      <c r="G2058" s="6">
        <f>Table2[[#This Row],[Teenhome]]</f>
        <v>1</v>
      </c>
      <c r="H2058" s="9">
        <f>Table2[[#This Row],[Dt_Customer]]</f>
        <v>41816</v>
      </c>
      <c r="I2058" s="6">
        <f>Table2[[#This Row],[Recency]]</f>
        <v>97</v>
      </c>
      <c r="J2058" s="8">
        <f>IF(VALUE(YEAR(People!$H2058))-People!$B2058&gt;=90,44,VALUE(YEAR(People!$H2058))-People!$B2058)</f>
        <v>61</v>
      </c>
      <c r="K2058" s="5" t="str">
        <f>IF(AND(People!$J2058&gt;=16,People!$J2058&lt;=25),"16-25",IF(AND(People!$J2058&gt;=26,People!$J2058&lt;=35),"26-35",IF(AND(People!$J2058&gt;=36,People!$J2058&lt;=45),"36-45",IF(AND(People!$J2058&gt;=46,People!$J2058&lt;=55),"46-55",IF(AND(People!$J2058&gt;=56,People!$J2058&lt;=65),"56-65",IF(AND(People!$J2058&gt;=66,People!$J2058&lt;=75),"66-75","ALL"))))))</f>
        <v>56-65</v>
      </c>
      <c r="L2058" t="str">
        <f>Products!H2058</f>
        <v>Divorced</v>
      </c>
      <c r="M2058">
        <f>Table2[[#This Row],[Recency]]</f>
        <v>97</v>
      </c>
      <c r="N2058">
        <f>Table2[[#This Row],[NumDealsPurchases]]</f>
        <v>1</v>
      </c>
      <c r="O2058" s="12" t="str">
        <f>IF(Table2[[#This Row],[Kidhome]]=0,"No","Yes")</f>
        <v>Yes</v>
      </c>
      <c r="P2058" s="12" t="str">
        <f>IF(Table2[[#This Row],[Teenhome]]=0,"No","Yes")</f>
        <v>Yes</v>
      </c>
    </row>
    <row r="2059" spans="1:16" ht="16.5" x14ac:dyDescent="0.3">
      <c r="A2059" s="7">
        <f>Table2[[#This Row],[ID]]</f>
        <v>6673</v>
      </c>
      <c r="B2059" s="6">
        <f>Table2[[#This Row],[Year_Birth]]</f>
        <v>1965</v>
      </c>
      <c r="C2059" s="6" t="str">
        <f>Table2[[#This Row],[Education]]</f>
        <v>Graduation</v>
      </c>
      <c r="D2059" s="6" t="str">
        <f>Table2[[#This Row],[Marital_Status]]</f>
        <v>Single</v>
      </c>
      <c r="E2059" s="6">
        <f>Table2[[#This Row],[Income]]</f>
        <v>23478</v>
      </c>
      <c r="F2059" s="6">
        <f>Table2[[#This Row],[Kidhome]]</f>
        <v>0</v>
      </c>
      <c r="G2059" s="6">
        <f>Table2[[#This Row],[Teenhome]]</f>
        <v>0</v>
      </c>
      <c r="H2059" s="9">
        <f>Table2[[#This Row],[Dt_Customer]]</f>
        <v>41352</v>
      </c>
      <c r="I2059" s="6">
        <f>Table2[[#This Row],[Recency]]</f>
        <v>51</v>
      </c>
      <c r="J2059" s="14">
        <f>IF(VALUE(YEAR(People!$H2059))-People!$B2059&gt;=90,44,VALUE(YEAR(People!$H2059))-People!$B2059)</f>
        <v>48</v>
      </c>
      <c r="K2059" s="5" t="str">
        <f>IF(AND(People!$J2059&gt;=16,People!$J2059&lt;=25),"16-25",IF(AND(People!$J2059&gt;=26,People!$J2059&lt;=35),"26-35",IF(AND(People!$J2059&gt;=36,People!$J2059&lt;=45),"36-45",IF(AND(People!$J2059&gt;=46,People!$J2059&lt;=55),"46-55",IF(AND(People!$J2059&gt;=56,People!$J2059&lt;=65),"56-65",IF(AND(People!$J2059&gt;=66,People!$J2059&lt;=75),"66-75","ALL"))))))</f>
        <v>46-55</v>
      </c>
      <c r="L2059" t="str">
        <f>Products!H2059</f>
        <v>Divorced</v>
      </c>
      <c r="M2059">
        <f>Table2[[#This Row],[Recency]]</f>
        <v>51</v>
      </c>
      <c r="N2059">
        <f>Table2[[#This Row],[NumDealsPurchases]]</f>
        <v>1</v>
      </c>
      <c r="O2059" s="12" t="str">
        <f>IF(Table2[[#This Row],[Kidhome]]=0,"No","Yes")</f>
        <v>No</v>
      </c>
      <c r="P2059" s="12" t="str">
        <f>IF(Table2[[#This Row],[Teenhome]]=0,"No","Yes")</f>
        <v>No</v>
      </c>
    </row>
    <row r="2060" spans="1:16" ht="16.5" x14ac:dyDescent="0.3">
      <c r="A2060" s="5">
        <f>Table2[[#This Row],[ID]]</f>
        <v>7441</v>
      </c>
      <c r="B2060" s="6">
        <f>Table2[[#This Row],[Year_Birth]]</f>
        <v>1973</v>
      </c>
      <c r="C2060" s="6" t="str">
        <f>Table2[[#This Row],[Education]]</f>
        <v>Graduation</v>
      </c>
      <c r="D2060" s="6" t="str">
        <f>Table2[[#This Row],[Marital_Status]]</f>
        <v>Divorced</v>
      </c>
      <c r="E2060" s="6">
        <f>Table2[[#This Row],[Income]]</f>
        <v>71128</v>
      </c>
      <c r="F2060" s="6">
        <f>Table2[[#This Row],[Kidhome]]</f>
        <v>1</v>
      </c>
      <c r="G2060" s="6">
        <f>Table2[[#This Row],[Teenhome]]</f>
        <v>0</v>
      </c>
      <c r="H2060" s="9">
        <f>Table2[[#This Row],[Dt_Customer]]</f>
        <v>41188</v>
      </c>
      <c r="I2060" s="6">
        <f>Table2[[#This Row],[Recency]]</f>
        <v>80</v>
      </c>
      <c r="J2060" s="8">
        <f>IF(VALUE(YEAR(People!$H2060))-People!$B2060&gt;=90,44,VALUE(YEAR(People!$H2060))-People!$B2060)</f>
        <v>39</v>
      </c>
      <c r="K2060" s="5" t="str">
        <f>IF(AND(People!$J2060&gt;=16,People!$J2060&lt;=25),"16-25",IF(AND(People!$J2060&gt;=26,People!$J2060&lt;=35),"26-35",IF(AND(People!$J2060&gt;=36,People!$J2060&lt;=45),"36-45",IF(AND(People!$J2060&gt;=46,People!$J2060&lt;=55),"46-55",IF(AND(People!$J2060&gt;=56,People!$J2060&lt;=65),"56-65",IF(AND(People!$J2060&gt;=66,People!$J2060&lt;=75),"66-75","ALL"))))))</f>
        <v>36-45</v>
      </c>
      <c r="L2060" t="str">
        <f>Products!H2060</f>
        <v>Married</v>
      </c>
      <c r="M2060">
        <f>Table2[[#This Row],[Recency]]</f>
        <v>80</v>
      </c>
      <c r="N2060">
        <f>Table2[[#This Row],[NumDealsPurchases]]</f>
        <v>3</v>
      </c>
      <c r="O2060" s="12" t="str">
        <f>IF(Table2[[#This Row],[Kidhome]]=0,"No","Yes")</f>
        <v>Yes</v>
      </c>
      <c r="P2060" s="12" t="str">
        <f>IF(Table2[[#This Row],[Teenhome]]=0,"No","Yes")</f>
        <v>No</v>
      </c>
    </row>
    <row r="2061" spans="1:16" ht="16.5" x14ac:dyDescent="0.3">
      <c r="A2061" s="7">
        <f>Table2[[#This Row],[ID]]</f>
        <v>1071</v>
      </c>
      <c r="B2061" s="6">
        <f>Table2[[#This Row],[Year_Birth]]</f>
        <v>1976</v>
      </c>
      <c r="C2061" s="6" t="str">
        <f>Table2[[#This Row],[Education]]</f>
        <v>PhD</v>
      </c>
      <c r="D2061" s="6" t="str">
        <f>Table2[[#This Row],[Marital_Status]]</f>
        <v>Divorced</v>
      </c>
      <c r="E2061" s="6">
        <f>Table2[[#This Row],[Income]]</f>
        <v>70179</v>
      </c>
      <c r="F2061" s="6">
        <f>Table2[[#This Row],[Kidhome]]</f>
        <v>0</v>
      </c>
      <c r="G2061" s="6">
        <f>Table2[[#This Row],[Teenhome]]</f>
        <v>1</v>
      </c>
      <c r="H2061" s="9">
        <f>Table2[[#This Row],[Dt_Customer]]</f>
        <v>41476</v>
      </c>
      <c r="I2061" s="6">
        <f>Table2[[#This Row],[Recency]]</f>
        <v>10</v>
      </c>
      <c r="J2061" s="14">
        <f>IF(VALUE(YEAR(People!$H2061))-People!$B2061&gt;=90,44,VALUE(YEAR(People!$H2061))-People!$B2061)</f>
        <v>37</v>
      </c>
      <c r="K2061" s="5" t="str">
        <f>IF(AND(People!$J2061&gt;=16,People!$J2061&lt;=25),"16-25",IF(AND(People!$J2061&gt;=26,People!$J2061&lt;=35),"26-35",IF(AND(People!$J2061&gt;=36,People!$J2061&lt;=45),"36-45",IF(AND(People!$J2061&gt;=46,People!$J2061&lt;=55),"46-55",IF(AND(People!$J2061&gt;=56,People!$J2061&lt;=65),"56-65",IF(AND(People!$J2061&gt;=66,People!$J2061&lt;=75),"66-75","ALL"))))))</f>
        <v>36-45</v>
      </c>
      <c r="L2061" t="str">
        <f>Products!H2061</f>
        <v>Together</v>
      </c>
      <c r="M2061">
        <f>Table2[[#This Row],[Recency]]</f>
        <v>10</v>
      </c>
      <c r="N2061">
        <f>Table2[[#This Row],[NumDealsPurchases]]</f>
        <v>3</v>
      </c>
      <c r="O2061" s="12" t="str">
        <f>IF(Table2[[#This Row],[Kidhome]]=0,"No","Yes")</f>
        <v>No</v>
      </c>
      <c r="P2061" s="12" t="str">
        <f>IF(Table2[[#This Row],[Teenhome]]=0,"No","Yes")</f>
        <v>Yes</v>
      </c>
    </row>
    <row r="2062" spans="1:16" ht="16.5" x14ac:dyDescent="0.3">
      <c r="A2062" s="5">
        <f>Table2[[#This Row],[ID]]</f>
        <v>10061</v>
      </c>
      <c r="B2062" s="6">
        <f>Table2[[#This Row],[Year_Birth]]</f>
        <v>1950</v>
      </c>
      <c r="C2062" s="6" t="str">
        <f>Table2[[#This Row],[Education]]</f>
        <v>Graduation</v>
      </c>
      <c r="D2062" s="6" t="str">
        <f>Table2[[#This Row],[Marital_Status]]</f>
        <v>Married</v>
      </c>
      <c r="E2062" s="6">
        <f>Table2[[#This Row],[Income]]</f>
        <v>59462</v>
      </c>
      <c r="F2062" s="6">
        <f>Table2[[#This Row],[Kidhome]]</f>
        <v>0</v>
      </c>
      <c r="G2062" s="6">
        <f>Table2[[#This Row],[Teenhome]]</f>
        <v>1</v>
      </c>
      <c r="H2062" s="9">
        <f>Table2[[#This Row],[Dt_Customer]]</f>
        <v>41279</v>
      </c>
      <c r="I2062" s="6">
        <f>Table2[[#This Row],[Recency]]</f>
        <v>29</v>
      </c>
      <c r="J2062" s="8">
        <f>IF(VALUE(YEAR(People!$H2062))-People!$B2062&gt;=90,44,VALUE(YEAR(People!$H2062))-People!$B2062)</f>
        <v>63</v>
      </c>
      <c r="K2062" s="5" t="str">
        <f>IF(AND(People!$J2062&gt;=16,People!$J2062&lt;=25),"16-25",IF(AND(People!$J2062&gt;=26,People!$J2062&lt;=35),"26-35",IF(AND(People!$J2062&gt;=36,People!$J2062&lt;=45),"36-45",IF(AND(People!$J2062&gt;=46,People!$J2062&lt;=55),"46-55",IF(AND(People!$J2062&gt;=56,People!$J2062&lt;=65),"56-65",IF(AND(People!$J2062&gt;=66,People!$J2062&lt;=75),"66-75","ALL"))))))</f>
        <v>56-65</v>
      </c>
      <c r="L2062" t="str">
        <f>Products!H2062</f>
        <v>Together</v>
      </c>
      <c r="M2062">
        <f>Table2[[#This Row],[Recency]]</f>
        <v>29</v>
      </c>
      <c r="N2062">
        <f>Table2[[#This Row],[NumDealsPurchases]]</f>
        <v>2</v>
      </c>
      <c r="O2062" s="12" t="str">
        <f>IF(Table2[[#This Row],[Kidhome]]=0,"No","Yes")</f>
        <v>No</v>
      </c>
      <c r="P2062" s="12" t="str">
        <f>IF(Table2[[#This Row],[Teenhome]]=0,"No","Yes")</f>
        <v>Yes</v>
      </c>
    </row>
    <row r="2063" spans="1:16" ht="16.5" x14ac:dyDescent="0.3">
      <c r="A2063" s="7">
        <f>Table2[[#This Row],[ID]]</f>
        <v>7187</v>
      </c>
      <c r="B2063" s="6">
        <f>Table2[[#This Row],[Year_Birth]]</f>
        <v>1969</v>
      </c>
      <c r="C2063" s="6" t="str">
        <f>Table2[[#This Row],[Education]]</f>
        <v>Master</v>
      </c>
      <c r="D2063" s="6" t="str">
        <f>Table2[[#This Row],[Marital_Status]]</f>
        <v>Together</v>
      </c>
      <c r="E2063" s="6">
        <f>Table2[[#This Row],[Income]]</f>
        <v>53246</v>
      </c>
      <c r="F2063" s="6">
        <f>Table2[[#This Row],[Kidhome]]</f>
        <v>1</v>
      </c>
      <c r="G2063" s="6">
        <f>Table2[[#This Row],[Teenhome]]</f>
        <v>1</v>
      </c>
      <c r="H2063" s="9">
        <f>Table2[[#This Row],[Dt_Customer]]</f>
        <v>41412</v>
      </c>
      <c r="I2063" s="6">
        <f>Table2[[#This Row],[Recency]]</f>
        <v>52</v>
      </c>
      <c r="J2063" s="14">
        <f>IF(VALUE(YEAR(People!$H2063))-People!$B2063&gt;=90,44,VALUE(YEAR(People!$H2063))-People!$B2063)</f>
        <v>44</v>
      </c>
      <c r="K2063" s="5" t="str">
        <f>IF(AND(People!$J2063&gt;=16,People!$J2063&lt;=25),"16-25",IF(AND(People!$J2063&gt;=26,People!$J2063&lt;=35),"26-35",IF(AND(People!$J2063&gt;=36,People!$J2063&lt;=45),"36-45",IF(AND(People!$J2063&gt;=46,People!$J2063&lt;=55),"46-55",IF(AND(People!$J2063&gt;=56,People!$J2063&lt;=65),"56-65",IF(AND(People!$J2063&gt;=66,People!$J2063&lt;=75),"66-75","ALL"))))))</f>
        <v>36-45</v>
      </c>
      <c r="L2063" t="str">
        <f>Products!H2063</f>
        <v>Single</v>
      </c>
      <c r="M2063">
        <f>Table2[[#This Row],[Recency]]</f>
        <v>52</v>
      </c>
      <c r="N2063">
        <f>Table2[[#This Row],[NumDealsPurchases]]</f>
        <v>7</v>
      </c>
      <c r="O2063" s="12" t="str">
        <f>IF(Table2[[#This Row],[Kidhome]]=0,"No","Yes")</f>
        <v>Yes</v>
      </c>
      <c r="P2063" s="12" t="str">
        <f>IF(Table2[[#This Row],[Teenhome]]=0,"No","Yes")</f>
        <v>Yes</v>
      </c>
    </row>
    <row r="2064" spans="1:16" ht="16.5" x14ac:dyDescent="0.3">
      <c r="A2064" s="5">
        <f>Table2[[#This Row],[ID]]</f>
        <v>8775</v>
      </c>
      <c r="B2064" s="6">
        <f>Table2[[#This Row],[Year_Birth]]</f>
        <v>1969</v>
      </c>
      <c r="C2064" s="6" t="str">
        <f>Table2[[#This Row],[Education]]</f>
        <v>Graduation</v>
      </c>
      <c r="D2064" s="6" t="str">
        <f>Table2[[#This Row],[Marital_Status]]</f>
        <v>Together</v>
      </c>
      <c r="E2064" s="6">
        <f>Table2[[#This Row],[Income]]</f>
        <v>38361</v>
      </c>
      <c r="F2064" s="6">
        <f>Table2[[#This Row],[Kidhome]]</f>
        <v>1</v>
      </c>
      <c r="G2064" s="6">
        <f>Table2[[#This Row],[Teenhome]]</f>
        <v>0</v>
      </c>
      <c r="H2064" s="9">
        <f>Table2[[#This Row],[Dt_Customer]]</f>
        <v>41635</v>
      </c>
      <c r="I2064" s="6">
        <f>Table2[[#This Row],[Recency]]</f>
        <v>74</v>
      </c>
      <c r="J2064" s="8">
        <f>IF(VALUE(YEAR(People!$H2064))-People!$B2064&gt;=90,44,VALUE(YEAR(People!$H2064))-People!$B2064)</f>
        <v>44</v>
      </c>
      <c r="K2064" s="5" t="str">
        <f>IF(AND(People!$J2064&gt;=16,People!$J2064&lt;=25),"16-25",IF(AND(People!$J2064&gt;=26,People!$J2064&lt;=35),"26-35",IF(AND(People!$J2064&gt;=36,People!$J2064&lt;=45),"36-45",IF(AND(People!$J2064&gt;=46,People!$J2064&lt;=55),"46-55",IF(AND(People!$J2064&gt;=56,People!$J2064&lt;=65),"56-65",IF(AND(People!$J2064&gt;=66,People!$J2064&lt;=75),"66-75","ALL"))))))</f>
        <v>36-45</v>
      </c>
      <c r="L2064" t="str">
        <f>Products!H2064</f>
        <v>Together</v>
      </c>
      <c r="M2064">
        <f>Table2[[#This Row],[Recency]]</f>
        <v>74</v>
      </c>
      <c r="N2064">
        <f>Table2[[#This Row],[NumDealsPurchases]]</f>
        <v>3</v>
      </c>
      <c r="O2064" s="12" t="str">
        <f>IF(Table2[[#This Row],[Kidhome]]=0,"No","Yes")</f>
        <v>Yes</v>
      </c>
      <c r="P2064" s="12" t="str">
        <f>IF(Table2[[#This Row],[Teenhome]]=0,"No","Yes")</f>
        <v>No</v>
      </c>
    </row>
    <row r="2065" spans="1:16" ht="16.5" x14ac:dyDescent="0.3">
      <c r="A2065" s="7">
        <f>Table2[[#This Row],[ID]]</f>
        <v>1612</v>
      </c>
      <c r="B2065" s="6">
        <f>Table2[[#This Row],[Year_Birth]]</f>
        <v>1981</v>
      </c>
      <c r="C2065" s="6" t="str">
        <f>Table2[[#This Row],[Education]]</f>
        <v>PhD</v>
      </c>
      <c r="D2065" s="6" t="str">
        <f>Table2[[#This Row],[Marital_Status]]</f>
        <v>Single</v>
      </c>
      <c r="E2065" s="6">
        <f>Table2[[#This Row],[Income]]</f>
        <v>50995</v>
      </c>
      <c r="F2065" s="6">
        <f>Table2[[#This Row],[Kidhome]]</f>
        <v>1</v>
      </c>
      <c r="G2065" s="6">
        <f>Table2[[#This Row],[Teenhome]]</f>
        <v>0</v>
      </c>
      <c r="H2065" s="9">
        <f>Table2[[#This Row],[Dt_Customer]]</f>
        <v>41425</v>
      </c>
      <c r="I2065" s="6">
        <f>Table2[[#This Row],[Recency]]</f>
        <v>82</v>
      </c>
      <c r="J2065" s="14">
        <f>IF(VALUE(YEAR(People!$H2065))-People!$B2065&gt;=90,44,VALUE(YEAR(People!$H2065))-People!$B2065)</f>
        <v>32</v>
      </c>
      <c r="K2065" s="5" t="str">
        <f>IF(AND(People!$J2065&gt;=16,People!$J2065&lt;=25),"16-25",IF(AND(People!$J2065&gt;=26,People!$J2065&lt;=35),"26-35",IF(AND(People!$J2065&gt;=36,People!$J2065&lt;=45),"36-45",IF(AND(People!$J2065&gt;=46,People!$J2065&lt;=55),"46-55",IF(AND(People!$J2065&gt;=56,People!$J2065&lt;=65),"56-65",IF(AND(People!$J2065&gt;=66,People!$J2065&lt;=75),"66-75","ALL"))))))</f>
        <v>26-35</v>
      </c>
      <c r="L2065" t="str">
        <f>Products!H2065</f>
        <v>Together</v>
      </c>
      <c r="M2065">
        <f>Table2[[#This Row],[Recency]]</f>
        <v>82</v>
      </c>
      <c r="N2065">
        <f>Table2[[#This Row],[NumDealsPurchases]]</f>
        <v>2</v>
      </c>
      <c r="O2065" s="12" t="str">
        <f>IF(Table2[[#This Row],[Kidhome]]=0,"No","Yes")</f>
        <v>Yes</v>
      </c>
      <c r="P2065" s="12" t="str">
        <f>IF(Table2[[#This Row],[Teenhome]]=0,"No","Yes")</f>
        <v>No</v>
      </c>
    </row>
    <row r="2066" spans="1:16" ht="16.5" x14ac:dyDescent="0.3">
      <c r="A2066" s="5">
        <f>Table2[[#This Row],[ID]]</f>
        <v>2345</v>
      </c>
      <c r="B2066" s="6">
        <f>Table2[[#This Row],[Year_Birth]]</f>
        <v>1982</v>
      </c>
      <c r="C2066" s="6" t="str">
        <f>Table2[[#This Row],[Education]]</f>
        <v>PhD</v>
      </c>
      <c r="D2066" s="6" t="str">
        <f>Table2[[#This Row],[Marital_Status]]</f>
        <v>Together</v>
      </c>
      <c r="E2066" s="6">
        <f>Table2[[#This Row],[Income]]</f>
        <v>70038</v>
      </c>
      <c r="F2066" s="6">
        <f>Table2[[#This Row],[Kidhome]]</f>
        <v>0</v>
      </c>
      <c r="G2066" s="6">
        <f>Table2[[#This Row],[Teenhome]]</f>
        <v>0</v>
      </c>
      <c r="H2066" s="9">
        <f>Table2[[#This Row],[Dt_Customer]]</f>
        <v>41572</v>
      </c>
      <c r="I2066" s="6">
        <f>Table2[[#This Row],[Recency]]</f>
        <v>54</v>
      </c>
      <c r="J2066" s="8">
        <f>IF(VALUE(YEAR(People!$H2066))-People!$B2066&gt;=90,44,VALUE(YEAR(People!$H2066))-People!$B2066)</f>
        <v>31</v>
      </c>
      <c r="K2066" s="5" t="str">
        <f>IF(AND(People!$J2066&gt;=16,People!$J2066&lt;=25),"16-25",IF(AND(People!$J2066&gt;=26,People!$J2066&lt;=35),"26-35",IF(AND(People!$J2066&gt;=36,People!$J2066&lt;=45),"36-45",IF(AND(People!$J2066&gt;=46,People!$J2066&lt;=55),"46-55",IF(AND(People!$J2066&gt;=56,People!$J2066&lt;=65),"56-65",IF(AND(People!$J2066&gt;=66,People!$J2066&lt;=75),"66-75","ALL"))))))</f>
        <v>26-35</v>
      </c>
      <c r="L2066" t="str">
        <f>Products!H2066</f>
        <v>Married</v>
      </c>
      <c r="M2066">
        <f>Table2[[#This Row],[Recency]]</f>
        <v>54</v>
      </c>
      <c r="N2066">
        <f>Table2[[#This Row],[NumDealsPurchases]]</f>
        <v>1</v>
      </c>
      <c r="O2066" s="12" t="str">
        <f>IF(Table2[[#This Row],[Kidhome]]=0,"No","Yes")</f>
        <v>No</v>
      </c>
      <c r="P2066" s="12" t="str">
        <f>IF(Table2[[#This Row],[Teenhome]]=0,"No","Yes")</f>
        <v>No</v>
      </c>
    </row>
    <row r="2067" spans="1:16" ht="16.5" x14ac:dyDescent="0.3">
      <c r="A2067" s="7">
        <f>Table2[[#This Row],[ID]]</f>
        <v>322</v>
      </c>
      <c r="B2067" s="6">
        <f>Table2[[#This Row],[Year_Birth]]</f>
        <v>1978</v>
      </c>
      <c r="C2067" s="6" t="str">
        <f>Table2[[#This Row],[Education]]</f>
        <v>Graduation</v>
      </c>
      <c r="D2067" s="6" t="str">
        <f>Table2[[#This Row],[Marital_Status]]</f>
        <v>Together</v>
      </c>
      <c r="E2067" s="6">
        <f>Table2[[#This Row],[Income]]</f>
        <v>42554</v>
      </c>
      <c r="F2067" s="6">
        <f>Table2[[#This Row],[Kidhome]]</f>
        <v>1</v>
      </c>
      <c r="G2067" s="6">
        <f>Table2[[#This Row],[Teenhome]]</f>
        <v>1</v>
      </c>
      <c r="H2067" s="9">
        <f>Table2[[#This Row],[Dt_Customer]]</f>
        <v>41286</v>
      </c>
      <c r="I2067" s="6">
        <f>Table2[[#This Row],[Recency]]</f>
        <v>93</v>
      </c>
      <c r="J2067" s="14">
        <f>IF(VALUE(YEAR(People!$H2067))-People!$B2067&gt;=90,44,VALUE(YEAR(People!$H2067))-People!$B2067)</f>
        <v>35</v>
      </c>
      <c r="K2067" s="5" t="str">
        <f>IF(AND(People!$J2067&gt;=16,People!$J2067&lt;=25),"16-25",IF(AND(People!$J2067&gt;=26,People!$J2067&lt;=35),"26-35",IF(AND(People!$J2067&gt;=36,People!$J2067&lt;=45),"36-45",IF(AND(People!$J2067&gt;=46,People!$J2067&lt;=55),"46-55",IF(AND(People!$J2067&gt;=56,People!$J2067&lt;=65),"56-65",IF(AND(People!$J2067&gt;=66,People!$J2067&lt;=75),"66-75","ALL"))))))</f>
        <v>26-35</v>
      </c>
      <c r="L2067" t="str">
        <f>Products!H2067</f>
        <v>Widow</v>
      </c>
      <c r="M2067">
        <f>Table2[[#This Row],[Recency]]</f>
        <v>93</v>
      </c>
      <c r="N2067">
        <f>Table2[[#This Row],[NumDealsPurchases]]</f>
        <v>2</v>
      </c>
      <c r="O2067" s="12" t="str">
        <f>IF(Table2[[#This Row],[Kidhome]]=0,"No","Yes")</f>
        <v>Yes</v>
      </c>
      <c r="P2067" s="12" t="str">
        <f>IF(Table2[[#This Row],[Teenhome]]=0,"No","Yes")</f>
        <v>Yes</v>
      </c>
    </row>
    <row r="2068" spans="1:16" ht="16.5" x14ac:dyDescent="0.3">
      <c r="A2068" s="5">
        <f>Table2[[#This Row],[ID]]</f>
        <v>10897</v>
      </c>
      <c r="B2068" s="6">
        <f>Table2[[#This Row],[Year_Birth]]</f>
        <v>1974</v>
      </c>
      <c r="C2068" s="6" t="str">
        <f>Table2[[#This Row],[Education]]</f>
        <v>Graduation</v>
      </c>
      <c r="D2068" s="6" t="str">
        <f>Table2[[#This Row],[Marital_Status]]</f>
        <v>Married</v>
      </c>
      <c r="E2068" s="6">
        <f>Table2[[#This Row],[Income]]</f>
        <v>67445</v>
      </c>
      <c r="F2068" s="6">
        <f>Table2[[#This Row],[Kidhome]]</f>
        <v>0</v>
      </c>
      <c r="G2068" s="6">
        <f>Table2[[#This Row],[Teenhome]]</f>
        <v>1</v>
      </c>
      <c r="H2068" s="9">
        <f>Table2[[#This Row],[Dt_Customer]]</f>
        <v>41133</v>
      </c>
      <c r="I2068" s="6">
        <f>Table2[[#This Row],[Recency]]</f>
        <v>63</v>
      </c>
      <c r="J2068" s="8">
        <f>IF(VALUE(YEAR(People!$H2068))-People!$B2068&gt;=90,44,VALUE(YEAR(People!$H2068))-People!$B2068)</f>
        <v>38</v>
      </c>
      <c r="K2068" s="5" t="str">
        <f>IF(AND(People!$J2068&gt;=16,People!$J2068&lt;=25),"16-25",IF(AND(People!$J2068&gt;=26,People!$J2068&lt;=35),"26-35",IF(AND(People!$J2068&gt;=36,People!$J2068&lt;=45),"36-45",IF(AND(People!$J2068&gt;=46,People!$J2068&lt;=55),"46-55",IF(AND(People!$J2068&gt;=56,People!$J2068&lt;=65),"56-65",IF(AND(People!$J2068&gt;=66,People!$J2068&lt;=75),"66-75","ALL"))))))</f>
        <v>36-45</v>
      </c>
      <c r="L2068" t="str">
        <f>Products!H2068</f>
        <v>Married</v>
      </c>
      <c r="M2068">
        <f>Table2[[#This Row],[Recency]]</f>
        <v>63</v>
      </c>
      <c r="N2068">
        <f>Table2[[#This Row],[NumDealsPurchases]]</f>
        <v>5</v>
      </c>
      <c r="O2068" s="12" t="str">
        <f>IF(Table2[[#This Row],[Kidhome]]=0,"No","Yes")</f>
        <v>No</v>
      </c>
      <c r="P2068" s="12" t="str">
        <f>IF(Table2[[#This Row],[Teenhome]]=0,"No","Yes")</f>
        <v>Yes</v>
      </c>
    </row>
    <row r="2069" spans="1:16" ht="16.5" x14ac:dyDescent="0.3">
      <c r="A2069" s="7">
        <f>Table2[[#This Row],[ID]]</f>
        <v>123</v>
      </c>
      <c r="B2069" s="6">
        <f>Table2[[#This Row],[Year_Birth]]</f>
        <v>1951</v>
      </c>
      <c r="C2069" s="6" t="str">
        <f>Table2[[#This Row],[Education]]</f>
        <v>Graduation</v>
      </c>
      <c r="D2069" s="6" t="str">
        <f>Table2[[#This Row],[Marital_Status]]</f>
        <v>Widow</v>
      </c>
      <c r="E2069" s="6">
        <f>Table2[[#This Row],[Income]]</f>
        <v>67046</v>
      </c>
      <c r="F2069" s="6">
        <f>Table2[[#This Row],[Kidhome]]</f>
        <v>0</v>
      </c>
      <c r="G2069" s="6">
        <f>Table2[[#This Row],[Teenhome]]</f>
        <v>1</v>
      </c>
      <c r="H2069" s="9">
        <f>Table2[[#This Row],[Dt_Customer]]</f>
        <v>41280</v>
      </c>
      <c r="I2069" s="6">
        <f>Table2[[#This Row],[Recency]]</f>
        <v>92</v>
      </c>
      <c r="J2069" s="14">
        <f>IF(VALUE(YEAR(People!$H2069))-People!$B2069&gt;=90,44,VALUE(YEAR(People!$H2069))-People!$B2069)</f>
        <v>62</v>
      </c>
      <c r="K2069" s="5" t="str">
        <f>IF(AND(People!$J2069&gt;=16,People!$J2069&lt;=25),"16-25",IF(AND(People!$J2069&gt;=26,People!$J2069&lt;=35),"26-35",IF(AND(People!$J2069&gt;=36,People!$J2069&lt;=45),"36-45",IF(AND(People!$J2069&gt;=46,People!$J2069&lt;=55),"46-55",IF(AND(People!$J2069&gt;=56,People!$J2069&lt;=65),"56-65",IF(AND(People!$J2069&gt;=66,People!$J2069&lt;=75),"66-75","ALL"))))))</f>
        <v>56-65</v>
      </c>
      <c r="L2069" t="str">
        <f>Products!H2069</f>
        <v>Married</v>
      </c>
      <c r="M2069">
        <f>Table2[[#This Row],[Recency]]</f>
        <v>92</v>
      </c>
      <c r="N2069">
        <f>Table2[[#This Row],[NumDealsPurchases]]</f>
        <v>2</v>
      </c>
      <c r="O2069" s="12" t="str">
        <f>IF(Table2[[#This Row],[Kidhome]]=0,"No","Yes")</f>
        <v>No</v>
      </c>
      <c r="P2069" s="12" t="str">
        <f>IF(Table2[[#This Row],[Teenhome]]=0,"No","Yes")</f>
        <v>Yes</v>
      </c>
    </row>
    <row r="2070" spans="1:16" ht="16.5" x14ac:dyDescent="0.3">
      <c r="A2070" s="5">
        <f>Table2[[#This Row],[ID]]</f>
        <v>6103</v>
      </c>
      <c r="B2070" s="6">
        <f>Table2[[#This Row],[Year_Birth]]</f>
        <v>1948</v>
      </c>
      <c r="C2070" s="6" t="str">
        <f>Table2[[#This Row],[Education]]</f>
        <v>Graduation</v>
      </c>
      <c r="D2070" s="6" t="str">
        <f>Table2[[#This Row],[Marital_Status]]</f>
        <v>Married</v>
      </c>
      <c r="E2070" s="6">
        <f>Table2[[#This Row],[Income]]</f>
        <v>42192</v>
      </c>
      <c r="F2070" s="6">
        <f>Table2[[#This Row],[Kidhome]]</f>
        <v>0</v>
      </c>
      <c r="G2070" s="6">
        <f>Table2[[#This Row],[Teenhome]]</f>
        <v>0</v>
      </c>
      <c r="H2070" s="9">
        <f>Table2[[#This Row],[Dt_Customer]]</f>
        <v>41523</v>
      </c>
      <c r="I2070" s="6">
        <f>Table2[[#This Row],[Recency]]</f>
        <v>40</v>
      </c>
      <c r="J2070" s="8">
        <f>IF(VALUE(YEAR(People!$H2070))-People!$B2070&gt;=90,44,VALUE(YEAR(People!$H2070))-People!$B2070)</f>
        <v>65</v>
      </c>
      <c r="K2070" s="5" t="str">
        <f>IF(AND(People!$J2070&gt;=16,People!$J2070&lt;=25),"16-25",IF(AND(People!$J2070&gt;=26,People!$J2070&lt;=35),"26-35",IF(AND(People!$J2070&gt;=36,People!$J2070&lt;=45),"36-45",IF(AND(People!$J2070&gt;=46,People!$J2070&lt;=55),"46-55",IF(AND(People!$J2070&gt;=56,People!$J2070&lt;=65),"56-65",IF(AND(People!$J2070&gt;=66,People!$J2070&lt;=75),"66-75","ALL"))))))</f>
        <v>56-65</v>
      </c>
      <c r="L2070" t="str">
        <f>Products!H2070</f>
        <v>Married</v>
      </c>
      <c r="M2070">
        <f>Table2[[#This Row],[Recency]]</f>
        <v>40</v>
      </c>
      <c r="N2070">
        <f>Table2[[#This Row],[NumDealsPurchases]]</f>
        <v>1</v>
      </c>
      <c r="O2070" s="12" t="str">
        <f>IF(Table2[[#This Row],[Kidhome]]=0,"No","Yes")</f>
        <v>No</v>
      </c>
      <c r="P2070" s="12" t="str">
        <f>IF(Table2[[#This Row],[Teenhome]]=0,"No","Yes")</f>
        <v>No</v>
      </c>
    </row>
    <row r="2071" spans="1:16" ht="16.5" x14ac:dyDescent="0.3">
      <c r="A2071" s="7">
        <f>Table2[[#This Row],[ID]]</f>
        <v>7899</v>
      </c>
      <c r="B2071" s="6">
        <f>Table2[[#This Row],[Year_Birth]]</f>
        <v>1952</v>
      </c>
      <c r="C2071" s="6" t="str">
        <f>Table2[[#This Row],[Education]]</f>
        <v>PhD</v>
      </c>
      <c r="D2071" s="6" t="str">
        <f>Table2[[#This Row],[Marital_Status]]</f>
        <v>Married</v>
      </c>
      <c r="E2071" s="6">
        <f>Table2[[#This Row],[Income]]</f>
        <v>77610</v>
      </c>
      <c r="F2071" s="6">
        <f>Table2[[#This Row],[Kidhome]]</f>
        <v>0</v>
      </c>
      <c r="G2071" s="6">
        <f>Table2[[#This Row],[Teenhome]]</f>
        <v>1</v>
      </c>
      <c r="H2071" s="9">
        <f>Table2[[#This Row],[Dt_Customer]]</f>
        <v>41211</v>
      </c>
      <c r="I2071" s="6">
        <f>Table2[[#This Row],[Recency]]</f>
        <v>70</v>
      </c>
      <c r="J2071" s="14">
        <f>IF(VALUE(YEAR(People!$H2071))-People!$B2071&gt;=90,44,VALUE(YEAR(People!$H2071))-People!$B2071)</f>
        <v>60</v>
      </c>
      <c r="K2071" s="5" t="str">
        <f>IF(AND(People!$J2071&gt;=16,People!$J2071&lt;=25),"16-25",IF(AND(People!$J2071&gt;=26,People!$J2071&lt;=35),"26-35",IF(AND(People!$J2071&gt;=36,People!$J2071&lt;=45),"36-45",IF(AND(People!$J2071&gt;=46,People!$J2071&lt;=55),"46-55",IF(AND(People!$J2071&gt;=56,People!$J2071&lt;=65),"56-65",IF(AND(People!$J2071&gt;=66,People!$J2071&lt;=75),"66-75","ALL"))))))</f>
        <v>56-65</v>
      </c>
      <c r="L2071" t="str">
        <f>Products!H2071</f>
        <v>Together</v>
      </c>
      <c r="M2071">
        <f>Table2[[#This Row],[Recency]]</f>
        <v>70</v>
      </c>
      <c r="N2071">
        <f>Table2[[#This Row],[NumDealsPurchases]]</f>
        <v>2</v>
      </c>
      <c r="O2071" s="12" t="str">
        <f>IF(Table2[[#This Row],[Kidhome]]=0,"No","Yes")</f>
        <v>No</v>
      </c>
      <c r="P2071" s="12" t="str">
        <f>IF(Table2[[#This Row],[Teenhome]]=0,"No","Yes")</f>
        <v>Yes</v>
      </c>
    </row>
    <row r="2072" spans="1:16" ht="16.5" x14ac:dyDescent="0.3">
      <c r="A2072" s="5">
        <f>Table2[[#This Row],[ID]]</f>
        <v>10500</v>
      </c>
      <c r="B2072" s="6">
        <f>Table2[[#This Row],[Year_Birth]]</f>
        <v>1984</v>
      </c>
      <c r="C2072" s="6" t="str">
        <f>Table2[[#This Row],[Education]]</f>
        <v>Graduation</v>
      </c>
      <c r="D2072" s="6" t="str">
        <f>Table2[[#This Row],[Marital_Status]]</f>
        <v>Married</v>
      </c>
      <c r="E2072" s="6">
        <f>Table2[[#This Row],[Income]]</f>
        <v>31761</v>
      </c>
      <c r="F2072" s="6">
        <f>Table2[[#This Row],[Kidhome]]</f>
        <v>1</v>
      </c>
      <c r="G2072" s="6">
        <f>Table2[[#This Row],[Teenhome]]</f>
        <v>0</v>
      </c>
      <c r="H2072" s="9">
        <f>Table2[[#This Row],[Dt_Customer]]</f>
        <v>41734</v>
      </c>
      <c r="I2072" s="6">
        <f>Table2[[#This Row],[Recency]]</f>
        <v>96</v>
      </c>
      <c r="J2072" s="8">
        <f>IF(VALUE(YEAR(People!$H2072))-People!$B2072&gt;=90,44,VALUE(YEAR(People!$H2072))-People!$B2072)</f>
        <v>30</v>
      </c>
      <c r="K2072" s="5" t="str">
        <f>IF(AND(People!$J2072&gt;=16,People!$J2072&lt;=25),"16-25",IF(AND(People!$J2072&gt;=26,People!$J2072&lt;=35),"26-35",IF(AND(People!$J2072&gt;=36,People!$J2072&lt;=45),"36-45",IF(AND(People!$J2072&gt;=46,People!$J2072&lt;=55),"46-55",IF(AND(People!$J2072&gt;=56,People!$J2072&lt;=65),"56-65",IF(AND(People!$J2072&gt;=66,People!$J2072&lt;=75),"66-75","ALL"))))))</f>
        <v>26-35</v>
      </c>
      <c r="L2072" t="str">
        <f>Products!H2072</f>
        <v>Together</v>
      </c>
      <c r="M2072">
        <f>Table2[[#This Row],[Recency]]</f>
        <v>96</v>
      </c>
      <c r="N2072">
        <f>Table2[[#This Row],[NumDealsPurchases]]</f>
        <v>2</v>
      </c>
      <c r="O2072" s="12" t="str">
        <f>IF(Table2[[#This Row],[Kidhome]]=0,"No","Yes")</f>
        <v>Yes</v>
      </c>
      <c r="P2072" s="12" t="str">
        <f>IF(Table2[[#This Row],[Teenhome]]=0,"No","Yes")</f>
        <v>No</v>
      </c>
    </row>
    <row r="2073" spans="1:16" ht="16.5" x14ac:dyDescent="0.3">
      <c r="A2073" s="7">
        <f>Table2[[#This Row],[ID]]</f>
        <v>1655</v>
      </c>
      <c r="B2073" s="6">
        <f>Table2[[#This Row],[Year_Birth]]</f>
        <v>1979</v>
      </c>
      <c r="C2073" s="6" t="str">
        <f>Table2[[#This Row],[Education]]</f>
        <v>Graduation</v>
      </c>
      <c r="D2073" s="6" t="str">
        <f>Table2[[#This Row],[Marital_Status]]</f>
        <v>Together</v>
      </c>
      <c r="E2073" s="6">
        <f>Table2[[#This Row],[Income]]</f>
        <v>34350</v>
      </c>
      <c r="F2073" s="6">
        <f>Table2[[#This Row],[Kidhome]]</f>
        <v>1</v>
      </c>
      <c r="G2073" s="6">
        <f>Table2[[#This Row],[Teenhome]]</f>
        <v>0</v>
      </c>
      <c r="H2073" s="9">
        <f>Table2[[#This Row],[Dt_Customer]]</f>
        <v>41566</v>
      </c>
      <c r="I2073" s="6">
        <f>Table2[[#This Row],[Recency]]</f>
        <v>81</v>
      </c>
      <c r="J2073" s="14">
        <f>IF(VALUE(YEAR(People!$H2073))-People!$B2073&gt;=90,44,VALUE(YEAR(People!$H2073))-People!$B2073)</f>
        <v>34</v>
      </c>
      <c r="K2073" s="5" t="str">
        <f>IF(AND(People!$J2073&gt;=16,People!$J2073&lt;=25),"16-25",IF(AND(People!$J2073&gt;=26,People!$J2073&lt;=35),"26-35",IF(AND(People!$J2073&gt;=36,People!$J2073&lt;=45),"36-45",IF(AND(People!$J2073&gt;=46,People!$J2073&lt;=55),"46-55",IF(AND(People!$J2073&gt;=56,People!$J2073&lt;=65),"56-65",IF(AND(People!$J2073&gt;=66,People!$J2073&lt;=75),"66-75","ALL"))))))</f>
        <v>26-35</v>
      </c>
      <c r="L2073" t="str">
        <f>Products!H2073</f>
        <v>Married</v>
      </c>
      <c r="M2073">
        <f>Table2[[#This Row],[Recency]]</f>
        <v>81</v>
      </c>
      <c r="N2073">
        <f>Table2[[#This Row],[NumDealsPurchases]]</f>
        <v>1</v>
      </c>
      <c r="O2073" s="12" t="str">
        <f>IF(Table2[[#This Row],[Kidhome]]=0,"No","Yes")</f>
        <v>Yes</v>
      </c>
      <c r="P2073" s="12" t="str">
        <f>IF(Table2[[#This Row],[Teenhome]]=0,"No","Yes")</f>
        <v>No</v>
      </c>
    </row>
    <row r="2074" spans="1:16" ht="16.5" x14ac:dyDescent="0.3">
      <c r="A2074" s="5">
        <f>Table2[[#This Row],[ID]]</f>
        <v>2406</v>
      </c>
      <c r="B2074" s="6">
        <f>Table2[[#This Row],[Year_Birth]]</f>
        <v>1949</v>
      </c>
      <c r="C2074" s="6" t="str">
        <f>Table2[[#This Row],[Education]]</f>
        <v>Graduation</v>
      </c>
      <c r="D2074" s="6" t="str">
        <f>Table2[[#This Row],[Marital_Status]]</f>
        <v>Together</v>
      </c>
      <c r="E2074" s="6">
        <f>Table2[[#This Row],[Income]]</f>
        <v>54591</v>
      </c>
      <c r="F2074" s="6">
        <f>Table2[[#This Row],[Kidhome]]</f>
        <v>0</v>
      </c>
      <c r="G2074" s="6">
        <f>Table2[[#This Row],[Teenhome]]</f>
        <v>1</v>
      </c>
      <c r="H2074" s="9">
        <f>Table2[[#This Row],[Dt_Customer]]</f>
        <v>41491</v>
      </c>
      <c r="I2074" s="6">
        <f>Table2[[#This Row],[Recency]]</f>
        <v>63</v>
      </c>
      <c r="J2074" s="8">
        <f>IF(VALUE(YEAR(People!$H2074))-People!$B2074&gt;=90,44,VALUE(YEAR(People!$H2074))-People!$B2074)</f>
        <v>64</v>
      </c>
      <c r="K2074" s="5" t="str">
        <f>IF(AND(People!$J2074&gt;=16,People!$J2074&lt;=25),"16-25",IF(AND(People!$J2074&gt;=26,People!$J2074&lt;=35),"26-35",IF(AND(People!$J2074&gt;=36,People!$J2074&lt;=45),"36-45",IF(AND(People!$J2074&gt;=46,People!$J2074&lt;=55),"46-55",IF(AND(People!$J2074&gt;=56,People!$J2074&lt;=65),"56-65",IF(AND(People!$J2074&gt;=66,People!$J2074&lt;=75),"66-75","ALL"))))))</f>
        <v>56-65</v>
      </c>
      <c r="L2074" t="str">
        <f>Products!H2074</f>
        <v>Married</v>
      </c>
      <c r="M2074">
        <f>Table2[[#This Row],[Recency]]</f>
        <v>63</v>
      </c>
      <c r="N2074">
        <f>Table2[[#This Row],[NumDealsPurchases]]</f>
        <v>3</v>
      </c>
      <c r="O2074" s="12" t="str">
        <f>IF(Table2[[#This Row],[Kidhome]]=0,"No","Yes")</f>
        <v>No</v>
      </c>
      <c r="P2074" s="12" t="str">
        <f>IF(Table2[[#This Row],[Teenhome]]=0,"No","Yes")</f>
        <v>Yes</v>
      </c>
    </row>
    <row r="2075" spans="1:16" ht="16.5" x14ac:dyDescent="0.3">
      <c r="A2075" s="7">
        <f>Table2[[#This Row],[ID]]</f>
        <v>2712</v>
      </c>
      <c r="B2075" s="6">
        <f>Table2[[#This Row],[Year_Birth]]</f>
        <v>1956</v>
      </c>
      <c r="C2075" s="6" t="str">
        <f>Table2[[#This Row],[Education]]</f>
        <v>Graduation</v>
      </c>
      <c r="D2075" s="6" t="str">
        <f>Table2[[#This Row],[Marital_Status]]</f>
        <v>Married</v>
      </c>
      <c r="E2075" s="6">
        <f>Table2[[#This Row],[Income]]</f>
        <v>71866</v>
      </c>
      <c r="F2075" s="6">
        <f>Table2[[#This Row],[Kidhome]]</f>
        <v>0</v>
      </c>
      <c r="G2075" s="6">
        <f>Table2[[#This Row],[Teenhome]]</f>
        <v>1</v>
      </c>
      <c r="H2075" s="9">
        <f>Table2[[#This Row],[Dt_Customer]]</f>
        <v>41633</v>
      </c>
      <c r="I2075" s="6">
        <f>Table2[[#This Row],[Recency]]</f>
        <v>85</v>
      </c>
      <c r="J2075" s="14">
        <f>IF(VALUE(YEAR(People!$H2075))-People!$B2075&gt;=90,44,VALUE(YEAR(People!$H2075))-People!$B2075)</f>
        <v>57</v>
      </c>
      <c r="K2075" s="5" t="str">
        <f>IF(AND(People!$J2075&gt;=16,People!$J2075&lt;=25),"16-25",IF(AND(People!$J2075&gt;=26,People!$J2075&lt;=35),"26-35",IF(AND(People!$J2075&gt;=36,People!$J2075&lt;=45),"36-45",IF(AND(People!$J2075&gt;=46,People!$J2075&lt;=55),"46-55",IF(AND(People!$J2075&gt;=56,People!$J2075&lt;=65),"56-65",IF(AND(People!$J2075&gt;=66,People!$J2075&lt;=75),"66-75","ALL"))))))</f>
        <v>56-65</v>
      </c>
      <c r="L2075" t="str">
        <f>Products!H2075</f>
        <v>Single</v>
      </c>
      <c r="M2075">
        <f>Table2[[#This Row],[Recency]]</f>
        <v>85</v>
      </c>
      <c r="N2075">
        <f>Table2[[#This Row],[NumDealsPurchases]]</f>
        <v>1</v>
      </c>
      <c r="O2075" s="12" t="str">
        <f>IF(Table2[[#This Row],[Kidhome]]=0,"No","Yes")</f>
        <v>No</v>
      </c>
      <c r="P2075" s="12" t="str">
        <f>IF(Table2[[#This Row],[Teenhome]]=0,"No","Yes")</f>
        <v>Yes</v>
      </c>
    </row>
    <row r="2076" spans="1:16" ht="16.5" x14ac:dyDescent="0.3">
      <c r="A2076" s="5">
        <f>Table2[[#This Row],[ID]]</f>
        <v>5517</v>
      </c>
      <c r="B2076" s="6">
        <f>Table2[[#This Row],[Year_Birth]]</f>
        <v>1969</v>
      </c>
      <c r="C2076" s="6" t="str">
        <f>Table2[[#This Row],[Education]]</f>
        <v>Graduation</v>
      </c>
      <c r="D2076" s="6" t="str">
        <f>Table2[[#This Row],[Marital_Status]]</f>
        <v>Married</v>
      </c>
      <c r="E2076" s="6">
        <f>Table2[[#This Row],[Income]]</f>
        <v>25293</v>
      </c>
      <c r="F2076" s="6">
        <f>Table2[[#This Row],[Kidhome]]</f>
        <v>1</v>
      </c>
      <c r="G2076" s="6">
        <f>Table2[[#This Row],[Teenhome]]</f>
        <v>0</v>
      </c>
      <c r="H2076" s="9">
        <f>Table2[[#This Row],[Dt_Customer]]</f>
        <v>41532</v>
      </c>
      <c r="I2076" s="6">
        <f>Table2[[#This Row],[Recency]]</f>
        <v>51</v>
      </c>
      <c r="J2076" s="8">
        <f>IF(VALUE(YEAR(People!$H2076))-People!$B2076&gt;=90,44,VALUE(YEAR(People!$H2076))-People!$B2076)</f>
        <v>44</v>
      </c>
      <c r="K2076" s="5" t="str">
        <f>IF(AND(People!$J2076&gt;=16,People!$J2076&lt;=25),"16-25",IF(AND(People!$J2076&gt;=26,People!$J2076&lt;=35),"26-35",IF(AND(People!$J2076&gt;=36,People!$J2076&lt;=45),"36-45",IF(AND(People!$J2076&gt;=46,People!$J2076&lt;=55),"46-55",IF(AND(People!$J2076&gt;=56,People!$J2076&lt;=65),"56-65",IF(AND(People!$J2076&gt;=66,People!$J2076&lt;=75),"66-75","ALL"))))))</f>
        <v>36-45</v>
      </c>
      <c r="L2076" t="str">
        <f>Products!H2076</f>
        <v>Married</v>
      </c>
      <c r="M2076">
        <f>Table2[[#This Row],[Recency]]</f>
        <v>51</v>
      </c>
      <c r="N2076">
        <f>Table2[[#This Row],[NumDealsPurchases]]</f>
        <v>1</v>
      </c>
      <c r="O2076" s="12" t="str">
        <f>IF(Table2[[#This Row],[Kidhome]]=0,"No","Yes")</f>
        <v>Yes</v>
      </c>
      <c r="P2076" s="12" t="str">
        <f>IF(Table2[[#This Row],[Teenhome]]=0,"No","Yes")</f>
        <v>No</v>
      </c>
    </row>
    <row r="2077" spans="1:16" ht="16.5" x14ac:dyDescent="0.3">
      <c r="A2077" s="7">
        <f>Table2[[#This Row],[ID]]</f>
        <v>10643</v>
      </c>
      <c r="B2077" s="6">
        <f>Table2[[#This Row],[Year_Birth]]</f>
        <v>1987</v>
      </c>
      <c r="C2077" s="6" t="str">
        <f>Table2[[#This Row],[Education]]</f>
        <v>PhD</v>
      </c>
      <c r="D2077" s="6" t="str">
        <f>Table2[[#This Row],[Marital_Status]]</f>
        <v>Single</v>
      </c>
      <c r="E2077" s="6">
        <f>Table2[[#This Row],[Income]]</f>
        <v>42000</v>
      </c>
      <c r="F2077" s="6">
        <f>Table2[[#This Row],[Kidhome]]</f>
        <v>0</v>
      </c>
      <c r="G2077" s="6">
        <f>Table2[[#This Row],[Teenhome]]</f>
        <v>0</v>
      </c>
      <c r="H2077" s="9">
        <f>Table2[[#This Row],[Dt_Customer]]</f>
        <v>41284</v>
      </c>
      <c r="I2077" s="6">
        <f>Table2[[#This Row],[Recency]]</f>
        <v>23</v>
      </c>
      <c r="J2077" s="14">
        <f>IF(VALUE(YEAR(People!$H2077))-People!$B2077&gt;=90,44,VALUE(YEAR(People!$H2077))-People!$B2077)</f>
        <v>26</v>
      </c>
      <c r="K2077" s="5" t="str">
        <f>IF(AND(People!$J2077&gt;=16,People!$J2077&lt;=25),"16-25",IF(AND(People!$J2077&gt;=26,People!$J2077&lt;=35),"26-35",IF(AND(People!$J2077&gt;=36,People!$J2077&lt;=45),"36-45",IF(AND(People!$J2077&gt;=46,People!$J2077&lt;=55),"46-55",IF(AND(People!$J2077&gt;=56,People!$J2077&lt;=65),"56-65",IF(AND(People!$J2077&gt;=66,People!$J2077&lt;=75),"66-75","ALL"))))))</f>
        <v>26-35</v>
      </c>
      <c r="L2077" t="str">
        <f>Products!H2077</f>
        <v>Divorced</v>
      </c>
      <c r="M2077">
        <f>Table2[[#This Row],[Recency]]</f>
        <v>23</v>
      </c>
      <c r="N2077">
        <f>Table2[[#This Row],[NumDealsPurchases]]</f>
        <v>2</v>
      </c>
      <c r="O2077" s="12" t="str">
        <f>IF(Table2[[#This Row],[Kidhome]]=0,"No","Yes")</f>
        <v>No</v>
      </c>
      <c r="P2077" s="12" t="str">
        <f>IF(Table2[[#This Row],[Teenhome]]=0,"No","Yes")</f>
        <v>No</v>
      </c>
    </row>
    <row r="2078" spans="1:16" ht="16.5" x14ac:dyDescent="0.3">
      <c r="A2078" s="5">
        <f>Table2[[#This Row],[ID]]</f>
        <v>2254</v>
      </c>
      <c r="B2078" s="6">
        <f>Table2[[#This Row],[Year_Birth]]</f>
        <v>1983</v>
      </c>
      <c r="C2078" s="6" t="str">
        <f>Table2[[#This Row],[Education]]</f>
        <v>Graduation</v>
      </c>
      <c r="D2078" s="6" t="str">
        <f>Table2[[#This Row],[Marital_Status]]</f>
        <v>Married</v>
      </c>
      <c r="E2078" s="6">
        <f>Table2[[#This Row],[Income]]</f>
        <v>69520</v>
      </c>
      <c r="F2078" s="6">
        <f>Table2[[#This Row],[Kidhome]]</f>
        <v>0</v>
      </c>
      <c r="G2078" s="6">
        <f>Table2[[#This Row],[Teenhome]]</f>
        <v>0</v>
      </c>
      <c r="H2078" s="9">
        <f>Table2[[#This Row],[Dt_Customer]]</f>
        <v>41462</v>
      </c>
      <c r="I2078" s="6">
        <f>Table2[[#This Row],[Recency]]</f>
        <v>95</v>
      </c>
      <c r="J2078" s="8">
        <f>IF(VALUE(YEAR(People!$H2078))-People!$B2078&gt;=90,44,VALUE(YEAR(People!$H2078))-People!$B2078)</f>
        <v>30</v>
      </c>
      <c r="K2078" s="5" t="str">
        <f>IF(AND(People!$J2078&gt;=16,People!$J2078&lt;=25),"16-25",IF(AND(People!$J2078&gt;=26,People!$J2078&lt;=35),"26-35",IF(AND(People!$J2078&gt;=36,People!$J2078&lt;=45),"36-45",IF(AND(People!$J2078&gt;=46,People!$J2078&lt;=55),"46-55",IF(AND(People!$J2078&gt;=56,People!$J2078&lt;=65),"56-65",IF(AND(People!$J2078&gt;=66,People!$J2078&lt;=75),"66-75","ALL"))))))</f>
        <v>26-35</v>
      </c>
      <c r="L2078" t="str">
        <f>Products!H2078</f>
        <v>Married</v>
      </c>
      <c r="M2078">
        <f>Table2[[#This Row],[Recency]]</f>
        <v>95</v>
      </c>
      <c r="N2078">
        <f>Table2[[#This Row],[NumDealsPurchases]]</f>
        <v>1</v>
      </c>
      <c r="O2078" s="12" t="str">
        <f>IF(Table2[[#This Row],[Kidhome]]=0,"No","Yes")</f>
        <v>No</v>
      </c>
      <c r="P2078" s="12" t="str">
        <f>IF(Table2[[#This Row],[Teenhome]]=0,"No","Yes")</f>
        <v>No</v>
      </c>
    </row>
    <row r="2079" spans="1:16" ht="16.5" x14ac:dyDescent="0.3">
      <c r="A2079" s="7">
        <f>Table2[[#This Row],[ID]]</f>
        <v>10281</v>
      </c>
      <c r="B2079" s="6">
        <f>Table2[[#This Row],[Year_Birth]]</f>
        <v>1970</v>
      </c>
      <c r="C2079" s="6" t="str">
        <f>Table2[[#This Row],[Education]]</f>
        <v>Graduation</v>
      </c>
      <c r="D2079" s="6" t="str">
        <f>Table2[[#This Row],[Marital_Status]]</f>
        <v>Divorced</v>
      </c>
      <c r="E2079" s="6">
        <f>Table2[[#This Row],[Income]]</f>
        <v>64713</v>
      </c>
      <c r="F2079" s="6">
        <f>Table2[[#This Row],[Kidhome]]</f>
        <v>1</v>
      </c>
      <c r="G2079" s="6">
        <f>Table2[[#This Row],[Teenhome]]</f>
        <v>0</v>
      </c>
      <c r="H2079" s="9">
        <f>Table2[[#This Row],[Dt_Customer]]</f>
        <v>41677</v>
      </c>
      <c r="I2079" s="6">
        <f>Table2[[#This Row],[Recency]]</f>
        <v>11</v>
      </c>
      <c r="J2079" s="14">
        <f>IF(VALUE(YEAR(People!$H2079))-People!$B2079&gt;=90,44,VALUE(YEAR(People!$H2079))-People!$B2079)</f>
        <v>44</v>
      </c>
      <c r="K2079" s="5" t="str">
        <f>IF(AND(People!$J2079&gt;=16,People!$J2079&lt;=25),"16-25",IF(AND(People!$J2079&gt;=26,People!$J2079&lt;=35),"26-35",IF(AND(People!$J2079&gt;=36,People!$J2079&lt;=45),"36-45",IF(AND(People!$J2079&gt;=46,People!$J2079&lt;=55),"46-55",IF(AND(People!$J2079&gt;=56,People!$J2079&lt;=65),"56-65",IF(AND(People!$J2079&gt;=66,People!$J2079&lt;=75),"66-75","ALL"))))))</f>
        <v>36-45</v>
      </c>
      <c r="L2079" t="str">
        <f>Products!H2079</f>
        <v>Widow</v>
      </c>
      <c r="M2079">
        <f>Table2[[#This Row],[Recency]]</f>
        <v>11</v>
      </c>
      <c r="N2079">
        <f>Table2[[#This Row],[NumDealsPurchases]]</f>
        <v>2</v>
      </c>
      <c r="O2079" s="12" t="str">
        <f>IF(Table2[[#This Row],[Kidhome]]=0,"No","Yes")</f>
        <v>Yes</v>
      </c>
      <c r="P2079" s="12" t="str">
        <f>IF(Table2[[#This Row],[Teenhome]]=0,"No","Yes")</f>
        <v>No</v>
      </c>
    </row>
    <row r="2080" spans="1:16" ht="16.5" x14ac:dyDescent="0.3">
      <c r="A2080" s="5">
        <f>Table2[[#This Row],[ID]]</f>
        <v>6958</v>
      </c>
      <c r="B2080" s="6">
        <f>Table2[[#This Row],[Year_Birth]]</f>
        <v>1977</v>
      </c>
      <c r="C2080" s="6" t="str">
        <f>Table2[[#This Row],[Education]]</f>
        <v>Master</v>
      </c>
      <c r="D2080" s="6" t="str">
        <f>Table2[[#This Row],[Marital_Status]]</f>
        <v>Married</v>
      </c>
      <c r="E2080" s="6">
        <f>Table2[[#This Row],[Income]]</f>
        <v>27889</v>
      </c>
      <c r="F2080" s="6">
        <f>Table2[[#This Row],[Kidhome]]</f>
        <v>1</v>
      </c>
      <c r="G2080" s="6">
        <f>Table2[[#This Row],[Teenhome]]</f>
        <v>0</v>
      </c>
      <c r="H2080" s="9">
        <f>Table2[[#This Row],[Dt_Customer]]</f>
        <v>41460</v>
      </c>
      <c r="I2080" s="6">
        <f>Table2[[#This Row],[Recency]]</f>
        <v>42</v>
      </c>
      <c r="J2080" s="8">
        <f>IF(VALUE(YEAR(People!$H2080))-People!$B2080&gt;=90,44,VALUE(YEAR(People!$H2080))-People!$B2080)</f>
        <v>36</v>
      </c>
      <c r="K2080" s="5" t="str">
        <f>IF(AND(People!$J2080&gt;=16,People!$J2080&lt;=25),"16-25",IF(AND(People!$J2080&gt;=26,People!$J2080&lt;=35),"26-35",IF(AND(People!$J2080&gt;=36,People!$J2080&lt;=45),"36-45",IF(AND(People!$J2080&gt;=46,People!$J2080&lt;=55),"46-55",IF(AND(People!$J2080&gt;=56,People!$J2080&lt;=65),"56-65",IF(AND(People!$J2080&gt;=66,People!$J2080&lt;=75),"66-75","ALL"))))))</f>
        <v>36-45</v>
      </c>
      <c r="L2080" t="str">
        <f>Products!H2080</f>
        <v>Married</v>
      </c>
      <c r="M2080">
        <f>Table2[[#This Row],[Recency]]</f>
        <v>42</v>
      </c>
      <c r="N2080">
        <f>Table2[[#This Row],[NumDealsPurchases]]</f>
        <v>1</v>
      </c>
      <c r="O2080" s="12" t="str">
        <f>IF(Table2[[#This Row],[Kidhome]]=0,"No","Yes")</f>
        <v>Yes</v>
      </c>
      <c r="P2080" s="12" t="str">
        <f>IF(Table2[[#This Row],[Teenhome]]=0,"No","Yes")</f>
        <v>No</v>
      </c>
    </row>
    <row r="2081" spans="1:16" ht="16.5" x14ac:dyDescent="0.3">
      <c r="A2081" s="7">
        <f>Table2[[#This Row],[ID]]</f>
        <v>954</v>
      </c>
      <c r="B2081" s="6">
        <f>Table2[[#This Row],[Year_Birth]]</f>
        <v>1960</v>
      </c>
      <c r="C2081" s="6" t="str">
        <f>Table2[[#This Row],[Education]]</f>
        <v>Basic</v>
      </c>
      <c r="D2081" s="6" t="str">
        <f>Table2[[#This Row],[Marital_Status]]</f>
        <v>Widow</v>
      </c>
      <c r="E2081" s="6">
        <f>Table2[[#This Row],[Income]]</f>
        <v>22123</v>
      </c>
      <c r="F2081" s="6">
        <f>Table2[[#This Row],[Kidhome]]</f>
        <v>0</v>
      </c>
      <c r="G2081" s="6">
        <f>Table2[[#This Row],[Teenhome]]</f>
        <v>0</v>
      </c>
      <c r="H2081" s="9">
        <f>Table2[[#This Row],[Dt_Customer]]</f>
        <v>41725</v>
      </c>
      <c r="I2081" s="6">
        <f>Table2[[#This Row],[Recency]]</f>
        <v>77</v>
      </c>
      <c r="J2081" s="14">
        <f>IF(VALUE(YEAR(People!$H2081))-People!$B2081&gt;=90,44,VALUE(YEAR(People!$H2081))-People!$B2081)</f>
        <v>54</v>
      </c>
      <c r="K2081" s="5" t="str">
        <f>IF(AND(People!$J2081&gt;=16,People!$J2081&lt;=25),"16-25",IF(AND(People!$J2081&gt;=26,People!$J2081&lt;=35),"26-35",IF(AND(People!$J2081&gt;=36,People!$J2081&lt;=45),"36-45",IF(AND(People!$J2081&gt;=46,People!$J2081&lt;=55),"46-55",IF(AND(People!$J2081&gt;=56,People!$J2081&lt;=65),"56-65",IF(AND(People!$J2081&gt;=66,People!$J2081&lt;=75),"66-75","ALL"))))))</f>
        <v>46-55</v>
      </c>
      <c r="L2081" t="str">
        <f>Products!H2081</f>
        <v>Together</v>
      </c>
      <c r="M2081">
        <f>Table2[[#This Row],[Recency]]</f>
        <v>77</v>
      </c>
      <c r="N2081">
        <f>Table2[[#This Row],[NumDealsPurchases]]</f>
        <v>1</v>
      </c>
      <c r="O2081" s="12" t="str">
        <f>IF(Table2[[#This Row],[Kidhome]]=0,"No","Yes")</f>
        <v>No</v>
      </c>
      <c r="P2081" s="12" t="str">
        <f>IF(Table2[[#This Row],[Teenhome]]=0,"No","Yes")</f>
        <v>No</v>
      </c>
    </row>
    <row r="2082" spans="1:16" ht="16.5" x14ac:dyDescent="0.3">
      <c r="A2082" s="5">
        <f>Table2[[#This Row],[ID]]</f>
        <v>5079</v>
      </c>
      <c r="B2082" s="6">
        <f>Table2[[#This Row],[Year_Birth]]</f>
        <v>1971</v>
      </c>
      <c r="C2082" s="6" t="str">
        <f>Table2[[#This Row],[Education]]</f>
        <v>Graduation</v>
      </c>
      <c r="D2082" s="6" t="str">
        <f>Table2[[#This Row],[Marital_Status]]</f>
        <v>Married</v>
      </c>
      <c r="E2082" s="6">
        <f>Table2[[#This Row],[Income]]</f>
        <v>51725</v>
      </c>
      <c r="F2082" s="6">
        <f>Table2[[#This Row],[Kidhome]]</f>
        <v>1</v>
      </c>
      <c r="G2082" s="6">
        <f>Table2[[#This Row],[Teenhome]]</f>
        <v>1</v>
      </c>
      <c r="H2082" s="9">
        <f>Table2[[#This Row],[Dt_Customer]]</f>
        <v>41336</v>
      </c>
      <c r="I2082" s="6">
        <f>Table2[[#This Row],[Recency]]</f>
        <v>82</v>
      </c>
      <c r="J2082" s="8">
        <f>IF(VALUE(YEAR(People!$H2082))-People!$B2082&gt;=90,44,VALUE(YEAR(People!$H2082))-People!$B2082)</f>
        <v>42</v>
      </c>
      <c r="K2082" s="5" t="str">
        <f>IF(AND(People!$J2082&gt;=16,People!$J2082&lt;=25),"16-25",IF(AND(People!$J2082&gt;=26,People!$J2082&lt;=35),"26-35",IF(AND(People!$J2082&gt;=36,People!$J2082&lt;=45),"36-45",IF(AND(People!$J2082&gt;=46,People!$J2082&lt;=55),"46-55",IF(AND(People!$J2082&gt;=56,People!$J2082&lt;=65),"56-65",IF(AND(People!$J2082&gt;=66,People!$J2082&lt;=75),"66-75","ALL"))))))</f>
        <v>36-45</v>
      </c>
      <c r="L2082" t="str">
        <f>Products!H2082</f>
        <v>Married</v>
      </c>
      <c r="M2082">
        <f>Table2[[#This Row],[Recency]]</f>
        <v>82</v>
      </c>
      <c r="N2082">
        <f>Table2[[#This Row],[NumDealsPurchases]]</f>
        <v>4</v>
      </c>
      <c r="O2082" s="12" t="str">
        <f>IF(Table2[[#This Row],[Kidhome]]=0,"No","Yes")</f>
        <v>Yes</v>
      </c>
      <c r="P2082" s="12" t="str">
        <f>IF(Table2[[#This Row],[Teenhome]]=0,"No","Yes")</f>
        <v>Yes</v>
      </c>
    </row>
    <row r="2083" spans="1:16" ht="16.5" x14ac:dyDescent="0.3">
      <c r="A2083" s="7">
        <f>Table2[[#This Row],[ID]]</f>
        <v>10339</v>
      </c>
      <c r="B2083" s="6">
        <f>Table2[[#This Row],[Year_Birth]]</f>
        <v>1954</v>
      </c>
      <c r="C2083" s="6" t="str">
        <f>Table2[[#This Row],[Education]]</f>
        <v>Master</v>
      </c>
      <c r="D2083" s="6" t="str">
        <f>Table2[[#This Row],[Marital_Status]]</f>
        <v>Together</v>
      </c>
      <c r="E2083" s="6">
        <f>Table2[[#This Row],[Income]]</f>
        <v>53246</v>
      </c>
      <c r="F2083" s="6">
        <f>Table2[[#This Row],[Kidhome]]</f>
        <v>0</v>
      </c>
      <c r="G2083" s="6">
        <f>Table2[[#This Row],[Teenhome]]</f>
        <v>1</v>
      </c>
      <c r="H2083" s="9">
        <f>Table2[[#This Row],[Dt_Customer]]</f>
        <v>41448</v>
      </c>
      <c r="I2083" s="6">
        <f>Table2[[#This Row],[Recency]]</f>
        <v>83</v>
      </c>
      <c r="J2083" s="14">
        <f>IF(VALUE(YEAR(People!$H2083))-People!$B2083&gt;=90,44,VALUE(YEAR(People!$H2083))-People!$B2083)</f>
        <v>59</v>
      </c>
      <c r="K2083" s="5" t="str">
        <f>IF(AND(People!$J2083&gt;=16,People!$J2083&lt;=25),"16-25",IF(AND(People!$J2083&gt;=26,People!$J2083&lt;=35),"26-35",IF(AND(People!$J2083&gt;=36,People!$J2083&lt;=45),"36-45",IF(AND(People!$J2083&gt;=46,People!$J2083&lt;=55),"46-55",IF(AND(People!$J2083&gt;=56,People!$J2083&lt;=65),"56-65",IF(AND(People!$J2083&gt;=66,People!$J2083&lt;=75),"66-75","ALL"))))))</f>
        <v>56-65</v>
      </c>
      <c r="L2083" t="str">
        <f>Products!H2083</f>
        <v>Single</v>
      </c>
      <c r="M2083">
        <f>Table2[[#This Row],[Recency]]</f>
        <v>83</v>
      </c>
      <c r="N2083">
        <f>Table2[[#This Row],[NumDealsPurchases]]</f>
        <v>2</v>
      </c>
      <c r="O2083" s="12" t="str">
        <f>IF(Table2[[#This Row],[Kidhome]]=0,"No","Yes")</f>
        <v>No</v>
      </c>
      <c r="P2083" s="12" t="str">
        <f>IF(Table2[[#This Row],[Teenhome]]=0,"No","Yes")</f>
        <v>Yes</v>
      </c>
    </row>
    <row r="2084" spans="1:16" ht="16.5" x14ac:dyDescent="0.3">
      <c r="A2084" s="5">
        <f>Table2[[#This Row],[ID]]</f>
        <v>4643</v>
      </c>
      <c r="B2084" s="6">
        <f>Table2[[#This Row],[Year_Birth]]</f>
        <v>1973</v>
      </c>
      <c r="C2084" s="6" t="str">
        <f>Table2[[#This Row],[Education]]</f>
        <v>Graduation</v>
      </c>
      <c r="D2084" s="6" t="str">
        <f>Table2[[#This Row],[Marital_Status]]</f>
        <v>Married</v>
      </c>
      <c r="E2084" s="6">
        <f>Table2[[#This Row],[Income]]</f>
        <v>27803</v>
      </c>
      <c r="F2084" s="6">
        <f>Table2[[#This Row],[Kidhome]]</f>
        <v>1</v>
      </c>
      <c r="G2084" s="6">
        <f>Table2[[#This Row],[Teenhome]]</f>
        <v>0</v>
      </c>
      <c r="H2084" s="9">
        <f>Table2[[#This Row],[Dt_Customer]]</f>
        <v>41147</v>
      </c>
      <c r="I2084" s="6">
        <f>Table2[[#This Row],[Recency]]</f>
        <v>40</v>
      </c>
      <c r="J2084" s="8">
        <f>IF(VALUE(YEAR(People!$H2084))-People!$B2084&gt;=90,44,VALUE(YEAR(People!$H2084))-People!$B2084)</f>
        <v>39</v>
      </c>
      <c r="K2084" s="5" t="str">
        <f>IF(AND(People!$J2084&gt;=16,People!$J2084&lt;=25),"16-25",IF(AND(People!$J2084&gt;=26,People!$J2084&lt;=35),"26-35",IF(AND(People!$J2084&gt;=36,People!$J2084&lt;=45),"36-45",IF(AND(People!$J2084&gt;=46,People!$J2084&lt;=55),"46-55",IF(AND(People!$J2084&gt;=56,People!$J2084&lt;=65),"56-65",IF(AND(People!$J2084&gt;=66,People!$J2084&lt;=75),"66-75","ALL"))))))</f>
        <v>36-45</v>
      </c>
      <c r="L2084" t="str">
        <f>Products!H2084</f>
        <v>Married</v>
      </c>
      <c r="M2084">
        <f>Table2[[#This Row],[Recency]]</f>
        <v>40</v>
      </c>
      <c r="N2084">
        <f>Table2[[#This Row],[NumDealsPurchases]]</f>
        <v>2</v>
      </c>
      <c r="O2084" s="12" t="str">
        <f>IF(Table2[[#This Row],[Kidhome]]=0,"No","Yes")</f>
        <v>Yes</v>
      </c>
      <c r="P2084" s="12" t="str">
        <f>IF(Table2[[#This Row],[Teenhome]]=0,"No","Yes")</f>
        <v>No</v>
      </c>
    </row>
    <row r="2085" spans="1:16" ht="16.5" x14ac:dyDescent="0.3">
      <c r="A2085" s="7">
        <f>Table2[[#This Row],[ID]]</f>
        <v>3117</v>
      </c>
      <c r="B2085" s="6">
        <f>Table2[[#This Row],[Year_Birth]]</f>
        <v>1955</v>
      </c>
      <c r="C2085" s="6" t="str">
        <f>Table2[[#This Row],[Education]]</f>
        <v>Graduation</v>
      </c>
      <c r="D2085" s="6" t="str">
        <f>Table2[[#This Row],[Marital_Status]]</f>
        <v>Single</v>
      </c>
      <c r="E2085" s="6">
        <f>Table2[[#This Row],[Income]]</f>
        <v>50995</v>
      </c>
      <c r="F2085" s="6">
        <f>Table2[[#This Row],[Kidhome]]</f>
        <v>0</v>
      </c>
      <c r="G2085" s="6">
        <f>Table2[[#This Row],[Teenhome]]</f>
        <v>1</v>
      </c>
      <c r="H2085" s="9">
        <f>Table2[[#This Row],[Dt_Customer]]</f>
        <v>41565</v>
      </c>
      <c r="I2085" s="6">
        <f>Table2[[#This Row],[Recency]]</f>
        <v>95</v>
      </c>
      <c r="J2085" s="14">
        <f>IF(VALUE(YEAR(People!$H2085))-People!$B2085&gt;=90,44,VALUE(YEAR(People!$H2085))-People!$B2085)</f>
        <v>58</v>
      </c>
      <c r="K2085" s="5" t="str">
        <f>IF(AND(People!$J2085&gt;=16,People!$J2085&lt;=25),"16-25",IF(AND(People!$J2085&gt;=26,People!$J2085&lt;=35),"26-35",IF(AND(People!$J2085&gt;=36,People!$J2085&lt;=45),"36-45",IF(AND(People!$J2085&gt;=46,People!$J2085&lt;=55),"46-55",IF(AND(People!$J2085&gt;=56,People!$J2085&lt;=65),"56-65",IF(AND(People!$J2085&gt;=66,People!$J2085&lt;=75),"66-75","ALL"))))))</f>
        <v>56-65</v>
      </c>
      <c r="L2085" t="str">
        <f>Products!H2085</f>
        <v>Married</v>
      </c>
      <c r="M2085">
        <f>Table2[[#This Row],[Recency]]</f>
        <v>95</v>
      </c>
      <c r="N2085">
        <f>Table2[[#This Row],[NumDealsPurchases]]</f>
        <v>3</v>
      </c>
      <c r="O2085" s="12" t="str">
        <f>IF(Table2[[#This Row],[Kidhome]]=0,"No","Yes")</f>
        <v>No</v>
      </c>
      <c r="P2085" s="12" t="str">
        <f>IF(Table2[[#This Row],[Teenhome]]=0,"No","Yes")</f>
        <v>Yes</v>
      </c>
    </row>
    <row r="2086" spans="1:16" ht="16.5" x14ac:dyDescent="0.3">
      <c r="A2086" s="5">
        <f>Table2[[#This Row],[ID]]</f>
        <v>6497</v>
      </c>
      <c r="B2086" s="6">
        <f>Table2[[#This Row],[Year_Birth]]</f>
        <v>1960</v>
      </c>
      <c r="C2086" s="6" t="str">
        <f>Table2[[#This Row],[Education]]</f>
        <v>Graduation</v>
      </c>
      <c r="D2086" s="6" t="str">
        <f>Table2[[#This Row],[Marital_Status]]</f>
        <v>Married</v>
      </c>
      <c r="E2086" s="6">
        <f>Table2[[#This Row],[Income]]</f>
        <v>51651</v>
      </c>
      <c r="F2086" s="6">
        <f>Table2[[#This Row],[Kidhome]]</f>
        <v>0</v>
      </c>
      <c r="G2086" s="6">
        <f>Table2[[#This Row],[Teenhome]]</f>
        <v>1</v>
      </c>
      <c r="H2086" s="9">
        <f>Table2[[#This Row],[Dt_Customer]]</f>
        <v>41220</v>
      </c>
      <c r="I2086" s="6">
        <f>Table2[[#This Row],[Recency]]</f>
        <v>32</v>
      </c>
      <c r="J2086" s="8">
        <f>IF(VALUE(YEAR(People!$H2086))-People!$B2086&gt;=90,44,VALUE(YEAR(People!$H2086))-People!$B2086)</f>
        <v>52</v>
      </c>
      <c r="K2086" s="5" t="str">
        <f>IF(AND(People!$J2086&gt;=16,People!$J2086&lt;=25),"16-25",IF(AND(People!$J2086&gt;=26,People!$J2086&lt;=35),"26-35",IF(AND(People!$J2086&gt;=36,People!$J2086&lt;=45),"36-45",IF(AND(People!$J2086&gt;=46,People!$J2086&lt;=55),"46-55",IF(AND(People!$J2086&gt;=56,People!$J2086&lt;=65),"56-65",IF(AND(People!$J2086&gt;=66,People!$J2086&lt;=75),"66-75","ALL"))))))</f>
        <v>46-55</v>
      </c>
      <c r="L2086" t="str">
        <f>Products!H2086</f>
        <v>Widow</v>
      </c>
      <c r="M2086">
        <f>Table2[[#This Row],[Recency]]</f>
        <v>32</v>
      </c>
      <c r="N2086">
        <f>Table2[[#This Row],[NumDealsPurchases]]</f>
        <v>4</v>
      </c>
      <c r="O2086" s="12" t="str">
        <f>IF(Table2[[#This Row],[Kidhome]]=0,"No","Yes")</f>
        <v>No</v>
      </c>
      <c r="P2086" s="12" t="str">
        <f>IF(Table2[[#This Row],[Teenhome]]=0,"No","Yes")</f>
        <v>Yes</v>
      </c>
    </row>
    <row r="2087" spans="1:16" ht="16.5" x14ac:dyDescent="0.3">
      <c r="A2087" s="7">
        <f>Table2[[#This Row],[ID]]</f>
        <v>5396</v>
      </c>
      <c r="B2087" s="6">
        <f>Table2[[#This Row],[Year_Birth]]</f>
        <v>1988</v>
      </c>
      <c r="C2087" s="6" t="str">
        <f>Table2[[#This Row],[Education]]</f>
        <v>Graduation</v>
      </c>
      <c r="D2087" s="6" t="str">
        <f>Table2[[#This Row],[Marital_Status]]</f>
        <v>Married</v>
      </c>
      <c r="E2087" s="6">
        <f>Table2[[#This Row],[Income]]</f>
        <v>68487</v>
      </c>
      <c r="F2087" s="6">
        <f>Table2[[#This Row],[Kidhome]]</f>
        <v>0</v>
      </c>
      <c r="G2087" s="6">
        <f>Table2[[#This Row],[Teenhome]]</f>
        <v>0</v>
      </c>
      <c r="H2087" s="9">
        <f>Table2[[#This Row],[Dt_Customer]]</f>
        <v>41287</v>
      </c>
      <c r="I2087" s="6">
        <f>Table2[[#This Row],[Recency]]</f>
        <v>48</v>
      </c>
      <c r="J2087" s="14">
        <f>IF(VALUE(YEAR(People!$H2087))-People!$B2087&gt;=90,44,VALUE(YEAR(People!$H2087))-People!$B2087)</f>
        <v>25</v>
      </c>
      <c r="K2087" s="5" t="str">
        <f>IF(AND(People!$J2087&gt;=16,People!$J2087&lt;=25),"16-25",IF(AND(People!$J2087&gt;=26,People!$J2087&lt;=35),"26-35",IF(AND(People!$J2087&gt;=36,People!$J2087&lt;=45),"36-45",IF(AND(People!$J2087&gt;=46,People!$J2087&lt;=55),"46-55",IF(AND(People!$J2087&gt;=56,People!$J2087&lt;=65),"56-65",IF(AND(People!$J2087&gt;=66,People!$J2087&lt;=75),"66-75","ALL"))))))</f>
        <v>16-25</v>
      </c>
      <c r="L2087" t="str">
        <f>Products!H2087</f>
        <v>Married</v>
      </c>
      <c r="M2087">
        <f>Table2[[#This Row],[Recency]]</f>
        <v>48</v>
      </c>
      <c r="N2087">
        <f>Table2[[#This Row],[NumDealsPurchases]]</f>
        <v>1</v>
      </c>
      <c r="O2087" s="12" t="str">
        <f>IF(Table2[[#This Row],[Kidhome]]=0,"No","Yes")</f>
        <v>No</v>
      </c>
      <c r="P2087" s="12" t="str">
        <f>IF(Table2[[#This Row],[Teenhome]]=0,"No","Yes")</f>
        <v>No</v>
      </c>
    </row>
    <row r="2088" spans="1:16" ht="16.5" x14ac:dyDescent="0.3">
      <c r="A2088" s="5">
        <f>Table2[[#This Row],[ID]]</f>
        <v>5250</v>
      </c>
      <c r="B2088" s="6">
        <f>Table2[[#This Row],[Year_Birth]]</f>
        <v>1943</v>
      </c>
      <c r="C2088" s="6" t="str">
        <f>Table2[[#This Row],[Education]]</f>
        <v>Master</v>
      </c>
      <c r="D2088" s="6" t="str">
        <f>Table2[[#This Row],[Marital_Status]]</f>
        <v>Widow</v>
      </c>
      <c r="E2088" s="6">
        <f ca="1">Table2[[#This Row],[Income]]</f>
        <v>56796</v>
      </c>
      <c r="F2088" s="6">
        <f>Table2[[#This Row],[Kidhome]]</f>
        <v>0</v>
      </c>
      <c r="G2088" s="6">
        <f>Table2[[#This Row],[Teenhome]]</f>
        <v>0</v>
      </c>
      <c r="H2088" s="9">
        <f>Table2[[#This Row],[Dt_Customer]]</f>
        <v>41577</v>
      </c>
      <c r="I2088" s="6">
        <f>Table2[[#This Row],[Recency]]</f>
        <v>75</v>
      </c>
      <c r="J2088" s="8">
        <f>IF(VALUE(YEAR(People!$H2088))-People!$B2088&gt;=90,44,VALUE(YEAR(People!$H2088))-People!$B2088)</f>
        <v>70</v>
      </c>
      <c r="K2088" s="5" t="str">
        <f>IF(AND(People!$J2088&gt;=16,People!$J2088&lt;=25),"16-25",IF(AND(People!$J2088&gt;=26,People!$J2088&lt;=35),"26-35",IF(AND(People!$J2088&gt;=36,People!$J2088&lt;=45),"36-45",IF(AND(People!$J2088&gt;=46,People!$J2088&lt;=55),"46-55",IF(AND(People!$J2088&gt;=56,People!$J2088&lt;=65),"56-65",IF(AND(People!$J2088&gt;=66,People!$J2088&lt;=75),"66-75","ALL"))))))</f>
        <v>66-75</v>
      </c>
      <c r="L2088" t="str">
        <f>Products!H2088</f>
        <v>Married</v>
      </c>
      <c r="M2088">
        <f>Table2[[#This Row],[Recency]]</f>
        <v>75</v>
      </c>
      <c r="N2088">
        <f>Table2[[#This Row],[NumDealsPurchases]]</f>
        <v>1</v>
      </c>
      <c r="O2088" s="12" t="str">
        <f>IF(Table2[[#This Row],[Kidhome]]=0,"No","Yes")</f>
        <v>No</v>
      </c>
      <c r="P2088" s="12" t="str">
        <f>IF(Table2[[#This Row],[Teenhome]]=0,"No","Yes")</f>
        <v>No</v>
      </c>
    </row>
    <row r="2089" spans="1:16" ht="16.5" x14ac:dyDescent="0.3">
      <c r="A2089" s="7">
        <f>Table2[[#This Row],[ID]]</f>
        <v>1052</v>
      </c>
      <c r="B2089" s="6">
        <f>Table2[[#This Row],[Year_Birth]]</f>
        <v>1969</v>
      </c>
      <c r="C2089" s="6" t="str">
        <f>Table2[[#This Row],[Education]]</f>
        <v>Graduation</v>
      </c>
      <c r="D2089" s="6" t="str">
        <f>Table2[[#This Row],[Marital_Status]]</f>
        <v>Married</v>
      </c>
      <c r="E2089" s="6">
        <f>Table2[[#This Row],[Income]]</f>
        <v>56796</v>
      </c>
      <c r="F2089" s="6">
        <f>Table2[[#This Row],[Kidhome]]</f>
        <v>0</v>
      </c>
      <c r="G2089" s="6">
        <f>Table2[[#This Row],[Teenhome]]</f>
        <v>1</v>
      </c>
      <c r="H2089" s="9">
        <f>Table2[[#This Row],[Dt_Customer]]</f>
        <v>41321</v>
      </c>
      <c r="I2089" s="6">
        <f>Table2[[#This Row],[Recency]]</f>
        <v>24</v>
      </c>
      <c r="J2089" s="14">
        <f>IF(VALUE(YEAR(People!$H2089))-People!$B2089&gt;=90,44,VALUE(YEAR(People!$H2089))-People!$B2089)</f>
        <v>44</v>
      </c>
      <c r="K2089" s="5" t="str">
        <f>IF(AND(People!$J2089&gt;=16,People!$J2089&lt;=25),"16-25",IF(AND(People!$J2089&gt;=26,People!$J2089&lt;=35),"26-35",IF(AND(People!$J2089&gt;=36,People!$J2089&lt;=45),"36-45",IF(AND(People!$J2089&gt;=46,People!$J2089&lt;=55),"46-55",IF(AND(People!$J2089&gt;=56,People!$J2089&lt;=65),"56-65",IF(AND(People!$J2089&gt;=66,People!$J2089&lt;=75),"66-75","ALL"))))))</f>
        <v>36-45</v>
      </c>
      <c r="L2089" t="str">
        <f>Products!H2089</f>
        <v>Married</v>
      </c>
      <c r="M2089">
        <f>Table2[[#This Row],[Recency]]</f>
        <v>24</v>
      </c>
      <c r="N2089">
        <f>Table2[[#This Row],[NumDealsPurchases]]</f>
        <v>3</v>
      </c>
      <c r="O2089" s="12" t="str">
        <f>IF(Table2[[#This Row],[Kidhome]]=0,"No","Yes")</f>
        <v>No</v>
      </c>
      <c r="P2089" s="12" t="str">
        <f>IF(Table2[[#This Row],[Teenhome]]=0,"No","Yes")</f>
        <v>Yes</v>
      </c>
    </row>
    <row r="2090" spans="1:16" ht="16.5" x14ac:dyDescent="0.3">
      <c r="A2090" s="5">
        <f>Table2[[#This Row],[ID]]</f>
        <v>2802</v>
      </c>
      <c r="B2090" s="6">
        <f>Table2[[#This Row],[Year_Birth]]</f>
        <v>1992</v>
      </c>
      <c r="C2090" s="6" t="str">
        <f>Table2[[#This Row],[Education]]</f>
        <v>2n Cycle</v>
      </c>
      <c r="D2090" s="6" t="str">
        <f>Table2[[#This Row],[Marital_Status]]</f>
        <v>Married</v>
      </c>
      <c r="E2090" s="6">
        <f>Table2[[#This Row],[Income]]</f>
        <v>87000</v>
      </c>
      <c r="F2090" s="6">
        <f>Table2[[#This Row],[Kidhome]]</f>
        <v>0</v>
      </c>
      <c r="G2090" s="6">
        <f>Table2[[#This Row],[Teenhome]]</f>
        <v>0</v>
      </c>
      <c r="H2090" s="9">
        <f>Table2[[#This Row],[Dt_Customer]]</f>
        <v>41258</v>
      </c>
      <c r="I2090" s="6">
        <f>Table2[[#This Row],[Recency]]</f>
        <v>61</v>
      </c>
      <c r="J2090" s="8">
        <f>IF(VALUE(YEAR(People!$H2090))-People!$B2090&gt;=90,44,VALUE(YEAR(People!$H2090))-People!$B2090)</f>
        <v>20</v>
      </c>
      <c r="K2090" s="5" t="str">
        <f>IF(AND(People!$J2090&gt;=16,People!$J2090&lt;=25),"16-25",IF(AND(People!$J2090&gt;=26,People!$J2090&lt;=35),"26-35",IF(AND(People!$J2090&gt;=36,People!$J2090&lt;=45),"36-45",IF(AND(People!$J2090&gt;=46,People!$J2090&lt;=55),"46-55",IF(AND(People!$J2090&gt;=56,People!$J2090&lt;=65),"56-65",IF(AND(People!$J2090&gt;=66,People!$J2090&lt;=75),"66-75","ALL"))))))</f>
        <v>16-25</v>
      </c>
      <c r="L2090" t="str">
        <f>Products!H2090</f>
        <v>Single</v>
      </c>
      <c r="M2090">
        <f>Table2[[#This Row],[Recency]]</f>
        <v>61</v>
      </c>
      <c r="N2090">
        <f>Table2[[#This Row],[NumDealsPurchases]]</f>
        <v>1</v>
      </c>
      <c r="O2090" s="12" t="str">
        <f>IF(Table2[[#This Row],[Kidhome]]=0,"No","Yes")</f>
        <v>No</v>
      </c>
      <c r="P2090" s="12" t="str">
        <f>IF(Table2[[#This Row],[Teenhome]]=0,"No","Yes")</f>
        <v>No</v>
      </c>
    </row>
    <row r="2091" spans="1:16" ht="16.5" x14ac:dyDescent="0.3">
      <c r="A2091" s="7">
        <f>Table2[[#This Row],[ID]]</f>
        <v>6343</v>
      </c>
      <c r="B2091" s="6">
        <f>Table2[[#This Row],[Year_Birth]]</f>
        <v>1959</v>
      </c>
      <c r="C2091" s="6" t="str">
        <f>Table2[[#This Row],[Education]]</f>
        <v>Graduation</v>
      </c>
      <c r="D2091" s="6" t="str">
        <f>Table2[[#This Row],[Marital_Status]]</f>
        <v>Married</v>
      </c>
      <c r="E2091" s="6">
        <f>Table2[[#This Row],[Income]]</f>
        <v>79823</v>
      </c>
      <c r="F2091" s="6">
        <f>Table2[[#This Row],[Kidhome]]</f>
        <v>0</v>
      </c>
      <c r="G2091" s="6">
        <f>Table2[[#This Row],[Teenhome]]</f>
        <v>1</v>
      </c>
      <c r="H2091" s="9">
        <f>Table2[[#This Row],[Dt_Customer]]</f>
        <v>41729</v>
      </c>
      <c r="I2091" s="6">
        <f>Table2[[#This Row],[Recency]]</f>
        <v>6</v>
      </c>
      <c r="J2091" s="14">
        <f>IF(VALUE(YEAR(People!$H2091))-People!$B2091&gt;=90,44,VALUE(YEAR(People!$H2091))-People!$B2091)</f>
        <v>55</v>
      </c>
      <c r="K2091" s="5" t="str">
        <f>IF(AND(People!$J2091&gt;=16,People!$J2091&lt;=25),"16-25",IF(AND(People!$J2091&gt;=26,People!$J2091&lt;=35),"26-35",IF(AND(People!$J2091&gt;=36,People!$J2091&lt;=45),"36-45",IF(AND(People!$J2091&gt;=46,People!$J2091&lt;=55),"46-55",IF(AND(People!$J2091&gt;=56,People!$J2091&lt;=65),"56-65",IF(AND(People!$J2091&gt;=66,People!$J2091&lt;=75),"66-75","ALL"))))))</f>
        <v>46-55</v>
      </c>
      <c r="L2091" t="str">
        <f>Products!H2091</f>
        <v>Married</v>
      </c>
      <c r="M2091">
        <f>Table2[[#This Row],[Recency]]</f>
        <v>6</v>
      </c>
      <c r="N2091">
        <f>Table2[[#This Row],[NumDealsPurchases]]</f>
        <v>1</v>
      </c>
      <c r="O2091" s="12" t="str">
        <f>IF(Table2[[#This Row],[Kidhome]]=0,"No","Yes")</f>
        <v>No</v>
      </c>
      <c r="P2091" s="12" t="str">
        <f>IF(Table2[[#This Row],[Teenhome]]=0,"No","Yes")</f>
        <v>Yes</v>
      </c>
    </row>
    <row r="2092" spans="1:16" ht="16.5" x14ac:dyDescent="0.3">
      <c r="A2092" s="5">
        <f>Table2[[#This Row],[ID]]</f>
        <v>6507</v>
      </c>
      <c r="B2092" s="6">
        <f>Table2[[#This Row],[Year_Birth]]</f>
        <v>1980</v>
      </c>
      <c r="C2092" s="6" t="str">
        <f>Table2[[#This Row],[Education]]</f>
        <v>Graduation</v>
      </c>
      <c r="D2092" s="6" t="str">
        <f>Table2[[#This Row],[Marital_Status]]</f>
        <v>Single</v>
      </c>
      <c r="E2092" s="6">
        <f>Table2[[#This Row],[Income]]</f>
        <v>30828</v>
      </c>
      <c r="F2092" s="6">
        <f>Table2[[#This Row],[Kidhome]]</f>
        <v>1</v>
      </c>
      <c r="G2092" s="6">
        <f>Table2[[#This Row],[Teenhome]]</f>
        <v>0</v>
      </c>
      <c r="H2092" s="9">
        <f>Table2[[#This Row],[Dt_Customer]]</f>
        <v>41551</v>
      </c>
      <c r="I2092" s="6">
        <f>Table2[[#This Row],[Recency]]</f>
        <v>16</v>
      </c>
      <c r="J2092" s="8">
        <f>IF(VALUE(YEAR(People!$H2092))-People!$B2092&gt;=90,44,VALUE(YEAR(People!$H2092))-People!$B2092)</f>
        <v>33</v>
      </c>
      <c r="K2092" s="5" t="str">
        <f>IF(AND(People!$J2092&gt;=16,People!$J2092&lt;=25),"16-25",IF(AND(People!$J2092&gt;=26,People!$J2092&lt;=35),"26-35",IF(AND(People!$J2092&gt;=36,People!$J2092&lt;=45),"36-45",IF(AND(People!$J2092&gt;=46,People!$J2092&lt;=55),"46-55",IF(AND(People!$J2092&gt;=56,People!$J2092&lt;=65),"56-65",IF(AND(People!$J2092&gt;=66,People!$J2092&lt;=75),"66-75","ALL"))))))</f>
        <v>26-35</v>
      </c>
      <c r="L2092" t="str">
        <f>Products!H2092</f>
        <v>Divorced</v>
      </c>
      <c r="M2092">
        <f>Table2[[#This Row],[Recency]]</f>
        <v>16</v>
      </c>
      <c r="N2092">
        <f>Table2[[#This Row],[NumDealsPurchases]]</f>
        <v>2</v>
      </c>
      <c r="O2092" s="12" t="str">
        <f>IF(Table2[[#This Row],[Kidhome]]=0,"No","Yes")</f>
        <v>Yes</v>
      </c>
      <c r="P2092" s="12" t="str">
        <f>IF(Table2[[#This Row],[Teenhome]]=0,"No","Yes")</f>
        <v>No</v>
      </c>
    </row>
    <row r="2093" spans="1:16" ht="16.5" x14ac:dyDescent="0.3">
      <c r="A2093" s="7">
        <f>Table2[[#This Row],[ID]]</f>
        <v>7901</v>
      </c>
      <c r="B2093" s="6">
        <f>Table2[[#This Row],[Year_Birth]]</f>
        <v>1971</v>
      </c>
      <c r="C2093" s="6" t="str">
        <f>Table2[[#This Row],[Education]]</f>
        <v>Master</v>
      </c>
      <c r="D2093" s="6" t="str">
        <f>Table2[[#This Row],[Marital_Status]]</f>
        <v>Married</v>
      </c>
      <c r="E2093" s="6">
        <f>Table2[[#This Row],[Income]]</f>
        <v>34109</v>
      </c>
      <c r="F2093" s="6">
        <f>Table2[[#This Row],[Kidhome]]</f>
        <v>0</v>
      </c>
      <c r="G2093" s="6">
        <f>Table2[[#This Row],[Teenhome]]</f>
        <v>1</v>
      </c>
      <c r="H2093" s="9">
        <f>Table2[[#This Row],[Dt_Customer]]</f>
        <v>41584</v>
      </c>
      <c r="I2093" s="6">
        <f>Table2[[#This Row],[Recency]]</f>
        <v>39</v>
      </c>
      <c r="J2093" s="14">
        <f>IF(VALUE(YEAR(People!$H2093))-People!$B2093&gt;=90,44,VALUE(YEAR(People!$H2093))-People!$B2093)</f>
        <v>42</v>
      </c>
      <c r="K2093" s="5" t="str">
        <f>IF(AND(People!$J2093&gt;=16,People!$J2093&lt;=25),"16-25",IF(AND(People!$J2093&gt;=26,People!$J2093&lt;=35),"26-35",IF(AND(People!$J2093&gt;=36,People!$J2093&lt;=45),"36-45",IF(AND(People!$J2093&gt;=46,People!$J2093&lt;=55),"46-55",IF(AND(People!$J2093&gt;=56,People!$J2093&lt;=65),"56-65",IF(AND(People!$J2093&gt;=66,People!$J2093&lt;=75),"66-75","ALL"))))))</f>
        <v>36-45</v>
      </c>
      <c r="L2093" t="str">
        <f>Products!H2093</f>
        <v>Together</v>
      </c>
      <c r="M2093">
        <f>Table2[[#This Row],[Recency]]</f>
        <v>39</v>
      </c>
      <c r="N2093">
        <f>Table2[[#This Row],[NumDealsPurchases]]</f>
        <v>1</v>
      </c>
      <c r="O2093" s="12" t="str">
        <f>IF(Table2[[#This Row],[Kidhome]]=0,"No","Yes")</f>
        <v>No</v>
      </c>
      <c r="P2093" s="12" t="str">
        <f>IF(Table2[[#This Row],[Teenhome]]=0,"No","Yes")</f>
        <v>Yes</v>
      </c>
    </row>
    <row r="2094" spans="1:16" ht="16.5" x14ac:dyDescent="0.3">
      <c r="A2094" s="5">
        <f>Table2[[#This Row],[ID]]</f>
        <v>4865</v>
      </c>
      <c r="B2094" s="6">
        <f>Table2[[#This Row],[Year_Birth]]</f>
        <v>1974</v>
      </c>
      <c r="C2094" s="6" t="str">
        <f>Table2[[#This Row],[Education]]</f>
        <v>Master</v>
      </c>
      <c r="D2094" s="6" t="str">
        <f>Table2[[#This Row],[Marital_Status]]</f>
        <v>Divorced</v>
      </c>
      <c r="E2094" s="6">
        <f>Table2[[#This Row],[Income]]</f>
        <v>53367</v>
      </c>
      <c r="F2094" s="6">
        <f>Table2[[#This Row],[Kidhome]]</f>
        <v>1</v>
      </c>
      <c r="G2094" s="6">
        <f>Table2[[#This Row],[Teenhome]]</f>
        <v>1</v>
      </c>
      <c r="H2094" s="9">
        <f>Table2[[#This Row],[Dt_Customer]]</f>
        <v>41517</v>
      </c>
      <c r="I2094" s="6">
        <f>Table2[[#This Row],[Recency]]</f>
        <v>2</v>
      </c>
      <c r="J2094" s="8">
        <f>IF(VALUE(YEAR(People!$H2094))-People!$B2094&gt;=90,44,VALUE(YEAR(People!$H2094))-People!$B2094)</f>
        <v>39</v>
      </c>
      <c r="K2094" s="5" t="str">
        <f>IF(AND(People!$J2094&gt;=16,People!$J2094&lt;=25),"16-25",IF(AND(People!$J2094&gt;=26,People!$J2094&lt;=35),"26-35",IF(AND(People!$J2094&gt;=36,People!$J2094&lt;=45),"36-45",IF(AND(People!$J2094&gt;=46,People!$J2094&lt;=55),"46-55",IF(AND(People!$J2094&gt;=56,People!$J2094&lt;=65),"56-65",IF(AND(People!$J2094&gt;=66,People!$J2094&lt;=75),"66-75","ALL"))))))</f>
        <v>36-45</v>
      </c>
      <c r="L2094" t="str">
        <f>Products!H2094</f>
        <v>Together</v>
      </c>
      <c r="M2094">
        <f>Table2[[#This Row],[Recency]]</f>
        <v>2</v>
      </c>
      <c r="N2094">
        <f>Table2[[#This Row],[NumDealsPurchases]]</f>
        <v>7</v>
      </c>
      <c r="O2094" s="12" t="str">
        <f>IF(Table2[[#This Row],[Kidhome]]=0,"No","Yes")</f>
        <v>Yes</v>
      </c>
      <c r="P2094" s="12" t="str">
        <f>IF(Table2[[#This Row],[Teenhome]]=0,"No","Yes")</f>
        <v>Yes</v>
      </c>
    </row>
    <row r="2095" spans="1:16" ht="16.5" x14ac:dyDescent="0.3">
      <c r="A2095" s="7">
        <f>Table2[[#This Row],[ID]]</f>
        <v>2686</v>
      </c>
      <c r="B2095" s="6">
        <f>Table2[[#This Row],[Year_Birth]]</f>
        <v>1969</v>
      </c>
      <c r="C2095" s="6" t="str">
        <f>Table2[[#This Row],[Education]]</f>
        <v>Basic</v>
      </c>
      <c r="D2095" s="6" t="str">
        <f>Table2[[#This Row],[Marital_Status]]</f>
        <v>Together</v>
      </c>
      <c r="E2095" s="6">
        <f>Table2[[#This Row],[Income]]</f>
        <v>22390</v>
      </c>
      <c r="F2095" s="6">
        <f>Table2[[#This Row],[Kidhome]]</f>
        <v>0</v>
      </c>
      <c r="G2095" s="6">
        <f>Table2[[#This Row],[Teenhome]]</f>
        <v>0</v>
      </c>
      <c r="H2095" s="9">
        <f>Table2[[#This Row],[Dt_Customer]]</f>
        <v>41568</v>
      </c>
      <c r="I2095" s="6">
        <f>Table2[[#This Row],[Recency]]</f>
        <v>49</v>
      </c>
      <c r="J2095" s="14">
        <f>IF(VALUE(YEAR(People!$H2095))-People!$B2095&gt;=90,44,VALUE(YEAR(People!$H2095))-People!$B2095)</f>
        <v>44</v>
      </c>
      <c r="K2095" s="5" t="str">
        <f>IF(AND(People!$J2095&gt;=16,People!$J2095&lt;=25),"16-25",IF(AND(People!$J2095&gt;=26,People!$J2095&lt;=35),"26-35",IF(AND(People!$J2095&gt;=36,People!$J2095&lt;=45),"36-45",IF(AND(People!$J2095&gt;=46,People!$J2095&lt;=55),"46-55",IF(AND(People!$J2095&gt;=56,People!$J2095&lt;=65),"56-65",IF(AND(People!$J2095&gt;=66,People!$J2095&lt;=75),"66-75","ALL"))))))</f>
        <v>36-45</v>
      </c>
      <c r="L2095" t="str">
        <f>Products!H2095</f>
        <v>Absurd</v>
      </c>
      <c r="M2095">
        <f>Table2[[#This Row],[Recency]]</f>
        <v>49</v>
      </c>
      <c r="N2095">
        <f>Table2[[#This Row],[NumDealsPurchases]]</f>
        <v>1</v>
      </c>
      <c r="O2095" s="12" t="str">
        <f>IF(Table2[[#This Row],[Kidhome]]=0,"No","Yes")</f>
        <v>No</v>
      </c>
      <c r="P2095" s="12" t="str">
        <f>IF(Table2[[#This Row],[Teenhome]]=0,"No","Yes")</f>
        <v>No</v>
      </c>
    </row>
    <row r="2096" spans="1:16" ht="16.5" x14ac:dyDescent="0.3">
      <c r="A2096" s="5">
        <f>Table2[[#This Row],[ID]]</f>
        <v>3107</v>
      </c>
      <c r="B2096" s="6">
        <f>Table2[[#This Row],[Year_Birth]]</f>
        <v>1976</v>
      </c>
      <c r="C2096" s="6" t="str">
        <f>Table2[[#This Row],[Education]]</f>
        <v>Graduation</v>
      </c>
      <c r="D2096" s="6" t="str">
        <f>Table2[[#This Row],[Marital_Status]]</f>
        <v>Together</v>
      </c>
      <c r="E2096" s="6">
        <f>Table2[[#This Row],[Income]]</f>
        <v>71322</v>
      </c>
      <c r="F2096" s="6">
        <f>Table2[[#This Row],[Kidhome]]</f>
        <v>0</v>
      </c>
      <c r="G2096" s="6">
        <f>Table2[[#This Row],[Teenhome]]</f>
        <v>1</v>
      </c>
      <c r="H2096" s="9">
        <f>Table2[[#This Row],[Dt_Customer]]</f>
        <v>41761</v>
      </c>
      <c r="I2096" s="6">
        <f>Table2[[#This Row],[Recency]]</f>
        <v>31</v>
      </c>
      <c r="J2096" s="8">
        <f>IF(VALUE(YEAR(People!$H2096))-People!$B2096&gt;=90,44,VALUE(YEAR(People!$H2096))-People!$B2096)</f>
        <v>38</v>
      </c>
      <c r="K2096" s="5" t="str">
        <f>IF(AND(People!$J2096&gt;=16,People!$J2096&lt;=25),"16-25",IF(AND(People!$J2096&gt;=26,People!$J2096&lt;=35),"26-35",IF(AND(People!$J2096&gt;=36,People!$J2096&lt;=45),"36-45",IF(AND(People!$J2096&gt;=46,People!$J2096&lt;=55),"46-55",IF(AND(People!$J2096&gt;=56,People!$J2096&lt;=65),"56-65",IF(AND(People!$J2096&gt;=66,People!$J2096&lt;=75),"66-75","ALL"))))))</f>
        <v>36-45</v>
      </c>
      <c r="L2096" t="str">
        <f>Products!H2096</f>
        <v>Together</v>
      </c>
      <c r="M2096">
        <f>Table2[[#This Row],[Recency]]</f>
        <v>31</v>
      </c>
      <c r="N2096">
        <f>Table2[[#This Row],[NumDealsPurchases]]</f>
        <v>1</v>
      </c>
      <c r="O2096" s="12" t="str">
        <f>IF(Table2[[#This Row],[Kidhome]]=0,"No","Yes")</f>
        <v>No</v>
      </c>
      <c r="P2096" s="12" t="str">
        <f>IF(Table2[[#This Row],[Teenhome]]=0,"No","Yes")</f>
        <v>Yes</v>
      </c>
    </row>
    <row r="2097" spans="1:16" ht="16.5" x14ac:dyDescent="0.3">
      <c r="A2097" s="7">
        <f>Table2[[#This Row],[ID]]</f>
        <v>7734</v>
      </c>
      <c r="B2097" s="6">
        <f>Table2[[#This Row],[Year_Birth]]</f>
        <v>1993</v>
      </c>
      <c r="C2097" s="6" t="str">
        <f>Table2[[#This Row],[Education]]</f>
        <v>Graduation</v>
      </c>
      <c r="D2097" s="6" t="str">
        <f>Table2[[#This Row],[Marital_Status]]</f>
        <v>Absurd</v>
      </c>
      <c r="E2097" s="6">
        <f>Table2[[#This Row],[Income]]</f>
        <v>79244</v>
      </c>
      <c r="F2097" s="6">
        <f>Table2[[#This Row],[Kidhome]]</f>
        <v>0</v>
      </c>
      <c r="G2097" s="6">
        <f>Table2[[#This Row],[Teenhome]]</f>
        <v>0</v>
      </c>
      <c r="H2097" s="9">
        <f>Table2[[#This Row],[Dt_Customer]]</f>
        <v>41262</v>
      </c>
      <c r="I2097" s="6">
        <f>Table2[[#This Row],[Recency]]</f>
        <v>58</v>
      </c>
      <c r="J2097" s="14">
        <f>IF(VALUE(YEAR(People!$H2097))-People!$B2097&gt;=90,44,VALUE(YEAR(People!$H2097))-People!$B2097)</f>
        <v>19</v>
      </c>
      <c r="K2097" s="5" t="str">
        <f>IF(AND(People!$J2097&gt;=16,People!$J2097&lt;=25),"16-25",IF(AND(People!$J2097&gt;=26,People!$J2097&lt;=35),"26-35",IF(AND(People!$J2097&gt;=36,People!$J2097&lt;=45),"36-45",IF(AND(People!$J2097&gt;=46,People!$J2097&lt;=55),"46-55",IF(AND(People!$J2097&gt;=56,People!$J2097&lt;=65),"56-65",IF(AND(People!$J2097&gt;=66,People!$J2097&lt;=75),"66-75","ALL"))))))</f>
        <v>16-25</v>
      </c>
      <c r="L2097" t="str">
        <f>Products!H2097</f>
        <v>Married</v>
      </c>
      <c r="M2097">
        <f>Table2[[#This Row],[Recency]]</f>
        <v>58</v>
      </c>
      <c r="N2097">
        <f>Table2[[#This Row],[NumDealsPurchases]]</f>
        <v>1</v>
      </c>
      <c r="O2097" s="12" t="str">
        <f>IF(Table2[[#This Row],[Kidhome]]=0,"No","Yes")</f>
        <v>No</v>
      </c>
      <c r="P2097" s="12" t="str">
        <f>IF(Table2[[#This Row],[Teenhome]]=0,"No","Yes")</f>
        <v>No</v>
      </c>
    </row>
    <row r="2098" spans="1:16" ht="16.5" x14ac:dyDescent="0.3">
      <c r="A2098" s="5">
        <f>Table2[[#This Row],[ID]]</f>
        <v>1146</v>
      </c>
      <c r="B2098" s="6">
        <f>Table2[[#This Row],[Year_Birth]]</f>
        <v>1949</v>
      </c>
      <c r="C2098" s="6" t="str">
        <f>Table2[[#This Row],[Education]]</f>
        <v>Master</v>
      </c>
      <c r="D2098" s="6" t="str">
        <f>Table2[[#This Row],[Marital_Status]]</f>
        <v>Together</v>
      </c>
      <c r="E2098" s="6">
        <f>Table2[[#This Row],[Income]]</f>
        <v>49912</v>
      </c>
      <c r="F2098" s="6">
        <f>Table2[[#This Row],[Kidhome]]</f>
        <v>0</v>
      </c>
      <c r="G2098" s="6">
        <f>Table2[[#This Row],[Teenhome]]</f>
        <v>1</v>
      </c>
      <c r="H2098" s="9">
        <f>Table2[[#This Row],[Dt_Customer]]</f>
        <v>41159</v>
      </c>
      <c r="I2098" s="6">
        <f>Table2[[#This Row],[Recency]]</f>
        <v>5</v>
      </c>
      <c r="J2098" s="8">
        <f>IF(VALUE(YEAR(People!$H2098))-People!$B2098&gt;=90,44,VALUE(YEAR(People!$H2098))-People!$B2098)</f>
        <v>63</v>
      </c>
      <c r="K2098" s="5" t="str">
        <f>IF(AND(People!$J2098&gt;=16,People!$J2098&lt;=25),"16-25",IF(AND(People!$J2098&gt;=26,People!$J2098&lt;=35),"26-35",IF(AND(People!$J2098&gt;=36,People!$J2098&lt;=45),"36-45",IF(AND(People!$J2098&gt;=46,People!$J2098&lt;=55),"46-55",IF(AND(People!$J2098&gt;=56,People!$J2098&lt;=65),"56-65",IF(AND(People!$J2098&gt;=66,People!$J2098&lt;=75),"66-75","ALL"))))))</f>
        <v>56-65</v>
      </c>
      <c r="L2098" t="str">
        <f>Products!H2098</f>
        <v>Together</v>
      </c>
      <c r="M2098">
        <f>Table2[[#This Row],[Recency]]</f>
        <v>5</v>
      </c>
      <c r="N2098">
        <f>Table2[[#This Row],[NumDealsPurchases]]</f>
        <v>4</v>
      </c>
      <c r="O2098" s="12" t="str">
        <f>IF(Table2[[#This Row],[Kidhome]]=0,"No","Yes")</f>
        <v>No</v>
      </c>
      <c r="P2098" s="12" t="str">
        <f>IF(Table2[[#This Row],[Teenhome]]=0,"No","Yes")</f>
        <v>Yes</v>
      </c>
    </row>
    <row r="2099" spans="1:16" ht="16.5" x14ac:dyDescent="0.3">
      <c r="A2099" s="7">
        <f>Table2[[#This Row],[ID]]</f>
        <v>11031</v>
      </c>
      <c r="B2099" s="6">
        <f>Table2[[#This Row],[Year_Birth]]</f>
        <v>1950</v>
      </c>
      <c r="C2099" s="6" t="str">
        <f>Table2[[#This Row],[Education]]</f>
        <v>PhD</v>
      </c>
      <c r="D2099" s="6" t="str">
        <f>Table2[[#This Row],[Marital_Status]]</f>
        <v>Married</v>
      </c>
      <c r="E2099" s="6">
        <f>Table2[[#This Row],[Income]]</f>
        <v>48699</v>
      </c>
      <c r="F2099" s="6">
        <f>Table2[[#This Row],[Kidhome]]</f>
        <v>1</v>
      </c>
      <c r="G2099" s="6">
        <f>Table2[[#This Row],[Teenhome]]</f>
        <v>1</v>
      </c>
      <c r="H2099" s="9">
        <f>Table2[[#This Row],[Dt_Customer]]</f>
        <v>41415</v>
      </c>
      <c r="I2099" s="6">
        <f>Table2[[#This Row],[Recency]]</f>
        <v>90</v>
      </c>
      <c r="J2099" s="14">
        <f>IF(VALUE(YEAR(People!$H2099))-People!$B2099&gt;=90,44,VALUE(YEAR(People!$H2099))-People!$B2099)</f>
        <v>63</v>
      </c>
      <c r="K2099" s="5" t="str">
        <f>IF(AND(People!$J2099&gt;=16,People!$J2099&lt;=25),"16-25",IF(AND(People!$J2099&gt;=26,People!$J2099&lt;=35),"26-35",IF(AND(People!$J2099&gt;=36,People!$J2099&lt;=45),"36-45",IF(AND(People!$J2099&gt;=46,People!$J2099&lt;=55),"46-55",IF(AND(People!$J2099&gt;=56,People!$J2099&lt;=65),"56-65",IF(AND(People!$J2099&gt;=66,People!$J2099&lt;=75),"66-75","ALL"))))))</f>
        <v>56-65</v>
      </c>
      <c r="L2099" t="str">
        <f>Products!H2099</f>
        <v>Single</v>
      </c>
      <c r="M2099">
        <f>Table2[[#This Row],[Recency]]</f>
        <v>90</v>
      </c>
      <c r="N2099">
        <f>Table2[[#This Row],[NumDealsPurchases]]</f>
        <v>1</v>
      </c>
      <c r="O2099" s="12" t="str">
        <f>IF(Table2[[#This Row],[Kidhome]]=0,"No","Yes")</f>
        <v>Yes</v>
      </c>
      <c r="P2099" s="12" t="str">
        <f>IF(Table2[[#This Row],[Teenhome]]=0,"No","Yes")</f>
        <v>Yes</v>
      </c>
    </row>
    <row r="2100" spans="1:16" ht="16.5" x14ac:dyDescent="0.3">
      <c r="A2100" s="5">
        <f>Table2[[#This Row],[ID]]</f>
        <v>7428</v>
      </c>
      <c r="B2100" s="6">
        <f>Table2[[#This Row],[Year_Birth]]</f>
        <v>1975</v>
      </c>
      <c r="C2100" s="6" t="str">
        <f>Table2[[#This Row],[Education]]</f>
        <v>Graduation</v>
      </c>
      <c r="D2100" s="6" t="str">
        <f>Table2[[#This Row],[Marital_Status]]</f>
        <v>Together</v>
      </c>
      <c r="E2100" s="6">
        <f>Table2[[#This Row],[Income]]</f>
        <v>80144</v>
      </c>
      <c r="F2100" s="6">
        <f>Table2[[#This Row],[Kidhome]]</f>
        <v>0</v>
      </c>
      <c r="G2100" s="6">
        <f>Table2[[#This Row],[Teenhome]]</f>
        <v>0</v>
      </c>
      <c r="H2100" s="9">
        <f>Table2[[#This Row],[Dt_Customer]]</f>
        <v>41547</v>
      </c>
      <c r="I2100" s="6">
        <f>Table2[[#This Row],[Recency]]</f>
        <v>47</v>
      </c>
      <c r="J2100" s="8">
        <f>IF(VALUE(YEAR(People!$H2100))-People!$B2100&gt;=90,44,VALUE(YEAR(People!$H2100))-People!$B2100)</f>
        <v>38</v>
      </c>
      <c r="K2100" s="5" t="str">
        <f>IF(AND(People!$J2100&gt;=16,People!$J2100&lt;=25),"16-25",IF(AND(People!$J2100&gt;=26,People!$J2100&lt;=35),"26-35",IF(AND(People!$J2100&gt;=36,People!$J2100&lt;=45),"36-45",IF(AND(People!$J2100&gt;=46,People!$J2100&lt;=55),"46-55",IF(AND(People!$J2100&gt;=56,People!$J2100&lt;=65),"56-65",IF(AND(People!$J2100&gt;=66,People!$J2100&lt;=75),"66-75","ALL"))))))</f>
        <v>36-45</v>
      </c>
      <c r="L2100" t="str">
        <f>Products!H2100</f>
        <v>Married</v>
      </c>
      <c r="M2100">
        <f>Table2[[#This Row],[Recency]]</f>
        <v>47</v>
      </c>
      <c r="N2100">
        <f>Table2[[#This Row],[NumDealsPurchases]]</f>
        <v>1</v>
      </c>
      <c r="O2100" s="12" t="str">
        <f>IF(Table2[[#This Row],[Kidhome]]=0,"No","Yes")</f>
        <v>No</v>
      </c>
      <c r="P2100" s="12" t="str">
        <f>IF(Table2[[#This Row],[Teenhome]]=0,"No","Yes")</f>
        <v>No</v>
      </c>
    </row>
    <row r="2101" spans="1:16" ht="16.5" x14ac:dyDescent="0.3">
      <c r="A2101" s="7">
        <f>Table2[[#This Row],[ID]]</f>
        <v>975</v>
      </c>
      <c r="B2101" s="6">
        <f>Table2[[#This Row],[Year_Birth]]</f>
        <v>1956</v>
      </c>
      <c r="C2101" s="6" t="str">
        <f>Table2[[#This Row],[Education]]</f>
        <v>Graduation</v>
      </c>
      <c r="D2101" s="6" t="str">
        <f>Table2[[#This Row],[Marital_Status]]</f>
        <v>Single</v>
      </c>
      <c r="E2101" s="6">
        <f>Table2[[#This Row],[Income]]</f>
        <v>54252</v>
      </c>
      <c r="F2101" s="6">
        <f>Table2[[#This Row],[Kidhome]]</f>
        <v>1</v>
      </c>
      <c r="G2101" s="6">
        <f>Table2[[#This Row],[Teenhome]]</f>
        <v>1</v>
      </c>
      <c r="H2101" s="9">
        <f>Table2[[#This Row],[Dt_Customer]]</f>
        <v>41422</v>
      </c>
      <c r="I2101" s="6">
        <f>Table2[[#This Row],[Recency]]</f>
        <v>25</v>
      </c>
      <c r="J2101" s="14">
        <f>IF(VALUE(YEAR(People!$H2101))-People!$B2101&gt;=90,44,VALUE(YEAR(People!$H2101))-People!$B2101)</f>
        <v>57</v>
      </c>
      <c r="K2101" s="5" t="str">
        <f>IF(AND(People!$J2101&gt;=16,People!$J2101&lt;=25),"16-25",IF(AND(People!$J2101&gt;=26,People!$J2101&lt;=35),"26-35",IF(AND(People!$J2101&gt;=36,People!$J2101&lt;=45),"36-45",IF(AND(People!$J2101&gt;=46,People!$J2101&lt;=55),"46-55",IF(AND(People!$J2101&gt;=56,People!$J2101&lt;=65),"56-65",IF(AND(People!$J2101&gt;=66,People!$J2101&lt;=75),"66-75","ALL"))))))</f>
        <v>56-65</v>
      </c>
      <c r="L2101" t="str">
        <f>Products!H2101</f>
        <v>Married</v>
      </c>
      <c r="M2101">
        <f>Table2[[#This Row],[Recency]]</f>
        <v>25</v>
      </c>
      <c r="N2101">
        <f>Table2[[#This Row],[NumDealsPurchases]]</f>
        <v>5</v>
      </c>
      <c r="O2101" s="12" t="str">
        <f>IF(Table2[[#This Row],[Kidhome]]=0,"No","Yes")</f>
        <v>Yes</v>
      </c>
      <c r="P2101" s="12" t="str">
        <f>IF(Table2[[#This Row],[Teenhome]]=0,"No","Yes")</f>
        <v>Yes</v>
      </c>
    </row>
    <row r="2102" spans="1:16" ht="16.5" x14ac:dyDescent="0.3">
      <c r="A2102" s="5">
        <f>Table2[[#This Row],[ID]]</f>
        <v>1103</v>
      </c>
      <c r="B2102" s="6">
        <f>Table2[[#This Row],[Year_Birth]]</f>
        <v>1976</v>
      </c>
      <c r="C2102" s="6" t="str">
        <f>Table2[[#This Row],[Education]]</f>
        <v>Master</v>
      </c>
      <c r="D2102" s="6" t="str">
        <f>Table2[[#This Row],[Marital_Status]]</f>
        <v>Married</v>
      </c>
      <c r="E2102" s="6">
        <f>Table2[[#This Row],[Income]]</f>
        <v>81929</v>
      </c>
      <c r="F2102" s="6">
        <f>Table2[[#This Row],[Kidhome]]</f>
        <v>1</v>
      </c>
      <c r="G2102" s="6">
        <f>Table2[[#This Row],[Teenhome]]</f>
        <v>0</v>
      </c>
      <c r="H2102" s="9">
        <f>Table2[[#This Row],[Dt_Customer]]</f>
        <v>41181</v>
      </c>
      <c r="I2102" s="6">
        <f>Table2[[#This Row],[Recency]]</f>
        <v>60</v>
      </c>
      <c r="J2102" s="8">
        <f>IF(VALUE(YEAR(People!$H2102))-People!$B2102&gt;=90,44,VALUE(YEAR(People!$H2102))-People!$B2102)</f>
        <v>36</v>
      </c>
      <c r="K2102" s="5" t="str">
        <f>IF(AND(People!$J2102&gt;=16,People!$J2102&lt;=25),"16-25",IF(AND(People!$J2102&gt;=26,People!$J2102&lt;=35),"26-35",IF(AND(People!$J2102&gt;=36,People!$J2102&lt;=45),"36-45",IF(AND(People!$J2102&gt;=46,People!$J2102&lt;=55),"46-55",IF(AND(People!$J2102&gt;=56,People!$J2102&lt;=65),"56-65",IF(AND(People!$J2102&gt;=66,People!$J2102&lt;=75),"66-75","ALL"))))))</f>
        <v>36-45</v>
      </c>
      <c r="L2102" t="str">
        <f>Products!H2102</f>
        <v>Married</v>
      </c>
      <c r="M2102">
        <f>Table2[[#This Row],[Recency]]</f>
        <v>60</v>
      </c>
      <c r="N2102">
        <f>Table2[[#This Row],[NumDealsPurchases]]</f>
        <v>2</v>
      </c>
      <c r="O2102" s="12" t="str">
        <f>IF(Table2[[#This Row],[Kidhome]]=0,"No","Yes")</f>
        <v>Yes</v>
      </c>
      <c r="P2102" s="12" t="str">
        <f>IF(Table2[[#This Row],[Teenhome]]=0,"No","Yes")</f>
        <v>No</v>
      </c>
    </row>
    <row r="2103" spans="1:16" ht="16.5" x14ac:dyDescent="0.3">
      <c r="A2103" s="7">
        <f>Table2[[#This Row],[ID]]</f>
        <v>3422</v>
      </c>
      <c r="B2103" s="6">
        <f>Table2[[#This Row],[Year_Birth]]</f>
        <v>1975</v>
      </c>
      <c r="C2103" s="6" t="str">
        <f>Table2[[#This Row],[Education]]</f>
        <v>Graduation</v>
      </c>
      <c r="D2103" s="6" t="str">
        <f>Table2[[#This Row],[Marital_Status]]</f>
        <v>Married</v>
      </c>
      <c r="E2103" s="6">
        <f>Table2[[#This Row],[Income]]</f>
        <v>76068</v>
      </c>
      <c r="F2103" s="6">
        <f>Table2[[#This Row],[Kidhome]]</f>
        <v>0</v>
      </c>
      <c r="G2103" s="6">
        <f>Table2[[#This Row],[Teenhome]]</f>
        <v>1</v>
      </c>
      <c r="H2103" s="9">
        <f>Table2[[#This Row],[Dt_Customer]]</f>
        <v>41242</v>
      </c>
      <c r="I2103" s="6">
        <f>Table2[[#This Row],[Recency]]</f>
        <v>67</v>
      </c>
      <c r="J2103" s="14">
        <f>IF(VALUE(YEAR(People!$H2103))-People!$B2103&gt;=90,44,VALUE(YEAR(People!$H2103))-People!$B2103)</f>
        <v>37</v>
      </c>
      <c r="K2103" s="5" t="str">
        <f>IF(AND(People!$J2103&gt;=16,People!$J2103&lt;=25),"16-25",IF(AND(People!$J2103&gt;=26,People!$J2103&lt;=35),"26-35",IF(AND(People!$J2103&gt;=36,People!$J2103&lt;=45),"36-45",IF(AND(People!$J2103&gt;=46,People!$J2103&lt;=55),"46-55",IF(AND(People!$J2103&gt;=56,People!$J2103&lt;=65),"56-65",IF(AND(People!$J2103&gt;=66,People!$J2103&lt;=75),"66-75","ALL"))))))</f>
        <v>36-45</v>
      </c>
      <c r="L2103" t="str">
        <f>Products!H2103</f>
        <v>Together</v>
      </c>
      <c r="M2103">
        <f>Table2[[#This Row],[Recency]]</f>
        <v>67</v>
      </c>
      <c r="N2103">
        <f>Table2[[#This Row],[NumDealsPurchases]]</f>
        <v>1</v>
      </c>
      <c r="O2103" s="12" t="str">
        <f>IF(Table2[[#This Row],[Kidhome]]=0,"No","Yes")</f>
        <v>No</v>
      </c>
      <c r="P2103" s="12" t="str">
        <f>IF(Table2[[#This Row],[Teenhome]]=0,"No","Yes")</f>
        <v>Yes</v>
      </c>
    </row>
    <row r="2104" spans="1:16" ht="16.5" x14ac:dyDescent="0.3">
      <c r="A2104" s="5">
        <f>Table2[[#This Row],[ID]]</f>
        <v>1055</v>
      </c>
      <c r="B2104" s="6">
        <f>Table2[[#This Row],[Year_Birth]]</f>
        <v>1976</v>
      </c>
      <c r="C2104" s="6" t="str">
        <f>Table2[[#This Row],[Education]]</f>
        <v>Master</v>
      </c>
      <c r="D2104" s="6" t="str">
        <f>Table2[[#This Row],[Marital_Status]]</f>
        <v>Married</v>
      </c>
      <c r="E2104" s="6">
        <f>Table2[[#This Row],[Income]]</f>
        <v>53204</v>
      </c>
      <c r="F2104" s="6">
        <f>Table2[[#This Row],[Kidhome]]</f>
        <v>1</v>
      </c>
      <c r="G2104" s="6">
        <f>Table2[[#This Row],[Teenhome]]</f>
        <v>1</v>
      </c>
      <c r="H2104" s="9">
        <f>Table2[[#This Row],[Dt_Customer]]</f>
        <v>41718</v>
      </c>
      <c r="I2104" s="6">
        <f>Table2[[#This Row],[Recency]]</f>
        <v>40</v>
      </c>
      <c r="J2104" s="8">
        <f>IF(VALUE(YEAR(People!$H2104))-People!$B2104&gt;=90,44,VALUE(YEAR(People!$H2104))-People!$B2104)</f>
        <v>38</v>
      </c>
      <c r="K2104" s="5" t="str">
        <f>IF(AND(People!$J2104&gt;=16,People!$J2104&lt;=25),"16-25",IF(AND(People!$J2104&gt;=26,People!$J2104&lt;=35),"26-35",IF(AND(People!$J2104&gt;=36,People!$J2104&lt;=45),"36-45",IF(AND(People!$J2104&gt;=46,People!$J2104&lt;=55),"46-55",IF(AND(People!$J2104&gt;=56,People!$J2104&lt;=65),"56-65",IF(AND(People!$J2104&gt;=66,People!$J2104&lt;=75),"66-75","ALL"))))))</f>
        <v>36-45</v>
      </c>
      <c r="L2104" t="str">
        <f>Products!H2104</f>
        <v>Married</v>
      </c>
      <c r="M2104">
        <f>Table2[[#This Row],[Recency]]</f>
        <v>40</v>
      </c>
      <c r="N2104">
        <f>Table2[[#This Row],[NumDealsPurchases]]</f>
        <v>1</v>
      </c>
      <c r="O2104" s="12" t="str">
        <f>IF(Table2[[#This Row],[Kidhome]]=0,"No","Yes")</f>
        <v>Yes</v>
      </c>
      <c r="P2104" s="12" t="str">
        <f>IF(Table2[[#This Row],[Teenhome]]=0,"No","Yes")</f>
        <v>Yes</v>
      </c>
    </row>
    <row r="2105" spans="1:16" ht="16.5" x14ac:dyDescent="0.3">
      <c r="A2105" s="7">
        <f>Table2[[#This Row],[ID]]</f>
        <v>6544</v>
      </c>
      <c r="B2105" s="6">
        <f>Table2[[#This Row],[Year_Birth]]</f>
        <v>1949</v>
      </c>
      <c r="C2105" s="6" t="str">
        <f>Table2[[#This Row],[Education]]</f>
        <v>PhD</v>
      </c>
      <c r="D2105" s="6" t="str">
        <f>Table2[[#This Row],[Marital_Status]]</f>
        <v>Together</v>
      </c>
      <c r="E2105" s="6">
        <f>Table2[[#This Row],[Income]]</f>
        <v>67911</v>
      </c>
      <c r="F2105" s="6">
        <f>Table2[[#This Row],[Kidhome]]</f>
        <v>0</v>
      </c>
      <c r="G2105" s="6">
        <f>Table2[[#This Row],[Teenhome]]</f>
        <v>1</v>
      </c>
      <c r="H2105" s="9">
        <f>Table2[[#This Row],[Dt_Customer]]</f>
        <v>41781</v>
      </c>
      <c r="I2105" s="6">
        <f>Table2[[#This Row],[Recency]]</f>
        <v>63</v>
      </c>
      <c r="J2105" s="14">
        <f>IF(VALUE(YEAR(People!$H2105))-People!$B2105&gt;=90,44,VALUE(YEAR(People!$H2105))-People!$B2105)</f>
        <v>65</v>
      </c>
      <c r="K2105" s="5" t="str">
        <f>IF(AND(People!$J2105&gt;=16,People!$J2105&lt;=25),"16-25",IF(AND(People!$J2105&gt;=26,People!$J2105&lt;=35),"26-35",IF(AND(People!$J2105&gt;=36,People!$J2105&lt;=45),"36-45",IF(AND(People!$J2105&gt;=46,People!$J2105&lt;=55),"46-55",IF(AND(People!$J2105&gt;=56,People!$J2105&lt;=65),"56-65",IF(AND(People!$J2105&gt;=66,People!$J2105&lt;=75),"66-75","ALL"))))))</f>
        <v>56-65</v>
      </c>
      <c r="L2105" t="str">
        <f>Products!H2105</f>
        <v>Married</v>
      </c>
      <c r="M2105">
        <f>Table2[[#This Row],[Recency]]</f>
        <v>63</v>
      </c>
      <c r="N2105">
        <f>Table2[[#This Row],[NumDealsPurchases]]</f>
        <v>3</v>
      </c>
      <c r="O2105" s="12" t="str">
        <f>IF(Table2[[#This Row],[Kidhome]]=0,"No","Yes")</f>
        <v>No</v>
      </c>
      <c r="P2105" s="12" t="str">
        <f>IF(Table2[[#This Row],[Teenhome]]=0,"No","Yes")</f>
        <v>Yes</v>
      </c>
    </row>
    <row r="2106" spans="1:16" ht="16.5" x14ac:dyDescent="0.3">
      <c r="A2106" s="5">
        <f>Table2[[#This Row],[ID]]</f>
        <v>1241</v>
      </c>
      <c r="B2106" s="6">
        <f>Table2[[#This Row],[Year_Birth]]</f>
        <v>1984</v>
      </c>
      <c r="C2106" s="6" t="str">
        <f>Table2[[#This Row],[Education]]</f>
        <v>2n Cycle</v>
      </c>
      <c r="D2106" s="6" t="str">
        <f>Table2[[#This Row],[Marital_Status]]</f>
        <v>Married</v>
      </c>
      <c r="E2106" s="6">
        <f>Table2[[#This Row],[Income]]</f>
        <v>14796</v>
      </c>
      <c r="F2106" s="6">
        <f>Table2[[#This Row],[Kidhome]]</f>
        <v>1</v>
      </c>
      <c r="G2106" s="6">
        <f>Table2[[#This Row],[Teenhome]]</f>
        <v>0</v>
      </c>
      <c r="H2106" s="9">
        <f>Table2[[#This Row],[Dt_Customer]]</f>
        <v>41169</v>
      </c>
      <c r="I2106" s="6">
        <f>Table2[[#This Row],[Recency]]</f>
        <v>1</v>
      </c>
      <c r="J2106" s="8">
        <f>IF(VALUE(YEAR(People!$H2106))-People!$B2106&gt;=90,44,VALUE(YEAR(People!$H2106))-People!$B2106)</f>
        <v>28</v>
      </c>
      <c r="K2106" s="5" t="str">
        <f>IF(AND(People!$J2106&gt;=16,People!$J2106&lt;=25),"16-25",IF(AND(People!$J2106&gt;=26,People!$J2106&lt;=35),"26-35",IF(AND(People!$J2106&gt;=36,People!$J2106&lt;=45),"36-45",IF(AND(People!$J2106&gt;=46,People!$J2106&lt;=55),"46-55",IF(AND(People!$J2106&gt;=56,People!$J2106&lt;=65),"56-65",IF(AND(People!$J2106&gt;=66,People!$J2106&lt;=75),"66-75","ALL"))))))</f>
        <v>26-35</v>
      </c>
      <c r="L2106" t="str">
        <f>Products!H2106</f>
        <v>Married</v>
      </c>
      <c r="M2106">
        <f>Table2[[#This Row],[Recency]]</f>
        <v>1</v>
      </c>
      <c r="N2106">
        <f>Table2[[#This Row],[NumDealsPurchases]]</f>
        <v>2</v>
      </c>
      <c r="O2106" s="12" t="str">
        <f>IF(Table2[[#This Row],[Kidhome]]=0,"No","Yes")</f>
        <v>Yes</v>
      </c>
      <c r="P2106" s="12" t="str">
        <f>IF(Table2[[#This Row],[Teenhome]]=0,"No","Yes")</f>
        <v>No</v>
      </c>
    </row>
    <row r="2107" spans="1:16" ht="16.5" x14ac:dyDescent="0.3">
      <c r="A2107" s="7">
        <f>Table2[[#This Row],[ID]]</f>
        <v>2909</v>
      </c>
      <c r="B2107" s="6">
        <f>Table2[[#This Row],[Year_Birth]]</f>
        <v>1974</v>
      </c>
      <c r="C2107" s="6" t="str">
        <f>Table2[[#This Row],[Education]]</f>
        <v>PhD</v>
      </c>
      <c r="D2107" s="6" t="str">
        <f>Table2[[#This Row],[Marital_Status]]</f>
        <v>Married</v>
      </c>
      <c r="E2107" s="6">
        <f>Table2[[#This Row],[Income]]</f>
        <v>78128</v>
      </c>
      <c r="F2107" s="6">
        <f>Table2[[#This Row],[Kidhome]]</f>
        <v>0</v>
      </c>
      <c r="G2107" s="6">
        <f>Table2[[#This Row],[Teenhome]]</f>
        <v>1</v>
      </c>
      <c r="H2107" s="9">
        <f>Table2[[#This Row],[Dt_Customer]]</f>
        <v>41689</v>
      </c>
      <c r="I2107" s="6">
        <f>Table2[[#This Row],[Recency]]</f>
        <v>89</v>
      </c>
      <c r="J2107" s="14">
        <f>IF(VALUE(YEAR(People!$H2107))-People!$B2107&gt;=90,44,VALUE(YEAR(People!$H2107))-People!$B2107)</f>
        <v>40</v>
      </c>
      <c r="K2107" s="5" t="str">
        <f>IF(AND(People!$J2107&gt;=16,People!$J2107&lt;=25),"16-25",IF(AND(People!$J2107&gt;=26,People!$J2107&lt;=35),"26-35",IF(AND(People!$J2107&gt;=36,People!$J2107&lt;=45),"36-45",IF(AND(People!$J2107&gt;=46,People!$J2107&lt;=55),"46-55",IF(AND(People!$J2107&gt;=56,People!$J2107&lt;=65),"56-65",IF(AND(People!$J2107&gt;=66,People!$J2107&lt;=75),"66-75","ALL"))))))</f>
        <v>36-45</v>
      </c>
      <c r="L2107" t="str">
        <f>Products!H2107</f>
        <v>Married</v>
      </c>
      <c r="M2107">
        <f>Table2[[#This Row],[Recency]]</f>
        <v>89</v>
      </c>
      <c r="N2107">
        <f>Table2[[#This Row],[NumDealsPurchases]]</f>
        <v>2</v>
      </c>
      <c r="O2107" s="12" t="str">
        <f>IF(Table2[[#This Row],[Kidhome]]=0,"No","Yes")</f>
        <v>No</v>
      </c>
      <c r="P2107" s="12" t="str">
        <f>IF(Table2[[#This Row],[Teenhome]]=0,"No","Yes")</f>
        <v>Yes</v>
      </c>
    </row>
    <row r="2108" spans="1:16" ht="16.5" x14ac:dyDescent="0.3">
      <c r="A2108" s="5">
        <f>Table2[[#This Row],[ID]]</f>
        <v>5802</v>
      </c>
      <c r="B2108" s="6">
        <f>Table2[[#This Row],[Year_Birth]]</f>
        <v>1972</v>
      </c>
      <c r="C2108" s="6" t="str">
        <f>Table2[[#This Row],[Education]]</f>
        <v>Basic</v>
      </c>
      <c r="D2108" s="6" t="str">
        <f>Table2[[#This Row],[Marital_Status]]</f>
        <v>Married</v>
      </c>
      <c r="E2108" s="6">
        <f>Table2[[#This Row],[Income]]</f>
        <v>14188</v>
      </c>
      <c r="F2108" s="6">
        <f>Table2[[#This Row],[Kidhome]]</f>
        <v>0</v>
      </c>
      <c r="G2108" s="6">
        <f>Table2[[#This Row],[Teenhome]]</f>
        <v>0</v>
      </c>
      <c r="H2108" s="9">
        <f>Table2[[#This Row],[Dt_Customer]]</f>
        <v>41333</v>
      </c>
      <c r="I2108" s="6">
        <f>Table2[[#This Row],[Recency]]</f>
        <v>40</v>
      </c>
      <c r="J2108" s="8">
        <f>IF(VALUE(YEAR(People!$H2108))-People!$B2108&gt;=90,44,VALUE(YEAR(People!$H2108))-People!$B2108)</f>
        <v>41</v>
      </c>
      <c r="K2108" s="5" t="str">
        <f>IF(AND(People!$J2108&gt;=16,People!$J2108&lt;=25),"16-25",IF(AND(People!$J2108&gt;=26,People!$J2108&lt;=35),"26-35",IF(AND(People!$J2108&gt;=36,People!$J2108&lt;=45),"36-45",IF(AND(People!$J2108&gt;=46,People!$J2108&lt;=55),"46-55",IF(AND(People!$J2108&gt;=56,People!$J2108&lt;=65),"56-65",IF(AND(People!$J2108&gt;=66,People!$J2108&lt;=75),"66-75","ALL"))))))</f>
        <v>36-45</v>
      </c>
      <c r="L2108" t="str">
        <f>Products!H2108</f>
        <v>Married</v>
      </c>
      <c r="M2108">
        <f>Table2[[#This Row],[Recency]]</f>
        <v>40</v>
      </c>
      <c r="N2108">
        <f>Table2[[#This Row],[NumDealsPurchases]]</f>
        <v>1</v>
      </c>
      <c r="O2108" s="12" t="str">
        <f>IF(Table2[[#This Row],[Kidhome]]=0,"No","Yes")</f>
        <v>No</v>
      </c>
      <c r="P2108" s="12" t="str">
        <f>IF(Table2[[#This Row],[Teenhome]]=0,"No","Yes")</f>
        <v>No</v>
      </c>
    </row>
    <row r="2109" spans="1:16" ht="16.5" x14ac:dyDescent="0.3">
      <c r="A2109" s="7">
        <f>Table2[[#This Row],[ID]]</f>
        <v>1407</v>
      </c>
      <c r="B2109" s="6">
        <f>Table2[[#This Row],[Year_Birth]]</f>
        <v>1986</v>
      </c>
      <c r="C2109" s="6" t="str">
        <f>Table2[[#This Row],[Education]]</f>
        <v>Basic</v>
      </c>
      <c r="D2109" s="6" t="str">
        <f>Table2[[#This Row],[Marital_Status]]</f>
        <v>Married</v>
      </c>
      <c r="E2109" s="6">
        <f>Table2[[#This Row],[Income]]</f>
        <v>20425</v>
      </c>
      <c r="F2109" s="6">
        <f>Table2[[#This Row],[Kidhome]]</f>
        <v>1</v>
      </c>
      <c r="G2109" s="6">
        <f>Table2[[#This Row],[Teenhome]]</f>
        <v>0</v>
      </c>
      <c r="H2109" s="9">
        <f>Table2[[#This Row],[Dt_Customer]]</f>
        <v>41211</v>
      </c>
      <c r="I2109" s="6">
        <f>Table2[[#This Row],[Recency]]</f>
        <v>5</v>
      </c>
      <c r="J2109" s="14">
        <f>IF(VALUE(YEAR(People!$H2109))-People!$B2109&gt;=90,44,VALUE(YEAR(People!$H2109))-People!$B2109)</f>
        <v>26</v>
      </c>
      <c r="K2109" s="5" t="str">
        <f>IF(AND(People!$J2109&gt;=16,People!$J2109&lt;=25),"16-25",IF(AND(People!$J2109&gt;=26,People!$J2109&lt;=35),"26-35",IF(AND(People!$J2109&gt;=36,People!$J2109&lt;=45),"36-45",IF(AND(People!$J2109&gt;=46,People!$J2109&lt;=55),"46-55",IF(AND(People!$J2109&gt;=56,People!$J2109&lt;=65),"56-65",IF(AND(People!$J2109&gt;=66,People!$J2109&lt;=75),"66-75","ALL"))))))</f>
        <v>26-35</v>
      </c>
      <c r="L2109" t="str">
        <f>Products!H2109</f>
        <v>Divorced</v>
      </c>
      <c r="M2109">
        <f>Table2[[#This Row],[Recency]]</f>
        <v>5</v>
      </c>
      <c r="N2109">
        <f>Table2[[#This Row],[NumDealsPurchases]]</f>
        <v>2</v>
      </c>
      <c r="O2109" s="12" t="str">
        <f>IF(Table2[[#This Row],[Kidhome]]=0,"No","Yes")</f>
        <v>Yes</v>
      </c>
      <c r="P2109" s="12" t="str">
        <f>IF(Table2[[#This Row],[Teenhome]]=0,"No","Yes")</f>
        <v>No</v>
      </c>
    </row>
    <row r="2110" spans="1:16" ht="16.5" x14ac:dyDescent="0.3">
      <c r="A2110" s="5">
        <f>Table2[[#This Row],[ID]]</f>
        <v>6183</v>
      </c>
      <c r="B2110" s="6">
        <f>Table2[[#This Row],[Year_Birth]]</f>
        <v>1962</v>
      </c>
      <c r="C2110" s="6" t="str">
        <f>Table2[[#This Row],[Education]]</f>
        <v>Master</v>
      </c>
      <c r="D2110" s="6" t="str">
        <f>Table2[[#This Row],[Marital_Status]]</f>
        <v>Married</v>
      </c>
      <c r="E2110" s="6">
        <f>Table2[[#This Row],[Income]]</f>
        <v>58646</v>
      </c>
      <c r="F2110" s="6">
        <f>Table2[[#This Row],[Kidhome]]</f>
        <v>0</v>
      </c>
      <c r="G2110" s="6">
        <f>Table2[[#This Row],[Teenhome]]</f>
        <v>1</v>
      </c>
      <c r="H2110" s="9">
        <f>Table2[[#This Row],[Dt_Customer]]</f>
        <v>41435</v>
      </c>
      <c r="I2110" s="6">
        <f>Table2[[#This Row],[Recency]]</f>
        <v>3</v>
      </c>
      <c r="J2110" s="8">
        <f>IF(VALUE(YEAR(People!$H2110))-People!$B2110&gt;=90,44,VALUE(YEAR(People!$H2110))-People!$B2110)</f>
        <v>51</v>
      </c>
      <c r="K2110" s="5" t="str">
        <f>IF(AND(People!$J2110&gt;=16,People!$J2110&lt;=25),"16-25",IF(AND(People!$J2110&gt;=26,People!$J2110&lt;=35),"26-35",IF(AND(People!$J2110&gt;=36,People!$J2110&lt;=45),"36-45",IF(AND(People!$J2110&gt;=46,People!$J2110&lt;=55),"46-55",IF(AND(People!$J2110&gt;=56,People!$J2110&lt;=65),"56-65",IF(AND(People!$J2110&gt;=66,People!$J2110&lt;=75),"66-75","ALL"))))))</f>
        <v>46-55</v>
      </c>
      <c r="L2110" t="str">
        <f>Products!H2110</f>
        <v>Married</v>
      </c>
      <c r="M2110">
        <f>Table2[[#This Row],[Recency]]</f>
        <v>3</v>
      </c>
      <c r="N2110">
        <f>Table2[[#This Row],[NumDealsPurchases]]</f>
        <v>1</v>
      </c>
      <c r="O2110" s="12" t="str">
        <f>IF(Table2[[#This Row],[Kidhome]]=0,"No","Yes")</f>
        <v>No</v>
      </c>
      <c r="P2110" s="12" t="str">
        <f>IF(Table2[[#This Row],[Teenhome]]=0,"No","Yes")</f>
        <v>Yes</v>
      </c>
    </row>
    <row r="2111" spans="1:16" ht="16.5" x14ac:dyDescent="0.3">
      <c r="A2111" s="7">
        <f>Table2[[#This Row],[ID]]</f>
        <v>340</v>
      </c>
      <c r="B2111" s="6">
        <f>Table2[[#This Row],[Year_Birth]]</f>
        <v>1970</v>
      </c>
      <c r="C2111" s="6" t="str">
        <f>Table2[[#This Row],[Education]]</f>
        <v>Graduation</v>
      </c>
      <c r="D2111" s="6" t="str">
        <f>Table2[[#This Row],[Marital_Status]]</f>
        <v>Divorced</v>
      </c>
      <c r="E2111" s="6">
        <f>Table2[[#This Row],[Income]]</f>
        <v>72967</v>
      </c>
      <c r="F2111" s="6">
        <f>Table2[[#This Row],[Kidhome]]</f>
        <v>0</v>
      </c>
      <c r="G2111" s="6">
        <f>Table2[[#This Row],[Teenhome]]</f>
        <v>1</v>
      </c>
      <c r="H2111" s="9">
        <f>Table2[[#This Row],[Dt_Customer]]</f>
        <v>41258</v>
      </c>
      <c r="I2111" s="6">
        <f>Table2[[#This Row],[Recency]]</f>
        <v>1</v>
      </c>
      <c r="J2111" s="14">
        <f>IF(VALUE(YEAR(People!$H2111))-People!$B2111&gt;=90,44,VALUE(YEAR(People!$H2111))-People!$B2111)</f>
        <v>42</v>
      </c>
      <c r="K2111" s="5" t="str">
        <f>IF(AND(People!$J2111&gt;=16,People!$J2111&lt;=25),"16-25",IF(AND(People!$J2111&gt;=26,People!$J2111&lt;=35),"26-35",IF(AND(People!$J2111&gt;=36,People!$J2111&lt;=45),"36-45",IF(AND(People!$J2111&gt;=46,People!$J2111&lt;=55),"46-55",IF(AND(People!$J2111&gt;=56,People!$J2111&lt;=65),"56-65",IF(AND(People!$J2111&gt;=66,People!$J2111&lt;=75),"66-75","ALL"))))))</f>
        <v>36-45</v>
      </c>
      <c r="L2111" t="str">
        <f>Products!H2111</f>
        <v>Single</v>
      </c>
      <c r="M2111">
        <f>Table2[[#This Row],[Recency]]</f>
        <v>1</v>
      </c>
      <c r="N2111">
        <f>Table2[[#This Row],[NumDealsPurchases]]</f>
        <v>2</v>
      </c>
      <c r="O2111" s="12" t="str">
        <f>IF(Table2[[#This Row],[Kidhome]]=0,"No","Yes")</f>
        <v>No</v>
      </c>
      <c r="P2111" s="12" t="str">
        <f>IF(Table2[[#This Row],[Teenhome]]=0,"No","Yes")</f>
        <v>Yes</v>
      </c>
    </row>
    <row r="2112" spans="1:16" ht="16.5" x14ac:dyDescent="0.3">
      <c r="A2112" s="5">
        <f>Table2[[#This Row],[ID]]</f>
        <v>5991</v>
      </c>
      <c r="B2112" s="6">
        <f>Table2[[#This Row],[Year_Birth]]</f>
        <v>1949</v>
      </c>
      <c r="C2112" s="6" t="str">
        <f>Table2[[#This Row],[Education]]</f>
        <v>Master</v>
      </c>
      <c r="D2112" s="6" t="str">
        <f>Table2[[#This Row],[Marital_Status]]</f>
        <v>Married</v>
      </c>
      <c r="E2112" s="6">
        <f>Table2[[#This Row],[Income]]</f>
        <v>48150</v>
      </c>
      <c r="F2112" s="6">
        <f>Table2[[#This Row],[Kidhome]]</f>
        <v>0</v>
      </c>
      <c r="G2112" s="6">
        <f>Table2[[#This Row],[Teenhome]]</f>
        <v>1</v>
      </c>
      <c r="H2112" s="9">
        <f>Table2[[#This Row],[Dt_Customer]]</f>
        <v>41433</v>
      </c>
      <c r="I2112" s="6">
        <f>Table2[[#This Row],[Recency]]</f>
        <v>24</v>
      </c>
      <c r="J2112" s="8">
        <f>IF(VALUE(YEAR(People!$H2112))-People!$B2112&gt;=90,44,VALUE(YEAR(People!$H2112))-People!$B2112)</f>
        <v>64</v>
      </c>
      <c r="K2112" s="5" t="str">
        <f>IF(AND(People!$J2112&gt;=16,People!$J2112&lt;=25),"16-25",IF(AND(People!$J2112&gt;=26,People!$J2112&lt;=35),"26-35",IF(AND(People!$J2112&gt;=36,People!$J2112&lt;=45),"36-45",IF(AND(People!$J2112&gt;=46,People!$J2112&lt;=55),"46-55",IF(AND(People!$J2112&gt;=56,People!$J2112&lt;=65),"56-65",IF(AND(People!$J2112&gt;=66,People!$J2112&lt;=75),"66-75","ALL"))))))</f>
        <v>56-65</v>
      </c>
      <c r="L2112" t="str">
        <f>Products!H2112</f>
        <v>Widow</v>
      </c>
      <c r="M2112">
        <f>Table2[[#This Row],[Recency]]</f>
        <v>24</v>
      </c>
      <c r="N2112">
        <f>Table2[[#This Row],[NumDealsPurchases]]</f>
        <v>3</v>
      </c>
      <c r="O2112" s="12" t="str">
        <f>IF(Table2[[#This Row],[Kidhome]]=0,"No","Yes")</f>
        <v>No</v>
      </c>
      <c r="P2112" s="12" t="str">
        <f>IF(Table2[[#This Row],[Teenhome]]=0,"No","Yes")</f>
        <v>Yes</v>
      </c>
    </row>
    <row r="2113" spans="1:16" ht="16.5" x14ac:dyDescent="0.3">
      <c r="A2113" s="7">
        <f>Table2[[#This Row],[ID]]</f>
        <v>3104</v>
      </c>
      <c r="B2113" s="6">
        <f>Table2[[#This Row],[Year_Birth]]</f>
        <v>1961</v>
      </c>
      <c r="C2113" s="6" t="str">
        <f>Table2[[#This Row],[Education]]</f>
        <v>Graduation</v>
      </c>
      <c r="D2113" s="6" t="str">
        <f>Table2[[#This Row],[Marital_Status]]</f>
        <v>Single</v>
      </c>
      <c r="E2113" s="6">
        <f>Table2[[#This Row],[Income]]</f>
        <v>82332</v>
      </c>
      <c r="F2113" s="6">
        <f>Table2[[#This Row],[Kidhome]]</f>
        <v>0</v>
      </c>
      <c r="G2113" s="6">
        <f>Table2[[#This Row],[Teenhome]]</f>
        <v>0</v>
      </c>
      <c r="H2113" s="9">
        <f>Table2[[#This Row],[Dt_Customer]]</f>
        <v>41169</v>
      </c>
      <c r="I2113" s="6">
        <f>Table2[[#This Row],[Recency]]</f>
        <v>89</v>
      </c>
      <c r="J2113" s="14">
        <f>IF(VALUE(YEAR(People!$H2113))-People!$B2113&gt;=90,44,VALUE(YEAR(People!$H2113))-People!$B2113)</f>
        <v>51</v>
      </c>
      <c r="K2113" s="5" t="str">
        <f>IF(AND(People!$J2113&gt;=16,People!$J2113&lt;=25),"16-25",IF(AND(People!$J2113&gt;=26,People!$J2113&lt;=35),"26-35",IF(AND(People!$J2113&gt;=36,People!$J2113&lt;=45),"36-45",IF(AND(People!$J2113&gt;=46,People!$J2113&lt;=55),"46-55",IF(AND(People!$J2113&gt;=56,People!$J2113&lt;=65),"56-65",IF(AND(People!$J2113&gt;=66,People!$J2113&lt;=75),"66-75","ALL"))))))</f>
        <v>46-55</v>
      </c>
      <c r="L2113" t="str">
        <f>Products!H2113</f>
        <v>Together</v>
      </c>
      <c r="M2113">
        <f>Table2[[#This Row],[Recency]]</f>
        <v>89</v>
      </c>
      <c r="N2113">
        <f>Table2[[#This Row],[NumDealsPurchases]]</f>
        <v>1</v>
      </c>
      <c r="O2113" s="12" t="str">
        <f>IF(Table2[[#This Row],[Kidhome]]=0,"No","Yes")</f>
        <v>No</v>
      </c>
      <c r="P2113" s="12" t="str">
        <f>IF(Table2[[#This Row],[Teenhome]]=0,"No","Yes")</f>
        <v>No</v>
      </c>
    </row>
    <row r="2114" spans="1:16" ht="16.5" x14ac:dyDescent="0.3">
      <c r="A2114" s="5">
        <f>Table2[[#This Row],[ID]]</f>
        <v>9729</v>
      </c>
      <c r="B2114" s="6">
        <f>Table2[[#This Row],[Year_Birth]]</f>
        <v>1955</v>
      </c>
      <c r="C2114" s="6" t="str">
        <f>Table2[[#This Row],[Education]]</f>
        <v>Graduation</v>
      </c>
      <c r="D2114" s="6" t="str">
        <f>Table2[[#This Row],[Marital_Status]]</f>
        <v>Widow</v>
      </c>
      <c r="E2114" s="6">
        <f>Table2[[#This Row],[Income]]</f>
        <v>58275</v>
      </c>
      <c r="F2114" s="6">
        <f>Table2[[#This Row],[Kidhome]]</f>
        <v>1</v>
      </c>
      <c r="G2114" s="6">
        <f>Table2[[#This Row],[Teenhome]]</f>
        <v>1</v>
      </c>
      <c r="H2114" s="9">
        <f>Table2[[#This Row],[Dt_Customer]]</f>
        <v>41427</v>
      </c>
      <c r="I2114" s="6">
        <f>Table2[[#This Row],[Recency]]</f>
        <v>48</v>
      </c>
      <c r="J2114" s="8">
        <f>IF(VALUE(YEAR(People!$H2114))-People!$B2114&gt;=90,44,VALUE(YEAR(People!$H2114))-People!$B2114)</f>
        <v>58</v>
      </c>
      <c r="K2114" s="5" t="str">
        <f>IF(AND(People!$J2114&gt;=16,People!$J2114&lt;=25),"16-25",IF(AND(People!$J2114&gt;=26,People!$J2114&lt;=35),"26-35",IF(AND(People!$J2114&gt;=36,People!$J2114&lt;=45),"36-45",IF(AND(People!$J2114&gt;=46,People!$J2114&lt;=55),"46-55",IF(AND(People!$J2114&gt;=56,People!$J2114&lt;=65),"56-65",IF(AND(People!$J2114&gt;=66,People!$J2114&lt;=75),"66-75","ALL"))))))</f>
        <v>56-65</v>
      </c>
      <c r="L2114" t="str">
        <f>Products!H2114</f>
        <v>Together</v>
      </c>
      <c r="M2114">
        <f>Table2[[#This Row],[Recency]]</f>
        <v>48</v>
      </c>
      <c r="N2114">
        <f>Table2[[#This Row],[NumDealsPurchases]]</f>
        <v>6</v>
      </c>
      <c r="O2114" s="12" t="str">
        <f>IF(Table2[[#This Row],[Kidhome]]=0,"No","Yes")</f>
        <v>Yes</v>
      </c>
      <c r="P2114" s="12" t="str">
        <f>IF(Table2[[#This Row],[Teenhome]]=0,"No","Yes")</f>
        <v>Yes</v>
      </c>
    </row>
    <row r="2115" spans="1:16" ht="16.5" x14ac:dyDescent="0.3">
      <c r="A2115" s="7">
        <f>Table2[[#This Row],[ID]]</f>
        <v>1008</v>
      </c>
      <c r="B2115" s="6">
        <f>Table2[[#This Row],[Year_Birth]]</f>
        <v>1981</v>
      </c>
      <c r="C2115" s="6" t="str">
        <f>Table2[[#This Row],[Education]]</f>
        <v>PhD</v>
      </c>
      <c r="D2115" s="6" t="str">
        <f>Table2[[#This Row],[Marital_Status]]</f>
        <v>Together</v>
      </c>
      <c r="E2115" s="6">
        <f>Table2[[#This Row],[Income]]</f>
        <v>44953</v>
      </c>
      <c r="F2115" s="6">
        <f>Table2[[#This Row],[Kidhome]]</f>
        <v>0</v>
      </c>
      <c r="G2115" s="6">
        <f>Table2[[#This Row],[Teenhome]]</f>
        <v>0</v>
      </c>
      <c r="H2115" s="9">
        <f>Table2[[#This Row],[Dt_Customer]]</f>
        <v>41264</v>
      </c>
      <c r="I2115" s="6">
        <f>Table2[[#This Row],[Recency]]</f>
        <v>31</v>
      </c>
      <c r="J2115" s="14">
        <f>IF(VALUE(YEAR(People!$H2115))-People!$B2115&gt;=90,44,VALUE(YEAR(People!$H2115))-People!$B2115)</f>
        <v>31</v>
      </c>
      <c r="K2115" s="5" t="str">
        <f>IF(AND(People!$J2115&gt;=16,People!$J2115&lt;=25),"16-25",IF(AND(People!$J2115&gt;=26,People!$J2115&lt;=35),"26-35",IF(AND(People!$J2115&gt;=36,People!$J2115&lt;=45),"36-45",IF(AND(People!$J2115&gt;=46,People!$J2115&lt;=55),"46-55",IF(AND(People!$J2115&gt;=56,People!$J2115&lt;=65),"56-65",IF(AND(People!$J2115&gt;=66,People!$J2115&lt;=75),"66-75","ALL"))))))</f>
        <v>26-35</v>
      </c>
      <c r="L2115" t="str">
        <f>Products!H2115</f>
        <v>Together</v>
      </c>
      <c r="M2115">
        <f>Table2[[#This Row],[Recency]]</f>
        <v>31</v>
      </c>
      <c r="N2115">
        <f>Table2[[#This Row],[NumDealsPurchases]]</f>
        <v>1</v>
      </c>
      <c r="O2115" s="12" t="str">
        <f>IF(Table2[[#This Row],[Kidhome]]=0,"No","Yes")</f>
        <v>No</v>
      </c>
      <c r="P2115" s="12" t="str">
        <f>IF(Table2[[#This Row],[Teenhome]]=0,"No","Yes")</f>
        <v>No</v>
      </c>
    </row>
    <row r="2116" spans="1:16" ht="16.5" x14ac:dyDescent="0.3">
      <c r="A2116" s="5">
        <f>Table2[[#This Row],[ID]]</f>
        <v>11091</v>
      </c>
      <c r="B2116" s="6">
        <f>Table2[[#This Row],[Year_Birth]]</f>
        <v>1953</v>
      </c>
      <c r="C2116" s="6" t="str">
        <f>Table2[[#This Row],[Education]]</f>
        <v>Graduation</v>
      </c>
      <c r="D2116" s="6" t="str">
        <f>Table2[[#This Row],[Marital_Status]]</f>
        <v>Together</v>
      </c>
      <c r="E2116" s="6">
        <f>Table2[[#This Row],[Income]]</f>
        <v>34587</v>
      </c>
      <c r="F2116" s="6">
        <f>Table2[[#This Row],[Kidhome]]</f>
        <v>1</v>
      </c>
      <c r="G2116" s="6">
        <f>Table2[[#This Row],[Teenhome]]</f>
        <v>1</v>
      </c>
      <c r="H2116" s="9">
        <f>Table2[[#This Row],[Dt_Customer]]</f>
        <v>41775</v>
      </c>
      <c r="I2116" s="6">
        <f>Table2[[#This Row],[Recency]]</f>
        <v>68</v>
      </c>
      <c r="J2116" s="8">
        <f>IF(VALUE(YEAR(People!$H2116))-People!$B2116&gt;=90,44,VALUE(YEAR(People!$H2116))-People!$B2116)</f>
        <v>61</v>
      </c>
      <c r="K2116" s="5" t="str">
        <f>IF(AND(People!$J2116&gt;=16,People!$J2116&lt;=25),"16-25",IF(AND(People!$J2116&gt;=26,People!$J2116&lt;=35),"26-35",IF(AND(People!$J2116&gt;=36,People!$J2116&lt;=45),"36-45",IF(AND(People!$J2116&gt;=46,People!$J2116&lt;=55),"46-55",IF(AND(People!$J2116&gt;=56,People!$J2116&lt;=65),"56-65",IF(AND(People!$J2116&gt;=66,People!$J2116&lt;=75),"66-75","ALL"))))))</f>
        <v>56-65</v>
      </c>
      <c r="L2116" t="str">
        <f>Products!H2116</f>
        <v>Married</v>
      </c>
      <c r="M2116">
        <f>Table2[[#This Row],[Recency]]</f>
        <v>68</v>
      </c>
      <c r="N2116">
        <f>Table2[[#This Row],[NumDealsPurchases]]</f>
        <v>2</v>
      </c>
      <c r="O2116" s="12" t="str">
        <f>IF(Table2[[#This Row],[Kidhome]]=0,"No","Yes")</f>
        <v>Yes</v>
      </c>
      <c r="P2116" s="12" t="str">
        <f>IF(Table2[[#This Row],[Teenhome]]=0,"No","Yes")</f>
        <v>Yes</v>
      </c>
    </row>
    <row r="2117" spans="1:16" ht="16.5" x14ac:dyDescent="0.3">
      <c r="A2117" s="7">
        <f>Table2[[#This Row],[ID]]</f>
        <v>3969</v>
      </c>
      <c r="B2117" s="6">
        <f>Table2[[#This Row],[Year_Birth]]</f>
        <v>1974</v>
      </c>
      <c r="C2117" s="6" t="str">
        <f>Table2[[#This Row],[Education]]</f>
        <v>Master</v>
      </c>
      <c r="D2117" s="6" t="str">
        <f>Table2[[#This Row],[Marital_Status]]</f>
        <v>Together</v>
      </c>
      <c r="E2117" s="6">
        <f>Table2[[#This Row],[Income]]</f>
        <v>43018</v>
      </c>
      <c r="F2117" s="6">
        <f>Table2[[#This Row],[Kidhome]]</f>
        <v>0</v>
      </c>
      <c r="G2117" s="6">
        <f>Table2[[#This Row],[Teenhome]]</f>
        <v>1</v>
      </c>
      <c r="H2117" s="9">
        <f>Table2[[#This Row],[Dt_Customer]]</f>
        <v>41579</v>
      </c>
      <c r="I2117" s="6">
        <f>Table2[[#This Row],[Recency]]</f>
        <v>46</v>
      </c>
      <c r="J2117" s="14">
        <f>IF(VALUE(YEAR(People!$H2117))-People!$B2117&gt;=90,44,VALUE(YEAR(People!$H2117))-People!$B2117)</f>
        <v>39</v>
      </c>
      <c r="K2117" s="5" t="str">
        <f>IF(AND(People!$J2117&gt;=16,People!$J2117&lt;=25),"16-25",IF(AND(People!$J2117&gt;=26,People!$J2117&lt;=35),"26-35",IF(AND(People!$J2117&gt;=36,People!$J2117&lt;=45),"36-45",IF(AND(People!$J2117&gt;=46,People!$J2117&lt;=55),"46-55",IF(AND(People!$J2117&gt;=56,People!$J2117&lt;=65),"56-65",IF(AND(People!$J2117&gt;=66,People!$J2117&lt;=75),"66-75","ALL"))))))</f>
        <v>36-45</v>
      </c>
      <c r="L2117" t="str">
        <f>Products!H2117</f>
        <v>Together</v>
      </c>
      <c r="M2117">
        <f>Table2[[#This Row],[Recency]]</f>
        <v>46</v>
      </c>
      <c r="N2117">
        <f>Table2[[#This Row],[NumDealsPurchases]]</f>
        <v>1</v>
      </c>
      <c r="O2117" s="12" t="str">
        <f>IF(Table2[[#This Row],[Kidhome]]=0,"No","Yes")</f>
        <v>No</v>
      </c>
      <c r="P2117" s="12" t="str">
        <f>IF(Table2[[#This Row],[Teenhome]]=0,"No","Yes")</f>
        <v>Yes</v>
      </c>
    </row>
    <row r="2118" spans="1:16" ht="16.5" x14ac:dyDescent="0.3">
      <c r="A2118" s="5">
        <f>Table2[[#This Row],[ID]]</f>
        <v>1916</v>
      </c>
      <c r="B2118" s="6">
        <f>Table2[[#This Row],[Year_Birth]]</f>
        <v>1954</v>
      </c>
      <c r="C2118" s="6" t="str">
        <f>Table2[[#This Row],[Education]]</f>
        <v>Master</v>
      </c>
      <c r="D2118" s="6" t="str">
        <f>Table2[[#This Row],[Marital_Status]]</f>
        <v>Married</v>
      </c>
      <c r="E2118" s="6">
        <f>Table2[[#This Row],[Income]]</f>
        <v>45736</v>
      </c>
      <c r="F2118" s="6">
        <f>Table2[[#This Row],[Kidhome]]</f>
        <v>0</v>
      </c>
      <c r="G2118" s="6">
        <f>Table2[[#This Row],[Teenhome]]</f>
        <v>1</v>
      </c>
      <c r="H2118" s="9">
        <f>Table2[[#This Row],[Dt_Customer]]</f>
        <v>41479</v>
      </c>
      <c r="I2118" s="6">
        <f>Table2[[#This Row],[Recency]]</f>
        <v>92</v>
      </c>
      <c r="J2118" s="8">
        <f>IF(VALUE(YEAR(People!$H2118))-People!$B2118&gt;=90,44,VALUE(YEAR(People!$H2118))-People!$B2118)</f>
        <v>59</v>
      </c>
      <c r="K2118" s="5" t="str">
        <f>IF(AND(People!$J2118&gt;=16,People!$J2118&lt;=25),"16-25",IF(AND(People!$J2118&gt;=26,People!$J2118&lt;=35),"26-35",IF(AND(People!$J2118&gt;=36,People!$J2118&lt;=45),"36-45",IF(AND(People!$J2118&gt;=46,People!$J2118&lt;=55),"46-55",IF(AND(People!$J2118&gt;=56,People!$J2118&lt;=65),"56-65",IF(AND(People!$J2118&gt;=66,People!$J2118&lt;=75),"66-75","ALL"))))))</f>
        <v>56-65</v>
      </c>
      <c r="L2118" t="str">
        <f>Products!H2118</f>
        <v>Married</v>
      </c>
      <c r="M2118">
        <f>Table2[[#This Row],[Recency]]</f>
        <v>92</v>
      </c>
      <c r="N2118">
        <f>Table2[[#This Row],[NumDealsPurchases]]</f>
        <v>5</v>
      </c>
      <c r="O2118" s="12" t="str">
        <f>IF(Table2[[#This Row],[Kidhome]]=0,"No","Yes")</f>
        <v>No</v>
      </c>
      <c r="P2118" s="12" t="str">
        <f>IF(Table2[[#This Row],[Teenhome]]=0,"No","Yes")</f>
        <v>Yes</v>
      </c>
    </row>
    <row r="2119" spans="1:16" ht="16.5" x14ac:dyDescent="0.3">
      <c r="A2119" s="7">
        <f>Table2[[#This Row],[ID]]</f>
        <v>9907</v>
      </c>
      <c r="B2119" s="6">
        <f>Table2[[#This Row],[Year_Birth]]</f>
        <v>1969</v>
      </c>
      <c r="C2119" s="6" t="str">
        <f>Table2[[#This Row],[Education]]</f>
        <v>Master</v>
      </c>
      <c r="D2119" s="6" t="str">
        <f>Table2[[#This Row],[Marital_Status]]</f>
        <v>Together</v>
      </c>
      <c r="E2119" s="6">
        <f>Table2[[#This Row],[Income]]</f>
        <v>66476</v>
      </c>
      <c r="F2119" s="6">
        <f>Table2[[#This Row],[Kidhome]]</f>
        <v>0</v>
      </c>
      <c r="G2119" s="6">
        <f>Table2[[#This Row],[Teenhome]]</f>
        <v>1</v>
      </c>
      <c r="H2119" s="9">
        <f>Table2[[#This Row],[Dt_Customer]]</f>
        <v>41612</v>
      </c>
      <c r="I2119" s="6">
        <f>Table2[[#This Row],[Recency]]</f>
        <v>80</v>
      </c>
      <c r="J2119" s="14">
        <f>IF(VALUE(YEAR(People!$H2119))-People!$B2119&gt;=90,44,VALUE(YEAR(People!$H2119))-People!$B2119)</f>
        <v>44</v>
      </c>
      <c r="K2119" s="5" t="str">
        <f>IF(AND(People!$J2119&gt;=16,People!$J2119&lt;=25),"16-25",IF(AND(People!$J2119&gt;=26,People!$J2119&lt;=35),"26-35",IF(AND(People!$J2119&gt;=36,People!$J2119&lt;=45),"36-45",IF(AND(People!$J2119&gt;=46,People!$J2119&lt;=55),"46-55",IF(AND(People!$J2119&gt;=56,People!$J2119&lt;=65),"56-65",IF(AND(People!$J2119&gt;=66,People!$J2119&lt;=75),"66-75","ALL"))))))</f>
        <v>36-45</v>
      </c>
      <c r="L2119" t="str">
        <f>Products!H2119</f>
        <v>Together</v>
      </c>
      <c r="M2119">
        <f>Table2[[#This Row],[Recency]]</f>
        <v>80</v>
      </c>
      <c r="N2119">
        <f>Table2[[#This Row],[NumDealsPurchases]]</f>
        <v>2</v>
      </c>
      <c r="O2119" s="12" t="str">
        <f>IF(Table2[[#This Row],[Kidhome]]=0,"No","Yes")</f>
        <v>No</v>
      </c>
      <c r="P2119" s="12" t="str">
        <f>IF(Table2[[#This Row],[Teenhome]]=0,"No","Yes")</f>
        <v>Yes</v>
      </c>
    </row>
    <row r="2120" spans="1:16" ht="16.5" x14ac:dyDescent="0.3">
      <c r="A2120" s="5">
        <f>Table2[[#This Row],[ID]]</f>
        <v>87</v>
      </c>
      <c r="B2120" s="6">
        <f>Table2[[#This Row],[Year_Birth]]</f>
        <v>1981</v>
      </c>
      <c r="C2120" s="6" t="str">
        <f>Table2[[#This Row],[Education]]</f>
        <v>2n Cycle</v>
      </c>
      <c r="D2120" s="6" t="str">
        <f>Table2[[#This Row],[Marital_Status]]</f>
        <v>Married</v>
      </c>
      <c r="E2120" s="6">
        <f>Table2[[#This Row],[Income]]</f>
        <v>27733</v>
      </c>
      <c r="F2120" s="6">
        <f>Table2[[#This Row],[Kidhome]]</f>
        <v>1</v>
      </c>
      <c r="G2120" s="6">
        <f>Table2[[#This Row],[Teenhome]]</f>
        <v>0</v>
      </c>
      <c r="H2120" s="9">
        <f>Table2[[#This Row],[Dt_Customer]]</f>
        <v>41512</v>
      </c>
      <c r="I2120" s="6">
        <f>Table2[[#This Row],[Recency]]</f>
        <v>16</v>
      </c>
      <c r="J2120" s="8">
        <f>IF(VALUE(YEAR(People!$H2120))-People!$B2120&gt;=90,44,VALUE(YEAR(People!$H2120))-People!$B2120)</f>
        <v>32</v>
      </c>
      <c r="K2120" s="5" t="str">
        <f>IF(AND(People!$J2120&gt;=16,People!$J2120&lt;=25),"16-25",IF(AND(People!$J2120&gt;=26,People!$J2120&lt;=35),"26-35",IF(AND(People!$J2120&gt;=36,People!$J2120&lt;=45),"36-45",IF(AND(People!$J2120&gt;=46,People!$J2120&lt;=55),"46-55",IF(AND(People!$J2120&gt;=56,People!$J2120&lt;=65),"56-65",IF(AND(People!$J2120&gt;=66,People!$J2120&lt;=75),"66-75","ALL"))))))</f>
        <v>26-35</v>
      </c>
      <c r="L2120" t="str">
        <f>Products!H2120</f>
        <v>Single</v>
      </c>
      <c r="M2120">
        <f>Table2[[#This Row],[Recency]]</f>
        <v>16</v>
      </c>
      <c r="N2120">
        <f>Table2[[#This Row],[NumDealsPurchases]]</f>
        <v>2</v>
      </c>
      <c r="O2120" s="12" t="str">
        <f>IF(Table2[[#This Row],[Kidhome]]=0,"No","Yes")</f>
        <v>Yes</v>
      </c>
      <c r="P2120" s="12" t="str">
        <f>IF(Table2[[#This Row],[Teenhome]]=0,"No","Yes")</f>
        <v>No</v>
      </c>
    </row>
    <row r="2121" spans="1:16" ht="16.5" x14ac:dyDescent="0.3">
      <c r="A2121" s="7">
        <f>Table2[[#This Row],[ID]]</f>
        <v>8659</v>
      </c>
      <c r="B2121" s="6">
        <f>Table2[[#This Row],[Year_Birth]]</f>
        <v>1952</v>
      </c>
      <c r="C2121" s="6" t="str">
        <f>Table2[[#This Row],[Education]]</f>
        <v>PhD</v>
      </c>
      <c r="D2121" s="6" t="str">
        <f>Table2[[#This Row],[Marital_Status]]</f>
        <v>Together</v>
      </c>
      <c r="E2121" s="6">
        <f>Table2[[#This Row],[Income]]</f>
        <v>69805</v>
      </c>
      <c r="F2121" s="6">
        <f>Table2[[#This Row],[Kidhome]]</f>
        <v>0</v>
      </c>
      <c r="G2121" s="6">
        <f>Table2[[#This Row],[Teenhome]]</f>
        <v>1</v>
      </c>
      <c r="H2121" s="9">
        <f>Table2[[#This Row],[Dt_Customer]]</f>
        <v>41660</v>
      </c>
      <c r="I2121" s="6">
        <f>Table2[[#This Row],[Recency]]</f>
        <v>50</v>
      </c>
      <c r="J2121" s="14">
        <f>IF(VALUE(YEAR(People!$H2121))-People!$B2121&gt;=90,44,VALUE(YEAR(People!$H2121))-People!$B2121)</f>
        <v>62</v>
      </c>
      <c r="K2121" s="5" t="str">
        <f>IF(AND(People!$J2121&gt;=16,People!$J2121&lt;=25),"16-25",IF(AND(People!$J2121&gt;=26,People!$J2121&lt;=35),"26-35",IF(AND(People!$J2121&gt;=36,People!$J2121&lt;=45),"36-45",IF(AND(People!$J2121&gt;=46,People!$J2121&lt;=55),"46-55",IF(AND(People!$J2121&gt;=56,People!$J2121&lt;=65),"56-65",IF(AND(People!$J2121&gt;=66,People!$J2121&lt;=75),"66-75","ALL"))))))</f>
        <v>56-65</v>
      </c>
      <c r="L2121" t="str">
        <f>Products!H2121</f>
        <v>Divorced</v>
      </c>
      <c r="M2121">
        <f>Table2[[#This Row],[Recency]]</f>
        <v>50</v>
      </c>
      <c r="N2121">
        <f>Table2[[#This Row],[NumDealsPurchases]]</f>
        <v>2</v>
      </c>
      <c r="O2121" s="12" t="str">
        <f>IF(Table2[[#This Row],[Kidhome]]=0,"No","Yes")</f>
        <v>No</v>
      </c>
      <c r="P2121" s="12" t="str">
        <f>IF(Table2[[#This Row],[Teenhome]]=0,"No","Yes")</f>
        <v>Yes</v>
      </c>
    </row>
    <row r="2122" spans="1:16" ht="16.5" x14ac:dyDescent="0.3">
      <c r="A2122" s="5">
        <f>Table2[[#This Row],[ID]]</f>
        <v>6262</v>
      </c>
      <c r="B2122" s="6">
        <f>Table2[[#This Row],[Year_Birth]]</f>
        <v>1962</v>
      </c>
      <c r="C2122" s="6" t="str">
        <f>Table2[[#This Row],[Education]]</f>
        <v>Master</v>
      </c>
      <c r="D2122" s="6" t="str">
        <f>Table2[[#This Row],[Marital_Status]]</f>
        <v>Single</v>
      </c>
      <c r="E2122" s="6">
        <f>Table2[[#This Row],[Income]]</f>
        <v>72217</v>
      </c>
      <c r="F2122" s="6">
        <f>Table2[[#This Row],[Kidhome]]</f>
        <v>0</v>
      </c>
      <c r="G2122" s="6">
        <f>Table2[[#This Row],[Teenhome]]</f>
        <v>0</v>
      </c>
      <c r="H2122" s="9">
        <f>Table2[[#This Row],[Dt_Customer]]</f>
        <v>41374</v>
      </c>
      <c r="I2122" s="6">
        <f>Table2[[#This Row],[Recency]]</f>
        <v>93</v>
      </c>
      <c r="J2122" s="8">
        <f>IF(VALUE(YEAR(People!$H2122))-People!$B2122&gt;=90,44,VALUE(YEAR(People!$H2122))-People!$B2122)</f>
        <v>51</v>
      </c>
      <c r="K2122" s="5" t="str">
        <f>IF(AND(People!$J2122&gt;=16,People!$J2122&lt;=25),"16-25",IF(AND(People!$J2122&gt;=26,People!$J2122&lt;=35),"26-35",IF(AND(People!$J2122&gt;=36,People!$J2122&lt;=45),"36-45",IF(AND(People!$J2122&gt;=46,People!$J2122&lt;=55),"46-55",IF(AND(People!$J2122&gt;=56,People!$J2122&lt;=65),"56-65",IF(AND(People!$J2122&gt;=66,People!$J2122&lt;=75),"66-75","ALL"))))))</f>
        <v>46-55</v>
      </c>
      <c r="L2122" t="str">
        <f>Products!H2122</f>
        <v>Together</v>
      </c>
      <c r="M2122">
        <f>Table2[[#This Row],[Recency]]</f>
        <v>93</v>
      </c>
      <c r="N2122">
        <f>Table2[[#This Row],[NumDealsPurchases]]</f>
        <v>1</v>
      </c>
      <c r="O2122" s="12" t="str">
        <f>IF(Table2[[#This Row],[Kidhome]]=0,"No","Yes")</f>
        <v>No</v>
      </c>
      <c r="P2122" s="12" t="str">
        <f>IF(Table2[[#This Row],[Teenhome]]=0,"No","Yes")</f>
        <v>No</v>
      </c>
    </row>
    <row r="2123" spans="1:16" ht="16.5" x14ac:dyDescent="0.3">
      <c r="A2123" s="7">
        <f>Table2[[#This Row],[ID]]</f>
        <v>6147</v>
      </c>
      <c r="B2123" s="6">
        <f>Table2[[#This Row],[Year_Birth]]</f>
        <v>1971</v>
      </c>
      <c r="C2123" s="6" t="str">
        <f>Table2[[#This Row],[Education]]</f>
        <v>Graduation</v>
      </c>
      <c r="D2123" s="6" t="str">
        <f>Table2[[#This Row],[Marital_Status]]</f>
        <v>Divorced</v>
      </c>
      <c r="E2123" s="6">
        <f>Table2[[#This Row],[Income]]</f>
        <v>25818</v>
      </c>
      <c r="F2123" s="6">
        <f>Table2[[#This Row],[Kidhome]]</f>
        <v>1</v>
      </c>
      <c r="G2123" s="6">
        <f>Table2[[#This Row],[Teenhome]]</f>
        <v>0</v>
      </c>
      <c r="H2123" s="9">
        <f>Table2[[#This Row],[Dt_Customer]]</f>
        <v>41200</v>
      </c>
      <c r="I2123" s="6">
        <f>Table2[[#This Row],[Recency]]</f>
        <v>51</v>
      </c>
      <c r="J2123" s="14">
        <f>IF(VALUE(YEAR(People!$H2123))-People!$B2123&gt;=90,44,VALUE(YEAR(People!$H2123))-People!$B2123)</f>
        <v>41</v>
      </c>
      <c r="K2123" s="5" t="str">
        <f>IF(AND(People!$J2123&gt;=16,People!$J2123&lt;=25),"16-25",IF(AND(People!$J2123&gt;=26,People!$J2123&lt;=35),"26-35",IF(AND(People!$J2123&gt;=36,People!$J2123&lt;=45),"36-45",IF(AND(People!$J2123&gt;=46,People!$J2123&lt;=55),"46-55",IF(AND(People!$J2123&gt;=56,People!$J2123&lt;=65),"56-65",IF(AND(People!$J2123&gt;=66,People!$J2123&lt;=75),"66-75","ALL"))))))</f>
        <v>36-45</v>
      </c>
      <c r="L2123" t="str">
        <f>Products!H2123</f>
        <v>Together</v>
      </c>
      <c r="M2123">
        <f>Table2[[#This Row],[Recency]]</f>
        <v>51</v>
      </c>
      <c r="N2123">
        <f>Table2[[#This Row],[NumDealsPurchases]]</f>
        <v>1</v>
      </c>
      <c r="O2123" s="12" t="str">
        <f>IF(Table2[[#This Row],[Kidhome]]=0,"No","Yes")</f>
        <v>Yes</v>
      </c>
      <c r="P2123" s="12" t="str">
        <f>IF(Table2[[#This Row],[Teenhome]]=0,"No","Yes")</f>
        <v>No</v>
      </c>
    </row>
    <row r="2124" spans="1:16" ht="16.5" x14ac:dyDescent="0.3">
      <c r="A2124" s="5">
        <f>Table2[[#This Row],[ID]]</f>
        <v>8832</v>
      </c>
      <c r="B2124" s="6">
        <f>Table2[[#This Row],[Year_Birth]]</f>
        <v>1976</v>
      </c>
      <c r="C2124" s="6" t="str">
        <f>Table2[[#This Row],[Education]]</f>
        <v>Master</v>
      </c>
      <c r="D2124" s="6" t="str">
        <f>Table2[[#This Row],[Marital_Status]]</f>
        <v>Together</v>
      </c>
      <c r="E2124" s="6">
        <f>Table2[[#This Row],[Income]]</f>
        <v>37509</v>
      </c>
      <c r="F2124" s="6">
        <f>Table2[[#This Row],[Kidhome]]</f>
        <v>1</v>
      </c>
      <c r="G2124" s="6">
        <f>Table2[[#This Row],[Teenhome]]</f>
        <v>0</v>
      </c>
      <c r="H2124" s="9">
        <f>Table2[[#This Row],[Dt_Customer]]</f>
        <v>41164</v>
      </c>
      <c r="I2124" s="6">
        <f>Table2[[#This Row],[Recency]]</f>
        <v>24</v>
      </c>
      <c r="J2124" s="8">
        <f>IF(VALUE(YEAR(People!$H2124))-People!$B2124&gt;=90,44,VALUE(YEAR(People!$H2124))-People!$B2124)</f>
        <v>36</v>
      </c>
      <c r="K2124" s="5" t="str">
        <f>IF(AND(People!$J2124&gt;=16,People!$J2124&lt;=25),"16-25",IF(AND(People!$J2124&gt;=26,People!$J2124&lt;=35),"26-35",IF(AND(People!$J2124&gt;=36,People!$J2124&lt;=45),"36-45",IF(AND(People!$J2124&gt;=46,People!$J2124&lt;=55),"46-55",IF(AND(People!$J2124&gt;=56,People!$J2124&lt;=65),"56-65",IF(AND(People!$J2124&gt;=66,People!$J2124&lt;=75),"66-75","ALL"))))))</f>
        <v>36-45</v>
      </c>
      <c r="L2124" t="str">
        <f>Products!H2124</f>
        <v>Married</v>
      </c>
      <c r="M2124">
        <f>Table2[[#This Row],[Recency]]</f>
        <v>24</v>
      </c>
      <c r="N2124">
        <f>Table2[[#This Row],[NumDealsPurchases]]</f>
        <v>2</v>
      </c>
      <c r="O2124" s="12" t="str">
        <f>IF(Table2[[#This Row],[Kidhome]]=0,"No","Yes")</f>
        <v>Yes</v>
      </c>
      <c r="P2124" s="12" t="str">
        <f>IF(Table2[[#This Row],[Teenhome]]=0,"No","Yes")</f>
        <v>No</v>
      </c>
    </row>
    <row r="2125" spans="1:16" ht="16.5" x14ac:dyDescent="0.3">
      <c r="A2125" s="7">
        <f>Table2[[#This Row],[ID]]</f>
        <v>10067</v>
      </c>
      <c r="B2125" s="6">
        <f>Table2[[#This Row],[Year_Birth]]</f>
        <v>1976</v>
      </c>
      <c r="C2125" s="6" t="str">
        <f>Table2[[#This Row],[Education]]</f>
        <v>2n Cycle</v>
      </c>
      <c r="D2125" s="6" t="str">
        <f>Table2[[#This Row],[Marital_Status]]</f>
        <v>Together</v>
      </c>
      <c r="E2125" s="6">
        <f>Table2[[#This Row],[Income]]</f>
        <v>25176</v>
      </c>
      <c r="F2125" s="6">
        <f>Table2[[#This Row],[Kidhome]]</f>
        <v>1</v>
      </c>
      <c r="G2125" s="6">
        <f>Table2[[#This Row],[Teenhome]]</f>
        <v>1</v>
      </c>
      <c r="H2125" s="9">
        <f>Table2[[#This Row],[Dt_Customer]]</f>
        <v>41496</v>
      </c>
      <c r="I2125" s="6">
        <f>Table2[[#This Row],[Recency]]</f>
        <v>79</v>
      </c>
      <c r="J2125" s="14">
        <f>IF(VALUE(YEAR(People!$H2125))-People!$B2125&gt;=90,44,VALUE(YEAR(People!$H2125))-People!$B2125)</f>
        <v>37</v>
      </c>
      <c r="K2125" s="5" t="str">
        <f>IF(AND(People!$J2125&gt;=16,People!$J2125&lt;=25),"16-25",IF(AND(People!$J2125&gt;=26,People!$J2125&lt;=35),"26-35",IF(AND(People!$J2125&gt;=36,People!$J2125&lt;=45),"36-45",IF(AND(People!$J2125&gt;=46,People!$J2125&lt;=55),"46-55",IF(AND(People!$J2125&gt;=56,People!$J2125&lt;=65),"56-65",IF(AND(People!$J2125&gt;=66,People!$J2125&lt;=75),"66-75","ALL"))))))</f>
        <v>36-45</v>
      </c>
      <c r="L2125" t="str">
        <f>Products!H2125</f>
        <v>Married</v>
      </c>
      <c r="M2125">
        <f>Table2[[#This Row],[Recency]]</f>
        <v>79</v>
      </c>
      <c r="N2125">
        <f>Table2[[#This Row],[NumDealsPurchases]]</f>
        <v>1</v>
      </c>
      <c r="O2125" s="12" t="str">
        <f>IF(Table2[[#This Row],[Kidhome]]=0,"No","Yes")</f>
        <v>Yes</v>
      </c>
      <c r="P2125" s="12" t="str">
        <f>IF(Table2[[#This Row],[Teenhome]]=0,"No","Yes")</f>
        <v>Yes</v>
      </c>
    </row>
    <row r="2126" spans="1:16" ht="16.5" x14ac:dyDescent="0.3">
      <c r="A2126" s="5">
        <f>Table2[[#This Row],[ID]]</f>
        <v>7532</v>
      </c>
      <c r="B2126" s="6">
        <f>Table2[[#This Row],[Year_Birth]]</f>
        <v>1980</v>
      </c>
      <c r="C2126" s="6" t="str">
        <f>Table2[[#This Row],[Education]]</f>
        <v>Graduation</v>
      </c>
      <c r="D2126" s="6" t="str">
        <f>Table2[[#This Row],[Marital_Status]]</f>
        <v>Married</v>
      </c>
      <c r="E2126" s="6">
        <f>Table2[[#This Row],[Income]]</f>
        <v>43586</v>
      </c>
      <c r="F2126" s="6">
        <f>Table2[[#This Row],[Kidhome]]</f>
        <v>0</v>
      </c>
      <c r="G2126" s="6">
        <f>Table2[[#This Row],[Teenhome]]</f>
        <v>1</v>
      </c>
      <c r="H2126" s="9">
        <f>Table2[[#This Row],[Dt_Customer]]</f>
        <v>41151</v>
      </c>
      <c r="I2126" s="6">
        <f>Table2[[#This Row],[Recency]]</f>
        <v>26</v>
      </c>
      <c r="J2126" s="8">
        <f>IF(VALUE(YEAR(People!$H2126))-People!$B2126&gt;=90,44,VALUE(YEAR(People!$H2126))-People!$B2126)</f>
        <v>32</v>
      </c>
      <c r="K2126" s="5" t="str">
        <f>IF(AND(People!$J2126&gt;=16,People!$J2126&lt;=25),"16-25",IF(AND(People!$J2126&gt;=26,People!$J2126&lt;=35),"26-35",IF(AND(People!$J2126&gt;=36,People!$J2126&lt;=45),"36-45",IF(AND(People!$J2126&gt;=46,People!$J2126&lt;=55),"46-55",IF(AND(People!$J2126&gt;=56,People!$J2126&lt;=65),"56-65",IF(AND(People!$J2126&gt;=66,People!$J2126&lt;=75),"66-75","ALL"))))))</f>
        <v>26-35</v>
      </c>
      <c r="L2126" t="str">
        <f>Products!H2126</f>
        <v>Together</v>
      </c>
      <c r="M2126">
        <f>Table2[[#This Row],[Recency]]</f>
        <v>26</v>
      </c>
      <c r="N2126">
        <f>Table2[[#This Row],[NumDealsPurchases]]</f>
        <v>3</v>
      </c>
      <c r="O2126" s="12" t="str">
        <f>IF(Table2[[#This Row],[Kidhome]]=0,"No","Yes")</f>
        <v>No</v>
      </c>
      <c r="P2126" s="12" t="str">
        <f>IF(Table2[[#This Row],[Teenhome]]=0,"No","Yes")</f>
        <v>Yes</v>
      </c>
    </row>
    <row r="2127" spans="1:16" ht="16.5" x14ac:dyDescent="0.3">
      <c r="A2127" s="7">
        <f>Table2[[#This Row],[ID]]</f>
        <v>4915</v>
      </c>
      <c r="B2127" s="6">
        <f>Table2[[#This Row],[Year_Birth]]</f>
        <v>1956</v>
      </c>
      <c r="C2127" s="6" t="str">
        <f>Table2[[#This Row],[Education]]</f>
        <v>2n Cycle</v>
      </c>
      <c r="D2127" s="6" t="str">
        <f>Table2[[#This Row],[Marital_Status]]</f>
        <v>Married</v>
      </c>
      <c r="E2127" s="6">
        <f>Table2[[#This Row],[Income]]</f>
        <v>53230</v>
      </c>
      <c r="F2127" s="6">
        <f>Table2[[#This Row],[Kidhome]]</f>
        <v>0</v>
      </c>
      <c r="G2127" s="6">
        <f>Table2[[#This Row],[Teenhome]]</f>
        <v>1</v>
      </c>
      <c r="H2127" s="9">
        <f>Table2[[#This Row],[Dt_Customer]]</f>
        <v>41124</v>
      </c>
      <c r="I2127" s="6">
        <f>Table2[[#This Row],[Recency]]</f>
        <v>86</v>
      </c>
      <c r="J2127" s="14">
        <f>IF(VALUE(YEAR(People!$H2127))-People!$B2127&gt;=90,44,VALUE(YEAR(People!$H2127))-People!$B2127)</f>
        <v>56</v>
      </c>
      <c r="K2127" s="5" t="str">
        <f>IF(AND(People!$J2127&gt;=16,People!$J2127&lt;=25),"16-25",IF(AND(People!$J2127&gt;=26,People!$J2127&lt;=35),"26-35",IF(AND(People!$J2127&gt;=36,People!$J2127&lt;=45),"36-45",IF(AND(People!$J2127&gt;=46,People!$J2127&lt;=55),"46-55",IF(AND(People!$J2127&gt;=56,People!$J2127&lt;=65),"56-65",IF(AND(People!$J2127&gt;=66,People!$J2127&lt;=75),"66-75","ALL"))))))</f>
        <v>56-65</v>
      </c>
      <c r="L2127" t="str">
        <f>Products!H2127</f>
        <v>Together</v>
      </c>
      <c r="M2127">
        <f>Table2[[#This Row],[Recency]]</f>
        <v>86</v>
      </c>
      <c r="N2127">
        <f>Table2[[#This Row],[NumDealsPurchases]]</f>
        <v>4</v>
      </c>
      <c r="O2127" s="12" t="str">
        <f>IF(Table2[[#This Row],[Kidhome]]=0,"No","Yes")</f>
        <v>No</v>
      </c>
      <c r="P2127" s="12" t="str">
        <f>IF(Table2[[#This Row],[Teenhome]]=0,"No","Yes")</f>
        <v>Yes</v>
      </c>
    </row>
    <row r="2128" spans="1:16" ht="16.5" x14ac:dyDescent="0.3">
      <c r="A2128" s="5">
        <f>Table2[[#This Row],[ID]]</f>
        <v>2115</v>
      </c>
      <c r="B2128" s="6">
        <f>Table2[[#This Row],[Year_Birth]]</f>
        <v>1957</v>
      </c>
      <c r="C2128" s="6" t="str">
        <f>Table2[[#This Row],[Education]]</f>
        <v>Graduation</v>
      </c>
      <c r="D2128" s="6" t="str">
        <f>Table2[[#This Row],[Marital_Status]]</f>
        <v>Together</v>
      </c>
      <c r="E2128" s="6">
        <f>Table2[[#This Row],[Income]]</f>
        <v>50116</v>
      </c>
      <c r="F2128" s="6">
        <f>Table2[[#This Row],[Kidhome]]</f>
        <v>1</v>
      </c>
      <c r="G2128" s="6">
        <f>Table2[[#This Row],[Teenhome]]</f>
        <v>1</v>
      </c>
      <c r="H2128" s="9">
        <f>Table2[[#This Row],[Dt_Customer]]</f>
        <v>41810</v>
      </c>
      <c r="I2128" s="6">
        <f>Table2[[#This Row],[Recency]]</f>
        <v>68</v>
      </c>
      <c r="J2128" s="8">
        <f>IF(VALUE(YEAR(People!$H2128))-People!$B2128&gt;=90,44,VALUE(YEAR(People!$H2128))-People!$B2128)</f>
        <v>57</v>
      </c>
      <c r="K2128" s="5" t="str">
        <f>IF(AND(People!$J2128&gt;=16,People!$J2128&lt;=25),"16-25",IF(AND(People!$J2128&gt;=26,People!$J2128&lt;=35),"26-35",IF(AND(People!$J2128&gt;=36,People!$J2128&lt;=45),"36-45",IF(AND(People!$J2128&gt;=46,People!$J2128&lt;=55),"46-55",IF(AND(People!$J2128&gt;=56,People!$J2128&lt;=65),"56-65",IF(AND(People!$J2128&gt;=66,People!$J2128&lt;=75),"66-75","ALL"))))))</f>
        <v>56-65</v>
      </c>
      <c r="L2128" t="str">
        <f>Products!H2128</f>
        <v>Married</v>
      </c>
      <c r="M2128">
        <f>Table2[[#This Row],[Recency]]</f>
        <v>68</v>
      </c>
      <c r="N2128">
        <f>Table2[[#This Row],[NumDealsPurchases]]</f>
        <v>2</v>
      </c>
      <c r="O2128" s="12" t="str">
        <f>IF(Table2[[#This Row],[Kidhome]]=0,"No","Yes")</f>
        <v>Yes</v>
      </c>
      <c r="P2128" s="12" t="str">
        <f>IF(Table2[[#This Row],[Teenhome]]=0,"No","Yes")</f>
        <v>Yes</v>
      </c>
    </row>
    <row r="2129" spans="1:16" ht="16.5" x14ac:dyDescent="0.3">
      <c r="A2129" s="7">
        <f>Table2[[#This Row],[ID]]</f>
        <v>2088</v>
      </c>
      <c r="B2129" s="6">
        <f>Table2[[#This Row],[Year_Birth]]</f>
        <v>1972</v>
      </c>
      <c r="C2129" s="6" t="str">
        <f>Table2[[#This Row],[Education]]</f>
        <v>Graduation</v>
      </c>
      <c r="D2129" s="6" t="str">
        <f>Table2[[#This Row],[Marital_Status]]</f>
        <v>Together</v>
      </c>
      <c r="E2129" s="6">
        <f>Table2[[#This Row],[Income]]</f>
        <v>84906</v>
      </c>
      <c r="F2129" s="6">
        <f>Table2[[#This Row],[Kidhome]]</f>
        <v>0</v>
      </c>
      <c r="G2129" s="6">
        <f>Table2[[#This Row],[Teenhome]]</f>
        <v>0</v>
      </c>
      <c r="H2129" s="9">
        <f>Table2[[#This Row],[Dt_Customer]]</f>
        <v>41551</v>
      </c>
      <c r="I2129" s="6">
        <f>Table2[[#This Row],[Recency]]</f>
        <v>98</v>
      </c>
      <c r="J2129" s="14">
        <f>IF(VALUE(YEAR(People!$H2129))-People!$B2129&gt;=90,44,VALUE(YEAR(People!$H2129))-People!$B2129)</f>
        <v>41</v>
      </c>
      <c r="K2129" s="5" t="str">
        <f>IF(AND(People!$J2129&gt;=16,People!$J2129&lt;=25),"16-25",IF(AND(People!$J2129&gt;=26,People!$J2129&lt;=35),"26-35",IF(AND(People!$J2129&gt;=36,People!$J2129&lt;=45),"36-45",IF(AND(People!$J2129&gt;=46,People!$J2129&lt;=55),"46-55",IF(AND(People!$J2129&gt;=56,People!$J2129&lt;=65),"56-65",IF(AND(People!$J2129&gt;=66,People!$J2129&lt;=75),"66-75","ALL"))))))</f>
        <v>36-45</v>
      </c>
      <c r="L2129" t="str">
        <f>Products!H2129</f>
        <v>Married</v>
      </c>
      <c r="M2129">
        <f>Table2[[#This Row],[Recency]]</f>
        <v>98</v>
      </c>
      <c r="N2129">
        <f>Table2[[#This Row],[NumDealsPurchases]]</f>
        <v>1</v>
      </c>
      <c r="O2129" s="12" t="str">
        <f>IF(Table2[[#This Row],[Kidhome]]=0,"No","Yes")</f>
        <v>No</v>
      </c>
      <c r="P2129" s="12" t="str">
        <f>IF(Table2[[#This Row],[Teenhome]]=0,"No","Yes")</f>
        <v>No</v>
      </c>
    </row>
    <row r="2130" spans="1:16" ht="16.5" x14ac:dyDescent="0.3">
      <c r="A2130" s="5">
        <f>Table2[[#This Row],[ID]]</f>
        <v>2493</v>
      </c>
      <c r="B2130" s="6">
        <f>Table2[[#This Row],[Year_Birth]]</f>
        <v>1966</v>
      </c>
      <c r="C2130" s="6" t="str">
        <f>Table2[[#This Row],[Education]]</f>
        <v>Graduation</v>
      </c>
      <c r="D2130" s="6" t="str">
        <f>Table2[[#This Row],[Marital_Status]]</f>
        <v>Married</v>
      </c>
      <c r="E2130" s="6">
        <f>Table2[[#This Row],[Income]]</f>
        <v>61286</v>
      </c>
      <c r="F2130" s="6">
        <f>Table2[[#This Row],[Kidhome]]</f>
        <v>0</v>
      </c>
      <c r="G2130" s="6">
        <f>Table2[[#This Row],[Teenhome]]</f>
        <v>1</v>
      </c>
      <c r="H2130" s="9">
        <f>Table2[[#This Row],[Dt_Customer]]</f>
        <v>41488</v>
      </c>
      <c r="I2130" s="6">
        <f>Table2[[#This Row],[Recency]]</f>
        <v>34</v>
      </c>
      <c r="J2130" s="8">
        <f>IF(VALUE(YEAR(People!$H2130))-People!$B2130&gt;=90,44,VALUE(YEAR(People!$H2130))-People!$B2130)</f>
        <v>47</v>
      </c>
      <c r="K2130" s="5" t="str">
        <f>IF(AND(People!$J2130&gt;=16,People!$J2130&lt;=25),"16-25",IF(AND(People!$J2130&gt;=26,People!$J2130&lt;=35),"26-35",IF(AND(People!$J2130&gt;=36,People!$J2130&lt;=45),"36-45",IF(AND(People!$J2130&gt;=46,People!$J2130&lt;=55),"46-55",IF(AND(People!$J2130&gt;=56,People!$J2130&lt;=65),"56-65",IF(AND(People!$J2130&gt;=66,People!$J2130&lt;=75),"66-75","ALL"))))))</f>
        <v>46-55</v>
      </c>
      <c r="L2130" t="str">
        <f>Products!H2130</f>
        <v>Together</v>
      </c>
      <c r="M2130">
        <f>Table2[[#This Row],[Recency]]</f>
        <v>34</v>
      </c>
      <c r="N2130">
        <f>Table2[[#This Row],[NumDealsPurchases]]</f>
        <v>2</v>
      </c>
      <c r="O2130" s="12" t="str">
        <f>IF(Table2[[#This Row],[Kidhome]]=0,"No","Yes")</f>
        <v>No</v>
      </c>
      <c r="P2130" s="12" t="str">
        <f>IF(Table2[[#This Row],[Teenhome]]=0,"No","Yes")</f>
        <v>Yes</v>
      </c>
    </row>
    <row r="2131" spans="1:16" ht="16.5" x14ac:dyDescent="0.3">
      <c r="A2131" s="7">
        <f>Table2[[#This Row],[ID]]</f>
        <v>6292</v>
      </c>
      <c r="B2131" s="6">
        <f>Table2[[#This Row],[Year_Birth]]</f>
        <v>1986</v>
      </c>
      <c r="C2131" s="6" t="str">
        <f>Table2[[#This Row],[Education]]</f>
        <v>PhD</v>
      </c>
      <c r="D2131" s="6" t="str">
        <f>Table2[[#This Row],[Marital_Status]]</f>
        <v>Married</v>
      </c>
      <c r="E2131" s="6">
        <f>Table2[[#This Row],[Income]]</f>
        <v>82333</v>
      </c>
      <c r="F2131" s="6">
        <f>Table2[[#This Row],[Kidhome]]</f>
        <v>0</v>
      </c>
      <c r="G2131" s="6">
        <f>Table2[[#This Row],[Teenhome]]</f>
        <v>0</v>
      </c>
      <c r="H2131" s="9">
        <f>Table2[[#This Row],[Dt_Customer]]</f>
        <v>41363</v>
      </c>
      <c r="I2131" s="6">
        <f>Table2[[#This Row],[Recency]]</f>
        <v>60</v>
      </c>
      <c r="J2131" s="14">
        <f>IF(VALUE(YEAR(People!$H2131))-People!$B2131&gt;=90,44,VALUE(YEAR(People!$H2131))-People!$B2131)</f>
        <v>27</v>
      </c>
      <c r="K2131" s="5" t="str">
        <f>IF(AND(People!$J2131&gt;=16,People!$J2131&lt;=25),"16-25",IF(AND(People!$J2131&gt;=26,People!$J2131&lt;=35),"26-35",IF(AND(People!$J2131&gt;=36,People!$J2131&lt;=45),"36-45",IF(AND(People!$J2131&gt;=46,People!$J2131&lt;=55),"46-55",IF(AND(People!$J2131&gt;=56,People!$J2131&lt;=65),"56-65",IF(AND(People!$J2131&gt;=66,People!$J2131&lt;=75),"66-75","ALL"))))))</f>
        <v>26-35</v>
      </c>
      <c r="L2131" t="str">
        <f>Products!H2131</f>
        <v>Together</v>
      </c>
      <c r="M2131">
        <f>Table2[[#This Row],[Recency]]</f>
        <v>60</v>
      </c>
      <c r="N2131">
        <f>Table2[[#This Row],[NumDealsPurchases]]</f>
        <v>1</v>
      </c>
      <c r="O2131" s="12" t="str">
        <f>IF(Table2[[#This Row],[Kidhome]]=0,"No","Yes")</f>
        <v>No</v>
      </c>
      <c r="P2131" s="12" t="str">
        <f>IF(Table2[[#This Row],[Teenhome]]=0,"No","Yes")</f>
        <v>No</v>
      </c>
    </row>
    <row r="2132" spans="1:16" ht="16.5" x14ac:dyDescent="0.3">
      <c r="A2132" s="5">
        <f>Table2[[#This Row],[ID]]</f>
        <v>1631</v>
      </c>
      <c r="B2132" s="6">
        <f>Table2[[#This Row],[Year_Birth]]</f>
        <v>1965</v>
      </c>
      <c r="C2132" s="6" t="str">
        <f>Table2[[#This Row],[Education]]</f>
        <v>PhD</v>
      </c>
      <c r="D2132" s="6" t="str">
        <f>Table2[[#This Row],[Marital_Status]]</f>
        <v>Together</v>
      </c>
      <c r="E2132" s="6">
        <f>Table2[[#This Row],[Income]]</f>
        <v>65220</v>
      </c>
      <c r="F2132" s="6">
        <f>Table2[[#This Row],[Kidhome]]</f>
        <v>0</v>
      </c>
      <c r="G2132" s="6">
        <f>Table2[[#This Row],[Teenhome]]</f>
        <v>0</v>
      </c>
      <c r="H2132" s="9">
        <f>Table2[[#This Row],[Dt_Customer]]</f>
        <v>41155</v>
      </c>
      <c r="I2132" s="6">
        <f>Table2[[#This Row],[Recency]]</f>
        <v>3</v>
      </c>
      <c r="J2132" s="8">
        <f>IF(VALUE(YEAR(People!$H2132))-People!$B2132&gt;=90,44,VALUE(YEAR(People!$H2132))-People!$B2132)</f>
        <v>47</v>
      </c>
      <c r="K2132" s="5" t="str">
        <f>IF(AND(People!$J2132&gt;=16,People!$J2132&lt;=25),"16-25",IF(AND(People!$J2132&gt;=26,People!$J2132&lt;=35),"26-35",IF(AND(People!$J2132&gt;=36,People!$J2132&lt;=45),"36-45",IF(AND(People!$J2132&gt;=46,People!$J2132&lt;=55),"46-55",IF(AND(People!$J2132&gt;=56,People!$J2132&lt;=65),"56-65",IF(AND(People!$J2132&gt;=66,People!$J2132&lt;=75),"66-75","ALL"))))))</f>
        <v>46-55</v>
      </c>
      <c r="L2132" t="str">
        <f>Products!H2132</f>
        <v>Divorced</v>
      </c>
      <c r="M2132">
        <f>Table2[[#This Row],[Recency]]</f>
        <v>3</v>
      </c>
      <c r="N2132">
        <f>Table2[[#This Row],[NumDealsPurchases]]</f>
        <v>4</v>
      </c>
      <c r="O2132" s="12" t="str">
        <f>IF(Table2[[#This Row],[Kidhome]]=0,"No","Yes")</f>
        <v>No</v>
      </c>
      <c r="P2132" s="12" t="str">
        <f>IF(Table2[[#This Row],[Teenhome]]=0,"No","Yes")</f>
        <v>No</v>
      </c>
    </row>
    <row r="2133" spans="1:16" ht="16.5" x14ac:dyDescent="0.3">
      <c r="A2133" s="7">
        <f>Table2[[#This Row],[ID]]</f>
        <v>10104</v>
      </c>
      <c r="B2133" s="6">
        <f>Table2[[#This Row],[Year_Birth]]</f>
        <v>1974</v>
      </c>
      <c r="C2133" s="6" t="str">
        <f>Table2[[#This Row],[Education]]</f>
        <v>Graduation</v>
      </c>
      <c r="D2133" s="6" t="str">
        <f>Table2[[#This Row],[Marital_Status]]</f>
        <v>Together</v>
      </c>
      <c r="E2133" s="6">
        <f>Table2[[#This Row],[Income]]</f>
        <v>33590</v>
      </c>
      <c r="F2133" s="6">
        <f>Table2[[#This Row],[Kidhome]]</f>
        <v>2</v>
      </c>
      <c r="G2133" s="6">
        <f>Table2[[#This Row],[Teenhome]]</f>
        <v>1</v>
      </c>
      <c r="H2133" s="9">
        <f>Table2[[#This Row],[Dt_Customer]]</f>
        <v>41581</v>
      </c>
      <c r="I2133" s="6">
        <f>Table2[[#This Row],[Recency]]</f>
        <v>65</v>
      </c>
      <c r="J2133" s="14">
        <f>IF(VALUE(YEAR(People!$H2133))-People!$B2133&gt;=90,44,VALUE(YEAR(People!$H2133))-People!$B2133)</f>
        <v>39</v>
      </c>
      <c r="K2133" s="5" t="str">
        <f>IF(AND(People!$J2133&gt;=16,People!$J2133&lt;=25),"16-25",IF(AND(People!$J2133&gt;=26,People!$J2133&lt;=35),"26-35",IF(AND(People!$J2133&gt;=36,People!$J2133&lt;=45),"36-45",IF(AND(People!$J2133&gt;=46,People!$J2133&lt;=55),"46-55",IF(AND(People!$J2133&gt;=56,People!$J2133&lt;=65),"56-65",IF(AND(People!$J2133&gt;=66,People!$J2133&lt;=75),"66-75","ALL"))))))</f>
        <v>36-45</v>
      </c>
      <c r="L2133" t="str">
        <f>Products!H2133</f>
        <v>Single</v>
      </c>
      <c r="M2133">
        <f>Table2[[#This Row],[Recency]]</f>
        <v>65</v>
      </c>
      <c r="N2133">
        <f>Table2[[#This Row],[NumDealsPurchases]]</f>
        <v>1</v>
      </c>
      <c r="O2133" s="12" t="str">
        <f>IF(Table2[[#This Row],[Kidhome]]=0,"No","Yes")</f>
        <v>Yes</v>
      </c>
      <c r="P2133" s="12" t="str">
        <f>IF(Table2[[#This Row],[Teenhome]]=0,"No","Yes")</f>
        <v>Yes</v>
      </c>
    </row>
    <row r="2134" spans="1:16" ht="16.5" x14ac:dyDescent="0.3">
      <c r="A2134" s="5">
        <f>Table2[[#This Row],[ID]]</f>
        <v>3006</v>
      </c>
      <c r="B2134" s="6">
        <f>Table2[[#This Row],[Year_Birth]]</f>
        <v>1976</v>
      </c>
      <c r="C2134" s="6" t="str">
        <f>Table2[[#This Row],[Education]]</f>
        <v>Graduation</v>
      </c>
      <c r="D2134" s="6" t="str">
        <f>Table2[[#This Row],[Marital_Status]]</f>
        <v>Divorced</v>
      </c>
      <c r="E2134" s="6">
        <f>Table2[[#This Row],[Income]]</f>
        <v>30992</v>
      </c>
      <c r="F2134" s="6">
        <f>Table2[[#This Row],[Kidhome]]</f>
        <v>1</v>
      </c>
      <c r="G2134" s="6">
        <f>Table2[[#This Row],[Teenhome]]</f>
        <v>0</v>
      </c>
      <c r="H2134" s="9">
        <f>Table2[[#This Row],[Dt_Customer]]</f>
        <v>41386</v>
      </c>
      <c r="I2134" s="6">
        <f>Table2[[#This Row],[Recency]]</f>
        <v>83</v>
      </c>
      <c r="J2134" s="8">
        <f>IF(VALUE(YEAR(People!$H2134))-People!$B2134&gt;=90,44,VALUE(YEAR(People!$H2134))-People!$B2134)</f>
        <v>37</v>
      </c>
      <c r="K2134" s="5" t="str">
        <f>IF(AND(People!$J2134&gt;=16,People!$J2134&lt;=25),"16-25",IF(AND(People!$J2134&gt;=26,People!$J2134&lt;=35),"26-35",IF(AND(People!$J2134&gt;=36,People!$J2134&lt;=45),"36-45",IF(AND(People!$J2134&gt;=46,People!$J2134&lt;=55),"46-55",IF(AND(People!$J2134&gt;=56,People!$J2134&lt;=65),"56-65",IF(AND(People!$J2134&gt;=66,People!$J2134&lt;=75),"66-75","ALL"))))))</f>
        <v>36-45</v>
      </c>
      <c r="L2134" t="str">
        <f>Products!H2134</f>
        <v>Married</v>
      </c>
      <c r="M2134">
        <f>Table2[[#This Row],[Recency]]</f>
        <v>83</v>
      </c>
      <c r="N2134">
        <f>Table2[[#This Row],[NumDealsPurchases]]</f>
        <v>1</v>
      </c>
      <c r="O2134" s="12" t="str">
        <f>IF(Table2[[#This Row],[Kidhome]]=0,"No","Yes")</f>
        <v>Yes</v>
      </c>
      <c r="P2134" s="12" t="str">
        <f>IF(Table2[[#This Row],[Teenhome]]=0,"No","Yes")</f>
        <v>No</v>
      </c>
    </row>
    <row r="2135" spans="1:16" ht="16.5" x14ac:dyDescent="0.3">
      <c r="A2135" s="7">
        <f>Table2[[#This Row],[ID]]</f>
        <v>3919</v>
      </c>
      <c r="B2135" s="6">
        <f>Table2[[#This Row],[Year_Birth]]</f>
        <v>1976</v>
      </c>
      <c r="C2135" s="6" t="str">
        <f>Table2[[#This Row],[Education]]</f>
        <v>Master</v>
      </c>
      <c r="D2135" s="6" t="str">
        <f>Table2[[#This Row],[Marital_Status]]</f>
        <v>Single</v>
      </c>
      <c r="E2135" s="6">
        <f>Table2[[#This Row],[Income]]</f>
        <v>72309</v>
      </c>
      <c r="F2135" s="6">
        <f>Table2[[#This Row],[Kidhome]]</f>
        <v>0</v>
      </c>
      <c r="G2135" s="6">
        <f>Table2[[#This Row],[Teenhome]]</f>
        <v>0</v>
      </c>
      <c r="H2135" s="9">
        <f>Table2[[#This Row],[Dt_Customer]]</f>
        <v>41344</v>
      </c>
      <c r="I2135" s="6">
        <f>Table2[[#This Row],[Recency]]</f>
        <v>64</v>
      </c>
      <c r="J2135" s="14">
        <f>IF(VALUE(YEAR(People!$H2135))-People!$B2135&gt;=90,44,VALUE(YEAR(People!$H2135))-People!$B2135)</f>
        <v>37</v>
      </c>
      <c r="K2135" s="5" t="str">
        <f>IF(AND(People!$J2135&gt;=16,People!$J2135&lt;=25),"16-25",IF(AND(People!$J2135&gt;=26,People!$J2135&lt;=35),"26-35",IF(AND(People!$J2135&gt;=36,People!$J2135&lt;=45),"36-45",IF(AND(People!$J2135&gt;=46,People!$J2135&lt;=55),"46-55",IF(AND(People!$J2135&gt;=56,People!$J2135&lt;=65),"56-65",IF(AND(People!$J2135&gt;=66,People!$J2135&lt;=75),"66-75","ALL"))))))</f>
        <v>36-45</v>
      </c>
      <c r="L2135" t="str">
        <f>Products!H2135</f>
        <v>Married</v>
      </c>
      <c r="M2135">
        <f>Table2[[#This Row],[Recency]]</f>
        <v>64</v>
      </c>
      <c r="N2135">
        <f>Table2[[#This Row],[NumDealsPurchases]]</f>
        <v>1</v>
      </c>
      <c r="O2135" s="12" t="str">
        <f>IF(Table2[[#This Row],[Kidhome]]=0,"No","Yes")</f>
        <v>No</v>
      </c>
      <c r="P2135" s="12" t="str">
        <f>IF(Table2[[#This Row],[Teenhome]]=0,"No","Yes")</f>
        <v>No</v>
      </c>
    </row>
    <row r="2136" spans="1:16" ht="16.5" x14ac:dyDescent="0.3">
      <c r="A2136" s="5">
        <f>Table2[[#This Row],[ID]]</f>
        <v>11181</v>
      </c>
      <c r="B2136" s="6">
        <f>Table2[[#This Row],[Year_Birth]]</f>
        <v>1949</v>
      </c>
      <c r="C2136" s="6" t="str">
        <f>Table2[[#This Row],[Education]]</f>
        <v>PhD</v>
      </c>
      <c r="D2136" s="6" t="str">
        <f>Table2[[#This Row],[Marital_Status]]</f>
        <v>Married</v>
      </c>
      <c r="E2136" s="6">
        <f>Table2[[#This Row],[Income]]</f>
        <v>156924</v>
      </c>
      <c r="F2136" s="6">
        <f>Table2[[#This Row],[Kidhome]]</f>
        <v>0</v>
      </c>
      <c r="G2136" s="6">
        <f>Table2[[#This Row],[Teenhome]]</f>
        <v>0</v>
      </c>
      <c r="H2136" s="9">
        <f>Table2[[#This Row],[Dt_Customer]]</f>
        <v>41515</v>
      </c>
      <c r="I2136" s="6">
        <f>Table2[[#This Row],[Recency]]</f>
        <v>85</v>
      </c>
      <c r="J2136" s="8">
        <f>IF(VALUE(YEAR(People!$H2136))-People!$B2136&gt;=90,44,VALUE(YEAR(People!$H2136))-People!$B2136)</f>
        <v>64</v>
      </c>
      <c r="K2136" s="5" t="str">
        <f>IF(AND(People!$J2136&gt;=16,People!$J2136&lt;=25),"16-25",IF(AND(People!$J2136&gt;=26,People!$J2136&lt;=35),"26-35",IF(AND(People!$J2136&gt;=36,People!$J2136&lt;=45),"36-45",IF(AND(People!$J2136&gt;=46,People!$J2136&lt;=55),"46-55",IF(AND(People!$J2136&gt;=56,People!$J2136&lt;=65),"56-65",IF(AND(People!$J2136&gt;=66,People!$J2136&lt;=75),"66-75","ALL"))))))</f>
        <v>56-65</v>
      </c>
      <c r="L2136" t="str">
        <f>Products!H2136</f>
        <v>Absurd</v>
      </c>
      <c r="M2136">
        <f>Table2[[#This Row],[Recency]]</f>
        <v>85</v>
      </c>
      <c r="N2136">
        <f>Table2[[#This Row],[NumDealsPurchases]]</f>
        <v>0</v>
      </c>
      <c r="O2136" s="12" t="str">
        <f>IF(Table2[[#This Row],[Kidhome]]=0,"No","Yes")</f>
        <v>No</v>
      </c>
      <c r="P2136" s="12" t="str">
        <f>IF(Table2[[#This Row],[Teenhome]]=0,"No","Yes")</f>
        <v>No</v>
      </c>
    </row>
    <row r="2137" spans="1:16" ht="16.5" x14ac:dyDescent="0.3">
      <c r="A2137" s="7">
        <f>Table2[[#This Row],[ID]]</f>
        <v>642</v>
      </c>
      <c r="B2137" s="6">
        <f>Table2[[#This Row],[Year_Birth]]</f>
        <v>1980</v>
      </c>
      <c r="C2137" s="6" t="str">
        <f>Table2[[#This Row],[Education]]</f>
        <v>Basic</v>
      </c>
      <c r="D2137" s="6" t="str">
        <f>Table2[[#This Row],[Marital_Status]]</f>
        <v>Married</v>
      </c>
      <c r="E2137" s="6">
        <f>Table2[[#This Row],[Income]]</f>
        <v>16005</v>
      </c>
      <c r="F2137" s="6">
        <f>Table2[[#This Row],[Kidhome]]</f>
        <v>1</v>
      </c>
      <c r="G2137" s="6">
        <f>Table2[[#This Row],[Teenhome]]</f>
        <v>0</v>
      </c>
      <c r="H2137" s="9">
        <f>Table2[[#This Row],[Dt_Customer]]</f>
        <v>41135</v>
      </c>
      <c r="I2137" s="6">
        <f>Table2[[#This Row],[Recency]]</f>
        <v>69</v>
      </c>
      <c r="J2137" s="14">
        <f>IF(VALUE(YEAR(People!$H2137))-People!$B2137&gt;=90,44,VALUE(YEAR(People!$H2137))-People!$B2137)</f>
        <v>32</v>
      </c>
      <c r="K2137" s="5" t="str">
        <f>IF(AND(People!$J2137&gt;=16,People!$J2137&lt;=25),"16-25",IF(AND(People!$J2137&gt;=26,People!$J2137&lt;=35),"26-35",IF(AND(People!$J2137&gt;=36,People!$J2137&lt;=45),"36-45",IF(AND(People!$J2137&gt;=46,People!$J2137&lt;=55),"46-55",IF(AND(People!$J2137&gt;=56,People!$J2137&lt;=65),"56-65",IF(AND(People!$J2137&gt;=66,People!$J2137&lt;=75),"66-75","ALL"))))))</f>
        <v>26-35</v>
      </c>
      <c r="L2137" t="str">
        <f>Products!H2137</f>
        <v>Married</v>
      </c>
      <c r="M2137">
        <f>Table2[[#This Row],[Recency]]</f>
        <v>69</v>
      </c>
      <c r="N2137">
        <f>Table2[[#This Row],[NumDealsPurchases]]</f>
        <v>3</v>
      </c>
      <c r="O2137" s="12" t="str">
        <f>IF(Table2[[#This Row],[Kidhome]]=0,"No","Yes")</f>
        <v>Yes</v>
      </c>
      <c r="P2137" s="12" t="str">
        <f>IF(Table2[[#This Row],[Teenhome]]=0,"No","Yes")</f>
        <v>No</v>
      </c>
    </row>
    <row r="2138" spans="1:16" ht="16.5" x14ac:dyDescent="0.3">
      <c r="A2138" s="5">
        <f>Table2[[#This Row],[ID]]</f>
        <v>4369</v>
      </c>
      <c r="B2138" s="6">
        <f>Table2[[#This Row],[Year_Birth]]</f>
        <v>1957</v>
      </c>
      <c r="C2138" s="6" t="str">
        <f>Table2[[#This Row],[Education]]</f>
        <v>Master</v>
      </c>
      <c r="D2138" s="6" t="str">
        <f>Table2[[#This Row],[Marital_Status]]</f>
        <v>Absurd</v>
      </c>
      <c r="E2138" s="6">
        <f>Table2[[#This Row],[Income]]</f>
        <v>65487</v>
      </c>
      <c r="F2138" s="6">
        <f>Table2[[#This Row],[Kidhome]]</f>
        <v>0</v>
      </c>
      <c r="G2138" s="6">
        <f>Table2[[#This Row],[Teenhome]]</f>
        <v>0</v>
      </c>
      <c r="H2138" s="9">
        <f>Table2[[#This Row],[Dt_Customer]]</f>
        <v>41649</v>
      </c>
      <c r="I2138" s="6">
        <f>Table2[[#This Row],[Recency]]</f>
        <v>48</v>
      </c>
      <c r="J2138" s="8">
        <f>IF(VALUE(YEAR(People!$H2138))-People!$B2138&gt;=90,44,VALUE(YEAR(People!$H2138))-People!$B2138)</f>
        <v>57</v>
      </c>
      <c r="K2138" s="5" t="str">
        <f>IF(AND(People!$J2138&gt;=16,People!$J2138&lt;=25),"16-25",IF(AND(People!$J2138&gt;=26,People!$J2138&lt;=35),"26-35",IF(AND(People!$J2138&gt;=36,People!$J2138&lt;=45),"36-45",IF(AND(People!$J2138&gt;=46,People!$J2138&lt;=55),"46-55",IF(AND(People!$J2138&gt;=56,People!$J2138&lt;=65),"56-65",IF(AND(People!$J2138&gt;=66,People!$J2138&lt;=75),"66-75","ALL"))))))</f>
        <v>56-65</v>
      </c>
      <c r="L2138" t="str">
        <f>Products!H2138</f>
        <v>Widow</v>
      </c>
      <c r="M2138">
        <f>Table2[[#This Row],[Recency]]</f>
        <v>48</v>
      </c>
      <c r="N2138">
        <f>Table2[[#This Row],[NumDealsPurchases]]</f>
        <v>3</v>
      </c>
      <c r="O2138" s="12" t="str">
        <f>IF(Table2[[#This Row],[Kidhome]]=0,"No","Yes")</f>
        <v>No</v>
      </c>
      <c r="P2138" s="12" t="str">
        <f>IF(Table2[[#This Row],[Teenhome]]=0,"No","Yes")</f>
        <v>No</v>
      </c>
    </row>
    <row r="2139" spans="1:16" ht="16.5" x14ac:dyDescent="0.3">
      <c r="A2139" s="7">
        <f>Table2[[#This Row],[ID]]</f>
        <v>10127</v>
      </c>
      <c r="B2139" s="6">
        <f>Table2[[#This Row],[Year_Birth]]</f>
        <v>1965</v>
      </c>
      <c r="C2139" s="6" t="str">
        <f>Table2[[#This Row],[Education]]</f>
        <v>Graduation</v>
      </c>
      <c r="D2139" s="6" t="str">
        <f>Table2[[#This Row],[Marital_Status]]</f>
        <v>Married</v>
      </c>
      <c r="E2139" s="6">
        <f>Table2[[#This Row],[Income]]</f>
        <v>58692</v>
      </c>
      <c r="F2139" s="6">
        <f>Table2[[#This Row],[Kidhome]]</f>
        <v>0</v>
      </c>
      <c r="G2139" s="6">
        <f>Table2[[#This Row],[Teenhome]]</f>
        <v>1</v>
      </c>
      <c r="H2139" s="9">
        <f>Table2[[#This Row],[Dt_Customer]]</f>
        <v>41735</v>
      </c>
      <c r="I2139" s="6">
        <f>Table2[[#This Row],[Recency]]</f>
        <v>21</v>
      </c>
      <c r="J2139" s="14">
        <f>IF(VALUE(YEAR(People!$H2139))-People!$B2139&gt;=90,44,VALUE(YEAR(People!$H2139))-People!$B2139)</f>
        <v>49</v>
      </c>
      <c r="K2139" s="5" t="str">
        <f>IF(AND(People!$J2139&gt;=16,People!$J2139&lt;=25),"16-25",IF(AND(People!$J2139&gt;=26,People!$J2139&lt;=35),"26-35",IF(AND(People!$J2139&gt;=36,People!$J2139&lt;=45),"36-45",IF(AND(People!$J2139&gt;=46,People!$J2139&lt;=55),"46-55",IF(AND(People!$J2139&gt;=56,People!$J2139&lt;=65),"56-65",IF(AND(People!$J2139&gt;=66,People!$J2139&lt;=75),"66-75","ALL"))))))</f>
        <v>46-55</v>
      </c>
      <c r="L2139" t="str">
        <f>Products!H2139</f>
        <v>Single</v>
      </c>
      <c r="M2139">
        <f>Table2[[#This Row],[Recency]]</f>
        <v>21</v>
      </c>
      <c r="N2139">
        <f>Table2[[#This Row],[NumDealsPurchases]]</f>
        <v>1</v>
      </c>
      <c r="O2139" s="12" t="str">
        <f>IF(Table2[[#This Row],[Kidhome]]=0,"No","Yes")</f>
        <v>No</v>
      </c>
      <c r="P2139" s="12" t="str">
        <f>IF(Table2[[#This Row],[Teenhome]]=0,"No","Yes")</f>
        <v>Yes</v>
      </c>
    </row>
    <row r="2140" spans="1:16" ht="16.5" x14ac:dyDescent="0.3">
      <c r="A2140" s="5">
        <f>Table2[[#This Row],[ID]]</f>
        <v>271</v>
      </c>
      <c r="B2140" s="6">
        <f>Table2[[#This Row],[Year_Birth]]</f>
        <v>1969</v>
      </c>
      <c r="C2140" s="6" t="str">
        <f>Table2[[#This Row],[Education]]</f>
        <v>Graduation</v>
      </c>
      <c r="D2140" s="6" t="str">
        <f>Table2[[#This Row],[Marital_Status]]</f>
        <v>Widow</v>
      </c>
      <c r="E2140" s="6">
        <f>Table2[[#This Row],[Income]]</f>
        <v>40590</v>
      </c>
      <c r="F2140" s="6">
        <f>Table2[[#This Row],[Kidhome]]</f>
        <v>1</v>
      </c>
      <c r="G2140" s="6">
        <f>Table2[[#This Row],[Teenhome]]</f>
        <v>1</v>
      </c>
      <c r="H2140" s="9">
        <f>Table2[[#This Row],[Dt_Customer]]</f>
        <v>41549</v>
      </c>
      <c r="I2140" s="6">
        <f>Table2[[#This Row],[Recency]]</f>
        <v>30</v>
      </c>
      <c r="J2140" s="8">
        <f>IF(VALUE(YEAR(People!$H2140))-People!$B2140&gt;=90,44,VALUE(YEAR(People!$H2140))-People!$B2140)</f>
        <v>44</v>
      </c>
      <c r="K2140" s="5" t="str">
        <f>IF(AND(People!$J2140&gt;=16,People!$J2140&lt;=25),"16-25",IF(AND(People!$J2140&gt;=26,People!$J2140&lt;=35),"26-35",IF(AND(People!$J2140&gt;=36,People!$J2140&lt;=45),"36-45",IF(AND(People!$J2140&gt;=46,People!$J2140&lt;=55),"46-55",IF(AND(People!$J2140&gt;=56,People!$J2140&lt;=65),"56-65",IF(AND(People!$J2140&gt;=66,People!$J2140&lt;=75),"66-75","ALL"))))))</f>
        <v>36-45</v>
      </c>
      <c r="L2140" t="str">
        <f>Products!H2140</f>
        <v>Divorced</v>
      </c>
      <c r="M2140">
        <f>Table2[[#This Row],[Recency]]</f>
        <v>30</v>
      </c>
      <c r="N2140">
        <f>Table2[[#This Row],[NumDealsPurchases]]</f>
        <v>5</v>
      </c>
      <c r="O2140" s="12" t="str">
        <f>IF(Table2[[#This Row],[Kidhome]]=0,"No","Yes")</f>
        <v>Yes</v>
      </c>
      <c r="P2140" s="12" t="str">
        <f>IF(Table2[[#This Row],[Teenhome]]=0,"No","Yes")</f>
        <v>Yes</v>
      </c>
    </row>
    <row r="2141" spans="1:16" ht="16.5" x14ac:dyDescent="0.3">
      <c r="A2141" s="7">
        <f>Table2[[#This Row],[ID]]</f>
        <v>4973</v>
      </c>
      <c r="B2141" s="6">
        <f>Table2[[#This Row],[Year_Birth]]</f>
        <v>1970</v>
      </c>
      <c r="C2141" s="6" t="str">
        <f>Table2[[#This Row],[Education]]</f>
        <v>Graduation</v>
      </c>
      <c r="D2141" s="6" t="str">
        <f>Table2[[#This Row],[Marital_Status]]</f>
        <v>Single</v>
      </c>
      <c r="E2141" s="6">
        <f>Table2[[#This Row],[Income]]</f>
        <v>20587</v>
      </c>
      <c r="F2141" s="6">
        <f>Table2[[#This Row],[Kidhome]]</f>
        <v>1</v>
      </c>
      <c r="G2141" s="6">
        <f>Table2[[#This Row],[Teenhome]]</f>
        <v>0</v>
      </c>
      <c r="H2141" s="9">
        <f>Table2[[#This Row],[Dt_Customer]]</f>
        <v>41770</v>
      </c>
      <c r="I2141" s="6">
        <f>Table2[[#This Row],[Recency]]</f>
        <v>39</v>
      </c>
      <c r="J2141" s="14">
        <f>IF(VALUE(YEAR(People!$H2141))-People!$B2141&gt;=90,44,VALUE(YEAR(People!$H2141))-People!$B2141)</f>
        <v>44</v>
      </c>
      <c r="K2141" s="5" t="str">
        <f>IF(AND(People!$J2141&gt;=16,People!$J2141&lt;=25),"16-25",IF(AND(People!$J2141&gt;=26,People!$J2141&lt;=35),"26-35",IF(AND(People!$J2141&gt;=36,People!$J2141&lt;=45),"36-45",IF(AND(People!$J2141&gt;=46,People!$J2141&lt;=55),"46-55",IF(AND(People!$J2141&gt;=56,People!$J2141&lt;=65),"56-65",IF(AND(People!$J2141&gt;=66,People!$J2141&lt;=75),"66-75","ALL"))))))</f>
        <v>36-45</v>
      </c>
      <c r="L2141" t="str">
        <f>Products!H2141</f>
        <v>Divorced</v>
      </c>
      <c r="M2141">
        <f>Table2[[#This Row],[Recency]]</f>
        <v>39</v>
      </c>
      <c r="N2141">
        <f>Table2[[#This Row],[NumDealsPurchases]]</f>
        <v>1</v>
      </c>
      <c r="O2141" s="12" t="str">
        <f>IF(Table2[[#This Row],[Kidhome]]=0,"No","Yes")</f>
        <v>Yes</v>
      </c>
      <c r="P2141" s="12" t="str">
        <f>IF(Table2[[#This Row],[Teenhome]]=0,"No","Yes")</f>
        <v>No</v>
      </c>
    </row>
    <row r="2142" spans="1:16" ht="16.5" x14ac:dyDescent="0.3">
      <c r="A2142" s="5">
        <f>Table2[[#This Row],[ID]]</f>
        <v>2948</v>
      </c>
      <c r="B2142" s="6">
        <f>Table2[[#This Row],[Year_Birth]]</f>
        <v>1954</v>
      </c>
      <c r="C2142" s="6" t="str">
        <f>Table2[[#This Row],[Education]]</f>
        <v>Master</v>
      </c>
      <c r="D2142" s="6" t="str">
        <f>Table2[[#This Row],[Marital_Status]]</f>
        <v>Divorced</v>
      </c>
      <c r="E2142" s="6">
        <f>Table2[[#This Row],[Income]]</f>
        <v>62637</v>
      </c>
      <c r="F2142" s="6">
        <f>Table2[[#This Row],[Kidhome]]</f>
        <v>0</v>
      </c>
      <c r="G2142" s="6">
        <f>Table2[[#This Row],[Teenhome]]</f>
        <v>1</v>
      </c>
      <c r="H2142" s="9">
        <f>Table2[[#This Row],[Dt_Customer]]</f>
        <v>41699</v>
      </c>
      <c r="I2142" s="6">
        <f>Table2[[#This Row],[Recency]]</f>
        <v>76</v>
      </c>
      <c r="J2142" s="8">
        <f>IF(VALUE(YEAR(People!$H2142))-People!$B2142&gt;=90,44,VALUE(YEAR(People!$H2142))-People!$B2142)</f>
        <v>60</v>
      </c>
      <c r="K2142" s="5" t="str">
        <f>IF(AND(People!$J2142&gt;=16,People!$J2142&lt;=25),"16-25",IF(AND(People!$J2142&gt;=26,People!$J2142&lt;=35),"26-35",IF(AND(People!$J2142&gt;=36,People!$J2142&lt;=45),"36-45",IF(AND(People!$J2142&gt;=46,People!$J2142&lt;=55),"46-55",IF(AND(People!$J2142&gt;=56,People!$J2142&lt;=65),"56-65",IF(AND(People!$J2142&gt;=66,People!$J2142&lt;=75),"66-75","ALL"))))))</f>
        <v>56-65</v>
      </c>
      <c r="L2142" t="str">
        <f>Products!H2142</f>
        <v>Divorced</v>
      </c>
      <c r="M2142">
        <f>Table2[[#This Row],[Recency]]</f>
        <v>76</v>
      </c>
      <c r="N2142">
        <f>Table2[[#This Row],[NumDealsPurchases]]</f>
        <v>1</v>
      </c>
      <c r="O2142" s="12" t="str">
        <f>IF(Table2[[#This Row],[Kidhome]]=0,"No","Yes")</f>
        <v>No</v>
      </c>
      <c r="P2142" s="12" t="str">
        <f>IF(Table2[[#This Row],[Teenhome]]=0,"No","Yes")</f>
        <v>Yes</v>
      </c>
    </row>
    <row r="2143" spans="1:16" ht="16.5" x14ac:dyDescent="0.3">
      <c r="A2143" s="7">
        <f>Table2[[#This Row],[ID]]</f>
        <v>2715</v>
      </c>
      <c r="B2143" s="6">
        <f>Table2[[#This Row],[Year_Birth]]</f>
        <v>1966</v>
      </c>
      <c r="C2143" s="6" t="str">
        <f>Table2[[#This Row],[Education]]</f>
        <v>Master</v>
      </c>
      <c r="D2143" s="6" t="str">
        <f>Table2[[#This Row],[Marital_Status]]</f>
        <v>Divorced</v>
      </c>
      <c r="E2143" s="6">
        <f>Table2[[#This Row],[Income]]</f>
        <v>29435</v>
      </c>
      <c r="F2143" s="6">
        <f>Table2[[#This Row],[Kidhome]]</f>
        <v>1</v>
      </c>
      <c r="G2143" s="6">
        <f>Table2[[#This Row],[Teenhome]]</f>
        <v>1</v>
      </c>
      <c r="H2143" s="9">
        <f>Table2[[#This Row],[Dt_Customer]]</f>
        <v>41127</v>
      </c>
      <c r="I2143" s="6">
        <f>Table2[[#This Row],[Recency]]</f>
        <v>11</v>
      </c>
      <c r="J2143" s="14">
        <f>IF(VALUE(YEAR(People!$H2143))-People!$B2143&gt;=90,44,VALUE(YEAR(People!$H2143))-People!$B2143)</f>
        <v>46</v>
      </c>
      <c r="K2143" s="5" t="str">
        <f>IF(AND(People!$J2143&gt;=16,People!$J2143&lt;=25),"16-25",IF(AND(People!$J2143&gt;=26,People!$J2143&lt;=35),"26-35",IF(AND(People!$J2143&gt;=36,People!$J2143&lt;=45),"36-45",IF(AND(People!$J2143&gt;=46,People!$J2143&lt;=55),"46-55",IF(AND(People!$J2143&gt;=56,People!$J2143&lt;=65),"56-65",IF(AND(People!$J2143&gt;=66,People!$J2143&lt;=75),"66-75","ALL"))))))</f>
        <v>46-55</v>
      </c>
      <c r="L2143" t="str">
        <f>Products!H2143</f>
        <v>Married</v>
      </c>
      <c r="M2143">
        <f>Table2[[#This Row],[Recency]]</f>
        <v>11</v>
      </c>
      <c r="N2143">
        <f>Table2[[#This Row],[NumDealsPurchases]]</f>
        <v>4</v>
      </c>
      <c r="O2143" s="12" t="str">
        <f>IF(Table2[[#This Row],[Kidhome]]=0,"No","Yes")</f>
        <v>Yes</v>
      </c>
      <c r="P2143" s="12" t="str">
        <f>IF(Table2[[#This Row],[Teenhome]]=0,"No","Yes")</f>
        <v>Yes</v>
      </c>
    </row>
    <row r="2144" spans="1:16" ht="16.5" x14ac:dyDescent="0.3">
      <c r="A2144" s="5">
        <f>Table2[[#This Row],[ID]]</f>
        <v>10432</v>
      </c>
      <c r="B2144" s="6">
        <f>Table2[[#This Row],[Year_Birth]]</f>
        <v>1974</v>
      </c>
      <c r="C2144" s="6" t="str">
        <f>Table2[[#This Row],[Education]]</f>
        <v>Graduation</v>
      </c>
      <c r="D2144" s="6" t="str">
        <f>Table2[[#This Row],[Marital_Status]]</f>
        <v>Divorced</v>
      </c>
      <c r="E2144" s="6">
        <f>Table2[[#This Row],[Income]]</f>
        <v>19346</v>
      </c>
      <c r="F2144" s="6">
        <f>Table2[[#This Row],[Kidhome]]</f>
        <v>1</v>
      </c>
      <c r="G2144" s="6">
        <f>Table2[[#This Row],[Teenhome]]</f>
        <v>0</v>
      </c>
      <c r="H2144" s="9">
        <f>Table2[[#This Row],[Dt_Customer]]</f>
        <v>41669</v>
      </c>
      <c r="I2144" s="6">
        <f>Table2[[#This Row],[Recency]]</f>
        <v>26</v>
      </c>
      <c r="J2144" s="8">
        <f>IF(VALUE(YEAR(People!$H2144))-People!$B2144&gt;=90,44,VALUE(YEAR(People!$H2144))-People!$B2144)</f>
        <v>40</v>
      </c>
      <c r="K2144" s="5" t="str">
        <f>IF(AND(People!$J2144&gt;=16,People!$J2144&lt;=25),"16-25",IF(AND(People!$J2144&gt;=26,People!$J2144&lt;=35),"26-35",IF(AND(People!$J2144&gt;=36,People!$J2144&lt;=45),"36-45",IF(AND(People!$J2144&gt;=46,People!$J2144&lt;=55),"46-55",IF(AND(People!$J2144&gt;=56,People!$J2144&lt;=65),"56-65",IF(AND(People!$J2144&gt;=66,People!$J2144&lt;=75),"66-75","ALL"))))))</f>
        <v>36-45</v>
      </c>
      <c r="L2144" t="str">
        <f>Products!H2144</f>
        <v>Divorced</v>
      </c>
      <c r="M2144">
        <f>Table2[[#This Row],[Recency]]</f>
        <v>26</v>
      </c>
      <c r="N2144">
        <f>Table2[[#This Row],[NumDealsPurchases]]</f>
        <v>1</v>
      </c>
      <c r="O2144" s="12" t="str">
        <f>IF(Table2[[#This Row],[Kidhome]]=0,"No","Yes")</f>
        <v>Yes</v>
      </c>
      <c r="P2144" s="12" t="str">
        <f>IF(Table2[[#This Row],[Teenhome]]=0,"No","Yes")</f>
        <v>No</v>
      </c>
    </row>
    <row r="2145" spans="1:16" ht="16.5" x14ac:dyDescent="0.3">
      <c r="A2145" s="7">
        <f>Table2[[#This Row],[ID]]</f>
        <v>9216</v>
      </c>
      <c r="B2145" s="6">
        <f>Table2[[#This Row],[Year_Birth]]</f>
        <v>1971</v>
      </c>
      <c r="C2145" s="6" t="str">
        <f>Table2[[#This Row],[Education]]</f>
        <v>Graduation</v>
      </c>
      <c r="D2145" s="6" t="str">
        <f>Table2[[#This Row],[Marital_Status]]</f>
        <v>Married</v>
      </c>
      <c r="E2145" s="6">
        <f>Table2[[#This Row],[Income]]</f>
        <v>35788</v>
      </c>
      <c r="F2145" s="6">
        <f>Table2[[#This Row],[Kidhome]]</f>
        <v>1</v>
      </c>
      <c r="G2145" s="6">
        <f>Table2[[#This Row],[Teenhome]]</f>
        <v>1</v>
      </c>
      <c r="H2145" s="9">
        <f>Table2[[#This Row],[Dt_Customer]]</f>
        <v>41662</v>
      </c>
      <c r="I2145" s="6">
        <f>Table2[[#This Row],[Recency]]</f>
        <v>34</v>
      </c>
      <c r="J2145" s="14">
        <f>IF(VALUE(YEAR(People!$H2145))-People!$B2145&gt;=90,44,VALUE(YEAR(People!$H2145))-People!$B2145)</f>
        <v>43</v>
      </c>
      <c r="K2145" s="5" t="str">
        <f>IF(AND(People!$J2145&gt;=16,People!$J2145&lt;=25),"16-25",IF(AND(People!$J2145&gt;=26,People!$J2145&lt;=35),"26-35",IF(AND(People!$J2145&gt;=36,People!$J2145&lt;=45),"36-45",IF(AND(People!$J2145&gt;=46,People!$J2145&lt;=55),"46-55",IF(AND(People!$J2145&gt;=56,People!$J2145&lt;=65),"56-65",IF(AND(People!$J2145&gt;=66,People!$J2145&lt;=75),"66-75","ALL"))))))</f>
        <v>36-45</v>
      </c>
      <c r="L2145" t="str">
        <f>Products!H2145</f>
        <v>Married</v>
      </c>
      <c r="M2145">
        <f>Table2[[#This Row],[Recency]]</f>
        <v>34</v>
      </c>
      <c r="N2145">
        <f>Table2[[#This Row],[NumDealsPurchases]]</f>
        <v>2</v>
      </c>
      <c r="O2145" s="12" t="str">
        <f>IF(Table2[[#This Row],[Kidhome]]=0,"No","Yes")</f>
        <v>Yes</v>
      </c>
      <c r="P2145" s="12" t="str">
        <f>IF(Table2[[#This Row],[Teenhome]]=0,"No","Yes")</f>
        <v>Yes</v>
      </c>
    </row>
    <row r="2146" spans="1:16" ht="16.5" x14ac:dyDescent="0.3">
      <c r="A2146" s="5">
        <f>Table2[[#This Row],[ID]]</f>
        <v>7124</v>
      </c>
      <c r="B2146" s="6">
        <f>Table2[[#This Row],[Year_Birth]]</f>
        <v>1968</v>
      </c>
      <c r="C2146" s="6" t="str">
        <f>Table2[[#This Row],[Education]]</f>
        <v>Graduation</v>
      </c>
      <c r="D2146" s="6" t="str">
        <f>Table2[[#This Row],[Marital_Status]]</f>
        <v>Divorced</v>
      </c>
      <c r="E2146" s="6">
        <f>Table2[[#This Row],[Income]]</f>
        <v>36997</v>
      </c>
      <c r="F2146" s="6">
        <f>Table2[[#This Row],[Kidhome]]</f>
        <v>1</v>
      </c>
      <c r="G2146" s="6">
        <f>Table2[[#This Row],[Teenhome]]</f>
        <v>1</v>
      </c>
      <c r="H2146" s="9">
        <f>Table2[[#This Row],[Dt_Customer]]</f>
        <v>41306</v>
      </c>
      <c r="I2146" s="6">
        <f>Table2[[#This Row],[Recency]]</f>
        <v>72</v>
      </c>
      <c r="J2146" s="8">
        <f>IF(VALUE(YEAR(People!$H2146))-People!$B2146&gt;=90,44,VALUE(YEAR(People!$H2146))-People!$B2146)</f>
        <v>45</v>
      </c>
      <c r="K2146" s="5" t="str">
        <f>IF(AND(People!$J2146&gt;=16,People!$J2146&lt;=25),"16-25",IF(AND(People!$J2146&gt;=26,People!$J2146&lt;=35),"26-35",IF(AND(People!$J2146&gt;=36,People!$J2146&lt;=45),"36-45",IF(AND(People!$J2146&gt;=46,People!$J2146&lt;=55),"46-55",IF(AND(People!$J2146&gt;=56,People!$J2146&lt;=65),"56-65",IF(AND(People!$J2146&gt;=66,People!$J2146&lt;=75),"66-75","ALL"))))))</f>
        <v>36-45</v>
      </c>
      <c r="L2146" t="str">
        <f>Products!H2146</f>
        <v>Single</v>
      </c>
      <c r="M2146">
        <f>Table2[[#This Row],[Recency]]</f>
        <v>72</v>
      </c>
      <c r="N2146">
        <f>Table2[[#This Row],[NumDealsPurchases]]</f>
        <v>5</v>
      </c>
      <c r="O2146" s="12" t="str">
        <f>IF(Table2[[#This Row],[Kidhome]]=0,"No","Yes")</f>
        <v>Yes</v>
      </c>
      <c r="P2146" s="12" t="str">
        <f>IF(Table2[[#This Row],[Teenhome]]=0,"No","Yes")</f>
        <v>Yes</v>
      </c>
    </row>
    <row r="2147" spans="1:16" ht="16.5" x14ac:dyDescent="0.3">
      <c r="A2147" s="7">
        <f>Table2[[#This Row],[ID]]</f>
        <v>9727</v>
      </c>
      <c r="B2147" s="6">
        <f>Table2[[#This Row],[Year_Birth]]</f>
        <v>1957</v>
      </c>
      <c r="C2147" s="6" t="str">
        <f>Table2[[#This Row],[Education]]</f>
        <v>Graduation</v>
      </c>
      <c r="D2147" s="6" t="str">
        <f>Table2[[#This Row],[Marital_Status]]</f>
        <v>Married</v>
      </c>
      <c r="E2147" s="6">
        <f>Table2[[#This Row],[Income]]</f>
        <v>23539</v>
      </c>
      <c r="F2147" s="6">
        <f>Table2[[#This Row],[Kidhome]]</f>
        <v>0</v>
      </c>
      <c r="G2147" s="6">
        <f>Table2[[#This Row],[Teenhome]]</f>
        <v>0</v>
      </c>
      <c r="H2147" s="9">
        <f>Table2[[#This Row],[Dt_Customer]]</f>
        <v>41698</v>
      </c>
      <c r="I2147" s="6">
        <f>Table2[[#This Row],[Recency]]</f>
        <v>13</v>
      </c>
      <c r="J2147" s="14">
        <f>IF(VALUE(YEAR(People!$H2147))-People!$B2147&gt;=90,44,VALUE(YEAR(People!$H2147))-People!$B2147)</f>
        <v>57</v>
      </c>
      <c r="K2147" s="5" t="str">
        <f>IF(AND(People!$J2147&gt;=16,People!$J2147&lt;=25),"16-25",IF(AND(People!$J2147&gt;=26,People!$J2147&lt;=35),"26-35",IF(AND(People!$J2147&gt;=36,People!$J2147&lt;=45),"36-45",IF(AND(People!$J2147&gt;=46,People!$J2147&lt;=55),"46-55",IF(AND(People!$J2147&gt;=56,People!$J2147&lt;=65),"56-65",IF(AND(People!$J2147&gt;=66,People!$J2147&lt;=75),"66-75","ALL"))))))</f>
        <v>56-65</v>
      </c>
      <c r="L2147" t="str">
        <f>Products!H2147</f>
        <v>Single</v>
      </c>
      <c r="M2147">
        <f>Table2[[#This Row],[Recency]]</f>
        <v>13</v>
      </c>
      <c r="N2147">
        <f>Table2[[#This Row],[NumDealsPurchases]]</f>
        <v>1</v>
      </c>
      <c r="O2147" s="12" t="str">
        <f>IF(Table2[[#This Row],[Kidhome]]=0,"No","Yes")</f>
        <v>No</v>
      </c>
      <c r="P2147" s="12" t="str">
        <f>IF(Table2[[#This Row],[Teenhome]]=0,"No","Yes")</f>
        <v>No</v>
      </c>
    </row>
    <row r="2148" spans="1:16" ht="16.5" x14ac:dyDescent="0.3">
      <c r="A2148" s="5">
        <f>Table2[[#This Row],[ID]]</f>
        <v>5136</v>
      </c>
      <c r="B2148" s="6">
        <f>Table2[[#This Row],[Year_Birth]]</f>
        <v>1973</v>
      </c>
      <c r="C2148" s="6" t="str">
        <f>Table2[[#This Row],[Education]]</f>
        <v>Graduation</v>
      </c>
      <c r="D2148" s="6" t="str">
        <f>Table2[[#This Row],[Marital_Status]]</f>
        <v>Single</v>
      </c>
      <c r="E2148" s="6">
        <f>Table2[[#This Row],[Income]]</f>
        <v>65333</v>
      </c>
      <c r="F2148" s="6">
        <f>Table2[[#This Row],[Kidhome]]</f>
        <v>0</v>
      </c>
      <c r="G2148" s="6">
        <f>Table2[[#This Row],[Teenhome]]</f>
        <v>1</v>
      </c>
      <c r="H2148" s="9">
        <f>Table2[[#This Row],[Dt_Customer]]</f>
        <v>41656</v>
      </c>
      <c r="I2148" s="6">
        <f>Table2[[#This Row],[Recency]]</f>
        <v>58</v>
      </c>
      <c r="J2148" s="8">
        <f>IF(VALUE(YEAR(People!$H2148))-People!$B2148&gt;=90,44,VALUE(YEAR(People!$H2148))-People!$B2148)</f>
        <v>41</v>
      </c>
      <c r="K2148" s="5" t="str">
        <f>IF(AND(People!$J2148&gt;=16,People!$J2148&lt;=25),"16-25",IF(AND(People!$J2148&gt;=26,People!$J2148&lt;=35),"26-35",IF(AND(People!$J2148&gt;=36,People!$J2148&lt;=45),"36-45",IF(AND(People!$J2148&gt;=46,People!$J2148&lt;=55),"46-55",IF(AND(People!$J2148&gt;=56,People!$J2148&lt;=65),"56-65",IF(AND(People!$J2148&gt;=66,People!$J2148&lt;=75),"66-75","ALL"))))))</f>
        <v>36-45</v>
      </c>
      <c r="L2148" t="str">
        <f>Products!H2148</f>
        <v>Together</v>
      </c>
      <c r="M2148">
        <f>Table2[[#This Row],[Recency]]</f>
        <v>58</v>
      </c>
      <c r="N2148">
        <f>Table2[[#This Row],[NumDealsPurchases]]</f>
        <v>7</v>
      </c>
      <c r="O2148" s="12" t="str">
        <f>IF(Table2[[#This Row],[Kidhome]]=0,"No","Yes")</f>
        <v>No</v>
      </c>
      <c r="P2148" s="12" t="str">
        <f>IF(Table2[[#This Row],[Teenhome]]=0,"No","Yes")</f>
        <v>Yes</v>
      </c>
    </row>
    <row r="2149" spans="1:16" ht="16.5" x14ac:dyDescent="0.3">
      <c r="A2149" s="7">
        <f>Table2[[#This Row],[ID]]</f>
        <v>9790</v>
      </c>
      <c r="B2149" s="6">
        <f>Table2[[#This Row],[Year_Birth]]</f>
        <v>1957</v>
      </c>
      <c r="C2149" s="6" t="str">
        <f>Table2[[#This Row],[Education]]</f>
        <v>Graduation</v>
      </c>
      <c r="D2149" s="6" t="str">
        <f>Table2[[#This Row],[Marital_Status]]</f>
        <v>Single</v>
      </c>
      <c r="E2149" s="6">
        <f>Table2[[#This Row],[Income]]</f>
        <v>78499</v>
      </c>
      <c r="F2149" s="6">
        <f>Table2[[#This Row],[Kidhome]]</f>
        <v>0</v>
      </c>
      <c r="G2149" s="6">
        <f>Table2[[#This Row],[Teenhome]]</f>
        <v>0</v>
      </c>
      <c r="H2149" s="9">
        <f>Table2[[#This Row],[Dt_Customer]]</f>
        <v>41601</v>
      </c>
      <c r="I2149" s="6">
        <f>Table2[[#This Row],[Recency]]</f>
        <v>12</v>
      </c>
      <c r="J2149" s="14">
        <f>IF(VALUE(YEAR(People!$H2149))-People!$B2149&gt;=90,44,VALUE(YEAR(People!$H2149))-People!$B2149)</f>
        <v>56</v>
      </c>
      <c r="K2149" s="5" t="str">
        <f>IF(AND(People!$J2149&gt;=16,People!$J2149&lt;=25),"16-25",IF(AND(People!$J2149&gt;=26,People!$J2149&lt;=35),"26-35",IF(AND(People!$J2149&gt;=36,People!$J2149&lt;=45),"36-45",IF(AND(People!$J2149&gt;=46,People!$J2149&lt;=55),"46-55",IF(AND(People!$J2149&gt;=56,People!$J2149&lt;=65),"56-65",IF(AND(People!$J2149&gt;=66,People!$J2149&lt;=75),"66-75","ALL"))))))</f>
        <v>56-65</v>
      </c>
      <c r="L2149" t="str">
        <f>Products!H2149</f>
        <v>Together</v>
      </c>
      <c r="M2149">
        <f>Table2[[#This Row],[Recency]]</f>
        <v>12</v>
      </c>
      <c r="N2149">
        <f>Table2[[#This Row],[NumDealsPurchases]]</f>
        <v>1</v>
      </c>
      <c r="O2149" s="12" t="str">
        <f>IF(Table2[[#This Row],[Kidhome]]=0,"No","Yes")</f>
        <v>No</v>
      </c>
      <c r="P2149" s="12" t="str">
        <f>IF(Table2[[#This Row],[Teenhome]]=0,"No","Yes")</f>
        <v>No</v>
      </c>
    </row>
    <row r="2150" spans="1:16" ht="16.5" x14ac:dyDescent="0.3">
      <c r="A2150" s="5">
        <f>Table2[[#This Row],[ID]]</f>
        <v>1818</v>
      </c>
      <c r="B2150" s="6">
        <f>Table2[[#This Row],[Year_Birth]]</f>
        <v>1971</v>
      </c>
      <c r="C2150" s="6" t="str">
        <f>Table2[[#This Row],[Education]]</f>
        <v>PhD</v>
      </c>
      <c r="D2150" s="6" t="str">
        <f>Table2[[#This Row],[Marital_Status]]</f>
        <v>Together</v>
      </c>
      <c r="E2150" s="6">
        <f>Table2[[#This Row],[Income]]</f>
        <v>29732</v>
      </c>
      <c r="F2150" s="6">
        <f>Table2[[#This Row],[Kidhome]]</f>
        <v>1</v>
      </c>
      <c r="G2150" s="6">
        <f>Table2[[#This Row],[Teenhome]]</f>
        <v>0</v>
      </c>
      <c r="H2150" s="9">
        <f>Table2[[#This Row],[Dt_Customer]]</f>
        <v>41723</v>
      </c>
      <c r="I2150" s="6">
        <f>Table2[[#This Row],[Recency]]</f>
        <v>23</v>
      </c>
      <c r="J2150" s="8">
        <f>IF(VALUE(YEAR(People!$H2150))-People!$B2150&gt;=90,44,VALUE(YEAR(People!$H2150))-People!$B2150)</f>
        <v>43</v>
      </c>
      <c r="K2150" s="5" t="str">
        <f>IF(AND(People!$J2150&gt;=16,People!$J2150&lt;=25),"16-25",IF(AND(People!$J2150&gt;=26,People!$J2150&lt;=35),"26-35",IF(AND(People!$J2150&gt;=36,People!$J2150&lt;=45),"36-45",IF(AND(People!$J2150&gt;=46,People!$J2150&lt;=55),"46-55",IF(AND(People!$J2150&gt;=56,People!$J2150&lt;=65),"56-65",IF(AND(People!$J2150&gt;=66,People!$J2150&lt;=75),"66-75","ALL"))))))</f>
        <v>36-45</v>
      </c>
      <c r="L2150" t="str">
        <f>Products!H2150</f>
        <v>Together</v>
      </c>
      <c r="M2150">
        <f>Table2[[#This Row],[Recency]]</f>
        <v>23</v>
      </c>
      <c r="N2150">
        <f>Table2[[#This Row],[NumDealsPurchases]]</f>
        <v>1</v>
      </c>
      <c r="O2150" s="12" t="str">
        <f>IF(Table2[[#This Row],[Kidhome]]=0,"No","Yes")</f>
        <v>Yes</v>
      </c>
      <c r="P2150" s="12" t="str">
        <f>IF(Table2[[#This Row],[Teenhome]]=0,"No","Yes")</f>
        <v>No</v>
      </c>
    </row>
    <row r="2151" spans="1:16" ht="16.5" x14ac:dyDescent="0.3">
      <c r="A2151" s="7">
        <f>Table2[[#This Row],[ID]]</f>
        <v>1100</v>
      </c>
      <c r="B2151" s="6">
        <f>Table2[[#This Row],[Year_Birth]]</f>
        <v>1960</v>
      </c>
      <c r="C2151" s="6" t="str">
        <f>Table2[[#This Row],[Education]]</f>
        <v>Master</v>
      </c>
      <c r="D2151" s="6" t="str">
        <f>Table2[[#This Row],[Marital_Status]]</f>
        <v>Together</v>
      </c>
      <c r="E2151" s="6">
        <f>Table2[[#This Row],[Income]]</f>
        <v>41275</v>
      </c>
      <c r="F2151" s="6">
        <f>Table2[[#This Row],[Kidhome]]</f>
        <v>1</v>
      </c>
      <c r="G2151" s="6">
        <f>Table2[[#This Row],[Teenhome]]</f>
        <v>2</v>
      </c>
      <c r="H2151" s="9">
        <f>Table2[[#This Row],[Dt_Customer]]</f>
        <v>41722</v>
      </c>
      <c r="I2151" s="6">
        <f>Table2[[#This Row],[Recency]]</f>
        <v>33</v>
      </c>
      <c r="J2151" s="14">
        <f>IF(VALUE(YEAR(People!$H2151))-People!$B2151&gt;=90,44,VALUE(YEAR(People!$H2151))-People!$B2151)</f>
        <v>54</v>
      </c>
      <c r="K2151" s="5" t="str">
        <f>IF(AND(People!$J2151&gt;=16,People!$J2151&lt;=25),"16-25",IF(AND(People!$J2151&gt;=26,People!$J2151&lt;=35),"26-35",IF(AND(People!$J2151&gt;=36,People!$J2151&lt;=45),"36-45",IF(AND(People!$J2151&gt;=46,People!$J2151&lt;=55),"46-55",IF(AND(People!$J2151&gt;=56,People!$J2151&lt;=65),"56-65",IF(AND(People!$J2151&gt;=66,People!$J2151&lt;=75),"66-75","ALL"))))))</f>
        <v>46-55</v>
      </c>
      <c r="L2151" t="str">
        <f>Products!H2151</f>
        <v>Married</v>
      </c>
      <c r="M2151">
        <f>Table2[[#This Row],[Recency]]</f>
        <v>33</v>
      </c>
      <c r="N2151">
        <f>Table2[[#This Row],[NumDealsPurchases]]</f>
        <v>4</v>
      </c>
      <c r="O2151" s="12" t="str">
        <f>IF(Table2[[#This Row],[Kidhome]]=0,"No","Yes")</f>
        <v>Yes</v>
      </c>
      <c r="P2151" s="12" t="str">
        <f>IF(Table2[[#This Row],[Teenhome]]=0,"No","Yes")</f>
        <v>Yes</v>
      </c>
    </row>
    <row r="2152" spans="1:16" ht="16.5" x14ac:dyDescent="0.3">
      <c r="A2152" s="5">
        <f>Table2[[#This Row],[ID]]</f>
        <v>7873</v>
      </c>
      <c r="B2152" s="6">
        <f>Table2[[#This Row],[Year_Birth]]</f>
        <v>1973</v>
      </c>
      <c r="C2152" s="6" t="str">
        <f>Table2[[#This Row],[Education]]</f>
        <v>PhD</v>
      </c>
      <c r="D2152" s="6" t="str">
        <f>Table2[[#This Row],[Marital_Status]]</f>
        <v>Together</v>
      </c>
      <c r="E2152" s="6">
        <f>Table2[[#This Row],[Income]]</f>
        <v>63516</v>
      </c>
      <c r="F2152" s="6">
        <f>Table2[[#This Row],[Kidhome]]</f>
        <v>1</v>
      </c>
      <c r="G2152" s="6">
        <f>Table2[[#This Row],[Teenhome]]</f>
        <v>1</v>
      </c>
      <c r="H2152" s="9">
        <f>Table2[[#This Row],[Dt_Customer]]</f>
        <v>41461</v>
      </c>
      <c r="I2152" s="6">
        <f>Table2[[#This Row],[Recency]]</f>
        <v>30</v>
      </c>
      <c r="J2152" s="8">
        <f>IF(VALUE(YEAR(People!$H2152))-People!$B2152&gt;=90,44,VALUE(YEAR(People!$H2152))-People!$B2152)</f>
        <v>40</v>
      </c>
      <c r="K2152" s="5" t="str">
        <f>IF(AND(People!$J2152&gt;=16,People!$J2152&lt;=25),"16-25",IF(AND(People!$J2152&gt;=26,People!$J2152&lt;=35),"26-35",IF(AND(People!$J2152&gt;=36,People!$J2152&lt;=45),"36-45",IF(AND(People!$J2152&gt;=46,People!$J2152&lt;=55),"46-55",IF(AND(People!$J2152&gt;=56,People!$J2152&lt;=65),"56-65",IF(AND(People!$J2152&gt;=66,People!$J2152&lt;=75),"66-75","ALL"))))))</f>
        <v>36-45</v>
      </c>
      <c r="L2152" t="str">
        <f>Products!H2152</f>
        <v>Married</v>
      </c>
      <c r="M2152">
        <f>Table2[[#This Row],[Recency]]</f>
        <v>30</v>
      </c>
      <c r="N2152">
        <f>Table2[[#This Row],[NumDealsPurchases]]</f>
        <v>4</v>
      </c>
      <c r="O2152" s="12" t="str">
        <f>IF(Table2[[#This Row],[Kidhome]]=0,"No","Yes")</f>
        <v>Yes</v>
      </c>
      <c r="P2152" s="12" t="str">
        <f>IF(Table2[[#This Row],[Teenhome]]=0,"No","Yes")</f>
        <v>Yes</v>
      </c>
    </row>
    <row r="2153" spans="1:16" ht="16.5" x14ac:dyDescent="0.3">
      <c r="A2153" s="7">
        <f>Table2[[#This Row],[ID]]</f>
        <v>10609</v>
      </c>
      <c r="B2153" s="6">
        <f>Table2[[#This Row],[Year_Birth]]</f>
        <v>1962</v>
      </c>
      <c r="C2153" s="6" t="str">
        <f>Table2[[#This Row],[Education]]</f>
        <v>PhD</v>
      </c>
      <c r="D2153" s="6" t="str">
        <f>Table2[[#This Row],[Marital_Status]]</f>
        <v>Married</v>
      </c>
      <c r="E2153" s="6">
        <f>Table2[[#This Row],[Income]]</f>
        <v>42769</v>
      </c>
      <c r="F2153" s="6">
        <f>Table2[[#This Row],[Kidhome]]</f>
        <v>0</v>
      </c>
      <c r="G2153" s="6">
        <f>Table2[[#This Row],[Teenhome]]</f>
        <v>1</v>
      </c>
      <c r="H2153" s="9">
        <f>Table2[[#This Row],[Dt_Customer]]</f>
        <v>41559</v>
      </c>
      <c r="I2153" s="6">
        <f>Table2[[#This Row],[Recency]]</f>
        <v>15</v>
      </c>
      <c r="J2153" s="14">
        <f>IF(VALUE(YEAR(People!$H2153))-People!$B2153&gt;=90,44,VALUE(YEAR(People!$H2153))-People!$B2153)</f>
        <v>51</v>
      </c>
      <c r="K2153" s="5" t="str">
        <f>IF(AND(People!$J2153&gt;=16,People!$J2153&lt;=25),"16-25",IF(AND(People!$J2153&gt;=26,People!$J2153&lt;=35),"26-35",IF(AND(People!$J2153&gt;=36,People!$J2153&lt;=45),"36-45",IF(AND(People!$J2153&gt;=46,People!$J2153&lt;=55),"46-55",IF(AND(People!$J2153&gt;=56,People!$J2153&lt;=65),"56-65",IF(AND(People!$J2153&gt;=66,People!$J2153&lt;=75),"66-75","ALL"))))))</f>
        <v>46-55</v>
      </c>
      <c r="L2153" t="str">
        <f>Products!H2153</f>
        <v>Married</v>
      </c>
      <c r="M2153">
        <f>Table2[[#This Row],[Recency]]</f>
        <v>15</v>
      </c>
      <c r="N2153">
        <f>Table2[[#This Row],[NumDealsPurchases]]</f>
        <v>2</v>
      </c>
      <c r="O2153" s="12" t="str">
        <f>IF(Table2[[#This Row],[Kidhome]]=0,"No","Yes")</f>
        <v>No</v>
      </c>
      <c r="P2153" s="12" t="str">
        <f>IF(Table2[[#This Row],[Teenhome]]=0,"No","Yes")</f>
        <v>Yes</v>
      </c>
    </row>
    <row r="2154" spans="1:16" ht="16.5" x14ac:dyDescent="0.3">
      <c r="A2154" s="5">
        <f>Table2[[#This Row],[ID]]</f>
        <v>6950</v>
      </c>
      <c r="B2154" s="6">
        <f>Table2[[#This Row],[Year_Birth]]</f>
        <v>1958</v>
      </c>
      <c r="C2154" s="6" t="str">
        <f>Table2[[#This Row],[Education]]</f>
        <v>Master</v>
      </c>
      <c r="D2154" s="6" t="str">
        <f>Table2[[#This Row],[Marital_Status]]</f>
        <v>Married</v>
      </c>
      <c r="E2154" s="6">
        <f>Table2[[#This Row],[Income]]</f>
        <v>49572</v>
      </c>
      <c r="F2154" s="6">
        <f>Table2[[#This Row],[Kidhome]]</f>
        <v>1</v>
      </c>
      <c r="G2154" s="6">
        <f>Table2[[#This Row],[Teenhome]]</f>
        <v>1</v>
      </c>
      <c r="H2154" s="9">
        <f>Table2[[#This Row],[Dt_Customer]]</f>
        <v>41623</v>
      </c>
      <c r="I2154" s="6">
        <f>Table2[[#This Row],[Recency]]</f>
        <v>25</v>
      </c>
      <c r="J2154" s="8">
        <f>IF(VALUE(YEAR(People!$H2154))-People!$B2154&gt;=90,44,VALUE(YEAR(People!$H2154))-People!$B2154)</f>
        <v>55</v>
      </c>
      <c r="K2154" s="5" t="str">
        <f>IF(AND(People!$J2154&gt;=16,People!$J2154&lt;=25),"16-25",IF(AND(People!$J2154&gt;=26,People!$J2154&lt;=35),"26-35",IF(AND(People!$J2154&gt;=36,People!$J2154&lt;=45),"36-45",IF(AND(People!$J2154&gt;=46,People!$J2154&lt;=55),"46-55",IF(AND(People!$J2154&gt;=56,People!$J2154&lt;=65),"56-65",IF(AND(People!$J2154&gt;=66,People!$J2154&lt;=75),"66-75","ALL"))))))</f>
        <v>46-55</v>
      </c>
      <c r="L2154" t="str">
        <f>Products!H2154</f>
        <v>Married</v>
      </c>
      <c r="M2154">
        <f>Table2[[#This Row],[Recency]]</f>
        <v>25</v>
      </c>
      <c r="N2154">
        <f>Table2[[#This Row],[NumDealsPurchases]]</f>
        <v>2</v>
      </c>
      <c r="O2154" s="12" t="str">
        <f>IF(Table2[[#This Row],[Kidhome]]=0,"No","Yes")</f>
        <v>Yes</v>
      </c>
      <c r="P2154" s="12" t="str">
        <f>IF(Table2[[#This Row],[Teenhome]]=0,"No","Yes")</f>
        <v>Yes</v>
      </c>
    </row>
    <row r="2155" spans="1:16" ht="16.5" x14ac:dyDescent="0.3">
      <c r="A2155" s="7">
        <f>Table2[[#This Row],[ID]]</f>
        <v>7233</v>
      </c>
      <c r="B2155" s="6">
        <f>Table2[[#This Row],[Year_Birth]]</f>
        <v>1972</v>
      </c>
      <c r="C2155" s="6" t="str">
        <f>Table2[[#This Row],[Education]]</f>
        <v>Graduation</v>
      </c>
      <c r="D2155" s="6" t="str">
        <f>Table2[[#This Row],[Marital_Status]]</f>
        <v>Married</v>
      </c>
      <c r="E2155" s="6">
        <f>Table2[[#This Row],[Income]]</f>
        <v>69209</v>
      </c>
      <c r="F2155" s="6">
        <f>Table2[[#This Row],[Kidhome]]</f>
        <v>0</v>
      </c>
      <c r="G2155" s="6">
        <f>Table2[[#This Row],[Teenhome]]</f>
        <v>0</v>
      </c>
      <c r="H2155" s="9">
        <f>Table2[[#This Row],[Dt_Customer]]</f>
        <v>41169</v>
      </c>
      <c r="I2155" s="6">
        <f>Table2[[#This Row],[Recency]]</f>
        <v>4</v>
      </c>
      <c r="J2155" s="14">
        <f>IF(VALUE(YEAR(People!$H2155))-People!$B2155&gt;=90,44,VALUE(YEAR(People!$H2155))-People!$B2155)</f>
        <v>40</v>
      </c>
      <c r="K2155" s="5" t="str">
        <f>IF(AND(People!$J2155&gt;=16,People!$J2155&lt;=25),"16-25",IF(AND(People!$J2155&gt;=26,People!$J2155&lt;=35),"26-35",IF(AND(People!$J2155&gt;=36,People!$J2155&lt;=45),"36-45",IF(AND(People!$J2155&gt;=46,People!$J2155&lt;=55),"46-55",IF(AND(People!$J2155&gt;=56,People!$J2155&lt;=65),"56-65",IF(AND(People!$J2155&gt;=66,People!$J2155&lt;=75),"66-75","ALL"))))))</f>
        <v>36-45</v>
      </c>
      <c r="L2155" t="str">
        <f>Products!H2155</f>
        <v>Widow</v>
      </c>
      <c r="M2155">
        <f>Table2[[#This Row],[Recency]]</f>
        <v>4</v>
      </c>
      <c r="N2155">
        <f>Table2[[#This Row],[NumDealsPurchases]]</f>
        <v>2</v>
      </c>
      <c r="O2155" s="12" t="str">
        <f>IF(Table2[[#This Row],[Kidhome]]=0,"No","Yes")</f>
        <v>No</v>
      </c>
      <c r="P2155" s="12" t="str">
        <f>IF(Table2[[#This Row],[Teenhome]]=0,"No","Yes")</f>
        <v>No</v>
      </c>
    </row>
    <row r="2156" spans="1:16" ht="16.5" x14ac:dyDescent="0.3">
      <c r="A2156" s="5">
        <f>Table2[[#This Row],[ID]]</f>
        <v>9481</v>
      </c>
      <c r="B2156" s="6">
        <f>Table2[[#This Row],[Year_Birth]]</f>
        <v>1976</v>
      </c>
      <c r="C2156" s="6" t="str">
        <f>Table2[[#This Row],[Education]]</f>
        <v>Graduation</v>
      </c>
      <c r="D2156" s="6" t="str">
        <f>Table2[[#This Row],[Marital_Status]]</f>
        <v>Married</v>
      </c>
      <c r="E2156" s="6">
        <f>Table2[[#This Row],[Income]]</f>
        <v>17148</v>
      </c>
      <c r="F2156" s="6">
        <f>Table2[[#This Row],[Kidhome]]</f>
        <v>1</v>
      </c>
      <c r="G2156" s="6">
        <f>Table2[[#This Row],[Teenhome]]</f>
        <v>0</v>
      </c>
      <c r="H2156" s="9">
        <f>Table2[[#This Row],[Dt_Customer]]</f>
        <v>41667</v>
      </c>
      <c r="I2156" s="6">
        <f>Table2[[#This Row],[Recency]]</f>
        <v>80</v>
      </c>
      <c r="J2156" s="8">
        <f>IF(VALUE(YEAR(People!$H2156))-People!$B2156&gt;=90,44,VALUE(YEAR(People!$H2156))-People!$B2156)</f>
        <v>38</v>
      </c>
      <c r="K2156" s="5" t="str">
        <f>IF(AND(People!$J2156&gt;=16,People!$J2156&lt;=25),"16-25",IF(AND(People!$J2156&gt;=26,People!$J2156&lt;=35),"26-35",IF(AND(People!$J2156&gt;=36,People!$J2156&lt;=45),"36-45",IF(AND(People!$J2156&gt;=46,People!$J2156&lt;=55),"46-55",IF(AND(People!$J2156&gt;=56,People!$J2156&lt;=65),"56-65",IF(AND(People!$J2156&gt;=66,People!$J2156&lt;=75),"66-75","ALL"))))))</f>
        <v>36-45</v>
      </c>
      <c r="L2156" t="str">
        <f>Products!H2156</f>
        <v>Together</v>
      </c>
      <c r="M2156">
        <f>Table2[[#This Row],[Recency]]</f>
        <v>80</v>
      </c>
      <c r="N2156">
        <f>Table2[[#This Row],[NumDealsPurchases]]</f>
        <v>4</v>
      </c>
      <c r="O2156" s="12" t="str">
        <f>IF(Table2[[#This Row],[Kidhome]]=0,"No","Yes")</f>
        <v>Yes</v>
      </c>
      <c r="P2156" s="12" t="str">
        <f>IF(Table2[[#This Row],[Teenhome]]=0,"No","Yes")</f>
        <v>No</v>
      </c>
    </row>
    <row r="2157" spans="1:16" ht="16.5" x14ac:dyDescent="0.3">
      <c r="A2157" s="7">
        <f>Table2[[#This Row],[ID]]</f>
        <v>7699</v>
      </c>
      <c r="B2157" s="6">
        <f>Table2[[#This Row],[Year_Birth]]</f>
        <v>1969</v>
      </c>
      <c r="C2157" s="6" t="str">
        <f>Table2[[#This Row],[Education]]</f>
        <v>Graduation</v>
      </c>
      <c r="D2157" s="6" t="str">
        <f>Table2[[#This Row],[Marital_Status]]</f>
        <v>Widow</v>
      </c>
      <c r="E2157" s="6">
        <f>Table2[[#This Row],[Income]]</f>
        <v>40590</v>
      </c>
      <c r="F2157" s="6">
        <f>Table2[[#This Row],[Kidhome]]</f>
        <v>1</v>
      </c>
      <c r="G2157" s="6">
        <f>Table2[[#This Row],[Teenhome]]</f>
        <v>1</v>
      </c>
      <c r="H2157" s="9">
        <f>Table2[[#This Row],[Dt_Customer]]</f>
        <v>41549</v>
      </c>
      <c r="I2157" s="6">
        <f>Table2[[#This Row],[Recency]]</f>
        <v>30</v>
      </c>
      <c r="J2157" s="14">
        <f>IF(VALUE(YEAR(People!$H2157))-People!$B2157&gt;=90,44,VALUE(YEAR(People!$H2157))-People!$B2157)</f>
        <v>44</v>
      </c>
      <c r="K2157" s="5" t="str">
        <f>IF(AND(People!$J2157&gt;=16,People!$J2157&lt;=25),"16-25",IF(AND(People!$J2157&gt;=26,People!$J2157&lt;=35),"26-35",IF(AND(People!$J2157&gt;=36,People!$J2157&lt;=45),"36-45",IF(AND(People!$J2157&gt;=46,People!$J2157&lt;=55),"46-55",IF(AND(People!$J2157&gt;=56,People!$J2157&lt;=65),"56-65",IF(AND(People!$J2157&gt;=66,People!$J2157&lt;=75),"66-75","ALL"))))))</f>
        <v>36-45</v>
      </c>
      <c r="L2157" t="str">
        <f>Products!H2157</f>
        <v>Married</v>
      </c>
      <c r="M2157">
        <f>Table2[[#This Row],[Recency]]</f>
        <v>30</v>
      </c>
      <c r="N2157">
        <f>Table2[[#This Row],[NumDealsPurchases]]</f>
        <v>5</v>
      </c>
      <c r="O2157" s="12" t="str">
        <f>IF(Table2[[#This Row],[Kidhome]]=0,"No","Yes")</f>
        <v>Yes</v>
      </c>
      <c r="P2157" s="12" t="str">
        <f>IF(Table2[[#This Row],[Teenhome]]=0,"No","Yes")</f>
        <v>Yes</v>
      </c>
    </row>
    <row r="2158" spans="1:16" ht="16.5" x14ac:dyDescent="0.3">
      <c r="A2158" s="5">
        <f>Table2[[#This Row],[ID]]</f>
        <v>2711</v>
      </c>
      <c r="B2158" s="6">
        <f>Table2[[#This Row],[Year_Birth]]</f>
        <v>1976</v>
      </c>
      <c r="C2158" s="6" t="str">
        <f>Table2[[#This Row],[Education]]</f>
        <v>Master</v>
      </c>
      <c r="D2158" s="6" t="str">
        <f>Table2[[#This Row],[Marital_Status]]</f>
        <v>Together</v>
      </c>
      <c r="E2158" s="6">
        <f>Table2[[#This Row],[Income]]</f>
        <v>30560</v>
      </c>
      <c r="F2158" s="6">
        <f>Table2[[#This Row],[Kidhome]]</f>
        <v>1</v>
      </c>
      <c r="G2158" s="6">
        <f>Table2[[#This Row],[Teenhome]]</f>
        <v>0</v>
      </c>
      <c r="H2158" s="9">
        <f>Table2[[#This Row],[Dt_Customer]]</f>
        <v>41452</v>
      </c>
      <c r="I2158" s="6">
        <f>Table2[[#This Row],[Recency]]</f>
        <v>6</v>
      </c>
      <c r="J2158" s="8">
        <f>IF(VALUE(YEAR(People!$H2158))-People!$B2158&gt;=90,44,VALUE(YEAR(People!$H2158))-People!$B2158)</f>
        <v>37</v>
      </c>
      <c r="K2158" s="5" t="str">
        <f>IF(AND(People!$J2158&gt;=16,People!$J2158&lt;=25),"16-25",IF(AND(People!$J2158&gt;=26,People!$J2158&lt;=35),"26-35",IF(AND(People!$J2158&gt;=36,People!$J2158&lt;=45),"36-45",IF(AND(People!$J2158&gt;=46,People!$J2158&lt;=55),"46-55",IF(AND(People!$J2158&gt;=56,People!$J2158&lt;=65),"56-65",IF(AND(People!$J2158&gt;=66,People!$J2158&lt;=75),"66-75","ALL"))))))</f>
        <v>36-45</v>
      </c>
      <c r="L2158" t="str">
        <f>Products!H2158</f>
        <v>Divorced</v>
      </c>
      <c r="M2158">
        <f>Table2[[#This Row],[Recency]]</f>
        <v>6</v>
      </c>
      <c r="N2158">
        <f>Table2[[#This Row],[NumDealsPurchases]]</f>
        <v>1</v>
      </c>
      <c r="O2158" s="12" t="str">
        <f>IF(Table2[[#This Row],[Kidhome]]=0,"No","Yes")</f>
        <v>Yes</v>
      </c>
      <c r="P2158" s="12" t="str">
        <f>IF(Table2[[#This Row],[Teenhome]]=0,"No","Yes")</f>
        <v>No</v>
      </c>
    </row>
    <row r="2159" spans="1:16" ht="16.5" x14ac:dyDescent="0.3">
      <c r="A2159" s="7">
        <f>Table2[[#This Row],[ID]]</f>
        <v>8933</v>
      </c>
      <c r="B2159" s="6">
        <f>Table2[[#This Row],[Year_Birth]]</f>
        <v>1983</v>
      </c>
      <c r="C2159" s="6" t="str">
        <f>Table2[[#This Row],[Education]]</f>
        <v>2n Cycle</v>
      </c>
      <c r="D2159" s="6" t="str">
        <f>Table2[[#This Row],[Marital_Status]]</f>
        <v>Married</v>
      </c>
      <c r="E2159" s="6">
        <f>Table2[[#This Row],[Income]]</f>
        <v>32146</v>
      </c>
      <c r="F2159" s="6">
        <f>Table2[[#This Row],[Kidhome]]</f>
        <v>1</v>
      </c>
      <c r="G2159" s="6">
        <f>Table2[[#This Row],[Teenhome]]</f>
        <v>0</v>
      </c>
      <c r="H2159" s="9">
        <f>Table2[[#This Row],[Dt_Customer]]</f>
        <v>41771</v>
      </c>
      <c r="I2159" s="6">
        <f>Table2[[#This Row],[Recency]]</f>
        <v>16</v>
      </c>
      <c r="J2159" s="14">
        <f>IF(VALUE(YEAR(People!$H2159))-People!$B2159&gt;=90,44,VALUE(YEAR(People!$H2159))-People!$B2159)</f>
        <v>31</v>
      </c>
      <c r="K2159" s="5" t="str">
        <f>IF(AND(People!$J2159&gt;=16,People!$J2159&lt;=25),"16-25",IF(AND(People!$J2159&gt;=26,People!$J2159&lt;=35),"26-35",IF(AND(People!$J2159&gt;=36,People!$J2159&lt;=45),"36-45",IF(AND(People!$J2159&gt;=46,People!$J2159&lt;=55),"46-55",IF(AND(People!$J2159&gt;=56,People!$J2159&lt;=65),"56-65",IF(AND(People!$J2159&gt;=66,People!$J2159&lt;=75),"66-75","ALL"))))))</f>
        <v>26-35</v>
      </c>
      <c r="L2159" t="str">
        <f>Products!H2159</f>
        <v>Together</v>
      </c>
      <c r="M2159">
        <f>Table2[[#This Row],[Recency]]</f>
        <v>16</v>
      </c>
      <c r="N2159">
        <f>Table2[[#This Row],[NumDealsPurchases]]</f>
        <v>2</v>
      </c>
      <c r="O2159" s="12" t="str">
        <f>IF(Table2[[#This Row],[Kidhome]]=0,"No","Yes")</f>
        <v>Yes</v>
      </c>
      <c r="P2159" s="12" t="str">
        <f>IF(Table2[[#This Row],[Teenhome]]=0,"No","Yes")</f>
        <v>No</v>
      </c>
    </row>
    <row r="2160" spans="1:16" ht="16.5" x14ac:dyDescent="0.3">
      <c r="A2160" s="5">
        <f>Table2[[#This Row],[ID]]</f>
        <v>8726</v>
      </c>
      <c r="B2160" s="6">
        <f>Table2[[#This Row],[Year_Birth]]</f>
        <v>1964</v>
      </c>
      <c r="C2160" s="6" t="str">
        <f>Table2[[#This Row],[Education]]</f>
        <v>2n Cycle</v>
      </c>
      <c r="D2160" s="6" t="str">
        <f>Table2[[#This Row],[Marital_Status]]</f>
        <v>Divorced</v>
      </c>
      <c r="E2160" s="6">
        <f>Table2[[#This Row],[Income]]</f>
        <v>41713</v>
      </c>
      <c r="F2160" s="6">
        <f>Table2[[#This Row],[Kidhome]]</f>
        <v>1</v>
      </c>
      <c r="G2160" s="6">
        <f>Table2[[#This Row],[Teenhome]]</f>
        <v>1</v>
      </c>
      <c r="H2160" s="9">
        <f>Table2[[#This Row],[Dt_Customer]]</f>
        <v>41758</v>
      </c>
      <c r="I2160" s="6">
        <f>Table2[[#This Row],[Recency]]</f>
        <v>57</v>
      </c>
      <c r="J2160" s="8">
        <f>IF(VALUE(YEAR(People!$H2160))-People!$B2160&gt;=90,44,VALUE(YEAR(People!$H2160))-People!$B2160)</f>
        <v>50</v>
      </c>
      <c r="K2160" s="5" t="str">
        <f>IF(AND(People!$J2160&gt;=16,People!$J2160&lt;=25),"16-25",IF(AND(People!$J2160&gt;=26,People!$J2160&lt;=35),"26-35",IF(AND(People!$J2160&gt;=36,People!$J2160&lt;=45),"36-45",IF(AND(People!$J2160&gt;=46,People!$J2160&lt;=55),"46-55",IF(AND(People!$J2160&gt;=56,People!$J2160&lt;=65),"56-65",IF(AND(People!$J2160&gt;=66,People!$J2160&lt;=75),"66-75","ALL"))))))</f>
        <v>46-55</v>
      </c>
      <c r="L2160" t="str">
        <f>Products!H2160</f>
        <v>Married</v>
      </c>
      <c r="M2160">
        <f>Table2[[#This Row],[Recency]]</f>
        <v>57</v>
      </c>
      <c r="N2160">
        <f>Table2[[#This Row],[NumDealsPurchases]]</f>
        <v>5</v>
      </c>
      <c r="O2160" s="12" t="str">
        <f>IF(Table2[[#This Row],[Kidhome]]=0,"No","Yes")</f>
        <v>Yes</v>
      </c>
      <c r="P2160" s="12" t="str">
        <f>IF(Table2[[#This Row],[Teenhome]]=0,"No","Yes")</f>
        <v>Yes</v>
      </c>
    </row>
    <row r="2161" spans="1:16" ht="16.5" x14ac:dyDescent="0.3">
      <c r="A2161" s="7">
        <f>Table2[[#This Row],[ID]]</f>
        <v>1515</v>
      </c>
      <c r="B2161" s="6">
        <f>Table2[[#This Row],[Year_Birth]]</f>
        <v>1975</v>
      </c>
      <c r="C2161" s="6" t="str">
        <f>Table2[[#This Row],[Education]]</f>
        <v>Master</v>
      </c>
      <c r="D2161" s="6" t="str">
        <f>Table2[[#This Row],[Marital_Status]]</f>
        <v>Together</v>
      </c>
      <c r="E2161" s="6">
        <f>Table2[[#This Row],[Income]]</f>
        <v>34176</v>
      </c>
      <c r="F2161" s="6">
        <f>Table2[[#This Row],[Kidhome]]</f>
        <v>0</v>
      </c>
      <c r="G2161" s="6">
        <f>Table2[[#This Row],[Teenhome]]</f>
        <v>1</v>
      </c>
      <c r="H2161" s="9">
        <f>Table2[[#This Row],[Dt_Customer]]</f>
        <v>41661</v>
      </c>
      <c r="I2161" s="6">
        <f>Table2[[#This Row],[Recency]]</f>
        <v>9</v>
      </c>
      <c r="J2161" s="14">
        <f>IF(VALUE(YEAR(People!$H2161))-People!$B2161&gt;=90,44,VALUE(YEAR(People!$H2161))-People!$B2161)</f>
        <v>39</v>
      </c>
      <c r="K2161" s="5" t="str">
        <f>IF(AND(People!$J2161&gt;=16,People!$J2161&lt;=25),"16-25",IF(AND(People!$J2161&gt;=26,People!$J2161&lt;=35),"26-35",IF(AND(People!$J2161&gt;=36,People!$J2161&lt;=45),"36-45",IF(AND(People!$J2161&gt;=46,People!$J2161&lt;=55),"46-55",IF(AND(People!$J2161&gt;=56,People!$J2161&lt;=65),"56-65",IF(AND(People!$J2161&gt;=66,People!$J2161&lt;=75),"66-75","ALL"))))))</f>
        <v>36-45</v>
      </c>
      <c r="L2161" t="str">
        <f>Products!H2161</f>
        <v>Single</v>
      </c>
      <c r="M2161">
        <f>Table2[[#This Row],[Recency]]</f>
        <v>9</v>
      </c>
      <c r="N2161">
        <f>Table2[[#This Row],[NumDealsPurchases]]</f>
        <v>1</v>
      </c>
      <c r="O2161" s="12" t="str">
        <f>IF(Table2[[#This Row],[Kidhome]]=0,"No","Yes")</f>
        <v>No</v>
      </c>
      <c r="P2161" s="12" t="str">
        <f>IF(Table2[[#This Row],[Teenhome]]=0,"No","Yes")</f>
        <v>Yes</v>
      </c>
    </row>
    <row r="2162" spans="1:16" ht="16.5" x14ac:dyDescent="0.3">
      <c r="A2162" s="5">
        <f>Table2[[#This Row],[ID]]</f>
        <v>5186</v>
      </c>
      <c r="B2162" s="6">
        <f>Table2[[#This Row],[Year_Birth]]</f>
        <v>1955</v>
      </c>
      <c r="C2162" s="6" t="str">
        <f>Table2[[#This Row],[Education]]</f>
        <v>PhD</v>
      </c>
      <c r="D2162" s="6" t="str">
        <f>Table2[[#This Row],[Marital_Status]]</f>
        <v>Married</v>
      </c>
      <c r="E2162" s="6">
        <f>Table2[[#This Row],[Income]]</f>
        <v>58482</v>
      </c>
      <c r="F2162" s="6">
        <f>Table2[[#This Row],[Kidhome]]</f>
        <v>0</v>
      </c>
      <c r="G2162" s="6">
        <f>Table2[[#This Row],[Teenhome]]</f>
        <v>1</v>
      </c>
      <c r="H2162" s="9">
        <f>Table2[[#This Row],[Dt_Customer]]</f>
        <v>41710</v>
      </c>
      <c r="I2162" s="6">
        <f>Table2[[#This Row],[Recency]]</f>
        <v>59</v>
      </c>
      <c r="J2162" s="8">
        <f>IF(VALUE(YEAR(People!$H2162))-People!$B2162&gt;=90,44,VALUE(YEAR(People!$H2162))-People!$B2162)</f>
        <v>59</v>
      </c>
      <c r="K2162" s="5" t="str">
        <f>IF(AND(People!$J2162&gt;=16,People!$J2162&lt;=25),"16-25",IF(AND(People!$J2162&gt;=26,People!$J2162&lt;=35),"26-35",IF(AND(People!$J2162&gt;=36,People!$J2162&lt;=45),"36-45",IF(AND(People!$J2162&gt;=46,People!$J2162&lt;=55),"46-55",IF(AND(People!$J2162&gt;=56,People!$J2162&lt;=65),"56-65",IF(AND(People!$J2162&gt;=66,People!$J2162&lt;=75),"66-75","ALL"))))))</f>
        <v>56-65</v>
      </c>
      <c r="L2162" t="str">
        <f>Products!H2162</f>
        <v>Married</v>
      </c>
      <c r="M2162">
        <f>Table2[[#This Row],[Recency]]</f>
        <v>59</v>
      </c>
      <c r="N2162">
        <f>Table2[[#This Row],[NumDealsPurchases]]</f>
        <v>2</v>
      </c>
      <c r="O2162" s="12" t="str">
        <f>IF(Table2[[#This Row],[Kidhome]]=0,"No","Yes")</f>
        <v>No</v>
      </c>
      <c r="P2162" s="12" t="str">
        <f>IF(Table2[[#This Row],[Teenhome]]=0,"No","Yes")</f>
        <v>Yes</v>
      </c>
    </row>
    <row r="2163" spans="1:16" ht="16.5" x14ac:dyDescent="0.3">
      <c r="A2163" s="7">
        <f>Table2[[#This Row],[ID]]</f>
        <v>10157</v>
      </c>
      <c r="B2163" s="6">
        <f>Table2[[#This Row],[Year_Birth]]</f>
        <v>1965</v>
      </c>
      <c r="C2163" s="6" t="str">
        <f>Table2[[#This Row],[Education]]</f>
        <v>Graduation</v>
      </c>
      <c r="D2163" s="6" t="str">
        <f>Table2[[#This Row],[Marital_Status]]</f>
        <v>Single</v>
      </c>
      <c r="E2163" s="6">
        <f>Table2[[#This Row],[Income]]</f>
        <v>59686</v>
      </c>
      <c r="F2163" s="6">
        <f>Table2[[#This Row],[Kidhome]]</f>
        <v>0</v>
      </c>
      <c r="G2163" s="6">
        <f>Table2[[#This Row],[Teenhome]]</f>
        <v>1</v>
      </c>
      <c r="H2163" s="9">
        <f>Table2[[#This Row],[Dt_Customer]]</f>
        <v>41664</v>
      </c>
      <c r="I2163" s="6">
        <f>Table2[[#This Row],[Recency]]</f>
        <v>78</v>
      </c>
      <c r="J2163" s="14">
        <f>IF(VALUE(YEAR(People!$H2163))-People!$B2163&gt;=90,44,VALUE(YEAR(People!$H2163))-People!$B2163)</f>
        <v>49</v>
      </c>
      <c r="K2163" s="5" t="str">
        <f>IF(AND(People!$J2163&gt;=16,People!$J2163&lt;=25),"16-25",IF(AND(People!$J2163&gt;=26,People!$J2163&lt;=35),"26-35",IF(AND(People!$J2163&gt;=36,People!$J2163&lt;=45),"36-45",IF(AND(People!$J2163&gt;=46,People!$J2163&lt;=55),"46-55",IF(AND(People!$J2163&gt;=56,People!$J2163&lt;=65),"56-65",IF(AND(People!$J2163&gt;=66,People!$J2163&lt;=75),"66-75","ALL"))))))</f>
        <v>46-55</v>
      </c>
      <c r="L2163" t="str">
        <f>Products!H2163</f>
        <v>Together</v>
      </c>
      <c r="M2163">
        <f>Table2[[#This Row],[Recency]]</f>
        <v>78</v>
      </c>
      <c r="N2163">
        <f>Table2[[#This Row],[NumDealsPurchases]]</f>
        <v>1</v>
      </c>
      <c r="O2163" s="12" t="str">
        <f>IF(Table2[[#This Row],[Kidhome]]=0,"No","Yes")</f>
        <v>No</v>
      </c>
      <c r="P2163" s="12" t="str">
        <f>IF(Table2[[#This Row],[Teenhome]]=0,"No","Yes")</f>
        <v>Yes</v>
      </c>
    </row>
    <row r="2164" spans="1:16" ht="16.5" x14ac:dyDescent="0.3">
      <c r="A2164" s="5">
        <f>Table2[[#This Row],[ID]]</f>
        <v>5667</v>
      </c>
      <c r="B2164" s="6">
        <f>Table2[[#This Row],[Year_Birth]]</f>
        <v>1964</v>
      </c>
      <c r="C2164" s="6" t="str">
        <f>Table2[[#This Row],[Education]]</f>
        <v>PhD</v>
      </c>
      <c r="D2164" s="6" t="str">
        <f>Table2[[#This Row],[Marital_Status]]</f>
        <v>Married</v>
      </c>
      <c r="E2164" s="6">
        <f>Table2[[#This Row],[Income]]</f>
        <v>60896</v>
      </c>
      <c r="F2164" s="6">
        <f>Table2[[#This Row],[Kidhome]]</f>
        <v>0</v>
      </c>
      <c r="G2164" s="6">
        <f>Table2[[#This Row],[Teenhome]]</f>
        <v>1</v>
      </c>
      <c r="H2164" s="9">
        <f>Table2[[#This Row],[Dt_Customer]]</f>
        <v>41193</v>
      </c>
      <c r="I2164" s="6">
        <f>Table2[[#This Row],[Recency]]</f>
        <v>90</v>
      </c>
      <c r="J2164" s="8">
        <f>IF(VALUE(YEAR(People!$H2164))-People!$B2164&gt;=90,44,VALUE(YEAR(People!$H2164))-People!$B2164)</f>
        <v>48</v>
      </c>
      <c r="K2164" s="5" t="str">
        <f>IF(AND(People!$J2164&gt;=16,People!$J2164&lt;=25),"16-25",IF(AND(People!$J2164&gt;=26,People!$J2164&lt;=35),"26-35",IF(AND(People!$J2164&gt;=36,People!$J2164&lt;=45),"36-45",IF(AND(People!$J2164&gt;=46,People!$J2164&lt;=55),"46-55",IF(AND(People!$J2164&gt;=56,People!$J2164&lt;=65),"56-65",IF(AND(People!$J2164&gt;=66,People!$J2164&lt;=75),"66-75","ALL"))))))</f>
        <v>46-55</v>
      </c>
      <c r="L2164" t="str">
        <f>Products!H2164</f>
        <v>Together</v>
      </c>
      <c r="M2164">
        <f>Table2[[#This Row],[Recency]]</f>
        <v>90</v>
      </c>
      <c r="N2164">
        <f>Table2[[#This Row],[NumDealsPurchases]]</f>
        <v>3</v>
      </c>
      <c r="O2164" s="12" t="str">
        <f>IF(Table2[[#This Row],[Kidhome]]=0,"No","Yes")</f>
        <v>No</v>
      </c>
      <c r="P2164" s="12" t="str">
        <f>IF(Table2[[#This Row],[Teenhome]]=0,"No","Yes")</f>
        <v>Yes</v>
      </c>
    </row>
    <row r="2165" spans="1:16" ht="16.5" x14ac:dyDescent="0.3">
      <c r="A2165" s="7">
        <f>Table2[[#This Row],[ID]]</f>
        <v>902</v>
      </c>
      <c r="B2165" s="6">
        <f>Table2[[#This Row],[Year_Birth]]</f>
        <v>1980</v>
      </c>
      <c r="C2165" s="6" t="str">
        <f>Table2[[#This Row],[Education]]</f>
        <v>Graduation</v>
      </c>
      <c r="D2165" s="6" t="str">
        <f>Table2[[#This Row],[Marital_Status]]</f>
        <v>Together</v>
      </c>
      <c r="E2165" s="6">
        <f>Table2[[#This Row],[Income]]</f>
        <v>62994</v>
      </c>
      <c r="F2165" s="6">
        <f>Table2[[#This Row],[Kidhome]]</f>
        <v>1</v>
      </c>
      <c r="G2165" s="6">
        <f>Table2[[#This Row],[Teenhome]]</f>
        <v>0</v>
      </c>
      <c r="H2165" s="9">
        <f>Table2[[#This Row],[Dt_Customer]]</f>
        <v>41702</v>
      </c>
      <c r="I2165" s="6">
        <f>Table2[[#This Row],[Recency]]</f>
        <v>74</v>
      </c>
      <c r="J2165" s="14">
        <f>IF(VALUE(YEAR(People!$H2165))-People!$B2165&gt;=90,44,VALUE(YEAR(People!$H2165))-People!$B2165)</f>
        <v>34</v>
      </c>
      <c r="K2165" s="5" t="str">
        <f>IF(AND(People!$J2165&gt;=16,People!$J2165&lt;=25),"16-25",IF(AND(People!$J2165&gt;=26,People!$J2165&lt;=35),"26-35",IF(AND(People!$J2165&gt;=36,People!$J2165&lt;=45),"36-45",IF(AND(People!$J2165&gt;=46,People!$J2165&lt;=55),"46-55",IF(AND(People!$J2165&gt;=56,People!$J2165&lt;=65),"56-65",IF(AND(People!$J2165&gt;=66,People!$J2165&lt;=75),"66-75","ALL"))))))</f>
        <v>26-35</v>
      </c>
      <c r="L2165" t="str">
        <f>Products!H2165</f>
        <v>Widow</v>
      </c>
      <c r="M2165">
        <f>Table2[[#This Row],[Recency]]</f>
        <v>74</v>
      </c>
      <c r="N2165">
        <f>Table2[[#This Row],[NumDealsPurchases]]</f>
        <v>1</v>
      </c>
      <c r="O2165" s="12" t="str">
        <f>IF(Table2[[#This Row],[Kidhome]]=0,"No","Yes")</f>
        <v>Yes</v>
      </c>
      <c r="P2165" s="12" t="str">
        <f>IF(Table2[[#This Row],[Teenhome]]=0,"No","Yes")</f>
        <v>No</v>
      </c>
    </row>
    <row r="2166" spans="1:16" ht="16.5" x14ac:dyDescent="0.3">
      <c r="A2166" s="5">
        <f>Table2[[#This Row],[ID]]</f>
        <v>977</v>
      </c>
      <c r="B2166" s="6">
        <f>Table2[[#This Row],[Year_Birth]]</f>
        <v>1957</v>
      </c>
      <c r="C2166" s="6" t="str">
        <f>Table2[[#This Row],[Education]]</f>
        <v>Graduation</v>
      </c>
      <c r="D2166" s="6" t="str">
        <f>Table2[[#This Row],[Marital_Status]]</f>
        <v>Together</v>
      </c>
      <c r="E2166" s="6">
        <f>Table2[[#This Row],[Income]]</f>
        <v>47320</v>
      </c>
      <c r="F2166" s="6">
        <f>Table2[[#This Row],[Kidhome]]</f>
        <v>0</v>
      </c>
      <c r="G2166" s="6">
        <f>Table2[[#This Row],[Teenhome]]</f>
        <v>1</v>
      </c>
      <c r="H2166" s="9">
        <f>Table2[[#This Row],[Dt_Customer]]</f>
        <v>41487</v>
      </c>
      <c r="I2166" s="6">
        <f>Table2[[#This Row],[Recency]]</f>
        <v>10</v>
      </c>
      <c r="J2166" s="8">
        <f>IF(VALUE(YEAR(People!$H2166))-People!$B2166&gt;=90,44,VALUE(YEAR(People!$H2166))-People!$B2166)</f>
        <v>56</v>
      </c>
      <c r="K2166" s="5" t="str">
        <f>IF(AND(People!$J2166&gt;=16,People!$J2166&lt;=25),"16-25",IF(AND(People!$J2166&gt;=26,People!$J2166&lt;=35),"26-35",IF(AND(People!$J2166&gt;=36,People!$J2166&lt;=45),"36-45",IF(AND(People!$J2166&gt;=46,People!$J2166&lt;=55),"46-55",IF(AND(People!$J2166&gt;=56,People!$J2166&lt;=65),"56-65",IF(AND(People!$J2166&gt;=66,People!$J2166&lt;=75),"66-75","ALL"))))))</f>
        <v>56-65</v>
      </c>
      <c r="L2166" t="str">
        <f>Products!H2166</f>
        <v>Single</v>
      </c>
      <c r="M2166">
        <f>Table2[[#This Row],[Recency]]</f>
        <v>10</v>
      </c>
      <c r="N2166">
        <f>Table2[[#This Row],[NumDealsPurchases]]</f>
        <v>6</v>
      </c>
      <c r="O2166" s="12" t="str">
        <f>IF(Table2[[#This Row],[Kidhome]]=0,"No","Yes")</f>
        <v>No</v>
      </c>
      <c r="P2166" s="12" t="str">
        <f>IF(Table2[[#This Row],[Teenhome]]=0,"No","Yes")</f>
        <v>Yes</v>
      </c>
    </row>
    <row r="2167" spans="1:16" ht="16.5" x14ac:dyDescent="0.3">
      <c r="A2167" s="7">
        <f>Table2[[#This Row],[ID]]</f>
        <v>7313</v>
      </c>
      <c r="B2167" s="6">
        <f>Table2[[#This Row],[Year_Birth]]</f>
        <v>1949</v>
      </c>
      <c r="C2167" s="6" t="str">
        <f>Table2[[#This Row],[Education]]</f>
        <v>2n Cycle</v>
      </c>
      <c r="D2167" s="6" t="str">
        <f>Table2[[#This Row],[Marital_Status]]</f>
        <v>Widow</v>
      </c>
      <c r="E2167" s="6">
        <f>Table2[[#This Row],[Income]]</f>
        <v>74859</v>
      </c>
      <c r="F2167" s="6">
        <f>Table2[[#This Row],[Kidhome]]</f>
        <v>0</v>
      </c>
      <c r="G2167" s="6">
        <f>Table2[[#This Row],[Teenhome]]</f>
        <v>0</v>
      </c>
      <c r="H2167" s="9">
        <f>Table2[[#This Row],[Dt_Customer]]</f>
        <v>41428</v>
      </c>
      <c r="I2167" s="6">
        <f>Table2[[#This Row],[Recency]]</f>
        <v>63</v>
      </c>
      <c r="J2167" s="14">
        <f>IF(VALUE(YEAR(People!$H2167))-People!$B2167&gt;=90,44,VALUE(YEAR(People!$H2167))-People!$B2167)</f>
        <v>64</v>
      </c>
      <c r="K2167" s="5" t="str">
        <f>IF(AND(People!$J2167&gt;=16,People!$J2167&lt;=25),"16-25",IF(AND(People!$J2167&gt;=26,People!$J2167&lt;=35),"26-35",IF(AND(People!$J2167&gt;=36,People!$J2167&lt;=45),"36-45",IF(AND(People!$J2167&gt;=46,People!$J2167&lt;=55),"46-55",IF(AND(People!$J2167&gt;=56,People!$J2167&lt;=65),"56-65",IF(AND(People!$J2167&gt;=66,People!$J2167&lt;=75),"66-75","ALL"))))))</f>
        <v>56-65</v>
      </c>
      <c r="L2167" t="str">
        <f>Products!H2167</f>
        <v>Single</v>
      </c>
      <c r="M2167">
        <f>Table2[[#This Row],[Recency]]</f>
        <v>63</v>
      </c>
      <c r="N2167">
        <f>Table2[[#This Row],[NumDealsPurchases]]</f>
        <v>1</v>
      </c>
      <c r="O2167" s="12" t="str">
        <f>IF(Table2[[#This Row],[Kidhome]]=0,"No","Yes")</f>
        <v>No</v>
      </c>
      <c r="P2167" s="12" t="str">
        <f>IF(Table2[[#This Row],[Teenhome]]=0,"No","Yes")</f>
        <v>No</v>
      </c>
    </row>
    <row r="2168" spans="1:16" ht="16.5" x14ac:dyDescent="0.3">
      <c r="A2168" s="5">
        <f>Table2[[#This Row],[ID]]</f>
        <v>7600</v>
      </c>
      <c r="B2168" s="6">
        <f>Table2[[#This Row],[Year_Birth]]</f>
        <v>1992</v>
      </c>
      <c r="C2168" s="6" t="str">
        <f>Table2[[#This Row],[Education]]</f>
        <v>Basic</v>
      </c>
      <c r="D2168" s="6" t="str">
        <f>Table2[[#This Row],[Marital_Status]]</f>
        <v>Single</v>
      </c>
      <c r="E2168" s="6">
        <f>Table2[[#This Row],[Income]]</f>
        <v>15253</v>
      </c>
      <c r="F2168" s="6">
        <f>Table2[[#This Row],[Kidhome]]</f>
        <v>1</v>
      </c>
      <c r="G2168" s="6">
        <f>Table2[[#This Row],[Teenhome]]</f>
        <v>0</v>
      </c>
      <c r="H2168" s="9">
        <f>Table2[[#This Row],[Dt_Customer]]</f>
        <v>41575</v>
      </c>
      <c r="I2168" s="6">
        <f>Table2[[#This Row],[Recency]]</f>
        <v>13</v>
      </c>
      <c r="J2168" s="8">
        <f>IF(VALUE(YEAR(People!$H2168))-People!$B2168&gt;=90,44,VALUE(YEAR(People!$H2168))-People!$B2168)</f>
        <v>21</v>
      </c>
      <c r="K2168" s="5" t="str">
        <f>IF(AND(People!$J2168&gt;=16,People!$J2168&lt;=25),"16-25",IF(AND(People!$J2168&gt;=26,People!$J2168&lt;=35),"26-35",IF(AND(People!$J2168&gt;=36,People!$J2168&lt;=45),"36-45",IF(AND(People!$J2168&gt;=46,People!$J2168&lt;=55),"46-55",IF(AND(People!$J2168&gt;=56,People!$J2168&lt;=65),"56-65",IF(AND(People!$J2168&gt;=66,People!$J2168&lt;=75),"66-75","ALL"))))))</f>
        <v>16-25</v>
      </c>
      <c r="L2168" t="str">
        <f>Products!H2168</f>
        <v>Divorced</v>
      </c>
      <c r="M2168">
        <f>Table2[[#This Row],[Recency]]</f>
        <v>13</v>
      </c>
      <c r="N2168">
        <f>Table2[[#This Row],[NumDealsPurchases]]</f>
        <v>2</v>
      </c>
      <c r="O2168" s="12" t="str">
        <f>IF(Table2[[#This Row],[Kidhome]]=0,"No","Yes")</f>
        <v>Yes</v>
      </c>
      <c r="P2168" s="12" t="str">
        <f>IF(Table2[[#This Row],[Teenhome]]=0,"No","Yes")</f>
        <v>No</v>
      </c>
    </row>
    <row r="2169" spans="1:16" ht="16.5" x14ac:dyDescent="0.3">
      <c r="A2169" s="7">
        <f>Table2[[#This Row],[ID]]</f>
        <v>9706</v>
      </c>
      <c r="B2169" s="6">
        <f>Table2[[#This Row],[Year_Birth]]</f>
        <v>1974</v>
      </c>
      <c r="C2169" s="6" t="str">
        <f>Table2[[#This Row],[Education]]</f>
        <v>PhD</v>
      </c>
      <c r="D2169" s="6" t="str">
        <f>Table2[[#This Row],[Marital_Status]]</f>
        <v>Single</v>
      </c>
      <c r="E2169" s="6">
        <f>Table2[[#This Row],[Income]]</f>
        <v>31560</v>
      </c>
      <c r="F2169" s="6">
        <f>Table2[[#This Row],[Kidhome]]</f>
        <v>1</v>
      </c>
      <c r="G2169" s="6">
        <f>Table2[[#This Row],[Teenhome]]</f>
        <v>0</v>
      </c>
      <c r="H2169" s="9">
        <f>Table2[[#This Row],[Dt_Customer]]</f>
        <v>41449</v>
      </c>
      <c r="I2169" s="6">
        <f>Table2[[#This Row],[Recency]]</f>
        <v>98</v>
      </c>
      <c r="J2169" s="14">
        <f>IF(VALUE(YEAR(People!$H2169))-People!$B2169&gt;=90,44,VALUE(YEAR(People!$H2169))-People!$B2169)</f>
        <v>39</v>
      </c>
      <c r="K2169" s="5" t="str">
        <f>IF(AND(People!$J2169&gt;=16,People!$J2169&lt;=25),"16-25",IF(AND(People!$J2169&gt;=26,People!$J2169&lt;=35),"26-35",IF(AND(People!$J2169&gt;=36,People!$J2169&lt;=45),"36-45",IF(AND(People!$J2169&gt;=46,People!$J2169&lt;=55),"46-55",IF(AND(People!$J2169&gt;=56,People!$J2169&lt;=65),"56-65",IF(AND(People!$J2169&gt;=66,People!$J2169&lt;=75),"66-75","ALL"))))))</f>
        <v>36-45</v>
      </c>
      <c r="L2169" t="str">
        <f>Products!H2169</f>
        <v>Single</v>
      </c>
      <c r="M2169">
        <f>Table2[[#This Row],[Recency]]</f>
        <v>98</v>
      </c>
      <c r="N2169">
        <f>Table2[[#This Row],[NumDealsPurchases]]</f>
        <v>2</v>
      </c>
      <c r="O2169" s="12" t="str">
        <f>IF(Table2[[#This Row],[Kidhome]]=0,"No","Yes")</f>
        <v>Yes</v>
      </c>
      <c r="P2169" s="12" t="str">
        <f>IF(Table2[[#This Row],[Teenhome]]=0,"No","Yes")</f>
        <v>No</v>
      </c>
    </row>
    <row r="2170" spans="1:16" ht="16.5" x14ac:dyDescent="0.3">
      <c r="A2170" s="5">
        <f>Table2[[#This Row],[ID]]</f>
        <v>2429</v>
      </c>
      <c r="B2170" s="6">
        <f>Table2[[#This Row],[Year_Birth]]</f>
        <v>1954</v>
      </c>
      <c r="C2170" s="6" t="str">
        <f>Table2[[#This Row],[Education]]</f>
        <v>Graduation</v>
      </c>
      <c r="D2170" s="6" t="str">
        <f>Table2[[#This Row],[Marital_Status]]</f>
        <v>Divorced</v>
      </c>
      <c r="E2170" s="6">
        <f>Table2[[#This Row],[Income]]</f>
        <v>72071</v>
      </c>
      <c r="F2170" s="6">
        <f>Table2[[#This Row],[Kidhome]]</f>
        <v>0</v>
      </c>
      <c r="G2170" s="6">
        <f>Table2[[#This Row],[Teenhome]]</f>
        <v>1</v>
      </c>
      <c r="H2170" s="9">
        <f>Table2[[#This Row],[Dt_Customer]]</f>
        <v>41319</v>
      </c>
      <c r="I2170" s="6">
        <f>Table2[[#This Row],[Recency]]</f>
        <v>4</v>
      </c>
      <c r="J2170" s="8">
        <f>IF(VALUE(YEAR(People!$H2170))-People!$B2170&gt;=90,44,VALUE(YEAR(People!$H2170))-People!$B2170)</f>
        <v>59</v>
      </c>
      <c r="K2170" s="5" t="str">
        <f>IF(AND(People!$J2170&gt;=16,People!$J2170&lt;=25),"16-25",IF(AND(People!$J2170&gt;=26,People!$J2170&lt;=35),"26-35",IF(AND(People!$J2170&gt;=36,People!$J2170&lt;=45),"36-45",IF(AND(People!$J2170&gt;=46,People!$J2170&lt;=55),"46-55",IF(AND(People!$J2170&gt;=56,People!$J2170&lt;=65),"56-65",IF(AND(People!$J2170&gt;=66,People!$J2170&lt;=75),"66-75","ALL"))))))</f>
        <v>56-65</v>
      </c>
      <c r="L2170" t="str">
        <f>Products!H2170</f>
        <v>Married</v>
      </c>
      <c r="M2170">
        <f>Table2[[#This Row],[Recency]]</f>
        <v>4</v>
      </c>
      <c r="N2170">
        <f>Table2[[#This Row],[NumDealsPurchases]]</f>
        <v>3</v>
      </c>
      <c r="O2170" s="12" t="str">
        <f>IF(Table2[[#This Row],[Kidhome]]=0,"No","Yes")</f>
        <v>No</v>
      </c>
      <c r="P2170" s="12" t="str">
        <f>IF(Table2[[#This Row],[Teenhome]]=0,"No","Yes")</f>
        <v>Yes</v>
      </c>
    </row>
    <row r="2171" spans="1:16" ht="16.5" x14ac:dyDescent="0.3">
      <c r="A2171" s="7">
        <f>Table2[[#This Row],[ID]]</f>
        <v>3520</v>
      </c>
      <c r="B2171" s="6">
        <f>Table2[[#This Row],[Year_Birth]]</f>
        <v>1990</v>
      </c>
      <c r="C2171" s="6" t="str">
        <f>Table2[[#This Row],[Education]]</f>
        <v>Master</v>
      </c>
      <c r="D2171" s="6" t="str">
        <f>Table2[[#This Row],[Marital_Status]]</f>
        <v>Single</v>
      </c>
      <c r="E2171" s="6">
        <f>Table2[[#This Row],[Income]]</f>
        <v>91172</v>
      </c>
      <c r="F2171" s="6">
        <f>Table2[[#This Row],[Kidhome]]</f>
        <v>0</v>
      </c>
      <c r="G2171" s="6">
        <f>Table2[[#This Row],[Teenhome]]</f>
        <v>0</v>
      </c>
      <c r="H2171" s="9">
        <f>Table2[[#This Row],[Dt_Customer]]</f>
        <v>41360</v>
      </c>
      <c r="I2171" s="6">
        <f>Table2[[#This Row],[Recency]]</f>
        <v>94</v>
      </c>
      <c r="J2171" s="14">
        <f>IF(VALUE(YEAR(People!$H2171))-People!$B2171&gt;=90,44,VALUE(YEAR(People!$H2171))-People!$B2171)</f>
        <v>23</v>
      </c>
      <c r="K2171" s="5" t="str">
        <f>IF(AND(People!$J2171&gt;=16,People!$J2171&lt;=25),"16-25",IF(AND(People!$J2171&gt;=26,People!$J2171&lt;=35),"26-35",IF(AND(People!$J2171&gt;=36,People!$J2171&lt;=45),"36-45",IF(AND(People!$J2171&gt;=46,People!$J2171&lt;=55),"46-55",IF(AND(People!$J2171&gt;=56,People!$J2171&lt;=65),"56-65",IF(AND(People!$J2171&gt;=66,People!$J2171&lt;=75),"66-75","ALL"))))))</f>
        <v>16-25</v>
      </c>
      <c r="L2171" t="str">
        <f>Products!H2171</f>
        <v>Single</v>
      </c>
      <c r="M2171">
        <f>Table2[[#This Row],[Recency]]</f>
        <v>94</v>
      </c>
      <c r="N2171">
        <f>Table2[[#This Row],[NumDealsPurchases]]</f>
        <v>0</v>
      </c>
      <c r="O2171" s="12" t="str">
        <f>IF(Table2[[#This Row],[Kidhome]]=0,"No","Yes")</f>
        <v>No</v>
      </c>
      <c r="P2171" s="12" t="str">
        <f>IF(Table2[[#This Row],[Teenhome]]=0,"No","Yes")</f>
        <v>No</v>
      </c>
    </row>
    <row r="2172" spans="1:16" ht="16.5" x14ac:dyDescent="0.3">
      <c r="A2172" s="5">
        <f>Table2[[#This Row],[ID]]</f>
        <v>10394</v>
      </c>
      <c r="B2172" s="6">
        <f>Table2[[#This Row],[Year_Birth]]</f>
        <v>1984</v>
      </c>
      <c r="C2172" s="6" t="str">
        <f>Table2[[#This Row],[Education]]</f>
        <v>Graduation</v>
      </c>
      <c r="D2172" s="6" t="str">
        <f>Table2[[#This Row],[Marital_Status]]</f>
        <v>Married</v>
      </c>
      <c r="E2172" s="6">
        <f>Table2[[#This Row],[Income]]</f>
        <v>90000</v>
      </c>
      <c r="F2172" s="6">
        <f>Table2[[#This Row],[Kidhome]]</f>
        <v>0</v>
      </c>
      <c r="G2172" s="6">
        <f>Table2[[#This Row],[Teenhome]]</f>
        <v>0</v>
      </c>
      <c r="H2172" s="9">
        <f>Table2[[#This Row],[Dt_Customer]]</f>
        <v>41631</v>
      </c>
      <c r="I2172" s="6">
        <f>Table2[[#This Row],[Recency]]</f>
        <v>91</v>
      </c>
      <c r="J2172" s="8">
        <f>IF(VALUE(YEAR(People!$H2172))-People!$B2172&gt;=90,44,VALUE(YEAR(People!$H2172))-People!$B2172)</f>
        <v>29</v>
      </c>
      <c r="K2172" s="5" t="str">
        <f>IF(AND(People!$J2172&gt;=16,People!$J2172&lt;=25),"16-25",IF(AND(People!$J2172&gt;=26,People!$J2172&lt;=35),"26-35",IF(AND(People!$J2172&gt;=36,People!$J2172&lt;=45),"36-45",IF(AND(People!$J2172&gt;=46,People!$J2172&lt;=55),"46-55",IF(AND(People!$J2172&gt;=56,People!$J2172&lt;=65),"56-65",IF(AND(People!$J2172&gt;=66,People!$J2172&lt;=75),"66-75","ALL"))))))</f>
        <v>26-35</v>
      </c>
      <c r="L2172" t="str">
        <f>Products!H2172</f>
        <v>Single</v>
      </c>
      <c r="M2172">
        <f>Table2[[#This Row],[Recency]]</f>
        <v>91</v>
      </c>
      <c r="N2172">
        <f>Table2[[#This Row],[NumDealsPurchases]]</f>
        <v>1</v>
      </c>
      <c r="O2172" s="12" t="str">
        <f>IF(Table2[[#This Row],[Kidhome]]=0,"No","Yes")</f>
        <v>No</v>
      </c>
      <c r="P2172" s="12" t="str">
        <f>IF(Table2[[#This Row],[Teenhome]]=0,"No","Yes")</f>
        <v>No</v>
      </c>
    </row>
    <row r="2173" spans="1:16" ht="16.5" x14ac:dyDescent="0.3">
      <c r="A2173" s="7">
        <f>Table2[[#This Row],[ID]]</f>
        <v>4548</v>
      </c>
      <c r="B2173" s="6">
        <f>Table2[[#This Row],[Year_Birth]]</f>
        <v>1981</v>
      </c>
      <c r="C2173" s="6" t="str">
        <f>Table2[[#This Row],[Education]]</f>
        <v>Graduation</v>
      </c>
      <c r="D2173" s="6" t="str">
        <f>Table2[[#This Row],[Marital_Status]]</f>
        <v>Single</v>
      </c>
      <c r="E2173" s="6">
        <f>Table2[[#This Row],[Income]]</f>
        <v>41967</v>
      </c>
      <c r="F2173" s="6">
        <f>Table2[[#This Row],[Kidhome]]</f>
        <v>1</v>
      </c>
      <c r="G2173" s="6">
        <f>Table2[[#This Row],[Teenhome]]</f>
        <v>1</v>
      </c>
      <c r="H2173" s="9">
        <f>Table2[[#This Row],[Dt_Customer]]</f>
        <v>41601</v>
      </c>
      <c r="I2173" s="6">
        <f>Table2[[#This Row],[Recency]]</f>
        <v>66</v>
      </c>
      <c r="J2173" s="14">
        <f>IF(VALUE(YEAR(People!$H2173))-People!$B2173&gt;=90,44,VALUE(YEAR(People!$H2173))-People!$B2173)</f>
        <v>32</v>
      </c>
      <c r="K2173" s="5" t="str">
        <f>IF(AND(People!$J2173&gt;=16,People!$J2173&lt;=25),"16-25",IF(AND(People!$J2173&gt;=26,People!$J2173&lt;=35),"26-35",IF(AND(People!$J2173&gt;=36,People!$J2173&lt;=45),"36-45",IF(AND(People!$J2173&gt;=46,People!$J2173&lt;=55),"46-55",IF(AND(People!$J2173&gt;=56,People!$J2173&lt;=65),"56-65",IF(AND(People!$J2173&gt;=66,People!$J2173&lt;=75),"66-75","ALL"))))))</f>
        <v>26-35</v>
      </c>
      <c r="L2173" t="str">
        <f>Products!H2173</f>
        <v>Divorced</v>
      </c>
      <c r="M2173">
        <f>Table2[[#This Row],[Recency]]</f>
        <v>66</v>
      </c>
      <c r="N2173">
        <f>Table2[[#This Row],[NumDealsPurchases]]</f>
        <v>1</v>
      </c>
      <c r="O2173" s="12" t="str">
        <f>IF(Table2[[#This Row],[Kidhome]]=0,"No","Yes")</f>
        <v>Yes</v>
      </c>
      <c r="P2173" s="12" t="str">
        <f>IF(Table2[[#This Row],[Teenhome]]=0,"No","Yes")</f>
        <v>Yes</v>
      </c>
    </row>
    <row r="2174" spans="1:16" ht="16.5" x14ac:dyDescent="0.3">
      <c r="A2174" s="5">
        <f>Table2[[#This Row],[ID]]</f>
        <v>9362</v>
      </c>
      <c r="B2174" s="6">
        <f>Table2[[#This Row],[Year_Birth]]</f>
        <v>1965</v>
      </c>
      <c r="C2174" s="6" t="str">
        <f>Table2[[#This Row],[Education]]</f>
        <v>Graduation</v>
      </c>
      <c r="D2174" s="6" t="str">
        <f>Table2[[#This Row],[Marital_Status]]</f>
        <v>Single</v>
      </c>
      <c r="E2174" s="6">
        <f>Table2[[#This Row],[Income]]</f>
        <v>69263</v>
      </c>
      <c r="F2174" s="6">
        <f>Table2[[#This Row],[Kidhome]]</f>
        <v>0</v>
      </c>
      <c r="G2174" s="6">
        <f>Table2[[#This Row],[Teenhome]]</f>
        <v>1</v>
      </c>
      <c r="H2174" s="9">
        <f>Table2[[#This Row],[Dt_Customer]]</f>
        <v>41703</v>
      </c>
      <c r="I2174" s="6">
        <f>Table2[[#This Row],[Recency]]</f>
        <v>14</v>
      </c>
      <c r="J2174" s="8">
        <f>IF(VALUE(YEAR(People!$H2174))-People!$B2174&gt;=90,44,VALUE(YEAR(People!$H2174))-People!$B2174)</f>
        <v>49</v>
      </c>
      <c r="K2174" s="5" t="str">
        <f>IF(AND(People!$J2174&gt;=16,People!$J2174&lt;=25),"16-25",IF(AND(People!$J2174&gt;=26,People!$J2174&lt;=35),"26-35",IF(AND(People!$J2174&gt;=36,People!$J2174&lt;=45),"36-45",IF(AND(People!$J2174&gt;=46,People!$J2174&lt;=55),"46-55",IF(AND(People!$J2174&gt;=56,People!$J2174&lt;=65),"56-65",IF(AND(People!$J2174&gt;=66,People!$J2174&lt;=75),"66-75","ALL"))))))</f>
        <v>46-55</v>
      </c>
      <c r="L2174" t="str">
        <f>Products!H2174</f>
        <v>Together</v>
      </c>
      <c r="M2174">
        <f>Table2[[#This Row],[Recency]]</f>
        <v>14</v>
      </c>
      <c r="N2174">
        <f>Table2[[#This Row],[NumDealsPurchases]]</f>
        <v>1</v>
      </c>
      <c r="O2174" s="12" t="str">
        <f>IF(Table2[[#This Row],[Kidhome]]=0,"No","Yes")</f>
        <v>No</v>
      </c>
      <c r="P2174" s="12" t="str">
        <f>IF(Table2[[#This Row],[Teenhome]]=0,"No","Yes")</f>
        <v>Yes</v>
      </c>
    </row>
    <row r="2175" spans="1:16" ht="16.5" x14ac:dyDescent="0.3">
      <c r="A2175" s="7">
        <f>Table2[[#This Row],[ID]]</f>
        <v>3968</v>
      </c>
      <c r="B2175" s="6">
        <f>Table2[[#This Row],[Year_Birth]]</f>
        <v>1970</v>
      </c>
      <c r="C2175" s="6" t="str">
        <f>Table2[[#This Row],[Education]]</f>
        <v>2n Cycle</v>
      </c>
      <c r="D2175" s="6" t="str">
        <f>Table2[[#This Row],[Marital_Status]]</f>
        <v>Divorced</v>
      </c>
      <c r="E2175" s="6">
        <f>Table2[[#This Row],[Income]]</f>
        <v>65706</v>
      </c>
      <c r="F2175" s="6">
        <f>Table2[[#This Row],[Kidhome]]</f>
        <v>0</v>
      </c>
      <c r="G2175" s="6">
        <f>Table2[[#This Row],[Teenhome]]</f>
        <v>0</v>
      </c>
      <c r="H2175" s="9">
        <f>Table2[[#This Row],[Dt_Customer]]</f>
        <v>41453</v>
      </c>
      <c r="I2175" s="6">
        <f>Table2[[#This Row],[Recency]]</f>
        <v>77</v>
      </c>
      <c r="J2175" s="14">
        <f>IF(VALUE(YEAR(People!$H2175))-People!$B2175&gt;=90,44,VALUE(YEAR(People!$H2175))-People!$B2175)</f>
        <v>43</v>
      </c>
      <c r="K2175" s="5" t="str">
        <f>IF(AND(People!$J2175&gt;=16,People!$J2175&lt;=25),"16-25",IF(AND(People!$J2175&gt;=26,People!$J2175&lt;=35),"26-35",IF(AND(People!$J2175&gt;=36,People!$J2175&lt;=45),"36-45",IF(AND(People!$J2175&gt;=46,People!$J2175&lt;=55),"46-55",IF(AND(People!$J2175&gt;=56,People!$J2175&lt;=65),"56-65",IF(AND(People!$J2175&gt;=66,People!$J2175&lt;=75),"66-75","ALL"))))))</f>
        <v>36-45</v>
      </c>
      <c r="L2175" t="str">
        <f>Products!H2175</f>
        <v>Married</v>
      </c>
      <c r="M2175">
        <f>Table2[[#This Row],[Recency]]</f>
        <v>77</v>
      </c>
      <c r="N2175">
        <f>Table2[[#This Row],[NumDealsPurchases]]</f>
        <v>1</v>
      </c>
      <c r="O2175" s="12" t="str">
        <f>IF(Table2[[#This Row],[Kidhome]]=0,"No","Yes")</f>
        <v>No</v>
      </c>
      <c r="P2175" s="12" t="str">
        <f>IF(Table2[[#This Row],[Teenhome]]=0,"No","Yes")</f>
        <v>No</v>
      </c>
    </row>
    <row r="2176" spans="1:16" ht="16.5" x14ac:dyDescent="0.3">
      <c r="A2176" s="5">
        <f>Table2[[#This Row],[ID]]</f>
        <v>4084</v>
      </c>
      <c r="B2176" s="6">
        <f>Table2[[#This Row],[Year_Birth]]</f>
        <v>1975</v>
      </c>
      <c r="C2176" s="6" t="str">
        <f>Table2[[#This Row],[Education]]</f>
        <v>Graduation</v>
      </c>
      <c r="D2176" s="6" t="str">
        <f>Table2[[#This Row],[Marital_Status]]</f>
        <v>Together</v>
      </c>
      <c r="E2176" s="6">
        <f>Table2[[#This Row],[Income]]</f>
        <v>60934</v>
      </c>
      <c r="F2176" s="6">
        <f>Table2[[#This Row],[Kidhome]]</f>
        <v>0</v>
      </c>
      <c r="G2176" s="6">
        <f>Table2[[#This Row],[Teenhome]]</f>
        <v>1</v>
      </c>
      <c r="H2176" s="9">
        <f>Table2[[#This Row],[Dt_Customer]]</f>
        <v>41656</v>
      </c>
      <c r="I2176" s="6">
        <f>Table2[[#This Row],[Recency]]</f>
        <v>41</v>
      </c>
      <c r="J2176" s="8">
        <f>IF(VALUE(YEAR(People!$H2176))-People!$B2176&gt;=90,44,VALUE(YEAR(People!$H2176))-People!$B2176)</f>
        <v>39</v>
      </c>
      <c r="K2176" s="5" t="str">
        <f>IF(AND(People!$J2176&gt;=16,People!$J2176&lt;=25),"16-25",IF(AND(People!$J2176&gt;=26,People!$J2176&lt;=35),"26-35",IF(AND(People!$J2176&gt;=36,People!$J2176&lt;=45),"36-45",IF(AND(People!$J2176&gt;=46,People!$J2176&lt;=55),"46-55",IF(AND(People!$J2176&gt;=56,People!$J2176&lt;=65),"56-65",IF(AND(People!$J2176&gt;=66,People!$J2176&lt;=75),"66-75","ALL"))))))</f>
        <v>36-45</v>
      </c>
      <c r="L2176" t="str">
        <f>Products!H2176</f>
        <v>Married</v>
      </c>
      <c r="M2176">
        <f>Table2[[#This Row],[Recency]]</f>
        <v>41</v>
      </c>
      <c r="N2176">
        <f>Table2[[#This Row],[NumDealsPurchases]]</f>
        <v>2</v>
      </c>
      <c r="O2176" s="12" t="str">
        <f>IF(Table2[[#This Row],[Kidhome]]=0,"No","Yes")</f>
        <v>No</v>
      </c>
      <c r="P2176" s="12" t="str">
        <f>IF(Table2[[#This Row],[Teenhome]]=0,"No","Yes")</f>
        <v>Yes</v>
      </c>
    </row>
    <row r="2177" spans="1:16" ht="16.5" x14ac:dyDescent="0.3">
      <c r="A2177" s="7">
        <f>Table2[[#This Row],[ID]]</f>
        <v>6721</v>
      </c>
      <c r="B2177" s="6">
        <f>Table2[[#This Row],[Year_Birth]]</f>
        <v>1951</v>
      </c>
      <c r="C2177" s="6" t="str">
        <f>Table2[[#This Row],[Education]]</f>
        <v>Graduation</v>
      </c>
      <c r="D2177" s="6" t="str">
        <f>Table2[[#This Row],[Marital_Status]]</f>
        <v>Married</v>
      </c>
      <c r="E2177" s="6">
        <f>Table2[[#This Row],[Income]]</f>
        <v>71965</v>
      </c>
      <c r="F2177" s="6">
        <f>Table2[[#This Row],[Kidhome]]</f>
        <v>0</v>
      </c>
      <c r="G2177" s="6">
        <f>Table2[[#This Row],[Teenhome]]</f>
        <v>1</v>
      </c>
      <c r="H2177" s="9">
        <f>Table2[[#This Row],[Dt_Customer]]</f>
        <v>41484</v>
      </c>
      <c r="I2177" s="6">
        <f>Table2[[#This Row],[Recency]]</f>
        <v>21</v>
      </c>
      <c r="J2177" s="14">
        <f>IF(VALUE(YEAR(People!$H2177))-People!$B2177&gt;=90,44,VALUE(YEAR(People!$H2177))-People!$B2177)</f>
        <v>62</v>
      </c>
      <c r="K2177" s="5" t="str">
        <f>IF(AND(People!$J2177&gt;=16,People!$J2177&lt;=25),"16-25",IF(AND(People!$J2177&gt;=26,People!$J2177&lt;=35),"26-35",IF(AND(People!$J2177&gt;=36,People!$J2177&lt;=45),"36-45",IF(AND(People!$J2177&gt;=46,People!$J2177&lt;=55),"46-55",IF(AND(People!$J2177&gt;=56,People!$J2177&lt;=65),"56-65",IF(AND(People!$J2177&gt;=66,People!$J2177&lt;=75),"66-75","ALL"))))))</f>
        <v>56-65</v>
      </c>
      <c r="L2177" t="str">
        <f>Products!H2177</f>
        <v>Married</v>
      </c>
      <c r="M2177">
        <f>Table2[[#This Row],[Recency]]</f>
        <v>21</v>
      </c>
      <c r="N2177">
        <f>Table2[[#This Row],[NumDealsPurchases]]</f>
        <v>3</v>
      </c>
      <c r="O2177" s="12" t="str">
        <f>IF(Table2[[#This Row],[Kidhome]]=0,"No","Yes")</f>
        <v>No</v>
      </c>
      <c r="P2177" s="12" t="str">
        <f>IF(Table2[[#This Row],[Teenhome]]=0,"No","Yes")</f>
        <v>Yes</v>
      </c>
    </row>
    <row r="2178" spans="1:16" ht="16.5" x14ac:dyDescent="0.3">
      <c r="A2178" s="5">
        <f>Table2[[#This Row],[ID]]</f>
        <v>2829</v>
      </c>
      <c r="B2178" s="6">
        <f>Table2[[#This Row],[Year_Birth]]</f>
        <v>1955</v>
      </c>
      <c r="C2178" s="6" t="str">
        <f>Table2[[#This Row],[Education]]</f>
        <v>Graduation</v>
      </c>
      <c r="D2178" s="6" t="str">
        <f>Table2[[#This Row],[Marital_Status]]</f>
        <v>Married</v>
      </c>
      <c r="E2178" s="6">
        <f>Table2[[#This Row],[Income]]</f>
        <v>65210</v>
      </c>
      <c r="F2178" s="6">
        <f>Table2[[#This Row],[Kidhome]]</f>
        <v>0</v>
      </c>
      <c r="G2178" s="6">
        <f>Table2[[#This Row],[Teenhome]]</f>
        <v>1</v>
      </c>
      <c r="H2178" s="9">
        <f>Table2[[#This Row],[Dt_Customer]]</f>
        <v>41708</v>
      </c>
      <c r="I2178" s="6">
        <f>Table2[[#This Row],[Recency]]</f>
        <v>25</v>
      </c>
      <c r="J2178" s="8">
        <f>IF(VALUE(YEAR(People!$H2178))-People!$B2178&gt;=90,44,VALUE(YEAR(People!$H2178))-People!$B2178)</f>
        <v>59</v>
      </c>
      <c r="K2178" s="5" t="str">
        <f>IF(AND(People!$J2178&gt;=16,People!$J2178&lt;=25),"16-25",IF(AND(People!$J2178&gt;=26,People!$J2178&lt;=35),"26-35",IF(AND(People!$J2178&gt;=36,People!$J2178&lt;=45),"36-45",IF(AND(People!$J2178&gt;=46,People!$J2178&lt;=55),"46-55",IF(AND(People!$J2178&gt;=56,People!$J2178&lt;=65),"56-65",IF(AND(People!$J2178&gt;=66,People!$J2178&lt;=75),"66-75","ALL"))))))</f>
        <v>56-65</v>
      </c>
      <c r="L2178" t="str">
        <f>Products!H2178</f>
        <v>Divorced</v>
      </c>
      <c r="M2178">
        <f>Table2[[#This Row],[Recency]]</f>
        <v>25</v>
      </c>
      <c r="N2178">
        <f>Table2[[#This Row],[NumDealsPurchases]]</f>
        <v>2</v>
      </c>
      <c r="O2178" s="12" t="str">
        <f>IF(Table2[[#This Row],[Kidhome]]=0,"No","Yes")</f>
        <v>No</v>
      </c>
      <c r="P2178" s="12" t="str">
        <f>IF(Table2[[#This Row],[Teenhome]]=0,"No","Yes")</f>
        <v>Yes</v>
      </c>
    </row>
    <row r="2179" spans="1:16" ht="16.5" x14ac:dyDescent="0.3">
      <c r="A2179" s="7">
        <f>Table2[[#This Row],[ID]]</f>
        <v>1772</v>
      </c>
      <c r="B2179" s="6">
        <f>Table2[[#This Row],[Year_Birth]]</f>
        <v>1975</v>
      </c>
      <c r="C2179" s="6" t="str">
        <f>Table2[[#This Row],[Education]]</f>
        <v>PhD</v>
      </c>
      <c r="D2179" s="6" t="str">
        <f>Table2[[#This Row],[Marital_Status]]</f>
        <v>Married</v>
      </c>
      <c r="E2179" s="6">
        <f>Table2[[#This Row],[Income]]</f>
        <v>79174</v>
      </c>
      <c r="F2179" s="6">
        <f>Table2[[#This Row],[Kidhome]]</f>
        <v>0</v>
      </c>
      <c r="G2179" s="6">
        <f>Table2[[#This Row],[Teenhome]]</f>
        <v>0</v>
      </c>
      <c r="H2179" s="9">
        <f>Table2[[#This Row],[Dt_Customer]]</f>
        <v>41285</v>
      </c>
      <c r="I2179" s="6">
        <f>Table2[[#This Row],[Recency]]</f>
        <v>2</v>
      </c>
      <c r="J2179" s="14">
        <f>IF(VALUE(YEAR(People!$H2179))-People!$B2179&gt;=90,44,VALUE(YEAR(People!$H2179))-People!$B2179)</f>
        <v>38</v>
      </c>
      <c r="K2179" s="5" t="str">
        <f>IF(AND(People!$J2179&gt;=16,People!$J2179&lt;=25),"16-25",IF(AND(People!$J2179&gt;=26,People!$J2179&lt;=35),"26-35",IF(AND(People!$J2179&gt;=36,People!$J2179&lt;=45),"36-45",IF(AND(People!$J2179&gt;=46,People!$J2179&lt;=55),"46-55",IF(AND(People!$J2179&gt;=56,People!$J2179&lt;=65),"56-65",IF(AND(People!$J2179&gt;=66,People!$J2179&lt;=75),"66-75","ALL"))))))</f>
        <v>36-45</v>
      </c>
      <c r="L2179" t="str">
        <f>Products!H2179</f>
        <v>YOLO</v>
      </c>
      <c r="M2179">
        <f>Table2[[#This Row],[Recency]]</f>
        <v>2</v>
      </c>
      <c r="N2179">
        <f>Table2[[#This Row],[NumDealsPurchases]]</f>
        <v>1</v>
      </c>
      <c r="O2179" s="12" t="str">
        <f>IF(Table2[[#This Row],[Kidhome]]=0,"No","Yes")</f>
        <v>No</v>
      </c>
      <c r="P2179" s="12" t="str">
        <f>IF(Table2[[#This Row],[Teenhome]]=0,"No","Yes")</f>
        <v>No</v>
      </c>
    </row>
    <row r="2180" spans="1:16" ht="16.5" x14ac:dyDescent="0.3">
      <c r="A2180" s="5">
        <f>Table2[[#This Row],[ID]]</f>
        <v>1544</v>
      </c>
      <c r="B2180" s="6">
        <f>Table2[[#This Row],[Year_Birth]]</f>
        <v>1967</v>
      </c>
      <c r="C2180" s="6" t="str">
        <f>Table2[[#This Row],[Education]]</f>
        <v>Master</v>
      </c>
      <c r="D2180" s="6" t="str">
        <f>Table2[[#This Row],[Marital_Status]]</f>
        <v>Divorced</v>
      </c>
      <c r="E2180" s="6">
        <f>Table2[[#This Row],[Income]]</f>
        <v>81380</v>
      </c>
      <c r="F2180" s="6">
        <f>Table2[[#This Row],[Kidhome]]</f>
        <v>0</v>
      </c>
      <c r="G2180" s="6">
        <f>Table2[[#This Row],[Teenhome]]</f>
        <v>0</v>
      </c>
      <c r="H2180" s="9">
        <f>Table2[[#This Row],[Dt_Customer]]</f>
        <v>41265</v>
      </c>
      <c r="I2180" s="6">
        <f>Table2[[#This Row],[Recency]]</f>
        <v>51</v>
      </c>
      <c r="J2180" s="8">
        <f>IF(VALUE(YEAR(People!$H2180))-People!$B2180&gt;=90,44,VALUE(YEAR(People!$H2180))-People!$B2180)</f>
        <v>45</v>
      </c>
      <c r="K2180" s="5" t="str">
        <f>IF(AND(People!$J2180&gt;=16,People!$J2180&lt;=25),"16-25",IF(AND(People!$J2180&gt;=26,People!$J2180&lt;=35),"26-35",IF(AND(People!$J2180&gt;=36,People!$J2180&lt;=45),"36-45",IF(AND(People!$J2180&gt;=46,People!$J2180&lt;=55),"46-55",IF(AND(People!$J2180&gt;=56,People!$J2180&lt;=65),"56-65",IF(AND(People!$J2180&gt;=66,People!$J2180&lt;=75),"66-75","ALL"))))))</f>
        <v>36-45</v>
      </c>
      <c r="L2180" t="str">
        <f>Products!H2180</f>
        <v>Married</v>
      </c>
      <c r="M2180">
        <f>Table2[[#This Row],[Recency]]</f>
        <v>51</v>
      </c>
      <c r="N2180">
        <f>Table2[[#This Row],[NumDealsPurchases]]</f>
        <v>1</v>
      </c>
      <c r="O2180" s="12" t="str">
        <f>IF(Table2[[#This Row],[Kidhome]]=0,"No","Yes")</f>
        <v>No</v>
      </c>
      <c r="P2180" s="12" t="str">
        <f>IF(Table2[[#This Row],[Teenhome]]=0,"No","Yes")</f>
        <v>No</v>
      </c>
    </row>
    <row r="2181" spans="1:16" ht="16.5" x14ac:dyDescent="0.3">
      <c r="A2181" s="7">
        <f>Table2[[#This Row],[ID]]</f>
        <v>492</v>
      </c>
      <c r="B2181" s="6">
        <f>Table2[[#This Row],[Year_Birth]]</f>
        <v>1973</v>
      </c>
      <c r="C2181" s="6" t="str">
        <f>Table2[[#This Row],[Education]]</f>
        <v>PhD</v>
      </c>
      <c r="D2181" s="6" t="str">
        <f>Table2[[#This Row],[Marital_Status]]</f>
        <v>YOLO</v>
      </c>
      <c r="E2181" s="6">
        <f>Table2[[#This Row],[Income]]</f>
        <v>48432</v>
      </c>
      <c r="F2181" s="6">
        <f>Table2[[#This Row],[Kidhome]]</f>
        <v>0</v>
      </c>
      <c r="G2181" s="6">
        <f>Table2[[#This Row],[Teenhome]]</f>
        <v>1</v>
      </c>
      <c r="H2181" s="9">
        <f>Table2[[#This Row],[Dt_Customer]]</f>
        <v>41200</v>
      </c>
      <c r="I2181" s="6">
        <f>Table2[[#This Row],[Recency]]</f>
        <v>3</v>
      </c>
      <c r="J2181" s="14">
        <f>IF(VALUE(YEAR(People!$H2181))-People!$B2181&gt;=90,44,VALUE(YEAR(People!$H2181))-People!$B2181)</f>
        <v>39</v>
      </c>
      <c r="K2181" s="5" t="str">
        <f>IF(AND(People!$J2181&gt;=16,People!$J2181&lt;=25),"16-25",IF(AND(People!$J2181&gt;=26,People!$J2181&lt;=35),"26-35",IF(AND(People!$J2181&gt;=36,People!$J2181&lt;=45),"36-45",IF(AND(People!$J2181&gt;=46,People!$J2181&lt;=55),"46-55",IF(AND(People!$J2181&gt;=56,People!$J2181&lt;=65),"56-65",IF(AND(People!$J2181&gt;=66,People!$J2181&lt;=75),"66-75","ALL"))))))</f>
        <v>36-45</v>
      </c>
      <c r="L2181" t="str">
        <f>Products!H2181</f>
        <v>Together</v>
      </c>
      <c r="M2181">
        <f>Table2[[#This Row],[Recency]]</f>
        <v>3</v>
      </c>
      <c r="N2181">
        <f>Table2[[#This Row],[NumDealsPurchases]]</f>
        <v>5</v>
      </c>
      <c r="O2181" s="12" t="str">
        <f>IF(Table2[[#This Row],[Kidhome]]=0,"No","Yes")</f>
        <v>No</v>
      </c>
      <c r="P2181" s="12" t="str">
        <f>IF(Table2[[#This Row],[Teenhome]]=0,"No","Yes")</f>
        <v>Yes</v>
      </c>
    </row>
    <row r="2182" spans="1:16" ht="16.5" x14ac:dyDescent="0.3">
      <c r="A2182" s="5">
        <f>Table2[[#This Row],[ID]]</f>
        <v>4377</v>
      </c>
      <c r="B2182" s="6">
        <f>Table2[[#This Row],[Year_Birth]]</f>
        <v>1971</v>
      </c>
      <c r="C2182" s="6" t="str">
        <f>Table2[[#This Row],[Education]]</f>
        <v>Graduation</v>
      </c>
      <c r="D2182" s="6" t="str">
        <f>Table2[[#This Row],[Marital_Status]]</f>
        <v>Married</v>
      </c>
      <c r="E2182" s="6">
        <f>Table2[[#This Row],[Income]]</f>
        <v>52914</v>
      </c>
      <c r="F2182" s="6">
        <f>Table2[[#This Row],[Kidhome]]</f>
        <v>0</v>
      </c>
      <c r="G2182" s="6">
        <f>Table2[[#This Row],[Teenhome]]</f>
        <v>1</v>
      </c>
      <c r="H2182" s="9">
        <f>Table2[[#This Row],[Dt_Customer]]</f>
        <v>41281</v>
      </c>
      <c r="I2182" s="6">
        <f>Table2[[#This Row],[Recency]]</f>
        <v>32</v>
      </c>
      <c r="J2182" s="8">
        <f>IF(VALUE(YEAR(People!$H2182))-People!$B2182&gt;=90,44,VALUE(YEAR(People!$H2182))-People!$B2182)</f>
        <v>42</v>
      </c>
      <c r="K2182" s="5" t="str">
        <f>IF(AND(People!$J2182&gt;=16,People!$J2182&lt;=25),"16-25",IF(AND(People!$J2182&gt;=26,People!$J2182&lt;=35),"26-35",IF(AND(People!$J2182&gt;=36,People!$J2182&lt;=45),"36-45",IF(AND(People!$J2182&gt;=46,People!$J2182&lt;=55),"46-55",IF(AND(People!$J2182&gt;=56,People!$J2182&lt;=65),"56-65",IF(AND(People!$J2182&gt;=66,People!$J2182&lt;=75),"66-75","ALL"))))))</f>
        <v>36-45</v>
      </c>
      <c r="L2182" t="str">
        <f>Products!H2182</f>
        <v>Married</v>
      </c>
      <c r="M2182">
        <f>Table2[[#This Row],[Recency]]</f>
        <v>32</v>
      </c>
      <c r="N2182">
        <f>Table2[[#This Row],[NumDealsPurchases]]</f>
        <v>2</v>
      </c>
      <c r="O2182" s="12" t="str">
        <f>IF(Table2[[#This Row],[Kidhome]]=0,"No","Yes")</f>
        <v>No</v>
      </c>
      <c r="P2182" s="12" t="str">
        <f>IF(Table2[[#This Row],[Teenhome]]=0,"No","Yes")</f>
        <v>Yes</v>
      </c>
    </row>
    <row r="2183" spans="1:16" ht="16.5" x14ac:dyDescent="0.3">
      <c r="A2183" s="7">
        <f>Table2[[#This Row],[ID]]</f>
        <v>4541</v>
      </c>
      <c r="B2183" s="6">
        <f>Table2[[#This Row],[Year_Birth]]</f>
        <v>1955</v>
      </c>
      <c r="C2183" s="6" t="str">
        <f>Table2[[#This Row],[Education]]</f>
        <v>Graduation</v>
      </c>
      <c r="D2183" s="6" t="str">
        <f>Table2[[#This Row],[Marital_Status]]</f>
        <v>Together</v>
      </c>
      <c r="E2183" s="6">
        <f>Table2[[#This Row],[Income]]</f>
        <v>38946</v>
      </c>
      <c r="F2183" s="6">
        <f>Table2[[#This Row],[Kidhome]]</f>
        <v>0</v>
      </c>
      <c r="G2183" s="6">
        <f>Table2[[#This Row],[Teenhome]]</f>
        <v>1</v>
      </c>
      <c r="H2183" s="9">
        <f>Table2[[#This Row],[Dt_Customer]]</f>
        <v>41571</v>
      </c>
      <c r="I2183" s="6">
        <f>Table2[[#This Row],[Recency]]</f>
        <v>84</v>
      </c>
      <c r="J2183" s="14">
        <f>IF(VALUE(YEAR(People!$H2183))-People!$B2183&gt;=90,44,VALUE(YEAR(People!$H2183))-People!$B2183)</f>
        <v>58</v>
      </c>
      <c r="K2183" s="5" t="str">
        <f>IF(AND(People!$J2183&gt;=16,People!$J2183&lt;=25),"16-25",IF(AND(People!$J2183&gt;=26,People!$J2183&lt;=35),"26-35",IF(AND(People!$J2183&gt;=36,People!$J2183&lt;=45),"36-45",IF(AND(People!$J2183&gt;=46,People!$J2183&lt;=55),"46-55",IF(AND(People!$J2183&gt;=56,People!$J2183&lt;=65),"56-65",IF(AND(People!$J2183&gt;=66,People!$J2183&lt;=75),"66-75","ALL"))))))</f>
        <v>56-65</v>
      </c>
      <c r="L2183" t="str">
        <f>Products!H2183</f>
        <v>Married</v>
      </c>
      <c r="M2183">
        <f>Table2[[#This Row],[Recency]]</f>
        <v>84</v>
      </c>
      <c r="N2183">
        <f>Table2[[#This Row],[NumDealsPurchases]]</f>
        <v>2</v>
      </c>
      <c r="O2183" s="12" t="str">
        <f>IF(Table2[[#This Row],[Kidhome]]=0,"No","Yes")</f>
        <v>No</v>
      </c>
      <c r="P2183" s="12" t="str">
        <f>IF(Table2[[#This Row],[Teenhome]]=0,"No","Yes")</f>
        <v>Yes</v>
      </c>
    </row>
    <row r="2184" spans="1:16" ht="16.5" x14ac:dyDescent="0.3">
      <c r="A2184" s="5">
        <f>Table2[[#This Row],[ID]]</f>
        <v>1321</v>
      </c>
      <c r="B2184" s="6">
        <f>Table2[[#This Row],[Year_Birth]]</f>
        <v>1974</v>
      </c>
      <c r="C2184" s="6" t="str">
        <f>Table2[[#This Row],[Education]]</f>
        <v>Graduation</v>
      </c>
      <c r="D2184" s="6" t="str">
        <f>Table2[[#This Row],[Marital_Status]]</f>
        <v>Married</v>
      </c>
      <c r="E2184" s="6">
        <f>Table2[[#This Row],[Income]]</f>
        <v>26067</v>
      </c>
      <c r="F2184" s="6">
        <f>Table2[[#This Row],[Kidhome]]</f>
        <v>1</v>
      </c>
      <c r="G2184" s="6">
        <f>Table2[[#This Row],[Teenhome]]</f>
        <v>0</v>
      </c>
      <c r="H2184" s="9">
        <f>Table2[[#This Row],[Dt_Customer]]</f>
        <v>41582</v>
      </c>
      <c r="I2184" s="6">
        <f>Table2[[#This Row],[Recency]]</f>
        <v>49</v>
      </c>
      <c r="J2184" s="8">
        <f>IF(VALUE(YEAR(People!$H2184))-People!$B2184&gt;=90,44,VALUE(YEAR(People!$H2184))-People!$B2184)</f>
        <v>39</v>
      </c>
      <c r="K2184" s="5" t="str">
        <f>IF(AND(People!$J2184&gt;=16,People!$J2184&lt;=25),"16-25",IF(AND(People!$J2184&gt;=26,People!$J2184&lt;=35),"26-35",IF(AND(People!$J2184&gt;=36,People!$J2184&lt;=45),"36-45",IF(AND(People!$J2184&gt;=46,People!$J2184&lt;=55),"46-55",IF(AND(People!$J2184&gt;=56,People!$J2184&lt;=65),"56-65",IF(AND(People!$J2184&gt;=66,People!$J2184&lt;=75),"66-75","ALL"))))))</f>
        <v>36-45</v>
      </c>
      <c r="L2184" t="str">
        <f>Products!H2184</f>
        <v>Married</v>
      </c>
      <c r="M2184">
        <f>Table2[[#This Row],[Recency]]</f>
        <v>49</v>
      </c>
      <c r="N2184">
        <f>Table2[[#This Row],[NumDealsPurchases]]</f>
        <v>3</v>
      </c>
      <c r="O2184" s="12" t="str">
        <f>IF(Table2[[#This Row],[Kidhome]]=0,"No","Yes")</f>
        <v>Yes</v>
      </c>
      <c r="P2184" s="12" t="str">
        <f>IF(Table2[[#This Row],[Teenhome]]=0,"No","Yes")</f>
        <v>No</v>
      </c>
    </row>
    <row r="2185" spans="1:16" ht="16.5" x14ac:dyDescent="0.3">
      <c r="A2185" s="7">
        <f>Table2[[#This Row],[ID]]</f>
        <v>8858</v>
      </c>
      <c r="B2185" s="6">
        <f>Table2[[#This Row],[Year_Birth]]</f>
        <v>1972</v>
      </c>
      <c r="C2185" s="6" t="str">
        <f>Table2[[#This Row],[Education]]</f>
        <v>PhD</v>
      </c>
      <c r="D2185" s="6" t="str">
        <f>Table2[[#This Row],[Marital_Status]]</f>
        <v>Married</v>
      </c>
      <c r="E2185" s="6">
        <f>Table2[[#This Row],[Income]]</f>
        <v>44325</v>
      </c>
      <c r="F2185" s="6">
        <f>Table2[[#This Row],[Kidhome]]</f>
        <v>0</v>
      </c>
      <c r="G2185" s="6">
        <f>Table2[[#This Row],[Teenhome]]</f>
        <v>1</v>
      </c>
      <c r="H2185" s="9">
        <f>Table2[[#This Row],[Dt_Customer]]</f>
        <v>41340</v>
      </c>
      <c r="I2185" s="6">
        <f>Table2[[#This Row],[Recency]]</f>
        <v>69</v>
      </c>
      <c r="J2185" s="14">
        <f>IF(VALUE(YEAR(People!$H2185))-People!$B2185&gt;=90,44,VALUE(YEAR(People!$H2185))-People!$B2185)</f>
        <v>41</v>
      </c>
      <c r="K2185" s="5" t="str">
        <f>IF(AND(People!$J2185&gt;=16,People!$J2185&lt;=25),"16-25",IF(AND(People!$J2185&gt;=26,People!$J2185&lt;=35),"26-35",IF(AND(People!$J2185&gt;=36,People!$J2185&lt;=45),"36-45",IF(AND(People!$J2185&gt;=46,People!$J2185&lt;=55),"46-55",IF(AND(People!$J2185&gt;=56,People!$J2185&lt;=65),"56-65",IF(AND(People!$J2185&gt;=66,People!$J2185&lt;=75),"66-75","ALL"))))))</f>
        <v>36-45</v>
      </c>
      <c r="L2185" t="str">
        <f>Products!H2185</f>
        <v>Single</v>
      </c>
      <c r="M2185">
        <f>Table2[[#This Row],[Recency]]</f>
        <v>69</v>
      </c>
      <c r="N2185">
        <f>Table2[[#This Row],[NumDealsPurchases]]</f>
        <v>4</v>
      </c>
      <c r="O2185" s="12" t="str">
        <f>IF(Table2[[#This Row],[Kidhome]]=0,"No","Yes")</f>
        <v>No</v>
      </c>
      <c r="P2185" s="12" t="str">
        <f>IF(Table2[[#This Row],[Teenhome]]=0,"No","Yes")</f>
        <v>Yes</v>
      </c>
    </row>
    <row r="2186" spans="1:16" ht="16.5" x14ac:dyDescent="0.3">
      <c r="A2186" s="5">
        <f>Table2[[#This Row],[ID]]</f>
        <v>3266</v>
      </c>
      <c r="B2186" s="6">
        <f>Table2[[#This Row],[Year_Birth]]</f>
        <v>1964</v>
      </c>
      <c r="C2186" s="6" t="str">
        <f>Table2[[#This Row],[Education]]</f>
        <v>Graduation</v>
      </c>
      <c r="D2186" s="6" t="str">
        <f>Table2[[#This Row],[Marital_Status]]</f>
        <v>Married</v>
      </c>
      <c r="E2186" s="6">
        <f>Table2[[#This Row],[Income]]</f>
        <v>42523</v>
      </c>
      <c r="F2186" s="6">
        <f>Table2[[#This Row],[Kidhome]]</f>
        <v>0</v>
      </c>
      <c r="G2186" s="6">
        <f>Table2[[#This Row],[Teenhome]]</f>
        <v>0</v>
      </c>
      <c r="H2186" s="9">
        <f>Table2[[#This Row],[Dt_Customer]]</f>
        <v>41752</v>
      </c>
      <c r="I2186" s="6">
        <f>Table2[[#This Row],[Recency]]</f>
        <v>96</v>
      </c>
      <c r="J2186" s="8">
        <f>IF(VALUE(YEAR(People!$H2186))-People!$B2186&gt;=90,44,VALUE(YEAR(People!$H2186))-People!$B2186)</f>
        <v>50</v>
      </c>
      <c r="K2186" s="5" t="str">
        <f>IF(AND(People!$J2186&gt;=16,People!$J2186&lt;=25),"16-25",IF(AND(People!$J2186&gt;=26,People!$J2186&lt;=35),"26-35",IF(AND(People!$J2186&gt;=36,People!$J2186&lt;=45),"36-45",IF(AND(People!$J2186&gt;=46,People!$J2186&lt;=55),"46-55",IF(AND(People!$J2186&gt;=56,People!$J2186&lt;=65),"56-65",IF(AND(People!$J2186&gt;=66,People!$J2186&lt;=75),"66-75","ALL"))))))</f>
        <v>46-55</v>
      </c>
      <c r="L2186" t="str">
        <f>Products!H2186</f>
        <v>Married</v>
      </c>
      <c r="M2186">
        <f>Table2[[#This Row],[Recency]]</f>
        <v>96</v>
      </c>
      <c r="N2186">
        <f>Table2[[#This Row],[NumDealsPurchases]]</f>
        <v>1</v>
      </c>
      <c r="O2186" s="12" t="str">
        <f>IF(Table2[[#This Row],[Kidhome]]=0,"No","Yes")</f>
        <v>No</v>
      </c>
      <c r="P2186" s="12" t="str">
        <f>IF(Table2[[#This Row],[Teenhome]]=0,"No","Yes")</f>
        <v>No</v>
      </c>
    </row>
    <row r="2187" spans="1:16" ht="16.5" x14ac:dyDescent="0.3">
      <c r="A2187" s="7">
        <f>Table2[[#This Row],[ID]]</f>
        <v>11187</v>
      </c>
      <c r="B2187" s="6">
        <f>Table2[[#This Row],[Year_Birth]]</f>
        <v>1978</v>
      </c>
      <c r="C2187" s="6" t="str">
        <f>Table2[[#This Row],[Education]]</f>
        <v>Basic</v>
      </c>
      <c r="D2187" s="6" t="str">
        <f>Table2[[#This Row],[Marital_Status]]</f>
        <v>Single</v>
      </c>
      <c r="E2187" s="6">
        <f>Table2[[#This Row],[Income]]</f>
        <v>26487</v>
      </c>
      <c r="F2187" s="6">
        <f>Table2[[#This Row],[Kidhome]]</f>
        <v>1</v>
      </c>
      <c r="G2187" s="6">
        <f>Table2[[#This Row],[Teenhome]]</f>
        <v>0</v>
      </c>
      <c r="H2187" s="9">
        <f>Table2[[#This Row],[Dt_Customer]]</f>
        <v>41414</v>
      </c>
      <c r="I2187" s="6">
        <f>Table2[[#This Row],[Recency]]</f>
        <v>23</v>
      </c>
      <c r="J2187" s="14">
        <f>IF(VALUE(YEAR(People!$H2187))-People!$B2187&gt;=90,44,VALUE(YEAR(People!$H2187))-People!$B2187)</f>
        <v>35</v>
      </c>
      <c r="K2187" s="5" t="str">
        <f>IF(AND(People!$J2187&gt;=16,People!$J2187&lt;=25),"16-25",IF(AND(People!$J2187&gt;=26,People!$J2187&lt;=35),"26-35",IF(AND(People!$J2187&gt;=36,People!$J2187&lt;=45),"36-45",IF(AND(People!$J2187&gt;=46,People!$J2187&lt;=55),"46-55",IF(AND(People!$J2187&gt;=56,People!$J2187&lt;=65),"56-65",IF(AND(People!$J2187&gt;=66,People!$J2187&lt;=75),"66-75","ALL"))))))</f>
        <v>26-35</v>
      </c>
      <c r="L2187" t="str">
        <f>Products!H2187</f>
        <v>Married</v>
      </c>
      <c r="M2187">
        <f>Table2[[#This Row],[Recency]]</f>
        <v>23</v>
      </c>
      <c r="N2187">
        <f>Table2[[#This Row],[NumDealsPurchases]]</f>
        <v>3</v>
      </c>
      <c r="O2187" s="12" t="str">
        <f>IF(Table2[[#This Row],[Kidhome]]=0,"No","Yes")</f>
        <v>Yes</v>
      </c>
      <c r="P2187" s="12" t="str">
        <f>IF(Table2[[#This Row],[Teenhome]]=0,"No","Yes")</f>
        <v>No</v>
      </c>
    </row>
    <row r="2188" spans="1:16" ht="16.5" x14ac:dyDescent="0.3">
      <c r="A2188" s="5">
        <f>Table2[[#This Row],[ID]]</f>
        <v>8207</v>
      </c>
      <c r="B2188" s="6">
        <f>Table2[[#This Row],[Year_Birth]]</f>
        <v>1957</v>
      </c>
      <c r="C2188" s="6" t="str">
        <f>Table2[[#This Row],[Education]]</f>
        <v>2n Cycle</v>
      </c>
      <c r="D2188" s="6" t="str">
        <f>Table2[[#This Row],[Marital_Status]]</f>
        <v>Married</v>
      </c>
      <c r="E2188" s="6">
        <f>Table2[[#This Row],[Income]]</f>
        <v>53233</v>
      </c>
      <c r="F2188" s="6">
        <f>Table2[[#This Row],[Kidhome]]</f>
        <v>0</v>
      </c>
      <c r="G2188" s="6">
        <f>Table2[[#This Row],[Teenhome]]</f>
        <v>1</v>
      </c>
      <c r="H2188" s="9">
        <f>Table2[[#This Row],[Dt_Customer]]</f>
        <v>41716</v>
      </c>
      <c r="I2188" s="6">
        <f>Table2[[#This Row],[Recency]]</f>
        <v>18</v>
      </c>
      <c r="J2188" s="8">
        <f>IF(VALUE(YEAR(People!$H2188))-People!$B2188&gt;=90,44,VALUE(YEAR(People!$H2188))-People!$B2188)</f>
        <v>57</v>
      </c>
      <c r="K2188" s="5" t="str">
        <f>IF(AND(People!$J2188&gt;=16,People!$J2188&lt;=25),"16-25",IF(AND(People!$J2188&gt;=26,People!$J2188&lt;=35),"26-35",IF(AND(People!$J2188&gt;=36,People!$J2188&lt;=45),"36-45",IF(AND(People!$J2188&gt;=46,People!$J2188&lt;=55),"46-55",IF(AND(People!$J2188&gt;=56,People!$J2188&lt;=65),"56-65",IF(AND(People!$J2188&gt;=66,People!$J2188&lt;=75),"66-75","ALL"))))))</f>
        <v>56-65</v>
      </c>
      <c r="L2188" t="str">
        <f>Products!H2188</f>
        <v>Married</v>
      </c>
      <c r="M2188">
        <f>Table2[[#This Row],[Recency]]</f>
        <v>18</v>
      </c>
      <c r="N2188">
        <f>Table2[[#This Row],[NumDealsPurchases]]</f>
        <v>1</v>
      </c>
      <c r="O2188" s="12" t="str">
        <f>IF(Table2[[#This Row],[Kidhome]]=0,"No","Yes")</f>
        <v>No</v>
      </c>
      <c r="P2188" s="12" t="str">
        <f>IF(Table2[[#This Row],[Teenhome]]=0,"No","Yes")</f>
        <v>Yes</v>
      </c>
    </row>
    <row r="2189" spans="1:16" ht="16.5" x14ac:dyDescent="0.3">
      <c r="A2189" s="7">
        <f>Table2[[#This Row],[ID]]</f>
        <v>9723</v>
      </c>
      <c r="B2189" s="6">
        <f>Table2[[#This Row],[Year_Birth]]</f>
        <v>1960</v>
      </c>
      <c r="C2189" s="6" t="str">
        <f>Table2[[#This Row],[Education]]</f>
        <v>Graduation</v>
      </c>
      <c r="D2189" s="6" t="str">
        <f>Table2[[#This Row],[Marital_Status]]</f>
        <v>Married</v>
      </c>
      <c r="E2189" s="6">
        <f>Table2[[#This Row],[Income]]</f>
        <v>67716</v>
      </c>
      <c r="F2189" s="6">
        <f>Table2[[#This Row],[Kidhome]]</f>
        <v>0</v>
      </c>
      <c r="G2189" s="6">
        <f>Table2[[#This Row],[Teenhome]]</f>
        <v>1</v>
      </c>
      <c r="H2189" s="9">
        <f>Table2[[#This Row],[Dt_Customer]]</f>
        <v>41284</v>
      </c>
      <c r="I2189" s="6">
        <f>Table2[[#This Row],[Recency]]</f>
        <v>8</v>
      </c>
      <c r="J2189" s="14">
        <f>IF(VALUE(YEAR(People!$H2189))-People!$B2189&gt;=90,44,VALUE(YEAR(People!$H2189))-People!$B2189)</f>
        <v>53</v>
      </c>
      <c r="K2189" s="5" t="str">
        <f>IF(AND(People!$J2189&gt;=16,People!$J2189&lt;=25),"16-25",IF(AND(People!$J2189&gt;=26,People!$J2189&lt;=35),"26-35",IF(AND(People!$J2189&gt;=36,People!$J2189&lt;=45),"36-45",IF(AND(People!$J2189&gt;=46,People!$J2189&lt;=55),"46-55",IF(AND(People!$J2189&gt;=56,People!$J2189&lt;=65),"56-65",IF(AND(People!$J2189&gt;=66,People!$J2189&lt;=75),"66-75","ALL"))))))</f>
        <v>46-55</v>
      </c>
      <c r="L2189" t="str">
        <f>Products!H2189</f>
        <v>Married</v>
      </c>
      <c r="M2189">
        <f>Table2[[#This Row],[Recency]]</f>
        <v>8</v>
      </c>
      <c r="N2189">
        <f>Table2[[#This Row],[NumDealsPurchases]]</f>
        <v>4</v>
      </c>
      <c r="O2189" s="12" t="str">
        <f>IF(Table2[[#This Row],[Kidhome]]=0,"No","Yes")</f>
        <v>No</v>
      </c>
      <c r="P2189" s="12" t="str">
        <f>IF(Table2[[#This Row],[Teenhome]]=0,"No","Yes")</f>
        <v>Yes</v>
      </c>
    </row>
    <row r="2190" spans="1:16" ht="16.5" x14ac:dyDescent="0.3">
      <c r="A2190" s="5">
        <f>Table2[[#This Row],[ID]]</f>
        <v>2666</v>
      </c>
      <c r="B2190" s="6">
        <f>Table2[[#This Row],[Year_Birth]]</f>
        <v>1972</v>
      </c>
      <c r="C2190" s="6" t="str">
        <f>Table2[[#This Row],[Education]]</f>
        <v>Master</v>
      </c>
      <c r="D2190" s="6" t="str">
        <f>Table2[[#This Row],[Marital_Status]]</f>
        <v>Married</v>
      </c>
      <c r="E2190" s="6">
        <f>Table2[[#This Row],[Income]]</f>
        <v>76234</v>
      </c>
      <c r="F2190" s="6">
        <f>Table2[[#This Row],[Kidhome]]</f>
        <v>0</v>
      </c>
      <c r="G2190" s="6">
        <f>Table2[[#This Row],[Teenhome]]</f>
        <v>1</v>
      </c>
      <c r="H2190" s="9">
        <f>Table2[[#This Row],[Dt_Customer]]</f>
        <v>41676</v>
      </c>
      <c r="I2190" s="6">
        <f>Table2[[#This Row],[Recency]]</f>
        <v>21</v>
      </c>
      <c r="J2190" s="8">
        <f>IF(VALUE(YEAR(People!$H2190))-People!$B2190&gt;=90,44,VALUE(YEAR(People!$H2190))-People!$B2190)</f>
        <v>42</v>
      </c>
      <c r="K2190" s="5" t="str">
        <f>IF(AND(People!$J2190&gt;=16,People!$J2190&lt;=25),"16-25",IF(AND(People!$J2190&gt;=26,People!$J2190&lt;=35),"26-35",IF(AND(People!$J2190&gt;=36,People!$J2190&lt;=45),"36-45",IF(AND(People!$J2190&gt;=46,People!$J2190&lt;=55),"46-55",IF(AND(People!$J2190&gt;=56,People!$J2190&lt;=65),"56-65",IF(AND(People!$J2190&gt;=66,People!$J2190&lt;=75),"66-75","ALL"))))))</f>
        <v>36-45</v>
      </c>
      <c r="L2190" t="str">
        <f>Products!H2190</f>
        <v>Together</v>
      </c>
      <c r="M2190">
        <f>Table2[[#This Row],[Recency]]</f>
        <v>21</v>
      </c>
      <c r="N2190">
        <f>Table2[[#This Row],[NumDealsPurchases]]</f>
        <v>1</v>
      </c>
      <c r="O2190" s="12" t="str">
        <f>IF(Table2[[#This Row],[Kidhome]]=0,"No","Yes")</f>
        <v>No</v>
      </c>
      <c r="P2190" s="12" t="str">
        <f>IF(Table2[[#This Row],[Teenhome]]=0,"No","Yes")</f>
        <v>Yes</v>
      </c>
    </row>
    <row r="2191" spans="1:16" ht="16.5" x14ac:dyDescent="0.3">
      <c r="A2191" s="7">
        <f>Table2[[#This Row],[ID]]</f>
        <v>5721</v>
      </c>
      <c r="B2191" s="6">
        <f>Table2[[#This Row],[Year_Birth]]</f>
        <v>1956</v>
      </c>
      <c r="C2191" s="6" t="str">
        <f>Table2[[#This Row],[Education]]</f>
        <v>PhD</v>
      </c>
      <c r="D2191" s="6" t="str">
        <f>Table2[[#This Row],[Marital_Status]]</f>
        <v>Married</v>
      </c>
      <c r="E2191" s="6">
        <f>Table2[[#This Row],[Income]]</f>
        <v>84117</v>
      </c>
      <c r="F2191" s="6">
        <f>Table2[[#This Row],[Kidhome]]</f>
        <v>0</v>
      </c>
      <c r="G2191" s="6">
        <f>Table2[[#This Row],[Teenhome]]</f>
        <v>0</v>
      </c>
      <c r="H2191" s="9">
        <f>Table2[[#This Row],[Dt_Customer]]</f>
        <v>41770</v>
      </c>
      <c r="I2191" s="6">
        <f>Table2[[#This Row],[Recency]]</f>
        <v>60</v>
      </c>
      <c r="J2191" s="14">
        <f>IF(VALUE(YEAR(People!$H2191))-People!$B2191&gt;=90,44,VALUE(YEAR(People!$H2191))-People!$B2191)</f>
        <v>58</v>
      </c>
      <c r="K2191" s="5" t="str">
        <f>IF(AND(People!$J2191&gt;=16,People!$J2191&lt;=25),"16-25",IF(AND(People!$J2191&gt;=26,People!$J2191&lt;=35),"26-35",IF(AND(People!$J2191&gt;=36,People!$J2191&lt;=45),"36-45",IF(AND(People!$J2191&gt;=46,People!$J2191&lt;=55),"46-55",IF(AND(People!$J2191&gt;=56,People!$J2191&lt;=65),"56-65",IF(AND(People!$J2191&gt;=66,People!$J2191&lt;=75),"66-75","ALL"))))))</f>
        <v>56-65</v>
      </c>
      <c r="L2191" t="str">
        <f>Products!H2191</f>
        <v>Married</v>
      </c>
      <c r="M2191">
        <f>Table2[[#This Row],[Recency]]</f>
        <v>60</v>
      </c>
      <c r="N2191">
        <f>Table2[[#This Row],[NumDealsPurchases]]</f>
        <v>1</v>
      </c>
      <c r="O2191" s="12" t="str">
        <f>IF(Table2[[#This Row],[Kidhome]]=0,"No","Yes")</f>
        <v>No</v>
      </c>
      <c r="P2191" s="12" t="str">
        <f>IF(Table2[[#This Row],[Teenhome]]=0,"No","Yes")</f>
        <v>No</v>
      </c>
    </row>
    <row r="2192" spans="1:16" ht="16.5" x14ac:dyDescent="0.3">
      <c r="A2192" s="5">
        <f>Table2[[#This Row],[ID]]</f>
        <v>10652</v>
      </c>
      <c r="B2192" s="6">
        <f>Table2[[#This Row],[Year_Birth]]</f>
        <v>1957</v>
      </c>
      <c r="C2192" s="6" t="str">
        <f>Table2[[#This Row],[Education]]</f>
        <v>Master</v>
      </c>
      <c r="D2192" s="6" t="str">
        <f>Table2[[#This Row],[Marital_Status]]</f>
        <v>Together</v>
      </c>
      <c r="E2192" s="6">
        <f>Table2[[#This Row],[Income]]</f>
        <v>65487</v>
      </c>
      <c r="F2192" s="6">
        <f>Table2[[#This Row],[Kidhome]]</f>
        <v>0</v>
      </c>
      <c r="G2192" s="6">
        <f>Table2[[#This Row],[Teenhome]]</f>
        <v>0</v>
      </c>
      <c r="H2192" s="9">
        <f>Table2[[#This Row],[Dt_Customer]]</f>
        <v>41649</v>
      </c>
      <c r="I2192" s="6">
        <f>Table2[[#This Row],[Recency]]</f>
        <v>48</v>
      </c>
      <c r="J2192" s="8">
        <f>IF(VALUE(YEAR(People!$H2192))-People!$B2192&gt;=90,44,VALUE(YEAR(People!$H2192))-People!$B2192)</f>
        <v>57</v>
      </c>
      <c r="K2192" s="5" t="str">
        <f>IF(AND(People!$J2192&gt;=16,People!$J2192&lt;=25),"16-25",IF(AND(People!$J2192&gt;=26,People!$J2192&lt;=35),"26-35",IF(AND(People!$J2192&gt;=36,People!$J2192&lt;=45),"36-45",IF(AND(People!$J2192&gt;=46,People!$J2192&lt;=55),"46-55",IF(AND(People!$J2192&gt;=56,People!$J2192&lt;=65),"56-65",IF(AND(People!$J2192&gt;=66,People!$J2192&lt;=75),"66-75","ALL"))))))</f>
        <v>56-65</v>
      </c>
      <c r="L2192" t="str">
        <f>Products!H2192</f>
        <v>Single</v>
      </c>
      <c r="M2192">
        <f>Table2[[#This Row],[Recency]]</f>
        <v>48</v>
      </c>
      <c r="N2192">
        <f>Table2[[#This Row],[NumDealsPurchases]]</f>
        <v>3</v>
      </c>
      <c r="O2192" s="12" t="str">
        <f>IF(Table2[[#This Row],[Kidhome]]=0,"No","Yes")</f>
        <v>No</v>
      </c>
      <c r="P2192" s="12" t="str">
        <f>IF(Table2[[#This Row],[Teenhome]]=0,"No","Yes")</f>
        <v>No</v>
      </c>
    </row>
    <row r="2193" spans="1:16" ht="16.5" x14ac:dyDescent="0.3">
      <c r="A2193" s="7">
        <f>Table2[[#This Row],[ID]]</f>
        <v>1646</v>
      </c>
      <c r="B2193" s="6">
        <f>Table2[[#This Row],[Year_Birth]]</f>
        <v>1972</v>
      </c>
      <c r="C2193" s="6" t="str">
        <f>Table2[[#This Row],[Education]]</f>
        <v>Basic</v>
      </c>
      <c r="D2193" s="6" t="str">
        <f>Table2[[#This Row],[Marital_Status]]</f>
        <v>Married</v>
      </c>
      <c r="E2193" s="6">
        <f>Table2[[#This Row],[Income]]</f>
        <v>25224</v>
      </c>
      <c r="F2193" s="6">
        <f>Table2[[#This Row],[Kidhome]]</f>
        <v>1</v>
      </c>
      <c r="G2193" s="6">
        <f>Table2[[#This Row],[Teenhome]]</f>
        <v>0</v>
      </c>
      <c r="H2193" s="9">
        <f>Table2[[#This Row],[Dt_Customer]]</f>
        <v>41714</v>
      </c>
      <c r="I2193" s="6">
        <f>Table2[[#This Row],[Recency]]</f>
        <v>36</v>
      </c>
      <c r="J2193" s="14">
        <f>IF(VALUE(YEAR(People!$H2193))-People!$B2193&gt;=90,44,VALUE(YEAR(People!$H2193))-People!$B2193)</f>
        <v>42</v>
      </c>
      <c r="K2193" s="5" t="str">
        <f>IF(AND(People!$J2193&gt;=16,People!$J2193&lt;=25),"16-25",IF(AND(People!$J2193&gt;=26,People!$J2193&lt;=35),"26-35",IF(AND(People!$J2193&gt;=36,People!$J2193&lt;=45),"36-45",IF(AND(People!$J2193&gt;=46,People!$J2193&lt;=55),"46-55",IF(AND(People!$J2193&gt;=56,People!$J2193&lt;=65),"56-65",IF(AND(People!$J2193&gt;=66,People!$J2193&lt;=75),"66-75","ALL"))))))</f>
        <v>36-45</v>
      </c>
      <c r="L2193" t="str">
        <f>Products!H2193</f>
        <v>Divorced</v>
      </c>
      <c r="M2193">
        <f>Table2[[#This Row],[Recency]]</f>
        <v>36</v>
      </c>
      <c r="N2193">
        <f>Table2[[#This Row],[NumDealsPurchases]]</f>
        <v>2</v>
      </c>
      <c r="O2193" s="12" t="str">
        <f>IF(Table2[[#This Row],[Kidhome]]=0,"No","Yes")</f>
        <v>Yes</v>
      </c>
      <c r="P2193" s="12" t="str">
        <f>IF(Table2[[#This Row],[Teenhome]]=0,"No","Yes")</f>
        <v>No</v>
      </c>
    </row>
    <row r="2194" spans="1:16" ht="16.5" x14ac:dyDescent="0.3">
      <c r="A2194" s="5">
        <f>Table2[[#This Row],[ID]]</f>
        <v>4418</v>
      </c>
      <c r="B2194" s="6">
        <f>Table2[[#This Row],[Year_Birth]]</f>
        <v>1983</v>
      </c>
      <c r="C2194" s="6" t="str">
        <f>Table2[[#This Row],[Education]]</f>
        <v>Master</v>
      </c>
      <c r="D2194" s="6" t="str">
        <f>Table2[[#This Row],[Marital_Status]]</f>
        <v>Single</v>
      </c>
      <c r="E2194" s="6">
        <f>Table2[[#This Row],[Income]]</f>
        <v>89616</v>
      </c>
      <c r="F2194" s="6">
        <f>Table2[[#This Row],[Kidhome]]</f>
        <v>0</v>
      </c>
      <c r="G2194" s="6">
        <f>Table2[[#This Row],[Teenhome]]</f>
        <v>0</v>
      </c>
      <c r="H2194" s="9">
        <f>Table2[[#This Row],[Dt_Customer]]</f>
        <v>41330</v>
      </c>
      <c r="I2194" s="6">
        <f>Table2[[#This Row],[Recency]]</f>
        <v>36</v>
      </c>
      <c r="J2194" s="8">
        <f>IF(VALUE(YEAR(People!$H2194))-People!$B2194&gt;=90,44,VALUE(YEAR(People!$H2194))-People!$B2194)</f>
        <v>30</v>
      </c>
      <c r="K2194" s="5" t="str">
        <f>IF(AND(People!$J2194&gt;=16,People!$J2194&lt;=25),"16-25",IF(AND(People!$J2194&gt;=26,People!$J2194&lt;=35),"26-35",IF(AND(People!$J2194&gt;=36,People!$J2194&lt;=45),"36-45",IF(AND(People!$J2194&gt;=46,People!$J2194&lt;=55),"46-55",IF(AND(People!$J2194&gt;=56,People!$J2194&lt;=65),"56-65",IF(AND(People!$J2194&gt;=66,People!$J2194&lt;=75),"66-75","ALL"))))))</f>
        <v>26-35</v>
      </c>
      <c r="L2194" t="str">
        <f>Products!H2194</f>
        <v>Married</v>
      </c>
      <c r="M2194">
        <f>Table2[[#This Row],[Recency]]</f>
        <v>36</v>
      </c>
      <c r="N2194">
        <f>Table2[[#This Row],[NumDealsPurchases]]</f>
        <v>1</v>
      </c>
      <c r="O2194" s="12" t="str">
        <f>IF(Table2[[#This Row],[Kidhome]]=0,"No","Yes")</f>
        <v>No</v>
      </c>
      <c r="P2194" s="12" t="str">
        <f>IF(Table2[[#This Row],[Teenhome]]=0,"No","Yes")</f>
        <v>No</v>
      </c>
    </row>
    <row r="2195" spans="1:16" ht="16.5" x14ac:dyDescent="0.3">
      <c r="A2195" s="7">
        <f>Table2[[#This Row],[ID]]</f>
        <v>2656</v>
      </c>
      <c r="B2195" s="6">
        <f>Table2[[#This Row],[Year_Birth]]</f>
        <v>1971</v>
      </c>
      <c r="C2195" s="6" t="str">
        <f>Table2[[#This Row],[Education]]</f>
        <v>Graduation</v>
      </c>
      <c r="D2195" s="6" t="str">
        <f>Table2[[#This Row],[Marital_Status]]</f>
        <v>Divorced</v>
      </c>
      <c r="E2195" s="6">
        <f>Table2[[#This Row],[Income]]</f>
        <v>40851</v>
      </c>
      <c r="F2195" s="6">
        <f>Table2[[#This Row],[Kidhome]]</f>
        <v>1</v>
      </c>
      <c r="G2195" s="6">
        <f>Table2[[#This Row],[Teenhome]]</f>
        <v>1</v>
      </c>
      <c r="H2195" s="9">
        <f>Table2[[#This Row],[Dt_Customer]]</f>
        <v>41326</v>
      </c>
      <c r="I2195" s="6">
        <f>Table2[[#This Row],[Recency]]</f>
        <v>63</v>
      </c>
      <c r="J2195" s="14">
        <f>IF(VALUE(YEAR(People!$H2195))-People!$B2195&gt;=90,44,VALUE(YEAR(People!$H2195))-People!$B2195)</f>
        <v>42</v>
      </c>
      <c r="K2195" s="5" t="str">
        <f>IF(AND(People!$J2195&gt;=16,People!$J2195&lt;=25),"16-25",IF(AND(People!$J2195&gt;=26,People!$J2195&lt;=35),"26-35",IF(AND(People!$J2195&gt;=36,People!$J2195&lt;=45),"36-45",IF(AND(People!$J2195&gt;=46,People!$J2195&lt;=55),"46-55",IF(AND(People!$J2195&gt;=56,People!$J2195&lt;=65),"56-65",IF(AND(People!$J2195&gt;=66,People!$J2195&lt;=75),"66-75","ALL"))))))</f>
        <v>36-45</v>
      </c>
      <c r="L2195" t="str">
        <f>Products!H2195</f>
        <v>Married</v>
      </c>
      <c r="M2195">
        <f>Table2[[#This Row],[Recency]]</f>
        <v>63</v>
      </c>
      <c r="N2195">
        <f>Table2[[#This Row],[NumDealsPurchases]]</f>
        <v>1</v>
      </c>
      <c r="O2195" s="12" t="str">
        <f>IF(Table2[[#This Row],[Kidhome]]=0,"No","Yes")</f>
        <v>Yes</v>
      </c>
      <c r="P2195" s="12" t="str">
        <f>IF(Table2[[#This Row],[Teenhome]]=0,"No","Yes")</f>
        <v>Yes</v>
      </c>
    </row>
    <row r="2196" spans="1:16" ht="16.5" x14ac:dyDescent="0.3">
      <c r="A2196" s="5">
        <f>Table2[[#This Row],[ID]]</f>
        <v>7990</v>
      </c>
      <c r="B2196" s="6">
        <f>Table2[[#This Row],[Year_Birth]]</f>
        <v>1947</v>
      </c>
      <c r="C2196" s="6" t="str">
        <f>Table2[[#This Row],[Education]]</f>
        <v>Graduation</v>
      </c>
      <c r="D2196" s="6" t="str">
        <f>Table2[[#This Row],[Marital_Status]]</f>
        <v>Married</v>
      </c>
      <c r="E2196" s="6">
        <f>Table2[[#This Row],[Income]]</f>
        <v>27469</v>
      </c>
      <c r="F2196" s="6">
        <f>Table2[[#This Row],[Kidhome]]</f>
        <v>0</v>
      </c>
      <c r="G2196" s="6">
        <f>Table2[[#This Row],[Teenhome]]</f>
        <v>0</v>
      </c>
      <c r="H2196" s="9">
        <f>Table2[[#This Row],[Dt_Customer]]</f>
        <v>41123</v>
      </c>
      <c r="I2196" s="6">
        <f>Table2[[#This Row],[Recency]]</f>
        <v>2</v>
      </c>
      <c r="J2196" s="8">
        <f>IF(VALUE(YEAR(People!$H2196))-People!$B2196&gt;=90,44,VALUE(YEAR(People!$H2196))-People!$B2196)</f>
        <v>65</v>
      </c>
      <c r="K2196" s="5" t="str">
        <f>IF(AND(People!$J2196&gt;=16,People!$J2196&lt;=25),"16-25",IF(AND(People!$J2196&gt;=26,People!$J2196&lt;=35),"26-35",IF(AND(People!$J2196&gt;=36,People!$J2196&lt;=45),"36-45",IF(AND(People!$J2196&gt;=46,People!$J2196&lt;=55),"46-55",IF(AND(People!$J2196&gt;=56,People!$J2196&lt;=65),"56-65",IF(AND(People!$J2196&gt;=66,People!$J2196&lt;=75),"66-75","ALL"))))))</f>
        <v>56-65</v>
      </c>
      <c r="L2196" t="str">
        <f>Products!H2196</f>
        <v>Married</v>
      </c>
      <c r="M2196">
        <f>Table2[[#This Row],[Recency]]</f>
        <v>2</v>
      </c>
      <c r="N2196">
        <f>Table2[[#This Row],[NumDealsPurchases]]</f>
        <v>1</v>
      </c>
      <c r="O2196" s="12" t="str">
        <f>IF(Table2[[#This Row],[Kidhome]]=0,"No","Yes")</f>
        <v>No</v>
      </c>
      <c r="P2196" s="12" t="str">
        <f>IF(Table2[[#This Row],[Teenhome]]=0,"No","Yes")</f>
        <v>No</v>
      </c>
    </row>
    <row r="2197" spans="1:16" ht="16.5" x14ac:dyDescent="0.3">
      <c r="A2197" s="7">
        <f>Table2[[#This Row],[ID]]</f>
        <v>8722</v>
      </c>
      <c r="B2197" s="6">
        <f>Table2[[#This Row],[Year_Birth]]</f>
        <v>1957</v>
      </c>
      <c r="C2197" s="6" t="str">
        <f>Table2[[#This Row],[Education]]</f>
        <v>2n Cycle</v>
      </c>
      <c r="D2197" s="6" t="str">
        <f>Table2[[#This Row],[Marital_Status]]</f>
        <v>Married</v>
      </c>
      <c r="E2197" s="6">
        <f>Table2[[#This Row],[Income]]</f>
        <v>82347</v>
      </c>
      <c r="F2197" s="6">
        <f>Table2[[#This Row],[Kidhome]]</f>
        <v>0</v>
      </c>
      <c r="G2197" s="6">
        <f>Table2[[#This Row],[Teenhome]]</f>
        <v>0</v>
      </c>
      <c r="H2197" s="9">
        <f>Table2[[#This Row],[Dt_Customer]]</f>
        <v>41219</v>
      </c>
      <c r="I2197" s="6">
        <f>Table2[[#This Row],[Recency]]</f>
        <v>38</v>
      </c>
      <c r="J2197" s="14">
        <f>IF(VALUE(YEAR(People!$H2197))-People!$B2197&gt;=90,44,VALUE(YEAR(People!$H2197))-People!$B2197)</f>
        <v>55</v>
      </c>
      <c r="K2197" s="5" t="str">
        <f>IF(AND(People!$J2197&gt;=16,People!$J2197&lt;=25),"16-25",IF(AND(People!$J2197&gt;=26,People!$J2197&lt;=35),"26-35",IF(AND(People!$J2197&gt;=36,People!$J2197&lt;=45),"36-45",IF(AND(People!$J2197&gt;=46,People!$J2197&lt;=55),"46-55",IF(AND(People!$J2197&gt;=56,People!$J2197&lt;=65),"56-65",IF(AND(People!$J2197&gt;=66,People!$J2197&lt;=75),"66-75","ALL"))))))</f>
        <v>46-55</v>
      </c>
      <c r="L2197" t="str">
        <f>Products!H2197</f>
        <v>Single</v>
      </c>
      <c r="M2197">
        <f>Table2[[#This Row],[Recency]]</f>
        <v>38</v>
      </c>
      <c r="N2197">
        <f>Table2[[#This Row],[NumDealsPurchases]]</f>
        <v>1</v>
      </c>
      <c r="O2197" s="12" t="str">
        <f>IF(Table2[[#This Row],[Kidhome]]=0,"No","Yes")</f>
        <v>No</v>
      </c>
      <c r="P2197" s="12" t="str">
        <f>IF(Table2[[#This Row],[Teenhome]]=0,"No","Yes")</f>
        <v>No</v>
      </c>
    </row>
    <row r="2198" spans="1:16" ht="16.5" x14ac:dyDescent="0.3">
      <c r="A2198" s="5">
        <f>Table2[[#This Row],[ID]]</f>
        <v>7118</v>
      </c>
      <c r="B2198" s="6">
        <f>Table2[[#This Row],[Year_Birth]]</f>
        <v>1957</v>
      </c>
      <c r="C2198" s="6" t="str">
        <f>Table2[[#This Row],[Education]]</f>
        <v>Graduation</v>
      </c>
      <c r="D2198" s="6" t="str">
        <f>Table2[[#This Row],[Marital_Status]]</f>
        <v>Married</v>
      </c>
      <c r="E2198" s="6">
        <f>Table2[[#This Row],[Income]]</f>
        <v>73803</v>
      </c>
      <c r="F2198" s="6">
        <f>Table2[[#This Row],[Kidhome]]</f>
        <v>0</v>
      </c>
      <c r="G2198" s="6">
        <f>Table2[[#This Row],[Teenhome]]</f>
        <v>1</v>
      </c>
      <c r="H2198" s="9">
        <f>Table2[[#This Row],[Dt_Customer]]</f>
        <v>41122</v>
      </c>
      <c r="I2198" s="6">
        <f>Table2[[#This Row],[Recency]]</f>
        <v>61</v>
      </c>
      <c r="J2198" s="8">
        <f>IF(VALUE(YEAR(People!$H2198))-People!$B2198&gt;=90,44,VALUE(YEAR(People!$H2198))-People!$B2198)</f>
        <v>55</v>
      </c>
      <c r="K2198" s="5" t="str">
        <f>IF(AND(People!$J2198&gt;=16,People!$J2198&lt;=25),"16-25",IF(AND(People!$J2198&gt;=26,People!$J2198&lt;=35),"26-35",IF(AND(People!$J2198&gt;=36,People!$J2198&lt;=45),"36-45",IF(AND(People!$J2198&gt;=46,People!$J2198&lt;=55),"46-55",IF(AND(People!$J2198&gt;=56,People!$J2198&lt;=65),"56-65",IF(AND(People!$J2198&gt;=66,People!$J2198&lt;=75),"66-75","ALL"))))))</f>
        <v>46-55</v>
      </c>
      <c r="L2198" t="str">
        <f>Products!H2198</f>
        <v>Single</v>
      </c>
      <c r="M2198">
        <f>Table2[[#This Row],[Recency]]</f>
        <v>61</v>
      </c>
      <c r="N2198">
        <f>Table2[[#This Row],[NumDealsPurchases]]</f>
        <v>2</v>
      </c>
      <c r="O2198" s="12" t="str">
        <f>IF(Table2[[#This Row],[Kidhome]]=0,"No","Yes")</f>
        <v>No</v>
      </c>
      <c r="P2198" s="12" t="str">
        <f>IF(Table2[[#This Row],[Teenhome]]=0,"No","Yes")</f>
        <v>Yes</v>
      </c>
    </row>
    <row r="2199" spans="1:16" ht="16.5" x14ac:dyDescent="0.3">
      <c r="A2199" s="7">
        <f>Table2[[#This Row],[ID]]</f>
        <v>2980</v>
      </c>
      <c r="B2199" s="6">
        <f>Table2[[#This Row],[Year_Birth]]</f>
        <v>1952</v>
      </c>
      <c r="C2199" s="6" t="str">
        <f>Table2[[#This Row],[Education]]</f>
        <v>Master</v>
      </c>
      <c r="D2199" s="6" t="str">
        <f>Table2[[#This Row],[Marital_Status]]</f>
        <v>Single</v>
      </c>
      <c r="E2199" s="6">
        <f>Table2[[#This Row],[Income]]</f>
        <v>8820</v>
      </c>
      <c r="F2199" s="6">
        <f>Table2[[#This Row],[Kidhome]]</f>
        <v>1</v>
      </c>
      <c r="G2199" s="6">
        <f>Table2[[#This Row],[Teenhome]]</f>
        <v>1</v>
      </c>
      <c r="H2199" s="9">
        <f>Table2[[#This Row],[Dt_Customer]]</f>
        <v>41355</v>
      </c>
      <c r="I2199" s="6">
        <f>Table2[[#This Row],[Recency]]</f>
        <v>52</v>
      </c>
      <c r="J2199" s="14">
        <f>IF(VALUE(YEAR(People!$H2199))-People!$B2199&gt;=90,44,VALUE(YEAR(People!$H2199))-People!$B2199)</f>
        <v>61</v>
      </c>
      <c r="K2199" s="5" t="str">
        <f>IF(AND(People!$J2199&gt;=16,People!$J2199&lt;=25),"16-25",IF(AND(People!$J2199&gt;=26,People!$J2199&lt;=35),"26-35",IF(AND(People!$J2199&gt;=36,People!$J2199&lt;=45),"36-45",IF(AND(People!$J2199&gt;=46,People!$J2199&lt;=55),"46-55",IF(AND(People!$J2199&gt;=56,People!$J2199&lt;=65),"56-65",IF(AND(People!$J2199&gt;=66,People!$J2199&lt;=75),"66-75","ALL"))))))</f>
        <v>56-65</v>
      </c>
      <c r="L2199" t="str">
        <f>Products!H2199</f>
        <v>Together</v>
      </c>
      <c r="M2199">
        <f>Table2[[#This Row],[Recency]]</f>
        <v>52</v>
      </c>
      <c r="N2199">
        <f>Table2[[#This Row],[NumDealsPurchases]]</f>
        <v>4</v>
      </c>
      <c r="O2199" s="12" t="str">
        <f>IF(Table2[[#This Row],[Kidhome]]=0,"No","Yes")</f>
        <v>Yes</v>
      </c>
      <c r="P2199" s="12" t="str">
        <f>IF(Table2[[#This Row],[Teenhome]]=0,"No","Yes")</f>
        <v>Yes</v>
      </c>
    </row>
    <row r="2200" spans="1:16" ht="16.5" x14ac:dyDescent="0.3">
      <c r="A2200" s="5">
        <f>Table2[[#This Row],[ID]]</f>
        <v>1839</v>
      </c>
      <c r="B2200" s="6">
        <f>Table2[[#This Row],[Year_Birth]]</f>
        <v>1974</v>
      </c>
      <c r="C2200" s="6" t="str">
        <f>Table2[[#This Row],[Education]]</f>
        <v>Graduation</v>
      </c>
      <c r="D2200" s="6" t="str">
        <f>Table2[[#This Row],[Marital_Status]]</f>
        <v>Single</v>
      </c>
      <c r="E2200" s="6">
        <f>Table2[[#This Row],[Income]]</f>
        <v>43322</v>
      </c>
      <c r="F2200" s="6">
        <f>Table2[[#This Row],[Kidhome]]</f>
        <v>0</v>
      </c>
      <c r="G2200" s="6">
        <f>Table2[[#This Row],[Teenhome]]</f>
        <v>0</v>
      </c>
      <c r="H2200" s="9">
        <f>Table2[[#This Row],[Dt_Customer]]</f>
        <v>41750</v>
      </c>
      <c r="I2200" s="6">
        <f>Table2[[#This Row],[Recency]]</f>
        <v>25</v>
      </c>
      <c r="J2200" s="8">
        <f>IF(VALUE(YEAR(People!$H2200))-People!$B2200&gt;=90,44,VALUE(YEAR(People!$H2200))-People!$B2200)</f>
        <v>40</v>
      </c>
      <c r="K2200" s="5" t="str">
        <f>IF(AND(People!$J2200&gt;=16,People!$J2200&lt;=25),"16-25",IF(AND(People!$J2200&gt;=26,People!$J2200&lt;=35),"26-35",IF(AND(People!$J2200&gt;=36,People!$J2200&lt;=45),"36-45",IF(AND(People!$J2200&gt;=46,People!$J2200&lt;=55),"46-55",IF(AND(People!$J2200&gt;=56,People!$J2200&lt;=65),"56-65",IF(AND(People!$J2200&gt;=66,People!$J2200&lt;=75),"66-75","ALL"))))))</f>
        <v>36-45</v>
      </c>
      <c r="L2200" t="str">
        <f>Products!H2200</f>
        <v>Married</v>
      </c>
      <c r="M2200">
        <f>Table2[[#This Row],[Recency]]</f>
        <v>25</v>
      </c>
      <c r="N2200">
        <f>Table2[[#This Row],[NumDealsPurchases]]</f>
        <v>1</v>
      </c>
      <c r="O2200" s="12" t="str">
        <f>IF(Table2[[#This Row],[Kidhome]]=0,"No","Yes")</f>
        <v>No</v>
      </c>
      <c r="P2200" s="12" t="str">
        <f>IF(Table2[[#This Row],[Teenhome]]=0,"No","Yes")</f>
        <v>No</v>
      </c>
    </row>
    <row r="2201" spans="1:16" ht="16.5" x14ac:dyDescent="0.3">
      <c r="A2201" s="7">
        <f>Table2[[#This Row],[ID]]</f>
        <v>10722</v>
      </c>
      <c r="B2201" s="6">
        <f>Table2[[#This Row],[Year_Birth]]</f>
        <v>1973</v>
      </c>
      <c r="C2201" s="6" t="str">
        <f>Table2[[#This Row],[Education]]</f>
        <v>Graduation</v>
      </c>
      <c r="D2201" s="6" t="str">
        <f>Table2[[#This Row],[Marital_Status]]</f>
        <v>Together</v>
      </c>
      <c r="E2201" s="6">
        <f>Table2[[#This Row],[Income]]</f>
        <v>55593</v>
      </c>
      <c r="F2201" s="6">
        <f>Table2[[#This Row],[Kidhome]]</f>
        <v>0</v>
      </c>
      <c r="G2201" s="6">
        <f>Table2[[#This Row],[Teenhome]]</f>
        <v>1</v>
      </c>
      <c r="H2201" s="9">
        <f>Table2[[#This Row],[Dt_Customer]]</f>
        <v>41507</v>
      </c>
      <c r="I2201" s="6">
        <f>Table2[[#This Row],[Recency]]</f>
        <v>63</v>
      </c>
      <c r="J2201" s="14">
        <f>IF(VALUE(YEAR(People!$H2201))-People!$B2201&gt;=90,44,VALUE(YEAR(People!$H2201))-People!$B2201)</f>
        <v>40</v>
      </c>
      <c r="K2201" s="5" t="str">
        <f>IF(AND(People!$J2201&gt;=16,People!$J2201&lt;=25),"16-25",IF(AND(People!$J2201&gt;=26,People!$J2201&lt;=35),"26-35",IF(AND(People!$J2201&gt;=36,People!$J2201&lt;=45),"36-45",IF(AND(People!$J2201&gt;=46,People!$J2201&lt;=55),"46-55",IF(AND(People!$J2201&gt;=56,People!$J2201&lt;=65),"56-65",IF(AND(People!$J2201&gt;=66,People!$J2201&lt;=75),"66-75","ALL"))))))</f>
        <v>36-45</v>
      </c>
      <c r="L2201" t="str">
        <f>Products!H2201</f>
        <v>Married</v>
      </c>
      <c r="M2201">
        <f>Table2[[#This Row],[Recency]]</f>
        <v>63</v>
      </c>
      <c r="N2201">
        <f>Table2[[#This Row],[NumDealsPurchases]]</f>
        <v>2</v>
      </c>
      <c r="O2201" s="12" t="str">
        <f>IF(Table2[[#This Row],[Kidhome]]=0,"No","Yes")</f>
        <v>No</v>
      </c>
      <c r="P2201" s="12" t="str">
        <f>IF(Table2[[#This Row],[Teenhome]]=0,"No","Yes")</f>
        <v>Yes</v>
      </c>
    </row>
    <row r="2202" spans="1:16" ht="16.5" x14ac:dyDescent="0.3">
      <c r="A2202" s="5">
        <f>Table2[[#This Row],[ID]]</f>
        <v>2632</v>
      </c>
      <c r="B2202" s="6">
        <f>Table2[[#This Row],[Year_Birth]]</f>
        <v>1954</v>
      </c>
      <c r="C2202" s="6" t="str">
        <f>Table2[[#This Row],[Education]]</f>
        <v>Graduation</v>
      </c>
      <c r="D2202" s="6" t="str">
        <f>Table2[[#This Row],[Marital_Status]]</f>
        <v>Married</v>
      </c>
      <c r="E2202" s="6">
        <f>Table2[[#This Row],[Income]]</f>
        <v>50501</v>
      </c>
      <c r="F2202" s="6">
        <f>Table2[[#This Row],[Kidhome]]</f>
        <v>1</v>
      </c>
      <c r="G2202" s="6">
        <f>Table2[[#This Row],[Teenhome]]</f>
        <v>1</v>
      </c>
      <c r="H2202" s="9">
        <f>Table2[[#This Row],[Dt_Customer]]</f>
        <v>41443</v>
      </c>
      <c r="I2202" s="6">
        <f>Table2[[#This Row],[Recency]]</f>
        <v>10</v>
      </c>
      <c r="J2202" s="8">
        <f>IF(VALUE(YEAR(People!$H2202))-People!$B2202&gt;=90,44,VALUE(YEAR(People!$H2202))-People!$B2202)</f>
        <v>59</v>
      </c>
      <c r="K2202" s="5" t="str">
        <f>IF(AND(People!$J2202&gt;=16,People!$J2202&lt;=25),"16-25",IF(AND(People!$J2202&gt;=26,People!$J2202&lt;=35),"26-35",IF(AND(People!$J2202&gt;=36,People!$J2202&lt;=45),"36-45",IF(AND(People!$J2202&gt;=46,People!$J2202&lt;=55),"46-55",IF(AND(People!$J2202&gt;=56,People!$J2202&lt;=65),"56-65",IF(AND(People!$J2202&gt;=66,People!$J2202&lt;=75),"66-75","ALL"))))))</f>
        <v>56-65</v>
      </c>
      <c r="L2202" t="str">
        <f>Products!H2202</f>
        <v>Single</v>
      </c>
      <c r="M2202">
        <f>Table2[[#This Row],[Recency]]</f>
        <v>10</v>
      </c>
      <c r="N2202">
        <f>Table2[[#This Row],[NumDealsPurchases]]</f>
        <v>7</v>
      </c>
      <c r="O2202" s="12" t="str">
        <f>IF(Table2[[#This Row],[Kidhome]]=0,"No","Yes")</f>
        <v>Yes</v>
      </c>
      <c r="P2202" s="12" t="str">
        <f>IF(Table2[[#This Row],[Teenhome]]=0,"No","Yes")</f>
        <v>Yes</v>
      </c>
    </row>
    <row r="2203" spans="1:16" ht="16.5" x14ac:dyDescent="0.3">
      <c r="A2203" s="7">
        <f>Table2[[#This Row],[ID]]</f>
        <v>9014</v>
      </c>
      <c r="B2203" s="6">
        <f>Table2[[#This Row],[Year_Birth]]</f>
        <v>1975</v>
      </c>
      <c r="C2203" s="6" t="str">
        <f>Table2[[#This Row],[Education]]</f>
        <v>Graduation</v>
      </c>
      <c r="D2203" s="6" t="str">
        <f>Table2[[#This Row],[Marital_Status]]</f>
        <v>Married</v>
      </c>
      <c r="E2203" s="6">
        <f>Table2[[#This Row],[Income]]</f>
        <v>37085</v>
      </c>
      <c r="F2203" s="6">
        <f>Table2[[#This Row],[Kidhome]]</f>
        <v>1</v>
      </c>
      <c r="G2203" s="6">
        <f>Table2[[#This Row],[Teenhome]]</f>
        <v>1</v>
      </c>
      <c r="H2203" s="9">
        <f>Table2[[#This Row],[Dt_Customer]]</f>
        <v>41816</v>
      </c>
      <c r="I2203" s="6">
        <f>Table2[[#This Row],[Recency]]</f>
        <v>65</v>
      </c>
      <c r="J2203" s="14">
        <f>IF(VALUE(YEAR(People!$H2203))-People!$B2203&gt;=90,44,VALUE(YEAR(People!$H2203))-People!$B2203)</f>
        <v>39</v>
      </c>
      <c r="K2203" s="5" t="str">
        <f>IF(AND(People!$J2203&gt;=16,People!$J2203&lt;=25),"16-25",IF(AND(People!$J2203&gt;=26,People!$J2203&lt;=35),"26-35",IF(AND(People!$J2203&gt;=36,People!$J2203&lt;=45),"36-45",IF(AND(People!$J2203&gt;=46,People!$J2203&lt;=55),"46-55",IF(AND(People!$J2203&gt;=56,People!$J2203&lt;=65),"56-65",IF(AND(People!$J2203&gt;=66,People!$J2203&lt;=75),"66-75","ALL"))))))</f>
        <v>36-45</v>
      </c>
      <c r="L2203" t="str">
        <f>Products!H2203</f>
        <v>Single</v>
      </c>
      <c r="M2203">
        <f>Table2[[#This Row],[Recency]]</f>
        <v>65</v>
      </c>
      <c r="N2203">
        <f>Table2[[#This Row],[NumDealsPurchases]]</f>
        <v>4</v>
      </c>
      <c r="O2203" s="12" t="str">
        <f>IF(Table2[[#This Row],[Kidhome]]=0,"No","Yes")</f>
        <v>Yes</v>
      </c>
      <c r="P2203" s="12" t="str">
        <f>IF(Table2[[#This Row],[Teenhome]]=0,"No","Yes")</f>
        <v>Yes</v>
      </c>
    </row>
    <row r="2204" spans="1:16" ht="16.5" x14ac:dyDescent="0.3">
      <c r="A2204" s="5">
        <f>Table2[[#This Row],[ID]]</f>
        <v>7620</v>
      </c>
      <c r="B2204" s="6">
        <f>Table2[[#This Row],[Year_Birth]]</f>
        <v>1990</v>
      </c>
      <c r="C2204" s="6" t="str">
        <f>Table2[[#This Row],[Education]]</f>
        <v>Basic</v>
      </c>
      <c r="D2204" s="6" t="str">
        <f>Table2[[#This Row],[Marital_Status]]</f>
        <v>Single</v>
      </c>
      <c r="E2204" s="6">
        <f>Table2[[#This Row],[Income]]</f>
        <v>16185</v>
      </c>
      <c r="F2204" s="6">
        <f>Table2[[#This Row],[Kidhome]]</f>
        <v>1</v>
      </c>
      <c r="G2204" s="6">
        <f>Table2[[#This Row],[Teenhome]]</f>
        <v>0</v>
      </c>
      <c r="H2204" s="9">
        <f>Table2[[#This Row],[Dt_Customer]]</f>
        <v>41491</v>
      </c>
      <c r="I2204" s="6">
        <f>Table2[[#This Row],[Recency]]</f>
        <v>71</v>
      </c>
      <c r="J2204" s="8">
        <f>IF(VALUE(YEAR(People!$H2204))-People!$B2204&gt;=90,44,VALUE(YEAR(People!$H2204))-People!$B2204)</f>
        <v>23</v>
      </c>
      <c r="K2204" s="5" t="str">
        <f>IF(AND(People!$J2204&gt;=16,People!$J2204&lt;=25),"16-25",IF(AND(People!$J2204&gt;=26,People!$J2204&lt;=35),"26-35",IF(AND(People!$J2204&gt;=36,People!$J2204&lt;=45),"36-45",IF(AND(People!$J2204&gt;=46,People!$J2204&lt;=55),"46-55",IF(AND(People!$J2204&gt;=56,People!$J2204&lt;=65),"56-65",IF(AND(People!$J2204&gt;=66,People!$J2204&lt;=75),"66-75","ALL"))))))</f>
        <v>16-25</v>
      </c>
      <c r="L2204" t="str">
        <f>Products!H2204</f>
        <v>YOLO</v>
      </c>
      <c r="M2204">
        <f>Table2[[#This Row],[Recency]]</f>
        <v>71</v>
      </c>
      <c r="N2204">
        <f>Table2[[#This Row],[NumDealsPurchases]]</f>
        <v>2</v>
      </c>
      <c r="O2204" s="12" t="str">
        <f>IF(Table2[[#This Row],[Kidhome]]=0,"No","Yes")</f>
        <v>Yes</v>
      </c>
      <c r="P2204" s="12" t="str">
        <f>IF(Table2[[#This Row],[Teenhome]]=0,"No","Yes")</f>
        <v>No</v>
      </c>
    </row>
    <row r="2205" spans="1:16" ht="16.5" x14ac:dyDescent="0.3">
      <c r="A2205" s="7">
        <f>Table2[[#This Row],[ID]]</f>
        <v>10968</v>
      </c>
      <c r="B2205" s="6">
        <f>Table2[[#This Row],[Year_Birth]]</f>
        <v>1969</v>
      </c>
      <c r="C2205" s="6" t="str">
        <f>Table2[[#This Row],[Education]]</f>
        <v>Graduation</v>
      </c>
      <c r="D2205" s="6" t="str">
        <f>Table2[[#This Row],[Marital_Status]]</f>
        <v>Single</v>
      </c>
      <c r="E2205" s="6">
        <f>Table2[[#This Row],[Income]]</f>
        <v>57731</v>
      </c>
      <c r="F2205" s="6">
        <f>Table2[[#This Row],[Kidhome]]</f>
        <v>0</v>
      </c>
      <c r="G2205" s="6">
        <f>Table2[[#This Row],[Teenhome]]</f>
        <v>1</v>
      </c>
      <c r="H2205" s="9">
        <f>Table2[[#This Row],[Dt_Customer]]</f>
        <v>41236</v>
      </c>
      <c r="I2205" s="6">
        <f>Table2[[#This Row],[Recency]]</f>
        <v>0</v>
      </c>
      <c r="J2205" s="14">
        <f>IF(VALUE(YEAR(People!$H2205))-People!$B2205&gt;=90,44,VALUE(YEAR(People!$H2205))-People!$B2205)</f>
        <v>43</v>
      </c>
      <c r="K2205" s="5" t="str">
        <f>IF(AND(People!$J2205&gt;=16,People!$J2205&lt;=25),"16-25",IF(AND(People!$J2205&gt;=26,People!$J2205&lt;=35),"26-35",IF(AND(People!$J2205&gt;=36,People!$J2205&lt;=45),"36-45",IF(AND(People!$J2205&gt;=46,People!$J2205&lt;=55),"46-55",IF(AND(People!$J2205&gt;=56,People!$J2205&lt;=65),"56-65",IF(AND(People!$J2205&gt;=66,People!$J2205&lt;=75),"66-75","ALL"))))))</f>
        <v>36-45</v>
      </c>
      <c r="L2205" t="str">
        <f>Products!H2205</f>
        <v>Married</v>
      </c>
      <c r="M2205">
        <f>Table2[[#This Row],[Recency]]</f>
        <v>0</v>
      </c>
      <c r="N2205">
        <f>Table2[[#This Row],[NumDealsPurchases]]</f>
        <v>4</v>
      </c>
      <c r="O2205" s="12" t="str">
        <f>IF(Table2[[#This Row],[Kidhome]]=0,"No","Yes")</f>
        <v>No</v>
      </c>
      <c r="P2205" s="12" t="str">
        <f>IF(Table2[[#This Row],[Teenhome]]=0,"No","Yes")</f>
        <v>Yes</v>
      </c>
    </row>
    <row r="2206" spans="1:16" ht="16.5" x14ac:dyDescent="0.3">
      <c r="A2206" s="5">
        <f>Table2[[#This Row],[ID]]</f>
        <v>11133</v>
      </c>
      <c r="B2206" s="6">
        <f>Table2[[#This Row],[Year_Birth]]</f>
        <v>1973</v>
      </c>
      <c r="C2206" s="6" t="str">
        <f>Table2[[#This Row],[Education]]</f>
        <v>PhD</v>
      </c>
      <c r="D2206" s="6" t="str">
        <f>Table2[[#This Row],[Marital_Status]]</f>
        <v>YOLO</v>
      </c>
      <c r="E2206" s="6">
        <f>Table2[[#This Row],[Income]]</f>
        <v>48432</v>
      </c>
      <c r="F2206" s="6">
        <f>Table2[[#This Row],[Kidhome]]</f>
        <v>0</v>
      </c>
      <c r="G2206" s="6">
        <f>Table2[[#This Row],[Teenhome]]</f>
        <v>1</v>
      </c>
      <c r="H2206" s="9">
        <f>Table2[[#This Row],[Dt_Customer]]</f>
        <v>41200</v>
      </c>
      <c r="I2206" s="6">
        <f>Table2[[#This Row],[Recency]]</f>
        <v>3</v>
      </c>
      <c r="J2206" s="8">
        <f>IF(VALUE(YEAR(People!$H2206))-People!$B2206&gt;=90,44,VALUE(YEAR(People!$H2206))-People!$B2206)</f>
        <v>39</v>
      </c>
      <c r="K2206" s="5" t="str">
        <f>IF(AND(People!$J2206&gt;=16,People!$J2206&lt;=25),"16-25",IF(AND(People!$J2206&gt;=26,People!$J2206&lt;=35),"26-35",IF(AND(People!$J2206&gt;=36,People!$J2206&lt;=45),"36-45",IF(AND(People!$J2206&gt;=46,People!$J2206&lt;=55),"46-55",IF(AND(People!$J2206&gt;=56,People!$J2206&lt;=65),"56-65",IF(AND(People!$J2206&gt;=66,People!$J2206&lt;=75),"66-75","ALL"))))))</f>
        <v>36-45</v>
      </c>
      <c r="L2206" t="str">
        <f>Products!H2206</f>
        <v>Married</v>
      </c>
      <c r="M2206">
        <f>Table2[[#This Row],[Recency]]</f>
        <v>3</v>
      </c>
      <c r="N2206">
        <f>Table2[[#This Row],[NumDealsPurchases]]</f>
        <v>5</v>
      </c>
      <c r="O2206" s="12" t="str">
        <f>IF(Table2[[#This Row],[Kidhome]]=0,"No","Yes")</f>
        <v>No</v>
      </c>
      <c r="P2206" s="12" t="str">
        <f>IF(Table2[[#This Row],[Teenhome]]=0,"No","Yes")</f>
        <v>Yes</v>
      </c>
    </row>
    <row r="2207" spans="1:16" ht="16.5" x14ac:dyDescent="0.3">
      <c r="A2207" s="7">
        <f>Table2[[#This Row],[ID]]</f>
        <v>2736</v>
      </c>
      <c r="B2207" s="6">
        <f>Table2[[#This Row],[Year_Birth]]</f>
        <v>1978</v>
      </c>
      <c r="C2207" s="6" t="str">
        <f>Table2[[#This Row],[Education]]</f>
        <v>Graduation</v>
      </c>
      <c r="D2207" s="6" t="str">
        <f>Table2[[#This Row],[Marital_Status]]</f>
        <v>Married</v>
      </c>
      <c r="E2207" s="6">
        <f>Table2[[#This Row],[Income]]</f>
        <v>73807</v>
      </c>
      <c r="F2207" s="6">
        <f>Table2[[#This Row],[Kidhome]]</f>
        <v>0</v>
      </c>
      <c r="G2207" s="6">
        <f>Table2[[#This Row],[Teenhome]]</f>
        <v>1</v>
      </c>
      <c r="H2207" s="9">
        <f>Table2[[#This Row],[Dt_Customer]]</f>
        <v>41276</v>
      </c>
      <c r="I2207" s="6">
        <f>Table2[[#This Row],[Recency]]</f>
        <v>88</v>
      </c>
      <c r="J2207" s="14">
        <f>IF(VALUE(YEAR(People!$H2207))-People!$B2207&gt;=90,44,VALUE(YEAR(People!$H2207))-People!$B2207)</f>
        <v>35</v>
      </c>
      <c r="K2207" s="5" t="str">
        <f>IF(AND(People!$J2207&gt;=16,People!$J2207&lt;=25),"16-25",IF(AND(People!$J2207&gt;=26,People!$J2207&lt;=35),"26-35",IF(AND(People!$J2207&gt;=36,People!$J2207&lt;=45),"36-45",IF(AND(People!$J2207&gt;=46,People!$J2207&lt;=55),"46-55",IF(AND(People!$J2207&gt;=56,People!$J2207&lt;=65),"56-65",IF(AND(People!$J2207&gt;=66,People!$J2207&lt;=75),"66-75","ALL"))))))</f>
        <v>26-35</v>
      </c>
      <c r="L2207" t="str">
        <f>Products!H2207</f>
        <v>Single</v>
      </c>
      <c r="M2207">
        <f>Table2[[#This Row],[Recency]]</f>
        <v>88</v>
      </c>
      <c r="N2207">
        <f>Table2[[#This Row],[NumDealsPurchases]]</f>
        <v>2</v>
      </c>
      <c r="O2207" s="12" t="str">
        <f>IF(Table2[[#This Row],[Kidhome]]=0,"No","Yes")</f>
        <v>No</v>
      </c>
      <c r="P2207" s="12" t="str">
        <f>IF(Table2[[#This Row],[Teenhome]]=0,"No","Yes")</f>
        <v>Yes</v>
      </c>
    </row>
    <row r="2208" spans="1:16" ht="16.5" x14ac:dyDescent="0.3">
      <c r="A2208" s="5">
        <f>Table2[[#This Row],[ID]]</f>
        <v>1876</v>
      </c>
      <c r="B2208" s="6">
        <f>Table2[[#This Row],[Year_Birth]]</f>
        <v>1990</v>
      </c>
      <c r="C2208" s="6" t="str">
        <f>Table2[[#This Row],[Education]]</f>
        <v>Graduation</v>
      </c>
      <c r="D2208" s="6" t="str">
        <f>Table2[[#This Row],[Marital_Status]]</f>
        <v>Married</v>
      </c>
      <c r="E2208" s="6">
        <f>Table2[[#This Row],[Income]]</f>
        <v>18929</v>
      </c>
      <c r="F2208" s="6">
        <f>Table2[[#This Row],[Kidhome]]</f>
        <v>0</v>
      </c>
      <c r="G2208" s="6">
        <f>Table2[[#This Row],[Teenhome]]</f>
        <v>0</v>
      </c>
      <c r="H2208" s="9">
        <f>Table2[[#This Row],[Dt_Customer]]</f>
        <v>41321</v>
      </c>
      <c r="I2208" s="6">
        <f>Table2[[#This Row],[Recency]]</f>
        <v>15</v>
      </c>
      <c r="J2208" s="8">
        <f>IF(VALUE(YEAR(People!$H2208))-People!$B2208&gt;=90,44,VALUE(YEAR(People!$H2208))-People!$B2208)</f>
        <v>23</v>
      </c>
      <c r="K2208" s="5" t="str">
        <f>IF(AND(People!$J2208&gt;=16,People!$J2208&lt;=25),"16-25",IF(AND(People!$J2208&gt;=26,People!$J2208&lt;=35),"26-35",IF(AND(People!$J2208&gt;=36,People!$J2208&lt;=45),"36-45",IF(AND(People!$J2208&gt;=46,People!$J2208&lt;=55),"46-55",IF(AND(People!$J2208&gt;=56,People!$J2208&lt;=65),"56-65",IF(AND(People!$J2208&gt;=66,People!$J2208&lt;=75),"66-75","ALL"))))))</f>
        <v>16-25</v>
      </c>
      <c r="L2208" t="str">
        <f>Products!H2208</f>
        <v>Married</v>
      </c>
      <c r="M2208">
        <f>Table2[[#This Row],[Recency]]</f>
        <v>15</v>
      </c>
      <c r="N2208">
        <f>Table2[[#This Row],[NumDealsPurchases]]</f>
        <v>1</v>
      </c>
      <c r="O2208" s="12" t="str">
        <f>IF(Table2[[#This Row],[Kidhome]]=0,"No","Yes")</f>
        <v>No</v>
      </c>
      <c r="P2208" s="12" t="str">
        <f>IF(Table2[[#This Row],[Teenhome]]=0,"No","Yes")</f>
        <v>No</v>
      </c>
    </row>
    <row r="2209" spans="1:16" ht="16.5" x14ac:dyDescent="0.3">
      <c r="A2209" s="7">
        <f>Table2[[#This Row],[ID]]</f>
        <v>5959</v>
      </c>
      <c r="B2209" s="6">
        <f>Table2[[#This Row],[Year_Birth]]</f>
        <v>1968</v>
      </c>
      <c r="C2209" s="6" t="str">
        <f>Table2[[#This Row],[Education]]</f>
        <v>Graduation</v>
      </c>
      <c r="D2209" s="6" t="str">
        <f>Table2[[#This Row],[Marital_Status]]</f>
        <v>Single</v>
      </c>
      <c r="E2209" s="6">
        <f>Table2[[#This Row],[Income]]</f>
        <v>35893</v>
      </c>
      <c r="F2209" s="6">
        <f>Table2[[#This Row],[Kidhome]]</f>
        <v>1</v>
      </c>
      <c r="G2209" s="6">
        <f>Table2[[#This Row],[Teenhome]]</f>
        <v>1</v>
      </c>
      <c r="H2209" s="9">
        <f>Table2[[#This Row],[Dt_Customer]]</f>
        <v>41197</v>
      </c>
      <c r="I2209" s="6">
        <f>Table2[[#This Row],[Recency]]</f>
        <v>80</v>
      </c>
      <c r="J2209" s="14">
        <f>IF(VALUE(YEAR(People!$H2209))-People!$B2209&gt;=90,44,VALUE(YEAR(People!$H2209))-People!$B2209)</f>
        <v>44</v>
      </c>
      <c r="K2209" s="5" t="str">
        <f>IF(AND(People!$J2209&gt;=16,People!$J2209&lt;=25),"16-25",IF(AND(People!$J2209&gt;=26,People!$J2209&lt;=35),"26-35",IF(AND(People!$J2209&gt;=36,People!$J2209&lt;=45),"36-45",IF(AND(People!$J2209&gt;=46,People!$J2209&lt;=55),"46-55",IF(AND(People!$J2209&gt;=56,People!$J2209&lt;=65),"56-65",IF(AND(People!$J2209&gt;=66,People!$J2209&lt;=75),"66-75","ALL"))))))</f>
        <v>36-45</v>
      </c>
      <c r="L2209" t="str">
        <f>Products!H2209</f>
        <v>Together</v>
      </c>
      <c r="M2209">
        <f>Table2[[#This Row],[Recency]]</f>
        <v>80</v>
      </c>
      <c r="N2209">
        <f>Table2[[#This Row],[NumDealsPurchases]]</f>
        <v>6</v>
      </c>
      <c r="O2209" s="12" t="str">
        <f>IF(Table2[[#This Row],[Kidhome]]=0,"No","Yes")</f>
        <v>Yes</v>
      </c>
      <c r="P2209" s="12" t="str">
        <f>IF(Table2[[#This Row],[Teenhome]]=0,"No","Yes")</f>
        <v>Yes</v>
      </c>
    </row>
    <row r="2210" spans="1:16" ht="16.5" x14ac:dyDescent="0.3">
      <c r="A2210" s="5">
        <f>Table2[[#This Row],[ID]]</f>
        <v>1092</v>
      </c>
      <c r="B2210" s="6">
        <f>Table2[[#This Row],[Year_Birth]]</f>
        <v>1980</v>
      </c>
      <c r="C2210" s="6" t="str">
        <f>Table2[[#This Row],[Education]]</f>
        <v>Graduation</v>
      </c>
      <c r="D2210" s="6" t="str">
        <f>Table2[[#This Row],[Marital_Status]]</f>
        <v>Married</v>
      </c>
      <c r="E2210" s="6">
        <f>Table2[[#This Row],[Income]]</f>
        <v>61014</v>
      </c>
      <c r="F2210" s="6">
        <f>Table2[[#This Row],[Kidhome]]</f>
        <v>0</v>
      </c>
      <c r="G2210" s="6">
        <f>Table2[[#This Row],[Teenhome]]</f>
        <v>1</v>
      </c>
      <c r="H2210" s="9">
        <f>Table2[[#This Row],[Dt_Customer]]</f>
        <v>41132</v>
      </c>
      <c r="I2210" s="6">
        <f>Table2[[#This Row],[Recency]]</f>
        <v>17</v>
      </c>
      <c r="J2210" s="8">
        <f>IF(VALUE(YEAR(People!$H2210))-People!$B2210&gt;=90,44,VALUE(YEAR(People!$H2210))-People!$B2210)</f>
        <v>32</v>
      </c>
      <c r="K2210" s="5" t="str">
        <f>IF(AND(People!$J2210&gt;=16,People!$J2210&lt;=25),"16-25",IF(AND(People!$J2210&gt;=26,People!$J2210&lt;=35),"26-35",IF(AND(People!$J2210&gt;=36,People!$J2210&lt;=45),"36-45",IF(AND(People!$J2210&gt;=46,People!$J2210&lt;=55),"46-55",IF(AND(People!$J2210&gt;=56,People!$J2210&lt;=65),"56-65",IF(AND(People!$J2210&gt;=66,People!$J2210&lt;=75),"66-75","ALL"))))))</f>
        <v>26-35</v>
      </c>
      <c r="L2210" t="str">
        <f>Products!H2210</f>
        <v>Together</v>
      </c>
      <c r="M2210">
        <f>Table2[[#This Row],[Recency]]</f>
        <v>17</v>
      </c>
      <c r="N2210">
        <f>Table2[[#This Row],[NumDealsPurchases]]</f>
        <v>4</v>
      </c>
      <c r="O2210" s="12" t="str">
        <f>IF(Table2[[#This Row],[Kidhome]]=0,"No","Yes")</f>
        <v>No</v>
      </c>
      <c r="P2210" s="12" t="str">
        <f>IF(Table2[[#This Row],[Teenhome]]=0,"No","Yes")</f>
        <v>Yes</v>
      </c>
    </row>
    <row r="2211" spans="1:16" ht="16.5" x14ac:dyDescent="0.3">
      <c r="A2211" s="7">
        <f>Table2[[#This Row],[ID]]</f>
        <v>4333</v>
      </c>
      <c r="B2211" s="6">
        <f>Table2[[#This Row],[Year_Birth]]</f>
        <v>1954</v>
      </c>
      <c r="C2211" s="6" t="str">
        <f>Table2[[#This Row],[Education]]</f>
        <v>Graduation</v>
      </c>
      <c r="D2211" s="6" t="str">
        <f>Table2[[#This Row],[Marital_Status]]</f>
        <v>Together</v>
      </c>
      <c r="E2211" s="6">
        <f>Table2[[#This Row],[Income]]</f>
        <v>32144</v>
      </c>
      <c r="F2211" s="6">
        <f>Table2[[#This Row],[Kidhome]]</f>
        <v>1</v>
      </c>
      <c r="G2211" s="6">
        <f>Table2[[#This Row],[Teenhome]]</f>
        <v>1</v>
      </c>
      <c r="H2211" s="9">
        <f>Table2[[#This Row],[Dt_Customer]]</f>
        <v>41721</v>
      </c>
      <c r="I2211" s="6">
        <f>Table2[[#This Row],[Recency]]</f>
        <v>76</v>
      </c>
      <c r="J2211" s="14">
        <f>IF(VALUE(YEAR(People!$H2211))-People!$B2211&gt;=90,44,VALUE(YEAR(People!$H2211))-People!$B2211)</f>
        <v>60</v>
      </c>
      <c r="K2211" s="5" t="str">
        <f>IF(AND(People!$J2211&gt;=16,People!$J2211&lt;=25),"16-25",IF(AND(People!$J2211&gt;=26,People!$J2211&lt;=35),"26-35",IF(AND(People!$J2211&gt;=36,People!$J2211&lt;=45),"36-45",IF(AND(People!$J2211&gt;=46,People!$J2211&lt;=55),"46-55",IF(AND(People!$J2211&gt;=56,People!$J2211&lt;=65),"56-65",IF(AND(People!$J2211&gt;=66,People!$J2211&lt;=75),"66-75","ALL"))))))</f>
        <v>56-65</v>
      </c>
      <c r="L2211" t="str">
        <f>Products!H2211</f>
        <v>Divorced</v>
      </c>
      <c r="M2211">
        <f>Table2[[#This Row],[Recency]]</f>
        <v>76</v>
      </c>
      <c r="N2211">
        <f>Table2[[#This Row],[NumDealsPurchases]]</f>
        <v>4</v>
      </c>
      <c r="O2211" s="12" t="str">
        <f>IF(Table2[[#This Row],[Kidhome]]=0,"No","Yes")</f>
        <v>Yes</v>
      </c>
      <c r="P2211" s="12" t="str">
        <f>IF(Table2[[#This Row],[Teenhome]]=0,"No","Yes")</f>
        <v>Yes</v>
      </c>
    </row>
    <row r="2212" spans="1:16" ht="16.5" x14ac:dyDescent="0.3">
      <c r="A2212" s="5">
        <f>Table2[[#This Row],[ID]]</f>
        <v>3850</v>
      </c>
      <c r="B2212" s="6">
        <f>Table2[[#This Row],[Year_Birth]]</f>
        <v>1963</v>
      </c>
      <c r="C2212" s="6" t="str">
        <f>Table2[[#This Row],[Education]]</f>
        <v>Basic</v>
      </c>
      <c r="D2212" s="6" t="str">
        <f>Table2[[#This Row],[Marital_Status]]</f>
        <v>Together</v>
      </c>
      <c r="E2212" s="6">
        <f>Table2[[#This Row],[Income]]</f>
        <v>14918</v>
      </c>
      <c r="F2212" s="6">
        <f>Table2[[#This Row],[Kidhome]]</f>
        <v>0</v>
      </c>
      <c r="G2212" s="6">
        <f>Table2[[#This Row],[Teenhome]]</f>
        <v>1</v>
      </c>
      <c r="H2212" s="9">
        <f>Table2[[#This Row],[Dt_Customer]]</f>
        <v>41250</v>
      </c>
      <c r="I2212" s="6">
        <f>Table2[[#This Row],[Recency]]</f>
        <v>52</v>
      </c>
      <c r="J2212" s="8">
        <f>IF(VALUE(YEAR(People!$H2212))-People!$B2212&gt;=90,44,VALUE(YEAR(People!$H2212))-People!$B2212)</f>
        <v>49</v>
      </c>
      <c r="K2212" s="5" t="str">
        <f>IF(AND(People!$J2212&gt;=16,People!$J2212&lt;=25),"16-25",IF(AND(People!$J2212&gt;=26,People!$J2212&lt;=35),"26-35",IF(AND(People!$J2212&gt;=36,People!$J2212&lt;=45),"36-45",IF(AND(People!$J2212&gt;=46,People!$J2212&lt;=55),"46-55",IF(AND(People!$J2212&gt;=56,People!$J2212&lt;=65),"56-65",IF(AND(People!$J2212&gt;=66,People!$J2212&lt;=75),"66-75","ALL"))))))</f>
        <v>46-55</v>
      </c>
      <c r="L2212" t="str">
        <f>Products!H2212</f>
        <v>Divorced</v>
      </c>
      <c r="M2212">
        <f>Table2[[#This Row],[Recency]]</f>
        <v>52</v>
      </c>
      <c r="N2212">
        <f>Table2[[#This Row],[NumDealsPurchases]]</f>
        <v>1</v>
      </c>
      <c r="O2212" s="12" t="str">
        <f>IF(Table2[[#This Row],[Kidhome]]=0,"No","Yes")</f>
        <v>No</v>
      </c>
      <c r="P2212" s="12" t="str">
        <f>IF(Table2[[#This Row],[Teenhome]]=0,"No","Yes")</f>
        <v>Yes</v>
      </c>
    </row>
    <row r="2213" spans="1:16" ht="16.5" x14ac:dyDescent="0.3">
      <c r="A2213" s="7">
        <f>Table2[[#This Row],[ID]]</f>
        <v>6168</v>
      </c>
      <c r="B2213" s="6">
        <f>Table2[[#This Row],[Year_Birth]]</f>
        <v>1963</v>
      </c>
      <c r="C2213" s="6" t="str">
        <f>Table2[[#This Row],[Education]]</f>
        <v>Graduation</v>
      </c>
      <c r="D2213" s="6" t="str">
        <f>Table2[[#This Row],[Marital_Status]]</f>
        <v>Divorced</v>
      </c>
      <c r="E2213" s="6">
        <f>Table2[[#This Row],[Income]]</f>
        <v>45146</v>
      </c>
      <c r="F2213" s="6">
        <f>Table2[[#This Row],[Kidhome]]</f>
        <v>1</v>
      </c>
      <c r="G2213" s="6">
        <f>Table2[[#This Row],[Teenhome]]</f>
        <v>1</v>
      </c>
      <c r="H2213" s="9">
        <f>Table2[[#This Row],[Dt_Customer]]</f>
        <v>41470</v>
      </c>
      <c r="I2213" s="6">
        <f>Table2[[#This Row],[Recency]]</f>
        <v>28</v>
      </c>
      <c r="J2213" s="14">
        <f>IF(VALUE(YEAR(People!$H2213))-People!$B2213&gt;=90,44,VALUE(YEAR(People!$H2213))-People!$B2213)</f>
        <v>50</v>
      </c>
      <c r="K2213" s="5" t="str">
        <f>IF(AND(People!$J2213&gt;=16,People!$J2213&lt;=25),"16-25",IF(AND(People!$J2213&gt;=26,People!$J2213&lt;=35),"26-35",IF(AND(People!$J2213&gt;=36,People!$J2213&lt;=45),"36-45",IF(AND(People!$J2213&gt;=46,People!$J2213&lt;=55),"46-55",IF(AND(People!$J2213&gt;=56,People!$J2213&lt;=65),"56-65",IF(AND(People!$J2213&gt;=66,People!$J2213&lt;=75),"66-75","ALL"))))))</f>
        <v>46-55</v>
      </c>
      <c r="L2213" t="str">
        <f>Products!H2213</f>
        <v>Together</v>
      </c>
      <c r="M2213">
        <f>Table2[[#This Row],[Recency]]</f>
        <v>28</v>
      </c>
      <c r="N2213">
        <f>Table2[[#This Row],[NumDealsPurchases]]</f>
        <v>2</v>
      </c>
      <c r="O2213" s="12" t="str">
        <f>IF(Table2[[#This Row],[Kidhome]]=0,"No","Yes")</f>
        <v>Yes</v>
      </c>
      <c r="P2213" s="12" t="str">
        <f>IF(Table2[[#This Row],[Teenhome]]=0,"No","Yes")</f>
        <v>Yes</v>
      </c>
    </row>
    <row r="2214" spans="1:16" ht="16.5" x14ac:dyDescent="0.3">
      <c r="A2214" s="5">
        <f>Table2[[#This Row],[ID]]</f>
        <v>607</v>
      </c>
      <c r="B2214" s="6">
        <f>Table2[[#This Row],[Year_Birth]]</f>
        <v>1955</v>
      </c>
      <c r="C2214" s="6" t="str">
        <f>Table2[[#This Row],[Education]]</f>
        <v>2n Cycle</v>
      </c>
      <c r="D2214" s="6" t="str">
        <f>Table2[[#This Row],[Marital_Status]]</f>
        <v>Divorced</v>
      </c>
      <c r="E2214" s="6">
        <f>Table2[[#This Row],[Income]]</f>
        <v>41769</v>
      </c>
      <c r="F2214" s="6">
        <f>Table2[[#This Row],[Kidhome]]</f>
        <v>0</v>
      </c>
      <c r="G2214" s="6">
        <f>Table2[[#This Row],[Teenhome]]</f>
        <v>1</v>
      </c>
      <c r="H2214" s="9">
        <f>Table2[[#This Row],[Dt_Customer]]</f>
        <v>41318</v>
      </c>
      <c r="I2214" s="6">
        <f>Table2[[#This Row],[Recency]]</f>
        <v>31</v>
      </c>
      <c r="J2214" s="8">
        <f>IF(VALUE(YEAR(People!$H2214))-People!$B2214&gt;=90,44,VALUE(YEAR(People!$H2214))-People!$B2214)</f>
        <v>58</v>
      </c>
      <c r="K2214" s="5" t="str">
        <f>IF(AND(People!$J2214&gt;=16,People!$J2214&lt;=25),"16-25",IF(AND(People!$J2214&gt;=26,People!$J2214&lt;=35),"26-35",IF(AND(People!$J2214&gt;=36,People!$J2214&lt;=45),"36-45",IF(AND(People!$J2214&gt;=46,People!$J2214&lt;=55),"46-55",IF(AND(People!$J2214&gt;=56,People!$J2214&lt;=65),"56-65",IF(AND(People!$J2214&gt;=66,People!$J2214&lt;=75),"66-75","ALL"))))))</f>
        <v>56-65</v>
      </c>
      <c r="L2214" t="str">
        <f>Products!H2214</f>
        <v>Divorced</v>
      </c>
      <c r="M2214">
        <f>Table2[[#This Row],[Recency]]</f>
        <v>31</v>
      </c>
      <c r="N2214">
        <f>Table2[[#This Row],[NumDealsPurchases]]</f>
        <v>6</v>
      </c>
      <c r="O2214" s="12" t="str">
        <f>IF(Table2[[#This Row],[Kidhome]]=0,"No","Yes")</f>
        <v>No</v>
      </c>
      <c r="P2214" s="12" t="str">
        <f>IF(Table2[[#This Row],[Teenhome]]=0,"No","Yes")</f>
        <v>Yes</v>
      </c>
    </row>
    <row r="2215" spans="1:16" ht="16.5" x14ac:dyDescent="0.3">
      <c r="A2215" s="7">
        <f>Table2[[#This Row],[ID]]</f>
        <v>10469</v>
      </c>
      <c r="B2215" s="6">
        <f>Table2[[#This Row],[Year_Birth]]</f>
        <v>1981</v>
      </c>
      <c r="C2215" s="6" t="str">
        <f>Table2[[#This Row],[Education]]</f>
        <v>Graduation</v>
      </c>
      <c r="D2215" s="6" t="str">
        <f>Table2[[#This Row],[Marital_Status]]</f>
        <v>Together</v>
      </c>
      <c r="E2215" s="6">
        <f>Table2[[#This Row],[Income]]</f>
        <v>88325</v>
      </c>
      <c r="F2215" s="6">
        <f>Table2[[#This Row],[Kidhome]]</f>
        <v>0</v>
      </c>
      <c r="G2215" s="6">
        <f>Table2[[#This Row],[Teenhome]]</f>
        <v>0</v>
      </c>
      <c r="H2215" s="9">
        <f>Table2[[#This Row],[Dt_Customer]]</f>
        <v>41675</v>
      </c>
      <c r="I2215" s="6">
        <f>Table2[[#This Row],[Recency]]</f>
        <v>42</v>
      </c>
      <c r="J2215" s="14">
        <f>IF(VALUE(YEAR(People!$H2215))-People!$B2215&gt;=90,44,VALUE(YEAR(People!$H2215))-People!$B2215)</f>
        <v>33</v>
      </c>
      <c r="K2215" s="5" t="str">
        <f>IF(AND(People!$J2215&gt;=16,People!$J2215&lt;=25),"16-25",IF(AND(People!$J2215&gt;=26,People!$J2215&lt;=35),"26-35",IF(AND(People!$J2215&gt;=36,People!$J2215&lt;=45),"36-45",IF(AND(People!$J2215&gt;=46,People!$J2215&lt;=55),"46-55",IF(AND(People!$J2215&gt;=56,People!$J2215&lt;=65),"56-65",IF(AND(People!$J2215&gt;=66,People!$J2215&lt;=75),"66-75","ALL"))))))</f>
        <v>26-35</v>
      </c>
      <c r="L2215" t="str">
        <f>Products!H2215</f>
        <v>Single</v>
      </c>
      <c r="M2215">
        <f>Table2[[#This Row],[Recency]]</f>
        <v>42</v>
      </c>
      <c r="N2215">
        <f>Table2[[#This Row],[NumDealsPurchases]]</f>
        <v>1</v>
      </c>
      <c r="O2215" s="12" t="str">
        <f>IF(Table2[[#This Row],[Kidhome]]=0,"No","Yes")</f>
        <v>No</v>
      </c>
      <c r="P2215" s="12" t="str">
        <f>IF(Table2[[#This Row],[Teenhome]]=0,"No","Yes")</f>
        <v>No</v>
      </c>
    </row>
    <row r="2216" spans="1:16" ht="16.5" x14ac:dyDescent="0.3">
      <c r="A2216" s="5">
        <f>Table2[[#This Row],[ID]]</f>
        <v>6983</v>
      </c>
      <c r="B2216" s="6">
        <f>Table2[[#This Row],[Year_Birth]]</f>
        <v>1950</v>
      </c>
      <c r="C2216" s="6" t="str">
        <f>Table2[[#This Row],[Education]]</f>
        <v>Master</v>
      </c>
      <c r="D2216" s="6" t="str">
        <f>Table2[[#This Row],[Marital_Status]]</f>
        <v>Divorced</v>
      </c>
      <c r="E2216" s="6">
        <f>Table2[[#This Row],[Income]]</f>
        <v>38054</v>
      </c>
      <c r="F2216" s="6">
        <f>Table2[[#This Row],[Kidhome]]</f>
        <v>1</v>
      </c>
      <c r="G2216" s="6">
        <f>Table2[[#This Row],[Teenhome]]</f>
        <v>1</v>
      </c>
      <c r="H2216" s="9">
        <f>Table2[[#This Row],[Dt_Customer]]</f>
        <v>41760</v>
      </c>
      <c r="I2216" s="6">
        <f>Table2[[#This Row],[Recency]]</f>
        <v>24</v>
      </c>
      <c r="J2216" s="8">
        <f>IF(VALUE(YEAR(People!$H2216))-People!$B2216&gt;=90,44,VALUE(YEAR(People!$H2216))-People!$B2216)</f>
        <v>64</v>
      </c>
      <c r="K2216" s="5" t="str">
        <f>IF(AND(People!$J2216&gt;=16,People!$J2216&lt;=25),"16-25",IF(AND(People!$J2216&gt;=26,People!$J2216&lt;=35),"26-35",IF(AND(People!$J2216&gt;=36,People!$J2216&lt;=45),"36-45",IF(AND(People!$J2216&gt;=46,People!$J2216&lt;=55),"46-55",IF(AND(People!$J2216&gt;=56,People!$J2216&lt;=65),"56-65",IF(AND(People!$J2216&gt;=66,People!$J2216&lt;=75),"66-75","ALL"))))))</f>
        <v>56-65</v>
      </c>
      <c r="L2216" t="str">
        <f>Products!H2216</f>
        <v>Married</v>
      </c>
      <c r="M2216">
        <f>Table2[[#This Row],[Recency]]</f>
        <v>24</v>
      </c>
      <c r="N2216">
        <f>Table2[[#This Row],[NumDealsPurchases]]</f>
        <v>2</v>
      </c>
      <c r="O2216" s="12" t="str">
        <f>IF(Table2[[#This Row],[Kidhome]]=0,"No","Yes")</f>
        <v>Yes</v>
      </c>
      <c r="P2216" s="12" t="str">
        <f>IF(Table2[[#This Row],[Teenhome]]=0,"No","Yes")</f>
        <v>Yes</v>
      </c>
    </row>
    <row r="2217" spans="1:16" ht="16.5" x14ac:dyDescent="0.3">
      <c r="A2217" s="7">
        <f>Table2[[#This Row],[ID]]</f>
        <v>3661</v>
      </c>
      <c r="B2217" s="6">
        <f>Table2[[#This Row],[Year_Birth]]</f>
        <v>1995</v>
      </c>
      <c r="C2217" s="6" t="str">
        <f>Table2[[#This Row],[Education]]</f>
        <v>2n Cycle</v>
      </c>
      <c r="D2217" s="6" t="str">
        <f>Table2[[#This Row],[Marital_Status]]</f>
        <v>Single</v>
      </c>
      <c r="E2217" s="6">
        <f>Table2[[#This Row],[Income]]</f>
        <v>80617</v>
      </c>
      <c r="F2217" s="6">
        <f>Table2[[#This Row],[Kidhome]]</f>
        <v>0</v>
      </c>
      <c r="G2217" s="6">
        <f>Table2[[#This Row],[Teenhome]]</f>
        <v>0</v>
      </c>
      <c r="H2217" s="9">
        <f>Table2[[#This Row],[Dt_Customer]]</f>
        <v>41194</v>
      </c>
      <c r="I2217" s="6">
        <f>Table2[[#This Row],[Recency]]</f>
        <v>42</v>
      </c>
      <c r="J2217" s="14">
        <f>IF(VALUE(YEAR(People!$H2217))-People!$B2217&gt;=90,44,VALUE(YEAR(People!$H2217))-People!$B2217)</f>
        <v>17</v>
      </c>
      <c r="K2217" s="5" t="str">
        <f>IF(AND(People!$J2217&gt;=16,People!$J2217&lt;=25),"16-25",IF(AND(People!$J2217&gt;=26,People!$J2217&lt;=35),"26-35",IF(AND(People!$J2217&gt;=36,People!$J2217&lt;=45),"36-45",IF(AND(People!$J2217&gt;=46,People!$J2217&lt;=55),"46-55",IF(AND(People!$J2217&gt;=56,People!$J2217&lt;=65),"56-65",IF(AND(People!$J2217&gt;=66,People!$J2217&lt;=75),"66-75","ALL"))))))</f>
        <v>16-25</v>
      </c>
      <c r="L2217" t="str">
        <f>Products!H2217</f>
        <v>Together</v>
      </c>
      <c r="M2217">
        <f>Table2[[#This Row],[Recency]]</f>
        <v>42</v>
      </c>
      <c r="N2217">
        <f>Table2[[#This Row],[NumDealsPurchases]]</f>
        <v>1</v>
      </c>
      <c r="O2217" s="12" t="str">
        <f>IF(Table2[[#This Row],[Kidhome]]=0,"No","Yes")</f>
        <v>No</v>
      </c>
      <c r="P2217" s="12" t="str">
        <f>IF(Table2[[#This Row],[Teenhome]]=0,"No","Yes")</f>
        <v>No</v>
      </c>
    </row>
    <row r="2218" spans="1:16" ht="16.5" x14ac:dyDescent="0.3">
      <c r="A2218" s="5">
        <f>Table2[[#This Row],[ID]]</f>
        <v>9303</v>
      </c>
      <c r="B2218" s="6">
        <f>Table2[[#This Row],[Year_Birth]]</f>
        <v>1976</v>
      </c>
      <c r="C2218" s="6" t="str">
        <f>Table2[[#This Row],[Education]]</f>
        <v>Graduation</v>
      </c>
      <c r="D2218" s="6" t="str">
        <f>Table2[[#This Row],[Marital_Status]]</f>
        <v>Married</v>
      </c>
      <c r="E2218" s="6">
        <f>Table2[[#This Row],[Income]]</f>
        <v>5305</v>
      </c>
      <c r="F2218" s="6">
        <f>Table2[[#This Row],[Kidhome]]</f>
        <v>0</v>
      </c>
      <c r="G2218" s="6">
        <f>Table2[[#This Row],[Teenhome]]</f>
        <v>1</v>
      </c>
      <c r="H2218" s="9">
        <f>Table2[[#This Row],[Dt_Customer]]</f>
        <v>41485</v>
      </c>
      <c r="I2218" s="6">
        <f>Table2[[#This Row],[Recency]]</f>
        <v>12</v>
      </c>
      <c r="J2218" s="8">
        <f>IF(VALUE(YEAR(People!$H2218))-People!$B2218&gt;=90,44,VALUE(YEAR(People!$H2218))-People!$B2218)</f>
        <v>37</v>
      </c>
      <c r="K2218" s="5" t="str">
        <f>IF(AND(People!$J2218&gt;=16,People!$J2218&lt;=25),"16-25",IF(AND(People!$J2218&gt;=26,People!$J2218&lt;=35),"26-35",IF(AND(People!$J2218&gt;=36,People!$J2218&lt;=45),"36-45",IF(AND(People!$J2218&gt;=46,People!$J2218&lt;=55),"46-55",IF(AND(People!$J2218&gt;=56,People!$J2218&lt;=65),"56-65",IF(AND(People!$J2218&gt;=66,People!$J2218&lt;=75),"66-75","ALL"))))))</f>
        <v>36-45</v>
      </c>
      <c r="L2218" t="str">
        <f>Products!H2218</f>
        <v>Together</v>
      </c>
      <c r="M2218">
        <f>Table2[[#This Row],[Recency]]</f>
        <v>12</v>
      </c>
      <c r="N2218">
        <f>Table2[[#This Row],[NumDealsPurchases]]</f>
        <v>0</v>
      </c>
      <c r="O2218" s="12" t="str">
        <f>IF(Table2[[#This Row],[Kidhome]]=0,"No","Yes")</f>
        <v>No</v>
      </c>
      <c r="P2218" s="12" t="str">
        <f>IF(Table2[[#This Row],[Teenhome]]=0,"No","Yes")</f>
        <v>Yes</v>
      </c>
    </row>
    <row r="2219" spans="1:16" ht="16.5" x14ac:dyDescent="0.3">
      <c r="A2219" s="7">
        <f>Table2[[#This Row],[ID]]</f>
        <v>692</v>
      </c>
      <c r="B2219" s="6">
        <f>Table2[[#This Row],[Year_Birth]]</f>
        <v>1954</v>
      </c>
      <c r="C2219" s="6" t="str">
        <f>Table2[[#This Row],[Education]]</f>
        <v>Graduation</v>
      </c>
      <c r="D2219" s="6" t="str">
        <f>Table2[[#This Row],[Marital_Status]]</f>
        <v>Together</v>
      </c>
      <c r="E2219" s="6">
        <f>Table2[[#This Row],[Income]]</f>
        <v>36807</v>
      </c>
      <c r="F2219" s="6">
        <f>Table2[[#This Row],[Kidhome]]</f>
        <v>1</v>
      </c>
      <c r="G2219" s="6">
        <f>Table2[[#This Row],[Teenhome]]</f>
        <v>1</v>
      </c>
      <c r="H2219" s="9">
        <f>Table2[[#This Row],[Dt_Customer]]</f>
        <v>41263</v>
      </c>
      <c r="I2219" s="6">
        <f>Table2[[#This Row],[Recency]]</f>
        <v>88</v>
      </c>
      <c r="J2219" s="14">
        <f>IF(VALUE(YEAR(People!$H2219))-People!$B2219&gt;=90,44,VALUE(YEAR(People!$H2219))-People!$B2219)</f>
        <v>58</v>
      </c>
      <c r="K2219" s="5" t="str">
        <f>IF(AND(People!$J2219&gt;=16,People!$J2219&lt;=25),"16-25",IF(AND(People!$J2219&gt;=26,People!$J2219&lt;=35),"26-35",IF(AND(People!$J2219&gt;=36,People!$J2219&lt;=45),"36-45",IF(AND(People!$J2219&gt;=46,People!$J2219&lt;=55),"46-55",IF(AND(People!$J2219&gt;=56,People!$J2219&lt;=65),"56-65",IF(AND(People!$J2219&gt;=66,People!$J2219&lt;=75),"66-75","ALL"))))))</f>
        <v>56-65</v>
      </c>
      <c r="L2219" t="str">
        <f>Products!H2219</f>
        <v>Widow</v>
      </c>
      <c r="M2219">
        <f>Table2[[#This Row],[Recency]]</f>
        <v>88</v>
      </c>
      <c r="N2219">
        <f>Table2[[#This Row],[NumDealsPurchases]]</f>
        <v>1</v>
      </c>
      <c r="O2219" s="12" t="str">
        <f>IF(Table2[[#This Row],[Kidhome]]=0,"No","Yes")</f>
        <v>Yes</v>
      </c>
      <c r="P2219" s="12" t="str">
        <f>IF(Table2[[#This Row],[Teenhome]]=0,"No","Yes")</f>
        <v>Yes</v>
      </c>
    </row>
    <row r="2220" spans="1:16" ht="16.5" x14ac:dyDescent="0.3">
      <c r="A2220" s="5">
        <f>Table2[[#This Row],[ID]]</f>
        <v>736</v>
      </c>
      <c r="B2220" s="6">
        <f>Table2[[#This Row],[Year_Birth]]</f>
        <v>1983</v>
      </c>
      <c r="C2220" s="6" t="str">
        <f>Table2[[#This Row],[Education]]</f>
        <v>Graduation</v>
      </c>
      <c r="D2220" s="6" t="str">
        <f>Table2[[#This Row],[Marital_Status]]</f>
        <v>Together</v>
      </c>
      <c r="E2220" s="6">
        <f>Table2[[#This Row],[Income]]</f>
        <v>28427</v>
      </c>
      <c r="F2220" s="6">
        <f>Table2[[#This Row],[Kidhome]]</f>
        <v>1</v>
      </c>
      <c r="G2220" s="6">
        <f>Table2[[#This Row],[Teenhome]]</f>
        <v>0</v>
      </c>
      <c r="H2220" s="9">
        <f>Table2[[#This Row],[Dt_Customer]]</f>
        <v>41354</v>
      </c>
      <c r="I2220" s="6">
        <f>Table2[[#This Row],[Recency]]</f>
        <v>67</v>
      </c>
      <c r="J2220" s="8">
        <f>IF(VALUE(YEAR(People!$H2220))-People!$B2220&gt;=90,44,VALUE(YEAR(People!$H2220))-People!$B2220)</f>
        <v>30</v>
      </c>
      <c r="K2220" s="5" t="str">
        <f>IF(AND(People!$J2220&gt;=16,People!$J2220&lt;=25),"16-25",IF(AND(People!$J2220&gt;=26,People!$J2220&lt;=35),"26-35",IF(AND(People!$J2220&gt;=36,People!$J2220&lt;=45),"36-45",IF(AND(People!$J2220&gt;=46,People!$J2220&lt;=55),"46-55",IF(AND(People!$J2220&gt;=56,People!$J2220&lt;=65),"56-65",IF(AND(People!$J2220&gt;=66,People!$J2220&lt;=75),"66-75","ALL"))))))</f>
        <v>26-35</v>
      </c>
      <c r="L2220" t="str">
        <f>Products!H2220</f>
        <v>Together</v>
      </c>
      <c r="M2220">
        <f>Table2[[#This Row],[Recency]]</f>
        <v>67</v>
      </c>
      <c r="N2220">
        <f>Table2[[#This Row],[NumDealsPurchases]]</f>
        <v>2</v>
      </c>
      <c r="O2220" s="12" t="str">
        <f>IF(Table2[[#This Row],[Kidhome]]=0,"No","Yes")</f>
        <v>Yes</v>
      </c>
      <c r="P2220" s="12" t="str">
        <f>IF(Table2[[#This Row],[Teenhome]]=0,"No","Yes")</f>
        <v>No</v>
      </c>
    </row>
    <row r="2221" spans="1:16" ht="16.5" x14ac:dyDescent="0.3">
      <c r="A2221" s="7">
        <f>Table2[[#This Row],[ID]]</f>
        <v>9589</v>
      </c>
      <c r="B2221" s="6">
        <f>Table2[[#This Row],[Year_Birth]]</f>
        <v>1948</v>
      </c>
      <c r="C2221" s="6" t="str">
        <f>Table2[[#This Row],[Education]]</f>
        <v>PhD</v>
      </c>
      <c r="D2221" s="6" t="str">
        <f>Table2[[#This Row],[Marital_Status]]</f>
        <v>Widow</v>
      </c>
      <c r="E2221" s="6">
        <f>Table2[[#This Row],[Income]]</f>
        <v>82032</v>
      </c>
      <c r="F2221" s="6">
        <f>Table2[[#This Row],[Kidhome]]</f>
        <v>0</v>
      </c>
      <c r="G2221" s="6">
        <f>Table2[[#This Row],[Teenhome]]</f>
        <v>0</v>
      </c>
      <c r="H2221" s="9">
        <f>Table2[[#This Row],[Dt_Customer]]</f>
        <v>41734</v>
      </c>
      <c r="I2221" s="6">
        <f>Table2[[#This Row],[Recency]]</f>
        <v>54</v>
      </c>
      <c r="J2221" s="14">
        <f>IF(VALUE(YEAR(People!$H2221))-People!$B2221&gt;=90,44,VALUE(YEAR(People!$H2221))-People!$B2221)</f>
        <v>66</v>
      </c>
      <c r="K2221" s="5" t="str">
        <f>IF(AND(People!$J2221&gt;=16,People!$J2221&lt;=25),"16-25",IF(AND(People!$J2221&gt;=26,People!$J2221&lt;=35),"26-35",IF(AND(People!$J2221&gt;=36,People!$J2221&lt;=45),"36-45",IF(AND(People!$J2221&gt;=46,People!$J2221&lt;=55),"46-55",IF(AND(People!$J2221&gt;=56,People!$J2221&lt;=65),"56-65",IF(AND(People!$J2221&gt;=66,People!$J2221&lt;=75),"66-75","ALL"))))))</f>
        <v>66-75</v>
      </c>
      <c r="L2221" t="str">
        <f>Products!H2221</f>
        <v>Together</v>
      </c>
      <c r="M2221">
        <f>Table2[[#This Row],[Recency]]</f>
        <v>54</v>
      </c>
      <c r="N2221">
        <f>Table2[[#This Row],[NumDealsPurchases]]</f>
        <v>0</v>
      </c>
      <c r="O2221" s="12" t="str">
        <f>IF(Table2[[#This Row],[Kidhome]]=0,"No","Yes")</f>
        <v>No</v>
      </c>
      <c r="P2221" s="12" t="str">
        <f>IF(Table2[[#This Row],[Teenhome]]=0,"No","Yes")</f>
        <v>No</v>
      </c>
    </row>
    <row r="2222" spans="1:16" ht="16.5" x14ac:dyDescent="0.3">
      <c r="A2222" s="5">
        <f>Table2[[#This Row],[ID]]</f>
        <v>4838</v>
      </c>
      <c r="B2222" s="6">
        <f>Table2[[#This Row],[Year_Birth]]</f>
        <v>1978</v>
      </c>
      <c r="C2222" s="6" t="str">
        <f>Table2[[#This Row],[Education]]</f>
        <v>Graduation</v>
      </c>
      <c r="D2222" s="6" t="str">
        <f>Table2[[#This Row],[Marital_Status]]</f>
        <v>Together</v>
      </c>
      <c r="E2222" s="6">
        <f>Table2[[#This Row],[Income]]</f>
        <v>22775</v>
      </c>
      <c r="F2222" s="6">
        <f>Table2[[#This Row],[Kidhome]]</f>
        <v>1</v>
      </c>
      <c r="G2222" s="6">
        <f>Table2[[#This Row],[Teenhome]]</f>
        <v>0</v>
      </c>
      <c r="H2222" s="9">
        <f>Table2[[#This Row],[Dt_Customer]]</f>
        <v>41444</v>
      </c>
      <c r="I2222" s="6">
        <f>Table2[[#This Row],[Recency]]</f>
        <v>40</v>
      </c>
      <c r="J2222" s="8">
        <f>IF(VALUE(YEAR(People!$H2222))-People!$B2222&gt;=90,44,VALUE(YEAR(People!$H2222))-People!$B2222)</f>
        <v>35</v>
      </c>
      <c r="K2222" s="5" t="str">
        <f>IF(AND(People!$J2222&gt;=16,People!$J2222&lt;=25),"16-25",IF(AND(People!$J2222&gt;=26,People!$J2222&lt;=35),"26-35",IF(AND(People!$J2222&gt;=36,People!$J2222&lt;=45),"36-45",IF(AND(People!$J2222&gt;=46,People!$J2222&lt;=55),"46-55",IF(AND(People!$J2222&gt;=56,People!$J2222&lt;=65),"56-65",IF(AND(People!$J2222&gt;=66,People!$J2222&lt;=75),"66-75","ALL"))))))</f>
        <v>26-35</v>
      </c>
      <c r="L2222" t="str">
        <f>Products!H2222</f>
        <v>Married</v>
      </c>
      <c r="M2222">
        <f>Table2[[#This Row],[Recency]]</f>
        <v>40</v>
      </c>
      <c r="N2222">
        <f>Table2[[#This Row],[NumDealsPurchases]]</f>
        <v>1</v>
      </c>
      <c r="O2222" s="12" t="str">
        <f>IF(Table2[[#This Row],[Kidhome]]=0,"No","Yes")</f>
        <v>Yes</v>
      </c>
      <c r="P2222" s="12" t="str">
        <f>IF(Table2[[#This Row],[Teenhome]]=0,"No","Yes")</f>
        <v>No</v>
      </c>
    </row>
    <row r="2223" spans="1:16" ht="16.5" x14ac:dyDescent="0.3">
      <c r="A2223" s="7">
        <f>Table2[[#This Row],[ID]]</f>
        <v>9246</v>
      </c>
      <c r="B2223" s="6">
        <f>Table2[[#This Row],[Year_Birth]]</f>
        <v>1985</v>
      </c>
      <c r="C2223" s="6" t="str">
        <f>Table2[[#This Row],[Education]]</f>
        <v>Master</v>
      </c>
      <c r="D2223" s="6" t="str">
        <f>Table2[[#This Row],[Marital_Status]]</f>
        <v>Together</v>
      </c>
      <c r="E2223" s="6">
        <f>Table2[[#This Row],[Income]]</f>
        <v>40101</v>
      </c>
      <c r="F2223" s="6">
        <f>Table2[[#This Row],[Kidhome]]</f>
        <v>1</v>
      </c>
      <c r="G2223" s="6">
        <f>Table2[[#This Row],[Teenhome]]</f>
        <v>0</v>
      </c>
      <c r="H2223" s="9">
        <f>Table2[[#This Row],[Dt_Customer]]</f>
        <v>41196</v>
      </c>
      <c r="I2223" s="6">
        <f>Table2[[#This Row],[Recency]]</f>
        <v>73</v>
      </c>
      <c r="J2223" s="14">
        <f>IF(VALUE(YEAR(People!$H2223))-People!$B2223&gt;=90,44,VALUE(YEAR(People!$H2223))-People!$B2223)</f>
        <v>27</v>
      </c>
      <c r="K2223" s="5" t="str">
        <f>IF(AND(People!$J2223&gt;=16,People!$J2223&lt;=25),"16-25",IF(AND(People!$J2223&gt;=26,People!$J2223&lt;=35),"26-35",IF(AND(People!$J2223&gt;=36,People!$J2223&lt;=45),"36-45",IF(AND(People!$J2223&gt;=46,People!$J2223&lt;=55),"46-55",IF(AND(People!$J2223&gt;=56,People!$J2223&lt;=65),"56-65",IF(AND(People!$J2223&gt;=66,People!$J2223&lt;=75),"66-75","ALL"))))))</f>
        <v>26-35</v>
      </c>
      <c r="L2223" t="str">
        <f>Products!H2223</f>
        <v>Single</v>
      </c>
      <c r="M2223">
        <f>Table2[[#This Row],[Recency]]</f>
        <v>73</v>
      </c>
      <c r="N2223">
        <f>Table2[[#This Row],[NumDealsPurchases]]</f>
        <v>4</v>
      </c>
      <c r="O2223" s="12" t="str">
        <f>IF(Table2[[#This Row],[Kidhome]]=0,"No","Yes")</f>
        <v>Yes</v>
      </c>
      <c r="P2223" s="12" t="str">
        <f>IF(Table2[[#This Row],[Teenhome]]=0,"No","Yes")</f>
        <v>No</v>
      </c>
    </row>
    <row r="2224" spans="1:16" ht="16.5" x14ac:dyDescent="0.3">
      <c r="A2224" s="5">
        <f>Table2[[#This Row],[ID]]</f>
        <v>6261</v>
      </c>
      <c r="B2224" s="6">
        <f>Table2[[#This Row],[Year_Birth]]</f>
        <v>1979</v>
      </c>
      <c r="C2224" s="6" t="str">
        <f>Table2[[#This Row],[Education]]</f>
        <v>Graduation</v>
      </c>
      <c r="D2224" s="6" t="str">
        <f>Table2[[#This Row],[Marital_Status]]</f>
        <v>Married</v>
      </c>
      <c r="E2224" s="6">
        <f>Table2[[#This Row],[Income]]</f>
        <v>58025</v>
      </c>
      <c r="F2224" s="6">
        <f>Table2[[#This Row],[Kidhome]]</f>
        <v>0</v>
      </c>
      <c r="G2224" s="6">
        <f>Table2[[#This Row],[Teenhome]]</f>
        <v>1</v>
      </c>
      <c r="H2224" s="9">
        <f>Table2[[#This Row],[Dt_Customer]]</f>
        <v>41604</v>
      </c>
      <c r="I2224" s="6">
        <f>Table2[[#This Row],[Recency]]</f>
        <v>81</v>
      </c>
      <c r="J2224" s="8">
        <f>IF(VALUE(YEAR(People!$H2224))-People!$B2224&gt;=90,44,VALUE(YEAR(People!$H2224))-People!$B2224)</f>
        <v>34</v>
      </c>
      <c r="K2224" s="5" t="str">
        <f>IF(AND(People!$J2224&gt;=16,People!$J2224&lt;=25),"16-25",IF(AND(People!$J2224&gt;=26,People!$J2224&lt;=35),"26-35",IF(AND(People!$J2224&gt;=36,People!$J2224&lt;=45),"36-45",IF(AND(People!$J2224&gt;=46,People!$J2224&lt;=55),"46-55",IF(AND(People!$J2224&gt;=56,People!$J2224&lt;=65),"56-65",IF(AND(People!$J2224&gt;=66,People!$J2224&lt;=75),"66-75","ALL"))))))</f>
        <v>26-35</v>
      </c>
      <c r="L2224" t="str">
        <f>Products!H2224</f>
        <v>Together</v>
      </c>
      <c r="M2224">
        <f>Table2[[#This Row],[Recency]]</f>
        <v>81</v>
      </c>
      <c r="N2224">
        <f>Table2[[#This Row],[NumDealsPurchases]]</f>
        <v>3</v>
      </c>
      <c r="O2224" s="12" t="str">
        <f>IF(Table2[[#This Row],[Kidhome]]=0,"No","Yes")</f>
        <v>No</v>
      </c>
      <c r="P2224" s="12" t="str">
        <f>IF(Table2[[#This Row],[Teenhome]]=0,"No","Yes")</f>
        <v>Yes</v>
      </c>
    </row>
    <row r="2225" spans="1:16" ht="16.5" x14ac:dyDescent="0.3">
      <c r="A2225" s="7">
        <f>Table2[[#This Row],[ID]]</f>
        <v>7366</v>
      </c>
      <c r="B2225" s="6">
        <f>Table2[[#This Row],[Year_Birth]]</f>
        <v>1982</v>
      </c>
      <c r="C2225" s="6" t="str">
        <f>Table2[[#This Row],[Education]]</f>
        <v>Master</v>
      </c>
      <c r="D2225" s="6" t="str">
        <f>Table2[[#This Row],[Marital_Status]]</f>
        <v>Single</v>
      </c>
      <c r="E2225" s="6">
        <f>Table2[[#This Row],[Income]]</f>
        <v>75777</v>
      </c>
      <c r="F2225" s="6">
        <f>Table2[[#This Row],[Kidhome]]</f>
        <v>0</v>
      </c>
      <c r="G2225" s="6">
        <f>Table2[[#This Row],[Teenhome]]</f>
        <v>0</v>
      </c>
      <c r="H2225" s="9">
        <f>Table2[[#This Row],[Dt_Customer]]</f>
        <v>41459</v>
      </c>
      <c r="I2225" s="6">
        <f>Table2[[#This Row],[Recency]]</f>
        <v>12</v>
      </c>
      <c r="J2225" s="14">
        <f>IF(VALUE(YEAR(People!$H2225))-People!$B2225&gt;=90,44,VALUE(YEAR(People!$H2225))-People!$B2225)</f>
        <v>31</v>
      </c>
      <c r="K2225" s="5" t="str">
        <f>IF(AND(People!$J2225&gt;=16,People!$J2225&lt;=25),"16-25",IF(AND(People!$J2225&gt;=26,People!$J2225&lt;=35),"26-35",IF(AND(People!$J2225&gt;=36,People!$J2225&lt;=45),"36-45",IF(AND(People!$J2225&gt;=46,People!$J2225&lt;=55),"46-55",IF(AND(People!$J2225&gt;=56,People!$J2225&lt;=65),"56-65",IF(AND(People!$J2225&gt;=66,People!$J2225&lt;=75),"66-75","ALL"))))))</f>
        <v>26-35</v>
      </c>
      <c r="L2225" t="str">
        <f>Products!H2225</f>
        <v>Married</v>
      </c>
      <c r="M2225">
        <f>Table2[[#This Row],[Recency]]</f>
        <v>12</v>
      </c>
      <c r="N2225">
        <f>Table2[[#This Row],[NumDealsPurchases]]</f>
        <v>1</v>
      </c>
      <c r="O2225" s="12" t="str">
        <f>IF(Table2[[#This Row],[Kidhome]]=0,"No","Yes")</f>
        <v>No</v>
      </c>
      <c r="P2225" s="12" t="str">
        <f>IF(Table2[[#This Row],[Teenhome]]=0,"No","Yes")</f>
        <v>No</v>
      </c>
    </row>
    <row r="2226" spans="1:16" ht="16.5" x14ac:dyDescent="0.3">
      <c r="A2226" s="5">
        <f>Table2[[#This Row],[ID]]</f>
        <v>10659</v>
      </c>
      <c r="B2226" s="6">
        <f>Table2[[#This Row],[Year_Birth]]</f>
        <v>1979</v>
      </c>
      <c r="C2226" s="6" t="str">
        <f>Table2[[#This Row],[Education]]</f>
        <v>2n Cycle</v>
      </c>
      <c r="D2226" s="6" t="str">
        <f>Table2[[#This Row],[Marital_Status]]</f>
        <v>Together</v>
      </c>
      <c r="E2226" s="6">
        <f>Table2[[#This Row],[Income]]</f>
        <v>7500</v>
      </c>
      <c r="F2226" s="6">
        <f>Table2[[#This Row],[Kidhome]]</f>
        <v>1</v>
      </c>
      <c r="G2226" s="6">
        <f>Table2[[#This Row],[Teenhome]]</f>
        <v>0</v>
      </c>
      <c r="H2226" s="9">
        <f>Table2[[#This Row],[Dt_Customer]]</f>
        <v>41401</v>
      </c>
      <c r="I2226" s="6">
        <f>Table2[[#This Row],[Recency]]</f>
        <v>7</v>
      </c>
      <c r="J2226" s="8">
        <f>IF(VALUE(YEAR(People!$H2226))-People!$B2226&gt;=90,44,VALUE(YEAR(People!$H2226))-People!$B2226)</f>
        <v>34</v>
      </c>
      <c r="K2226" s="5" t="str">
        <f>IF(AND(People!$J2226&gt;=16,People!$J2226&lt;=25),"16-25",IF(AND(People!$J2226&gt;=26,People!$J2226&lt;=35),"26-35",IF(AND(People!$J2226&gt;=36,People!$J2226&lt;=45),"36-45",IF(AND(People!$J2226&gt;=46,People!$J2226&lt;=55),"46-55",IF(AND(People!$J2226&gt;=56,People!$J2226&lt;=65),"56-65",IF(AND(People!$J2226&gt;=66,People!$J2226&lt;=75),"66-75","ALL"))))))</f>
        <v>26-35</v>
      </c>
      <c r="L2226" t="str">
        <f>Products!H2226</f>
        <v>Single</v>
      </c>
      <c r="M2226">
        <f>Table2[[#This Row],[Recency]]</f>
        <v>7</v>
      </c>
      <c r="N2226">
        <f>Table2[[#This Row],[NumDealsPurchases]]</f>
        <v>4</v>
      </c>
      <c r="O2226" s="12" t="str">
        <f>IF(Table2[[#This Row],[Kidhome]]=0,"No","Yes")</f>
        <v>Yes</v>
      </c>
      <c r="P2226" s="12" t="str">
        <f>IF(Table2[[#This Row],[Teenhome]]=0,"No","Yes")</f>
        <v>No</v>
      </c>
    </row>
    <row r="2227" spans="1:16" ht="16.5" x14ac:dyDescent="0.3">
      <c r="A2227" s="7">
        <f>Table2[[#This Row],[ID]]</f>
        <v>1448</v>
      </c>
      <c r="B2227" s="6">
        <f>Table2[[#This Row],[Year_Birth]]</f>
        <v>1963</v>
      </c>
      <c r="C2227" s="6" t="str">
        <f>Table2[[#This Row],[Education]]</f>
        <v>Master</v>
      </c>
      <c r="D2227" s="6" t="str">
        <f>Table2[[#This Row],[Marital_Status]]</f>
        <v>Married</v>
      </c>
      <c r="E2227" s="6">
        <f>Table2[[#This Row],[Income]]</f>
        <v>33562</v>
      </c>
      <c r="F2227" s="6">
        <f>Table2[[#This Row],[Kidhome]]</f>
        <v>1</v>
      </c>
      <c r="G2227" s="6">
        <f>Table2[[#This Row],[Teenhome]]</f>
        <v>2</v>
      </c>
      <c r="H2227" s="9">
        <f>Table2[[#This Row],[Dt_Customer]]</f>
        <v>41815</v>
      </c>
      <c r="I2227" s="6">
        <f>Table2[[#This Row],[Recency]]</f>
        <v>33</v>
      </c>
      <c r="J2227" s="14">
        <f>IF(VALUE(YEAR(People!$H2227))-People!$B2227&gt;=90,44,VALUE(YEAR(People!$H2227))-People!$B2227)</f>
        <v>51</v>
      </c>
      <c r="K2227" s="5" t="str">
        <f>IF(AND(People!$J2227&gt;=16,People!$J2227&lt;=25),"16-25",IF(AND(People!$J2227&gt;=26,People!$J2227&lt;=35),"26-35",IF(AND(People!$J2227&gt;=36,People!$J2227&lt;=45),"36-45",IF(AND(People!$J2227&gt;=46,People!$J2227&lt;=55),"46-55",IF(AND(People!$J2227&gt;=56,People!$J2227&lt;=65),"56-65",IF(AND(People!$J2227&gt;=66,People!$J2227&lt;=75),"66-75","ALL"))))))</f>
        <v>46-55</v>
      </c>
      <c r="L2227" t="str">
        <f>Products!H2227</f>
        <v>Together</v>
      </c>
      <c r="M2227">
        <f>Table2[[#This Row],[Recency]]</f>
        <v>33</v>
      </c>
      <c r="N2227">
        <f>Table2[[#This Row],[NumDealsPurchases]]</f>
        <v>3</v>
      </c>
      <c r="O2227" s="12" t="str">
        <f>IF(Table2[[#This Row],[Kidhome]]=0,"No","Yes")</f>
        <v>Yes</v>
      </c>
      <c r="P2227" s="12" t="str">
        <f>IF(Table2[[#This Row],[Teenhome]]=0,"No","Yes")</f>
        <v>Yes</v>
      </c>
    </row>
    <row r="2228" spans="1:16" ht="16.5" x14ac:dyDescent="0.3">
      <c r="A2228" s="5">
        <f>Table2[[#This Row],[ID]]</f>
        <v>4286</v>
      </c>
      <c r="B2228" s="6">
        <f>Table2[[#This Row],[Year_Birth]]</f>
        <v>1970</v>
      </c>
      <c r="C2228" s="6" t="str">
        <f>Table2[[#This Row],[Education]]</f>
        <v>PhD</v>
      </c>
      <c r="D2228" s="6" t="str">
        <f>Table2[[#This Row],[Marital_Status]]</f>
        <v>Single</v>
      </c>
      <c r="E2228" s="6">
        <f>Table2[[#This Row],[Income]]</f>
        <v>57642</v>
      </c>
      <c r="F2228" s="6">
        <f>Table2[[#This Row],[Kidhome]]</f>
        <v>0</v>
      </c>
      <c r="G2228" s="6">
        <f>Table2[[#This Row],[Teenhome]]</f>
        <v>1</v>
      </c>
      <c r="H2228" s="9">
        <f>Table2[[#This Row],[Dt_Customer]]</f>
        <v>41648</v>
      </c>
      <c r="I2228" s="6">
        <f>Table2[[#This Row],[Recency]]</f>
        <v>24</v>
      </c>
      <c r="J2228" s="8">
        <f>IF(VALUE(YEAR(People!$H2228))-People!$B2228&gt;=90,44,VALUE(YEAR(People!$H2228))-People!$B2228)</f>
        <v>44</v>
      </c>
      <c r="K2228" s="5" t="str">
        <f>IF(AND(People!$J2228&gt;=16,People!$J2228&lt;=25),"16-25",IF(AND(People!$J2228&gt;=26,People!$J2228&lt;=35),"26-35",IF(AND(People!$J2228&gt;=36,People!$J2228&lt;=45),"36-45",IF(AND(People!$J2228&gt;=46,People!$J2228&lt;=55),"46-55",IF(AND(People!$J2228&gt;=56,People!$J2228&lt;=65),"56-65",IF(AND(People!$J2228&gt;=66,People!$J2228&lt;=75),"66-75","ALL"))))))</f>
        <v>36-45</v>
      </c>
      <c r="L2228" t="str">
        <f>Products!H2228</f>
        <v>Married</v>
      </c>
      <c r="M2228">
        <f>Table2[[#This Row],[Recency]]</f>
        <v>24</v>
      </c>
      <c r="N2228">
        <f>Table2[[#This Row],[NumDealsPurchases]]</f>
        <v>3</v>
      </c>
      <c r="O2228" s="12" t="str">
        <f>IF(Table2[[#This Row],[Kidhome]]=0,"No","Yes")</f>
        <v>No</v>
      </c>
      <c r="P2228" s="12" t="str">
        <f>IF(Table2[[#This Row],[Teenhome]]=0,"No","Yes")</f>
        <v>Yes</v>
      </c>
    </row>
    <row r="2229" spans="1:16" ht="16.5" x14ac:dyDescent="0.3">
      <c r="A2229" s="7">
        <f>Table2[[#This Row],[ID]]</f>
        <v>4749</v>
      </c>
      <c r="B2229" s="6">
        <f>Table2[[#This Row],[Year_Birth]]</f>
        <v>1968</v>
      </c>
      <c r="C2229" s="6" t="str">
        <f>Table2[[#This Row],[Education]]</f>
        <v>Graduation</v>
      </c>
      <c r="D2229" s="6" t="str">
        <f>Table2[[#This Row],[Marital_Status]]</f>
        <v>Together</v>
      </c>
      <c r="E2229" s="6">
        <f>Table2[[#This Row],[Income]]</f>
        <v>58554</v>
      </c>
      <c r="F2229" s="6">
        <f>Table2[[#This Row],[Kidhome]]</f>
        <v>1</v>
      </c>
      <c r="G2229" s="6">
        <f>Table2[[#This Row],[Teenhome]]</f>
        <v>1</v>
      </c>
      <c r="H2229" s="9">
        <f>Table2[[#This Row],[Dt_Customer]]</f>
        <v>41178</v>
      </c>
      <c r="I2229" s="6">
        <f>Table2[[#This Row],[Recency]]</f>
        <v>55</v>
      </c>
      <c r="J2229" s="14">
        <f>IF(VALUE(YEAR(People!$H2229))-People!$B2229&gt;=90,44,VALUE(YEAR(People!$H2229))-People!$B2229)</f>
        <v>44</v>
      </c>
      <c r="K2229" s="5" t="str">
        <f>IF(AND(People!$J2229&gt;=16,People!$J2229&lt;=25),"16-25",IF(AND(People!$J2229&gt;=26,People!$J2229&lt;=35),"26-35",IF(AND(People!$J2229&gt;=36,People!$J2229&lt;=45),"36-45",IF(AND(People!$J2229&gt;=46,People!$J2229&lt;=55),"46-55",IF(AND(People!$J2229&gt;=56,People!$J2229&lt;=65),"56-65",IF(AND(People!$J2229&gt;=66,People!$J2229&lt;=75),"66-75","ALL"))))))</f>
        <v>36-45</v>
      </c>
      <c r="L2229" t="str">
        <f>Products!H2229</f>
        <v>Single</v>
      </c>
      <c r="M2229">
        <f>Table2[[#This Row],[Recency]]</f>
        <v>55</v>
      </c>
      <c r="N2229">
        <f>Table2[[#This Row],[NumDealsPurchases]]</f>
        <v>6</v>
      </c>
      <c r="O2229" s="12" t="str">
        <f>IF(Table2[[#This Row],[Kidhome]]=0,"No","Yes")</f>
        <v>Yes</v>
      </c>
      <c r="P2229" s="12" t="str">
        <f>IF(Table2[[#This Row],[Teenhome]]=0,"No","Yes")</f>
        <v>Yes</v>
      </c>
    </row>
    <row r="2230" spans="1:16" ht="16.5" x14ac:dyDescent="0.3">
      <c r="A2230" s="5">
        <f>Table2[[#This Row],[ID]]</f>
        <v>4478</v>
      </c>
      <c r="B2230" s="6">
        <f>Table2[[#This Row],[Year_Birth]]</f>
        <v>1979</v>
      </c>
      <c r="C2230" s="6" t="str">
        <f>Table2[[#This Row],[Education]]</f>
        <v>Graduation</v>
      </c>
      <c r="D2230" s="6" t="str">
        <f>Table2[[#This Row],[Marital_Status]]</f>
        <v>Married</v>
      </c>
      <c r="E2230" s="6">
        <f>Table2[[#This Row],[Income]]</f>
        <v>63777</v>
      </c>
      <c r="F2230" s="6">
        <f>Table2[[#This Row],[Kidhome]]</f>
        <v>1</v>
      </c>
      <c r="G2230" s="6">
        <f>Table2[[#This Row],[Teenhome]]</f>
        <v>1</v>
      </c>
      <c r="H2230" s="9">
        <f>Table2[[#This Row],[Dt_Customer]]</f>
        <v>41357</v>
      </c>
      <c r="I2230" s="6">
        <f>Table2[[#This Row],[Recency]]</f>
        <v>87</v>
      </c>
      <c r="J2230" s="8">
        <f>IF(VALUE(YEAR(People!$H2230))-People!$B2230&gt;=90,44,VALUE(YEAR(People!$H2230))-People!$B2230)</f>
        <v>34</v>
      </c>
      <c r="K2230" s="5" t="str">
        <f>IF(AND(People!$J2230&gt;=16,People!$J2230&lt;=25),"16-25",IF(AND(People!$J2230&gt;=26,People!$J2230&lt;=35),"26-35",IF(AND(People!$J2230&gt;=36,People!$J2230&lt;=45),"36-45",IF(AND(People!$J2230&gt;=46,People!$J2230&lt;=55),"46-55",IF(AND(People!$J2230&gt;=56,People!$J2230&lt;=65),"56-65",IF(AND(People!$J2230&gt;=66,People!$J2230&lt;=75),"66-75","ALL"))))))</f>
        <v>26-35</v>
      </c>
      <c r="L2230" t="str">
        <f>Products!H2230</f>
        <v>Together</v>
      </c>
      <c r="M2230">
        <f>Table2[[#This Row],[Recency]]</f>
        <v>87</v>
      </c>
      <c r="N2230">
        <f>Table2[[#This Row],[NumDealsPurchases]]</f>
        <v>8</v>
      </c>
      <c r="O2230" s="12" t="str">
        <f>IF(Table2[[#This Row],[Kidhome]]=0,"No","Yes")</f>
        <v>Yes</v>
      </c>
      <c r="P2230" s="12" t="str">
        <f>IF(Table2[[#This Row],[Teenhome]]=0,"No","Yes")</f>
        <v>Yes</v>
      </c>
    </row>
    <row r="2231" spans="1:16" ht="16.5" x14ac:dyDescent="0.3">
      <c r="A2231" s="7">
        <f>Table2[[#This Row],[ID]]</f>
        <v>4201</v>
      </c>
      <c r="B2231" s="6">
        <f>Table2[[#This Row],[Year_Birth]]</f>
        <v>1962</v>
      </c>
      <c r="C2231" s="6" t="str">
        <f>Table2[[#This Row],[Education]]</f>
        <v>Graduation</v>
      </c>
      <c r="D2231" s="6" t="str">
        <f>Table2[[#This Row],[Marital_Status]]</f>
        <v>Single</v>
      </c>
      <c r="E2231" s="6">
        <f>Table2[[#This Row],[Income]]</f>
        <v>57967</v>
      </c>
      <c r="F2231" s="6">
        <f>Table2[[#This Row],[Kidhome]]</f>
        <v>0</v>
      </c>
      <c r="G2231" s="6">
        <f>Table2[[#This Row],[Teenhome]]</f>
        <v>1</v>
      </c>
      <c r="H2231" s="9">
        <f>Table2[[#This Row],[Dt_Customer]]</f>
        <v>41336</v>
      </c>
      <c r="I2231" s="6">
        <f>Table2[[#This Row],[Recency]]</f>
        <v>39</v>
      </c>
      <c r="J2231" s="14">
        <f>IF(VALUE(YEAR(People!$H2231))-People!$B2231&gt;=90,44,VALUE(YEAR(People!$H2231))-People!$B2231)</f>
        <v>51</v>
      </c>
      <c r="K2231" s="5" t="str">
        <f>IF(AND(People!$J2231&gt;=16,People!$J2231&lt;=25),"16-25",IF(AND(People!$J2231&gt;=26,People!$J2231&lt;=35),"26-35",IF(AND(People!$J2231&gt;=36,People!$J2231&lt;=45),"36-45",IF(AND(People!$J2231&gt;=46,People!$J2231&lt;=55),"46-55",IF(AND(People!$J2231&gt;=56,People!$J2231&lt;=65),"56-65",IF(AND(People!$J2231&gt;=66,People!$J2231&lt;=75),"66-75","ALL"))))))</f>
        <v>46-55</v>
      </c>
      <c r="L2231" t="str">
        <f>Products!H2231</f>
        <v>Married</v>
      </c>
      <c r="M2231">
        <f>Table2[[#This Row],[Recency]]</f>
        <v>39</v>
      </c>
      <c r="N2231">
        <f>Table2[[#This Row],[NumDealsPurchases]]</f>
        <v>5</v>
      </c>
      <c r="O2231" s="12" t="str">
        <f>IF(Table2[[#This Row],[Kidhome]]=0,"No","Yes")</f>
        <v>No</v>
      </c>
      <c r="P2231" s="12" t="str">
        <f>IF(Table2[[#This Row],[Teenhome]]=0,"No","Yes")</f>
        <v>Yes</v>
      </c>
    </row>
    <row r="2232" spans="1:16" ht="16.5" x14ac:dyDescent="0.3">
      <c r="A2232" s="5">
        <f>Table2[[#This Row],[ID]]</f>
        <v>8720</v>
      </c>
      <c r="B2232" s="6">
        <f>Table2[[#This Row],[Year_Birth]]</f>
        <v>1978</v>
      </c>
      <c r="C2232" s="6" t="str">
        <f>Table2[[#This Row],[Education]]</f>
        <v>2n Cycle</v>
      </c>
      <c r="D2232" s="6" t="str">
        <f>Table2[[#This Row],[Marital_Status]]</f>
        <v>Together</v>
      </c>
      <c r="E2232" s="6">
        <f>Table2[[#This Row],[Income]]</f>
        <v>53246</v>
      </c>
      <c r="F2232" s="6">
        <f>Table2[[#This Row],[Kidhome]]</f>
        <v>0</v>
      </c>
      <c r="G2232" s="6">
        <f>Table2[[#This Row],[Teenhome]]</f>
        <v>0</v>
      </c>
      <c r="H2232" s="9">
        <f>Table2[[#This Row],[Dt_Customer]]</f>
        <v>41133</v>
      </c>
      <c r="I2232" s="6">
        <f>Table2[[#This Row],[Recency]]</f>
        <v>53</v>
      </c>
      <c r="J2232" s="8">
        <f>IF(VALUE(YEAR(People!$H2232))-People!$B2232&gt;=90,44,VALUE(YEAR(People!$H2232))-People!$B2232)</f>
        <v>34</v>
      </c>
      <c r="K2232" s="5" t="str">
        <f>IF(AND(People!$J2232&gt;=16,People!$J2232&lt;=25),"16-25",IF(AND(People!$J2232&gt;=26,People!$J2232&lt;=35),"26-35",IF(AND(People!$J2232&gt;=36,People!$J2232&lt;=45),"36-45",IF(AND(People!$J2232&gt;=46,People!$J2232&lt;=55),"46-55",IF(AND(People!$J2232&gt;=56,People!$J2232&lt;=65),"56-65",IF(AND(People!$J2232&gt;=66,People!$J2232&lt;=75),"66-75","ALL"))))))</f>
        <v>26-35</v>
      </c>
      <c r="L2232" t="str">
        <f>Products!H2232</f>
        <v>Single</v>
      </c>
      <c r="M2232">
        <f>Table2[[#This Row],[Recency]]</f>
        <v>53</v>
      </c>
      <c r="N2232">
        <f>Table2[[#This Row],[NumDealsPurchases]]</f>
        <v>0</v>
      </c>
      <c r="O2232" s="12" t="str">
        <f>IF(Table2[[#This Row],[Kidhome]]=0,"No","Yes")</f>
        <v>No</v>
      </c>
      <c r="P2232" s="12" t="str">
        <f>IF(Table2[[#This Row],[Teenhome]]=0,"No","Yes")</f>
        <v>No</v>
      </c>
    </row>
    <row r="2233" spans="1:16" ht="16.5" x14ac:dyDescent="0.3">
      <c r="A2233" s="7">
        <f>Table2[[#This Row],[ID]]</f>
        <v>10084</v>
      </c>
      <c r="B2233" s="6">
        <f>Table2[[#This Row],[Year_Birth]]</f>
        <v>1972</v>
      </c>
      <c r="C2233" s="6" t="str">
        <f>Table2[[#This Row],[Education]]</f>
        <v>Graduation</v>
      </c>
      <c r="D2233" s="6" t="str">
        <f>Table2[[#This Row],[Marital_Status]]</f>
        <v>Married</v>
      </c>
      <c r="E2233" s="6">
        <f>Table2[[#This Row],[Income]]</f>
        <v>24434</v>
      </c>
      <c r="F2233" s="6">
        <f>Table2[[#This Row],[Kidhome]]</f>
        <v>2</v>
      </c>
      <c r="G2233" s="6">
        <f>Table2[[#This Row],[Teenhome]]</f>
        <v>0</v>
      </c>
      <c r="H2233" s="9">
        <f>Table2[[#This Row],[Dt_Customer]]</f>
        <v>41777</v>
      </c>
      <c r="I2233" s="6">
        <f>Table2[[#This Row],[Recency]]</f>
        <v>9</v>
      </c>
      <c r="J2233" s="14">
        <f>IF(VALUE(YEAR(People!$H2233))-People!$B2233&gt;=90,44,VALUE(YEAR(People!$H2233))-People!$B2233)</f>
        <v>42</v>
      </c>
      <c r="K2233" s="5" t="str">
        <f>IF(AND(People!$J2233&gt;=16,People!$J2233&lt;=25),"16-25",IF(AND(People!$J2233&gt;=26,People!$J2233&lt;=35),"26-35",IF(AND(People!$J2233&gt;=36,People!$J2233&lt;=45),"36-45",IF(AND(People!$J2233&gt;=46,People!$J2233&lt;=55),"46-55",IF(AND(People!$J2233&gt;=56,People!$J2233&lt;=65),"56-65",IF(AND(People!$J2233&gt;=66,People!$J2233&lt;=75),"66-75","ALL"))))))</f>
        <v>36-45</v>
      </c>
      <c r="L2233" t="str">
        <f>Products!H2233</f>
        <v>Single</v>
      </c>
      <c r="M2233">
        <f>Table2[[#This Row],[Recency]]</f>
        <v>9</v>
      </c>
      <c r="N2233">
        <f>Table2[[#This Row],[NumDealsPurchases]]</f>
        <v>2</v>
      </c>
      <c r="O2233" s="12" t="str">
        <f>IF(Table2[[#This Row],[Kidhome]]=0,"No","Yes")</f>
        <v>Yes</v>
      </c>
      <c r="P2233" s="12" t="str">
        <f>IF(Table2[[#This Row],[Teenhome]]=0,"No","Yes")</f>
        <v>No</v>
      </c>
    </row>
    <row r="2234" spans="1:16" ht="16.5" x14ac:dyDescent="0.3">
      <c r="A2234" s="16">
        <f>Table2[[#This Row],[ID]]</f>
        <v>7004</v>
      </c>
      <c r="B2234" s="6">
        <f>Table2[[#This Row],[Year_Birth]]</f>
        <v>1984</v>
      </c>
      <c r="C2234" s="6" t="str">
        <f>Table2[[#This Row],[Education]]</f>
        <v>Graduation</v>
      </c>
      <c r="D2234" s="6" t="str">
        <f>Table2[[#This Row],[Marital_Status]]</f>
        <v>Single</v>
      </c>
      <c r="E2234" s="6">
        <f>Table2[[#This Row],[Income]]</f>
        <v>11012</v>
      </c>
      <c r="F2234" s="6">
        <f>Table2[[#This Row],[Kidhome]]</f>
        <v>1</v>
      </c>
      <c r="G2234" s="6">
        <f>Table2[[#This Row],[Teenhome]]</f>
        <v>0</v>
      </c>
      <c r="H2234" s="9">
        <f>Table2[[#This Row],[Dt_Customer]]</f>
        <v>41349</v>
      </c>
      <c r="I2234" s="6">
        <f>Table2[[#This Row],[Recency]]</f>
        <v>82</v>
      </c>
      <c r="J2234" s="22">
        <f>IF(VALUE(YEAR(People!$H2234))-People!$B2234&gt;=90,44,VALUE(YEAR(People!$H2234))-People!$B2234)</f>
        <v>29</v>
      </c>
      <c r="K2234" s="16" t="str">
        <f>IF(AND(People!$J2234&gt;=16,People!$J2234&lt;=25),"16-25",IF(AND(People!$J2234&gt;=26,People!$J2234&lt;=35),"26-35",IF(AND(People!$J2234&gt;=36,People!$J2234&lt;=45),"36-45",IF(AND(People!$J2234&gt;=46,People!$J2234&lt;=55),"46-55",IF(AND(People!$J2234&gt;=56,People!$J2234&lt;=65),"56-65",IF(AND(People!$J2234&gt;=66,People!$J2234&lt;=75),"66-75","ALL"))))))</f>
        <v>26-35</v>
      </c>
      <c r="L2234" t="str">
        <f>Products!H2234</f>
        <v>Single</v>
      </c>
      <c r="M2234">
        <f>Table2[[#This Row],[Recency]]</f>
        <v>82</v>
      </c>
      <c r="N2234">
        <f>Table2[[#This Row],[NumDealsPurchases]]</f>
        <v>3</v>
      </c>
      <c r="O2234" s="12" t="str">
        <f>IF(Table2[[#This Row],[Kidhome]]=0,"No","Yes")</f>
        <v>Yes</v>
      </c>
      <c r="P2234" s="12" t="str">
        <f>IF(Table2[[#This Row],[Teenhome]]=0,"No","Yes")</f>
        <v>No</v>
      </c>
    </row>
    <row r="2235" spans="1:16" ht="16.5" x14ac:dyDescent="0.3">
      <c r="B2235" s="6">
        <f>Table2[[#This Row],[Year_Birth]]</f>
        <v>1970</v>
      </c>
      <c r="C2235" s="6" t="str">
        <f>Table2[[#This Row],[Education]]</f>
        <v>Master</v>
      </c>
      <c r="D2235" s="6" t="str">
        <f>Table2[[#This Row],[Marital_Status]]</f>
        <v>Single</v>
      </c>
      <c r="E2235" s="6">
        <f>Table2[[#This Row],[Income]]</f>
        <v>44802</v>
      </c>
      <c r="F2235" s="6">
        <f>Table2[[#This Row],[Kidhome]]</f>
        <v>0</v>
      </c>
      <c r="G2235" s="6">
        <f>Table2[[#This Row],[Teenhome]]</f>
        <v>0</v>
      </c>
      <c r="H2235" s="9">
        <f>Table2[[#This Row],[Dt_Customer]]</f>
        <v>41142</v>
      </c>
      <c r="I2235" s="6">
        <f>Table2[[#This Row],[Recency]]</f>
        <v>71</v>
      </c>
      <c r="J2235" s="22">
        <f>IF(VALUE(YEAR(People!$H2235))-People!$B2235&gt;=90,44,VALUE(YEAR(People!$H2235))-People!$B2235)</f>
        <v>42</v>
      </c>
      <c r="K2235" s="16" t="str">
        <f>IF(AND(People!$J2235&gt;=16,People!$J2235&lt;=25),"16-25",IF(AND(People!$J2235&gt;=26,People!$J2235&lt;=35),"26-35",IF(AND(People!$J2235&gt;=36,People!$J2235&lt;=45),"36-45",IF(AND(People!$J2235&gt;=46,People!$J2235&lt;=55),"46-55",IF(AND(People!$J2235&gt;=56,People!$J2235&lt;=65),"56-65",IF(AND(People!$J2235&gt;=66,People!$J2235&lt;=75),"66-75","ALL"))))))</f>
        <v>36-45</v>
      </c>
      <c r="L2235" t="str">
        <f>Products!H2235</f>
        <v>Together</v>
      </c>
      <c r="M2235">
        <f>Table2[[#This Row],[Recency]]</f>
        <v>71</v>
      </c>
      <c r="N2235">
        <f>Table2[[#This Row],[NumDealsPurchases]]</f>
        <v>2</v>
      </c>
      <c r="O2235" s="12" t="str">
        <f>IF(Table2[[#This Row],[Kidhome]]=0,"No","Yes")</f>
        <v>No</v>
      </c>
      <c r="P2235" s="12" t="str">
        <f>IF(Table2[[#This Row],[Teenhome]]=0,"No","Yes")</f>
        <v>No</v>
      </c>
    </row>
    <row r="2236" spans="1:16" ht="16.5" x14ac:dyDescent="0.3">
      <c r="B2236" s="6">
        <f>Table2[[#This Row],[Year_Birth]]</f>
        <v>1986</v>
      </c>
      <c r="C2236" s="6" t="str">
        <f>Table2[[#This Row],[Education]]</f>
        <v>Graduation</v>
      </c>
      <c r="D2236" s="6" t="str">
        <f>Table2[[#This Row],[Marital_Status]]</f>
        <v>Single</v>
      </c>
      <c r="E2236" s="6">
        <f>Table2[[#This Row],[Income]]</f>
        <v>26816</v>
      </c>
      <c r="F2236" s="6">
        <f>Table2[[#This Row],[Kidhome]]</f>
        <v>0</v>
      </c>
      <c r="G2236" s="6">
        <f>Table2[[#This Row],[Teenhome]]</f>
        <v>0</v>
      </c>
      <c r="H2236" s="9">
        <f>Table2[[#This Row],[Dt_Customer]]</f>
        <v>41138</v>
      </c>
      <c r="I2236" s="6">
        <f>Table2[[#This Row],[Recency]]</f>
        <v>50</v>
      </c>
      <c r="J2236" s="22">
        <f>IF(VALUE(YEAR(People!$H2236))-People!$B2236&gt;=90,44,VALUE(YEAR(People!$H2236))-People!$B2236)</f>
        <v>26</v>
      </c>
      <c r="K2236" s="16" t="str">
        <f>IF(AND(People!$J2236&gt;=16,People!$J2236&lt;=25),"16-25",IF(AND(People!$J2236&gt;=26,People!$J2236&lt;=35),"26-35",IF(AND(People!$J2236&gt;=36,People!$J2236&lt;=45),"36-45",IF(AND(People!$J2236&gt;=46,People!$J2236&lt;=55),"46-55",IF(AND(People!$J2236&gt;=56,People!$J2236&lt;=65),"56-65",IF(AND(People!$J2236&gt;=66,People!$J2236&lt;=75),"66-75","ALL"))))))</f>
        <v>26-35</v>
      </c>
      <c r="L2236" t="str">
        <f>Products!H2236</f>
        <v>Married</v>
      </c>
      <c r="M2236">
        <f>Table2[[#This Row],[Recency]]</f>
        <v>50</v>
      </c>
      <c r="N2236">
        <f>Table2[[#This Row],[NumDealsPurchases]]</f>
        <v>1</v>
      </c>
      <c r="O2236" s="12" t="str">
        <f>IF(Table2[[#This Row],[Kidhome]]=0,"No","Yes")</f>
        <v>No</v>
      </c>
      <c r="P2236" s="12" t="str">
        <f>IF(Table2[[#This Row],[Teenhome]]=0,"No","Yes")</f>
        <v>No</v>
      </c>
    </row>
    <row r="2237" spans="1:16" ht="16.5" x14ac:dyDescent="0.3">
      <c r="B2237" s="6">
        <f>Table2[[#This Row],[Year_Birth]]</f>
        <v>1974</v>
      </c>
      <c r="C2237" s="6" t="str">
        <f>Table2[[#This Row],[Education]]</f>
        <v>Graduation</v>
      </c>
      <c r="D2237" s="6" t="str">
        <f>Table2[[#This Row],[Marital_Status]]</f>
        <v>Married</v>
      </c>
      <c r="E2237" s="6">
        <f>Table2[[#This Row],[Income]]</f>
        <v>34421</v>
      </c>
      <c r="F2237" s="6">
        <f>Table2[[#This Row],[Kidhome]]</f>
        <v>1</v>
      </c>
      <c r="G2237" s="6">
        <f>Table2[[#This Row],[Teenhome]]</f>
        <v>0</v>
      </c>
      <c r="H2237" s="9">
        <f>Table2[[#This Row],[Dt_Customer]]</f>
        <v>41456</v>
      </c>
      <c r="I2237" s="6">
        <f>Table2[[#This Row],[Recency]]</f>
        <v>81</v>
      </c>
      <c r="J2237" s="22">
        <f>IF(VALUE(YEAR(People!$H2237))-People!$B2237&gt;=90,44,VALUE(YEAR(People!$H2237))-People!$B2237)</f>
        <v>39</v>
      </c>
      <c r="K2237" s="16" t="str">
        <f>IF(AND(People!$J2237&gt;=16,People!$J2237&lt;=25),"16-25",IF(AND(People!$J2237&gt;=26,People!$J2237&lt;=35),"26-35",IF(AND(People!$J2237&gt;=36,People!$J2237&lt;=45),"36-45",IF(AND(People!$J2237&gt;=46,People!$J2237&lt;=55),"46-55",IF(AND(People!$J2237&gt;=56,People!$J2237&lt;=65),"56-65",IF(AND(People!$J2237&gt;=66,People!$J2237&lt;=75),"66-75","ALL"))))))</f>
        <v>36-45</v>
      </c>
      <c r="L2237" t="str">
        <f>Products!H2237</f>
        <v>Married</v>
      </c>
      <c r="M2237">
        <f>Table2[[#This Row],[Recency]]</f>
        <v>81</v>
      </c>
      <c r="N2237">
        <f>Table2[[#This Row],[NumDealsPurchases]]</f>
        <v>1</v>
      </c>
      <c r="O2237" s="12" t="str">
        <f>IF(Table2[[#This Row],[Kidhome]]=0,"No","Yes")</f>
        <v>Yes</v>
      </c>
      <c r="P2237" s="12" t="str">
        <f>IF(Table2[[#This Row],[Teenhome]]=0,"No","Yes")</f>
        <v>No</v>
      </c>
    </row>
    <row r="2238" spans="1:16" ht="16.5" x14ac:dyDescent="0.3">
      <c r="B2238" s="6">
        <f>Table2[[#This Row],[Year_Birth]]</f>
        <v>1967</v>
      </c>
      <c r="C2238" s="6" t="str">
        <f>Table2[[#This Row],[Education]]</f>
        <v>Graduation</v>
      </c>
      <c r="D2238" s="6" t="str">
        <f>Table2[[#This Row],[Marital_Status]]</f>
        <v>Married</v>
      </c>
      <c r="E2238" s="6">
        <f>Table2[[#This Row],[Income]]</f>
        <v>61223</v>
      </c>
      <c r="F2238" s="6">
        <f>Table2[[#This Row],[Kidhome]]</f>
        <v>0</v>
      </c>
      <c r="G2238" s="6">
        <f>Table2[[#This Row],[Teenhome]]</f>
        <v>1</v>
      </c>
      <c r="H2238" s="9">
        <f>Table2[[#This Row],[Dt_Customer]]</f>
        <v>41438</v>
      </c>
      <c r="I2238" s="6">
        <f>Table2[[#This Row],[Recency]]</f>
        <v>46</v>
      </c>
      <c r="J2238" s="22">
        <f>IF(VALUE(YEAR(People!$H2238))-People!$B2238&gt;=90,44,VALUE(YEAR(People!$H2238))-People!$B2238)</f>
        <v>46</v>
      </c>
      <c r="K2238" s="16" t="str">
        <f>IF(AND(People!$J2238&gt;=16,People!$J2238&lt;=25),"16-25",IF(AND(People!$J2238&gt;=26,People!$J2238&lt;=35),"26-35",IF(AND(People!$J2238&gt;=36,People!$J2238&lt;=45),"36-45",IF(AND(People!$J2238&gt;=46,People!$J2238&lt;=55),"46-55",IF(AND(People!$J2238&gt;=56,People!$J2238&lt;=65),"56-65",IF(AND(People!$J2238&gt;=66,People!$J2238&lt;=75),"66-75","ALL"))))))</f>
        <v>46-55</v>
      </c>
      <c r="L2238" t="str">
        <f>Products!H2238</f>
        <v>Together</v>
      </c>
      <c r="M2238">
        <f>Table2[[#This Row],[Recency]]</f>
        <v>46</v>
      </c>
      <c r="N2238">
        <f>Table2[[#This Row],[NumDealsPurchases]]</f>
        <v>2</v>
      </c>
      <c r="O2238" s="12" t="str">
        <f>IF(Table2[[#This Row],[Kidhome]]=0,"No","Yes")</f>
        <v>No</v>
      </c>
      <c r="P2238" s="12" t="str">
        <f>IF(Table2[[#This Row],[Teenhome]]=0,"No","Yes")</f>
        <v>Yes</v>
      </c>
    </row>
    <row r="2239" spans="1:16" ht="16.5" x14ac:dyDescent="0.3">
      <c r="B2239" s="6">
        <f>Table2[[#This Row],[Year_Birth]]</f>
        <v>1946</v>
      </c>
      <c r="C2239" s="6" t="str">
        <f>Table2[[#This Row],[Education]]</f>
        <v>PhD</v>
      </c>
      <c r="D2239" s="6" t="str">
        <f>Table2[[#This Row],[Marital_Status]]</f>
        <v>Together</v>
      </c>
      <c r="E2239" s="6">
        <f>Table2[[#This Row],[Income]]</f>
        <v>64014</v>
      </c>
      <c r="F2239" s="6">
        <f>Table2[[#This Row],[Kidhome]]</f>
        <v>2</v>
      </c>
      <c r="G2239" s="6">
        <f>Table2[[#This Row],[Teenhome]]</f>
        <v>1</v>
      </c>
      <c r="H2239" s="9">
        <f>Table2[[#This Row],[Dt_Customer]]</f>
        <v>41800</v>
      </c>
      <c r="I2239" s="6">
        <f>Table2[[#This Row],[Recency]]</f>
        <v>56</v>
      </c>
      <c r="J2239" s="22">
        <f>IF(VALUE(YEAR(People!$H2239))-People!$B2239&gt;=90,44,VALUE(YEAR(People!$H2239))-People!$B2239)</f>
        <v>68</v>
      </c>
      <c r="K2239" s="16" t="str">
        <f>IF(AND(People!$J2239&gt;=16,People!$J2239&lt;=25),"16-25",IF(AND(People!$J2239&gt;=26,People!$J2239&lt;=35),"26-35",IF(AND(People!$J2239&gt;=36,People!$J2239&lt;=45),"36-45",IF(AND(People!$J2239&gt;=46,People!$J2239&lt;=55),"46-55",IF(AND(People!$J2239&gt;=56,People!$J2239&lt;=65),"56-65",IF(AND(People!$J2239&gt;=66,People!$J2239&lt;=75),"66-75","ALL"))))))</f>
        <v>66-75</v>
      </c>
      <c r="L2239" t="str">
        <f>Products!H2239</f>
        <v>Divorced</v>
      </c>
      <c r="M2239">
        <f>Table2[[#This Row],[Recency]]</f>
        <v>56</v>
      </c>
      <c r="N2239">
        <f>Table2[[#This Row],[NumDealsPurchases]]</f>
        <v>7</v>
      </c>
      <c r="O2239" s="12" t="str">
        <f>IF(Table2[[#This Row],[Kidhome]]=0,"No","Yes")</f>
        <v>Yes</v>
      </c>
      <c r="P2239" s="12" t="str">
        <f>IF(Table2[[#This Row],[Teenhome]]=0,"No","Yes")</f>
        <v>Yes</v>
      </c>
    </row>
    <row r="2240" spans="1:16" ht="16.5" x14ac:dyDescent="0.3">
      <c r="B2240" s="6">
        <f>Table2[[#This Row],[Year_Birth]]</f>
        <v>1981</v>
      </c>
      <c r="C2240" s="6" t="str">
        <f>Table2[[#This Row],[Education]]</f>
        <v>Graduation</v>
      </c>
      <c r="D2240" s="6" t="str">
        <f>Table2[[#This Row],[Marital_Status]]</f>
        <v>Divorced</v>
      </c>
      <c r="E2240" s="6">
        <f>Table2[[#This Row],[Income]]</f>
        <v>56981</v>
      </c>
      <c r="F2240" s="6">
        <f>Table2[[#This Row],[Kidhome]]</f>
        <v>0</v>
      </c>
      <c r="G2240" s="6">
        <f>Table2[[#This Row],[Teenhome]]</f>
        <v>0</v>
      </c>
      <c r="H2240" s="9">
        <f>Table2[[#This Row],[Dt_Customer]]</f>
        <v>41664</v>
      </c>
      <c r="I2240" s="6">
        <f>Table2[[#This Row],[Recency]]</f>
        <v>91</v>
      </c>
      <c r="J2240" s="22">
        <f>IF(VALUE(YEAR(People!$H2240))-People!$B2240&gt;=90,44,VALUE(YEAR(People!$H2240))-People!$B2240)</f>
        <v>33</v>
      </c>
      <c r="K2240" s="16" t="str">
        <f>IF(AND(People!$J2240&gt;=16,People!$J2240&lt;=25),"16-25",IF(AND(People!$J2240&gt;=26,People!$J2240&lt;=35),"26-35",IF(AND(People!$J2240&gt;=36,People!$J2240&lt;=45),"36-45",IF(AND(People!$J2240&gt;=46,People!$J2240&lt;=55),"46-55",IF(AND(People!$J2240&gt;=56,People!$J2240&lt;=65),"56-65",IF(AND(People!$J2240&gt;=66,People!$J2240&lt;=75),"66-75","ALL"))))))</f>
        <v>26-35</v>
      </c>
      <c r="L2240" t="str">
        <f>Products!H2240</f>
        <v>Together</v>
      </c>
      <c r="M2240">
        <f>Table2[[#This Row],[Recency]]</f>
        <v>91</v>
      </c>
      <c r="N2240">
        <f>Table2[[#This Row],[NumDealsPurchases]]</f>
        <v>1</v>
      </c>
      <c r="O2240" s="12" t="str">
        <f>IF(Table2[[#This Row],[Kidhome]]=0,"No","Yes")</f>
        <v>No</v>
      </c>
      <c r="P2240" s="12" t="str">
        <f>IF(Table2[[#This Row],[Teenhome]]=0,"No","Yes")</f>
        <v>No</v>
      </c>
    </row>
    <row r="2241" ht="16.5" x14ac:dyDescent="0.3"/>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2241"/>
  <sheetViews>
    <sheetView workbookViewId="0">
      <selection activeCell="A2241" sqref="A2241:XFD2241"/>
    </sheetView>
  </sheetViews>
  <sheetFormatPr defaultRowHeight="15" x14ac:dyDescent="0.3"/>
  <cols>
    <col min="1" max="1" width="12.5" customWidth="1"/>
    <col min="2" max="2" width="11.75" customWidth="1"/>
    <col min="3" max="3" width="19.25" customWidth="1"/>
    <col min="4" max="4" width="18" customWidth="1"/>
    <col min="5" max="5" width="20" customWidth="1"/>
    <col min="6" max="6" width="16" customWidth="1"/>
    <col min="7" max="7" width="10.375" customWidth="1"/>
    <col min="8" max="8" width="15.875" customWidth="1"/>
    <col min="10" max="10" width="13" customWidth="1"/>
  </cols>
  <sheetData>
    <row r="1" spans="1:11" ht="16.5" x14ac:dyDescent="0.3">
      <c r="A1" s="15" t="s">
        <v>9</v>
      </c>
      <c r="B1" s="15" t="s">
        <v>10</v>
      </c>
      <c r="C1" s="15" t="s">
        <v>11</v>
      </c>
      <c r="D1" s="15" t="s">
        <v>12</v>
      </c>
      <c r="E1" s="15" t="s">
        <v>13</v>
      </c>
      <c r="F1" s="15" t="s">
        <v>14</v>
      </c>
      <c r="G1" s="15" t="s">
        <v>51</v>
      </c>
      <c r="H1" s="15" t="s">
        <v>3</v>
      </c>
      <c r="I1" s="15" t="s">
        <v>58</v>
      </c>
      <c r="J1" s="20" t="s">
        <v>81</v>
      </c>
      <c r="K1" s="20" t="s">
        <v>82</v>
      </c>
    </row>
    <row r="2" spans="1:11" ht="16.5" x14ac:dyDescent="0.3">
      <c r="A2" s="6" t="e">
        <f>Table2[[#This Row],[MntWines]]</f>
        <v>#VALUE!</v>
      </c>
      <c r="B2" s="6" t="e">
        <f>Table2[[#This Row],[MntFruits]]</f>
        <v>#VALUE!</v>
      </c>
      <c r="C2" s="6" t="e">
        <f>Table2[[#This Row],[MntMeatProducts]]</f>
        <v>#VALUE!</v>
      </c>
      <c r="D2" s="6" t="e">
        <f>Table2[[#This Row],[MntFishProducts]]</f>
        <v>#VALUE!</v>
      </c>
      <c r="E2" s="6" t="e">
        <f>Table2[[#This Row],[MntSweetProducts]]</f>
        <v>#VALUE!</v>
      </c>
      <c r="F2" s="6" t="e">
        <f>Table2[[#This Row],[MntGoldProds]]</f>
        <v>#VALUE!</v>
      </c>
      <c r="G2" s="8" t="e">
        <f>Table5[[#This Row],[Age]]</f>
        <v>#VALUE!</v>
      </c>
      <c r="H2" s="17" t="s">
        <v>30</v>
      </c>
      <c r="I2" s="17" t="e">
        <f>IF(AND(People!$J2&gt;=16,People!$J2&lt;=25),"16-25",IF(AND(People!$J2&gt;=26,People!$J2&lt;=35),"26-35",IF(AND(People!$J2&gt;=36,People!$J2&lt;=45),"36-45",IF(AND(People!$J2&gt;=46,People!$J2&lt;=55),"46-55",IF(AND(People!$J2&gt;=56,People!$J2&lt;=65),"56-65",IF(AND(People!$J2&gt;=66,People!$J2&lt;=75),"66-75","ALL"))))))</f>
        <v>#VALUE!</v>
      </c>
      <c r="J2" t="e">
        <f>Table5[[#This Row],[Kid Home]]</f>
        <v>#VALUE!</v>
      </c>
      <c r="K2" t="e">
        <f>Table5[[#This Row],[TennHome]]</f>
        <v>#VALUE!</v>
      </c>
    </row>
    <row r="3" spans="1:11" ht="16.5" x14ac:dyDescent="0.3">
      <c r="A3" s="4" t="e">
        <f>Table2[[#This Row],[MntWines]]</f>
        <v>#VALUE!</v>
      </c>
      <c r="B3" s="4" t="e">
        <f>Table2[[#This Row],[MntFruits]]</f>
        <v>#VALUE!</v>
      </c>
      <c r="C3" s="4" t="e">
        <f>Table2[[#This Row],[MntMeatProducts]]</f>
        <v>#VALUE!</v>
      </c>
      <c r="D3" s="4" t="e">
        <f>Table2[[#This Row],[MntFishProducts]]</f>
        <v>#VALUE!</v>
      </c>
      <c r="E3" s="4" t="e">
        <f>Table2[[#This Row],[MntSweetProducts]]</f>
        <v>#VALUE!</v>
      </c>
      <c r="F3" s="4" t="e">
        <f>Table2[[#This Row],[MntGoldProds]]</f>
        <v>#VALUE!</v>
      </c>
      <c r="G3" s="8" t="e">
        <f>Table5[[#This Row],[Age]]</f>
        <v>#VALUE!</v>
      </c>
      <c r="H3" s="2" t="s">
        <v>30</v>
      </c>
      <c r="I3" s="17" t="e">
        <f>IF(AND(People!$J3&gt;=16,People!$J3&lt;=25),"16-25",IF(AND(People!$J3&gt;=26,People!$J3&lt;=35),"26-35",IF(AND(People!$J3&gt;=36,People!$J3&lt;=45),"36-45",IF(AND(People!$J3&gt;=46,People!$J3&lt;=55),"46-55",IF(AND(People!$J3&gt;=56,People!$J3&lt;=65),"56-65",IF(AND(People!$J3&gt;=66,People!$J3&lt;=75),"66-75","ALL"))))))</f>
        <v>#VALUE!</v>
      </c>
      <c r="J3" t="e">
        <f>Table5[[#This Row],[Kid Home]]</f>
        <v>#VALUE!</v>
      </c>
      <c r="K3" t="e">
        <f>Table5[[#This Row],[TennHome]]</f>
        <v>#VALUE!</v>
      </c>
    </row>
    <row r="4" spans="1:11" ht="16.5" x14ac:dyDescent="0.3">
      <c r="A4" s="6">
        <f>Table2[[#This Row],[MntWines]]</f>
        <v>635</v>
      </c>
      <c r="B4" s="6">
        <f>Table2[[#This Row],[MntFruits]]</f>
        <v>88</v>
      </c>
      <c r="C4" s="6">
        <f>Table2[[#This Row],[MntMeatProducts]]</f>
        <v>546</v>
      </c>
      <c r="D4" s="6">
        <f>Table2[[#This Row],[MntFishProducts]]</f>
        <v>172</v>
      </c>
      <c r="E4" s="6">
        <f>Table2[[#This Row],[MntSweetProducts]]</f>
        <v>88</v>
      </c>
      <c r="F4" s="6">
        <f>Table2[[#This Row],[MntGoldProds]]</f>
        <v>88</v>
      </c>
      <c r="G4" s="8">
        <f>Table5[[#This Row],[Age]]</f>
        <v>55</v>
      </c>
      <c r="H4" s="17" t="s">
        <v>31</v>
      </c>
      <c r="I4" s="17" t="str">
        <f>IF(AND(People!$J4&gt;=16,People!$J4&lt;=25),"16-25",IF(AND(People!$J4&gt;=26,People!$J4&lt;=35),"26-35",IF(AND(People!$J4&gt;=36,People!$J4&lt;=45),"36-45",IF(AND(People!$J4&gt;=46,People!$J4&lt;=55),"46-55",IF(AND(People!$J4&gt;=56,People!$J4&lt;=65),"56-65",IF(AND(People!$J4&gt;=66,People!$J4&lt;=75),"66-75","ALL"))))))</f>
        <v>46-55</v>
      </c>
      <c r="J4" t="str">
        <f>Table5[[#This Row],[Kid Home]]</f>
        <v>No</v>
      </c>
      <c r="K4" t="str">
        <f>Table5[[#This Row],[TennHome]]</f>
        <v>No</v>
      </c>
    </row>
    <row r="5" spans="1:11" ht="16.5" x14ac:dyDescent="0.3">
      <c r="A5" s="4">
        <f>Table2[[#This Row],[MntWines]]</f>
        <v>11</v>
      </c>
      <c r="B5" s="4">
        <f>Table2[[#This Row],[MntFruits]]</f>
        <v>1</v>
      </c>
      <c r="C5" s="4">
        <f>Table2[[#This Row],[MntMeatProducts]]</f>
        <v>6</v>
      </c>
      <c r="D5" s="4">
        <f>Table2[[#This Row],[MntFishProducts]]</f>
        <v>2</v>
      </c>
      <c r="E5" s="4">
        <f>Table2[[#This Row],[MntSweetProducts]]</f>
        <v>1</v>
      </c>
      <c r="F5" s="4">
        <f>Table2[[#This Row],[MntGoldProds]]</f>
        <v>6</v>
      </c>
      <c r="G5" s="8">
        <f>Table5[[#This Row],[Age]]</f>
        <v>60</v>
      </c>
      <c r="H5" s="2" t="s">
        <v>31</v>
      </c>
      <c r="I5" s="17" t="str">
        <f>IF(AND(People!$J5&gt;=16,People!$J5&lt;=25),"16-25",IF(AND(People!$J5&gt;=26,People!$J5&lt;=35),"26-35",IF(AND(People!$J5&gt;=36,People!$J5&lt;=45),"36-45",IF(AND(People!$J5&gt;=46,People!$J5&lt;=55),"46-55",IF(AND(People!$J5&gt;=56,People!$J5&lt;=65),"56-65",IF(AND(People!$J5&gt;=66,People!$J5&lt;=75),"66-75","ALL"))))))</f>
        <v>56-65</v>
      </c>
      <c r="J5" t="str">
        <f>Table5[[#This Row],[Kid Home]]</f>
        <v>Yes</v>
      </c>
      <c r="K5" t="str">
        <f>Table5[[#This Row],[TennHome]]</f>
        <v>Yes</v>
      </c>
    </row>
    <row r="6" spans="1:11" ht="16.5" x14ac:dyDescent="0.3">
      <c r="A6" s="6">
        <f>Table2[[#This Row],[MntWines]]</f>
        <v>426</v>
      </c>
      <c r="B6" s="6">
        <f>Table2[[#This Row],[MntFruits]]</f>
        <v>49</v>
      </c>
      <c r="C6" s="6">
        <f>Table2[[#This Row],[MntMeatProducts]]</f>
        <v>127</v>
      </c>
      <c r="D6" s="6">
        <f>Table2[[#This Row],[MntFishProducts]]</f>
        <v>111</v>
      </c>
      <c r="E6" s="6">
        <f>Table2[[#This Row],[MntSweetProducts]]</f>
        <v>21</v>
      </c>
      <c r="F6" s="6">
        <f>Table2[[#This Row],[MntGoldProds]]</f>
        <v>42</v>
      </c>
      <c r="G6" s="8">
        <f>Table5[[#This Row],[Age]]</f>
        <v>48</v>
      </c>
      <c r="H6" s="17" t="s">
        <v>33</v>
      </c>
      <c r="I6" s="17" t="str">
        <f>IF(AND(People!$J6&gt;=16,People!$J6&lt;=25),"16-25",IF(AND(People!$J6&gt;=26,People!$J6&lt;=35),"26-35",IF(AND(People!$J6&gt;=36,People!$J6&lt;=45),"36-45",IF(AND(People!$J6&gt;=46,People!$J6&lt;=55),"46-55",IF(AND(People!$J6&gt;=56,People!$J6&lt;=65),"56-65",IF(AND(People!$J6&gt;=66,People!$J6&lt;=75),"66-75","ALL"))))))</f>
        <v>46-55</v>
      </c>
      <c r="J6" t="str">
        <f>Table5[[#This Row],[Kid Home]]</f>
        <v>No</v>
      </c>
      <c r="K6" t="str">
        <f>Table5[[#This Row],[TennHome]]</f>
        <v>No</v>
      </c>
    </row>
    <row r="7" spans="1:11" ht="16.5" x14ac:dyDescent="0.3">
      <c r="A7" s="4">
        <f>Table2[[#This Row],[MntWines]]</f>
        <v>11</v>
      </c>
      <c r="B7" s="4">
        <f>Table2[[#This Row],[MntFruits]]</f>
        <v>4</v>
      </c>
      <c r="C7" s="4">
        <f>Table2[[#This Row],[MntMeatProducts]]</f>
        <v>20</v>
      </c>
      <c r="D7" s="4">
        <f>Table2[[#This Row],[MntFishProducts]]</f>
        <v>10</v>
      </c>
      <c r="E7" s="4">
        <f>Table2[[#This Row],[MntSweetProducts]]</f>
        <v>3</v>
      </c>
      <c r="F7" s="4">
        <f>Table2[[#This Row],[MntGoldProds]]</f>
        <v>5</v>
      </c>
      <c r="G7" s="8">
        <f>Table5[[#This Row],[Age]]</f>
        <v>30</v>
      </c>
      <c r="H7" s="2" t="s">
        <v>31</v>
      </c>
      <c r="I7" s="17" t="str">
        <f>IF(AND(People!$J7&gt;=16,People!$J7&lt;=25),"16-25",IF(AND(People!$J7&gt;=26,People!$J7&lt;=35),"26-35",IF(AND(People!$J7&gt;=36,People!$J7&lt;=45),"36-45",IF(AND(People!$J7&gt;=46,People!$J7&lt;=55),"46-55",IF(AND(People!$J7&gt;=56,People!$J7&lt;=65),"56-65",IF(AND(People!$J7&gt;=66,People!$J7&lt;=75),"66-75","ALL"))))))</f>
        <v>26-35</v>
      </c>
      <c r="J7" t="str">
        <f>Table5[[#This Row],[Kid Home]]</f>
        <v>Yes</v>
      </c>
      <c r="K7" t="str">
        <f>Table5[[#This Row],[TennHome]]</f>
        <v>No</v>
      </c>
    </row>
    <row r="8" spans="1:11" ht="16.5" x14ac:dyDescent="0.3">
      <c r="A8" s="6">
        <f>Table2[[#This Row],[MntWines]]</f>
        <v>173</v>
      </c>
      <c r="B8" s="6">
        <f>Table2[[#This Row],[MntFruits]]</f>
        <v>43</v>
      </c>
      <c r="C8" s="6">
        <f>Table2[[#This Row],[MntMeatProducts]]</f>
        <v>118</v>
      </c>
      <c r="D8" s="6">
        <f>Table2[[#This Row],[MntFishProducts]]</f>
        <v>46</v>
      </c>
      <c r="E8" s="6">
        <f>Table2[[#This Row],[MntSweetProducts]]</f>
        <v>27</v>
      </c>
      <c r="F8" s="6">
        <f>Table2[[#This Row],[MntGoldProds]]</f>
        <v>15</v>
      </c>
      <c r="G8" s="8">
        <f>Table5[[#This Row],[Age]]</f>
        <v>33</v>
      </c>
      <c r="H8" s="17" t="s">
        <v>35</v>
      </c>
      <c r="I8" s="17" t="str">
        <f>IF(AND(People!$J8&gt;=16,People!$J8&lt;=25),"16-25",IF(AND(People!$J8&gt;=26,People!$J8&lt;=35),"26-35",IF(AND(People!$J8&gt;=36,People!$J8&lt;=45),"36-45",IF(AND(People!$J8&gt;=46,People!$J8&lt;=55),"46-55",IF(AND(People!$J8&gt;=56,People!$J8&lt;=65),"56-65",IF(AND(People!$J8&gt;=66,People!$J8&lt;=75),"66-75","ALL"))))))</f>
        <v>26-35</v>
      </c>
      <c r="J8" t="str">
        <f>Table5[[#This Row],[Kid Home]]</f>
        <v>Yes</v>
      </c>
      <c r="K8" t="str">
        <f>Table5[[#This Row],[TennHome]]</f>
        <v>No</v>
      </c>
    </row>
    <row r="9" spans="1:11" ht="16.5" x14ac:dyDescent="0.3">
      <c r="A9" s="4">
        <f>Table2[[#This Row],[MntWines]]</f>
        <v>520</v>
      </c>
      <c r="B9" s="4">
        <f>Table2[[#This Row],[MntFruits]]</f>
        <v>42</v>
      </c>
      <c r="C9" s="4">
        <f>Table2[[#This Row],[MntMeatProducts]]</f>
        <v>98</v>
      </c>
      <c r="D9" s="4">
        <f>Table2[[#This Row],[MntFishProducts]]</f>
        <v>0</v>
      </c>
      <c r="E9" s="4">
        <f>Table2[[#This Row],[MntSweetProducts]]</f>
        <v>42</v>
      </c>
      <c r="F9" s="4">
        <f>Table2[[#This Row],[MntGoldProds]]</f>
        <v>14</v>
      </c>
      <c r="G9" s="8">
        <f>Table5[[#This Row],[Age]]</f>
        <v>46</v>
      </c>
      <c r="H9" s="2" t="s">
        <v>33</v>
      </c>
      <c r="I9" s="17" t="str">
        <f>IF(AND(People!$J9&gt;=16,People!$J9&lt;=25),"16-25",IF(AND(People!$J9&gt;=26,People!$J9&lt;=35),"26-35",IF(AND(People!$J9&gt;=36,People!$J9&lt;=45),"36-45",IF(AND(People!$J9&gt;=46,People!$J9&lt;=55),"46-55",IF(AND(People!$J9&gt;=56,People!$J9&lt;=65),"56-65",IF(AND(People!$J9&gt;=66,People!$J9&lt;=75),"66-75","ALL"))))))</f>
        <v>46-55</v>
      </c>
      <c r="J9" t="str">
        <f>Table5[[#This Row],[Kid Home]]</f>
        <v>No</v>
      </c>
      <c r="K9" t="str">
        <f>Table5[[#This Row],[TennHome]]</f>
        <v>Yes</v>
      </c>
    </row>
    <row r="10" spans="1:11" ht="16.5" x14ac:dyDescent="0.3">
      <c r="A10" s="6">
        <f>Table2[[#This Row],[MntWines]]</f>
        <v>235</v>
      </c>
      <c r="B10" s="6">
        <f>Table2[[#This Row],[MntFruits]]</f>
        <v>65</v>
      </c>
      <c r="C10" s="6">
        <f>Table2[[#This Row],[MntMeatProducts]]</f>
        <v>164</v>
      </c>
      <c r="D10" s="6">
        <f>Table2[[#This Row],[MntFishProducts]]</f>
        <v>50</v>
      </c>
      <c r="E10" s="6">
        <f>Table2[[#This Row],[MntSweetProducts]]</f>
        <v>49</v>
      </c>
      <c r="F10" s="6">
        <f>Table2[[#This Row],[MntGoldProds]]</f>
        <v>27</v>
      </c>
      <c r="G10" s="8">
        <f>Table5[[#This Row],[Age]]</f>
        <v>41</v>
      </c>
      <c r="H10" s="17" t="s">
        <v>31</v>
      </c>
      <c r="I10" s="17" t="str">
        <f>IF(AND(People!$J10&gt;=16,People!$J10&lt;=25),"16-25",IF(AND(People!$J10&gt;=26,People!$J10&lt;=35),"26-35",IF(AND(People!$J10&gt;=36,People!$J10&lt;=45),"36-45",IF(AND(People!$J10&gt;=46,People!$J10&lt;=55),"46-55",IF(AND(People!$J10&gt;=56,People!$J10&lt;=65),"56-65",IF(AND(People!$J10&gt;=66,People!$J10&lt;=75),"66-75","ALL"))))))</f>
        <v>36-45</v>
      </c>
      <c r="J10" t="str">
        <f>Table5[[#This Row],[Kid Home]]</f>
        <v>No</v>
      </c>
      <c r="K10" t="str">
        <f>Table5[[#This Row],[TennHome]]</f>
        <v>Yes</v>
      </c>
    </row>
    <row r="11" spans="1:11" ht="16.5" x14ac:dyDescent="0.3">
      <c r="A11" s="4">
        <f>Table2[[#This Row],[MntWines]]</f>
        <v>76</v>
      </c>
      <c r="B11" s="4">
        <f>Table2[[#This Row],[MntFruits]]</f>
        <v>10</v>
      </c>
      <c r="C11" s="4">
        <f>Table2[[#This Row],[MntMeatProducts]]</f>
        <v>56</v>
      </c>
      <c r="D11" s="4">
        <f>Table2[[#This Row],[MntFishProducts]]</f>
        <v>3</v>
      </c>
      <c r="E11" s="4">
        <f>Table2[[#This Row],[MntSweetProducts]]</f>
        <v>1</v>
      </c>
      <c r="F11" s="4">
        <f>Table2[[#This Row],[MntGoldProds]]</f>
        <v>23</v>
      </c>
      <c r="G11" s="8">
        <f>Table5[[#This Row],[Age]]</f>
        <v>28</v>
      </c>
      <c r="H11" s="2" t="s">
        <v>31</v>
      </c>
      <c r="I11" s="17" t="str">
        <f>IF(AND(People!$J11&gt;=16,People!$J11&lt;=25),"16-25",IF(AND(People!$J11&gt;=26,People!$J11&lt;=35),"26-35",IF(AND(People!$J11&gt;=36,People!$J11&lt;=45),"36-45",IF(AND(People!$J11&gt;=46,People!$J11&lt;=55),"46-55",IF(AND(People!$J11&gt;=56,People!$J11&lt;=65),"56-65",IF(AND(People!$J11&gt;=66,People!$J11&lt;=75),"66-75","ALL"))))))</f>
        <v>26-35</v>
      </c>
      <c r="J11" t="str">
        <f>Table5[[#This Row],[Kid Home]]</f>
        <v>Yes</v>
      </c>
      <c r="K11" t="str">
        <f>Table5[[#This Row],[TennHome]]</f>
        <v>No</v>
      </c>
    </row>
    <row r="12" spans="1:11" ht="16.5" x14ac:dyDescent="0.3">
      <c r="A12" s="6">
        <f>Table2[[#This Row],[MntWines]]</f>
        <v>14</v>
      </c>
      <c r="B12" s="6">
        <f>Table2[[#This Row],[MntFruits]]</f>
        <v>0</v>
      </c>
      <c r="C12" s="6">
        <f>Table2[[#This Row],[MntMeatProducts]]</f>
        <v>24</v>
      </c>
      <c r="D12" s="6">
        <f>Table2[[#This Row],[MntFishProducts]]</f>
        <v>3</v>
      </c>
      <c r="E12" s="6">
        <f>Table2[[#This Row],[MntSweetProducts]]</f>
        <v>3</v>
      </c>
      <c r="F12" s="6">
        <f>Table2[[#This Row],[MntGoldProds]]</f>
        <v>2</v>
      </c>
      <c r="G12" s="8">
        <f>Table5[[#This Row],[Age]]</f>
        <v>39</v>
      </c>
      <c r="H12" s="17" t="s">
        <v>33</v>
      </c>
      <c r="I12" s="17" t="str">
        <f>IF(AND(People!$J12&gt;=16,People!$J12&lt;=25),"16-25",IF(AND(People!$J12&gt;=26,People!$J12&lt;=35),"26-35",IF(AND(People!$J12&gt;=36,People!$J12&lt;=45),"36-45",IF(AND(People!$J12&gt;=46,People!$J12&lt;=55),"46-55",IF(AND(People!$J12&gt;=56,People!$J12&lt;=65),"56-65",IF(AND(People!$J12&gt;=66,People!$J12&lt;=75),"66-75","ALL"))))))</f>
        <v>36-45</v>
      </c>
      <c r="J12" t="str">
        <f>Table5[[#This Row],[Kid Home]]</f>
        <v>Yes</v>
      </c>
      <c r="K12" t="str">
        <f>Table5[[#This Row],[TennHome]]</f>
        <v>No</v>
      </c>
    </row>
    <row r="13" spans="1:11" ht="16.5" x14ac:dyDescent="0.3">
      <c r="A13" s="4">
        <f>Table2[[#This Row],[MntWines]]</f>
        <v>28</v>
      </c>
      <c r="B13" s="4">
        <f>Table2[[#This Row],[MntFruits]]</f>
        <v>0</v>
      </c>
      <c r="C13" s="4">
        <f>Table2[[#This Row],[MntMeatProducts]]</f>
        <v>6</v>
      </c>
      <c r="D13" s="4">
        <f>Table2[[#This Row],[MntFishProducts]]</f>
        <v>1</v>
      </c>
      <c r="E13" s="4">
        <f>Table2[[#This Row],[MntSweetProducts]]</f>
        <v>1</v>
      </c>
      <c r="F13" s="4">
        <f>Table2[[#This Row],[MntGoldProds]]</f>
        <v>13</v>
      </c>
      <c r="G13" s="8">
        <f>Table5[[#This Row],[Age]]</f>
        <v>64</v>
      </c>
      <c r="H13" s="2" t="s">
        <v>33</v>
      </c>
      <c r="I13" s="17" t="str">
        <f>IF(AND(People!$J13&gt;=16,People!$J13&lt;=25),"16-25",IF(AND(People!$J13&gt;=26,People!$J13&lt;=35),"26-35",IF(AND(People!$J13&gt;=36,People!$J13&lt;=45),"36-45",IF(AND(People!$J13&gt;=46,People!$J13&lt;=55),"46-55",IF(AND(People!$J13&gt;=56,People!$J13&lt;=65),"56-65",IF(AND(People!$J13&gt;=66,People!$J13&lt;=75),"66-75","ALL"))))))</f>
        <v>56-65</v>
      </c>
      <c r="J13" t="str">
        <f>Table5[[#This Row],[Kid Home]]</f>
        <v>Yes</v>
      </c>
      <c r="K13" t="str">
        <f>Table5[[#This Row],[TennHome]]</f>
        <v>Yes</v>
      </c>
    </row>
    <row r="14" spans="1:11" ht="16.5" x14ac:dyDescent="0.3">
      <c r="A14" s="6">
        <f>Table2[[#This Row],[MntWines]]</f>
        <v>5</v>
      </c>
      <c r="B14" s="6">
        <f>Table2[[#This Row],[MntFruits]]</f>
        <v>5</v>
      </c>
      <c r="C14" s="6">
        <f>Table2[[#This Row],[MntMeatProducts]]</f>
        <v>6</v>
      </c>
      <c r="D14" s="6">
        <f>Table2[[#This Row],[MntFishProducts]]</f>
        <v>0</v>
      </c>
      <c r="E14" s="6">
        <f>Table2[[#This Row],[MntSweetProducts]]</f>
        <v>2</v>
      </c>
      <c r="F14" s="6">
        <f>Table2[[#This Row],[MntGoldProds]]</f>
        <v>1</v>
      </c>
      <c r="G14" s="8">
        <f>Table5[[#This Row],[Age]]</f>
        <v>30</v>
      </c>
      <c r="H14" s="17" t="s">
        <v>35</v>
      </c>
      <c r="I14" s="17" t="str">
        <f>IF(AND(People!$J14&gt;=16,People!$J14&lt;=25),"16-25",IF(AND(People!$J14&gt;=26,People!$J14&lt;=35),"26-35",IF(AND(People!$J14&gt;=36,People!$J14&lt;=45),"36-45",IF(AND(People!$J14&gt;=46,People!$J14&lt;=55),"46-55",IF(AND(People!$J14&gt;=56,People!$J14&lt;=65),"56-65",IF(AND(People!$J14&gt;=66,People!$J14&lt;=75),"66-75","ALL"))))))</f>
        <v>26-35</v>
      </c>
      <c r="J14" t="str">
        <f>Table5[[#This Row],[Kid Home]]</f>
        <v>Yes</v>
      </c>
      <c r="K14" t="str">
        <f>Table5[[#This Row],[TennHome]]</f>
        <v>No</v>
      </c>
    </row>
    <row r="15" spans="1:11" ht="16.5" x14ac:dyDescent="0.3">
      <c r="A15" s="4">
        <f>Table2[[#This Row],[MntWines]]</f>
        <v>6</v>
      </c>
      <c r="B15" s="4">
        <f>Table2[[#This Row],[MntFruits]]</f>
        <v>16</v>
      </c>
      <c r="C15" s="4">
        <f>Table2[[#This Row],[MntMeatProducts]]</f>
        <v>11</v>
      </c>
      <c r="D15" s="4">
        <f>Table2[[#This Row],[MntFishProducts]]</f>
        <v>11</v>
      </c>
      <c r="E15" s="4">
        <f>Table2[[#This Row],[MntSweetProducts]]</f>
        <v>1</v>
      </c>
      <c r="F15" s="4">
        <f>Table2[[#This Row],[MntGoldProds]]</f>
        <v>16</v>
      </c>
      <c r="G15" s="8">
        <f>Table5[[#This Row],[Age]]</f>
        <v>36</v>
      </c>
      <c r="H15" s="2" t="s">
        <v>35</v>
      </c>
      <c r="I15" s="17" t="str">
        <f>IF(AND(People!$J15&gt;=16,People!$J15&lt;=25),"16-25",IF(AND(People!$J15&gt;=26,People!$J15&lt;=35),"26-35",IF(AND(People!$J15&gt;=36,People!$J15&lt;=45),"36-45",IF(AND(People!$J15&gt;=46,People!$J15&lt;=55),"46-55",IF(AND(People!$J15&gt;=56,People!$J15&lt;=65),"56-65",IF(AND(People!$J15&gt;=66,People!$J15&lt;=75),"66-75","ALL"))))))</f>
        <v>36-45</v>
      </c>
      <c r="J15" t="str">
        <f>Table5[[#This Row],[Kid Home]]</f>
        <v>No</v>
      </c>
      <c r="K15" t="str">
        <f>Table5[[#This Row],[TennHome]]</f>
        <v>No</v>
      </c>
    </row>
    <row r="16" spans="1:11" ht="16.5" x14ac:dyDescent="0.3">
      <c r="A16" s="6">
        <f>Table2[[#This Row],[MntWines]]</f>
        <v>194</v>
      </c>
      <c r="B16" s="6">
        <f>Table2[[#This Row],[MntFruits]]</f>
        <v>61</v>
      </c>
      <c r="C16" s="6">
        <f>Table2[[#This Row],[MntMeatProducts]]</f>
        <v>480</v>
      </c>
      <c r="D16" s="6">
        <f>Table2[[#This Row],[MntFishProducts]]</f>
        <v>225</v>
      </c>
      <c r="E16" s="6">
        <f>Table2[[#This Row],[MntSweetProducts]]</f>
        <v>112</v>
      </c>
      <c r="F16" s="6">
        <f>Table2[[#This Row],[MntGoldProds]]</f>
        <v>30</v>
      </c>
      <c r="G16" s="8">
        <f>Table5[[#This Row],[Age]]</f>
        <v>54</v>
      </c>
      <c r="H16" s="17" t="s">
        <v>33</v>
      </c>
      <c r="I16" s="17" t="str">
        <f>IF(AND(People!$J16&gt;=16,People!$J16&lt;=25),"16-25",IF(AND(People!$J16&gt;=26,People!$J16&lt;=35),"26-35",IF(AND(People!$J16&gt;=36,People!$J16&lt;=45),"36-45",IF(AND(People!$J16&gt;=46,People!$J16&lt;=55),"46-55",IF(AND(People!$J16&gt;=56,People!$J16&lt;=65),"56-65",IF(AND(People!$J16&gt;=66,People!$J16&lt;=75),"66-75","ALL"))))))</f>
        <v>46-55</v>
      </c>
      <c r="J16" t="str">
        <f>Table5[[#This Row],[Kid Home]]</f>
        <v>No</v>
      </c>
      <c r="K16" t="str">
        <f>Table5[[#This Row],[TennHome]]</f>
        <v>No</v>
      </c>
    </row>
    <row r="17" spans="1:11" ht="16.5" x14ac:dyDescent="0.3">
      <c r="A17" s="4">
        <f>Table2[[#This Row],[MntWines]]</f>
        <v>233</v>
      </c>
      <c r="B17" s="4">
        <f>Table2[[#This Row],[MntFruits]]</f>
        <v>2</v>
      </c>
      <c r="C17" s="4">
        <f>Table2[[#This Row],[MntMeatProducts]]</f>
        <v>53</v>
      </c>
      <c r="D17" s="4">
        <f>Table2[[#This Row],[MntFishProducts]]</f>
        <v>3</v>
      </c>
      <c r="E17" s="4">
        <f>Table2[[#This Row],[MntSweetProducts]]</f>
        <v>5</v>
      </c>
      <c r="F17" s="4">
        <f>Table2[[#This Row],[MntGoldProds]]</f>
        <v>14</v>
      </c>
      <c r="G17" s="8">
        <f>Table5[[#This Row],[Age]]</f>
        <v>61</v>
      </c>
      <c r="H17" s="2" t="s">
        <v>30</v>
      </c>
      <c r="I17" s="17" t="str">
        <f>IF(AND(People!$J17&gt;=16,People!$J17&lt;=25),"16-25",IF(AND(People!$J17&gt;=26,People!$J17&lt;=35),"26-35",IF(AND(People!$J17&gt;=36,People!$J17&lt;=45),"36-45",IF(AND(People!$J17&gt;=46,People!$J17&lt;=55),"46-55",IF(AND(People!$J17&gt;=56,People!$J17&lt;=65),"56-65",IF(AND(People!$J17&gt;=66,People!$J17&lt;=75),"66-75","ALL"))))))</f>
        <v>56-65</v>
      </c>
      <c r="J17" t="str">
        <f>Table5[[#This Row],[Kid Home]]</f>
        <v>Yes</v>
      </c>
      <c r="K17" t="str">
        <f>Table5[[#This Row],[TennHome]]</f>
        <v>Yes</v>
      </c>
    </row>
    <row r="18" spans="1:11" ht="16.5" x14ac:dyDescent="0.3">
      <c r="A18" s="6">
        <f>Table2[[#This Row],[MntWines]]</f>
        <v>3</v>
      </c>
      <c r="B18" s="6">
        <f>Table2[[#This Row],[MntFruits]]</f>
        <v>14</v>
      </c>
      <c r="C18" s="6">
        <f>Table2[[#This Row],[MntMeatProducts]]</f>
        <v>17</v>
      </c>
      <c r="D18" s="6">
        <f>Table2[[#This Row],[MntFishProducts]]</f>
        <v>6</v>
      </c>
      <c r="E18" s="6">
        <f>Table2[[#This Row],[MntSweetProducts]]</f>
        <v>1</v>
      </c>
      <c r="F18" s="6">
        <f>Table2[[#This Row],[MntGoldProds]]</f>
        <v>5</v>
      </c>
      <c r="G18" s="8">
        <f>Table5[[#This Row],[Age]]</f>
        <v>25</v>
      </c>
      <c r="H18" s="17" t="s">
        <v>33</v>
      </c>
      <c r="I18" s="17" t="str">
        <f>IF(AND(People!$J18&gt;=16,People!$J18&lt;=25),"16-25",IF(AND(People!$J18&gt;=26,People!$J18&lt;=35),"26-35",IF(AND(People!$J18&gt;=36,People!$J18&lt;=45),"36-45",IF(AND(People!$J18&gt;=46,People!$J18&lt;=55),"46-55",IF(AND(People!$J18&gt;=56,People!$J18&lt;=65),"56-65",IF(AND(People!$J18&gt;=66,People!$J18&lt;=75),"66-75","ALL"))))))</f>
        <v>16-25</v>
      </c>
      <c r="J18" t="str">
        <f>Table5[[#This Row],[Kid Home]]</f>
        <v>No</v>
      </c>
      <c r="K18" t="str">
        <f>Table5[[#This Row],[TennHome]]</f>
        <v>No</v>
      </c>
    </row>
    <row r="19" spans="1:11" ht="16.5" x14ac:dyDescent="0.3">
      <c r="A19" s="4">
        <f>Table2[[#This Row],[MntWines]]</f>
        <v>1006</v>
      </c>
      <c r="B19" s="4">
        <f>Table2[[#This Row],[MntFruits]]</f>
        <v>22</v>
      </c>
      <c r="C19" s="4">
        <f>Table2[[#This Row],[MntMeatProducts]]</f>
        <v>115</v>
      </c>
      <c r="D19" s="4">
        <f>Table2[[#This Row],[MntFishProducts]]</f>
        <v>59</v>
      </c>
      <c r="E19" s="4">
        <f>Table2[[#This Row],[MntSweetProducts]]</f>
        <v>68</v>
      </c>
      <c r="F19" s="4">
        <f>Table2[[#This Row],[MntGoldProds]]</f>
        <v>45</v>
      </c>
      <c r="G19" s="8">
        <f>Table5[[#This Row],[Age]]</f>
        <v>66</v>
      </c>
      <c r="H19" s="2" t="s">
        <v>31</v>
      </c>
      <c r="I19" s="17" t="str">
        <f>IF(AND(People!$J19&gt;=16,People!$J19&lt;=25),"16-25",IF(AND(People!$J19&gt;=26,People!$J19&lt;=35),"26-35",IF(AND(People!$J19&gt;=36,People!$J19&lt;=45),"36-45",IF(AND(People!$J19&gt;=46,People!$J19&lt;=55),"46-55",IF(AND(People!$J19&gt;=56,People!$J19&lt;=65),"56-65",IF(AND(People!$J19&gt;=66,People!$J19&lt;=75),"66-75","ALL"))))))</f>
        <v>66-75</v>
      </c>
      <c r="J19" t="str">
        <f>Table5[[#This Row],[Kid Home]]</f>
        <v>No</v>
      </c>
      <c r="K19" t="str">
        <f>Table5[[#This Row],[TennHome]]</f>
        <v>No</v>
      </c>
    </row>
    <row r="20" spans="1:11" ht="16.5" x14ac:dyDescent="0.3">
      <c r="A20" s="6">
        <f>Table2[[#This Row],[MntWines]]</f>
        <v>53</v>
      </c>
      <c r="B20" s="6">
        <f>Table2[[#This Row],[MntFruits]]</f>
        <v>5</v>
      </c>
      <c r="C20" s="6">
        <f>Table2[[#This Row],[MntMeatProducts]]</f>
        <v>19</v>
      </c>
      <c r="D20" s="6">
        <f>Table2[[#This Row],[MntFishProducts]]</f>
        <v>2</v>
      </c>
      <c r="E20" s="6">
        <f>Table2[[#This Row],[MntSweetProducts]]</f>
        <v>13</v>
      </c>
      <c r="F20" s="6">
        <f>Table2[[#This Row],[MntGoldProds]]</f>
        <v>4</v>
      </c>
      <c r="G20" s="8">
        <f>Table5[[#This Row],[Age]]</f>
        <v>32</v>
      </c>
      <c r="H20" s="17" t="s">
        <v>33</v>
      </c>
      <c r="I20" s="17" t="str">
        <f>IF(AND(People!$J20&gt;=16,People!$J20&lt;=25),"16-25",IF(AND(People!$J20&gt;=26,People!$J20&lt;=35),"26-35",IF(AND(People!$J20&gt;=36,People!$J20&lt;=45),"36-45",IF(AND(People!$J20&gt;=46,People!$J20&lt;=55),"46-55",IF(AND(People!$J20&gt;=56,People!$J20&lt;=65),"56-65",IF(AND(People!$J20&gt;=66,People!$J20&lt;=75),"66-75","ALL"))))))</f>
        <v>26-35</v>
      </c>
      <c r="J20" t="str">
        <f>Table5[[#This Row],[Kid Home]]</f>
        <v>Yes</v>
      </c>
      <c r="K20" t="str">
        <f>Table5[[#This Row],[TennHome]]</f>
        <v>Yes</v>
      </c>
    </row>
    <row r="21" spans="1:11" ht="16.5" x14ac:dyDescent="0.3">
      <c r="A21" s="4">
        <f>Table2[[#This Row],[MntWines]]</f>
        <v>84</v>
      </c>
      <c r="B21" s="4">
        <f>Table2[[#This Row],[MntFruits]]</f>
        <v>5</v>
      </c>
      <c r="C21" s="4">
        <f>Table2[[#This Row],[MntMeatProducts]]</f>
        <v>38</v>
      </c>
      <c r="D21" s="4">
        <f>Table2[[#This Row],[MntFishProducts]]</f>
        <v>150</v>
      </c>
      <c r="E21" s="4">
        <f>Table2[[#This Row],[MntSweetProducts]]</f>
        <v>12</v>
      </c>
      <c r="F21" s="4">
        <f>Table2[[#This Row],[MntGoldProds]]</f>
        <v>28</v>
      </c>
      <c r="G21" s="8">
        <f>Table5[[#This Row],[Age]]</f>
        <v>66</v>
      </c>
      <c r="H21" s="2" t="s">
        <v>30</v>
      </c>
      <c r="I21" s="17" t="str">
        <f>IF(AND(People!$J21&gt;=16,People!$J21&lt;=25),"16-25",IF(AND(People!$J21&gt;=26,People!$J21&lt;=35),"26-35",IF(AND(People!$J21&gt;=36,People!$J21&lt;=45),"36-45",IF(AND(People!$J21&gt;=46,People!$J21&lt;=55),"46-55",IF(AND(People!$J21&gt;=56,People!$J21&lt;=65),"56-65",IF(AND(People!$J21&gt;=66,People!$J21&lt;=75),"66-75","ALL"))))))</f>
        <v>66-75</v>
      </c>
      <c r="J21" t="str">
        <f>Table5[[#This Row],[Kid Home]]</f>
        <v>No</v>
      </c>
      <c r="K21" t="str">
        <f>Table5[[#This Row],[TennHome]]</f>
        <v>No</v>
      </c>
    </row>
    <row r="22" spans="1:11" ht="16.5" x14ac:dyDescent="0.3">
      <c r="A22" s="6">
        <f>Table2[[#This Row],[MntWines]]</f>
        <v>1012</v>
      </c>
      <c r="B22" s="6">
        <f>Table2[[#This Row],[MntFruits]]</f>
        <v>80</v>
      </c>
      <c r="C22" s="6">
        <f>Table2[[#This Row],[MntMeatProducts]]</f>
        <v>498</v>
      </c>
      <c r="D22" s="6">
        <f>Table2[[#This Row],[MntFishProducts]]</f>
        <v>0</v>
      </c>
      <c r="E22" s="6">
        <f>Table2[[#This Row],[MntSweetProducts]]</f>
        <v>16</v>
      </c>
      <c r="F22" s="6">
        <f>Table2[[#This Row],[MntGoldProds]]</f>
        <v>176</v>
      </c>
      <c r="G22" s="8">
        <f>Table5[[#This Row],[Age]]</f>
        <v>64</v>
      </c>
      <c r="H22" s="17" t="s">
        <v>33</v>
      </c>
      <c r="I22" s="17" t="str">
        <f>IF(AND(People!$J22&gt;=16,People!$J22&lt;=25),"16-25",IF(AND(People!$J22&gt;=26,People!$J22&lt;=35),"26-35",IF(AND(People!$J22&gt;=36,People!$J22&lt;=45),"36-45",IF(AND(People!$J22&gt;=46,People!$J22&lt;=55),"46-55",IF(AND(People!$J22&gt;=56,People!$J22&lt;=65),"56-65",IF(AND(People!$J22&gt;=66,People!$J22&lt;=75),"66-75","ALL"))))))</f>
        <v>56-65</v>
      </c>
      <c r="J22" t="str">
        <f>Table5[[#This Row],[Kid Home]]</f>
        <v>No</v>
      </c>
      <c r="K22" t="str">
        <f>Table5[[#This Row],[TennHome]]</f>
        <v>Yes</v>
      </c>
    </row>
    <row r="23" spans="1:11" ht="16.5" x14ac:dyDescent="0.3">
      <c r="A23" s="4">
        <f>Table2[[#This Row],[MntWines]]</f>
        <v>4</v>
      </c>
      <c r="B23" s="4">
        <f>Table2[[#This Row],[MntFruits]]</f>
        <v>17</v>
      </c>
      <c r="C23" s="4">
        <f>Table2[[#This Row],[MntMeatProducts]]</f>
        <v>19</v>
      </c>
      <c r="D23" s="4">
        <f>Table2[[#This Row],[MntFishProducts]]</f>
        <v>30</v>
      </c>
      <c r="E23" s="4">
        <f>Table2[[#This Row],[MntSweetProducts]]</f>
        <v>24</v>
      </c>
      <c r="F23" s="4">
        <f>Table2[[#This Row],[MntGoldProds]]</f>
        <v>39</v>
      </c>
      <c r="G23" s="8">
        <f>Table5[[#This Row],[Age]]</f>
        <v>27</v>
      </c>
      <c r="H23" s="2" t="s">
        <v>33</v>
      </c>
      <c r="I23" s="17" t="str">
        <f>IF(AND(People!$J23&gt;=16,People!$J23&lt;=25),"16-25",IF(AND(People!$J23&gt;=26,People!$J23&lt;=35),"26-35",IF(AND(People!$J23&gt;=36,People!$J23&lt;=45),"36-45",IF(AND(People!$J23&gt;=46,People!$J23&lt;=55),"46-55",IF(AND(People!$J23&gt;=56,People!$J23&lt;=65),"56-65",IF(AND(People!$J23&gt;=66,People!$J23&lt;=75),"66-75","ALL"))))))</f>
        <v>26-35</v>
      </c>
      <c r="J23" t="str">
        <f>Table5[[#This Row],[Kid Home]]</f>
        <v>Yes</v>
      </c>
      <c r="K23" t="str">
        <f>Table5[[#This Row],[TennHome]]</f>
        <v>No</v>
      </c>
    </row>
    <row r="24" spans="1:11" ht="16.5" x14ac:dyDescent="0.3">
      <c r="A24" s="6">
        <f>Table2[[#This Row],[MntWines]]</f>
        <v>86</v>
      </c>
      <c r="B24" s="6">
        <f>Table2[[#This Row],[MntFruits]]</f>
        <v>2</v>
      </c>
      <c r="C24" s="6">
        <f>Table2[[#This Row],[MntMeatProducts]]</f>
        <v>73</v>
      </c>
      <c r="D24" s="6">
        <f>Table2[[#This Row],[MntFishProducts]]</f>
        <v>69</v>
      </c>
      <c r="E24" s="6">
        <f>Table2[[#This Row],[MntSweetProducts]]</f>
        <v>38</v>
      </c>
      <c r="F24" s="6">
        <f>Table2[[#This Row],[MntGoldProds]]</f>
        <v>48</v>
      </c>
      <c r="G24" s="8">
        <f>Table5[[#This Row],[Age]]</f>
        <v>30</v>
      </c>
      <c r="H24" s="17" t="s">
        <v>33</v>
      </c>
      <c r="I24" s="17" t="str">
        <f>IF(AND(People!$J24&gt;=16,People!$J24&lt;=25),"16-25",IF(AND(People!$J24&gt;=26,People!$J24&lt;=35),"26-35",IF(AND(People!$J24&gt;=36,People!$J24&lt;=45),"36-45",IF(AND(People!$J24&gt;=46,People!$J24&lt;=55),"46-55",IF(AND(People!$J24&gt;=56,People!$J24&lt;=65),"56-65",IF(AND(People!$J24&gt;=66,People!$J24&lt;=75),"66-75","ALL"))))))</f>
        <v>26-35</v>
      </c>
      <c r="J24" t="str">
        <f>Table5[[#This Row],[Kid Home]]</f>
        <v>No</v>
      </c>
      <c r="K24" t="str">
        <f>Table5[[#This Row],[TennHome]]</f>
        <v>No</v>
      </c>
    </row>
    <row r="25" spans="1:11" ht="16.5" x14ac:dyDescent="0.3">
      <c r="A25" s="4">
        <f>Table2[[#This Row],[MntWines]]</f>
        <v>1</v>
      </c>
      <c r="B25" s="4">
        <f>Table2[[#This Row],[MntFruits]]</f>
        <v>1</v>
      </c>
      <c r="C25" s="4">
        <f>Table2[[#This Row],[MntMeatProducts]]</f>
        <v>1725</v>
      </c>
      <c r="D25" s="4">
        <f>Table2[[#This Row],[MntFishProducts]]</f>
        <v>1</v>
      </c>
      <c r="E25" s="4">
        <f>Table2[[#This Row],[MntSweetProducts]]</f>
        <v>1</v>
      </c>
      <c r="F25" s="4">
        <f>Table2[[#This Row],[MntGoldProds]]</f>
        <v>1</v>
      </c>
      <c r="G25" s="8">
        <f>Table5[[#This Row],[Age]]</f>
        <v>34</v>
      </c>
      <c r="H25" s="2" t="s">
        <v>33</v>
      </c>
      <c r="I25" s="17" t="str">
        <f>IF(AND(People!$J25&gt;=16,People!$J25&lt;=25),"16-25",IF(AND(People!$J25&gt;=26,People!$J25&lt;=35),"26-35",IF(AND(People!$J25&gt;=36,People!$J25&lt;=45),"36-45",IF(AND(People!$J25&gt;=46,People!$J25&lt;=55),"46-55",IF(AND(People!$J25&gt;=56,People!$J25&lt;=65),"56-65",IF(AND(People!$J25&gt;=66,People!$J25&lt;=75),"66-75","ALL"))))))</f>
        <v>26-35</v>
      </c>
      <c r="J25" t="str">
        <f>Table5[[#This Row],[Kid Home]]</f>
        <v>Yes</v>
      </c>
      <c r="K25" t="str">
        <f>Table5[[#This Row],[TennHome]]</f>
        <v>No</v>
      </c>
    </row>
    <row r="26" spans="1:11" ht="16.5" x14ac:dyDescent="0.3">
      <c r="A26" s="6">
        <f>Table2[[#This Row],[MntWines]]</f>
        <v>867</v>
      </c>
      <c r="B26" s="6">
        <f>Table2[[#This Row],[MntFruits]]</f>
        <v>0</v>
      </c>
      <c r="C26" s="6">
        <f>Table2[[#This Row],[MntMeatProducts]]</f>
        <v>86</v>
      </c>
      <c r="D26" s="6">
        <f>Table2[[#This Row],[MntFishProducts]]</f>
        <v>0</v>
      </c>
      <c r="E26" s="6">
        <f>Table2[[#This Row],[MntSweetProducts]]</f>
        <v>0</v>
      </c>
      <c r="F26" s="6">
        <f>Table2[[#This Row],[MntGoldProds]]</f>
        <v>19</v>
      </c>
      <c r="G26" s="8">
        <f>Table5[[#This Row],[Age]]</f>
        <v>63</v>
      </c>
      <c r="H26" s="17" t="s">
        <v>31</v>
      </c>
      <c r="I26" s="17" t="str">
        <f>IF(AND(People!$J26&gt;=16,People!$J26&lt;=25),"16-25",IF(AND(People!$J26&gt;=26,People!$J26&lt;=35),"26-35",IF(AND(People!$J26&gt;=36,People!$J26&lt;=45),"36-45",IF(AND(People!$J26&gt;=46,People!$J26&lt;=55),"46-55",IF(AND(People!$J26&gt;=56,People!$J26&lt;=65),"56-65",IF(AND(People!$J26&gt;=66,People!$J26&lt;=75),"66-75","ALL"))))))</f>
        <v>56-65</v>
      </c>
      <c r="J26" t="str">
        <f>Table5[[#This Row],[Kid Home]]</f>
        <v>No</v>
      </c>
      <c r="K26" t="str">
        <f>Table5[[#This Row],[TennHome]]</f>
        <v>Yes</v>
      </c>
    </row>
    <row r="27" spans="1:11" ht="16.5" x14ac:dyDescent="0.3">
      <c r="A27" s="4">
        <f>Table2[[#This Row],[MntWines]]</f>
        <v>384</v>
      </c>
      <c r="B27" s="4">
        <f>Table2[[#This Row],[MntFruits]]</f>
        <v>0</v>
      </c>
      <c r="C27" s="4">
        <f>Table2[[#This Row],[MntMeatProducts]]</f>
        <v>102</v>
      </c>
      <c r="D27" s="4">
        <f>Table2[[#This Row],[MntFishProducts]]</f>
        <v>21</v>
      </c>
      <c r="E27" s="4">
        <f>Table2[[#This Row],[MntSweetProducts]]</f>
        <v>32</v>
      </c>
      <c r="F27" s="4">
        <f>Table2[[#This Row],[MntGoldProds]]</f>
        <v>5</v>
      </c>
      <c r="G27" s="8">
        <f>Table5[[#This Row],[Age]]</f>
        <v>60</v>
      </c>
      <c r="H27" s="2" t="s">
        <v>30</v>
      </c>
      <c r="I27" s="17" t="str">
        <f>IF(AND(People!$J27&gt;=16,People!$J27&lt;=25),"16-25",IF(AND(People!$J27&gt;=26,People!$J27&lt;=35),"26-35",IF(AND(People!$J27&gt;=36,People!$J27&lt;=45),"36-45",IF(AND(People!$J27&gt;=46,People!$J27&lt;=55),"46-55",IF(AND(People!$J27&gt;=56,People!$J27&lt;=65),"56-65",IF(AND(People!$J27&gt;=66,People!$J27&lt;=75),"66-75","ALL"))))))</f>
        <v>56-65</v>
      </c>
      <c r="J27" t="str">
        <f>Table5[[#This Row],[Kid Home]]</f>
        <v>No</v>
      </c>
      <c r="K27" t="str">
        <f>Table5[[#This Row],[TennHome]]</f>
        <v>Yes</v>
      </c>
    </row>
    <row r="28" spans="1:11" ht="16.5" x14ac:dyDescent="0.3">
      <c r="A28" s="6">
        <f>Table2[[#This Row],[MntWines]]</f>
        <v>270</v>
      </c>
      <c r="B28" s="6">
        <f>Table2[[#This Row],[MntFruits]]</f>
        <v>3</v>
      </c>
      <c r="C28" s="6">
        <f>Table2[[#This Row],[MntMeatProducts]]</f>
        <v>27</v>
      </c>
      <c r="D28" s="6">
        <f>Table2[[#This Row],[MntFishProducts]]</f>
        <v>39</v>
      </c>
      <c r="E28" s="6">
        <f>Table2[[#This Row],[MntSweetProducts]]</f>
        <v>6</v>
      </c>
      <c r="F28" s="6">
        <f>Table2[[#This Row],[MntGoldProds]]</f>
        <v>99</v>
      </c>
      <c r="G28" s="8">
        <f>Table5[[#This Row],[Age]]</f>
        <v>62</v>
      </c>
      <c r="H28" s="17" t="s">
        <v>33</v>
      </c>
      <c r="I28" s="17" t="str">
        <f>IF(AND(People!$J28&gt;=16,People!$J28&lt;=25),"16-25",IF(AND(People!$J28&gt;=26,People!$J28&lt;=35),"26-35",IF(AND(People!$J28&gt;=36,People!$J28&lt;=45),"36-45",IF(AND(People!$J28&gt;=46,People!$J28&lt;=55),"46-55",IF(AND(People!$J28&gt;=56,People!$J28&lt;=65),"56-65",IF(AND(People!$J28&gt;=66,People!$J28&lt;=75),"66-75","ALL"))))))</f>
        <v>56-65</v>
      </c>
      <c r="J28" t="str">
        <f>Table5[[#This Row],[Kid Home]]</f>
        <v>No</v>
      </c>
      <c r="K28" t="str">
        <f>Table5[[#This Row],[TennHome]]</f>
        <v>Yes</v>
      </c>
    </row>
    <row r="29" spans="1:11" ht="16.5" x14ac:dyDescent="0.3">
      <c r="A29" s="4">
        <f>Table2[[#This Row],[MntWines]]</f>
        <v>6</v>
      </c>
      <c r="B29" s="4">
        <f>Table2[[#This Row],[MntFruits]]</f>
        <v>4</v>
      </c>
      <c r="C29" s="4">
        <f>Table2[[#This Row],[MntMeatProducts]]</f>
        <v>25</v>
      </c>
      <c r="D29" s="4">
        <f>Table2[[#This Row],[MntFishProducts]]</f>
        <v>15</v>
      </c>
      <c r="E29" s="4">
        <f>Table2[[#This Row],[MntSweetProducts]]</f>
        <v>12</v>
      </c>
      <c r="F29" s="4">
        <f>Table2[[#This Row],[MntGoldProds]]</f>
        <v>13</v>
      </c>
      <c r="G29" s="8">
        <f>Table5[[#This Row],[Age]]</f>
        <v>44</v>
      </c>
      <c r="H29" s="2" t="s">
        <v>30</v>
      </c>
      <c r="I29" s="17" t="str">
        <f>IF(AND(People!$J29&gt;=16,People!$J29&lt;=25),"16-25",IF(AND(People!$J29&gt;=26,People!$J29&lt;=35),"26-35",IF(AND(People!$J29&gt;=36,People!$J29&lt;=45),"36-45",IF(AND(People!$J29&gt;=46,People!$J29&lt;=55),"46-55",IF(AND(People!$J29&gt;=56,People!$J29&lt;=65),"56-65",IF(AND(People!$J29&gt;=66,People!$J29&lt;=75),"66-75","ALL"))))))</f>
        <v>36-45</v>
      </c>
      <c r="J29" t="str">
        <f>Table5[[#This Row],[Kid Home]]</f>
        <v>No</v>
      </c>
      <c r="K29" t="str">
        <f>Table5[[#This Row],[TennHome]]</f>
        <v>No</v>
      </c>
    </row>
    <row r="30" spans="1:11" ht="16.5" x14ac:dyDescent="0.3">
      <c r="A30" s="6">
        <f>Table2[[#This Row],[MntWines]]</f>
        <v>173</v>
      </c>
      <c r="B30" s="6">
        <f>Table2[[#This Row],[MntFruits]]</f>
        <v>4</v>
      </c>
      <c r="C30" s="6">
        <f>Table2[[#This Row],[MntMeatProducts]]</f>
        <v>30</v>
      </c>
      <c r="D30" s="6">
        <f>Table2[[#This Row],[MntFishProducts]]</f>
        <v>3</v>
      </c>
      <c r="E30" s="6">
        <f>Table2[[#This Row],[MntSweetProducts]]</f>
        <v>6</v>
      </c>
      <c r="F30" s="6">
        <f>Table2[[#This Row],[MntGoldProds]]</f>
        <v>41</v>
      </c>
      <c r="G30" s="8">
        <f>Table5[[#This Row],[Age]]</f>
        <v>37</v>
      </c>
      <c r="H30" s="17" t="s">
        <v>33</v>
      </c>
      <c r="I30" s="17" t="str">
        <f>IF(AND(People!$J30&gt;=16,People!$J30&lt;=25),"16-25",IF(AND(People!$J30&gt;=26,People!$J30&lt;=35),"26-35",IF(AND(People!$J30&gt;=36,People!$J30&lt;=45),"36-45",IF(AND(People!$J30&gt;=46,People!$J30&lt;=55),"46-55",IF(AND(People!$J30&gt;=56,People!$J30&lt;=65),"56-65",IF(AND(People!$J30&gt;=66,People!$J30&lt;=75),"66-75","ALL"))))))</f>
        <v>36-45</v>
      </c>
      <c r="J30" t="str">
        <f>Table5[[#This Row],[Kid Home]]</f>
        <v>Yes</v>
      </c>
      <c r="K30" t="str">
        <f>Table5[[#This Row],[TennHome]]</f>
        <v>Yes</v>
      </c>
    </row>
    <row r="31" spans="1:11" ht="16.5" x14ac:dyDescent="0.3">
      <c r="A31" s="4">
        <f>Table2[[#This Row],[MntWines]]</f>
        <v>5</v>
      </c>
      <c r="B31" s="4">
        <f>Table2[[#This Row],[MntFruits]]</f>
        <v>1</v>
      </c>
      <c r="C31" s="4">
        <f>Table2[[#This Row],[MntMeatProducts]]</f>
        <v>3</v>
      </c>
      <c r="D31" s="4">
        <f>Table2[[#This Row],[MntFishProducts]]</f>
        <v>3</v>
      </c>
      <c r="E31" s="4">
        <f>Table2[[#This Row],[MntSweetProducts]]</f>
        <v>263</v>
      </c>
      <c r="F31" s="4">
        <f>Table2[[#This Row],[MntGoldProds]]</f>
        <v>362</v>
      </c>
      <c r="G31" s="8">
        <f>Table5[[#This Row],[Age]]</f>
        <v>27</v>
      </c>
      <c r="H31" s="2" t="s">
        <v>33</v>
      </c>
      <c r="I31" s="17" t="str">
        <f>IF(AND(People!$J31&gt;=16,People!$J31&lt;=25),"16-25",IF(AND(People!$J31&gt;=26,People!$J31&lt;=35),"26-35",IF(AND(People!$J31&gt;=36,People!$J31&lt;=45),"36-45",IF(AND(People!$J31&gt;=46,People!$J31&lt;=55),"46-55",IF(AND(People!$J31&gt;=56,People!$J31&lt;=65),"56-65",IF(AND(People!$J31&gt;=66,People!$J31&lt;=75),"66-75","ALL"))))))</f>
        <v>26-35</v>
      </c>
      <c r="J31" t="str">
        <f>Table5[[#This Row],[Kid Home]]</f>
        <v>Yes</v>
      </c>
      <c r="K31" t="str">
        <f>Table5[[#This Row],[TennHome]]</f>
        <v>No</v>
      </c>
    </row>
    <row r="32" spans="1:11" ht="16.5" x14ac:dyDescent="0.3">
      <c r="A32" s="6">
        <f>Table2[[#This Row],[MntWines]]</f>
        <v>36</v>
      </c>
      <c r="B32" s="6">
        <f>Table2[[#This Row],[MntFruits]]</f>
        <v>2</v>
      </c>
      <c r="C32" s="6">
        <f>Table2[[#This Row],[MntMeatProducts]]</f>
        <v>42</v>
      </c>
      <c r="D32" s="6">
        <f>Table2[[#This Row],[MntFishProducts]]</f>
        <v>20</v>
      </c>
      <c r="E32" s="6">
        <f>Table2[[#This Row],[MntSweetProducts]]</f>
        <v>21</v>
      </c>
      <c r="F32" s="6">
        <f>Table2[[#This Row],[MntGoldProds]]</f>
        <v>10</v>
      </c>
      <c r="G32" s="8">
        <f>Table5[[#This Row],[Age]]</f>
        <v>24</v>
      </c>
      <c r="H32" s="17" t="s">
        <v>35</v>
      </c>
      <c r="I32" s="17" t="str">
        <f>IF(AND(People!$J32&gt;=16,People!$J32&lt;=25),"16-25",IF(AND(People!$J32&gt;=26,People!$J32&lt;=35),"26-35",IF(AND(People!$J32&gt;=36,People!$J32&lt;=45),"36-45",IF(AND(People!$J32&gt;=46,People!$J32&lt;=55),"46-55",IF(AND(People!$J32&gt;=56,People!$J32&lt;=65),"56-65",IF(AND(People!$J32&gt;=66,People!$J32&lt;=75),"66-75","ALL"))))))</f>
        <v>16-25</v>
      </c>
      <c r="J32" t="str">
        <f>Table5[[#This Row],[Kid Home]]</f>
        <v>Yes</v>
      </c>
      <c r="K32" t="str">
        <f>Table5[[#This Row],[TennHome]]</f>
        <v>No</v>
      </c>
    </row>
    <row r="33" spans="1:11" ht="16.5" x14ac:dyDescent="0.3">
      <c r="A33" s="4">
        <f>Table2[[#This Row],[MntWines]]</f>
        <v>684</v>
      </c>
      <c r="B33" s="4">
        <f>Table2[[#This Row],[MntFruits]]</f>
        <v>100</v>
      </c>
      <c r="C33" s="4">
        <f>Table2[[#This Row],[MntMeatProducts]]</f>
        <v>801</v>
      </c>
      <c r="D33" s="4">
        <f>Table2[[#This Row],[MntFishProducts]]</f>
        <v>21</v>
      </c>
      <c r="E33" s="4">
        <f>Table2[[#This Row],[MntSweetProducts]]</f>
        <v>66</v>
      </c>
      <c r="F33" s="4">
        <f>Table2[[#This Row],[MntGoldProds]]</f>
        <v>0</v>
      </c>
      <c r="G33" s="8">
        <f>Table5[[#This Row],[Age]]</f>
        <v>48</v>
      </c>
      <c r="H33" s="2" t="s">
        <v>31</v>
      </c>
      <c r="I33" s="17" t="str">
        <f>IF(AND(People!$J33&gt;=16,People!$J33&lt;=25),"16-25",IF(AND(People!$J33&gt;=26,People!$J33&lt;=35),"26-35",IF(AND(People!$J33&gt;=36,People!$J33&lt;=45),"36-45",IF(AND(People!$J33&gt;=46,People!$J33&lt;=55),"46-55",IF(AND(People!$J33&gt;=56,People!$J33&lt;=65),"56-65",IF(AND(People!$J33&gt;=66,People!$J33&lt;=75),"66-75","ALL"))))))</f>
        <v>46-55</v>
      </c>
      <c r="J33" t="str">
        <f>Table5[[#This Row],[Kid Home]]</f>
        <v>No</v>
      </c>
      <c r="K33" t="str">
        <f>Table5[[#This Row],[TennHome]]</f>
        <v>No</v>
      </c>
    </row>
    <row r="34" spans="1:11" ht="16.5" x14ac:dyDescent="0.3">
      <c r="A34" s="6">
        <f>Table2[[#This Row],[MntWines]]</f>
        <v>8</v>
      </c>
      <c r="B34" s="6">
        <f>Table2[[#This Row],[MntFruits]]</f>
        <v>4</v>
      </c>
      <c r="C34" s="6">
        <f>Table2[[#This Row],[MntMeatProducts]]</f>
        <v>10</v>
      </c>
      <c r="D34" s="6">
        <f>Table2[[#This Row],[MntFishProducts]]</f>
        <v>2</v>
      </c>
      <c r="E34" s="6">
        <f>Table2[[#This Row],[MntSweetProducts]]</f>
        <v>2</v>
      </c>
      <c r="F34" s="6">
        <f>Table2[[#This Row],[MntGoldProds]]</f>
        <v>4</v>
      </c>
      <c r="G34" s="8">
        <f>Table5[[#This Row],[Age]]</f>
        <v>25</v>
      </c>
      <c r="H34" s="17" t="s">
        <v>31</v>
      </c>
      <c r="I34" s="17" t="str">
        <f>IF(AND(People!$J34&gt;=16,People!$J34&lt;=25),"16-25",IF(AND(People!$J34&gt;=26,People!$J34&lt;=35),"26-35",IF(AND(People!$J34&gt;=36,People!$J34&lt;=45),"36-45",IF(AND(People!$J34&gt;=46,People!$J34&lt;=55),"46-55",IF(AND(People!$J34&gt;=56,People!$J34&lt;=65),"56-65",IF(AND(People!$J34&gt;=66,People!$J34&lt;=75),"66-75","ALL"))))))</f>
        <v>16-25</v>
      </c>
      <c r="J34" t="str">
        <f>Table5[[#This Row],[Kid Home]]</f>
        <v>No</v>
      </c>
      <c r="K34" t="str">
        <f>Table5[[#This Row],[TennHome]]</f>
        <v>No</v>
      </c>
    </row>
    <row r="35" spans="1:11" ht="16.5" x14ac:dyDescent="0.3">
      <c r="A35" s="4">
        <f>Table2[[#This Row],[MntWines]]</f>
        <v>112</v>
      </c>
      <c r="B35" s="4">
        <f>Table2[[#This Row],[MntFruits]]</f>
        <v>17</v>
      </c>
      <c r="C35" s="4">
        <f>Table2[[#This Row],[MntMeatProducts]]</f>
        <v>44</v>
      </c>
      <c r="D35" s="4">
        <f>Table2[[#This Row],[MntFishProducts]]</f>
        <v>34</v>
      </c>
      <c r="E35" s="4">
        <f>Table2[[#This Row],[MntSweetProducts]]</f>
        <v>22</v>
      </c>
      <c r="F35" s="4">
        <f>Table2[[#This Row],[MntGoldProds]]</f>
        <v>89</v>
      </c>
      <c r="G35" s="8">
        <f>Table5[[#This Row],[Age]]</f>
        <v>50</v>
      </c>
      <c r="H35" s="2" t="s">
        <v>35</v>
      </c>
      <c r="I35" s="17" t="str">
        <f>IF(AND(People!$J35&gt;=16,People!$J35&lt;=25),"16-25",IF(AND(People!$J35&gt;=26,People!$J35&lt;=35),"26-35",IF(AND(People!$J35&gt;=36,People!$J35&lt;=45),"36-45",IF(AND(People!$J35&gt;=46,People!$J35&lt;=55),"46-55",IF(AND(People!$J35&gt;=56,People!$J35&lt;=65),"56-65",IF(AND(People!$J35&gt;=66,People!$J35&lt;=75),"66-75","ALL"))))))</f>
        <v>46-55</v>
      </c>
      <c r="J35" t="str">
        <f>Table5[[#This Row],[Kid Home]]</f>
        <v>No</v>
      </c>
      <c r="K35" t="str">
        <f>Table5[[#This Row],[TennHome]]</f>
        <v>No</v>
      </c>
    </row>
    <row r="36" spans="1:11" ht="16.5" x14ac:dyDescent="0.3">
      <c r="A36" s="6">
        <f>Table2[[#This Row],[MntWines]]</f>
        <v>110</v>
      </c>
      <c r="B36" s="6">
        <f>Table2[[#This Row],[MntFruits]]</f>
        <v>0</v>
      </c>
      <c r="C36" s="6">
        <f>Table2[[#This Row],[MntMeatProducts]]</f>
        <v>5</v>
      </c>
      <c r="D36" s="6">
        <f>Table2[[#This Row],[MntFishProducts]]</f>
        <v>2</v>
      </c>
      <c r="E36" s="6">
        <f>Table2[[#This Row],[MntSweetProducts]]</f>
        <v>0</v>
      </c>
      <c r="F36" s="6">
        <f>Table2[[#This Row],[MntGoldProds]]</f>
        <v>3</v>
      </c>
      <c r="G36" s="8">
        <f>Table5[[#This Row],[Age]]</f>
        <v>42</v>
      </c>
      <c r="H36" s="17" t="s">
        <v>33</v>
      </c>
      <c r="I36" s="17" t="str">
        <f>IF(AND(People!$J36&gt;=16,People!$J36&lt;=25),"16-25",IF(AND(People!$J36&gt;=26,People!$J36&lt;=35),"26-35",IF(AND(People!$J36&gt;=36,People!$J36&lt;=45),"36-45",IF(AND(People!$J36&gt;=46,People!$J36&lt;=55),"46-55",IF(AND(People!$J36&gt;=56,People!$J36&lt;=65),"56-65",IF(AND(People!$J36&gt;=66,People!$J36&lt;=75),"66-75","ALL"))))))</f>
        <v>36-45</v>
      </c>
      <c r="J36" t="str">
        <f>Table5[[#This Row],[Kid Home]]</f>
        <v>No</v>
      </c>
      <c r="K36" t="str">
        <f>Table5[[#This Row],[TennHome]]</f>
        <v>Yes</v>
      </c>
    </row>
    <row r="37" spans="1:11" ht="16.5" x14ac:dyDescent="0.3">
      <c r="A37" s="4">
        <f>Table2[[#This Row],[MntWines]]</f>
        <v>96</v>
      </c>
      <c r="B37" s="4">
        <f>Table2[[#This Row],[MntFruits]]</f>
        <v>12</v>
      </c>
      <c r="C37" s="4">
        <f>Table2[[#This Row],[MntMeatProducts]]</f>
        <v>96</v>
      </c>
      <c r="D37" s="4">
        <f>Table2[[#This Row],[MntFishProducts]]</f>
        <v>33</v>
      </c>
      <c r="E37" s="4">
        <f>Table2[[#This Row],[MntSweetProducts]]</f>
        <v>22</v>
      </c>
      <c r="F37" s="4">
        <f>Table2[[#This Row],[MntGoldProds]]</f>
        <v>43</v>
      </c>
      <c r="G37" s="8">
        <f>Table5[[#This Row],[Age]]</f>
        <v>60</v>
      </c>
      <c r="H37" s="2" t="s">
        <v>30</v>
      </c>
      <c r="I37" s="17" t="str">
        <f>IF(AND(People!$J37&gt;=16,People!$J37&lt;=25),"16-25",IF(AND(People!$J37&gt;=26,People!$J37&lt;=35),"26-35",IF(AND(People!$J37&gt;=36,People!$J37&lt;=45),"36-45",IF(AND(People!$J37&gt;=46,People!$J37&lt;=55),"46-55",IF(AND(People!$J37&gt;=56,People!$J37&lt;=65),"56-65",IF(AND(People!$J37&gt;=66,People!$J37&lt;=75),"66-75","ALL"))))))</f>
        <v>56-65</v>
      </c>
      <c r="J37" t="str">
        <f>Table5[[#This Row],[Kid Home]]</f>
        <v>No</v>
      </c>
      <c r="K37" t="str">
        <f>Table5[[#This Row],[TennHome]]</f>
        <v>Yes</v>
      </c>
    </row>
    <row r="38" spans="1:11" ht="16.5" x14ac:dyDescent="0.3">
      <c r="A38" s="6">
        <f>Table2[[#This Row],[MntWines]]</f>
        <v>482</v>
      </c>
      <c r="B38" s="6">
        <f>Table2[[#This Row],[MntFruits]]</f>
        <v>34</v>
      </c>
      <c r="C38" s="6">
        <f>Table2[[#This Row],[MntMeatProducts]]</f>
        <v>471</v>
      </c>
      <c r="D38" s="6">
        <f>Table2[[#This Row],[MntFishProducts]]</f>
        <v>119</v>
      </c>
      <c r="E38" s="6">
        <f>Table2[[#This Row],[MntSweetProducts]]</f>
        <v>68</v>
      </c>
      <c r="F38" s="6">
        <f>Table2[[#This Row],[MntGoldProds]]</f>
        <v>22</v>
      </c>
      <c r="G38" s="8">
        <f>Table5[[#This Row],[Age]]</f>
        <v>67</v>
      </c>
      <c r="H38" s="17" t="s">
        <v>33</v>
      </c>
      <c r="I38" s="17" t="str">
        <f>IF(AND(People!$J38&gt;=16,People!$J38&lt;=25),"16-25",IF(AND(People!$J38&gt;=26,People!$J38&lt;=35),"26-35",IF(AND(People!$J38&gt;=36,People!$J38&lt;=45),"36-45",IF(AND(People!$J38&gt;=46,People!$J38&lt;=55),"46-55",IF(AND(People!$J38&gt;=56,People!$J38&lt;=65),"56-65",IF(AND(People!$J38&gt;=66,People!$J38&lt;=75),"66-75","ALL"))))))</f>
        <v>66-75</v>
      </c>
      <c r="J38" t="str">
        <f>Table5[[#This Row],[Kid Home]]</f>
        <v>No</v>
      </c>
      <c r="K38" t="str">
        <f>Table5[[#This Row],[TennHome]]</f>
        <v>No</v>
      </c>
    </row>
    <row r="39" spans="1:11" ht="16.5" x14ac:dyDescent="0.3">
      <c r="A39" s="4">
        <f>Table2[[#This Row],[MntWines]]</f>
        <v>40</v>
      </c>
      <c r="B39" s="4">
        <f>Table2[[#This Row],[MntFruits]]</f>
        <v>0</v>
      </c>
      <c r="C39" s="4">
        <f>Table2[[#This Row],[MntMeatProducts]]</f>
        <v>19</v>
      </c>
      <c r="D39" s="4">
        <f>Table2[[#This Row],[MntFishProducts]]</f>
        <v>2</v>
      </c>
      <c r="E39" s="4">
        <f>Table2[[#This Row],[MntSweetProducts]]</f>
        <v>1</v>
      </c>
      <c r="F39" s="4">
        <f>Table2[[#This Row],[MntGoldProds]]</f>
        <v>3</v>
      </c>
      <c r="G39" s="8">
        <f>Table5[[#This Row],[Age]]</f>
        <v>62</v>
      </c>
      <c r="H39" s="2" t="s">
        <v>33</v>
      </c>
      <c r="I39" s="17" t="str">
        <f>IF(AND(People!$J39&gt;=16,People!$J39&lt;=25),"16-25",IF(AND(People!$J39&gt;=26,People!$J39&lt;=35),"26-35",IF(AND(People!$J39&gt;=36,People!$J39&lt;=45),"36-45",IF(AND(People!$J39&gt;=46,People!$J39&lt;=55),"46-55",IF(AND(People!$J39&gt;=56,People!$J39&lt;=65),"56-65",IF(AND(People!$J39&gt;=66,People!$J39&lt;=75),"66-75","ALL"))))))</f>
        <v>56-65</v>
      </c>
      <c r="J39" t="str">
        <f>Table5[[#This Row],[Kid Home]]</f>
        <v>Yes</v>
      </c>
      <c r="K39" t="str">
        <f>Table5[[#This Row],[TennHome]]</f>
        <v>Yes</v>
      </c>
    </row>
    <row r="40" spans="1:11" ht="16.5" x14ac:dyDescent="0.3">
      <c r="A40" s="6">
        <f>Table2[[#This Row],[MntWines]]</f>
        <v>702</v>
      </c>
      <c r="B40" s="6">
        <f>Table2[[#This Row],[MntFruits]]</f>
        <v>17</v>
      </c>
      <c r="C40" s="6">
        <f>Table2[[#This Row],[MntMeatProducts]]</f>
        <v>151</v>
      </c>
      <c r="D40" s="6">
        <f>Table2[[#This Row],[MntFishProducts]]</f>
        <v>0</v>
      </c>
      <c r="E40" s="6">
        <f>Table2[[#This Row],[MntSweetProducts]]</f>
        <v>8</v>
      </c>
      <c r="F40" s="6">
        <f>Table2[[#This Row],[MntGoldProds]]</f>
        <v>35</v>
      </c>
      <c r="G40" s="8">
        <f>Table5[[#This Row],[Age]]</f>
        <v>43</v>
      </c>
      <c r="H40" s="17" t="s">
        <v>38</v>
      </c>
      <c r="I40" s="17" t="str">
        <f>IF(AND(People!$J40&gt;=16,People!$J40&lt;=25),"16-25",IF(AND(People!$J40&gt;=26,People!$J40&lt;=35),"26-35",IF(AND(People!$J40&gt;=36,People!$J40&lt;=45),"36-45",IF(AND(People!$J40&gt;=46,People!$J40&lt;=55),"46-55",IF(AND(People!$J40&gt;=56,People!$J40&lt;=65),"56-65",IF(AND(People!$J40&gt;=66,People!$J40&lt;=75),"66-75","ALL"))))))</f>
        <v>36-45</v>
      </c>
      <c r="J40" t="str">
        <f>Table5[[#This Row],[Kid Home]]</f>
        <v>No</v>
      </c>
      <c r="K40" t="str">
        <f>Table5[[#This Row],[TennHome]]</f>
        <v>Yes</v>
      </c>
    </row>
    <row r="41" spans="1:11" ht="16.5" x14ac:dyDescent="0.3">
      <c r="A41" s="4">
        <f>Table2[[#This Row],[MntWines]]</f>
        <v>6</v>
      </c>
      <c r="B41" s="4">
        <f>Table2[[#This Row],[MntFruits]]</f>
        <v>3</v>
      </c>
      <c r="C41" s="4">
        <f>Table2[[#This Row],[MntMeatProducts]]</f>
        <v>14</v>
      </c>
      <c r="D41" s="4">
        <f>Table2[[#This Row],[MntFishProducts]]</f>
        <v>15</v>
      </c>
      <c r="E41" s="4">
        <f>Table2[[#This Row],[MntSweetProducts]]</f>
        <v>7</v>
      </c>
      <c r="F41" s="4">
        <f>Table2[[#This Row],[MntGoldProds]]</f>
        <v>36</v>
      </c>
      <c r="G41" s="8">
        <f>Table5[[#This Row],[Age]]</f>
        <v>37</v>
      </c>
      <c r="H41" s="2" t="s">
        <v>35</v>
      </c>
      <c r="I41" s="17" t="str">
        <f>IF(AND(People!$J41&gt;=16,People!$J41&lt;=25),"16-25",IF(AND(People!$J41&gt;=26,People!$J41&lt;=35),"26-35",IF(AND(People!$J41&gt;=36,People!$J41&lt;=45),"36-45",IF(AND(People!$J41&gt;=46,People!$J41&lt;=55),"46-55",IF(AND(People!$J41&gt;=56,People!$J41&lt;=65),"56-65",IF(AND(People!$J41&gt;=66,People!$J41&lt;=75),"66-75","ALL"))))))</f>
        <v>36-45</v>
      </c>
      <c r="J41" t="str">
        <f>Table5[[#This Row],[Kid Home]]</f>
        <v>Yes</v>
      </c>
      <c r="K41" t="str">
        <f>Table5[[#This Row],[TennHome]]</f>
        <v>No</v>
      </c>
    </row>
    <row r="42" spans="1:11" ht="16.5" x14ac:dyDescent="0.3">
      <c r="A42" s="6">
        <f>Table2[[#This Row],[MntWines]]</f>
        <v>55</v>
      </c>
      <c r="B42" s="6">
        <f>Table2[[#This Row],[MntFruits]]</f>
        <v>0</v>
      </c>
      <c r="C42" s="6">
        <f>Table2[[#This Row],[MntMeatProducts]]</f>
        <v>6</v>
      </c>
      <c r="D42" s="6">
        <f>Table2[[#This Row],[MntFishProducts]]</f>
        <v>2</v>
      </c>
      <c r="E42" s="6">
        <f>Table2[[#This Row],[MntSweetProducts]]</f>
        <v>0</v>
      </c>
      <c r="F42" s="6">
        <f>Table2[[#This Row],[MntGoldProds]]</f>
        <v>4</v>
      </c>
      <c r="G42" s="8">
        <f>Table5[[#This Row],[Age]]</f>
        <v>41</v>
      </c>
      <c r="H42" s="17" t="s">
        <v>33</v>
      </c>
      <c r="I42" s="17" t="str">
        <f>IF(AND(People!$J42&gt;=16,People!$J42&lt;=25),"16-25",IF(AND(People!$J42&gt;=26,People!$J42&lt;=35),"26-35",IF(AND(People!$J42&gt;=36,People!$J42&lt;=45),"36-45",IF(AND(People!$J42&gt;=46,People!$J42&lt;=55),"46-55",IF(AND(People!$J42&gt;=56,People!$J42&lt;=65),"56-65",IF(AND(People!$J42&gt;=66,People!$J42&lt;=75),"66-75","ALL"))))))</f>
        <v>36-45</v>
      </c>
      <c r="J42" t="str">
        <f>Table5[[#This Row],[Kid Home]]</f>
        <v>No</v>
      </c>
      <c r="K42" t="str">
        <f>Table5[[#This Row],[TennHome]]</f>
        <v>Yes</v>
      </c>
    </row>
    <row r="43" spans="1:11" ht="16.5" x14ac:dyDescent="0.3">
      <c r="A43" s="4">
        <f>Table2[[#This Row],[MntWines]]</f>
        <v>437</v>
      </c>
      <c r="B43" s="4">
        <f>Table2[[#This Row],[MntFruits]]</f>
        <v>8</v>
      </c>
      <c r="C43" s="4">
        <f>Table2[[#This Row],[MntMeatProducts]]</f>
        <v>206</v>
      </c>
      <c r="D43" s="4">
        <f>Table2[[#This Row],[MntFishProducts]]</f>
        <v>160</v>
      </c>
      <c r="E43" s="4">
        <f>Table2[[#This Row],[MntSweetProducts]]</f>
        <v>49</v>
      </c>
      <c r="F43" s="4">
        <f>Table2[[#This Row],[MntGoldProds]]</f>
        <v>42</v>
      </c>
      <c r="G43" s="8">
        <f>Table5[[#This Row],[Age]]</f>
        <v>70</v>
      </c>
      <c r="H43" s="2" t="s">
        <v>33</v>
      </c>
      <c r="I43" s="17" t="str">
        <f>IF(AND(People!$J43&gt;=16,People!$J43&lt;=25),"16-25",IF(AND(People!$J43&gt;=26,People!$J43&lt;=35),"26-35",IF(AND(People!$J43&gt;=36,People!$J43&lt;=45),"36-45",IF(AND(People!$J43&gt;=46,People!$J43&lt;=55),"46-55",IF(AND(People!$J43&gt;=56,People!$J43&lt;=65),"56-65",IF(AND(People!$J43&gt;=66,People!$J43&lt;=75),"66-75","ALL"))))))</f>
        <v>66-75</v>
      </c>
      <c r="J43" t="str">
        <f>Table5[[#This Row],[Kid Home]]</f>
        <v>No</v>
      </c>
      <c r="K43" t="str">
        <f>Table5[[#This Row],[TennHome]]</f>
        <v>No</v>
      </c>
    </row>
    <row r="44" spans="1:11" ht="16.5" x14ac:dyDescent="0.3">
      <c r="A44" s="6">
        <f>Table2[[#This Row],[MntWines]]</f>
        <v>421</v>
      </c>
      <c r="B44" s="6">
        <f>Table2[[#This Row],[MntFruits]]</f>
        <v>76</v>
      </c>
      <c r="C44" s="6">
        <f>Table2[[#This Row],[MntMeatProducts]]</f>
        <v>536</v>
      </c>
      <c r="D44" s="6">
        <f>Table2[[#This Row],[MntFishProducts]]</f>
        <v>82</v>
      </c>
      <c r="E44" s="6">
        <f>Table2[[#This Row],[MntSweetProducts]]</f>
        <v>178</v>
      </c>
      <c r="F44" s="6">
        <f>Table2[[#This Row],[MntGoldProds]]</f>
        <v>102</v>
      </c>
      <c r="G44" s="8">
        <f>Table5[[#This Row],[Age]]</f>
        <v>33</v>
      </c>
      <c r="H44" s="17" t="s">
        <v>31</v>
      </c>
      <c r="I44" s="17" t="str">
        <f>IF(AND(People!$J44&gt;=16,People!$J44&lt;=25),"16-25",IF(AND(People!$J44&gt;=26,People!$J44&lt;=35),"26-35",IF(AND(People!$J44&gt;=36,People!$J44&lt;=45),"36-45",IF(AND(People!$J44&gt;=46,People!$J44&lt;=55),"46-55",IF(AND(People!$J44&gt;=56,People!$J44&lt;=65),"56-65",IF(AND(People!$J44&gt;=66,People!$J44&lt;=75),"66-75","ALL"))))))</f>
        <v>26-35</v>
      </c>
      <c r="J44" t="str">
        <f>Table5[[#This Row],[Kid Home]]</f>
        <v>No</v>
      </c>
      <c r="K44" t="str">
        <f>Table5[[#This Row],[TennHome]]</f>
        <v>Yes</v>
      </c>
    </row>
    <row r="45" spans="1:11" ht="16.5" x14ac:dyDescent="0.3">
      <c r="A45" s="4">
        <f>Table2[[#This Row],[MntWines]]</f>
        <v>13</v>
      </c>
      <c r="B45" s="4">
        <f>Table2[[#This Row],[MntFruits]]</f>
        <v>1</v>
      </c>
      <c r="C45" s="4">
        <f>Table2[[#This Row],[MntMeatProducts]]</f>
        <v>29</v>
      </c>
      <c r="D45" s="4">
        <f>Table2[[#This Row],[MntFishProducts]]</f>
        <v>3</v>
      </c>
      <c r="E45" s="4">
        <f>Table2[[#This Row],[MntSweetProducts]]</f>
        <v>0</v>
      </c>
      <c r="F45" s="4">
        <f>Table2[[#This Row],[MntGoldProds]]</f>
        <v>7</v>
      </c>
      <c r="G45" s="8">
        <f>Table5[[#This Row],[Age]]</f>
        <v>28</v>
      </c>
      <c r="H45" s="2" t="s">
        <v>30</v>
      </c>
      <c r="I45" s="17" t="str">
        <f>IF(AND(People!$J45&gt;=16,People!$J45&lt;=25),"16-25",IF(AND(People!$J45&gt;=26,People!$J45&lt;=35),"26-35",IF(AND(People!$J45&gt;=36,People!$J45&lt;=45),"36-45",IF(AND(People!$J45&gt;=46,People!$J45&lt;=55),"46-55",IF(AND(People!$J45&gt;=56,People!$J45&lt;=65),"56-65",IF(AND(People!$J45&gt;=66,People!$J45&lt;=75),"66-75","ALL"))))))</f>
        <v>26-35</v>
      </c>
      <c r="J45" t="str">
        <f>Table5[[#This Row],[Kid Home]]</f>
        <v>Yes</v>
      </c>
      <c r="K45" t="str">
        <f>Table5[[#This Row],[TennHome]]</f>
        <v>No</v>
      </c>
    </row>
    <row r="46" spans="1:11" ht="16.5" x14ac:dyDescent="0.3">
      <c r="A46" s="6">
        <f>Table2[[#This Row],[MntWines]]</f>
        <v>9</v>
      </c>
      <c r="B46" s="6">
        <f>Table2[[#This Row],[MntFruits]]</f>
        <v>0</v>
      </c>
      <c r="C46" s="6">
        <f>Table2[[#This Row],[MntMeatProducts]]</f>
        <v>6</v>
      </c>
      <c r="D46" s="6">
        <f>Table2[[#This Row],[MntFishProducts]]</f>
        <v>3</v>
      </c>
      <c r="E46" s="6">
        <f>Table2[[#This Row],[MntSweetProducts]]</f>
        <v>1</v>
      </c>
      <c r="F46" s="6">
        <f>Table2[[#This Row],[MntGoldProds]]</f>
        <v>3</v>
      </c>
      <c r="G46" s="8">
        <f>Table5[[#This Row],[Age]]</f>
        <v>55</v>
      </c>
      <c r="H46" s="17" t="s">
        <v>33</v>
      </c>
      <c r="I46" s="17" t="str">
        <f>IF(AND(People!$J46&gt;=16,People!$J46&lt;=25),"16-25",IF(AND(People!$J46&gt;=26,People!$J46&lt;=35),"26-35",IF(AND(People!$J46&gt;=36,People!$J46&lt;=45),"36-45",IF(AND(People!$J46&gt;=46,People!$J46&lt;=55),"46-55",IF(AND(People!$J46&gt;=56,People!$J46&lt;=65),"56-65",IF(AND(People!$J46&gt;=66,People!$J46&lt;=75),"66-75","ALL"))))))</f>
        <v>46-55</v>
      </c>
      <c r="J46" t="str">
        <f>Table5[[#This Row],[Kid Home]]</f>
        <v>No</v>
      </c>
      <c r="K46" t="str">
        <f>Table5[[#This Row],[TennHome]]</f>
        <v>Yes</v>
      </c>
    </row>
    <row r="47" spans="1:11" ht="16.5" x14ac:dyDescent="0.3">
      <c r="A47" s="4">
        <f>Table2[[#This Row],[MntWines]]</f>
        <v>81</v>
      </c>
      <c r="B47" s="4">
        <f>Table2[[#This Row],[MntFruits]]</f>
        <v>11</v>
      </c>
      <c r="C47" s="4">
        <f>Table2[[#This Row],[MntMeatProducts]]</f>
        <v>50</v>
      </c>
      <c r="D47" s="4">
        <f>Table2[[#This Row],[MntFishProducts]]</f>
        <v>3</v>
      </c>
      <c r="E47" s="4">
        <f>Table2[[#This Row],[MntSweetProducts]]</f>
        <v>2</v>
      </c>
      <c r="F47" s="4">
        <f>Table2[[#This Row],[MntGoldProds]]</f>
        <v>39</v>
      </c>
      <c r="G47" s="8">
        <f>Table5[[#This Row],[Age]]</f>
        <v>54</v>
      </c>
      <c r="H47" s="2" t="s">
        <v>30</v>
      </c>
      <c r="I47" s="17" t="str">
        <f>IF(AND(People!$J47&gt;=16,People!$J47&lt;=25),"16-25",IF(AND(People!$J47&gt;=26,People!$J47&lt;=35),"26-35",IF(AND(People!$J47&gt;=36,People!$J47&lt;=45),"36-45",IF(AND(People!$J47&gt;=46,People!$J47&lt;=55),"46-55",IF(AND(People!$J47&gt;=56,People!$J47&lt;=65),"56-65",IF(AND(People!$J47&gt;=66,People!$J47&lt;=75),"66-75","ALL"))))))</f>
        <v>46-55</v>
      </c>
      <c r="J47" t="str">
        <f>Table5[[#This Row],[Kid Home]]</f>
        <v>No</v>
      </c>
      <c r="K47" t="str">
        <f>Table5[[#This Row],[TennHome]]</f>
        <v>No</v>
      </c>
    </row>
    <row r="48" spans="1:11" ht="16.5" x14ac:dyDescent="0.3">
      <c r="A48" s="6">
        <f>Table2[[#This Row],[MntWines]]</f>
        <v>3</v>
      </c>
      <c r="B48" s="6">
        <f>Table2[[#This Row],[MntFruits]]</f>
        <v>1</v>
      </c>
      <c r="C48" s="6">
        <f>Table2[[#This Row],[MntMeatProducts]]</f>
        <v>10</v>
      </c>
      <c r="D48" s="6">
        <f>Table2[[#This Row],[MntFishProducts]]</f>
        <v>3</v>
      </c>
      <c r="E48" s="6">
        <f>Table2[[#This Row],[MntSweetProducts]]</f>
        <v>2</v>
      </c>
      <c r="F48" s="6">
        <f>Table2[[#This Row],[MntGoldProds]]</f>
        <v>12</v>
      </c>
      <c r="G48" s="8">
        <f>Table5[[#This Row],[Age]]</f>
        <v>38</v>
      </c>
      <c r="H48" s="17" t="s">
        <v>33</v>
      </c>
      <c r="I48" s="17" t="str">
        <f>IF(AND(People!$J48&gt;=16,People!$J48&lt;=25),"16-25",IF(AND(People!$J48&gt;=26,People!$J48&lt;=35),"26-35",IF(AND(People!$J48&gt;=36,People!$J48&lt;=45),"36-45",IF(AND(People!$J48&gt;=46,People!$J48&lt;=55),"46-55",IF(AND(People!$J48&gt;=56,People!$J48&lt;=65),"56-65",IF(AND(People!$J48&gt;=66,People!$J48&lt;=75),"66-75","ALL"))))))</f>
        <v>36-45</v>
      </c>
      <c r="J48" t="str">
        <f>Table5[[#This Row],[Kid Home]]</f>
        <v>Yes</v>
      </c>
      <c r="K48" t="str">
        <f>Table5[[#This Row],[TennHome]]</f>
        <v>No</v>
      </c>
    </row>
    <row r="49" spans="1:11" ht="16.5" x14ac:dyDescent="0.3">
      <c r="A49" s="4">
        <f>Table2[[#This Row],[MntWines]]</f>
        <v>123</v>
      </c>
      <c r="B49" s="4">
        <f>Table2[[#This Row],[MntFruits]]</f>
        <v>164</v>
      </c>
      <c r="C49" s="4">
        <f>Table2[[#This Row],[MntMeatProducts]]</f>
        <v>266</v>
      </c>
      <c r="D49" s="4">
        <f>Table2[[#This Row],[MntFishProducts]]</f>
        <v>227</v>
      </c>
      <c r="E49" s="4">
        <f>Table2[[#This Row],[MntSweetProducts]]</f>
        <v>30</v>
      </c>
      <c r="F49" s="4">
        <f>Table2[[#This Row],[MntGoldProds]]</f>
        <v>174</v>
      </c>
      <c r="G49" s="8">
        <f>Table5[[#This Row],[Age]]</f>
        <v>38</v>
      </c>
      <c r="H49" s="2" t="s">
        <v>31</v>
      </c>
      <c r="I49" s="17" t="str">
        <f>IF(AND(People!$J49&gt;=16,People!$J49&lt;=25),"16-25",IF(AND(People!$J49&gt;=26,People!$J49&lt;=35),"26-35",IF(AND(People!$J49&gt;=36,People!$J49&lt;=45),"36-45",IF(AND(People!$J49&gt;=46,People!$J49&lt;=55),"46-55",IF(AND(People!$J49&gt;=56,People!$J49&lt;=65),"56-65",IF(AND(People!$J49&gt;=66,People!$J49&lt;=75),"66-75","ALL"))))))</f>
        <v>36-45</v>
      </c>
      <c r="J49" t="str">
        <f>Table5[[#This Row],[Kid Home]]</f>
        <v>No</v>
      </c>
      <c r="K49" t="str">
        <f>Table5[[#This Row],[TennHome]]</f>
        <v>No</v>
      </c>
    </row>
    <row r="50" spans="1:11" ht="16.5" x14ac:dyDescent="0.3">
      <c r="A50" s="6">
        <f>Table2[[#This Row],[MntWines]]</f>
        <v>3</v>
      </c>
      <c r="B50" s="6">
        <f>Table2[[#This Row],[MntFruits]]</f>
        <v>18</v>
      </c>
      <c r="C50" s="6">
        <f>Table2[[#This Row],[MntMeatProducts]]</f>
        <v>14</v>
      </c>
      <c r="D50" s="6">
        <f>Table2[[#This Row],[MntFishProducts]]</f>
        <v>15</v>
      </c>
      <c r="E50" s="6">
        <f>Table2[[#This Row],[MntSweetProducts]]</f>
        <v>22</v>
      </c>
      <c r="F50" s="6">
        <f>Table2[[#This Row],[MntGoldProds]]</f>
        <v>50</v>
      </c>
      <c r="G50" s="8">
        <f>Table5[[#This Row],[Age]]</f>
        <v>16</v>
      </c>
      <c r="H50" s="17" t="s">
        <v>30</v>
      </c>
      <c r="I50" s="17" t="str">
        <f>IF(AND(People!$J50&gt;=16,People!$J50&lt;=25),"16-25",IF(AND(People!$J50&gt;=26,People!$J50&lt;=35),"26-35",IF(AND(People!$J50&gt;=36,People!$J50&lt;=45),"36-45",IF(AND(People!$J50&gt;=46,People!$J50&lt;=55),"46-55",IF(AND(People!$J50&gt;=56,People!$J50&lt;=65),"56-65",IF(AND(People!$J50&gt;=66,People!$J50&lt;=75),"66-75","ALL"))))))</f>
        <v>16-25</v>
      </c>
      <c r="J50" t="str">
        <f>Table5[[#This Row],[Kid Home]]</f>
        <v>No</v>
      </c>
      <c r="K50" t="str">
        <f>Table5[[#This Row],[TennHome]]</f>
        <v>No</v>
      </c>
    </row>
    <row r="51" spans="1:11" ht="16.5" x14ac:dyDescent="0.3">
      <c r="A51" s="4">
        <f>Table2[[#This Row],[MntWines]]</f>
        <v>13</v>
      </c>
      <c r="B51" s="4">
        <f>Table2[[#This Row],[MntFruits]]</f>
        <v>6</v>
      </c>
      <c r="C51" s="4">
        <f>Table2[[#This Row],[MntMeatProducts]]</f>
        <v>15</v>
      </c>
      <c r="D51" s="4">
        <f>Table2[[#This Row],[MntFishProducts]]</f>
        <v>3</v>
      </c>
      <c r="E51" s="4">
        <f>Table2[[#This Row],[MntSweetProducts]]</f>
        <v>5</v>
      </c>
      <c r="F51" s="4">
        <f>Table2[[#This Row],[MntGoldProds]]</f>
        <v>13</v>
      </c>
      <c r="G51" s="8">
        <f>Table5[[#This Row],[Age]]</f>
        <v>45</v>
      </c>
      <c r="H51" s="2" t="s">
        <v>33</v>
      </c>
      <c r="I51" s="17" t="str">
        <f>IF(AND(People!$J51&gt;=16,People!$J51&lt;=25),"16-25",IF(AND(People!$J51&gt;=26,People!$J51&lt;=35),"26-35",IF(AND(People!$J51&gt;=36,People!$J51&lt;=45),"36-45",IF(AND(People!$J51&gt;=46,People!$J51&lt;=55),"46-55",IF(AND(People!$J51&gt;=56,People!$J51&lt;=65),"56-65",IF(AND(People!$J51&gt;=66,People!$J51&lt;=75),"66-75","ALL"))))))</f>
        <v>36-45</v>
      </c>
      <c r="J51" t="str">
        <f>Table5[[#This Row],[Kid Home]]</f>
        <v>Yes</v>
      </c>
      <c r="K51" t="str">
        <f>Table5[[#This Row],[TennHome]]</f>
        <v>No</v>
      </c>
    </row>
    <row r="52" spans="1:11" ht="16.5" x14ac:dyDescent="0.3">
      <c r="A52" s="6">
        <f>Table2[[#This Row],[MntWines]]</f>
        <v>48</v>
      </c>
      <c r="B52" s="6">
        <f>Table2[[#This Row],[MntFruits]]</f>
        <v>5</v>
      </c>
      <c r="C52" s="6">
        <f>Table2[[#This Row],[MntMeatProducts]]</f>
        <v>48</v>
      </c>
      <c r="D52" s="6">
        <f>Table2[[#This Row],[MntFishProducts]]</f>
        <v>6</v>
      </c>
      <c r="E52" s="6">
        <f>Table2[[#This Row],[MntSweetProducts]]</f>
        <v>10</v>
      </c>
      <c r="F52" s="6">
        <f>Table2[[#This Row],[MntGoldProds]]</f>
        <v>7</v>
      </c>
      <c r="G52" s="8">
        <f>Table5[[#This Row],[Age]]</f>
        <v>63</v>
      </c>
      <c r="H52" s="17" t="s">
        <v>38</v>
      </c>
      <c r="I52" s="17" t="str">
        <f>IF(AND(People!$J52&gt;=16,People!$J52&lt;=25),"16-25",IF(AND(People!$J52&gt;=26,People!$J52&lt;=35),"26-35",IF(AND(People!$J52&gt;=36,People!$J52&lt;=45),"36-45",IF(AND(People!$J52&gt;=46,People!$J52&lt;=55),"46-55",IF(AND(People!$J52&gt;=56,People!$J52&lt;=65),"56-65",IF(AND(People!$J52&gt;=66,People!$J52&lt;=75),"66-75","ALL"))))))</f>
        <v>56-65</v>
      </c>
      <c r="J52" t="str">
        <f>Table5[[#This Row],[Kid Home]]</f>
        <v>Yes</v>
      </c>
      <c r="K52" t="str">
        <f>Table5[[#This Row],[TennHome]]</f>
        <v>Yes</v>
      </c>
    </row>
    <row r="53" spans="1:11" ht="16.5" x14ac:dyDescent="0.3">
      <c r="A53" s="4">
        <f>Table2[[#This Row],[MntWines]]</f>
        <v>826</v>
      </c>
      <c r="B53" s="4">
        <f>Table2[[#This Row],[MntFruits]]</f>
        <v>50</v>
      </c>
      <c r="C53" s="4">
        <f>Table2[[#This Row],[MntMeatProducts]]</f>
        <v>317</v>
      </c>
      <c r="D53" s="4">
        <f>Table2[[#This Row],[MntFishProducts]]</f>
        <v>50</v>
      </c>
      <c r="E53" s="4">
        <f>Table2[[#This Row],[MntSweetProducts]]</f>
        <v>38</v>
      </c>
      <c r="F53" s="4">
        <f>Table2[[#This Row],[MntGoldProds]]</f>
        <v>38</v>
      </c>
      <c r="G53" s="8">
        <f>Table5[[#This Row],[Age]]</f>
        <v>58</v>
      </c>
      <c r="H53" s="2" t="s">
        <v>33</v>
      </c>
      <c r="I53" s="17" t="str">
        <f>IF(AND(People!$J53&gt;=16,People!$J53&lt;=25),"16-25",IF(AND(People!$J53&gt;=26,People!$J53&lt;=35),"26-35",IF(AND(People!$J53&gt;=36,People!$J53&lt;=45),"36-45",IF(AND(People!$J53&gt;=46,People!$J53&lt;=55),"46-55",IF(AND(People!$J53&gt;=56,People!$J53&lt;=65),"56-65",IF(AND(People!$J53&gt;=66,People!$J53&lt;=75),"66-75","ALL"))))))</f>
        <v>56-65</v>
      </c>
      <c r="J53" t="str">
        <f>Table5[[#This Row],[Kid Home]]</f>
        <v>Yes</v>
      </c>
      <c r="K53" t="str">
        <f>Table5[[#This Row],[TennHome]]</f>
        <v>Yes</v>
      </c>
    </row>
    <row r="54" spans="1:11" ht="16.5" x14ac:dyDescent="0.3">
      <c r="A54" s="6">
        <f>Table2[[#This Row],[MntWines]]</f>
        <v>245</v>
      </c>
      <c r="B54" s="6">
        <f>Table2[[#This Row],[MntFruits]]</f>
        <v>19</v>
      </c>
      <c r="C54" s="6">
        <f>Table2[[#This Row],[MntMeatProducts]]</f>
        <v>125</v>
      </c>
      <c r="D54" s="6">
        <f>Table2[[#This Row],[MntFishProducts]]</f>
        <v>37</v>
      </c>
      <c r="E54" s="6">
        <f>Table2[[#This Row],[MntSweetProducts]]</f>
        <v>67</v>
      </c>
      <c r="F54" s="6">
        <f>Table2[[#This Row],[MntGoldProds]]</f>
        <v>14</v>
      </c>
      <c r="G54" s="8">
        <f>Table5[[#This Row],[Age]]</f>
        <v>57</v>
      </c>
      <c r="H54" s="17" t="s">
        <v>30</v>
      </c>
      <c r="I54" s="17" t="str">
        <f>IF(AND(People!$J54&gt;=16,People!$J54&lt;=25),"16-25",IF(AND(People!$J54&gt;=26,People!$J54&lt;=35),"26-35",IF(AND(People!$J54&gt;=36,People!$J54&lt;=45),"36-45",IF(AND(People!$J54&gt;=46,People!$J54&lt;=55),"46-55",IF(AND(People!$J54&gt;=56,People!$J54&lt;=65),"56-65",IF(AND(People!$J54&gt;=66,People!$J54&lt;=75),"66-75","ALL"))))))</f>
        <v>56-65</v>
      </c>
      <c r="J54" t="str">
        <f>Table5[[#This Row],[Kid Home]]</f>
        <v>No</v>
      </c>
      <c r="K54" t="str">
        <f>Table5[[#This Row],[TennHome]]</f>
        <v>Yes</v>
      </c>
    </row>
    <row r="55" spans="1:11" ht="16.5" x14ac:dyDescent="0.3">
      <c r="A55" s="4">
        <f>Table2[[#This Row],[MntWines]]</f>
        <v>650</v>
      </c>
      <c r="B55" s="4">
        <f>Table2[[#This Row],[MntFruits]]</f>
        <v>37</v>
      </c>
      <c r="C55" s="4">
        <f>Table2[[#This Row],[MntMeatProducts]]</f>
        <v>780</v>
      </c>
      <c r="D55" s="4">
        <f>Table2[[#This Row],[MntFishProducts]]</f>
        <v>27</v>
      </c>
      <c r="E55" s="4">
        <f>Table2[[#This Row],[MntSweetProducts]]</f>
        <v>167</v>
      </c>
      <c r="F55" s="4">
        <f>Table2[[#This Row],[MntGoldProds]]</f>
        <v>32</v>
      </c>
      <c r="G55" s="8">
        <f>Table5[[#This Row],[Age]]</f>
        <v>48</v>
      </c>
      <c r="H55" s="2" t="s">
        <v>35</v>
      </c>
      <c r="I55" s="17" t="str">
        <f>IF(AND(People!$J55&gt;=16,People!$J55&lt;=25),"16-25",IF(AND(People!$J55&gt;=26,People!$J55&lt;=35),"26-35",IF(AND(People!$J55&gt;=36,People!$J55&lt;=45),"36-45",IF(AND(People!$J55&gt;=46,People!$J55&lt;=55),"46-55",IF(AND(People!$J55&gt;=56,People!$J55&lt;=65),"56-65",IF(AND(People!$J55&gt;=66,People!$J55&lt;=75),"66-75","ALL"))))))</f>
        <v>46-55</v>
      </c>
      <c r="J55" t="str">
        <f>Table5[[#This Row],[Kid Home]]</f>
        <v>No</v>
      </c>
      <c r="K55" t="str">
        <f>Table5[[#This Row],[TennHome]]</f>
        <v>No</v>
      </c>
    </row>
    <row r="56" spans="1:11" ht="16.5" x14ac:dyDescent="0.3">
      <c r="A56" s="6">
        <f>Table2[[#This Row],[MntWines]]</f>
        <v>12</v>
      </c>
      <c r="B56" s="6">
        <f>Table2[[#This Row],[MntFruits]]</f>
        <v>6</v>
      </c>
      <c r="C56" s="6">
        <f>Table2[[#This Row],[MntMeatProducts]]</f>
        <v>20</v>
      </c>
      <c r="D56" s="6">
        <f>Table2[[#This Row],[MntFishProducts]]</f>
        <v>30</v>
      </c>
      <c r="E56" s="6">
        <f>Table2[[#This Row],[MntSweetProducts]]</f>
        <v>1</v>
      </c>
      <c r="F56" s="6">
        <f>Table2[[#This Row],[MntGoldProds]]</f>
        <v>3</v>
      </c>
      <c r="G56" s="8">
        <f>Table5[[#This Row],[Age]]</f>
        <v>36</v>
      </c>
      <c r="H56" s="17" t="s">
        <v>33</v>
      </c>
      <c r="I56" s="17" t="str">
        <f>IF(AND(People!$J56&gt;=16,People!$J56&lt;=25),"16-25",IF(AND(People!$J56&gt;=26,People!$J56&lt;=35),"26-35",IF(AND(People!$J56&gt;=36,People!$J56&lt;=45),"36-45",IF(AND(People!$J56&gt;=46,People!$J56&lt;=55),"46-55",IF(AND(People!$J56&gt;=56,People!$J56&lt;=65),"56-65",IF(AND(People!$J56&gt;=66,People!$J56&lt;=75),"66-75","ALL"))))))</f>
        <v>36-45</v>
      </c>
      <c r="J56" t="str">
        <f>Table5[[#This Row],[Kid Home]]</f>
        <v>Yes</v>
      </c>
      <c r="K56" t="str">
        <f>Table5[[#This Row],[TennHome]]</f>
        <v>No</v>
      </c>
    </row>
    <row r="57" spans="1:11" ht="16.5" x14ac:dyDescent="0.3">
      <c r="A57" s="4">
        <f>Table2[[#This Row],[MntWines]]</f>
        <v>510</v>
      </c>
      <c r="B57" s="4">
        <f>Table2[[#This Row],[MntFruits]]</f>
        <v>120</v>
      </c>
      <c r="C57" s="4">
        <f>Table2[[#This Row],[MntMeatProducts]]</f>
        <v>550</v>
      </c>
      <c r="D57" s="4">
        <f>Table2[[#This Row],[MntFishProducts]]</f>
        <v>156</v>
      </c>
      <c r="E57" s="4">
        <f>Table2[[#This Row],[MntSweetProducts]]</f>
        <v>40</v>
      </c>
      <c r="F57" s="4">
        <f>Table2[[#This Row],[MntGoldProds]]</f>
        <v>241</v>
      </c>
      <c r="G57" s="8">
        <f>Table5[[#This Row],[Age]]</f>
        <v>37</v>
      </c>
      <c r="H57" s="2" t="s">
        <v>31</v>
      </c>
      <c r="I57" s="17" t="str">
        <f>IF(AND(People!$J57&gt;=16,People!$J57&lt;=25),"16-25",IF(AND(People!$J57&gt;=26,People!$J57&lt;=35),"26-35",IF(AND(People!$J57&gt;=36,People!$J57&lt;=45),"36-45",IF(AND(People!$J57&gt;=46,People!$J57&lt;=55),"46-55",IF(AND(People!$J57&gt;=56,People!$J57&lt;=65),"56-65",IF(AND(People!$J57&gt;=66,People!$J57&lt;=75),"66-75","ALL"))))))</f>
        <v>36-45</v>
      </c>
      <c r="J57" t="str">
        <f>Table5[[#This Row],[Kid Home]]</f>
        <v>No</v>
      </c>
      <c r="K57" t="str">
        <f>Table5[[#This Row],[TennHome]]</f>
        <v>No</v>
      </c>
    </row>
    <row r="58" spans="1:11" ht="16.5" x14ac:dyDescent="0.3">
      <c r="A58" s="6">
        <f>Table2[[#This Row],[MntWines]]</f>
        <v>328</v>
      </c>
      <c r="B58" s="6">
        <f>Table2[[#This Row],[MntFruits]]</f>
        <v>9</v>
      </c>
      <c r="C58" s="6">
        <f>Table2[[#This Row],[MntMeatProducts]]</f>
        <v>124</v>
      </c>
      <c r="D58" s="6">
        <f>Table2[[#This Row],[MntFishProducts]]</f>
        <v>12</v>
      </c>
      <c r="E58" s="6">
        <f>Table2[[#This Row],[MntSweetProducts]]</f>
        <v>24</v>
      </c>
      <c r="F58" s="6">
        <f>Table2[[#This Row],[MntGoldProds]]</f>
        <v>109</v>
      </c>
      <c r="G58" s="8">
        <f>Table5[[#This Row],[Age]]</f>
        <v>35</v>
      </c>
      <c r="H58" s="17" t="s">
        <v>35</v>
      </c>
      <c r="I58" s="17" t="str">
        <f>IF(AND(People!$J58&gt;=16,People!$J58&lt;=25),"16-25",IF(AND(People!$J58&gt;=26,People!$J58&lt;=35),"26-35",IF(AND(People!$J58&gt;=36,People!$J58&lt;=45),"36-45",IF(AND(People!$J58&gt;=46,People!$J58&lt;=55),"46-55",IF(AND(People!$J58&gt;=56,People!$J58&lt;=65),"56-65",IF(AND(People!$J58&gt;=66,People!$J58&lt;=75),"66-75","ALL"))))))</f>
        <v>26-35</v>
      </c>
      <c r="J58" t="str">
        <f>Table5[[#This Row],[Kid Home]]</f>
        <v>Yes</v>
      </c>
      <c r="K58" t="str">
        <f>Table5[[#This Row],[TennHome]]</f>
        <v>Yes</v>
      </c>
    </row>
    <row r="59" spans="1:11" ht="16.5" x14ac:dyDescent="0.3">
      <c r="A59" s="4">
        <f>Table2[[#This Row],[MntWines]]</f>
        <v>984</v>
      </c>
      <c r="B59" s="4">
        <f>Table2[[#This Row],[MntFruits]]</f>
        <v>51</v>
      </c>
      <c r="C59" s="4">
        <f>Table2[[#This Row],[MntMeatProducts]]</f>
        <v>432</v>
      </c>
      <c r="D59" s="4">
        <f>Table2[[#This Row],[MntFishProducts]]</f>
        <v>180</v>
      </c>
      <c r="E59" s="4">
        <f>Table2[[#This Row],[MntSweetProducts]]</f>
        <v>120</v>
      </c>
      <c r="F59" s="4">
        <f>Table2[[#This Row],[MntGoldProds]]</f>
        <v>190</v>
      </c>
      <c r="G59" s="8">
        <f>Table5[[#This Row],[Age]]</f>
        <v>57</v>
      </c>
      <c r="H59" s="2" t="s">
        <v>30</v>
      </c>
      <c r="I59" s="17" t="str">
        <f>IF(AND(People!$J59&gt;=16,People!$J59&lt;=25),"16-25",IF(AND(People!$J59&gt;=26,People!$J59&lt;=35),"26-35",IF(AND(People!$J59&gt;=36,People!$J59&lt;=45),"36-45",IF(AND(People!$J59&gt;=46,People!$J59&lt;=55),"46-55",IF(AND(People!$J59&gt;=56,People!$J59&lt;=65),"56-65",IF(AND(People!$J59&gt;=66,People!$J59&lt;=75),"66-75","ALL"))))))</f>
        <v>56-65</v>
      </c>
      <c r="J59" t="str">
        <f>Table5[[#This Row],[Kid Home]]</f>
        <v>No</v>
      </c>
      <c r="K59" t="str">
        <f>Table5[[#This Row],[TennHome]]</f>
        <v>No</v>
      </c>
    </row>
    <row r="60" spans="1:11" ht="16.5" x14ac:dyDescent="0.3">
      <c r="A60" s="6">
        <f>Table2[[#This Row],[MntWines]]</f>
        <v>295</v>
      </c>
      <c r="B60" s="6">
        <f>Table2[[#This Row],[MntFruits]]</f>
        <v>35</v>
      </c>
      <c r="C60" s="6">
        <f>Table2[[#This Row],[MntMeatProducts]]</f>
        <v>482</v>
      </c>
      <c r="D60" s="6">
        <f>Table2[[#This Row],[MntFishProducts]]</f>
        <v>121</v>
      </c>
      <c r="E60" s="6">
        <f>Table2[[#This Row],[MntSweetProducts]]</f>
        <v>120</v>
      </c>
      <c r="F60" s="6">
        <f>Table2[[#This Row],[MntGoldProds]]</f>
        <v>40</v>
      </c>
      <c r="G60" s="8">
        <f>Table5[[#This Row],[Age]]</f>
        <v>47</v>
      </c>
      <c r="H60" s="17" t="s">
        <v>30</v>
      </c>
      <c r="I60" s="17" t="str">
        <f>IF(AND(People!$J60&gt;=16,People!$J60&lt;=25),"16-25",IF(AND(People!$J60&gt;=26,People!$J60&lt;=35),"26-35",IF(AND(People!$J60&gt;=36,People!$J60&lt;=45),"36-45",IF(AND(People!$J60&gt;=46,People!$J60&lt;=55),"46-55",IF(AND(People!$J60&gt;=56,People!$J60&lt;=65),"56-65",IF(AND(People!$J60&gt;=66,People!$J60&lt;=75),"66-75","ALL"))))))</f>
        <v>46-55</v>
      </c>
      <c r="J60" t="str">
        <f>Table5[[#This Row],[Kid Home]]</f>
        <v>No</v>
      </c>
      <c r="K60" t="str">
        <f>Table5[[#This Row],[TennHome]]</f>
        <v>No</v>
      </c>
    </row>
    <row r="61" spans="1:11" ht="16.5" x14ac:dyDescent="0.3">
      <c r="A61" s="4">
        <f>Table2[[#This Row],[MntWines]]</f>
        <v>13</v>
      </c>
      <c r="B61" s="4">
        <f>Table2[[#This Row],[MntFruits]]</f>
        <v>0</v>
      </c>
      <c r="C61" s="4">
        <f>Table2[[#This Row],[MntMeatProducts]]</f>
        <v>8</v>
      </c>
      <c r="D61" s="4">
        <f>Table2[[#This Row],[MntFishProducts]]</f>
        <v>2</v>
      </c>
      <c r="E61" s="4">
        <f>Table2[[#This Row],[MntSweetProducts]]</f>
        <v>1</v>
      </c>
      <c r="F61" s="4">
        <f>Table2[[#This Row],[MntGoldProds]]</f>
        <v>5</v>
      </c>
      <c r="G61" s="8">
        <f>Table5[[#This Row],[Age]]</f>
        <v>26</v>
      </c>
      <c r="H61" s="2" t="s">
        <v>33</v>
      </c>
      <c r="I61" s="17" t="str">
        <f>IF(AND(People!$J61&gt;=16,People!$J61&lt;=25),"16-25",IF(AND(People!$J61&gt;=26,People!$J61&lt;=35),"26-35",IF(AND(People!$J61&gt;=36,People!$J61&lt;=45),"36-45",IF(AND(People!$J61&gt;=46,People!$J61&lt;=55),"46-55",IF(AND(People!$J61&gt;=56,People!$J61&lt;=65),"56-65",IF(AND(People!$J61&gt;=66,People!$J61&lt;=75),"66-75","ALL"))))))</f>
        <v>26-35</v>
      </c>
      <c r="J61" t="str">
        <f>Table5[[#This Row],[Kid Home]]</f>
        <v>Yes</v>
      </c>
      <c r="K61" t="str">
        <f>Table5[[#This Row],[TennHome]]</f>
        <v>No</v>
      </c>
    </row>
    <row r="62" spans="1:11" ht="16.5" x14ac:dyDescent="0.3">
      <c r="A62" s="6">
        <f>Table2[[#This Row],[MntWines]]</f>
        <v>11</v>
      </c>
      <c r="B62" s="6">
        <f>Table2[[#This Row],[MntFruits]]</f>
        <v>3</v>
      </c>
      <c r="C62" s="6">
        <f>Table2[[#This Row],[MntMeatProducts]]</f>
        <v>22</v>
      </c>
      <c r="D62" s="6">
        <f>Table2[[#This Row],[MntFishProducts]]</f>
        <v>2</v>
      </c>
      <c r="E62" s="6">
        <f>Table2[[#This Row],[MntSweetProducts]]</f>
        <v>2</v>
      </c>
      <c r="F62" s="6">
        <f>Table2[[#This Row],[MntGoldProds]]</f>
        <v>6</v>
      </c>
      <c r="G62" s="8">
        <f>Table5[[#This Row],[Age]]</f>
        <v>31</v>
      </c>
      <c r="H62" s="17" t="s">
        <v>30</v>
      </c>
      <c r="I62" s="17" t="str">
        <f>IF(AND(People!$J62&gt;=16,People!$J62&lt;=25),"16-25",IF(AND(People!$J62&gt;=26,People!$J62&lt;=35),"26-35",IF(AND(People!$J62&gt;=36,People!$J62&lt;=45),"36-45",IF(AND(People!$J62&gt;=46,People!$J62&lt;=55),"46-55",IF(AND(People!$J62&gt;=56,People!$J62&lt;=65),"56-65",IF(AND(People!$J62&gt;=66,People!$J62&lt;=75),"66-75","ALL"))))))</f>
        <v>26-35</v>
      </c>
      <c r="J62" t="str">
        <f>Table5[[#This Row],[Kid Home]]</f>
        <v>Yes</v>
      </c>
      <c r="K62" t="str">
        <f>Table5[[#This Row],[TennHome]]</f>
        <v>No</v>
      </c>
    </row>
    <row r="63" spans="1:11" ht="16.5" x14ac:dyDescent="0.3">
      <c r="A63" s="4">
        <f>Table2[[#This Row],[MntWines]]</f>
        <v>447</v>
      </c>
      <c r="B63" s="4">
        <f>Table2[[#This Row],[MntFruits]]</f>
        <v>0</v>
      </c>
      <c r="C63" s="4">
        <f>Table2[[#This Row],[MntMeatProducts]]</f>
        <v>28</v>
      </c>
      <c r="D63" s="4">
        <f>Table2[[#This Row],[MntFishProducts]]</f>
        <v>0</v>
      </c>
      <c r="E63" s="4">
        <f>Table2[[#This Row],[MntSweetProducts]]</f>
        <v>0</v>
      </c>
      <c r="F63" s="4">
        <f>Table2[[#This Row],[MntGoldProds]]</f>
        <v>43</v>
      </c>
      <c r="G63" s="8">
        <f>Table5[[#This Row],[Age]]</f>
        <v>46</v>
      </c>
      <c r="H63" s="2" t="s">
        <v>31</v>
      </c>
      <c r="I63" s="17" t="str">
        <f>IF(AND(People!$J63&gt;=16,People!$J63&lt;=25),"16-25",IF(AND(People!$J63&gt;=26,People!$J63&lt;=35),"26-35",IF(AND(People!$J63&gt;=36,People!$J63&lt;=45),"36-45",IF(AND(People!$J63&gt;=46,People!$J63&lt;=55),"46-55",IF(AND(People!$J63&gt;=56,People!$J63&lt;=65),"56-65",IF(AND(People!$J63&gt;=66,People!$J63&lt;=75),"66-75","ALL"))))))</f>
        <v>46-55</v>
      </c>
      <c r="J63" t="str">
        <f>Table5[[#This Row],[Kid Home]]</f>
        <v>No</v>
      </c>
      <c r="K63" t="str">
        <f>Table5[[#This Row],[TennHome]]</f>
        <v>Yes</v>
      </c>
    </row>
    <row r="64" spans="1:11" ht="16.5" x14ac:dyDescent="0.3">
      <c r="A64" s="6">
        <f>Table2[[#This Row],[MntWines]]</f>
        <v>712</v>
      </c>
      <c r="B64" s="6">
        <f>Table2[[#This Row],[MntFruits]]</f>
        <v>26</v>
      </c>
      <c r="C64" s="6">
        <f>Table2[[#This Row],[MntMeatProducts]]</f>
        <v>538</v>
      </c>
      <c r="D64" s="6">
        <f>Table2[[#This Row],[MntFishProducts]]</f>
        <v>69</v>
      </c>
      <c r="E64" s="6">
        <f>Table2[[#This Row],[MntSweetProducts]]</f>
        <v>13</v>
      </c>
      <c r="F64" s="6">
        <f>Table2[[#This Row],[MntGoldProds]]</f>
        <v>80</v>
      </c>
      <c r="G64" s="8">
        <f>Table5[[#This Row],[Age]]</f>
        <v>31</v>
      </c>
      <c r="H64" s="17" t="s">
        <v>30</v>
      </c>
      <c r="I64" s="17" t="str">
        <f>IF(AND(People!$J64&gt;=16,People!$J64&lt;=25),"16-25",IF(AND(People!$J64&gt;=26,People!$J64&lt;=35),"26-35",IF(AND(People!$J64&gt;=36,People!$J64&lt;=45),"36-45",IF(AND(People!$J64&gt;=46,People!$J64&lt;=55),"46-55",IF(AND(People!$J64&gt;=56,People!$J64&lt;=65),"56-65",IF(AND(People!$J64&gt;=66,People!$J64&lt;=75),"66-75","ALL"))))))</f>
        <v>26-35</v>
      </c>
      <c r="J64" t="str">
        <f>Table5[[#This Row],[Kid Home]]</f>
        <v>No</v>
      </c>
      <c r="K64" t="str">
        <f>Table5[[#This Row],[TennHome]]</f>
        <v>No</v>
      </c>
    </row>
    <row r="65" spans="1:11" ht="16.5" x14ac:dyDescent="0.3">
      <c r="A65" s="4">
        <f>Table2[[#This Row],[MntWines]]</f>
        <v>452</v>
      </c>
      <c r="B65" s="4">
        <f>Table2[[#This Row],[MntFruits]]</f>
        <v>18</v>
      </c>
      <c r="C65" s="4">
        <f>Table2[[#This Row],[MntMeatProducts]]</f>
        <v>102</v>
      </c>
      <c r="D65" s="4">
        <f>Table2[[#This Row],[MntFishProducts]]</f>
        <v>16</v>
      </c>
      <c r="E65" s="4">
        <f>Table2[[#This Row],[MntSweetProducts]]</f>
        <v>18</v>
      </c>
      <c r="F65" s="4">
        <f>Table2[[#This Row],[MntGoldProds]]</f>
        <v>6</v>
      </c>
      <c r="G65" s="8">
        <f>Table5[[#This Row],[Age]]</f>
        <v>37</v>
      </c>
      <c r="H65" s="2" t="s">
        <v>38</v>
      </c>
      <c r="I65" s="17" t="str">
        <f>IF(AND(People!$J65&gt;=16,People!$J65&lt;=25),"16-25",IF(AND(People!$J65&gt;=26,People!$J65&lt;=35),"26-35",IF(AND(People!$J65&gt;=36,People!$J65&lt;=45),"36-45",IF(AND(People!$J65&gt;=46,People!$J65&lt;=55),"46-55",IF(AND(People!$J65&gt;=56,People!$J65&lt;=65),"56-65",IF(AND(People!$J65&gt;=66,People!$J65&lt;=75),"66-75","ALL"))))))</f>
        <v>36-45</v>
      </c>
      <c r="J65" t="str">
        <f>Table5[[#This Row],[Kid Home]]</f>
        <v>Yes</v>
      </c>
      <c r="K65" t="str">
        <f>Table5[[#This Row],[TennHome]]</f>
        <v>Yes</v>
      </c>
    </row>
    <row r="66" spans="1:11" ht="16.5" x14ac:dyDescent="0.3">
      <c r="A66" s="6">
        <f>Table2[[#This Row],[MntWines]]</f>
        <v>523</v>
      </c>
      <c r="B66" s="6">
        <f>Table2[[#This Row],[MntFruits]]</f>
        <v>7</v>
      </c>
      <c r="C66" s="6">
        <f>Table2[[#This Row],[MntMeatProducts]]</f>
        <v>134</v>
      </c>
      <c r="D66" s="6">
        <f>Table2[[#This Row],[MntFishProducts]]</f>
        <v>37</v>
      </c>
      <c r="E66" s="6">
        <f>Table2[[#This Row],[MntSweetProducts]]</f>
        <v>14</v>
      </c>
      <c r="F66" s="6">
        <f>Table2[[#This Row],[MntGoldProds]]</f>
        <v>169</v>
      </c>
      <c r="G66" s="8">
        <f>Table5[[#This Row],[Age]]</f>
        <v>61</v>
      </c>
      <c r="H66" s="17" t="s">
        <v>31</v>
      </c>
      <c r="I66" s="17" t="str">
        <f>IF(AND(People!$J66&gt;=16,People!$J66&lt;=25),"16-25",IF(AND(People!$J66&gt;=26,People!$J66&lt;=35),"26-35",IF(AND(People!$J66&gt;=36,People!$J66&lt;=45),"36-45",IF(AND(People!$J66&gt;=46,People!$J66&lt;=55),"46-55",IF(AND(People!$J66&gt;=56,People!$J66&lt;=65),"56-65",IF(AND(People!$J66&gt;=66,People!$J66&lt;=75),"66-75","ALL"))))))</f>
        <v>56-65</v>
      </c>
      <c r="J66" t="str">
        <f>Table5[[#This Row],[Kid Home]]</f>
        <v>No</v>
      </c>
      <c r="K66" t="str">
        <f>Table5[[#This Row],[TennHome]]</f>
        <v>Yes</v>
      </c>
    </row>
    <row r="67" spans="1:11" ht="16.5" x14ac:dyDescent="0.3">
      <c r="A67" s="4">
        <f>Table2[[#This Row],[MntWines]]</f>
        <v>546</v>
      </c>
      <c r="B67" s="4">
        <f>Table2[[#This Row],[MntFruits]]</f>
        <v>0</v>
      </c>
      <c r="C67" s="4">
        <f>Table2[[#This Row],[MntMeatProducts]]</f>
        <v>48</v>
      </c>
      <c r="D67" s="4">
        <f>Table2[[#This Row],[MntFishProducts]]</f>
        <v>0</v>
      </c>
      <c r="E67" s="4">
        <f>Table2[[#This Row],[MntSweetProducts]]</f>
        <v>6</v>
      </c>
      <c r="F67" s="4">
        <f>Table2[[#This Row],[MntGoldProds]]</f>
        <v>6</v>
      </c>
      <c r="G67" s="8">
        <f>Table5[[#This Row],[Age]]</f>
        <v>62</v>
      </c>
      <c r="H67" s="2" t="s">
        <v>33</v>
      </c>
      <c r="I67" s="17" t="str">
        <f>IF(AND(People!$J67&gt;=16,People!$J67&lt;=25),"16-25",IF(AND(People!$J67&gt;=26,People!$J67&lt;=35),"26-35",IF(AND(People!$J67&gt;=36,People!$J67&lt;=45),"36-45",IF(AND(People!$J67&gt;=46,People!$J67&lt;=55),"46-55",IF(AND(People!$J67&gt;=56,People!$J67&lt;=65),"56-65",IF(AND(People!$J67&gt;=66,People!$J67&lt;=75),"66-75","ALL"))))))</f>
        <v>56-65</v>
      </c>
      <c r="J67" t="str">
        <f>Table5[[#This Row],[Kid Home]]</f>
        <v>No</v>
      </c>
      <c r="K67" t="str">
        <f>Table5[[#This Row],[TennHome]]</f>
        <v>Yes</v>
      </c>
    </row>
    <row r="68" spans="1:11" ht="16.5" x14ac:dyDescent="0.3">
      <c r="A68" s="6">
        <f>Table2[[#This Row],[MntWines]]</f>
        <v>398</v>
      </c>
      <c r="B68" s="6">
        <f>Table2[[#This Row],[MntFruits]]</f>
        <v>40</v>
      </c>
      <c r="C68" s="6">
        <f>Table2[[#This Row],[MntMeatProducts]]</f>
        <v>367</v>
      </c>
      <c r="D68" s="6">
        <f>Table2[[#This Row],[MntFishProducts]]</f>
        <v>119</v>
      </c>
      <c r="E68" s="6">
        <f>Table2[[#This Row],[MntSweetProducts]]</f>
        <v>122</v>
      </c>
      <c r="F68" s="6">
        <f>Table2[[#This Row],[MntGoldProds]]</f>
        <v>30</v>
      </c>
      <c r="G68" s="8">
        <f>Table5[[#This Row],[Age]]</f>
        <v>65</v>
      </c>
      <c r="H68" s="17" t="s">
        <v>31</v>
      </c>
      <c r="I68" s="17" t="str">
        <f>IF(AND(People!$J68&gt;=16,People!$J68&lt;=25),"16-25",IF(AND(People!$J68&gt;=26,People!$J68&lt;=35),"26-35",IF(AND(People!$J68&gt;=36,People!$J68&lt;=45),"36-45",IF(AND(People!$J68&gt;=46,People!$J68&lt;=55),"46-55",IF(AND(People!$J68&gt;=56,People!$J68&lt;=65),"56-65",IF(AND(People!$J68&gt;=66,People!$J68&lt;=75),"66-75","ALL"))))))</f>
        <v>56-65</v>
      </c>
      <c r="J68" t="str">
        <f>Table5[[#This Row],[Kid Home]]</f>
        <v>No</v>
      </c>
      <c r="K68" t="str">
        <f>Table5[[#This Row],[TennHome]]</f>
        <v>No</v>
      </c>
    </row>
    <row r="69" spans="1:11" ht="16.5" x14ac:dyDescent="0.3">
      <c r="A69" s="4">
        <f>Table2[[#This Row],[MntWines]]</f>
        <v>1</v>
      </c>
      <c r="B69" s="4">
        <f>Table2[[#This Row],[MntFruits]]</f>
        <v>3</v>
      </c>
      <c r="C69" s="4">
        <f>Table2[[#This Row],[MntMeatProducts]]</f>
        <v>6</v>
      </c>
      <c r="D69" s="4">
        <f>Table2[[#This Row],[MntFishProducts]]</f>
        <v>3</v>
      </c>
      <c r="E69" s="4">
        <f>Table2[[#This Row],[MntSweetProducts]]</f>
        <v>6</v>
      </c>
      <c r="F69" s="4">
        <f>Table2[[#This Row],[MntGoldProds]]</f>
        <v>15</v>
      </c>
      <c r="G69" s="8">
        <f>Table5[[#This Row],[Age]]</f>
        <v>42</v>
      </c>
      <c r="H69" s="2" t="s">
        <v>30</v>
      </c>
      <c r="I69" s="17" t="str">
        <f>IF(AND(People!$J69&gt;=16,People!$J69&lt;=25),"16-25",IF(AND(People!$J69&gt;=26,People!$J69&lt;=35),"26-35",IF(AND(People!$J69&gt;=36,People!$J69&lt;=45),"36-45",IF(AND(People!$J69&gt;=46,People!$J69&lt;=55),"46-55",IF(AND(People!$J69&gt;=56,People!$J69&lt;=65),"56-65",IF(AND(People!$J69&gt;=66,People!$J69&lt;=75),"66-75","ALL"))))))</f>
        <v>36-45</v>
      </c>
      <c r="J69" t="str">
        <f>Table5[[#This Row],[Kid Home]]</f>
        <v>Yes</v>
      </c>
      <c r="K69" t="str">
        <f>Table5[[#This Row],[TennHome]]</f>
        <v>No</v>
      </c>
    </row>
    <row r="70" spans="1:11" ht="16.5" x14ac:dyDescent="0.3">
      <c r="A70" s="6">
        <f>Table2[[#This Row],[MntWines]]</f>
        <v>10</v>
      </c>
      <c r="B70" s="6">
        <f>Table2[[#This Row],[MntFruits]]</f>
        <v>0</v>
      </c>
      <c r="C70" s="6">
        <f>Table2[[#This Row],[MntMeatProducts]]</f>
        <v>1</v>
      </c>
      <c r="D70" s="6">
        <f>Table2[[#This Row],[MntFishProducts]]</f>
        <v>0</v>
      </c>
      <c r="E70" s="6">
        <f>Table2[[#This Row],[MntSweetProducts]]</f>
        <v>0</v>
      </c>
      <c r="F70" s="6">
        <f>Table2[[#This Row],[MntGoldProds]]</f>
        <v>0</v>
      </c>
      <c r="G70" s="8">
        <f>Table5[[#This Row],[Age]]</f>
        <v>47</v>
      </c>
      <c r="H70" s="17" t="s">
        <v>31</v>
      </c>
      <c r="I70" s="17" t="str">
        <f>IF(AND(People!$J70&gt;=16,People!$J70&lt;=25),"16-25",IF(AND(People!$J70&gt;=26,People!$J70&lt;=35),"26-35",IF(AND(People!$J70&gt;=36,People!$J70&lt;=45),"36-45",IF(AND(People!$J70&gt;=46,People!$J70&lt;=55),"46-55",IF(AND(People!$J70&gt;=56,People!$J70&lt;=65),"56-65",IF(AND(People!$J70&gt;=66,People!$J70&lt;=75),"66-75","ALL"))))))</f>
        <v>46-55</v>
      </c>
      <c r="J70" t="str">
        <f>Table5[[#This Row],[Kid Home]]</f>
        <v>Yes</v>
      </c>
      <c r="K70" t="str">
        <f>Table5[[#This Row],[TennHome]]</f>
        <v>Yes</v>
      </c>
    </row>
    <row r="71" spans="1:11" ht="16.5" x14ac:dyDescent="0.3">
      <c r="A71" s="4">
        <f>Table2[[#This Row],[MntWines]]</f>
        <v>688</v>
      </c>
      <c r="B71" s="4">
        <f>Table2[[#This Row],[MntFruits]]</f>
        <v>14</v>
      </c>
      <c r="C71" s="4">
        <f>Table2[[#This Row],[MntMeatProducts]]</f>
        <v>309</v>
      </c>
      <c r="D71" s="4">
        <f>Table2[[#This Row],[MntFishProducts]]</f>
        <v>201</v>
      </c>
      <c r="E71" s="4">
        <f>Table2[[#This Row],[MntSweetProducts]]</f>
        <v>24</v>
      </c>
      <c r="F71" s="4">
        <f>Table2[[#This Row],[MntGoldProds]]</f>
        <v>38</v>
      </c>
      <c r="G71" s="8">
        <f>Table5[[#This Row],[Age]]</f>
        <v>35</v>
      </c>
      <c r="H71" s="2" t="s">
        <v>31</v>
      </c>
      <c r="I71" s="17" t="str">
        <f>IF(AND(People!$J71&gt;=16,People!$J71&lt;=25),"16-25",IF(AND(People!$J71&gt;=26,People!$J71&lt;=35),"26-35",IF(AND(People!$J71&gt;=36,People!$J71&lt;=45),"36-45",IF(AND(People!$J71&gt;=46,People!$J71&lt;=55),"46-55",IF(AND(People!$J71&gt;=56,People!$J71&lt;=65),"56-65",IF(AND(People!$J71&gt;=66,People!$J71&lt;=75),"66-75","ALL"))))))</f>
        <v>26-35</v>
      </c>
      <c r="J71" t="str">
        <f>Table5[[#This Row],[Kid Home]]</f>
        <v>No</v>
      </c>
      <c r="K71" t="str">
        <f>Table5[[#This Row],[TennHome]]</f>
        <v>Yes</v>
      </c>
    </row>
    <row r="72" spans="1:11" ht="16.5" x14ac:dyDescent="0.3">
      <c r="A72" s="6">
        <f>Table2[[#This Row],[MntWines]]</f>
        <v>247</v>
      </c>
      <c r="B72" s="6">
        <f>Table2[[#This Row],[MntFruits]]</f>
        <v>49</v>
      </c>
      <c r="C72" s="6">
        <f>Table2[[#This Row],[MntMeatProducts]]</f>
        <v>159</v>
      </c>
      <c r="D72" s="6">
        <f>Table2[[#This Row],[MntFishProducts]]</f>
        <v>7</v>
      </c>
      <c r="E72" s="6">
        <f>Table2[[#This Row],[MntSweetProducts]]</f>
        <v>82</v>
      </c>
      <c r="F72" s="6">
        <f>Table2[[#This Row],[MntGoldProds]]</f>
        <v>109</v>
      </c>
      <c r="G72" s="8">
        <f>Table5[[#This Row],[Age]]</f>
        <v>55</v>
      </c>
      <c r="H72" s="17" t="s">
        <v>33</v>
      </c>
      <c r="I72" s="17" t="str">
        <f>IF(AND(People!$J72&gt;=16,People!$J72&lt;=25),"16-25",IF(AND(People!$J72&gt;=26,People!$J72&lt;=35),"26-35",IF(AND(People!$J72&gt;=36,People!$J72&lt;=45),"36-45",IF(AND(People!$J72&gt;=46,People!$J72&lt;=55),"46-55",IF(AND(People!$J72&gt;=56,People!$J72&lt;=65),"56-65",IF(AND(People!$J72&gt;=66,People!$J72&lt;=75),"66-75","ALL"))))))</f>
        <v>46-55</v>
      </c>
      <c r="J72" t="str">
        <f>Table5[[#This Row],[Kid Home]]</f>
        <v>No</v>
      </c>
      <c r="K72" t="str">
        <f>Table5[[#This Row],[TennHome]]</f>
        <v>Yes</v>
      </c>
    </row>
    <row r="73" spans="1:11" ht="16.5" x14ac:dyDescent="0.3">
      <c r="A73" s="4">
        <f>Table2[[#This Row],[MntWines]]</f>
        <v>856</v>
      </c>
      <c r="B73" s="4">
        <f>Table2[[#This Row],[MntFruits]]</f>
        <v>59</v>
      </c>
      <c r="C73" s="4">
        <f>Table2[[#This Row],[MntMeatProducts]]</f>
        <v>487</v>
      </c>
      <c r="D73" s="4">
        <f>Table2[[#This Row],[MntFishProducts]]</f>
        <v>58</v>
      </c>
      <c r="E73" s="4">
        <f>Table2[[#This Row],[MntSweetProducts]]</f>
        <v>29</v>
      </c>
      <c r="F73" s="4">
        <f>Table2[[#This Row],[MntGoldProds]]</f>
        <v>73</v>
      </c>
      <c r="G73" s="8">
        <f>Table5[[#This Row],[Age]]</f>
        <v>43</v>
      </c>
      <c r="H73" s="2" t="s">
        <v>33</v>
      </c>
      <c r="I73" s="17" t="str">
        <f>IF(AND(People!$J73&gt;=16,People!$J73&lt;=25),"16-25",IF(AND(People!$J73&gt;=26,People!$J73&lt;=35),"26-35",IF(AND(People!$J73&gt;=36,People!$J73&lt;=45),"36-45",IF(AND(People!$J73&gt;=46,People!$J73&lt;=55),"46-55",IF(AND(People!$J73&gt;=56,People!$J73&lt;=65),"56-65",IF(AND(People!$J73&gt;=66,People!$J73&lt;=75),"66-75","ALL"))))))</f>
        <v>36-45</v>
      </c>
      <c r="J73" t="str">
        <f>Table5[[#This Row],[Kid Home]]</f>
        <v>Yes</v>
      </c>
      <c r="K73" t="str">
        <f>Table5[[#This Row],[TennHome]]</f>
        <v>Yes</v>
      </c>
    </row>
    <row r="74" spans="1:11" ht="16.5" x14ac:dyDescent="0.3">
      <c r="A74" s="6">
        <f>Table2[[#This Row],[MntWines]]</f>
        <v>496</v>
      </c>
      <c r="B74" s="6">
        <f>Table2[[#This Row],[MntFruits]]</f>
        <v>36</v>
      </c>
      <c r="C74" s="6">
        <f>Table2[[#This Row],[MntMeatProducts]]</f>
        <v>460</v>
      </c>
      <c r="D74" s="6">
        <f>Table2[[#This Row],[MntFishProducts]]</f>
        <v>189</v>
      </c>
      <c r="E74" s="6">
        <f>Table2[[#This Row],[MntSweetProducts]]</f>
        <v>60</v>
      </c>
      <c r="F74" s="6">
        <f>Table2[[#This Row],[MntGoldProds]]</f>
        <v>12</v>
      </c>
      <c r="G74" s="8">
        <f>Table5[[#This Row],[Age]]</f>
        <v>58</v>
      </c>
      <c r="H74" s="17" t="s">
        <v>33</v>
      </c>
      <c r="I74" s="17" t="str">
        <f>IF(AND(People!$J74&gt;=16,People!$J74&lt;=25),"16-25",IF(AND(People!$J74&gt;=26,People!$J74&lt;=35),"26-35",IF(AND(People!$J74&gt;=36,People!$J74&lt;=45),"36-45",IF(AND(People!$J74&gt;=46,People!$J74&lt;=55),"46-55",IF(AND(People!$J74&gt;=56,People!$J74&lt;=65),"56-65",IF(AND(People!$J74&gt;=66,People!$J74&lt;=75),"66-75","ALL"))))))</f>
        <v>56-65</v>
      </c>
      <c r="J74" t="str">
        <f>Table5[[#This Row],[Kid Home]]</f>
        <v>No</v>
      </c>
      <c r="K74" t="str">
        <f>Table5[[#This Row],[TennHome]]</f>
        <v>No</v>
      </c>
    </row>
    <row r="75" spans="1:11" ht="16.5" x14ac:dyDescent="0.3">
      <c r="A75" s="4">
        <f>Table2[[#This Row],[MntWines]]</f>
        <v>25</v>
      </c>
      <c r="B75" s="4">
        <f>Table2[[#This Row],[MntFruits]]</f>
        <v>3</v>
      </c>
      <c r="C75" s="4">
        <f>Table2[[#This Row],[MntMeatProducts]]</f>
        <v>43</v>
      </c>
      <c r="D75" s="4">
        <f>Table2[[#This Row],[MntFishProducts]]</f>
        <v>17</v>
      </c>
      <c r="E75" s="4">
        <f>Table2[[#This Row],[MntSweetProducts]]</f>
        <v>4</v>
      </c>
      <c r="F75" s="4">
        <f>Table2[[#This Row],[MntGoldProds]]</f>
        <v>17</v>
      </c>
      <c r="G75" s="8">
        <f>Table5[[#This Row],[Age]]</f>
        <v>39</v>
      </c>
      <c r="H75" s="2" t="s">
        <v>33</v>
      </c>
      <c r="I75" s="17" t="str">
        <f>IF(AND(People!$J75&gt;=16,People!$J75&lt;=25),"16-25",IF(AND(People!$J75&gt;=26,People!$J75&lt;=35),"26-35",IF(AND(People!$J75&gt;=36,People!$J75&lt;=45),"36-45",IF(AND(People!$J75&gt;=46,People!$J75&lt;=55),"46-55",IF(AND(People!$J75&gt;=56,People!$J75&lt;=65),"56-65",IF(AND(People!$J75&gt;=66,People!$J75&lt;=75),"66-75","ALL"))))))</f>
        <v>36-45</v>
      </c>
      <c r="J75" t="str">
        <f>Table5[[#This Row],[Kid Home]]</f>
        <v>Yes</v>
      </c>
      <c r="K75" t="str">
        <f>Table5[[#This Row],[TennHome]]</f>
        <v>No</v>
      </c>
    </row>
    <row r="76" spans="1:11" ht="16.5" x14ac:dyDescent="0.3">
      <c r="A76" s="6">
        <f>Table2[[#This Row],[MntWines]]</f>
        <v>258</v>
      </c>
      <c r="B76" s="6">
        <f>Table2[[#This Row],[MntFruits]]</f>
        <v>107</v>
      </c>
      <c r="C76" s="6">
        <f>Table2[[#This Row],[MntMeatProducts]]</f>
        <v>291</v>
      </c>
      <c r="D76" s="6">
        <f>Table2[[#This Row],[MntFishProducts]]</f>
        <v>84</v>
      </c>
      <c r="E76" s="6">
        <f>Table2[[#This Row],[MntSweetProducts]]</f>
        <v>37</v>
      </c>
      <c r="F76" s="6">
        <f>Table2[[#This Row],[MntGoldProds]]</f>
        <v>86</v>
      </c>
      <c r="G76" s="8">
        <f>Table5[[#This Row],[Age]]</f>
        <v>54</v>
      </c>
      <c r="H76" s="17" t="s">
        <v>33</v>
      </c>
      <c r="I76" s="17" t="str">
        <f>IF(AND(People!$J76&gt;=16,People!$J76&lt;=25),"16-25",IF(AND(People!$J76&gt;=26,People!$J76&lt;=35),"26-35",IF(AND(People!$J76&gt;=36,People!$J76&lt;=45),"36-45",IF(AND(People!$J76&gt;=46,People!$J76&lt;=55),"46-55",IF(AND(People!$J76&gt;=56,People!$J76&lt;=65),"56-65",IF(AND(People!$J76&gt;=66,People!$J76&lt;=75),"66-75","ALL"))))))</f>
        <v>46-55</v>
      </c>
      <c r="J76" t="str">
        <f>Table5[[#This Row],[Kid Home]]</f>
        <v>No</v>
      </c>
      <c r="K76" t="str">
        <f>Table5[[#This Row],[TennHome]]</f>
        <v>Yes</v>
      </c>
    </row>
    <row r="77" spans="1:11" ht="16.5" x14ac:dyDescent="0.3">
      <c r="A77" s="4">
        <f>Table2[[#This Row],[MntWines]]</f>
        <v>565</v>
      </c>
      <c r="B77" s="4">
        <f>Table2[[#This Row],[MntFruits]]</f>
        <v>6</v>
      </c>
      <c r="C77" s="4">
        <f>Table2[[#This Row],[MntMeatProducts]]</f>
        <v>65</v>
      </c>
      <c r="D77" s="4">
        <f>Table2[[#This Row],[MntFishProducts]]</f>
        <v>0</v>
      </c>
      <c r="E77" s="4">
        <f>Table2[[#This Row],[MntSweetProducts]]</f>
        <v>6</v>
      </c>
      <c r="F77" s="4">
        <f>Table2[[#This Row],[MntGoldProds]]</f>
        <v>19</v>
      </c>
      <c r="G77" s="8">
        <f>Table5[[#This Row],[Age]]</f>
        <v>38</v>
      </c>
      <c r="H77" s="2" t="s">
        <v>35</v>
      </c>
      <c r="I77" s="17" t="str">
        <f>IF(AND(People!$J77&gt;=16,People!$J77&lt;=25),"16-25",IF(AND(People!$J77&gt;=26,People!$J77&lt;=35),"26-35",IF(AND(People!$J77&gt;=36,People!$J77&lt;=45),"36-45",IF(AND(People!$J77&gt;=46,People!$J77&lt;=55),"46-55",IF(AND(People!$J77&gt;=56,People!$J77&lt;=65),"56-65",IF(AND(People!$J77&gt;=66,People!$J77&lt;=75),"66-75","ALL"))))))</f>
        <v>36-45</v>
      </c>
      <c r="J77" t="str">
        <f>Table5[[#This Row],[Kid Home]]</f>
        <v>Yes</v>
      </c>
      <c r="K77" t="str">
        <f>Table5[[#This Row],[TennHome]]</f>
        <v>Yes</v>
      </c>
    </row>
    <row r="78" spans="1:11" ht="16.5" x14ac:dyDescent="0.3">
      <c r="A78" s="6">
        <f>Table2[[#This Row],[MntWines]]</f>
        <v>14</v>
      </c>
      <c r="B78" s="6">
        <f>Table2[[#This Row],[MntFruits]]</f>
        <v>10</v>
      </c>
      <c r="C78" s="6">
        <f>Table2[[#This Row],[MntMeatProducts]]</f>
        <v>13</v>
      </c>
      <c r="D78" s="6">
        <f>Table2[[#This Row],[MntFishProducts]]</f>
        <v>4</v>
      </c>
      <c r="E78" s="6">
        <f>Table2[[#This Row],[MntSweetProducts]]</f>
        <v>15</v>
      </c>
      <c r="F78" s="6">
        <f>Table2[[#This Row],[MntGoldProds]]</f>
        <v>9</v>
      </c>
      <c r="G78" s="8">
        <f>Table5[[#This Row],[Age]]</f>
        <v>62</v>
      </c>
      <c r="H78" s="17" t="s">
        <v>33</v>
      </c>
      <c r="I78" s="17" t="str">
        <f>IF(AND(People!$J78&gt;=16,People!$J78&lt;=25),"16-25",IF(AND(People!$J78&gt;=26,People!$J78&lt;=35),"26-35",IF(AND(People!$J78&gt;=36,People!$J78&lt;=45),"36-45",IF(AND(People!$J78&gt;=46,People!$J78&lt;=55),"46-55",IF(AND(People!$J78&gt;=56,People!$J78&lt;=65),"56-65",IF(AND(People!$J78&gt;=66,People!$J78&lt;=75),"66-75","ALL"))))))</f>
        <v>56-65</v>
      </c>
      <c r="J78" t="str">
        <f>Table5[[#This Row],[Kid Home]]</f>
        <v>No</v>
      </c>
      <c r="K78" t="str">
        <f>Table5[[#This Row],[TennHome]]</f>
        <v>No</v>
      </c>
    </row>
    <row r="79" spans="1:11" ht="16.5" x14ac:dyDescent="0.3">
      <c r="A79" s="4">
        <f>Table2[[#This Row],[MntWines]]</f>
        <v>2</v>
      </c>
      <c r="B79" s="4">
        <f>Table2[[#This Row],[MntFruits]]</f>
        <v>1</v>
      </c>
      <c r="C79" s="4">
        <f>Table2[[#This Row],[MntMeatProducts]]</f>
        <v>6</v>
      </c>
      <c r="D79" s="4">
        <f>Table2[[#This Row],[MntFishProducts]]</f>
        <v>2</v>
      </c>
      <c r="E79" s="4">
        <f>Table2[[#This Row],[MntSweetProducts]]</f>
        <v>1</v>
      </c>
      <c r="F79" s="4">
        <f>Table2[[#This Row],[MntGoldProds]]</f>
        <v>1</v>
      </c>
      <c r="G79" s="8">
        <f>Table5[[#This Row],[Age]]</f>
        <v>35</v>
      </c>
      <c r="H79" s="2" t="s">
        <v>30</v>
      </c>
      <c r="I79" s="17" t="str">
        <f>IF(AND(People!$J79&gt;=16,People!$J79&lt;=25),"16-25",IF(AND(People!$J79&gt;=26,People!$J79&lt;=35),"26-35",IF(AND(People!$J79&gt;=36,People!$J79&lt;=45),"36-45",IF(AND(People!$J79&gt;=46,People!$J79&lt;=55),"46-55",IF(AND(People!$J79&gt;=56,People!$J79&lt;=65),"56-65",IF(AND(People!$J79&gt;=66,People!$J79&lt;=75),"66-75","ALL"))))))</f>
        <v>26-35</v>
      </c>
      <c r="J79" t="str">
        <f>Table5[[#This Row],[Kid Home]]</f>
        <v>Yes</v>
      </c>
      <c r="K79" t="str">
        <f>Table5[[#This Row],[TennHome]]</f>
        <v>No</v>
      </c>
    </row>
    <row r="80" spans="1:11" ht="16.5" x14ac:dyDescent="0.3">
      <c r="A80" s="6">
        <f>Table2[[#This Row],[MntWines]]</f>
        <v>721</v>
      </c>
      <c r="B80" s="6">
        <f>Table2[[#This Row],[MntFruits]]</f>
        <v>111</v>
      </c>
      <c r="C80" s="6">
        <f>Table2[[#This Row],[MntMeatProducts]]</f>
        <v>925</v>
      </c>
      <c r="D80" s="6">
        <f>Table2[[#This Row],[MntFishProducts]]</f>
        <v>97</v>
      </c>
      <c r="E80" s="6">
        <f>Table2[[#This Row],[MntSweetProducts]]</f>
        <v>18</v>
      </c>
      <c r="F80" s="6">
        <f>Table2[[#This Row],[MntGoldProds]]</f>
        <v>18</v>
      </c>
      <c r="G80" s="8">
        <f>Table5[[#This Row],[Age]]</f>
        <v>40</v>
      </c>
      <c r="H80" s="17" t="s">
        <v>31</v>
      </c>
      <c r="I80" s="17" t="str">
        <f>IF(AND(People!$J80&gt;=16,People!$J80&lt;=25),"16-25",IF(AND(People!$J80&gt;=26,People!$J80&lt;=35),"26-35",IF(AND(People!$J80&gt;=36,People!$J80&lt;=45),"36-45",IF(AND(People!$J80&gt;=46,People!$J80&lt;=55),"46-55",IF(AND(People!$J80&gt;=56,People!$J80&lt;=65),"56-65",IF(AND(People!$J80&gt;=66,People!$J80&lt;=75),"66-75","ALL"))))))</f>
        <v>36-45</v>
      </c>
      <c r="J80" t="str">
        <f>Table5[[#This Row],[Kid Home]]</f>
        <v>No</v>
      </c>
      <c r="K80" t="str">
        <f>Table5[[#This Row],[TennHome]]</f>
        <v>No</v>
      </c>
    </row>
    <row r="81" spans="1:11" ht="16.5" x14ac:dyDescent="0.3">
      <c r="A81" s="4">
        <f>Table2[[#This Row],[MntWines]]</f>
        <v>1032</v>
      </c>
      <c r="B81" s="4">
        <f>Table2[[#This Row],[MntFruits]]</f>
        <v>105</v>
      </c>
      <c r="C81" s="4">
        <f>Table2[[#This Row],[MntMeatProducts]]</f>
        <v>779</v>
      </c>
      <c r="D81" s="4">
        <f>Table2[[#This Row],[MntFishProducts]]</f>
        <v>137</v>
      </c>
      <c r="E81" s="4">
        <f>Table2[[#This Row],[MntSweetProducts]]</f>
        <v>105</v>
      </c>
      <c r="F81" s="4">
        <f>Table2[[#This Row],[MntGoldProds]]</f>
        <v>51</v>
      </c>
      <c r="G81" s="8">
        <f>Table5[[#This Row],[Age]]</f>
        <v>36</v>
      </c>
      <c r="H81" s="2" t="s">
        <v>31</v>
      </c>
      <c r="I81" s="17" t="str">
        <f>IF(AND(People!$J81&gt;=16,People!$J81&lt;=25),"16-25",IF(AND(People!$J81&gt;=26,People!$J81&lt;=35),"26-35",IF(AND(People!$J81&gt;=36,People!$J81&lt;=45),"36-45",IF(AND(People!$J81&gt;=46,People!$J81&lt;=55),"46-55",IF(AND(People!$J81&gt;=56,People!$J81&lt;=65),"56-65",IF(AND(People!$J81&gt;=66,People!$J81&lt;=75),"66-75","ALL"))))))</f>
        <v>36-45</v>
      </c>
      <c r="J81" t="str">
        <f>Table5[[#This Row],[Kid Home]]</f>
        <v>No</v>
      </c>
      <c r="K81" t="str">
        <f>Table5[[#This Row],[TennHome]]</f>
        <v>No</v>
      </c>
    </row>
    <row r="82" spans="1:11" ht="16.5" x14ac:dyDescent="0.3">
      <c r="A82" s="6">
        <f>Table2[[#This Row],[MntWines]]</f>
        <v>1</v>
      </c>
      <c r="B82" s="6">
        <f>Table2[[#This Row],[MntFruits]]</f>
        <v>0</v>
      </c>
      <c r="C82" s="6">
        <f>Table2[[#This Row],[MntMeatProducts]]</f>
        <v>5</v>
      </c>
      <c r="D82" s="6">
        <f>Table2[[#This Row],[MntFishProducts]]</f>
        <v>0</v>
      </c>
      <c r="E82" s="6">
        <f>Table2[[#This Row],[MntSweetProducts]]</f>
        <v>3</v>
      </c>
      <c r="F82" s="6">
        <f>Table2[[#This Row],[MntGoldProds]]</f>
        <v>9</v>
      </c>
      <c r="G82" s="8">
        <f>Table5[[#This Row],[Age]]</f>
        <v>37</v>
      </c>
      <c r="H82" s="17" t="s">
        <v>30</v>
      </c>
      <c r="I82" s="17" t="str">
        <f>IF(AND(People!$J82&gt;=16,People!$J82&lt;=25),"16-25",IF(AND(People!$J82&gt;=26,People!$J82&lt;=35),"26-35",IF(AND(People!$J82&gt;=36,People!$J82&lt;=45),"36-45",IF(AND(People!$J82&gt;=46,People!$J82&lt;=55),"46-55",IF(AND(People!$J82&gt;=56,People!$J82&lt;=65),"56-65",IF(AND(People!$J82&gt;=66,People!$J82&lt;=75),"66-75","ALL"))))))</f>
        <v>36-45</v>
      </c>
      <c r="J82" t="str">
        <f>Table5[[#This Row],[Kid Home]]</f>
        <v>No</v>
      </c>
      <c r="K82" t="str">
        <f>Table5[[#This Row],[TennHome]]</f>
        <v>No</v>
      </c>
    </row>
    <row r="83" spans="1:11" ht="16.5" x14ac:dyDescent="0.3">
      <c r="A83" s="4">
        <f>Table2[[#This Row],[MntWines]]</f>
        <v>577</v>
      </c>
      <c r="B83" s="4">
        <f>Table2[[#This Row],[MntFruits]]</f>
        <v>0</v>
      </c>
      <c r="C83" s="4">
        <f>Table2[[#This Row],[MntMeatProducts]]</f>
        <v>64</v>
      </c>
      <c r="D83" s="4">
        <f>Table2[[#This Row],[MntFishProducts]]</f>
        <v>0</v>
      </c>
      <c r="E83" s="4">
        <f>Table2[[#This Row],[MntSweetProducts]]</f>
        <v>0</v>
      </c>
      <c r="F83" s="4">
        <f>Table2[[#This Row],[MntGoldProds]]</f>
        <v>51</v>
      </c>
      <c r="G83" s="8">
        <f>Table5[[#This Row],[Age]]</f>
        <v>48</v>
      </c>
      <c r="H83" s="2" t="s">
        <v>33</v>
      </c>
      <c r="I83" s="17" t="str">
        <f>IF(AND(People!$J83&gt;=16,People!$J83&lt;=25),"16-25",IF(AND(People!$J83&gt;=26,People!$J83&lt;=35),"26-35",IF(AND(People!$J83&gt;=36,People!$J83&lt;=45),"36-45",IF(AND(People!$J83&gt;=46,People!$J83&lt;=55),"46-55",IF(AND(People!$J83&gt;=56,People!$J83&lt;=65),"56-65",IF(AND(People!$J83&gt;=66,People!$J83&lt;=75),"66-75","ALL"))))))</f>
        <v>46-55</v>
      </c>
      <c r="J83" t="str">
        <f>Table5[[#This Row],[Kid Home]]</f>
        <v>No</v>
      </c>
      <c r="K83" t="str">
        <f>Table5[[#This Row],[TennHome]]</f>
        <v>No</v>
      </c>
    </row>
    <row r="84" spans="1:11" ht="16.5" x14ac:dyDescent="0.3">
      <c r="A84" s="6">
        <f>Table2[[#This Row],[MntWines]]</f>
        <v>64</v>
      </c>
      <c r="B84" s="6">
        <f>Table2[[#This Row],[MntFruits]]</f>
        <v>4</v>
      </c>
      <c r="C84" s="6">
        <f>Table2[[#This Row],[MntMeatProducts]]</f>
        <v>68</v>
      </c>
      <c r="D84" s="6">
        <f>Table2[[#This Row],[MntFishProducts]]</f>
        <v>7</v>
      </c>
      <c r="E84" s="6">
        <f>Table2[[#This Row],[MntSweetProducts]]</f>
        <v>5</v>
      </c>
      <c r="F84" s="6">
        <f>Table2[[#This Row],[MntGoldProds]]</f>
        <v>17</v>
      </c>
      <c r="G84" s="8">
        <f>Table5[[#This Row],[Age]]</f>
        <v>27</v>
      </c>
      <c r="H84" s="17" t="s">
        <v>33</v>
      </c>
      <c r="I84" s="17" t="str">
        <f>IF(AND(People!$J84&gt;=16,People!$J84&lt;=25),"16-25",IF(AND(People!$J84&gt;=26,People!$J84&lt;=35),"26-35",IF(AND(People!$J84&gt;=36,People!$J84&lt;=45),"36-45",IF(AND(People!$J84&gt;=46,People!$J84&lt;=55),"46-55",IF(AND(People!$J84&gt;=56,People!$J84&lt;=65),"56-65",IF(AND(People!$J84&gt;=66,People!$J84&lt;=75),"66-75","ALL"))))))</f>
        <v>26-35</v>
      </c>
      <c r="J84" t="str">
        <f>Table5[[#This Row],[Kid Home]]</f>
        <v>Yes</v>
      </c>
      <c r="K84" t="str">
        <f>Table5[[#This Row],[TennHome]]</f>
        <v>No</v>
      </c>
    </row>
    <row r="85" spans="1:11" ht="16.5" x14ac:dyDescent="0.3">
      <c r="A85" s="4">
        <f>Table2[[#This Row],[MntWines]]</f>
        <v>4</v>
      </c>
      <c r="B85" s="4">
        <f>Table2[[#This Row],[MntFruits]]</f>
        <v>1</v>
      </c>
      <c r="C85" s="4">
        <f>Table2[[#This Row],[MntMeatProducts]]</f>
        <v>5</v>
      </c>
      <c r="D85" s="4">
        <f>Table2[[#This Row],[MntFishProducts]]</f>
        <v>2</v>
      </c>
      <c r="E85" s="4">
        <f>Table2[[#This Row],[MntSweetProducts]]</f>
        <v>0</v>
      </c>
      <c r="F85" s="4">
        <f>Table2[[#This Row],[MntGoldProds]]</f>
        <v>4</v>
      </c>
      <c r="G85" s="8">
        <f>Table5[[#This Row],[Age]]</f>
        <v>44</v>
      </c>
      <c r="H85" s="2" t="s">
        <v>31</v>
      </c>
      <c r="I85" s="17" t="str">
        <f>IF(AND(People!$J85&gt;=16,People!$J85&lt;=25),"16-25",IF(AND(People!$J85&gt;=26,People!$J85&lt;=35),"26-35",IF(AND(People!$J85&gt;=36,People!$J85&lt;=45),"36-45",IF(AND(People!$J85&gt;=46,People!$J85&lt;=55),"46-55",IF(AND(People!$J85&gt;=56,People!$J85&lt;=65),"56-65",IF(AND(People!$J85&gt;=66,People!$J85&lt;=75),"66-75","ALL"))))))</f>
        <v>36-45</v>
      </c>
      <c r="J85" t="str">
        <f>Table5[[#This Row],[Kid Home]]</f>
        <v>Yes</v>
      </c>
      <c r="K85" t="str">
        <f>Table5[[#This Row],[TennHome]]</f>
        <v>No</v>
      </c>
    </row>
    <row r="86" spans="1:11" ht="16.5" x14ac:dyDescent="0.3">
      <c r="A86" s="6">
        <f>Table2[[#This Row],[MntWines]]</f>
        <v>25</v>
      </c>
      <c r="B86" s="6">
        <f>Table2[[#This Row],[MntFruits]]</f>
        <v>5</v>
      </c>
      <c r="C86" s="6">
        <f>Table2[[#This Row],[MntMeatProducts]]</f>
        <v>19</v>
      </c>
      <c r="D86" s="6">
        <f>Table2[[#This Row],[MntFishProducts]]</f>
        <v>7</v>
      </c>
      <c r="E86" s="6">
        <f>Table2[[#This Row],[MntSweetProducts]]</f>
        <v>0</v>
      </c>
      <c r="F86" s="6">
        <f>Table2[[#This Row],[MntGoldProds]]</f>
        <v>23</v>
      </c>
      <c r="G86" s="8">
        <f>Table5[[#This Row],[Age]]</f>
        <v>40</v>
      </c>
      <c r="H86" s="17" t="s">
        <v>35</v>
      </c>
      <c r="I86" s="17" t="str">
        <f>IF(AND(People!$J86&gt;=16,People!$J86&lt;=25),"16-25",IF(AND(People!$J86&gt;=26,People!$J86&lt;=35),"26-35",IF(AND(People!$J86&gt;=36,People!$J86&lt;=45),"36-45",IF(AND(People!$J86&gt;=46,People!$J86&lt;=55),"46-55",IF(AND(People!$J86&gt;=56,People!$J86&lt;=65),"56-65",IF(AND(People!$J86&gt;=66,People!$J86&lt;=75),"66-75","ALL"))))))</f>
        <v>36-45</v>
      </c>
      <c r="J86" t="str">
        <f>Table5[[#This Row],[Kid Home]]</f>
        <v>Yes</v>
      </c>
      <c r="K86" t="str">
        <f>Table5[[#This Row],[TennHome]]</f>
        <v>No</v>
      </c>
    </row>
    <row r="87" spans="1:11" ht="16.5" x14ac:dyDescent="0.3">
      <c r="A87" s="4">
        <f>Table2[[#This Row],[MntWines]]</f>
        <v>112</v>
      </c>
      <c r="B87" s="4">
        <f>Table2[[#This Row],[MntFruits]]</f>
        <v>17</v>
      </c>
      <c r="C87" s="4">
        <f>Table2[[#This Row],[MntMeatProducts]]</f>
        <v>44</v>
      </c>
      <c r="D87" s="4">
        <f>Table2[[#This Row],[MntFishProducts]]</f>
        <v>34</v>
      </c>
      <c r="E87" s="4">
        <f>Table2[[#This Row],[MntSweetProducts]]</f>
        <v>22</v>
      </c>
      <c r="F87" s="4">
        <f>Table2[[#This Row],[MntGoldProds]]</f>
        <v>89</v>
      </c>
      <c r="G87" s="8">
        <f>Table5[[#This Row],[Age]]</f>
        <v>50</v>
      </c>
      <c r="H87" s="2" t="s">
        <v>33</v>
      </c>
      <c r="I87" s="17" t="str">
        <f>IF(AND(People!$J87&gt;=16,People!$J87&lt;=25),"16-25",IF(AND(People!$J87&gt;=26,People!$J87&lt;=35),"26-35",IF(AND(People!$J87&gt;=36,People!$J87&lt;=45),"36-45",IF(AND(People!$J87&gt;=46,People!$J87&lt;=55),"46-55",IF(AND(People!$J87&gt;=56,People!$J87&lt;=65),"56-65",IF(AND(People!$J87&gt;=66,People!$J87&lt;=75),"66-75","ALL"))))))</f>
        <v>46-55</v>
      </c>
      <c r="J87" t="str">
        <f>Table5[[#This Row],[Kid Home]]</f>
        <v>No</v>
      </c>
      <c r="K87" t="str">
        <f>Table5[[#This Row],[TennHome]]</f>
        <v>No</v>
      </c>
    </row>
    <row r="88" spans="1:11" ht="16.5" x14ac:dyDescent="0.3">
      <c r="A88" s="6">
        <f>Table2[[#This Row],[MntWines]]</f>
        <v>163</v>
      </c>
      <c r="B88" s="6">
        <f>Table2[[#This Row],[MntFruits]]</f>
        <v>23</v>
      </c>
      <c r="C88" s="6">
        <f>Table2[[#This Row],[MntMeatProducts]]</f>
        <v>424</v>
      </c>
      <c r="D88" s="6">
        <f>Table2[[#This Row],[MntFishProducts]]</f>
        <v>27</v>
      </c>
      <c r="E88" s="6">
        <f>Table2[[#This Row],[MntSweetProducts]]</f>
        <v>65</v>
      </c>
      <c r="F88" s="6">
        <f>Table2[[#This Row],[MntGoldProds]]</f>
        <v>76</v>
      </c>
      <c r="G88" s="8">
        <f>Table5[[#This Row],[Age]]</f>
        <v>27</v>
      </c>
      <c r="H88" s="17" t="s">
        <v>33</v>
      </c>
      <c r="I88" s="17" t="str">
        <f>IF(AND(People!$J88&gt;=16,People!$J88&lt;=25),"16-25",IF(AND(People!$J88&gt;=26,People!$J88&lt;=35),"26-35",IF(AND(People!$J88&gt;=36,People!$J88&lt;=45),"36-45",IF(AND(People!$J88&gt;=46,People!$J88&lt;=55),"46-55",IF(AND(People!$J88&gt;=56,People!$J88&lt;=65),"56-65",IF(AND(People!$J88&gt;=66,People!$J88&lt;=75),"66-75","ALL"))))))</f>
        <v>26-35</v>
      </c>
      <c r="J88" t="str">
        <f>Table5[[#This Row],[Kid Home]]</f>
        <v>No</v>
      </c>
      <c r="K88" t="str">
        <f>Table5[[#This Row],[TennHome]]</f>
        <v>No</v>
      </c>
    </row>
    <row r="89" spans="1:11" ht="16.5" x14ac:dyDescent="0.3">
      <c r="A89" s="4">
        <f>Table2[[#This Row],[MntWines]]</f>
        <v>17</v>
      </c>
      <c r="B89" s="4">
        <f>Table2[[#This Row],[MntFruits]]</f>
        <v>8</v>
      </c>
      <c r="C89" s="4">
        <f>Table2[[#This Row],[MntMeatProducts]]</f>
        <v>14</v>
      </c>
      <c r="D89" s="4">
        <f>Table2[[#This Row],[MntFishProducts]]</f>
        <v>10</v>
      </c>
      <c r="E89" s="4">
        <f>Table2[[#This Row],[MntSweetProducts]]</f>
        <v>4</v>
      </c>
      <c r="F89" s="4">
        <f>Table2[[#This Row],[MntGoldProds]]</f>
        <v>3</v>
      </c>
      <c r="G89" s="8">
        <f>Table5[[#This Row],[Age]]</f>
        <v>53</v>
      </c>
      <c r="H89" s="2" t="s">
        <v>30</v>
      </c>
      <c r="I89" s="17" t="str">
        <f>IF(AND(People!$J89&gt;=16,People!$J89&lt;=25),"16-25",IF(AND(People!$J89&gt;=26,People!$J89&lt;=35),"26-35",IF(AND(People!$J89&gt;=36,People!$J89&lt;=45),"36-45",IF(AND(People!$J89&gt;=46,People!$J89&lt;=55),"46-55",IF(AND(People!$J89&gt;=56,People!$J89&lt;=65),"56-65",IF(AND(People!$J89&gt;=66,People!$J89&lt;=75),"66-75","ALL"))))))</f>
        <v>46-55</v>
      </c>
      <c r="J89" t="str">
        <f>Table5[[#This Row],[Kid Home]]</f>
        <v>Yes</v>
      </c>
      <c r="K89" t="str">
        <f>Table5[[#This Row],[TennHome]]</f>
        <v>Yes</v>
      </c>
    </row>
    <row r="90" spans="1:11" ht="16.5" x14ac:dyDescent="0.3">
      <c r="A90" s="6">
        <f>Table2[[#This Row],[MntWines]]</f>
        <v>130</v>
      </c>
      <c r="B90" s="6">
        <f>Table2[[#This Row],[MntFruits]]</f>
        <v>0</v>
      </c>
      <c r="C90" s="6">
        <f>Table2[[#This Row],[MntMeatProducts]]</f>
        <v>16</v>
      </c>
      <c r="D90" s="6">
        <f>Table2[[#This Row],[MntFishProducts]]</f>
        <v>0</v>
      </c>
      <c r="E90" s="6">
        <f>Table2[[#This Row],[MntSweetProducts]]</f>
        <v>0</v>
      </c>
      <c r="F90" s="6">
        <f>Table2[[#This Row],[MntGoldProds]]</f>
        <v>5</v>
      </c>
      <c r="G90" s="8">
        <f>Table5[[#This Row],[Age]]</f>
        <v>43</v>
      </c>
      <c r="H90" s="17" t="s">
        <v>33</v>
      </c>
      <c r="I90" s="17" t="str">
        <f>IF(AND(People!$J90&gt;=16,People!$J90&lt;=25),"16-25",IF(AND(People!$J90&gt;=26,People!$J90&lt;=35),"26-35",IF(AND(People!$J90&gt;=36,People!$J90&lt;=45),"36-45",IF(AND(People!$J90&gt;=46,People!$J90&lt;=55),"46-55",IF(AND(People!$J90&gt;=56,People!$J90&lt;=65),"56-65",IF(AND(People!$J90&gt;=66,People!$J90&lt;=75),"66-75","ALL"))))))</f>
        <v>36-45</v>
      </c>
      <c r="J90" t="str">
        <f>Table5[[#This Row],[Kid Home]]</f>
        <v>Yes</v>
      </c>
      <c r="K90" t="str">
        <f>Table5[[#This Row],[TennHome]]</f>
        <v>Yes</v>
      </c>
    </row>
    <row r="91" spans="1:11" ht="16.5" x14ac:dyDescent="0.3">
      <c r="A91" s="4">
        <f>Table2[[#This Row],[MntWines]]</f>
        <v>292</v>
      </c>
      <c r="B91" s="4">
        <f>Table2[[#This Row],[MntFruits]]</f>
        <v>6</v>
      </c>
      <c r="C91" s="4">
        <f>Table2[[#This Row],[MntMeatProducts]]</f>
        <v>37</v>
      </c>
      <c r="D91" s="4">
        <f>Table2[[#This Row],[MntFishProducts]]</f>
        <v>0</v>
      </c>
      <c r="E91" s="4">
        <f>Table2[[#This Row],[MntSweetProducts]]</f>
        <v>3</v>
      </c>
      <c r="F91" s="4">
        <f>Table2[[#This Row],[MntGoldProds]]</f>
        <v>34</v>
      </c>
      <c r="G91" s="8">
        <f>Table5[[#This Row],[Age]]</f>
        <v>57</v>
      </c>
      <c r="H91" s="2" t="s">
        <v>31</v>
      </c>
      <c r="I91" s="17" t="str">
        <f>IF(AND(People!$J91&gt;=16,People!$J91&lt;=25),"16-25",IF(AND(People!$J91&gt;=26,People!$J91&lt;=35),"26-35",IF(AND(People!$J91&gt;=36,People!$J91&lt;=45),"36-45",IF(AND(People!$J91&gt;=46,People!$J91&lt;=55),"46-55",IF(AND(People!$J91&gt;=56,People!$J91&lt;=65),"56-65",IF(AND(People!$J91&gt;=66,People!$J91&lt;=75),"66-75","ALL"))))))</f>
        <v>56-65</v>
      </c>
      <c r="J91" t="str">
        <f>Table5[[#This Row],[Kid Home]]</f>
        <v>No</v>
      </c>
      <c r="K91" t="str">
        <f>Table5[[#This Row],[TennHome]]</f>
        <v>Yes</v>
      </c>
    </row>
    <row r="92" spans="1:11" ht="16.5" x14ac:dyDescent="0.3">
      <c r="A92" s="6">
        <f>Table2[[#This Row],[MntWines]]</f>
        <v>350</v>
      </c>
      <c r="B92" s="6">
        <f>Table2[[#This Row],[MntFruits]]</f>
        <v>60</v>
      </c>
      <c r="C92" s="6">
        <f>Table2[[#This Row],[MntMeatProducts]]</f>
        <v>568</v>
      </c>
      <c r="D92" s="6">
        <f>Table2[[#This Row],[MntFishProducts]]</f>
        <v>110</v>
      </c>
      <c r="E92" s="6">
        <f>Table2[[#This Row],[MntSweetProducts]]</f>
        <v>133</v>
      </c>
      <c r="F92" s="6">
        <f>Table2[[#This Row],[MntGoldProds]]</f>
        <v>145</v>
      </c>
      <c r="G92" s="8">
        <f>Table5[[#This Row],[Age]]</f>
        <v>41</v>
      </c>
      <c r="H92" s="17" t="s">
        <v>33</v>
      </c>
      <c r="I92" s="17" t="str">
        <f>IF(AND(People!$J92&gt;=16,People!$J92&lt;=25),"16-25",IF(AND(People!$J92&gt;=26,People!$J92&lt;=35),"26-35",IF(AND(People!$J92&gt;=36,People!$J92&lt;=45),"36-45",IF(AND(People!$J92&gt;=46,People!$J92&lt;=55),"46-55",IF(AND(People!$J92&gt;=56,People!$J92&lt;=65),"56-65",IF(AND(People!$J92&gt;=66,People!$J92&lt;=75),"66-75","ALL"))))))</f>
        <v>36-45</v>
      </c>
      <c r="J92" t="str">
        <f>Table5[[#This Row],[Kid Home]]</f>
        <v>No</v>
      </c>
      <c r="K92" t="str">
        <f>Table5[[#This Row],[TennHome]]</f>
        <v>No</v>
      </c>
    </row>
    <row r="93" spans="1:11" ht="16.5" x14ac:dyDescent="0.3">
      <c r="A93" s="4">
        <f>Table2[[#This Row],[MntWines]]</f>
        <v>135</v>
      </c>
      <c r="B93" s="4">
        <f>Table2[[#This Row],[MntFruits]]</f>
        <v>9</v>
      </c>
      <c r="C93" s="4">
        <f>Table2[[#This Row],[MntMeatProducts]]</f>
        <v>39</v>
      </c>
      <c r="D93" s="4">
        <f>Table2[[#This Row],[MntFishProducts]]</f>
        <v>4</v>
      </c>
      <c r="E93" s="4">
        <f>Table2[[#This Row],[MntSweetProducts]]</f>
        <v>0</v>
      </c>
      <c r="F93" s="4">
        <f>Table2[[#This Row],[MntGoldProds]]</f>
        <v>7</v>
      </c>
      <c r="G93" s="8">
        <f>Table5[[#This Row],[Age]]</f>
        <v>47</v>
      </c>
      <c r="H93" s="2" t="s">
        <v>30</v>
      </c>
      <c r="I93" s="17" t="str">
        <f>IF(AND(People!$J93&gt;=16,People!$J93&lt;=25),"16-25",IF(AND(People!$J93&gt;=26,People!$J93&lt;=35),"26-35",IF(AND(People!$J93&gt;=36,People!$J93&lt;=45),"36-45",IF(AND(People!$J93&gt;=46,People!$J93&lt;=55),"46-55",IF(AND(People!$J93&gt;=56,People!$J93&lt;=65),"56-65",IF(AND(People!$J93&gt;=66,People!$J93&lt;=75),"66-75","ALL"))))))</f>
        <v>46-55</v>
      </c>
      <c r="J93" t="str">
        <f>Table5[[#This Row],[Kid Home]]</f>
        <v>No</v>
      </c>
      <c r="K93" t="str">
        <f>Table5[[#This Row],[TennHome]]</f>
        <v>Yes</v>
      </c>
    </row>
    <row r="94" spans="1:11" ht="16.5" x14ac:dyDescent="0.3">
      <c r="A94" s="6">
        <f>Table2[[#This Row],[MntWines]]</f>
        <v>230</v>
      </c>
      <c r="B94" s="6">
        <f>Table2[[#This Row],[MntFruits]]</f>
        <v>42</v>
      </c>
      <c r="C94" s="6">
        <f>Table2[[#This Row],[MntMeatProducts]]</f>
        <v>192</v>
      </c>
      <c r="D94" s="6">
        <f>Table2[[#This Row],[MntFishProducts]]</f>
        <v>49</v>
      </c>
      <c r="E94" s="6">
        <f>Table2[[#This Row],[MntSweetProducts]]</f>
        <v>37</v>
      </c>
      <c r="F94" s="6">
        <f>Table2[[#This Row],[MntGoldProds]]</f>
        <v>53</v>
      </c>
      <c r="G94" s="8">
        <f>Table5[[#This Row],[Age]]</f>
        <v>55</v>
      </c>
      <c r="H94" s="17" t="s">
        <v>31</v>
      </c>
      <c r="I94" s="17" t="str">
        <f>IF(AND(People!$J94&gt;=16,People!$J94&lt;=25),"16-25",IF(AND(People!$J94&gt;=26,People!$J94&lt;=35),"26-35",IF(AND(People!$J94&gt;=36,People!$J94&lt;=45),"36-45",IF(AND(People!$J94&gt;=46,People!$J94&lt;=55),"46-55",IF(AND(People!$J94&gt;=56,People!$J94&lt;=65),"56-65",IF(AND(People!$J94&gt;=66,People!$J94&lt;=75),"66-75","ALL"))))))</f>
        <v>46-55</v>
      </c>
      <c r="J94" t="str">
        <f>Table5[[#This Row],[Kid Home]]</f>
        <v>Yes</v>
      </c>
      <c r="K94" t="str">
        <f>Table5[[#This Row],[TennHome]]</f>
        <v>Yes</v>
      </c>
    </row>
    <row r="95" spans="1:11" ht="16.5" x14ac:dyDescent="0.3">
      <c r="A95" s="4">
        <f>Table2[[#This Row],[MntWines]]</f>
        <v>7</v>
      </c>
      <c r="B95" s="4">
        <f>Table2[[#This Row],[MntFruits]]</f>
        <v>0</v>
      </c>
      <c r="C95" s="4">
        <f>Table2[[#This Row],[MntMeatProducts]]</f>
        <v>8</v>
      </c>
      <c r="D95" s="4">
        <f>Table2[[#This Row],[MntFishProducts]]</f>
        <v>2</v>
      </c>
      <c r="E95" s="4">
        <f>Table2[[#This Row],[MntSweetProducts]]</f>
        <v>0</v>
      </c>
      <c r="F95" s="4">
        <f>Table2[[#This Row],[MntGoldProds]]</f>
        <v>1</v>
      </c>
      <c r="G95" s="8">
        <f>Table5[[#This Row],[Age]]</f>
        <v>57</v>
      </c>
      <c r="H95" s="2" t="s">
        <v>30</v>
      </c>
      <c r="I95" s="17" t="str">
        <f>IF(AND(People!$J95&gt;=16,People!$J95&lt;=25),"16-25",IF(AND(People!$J95&gt;=26,People!$J95&lt;=35),"26-35",IF(AND(People!$J95&gt;=36,People!$J95&lt;=45),"36-45",IF(AND(People!$J95&gt;=46,People!$J95&lt;=55),"46-55",IF(AND(People!$J95&gt;=56,People!$J95&lt;=65),"56-65",IF(AND(People!$J95&gt;=66,People!$J95&lt;=75),"66-75","ALL"))))))</f>
        <v>56-65</v>
      </c>
      <c r="J95" t="str">
        <f>Table5[[#This Row],[Kid Home]]</f>
        <v>Yes</v>
      </c>
      <c r="K95" t="str">
        <f>Table5[[#This Row],[TennHome]]</f>
        <v>Yes</v>
      </c>
    </row>
    <row r="96" spans="1:11" ht="16.5" x14ac:dyDescent="0.3">
      <c r="A96" s="6">
        <f>Table2[[#This Row],[MntWines]]</f>
        <v>445</v>
      </c>
      <c r="B96" s="6">
        <f>Table2[[#This Row],[MntFruits]]</f>
        <v>37</v>
      </c>
      <c r="C96" s="6">
        <f>Table2[[#This Row],[MntMeatProducts]]</f>
        <v>359</v>
      </c>
      <c r="D96" s="6">
        <f>Table2[[#This Row],[MntFishProducts]]</f>
        <v>98</v>
      </c>
      <c r="E96" s="6">
        <f>Table2[[#This Row],[MntSweetProducts]]</f>
        <v>28</v>
      </c>
      <c r="F96" s="6">
        <f>Table2[[#This Row],[MntGoldProds]]</f>
        <v>18</v>
      </c>
      <c r="G96" s="8">
        <f>Table5[[#This Row],[Age]]</f>
        <v>40</v>
      </c>
      <c r="H96" s="17" t="s">
        <v>33</v>
      </c>
      <c r="I96" s="17" t="str">
        <f>IF(AND(People!$J96&gt;=16,People!$J96&lt;=25),"16-25",IF(AND(People!$J96&gt;=26,People!$J96&lt;=35),"26-35",IF(AND(People!$J96&gt;=36,People!$J96&lt;=45),"36-45",IF(AND(People!$J96&gt;=46,People!$J96&lt;=55),"46-55",IF(AND(People!$J96&gt;=56,People!$J96&lt;=65),"56-65",IF(AND(People!$J96&gt;=66,People!$J96&lt;=75),"66-75","ALL"))))))</f>
        <v>36-45</v>
      </c>
      <c r="J96" t="str">
        <f>Table5[[#This Row],[Kid Home]]</f>
        <v>No</v>
      </c>
      <c r="K96" t="str">
        <f>Table5[[#This Row],[TennHome]]</f>
        <v>No</v>
      </c>
    </row>
    <row r="97" spans="1:11" ht="16.5" x14ac:dyDescent="0.3">
      <c r="A97" s="4">
        <f>Table2[[#This Row],[MntWines]]</f>
        <v>15</v>
      </c>
      <c r="B97" s="4">
        <f>Table2[[#This Row],[MntFruits]]</f>
        <v>2</v>
      </c>
      <c r="C97" s="4">
        <f>Table2[[#This Row],[MntMeatProducts]]</f>
        <v>10</v>
      </c>
      <c r="D97" s="4">
        <f>Table2[[#This Row],[MntFishProducts]]</f>
        <v>0</v>
      </c>
      <c r="E97" s="4">
        <f>Table2[[#This Row],[MntSweetProducts]]</f>
        <v>1</v>
      </c>
      <c r="F97" s="4">
        <f>Table2[[#This Row],[MntGoldProds]]</f>
        <v>4</v>
      </c>
      <c r="G97" s="8">
        <f>Table5[[#This Row],[Age]]</f>
        <v>42</v>
      </c>
      <c r="H97" s="2" t="s">
        <v>33</v>
      </c>
      <c r="I97" s="17" t="str">
        <f>IF(AND(People!$J97&gt;=16,People!$J97&lt;=25),"16-25",IF(AND(People!$J97&gt;=26,People!$J97&lt;=35),"26-35",IF(AND(People!$J97&gt;=36,People!$J97&lt;=45),"36-45",IF(AND(People!$J97&gt;=46,People!$J97&lt;=55),"46-55",IF(AND(People!$J97&gt;=56,People!$J97&lt;=65),"56-65",IF(AND(People!$J97&gt;=66,People!$J97&lt;=75),"66-75","ALL"))))))</f>
        <v>36-45</v>
      </c>
      <c r="J97" t="str">
        <f>Table5[[#This Row],[Kid Home]]</f>
        <v>Yes</v>
      </c>
      <c r="K97" t="str">
        <f>Table5[[#This Row],[TennHome]]</f>
        <v>No</v>
      </c>
    </row>
    <row r="98" spans="1:11" ht="16.5" x14ac:dyDescent="0.3">
      <c r="A98" s="6">
        <f>Table2[[#This Row],[MntWines]]</f>
        <v>27</v>
      </c>
      <c r="B98" s="6">
        <f>Table2[[#This Row],[MntFruits]]</f>
        <v>2</v>
      </c>
      <c r="C98" s="6">
        <f>Table2[[#This Row],[MntMeatProducts]]</f>
        <v>14</v>
      </c>
      <c r="D98" s="6">
        <f>Table2[[#This Row],[MntFishProducts]]</f>
        <v>0</v>
      </c>
      <c r="E98" s="6">
        <f>Table2[[#This Row],[MntSweetProducts]]</f>
        <v>0</v>
      </c>
      <c r="F98" s="6">
        <f>Table2[[#This Row],[MntGoldProds]]</f>
        <v>0</v>
      </c>
      <c r="G98" s="8">
        <f>Table5[[#This Row],[Age]]</f>
        <v>44</v>
      </c>
      <c r="H98" s="17" t="s">
        <v>38</v>
      </c>
      <c r="I98" s="17" t="str">
        <f>IF(AND(People!$J98&gt;=16,People!$J98&lt;=25),"16-25",IF(AND(People!$J98&gt;=26,People!$J98&lt;=35),"26-35",IF(AND(People!$J98&gt;=36,People!$J98&lt;=45),"36-45",IF(AND(People!$J98&gt;=46,People!$J98&lt;=55),"46-55",IF(AND(People!$J98&gt;=56,People!$J98&lt;=65),"56-65",IF(AND(People!$J98&gt;=66,People!$J98&lt;=75),"66-75","ALL"))))))</f>
        <v>36-45</v>
      </c>
      <c r="J98" t="str">
        <f>Table5[[#This Row],[Kid Home]]</f>
        <v>Yes</v>
      </c>
      <c r="K98" t="str">
        <f>Table5[[#This Row],[TennHome]]</f>
        <v>No</v>
      </c>
    </row>
    <row r="99" spans="1:11" ht="16.5" x14ac:dyDescent="0.3">
      <c r="A99" s="4">
        <f>Table2[[#This Row],[MntWines]]</f>
        <v>5</v>
      </c>
      <c r="B99" s="4">
        <f>Table2[[#This Row],[MntFruits]]</f>
        <v>3</v>
      </c>
      <c r="C99" s="4">
        <f>Table2[[#This Row],[MntMeatProducts]]</f>
        <v>11</v>
      </c>
      <c r="D99" s="4">
        <f>Table2[[#This Row],[MntFishProducts]]</f>
        <v>12</v>
      </c>
      <c r="E99" s="4">
        <f>Table2[[#This Row],[MntSweetProducts]]</f>
        <v>5</v>
      </c>
      <c r="F99" s="4">
        <f>Table2[[#This Row],[MntGoldProds]]</f>
        <v>9</v>
      </c>
      <c r="G99" s="8">
        <f>Table5[[#This Row],[Age]]</f>
        <v>31</v>
      </c>
      <c r="H99" s="2" t="s">
        <v>35</v>
      </c>
      <c r="I99" s="17" t="str">
        <f>IF(AND(People!$J99&gt;=16,People!$J99&lt;=25),"16-25",IF(AND(People!$J99&gt;=26,People!$J99&lt;=35),"26-35",IF(AND(People!$J99&gt;=36,People!$J99&lt;=45),"36-45",IF(AND(People!$J99&gt;=46,People!$J99&lt;=55),"46-55",IF(AND(People!$J99&gt;=56,People!$J99&lt;=65),"56-65",IF(AND(People!$J99&gt;=66,People!$J99&lt;=75),"66-75","ALL"))))))</f>
        <v>26-35</v>
      </c>
      <c r="J99" t="str">
        <f>Table5[[#This Row],[Kid Home]]</f>
        <v>Yes</v>
      </c>
      <c r="K99" t="str">
        <f>Table5[[#This Row],[TennHome]]</f>
        <v>No</v>
      </c>
    </row>
    <row r="100" spans="1:11" ht="16.5" x14ac:dyDescent="0.3">
      <c r="A100" s="6">
        <f>Table2[[#This Row],[MntWines]]</f>
        <v>505</v>
      </c>
      <c r="B100" s="6">
        <f>Table2[[#This Row],[MntFruits]]</f>
        <v>0</v>
      </c>
      <c r="C100" s="6">
        <f>Table2[[#This Row],[MntMeatProducts]]</f>
        <v>26</v>
      </c>
      <c r="D100" s="6">
        <f>Table2[[#This Row],[MntFishProducts]]</f>
        <v>0</v>
      </c>
      <c r="E100" s="6">
        <f>Table2[[#This Row],[MntSweetProducts]]</f>
        <v>0</v>
      </c>
      <c r="F100" s="6">
        <f>Table2[[#This Row],[MntGoldProds]]</f>
        <v>75</v>
      </c>
      <c r="G100" s="8">
        <f>Table5[[#This Row],[Age]]</f>
        <v>52</v>
      </c>
      <c r="H100" s="17" t="s">
        <v>33</v>
      </c>
      <c r="I100" s="17" t="str">
        <f>IF(AND(People!$J100&gt;=16,People!$J100&lt;=25),"16-25",IF(AND(People!$J100&gt;=26,People!$J100&lt;=35),"26-35",IF(AND(People!$J100&gt;=36,People!$J100&lt;=45),"36-45",IF(AND(People!$J100&gt;=46,People!$J100&lt;=55),"46-55",IF(AND(People!$J100&gt;=56,People!$J100&lt;=65),"56-65",IF(AND(People!$J100&gt;=66,People!$J100&lt;=75),"66-75","ALL"))))))</f>
        <v>46-55</v>
      </c>
      <c r="J100" t="str">
        <f>Table5[[#This Row],[Kid Home]]</f>
        <v>No</v>
      </c>
      <c r="K100" t="str">
        <f>Table5[[#This Row],[TennHome]]</f>
        <v>Yes</v>
      </c>
    </row>
    <row r="101" spans="1:11" ht="16.5" x14ac:dyDescent="0.3">
      <c r="A101" s="4">
        <f>Table2[[#This Row],[MntWines]]</f>
        <v>51</v>
      </c>
      <c r="B101" s="4">
        <f>Table2[[#This Row],[MntFruits]]</f>
        <v>2</v>
      </c>
      <c r="C101" s="4">
        <f>Table2[[#This Row],[MntMeatProducts]]</f>
        <v>7</v>
      </c>
      <c r="D101" s="4">
        <f>Table2[[#This Row],[MntFishProducts]]</f>
        <v>0</v>
      </c>
      <c r="E101" s="4">
        <f>Table2[[#This Row],[MntSweetProducts]]</f>
        <v>1</v>
      </c>
      <c r="F101" s="4">
        <f>Table2[[#This Row],[MntGoldProds]]</f>
        <v>2</v>
      </c>
      <c r="G101" s="8">
        <f>Table5[[#This Row],[Age]]</f>
        <v>41</v>
      </c>
      <c r="H101" s="2" t="s">
        <v>33</v>
      </c>
      <c r="I101" s="17" t="str">
        <f>IF(AND(People!$J101&gt;=16,People!$J101&lt;=25),"16-25",IF(AND(People!$J101&gt;=26,People!$J101&lt;=35),"26-35",IF(AND(People!$J101&gt;=36,People!$J101&lt;=45),"36-45",IF(AND(People!$J101&gt;=46,People!$J101&lt;=55),"46-55",IF(AND(People!$J101&gt;=56,People!$J101&lt;=65),"56-65",IF(AND(People!$J101&gt;=66,People!$J101&lt;=75),"66-75","ALL"))))))</f>
        <v>36-45</v>
      </c>
      <c r="J101" t="str">
        <f>Table5[[#This Row],[Kid Home]]</f>
        <v>Yes</v>
      </c>
      <c r="K101" t="str">
        <f>Table5[[#This Row],[TennHome]]</f>
        <v>Yes</v>
      </c>
    </row>
    <row r="102" spans="1:11" ht="16.5" x14ac:dyDescent="0.3">
      <c r="A102" s="6">
        <f>Table2[[#This Row],[MntWines]]</f>
        <v>207</v>
      </c>
      <c r="B102" s="6">
        <f>Table2[[#This Row],[MntFruits]]</f>
        <v>26</v>
      </c>
      <c r="C102" s="6">
        <f>Table2[[#This Row],[MntMeatProducts]]</f>
        <v>447</v>
      </c>
      <c r="D102" s="6">
        <f>Table2[[#This Row],[MntFishProducts]]</f>
        <v>75</v>
      </c>
      <c r="E102" s="6">
        <f>Table2[[#This Row],[MntSweetProducts]]</f>
        <v>0</v>
      </c>
      <c r="F102" s="6">
        <f>Table2[[#This Row],[MntGoldProds]]</f>
        <v>223</v>
      </c>
      <c r="G102" s="8">
        <f>Table5[[#This Row],[Age]]</f>
        <v>62</v>
      </c>
      <c r="H102" s="17" t="s">
        <v>30</v>
      </c>
      <c r="I102" s="17" t="str">
        <f>IF(AND(People!$J102&gt;=16,People!$J102&lt;=25),"16-25",IF(AND(People!$J102&gt;=26,People!$J102&lt;=35),"26-35",IF(AND(People!$J102&gt;=36,People!$J102&lt;=45),"36-45",IF(AND(People!$J102&gt;=46,People!$J102&lt;=55),"46-55",IF(AND(People!$J102&gt;=56,People!$J102&lt;=65),"56-65",IF(AND(People!$J102&gt;=66,People!$J102&lt;=75),"66-75","ALL"))))))</f>
        <v>56-65</v>
      </c>
      <c r="J102" t="str">
        <f>Table5[[#This Row],[Kid Home]]</f>
        <v>No</v>
      </c>
      <c r="K102" t="str">
        <f>Table5[[#This Row],[TennHome]]</f>
        <v>No</v>
      </c>
    </row>
    <row r="103" spans="1:11" ht="16.5" x14ac:dyDescent="0.3">
      <c r="A103" s="4">
        <f>Table2[[#This Row],[MntWines]]</f>
        <v>135</v>
      </c>
      <c r="B103" s="4">
        <f>Table2[[#This Row],[MntFruits]]</f>
        <v>46</v>
      </c>
      <c r="C103" s="4">
        <f>Table2[[#This Row],[MntMeatProducts]]</f>
        <v>92</v>
      </c>
      <c r="D103" s="4">
        <f>Table2[[#This Row],[MntFishProducts]]</f>
        <v>65</v>
      </c>
      <c r="E103" s="4">
        <f>Table2[[#This Row],[MntSweetProducts]]</f>
        <v>61</v>
      </c>
      <c r="F103" s="4">
        <f>Table2[[#This Row],[MntGoldProds]]</f>
        <v>11</v>
      </c>
      <c r="G103" s="8">
        <f>Table5[[#This Row],[Age]]</f>
        <v>30</v>
      </c>
      <c r="H103" s="2" t="s">
        <v>30</v>
      </c>
      <c r="I103" s="17" t="str">
        <f>IF(AND(People!$J103&gt;=16,People!$J103&lt;=25),"16-25",IF(AND(People!$J103&gt;=26,People!$J103&lt;=35),"26-35",IF(AND(People!$J103&gt;=36,People!$J103&lt;=45),"36-45",IF(AND(People!$J103&gt;=46,People!$J103&lt;=55),"46-55",IF(AND(People!$J103&gt;=56,People!$J103&lt;=65),"56-65",IF(AND(People!$J103&gt;=66,People!$J103&lt;=75),"66-75","ALL"))))))</f>
        <v>26-35</v>
      </c>
      <c r="J103" t="str">
        <f>Table5[[#This Row],[Kid Home]]</f>
        <v>No</v>
      </c>
      <c r="K103" t="str">
        <f>Table5[[#This Row],[TennHome]]</f>
        <v>No</v>
      </c>
    </row>
    <row r="104" spans="1:11" ht="16.5" x14ac:dyDescent="0.3">
      <c r="A104" s="6">
        <f>Table2[[#This Row],[MntWines]]</f>
        <v>53</v>
      </c>
      <c r="B104" s="6">
        <f>Table2[[#This Row],[MntFruits]]</f>
        <v>1</v>
      </c>
      <c r="C104" s="6">
        <f>Table2[[#This Row],[MntMeatProducts]]</f>
        <v>5</v>
      </c>
      <c r="D104" s="6">
        <f>Table2[[#This Row],[MntFishProducts]]</f>
        <v>2</v>
      </c>
      <c r="E104" s="6">
        <f>Table2[[#This Row],[MntSweetProducts]]</f>
        <v>1</v>
      </c>
      <c r="F104" s="6">
        <f>Table2[[#This Row],[MntGoldProds]]</f>
        <v>10</v>
      </c>
      <c r="G104" s="8">
        <f>Table5[[#This Row],[Age]]</f>
        <v>53</v>
      </c>
      <c r="H104" s="17" t="s">
        <v>31</v>
      </c>
      <c r="I104" s="17" t="str">
        <f>IF(AND(People!$J104&gt;=16,People!$J104&lt;=25),"16-25",IF(AND(People!$J104&gt;=26,People!$J104&lt;=35),"26-35",IF(AND(People!$J104&gt;=36,People!$J104&lt;=45),"36-45",IF(AND(People!$J104&gt;=46,People!$J104&lt;=55),"46-55",IF(AND(People!$J104&gt;=56,People!$J104&lt;=65),"56-65",IF(AND(People!$J104&gt;=66,People!$J104&lt;=75),"66-75","ALL"))))))</f>
        <v>46-55</v>
      </c>
      <c r="J104" t="str">
        <f>Table5[[#This Row],[Kid Home]]</f>
        <v>No</v>
      </c>
      <c r="K104" t="str">
        <f>Table5[[#This Row],[TennHome]]</f>
        <v>Yes</v>
      </c>
    </row>
    <row r="105" spans="1:11" ht="16.5" x14ac:dyDescent="0.3">
      <c r="A105" s="4">
        <f>Table2[[#This Row],[MntWines]]</f>
        <v>41</v>
      </c>
      <c r="B105" s="4">
        <f>Table2[[#This Row],[MntFruits]]</f>
        <v>1</v>
      </c>
      <c r="C105" s="4">
        <f>Table2[[#This Row],[MntMeatProducts]]</f>
        <v>6</v>
      </c>
      <c r="D105" s="4">
        <f>Table2[[#This Row],[MntFishProducts]]</f>
        <v>2</v>
      </c>
      <c r="E105" s="4">
        <f>Table2[[#This Row],[MntSweetProducts]]</f>
        <v>0</v>
      </c>
      <c r="F105" s="4">
        <f>Table2[[#This Row],[MntGoldProds]]</f>
        <v>5</v>
      </c>
      <c r="G105" s="8">
        <f>Table5[[#This Row],[Age]]</f>
        <v>55</v>
      </c>
      <c r="H105" s="2" t="s">
        <v>33</v>
      </c>
      <c r="I105" s="17" t="str">
        <f>IF(AND(People!$J105&gt;=16,People!$J105&lt;=25),"16-25",IF(AND(People!$J105&gt;=26,People!$J105&lt;=35),"26-35",IF(AND(People!$J105&gt;=36,People!$J105&lt;=45),"36-45",IF(AND(People!$J105&gt;=46,People!$J105&lt;=55),"46-55",IF(AND(People!$J105&gt;=56,People!$J105&lt;=65),"56-65",IF(AND(People!$J105&gt;=66,People!$J105&lt;=75),"66-75","ALL"))))))</f>
        <v>46-55</v>
      </c>
      <c r="J105" t="str">
        <f>Table5[[#This Row],[Kid Home]]</f>
        <v>No</v>
      </c>
      <c r="K105" t="str">
        <f>Table5[[#This Row],[TennHome]]</f>
        <v>Yes</v>
      </c>
    </row>
    <row r="106" spans="1:11" ht="16.5" x14ac:dyDescent="0.3">
      <c r="A106" s="6">
        <f>Table2[[#This Row],[MntWines]]</f>
        <v>386</v>
      </c>
      <c r="B106" s="6">
        <f>Table2[[#This Row],[MntFruits]]</f>
        <v>172</v>
      </c>
      <c r="C106" s="6">
        <f>Table2[[#This Row],[MntMeatProducts]]</f>
        <v>183</v>
      </c>
      <c r="D106" s="6">
        <f>Table2[[#This Row],[MntFishProducts]]</f>
        <v>185</v>
      </c>
      <c r="E106" s="6">
        <f>Table2[[#This Row],[MntSweetProducts]]</f>
        <v>132</v>
      </c>
      <c r="F106" s="6">
        <f>Table2[[#This Row],[MntGoldProds]]</f>
        <v>111</v>
      </c>
      <c r="G106" s="8">
        <f>Table5[[#This Row],[Age]]</f>
        <v>34</v>
      </c>
      <c r="H106" s="17" t="s">
        <v>33</v>
      </c>
      <c r="I106" s="17" t="str">
        <f>IF(AND(People!$J106&gt;=16,People!$J106&lt;=25),"16-25",IF(AND(People!$J106&gt;=26,People!$J106&lt;=35),"26-35",IF(AND(People!$J106&gt;=36,People!$J106&lt;=45),"36-45",IF(AND(People!$J106&gt;=46,People!$J106&lt;=55),"46-55",IF(AND(People!$J106&gt;=56,People!$J106&lt;=65),"56-65",IF(AND(People!$J106&gt;=66,People!$J106&lt;=75),"66-75","ALL"))))))</f>
        <v>26-35</v>
      </c>
      <c r="J106" t="str">
        <f>Table5[[#This Row],[Kid Home]]</f>
        <v>No</v>
      </c>
      <c r="K106" t="str">
        <f>Table5[[#This Row],[TennHome]]</f>
        <v>Yes</v>
      </c>
    </row>
    <row r="107" spans="1:11" ht="16.5" x14ac:dyDescent="0.3">
      <c r="A107" s="4">
        <f>Table2[[#This Row],[MntWines]]</f>
        <v>562</v>
      </c>
      <c r="B107" s="4">
        <f>Table2[[#This Row],[MntFruits]]</f>
        <v>81</v>
      </c>
      <c r="C107" s="4">
        <f>Table2[[#This Row],[MntMeatProducts]]</f>
        <v>276</v>
      </c>
      <c r="D107" s="4">
        <f>Table2[[#This Row],[MntFishProducts]]</f>
        <v>80</v>
      </c>
      <c r="E107" s="4">
        <f>Table2[[#This Row],[MntSweetProducts]]</f>
        <v>40</v>
      </c>
      <c r="F107" s="4">
        <f>Table2[[#This Row],[MntGoldProds]]</f>
        <v>81</v>
      </c>
      <c r="G107" s="8">
        <f>Table5[[#This Row],[Age]]</f>
        <v>68</v>
      </c>
      <c r="H107" s="2" t="s">
        <v>31</v>
      </c>
      <c r="I107" s="17" t="str">
        <f>IF(AND(People!$J107&gt;=16,People!$J107&lt;=25),"16-25",IF(AND(People!$J107&gt;=26,People!$J107&lt;=35),"26-35",IF(AND(People!$J107&gt;=36,People!$J107&lt;=45),"36-45",IF(AND(People!$J107&gt;=46,People!$J107&lt;=55),"46-55",IF(AND(People!$J107&gt;=56,People!$J107&lt;=65),"56-65",IF(AND(People!$J107&gt;=66,People!$J107&lt;=75),"66-75","ALL"))))))</f>
        <v>66-75</v>
      </c>
      <c r="J107" t="str">
        <f>Table5[[#This Row],[Kid Home]]</f>
        <v>No</v>
      </c>
      <c r="K107" t="str">
        <f>Table5[[#This Row],[TennHome]]</f>
        <v>No</v>
      </c>
    </row>
    <row r="108" spans="1:11" ht="16.5" x14ac:dyDescent="0.3">
      <c r="A108" s="6">
        <f>Table2[[#This Row],[MntWines]]</f>
        <v>217</v>
      </c>
      <c r="B108" s="6">
        <f>Table2[[#This Row],[MntFruits]]</f>
        <v>76</v>
      </c>
      <c r="C108" s="6">
        <f>Table2[[#This Row],[MntMeatProducts]]</f>
        <v>690</v>
      </c>
      <c r="D108" s="6">
        <f>Table2[[#This Row],[MntFishProducts]]</f>
        <v>50</v>
      </c>
      <c r="E108" s="6">
        <f>Table2[[#This Row],[MntSweetProducts]]</f>
        <v>26</v>
      </c>
      <c r="F108" s="6">
        <f>Table2[[#This Row],[MntGoldProds]]</f>
        <v>38</v>
      </c>
      <c r="G108" s="8">
        <f>Table5[[#This Row],[Age]]</f>
        <v>55</v>
      </c>
      <c r="H108" s="17" t="s">
        <v>33</v>
      </c>
      <c r="I108" s="17" t="str">
        <f>IF(AND(People!$J108&gt;=16,People!$J108&lt;=25),"16-25",IF(AND(People!$J108&gt;=26,People!$J108&lt;=35),"26-35",IF(AND(People!$J108&gt;=36,People!$J108&lt;=45),"36-45",IF(AND(People!$J108&gt;=46,People!$J108&lt;=55),"46-55",IF(AND(People!$J108&gt;=56,People!$J108&lt;=65),"56-65",IF(AND(People!$J108&gt;=66,People!$J108&lt;=75),"66-75","ALL"))))))</f>
        <v>46-55</v>
      </c>
      <c r="J108" t="str">
        <f>Table5[[#This Row],[Kid Home]]</f>
        <v>No</v>
      </c>
      <c r="K108" t="str">
        <f>Table5[[#This Row],[TennHome]]</f>
        <v>No</v>
      </c>
    </row>
    <row r="109" spans="1:11" ht="16.5" x14ac:dyDescent="0.3">
      <c r="A109" s="4">
        <f>Table2[[#This Row],[MntWines]]</f>
        <v>1</v>
      </c>
      <c r="B109" s="4">
        <f>Table2[[#This Row],[MntFruits]]</f>
        <v>3</v>
      </c>
      <c r="C109" s="4">
        <f>Table2[[#This Row],[MntMeatProducts]]</f>
        <v>6</v>
      </c>
      <c r="D109" s="4">
        <f>Table2[[#This Row],[MntFishProducts]]</f>
        <v>10</v>
      </c>
      <c r="E109" s="4">
        <f>Table2[[#This Row],[MntSweetProducts]]</f>
        <v>0</v>
      </c>
      <c r="F109" s="4">
        <f>Table2[[#This Row],[MntGoldProds]]</f>
        <v>9</v>
      </c>
      <c r="G109" s="8">
        <f>Table5[[#This Row],[Age]]</f>
        <v>34</v>
      </c>
      <c r="H109" s="2" t="s">
        <v>33</v>
      </c>
      <c r="I109" s="17" t="str">
        <f>IF(AND(People!$J109&gt;=16,People!$J109&lt;=25),"16-25",IF(AND(People!$J109&gt;=26,People!$J109&lt;=35),"26-35",IF(AND(People!$J109&gt;=36,People!$J109&lt;=45),"36-45",IF(AND(People!$J109&gt;=46,People!$J109&lt;=55),"46-55",IF(AND(People!$J109&gt;=56,People!$J109&lt;=65),"56-65",IF(AND(People!$J109&gt;=66,People!$J109&lt;=75),"66-75","ALL"))))))</f>
        <v>26-35</v>
      </c>
      <c r="J109" t="str">
        <f>Table5[[#This Row],[Kid Home]]</f>
        <v>Yes</v>
      </c>
      <c r="K109" t="str">
        <f>Table5[[#This Row],[TennHome]]</f>
        <v>No</v>
      </c>
    </row>
    <row r="110" spans="1:11" ht="16.5" x14ac:dyDescent="0.3">
      <c r="A110" s="6">
        <f>Table2[[#This Row],[MntWines]]</f>
        <v>144</v>
      </c>
      <c r="B110" s="6">
        <f>Table2[[#This Row],[MntFruits]]</f>
        <v>1</v>
      </c>
      <c r="C110" s="6">
        <f>Table2[[#This Row],[MntMeatProducts]]</f>
        <v>32</v>
      </c>
      <c r="D110" s="6">
        <f>Table2[[#This Row],[MntFishProducts]]</f>
        <v>2</v>
      </c>
      <c r="E110" s="6">
        <f>Table2[[#This Row],[MntSweetProducts]]</f>
        <v>1</v>
      </c>
      <c r="F110" s="6">
        <f>Table2[[#This Row],[MntGoldProds]]</f>
        <v>7</v>
      </c>
      <c r="G110" s="8">
        <f>Table5[[#This Row],[Age]]</f>
        <v>49</v>
      </c>
      <c r="H110" s="17" t="s">
        <v>30</v>
      </c>
      <c r="I110" s="17" t="str">
        <f>IF(AND(People!$J110&gt;=16,People!$J110&lt;=25),"16-25",IF(AND(People!$J110&gt;=26,People!$J110&lt;=35),"26-35",IF(AND(People!$J110&gt;=36,People!$J110&lt;=45),"36-45",IF(AND(People!$J110&gt;=46,People!$J110&lt;=55),"46-55",IF(AND(People!$J110&gt;=56,People!$J110&lt;=65),"56-65",IF(AND(People!$J110&gt;=66,People!$J110&lt;=75),"66-75","ALL"))))))</f>
        <v>46-55</v>
      </c>
      <c r="J110" t="str">
        <f>Table5[[#This Row],[Kid Home]]</f>
        <v>Yes</v>
      </c>
      <c r="K110" t="str">
        <f>Table5[[#This Row],[TennHome]]</f>
        <v>Yes</v>
      </c>
    </row>
    <row r="111" spans="1:11" ht="16.5" x14ac:dyDescent="0.3">
      <c r="A111" s="4">
        <f>Table2[[#This Row],[MntWines]]</f>
        <v>295</v>
      </c>
      <c r="B111" s="4">
        <f>Table2[[#This Row],[MntFruits]]</f>
        <v>106</v>
      </c>
      <c r="C111" s="4">
        <f>Table2[[#This Row],[MntMeatProducts]]</f>
        <v>271</v>
      </c>
      <c r="D111" s="4">
        <f>Table2[[#This Row],[MntFishProducts]]</f>
        <v>75</v>
      </c>
      <c r="E111" s="4">
        <f>Table2[[#This Row],[MntSweetProducts]]</f>
        <v>98</v>
      </c>
      <c r="F111" s="4">
        <f>Table2[[#This Row],[MntGoldProds]]</f>
        <v>65</v>
      </c>
      <c r="G111" s="8">
        <f>Table5[[#This Row],[Age]]</f>
        <v>44</v>
      </c>
      <c r="H111" s="2" t="s">
        <v>33</v>
      </c>
      <c r="I111" s="17" t="str">
        <f>IF(AND(People!$J111&gt;=16,People!$J111&lt;=25),"16-25",IF(AND(People!$J111&gt;=26,People!$J111&lt;=35),"26-35",IF(AND(People!$J111&gt;=36,People!$J111&lt;=45),"36-45",IF(AND(People!$J111&gt;=46,People!$J111&lt;=55),"46-55",IF(AND(People!$J111&gt;=56,People!$J111&lt;=65),"56-65",IF(AND(People!$J111&gt;=66,People!$J111&lt;=75),"66-75","ALL"))))))</f>
        <v>36-45</v>
      </c>
      <c r="J111" t="str">
        <f>Table5[[#This Row],[Kid Home]]</f>
        <v>No</v>
      </c>
      <c r="K111" t="str">
        <f>Table5[[#This Row],[TennHome]]</f>
        <v>Yes</v>
      </c>
    </row>
    <row r="112" spans="1:11" ht="16.5" x14ac:dyDescent="0.3">
      <c r="A112" s="6">
        <f>Table2[[#This Row],[MntWines]]</f>
        <v>76</v>
      </c>
      <c r="B112" s="6">
        <f>Table2[[#This Row],[MntFruits]]</f>
        <v>3</v>
      </c>
      <c r="C112" s="6">
        <f>Table2[[#This Row],[MntMeatProducts]]</f>
        <v>31</v>
      </c>
      <c r="D112" s="6">
        <f>Table2[[#This Row],[MntFishProducts]]</f>
        <v>4</v>
      </c>
      <c r="E112" s="6">
        <f>Table2[[#This Row],[MntSweetProducts]]</f>
        <v>4</v>
      </c>
      <c r="F112" s="6">
        <f>Table2[[#This Row],[MntGoldProds]]</f>
        <v>27</v>
      </c>
      <c r="G112" s="8">
        <f>Table5[[#This Row],[Age]]</f>
        <v>34</v>
      </c>
      <c r="H112" s="17" t="s">
        <v>31</v>
      </c>
      <c r="I112" s="17" t="str">
        <f>IF(AND(People!$J112&gt;=16,People!$J112&lt;=25),"16-25",IF(AND(People!$J112&gt;=26,People!$J112&lt;=35),"26-35",IF(AND(People!$J112&gt;=36,People!$J112&lt;=45),"36-45",IF(AND(People!$J112&gt;=46,People!$J112&lt;=55),"46-55",IF(AND(People!$J112&gt;=56,People!$J112&lt;=65),"56-65",IF(AND(People!$J112&gt;=66,People!$J112&lt;=75),"66-75","ALL"))))))</f>
        <v>26-35</v>
      </c>
      <c r="J112" t="str">
        <f>Table5[[#This Row],[Kid Home]]</f>
        <v>Yes</v>
      </c>
      <c r="K112" t="str">
        <f>Table5[[#This Row],[TennHome]]</f>
        <v>No</v>
      </c>
    </row>
    <row r="113" spans="1:11" ht="16.5" x14ac:dyDescent="0.3">
      <c r="A113" s="4">
        <f>Table2[[#This Row],[MntWines]]</f>
        <v>454</v>
      </c>
      <c r="B113" s="4">
        <f>Table2[[#This Row],[MntFruits]]</f>
        <v>194</v>
      </c>
      <c r="C113" s="4">
        <f>Table2[[#This Row],[MntMeatProducts]]</f>
        <v>106</v>
      </c>
      <c r="D113" s="4">
        <f>Table2[[#This Row],[MntFishProducts]]</f>
        <v>31</v>
      </c>
      <c r="E113" s="4">
        <f>Table2[[#This Row],[MntSweetProducts]]</f>
        <v>22</v>
      </c>
      <c r="F113" s="4">
        <f>Table2[[#This Row],[MntGoldProds]]</f>
        <v>43</v>
      </c>
      <c r="G113" s="8">
        <f>Table5[[#This Row],[Age]]</f>
        <v>52</v>
      </c>
      <c r="H113" s="2" t="s">
        <v>30</v>
      </c>
      <c r="I113" s="17" t="str">
        <f>IF(AND(People!$J113&gt;=16,People!$J113&lt;=25),"16-25",IF(AND(People!$J113&gt;=26,People!$J113&lt;=35),"26-35",IF(AND(People!$J113&gt;=36,People!$J113&lt;=45),"36-45",IF(AND(People!$J113&gt;=46,People!$J113&lt;=55),"46-55",IF(AND(People!$J113&gt;=56,People!$J113&lt;=65),"56-65",IF(AND(People!$J113&gt;=66,People!$J113&lt;=75),"66-75","ALL"))))))</f>
        <v>46-55</v>
      </c>
      <c r="J113" t="str">
        <f>Table5[[#This Row],[Kid Home]]</f>
        <v>No</v>
      </c>
      <c r="K113" t="str">
        <f>Table5[[#This Row],[TennHome]]</f>
        <v>No</v>
      </c>
    </row>
    <row r="114" spans="1:11" ht="16.5" x14ac:dyDescent="0.3">
      <c r="A114" s="6">
        <f>Table2[[#This Row],[MntWines]]</f>
        <v>425</v>
      </c>
      <c r="B114" s="6">
        <f>Table2[[#This Row],[MntFruits]]</f>
        <v>115</v>
      </c>
      <c r="C114" s="6">
        <f>Table2[[#This Row],[MntMeatProducts]]</f>
        <v>292</v>
      </c>
      <c r="D114" s="6">
        <f>Table2[[#This Row],[MntFishProducts]]</f>
        <v>23</v>
      </c>
      <c r="E114" s="6">
        <f>Table2[[#This Row],[MntSweetProducts]]</f>
        <v>35</v>
      </c>
      <c r="F114" s="6">
        <f>Table2[[#This Row],[MntGoldProds]]</f>
        <v>79</v>
      </c>
      <c r="G114" s="8">
        <f>Table5[[#This Row],[Age]]</f>
        <v>34</v>
      </c>
      <c r="H114" s="17" t="s">
        <v>31</v>
      </c>
      <c r="I114" s="17" t="str">
        <f>IF(AND(People!$J114&gt;=16,People!$J114&lt;=25),"16-25",IF(AND(People!$J114&gt;=26,People!$J114&lt;=35),"26-35",IF(AND(People!$J114&gt;=36,People!$J114&lt;=45),"36-45",IF(AND(People!$J114&gt;=46,People!$J114&lt;=55),"46-55",IF(AND(People!$J114&gt;=56,People!$J114&lt;=65),"56-65",IF(AND(People!$J114&gt;=66,People!$J114&lt;=75),"66-75","ALL"))))))</f>
        <v>26-35</v>
      </c>
      <c r="J114" t="str">
        <f>Table5[[#This Row],[Kid Home]]</f>
        <v>No</v>
      </c>
      <c r="K114" t="str">
        <f>Table5[[#This Row],[TennHome]]</f>
        <v>Yes</v>
      </c>
    </row>
    <row r="115" spans="1:11" ht="16.5" x14ac:dyDescent="0.3">
      <c r="A115" s="4">
        <f>Table2[[#This Row],[MntWines]]</f>
        <v>1332</v>
      </c>
      <c r="B115" s="4">
        <f>Table2[[#This Row],[MntFruits]]</f>
        <v>17</v>
      </c>
      <c r="C115" s="4">
        <f>Table2[[#This Row],[MntMeatProducts]]</f>
        <v>311</v>
      </c>
      <c r="D115" s="4">
        <f>Table2[[#This Row],[MntFishProducts]]</f>
        <v>23</v>
      </c>
      <c r="E115" s="4">
        <f>Table2[[#This Row],[MntSweetProducts]]</f>
        <v>51</v>
      </c>
      <c r="F115" s="4">
        <f>Table2[[#This Row],[MntGoldProds]]</f>
        <v>86</v>
      </c>
      <c r="G115" s="8">
        <f>Table5[[#This Row],[Age]]</f>
        <v>21</v>
      </c>
      <c r="H115" s="2" t="s">
        <v>30</v>
      </c>
      <c r="I115" s="17" t="str">
        <f>IF(AND(People!$J115&gt;=16,People!$J115&lt;=25),"16-25",IF(AND(People!$J115&gt;=26,People!$J115&lt;=35),"26-35",IF(AND(People!$J115&gt;=36,People!$J115&lt;=45),"36-45",IF(AND(People!$J115&gt;=46,People!$J115&lt;=55),"46-55",IF(AND(People!$J115&gt;=56,People!$J115&lt;=65),"56-65",IF(AND(People!$J115&gt;=66,People!$J115&lt;=75),"66-75","ALL"))))))</f>
        <v>16-25</v>
      </c>
      <c r="J115" t="str">
        <f>Table5[[#This Row],[Kid Home]]</f>
        <v>No</v>
      </c>
      <c r="K115" t="str">
        <f>Table5[[#This Row],[TennHome]]</f>
        <v>No</v>
      </c>
    </row>
    <row r="116" spans="1:11" ht="16.5" x14ac:dyDescent="0.3">
      <c r="A116" s="6">
        <f>Table2[[#This Row],[MntWines]]</f>
        <v>527</v>
      </c>
      <c r="B116" s="6">
        <f>Table2[[#This Row],[MntFruits]]</f>
        <v>0</v>
      </c>
      <c r="C116" s="6">
        <f>Table2[[#This Row],[MntMeatProducts]]</f>
        <v>21</v>
      </c>
      <c r="D116" s="6">
        <f>Table2[[#This Row],[MntFishProducts]]</f>
        <v>0</v>
      </c>
      <c r="E116" s="6">
        <f>Table2[[#This Row],[MntSweetProducts]]</f>
        <v>0</v>
      </c>
      <c r="F116" s="6">
        <f>Table2[[#This Row],[MntGoldProds]]</f>
        <v>60</v>
      </c>
      <c r="G116" s="8">
        <f>Table5[[#This Row],[Age]]</f>
        <v>51</v>
      </c>
      <c r="H116" s="17" t="s">
        <v>33</v>
      </c>
      <c r="I116" s="17" t="str">
        <f>IF(AND(People!$J116&gt;=16,People!$J116&lt;=25),"16-25",IF(AND(People!$J116&gt;=26,People!$J116&lt;=35),"26-35",IF(AND(People!$J116&gt;=36,People!$J116&lt;=45),"36-45",IF(AND(People!$J116&gt;=46,People!$J116&lt;=55),"46-55",IF(AND(People!$J116&gt;=56,People!$J116&lt;=65),"56-65",IF(AND(People!$J116&gt;=66,People!$J116&lt;=75),"66-75","ALL"))))))</f>
        <v>46-55</v>
      </c>
      <c r="J116" t="str">
        <f>Table5[[#This Row],[Kid Home]]</f>
        <v>No</v>
      </c>
      <c r="K116" t="str">
        <f>Table5[[#This Row],[TennHome]]</f>
        <v>Yes</v>
      </c>
    </row>
    <row r="117" spans="1:11" ht="16.5" x14ac:dyDescent="0.3">
      <c r="A117" s="4">
        <f>Table2[[#This Row],[MntWines]]</f>
        <v>490</v>
      </c>
      <c r="B117" s="4">
        <f>Table2[[#This Row],[MntFruits]]</f>
        <v>44</v>
      </c>
      <c r="C117" s="4">
        <f>Table2[[#This Row],[MntMeatProducts]]</f>
        <v>125</v>
      </c>
      <c r="D117" s="4">
        <f>Table2[[#This Row],[MntFishProducts]]</f>
        <v>29</v>
      </c>
      <c r="E117" s="4">
        <f>Table2[[#This Row],[MntSweetProducts]]</f>
        <v>20</v>
      </c>
      <c r="F117" s="4">
        <f>Table2[[#This Row],[MntGoldProds]]</f>
        <v>22</v>
      </c>
      <c r="G117" s="8">
        <f>Table5[[#This Row],[Age]]</f>
        <v>22</v>
      </c>
      <c r="H117" s="2" t="s">
        <v>30</v>
      </c>
      <c r="I117" s="17" t="str">
        <f>IF(AND(People!$J117&gt;=16,People!$J117&lt;=25),"16-25",IF(AND(People!$J117&gt;=26,People!$J117&lt;=35),"26-35",IF(AND(People!$J117&gt;=36,People!$J117&lt;=45),"36-45",IF(AND(People!$J117&gt;=46,People!$J117&lt;=55),"46-55",IF(AND(People!$J117&gt;=56,People!$J117&lt;=65),"56-65",IF(AND(People!$J117&gt;=66,People!$J117&lt;=75),"66-75","ALL"))))))</f>
        <v>16-25</v>
      </c>
      <c r="J117" t="str">
        <f>Table5[[#This Row],[Kid Home]]</f>
        <v>No</v>
      </c>
      <c r="K117" t="str">
        <f>Table5[[#This Row],[TennHome]]</f>
        <v>No</v>
      </c>
    </row>
    <row r="118" spans="1:11" ht="16.5" x14ac:dyDescent="0.3">
      <c r="A118" s="6">
        <f>Table2[[#This Row],[MntWines]]</f>
        <v>378</v>
      </c>
      <c r="B118" s="6">
        <f>Table2[[#This Row],[MntFruits]]</f>
        <v>0</v>
      </c>
      <c r="C118" s="6">
        <f>Table2[[#This Row],[MntMeatProducts]]</f>
        <v>101</v>
      </c>
      <c r="D118" s="6">
        <f>Table2[[#This Row],[MntFishProducts]]</f>
        <v>0</v>
      </c>
      <c r="E118" s="6">
        <f>Table2[[#This Row],[MntSweetProducts]]</f>
        <v>0</v>
      </c>
      <c r="F118" s="6">
        <f>Table2[[#This Row],[MntGoldProds]]</f>
        <v>72</v>
      </c>
      <c r="G118" s="8">
        <f>Table5[[#This Row],[Age]]</f>
        <v>32</v>
      </c>
      <c r="H118" s="17" t="s">
        <v>33</v>
      </c>
      <c r="I118" s="17" t="str">
        <f>IF(AND(People!$J118&gt;=16,People!$J118&lt;=25),"16-25",IF(AND(People!$J118&gt;=26,People!$J118&lt;=35),"26-35",IF(AND(People!$J118&gt;=36,People!$J118&lt;=45),"36-45",IF(AND(People!$J118&gt;=46,People!$J118&lt;=55),"46-55",IF(AND(People!$J118&gt;=56,People!$J118&lt;=65),"56-65",IF(AND(People!$J118&gt;=66,People!$J118&lt;=75),"66-75","ALL"))))))</f>
        <v>26-35</v>
      </c>
      <c r="J118" t="str">
        <f>Table5[[#This Row],[Kid Home]]</f>
        <v>Yes</v>
      </c>
      <c r="K118" t="str">
        <f>Table5[[#This Row],[TennHome]]</f>
        <v>No</v>
      </c>
    </row>
    <row r="119" spans="1:11" ht="16.5" x14ac:dyDescent="0.3">
      <c r="A119" s="4">
        <f>Table2[[#This Row],[MntWines]]</f>
        <v>64</v>
      </c>
      <c r="B119" s="4">
        <f>Table2[[#This Row],[MntFruits]]</f>
        <v>1</v>
      </c>
      <c r="C119" s="4">
        <f>Table2[[#This Row],[MntMeatProducts]]</f>
        <v>21</v>
      </c>
      <c r="D119" s="4">
        <f>Table2[[#This Row],[MntFishProducts]]</f>
        <v>0</v>
      </c>
      <c r="E119" s="4">
        <f>Table2[[#This Row],[MntSweetProducts]]</f>
        <v>1</v>
      </c>
      <c r="F119" s="4">
        <f>Table2[[#This Row],[MntGoldProds]]</f>
        <v>27</v>
      </c>
      <c r="G119" s="8">
        <f>Table5[[#This Row],[Age]]</f>
        <v>51</v>
      </c>
      <c r="H119" s="2" t="s">
        <v>33</v>
      </c>
      <c r="I119" s="17" t="str">
        <f>IF(AND(People!$J119&gt;=16,People!$J119&lt;=25),"16-25",IF(AND(People!$J119&gt;=26,People!$J119&lt;=35),"26-35",IF(AND(People!$J119&gt;=36,People!$J119&lt;=45),"36-45",IF(AND(People!$J119&gt;=46,People!$J119&lt;=55),"46-55",IF(AND(People!$J119&gt;=56,People!$J119&lt;=65),"56-65",IF(AND(People!$J119&gt;=66,People!$J119&lt;=75),"66-75","ALL"))))))</f>
        <v>46-55</v>
      </c>
      <c r="J119" t="str">
        <f>Table5[[#This Row],[Kid Home]]</f>
        <v>Yes</v>
      </c>
      <c r="K119" t="str">
        <f>Table5[[#This Row],[TennHome]]</f>
        <v>Yes</v>
      </c>
    </row>
    <row r="120" spans="1:11" ht="16.5" x14ac:dyDescent="0.3">
      <c r="A120" s="6">
        <f>Table2[[#This Row],[MntWines]]</f>
        <v>547</v>
      </c>
      <c r="B120" s="6">
        <f>Table2[[#This Row],[MntFruits]]</f>
        <v>99</v>
      </c>
      <c r="C120" s="6">
        <f>Table2[[#This Row],[MntMeatProducts]]</f>
        <v>812</v>
      </c>
      <c r="D120" s="6">
        <f>Table2[[#This Row],[MntFishProducts]]</f>
        <v>151</v>
      </c>
      <c r="E120" s="6">
        <f>Table2[[#This Row],[MntSweetProducts]]</f>
        <v>82</v>
      </c>
      <c r="F120" s="6">
        <f>Table2[[#This Row],[MntGoldProds]]</f>
        <v>33</v>
      </c>
      <c r="G120" s="8">
        <f>Table5[[#This Row],[Age]]</f>
        <v>44</v>
      </c>
      <c r="H120" s="17" t="s">
        <v>31</v>
      </c>
      <c r="I120" s="17" t="str">
        <f>IF(AND(People!$J120&gt;=16,People!$J120&lt;=25),"16-25",IF(AND(People!$J120&gt;=26,People!$J120&lt;=35),"26-35",IF(AND(People!$J120&gt;=36,People!$J120&lt;=45),"36-45",IF(AND(People!$J120&gt;=46,People!$J120&lt;=55),"46-55",IF(AND(People!$J120&gt;=56,People!$J120&lt;=65),"56-65",IF(AND(People!$J120&gt;=66,People!$J120&lt;=75),"66-75","ALL"))))))</f>
        <v>36-45</v>
      </c>
      <c r="J120" t="str">
        <f>Table5[[#This Row],[Kid Home]]</f>
        <v>No</v>
      </c>
      <c r="K120" t="str">
        <f>Table5[[#This Row],[TennHome]]</f>
        <v>No</v>
      </c>
    </row>
    <row r="121" spans="1:11" ht="16.5" x14ac:dyDescent="0.3">
      <c r="A121" s="4">
        <f>Table2[[#This Row],[MntWines]]</f>
        <v>47</v>
      </c>
      <c r="B121" s="4">
        <f>Table2[[#This Row],[MntFruits]]</f>
        <v>90</v>
      </c>
      <c r="C121" s="4">
        <f>Table2[[#This Row],[MntMeatProducts]]</f>
        <v>94</v>
      </c>
      <c r="D121" s="4">
        <f>Table2[[#This Row],[MntFishProducts]]</f>
        <v>123</v>
      </c>
      <c r="E121" s="4">
        <f>Table2[[#This Row],[MntSweetProducts]]</f>
        <v>103</v>
      </c>
      <c r="F121" s="4">
        <f>Table2[[#This Row],[MntGoldProds]]</f>
        <v>120</v>
      </c>
      <c r="G121" s="8">
        <f>Table5[[#This Row],[Age]]</f>
        <v>35</v>
      </c>
      <c r="H121" s="2" t="s">
        <v>31</v>
      </c>
      <c r="I121" s="17" t="str">
        <f>IF(AND(People!$J121&gt;=16,People!$J121&lt;=25),"16-25",IF(AND(People!$J121&gt;=26,People!$J121&lt;=35),"26-35",IF(AND(People!$J121&gt;=36,People!$J121&lt;=45),"36-45",IF(AND(People!$J121&gt;=46,People!$J121&lt;=55),"46-55",IF(AND(People!$J121&gt;=56,People!$J121&lt;=65),"56-65",IF(AND(People!$J121&gt;=66,People!$J121&lt;=75),"66-75","ALL"))))))</f>
        <v>26-35</v>
      </c>
      <c r="J121" t="str">
        <f>Table5[[#This Row],[Kid Home]]</f>
        <v>Yes</v>
      </c>
      <c r="K121" t="str">
        <f>Table5[[#This Row],[TennHome]]</f>
        <v>No</v>
      </c>
    </row>
    <row r="122" spans="1:11" ht="16.5" x14ac:dyDescent="0.3">
      <c r="A122" s="6">
        <f>Table2[[#This Row],[MntWines]]</f>
        <v>12</v>
      </c>
      <c r="B122" s="6">
        <f>Table2[[#This Row],[MntFruits]]</f>
        <v>5</v>
      </c>
      <c r="C122" s="6">
        <f>Table2[[#This Row],[MntMeatProducts]]</f>
        <v>25</v>
      </c>
      <c r="D122" s="6">
        <f>Table2[[#This Row],[MntFishProducts]]</f>
        <v>0</v>
      </c>
      <c r="E122" s="6">
        <f>Table2[[#This Row],[MntSweetProducts]]</f>
        <v>9</v>
      </c>
      <c r="F122" s="6">
        <f>Table2[[#This Row],[MntGoldProds]]</f>
        <v>30</v>
      </c>
      <c r="G122" s="8">
        <f>Table5[[#This Row],[Age]]</f>
        <v>46</v>
      </c>
      <c r="H122" s="17" t="s">
        <v>31</v>
      </c>
      <c r="I122" s="17" t="str">
        <f>IF(AND(People!$J122&gt;=16,People!$J122&lt;=25),"16-25",IF(AND(People!$J122&gt;=26,People!$J122&lt;=35),"26-35",IF(AND(People!$J122&gt;=36,People!$J122&lt;=45),"36-45",IF(AND(People!$J122&gt;=46,People!$J122&lt;=55),"46-55",IF(AND(People!$J122&gt;=56,People!$J122&lt;=65),"56-65",IF(AND(People!$J122&gt;=66,People!$J122&lt;=75),"66-75","ALL"))))))</f>
        <v>46-55</v>
      </c>
      <c r="J122" t="str">
        <f>Table5[[#This Row],[Kid Home]]</f>
        <v>Yes</v>
      </c>
      <c r="K122" t="str">
        <f>Table5[[#This Row],[TennHome]]</f>
        <v>Yes</v>
      </c>
    </row>
    <row r="123" spans="1:11" ht="16.5" x14ac:dyDescent="0.3">
      <c r="A123" s="4">
        <f>Table2[[#This Row],[MntWines]]</f>
        <v>1</v>
      </c>
      <c r="B123" s="4">
        <f>Table2[[#This Row],[MntFruits]]</f>
        <v>6</v>
      </c>
      <c r="C123" s="4">
        <f>Table2[[#This Row],[MntMeatProducts]]</f>
        <v>7</v>
      </c>
      <c r="D123" s="4">
        <f>Table2[[#This Row],[MntFishProducts]]</f>
        <v>11</v>
      </c>
      <c r="E123" s="4">
        <f>Table2[[#This Row],[MntSweetProducts]]</f>
        <v>5</v>
      </c>
      <c r="F123" s="4">
        <f>Table2[[#This Row],[MntGoldProds]]</f>
        <v>3</v>
      </c>
      <c r="G123" s="8">
        <f>Table5[[#This Row],[Age]]</f>
        <v>44</v>
      </c>
      <c r="H123" s="2" t="s">
        <v>30</v>
      </c>
      <c r="I123" s="17" t="str">
        <f>IF(AND(People!$J123&gt;=16,People!$J123&lt;=25),"16-25",IF(AND(People!$J123&gt;=26,People!$J123&lt;=35),"26-35",IF(AND(People!$J123&gt;=36,People!$J123&lt;=45),"36-45",IF(AND(People!$J123&gt;=46,People!$J123&lt;=55),"46-55",IF(AND(People!$J123&gt;=56,People!$J123&lt;=65),"56-65",IF(AND(People!$J123&gt;=66,People!$J123&lt;=75),"66-75","ALL"))))))</f>
        <v>36-45</v>
      </c>
      <c r="J123" t="str">
        <f>Table5[[#This Row],[Kid Home]]</f>
        <v>Yes</v>
      </c>
      <c r="K123" t="str">
        <f>Table5[[#This Row],[TennHome]]</f>
        <v>No</v>
      </c>
    </row>
    <row r="124" spans="1:11" ht="16.5" x14ac:dyDescent="0.3">
      <c r="A124" s="6">
        <f>Table2[[#This Row],[MntWines]]</f>
        <v>320</v>
      </c>
      <c r="B124" s="6">
        <f>Table2[[#This Row],[MntFruits]]</f>
        <v>48</v>
      </c>
      <c r="C124" s="6">
        <f>Table2[[#This Row],[MntMeatProducts]]</f>
        <v>133</v>
      </c>
      <c r="D124" s="6">
        <f>Table2[[#This Row],[MntFishProducts]]</f>
        <v>39</v>
      </c>
      <c r="E124" s="6">
        <f>Table2[[#This Row],[MntSweetProducts]]</f>
        <v>72</v>
      </c>
      <c r="F124" s="6">
        <f>Table2[[#This Row],[MntGoldProds]]</f>
        <v>48</v>
      </c>
      <c r="G124" s="8">
        <f>Table5[[#This Row],[Age]]</f>
        <v>60</v>
      </c>
      <c r="H124" s="17" t="s">
        <v>33</v>
      </c>
      <c r="I124" s="17" t="str">
        <f>IF(AND(People!$J124&gt;=16,People!$J124&lt;=25),"16-25",IF(AND(People!$J124&gt;=26,People!$J124&lt;=35),"26-35",IF(AND(People!$J124&gt;=36,People!$J124&lt;=45),"36-45",IF(AND(People!$J124&gt;=46,People!$J124&lt;=55),"46-55",IF(AND(People!$J124&gt;=56,People!$J124&lt;=65),"56-65",IF(AND(People!$J124&gt;=66,People!$J124&lt;=75),"66-75","ALL"))))))</f>
        <v>56-65</v>
      </c>
      <c r="J124" t="str">
        <f>Table5[[#This Row],[Kid Home]]</f>
        <v>No</v>
      </c>
      <c r="K124" t="str">
        <f>Table5[[#This Row],[TennHome]]</f>
        <v>Yes</v>
      </c>
    </row>
    <row r="125" spans="1:11" ht="16.5" x14ac:dyDescent="0.3">
      <c r="A125" s="4">
        <f>Table2[[#This Row],[MntWines]]</f>
        <v>34</v>
      </c>
      <c r="B125" s="4">
        <f>Table2[[#This Row],[MntFruits]]</f>
        <v>3</v>
      </c>
      <c r="C125" s="4">
        <f>Table2[[#This Row],[MntMeatProducts]]</f>
        <v>29</v>
      </c>
      <c r="D125" s="4">
        <f>Table2[[#This Row],[MntFishProducts]]</f>
        <v>0</v>
      </c>
      <c r="E125" s="4">
        <f>Table2[[#This Row],[MntSweetProducts]]</f>
        <v>4</v>
      </c>
      <c r="F125" s="4">
        <f>Table2[[#This Row],[MntGoldProds]]</f>
        <v>10</v>
      </c>
      <c r="G125" s="8">
        <f>Table5[[#This Row],[Age]]</f>
        <v>47</v>
      </c>
      <c r="H125" s="2" t="s">
        <v>35</v>
      </c>
      <c r="I125" s="17" t="str">
        <f>IF(AND(People!$J125&gt;=16,People!$J125&lt;=25),"16-25",IF(AND(People!$J125&gt;=26,People!$J125&lt;=35),"26-35",IF(AND(People!$J125&gt;=36,People!$J125&lt;=45),"36-45",IF(AND(People!$J125&gt;=46,People!$J125&lt;=55),"46-55",IF(AND(People!$J125&gt;=56,People!$J125&lt;=65),"56-65",IF(AND(People!$J125&gt;=66,People!$J125&lt;=75),"66-75","ALL"))))))</f>
        <v>46-55</v>
      </c>
      <c r="J125" t="str">
        <f>Table5[[#This Row],[Kid Home]]</f>
        <v>Yes</v>
      </c>
      <c r="K125" t="str">
        <f>Table5[[#This Row],[TennHome]]</f>
        <v>No</v>
      </c>
    </row>
    <row r="126" spans="1:11" ht="16.5" x14ac:dyDescent="0.3">
      <c r="A126" s="6">
        <f>Table2[[#This Row],[MntWines]]</f>
        <v>9</v>
      </c>
      <c r="B126" s="6">
        <f>Table2[[#This Row],[MntFruits]]</f>
        <v>0</v>
      </c>
      <c r="C126" s="6">
        <f>Table2[[#This Row],[MntMeatProducts]]</f>
        <v>7</v>
      </c>
      <c r="D126" s="6">
        <f>Table2[[#This Row],[MntFishProducts]]</f>
        <v>3</v>
      </c>
      <c r="E126" s="6">
        <f>Table2[[#This Row],[MntSweetProducts]]</f>
        <v>4</v>
      </c>
      <c r="F126" s="6">
        <f>Table2[[#This Row],[MntGoldProds]]</f>
        <v>7</v>
      </c>
      <c r="G126" s="8">
        <f>Table5[[#This Row],[Age]]</f>
        <v>28</v>
      </c>
      <c r="H126" s="17" t="s">
        <v>30</v>
      </c>
      <c r="I126" s="17" t="str">
        <f>IF(AND(People!$J126&gt;=16,People!$J126&lt;=25),"16-25",IF(AND(People!$J126&gt;=26,People!$J126&lt;=35),"26-35",IF(AND(People!$J126&gt;=36,People!$J126&lt;=45),"36-45",IF(AND(People!$J126&gt;=46,People!$J126&lt;=55),"46-55",IF(AND(People!$J126&gt;=56,People!$J126&lt;=65),"56-65",IF(AND(People!$J126&gt;=66,People!$J126&lt;=75),"66-75","ALL"))))))</f>
        <v>26-35</v>
      </c>
      <c r="J126" t="str">
        <f>Table5[[#This Row],[Kid Home]]</f>
        <v>Yes</v>
      </c>
      <c r="K126" t="str">
        <f>Table5[[#This Row],[TennHome]]</f>
        <v>No</v>
      </c>
    </row>
    <row r="127" spans="1:11" ht="16.5" x14ac:dyDescent="0.3">
      <c r="A127" s="4">
        <f>Table2[[#This Row],[MntWines]]</f>
        <v>17</v>
      </c>
      <c r="B127" s="4">
        <f>Table2[[#This Row],[MntFruits]]</f>
        <v>0</v>
      </c>
      <c r="C127" s="4">
        <f>Table2[[#This Row],[MntMeatProducts]]</f>
        <v>14</v>
      </c>
      <c r="D127" s="4">
        <f>Table2[[#This Row],[MntFishProducts]]</f>
        <v>7</v>
      </c>
      <c r="E127" s="4">
        <f>Table2[[#This Row],[MntSweetProducts]]</f>
        <v>3</v>
      </c>
      <c r="F127" s="4">
        <f>Table2[[#This Row],[MntGoldProds]]</f>
        <v>2</v>
      </c>
      <c r="G127" s="8">
        <f>Table5[[#This Row],[Age]]</f>
        <v>37</v>
      </c>
      <c r="H127" s="2" t="s">
        <v>31</v>
      </c>
      <c r="I127" s="17" t="str">
        <f>IF(AND(People!$J127&gt;=16,People!$J127&lt;=25),"16-25",IF(AND(People!$J127&gt;=26,People!$J127&lt;=35),"26-35",IF(AND(People!$J127&gt;=36,People!$J127&lt;=45),"36-45",IF(AND(People!$J127&gt;=46,People!$J127&lt;=55),"46-55",IF(AND(People!$J127&gt;=56,People!$J127&lt;=65),"56-65",IF(AND(People!$J127&gt;=66,People!$J127&lt;=75),"66-75","ALL"))))))</f>
        <v>36-45</v>
      </c>
      <c r="J127" t="str">
        <f>Table5[[#This Row],[Kid Home]]</f>
        <v>Yes</v>
      </c>
      <c r="K127" t="str">
        <f>Table5[[#This Row],[TennHome]]</f>
        <v>No</v>
      </c>
    </row>
    <row r="128" spans="1:11" ht="16.5" x14ac:dyDescent="0.3">
      <c r="A128" s="6">
        <f>Table2[[#This Row],[MntWines]]</f>
        <v>722</v>
      </c>
      <c r="B128" s="6">
        <f>Table2[[#This Row],[MntFruits]]</f>
        <v>27</v>
      </c>
      <c r="C128" s="6">
        <f>Table2[[#This Row],[MntMeatProducts]]</f>
        <v>102</v>
      </c>
      <c r="D128" s="6">
        <f>Table2[[#This Row],[MntFishProducts]]</f>
        <v>44</v>
      </c>
      <c r="E128" s="6">
        <f>Table2[[#This Row],[MntSweetProducts]]</f>
        <v>72</v>
      </c>
      <c r="F128" s="6">
        <f>Table2[[#This Row],[MntGoldProds]]</f>
        <v>168</v>
      </c>
      <c r="G128" s="8">
        <f>Table5[[#This Row],[Age]]</f>
        <v>30</v>
      </c>
      <c r="H128" s="17" t="s">
        <v>30</v>
      </c>
      <c r="I128" s="17" t="str">
        <f>IF(AND(People!$J128&gt;=16,People!$J128&lt;=25),"16-25",IF(AND(People!$J128&gt;=26,People!$J128&lt;=35),"26-35",IF(AND(People!$J128&gt;=36,People!$J128&lt;=45),"36-45",IF(AND(People!$J128&gt;=46,People!$J128&lt;=55),"46-55",IF(AND(People!$J128&gt;=56,People!$J128&lt;=65),"56-65",IF(AND(People!$J128&gt;=66,People!$J128&lt;=75),"66-75","ALL"))))))</f>
        <v>26-35</v>
      </c>
      <c r="J128" t="str">
        <f>Table5[[#This Row],[Kid Home]]</f>
        <v>No</v>
      </c>
      <c r="K128" t="str">
        <f>Table5[[#This Row],[TennHome]]</f>
        <v>No</v>
      </c>
    </row>
    <row r="129" spans="1:11" ht="16.5" x14ac:dyDescent="0.3">
      <c r="A129" s="4">
        <f>Table2[[#This Row],[MntWines]]</f>
        <v>162</v>
      </c>
      <c r="B129" s="4">
        <f>Table2[[#This Row],[MntFruits]]</f>
        <v>33</v>
      </c>
      <c r="C129" s="4">
        <f>Table2[[#This Row],[MntMeatProducts]]</f>
        <v>124</v>
      </c>
      <c r="D129" s="4">
        <f>Table2[[#This Row],[MntFishProducts]]</f>
        <v>40</v>
      </c>
      <c r="E129" s="4">
        <f>Table2[[#This Row],[MntSweetProducts]]</f>
        <v>28</v>
      </c>
      <c r="F129" s="4">
        <f>Table2[[#This Row],[MntGoldProds]]</f>
        <v>172</v>
      </c>
      <c r="G129" s="8">
        <f>Table5[[#This Row],[Age]]</f>
        <v>48</v>
      </c>
      <c r="H129" s="2" t="s">
        <v>33</v>
      </c>
      <c r="I129" s="17" t="str">
        <f>IF(AND(People!$J129&gt;=16,People!$J129&lt;=25),"16-25",IF(AND(People!$J129&gt;=26,People!$J129&lt;=35),"26-35",IF(AND(People!$J129&gt;=36,People!$J129&lt;=45),"36-45",IF(AND(People!$J129&gt;=46,People!$J129&lt;=55),"46-55",IF(AND(People!$J129&gt;=56,People!$J129&lt;=65),"56-65",IF(AND(People!$J129&gt;=66,People!$J129&lt;=75),"66-75","ALL"))))))</f>
        <v>46-55</v>
      </c>
      <c r="J129" t="str">
        <f>Table5[[#This Row],[Kid Home]]</f>
        <v>No</v>
      </c>
      <c r="K129" t="str">
        <f>Table5[[#This Row],[TennHome]]</f>
        <v>No</v>
      </c>
    </row>
    <row r="130" spans="1:11" ht="16.5" x14ac:dyDescent="0.3">
      <c r="A130" s="6">
        <f>Table2[[#This Row],[MntWines]]</f>
        <v>450</v>
      </c>
      <c r="B130" s="6">
        <f>Table2[[#This Row],[MntFruits]]</f>
        <v>133</v>
      </c>
      <c r="C130" s="6">
        <f>Table2[[#This Row],[MntMeatProducts]]</f>
        <v>951</v>
      </c>
      <c r="D130" s="6">
        <f>Table2[[#This Row],[MntFishProducts]]</f>
        <v>173</v>
      </c>
      <c r="E130" s="6">
        <f>Table2[[#This Row],[MntSweetProducts]]</f>
        <v>0</v>
      </c>
      <c r="F130" s="6">
        <f>Table2[[#This Row],[MntGoldProds]]</f>
        <v>216</v>
      </c>
      <c r="G130" s="8">
        <f>Table5[[#This Row],[Age]]</f>
        <v>29</v>
      </c>
      <c r="H130" s="17" t="s">
        <v>33</v>
      </c>
      <c r="I130" s="17" t="str">
        <f>IF(AND(People!$J130&gt;=16,People!$J130&lt;=25),"16-25",IF(AND(People!$J130&gt;=26,People!$J130&lt;=35),"26-35",IF(AND(People!$J130&gt;=36,People!$J130&lt;=45),"36-45",IF(AND(People!$J130&gt;=46,People!$J130&lt;=55),"46-55",IF(AND(People!$J130&gt;=56,People!$J130&lt;=65),"56-65",IF(AND(People!$J130&gt;=66,People!$J130&lt;=75),"66-75","ALL"))))))</f>
        <v>26-35</v>
      </c>
      <c r="J130" t="str">
        <f>Table5[[#This Row],[Kid Home]]</f>
        <v>No</v>
      </c>
      <c r="K130" t="str">
        <f>Table5[[#This Row],[TennHome]]</f>
        <v>No</v>
      </c>
    </row>
    <row r="131" spans="1:11" ht="16.5" x14ac:dyDescent="0.3">
      <c r="A131" s="4">
        <f>Table2[[#This Row],[MntWines]]</f>
        <v>70</v>
      </c>
      <c r="B131" s="4">
        <f>Table2[[#This Row],[MntFruits]]</f>
        <v>0</v>
      </c>
      <c r="C131" s="4">
        <f>Table2[[#This Row],[MntMeatProducts]]</f>
        <v>16</v>
      </c>
      <c r="D131" s="4">
        <f>Table2[[#This Row],[MntFishProducts]]</f>
        <v>0</v>
      </c>
      <c r="E131" s="4">
        <f>Table2[[#This Row],[MntSweetProducts]]</f>
        <v>0</v>
      </c>
      <c r="F131" s="4">
        <f>Table2[[#This Row],[MntGoldProds]]</f>
        <v>4</v>
      </c>
      <c r="G131" s="8">
        <f>Table5[[#This Row],[Age]]</f>
        <v>61</v>
      </c>
      <c r="H131" s="2" t="s">
        <v>31</v>
      </c>
      <c r="I131" s="17" t="str">
        <f>IF(AND(People!$J131&gt;=16,People!$J131&lt;=25),"16-25",IF(AND(People!$J131&gt;=26,People!$J131&lt;=35),"26-35",IF(AND(People!$J131&gt;=36,People!$J131&lt;=45),"36-45",IF(AND(People!$J131&gt;=46,People!$J131&lt;=55),"46-55",IF(AND(People!$J131&gt;=56,People!$J131&lt;=65),"56-65",IF(AND(People!$J131&gt;=66,People!$J131&lt;=75),"66-75","ALL"))))))</f>
        <v>56-65</v>
      </c>
      <c r="J131" t="str">
        <f>Table5[[#This Row],[Kid Home]]</f>
        <v>Yes</v>
      </c>
      <c r="K131" t="str">
        <f>Table5[[#This Row],[TennHome]]</f>
        <v>Yes</v>
      </c>
    </row>
    <row r="132" spans="1:11" ht="16.5" x14ac:dyDescent="0.3">
      <c r="A132" s="6">
        <f>Table2[[#This Row],[MntWines]]</f>
        <v>352</v>
      </c>
      <c r="B132" s="6">
        <f>Table2[[#This Row],[MntFruits]]</f>
        <v>0</v>
      </c>
      <c r="C132" s="6">
        <f>Table2[[#This Row],[MntMeatProducts]]</f>
        <v>27</v>
      </c>
      <c r="D132" s="6">
        <f>Table2[[#This Row],[MntFishProducts]]</f>
        <v>10</v>
      </c>
      <c r="E132" s="6">
        <f>Table2[[#This Row],[MntSweetProducts]]</f>
        <v>0</v>
      </c>
      <c r="F132" s="6">
        <f>Table2[[#This Row],[MntGoldProds]]</f>
        <v>15</v>
      </c>
      <c r="G132" s="8">
        <f>Table5[[#This Row],[Age]]</f>
        <v>52</v>
      </c>
      <c r="H132" s="17" t="s">
        <v>33</v>
      </c>
      <c r="I132" s="17" t="str">
        <f>IF(AND(People!$J132&gt;=16,People!$J132&lt;=25),"16-25",IF(AND(People!$J132&gt;=26,People!$J132&lt;=35),"26-35",IF(AND(People!$J132&gt;=36,People!$J132&lt;=45),"36-45",IF(AND(People!$J132&gt;=46,People!$J132&lt;=55),"46-55",IF(AND(People!$J132&gt;=56,People!$J132&lt;=65),"56-65",IF(AND(People!$J132&gt;=66,People!$J132&lt;=75),"66-75","ALL"))))))</f>
        <v>46-55</v>
      </c>
      <c r="J132" t="str">
        <f>Table5[[#This Row],[Kid Home]]</f>
        <v>No</v>
      </c>
      <c r="K132" t="str">
        <f>Table5[[#This Row],[TennHome]]</f>
        <v>Yes</v>
      </c>
    </row>
    <row r="133" spans="1:11" ht="16.5" x14ac:dyDescent="0.3">
      <c r="A133" s="4">
        <f>Table2[[#This Row],[MntWines]]</f>
        <v>492</v>
      </c>
      <c r="B133" s="4">
        <f>Table2[[#This Row],[MntFruits]]</f>
        <v>19</v>
      </c>
      <c r="C133" s="4">
        <f>Table2[[#This Row],[MntMeatProducts]]</f>
        <v>110</v>
      </c>
      <c r="D133" s="4">
        <f>Table2[[#This Row],[MntFishProducts]]</f>
        <v>16</v>
      </c>
      <c r="E133" s="4">
        <f>Table2[[#This Row],[MntSweetProducts]]</f>
        <v>12</v>
      </c>
      <c r="F133" s="4">
        <f>Table2[[#This Row],[MntGoldProds]]</f>
        <v>12</v>
      </c>
      <c r="G133" s="8">
        <f>Table5[[#This Row],[Age]]</f>
        <v>58</v>
      </c>
      <c r="H133" s="2" t="s">
        <v>39</v>
      </c>
      <c r="I133" s="17" t="str">
        <f>IF(AND(People!$J133&gt;=16,People!$J133&lt;=25),"16-25",IF(AND(People!$J133&gt;=26,People!$J133&lt;=35),"26-35",IF(AND(People!$J133&gt;=36,People!$J133&lt;=45),"36-45",IF(AND(People!$J133&gt;=46,People!$J133&lt;=55),"46-55",IF(AND(People!$J133&gt;=56,People!$J133&lt;=65),"56-65",IF(AND(People!$J133&gt;=66,People!$J133&lt;=75),"66-75","ALL"))))))</f>
        <v>56-65</v>
      </c>
      <c r="J133" t="str">
        <f>Table5[[#This Row],[Kid Home]]</f>
        <v>Yes</v>
      </c>
      <c r="K133" t="str">
        <f>Table5[[#This Row],[TennHome]]</f>
        <v>Yes</v>
      </c>
    </row>
    <row r="134" spans="1:11" ht="16.5" x14ac:dyDescent="0.3">
      <c r="A134" s="6">
        <f>Table2[[#This Row],[MntWines]]</f>
        <v>120</v>
      </c>
      <c r="B134" s="6">
        <f>Table2[[#This Row],[MntFruits]]</f>
        <v>58</v>
      </c>
      <c r="C134" s="6">
        <f>Table2[[#This Row],[MntMeatProducts]]</f>
        <v>73</v>
      </c>
      <c r="D134" s="6">
        <f>Table2[[#This Row],[MntFishProducts]]</f>
        <v>65</v>
      </c>
      <c r="E134" s="6">
        <f>Table2[[#This Row],[MntSweetProducts]]</f>
        <v>89</v>
      </c>
      <c r="F134" s="6">
        <f>Table2[[#This Row],[MntGoldProds]]</f>
        <v>58</v>
      </c>
      <c r="G134" s="8">
        <f>Table5[[#This Row],[Age]]</f>
        <v>61</v>
      </c>
      <c r="H134" s="17" t="s">
        <v>33</v>
      </c>
      <c r="I134" s="17" t="str">
        <f>IF(AND(People!$J134&gt;=16,People!$J134&lt;=25),"16-25",IF(AND(People!$J134&gt;=26,People!$J134&lt;=35),"26-35",IF(AND(People!$J134&gt;=36,People!$J134&lt;=45),"36-45",IF(AND(People!$J134&gt;=46,People!$J134&lt;=55),"46-55",IF(AND(People!$J134&gt;=56,People!$J134&lt;=65),"56-65",IF(AND(People!$J134&gt;=66,People!$J134&lt;=75),"66-75","ALL"))))))</f>
        <v>56-65</v>
      </c>
      <c r="J134" t="str">
        <f>Table5[[#This Row],[Kid Home]]</f>
        <v>No</v>
      </c>
      <c r="K134" t="str">
        <f>Table5[[#This Row],[TennHome]]</f>
        <v>Yes</v>
      </c>
    </row>
    <row r="135" spans="1:11" ht="16.5" x14ac:dyDescent="0.3">
      <c r="A135" s="4">
        <f>Table2[[#This Row],[MntWines]]</f>
        <v>534</v>
      </c>
      <c r="B135" s="4">
        <f>Table2[[#This Row],[MntFruits]]</f>
        <v>5</v>
      </c>
      <c r="C135" s="4">
        <f>Table2[[#This Row],[MntMeatProducts]]</f>
        <v>47</v>
      </c>
      <c r="D135" s="4">
        <f>Table2[[#This Row],[MntFishProducts]]</f>
        <v>0</v>
      </c>
      <c r="E135" s="4">
        <f>Table2[[#This Row],[MntSweetProducts]]</f>
        <v>5</v>
      </c>
      <c r="F135" s="4">
        <f>Table2[[#This Row],[MntGoldProds]]</f>
        <v>41</v>
      </c>
      <c r="G135" s="8">
        <f>Table5[[#This Row],[Age]]</f>
        <v>55</v>
      </c>
      <c r="H135" s="2" t="s">
        <v>33</v>
      </c>
      <c r="I135" s="17" t="str">
        <f>IF(AND(People!$J135&gt;=16,People!$J135&lt;=25),"16-25",IF(AND(People!$J135&gt;=26,People!$J135&lt;=35),"26-35",IF(AND(People!$J135&gt;=36,People!$J135&lt;=45),"36-45",IF(AND(People!$J135&gt;=46,People!$J135&lt;=55),"46-55",IF(AND(People!$J135&gt;=56,People!$J135&lt;=65),"56-65",IF(AND(People!$J135&gt;=66,People!$J135&lt;=75),"66-75","ALL"))))))</f>
        <v>46-55</v>
      </c>
      <c r="J135" t="str">
        <f>Table5[[#This Row],[Kid Home]]</f>
        <v>Yes</v>
      </c>
      <c r="K135" t="str">
        <f>Table5[[#This Row],[TennHome]]</f>
        <v>Yes</v>
      </c>
    </row>
    <row r="136" spans="1:11" ht="16.5" x14ac:dyDescent="0.3">
      <c r="A136" s="6">
        <f>Table2[[#This Row],[MntWines]]</f>
        <v>236</v>
      </c>
      <c r="B136" s="6">
        <f>Table2[[#This Row],[MntFruits]]</f>
        <v>106</v>
      </c>
      <c r="C136" s="6">
        <f>Table2[[#This Row],[MntMeatProducts]]</f>
        <v>189</v>
      </c>
      <c r="D136" s="6">
        <f>Table2[[#This Row],[MntFishProducts]]</f>
        <v>23</v>
      </c>
      <c r="E136" s="6">
        <f>Table2[[#This Row],[MntSweetProducts]]</f>
        <v>41</v>
      </c>
      <c r="F136" s="6">
        <f>Table2[[#This Row],[MntGoldProds]]</f>
        <v>130</v>
      </c>
      <c r="G136" s="8">
        <f>Table5[[#This Row],[Age]]</f>
        <v>45</v>
      </c>
      <c r="H136" s="17" t="s">
        <v>33</v>
      </c>
      <c r="I136" s="17" t="str">
        <f>IF(AND(People!$J136&gt;=16,People!$J136&lt;=25),"16-25",IF(AND(People!$J136&gt;=26,People!$J136&lt;=35),"26-35",IF(AND(People!$J136&gt;=36,People!$J136&lt;=45),"36-45",IF(AND(People!$J136&gt;=46,People!$J136&lt;=55),"46-55",IF(AND(People!$J136&gt;=56,People!$J136&lt;=65),"56-65",IF(AND(People!$J136&gt;=66,People!$J136&lt;=75),"66-75","ALL"))))))</f>
        <v>36-45</v>
      </c>
      <c r="J136" t="str">
        <f>Table5[[#This Row],[Kid Home]]</f>
        <v>No</v>
      </c>
      <c r="K136" t="str">
        <f>Table5[[#This Row],[TennHome]]</f>
        <v>No</v>
      </c>
    </row>
    <row r="137" spans="1:11" ht="16.5" x14ac:dyDescent="0.3">
      <c r="A137" s="4">
        <f>Table2[[#This Row],[MntWines]]</f>
        <v>231</v>
      </c>
      <c r="B137" s="4">
        <f>Table2[[#This Row],[MntFruits]]</f>
        <v>65</v>
      </c>
      <c r="C137" s="4">
        <f>Table2[[#This Row],[MntMeatProducts]]</f>
        <v>196</v>
      </c>
      <c r="D137" s="4">
        <f>Table2[[#This Row],[MntFishProducts]]</f>
        <v>38</v>
      </c>
      <c r="E137" s="4">
        <f>Table2[[#This Row],[MntSweetProducts]]</f>
        <v>71</v>
      </c>
      <c r="F137" s="4">
        <f>Table2[[#This Row],[MntGoldProds]]</f>
        <v>124</v>
      </c>
      <c r="G137" s="8">
        <f>Table5[[#This Row],[Age]]</f>
        <v>50</v>
      </c>
      <c r="H137" s="2" t="s">
        <v>31</v>
      </c>
      <c r="I137" s="17" t="str">
        <f>IF(AND(People!$J137&gt;=16,People!$J137&lt;=25),"16-25",IF(AND(People!$J137&gt;=26,People!$J137&lt;=35),"26-35",IF(AND(People!$J137&gt;=36,People!$J137&lt;=45),"36-45",IF(AND(People!$J137&gt;=46,People!$J137&lt;=55),"46-55",IF(AND(People!$J137&gt;=56,People!$J137&lt;=65),"56-65",IF(AND(People!$J137&gt;=66,People!$J137&lt;=75),"66-75","ALL"))))))</f>
        <v>46-55</v>
      </c>
      <c r="J137" t="str">
        <f>Table5[[#This Row],[Kid Home]]</f>
        <v>No</v>
      </c>
      <c r="K137" t="str">
        <f>Table5[[#This Row],[TennHome]]</f>
        <v>Yes</v>
      </c>
    </row>
    <row r="138" spans="1:11" ht="16.5" x14ac:dyDescent="0.3">
      <c r="A138" s="6">
        <f>Table2[[#This Row],[MntWines]]</f>
        <v>220</v>
      </c>
      <c r="B138" s="6">
        <f>Table2[[#This Row],[MntFruits]]</f>
        <v>0</v>
      </c>
      <c r="C138" s="6">
        <f>Table2[[#This Row],[MntMeatProducts]]</f>
        <v>33</v>
      </c>
      <c r="D138" s="6">
        <f>Table2[[#This Row],[MntFishProducts]]</f>
        <v>3</v>
      </c>
      <c r="E138" s="6">
        <f>Table2[[#This Row],[MntSweetProducts]]</f>
        <v>0</v>
      </c>
      <c r="F138" s="6">
        <f>Table2[[#This Row],[MntGoldProds]]</f>
        <v>23</v>
      </c>
      <c r="G138" s="8">
        <f>Table5[[#This Row],[Age]]</f>
        <v>49</v>
      </c>
      <c r="H138" s="17" t="s">
        <v>35</v>
      </c>
      <c r="I138" s="17" t="str">
        <f>IF(AND(People!$J138&gt;=16,People!$J138&lt;=25),"16-25",IF(AND(People!$J138&gt;=26,People!$J138&lt;=35),"26-35",IF(AND(People!$J138&gt;=36,People!$J138&lt;=45),"36-45",IF(AND(People!$J138&gt;=46,People!$J138&lt;=55),"46-55",IF(AND(People!$J138&gt;=56,People!$J138&lt;=65),"56-65",IF(AND(People!$J138&gt;=66,People!$J138&lt;=75),"66-75","ALL"))))))</f>
        <v>46-55</v>
      </c>
      <c r="J138" t="str">
        <f>Table5[[#This Row],[Kid Home]]</f>
        <v>Yes</v>
      </c>
      <c r="K138" t="str">
        <f>Table5[[#This Row],[TennHome]]</f>
        <v>Yes</v>
      </c>
    </row>
    <row r="139" spans="1:11" ht="16.5" x14ac:dyDescent="0.3">
      <c r="A139" s="4">
        <f>Table2[[#This Row],[MntWines]]</f>
        <v>796</v>
      </c>
      <c r="B139" s="4">
        <f>Table2[[#This Row],[MntFruits]]</f>
        <v>14</v>
      </c>
      <c r="C139" s="4">
        <f>Table2[[#This Row],[MntMeatProducts]]</f>
        <v>590</v>
      </c>
      <c r="D139" s="4">
        <f>Table2[[#This Row],[MntFishProducts]]</f>
        <v>38</v>
      </c>
      <c r="E139" s="4">
        <f>Table2[[#This Row],[MntSweetProducts]]</f>
        <v>44</v>
      </c>
      <c r="F139" s="4">
        <f>Table2[[#This Row],[MntGoldProds]]</f>
        <v>0</v>
      </c>
      <c r="G139" s="8">
        <f>Table5[[#This Row],[Age]]</f>
        <v>46</v>
      </c>
      <c r="H139" s="2" t="s">
        <v>33</v>
      </c>
      <c r="I139" s="17" t="str">
        <f>IF(AND(People!$J139&gt;=16,People!$J139&lt;=25),"16-25",IF(AND(People!$J139&gt;=26,People!$J139&lt;=35),"26-35",IF(AND(People!$J139&gt;=36,People!$J139&lt;=45),"36-45",IF(AND(People!$J139&gt;=46,People!$J139&lt;=55),"46-55",IF(AND(People!$J139&gt;=56,People!$J139&lt;=65),"56-65",IF(AND(People!$J139&gt;=66,People!$J139&lt;=75),"66-75","ALL"))))))</f>
        <v>46-55</v>
      </c>
      <c r="J139" t="str">
        <f>Table5[[#This Row],[Kid Home]]</f>
        <v>No</v>
      </c>
      <c r="K139" t="str">
        <f>Table5[[#This Row],[TennHome]]</f>
        <v>No</v>
      </c>
    </row>
    <row r="140" spans="1:11" ht="16.5" x14ac:dyDescent="0.3">
      <c r="A140" s="6">
        <f>Table2[[#This Row],[MntWines]]</f>
        <v>0</v>
      </c>
      <c r="B140" s="6">
        <f>Table2[[#This Row],[MntFruits]]</f>
        <v>1</v>
      </c>
      <c r="C140" s="6">
        <f>Table2[[#This Row],[MntMeatProducts]]</f>
        <v>3</v>
      </c>
      <c r="D140" s="6">
        <f>Table2[[#This Row],[MntFishProducts]]</f>
        <v>10</v>
      </c>
      <c r="E140" s="6">
        <f>Table2[[#This Row],[MntSweetProducts]]</f>
        <v>6</v>
      </c>
      <c r="F140" s="6">
        <f>Table2[[#This Row],[MntGoldProds]]</f>
        <v>9</v>
      </c>
      <c r="G140" s="8">
        <f>Table5[[#This Row],[Age]]</f>
        <v>36</v>
      </c>
      <c r="H140" s="17" t="s">
        <v>39</v>
      </c>
      <c r="I140" s="17" t="str">
        <f>IF(AND(People!$J140&gt;=16,People!$J140&lt;=25),"16-25",IF(AND(People!$J140&gt;=26,People!$J140&lt;=35),"26-35",IF(AND(People!$J140&gt;=36,People!$J140&lt;=45),"36-45",IF(AND(People!$J140&gt;=46,People!$J140&lt;=55),"46-55",IF(AND(People!$J140&gt;=56,People!$J140&lt;=65),"56-65",IF(AND(People!$J140&gt;=66,People!$J140&lt;=75),"66-75","ALL"))))))</f>
        <v>36-45</v>
      </c>
      <c r="J140" t="str">
        <f>Table5[[#This Row],[Kid Home]]</f>
        <v>Yes</v>
      </c>
      <c r="K140" t="str">
        <f>Table5[[#This Row],[TennHome]]</f>
        <v>No</v>
      </c>
    </row>
    <row r="141" spans="1:11" ht="16.5" x14ac:dyDescent="0.3">
      <c r="A141" s="4">
        <f>Table2[[#This Row],[MntWines]]</f>
        <v>53</v>
      </c>
      <c r="B141" s="4">
        <f>Table2[[#This Row],[MntFruits]]</f>
        <v>1</v>
      </c>
      <c r="C141" s="4">
        <f>Table2[[#This Row],[MntMeatProducts]]</f>
        <v>34</v>
      </c>
      <c r="D141" s="4">
        <f>Table2[[#This Row],[MntFishProducts]]</f>
        <v>2</v>
      </c>
      <c r="E141" s="4">
        <f>Table2[[#This Row],[MntSweetProducts]]</f>
        <v>0</v>
      </c>
      <c r="F141" s="4">
        <f>Table2[[#This Row],[MntGoldProds]]</f>
        <v>16</v>
      </c>
      <c r="G141" s="8">
        <f>Table5[[#This Row],[Age]]</f>
        <v>54</v>
      </c>
      <c r="H141" s="2" t="s">
        <v>35</v>
      </c>
      <c r="I141" s="17" t="str">
        <f>IF(AND(People!$J141&gt;=16,People!$J141&lt;=25),"16-25",IF(AND(People!$J141&gt;=26,People!$J141&lt;=35),"26-35",IF(AND(People!$J141&gt;=36,People!$J141&lt;=45),"36-45",IF(AND(People!$J141&gt;=46,People!$J141&lt;=55),"46-55",IF(AND(People!$J141&gt;=56,People!$J141&lt;=65),"56-65",IF(AND(People!$J141&gt;=66,People!$J141&lt;=75),"66-75","ALL"))))))</f>
        <v>46-55</v>
      </c>
      <c r="J141" t="str">
        <f>Table5[[#This Row],[Kid Home]]</f>
        <v>Yes</v>
      </c>
      <c r="K141" t="str">
        <f>Table5[[#This Row],[TennHome]]</f>
        <v>Yes</v>
      </c>
    </row>
    <row r="142" spans="1:11" ht="16.5" x14ac:dyDescent="0.3">
      <c r="A142" s="6">
        <f>Table2[[#This Row],[MntWines]]</f>
        <v>15</v>
      </c>
      <c r="B142" s="6">
        <f>Table2[[#This Row],[MntFruits]]</f>
        <v>0</v>
      </c>
      <c r="C142" s="6">
        <f>Table2[[#This Row],[MntMeatProducts]]</f>
        <v>8</v>
      </c>
      <c r="D142" s="6">
        <f>Table2[[#This Row],[MntFishProducts]]</f>
        <v>4</v>
      </c>
      <c r="E142" s="6">
        <f>Table2[[#This Row],[MntSweetProducts]]</f>
        <v>2</v>
      </c>
      <c r="F142" s="6">
        <f>Table2[[#This Row],[MntGoldProds]]</f>
        <v>20</v>
      </c>
      <c r="G142" s="8">
        <f>Table5[[#This Row],[Age]]</f>
        <v>41</v>
      </c>
      <c r="H142" s="17" t="s">
        <v>30</v>
      </c>
      <c r="I142" s="17" t="str">
        <f>IF(AND(People!$J142&gt;=16,People!$J142&lt;=25),"16-25",IF(AND(People!$J142&gt;=26,People!$J142&lt;=35),"26-35",IF(AND(People!$J142&gt;=36,People!$J142&lt;=45),"36-45",IF(AND(People!$J142&gt;=46,People!$J142&lt;=55),"46-55",IF(AND(People!$J142&gt;=56,People!$J142&lt;=65),"56-65",IF(AND(People!$J142&gt;=66,People!$J142&lt;=75),"66-75","ALL"))))))</f>
        <v>36-45</v>
      </c>
      <c r="J142" t="str">
        <f>Table5[[#This Row],[Kid Home]]</f>
        <v>Yes</v>
      </c>
      <c r="K142" t="str">
        <f>Table5[[#This Row],[TennHome]]</f>
        <v>Yes</v>
      </c>
    </row>
    <row r="143" spans="1:11" ht="16.5" x14ac:dyDescent="0.3">
      <c r="A143" s="4">
        <f>Table2[[#This Row],[MntWines]]</f>
        <v>17</v>
      </c>
      <c r="B143" s="4">
        <f>Table2[[#This Row],[MntFruits]]</f>
        <v>1</v>
      </c>
      <c r="C143" s="4">
        <f>Table2[[#This Row],[MntMeatProducts]]</f>
        <v>12</v>
      </c>
      <c r="D143" s="4">
        <f>Table2[[#This Row],[MntFishProducts]]</f>
        <v>3</v>
      </c>
      <c r="E143" s="4">
        <f>Table2[[#This Row],[MntSweetProducts]]</f>
        <v>1</v>
      </c>
      <c r="F143" s="4">
        <f>Table2[[#This Row],[MntGoldProds]]</f>
        <v>4</v>
      </c>
      <c r="G143" s="8">
        <f>Table5[[#This Row],[Age]]</f>
        <v>48</v>
      </c>
      <c r="H143" s="2" t="s">
        <v>31</v>
      </c>
      <c r="I143" s="17" t="str">
        <f>IF(AND(People!$J143&gt;=16,People!$J143&lt;=25),"16-25",IF(AND(People!$J143&gt;=26,People!$J143&lt;=35),"26-35",IF(AND(People!$J143&gt;=36,People!$J143&lt;=45),"36-45",IF(AND(People!$J143&gt;=46,People!$J143&lt;=55),"46-55",IF(AND(People!$J143&gt;=56,People!$J143&lt;=65),"56-65",IF(AND(People!$J143&gt;=66,People!$J143&lt;=75),"66-75","ALL"))))))</f>
        <v>46-55</v>
      </c>
      <c r="J143" t="str">
        <f>Table5[[#This Row],[Kid Home]]</f>
        <v>Yes</v>
      </c>
      <c r="K143" t="str">
        <f>Table5[[#This Row],[TennHome]]</f>
        <v>Yes</v>
      </c>
    </row>
    <row r="144" spans="1:11" ht="16.5" x14ac:dyDescent="0.3">
      <c r="A144" s="6">
        <f>Table2[[#This Row],[MntWines]]</f>
        <v>962</v>
      </c>
      <c r="B144" s="6">
        <f>Table2[[#This Row],[MntFruits]]</f>
        <v>61</v>
      </c>
      <c r="C144" s="6">
        <f>Table2[[#This Row],[MntMeatProducts]]</f>
        <v>921</v>
      </c>
      <c r="D144" s="6">
        <f>Table2[[#This Row],[MntFishProducts]]</f>
        <v>52</v>
      </c>
      <c r="E144" s="6">
        <f>Table2[[#This Row],[MntSweetProducts]]</f>
        <v>61</v>
      </c>
      <c r="F144" s="6">
        <f>Table2[[#This Row],[MntGoldProds]]</f>
        <v>20</v>
      </c>
      <c r="G144" s="8">
        <f>Table5[[#This Row],[Age]]</f>
        <v>20</v>
      </c>
      <c r="H144" s="17" t="s">
        <v>33</v>
      </c>
      <c r="I144" s="17" t="str">
        <f>IF(AND(People!$J144&gt;=16,People!$J144&lt;=25),"16-25",IF(AND(People!$J144&gt;=26,People!$J144&lt;=35),"26-35",IF(AND(People!$J144&gt;=36,People!$J144&lt;=45),"36-45",IF(AND(People!$J144&gt;=46,People!$J144&lt;=55),"46-55",IF(AND(People!$J144&gt;=56,People!$J144&lt;=65),"56-65",IF(AND(People!$J144&gt;=66,People!$J144&lt;=75),"66-75","ALL"))))))</f>
        <v>16-25</v>
      </c>
      <c r="J144" t="str">
        <f>Table5[[#This Row],[Kid Home]]</f>
        <v>No</v>
      </c>
      <c r="K144" t="str">
        <f>Table5[[#This Row],[TennHome]]</f>
        <v>No</v>
      </c>
    </row>
    <row r="145" spans="1:11" ht="16.5" x14ac:dyDescent="0.3">
      <c r="A145" s="4">
        <f>Table2[[#This Row],[MntWines]]</f>
        <v>738</v>
      </c>
      <c r="B145" s="4">
        <f>Table2[[#This Row],[MntFruits]]</f>
        <v>0</v>
      </c>
      <c r="C145" s="4">
        <f>Table2[[#This Row],[MntMeatProducts]]</f>
        <v>232</v>
      </c>
      <c r="D145" s="4">
        <f>Table2[[#This Row],[MntFishProducts]]</f>
        <v>13</v>
      </c>
      <c r="E145" s="4">
        <f>Table2[[#This Row],[MntSweetProducts]]</f>
        <v>20</v>
      </c>
      <c r="F145" s="4">
        <f>Table2[[#This Row],[MntGoldProds]]</f>
        <v>50</v>
      </c>
      <c r="G145" s="8">
        <f>Table5[[#This Row],[Age]]</f>
        <v>37</v>
      </c>
      <c r="H145" s="2" t="s">
        <v>30</v>
      </c>
      <c r="I145" s="17" t="str">
        <f>IF(AND(People!$J145&gt;=16,People!$J145&lt;=25),"16-25",IF(AND(People!$J145&gt;=26,People!$J145&lt;=35),"26-35",IF(AND(People!$J145&gt;=36,People!$J145&lt;=45),"36-45",IF(AND(People!$J145&gt;=46,People!$J145&lt;=55),"46-55",IF(AND(People!$J145&gt;=56,People!$J145&lt;=65),"56-65",IF(AND(People!$J145&gt;=66,People!$J145&lt;=75),"66-75","ALL"))))))</f>
        <v>36-45</v>
      </c>
      <c r="J145" t="str">
        <f>Table5[[#This Row],[Kid Home]]</f>
        <v>No</v>
      </c>
      <c r="K145" t="str">
        <f>Table5[[#This Row],[TennHome]]</f>
        <v>Yes</v>
      </c>
    </row>
    <row r="146" spans="1:11" ht="16.5" x14ac:dyDescent="0.3">
      <c r="A146" s="6">
        <f>Table2[[#This Row],[MntWines]]</f>
        <v>399</v>
      </c>
      <c r="B146" s="6">
        <f>Table2[[#This Row],[MntFruits]]</f>
        <v>28</v>
      </c>
      <c r="C146" s="6">
        <f>Table2[[#This Row],[MntMeatProducts]]</f>
        <v>756</v>
      </c>
      <c r="D146" s="6">
        <f>Table2[[#This Row],[MntFishProducts]]</f>
        <v>36</v>
      </c>
      <c r="E146" s="6">
        <f>Table2[[#This Row],[MntSweetProducts]]</f>
        <v>40</v>
      </c>
      <c r="F146" s="6">
        <f>Table2[[#This Row],[MntGoldProds]]</f>
        <v>126</v>
      </c>
      <c r="G146" s="8">
        <f>Table5[[#This Row],[Age]]</f>
        <v>51</v>
      </c>
      <c r="H146" s="17" t="s">
        <v>31</v>
      </c>
      <c r="I146" s="17" t="str">
        <f>IF(AND(People!$J146&gt;=16,People!$J146&lt;=25),"16-25",IF(AND(People!$J146&gt;=26,People!$J146&lt;=35),"26-35",IF(AND(People!$J146&gt;=36,People!$J146&lt;=45),"36-45",IF(AND(People!$J146&gt;=46,People!$J146&lt;=55),"46-55",IF(AND(People!$J146&gt;=56,People!$J146&lt;=65),"56-65",IF(AND(People!$J146&gt;=66,People!$J146&lt;=75),"66-75","ALL"))))))</f>
        <v>46-55</v>
      </c>
      <c r="J146" t="str">
        <f>Table5[[#This Row],[Kid Home]]</f>
        <v>No</v>
      </c>
      <c r="K146" t="str">
        <f>Table5[[#This Row],[TennHome]]</f>
        <v>No</v>
      </c>
    </row>
    <row r="147" spans="1:11" ht="16.5" x14ac:dyDescent="0.3">
      <c r="A147" s="4">
        <f>Table2[[#This Row],[MntWines]]</f>
        <v>614</v>
      </c>
      <c r="B147" s="4">
        <f>Table2[[#This Row],[MntFruits]]</f>
        <v>16</v>
      </c>
      <c r="C147" s="4">
        <f>Table2[[#This Row],[MntMeatProducts]]</f>
        <v>132</v>
      </c>
      <c r="D147" s="4">
        <f>Table2[[#This Row],[MntFishProducts]]</f>
        <v>43</v>
      </c>
      <c r="E147" s="4">
        <f>Table2[[#This Row],[MntSweetProducts]]</f>
        <v>33</v>
      </c>
      <c r="F147" s="4">
        <f>Table2[[#This Row],[MntGoldProds]]</f>
        <v>33</v>
      </c>
      <c r="G147" s="8">
        <f>Table5[[#This Row],[Age]]</f>
        <v>39</v>
      </c>
      <c r="H147" s="2" t="s">
        <v>33</v>
      </c>
      <c r="I147" s="17" t="str">
        <f>IF(AND(People!$J147&gt;=16,People!$J147&lt;=25),"16-25",IF(AND(People!$J147&gt;=26,People!$J147&lt;=35),"26-35",IF(AND(People!$J147&gt;=36,People!$J147&lt;=45),"36-45",IF(AND(People!$J147&gt;=46,People!$J147&lt;=55),"46-55",IF(AND(People!$J147&gt;=56,People!$J147&lt;=65),"56-65",IF(AND(People!$J147&gt;=66,People!$J147&lt;=75),"66-75","ALL"))))))</f>
        <v>36-45</v>
      </c>
      <c r="J147" t="str">
        <f>Table5[[#This Row],[Kid Home]]</f>
        <v>No</v>
      </c>
      <c r="K147" t="str">
        <f>Table5[[#This Row],[TennHome]]</f>
        <v>Yes</v>
      </c>
    </row>
    <row r="148" spans="1:11" ht="16.5" x14ac:dyDescent="0.3">
      <c r="A148" s="6">
        <f>Table2[[#This Row],[MntWines]]</f>
        <v>32</v>
      </c>
      <c r="B148" s="6">
        <f>Table2[[#This Row],[MntFruits]]</f>
        <v>34</v>
      </c>
      <c r="C148" s="6">
        <f>Table2[[#This Row],[MntMeatProducts]]</f>
        <v>41</v>
      </c>
      <c r="D148" s="6">
        <f>Table2[[#This Row],[MntFishProducts]]</f>
        <v>73</v>
      </c>
      <c r="E148" s="6">
        <f>Table2[[#This Row],[MntSweetProducts]]</f>
        <v>16</v>
      </c>
      <c r="F148" s="6">
        <f>Table2[[#This Row],[MntGoldProds]]</f>
        <v>116</v>
      </c>
      <c r="G148" s="8">
        <f>Table5[[#This Row],[Age]]</f>
        <v>25</v>
      </c>
      <c r="H148" s="17" t="s">
        <v>33</v>
      </c>
      <c r="I148" s="17" t="str">
        <f>IF(AND(People!$J148&gt;=16,People!$J148&lt;=25),"16-25",IF(AND(People!$J148&gt;=26,People!$J148&lt;=35),"26-35",IF(AND(People!$J148&gt;=36,People!$J148&lt;=45),"36-45",IF(AND(People!$J148&gt;=46,People!$J148&lt;=55),"46-55",IF(AND(People!$J148&gt;=56,People!$J148&lt;=65),"56-65",IF(AND(People!$J148&gt;=66,People!$J148&lt;=75),"66-75","ALL"))))))</f>
        <v>16-25</v>
      </c>
      <c r="J148" t="str">
        <f>Table5[[#This Row],[Kid Home]]</f>
        <v>Yes</v>
      </c>
      <c r="K148" t="str">
        <f>Table5[[#This Row],[TennHome]]</f>
        <v>No</v>
      </c>
    </row>
    <row r="149" spans="1:11" ht="16.5" x14ac:dyDescent="0.3">
      <c r="A149" s="4">
        <f>Table2[[#This Row],[MntWines]]</f>
        <v>598</v>
      </c>
      <c r="B149" s="4">
        <f>Table2[[#This Row],[MntFruits]]</f>
        <v>16</v>
      </c>
      <c r="C149" s="4">
        <f>Table2[[#This Row],[MntMeatProducts]]</f>
        <v>141</v>
      </c>
      <c r="D149" s="4">
        <f>Table2[[#This Row],[MntFishProducts]]</f>
        <v>32</v>
      </c>
      <c r="E149" s="4">
        <f>Table2[[#This Row],[MntSweetProducts]]</f>
        <v>41</v>
      </c>
      <c r="F149" s="4">
        <f>Table2[[#This Row],[MntGoldProds]]</f>
        <v>49</v>
      </c>
      <c r="G149" s="8">
        <f>Table5[[#This Row],[Age]]</f>
        <v>36</v>
      </c>
      <c r="H149" s="2" t="s">
        <v>31</v>
      </c>
      <c r="I149" s="17" t="str">
        <f>IF(AND(People!$J149&gt;=16,People!$J149&lt;=25),"16-25",IF(AND(People!$J149&gt;=26,People!$J149&lt;=35),"26-35",IF(AND(People!$J149&gt;=36,People!$J149&lt;=45),"36-45",IF(AND(People!$J149&gt;=46,People!$J149&lt;=55),"46-55",IF(AND(People!$J149&gt;=56,People!$J149&lt;=65),"56-65",IF(AND(People!$J149&gt;=66,People!$J149&lt;=75),"66-75","ALL"))))))</f>
        <v>36-45</v>
      </c>
      <c r="J149" t="str">
        <f>Table5[[#This Row],[Kid Home]]</f>
        <v>No</v>
      </c>
      <c r="K149" t="str">
        <f>Table5[[#This Row],[TennHome]]</f>
        <v>Yes</v>
      </c>
    </row>
    <row r="150" spans="1:11" ht="16.5" x14ac:dyDescent="0.3">
      <c r="A150" s="6">
        <f>Table2[[#This Row],[MntWines]]</f>
        <v>2</v>
      </c>
      <c r="B150" s="6">
        <f>Table2[[#This Row],[MntFruits]]</f>
        <v>1</v>
      </c>
      <c r="C150" s="6">
        <f>Table2[[#This Row],[MntMeatProducts]]</f>
        <v>18</v>
      </c>
      <c r="D150" s="6">
        <f>Table2[[#This Row],[MntFishProducts]]</f>
        <v>20</v>
      </c>
      <c r="E150" s="6">
        <f>Table2[[#This Row],[MntSweetProducts]]</f>
        <v>11</v>
      </c>
      <c r="F150" s="6">
        <f>Table2[[#This Row],[MntGoldProds]]</f>
        <v>16</v>
      </c>
      <c r="G150" s="8">
        <f>Table5[[#This Row],[Age]]</f>
        <v>37</v>
      </c>
      <c r="H150" s="17" t="s">
        <v>33</v>
      </c>
      <c r="I150" s="17" t="str">
        <f>IF(AND(People!$J150&gt;=16,People!$J150&lt;=25),"16-25",IF(AND(People!$J150&gt;=26,People!$J150&lt;=35),"26-35",IF(AND(People!$J150&gt;=36,People!$J150&lt;=45),"36-45",IF(AND(People!$J150&gt;=46,People!$J150&lt;=55),"46-55",IF(AND(People!$J150&gt;=56,People!$J150&lt;=65),"56-65",IF(AND(People!$J150&gt;=66,People!$J150&lt;=75),"66-75","ALL"))))))</f>
        <v>36-45</v>
      </c>
      <c r="J150" t="str">
        <f>Table5[[#This Row],[Kid Home]]</f>
        <v>Yes</v>
      </c>
      <c r="K150" t="str">
        <f>Table5[[#This Row],[TennHome]]</f>
        <v>No</v>
      </c>
    </row>
    <row r="151" spans="1:11" ht="16.5" x14ac:dyDescent="0.3">
      <c r="A151" s="4">
        <f>Table2[[#This Row],[MntWines]]</f>
        <v>6</v>
      </c>
      <c r="B151" s="4">
        <f>Table2[[#This Row],[MntFruits]]</f>
        <v>1</v>
      </c>
      <c r="C151" s="4">
        <f>Table2[[#This Row],[MntMeatProducts]]</f>
        <v>10</v>
      </c>
      <c r="D151" s="4">
        <f>Table2[[#This Row],[MntFishProducts]]</f>
        <v>0</v>
      </c>
      <c r="E151" s="4">
        <f>Table2[[#This Row],[MntSweetProducts]]</f>
        <v>1</v>
      </c>
      <c r="F151" s="4">
        <f>Table2[[#This Row],[MntGoldProds]]</f>
        <v>4</v>
      </c>
      <c r="G151" s="8">
        <f>Table5[[#This Row],[Age]]</f>
        <v>32</v>
      </c>
      <c r="H151" s="2" t="s">
        <v>33</v>
      </c>
      <c r="I151" s="17" t="str">
        <f>IF(AND(People!$J151&gt;=16,People!$J151&lt;=25),"16-25",IF(AND(People!$J151&gt;=26,People!$J151&lt;=35),"26-35",IF(AND(People!$J151&gt;=36,People!$J151&lt;=45),"36-45",IF(AND(People!$J151&gt;=46,People!$J151&lt;=55),"46-55",IF(AND(People!$J151&gt;=56,People!$J151&lt;=65),"56-65",IF(AND(People!$J151&gt;=66,People!$J151&lt;=75),"66-75","ALL"))))))</f>
        <v>26-35</v>
      </c>
      <c r="J151" t="str">
        <f>Table5[[#This Row],[Kid Home]]</f>
        <v>Yes</v>
      </c>
      <c r="K151" t="str">
        <f>Table5[[#This Row],[TennHome]]</f>
        <v>No</v>
      </c>
    </row>
    <row r="152" spans="1:11" ht="16.5" x14ac:dyDescent="0.3">
      <c r="A152" s="6">
        <f>Table2[[#This Row],[MntWines]]</f>
        <v>73</v>
      </c>
      <c r="B152" s="6">
        <f>Table2[[#This Row],[MntFruits]]</f>
        <v>3</v>
      </c>
      <c r="C152" s="6">
        <f>Table2[[#This Row],[MntMeatProducts]]</f>
        <v>90</v>
      </c>
      <c r="D152" s="6">
        <f>Table2[[#This Row],[MntFishProducts]]</f>
        <v>12</v>
      </c>
      <c r="E152" s="6">
        <f>Table2[[#This Row],[MntSweetProducts]]</f>
        <v>1</v>
      </c>
      <c r="F152" s="6">
        <f>Table2[[#This Row],[MntGoldProds]]</f>
        <v>32</v>
      </c>
      <c r="G152" s="8">
        <f>Table5[[#This Row],[Age]]</f>
        <v>39</v>
      </c>
      <c r="H152" s="17" t="s">
        <v>33</v>
      </c>
      <c r="I152" s="17" t="str">
        <f>IF(AND(People!$J152&gt;=16,People!$J152&lt;=25),"16-25",IF(AND(People!$J152&gt;=26,People!$J152&lt;=35),"26-35",IF(AND(People!$J152&gt;=36,People!$J152&lt;=45),"36-45",IF(AND(People!$J152&gt;=46,People!$J152&lt;=55),"46-55",IF(AND(People!$J152&gt;=56,People!$J152&lt;=65),"56-65",IF(AND(People!$J152&gt;=66,People!$J152&lt;=75),"66-75","ALL"))))))</f>
        <v>36-45</v>
      </c>
      <c r="J152" t="str">
        <f>Table5[[#This Row],[Kid Home]]</f>
        <v>Yes</v>
      </c>
      <c r="K152" t="str">
        <f>Table5[[#This Row],[TennHome]]</f>
        <v>Yes</v>
      </c>
    </row>
    <row r="153" spans="1:11" ht="16.5" x14ac:dyDescent="0.3">
      <c r="A153" s="4">
        <f>Table2[[#This Row],[MntWines]]</f>
        <v>42</v>
      </c>
      <c r="B153" s="4">
        <f>Table2[[#This Row],[MntFruits]]</f>
        <v>16</v>
      </c>
      <c r="C153" s="4">
        <f>Table2[[#This Row],[MntMeatProducts]]</f>
        <v>29</v>
      </c>
      <c r="D153" s="4">
        <f>Table2[[#This Row],[MntFishProducts]]</f>
        <v>12</v>
      </c>
      <c r="E153" s="4">
        <f>Table2[[#This Row],[MntSweetProducts]]</f>
        <v>20</v>
      </c>
      <c r="F153" s="4">
        <f>Table2[[#This Row],[MntGoldProds]]</f>
        <v>8</v>
      </c>
      <c r="G153" s="8">
        <f>Table5[[#This Row],[Age]]</f>
        <v>48</v>
      </c>
      <c r="H153" s="2" t="s">
        <v>33</v>
      </c>
      <c r="I153" s="17" t="str">
        <f>IF(AND(People!$J153&gt;=16,People!$J153&lt;=25),"16-25",IF(AND(People!$J153&gt;=26,People!$J153&lt;=35),"26-35",IF(AND(People!$J153&gt;=36,People!$J153&lt;=45),"36-45",IF(AND(People!$J153&gt;=46,People!$J153&lt;=55),"46-55",IF(AND(People!$J153&gt;=56,People!$J153&lt;=65),"56-65",IF(AND(People!$J153&gt;=66,People!$J153&lt;=75),"66-75","ALL"))))))</f>
        <v>46-55</v>
      </c>
      <c r="J153" t="str">
        <f>Table5[[#This Row],[Kid Home]]</f>
        <v>No</v>
      </c>
      <c r="K153" t="str">
        <f>Table5[[#This Row],[TennHome]]</f>
        <v>No</v>
      </c>
    </row>
    <row r="154" spans="1:11" ht="16.5" x14ac:dyDescent="0.3">
      <c r="A154" s="6">
        <f>Table2[[#This Row],[MntWines]]</f>
        <v>295</v>
      </c>
      <c r="B154" s="6">
        <f>Table2[[#This Row],[MntFruits]]</f>
        <v>21</v>
      </c>
      <c r="C154" s="6">
        <f>Table2[[#This Row],[MntMeatProducts]]</f>
        <v>78</v>
      </c>
      <c r="D154" s="6">
        <f>Table2[[#This Row],[MntFishProducts]]</f>
        <v>39</v>
      </c>
      <c r="E154" s="6">
        <f>Table2[[#This Row],[MntSweetProducts]]</f>
        <v>13</v>
      </c>
      <c r="F154" s="6">
        <f>Table2[[#This Row],[MntGoldProds]]</f>
        <v>13</v>
      </c>
      <c r="G154" s="8">
        <f>Table5[[#This Row],[Age]]</f>
        <v>61</v>
      </c>
      <c r="H154" s="17" t="s">
        <v>31</v>
      </c>
      <c r="I154" s="17" t="str">
        <f>IF(AND(People!$J154&gt;=16,People!$J154&lt;=25),"16-25",IF(AND(People!$J154&gt;=26,People!$J154&lt;=35),"26-35",IF(AND(People!$J154&gt;=36,People!$J154&lt;=45),"36-45",IF(AND(People!$J154&gt;=46,People!$J154&lt;=55),"46-55",IF(AND(People!$J154&gt;=56,People!$J154&lt;=65),"56-65",IF(AND(People!$J154&gt;=66,People!$J154&lt;=75),"66-75","ALL"))))))</f>
        <v>56-65</v>
      </c>
      <c r="J154" t="str">
        <f>Table5[[#This Row],[Kid Home]]</f>
        <v>No</v>
      </c>
      <c r="K154" t="str">
        <f>Table5[[#This Row],[TennHome]]</f>
        <v>Yes</v>
      </c>
    </row>
    <row r="155" spans="1:11" ht="16.5" x14ac:dyDescent="0.3">
      <c r="A155" s="4">
        <f>Table2[[#This Row],[MntWines]]</f>
        <v>346</v>
      </c>
      <c r="B155" s="4">
        <f>Table2[[#This Row],[MntFruits]]</f>
        <v>17</v>
      </c>
      <c r="C155" s="4">
        <f>Table2[[#This Row],[MntMeatProducts]]</f>
        <v>48</v>
      </c>
      <c r="D155" s="4">
        <f>Table2[[#This Row],[MntFishProducts]]</f>
        <v>23</v>
      </c>
      <c r="E155" s="4">
        <f>Table2[[#This Row],[MntSweetProducts]]</f>
        <v>13</v>
      </c>
      <c r="F155" s="4">
        <f>Table2[[#This Row],[MntGoldProds]]</f>
        <v>13</v>
      </c>
      <c r="G155" s="8">
        <f>Table5[[#This Row],[Age]]</f>
        <v>45</v>
      </c>
      <c r="H155" s="2" t="s">
        <v>39</v>
      </c>
      <c r="I155" s="17" t="str">
        <f>IF(AND(People!$J155&gt;=16,People!$J155&lt;=25),"16-25",IF(AND(People!$J155&gt;=26,People!$J155&lt;=35),"26-35",IF(AND(People!$J155&gt;=36,People!$J155&lt;=45),"36-45",IF(AND(People!$J155&gt;=46,People!$J155&lt;=55),"46-55",IF(AND(People!$J155&gt;=56,People!$J155&lt;=65),"56-65",IF(AND(People!$J155&gt;=66,People!$J155&lt;=75),"66-75","ALL"))))))</f>
        <v>36-45</v>
      </c>
      <c r="J155" t="str">
        <f>Table5[[#This Row],[Kid Home]]</f>
        <v>No</v>
      </c>
      <c r="K155" t="str">
        <f>Table5[[#This Row],[TennHome]]</f>
        <v>Yes</v>
      </c>
    </row>
    <row r="156" spans="1:11" ht="16.5" x14ac:dyDescent="0.3">
      <c r="A156" s="6">
        <f>Table2[[#This Row],[MntWines]]</f>
        <v>233</v>
      </c>
      <c r="B156" s="6">
        <f>Table2[[#This Row],[MntFruits]]</f>
        <v>20</v>
      </c>
      <c r="C156" s="6">
        <f>Table2[[#This Row],[MntMeatProducts]]</f>
        <v>57</v>
      </c>
      <c r="D156" s="6">
        <f>Table2[[#This Row],[MntFishProducts]]</f>
        <v>8</v>
      </c>
      <c r="E156" s="6">
        <f>Table2[[#This Row],[MntSweetProducts]]</f>
        <v>20</v>
      </c>
      <c r="F156" s="6">
        <f>Table2[[#This Row],[MntGoldProds]]</f>
        <v>91</v>
      </c>
      <c r="G156" s="8">
        <f>Table5[[#This Row],[Age]]</f>
        <v>40</v>
      </c>
      <c r="H156" s="17" t="s">
        <v>31</v>
      </c>
      <c r="I156" s="17" t="str">
        <f>IF(AND(People!$J156&gt;=16,People!$J156&lt;=25),"16-25",IF(AND(People!$J156&gt;=26,People!$J156&lt;=35),"26-35",IF(AND(People!$J156&gt;=36,People!$J156&lt;=45),"36-45",IF(AND(People!$J156&gt;=46,People!$J156&lt;=55),"46-55",IF(AND(People!$J156&gt;=56,People!$J156&lt;=65),"56-65",IF(AND(People!$J156&gt;=66,People!$J156&lt;=75),"66-75","ALL"))))))</f>
        <v>36-45</v>
      </c>
      <c r="J156" t="str">
        <f>Table5[[#This Row],[Kid Home]]</f>
        <v>No</v>
      </c>
      <c r="K156" t="str">
        <f>Table5[[#This Row],[TennHome]]</f>
        <v>Yes</v>
      </c>
    </row>
    <row r="157" spans="1:11" ht="16.5" x14ac:dyDescent="0.3">
      <c r="A157" s="4">
        <f>Table2[[#This Row],[MntWines]]</f>
        <v>5</v>
      </c>
      <c r="B157" s="4">
        <f>Table2[[#This Row],[MntFruits]]</f>
        <v>7</v>
      </c>
      <c r="C157" s="4">
        <f>Table2[[#This Row],[MntMeatProducts]]</f>
        <v>24</v>
      </c>
      <c r="D157" s="4">
        <f>Table2[[#This Row],[MntFishProducts]]</f>
        <v>19</v>
      </c>
      <c r="E157" s="4">
        <f>Table2[[#This Row],[MntSweetProducts]]</f>
        <v>14</v>
      </c>
      <c r="F157" s="4">
        <f>Table2[[#This Row],[MntGoldProds]]</f>
        <v>20</v>
      </c>
      <c r="G157" s="8">
        <f>Table5[[#This Row],[Age]]</f>
        <v>26</v>
      </c>
      <c r="H157" s="2" t="s">
        <v>31</v>
      </c>
      <c r="I157" s="17" t="str">
        <f>IF(AND(People!$J157&gt;=16,People!$J157&lt;=25),"16-25",IF(AND(People!$J157&gt;=26,People!$J157&lt;=35),"26-35",IF(AND(People!$J157&gt;=36,People!$J157&lt;=45),"36-45",IF(AND(People!$J157&gt;=46,People!$J157&lt;=55),"46-55",IF(AND(People!$J157&gt;=56,People!$J157&lt;=65),"56-65",IF(AND(People!$J157&gt;=66,People!$J157&lt;=75),"66-75","ALL"))))))</f>
        <v>26-35</v>
      </c>
      <c r="J157" t="str">
        <f>Table5[[#This Row],[Kid Home]]</f>
        <v>Yes</v>
      </c>
      <c r="K157" t="str">
        <f>Table5[[#This Row],[TennHome]]</f>
        <v>No</v>
      </c>
    </row>
    <row r="158" spans="1:11" ht="16.5" x14ac:dyDescent="0.3">
      <c r="A158" s="6">
        <f>Table2[[#This Row],[MntWines]]</f>
        <v>888</v>
      </c>
      <c r="B158" s="6">
        <f>Table2[[#This Row],[MntFruits]]</f>
        <v>0</v>
      </c>
      <c r="C158" s="6">
        <f>Table2[[#This Row],[MntMeatProducts]]</f>
        <v>57</v>
      </c>
      <c r="D158" s="6">
        <f>Table2[[#This Row],[MntFishProducts]]</f>
        <v>0</v>
      </c>
      <c r="E158" s="6">
        <f>Table2[[#This Row],[MntSweetProducts]]</f>
        <v>0</v>
      </c>
      <c r="F158" s="6">
        <f>Table2[[#This Row],[MntGoldProds]]</f>
        <v>76</v>
      </c>
      <c r="G158" s="8">
        <f>Table5[[#This Row],[Age]]</f>
        <v>60</v>
      </c>
      <c r="H158" s="17" t="s">
        <v>30</v>
      </c>
      <c r="I158" s="17" t="str">
        <f>IF(AND(People!$J158&gt;=16,People!$J158&lt;=25),"16-25",IF(AND(People!$J158&gt;=26,People!$J158&lt;=35),"26-35",IF(AND(People!$J158&gt;=36,People!$J158&lt;=45),"36-45",IF(AND(People!$J158&gt;=46,People!$J158&lt;=55),"46-55",IF(AND(People!$J158&gt;=56,People!$J158&lt;=65),"56-65",IF(AND(People!$J158&gt;=66,People!$J158&lt;=75),"66-75","ALL"))))))</f>
        <v>56-65</v>
      </c>
      <c r="J158" t="str">
        <f>Table5[[#This Row],[Kid Home]]</f>
        <v>No</v>
      </c>
      <c r="K158" t="str">
        <f>Table5[[#This Row],[TennHome]]</f>
        <v>Yes</v>
      </c>
    </row>
    <row r="159" spans="1:11" ht="16.5" x14ac:dyDescent="0.3">
      <c r="A159" s="4">
        <f>Table2[[#This Row],[MntWines]]</f>
        <v>997</v>
      </c>
      <c r="B159" s="4">
        <f>Table2[[#This Row],[MntFruits]]</f>
        <v>26</v>
      </c>
      <c r="C159" s="4">
        <f>Table2[[#This Row],[MntMeatProducts]]</f>
        <v>269</v>
      </c>
      <c r="D159" s="4">
        <f>Table2[[#This Row],[MntFishProducts]]</f>
        <v>34</v>
      </c>
      <c r="E159" s="4">
        <f>Table2[[#This Row],[MntSweetProducts]]</f>
        <v>13</v>
      </c>
      <c r="F159" s="4">
        <f>Table2[[#This Row],[MntGoldProds]]</f>
        <v>42</v>
      </c>
      <c r="G159" s="8">
        <f>Table5[[#This Row],[Age]]</f>
        <v>64</v>
      </c>
      <c r="H159" s="2" t="s">
        <v>30</v>
      </c>
      <c r="I159" s="17" t="str">
        <f>IF(AND(People!$J159&gt;=16,People!$J159&lt;=25),"16-25",IF(AND(People!$J159&gt;=26,People!$J159&lt;=35),"26-35",IF(AND(People!$J159&gt;=36,People!$J159&lt;=45),"36-45",IF(AND(People!$J159&gt;=46,People!$J159&lt;=55),"46-55",IF(AND(People!$J159&gt;=56,People!$J159&lt;=65),"56-65",IF(AND(People!$J159&gt;=66,People!$J159&lt;=75),"66-75","ALL"))))))</f>
        <v>56-65</v>
      </c>
      <c r="J159" t="str">
        <f>Table5[[#This Row],[Kid Home]]</f>
        <v>No</v>
      </c>
      <c r="K159" t="str">
        <f>Table5[[#This Row],[TennHome]]</f>
        <v>No</v>
      </c>
    </row>
    <row r="160" spans="1:11" ht="16.5" x14ac:dyDescent="0.3">
      <c r="A160" s="6">
        <f>Table2[[#This Row],[MntWines]]</f>
        <v>212</v>
      </c>
      <c r="B160" s="6">
        <f>Table2[[#This Row],[MntFruits]]</f>
        <v>6</v>
      </c>
      <c r="C160" s="6">
        <f>Table2[[#This Row],[MntMeatProducts]]</f>
        <v>69</v>
      </c>
      <c r="D160" s="6">
        <f>Table2[[#This Row],[MntFishProducts]]</f>
        <v>4</v>
      </c>
      <c r="E160" s="6">
        <f>Table2[[#This Row],[MntSweetProducts]]</f>
        <v>12</v>
      </c>
      <c r="F160" s="6">
        <f>Table2[[#This Row],[MntGoldProds]]</f>
        <v>3</v>
      </c>
      <c r="G160" s="8">
        <f>Table5[[#This Row],[Age]]</f>
        <v>55</v>
      </c>
      <c r="H160" s="17" t="s">
        <v>31</v>
      </c>
      <c r="I160" s="17" t="str">
        <f>IF(AND(People!$J160&gt;=16,People!$J160&lt;=25),"16-25",IF(AND(People!$J160&gt;=26,People!$J160&lt;=35),"26-35",IF(AND(People!$J160&gt;=36,People!$J160&lt;=45),"36-45",IF(AND(People!$J160&gt;=46,People!$J160&lt;=55),"46-55",IF(AND(People!$J160&gt;=56,People!$J160&lt;=65),"56-65",IF(AND(People!$J160&gt;=66,People!$J160&lt;=75),"66-75","ALL"))))))</f>
        <v>46-55</v>
      </c>
      <c r="J160" t="str">
        <f>Table5[[#This Row],[Kid Home]]</f>
        <v>No</v>
      </c>
      <c r="K160" t="str">
        <f>Table5[[#This Row],[TennHome]]</f>
        <v>Yes</v>
      </c>
    </row>
    <row r="161" spans="1:11" ht="16.5" x14ac:dyDescent="0.3">
      <c r="A161" s="4">
        <f>Table2[[#This Row],[MntWines]]</f>
        <v>8</v>
      </c>
      <c r="B161" s="4">
        <f>Table2[[#This Row],[MntFruits]]</f>
        <v>1</v>
      </c>
      <c r="C161" s="4">
        <f>Table2[[#This Row],[MntMeatProducts]]</f>
        <v>7</v>
      </c>
      <c r="D161" s="4">
        <f>Table2[[#This Row],[MntFishProducts]]</f>
        <v>2</v>
      </c>
      <c r="E161" s="4">
        <f>Table2[[#This Row],[MntSweetProducts]]</f>
        <v>0</v>
      </c>
      <c r="F161" s="4">
        <f>Table2[[#This Row],[MntGoldProds]]</f>
        <v>0</v>
      </c>
      <c r="G161" s="8">
        <f>Table5[[#This Row],[Age]]</f>
        <v>35</v>
      </c>
      <c r="H161" s="2" t="s">
        <v>30</v>
      </c>
      <c r="I161" s="17" t="str">
        <f>IF(AND(People!$J161&gt;=16,People!$J161&lt;=25),"16-25",IF(AND(People!$J161&gt;=26,People!$J161&lt;=35),"26-35",IF(AND(People!$J161&gt;=36,People!$J161&lt;=45),"36-45",IF(AND(People!$J161&gt;=46,People!$J161&lt;=55),"46-55",IF(AND(People!$J161&gt;=56,People!$J161&lt;=65),"56-65",IF(AND(People!$J161&gt;=66,People!$J161&lt;=75),"66-75","ALL"))))))</f>
        <v>26-35</v>
      </c>
      <c r="J161" t="str">
        <f>Table5[[#This Row],[Kid Home]]</f>
        <v>Yes</v>
      </c>
      <c r="K161" t="str">
        <f>Table5[[#This Row],[TennHome]]</f>
        <v>Yes</v>
      </c>
    </row>
    <row r="162" spans="1:11" ht="16.5" x14ac:dyDescent="0.3">
      <c r="A162" s="6">
        <f>Table2[[#This Row],[MntWines]]</f>
        <v>42</v>
      </c>
      <c r="B162" s="6">
        <f>Table2[[#This Row],[MntFruits]]</f>
        <v>11</v>
      </c>
      <c r="C162" s="6">
        <f>Table2[[#This Row],[MntMeatProducts]]</f>
        <v>57</v>
      </c>
      <c r="D162" s="6">
        <f>Table2[[#This Row],[MntFishProducts]]</f>
        <v>10</v>
      </c>
      <c r="E162" s="6">
        <f>Table2[[#This Row],[MntSweetProducts]]</f>
        <v>28</v>
      </c>
      <c r="F162" s="6">
        <f>Table2[[#This Row],[MntGoldProds]]</f>
        <v>14</v>
      </c>
      <c r="G162" s="8">
        <f>Table5[[#This Row],[Age]]</f>
        <v>36</v>
      </c>
      <c r="H162" s="17" t="s">
        <v>30</v>
      </c>
      <c r="I162" s="17" t="str">
        <f>IF(AND(People!$J162&gt;=16,People!$J162&lt;=25),"16-25",IF(AND(People!$J162&gt;=26,People!$J162&lt;=35),"26-35",IF(AND(People!$J162&gt;=36,People!$J162&lt;=45),"36-45",IF(AND(People!$J162&gt;=46,People!$J162&lt;=55),"46-55",IF(AND(People!$J162&gt;=56,People!$J162&lt;=65),"56-65",IF(AND(People!$J162&gt;=66,People!$J162&lt;=75),"66-75","ALL"))))))</f>
        <v>36-45</v>
      </c>
      <c r="J162" t="str">
        <f>Table5[[#This Row],[Kid Home]]</f>
        <v>No</v>
      </c>
      <c r="K162" t="str">
        <f>Table5[[#This Row],[TennHome]]</f>
        <v>Yes</v>
      </c>
    </row>
    <row r="163" spans="1:11" ht="16.5" x14ac:dyDescent="0.3">
      <c r="A163" s="4">
        <f>Table2[[#This Row],[MntWines]]</f>
        <v>536</v>
      </c>
      <c r="B163" s="4">
        <f>Table2[[#This Row],[MntFruits]]</f>
        <v>11</v>
      </c>
      <c r="C163" s="4">
        <f>Table2[[#This Row],[MntMeatProducts]]</f>
        <v>387</v>
      </c>
      <c r="D163" s="4">
        <f>Table2[[#This Row],[MntFishProducts]]</f>
        <v>149</v>
      </c>
      <c r="E163" s="4">
        <f>Table2[[#This Row],[MntSweetProducts]]</f>
        <v>91</v>
      </c>
      <c r="F163" s="4">
        <f>Table2[[#This Row],[MntGoldProds]]</f>
        <v>57</v>
      </c>
      <c r="G163" s="8">
        <f>Table5[[#This Row],[Age]]</f>
        <v>58</v>
      </c>
      <c r="H163" s="2" t="s">
        <v>33</v>
      </c>
      <c r="I163" s="17" t="str">
        <f>IF(AND(People!$J163&gt;=16,People!$J163&lt;=25),"16-25",IF(AND(People!$J163&gt;=26,People!$J163&lt;=35),"26-35",IF(AND(People!$J163&gt;=36,People!$J163&lt;=45),"36-45",IF(AND(People!$J163&gt;=46,People!$J163&lt;=55),"46-55",IF(AND(People!$J163&gt;=56,People!$J163&lt;=65),"56-65",IF(AND(People!$J163&gt;=66,People!$J163&lt;=75),"66-75","ALL"))))))</f>
        <v>56-65</v>
      </c>
      <c r="J163" t="str">
        <f>Table5[[#This Row],[Kid Home]]</f>
        <v>No</v>
      </c>
      <c r="K163" t="str">
        <f>Table5[[#This Row],[TennHome]]</f>
        <v>No</v>
      </c>
    </row>
    <row r="164" spans="1:11" ht="16.5" x14ac:dyDescent="0.3">
      <c r="A164" s="6">
        <f>Table2[[#This Row],[MntWines]]</f>
        <v>5</v>
      </c>
      <c r="B164" s="6">
        <f>Table2[[#This Row],[MntFruits]]</f>
        <v>0</v>
      </c>
      <c r="C164" s="6">
        <f>Table2[[#This Row],[MntMeatProducts]]</f>
        <v>3</v>
      </c>
      <c r="D164" s="6">
        <f>Table2[[#This Row],[MntFishProducts]]</f>
        <v>0</v>
      </c>
      <c r="E164" s="6">
        <f>Table2[[#This Row],[MntSweetProducts]]</f>
        <v>0</v>
      </c>
      <c r="F164" s="6">
        <f>Table2[[#This Row],[MntGoldProds]]</f>
        <v>5</v>
      </c>
      <c r="G164" s="8">
        <f>Table5[[#This Row],[Age]]</f>
        <v>55</v>
      </c>
      <c r="H164" s="17" t="s">
        <v>33</v>
      </c>
      <c r="I164" s="17" t="str">
        <f>IF(AND(People!$J164&gt;=16,People!$J164&lt;=25),"16-25",IF(AND(People!$J164&gt;=26,People!$J164&lt;=35),"26-35",IF(AND(People!$J164&gt;=36,People!$J164&lt;=45),"36-45",IF(AND(People!$J164&gt;=46,People!$J164&lt;=55),"46-55",IF(AND(People!$J164&gt;=56,People!$J164&lt;=65),"56-65",IF(AND(People!$J164&gt;=66,People!$J164&lt;=75),"66-75","ALL"))))))</f>
        <v>46-55</v>
      </c>
      <c r="J164" t="str">
        <f>Table5[[#This Row],[Kid Home]]</f>
        <v>Yes</v>
      </c>
      <c r="K164" t="str">
        <f>Table5[[#This Row],[TennHome]]</f>
        <v>Yes</v>
      </c>
    </row>
    <row r="165" spans="1:11" ht="16.5" x14ac:dyDescent="0.3">
      <c r="A165" s="4">
        <f>Table2[[#This Row],[MntWines]]</f>
        <v>1349</v>
      </c>
      <c r="B165" s="4">
        <f>Table2[[#This Row],[MntFruits]]</f>
        <v>16</v>
      </c>
      <c r="C165" s="4">
        <f>Table2[[#This Row],[MntMeatProducts]]</f>
        <v>249</v>
      </c>
      <c r="D165" s="4">
        <f>Table2[[#This Row],[MntFishProducts]]</f>
        <v>43</v>
      </c>
      <c r="E165" s="4">
        <f>Table2[[#This Row],[MntSweetProducts]]</f>
        <v>16</v>
      </c>
      <c r="F165" s="4">
        <f>Table2[[#This Row],[MntGoldProds]]</f>
        <v>33</v>
      </c>
      <c r="G165" s="8">
        <f>Table5[[#This Row],[Age]]</f>
        <v>67</v>
      </c>
      <c r="H165" s="2" t="s">
        <v>35</v>
      </c>
      <c r="I165" s="17" t="str">
        <f>IF(AND(People!$J165&gt;=16,People!$J165&lt;=25),"16-25",IF(AND(People!$J165&gt;=26,People!$J165&lt;=35),"26-35",IF(AND(People!$J165&gt;=36,People!$J165&lt;=45),"36-45",IF(AND(People!$J165&gt;=46,People!$J165&lt;=55),"46-55",IF(AND(People!$J165&gt;=56,People!$J165&lt;=65),"56-65",IF(AND(People!$J165&gt;=66,People!$J165&lt;=75),"66-75","ALL"))))))</f>
        <v>66-75</v>
      </c>
      <c r="J165" t="str">
        <f>Table5[[#This Row],[Kid Home]]</f>
        <v>No</v>
      </c>
      <c r="K165" t="str">
        <f>Table5[[#This Row],[TennHome]]</f>
        <v>No</v>
      </c>
    </row>
    <row r="166" spans="1:11" ht="16.5" x14ac:dyDescent="0.3">
      <c r="A166" s="6">
        <f>Table2[[#This Row],[MntWines]]</f>
        <v>53</v>
      </c>
      <c r="B166" s="6">
        <f>Table2[[#This Row],[MntFruits]]</f>
        <v>3</v>
      </c>
      <c r="C166" s="6">
        <f>Table2[[#This Row],[MntMeatProducts]]</f>
        <v>49</v>
      </c>
      <c r="D166" s="6">
        <f>Table2[[#This Row],[MntFishProducts]]</f>
        <v>7</v>
      </c>
      <c r="E166" s="6">
        <f>Table2[[#This Row],[MntSweetProducts]]</f>
        <v>4</v>
      </c>
      <c r="F166" s="6">
        <f>Table2[[#This Row],[MntGoldProds]]</f>
        <v>5</v>
      </c>
      <c r="G166" s="8">
        <f>Table5[[#This Row],[Age]]</f>
        <v>30</v>
      </c>
      <c r="H166" s="17" t="s">
        <v>33</v>
      </c>
      <c r="I166" s="17" t="str">
        <f>IF(AND(People!$J166&gt;=16,People!$J166&lt;=25),"16-25",IF(AND(People!$J166&gt;=26,People!$J166&lt;=35),"26-35",IF(AND(People!$J166&gt;=36,People!$J166&lt;=45),"36-45",IF(AND(People!$J166&gt;=46,People!$J166&lt;=55),"46-55",IF(AND(People!$J166&gt;=56,People!$J166&lt;=65),"56-65",IF(AND(People!$J166&gt;=66,People!$J166&lt;=75),"66-75","ALL"))))))</f>
        <v>26-35</v>
      </c>
      <c r="J166" t="str">
        <f>Table5[[#This Row],[Kid Home]]</f>
        <v>Yes</v>
      </c>
      <c r="K166" t="str">
        <f>Table5[[#This Row],[TennHome]]</f>
        <v>No</v>
      </c>
    </row>
    <row r="167" spans="1:11" ht="16.5" x14ac:dyDescent="0.3">
      <c r="A167" s="4">
        <f>Table2[[#This Row],[MntWines]]</f>
        <v>1001</v>
      </c>
      <c r="B167" s="4">
        <f>Table2[[#This Row],[MntFruits]]</f>
        <v>12</v>
      </c>
      <c r="C167" s="4">
        <f>Table2[[#This Row],[MntMeatProducts]]</f>
        <v>240</v>
      </c>
      <c r="D167" s="4">
        <f>Table2[[#This Row],[MntFishProducts]]</f>
        <v>16</v>
      </c>
      <c r="E167" s="4">
        <f>Table2[[#This Row],[MntSweetProducts]]</f>
        <v>12</v>
      </c>
      <c r="F167" s="4">
        <f>Table2[[#This Row],[MntGoldProds]]</f>
        <v>12</v>
      </c>
      <c r="G167" s="8">
        <f>Table5[[#This Row],[Age]]</f>
        <v>38</v>
      </c>
      <c r="H167" s="2" t="s">
        <v>31</v>
      </c>
      <c r="I167" s="17" t="str">
        <f>IF(AND(People!$J167&gt;=16,People!$J167&lt;=25),"16-25",IF(AND(People!$J167&gt;=26,People!$J167&lt;=35),"26-35",IF(AND(People!$J167&gt;=36,People!$J167&lt;=45),"36-45",IF(AND(People!$J167&gt;=46,People!$J167&lt;=55),"46-55",IF(AND(People!$J167&gt;=56,People!$J167&lt;=65),"56-65",IF(AND(People!$J167&gt;=66,People!$J167&lt;=75),"66-75","ALL"))))))</f>
        <v>36-45</v>
      </c>
      <c r="J167" t="str">
        <f>Table5[[#This Row],[Kid Home]]</f>
        <v>No</v>
      </c>
      <c r="K167" t="str">
        <f>Table5[[#This Row],[TennHome]]</f>
        <v>No</v>
      </c>
    </row>
    <row r="168" spans="1:11" ht="16.5" x14ac:dyDescent="0.3">
      <c r="A168" s="6">
        <f>Table2[[#This Row],[MntWines]]</f>
        <v>20</v>
      </c>
      <c r="B168" s="6">
        <f>Table2[[#This Row],[MntFruits]]</f>
        <v>2</v>
      </c>
      <c r="C168" s="6">
        <f>Table2[[#This Row],[MntMeatProducts]]</f>
        <v>1582</v>
      </c>
      <c r="D168" s="6">
        <f>Table2[[#This Row],[MntFishProducts]]</f>
        <v>1</v>
      </c>
      <c r="E168" s="6">
        <f>Table2[[#This Row],[MntSweetProducts]]</f>
        <v>2</v>
      </c>
      <c r="F168" s="6">
        <f>Table2[[#This Row],[MntGoldProds]]</f>
        <v>1</v>
      </c>
      <c r="G168" s="8">
        <f>Table5[[#This Row],[Age]]</f>
        <v>41</v>
      </c>
      <c r="H168" s="17" t="s">
        <v>35</v>
      </c>
      <c r="I168" s="17" t="str">
        <f>IF(AND(People!$J168&gt;=16,People!$J168&lt;=25),"16-25",IF(AND(People!$J168&gt;=26,People!$J168&lt;=35),"26-35",IF(AND(People!$J168&gt;=36,People!$J168&lt;=45),"36-45",IF(AND(People!$J168&gt;=46,People!$J168&lt;=55),"46-55",IF(AND(People!$J168&gt;=56,People!$J168&lt;=65),"56-65",IF(AND(People!$J168&gt;=66,People!$J168&lt;=75),"66-75","ALL"))))))</f>
        <v>36-45</v>
      </c>
      <c r="J168" t="str">
        <f>Table5[[#This Row],[Kid Home]]</f>
        <v>No</v>
      </c>
      <c r="K168" t="str">
        <f>Table5[[#This Row],[TennHome]]</f>
        <v>Yes</v>
      </c>
    </row>
    <row r="169" spans="1:11" ht="16.5" x14ac:dyDescent="0.3">
      <c r="A169" s="4">
        <f>Table2[[#This Row],[MntWines]]</f>
        <v>18</v>
      </c>
      <c r="B169" s="4">
        <f>Table2[[#This Row],[MntFruits]]</f>
        <v>1</v>
      </c>
      <c r="C169" s="4">
        <f>Table2[[#This Row],[MntMeatProducts]]</f>
        <v>32</v>
      </c>
      <c r="D169" s="4">
        <f>Table2[[#This Row],[MntFishProducts]]</f>
        <v>6</v>
      </c>
      <c r="E169" s="4">
        <f>Table2[[#This Row],[MntSweetProducts]]</f>
        <v>3</v>
      </c>
      <c r="F169" s="4">
        <f>Table2[[#This Row],[MntGoldProds]]</f>
        <v>28</v>
      </c>
      <c r="G169" s="8">
        <f>Table5[[#This Row],[Age]]</f>
        <v>47</v>
      </c>
      <c r="H169" s="2" t="s">
        <v>35</v>
      </c>
      <c r="I169" s="17" t="str">
        <f>IF(AND(People!$J169&gt;=16,People!$J169&lt;=25),"16-25",IF(AND(People!$J169&gt;=26,People!$J169&lt;=35),"26-35",IF(AND(People!$J169&gt;=36,People!$J169&lt;=45),"36-45",IF(AND(People!$J169&gt;=46,People!$J169&lt;=55),"46-55",IF(AND(People!$J169&gt;=56,People!$J169&lt;=65),"56-65",IF(AND(People!$J169&gt;=66,People!$J169&lt;=75),"66-75","ALL"))))))</f>
        <v>46-55</v>
      </c>
      <c r="J169" t="str">
        <f>Table5[[#This Row],[Kid Home]]</f>
        <v>Yes</v>
      </c>
      <c r="K169" t="str">
        <f>Table5[[#This Row],[TennHome]]</f>
        <v>Yes</v>
      </c>
    </row>
    <row r="170" spans="1:11" ht="16.5" x14ac:dyDescent="0.3">
      <c r="A170" s="6">
        <f>Table2[[#This Row],[MntWines]]</f>
        <v>125</v>
      </c>
      <c r="B170" s="6">
        <f>Table2[[#This Row],[MntFruits]]</f>
        <v>16</v>
      </c>
      <c r="C170" s="6">
        <f>Table2[[#This Row],[MntMeatProducts]]</f>
        <v>98</v>
      </c>
      <c r="D170" s="6">
        <f>Table2[[#This Row],[MntFishProducts]]</f>
        <v>134</v>
      </c>
      <c r="E170" s="6">
        <f>Table2[[#This Row],[MntSweetProducts]]</f>
        <v>21</v>
      </c>
      <c r="F170" s="6">
        <f>Table2[[#This Row],[MntGoldProds]]</f>
        <v>27</v>
      </c>
      <c r="G170" s="8">
        <f>Table5[[#This Row],[Age]]</f>
        <v>60</v>
      </c>
      <c r="H170" s="17" t="s">
        <v>30</v>
      </c>
      <c r="I170" s="17" t="str">
        <f>IF(AND(People!$J170&gt;=16,People!$J170&lt;=25),"16-25",IF(AND(People!$J170&gt;=26,People!$J170&lt;=35),"26-35",IF(AND(People!$J170&gt;=36,People!$J170&lt;=45),"36-45",IF(AND(People!$J170&gt;=46,People!$J170&lt;=55),"46-55",IF(AND(People!$J170&gt;=56,People!$J170&lt;=65),"56-65",IF(AND(People!$J170&gt;=66,People!$J170&lt;=75),"66-75","ALL"))))))</f>
        <v>56-65</v>
      </c>
      <c r="J170" t="str">
        <f>Table5[[#This Row],[Kid Home]]</f>
        <v>No</v>
      </c>
      <c r="K170" t="str">
        <f>Table5[[#This Row],[TennHome]]</f>
        <v>No</v>
      </c>
    </row>
    <row r="171" spans="1:11" ht="16.5" x14ac:dyDescent="0.3">
      <c r="A171" s="4">
        <f>Table2[[#This Row],[MntWines]]</f>
        <v>212</v>
      </c>
      <c r="B171" s="4">
        <f>Table2[[#This Row],[MntFruits]]</f>
        <v>5</v>
      </c>
      <c r="C171" s="4">
        <f>Table2[[#This Row],[MntMeatProducts]]</f>
        <v>33</v>
      </c>
      <c r="D171" s="4">
        <f>Table2[[#This Row],[MntFishProducts]]</f>
        <v>7</v>
      </c>
      <c r="E171" s="4">
        <f>Table2[[#This Row],[MntSweetProducts]]</f>
        <v>0</v>
      </c>
      <c r="F171" s="4">
        <f>Table2[[#This Row],[MntGoldProds]]</f>
        <v>2</v>
      </c>
      <c r="G171" s="8">
        <f>Table5[[#This Row],[Age]]</f>
        <v>54</v>
      </c>
      <c r="H171" s="2" t="s">
        <v>31</v>
      </c>
      <c r="I171" s="17" t="str">
        <f>IF(AND(People!$J171&gt;=16,People!$J171&lt;=25),"16-25",IF(AND(People!$J171&gt;=26,People!$J171&lt;=35),"26-35",IF(AND(People!$J171&gt;=36,People!$J171&lt;=45),"36-45",IF(AND(People!$J171&gt;=46,People!$J171&lt;=55),"46-55",IF(AND(People!$J171&gt;=56,People!$J171&lt;=65),"56-65",IF(AND(People!$J171&gt;=66,People!$J171&lt;=75),"66-75","ALL"))))))</f>
        <v>46-55</v>
      </c>
      <c r="J171" t="str">
        <f>Table5[[#This Row],[Kid Home]]</f>
        <v>No</v>
      </c>
      <c r="K171" t="str">
        <f>Table5[[#This Row],[TennHome]]</f>
        <v>No</v>
      </c>
    </row>
    <row r="172" spans="1:11" ht="16.5" x14ac:dyDescent="0.3">
      <c r="A172" s="6">
        <f>Table2[[#This Row],[MntWines]]</f>
        <v>277</v>
      </c>
      <c r="B172" s="6">
        <f>Table2[[#This Row],[MntFruits]]</f>
        <v>162</v>
      </c>
      <c r="C172" s="6">
        <f>Table2[[#This Row],[MntMeatProducts]]</f>
        <v>305</v>
      </c>
      <c r="D172" s="6">
        <f>Table2[[#This Row],[MntFishProducts]]</f>
        <v>173</v>
      </c>
      <c r="E172" s="6">
        <f>Table2[[#This Row],[MntSweetProducts]]</f>
        <v>76</v>
      </c>
      <c r="F172" s="6">
        <f>Table2[[#This Row],[MntGoldProds]]</f>
        <v>124</v>
      </c>
      <c r="G172" s="8">
        <f>Table5[[#This Row],[Age]]</f>
        <v>25</v>
      </c>
      <c r="H172" s="17" t="s">
        <v>31</v>
      </c>
      <c r="I172" s="17" t="str">
        <f>IF(AND(People!$J172&gt;=16,People!$J172&lt;=25),"16-25",IF(AND(People!$J172&gt;=26,People!$J172&lt;=35),"26-35",IF(AND(People!$J172&gt;=36,People!$J172&lt;=45),"36-45",IF(AND(People!$J172&gt;=46,People!$J172&lt;=55),"46-55",IF(AND(People!$J172&gt;=56,People!$J172&lt;=65),"56-65",IF(AND(People!$J172&gt;=66,People!$J172&lt;=75),"66-75","ALL"))))))</f>
        <v>16-25</v>
      </c>
      <c r="J172" t="str">
        <f>Table5[[#This Row],[Kid Home]]</f>
        <v>No</v>
      </c>
      <c r="K172" t="str">
        <f>Table5[[#This Row],[TennHome]]</f>
        <v>No</v>
      </c>
    </row>
    <row r="173" spans="1:11" ht="16.5" x14ac:dyDescent="0.3">
      <c r="A173" s="4">
        <f>Table2[[#This Row],[MntWines]]</f>
        <v>15</v>
      </c>
      <c r="B173" s="4">
        <f>Table2[[#This Row],[MntFruits]]</f>
        <v>10</v>
      </c>
      <c r="C173" s="4">
        <f>Table2[[#This Row],[MntMeatProducts]]</f>
        <v>19</v>
      </c>
      <c r="D173" s="4">
        <f>Table2[[#This Row],[MntFishProducts]]</f>
        <v>8</v>
      </c>
      <c r="E173" s="4">
        <f>Table2[[#This Row],[MntSweetProducts]]</f>
        <v>17</v>
      </c>
      <c r="F173" s="4">
        <f>Table2[[#This Row],[MntGoldProds]]</f>
        <v>20</v>
      </c>
      <c r="G173" s="8">
        <f>Table5[[#This Row],[Age]]</f>
        <v>57</v>
      </c>
      <c r="H173" s="2" t="s">
        <v>33</v>
      </c>
      <c r="I173" s="17" t="str">
        <f>IF(AND(People!$J173&gt;=16,People!$J173&lt;=25),"16-25",IF(AND(People!$J173&gt;=26,People!$J173&lt;=35),"26-35",IF(AND(People!$J173&gt;=36,People!$J173&lt;=45),"36-45",IF(AND(People!$J173&gt;=46,People!$J173&lt;=55),"46-55",IF(AND(People!$J173&gt;=56,People!$J173&lt;=65),"56-65",IF(AND(People!$J173&gt;=66,People!$J173&lt;=75),"66-75","ALL"))))))</f>
        <v>56-65</v>
      </c>
      <c r="J173" t="str">
        <f>Table5[[#This Row],[Kid Home]]</f>
        <v>Yes</v>
      </c>
      <c r="K173" t="str">
        <f>Table5[[#This Row],[TennHome]]</f>
        <v>Yes</v>
      </c>
    </row>
    <row r="174" spans="1:11" ht="16.5" x14ac:dyDescent="0.3">
      <c r="A174" s="6">
        <f>Table2[[#This Row],[MntWines]]</f>
        <v>7</v>
      </c>
      <c r="B174" s="6">
        <f>Table2[[#This Row],[MntFruits]]</f>
        <v>3</v>
      </c>
      <c r="C174" s="6">
        <f>Table2[[#This Row],[MntMeatProducts]]</f>
        <v>10</v>
      </c>
      <c r="D174" s="6">
        <f>Table2[[#This Row],[MntFishProducts]]</f>
        <v>8</v>
      </c>
      <c r="E174" s="6">
        <f>Table2[[#This Row],[MntSweetProducts]]</f>
        <v>1</v>
      </c>
      <c r="F174" s="6">
        <f>Table2[[#This Row],[MntGoldProds]]</f>
        <v>7</v>
      </c>
      <c r="G174" s="8">
        <f>Table5[[#This Row],[Age]]</f>
        <v>49</v>
      </c>
      <c r="H174" s="17" t="s">
        <v>33</v>
      </c>
      <c r="I174" s="17" t="str">
        <f>IF(AND(People!$J174&gt;=16,People!$J174&lt;=25),"16-25",IF(AND(People!$J174&gt;=26,People!$J174&lt;=35),"26-35",IF(AND(People!$J174&gt;=36,People!$J174&lt;=45),"36-45",IF(AND(People!$J174&gt;=46,People!$J174&lt;=55),"46-55",IF(AND(People!$J174&gt;=56,People!$J174&lt;=65),"56-65",IF(AND(People!$J174&gt;=66,People!$J174&lt;=75),"66-75","ALL"))))))</f>
        <v>46-55</v>
      </c>
      <c r="J174" t="str">
        <f>Table5[[#This Row],[Kid Home]]</f>
        <v>Yes</v>
      </c>
      <c r="K174" t="str">
        <f>Table5[[#This Row],[TennHome]]</f>
        <v>Yes</v>
      </c>
    </row>
    <row r="175" spans="1:11" ht="16.5" x14ac:dyDescent="0.3">
      <c r="A175" s="4">
        <f>Table2[[#This Row],[MntWines]]</f>
        <v>12</v>
      </c>
      <c r="B175" s="4">
        <f>Table2[[#This Row],[MntFruits]]</f>
        <v>4</v>
      </c>
      <c r="C175" s="4">
        <f>Table2[[#This Row],[MntMeatProducts]]</f>
        <v>6</v>
      </c>
      <c r="D175" s="4">
        <f>Table2[[#This Row],[MntFishProducts]]</f>
        <v>11</v>
      </c>
      <c r="E175" s="4">
        <f>Table2[[#This Row],[MntSweetProducts]]</f>
        <v>8</v>
      </c>
      <c r="F175" s="4">
        <f>Table2[[#This Row],[MntGoldProds]]</f>
        <v>16</v>
      </c>
      <c r="G175" s="8">
        <f>Table5[[#This Row],[Age]]</f>
        <v>31</v>
      </c>
      <c r="H175" s="2" t="s">
        <v>31</v>
      </c>
      <c r="I175" s="17" t="str">
        <f>IF(AND(People!$J175&gt;=16,People!$J175&lt;=25),"16-25",IF(AND(People!$J175&gt;=26,People!$J175&lt;=35),"26-35",IF(AND(People!$J175&gt;=36,People!$J175&lt;=45),"36-45",IF(AND(People!$J175&gt;=46,People!$J175&lt;=55),"46-55",IF(AND(People!$J175&gt;=56,People!$J175&lt;=65),"56-65",IF(AND(People!$J175&gt;=66,People!$J175&lt;=75),"66-75","ALL"))))))</f>
        <v>26-35</v>
      </c>
      <c r="J175" t="str">
        <f>Table5[[#This Row],[Kid Home]]</f>
        <v>Yes</v>
      </c>
      <c r="K175" t="str">
        <f>Table5[[#This Row],[TennHome]]</f>
        <v>No</v>
      </c>
    </row>
    <row r="176" spans="1:11" ht="16.5" x14ac:dyDescent="0.3">
      <c r="A176" s="6">
        <f>Table2[[#This Row],[MntWines]]</f>
        <v>85</v>
      </c>
      <c r="B176" s="6">
        <f>Table2[[#This Row],[MntFruits]]</f>
        <v>7</v>
      </c>
      <c r="C176" s="6">
        <f>Table2[[#This Row],[MntMeatProducts]]</f>
        <v>24</v>
      </c>
      <c r="D176" s="6">
        <f>Table2[[#This Row],[MntFishProducts]]</f>
        <v>2</v>
      </c>
      <c r="E176" s="6">
        <f>Table2[[#This Row],[MntSweetProducts]]</f>
        <v>3</v>
      </c>
      <c r="F176" s="6">
        <f>Table2[[#This Row],[MntGoldProds]]</f>
        <v>27</v>
      </c>
      <c r="G176" s="8">
        <f>Table5[[#This Row],[Age]]</f>
        <v>44</v>
      </c>
      <c r="H176" s="17" t="s">
        <v>30</v>
      </c>
      <c r="I176" s="17" t="str">
        <f>IF(AND(People!$J176&gt;=16,People!$J176&lt;=25),"16-25",IF(AND(People!$J176&gt;=26,People!$J176&lt;=35),"26-35",IF(AND(People!$J176&gt;=36,People!$J176&lt;=45),"36-45",IF(AND(People!$J176&gt;=46,People!$J176&lt;=55),"46-55",IF(AND(People!$J176&gt;=56,People!$J176&lt;=65),"56-65",IF(AND(People!$J176&gt;=66,People!$J176&lt;=75),"66-75","ALL"))))))</f>
        <v>36-45</v>
      </c>
      <c r="J176" t="str">
        <f>Table5[[#This Row],[Kid Home]]</f>
        <v>Yes</v>
      </c>
      <c r="K176" t="str">
        <f>Table5[[#This Row],[TennHome]]</f>
        <v>No</v>
      </c>
    </row>
    <row r="177" spans="1:11" ht="16.5" x14ac:dyDescent="0.3">
      <c r="A177" s="4">
        <f>Table2[[#This Row],[MntWines]]</f>
        <v>81</v>
      </c>
      <c r="B177" s="4">
        <f>Table2[[#This Row],[MntFruits]]</f>
        <v>0</v>
      </c>
      <c r="C177" s="4">
        <f>Table2[[#This Row],[MntMeatProducts]]</f>
        <v>6</v>
      </c>
      <c r="D177" s="4">
        <f>Table2[[#This Row],[MntFishProducts]]</f>
        <v>0</v>
      </c>
      <c r="E177" s="4">
        <f>Table2[[#This Row],[MntSweetProducts]]</f>
        <v>0</v>
      </c>
      <c r="F177" s="4">
        <f>Table2[[#This Row],[MntGoldProds]]</f>
        <v>6</v>
      </c>
      <c r="G177" s="8">
        <f>Table5[[#This Row],[Age]]</f>
        <v>55</v>
      </c>
      <c r="H177" s="2" t="s">
        <v>33</v>
      </c>
      <c r="I177" s="17" t="str">
        <f>IF(AND(People!$J177&gt;=16,People!$J177&lt;=25),"16-25",IF(AND(People!$J177&gt;=26,People!$J177&lt;=35),"26-35",IF(AND(People!$J177&gt;=36,People!$J177&lt;=45),"36-45",IF(AND(People!$J177&gt;=46,People!$J177&lt;=55),"46-55",IF(AND(People!$J177&gt;=56,People!$J177&lt;=65),"56-65",IF(AND(People!$J177&gt;=66,People!$J177&lt;=75),"66-75","ALL"))))))</f>
        <v>46-55</v>
      </c>
      <c r="J177" t="str">
        <f>Table5[[#This Row],[Kid Home]]</f>
        <v>Yes</v>
      </c>
      <c r="K177" t="str">
        <f>Table5[[#This Row],[TennHome]]</f>
        <v>Yes</v>
      </c>
    </row>
    <row r="178" spans="1:11" ht="16.5" x14ac:dyDescent="0.3">
      <c r="A178" s="6">
        <f>Table2[[#This Row],[MntWines]]</f>
        <v>59</v>
      </c>
      <c r="B178" s="6">
        <f>Table2[[#This Row],[MntFruits]]</f>
        <v>0</v>
      </c>
      <c r="C178" s="6">
        <f>Table2[[#This Row],[MntMeatProducts]]</f>
        <v>12</v>
      </c>
      <c r="D178" s="6">
        <f>Table2[[#This Row],[MntFishProducts]]</f>
        <v>0</v>
      </c>
      <c r="E178" s="6">
        <f>Table2[[#This Row],[MntSweetProducts]]</f>
        <v>0</v>
      </c>
      <c r="F178" s="6">
        <f>Table2[[#This Row],[MntGoldProds]]</f>
        <v>48</v>
      </c>
      <c r="G178" s="8">
        <f>Table5[[#This Row],[Age]]</f>
        <v>47</v>
      </c>
      <c r="H178" s="17" t="s">
        <v>33</v>
      </c>
      <c r="I178" s="17" t="str">
        <f>IF(AND(People!$J178&gt;=16,People!$J178&lt;=25),"16-25",IF(AND(People!$J178&gt;=26,People!$J178&lt;=35),"26-35",IF(AND(People!$J178&gt;=36,People!$J178&lt;=45),"36-45",IF(AND(People!$J178&gt;=46,People!$J178&lt;=55),"46-55",IF(AND(People!$J178&gt;=56,People!$J178&lt;=65),"56-65",IF(AND(People!$J178&gt;=66,People!$J178&lt;=75),"66-75","ALL"))))))</f>
        <v>46-55</v>
      </c>
      <c r="J178" t="str">
        <f>Table5[[#This Row],[Kid Home]]</f>
        <v>No</v>
      </c>
      <c r="K178" t="str">
        <f>Table5[[#This Row],[TennHome]]</f>
        <v>Yes</v>
      </c>
    </row>
    <row r="179" spans="1:11" ht="16.5" x14ac:dyDescent="0.3">
      <c r="A179" s="4">
        <f>Table2[[#This Row],[MntWines]]</f>
        <v>1149</v>
      </c>
      <c r="B179" s="4">
        <f>Table2[[#This Row],[MntFruits]]</f>
        <v>71</v>
      </c>
      <c r="C179" s="4">
        <f>Table2[[#This Row],[MntMeatProducts]]</f>
        <v>449</v>
      </c>
      <c r="D179" s="4">
        <f>Table2[[#This Row],[MntFishProducts]]</f>
        <v>69</v>
      </c>
      <c r="E179" s="4">
        <f>Table2[[#This Row],[MntSweetProducts]]</f>
        <v>71</v>
      </c>
      <c r="F179" s="4">
        <f>Table2[[#This Row],[MntGoldProds]]</f>
        <v>26</v>
      </c>
      <c r="G179" s="8">
        <f>Table5[[#This Row],[Age]]</f>
        <v>37</v>
      </c>
      <c r="H179" s="2" t="s">
        <v>33</v>
      </c>
      <c r="I179" s="17" t="str">
        <f>IF(AND(People!$J179&gt;=16,People!$J179&lt;=25),"16-25",IF(AND(People!$J179&gt;=26,People!$J179&lt;=35),"26-35",IF(AND(People!$J179&gt;=36,People!$J179&lt;=45),"36-45",IF(AND(People!$J179&gt;=46,People!$J179&lt;=55),"46-55",IF(AND(People!$J179&gt;=56,People!$J179&lt;=65),"56-65",IF(AND(People!$J179&gt;=66,People!$J179&lt;=75),"66-75","ALL"))))))</f>
        <v>36-45</v>
      </c>
      <c r="J179" t="str">
        <f>Table5[[#This Row],[Kid Home]]</f>
        <v>No</v>
      </c>
      <c r="K179" t="str">
        <f>Table5[[#This Row],[TennHome]]</f>
        <v>Yes</v>
      </c>
    </row>
    <row r="180" spans="1:11" ht="16.5" x14ac:dyDescent="0.3">
      <c r="A180" s="6">
        <f>Table2[[#This Row],[MntWines]]</f>
        <v>847</v>
      </c>
      <c r="B180" s="6">
        <f>Table2[[#This Row],[MntFruits]]</f>
        <v>66</v>
      </c>
      <c r="C180" s="6">
        <f>Table2[[#This Row],[MntMeatProducts]]</f>
        <v>119</v>
      </c>
      <c r="D180" s="6">
        <f>Table2[[#This Row],[MntFishProducts]]</f>
        <v>86</v>
      </c>
      <c r="E180" s="6">
        <f>Table2[[#This Row],[MntSweetProducts]]</f>
        <v>89</v>
      </c>
      <c r="F180" s="6">
        <f>Table2[[#This Row],[MntGoldProds]]</f>
        <v>111</v>
      </c>
      <c r="G180" s="8">
        <f>Table5[[#This Row],[Age]]</f>
        <v>64</v>
      </c>
      <c r="H180" s="17" t="s">
        <v>31</v>
      </c>
      <c r="I180" s="17" t="str">
        <f>IF(AND(People!$J180&gt;=16,People!$J180&lt;=25),"16-25",IF(AND(People!$J180&gt;=26,People!$J180&lt;=35),"26-35",IF(AND(People!$J180&gt;=36,People!$J180&lt;=45),"36-45",IF(AND(People!$J180&gt;=46,People!$J180&lt;=55),"46-55",IF(AND(People!$J180&gt;=56,People!$J180&lt;=65),"56-65",IF(AND(People!$J180&gt;=66,People!$J180&lt;=75),"66-75","ALL"))))))</f>
        <v>56-65</v>
      </c>
      <c r="J180" t="str">
        <f>Table5[[#This Row],[Kid Home]]</f>
        <v>No</v>
      </c>
      <c r="K180" t="str">
        <f>Table5[[#This Row],[TennHome]]</f>
        <v>No</v>
      </c>
    </row>
    <row r="181" spans="1:11" ht="16.5" x14ac:dyDescent="0.3">
      <c r="A181" s="4">
        <f>Table2[[#This Row],[MntWines]]</f>
        <v>29</v>
      </c>
      <c r="B181" s="4">
        <f>Table2[[#This Row],[MntFruits]]</f>
        <v>0</v>
      </c>
      <c r="C181" s="4">
        <f>Table2[[#This Row],[MntMeatProducts]]</f>
        <v>14</v>
      </c>
      <c r="D181" s="4">
        <f>Table2[[#This Row],[MntFishProducts]]</f>
        <v>0</v>
      </c>
      <c r="E181" s="4">
        <f>Table2[[#This Row],[MntSweetProducts]]</f>
        <v>0</v>
      </c>
      <c r="F181" s="4">
        <f>Table2[[#This Row],[MntGoldProds]]</f>
        <v>2</v>
      </c>
      <c r="G181" s="8">
        <f>Table5[[#This Row],[Age]]</f>
        <v>44</v>
      </c>
      <c r="H181" s="2" t="s">
        <v>33</v>
      </c>
      <c r="I181" s="17" t="str">
        <f>IF(AND(People!$J181&gt;=16,People!$J181&lt;=25),"16-25",IF(AND(People!$J181&gt;=26,People!$J181&lt;=35),"26-35",IF(AND(People!$J181&gt;=36,People!$J181&lt;=45),"36-45",IF(AND(People!$J181&gt;=46,People!$J181&lt;=55),"46-55",IF(AND(People!$J181&gt;=56,People!$J181&lt;=65),"56-65",IF(AND(People!$J181&gt;=66,People!$J181&lt;=75),"66-75","ALL"))))))</f>
        <v>36-45</v>
      </c>
      <c r="J181" t="str">
        <f>Table5[[#This Row],[Kid Home]]</f>
        <v>Yes</v>
      </c>
      <c r="K181" t="str">
        <f>Table5[[#This Row],[TennHome]]</f>
        <v>Yes</v>
      </c>
    </row>
    <row r="182" spans="1:11" ht="16.5" x14ac:dyDescent="0.3">
      <c r="A182" s="6">
        <f>Table2[[#This Row],[MntWines]]</f>
        <v>2</v>
      </c>
      <c r="B182" s="6">
        <f>Table2[[#This Row],[MntFruits]]</f>
        <v>0</v>
      </c>
      <c r="C182" s="6">
        <f>Table2[[#This Row],[MntMeatProducts]]</f>
        <v>5</v>
      </c>
      <c r="D182" s="6">
        <f>Table2[[#This Row],[MntFishProducts]]</f>
        <v>2</v>
      </c>
      <c r="E182" s="6">
        <f>Table2[[#This Row],[MntSweetProducts]]</f>
        <v>0</v>
      </c>
      <c r="F182" s="6">
        <f>Table2[[#This Row],[MntGoldProds]]</f>
        <v>1</v>
      </c>
      <c r="G182" s="8">
        <f>Table5[[#This Row],[Age]]</f>
        <v>55</v>
      </c>
      <c r="H182" s="17" t="s">
        <v>33</v>
      </c>
      <c r="I182" s="17" t="str">
        <f>IF(AND(People!$J182&gt;=16,People!$J182&lt;=25),"16-25",IF(AND(People!$J182&gt;=26,People!$J182&lt;=35),"26-35",IF(AND(People!$J182&gt;=36,People!$J182&lt;=45),"36-45",IF(AND(People!$J182&gt;=46,People!$J182&lt;=55),"46-55",IF(AND(People!$J182&gt;=56,People!$J182&lt;=65),"56-65",IF(AND(People!$J182&gt;=66,People!$J182&lt;=75),"66-75","ALL"))))))</f>
        <v>46-55</v>
      </c>
      <c r="J182" t="str">
        <f>Table5[[#This Row],[Kid Home]]</f>
        <v>Yes</v>
      </c>
      <c r="K182" t="str">
        <f>Table5[[#This Row],[TennHome]]</f>
        <v>Yes</v>
      </c>
    </row>
    <row r="183" spans="1:11" ht="16.5" x14ac:dyDescent="0.3">
      <c r="A183" s="4">
        <f>Table2[[#This Row],[MntWines]]</f>
        <v>207</v>
      </c>
      <c r="B183" s="4">
        <f>Table2[[#This Row],[MntFruits]]</f>
        <v>26</v>
      </c>
      <c r="C183" s="4">
        <f>Table2[[#This Row],[MntMeatProducts]]</f>
        <v>447</v>
      </c>
      <c r="D183" s="4">
        <f>Table2[[#This Row],[MntFishProducts]]</f>
        <v>75</v>
      </c>
      <c r="E183" s="4">
        <f>Table2[[#This Row],[MntSweetProducts]]</f>
        <v>0</v>
      </c>
      <c r="F183" s="4">
        <f>Table2[[#This Row],[MntGoldProds]]</f>
        <v>223</v>
      </c>
      <c r="G183" s="8">
        <f>Table5[[#This Row],[Age]]</f>
        <v>62</v>
      </c>
      <c r="H183" s="2" t="s">
        <v>33</v>
      </c>
      <c r="I183" s="17" t="str">
        <f>IF(AND(People!$J183&gt;=16,People!$J183&lt;=25),"16-25",IF(AND(People!$J183&gt;=26,People!$J183&lt;=35),"26-35",IF(AND(People!$J183&gt;=36,People!$J183&lt;=45),"36-45",IF(AND(People!$J183&gt;=46,People!$J183&lt;=55),"46-55",IF(AND(People!$J183&gt;=56,People!$J183&lt;=65),"56-65",IF(AND(People!$J183&gt;=66,People!$J183&lt;=75),"66-75","ALL"))))))</f>
        <v>56-65</v>
      </c>
      <c r="J183" t="str">
        <f>Table5[[#This Row],[Kid Home]]</f>
        <v>No</v>
      </c>
      <c r="K183" t="str">
        <f>Table5[[#This Row],[TennHome]]</f>
        <v>No</v>
      </c>
    </row>
    <row r="184" spans="1:11" ht="16.5" x14ac:dyDescent="0.3">
      <c r="A184" s="6">
        <f>Table2[[#This Row],[MntWines]]</f>
        <v>152</v>
      </c>
      <c r="B184" s="6">
        <f>Table2[[#This Row],[MntFruits]]</f>
        <v>3</v>
      </c>
      <c r="C184" s="6">
        <f>Table2[[#This Row],[MntMeatProducts]]</f>
        <v>22</v>
      </c>
      <c r="D184" s="6">
        <f>Table2[[#This Row],[MntFishProducts]]</f>
        <v>2</v>
      </c>
      <c r="E184" s="6">
        <f>Table2[[#This Row],[MntSweetProducts]]</f>
        <v>5</v>
      </c>
      <c r="F184" s="6">
        <f>Table2[[#This Row],[MntGoldProds]]</f>
        <v>7</v>
      </c>
      <c r="G184" s="8">
        <f>Table5[[#This Row],[Age]]</f>
        <v>38</v>
      </c>
      <c r="H184" s="17" t="s">
        <v>33</v>
      </c>
      <c r="I184" s="17" t="str">
        <f>IF(AND(People!$J184&gt;=16,People!$J184&lt;=25),"16-25",IF(AND(People!$J184&gt;=26,People!$J184&lt;=35),"26-35",IF(AND(People!$J184&gt;=36,People!$J184&lt;=45),"36-45",IF(AND(People!$J184&gt;=46,People!$J184&lt;=55),"46-55",IF(AND(People!$J184&gt;=56,People!$J184&lt;=65),"56-65",IF(AND(People!$J184&gt;=66,People!$J184&lt;=75),"66-75","ALL"))))))</f>
        <v>36-45</v>
      </c>
      <c r="J184" t="str">
        <f>Table5[[#This Row],[Kid Home]]</f>
        <v>No</v>
      </c>
      <c r="K184" t="str">
        <f>Table5[[#This Row],[TennHome]]</f>
        <v>Yes</v>
      </c>
    </row>
    <row r="185" spans="1:11" ht="16.5" x14ac:dyDescent="0.3">
      <c r="A185" s="4">
        <f>Table2[[#This Row],[MntWines]]</f>
        <v>12</v>
      </c>
      <c r="B185" s="4">
        <f>Table2[[#This Row],[MntFruits]]</f>
        <v>11</v>
      </c>
      <c r="C185" s="4">
        <f>Table2[[#This Row],[MntMeatProducts]]</f>
        <v>10</v>
      </c>
      <c r="D185" s="4">
        <f>Table2[[#This Row],[MntFishProducts]]</f>
        <v>3</v>
      </c>
      <c r="E185" s="4">
        <f>Table2[[#This Row],[MntSweetProducts]]</f>
        <v>12</v>
      </c>
      <c r="F185" s="4">
        <f>Table2[[#This Row],[MntGoldProds]]</f>
        <v>9</v>
      </c>
      <c r="G185" s="8">
        <f>Table5[[#This Row],[Age]]</f>
        <v>26</v>
      </c>
      <c r="H185" s="2" t="s">
        <v>33</v>
      </c>
      <c r="I185" s="17" t="str">
        <f>IF(AND(People!$J185&gt;=16,People!$J185&lt;=25),"16-25",IF(AND(People!$J185&gt;=26,People!$J185&lt;=35),"26-35",IF(AND(People!$J185&gt;=36,People!$J185&lt;=45),"36-45",IF(AND(People!$J185&gt;=46,People!$J185&lt;=55),"46-55",IF(AND(People!$J185&gt;=56,People!$J185&lt;=65),"56-65",IF(AND(People!$J185&gt;=66,People!$J185&lt;=75),"66-75","ALL"))))))</f>
        <v>26-35</v>
      </c>
      <c r="J185" t="str">
        <f>Table5[[#This Row],[Kid Home]]</f>
        <v>Yes</v>
      </c>
      <c r="K185" t="str">
        <f>Table5[[#This Row],[TennHome]]</f>
        <v>No</v>
      </c>
    </row>
    <row r="186" spans="1:11" ht="16.5" x14ac:dyDescent="0.3">
      <c r="A186" s="6">
        <f>Table2[[#This Row],[MntWines]]</f>
        <v>620</v>
      </c>
      <c r="B186" s="6">
        <f>Table2[[#This Row],[MntFruits]]</f>
        <v>26</v>
      </c>
      <c r="C186" s="6">
        <f>Table2[[#This Row],[MntMeatProducts]]</f>
        <v>195</v>
      </c>
      <c r="D186" s="6">
        <f>Table2[[#This Row],[MntFishProducts]]</f>
        <v>34</v>
      </c>
      <c r="E186" s="6">
        <f>Table2[[#This Row],[MntSweetProducts]]</f>
        <v>17</v>
      </c>
      <c r="F186" s="6">
        <f>Table2[[#This Row],[MntGoldProds]]</f>
        <v>141</v>
      </c>
      <c r="G186" s="8">
        <f>Table5[[#This Row],[Age]]</f>
        <v>67</v>
      </c>
      <c r="H186" s="17" t="s">
        <v>33</v>
      </c>
      <c r="I186" s="17" t="str">
        <f>IF(AND(People!$J186&gt;=16,People!$J186&lt;=25),"16-25",IF(AND(People!$J186&gt;=26,People!$J186&lt;=35),"26-35",IF(AND(People!$J186&gt;=36,People!$J186&lt;=45),"36-45",IF(AND(People!$J186&gt;=46,People!$J186&lt;=55),"46-55",IF(AND(People!$J186&gt;=56,People!$J186&lt;=65),"56-65",IF(AND(People!$J186&gt;=66,People!$J186&lt;=75),"66-75","ALL"))))))</f>
        <v>66-75</v>
      </c>
      <c r="J186" t="str">
        <f>Table5[[#This Row],[Kid Home]]</f>
        <v>No</v>
      </c>
      <c r="K186" t="str">
        <f>Table5[[#This Row],[TennHome]]</f>
        <v>No</v>
      </c>
    </row>
    <row r="187" spans="1:11" ht="16.5" x14ac:dyDescent="0.3">
      <c r="A187" s="4">
        <f>Table2[[#This Row],[MntWines]]</f>
        <v>47</v>
      </c>
      <c r="B187" s="4">
        <f>Table2[[#This Row],[MntFruits]]</f>
        <v>1</v>
      </c>
      <c r="C187" s="4">
        <f>Table2[[#This Row],[MntMeatProducts]]</f>
        <v>6</v>
      </c>
      <c r="D187" s="4">
        <f>Table2[[#This Row],[MntFishProducts]]</f>
        <v>0</v>
      </c>
      <c r="E187" s="4">
        <f>Table2[[#This Row],[MntSweetProducts]]</f>
        <v>0</v>
      </c>
      <c r="F187" s="4">
        <f>Table2[[#This Row],[MntGoldProds]]</f>
        <v>12</v>
      </c>
      <c r="G187" s="8">
        <f>Table5[[#This Row],[Age]]</f>
        <v>30</v>
      </c>
      <c r="H187" s="2" t="s">
        <v>33</v>
      </c>
      <c r="I187" s="17" t="str">
        <f>IF(AND(People!$J187&gt;=16,People!$J187&lt;=25),"16-25",IF(AND(People!$J187&gt;=26,People!$J187&lt;=35),"26-35",IF(AND(People!$J187&gt;=36,People!$J187&lt;=45),"36-45",IF(AND(People!$J187&gt;=46,People!$J187&lt;=55),"46-55",IF(AND(People!$J187&gt;=56,People!$J187&lt;=65),"56-65",IF(AND(People!$J187&gt;=66,People!$J187&lt;=75),"66-75","ALL"))))))</f>
        <v>26-35</v>
      </c>
      <c r="J187" t="str">
        <f>Table5[[#This Row],[Kid Home]]</f>
        <v>Yes</v>
      </c>
      <c r="K187" t="str">
        <f>Table5[[#This Row],[TennHome]]</f>
        <v>No</v>
      </c>
    </row>
    <row r="188" spans="1:11" ht="16.5" x14ac:dyDescent="0.3">
      <c r="A188" s="6">
        <f>Table2[[#This Row],[MntWines]]</f>
        <v>1</v>
      </c>
      <c r="B188" s="6">
        <f>Table2[[#This Row],[MntFruits]]</f>
        <v>9</v>
      </c>
      <c r="C188" s="6">
        <f>Table2[[#This Row],[MntMeatProducts]]</f>
        <v>7</v>
      </c>
      <c r="D188" s="6">
        <f>Table2[[#This Row],[MntFishProducts]]</f>
        <v>2</v>
      </c>
      <c r="E188" s="6">
        <f>Table2[[#This Row],[MntSweetProducts]]</f>
        <v>14</v>
      </c>
      <c r="F188" s="6">
        <f>Table2[[#This Row],[MntGoldProds]]</f>
        <v>10</v>
      </c>
      <c r="G188" s="8">
        <f>Table5[[#This Row],[Age]]</f>
        <v>53</v>
      </c>
      <c r="H188" s="17" t="s">
        <v>30</v>
      </c>
      <c r="I188" s="17" t="str">
        <f>IF(AND(People!$J188&gt;=16,People!$J188&lt;=25),"16-25",IF(AND(People!$J188&gt;=26,People!$J188&lt;=35),"26-35",IF(AND(People!$J188&gt;=36,People!$J188&lt;=45),"36-45",IF(AND(People!$J188&gt;=46,People!$J188&lt;=55),"46-55",IF(AND(People!$J188&gt;=56,People!$J188&lt;=65),"56-65",IF(AND(People!$J188&gt;=66,People!$J188&lt;=75),"66-75","ALL"))))))</f>
        <v>46-55</v>
      </c>
      <c r="J188" t="str">
        <f>Table5[[#This Row],[Kid Home]]</f>
        <v>No</v>
      </c>
      <c r="K188" t="str">
        <f>Table5[[#This Row],[TennHome]]</f>
        <v>No</v>
      </c>
    </row>
    <row r="189" spans="1:11" ht="16.5" x14ac:dyDescent="0.3">
      <c r="A189" s="4">
        <f>Table2[[#This Row],[MntWines]]</f>
        <v>10</v>
      </c>
      <c r="B189" s="4">
        <f>Table2[[#This Row],[MntFruits]]</f>
        <v>1</v>
      </c>
      <c r="C189" s="4">
        <f>Table2[[#This Row],[MntMeatProducts]]</f>
        <v>18</v>
      </c>
      <c r="D189" s="4">
        <f>Table2[[#This Row],[MntFishProducts]]</f>
        <v>10</v>
      </c>
      <c r="E189" s="4">
        <f>Table2[[#This Row],[MntSweetProducts]]</f>
        <v>4</v>
      </c>
      <c r="F189" s="4">
        <f>Table2[[#This Row],[MntGoldProds]]</f>
        <v>7</v>
      </c>
      <c r="G189" s="8">
        <f>Table5[[#This Row],[Age]]</f>
        <v>29</v>
      </c>
      <c r="H189" s="2" t="s">
        <v>33</v>
      </c>
      <c r="I189" s="17" t="str">
        <f>IF(AND(People!$J189&gt;=16,People!$J189&lt;=25),"16-25",IF(AND(People!$J189&gt;=26,People!$J189&lt;=35),"26-35",IF(AND(People!$J189&gt;=36,People!$J189&lt;=45),"36-45",IF(AND(People!$J189&gt;=46,People!$J189&lt;=55),"46-55",IF(AND(People!$J189&gt;=56,People!$J189&lt;=65),"56-65",IF(AND(People!$J189&gt;=66,People!$J189&lt;=75),"66-75","ALL"))))))</f>
        <v>26-35</v>
      </c>
      <c r="J189" t="str">
        <f>Table5[[#This Row],[Kid Home]]</f>
        <v>Yes</v>
      </c>
      <c r="K189" t="str">
        <f>Table5[[#This Row],[TennHome]]</f>
        <v>No</v>
      </c>
    </row>
    <row r="190" spans="1:11" ht="16.5" x14ac:dyDescent="0.3">
      <c r="A190" s="6">
        <f>Table2[[#This Row],[MntWines]]</f>
        <v>35</v>
      </c>
      <c r="B190" s="6">
        <f>Table2[[#This Row],[MntFruits]]</f>
        <v>0</v>
      </c>
      <c r="C190" s="6">
        <f>Table2[[#This Row],[MntMeatProducts]]</f>
        <v>2</v>
      </c>
      <c r="D190" s="6">
        <f>Table2[[#This Row],[MntFishProducts]]</f>
        <v>0</v>
      </c>
      <c r="E190" s="6">
        <f>Table2[[#This Row],[MntSweetProducts]]</f>
        <v>0</v>
      </c>
      <c r="F190" s="6">
        <f>Table2[[#This Row],[MntGoldProds]]</f>
        <v>2</v>
      </c>
      <c r="G190" s="8">
        <f>Table5[[#This Row],[Age]]</f>
        <v>44</v>
      </c>
      <c r="H190" s="17" t="s">
        <v>33</v>
      </c>
      <c r="I190" s="17" t="str">
        <f>IF(AND(People!$J190&gt;=16,People!$J190&lt;=25),"16-25",IF(AND(People!$J190&gt;=26,People!$J190&lt;=35),"26-35",IF(AND(People!$J190&gt;=36,People!$J190&lt;=45),"36-45",IF(AND(People!$J190&gt;=46,People!$J190&lt;=55),"46-55",IF(AND(People!$J190&gt;=56,People!$J190&lt;=65),"56-65",IF(AND(People!$J190&gt;=66,People!$J190&lt;=75),"66-75","ALL"))))))</f>
        <v>36-45</v>
      </c>
      <c r="J190" t="str">
        <f>Table5[[#This Row],[Kid Home]]</f>
        <v>No</v>
      </c>
      <c r="K190" t="str">
        <f>Table5[[#This Row],[TennHome]]</f>
        <v>Yes</v>
      </c>
    </row>
    <row r="191" spans="1:11" ht="16.5" x14ac:dyDescent="0.3">
      <c r="A191" s="4">
        <f>Table2[[#This Row],[MntWines]]</f>
        <v>356</v>
      </c>
      <c r="B191" s="4">
        <f>Table2[[#This Row],[MntFruits]]</f>
        <v>0</v>
      </c>
      <c r="C191" s="4">
        <f>Table2[[#This Row],[MntMeatProducts]]</f>
        <v>107</v>
      </c>
      <c r="D191" s="4">
        <f>Table2[[#This Row],[MntFishProducts]]</f>
        <v>19</v>
      </c>
      <c r="E191" s="4">
        <f>Table2[[#This Row],[MntSweetProducts]]</f>
        <v>9</v>
      </c>
      <c r="F191" s="4">
        <f>Table2[[#This Row],[MntGoldProds]]</f>
        <v>117</v>
      </c>
      <c r="G191" s="8">
        <f>Table5[[#This Row],[Age]]</f>
        <v>47</v>
      </c>
      <c r="H191" s="2" t="s">
        <v>33</v>
      </c>
      <c r="I191" s="17" t="str">
        <f>IF(AND(People!$J191&gt;=16,People!$J191&lt;=25),"16-25",IF(AND(People!$J191&gt;=26,People!$J191&lt;=35),"26-35",IF(AND(People!$J191&gt;=36,People!$J191&lt;=45),"36-45",IF(AND(People!$J191&gt;=46,People!$J191&lt;=55),"46-55",IF(AND(People!$J191&gt;=56,People!$J191&lt;=65),"56-65",IF(AND(People!$J191&gt;=66,People!$J191&lt;=75),"66-75","ALL"))))))</f>
        <v>46-55</v>
      </c>
      <c r="J191" t="str">
        <f>Table5[[#This Row],[Kid Home]]</f>
        <v>No</v>
      </c>
      <c r="K191" t="str">
        <f>Table5[[#This Row],[TennHome]]</f>
        <v>Yes</v>
      </c>
    </row>
    <row r="192" spans="1:11" ht="16.5" x14ac:dyDescent="0.3">
      <c r="A192" s="6">
        <f>Table2[[#This Row],[MntWines]]</f>
        <v>783</v>
      </c>
      <c r="B192" s="6">
        <f>Table2[[#This Row],[MntFruits]]</f>
        <v>30</v>
      </c>
      <c r="C192" s="6">
        <f>Table2[[#This Row],[MntMeatProducts]]</f>
        <v>537</v>
      </c>
      <c r="D192" s="6">
        <f>Table2[[#This Row],[MntFishProducts]]</f>
        <v>140</v>
      </c>
      <c r="E192" s="6">
        <f>Table2[[#This Row],[MntSweetProducts]]</f>
        <v>76</v>
      </c>
      <c r="F192" s="6">
        <f>Table2[[#This Row],[MntGoldProds]]</f>
        <v>15</v>
      </c>
      <c r="G192" s="8">
        <f>Table5[[#This Row],[Age]]</f>
        <v>37</v>
      </c>
      <c r="H192" s="17" t="s">
        <v>31</v>
      </c>
      <c r="I192" s="17" t="str">
        <f>IF(AND(People!$J192&gt;=16,People!$J192&lt;=25),"16-25",IF(AND(People!$J192&gt;=26,People!$J192&lt;=35),"26-35",IF(AND(People!$J192&gt;=36,People!$J192&lt;=45),"36-45",IF(AND(People!$J192&gt;=46,People!$J192&lt;=55),"46-55",IF(AND(People!$J192&gt;=56,People!$J192&lt;=65),"56-65",IF(AND(People!$J192&gt;=66,People!$J192&lt;=75),"66-75","ALL"))))))</f>
        <v>36-45</v>
      </c>
      <c r="J192" t="str">
        <f>Table5[[#This Row],[Kid Home]]</f>
        <v>No</v>
      </c>
      <c r="K192" t="str">
        <f>Table5[[#This Row],[TennHome]]</f>
        <v>No</v>
      </c>
    </row>
    <row r="193" spans="1:11" ht="16.5" x14ac:dyDescent="0.3">
      <c r="A193" s="4">
        <f>Table2[[#This Row],[MntWines]]</f>
        <v>42</v>
      </c>
      <c r="B193" s="4">
        <f>Table2[[#This Row],[MntFruits]]</f>
        <v>1</v>
      </c>
      <c r="C193" s="4">
        <f>Table2[[#This Row],[MntMeatProducts]]</f>
        <v>18</v>
      </c>
      <c r="D193" s="4">
        <f>Table2[[#This Row],[MntFishProducts]]</f>
        <v>3</v>
      </c>
      <c r="E193" s="4">
        <f>Table2[[#This Row],[MntSweetProducts]]</f>
        <v>0</v>
      </c>
      <c r="F193" s="4">
        <f>Table2[[#This Row],[MntGoldProds]]</f>
        <v>4</v>
      </c>
      <c r="G193" s="8">
        <f>Table5[[#This Row],[Age]]</f>
        <v>49</v>
      </c>
      <c r="H193" s="2" t="s">
        <v>31</v>
      </c>
      <c r="I193" s="17" t="str">
        <f>IF(AND(People!$J193&gt;=16,People!$J193&lt;=25),"16-25",IF(AND(People!$J193&gt;=26,People!$J193&lt;=35),"26-35",IF(AND(People!$J193&gt;=36,People!$J193&lt;=45),"36-45",IF(AND(People!$J193&gt;=46,People!$J193&lt;=55),"46-55",IF(AND(People!$J193&gt;=56,People!$J193&lt;=65),"56-65",IF(AND(People!$J193&gt;=66,People!$J193&lt;=75),"66-75","ALL"))))))</f>
        <v>46-55</v>
      </c>
      <c r="J193" t="str">
        <f>Table5[[#This Row],[Kid Home]]</f>
        <v>Yes</v>
      </c>
      <c r="K193" t="str">
        <f>Table5[[#This Row],[TennHome]]</f>
        <v>Yes</v>
      </c>
    </row>
    <row r="194" spans="1:11" ht="16.5" x14ac:dyDescent="0.3">
      <c r="A194" s="6">
        <f>Table2[[#This Row],[MntWines]]</f>
        <v>1</v>
      </c>
      <c r="B194" s="6">
        <f>Table2[[#This Row],[MntFruits]]</f>
        <v>4</v>
      </c>
      <c r="C194" s="6">
        <f>Table2[[#This Row],[MntMeatProducts]]</f>
        <v>10</v>
      </c>
      <c r="D194" s="6">
        <f>Table2[[#This Row],[MntFishProducts]]</f>
        <v>29</v>
      </c>
      <c r="E194" s="6">
        <f>Table2[[#This Row],[MntSweetProducts]]</f>
        <v>0</v>
      </c>
      <c r="F194" s="6">
        <f>Table2[[#This Row],[MntGoldProds]]</f>
        <v>36</v>
      </c>
      <c r="G194" s="8">
        <f>Table5[[#This Row],[Age]]</f>
        <v>34</v>
      </c>
      <c r="H194" s="17" t="s">
        <v>35</v>
      </c>
      <c r="I194" s="17" t="str">
        <f>IF(AND(People!$J194&gt;=16,People!$J194&lt;=25),"16-25",IF(AND(People!$J194&gt;=26,People!$J194&lt;=35),"26-35",IF(AND(People!$J194&gt;=36,People!$J194&lt;=45),"36-45",IF(AND(People!$J194&gt;=46,People!$J194&lt;=55),"46-55",IF(AND(People!$J194&gt;=56,People!$J194&lt;=65),"56-65",IF(AND(People!$J194&gt;=66,People!$J194&lt;=75),"66-75","ALL"))))))</f>
        <v>26-35</v>
      </c>
      <c r="J194" t="str">
        <f>Table5[[#This Row],[Kid Home]]</f>
        <v>Yes</v>
      </c>
      <c r="K194" t="str">
        <f>Table5[[#This Row],[TennHome]]</f>
        <v>No</v>
      </c>
    </row>
    <row r="195" spans="1:11" ht="16.5" x14ac:dyDescent="0.3">
      <c r="A195" s="4">
        <f>Table2[[#This Row],[MntWines]]</f>
        <v>466</v>
      </c>
      <c r="B195" s="4">
        <f>Table2[[#This Row],[MntFruits]]</f>
        <v>22</v>
      </c>
      <c r="C195" s="4">
        <f>Table2[[#This Row],[MntMeatProducts]]</f>
        <v>432</v>
      </c>
      <c r="D195" s="4">
        <f>Table2[[#This Row],[MntFishProducts]]</f>
        <v>147</v>
      </c>
      <c r="E195" s="4">
        <f>Table2[[#This Row],[MntSweetProducts]]</f>
        <v>113</v>
      </c>
      <c r="F195" s="4">
        <f>Table2[[#This Row],[MntGoldProds]]</f>
        <v>102</v>
      </c>
      <c r="G195" s="8">
        <f>Table5[[#This Row],[Age]]</f>
        <v>24</v>
      </c>
      <c r="H195" s="2" t="s">
        <v>33</v>
      </c>
      <c r="I195" s="17" t="str">
        <f>IF(AND(People!$J195&gt;=16,People!$J195&lt;=25),"16-25",IF(AND(People!$J195&gt;=26,People!$J195&lt;=35),"26-35",IF(AND(People!$J195&gt;=36,People!$J195&lt;=45),"36-45",IF(AND(People!$J195&gt;=46,People!$J195&lt;=55),"46-55",IF(AND(People!$J195&gt;=56,People!$J195&lt;=65),"56-65",IF(AND(People!$J195&gt;=66,People!$J195&lt;=75),"66-75","ALL"))))))</f>
        <v>16-25</v>
      </c>
      <c r="J195" t="str">
        <f>Table5[[#This Row],[Kid Home]]</f>
        <v>No</v>
      </c>
      <c r="K195" t="str">
        <f>Table5[[#This Row],[TennHome]]</f>
        <v>No</v>
      </c>
    </row>
    <row r="196" spans="1:11" ht="16.5" x14ac:dyDescent="0.3">
      <c r="A196" s="6">
        <f>Table2[[#This Row],[MntWines]]</f>
        <v>15</v>
      </c>
      <c r="B196" s="6">
        <f>Table2[[#This Row],[MntFruits]]</f>
        <v>6</v>
      </c>
      <c r="C196" s="6">
        <f>Table2[[#This Row],[MntMeatProducts]]</f>
        <v>8</v>
      </c>
      <c r="D196" s="6">
        <f>Table2[[#This Row],[MntFishProducts]]</f>
        <v>7</v>
      </c>
      <c r="E196" s="6">
        <f>Table2[[#This Row],[MntSweetProducts]]</f>
        <v>4</v>
      </c>
      <c r="F196" s="6">
        <f>Table2[[#This Row],[MntGoldProds]]</f>
        <v>25</v>
      </c>
      <c r="G196" s="8">
        <f>Table5[[#This Row],[Age]]</f>
        <v>44</v>
      </c>
      <c r="H196" s="17" t="s">
        <v>33</v>
      </c>
      <c r="I196" s="17" t="str">
        <f>IF(AND(People!$J196&gt;=16,People!$J196&lt;=25),"16-25",IF(AND(People!$J196&gt;=26,People!$J196&lt;=35),"26-35",IF(AND(People!$J196&gt;=36,People!$J196&lt;=45),"36-45",IF(AND(People!$J196&gt;=46,People!$J196&lt;=55),"46-55",IF(AND(People!$J196&gt;=56,People!$J196&lt;=65),"56-65",IF(AND(People!$J196&gt;=66,People!$J196&lt;=75),"66-75","ALL"))))))</f>
        <v>36-45</v>
      </c>
      <c r="J196" t="str">
        <f>Table5[[#This Row],[Kid Home]]</f>
        <v>Yes</v>
      </c>
      <c r="K196" t="str">
        <f>Table5[[#This Row],[TennHome]]</f>
        <v>No</v>
      </c>
    </row>
    <row r="197" spans="1:11" ht="16.5" x14ac:dyDescent="0.3">
      <c r="A197" s="4">
        <f>Table2[[#This Row],[MntWines]]</f>
        <v>23</v>
      </c>
      <c r="B197" s="4">
        <f>Table2[[#This Row],[MntFruits]]</f>
        <v>3</v>
      </c>
      <c r="C197" s="4">
        <f>Table2[[#This Row],[MntMeatProducts]]</f>
        <v>21</v>
      </c>
      <c r="D197" s="4">
        <f>Table2[[#This Row],[MntFishProducts]]</f>
        <v>3</v>
      </c>
      <c r="E197" s="4">
        <f>Table2[[#This Row],[MntSweetProducts]]</f>
        <v>19</v>
      </c>
      <c r="F197" s="4">
        <f>Table2[[#This Row],[MntGoldProds]]</f>
        <v>22</v>
      </c>
      <c r="G197" s="8">
        <f>Table5[[#This Row],[Age]]</f>
        <v>25</v>
      </c>
      <c r="H197" s="2" t="s">
        <v>33</v>
      </c>
      <c r="I197" s="17" t="str">
        <f>IF(AND(People!$J197&gt;=16,People!$J197&lt;=25),"16-25",IF(AND(People!$J197&gt;=26,People!$J197&lt;=35),"26-35",IF(AND(People!$J197&gt;=36,People!$J197&lt;=45),"36-45",IF(AND(People!$J197&gt;=46,People!$J197&lt;=55),"46-55",IF(AND(People!$J197&gt;=56,People!$J197&lt;=65),"56-65",IF(AND(People!$J197&gt;=66,People!$J197&lt;=75),"66-75","ALL"))))))</f>
        <v>16-25</v>
      </c>
      <c r="J197" t="str">
        <f>Table5[[#This Row],[Kid Home]]</f>
        <v>Yes</v>
      </c>
      <c r="K197" t="str">
        <f>Table5[[#This Row],[TennHome]]</f>
        <v>No</v>
      </c>
    </row>
    <row r="198" spans="1:11" ht="16.5" x14ac:dyDescent="0.3">
      <c r="A198" s="6">
        <f>Table2[[#This Row],[MntWines]]</f>
        <v>235</v>
      </c>
      <c r="B198" s="6">
        <f>Table2[[#This Row],[MntFruits]]</f>
        <v>6</v>
      </c>
      <c r="C198" s="6">
        <f>Table2[[#This Row],[MntMeatProducts]]</f>
        <v>45</v>
      </c>
      <c r="D198" s="6">
        <f>Table2[[#This Row],[MntFishProducts]]</f>
        <v>8</v>
      </c>
      <c r="E198" s="6">
        <f>Table2[[#This Row],[MntSweetProducts]]</f>
        <v>9</v>
      </c>
      <c r="F198" s="6">
        <f>Table2[[#This Row],[MntGoldProds]]</f>
        <v>12</v>
      </c>
      <c r="G198" s="8">
        <f>Table5[[#This Row],[Age]]</f>
        <v>40</v>
      </c>
      <c r="H198" s="17" t="s">
        <v>33</v>
      </c>
      <c r="I198" s="17" t="str">
        <f>IF(AND(People!$J198&gt;=16,People!$J198&lt;=25),"16-25",IF(AND(People!$J198&gt;=26,People!$J198&lt;=35),"26-35",IF(AND(People!$J198&gt;=36,People!$J198&lt;=45),"36-45",IF(AND(People!$J198&gt;=46,People!$J198&lt;=55),"46-55",IF(AND(People!$J198&gt;=56,People!$J198&lt;=65),"56-65",IF(AND(People!$J198&gt;=66,People!$J198&lt;=75),"66-75","ALL"))))))</f>
        <v>36-45</v>
      </c>
      <c r="J198" t="str">
        <f>Table5[[#This Row],[Kid Home]]</f>
        <v>Yes</v>
      </c>
      <c r="K198" t="str">
        <f>Table5[[#This Row],[TennHome]]</f>
        <v>Yes</v>
      </c>
    </row>
    <row r="199" spans="1:11" ht="16.5" x14ac:dyDescent="0.3">
      <c r="A199" s="4">
        <f>Table2[[#This Row],[MntWines]]</f>
        <v>10</v>
      </c>
      <c r="B199" s="4">
        <f>Table2[[#This Row],[MntFruits]]</f>
        <v>0</v>
      </c>
      <c r="C199" s="4">
        <f>Table2[[#This Row],[MntMeatProducts]]</f>
        <v>10</v>
      </c>
      <c r="D199" s="4">
        <f>Table2[[#This Row],[MntFishProducts]]</f>
        <v>3</v>
      </c>
      <c r="E199" s="4">
        <f>Table2[[#This Row],[MntSweetProducts]]</f>
        <v>1</v>
      </c>
      <c r="F199" s="4">
        <f>Table2[[#This Row],[MntGoldProds]]</f>
        <v>7</v>
      </c>
      <c r="G199" s="8">
        <f>Table5[[#This Row],[Age]]</f>
        <v>36</v>
      </c>
      <c r="H199" s="2" t="s">
        <v>33</v>
      </c>
      <c r="I199" s="17" t="str">
        <f>IF(AND(People!$J199&gt;=16,People!$J199&lt;=25),"16-25",IF(AND(People!$J199&gt;=26,People!$J199&lt;=35),"26-35",IF(AND(People!$J199&gt;=36,People!$J199&lt;=45),"36-45",IF(AND(People!$J199&gt;=46,People!$J199&lt;=55),"46-55",IF(AND(People!$J199&gt;=56,People!$J199&lt;=65),"56-65",IF(AND(People!$J199&gt;=66,People!$J199&lt;=75),"66-75","ALL"))))))</f>
        <v>36-45</v>
      </c>
      <c r="J199" t="str">
        <f>Table5[[#This Row],[Kid Home]]</f>
        <v>Yes</v>
      </c>
      <c r="K199" t="str">
        <f>Table5[[#This Row],[TennHome]]</f>
        <v>Yes</v>
      </c>
    </row>
    <row r="200" spans="1:11" ht="16.5" x14ac:dyDescent="0.3">
      <c r="A200" s="6">
        <f>Table2[[#This Row],[MntWines]]</f>
        <v>656</v>
      </c>
      <c r="B200" s="6">
        <f>Table2[[#This Row],[MntFruits]]</f>
        <v>16</v>
      </c>
      <c r="C200" s="6">
        <f>Table2[[#This Row],[MntMeatProducts]]</f>
        <v>106</v>
      </c>
      <c r="D200" s="6">
        <f>Table2[[#This Row],[MntFishProducts]]</f>
        <v>32</v>
      </c>
      <c r="E200" s="6">
        <f>Table2[[#This Row],[MntSweetProducts]]</f>
        <v>16</v>
      </c>
      <c r="F200" s="6">
        <f>Table2[[#This Row],[MntGoldProds]]</f>
        <v>8</v>
      </c>
      <c r="G200" s="8">
        <f>Table5[[#This Row],[Age]]</f>
        <v>34</v>
      </c>
      <c r="H200" s="17" t="s">
        <v>33</v>
      </c>
      <c r="I200" s="17" t="str">
        <f>IF(AND(People!$J200&gt;=16,People!$J200&lt;=25),"16-25",IF(AND(People!$J200&gt;=26,People!$J200&lt;=35),"26-35",IF(AND(People!$J200&gt;=36,People!$J200&lt;=45),"36-45",IF(AND(People!$J200&gt;=46,People!$J200&lt;=55),"46-55",IF(AND(People!$J200&gt;=56,People!$J200&lt;=65),"56-65",IF(AND(People!$J200&gt;=66,People!$J200&lt;=75),"66-75","ALL"))))))</f>
        <v>26-35</v>
      </c>
      <c r="J200" t="str">
        <f>Table5[[#This Row],[Kid Home]]</f>
        <v>No</v>
      </c>
      <c r="K200" t="str">
        <f>Table5[[#This Row],[TennHome]]</f>
        <v>No</v>
      </c>
    </row>
    <row r="201" spans="1:11" ht="16.5" x14ac:dyDescent="0.3">
      <c r="A201" s="4">
        <f>Table2[[#This Row],[MntWines]]</f>
        <v>519</v>
      </c>
      <c r="B201" s="4">
        <f>Table2[[#This Row],[MntFruits]]</f>
        <v>17</v>
      </c>
      <c r="C201" s="4">
        <f>Table2[[#This Row],[MntMeatProducts]]</f>
        <v>813</v>
      </c>
      <c r="D201" s="4">
        <f>Table2[[#This Row],[MntFishProducts]]</f>
        <v>27</v>
      </c>
      <c r="E201" s="4">
        <f>Table2[[#This Row],[MntSweetProducts]]</f>
        <v>173</v>
      </c>
      <c r="F201" s="4">
        <f>Table2[[#This Row],[MntGoldProds]]</f>
        <v>51</v>
      </c>
      <c r="G201" s="8">
        <f>Table5[[#This Row],[Age]]</f>
        <v>59</v>
      </c>
      <c r="H201" s="2" t="s">
        <v>30</v>
      </c>
      <c r="I201" s="17" t="str">
        <f>IF(AND(People!$J201&gt;=16,People!$J201&lt;=25),"16-25",IF(AND(People!$J201&gt;=26,People!$J201&lt;=35),"26-35",IF(AND(People!$J201&gt;=36,People!$J201&lt;=45),"36-45",IF(AND(People!$J201&gt;=46,People!$J201&lt;=55),"46-55",IF(AND(People!$J201&gt;=56,People!$J201&lt;=65),"56-65",IF(AND(People!$J201&gt;=66,People!$J201&lt;=75),"66-75","ALL"))))))</f>
        <v>56-65</v>
      </c>
      <c r="J201" t="str">
        <f>Table5[[#This Row],[Kid Home]]</f>
        <v>No</v>
      </c>
      <c r="K201" t="str">
        <f>Table5[[#This Row],[TennHome]]</f>
        <v>No</v>
      </c>
    </row>
    <row r="202" spans="1:11" ht="16.5" x14ac:dyDescent="0.3">
      <c r="A202" s="6">
        <f>Table2[[#This Row],[MntWines]]</f>
        <v>344</v>
      </c>
      <c r="B202" s="6">
        <f>Table2[[#This Row],[MntFruits]]</f>
        <v>189</v>
      </c>
      <c r="C202" s="6">
        <f>Table2[[#This Row],[MntMeatProducts]]</f>
        <v>482</v>
      </c>
      <c r="D202" s="6">
        <f>Table2[[#This Row],[MntFishProducts]]</f>
        <v>50</v>
      </c>
      <c r="E202" s="6">
        <f>Table2[[#This Row],[MntSweetProducts]]</f>
        <v>33</v>
      </c>
      <c r="F202" s="6">
        <f>Table2[[#This Row],[MntGoldProds]]</f>
        <v>172</v>
      </c>
      <c r="G202" s="8">
        <f>Table5[[#This Row],[Age]]</f>
        <v>59</v>
      </c>
      <c r="H202" s="17" t="s">
        <v>35</v>
      </c>
      <c r="I202" s="17" t="str">
        <f>IF(AND(People!$J202&gt;=16,People!$J202&lt;=25),"16-25",IF(AND(People!$J202&gt;=26,People!$J202&lt;=35),"26-35",IF(AND(People!$J202&gt;=36,People!$J202&lt;=45),"36-45",IF(AND(People!$J202&gt;=46,People!$J202&lt;=55),"46-55",IF(AND(People!$J202&gt;=56,People!$J202&lt;=65),"56-65",IF(AND(People!$J202&gt;=66,People!$J202&lt;=75),"66-75","ALL"))))))</f>
        <v>56-65</v>
      </c>
      <c r="J202" t="str">
        <f>Table5[[#This Row],[Kid Home]]</f>
        <v>No</v>
      </c>
      <c r="K202" t="str">
        <f>Table5[[#This Row],[TennHome]]</f>
        <v>No</v>
      </c>
    </row>
    <row r="203" spans="1:11" ht="16.5" x14ac:dyDescent="0.3">
      <c r="A203" s="4">
        <f>Table2[[#This Row],[MntWines]]</f>
        <v>96</v>
      </c>
      <c r="B203" s="4">
        <f>Table2[[#This Row],[MntFruits]]</f>
        <v>1</v>
      </c>
      <c r="C203" s="4">
        <f>Table2[[#This Row],[MntMeatProducts]]</f>
        <v>79</v>
      </c>
      <c r="D203" s="4">
        <f>Table2[[#This Row],[MntFishProducts]]</f>
        <v>7</v>
      </c>
      <c r="E203" s="4">
        <f>Table2[[#This Row],[MntSweetProducts]]</f>
        <v>1</v>
      </c>
      <c r="F203" s="4">
        <f>Table2[[#This Row],[MntGoldProds]]</f>
        <v>79</v>
      </c>
      <c r="G203" s="8">
        <f>Table5[[#This Row],[Age]]</f>
        <v>41</v>
      </c>
      <c r="H203" s="2" t="s">
        <v>30</v>
      </c>
      <c r="I203" s="16" t="str">
        <f>IF(AND(People!$J203&gt;=16,People!$J203&lt;=25),"16-25",IF(AND(People!$J203&gt;=26,People!$J203&lt;=35),"26-35",IF(AND(People!$J203&gt;=36,People!$J203&lt;=45),"36-45",IF(AND(People!$J203&gt;=46,People!$J203&lt;=55),"46-55",IF(AND(People!$J203&gt;=56,People!$J203&lt;=65),"56-65",IF(AND(People!$J203&gt;=66,People!$J203&lt;=75),"66-75","ALL"))))))</f>
        <v>36-45</v>
      </c>
      <c r="J203" t="str">
        <f>Table5[[#This Row],[Kid Home]]</f>
        <v>Yes</v>
      </c>
      <c r="K203" t="str">
        <f>Table5[[#This Row],[TennHome]]</f>
        <v>Yes</v>
      </c>
    </row>
    <row r="204" spans="1:11" ht="16.5" x14ac:dyDescent="0.3">
      <c r="A204" s="6">
        <f>Table2[[#This Row],[MntWines]]</f>
        <v>448</v>
      </c>
      <c r="B204" s="6">
        <f>Table2[[#This Row],[MntFruits]]</f>
        <v>4</v>
      </c>
      <c r="C204" s="6">
        <f>Table2[[#This Row],[MntMeatProducts]]</f>
        <v>34</v>
      </c>
      <c r="D204" s="6">
        <f>Table2[[#This Row],[MntFishProducts]]</f>
        <v>6</v>
      </c>
      <c r="E204" s="6">
        <f>Table2[[#This Row],[MntSweetProducts]]</f>
        <v>4</v>
      </c>
      <c r="F204" s="6">
        <f>Table2[[#This Row],[MntGoldProds]]</f>
        <v>39</v>
      </c>
      <c r="G204" s="8">
        <f>Table5[[#This Row],[Age]]</f>
        <v>62</v>
      </c>
      <c r="H204" s="17" t="s">
        <v>35</v>
      </c>
      <c r="I204" s="16" t="str">
        <f>IF(AND(People!$J204&gt;=16,People!$J204&lt;=25),"16-25",IF(AND(People!$J204&gt;=26,People!$J204&lt;=35),"26-35",IF(AND(People!$J204&gt;=36,People!$J204&lt;=45),"36-45",IF(AND(People!$J204&gt;=46,People!$J204&lt;=55),"46-55",IF(AND(People!$J204&gt;=56,People!$J204&lt;=65),"56-65",IF(AND(People!$J204&gt;=66,People!$J204&lt;=75),"66-75","ALL"))))))</f>
        <v>56-65</v>
      </c>
      <c r="J204" t="str">
        <f>Table5[[#This Row],[Kid Home]]</f>
        <v>No</v>
      </c>
      <c r="K204" t="str">
        <f>Table5[[#This Row],[TennHome]]</f>
        <v>Yes</v>
      </c>
    </row>
    <row r="205" spans="1:11" ht="16.5" x14ac:dyDescent="0.3">
      <c r="A205" s="4">
        <f>Table2[[#This Row],[MntWines]]</f>
        <v>265</v>
      </c>
      <c r="B205" s="4">
        <f>Table2[[#This Row],[MntFruits]]</f>
        <v>138</v>
      </c>
      <c r="C205" s="4">
        <f>Table2[[#This Row],[MntMeatProducts]]</f>
        <v>553</v>
      </c>
      <c r="D205" s="4">
        <f>Table2[[#This Row],[MntFishProducts]]</f>
        <v>224</v>
      </c>
      <c r="E205" s="4">
        <f>Table2[[#This Row],[MntSweetProducts]]</f>
        <v>23</v>
      </c>
      <c r="F205" s="4">
        <f>Table2[[#This Row],[MntGoldProds]]</f>
        <v>92</v>
      </c>
      <c r="G205" s="8">
        <f>Table5[[#This Row],[Age]]</f>
        <v>45</v>
      </c>
      <c r="H205" s="2" t="s">
        <v>31</v>
      </c>
      <c r="I205" s="16" t="str">
        <f>IF(AND(People!$J205&gt;=16,People!$J205&lt;=25),"16-25",IF(AND(People!$J205&gt;=26,People!$J205&lt;=35),"26-35",IF(AND(People!$J205&gt;=36,People!$J205&lt;=45),"36-45",IF(AND(People!$J205&gt;=46,People!$J205&lt;=55),"46-55",IF(AND(People!$J205&gt;=56,People!$J205&lt;=65),"56-65",IF(AND(People!$J205&gt;=66,People!$J205&lt;=75),"66-75","ALL"))))))</f>
        <v>36-45</v>
      </c>
      <c r="J205" t="str">
        <f>Table5[[#This Row],[Kid Home]]</f>
        <v>No</v>
      </c>
      <c r="K205" t="str">
        <f>Table5[[#This Row],[TennHome]]</f>
        <v>No</v>
      </c>
    </row>
    <row r="206" spans="1:11" ht="16.5" x14ac:dyDescent="0.3">
      <c r="A206" s="6">
        <f>Table2[[#This Row],[MntWines]]</f>
        <v>587</v>
      </c>
      <c r="B206" s="6">
        <f>Table2[[#This Row],[MntFruits]]</f>
        <v>43</v>
      </c>
      <c r="C206" s="6">
        <f>Table2[[#This Row],[MntMeatProducts]]</f>
        <v>337</v>
      </c>
      <c r="D206" s="6">
        <f>Table2[[#This Row],[MntFishProducts]]</f>
        <v>42</v>
      </c>
      <c r="E206" s="6">
        <f>Table2[[#This Row],[MntSweetProducts]]</f>
        <v>87</v>
      </c>
      <c r="F206" s="6">
        <f>Table2[[#This Row],[MntGoldProds]]</f>
        <v>54</v>
      </c>
      <c r="G206" s="8">
        <f>Table5[[#This Row],[Age]]</f>
        <v>35</v>
      </c>
      <c r="H206" s="17" t="s">
        <v>30</v>
      </c>
      <c r="I206" s="16" t="str">
        <f>IF(AND(People!$J206&gt;=16,People!$J206&lt;=25),"16-25",IF(AND(People!$J206&gt;=26,People!$J206&lt;=35),"26-35",IF(AND(People!$J206&gt;=36,People!$J206&lt;=45),"36-45",IF(AND(People!$J206&gt;=46,People!$J206&lt;=55),"46-55",IF(AND(People!$J206&gt;=56,People!$J206&lt;=65),"56-65",IF(AND(People!$J206&gt;=66,People!$J206&lt;=75),"66-75","ALL"))))))</f>
        <v>26-35</v>
      </c>
      <c r="J206" t="str">
        <f>Table5[[#This Row],[Kid Home]]</f>
        <v>No</v>
      </c>
      <c r="K206" t="str">
        <f>Table5[[#This Row],[TennHome]]</f>
        <v>Yes</v>
      </c>
    </row>
    <row r="207" spans="1:11" ht="16.5" x14ac:dyDescent="0.3">
      <c r="A207" s="4">
        <f>Table2[[#This Row],[MntWines]]</f>
        <v>763</v>
      </c>
      <c r="B207" s="4">
        <f>Table2[[#This Row],[MntFruits]]</f>
        <v>29</v>
      </c>
      <c r="C207" s="4">
        <f>Table2[[#This Row],[MntMeatProducts]]</f>
        <v>138</v>
      </c>
      <c r="D207" s="4">
        <f>Table2[[#This Row],[MntFishProducts]]</f>
        <v>76</v>
      </c>
      <c r="E207" s="4">
        <f>Table2[[#This Row],[MntSweetProducts]]</f>
        <v>176</v>
      </c>
      <c r="F207" s="4">
        <f>Table2[[#This Row],[MntGoldProds]]</f>
        <v>58</v>
      </c>
      <c r="G207" s="8">
        <f>Table5[[#This Row],[Age]]</f>
        <v>35</v>
      </c>
      <c r="H207" s="2" t="s">
        <v>30</v>
      </c>
      <c r="I207" s="16" t="str">
        <f>IF(AND(People!$J207&gt;=16,People!$J207&lt;=25),"16-25",IF(AND(People!$J207&gt;=26,People!$J207&lt;=35),"26-35",IF(AND(People!$J207&gt;=36,People!$J207&lt;=45),"36-45",IF(AND(People!$J207&gt;=46,People!$J207&lt;=55),"46-55",IF(AND(People!$J207&gt;=56,People!$J207&lt;=65),"56-65",IF(AND(People!$J207&gt;=66,People!$J207&lt;=75),"66-75","ALL"))))))</f>
        <v>26-35</v>
      </c>
      <c r="J207" t="str">
        <f>Table5[[#This Row],[Kid Home]]</f>
        <v>No</v>
      </c>
      <c r="K207" t="str">
        <f>Table5[[#This Row],[TennHome]]</f>
        <v>No</v>
      </c>
    </row>
    <row r="208" spans="1:11" ht="16.5" x14ac:dyDescent="0.3">
      <c r="A208" s="6">
        <f>Table2[[#This Row],[MntWines]]</f>
        <v>22</v>
      </c>
      <c r="B208" s="6">
        <f>Table2[[#This Row],[MntFruits]]</f>
        <v>0</v>
      </c>
      <c r="C208" s="6">
        <f>Table2[[#This Row],[MntMeatProducts]]</f>
        <v>13</v>
      </c>
      <c r="D208" s="6">
        <f>Table2[[#This Row],[MntFishProducts]]</f>
        <v>0</v>
      </c>
      <c r="E208" s="6">
        <f>Table2[[#This Row],[MntSweetProducts]]</f>
        <v>0</v>
      </c>
      <c r="F208" s="6">
        <f>Table2[[#This Row],[MntGoldProds]]</f>
        <v>3</v>
      </c>
      <c r="G208" s="8">
        <f>Table5[[#This Row],[Age]]</f>
        <v>48</v>
      </c>
      <c r="H208" s="17" t="s">
        <v>31</v>
      </c>
      <c r="I208" s="16" t="str">
        <f>IF(AND(People!$J208&gt;=16,People!$J208&lt;=25),"16-25",IF(AND(People!$J208&gt;=26,People!$J208&lt;=35),"26-35",IF(AND(People!$J208&gt;=36,People!$J208&lt;=45),"36-45",IF(AND(People!$J208&gt;=46,People!$J208&lt;=55),"46-55",IF(AND(People!$J208&gt;=56,People!$J208&lt;=65),"56-65",IF(AND(People!$J208&gt;=66,People!$J208&lt;=75),"66-75","ALL"))))))</f>
        <v>46-55</v>
      </c>
      <c r="J208" t="str">
        <f>Table5[[#This Row],[Kid Home]]</f>
        <v>Yes</v>
      </c>
      <c r="K208" t="str">
        <f>Table5[[#This Row],[TennHome]]</f>
        <v>Yes</v>
      </c>
    </row>
    <row r="209" spans="1:11" ht="16.5" x14ac:dyDescent="0.3">
      <c r="A209" s="4">
        <f>Table2[[#This Row],[MntWines]]</f>
        <v>6</v>
      </c>
      <c r="B209" s="4">
        <f>Table2[[#This Row],[MntFruits]]</f>
        <v>4</v>
      </c>
      <c r="C209" s="4">
        <f>Table2[[#This Row],[MntMeatProducts]]</f>
        <v>1</v>
      </c>
      <c r="D209" s="4">
        <f>Table2[[#This Row],[MntFishProducts]]</f>
        <v>7</v>
      </c>
      <c r="E209" s="4">
        <f>Table2[[#This Row],[MntSweetProducts]]</f>
        <v>2</v>
      </c>
      <c r="F209" s="4">
        <f>Table2[[#This Row],[MntGoldProds]]</f>
        <v>15</v>
      </c>
      <c r="G209" s="8">
        <f>Table5[[#This Row],[Age]]</f>
        <v>28</v>
      </c>
      <c r="H209" s="2" t="s">
        <v>35</v>
      </c>
      <c r="I209" s="16" t="str">
        <f>IF(AND(People!$J209&gt;=16,People!$J209&lt;=25),"16-25",IF(AND(People!$J209&gt;=26,People!$J209&lt;=35),"26-35",IF(AND(People!$J209&gt;=36,People!$J209&lt;=45),"36-45",IF(AND(People!$J209&gt;=46,People!$J209&lt;=55),"46-55",IF(AND(People!$J209&gt;=56,People!$J209&lt;=65),"56-65",IF(AND(People!$J209&gt;=66,People!$J209&lt;=75),"66-75","ALL"))))))</f>
        <v>26-35</v>
      </c>
      <c r="J209" t="str">
        <f>Table5[[#This Row],[Kid Home]]</f>
        <v>No</v>
      </c>
      <c r="K209" t="str">
        <f>Table5[[#This Row],[TennHome]]</f>
        <v>No</v>
      </c>
    </row>
    <row r="210" spans="1:11" ht="16.5" x14ac:dyDescent="0.3">
      <c r="A210" s="6">
        <f>Table2[[#This Row],[MntWines]]</f>
        <v>7</v>
      </c>
      <c r="B210" s="6">
        <f>Table2[[#This Row],[MntFruits]]</f>
        <v>6</v>
      </c>
      <c r="C210" s="6">
        <f>Table2[[#This Row],[MntMeatProducts]]</f>
        <v>13</v>
      </c>
      <c r="D210" s="6">
        <f>Table2[[#This Row],[MntFishProducts]]</f>
        <v>7</v>
      </c>
      <c r="E210" s="6">
        <f>Table2[[#This Row],[MntSweetProducts]]</f>
        <v>6</v>
      </c>
      <c r="F210" s="6">
        <f>Table2[[#This Row],[MntGoldProds]]</f>
        <v>14</v>
      </c>
      <c r="G210" s="8">
        <f>Table5[[#This Row],[Age]]</f>
        <v>25</v>
      </c>
      <c r="H210" s="17" t="s">
        <v>33</v>
      </c>
      <c r="I210" s="16" t="str">
        <f>IF(AND(People!$J210&gt;=16,People!$J210&lt;=25),"16-25",IF(AND(People!$J210&gt;=26,People!$J210&lt;=35),"26-35",IF(AND(People!$J210&gt;=36,People!$J210&lt;=45),"36-45",IF(AND(People!$J210&gt;=46,People!$J210&lt;=55),"46-55",IF(AND(People!$J210&gt;=56,People!$J210&lt;=65),"56-65",IF(AND(People!$J210&gt;=66,People!$J210&lt;=75),"66-75","ALL"))))))</f>
        <v>16-25</v>
      </c>
      <c r="J210" t="str">
        <f>Table5[[#This Row],[Kid Home]]</f>
        <v>Yes</v>
      </c>
      <c r="K210" t="str">
        <f>Table5[[#This Row],[TennHome]]</f>
        <v>No</v>
      </c>
    </row>
    <row r="211" spans="1:11" ht="16.5" x14ac:dyDescent="0.3">
      <c r="A211" s="4">
        <f>Table2[[#This Row],[MntWines]]</f>
        <v>81</v>
      </c>
      <c r="B211" s="4">
        <f>Table2[[#This Row],[MntFruits]]</f>
        <v>18</v>
      </c>
      <c r="C211" s="4">
        <f>Table2[[#This Row],[MntMeatProducts]]</f>
        <v>113</v>
      </c>
      <c r="D211" s="4">
        <f>Table2[[#This Row],[MntFishProducts]]</f>
        <v>47</v>
      </c>
      <c r="E211" s="4">
        <f>Table2[[#This Row],[MntSweetProducts]]</f>
        <v>13</v>
      </c>
      <c r="F211" s="4">
        <f>Table2[[#This Row],[MntGoldProds]]</f>
        <v>21</v>
      </c>
      <c r="G211" s="8">
        <f>Table5[[#This Row],[Age]]</f>
        <v>50</v>
      </c>
      <c r="H211" s="2" t="s">
        <v>35</v>
      </c>
      <c r="I211" s="16" t="str">
        <f>IF(AND(People!$J211&gt;=16,People!$J211&lt;=25),"16-25",IF(AND(People!$J211&gt;=26,People!$J211&lt;=35),"26-35",IF(AND(People!$J211&gt;=36,People!$J211&lt;=45),"36-45",IF(AND(People!$J211&gt;=46,People!$J211&lt;=55),"46-55",IF(AND(People!$J211&gt;=56,People!$J211&lt;=65),"56-65",IF(AND(People!$J211&gt;=66,People!$J211&lt;=75),"66-75","ALL"))))))</f>
        <v>46-55</v>
      </c>
      <c r="J211" t="str">
        <f>Table5[[#This Row],[Kid Home]]</f>
        <v>Yes</v>
      </c>
      <c r="K211" t="str">
        <f>Table5[[#This Row],[TennHome]]</f>
        <v>Yes</v>
      </c>
    </row>
    <row r="212" spans="1:11" ht="16.5" x14ac:dyDescent="0.3">
      <c r="A212" s="6">
        <f>Table2[[#This Row],[MntWines]]</f>
        <v>54</v>
      </c>
      <c r="B212" s="6">
        <f>Table2[[#This Row],[MntFruits]]</f>
        <v>0</v>
      </c>
      <c r="C212" s="6">
        <f>Table2[[#This Row],[MntMeatProducts]]</f>
        <v>7</v>
      </c>
      <c r="D212" s="6">
        <f>Table2[[#This Row],[MntFishProducts]]</f>
        <v>0</v>
      </c>
      <c r="E212" s="6">
        <f>Table2[[#This Row],[MntSweetProducts]]</f>
        <v>0</v>
      </c>
      <c r="F212" s="6">
        <f>Table2[[#This Row],[MntGoldProds]]</f>
        <v>4</v>
      </c>
      <c r="G212" s="8">
        <f>Table5[[#This Row],[Age]]</f>
        <v>48</v>
      </c>
      <c r="H212" s="17" t="s">
        <v>31</v>
      </c>
      <c r="I212" s="16" t="str">
        <f>IF(AND(People!$J212&gt;=16,People!$J212&lt;=25),"16-25",IF(AND(People!$J212&gt;=26,People!$J212&lt;=35),"26-35",IF(AND(People!$J212&gt;=36,People!$J212&lt;=45),"36-45",IF(AND(People!$J212&gt;=46,People!$J212&lt;=55),"46-55",IF(AND(People!$J212&gt;=56,People!$J212&lt;=65),"56-65",IF(AND(People!$J212&gt;=66,People!$J212&lt;=75),"66-75","ALL"))))))</f>
        <v>46-55</v>
      </c>
      <c r="J212" t="str">
        <f>Table5[[#This Row],[Kid Home]]</f>
        <v>No</v>
      </c>
      <c r="K212" t="str">
        <f>Table5[[#This Row],[TennHome]]</f>
        <v>Yes</v>
      </c>
    </row>
    <row r="213" spans="1:11" ht="16.5" x14ac:dyDescent="0.3">
      <c r="A213" s="4">
        <f>Table2[[#This Row],[MntWines]]</f>
        <v>1170</v>
      </c>
      <c r="B213" s="4">
        <f>Table2[[#This Row],[MntFruits]]</f>
        <v>48</v>
      </c>
      <c r="C213" s="4">
        <f>Table2[[#This Row],[MntMeatProducts]]</f>
        <v>320</v>
      </c>
      <c r="D213" s="4">
        <f>Table2[[#This Row],[MntFishProducts]]</f>
        <v>42</v>
      </c>
      <c r="E213" s="4">
        <f>Table2[[#This Row],[MntSweetProducts]]</f>
        <v>32</v>
      </c>
      <c r="F213" s="4">
        <f>Table2[[#This Row],[MntGoldProds]]</f>
        <v>192</v>
      </c>
      <c r="G213" s="8">
        <f>Table5[[#This Row],[Age]]</f>
        <v>58</v>
      </c>
      <c r="H213" s="2" t="s">
        <v>31</v>
      </c>
      <c r="I213" s="16" t="str">
        <f>IF(AND(People!$J213&gt;=16,People!$J213&lt;=25),"16-25",IF(AND(People!$J213&gt;=26,People!$J213&lt;=35),"26-35",IF(AND(People!$J213&gt;=36,People!$J213&lt;=45),"36-45",IF(AND(People!$J213&gt;=46,People!$J213&lt;=55),"46-55",IF(AND(People!$J213&gt;=56,People!$J213&lt;=65),"56-65",IF(AND(People!$J213&gt;=66,People!$J213&lt;=75),"66-75","ALL"))))))</f>
        <v>56-65</v>
      </c>
      <c r="J213" t="str">
        <f>Table5[[#This Row],[Kid Home]]</f>
        <v>No</v>
      </c>
      <c r="K213" t="str">
        <f>Table5[[#This Row],[TennHome]]</f>
        <v>Yes</v>
      </c>
    </row>
    <row r="214" spans="1:11" ht="16.5" x14ac:dyDescent="0.3">
      <c r="A214" s="6">
        <f>Table2[[#This Row],[MntWines]]</f>
        <v>72</v>
      </c>
      <c r="B214" s="6">
        <f>Table2[[#This Row],[MntFruits]]</f>
        <v>24</v>
      </c>
      <c r="C214" s="6">
        <f>Table2[[#This Row],[MntMeatProducts]]</f>
        <v>68</v>
      </c>
      <c r="D214" s="6">
        <f>Table2[[#This Row],[MntFishProducts]]</f>
        <v>65</v>
      </c>
      <c r="E214" s="6">
        <f>Table2[[#This Row],[MntSweetProducts]]</f>
        <v>4</v>
      </c>
      <c r="F214" s="6">
        <f>Table2[[#This Row],[MntGoldProds]]</f>
        <v>8</v>
      </c>
      <c r="G214" s="8">
        <f>Table5[[#This Row],[Age]]</f>
        <v>57</v>
      </c>
      <c r="H214" s="17" t="s">
        <v>33</v>
      </c>
      <c r="I214" s="16" t="str">
        <f>IF(AND(People!$J214&gt;=16,People!$J214&lt;=25),"16-25",IF(AND(People!$J214&gt;=26,People!$J214&lt;=35),"26-35",IF(AND(People!$J214&gt;=36,People!$J214&lt;=45),"36-45",IF(AND(People!$J214&gt;=46,People!$J214&lt;=55),"46-55",IF(AND(People!$J214&gt;=56,People!$J214&lt;=65),"56-65",IF(AND(People!$J214&gt;=66,People!$J214&lt;=75),"66-75","ALL"))))))</f>
        <v>56-65</v>
      </c>
      <c r="J214" t="str">
        <f>Table5[[#This Row],[Kid Home]]</f>
        <v>No</v>
      </c>
      <c r="K214" t="str">
        <f>Table5[[#This Row],[TennHome]]</f>
        <v>Yes</v>
      </c>
    </row>
    <row r="215" spans="1:11" ht="16.5" x14ac:dyDescent="0.3">
      <c r="A215" s="4">
        <f>Table2[[#This Row],[MntWines]]</f>
        <v>613</v>
      </c>
      <c r="B215" s="4">
        <f>Table2[[#This Row],[MntFruits]]</f>
        <v>22</v>
      </c>
      <c r="C215" s="4">
        <f>Table2[[#This Row],[MntMeatProducts]]</f>
        <v>319</v>
      </c>
      <c r="D215" s="4">
        <f>Table2[[#This Row],[MntFishProducts]]</f>
        <v>33</v>
      </c>
      <c r="E215" s="4">
        <f>Table2[[#This Row],[MntSweetProducts]]</f>
        <v>102</v>
      </c>
      <c r="F215" s="4">
        <f>Table2[[#This Row],[MntGoldProds]]</f>
        <v>12</v>
      </c>
      <c r="G215" s="8">
        <f>Table5[[#This Row],[Age]]</f>
        <v>60</v>
      </c>
      <c r="H215" s="2" t="s">
        <v>31</v>
      </c>
      <c r="I215" s="16" t="str">
        <f>IF(AND(People!$J215&gt;=16,People!$J215&lt;=25),"16-25",IF(AND(People!$J215&gt;=26,People!$J215&lt;=35),"26-35",IF(AND(People!$J215&gt;=36,People!$J215&lt;=45),"36-45",IF(AND(People!$J215&gt;=46,People!$J215&lt;=55),"46-55",IF(AND(People!$J215&gt;=56,People!$J215&lt;=65),"56-65",IF(AND(People!$J215&gt;=66,People!$J215&lt;=75),"66-75","ALL"))))))</f>
        <v>56-65</v>
      </c>
      <c r="J215" t="str">
        <f>Table5[[#This Row],[Kid Home]]</f>
        <v>No</v>
      </c>
      <c r="K215" t="str">
        <f>Table5[[#This Row],[TennHome]]</f>
        <v>No</v>
      </c>
    </row>
    <row r="216" spans="1:11" ht="16.5" x14ac:dyDescent="0.3">
      <c r="A216" s="6">
        <f>Table2[[#This Row],[MntWines]]</f>
        <v>224</v>
      </c>
      <c r="B216" s="6">
        <f>Table2[[#This Row],[MntFruits]]</f>
        <v>0</v>
      </c>
      <c r="C216" s="6">
        <f>Table2[[#This Row],[MntMeatProducts]]</f>
        <v>30</v>
      </c>
      <c r="D216" s="6">
        <f>Table2[[#This Row],[MntFishProducts]]</f>
        <v>0</v>
      </c>
      <c r="E216" s="6">
        <f>Table2[[#This Row],[MntSweetProducts]]</f>
        <v>0</v>
      </c>
      <c r="F216" s="6">
        <f>Table2[[#This Row],[MntGoldProds]]</f>
        <v>10</v>
      </c>
      <c r="G216" s="8">
        <f>Table5[[#This Row],[Age]]</f>
        <v>44</v>
      </c>
      <c r="H216" s="17" t="s">
        <v>33</v>
      </c>
      <c r="I216" s="16" t="str">
        <f>IF(AND(People!$J216&gt;=16,People!$J216&lt;=25),"16-25",IF(AND(People!$J216&gt;=26,People!$J216&lt;=35),"26-35",IF(AND(People!$J216&gt;=36,People!$J216&lt;=45),"36-45",IF(AND(People!$J216&gt;=46,People!$J216&lt;=55),"46-55",IF(AND(People!$J216&gt;=56,People!$J216&lt;=65),"56-65",IF(AND(People!$J216&gt;=66,People!$J216&lt;=75),"66-75","ALL"))))))</f>
        <v>36-45</v>
      </c>
      <c r="J216" t="str">
        <f>Table5[[#This Row],[Kid Home]]</f>
        <v>Yes</v>
      </c>
      <c r="K216" t="str">
        <f>Table5[[#This Row],[TennHome]]</f>
        <v>Yes</v>
      </c>
    </row>
    <row r="217" spans="1:11" ht="16.5" x14ac:dyDescent="0.3">
      <c r="A217" s="4">
        <f>Table2[[#This Row],[MntWines]]</f>
        <v>410</v>
      </c>
      <c r="B217" s="4">
        <f>Table2[[#This Row],[MntFruits]]</f>
        <v>0</v>
      </c>
      <c r="C217" s="4">
        <f>Table2[[#This Row],[MntMeatProducts]]</f>
        <v>59</v>
      </c>
      <c r="D217" s="4">
        <f>Table2[[#This Row],[MntFishProducts]]</f>
        <v>19</v>
      </c>
      <c r="E217" s="4">
        <f>Table2[[#This Row],[MntSweetProducts]]</f>
        <v>9</v>
      </c>
      <c r="F217" s="4">
        <f>Table2[[#This Row],[MntGoldProds]]</f>
        <v>44</v>
      </c>
      <c r="G217" s="8">
        <f>Table5[[#This Row],[Age]]</f>
        <v>39</v>
      </c>
      <c r="H217" s="2" t="s">
        <v>33</v>
      </c>
      <c r="I217" s="16" t="str">
        <f>IF(AND(People!$J217&gt;=16,People!$J217&lt;=25),"16-25",IF(AND(People!$J217&gt;=26,People!$J217&lt;=35),"26-35",IF(AND(People!$J217&gt;=36,People!$J217&lt;=45),"36-45",IF(AND(People!$J217&gt;=46,People!$J217&lt;=55),"46-55",IF(AND(People!$J217&gt;=56,People!$J217&lt;=65),"56-65",IF(AND(People!$J217&gt;=66,People!$J217&lt;=75),"66-75","ALL"))))))</f>
        <v>36-45</v>
      </c>
      <c r="J217" t="str">
        <f>Table5[[#This Row],[Kid Home]]</f>
        <v>Yes</v>
      </c>
      <c r="K217" t="str">
        <f>Table5[[#This Row],[TennHome]]</f>
        <v>Yes</v>
      </c>
    </row>
    <row r="218" spans="1:11" ht="16.5" x14ac:dyDescent="0.3">
      <c r="A218" s="6">
        <f>Table2[[#This Row],[MntWines]]</f>
        <v>239</v>
      </c>
      <c r="B218" s="6">
        <f>Table2[[#This Row],[MntFruits]]</f>
        <v>10</v>
      </c>
      <c r="C218" s="6">
        <f>Table2[[#This Row],[MntMeatProducts]]</f>
        <v>554</v>
      </c>
      <c r="D218" s="6">
        <f>Table2[[#This Row],[MntFishProducts]]</f>
        <v>254</v>
      </c>
      <c r="E218" s="6">
        <f>Table2[[#This Row],[MntSweetProducts]]</f>
        <v>87</v>
      </c>
      <c r="F218" s="6">
        <f>Table2[[#This Row],[MntGoldProds]]</f>
        <v>54</v>
      </c>
      <c r="G218" s="8">
        <f>Table5[[#This Row],[Age]]</f>
        <v>28</v>
      </c>
      <c r="H218" s="17" t="s">
        <v>30</v>
      </c>
      <c r="I218" s="16" t="str">
        <f>IF(AND(People!$J218&gt;=16,People!$J218&lt;=25),"16-25",IF(AND(People!$J218&gt;=26,People!$J218&lt;=35),"26-35",IF(AND(People!$J218&gt;=36,People!$J218&lt;=45),"36-45",IF(AND(People!$J218&gt;=46,People!$J218&lt;=55),"46-55",IF(AND(People!$J218&gt;=56,People!$J218&lt;=65),"56-65",IF(AND(People!$J218&gt;=66,People!$J218&lt;=75),"66-75","ALL"))))))</f>
        <v>26-35</v>
      </c>
      <c r="J218" t="str">
        <f>Table5[[#This Row],[Kid Home]]</f>
        <v>No</v>
      </c>
      <c r="K218" t="str">
        <f>Table5[[#This Row],[TennHome]]</f>
        <v>No</v>
      </c>
    </row>
    <row r="219" spans="1:11" ht="16.5" x14ac:dyDescent="0.3">
      <c r="A219" s="4">
        <f>Table2[[#This Row],[MntWines]]</f>
        <v>171</v>
      </c>
      <c r="B219" s="4">
        <f>Table2[[#This Row],[MntFruits]]</f>
        <v>7</v>
      </c>
      <c r="C219" s="4">
        <f>Table2[[#This Row],[MntMeatProducts]]</f>
        <v>171</v>
      </c>
      <c r="D219" s="4">
        <f>Table2[[#This Row],[MntFishProducts]]</f>
        <v>25</v>
      </c>
      <c r="E219" s="4">
        <f>Table2[[#This Row],[MntSweetProducts]]</f>
        <v>19</v>
      </c>
      <c r="F219" s="4">
        <f>Table2[[#This Row],[MntGoldProds]]</f>
        <v>89</v>
      </c>
      <c r="G219" s="8">
        <f>Table5[[#This Row],[Age]]</f>
        <v>37</v>
      </c>
      <c r="H219" s="2" t="s">
        <v>33</v>
      </c>
      <c r="I219" s="16" t="str">
        <f>IF(AND(People!$J219&gt;=16,People!$J219&lt;=25),"16-25",IF(AND(People!$J219&gt;=26,People!$J219&lt;=35),"26-35",IF(AND(People!$J219&gt;=36,People!$J219&lt;=45),"36-45",IF(AND(People!$J219&gt;=46,People!$J219&lt;=55),"46-55",IF(AND(People!$J219&gt;=56,People!$J219&lt;=65),"56-65",IF(AND(People!$J219&gt;=66,People!$J219&lt;=75),"66-75","ALL"))))))</f>
        <v>36-45</v>
      </c>
      <c r="J219" t="str">
        <f>Table5[[#This Row],[Kid Home]]</f>
        <v>Yes</v>
      </c>
      <c r="K219" t="str">
        <f>Table5[[#This Row],[TennHome]]</f>
        <v>No</v>
      </c>
    </row>
    <row r="220" spans="1:11" ht="16.5" x14ac:dyDescent="0.3">
      <c r="A220" s="6">
        <f>Table2[[#This Row],[MntWines]]</f>
        <v>12</v>
      </c>
      <c r="B220" s="6">
        <f>Table2[[#This Row],[MntFruits]]</f>
        <v>0</v>
      </c>
      <c r="C220" s="6">
        <f>Table2[[#This Row],[MntMeatProducts]]</f>
        <v>4</v>
      </c>
      <c r="D220" s="6">
        <f>Table2[[#This Row],[MntFishProducts]]</f>
        <v>0</v>
      </c>
      <c r="E220" s="6">
        <f>Table2[[#This Row],[MntSweetProducts]]</f>
        <v>0</v>
      </c>
      <c r="F220" s="6">
        <f>Table2[[#This Row],[MntGoldProds]]</f>
        <v>1</v>
      </c>
      <c r="G220" s="8">
        <f>Table5[[#This Row],[Age]]</f>
        <v>36</v>
      </c>
      <c r="H220" s="17" t="s">
        <v>38</v>
      </c>
      <c r="I220" s="16" t="str">
        <f>IF(AND(People!$J220&gt;=16,People!$J220&lt;=25),"16-25",IF(AND(People!$J220&gt;=26,People!$J220&lt;=35),"26-35",IF(AND(People!$J220&gt;=36,People!$J220&lt;=45),"36-45",IF(AND(People!$J220&gt;=46,People!$J220&lt;=55),"46-55",IF(AND(People!$J220&gt;=56,People!$J220&lt;=65),"56-65",IF(AND(People!$J220&gt;=66,People!$J220&lt;=75),"66-75","ALL"))))))</f>
        <v>36-45</v>
      </c>
      <c r="J220" t="str">
        <f>Table5[[#This Row],[Kid Home]]</f>
        <v>Yes</v>
      </c>
      <c r="K220" t="str">
        <f>Table5[[#This Row],[TennHome]]</f>
        <v>Yes</v>
      </c>
    </row>
    <row r="221" spans="1:11" ht="16.5" x14ac:dyDescent="0.3">
      <c r="A221" s="4">
        <f>Table2[[#This Row],[MntWines]]</f>
        <v>1076</v>
      </c>
      <c r="B221" s="4">
        <f>Table2[[#This Row],[MntFruits]]</f>
        <v>16</v>
      </c>
      <c r="C221" s="4">
        <f>Table2[[#This Row],[MntMeatProducts]]</f>
        <v>417</v>
      </c>
      <c r="D221" s="4">
        <f>Table2[[#This Row],[MntFishProducts]]</f>
        <v>42</v>
      </c>
      <c r="E221" s="4">
        <f>Table2[[#This Row],[MntSweetProducts]]</f>
        <v>48</v>
      </c>
      <c r="F221" s="4">
        <f>Table2[[#This Row],[MntGoldProds]]</f>
        <v>16</v>
      </c>
      <c r="G221" s="8">
        <f>Table5[[#This Row],[Age]]</f>
        <v>65</v>
      </c>
      <c r="H221" s="2" t="s">
        <v>31</v>
      </c>
      <c r="I221" s="16" t="str">
        <f>IF(AND(People!$J221&gt;=16,People!$J221&lt;=25),"16-25",IF(AND(People!$J221&gt;=26,People!$J221&lt;=35),"26-35",IF(AND(People!$J221&gt;=36,People!$J221&lt;=45),"36-45",IF(AND(People!$J221&gt;=46,People!$J221&lt;=55),"46-55",IF(AND(People!$J221&gt;=56,People!$J221&lt;=65),"56-65",IF(AND(People!$J221&gt;=66,People!$J221&lt;=75),"66-75","ALL"))))))</f>
        <v>56-65</v>
      </c>
      <c r="J221" t="str">
        <f>Table5[[#This Row],[Kid Home]]</f>
        <v>No</v>
      </c>
      <c r="K221" t="str">
        <f>Table5[[#This Row],[TennHome]]</f>
        <v>No</v>
      </c>
    </row>
    <row r="222" spans="1:11" ht="16.5" x14ac:dyDescent="0.3">
      <c r="A222" s="6">
        <f>Table2[[#This Row],[MntWines]]</f>
        <v>182</v>
      </c>
      <c r="B222" s="6">
        <f>Table2[[#This Row],[MntFruits]]</f>
        <v>4</v>
      </c>
      <c r="C222" s="6">
        <f>Table2[[#This Row],[MntMeatProducts]]</f>
        <v>33</v>
      </c>
      <c r="D222" s="6">
        <f>Table2[[#This Row],[MntFishProducts]]</f>
        <v>0</v>
      </c>
      <c r="E222" s="6">
        <f>Table2[[#This Row],[MntSweetProducts]]</f>
        <v>0</v>
      </c>
      <c r="F222" s="6">
        <f>Table2[[#This Row],[MntGoldProds]]</f>
        <v>66</v>
      </c>
      <c r="G222" s="8">
        <f>Table5[[#This Row],[Age]]</f>
        <v>59</v>
      </c>
      <c r="H222" s="17" t="s">
        <v>31</v>
      </c>
      <c r="I222" s="16" t="str">
        <f>IF(AND(People!$J222&gt;=16,People!$J222&lt;=25),"16-25",IF(AND(People!$J222&gt;=26,People!$J222&lt;=35),"26-35",IF(AND(People!$J222&gt;=36,People!$J222&lt;=45),"36-45",IF(AND(People!$J222&gt;=46,People!$J222&lt;=55),"46-55",IF(AND(People!$J222&gt;=56,People!$J222&lt;=65),"56-65",IF(AND(People!$J222&gt;=66,People!$J222&lt;=75),"66-75","ALL"))))))</f>
        <v>56-65</v>
      </c>
      <c r="J222" t="str">
        <f>Table5[[#This Row],[Kid Home]]</f>
        <v>No</v>
      </c>
      <c r="K222" t="str">
        <f>Table5[[#This Row],[TennHome]]</f>
        <v>Yes</v>
      </c>
    </row>
    <row r="223" spans="1:11" ht="16.5" x14ac:dyDescent="0.3">
      <c r="A223" s="4">
        <f>Table2[[#This Row],[MntWines]]</f>
        <v>824</v>
      </c>
      <c r="B223" s="4">
        <f>Table2[[#This Row],[MntFruits]]</f>
        <v>32</v>
      </c>
      <c r="C223" s="4">
        <f>Table2[[#This Row],[MntMeatProducts]]</f>
        <v>162</v>
      </c>
      <c r="D223" s="4">
        <f>Table2[[#This Row],[MntFishProducts]]</f>
        <v>42</v>
      </c>
      <c r="E223" s="4">
        <f>Table2[[#This Row],[MntSweetProducts]]</f>
        <v>32</v>
      </c>
      <c r="F223" s="4">
        <f>Table2[[#This Row],[MntGoldProds]]</f>
        <v>43</v>
      </c>
      <c r="G223" s="8">
        <f>Table5[[#This Row],[Age]]</f>
        <v>32</v>
      </c>
      <c r="H223" s="2" t="s">
        <v>33</v>
      </c>
      <c r="I223" s="16" t="str">
        <f>IF(AND(People!$J223&gt;=16,People!$J223&lt;=25),"16-25",IF(AND(People!$J223&gt;=26,People!$J223&lt;=35),"26-35",IF(AND(People!$J223&gt;=36,People!$J223&lt;=45),"36-45",IF(AND(People!$J223&gt;=46,People!$J223&lt;=55),"46-55",IF(AND(People!$J223&gt;=56,People!$J223&lt;=65),"56-65",IF(AND(People!$J223&gt;=66,People!$J223&lt;=75),"66-75","ALL"))))))</f>
        <v>26-35</v>
      </c>
      <c r="J223" t="str">
        <f>Table5[[#This Row],[Kid Home]]</f>
        <v>Yes</v>
      </c>
      <c r="K223" t="str">
        <f>Table5[[#This Row],[TennHome]]</f>
        <v>No</v>
      </c>
    </row>
    <row r="224" spans="1:11" ht="16.5" x14ac:dyDescent="0.3">
      <c r="A224" s="6">
        <f>Table2[[#This Row],[MntWines]]</f>
        <v>30</v>
      </c>
      <c r="B224" s="6">
        <f>Table2[[#This Row],[MntFruits]]</f>
        <v>11</v>
      </c>
      <c r="C224" s="6">
        <f>Table2[[#This Row],[MntMeatProducts]]</f>
        <v>25</v>
      </c>
      <c r="D224" s="6">
        <f>Table2[[#This Row],[MntFishProducts]]</f>
        <v>29</v>
      </c>
      <c r="E224" s="6">
        <f>Table2[[#This Row],[MntSweetProducts]]</f>
        <v>1</v>
      </c>
      <c r="F224" s="6">
        <f>Table2[[#This Row],[MntGoldProds]]</f>
        <v>18</v>
      </c>
      <c r="G224" s="8">
        <f>Table5[[#This Row],[Age]]</f>
        <v>26</v>
      </c>
      <c r="H224" s="17" t="s">
        <v>31</v>
      </c>
      <c r="I224" s="16" t="str">
        <f>IF(AND(People!$J224&gt;=16,People!$J224&lt;=25),"16-25",IF(AND(People!$J224&gt;=26,People!$J224&lt;=35),"26-35",IF(AND(People!$J224&gt;=36,People!$J224&lt;=45),"36-45",IF(AND(People!$J224&gt;=46,People!$J224&lt;=55),"46-55",IF(AND(People!$J224&gt;=56,People!$J224&lt;=65),"56-65",IF(AND(People!$J224&gt;=66,People!$J224&lt;=75),"66-75","ALL"))))))</f>
        <v>26-35</v>
      </c>
      <c r="J224" t="str">
        <f>Table5[[#This Row],[Kid Home]]</f>
        <v>Yes</v>
      </c>
      <c r="K224" t="str">
        <f>Table5[[#This Row],[TennHome]]</f>
        <v>No</v>
      </c>
    </row>
    <row r="225" spans="1:11" ht="16.5" x14ac:dyDescent="0.3">
      <c r="A225" s="4">
        <f>Table2[[#This Row],[MntWines]]</f>
        <v>377</v>
      </c>
      <c r="B225" s="4">
        <f>Table2[[#This Row],[MntFruits]]</f>
        <v>10</v>
      </c>
      <c r="C225" s="4">
        <f>Table2[[#This Row],[MntMeatProducts]]</f>
        <v>540</v>
      </c>
      <c r="D225" s="4">
        <f>Table2[[#This Row],[MntFishProducts]]</f>
        <v>80</v>
      </c>
      <c r="E225" s="4">
        <f>Table2[[#This Row],[MntSweetProducts]]</f>
        <v>30</v>
      </c>
      <c r="F225" s="4">
        <f>Table2[[#This Row],[MntGoldProds]]</f>
        <v>10</v>
      </c>
      <c r="G225" s="8">
        <f>Table5[[#This Row],[Age]]</f>
        <v>44</v>
      </c>
      <c r="H225" s="2" t="s">
        <v>33</v>
      </c>
      <c r="I225" s="16" t="str">
        <f>IF(AND(People!$J225&gt;=16,People!$J225&lt;=25),"16-25",IF(AND(People!$J225&gt;=26,People!$J225&lt;=35),"26-35",IF(AND(People!$J225&gt;=36,People!$J225&lt;=45),"36-45",IF(AND(People!$J225&gt;=46,People!$J225&lt;=55),"46-55",IF(AND(People!$J225&gt;=56,People!$J225&lt;=65),"56-65",IF(AND(People!$J225&gt;=66,People!$J225&lt;=75),"66-75","ALL"))))))</f>
        <v>36-45</v>
      </c>
      <c r="J225" t="str">
        <f>Table5[[#This Row],[Kid Home]]</f>
        <v>No</v>
      </c>
      <c r="K225" t="str">
        <f>Table5[[#This Row],[TennHome]]</f>
        <v>No</v>
      </c>
    </row>
    <row r="226" spans="1:11" ht="16.5" x14ac:dyDescent="0.3">
      <c r="A226" s="6">
        <f>Table2[[#This Row],[MntWines]]</f>
        <v>520</v>
      </c>
      <c r="B226" s="6">
        <f>Table2[[#This Row],[MntFruits]]</f>
        <v>7</v>
      </c>
      <c r="C226" s="6">
        <f>Table2[[#This Row],[MntMeatProducts]]</f>
        <v>154</v>
      </c>
      <c r="D226" s="6">
        <f>Table2[[#This Row],[MntFishProducts]]</f>
        <v>19</v>
      </c>
      <c r="E226" s="6">
        <f>Table2[[#This Row],[MntSweetProducts]]</f>
        <v>0</v>
      </c>
      <c r="F226" s="6">
        <f>Table2[[#This Row],[MntGoldProds]]</f>
        <v>14</v>
      </c>
      <c r="G226" s="8">
        <f>Table5[[#This Row],[Age]]</f>
        <v>44</v>
      </c>
      <c r="H226" s="17" t="s">
        <v>35</v>
      </c>
      <c r="I226" s="16" t="str">
        <f>IF(AND(People!$J226&gt;=16,People!$J226&lt;=25),"16-25",IF(AND(People!$J226&gt;=26,People!$J226&lt;=35),"26-35",IF(AND(People!$J226&gt;=36,People!$J226&lt;=45),"36-45",IF(AND(People!$J226&gt;=46,People!$J226&lt;=55),"46-55",IF(AND(People!$J226&gt;=56,People!$J226&lt;=65),"56-65",IF(AND(People!$J226&gt;=66,People!$J226&lt;=75),"66-75","ALL"))))))</f>
        <v>36-45</v>
      </c>
      <c r="J226" t="str">
        <f>Table5[[#This Row],[Kid Home]]</f>
        <v>No</v>
      </c>
      <c r="K226" t="str">
        <f>Table5[[#This Row],[TennHome]]</f>
        <v>Yes</v>
      </c>
    </row>
    <row r="227" spans="1:11" ht="16.5" x14ac:dyDescent="0.3">
      <c r="A227" s="4">
        <f>Table2[[#This Row],[MntWines]]</f>
        <v>155</v>
      </c>
      <c r="B227" s="4">
        <f>Table2[[#This Row],[MntFruits]]</f>
        <v>1</v>
      </c>
      <c r="C227" s="4">
        <f>Table2[[#This Row],[MntMeatProducts]]</f>
        <v>25</v>
      </c>
      <c r="D227" s="4">
        <f>Table2[[#This Row],[MntFishProducts]]</f>
        <v>0</v>
      </c>
      <c r="E227" s="4">
        <f>Table2[[#This Row],[MntSweetProducts]]</f>
        <v>1</v>
      </c>
      <c r="F227" s="4">
        <f>Table2[[#This Row],[MntGoldProds]]</f>
        <v>3</v>
      </c>
      <c r="G227" s="8">
        <f>Table5[[#This Row],[Age]]</f>
        <v>33</v>
      </c>
      <c r="H227" s="2" t="s">
        <v>31</v>
      </c>
      <c r="I227" s="16" t="str">
        <f>IF(AND(People!$J227&gt;=16,People!$J227&lt;=25),"16-25",IF(AND(People!$J227&gt;=26,People!$J227&lt;=35),"26-35",IF(AND(People!$J227&gt;=36,People!$J227&lt;=45),"36-45",IF(AND(People!$J227&gt;=46,People!$J227&lt;=55),"46-55",IF(AND(People!$J227&gt;=56,People!$J227&lt;=65),"56-65",IF(AND(People!$J227&gt;=66,People!$J227&lt;=75),"66-75","ALL"))))))</f>
        <v>26-35</v>
      </c>
      <c r="J227" t="str">
        <f>Table5[[#This Row],[Kid Home]]</f>
        <v>Yes</v>
      </c>
      <c r="K227" t="str">
        <f>Table5[[#This Row],[TennHome]]</f>
        <v>No</v>
      </c>
    </row>
    <row r="228" spans="1:11" ht="16.5" x14ac:dyDescent="0.3">
      <c r="A228" s="6">
        <f>Table2[[#This Row],[MntWines]]</f>
        <v>897</v>
      </c>
      <c r="B228" s="6">
        <f>Table2[[#This Row],[MntFruits]]</f>
        <v>23</v>
      </c>
      <c r="C228" s="6">
        <f>Table2[[#This Row],[MntMeatProducts]]</f>
        <v>207</v>
      </c>
      <c r="D228" s="6">
        <f>Table2[[#This Row],[MntFishProducts]]</f>
        <v>15</v>
      </c>
      <c r="E228" s="6">
        <f>Table2[[#This Row],[MntSweetProducts]]</f>
        <v>11</v>
      </c>
      <c r="F228" s="6">
        <f>Table2[[#This Row],[MntGoldProds]]</f>
        <v>92</v>
      </c>
      <c r="G228" s="8">
        <f>Table5[[#This Row],[Age]]</f>
        <v>50</v>
      </c>
      <c r="H228" s="17" t="s">
        <v>31</v>
      </c>
      <c r="I228" s="16" t="str">
        <f>IF(AND(People!$J228&gt;=16,People!$J228&lt;=25),"16-25",IF(AND(People!$J228&gt;=26,People!$J228&lt;=35),"26-35",IF(AND(People!$J228&gt;=36,People!$J228&lt;=45),"36-45",IF(AND(People!$J228&gt;=46,People!$J228&lt;=55),"46-55",IF(AND(People!$J228&gt;=56,People!$J228&lt;=65),"56-65",IF(AND(People!$J228&gt;=66,People!$J228&lt;=75),"66-75","ALL"))))))</f>
        <v>46-55</v>
      </c>
      <c r="J228" t="str">
        <f>Table5[[#This Row],[Kid Home]]</f>
        <v>No</v>
      </c>
      <c r="K228" t="str">
        <f>Table5[[#This Row],[TennHome]]</f>
        <v>Yes</v>
      </c>
    </row>
    <row r="229" spans="1:11" ht="16.5" x14ac:dyDescent="0.3">
      <c r="A229" s="4">
        <f>Table2[[#This Row],[MntWines]]</f>
        <v>131</v>
      </c>
      <c r="B229" s="4">
        <f>Table2[[#This Row],[MntFruits]]</f>
        <v>0</v>
      </c>
      <c r="C229" s="4">
        <f>Table2[[#This Row],[MntMeatProducts]]</f>
        <v>16</v>
      </c>
      <c r="D229" s="4">
        <f>Table2[[#This Row],[MntFishProducts]]</f>
        <v>2</v>
      </c>
      <c r="E229" s="4">
        <f>Table2[[#This Row],[MntSweetProducts]]</f>
        <v>1</v>
      </c>
      <c r="F229" s="4">
        <f>Table2[[#This Row],[MntGoldProds]]</f>
        <v>39</v>
      </c>
      <c r="G229" s="8">
        <f>Table5[[#This Row],[Age]]</f>
        <v>35</v>
      </c>
      <c r="H229" s="2" t="s">
        <v>35</v>
      </c>
      <c r="I229" s="16" t="str">
        <f>IF(AND(People!$J229&gt;=16,People!$J229&lt;=25),"16-25",IF(AND(People!$J229&gt;=26,People!$J229&lt;=35),"26-35",IF(AND(People!$J229&gt;=36,People!$J229&lt;=45),"36-45",IF(AND(People!$J229&gt;=46,People!$J229&lt;=55),"46-55",IF(AND(People!$J229&gt;=56,People!$J229&lt;=65),"56-65",IF(AND(People!$J229&gt;=66,People!$J229&lt;=75),"66-75","ALL"))))))</f>
        <v>26-35</v>
      </c>
      <c r="J229" t="str">
        <f>Table5[[#This Row],[Kid Home]]</f>
        <v>Yes</v>
      </c>
      <c r="K229" t="str">
        <f>Table5[[#This Row],[TennHome]]</f>
        <v>No</v>
      </c>
    </row>
    <row r="230" spans="1:11" ht="16.5" x14ac:dyDescent="0.3">
      <c r="A230" s="6">
        <f>Table2[[#This Row],[MntWines]]</f>
        <v>297</v>
      </c>
      <c r="B230" s="6">
        <f>Table2[[#This Row],[MntFruits]]</f>
        <v>7</v>
      </c>
      <c r="C230" s="6">
        <f>Table2[[#This Row],[MntMeatProducts]]</f>
        <v>79</v>
      </c>
      <c r="D230" s="6">
        <f>Table2[[#This Row],[MntFishProducts]]</f>
        <v>0</v>
      </c>
      <c r="E230" s="6">
        <f>Table2[[#This Row],[MntSweetProducts]]</f>
        <v>11</v>
      </c>
      <c r="F230" s="6">
        <f>Table2[[#This Row],[MntGoldProds]]</f>
        <v>182</v>
      </c>
      <c r="G230" s="8">
        <f>Table5[[#This Row],[Age]]</f>
        <v>36</v>
      </c>
      <c r="H230" s="17" t="s">
        <v>33</v>
      </c>
      <c r="I230" s="16" t="str">
        <f>IF(AND(People!$J230&gt;=16,People!$J230&lt;=25),"16-25",IF(AND(People!$J230&gt;=26,People!$J230&lt;=35),"26-35",IF(AND(People!$J230&gt;=36,People!$J230&lt;=45),"36-45",IF(AND(People!$J230&gt;=46,People!$J230&lt;=55),"46-55",IF(AND(People!$J230&gt;=56,People!$J230&lt;=65),"56-65",IF(AND(People!$J230&gt;=66,People!$J230&lt;=75),"66-75","ALL"))))))</f>
        <v>36-45</v>
      </c>
      <c r="J230" t="str">
        <f>Table5[[#This Row],[Kid Home]]</f>
        <v>No</v>
      </c>
      <c r="K230" t="str">
        <f>Table5[[#This Row],[TennHome]]</f>
        <v>Yes</v>
      </c>
    </row>
    <row r="231" spans="1:11" ht="16.5" x14ac:dyDescent="0.3">
      <c r="A231" s="4">
        <f>Table2[[#This Row],[MntWines]]</f>
        <v>787</v>
      </c>
      <c r="B231" s="4">
        <f>Table2[[#This Row],[MntFruits]]</f>
        <v>20</v>
      </c>
      <c r="C231" s="4">
        <f>Table2[[#This Row],[MntMeatProducts]]</f>
        <v>204</v>
      </c>
      <c r="D231" s="4">
        <f>Table2[[#This Row],[MntFishProducts]]</f>
        <v>0</v>
      </c>
      <c r="E231" s="4">
        <f>Table2[[#This Row],[MntSweetProducts]]</f>
        <v>0</v>
      </c>
      <c r="F231" s="4">
        <f>Table2[[#This Row],[MntGoldProds]]</f>
        <v>92</v>
      </c>
      <c r="G231" s="8">
        <f>Table5[[#This Row],[Age]]</f>
        <v>60</v>
      </c>
      <c r="H231" s="2" t="s">
        <v>31</v>
      </c>
      <c r="I231" s="16" t="str">
        <f>IF(AND(People!$J231&gt;=16,People!$J231&lt;=25),"16-25",IF(AND(People!$J231&gt;=26,People!$J231&lt;=35),"26-35",IF(AND(People!$J231&gt;=36,People!$J231&lt;=45),"36-45",IF(AND(People!$J231&gt;=46,People!$J231&lt;=55),"46-55",IF(AND(People!$J231&gt;=56,People!$J231&lt;=65),"56-65",IF(AND(People!$J231&gt;=66,People!$J231&lt;=75),"66-75","ALL"))))))</f>
        <v>56-65</v>
      </c>
      <c r="J231" t="str">
        <f>Table5[[#This Row],[Kid Home]]</f>
        <v>No</v>
      </c>
      <c r="K231" t="str">
        <f>Table5[[#This Row],[TennHome]]</f>
        <v>Yes</v>
      </c>
    </row>
    <row r="232" spans="1:11" ht="16.5" x14ac:dyDescent="0.3">
      <c r="A232" s="6">
        <f>Table2[[#This Row],[MntWines]]</f>
        <v>792</v>
      </c>
      <c r="B232" s="6">
        <f>Table2[[#This Row],[MntFruits]]</f>
        <v>86</v>
      </c>
      <c r="C232" s="6">
        <f>Table2[[#This Row],[MntMeatProducts]]</f>
        <v>740</v>
      </c>
      <c r="D232" s="6">
        <f>Table2[[#This Row],[MntFishProducts]]</f>
        <v>67</v>
      </c>
      <c r="E232" s="6">
        <f>Table2[[#This Row],[MntSweetProducts]]</f>
        <v>51</v>
      </c>
      <c r="F232" s="6">
        <f>Table2[[#This Row],[MntGoldProds]]</f>
        <v>17</v>
      </c>
      <c r="G232" s="8">
        <f>Table5[[#This Row],[Age]]</f>
        <v>40</v>
      </c>
      <c r="H232" s="17" t="s">
        <v>30</v>
      </c>
      <c r="I232" s="16" t="str">
        <f>IF(AND(People!$J232&gt;=16,People!$J232&lt;=25),"16-25",IF(AND(People!$J232&gt;=26,People!$J232&lt;=35),"26-35",IF(AND(People!$J232&gt;=36,People!$J232&lt;=45),"36-45",IF(AND(People!$J232&gt;=46,People!$J232&lt;=55),"46-55",IF(AND(People!$J232&gt;=56,People!$J232&lt;=65),"56-65",IF(AND(People!$J232&gt;=66,People!$J232&lt;=75),"66-75","ALL"))))))</f>
        <v>36-45</v>
      </c>
      <c r="J232" t="str">
        <f>Table5[[#This Row],[Kid Home]]</f>
        <v>No</v>
      </c>
      <c r="K232" t="str">
        <f>Table5[[#This Row],[TennHome]]</f>
        <v>No</v>
      </c>
    </row>
    <row r="233" spans="1:11" ht="16.5" x14ac:dyDescent="0.3">
      <c r="A233" s="4">
        <f>Table2[[#This Row],[MntWines]]</f>
        <v>4</v>
      </c>
      <c r="B233" s="4">
        <f>Table2[[#This Row],[MntFruits]]</f>
        <v>1</v>
      </c>
      <c r="C233" s="4">
        <f>Table2[[#This Row],[MntMeatProducts]]</f>
        <v>9</v>
      </c>
      <c r="D233" s="4">
        <f>Table2[[#This Row],[MntFishProducts]]</f>
        <v>3</v>
      </c>
      <c r="E233" s="4">
        <f>Table2[[#This Row],[MntSweetProducts]]</f>
        <v>0</v>
      </c>
      <c r="F233" s="4">
        <f>Table2[[#This Row],[MntGoldProds]]</f>
        <v>0</v>
      </c>
      <c r="G233" s="8">
        <f>Table5[[#This Row],[Age]]</f>
        <v>28</v>
      </c>
      <c r="H233" s="2" t="s">
        <v>35</v>
      </c>
      <c r="I233" s="16" t="str">
        <f>IF(AND(People!$J233&gt;=16,People!$J233&lt;=25),"16-25",IF(AND(People!$J233&gt;=26,People!$J233&lt;=35),"26-35",IF(AND(People!$J233&gt;=36,People!$J233&lt;=45),"36-45",IF(AND(People!$J233&gt;=46,People!$J233&lt;=55),"46-55",IF(AND(People!$J233&gt;=56,People!$J233&lt;=65),"56-65",IF(AND(People!$J233&gt;=66,People!$J233&lt;=75),"66-75","ALL"))))))</f>
        <v>26-35</v>
      </c>
      <c r="J233" t="str">
        <f>Table5[[#This Row],[Kid Home]]</f>
        <v>Yes</v>
      </c>
      <c r="K233" t="str">
        <f>Table5[[#This Row],[TennHome]]</f>
        <v>No</v>
      </c>
    </row>
    <row r="234" spans="1:11" ht="16.5" x14ac:dyDescent="0.3">
      <c r="A234" s="6">
        <f>Table2[[#This Row],[MntWines]]</f>
        <v>231</v>
      </c>
      <c r="B234" s="6">
        <f>Table2[[#This Row],[MntFruits]]</f>
        <v>7</v>
      </c>
      <c r="C234" s="6">
        <f>Table2[[#This Row],[MntMeatProducts]]</f>
        <v>137</v>
      </c>
      <c r="D234" s="6">
        <f>Table2[[#This Row],[MntFishProducts]]</f>
        <v>4</v>
      </c>
      <c r="E234" s="6">
        <f>Table2[[#This Row],[MntSweetProducts]]</f>
        <v>15</v>
      </c>
      <c r="F234" s="6">
        <f>Table2[[#This Row],[MntGoldProds]]</f>
        <v>39</v>
      </c>
      <c r="G234" s="8">
        <f>Table5[[#This Row],[Age]]</f>
        <v>47</v>
      </c>
      <c r="H234" s="17" t="s">
        <v>31</v>
      </c>
      <c r="I234" s="16" t="str">
        <f>IF(AND(People!$J234&gt;=16,People!$J234&lt;=25),"16-25",IF(AND(People!$J234&gt;=26,People!$J234&lt;=35),"26-35",IF(AND(People!$J234&gt;=36,People!$J234&lt;=45),"36-45",IF(AND(People!$J234&gt;=46,People!$J234&lt;=55),"46-55",IF(AND(People!$J234&gt;=56,People!$J234&lt;=65),"56-65",IF(AND(People!$J234&gt;=66,People!$J234&lt;=75),"66-75","ALL"))))))</f>
        <v>46-55</v>
      </c>
      <c r="J234" t="str">
        <f>Table5[[#This Row],[Kid Home]]</f>
        <v>Yes</v>
      </c>
      <c r="K234" t="str">
        <f>Table5[[#This Row],[TennHome]]</f>
        <v>Yes</v>
      </c>
    </row>
    <row r="235" spans="1:11" ht="16.5" x14ac:dyDescent="0.3">
      <c r="A235" s="4">
        <f>Table2[[#This Row],[MntWines]]</f>
        <v>983</v>
      </c>
      <c r="B235" s="4">
        <f>Table2[[#This Row],[MntFruits]]</f>
        <v>76</v>
      </c>
      <c r="C235" s="4">
        <f>Table2[[#This Row],[MntMeatProducts]]</f>
        <v>184</v>
      </c>
      <c r="D235" s="4">
        <f>Table2[[#This Row],[MntFishProducts]]</f>
        <v>180</v>
      </c>
      <c r="E235" s="4">
        <f>Table2[[#This Row],[MntSweetProducts]]</f>
        <v>138</v>
      </c>
      <c r="F235" s="4">
        <f>Table2[[#This Row],[MntGoldProds]]</f>
        <v>27</v>
      </c>
      <c r="G235" s="8">
        <f>Table5[[#This Row],[Age]]</f>
        <v>51</v>
      </c>
      <c r="H235" s="2" t="s">
        <v>30</v>
      </c>
      <c r="I235" s="16" t="str">
        <f>IF(AND(People!$J235&gt;=16,People!$J235&lt;=25),"16-25",IF(AND(People!$J235&gt;=26,People!$J235&lt;=35),"26-35",IF(AND(People!$J235&gt;=36,People!$J235&lt;=45),"36-45",IF(AND(People!$J235&gt;=46,People!$J235&lt;=55),"46-55",IF(AND(People!$J235&gt;=56,People!$J235&lt;=65),"56-65",IF(AND(People!$J235&gt;=66,People!$J235&lt;=75),"66-75","ALL"))))))</f>
        <v>46-55</v>
      </c>
      <c r="J235" t="str">
        <f>Table5[[#This Row],[Kid Home]]</f>
        <v>No</v>
      </c>
      <c r="K235" t="str">
        <f>Table5[[#This Row],[TennHome]]</f>
        <v>Yes</v>
      </c>
    </row>
    <row r="236" spans="1:11" ht="16.5" x14ac:dyDescent="0.3">
      <c r="A236" s="6">
        <f>Table2[[#This Row],[MntWines]]</f>
        <v>3</v>
      </c>
      <c r="B236" s="6">
        <f>Table2[[#This Row],[MntFruits]]</f>
        <v>1</v>
      </c>
      <c r="C236" s="6">
        <f>Table2[[#This Row],[MntMeatProducts]]</f>
        <v>8</v>
      </c>
      <c r="D236" s="6">
        <f>Table2[[#This Row],[MntFishProducts]]</f>
        <v>4</v>
      </c>
      <c r="E236" s="6">
        <f>Table2[[#This Row],[MntSweetProducts]]</f>
        <v>3</v>
      </c>
      <c r="F236" s="6">
        <f>Table2[[#This Row],[MntGoldProds]]</f>
        <v>3</v>
      </c>
      <c r="G236" s="8">
        <f>Table5[[#This Row],[Age]]</f>
        <v>42</v>
      </c>
      <c r="H236" s="17" t="s">
        <v>33</v>
      </c>
      <c r="I236" s="16" t="str">
        <f>IF(AND(People!$J236&gt;=16,People!$J236&lt;=25),"16-25",IF(AND(People!$J236&gt;=26,People!$J236&lt;=35),"26-35",IF(AND(People!$J236&gt;=36,People!$J236&lt;=45),"36-45",IF(AND(People!$J236&gt;=46,People!$J236&lt;=55),"46-55",IF(AND(People!$J236&gt;=56,People!$J236&lt;=65),"56-65",IF(AND(People!$J236&gt;=66,People!$J236&lt;=75),"66-75","ALL"))))))</f>
        <v>36-45</v>
      </c>
      <c r="J236" t="str">
        <f>Table5[[#This Row],[Kid Home]]</f>
        <v>Yes</v>
      </c>
      <c r="K236" t="str">
        <f>Table5[[#This Row],[TennHome]]</f>
        <v>No</v>
      </c>
    </row>
    <row r="237" spans="1:11" ht="16.5" x14ac:dyDescent="0.3">
      <c r="A237" s="4">
        <f>Table2[[#This Row],[MntWines]]</f>
        <v>0</v>
      </c>
      <c r="B237" s="4">
        <f>Table2[[#This Row],[MntFruits]]</f>
        <v>4</v>
      </c>
      <c r="C237" s="4">
        <f>Table2[[#This Row],[MntMeatProducts]]</f>
        <v>5</v>
      </c>
      <c r="D237" s="4">
        <f>Table2[[#This Row],[MntFishProducts]]</f>
        <v>6</v>
      </c>
      <c r="E237" s="4">
        <f>Table2[[#This Row],[MntSweetProducts]]</f>
        <v>0</v>
      </c>
      <c r="F237" s="4">
        <f>Table2[[#This Row],[MntGoldProds]]</f>
        <v>4</v>
      </c>
      <c r="G237" s="8">
        <f>Table5[[#This Row],[Age]]</f>
        <v>63</v>
      </c>
      <c r="H237" s="2" t="s">
        <v>33</v>
      </c>
      <c r="I237" s="16" t="str">
        <f>IF(AND(People!$J237&gt;=16,People!$J237&lt;=25),"16-25",IF(AND(People!$J237&gt;=26,People!$J237&lt;=35),"26-35",IF(AND(People!$J237&gt;=36,People!$J237&lt;=45),"36-45",IF(AND(People!$J237&gt;=46,People!$J237&lt;=55),"46-55",IF(AND(People!$J237&gt;=56,People!$J237&lt;=65),"56-65",IF(AND(People!$J237&gt;=66,People!$J237&lt;=75),"66-75","ALL"))))))</f>
        <v>56-65</v>
      </c>
      <c r="J237" t="str">
        <f>Table5[[#This Row],[Kid Home]]</f>
        <v>No</v>
      </c>
      <c r="K237" t="str">
        <f>Table5[[#This Row],[TennHome]]</f>
        <v>No</v>
      </c>
    </row>
    <row r="238" spans="1:11" ht="16.5" x14ac:dyDescent="0.3">
      <c r="A238" s="6">
        <f>Table2[[#This Row],[MntWines]]</f>
        <v>562</v>
      </c>
      <c r="B238" s="6">
        <f>Table2[[#This Row],[MntFruits]]</f>
        <v>21</v>
      </c>
      <c r="C238" s="6">
        <f>Table2[[#This Row],[MntMeatProducts]]</f>
        <v>464</v>
      </c>
      <c r="D238" s="6">
        <f>Table2[[#This Row],[MntFishProducts]]</f>
        <v>28</v>
      </c>
      <c r="E238" s="6">
        <f>Table2[[#This Row],[MntSweetProducts]]</f>
        <v>10</v>
      </c>
      <c r="F238" s="6">
        <f>Table2[[#This Row],[MntGoldProds]]</f>
        <v>32</v>
      </c>
      <c r="G238" s="8">
        <f>Table5[[#This Row],[Age]]</f>
        <v>48</v>
      </c>
      <c r="H238" s="17" t="s">
        <v>31</v>
      </c>
      <c r="I238" s="16" t="str">
        <f>IF(AND(People!$J238&gt;=16,People!$J238&lt;=25),"16-25",IF(AND(People!$J238&gt;=26,People!$J238&lt;=35),"26-35",IF(AND(People!$J238&gt;=36,People!$J238&lt;=45),"36-45",IF(AND(People!$J238&gt;=46,People!$J238&lt;=55),"46-55",IF(AND(People!$J238&gt;=56,People!$J238&lt;=65),"56-65",IF(AND(People!$J238&gt;=66,People!$J238&lt;=75),"66-75","ALL"))))))</f>
        <v>46-55</v>
      </c>
      <c r="J238" t="str">
        <f>Table5[[#This Row],[Kid Home]]</f>
        <v>No</v>
      </c>
      <c r="K238" t="str">
        <f>Table5[[#This Row],[TennHome]]</f>
        <v>Yes</v>
      </c>
    </row>
    <row r="239" spans="1:11" ht="16.5" x14ac:dyDescent="0.3">
      <c r="A239" s="4">
        <f>Table2[[#This Row],[MntWines]]</f>
        <v>5</v>
      </c>
      <c r="B239" s="4">
        <f>Table2[[#This Row],[MntFruits]]</f>
        <v>9</v>
      </c>
      <c r="C239" s="4">
        <f>Table2[[#This Row],[MntMeatProducts]]</f>
        <v>20</v>
      </c>
      <c r="D239" s="4">
        <f>Table2[[#This Row],[MntFishProducts]]</f>
        <v>6</v>
      </c>
      <c r="E239" s="4">
        <f>Table2[[#This Row],[MntSweetProducts]]</f>
        <v>8</v>
      </c>
      <c r="F239" s="4">
        <f>Table2[[#This Row],[MntGoldProds]]</f>
        <v>21</v>
      </c>
      <c r="G239" s="8">
        <f>Table5[[#This Row],[Age]]</f>
        <v>38</v>
      </c>
      <c r="H239" s="2" t="s">
        <v>30</v>
      </c>
      <c r="I239" s="16" t="str">
        <f>IF(AND(People!$J239&gt;=16,People!$J239&lt;=25),"16-25",IF(AND(People!$J239&gt;=26,People!$J239&lt;=35),"26-35",IF(AND(People!$J239&gt;=36,People!$J239&lt;=45),"36-45",IF(AND(People!$J239&gt;=46,People!$J239&lt;=55),"46-55",IF(AND(People!$J239&gt;=56,People!$J239&lt;=65),"56-65",IF(AND(People!$J239&gt;=66,People!$J239&lt;=75),"66-75","ALL"))))))</f>
        <v>36-45</v>
      </c>
      <c r="J239" t="str">
        <f>Table5[[#This Row],[Kid Home]]</f>
        <v>Yes</v>
      </c>
      <c r="K239" t="str">
        <f>Table5[[#This Row],[TennHome]]</f>
        <v>No</v>
      </c>
    </row>
    <row r="240" spans="1:11" ht="16.5" x14ac:dyDescent="0.3">
      <c r="A240" s="6">
        <f>Table2[[#This Row],[MntWines]]</f>
        <v>18</v>
      </c>
      <c r="B240" s="6">
        <f>Table2[[#This Row],[MntFruits]]</f>
        <v>0</v>
      </c>
      <c r="C240" s="6">
        <f>Table2[[#This Row],[MntMeatProducts]]</f>
        <v>4</v>
      </c>
      <c r="D240" s="6">
        <f>Table2[[#This Row],[MntFishProducts]]</f>
        <v>0</v>
      </c>
      <c r="E240" s="6">
        <f>Table2[[#This Row],[MntSweetProducts]]</f>
        <v>0</v>
      </c>
      <c r="F240" s="6">
        <f>Table2[[#This Row],[MntGoldProds]]</f>
        <v>1</v>
      </c>
      <c r="G240" s="8">
        <f>Table5[[#This Row],[Age]]</f>
        <v>31</v>
      </c>
      <c r="H240" s="17" t="s">
        <v>30</v>
      </c>
      <c r="I240" s="16" t="str">
        <f>IF(AND(People!$J240&gt;=16,People!$J240&lt;=25),"16-25",IF(AND(People!$J240&gt;=26,People!$J240&lt;=35),"26-35",IF(AND(People!$J240&gt;=36,People!$J240&lt;=45),"36-45",IF(AND(People!$J240&gt;=46,People!$J240&lt;=55),"46-55",IF(AND(People!$J240&gt;=56,People!$J240&lt;=65),"56-65",IF(AND(People!$J240&gt;=66,People!$J240&lt;=75),"66-75","ALL"))))))</f>
        <v>26-35</v>
      </c>
      <c r="J240" t="str">
        <f>Table5[[#This Row],[Kid Home]]</f>
        <v>Yes</v>
      </c>
      <c r="K240" t="str">
        <f>Table5[[#This Row],[TennHome]]</f>
        <v>No</v>
      </c>
    </row>
    <row r="241" spans="1:11" ht="16.5" x14ac:dyDescent="0.3">
      <c r="A241" s="4">
        <f>Table2[[#This Row],[MntWines]]</f>
        <v>415</v>
      </c>
      <c r="B241" s="4">
        <f>Table2[[#This Row],[MntFruits]]</f>
        <v>5</v>
      </c>
      <c r="C241" s="4">
        <f>Table2[[#This Row],[MntMeatProducts]]</f>
        <v>124</v>
      </c>
      <c r="D241" s="4">
        <f>Table2[[#This Row],[MntFishProducts]]</f>
        <v>15</v>
      </c>
      <c r="E241" s="4">
        <f>Table2[[#This Row],[MntSweetProducts]]</f>
        <v>35</v>
      </c>
      <c r="F241" s="4">
        <f>Table2[[#This Row],[MntGoldProds]]</f>
        <v>11</v>
      </c>
      <c r="G241" s="8">
        <f>Table5[[#This Row],[Age]]</f>
        <v>55</v>
      </c>
      <c r="H241" s="2" t="s">
        <v>30</v>
      </c>
      <c r="I241" s="16" t="str">
        <f>IF(AND(People!$J241&gt;=16,People!$J241&lt;=25),"16-25",IF(AND(People!$J241&gt;=26,People!$J241&lt;=35),"26-35",IF(AND(People!$J241&gt;=36,People!$J241&lt;=45),"36-45",IF(AND(People!$J241&gt;=46,People!$J241&lt;=55),"46-55",IF(AND(People!$J241&gt;=56,People!$J241&lt;=65),"56-65",IF(AND(People!$J241&gt;=66,People!$J241&lt;=75),"66-75","ALL"))))))</f>
        <v>46-55</v>
      </c>
      <c r="J241" t="str">
        <f>Table5[[#This Row],[Kid Home]]</f>
        <v>No</v>
      </c>
      <c r="K241" t="str">
        <f>Table5[[#This Row],[TennHome]]</f>
        <v>Yes</v>
      </c>
    </row>
    <row r="242" spans="1:11" ht="16.5" x14ac:dyDescent="0.3">
      <c r="A242" s="6">
        <f>Table2[[#This Row],[MntWines]]</f>
        <v>5</v>
      </c>
      <c r="B242" s="6">
        <f>Table2[[#This Row],[MntFruits]]</f>
        <v>3</v>
      </c>
      <c r="C242" s="6">
        <f>Table2[[#This Row],[MntMeatProducts]]</f>
        <v>10</v>
      </c>
      <c r="D242" s="6">
        <f>Table2[[#This Row],[MntFishProducts]]</f>
        <v>12</v>
      </c>
      <c r="E242" s="6">
        <f>Table2[[#This Row],[MntSweetProducts]]</f>
        <v>7</v>
      </c>
      <c r="F242" s="6">
        <f>Table2[[#This Row],[MntGoldProds]]</f>
        <v>20</v>
      </c>
      <c r="G242" s="8">
        <f>Table5[[#This Row],[Age]]</f>
        <v>40</v>
      </c>
      <c r="H242" s="17" t="s">
        <v>38</v>
      </c>
      <c r="I242" s="16" t="str">
        <f>IF(AND(People!$J242&gt;=16,People!$J242&lt;=25),"16-25",IF(AND(People!$J242&gt;=26,People!$J242&lt;=35),"26-35",IF(AND(People!$J242&gt;=36,People!$J242&lt;=45),"36-45",IF(AND(People!$J242&gt;=46,People!$J242&lt;=55),"46-55",IF(AND(People!$J242&gt;=56,People!$J242&lt;=65),"56-65",IF(AND(People!$J242&gt;=66,People!$J242&lt;=75),"66-75","ALL"))))))</f>
        <v>36-45</v>
      </c>
      <c r="J242" t="str">
        <f>Table5[[#This Row],[Kid Home]]</f>
        <v>Yes</v>
      </c>
      <c r="K242" t="str">
        <f>Table5[[#This Row],[TennHome]]</f>
        <v>No</v>
      </c>
    </row>
    <row r="243" spans="1:11" ht="16.5" x14ac:dyDescent="0.3">
      <c r="A243" s="4">
        <f>Table2[[#This Row],[MntWines]]</f>
        <v>8</v>
      </c>
      <c r="B243" s="4">
        <f>Table2[[#This Row],[MntFruits]]</f>
        <v>0</v>
      </c>
      <c r="C243" s="4">
        <f>Table2[[#This Row],[MntMeatProducts]]</f>
        <v>5</v>
      </c>
      <c r="D243" s="4">
        <f>Table2[[#This Row],[MntFishProducts]]</f>
        <v>7</v>
      </c>
      <c r="E243" s="4">
        <f>Table2[[#This Row],[MntSweetProducts]]</f>
        <v>0</v>
      </c>
      <c r="F243" s="4">
        <f>Table2[[#This Row],[MntGoldProds]]</f>
        <v>2</v>
      </c>
      <c r="G243" s="8">
        <f>Table5[[#This Row],[Age]]</f>
        <v>44</v>
      </c>
      <c r="H243" s="2" t="s">
        <v>31</v>
      </c>
      <c r="I243" s="16" t="str">
        <f>IF(AND(People!$J243&gt;=16,People!$J243&lt;=25),"16-25",IF(AND(People!$J243&gt;=26,People!$J243&lt;=35),"26-35",IF(AND(People!$J243&gt;=36,People!$J243&lt;=45),"36-45",IF(AND(People!$J243&gt;=46,People!$J243&lt;=55),"46-55",IF(AND(People!$J243&gt;=56,People!$J243&lt;=65),"56-65",IF(AND(People!$J243&gt;=66,People!$J243&lt;=75),"66-75","ALL"))))))</f>
        <v>36-45</v>
      </c>
      <c r="J243" t="str">
        <f>Table5[[#This Row],[Kid Home]]</f>
        <v>No</v>
      </c>
      <c r="K243" t="str">
        <f>Table5[[#This Row],[TennHome]]</f>
        <v>Yes</v>
      </c>
    </row>
    <row r="244" spans="1:11" ht="16.5" x14ac:dyDescent="0.3">
      <c r="A244" s="6">
        <f>Table2[[#This Row],[MntWines]]</f>
        <v>901</v>
      </c>
      <c r="B244" s="6">
        <f>Table2[[#This Row],[MntFruits]]</f>
        <v>61</v>
      </c>
      <c r="C244" s="6">
        <f>Table2[[#This Row],[MntMeatProducts]]</f>
        <v>757</v>
      </c>
      <c r="D244" s="6">
        <f>Table2[[#This Row],[MntFishProducts]]</f>
        <v>186</v>
      </c>
      <c r="E244" s="6">
        <f>Table2[[#This Row],[MntSweetProducts]]</f>
        <v>163</v>
      </c>
      <c r="F244" s="6">
        <f>Table2[[#This Row],[MntGoldProds]]</f>
        <v>20</v>
      </c>
      <c r="G244" s="8">
        <f>Table5[[#This Row],[Age]]</f>
        <v>45</v>
      </c>
      <c r="H244" s="17" t="s">
        <v>30</v>
      </c>
      <c r="I244" s="16" t="str">
        <f>IF(AND(People!$J244&gt;=16,People!$J244&lt;=25),"16-25",IF(AND(People!$J244&gt;=26,People!$J244&lt;=35),"26-35",IF(AND(People!$J244&gt;=36,People!$J244&lt;=45),"36-45",IF(AND(People!$J244&gt;=46,People!$J244&lt;=55),"46-55",IF(AND(People!$J244&gt;=56,People!$J244&lt;=65),"56-65",IF(AND(People!$J244&gt;=66,People!$J244&lt;=75),"66-75","ALL"))))))</f>
        <v>36-45</v>
      </c>
      <c r="J244" t="str">
        <f>Table5[[#This Row],[Kid Home]]</f>
        <v>No</v>
      </c>
      <c r="K244" t="str">
        <f>Table5[[#This Row],[TennHome]]</f>
        <v>No</v>
      </c>
    </row>
    <row r="245" spans="1:11" ht="16.5" x14ac:dyDescent="0.3">
      <c r="A245" s="4">
        <f>Table2[[#This Row],[MntWines]]</f>
        <v>382</v>
      </c>
      <c r="B245" s="4">
        <f>Table2[[#This Row],[MntFruits]]</f>
        <v>114</v>
      </c>
      <c r="C245" s="4">
        <f>Table2[[#This Row],[MntMeatProducts]]</f>
        <v>276</v>
      </c>
      <c r="D245" s="4">
        <f>Table2[[#This Row],[MntFishProducts]]</f>
        <v>75</v>
      </c>
      <c r="E245" s="4">
        <f>Table2[[#This Row],[MntSweetProducts]]</f>
        <v>124</v>
      </c>
      <c r="F245" s="4">
        <f>Table2[[#This Row],[MntGoldProds]]</f>
        <v>38</v>
      </c>
      <c r="G245" s="8">
        <f>Table5[[#This Row],[Age]]</f>
        <v>54</v>
      </c>
      <c r="H245" s="2" t="s">
        <v>33</v>
      </c>
      <c r="I245" s="16" t="str">
        <f>IF(AND(People!$J245&gt;=16,People!$J245&lt;=25),"16-25",IF(AND(People!$J245&gt;=26,People!$J245&lt;=35),"26-35",IF(AND(People!$J245&gt;=36,People!$J245&lt;=45),"36-45",IF(AND(People!$J245&gt;=46,People!$J245&lt;=55),"46-55",IF(AND(People!$J245&gt;=56,People!$J245&lt;=65),"56-65",IF(AND(People!$J245&gt;=66,People!$J245&lt;=75),"66-75","ALL"))))))</f>
        <v>46-55</v>
      </c>
      <c r="J245" t="str">
        <f>Table5[[#This Row],[Kid Home]]</f>
        <v>No</v>
      </c>
      <c r="K245" t="str">
        <f>Table5[[#This Row],[TennHome]]</f>
        <v>Yes</v>
      </c>
    </row>
    <row r="246" spans="1:11" ht="16.5" x14ac:dyDescent="0.3">
      <c r="A246" s="6">
        <f>Table2[[#This Row],[MntWines]]</f>
        <v>14</v>
      </c>
      <c r="B246" s="6">
        <f>Table2[[#This Row],[MntFruits]]</f>
        <v>1</v>
      </c>
      <c r="C246" s="6">
        <f>Table2[[#This Row],[MntMeatProducts]]</f>
        <v>7</v>
      </c>
      <c r="D246" s="6">
        <f>Table2[[#This Row],[MntFishProducts]]</f>
        <v>2</v>
      </c>
      <c r="E246" s="6">
        <f>Table2[[#This Row],[MntSweetProducts]]</f>
        <v>1</v>
      </c>
      <c r="F246" s="6">
        <f>Table2[[#This Row],[MntGoldProds]]</f>
        <v>1</v>
      </c>
      <c r="G246" s="8">
        <f>Table5[[#This Row],[Age]]</f>
        <v>42</v>
      </c>
      <c r="H246" s="17" t="s">
        <v>33</v>
      </c>
      <c r="I246" s="16" t="str">
        <f>IF(AND(People!$J246&gt;=16,People!$J246&lt;=25),"16-25",IF(AND(People!$J246&gt;=26,People!$J246&lt;=35),"26-35",IF(AND(People!$J246&gt;=36,People!$J246&lt;=45),"36-45",IF(AND(People!$J246&gt;=46,People!$J246&lt;=55),"46-55",IF(AND(People!$J246&gt;=56,People!$J246&lt;=65),"56-65",IF(AND(People!$J246&gt;=66,People!$J246&lt;=75),"66-75","ALL"))))))</f>
        <v>36-45</v>
      </c>
      <c r="J246" t="str">
        <f>Table5[[#This Row],[Kid Home]]</f>
        <v>Yes</v>
      </c>
      <c r="K246" t="str">
        <f>Table5[[#This Row],[TennHome]]</f>
        <v>No</v>
      </c>
    </row>
    <row r="247" spans="1:11" ht="16.5" x14ac:dyDescent="0.3">
      <c r="A247" s="4">
        <f>Table2[[#This Row],[MntWines]]</f>
        <v>559</v>
      </c>
      <c r="B247" s="4">
        <f>Table2[[#This Row],[MntFruits]]</f>
        <v>153</v>
      </c>
      <c r="C247" s="4">
        <f>Table2[[#This Row],[MntMeatProducts]]</f>
        <v>503</v>
      </c>
      <c r="D247" s="4">
        <f>Table2[[#This Row],[MntFishProducts]]</f>
        <v>218</v>
      </c>
      <c r="E247" s="4">
        <f>Table2[[#This Row],[MntSweetProducts]]</f>
        <v>13</v>
      </c>
      <c r="F247" s="4">
        <f>Table2[[#This Row],[MntGoldProds]]</f>
        <v>181</v>
      </c>
      <c r="G247" s="8">
        <f>Table5[[#This Row],[Age]]</f>
        <v>23</v>
      </c>
      <c r="H247" s="2" t="s">
        <v>33</v>
      </c>
      <c r="I247" s="16" t="str">
        <f>IF(AND(People!$J247&gt;=16,People!$J247&lt;=25),"16-25",IF(AND(People!$J247&gt;=26,People!$J247&lt;=35),"26-35",IF(AND(People!$J247&gt;=36,People!$J247&lt;=45),"36-45",IF(AND(People!$J247&gt;=46,People!$J247&lt;=55),"46-55",IF(AND(People!$J247&gt;=56,People!$J247&lt;=65),"56-65",IF(AND(People!$J247&gt;=66,People!$J247&lt;=75),"66-75","ALL"))))))</f>
        <v>16-25</v>
      </c>
      <c r="J247" t="str">
        <f>Table5[[#This Row],[Kid Home]]</f>
        <v>No</v>
      </c>
      <c r="K247" t="str">
        <f>Table5[[#This Row],[TennHome]]</f>
        <v>No</v>
      </c>
    </row>
    <row r="248" spans="1:11" ht="16.5" x14ac:dyDescent="0.3">
      <c r="A248" s="6">
        <f>Table2[[#This Row],[MntWines]]</f>
        <v>789</v>
      </c>
      <c r="B248" s="6">
        <f>Table2[[#This Row],[MntFruits]]</f>
        <v>0</v>
      </c>
      <c r="C248" s="6">
        <f>Table2[[#This Row],[MntMeatProducts]]</f>
        <v>133</v>
      </c>
      <c r="D248" s="6">
        <f>Table2[[#This Row],[MntFishProducts]]</f>
        <v>0</v>
      </c>
      <c r="E248" s="6">
        <f>Table2[[#This Row],[MntSweetProducts]]</f>
        <v>28</v>
      </c>
      <c r="F248" s="6">
        <f>Table2[[#This Row],[MntGoldProds]]</f>
        <v>152</v>
      </c>
      <c r="G248" s="8">
        <f>Table5[[#This Row],[Age]]</f>
        <v>54</v>
      </c>
      <c r="H248" s="17" t="s">
        <v>33</v>
      </c>
      <c r="I248" s="16" t="str">
        <f>IF(AND(People!$J248&gt;=16,People!$J248&lt;=25),"16-25",IF(AND(People!$J248&gt;=26,People!$J248&lt;=35),"26-35",IF(AND(People!$J248&gt;=36,People!$J248&lt;=45),"36-45",IF(AND(People!$J248&gt;=46,People!$J248&lt;=55),"46-55",IF(AND(People!$J248&gt;=56,People!$J248&lt;=65),"56-65",IF(AND(People!$J248&gt;=66,People!$J248&lt;=75),"66-75","ALL"))))))</f>
        <v>46-55</v>
      </c>
      <c r="J248" t="str">
        <f>Table5[[#This Row],[Kid Home]]</f>
        <v>No</v>
      </c>
      <c r="K248" t="str">
        <f>Table5[[#This Row],[TennHome]]</f>
        <v>Yes</v>
      </c>
    </row>
    <row r="249" spans="1:11" ht="16.5" x14ac:dyDescent="0.3">
      <c r="A249" s="4">
        <f>Table2[[#This Row],[MntWines]]</f>
        <v>11</v>
      </c>
      <c r="B249" s="4">
        <f>Table2[[#This Row],[MntFruits]]</f>
        <v>0</v>
      </c>
      <c r="C249" s="4">
        <f>Table2[[#This Row],[MntMeatProducts]]</f>
        <v>5</v>
      </c>
      <c r="D249" s="4">
        <f>Table2[[#This Row],[MntFishProducts]]</f>
        <v>0</v>
      </c>
      <c r="E249" s="4">
        <f>Table2[[#This Row],[MntSweetProducts]]</f>
        <v>0</v>
      </c>
      <c r="F249" s="4">
        <f>Table2[[#This Row],[MntGoldProds]]</f>
        <v>1</v>
      </c>
      <c r="G249" s="8">
        <f>Table5[[#This Row],[Age]]</f>
        <v>50</v>
      </c>
      <c r="H249" s="2" t="s">
        <v>33</v>
      </c>
      <c r="I249" s="16" t="str">
        <f>IF(AND(People!$J249&gt;=16,People!$J249&lt;=25),"16-25",IF(AND(People!$J249&gt;=26,People!$J249&lt;=35),"26-35",IF(AND(People!$J249&gt;=36,People!$J249&lt;=45),"36-45",IF(AND(People!$J249&gt;=46,People!$J249&lt;=55),"46-55",IF(AND(People!$J249&gt;=56,People!$J249&lt;=65),"56-65",IF(AND(People!$J249&gt;=66,People!$J249&lt;=75),"66-75","ALL"))))))</f>
        <v>46-55</v>
      </c>
      <c r="J249" t="str">
        <f>Table5[[#This Row],[Kid Home]]</f>
        <v>Yes</v>
      </c>
      <c r="K249" t="str">
        <f>Table5[[#This Row],[TennHome]]</f>
        <v>Yes</v>
      </c>
    </row>
    <row r="250" spans="1:11" ht="16.5" x14ac:dyDescent="0.3">
      <c r="A250" s="6">
        <f>Table2[[#This Row],[MntWines]]</f>
        <v>1218</v>
      </c>
      <c r="B250" s="6">
        <f>Table2[[#This Row],[MntFruits]]</f>
        <v>16</v>
      </c>
      <c r="C250" s="6">
        <f>Table2[[#This Row],[MntMeatProducts]]</f>
        <v>272</v>
      </c>
      <c r="D250" s="6">
        <f>Table2[[#This Row],[MntFishProducts]]</f>
        <v>104</v>
      </c>
      <c r="E250" s="6">
        <f>Table2[[#This Row],[MntSweetProducts]]</f>
        <v>0</v>
      </c>
      <c r="F250" s="6">
        <f>Table2[[#This Row],[MntGoldProds]]</f>
        <v>80</v>
      </c>
      <c r="G250" s="8">
        <f>Table5[[#This Row],[Age]]</f>
        <v>41</v>
      </c>
      <c r="H250" s="17" t="s">
        <v>33</v>
      </c>
      <c r="I250" s="16" t="str">
        <f>IF(AND(People!$J250&gt;=16,People!$J250&lt;=25),"16-25",IF(AND(People!$J250&gt;=26,People!$J250&lt;=35),"26-35",IF(AND(People!$J250&gt;=36,People!$J250&lt;=45),"36-45",IF(AND(People!$J250&gt;=46,People!$J250&lt;=55),"46-55",IF(AND(People!$J250&gt;=56,People!$J250&lt;=65),"56-65",IF(AND(People!$J250&gt;=66,People!$J250&lt;=75),"66-75","ALL"))))))</f>
        <v>36-45</v>
      </c>
      <c r="J250" t="str">
        <f>Table5[[#This Row],[Kid Home]]</f>
        <v>Yes</v>
      </c>
      <c r="K250" t="str">
        <f>Table5[[#This Row],[TennHome]]</f>
        <v>No</v>
      </c>
    </row>
    <row r="251" spans="1:11" ht="16.5" x14ac:dyDescent="0.3">
      <c r="A251" s="4">
        <f>Table2[[#This Row],[MntWines]]</f>
        <v>925</v>
      </c>
      <c r="B251" s="4">
        <f>Table2[[#This Row],[MntFruits]]</f>
        <v>64</v>
      </c>
      <c r="C251" s="4">
        <f>Table2[[#This Row],[MntMeatProducts]]</f>
        <v>179</v>
      </c>
      <c r="D251" s="4">
        <f>Table2[[#This Row],[MntFishProducts]]</f>
        <v>133</v>
      </c>
      <c r="E251" s="4">
        <f>Table2[[#This Row],[MntSweetProducts]]</f>
        <v>12</v>
      </c>
      <c r="F251" s="4">
        <f>Table2[[#This Row],[MntGoldProds]]</f>
        <v>77</v>
      </c>
      <c r="G251" s="8">
        <f>Table5[[#This Row],[Age]]</f>
        <v>60</v>
      </c>
      <c r="H251" s="2" t="s">
        <v>31</v>
      </c>
      <c r="I251" s="16" t="str">
        <f>IF(AND(People!$J251&gt;=16,People!$J251&lt;=25),"16-25",IF(AND(People!$J251&gt;=26,People!$J251&lt;=35),"26-35",IF(AND(People!$J251&gt;=36,People!$J251&lt;=45),"36-45",IF(AND(People!$J251&gt;=46,People!$J251&lt;=55),"46-55",IF(AND(People!$J251&gt;=56,People!$J251&lt;=65),"56-65",IF(AND(People!$J251&gt;=66,People!$J251&lt;=75),"66-75","ALL"))))))</f>
        <v>56-65</v>
      </c>
      <c r="J251" t="str">
        <f>Table5[[#This Row],[Kid Home]]</f>
        <v>No</v>
      </c>
      <c r="K251" t="str">
        <f>Table5[[#This Row],[TennHome]]</f>
        <v>Yes</v>
      </c>
    </row>
    <row r="252" spans="1:11" ht="16.5" x14ac:dyDescent="0.3">
      <c r="A252" s="6">
        <f>Table2[[#This Row],[MntWines]]</f>
        <v>864</v>
      </c>
      <c r="B252" s="6">
        <f>Table2[[#This Row],[MntFruits]]</f>
        <v>134</v>
      </c>
      <c r="C252" s="6">
        <f>Table2[[#This Row],[MntMeatProducts]]</f>
        <v>768</v>
      </c>
      <c r="D252" s="6">
        <f>Table2[[#This Row],[MntFishProducts]]</f>
        <v>150</v>
      </c>
      <c r="E252" s="6">
        <f>Table2[[#This Row],[MntSweetProducts]]</f>
        <v>38</v>
      </c>
      <c r="F252" s="6">
        <f>Table2[[#This Row],[MntGoldProds]]</f>
        <v>172</v>
      </c>
      <c r="G252" s="8">
        <f>Table5[[#This Row],[Age]]</f>
        <v>24</v>
      </c>
      <c r="H252" s="17" t="s">
        <v>30</v>
      </c>
      <c r="I252" s="16" t="str">
        <f>IF(AND(People!$J252&gt;=16,People!$J252&lt;=25),"16-25",IF(AND(People!$J252&gt;=26,People!$J252&lt;=35),"26-35",IF(AND(People!$J252&gt;=36,People!$J252&lt;=45),"36-45",IF(AND(People!$J252&gt;=46,People!$J252&lt;=55),"46-55",IF(AND(People!$J252&gt;=56,People!$J252&lt;=65),"56-65",IF(AND(People!$J252&gt;=66,People!$J252&lt;=75),"66-75","ALL"))))))</f>
        <v>16-25</v>
      </c>
      <c r="J252" t="str">
        <f>Table5[[#This Row],[Kid Home]]</f>
        <v>No</v>
      </c>
      <c r="K252" t="str">
        <f>Table5[[#This Row],[TennHome]]</f>
        <v>No</v>
      </c>
    </row>
    <row r="253" spans="1:11" ht="16.5" x14ac:dyDescent="0.3">
      <c r="A253" s="4">
        <f>Table2[[#This Row],[MntWines]]</f>
        <v>960</v>
      </c>
      <c r="B253" s="4">
        <f>Table2[[#This Row],[MntFruits]]</f>
        <v>28</v>
      </c>
      <c r="C253" s="4">
        <f>Table2[[#This Row],[MntMeatProducts]]</f>
        <v>183</v>
      </c>
      <c r="D253" s="4">
        <f>Table2[[#This Row],[MntFishProducts]]</f>
        <v>220</v>
      </c>
      <c r="E253" s="4">
        <f>Table2[[#This Row],[MntSweetProducts]]</f>
        <v>70</v>
      </c>
      <c r="F253" s="4">
        <f>Table2[[#This Row],[MntGoldProds]]</f>
        <v>70</v>
      </c>
      <c r="G253" s="8">
        <f>Table5[[#This Row],[Age]]</f>
        <v>43</v>
      </c>
      <c r="H253" s="2" t="s">
        <v>30</v>
      </c>
      <c r="I253" s="16" t="str">
        <f>IF(AND(People!$J253&gt;=16,People!$J253&lt;=25),"16-25",IF(AND(People!$J253&gt;=26,People!$J253&lt;=35),"26-35",IF(AND(People!$J253&gt;=36,People!$J253&lt;=45),"36-45",IF(AND(People!$J253&gt;=46,People!$J253&lt;=55),"46-55",IF(AND(People!$J253&gt;=56,People!$J253&lt;=65),"56-65",IF(AND(People!$J253&gt;=66,People!$J253&lt;=75),"66-75","ALL"))))))</f>
        <v>36-45</v>
      </c>
      <c r="J253" t="str">
        <f>Table5[[#This Row],[Kid Home]]</f>
        <v>No</v>
      </c>
      <c r="K253" t="str">
        <f>Table5[[#This Row],[TennHome]]</f>
        <v>Yes</v>
      </c>
    </row>
    <row r="254" spans="1:11" ht="16.5" x14ac:dyDescent="0.3">
      <c r="A254" s="6">
        <f>Table2[[#This Row],[MntWines]]</f>
        <v>16</v>
      </c>
      <c r="B254" s="6">
        <f>Table2[[#This Row],[MntFruits]]</f>
        <v>3</v>
      </c>
      <c r="C254" s="6">
        <f>Table2[[#This Row],[MntMeatProducts]]</f>
        <v>25</v>
      </c>
      <c r="D254" s="6">
        <f>Table2[[#This Row],[MntFishProducts]]</f>
        <v>6</v>
      </c>
      <c r="E254" s="6">
        <f>Table2[[#This Row],[MntSweetProducts]]</f>
        <v>1</v>
      </c>
      <c r="F254" s="6">
        <f>Table2[[#This Row],[MntGoldProds]]</f>
        <v>13</v>
      </c>
      <c r="G254" s="8">
        <f>Table5[[#This Row],[Age]]</f>
        <v>38</v>
      </c>
      <c r="H254" s="17" t="s">
        <v>35</v>
      </c>
      <c r="I254" s="16" t="str">
        <f>IF(AND(People!$J254&gt;=16,People!$J254&lt;=25),"16-25",IF(AND(People!$J254&gt;=26,People!$J254&lt;=35),"26-35",IF(AND(People!$J254&gt;=36,People!$J254&lt;=45),"36-45",IF(AND(People!$J254&gt;=46,People!$J254&lt;=55),"46-55",IF(AND(People!$J254&gt;=56,People!$J254&lt;=65),"56-65",IF(AND(People!$J254&gt;=66,People!$J254&lt;=75),"66-75","ALL"))))))</f>
        <v>36-45</v>
      </c>
      <c r="J254" t="str">
        <f>Table5[[#This Row],[Kid Home]]</f>
        <v>Yes</v>
      </c>
      <c r="K254" t="str">
        <f>Table5[[#This Row],[TennHome]]</f>
        <v>No</v>
      </c>
    </row>
    <row r="255" spans="1:11" ht="16.5" x14ac:dyDescent="0.3">
      <c r="A255" s="4">
        <f>Table2[[#This Row],[MntWines]]</f>
        <v>3</v>
      </c>
      <c r="B255" s="4">
        <f>Table2[[#This Row],[MntFruits]]</f>
        <v>3</v>
      </c>
      <c r="C255" s="4">
        <f>Table2[[#This Row],[MntMeatProducts]]</f>
        <v>7</v>
      </c>
      <c r="D255" s="4">
        <f>Table2[[#This Row],[MntFishProducts]]</f>
        <v>0</v>
      </c>
      <c r="E255" s="4">
        <f>Table2[[#This Row],[MntSweetProducts]]</f>
        <v>2</v>
      </c>
      <c r="F255" s="4">
        <f>Table2[[#This Row],[MntGoldProds]]</f>
        <v>11</v>
      </c>
      <c r="G255" s="8">
        <f>Table5[[#This Row],[Age]]</f>
        <v>28</v>
      </c>
      <c r="H255" s="2" t="s">
        <v>31</v>
      </c>
      <c r="I255" s="16" t="str">
        <f>IF(AND(People!$J255&gt;=16,People!$J255&lt;=25),"16-25",IF(AND(People!$J255&gt;=26,People!$J255&lt;=35),"26-35",IF(AND(People!$J255&gt;=36,People!$J255&lt;=45),"36-45",IF(AND(People!$J255&gt;=46,People!$J255&lt;=55),"46-55",IF(AND(People!$J255&gt;=56,People!$J255&lt;=65),"56-65",IF(AND(People!$J255&gt;=66,People!$J255&lt;=75),"66-75","ALL"))))))</f>
        <v>26-35</v>
      </c>
      <c r="J255" t="str">
        <f>Table5[[#This Row],[Kid Home]]</f>
        <v>Yes</v>
      </c>
      <c r="K255" t="str">
        <f>Table5[[#This Row],[TennHome]]</f>
        <v>No</v>
      </c>
    </row>
    <row r="256" spans="1:11" ht="16.5" x14ac:dyDescent="0.3">
      <c r="A256" s="6">
        <f>Table2[[#This Row],[MntWines]]</f>
        <v>168</v>
      </c>
      <c r="B256" s="6">
        <f>Table2[[#This Row],[MntFruits]]</f>
        <v>148</v>
      </c>
      <c r="C256" s="6">
        <f>Table2[[#This Row],[MntMeatProducts]]</f>
        <v>444</v>
      </c>
      <c r="D256" s="6">
        <f>Table2[[#This Row],[MntFishProducts]]</f>
        <v>32</v>
      </c>
      <c r="E256" s="6">
        <f>Table2[[#This Row],[MntSweetProducts]]</f>
        <v>172</v>
      </c>
      <c r="F256" s="6">
        <f>Table2[[#This Row],[MntGoldProds]]</f>
        <v>148</v>
      </c>
      <c r="G256" s="8">
        <f>Table5[[#This Row],[Age]]</f>
        <v>39</v>
      </c>
      <c r="H256" s="17" t="s">
        <v>31</v>
      </c>
      <c r="I256" s="16" t="str">
        <f>IF(AND(People!$J256&gt;=16,People!$J256&lt;=25),"16-25",IF(AND(People!$J256&gt;=26,People!$J256&lt;=35),"26-35",IF(AND(People!$J256&gt;=36,People!$J256&lt;=45),"36-45",IF(AND(People!$J256&gt;=46,People!$J256&lt;=55),"46-55",IF(AND(People!$J256&gt;=56,People!$J256&lt;=65),"56-65",IF(AND(People!$J256&gt;=66,People!$J256&lt;=75),"66-75","ALL"))))))</f>
        <v>36-45</v>
      </c>
      <c r="J256" t="str">
        <f>Table5[[#This Row],[Kid Home]]</f>
        <v>No</v>
      </c>
      <c r="K256" t="str">
        <f>Table5[[#This Row],[TennHome]]</f>
        <v>No</v>
      </c>
    </row>
    <row r="257" spans="1:11" ht="16.5" x14ac:dyDescent="0.3">
      <c r="A257" s="4">
        <f>Table2[[#This Row],[MntWines]]</f>
        <v>45</v>
      </c>
      <c r="B257" s="4">
        <f>Table2[[#This Row],[MntFruits]]</f>
        <v>47</v>
      </c>
      <c r="C257" s="4">
        <f>Table2[[#This Row],[MntMeatProducts]]</f>
        <v>52</v>
      </c>
      <c r="D257" s="4">
        <f>Table2[[#This Row],[MntFishProducts]]</f>
        <v>21</v>
      </c>
      <c r="E257" s="4">
        <f>Table2[[#This Row],[MntSweetProducts]]</f>
        <v>20</v>
      </c>
      <c r="F257" s="4">
        <f>Table2[[#This Row],[MntGoldProds]]</f>
        <v>25</v>
      </c>
      <c r="G257" s="8">
        <f>Table5[[#This Row],[Age]]</f>
        <v>54</v>
      </c>
      <c r="H257" s="2" t="s">
        <v>30</v>
      </c>
      <c r="I257" s="16" t="str">
        <f>IF(AND(People!$J257&gt;=16,People!$J257&lt;=25),"16-25",IF(AND(People!$J257&gt;=26,People!$J257&lt;=35),"26-35",IF(AND(People!$J257&gt;=36,People!$J257&lt;=45),"36-45",IF(AND(People!$J257&gt;=46,People!$J257&lt;=55),"46-55",IF(AND(People!$J257&gt;=56,People!$J257&lt;=65),"56-65",IF(AND(People!$J257&gt;=66,People!$J257&lt;=75),"66-75","ALL"))))))</f>
        <v>46-55</v>
      </c>
      <c r="J257" t="str">
        <f>Table5[[#This Row],[Kid Home]]</f>
        <v>No</v>
      </c>
      <c r="K257" t="str">
        <f>Table5[[#This Row],[TennHome]]</f>
        <v>No</v>
      </c>
    </row>
    <row r="258" spans="1:11" ht="16.5" x14ac:dyDescent="0.3">
      <c r="A258" s="6">
        <f>Table2[[#This Row],[MntWines]]</f>
        <v>650</v>
      </c>
      <c r="B258" s="6">
        <f>Table2[[#This Row],[MntFruits]]</f>
        <v>28</v>
      </c>
      <c r="C258" s="6">
        <f>Table2[[#This Row],[MntMeatProducts]]</f>
        <v>353</v>
      </c>
      <c r="D258" s="6">
        <f>Table2[[#This Row],[MntFishProducts]]</f>
        <v>45</v>
      </c>
      <c r="E258" s="6">
        <f>Table2[[#This Row],[MntSweetProducts]]</f>
        <v>42</v>
      </c>
      <c r="F258" s="6">
        <f>Table2[[#This Row],[MntGoldProds]]</f>
        <v>30</v>
      </c>
      <c r="G258" s="8">
        <f>Table5[[#This Row],[Age]]</f>
        <v>45</v>
      </c>
      <c r="H258" s="17" t="s">
        <v>31</v>
      </c>
      <c r="I258" s="16" t="str">
        <f>IF(AND(People!$J258&gt;=16,People!$J258&lt;=25),"16-25",IF(AND(People!$J258&gt;=26,People!$J258&lt;=35),"26-35",IF(AND(People!$J258&gt;=36,People!$J258&lt;=45),"36-45",IF(AND(People!$J258&gt;=46,People!$J258&lt;=55),"46-55",IF(AND(People!$J258&gt;=56,People!$J258&lt;=65),"56-65",IF(AND(People!$J258&gt;=66,People!$J258&lt;=75),"66-75","ALL"))))))</f>
        <v>36-45</v>
      </c>
      <c r="J258" t="str">
        <f>Table5[[#This Row],[Kid Home]]</f>
        <v>Yes</v>
      </c>
      <c r="K258" t="str">
        <f>Table5[[#This Row],[TennHome]]</f>
        <v>Yes</v>
      </c>
    </row>
    <row r="259" spans="1:11" ht="16.5" x14ac:dyDescent="0.3">
      <c r="A259" s="4">
        <f>Table2[[#This Row],[MntWines]]</f>
        <v>24</v>
      </c>
      <c r="B259" s="4">
        <f>Table2[[#This Row],[MntFruits]]</f>
        <v>0</v>
      </c>
      <c r="C259" s="4">
        <f>Table2[[#This Row],[MntMeatProducts]]</f>
        <v>8</v>
      </c>
      <c r="D259" s="4">
        <f>Table2[[#This Row],[MntFishProducts]]</f>
        <v>0</v>
      </c>
      <c r="E259" s="4">
        <f>Table2[[#This Row],[MntSweetProducts]]</f>
        <v>0</v>
      </c>
      <c r="F259" s="4">
        <f>Table2[[#This Row],[MntGoldProds]]</f>
        <v>1</v>
      </c>
      <c r="G259" s="8">
        <f>Table5[[#This Row],[Age]]</f>
        <v>38</v>
      </c>
      <c r="H259" s="2" t="s">
        <v>30</v>
      </c>
      <c r="I259" s="16" t="str">
        <f>IF(AND(People!$J259&gt;=16,People!$J259&lt;=25),"16-25",IF(AND(People!$J259&gt;=26,People!$J259&lt;=35),"26-35",IF(AND(People!$J259&gt;=36,People!$J259&lt;=45),"36-45",IF(AND(People!$J259&gt;=46,People!$J259&lt;=55),"46-55",IF(AND(People!$J259&gt;=56,People!$J259&lt;=65),"56-65",IF(AND(People!$J259&gt;=66,People!$J259&lt;=75),"66-75","ALL"))))))</f>
        <v>36-45</v>
      </c>
      <c r="J259" t="str">
        <f>Table5[[#This Row],[Kid Home]]</f>
        <v>Yes</v>
      </c>
      <c r="K259" t="str">
        <f>Table5[[#This Row],[TennHome]]</f>
        <v>No</v>
      </c>
    </row>
    <row r="260" spans="1:11" ht="16.5" x14ac:dyDescent="0.3">
      <c r="A260" s="6">
        <f>Table2[[#This Row],[MntWines]]</f>
        <v>918</v>
      </c>
      <c r="B260" s="6">
        <f>Table2[[#This Row],[MntFruits]]</f>
        <v>21</v>
      </c>
      <c r="C260" s="6">
        <f>Table2[[#This Row],[MntMeatProducts]]</f>
        <v>118</v>
      </c>
      <c r="D260" s="6">
        <f>Table2[[#This Row],[MntFishProducts]]</f>
        <v>13</v>
      </c>
      <c r="E260" s="6">
        <f>Table2[[#This Row],[MntSweetProducts]]</f>
        <v>10</v>
      </c>
      <c r="F260" s="6">
        <f>Table2[[#This Row],[MntGoldProds]]</f>
        <v>21</v>
      </c>
      <c r="G260" s="8">
        <f>Table5[[#This Row],[Age]]</f>
        <v>51</v>
      </c>
      <c r="H260" s="17" t="s">
        <v>30</v>
      </c>
      <c r="I260" s="16" t="str">
        <f>IF(AND(People!$J260&gt;=16,People!$J260&lt;=25),"16-25",IF(AND(People!$J260&gt;=26,People!$J260&lt;=35),"26-35",IF(AND(People!$J260&gt;=36,People!$J260&lt;=45),"36-45",IF(AND(People!$J260&gt;=46,People!$J260&lt;=55),"46-55",IF(AND(People!$J260&gt;=56,People!$J260&lt;=65),"56-65",IF(AND(People!$J260&gt;=66,People!$J260&lt;=75),"66-75","ALL"))))))</f>
        <v>46-55</v>
      </c>
      <c r="J260" t="str">
        <f>Table5[[#This Row],[Kid Home]]</f>
        <v>No</v>
      </c>
      <c r="K260" t="str">
        <f>Table5[[#This Row],[TennHome]]</f>
        <v>Yes</v>
      </c>
    </row>
    <row r="261" spans="1:11" ht="16.5" x14ac:dyDescent="0.3">
      <c r="A261" s="4">
        <f>Table2[[#This Row],[MntWines]]</f>
        <v>138</v>
      </c>
      <c r="B261" s="4">
        <f>Table2[[#This Row],[MntFruits]]</f>
        <v>33</v>
      </c>
      <c r="C261" s="4">
        <f>Table2[[#This Row],[MntMeatProducts]]</f>
        <v>87</v>
      </c>
      <c r="D261" s="4">
        <f>Table2[[#This Row],[MntFishProducts]]</f>
        <v>28</v>
      </c>
      <c r="E261" s="4">
        <f>Table2[[#This Row],[MntSweetProducts]]</f>
        <v>24</v>
      </c>
      <c r="F261" s="4">
        <f>Table2[[#This Row],[MntGoldProds]]</f>
        <v>12</v>
      </c>
      <c r="G261" s="8">
        <f>Table5[[#This Row],[Age]]</f>
        <v>48</v>
      </c>
      <c r="H261" s="2" t="s">
        <v>30</v>
      </c>
      <c r="I261" s="16" t="str">
        <f>IF(AND(People!$J261&gt;=16,People!$J261&lt;=25),"16-25",IF(AND(People!$J261&gt;=26,People!$J261&lt;=35),"26-35",IF(AND(People!$J261&gt;=36,People!$J261&lt;=45),"36-45",IF(AND(People!$J261&gt;=46,People!$J261&lt;=55),"46-55",IF(AND(People!$J261&gt;=56,People!$J261&lt;=65),"56-65",IF(AND(People!$J261&gt;=66,People!$J261&lt;=75),"66-75","ALL"))))))</f>
        <v>46-55</v>
      </c>
      <c r="J261" t="str">
        <f>Table5[[#This Row],[Kid Home]]</f>
        <v>No</v>
      </c>
      <c r="K261" t="str">
        <f>Table5[[#This Row],[TennHome]]</f>
        <v>Yes</v>
      </c>
    </row>
    <row r="262" spans="1:11" ht="16.5" x14ac:dyDescent="0.3">
      <c r="A262" s="6">
        <f>Table2[[#This Row],[MntWines]]</f>
        <v>12</v>
      </c>
      <c r="B262" s="6">
        <f>Table2[[#This Row],[MntFruits]]</f>
        <v>4</v>
      </c>
      <c r="C262" s="6">
        <f>Table2[[#This Row],[MntMeatProducts]]</f>
        <v>2</v>
      </c>
      <c r="D262" s="6">
        <f>Table2[[#This Row],[MntFishProducts]]</f>
        <v>10</v>
      </c>
      <c r="E262" s="6">
        <f>Table2[[#This Row],[MntSweetProducts]]</f>
        <v>6</v>
      </c>
      <c r="F262" s="6">
        <f>Table2[[#This Row],[MntGoldProds]]</f>
        <v>10</v>
      </c>
      <c r="G262" s="8">
        <f>Table5[[#This Row],[Age]]</f>
        <v>49</v>
      </c>
      <c r="H262" s="17" t="s">
        <v>35</v>
      </c>
      <c r="I262" s="16" t="str">
        <f>IF(AND(People!$J262&gt;=16,People!$J262&lt;=25),"16-25",IF(AND(People!$J262&gt;=26,People!$J262&lt;=35),"26-35",IF(AND(People!$J262&gt;=36,People!$J262&lt;=45),"36-45",IF(AND(People!$J262&gt;=46,People!$J262&lt;=55),"46-55",IF(AND(People!$J262&gt;=56,People!$J262&lt;=65),"56-65",IF(AND(People!$J262&gt;=66,People!$J262&lt;=75),"66-75","ALL"))))))</f>
        <v>46-55</v>
      </c>
      <c r="J262" t="str">
        <f>Table5[[#This Row],[Kid Home]]</f>
        <v>Yes</v>
      </c>
      <c r="K262" t="str">
        <f>Table5[[#This Row],[TennHome]]</f>
        <v>Yes</v>
      </c>
    </row>
    <row r="263" spans="1:11" ht="16.5" x14ac:dyDescent="0.3">
      <c r="A263" s="4">
        <f>Table2[[#This Row],[MntWines]]</f>
        <v>11</v>
      </c>
      <c r="B263" s="4">
        <f>Table2[[#This Row],[MntFruits]]</f>
        <v>0</v>
      </c>
      <c r="C263" s="4">
        <f>Table2[[#This Row],[MntMeatProducts]]</f>
        <v>4</v>
      </c>
      <c r="D263" s="4">
        <f>Table2[[#This Row],[MntFishProducts]]</f>
        <v>0</v>
      </c>
      <c r="E263" s="4">
        <f>Table2[[#This Row],[MntSweetProducts]]</f>
        <v>0</v>
      </c>
      <c r="F263" s="4">
        <f>Table2[[#This Row],[MntGoldProds]]</f>
        <v>2</v>
      </c>
      <c r="G263" s="8">
        <f>Table5[[#This Row],[Age]]</f>
        <v>56</v>
      </c>
      <c r="H263" s="2" t="s">
        <v>35</v>
      </c>
      <c r="I263" s="16" t="str">
        <f>IF(AND(People!$J263&gt;=16,People!$J263&lt;=25),"16-25",IF(AND(People!$J263&gt;=26,People!$J263&lt;=35),"26-35",IF(AND(People!$J263&gt;=36,People!$J263&lt;=45),"36-45",IF(AND(People!$J263&gt;=46,People!$J263&lt;=55),"46-55",IF(AND(People!$J263&gt;=56,People!$J263&lt;=65),"56-65",IF(AND(People!$J263&gt;=66,People!$J263&lt;=75),"66-75","ALL"))))))</f>
        <v>56-65</v>
      </c>
      <c r="J263" t="str">
        <f>Table5[[#This Row],[Kid Home]]</f>
        <v>Yes</v>
      </c>
      <c r="K263" t="str">
        <f>Table5[[#This Row],[TennHome]]</f>
        <v>Yes</v>
      </c>
    </row>
    <row r="264" spans="1:11" ht="16.5" x14ac:dyDescent="0.3">
      <c r="A264" s="6">
        <f>Table2[[#This Row],[MntWines]]</f>
        <v>1</v>
      </c>
      <c r="B264" s="6">
        <f>Table2[[#This Row],[MntFruits]]</f>
        <v>2</v>
      </c>
      <c r="C264" s="6">
        <f>Table2[[#This Row],[MntMeatProducts]]</f>
        <v>8</v>
      </c>
      <c r="D264" s="6">
        <f>Table2[[#This Row],[MntFishProducts]]</f>
        <v>4</v>
      </c>
      <c r="E264" s="6">
        <f>Table2[[#This Row],[MntSweetProducts]]</f>
        <v>3</v>
      </c>
      <c r="F264" s="6">
        <f>Table2[[#This Row],[MntGoldProds]]</f>
        <v>13</v>
      </c>
      <c r="G264" s="8">
        <f>Table5[[#This Row],[Age]]</f>
        <v>33</v>
      </c>
      <c r="H264" s="17" t="s">
        <v>33</v>
      </c>
      <c r="I264" s="16" t="str">
        <f>IF(AND(People!$J264&gt;=16,People!$J264&lt;=25),"16-25",IF(AND(People!$J264&gt;=26,People!$J264&lt;=35),"26-35",IF(AND(People!$J264&gt;=36,People!$J264&lt;=45),"36-45",IF(AND(People!$J264&gt;=46,People!$J264&lt;=55),"46-55",IF(AND(People!$J264&gt;=56,People!$J264&lt;=65),"56-65",IF(AND(People!$J264&gt;=66,People!$J264&lt;=75),"66-75","ALL"))))))</f>
        <v>26-35</v>
      </c>
      <c r="J264" t="str">
        <f>Table5[[#This Row],[Kid Home]]</f>
        <v>Yes</v>
      </c>
      <c r="K264" t="str">
        <f>Table5[[#This Row],[TennHome]]</f>
        <v>No</v>
      </c>
    </row>
    <row r="265" spans="1:11" ht="16.5" x14ac:dyDescent="0.3">
      <c r="A265" s="4">
        <f>Table2[[#This Row],[MntWines]]</f>
        <v>554</v>
      </c>
      <c r="B265" s="4">
        <f>Table2[[#This Row],[MntFruits]]</f>
        <v>41</v>
      </c>
      <c r="C265" s="4">
        <f>Table2[[#This Row],[MntMeatProducts]]</f>
        <v>215</v>
      </c>
      <c r="D265" s="4">
        <f>Table2[[#This Row],[MntFishProducts]]</f>
        <v>11</v>
      </c>
      <c r="E265" s="4">
        <f>Table2[[#This Row],[MntSweetProducts]]</f>
        <v>0</v>
      </c>
      <c r="F265" s="4">
        <f>Table2[[#This Row],[MntGoldProds]]</f>
        <v>24</v>
      </c>
      <c r="G265" s="8">
        <f>Table5[[#This Row],[Age]]</f>
        <v>45</v>
      </c>
      <c r="H265" s="2" t="s">
        <v>33</v>
      </c>
      <c r="I265" s="16" t="str">
        <f>IF(AND(People!$J265&gt;=16,People!$J265&lt;=25),"16-25",IF(AND(People!$J265&gt;=26,People!$J265&lt;=35),"26-35",IF(AND(People!$J265&gt;=36,People!$J265&lt;=45),"36-45",IF(AND(People!$J265&gt;=46,People!$J265&lt;=55),"46-55",IF(AND(People!$J265&gt;=56,People!$J265&lt;=65),"56-65",IF(AND(People!$J265&gt;=66,People!$J265&lt;=75),"66-75","ALL"))))))</f>
        <v>36-45</v>
      </c>
      <c r="J265" t="str">
        <f>Table5[[#This Row],[Kid Home]]</f>
        <v>No</v>
      </c>
      <c r="K265" t="str">
        <f>Table5[[#This Row],[TennHome]]</f>
        <v>Yes</v>
      </c>
    </row>
    <row r="266" spans="1:11" ht="16.5" x14ac:dyDescent="0.3">
      <c r="A266" s="6">
        <f>Table2[[#This Row],[MntWines]]</f>
        <v>167</v>
      </c>
      <c r="B266" s="6">
        <f>Table2[[#This Row],[MntFruits]]</f>
        <v>2</v>
      </c>
      <c r="C266" s="6">
        <f>Table2[[#This Row],[MntMeatProducts]]</f>
        <v>62</v>
      </c>
      <c r="D266" s="6">
        <f>Table2[[#This Row],[MntFishProducts]]</f>
        <v>24</v>
      </c>
      <c r="E266" s="6">
        <f>Table2[[#This Row],[MntSweetProducts]]</f>
        <v>13</v>
      </c>
      <c r="F266" s="6">
        <f>Table2[[#This Row],[MntGoldProds]]</f>
        <v>7</v>
      </c>
      <c r="G266" s="8">
        <f>Table5[[#This Row],[Age]]</f>
        <v>44</v>
      </c>
      <c r="H266" s="17" t="s">
        <v>31</v>
      </c>
      <c r="I266" s="16" t="str">
        <f>IF(AND(People!$J266&gt;=16,People!$J266&lt;=25),"16-25",IF(AND(People!$J266&gt;=26,People!$J266&lt;=35),"26-35",IF(AND(People!$J266&gt;=36,People!$J266&lt;=45),"36-45",IF(AND(People!$J266&gt;=46,People!$J266&lt;=55),"46-55",IF(AND(People!$J266&gt;=56,People!$J266&lt;=65),"56-65",IF(AND(People!$J266&gt;=66,People!$J266&lt;=75),"66-75","ALL"))))))</f>
        <v>36-45</v>
      </c>
      <c r="J266" t="str">
        <f>Table5[[#This Row],[Kid Home]]</f>
        <v>Yes</v>
      </c>
      <c r="K266" t="str">
        <f>Table5[[#This Row],[TennHome]]</f>
        <v>No</v>
      </c>
    </row>
    <row r="267" spans="1:11" ht="16.5" x14ac:dyDescent="0.3">
      <c r="A267" s="4">
        <f>Table2[[#This Row],[MntWines]]</f>
        <v>9</v>
      </c>
      <c r="B267" s="4">
        <f>Table2[[#This Row],[MntFruits]]</f>
        <v>0</v>
      </c>
      <c r="C267" s="4">
        <f>Table2[[#This Row],[MntMeatProducts]]</f>
        <v>6</v>
      </c>
      <c r="D267" s="4">
        <f>Table2[[#This Row],[MntFishProducts]]</f>
        <v>4</v>
      </c>
      <c r="E267" s="4">
        <f>Table2[[#This Row],[MntSweetProducts]]</f>
        <v>1</v>
      </c>
      <c r="F267" s="4">
        <f>Table2[[#This Row],[MntGoldProds]]</f>
        <v>5</v>
      </c>
      <c r="G267" s="8">
        <f>Table5[[#This Row],[Age]]</f>
        <v>34</v>
      </c>
      <c r="H267" s="2" t="s">
        <v>33</v>
      </c>
      <c r="I267" s="16" t="str">
        <f>IF(AND(People!$J267&gt;=16,People!$J267&lt;=25),"16-25",IF(AND(People!$J267&gt;=26,People!$J267&lt;=35),"26-35",IF(AND(People!$J267&gt;=36,People!$J267&lt;=45),"36-45",IF(AND(People!$J267&gt;=46,People!$J267&lt;=55),"46-55",IF(AND(People!$J267&gt;=56,People!$J267&lt;=65),"56-65",IF(AND(People!$J267&gt;=66,People!$J267&lt;=75),"66-75","ALL"))))))</f>
        <v>26-35</v>
      </c>
      <c r="J267" t="str">
        <f>Table5[[#This Row],[Kid Home]]</f>
        <v>Yes</v>
      </c>
      <c r="K267" t="str">
        <f>Table5[[#This Row],[TennHome]]</f>
        <v>No</v>
      </c>
    </row>
    <row r="268" spans="1:11" ht="16.5" x14ac:dyDescent="0.3">
      <c r="A268" s="6">
        <f>Table2[[#This Row],[MntWines]]</f>
        <v>177</v>
      </c>
      <c r="B268" s="6">
        <f>Table2[[#This Row],[MntFruits]]</f>
        <v>2</v>
      </c>
      <c r="C268" s="6">
        <f>Table2[[#This Row],[MntMeatProducts]]</f>
        <v>71</v>
      </c>
      <c r="D268" s="6">
        <f>Table2[[#This Row],[MntFishProducts]]</f>
        <v>3</v>
      </c>
      <c r="E268" s="6">
        <f>Table2[[#This Row],[MntSweetProducts]]</f>
        <v>2</v>
      </c>
      <c r="F268" s="6">
        <f>Table2[[#This Row],[MntGoldProds]]</f>
        <v>20</v>
      </c>
      <c r="G268" s="8">
        <f>Table5[[#This Row],[Age]]</f>
        <v>61</v>
      </c>
      <c r="H268" s="17" t="s">
        <v>33</v>
      </c>
      <c r="I268" s="16" t="str">
        <f>IF(AND(People!$J268&gt;=16,People!$J268&lt;=25),"16-25",IF(AND(People!$J268&gt;=26,People!$J268&lt;=35),"26-35",IF(AND(People!$J268&gt;=36,People!$J268&lt;=45),"36-45",IF(AND(People!$J268&gt;=46,People!$J268&lt;=55),"46-55",IF(AND(People!$J268&gt;=56,People!$J268&lt;=65),"56-65",IF(AND(People!$J268&gt;=66,People!$J268&lt;=75),"66-75","ALL"))))))</f>
        <v>56-65</v>
      </c>
      <c r="J268" t="str">
        <f>Table5[[#This Row],[Kid Home]]</f>
        <v>Yes</v>
      </c>
      <c r="K268" t="str">
        <f>Table5[[#This Row],[TennHome]]</f>
        <v>Yes</v>
      </c>
    </row>
    <row r="269" spans="1:11" ht="16.5" x14ac:dyDescent="0.3">
      <c r="A269" s="4">
        <f>Table2[[#This Row],[MntWines]]</f>
        <v>38</v>
      </c>
      <c r="B269" s="4">
        <f>Table2[[#This Row],[MntFruits]]</f>
        <v>4</v>
      </c>
      <c r="C269" s="4">
        <f>Table2[[#This Row],[MntMeatProducts]]</f>
        <v>22</v>
      </c>
      <c r="D269" s="4">
        <f>Table2[[#This Row],[MntFishProducts]]</f>
        <v>4</v>
      </c>
      <c r="E269" s="4">
        <f>Table2[[#This Row],[MntSweetProducts]]</f>
        <v>2</v>
      </c>
      <c r="F269" s="4">
        <f>Table2[[#This Row],[MntGoldProds]]</f>
        <v>20</v>
      </c>
      <c r="G269" s="8">
        <f>Table5[[#This Row],[Age]]</f>
        <v>47</v>
      </c>
      <c r="H269" s="2" t="s">
        <v>33</v>
      </c>
      <c r="I269" s="16" t="str">
        <f>IF(AND(People!$J269&gt;=16,People!$J269&lt;=25),"16-25",IF(AND(People!$J269&gt;=26,People!$J269&lt;=35),"26-35",IF(AND(People!$J269&gt;=36,People!$J269&lt;=45),"36-45",IF(AND(People!$J269&gt;=46,People!$J269&lt;=55),"46-55",IF(AND(People!$J269&gt;=56,People!$J269&lt;=65),"56-65",IF(AND(People!$J269&gt;=66,People!$J269&lt;=75),"66-75","ALL"))))))</f>
        <v>46-55</v>
      </c>
      <c r="J269" t="str">
        <f>Table5[[#This Row],[Kid Home]]</f>
        <v>Yes</v>
      </c>
      <c r="K269" t="str">
        <f>Table5[[#This Row],[TennHome]]</f>
        <v>Yes</v>
      </c>
    </row>
    <row r="270" spans="1:11" ht="16.5" x14ac:dyDescent="0.3">
      <c r="A270" s="6">
        <f>Table2[[#This Row],[MntWines]]</f>
        <v>483</v>
      </c>
      <c r="B270" s="6">
        <f>Table2[[#This Row],[MntFruits]]</f>
        <v>84</v>
      </c>
      <c r="C270" s="6">
        <f>Table2[[#This Row],[MntMeatProducts]]</f>
        <v>398</v>
      </c>
      <c r="D270" s="6">
        <f>Table2[[#This Row],[MntFishProducts]]</f>
        <v>205</v>
      </c>
      <c r="E270" s="6">
        <f>Table2[[#This Row],[MntSweetProducts]]</f>
        <v>84</v>
      </c>
      <c r="F270" s="6">
        <f>Table2[[#This Row],[MntGoldProds]]</f>
        <v>241</v>
      </c>
      <c r="G270" s="8">
        <f>Table5[[#This Row],[Age]]</f>
        <v>51</v>
      </c>
      <c r="H270" s="17" t="s">
        <v>33</v>
      </c>
      <c r="I270" s="16" t="str">
        <f>IF(AND(People!$J270&gt;=16,People!$J270&lt;=25),"16-25",IF(AND(People!$J270&gt;=26,People!$J270&lt;=35),"26-35",IF(AND(People!$J270&gt;=36,People!$J270&lt;=45),"36-45",IF(AND(People!$J270&gt;=46,People!$J270&lt;=55),"46-55",IF(AND(People!$J270&gt;=56,People!$J270&lt;=65),"56-65",IF(AND(People!$J270&gt;=66,People!$J270&lt;=75),"66-75","ALL"))))))</f>
        <v>46-55</v>
      </c>
      <c r="J270" t="str">
        <f>Table5[[#This Row],[Kid Home]]</f>
        <v>No</v>
      </c>
      <c r="K270" t="str">
        <f>Table5[[#This Row],[TennHome]]</f>
        <v>No</v>
      </c>
    </row>
    <row r="271" spans="1:11" ht="16.5" x14ac:dyDescent="0.3">
      <c r="A271" s="4">
        <f>Table2[[#This Row],[MntWines]]</f>
        <v>77</v>
      </c>
      <c r="B271" s="4">
        <f>Table2[[#This Row],[MntFruits]]</f>
        <v>2</v>
      </c>
      <c r="C271" s="4">
        <f>Table2[[#This Row],[MntMeatProducts]]</f>
        <v>35</v>
      </c>
      <c r="D271" s="4">
        <f>Table2[[#This Row],[MntFishProducts]]</f>
        <v>0</v>
      </c>
      <c r="E271" s="4">
        <f>Table2[[#This Row],[MntSweetProducts]]</f>
        <v>1</v>
      </c>
      <c r="F271" s="4">
        <f>Table2[[#This Row],[MntGoldProds]]</f>
        <v>69</v>
      </c>
      <c r="G271" s="8">
        <f>Table5[[#This Row],[Age]]</f>
        <v>42</v>
      </c>
      <c r="H271" s="2" t="s">
        <v>31</v>
      </c>
      <c r="I271" s="16" t="str">
        <f>IF(AND(People!$J271&gt;=16,People!$J271&lt;=25),"16-25",IF(AND(People!$J271&gt;=26,People!$J271&lt;=35),"26-35",IF(AND(People!$J271&gt;=36,People!$J271&lt;=45),"36-45",IF(AND(People!$J271&gt;=46,People!$J271&lt;=55),"46-55",IF(AND(People!$J271&gt;=56,People!$J271&lt;=65),"56-65",IF(AND(People!$J271&gt;=66,People!$J271&lt;=75),"66-75","ALL"))))))</f>
        <v>36-45</v>
      </c>
      <c r="J271" t="str">
        <f>Table5[[#This Row],[Kid Home]]</f>
        <v>Yes</v>
      </c>
      <c r="K271" t="str">
        <f>Table5[[#This Row],[TennHome]]</f>
        <v>Yes</v>
      </c>
    </row>
    <row r="272" spans="1:11" ht="16.5" x14ac:dyDescent="0.3">
      <c r="A272" s="6">
        <f>Table2[[#This Row],[MntWines]]</f>
        <v>182</v>
      </c>
      <c r="B272" s="6">
        <f>Table2[[#This Row],[MntFruits]]</f>
        <v>74</v>
      </c>
      <c r="C272" s="6">
        <f>Table2[[#This Row],[MntMeatProducts]]</f>
        <v>298</v>
      </c>
      <c r="D272" s="6">
        <f>Table2[[#This Row],[MntFishProducts]]</f>
        <v>162</v>
      </c>
      <c r="E272" s="6">
        <f>Table2[[#This Row],[MntSweetProducts]]</f>
        <v>149</v>
      </c>
      <c r="F272" s="6">
        <f>Table2[[#This Row],[MntGoldProds]]</f>
        <v>116</v>
      </c>
      <c r="G272" s="8">
        <f>Table5[[#This Row],[Age]]</f>
        <v>43</v>
      </c>
      <c r="H272" s="17" t="s">
        <v>30</v>
      </c>
      <c r="I272" s="16" t="str">
        <f>IF(AND(People!$J272&gt;=16,People!$J272&lt;=25),"16-25",IF(AND(People!$J272&gt;=26,People!$J272&lt;=35),"26-35",IF(AND(People!$J272&gt;=36,People!$J272&lt;=45),"36-45",IF(AND(People!$J272&gt;=46,People!$J272&lt;=55),"46-55",IF(AND(People!$J272&gt;=56,People!$J272&lt;=65),"56-65",IF(AND(People!$J272&gt;=66,People!$J272&lt;=75),"66-75","ALL"))))))</f>
        <v>36-45</v>
      </c>
      <c r="J272" t="str">
        <f>Table5[[#This Row],[Kid Home]]</f>
        <v>No</v>
      </c>
      <c r="K272" t="str">
        <f>Table5[[#This Row],[TennHome]]</f>
        <v>No</v>
      </c>
    </row>
    <row r="273" spans="1:11" ht="16.5" x14ac:dyDescent="0.3">
      <c r="A273" s="4">
        <f>Table2[[#This Row],[MntWines]]</f>
        <v>10</v>
      </c>
      <c r="B273" s="4">
        <f>Table2[[#This Row],[MntFruits]]</f>
        <v>7</v>
      </c>
      <c r="C273" s="4">
        <f>Table2[[#This Row],[MntMeatProducts]]</f>
        <v>19</v>
      </c>
      <c r="D273" s="4">
        <f>Table2[[#This Row],[MntFishProducts]]</f>
        <v>8</v>
      </c>
      <c r="E273" s="4">
        <f>Table2[[#This Row],[MntSweetProducts]]</f>
        <v>2</v>
      </c>
      <c r="F273" s="4">
        <f>Table2[[#This Row],[MntGoldProds]]</f>
        <v>21</v>
      </c>
      <c r="G273" s="8">
        <f>Table5[[#This Row],[Age]]</f>
        <v>43</v>
      </c>
      <c r="H273" s="2" t="s">
        <v>30</v>
      </c>
      <c r="I273" s="16" t="str">
        <f>IF(AND(People!$J273&gt;=16,People!$J273&lt;=25),"16-25",IF(AND(People!$J273&gt;=26,People!$J273&lt;=35),"26-35",IF(AND(People!$J273&gt;=36,People!$J273&lt;=45),"36-45",IF(AND(People!$J273&gt;=46,People!$J273&lt;=55),"46-55",IF(AND(People!$J273&gt;=56,People!$J273&lt;=65),"56-65",IF(AND(People!$J273&gt;=66,People!$J273&lt;=75),"66-75","ALL"))))))</f>
        <v>36-45</v>
      </c>
      <c r="J273" t="str">
        <f>Table5[[#This Row],[Kid Home]]</f>
        <v>Yes</v>
      </c>
      <c r="K273" t="str">
        <f>Table5[[#This Row],[TennHome]]</f>
        <v>No</v>
      </c>
    </row>
    <row r="274" spans="1:11" ht="16.5" x14ac:dyDescent="0.3">
      <c r="A274" s="6">
        <f>Table2[[#This Row],[MntWines]]</f>
        <v>778</v>
      </c>
      <c r="B274" s="6">
        <f>Table2[[#This Row],[MntFruits]]</f>
        <v>44</v>
      </c>
      <c r="C274" s="6">
        <f>Table2[[#This Row],[MntMeatProducts]]</f>
        <v>499</v>
      </c>
      <c r="D274" s="6">
        <f>Table2[[#This Row],[MntFishProducts]]</f>
        <v>95</v>
      </c>
      <c r="E274" s="6">
        <f>Table2[[#This Row],[MntSweetProducts]]</f>
        <v>73</v>
      </c>
      <c r="F274" s="6">
        <f>Table2[[#This Row],[MntGoldProds]]</f>
        <v>146</v>
      </c>
      <c r="G274" s="8">
        <f>Table5[[#This Row],[Age]]</f>
        <v>59</v>
      </c>
      <c r="H274" s="17" t="s">
        <v>31</v>
      </c>
      <c r="I274" s="16" t="str">
        <f>IF(AND(People!$J274&gt;=16,People!$J274&lt;=25),"16-25",IF(AND(People!$J274&gt;=26,People!$J274&lt;=35),"26-35",IF(AND(People!$J274&gt;=36,People!$J274&lt;=45),"36-45",IF(AND(People!$J274&gt;=46,People!$J274&lt;=55),"46-55",IF(AND(People!$J274&gt;=56,People!$J274&lt;=65),"56-65",IF(AND(People!$J274&gt;=66,People!$J274&lt;=75),"66-75","ALL"))))))</f>
        <v>56-65</v>
      </c>
      <c r="J274" t="str">
        <f>Table5[[#This Row],[Kid Home]]</f>
        <v>No</v>
      </c>
      <c r="K274" t="str">
        <f>Table5[[#This Row],[TennHome]]</f>
        <v>No</v>
      </c>
    </row>
    <row r="275" spans="1:11" ht="16.5" x14ac:dyDescent="0.3">
      <c r="A275" s="4">
        <f>Table2[[#This Row],[MntWines]]</f>
        <v>16</v>
      </c>
      <c r="B275" s="4">
        <f>Table2[[#This Row],[MntFruits]]</f>
        <v>7</v>
      </c>
      <c r="C275" s="4">
        <f>Table2[[#This Row],[MntMeatProducts]]</f>
        <v>23</v>
      </c>
      <c r="D275" s="4">
        <f>Table2[[#This Row],[MntFishProducts]]</f>
        <v>0</v>
      </c>
      <c r="E275" s="4">
        <f>Table2[[#This Row],[MntSweetProducts]]</f>
        <v>8</v>
      </c>
      <c r="F275" s="4">
        <f>Table2[[#This Row],[MntGoldProds]]</f>
        <v>6</v>
      </c>
      <c r="G275" s="8">
        <f>Table5[[#This Row],[Age]]</f>
        <v>31</v>
      </c>
      <c r="H275" s="2" t="s">
        <v>33</v>
      </c>
      <c r="I275" s="16" t="str">
        <f>IF(AND(People!$J275&gt;=16,People!$J275&lt;=25),"16-25",IF(AND(People!$J275&gt;=26,People!$J275&lt;=35),"26-35",IF(AND(People!$J275&gt;=36,People!$J275&lt;=45),"36-45",IF(AND(People!$J275&gt;=46,People!$J275&lt;=55),"46-55",IF(AND(People!$J275&gt;=56,People!$J275&lt;=65),"56-65",IF(AND(People!$J275&gt;=66,People!$J275&lt;=75),"66-75","ALL"))))))</f>
        <v>26-35</v>
      </c>
      <c r="J275" t="str">
        <f>Table5[[#This Row],[Kid Home]]</f>
        <v>Yes</v>
      </c>
      <c r="K275" t="str">
        <f>Table5[[#This Row],[TennHome]]</f>
        <v>No</v>
      </c>
    </row>
    <row r="276" spans="1:11" ht="16.5" x14ac:dyDescent="0.3">
      <c r="A276" s="6">
        <f>Table2[[#This Row],[MntWines]]</f>
        <v>167</v>
      </c>
      <c r="B276" s="6">
        <f>Table2[[#This Row],[MntFruits]]</f>
        <v>0</v>
      </c>
      <c r="C276" s="6">
        <f>Table2[[#This Row],[MntMeatProducts]]</f>
        <v>43</v>
      </c>
      <c r="D276" s="6">
        <f>Table2[[#This Row],[MntFishProducts]]</f>
        <v>6</v>
      </c>
      <c r="E276" s="6">
        <f>Table2[[#This Row],[MntSweetProducts]]</f>
        <v>2</v>
      </c>
      <c r="F276" s="6">
        <f>Table2[[#This Row],[MntGoldProds]]</f>
        <v>13</v>
      </c>
      <c r="G276" s="8">
        <f>Table5[[#This Row],[Age]]</f>
        <v>39</v>
      </c>
      <c r="H276" s="17" t="s">
        <v>35</v>
      </c>
      <c r="I276" s="16" t="str">
        <f>IF(AND(People!$J276&gt;=16,People!$J276&lt;=25),"16-25",IF(AND(People!$J276&gt;=26,People!$J276&lt;=35),"26-35",IF(AND(People!$J276&gt;=36,People!$J276&lt;=45),"36-45",IF(AND(People!$J276&gt;=46,People!$J276&lt;=55),"46-55",IF(AND(People!$J276&gt;=56,People!$J276&lt;=65),"56-65",IF(AND(People!$J276&gt;=66,People!$J276&lt;=75),"66-75","ALL"))))))</f>
        <v>36-45</v>
      </c>
      <c r="J276" t="str">
        <f>Table5[[#This Row],[Kid Home]]</f>
        <v>No</v>
      </c>
      <c r="K276" t="str">
        <f>Table5[[#This Row],[TennHome]]</f>
        <v>Yes</v>
      </c>
    </row>
    <row r="277" spans="1:11" ht="16.5" x14ac:dyDescent="0.3">
      <c r="A277" s="4">
        <f>Table2[[#This Row],[MntWines]]</f>
        <v>13</v>
      </c>
      <c r="B277" s="4">
        <f>Table2[[#This Row],[MntFruits]]</f>
        <v>2</v>
      </c>
      <c r="C277" s="4">
        <f>Table2[[#This Row],[MntMeatProducts]]</f>
        <v>14</v>
      </c>
      <c r="D277" s="4">
        <f>Table2[[#This Row],[MntFishProducts]]</f>
        <v>8</v>
      </c>
      <c r="E277" s="4">
        <f>Table2[[#This Row],[MntSweetProducts]]</f>
        <v>7</v>
      </c>
      <c r="F277" s="4">
        <f>Table2[[#This Row],[MntGoldProds]]</f>
        <v>4</v>
      </c>
      <c r="G277" s="8">
        <f>Table5[[#This Row],[Age]]</f>
        <v>54</v>
      </c>
      <c r="H277" s="2" t="s">
        <v>31</v>
      </c>
      <c r="I277" s="16" t="str">
        <f>IF(AND(People!$J277&gt;=16,People!$J277&lt;=25),"16-25",IF(AND(People!$J277&gt;=26,People!$J277&lt;=35),"26-35",IF(AND(People!$J277&gt;=36,People!$J277&lt;=45),"36-45",IF(AND(People!$J277&gt;=46,People!$J277&lt;=55),"46-55",IF(AND(People!$J277&gt;=56,People!$J277&lt;=65),"56-65",IF(AND(People!$J277&gt;=66,People!$J277&lt;=75),"66-75","ALL"))))))</f>
        <v>46-55</v>
      </c>
      <c r="J277" t="str">
        <f>Table5[[#This Row],[Kid Home]]</f>
        <v>Yes</v>
      </c>
      <c r="K277" t="str">
        <f>Table5[[#This Row],[TennHome]]</f>
        <v>Yes</v>
      </c>
    </row>
    <row r="278" spans="1:11" ht="16.5" x14ac:dyDescent="0.3">
      <c r="A278" s="6">
        <f>Table2[[#This Row],[MntWines]]</f>
        <v>33</v>
      </c>
      <c r="B278" s="6">
        <f>Table2[[#This Row],[MntFruits]]</f>
        <v>6</v>
      </c>
      <c r="C278" s="6">
        <f>Table2[[#This Row],[MntMeatProducts]]</f>
        <v>40</v>
      </c>
      <c r="D278" s="6">
        <f>Table2[[#This Row],[MntFishProducts]]</f>
        <v>3</v>
      </c>
      <c r="E278" s="6">
        <f>Table2[[#This Row],[MntSweetProducts]]</f>
        <v>7</v>
      </c>
      <c r="F278" s="6">
        <f>Table2[[#This Row],[MntGoldProds]]</f>
        <v>10</v>
      </c>
      <c r="G278" s="8">
        <f>Table5[[#This Row],[Age]]</f>
        <v>50</v>
      </c>
      <c r="H278" s="17" t="s">
        <v>30</v>
      </c>
      <c r="I278" s="16" t="str">
        <f>IF(AND(People!$J278&gt;=16,People!$J278&lt;=25),"16-25",IF(AND(People!$J278&gt;=26,People!$J278&lt;=35),"26-35",IF(AND(People!$J278&gt;=36,People!$J278&lt;=45),"36-45",IF(AND(People!$J278&gt;=46,People!$J278&lt;=55),"46-55",IF(AND(People!$J278&gt;=56,People!$J278&lt;=65),"56-65",IF(AND(People!$J278&gt;=66,People!$J278&lt;=75),"66-75","ALL"))))))</f>
        <v>46-55</v>
      </c>
      <c r="J278" t="str">
        <f>Table5[[#This Row],[Kid Home]]</f>
        <v>Yes</v>
      </c>
      <c r="K278" t="str">
        <f>Table5[[#This Row],[TennHome]]</f>
        <v>Yes</v>
      </c>
    </row>
    <row r="279" spans="1:11" ht="16.5" x14ac:dyDescent="0.3">
      <c r="A279" s="4">
        <f>Table2[[#This Row],[MntWines]]</f>
        <v>625</v>
      </c>
      <c r="B279" s="4">
        <f>Table2[[#This Row],[MntFruits]]</f>
        <v>7</v>
      </c>
      <c r="C279" s="4">
        <f>Table2[[#This Row],[MntMeatProducts]]</f>
        <v>99</v>
      </c>
      <c r="D279" s="4">
        <f>Table2[[#This Row],[MntFishProducts]]</f>
        <v>10</v>
      </c>
      <c r="E279" s="4">
        <f>Table2[[#This Row],[MntSweetProducts]]</f>
        <v>22</v>
      </c>
      <c r="F279" s="4">
        <f>Table2[[#This Row],[MntGoldProds]]</f>
        <v>7</v>
      </c>
      <c r="G279" s="8">
        <f>Table5[[#This Row],[Age]]</f>
        <v>50</v>
      </c>
      <c r="H279" s="2" t="s">
        <v>31</v>
      </c>
      <c r="I279" s="16" t="str">
        <f>IF(AND(People!$J279&gt;=16,People!$J279&lt;=25),"16-25",IF(AND(People!$J279&gt;=26,People!$J279&lt;=35),"26-35",IF(AND(People!$J279&gt;=36,People!$J279&lt;=45),"36-45",IF(AND(People!$J279&gt;=46,People!$J279&lt;=55),"46-55",IF(AND(People!$J279&gt;=56,People!$J279&lt;=65),"56-65",IF(AND(People!$J279&gt;=66,People!$J279&lt;=75),"66-75","ALL"))))))</f>
        <v>46-55</v>
      </c>
      <c r="J279" t="str">
        <f>Table5[[#This Row],[Kid Home]]</f>
        <v>No</v>
      </c>
      <c r="K279" t="str">
        <f>Table5[[#This Row],[TennHome]]</f>
        <v>Yes</v>
      </c>
    </row>
    <row r="280" spans="1:11" ht="16.5" x14ac:dyDescent="0.3">
      <c r="A280" s="6">
        <f>Table2[[#This Row],[MntWines]]</f>
        <v>216</v>
      </c>
      <c r="B280" s="6">
        <f>Table2[[#This Row],[MntFruits]]</f>
        <v>162</v>
      </c>
      <c r="C280" s="6">
        <f>Table2[[#This Row],[MntMeatProducts]]</f>
        <v>224</v>
      </c>
      <c r="D280" s="6">
        <f>Table2[[#This Row],[MntFishProducts]]</f>
        <v>101</v>
      </c>
      <c r="E280" s="6">
        <f>Table2[[#This Row],[MntSweetProducts]]</f>
        <v>92</v>
      </c>
      <c r="F280" s="6">
        <f>Table2[[#This Row],[MntGoldProds]]</f>
        <v>162</v>
      </c>
      <c r="G280" s="8">
        <f>Table5[[#This Row],[Age]]</f>
        <v>57</v>
      </c>
      <c r="H280" s="17" t="s">
        <v>30</v>
      </c>
      <c r="I280" s="16" t="str">
        <f>IF(AND(People!$J280&gt;=16,People!$J280&lt;=25),"16-25",IF(AND(People!$J280&gt;=26,People!$J280&lt;=35),"26-35",IF(AND(People!$J280&gt;=36,People!$J280&lt;=45),"36-45",IF(AND(People!$J280&gt;=46,People!$J280&lt;=55),"46-55",IF(AND(People!$J280&gt;=56,People!$J280&lt;=65),"56-65",IF(AND(People!$J280&gt;=66,People!$J280&lt;=75),"66-75","ALL"))))))</f>
        <v>56-65</v>
      </c>
      <c r="J280" t="str">
        <f>Table5[[#This Row],[Kid Home]]</f>
        <v>No</v>
      </c>
      <c r="K280" t="str">
        <f>Table5[[#This Row],[TennHome]]</f>
        <v>No</v>
      </c>
    </row>
    <row r="281" spans="1:11" ht="16.5" x14ac:dyDescent="0.3">
      <c r="A281" s="4">
        <f>Table2[[#This Row],[MntWines]]</f>
        <v>68</v>
      </c>
      <c r="B281" s="4">
        <f>Table2[[#This Row],[MntFruits]]</f>
        <v>129</v>
      </c>
      <c r="C281" s="4">
        <f>Table2[[#This Row],[MntMeatProducts]]</f>
        <v>396</v>
      </c>
      <c r="D281" s="4">
        <f>Table2[[#This Row],[MntFishProducts]]</f>
        <v>188</v>
      </c>
      <c r="E281" s="4">
        <f>Table2[[#This Row],[MntSweetProducts]]</f>
        <v>22</v>
      </c>
      <c r="F281" s="4">
        <f>Table2[[#This Row],[MntGoldProds]]</f>
        <v>15</v>
      </c>
      <c r="G281" s="8">
        <f>Table5[[#This Row],[Age]]</f>
        <v>33</v>
      </c>
      <c r="H281" s="2" t="s">
        <v>35</v>
      </c>
      <c r="I281" s="16" t="str">
        <f>IF(AND(People!$J281&gt;=16,People!$J281&lt;=25),"16-25",IF(AND(People!$J281&gt;=26,People!$J281&lt;=35),"26-35",IF(AND(People!$J281&gt;=36,People!$J281&lt;=45),"36-45",IF(AND(People!$J281&gt;=46,People!$J281&lt;=55),"46-55",IF(AND(People!$J281&gt;=56,People!$J281&lt;=65),"56-65",IF(AND(People!$J281&gt;=66,People!$J281&lt;=75),"66-75","ALL"))))))</f>
        <v>26-35</v>
      </c>
      <c r="J281" t="str">
        <f>Table5[[#This Row],[Kid Home]]</f>
        <v>No</v>
      </c>
      <c r="K281" t="str">
        <f>Table5[[#This Row],[TennHome]]</f>
        <v>No</v>
      </c>
    </row>
    <row r="282" spans="1:11" ht="16.5" x14ac:dyDescent="0.3">
      <c r="A282" s="6">
        <f>Table2[[#This Row],[MntWines]]</f>
        <v>196</v>
      </c>
      <c r="B282" s="6">
        <f>Table2[[#This Row],[MntFruits]]</f>
        <v>0</v>
      </c>
      <c r="C282" s="6">
        <f>Table2[[#This Row],[MntMeatProducts]]</f>
        <v>512</v>
      </c>
      <c r="D282" s="6">
        <f>Table2[[#This Row],[MntFishProducts]]</f>
        <v>33</v>
      </c>
      <c r="E282" s="6">
        <f>Table2[[#This Row],[MntSweetProducts]]</f>
        <v>130</v>
      </c>
      <c r="F282" s="6">
        <f>Table2[[#This Row],[MntGoldProds]]</f>
        <v>54</v>
      </c>
      <c r="G282" s="8">
        <f>Table5[[#This Row],[Age]]</f>
        <v>27</v>
      </c>
      <c r="H282" s="17" t="s">
        <v>33</v>
      </c>
      <c r="I282" s="16" t="str">
        <f>IF(AND(People!$J282&gt;=16,People!$J282&lt;=25),"16-25",IF(AND(People!$J282&gt;=26,People!$J282&lt;=35),"26-35",IF(AND(People!$J282&gt;=36,People!$J282&lt;=45),"36-45",IF(AND(People!$J282&gt;=46,People!$J282&lt;=55),"46-55",IF(AND(People!$J282&gt;=56,People!$J282&lt;=65),"56-65",IF(AND(People!$J282&gt;=66,People!$J282&lt;=75),"66-75","ALL"))))))</f>
        <v>26-35</v>
      </c>
      <c r="J282" t="str">
        <f>Table5[[#This Row],[Kid Home]]</f>
        <v>No</v>
      </c>
      <c r="K282" t="str">
        <f>Table5[[#This Row],[TennHome]]</f>
        <v>No</v>
      </c>
    </row>
    <row r="283" spans="1:11" ht="16.5" x14ac:dyDescent="0.3">
      <c r="A283" s="4">
        <f>Table2[[#This Row],[MntWines]]</f>
        <v>635</v>
      </c>
      <c r="B283" s="4">
        <f>Table2[[#This Row],[MntFruits]]</f>
        <v>15</v>
      </c>
      <c r="C283" s="4">
        <f>Table2[[#This Row],[MntMeatProducts]]</f>
        <v>100</v>
      </c>
      <c r="D283" s="4">
        <f>Table2[[#This Row],[MntFishProducts]]</f>
        <v>20</v>
      </c>
      <c r="E283" s="4">
        <f>Table2[[#This Row],[MntSweetProducts]]</f>
        <v>7</v>
      </c>
      <c r="F283" s="4">
        <f>Table2[[#This Row],[MntGoldProds]]</f>
        <v>131</v>
      </c>
      <c r="G283" s="8">
        <f>Table5[[#This Row],[Age]]</f>
        <v>45</v>
      </c>
      <c r="H283" s="2" t="s">
        <v>31</v>
      </c>
      <c r="I283" s="16" t="str">
        <f>IF(AND(People!$J283&gt;=16,People!$J283&lt;=25),"16-25",IF(AND(People!$J283&gt;=26,People!$J283&lt;=35),"26-35",IF(AND(People!$J283&gt;=36,People!$J283&lt;=45),"36-45",IF(AND(People!$J283&gt;=46,People!$J283&lt;=55),"46-55",IF(AND(People!$J283&gt;=56,People!$J283&lt;=65),"56-65",IF(AND(People!$J283&gt;=66,People!$J283&lt;=75),"66-75","ALL"))))))</f>
        <v>36-45</v>
      </c>
      <c r="J283" t="str">
        <f>Table5[[#This Row],[Kid Home]]</f>
        <v>No</v>
      </c>
      <c r="K283" t="str">
        <f>Table5[[#This Row],[TennHome]]</f>
        <v>Yes</v>
      </c>
    </row>
    <row r="284" spans="1:11" ht="16.5" x14ac:dyDescent="0.3">
      <c r="A284" s="6">
        <f>Table2[[#This Row],[MntWines]]</f>
        <v>4</v>
      </c>
      <c r="B284" s="6">
        <f>Table2[[#This Row],[MntFruits]]</f>
        <v>19</v>
      </c>
      <c r="C284" s="6">
        <f>Table2[[#This Row],[MntMeatProducts]]</f>
        <v>9</v>
      </c>
      <c r="D284" s="6">
        <f>Table2[[#This Row],[MntFishProducts]]</f>
        <v>28</v>
      </c>
      <c r="E284" s="6">
        <f>Table2[[#This Row],[MntSweetProducts]]</f>
        <v>25</v>
      </c>
      <c r="F284" s="6">
        <f>Table2[[#This Row],[MntGoldProds]]</f>
        <v>17</v>
      </c>
      <c r="G284" s="8">
        <f>Table5[[#This Row],[Age]]</f>
        <v>32</v>
      </c>
      <c r="H284" s="17" t="s">
        <v>31</v>
      </c>
      <c r="I284" s="16" t="str">
        <f>IF(AND(People!$J284&gt;=16,People!$J284&lt;=25),"16-25",IF(AND(People!$J284&gt;=26,People!$J284&lt;=35),"26-35",IF(AND(People!$J284&gt;=36,People!$J284&lt;=45),"36-45",IF(AND(People!$J284&gt;=46,People!$J284&lt;=55),"46-55",IF(AND(People!$J284&gt;=56,People!$J284&lt;=65),"56-65",IF(AND(People!$J284&gt;=66,People!$J284&lt;=75),"66-75","ALL"))))))</f>
        <v>26-35</v>
      </c>
      <c r="J284" t="str">
        <f>Table5[[#This Row],[Kid Home]]</f>
        <v>Yes</v>
      </c>
      <c r="K284" t="str">
        <f>Table5[[#This Row],[TennHome]]</f>
        <v>No</v>
      </c>
    </row>
    <row r="285" spans="1:11" ht="16.5" x14ac:dyDescent="0.3">
      <c r="A285" s="4">
        <f>Table2[[#This Row],[MntWines]]</f>
        <v>297</v>
      </c>
      <c r="B285" s="4">
        <f>Table2[[#This Row],[MntFruits]]</f>
        <v>7</v>
      </c>
      <c r="C285" s="4">
        <f>Table2[[#This Row],[MntMeatProducts]]</f>
        <v>79</v>
      </c>
      <c r="D285" s="4">
        <f>Table2[[#This Row],[MntFishProducts]]</f>
        <v>0</v>
      </c>
      <c r="E285" s="4">
        <f>Table2[[#This Row],[MntSweetProducts]]</f>
        <v>11</v>
      </c>
      <c r="F285" s="4">
        <f>Table2[[#This Row],[MntGoldProds]]</f>
        <v>182</v>
      </c>
      <c r="G285" s="8">
        <f>Table5[[#This Row],[Age]]</f>
        <v>36</v>
      </c>
      <c r="H285" s="2" t="s">
        <v>31</v>
      </c>
      <c r="I285" s="16" t="str">
        <f>IF(AND(People!$J285&gt;=16,People!$J285&lt;=25),"16-25",IF(AND(People!$J285&gt;=26,People!$J285&lt;=35),"26-35",IF(AND(People!$J285&gt;=36,People!$J285&lt;=45),"36-45",IF(AND(People!$J285&gt;=46,People!$J285&lt;=55),"46-55",IF(AND(People!$J285&gt;=56,People!$J285&lt;=65),"56-65",IF(AND(People!$J285&gt;=66,People!$J285&lt;=75),"66-75","ALL"))))))</f>
        <v>36-45</v>
      </c>
      <c r="J285" t="str">
        <f>Table5[[#This Row],[Kid Home]]</f>
        <v>No</v>
      </c>
      <c r="K285" t="str">
        <f>Table5[[#This Row],[TennHome]]</f>
        <v>Yes</v>
      </c>
    </row>
    <row r="286" spans="1:11" ht="16.5" x14ac:dyDescent="0.3">
      <c r="A286" s="6">
        <f>Table2[[#This Row],[MntWines]]</f>
        <v>84</v>
      </c>
      <c r="B286" s="6">
        <f>Table2[[#This Row],[MntFruits]]</f>
        <v>5</v>
      </c>
      <c r="C286" s="6">
        <f>Table2[[#This Row],[MntMeatProducts]]</f>
        <v>38</v>
      </c>
      <c r="D286" s="6">
        <f>Table2[[#This Row],[MntFishProducts]]</f>
        <v>150</v>
      </c>
      <c r="E286" s="6">
        <f>Table2[[#This Row],[MntSweetProducts]]</f>
        <v>12</v>
      </c>
      <c r="F286" s="6">
        <f>Table2[[#This Row],[MntGoldProds]]</f>
        <v>28</v>
      </c>
      <c r="G286" s="8">
        <f>Table5[[#This Row],[Age]]</f>
        <v>66</v>
      </c>
      <c r="H286" s="17" t="s">
        <v>33</v>
      </c>
      <c r="I286" s="16" t="str">
        <f>IF(AND(People!$J286&gt;=16,People!$J286&lt;=25),"16-25",IF(AND(People!$J286&gt;=26,People!$J286&lt;=35),"26-35",IF(AND(People!$J286&gt;=36,People!$J286&lt;=45),"36-45",IF(AND(People!$J286&gt;=46,People!$J286&lt;=55),"46-55",IF(AND(People!$J286&gt;=56,People!$J286&lt;=65),"56-65",IF(AND(People!$J286&gt;=66,People!$J286&lt;=75),"66-75","ALL"))))))</f>
        <v>66-75</v>
      </c>
      <c r="J286" t="str">
        <f>Table5[[#This Row],[Kid Home]]</f>
        <v>No</v>
      </c>
      <c r="K286" t="str">
        <f>Table5[[#This Row],[TennHome]]</f>
        <v>No</v>
      </c>
    </row>
    <row r="287" spans="1:11" ht="16.5" x14ac:dyDescent="0.3">
      <c r="A287" s="4">
        <f>Table2[[#This Row],[MntWines]]</f>
        <v>204</v>
      </c>
      <c r="B287" s="4">
        <f>Table2[[#This Row],[MntFruits]]</f>
        <v>7</v>
      </c>
      <c r="C287" s="4">
        <f>Table2[[#This Row],[MntMeatProducts]]</f>
        <v>149</v>
      </c>
      <c r="D287" s="4">
        <f>Table2[[#This Row],[MntFishProducts]]</f>
        <v>20</v>
      </c>
      <c r="E287" s="4">
        <f>Table2[[#This Row],[MntSweetProducts]]</f>
        <v>15</v>
      </c>
      <c r="F287" s="4">
        <f>Table2[[#This Row],[MntGoldProds]]</f>
        <v>66</v>
      </c>
      <c r="G287" s="8">
        <f>Table5[[#This Row],[Age]]</f>
        <v>40</v>
      </c>
      <c r="H287" s="2" t="s">
        <v>33</v>
      </c>
      <c r="I287" s="16" t="str">
        <f>IF(AND(People!$J287&gt;=16,People!$J287&lt;=25),"16-25",IF(AND(People!$J287&gt;=26,People!$J287&lt;=35),"26-35",IF(AND(People!$J287&gt;=36,People!$J287&lt;=45),"36-45",IF(AND(People!$J287&gt;=46,People!$J287&lt;=55),"46-55",IF(AND(People!$J287&gt;=56,People!$J287&lt;=65),"56-65",IF(AND(People!$J287&gt;=66,People!$J287&lt;=75),"66-75","ALL"))))))</f>
        <v>36-45</v>
      </c>
      <c r="J287" t="str">
        <f>Table5[[#This Row],[Kid Home]]</f>
        <v>No</v>
      </c>
      <c r="K287" t="str">
        <f>Table5[[#This Row],[TennHome]]</f>
        <v>Yes</v>
      </c>
    </row>
    <row r="288" spans="1:11" ht="16.5" x14ac:dyDescent="0.3">
      <c r="A288" s="6">
        <f>Table2[[#This Row],[MntWines]]</f>
        <v>26</v>
      </c>
      <c r="B288" s="6">
        <f>Table2[[#This Row],[MntFruits]]</f>
        <v>0</v>
      </c>
      <c r="C288" s="6">
        <f>Table2[[#This Row],[MntMeatProducts]]</f>
        <v>8</v>
      </c>
      <c r="D288" s="6">
        <f>Table2[[#This Row],[MntFishProducts]]</f>
        <v>0</v>
      </c>
      <c r="E288" s="6">
        <f>Table2[[#This Row],[MntSweetProducts]]</f>
        <v>0</v>
      </c>
      <c r="F288" s="6">
        <f>Table2[[#This Row],[MntGoldProds]]</f>
        <v>3</v>
      </c>
      <c r="G288" s="8">
        <f>Table5[[#This Row],[Age]]</f>
        <v>39</v>
      </c>
      <c r="H288" s="17" t="s">
        <v>31</v>
      </c>
      <c r="I288" s="16" t="str">
        <f>IF(AND(People!$J288&gt;=16,People!$J288&lt;=25),"16-25",IF(AND(People!$J288&gt;=26,People!$J288&lt;=35),"26-35",IF(AND(People!$J288&gt;=36,People!$J288&lt;=45),"36-45",IF(AND(People!$J288&gt;=46,People!$J288&lt;=55),"46-55",IF(AND(People!$J288&gt;=56,People!$J288&lt;=65),"56-65",IF(AND(People!$J288&gt;=66,People!$J288&lt;=75),"66-75","ALL"))))))</f>
        <v>36-45</v>
      </c>
      <c r="J288" t="str">
        <f>Table5[[#This Row],[Kid Home]]</f>
        <v>Yes</v>
      </c>
      <c r="K288" t="str">
        <f>Table5[[#This Row],[TennHome]]</f>
        <v>Yes</v>
      </c>
    </row>
    <row r="289" spans="1:11" ht="16.5" x14ac:dyDescent="0.3">
      <c r="A289" s="4">
        <f>Table2[[#This Row],[MntWines]]</f>
        <v>15</v>
      </c>
      <c r="B289" s="4">
        <f>Table2[[#This Row],[MntFruits]]</f>
        <v>6</v>
      </c>
      <c r="C289" s="4">
        <f>Table2[[#This Row],[MntMeatProducts]]</f>
        <v>20</v>
      </c>
      <c r="D289" s="4">
        <f>Table2[[#This Row],[MntFishProducts]]</f>
        <v>4</v>
      </c>
      <c r="E289" s="4">
        <f>Table2[[#This Row],[MntSweetProducts]]</f>
        <v>5</v>
      </c>
      <c r="F289" s="4">
        <f>Table2[[#This Row],[MntGoldProds]]</f>
        <v>20</v>
      </c>
      <c r="G289" s="8">
        <f>Table5[[#This Row],[Age]]</f>
        <v>39</v>
      </c>
      <c r="H289" s="2" t="s">
        <v>31</v>
      </c>
      <c r="I289" s="16" t="str">
        <f>IF(AND(People!$J289&gt;=16,People!$J289&lt;=25),"16-25",IF(AND(People!$J289&gt;=26,People!$J289&lt;=35),"26-35",IF(AND(People!$J289&gt;=36,People!$J289&lt;=45),"36-45",IF(AND(People!$J289&gt;=46,People!$J289&lt;=55),"46-55",IF(AND(People!$J289&gt;=56,People!$J289&lt;=65),"56-65",IF(AND(People!$J289&gt;=66,People!$J289&lt;=75),"66-75","ALL"))))))</f>
        <v>36-45</v>
      </c>
      <c r="J289" t="str">
        <f>Table5[[#This Row],[Kid Home]]</f>
        <v>Yes</v>
      </c>
      <c r="K289" t="str">
        <f>Table5[[#This Row],[TennHome]]</f>
        <v>No</v>
      </c>
    </row>
    <row r="290" spans="1:11" ht="16.5" x14ac:dyDescent="0.3">
      <c r="A290" s="6">
        <f>Table2[[#This Row],[MntWines]]</f>
        <v>304</v>
      </c>
      <c r="B290" s="6">
        <f>Table2[[#This Row],[MntFruits]]</f>
        <v>98</v>
      </c>
      <c r="C290" s="6">
        <f>Table2[[#This Row],[MntMeatProducts]]</f>
        <v>230</v>
      </c>
      <c r="D290" s="6">
        <f>Table2[[#This Row],[MntFishProducts]]</f>
        <v>150</v>
      </c>
      <c r="E290" s="6">
        <f>Table2[[#This Row],[MntSweetProducts]]</f>
        <v>74</v>
      </c>
      <c r="F290" s="6">
        <f>Table2[[#This Row],[MntGoldProds]]</f>
        <v>74</v>
      </c>
      <c r="G290" s="8">
        <f>Table5[[#This Row],[Age]]</f>
        <v>61</v>
      </c>
      <c r="H290" s="17" t="s">
        <v>38</v>
      </c>
      <c r="I290" s="16" t="str">
        <f>IF(AND(People!$J290&gt;=16,People!$J290&lt;=25),"16-25",IF(AND(People!$J290&gt;=26,People!$J290&lt;=35),"26-35",IF(AND(People!$J290&gt;=36,People!$J290&lt;=45),"36-45",IF(AND(People!$J290&gt;=46,People!$J290&lt;=55),"46-55",IF(AND(People!$J290&gt;=56,People!$J290&lt;=65),"56-65",IF(AND(People!$J290&gt;=66,People!$J290&lt;=75),"66-75","ALL"))))))</f>
        <v>56-65</v>
      </c>
      <c r="J290" t="str">
        <f>Table5[[#This Row],[Kid Home]]</f>
        <v>No</v>
      </c>
      <c r="K290" t="str">
        <f>Table5[[#This Row],[TennHome]]</f>
        <v>No</v>
      </c>
    </row>
    <row r="291" spans="1:11" ht="16.5" x14ac:dyDescent="0.3">
      <c r="A291" s="4">
        <f>Table2[[#This Row],[MntWines]]</f>
        <v>285</v>
      </c>
      <c r="B291" s="4">
        <f>Table2[[#This Row],[MntFruits]]</f>
        <v>28</v>
      </c>
      <c r="C291" s="4">
        <f>Table2[[#This Row],[MntMeatProducts]]</f>
        <v>242</v>
      </c>
      <c r="D291" s="4">
        <f>Table2[[#This Row],[MntFishProducts]]</f>
        <v>55</v>
      </c>
      <c r="E291" s="4">
        <f>Table2[[#This Row],[MntSweetProducts]]</f>
        <v>114</v>
      </c>
      <c r="F291" s="4">
        <f>Table2[[#This Row],[MntGoldProds]]</f>
        <v>135</v>
      </c>
      <c r="G291" s="8">
        <f>Table5[[#This Row],[Age]]</f>
        <v>57</v>
      </c>
      <c r="H291" s="2" t="s">
        <v>35</v>
      </c>
      <c r="I291" s="16" t="str">
        <f>IF(AND(People!$J291&gt;=16,People!$J291&lt;=25),"16-25",IF(AND(People!$J291&gt;=26,People!$J291&lt;=35),"26-35",IF(AND(People!$J291&gt;=36,People!$J291&lt;=45),"36-45",IF(AND(People!$J291&gt;=46,People!$J291&lt;=55),"46-55",IF(AND(People!$J291&gt;=56,People!$J291&lt;=65),"56-65",IF(AND(People!$J291&gt;=66,People!$J291&lt;=75),"66-75","ALL"))))))</f>
        <v>56-65</v>
      </c>
      <c r="J291" t="str">
        <f>Table5[[#This Row],[Kid Home]]</f>
        <v>Yes</v>
      </c>
      <c r="K291" t="str">
        <f>Table5[[#This Row],[TennHome]]</f>
        <v>Yes</v>
      </c>
    </row>
    <row r="292" spans="1:11" ht="16.5" x14ac:dyDescent="0.3">
      <c r="A292" s="6">
        <f>Table2[[#This Row],[MntWines]]</f>
        <v>395</v>
      </c>
      <c r="B292" s="6">
        <f>Table2[[#This Row],[MntFruits]]</f>
        <v>183</v>
      </c>
      <c r="C292" s="6">
        <f>Table2[[#This Row],[MntMeatProducts]]</f>
        <v>565</v>
      </c>
      <c r="D292" s="6">
        <f>Table2[[#This Row],[MntFishProducts]]</f>
        <v>166</v>
      </c>
      <c r="E292" s="6">
        <f>Table2[[#This Row],[MntSweetProducts]]</f>
        <v>141</v>
      </c>
      <c r="F292" s="6">
        <f>Table2[[#This Row],[MntGoldProds]]</f>
        <v>28</v>
      </c>
      <c r="G292" s="8">
        <f>Table5[[#This Row],[Age]]</f>
        <v>48</v>
      </c>
      <c r="H292" s="17" t="s">
        <v>31</v>
      </c>
      <c r="I292" s="16" t="str">
        <f>IF(AND(People!$J292&gt;=16,People!$J292&lt;=25),"16-25",IF(AND(People!$J292&gt;=26,People!$J292&lt;=35),"26-35",IF(AND(People!$J292&gt;=36,People!$J292&lt;=45),"36-45",IF(AND(People!$J292&gt;=46,People!$J292&lt;=55),"46-55",IF(AND(People!$J292&gt;=56,People!$J292&lt;=65),"56-65",IF(AND(People!$J292&gt;=66,People!$J292&lt;=75),"66-75","ALL"))))))</f>
        <v>46-55</v>
      </c>
      <c r="J292" t="str">
        <f>Table5[[#This Row],[Kid Home]]</f>
        <v>No</v>
      </c>
      <c r="K292" t="str">
        <f>Table5[[#This Row],[TennHome]]</f>
        <v>No</v>
      </c>
    </row>
    <row r="293" spans="1:11" ht="16.5" x14ac:dyDescent="0.3">
      <c r="A293" s="4">
        <f>Table2[[#This Row],[MntWines]]</f>
        <v>248</v>
      </c>
      <c r="B293" s="4">
        <f>Table2[[#This Row],[MntFruits]]</f>
        <v>3</v>
      </c>
      <c r="C293" s="4">
        <f>Table2[[#This Row],[MntMeatProducts]]</f>
        <v>81</v>
      </c>
      <c r="D293" s="4">
        <f>Table2[[#This Row],[MntFishProducts]]</f>
        <v>4</v>
      </c>
      <c r="E293" s="4">
        <f>Table2[[#This Row],[MntSweetProducts]]</f>
        <v>3</v>
      </c>
      <c r="F293" s="4">
        <f>Table2[[#This Row],[MntGoldProds]]</f>
        <v>51</v>
      </c>
      <c r="G293" s="8">
        <f>Table5[[#This Row],[Age]]</f>
        <v>64</v>
      </c>
      <c r="H293" s="2" t="s">
        <v>31</v>
      </c>
      <c r="I293" s="16" t="str">
        <f>IF(AND(People!$J293&gt;=16,People!$J293&lt;=25),"16-25",IF(AND(People!$J293&gt;=26,People!$J293&lt;=35),"26-35",IF(AND(People!$J293&gt;=36,People!$J293&lt;=45),"36-45",IF(AND(People!$J293&gt;=46,People!$J293&lt;=55),"46-55",IF(AND(People!$J293&gt;=56,People!$J293&lt;=65),"56-65",IF(AND(People!$J293&gt;=66,People!$J293&lt;=75),"66-75","ALL"))))))</f>
        <v>56-65</v>
      </c>
      <c r="J293" t="str">
        <f>Table5[[#This Row],[Kid Home]]</f>
        <v>No</v>
      </c>
      <c r="K293" t="str">
        <f>Table5[[#This Row],[TennHome]]</f>
        <v>No</v>
      </c>
    </row>
    <row r="294" spans="1:11" ht="16.5" x14ac:dyDescent="0.3">
      <c r="A294" s="6">
        <f>Table2[[#This Row],[MntWines]]</f>
        <v>20</v>
      </c>
      <c r="B294" s="6">
        <f>Table2[[#This Row],[MntFruits]]</f>
        <v>6</v>
      </c>
      <c r="C294" s="6">
        <f>Table2[[#This Row],[MntMeatProducts]]</f>
        <v>5</v>
      </c>
      <c r="D294" s="6">
        <f>Table2[[#This Row],[MntFishProducts]]</f>
        <v>0</v>
      </c>
      <c r="E294" s="6">
        <f>Table2[[#This Row],[MntSweetProducts]]</f>
        <v>9</v>
      </c>
      <c r="F294" s="6">
        <f>Table2[[#This Row],[MntGoldProds]]</f>
        <v>12</v>
      </c>
      <c r="G294" s="8">
        <f>Table5[[#This Row],[Age]]</f>
        <v>29</v>
      </c>
      <c r="H294" s="17" t="s">
        <v>33</v>
      </c>
      <c r="I294" s="16" t="str">
        <f>IF(AND(People!$J294&gt;=16,People!$J294&lt;=25),"16-25",IF(AND(People!$J294&gt;=26,People!$J294&lt;=35),"26-35",IF(AND(People!$J294&gt;=36,People!$J294&lt;=45),"36-45",IF(AND(People!$J294&gt;=46,People!$J294&lt;=55),"46-55",IF(AND(People!$J294&gt;=56,People!$J294&lt;=65),"56-65",IF(AND(People!$J294&gt;=66,People!$J294&lt;=75),"66-75","ALL"))))))</f>
        <v>26-35</v>
      </c>
      <c r="J294" t="str">
        <f>Table5[[#This Row],[Kid Home]]</f>
        <v>No</v>
      </c>
      <c r="K294" t="str">
        <f>Table5[[#This Row],[TennHome]]</f>
        <v>No</v>
      </c>
    </row>
    <row r="295" spans="1:11" ht="16.5" x14ac:dyDescent="0.3">
      <c r="A295" s="4">
        <f>Table2[[#This Row],[MntWines]]</f>
        <v>39</v>
      </c>
      <c r="B295" s="4">
        <f>Table2[[#This Row],[MntFruits]]</f>
        <v>0</v>
      </c>
      <c r="C295" s="4">
        <f>Table2[[#This Row],[MntMeatProducts]]</f>
        <v>56</v>
      </c>
      <c r="D295" s="4">
        <f>Table2[[#This Row],[MntFishProducts]]</f>
        <v>20</v>
      </c>
      <c r="E295" s="4">
        <f>Table2[[#This Row],[MntSweetProducts]]</f>
        <v>8</v>
      </c>
      <c r="F295" s="4">
        <f>Table2[[#This Row],[MntGoldProds]]</f>
        <v>14</v>
      </c>
      <c r="G295" s="8">
        <f>Table5[[#This Row],[Age]]</f>
        <v>44</v>
      </c>
      <c r="H295" s="2" t="s">
        <v>31</v>
      </c>
      <c r="I295" s="16" t="str">
        <f>IF(AND(People!$J295&gt;=16,People!$J295&lt;=25),"16-25",IF(AND(People!$J295&gt;=26,People!$J295&lt;=35),"26-35",IF(AND(People!$J295&gt;=36,People!$J295&lt;=45),"36-45",IF(AND(People!$J295&gt;=46,People!$J295&lt;=55),"46-55",IF(AND(People!$J295&gt;=56,People!$J295&lt;=65),"56-65",IF(AND(People!$J295&gt;=66,People!$J295&lt;=75),"66-75","ALL"))))))</f>
        <v>36-45</v>
      </c>
      <c r="J295" t="str">
        <f>Table5[[#This Row],[Kid Home]]</f>
        <v>Yes</v>
      </c>
      <c r="K295" t="str">
        <f>Table5[[#This Row],[TennHome]]</f>
        <v>No</v>
      </c>
    </row>
    <row r="296" spans="1:11" ht="16.5" x14ac:dyDescent="0.3">
      <c r="A296" s="6">
        <f>Table2[[#This Row],[MntWines]]</f>
        <v>777</v>
      </c>
      <c r="B296" s="6">
        <f>Table2[[#This Row],[MntFruits]]</f>
        <v>129</v>
      </c>
      <c r="C296" s="6">
        <f>Table2[[#This Row],[MntMeatProducts]]</f>
        <v>573</v>
      </c>
      <c r="D296" s="6">
        <f>Table2[[#This Row],[MntFishProducts]]</f>
        <v>216</v>
      </c>
      <c r="E296" s="6">
        <f>Table2[[#This Row],[MntSweetProducts]]</f>
        <v>21</v>
      </c>
      <c r="F296" s="6">
        <f>Table2[[#This Row],[MntGoldProds]]</f>
        <v>203</v>
      </c>
      <c r="G296" s="8">
        <f>Table5[[#This Row],[Age]]</f>
        <v>32</v>
      </c>
      <c r="H296" s="17" t="s">
        <v>31</v>
      </c>
      <c r="I296" s="16" t="str">
        <f>IF(AND(People!$J296&gt;=16,People!$J296&lt;=25),"16-25",IF(AND(People!$J296&gt;=26,People!$J296&lt;=35),"26-35",IF(AND(People!$J296&gt;=36,People!$J296&lt;=45),"36-45",IF(AND(People!$J296&gt;=46,People!$J296&lt;=55),"46-55",IF(AND(People!$J296&gt;=56,People!$J296&lt;=65),"56-65",IF(AND(People!$J296&gt;=66,People!$J296&lt;=75),"66-75","ALL"))))))</f>
        <v>26-35</v>
      </c>
      <c r="J296" t="str">
        <f>Table5[[#This Row],[Kid Home]]</f>
        <v>No</v>
      </c>
      <c r="K296" t="str">
        <f>Table5[[#This Row],[TennHome]]</f>
        <v>No</v>
      </c>
    </row>
    <row r="297" spans="1:11" ht="16.5" x14ac:dyDescent="0.3">
      <c r="A297" s="4">
        <f>Table2[[#This Row],[MntWines]]</f>
        <v>8</v>
      </c>
      <c r="B297" s="4">
        <f>Table2[[#This Row],[MntFruits]]</f>
        <v>3</v>
      </c>
      <c r="C297" s="4">
        <f>Table2[[#This Row],[MntMeatProducts]]</f>
        <v>22</v>
      </c>
      <c r="D297" s="4">
        <f>Table2[[#This Row],[MntFishProducts]]</f>
        <v>21</v>
      </c>
      <c r="E297" s="4">
        <f>Table2[[#This Row],[MntSweetProducts]]</f>
        <v>1</v>
      </c>
      <c r="F297" s="4">
        <f>Table2[[#This Row],[MntGoldProds]]</f>
        <v>13</v>
      </c>
      <c r="G297" s="8">
        <f>Table5[[#This Row],[Age]]</f>
        <v>43</v>
      </c>
      <c r="H297" s="2" t="s">
        <v>31</v>
      </c>
      <c r="I297" s="16" t="str">
        <f>IF(AND(People!$J297&gt;=16,People!$J297&lt;=25),"16-25",IF(AND(People!$J297&gt;=26,People!$J297&lt;=35),"26-35",IF(AND(People!$J297&gt;=36,People!$J297&lt;=45),"36-45",IF(AND(People!$J297&gt;=46,People!$J297&lt;=55),"46-55",IF(AND(People!$J297&gt;=56,People!$J297&lt;=65),"56-65",IF(AND(People!$J297&gt;=66,People!$J297&lt;=75),"66-75","ALL"))))))</f>
        <v>36-45</v>
      </c>
      <c r="J297" t="str">
        <f>Table5[[#This Row],[Kid Home]]</f>
        <v>Yes</v>
      </c>
      <c r="K297" t="str">
        <f>Table5[[#This Row],[TennHome]]</f>
        <v>No</v>
      </c>
    </row>
    <row r="298" spans="1:11" ht="16.5" x14ac:dyDescent="0.3">
      <c r="A298" s="6">
        <f>Table2[[#This Row],[MntWines]]</f>
        <v>9</v>
      </c>
      <c r="B298" s="6">
        <f>Table2[[#This Row],[MntFruits]]</f>
        <v>1</v>
      </c>
      <c r="C298" s="6">
        <f>Table2[[#This Row],[MntMeatProducts]]</f>
        <v>3</v>
      </c>
      <c r="D298" s="6">
        <f>Table2[[#This Row],[MntFishProducts]]</f>
        <v>0</v>
      </c>
      <c r="E298" s="6">
        <f>Table2[[#This Row],[MntSweetProducts]]</f>
        <v>4</v>
      </c>
      <c r="F298" s="6">
        <f>Table2[[#This Row],[MntGoldProds]]</f>
        <v>8</v>
      </c>
      <c r="G298" s="8">
        <f>Table5[[#This Row],[Age]]</f>
        <v>48</v>
      </c>
      <c r="H298" s="17" t="s">
        <v>35</v>
      </c>
      <c r="I298" s="16" t="str">
        <f>IF(AND(People!$J298&gt;=16,People!$J298&lt;=25),"16-25",IF(AND(People!$J298&gt;=26,People!$J298&lt;=35),"26-35",IF(AND(People!$J298&gt;=36,People!$J298&lt;=45),"36-45",IF(AND(People!$J298&gt;=46,People!$J298&lt;=55),"46-55",IF(AND(People!$J298&gt;=56,People!$J298&lt;=65),"56-65",IF(AND(People!$J298&gt;=66,People!$J298&lt;=75),"66-75","ALL"))))))</f>
        <v>46-55</v>
      </c>
      <c r="J298" t="str">
        <f>Table5[[#This Row],[Kid Home]]</f>
        <v>Yes</v>
      </c>
      <c r="K298" t="str">
        <f>Table5[[#This Row],[TennHome]]</f>
        <v>Yes</v>
      </c>
    </row>
    <row r="299" spans="1:11" ht="16.5" x14ac:dyDescent="0.3">
      <c r="A299" s="4">
        <f>Table2[[#This Row],[MntWines]]</f>
        <v>1241</v>
      </c>
      <c r="B299" s="4">
        <f>Table2[[#This Row],[MntFruits]]</f>
        <v>0</v>
      </c>
      <c r="C299" s="4">
        <f>Table2[[#This Row],[MntMeatProducts]]</f>
        <v>80</v>
      </c>
      <c r="D299" s="4">
        <f>Table2[[#This Row],[MntFishProducts]]</f>
        <v>0</v>
      </c>
      <c r="E299" s="4">
        <f>Table2[[#This Row],[MntSweetProducts]]</f>
        <v>13</v>
      </c>
      <c r="F299" s="4">
        <f>Table2[[#This Row],[MntGoldProds]]</f>
        <v>40</v>
      </c>
      <c r="G299" s="8">
        <f>Table5[[#This Row],[Age]]</f>
        <v>60</v>
      </c>
      <c r="H299" s="2" t="s">
        <v>31</v>
      </c>
      <c r="I299" s="16" t="str">
        <f>IF(AND(People!$J299&gt;=16,People!$J299&lt;=25),"16-25",IF(AND(People!$J299&gt;=26,People!$J299&lt;=35),"26-35",IF(AND(People!$J299&gt;=36,People!$J299&lt;=45),"36-45",IF(AND(People!$J299&gt;=46,People!$J299&lt;=55),"46-55",IF(AND(People!$J299&gt;=56,People!$J299&lt;=65),"56-65",IF(AND(People!$J299&gt;=66,People!$J299&lt;=75),"66-75","ALL"))))))</f>
        <v>56-65</v>
      </c>
      <c r="J299" t="str">
        <f>Table5[[#This Row],[Kid Home]]</f>
        <v>No</v>
      </c>
      <c r="K299" t="str">
        <f>Table5[[#This Row],[TennHome]]</f>
        <v>Yes</v>
      </c>
    </row>
    <row r="300" spans="1:11" ht="16.5" x14ac:dyDescent="0.3">
      <c r="A300" s="6">
        <f>Table2[[#This Row],[MntWines]]</f>
        <v>6</v>
      </c>
      <c r="B300" s="6">
        <f>Table2[[#This Row],[MntFruits]]</f>
        <v>4</v>
      </c>
      <c r="C300" s="6">
        <f>Table2[[#This Row],[MntMeatProducts]]</f>
        <v>7</v>
      </c>
      <c r="D300" s="6">
        <f>Table2[[#This Row],[MntFishProducts]]</f>
        <v>4</v>
      </c>
      <c r="E300" s="6">
        <f>Table2[[#This Row],[MntSweetProducts]]</f>
        <v>3</v>
      </c>
      <c r="F300" s="6">
        <f>Table2[[#This Row],[MntGoldProds]]</f>
        <v>8</v>
      </c>
      <c r="G300" s="8">
        <f>Table5[[#This Row],[Age]]</f>
        <v>25</v>
      </c>
      <c r="H300" s="17" t="s">
        <v>30</v>
      </c>
      <c r="I300" s="16" t="str">
        <f>IF(AND(People!$J300&gt;=16,People!$J300&lt;=25),"16-25",IF(AND(People!$J300&gt;=26,People!$J300&lt;=35),"26-35",IF(AND(People!$J300&gt;=36,People!$J300&lt;=45),"36-45",IF(AND(People!$J300&gt;=46,People!$J300&lt;=55),"46-55",IF(AND(People!$J300&gt;=56,People!$J300&lt;=65),"56-65",IF(AND(People!$J300&gt;=66,People!$J300&lt;=75),"66-75","ALL"))))))</f>
        <v>16-25</v>
      </c>
      <c r="J300" t="str">
        <f>Table5[[#This Row],[Kid Home]]</f>
        <v>Yes</v>
      </c>
      <c r="K300" t="str">
        <f>Table5[[#This Row],[TennHome]]</f>
        <v>No</v>
      </c>
    </row>
    <row r="301" spans="1:11" ht="16.5" x14ac:dyDescent="0.3">
      <c r="A301" s="4">
        <f>Table2[[#This Row],[MntWines]]</f>
        <v>65</v>
      </c>
      <c r="B301" s="4">
        <f>Table2[[#This Row],[MntFruits]]</f>
        <v>4</v>
      </c>
      <c r="C301" s="4">
        <f>Table2[[#This Row],[MntMeatProducts]]</f>
        <v>16</v>
      </c>
      <c r="D301" s="4">
        <f>Table2[[#This Row],[MntFishProducts]]</f>
        <v>0</v>
      </c>
      <c r="E301" s="4">
        <f>Table2[[#This Row],[MntSweetProducts]]</f>
        <v>4</v>
      </c>
      <c r="F301" s="4">
        <f>Table2[[#This Row],[MntGoldProds]]</f>
        <v>11</v>
      </c>
      <c r="G301" s="8">
        <f>Table5[[#This Row],[Age]]</f>
        <v>27</v>
      </c>
      <c r="H301" s="2" t="s">
        <v>35</v>
      </c>
      <c r="I301" s="16" t="str">
        <f>IF(AND(People!$J301&gt;=16,People!$J301&lt;=25),"16-25",IF(AND(People!$J301&gt;=26,People!$J301&lt;=35),"26-35",IF(AND(People!$J301&gt;=36,People!$J301&lt;=45),"36-45",IF(AND(People!$J301&gt;=46,People!$J301&lt;=55),"46-55",IF(AND(People!$J301&gt;=56,People!$J301&lt;=65),"56-65",IF(AND(People!$J301&gt;=66,People!$J301&lt;=75),"66-75","ALL"))))))</f>
        <v>26-35</v>
      </c>
      <c r="J301" t="str">
        <f>Table5[[#This Row],[Kid Home]]</f>
        <v>Yes</v>
      </c>
      <c r="K301" t="str">
        <f>Table5[[#This Row],[TennHome]]</f>
        <v>No</v>
      </c>
    </row>
    <row r="302" spans="1:11" ht="16.5" x14ac:dyDescent="0.3">
      <c r="A302" s="6">
        <f>Table2[[#This Row],[MntWines]]</f>
        <v>395</v>
      </c>
      <c r="B302" s="6">
        <f>Table2[[#This Row],[MntFruits]]</f>
        <v>15</v>
      </c>
      <c r="C302" s="6">
        <f>Table2[[#This Row],[MntMeatProducts]]</f>
        <v>263</v>
      </c>
      <c r="D302" s="6">
        <f>Table2[[#This Row],[MntFishProducts]]</f>
        <v>60</v>
      </c>
      <c r="E302" s="6">
        <f>Table2[[#This Row],[MntSweetProducts]]</f>
        <v>54</v>
      </c>
      <c r="F302" s="6">
        <f>Table2[[#This Row],[MntGoldProds]]</f>
        <v>38</v>
      </c>
      <c r="G302" s="8">
        <f>Table5[[#This Row],[Age]]</f>
        <v>31</v>
      </c>
      <c r="H302" s="17" t="s">
        <v>35</v>
      </c>
      <c r="I302" s="16" t="str">
        <f>IF(AND(People!$J302&gt;=16,People!$J302&lt;=25),"16-25",IF(AND(People!$J302&gt;=26,People!$J302&lt;=35),"26-35",IF(AND(People!$J302&gt;=36,People!$J302&lt;=45),"36-45",IF(AND(People!$J302&gt;=46,People!$J302&lt;=55),"46-55",IF(AND(People!$J302&gt;=56,People!$J302&lt;=65),"56-65",IF(AND(People!$J302&gt;=66,People!$J302&lt;=75),"66-75","ALL"))))))</f>
        <v>26-35</v>
      </c>
      <c r="J302" t="str">
        <f>Table5[[#This Row],[Kid Home]]</f>
        <v>No</v>
      </c>
      <c r="K302" t="str">
        <f>Table5[[#This Row],[TennHome]]</f>
        <v>No</v>
      </c>
    </row>
    <row r="303" spans="1:11" ht="16.5" x14ac:dyDescent="0.3">
      <c r="A303" s="4">
        <f>Table2[[#This Row],[MntWines]]</f>
        <v>801</v>
      </c>
      <c r="B303" s="4">
        <f>Table2[[#This Row],[MntFruits]]</f>
        <v>0</v>
      </c>
      <c r="C303" s="4">
        <f>Table2[[#This Row],[MntMeatProducts]]</f>
        <v>80</v>
      </c>
      <c r="D303" s="4">
        <f>Table2[[#This Row],[MntFishProducts]]</f>
        <v>0</v>
      </c>
      <c r="E303" s="4">
        <f>Table2[[#This Row],[MntSweetProducts]]</f>
        <v>0</v>
      </c>
      <c r="F303" s="4">
        <f>Table2[[#This Row],[MntGoldProds]]</f>
        <v>35</v>
      </c>
      <c r="G303" s="8">
        <f>Table5[[#This Row],[Age]]</f>
        <v>49</v>
      </c>
      <c r="H303" s="2" t="s">
        <v>31</v>
      </c>
      <c r="I303" s="16" t="str">
        <f>IF(AND(People!$J303&gt;=16,People!$J303&lt;=25),"16-25",IF(AND(People!$J303&gt;=26,People!$J303&lt;=35),"26-35",IF(AND(People!$J303&gt;=36,People!$J303&lt;=45),"36-45",IF(AND(People!$J303&gt;=46,People!$J303&lt;=55),"46-55",IF(AND(People!$J303&gt;=56,People!$J303&lt;=65),"56-65",IF(AND(People!$J303&gt;=66,People!$J303&lt;=75),"66-75","ALL"))))))</f>
        <v>46-55</v>
      </c>
      <c r="J303" t="str">
        <f>Table5[[#This Row],[Kid Home]]</f>
        <v>No</v>
      </c>
      <c r="K303" t="str">
        <f>Table5[[#This Row],[TennHome]]</f>
        <v>Yes</v>
      </c>
    </row>
    <row r="304" spans="1:11" ht="16.5" x14ac:dyDescent="0.3">
      <c r="A304" s="6">
        <f>Table2[[#This Row],[MntWines]]</f>
        <v>36</v>
      </c>
      <c r="B304" s="6">
        <f>Table2[[#This Row],[MntFruits]]</f>
        <v>0</v>
      </c>
      <c r="C304" s="6">
        <f>Table2[[#This Row],[MntMeatProducts]]</f>
        <v>12</v>
      </c>
      <c r="D304" s="6">
        <f>Table2[[#This Row],[MntFishProducts]]</f>
        <v>2</v>
      </c>
      <c r="E304" s="6">
        <f>Table2[[#This Row],[MntSweetProducts]]</f>
        <v>2</v>
      </c>
      <c r="F304" s="6">
        <f>Table2[[#This Row],[MntGoldProds]]</f>
        <v>10</v>
      </c>
      <c r="G304" s="8">
        <f>Table5[[#This Row],[Age]]</f>
        <v>56</v>
      </c>
      <c r="H304" s="17" t="s">
        <v>33</v>
      </c>
      <c r="I304" s="16" t="str">
        <f>IF(AND(People!$J304&gt;=16,People!$J304&lt;=25),"16-25",IF(AND(People!$J304&gt;=26,People!$J304&lt;=35),"26-35",IF(AND(People!$J304&gt;=36,People!$J304&lt;=45),"36-45",IF(AND(People!$J304&gt;=46,People!$J304&lt;=55),"46-55",IF(AND(People!$J304&gt;=56,People!$J304&lt;=65),"56-65",IF(AND(People!$J304&gt;=66,People!$J304&lt;=75),"66-75","ALL"))))))</f>
        <v>56-65</v>
      </c>
      <c r="J304" t="str">
        <f>Table5[[#This Row],[Kid Home]]</f>
        <v>Yes</v>
      </c>
      <c r="K304" t="str">
        <f>Table5[[#This Row],[TennHome]]</f>
        <v>Yes</v>
      </c>
    </row>
    <row r="305" spans="1:11" ht="16.5" x14ac:dyDescent="0.3">
      <c r="A305" s="4">
        <f>Table2[[#This Row],[MntWines]]</f>
        <v>513</v>
      </c>
      <c r="B305" s="4">
        <f>Table2[[#This Row],[MntFruits]]</f>
        <v>14</v>
      </c>
      <c r="C305" s="4">
        <f>Table2[[#This Row],[MntMeatProducts]]</f>
        <v>154</v>
      </c>
      <c r="D305" s="4">
        <f>Table2[[#This Row],[MntFishProducts]]</f>
        <v>19</v>
      </c>
      <c r="E305" s="4">
        <f>Table2[[#This Row],[MntSweetProducts]]</f>
        <v>0</v>
      </c>
      <c r="F305" s="4">
        <f>Table2[[#This Row],[MntGoldProds]]</f>
        <v>28</v>
      </c>
      <c r="G305" s="8">
        <f>Table5[[#This Row],[Age]]</f>
        <v>57</v>
      </c>
      <c r="H305" s="2" t="s">
        <v>30</v>
      </c>
      <c r="I305" s="16" t="str">
        <f>IF(AND(People!$J305&gt;=16,People!$J305&lt;=25),"16-25",IF(AND(People!$J305&gt;=26,People!$J305&lt;=35),"26-35",IF(AND(People!$J305&gt;=36,People!$J305&lt;=45),"36-45",IF(AND(People!$J305&gt;=46,People!$J305&lt;=55),"46-55",IF(AND(People!$J305&gt;=56,People!$J305&lt;=65),"56-65",IF(AND(People!$J305&gt;=66,People!$J305&lt;=75),"66-75","ALL"))))))</f>
        <v>56-65</v>
      </c>
      <c r="J305" t="str">
        <f>Table5[[#This Row],[Kid Home]]</f>
        <v>No</v>
      </c>
      <c r="K305" t="str">
        <f>Table5[[#This Row],[TennHome]]</f>
        <v>Yes</v>
      </c>
    </row>
    <row r="306" spans="1:11" ht="16.5" x14ac:dyDescent="0.3">
      <c r="A306" s="6">
        <f>Table2[[#This Row],[MntWines]]</f>
        <v>37</v>
      </c>
      <c r="B306" s="6">
        <f>Table2[[#This Row],[MntFruits]]</f>
        <v>0</v>
      </c>
      <c r="C306" s="6">
        <f>Table2[[#This Row],[MntMeatProducts]]</f>
        <v>46</v>
      </c>
      <c r="D306" s="6">
        <f>Table2[[#This Row],[MntFishProducts]]</f>
        <v>4</v>
      </c>
      <c r="E306" s="6">
        <f>Table2[[#This Row],[MntSweetProducts]]</f>
        <v>3</v>
      </c>
      <c r="F306" s="6">
        <f>Table2[[#This Row],[MntGoldProds]]</f>
        <v>0</v>
      </c>
      <c r="G306" s="8">
        <f>Table5[[#This Row],[Age]]</f>
        <v>36</v>
      </c>
      <c r="H306" s="17" t="s">
        <v>31</v>
      </c>
      <c r="I306" s="16" t="str">
        <f>IF(AND(People!$J306&gt;=16,People!$J306&lt;=25),"16-25",IF(AND(People!$J306&gt;=26,People!$J306&lt;=35),"26-35",IF(AND(People!$J306&gt;=36,People!$J306&lt;=45),"36-45",IF(AND(People!$J306&gt;=46,People!$J306&lt;=55),"46-55",IF(AND(People!$J306&gt;=56,People!$J306&lt;=65),"56-65",IF(AND(People!$J306&gt;=66,People!$J306&lt;=75),"66-75","ALL"))))))</f>
        <v>36-45</v>
      </c>
      <c r="J306" t="str">
        <f>Table5[[#This Row],[Kid Home]]</f>
        <v>Yes</v>
      </c>
      <c r="K306" t="str">
        <f>Table5[[#This Row],[TennHome]]</f>
        <v>No</v>
      </c>
    </row>
    <row r="307" spans="1:11" ht="16.5" x14ac:dyDescent="0.3">
      <c r="A307" s="4">
        <f>Table2[[#This Row],[MntWines]]</f>
        <v>80</v>
      </c>
      <c r="B307" s="4">
        <f>Table2[[#This Row],[MntFruits]]</f>
        <v>15</v>
      </c>
      <c r="C307" s="4">
        <f>Table2[[#This Row],[MntMeatProducts]]</f>
        <v>93</v>
      </c>
      <c r="D307" s="4">
        <f>Table2[[#This Row],[MntFishProducts]]</f>
        <v>20</v>
      </c>
      <c r="E307" s="4">
        <f>Table2[[#This Row],[MntSweetProducts]]</f>
        <v>13</v>
      </c>
      <c r="F307" s="4">
        <f>Table2[[#This Row],[MntGoldProds]]</f>
        <v>52</v>
      </c>
      <c r="G307" s="8">
        <f>Table5[[#This Row],[Age]]</f>
        <v>26</v>
      </c>
      <c r="H307" s="2" t="s">
        <v>33</v>
      </c>
      <c r="I307" s="16" t="str">
        <f>IF(AND(People!$J307&gt;=16,People!$J307&lt;=25),"16-25",IF(AND(People!$J307&gt;=26,People!$J307&lt;=35),"26-35",IF(AND(People!$J307&gt;=36,People!$J307&lt;=45),"36-45",IF(AND(People!$J307&gt;=46,People!$J307&lt;=55),"46-55",IF(AND(People!$J307&gt;=56,People!$J307&lt;=65),"56-65",IF(AND(People!$J307&gt;=66,People!$J307&lt;=75),"66-75","ALL"))))))</f>
        <v>26-35</v>
      </c>
      <c r="J307" t="str">
        <f>Table5[[#This Row],[Kid Home]]</f>
        <v>Yes</v>
      </c>
      <c r="K307" t="str">
        <f>Table5[[#This Row],[TennHome]]</f>
        <v>No</v>
      </c>
    </row>
    <row r="308" spans="1:11" ht="16.5" x14ac:dyDescent="0.3">
      <c r="A308" s="6">
        <f>Table2[[#This Row],[MntWines]]</f>
        <v>14</v>
      </c>
      <c r="B308" s="6">
        <f>Table2[[#This Row],[MntFruits]]</f>
        <v>1</v>
      </c>
      <c r="C308" s="6">
        <f>Table2[[#This Row],[MntMeatProducts]]</f>
        <v>21</v>
      </c>
      <c r="D308" s="6">
        <f>Table2[[#This Row],[MntFishProducts]]</f>
        <v>2</v>
      </c>
      <c r="E308" s="6">
        <f>Table2[[#This Row],[MntSweetProducts]]</f>
        <v>3</v>
      </c>
      <c r="F308" s="6">
        <f>Table2[[#This Row],[MntGoldProds]]</f>
        <v>25</v>
      </c>
      <c r="G308" s="8">
        <f>Table5[[#This Row],[Age]]</f>
        <v>29</v>
      </c>
      <c r="H308" s="17" t="s">
        <v>38</v>
      </c>
      <c r="I308" s="16" t="str">
        <f>IF(AND(People!$J308&gt;=16,People!$J308&lt;=25),"16-25",IF(AND(People!$J308&gt;=26,People!$J308&lt;=35),"26-35",IF(AND(People!$J308&gt;=36,People!$J308&lt;=45),"36-45",IF(AND(People!$J308&gt;=46,People!$J308&lt;=55),"46-55",IF(AND(People!$J308&gt;=56,People!$J308&lt;=65),"56-65",IF(AND(People!$J308&gt;=66,People!$J308&lt;=75),"66-75","ALL"))))))</f>
        <v>26-35</v>
      </c>
      <c r="J308" t="str">
        <f>Table5[[#This Row],[Kid Home]]</f>
        <v>Yes</v>
      </c>
      <c r="K308" t="str">
        <f>Table5[[#This Row],[TennHome]]</f>
        <v>No</v>
      </c>
    </row>
    <row r="309" spans="1:11" ht="16.5" x14ac:dyDescent="0.3">
      <c r="A309" s="4">
        <f>Table2[[#This Row],[MntWines]]</f>
        <v>525</v>
      </c>
      <c r="B309" s="4">
        <f>Table2[[#This Row],[MntFruits]]</f>
        <v>147</v>
      </c>
      <c r="C309" s="4">
        <f>Table2[[#This Row],[MntMeatProducts]]</f>
        <v>112</v>
      </c>
      <c r="D309" s="4">
        <f>Table2[[#This Row],[MntFishProducts]]</f>
        <v>219</v>
      </c>
      <c r="E309" s="4">
        <f>Table2[[#This Row],[MntSweetProducts]]</f>
        <v>147</v>
      </c>
      <c r="F309" s="4">
        <f>Table2[[#This Row],[MntGoldProds]]</f>
        <v>63</v>
      </c>
      <c r="G309" s="8">
        <f>Table5[[#This Row],[Age]]</f>
        <v>52</v>
      </c>
      <c r="H309" s="2" t="s">
        <v>30</v>
      </c>
      <c r="I309" s="16" t="str">
        <f>IF(AND(People!$J309&gt;=16,People!$J309&lt;=25),"16-25",IF(AND(People!$J309&gt;=26,People!$J309&lt;=35),"26-35",IF(AND(People!$J309&gt;=36,People!$J309&lt;=45),"36-45",IF(AND(People!$J309&gt;=46,People!$J309&lt;=55),"46-55",IF(AND(People!$J309&gt;=56,People!$J309&lt;=65),"56-65",IF(AND(People!$J309&gt;=66,People!$J309&lt;=75),"66-75","ALL"))))))</f>
        <v>46-55</v>
      </c>
      <c r="J309" t="str">
        <f>Table5[[#This Row],[Kid Home]]</f>
        <v>No</v>
      </c>
      <c r="K309" t="str">
        <f>Table5[[#This Row],[TennHome]]</f>
        <v>No</v>
      </c>
    </row>
    <row r="310" spans="1:11" ht="16.5" x14ac:dyDescent="0.3">
      <c r="A310" s="6">
        <f>Table2[[#This Row],[MntWines]]</f>
        <v>1</v>
      </c>
      <c r="B310" s="6">
        <f>Table2[[#This Row],[MntFruits]]</f>
        <v>26</v>
      </c>
      <c r="C310" s="6">
        <f>Table2[[#This Row],[MntMeatProducts]]</f>
        <v>25</v>
      </c>
      <c r="D310" s="6">
        <f>Table2[[#This Row],[MntFishProducts]]</f>
        <v>17</v>
      </c>
      <c r="E310" s="6">
        <f>Table2[[#This Row],[MntSweetProducts]]</f>
        <v>23</v>
      </c>
      <c r="F310" s="6">
        <f>Table2[[#This Row],[MntGoldProds]]</f>
        <v>15</v>
      </c>
      <c r="G310" s="8">
        <f>Table5[[#This Row],[Age]]</f>
        <v>46</v>
      </c>
      <c r="H310" s="17" t="s">
        <v>33</v>
      </c>
      <c r="I310" s="16" t="str">
        <f>IF(AND(People!$J310&gt;=16,People!$J310&lt;=25),"16-25",IF(AND(People!$J310&gt;=26,People!$J310&lt;=35),"26-35",IF(AND(People!$J310&gt;=36,People!$J310&lt;=45),"36-45",IF(AND(People!$J310&gt;=46,People!$J310&lt;=55),"46-55",IF(AND(People!$J310&gt;=56,People!$J310&lt;=65),"56-65",IF(AND(People!$J310&gt;=66,People!$J310&lt;=75),"66-75","ALL"))))))</f>
        <v>46-55</v>
      </c>
      <c r="J310" t="str">
        <f>Table5[[#This Row],[Kid Home]]</f>
        <v>No</v>
      </c>
      <c r="K310" t="str">
        <f>Table5[[#This Row],[TennHome]]</f>
        <v>No</v>
      </c>
    </row>
    <row r="311" spans="1:11" ht="16.5" x14ac:dyDescent="0.3">
      <c r="A311" s="4">
        <f>Table2[[#This Row],[MntWines]]</f>
        <v>675</v>
      </c>
      <c r="B311" s="4">
        <f>Table2[[#This Row],[MntFruits]]</f>
        <v>11</v>
      </c>
      <c r="C311" s="4">
        <f>Table2[[#This Row],[MntMeatProducts]]</f>
        <v>400</v>
      </c>
      <c r="D311" s="4">
        <f>Table2[[#This Row],[MntFishProducts]]</f>
        <v>15</v>
      </c>
      <c r="E311" s="4">
        <f>Table2[[#This Row],[MntSweetProducts]]</f>
        <v>45</v>
      </c>
      <c r="F311" s="4">
        <f>Table2[[#This Row],[MntGoldProds]]</f>
        <v>11</v>
      </c>
      <c r="G311" s="8">
        <f>Table5[[#This Row],[Age]]</f>
        <v>67</v>
      </c>
      <c r="H311" s="2" t="s">
        <v>31</v>
      </c>
      <c r="I311" s="16" t="str">
        <f>IF(AND(People!$J311&gt;=16,People!$J311&lt;=25),"16-25",IF(AND(People!$J311&gt;=26,People!$J311&lt;=35),"26-35",IF(AND(People!$J311&gt;=36,People!$J311&lt;=45),"36-45",IF(AND(People!$J311&gt;=46,People!$J311&lt;=55),"46-55",IF(AND(People!$J311&gt;=56,People!$J311&lt;=65),"56-65",IF(AND(People!$J311&gt;=66,People!$J311&lt;=75),"66-75","ALL"))))))</f>
        <v>66-75</v>
      </c>
      <c r="J311" t="str">
        <f>Table5[[#This Row],[Kid Home]]</f>
        <v>No</v>
      </c>
      <c r="K311" t="str">
        <f>Table5[[#This Row],[TennHome]]</f>
        <v>No</v>
      </c>
    </row>
    <row r="312" spans="1:11" ht="16.5" x14ac:dyDescent="0.3">
      <c r="A312" s="6">
        <f>Table2[[#This Row],[MntWines]]</f>
        <v>509</v>
      </c>
      <c r="B312" s="6">
        <f>Table2[[#This Row],[MntFruits]]</f>
        <v>0</v>
      </c>
      <c r="C312" s="6">
        <f>Table2[[#This Row],[MntMeatProducts]]</f>
        <v>27</v>
      </c>
      <c r="D312" s="6">
        <f>Table2[[#This Row],[MntFishProducts]]</f>
        <v>0</v>
      </c>
      <c r="E312" s="6">
        <f>Table2[[#This Row],[MntSweetProducts]]</f>
        <v>0</v>
      </c>
      <c r="F312" s="6">
        <f>Table2[[#This Row],[MntGoldProds]]</f>
        <v>10</v>
      </c>
      <c r="G312" s="8">
        <f>Table5[[#This Row],[Age]]</f>
        <v>49</v>
      </c>
      <c r="H312" s="17" t="s">
        <v>35</v>
      </c>
      <c r="I312" s="16" t="str">
        <f>IF(AND(People!$J312&gt;=16,People!$J312&lt;=25),"16-25",IF(AND(People!$J312&gt;=26,People!$J312&lt;=35),"26-35",IF(AND(People!$J312&gt;=36,People!$J312&lt;=45),"36-45",IF(AND(People!$J312&gt;=46,People!$J312&lt;=55),"46-55",IF(AND(People!$J312&gt;=56,People!$J312&lt;=65),"56-65",IF(AND(People!$J312&gt;=66,People!$J312&lt;=75),"66-75","ALL"))))))</f>
        <v>46-55</v>
      </c>
      <c r="J312" t="str">
        <f>Table5[[#This Row],[Kid Home]]</f>
        <v>No</v>
      </c>
      <c r="K312" t="str">
        <f>Table5[[#This Row],[TennHome]]</f>
        <v>Yes</v>
      </c>
    </row>
    <row r="313" spans="1:11" ht="16.5" x14ac:dyDescent="0.3">
      <c r="A313" s="4">
        <f>Table2[[#This Row],[MntWines]]</f>
        <v>154</v>
      </c>
      <c r="B313" s="4">
        <f>Table2[[#This Row],[MntFruits]]</f>
        <v>2</v>
      </c>
      <c r="C313" s="4">
        <f>Table2[[#This Row],[MntMeatProducts]]</f>
        <v>46</v>
      </c>
      <c r="D313" s="4">
        <f>Table2[[#This Row],[MntFishProducts]]</f>
        <v>20</v>
      </c>
      <c r="E313" s="4">
        <f>Table2[[#This Row],[MntSweetProducts]]</f>
        <v>4</v>
      </c>
      <c r="F313" s="4">
        <f>Table2[[#This Row],[MntGoldProds]]</f>
        <v>15</v>
      </c>
      <c r="G313" s="8">
        <f>Table5[[#This Row],[Age]]</f>
        <v>21</v>
      </c>
      <c r="H313" s="2" t="s">
        <v>33</v>
      </c>
      <c r="I313" s="16" t="str">
        <f>IF(AND(People!$J313&gt;=16,People!$J313&lt;=25),"16-25",IF(AND(People!$J313&gt;=26,People!$J313&lt;=35),"26-35",IF(AND(People!$J313&gt;=36,People!$J313&lt;=45),"36-45",IF(AND(People!$J313&gt;=46,People!$J313&lt;=55),"46-55",IF(AND(People!$J313&gt;=56,People!$J313&lt;=65),"56-65",IF(AND(People!$J313&gt;=66,People!$J313&lt;=75),"66-75","ALL"))))))</f>
        <v>16-25</v>
      </c>
      <c r="J313" t="str">
        <f>Table5[[#This Row],[Kid Home]]</f>
        <v>No</v>
      </c>
      <c r="K313" t="str">
        <f>Table5[[#This Row],[TennHome]]</f>
        <v>No</v>
      </c>
    </row>
    <row r="314" spans="1:11" ht="16.5" x14ac:dyDescent="0.3">
      <c r="A314" s="6">
        <f>Table2[[#This Row],[MntWines]]</f>
        <v>3</v>
      </c>
      <c r="B314" s="6">
        <f>Table2[[#This Row],[MntFruits]]</f>
        <v>5</v>
      </c>
      <c r="C314" s="6">
        <f>Table2[[#This Row],[MntMeatProducts]]</f>
        <v>14</v>
      </c>
      <c r="D314" s="6">
        <f>Table2[[#This Row],[MntFishProducts]]</f>
        <v>2</v>
      </c>
      <c r="E314" s="6">
        <f>Table2[[#This Row],[MntSweetProducts]]</f>
        <v>12</v>
      </c>
      <c r="F314" s="6">
        <f>Table2[[#This Row],[MntGoldProds]]</f>
        <v>17</v>
      </c>
      <c r="G314" s="8">
        <f>Table5[[#This Row],[Age]]</f>
        <v>38</v>
      </c>
      <c r="H314" s="17" t="s">
        <v>33</v>
      </c>
      <c r="I314" s="16" t="str">
        <f>IF(AND(People!$J314&gt;=16,People!$J314&lt;=25),"16-25",IF(AND(People!$J314&gt;=26,People!$J314&lt;=35),"26-35",IF(AND(People!$J314&gt;=36,People!$J314&lt;=45),"36-45",IF(AND(People!$J314&gt;=46,People!$J314&lt;=55),"46-55",IF(AND(People!$J314&gt;=56,People!$J314&lt;=65),"56-65",IF(AND(People!$J314&gt;=66,People!$J314&lt;=75),"66-75","ALL"))))))</f>
        <v>36-45</v>
      </c>
      <c r="J314" t="str">
        <f>Table5[[#This Row],[Kid Home]]</f>
        <v>Yes</v>
      </c>
      <c r="K314" t="str">
        <f>Table5[[#This Row],[TennHome]]</f>
        <v>No</v>
      </c>
    </row>
    <row r="315" spans="1:11" ht="16.5" x14ac:dyDescent="0.3">
      <c r="A315" s="4">
        <f>Table2[[#This Row],[MntWines]]</f>
        <v>25</v>
      </c>
      <c r="B315" s="4">
        <f>Table2[[#This Row],[MntFruits]]</f>
        <v>0</v>
      </c>
      <c r="C315" s="4">
        <f>Table2[[#This Row],[MntMeatProducts]]</f>
        <v>8</v>
      </c>
      <c r="D315" s="4">
        <f>Table2[[#This Row],[MntFishProducts]]</f>
        <v>2</v>
      </c>
      <c r="E315" s="4">
        <f>Table2[[#This Row],[MntSweetProducts]]</f>
        <v>0</v>
      </c>
      <c r="F315" s="4">
        <f>Table2[[#This Row],[MntGoldProds]]</f>
        <v>2</v>
      </c>
      <c r="G315" s="8">
        <f>Table5[[#This Row],[Age]]</f>
        <v>46</v>
      </c>
      <c r="H315" s="2" t="s">
        <v>30</v>
      </c>
      <c r="I315" s="16" t="str">
        <f>IF(AND(People!$J315&gt;=16,People!$J315&lt;=25),"16-25",IF(AND(People!$J315&gt;=26,People!$J315&lt;=35),"26-35",IF(AND(People!$J315&gt;=36,People!$J315&lt;=45),"36-45",IF(AND(People!$J315&gt;=46,People!$J315&lt;=55),"46-55",IF(AND(People!$J315&gt;=56,People!$J315&lt;=65),"56-65",IF(AND(People!$J315&gt;=66,People!$J315&lt;=75),"66-75","ALL"))))))</f>
        <v>46-55</v>
      </c>
      <c r="J315" t="str">
        <f>Table5[[#This Row],[Kid Home]]</f>
        <v>Yes</v>
      </c>
      <c r="K315" t="str">
        <f>Table5[[#This Row],[TennHome]]</f>
        <v>Yes</v>
      </c>
    </row>
    <row r="316" spans="1:11" ht="16.5" x14ac:dyDescent="0.3">
      <c r="A316" s="6">
        <f>Table2[[#This Row],[MntWines]]</f>
        <v>861</v>
      </c>
      <c r="B316" s="6">
        <f>Table2[[#This Row],[MntFruits]]</f>
        <v>138</v>
      </c>
      <c r="C316" s="6">
        <f>Table2[[#This Row],[MntMeatProducts]]</f>
        <v>461</v>
      </c>
      <c r="D316" s="6">
        <f>Table2[[#This Row],[MntFishProducts]]</f>
        <v>60</v>
      </c>
      <c r="E316" s="6">
        <f>Table2[[#This Row],[MntSweetProducts]]</f>
        <v>30</v>
      </c>
      <c r="F316" s="6">
        <f>Table2[[#This Row],[MntGoldProds]]</f>
        <v>61</v>
      </c>
      <c r="G316" s="8">
        <f>Table5[[#This Row],[Age]]</f>
        <v>24</v>
      </c>
      <c r="H316" s="17" t="s">
        <v>33</v>
      </c>
      <c r="I316" s="16" t="str">
        <f>IF(AND(People!$J316&gt;=16,People!$J316&lt;=25),"16-25",IF(AND(People!$J316&gt;=26,People!$J316&lt;=35),"26-35",IF(AND(People!$J316&gt;=36,People!$J316&lt;=45),"36-45",IF(AND(People!$J316&gt;=46,People!$J316&lt;=55),"46-55",IF(AND(People!$J316&gt;=56,People!$J316&lt;=65),"56-65",IF(AND(People!$J316&gt;=66,People!$J316&lt;=75),"66-75","ALL"))))))</f>
        <v>16-25</v>
      </c>
      <c r="J316" t="str">
        <f>Table5[[#This Row],[Kid Home]]</f>
        <v>No</v>
      </c>
      <c r="K316" t="str">
        <f>Table5[[#This Row],[TennHome]]</f>
        <v>No</v>
      </c>
    </row>
    <row r="317" spans="1:11" ht="16.5" x14ac:dyDescent="0.3">
      <c r="A317" s="4">
        <f>Table2[[#This Row],[MntWines]]</f>
        <v>768</v>
      </c>
      <c r="B317" s="4">
        <f>Table2[[#This Row],[MntFruits]]</f>
        <v>44</v>
      </c>
      <c r="C317" s="4">
        <f>Table2[[#This Row],[MntMeatProducts]]</f>
        <v>561</v>
      </c>
      <c r="D317" s="4">
        <f>Table2[[#This Row],[MntFishProducts]]</f>
        <v>77</v>
      </c>
      <c r="E317" s="4">
        <f>Table2[[#This Row],[MntSweetProducts]]</f>
        <v>44</v>
      </c>
      <c r="F317" s="4">
        <f>Table2[[#This Row],[MntGoldProds]]</f>
        <v>14</v>
      </c>
      <c r="G317" s="8">
        <f>Table5[[#This Row],[Age]]</f>
        <v>37</v>
      </c>
      <c r="H317" s="2" t="s">
        <v>31</v>
      </c>
      <c r="I317" s="16" t="str">
        <f>IF(AND(People!$J317&gt;=16,People!$J317&lt;=25),"16-25",IF(AND(People!$J317&gt;=26,People!$J317&lt;=35),"26-35",IF(AND(People!$J317&gt;=36,People!$J317&lt;=45),"36-45",IF(AND(People!$J317&gt;=46,People!$J317&lt;=55),"46-55",IF(AND(People!$J317&gt;=56,People!$J317&lt;=65),"56-65",IF(AND(People!$J317&gt;=66,People!$J317&lt;=75),"66-75","ALL"))))))</f>
        <v>36-45</v>
      </c>
      <c r="J317" t="str">
        <f>Table5[[#This Row],[Kid Home]]</f>
        <v>No</v>
      </c>
      <c r="K317" t="str">
        <f>Table5[[#This Row],[TennHome]]</f>
        <v>No</v>
      </c>
    </row>
    <row r="318" spans="1:11" ht="16.5" x14ac:dyDescent="0.3">
      <c r="A318" s="6">
        <f>Table2[[#This Row],[MntWines]]</f>
        <v>185</v>
      </c>
      <c r="B318" s="6">
        <f>Table2[[#This Row],[MntFruits]]</f>
        <v>0</v>
      </c>
      <c r="C318" s="6">
        <f>Table2[[#This Row],[MntMeatProducts]]</f>
        <v>28</v>
      </c>
      <c r="D318" s="6">
        <f>Table2[[#This Row],[MntFishProducts]]</f>
        <v>3</v>
      </c>
      <c r="E318" s="6">
        <f>Table2[[#This Row],[MntSweetProducts]]</f>
        <v>2</v>
      </c>
      <c r="F318" s="6">
        <f>Table2[[#This Row],[MntGoldProds]]</f>
        <v>17</v>
      </c>
      <c r="G318" s="8">
        <f>Table5[[#This Row],[Age]]</f>
        <v>47</v>
      </c>
      <c r="H318" s="17" t="s">
        <v>33</v>
      </c>
      <c r="I318" s="16" t="str">
        <f>IF(AND(People!$J318&gt;=16,People!$J318&lt;=25),"16-25",IF(AND(People!$J318&gt;=26,People!$J318&lt;=35),"26-35",IF(AND(People!$J318&gt;=36,People!$J318&lt;=45),"36-45",IF(AND(People!$J318&gt;=46,People!$J318&lt;=55),"46-55",IF(AND(People!$J318&gt;=56,People!$J318&lt;=65),"56-65",IF(AND(People!$J318&gt;=66,People!$J318&lt;=75),"66-75","ALL"))))))</f>
        <v>46-55</v>
      </c>
      <c r="J318" t="str">
        <f>Table5[[#This Row],[Kid Home]]</f>
        <v>Yes</v>
      </c>
      <c r="K318" t="str">
        <f>Table5[[#This Row],[TennHome]]</f>
        <v>Yes</v>
      </c>
    </row>
    <row r="319" spans="1:11" ht="16.5" x14ac:dyDescent="0.3">
      <c r="A319" s="4">
        <f>Table2[[#This Row],[MntWines]]</f>
        <v>24</v>
      </c>
      <c r="B319" s="4">
        <f>Table2[[#This Row],[MntFruits]]</f>
        <v>0</v>
      </c>
      <c r="C319" s="4">
        <f>Table2[[#This Row],[MntMeatProducts]]</f>
        <v>7</v>
      </c>
      <c r="D319" s="4">
        <f>Table2[[#This Row],[MntFishProducts]]</f>
        <v>0</v>
      </c>
      <c r="E319" s="4">
        <f>Table2[[#This Row],[MntSweetProducts]]</f>
        <v>0</v>
      </c>
      <c r="F319" s="4">
        <f>Table2[[#This Row],[MntGoldProds]]</f>
        <v>1</v>
      </c>
      <c r="G319" s="8">
        <f>Table5[[#This Row],[Age]]</f>
        <v>58</v>
      </c>
      <c r="H319" s="2" t="s">
        <v>30</v>
      </c>
      <c r="I319" s="16" t="str">
        <f>IF(AND(People!$J319&gt;=16,People!$J319&lt;=25),"16-25",IF(AND(People!$J319&gt;=26,People!$J319&lt;=35),"26-35",IF(AND(People!$J319&gt;=36,People!$J319&lt;=45),"36-45",IF(AND(People!$J319&gt;=46,People!$J319&lt;=55),"46-55",IF(AND(People!$J319&gt;=56,People!$J319&lt;=65),"56-65",IF(AND(People!$J319&gt;=66,People!$J319&lt;=75),"66-75","ALL"))))))</f>
        <v>56-65</v>
      </c>
      <c r="J319" t="str">
        <f>Table5[[#This Row],[Kid Home]]</f>
        <v>Yes</v>
      </c>
      <c r="K319" t="str">
        <f>Table5[[#This Row],[TennHome]]</f>
        <v>Yes</v>
      </c>
    </row>
    <row r="320" spans="1:11" ht="16.5" x14ac:dyDescent="0.3">
      <c r="A320" s="6">
        <f>Table2[[#This Row],[MntWines]]</f>
        <v>44</v>
      </c>
      <c r="B320" s="6">
        <f>Table2[[#This Row],[MntFruits]]</f>
        <v>4</v>
      </c>
      <c r="C320" s="6">
        <f>Table2[[#This Row],[MntMeatProducts]]</f>
        <v>21</v>
      </c>
      <c r="D320" s="6">
        <f>Table2[[#This Row],[MntFishProducts]]</f>
        <v>6</v>
      </c>
      <c r="E320" s="6">
        <f>Table2[[#This Row],[MntSweetProducts]]</f>
        <v>0</v>
      </c>
      <c r="F320" s="6">
        <f>Table2[[#This Row],[MntGoldProds]]</f>
        <v>27</v>
      </c>
      <c r="G320" s="8">
        <f>Table5[[#This Row],[Age]]</f>
        <v>41</v>
      </c>
      <c r="H320" s="17" t="s">
        <v>33</v>
      </c>
      <c r="I320" s="16" t="str">
        <f>IF(AND(People!$J320&gt;=16,People!$J320&lt;=25),"16-25",IF(AND(People!$J320&gt;=26,People!$J320&lt;=35),"26-35",IF(AND(People!$J320&gt;=36,People!$J320&lt;=45),"36-45",IF(AND(People!$J320&gt;=46,People!$J320&lt;=55),"46-55",IF(AND(People!$J320&gt;=56,People!$J320&lt;=65),"56-65",IF(AND(People!$J320&gt;=66,People!$J320&lt;=75),"66-75","ALL"))))))</f>
        <v>36-45</v>
      </c>
      <c r="J320" t="str">
        <f>Table5[[#This Row],[Kid Home]]</f>
        <v>Yes</v>
      </c>
      <c r="K320" t="str">
        <f>Table5[[#This Row],[TennHome]]</f>
        <v>Yes</v>
      </c>
    </row>
    <row r="321" spans="1:11" ht="16.5" x14ac:dyDescent="0.3">
      <c r="A321" s="4">
        <f>Table2[[#This Row],[MntWines]]</f>
        <v>91</v>
      </c>
      <c r="B321" s="4">
        <f>Table2[[#This Row],[MntFruits]]</f>
        <v>64</v>
      </c>
      <c r="C321" s="4">
        <f>Table2[[#This Row],[MntMeatProducts]]</f>
        <v>128</v>
      </c>
      <c r="D321" s="4">
        <f>Table2[[#This Row],[MntFishProducts]]</f>
        <v>65</v>
      </c>
      <c r="E321" s="4">
        <f>Table2[[#This Row],[MntSweetProducts]]</f>
        <v>3</v>
      </c>
      <c r="F321" s="4">
        <f>Table2[[#This Row],[MntGoldProds]]</f>
        <v>50</v>
      </c>
      <c r="G321" s="8">
        <f>Table5[[#This Row],[Age]]</f>
        <v>27</v>
      </c>
      <c r="H321" s="2" t="s">
        <v>30</v>
      </c>
      <c r="I321" s="16" t="str">
        <f>IF(AND(People!$J321&gt;=16,People!$J321&lt;=25),"16-25",IF(AND(People!$J321&gt;=26,People!$J321&lt;=35),"26-35",IF(AND(People!$J321&gt;=36,People!$J321&lt;=45),"36-45",IF(AND(People!$J321&gt;=46,People!$J321&lt;=55),"46-55",IF(AND(People!$J321&gt;=56,People!$J321&lt;=65),"56-65",IF(AND(People!$J321&gt;=66,People!$J321&lt;=75),"66-75","ALL"))))))</f>
        <v>26-35</v>
      </c>
      <c r="J321" t="str">
        <f>Table5[[#This Row],[Kid Home]]</f>
        <v>Yes</v>
      </c>
      <c r="K321" t="str">
        <f>Table5[[#This Row],[TennHome]]</f>
        <v>No</v>
      </c>
    </row>
    <row r="322" spans="1:11" ht="16.5" x14ac:dyDescent="0.3">
      <c r="A322" s="6">
        <f>Table2[[#This Row],[MntWines]]</f>
        <v>11</v>
      </c>
      <c r="B322" s="6">
        <f>Table2[[#This Row],[MntFruits]]</f>
        <v>0</v>
      </c>
      <c r="C322" s="6">
        <f>Table2[[#This Row],[MntMeatProducts]]</f>
        <v>7</v>
      </c>
      <c r="D322" s="6">
        <f>Table2[[#This Row],[MntFishProducts]]</f>
        <v>3</v>
      </c>
      <c r="E322" s="6">
        <f>Table2[[#This Row],[MntSweetProducts]]</f>
        <v>1</v>
      </c>
      <c r="F322" s="6">
        <f>Table2[[#This Row],[MntGoldProds]]</f>
        <v>6</v>
      </c>
      <c r="G322" s="8">
        <f>Table5[[#This Row],[Age]]</f>
        <v>62</v>
      </c>
      <c r="H322" s="17" t="s">
        <v>33</v>
      </c>
      <c r="I322" s="16" t="str">
        <f>IF(AND(People!$J322&gt;=16,People!$J322&lt;=25),"16-25",IF(AND(People!$J322&gt;=26,People!$J322&lt;=35),"26-35",IF(AND(People!$J322&gt;=36,People!$J322&lt;=45),"36-45",IF(AND(People!$J322&gt;=46,People!$J322&lt;=55),"46-55",IF(AND(People!$J322&gt;=56,People!$J322&lt;=65),"56-65",IF(AND(People!$J322&gt;=66,People!$J322&lt;=75),"66-75","ALL"))))))</f>
        <v>56-65</v>
      </c>
      <c r="J322" t="str">
        <f>Table5[[#This Row],[Kid Home]]</f>
        <v>Yes</v>
      </c>
      <c r="K322" t="str">
        <f>Table5[[#This Row],[TennHome]]</f>
        <v>Yes</v>
      </c>
    </row>
    <row r="323" spans="1:11" ht="16.5" x14ac:dyDescent="0.3">
      <c r="A323" s="4">
        <f>Table2[[#This Row],[MntWines]]</f>
        <v>738</v>
      </c>
      <c r="B323" s="4">
        <f>Table2[[#This Row],[MntFruits]]</f>
        <v>20</v>
      </c>
      <c r="C323" s="4">
        <f>Table2[[#This Row],[MntMeatProducts]]</f>
        <v>172</v>
      </c>
      <c r="D323" s="4">
        <f>Table2[[#This Row],[MntFishProducts]]</f>
        <v>52</v>
      </c>
      <c r="E323" s="4">
        <f>Table2[[#This Row],[MntSweetProducts]]</f>
        <v>50</v>
      </c>
      <c r="F323" s="4">
        <f>Table2[[#This Row],[MntGoldProds]]</f>
        <v>20</v>
      </c>
      <c r="G323" s="8">
        <f>Table5[[#This Row],[Age]]</f>
        <v>43</v>
      </c>
      <c r="H323" s="2" t="s">
        <v>33</v>
      </c>
      <c r="I323" s="16" t="str">
        <f>IF(AND(People!$J323&gt;=16,People!$J323&lt;=25),"16-25",IF(AND(People!$J323&gt;=26,People!$J323&lt;=35),"26-35",IF(AND(People!$J323&gt;=36,People!$J323&lt;=45),"36-45",IF(AND(People!$J323&gt;=46,People!$J323&lt;=55),"46-55",IF(AND(People!$J323&gt;=56,People!$J323&lt;=65),"56-65",IF(AND(People!$J323&gt;=66,People!$J323&lt;=75),"66-75","ALL"))))))</f>
        <v>36-45</v>
      </c>
      <c r="J323" t="str">
        <f>Table5[[#This Row],[Kid Home]]</f>
        <v>Yes</v>
      </c>
      <c r="K323" t="str">
        <f>Table5[[#This Row],[TennHome]]</f>
        <v>Yes</v>
      </c>
    </row>
    <row r="324" spans="1:11" ht="16.5" x14ac:dyDescent="0.3">
      <c r="A324" s="6">
        <f>Table2[[#This Row],[MntWines]]</f>
        <v>412</v>
      </c>
      <c r="B324" s="6">
        <f>Table2[[#This Row],[MntFruits]]</f>
        <v>5</v>
      </c>
      <c r="C324" s="6">
        <f>Table2[[#This Row],[MntMeatProducts]]</f>
        <v>119</v>
      </c>
      <c r="D324" s="6">
        <f>Table2[[#This Row],[MntFishProducts]]</f>
        <v>38</v>
      </c>
      <c r="E324" s="6">
        <f>Table2[[#This Row],[MntSweetProducts]]</f>
        <v>29</v>
      </c>
      <c r="F324" s="6">
        <f>Table2[[#This Row],[MntGoldProds]]</f>
        <v>77</v>
      </c>
      <c r="G324" s="8">
        <f>Table5[[#This Row],[Age]]</f>
        <v>42</v>
      </c>
      <c r="H324" s="17" t="s">
        <v>35</v>
      </c>
      <c r="I324" s="16" t="str">
        <f>IF(AND(People!$J324&gt;=16,People!$J324&lt;=25),"16-25",IF(AND(People!$J324&gt;=26,People!$J324&lt;=35),"26-35",IF(AND(People!$J324&gt;=36,People!$J324&lt;=45),"36-45",IF(AND(People!$J324&gt;=46,People!$J324&lt;=55),"46-55",IF(AND(People!$J324&gt;=56,People!$J324&lt;=65),"56-65",IF(AND(People!$J324&gt;=66,People!$J324&lt;=75),"66-75","ALL"))))))</f>
        <v>36-45</v>
      </c>
      <c r="J324" t="str">
        <f>Table5[[#This Row],[Kid Home]]</f>
        <v>No</v>
      </c>
      <c r="K324" t="str">
        <f>Table5[[#This Row],[TennHome]]</f>
        <v>Yes</v>
      </c>
    </row>
    <row r="325" spans="1:11" ht="16.5" x14ac:dyDescent="0.3">
      <c r="A325" s="4">
        <f>Table2[[#This Row],[MntWines]]</f>
        <v>3</v>
      </c>
      <c r="B325" s="4">
        <f>Table2[[#This Row],[MntFruits]]</f>
        <v>3</v>
      </c>
      <c r="C325" s="4">
        <f>Table2[[#This Row],[MntMeatProducts]]</f>
        <v>7</v>
      </c>
      <c r="D325" s="4">
        <f>Table2[[#This Row],[MntFishProducts]]</f>
        <v>6</v>
      </c>
      <c r="E325" s="4">
        <f>Table2[[#This Row],[MntSweetProducts]]</f>
        <v>2</v>
      </c>
      <c r="F325" s="4">
        <f>Table2[[#This Row],[MntGoldProds]]</f>
        <v>9</v>
      </c>
      <c r="G325" s="8">
        <f>Table5[[#This Row],[Age]]</f>
        <v>39</v>
      </c>
      <c r="H325" s="2" t="s">
        <v>35</v>
      </c>
      <c r="I325" s="16" t="str">
        <f>IF(AND(People!$J325&gt;=16,People!$J325&lt;=25),"16-25",IF(AND(People!$J325&gt;=26,People!$J325&lt;=35),"26-35",IF(AND(People!$J325&gt;=36,People!$J325&lt;=45),"36-45",IF(AND(People!$J325&gt;=46,People!$J325&lt;=55),"46-55",IF(AND(People!$J325&gt;=56,People!$J325&lt;=65),"56-65",IF(AND(People!$J325&gt;=66,People!$J325&lt;=75),"66-75","ALL"))))))</f>
        <v>36-45</v>
      </c>
      <c r="J325" t="str">
        <f>Table5[[#This Row],[Kid Home]]</f>
        <v>Yes</v>
      </c>
      <c r="K325" t="str">
        <f>Table5[[#This Row],[TennHome]]</f>
        <v>No</v>
      </c>
    </row>
    <row r="326" spans="1:11" ht="16.5" x14ac:dyDescent="0.3">
      <c r="A326" s="6">
        <f>Table2[[#This Row],[MntWines]]</f>
        <v>16</v>
      </c>
      <c r="B326" s="6">
        <f>Table2[[#This Row],[MntFruits]]</f>
        <v>0</v>
      </c>
      <c r="C326" s="6">
        <f>Table2[[#This Row],[MntMeatProducts]]</f>
        <v>3</v>
      </c>
      <c r="D326" s="6">
        <f>Table2[[#This Row],[MntFishProducts]]</f>
        <v>0</v>
      </c>
      <c r="E326" s="6">
        <f>Table2[[#This Row],[MntSweetProducts]]</f>
        <v>0</v>
      </c>
      <c r="F326" s="6">
        <f>Table2[[#This Row],[MntGoldProds]]</f>
        <v>1</v>
      </c>
      <c r="G326" s="8">
        <f>Table5[[#This Row],[Age]]</f>
        <v>49</v>
      </c>
      <c r="H326" s="17" t="s">
        <v>30</v>
      </c>
      <c r="I326" s="16" t="str">
        <f>IF(AND(People!$J326&gt;=16,People!$J326&lt;=25),"16-25",IF(AND(People!$J326&gt;=26,People!$J326&lt;=35),"26-35",IF(AND(People!$J326&gt;=36,People!$J326&lt;=45),"36-45",IF(AND(People!$J326&gt;=46,People!$J326&lt;=55),"46-55",IF(AND(People!$J326&gt;=56,People!$J326&lt;=65),"56-65",IF(AND(People!$J326&gt;=66,People!$J326&lt;=75),"66-75","ALL"))))))</f>
        <v>46-55</v>
      </c>
      <c r="J326" t="str">
        <f>Table5[[#This Row],[Kid Home]]</f>
        <v>Yes</v>
      </c>
      <c r="K326" t="str">
        <f>Table5[[#This Row],[TennHome]]</f>
        <v>Yes</v>
      </c>
    </row>
    <row r="327" spans="1:11" ht="16.5" x14ac:dyDescent="0.3">
      <c r="A327" s="4">
        <f>Table2[[#This Row],[MntWines]]</f>
        <v>731</v>
      </c>
      <c r="B327" s="4">
        <f>Table2[[#This Row],[MntFruits]]</f>
        <v>60</v>
      </c>
      <c r="C327" s="4">
        <f>Table2[[#This Row],[MntMeatProducts]]</f>
        <v>353</v>
      </c>
      <c r="D327" s="4">
        <f>Table2[[#This Row],[MntFishProducts]]</f>
        <v>78</v>
      </c>
      <c r="E327" s="4">
        <f>Table2[[#This Row],[MntSweetProducts]]</f>
        <v>12</v>
      </c>
      <c r="F327" s="4">
        <f>Table2[[#This Row],[MntGoldProds]]</f>
        <v>73</v>
      </c>
      <c r="G327" s="8">
        <f>Table5[[#This Row],[Age]]</f>
        <v>52</v>
      </c>
      <c r="H327" s="2" t="s">
        <v>33</v>
      </c>
      <c r="I327" s="16" t="str">
        <f>IF(AND(People!$J327&gt;=16,People!$J327&lt;=25),"16-25",IF(AND(People!$J327&gt;=26,People!$J327&lt;=35),"26-35",IF(AND(People!$J327&gt;=36,People!$J327&lt;=45),"36-45",IF(AND(People!$J327&gt;=46,People!$J327&lt;=55),"46-55",IF(AND(People!$J327&gt;=56,People!$J327&lt;=65),"56-65",IF(AND(People!$J327&gt;=66,People!$J327&lt;=75),"66-75","ALL"))))))</f>
        <v>46-55</v>
      </c>
      <c r="J327" t="str">
        <f>Table5[[#This Row],[Kid Home]]</f>
        <v>No</v>
      </c>
      <c r="K327" t="str">
        <f>Table5[[#This Row],[TennHome]]</f>
        <v>Yes</v>
      </c>
    </row>
    <row r="328" spans="1:11" ht="16.5" x14ac:dyDescent="0.3">
      <c r="A328" s="6">
        <f>Table2[[#This Row],[MntWines]]</f>
        <v>424</v>
      </c>
      <c r="B328" s="6">
        <f>Table2[[#This Row],[MntFruits]]</f>
        <v>17</v>
      </c>
      <c r="C328" s="6">
        <f>Table2[[#This Row],[MntMeatProducts]]</f>
        <v>118</v>
      </c>
      <c r="D328" s="6">
        <f>Table2[[#This Row],[MntFishProducts]]</f>
        <v>7</v>
      </c>
      <c r="E328" s="6">
        <f>Table2[[#This Row],[MntSweetProducts]]</f>
        <v>23</v>
      </c>
      <c r="F328" s="6">
        <f>Table2[[#This Row],[MntGoldProds]]</f>
        <v>41</v>
      </c>
      <c r="G328" s="8">
        <f>Table5[[#This Row],[Age]]</f>
        <v>60</v>
      </c>
      <c r="H328" s="17" t="s">
        <v>35</v>
      </c>
      <c r="I328" s="16" t="str">
        <f>IF(AND(People!$J328&gt;=16,People!$J328&lt;=25),"16-25",IF(AND(People!$J328&gt;=26,People!$J328&lt;=35),"26-35",IF(AND(People!$J328&gt;=36,People!$J328&lt;=45),"36-45",IF(AND(People!$J328&gt;=46,People!$J328&lt;=55),"46-55",IF(AND(People!$J328&gt;=56,People!$J328&lt;=65),"56-65",IF(AND(People!$J328&gt;=66,People!$J328&lt;=75),"66-75","ALL"))))))</f>
        <v>56-65</v>
      </c>
      <c r="J328" t="str">
        <f>Table5[[#This Row],[Kid Home]]</f>
        <v>No</v>
      </c>
      <c r="K328" t="str">
        <f>Table5[[#This Row],[TennHome]]</f>
        <v>Yes</v>
      </c>
    </row>
    <row r="329" spans="1:11" ht="16.5" x14ac:dyDescent="0.3">
      <c r="A329" s="4">
        <f>Table2[[#This Row],[MntWines]]</f>
        <v>792</v>
      </c>
      <c r="B329" s="4">
        <f>Table2[[#This Row],[MntFruits]]</f>
        <v>0</v>
      </c>
      <c r="C329" s="4">
        <f>Table2[[#This Row],[MntMeatProducts]]</f>
        <v>275</v>
      </c>
      <c r="D329" s="4">
        <f>Table2[[#This Row],[MntFishProducts]]</f>
        <v>45</v>
      </c>
      <c r="E329" s="4">
        <f>Table2[[#This Row],[MntSweetProducts]]</f>
        <v>45</v>
      </c>
      <c r="F329" s="4">
        <f>Table2[[#This Row],[MntGoldProds]]</f>
        <v>126</v>
      </c>
      <c r="G329" s="8">
        <f>Table5[[#This Row],[Age]]</f>
        <v>56</v>
      </c>
      <c r="H329" s="2" t="s">
        <v>33</v>
      </c>
      <c r="I329" s="16" t="str">
        <f>IF(AND(People!$J329&gt;=16,People!$J329&lt;=25),"16-25",IF(AND(People!$J329&gt;=26,People!$J329&lt;=35),"26-35",IF(AND(People!$J329&gt;=36,People!$J329&lt;=45),"36-45",IF(AND(People!$J329&gt;=46,People!$J329&lt;=55),"46-55",IF(AND(People!$J329&gt;=56,People!$J329&lt;=65),"56-65",IF(AND(People!$J329&gt;=66,People!$J329&lt;=75),"66-75","ALL"))))))</f>
        <v>56-65</v>
      </c>
      <c r="J329" t="str">
        <f>Table5[[#This Row],[Kid Home]]</f>
        <v>No</v>
      </c>
      <c r="K329" t="str">
        <f>Table5[[#This Row],[TennHome]]</f>
        <v>No</v>
      </c>
    </row>
    <row r="330" spans="1:11" ht="16.5" x14ac:dyDescent="0.3">
      <c r="A330" s="6">
        <f>Table2[[#This Row],[MntWines]]</f>
        <v>21</v>
      </c>
      <c r="B330" s="6">
        <f>Table2[[#This Row],[MntFruits]]</f>
        <v>2</v>
      </c>
      <c r="C330" s="6">
        <f>Table2[[#This Row],[MntMeatProducts]]</f>
        <v>28</v>
      </c>
      <c r="D330" s="6">
        <f>Table2[[#This Row],[MntFishProducts]]</f>
        <v>3</v>
      </c>
      <c r="E330" s="6">
        <f>Table2[[#This Row],[MntSweetProducts]]</f>
        <v>2</v>
      </c>
      <c r="F330" s="6">
        <f>Table2[[#This Row],[MntGoldProds]]</f>
        <v>9</v>
      </c>
      <c r="G330" s="8">
        <f>Table5[[#This Row],[Age]]</f>
        <v>37</v>
      </c>
      <c r="H330" s="17" t="s">
        <v>33</v>
      </c>
      <c r="I330" s="16" t="str">
        <f>IF(AND(People!$J330&gt;=16,People!$J330&lt;=25),"16-25",IF(AND(People!$J330&gt;=26,People!$J330&lt;=35),"26-35",IF(AND(People!$J330&gt;=36,People!$J330&lt;=45),"36-45",IF(AND(People!$J330&gt;=46,People!$J330&lt;=55),"46-55",IF(AND(People!$J330&gt;=56,People!$J330&lt;=65),"56-65",IF(AND(People!$J330&gt;=66,People!$J330&lt;=75),"66-75","ALL"))))))</f>
        <v>36-45</v>
      </c>
      <c r="J330" t="str">
        <f>Table5[[#This Row],[Kid Home]]</f>
        <v>Yes</v>
      </c>
      <c r="K330" t="str">
        <f>Table5[[#This Row],[TennHome]]</f>
        <v>No</v>
      </c>
    </row>
    <row r="331" spans="1:11" ht="16.5" x14ac:dyDescent="0.3">
      <c r="A331" s="4">
        <f>Table2[[#This Row],[MntWines]]</f>
        <v>22</v>
      </c>
      <c r="B331" s="4">
        <f>Table2[[#This Row],[MntFruits]]</f>
        <v>1</v>
      </c>
      <c r="C331" s="4">
        <f>Table2[[#This Row],[MntMeatProducts]]</f>
        <v>11</v>
      </c>
      <c r="D331" s="4">
        <f>Table2[[#This Row],[MntFishProducts]]</f>
        <v>0</v>
      </c>
      <c r="E331" s="4">
        <f>Table2[[#This Row],[MntSweetProducts]]</f>
        <v>1</v>
      </c>
      <c r="F331" s="4">
        <f>Table2[[#This Row],[MntGoldProds]]</f>
        <v>2</v>
      </c>
      <c r="G331" s="8">
        <f>Table5[[#This Row],[Age]]</f>
        <v>29</v>
      </c>
      <c r="H331" s="2" t="s">
        <v>30</v>
      </c>
      <c r="I331" s="16" t="str">
        <f>IF(AND(People!$J331&gt;=16,People!$J331&lt;=25),"16-25",IF(AND(People!$J331&gt;=26,People!$J331&lt;=35),"26-35",IF(AND(People!$J331&gt;=36,People!$J331&lt;=45),"36-45",IF(AND(People!$J331&gt;=46,People!$J331&lt;=55),"46-55",IF(AND(People!$J331&gt;=56,People!$J331&lt;=65),"56-65",IF(AND(People!$J331&gt;=66,People!$J331&lt;=75),"66-75","ALL"))))))</f>
        <v>26-35</v>
      </c>
      <c r="J331" t="str">
        <f>Table5[[#This Row],[Kid Home]]</f>
        <v>Yes</v>
      </c>
      <c r="K331" t="str">
        <f>Table5[[#This Row],[TennHome]]</f>
        <v>No</v>
      </c>
    </row>
    <row r="332" spans="1:11" ht="16.5" x14ac:dyDescent="0.3">
      <c r="A332" s="6">
        <f>Table2[[#This Row],[MntWines]]</f>
        <v>33</v>
      </c>
      <c r="B332" s="6">
        <f>Table2[[#This Row],[MntFruits]]</f>
        <v>0</v>
      </c>
      <c r="C332" s="6">
        <f>Table2[[#This Row],[MntMeatProducts]]</f>
        <v>5</v>
      </c>
      <c r="D332" s="6">
        <f>Table2[[#This Row],[MntFishProducts]]</f>
        <v>0</v>
      </c>
      <c r="E332" s="6">
        <f>Table2[[#This Row],[MntSweetProducts]]</f>
        <v>0</v>
      </c>
      <c r="F332" s="6">
        <f>Table2[[#This Row],[MntGoldProds]]</f>
        <v>0</v>
      </c>
      <c r="G332" s="8">
        <f>Table5[[#This Row],[Age]]</f>
        <v>63</v>
      </c>
      <c r="H332" s="17" t="s">
        <v>30</v>
      </c>
      <c r="I332" s="16" t="str">
        <f>IF(AND(People!$J332&gt;=16,People!$J332&lt;=25),"16-25",IF(AND(People!$J332&gt;=26,People!$J332&lt;=35),"26-35",IF(AND(People!$J332&gt;=36,People!$J332&lt;=45),"36-45",IF(AND(People!$J332&gt;=46,People!$J332&lt;=55),"46-55",IF(AND(People!$J332&gt;=56,People!$J332&lt;=65),"56-65",IF(AND(People!$J332&gt;=66,People!$J332&lt;=75),"66-75","ALL"))))))</f>
        <v>56-65</v>
      </c>
      <c r="J332" t="str">
        <f>Table5[[#This Row],[Kid Home]]</f>
        <v>Yes</v>
      </c>
      <c r="K332" t="str">
        <f>Table5[[#This Row],[TennHome]]</f>
        <v>Yes</v>
      </c>
    </row>
    <row r="333" spans="1:11" ht="16.5" x14ac:dyDescent="0.3">
      <c r="A333" s="4">
        <f>Table2[[#This Row],[MntWines]]</f>
        <v>68</v>
      </c>
      <c r="B333" s="4">
        <f>Table2[[#This Row],[MntFruits]]</f>
        <v>7</v>
      </c>
      <c r="C333" s="4">
        <f>Table2[[#This Row],[MntMeatProducts]]</f>
        <v>59</v>
      </c>
      <c r="D333" s="4">
        <f>Table2[[#This Row],[MntFishProducts]]</f>
        <v>10</v>
      </c>
      <c r="E333" s="4">
        <f>Table2[[#This Row],[MntSweetProducts]]</f>
        <v>5</v>
      </c>
      <c r="F333" s="4">
        <f>Table2[[#This Row],[MntGoldProds]]</f>
        <v>11</v>
      </c>
      <c r="G333" s="8">
        <f>Table5[[#This Row],[Age]]</f>
        <v>27</v>
      </c>
      <c r="H333" s="2" t="s">
        <v>30</v>
      </c>
      <c r="I333" s="16" t="str">
        <f>IF(AND(People!$J333&gt;=16,People!$J333&lt;=25),"16-25",IF(AND(People!$J333&gt;=26,People!$J333&lt;=35),"26-35",IF(AND(People!$J333&gt;=36,People!$J333&lt;=45),"36-45",IF(AND(People!$J333&gt;=46,People!$J333&lt;=55),"46-55",IF(AND(People!$J333&gt;=56,People!$J333&lt;=65),"56-65",IF(AND(People!$J333&gt;=66,People!$J333&lt;=75),"66-75","ALL"))))))</f>
        <v>26-35</v>
      </c>
      <c r="J333" t="str">
        <f>Table5[[#This Row],[Kid Home]]</f>
        <v>Yes</v>
      </c>
      <c r="K333" t="str">
        <f>Table5[[#This Row],[TennHome]]</f>
        <v>No</v>
      </c>
    </row>
    <row r="334" spans="1:11" ht="16.5" x14ac:dyDescent="0.3">
      <c r="A334" s="6">
        <f>Table2[[#This Row],[MntWines]]</f>
        <v>9</v>
      </c>
      <c r="B334" s="6">
        <f>Table2[[#This Row],[MntFruits]]</f>
        <v>1</v>
      </c>
      <c r="C334" s="6">
        <f>Table2[[#This Row],[MntMeatProducts]]</f>
        <v>6</v>
      </c>
      <c r="D334" s="6">
        <f>Table2[[#This Row],[MntFishProducts]]</f>
        <v>3</v>
      </c>
      <c r="E334" s="6">
        <f>Table2[[#This Row],[MntSweetProducts]]</f>
        <v>0</v>
      </c>
      <c r="F334" s="6">
        <f>Table2[[#This Row],[MntGoldProds]]</f>
        <v>4</v>
      </c>
      <c r="G334" s="8">
        <f>Table5[[#This Row],[Age]]</f>
        <v>30</v>
      </c>
      <c r="H334" s="17" t="s">
        <v>33</v>
      </c>
      <c r="I334" s="16" t="str">
        <f>IF(AND(People!$J334&gt;=16,People!$J334&lt;=25),"16-25",IF(AND(People!$J334&gt;=26,People!$J334&lt;=35),"26-35",IF(AND(People!$J334&gt;=36,People!$J334&lt;=45),"36-45",IF(AND(People!$J334&gt;=46,People!$J334&lt;=55),"46-55",IF(AND(People!$J334&gt;=56,People!$J334&lt;=65),"56-65",IF(AND(People!$J334&gt;=66,People!$J334&lt;=75),"66-75","ALL"))))))</f>
        <v>26-35</v>
      </c>
      <c r="J334" t="str">
        <f>Table5[[#This Row],[Kid Home]]</f>
        <v>Yes</v>
      </c>
      <c r="K334" t="str">
        <f>Table5[[#This Row],[TennHome]]</f>
        <v>No</v>
      </c>
    </row>
    <row r="335" spans="1:11" ht="16.5" x14ac:dyDescent="0.3">
      <c r="A335" s="4">
        <f>Table2[[#This Row],[MntWines]]</f>
        <v>40</v>
      </c>
      <c r="B335" s="4">
        <f>Table2[[#This Row],[MntFruits]]</f>
        <v>2</v>
      </c>
      <c r="C335" s="4">
        <f>Table2[[#This Row],[MntMeatProducts]]</f>
        <v>15</v>
      </c>
      <c r="D335" s="4">
        <f>Table2[[#This Row],[MntFishProducts]]</f>
        <v>8</v>
      </c>
      <c r="E335" s="4">
        <f>Table2[[#This Row],[MntSweetProducts]]</f>
        <v>0</v>
      </c>
      <c r="F335" s="4">
        <f>Table2[[#This Row],[MntGoldProds]]</f>
        <v>6</v>
      </c>
      <c r="G335" s="8">
        <f>Table5[[#This Row],[Age]]</f>
        <v>24</v>
      </c>
      <c r="H335" s="2" t="s">
        <v>33</v>
      </c>
      <c r="I335" s="16" t="str">
        <f>IF(AND(People!$J335&gt;=16,People!$J335&lt;=25),"16-25",IF(AND(People!$J335&gt;=26,People!$J335&lt;=35),"26-35",IF(AND(People!$J335&gt;=36,People!$J335&lt;=45),"36-45",IF(AND(People!$J335&gt;=46,People!$J335&lt;=55),"46-55",IF(AND(People!$J335&gt;=56,People!$J335&lt;=65),"56-65",IF(AND(People!$J335&gt;=66,People!$J335&lt;=75),"66-75","ALL"))))))</f>
        <v>16-25</v>
      </c>
      <c r="J335" t="str">
        <f>Table5[[#This Row],[Kid Home]]</f>
        <v>No</v>
      </c>
      <c r="K335" t="str">
        <f>Table5[[#This Row],[TennHome]]</f>
        <v>No</v>
      </c>
    </row>
    <row r="336" spans="1:11" ht="16.5" x14ac:dyDescent="0.3">
      <c r="A336" s="6">
        <f>Table2[[#This Row],[MntWines]]</f>
        <v>909</v>
      </c>
      <c r="B336" s="6">
        <f>Table2[[#This Row],[MntFruits]]</f>
        <v>11</v>
      </c>
      <c r="C336" s="6">
        <f>Table2[[#This Row],[MntMeatProducts]]</f>
        <v>218</v>
      </c>
      <c r="D336" s="6">
        <f>Table2[[#This Row],[MntFishProducts]]</f>
        <v>0</v>
      </c>
      <c r="E336" s="6">
        <f>Table2[[#This Row],[MntSweetProducts]]</f>
        <v>0</v>
      </c>
      <c r="F336" s="6">
        <f>Table2[[#This Row],[MntGoldProds]]</f>
        <v>23</v>
      </c>
      <c r="G336" s="8">
        <f>Table5[[#This Row],[Age]]</f>
        <v>57</v>
      </c>
      <c r="H336" s="17" t="s">
        <v>31</v>
      </c>
      <c r="I336" s="16" t="str">
        <f>IF(AND(People!$J336&gt;=16,People!$J336&lt;=25),"16-25",IF(AND(People!$J336&gt;=26,People!$J336&lt;=35),"26-35",IF(AND(People!$J336&gt;=36,People!$J336&lt;=45),"36-45",IF(AND(People!$J336&gt;=46,People!$J336&lt;=55),"46-55",IF(AND(People!$J336&gt;=56,People!$J336&lt;=65),"56-65",IF(AND(People!$J336&gt;=66,People!$J336&lt;=75),"66-75","ALL"))))))</f>
        <v>56-65</v>
      </c>
      <c r="J336" t="str">
        <f>Table5[[#This Row],[Kid Home]]</f>
        <v>No</v>
      </c>
      <c r="K336" t="str">
        <f>Table5[[#This Row],[TennHome]]</f>
        <v>Yes</v>
      </c>
    </row>
    <row r="337" spans="1:11" ht="16.5" x14ac:dyDescent="0.3">
      <c r="A337" s="4">
        <f>Table2[[#This Row],[MntWines]]</f>
        <v>23</v>
      </c>
      <c r="B337" s="4">
        <f>Table2[[#This Row],[MntFruits]]</f>
        <v>1</v>
      </c>
      <c r="C337" s="4">
        <f>Table2[[#This Row],[MntMeatProducts]]</f>
        <v>13</v>
      </c>
      <c r="D337" s="4">
        <f>Table2[[#This Row],[MntFishProducts]]</f>
        <v>2</v>
      </c>
      <c r="E337" s="4">
        <f>Table2[[#This Row],[MntSweetProducts]]</f>
        <v>2</v>
      </c>
      <c r="F337" s="4">
        <f>Table2[[#This Row],[MntGoldProds]]</f>
        <v>18</v>
      </c>
      <c r="G337" s="8">
        <f>Table5[[#This Row],[Age]]</f>
        <v>42</v>
      </c>
      <c r="H337" s="2" t="s">
        <v>35</v>
      </c>
      <c r="I337" s="16" t="str">
        <f>IF(AND(People!$J337&gt;=16,People!$J337&lt;=25),"16-25",IF(AND(People!$J337&gt;=26,People!$J337&lt;=35),"26-35",IF(AND(People!$J337&gt;=36,People!$J337&lt;=45),"36-45",IF(AND(People!$J337&gt;=46,People!$J337&lt;=55),"46-55",IF(AND(People!$J337&gt;=56,People!$J337&lt;=65),"56-65",IF(AND(People!$J337&gt;=66,People!$J337&lt;=75),"66-75","ALL"))))))</f>
        <v>36-45</v>
      </c>
      <c r="J337" t="str">
        <f>Table5[[#This Row],[Kid Home]]</f>
        <v>Yes</v>
      </c>
      <c r="K337" t="str">
        <f>Table5[[#This Row],[TennHome]]</f>
        <v>No</v>
      </c>
    </row>
    <row r="338" spans="1:11" ht="16.5" x14ac:dyDescent="0.3">
      <c r="A338" s="6">
        <f>Table2[[#This Row],[MntWines]]</f>
        <v>11</v>
      </c>
      <c r="B338" s="6">
        <f>Table2[[#This Row],[MntFruits]]</f>
        <v>2</v>
      </c>
      <c r="C338" s="6">
        <f>Table2[[#This Row],[MntMeatProducts]]</f>
        <v>9</v>
      </c>
      <c r="D338" s="6">
        <f>Table2[[#This Row],[MntFishProducts]]</f>
        <v>3</v>
      </c>
      <c r="E338" s="6">
        <f>Table2[[#This Row],[MntSweetProducts]]</f>
        <v>0</v>
      </c>
      <c r="F338" s="6">
        <f>Table2[[#This Row],[MntGoldProds]]</f>
        <v>8</v>
      </c>
      <c r="G338" s="8">
        <f>Table5[[#This Row],[Age]]</f>
        <v>30</v>
      </c>
      <c r="H338" s="17" t="s">
        <v>35</v>
      </c>
      <c r="I338" s="16" t="str">
        <f>IF(AND(People!$J338&gt;=16,People!$J338&lt;=25),"16-25",IF(AND(People!$J338&gt;=26,People!$J338&lt;=35),"26-35",IF(AND(People!$J338&gt;=36,People!$J338&lt;=45),"36-45",IF(AND(People!$J338&gt;=46,People!$J338&lt;=55),"46-55",IF(AND(People!$J338&gt;=56,People!$J338&lt;=65),"56-65",IF(AND(People!$J338&gt;=66,People!$J338&lt;=75),"66-75","ALL"))))))</f>
        <v>26-35</v>
      </c>
      <c r="J338" t="str">
        <f>Table5[[#This Row],[Kid Home]]</f>
        <v>Yes</v>
      </c>
      <c r="K338" t="str">
        <f>Table5[[#This Row],[TennHome]]</f>
        <v>No</v>
      </c>
    </row>
    <row r="339" spans="1:11" ht="16.5" x14ac:dyDescent="0.3">
      <c r="A339" s="4">
        <f>Table2[[#This Row],[MntWines]]</f>
        <v>317</v>
      </c>
      <c r="B339" s="4">
        <f>Table2[[#This Row],[MntFruits]]</f>
        <v>46</v>
      </c>
      <c r="C339" s="4">
        <f>Table2[[#This Row],[MntMeatProducts]]</f>
        <v>247</v>
      </c>
      <c r="D339" s="4">
        <f>Table2[[#This Row],[MntFishProducts]]</f>
        <v>151</v>
      </c>
      <c r="E339" s="4">
        <f>Table2[[#This Row],[MntSweetProducts]]</f>
        <v>46</v>
      </c>
      <c r="F339" s="4">
        <f>Table2[[#This Row],[MntGoldProds]]</f>
        <v>139</v>
      </c>
      <c r="G339" s="8">
        <f>Table5[[#This Row],[Age]]</f>
        <v>52</v>
      </c>
      <c r="H339" s="2" t="s">
        <v>33</v>
      </c>
      <c r="I339" s="16" t="str">
        <f>IF(AND(People!$J339&gt;=16,People!$J339&lt;=25),"16-25",IF(AND(People!$J339&gt;=26,People!$J339&lt;=35),"26-35",IF(AND(People!$J339&gt;=36,People!$J339&lt;=45),"36-45",IF(AND(People!$J339&gt;=46,People!$J339&lt;=55),"46-55",IF(AND(People!$J339&gt;=56,People!$J339&lt;=65),"56-65",IF(AND(People!$J339&gt;=66,People!$J339&lt;=75),"66-75","ALL"))))))</f>
        <v>46-55</v>
      </c>
      <c r="J339" t="str">
        <f>Table5[[#This Row],[Kid Home]]</f>
        <v>No</v>
      </c>
      <c r="K339" t="str">
        <f>Table5[[#This Row],[TennHome]]</f>
        <v>Yes</v>
      </c>
    </row>
    <row r="340" spans="1:11" ht="16.5" x14ac:dyDescent="0.3">
      <c r="A340" s="6">
        <f>Table2[[#This Row],[MntWines]]</f>
        <v>797</v>
      </c>
      <c r="B340" s="6">
        <f>Table2[[#This Row],[MntFruits]]</f>
        <v>153</v>
      </c>
      <c r="C340" s="6">
        <f>Table2[[#This Row],[MntMeatProducts]]</f>
        <v>293</v>
      </c>
      <c r="D340" s="6">
        <f>Table2[[#This Row],[MntFishProducts]]</f>
        <v>72</v>
      </c>
      <c r="E340" s="6">
        <f>Table2[[#This Row],[MntSweetProducts]]</f>
        <v>97</v>
      </c>
      <c r="F340" s="6">
        <f>Table2[[#This Row],[MntGoldProds]]</f>
        <v>30</v>
      </c>
      <c r="G340" s="8">
        <f>Table5[[#This Row],[Age]]</f>
        <v>44</v>
      </c>
      <c r="H340" s="17" t="s">
        <v>31</v>
      </c>
      <c r="I340" s="16" t="str">
        <f>IF(AND(People!$J340&gt;=16,People!$J340&lt;=25),"16-25",IF(AND(People!$J340&gt;=26,People!$J340&lt;=35),"26-35",IF(AND(People!$J340&gt;=36,People!$J340&lt;=45),"36-45",IF(AND(People!$J340&gt;=46,People!$J340&lt;=55),"46-55",IF(AND(People!$J340&gt;=56,People!$J340&lt;=65),"56-65",IF(AND(People!$J340&gt;=66,People!$J340&lt;=75),"66-75","ALL"))))))</f>
        <v>36-45</v>
      </c>
      <c r="J340" t="str">
        <f>Table5[[#This Row],[Kid Home]]</f>
        <v>No</v>
      </c>
      <c r="K340" t="str">
        <f>Table5[[#This Row],[TennHome]]</f>
        <v>No</v>
      </c>
    </row>
    <row r="341" spans="1:11" ht="16.5" x14ac:dyDescent="0.3">
      <c r="A341" s="4">
        <f>Table2[[#This Row],[MntWines]]</f>
        <v>10</v>
      </c>
      <c r="B341" s="4">
        <f>Table2[[#This Row],[MntFruits]]</f>
        <v>2</v>
      </c>
      <c r="C341" s="4">
        <f>Table2[[#This Row],[MntMeatProducts]]</f>
        <v>16</v>
      </c>
      <c r="D341" s="4">
        <f>Table2[[#This Row],[MntFishProducts]]</f>
        <v>11</v>
      </c>
      <c r="E341" s="4">
        <f>Table2[[#This Row],[MntSweetProducts]]</f>
        <v>2</v>
      </c>
      <c r="F341" s="4">
        <f>Table2[[#This Row],[MntGoldProds]]</f>
        <v>21</v>
      </c>
      <c r="G341" s="8">
        <f>Table5[[#This Row],[Age]]</f>
        <v>40</v>
      </c>
      <c r="H341" s="2" t="s">
        <v>31</v>
      </c>
      <c r="I341" s="16" t="str">
        <f>IF(AND(People!$J341&gt;=16,People!$J341&lt;=25),"16-25",IF(AND(People!$J341&gt;=26,People!$J341&lt;=35),"26-35",IF(AND(People!$J341&gt;=36,People!$J341&lt;=45),"36-45",IF(AND(People!$J341&gt;=46,People!$J341&lt;=55),"46-55",IF(AND(People!$J341&gt;=56,People!$J341&lt;=65),"56-65",IF(AND(People!$J341&gt;=66,People!$J341&lt;=75),"66-75","ALL"))))))</f>
        <v>36-45</v>
      </c>
      <c r="J341" t="str">
        <f>Table5[[#This Row],[Kid Home]]</f>
        <v>Yes</v>
      </c>
      <c r="K341" t="str">
        <f>Table5[[#This Row],[TennHome]]</f>
        <v>No</v>
      </c>
    </row>
    <row r="342" spans="1:11" ht="16.5" x14ac:dyDescent="0.3">
      <c r="A342" s="6">
        <f>Table2[[#This Row],[MntWines]]</f>
        <v>856</v>
      </c>
      <c r="B342" s="6">
        <f>Table2[[#This Row],[MntFruits]]</f>
        <v>61</v>
      </c>
      <c r="C342" s="6">
        <f>Table2[[#This Row],[MntMeatProducts]]</f>
        <v>570</v>
      </c>
      <c r="D342" s="6">
        <f>Table2[[#This Row],[MntFishProducts]]</f>
        <v>40</v>
      </c>
      <c r="E342" s="6">
        <f>Table2[[#This Row],[MntSweetProducts]]</f>
        <v>25</v>
      </c>
      <c r="F342" s="6">
        <f>Table2[[#This Row],[MntGoldProds]]</f>
        <v>122</v>
      </c>
      <c r="G342" s="8">
        <f>Table5[[#This Row],[Age]]</f>
        <v>48</v>
      </c>
      <c r="H342" s="17" t="s">
        <v>30</v>
      </c>
      <c r="I342" s="16" t="str">
        <f>IF(AND(People!$J342&gt;=16,People!$J342&lt;=25),"16-25",IF(AND(People!$J342&gt;=26,People!$J342&lt;=35),"26-35",IF(AND(People!$J342&gt;=36,People!$J342&lt;=45),"36-45",IF(AND(People!$J342&gt;=46,People!$J342&lt;=55),"46-55",IF(AND(People!$J342&gt;=56,People!$J342&lt;=65),"56-65",IF(AND(People!$J342&gt;=66,People!$J342&lt;=75),"66-75","ALL"))))))</f>
        <v>46-55</v>
      </c>
      <c r="J342" t="str">
        <f>Table5[[#This Row],[Kid Home]]</f>
        <v>No</v>
      </c>
      <c r="K342" t="str">
        <f>Table5[[#This Row],[TennHome]]</f>
        <v>No</v>
      </c>
    </row>
    <row r="343" spans="1:11" ht="16.5" x14ac:dyDescent="0.3">
      <c r="A343" s="4">
        <f>Table2[[#This Row],[MntWines]]</f>
        <v>755</v>
      </c>
      <c r="B343" s="4">
        <f>Table2[[#This Row],[MntFruits]]</f>
        <v>144</v>
      </c>
      <c r="C343" s="4">
        <f>Table2[[#This Row],[MntMeatProducts]]</f>
        <v>562</v>
      </c>
      <c r="D343" s="4">
        <f>Table2[[#This Row],[MntFishProducts]]</f>
        <v>104</v>
      </c>
      <c r="E343" s="4">
        <f>Table2[[#This Row],[MntSweetProducts]]</f>
        <v>64</v>
      </c>
      <c r="F343" s="4">
        <f>Table2[[#This Row],[MntGoldProds]]</f>
        <v>224</v>
      </c>
      <c r="G343" s="8">
        <f>Table5[[#This Row],[Age]]</f>
        <v>44</v>
      </c>
      <c r="H343" s="2" t="s">
        <v>35</v>
      </c>
      <c r="I343" s="16" t="str">
        <f>IF(AND(People!$J343&gt;=16,People!$J343&lt;=25),"16-25",IF(AND(People!$J343&gt;=26,People!$J343&lt;=35),"26-35",IF(AND(People!$J343&gt;=36,People!$J343&lt;=45),"36-45",IF(AND(People!$J343&gt;=46,People!$J343&lt;=55),"46-55",IF(AND(People!$J343&gt;=56,People!$J343&lt;=65),"56-65",IF(AND(People!$J343&gt;=66,People!$J343&lt;=75),"66-75","ALL"))))))</f>
        <v>36-45</v>
      </c>
      <c r="J343" t="str">
        <f>Table5[[#This Row],[Kid Home]]</f>
        <v>No</v>
      </c>
      <c r="K343" t="str">
        <f>Table5[[#This Row],[TennHome]]</f>
        <v>No</v>
      </c>
    </row>
    <row r="344" spans="1:11" ht="16.5" x14ac:dyDescent="0.3">
      <c r="A344" s="6">
        <f>Table2[[#This Row],[MntWines]]</f>
        <v>456</v>
      </c>
      <c r="B344" s="6">
        <f>Table2[[#This Row],[MntFruits]]</f>
        <v>19</v>
      </c>
      <c r="C344" s="6">
        <f>Table2[[#This Row],[MntMeatProducts]]</f>
        <v>832</v>
      </c>
      <c r="D344" s="6">
        <f>Table2[[#This Row],[MntFishProducts]]</f>
        <v>75</v>
      </c>
      <c r="E344" s="6">
        <f>Table2[[#This Row],[MntSweetProducts]]</f>
        <v>118</v>
      </c>
      <c r="F344" s="6">
        <f>Table2[[#This Row],[MntGoldProds]]</f>
        <v>38</v>
      </c>
      <c r="G344" s="8">
        <f>Table5[[#This Row],[Age]]</f>
        <v>24</v>
      </c>
      <c r="H344" s="17" t="s">
        <v>33</v>
      </c>
      <c r="I344" s="16" t="str">
        <f>IF(AND(People!$J344&gt;=16,People!$J344&lt;=25),"16-25",IF(AND(People!$J344&gt;=26,People!$J344&lt;=35),"26-35",IF(AND(People!$J344&gt;=36,People!$J344&lt;=45),"36-45",IF(AND(People!$J344&gt;=46,People!$J344&lt;=55),"46-55",IF(AND(People!$J344&gt;=56,People!$J344&lt;=65),"56-65",IF(AND(People!$J344&gt;=66,People!$J344&lt;=75),"66-75","ALL"))))))</f>
        <v>16-25</v>
      </c>
      <c r="J344" t="str">
        <f>Table5[[#This Row],[Kid Home]]</f>
        <v>No</v>
      </c>
      <c r="K344" t="str">
        <f>Table5[[#This Row],[TennHome]]</f>
        <v>No</v>
      </c>
    </row>
    <row r="345" spans="1:11" ht="16.5" x14ac:dyDescent="0.3">
      <c r="A345" s="4">
        <f>Table2[[#This Row],[MntWines]]</f>
        <v>37</v>
      </c>
      <c r="B345" s="4">
        <f>Table2[[#This Row],[MntFruits]]</f>
        <v>32</v>
      </c>
      <c r="C345" s="4">
        <f>Table2[[#This Row],[MntMeatProducts]]</f>
        <v>38</v>
      </c>
      <c r="D345" s="4">
        <f>Table2[[#This Row],[MntFishProducts]]</f>
        <v>11</v>
      </c>
      <c r="E345" s="4">
        <f>Table2[[#This Row],[MntSweetProducts]]</f>
        <v>3</v>
      </c>
      <c r="F345" s="4">
        <f>Table2[[#This Row],[MntGoldProds]]</f>
        <v>18</v>
      </c>
      <c r="G345" s="8">
        <f>Table5[[#This Row],[Age]]</f>
        <v>27</v>
      </c>
      <c r="H345" s="2" t="s">
        <v>31</v>
      </c>
      <c r="I345" s="16" t="str">
        <f>IF(AND(People!$J345&gt;=16,People!$J345&lt;=25),"16-25",IF(AND(People!$J345&gt;=26,People!$J345&lt;=35),"26-35",IF(AND(People!$J345&gt;=36,People!$J345&lt;=45),"36-45",IF(AND(People!$J345&gt;=46,People!$J345&lt;=55),"46-55",IF(AND(People!$J345&gt;=56,People!$J345&lt;=65),"56-65",IF(AND(People!$J345&gt;=66,People!$J345&lt;=75),"66-75","ALL"))))))</f>
        <v>26-35</v>
      </c>
      <c r="J345" t="str">
        <f>Table5[[#This Row],[Kid Home]]</f>
        <v>No</v>
      </c>
      <c r="K345" t="str">
        <f>Table5[[#This Row],[TennHome]]</f>
        <v>No</v>
      </c>
    </row>
    <row r="346" spans="1:11" ht="16.5" x14ac:dyDescent="0.3">
      <c r="A346" s="6">
        <f>Table2[[#This Row],[MntWines]]</f>
        <v>1103</v>
      </c>
      <c r="B346" s="6">
        <f>Table2[[#This Row],[MntFruits]]</f>
        <v>0</v>
      </c>
      <c r="C346" s="6">
        <f>Table2[[#This Row],[MntMeatProducts]]</f>
        <v>45</v>
      </c>
      <c r="D346" s="6">
        <f>Table2[[#This Row],[MntFishProducts]]</f>
        <v>0</v>
      </c>
      <c r="E346" s="6">
        <f>Table2[[#This Row],[MntSweetProducts]]</f>
        <v>0</v>
      </c>
      <c r="F346" s="6">
        <f>Table2[[#This Row],[MntGoldProds]]</f>
        <v>34</v>
      </c>
      <c r="G346" s="8">
        <f>Table5[[#This Row],[Age]]</f>
        <v>43</v>
      </c>
      <c r="H346" s="17" t="s">
        <v>31</v>
      </c>
      <c r="I346" s="16" t="str">
        <f>IF(AND(People!$J346&gt;=16,People!$J346&lt;=25),"16-25",IF(AND(People!$J346&gt;=26,People!$J346&lt;=35),"26-35",IF(AND(People!$J346&gt;=36,People!$J346&lt;=45),"36-45",IF(AND(People!$J346&gt;=46,People!$J346&lt;=55),"46-55",IF(AND(People!$J346&gt;=56,People!$J346&lt;=65),"56-65",IF(AND(People!$J346&gt;=66,People!$J346&lt;=75),"66-75","ALL"))))))</f>
        <v>36-45</v>
      </c>
      <c r="J346" t="str">
        <f>Table5[[#This Row],[Kid Home]]</f>
        <v>No</v>
      </c>
      <c r="K346" t="str">
        <f>Table5[[#This Row],[TennHome]]</f>
        <v>Yes</v>
      </c>
    </row>
    <row r="347" spans="1:11" ht="16.5" x14ac:dyDescent="0.3">
      <c r="A347" s="4">
        <f>Table2[[#This Row],[MntWines]]</f>
        <v>378</v>
      </c>
      <c r="B347" s="4">
        <f>Table2[[#This Row],[MntFruits]]</f>
        <v>14</v>
      </c>
      <c r="C347" s="4">
        <f>Table2[[#This Row],[MntMeatProducts]]</f>
        <v>68</v>
      </c>
      <c r="D347" s="4">
        <f>Table2[[#This Row],[MntFishProducts]]</f>
        <v>19</v>
      </c>
      <c r="E347" s="4">
        <f>Table2[[#This Row],[MntSweetProducts]]</f>
        <v>14</v>
      </c>
      <c r="F347" s="4">
        <f>Table2[[#This Row],[MntGoldProds]]</f>
        <v>14</v>
      </c>
      <c r="G347" s="8">
        <f>Table5[[#This Row],[Age]]</f>
        <v>63</v>
      </c>
      <c r="H347" s="2" t="s">
        <v>35</v>
      </c>
      <c r="I347" s="16" t="str">
        <f>IF(AND(People!$J347&gt;=16,People!$J347&lt;=25),"16-25",IF(AND(People!$J347&gt;=26,People!$J347&lt;=35),"26-35",IF(AND(People!$J347&gt;=36,People!$J347&lt;=45),"36-45",IF(AND(People!$J347&gt;=46,People!$J347&lt;=55),"46-55",IF(AND(People!$J347&gt;=56,People!$J347&lt;=65),"56-65",IF(AND(People!$J347&gt;=66,People!$J347&lt;=75),"66-75","ALL"))))))</f>
        <v>56-65</v>
      </c>
      <c r="J347" t="str">
        <f>Table5[[#This Row],[Kid Home]]</f>
        <v>No</v>
      </c>
      <c r="K347" t="str">
        <f>Table5[[#This Row],[TennHome]]</f>
        <v>Yes</v>
      </c>
    </row>
    <row r="348" spans="1:11" ht="16.5" x14ac:dyDescent="0.3">
      <c r="A348" s="6">
        <f>Table2[[#This Row],[MntWines]]</f>
        <v>1</v>
      </c>
      <c r="B348" s="6">
        <f>Table2[[#This Row],[MntFruits]]</f>
        <v>6</v>
      </c>
      <c r="C348" s="6">
        <f>Table2[[#This Row],[MntMeatProducts]]</f>
        <v>7</v>
      </c>
      <c r="D348" s="6">
        <f>Table2[[#This Row],[MntFishProducts]]</f>
        <v>0</v>
      </c>
      <c r="E348" s="6">
        <f>Table2[[#This Row],[MntSweetProducts]]</f>
        <v>1</v>
      </c>
      <c r="F348" s="6">
        <f>Table2[[#This Row],[MntGoldProds]]</f>
        <v>3</v>
      </c>
      <c r="G348" s="8">
        <f>Table5[[#This Row],[Age]]</f>
        <v>40</v>
      </c>
      <c r="H348" s="17" t="s">
        <v>33</v>
      </c>
      <c r="I348" s="16" t="str">
        <f>IF(AND(People!$J348&gt;=16,People!$J348&lt;=25),"16-25",IF(AND(People!$J348&gt;=26,People!$J348&lt;=35),"26-35",IF(AND(People!$J348&gt;=36,People!$J348&lt;=45),"36-45",IF(AND(People!$J348&gt;=46,People!$J348&lt;=55),"46-55",IF(AND(People!$J348&gt;=56,People!$J348&lt;=65),"56-65",IF(AND(People!$J348&gt;=66,People!$J348&lt;=75),"66-75","ALL"))))))</f>
        <v>36-45</v>
      </c>
      <c r="J348" t="str">
        <f>Table5[[#This Row],[Kid Home]]</f>
        <v>Yes</v>
      </c>
      <c r="K348" t="str">
        <f>Table5[[#This Row],[TennHome]]</f>
        <v>No</v>
      </c>
    </row>
    <row r="349" spans="1:11" ht="16.5" x14ac:dyDescent="0.3">
      <c r="A349" s="4">
        <f>Table2[[#This Row],[MntWines]]</f>
        <v>204</v>
      </c>
      <c r="B349" s="4">
        <f>Table2[[#This Row],[MntFruits]]</f>
        <v>34</v>
      </c>
      <c r="C349" s="4">
        <f>Table2[[#This Row],[MntMeatProducts]]</f>
        <v>204</v>
      </c>
      <c r="D349" s="4">
        <f>Table2[[#This Row],[MntFishProducts]]</f>
        <v>172</v>
      </c>
      <c r="E349" s="4">
        <f>Table2[[#This Row],[MntSweetProducts]]</f>
        <v>153</v>
      </c>
      <c r="F349" s="4">
        <f>Table2[[#This Row],[MntGoldProds]]</f>
        <v>173</v>
      </c>
      <c r="G349" s="8">
        <f>Table5[[#This Row],[Age]]</f>
        <v>61</v>
      </c>
      <c r="H349" s="2" t="s">
        <v>35</v>
      </c>
      <c r="I349" s="16" t="str">
        <f>IF(AND(People!$J349&gt;=16,People!$J349&lt;=25),"16-25",IF(AND(People!$J349&gt;=26,People!$J349&lt;=35),"26-35",IF(AND(People!$J349&gt;=36,People!$J349&lt;=45),"36-45",IF(AND(People!$J349&gt;=46,People!$J349&lt;=55),"46-55",IF(AND(People!$J349&gt;=56,People!$J349&lt;=65),"56-65",IF(AND(People!$J349&gt;=66,People!$J349&lt;=75),"66-75","ALL"))))))</f>
        <v>56-65</v>
      </c>
      <c r="J349" t="str">
        <f>Table5[[#This Row],[Kid Home]]</f>
        <v>No</v>
      </c>
      <c r="K349" t="str">
        <f>Table5[[#This Row],[TennHome]]</f>
        <v>No</v>
      </c>
    </row>
    <row r="350" spans="1:11" ht="16.5" x14ac:dyDescent="0.3">
      <c r="A350" s="6">
        <f>Table2[[#This Row],[MntWines]]</f>
        <v>30</v>
      </c>
      <c r="B350" s="6">
        <f>Table2[[#This Row],[MntFruits]]</f>
        <v>0</v>
      </c>
      <c r="C350" s="6">
        <f>Table2[[#This Row],[MntMeatProducts]]</f>
        <v>9</v>
      </c>
      <c r="D350" s="6">
        <f>Table2[[#This Row],[MntFishProducts]]</f>
        <v>0</v>
      </c>
      <c r="E350" s="6">
        <f>Table2[[#This Row],[MntSweetProducts]]</f>
        <v>0</v>
      </c>
      <c r="F350" s="6">
        <f>Table2[[#This Row],[MntGoldProds]]</f>
        <v>3</v>
      </c>
      <c r="G350" s="8">
        <f>Table5[[#This Row],[Age]]</f>
        <v>48</v>
      </c>
      <c r="H350" s="17" t="s">
        <v>38</v>
      </c>
      <c r="I350" s="16" t="str">
        <f>IF(AND(People!$J350&gt;=16,People!$J350&lt;=25),"16-25",IF(AND(People!$J350&gt;=26,People!$J350&lt;=35),"26-35",IF(AND(People!$J350&gt;=36,People!$J350&lt;=45),"36-45",IF(AND(People!$J350&gt;=46,People!$J350&lt;=55),"46-55",IF(AND(People!$J350&gt;=56,People!$J350&lt;=65),"56-65",IF(AND(People!$J350&gt;=66,People!$J350&lt;=75),"66-75","ALL"))))))</f>
        <v>46-55</v>
      </c>
      <c r="J350" t="str">
        <f>Table5[[#This Row],[Kid Home]]</f>
        <v>Yes</v>
      </c>
      <c r="K350" t="str">
        <f>Table5[[#This Row],[TennHome]]</f>
        <v>Yes</v>
      </c>
    </row>
    <row r="351" spans="1:11" ht="16.5" x14ac:dyDescent="0.3">
      <c r="A351" s="4">
        <f>Table2[[#This Row],[MntWines]]</f>
        <v>189</v>
      </c>
      <c r="B351" s="4">
        <f>Table2[[#This Row],[MntFruits]]</f>
        <v>104</v>
      </c>
      <c r="C351" s="4">
        <f>Table2[[#This Row],[MntMeatProducts]]</f>
        <v>379</v>
      </c>
      <c r="D351" s="4">
        <f>Table2[[#This Row],[MntFishProducts]]</f>
        <v>111</v>
      </c>
      <c r="E351" s="4">
        <f>Table2[[#This Row],[MntSweetProducts]]</f>
        <v>189</v>
      </c>
      <c r="F351" s="4">
        <f>Table2[[#This Row],[MntGoldProds]]</f>
        <v>218</v>
      </c>
      <c r="G351" s="8">
        <f>Table5[[#This Row],[Age]]</f>
        <v>44</v>
      </c>
      <c r="H351" s="2" t="s">
        <v>33</v>
      </c>
      <c r="I351" s="16" t="str">
        <f>IF(AND(People!$J351&gt;=16,People!$J351&lt;=25),"16-25",IF(AND(People!$J351&gt;=26,People!$J351&lt;=35),"26-35",IF(AND(People!$J351&gt;=36,People!$J351&lt;=45),"36-45",IF(AND(People!$J351&gt;=46,People!$J351&lt;=55),"46-55",IF(AND(People!$J351&gt;=56,People!$J351&lt;=65),"56-65",IF(AND(People!$J351&gt;=66,People!$J351&lt;=75),"66-75","ALL"))))))</f>
        <v>36-45</v>
      </c>
      <c r="J351" t="str">
        <f>Table5[[#This Row],[Kid Home]]</f>
        <v>No</v>
      </c>
      <c r="K351" t="str">
        <f>Table5[[#This Row],[TennHome]]</f>
        <v>No</v>
      </c>
    </row>
    <row r="352" spans="1:11" ht="16.5" x14ac:dyDescent="0.3">
      <c r="A352" s="6">
        <f>Table2[[#This Row],[MntWines]]</f>
        <v>15</v>
      </c>
      <c r="B352" s="6">
        <f>Table2[[#This Row],[MntFruits]]</f>
        <v>0</v>
      </c>
      <c r="C352" s="6">
        <f>Table2[[#This Row],[MntMeatProducts]]</f>
        <v>12</v>
      </c>
      <c r="D352" s="6">
        <f>Table2[[#This Row],[MntFishProducts]]</f>
        <v>7</v>
      </c>
      <c r="E352" s="6">
        <f>Table2[[#This Row],[MntSweetProducts]]</f>
        <v>3</v>
      </c>
      <c r="F352" s="6">
        <f>Table2[[#This Row],[MntGoldProds]]</f>
        <v>7</v>
      </c>
      <c r="G352" s="8">
        <f>Table5[[#This Row],[Age]]</f>
        <v>41</v>
      </c>
      <c r="H352" s="17" t="s">
        <v>33</v>
      </c>
      <c r="I352" s="16" t="str">
        <f>IF(AND(People!$J352&gt;=16,People!$J352&lt;=25),"16-25",IF(AND(People!$J352&gt;=26,People!$J352&lt;=35),"26-35",IF(AND(People!$J352&gt;=36,People!$J352&lt;=45),"36-45",IF(AND(People!$J352&gt;=46,People!$J352&lt;=55),"46-55",IF(AND(People!$J352&gt;=56,People!$J352&lt;=65),"56-65",IF(AND(People!$J352&gt;=66,People!$J352&lt;=75),"66-75","ALL"))))))</f>
        <v>36-45</v>
      </c>
      <c r="J352" t="str">
        <f>Table5[[#This Row],[Kid Home]]</f>
        <v>Yes</v>
      </c>
      <c r="K352" t="str">
        <f>Table5[[#This Row],[TennHome]]</f>
        <v>Yes</v>
      </c>
    </row>
    <row r="353" spans="1:11" ht="16.5" x14ac:dyDescent="0.3">
      <c r="A353" s="4">
        <f>Table2[[#This Row],[MntWines]]</f>
        <v>9</v>
      </c>
      <c r="B353" s="4">
        <f>Table2[[#This Row],[MntFruits]]</f>
        <v>0</v>
      </c>
      <c r="C353" s="4">
        <f>Table2[[#This Row],[MntMeatProducts]]</f>
        <v>3</v>
      </c>
      <c r="D353" s="4">
        <f>Table2[[#This Row],[MntFishProducts]]</f>
        <v>0</v>
      </c>
      <c r="E353" s="4">
        <f>Table2[[#This Row],[MntSweetProducts]]</f>
        <v>0</v>
      </c>
      <c r="F353" s="4">
        <f>Table2[[#This Row],[MntGoldProds]]</f>
        <v>4</v>
      </c>
      <c r="G353" s="8">
        <f>Table5[[#This Row],[Age]]</f>
        <v>38</v>
      </c>
      <c r="H353" s="2" t="s">
        <v>33</v>
      </c>
      <c r="I353" s="16" t="str">
        <f>IF(AND(People!$J353&gt;=16,People!$J353&lt;=25),"16-25",IF(AND(People!$J353&gt;=26,People!$J353&lt;=35),"26-35",IF(AND(People!$J353&gt;=36,People!$J353&lt;=45),"36-45",IF(AND(People!$J353&gt;=46,People!$J353&lt;=55),"46-55",IF(AND(People!$J353&gt;=56,People!$J353&lt;=65),"56-65",IF(AND(People!$J353&gt;=66,People!$J353&lt;=75),"66-75","ALL"))))))</f>
        <v>36-45</v>
      </c>
      <c r="J353" t="str">
        <f>Table5[[#This Row],[Kid Home]]</f>
        <v>Yes</v>
      </c>
      <c r="K353" t="str">
        <f>Table5[[#This Row],[TennHome]]</f>
        <v>No</v>
      </c>
    </row>
    <row r="354" spans="1:11" ht="16.5" x14ac:dyDescent="0.3">
      <c r="A354" s="6">
        <f>Table2[[#This Row],[MntWines]]</f>
        <v>495</v>
      </c>
      <c r="B354" s="6">
        <f>Table2[[#This Row],[MntFruits]]</f>
        <v>33</v>
      </c>
      <c r="C354" s="6">
        <f>Table2[[#This Row],[MntMeatProducts]]</f>
        <v>255</v>
      </c>
      <c r="D354" s="6">
        <f>Table2[[#This Row],[MntFishProducts]]</f>
        <v>11</v>
      </c>
      <c r="E354" s="6">
        <f>Table2[[#This Row],[MntSweetProducts]]</f>
        <v>33</v>
      </c>
      <c r="F354" s="6">
        <f>Table2[[#This Row],[MntGoldProds]]</f>
        <v>8</v>
      </c>
      <c r="G354" s="8">
        <f>Table5[[#This Row],[Age]]</f>
        <v>56</v>
      </c>
      <c r="H354" s="17" t="s">
        <v>30</v>
      </c>
      <c r="I354" s="16" t="str">
        <f>IF(AND(People!$J354&gt;=16,People!$J354&lt;=25),"16-25",IF(AND(People!$J354&gt;=26,People!$J354&lt;=35),"26-35",IF(AND(People!$J354&gt;=36,People!$J354&lt;=45),"36-45",IF(AND(People!$J354&gt;=46,People!$J354&lt;=55),"46-55",IF(AND(People!$J354&gt;=56,People!$J354&lt;=65),"56-65",IF(AND(People!$J354&gt;=66,People!$J354&lt;=75),"66-75","ALL"))))))</f>
        <v>56-65</v>
      </c>
      <c r="J354" t="str">
        <f>Table5[[#This Row],[Kid Home]]</f>
        <v>No</v>
      </c>
      <c r="K354" t="str">
        <f>Table5[[#This Row],[TennHome]]</f>
        <v>Yes</v>
      </c>
    </row>
    <row r="355" spans="1:11" ht="16.5" x14ac:dyDescent="0.3">
      <c r="A355" s="4">
        <f>Table2[[#This Row],[MntWines]]</f>
        <v>656</v>
      </c>
      <c r="B355" s="4">
        <f>Table2[[#This Row],[MntFruits]]</f>
        <v>80</v>
      </c>
      <c r="C355" s="4">
        <f>Table2[[#This Row],[MntMeatProducts]]</f>
        <v>455</v>
      </c>
      <c r="D355" s="4">
        <f>Table2[[#This Row],[MntFishProducts]]</f>
        <v>52</v>
      </c>
      <c r="E355" s="4">
        <f>Table2[[#This Row],[MntSweetProducts]]</f>
        <v>107</v>
      </c>
      <c r="F355" s="4">
        <f>Table2[[#This Row],[MntGoldProds]]</f>
        <v>93</v>
      </c>
      <c r="G355" s="8">
        <f>Table5[[#This Row],[Age]]</f>
        <v>27</v>
      </c>
      <c r="H355" s="2" t="s">
        <v>33</v>
      </c>
      <c r="I355" s="16" t="str">
        <f>IF(AND(People!$J355&gt;=16,People!$J355&lt;=25),"16-25",IF(AND(People!$J355&gt;=26,People!$J355&lt;=35),"26-35",IF(AND(People!$J355&gt;=36,People!$J355&lt;=45),"36-45",IF(AND(People!$J355&gt;=46,People!$J355&lt;=55),"46-55",IF(AND(People!$J355&gt;=56,People!$J355&lt;=65),"56-65",IF(AND(People!$J355&gt;=66,People!$J355&lt;=75),"66-75","ALL"))))))</f>
        <v>26-35</v>
      </c>
      <c r="J355" t="str">
        <f>Table5[[#This Row],[Kid Home]]</f>
        <v>Yes</v>
      </c>
      <c r="K355" t="str">
        <f>Table5[[#This Row],[TennHome]]</f>
        <v>No</v>
      </c>
    </row>
    <row r="356" spans="1:11" ht="16.5" x14ac:dyDescent="0.3">
      <c r="A356" s="6">
        <f>Table2[[#This Row],[MntWines]]</f>
        <v>452</v>
      </c>
      <c r="B356" s="6">
        <f>Table2[[#This Row],[MntFruits]]</f>
        <v>20</v>
      </c>
      <c r="C356" s="6">
        <f>Table2[[#This Row],[MntMeatProducts]]</f>
        <v>514</v>
      </c>
      <c r="D356" s="6">
        <f>Table2[[#This Row],[MntFishProducts]]</f>
        <v>13</v>
      </c>
      <c r="E356" s="6">
        <f>Table2[[#This Row],[MntSweetProducts]]</f>
        <v>30</v>
      </c>
      <c r="F356" s="6">
        <f>Table2[[#This Row],[MntGoldProds]]</f>
        <v>0</v>
      </c>
      <c r="G356" s="8">
        <f>Table5[[#This Row],[Age]]</f>
        <v>47</v>
      </c>
      <c r="H356" s="17" t="s">
        <v>30</v>
      </c>
      <c r="I356" s="16" t="str">
        <f>IF(AND(People!$J356&gt;=16,People!$J356&lt;=25),"16-25",IF(AND(People!$J356&gt;=26,People!$J356&lt;=35),"26-35",IF(AND(People!$J356&gt;=36,People!$J356&lt;=45),"36-45",IF(AND(People!$J356&gt;=46,People!$J356&lt;=55),"46-55",IF(AND(People!$J356&gt;=56,People!$J356&lt;=65),"56-65",IF(AND(People!$J356&gt;=66,People!$J356&lt;=75),"66-75","ALL"))))))</f>
        <v>46-55</v>
      </c>
      <c r="J356" t="str">
        <f>Table5[[#This Row],[Kid Home]]</f>
        <v>No</v>
      </c>
      <c r="K356" t="str">
        <f>Table5[[#This Row],[TennHome]]</f>
        <v>No</v>
      </c>
    </row>
    <row r="357" spans="1:11" ht="16.5" x14ac:dyDescent="0.3">
      <c r="A357" s="4">
        <f>Table2[[#This Row],[MntWines]]</f>
        <v>546</v>
      </c>
      <c r="B357" s="4">
        <f>Table2[[#This Row],[MntFruits]]</f>
        <v>91</v>
      </c>
      <c r="C357" s="4">
        <f>Table2[[#This Row],[MntMeatProducts]]</f>
        <v>410</v>
      </c>
      <c r="D357" s="4">
        <f>Table2[[#This Row],[MntFishProducts]]</f>
        <v>119</v>
      </c>
      <c r="E357" s="4">
        <f>Table2[[#This Row],[MntSweetProducts]]</f>
        <v>0</v>
      </c>
      <c r="F357" s="4">
        <f>Table2[[#This Row],[MntGoldProds]]</f>
        <v>22</v>
      </c>
      <c r="G357" s="8">
        <f>Table5[[#This Row],[Age]]</f>
        <v>38</v>
      </c>
      <c r="H357" s="2" t="s">
        <v>30</v>
      </c>
      <c r="I357" s="16" t="str">
        <f>IF(AND(People!$J357&gt;=16,People!$J357&lt;=25),"16-25",IF(AND(People!$J357&gt;=26,People!$J357&lt;=35),"26-35",IF(AND(People!$J357&gt;=36,People!$J357&lt;=45),"36-45",IF(AND(People!$J357&gt;=46,People!$J357&lt;=55),"46-55",IF(AND(People!$J357&gt;=56,People!$J357&lt;=65),"56-65",IF(AND(People!$J357&gt;=66,People!$J357&lt;=75),"66-75","ALL"))))))</f>
        <v>36-45</v>
      </c>
      <c r="J357" t="str">
        <f>Table5[[#This Row],[Kid Home]]</f>
        <v>No</v>
      </c>
      <c r="K357" t="str">
        <f>Table5[[#This Row],[TennHome]]</f>
        <v>No</v>
      </c>
    </row>
    <row r="358" spans="1:11" ht="16.5" x14ac:dyDescent="0.3">
      <c r="A358" s="6">
        <f>Table2[[#This Row],[MntWines]]</f>
        <v>1048</v>
      </c>
      <c r="B358" s="6">
        <f>Table2[[#This Row],[MntFruits]]</f>
        <v>0</v>
      </c>
      <c r="C358" s="6">
        <f>Table2[[#This Row],[MntMeatProducts]]</f>
        <v>217</v>
      </c>
      <c r="D358" s="6">
        <f>Table2[[#This Row],[MntFishProducts]]</f>
        <v>0</v>
      </c>
      <c r="E358" s="6">
        <f>Table2[[#This Row],[MntSweetProducts]]</f>
        <v>0</v>
      </c>
      <c r="F358" s="6">
        <f>Table2[[#This Row],[MntGoldProds]]</f>
        <v>12</v>
      </c>
      <c r="G358" s="8">
        <f>Table5[[#This Row],[Age]]</f>
        <v>36</v>
      </c>
      <c r="H358" s="17" t="s">
        <v>33</v>
      </c>
      <c r="I358" s="16" t="str">
        <f>IF(AND(People!$J358&gt;=16,People!$J358&lt;=25),"16-25",IF(AND(People!$J358&gt;=26,People!$J358&lt;=35),"26-35",IF(AND(People!$J358&gt;=36,People!$J358&lt;=45),"36-45",IF(AND(People!$J358&gt;=46,People!$J358&lt;=55),"46-55",IF(AND(People!$J358&gt;=56,People!$J358&lt;=65),"56-65",IF(AND(People!$J358&gt;=66,People!$J358&lt;=75),"66-75","ALL"))))))</f>
        <v>36-45</v>
      </c>
      <c r="J358" t="str">
        <f>Table5[[#This Row],[Kid Home]]</f>
        <v>No</v>
      </c>
      <c r="K358" t="str">
        <f>Table5[[#This Row],[TennHome]]</f>
        <v>Yes</v>
      </c>
    </row>
    <row r="359" spans="1:11" ht="16.5" x14ac:dyDescent="0.3">
      <c r="A359" s="4">
        <f>Table2[[#This Row],[MntWines]]</f>
        <v>22</v>
      </c>
      <c r="B359" s="4">
        <f>Table2[[#This Row],[MntFruits]]</f>
        <v>2</v>
      </c>
      <c r="C359" s="4">
        <f>Table2[[#This Row],[MntMeatProducts]]</f>
        <v>14</v>
      </c>
      <c r="D359" s="4">
        <f>Table2[[#This Row],[MntFishProducts]]</f>
        <v>0</v>
      </c>
      <c r="E359" s="4">
        <f>Table2[[#This Row],[MntSweetProducts]]</f>
        <v>1</v>
      </c>
      <c r="F359" s="4">
        <f>Table2[[#This Row],[MntGoldProds]]</f>
        <v>10</v>
      </c>
      <c r="G359" s="8">
        <f>Table5[[#This Row],[Age]]</f>
        <v>35</v>
      </c>
      <c r="H359" s="2" t="s">
        <v>33</v>
      </c>
      <c r="I359" s="16" t="str">
        <f>IF(AND(People!$J359&gt;=16,People!$J359&lt;=25),"16-25",IF(AND(People!$J359&gt;=26,People!$J359&lt;=35),"26-35",IF(AND(People!$J359&gt;=36,People!$J359&lt;=45),"36-45",IF(AND(People!$J359&gt;=46,People!$J359&lt;=55),"46-55",IF(AND(People!$J359&gt;=56,People!$J359&lt;=65),"56-65",IF(AND(People!$J359&gt;=66,People!$J359&lt;=75),"66-75","ALL"))))))</f>
        <v>26-35</v>
      </c>
      <c r="J359" t="str">
        <f>Table5[[#This Row],[Kid Home]]</f>
        <v>Yes</v>
      </c>
      <c r="K359" t="str">
        <f>Table5[[#This Row],[TennHome]]</f>
        <v>Yes</v>
      </c>
    </row>
    <row r="360" spans="1:11" ht="16.5" x14ac:dyDescent="0.3">
      <c r="A360" s="6">
        <f>Table2[[#This Row],[MntWines]]</f>
        <v>78</v>
      </c>
      <c r="B360" s="6">
        <f>Table2[[#This Row],[MntFruits]]</f>
        <v>0</v>
      </c>
      <c r="C360" s="6">
        <f>Table2[[#This Row],[MntMeatProducts]]</f>
        <v>11</v>
      </c>
      <c r="D360" s="6">
        <f>Table2[[#This Row],[MntFishProducts]]</f>
        <v>0</v>
      </c>
      <c r="E360" s="6">
        <f>Table2[[#This Row],[MntSweetProducts]]</f>
        <v>0</v>
      </c>
      <c r="F360" s="6">
        <f>Table2[[#This Row],[MntGoldProds]]</f>
        <v>10</v>
      </c>
      <c r="G360" s="8">
        <f>Table5[[#This Row],[Age]]</f>
        <v>58</v>
      </c>
      <c r="H360" s="17" t="s">
        <v>33</v>
      </c>
      <c r="I360" s="16" t="str">
        <f>IF(AND(People!$J360&gt;=16,People!$J360&lt;=25),"16-25",IF(AND(People!$J360&gt;=26,People!$J360&lt;=35),"26-35",IF(AND(People!$J360&gt;=36,People!$J360&lt;=45),"36-45",IF(AND(People!$J360&gt;=46,People!$J360&lt;=55),"46-55",IF(AND(People!$J360&gt;=56,People!$J360&lt;=65),"56-65",IF(AND(People!$J360&gt;=66,People!$J360&lt;=75),"66-75","ALL"))))))</f>
        <v>56-65</v>
      </c>
      <c r="J360" t="str">
        <f>Table5[[#This Row],[Kid Home]]</f>
        <v>No</v>
      </c>
      <c r="K360" t="str">
        <f>Table5[[#This Row],[TennHome]]</f>
        <v>Yes</v>
      </c>
    </row>
    <row r="361" spans="1:11" ht="16.5" x14ac:dyDescent="0.3">
      <c r="A361" s="4">
        <f>Table2[[#This Row],[MntWines]]</f>
        <v>561</v>
      </c>
      <c r="B361" s="4">
        <f>Table2[[#This Row],[MntFruits]]</f>
        <v>64</v>
      </c>
      <c r="C361" s="4">
        <f>Table2[[#This Row],[MntMeatProducts]]</f>
        <v>785</v>
      </c>
      <c r="D361" s="4">
        <f>Table2[[#This Row],[MntFishProducts]]</f>
        <v>84</v>
      </c>
      <c r="E361" s="4">
        <f>Table2[[#This Row],[MntSweetProducts]]</f>
        <v>128</v>
      </c>
      <c r="F361" s="4">
        <f>Table2[[#This Row],[MntGoldProds]]</f>
        <v>48</v>
      </c>
      <c r="G361" s="8">
        <f>Table5[[#This Row],[Age]]</f>
        <v>43</v>
      </c>
      <c r="H361" s="2" t="s">
        <v>31</v>
      </c>
      <c r="I361" s="16" t="str">
        <f>IF(AND(People!$J361&gt;=16,People!$J361&lt;=25),"16-25",IF(AND(People!$J361&gt;=26,People!$J361&lt;=35),"26-35",IF(AND(People!$J361&gt;=36,People!$J361&lt;=45),"36-45",IF(AND(People!$J361&gt;=46,People!$J361&lt;=55),"46-55",IF(AND(People!$J361&gt;=56,People!$J361&lt;=65),"56-65",IF(AND(People!$J361&gt;=66,People!$J361&lt;=75),"66-75","ALL"))))))</f>
        <v>36-45</v>
      </c>
      <c r="J361" t="str">
        <f>Table5[[#This Row],[Kid Home]]</f>
        <v>No</v>
      </c>
      <c r="K361" t="str">
        <f>Table5[[#This Row],[TennHome]]</f>
        <v>No</v>
      </c>
    </row>
    <row r="362" spans="1:11" ht="16.5" x14ac:dyDescent="0.3">
      <c r="A362" s="6">
        <f>Table2[[#This Row],[MntWines]]</f>
        <v>629</v>
      </c>
      <c r="B362" s="6">
        <f>Table2[[#This Row],[MntFruits]]</f>
        <v>17</v>
      </c>
      <c r="C362" s="6">
        <f>Table2[[#This Row],[MntMeatProducts]]</f>
        <v>177</v>
      </c>
      <c r="D362" s="6">
        <f>Table2[[#This Row],[MntFishProducts]]</f>
        <v>69</v>
      </c>
      <c r="E362" s="6">
        <f>Table2[[#This Row],[MntSweetProducts]]</f>
        <v>0</v>
      </c>
      <c r="F362" s="6">
        <f>Table2[[#This Row],[MntGoldProds]]</f>
        <v>8</v>
      </c>
      <c r="G362" s="8">
        <f>Table5[[#This Row],[Age]]</f>
        <v>70</v>
      </c>
      <c r="H362" s="17" t="s">
        <v>33</v>
      </c>
      <c r="I362" s="16" t="str">
        <f>IF(AND(People!$J362&gt;=16,People!$J362&lt;=25),"16-25",IF(AND(People!$J362&gt;=26,People!$J362&lt;=35),"26-35",IF(AND(People!$J362&gt;=36,People!$J362&lt;=45),"36-45",IF(AND(People!$J362&gt;=46,People!$J362&lt;=55),"46-55",IF(AND(People!$J362&gt;=56,People!$J362&lt;=65),"56-65",IF(AND(People!$J362&gt;=66,People!$J362&lt;=75),"66-75","ALL"))))))</f>
        <v>66-75</v>
      </c>
      <c r="J362" t="str">
        <f>Table5[[#This Row],[Kid Home]]</f>
        <v>No</v>
      </c>
      <c r="K362" t="str">
        <f>Table5[[#This Row],[TennHome]]</f>
        <v>No</v>
      </c>
    </row>
    <row r="363" spans="1:11" ht="16.5" x14ac:dyDescent="0.3">
      <c r="A363" s="4">
        <f>Table2[[#This Row],[MntWines]]</f>
        <v>269</v>
      </c>
      <c r="B363" s="4">
        <f>Table2[[#This Row],[MntFruits]]</f>
        <v>15</v>
      </c>
      <c r="C363" s="4">
        <f>Table2[[#This Row],[MntMeatProducts]]</f>
        <v>69</v>
      </c>
      <c r="D363" s="4">
        <f>Table2[[#This Row],[MntFishProducts]]</f>
        <v>15</v>
      </c>
      <c r="E363" s="4">
        <f>Table2[[#This Row],[MntSweetProducts]]</f>
        <v>19</v>
      </c>
      <c r="F363" s="4">
        <f>Table2[[#This Row],[MntGoldProds]]</f>
        <v>38</v>
      </c>
      <c r="G363" s="8">
        <f>Table5[[#This Row],[Age]]</f>
        <v>65</v>
      </c>
      <c r="H363" s="2" t="s">
        <v>38</v>
      </c>
      <c r="I363" s="16" t="str">
        <f>IF(AND(People!$J363&gt;=16,People!$J363&lt;=25),"16-25",IF(AND(People!$J363&gt;=26,People!$J363&lt;=35),"26-35",IF(AND(People!$J363&gt;=36,People!$J363&lt;=45),"36-45",IF(AND(People!$J363&gt;=46,People!$J363&lt;=55),"46-55",IF(AND(People!$J363&gt;=56,People!$J363&lt;=65),"56-65",IF(AND(People!$J363&gt;=66,People!$J363&lt;=75),"66-75","ALL"))))))</f>
        <v>56-65</v>
      </c>
      <c r="J363" t="str">
        <f>Table5[[#This Row],[Kid Home]]</f>
        <v>No</v>
      </c>
      <c r="K363" t="str">
        <f>Table5[[#This Row],[TennHome]]</f>
        <v>Yes</v>
      </c>
    </row>
    <row r="364" spans="1:11" ht="16.5" x14ac:dyDescent="0.3">
      <c r="A364" s="6">
        <f>Table2[[#This Row],[MntWines]]</f>
        <v>736</v>
      </c>
      <c r="B364" s="6">
        <f>Table2[[#This Row],[MntFruits]]</f>
        <v>163</v>
      </c>
      <c r="C364" s="6">
        <f>Table2[[#This Row],[MntMeatProducts]]</f>
        <v>818</v>
      </c>
      <c r="D364" s="6">
        <f>Table2[[#This Row],[MntFishProducts]]</f>
        <v>212</v>
      </c>
      <c r="E364" s="6">
        <f>Table2[[#This Row],[MntSweetProducts]]</f>
        <v>163</v>
      </c>
      <c r="F364" s="6">
        <f>Table2[[#This Row],[MntGoldProds]]</f>
        <v>61</v>
      </c>
      <c r="G364" s="8">
        <f>Table5[[#This Row],[Age]]</f>
        <v>55</v>
      </c>
      <c r="H364" s="17" t="s">
        <v>33</v>
      </c>
      <c r="I364" s="16" t="str">
        <f>IF(AND(People!$J364&gt;=16,People!$J364&lt;=25),"16-25",IF(AND(People!$J364&gt;=26,People!$J364&lt;=35),"26-35",IF(AND(People!$J364&gt;=36,People!$J364&lt;=45),"36-45",IF(AND(People!$J364&gt;=46,People!$J364&lt;=55),"46-55",IF(AND(People!$J364&gt;=56,People!$J364&lt;=65),"56-65",IF(AND(People!$J364&gt;=66,People!$J364&lt;=75),"66-75","ALL"))))))</f>
        <v>46-55</v>
      </c>
      <c r="J364" t="str">
        <f>Table5[[#This Row],[Kid Home]]</f>
        <v>No</v>
      </c>
      <c r="K364" t="str">
        <f>Table5[[#This Row],[TennHome]]</f>
        <v>No</v>
      </c>
    </row>
    <row r="365" spans="1:11" ht="16.5" x14ac:dyDescent="0.3">
      <c r="A365" s="4">
        <f>Table2[[#This Row],[MntWines]]</f>
        <v>512</v>
      </c>
      <c r="B365" s="4">
        <f>Table2[[#This Row],[MntFruits]]</f>
        <v>0</v>
      </c>
      <c r="C365" s="4">
        <f>Table2[[#This Row],[MntMeatProducts]]</f>
        <v>83</v>
      </c>
      <c r="D365" s="4">
        <f>Table2[[#This Row],[MntFishProducts]]</f>
        <v>0</v>
      </c>
      <c r="E365" s="4">
        <f>Table2[[#This Row],[MntSweetProducts]]</f>
        <v>0</v>
      </c>
      <c r="F365" s="4">
        <f>Table2[[#This Row],[MntGoldProds]]</f>
        <v>41</v>
      </c>
      <c r="G365" s="8">
        <f>Table5[[#This Row],[Age]]</f>
        <v>45</v>
      </c>
      <c r="H365" s="2" t="s">
        <v>33</v>
      </c>
      <c r="I365" s="16" t="str">
        <f>IF(AND(People!$J365&gt;=16,People!$J365&lt;=25),"16-25",IF(AND(People!$J365&gt;=26,People!$J365&lt;=35),"26-35",IF(AND(People!$J365&gt;=36,People!$J365&lt;=45),"36-45",IF(AND(People!$J365&gt;=46,People!$J365&lt;=55),"46-55",IF(AND(People!$J365&gt;=56,People!$J365&lt;=65),"56-65",IF(AND(People!$J365&gt;=66,People!$J365&lt;=75),"66-75","ALL"))))))</f>
        <v>36-45</v>
      </c>
      <c r="J365" t="str">
        <f>Table5[[#This Row],[Kid Home]]</f>
        <v>No</v>
      </c>
      <c r="K365" t="str">
        <f>Table5[[#This Row],[TennHome]]</f>
        <v>Yes</v>
      </c>
    </row>
    <row r="366" spans="1:11" ht="16.5" x14ac:dyDescent="0.3">
      <c r="A366" s="6">
        <f>Table2[[#This Row],[MntWines]]</f>
        <v>19</v>
      </c>
      <c r="B366" s="6">
        <f>Table2[[#This Row],[MntFruits]]</f>
        <v>3</v>
      </c>
      <c r="C366" s="6">
        <f>Table2[[#This Row],[MntMeatProducts]]</f>
        <v>10</v>
      </c>
      <c r="D366" s="6">
        <f>Table2[[#This Row],[MntFishProducts]]</f>
        <v>11</v>
      </c>
      <c r="E366" s="6">
        <f>Table2[[#This Row],[MntSweetProducts]]</f>
        <v>8</v>
      </c>
      <c r="F366" s="6">
        <f>Table2[[#This Row],[MntGoldProds]]</f>
        <v>6</v>
      </c>
      <c r="G366" s="8">
        <f>Table5[[#This Row],[Age]]</f>
        <v>36</v>
      </c>
      <c r="H366" s="17" t="s">
        <v>33</v>
      </c>
      <c r="I366" s="16" t="str">
        <f>IF(AND(People!$J366&gt;=16,People!$J366&lt;=25),"16-25",IF(AND(People!$J366&gt;=26,People!$J366&lt;=35),"26-35",IF(AND(People!$J366&gt;=36,People!$J366&lt;=45),"36-45",IF(AND(People!$J366&gt;=46,People!$J366&lt;=55),"46-55",IF(AND(People!$J366&gt;=56,People!$J366&lt;=65),"56-65",IF(AND(People!$J366&gt;=66,People!$J366&lt;=75),"66-75","ALL"))))))</f>
        <v>36-45</v>
      </c>
      <c r="J366" t="str">
        <f>Table5[[#This Row],[Kid Home]]</f>
        <v>Yes</v>
      </c>
      <c r="K366" t="str">
        <f>Table5[[#This Row],[TennHome]]</f>
        <v>No</v>
      </c>
    </row>
    <row r="367" spans="1:11" ht="16.5" x14ac:dyDescent="0.3">
      <c r="A367" s="4">
        <f>Table2[[#This Row],[MntWines]]</f>
        <v>9</v>
      </c>
      <c r="B367" s="4">
        <f>Table2[[#This Row],[MntFruits]]</f>
        <v>0</v>
      </c>
      <c r="C367" s="4">
        <f>Table2[[#This Row],[MntMeatProducts]]</f>
        <v>6</v>
      </c>
      <c r="D367" s="4">
        <f>Table2[[#This Row],[MntFishProducts]]</f>
        <v>4</v>
      </c>
      <c r="E367" s="4">
        <f>Table2[[#This Row],[MntSweetProducts]]</f>
        <v>1</v>
      </c>
      <c r="F367" s="4">
        <f>Table2[[#This Row],[MntGoldProds]]</f>
        <v>5</v>
      </c>
      <c r="G367" s="8">
        <f>Table5[[#This Row],[Age]]</f>
        <v>34</v>
      </c>
      <c r="H367" s="2" t="s">
        <v>30</v>
      </c>
      <c r="I367" s="16" t="str">
        <f>IF(AND(People!$J367&gt;=16,People!$J367&lt;=25),"16-25",IF(AND(People!$J367&gt;=26,People!$J367&lt;=35),"26-35",IF(AND(People!$J367&gt;=36,People!$J367&lt;=45),"36-45",IF(AND(People!$J367&gt;=46,People!$J367&lt;=55),"46-55",IF(AND(People!$J367&gt;=56,People!$J367&lt;=65),"56-65",IF(AND(People!$J367&gt;=66,People!$J367&lt;=75),"66-75","ALL"))))))</f>
        <v>26-35</v>
      </c>
      <c r="J367" t="str">
        <f>Table5[[#This Row],[Kid Home]]</f>
        <v>Yes</v>
      </c>
      <c r="K367" t="str">
        <f>Table5[[#This Row],[TennHome]]</f>
        <v>No</v>
      </c>
    </row>
    <row r="368" spans="1:11" ht="16.5" x14ac:dyDescent="0.3">
      <c r="A368" s="6">
        <f>Table2[[#This Row],[MntWines]]</f>
        <v>247</v>
      </c>
      <c r="B368" s="6">
        <f>Table2[[#This Row],[MntFruits]]</f>
        <v>8</v>
      </c>
      <c r="C368" s="6">
        <f>Table2[[#This Row],[MntMeatProducts]]</f>
        <v>160</v>
      </c>
      <c r="D368" s="6">
        <f>Table2[[#This Row],[MntFishProducts]]</f>
        <v>6</v>
      </c>
      <c r="E368" s="6">
        <f>Table2[[#This Row],[MntSweetProducts]]</f>
        <v>8</v>
      </c>
      <c r="F368" s="6">
        <f>Table2[[#This Row],[MntGoldProds]]</f>
        <v>65</v>
      </c>
      <c r="G368" s="8">
        <f>Table5[[#This Row],[Age]]</f>
        <v>45</v>
      </c>
      <c r="H368" s="17" t="s">
        <v>33</v>
      </c>
      <c r="I368" s="16" t="str">
        <f>IF(AND(People!$J368&gt;=16,People!$J368&lt;=25),"16-25",IF(AND(People!$J368&gt;=26,People!$J368&lt;=35),"26-35",IF(AND(People!$J368&gt;=36,People!$J368&lt;=45),"36-45",IF(AND(People!$J368&gt;=46,People!$J368&lt;=55),"46-55",IF(AND(People!$J368&gt;=56,People!$J368&lt;=65),"56-65",IF(AND(People!$J368&gt;=66,People!$J368&lt;=75),"66-75","ALL"))))))</f>
        <v>36-45</v>
      </c>
      <c r="J368" t="str">
        <f>Table5[[#This Row],[Kid Home]]</f>
        <v>Yes</v>
      </c>
      <c r="K368" t="str">
        <f>Table5[[#This Row],[TennHome]]</f>
        <v>Yes</v>
      </c>
    </row>
    <row r="369" spans="1:11" ht="16.5" x14ac:dyDescent="0.3">
      <c r="A369" s="4">
        <f>Table2[[#This Row],[MntWines]]</f>
        <v>404</v>
      </c>
      <c r="B369" s="4">
        <f>Table2[[#This Row],[MntFruits]]</f>
        <v>0</v>
      </c>
      <c r="C369" s="4">
        <f>Table2[[#This Row],[MntMeatProducts]]</f>
        <v>92</v>
      </c>
      <c r="D369" s="4">
        <f>Table2[[#This Row],[MntFishProducts]]</f>
        <v>28</v>
      </c>
      <c r="E369" s="4">
        <f>Table2[[#This Row],[MntSweetProducts]]</f>
        <v>27</v>
      </c>
      <c r="F369" s="4">
        <f>Table2[[#This Row],[MntGoldProds]]</f>
        <v>142</v>
      </c>
      <c r="G369" s="8">
        <f>Table5[[#This Row],[Age]]</f>
        <v>43</v>
      </c>
      <c r="H369" s="2" t="s">
        <v>35</v>
      </c>
      <c r="I369" s="16" t="str">
        <f>IF(AND(People!$J369&gt;=16,People!$J369&lt;=25),"16-25",IF(AND(People!$J369&gt;=26,People!$J369&lt;=35),"26-35",IF(AND(People!$J369&gt;=36,People!$J369&lt;=45),"36-45",IF(AND(People!$J369&gt;=46,People!$J369&lt;=55),"46-55",IF(AND(People!$J369&gt;=56,People!$J369&lt;=65),"56-65",IF(AND(People!$J369&gt;=66,People!$J369&lt;=75),"66-75","ALL"))))))</f>
        <v>36-45</v>
      </c>
      <c r="J369" t="str">
        <f>Table5[[#This Row],[Kid Home]]</f>
        <v>No</v>
      </c>
      <c r="K369" t="str">
        <f>Table5[[#This Row],[TennHome]]</f>
        <v>Yes</v>
      </c>
    </row>
    <row r="370" spans="1:11" ht="16.5" x14ac:dyDescent="0.3">
      <c r="A370" s="6">
        <f>Table2[[#This Row],[MntWines]]</f>
        <v>333</v>
      </c>
      <c r="B370" s="6">
        <f>Table2[[#This Row],[MntFruits]]</f>
        <v>0</v>
      </c>
      <c r="C370" s="6">
        <f>Table2[[#This Row],[MntMeatProducts]]</f>
        <v>815</v>
      </c>
      <c r="D370" s="6">
        <f>Table2[[#This Row],[MntFishProducts]]</f>
        <v>129</v>
      </c>
      <c r="E370" s="6">
        <f>Table2[[#This Row],[MntSweetProducts]]</f>
        <v>42</v>
      </c>
      <c r="F370" s="6">
        <f>Table2[[#This Row],[MntGoldProds]]</f>
        <v>29</v>
      </c>
      <c r="G370" s="8">
        <f>Table5[[#This Row],[Age]]</f>
        <v>53</v>
      </c>
      <c r="H370" s="17" t="s">
        <v>31</v>
      </c>
      <c r="I370" s="16" t="str">
        <f>IF(AND(People!$J370&gt;=16,People!$J370&lt;=25),"16-25",IF(AND(People!$J370&gt;=26,People!$J370&lt;=35),"26-35",IF(AND(People!$J370&gt;=36,People!$J370&lt;=45),"36-45",IF(AND(People!$J370&gt;=46,People!$J370&lt;=55),"46-55",IF(AND(People!$J370&gt;=56,People!$J370&lt;=65),"56-65",IF(AND(People!$J370&gt;=66,People!$J370&lt;=75),"66-75","ALL"))))))</f>
        <v>46-55</v>
      </c>
      <c r="J370" t="str">
        <f>Table5[[#This Row],[Kid Home]]</f>
        <v>No</v>
      </c>
      <c r="K370" t="str">
        <f>Table5[[#This Row],[TennHome]]</f>
        <v>No</v>
      </c>
    </row>
    <row r="371" spans="1:11" ht="16.5" x14ac:dyDescent="0.3">
      <c r="A371" s="4">
        <f>Table2[[#This Row],[MntWines]]</f>
        <v>2</v>
      </c>
      <c r="B371" s="4">
        <f>Table2[[#This Row],[MntFruits]]</f>
        <v>3</v>
      </c>
      <c r="C371" s="4">
        <f>Table2[[#This Row],[MntMeatProducts]]</f>
        <v>20</v>
      </c>
      <c r="D371" s="4">
        <f>Table2[[#This Row],[MntFishProducts]]</f>
        <v>6</v>
      </c>
      <c r="E371" s="4">
        <f>Table2[[#This Row],[MntSweetProducts]]</f>
        <v>11</v>
      </c>
      <c r="F371" s="4">
        <f>Table2[[#This Row],[MntGoldProds]]</f>
        <v>9</v>
      </c>
      <c r="G371" s="8">
        <f>Table5[[#This Row],[Age]]</f>
        <v>37</v>
      </c>
      <c r="H371" s="2" t="s">
        <v>30</v>
      </c>
      <c r="I371" s="16" t="str">
        <f>IF(AND(People!$J371&gt;=16,People!$J371&lt;=25),"16-25",IF(AND(People!$J371&gt;=26,People!$J371&lt;=35),"26-35",IF(AND(People!$J371&gt;=36,People!$J371&lt;=45),"36-45",IF(AND(People!$J371&gt;=46,People!$J371&lt;=55),"46-55",IF(AND(People!$J371&gt;=56,People!$J371&lt;=65),"56-65",IF(AND(People!$J371&gt;=66,People!$J371&lt;=75),"66-75","ALL"))))))</f>
        <v>36-45</v>
      </c>
      <c r="J371" t="str">
        <f>Table5[[#This Row],[Kid Home]]</f>
        <v>Yes</v>
      </c>
      <c r="K371" t="str">
        <f>Table5[[#This Row],[TennHome]]</f>
        <v>No</v>
      </c>
    </row>
    <row r="372" spans="1:11" ht="16.5" x14ac:dyDescent="0.3">
      <c r="A372" s="6">
        <f>Table2[[#This Row],[MntWines]]</f>
        <v>833</v>
      </c>
      <c r="B372" s="6">
        <f>Table2[[#This Row],[MntFruits]]</f>
        <v>33</v>
      </c>
      <c r="C372" s="6">
        <f>Table2[[#This Row],[MntMeatProducts]]</f>
        <v>549</v>
      </c>
      <c r="D372" s="6">
        <f>Table2[[#This Row],[MntFishProducts]]</f>
        <v>151</v>
      </c>
      <c r="E372" s="6">
        <f>Table2[[#This Row],[MntSweetProducts]]</f>
        <v>133</v>
      </c>
      <c r="F372" s="6">
        <f>Table2[[#This Row],[MntGoldProds]]</f>
        <v>233</v>
      </c>
      <c r="G372" s="8">
        <f>Table5[[#This Row],[Age]]</f>
        <v>50</v>
      </c>
      <c r="H372" s="17" t="s">
        <v>33</v>
      </c>
      <c r="I372" s="16" t="str">
        <f>IF(AND(People!$J372&gt;=16,People!$J372&lt;=25),"16-25",IF(AND(People!$J372&gt;=26,People!$J372&lt;=35),"26-35",IF(AND(People!$J372&gt;=36,People!$J372&lt;=45),"36-45",IF(AND(People!$J372&gt;=46,People!$J372&lt;=55),"46-55",IF(AND(People!$J372&gt;=56,People!$J372&lt;=65),"56-65",IF(AND(People!$J372&gt;=66,People!$J372&lt;=75),"66-75","ALL"))))))</f>
        <v>46-55</v>
      </c>
      <c r="J372" t="str">
        <f>Table5[[#This Row],[Kid Home]]</f>
        <v>No</v>
      </c>
      <c r="K372" t="str">
        <f>Table5[[#This Row],[TennHome]]</f>
        <v>No</v>
      </c>
    </row>
    <row r="373" spans="1:11" ht="16.5" x14ac:dyDescent="0.3">
      <c r="A373" s="4">
        <f>Table2[[#This Row],[MntWines]]</f>
        <v>789</v>
      </c>
      <c r="B373" s="4">
        <f>Table2[[#This Row],[MntFruits]]</f>
        <v>0</v>
      </c>
      <c r="C373" s="4">
        <f>Table2[[#This Row],[MntMeatProducts]]</f>
        <v>142</v>
      </c>
      <c r="D373" s="4">
        <f>Table2[[#This Row],[MntFishProducts]]</f>
        <v>12</v>
      </c>
      <c r="E373" s="4">
        <f>Table2[[#This Row],[MntSweetProducts]]</f>
        <v>9</v>
      </c>
      <c r="F373" s="4">
        <f>Table2[[#This Row],[MntGoldProds]]</f>
        <v>38</v>
      </c>
      <c r="G373" s="8">
        <f>Table5[[#This Row],[Age]]</f>
        <v>37</v>
      </c>
      <c r="H373" s="2" t="s">
        <v>33</v>
      </c>
      <c r="I373" s="16" t="str">
        <f>IF(AND(People!$J373&gt;=16,People!$J373&lt;=25),"16-25",IF(AND(People!$J373&gt;=26,People!$J373&lt;=35),"26-35",IF(AND(People!$J373&gt;=36,People!$J373&lt;=45),"36-45",IF(AND(People!$J373&gt;=46,People!$J373&lt;=55),"46-55",IF(AND(People!$J373&gt;=56,People!$J373&lt;=65),"56-65",IF(AND(People!$J373&gt;=66,People!$J373&lt;=75),"66-75","ALL"))))))</f>
        <v>36-45</v>
      </c>
      <c r="J373" t="str">
        <f>Table5[[#This Row],[Kid Home]]</f>
        <v>No</v>
      </c>
      <c r="K373" t="str">
        <f>Table5[[#This Row],[TennHome]]</f>
        <v>Yes</v>
      </c>
    </row>
    <row r="374" spans="1:11" ht="16.5" x14ac:dyDescent="0.3">
      <c r="A374" s="6">
        <f>Table2[[#This Row],[MntWines]]</f>
        <v>10</v>
      </c>
      <c r="B374" s="6">
        <f>Table2[[#This Row],[MntFruits]]</f>
        <v>4</v>
      </c>
      <c r="C374" s="6">
        <f>Table2[[#This Row],[MntMeatProducts]]</f>
        <v>7</v>
      </c>
      <c r="D374" s="6">
        <f>Table2[[#This Row],[MntFishProducts]]</f>
        <v>0</v>
      </c>
      <c r="E374" s="6">
        <f>Table2[[#This Row],[MntSweetProducts]]</f>
        <v>6</v>
      </c>
      <c r="F374" s="6">
        <f>Table2[[#This Row],[MntGoldProds]]</f>
        <v>3</v>
      </c>
      <c r="G374" s="8">
        <f>Table5[[#This Row],[Age]]</f>
        <v>30</v>
      </c>
      <c r="H374" s="17" t="s">
        <v>30</v>
      </c>
      <c r="I374" s="16" t="str">
        <f>IF(AND(People!$J374&gt;=16,People!$J374&lt;=25),"16-25",IF(AND(People!$J374&gt;=26,People!$J374&lt;=35),"26-35",IF(AND(People!$J374&gt;=36,People!$J374&lt;=45),"36-45",IF(AND(People!$J374&gt;=46,People!$J374&lt;=55),"46-55",IF(AND(People!$J374&gt;=56,People!$J374&lt;=65),"56-65",IF(AND(People!$J374&gt;=66,People!$J374&lt;=75),"66-75","ALL"))))))</f>
        <v>26-35</v>
      </c>
      <c r="J374" t="str">
        <f>Table5[[#This Row],[Kid Home]]</f>
        <v>Yes</v>
      </c>
      <c r="K374" t="str">
        <f>Table5[[#This Row],[TennHome]]</f>
        <v>No</v>
      </c>
    </row>
    <row r="375" spans="1:11" ht="16.5" x14ac:dyDescent="0.3">
      <c r="A375" s="4">
        <f>Table2[[#This Row],[MntWines]]</f>
        <v>159</v>
      </c>
      <c r="B375" s="4">
        <f>Table2[[#This Row],[MntFruits]]</f>
        <v>4</v>
      </c>
      <c r="C375" s="4">
        <f>Table2[[#This Row],[MntMeatProducts]]</f>
        <v>45</v>
      </c>
      <c r="D375" s="4">
        <f>Table2[[#This Row],[MntFishProducts]]</f>
        <v>6</v>
      </c>
      <c r="E375" s="4">
        <f>Table2[[#This Row],[MntSweetProducts]]</f>
        <v>2</v>
      </c>
      <c r="F375" s="4">
        <f>Table2[[#This Row],[MntGoldProds]]</f>
        <v>38</v>
      </c>
      <c r="G375" s="8">
        <f>Table5[[#This Row],[Age]]</f>
        <v>37</v>
      </c>
      <c r="H375" s="2" t="s">
        <v>30</v>
      </c>
      <c r="I375" s="16" t="str">
        <f>IF(AND(People!$J375&gt;=16,People!$J375&lt;=25),"16-25",IF(AND(People!$J375&gt;=26,People!$J375&lt;=35),"26-35",IF(AND(People!$J375&gt;=36,People!$J375&lt;=45),"36-45",IF(AND(People!$J375&gt;=46,People!$J375&lt;=55),"46-55",IF(AND(People!$J375&gt;=56,People!$J375&lt;=65),"56-65",IF(AND(People!$J375&gt;=66,People!$J375&lt;=75),"66-75","ALL"))))))</f>
        <v>36-45</v>
      </c>
      <c r="J375" t="str">
        <f>Table5[[#This Row],[Kid Home]]</f>
        <v>Yes</v>
      </c>
      <c r="K375" t="str">
        <f>Table5[[#This Row],[TennHome]]</f>
        <v>Yes</v>
      </c>
    </row>
    <row r="376" spans="1:11" ht="16.5" x14ac:dyDescent="0.3">
      <c r="A376" s="6">
        <f>Table2[[#This Row],[MntWines]]</f>
        <v>7</v>
      </c>
      <c r="B376" s="6">
        <f>Table2[[#This Row],[MntFruits]]</f>
        <v>1</v>
      </c>
      <c r="C376" s="6">
        <f>Table2[[#This Row],[MntMeatProducts]]</f>
        <v>6</v>
      </c>
      <c r="D376" s="6">
        <f>Table2[[#This Row],[MntFishProducts]]</f>
        <v>3</v>
      </c>
      <c r="E376" s="6">
        <f>Table2[[#This Row],[MntSweetProducts]]</f>
        <v>1</v>
      </c>
      <c r="F376" s="6">
        <f>Table2[[#This Row],[MntGoldProds]]</f>
        <v>11</v>
      </c>
      <c r="G376" s="8">
        <f>Table5[[#This Row],[Age]]</f>
        <v>43</v>
      </c>
      <c r="H376" s="17" t="s">
        <v>30</v>
      </c>
      <c r="I376" s="16" t="str">
        <f>IF(AND(People!$J376&gt;=16,People!$J376&lt;=25),"16-25",IF(AND(People!$J376&gt;=26,People!$J376&lt;=35),"26-35",IF(AND(People!$J376&gt;=36,People!$J376&lt;=45),"36-45",IF(AND(People!$J376&gt;=46,People!$J376&lt;=55),"46-55",IF(AND(People!$J376&gt;=56,People!$J376&lt;=65),"56-65",IF(AND(People!$J376&gt;=66,People!$J376&lt;=75),"66-75","ALL"))))))</f>
        <v>36-45</v>
      </c>
      <c r="J376" t="str">
        <f>Table5[[#This Row],[Kid Home]]</f>
        <v>Yes</v>
      </c>
      <c r="K376" t="str">
        <f>Table5[[#This Row],[TennHome]]</f>
        <v>No</v>
      </c>
    </row>
    <row r="377" spans="1:11" ht="16.5" x14ac:dyDescent="0.3">
      <c r="A377" s="4">
        <f>Table2[[#This Row],[MntWines]]</f>
        <v>977</v>
      </c>
      <c r="B377" s="4">
        <f>Table2[[#This Row],[MntFruits]]</f>
        <v>12</v>
      </c>
      <c r="C377" s="4">
        <f>Table2[[#This Row],[MntMeatProducts]]</f>
        <v>253</v>
      </c>
      <c r="D377" s="4">
        <f>Table2[[#This Row],[MntFishProducts]]</f>
        <v>16</v>
      </c>
      <c r="E377" s="4">
        <f>Table2[[#This Row],[MntSweetProducts]]</f>
        <v>12</v>
      </c>
      <c r="F377" s="4">
        <f>Table2[[#This Row],[MntGoldProds]]</f>
        <v>101</v>
      </c>
      <c r="G377" s="8">
        <f>Table5[[#This Row],[Age]]</f>
        <v>46</v>
      </c>
      <c r="H377" s="2" t="s">
        <v>30</v>
      </c>
      <c r="I377" s="16" t="str">
        <f>IF(AND(People!$J377&gt;=16,People!$J377&lt;=25),"16-25",IF(AND(People!$J377&gt;=26,People!$J377&lt;=35),"26-35",IF(AND(People!$J377&gt;=36,People!$J377&lt;=45),"36-45",IF(AND(People!$J377&gt;=46,People!$J377&lt;=55),"46-55",IF(AND(People!$J377&gt;=56,People!$J377&lt;=65),"56-65",IF(AND(People!$J377&gt;=66,People!$J377&lt;=75),"66-75","ALL"))))))</f>
        <v>46-55</v>
      </c>
      <c r="J377" t="str">
        <f>Table5[[#This Row],[Kid Home]]</f>
        <v>No</v>
      </c>
      <c r="K377" t="str">
        <f>Table5[[#This Row],[TennHome]]</f>
        <v>Yes</v>
      </c>
    </row>
    <row r="378" spans="1:11" ht="16.5" x14ac:dyDescent="0.3">
      <c r="A378" s="6">
        <f>Table2[[#This Row],[MntWines]]</f>
        <v>38</v>
      </c>
      <c r="B378" s="6">
        <f>Table2[[#This Row],[MntFruits]]</f>
        <v>4</v>
      </c>
      <c r="C378" s="6">
        <f>Table2[[#This Row],[MntMeatProducts]]</f>
        <v>22</v>
      </c>
      <c r="D378" s="6">
        <f>Table2[[#This Row],[MntFishProducts]]</f>
        <v>3</v>
      </c>
      <c r="E378" s="6">
        <f>Table2[[#This Row],[MntSweetProducts]]</f>
        <v>3</v>
      </c>
      <c r="F378" s="6">
        <f>Table2[[#This Row],[MntGoldProds]]</f>
        <v>3</v>
      </c>
      <c r="G378" s="8">
        <f>Table5[[#This Row],[Age]]</f>
        <v>41</v>
      </c>
      <c r="H378" s="17" t="s">
        <v>30</v>
      </c>
      <c r="I378" s="16" t="str">
        <f>IF(AND(People!$J378&gt;=16,People!$J378&lt;=25),"16-25",IF(AND(People!$J378&gt;=26,People!$J378&lt;=35),"26-35",IF(AND(People!$J378&gt;=36,People!$J378&lt;=45),"36-45",IF(AND(People!$J378&gt;=46,People!$J378&lt;=55),"46-55",IF(AND(People!$J378&gt;=56,People!$J378&lt;=65),"56-65",IF(AND(People!$J378&gt;=66,People!$J378&lt;=75),"66-75","ALL"))))))</f>
        <v>36-45</v>
      </c>
      <c r="J378" t="str">
        <f>Table5[[#This Row],[Kid Home]]</f>
        <v>Yes</v>
      </c>
      <c r="K378" t="str">
        <f>Table5[[#This Row],[TennHome]]</f>
        <v>Yes</v>
      </c>
    </row>
    <row r="379" spans="1:11" ht="16.5" x14ac:dyDescent="0.3">
      <c r="A379" s="4">
        <f>Table2[[#This Row],[MntWines]]</f>
        <v>57</v>
      </c>
      <c r="B379" s="4">
        <f>Table2[[#This Row],[MntFruits]]</f>
        <v>0</v>
      </c>
      <c r="C379" s="4">
        <f>Table2[[#This Row],[MntMeatProducts]]</f>
        <v>27</v>
      </c>
      <c r="D379" s="4">
        <f>Table2[[#This Row],[MntFishProducts]]</f>
        <v>0</v>
      </c>
      <c r="E379" s="4">
        <f>Table2[[#This Row],[MntSweetProducts]]</f>
        <v>0</v>
      </c>
      <c r="F379" s="4">
        <f>Table2[[#This Row],[MntGoldProds]]</f>
        <v>36</v>
      </c>
      <c r="G379" s="8">
        <f>Table5[[#This Row],[Age]]</f>
        <v>37</v>
      </c>
      <c r="H379" s="2" t="s">
        <v>30</v>
      </c>
      <c r="I379" s="16" t="str">
        <f>IF(AND(People!$J379&gt;=16,People!$J379&lt;=25),"16-25",IF(AND(People!$J379&gt;=26,People!$J379&lt;=35),"26-35",IF(AND(People!$J379&gt;=36,People!$J379&lt;=45),"36-45",IF(AND(People!$J379&gt;=46,People!$J379&lt;=55),"46-55",IF(AND(People!$J379&gt;=56,People!$J379&lt;=65),"56-65",IF(AND(People!$J379&gt;=66,People!$J379&lt;=75),"66-75","ALL"))))))</f>
        <v>36-45</v>
      </c>
      <c r="J379" t="str">
        <f>Table5[[#This Row],[Kid Home]]</f>
        <v>Yes</v>
      </c>
      <c r="K379" t="str">
        <f>Table5[[#This Row],[TennHome]]</f>
        <v>Yes</v>
      </c>
    </row>
    <row r="380" spans="1:11" ht="16.5" x14ac:dyDescent="0.3">
      <c r="A380" s="6">
        <f>Table2[[#This Row],[MntWines]]</f>
        <v>3</v>
      </c>
      <c r="B380" s="6">
        <f>Table2[[#This Row],[MntFruits]]</f>
        <v>9</v>
      </c>
      <c r="C380" s="6">
        <f>Table2[[#This Row],[MntMeatProducts]]</f>
        <v>15</v>
      </c>
      <c r="D380" s="6">
        <f>Table2[[#This Row],[MntFishProducts]]</f>
        <v>13</v>
      </c>
      <c r="E380" s="6">
        <f>Table2[[#This Row],[MntSweetProducts]]</f>
        <v>2</v>
      </c>
      <c r="F380" s="6">
        <f>Table2[[#This Row],[MntGoldProds]]</f>
        <v>39</v>
      </c>
      <c r="G380" s="8">
        <f>Table5[[#This Row],[Age]]</f>
        <v>43</v>
      </c>
      <c r="H380" s="17" t="s">
        <v>31</v>
      </c>
      <c r="I380" s="16" t="str">
        <f>IF(AND(People!$J380&gt;=16,People!$J380&lt;=25),"16-25",IF(AND(People!$J380&gt;=26,People!$J380&lt;=35),"26-35",IF(AND(People!$J380&gt;=36,People!$J380&lt;=45),"36-45",IF(AND(People!$J380&gt;=46,People!$J380&lt;=55),"46-55",IF(AND(People!$J380&gt;=56,People!$J380&lt;=65),"56-65",IF(AND(People!$J380&gt;=66,People!$J380&lt;=75),"66-75","ALL"))))))</f>
        <v>36-45</v>
      </c>
      <c r="J380" t="str">
        <f>Table5[[#This Row],[Kid Home]]</f>
        <v>No</v>
      </c>
      <c r="K380" t="str">
        <f>Table5[[#This Row],[TennHome]]</f>
        <v>No</v>
      </c>
    </row>
    <row r="381" spans="1:11" ht="16.5" x14ac:dyDescent="0.3">
      <c r="A381" s="4">
        <f>Table2[[#This Row],[MntWines]]</f>
        <v>10</v>
      </c>
      <c r="B381" s="4">
        <f>Table2[[#This Row],[MntFruits]]</f>
        <v>4</v>
      </c>
      <c r="C381" s="4">
        <f>Table2[[#This Row],[MntMeatProducts]]</f>
        <v>14</v>
      </c>
      <c r="D381" s="4">
        <f>Table2[[#This Row],[MntFishProducts]]</f>
        <v>4</v>
      </c>
      <c r="E381" s="4">
        <f>Table2[[#This Row],[MntSweetProducts]]</f>
        <v>4</v>
      </c>
      <c r="F381" s="4">
        <f>Table2[[#This Row],[MntGoldProds]]</f>
        <v>1</v>
      </c>
      <c r="G381" s="8">
        <f>Table5[[#This Row],[Age]]</f>
        <v>23</v>
      </c>
      <c r="H381" s="2" t="s">
        <v>30</v>
      </c>
      <c r="I381" s="16" t="str">
        <f>IF(AND(People!$J381&gt;=16,People!$J381&lt;=25),"16-25",IF(AND(People!$J381&gt;=26,People!$J381&lt;=35),"26-35",IF(AND(People!$J381&gt;=36,People!$J381&lt;=45),"36-45",IF(AND(People!$J381&gt;=46,People!$J381&lt;=55),"46-55",IF(AND(People!$J381&gt;=56,People!$J381&lt;=65),"56-65",IF(AND(People!$J381&gt;=66,People!$J381&lt;=75),"66-75","ALL"))))))</f>
        <v>16-25</v>
      </c>
      <c r="J381" t="str">
        <f>Table5[[#This Row],[Kid Home]]</f>
        <v>Yes</v>
      </c>
      <c r="K381" t="str">
        <f>Table5[[#This Row],[TennHome]]</f>
        <v>No</v>
      </c>
    </row>
    <row r="382" spans="1:11" ht="16.5" x14ac:dyDescent="0.3">
      <c r="A382" s="6">
        <f>Table2[[#This Row],[MntWines]]</f>
        <v>1043</v>
      </c>
      <c r="B382" s="6">
        <f>Table2[[#This Row],[MntFruits]]</f>
        <v>24</v>
      </c>
      <c r="C382" s="6">
        <f>Table2[[#This Row],[MntMeatProducts]]</f>
        <v>97</v>
      </c>
      <c r="D382" s="6">
        <f>Table2[[#This Row],[MntFishProducts]]</f>
        <v>32</v>
      </c>
      <c r="E382" s="6">
        <f>Table2[[#This Row],[MntSweetProducts]]</f>
        <v>24</v>
      </c>
      <c r="F382" s="6">
        <f>Table2[[#This Row],[MntGoldProds]]</f>
        <v>157</v>
      </c>
      <c r="G382" s="8">
        <f>Table5[[#This Row],[Age]]</f>
        <v>52</v>
      </c>
      <c r="H382" s="17" t="s">
        <v>33</v>
      </c>
      <c r="I382" s="16" t="str">
        <f>IF(AND(People!$J382&gt;=16,People!$J382&lt;=25),"16-25",IF(AND(People!$J382&gt;=26,People!$J382&lt;=35),"26-35",IF(AND(People!$J382&gt;=36,People!$J382&lt;=45),"36-45",IF(AND(People!$J382&gt;=46,People!$J382&lt;=55),"46-55",IF(AND(People!$J382&gt;=56,People!$J382&lt;=65),"56-65",IF(AND(People!$J382&gt;=66,People!$J382&lt;=75),"66-75","ALL"))))))</f>
        <v>46-55</v>
      </c>
      <c r="J382" t="str">
        <f>Table5[[#This Row],[Kid Home]]</f>
        <v>No</v>
      </c>
      <c r="K382" t="str">
        <f>Table5[[#This Row],[TennHome]]</f>
        <v>Yes</v>
      </c>
    </row>
    <row r="383" spans="1:11" ht="16.5" x14ac:dyDescent="0.3">
      <c r="A383" s="4">
        <f>Table2[[#This Row],[MntWines]]</f>
        <v>3</v>
      </c>
      <c r="B383" s="4">
        <f>Table2[[#This Row],[MntFruits]]</f>
        <v>9</v>
      </c>
      <c r="C383" s="4">
        <f>Table2[[#This Row],[MntMeatProducts]]</f>
        <v>13</v>
      </c>
      <c r="D383" s="4">
        <f>Table2[[#This Row],[MntFishProducts]]</f>
        <v>2</v>
      </c>
      <c r="E383" s="4">
        <f>Table2[[#This Row],[MntSweetProducts]]</f>
        <v>12</v>
      </c>
      <c r="F383" s="4">
        <f>Table2[[#This Row],[MntGoldProds]]</f>
        <v>12</v>
      </c>
      <c r="G383" s="8">
        <f>Table5[[#This Row],[Age]]</f>
        <v>44</v>
      </c>
      <c r="H383" s="2" t="s">
        <v>33</v>
      </c>
      <c r="I383" s="16" t="str">
        <f>IF(AND(People!$J383&gt;=16,People!$J383&lt;=25),"16-25",IF(AND(People!$J383&gt;=26,People!$J383&lt;=35),"26-35",IF(AND(People!$J383&gt;=36,People!$J383&lt;=45),"36-45",IF(AND(People!$J383&gt;=46,People!$J383&lt;=55),"46-55",IF(AND(People!$J383&gt;=56,People!$J383&lt;=65),"56-65",IF(AND(People!$J383&gt;=66,People!$J383&lt;=75),"66-75","ALL"))))))</f>
        <v>36-45</v>
      </c>
      <c r="J383" t="str">
        <f>Table5[[#This Row],[Kid Home]]</f>
        <v>Yes</v>
      </c>
      <c r="K383" t="str">
        <f>Table5[[#This Row],[TennHome]]</f>
        <v>No</v>
      </c>
    </row>
    <row r="384" spans="1:11" ht="16.5" x14ac:dyDescent="0.3">
      <c r="A384" s="6">
        <f>Table2[[#This Row],[MntWines]]</f>
        <v>11</v>
      </c>
      <c r="B384" s="6">
        <f>Table2[[#This Row],[MntFruits]]</f>
        <v>0</v>
      </c>
      <c r="C384" s="6">
        <f>Table2[[#This Row],[MntMeatProducts]]</f>
        <v>5</v>
      </c>
      <c r="D384" s="6">
        <f>Table2[[#This Row],[MntFishProducts]]</f>
        <v>0</v>
      </c>
      <c r="E384" s="6">
        <f>Table2[[#This Row],[MntSweetProducts]]</f>
        <v>0</v>
      </c>
      <c r="F384" s="6">
        <f>Table2[[#This Row],[MntGoldProds]]</f>
        <v>1</v>
      </c>
      <c r="G384" s="8">
        <f>Table5[[#This Row],[Age]]</f>
        <v>44</v>
      </c>
      <c r="H384" s="17" t="s">
        <v>38</v>
      </c>
      <c r="I384" s="16" t="str">
        <f>IF(AND(People!$J384&gt;=16,People!$J384&lt;=25),"16-25",IF(AND(People!$J384&gt;=26,People!$J384&lt;=35),"26-35",IF(AND(People!$J384&gt;=36,People!$J384&lt;=45),"36-45",IF(AND(People!$J384&gt;=46,People!$J384&lt;=55),"46-55",IF(AND(People!$J384&gt;=56,People!$J384&lt;=65),"56-65",IF(AND(People!$J384&gt;=66,People!$J384&lt;=75),"66-75","ALL"))))))</f>
        <v>36-45</v>
      </c>
      <c r="J384" t="str">
        <f>Table5[[#This Row],[Kid Home]]</f>
        <v>Yes</v>
      </c>
      <c r="K384" t="str">
        <f>Table5[[#This Row],[TennHome]]</f>
        <v>No</v>
      </c>
    </row>
    <row r="385" spans="1:11" ht="16.5" x14ac:dyDescent="0.3">
      <c r="A385" s="4">
        <f>Table2[[#This Row],[MntWines]]</f>
        <v>3</v>
      </c>
      <c r="B385" s="4">
        <f>Table2[[#This Row],[MntFruits]]</f>
        <v>6</v>
      </c>
      <c r="C385" s="4">
        <f>Table2[[#This Row],[MntMeatProducts]]</f>
        <v>5</v>
      </c>
      <c r="D385" s="4">
        <f>Table2[[#This Row],[MntFishProducts]]</f>
        <v>0</v>
      </c>
      <c r="E385" s="4">
        <f>Table2[[#This Row],[MntSweetProducts]]</f>
        <v>2</v>
      </c>
      <c r="F385" s="4">
        <f>Table2[[#This Row],[MntGoldProds]]</f>
        <v>6</v>
      </c>
      <c r="G385" s="8">
        <f>Table5[[#This Row],[Age]]</f>
        <v>28</v>
      </c>
      <c r="H385" s="2" t="s">
        <v>33</v>
      </c>
      <c r="I385" s="16" t="str">
        <f>IF(AND(People!$J385&gt;=16,People!$J385&lt;=25),"16-25",IF(AND(People!$J385&gt;=26,People!$J385&lt;=35),"26-35",IF(AND(People!$J385&gt;=36,People!$J385&lt;=45),"36-45",IF(AND(People!$J385&gt;=46,People!$J385&lt;=55),"46-55",IF(AND(People!$J385&gt;=56,People!$J385&lt;=65),"56-65",IF(AND(People!$J385&gt;=66,People!$J385&lt;=75),"66-75","ALL"))))))</f>
        <v>26-35</v>
      </c>
      <c r="J385" t="str">
        <f>Table5[[#This Row],[Kid Home]]</f>
        <v>Yes</v>
      </c>
      <c r="K385" t="str">
        <f>Table5[[#This Row],[TennHome]]</f>
        <v>No</v>
      </c>
    </row>
    <row r="386" spans="1:11" ht="16.5" x14ac:dyDescent="0.3">
      <c r="A386" s="6">
        <f>Table2[[#This Row],[MntWines]]</f>
        <v>43</v>
      </c>
      <c r="B386" s="6">
        <f>Table2[[#This Row],[MntFruits]]</f>
        <v>12</v>
      </c>
      <c r="C386" s="6">
        <f>Table2[[#This Row],[MntMeatProducts]]</f>
        <v>96</v>
      </c>
      <c r="D386" s="6">
        <f>Table2[[#This Row],[MntFishProducts]]</f>
        <v>78</v>
      </c>
      <c r="E386" s="6">
        <f>Table2[[#This Row],[MntSweetProducts]]</f>
        <v>40</v>
      </c>
      <c r="F386" s="6">
        <f>Table2[[#This Row],[MntGoldProds]]</f>
        <v>55</v>
      </c>
      <c r="G386" s="8">
        <f>Table5[[#This Row],[Age]]</f>
        <v>58</v>
      </c>
      <c r="H386" s="17" t="s">
        <v>30</v>
      </c>
      <c r="I386" s="16" t="str">
        <f>IF(AND(People!$J386&gt;=16,People!$J386&lt;=25),"16-25",IF(AND(People!$J386&gt;=26,People!$J386&lt;=35),"26-35",IF(AND(People!$J386&gt;=36,People!$J386&lt;=45),"36-45",IF(AND(People!$J386&gt;=46,People!$J386&lt;=55),"46-55",IF(AND(People!$J386&gt;=56,People!$J386&lt;=65),"56-65",IF(AND(People!$J386&gt;=66,People!$J386&lt;=75),"66-75","ALL"))))))</f>
        <v>56-65</v>
      </c>
      <c r="J386" t="str">
        <f>Table5[[#This Row],[Kid Home]]</f>
        <v>No</v>
      </c>
      <c r="K386" t="str">
        <f>Table5[[#This Row],[TennHome]]</f>
        <v>No</v>
      </c>
    </row>
    <row r="387" spans="1:11" ht="16.5" x14ac:dyDescent="0.3">
      <c r="A387" s="4">
        <f>Table2[[#This Row],[MntWines]]</f>
        <v>73</v>
      </c>
      <c r="B387" s="4">
        <f>Table2[[#This Row],[MntFruits]]</f>
        <v>3</v>
      </c>
      <c r="C387" s="4">
        <f>Table2[[#This Row],[MntMeatProducts]]</f>
        <v>90</v>
      </c>
      <c r="D387" s="4">
        <f>Table2[[#This Row],[MntFishProducts]]</f>
        <v>12</v>
      </c>
      <c r="E387" s="4">
        <f>Table2[[#This Row],[MntSweetProducts]]</f>
        <v>1</v>
      </c>
      <c r="F387" s="4">
        <f>Table2[[#This Row],[MntGoldProds]]</f>
        <v>32</v>
      </c>
      <c r="G387" s="8">
        <f>Table5[[#This Row],[Age]]</f>
        <v>39</v>
      </c>
      <c r="H387" s="2" t="s">
        <v>30</v>
      </c>
      <c r="I387" s="16" t="str">
        <f>IF(AND(People!$J387&gt;=16,People!$J387&lt;=25),"16-25",IF(AND(People!$J387&gt;=26,People!$J387&lt;=35),"26-35",IF(AND(People!$J387&gt;=36,People!$J387&lt;=45),"36-45",IF(AND(People!$J387&gt;=46,People!$J387&lt;=55),"46-55",IF(AND(People!$J387&gt;=56,People!$J387&lt;=65),"56-65",IF(AND(People!$J387&gt;=66,People!$J387&lt;=75),"66-75","ALL"))))))</f>
        <v>36-45</v>
      </c>
      <c r="J387" t="str">
        <f>Table5[[#This Row],[Kid Home]]</f>
        <v>Yes</v>
      </c>
      <c r="K387" t="str">
        <f>Table5[[#This Row],[TennHome]]</f>
        <v>Yes</v>
      </c>
    </row>
    <row r="388" spans="1:11" ht="16.5" x14ac:dyDescent="0.3">
      <c r="A388" s="6">
        <f>Table2[[#This Row],[MntWines]]</f>
        <v>12</v>
      </c>
      <c r="B388" s="6">
        <f>Table2[[#This Row],[MntFruits]]</f>
        <v>0</v>
      </c>
      <c r="C388" s="6">
        <f>Table2[[#This Row],[MntMeatProducts]]</f>
        <v>1</v>
      </c>
      <c r="D388" s="6">
        <f>Table2[[#This Row],[MntFishProducts]]</f>
        <v>0</v>
      </c>
      <c r="E388" s="6">
        <f>Table2[[#This Row],[MntSweetProducts]]</f>
        <v>0</v>
      </c>
      <c r="F388" s="6">
        <f>Table2[[#This Row],[MntGoldProds]]</f>
        <v>6</v>
      </c>
      <c r="G388" s="8">
        <f>Table5[[#This Row],[Age]]</f>
        <v>33</v>
      </c>
      <c r="H388" s="17" t="s">
        <v>31</v>
      </c>
      <c r="I388" s="16" t="str">
        <f>IF(AND(People!$J388&gt;=16,People!$J388&lt;=25),"16-25",IF(AND(People!$J388&gt;=26,People!$J388&lt;=35),"26-35",IF(AND(People!$J388&gt;=36,People!$J388&lt;=45),"36-45",IF(AND(People!$J388&gt;=46,People!$J388&lt;=55),"46-55",IF(AND(People!$J388&gt;=56,People!$J388&lt;=65),"56-65",IF(AND(People!$J388&gt;=66,People!$J388&lt;=75),"66-75","ALL"))))))</f>
        <v>26-35</v>
      </c>
      <c r="J388" t="str">
        <f>Table5[[#This Row],[Kid Home]]</f>
        <v>Yes</v>
      </c>
      <c r="K388" t="str">
        <f>Table5[[#This Row],[TennHome]]</f>
        <v>No</v>
      </c>
    </row>
    <row r="389" spans="1:11" ht="16.5" x14ac:dyDescent="0.3">
      <c r="A389" s="4">
        <f>Table2[[#This Row],[MntWines]]</f>
        <v>4</v>
      </c>
      <c r="B389" s="4">
        <f>Table2[[#This Row],[MntFruits]]</f>
        <v>7</v>
      </c>
      <c r="C389" s="4">
        <f>Table2[[#This Row],[MntMeatProducts]]</f>
        <v>7</v>
      </c>
      <c r="D389" s="4">
        <f>Table2[[#This Row],[MntFishProducts]]</f>
        <v>6</v>
      </c>
      <c r="E389" s="4">
        <f>Table2[[#This Row],[MntSweetProducts]]</f>
        <v>4</v>
      </c>
      <c r="F389" s="4">
        <f>Table2[[#This Row],[MntGoldProds]]</f>
        <v>13</v>
      </c>
      <c r="G389" s="8">
        <f>Table5[[#This Row],[Age]]</f>
        <v>42</v>
      </c>
      <c r="H389" s="2" t="s">
        <v>31</v>
      </c>
      <c r="I389" s="16" t="str">
        <f>IF(AND(People!$J389&gt;=16,People!$J389&lt;=25),"16-25",IF(AND(People!$J389&gt;=26,People!$J389&lt;=35),"26-35",IF(AND(People!$J389&gt;=36,People!$J389&lt;=45),"36-45",IF(AND(People!$J389&gt;=46,People!$J389&lt;=55),"46-55",IF(AND(People!$J389&gt;=56,People!$J389&lt;=65),"56-65",IF(AND(People!$J389&gt;=66,People!$J389&lt;=75),"66-75","ALL"))))))</f>
        <v>36-45</v>
      </c>
      <c r="J389" t="str">
        <f>Table5[[#This Row],[Kid Home]]</f>
        <v>Yes</v>
      </c>
      <c r="K389" t="str">
        <f>Table5[[#This Row],[TennHome]]</f>
        <v>No</v>
      </c>
    </row>
    <row r="390" spans="1:11" ht="16.5" x14ac:dyDescent="0.3">
      <c r="A390" s="6">
        <f>Table2[[#This Row],[MntWines]]</f>
        <v>314</v>
      </c>
      <c r="B390" s="6">
        <f>Table2[[#This Row],[MntFruits]]</f>
        <v>11</v>
      </c>
      <c r="C390" s="6">
        <f>Table2[[#This Row],[MntMeatProducts]]</f>
        <v>53</v>
      </c>
      <c r="D390" s="6">
        <f>Table2[[#This Row],[MntFishProducts]]</f>
        <v>4</v>
      </c>
      <c r="E390" s="6">
        <f>Table2[[#This Row],[MntSweetProducts]]</f>
        <v>3</v>
      </c>
      <c r="F390" s="6">
        <f>Table2[[#This Row],[MntGoldProds]]</f>
        <v>107</v>
      </c>
      <c r="G390" s="8">
        <f>Table5[[#This Row],[Age]]</f>
        <v>45</v>
      </c>
      <c r="H390" s="17" t="s">
        <v>31</v>
      </c>
      <c r="I390" s="16" t="str">
        <f>IF(AND(People!$J390&gt;=16,People!$J390&lt;=25),"16-25",IF(AND(People!$J390&gt;=26,People!$J390&lt;=35),"26-35",IF(AND(People!$J390&gt;=36,People!$J390&lt;=45),"36-45",IF(AND(People!$J390&gt;=46,People!$J390&lt;=55),"46-55",IF(AND(People!$J390&gt;=56,People!$J390&lt;=65),"56-65",IF(AND(People!$J390&gt;=66,People!$J390&lt;=75),"66-75","ALL"))))))</f>
        <v>36-45</v>
      </c>
      <c r="J390" t="str">
        <f>Table5[[#This Row],[Kid Home]]</f>
        <v>No</v>
      </c>
      <c r="K390" t="str">
        <f>Table5[[#This Row],[TennHome]]</f>
        <v>Yes</v>
      </c>
    </row>
    <row r="391" spans="1:11" ht="16.5" x14ac:dyDescent="0.3">
      <c r="A391" s="4">
        <f>Table2[[#This Row],[MntWines]]</f>
        <v>571</v>
      </c>
      <c r="B391" s="4">
        <f>Table2[[#This Row],[MntFruits]]</f>
        <v>50</v>
      </c>
      <c r="C391" s="4">
        <f>Table2[[#This Row],[MntMeatProducts]]</f>
        <v>142</v>
      </c>
      <c r="D391" s="4">
        <f>Table2[[#This Row],[MntFishProducts]]</f>
        <v>33</v>
      </c>
      <c r="E391" s="4">
        <f>Table2[[#This Row],[MntSweetProducts]]</f>
        <v>50</v>
      </c>
      <c r="F391" s="4">
        <f>Table2[[#This Row],[MntGoldProds]]</f>
        <v>159</v>
      </c>
      <c r="G391" s="8">
        <f>Table5[[#This Row],[Age]]</f>
        <v>52</v>
      </c>
      <c r="H391" s="2" t="s">
        <v>35</v>
      </c>
      <c r="I391" s="16" t="str">
        <f>IF(AND(People!$J391&gt;=16,People!$J391&lt;=25),"16-25",IF(AND(People!$J391&gt;=26,People!$J391&lt;=35),"26-35",IF(AND(People!$J391&gt;=36,People!$J391&lt;=45),"36-45",IF(AND(People!$J391&gt;=46,People!$J391&lt;=55),"46-55",IF(AND(People!$J391&gt;=56,People!$J391&lt;=65),"56-65",IF(AND(People!$J391&gt;=66,People!$J391&lt;=75),"66-75","ALL"))))))</f>
        <v>46-55</v>
      </c>
      <c r="J391" t="str">
        <f>Table5[[#This Row],[Kid Home]]</f>
        <v>No</v>
      </c>
      <c r="K391" t="str">
        <f>Table5[[#This Row],[TennHome]]</f>
        <v>Yes</v>
      </c>
    </row>
    <row r="392" spans="1:11" ht="16.5" x14ac:dyDescent="0.3">
      <c r="A392" s="6">
        <f>Table2[[#This Row],[MntWines]]</f>
        <v>70</v>
      </c>
      <c r="B392" s="6">
        <f>Table2[[#This Row],[MntFruits]]</f>
        <v>0</v>
      </c>
      <c r="C392" s="6">
        <f>Table2[[#This Row],[MntMeatProducts]]</f>
        <v>11</v>
      </c>
      <c r="D392" s="6">
        <f>Table2[[#This Row],[MntFishProducts]]</f>
        <v>2</v>
      </c>
      <c r="E392" s="6">
        <f>Table2[[#This Row],[MntSweetProducts]]</f>
        <v>8</v>
      </c>
      <c r="F392" s="6">
        <f>Table2[[#This Row],[MntGoldProds]]</f>
        <v>23</v>
      </c>
      <c r="G392" s="8">
        <f>Table5[[#This Row],[Age]]</f>
        <v>63</v>
      </c>
      <c r="H392" s="17" t="s">
        <v>31</v>
      </c>
      <c r="I392" s="16" t="str">
        <f>IF(AND(People!$J392&gt;=16,People!$J392&lt;=25),"16-25",IF(AND(People!$J392&gt;=26,People!$J392&lt;=35),"26-35",IF(AND(People!$J392&gt;=36,People!$J392&lt;=45),"36-45",IF(AND(People!$J392&gt;=46,People!$J392&lt;=55),"46-55",IF(AND(People!$J392&gt;=56,People!$J392&lt;=65),"56-65",IF(AND(People!$J392&gt;=66,People!$J392&lt;=75),"66-75","ALL"))))))</f>
        <v>56-65</v>
      </c>
      <c r="J392" t="str">
        <f>Table5[[#This Row],[Kid Home]]</f>
        <v>No</v>
      </c>
      <c r="K392" t="str">
        <f>Table5[[#This Row],[TennHome]]</f>
        <v>Yes</v>
      </c>
    </row>
    <row r="393" spans="1:11" ht="16.5" x14ac:dyDescent="0.3">
      <c r="A393" s="4">
        <f>Table2[[#This Row],[MntWines]]</f>
        <v>866</v>
      </c>
      <c r="B393" s="4">
        <f>Table2[[#This Row],[MntFruits]]</f>
        <v>21</v>
      </c>
      <c r="C393" s="4">
        <f>Table2[[#This Row],[MntMeatProducts]]</f>
        <v>151</v>
      </c>
      <c r="D393" s="4">
        <f>Table2[[#This Row],[MntFishProducts]]</f>
        <v>28</v>
      </c>
      <c r="E393" s="4">
        <f>Table2[[#This Row],[MntSweetProducts]]</f>
        <v>21</v>
      </c>
      <c r="F393" s="4">
        <f>Table2[[#This Row],[MntGoldProds]]</f>
        <v>86</v>
      </c>
      <c r="G393" s="8">
        <f>Table5[[#This Row],[Age]]</f>
        <v>45</v>
      </c>
      <c r="H393" s="2" t="s">
        <v>31</v>
      </c>
      <c r="I393" s="16" t="str">
        <f>IF(AND(People!$J393&gt;=16,People!$J393&lt;=25),"16-25",IF(AND(People!$J393&gt;=26,People!$J393&lt;=35),"26-35",IF(AND(People!$J393&gt;=36,People!$J393&lt;=45),"36-45",IF(AND(People!$J393&gt;=46,People!$J393&lt;=55),"46-55",IF(AND(People!$J393&gt;=56,People!$J393&lt;=65),"56-65",IF(AND(People!$J393&gt;=66,People!$J393&lt;=75),"66-75","ALL"))))))</f>
        <v>36-45</v>
      </c>
      <c r="J393" t="str">
        <f>Table5[[#This Row],[Kid Home]]</f>
        <v>Yes</v>
      </c>
      <c r="K393" t="str">
        <f>Table5[[#This Row],[TennHome]]</f>
        <v>Yes</v>
      </c>
    </row>
    <row r="394" spans="1:11" ht="16.5" x14ac:dyDescent="0.3">
      <c r="A394" s="6">
        <f>Table2[[#This Row],[MntWines]]</f>
        <v>594</v>
      </c>
      <c r="B394" s="6">
        <f>Table2[[#This Row],[MntFruits]]</f>
        <v>134</v>
      </c>
      <c r="C394" s="6">
        <f>Table2[[#This Row],[MntMeatProducts]]</f>
        <v>786</v>
      </c>
      <c r="D394" s="6">
        <f>Table2[[#This Row],[MntFishProducts]]</f>
        <v>33</v>
      </c>
      <c r="E394" s="6">
        <f>Table2[[#This Row],[MntSweetProducts]]</f>
        <v>134</v>
      </c>
      <c r="F394" s="6">
        <f>Table2[[#This Row],[MntGoldProds]]</f>
        <v>57</v>
      </c>
      <c r="G394" s="8">
        <f>Table5[[#This Row],[Age]]</f>
        <v>35</v>
      </c>
      <c r="H394" s="17" t="s">
        <v>30</v>
      </c>
      <c r="I394" s="16" t="str">
        <f>IF(AND(People!$J394&gt;=16,People!$J394&lt;=25),"16-25",IF(AND(People!$J394&gt;=26,People!$J394&lt;=35),"26-35",IF(AND(People!$J394&gt;=36,People!$J394&lt;=45),"36-45",IF(AND(People!$J394&gt;=46,People!$J394&lt;=55),"46-55",IF(AND(People!$J394&gt;=56,People!$J394&lt;=65),"56-65",IF(AND(People!$J394&gt;=66,People!$J394&lt;=75),"66-75","ALL"))))))</f>
        <v>26-35</v>
      </c>
      <c r="J394" t="str">
        <f>Table5[[#This Row],[Kid Home]]</f>
        <v>No</v>
      </c>
      <c r="K394" t="str">
        <f>Table5[[#This Row],[TennHome]]</f>
        <v>No</v>
      </c>
    </row>
    <row r="395" spans="1:11" ht="16.5" x14ac:dyDescent="0.3">
      <c r="A395" s="4">
        <f>Table2[[#This Row],[MntWines]]</f>
        <v>140</v>
      </c>
      <c r="B395" s="4">
        <f>Table2[[#This Row],[MntFruits]]</f>
        <v>4</v>
      </c>
      <c r="C395" s="4">
        <f>Table2[[#This Row],[MntMeatProducts]]</f>
        <v>61</v>
      </c>
      <c r="D395" s="4">
        <f>Table2[[#This Row],[MntFishProducts]]</f>
        <v>0</v>
      </c>
      <c r="E395" s="4">
        <f>Table2[[#This Row],[MntSweetProducts]]</f>
        <v>13</v>
      </c>
      <c r="F395" s="4">
        <f>Table2[[#This Row],[MntGoldProds]]</f>
        <v>4</v>
      </c>
      <c r="G395" s="8">
        <f>Table5[[#This Row],[Age]]</f>
        <v>34</v>
      </c>
      <c r="H395" s="2" t="s">
        <v>33</v>
      </c>
      <c r="I395" s="16" t="str">
        <f>IF(AND(People!$J395&gt;=16,People!$J395&lt;=25),"16-25",IF(AND(People!$J395&gt;=26,People!$J395&lt;=35),"26-35",IF(AND(People!$J395&gt;=36,People!$J395&lt;=45),"36-45",IF(AND(People!$J395&gt;=46,People!$J395&lt;=55),"46-55",IF(AND(People!$J395&gt;=56,People!$J395&lt;=65),"56-65",IF(AND(People!$J395&gt;=66,People!$J395&lt;=75),"66-75","ALL"))))))</f>
        <v>26-35</v>
      </c>
      <c r="J395" t="str">
        <f>Table5[[#This Row],[Kid Home]]</f>
        <v>Yes</v>
      </c>
      <c r="K395" t="str">
        <f>Table5[[#This Row],[TennHome]]</f>
        <v>No</v>
      </c>
    </row>
    <row r="396" spans="1:11" ht="16.5" x14ac:dyDescent="0.3">
      <c r="A396" s="6">
        <f>Table2[[#This Row],[MntWines]]</f>
        <v>375</v>
      </c>
      <c r="B396" s="6">
        <f>Table2[[#This Row],[MntFruits]]</f>
        <v>152</v>
      </c>
      <c r="C396" s="6">
        <f>Table2[[#This Row],[MntMeatProducts]]</f>
        <v>335</v>
      </c>
      <c r="D396" s="6">
        <f>Table2[[#This Row],[MntFishProducts]]</f>
        <v>93</v>
      </c>
      <c r="E396" s="6">
        <f>Table2[[#This Row],[MntSweetProducts]]</f>
        <v>91</v>
      </c>
      <c r="F396" s="6">
        <f>Table2[[#This Row],[MntGoldProds]]</f>
        <v>81</v>
      </c>
      <c r="G396" s="8">
        <f>Table5[[#This Row],[Age]]</f>
        <v>21</v>
      </c>
      <c r="H396" s="17" t="s">
        <v>33</v>
      </c>
      <c r="I396" s="16" t="str">
        <f>IF(AND(People!$J396&gt;=16,People!$J396&lt;=25),"16-25",IF(AND(People!$J396&gt;=26,People!$J396&lt;=35),"26-35",IF(AND(People!$J396&gt;=36,People!$J396&lt;=45),"36-45",IF(AND(People!$J396&gt;=46,People!$J396&lt;=55),"46-55",IF(AND(People!$J396&gt;=56,People!$J396&lt;=65),"56-65",IF(AND(People!$J396&gt;=66,People!$J396&lt;=75),"66-75","ALL"))))))</f>
        <v>16-25</v>
      </c>
      <c r="J396" t="str">
        <f>Table5[[#This Row],[Kid Home]]</f>
        <v>No</v>
      </c>
      <c r="K396" t="str">
        <f>Table5[[#This Row],[TennHome]]</f>
        <v>No</v>
      </c>
    </row>
    <row r="397" spans="1:11" ht="16.5" x14ac:dyDescent="0.3">
      <c r="A397" s="4">
        <f>Table2[[#This Row],[MntWines]]</f>
        <v>102</v>
      </c>
      <c r="B397" s="4">
        <f>Table2[[#This Row],[MntFruits]]</f>
        <v>9</v>
      </c>
      <c r="C397" s="4">
        <f>Table2[[#This Row],[MntMeatProducts]]</f>
        <v>63</v>
      </c>
      <c r="D397" s="4">
        <f>Table2[[#This Row],[MntFishProducts]]</f>
        <v>2</v>
      </c>
      <c r="E397" s="4">
        <f>Table2[[#This Row],[MntSweetProducts]]</f>
        <v>9</v>
      </c>
      <c r="F397" s="4">
        <f>Table2[[#This Row],[MntGoldProds]]</f>
        <v>24</v>
      </c>
      <c r="G397" s="8">
        <f>Table5[[#This Row],[Age]]</f>
        <v>67</v>
      </c>
      <c r="H397" s="2" t="s">
        <v>31</v>
      </c>
      <c r="I397" s="16" t="str">
        <f>IF(AND(People!$J397&gt;=16,People!$J397&lt;=25),"16-25",IF(AND(People!$J397&gt;=26,People!$J397&lt;=35),"26-35",IF(AND(People!$J397&gt;=36,People!$J397&lt;=45),"36-45",IF(AND(People!$J397&gt;=46,People!$J397&lt;=55),"46-55",IF(AND(People!$J397&gt;=56,People!$J397&lt;=65),"56-65",IF(AND(People!$J397&gt;=66,People!$J397&lt;=75),"66-75","ALL"))))))</f>
        <v>66-75</v>
      </c>
      <c r="J397" t="str">
        <f>Table5[[#This Row],[Kid Home]]</f>
        <v>No</v>
      </c>
      <c r="K397" t="str">
        <f>Table5[[#This Row],[TennHome]]</f>
        <v>No</v>
      </c>
    </row>
    <row r="398" spans="1:11" ht="16.5" x14ac:dyDescent="0.3">
      <c r="A398" s="6">
        <f>Table2[[#This Row],[MntWines]]</f>
        <v>554</v>
      </c>
      <c r="B398" s="6">
        <f>Table2[[#This Row],[MntFruits]]</f>
        <v>35</v>
      </c>
      <c r="C398" s="6">
        <f>Table2[[#This Row],[MntMeatProducts]]</f>
        <v>113</v>
      </c>
      <c r="D398" s="6">
        <f>Table2[[#This Row],[MntFishProducts]]</f>
        <v>0</v>
      </c>
      <c r="E398" s="6">
        <f>Table2[[#This Row],[MntSweetProducts]]</f>
        <v>7</v>
      </c>
      <c r="F398" s="6">
        <f>Table2[[#This Row],[MntGoldProds]]</f>
        <v>78</v>
      </c>
      <c r="G398" s="8">
        <f>Table5[[#This Row],[Age]]</f>
        <v>46</v>
      </c>
      <c r="H398" s="17" t="s">
        <v>33</v>
      </c>
      <c r="I398" s="16" t="str">
        <f>IF(AND(People!$J398&gt;=16,People!$J398&lt;=25),"16-25",IF(AND(People!$J398&gt;=26,People!$J398&lt;=35),"26-35",IF(AND(People!$J398&gt;=36,People!$J398&lt;=45),"36-45",IF(AND(People!$J398&gt;=46,People!$J398&lt;=55),"46-55",IF(AND(People!$J398&gt;=56,People!$J398&lt;=65),"56-65",IF(AND(People!$J398&gt;=66,People!$J398&lt;=75),"66-75","ALL"))))))</f>
        <v>46-55</v>
      </c>
      <c r="J398" t="str">
        <f>Table5[[#This Row],[Kid Home]]</f>
        <v>No</v>
      </c>
      <c r="K398" t="str">
        <f>Table5[[#This Row],[TennHome]]</f>
        <v>Yes</v>
      </c>
    </row>
    <row r="399" spans="1:11" ht="16.5" x14ac:dyDescent="0.3">
      <c r="A399" s="4">
        <f>Table2[[#This Row],[MntWines]]</f>
        <v>919</v>
      </c>
      <c r="B399" s="4">
        <f>Table2[[#This Row],[MntFruits]]</f>
        <v>0</v>
      </c>
      <c r="C399" s="4">
        <f>Table2[[#This Row],[MntMeatProducts]]</f>
        <v>505</v>
      </c>
      <c r="D399" s="4">
        <f>Table2[[#This Row],[MntFishProducts]]</f>
        <v>99</v>
      </c>
      <c r="E399" s="4">
        <f>Table2[[#This Row],[MntSweetProducts]]</f>
        <v>30</v>
      </c>
      <c r="F399" s="4">
        <f>Table2[[#This Row],[MntGoldProds]]</f>
        <v>45</v>
      </c>
      <c r="G399" s="8">
        <f>Table5[[#This Row],[Age]]</f>
        <v>22</v>
      </c>
      <c r="H399" s="2" t="s">
        <v>31</v>
      </c>
      <c r="I399" s="16" t="str">
        <f>IF(AND(People!$J399&gt;=16,People!$J399&lt;=25),"16-25",IF(AND(People!$J399&gt;=26,People!$J399&lt;=35),"26-35",IF(AND(People!$J399&gt;=36,People!$J399&lt;=45),"36-45",IF(AND(People!$J399&gt;=46,People!$J399&lt;=55),"46-55",IF(AND(People!$J399&gt;=56,People!$J399&lt;=65),"56-65",IF(AND(People!$J399&gt;=66,People!$J399&lt;=75),"66-75","ALL"))))))</f>
        <v>16-25</v>
      </c>
      <c r="J399" t="str">
        <f>Table5[[#This Row],[Kid Home]]</f>
        <v>No</v>
      </c>
      <c r="K399" t="str">
        <f>Table5[[#This Row],[TennHome]]</f>
        <v>No</v>
      </c>
    </row>
    <row r="400" spans="1:11" ht="16.5" x14ac:dyDescent="0.3">
      <c r="A400" s="6">
        <f>Table2[[#This Row],[MntWines]]</f>
        <v>96</v>
      </c>
      <c r="B400" s="6">
        <f>Table2[[#This Row],[MntFruits]]</f>
        <v>1</v>
      </c>
      <c r="C400" s="6">
        <f>Table2[[#This Row],[MntMeatProducts]]</f>
        <v>42</v>
      </c>
      <c r="D400" s="6">
        <f>Table2[[#This Row],[MntFishProducts]]</f>
        <v>12</v>
      </c>
      <c r="E400" s="6">
        <f>Table2[[#This Row],[MntSweetProducts]]</f>
        <v>3</v>
      </c>
      <c r="F400" s="6">
        <f>Table2[[#This Row],[MntGoldProds]]</f>
        <v>32</v>
      </c>
      <c r="G400" s="8">
        <f>Table5[[#This Row],[Age]]</f>
        <v>41</v>
      </c>
      <c r="H400" s="17" t="s">
        <v>30</v>
      </c>
      <c r="I400" s="16" t="str">
        <f>IF(AND(People!$J400&gt;=16,People!$J400&lt;=25),"16-25",IF(AND(People!$J400&gt;=26,People!$J400&lt;=35),"26-35",IF(AND(People!$J400&gt;=36,People!$J400&lt;=45),"36-45",IF(AND(People!$J400&gt;=46,People!$J400&lt;=55),"46-55",IF(AND(People!$J400&gt;=56,People!$J400&lt;=65),"56-65",IF(AND(People!$J400&gt;=66,People!$J400&lt;=75),"66-75","ALL"))))))</f>
        <v>36-45</v>
      </c>
      <c r="J400" t="str">
        <f>Table5[[#This Row],[Kid Home]]</f>
        <v>Yes</v>
      </c>
      <c r="K400" t="str">
        <f>Table5[[#This Row],[TennHome]]</f>
        <v>Yes</v>
      </c>
    </row>
    <row r="401" spans="1:11" ht="16.5" x14ac:dyDescent="0.3">
      <c r="A401" s="4">
        <f>Table2[[#This Row],[MntWines]]</f>
        <v>5</v>
      </c>
      <c r="B401" s="4">
        <f>Table2[[#This Row],[MntFruits]]</f>
        <v>2</v>
      </c>
      <c r="C401" s="4">
        <f>Table2[[#This Row],[MntMeatProducts]]</f>
        <v>16</v>
      </c>
      <c r="D401" s="4">
        <f>Table2[[#This Row],[MntFishProducts]]</f>
        <v>3</v>
      </c>
      <c r="E401" s="4">
        <f>Table2[[#This Row],[MntSweetProducts]]</f>
        <v>2</v>
      </c>
      <c r="F401" s="4">
        <f>Table2[[#This Row],[MntGoldProds]]</f>
        <v>19</v>
      </c>
      <c r="G401" s="8">
        <f>Table5[[#This Row],[Age]]</f>
        <v>28</v>
      </c>
      <c r="H401" s="2" t="s">
        <v>31</v>
      </c>
      <c r="I401" s="16" t="str">
        <f>IF(AND(People!$J401&gt;=16,People!$J401&lt;=25),"16-25",IF(AND(People!$J401&gt;=26,People!$J401&lt;=35),"26-35",IF(AND(People!$J401&gt;=36,People!$J401&lt;=45),"36-45",IF(AND(People!$J401&gt;=46,People!$J401&lt;=55),"46-55",IF(AND(People!$J401&gt;=56,People!$J401&lt;=65),"56-65",IF(AND(People!$J401&gt;=66,People!$J401&lt;=75),"66-75","ALL"))))))</f>
        <v>26-35</v>
      </c>
      <c r="J401" t="str">
        <f>Table5[[#This Row],[Kid Home]]</f>
        <v>Yes</v>
      </c>
      <c r="K401" t="str">
        <f>Table5[[#This Row],[TennHome]]</f>
        <v>No</v>
      </c>
    </row>
    <row r="402" spans="1:11" ht="16.5" x14ac:dyDescent="0.3">
      <c r="A402" s="6">
        <f>Table2[[#This Row],[MntWines]]</f>
        <v>2</v>
      </c>
      <c r="B402" s="6">
        <f>Table2[[#This Row],[MntFruits]]</f>
        <v>0</v>
      </c>
      <c r="C402" s="6">
        <f>Table2[[#This Row],[MntMeatProducts]]</f>
        <v>6</v>
      </c>
      <c r="D402" s="6">
        <f>Table2[[#This Row],[MntFishProducts]]</f>
        <v>8</v>
      </c>
      <c r="E402" s="6">
        <f>Table2[[#This Row],[MntSweetProducts]]</f>
        <v>6</v>
      </c>
      <c r="F402" s="6">
        <f>Table2[[#This Row],[MntGoldProds]]</f>
        <v>5</v>
      </c>
      <c r="G402" s="8">
        <f>Table5[[#This Row],[Age]]</f>
        <v>25</v>
      </c>
      <c r="H402" s="17" t="s">
        <v>35</v>
      </c>
      <c r="I402" s="16" t="str">
        <f>IF(AND(People!$J402&gt;=16,People!$J402&lt;=25),"16-25",IF(AND(People!$J402&gt;=26,People!$J402&lt;=35),"26-35",IF(AND(People!$J402&gt;=36,People!$J402&lt;=45),"36-45",IF(AND(People!$J402&gt;=46,People!$J402&lt;=55),"46-55",IF(AND(People!$J402&gt;=56,People!$J402&lt;=65),"56-65",IF(AND(People!$J402&gt;=66,People!$J402&lt;=75),"66-75","ALL"))))))</f>
        <v>16-25</v>
      </c>
      <c r="J402" t="str">
        <f>Table5[[#This Row],[Kid Home]]</f>
        <v>Yes</v>
      </c>
      <c r="K402" t="str">
        <f>Table5[[#This Row],[TennHome]]</f>
        <v>No</v>
      </c>
    </row>
    <row r="403" spans="1:11" ht="16.5" x14ac:dyDescent="0.3">
      <c r="A403" s="4">
        <f>Table2[[#This Row],[MntWines]]</f>
        <v>6</v>
      </c>
      <c r="B403" s="4">
        <f>Table2[[#This Row],[MntFruits]]</f>
        <v>4</v>
      </c>
      <c r="C403" s="4">
        <f>Table2[[#This Row],[MntMeatProducts]]</f>
        <v>9</v>
      </c>
      <c r="D403" s="4">
        <f>Table2[[#This Row],[MntFishProducts]]</f>
        <v>6</v>
      </c>
      <c r="E403" s="4">
        <f>Table2[[#This Row],[MntSweetProducts]]</f>
        <v>36</v>
      </c>
      <c r="F403" s="4">
        <f>Table2[[#This Row],[MntGoldProds]]</f>
        <v>35</v>
      </c>
      <c r="G403" s="8">
        <f>Table5[[#This Row],[Age]]</f>
        <v>32</v>
      </c>
      <c r="H403" s="2" t="s">
        <v>31</v>
      </c>
      <c r="I403" s="16" t="str">
        <f>IF(AND(People!$J403&gt;=16,People!$J403&lt;=25),"16-25",IF(AND(People!$J403&gt;=26,People!$J403&lt;=35),"26-35",IF(AND(People!$J403&gt;=36,People!$J403&lt;=45),"36-45",IF(AND(People!$J403&gt;=46,People!$J403&lt;=55),"46-55",IF(AND(People!$J403&gt;=56,People!$J403&lt;=65),"56-65",IF(AND(People!$J403&gt;=66,People!$J403&lt;=75),"66-75","ALL"))))))</f>
        <v>26-35</v>
      </c>
      <c r="J403" t="str">
        <f>Table5[[#This Row],[Kid Home]]</f>
        <v>Yes</v>
      </c>
      <c r="K403" t="str">
        <f>Table5[[#This Row],[TennHome]]</f>
        <v>No</v>
      </c>
    </row>
    <row r="404" spans="1:11" ht="16.5" x14ac:dyDescent="0.3">
      <c r="A404" s="6">
        <f>Table2[[#This Row],[MntWines]]</f>
        <v>23</v>
      </c>
      <c r="B404" s="6">
        <f>Table2[[#This Row],[MntFruits]]</f>
        <v>1</v>
      </c>
      <c r="C404" s="6">
        <f>Table2[[#This Row],[MntMeatProducts]]</f>
        <v>25</v>
      </c>
      <c r="D404" s="6">
        <f>Table2[[#This Row],[MntFishProducts]]</f>
        <v>0</v>
      </c>
      <c r="E404" s="6">
        <f>Table2[[#This Row],[MntSweetProducts]]</f>
        <v>8</v>
      </c>
      <c r="F404" s="6">
        <f>Table2[[#This Row],[MntGoldProds]]</f>
        <v>7</v>
      </c>
      <c r="G404" s="8">
        <f>Table5[[#This Row],[Age]]</f>
        <v>57</v>
      </c>
      <c r="H404" s="17" t="s">
        <v>30</v>
      </c>
      <c r="I404" s="16" t="str">
        <f>IF(AND(People!$J404&gt;=16,People!$J404&lt;=25),"16-25",IF(AND(People!$J404&gt;=26,People!$J404&lt;=35),"26-35",IF(AND(People!$J404&gt;=36,People!$J404&lt;=45),"36-45",IF(AND(People!$J404&gt;=46,People!$J404&lt;=55),"46-55",IF(AND(People!$J404&gt;=56,People!$J404&lt;=65),"56-65",IF(AND(People!$J404&gt;=66,People!$J404&lt;=75),"66-75","ALL"))))))</f>
        <v>56-65</v>
      </c>
      <c r="J404" t="str">
        <f>Table5[[#This Row],[Kid Home]]</f>
        <v>Yes</v>
      </c>
      <c r="K404" t="str">
        <f>Table5[[#This Row],[TennHome]]</f>
        <v>Yes</v>
      </c>
    </row>
    <row r="405" spans="1:11" ht="16.5" x14ac:dyDescent="0.3">
      <c r="A405" s="4">
        <f>Table2[[#This Row],[MntWines]]</f>
        <v>610</v>
      </c>
      <c r="B405" s="4">
        <f>Table2[[#This Row],[MntFruits]]</f>
        <v>105</v>
      </c>
      <c r="C405" s="4">
        <f>Table2[[#This Row],[MntMeatProducts]]</f>
        <v>125</v>
      </c>
      <c r="D405" s="4">
        <f>Table2[[#This Row],[MntFishProducts]]</f>
        <v>137</v>
      </c>
      <c r="E405" s="4">
        <f>Table2[[#This Row],[MntSweetProducts]]</f>
        <v>42</v>
      </c>
      <c r="F405" s="4">
        <f>Table2[[#This Row],[MntGoldProds]]</f>
        <v>21</v>
      </c>
      <c r="G405" s="8">
        <f>Table5[[#This Row],[Age]]</f>
        <v>47</v>
      </c>
      <c r="H405" s="2" t="s">
        <v>31</v>
      </c>
      <c r="I405" s="16" t="str">
        <f>IF(AND(People!$J405&gt;=16,People!$J405&lt;=25),"16-25",IF(AND(People!$J405&gt;=26,People!$J405&lt;=35),"26-35",IF(AND(People!$J405&gt;=36,People!$J405&lt;=45),"36-45",IF(AND(People!$J405&gt;=46,People!$J405&lt;=55),"46-55",IF(AND(People!$J405&gt;=56,People!$J405&lt;=65),"56-65",IF(AND(People!$J405&gt;=66,People!$J405&lt;=75),"66-75","ALL"))))))</f>
        <v>46-55</v>
      </c>
      <c r="J405" t="str">
        <f>Table5[[#This Row],[Kid Home]]</f>
        <v>No</v>
      </c>
      <c r="K405" t="str">
        <f>Table5[[#This Row],[TennHome]]</f>
        <v>No</v>
      </c>
    </row>
    <row r="406" spans="1:11" ht="16.5" x14ac:dyDescent="0.3">
      <c r="A406" s="6">
        <f>Table2[[#This Row],[MntWines]]</f>
        <v>67</v>
      </c>
      <c r="B406" s="6">
        <f>Table2[[#This Row],[MntFruits]]</f>
        <v>5</v>
      </c>
      <c r="C406" s="6">
        <f>Table2[[#This Row],[MntMeatProducts]]</f>
        <v>61</v>
      </c>
      <c r="D406" s="6">
        <f>Table2[[#This Row],[MntFishProducts]]</f>
        <v>3</v>
      </c>
      <c r="E406" s="6">
        <f>Table2[[#This Row],[MntSweetProducts]]</f>
        <v>8</v>
      </c>
      <c r="F406" s="6">
        <f>Table2[[#This Row],[MntGoldProds]]</f>
        <v>19</v>
      </c>
      <c r="G406" s="8">
        <f>Table5[[#This Row],[Age]]</f>
        <v>39</v>
      </c>
      <c r="H406" s="17" t="s">
        <v>30</v>
      </c>
      <c r="I406" s="16" t="str">
        <f>IF(AND(People!$J406&gt;=16,People!$J406&lt;=25),"16-25",IF(AND(People!$J406&gt;=26,People!$J406&lt;=35),"26-35",IF(AND(People!$J406&gt;=36,People!$J406&lt;=45),"36-45",IF(AND(People!$J406&gt;=46,People!$J406&lt;=55),"46-55",IF(AND(People!$J406&gt;=56,People!$J406&lt;=65),"56-65",IF(AND(People!$J406&gt;=66,People!$J406&lt;=75),"66-75","ALL"))))))</f>
        <v>36-45</v>
      </c>
      <c r="J406" t="str">
        <f>Table5[[#This Row],[Kid Home]]</f>
        <v>Yes</v>
      </c>
      <c r="K406" t="str">
        <f>Table5[[#This Row],[TennHome]]</f>
        <v>Yes</v>
      </c>
    </row>
    <row r="407" spans="1:11" ht="16.5" x14ac:dyDescent="0.3">
      <c r="A407" s="4">
        <f>Table2[[#This Row],[MntWines]]</f>
        <v>65</v>
      </c>
      <c r="B407" s="4">
        <f>Table2[[#This Row],[MntFruits]]</f>
        <v>36</v>
      </c>
      <c r="C407" s="4">
        <f>Table2[[#This Row],[MntMeatProducts]]</f>
        <v>74</v>
      </c>
      <c r="D407" s="4">
        <f>Table2[[#This Row],[MntFishProducts]]</f>
        <v>38</v>
      </c>
      <c r="E407" s="4">
        <f>Table2[[#This Row],[MntSweetProducts]]</f>
        <v>20</v>
      </c>
      <c r="F407" s="4">
        <f>Table2[[#This Row],[MntGoldProds]]</f>
        <v>110</v>
      </c>
      <c r="G407" s="8">
        <f>Table5[[#This Row],[Age]]</f>
        <v>53</v>
      </c>
      <c r="H407" s="2" t="s">
        <v>33</v>
      </c>
      <c r="I407" s="16" t="str">
        <f>IF(AND(People!$J407&gt;=16,People!$J407&lt;=25),"16-25",IF(AND(People!$J407&gt;=26,People!$J407&lt;=35),"26-35",IF(AND(People!$J407&gt;=36,People!$J407&lt;=45),"36-45",IF(AND(People!$J407&gt;=46,People!$J407&lt;=55),"46-55",IF(AND(People!$J407&gt;=56,People!$J407&lt;=65),"56-65",IF(AND(People!$J407&gt;=66,People!$J407&lt;=75),"66-75","ALL"))))))</f>
        <v>46-55</v>
      </c>
      <c r="J407" t="str">
        <f>Table5[[#This Row],[Kid Home]]</f>
        <v>No</v>
      </c>
      <c r="K407" t="str">
        <f>Table5[[#This Row],[TennHome]]</f>
        <v>No</v>
      </c>
    </row>
    <row r="408" spans="1:11" ht="16.5" x14ac:dyDescent="0.3">
      <c r="A408" s="6">
        <f>Table2[[#This Row],[MntWines]]</f>
        <v>416</v>
      </c>
      <c r="B408" s="6">
        <f>Table2[[#This Row],[MntFruits]]</f>
        <v>0</v>
      </c>
      <c r="C408" s="6">
        <f>Table2[[#This Row],[MntMeatProducts]]</f>
        <v>26</v>
      </c>
      <c r="D408" s="6">
        <f>Table2[[#This Row],[MntFishProducts]]</f>
        <v>0</v>
      </c>
      <c r="E408" s="6">
        <f>Table2[[#This Row],[MntSweetProducts]]</f>
        <v>0</v>
      </c>
      <c r="F408" s="6">
        <f>Table2[[#This Row],[MntGoldProds]]</f>
        <v>4</v>
      </c>
      <c r="G408" s="8">
        <f>Table5[[#This Row],[Age]]</f>
        <v>58</v>
      </c>
      <c r="H408" s="17" t="s">
        <v>30</v>
      </c>
      <c r="I408" s="16" t="str">
        <f>IF(AND(People!$J408&gt;=16,People!$J408&lt;=25),"16-25",IF(AND(People!$J408&gt;=26,People!$J408&lt;=35),"26-35",IF(AND(People!$J408&gt;=36,People!$J408&lt;=45),"36-45",IF(AND(People!$J408&gt;=46,People!$J408&lt;=55),"46-55",IF(AND(People!$J408&gt;=56,People!$J408&lt;=65),"56-65",IF(AND(People!$J408&gt;=66,People!$J408&lt;=75),"66-75","ALL"))))))</f>
        <v>56-65</v>
      </c>
      <c r="J408" t="str">
        <f>Table5[[#This Row],[Kid Home]]</f>
        <v>Yes</v>
      </c>
      <c r="K408" t="str">
        <f>Table5[[#This Row],[TennHome]]</f>
        <v>Yes</v>
      </c>
    </row>
    <row r="409" spans="1:11" ht="16.5" x14ac:dyDescent="0.3">
      <c r="A409" s="4">
        <f>Table2[[#This Row],[MntWines]]</f>
        <v>23</v>
      </c>
      <c r="B409" s="4">
        <f>Table2[[#This Row],[MntFruits]]</f>
        <v>0</v>
      </c>
      <c r="C409" s="4">
        <f>Table2[[#This Row],[MntMeatProducts]]</f>
        <v>11</v>
      </c>
      <c r="D409" s="4">
        <f>Table2[[#This Row],[MntFishProducts]]</f>
        <v>3</v>
      </c>
      <c r="E409" s="4">
        <f>Table2[[#This Row],[MntSweetProducts]]</f>
        <v>2</v>
      </c>
      <c r="F409" s="4">
        <f>Table2[[#This Row],[MntGoldProds]]</f>
        <v>2</v>
      </c>
      <c r="G409" s="8">
        <f>Table5[[#This Row],[Age]]</f>
        <v>49</v>
      </c>
      <c r="H409" s="2" t="s">
        <v>35</v>
      </c>
      <c r="I409" s="16" t="str">
        <f>IF(AND(People!$J409&gt;=16,People!$J409&lt;=25),"16-25",IF(AND(People!$J409&gt;=26,People!$J409&lt;=35),"26-35",IF(AND(People!$J409&gt;=36,People!$J409&lt;=45),"36-45",IF(AND(People!$J409&gt;=46,People!$J409&lt;=55),"46-55",IF(AND(People!$J409&gt;=56,People!$J409&lt;=65),"56-65",IF(AND(People!$J409&gt;=66,People!$J409&lt;=75),"66-75","ALL"))))))</f>
        <v>46-55</v>
      </c>
      <c r="J409" t="str">
        <f>Table5[[#This Row],[Kid Home]]</f>
        <v>Yes</v>
      </c>
      <c r="K409" t="str">
        <f>Table5[[#This Row],[TennHome]]</f>
        <v>Yes</v>
      </c>
    </row>
    <row r="410" spans="1:11" ht="16.5" x14ac:dyDescent="0.3">
      <c r="A410" s="6">
        <f>Table2[[#This Row],[MntWines]]</f>
        <v>19</v>
      </c>
      <c r="B410" s="6">
        <f>Table2[[#This Row],[MntFruits]]</f>
        <v>3</v>
      </c>
      <c r="C410" s="6">
        <f>Table2[[#This Row],[MntMeatProducts]]</f>
        <v>26</v>
      </c>
      <c r="D410" s="6">
        <f>Table2[[#This Row],[MntFishProducts]]</f>
        <v>10</v>
      </c>
      <c r="E410" s="6">
        <f>Table2[[#This Row],[MntSweetProducts]]</f>
        <v>9</v>
      </c>
      <c r="F410" s="6">
        <f>Table2[[#This Row],[MntGoldProds]]</f>
        <v>3</v>
      </c>
      <c r="G410" s="8">
        <f>Table5[[#This Row],[Age]]</f>
        <v>40</v>
      </c>
      <c r="H410" s="17" t="s">
        <v>31</v>
      </c>
      <c r="I410" s="16" t="str">
        <f>IF(AND(People!$J410&gt;=16,People!$J410&lt;=25),"16-25",IF(AND(People!$J410&gt;=26,People!$J410&lt;=35),"26-35",IF(AND(People!$J410&gt;=36,People!$J410&lt;=45),"36-45",IF(AND(People!$J410&gt;=46,People!$J410&lt;=55),"46-55",IF(AND(People!$J410&gt;=56,People!$J410&lt;=65),"56-65",IF(AND(People!$J410&gt;=66,People!$J410&lt;=75),"66-75","ALL"))))))</f>
        <v>36-45</v>
      </c>
      <c r="J410" t="str">
        <f>Table5[[#This Row],[Kid Home]]</f>
        <v>Yes</v>
      </c>
      <c r="K410" t="str">
        <f>Table5[[#This Row],[TennHome]]</f>
        <v>No</v>
      </c>
    </row>
    <row r="411" spans="1:11" ht="16.5" x14ac:dyDescent="0.3">
      <c r="A411" s="4">
        <f>Table2[[#This Row],[MntWines]]</f>
        <v>155</v>
      </c>
      <c r="B411" s="4">
        <f>Table2[[#This Row],[MntFruits]]</f>
        <v>7</v>
      </c>
      <c r="C411" s="4">
        <f>Table2[[#This Row],[MntMeatProducts]]</f>
        <v>80</v>
      </c>
      <c r="D411" s="4">
        <f>Table2[[#This Row],[MntFishProducts]]</f>
        <v>13</v>
      </c>
      <c r="E411" s="4">
        <f>Table2[[#This Row],[MntSweetProducts]]</f>
        <v>7</v>
      </c>
      <c r="F411" s="4">
        <f>Table2[[#This Row],[MntGoldProds]]</f>
        <v>10</v>
      </c>
      <c r="G411" s="8">
        <f>Table5[[#This Row],[Age]]</f>
        <v>43</v>
      </c>
      <c r="H411" s="2" t="s">
        <v>33</v>
      </c>
      <c r="I411" s="16" t="str">
        <f>IF(AND(People!$J411&gt;=16,People!$J411&lt;=25),"16-25",IF(AND(People!$J411&gt;=26,People!$J411&lt;=35),"26-35",IF(AND(People!$J411&gt;=36,People!$J411&lt;=45),"36-45",IF(AND(People!$J411&gt;=46,People!$J411&lt;=55),"46-55",IF(AND(People!$J411&gt;=56,People!$J411&lt;=65),"56-65",IF(AND(People!$J411&gt;=66,People!$J411&lt;=75),"66-75","ALL"))))))</f>
        <v>36-45</v>
      </c>
      <c r="J411" t="str">
        <f>Table5[[#This Row],[Kid Home]]</f>
        <v>Yes</v>
      </c>
      <c r="K411" t="str">
        <f>Table5[[#This Row],[TennHome]]</f>
        <v>Yes</v>
      </c>
    </row>
    <row r="412" spans="1:11" ht="16.5" x14ac:dyDescent="0.3">
      <c r="A412" s="6">
        <f>Table2[[#This Row],[MntWines]]</f>
        <v>14</v>
      </c>
      <c r="B412" s="6">
        <f>Table2[[#This Row],[MntFruits]]</f>
        <v>0</v>
      </c>
      <c r="C412" s="6">
        <f>Table2[[#This Row],[MntMeatProducts]]</f>
        <v>24</v>
      </c>
      <c r="D412" s="6">
        <f>Table2[[#This Row],[MntFishProducts]]</f>
        <v>3</v>
      </c>
      <c r="E412" s="6">
        <f>Table2[[#This Row],[MntSweetProducts]]</f>
        <v>3</v>
      </c>
      <c r="F412" s="6">
        <f>Table2[[#This Row],[MntGoldProds]]</f>
        <v>2</v>
      </c>
      <c r="G412" s="8">
        <f>Table5[[#This Row],[Age]]</f>
        <v>39</v>
      </c>
      <c r="H412" s="17" t="s">
        <v>30</v>
      </c>
      <c r="I412" s="16" t="str">
        <f>IF(AND(People!$J412&gt;=16,People!$J412&lt;=25),"16-25",IF(AND(People!$J412&gt;=26,People!$J412&lt;=35),"26-35",IF(AND(People!$J412&gt;=36,People!$J412&lt;=45),"36-45",IF(AND(People!$J412&gt;=46,People!$J412&lt;=55),"46-55",IF(AND(People!$J412&gt;=56,People!$J412&lt;=65),"56-65",IF(AND(People!$J412&gt;=66,People!$J412&lt;=75),"66-75","ALL"))))))</f>
        <v>36-45</v>
      </c>
      <c r="J412" t="str">
        <f>Table5[[#This Row],[Kid Home]]</f>
        <v>Yes</v>
      </c>
      <c r="K412" t="str">
        <f>Table5[[#This Row],[TennHome]]</f>
        <v>No</v>
      </c>
    </row>
    <row r="413" spans="1:11" ht="16.5" x14ac:dyDescent="0.3">
      <c r="A413" s="4">
        <f>Table2[[#This Row],[MntWines]]</f>
        <v>370</v>
      </c>
      <c r="B413" s="4">
        <f>Table2[[#This Row],[MntFruits]]</f>
        <v>9</v>
      </c>
      <c r="C413" s="4">
        <f>Table2[[#This Row],[MntMeatProducts]]</f>
        <v>92</v>
      </c>
      <c r="D413" s="4">
        <f>Table2[[#This Row],[MntFishProducts]]</f>
        <v>6</v>
      </c>
      <c r="E413" s="4">
        <f>Table2[[#This Row],[MntSweetProducts]]</f>
        <v>9</v>
      </c>
      <c r="F413" s="4">
        <f>Table2[[#This Row],[MntGoldProds]]</f>
        <v>4</v>
      </c>
      <c r="G413" s="8">
        <f>Table5[[#This Row],[Age]]</f>
        <v>49</v>
      </c>
      <c r="H413" s="2" t="s">
        <v>33</v>
      </c>
      <c r="I413" s="16" t="str">
        <f>IF(AND(People!$J413&gt;=16,People!$J413&lt;=25),"16-25",IF(AND(People!$J413&gt;=26,People!$J413&lt;=35),"26-35",IF(AND(People!$J413&gt;=36,People!$J413&lt;=45),"36-45",IF(AND(People!$J413&gt;=46,People!$J413&lt;=55),"46-55",IF(AND(People!$J413&gt;=56,People!$J413&lt;=65),"56-65",IF(AND(People!$J413&gt;=66,People!$J413&lt;=75),"66-75","ALL"))))))</f>
        <v>46-55</v>
      </c>
      <c r="J413" t="str">
        <f>Table5[[#This Row],[Kid Home]]</f>
        <v>No</v>
      </c>
      <c r="K413" t="str">
        <f>Table5[[#This Row],[TennHome]]</f>
        <v>Yes</v>
      </c>
    </row>
    <row r="414" spans="1:11" ht="16.5" x14ac:dyDescent="0.3">
      <c r="A414" s="6">
        <f>Table2[[#This Row],[MntWines]]</f>
        <v>4</v>
      </c>
      <c r="B414" s="6">
        <f>Table2[[#This Row],[MntFruits]]</f>
        <v>22</v>
      </c>
      <c r="C414" s="6">
        <f>Table2[[#This Row],[MntMeatProducts]]</f>
        <v>11</v>
      </c>
      <c r="D414" s="6">
        <f>Table2[[#This Row],[MntFishProducts]]</f>
        <v>3</v>
      </c>
      <c r="E414" s="6">
        <f>Table2[[#This Row],[MntSweetProducts]]</f>
        <v>7</v>
      </c>
      <c r="F414" s="6">
        <f>Table2[[#This Row],[MntGoldProds]]</f>
        <v>32</v>
      </c>
      <c r="G414" s="8">
        <f>Table5[[#This Row],[Age]]</f>
        <v>30</v>
      </c>
      <c r="H414" s="17" t="s">
        <v>33</v>
      </c>
      <c r="I414" s="16" t="str">
        <f>IF(AND(People!$J414&gt;=16,People!$J414&lt;=25),"16-25",IF(AND(People!$J414&gt;=26,People!$J414&lt;=35),"26-35",IF(AND(People!$J414&gt;=36,People!$J414&lt;=45),"36-45",IF(AND(People!$J414&gt;=46,People!$J414&lt;=55),"46-55",IF(AND(People!$J414&gt;=56,People!$J414&lt;=65),"56-65",IF(AND(People!$J414&gt;=66,People!$J414&lt;=75),"66-75","ALL"))))))</f>
        <v>26-35</v>
      </c>
      <c r="J414" t="str">
        <f>Table5[[#This Row],[Kid Home]]</f>
        <v>Yes</v>
      </c>
      <c r="K414" t="str">
        <f>Table5[[#This Row],[TennHome]]</f>
        <v>No</v>
      </c>
    </row>
    <row r="415" spans="1:11" ht="16.5" x14ac:dyDescent="0.3">
      <c r="A415" s="4">
        <f>Table2[[#This Row],[MntWines]]</f>
        <v>407</v>
      </c>
      <c r="B415" s="4">
        <f>Table2[[#This Row],[MntFruits]]</f>
        <v>53</v>
      </c>
      <c r="C415" s="4">
        <f>Table2[[#This Row],[MntMeatProducts]]</f>
        <v>221</v>
      </c>
      <c r="D415" s="4">
        <f>Table2[[#This Row],[MntFishProducts]]</f>
        <v>58</v>
      </c>
      <c r="E415" s="4">
        <f>Table2[[#This Row],[MntSweetProducts]]</f>
        <v>150</v>
      </c>
      <c r="F415" s="4">
        <f>Table2[[#This Row],[MntGoldProds]]</f>
        <v>26</v>
      </c>
      <c r="G415" s="8">
        <f>Table5[[#This Row],[Age]]</f>
        <v>36</v>
      </c>
      <c r="H415" s="2" t="s">
        <v>30</v>
      </c>
      <c r="I415" s="16" t="str">
        <f>IF(AND(People!$J415&gt;=16,People!$J415&lt;=25),"16-25",IF(AND(People!$J415&gt;=26,People!$J415&lt;=35),"26-35",IF(AND(People!$J415&gt;=36,People!$J415&lt;=45),"36-45",IF(AND(People!$J415&gt;=46,People!$J415&lt;=55),"46-55",IF(AND(People!$J415&gt;=56,People!$J415&lt;=65),"56-65",IF(AND(People!$J415&gt;=66,People!$J415&lt;=75),"66-75","ALL"))))))</f>
        <v>36-45</v>
      </c>
      <c r="J415" t="str">
        <f>Table5[[#This Row],[Kid Home]]</f>
        <v>No</v>
      </c>
      <c r="K415" t="str">
        <f>Table5[[#This Row],[TennHome]]</f>
        <v>Yes</v>
      </c>
    </row>
    <row r="416" spans="1:11" ht="16.5" x14ac:dyDescent="0.3">
      <c r="A416" s="6">
        <f>Table2[[#This Row],[MntWines]]</f>
        <v>1200</v>
      </c>
      <c r="B416" s="6">
        <f>Table2[[#This Row],[MntFruits]]</f>
        <v>0</v>
      </c>
      <c r="C416" s="6">
        <f>Table2[[#This Row],[MntMeatProducts]]</f>
        <v>204</v>
      </c>
      <c r="D416" s="6">
        <f>Table2[[#This Row],[MntFishProducts]]</f>
        <v>38</v>
      </c>
      <c r="E416" s="6">
        <f>Table2[[#This Row],[MntSweetProducts]]</f>
        <v>29</v>
      </c>
      <c r="F416" s="6">
        <f>Table2[[#This Row],[MntGoldProds]]</f>
        <v>14</v>
      </c>
      <c r="G416" s="8">
        <f>Table5[[#This Row],[Age]]</f>
        <v>58</v>
      </c>
      <c r="H416" s="17" t="s">
        <v>31</v>
      </c>
      <c r="I416" s="16" t="str">
        <f>IF(AND(People!$J416&gt;=16,People!$J416&lt;=25),"16-25",IF(AND(People!$J416&gt;=26,People!$J416&lt;=35),"26-35",IF(AND(People!$J416&gt;=36,People!$J416&lt;=45),"36-45",IF(AND(People!$J416&gt;=46,People!$J416&lt;=55),"46-55",IF(AND(People!$J416&gt;=56,People!$J416&lt;=65),"56-65",IF(AND(People!$J416&gt;=66,People!$J416&lt;=75),"66-75","ALL"))))))</f>
        <v>56-65</v>
      </c>
      <c r="J416" t="str">
        <f>Table5[[#This Row],[Kid Home]]</f>
        <v>No</v>
      </c>
      <c r="K416" t="str">
        <f>Table5[[#This Row],[TennHome]]</f>
        <v>Yes</v>
      </c>
    </row>
    <row r="417" spans="1:11" ht="16.5" x14ac:dyDescent="0.3">
      <c r="A417" s="4">
        <f>Table2[[#This Row],[MntWines]]</f>
        <v>85</v>
      </c>
      <c r="B417" s="4">
        <f>Table2[[#This Row],[MntFruits]]</f>
        <v>44</v>
      </c>
      <c r="C417" s="4">
        <f>Table2[[#This Row],[MntMeatProducts]]</f>
        <v>54</v>
      </c>
      <c r="D417" s="4">
        <f>Table2[[#This Row],[MntFishProducts]]</f>
        <v>102</v>
      </c>
      <c r="E417" s="4">
        <f>Table2[[#This Row],[MntSweetProducts]]</f>
        <v>78</v>
      </c>
      <c r="F417" s="4">
        <f>Table2[[#This Row],[MntGoldProds]]</f>
        <v>6</v>
      </c>
      <c r="G417" s="8">
        <f>Table5[[#This Row],[Age]]</f>
        <v>25</v>
      </c>
      <c r="H417" s="2" t="s">
        <v>33</v>
      </c>
      <c r="I417" s="16" t="str">
        <f>IF(AND(People!$J417&gt;=16,People!$J417&lt;=25),"16-25",IF(AND(People!$J417&gt;=26,People!$J417&lt;=35),"26-35",IF(AND(People!$J417&gt;=36,People!$J417&lt;=45),"36-45",IF(AND(People!$J417&gt;=46,People!$J417&lt;=55),"46-55",IF(AND(People!$J417&gt;=56,People!$J417&lt;=65),"56-65",IF(AND(People!$J417&gt;=66,People!$J417&lt;=75),"66-75","ALL"))))))</f>
        <v>16-25</v>
      </c>
      <c r="J417" t="str">
        <f>Table5[[#This Row],[Kid Home]]</f>
        <v>Yes</v>
      </c>
      <c r="K417" t="str">
        <f>Table5[[#This Row],[TennHome]]</f>
        <v>No</v>
      </c>
    </row>
    <row r="418" spans="1:11" ht="16.5" x14ac:dyDescent="0.3">
      <c r="A418" s="6">
        <f>Table2[[#This Row],[MntWines]]</f>
        <v>583</v>
      </c>
      <c r="B418" s="6">
        <f>Table2[[#This Row],[MntFruits]]</f>
        <v>34</v>
      </c>
      <c r="C418" s="6">
        <f>Table2[[#This Row],[MntMeatProducts]]</f>
        <v>309</v>
      </c>
      <c r="D418" s="6">
        <f>Table2[[#This Row],[MntFishProducts]]</f>
        <v>0</v>
      </c>
      <c r="E418" s="6">
        <f>Table2[[#This Row],[MntSweetProducts]]</f>
        <v>22</v>
      </c>
      <c r="F418" s="6">
        <f>Table2[[#This Row],[MntGoldProds]]</f>
        <v>125</v>
      </c>
      <c r="G418" s="8">
        <f>Table5[[#This Row],[Age]]</f>
        <v>51</v>
      </c>
      <c r="H418" s="17" t="s">
        <v>31</v>
      </c>
      <c r="I418" s="16" t="str">
        <f>IF(AND(People!$J418&gt;=16,People!$J418&lt;=25),"16-25",IF(AND(People!$J418&gt;=26,People!$J418&lt;=35),"26-35",IF(AND(People!$J418&gt;=36,People!$J418&lt;=45),"36-45",IF(AND(People!$J418&gt;=46,People!$J418&lt;=55),"46-55",IF(AND(People!$J418&gt;=56,People!$J418&lt;=65),"56-65",IF(AND(People!$J418&gt;=66,People!$J418&lt;=75),"66-75","ALL"))))))</f>
        <v>46-55</v>
      </c>
      <c r="J418" t="str">
        <f>Table5[[#This Row],[Kid Home]]</f>
        <v>No</v>
      </c>
      <c r="K418" t="str">
        <f>Table5[[#This Row],[TennHome]]</f>
        <v>Yes</v>
      </c>
    </row>
    <row r="419" spans="1:11" ht="16.5" x14ac:dyDescent="0.3">
      <c r="A419" s="4">
        <f>Table2[[#This Row],[MntWines]]</f>
        <v>483</v>
      </c>
      <c r="B419" s="4">
        <f>Table2[[#This Row],[MntFruits]]</f>
        <v>0</v>
      </c>
      <c r="C419" s="4">
        <f>Table2[[#This Row],[MntMeatProducts]]</f>
        <v>591</v>
      </c>
      <c r="D419" s="4">
        <f>Table2[[#This Row],[MntFishProducts]]</f>
        <v>156</v>
      </c>
      <c r="E419" s="4">
        <f>Table2[[#This Row],[MntSweetProducts]]</f>
        <v>0</v>
      </c>
      <c r="F419" s="4">
        <f>Table2[[#This Row],[MntGoldProds]]</f>
        <v>12</v>
      </c>
      <c r="G419" s="8">
        <f>Table5[[#This Row],[Age]]</f>
        <v>71</v>
      </c>
      <c r="H419" s="2" t="s">
        <v>31</v>
      </c>
      <c r="I419" s="16" t="str">
        <f>IF(AND(People!$J419&gt;=16,People!$J419&lt;=25),"16-25",IF(AND(People!$J419&gt;=26,People!$J419&lt;=35),"26-35",IF(AND(People!$J419&gt;=36,People!$J419&lt;=45),"36-45",IF(AND(People!$J419&gt;=46,People!$J419&lt;=55),"46-55",IF(AND(People!$J419&gt;=56,People!$J419&lt;=65),"56-65",IF(AND(People!$J419&gt;=66,People!$J419&lt;=75),"66-75","ALL"))))))</f>
        <v>66-75</v>
      </c>
      <c r="J419" t="str">
        <f>Table5[[#This Row],[Kid Home]]</f>
        <v>No</v>
      </c>
      <c r="K419" t="str">
        <f>Table5[[#This Row],[TennHome]]</f>
        <v>No</v>
      </c>
    </row>
    <row r="420" spans="1:11" ht="16.5" x14ac:dyDescent="0.3">
      <c r="A420" s="6">
        <f>Table2[[#This Row],[MntWines]]</f>
        <v>2</v>
      </c>
      <c r="B420" s="6">
        <f>Table2[[#This Row],[MntFruits]]</f>
        <v>5</v>
      </c>
      <c r="C420" s="6">
        <f>Table2[[#This Row],[MntMeatProducts]]</f>
        <v>9</v>
      </c>
      <c r="D420" s="6">
        <f>Table2[[#This Row],[MntFishProducts]]</f>
        <v>28</v>
      </c>
      <c r="E420" s="6">
        <f>Table2[[#This Row],[MntSweetProducts]]</f>
        <v>6</v>
      </c>
      <c r="F420" s="6">
        <f>Table2[[#This Row],[MntGoldProds]]</f>
        <v>28</v>
      </c>
      <c r="G420" s="8">
        <f>Table5[[#This Row],[Age]]</f>
        <v>38</v>
      </c>
      <c r="H420" s="17" t="s">
        <v>30</v>
      </c>
      <c r="I420" s="16" t="str">
        <f>IF(AND(People!$J420&gt;=16,People!$J420&lt;=25),"16-25",IF(AND(People!$J420&gt;=26,People!$J420&lt;=35),"26-35",IF(AND(People!$J420&gt;=36,People!$J420&lt;=45),"36-45",IF(AND(People!$J420&gt;=46,People!$J420&lt;=55),"46-55",IF(AND(People!$J420&gt;=56,People!$J420&lt;=65),"56-65",IF(AND(People!$J420&gt;=66,People!$J420&lt;=75),"66-75","ALL"))))))</f>
        <v>36-45</v>
      </c>
      <c r="J420" t="str">
        <f>Table5[[#This Row],[Kid Home]]</f>
        <v>Yes</v>
      </c>
      <c r="K420" t="str">
        <f>Table5[[#This Row],[TennHome]]</f>
        <v>No</v>
      </c>
    </row>
    <row r="421" spans="1:11" ht="16.5" x14ac:dyDescent="0.3">
      <c r="A421" s="4">
        <f>Table2[[#This Row],[MntWines]]</f>
        <v>966</v>
      </c>
      <c r="B421" s="4">
        <f>Table2[[#This Row],[MntFruits]]</f>
        <v>26</v>
      </c>
      <c r="C421" s="4">
        <f>Table2[[#This Row],[MntMeatProducts]]</f>
        <v>282</v>
      </c>
      <c r="D421" s="4">
        <f>Table2[[#This Row],[MntFishProducts]]</f>
        <v>52</v>
      </c>
      <c r="E421" s="4">
        <f>Table2[[#This Row],[MntSweetProducts]]</f>
        <v>26</v>
      </c>
      <c r="F421" s="4">
        <f>Table2[[#This Row],[MntGoldProds]]</f>
        <v>26</v>
      </c>
      <c r="G421" s="8">
        <f>Table5[[#This Row],[Age]]</f>
        <v>20</v>
      </c>
      <c r="H421" s="2" t="s">
        <v>33</v>
      </c>
      <c r="I421" s="16" t="str">
        <f>IF(AND(People!$J421&gt;=16,People!$J421&lt;=25),"16-25",IF(AND(People!$J421&gt;=26,People!$J421&lt;=35),"26-35",IF(AND(People!$J421&gt;=36,People!$J421&lt;=45),"36-45",IF(AND(People!$J421&gt;=46,People!$J421&lt;=55),"46-55",IF(AND(People!$J421&gt;=56,People!$J421&lt;=65),"56-65",IF(AND(People!$J421&gt;=66,People!$J421&lt;=75),"66-75","ALL"))))))</f>
        <v>16-25</v>
      </c>
      <c r="J421" t="str">
        <f>Table5[[#This Row],[Kid Home]]</f>
        <v>No</v>
      </c>
      <c r="K421" t="str">
        <f>Table5[[#This Row],[TennHome]]</f>
        <v>No</v>
      </c>
    </row>
    <row r="422" spans="1:11" ht="16.5" x14ac:dyDescent="0.3">
      <c r="A422" s="6">
        <f>Table2[[#This Row],[MntWines]]</f>
        <v>822</v>
      </c>
      <c r="B422" s="6">
        <f>Table2[[#This Row],[MntFruits]]</f>
        <v>114</v>
      </c>
      <c r="C422" s="6">
        <f>Table2[[#This Row],[MntMeatProducts]]</f>
        <v>108</v>
      </c>
      <c r="D422" s="6">
        <f>Table2[[#This Row],[MntFishProducts]]</f>
        <v>179</v>
      </c>
      <c r="E422" s="6">
        <f>Table2[[#This Row],[MntSweetProducts]]</f>
        <v>137</v>
      </c>
      <c r="F422" s="6">
        <f>Table2[[#This Row],[MntGoldProds]]</f>
        <v>114</v>
      </c>
      <c r="G422" s="8">
        <f>Table5[[#This Row],[Age]]</f>
        <v>32</v>
      </c>
      <c r="H422" s="17" t="s">
        <v>33</v>
      </c>
      <c r="I422" s="16" t="str">
        <f>IF(AND(People!$J422&gt;=16,People!$J422&lt;=25),"16-25",IF(AND(People!$J422&gt;=26,People!$J422&lt;=35),"26-35",IF(AND(People!$J422&gt;=36,People!$J422&lt;=45),"36-45",IF(AND(People!$J422&gt;=46,People!$J422&lt;=55),"46-55",IF(AND(People!$J422&gt;=56,People!$J422&lt;=65),"56-65",IF(AND(People!$J422&gt;=66,People!$J422&lt;=75),"66-75","ALL"))))))</f>
        <v>26-35</v>
      </c>
      <c r="J422" t="str">
        <f>Table5[[#This Row],[Kid Home]]</f>
        <v>No</v>
      </c>
      <c r="K422" t="str">
        <f>Table5[[#This Row],[TennHome]]</f>
        <v>No</v>
      </c>
    </row>
    <row r="423" spans="1:11" ht="16.5" x14ac:dyDescent="0.3">
      <c r="A423" s="4">
        <f>Table2[[#This Row],[MntWines]]</f>
        <v>604</v>
      </c>
      <c r="B423" s="4">
        <f>Table2[[#This Row],[MntFruits]]</f>
        <v>0</v>
      </c>
      <c r="C423" s="4">
        <f>Table2[[#This Row],[MntMeatProducts]]</f>
        <v>100</v>
      </c>
      <c r="D423" s="4">
        <f>Table2[[#This Row],[MntFishProducts]]</f>
        <v>19</v>
      </c>
      <c r="E423" s="4">
        <f>Table2[[#This Row],[MntSweetProducts]]</f>
        <v>0</v>
      </c>
      <c r="F423" s="4">
        <f>Table2[[#This Row],[MntGoldProds]]</f>
        <v>28</v>
      </c>
      <c r="G423" s="8">
        <f>Table5[[#This Row],[Age]]</f>
        <v>42</v>
      </c>
      <c r="H423" s="2" t="s">
        <v>33</v>
      </c>
      <c r="I423" s="16" t="str">
        <f>IF(AND(People!$J423&gt;=16,People!$J423&lt;=25),"16-25",IF(AND(People!$J423&gt;=26,People!$J423&lt;=35),"26-35",IF(AND(People!$J423&gt;=36,People!$J423&lt;=45),"36-45",IF(AND(People!$J423&gt;=46,People!$J423&lt;=55),"46-55",IF(AND(People!$J423&gt;=56,People!$J423&lt;=65),"56-65",IF(AND(People!$J423&gt;=66,People!$J423&lt;=75),"66-75","ALL"))))))</f>
        <v>36-45</v>
      </c>
      <c r="J423" t="str">
        <f>Table5[[#This Row],[Kid Home]]</f>
        <v>Yes</v>
      </c>
      <c r="K423" t="str">
        <f>Table5[[#This Row],[TennHome]]</f>
        <v>Yes</v>
      </c>
    </row>
    <row r="424" spans="1:11" ht="16.5" x14ac:dyDescent="0.3">
      <c r="A424" s="6">
        <f>Table2[[#This Row],[MntWines]]</f>
        <v>19</v>
      </c>
      <c r="B424" s="6">
        <f>Table2[[#This Row],[MntFruits]]</f>
        <v>3</v>
      </c>
      <c r="C424" s="6">
        <f>Table2[[#This Row],[MntMeatProducts]]</f>
        <v>19</v>
      </c>
      <c r="D424" s="6">
        <f>Table2[[#This Row],[MntFishProducts]]</f>
        <v>3</v>
      </c>
      <c r="E424" s="6">
        <f>Table2[[#This Row],[MntSweetProducts]]</f>
        <v>1</v>
      </c>
      <c r="F424" s="6">
        <f>Table2[[#This Row],[MntGoldProds]]</f>
        <v>3</v>
      </c>
      <c r="G424" s="8">
        <f>Table5[[#This Row],[Age]]</f>
        <v>41</v>
      </c>
      <c r="H424" s="17" t="s">
        <v>31</v>
      </c>
      <c r="I424" s="16" t="str">
        <f>IF(AND(People!$J424&gt;=16,People!$J424&lt;=25),"16-25",IF(AND(People!$J424&gt;=26,People!$J424&lt;=35),"26-35",IF(AND(People!$J424&gt;=36,People!$J424&lt;=45),"36-45",IF(AND(People!$J424&gt;=46,People!$J424&lt;=55),"46-55",IF(AND(People!$J424&gt;=56,People!$J424&lt;=65),"56-65",IF(AND(People!$J424&gt;=66,People!$J424&lt;=75),"66-75","ALL"))))))</f>
        <v>36-45</v>
      </c>
      <c r="J424" t="str">
        <f>Table5[[#This Row],[Kid Home]]</f>
        <v>Yes</v>
      </c>
      <c r="K424" t="str">
        <f>Table5[[#This Row],[TennHome]]</f>
        <v>No</v>
      </c>
    </row>
    <row r="425" spans="1:11" ht="16.5" x14ac:dyDescent="0.3">
      <c r="A425" s="4">
        <f>Table2[[#This Row],[MntWines]]</f>
        <v>5</v>
      </c>
      <c r="B425" s="4">
        <f>Table2[[#This Row],[MntFruits]]</f>
        <v>3</v>
      </c>
      <c r="C425" s="4">
        <f>Table2[[#This Row],[MntMeatProducts]]</f>
        <v>11</v>
      </c>
      <c r="D425" s="4">
        <f>Table2[[#This Row],[MntFishProducts]]</f>
        <v>12</v>
      </c>
      <c r="E425" s="4">
        <f>Table2[[#This Row],[MntSweetProducts]]</f>
        <v>5</v>
      </c>
      <c r="F425" s="4">
        <f>Table2[[#This Row],[MntGoldProds]]</f>
        <v>9</v>
      </c>
      <c r="G425" s="8">
        <f>Table5[[#This Row],[Age]]</f>
        <v>31</v>
      </c>
      <c r="H425" s="2" t="s">
        <v>33</v>
      </c>
      <c r="I425" s="16" t="str">
        <f>IF(AND(People!$J425&gt;=16,People!$J425&lt;=25),"16-25",IF(AND(People!$J425&gt;=26,People!$J425&lt;=35),"26-35",IF(AND(People!$J425&gt;=36,People!$J425&lt;=45),"36-45",IF(AND(People!$J425&gt;=46,People!$J425&lt;=55),"46-55",IF(AND(People!$J425&gt;=56,People!$J425&lt;=65),"56-65",IF(AND(People!$J425&gt;=66,People!$J425&lt;=75),"66-75","ALL"))))))</f>
        <v>26-35</v>
      </c>
      <c r="J425" t="str">
        <f>Table5[[#This Row],[Kid Home]]</f>
        <v>Yes</v>
      </c>
      <c r="K425" t="str">
        <f>Table5[[#This Row],[TennHome]]</f>
        <v>No</v>
      </c>
    </row>
    <row r="426" spans="1:11" ht="16.5" x14ac:dyDescent="0.3">
      <c r="A426" s="6">
        <f>Table2[[#This Row],[MntWines]]</f>
        <v>2</v>
      </c>
      <c r="B426" s="6">
        <f>Table2[[#This Row],[MntFruits]]</f>
        <v>2</v>
      </c>
      <c r="C426" s="6">
        <f>Table2[[#This Row],[MntMeatProducts]]</f>
        <v>2</v>
      </c>
      <c r="D426" s="6">
        <f>Table2[[#This Row],[MntFishProducts]]</f>
        <v>2</v>
      </c>
      <c r="E426" s="6">
        <f>Table2[[#This Row],[MntSweetProducts]]</f>
        <v>1</v>
      </c>
      <c r="F426" s="6">
        <f>Table2[[#This Row],[MntGoldProds]]</f>
        <v>1</v>
      </c>
      <c r="G426" s="8">
        <f>Table5[[#This Row],[Age]]</f>
        <v>32</v>
      </c>
      <c r="H426" s="17" t="s">
        <v>33</v>
      </c>
      <c r="I426" s="16" t="str">
        <f>IF(AND(People!$J426&gt;=16,People!$J426&lt;=25),"16-25",IF(AND(People!$J426&gt;=26,People!$J426&lt;=35),"26-35",IF(AND(People!$J426&gt;=36,People!$J426&lt;=45),"36-45",IF(AND(People!$J426&gt;=46,People!$J426&lt;=55),"46-55",IF(AND(People!$J426&gt;=56,People!$J426&lt;=65),"56-65",IF(AND(People!$J426&gt;=66,People!$J426&lt;=75),"66-75","ALL"))))))</f>
        <v>26-35</v>
      </c>
      <c r="J426" t="str">
        <f>Table5[[#This Row],[Kid Home]]</f>
        <v>Yes</v>
      </c>
      <c r="K426" t="str">
        <f>Table5[[#This Row],[TennHome]]</f>
        <v>No</v>
      </c>
    </row>
    <row r="427" spans="1:11" ht="16.5" x14ac:dyDescent="0.3">
      <c r="A427" s="4">
        <f>Table2[[#This Row],[MntWines]]</f>
        <v>1076</v>
      </c>
      <c r="B427" s="4">
        <f>Table2[[#This Row],[MntFruits]]</f>
        <v>68</v>
      </c>
      <c r="C427" s="4">
        <f>Table2[[#This Row],[MntMeatProducts]]</f>
        <v>103</v>
      </c>
      <c r="D427" s="4">
        <f>Table2[[#This Row],[MntFishProducts]]</f>
        <v>29</v>
      </c>
      <c r="E427" s="4">
        <f>Table2[[#This Row],[MntSweetProducts]]</f>
        <v>91</v>
      </c>
      <c r="F427" s="4">
        <f>Table2[[#This Row],[MntGoldProds]]</f>
        <v>68</v>
      </c>
      <c r="G427" s="8">
        <f>Table5[[#This Row],[Age]]</f>
        <v>39</v>
      </c>
      <c r="H427" s="2" t="s">
        <v>33</v>
      </c>
      <c r="I427" s="16" t="str">
        <f>IF(AND(People!$J427&gt;=16,People!$J427&lt;=25),"16-25",IF(AND(People!$J427&gt;=26,People!$J427&lt;=35),"26-35",IF(AND(People!$J427&gt;=36,People!$J427&lt;=45),"36-45",IF(AND(People!$J427&gt;=46,People!$J427&lt;=55),"46-55",IF(AND(People!$J427&gt;=56,People!$J427&lt;=65),"56-65",IF(AND(People!$J427&gt;=66,People!$J427&lt;=75),"66-75","ALL"))))))</f>
        <v>36-45</v>
      </c>
      <c r="J427" t="str">
        <f>Table5[[#This Row],[Kid Home]]</f>
        <v>No</v>
      </c>
      <c r="K427" t="str">
        <f>Table5[[#This Row],[TennHome]]</f>
        <v>No</v>
      </c>
    </row>
    <row r="428" spans="1:11" ht="16.5" x14ac:dyDescent="0.3">
      <c r="A428" s="6">
        <f>Table2[[#This Row],[MntWines]]</f>
        <v>1285</v>
      </c>
      <c r="B428" s="6">
        <f>Table2[[#This Row],[MntFruits]]</f>
        <v>42</v>
      </c>
      <c r="C428" s="6">
        <f>Table2[[#This Row],[MntMeatProducts]]</f>
        <v>716</v>
      </c>
      <c r="D428" s="6">
        <f>Table2[[#This Row],[MntFishProducts]]</f>
        <v>55</v>
      </c>
      <c r="E428" s="6">
        <f>Table2[[#This Row],[MntSweetProducts]]</f>
        <v>0</v>
      </c>
      <c r="F428" s="6">
        <f>Table2[[#This Row],[MntGoldProds]]</f>
        <v>21</v>
      </c>
      <c r="G428" s="8">
        <f>Table5[[#This Row],[Age]]</f>
        <v>72</v>
      </c>
      <c r="H428" s="17" t="s">
        <v>33</v>
      </c>
      <c r="I428" s="16" t="str">
        <f>IF(AND(People!$J428&gt;=16,People!$J428&lt;=25),"16-25",IF(AND(People!$J428&gt;=26,People!$J428&lt;=35),"26-35",IF(AND(People!$J428&gt;=36,People!$J428&lt;=45),"36-45",IF(AND(People!$J428&gt;=46,People!$J428&lt;=55),"46-55",IF(AND(People!$J428&gt;=56,People!$J428&lt;=65),"56-65",IF(AND(People!$J428&gt;=66,People!$J428&lt;=75),"66-75","ALL"))))))</f>
        <v>66-75</v>
      </c>
      <c r="J428" t="str">
        <f>Table5[[#This Row],[Kid Home]]</f>
        <v>No</v>
      </c>
      <c r="K428" t="str">
        <f>Table5[[#This Row],[TennHome]]</f>
        <v>No</v>
      </c>
    </row>
    <row r="429" spans="1:11" ht="16.5" x14ac:dyDescent="0.3">
      <c r="A429" s="4">
        <f>Table2[[#This Row],[MntWines]]</f>
        <v>10</v>
      </c>
      <c r="B429" s="4">
        <f>Table2[[#This Row],[MntFruits]]</f>
        <v>0</v>
      </c>
      <c r="C429" s="4">
        <f>Table2[[#This Row],[MntMeatProducts]]</f>
        <v>7</v>
      </c>
      <c r="D429" s="4">
        <f>Table2[[#This Row],[MntFishProducts]]</f>
        <v>2</v>
      </c>
      <c r="E429" s="4">
        <f>Table2[[#This Row],[MntSweetProducts]]</f>
        <v>0</v>
      </c>
      <c r="F429" s="4">
        <f>Table2[[#This Row],[MntGoldProds]]</f>
        <v>1</v>
      </c>
      <c r="G429" s="8">
        <f>Table5[[#This Row],[Age]]</f>
        <v>60</v>
      </c>
      <c r="H429" s="2" t="s">
        <v>33</v>
      </c>
      <c r="I429" s="16" t="str">
        <f>IF(AND(People!$J429&gt;=16,People!$J429&lt;=25),"16-25",IF(AND(People!$J429&gt;=26,People!$J429&lt;=35),"26-35",IF(AND(People!$J429&gt;=36,People!$J429&lt;=45),"36-45",IF(AND(People!$J429&gt;=46,People!$J429&lt;=55),"46-55",IF(AND(People!$J429&gt;=56,People!$J429&lt;=65),"56-65",IF(AND(People!$J429&gt;=66,People!$J429&lt;=75),"66-75","ALL"))))))</f>
        <v>56-65</v>
      </c>
      <c r="J429" t="str">
        <f>Table5[[#This Row],[Kid Home]]</f>
        <v>Yes</v>
      </c>
      <c r="K429" t="str">
        <f>Table5[[#This Row],[TennHome]]</f>
        <v>Yes</v>
      </c>
    </row>
    <row r="430" spans="1:11" ht="16.5" x14ac:dyDescent="0.3">
      <c r="A430" s="6">
        <f>Table2[[#This Row],[MntWines]]</f>
        <v>551</v>
      </c>
      <c r="B430" s="6">
        <f>Table2[[#This Row],[MntFruits]]</f>
        <v>137</v>
      </c>
      <c r="C430" s="6">
        <f>Table2[[#This Row],[MntMeatProducts]]</f>
        <v>792</v>
      </c>
      <c r="D430" s="6">
        <f>Table2[[#This Row],[MntFishProducts]]</f>
        <v>179</v>
      </c>
      <c r="E430" s="6">
        <f>Table2[[#This Row],[MntSweetProducts]]</f>
        <v>103</v>
      </c>
      <c r="F430" s="6">
        <f>Table2[[#This Row],[MntGoldProds]]</f>
        <v>33</v>
      </c>
      <c r="G430" s="8">
        <f>Table5[[#This Row],[Age]]</f>
        <v>28</v>
      </c>
      <c r="H430" s="17" t="s">
        <v>31</v>
      </c>
      <c r="I430" s="16" t="str">
        <f>IF(AND(People!$J430&gt;=16,People!$J430&lt;=25),"16-25",IF(AND(People!$J430&gt;=26,People!$J430&lt;=35),"26-35",IF(AND(People!$J430&gt;=36,People!$J430&lt;=45),"36-45",IF(AND(People!$J430&gt;=46,People!$J430&lt;=55),"46-55",IF(AND(People!$J430&gt;=56,People!$J430&lt;=65),"56-65",IF(AND(People!$J430&gt;=66,People!$J430&lt;=75),"66-75","ALL"))))))</f>
        <v>26-35</v>
      </c>
      <c r="J430" t="str">
        <f>Table5[[#This Row],[Kid Home]]</f>
        <v>No</v>
      </c>
      <c r="K430" t="str">
        <f>Table5[[#This Row],[TennHome]]</f>
        <v>No</v>
      </c>
    </row>
    <row r="431" spans="1:11" ht="16.5" x14ac:dyDescent="0.3">
      <c r="A431" s="4">
        <f>Table2[[#This Row],[MntWines]]</f>
        <v>800</v>
      </c>
      <c r="B431" s="4">
        <f>Table2[[#This Row],[MntFruits]]</f>
        <v>0</v>
      </c>
      <c r="C431" s="4">
        <f>Table2[[#This Row],[MntMeatProducts]]</f>
        <v>297</v>
      </c>
      <c r="D431" s="4">
        <f>Table2[[#This Row],[MntFishProducts]]</f>
        <v>0</v>
      </c>
      <c r="E431" s="4">
        <f>Table2[[#This Row],[MntSweetProducts]]</f>
        <v>34</v>
      </c>
      <c r="F431" s="4">
        <f>Table2[[#This Row],[MntGoldProds]]</f>
        <v>57</v>
      </c>
      <c r="G431" s="8">
        <f>Table5[[#This Row],[Age]]</f>
        <v>25</v>
      </c>
      <c r="H431" s="2" t="s">
        <v>33</v>
      </c>
      <c r="I431" s="16" t="str">
        <f>IF(AND(People!$J431&gt;=16,People!$J431&lt;=25),"16-25",IF(AND(People!$J431&gt;=26,People!$J431&lt;=35),"26-35",IF(AND(People!$J431&gt;=36,People!$J431&lt;=45),"36-45",IF(AND(People!$J431&gt;=46,People!$J431&lt;=55),"46-55",IF(AND(People!$J431&gt;=56,People!$J431&lt;=65),"56-65",IF(AND(People!$J431&gt;=66,People!$J431&lt;=75),"66-75","ALL"))))))</f>
        <v>16-25</v>
      </c>
      <c r="J431" t="str">
        <f>Table5[[#This Row],[Kid Home]]</f>
        <v>Yes</v>
      </c>
      <c r="K431" t="str">
        <f>Table5[[#This Row],[TennHome]]</f>
        <v>No</v>
      </c>
    </row>
    <row r="432" spans="1:11" ht="16.5" x14ac:dyDescent="0.3">
      <c r="A432" s="6">
        <f>Table2[[#This Row],[MntWines]]</f>
        <v>2</v>
      </c>
      <c r="B432" s="6">
        <f>Table2[[#This Row],[MntFruits]]</f>
        <v>2</v>
      </c>
      <c r="C432" s="6">
        <f>Table2[[#This Row],[MntMeatProducts]]</f>
        <v>11</v>
      </c>
      <c r="D432" s="6">
        <f>Table2[[#This Row],[MntFishProducts]]</f>
        <v>10</v>
      </c>
      <c r="E432" s="6">
        <f>Table2[[#This Row],[MntSweetProducts]]</f>
        <v>6</v>
      </c>
      <c r="F432" s="6">
        <f>Table2[[#This Row],[MntGoldProds]]</f>
        <v>12</v>
      </c>
      <c r="G432" s="8">
        <f>Table5[[#This Row],[Age]]</f>
        <v>25</v>
      </c>
      <c r="H432" s="17" t="s">
        <v>30</v>
      </c>
      <c r="I432" s="16" t="str">
        <f>IF(AND(People!$J432&gt;=16,People!$J432&lt;=25),"16-25",IF(AND(People!$J432&gt;=26,People!$J432&lt;=35),"26-35",IF(AND(People!$J432&gt;=36,People!$J432&lt;=45),"36-45",IF(AND(People!$J432&gt;=46,People!$J432&lt;=55),"46-55",IF(AND(People!$J432&gt;=56,People!$J432&lt;=65),"56-65",IF(AND(People!$J432&gt;=66,People!$J432&lt;=75),"66-75","ALL"))))))</f>
        <v>16-25</v>
      </c>
      <c r="J432" t="str">
        <f>Table5[[#This Row],[Kid Home]]</f>
        <v>Yes</v>
      </c>
      <c r="K432" t="str">
        <f>Table5[[#This Row],[TennHome]]</f>
        <v>No</v>
      </c>
    </row>
    <row r="433" spans="1:11" ht="16.5" x14ac:dyDescent="0.3">
      <c r="A433" s="4">
        <f>Table2[[#This Row],[MntWines]]</f>
        <v>378</v>
      </c>
      <c r="B433" s="4">
        <f>Table2[[#This Row],[MntFruits]]</f>
        <v>0</v>
      </c>
      <c r="C433" s="4">
        <f>Table2[[#This Row],[MntMeatProducts]]</f>
        <v>189</v>
      </c>
      <c r="D433" s="4">
        <f>Table2[[#This Row],[MntFishProducts]]</f>
        <v>97</v>
      </c>
      <c r="E433" s="4">
        <f>Table2[[#This Row],[MntSweetProducts]]</f>
        <v>172</v>
      </c>
      <c r="F433" s="4">
        <f>Table2[[#This Row],[MntGoldProds]]</f>
        <v>172</v>
      </c>
      <c r="G433" s="8">
        <f>Table5[[#This Row],[Age]]</f>
        <v>45</v>
      </c>
      <c r="H433" s="2" t="s">
        <v>33</v>
      </c>
      <c r="I433" s="16" t="str">
        <f>IF(AND(People!$J433&gt;=16,People!$J433&lt;=25),"16-25",IF(AND(People!$J433&gt;=26,People!$J433&lt;=35),"26-35",IF(AND(People!$J433&gt;=36,People!$J433&lt;=45),"36-45",IF(AND(People!$J433&gt;=46,People!$J433&lt;=55),"46-55",IF(AND(People!$J433&gt;=56,People!$J433&lt;=65),"56-65",IF(AND(People!$J433&gt;=66,People!$J433&lt;=75),"66-75","ALL"))))))</f>
        <v>36-45</v>
      </c>
      <c r="J433" t="str">
        <f>Table5[[#This Row],[Kid Home]]</f>
        <v>No</v>
      </c>
      <c r="K433" t="str">
        <f>Table5[[#This Row],[TennHome]]</f>
        <v>Yes</v>
      </c>
    </row>
    <row r="434" spans="1:11" ht="16.5" x14ac:dyDescent="0.3">
      <c r="A434" s="6">
        <f>Table2[[#This Row],[MntWines]]</f>
        <v>1248</v>
      </c>
      <c r="B434" s="6">
        <f>Table2[[#This Row],[MntFruits]]</f>
        <v>16</v>
      </c>
      <c r="C434" s="6">
        <f>Table2[[#This Row],[MntMeatProducts]]</f>
        <v>349</v>
      </c>
      <c r="D434" s="6">
        <f>Table2[[#This Row],[MntFishProducts]]</f>
        <v>43</v>
      </c>
      <c r="E434" s="6">
        <f>Table2[[#This Row],[MntSweetProducts]]</f>
        <v>16</v>
      </c>
      <c r="F434" s="6">
        <f>Table2[[#This Row],[MntGoldProds]]</f>
        <v>16</v>
      </c>
      <c r="G434" s="8">
        <f>Table5[[#This Row],[Age]]</f>
        <v>52</v>
      </c>
      <c r="H434" s="17" t="s">
        <v>31</v>
      </c>
      <c r="I434" s="16" t="str">
        <f>IF(AND(People!$J434&gt;=16,People!$J434&lt;=25),"16-25",IF(AND(People!$J434&gt;=26,People!$J434&lt;=35),"26-35",IF(AND(People!$J434&gt;=36,People!$J434&lt;=45),"36-45",IF(AND(People!$J434&gt;=46,People!$J434&lt;=55),"46-55",IF(AND(People!$J434&gt;=56,People!$J434&lt;=65),"56-65",IF(AND(People!$J434&gt;=66,People!$J434&lt;=75),"66-75","ALL"))))))</f>
        <v>46-55</v>
      </c>
      <c r="J434" t="str">
        <f>Table5[[#This Row],[Kid Home]]</f>
        <v>No</v>
      </c>
      <c r="K434" t="str">
        <f>Table5[[#This Row],[TennHome]]</f>
        <v>No</v>
      </c>
    </row>
    <row r="435" spans="1:11" ht="16.5" x14ac:dyDescent="0.3">
      <c r="A435" s="4">
        <f>Table2[[#This Row],[MntWines]]</f>
        <v>235</v>
      </c>
      <c r="B435" s="4">
        <f>Table2[[#This Row],[MntFruits]]</f>
        <v>0</v>
      </c>
      <c r="C435" s="4">
        <f>Table2[[#This Row],[MntMeatProducts]]</f>
        <v>235</v>
      </c>
      <c r="D435" s="4">
        <f>Table2[[#This Row],[MntFishProducts]]</f>
        <v>19</v>
      </c>
      <c r="E435" s="4">
        <f>Table2[[#This Row],[MntSweetProducts]]</f>
        <v>4</v>
      </c>
      <c r="F435" s="4">
        <f>Table2[[#This Row],[MntGoldProds]]</f>
        <v>191</v>
      </c>
      <c r="G435" s="8">
        <f>Table5[[#This Row],[Age]]</f>
        <v>23</v>
      </c>
      <c r="H435" s="2" t="s">
        <v>33</v>
      </c>
      <c r="I435" s="16" t="str">
        <f>IF(AND(People!$J435&gt;=16,People!$J435&lt;=25),"16-25",IF(AND(People!$J435&gt;=26,People!$J435&lt;=35),"26-35",IF(AND(People!$J435&gt;=36,People!$J435&lt;=45),"36-45",IF(AND(People!$J435&gt;=46,People!$J435&lt;=55),"46-55",IF(AND(People!$J435&gt;=56,People!$J435&lt;=65),"56-65",IF(AND(People!$J435&gt;=66,People!$J435&lt;=75),"66-75","ALL"))))))</f>
        <v>16-25</v>
      </c>
      <c r="J435" t="str">
        <f>Table5[[#This Row],[Kid Home]]</f>
        <v>Yes</v>
      </c>
      <c r="K435" t="str">
        <f>Table5[[#This Row],[TennHome]]</f>
        <v>No</v>
      </c>
    </row>
    <row r="436" spans="1:11" ht="16.5" x14ac:dyDescent="0.3">
      <c r="A436" s="6">
        <f>Table2[[#This Row],[MntWines]]</f>
        <v>515</v>
      </c>
      <c r="B436" s="6">
        <f>Table2[[#This Row],[MntFruits]]</f>
        <v>47</v>
      </c>
      <c r="C436" s="6">
        <f>Table2[[#This Row],[MntMeatProducts]]</f>
        <v>181</v>
      </c>
      <c r="D436" s="6">
        <f>Table2[[#This Row],[MntFishProducts]]</f>
        <v>149</v>
      </c>
      <c r="E436" s="6">
        <f>Table2[[#This Row],[MntSweetProducts]]</f>
        <v>95</v>
      </c>
      <c r="F436" s="6">
        <f>Table2[[#This Row],[MntGoldProds]]</f>
        <v>95</v>
      </c>
      <c r="G436" s="8">
        <f>Table5[[#This Row],[Age]]</f>
        <v>46</v>
      </c>
      <c r="H436" s="17" t="s">
        <v>30</v>
      </c>
      <c r="I436" s="16" t="str">
        <f>IF(AND(People!$J436&gt;=16,People!$J436&lt;=25),"16-25",IF(AND(People!$J436&gt;=26,People!$J436&lt;=35),"26-35",IF(AND(People!$J436&gt;=36,People!$J436&lt;=45),"36-45",IF(AND(People!$J436&gt;=46,People!$J436&lt;=55),"46-55",IF(AND(People!$J436&gt;=56,People!$J436&lt;=65),"56-65",IF(AND(People!$J436&gt;=66,People!$J436&lt;=75),"66-75","ALL"))))))</f>
        <v>46-55</v>
      </c>
      <c r="J436" t="str">
        <f>Table5[[#This Row],[Kid Home]]</f>
        <v>Yes</v>
      </c>
      <c r="K436" t="str">
        <f>Table5[[#This Row],[TennHome]]</f>
        <v>Yes</v>
      </c>
    </row>
    <row r="437" spans="1:11" ht="16.5" x14ac:dyDescent="0.3">
      <c r="A437" s="4">
        <f>Table2[[#This Row],[MntWines]]</f>
        <v>438</v>
      </c>
      <c r="B437" s="4">
        <f>Table2[[#This Row],[MntFruits]]</f>
        <v>66</v>
      </c>
      <c r="C437" s="4">
        <f>Table2[[#This Row],[MntMeatProducts]]</f>
        <v>400</v>
      </c>
      <c r="D437" s="4">
        <f>Table2[[#This Row],[MntFishProducts]]</f>
        <v>12</v>
      </c>
      <c r="E437" s="4">
        <f>Table2[[#This Row],[MntSweetProducts]]</f>
        <v>38</v>
      </c>
      <c r="F437" s="4">
        <f>Table2[[#This Row],[MntGoldProds]]</f>
        <v>114</v>
      </c>
      <c r="G437" s="8">
        <f>Table5[[#This Row],[Age]]</f>
        <v>49</v>
      </c>
      <c r="H437" s="2" t="s">
        <v>31</v>
      </c>
      <c r="I437" s="16" t="str">
        <f>IF(AND(People!$J437&gt;=16,People!$J437&lt;=25),"16-25",IF(AND(People!$J437&gt;=26,People!$J437&lt;=35),"26-35",IF(AND(People!$J437&gt;=36,People!$J437&lt;=45),"36-45",IF(AND(People!$J437&gt;=46,People!$J437&lt;=55),"46-55",IF(AND(People!$J437&gt;=56,People!$J437&lt;=65),"56-65",IF(AND(People!$J437&gt;=66,People!$J437&lt;=75),"66-75","ALL"))))))</f>
        <v>46-55</v>
      </c>
      <c r="J437" t="str">
        <f>Table5[[#This Row],[Kid Home]]</f>
        <v>No</v>
      </c>
      <c r="K437" t="str">
        <f>Table5[[#This Row],[TennHome]]</f>
        <v>Yes</v>
      </c>
    </row>
    <row r="438" spans="1:11" ht="16.5" x14ac:dyDescent="0.3">
      <c r="A438" s="6">
        <f>Table2[[#This Row],[MntWines]]</f>
        <v>25</v>
      </c>
      <c r="B438" s="6">
        <f>Table2[[#This Row],[MntFruits]]</f>
        <v>0</v>
      </c>
      <c r="C438" s="6">
        <f>Table2[[#This Row],[MntMeatProducts]]</f>
        <v>22</v>
      </c>
      <c r="D438" s="6">
        <f>Table2[[#This Row],[MntFishProducts]]</f>
        <v>2</v>
      </c>
      <c r="E438" s="6">
        <f>Table2[[#This Row],[MntSweetProducts]]</f>
        <v>3</v>
      </c>
      <c r="F438" s="6">
        <f>Table2[[#This Row],[MntGoldProds]]</f>
        <v>5</v>
      </c>
      <c r="G438" s="8">
        <f>Table5[[#This Row],[Age]]</f>
        <v>44</v>
      </c>
      <c r="H438" s="17" t="s">
        <v>35</v>
      </c>
      <c r="I438" s="16" t="str">
        <f>IF(AND(People!$J438&gt;=16,People!$J438&lt;=25),"16-25",IF(AND(People!$J438&gt;=26,People!$J438&lt;=35),"26-35",IF(AND(People!$J438&gt;=36,People!$J438&lt;=45),"36-45",IF(AND(People!$J438&gt;=46,People!$J438&lt;=55),"46-55",IF(AND(People!$J438&gt;=56,People!$J438&lt;=65),"56-65",IF(AND(People!$J438&gt;=66,People!$J438&lt;=75),"66-75","ALL"))))))</f>
        <v>36-45</v>
      </c>
      <c r="J438" t="str">
        <f>Table5[[#This Row],[Kid Home]]</f>
        <v>Yes</v>
      </c>
      <c r="K438" t="str">
        <f>Table5[[#This Row],[TennHome]]</f>
        <v>No</v>
      </c>
    </row>
    <row r="439" spans="1:11" ht="16.5" x14ac:dyDescent="0.3">
      <c r="A439" s="4">
        <f>Table2[[#This Row],[MntWines]]</f>
        <v>31</v>
      </c>
      <c r="B439" s="4">
        <f>Table2[[#This Row],[MntFruits]]</f>
        <v>0</v>
      </c>
      <c r="C439" s="4">
        <f>Table2[[#This Row],[MntMeatProducts]]</f>
        <v>7</v>
      </c>
      <c r="D439" s="4">
        <f>Table2[[#This Row],[MntFishProducts]]</f>
        <v>2</v>
      </c>
      <c r="E439" s="4">
        <f>Table2[[#This Row],[MntSweetProducts]]</f>
        <v>0</v>
      </c>
      <c r="F439" s="4">
        <f>Table2[[#This Row],[MntGoldProds]]</f>
        <v>6</v>
      </c>
      <c r="G439" s="8">
        <f>Table5[[#This Row],[Age]]</f>
        <v>57</v>
      </c>
      <c r="H439" s="2" t="s">
        <v>38</v>
      </c>
      <c r="I439" s="16" t="str">
        <f>IF(AND(People!$J439&gt;=16,People!$J439&lt;=25),"16-25",IF(AND(People!$J439&gt;=26,People!$J439&lt;=35),"26-35",IF(AND(People!$J439&gt;=36,People!$J439&lt;=45),"36-45",IF(AND(People!$J439&gt;=46,People!$J439&lt;=55),"46-55",IF(AND(People!$J439&gt;=56,People!$J439&lt;=65),"56-65",IF(AND(People!$J439&gt;=66,People!$J439&lt;=75),"66-75","ALL"))))))</f>
        <v>56-65</v>
      </c>
      <c r="J439" t="str">
        <f>Table5[[#This Row],[Kid Home]]</f>
        <v>No</v>
      </c>
      <c r="K439" t="str">
        <f>Table5[[#This Row],[TennHome]]</f>
        <v>Yes</v>
      </c>
    </row>
    <row r="440" spans="1:11" ht="16.5" x14ac:dyDescent="0.3">
      <c r="A440" s="6">
        <f>Table2[[#This Row],[MntWines]]</f>
        <v>357</v>
      </c>
      <c r="B440" s="6">
        <f>Table2[[#This Row],[MntFruits]]</f>
        <v>35</v>
      </c>
      <c r="C440" s="6">
        <f>Table2[[#This Row],[MntMeatProducts]]</f>
        <v>271</v>
      </c>
      <c r="D440" s="6">
        <f>Table2[[#This Row],[MntFishProducts]]</f>
        <v>28</v>
      </c>
      <c r="E440" s="6">
        <f>Table2[[#This Row],[MntSweetProducts]]</f>
        <v>28</v>
      </c>
      <c r="F440" s="6">
        <f>Table2[[#This Row],[MntGoldProds]]</f>
        <v>14</v>
      </c>
      <c r="G440" s="8">
        <f>Table5[[#This Row],[Age]]</f>
        <v>47</v>
      </c>
      <c r="H440" s="17" t="s">
        <v>33</v>
      </c>
      <c r="I440" s="16" t="str">
        <f>IF(AND(People!$J440&gt;=16,People!$J440&lt;=25),"16-25",IF(AND(People!$J440&gt;=26,People!$J440&lt;=35),"26-35",IF(AND(People!$J440&gt;=36,People!$J440&lt;=45),"36-45",IF(AND(People!$J440&gt;=46,People!$J440&lt;=55),"46-55",IF(AND(People!$J440&gt;=56,People!$J440&lt;=65),"56-65",IF(AND(People!$J440&gt;=66,People!$J440&lt;=75),"66-75","ALL"))))))</f>
        <v>46-55</v>
      </c>
      <c r="J440" t="str">
        <f>Table5[[#This Row],[Kid Home]]</f>
        <v>No</v>
      </c>
      <c r="K440" t="str">
        <f>Table5[[#This Row],[TennHome]]</f>
        <v>Yes</v>
      </c>
    </row>
    <row r="441" spans="1:11" ht="16.5" x14ac:dyDescent="0.3">
      <c r="A441" s="4">
        <f>Table2[[#This Row],[MntWines]]</f>
        <v>400</v>
      </c>
      <c r="B441" s="4">
        <f>Table2[[#This Row],[MntFruits]]</f>
        <v>4</v>
      </c>
      <c r="C441" s="4">
        <f>Table2[[#This Row],[MntMeatProducts]]</f>
        <v>35</v>
      </c>
      <c r="D441" s="4">
        <f>Table2[[#This Row],[MntFishProducts]]</f>
        <v>6</v>
      </c>
      <c r="E441" s="4">
        <f>Table2[[#This Row],[MntSweetProducts]]</f>
        <v>0</v>
      </c>
      <c r="F441" s="4">
        <f>Table2[[#This Row],[MntGoldProds]]</f>
        <v>22</v>
      </c>
      <c r="G441" s="8">
        <f>Table5[[#This Row],[Age]]</f>
        <v>64</v>
      </c>
      <c r="H441" s="2" t="s">
        <v>33</v>
      </c>
      <c r="I441" s="16" t="str">
        <f>IF(AND(People!$J441&gt;=16,People!$J441&lt;=25),"16-25",IF(AND(People!$J441&gt;=26,People!$J441&lt;=35),"26-35",IF(AND(People!$J441&gt;=36,People!$J441&lt;=45),"36-45",IF(AND(People!$J441&gt;=46,People!$J441&lt;=55),"46-55",IF(AND(People!$J441&gt;=56,People!$J441&lt;=65),"56-65",IF(AND(People!$J441&gt;=66,People!$J441&lt;=75),"66-75","ALL"))))))</f>
        <v>56-65</v>
      </c>
      <c r="J441" t="str">
        <f>Table5[[#This Row],[Kid Home]]</f>
        <v>No</v>
      </c>
      <c r="K441" t="str">
        <f>Table5[[#This Row],[TennHome]]</f>
        <v>Yes</v>
      </c>
    </row>
    <row r="442" spans="1:11" ht="16.5" x14ac:dyDescent="0.3">
      <c r="A442" s="6">
        <f>Table2[[#This Row],[MntWines]]</f>
        <v>99</v>
      </c>
      <c r="B442" s="6">
        <f>Table2[[#This Row],[MntFruits]]</f>
        <v>0</v>
      </c>
      <c r="C442" s="6">
        <f>Table2[[#This Row],[MntMeatProducts]]</f>
        <v>15</v>
      </c>
      <c r="D442" s="6">
        <f>Table2[[#This Row],[MntFishProducts]]</f>
        <v>2</v>
      </c>
      <c r="E442" s="6">
        <f>Table2[[#This Row],[MntSweetProducts]]</f>
        <v>1</v>
      </c>
      <c r="F442" s="6">
        <f>Table2[[#This Row],[MntGoldProds]]</f>
        <v>5</v>
      </c>
      <c r="G442" s="8">
        <f>Table5[[#This Row],[Age]]</f>
        <v>42</v>
      </c>
      <c r="H442" s="17" t="s">
        <v>33</v>
      </c>
      <c r="I442" s="16" t="str">
        <f>IF(AND(People!$J442&gt;=16,People!$J442&lt;=25),"16-25",IF(AND(People!$J442&gt;=26,People!$J442&lt;=35),"26-35",IF(AND(People!$J442&gt;=36,People!$J442&lt;=45),"36-45",IF(AND(People!$J442&gt;=46,People!$J442&lt;=55),"46-55",IF(AND(People!$J442&gt;=56,People!$J442&lt;=65),"56-65",IF(AND(People!$J442&gt;=66,People!$J442&lt;=75),"66-75","ALL"))))))</f>
        <v>36-45</v>
      </c>
      <c r="J442" t="str">
        <f>Table5[[#This Row],[Kid Home]]</f>
        <v>Yes</v>
      </c>
      <c r="K442" t="str">
        <f>Table5[[#This Row],[TennHome]]</f>
        <v>No</v>
      </c>
    </row>
    <row r="443" spans="1:11" ht="16.5" x14ac:dyDescent="0.3">
      <c r="A443" s="4">
        <f>Table2[[#This Row],[MntWines]]</f>
        <v>1</v>
      </c>
      <c r="B443" s="4">
        <f>Table2[[#This Row],[MntFruits]]</f>
        <v>11</v>
      </c>
      <c r="C443" s="4">
        <f>Table2[[#This Row],[MntMeatProducts]]</f>
        <v>5</v>
      </c>
      <c r="D443" s="4">
        <f>Table2[[#This Row],[MntFishProducts]]</f>
        <v>4</v>
      </c>
      <c r="E443" s="4">
        <f>Table2[[#This Row],[MntSweetProducts]]</f>
        <v>6</v>
      </c>
      <c r="F443" s="4">
        <f>Table2[[#This Row],[MntGoldProds]]</f>
        <v>9</v>
      </c>
      <c r="G443" s="8">
        <f>Table5[[#This Row],[Age]]</f>
        <v>27</v>
      </c>
      <c r="H443" s="2" t="s">
        <v>33</v>
      </c>
      <c r="I443" s="16" t="str">
        <f>IF(AND(People!$J443&gt;=16,People!$J443&lt;=25),"16-25",IF(AND(People!$J443&gt;=26,People!$J443&lt;=35),"26-35",IF(AND(People!$J443&gt;=36,People!$J443&lt;=45),"36-45",IF(AND(People!$J443&gt;=46,People!$J443&lt;=55),"46-55",IF(AND(People!$J443&gt;=56,People!$J443&lt;=65),"56-65",IF(AND(People!$J443&gt;=66,People!$J443&lt;=75),"66-75","ALL"))))))</f>
        <v>26-35</v>
      </c>
      <c r="J443" t="str">
        <f>Table5[[#This Row],[Kid Home]]</f>
        <v>Yes</v>
      </c>
      <c r="K443" t="str">
        <f>Table5[[#This Row],[TennHome]]</f>
        <v>No</v>
      </c>
    </row>
    <row r="444" spans="1:11" ht="16.5" x14ac:dyDescent="0.3">
      <c r="A444" s="6">
        <f>Table2[[#This Row],[MntWines]]</f>
        <v>5</v>
      </c>
      <c r="B444" s="6">
        <f>Table2[[#This Row],[MntFruits]]</f>
        <v>4</v>
      </c>
      <c r="C444" s="6">
        <f>Table2[[#This Row],[MntMeatProducts]]</f>
        <v>13</v>
      </c>
      <c r="D444" s="6">
        <f>Table2[[#This Row],[MntFishProducts]]</f>
        <v>8</v>
      </c>
      <c r="E444" s="6">
        <f>Table2[[#This Row],[MntSweetProducts]]</f>
        <v>0</v>
      </c>
      <c r="F444" s="6">
        <f>Table2[[#This Row],[MntGoldProds]]</f>
        <v>4</v>
      </c>
      <c r="G444" s="8">
        <f>Table5[[#This Row],[Age]]</f>
        <v>24</v>
      </c>
      <c r="H444" s="17" t="s">
        <v>33</v>
      </c>
      <c r="I444" s="16" t="str">
        <f>IF(AND(People!$J444&gt;=16,People!$J444&lt;=25),"16-25",IF(AND(People!$J444&gt;=26,People!$J444&lt;=35),"26-35",IF(AND(People!$J444&gt;=36,People!$J444&lt;=45),"36-45",IF(AND(People!$J444&gt;=46,People!$J444&lt;=55),"46-55",IF(AND(People!$J444&gt;=56,People!$J444&lt;=65),"56-65",IF(AND(People!$J444&gt;=66,People!$J444&lt;=75),"66-75","ALL"))))))</f>
        <v>16-25</v>
      </c>
      <c r="J444" t="str">
        <f>Table5[[#This Row],[Kid Home]]</f>
        <v>Yes</v>
      </c>
      <c r="K444" t="str">
        <f>Table5[[#This Row],[TennHome]]</f>
        <v>No</v>
      </c>
    </row>
    <row r="445" spans="1:11" ht="16.5" x14ac:dyDescent="0.3">
      <c r="A445" s="4">
        <f>Table2[[#This Row],[MntWines]]</f>
        <v>77</v>
      </c>
      <c r="B445" s="4">
        <f>Table2[[#This Row],[MntFruits]]</f>
        <v>28</v>
      </c>
      <c r="C445" s="4">
        <f>Table2[[#This Row],[MntMeatProducts]]</f>
        <v>31</v>
      </c>
      <c r="D445" s="4">
        <f>Table2[[#This Row],[MntFishProducts]]</f>
        <v>16</v>
      </c>
      <c r="E445" s="4">
        <f>Table2[[#This Row],[MntSweetProducts]]</f>
        <v>0</v>
      </c>
      <c r="F445" s="4">
        <f>Table2[[#This Row],[MntGoldProds]]</f>
        <v>4</v>
      </c>
      <c r="G445" s="8">
        <f>Table5[[#This Row],[Age]]</f>
        <v>65</v>
      </c>
      <c r="H445" s="2" t="s">
        <v>30</v>
      </c>
      <c r="I445" s="16" t="str">
        <f>IF(AND(People!$J445&gt;=16,People!$J445&lt;=25),"16-25",IF(AND(People!$J445&gt;=26,People!$J445&lt;=35),"26-35",IF(AND(People!$J445&gt;=36,People!$J445&lt;=45),"36-45",IF(AND(People!$J445&gt;=46,People!$J445&lt;=55),"46-55",IF(AND(People!$J445&gt;=56,People!$J445&lt;=65),"56-65",IF(AND(People!$J445&gt;=66,People!$J445&lt;=75),"66-75","ALL"))))))</f>
        <v>56-65</v>
      </c>
      <c r="J445" t="str">
        <f>Table5[[#This Row],[Kid Home]]</f>
        <v>No</v>
      </c>
      <c r="K445" t="str">
        <f>Table5[[#This Row],[TennHome]]</f>
        <v>Yes</v>
      </c>
    </row>
    <row r="446" spans="1:11" ht="16.5" x14ac:dyDescent="0.3">
      <c r="A446" s="6">
        <f>Table2[[#This Row],[MntWines]]</f>
        <v>3</v>
      </c>
      <c r="B446" s="6">
        <f>Table2[[#This Row],[MntFruits]]</f>
        <v>1</v>
      </c>
      <c r="C446" s="6">
        <f>Table2[[#This Row],[MntMeatProducts]]</f>
        <v>2</v>
      </c>
      <c r="D446" s="6">
        <f>Table2[[#This Row],[MntFishProducts]]</f>
        <v>4</v>
      </c>
      <c r="E446" s="6">
        <f>Table2[[#This Row],[MntSweetProducts]]</f>
        <v>3</v>
      </c>
      <c r="F446" s="6">
        <f>Table2[[#This Row],[MntGoldProds]]</f>
        <v>1</v>
      </c>
      <c r="G446" s="8">
        <f>Table5[[#This Row],[Age]]</f>
        <v>67</v>
      </c>
      <c r="H446" s="17" t="s">
        <v>33</v>
      </c>
      <c r="I446" s="16" t="str">
        <f>IF(AND(People!$J446&gt;=16,People!$J446&lt;=25),"16-25",IF(AND(People!$J446&gt;=26,People!$J446&lt;=35),"26-35",IF(AND(People!$J446&gt;=36,People!$J446&lt;=45),"36-45",IF(AND(People!$J446&gt;=46,People!$J446&lt;=55),"46-55",IF(AND(People!$J446&gt;=56,People!$J446&lt;=65),"56-65",IF(AND(People!$J446&gt;=66,People!$J446&lt;=75),"66-75","ALL"))))))</f>
        <v>66-75</v>
      </c>
      <c r="J446" t="str">
        <f>Table5[[#This Row],[Kid Home]]</f>
        <v>No</v>
      </c>
      <c r="K446" t="str">
        <f>Table5[[#This Row],[TennHome]]</f>
        <v>No</v>
      </c>
    </row>
    <row r="447" spans="1:11" ht="16.5" x14ac:dyDescent="0.3">
      <c r="A447" s="4">
        <f>Table2[[#This Row],[MntWines]]</f>
        <v>10</v>
      </c>
      <c r="B447" s="4">
        <f>Table2[[#This Row],[MntFruits]]</f>
        <v>4</v>
      </c>
      <c r="C447" s="4">
        <f>Table2[[#This Row],[MntMeatProducts]]</f>
        <v>14</v>
      </c>
      <c r="D447" s="4">
        <f>Table2[[#This Row],[MntFishProducts]]</f>
        <v>4</v>
      </c>
      <c r="E447" s="4">
        <f>Table2[[#This Row],[MntSweetProducts]]</f>
        <v>4</v>
      </c>
      <c r="F447" s="4">
        <f>Table2[[#This Row],[MntGoldProds]]</f>
        <v>1</v>
      </c>
      <c r="G447" s="8">
        <f>Table5[[#This Row],[Age]]</f>
        <v>23</v>
      </c>
      <c r="H447" s="2" t="s">
        <v>35</v>
      </c>
      <c r="I447" s="16" t="str">
        <f>IF(AND(People!$J447&gt;=16,People!$J447&lt;=25),"16-25",IF(AND(People!$J447&gt;=26,People!$J447&lt;=35),"26-35",IF(AND(People!$J447&gt;=36,People!$J447&lt;=45),"36-45",IF(AND(People!$J447&gt;=46,People!$J447&lt;=55),"46-55",IF(AND(People!$J447&gt;=56,People!$J447&lt;=65),"56-65",IF(AND(People!$J447&gt;=66,People!$J447&lt;=75),"66-75","ALL"))))))</f>
        <v>16-25</v>
      </c>
      <c r="J447" t="str">
        <f>Table5[[#This Row],[Kid Home]]</f>
        <v>Yes</v>
      </c>
      <c r="K447" t="str">
        <f>Table5[[#This Row],[TennHome]]</f>
        <v>No</v>
      </c>
    </row>
    <row r="448" spans="1:11" ht="16.5" x14ac:dyDescent="0.3">
      <c r="A448" s="6">
        <f>Table2[[#This Row],[MntWines]]</f>
        <v>0</v>
      </c>
      <c r="B448" s="6">
        <f>Table2[[#This Row],[MntFruits]]</f>
        <v>6</v>
      </c>
      <c r="C448" s="6">
        <f>Table2[[#This Row],[MntMeatProducts]]</f>
        <v>3</v>
      </c>
      <c r="D448" s="6">
        <f>Table2[[#This Row],[MntFishProducts]]</f>
        <v>7</v>
      </c>
      <c r="E448" s="6">
        <f>Table2[[#This Row],[MntSweetProducts]]</f>
        <v>6</v>
      </c>
      <c r="F448" s="6">
        <f>Table2[[#This Row],[MntGoldProds]]</f>
        <v>12</v>
      </c>
      <c r="G448" s="8">
        <f>Table5[[#This Row],[Age]]</f>
        <v>40</v>
      </c>
      <c r="H448" s="17" t="s">
        <v>35</v>
      </c>
      <c r="I448" s="16" t="str">
        <f>IF(AND(People!$J448&gt;=16,People!$J448&lt;=25),"16-25",IF(AND(People!$J448&gt;=26,People!$J448&lt;=35),"26-35",IF(AND(People!$J448&gt;=36,People!$J448&lt;=45),"36-45",IF(AND(People!$J448&gt;=46,People!$J448&lt;=55),"46-55",IF(AND(People!$J448&gt;=56,People!$J448&lt;=65),"56-65",IF(AND(People!$J448&gt;=66,People!$J448&lt;=75),"66-75","ALL"))))))</f>
        <v>36-45</v>
      </c>
      <c r="J448" t="str">
        <f>Table5[[#This Row],[Kid Home]]</f>
        <v>No</v>
      </c>
      <c r="K448" t="str">
        <f>Table5[[#This Row],[TennHome]]</f>
        <v>No</v>
      </c>
    </row>
    <row r="449" spans="1:11" ht="16.5" x14ac:dyDescent="0.3">
      <c r="A449" s="4">
        <f>Table2[[#This Row],[MntWines]]</f>
        <v>0</v>
      </c>
      <c r="B449" s="4">
        <f>Table2[[#This Row],[MntFruits]]</f>
        <v>0</v>
      </c>
      <c r="C449" s="4">
        <f>Table2[[#This Row],[MntMeatProducts]]</f>
        <v>1</v>
      </c>
      <c r="D449" s="4">
        <f>Table2[[#This Row],[MntFishProducts]]</f>
        <v>2</v>
      </c>
      <c r="E449" s="4">
        <f>Table2[[#This Row],[MntSweetProducts]]</f>
        <v>12</v>
      </c>
      <c r="F449" s="4">
        <f>Table2[[#This Row],[MntGoldProds]]</f>
        <v>5</v>
      </c>
      <c r="G449" s="8">
        <f>Table5[[#This Row],[Age]]</f>
        <v>54</v>
      </c>
      <c r="H449" s="2" t="s">
        <v>30</v>
      </c>
      <c r="I449" s="16" t="str">
        <f>IF(AND(People!$J449&gt;=16,People!$J449&lt;=25),"16-25",IF(AND(People!$J449&gt;=26,People!$J449&lt;=35),"26-35",IF(AND(People!$J449&gt;=36,People!$J449&lt;=45),"36-45",IF(AND(People!$J449&gt;=46,People!$J449&lt;=55),"46-55",IF(AND(People!$J449&gt;=56,People!$J449&lt;=65),"56-65",IF(AND(People!$J449&gt;=66,People!$J449&lt;=75),"66-75","ALL"))))))</f>
        <v>46-55</v>
      </c>
      <c r="J449" t="str">
        <f>Table5[[#This Row],[Kid Home]]</f>
        <v>No</v>
      </c>
      <c r="K449" t="str">
        <f>Table5[[#This Row],[TennHome]]</f>
        <v>No</v>
      </c>
    </row>
    <row r="450" spans="1:11" ht="16.5" x14ac:dyDescent="0.3">
      <c r="A450" s="6">
        <f>Table2[[#This Row],[MntWines]]</f>
        <v>76</v>
      </c>
      <c r="B450" s="6">
        <f>Table2[[#This Row],[MntFruits]]</f>
        <v>14</v>
      </c>
      <c r="C450" s="6">
        <f>Table2[[#This Row],[MntMeatProducts]]</f>
        <v>74</v>
      </c>
      <c r="D450" s="6">
        <f>Table2[[#This Row],[MntFishProducts]]</f>
        <v>13</v>
      </c>
      <c r="E450" s="6">
        <f>Table2[[#This Row],[MntSweetProducts]]</f>
        <v>5</v>
      </c>
      <c r="F450" s="6">
        <f>Table2[[#This Row],[MntGoldProds]]</f>
        <v>10</v>
      </c>
      <c r="G450" s="8">
        <f>Table5[[#This Row],[Age]]</f>
        <v>41</v>
      </c>
      <c r="H450" s="17" t="s">
        <v>33</v>
      </c>
      <c r="I450" s="16" t="str">
        <f>IF(AND(People!$J450&gt;=16,People!$J450&lt;=25),"16-25",IF(AND(People!$J450&gt;=26,People!$J450&lt;=35),"26-35",IF(AND(People!$J450&gt;=36,People!$J450&lt;=45),"36-45",IF(AND(People!$J450&gt;=46,People!$J450&lt;=55),"46-55",IF(AND(People!$J450&gt;=56,People!$J450&lt;=65),"56-65",IF(AND(People!$J450&gt;=66,People!$J450&lt;=75),"66-75","ALL"))))))</f>
        <v>36-45</v>
      </c>
      <c r="J450" t="str">
        <f>Table5[[#This Row],[Kid Home]]</f>
        <v>Yes</v>
      </c>
      <c r="K450" t="str">
        <f>Table5[[#This Row],[TennHome]]</f>
        <v>No</v>
      </c>
    </row>
    <row r="451" spans="1:11" ht="16.5" x14ac:dyDescent="0.3">
      <c r="A451" s="4">
        <f>Table2[[#This Row],[MntWines]]</f>
        <v>398</v>
      </c>
      <c r="B451" s="4">
        <f>Table2[[#This Row],[MntFruits]]</f>
        <v>190</v>
      </c>
      <c r="C451" s="4">
        <f>Table2[[#This Row],[MntMeatProducts]]</f>
        <v>537</v>
      </c>
      <c r="D451" s="4">
        <f>Table2[[#This Row],[MntFishProducts]]</f>
        <v>61</v>
      </c>
      <c r="E451" s="4">
        <f>Table2[[#This Row],[MntSweetProducts]]</f>
        <v>156</v>
      </c>
      <c r="F451" s="4">
        <f>Table2[[#This Row],[MntGoldProds]]</f>
        <v>37</v>
      </c>
      <c r="G451" s="8">
        <f>Table5[[#This Row],[Age]]</f>
        <v>49</v>
      </c>
      <c r="H451" s="2" t="s">
        <v>33</v>
      </c>
      <c r="I451" s="16" t="str">
        <f>IF(AND(People!$J451&gt;=16,People!$J451&lt;=25),"16-25",IF(AND(People!$J451&gt;=26,People!$J451&lt;=35),"26-35",IF(AND(People!$J451&gt;=36,People!$J451&lt;=45),"36-45",IF(AND(People!$J451&gt;=46,People!$J451&lt;=55),"46-55",IF(AND(People!$J451&gt;=56,People!$J451&lt;=65),"56-65",IF(AND(People!$J451&gt;=66,People!$J451&lt;=75),"66-75","ALL"))))))</f>
        <v>46-55</v>
      </c>
      <c r="J451" t="str">
        <f>Table5[[#This Row],[Kid Home]]</f>
        <v>No</v>
      </c>
      <c r="K451" t="str">
        <f>Table5[[#This Row],[TennHome]]</f>
        <v>No</v>
      </c>
    </row>
    <row r="452" spans="1:11" ht="16.5" x14ac:dyDescent="0.3">
      <c r="A452" s="6">
        <f>Table2[[#This Row],[MntWines]]</f>
        <v>14</v>
      </c>
      <c r="B452" s="6">
        <f>Table2[[#This Row],[MntFruits]]</f>
        <v>7</v>
      </c>
      <c r="C452" s="6">
        <f>Table2[[#This Row],[MntMeatProducts]]</f>
        <v>11</v>
      </c>
      <c r="D452" s="6">
        <f>Table2[[#This Row],[MntFishProducts]]</f>
        <v>11</v>
      </c>
      <c r="E452" s="6">
        <f>Table2[[#This Row],[MntSweetProducts]]</f>
        <v>0</v>
      </c>
      <c r="F452" s="6">
        <f>Table2[[#This Row],[MntGoldProds]]</f>
        <v>5</v>
      </c>
      <c r="G452" s="8">
        <f>Table5[[#This Row],[Age]]</f>
        <v>37</v>
      </c>
      <c r="H452" s="17" t="s">
        <v>30</v>
      </c>
      <c r="I452" s="16" t="str">
        <f>IF(AND(People!$J452&gt;=16,People!$J452&lt;=25),"16-25",IF(AND(People!$J452&gt;=26,People!$J452&lt;=35),"26-35",IF(AND(People!$J452&gt;=36,People!$J452&lt;=45),"36-45",IF(AND(People!$J452&gt;=46,People!$J452&lt;=55),"46-55",IF(AND(People!$J452&gt;=56,People!$J452&lt;=65),"56-65",IF(AND(People!$J452&gt;=66,People!$J452&lt;=75),"66-75","ALL"))))))</f>
        <v>36-45</v>
      </c>
      <c r="J452" t="str">
        <f>Table5[[#This Row],[Kid Home]]</f>
        <v>Yes</v>
      </c>
      <c r="K452" t="str">
        <f>Table5[[#This Row],[TennHome]]</f>
        <v>No</v>
      </c>
    </row>
    <row r="453" spans="1:11" ht="16.5" x14ac:dyDescent="0.3">
      <c r="A453" s="4">
        <f>Table2[[#This Row],[MntWines]]</f>
        <v>208</v>
      </c>
      <c r="B453" s="4">
        <f>Table2[[#This Row],[MntFruits]]</f>
        <v>7</v>
      </c>
      <c r="C453" s="4">
        <f>Table2[[#This Row],[MntMeatProducts]]</f>
        <v>82</v>
      </c>
      <c r="D453" s="4">
        <f>Table2[[#This Row],[MntFishProducts]]</f>
        <v>30</v>
      </c>
      <c r="E453" s="4">
        <f>Table2[[#This Row],[MntSweetProducts]]</f>
        <v>66</v>
      </c>
      <c r="F453" s="4">
        <f>Table2[[#This Row],[MntGoldProds]]</f>
        <v>35</v>
      </c>
      <c r="G453" s="8">
        <f>Table5[[#This Row],[Age]]</f>
        <v>60</v>
      </c>
      <c r="H453" s="2" t="s">
        <v>33</v>
      </c>
      <c r="I453" s="16" t="str">
        <f>IF(AND(People!$J453&gt;=16,People!$J453&lt;=25),"16-25",IF(AND(People!$J453&gt;=26,People!$J453&lt;=35),"26-35",IF(AND(People!$J453&gt;=36,People!$J453&lt;=45),"36-45",IF(AND(People!$J453&gt;=46,People!$J453&lt;=55),"46-55",IF(AND(People!$J453&gt;=56,People!$J453&lt;=65),"56-65",IF(AND(People!$J453&gt;=66,People!$J453&lt;=75),"66-75","ALL"))))))</f>
        <v>56-65</v>
      </c>
      <c r="J453" t="str">
        <f>Table5[[#This Row],[Kid Home]]</f>
        <v>No</v>
      </c>
      <c r="K453" t="str">
        <f>Table5[[#This Row],[TennHome]]</f>
        <v>Yes</v>
      </c>
    </row>
    <row r="454" spans="1:11" ht="16.5" x14ac:dyDescent="0.3">
      <c r="A454" s="6">
        <f>Table2[[#This Row],[MntWines]]</f>
        <v>430</v>
      </c>
      <c r="B454" s="6">
        <f>Table2[[#This Row],[MntFruits]]</f>
        <v>16</v>
      </c>
      <c r="C454" s="6">
        <f>Table2[[#This Row],[MntMeatProducts]]</f>
        <v>322</v>
      </c>
      <c r="D454" s="6">
        <f>Table2[[#This Row],[MntFishProducts]]</f>
        <v>43</v>
      </c>
      <c r="E454" s="6">
        <f>Table2[[#This Row],[MntSweetProducts]]</f>
        <v>24</v>
      </c>
      <c r="F454" s="6">
        <f>Table2[[#This Row],[MntGoldProds]]</f>
        <v>33</v>
      </c>
      <c r="G454" s="8">
        <f>Table5[[#This Row],[Age]]</f>
        <v>58</v>
      </c>
      <c r="H454" s="17" t="s">
        <v>30</v>
      </c>
      <c r="I454" s="16" t="str">
        <f>IF(AND(People!$J454&gt;=16,People!$J454&lt;=25),"16-25",IF(AND(People!$J454&gt;=26,People!$J454&lt;=35),"26-35",IF(AND(People!$J454&gt;=36,People!$J454&lt;=45),"36-45",IF(AND(People!$J454&gt;=46,People!$J454&lt;=55),"46-55",IF(AND(People!$J454&gt;=56,People!$J454&lt;=65),"56-65",IF(AND(People!$J454&gt;=66,People!$J454&lt;=75),"66-75","ALL"))))))</f>
        <v>56-65</v>
      </c>
      <c r="J454" t="str">
        <f>Table5[[#This Row],[Kid Home]]</f>
        <v>No</v>
      </c>
      <c r="K454" t="str">
        <f>Table5[[#This Row],[TennHome]]</f>
        <v>Yes</v>
      </c>
    </row>
    <row r="455" spans="1:11" ht="16.5" x14ac:dyDescent="0.3">
      <c r="A455" s="4">
        <f>Table2[[#This Row],[MntWines]]</f>
        <v>656</v>
      </c>
      <c r="B455" s="4">
        <f>Table2[[#This Row],[MntFruits]]</f>
        <v>38</v>
      </c>
      <c r="C455" s="4">
        <f>Table2[[#This Row],[MntMeatProducts]]</f>
        <v>161</v>
      </c>
      <c r="D455" s="4">
        <f>Table2[[#This Row],[MntFishProducts]]</f>
        <v>62</v>
      </c>
      <c r="E455" s="4">
        <f>Table2[[#This Row],[MntSweetProducts]]</f>
        <v>47</v>
      </c>
      <c r="F455" s="4">
        <f>Table2[[#This Row],[MntGoldProds]]</f>
        <v>37</v>
      </c>
      <c r="G455" s="8">
        <f>Table5[[#This Row],[Age]]</f>
        <v>44</v>
      </c>
      <c r="H455" s="2" t="s">
        <v>33</v>
      </c>
      <c r="I455" s="16" t="str">
        <f>IF(AND(People!$J455&gt;=16,People!$J455&lt;=25),"16-25",IF(AND(People!$J455&gt;=26,People!$J455&lt;=35),"26-35",IF(AND(People!$J455&gt;=36,People!$J455&lt;=45),"36-45",IF(AND(People!$J455&gt;=46,People!$J455&lt;=55),"46-55",IF(AND(People!$J455&gt;=56,People!$J455&lt;=65),"56-65",IF(AND(People!$J455&gt;=66,People!$J455&lt;=75),"66-75","ALL"))))))</f>
        <v>36-45</v>
      </c>
      <c r="J455" t="str">
        <f>Table5[[#This Row],[Kid Home]]</f>
        <v>No</v>
      </c>
      <c r="K455" t="str">
        <f>Table5[[#This Row],[TennHome]]</f>
        <v>Yes</v>
      </c>
    </row>
    <row r="456" spans="1:11" ht="16.5" x14ac:dyDescent="0.3">
      <c r="A456" s="6">
        <f>Table2[[#This Row],[MntWines]]</f>
        <v>14</v>
      </c>
      <c r="B456" s="6">
        <f>Table2[[#This Row],[MntFruits]]</f>
        <v>2</v>
      </c>
      <c r="C456" s="6">
        <f>Table2[[#This Row],[MntMeatProducts]]</f>
        <v>30</v>
      </c>
      <c r="D456" s="6">
        <f>Table2[[#This Row],[MntFishProducts]]</f>
        <v>8</v>
      </c>
      <c r="E456" s="6">
        <f>Table2[[#This Row],[MntSweetProducts]]</f>
        <v>2</v>
      </c>
      <c r="F456" s="6">
        <f>Table2[[#This Row],[MntGoldProds]]</f>
        <v>3</v>
      </c>
      <c r="G456" s="8">
        <f>Table5[[#This Row],[Age]]</f>
        <v>42</v>
      </c>
      <c r="H456" s="17" t="s">
        <v>33</v>
      </c>
      <c r="I456" s="16" t="str">
        <f>IF(AND(People!$J456&gt;=16,People!$J456&lt;=25),"16-25",IF(AND(People!$J456&gt;=26,People!$J456&lt;=35),"26-35",IF(AND(People!$J456&gt;=36,People!$J456&lt;=45),"36-45",IF(AND(People!$J456&gt;=46,People!$J456&lt;=55),"46-55",IF(AND(People!$J456&gt;=56,People!$J456&lt;=65),"56-65",IF(AND(People!$J456&gt;=66,People!$J456&lt;=75),"66-75","ALL"))))))</f>
        <v>36-45</v>
      </c>
      <c r="J456" t="str">
        <f>Table5[[#This Row],[Kid Home]]</f>
        <v>Yes</v>
      </c>
      <c r="K456" t="str">
        <f>Table5[[#This Row],[TennHome]]</f>
        <v>No</v>
      </c>
    </row>
    <row r="457" spans="1:11" ht="16.5" x14ac:dyDescent="0.3">
      <c r="A457" s="4">
        <f>Table2[[#This Row],[MntWines]]</f>
        <v>141</v>
      </c>
      <c r="B457" s="4">
        <f>Table2[[#This Row],[MntFruits]]</f>
        <v>70</v>
      </c>
      <c r="C457" s="4">
        <f>Table2[[#This Row],[MntMeatProducts]]</f>
        <v>106</v>
      </c>
      <c r="D457" s="4">
        <f>Table2[[#This Row],[MntFishProducts]]</f>
        <v>72</v>
      </c>
      <c r="E457" s="4">
        <f>Table2[[#This Row],[MntSweetProducts]]</f>
        <v>19</v>
      </c>
      <c r="F457" s="4">
        <f>Table2[[#This Row],[MntGoldProds]]</f>
        <v>23</v>
      </c>
      <c r="G457" s="8">
        <f>Table5[[#This Row],[Age]]</f>
        <v>33</v>
      </c>
      <c r="H457" s="2" t="s">
        <v>33</v>
      </c>
      <c r="I457" s="16" t="str">
        <f>IF(AND(People!$J457&gt;=16,People!$J457&lt;=25),"16-25",IF(AND(People!$J457&gt;=26,People!$J457&lt;=35),"26-35",IF(AND(People!$J457&gt;=36,People!$J457&lt;=45),"36-45",IF(AND(People!$J457&gt;=46,People!$J457&lt;=55),"46-55",IF(AND(People!$J457&gt;=56,People!$J457&lt;=65),"56-65",IF(AND(People!$J457&gt;=66,People!$J457&lt;=75),"66-75","ALL"))))))</f>
        <v>26-35</v>
      </c>
      <c r="J457" t="str">
        <f>Table5[[#This Row],[Kid Home]]</f>
        <v>Yes</v>
      </c>
      <c r="K457" t="str">
        <f>Table5[[#This Row],[TennHome]]</f>
        <v>Yes</v>
      </c>
    </row>
    <row r="458" spans="1:11" ht="16.5" x14ac:dyDescent="0.3">
      <c r="A458" s="6">
        <f>Table2[[#This Row],[MntWines]]</f>
        <v>507</v>
      </c>
      <c r="B458" s="6">
        <f>Table2[[#This Row],[MntFruits]]</f>
        <v>19</v>
      </c>
      <c r="C458" s="6">
        <f>Table2[[#This Row],[MntMeatProducts]]</f>
        <v>364</v>
      </c>
      <c r="D458" s="6">
        <f>Table2[[#This Row],[MntFishProducts]]</f>
        <v>25</v>
      </c>
      <c r="E458" s="6">
        <f>Table2[[#This Row],[MntSweetProducts]]</f>
        <v>47</v>
      </c>
      <c r="F458" s="6">
        <f>Table2[[#This Row],[MntGoldProds]]</f>
        <v>9</v>
      </c>
      <c r="G458" s="8">
        <f>Table5[[#This Row],[Age]]</f>
        <v>36</v>
      </c>
      <c r="H458" s="17" t="s">
        <v>30</v>
      </c>
      <c r="I458" s="16" t="str">
        <f>IF(AND(People!$J458&gt;=16,People!$J458&lt;=25),"16-25",IF(AND(People!$J458&gt;=26,People!$J458&lt;=35),"26-35",IF(AND(People!$J458&gt;=36,People!$J458&lt;=45),"36-45",IF(AND(People!$J458&gt;=46,People!$J458&lt;=55),"46-55",IF(AND(People!$J458&gt;=56,People!$J458&lt;=65),"56-65",IF(AND(People!$J458&gt;=66,People!$J458&lt;=75),"66-75","ALL"))))))</f>
        <v>36-45</v>
      </c>
      <c r="J458" t="str">
        <f>Table5[[#This Row],[Kid Home]]</f>
        <v>No</v>
      </c>
      <c r="K458" t="str">
        <f>Table5[[#This Row],[TennHome]]</f>
        <v>Yes</v>
      </c>
    </row>
    <row r="459" spans="1:11" ht="16.5" x14ac:dyDescent="0.3">
      <c r="A459" s="4">
        <f>Table2[[#This Row],[MntWines]]</f>
        <v>164</v>
      </c>
      <c r="B459" s="4">
        <f>Table2[[#This Row],[MntFruits]]</f>
        <v>24</v>
      </c>
      <c r="C459" s="4">
        <f>Table2[[#This Row],[MntMeatProducts]]</f>
        <v>103</v>
      </c>
      <c r="D459" s="4">
        <f>Table2[[#This Row],[MntFishProducts]]</f>
        <v>12</v>
      </c>
      <c r="E459" s="4">
        <f>Table2[[#This Row],[MntSweetProducts]]</f>
        <v>3</v>
      </c>
      <c r="F459" s="4">
        <f>Table2[[#This Row],[MntGoldProds]]</f>
        <v>42</v>
      </c>
      <c r="G459" s="8">
        <f>Table5[[#This Row],[Age]]</f>
        <v>40</v>
      </c>
      <c r="H459" s="2" t="s">
        <v>33</v>
      </c>
      <c r="I459" s="16" t="str">
        <f>IF(AND(People!$J459&gt;=16,People!$J459&lt;=25),"16-25",IF(AND(People!$J459&gt;=26,People!$J459&lt;=35),"26-35",IF(AND(People!$J459&gt;=36,People!$J459&lt;=45),"36-45",IF(AND(People!$J459&gt;=46,People!$J459&lt;=55),"46-55",IF(AND(People!$J459&gt;=56,People!$J459&lt;=65),"56-65",IF(AND(People!$J459&gt;=66,People!$J459&lt;=75),"66-75","ALL"))))))</f>
        <v>36-45</v>
      </c>
      <c r="J459" t="str">
        <f>Table5[[#This Row],[Kid Home]]</f>
        <v>Yes</v>
      </c>
      <c r="K459" t="str">
        <f>Table5[[#This Row],[TennHome]]</f>
        <v>Yes</v>
      </c>
    </row>
    <row r="460" spans="1:11" ht="16.5" x14ac:dyDescent="0.3">
      <c r="A460" s="6">
        <f>Table2[[#This Row],[MntWines]]</f>
        <v>606</v>
      </c>
      <c r="B460" s="6">
        <f>Table2[[#This Row],[MntFruits]]</f>
        <v>24</v>
      </c>
      <c r="C460" s="6">
        <f>Table2[[#This Row],[MntMeatProducts]]</f>
        <v>974</v>
      </c>
      <c r="D460" s="6">
        <f>Table2[[#This Row],[MntFishProducts]]</f>
        <v>197</v>
      </c>
      <c r="E460" s="6">
        <f>Table2[[#This Row],[MntSweetProducts]]</f>
        <v>194</v>
      </c>
      <c r="F460" s="6">
        <f>Table2[[#This Row],[MntGoldProds]]</f>
        <v>64</v>
      </c>
      <c r="G460" s="8">
        <f>Table5[[#This Row],[Age]]</f>
        <v>46</v>
      </c>
      <c r="H460" s="17" t="s">
        <v>33</v>
      </c>
      <c r="I460" s="16" t="str">
        <f>IF(AND(People!$J460&gt;=16,People!$J460&lt;=25),"16-25",IF(AND(People!$J460&gt;=26,People!$J460&lt;=35),"26-35",IF(AND(People!$J460&gt;=36,People!$J460&lt;=45),"36-45",IF(AND(People!$J460&gt;=46,People!$J460&lt;=55),"46-55",IF(AND(People!$J460&gt;=56,People!$J460&lt;=65),"56-65",IF(AND(People!$J460&gt;=66,People!$J460&lt;=75),"66-75","ALL"))))))</f>
        <v>46-55</v>
      </c>
      <c r="J460" t="str">
        <f>Table5[[#This Row],[Kid Home]]</f>
        <v>No</v>
      </c>
      <c r="K460" t="str">
        <f>Table5[[#This Row],[TennHome]]</f>
        <v>No</v>
      </c>
    </row>
    <row r="461" spans="1:11" ht="16.5" x14ac:dyDescent="0.3">
      <c r="A461" s="4">
        <f>Table2[[#This Row],[MntWines]]</f>
        <v>116</v>
      </c>
      <c r="B461" s="4">
        <f>Table2[[#This Row],[MntFruits]]</f>
        <v>11</v>
      </c>
      <c r="C461" s="4">
        <f>Table2[[#This Row],[MntMeatProducts]]</f>
        <v>72</v>
      </c>
      <c r="D461" s="4">
        <f>Table2[[#This Row],[MntFishProducts]]</f>
        <v>3</v>
      </c>
      <c r="E461" s="4">
        <f>Table2[[#This Row],[MntSweetProducts]]</f>
        <v>17</v>
      </c>
      <c r="F461" s="4">
        <f>Table2[[#This Row],[MntGoldProds]]</f>
        <v>46</v>
      </c>
      <c r="G461" s="8">
        <f>Table5[[#This Row],[Age]]</f>
        <v>29</v>
      </c>
      <c r="H461" s="2" t="s">
        <v>31</v>
      </c>
      <c r="I461" s="16" t="str">
        <f>IF(AND(People!$J461&gt;=16,People!$J461&lt;=25),"16-25",IF(AND(People!$J461&gt;=26,People!$J461&lt;=35),"26-35",IF(AND(People!$J461&gt;=36,People!$J461&lt;=45),"36-45",IF(AND(People!$J461&gt;=46,People!$J461&lt;=55),"46-55",IF(AND(People!$J461&gt;=56,People!$J461&lt;=65),"56-65",IF(AND(People!$J461&gt;=66,People!$J461&lt;=75),"66-75","ALL"))))))</f>
        <v>26-35</v>
      </c>
      <c r="J461" t="str">
        <f>Table5[[#This Row],[Kid Home]]</f>
        <v>Yes</v>
      </c>
      <c r="K461" t="str">
        <f>Table5[[#This Row],[TennHome]]</f>
        <v>No</v>
      </c>
    </row>
    <row r="462" spans="1:11" ht="16.5" x14ac:dyDescent="0.3">
      <c r="A462" s="6">
        <f>Table2[[#This Row],[MntWines]]</f>
        <v>143</v>
      </c>
      <c r="B462" s="6">
        <f>Table2[[#This Row],[MntFruits]]</f>
        <v>15</v>
      </c>
      <c r="C462" s="6">
        <f>Table2[[#This Row],[MntMeatProducts]]</f>
        <v>60</v>
      </c>
      <c r="D462" s="6">
        <f>Table2[[#This Row],[MntFishProducts]]</f>
        <v>24</v>
      </c>
      <c r="E462" s="6">
        <f>Table2[[#This Row],[MntSweetProducts]]</f>
        <v>23</v>
      </c>
      <c r="F462" s="6">
        <f>Table2[[#This Row],[MntGoldProds]]</f>
        <v>5</v>
      </c>
      <c r="G462" s="8">
        <f>Table5[[#This Row],[Age]]</f>
        <v>62</v>
      </c>
      <c r="H462" s="17" t="s">
        <v>33</v>
      </c>
      <c r="I462" s="16" t="str">
        <f>IF(AND(People!$J462&gt;=16,People!$J462&lt;=25),"16-25",IF(AND(People!$J462&gt;=26,People!$J462&lt;=35),"26-35",IF(AND(People!$J462&gt;=36,People!$J462&lt;=45),"36-45",IF(AND(People!$J462&gt;=46,People!$J462&lt;=55),"46-55",IF(AND(People!$J462&gt;=56,People!$J462&lt;=65),"56-65",IF(AND(People!$J462&gt;=66,People!$J462&lt;=75),"66-75","ALL"))))))</f>
        <v>56-65</v>
      </c>
      <c r="J462" t="str">
        <f>Table5[[#This Row],[Kid Home]]</f>
        <v>No</v>
      </c>
      <c r="K462" t="str">
        <f>Table5[[#This Row],[TennHome]]</f>
        <v>Yes</v>
      </c>
    </row>
    <row r="463" spans="1:11" ht="16.5" x14ac:dyDescent="0.3">
      <c r="A463" s="4">
        <f>Table2[[#This Row],[MntWines]]</f>
        <v>398</v>
      </c>
      <c r="B463" s="4">
        <f>Table2[[#This Row],[MntFruits]]</f>
        <v>96</v>
      </c>
      <c r="C463" s="4">
        <f>Table2[[#This Row],[MntMeatProducts]]</f>
        <v>447</v>
      </c>
      <c r="D463" s="4">
        <f>Table2[[#This Row],[MntFishProducts]]</f>
        <v>220</v>
      </c>
      <c r="E463" s="4">
        <f>Table2[[#This Row],[MntSweetProducts]]</f>
        <v>96</v>
      </c>
      <c r="F463" s="4">
        <f>Table2[[#This Row],[MntGoldProds]]</f>
        <v>32</v>
      </c>
      <c r="G463" s="8">
        <f>Table5[[#This Row],[Age]]</f>
        <v>30</v>
      </c>
      <c r="H463" s="2" t="s">
        <v>38</v>
      </c>
      <c r="I463" s="16" t="str">
        <f>IF(AND(People!$J463&gt;=16,People!$J463&lt;=25),"16-25",IF(AND(People!$J463&gt;=26,People!$J463&lt;=35),"26-35",IF(AND(People!$J463&gt;=36,People!$J463&lt;=45),"36-45",IF(AND(People!$J463&gt;=46,People!$J463&lt;=55),"46-55",IF(AND(People!$J463&gt;=56,People!$J463&lt;=65),"56-65",IF(AND(People!$J463&gt;=66,People!$J463&lt;=75),"66-75","ALL"))))))</f>
        <v>26-35</v>
      </c>
      <c r="J463" t="str">
        <f>Table5[[#This Row],[Kid Home]]</f>
        <v>No</v>
      </c>
      <c r="K463" t="str">
        <f>Table5[[#This Row],[TennHome]]</f>
        <v>No</v>
      </c>
    </row>
    <row r="464" spans="1:11" ht="16.5" x14ac:dyDescent="0.3">
      <c r="A464" s="6">
        <f>Table2[[#This Row],[MntWines]]</f>
        <v>522</v>
      </c>
      <c r="B464" s="6">
        <f>Table2[[#This Row],[MntFruits]]</f>
        <v>0</v>
      </c>
      <c r="C464" s="6">
        <f>Table2[[#This Row],[MntMeatProducts]]</f>
        <v>257</v>
      </c>
      <c r="D464" s="6">
        <f>Table2[[#This Row],[MntFishProducts]]</f>
        <v>32</v>
      </c>
      <c r="E464" s="6">
        <f>Table2[[#This Row],[MntSweetProducts]]</f>
        <v>16</v>
      </c>
      <c r="F464" s="6">
        <f>Table2[[#This Row],[MntGoldProds]]</f>
        <v>66</v>
      </c>
      <c r="G464" s="8">
        <f>Table5[[#This Row],[Age]]</f>
        <v>50</v>
      </c>
      <c r="H464" s="17" t="s">
        <v>38</v>
      </c>
      <c r="I464" s="16" t="str">
        <f>IF(AND(People!$J464&gt;=16,People!$J464&lt;=25),"16-25",IF(AND(People!$J464&gt;=26,People!$J464&lt;=35),"26-35",IF(AND(People!$J464&gt;=36,People!$J464&lt;=45),"36-45",IF(AND(People!$J464&gt;=46,People!$J464&lt;=55),"46-55",IF(AND(People!$J464&gt;=56,People!$J464&lt;=65),"56-65",IF(AND(People!$J464&gt;=66,People!$J464&lt;=75),"66-75","ALL"))))))</f>
        <v>46-55</v>
      </c>
      <c r="J464" t="str">
        <f>Table5[[#This Row],[Kid Home]]</f>
        <v>No</v>
      </c>
      <c r="K464" t="str">
        <f>Table5[[#This Row],[TennHome]]</f>
        <v>Yes</v>
      </c>
    </row>
    <row r="465" spans="1:11" ht="16.5" x14ac:dyDescent="0.3">
      <c r="A465" s="4">
        <f>Table2[[#This Row],[MntWines]]</f>
        <v>161</v>
      </c>
      <c r="B465" s="4">
        <f>Table2[[#This Row],[MntFruits]]</f>
        <v>0</v>
      </c>
      <c r="C465" s="4">
        <f>Table2[[#This Row],[MntMeatProducts]]</f>
        <v>253</v>
      </c>
      <c r="D465" s="4">
        <f>Table2[[#This Row],[MntFishProducts]]</f>
        <v>199</v>
      </c>
      <c r="E465" s="4">
        <f>Table2[[#This Row],[MntSweetProducts]]</f>
        <v>191</v>
      </c>
      <c r="F465" s="4">
        <f>Table2[[#This Row],[MntGoldProds]]</f>
        <v>122</v>
      </c>
      <c r="G465" s="8">
        <f>Table5[[#This Row],[Age]]</f>
        <v>64</v>
      </c>
      <c r="H465" s="2" t="s">
        <v>33</v>
      </c>
      <c r="I465" s="16" t="str">
        <f>IF(AND(People!$J465&gt;=16,People!$J465&lt;=25),"16-25",IF(AND(People!$J465&gt;=26,People!$J465&lt;=35),"26-35",IF(AND(People!$J465&gt;=36,People!$J465&lt;=45),"36-45",IF(AND(People!$J465&gt;=46,People!$J465&lt;=55),"46-55",IF(AND(People!$J465&gt;=56,People!$J465&lt;=65),"56-65",IF(AND(People!$J465&gt;=66,People!$J465&lt;=75),"66-75","ALL"))))))</f>
        <v>56-65</v>
      </c>
      <c r="J465" t="str">
        <f>Table5[[#This Row],[Kid Home]]</f>
        <v>No</v>
      </c>
      <c r="K465" t="str">
        <f>Table5[[#This Row],[TennHome]]</f>
        <v>No</v>
      </c>
    </row>
    <row r="466" spans="1:11" ht="16.5" x14ac:dyDescent="0.3">
      <c r="A466" s="6">
        <f>Table2[[#This Row],[MntWines]]</f>
        <v>112</v>
      </c>
      <c r="B466" s="6">
        <f>Table2[[#This Row],[MntFruits]]</f>
        <v>0</v>
      </c>
      <c r="C466" s="6">
        <f>Table2[[#This Row],[MntMeatProducts]]</f>
        <v>6</v>
      </c>
      <c r="D466" s="6">
        <f>Table2[[#This Row],[MntFishProducts]]</f>
        <v>2</v>
      </c>
      <c r="E466" s="6">
        <f>Table2[[#This Row],[MntSweetProducts]]</f>
        <v>1</v>
      </c>
      <c r="F466" s="6">
        <f>Table2[[#This Row],[MntGoldProds]]</f>
        <v>14</v>
      </c>
      <c r="G466" s="8">
        <f>Table5[[#This Row],[Age]]</f>
        <v>56</v>
      </c>
      <c r="H466" s="17" t="s">
        <v>33</v>
      </c>
      <c r="I466" s="16" t="str">
        <f>IF(AND(People!$J466&gt;=16,People!$J466&lt;=25),"16-25",IF(AND(People!$J466&gt;=26,People!$J466&lt;=35),"26-35",IF(AND(People!$J466&gt;=36,People!$J466&lt;=45),"36-45",IF(AND(People!$J466&gt;=46,People!$J466&lt;=55),"46-55",IF(AND(People!$J466&gt;=56,People!$J466&lt;=65),"56-65",IF(AND(People!$J466&gt;=66,People!$J466&lt;=75),"66-75","ALL"))))))</f>
        <v>56-65</v>
      </c>
      <c r="J466" t="str">
        <f>Table5[[#This Row],[Kid Home]]</f>
        <v>No</v>
      </c>
      <c r="K466" t="str">
        <f>Table5[[#This Row],[TennHome]]</f>
        <v>Yes</v>
      </c>
    </row>
    <row r="467" spans="1:11" ht="16.5" x14ac:dyDescent="0.3">
      <c r="A467" s="4">
        <f>Table2[[#This Row],[MntWines]]</f>
        <v>483</v>
      </c>
      <c r="B467" s="4">
        <f>Table2[[#This Row],[MntFruits]]</f>
        <v>84</v>
      </c>
      <c r="C467" s="4">
        <f>Table2[[#This Row],[MntMeatProducts]]</f>
        <v>398</v>
      </c>
      <c r="D467" s="4">
        <f>Table2[[#This Row],[MntFishProducts]]</f>
        <v>205</v>
      </c>
      <c r="E467" s="4">
        <f>Table2[[#This Row],[MntSweetProducts]]</f>
        <v>84</v>
      </c>
      <c r="F467" s="4">
        <f>Table2[[#This Row],[MntGoldProds]]</f>
        <v>241</v>
      </c>
      <c r="G467" s="8">
        <f>Table5[[#This Row],[Age]]</f>
        <v>51</v>
      </c>
      <c r="H467" s="2" t="s">
        <v>30</v>
      </c>
      <c r="I467" s="16" t="str">
        <f>IF(AND(People!$J467&gt;=16,People!$J467&lt;=25),"16-25",IF(AND(People!$J467&gt;=26,People!$J467&lt;=35),"26-35",IF(AND(People!$J467&gt;=36,People!$J467&lt;=45),"36-45",IF(AND(People!$J467&gt;=46,People!$J467&lt;=55),"46-55",IF(AND(People!$J467&gt;=56,People!$J467&lt;=65),"56-65",IF(AND(People!$J467&gt;=66,People!$J467&lt;=75),"66-75","ALL"))))))</f>
        <v>46-55</v>
      </c>
      <c r="J467" t="str">
        <f>Table5[[#This Row],[Kid Home]]</f>
        <v>No</v>
      </c>
      <c r="K467" t="str">
        <f>Table5[[#This Row],[TennHome]]</f>
        <v>No</v>
      </c>
    </row>
    <row r="468" spans="1:11" ht="16.5" x14ac:dyDescent="0.3">
      <c r="A468" s="6">
        <f>Table2[[#This Row],[MntWines]]</f>
        <v>7</v>
      </c>
      <c r="B468" s="6">
        <f>Table2[[#This Row],[MntFruits]]</f>
        <v>5</v>
      </c>
      <c r="C468" s="6">
        <f>Table2[[#This Row],[MntMeatProducts]]</f>
        <v>39</v>
      </c>
      <c r="D468" s="6">
        <f>Table2[[#This Row],[MntFishProducts]]</f>
        <v>17</v>
      </c>
      <c r="E468" s="6">
        <f>Table2[[#This Row],[MntSweetProducts]]</f>
        <v>15</v>
      </c>
      <c r="F468" s="6">
        <f>Table2[[#This Row],[MntGoldProds]]</f>
        <v>37</v>
      </c>
      <c r="G468" s="8">
        <f>Table5[[#This Row],[Age]]</f>
        <v>39</v>
      </c>
      <c r="H468" s="17" t="s">
        <v>31</v>
      </c>
      <c r="I468" s="16" t="str">
        <f>IF(AND(People!$J468&gt;=16,People!$J468&lt;=25),"16-25",IF(AND(People!$J468&gt;=26,People!$J468&lt;=35),"26-35",IF(AND(People!$J468&gt;=36,People!$J468&lt;=45),"36-45",IF(AND(People!$J468&gt;=46,People!$J468&lt;=55),"46-55",IF(AND(People!$J468&gt;=56,People!$J468&lt;=65),"56-65",IF(AND(People!$J468&gt;=66,People!$J468&lt;=75),"66-75","ALL"))))))</f>
        <v>36-45</v>
      </c>
      <c r="J468" t="str">
        <f>Table5[[#This Row],[Kid Home]]</f>
        <v>Yes</v>
      </c>
      <c r="K468" t="str">
        <f>Table5[[#This Row],[TennHome]]</f>
        <v>No</v>
      </c>
    </row>
    <row r="469" spans="1:11" ht="16.5" x14ac:dyDescent="0.3">
      <c r="A469" s="4">
        <f>Table2[[#This Row],[MntWines]]</f>
        <v>789</v>
      </c>
      <c r="B469" s="4">
        <f>Table2[[#This Row],[MntFruits]]</f>
        <v>25</v>
      </c>
      <c r="C469" s="4">
        <f>Table2[[#This Row],[MntMeatProducts]]</f>
        <v>420</v>
      </c>
      <c r="D469" s="4">
        <f>Table2[[#This Row],[MntFishProducts]]</f>
        <v>16</v>
      </c>
      <c r="E469" s="4">
        <f>Table2[[#This Row],[MntSweetProducts]]</f>
        <v>38</v>
      </c>
      <c r="F469" s="4">
        <f>Table2[[#This Row],[MntGoldProds]]</f>
        <v>0</v>
      </c>
      <c r="G469" s="8">
        <f>Table5[[#This Row],[Age]]</f>
        <v>45</v>
      </c>
      <c r="H469" s="2" t="s">
        <v>38</v>
      </c>
      <c r="I469" s="16" t="str">
        <f>IF(AND(People!$J469&gt;=16,People!$J469&lt;=25),"16-25",IF(AND(People!$J469&gt;=26,People!$J469&lt;=35),"26-35",IF(AND(People!$J469&gt;=36,People!$J469&lt;=45),"36-45",IF(AND(People!$J469&gt;=46,People!$J469&lt;=55),"46-55",IF(AND(People!$J469&gt;=56,People!$J469&lt;=65),"56-65",IF(AND(People!$J469&gt;=66,People!$J469&lt;=75),"66-75","ALL"))))))</f>
        <v>36-45</v>
      </c>
      <c r="J469" t="str">
        <f>Table5[[#This Row],[Kid Home]]</f>
        <v>No</v>
      </c>
      <c r="K469" t="str">
        <f>Table5[[#This Row],[TennHome]]</f>
        <v>No</v>
      </c>
    </row>
    <row r="470" spans="1:11" ht="16.5" x14ac:dyDescent="0.3">
      <c r="A470" s="6">
        <f>Table2[[#This Row],[MntWines]]</f>
        <v>1239</v>
      </c>
      <c r="B470" s="6">
        <f>Table2[[#This Row],[MntFruits]]</f>
        <v>17</v>
      </c>
      <c r="C470" s="6">
        <f>Table2[[#This Row],[MntMeatProducts]]</f>
        <v>413</v>
      </c>
      <c r="D470" s="6">
        <f>Table2[[#This Row],[MntFishProducts]]</f>
        <v>23</v>
      </c>
      <c r="E470" s="6">
        <f>Table2[[#This Row],[MntSweetProducts]]</f>
        <v>34</v>
      </c>
      <c r="F470" s="6">
        <f>Table2[[#This Row],[MntGoldProds]]</f>
        <v>17</v>
      </c>
      <c r="G470" s="8">
        <f>Table5[[#This Row],[Age]]</f>
        <v>58</v>
      </c>
      <c r="H470" s="17" t="s">
        <v>33</v>
      </c>
      <c r="I470" s="16" t="str">
        <f>IF(AND(People!$J470&gt;=16,People!$J470&lt;=25),"16-25",IF(AND(People!$J470&gt;=26,People!$J470&lt;=35),"26-35",IF(AND(People!$J470&gt;=36,People!$J470&lt;=45),"36-45",IF(AND(People!$J470&gt;=46,People!$J470&lt;=55),"46-55",IF(AND(People!$J470&gt;=56,People!$J470&lt;=65),"56-65",IF(AND(People!$J470&gt;=66,People!$J470&lt;=75),"66-75","ALL"))))))</f>
        <v>56-65</v>
      </c>
      <c r="J470" t="str">
        <f>Table5[[#This Row],[Kid Home]]</f>
        <v>No</v>
      </c>
      <c r="K470" t="str">
        <f>Table5[[#This Row],[TennHome]]</f>
        <v>No</v>
      </c>
    </row>
    <row r="471" spans="1:11" ht="16.5" x14ac:dyDescent="0.3">
      <c r="A471" s="4">
        <f>Table2[[#This Row],[MntWines]]</f>
        <v>4</v>
      </c>
      <c r="B471" s="4">
        <f>Table2[[#This Row],[MntFruits]]</f>
        <v>1</v>
      </c>
      <c r="C471" s="4">
        <f>Table2[[#This Row],[MntMeatProducts]]</f>
        <v>5</v>
      </c>
      <c r="D471" s="4">
        <f>Table2[[#This Row],[MntFishProducts]]</f>
        <v>2</v>
      </c>
      <c r="E471" s="4">
        <f>Table2[[#This Row],[MntSweetProducts]]</f>
        <v>0</v>
      </c>
      <c r="F471" s="4">
        <f>Table2[[#This Row],[MntGoldProds]]</f>
        <v>3</v>
      </c>
      <c r="G471" s="8">
        <f>Table5[[#This Row],[Age]]</f>
        <v>42</v>
      </c>
      <c r="H471" s="2" t="s">
        <v>31</v>
      </c>
      <c r="I471" s="16" t="str">
        <f>IF(AND(People!$J471&gt;=16,People!$J471&lt;=25),"16-25",IF(AND(People!$J471&gt;=26,People!$J471&lt;=35),"26-35",IF(AND(People!$J471&gt;=36,People!$J471&lt;=45),"36-45",IF(AND(People!$J471&gt;=46,People!$J471&lt;=55),"46-55",IF(AND(People!$J471&gt;=56,People!$J471&lt;=65),"56-65",IF(AND(People!$J471&gt;=66,People!$J471&lt;=75),"66-75","ALL"))))))</f>
        <v>36-45</v>
      </c>
      <c r="J471" t="str">
        <f>Table5[[#This Row],[Kid Home]]</f>
        <v>Yes</v>
      </c>
      <c r="K471" t="str">
        <f>Table5[[#This Row],[TennHome]]</f>
        <v>No</v>
      </c>
    </row>
    <row r="472" spans="1:11" ht="16.5" x14ac:dyDescent="0.3">
      <c r="A472" s="6">
        <f>Table2[[#This Row],[MntWines]]</f>
        <v>335</v>
      </c>
      <c r="B472" s="6">
        <f>Table2[[#This Row],[MntFruits]]</f>
        <v>42</v>
      </c>
      <c r="C472" s="6">
        <f>Table2[[#This Row],[MntMeatProducts]]</f>
        <v>127</v>
      </c>
      <c r="D472" s="6">
        <f>Table2[[#This Row],[MntFishProducts]]</f>
        <v>28</v>
      </c>
      <c r="E472" s="6">
        <f>Table2[[#This Row],[MntSweetProducts]]</f>
        <v>5</v>
      </c>
      <c r="F472" s="6">
        <f>Table2[[#This Row],[MntGoldProds]]</f>
        <v>5</v>
      </c>
      <c r="G472" s="8">
        <f>Table5[[#This Row],[Age]]</f>
        <v>63</v>
      </c>
      <c r="H472" s="17" t="s">
        <v>33</v>
      </c>
      <c r="I472" s="16" t="str">
        <f>IF(AND(People!$J472&gt;=16,People!$J472&lt;=25),"16-25",IF(AND(People!$J472&gt;=26,People!$J472&lt;=35),"26-35",IF(AND(People!$J472&gt;=36,People!$J472&lt;=45),"36-45",IF(AND(People!$J472&gt;=46,People!$J472&lt;=55),"46-55",IF(AND(People!$J472&gt;=56,People!$J472&lt;=65),"56-65",IF(AND(People!$J472&gt;=66,People!$J472&lt;=75),"66-75","ALL"))))))</f>
        <v>56-65</v>
      </c>
      <c r="J472" t="str">
        <f>Table5[[#This Row],[Kid Home]]</f>
        <v>No</v>
      </c>
      <c r="K472" t="str">
        <f>Table5[[#This Row],[TennHome]]</f>
        <v>Yes</v>
      </c>
    </row>
    <row r="473" spans="1:11" ht="16.5" x14ac:dyDescent="0.3">
      <c r="A473" s="4">
        <f>Table2[[#This Row],[MntWines]]</f>
        <v>639</v>
      </c>
      <c r="B473" s="4">
        <f>Table2[[#This Row],[MntFruits]]</f>
        <v>8</v>
      </c>
      <c r="C473" s="4">
        <f>Table2[[#This Row],[MntMeatProducts]]</f>
        <v>166</v>
      </c>
      <c r="D473" s="4">
        <f>Table2[[#This Row],[MntFishProducts]]</f>
        <v>11</v>
      </c>
      <c r="E473" s="4">
        <f>Table2[[#This Row],[MntSweetProducts]]</f>
        <v>8</v>
      </c>
      <c r="F473" s="4">
        <f>Table2[[#This Row],[MntGoldProds]]</f>
        <v>58</v>
      </c>
      <c r="G473" s="8">
        <f>Table5[[#This Row],[Age]]</f>
        <v>41</v>
      </c>
      <c r="H473" s="2" t="s">
        <v>33</v>
      </c>
      <c r="I473" s="16" t="str">
        <f>IF(AND(People!$J473&gt;=16,People!$J473&lt;=25),"16-25",IF(AND(People!$J473&gt;=26,People!$J473&lt;=35),"26-35",IF(AND(People!$J473&gt;=36,People!$J473&lt;=45),"36-45",IF(AND(People!$J473&gt;=46,People!$J473&lt;=55),"46-55",IF(AND(People!$J473&gt;=56,People!$J473&lt;=65),"56-65",IF(AND(People!$J473&gt;=66,People!$J473&lt;=75),"66-75","ALL"))))))</f>
        <v>36-45</v>
      </c>
      <c r="J473" t="str">
        <f>Table5[[#This Row],[Kid Home]]</f>
        <v>Yes</v>
      </c>
      <c r="K473" t="str">
        <f>Table5[[#This Row],[TennHome]]</f>
        <v>No</v>
      </c>
    </row>
    <row r="474" spans="1:11" ht="16.5" x14ac:dyDescent="0.3">
      <c r="A474" s="6">
        <f>Table2[[#This Row],[MntWines]]</f>
        <v>563</v>
      </c>
      <c r="B474" s="6">
        <f>Table2[[#This Row],[MntFruits]]</f>
        <v>76</v>
      </c>
      <c r="C474" s="6">
        <f>Table2[[#This Row],[MntMeatProducts]]</f>
        <v>384</v>
      </c>
      <c r="D474" s="6">
        <f>Table2[[#This Row],[MntFishProducts]]</f>
        <v>84</v>
      </c>
      <c r="E474" s="6">
        <f>Table2[[#This Row],[MntSweetProducts]]</f>
        <v>192</v>
      </c>
      <c r="F474" s="6">
        <f>Table2[[#This Row],[MntGoldProds]]</f>
        <v>89</v>
      </c>
      <c r="G474" s="8">
        <f>Table5[[#This Row],[Age]]</f>
        <v>38</v>
      </c>
      <c r="H474" s="17" t="s">
        <v>31</v>
      </c>
      <c r="I474" s="16" t="str">
        <f>IF(AND(People!$J474&gt;=16,People!$J474&lt;=25),"16-25",IF(AND(People!$J474&gt;=26,People!$J474&lt;=35),"26-35",IF(AND(People!$J474&gt;=36,People!$J474&lt;=45),"36-45",IF(AND(People!$J474&gt;=46,People!$J474&lt;=55),"46-55",IF(AND(People!$J474&gt;=56,People!$J474&lt;=65),"56-65",IF(AND(People!$J474&gt;=66,People!$J474&lt;=75),"66-75","ALL"))))))</f>
        <v>36-45</v>
      </c>
      <c r="J474" t="str">
        <f>Table5[[#This Row],[Kid Home]]</f>
        <v>No</v>
      </c>
      <c r="K474" t="str">
        <f>Table5[[#This Row],[TennHome]]</f>
        <v>Yes</v>
      </c>
    </row>
    <row r="475" spans="1:11" ht="16.5" x14ac:dyDescent="0.3">
      <c r="A475" s="4">
        <f>Table2[[#This Row],[MntWines]]</f>
        <v>2</v>
      </c>
      <c r="B475" s="4">
        <f>Table2[[#This Row],[MntFruits]]</f>
        <v>0</v>
      </c>
      <c r="C475" s="4">
        <f>Table2[[#This Row],[MntMeatProducts]]</f>
        <v>8</v>
      </c>
      <c r="D475" s="4">
        <f>Table2[[#This Row],[MntFishProducts]]</f>
        <v>2</v>
      </c>
      <c r="E475" s="4">
        <f>Table2[[#This Row],[MntSweetProducts]]</f>
        <v>2</v>
      </c>
      <c r="F475" s="4">
        <f>Table2[[#This Row],[MntGoldProds]]</f>
        <v>3</v>
      </c>
      <c r="G475" s="8">
        <f>Table5[[#This Row],[Age]]</f>
        <v>33</v>
      </c>
      <c r="H475" s="2" t="s">
        <v>33</v>
      </c>
      <c r="I475" s="16" t="str">
        <f>IF(AND(People!$J475&gt;=16,People!$J475&lt;=25),"16-25",IF(AND(People!$J475&gt;=26,People!$J475&lt;=35),"26-35",IF(AND(People!$J475&gt;=36,People!$J475&lt;=45),"36-45",IF(AND(People!$J475&gt;=46,People!$J475&lt;=55),"46-55",IF(AND(People!$J475&gt;=56,People!$J475&lt;=65),"56-65",IF(AND(People!$J475&gt;=66,People!$J475&lt;=75),"66-75","ALL"))))))</f>
        <v>26-35</v>
      </c>
      <c r="J475" t="str">
        <f>Table5[[#This Row],[Kid Home]]</f>
        <v>Yes</v>
      </c>
      <c r="K475" t="str">
        <f>Table5[[#This Row],[TennHome]]</f>
        <v>No</v>
      </c>
    </row>
    <row r="476" spans="1:11" ht="16.5" x14ac:dyDescent="0.3">
      <c r="A476" s="6">
        <f>Table2[[#This Row],[MntWines]]</f>
        <v>746</v>
      </c>
      <c r="B476" s="6">
        <f>Table2[[#This Row],[MntFruits]]</f>
        <v>8</v>
      </c>
      <c r="C476" s="6">
        <f>Table2[[#This Row],[MntMeatProducts]]</f>
        <v>125</v>
      </c>
      <c r="D476" s="6">
        <f>Table2[[#This Row],[MntFishProducts]]</f>
        <v>11</v>
      </c>
      <c r="E476" s="6">
        <f>Table2[[#This Row],[MntSweetProducts]]</f>
        <v>8</v>
      </c>
      <c r="F476" s="6">
        <f>Table2[[#This Row],[MntGoldProds]]</f>
        <v>8</v>
      </c>
      <c r="G476" s="8">
        <f>Table5[[#This Row],[Age]]</f>
        <v>31</v>
      </c>
      <c r="H476" s="17" t="s">
        <v>30</v>
      </c>
      <c r="I476" s="16" t="str">
        <f>IF(AND(People!$J476&gt;=16,People!$J476&lt;=25),"16-25",IF(AND(People!$J476&gt;=26,People!$J476&lt;=35),"26-35",IF(AND(People!$J476&gt;=36,People!$J476&lt;=45),"36-45",IF(AND(People!$J476&gt;=46,People!$J476&lt;=55),"46-55",IF(AND(People!$J476&gt;=56,People!$J476&lt;=65),"56-65",IF(AND(People!$J476&gt;=66,People!$J476&lt;=75),"66-75","ALL"))))))</f>
        <v>26-35</v>
      </c>
      <c r="J476" t="str">
        <f>Table5[[#This Row],[Kid Home]]</f>
        <v>Yes</v>
      </c>
      <c r="K476" t="str">
        <f>Table5[[#This Row],[TennHome]]</f>
        <v>No</v>
      </c>
    </row>
    <row r="477" spans="1:11" ht="16.5" x14ac:dyDescent="0.3">
      <c r="A477" s="4">
        <f>Table2[[#This Row],[MntWines]]</f>
        <v>22</v>
      </c>
      <c r="B477" s="4">
        <f>Table2[[#This Row],[MntFruits]]</f>
        <v>1</v>
      </c>
      <c r="C477" s="4">
        <f>Table2[[#This Row],[MntMeatProducts]]</f>
        <v>13</v>
      </c>
      <c r="D477" s="4">
        <f>Table2[[#This Row],[MntFishProducts]]</f>
        <v>4</v>
      </c>
      <c r="E477" s="4">
        <f>Table2[[#This Row],[MntSweetProducts]]</f>
        <v>0</v>
      </c>
      <c r="F477" s="4">
        <f>Table2[[#This Row],[MntGoldProds]]</f>
        <v>4</v>
      </c>
      <c r="G477" s="8">
        <f>Table5[[#This Row],[Age]]</f>
        <v>35</v>
      </c>
      <c r="H477" s="2" t="s">
        <v>33</v>
      </c>
      <c r="I477" s="16" t="str">
        <f>IF(AND(People!$J477&gt;=16,People!$J477&lt;=25),"16-25",IF(AND(People!$J477&gt;=26,People!$J477&lt;=35),"26-35",IF(AND(People!$J477&gt;=36,People!$J477&lt;=45),"36-45",IF(AND(People!$J477&gt;=46,People!$J477&lt;=55),"46-55",IF(AND(People!$J477&gt;=56,People!$J477&lt;=65),"56-65",IF(AND(People!$J477&gt;=66,People!$J477&lt;=75),"66-75","ALL"))))))</f>
        <v>26-35</v>
      </c>
      <c r="J477" t="str">
        <f>Table5[[#This Row],[Kid Home]]</f>
        <v>Yes</v>
      </c>
      <c r="K477" t="str">
        <f>Table5[[#This Row],[TennHome]]</f>
        <v>Yes</v>
      </c>
    </row>
    <row r="478" spans="1:11" ht="16.5" x14ac:dyDescent="0.3">
      <c r="A478" s="6">
        <f>Table2[[#This Row],[MntWines]]</f>
        <v>4</v>
      </c>
      <c r="B478" s="6">
        <f>Table2[[#This Row],[MntFruits]]</f>
        <v>1</v>
      </c>
      <c r="C478" s="6">
        <f>Table2[[#This Row],[MntMeatProducts]]</f>
        <v>6</v>
      </c>
      <c r="D478" s="6">
        <f>Table2[[#This Row],[MntFishProducts]]</f>
        <v>4</v>
      </c>
      <c r="E478" s="6">
        <f>Table2[[#This Row],[MntSweetProducts]]</f>
        <v>1</v>
      </c>
      <c r="F478" s="6">
        <f>Table2[[#This Row],[MntGoldProds]]</f>
        <v>9</v>
      </c>
      <c r="G478" s="8">
        <f>Table5[[#This Row],[Age]]</f>
        <v>26</v>
      </c>
      <c r="H478" s="17" t="s">
        <v>30</v>
      </c>
      <c r="I478" s="16" t="str">
        <f>IF(AND(People!$J478&gt;=16,People!$J478&lt;=25),"16-25",IF(AND(People!$J478&gt;=26,People!$J478&lt;=35),"26-35",IF(AND(People!$J478&gt;=36,People!$J478&lt;=45),"36-45",IF(AND(People!$J478&gt;=46,People!$J478&lt;=55),"46-55",IF(AND(People!$J478&gt;=56,People!$J478&lt;=65),"56-65",IF(AND(People!$J478&gt;=66,People!$J478&lt;=75),"66-75","ALL"))))))</f>
        <v>26-35</v>
      </c>
      <c r="J478" t="str">
        <f>Table5[[#This Row],[Kid Home]]</f>
        <v>Yes</v>
      </c>
      <c r="K478" t="str">
        <f>Table5[[#This Row],[TennHome]]</f>
        <v>No</v>
      </c>
    </row>
    <row r="479" spans="1:11" ht="16.5" x14ac:dyDescent="0.3">
      <c r="A479" s="4">
        <f>Table2[[#This Row],[MntWines]]</f>
        <v>478</v>
      </c>
      <c r="B479" s="4">
        <f>Table2[[#This Row],[MntFruits]]</f>
        <v>0</v>
      </c>
      <c r="C479" s="4">
        <f>Table2[[#This Row],[MntMeatProducts]]</f>
        <v>193</v>
      </c>
      <c r="D479" s="4">
        <f>Table2[[#This Row],[MntFishProducts]]</f>
        <v>110</v>
      </c>
      <c r="E479" s="4">
        <f>Table2[[#This Row],[MntSweetProducts]]</f>
        <v>75</v>
      </c>
      <c r="F479" s="4">
        <f>Table2[[#This Row],[MntGoldProds]]</f>
        <v>117</v>
      </c>
      <c r="G479" s="8">
        <f>Table5[[#This Row],[Age]]</f>
        <v>57</v>
      </c>
      <c r="H479" s="2" t="s">
        <v>33</v>
      </c>
      <c r="I479" s="16" t="str">
        <f>IF(AND(People!$J479&gt;=16,People!$J479&lt;=25),"16-25",IF(AND(People!$J479&gt;=26,People!$J479&lt;=35),"26-35",IF(AND(People!$J479&gt;=36,People!$J479&lt;=45),"36-45",IF(AND(People!$J479&gt;=46,People!$J479&lt;=55),"46-55",IF(AND(People!$J479&gt;=56,People!$J479&lt;=65),"56-65",IF(AND(People!$J479&gt;=66,People!$J479&lt;=75),"66-75","ALL"))))))</f>
        <v>56-65</v>
      </c>
      <c r="J479" t="str">
        <f>Table5[[#This Row],[Kid Home]]</f>
        <v>No</v>
      </c>
      <c r="K479" t="str">
        <f>Table5[[#This Row],[TennHome]]</f>
        <v>Yes</v>
      </c>
    </row>
    <row r="480" spans="1:11" ht="16.5" x14ac:dyDescent="0.3">
      <c r="A480" s="6">
        <f>Table2[[#This Row],[MntWines]]</f>
        <v>20</v>
      </c>
      <c r="B480" s="6">
        <f>Table2[[#This Row],[MntFruits]]</f>
        <v>3</v>
      </c>
      <c r="C480" s="6">
        <f>Table2[[#This Row],[MntMeatProducts]]</f>
        <v>4</v>
      </c>
      <c r="D480" s="6">
        <f>Table2[[#This Row],[MntFishProducts]]</f>
        <v>2</v>
      </c>
      <c r="E480" s="6">
        <f>Table2[[#This Row],[MntSweetProducts]]</f>
        <v>0</v>
      </c>
      <c r="F480" s="6">
        <f>Table2[[#This Row],[MntGoldProds]]</f>
        <v>2</v>
      </c>
      <c r="G480" s="8">
        <f>Table5[[#This Row],[Age]]</f>
        <v>42</v>
      </c>
      <c r="H480" s="17" t="s">
        <v>33</v>
      </c>
      <c r="I480" s="16" t="str">
        <f>IF(AND(People!$J480&gt;=16,People!$J480&lt;=25),"16-25",IF(AND(People!$J480&gt;=26,People!$J480&lt;=35),"26-35",IF(AND(People!$J480&gt;=36,People!$J480&lt;=45),"36-45",IF(AND(People!$J480&gt;=46,People!$J480&lt;=55),"46-55",IF(AND(People!$J480&gt;=56,People!$J480&lt;=65),"56-65",IF(AND(People!$J480&gt;=66,People!$J480&lt;=75),"66-75","ALL"))))))</f>
        <v>36-45</v>
      </c>
      <c r="J480" t="str">
        <f>Table5[[#This Row],[Kid Home]]</f>
        <v>Yes</v>
      </c>
      <c r="K480" t="str">
        <f>Table5[[#This Row],[TennHome]]</f>
        <v>Yes</v>
      </c>
    </row>
    <row r="481" spans="1:11" ht="16.5" x14ac:dyDescent="0.3">
      <c r="A481" s="4">
        <f>Table2[[#This Row],[MntWines]]</f>
        <v>451</v>
      </c>
      <c r="B481" s="4">
        <f>Table2[[#This Row],[MntFruits]]</f>
        <v>0</v>
      </c>
      <c r="C481" s="4">
        <f>Table2[[#This Row],[MntMeatProducts]]</f>
        <v>39</v>
      </c>
      <c r="D481" s="4">
        <f>Table2[[#This Row],[MntFishProducts]]</f>
        <v>0</v>
      </c>
      <c r="E481" s="4">
        <f>Table2[[#This Row],[MntSweetProducts]]</f>
        <v>4</v>
      </c>
      <c r="F481" s="4">
        <f>Table2[[#This Row],[MntGoldProds]]</f>
        <v>24</v>
      </c>
      <c r="G481" s="8">
        <f>Table5[[#This Row],[Age]]</f>
        <v>37</v>
      </c>
      <c r="H481" s="2" t="s">
        <v>33</v>
      </c>
      <c r="I481" s="16" t="str">
        <f>IF(AND(People!$J481&gt;=16,People!$J481&lt;=25),"16-25",IF(AND(People!$J481&gt;=26,People!$J481&lt;=35),"26-35",IF(AND(People!$J481&gt;=36,People!$J481&lt;=45),"36-45",IF(AND(People!$J481&gt;=46,People!$J481&lt;=55),"46-55",IF(AND(People!$J481&gt;=56,People!$J481&lt;=65),"56-65",IF(AND(People!$J481&gt;=66,People!$J481&lt;=75),"66-75","ALL"))))))</f>
        <v>36-45</v>
      </c>
      <c r="J481" t="str">
        <f>Table5[[#This Row],[Kid Home]]</f>
        <v>No</v>
      </c>
      <c r="K481" t="str">
        <f>Table5[[#This Row],[TennHome]]</f>
        <v>Yes</v>
      </c>
    </row>
    <row r="482" spans="1:11" ht="16.5" x14ac:dyDescent="0.3">
      <c r="A482" s="6">
        <f>Table2[[#This Row],[MntWines]]</f>
        <v>371</v>
      </c>
      <c r="B482" s="6">
        <f>Table2[[#This Row],[MntFruits]]</f>
        <v>22</v>
      </c>
      <c r="C482" s="6">
        <f>Table2[[#This Row],[MntMeatProducts]]</f>
        <v>39</v>
      </c>
      <c r="D482" s="6">
        <f>Table2[[#This Row],[MntFishProducts]]</f>
        <v>6</v>
      </c>
      <c r="E482" s="6">
        <f>Table2[[#This Row],[MntSweetProducts]]</f>
        <v>0</v>
      </c>
      <c r="F482" s="6">
        <f>Table2[[#This Row],[MntGoldProds]]</f>
        <v>92</v>
      </c>
      <c r="G482" s="8">
        <f>Table5[[#This Row],[Age]]</f>
        <v>40</v>
      </c>
      <c r="H482" s="17" t="s">
        <v>33</v>
      </c>
      <c r="I482" s="16" t="str">
        <f>IF(AND(People!$J482&gt;=16,People!$J482&lt;=25),"16-25",IF(AND(People!$J482&gt;=26,People!$J482&lt;=35),"26-35",IF(AND(People!$J482&gt;=36,People!$J482&lt;=45),"36-45",IF(AND(People!$J482&gt;=46,People!$J482&lt;=55),"46-55",IF(AND(People!$J482&gt;=56,People!$J482&lt;=65),"56-65",IF(AND(People!$J482&gt;=66,People!$J482&lt;=75),"66-75","ALL"))))))</f>
        <v>36-45</v>
      </c>
      <c r="J482" t="str">
        <f>Table5[[#This Row],[Kid Home]]</f>
        <v>No</v>
      </c>
      <c r="K482" t="str">
        <f>Table5[[#This Row],[TennHome]]</f>
        <v>Yes</v>
      </c>
    </row>
    <row r="483" spans="1:11" ht="16.5" x14ac:dyDescent="0.3">
      <c r="A483" s="4">
        <f>Table2[[#This Row],[MntWines]]</f>
        <v>281</v>
      </c>
      <c r="B483" s="4">
        <f>Table2[[#This Row],[MntFruits]]</f>
        <v>7</v>
      </c>
      <c r="C483" s="4">
        <f>Table2[[#This Row],[MntMeatProducts]]</f>
        <v>84</v>
      </c>
      <c r="D483" s="4">
        <f>Table2[[#This Row],[MntFishProducts]]</f>
        <v>15</v>
      </c>
      <c r="E483" s="4">
        <f>Table2[[#This Row],[MntSweetProducts]]</f>
        <v>0</v>
      </c>
      <c r="F483" s="4">
        <f>Table2[[#This Row],[MntGoldProds]]</f>
        <v>119</v>
      </c>
      <c r="G483" s="8">
        <f>Table5[[#This Row],[Age]]</f>
        <v>35</v>
      </c>
      <c r="H483" s="2" t="s">
        <v>35</v>
      </c>
      <c r="I483" s="16" t="str">
        <f>IF(AND(People!$J483&gt;=16,People!$J483&lt;=25),"16-25",IF(AND(People!$J483&gt;=26,People!$J483&lt;=35),"26-35",IF(AND(People!$J483&gt;=36,People!$J483&lt;=45),"36-45",IF(AND(People!$J483&gt;=46,People!$J483&lt;=55),"46-55",IF(AND(People!$J483&gt;=56,People!$J483&lt;=65),"56-65",IF(AND(People!$J483&gt;=66,People!$J483&lt;=75),"66-75","ALL"))))))</f>
        <v>26-35</v>
      </c>
      <c r="J483" t="str">
        <f>Table5[[#This Row],[Kid Home]]</f>
        <v>Yes</v>
      </c>
      <c r="K483" t="str">
        <f>Table5[[#This Row],[TennHome]]</f>
        <v>No</v>
      </c>
    </row>
    <row r="484" spans="1:11" ht="16.5" x14ac:dyDescent="0.3">
      <c r="A484" s="6">
        <f>Table2[[#This Row],[MntWines]]</f>
        <v>19</v>
      </c>
      <c r="B484" s="6">
        <f>Table2[[#This Row],[MntFruits]]</f>
        <v>7</v>
      </c>
      <c r="C484" s="6">
        <f>Table2[[#This Row],[MntMeatProducts]]</f>
        <v>19</v>
      </c>
      <c r="D484" s="6">
        <f>Table2[[#This Row],[MntFishProducts]]</f>
        <v>0</v>
      </c>
      <c r="E484" s="6">
        <f>Table2[[#This Row],[MntSweetProducts]]</f>
        <v>1</v>
      </c>
      <c r="F484" s="6">
        <f>Table2[[#This Row],[MntGoldProds]]</f>
        <v>24</v>
      </c>
      <c r="G484" s="8">
        <f>Table5[[#This Row],[Age]]</f>
        <v>40</v>
      </c>
      <c r="H484" s="17" t="s">
        <v>30</v>
      </c>
      <c r="I484" s="16" t="str">
        <f>IF(AND(People!$J484&gt;=16,People!$J484&lt;=25),"16-25",IF(AND(People!$J484&gt;=26,People!$J484&lt;=35),"26-35",IF(AND(People!$J484&gt;=36,People!$J484&lt;=45),"36-45",IF(AND(People!$J484&gt;=46,People!$J484&lt;=55),"46-55",IF(AND(People!$J484&gt;=56,People!$J484&lt;=65),"56-65",IF(AND(People!$J484&gt;=66,People!$J484&lt;=75),"66-75","ALL"))))))</f>
        <v>36-45</v>
      </c>
      <c r="J484" t="str">
        <f>Table5[[#This Row],[Kid Home]]</f>
        <v>Yes</v>
      </c>
      <c r="K484" t="str">
        <f>Table5[[#This Row],[TennHome]]</f>
        <v>No</v>
      </c>
    </row>
    <row r="485" spans="1:11" ht="16.5" x14ac:dyDescent="0.3">
      <c r="A485" s="4">
        <f>Table2[[#This Row],[MntWines]]</f>
        <v>26</v>
      </c>
      <c r="B485" s="4">
        <f>Table2[[#This Row],[MntFruits]]</f>
        <v>3</v>
      </c>
      <c r="C485" s="4">
        <f>Table2[[#This Row],[MntMeatProducts]]</f>
        <v>13</v>
      </c>
      <c r="D485" s="4">
        <f>Table2[[#This Row],[MntFishProducts]]</f>
        <v>2</v>
      </c>
      <c r="E485" s="4">
        <f>Table2[[#This Row],[MntSweetProducts]]</f>
        <v>10</v>
      </c>
      <c r="F485" s="4">
        <f>Table2[[#This Row],[MntGoldProds]]</f>
        <v>0</v>
      </c>
      <c r="G485" s="8">
        <f>Table5[[#This Row],[Age]]</f>
        <v>41</v>
      </c>
      <c r="H485" s="2" t="s">
        <v>33</v>
      </c>
      <c r="I485" s="16" t="str">
        <f>IF(AND(People!$J485&gt;=16,People!$J485&lt;=25),"16-25",IF(AND(People!$J485&gt;=26,People!$J485&lt;=35),"26-35",IF(AND(People!$J485&gt;=36,People!$J485&lt;=45),"36-45",IF(AND(People!$J485&gt;=46,People!$J485&lt;=55),"46-55",IF(AND(People!$J485&gt;=56,People!$J485&lt;=65),"56-65",IF(AND(People!$J485&gt;=66,People!$J485&lt;=75),"66-75","ALL"))))))</f>
        <v>36-45</v>
      </c>
      <c r="J485" t="str">
        <f>Table5[[#This Row],[Kid Home]]</f>
        <v>Yes</v>
      </c>
      <c r="K485" t="str">
        <f>Table5[[#This Row],[TennHome]]</f>
        <v>No</v>
      </c>
    </row>
    <row r="486" spans="1:11" ht="16.5" x14ac:dyDescent="0.3">
      <c r="A486" s="6">
        <f>Table2[[#This Row],[MntWines]]</f>
        <v>138</v>
      </c>
      <c r="B486" s="6">
        <f>Table2[[#This Row],[MntFruits]]</f>
        <v>15</v>
      </c>
      <c r="C486" s="6">
        <f>Table2[[#This Row],[MntMeatProducts]]</f>
        <v>35</v>
      </c>
      <c r="D486" s="6">
        <f>Table2[[#This Row],[MntFishProducts]]</f>
        <v>25</v>
      </c>
      <c r="E486" s="6">
        <f>Table2[[#This Row],[MntSweetProducts]]</f>
        <v>11</v>
      </c>
      <c r="F486" s="6">
        <f>Table2[[#This Row],[MntGoldProds]]</f>
        <v>72</v>
      </c>
      <c r="G486" s="8">
        <f>Table5[[#This Row],[Age]]</f>
        <v>38</v>
      </c>
      <c r="H486" s="17" t="s">
        <v>31</v>
      </c>
      <c r="I486" s="16" t="str">
        <f>IF(AND(People!$J486&gt;=16,People!$J486&lt;=25),"16-25",IF(AND(People!$J486&gt;=26,People!$J486&lt;=35),"26-35",IF(AND(People!$J486&gt;=36,People!$J486&lt;=45),"36-45",IF(AND(People!$J486&gt;=46,People!$J486&lt;=55),"46-55",IF(AND(People!$J486&gt;=56,People!$J486&lt;=65),"56-65",IF(AND(People!$J486&gt;=66,People!$J486&lt;=75),"66-75","ALL"))))))</f>
        <v>36-45</v>
      </c>
      <c r="J486" t="str">
        <f>Table5[[#This Row],[Kid Home]]</f>
        <v>Yes</v>
      </c>
      <c r="K486" t="str">
        <f>Table5[[#This Row],[TennHome]]</f>
        <v>No</v>
      </c>
    </row>
    <row r="487" spans="1:11" ht="16.5" x14ac:dyDescent="0.3">
      <c r="A487" s="4">
        <f>Table2[[#This Row],[MntWines]]</f>
        <v>213</v>
      </c>
      <c r="B487" s="4">
        <f>Table2[[#This Row],[MntFruits]]</f>
        <v>2</v>
      </c>
      <c r="C487" s="4">
        <f>Table2[[#This Row],[MntMeatProducts]]</f>
        <v>44</v>
      </c>
      <c r="D487" s="4">
        <f>Table2[[#This Row],[MntFishProducts]]</f>
        <v>0</v>
      </c>
      <c r="E487" s="4">
        <f>Table2[[#This Row],[MntSweetProducts]]</f>
        <v>2</v>
      </c>
      <c r="F487" s="4">
        <f>Table2[[#This Row],[MntGoldProds]]</f>
        <v>5</v>
      </c>
      <c r="G487" s="8">
        <f>Table5[[#This Row],[Age]]</f>
        <v>38</v>
      </c>
      <c r="H487" s="2" t="s">
        <v>35</v>
      </c>
      <c r="I487" s="16" t="str">
        <f>IF(AND(People!$J487&gt;=16,People!$J487&lt;=25),"16-25",IF(AND(People!$J487&gt;=26,People!$J487&lt;=35),"26-35",IF(AND(People!$J487&gt;=36,People!$J487&lt;=45),"36-45",IF(AND(People!$J487&gt;=46,People!$J487&lt;=55),"46-55",IF(AND(People!$J487&gt;=56,People!$J487&lt;=65),"56-65",IF(AND(People!$J487&gt;=66,People!$J487&lt;=75),"66-75","ALL"))))))</f>
        <v>36-45</v>
      </c>
      <c r="J487" t="str">
        <f>Table5[[#This Row],[Kid Home]]</f>
        <v>No</v>
      </c>
      <c r="K487" t="str">
        <f>Table5[[#This Row],[TennHome]]</f>
        <v>Yes</v>
      </c>
    </row>
    <row r="488" spans="1:11" ht="16.5" x14ac:dyDescent="0.3">
      <c r="A488" s="6">
        <f>Table2[[#This Row],[MntWines]]</f>
        <v>407</v>
      </c>
      <c r="B488" s="6">
        <f>Table2[[#This Row],[MntFruits]]</f>
        <v>28</v>
      </c>
      <c r="C488" s="6">
        <f>Table2[[#This Row],[MntMeatProducts]]</f>
        <v>100</v>
      </c>
      <c r="D488" s="6">
        <f>Table2[[#This Row],[MntFishProducts]]</f>
        <v>120</v>
      </c>
      <c r="E488" s="6">
        <f>Table2[[#This Row],[MntSweetProducts]]</f>
        <v>74</v>
      </c>
      <c r="F488" s="6">
        <f>Table2[[#This Row],[MntGoldProds]]</f>
        <v>18</v>
      </c>
      <c r="G488" s="8">
        <f>Table5[[#This Row],[Age]]</f>
        <v>52</v>
      </c>
      <c r="H488" s="17" t="s">
        <v>31</v>
      </c>
      <c r="I488" s="16" t="str">
        <f>IF(AND(People!$J488&gt;=16,People!$J488&lt;=25),"16-25",IF(AND(People!$J488&gt;=26,People!$J488&lt;=35),"26-35",IF(AND(People!$J488&gt;=36,People!$J488&lt;=45),"36-45",IF(AND(People!$J488&gt;=46,People!$J488&lt;=55),"46-55",IF(AND(People!$J488&gt;=56,People!$J488&lt;=65),"56-65",IF(AND(People!$J488&gt;=66,People!$J488&lt;=75),"66-75","ALL"))))))</f>
        <v>46-55</v>
      </c>
      <c r="J488" t="str">
        <f>Table5[[#This Row],[Kid Home]]</f>
        <v>No</v>
      </c>
      <c r="K488" t="str">
        <f>Table5[[#This Row],[TennHome]]</f>
        <v>No</v>
      </c>
    </row>
    <row r="489" spans="1:11" ht="16.5" x14ac:dyDescent="0.3">
      <c r="A489" s="4">
        <f>Table2[[#This Row],[MntWines]]</f>
        <v>483</v>
      </c>
      <c r="B489" s="4">
        <f>Table2[[#This Row],[MntFruits]]</f>
        <v>74</v>
      </c>
      <c r="C489" s="4">
        <f>Table2[[#This Row],[MntMeatProducts]]</f>
        <v>114</v>
      </c>
      <c r="D489" s="4">
        <f>Table2[[#This Row],[MntFishProducts]]</f>
        <v>169</v>
      </c>
      <c r="E489" s="4">
        <f>Table2[[#This Row],[MntSweetProducts]]</f>
        <v>37</v>
      </c>
      <c r="F489" s="4">
        <f>Table2[[#This Row],[MntGoldProds]]</f>
        <v>18</v>
      </c>
      <c r="G489" s="8">
        <f>Table5[[#This Row],[Age]]</f>
        <v>48</v>
      </c>
      <c r="H489" s="2" t="s">
        <v>33</v>
      </c>
      <c r="I489" s="16" t="str">
        <f>IF(AND(People!$J489&gt;=16,People!$J489&lt;=25),"16-25",IF(AND(People!$J489&gt;=26,People!$J489&lt;=35),"26-35",IF(AND(People!$J489&gt;=36,People!$J489&lt;=45),"36-45",IF(AND(People!$J489&gt;=46,People!$J489&lt;=55),"46-55",IF(AND(People!$J489&gt;=56,People!$J489&lt;=65),"56-65",IF(AND(People!$J489&gt;=66,People!$J489&lt;=75),"66-75","ALL"))))))</f>
        <v>46-55</v>
      </c>
      <c r="J489" t="str">
        <f>Table5[[#This Row],[Kid Home]]</f>
        <v>No</v>
      </c>
      <c r="K489" t="str">
        <f>Table5[[#This Row],[TennHome]]</f>
        <v>No</v>
      </c>
    </row>
    <row r="490" spans="1:11" ht="16.5" x14ac:dyDescent="0.3">
      <c r="A490" s="6">
        <f>Table2[[#This Row],[MntWines]]</f>
        <v>738</v>
      </c>
      <c r="B490" s="6">
        <f>Table2[[#This Row],[MntFruits]]</f>
        <v>0</v>
      </c>
      <c r="C490" s="6">
        <f>Table2[[#This Row],[MntMeatProducts]]</f>
        <v>232</v>
      </c>
      <c r="D490" s="6">
        <f>Table2[[#This Row],[MntFishProducts]]</f>
        <v>13</v>
      </c>
      <c r="E490" s="6">
        <f>Table2[[#This Row],[MntSweetProducts]]</f>
        <v>20</v>
      </c>
      <c r="F490" s="6">
        <f>Table2[[#This Row],[MntGoldProds]]</f>
        <v>50</v>
      </c>
      <c r="G490" s="8">
        <f>Table5[[#This Row],[Age]]</f>
        <v>37</v>
      </c>
      <c r="H490" s="17" t="s">
        <v>33</v>
      </c>
      <c r="I490" s="16" t="str">
        <f>IF(AND(People!$J490&gt;=16,People!$J490&lt;=25),"16-25",IF(AND(People!$J490&gt;=26,People!$J490&lt;=35),"26-35",IF(AND(People!$J490&gt;=36,People!$J490&lt;=45),"36-45",IF(AND(People!$J490&gt;=46,People!$J490&lt;=55),"46-55",IF(AND(People!$J490&gt;=56,People!$J490&lt;=65),"56-65",IF(AND(People!$J490&gt;=66,People!$J490&lt;=75),"66-75","ALL"))))))</f>
        <v>36-45</v>
      </c>
      <c r="J490" t="str">
        <f>Table5[[#This Row],[Kid Home]]</f>
        <v>No</v>
      </c>
      <c r="K490" t="str">
        <f>Table5[[#This Row],[TennHome]]</f>
        <v>Yes</v>
      </c>
    </row>
    <row r="491" spans="1:11" ht="16.5" x14ac:dyDescent="0.3">
      <c r="A491" s="4">
        <f>Table2[[#This Row],[MntWines]]</f>
        <v>502</v>
      </c>
      <c r="B491" s="4">
        <f>Table2[[#This Row],[MntFruits]]</f>
        <v>12</v>
      </c>
      <c r="C491" s="4">
        <f>Table2[[#This Row],[MntMeatProducts]]</f>
        <v>109</v>
      </c>
      <c r="D491" s="4">
        <f>Table2[[#This Row],[MntFishProducts]]</f>
        <v>16</v>
      </c>
      <c r="E491" s="4">
        <f>Table2[[#This Row],[MntSweetProducts]]</f>
        <v>6</v>
      </c>
      <c r="F491" s="4">
        <f>Table2[[#This Row],[MntGoldProds]]</f>
        <v>90</v>
      </c>
      <c r="G491" s="8">
        <f>Table5[[#This Row],[Age]]</f>
        <v>39</v>
      </c>
      <c r="H491" s="2" t="s">
        <v>38</v>
      </c>
      <c r="I491" s="16" t="str">
        <f>IF(AND(People!$J491&gt;=16,People!$J491&lt;=25),"16-25",IF(AND(People!$J491&gt;=26,People!$J491&lt;=35),"26-35",IF(AND(People!$J491&gt;=36,People!$J491&lt;=45),"36-45",IF(AND(People!$J491&gt;=46,People!$J491&lt;=55),"46-55",IF(AND(People!$J491&gt;=56,People!$J491&lt;=65),"56-65",IF(AND(People!$J491&gt;=66,People!$J491&lt;=75),"66-75","ALL"))))))</f>
        <v>36-45</v>
      </c>
      <c r="J491" t="str">
        <f>Table5[[#This Row],[Kid Home]]</f>
        <v>No</v>
      </c>
      <c r="K491" t="str">
        <f>Table5[[#This Row],[TennHome]]</f>
        <v>Yes</v>
      </c>
    </row>
    <row r="492" spans="1:11" ht="16.5" x14ac:dyDescent="0.3">
      <c r="A492" s="6">
        <f>Table2[[#This Row],[MntWines]]</f>
        <v>11</v>
      </c>
      <c r="B492" s="6">
        <f>Table2[[#This Row],[MntFruits]]</f>
        <v>0</v>
      </c>
      <c r="C492" s="6">
        <f>Table2[[#This Row],[MntMeatProducts]]</f>
        <v>5</v>
      </c>
      <c r="D492" s="6">
        <f>Table2[[#This Row],[MntFishProducts]]</f>
        <v>2</v>
      </c>
      <c r="E492" s="6">
        <f>Table2[[#This Row],[MntSweetProducts]]</f>
        <v>1</v>
      </c>
      <c r="F492" s="6">
        <f>Table2[[#This Row],[MntGoldProds]]</f>
        <v>1</v>
      </c>
      <c r="G492" s="8">
        <f>Table5[[#This Row],[Age]]</f>
        <v>45</v>
      </c>
      <c r="H492" s="17" t="s">
        <v>31</v>
      </c>
      <c r="I492" s="16" t="str">
        <f>IF(AND(People!$J492&gt;=16,People!$J492&lt;=25),"16-25",IF(AND(People!$J492&gt;=26,People!$J492&lt;=35),"26-35",IF(AND(People!$J492&gt;=36,People!$J492&lt;=45),"36-45",IF(AND(People!$J492&gt;=46,People!$J492&lt;=55),"46-55",IF(AND(People!$J492&gt;=56,People!$J492&lt;=65),"56-65",IF(AND(People!$J492&gt;=66,People!$J492&lt;=75),"66-75","ALL"))))))</f>
        <v>36-45</v>
      </c>
      <c r="J492" t="str">
        <f>Table5[[#This Row],[Kid Home]]</f>
        <v>Yes</v>
      </c>
      <c r="K492" t="str">
        <f>Table5[[#This Row],[TennHome]]</f>
        <v>No</v>
      </c>
    </row>
    <row r="493" spans="1:11" ht="16.5" x14ac:dyDescent="0.3">
      <c r="A493" s="4">
        <f>Table2[[#This Row],[MntWines]]</f>
        <v>24</v>
      </c>
      <c r="B493" s="4">
        <f>Table2[[#This Row],[MntFruits]]</f>
        <v>1</v>
      </c>
      <c r="C493" s="4">
        <f>Table2[[#This Row],[MntMeatProducts]]</f>
        <v>108</v>
      </c>
      <c r="D493" s="4">
        <f>Table2[[#This Row],[MntFishProducts]]</f>
        <v>29</v>
      </c>
      <c r="E493" s="4">
        <f>Table2[[#This Row],[MntSweetProducts]]</f>
        <v>29</v>
      </c>
      <c r="F493" s="4">
        <f>Table2[[#This Row],[MntGoldProds]]</f>
        <v>14</v>
      </c>
      <c r="G493" s="8">
        <f>Table5[[#This Row],[Age]]</f>
        <v>60</v>
      </c>
      <c r="H493" s="2" t="s">
        <v>35</v>
      </c>
      <c r="I493" s="16" t="str">
        <f>IF(AND(People!$J493&gt;=16,People!$J493&lt;=25),"16-25",IF(AND(People!$J493&gt;=26,People!$J493&lt;=35),"26-35",IF(AND(People!$J493&gt;=36,People!$J493&lt;=45),"36-45",IF(AND(People!$J493&gt;=46,People!$J493&lt;=55),"46-55",IF(AND(People!$J493&gt;=56,People!$J493&lt;=65),"56-65",IF(AND(People!$J493&gt;=66,People!$J493&lt;=75),"66-75","ALL"))))))</f>
        <v>56-65</v>
      </c>
      <c r="J493" t="str">
        <f>Table5[[#This Row],[Kid Home]]</f>
        <v>No</v>
      </c>
      <c r="K493" t="str">
        <f>Table5[[#This Row],[TennHome]]</f>
        <v>No</v>
      </c>
    </row>
    <row r="494" spans="1:11" ht="16.5" x14ac:dyDescent="0.3">
      <c r="A494" s="6">
        <f>Table2[[#This Row],[MntWines]]</f>
        <v>1170</v>
      </c>
      <c r="B494" s="6">
        <f>Table2[[#This Row],[MntFruits]]</f>
        <v>19</v>
      </c>
      <c r="C494" s="6">
        <f>Table2[[#This Row],[MntMeatProducts]]</f>
        <v>594</v>
      </c>
      <c r="D494" s="6">
        <f>Table2[[#This Row],[MntFishProducts]]</f>
        <v>99</v>
      </c>
      <c r="E494" s="6">
        <f>Table2[[#This Row],[MntSweetProducts]]</f>
        <v>76</v>
      </c>
      <c r="F494" s="6">
        <f>Table2[[#This Row],[MntGoldProds]]</f>
        <v>134</v>
      </c>
      <c r="G494" s="8">
        <f>Table5[[#This Row],[Age]]</f>
        <v>54</v>
      </c>
      <c r="H494" s="17" t="s">
        <v>31</v>
      </c>
      <c r="I494" s="16" t="str">
        <f>IF(AND(People!$J494&gt;=16,People!$J494&lt;=25),"16-25",IF(AND(People!$J494&gt;=26,People!$J494&lt;=35),"26-35",IF(AND(People!$J494&gt;=36,People!$J494&lt;=45),"36-45",IF(AND(People!$J494&gt;=46,People!$J494&lt;=55),"46-55",IF(AND(People!$J494&gt;=56,People!$J494&lt;=65),"56-65",IF(AND(People!$J494&gt;=66,People!$J494&lt;=75),"66-75","ALL"))))))</f>
        <v>46-55</v>
      </c>
      <c r="J494" t="str">
        <f>Table5[[#This Row],[Kid Home]]</f>
        <v>No</v>
      </c>
      <c r="K494" t="str">
        <f>Table5[[#This Row],[TennHome]]</f>
        <v>Yes</v>
      </c>
    </row>
    <row r="495" spans="1:11" ht="16.5" x14ac:dyDescent="0.3">
      <c r="A495" s="4">
        <f>Table2[[#This Row],[MntWines]]</f>
        <v>185</v>
      </c>
      <c r="B495" s="4">
        <f>Table2[[#This Row],[MntFruits]]</f>
        <v>2</v>
      </c>
      <c r="C495" s="4">
        <f>Table2[[#This Row],[MntMeatProducts]]</f>
        <v>88</v>
      </c>
      <c r="D495" s="4">
        <f>Table2[[#This Row],[MntFishProducts]]</f>
        <v>15</v>
      </c>
      <c r="E495" s="4">
        <f>Table2[[#This Row],[MntSweetProducts]]</f>
        <v>5</v>
      </c>
      <c r="F495" s="4">
        <f>Table2[[#This Row],[MntGoldProds]]</f>
        <v>14</v>
      </c>
      <c r="G495" s="8">
        <f>Table5[[#This Row],[Age]]</f>
        <v>36</v>
      </c>
      <c r="H495" s="2" t="s">
        <v>30</v>
      </c>
      <c r="I495" s="16" t="str">
        <f>IF(AND(People!$J495&gt;=16,People!$J495&lt;=25),"16-25",IF(AND(People!$J495&gt;=26,People!$J495&lt;=35),"26-35",IF(AND(People!$J495&gt;=36,People!$J495&lt;=45),"36-45",IF(AND(People!$J495&gt;=46,People!$J495&lt;=55),"46-55",IF(AND(People!$J495&gt;=56,People!$J495&lt;=65),"56-65",IF(AND(People!$J495&gt;=66,People!$J495&lt;=75),"66-75","ALL"))))))</f>
        <v>36-45</v>
      </c>
      <c r="J495" t="str">
        <f>Table5[[#This Row],[Kid Home]]</f>
        <v>Yes</v>
      </c>
      <c r="K495" t="str">
        <f>Table5[[#This Row],[TennHome]]</f>
        <v>No</v>
      </c>
    </row>
    <row r="496" spans="1:11" ht="16.5" x14ac:dyDescent="0.3">
      <c r="A496" s="6">
        <f>Table2[[#This Row],[MntWines]]</f>
        <v>983</v>
      </c>
      <c r="B496" s="6">
        <f>Table2[[#This Row],[MntFruits]]</f>
        <v>20</v>
      </c>
      <c r="C496" s="6">
        <f>Table2[[#This Row],[MntMeatProducts]]</f>
        <v>389</v>
      </c>
      <c r="D496" s="6">
        <f>Table2[[#This Row],[MntFishProducts]]</f>
        <v>240</v>
      </c>
      <c r="E496" s="6">
        <f>Table2[[#This Row],[MntSweetProducts]]</f>
        <v>50</v>
      </c>
      <c r="F496" s="6">
        <f>Table2[[#This Row],[MntGoldProds]]</f>
        <v>40</v>
      </c>
      <c r="G496" s="8">
        <f>Table5[[#This Row],[Age]]</f>
        <v>58</v>
      </c>
      <c r="H496" s="17" t="s">
        <v>35</v>
      </c>
      <c r="I496" s="16" t="str">
        <f>IF(AND(People!$J496&gt;=16,People!$J496&lt;=25),"16-25",IF(AND(People!$J496&gt;=26,People!$J496&lt;=35),"26-35",IF(AND(People!$J496&gt;=36,People!$J496&lt;=45),"36-45",IF(AND(People!$J496&gt;=46,People!$J496&lt;=55),"46-55",IF(AND(People!$J496&gt;=56,People!$J496&lt;=65),"56-65",IF(AND(People!$J496&gt;=66,People!$J496&lt;=75),"66-75","ALL"))))))</f>
        <v>56-65</v>
      </c>
      <c r="J496" t="str">
        <f>Table5[[#This Row],[Kid Home]]</f>
        <v>No</v>
      </c>
      <c r="K496" t="str">
        <f>Table5[[#This Row],[TennHome]]</f>
        <v>No</v>
      </c>
    </row>
    <row r="497" spans="1:11" ht="16.5" x14ac:dyDescent="0.3">
      <c r="A497" s="4">
        <f>Table2[[#This Row],[MntWines]]</f>
        <v>691</v>
      </c>
      <c r="B497" s="4">
        <f>Table2[[#This Row],[MntFruits]]</f>
        <v>0</v>
      </c>
      <c r="C497" s="4">
        <f>Table2[[#This Row],[MntMeatProducts]]</f>
        <v>69</v>
      </c>
      <c r="D497" s="4">
        <f>Table2[[#This Row],[MntFishProducts]]</f>
        <v>10</v>
      </c>
      <c r="E497" s="4">
        <f>Table2[[#This Row],[MntSweetProducts]]</f>
        <v>0</v>
      </c>
      <c r="F497" s="4">
        <f>Table2[[#This Row],[MntGoldProds]]</f>
        <v>130</v>
      </c>
      <c r="G497" s="8">
        <f>Table5[[#This Row],[Age]]</f>
        <v>49</v>
      </c>
      <c r="H497" s="2" t="s">
        <v>35</v>
      </c>
      <c r="I497" s="16" t="str">
        <f>IF(AND(People!$J497&gt;=16,People!$J497&lt;=25),"16-25",IF(AND(People!$J497&gt;=26,People!$J497&lt;=35),"26-35",IF(AND(People!$J497&gt;=36,People!$J497&lt;=45),"36-45",IF(AND(People!$J497&gt;=46,People!$J497&lt;=55),"46-55",IF(AND(People!$J497&gt;=56,People!$J497&lt;=65),"56-65",IF(AND(People!$J497&gt;=66,People!$J497&lt;=75),"66-75","ALL"))))))</f>
        <v>46-55</v>
      </c>
      <c r="J497" t="str">
        <f>Table5[[#This Row],[Kid Home]]</f>
        <v>No</v>
      </c>
      <c r="K497" t="str">
        <f>Table5[[#This Row],[TennHome]]</f>
        <v>Yes</v>
      </c>
    </row>
    <row r="498" spans="1:11" ht="16.5" x14ac:dyDescent="0.3">
      <c r="A498" s="6">
        <f>Table2[[#This Row],[MntWines]]</f>
        <v>504</v>
      </c>
      <c r="B498" s="6">
        <f>Table2[[#This Row],[MntFruits]]</f>
        <v>13</v>
      </c>
      <c r="C498" s="6">
        <f>Table2[[#This Row],[MntMeatProducts]]</f>
        <v>131</v>
      </c>
      <c r="D498" s="6">
        <f>Table2[[#This Row],[MntFishProducts]]</f>
        <v>8</v>
      </c>
      <c r="E498" s="6">
        <f>Table2[[#This Row],[MntSweetProducts]]</f>
        <v>0</v>
      </c>
      <c r="F498" s="6">
        <f>Table2[[#This Row],[MntGoldProds]]</f>
        <v>26</v>
      </c>
      <c r="G498" s="8">
        <f>Table5[[#This Row],[Age]]</f>
        <v>69</v>
      </c>
      <c r="H498" s="17" t="s">
        <v>35</v>
      </c>
      <c r="I498" s="16" t="str">
        <f>IF(AND(People!$J498&gt;=16,People!$J498&lt;=25),"16-25",IF(AND(People!$J498&gt;=26,People!$J498&lt;=35),"26-35",IF(AND(People!$J498&gt;=36,People!$J498&lt;=45),"36-45",IF(AND(People!$J498&gt;=46,People!$J498&lt;=55),"46-55",IF(AND(People!$J498&gt;=56,People!$J498&lt;=65),"56-65",IF(AND(People!$J498&gt;=66,People!$J498&lt;=75),"66-75","ALL"))))))</f>
        <v>66-75</v>
      </c>
      <c r="J498" t="str">
        <f>Table5[[#This Row],[Kid Home]]</f>
        <v>No</v>
      </c>
      <c r="K498" t="str">
        <f>Table5[[#This Row],[TennHome]]</f>
        <v>No</v>
      </c>
    </row>
    <row r="499" spans="1:11" ht="16.5" x14ac:dyDescent="0.3">
      <c r="A499" s="4">
        <f>Table2[[#This Row],[MntWines]]</f>
        <v>317</v>
      </c>
      <c r="B499" s="4">
        <f>Table2[[#This Row],[MntFruits]]</f>
        <v>25</v>
      </c>
      <c r="C499" s="4">
        <f>Table2[[#This Row],[MntMeatProducts]]</f>
        <v>265</v>
      </c>
      <c r="D499" s="4">
        <f>Table2[[#This Row],[MntFishProducts]]</f>
        <v>25</v>
      </c>
      <c r="E499" s="4">
        <f>Table2[[#This Row],[MntSweetProducts]]</f>
        <v>19</v>
      </c>
      <c r="F499" s="4">
        <f>Table2[[#This Row],[MntGoldProds]]</f>
        <v>12</v>
      </c>
      <c r="G499" s="8">
        <f>Table5[[#This Row],[Age]]</f>
        <v>51</v>
      </c>
      <c r="H499" s="2" t="s">
        <v>31</v>
      </c>
      <c r="I499" s="16" t="str">
        <f>IF(AND(People!$J499&gt;=16,People!$J499&lt;=25),"16-25",IF(AND(People!$J499&gt;=26,People!$J499&lt;=35),"26-35",IF(AND(People!$J499&gt;=36,People!$J499&lt;=45),"36-45",IF(AND(People!$J499&gt;=46,People!$J499&lt;=55),"46-55",IF(AND(People!$J499&gt;=56,People!$J499&lt;=65),"56-65",IF(AND(People!$J499&gt;=66,People!$J499&lt;=75),"66-75","ALL"))))))</f>
        <v>46-55</v>
      </c>
      <c r="J499" t="str">
        <f>Table5[[#This Row],[Kid Home]]</f>
        <v>No</v>
      </c>
      <c r="K499" t="str">
        <f>Table5[[#This Row],[TennHome]]</f>
        <v>Yes</v>
      </c>
    </row>
    <row r="500" spans="1:11" ht="16.5" x14ac:dyDescent="0.3">
      <c r="A500" s="6">
        <f>Table2[[#This Row],[MntWines]]</f>
        <v>29</v>
      </c>
      <c r="B500" s="6">
        <f>Table2[[#This Row],[MntFruits]]</f>
        <v>1</v>
      </c>
      <c r="C500" s="6">
        <f>Table2[[#This Row],[MntMeatProducts]]</f>
        <v>9</v>
      </c>
      <c r="D500" s="6">
        <f>Table2[[#This Row],[MntFishProducts]]</f>
        <v>2</v>
      </c>
      <c r="E500" s="6">
        <f>Table2[[#This Row],[MntSweetProducts]]</f>
        <v>0</v>
      </c>
      <c r="F500" s="6">
        <f>Table2[[#This Row],[MntGoldProds]]</f>
        <v>2</v>
      </c>
      <c r="G500" s="8">
        <f>Table5[[#This Row],[Age]]</f>
        <v>36</v>
      </c>
      <c r="H500" s="17" t="s">
        <v>31</v>
      </c>
      <c r="I500" s="16" t="str">
        <f>IF(AND(People!$J500&gt;=16,People!$J500&lt;=25),"16-25",IF(AND(People!$J500&gt;=26,People!$J500&lt;=35),"26-35",IF(AND(People!$J500&gt;=36,People!$J500&lt;=45),"36-45",IF(AND(People!$J500&gt;=46,People!$J500&lt;=55),"46-55",IF(AND(People!$J500&gt;=56,People!$J500&lt;=65),"56-65",IF(AND(People!$J500&gt;=66,People!$J500&lt;=75),"66-75","ALL"))))))</f>
        <v>36-45</v>
      </c>
      <c r="J500" t="str">
        <f>Table5[[#This Row],[Kid Home]]</f>
        <v>No</v>
      </c>
      <c r="K500" t="str">
        <f>Table5[[#This Row],[TennHome]]</f>
        <v>Yes</v>
      </c>
    </row>
    <row r="501" spans="1:11" ht="16.5" x14ac:dyDescent="0.3">
      <c r="A501" s="4">
        <f>Table2[[#This Row],[MntWines]]</f>
        <v>1396</v>
      </c>
      <c r="B501" s="4">
        <f>Table2[[#This Row],[MntFruits]]</f>
        <v>0</v>
      </c>
      <c r="C501" s="4">
        <f>Table2[[#This Row],[MntMeatProducts]]</f>
        <v>322</v>
      </c>
      <c r="D501" s="4">
        <f>Table2[[#This Row],[MntFishProducts]]</f>
        <v>46</v>
      </c>
      <c r="E501" s="4">
        <f>Table2[[#This Row],[MntSweetProducts]]</f>
        <v>35</v>
      </c>
      <c r="F501" s="4">
        <f>Table2[[#This Row],[MntGoldProds]]</f>
        <v>17</v>
      </c>
      <c r="G501" s="8">
        <f>Table5[[#This Row],[Age]]</f>
        <v>42</v>
      </c>
      <c r="H501" s="2" t="s">
        <v>33</v>
      </c>
      <c r="I501" s="16" t="str">
        <f>IF(AND(People!$J501&gt;=16,People!$J501&lt;=25),"16-25",IF(AND(People!$J501&gt;=26,People!$J501&lt;=35),"26-35",IF(AND(People!$J501&gt;=36,People!$J501&lt;=45),"36-45",IF(AND(People!$J501&gt;=46,People!$J501&lt;=55),"46-55",IF(AND(People!$J501&gt;=56,People!$J501&lt;=65),"56-65",IF(AND(People!$J501&gt;=66,People!$J501&lt;=75),"66-75","ALL"))))))</f>
        <v>36-45</v>
      </c>
      <c r="J501" t="str">
        <f>Table5[[#This Row],[Kid Home]]</f>
        <v>No</v>
      </c>
      <c r="K501" t="str">
        <f>Table5[[#This Row],[TennHome]]</f>
        <v>Yes</v>
      </c>
    </row>
    <row r="502" spans="1:11" ht="16.5" x14ac:dyDescent="0.3">
      <c r="A502" s="6">
        <f>Table2[[#This Row],[MntWines]]</f>
        <v>529</v>
      </c>
      <c r="B502" s="6">
        <f>Table2[[#This Row],[MntFruits]]</f>
        <v>0</v>
      </c>
      <c r="C502" s="6">
        <f>Table2[[#This Row],[MntMeatProducts]]</f>
        <v>356</v>
      </c>
      <c r="D502" s="6">
        <f>Table2[[#This Row],[MntFishProducts]]</f>
        <v>63</v>
      </c>
      <c r="E502" s="6">
        <f>Table2[[#This Row],[MntSweetProducts]]</f>
        <v>28</v>
      </c>
      <c r="F502" s="6">
        <f>Table2[[#This Row],[MntGoldProds]]</f>
        <v>0</v>
      </c>
      <c r="G502" s="8">
        <f>Table5[[#This Row],[Age]]</f>
        <v>65</v>
      </c>
      <c r="H502" s="17" t="s">
        <v>31</v>
      </c>
      <c r="I502" s="16" t="str">
        <f>IF(AND(People!$J502&gt;=16,People!$J502&lt;=25),"16-25",IF(AND(People!$J502&gt;=26,People!$J502&lt;=35),"26-35",IF(AND(People!$J502&gt;=36,People!$J502&lt;=45),"36-45",IF(AND(People!$J502&gt;=46,People!$J502&lt;=55),"46-55",IF(AND(People!$J502&gt;=56,People!$J502&lt;=65),"56-65",IF(AND(People!$J502&gt;=66,People!$J502&lt;=75),"66-75","ALL"))))))</f>
        <v>56-65</v>
      </c>
      <c r="J502" t="str">
        <f>Table5[[#This Row],[Kid Home]]</f>
        <v>No</v>
      </c>
      <c r="K502" t="str">
        <f>Table5[[#This Row],[TennHome]]</f>
        <v>Yes</v>
      </c>
    </row>
    <row r="503" spans="1:11" ht="16.5" x14ac:dyDescent="0.3">
      <c r="A503" s="4">
        <f>Table2[[#This Row],[MntWines]]</f>
        <v>388</v>
      </c>
      <c r="B503" s="4">
        <f>Table2[[#This Row],[MntFruits]]</f>
        <v>14</v>
      </c>
      <c r="C503" s="4">
        <f>Table2[[#This Row],[MntMeatProducts]]</f>
        <v>218</v>
      </c>
      <c r="D503" s="4">
        <f>Table2[[#This Row],[MntFishProducts]]</f>
        <v>91</v>
      </c>
      <c r="E503" s="4">
        <f>Table2[[#This Row],[MntSweetProducts]]</f>
        <v>14</v>
      </c>
      <c r="F503" s="4">
        <f>Table2[[#This Row],[MntGoldProds]]</f>
        <v>21</v>
      </c>
      <c r="G503" s="8">
        <f>Table5[[#This Row],[Age]]</f>
        <v>69</v>
      </c>
      <c r="H503" s="2" t="s">
        <v>31</v>
      </c>
      <c r="I503" s="16" t="str">
        <f>IF(AND(People!$J503&gt;=16,People!$J503&lt;=25),"16-25",IF(AND(People!$J503&gt;=26,People!$J503&lt;=35),"26-35",IF(AND(People!$J503&gt;=36,People!$J503&lt;=45),"36-45",IF(AND(People!$J503&gt;=46,People!$J503&lt;=55),"46-55",IF(AND(People!$J503&gt;=56,People!$J503&lt;=65),"56-65",IF(AND(People!$J503&gt;=66,People!$J503&lt;=75),"66-75","ALL"))))))</f>
        <v>66-75</v>
      </c>
      <c r="J503" t="str">
        <f>Table5[[#This Row],[Kid Home]]</f>
        <v>No</v>
      </c>
      <c r="K503" t="str">
        <f>Table5[[#This Row],[TennHome]]</f>
        <v>No</v>
      </c>
    </row>
    <row r="504" spans="1:11" ht="16.5" x14ac:dyDescent="0.3">
      <c r="A504" s="6">
        <f>Table2[[#This Row],[MntWines]]</f>
        <v>13</v>
      </c>
      <c r="B504" s="6">
        <f>Table2[[#This Row],[MntFruits]]</f>
        <v>2</v>
      </c>
      <c r="C504" s="6">
        <f>Table2[[#This Row],[MntMeatProducts]]</f>
        <v>21</v>
      </c>
      <c r="D504" s="6">
        <f>Table2[[#This Row],[MntFishProducts]]</f>
        <v>4</v>
      </c>
      <c r="E504" s="6">
        <f>Table2[[#This Row],[MntSweetProducts]]</f>
        <v>0</v>
      </c>
      <c r="F504" s="6">
        <f>Table2[[#This Row],[MntGoldProds]]</f>
        <v>24</v>
      </c>
      <c r="G504" s="8">
        <f>Table5[[#This Row],[Age]]</f>
        <v>62</v>
      </c>
      <c r="H504" s="17" t="s">
        <v>33</v>
      </c>
      <c r="I504" s="16" t="str">
        <f>IF(AND(People!$J504&gt;=16,People!$J504&lt;=25),"16-25",IF(AND(People!$J504&gt;=26,People!$J504&lt;=35),"26-35",IF(AND(People!$J504&gt;=36,People!$J504&lt;=45),"36-45",IF(AND(People!$J504&gt;=46,People!$J504&lt;=55),"46-55",IF(AND(People!$J504&gt;=56,People!$J504&lt;=65),"56-65",IF(AND(People!$J504&gt;=66,People!$J504&lt;=75),"66-75","ALL"))))))</f>
        <v>56-65</v>
      </c>
      <c r="J504" t="str">
        <f>Table5[[#This Row],[Kid Home]]</f>
        <v>Yes</v>
      </c>
      <c r="K504" t="str">
        <f>Table5[[#This Row],[TennHome]]</f>
        <v>Yes</v>
      </c>
    </row>
    <row r="505" spans="1:11" ht="16.5" x14ac:dyDescent="0.3">
      <c r="A505" s="4">
        <f>Table2[[#This Row],[MntWines]]</f>
        <v>28</v>
      </c>
      <c r="B505" s="4">
        <f>Table2[[#This Row],[MntFruits]]</f>
        <v>0</v>
      </c>
      <c r="C505" s="4">
        <f>Table2[[#This Row],[MntMeatProducts]]</f>
        <v>4</v>
      </c>
      <c r="D505" s="4">
        <f>Table2[[#This Row],[MntFishProducts]]</f>
        <v>0</v>
      </c>
      <c r="E505" s="4">
        <f>Table2[[#This Row],[MntSweetProducts]]</f>
        <v>0</v>
      </c>
      <c r="F505" s="4">
        <f>Table2[[#This Row],[MntGoldProds]]</f>
        <v>0</v>
      </c>
      <c r="G505" s="8">
        <f>Table5[[#This Row],[Age]]</f>
        <v>52</v>
      </c>
      <c r="H505" s="2" t="s">
        <v>33</v>
      </c>
      <c r="I505" s="16" t="str">
        <f>IF(AND(People!$J505&gt;=16,People!$J505&lt;=25),"16-25",IF(AND(People!$J505&gt;=26,People!$J505&lt;=35),"26-35",IF(AND(People!$J505&gt;=36,People!$J505&lt;=45),"36-45",IF(AND(People!$J505&gt;=46,People!$J505&lt;=55),"46-55",IF(AND(People!$J505&gt;=56,People!$J505&lt;=65),"56-65",IF(AND(People!$J505&gt;=66,People!$J505&lt;=75),"66-75","ALL"))))))</f>
        <v>46-55</v>
      </c>
      <c r="J505" t="str">
        <f>Table5[[#This Row],[Kid Home]]</f>
        <v>No</v>
      </c>
      <c r="K505" t="str">
        <f>Table5[[#This Row],[TennHome]]</f>
        <v>Yes</v>
      </c>
    </row>
    <row r="506" spans="1:11" ht="16.5" x14ac:dyDescent="0.3">
      <c r="A506" s="6">
        <f>Table2[[#This Row],[MntWines]]</f>
        <v>16</v>
      </c>
      <c r="B506" s="6">
        <f>Table2[[#This Row],[MntFruits]]</f>
        <v>36</v>
      </c>
      <c r="C506" s="6">
        <f>Table2[[#This Row],[MntMeatProducts]]</f>
        <v>21</v>
      </c>
      <c r="D506" s="6">
        <f>Table2[[#This Row],[MntFishProducts]]</f>
        <v>20</v>
      </c>
      <c r="E506" s="6">
        <f>Table2[[#This Row],[MntSweetProducts]]</f>
        <v>62</v>
      </c>
      <c r="F506" s="6">
        <f>Table2[[#This Row],[MntGoldProds]]</f>
        <v>108</v>
      </c>
      <c r="G506" s="8">
        <f>Table5[[#This Row],[Age]]</f>
        <v>22</v>
      </c>
      <c r="H506" s="17" t="s">
        <v>31</v>
      </c>
      <c r="I506" s="16" t="str">
        <f>IF(AND(People!$J506&gt;=16,People!$J506&lt;=25),"16-25",IF(AND(People!$J506&gt;=26,People!$J506&lt;=35),"26-35",IF(AND(People!$J506&gt;=36,People!$J506&lt;=45),"36-45",IF(AND(People!$J506&gt;=46,People!$J506&lt;=55),"46-55",IF(AND(People!$J506&gt;=56,People!$J506&lt;=65),"56-65",IF(AND(People!$J506&gt;=66,People!$J506&lt;=75),"66-75","ALL"))))))</f>
        <v>16-25</v>
      </c>
      <c r="J506" t="str">
        <f>Table5[[#This Row],[Kid Home]]</f>
        <v>No</v>
      </c>
      <c r="K506" t="str">
        <f>Table5[[#This Row],[TennHome]]</f>
        <v>No</v>
      </c>
    </row>
    <row r="507" spans="1:11" ht="16.5" x14ac:dyDescent="0.3">
      <c r="A507" s="4">
        <f>Table2[[#This Row],[MntWines]]</f>
        <v>1047</v>
      </c>
      <c r="B507" s="4">
        <f>Table2[[#This Row],[MntFruits]]</f>
        <v>0</v>
      </c>
      <c r="C507" s="4">
        <f>Table2[[#This Row],[MntMeatProducts]]</f>
        <v>140</v>
      </c>
      <c r="D507" s="4">
        <f>Table2[[#This Row],[MntFishProducts]]</f>
        <v>67</v>
      </c>
      <c r="E507" s="4">
        <f>Table2[[#This Row],[MntSweetProducts]]</f>
        <v>38</v>
      </c>
      <c r="F507" s="4">
        <f>Table2[[#This Row],[MntGoldProds]]</f>
        <v>153</v>
      </c>
      <c r="G507" s="8">
        <f>Table5[[#This Row],[Age]]</f>
        <v>27</v>
      </c>
      <c r="H507" s="2" t="s">
        <v>38</v>
      </c>
      <c r="I507" s="16" t="str">
        <f>IF(AND(People!$J507&gt;=16,People!$J507&lt;=25),"16-25",IF(AND(People!$J507&gt;=26,People!$J507&lt;=35),"26-35",IF(AND(People!$J507&gt;=36,People!$J507&lt;=45),"36-45",IF(AND(People!$J507&gt;=46,People!$J507&lt;=55),"46-55",IF(AND(People!$J507&gt;=56,People!$J507&lt;=65),"56-65",IF(AND(People!$J507&gt;=66,People!$J507&lt;=75),"66-75","ALL"))))))</f>
        <v>26-35</v>
      </c>
      <c r="J507" t="str">
        <f>Table5[[#This Row],[Kid Home]]</f>
        <v>Yes</v>
      </c>
      <c r="K507" t="str">
        <f>Table5[[#This Row],[TennHome]]</f>
        <v>No</v>
      </c>
    </row>
    <row r="508" spans="1:11" ht="16.5" x14ac:dyDescent="0.3">
      <c r="A508" s="6">
        <f>Table2[[#This Row],[MntWines]]</f>
        <v>31</v>
      </c>
      <c r="B508" s="6">
        <f>Table2[[#This Row],[MntFruits]]</f>
        <v>0</v>
      </c>
      <c r="C508" s="6">
        <f>Table2[[#This Row],[MntMeatProducts]]</f>
        <v>7</v>
      </c>
      <c r="D508" s="6">
        <f>Table2[[#This Row],[MntFishProducts]]</f>
        <v>2</v>
      </c>
      <c r="E508" s="6">
        <f>Table2[[#This Row],[MntSweetProducts]]</f>
        <v>0</v>
      </c>
      <c r="F508" s="6">
        <f>Table2[[#This Row],[MntGoldProds]]</f>
        <v>6</v>
      </c>
      <c r="G508" s="8">
        <f>Table5[[#This Row],[Age]]</f>
        <v>57</v>
      </c>
      <c r="H508" s="17" t="s">
        <v>33</v>
      </c>
      <c r="I508" s="16" t="str">
        <f>IF(AND(People!$J508&gt;=16,People!$J508&lt;=25),"16-25",IF(AND(People!$J508&gt;=26,People!$J508&lt;=35),"26-35",IF(AND(People!$J508&gt;=36,People!$J508&lt;=45),"36-45",IF(AND(People!$J508&gt;=46,People!$J508&lt;=55),"46-55",IF(AND(People!$J508&gt;=56,People!$J508&lt;=65),"56-65",IF(AND(People!$J508&gt;=66,People!$J508&lt;=75),"66-75","ALL"))))))</f>
        <v>56-65</v>
      </c>
      <c r="J508" t="str">
        <f>Table5[[#This Row],[Kid Home]]</f>
        <v>No</v>
      </c>
      <c r="K508" t="str">
        <f>Table5[[#This Row],[TennHome]]</f>
        <v>Yes</v>
      </c>
    </row>
    <row r="509" spans="1:11" ht="16.5" x14ac:dyDescent="0.3">
      <c r="A509" s="4">
        <f>Table2[[#This Row],[MntWines]]</f>
        <v>815</v>
      </c>
      <c r="B509" s="4">
        <f>Table2[[#This Row],[MntFruits]]</f>
        <v>10</v>
      </c>
      <c r="C509" s="4">
        <f>Table2[[#This Row],[MntMeatProducts]]</f>
        <v>239</v>
      </c>
      <c r="D509" s="4">
        <f>Table2[[#This Row],[MntFishProducts]]</f>
        <v>28</v>
      </c>
      <c r="E509" s="4">
        <f>Table2[[#This Row],[MntSweetProducts]]</f>
        <v>10</v>
      </c>
      <c r="F509" s="4">
        <f>Table2[[#This Row],[MntGoldProds]]</f>
        <v>108</v>
      </c>
      <c r="G509" s="8">
        <f>Table5[[#This Row],[Age]]</f>
        <v>59</v>
      </c>
      <c r="H509" s="2" t="s">
        <v>30</v>
      </c>
      <c r="I509" s="16" t="str">
        <f>IF(AND(People!$J509&gt;=16,People!$J509&lt;=25),"16-25",IF(AND(People!$J509&gt;=26,People!$J509&lt;=35),"26-35",IF(AND(People!$J509&gt;=36,People!$J509&lt;=45),"36-45",IF(AND(People!$J509&gt;=46,People!$J509&lt;=55),"46-55",IF(AND(People!$J509&gt;=56,People!$J509&lt;=65),"56-65",IF(AND(People!$J509&gt;=66,People!$J509&lt;=75),"66-75","ALL"))))))</f>
        <v>56-65</v>
      </c>
      <c r="J509" t="str">
        <f>Table5[[#This Row],[Kid Home]]</f>
        <v>No</v>
      </c>
      <c r="K509" t="str">
        <f>Table5[[#This Row],[TennHome]]</f>
        <v>No</v>
      </c>
    </row>
    <row r="510" spans="1:11" ht="16.5" x14ac:dyDescent="0.3">
      <c r="A510" s="6">
        <f>Table2[[#This Row],[MntWines]]</f>
        <v>225</v>
      </c>
      <c r="B510" s="6">
        <f>Table2[[#This Row],[MntFruits]]</f>
        <v>162</v>
      </c>
      <c r="C510" s="6">
        <f>Table2[[#This Row],[MntMeatProducts]]</f>
        <v>387</v>
      </c>
      <c r="D510" s="6">
        <f>Table2[[#This Row],[MntFishProducts]]</f>
        <v>106</v>
      </c>
      <c r="E510" s="6">
        <f>Table2[[#This Row],[MntSweetProducts]]</f>
        <v>36</v>
      </c>
      <c r="F510" s="6">
        <f>Table2[[#This Row],[MntGoldProds]]</f>
        <v>29</v>
      </c>
      <c r="G510" s="8">
        <f>Table5[[#This Row],[Age]]</f>
        <v>37</v>
      </c>
      <c r="H510" s="17" t="s">
        <v>33</v>
      </c>
      <c r="I510" s="16" t="str">
        <f>IF(AND(People!$J510&gt;=16,People!$J510&lt;=25),"16-25",IF(AND(People!$J510&gt;=26,People!$J510&lt;=35),"26-35",IF(AND(People!$J510&gt;=36,People!$J510&lt;=45),"36-45",IF(AND(People!$J510&gt;=46,People!$J510&lt;=55),"46-55",IF(AND(People!$J510&gt;=56,People!$J510&lt;=65),"56-65",IF(AND(People!$J510&gt;=66,People!$J510&lt;=75),"66-75","ALL"))))))</f>
        <v>36-45</v>
      </c>
      <c r="J510" t="str">
        <f>Table5[[#This Row],[Kid Home]]</f>
        <v>No</v>
      </c>
      <c r="K510" t="str">
        <f>Table5[[#This Row],[TennHome]]</f>
        <v>Yes</v>
      </c>
    </row>
    <row r="511" spans="1:11" ht="16.5" x14ac:dyDescent="0.3">
      <c r="A511" s="4">
        <f>Table2[[#This Row],[MntWines]]</f>
        <v>493</v>
      </c>
      <c r="B511" s="4">
        <f>Table2[[#This Row],[MntFruits]]</f>
        <v>70</v>
      </c>
      <c r="C511" s="4">
        <f>Table2[[#This Row],[MntMeatProducts]]</f>
        <v>324</v>
      </c>
      <c r="D511" s="4">
        <f>Table2[[#This Row],[MntFishProducts]]</f>
        <v>146</v>
      </c>
      <c r="E511" s="4">
        <f>Table2[[#This Row],[MntSweetProducts]]</f>
        <v>40</v>
      </c>
      <c r="F511" s="4">
        <f>Table2[[#This Row],[MntGoldProds]]</f>
        <v>84</v>
      </c>
      <c r="G511" s="8">
        <f>Table5[[#This Row],[Age]]</f>
        <v>24</v>
      </c>
      <c r="H511" s="2" t="s">
        <v>35</v>
      </c>
      <c r="I511" s="16" t="str">
        <f>IF(AND(People!$J511&gt;=16,People!$J511&lt;=25),"16-25",IF(AND(People!$J511&gt;=26,People!$J511&lt;=35),"26-35",IF(AND(People!$J511&gt;=36,People!$J511&lt;=45),"36-45",IF(AND(People!$J511&gt;=46,People!$J511&lt;=55),"46-55",IF(AND(People!$J511&gt;=56,People!$J511&lt;=65),"56-65",IF(AND(People!$J511&gt;=66,People!$J511&lt;=75),"66-75","ALL"))))))</f>
        <v>16-25</v>
      </c>
      <c r="J511" t="str">
        <f>Table5[[#This Row],[Kid Home]]</f>
        <v>No</v>
      </c>
      <c r="K511" t="str">
        <f>Table5[[#This Row],[TennHome]]</f>
        <v>No</v>
      </c>
    </row>
    <row r="512" spans="1:11" ht="16.5" x14ac:dyDescent="0.3">
      <c r="A512" s="6">
        <f>Table2[[#This Row],[MntWines]]</f>
        <v>34</v>
      </c>
      <c r="B512" s="6">
        <f>Table2[[#This Row],[MntFruits]]</f>
        <v>4</v>
      </c>
      <c r="C512" s="6">
        <f>Table2[[#This Row],[MntMeatProducts]]</f>
        <v>66</v>
      </c>
      <c r="D512" s="6">
        <f>Table2[[#This Row],[MntFishProducts]]</f>
        <v>3</v>
      </c>
      <c r="E512" s="6">
        <f>Table2[[#This Row],[MntSweetProducts]]</f>
        <v>10</v>
      </c>
      <c r="F512" s="6">
        <f>Table2[[#This Row],[MntGoldProds]]</f>
        <v>20</v>
      </c>
      <c r="G512" s="8">
        <f>Table5[[#This Row],[Age]]</f>
        <v>21</v>
      </c>
      <c r="H512" s="17" t="s">
        <v>31</v>
      </c>
      <c r="I512" s="16" t="str">
        <f>IF(AND(People!$J512&gt;=16,People!$J512&lt;=25),"16-25",IF(AND(People!$J512&gt;=26,People!$J512&lt;=35),"26-35",IF(AND(People!$J512&gt;=36,People!$J512&lt;=45),"36-45",IF(AND(People!$J512&gt;=46,People!$J512&lt;=55),"46-55",IF(AND(People!$J512&gt;=56,People!$J512&lt;=65),"56-65",IF(AND(People!$J512&gt;=66,People!$J512&lt;=75),"66-75","ALL"))))))</f>
        <v>16-25</v>
      </c>
      <c r="J512" t="str">
        <f>Table5[[#This Row],[Kid Home]]</f>
        <v>No</v>
      </c>
      <c r="K512" t="str">
        <f>Table5[[#This Row],[TennHome]]</f>
        <v>No</v>
      </c>
    </row>
    <row r="513" spans="1:11" ht="16.5" x14ac:dyDescent="0.3">
      <c r="A513" s="4">
        <f>Table2[[#This Row],[MntWines]]</f>
        <v>382</v>
      </c>
      <c r="B513" s="4">
        <f>Table2[[#This Row],[MntFruits]]</f>
        <v>138</v>
      </c>
      <c r="C513" s="4">
        <f>Table2[[#This Row],[MntMeatProducts]]</f>
        <v>65</v>
      </c>
      <c r="D513" s="4">
        <f>Table2[[#This Row],[MntFishProducts]]</f>
        <v>60</v>
      </c>
      <c r="E513" s="4">
        <f>Table2[[#This Row],[MntSweetProducts]]</f>
        <v>26</v>
      </c>
      <c r="F513" s="4">
        <f>Table2[[#This Row],[MntGoldProds]]</f>
        <v>59</v>
      </c>
      <c r="G513" s="8">
        <f>Table5[[#This Row],[Age]]</f>
        <v>53</v>
      </c>
      <c r="H513" s="2" t="s">
        <v>30</v>
      </c>
      <c r="I513" s="16" t="str">
        <f>IF(AND(People!$J513&gt;=16,People!$J513&lt;=25),"16-25",IF(AND(People!$J513&gt;=26,People!$J513&lt;=35),"26-35",IF(AND(People!$J513&gt;=36,People!$J513&lt;=45),"36-45",IF(AND(People!$J513&gt;=46,People!$J513&lt;=55),"46-55",IF(AND(People!$J513&gt;=56,People!$J513&lt;=65),"56-65",IF(AND(People!$J513&gt;=66,People!$J513&lt;=75),"66-75","ALL"))))))</f>
        <v>46-55</v>
      </c>
      <c r="J513" t="str">
        <f>Table5[[#This Row],[Kid Home]]</f>
        <v>No</v>
      </c>
      <c r="K513" t="str">
        <f>Table5[[#This Row],[TennHome]]</f>
        <v>Yes</v>
      </c>
    </row>
    <row r="514" spans="1:11" ht="16.5" x14ac:dyDescent="0.3">
      <c r="A514" s="6">
        <f>Table2[[#This Row],[MntWines]]</f>
        <v>127</v>
      </c>
      <c r="B514" s="6">
        <f>Table2[[#This Row],[MntFruits]]</f>
        <v>1</v>
      </c>
      <c r="C514" s="6">
        <f>Table2[[#This Row],[MntMeatProducts]]</f>
        <v>56</v>
      </c>
      <c r="D514" s="6">
        <f>Table2[[#This Row],[MntFishProducts]]</f>
        <v>0</v>
      </c>
      <c r="E514" s="6">
        <f>Table2[[#This Row],[MntSweetProducts]]</f>
        <v>1</v>
      </c>
      <c r="F514" s="6">
        <f>Table2[[#This Row],[MntGoldProds]]</f>
        <v>31</v>
      </c>
      <c r="G514" s="8">
        <f>Table5[[#This Row],[Age]]</f>
        <v>32</v>
      </c>
      <c r="H514" s="17" t="s">
        <v>33</v>
      </c>
      <c r="I514" s="16" t="str">
        <f>IF(AND(People!$J514&gt;=16,People!$J514&lt;=25),"16-25",IF(AND(People!$J514&gt;=26,People!$J514&lt;=35),"26-35",IF(AND(People!$J514&gt;=36,People!$J514&lt;=45),"36-45",IF(AND(People!$J514&gt;=46,People!$J514&lt;=55),"46-55",IF(AND(People!$J514&gt;=56,People!$J514&lt;=65),"56-65",IF(AND(People!$J514&gt;=66,People!$J514&lt;=75),"66-75","ALL"))))))</f>
        <v>26-35</v>
      </c>
      <c r="J514" t="str">
        <f>Table5[[#This Row],[Kid Home]]</f>
        <v>Yes</v>
      </c>
      <c r="K514" t="str">
        <f>Table5[[#This Row],[TennHome]]</f>
        <v>No</v>
      </c>
    </row>
    <row r="515" spans="1:11" ht="16.5" x14ac:dyDescent="0.3">
      <c r="A515" s="4">
        <f>Table2[[#This Row],[MntWines]]</f>
        <v>325</v>
      </c>
      <c r="B515" s="4">
        <f>Table2[[#This Row],[MntFruits]]</f>
        <v>83</v>
      </c>
      <c r="C515" s="4">
        <f>Table2[[#This Row],[MntMeatProducts]]</f>
        <v>300</v>
      </c>
      <c r="D515" s="4">
        <f>Table2[[#This Row],[MntFishProducts]]</f>
        <v>86</v>
      </c>
      <c r="E515" s="4">
        <f>Table2[[#This Row],[MntSweetProducts]]</f>
        <v>58</v>
      </c>
      <c r="F515" s="4">
        <f>Table2[[#This Row],[MntGoldProds]]</f>
        <v>91</v>
      </c>
      <c r="G515" s="8">
        <f>Table5[[#This Row],[Age]]</f>
        <v>34</v>
      </c>
      <c r="H515" s="2" t="s">
        <v>31</v>
      </c>
      <c r="I515" s="16" t="str">
        <f>IF(AND(People!$J515&gt;=16,People!$J515&lt;=25),"16-25",IF(AND(People!$J515&gt;=26,People!$J515&lt;=35),"26-35",IF(AND(People!$J515&gt;=36,People!$J515&lt;=45),"36-45",IF(AND(People!$J515&gt;=46,People!$J515&lt;=55),"46-55",IF(AND(People!$J515&gt;=56,People!$J515&lt;=65),"56-65",IF(AND(People!$J515&gt;=66,People!$J515&lt;=75),"66-75","ALL"))))))</f>
        <v>26-35</v>
      </c>
      <c r="J515" t="str">
        <f>Table5[[#This Row],[Kid Home]]</f>
        <v>No</v>
      </c>
      <c r="K515" t="str">
        <f>Table5[[#This Row],[TennHome]]</f>
        <v>Yes</v>
      </c>
    </row>
    <row r="516" spans="1:11" ht="16.5" x14ac:dyDescent="0.3">
      <c r="A516" s="6">
        <f>Table2[[#This Row],[MntWines]]</f>
        <v>238</v>
      </c>
      <c r="B516" s="6">
        <f>Table2[[#This Row],[MntFruits]]</f>
        <v>17</v>
      </c>
      <c r="C516" s="6">
        <f>Table2[[#This Row],[MntMeatProducts]]</f>
        <v>68</v>
      </c>
      <c r="D516" s="6">
        <f>Table2[[#This Row],[MntFishProducts]]</f>
        <v>8</v>
      </c>
      <c r="E516" s="6">
        <f>Table2[[#This Row],[MntSweetProducts]]</f>
        <v>10</v>
      </c>
      <c r="F516" s="6">
        <f>Table2[[#This Row],[MntGoldProds]]</f>
        <v>6</v>
      </c>
      <c r="G516" s="8">
        <f>Table5[[#This Row],[Age]]</f>
        <v>49</v>
      </c>
      <c r="H516" s="17" t="s">
        <v>31</v>
      </c>
      <c r="I516" s="16" t="str">
        <f>IF(AND(People!$J516&gt;=16,People!$J516&lt;=25),"16-25",IF(AND(People!$J516&gt;=26,People!$J516&lt;=35),"26-35",IF(AND(People!$J516&gt;=36,People!$J516&lt;=45),"36-45",IF(AND(People!$J516&gt;=46,People!$J516&lt;=55),"46-55",IF(AND(People!$J516&gt;=56,People!$J516&lt;=65),"56-65",IF(AND(People!$J516&gt;=66,People!$J516&lt;=75),"66-75","ALL"))))))</f>
        <v>46-55</v>
      </c>
      <c r="J516" t="str">
        <f>Table5[[#This Row],[Kid Home]]</f>
        <v>No</v>
      </c>
      <c r="K516" t="str">
        <f>Table5[[#This Row],[TennHome]]</f>
        <v>Yes</v>
      </c>
    </row>
    <row r="517" spans="1:11" ht="16.5" x14ac:dyDescent="0.3">
      <c r="A517" s="4">
        <f>Table2[[#This Row],[MntWines]]</f>
        <v>1168</v>
      </c>
      <c r="B517" s="4">
        <f>Table2[[#This Row],[MntFruits]]</f>
        <v>92</v>
      </c>
      <c r="C517" s="4">
        <f>Table2[[#This Row],[MntMeatProducts]]</f>
        <v>408</v>
      </c>
      <c r="D517" s="4">
        <f>Table2[[#This Row],[MntFishProducts]]</f>
        <v>72</v>
      </c>
      <c r="E517" s="4">
        <f>Table2[[#This Row],[MntSweetProducts]]</f>
        <v>129</v>
      </c>
      <c r="F517" s="4">
        <f>Table2[[#This Row],[MntGoldProds]]</f>
        <v>55</v>
      </c>
      <c r="G517" s="8">
        <f>Table5[[#This Row],[Age]]</f>
        <v>55</v>
      </c>
      <c r="H517" s="2" t="s">
        <v>30</v>
      </c>
      <c r="I517" s="16" t="str">
        <f>IF(AND(People!$J517&gt;=16,People!$J517&lt;=25),"16-25",IF(AND(People!$J517&gt;=26,People!$J517&lt;=35),"26-35",IF(AND(People!$J517&gt;=36,People!$J517&lt;=45),"36-45",IF(AND(People!$J517&gt;=46,People!$J517&lt;=55),"46-55",IF(AND(People!$J517&gt;=56,People!$J517&lt;=65),"56-65",IF(AND(People!$J517&gt;=66,People!$J517&lt;=75),"66-75","ALL"))))))</f>
        <v>46-55</v>
      </c>
      <c r="J517" t="str">
        <f>Table5[[#This Row],[Kid Home]]</f>
        <v>No</v>
      </c>
      <c r="K517" t="str">
        <f>Table5[[#This Row],[TennHome]]</f>
        <v>No</v>
      </c>
    </row>
    <row r="518" spans="1:11" ht="16.5" x14ac:dyDescent="0.3">
      <c r="A518" s="6">
        <f>Table2[[#This Row],[MntWines]]</f>
        <v>284</v>
      </c>
      <c r="B518" s="6">
        <f>Table2[[#This Row],[MntFruits]]</f>
        <v>0</v>
      </c>
      <c r="C518" s="6">
        <f>Table2[[#This Row],[MntMeatProducts]]</f>
        <v>55</v>
      </c>
      <c r="D518" s="6">
        <f>Table2[[#This Row],[MntFishProducts]]</f>
        <v>0</v>
      </c>
      <c r="E518" s="6">
        <f>Table2[[#This Row],[MntSweetProducts]]</f>
        <v>6</v>
      </c>
      <c r="F518" s="6">
        <f>Table2[[#This Row],[MntGoldProds]]</f>
        <v>52</v>
      </c>
      <c r="G518" s="8">
        <f>Table5[[#This Row],[Age]]</f>
        <v>67</v>
      </c>
      <c r="H518" s="17" t="s">
        <v>33</v>
      </c>
      <c r="I518" s="16" t="str">
        <f>IF(AND(People!$J518&gt;=16,People!$J518&lt;=25),"16-25",IF(AND(People!$J518&gt;=26,People!$J518&lt;=35),"26-35",IF(AND(People!$J518&gt;=36,People!$J518&lt;=45),"36-45",IF(AND(People!$J518&gt;=46,People!$J518&lt;=55),"46-55",IF(AND(People!$J518&gt;=56,People!$J518&lt;=65),"56-65",IF(AND(People!$J518&gt;=66,People!$J518&lt;=75),"66-75","ALL"))))))</f>
        <v>66-75</v>
      </c>
      <c r="J518" t="str">
        <f>Table5[[#This Row],[Kid Home]]</f>
        <v>No</v>
      </c>
      <c r="K518" t="str">
        <f>Table5[[#This Row],[TennHome]]</f>
        <v>Yes</v>
      </c>
    </row>
    <row r="519" spans="1:11" ht="16.5" x14ac:dyDescent="0.3">
      <c r="A519" s="4">
        <f>Table2[[#This Row],[MntWines]]</f>
        <v>1288</v>
      </c>
      <c r="B519" s="4">
        <f>Table2[[#This Row],[MntFruits]]</f>
        <v>20</v>
      </c>
      <c r="C519" s="4">
        <f>Table2[[#This Row],[MntMeatProducts]]</f>
        <v>613</v>
      </c>
      <c r="D519" s="4">
        <f>Table2[[#This Row],[MntFishProducts]]</f>
        <v>80</v>
      </c>
      <c r="E519" s="4">
        <f>Table2[[#This Row],[MntSweetProducts]]</f>
        <v>61</v>
      </c>
      <c r="F519" s="4">
        <f>Table2[[#This Row],[MntGoldProds]]</f>
        <v>27</v>
      </c>
      <c r="G519" s="8">
        <f>Table5[[#This Row],[Age]]</f>
        <v>38</v>
      </c>
      <c r="H519" s="2" t="s">
        <v>30</v>
      </c>
      <c r="I519" s="16" t="str">
        <f>IF(AND(People!$J519&gt;=16,People!$J519&lt;=25),"16-25",IF(AND(People!$J519&gt;=26,People!$J519&lt;=35),"26-35",IF(AND(People!$J519&gt;=36,People!$J519&lt;=45),"36-45",IF(AND(People!$J519&gt;=46,People!$J519&lt;=55),"46-55",IF(AND(People!$J519&gt;=56,People!$J519&lt;=65),"56-65",IF(AND(People!$J519&gt;=66,People!$J519&lt;=75),"66-75","ALL"))))))</f>
        <v>36-45</v>
      </c>
      <c r="J519" t="str">
        <f>Table5[[#This Row],[Kid Home]]</f>
        <v>No</v>
      </c>
      <c r="K519" t="str">
        <f>Table5[[#This Row],[TennHome]]</f>
        <v>No</v>
      </c>
    </row>
    <row r="520" spans="1:11" ht="16.5" x14ac:dyDescent="0.3">
      <c r="A520" s="6">
        <f>Table2[[#This Row],[MntWines]]</f>
        <v>65</v>
      </c>
      <c r="B520" s="6">
        <f>Table2[[#This Row],[MntFruits]]</f>
        <v>0</v>
      </c>
      <c r="C520" s="6">
        <f>Table2[[#This Row],[MntMeatProducts]]</f>
        <v>46</v>
      </c>
      <c r="D520" s="6">
        <f>Table2[[#This Row],[MntFishProducts]]</f>
        <v>4</v>
      </c>
      <c r="E520" s="6">
        <f>Table2[[#This Row],[MntSweetProducts]]</f>
        <v>3</v>
      </c>
      <c r="F520" s="6">
        <f>Table2[[#This Row],[MntGoldProds]]</f>
        <v>20</v>
      </c>
      <c r="G520" s="8">
        <f>Table5[[#This Row],[Age]]</f>
        <v>52</v>
      </c>
      <c r="H520" s="17" t="s">
        <v>31</v>
      </c>
      <c r="I520" s="16" t="str">
        <f>IF(AND(People!$J520&gt;=16,People!$J520&lt;=25),"16-25",IF(AND(People!$J520&gt;=26,People!$J520&lt;=35),"26-35",IF(AND(People!$J520&gt;=36,People!$J520&lt;=45),"36-45",IF(AND(People!$J520&gt;=46,People!$J520&lt;=55),"46-55",IF(AND(People!$J520&gt;=56,People!$J520&lt;=65),"56-65",IF(AND(People!$J520&gt;=66,People!$J520&lt;=75),"66-75","ALL"))))))</f>
        <v>46-55</v>
      </c>
      <c r="J520" t="str">
        <f>Table5[[#This Row],[Kid Home]]</f>
        <v>Yes</v>
      </c>
      <c r="K520" t="str">
        <f>Table5[[#This Row],[TennHome]]</f>
        <v>Yes</v>
      </c>
    </row>
    <row r="521" spans="1:11" ht="16.5" x14ac:dyDescent="0.3">
      <c r="A521" s="4">
        <f>Table2[[#This Row],[MntWines]]</f>
        <v>11</v>
      </c>
      <c r="B521" s="4">
        <f>Table2[[#This Row],[MntFruits]]</f>
        <v>7</v>
      </c>
      <c r="C521" s="4">
        <f>Table2[[#This Row],[MntMeatProducts]]</f>
        <v>9</v>
      </c>
      <c r="D521" s="4">
        <f>Table2[[#This Row],[MntFishProducts]]</f>
        <v>3</v>
      </c>
      <c r="E521" s="4">
        <f>Table2[[#This Row],[MntSweetProducts]]</f>
        <v>1</v>
      </c>
      <c r="F521" s="4">
        <f>Table2[[#This Row],[MntGoldProds]]</f>
        <v>11</v>
      </c>
      <c r="G521" s="8">
        <f>Table5[[#This Row],[Age]]</f>
        <v>23</v>
      </c>
      <c r="H521" s="2" t="s">
        <v>33</v>
      </c>
      <c r="I521" s="16" t="str">
        <f>IF(AND(People!$J521&gt;=16,People!$J521&lt;=25),"16-25",IF(AND(People!$J521&gt;=26,People!$J521&lt;=35),"26-35",IF(AND(People!$J521&gt;=36,People!$J521&lt;=45),"36-45",IF(AND(People!$J521&gt;=46,People!$J521&lt;=55),"46-55",IF(AND(People!$J521&gt;=56,People!$J521&lt;=65),"56-65",IF(AND(People!$J521&gt;=66,People!$J521&lt;=75),"66-75","ALL"))))))</f>
        <v>16-25</v>
      </c>
      <c r="J521" t="str">
        <f>Table5[[#This Row],[Kid Home]]</f>
        <v>Yes</v>
      </c>
      <c r="K521" t="str">
        <f>Table5[[#This Row],[TennHome]]</f>
        <v>No</v>
      </c>
    </row>
    <row r="522" spans="1:11" ht="16.5" x14ac:dyDescent="0.3">
      <c r="A522" s="6">
        <f>Table2[[#This Row],[MntWines]]</f>
        <v>227</v>
      </c>
      <c r="B522" s="6">
        <f>Table2[[#This Row],[MntFruits]]</f>
        <v>23</v>
      </c>
      <c r="C522" s="6">
        <f>Table2[[#This Row],[MntMeatProducts]]</f>
        <v>389</v>
      </c>
      <c r="D522" s="6">
        <f>Table2[[#This Row],[MntFishProducts]]</f>
        <v>42</v>
      </c>
      <c r="E522" s="6">
        <f>Table2[[#This Row],[MntSweetProducts]]</f>
        <v>21</v>
      </c>
      <c r="F522" s="6">
        <f>Table2[[#This Row],[MntGoldProds]]</f>
        <v>75</v>
      </c>
      <c r="G522" s="8">
        <f>Table5[[#This Row],[Age]]</f>
        <v>54</v>
      </c>
      <c r="H522" s="17" t="s">
        <v>35</v>
      </c>
      <c r="I522" s="16" t="str">
        <f>IF(AND(People!$J522&gt;=16,People!$J522&lt;=25),"16-25",IF(AND(People!$J522&gt;=26,People!$J522&lt;=35),"26-35",IF(AND(People!$J522&gt;=36,People!$J522&lt;=45),"36-45",IF(AND(People!$J522&gt;=46,People!$J522&lt;=55),"46-55",IF(AND(People!$J522&gt;=56,People!$J522&lt;=65),"56-65",IF(AND(People!$J522&gt;=66,People!$J522&lt;=75),"66-75","ALL"))))))</f>
        <v>46-55</v>
      </c>
      <c r="J522" t="str">
        <f>Table5[[#This Row],[Kid Home]]</f>
        <v>No</v>
      </c>
      <c r="K522" t="str">
        <f>Table5[[#This Row],[TennHome]]</f>
        <v>No</v>
      </c>
    </row>
    <row r="523" spans="1:11" ht="16.5" x14ac:dyDescent="0.3">
      <c r="A523" s="4">
        <f>Table2[[#This Row],[MntWines]]</f>
        <v>1035</v>
      </c>
      <c r="B523" s="4">
        <f>Table2[[#This Row],[MntFruits]]</f>
        <v>134</v>
      </c>
      <c r="C523" s="4">
        <f>Table2[[#This Row],[MntMeatProducts]]</f>
        <v>670</v>
      </c>
      <c r="D523" s="4">
        <f>Table2[[#This Row],[MntFishProducts]]</f>
        <v>25</v>
      </c>
      <c r="E523" s="4">
        <f>Table2[[#This Row],[MntSweetProducts]]</f>
        <v>38</v>
      </c>
      <c r="F523" s="4">
        <f>Table2[[#This Row],[MntGoldProds]]</f>
        <v>0</v>
      </c>
      <c r="G523" s="8">
        <f>Table5[[#This Row],[Age]]</f>
        <v>70</v>
      </c>
      <c r="H523" s="2" t="s">
        <v>30</v>
      </c>
      <c r="I523" s="16" t="str">
        <f>IF(AND(People!$J523&gt;=16,People!$J523&lt;=25),"16-25",IF(AND(People!$J523&gt;=26,People!$J523&lt;=35),"26-35",IF(AND(People!$J523&gt;=36,People!$J523&lt;=45),"36-45",IF(AND(People!$J523&gt;=46,People!$J523&lt;=55),"46-55",IF(AND(People!$J523&gt;=56,People!$J523&lt;=65),"56-65",IF(AND(People!$J523&gt;=66,People!$J523&lt;=75),"66-75","ALL"))))))</f>
        <v>66-75</v>
      </c>
      <c r="J523" t="str">
        <f>Table5[[#This Row],[Kid Home]]</f>
        <v>No</v>
      </c>
      <c r="K523" t="str">
        <f>Table5[[#This Row],[TennHome]]</f>
        <v>No</v>
      </c>
    </row>
    <row r="524" spans="1:11" ht="16.5" x14ac:dyDescent="0.3">
      <c r="A524" s="6">
        <f>Table2[[#This Row],[MntWines]]</f>
        <v>27</v>
      </c>
      <c r="B524" s="6">
        <f>Table2[[#This Row],[MntFruits]]</f>
        <v>1</v>
      </c>
      <c r="C524" s="6">
        <f>Table2[[#This Row],[MntMeatProducts]]</f>
        <v>12</v>
      </c>
      <c r="D524" s="6">
        <f>Table2[[#This Row],[MntFishProducts]]</f>
        <v>2</v>
      </c>
      <c r="E524" s="6">
        <f>Table2[[#This Row],[MntSweetProducts]]</f>
        <v>0</v>
      </c>
      <c r="F524" s="6">
        <f>Table2[[#This Row],[MntGoldProds]]</f>
        <v>10</v>
      </c>
      <c r="G524" s="8">
        <f>Table5[[#This Row],[Age]]</f>
        <v>49</v>
      </c>
      <c r="H524" s="17" t="s">
        <v>33</v>
      </c>
      <c r="I524" s="16" t="str">
        <f>IF(AND(People!$J524&gt;=16,People!$J524&lt;=25),"16-25",IF(AND(People!$J524&gt;=26,People!$J524&lt;=35),"26-35",IF(AND(People!$J524&gt;=36,People!$J524&lt;=45),"36-45",IF(AND(People!$J524&gt;=46,People!$J524&lt;=55),"46-55",IF(AND(People!$J524&gt;=56,People!$J524&lt;=65),"56-65",IF(AND(People!$J524&gt;=66,People!$J524&lt;=75),"66-75","ALL"))))))</f>
        <v>46-55</v>
      </c>
      <c r="J524" t="str">
        <f>Table5[[#This Row],[Kid Home]]</f>
        <v>Yes</v>
      </c>
      <c r="K524" t="str">
        <f>Table5[[#This Row],[TennHome]]</f>
        <v>Yes</v>
      </c>
    </row>
    <row r="525" spans="1:11" ht="16.5" x14ac:dyDescent="0.3">
      <c r="A525" s="4">
        <f>Table2[[#This Row],[MntWines]]</f>
        <v>982</v>
      </c>
      <c r="B525" s="4">
        <f>Table2[[#This Row],[MntFruits]]</f>
        <v>73</v>
      </c>
      <c r="C525" s="4">
        <f>Table2[[#This Row],[MntMeatProducts]]</f>
        <v>351</v>
      </c>
      <c r="D525" s="4">
        <f>Table2[[#This Row],[MntFishProducts]]</f>
        <v>56</v>
      </c>
      <c r="E525" s="4">
        <f>Table2[[#This Row],[MntSweetProducts]]</f>
        <v>14</v>
      </c>
      <c r="F525" s="4">
        <f>Table2[[#This Row],[MntGoldProds]]</f>
        <v>175</v>
      </c>
      <c r="G525" s="8">
        <f>Table5[[#This Row],[Age]]</f>
        <v>27</v>
      </c>
      <c r="H525" s="2" t="s">
        <v>33</v>
      </c>
      <c r="I525" s="16" t="str">
        <f>IF(AND(People!$J525&gt;=16,People!$J525&lt;=25),"16-25",IF(AND(People!$J525&gt;=26,People!$J525&lt;=35),"26-35",IF(AND(People!$J525&gt;=36,People!$J525&lt;=45),"36-45",IF(AND(People!$J525&gt;=46,People!$J525&lt;=55),"46-55",IF(AND(People!$J525&gt;=56,People!$J525&lt;=65),"56-65",IF(AND(People!$J525&gt;=66,People!$J525&lt;=75),"66-75","ALL"))))))</f>
        <v>26-35</v>
      </c>
      <c r="J525" t="str">
        <f>Table5[[#This Row],[Kid Home]]</f>
        <v>No</v>
      </c>
      <c r="K525" t="str">
        <f>Table5[[#This Row],[TennHome]]</f>
        <v>No</v>
      </c>
    </row>
    <row r="526" spans="1:11" ht="16.5" x14ac:dyDescent="0.3">
      <c r="A526" s="6">
        <f>Table2[[#This Row],[MntWines]]</f>
        <v>179</v>
      </c>
      <c r="B526" s="6">
        <f>Table2[[#This Row],[MntFruits]]</f>
        <v>2</v>
      </c>
      <c r="C526" s="6">
        <f>Table2[[#This Row],[MntMeatProducts]]</f>
        <v>64</v>
      </c>
      <c r="D526" s="6">
        <f>Table2[[#This Row],[MntFishProducts]]</f>
        <v>38</v>
      </c>
      <c r="E526" s="6">
        <f>Table2[[#This Row],[MntSweetProducts]]</f>
        <v>17</v>
      </c>
      <c r="F526" s="6">
        <f>Table2[[#This Row],[MntGoldProds]]</f>
        <v>58</v>
      </c>
      <c r="G526" s="8">
        <f>Table5[[#This Row],[Age]]</f>
        <v>22</v>
      </c>
      <c r="H526" s="17" t="s">
        <v>33</v>
      </c>
      <c r="I526" s="16" t="str">
        <f>IF(AND(People!$J526&gt;=16,People!$J526&lt;=25),"16-25",IF(AND(People!$J526&gt;=26,People!$J526&lt;=35),"26-35",IF(AND(People!$J526&gt;=36,People!$J526&lt;=45),"36-45",IF(AND(People!$J526&gt;=46,People!$J526&lt;=55),"46-55",IF(AND(People!$J526&gt;=56,People!$J526&lt;=65),"56-65",IF(AND(People!$J526&gt;=66,People!$J526&lt;=75),"66-75","ALL"))))))</f>
        <v>16-25</v>
      </c>
      <c r="J526" t="str">
        <f>Table5[[#This Row],[Kid Home]]</f>
        <v>No</v>
      </c>
      <c r="K526" t="str">
        <f>Table5[[#This Row],[TennHome]]</f>
        <v>No</v>
      </c>
    </row>
    <row r="527" spans="1:11" ht="16.5" x14ac:dyDescent="0.3">
      <c r="A527" s="4">
        <f>Table2[[#This Row],[MntWines]]</f>
        <v>1379</v>
      </c>
      <c r="B527" s="4">
        <f>Table2[[#This Row],[MntFruits]]</f>
        <v>33</v>
      </c>
      <c r="C527" s="4">
        <f>Table2[[#This Row],[MntMeatProducts]]</f>
        <v>216</v>
      </c>
      <c r="D527" s="4">
        <f>Table2[[#This Row],[MntFishProducts]]</f>
        <v>0</v>
      </c>
      <c r="E527" s="4">
        <f>Table2[[#This Row],[MntSweetProducts]]</f>
        <v>33</v>
      </c>
      <c r="F527" s="4">
        <f>Table2[[#This Row],[MntGoldProds]]</f>
        <v>66</v>
      </c>
      <c r="G527" s="8">
        <f>Table5[[#This Row],[Age]]</f>
        <v>59</v>
      </c>
      <c r="H527" s="2" t="s">
        <v>33</v>
      </c>
      <c r="I527" s="16" t="str">
        <f>IF(AND(People!$J527&gt;=16,People!$J527&lt;=25),"16-25",IF(AND(People!$J527&gt;=26,People!$J527&lt;=35),"26-35",IF(AND(People!$J527&gt;=36,People!$J527&lt;=45),"36-45",IF(AND(People!$J527&gt;=46,People!$J527&lt;=55),"46-55",IF(AND(People!$J527&gt;=56,People!$J527&lt;=65),"56-65",IF(AND(People!$J527&gt;=66,People!$J527&lt;=75),"66-75","ALL"))))))</f>
        <v>56-65</v>
      </c>
      <c r="J527" t="str">
        <f>Table5[[#This Row],[Kid Home]]</f>
        <v>No</v>
      </c>
      <c r="K527" t="str">
        <f>Table5[[#This Row],[TennHome]]</f>
        <v>No</v>
      </c>
    </row>
    <row r="528" spans="1:11" ht="16.5" x14ac:dyDescent="0.3">
      <c r="A528" s="6">
        <f>Table2[[#This Row],[MntWines]]</f>
        <v>32</v>
      </c>
      <c r="B528" s="6">
        <f>Table2[[#This Row],[MntFruits]]</f>
        <v>1</v>
      </c>
      <c r="C528" s="6">
        <f>Table2[[#This Row],[MntMeatProducts]]</f>
        <v>64</v>
      </c>
      <c r="D528" s="6">
        <f>Table2[[#This Row],[MntFishProducts]]</f>
        <v>16</v>
      </c>
      <c r="E528" s="6">
        <f>Table2[[#This Row],[MntSweetProducts]]</f>
        <v>12</v>
      </c>
      <c r="F528" s="6">
        <f>Table2[[#This Row],[MntGoldProds]]</f>
        <v>85</v>
      </c>
      <c r="G528" s="8">
        <f>Table5[[#This Row],[Age]]</f>
        <v>25</v>
      </c>
      <c r="H528" s="17" t="s">
        <v>31</v>
      </c>
      <c r="I528" s="16" t="str">
        <f>IF(AND(People!$J528&gt;=16,People!$J528&lt;=25),"16-25",IF(AND(People!$J528&gt;=26,People!$J528&lt;=35),"26-35",IF(AND(People!$J528&gt;=36,People!$J528&lt;=45),"36-45",IF(AND(People!$J528&gt;=46,People!$J528&lt;=55),"46-55",IF(AND(People!$J528&gt;=56,People!$J528&lt;=65),"56-65",IF(AND(People!$J528&gt;=66,People!$J528&lt;=75),"66-75","ALL"))))))</f>
        <v>16-25</v>
      </c>
      <c r="J528" t="str">
        <f>Table5[[#This Row],[Kid Home]]</f>
        <v>Yes</v>
      </c>
      <c r="K528" t="str">
        <f>Table5[[#This Row],[TennHome]]</f>
        <v>No</v>
      </c>
    </row>
    <row r="529" spans="1:11" ht="16.5" x14ac:dyDescent="0.3">
      <c r="A529" s="4">
        <f>Table2[[#This Row],[MntWines]]</f>
        <v>8</v>
      </c>
      <c r="B529" s="4">
        <f>Table2[[#This Row],[MntFruits]]</f>
        <v>4</v>
      </c>
      <c r="C529" s="4">
        <f>Table2[[#This Row],[MntMeatProducts]]</f>
        <v>15</v>
      </c>
      <c r="D529" s="4">
        <f>Table2[[#This Row],[MntFishProducts]]</f>
        <v>7</v>
      </c>
      <c r="E529" s="4">
        <f>Table2[[#This Row],[MntSweetProducts]]</f>
        <v>6</v>
      </c>
      <c r="F529" s="4">
        <f>Table2[[#This Row],[MntGoldProds]]</f>
        <v>2</v>
      </c>
      <c r="G529" s="8">
        <f>Table5[[#This Row],[Age]]</f>
        <v>26</v>
      </c>
      <c r="H529" s="2" t="s">
        <v>33</v>
      </c>
      <c r="I529" s="16" t="str">
        <f>IF(AND(People!$J529&gt;=16,People!$J529&lt;=25),"16-25",IF(AND(People!$J529&gt;=26,People!$J529&lt;=35),"26-35",IF(AND(People!$J529&gt;=36,People!$J529&lt;=45),"36-45",IF(AND(People!$J529&gt;=46,People!$J529&lt;=55),"46-55",IF(AND(People!$J529&gt;=56,People!$J529&lt;=65),"56-65",IF(AND(People!$J529&gt;=66,People!$J529&lt;=75),"66-75","ALL"))))))</f>
        <v>26-35</v>
      </c>
      <c r="J529" t="str">
        <f>Table5[[#This Row],[Kid Home]]</f>
        <v>Yes</v>
      </c>
      <c r="K529" t="str">
        <f>Table5[[#This Row],[TennHome]]</f>
        <v>No</v>
      </c>
    </row>
    <row r="530" spans="1:11" ht="16.5" x14ac:dyDescent="0.3">
      <c r="A530" s="6">
        <f>Table2[[#This Row],[MntWines]]</f>
        <v>881</v>
      </c>
      <c r="B530" s="6">
        <f>Table2[[#This Row],[MntFruits]]</f>
        <v>38</v>
      </c>
      <c r="C530" s="6">
        <f>Table2[[#This Row],[MntMeatProducts]]</f>
        <v>319</v>
      </c>
      <c r="D530" s="6">
        <f>Table2[[#This Row],[MntFishProducts]]</f>
        <v>16</v>
      </c>
      <c r="E530" s="6">
        <f>Table2[[#This Row],[MntSweetProducts]]</f>
        <v>25</v>
      </c>
      <c r="F530" s="6">
        <f>Table2[[#This Row],[MntGoldProds]]</f>
        <v>12</v>
      </c>
      <c r="G530" s="8">
        <f>Table5[[#This Row],[Age]]</f>
        <v>55</v>
      </c>
      <c r="H530" s="17" t="s">
        <v>30</v>
      </c>
      <c r="I530" s="16" t="str">
        <f>IF(AND(People!$J530&gt;=16,People!$J530&lt;=25),"16-25",IF(AND(People!$J530&gt;=26,People!$J530&lt;=35),"26-35",IF(AND(People!$J530&gt;=36,People!$J530&lt;=45),"36-45",IF(AND(People!$J530&gt;=46,People!$J530&lt;=55),"46-55",IF(AND(People!$J530&gt;=56,People!$J530&lt;=65),"56-65",IF(AND(People!$J530&gt;=66,People!$J530&lt;=75),"66-75","ALL"))))))</f>
        <v>46-55</v>
      </c>
      <c r="J530" t="str">
        <f>Table5[[#This Row],[Kid Home]]</f>
        <v>No</v>
      </c>
      <c r="K530" t="str">
        <f>Table5[[#This Row],[TennHome]]</f>
        <v>No</v>
      </c>
    </row>
    <row r="531" spans="1:11" ht="16.5" x14ac:dyDescent="0.3">
      <c r="A531" s="4">
        <f>Table2[[#This Row],[MntWines]]</f>
        <v>141</v>
      </c>
      <c r="B531" s="4">
        <f>Table2[[#This Row],[MntFruits]]</f>
        <v>15</v>
      </c>
      <c r="C531" s="4">
        <f>Table2[[#This Row],[MntMeatProducts]]</f>
        <v>153</v>
      </c>
      <c r="D531" s="4">
        <f>Table2[[#This Row],[MntFishProducts]]</f>
        <v>67</v>
      </c>
      <c r="E531" s="4">
        <f>Table2[[#This Row],[MntSweetProducts]]</f>
        <v>31</v>
      </c>
      <c r="F531" s="4">
        <f>Table2[[#This Row],[MntGoldProds]]</f>
        <v>35</v>
      </c>
      <c r="G531" s="8">
        <f>Table5[[#This Row],[Age]]</f>
        <v>37</v>
      </c>
      <c r="H531" s="2" t="s">
        <v>33</v>
      </c>
      <c r="I531" s="16" t="str">
        <f>IF(AND(People!$J531&gt;=16,People!$J531&lt;=25),"16-25",IF(AND(People!$J531&gt;=26,People!$J531&lt;=35),"26-35",IF(AND(People!$J531&gt;=36,People!$J531&lt;=45),"36-45",IF(AND(People!$J531&gt;=46,People!$J531&lt;=55),"46-55",IF(AND(People!$J531&gt;=56,People!$J531&lt;=65),"56-65",IF(AND(People!$J531&gt;=66,People!$J531&lt;=75),"66-75","ALL"))))))</f>
        <v>36-45</v>
      </c>
      <c r="J531" t="str">
        <f>Table5[[#This Row],[Kid Home]]</f>
        <v>No</v>
      </c>
      <c r="K531" t="str">
        <f>Table5[[#This Row],[TennHome]]</f>
        <v>No</v>
      </c>
    </row>
    <row r="532" spans="1:11" ht="16.5" x14ac:dyDescent="0.3">
      <c r="A532" s="6">
        <f>Table2[[#This Row],[MntWines]]</f>
        <v>1000</v>
      </c>
      <c r="B532" s="6">
        <f>Table2[[#This Row],[MntFruits]]</f>
        <v>155</v>
      </c>
      <c r="C532" s="6">
        <f>Table2[[#This Row],[MntMeatProducts]]</f>
        <v>379</v>
      </c>
      <c r="D532" s="6">
        <f>Table2[[#This Row],[MntFishProducts]]</f>
        <v>224</v>
      </c>
      <c r="E532" s="6">
        <f>Table2[[#This Row],[MntSweetProducts]]</f>
        <v>17</v>
      </c>
      <c r="F532" s="6">
        <f>Table2[[#This Row],[MntGoldProds]]</f>
        <v>120</v>
      </c>
      <c r="G532" s="8">
        <f>Table5[[#This Row],[Age]]</f>
        <v>48</v>
      </c>
      <c r="H532" s="17" t="s">
        <v>38</v>
      </c>
      <c r="I532" s="16" t="str">
        <f>IF(AND(People!$J532&gt;=16,People!$J532&lt;=25),"16-25",IF(AND(People!$J532&gt;=26,People!$J532&lt;=35),"26-35",IF(AND(People!$J532&gt;=36,People!$J532&lt;=45),"36-45",IF(AND(People!$J532&gt;=46,People!$J532&lt;=55),"46-55",IF(AND(People!$J532&gt;=56,People!$J532&lt;=65),"56-65",IF(AND(People!$J532&gt;=66,People!$J532&lt;=75),"66-75","ALL"))))))</f>
        <v>46-55</v>
      </c>
      <c r="J532" t="str">
        <f>Table5[[#This Row],[Kid Home]]</f>
        <v>No</v>
      </c>
      <c r="K532" t="str">
        <f>Table5[[#This Row],[TennHome]]</f>
        <v>No</v>
      </c>
    </row>
    <row r="533" spans="1:11" ht="16.5" x14ac:dyDescent="0.3">
      <c r="A533" s="4">
        <f>Table2[[#This Row],[MntWines]]</f>
        <v>206</v>
      </c>
      <c r="B533" s="4">
        <f>Table2[[#This Row],[MntFruits]]</f>
        <v>10</v>
      </c>
      <c r="C533" s="4">
        <f>Table2[[#This Row],[MntMeatProducts]]</f>
        <v>67</v>
      </c>
      <c r="D533" s="4">
        <f>Table2[[#This Row],[MntFishProducts]]</f>
        <v>30</v>
      </c>
      <c r="E533" s="4">
        <f>Table2[[#This Row],[MntSweetProducts]]</f>
        <v>27</v>
      </c>
      <c r="F533" s="4">
        <f>Table2[[#This Row],[MntGoldProds]]</f>
        <v>71</v>
      </c>
      <c r="G533" s="8">
        <f>Table5[[#This Row],[Age]]</f>
        <v>53</v>
      </c>
      <c r="H533" s="2" t="s">
        <v>30</v>
      </c>
      <c r="I533" s="16" t="str">
        <f>IF(AND(People!$J533&gt;=16,People!$J533&lt;=25),"16-25",IF(AND(People!$J533&gt;=26,People!$J533&lt;=35),"26-35",IF(AND(People!$J533&gt;=36,People!$J533&lt;=45),"36-45",IF(AND(People!$J533&gt;=46,People!$J533&lt;=55),"46-55",IF(AND(People!$J533&gt;=56,People!$J533&lt;=65),"56-65",IF(AND(People!$J533&gt;=66,People!$J533&lt;=75),"66-75","ALL"))))))</f>
        <v>46-55</v>
      </c>
      <c r="J533" t="str">
        <f>Table5[[#This Row],[Kid Home]]</f>
        <v>Yes</v>
      </c>
      <c r="K533" t="str">
        <f>Table5[[#This Row],[TennHome]]</f>
        <v>Yes</v>
      </c>
    </row>
    <row r="534" spans="1:11" ht="16.5" x14ac:dyDescent="0.3">
      <c r="A534" s="6">
        <f>Table2[[#This Row],[MntWines]]</f>
        <v>162</v>
      </c>
      <c r="B534" s="6">
        <f>Table2[[#This Row],[MntFruits]]</f>
        <v>61</v>
      </c>
      <c r="C534" s="6">
        <f>Table2[[#This Row],[MntMeatProducts]]</f>
        <v>83</v>
      </c>
      <c r="D534" s="6">
        <f>Table2[[#This Row],[MntFishProducts]]</f>
        <v>97</v>
      </c>
      <c r="E534" s="6">
        <f>Table2[[#This Row],[MntSweetProducts]]</f>
        <v>57</v>
      </c>
      <c r="F534" s="6">
        <f>Table2[[#This Row],[MntGoldProds]]</f>
        <v>61</v>
      </c>
      <c r="G534" s="8">
        <f>Table5[[#This Row],[Age]]</f>
        <v>38</v>
      </c>
      <c r="H534" s="17" t="s">
        <v>31</v>
      </c>
      <c r="I534" s="16" t="str">
        <f>IF(AND(People!$J534&gt;=16,People!$J534&lt;=25),"16-25",IF(AND(People!$J534&gt;=26,People!$J534&lt;=35),"26-35",IF(AND(People!$J534&gt;=36,People!$J534&lt;=45),"36-45",IF(AND(People!$J534&gt;=46,People!$J534&lt;=55),"46-55",IF(AND(People!$J534&gt;=56,People!$J534&lt;=65),"56-65",IF(AND(People!$J534&gt;=66,People!$J534&lt;=75),"66-75","ALL"))))))</f>
        <v>36-45</v>
      </c>
      <c r="J534" t="str">
        <f>Table5[[#This Row],[Kid Home]]</f>
        <v>No</v>
      </c>
      <c r="K534" t="str">
        <f>Table5[[#This Row],[TennHome]]</f>
        <v>Yes</v>
      </c>
    </row>
    <row r="535" spans="1:11" ht="16.5" x14ac:dyDescent="0.3">
      <c r="A535" s="4">
        <f>Table2[[#This Row],[MntWines]]</f>
        <v>619</v>
      </c>
      <c r="B535" s="4">
        <f>Table2[[#This Row],[MntFruits]]</f>
        <v>54</v>
      </c>
      <c r="C535" s="4">
        <f>Table2[[#This Row],[MntMeatProducts]]</f>
        <v>260</v>
      </c>
      <c r="D535" s="4">
        <f>Table2[[#This Row],[MntFishProducts]]</f>
        <v>127</v>
      </c>
      <c r="E535" s="4">
        <f>Table2[[#This Row],[MntSweetProducts]]</f>
        <v>54</v>
      </c>
      <c r="F535" s="4">
        <f>Table2[[#This Row],[MntGoldProds]]</f>
        <v>54</v>
      </c>
      <c r="G535" s="8">
        <f>Table5[[#This Row],[Age]]</f>
        <v>44</v>
      </c>
      <c r="H535" s="2" t="s">
        <v>33</v>
      </c>
      <c r="I535" s="16" t="str">
        <f>IF(AND(People!$J535&gt;=16,People!$J535&lt;=25),"16-25",IF(AND(People!$J535&gt;=26,People!$J535&lt;=35),"26-35",IF(AND(People!$J535&gt;=36,People!$J535&lt;=45),"36-45",IF(AND(People!$J535&gt;=46,People!$J535&lt;=55),"46-55",IF(AND(People!$J535&gt;=56,People!$J535&lt;=65),"56-65",IF(AND(People!$J535&gt;=66,People!$J535&lt;=75),"66-75","ALL"))))))</f>
        <v>36-45</v>
      </c>
      <c r="J535" t="str">
        <f>Table5[[#This Row],[Kid Home]]</f>
        <v>No</v>
      </c>
      <c r="K535" t="str">
        <f>Table5[[#This Row],[TennHome]]</f>
        <v>Yes</v>
      </c>
    </row>
    <row r="536" spans="1:11" ht="16.5" x14ac:dyDescent="0.3">
      <c r="A536" s="6">
        <f>Table2[[#This Row],[MntWines]]</f>
        <v>456</v>
      </c>
      <c r="B536" s="6">
        <f>Table2[[#This Row],[MntFruits]]</f>
        <v>4</v>
      </c>
      <c r="C536" s="6">
        <f>Table2[[#This Row],[MntMeatProducts]]</f>
        <v>24</v>
      </c>
      <c r="D536" s="6">
        <f>Table2[[#This Row],[MntFishProducts]]</f>
        <v>0</v>
      </c>
      <c r="E536" s="6">
        <f>Table2[[#This Row],[MntSweetProducts]]</f>
        <v>0</v>
      </c>
      <c r="F536" s="6">
        <f>Table2[[#This Row],[MntGoldProds]]</f>
        <v>9</v>
      </c>
      <c r="G536" s="8">
        <f>Table5[[#This Row],[Age]]</f>
        <v>37</v>
      </c>
      <c r="H536" s="17" t="s">
        <v>30</v>
      </c>
      <c r="I536" s="16" t="str">
        <f>IF(AND(People!$J536&gt;=16,People!$J536&lt;=25),"16-25",IF(AND(People!$J536&gt;=26,People!$J536&lt;=35),"26-35",IF(AND(People!$J536&gt;=36,People!$J536&lt;=45),"36-45",IF(AND(People!$J536&gt;=46,People!$J536&lt;=55),"46-55",IF(AND(People!$J536&gt;=56,People!$J536&lt;=65),"56-65",IF(AND(People!$J536&gt;=66,People!$J536&lt;=75),"66-75","ALL"))))))</f>
        <v>36-45</v>
      </c>
      <c r="J536" t="str">
        <f>Table5[[#This Row],[Kid Home]]</f>
        <v>Yes</v>
      </c>
      <c r="K536" t="str">
        <f>Table5[[#This Row],[TennHome]]</f>
        <v>Yes</v>
      </c>
    </row>
    <row r="537" spans="1:11" ht="16.5" x14ac:dyDescent="0.3">
      <c r="A537" s="4">
        <f>Table2[[#This Row],[MntWines]]</f>
        <v>112</v>
      </c>
      <c r="B537" s="4">
        <f>Table2[[#This Row],[MntFruits]]</f>
        <v>6</v>
      </c>
      <c r="C537" s="4">
        <f>Table2[[#This Row],[MntMeatProducts]]</f>
        <v>92</v>
      </c>
      <c r="D537" s="4">
        <f>Table2[[#This Row],[MntFishProducts]]</f>
        <v>3</v>
      </c>
      <c r="E537" s="4">
        <f>Table2[[#This Row],[MntSweetProducts]]</f>
        <v>9</v>
      </c>
      <c r="F537" s="4">
        <f>Table2[[#This Row],[MntGoldProds]]</f>
        <v>38</v>
      </c>
      <c r="G537" s="8">
        <f>Table5[[#This Row],[Age]]</f>
        <v>51</v>
      </c>
      <c r="H537" s="2" t="s">
        <v>31</v>
      </c>
      <c r="I537" s="16" t="str">
        <f>IF(AND(People!$J537&gt;=16,People!$J537&lt;=25),"16-25",IF(AND(People!$J537&gt;=26,People!$J537&lt;=35),"26-35",IF(AND(People!$J537&gt;=36,People!$J537&lt;=45),"36-45",IF(AND(People!$J537&gt;=46,People!$J537&lt;=55),"46-55",IF(AND(People!$J537&gt;=56,People!$J537&lt;=65),"56-65",IF(AND(People!$J537&gt;=66,People!$J537&lt;=75),"66-75","ALL"))))))</f>
        <v>46-55</v>
      </c>
      <c r="J537" t="str">
        <f>Table5[[#This Row],[Kid Home]]</f>
        <v>Yes</v>
      </c>
      <c r="K537" t="str">
        <f>Table5[[#This Row],[TennHome]]</f>
        <v>Yes</v>
      </c>
    </row>
    <row r="538" spans="1:11" ht="16.5" x14ac:dyDescent="0.3">
      <c r="A538" s="6">
        <f>Table2[[#This Row],[MntWines]]</f>
        <v>11</v>
      </c>
      <c r="B538" s="6">
        <f>Table2[[#This Row],[MntFruits]]</f>
        <v>3</v>
      </c>
      <c r="C538" s="6">
        <f>Table2[[#This Row],[MntMeatProducts]]</f>
        <v>22</v>
      </c>
      <c r="D538" s="6">
        <f>Table2[[#This Row],[MntFishProducts]]</f>
        <v>2</v>
      </c>
      <c r="E538" s="6">
        <f>Table2[[#This Row],[MntSweetProducts]]</f>
        <v>2</v>
      </c>
      <c r="F538" s="6">
        <f>Table2[[#This Row],[MntGoldProds]]</f>
        <v>6</v>
      </c>
      <c r="G538" s="8">
        <f>Table5[[#This Row],[Age]]</f>
        <v>31</v>
      </c>
      <c r="H538" s="17" t="s">
        <v>31</v>
      </c>
      <c r="I538" s="16" t="str">
        <f>IF(AND(People!$J538&gt;=16,People!$J538&lt;=25),"16-25",IF(AND(People!$J538&gt;=26,People!$J538&lt;=35),"26-35",IF(AND(People!$J538&gt;=36,People!$J538&lt;=45),"36-45",IF(AND(People!$J538&gt;=46,People!$J538&lt;=55),"46-55",IF(AND(People!$J538&gt;=56,People!$J538&lt;=65),"56-65",IF(AND(People!$J538&gt;=66,People!$J538&lt;=75),"66-75","ALL"))))))</f>
        <v>26-35</v>
      </c>
      <c r="J538" t="str">
        <f>Table5[[#This Row],[Kid Home]]</f>
        <v>Yes</v>
      </c>
      <c r="K538" t="str">
        <f>Table5[[#This Row],[TennHome]]</f>
        <v>No</v>
      </c>
    </row>
    <row r="539" spans="1:11" ht="16.5" x14ac:dyDescent="0.3">
      <c r="A539" s="4">
        <f>Table2[[#This Row],[MntWines]]</f>
        <v>172</v>
      </c>
      <c r="B539" s="4">
        <f>Table2[[#This Row],[MntFruits]]</f>
        <v>12</v>
      </c>
      <c r="C539" s="4">
        <f>Table2[[#This Row],[MntMeatProducts]]</f>
        <v>112</v>
      </c>
      <c r="D539" s="4">
        <f>Table2[[#This Row],[MntFishProducts]]</f>
        <v>8</v>
      </c>
      <c r="E539" s="4">
        <f>Table2[[#This Row],[MntSweetProducts]]</f>
        <v>0</v>
      </c>
      <c r="F539" s="4">
        <f>Table2[[#This Row],[MntGoldProds]]</f>
        <v>15</v>
      </c>
      <c r="G539" s="8">
        <f>Table5[[#This Row],[Age]]</f>
        <v>62</v>
      </c>
      <c r="H539" s="2" t="s">
        <v>35</v>
      </c>
      <c r="I539" s="16" t="str">
        <f>IF(AND(People!$J539&gt;=16,People!$J539&lt;=25),"16-25",IF(AND(People!$J539&gt;=26,People!$J539&lt;=35),"26-35",IF(AND(People!$J539&gt;=36,People!$J539&lt;=45),"36-45",IF(AND(People!$J539&gt;=46,People!$J539&lt;=55),"46-55",IF(AND(People!$J539&gt;=56,People!$J539&lt;=65),"56-65",IF(AND(People!$J539&gt;=66,People!$J539&lt;=75),"66-75","ALL"))))))</f>
        <v>56-65</v>
      </c>
      <c r="J539" t="str">
        <f>Table5[[#This Row],[Kid Home]]</f>
        <v>No</v>
      </c>
      <c r="K539" t="str">
        <f>Table5[[#This Row],[TennHome]]</f>
        <v>Yes</v>
      </c>
    </row>
    <row r="540" spans="1:11" ht="16.5" x14ac:dyDescent="0.3">
      <c r="A540" s="6">
        <f>Table2[[#This Row],[MntWines]]</f>
        <v>78</v>
      </c>
      <c r="B540" s="6">
        <f>Table2[[#This Row],[MntFruits]]</f>
        <v>0</v>
      </c>
      <c r="C540" s="6">
        <f>Table2[[#This Row],[MntMeatProducts]]</f>
        <v>11</v>
      </c>
      <c r="D540" s="6">
        <f>Table2[[#This Row],[MntFishProducts]]</f>
        <v>0</v>
      </c>
      <c r="E540" s="6">
        <f>Table2[[#This Row],[MntSweetProducts]]</f>
        <v>0</v>
      </c>
      <c r="F540" s="6">
        <f>Table2[[#This Row],[MntGoldProds]]</f>
        <v>7</v>
      </c>
      <c r="G540" s="8">
        <f>Table5[[#This Row],[Age]]</f>
        <v>47</v>
      </c>
      <c r="H540" s="17" t="s">
        <v>31</v>
      </c>
      <c r="I540" s="16" t="str">
        <f>IF(AND(People!$J540&gt;=16,People!$J540&lt;=25),"16-25",IF(AND(People!$J540&gt;=26,People!$J540&lt;=35),"26-35",IF(AND(People!$J540&gt;=36,People!$J540&lt;=45),"36-45",IF(AND(People!$J540&gt;=46,People!$J540&lt;=55),"46-55",IF(AND(People!$J540&gt;=56,People!$J540&lt;=65),"56-65",IF(AND(People!$J540&gt;=66,People!$J540&lt;=75),"66-75","ALL"))))))</f>
        <v>46-55</v>
      </c>
      <c r="J540" t="str">
        <f>Table5[[#This Row],[Kid Home]]</f>
        <v>No</v>
      </c>
      <c r="K540" t="str">
        <f>Table5[[#This Row],[TennHome]]</f>
        <v>Yes</v>
      </c>
    </row>
    <row r="541" spans="1:11" ht="16.5" x14ac:dyDescent="0.3">
      <c r="A541" s="4">
        <f>Table2[[#This Row],[MntWines]]</f>
        <v>464</v>
      </c>
      <c r="B541" s="4">
        <f>Table2[[#This Row],[MntFruits]]</f>
        <v>151</v>
      </c>
      <c r="C541" s="4">
        <f>Table2[[#This Row],[MntMeatProducts]]</f>
        <v>292</v>
      </c>
      <c r="D541" s="4">
        <f>Table2[[#This Row],[MntFishProducts]]</f>
        <v>65</v>
      </c>
      <c r="E541" s="4">
        <f>Table2[[#This Row],[MntSweetProducts]]</f>
        <v>60</v>
      </c>
      <c r="F541" s="4">
        <f>Table2[[#This Row],[MntGoldProds]]</f>
        <v>30</v>
      </c>
      <c r="G541" s="8">
        <f>Table5[[#This Row],[Age]]</f>
        <v>47</v>
      </c>
      <c r="H541" s="2" t="s">
        <v>30</v>
      </c>
      <c r="I541" s="16" t="str">
        <f>IF(AND(People!$J541&gt;=16,People!$J541&lt;=25),"16-25",IF(AND(People!$J541&gt;=26,People!$J541&lt;=35),"26-35",IF(AND(People!$J541&gt;=36,People!$J541&lt;=45),"36-45",IF(AND(People!$J541&gt;=46,People!$J541&lt;=55),"46-55",IF(AND(People!$J541&gt;=56,People!$J541&lt;=65),"56-65",IF(AND(People!$J541&gt;=66,People!$J541&lt;=75),"66-75","ALL"))))))</f>
        <v>46-55</v>
      </c>
      <c r="J541" t="str">
        <f>Table5[[#This Row],[Kid Home]]</f>
        <v>No</v>
      </c>
      <c r="K541" t="str">
        <f>Table5[[#This Row],[TennHome]]</f>
        <v>No</v>
      </c>
    </row>
    <row r="542" spans="1:11" ht="16.5" x14ac:dyDescent="0.3">
      <c r="A542" s="6">
        <f>Table2[[#This Row],[MntWines]]</f>
        <v>99</v>
      </c>
      <c r="B542" s="6">
        <f>Table2[[#This Row],[MntFruits]]</f>
        <v>4</v>
      </c>
      <c r="C542" s="6">
        <f>Table2[[#This Row],[MntMeatProducts]]</f>
        <v>32</v>
      </c>
      <c r="D542" s="6">
        <f>Table2[[#This Row],[MntFishProducts]]</f>
        <v>37</v>
      </c>
      <c r="E542" s="6">
        <f>Table2[[#This Row],[MntSweetProducts]]</f>
        <v>54</v>
      </c>
      <c r="F542" s="6">
        <f>Table2[[#This Row],[MntGoldProds]]</f>
        <v>6</v>
      </c>
      <c r="G542" s="8">
        <f>Table5[[#This Row],[Age]]</f>
        <v>61</v>
      </c>
      <c r="H542" s="17" t="s">
        <v>31</v>
      </c>
      <c r="I542" s="16" t="str">
        <f>IF(AND(People!$J542&gt;=16,People!$J542&lt;=25),"16-25",IF(AND(People!$J542&gt;=26,People!$J542&lt;=35),"26-35",IF(AND(People!$J542&gt;=36,People!$J542&lt;=45),"36-45",IF(AND(People!$J542&gt;=46,People!$J542&lt;=55),"46-55",IF(AND(People!$J542&gt;=56,People!$J542&lt;=65),"56-65",IF(AND(People!$J542&gt;=66,People!$J542&lt;=75),"66-75","ALL"))))))</f>
        <v>56-65</v>
      </c>
      <c r="J542" t="str">
        <f>Table5[[#This Row],[Kid Home]]</f>
        <v>No</v>
      </c>
      <c r="K542" t="str">
        <f>Table5[[#This Row],[TennHome]]</f>
        <v>Yes</v>
      </c>
    </row>
    <row r="543" spans="1:11" ht="16.5" x14ac:dyDescent="0.3">
      <c r="A543" s="4">
        <f>Table2[[#This Row],[MntWines]]</f>
        <v>19</v>
      </c>
      <c r="B543" s="4">
        <f>Table2[[#This Row],[MntFruits]]</f>
        <v>3</v>
      </c>
      <c r="C543" s="4">
        <f>Table2[[#This Row],[MntMeatProducts]]</f>
        <v>19</v>
      </c>
      <c r="D543" s="4">
        <f>Table2[[#This Row],[MntFishProducts]]</f>
        <v>4</v>
      </c>
      <c r="E543" s="4">
        <f>Table2[[#This Row],[MntSweetProducts]]</f>
        <v>5</v>
      </c>
      <c r="F543" s="4">
        <f>Table2[[#This Row],[MntGoldProds]]</f>
        <v>26</v>
      </c>
      <c r="G543" s="8">
        <f>Table5[[#This Row],[Age]]</f>
        <v>32</v>
      </c>
      <c r="H543" s="2" t="s">
        <v>38</v>
      </c>
      <c r="I543" s="16" t="str">
        <f>IF(AND(People!$J543&gt;=16,People!$J543&lt;=25),"16-25",IF(AND(People!$J543&gt;=26,People!$J543&lt;=35),"26-35",IF(AND(People!$J543&gt;=36,People!$J543&lt;=45),"36-45",IF(AND(People!$J543&gt;=46,People!$J543&lt;=55),"46-55",IF(AND(People!$J543&gt;=56,People!$J543&lt;=65),"56-65",IF(AND(People!$J543&gt;=66,People!$J543&lt;=75),"66-75","ALL"))))))</f>
        <v>26-35</v>
      </c>
      <c r="J543" t="str">
        <f>Table5[[#This Row],[Kid Home]]</f>
        <v>Yes</v>
      </c>
      <c r="K543" t="str">
        <f>Table5[[#This Row],[TennHome]]</f>
        <v>No</v>
      </c>
    </row>
    <row r="544" spans="1:11" ht="16.5" x14ac:dyDescent="0.3">
      <c r="A544" s="6">
        <f>Table2[[#This Row],[MntWines]]</f>
        <v>1</v>
      </c>
      <c r="B544" s="6">
        <f>Table2[[#This Row],[MntFruits]]</f>
        <v>9</v>
      </c>
      <c r="C544" s="6">
        <f>Table2[[#This Row],[MntMeatProducts]]</f>
        <v>8</v>
      </c>
      <c r="D544" s="6">
        <f>Table2[[#This Row],[MntFishProducts]]</f>
        <v>11</v>
      </c>
      <c r="E544" s="6">
        <f>Table2[[#This Row],[MntSweetProducts]]</f>
        <v>3</v>
      </c>
      <c r="F544" s="6">
        <f>Table2[[#This Row],[MntGoldProds]]</f>
        <v>22</v>
      </c>
      <c r="G544" s="8">
        <f>Table5[[#This Row],[Age]]</f>
        <v>36</v>
      </c>
      <c r="H544" s="17" t="s">
        <v>30</v>
      </c>
      <c r="I544" s="16" t="str">
        <f>IF(AND(People!$J544&gt;=16,People!$J544&lt;=25),"16-25",IF(AND(People!$J544&gt;=26,People!$J544&lt;=35),"26-35",IF(AND(People!$J544&gt;=36,People!$J544&lt;=45),"36-45",IF(AND(People!$J544&gt;=46,People!$J544&lt;=55),"46-55",IF(AND(People!$J544&gt;=56,People!$J544&lt;=65),"56-65",IF(AND(People!$J544&gt;=66,People!$J544&lt;=75),"66-75","ALL"))))))</f>
        <v>36-45</v>
      </c>
      <c r="J544" t="str">
        <f>Table5[[#This Row],[Kid Home]]</f>
        <v>Yes</v>
      </c>
      <c r="K544" t="str">
        <f>Table5[[#This Row],[TennHome]]</f>
        <v>No</v>
      </c>
    </row>
    <row r="545" spans="1:11" ht="16.5" x14ac:dyDescent="0.3">
      <c r="A545" s="4">
        <f>Table2[[#This Row],[MntWines]]</f>
        <v>63</v>
      </c>
      <c r="B545" s="4">
        <f>Table2[[#This Row],[MntFruits]]</f>
        <v>10</v>
      </c>
      <c r="C545" s="4">
        <f>Table2[[#This Row],[MntMeatProducts]]</f>
        <v>83</v>
      </c>
      <c r="D545" s="4">
        <f>Table2[[#This Row],[MntFishProducts]]</f>
        <v>7</v>
      </c>
      <c r="E545" s="4">
        <f>Table2[[#This Row],[MntSweetProducts]]</f>
        <v>19</v>
      </c>
      <c r="F545" s="4">
        <f>Table2[[#This Row],[MntGoldProds]]</f>
        <v>19</v>
      </c>
      <c r="G545" s="8">
        <f>Table5[[#This Row],[Age]]</f>
        <v>43</v>
      </c>
      <c r="H545" s="2" t="s">
        <v>33</v>
      </c>
      <c r="I545" s="16" t="str">
        <f>IF(AND(People!$J545&gt;=16,People!$J545&lt;=25),"16-25",IF(AND(People!$J545&gt;=26,People!$J545&lt;=35),"26-35",IF(AND(People!$J545&gt;=36,People!$J545&lt;=45),"36-45",IF(AND(People!$J545&gt;=46,People!$J545&lt;=55),"46-55",IF(AND(People!$J545&gt;=56,People!$J545&lt;=65),"56-65",IF(AND(People!$J545&gt;=66,People!$J545&lt;=75),"66-75","ALL"))))))</f>
        <v>36-45</v>
      </c>
      <c r="J545" t="str">
        <f>Table5[[#This Row],[Kid Home]]</f>
        <v>No</v>
      </c>
      <c r="K545" t="str">
        <f>Table5[[#This Row],[TennHome]]</f>
        <v>Yes</v>
      </c>
    </row>
    <row r="546" spans="1:11" ht="16.5" x14ac:dyDescent="0.3">
      <c r="A546" s="6">
        <f>Table2[[#This Row],[MntWines]]</f>
        <v>252</v>
      </c>
      <c r="B546" s="6">
        <f>Table2[[#This Row],[MntFruits]]</f>
        <v>3</v>
      </c>
      <c r="C546" s="6">
        <f>Table2[[#This Row],[MntMeatProducts]]</f>
        <v>42</v>
      </c>
      <c r="D546" s="6">
        <f>Table2[[#This Row],[MntFishProducts]]</f>
        <v>4</v>
      </c>
      <c r="E546" s="6">
        <f>Table2[[#This Row],[MntSweetProducts]]</f>
        <v>3</v>
      </c>
      <c r="F546" s="6">
        <f>Table2[[#This Row],[MntGoldProds]]</f>
        <v>102</v>
      </c>
      <c r="G546" s="8">
        <f>Table5[[#This Row],[Age]]</f>
        <v>28</v>
      </c>
      <c r="H546" s="17" t="s">
        <v>31</v>
      </c>
      <c r="I546" s="16" t="str">
        <f>IF(AND(People!$J546&gt;=16,People!$J546&lt;=25),"16-25",IF(AND(People!$J546&gt;=26,People!$J546&lt;=35),"26-35",IF(AND(People!$J546&gt;=36,People!$J546&lt;=45),"36-45",IF(AND(People!$J546&gt;=46,People!$J546&lt;=55),"46-55",IF(AND(People!$J546&gt;=56,People!$J546&lt;=65),"56-65",IF(AND(People!$J546&gt;=66,People!$J546&lt;=75),"66-75","ALL"))))))</f>
        <v>26-35</v>
      </c>
      <c r="J546" t="str">
        <f>Table5[[#This Row],[Kid Home]]</f>
        <v>Yes</v>
      </c>
      <c r="K546" t="str">
        <f>Table5[[#This Row],[TennHome]]</f>
        <v>No</v>
      </c>
    </row>
    <row r="547" spans="1:11" ht="16.5" x14ac:dyDescent="0.3">
      <c r="A547" s="4">
        <f>Table2[[#This Row],[MntWines]]</f>
        <v>1478</v>
      </c>
      <c r="B547" s="4">
        <f>Table2[[#This Row],[MntFruits]]</f>
        <v>19</v>
      </c>
      <c r="C547" s="4">
        <f>Table2[[#This Row],[MntMeatProducts]]</f>
        <v>403</v>
      </c>
      <c r="D547" s="4">
        <f>Table2[[#This Row],[MntFishProducts]]</f>
        <v>0</v>
      </c>
      <c r="E547" s="4">
        <f>Table2[[#This Row],[MntSweetProducts]]</f>
        <v>19</v>
      </c>
      <c r="F547" s="4">
        <f>Table2[[#This Row],[MntGoldProds]]</f>
        <v>0</v>
      </c>
      <c r="G547" s="8">
        <f>Table5[[#This Row],[Age]]</f>
        <v>31</v>
      </c>
      <c r="H547" s="2" t="s">
        <v>33</v>
      </c>
      <c r="I547" s="16" t="str">
        <f>IF(AND(People!$J547&gt;=16,People!$J547&lt;=25),"16-25",IF(AND(People!$J547&gt;=26,People!$J547&lt;=35),"26-35",IF(AND(People!$J547&gt;=36,People!$J547&lt;=45),"36-45",IF(AND(People!$J547&gt;=46,People!$J547&lt;=55),"46-55",IF(AND(People!$J547&gt;=56,People!$J547&lt;=65),"56-65",IF(AND(People!$J547&gt;=66,People!$J547&lt;=75),"66-75","ALL"))))))</f>
        <v>26-35</v>
      </c>
      <c r="J547" t="str">
        <f>Table5[[#This Row],[Kid Home]]</f>
        <v>No</v>
      </c>
      <c r="K547" t="str">
        <f>Table5[[#This Row],[TennHome]]</f>
        <v>No</v>
      </c>
    </row>
    <row r="548" spans="1:11" ht="16.5" x14ac:dyDescent="0.3">
      <c r="A548" s="6">
        <f>Table2[[#This Row],[MntWines]]</f>
        <v>198</v>
      </c>
      <c r="B548" s="6">
        <f>Table2[[#This Row],[MntFruits]]</f>
        <v>18</v>
      </c>
      <c r="C548" s="6">
        <f>Table2[[#This Row],[MntMeatProducts]]</f>
        <v>252</v>
      </c>
      <c r="D548" s="6">
        <f>Table2[[#This Row],[MntFishProducts]]</f>
        <v>32</v>
      </c>
      <c r="E548" s="6">
        <f>Table2[[#This Row],[MntSweetProducts]]</f>
        <v>108</v>
      </c>
      <c r="F548" s="6">
        <f>Table2[[#This Row],[MntGoldProds]]</f>
        <v>54</v>
      </c>
      <c r="G548" s="8">
        <f>Table5[[#This Row],[Age]]</f>
        <v>37</v>
      </c>
      <c r="H548" s="17" t="s">
        <v>38</v>
      </c>
      <c r="I548" s="16" t="str">
        <f>IF(AND(People!$J548&gt;=16,People!$J548&lt;=25),"16-25",IF(AND(People!$J548&gt;=26,People!$J548&lt;=35),"26-35",IF(AND(People!$J548&gt;=36,People!$J548&lt;=45),"36-45",IF(AND(People!$J548&gt;=46,People!$J548&lt;=55),"46-55",IF(AND(People!$J548&gt;=56,People!$J548&lt;=65),"56-65",IF(AND(People!$J548&gt;=66,People!$J548&lt;=75),"66-75","ALL"))))))</f>
        <v>36-45</v>
      </c>
      <c r="J548" t="str">
        <f>Table5[[#This Row],[Kid Home]]</f>
        <v>No</v>
      </c>
      <c r="K548" t="str">
        <f>Table5[[#This Row],[TennHome]]</f>
        <v>Yes</v>
      </c>
    </row>
    <row r="549" spans="1:11" ht="16.5" x14ac:dyDescent="0.3">
      <c r="A549" s="4">
        <f>Table2[[#This Row],[MntWines]]</f>
        <v>8</v>
      </c>
      <c r="B549" s="4">
        <f>Table2[[#This Row],[MntFruits]]</f>
        <v>4</v>
      </c>
      <c r="C549" s="4">
        <f>Table2[[#This Row],[MntMeatProducts]]</f>
        <v>10</v>
      </c>
      <c r="D549" s="4">
        <f>Table2[[#This Row],[MntFishProducts]]</f>
        <v>6</v>
      </c>
      <c r="E549" s="4">
        <f>Table2[[#This Row],[MntSweetProducts]]</f>
        <v>7</v>
      </c>
      <c r="F549" s="4">
        <f>Table2[[#This Row],[MntGoldProds]]</f>
        <v>6</v>
      </c>
      <c r="G549" s="8">
        <f>Table5[[#This Row],[Age]]</f>
        <v>24</v>
      </c>
      <c r="H549" s="2" t="s">
        <v>33</v>
      </c>
      <c r="I549" s="16" t="str">
        <f>IF(AND(People!$J549&gt;=16,People!$J549&lt;=25),"16-25",IF(AND(People!$J549&gt;=26,People!$J549&lt;=35),"26-35",IF(AND(People!$J549&gt;=36,People!$J549&lt;=45),"36-45",IF(AND(People!$J549&gt;=46,People!$J549&lt;=55),"46-55",IF(AND(People!$J549&gt;=56,People!$J549&lt;=65),"56-65",IF(AND(People!$J549&gt;=66,People!$J549&lt;=75),"66-75","ALL"))))))</f>
        <v>16-25</v>
      </c>
      <c r="J549" t="str">
        <f>Table5[[#This Row],[Kid Home]]</f>
        <v>Yes</v>
      </c>
      <c r="K549" t="str">
        <f>Table5[[#This Row],[TennHome]]</f>
        <v>No</v>
      </c>
    </row>
    <row r="550" spans="1:11" ht="16.5" x14ac:dyDescent="0.3">
      <c r="A550" s="6">
        <f>Table2[[#This Row],[MntWines]]</f>
        <v>416</v>
      </c>
      <c r="B550" s="6">
        <f>Table2[[#This Row],[MntFruits]]</f>
        <v>46</v>
      </c>
      <c r="C550" s="6">
        <f>Table2[[#This Row],[MntMeatProducts]]</f>
        <v>925</v>
      </c>
      <c r="D550" s="6">
        <f>Table2[[#This Row],[MntFishProducts]]</f>
        <v>60</v>
      </c>
      <c r="E550" s="6">
        <f>Table2[[#This Row],[MntSweetProducts]]</f>
        <v>107</v>
      </c>
      <c r="F550" s="6">
        <f>Table2[[#This Row],[MntGoldProds]]</f>
        <v>46</v>
      </c>
      <c r="G550" s="8">
        <f>Table5[[#This Row],[Age]]</f>
        <v>50</v>
      </c>
      <c r="H550" s="17" t="s">
        <v>33</v>
      </c>
      <c r="I550" s="16" t="str">
        <f>IF(AND(People!$J550&gt;=16,People!$J550&lt;=25),"16-25",IF(AND(People!$J550&gt;=26,People!$J550&lt;=35),"26-35",IF(AND(People!$J550&gt;=36,People!$J550&lt;=45),"36-45",IF(AND(People!$J550&gt;=46,People!$J550&lt;=55),"46-55",IF(AND(People!$J550&gt;=56,People!$J550&lt;=65),"56-65",IF(AND(People!$J550&gt;=66,People!$J550&lt;=75),"66-75","ALL"))))))</f>
        <v>46-55</v>
      </c>
      <c r="J550" t="str">
        <f>Table5[[#This Row],[Kid Home]]</f>
        <v>No</v>
      </c>
      <c r="K550" t="str">
        <f>Table5[[#This Row],[TennHome]]</f>
        <v>No</v>
      </c>
    </row>
    <row r="551" spans="1:11" ht="16.5" x14ac:dyDescent="0.3">
      <c r="A551" s="4">
        <f>Table2[[#This Row],[MntWines]]</f>
        <v>42</v>
      </c>
      <c r="B551" s="4">
        <f>Table2[[#This Row],[MntFruits]]</f>
        <v>7</v>
      </c>
      <c r="C551" s="4">
        <f>Table2[[#This Row],[MntMeatProducts]]</f>
        <v>43</v>
      </c>
      <c r="D551" s="4">
        <f>Table2[[#This Row],[MntFishProducts]]</f>
        <v>20</v>
      </c>
      <c r="E551" s="4">
        <f>Table2[[#This Row],[MntSweetProducts]]</f>
        <v>12</v>
      </c>
      <c r="F551" s="4">
        <f>Table2[[#This Row],[MntGoldProds]]</f>
        <v>10</v>
      </c>
      <c r="G551" s="8">
        <f>Table5[[#This Row],[Age]]</f>
        <v>33</v>
      </c>
      <c r="H551" s="2" t="s">
        <v>33</v>
      </c>
      <c r="I551" s="16" t="str">
        <f>IF(AND(People!$J551&gt;=16,People!$J551&lt;=25),"16-25",IF(AND(People!$J551&gt;=26,People!$J551&lt;=35),"26-35",IF(AND(People!$J551&gt;=36,People!$J551&lt;=45),"36-45",IF(AND(People!$J551&gt;=46,People!$J551&lt;=55),"46-55",IF(AND(People!$J551&gt;=56,People!$J551&lt;=65),"56-65",IF(AND(People!$J551&gt;=66,People!$J551&lt;=75),"66-75","ALL"))))))</f>
        <v>26-35</v>
      </c>
      <c r="J551" t="str">
        <f>Table5[[#This Row],[Kid Home]]</f>
        <v>Yes</v>
      </c>
      <c r="K551" t="str">
        <f>Table5[[#This Row],[TennHome]]</f>
        <v>No</v>
      </c>
    </row>
    <row r="552" spans="1:11" ht="16.5" x14ac:dyDescent="0.3">
      <c r="A552" s="6">
        <f>Table2[[#This Row],[MntWines]]</f>
        <v>14</v>
      </c>
      <c r="B552" s="6">
        <f>Table2[[#This Row],[MntFruits]]</f>
        <v>3</v>
      </c>
      <c r="C552" s="6">
        <f>Table2[[#This Row],[MntMeatProducts]]</f>
        <v>21</v>
      </c>
      <c r="D552" s="6">
        <f>Table2[[#This Row],[MntFishProducts]]</f>
        <v>2</v>
      </c>
      <c r="E552" s="6">
        <f>Table2[[#This Row],[MntSweetProducts]]</f>
        <v>1</v>
      </c>
      <c r="F552" s="6">
        <f>Table2[[#This Row],[MntGoldProds]]</f>
        <v>28</v>
      </c>
      <c r="G552" s="8">
        <f>Table5[[#This Row],[Age]]</f>
        <v>46</v>
      </c>
      <c r="H552" s="17" t="s">
        <v>30</v>
      </c>
      <c r="I552" s="16" t="str">
        <f>IF(AND(People!$J552&gt;=16,People!$J552&lt;=25),"16-25",IF(AND(People!$J552&gt;=26,People!$J552&lt;=35),"26-35",IF(AND(People!$J552&gt;=36,People!$J552&lt;=45),"36-45",IF(AND(People!$J552&gt;=46,People!$J552&lt;=55),"46-55",IF(AND(People!$J552&gt;=56,People!$J552&lt;=65),"56-65",IF(AND(People!$J552&gt;=66,People!$J552&lt;=75),"66-75","ALL"))))))</f>
        <v>46-55</v>
      </c>
      <c r="J552" t="str">
        <f>Table5[[#This Row],[Kid Home]]</f>
        <v>Yes</v>
      </c>
      <c r="K552" t="str">
        <f>Table5[[#This Row],[TennHome]]</f>
        <v>Yes</v>
      </c>
    </row>
    <row r="553" spans="1:11" ht="16.5" x14ac:dyDescent="0.3">
      <c r="A553" s="4">
        <f>Table2[[#This Row],[MntWines]]</f>
        <v>17</v>
      </c>
      <c r="B553" s="4">
        <f>Table2[[#This Row],[MntFruits]]</f>
        <v>0</v>
      </c>
      <c r="C553" s="4">
        <f>Table2[[#This Row],[MntMeatProducts]]</f>
        <v>3</v>
      </c>
      <c r="D553" s="4">
        <f>Table2[[#This Row],[MntFishProducts]]</f>
        <v>0</v>
      </c>
      <c r="E553" s="4">
        <f>Table2[[#This Row],[MntSweetProducts]]</f>
        <v>0</v>
      </c>
      <c r="F553" s="4">
        <f>Table2[[#This Row],[MntGoldProds]]</f>
        <v>1</v>
      </c>
      <c r="G553" s="8">
        <f>Table5[[#This Row],[Age]]</f>
        <v>41</v>
      </c>
      <c r="H553" s="2" t="s">
        <v>30</v>
      </c>
      <c r="I553" s="16" t="str">
        <f>IF(AND(People!$J553&gt;=16,People!$J553&lt;=25),"16-25",IF(AND(People!$J553&gt;=26,People!$J553&lt;=35),"26-35",IF(AND(People!$J553&gt;=36,People!$J553&lt;=45),"36-45",IF(AND(People!$J553&gt;=46,People!$J553&lt;=55),"46-55",IF(AND(People!$J553&gt;=56,People!$J553&lt;=65),"56-65",IF(AND(People!$J553&gt;=66,People!$J553&lt;=75),"66-75","ALL"))))))</f>
        <v>36-45</v>
      </c>
      <c r="J553" t="str">
        <f>Table5[[#This Row],[Kid Home]]</f>
        <v>Yes</v>
      </c>
      <c r="K553" t="str">
        <f>Table5[[#This Row],[TennHome]]</f>
        <v>Yes</v>
      </c>
    </row>
    <row r="554" spans="1:11" ht="16.5" x14ac:dyDescent="0.3">
      <c r="A554" s="6">
        <f>Table2[[#This Row],[MntWines]]</f>
        <v>15</v>
      </c>
      <c r="B554" s="6">
        <f>Table2[[#This Row],[MntFruits]]</f>
        <v>4</v>
      </c>
      <c r="C554" s="6">
        <f>Table2[[#This Row],[MntMeatProducts]]</f>
        <v>10</v>
      </c>
      <c r="D554" s="6">
        <f>Table2[[#This Row],[MntFishProducts]]</f>
        <v>3</v>
      </c>
      <c r="E554" s="6">
        <f>Table2[[#This Row],[MntSweetProducts]]</f>
        <v>4</v>
      </c>
      <c r="F554" s="6">
        <f>Table2[[#This Row],[MntGoldProds]]</f>
        <v>18</v>
      </c>
      <c r="G554" s="8">
        <f>Table5[[#This Row],[Age]]</f>
        <v>51</v>
      </c>
      <c r="H554" s="17" t="s">
        <v>30</v>
      </c>
      <c r="I554" s="16" t="str">
        <f>IF(AND(People!$J554&gt;=16,People!$J554&lt;=25),"16-25",IF(AND(People!$J554&gt;=26,People!$J554&lt;=35),"26-35",IF(AND(People!$J554&gt;=36,People!$J554&lt;=45),"36-45",IF(AND(People!$J554&gt;=46,People!$J554&lt;=55),"46-55",IF(AND(People!$J554&gt;=56,People!$J554&lt;=65),"56-65",IF(AND(People!$J554&gt;=66,People!$J554&lt;=75),"66-75","ALL"))))))</f>
        <v>46-55</v>
      </c>
      <c r="J554" t="str">
        <f>Table5[[#This Row],[Kid Home]]</f>
        <v>Yes</v>
      </c>
      <c r="K554" t="str">
        <f>Table5[[#This Row],[TennHome]]</f>
        <v>Yes</v>
      </c>
    </row>
    <row r="555" spans="1:11" ht="16.5" x14ac:dyDescent="0.3">
      <c r="A555" s="4">
        <f>Table2[[#This Row],[MntWines]]</f>
        <v>6</v>
      </c>
      <c r="B555" s="4">
        <f>Table2[[#This Row],[MntFruits]]</f>
        <v>16</v>
      </c>
      <c r="C555" s="4">
        <f>Table2[[#This Row],[MntMeatProducts]]</f>
        <v>24</v>
      </c>
      <c r="D555" s="4">
        <f>Table2[[#This Row],[MntFishProducts]]</f>
        <v>11</v>
      </c>
      <c r="E555" s="4">
        <f>Table2[[#This Row],[MntSweetProducts]]</f>
        <v>0</v>
      </c>
      <c r="F555" s="4">
        <f>Table2[[#This Row],[MntGoldProds]]</f>
        <v>34</v>
      </c>
      <c r="G555" s="8">
        <f>Table5[[#This Row],[Age]]</f>
        <v>25</v>
      </c>
      <c r="H555" s="2" t="s">
        <v>33</v>
      </c>
      <c r="I555" s="16" t="str">
        <f>IF(AND(People!$J555&gt;=16,People!$J555&lt;=25),"16-25",IF(AND(People!$J555&gt;=26,People!$J555&lt;=35),"26-35",IF(AND(People!$J555&gt;=36,People!$J555&lt;=45),"36-45",IF(AND(People!$J555&gt;=46,People!$J555&lt;=55),"46-55",IF(AND(People!$J555&gt;=56,People!$J555&lt;=65),"56-65",IF(AND(People!$J555&gt;=66,People!$J555&lt;=75),"66-75","ALL"))))))</f>
        <v>16-25</v>
      </c>
      <c r="J555" t="str">
        <f>Table5[[#This Row],[Kid Home]]</f>
        <v>Yes</v>
      </c>
      <c r="K555" t="str">
        <f>Table5[[#This Row],[TennHome]]</f>
        <v>No</v>
      </c>
    </row>
    <row r="556" spans="1:11" ht="16.5" x14ac:dyDescent="0.3">
      <c r="A556" s="6">
        <f>Table2[[#This Row],[MntWines]]</f>
        <v>458</v>
      </c>
      <c r="B556" s="6">
        <f>Table2[[#This Row],[MntFruits]]</f>
        <v>0</v>
      </c>
      <c r="C556" s="6">
        <f>Table2[[#This Row],[MntMeatProducts]]</f>
        <v>24</v>
      </c>
      <c r="D556" s="6">
        <f>Table2[[#This Row],[MntFishProducts]]</f>
        <v>6</v>
      </c>
      <c r="E556" s="6">
        <f>Table2[[#This Row],[MntSweetProducts]]</f>
        <v>4</v>
      </c>
      <c r="F556" s="6">
        <f>Table2[[#This Row],[MntGoldProds]]</f>
        <v>34</v>
      </c>
      <c r="G556" s="8">
        <f>Table5[[#This Row],[Age]]</f>
        <v>43</v>
      </c>
      <c r="H556" s="17" t="s">
        <v>33</v>
      </c>
      <c r="I556" s="16" t="str">
        <f>IF(AND(People!$J556&gt;=16,People!$J556&lt;=25),"16-25",IF(AND(People!$J556&gt;=26,People!$J556&lt;=35),"26-35",IF(AND(People!$J556&gt;=36,People!$J556&lt;=45),"36-45",IF(AND(People!$J556&gt;=46,People!$J556&lt;=55),"46-55",IF(AND(People!$J556&gt;=56,People!$J556&lt;=65),"56-65",IF(AND(People!$J556&gt;=66,People!$J556&lt;=75),"66-75","ALL"))))))</f>
        <v>36-45</v>
      </c>
      <c r="J556" t="str">
        <f>Table5[[#This Row],[Kid Home]]</f>
        <v>No</v>
      </c>
      <c r="K556" t="str">
        <f>Table5[[#This Row],[TennHome]]</f>
        <v>Yes</v>
      </c>
    </row>
    <row r="557" spans="1:11" ht="16.5" x14ac:dyDescent="0.3">
      <c r="A557" s="4">
        <f>Table2[[#This Row],[MntWines]]</f>
        <v>30</v>
      </c>
      <c r="B557" s="4">
        <f>Table2[[#This Row],[MntFruits]]</f>
        <v>3</v>
      </c>
      <c r="C557" s="4">
        <f>Table2[[#This Row],[MntMeatProducts]]</f>
        <v>47</v>
      </c>
      <c r="D557" s="4">
        <f>Table2[[#This Row],[MntFishProducts]]</f>
        <v>19</v>
      </c>
      <c r="E557" s="4">
        <f>Table2[[#This Row],[MntSweetProducts]]</f>
        <v>21</v>
      </c>
      <c r="F557" s="4">
        <f>Table2[[#This Row],[MntGoldProds]]</f>
        <v>42</v>
      </c>
      <c r="G557" s="8">
        <f>Table5[[#This Row],[Age]]</f>
        <v>50</v>
      </c>
      <c r="H557" s="2" t="s">
        <v>31</v>
      </c>
      <c r="I557" s="16" t="str">
        <f>IF(AND(People!$J557&gt;=16,People!$J557&lt;=25),"16-25",IF(AND(People!$J557&gt;=26,People!$J557&lt;=35),"26-35",IF(AND(People!$J557&gt;=36,People!$J557&lt;=45),"36-45",IF(AND(People!$J557&gt;=46,People!$J557&lt;=55),"46-55",IF(AND(People!$J557&gt;=56,People!$J557&lt;=65),"56-65",IF(AND(People!$J557&gt;=66,People!$J557&lt;=75),"66-75","ALL"))))))</f>
        <v>46-55</v>
      </c>
      <c r="J557" t="str">
        <f>Table5[[#This Row],[Kid Home]]</f>
        <v>No</v>
      </c>
      <c r="K557" t="str">
        <f>Table5[[#This Row],[TennHome]]</f>
        <v>No</v>
      </c>
    </row>
    <row r="558" spans="1:11" ht="16.5" x14ac:dyDescent="0.3">
      <c r="A558" s="6">
        <f>Table2[[#This Row],[MntWines]]</f>
        <v>179</v>
      </c>
      <c r="B558" s="6">
        <f>Table2[[#This Row],[MntFruits]]</f>
        <v>28</v>
      </c>
      <c r="C558" s="6">
        <f>Table2[[#This Row],[MntMeatProducts]]</f>
        <v>520</v>
      </c>
      <c r="D558" s="6">
        <f>Table2[[#This Row],[MntFishProducts]]</f>
        <v>111</v>
      </c>
      <c r="E558" s="6">
        <f>Table2[[#This Row],[MntSweetProducts]]</f>
        <v>123</v>
      </c>
      <c r="F558" s="6">
        <f>Table2[[#This Row],[MntGoldProds]]</f>
        <v>47</v>
      </c>
      <c r="G558" s="8">
        <f>Table5[[#This Row],[Age]]</f>
        <v>64</v>
      </c>
      <c r="H558" s="17" t="s">
        <v>30</v>
      </c>
      <c r="I558" s="16" t="str">
        <f>IF(AND(People!$J558&gt;=16,People!$J558&lt;=25),"16-25",IF(AND(People!$J558&gt;=26,People!$J558&lt;=35),"26-35",IF(AND(People!$J558&gt;=36,People!$J558&lt;=45),"36-45",IF(AND(People!$J558&gt;=46,People!$J558&lt;=55),"46-55",IF(AND(People!$J558&gt;=56,People!$J558&lt;=65),"56-65",IF(AND(People!$J558&gt;=66,People!$J558&lt;=75),"66-75","ALL"))))))</f>
        <v>56-65</v>
      </c>
      <c r="J558" t="str">
        <f>Table5[[#This Row],[Kid Home]]</f>
        <v>No</v>
      </c>
      <c r="K558" t="str">
        <f>Table5[[#This Row],[TennHome]]</f>
        <v>No</v>
      </c>
    </row>
    <row r="559" spans="1:11" ht="16.5" x14ac:dyDescent="0.3">
      <c r="A559" s="4">
        <f>Table2[[#This Row],[MntWines]]</f>
        <v>90</v>
      </c>
      <c r="B559" s="4">
        <f>Table2[[#This Row],[MntFruits]]</f>
        <v>17</v>
      </c>
      <c r="C559" s="4">
        <f>Table2[[#This Row],[MntMeatProducts]]</f>
        <v>97</v>
      </c>
      <c r="D559" s="4">
        <f>Table2[[#This Row],[MntFishProducts]]</f>
        <v>15</v>
      </c>
      <c r="E559" s="4">
        <f>Table2[[#This Row],[MntSweetProducts]]</f>
        <v>6</v>
      </c>
      <c r="F559" s="4">
        <f>Table2[[#This Row],[MntGoldProds]]</f>
        <v>15</v>
      </c>
      <c r="G559" s="8">
        <f>Table5[[#This Row],[Age]]</f>
        <v>60</v>
      </c>
      <c r="H559" s="2" t="s">
        <v>33</v>
      </c>
      <c r="I559" s="16" t="str">
        <f>IF(AND(People!$J559&gt;=16,People!$J559&lt;=25),"16-25",IF(AND(People!$J559&gt;=26,People!$J559&lt;=35),"26-35",IF(AND(People!$J559&gt;=36,People!$J559&lt;=45),"36-45",IF(AND(People!$J559&gt;=46,People!$J559&lt;=55),"46-55",IF(AND(People!$J559&gt;=56,People!$J559&lt;=65),"56-65",IF(AND(People!$J559&gt;=66,People!$J559&lt;=75),"66-75","ALL"))))))</f>
        <v>56-65</v>
      </c>
      <c r="J559" t="str">
        <f>Table5[[#This Row],[Kid Home]]</f>
        <v>Yes</v>
      </c>
      <c r="K559" t="str">
        <f>Table5[[#This Row],[TennHome]]</f>
        <v>Yes</v>
      </c>
    </row>
    <row r="560" spans="1:11" ht="16.5" x14ac:dyDescent="0.3">
      <c r="A560" s="6">
        <f>Table2[[#This Row],[MntWines]]</f>
        <v>308</v>
      </c>
      <c r="B560" s="6">
        <f>Table2[[#This Row],[MntFruits]]</f>
        <v>85</v>
      </c>
      <c r="C560" s="6">
        <f>Table2[[#This Row],[MntMeatProducts]]</f>
        <v>137</v>
      </c>
      <c r="D560" s="6">
        <f>Table2[[#This Row],[MntFishProducts]]</f>
        <v>102</v>
      </c>
      <c r="E560" s="6">
        <f>Table2[[#This Row],[MntSweetProducts]]</f>
        <v>45</v>
      </c>
      <c r="F560" s="6">
        <f>Table2[[#This Row],[MntGoldProds]]</f>
        <v>118</v>
      </c>
      <c r="G560" s="8">
        <f>Table5[[#This Row],[Age]]</f>
        <v>35</v>
      </c>
      <c r="H560" s="17" t="s">
        <v>33</v>
      </c>
      <c r="I560" s="16" t="str">
        <f>IF(AND(People!$J560&gt;=16,People!$J560&lt;=25),"16-25",IF(AND(People!$J560&gt;=26,People!$J560&lt;=35),"26-35",IF(AND(People!$J560&gt;=36,People!$J560&lt;=45),"36-45",IF(AND(People!$J560&gt;=46,People!$J560&lt;=55),"46-55",IF(AND(People!$J560&gt;=56,People!$J560&lt;=65),"56-65",IF(AND(People!$J560&gt;=66,People!$J560&lt;=75),"66-75","ALL"))))))</f>
        <v>26-35</v>
      </c>
      <c r="J560" t="str">
        <f>Table5[[#This Row],[Kid Home]]</f>
        <v>Yes</v>
      </c>
      <c r="K560" t="str">
        <f>Table5[[#This Row],[TennHome]]</f>
        <v>No</v>
      </c>
    </row>
    <row r="561" spans="1:11" ht="16.5" x14ac:dyDescent="0.3">
      <c r="A561" s="4">
        <f>Table2[[#This Row],[MntWines]]</f>
        <v>557</v>
      </c>
      <c r="B561" s="4">
        <f>Table2[[#This Row],[MntFruits]]</f>
        <v>129</v>
      </c>
      <c r="C561" s="4">
        <f>Table2[[#This Row],[MntMeatProducts]]</f>
        <v>761</v>
      </c>
      <c r="D561" s="4">
        <f>Table2[[#This Row],[MntFishProducts]]</f>
        <v>29</v>
      </c>
      <c r="E561" s="4">
        <f>Table2[[#This Row],[MntSweetProducts]]</f>
        <v>185</v>
      </c>
      <c r="F561" s="4">
        <f>Table2[[#This Row],[MntGoldProds]]</f>
        <v>111</v>
      </c>
      <c r="G561" s="8">
        <f>Table5[[#This Row],[Age]]</f>
        <v>31</v>
      </c>
      <c r="H561" s="2" t="s">
        <v>31</v>
      </c>
      <c r="I561" s="16" t="str">
        <f>IF(AND(People!$J561&gt;=16,People!$J561&lt;=25),"16-25",IF(AND(People!$J561&gt;=26,People!$J561&lt;=35),"26-35",IF(AND(People!$J561&gt;=36,People!$J561&lt;=45),"36-45",IF(AND(People!$J561&gt;=46,People!$J561&lt;=55),"46-55",IF(AND(People!$J561&gt;=56,People!$J561&lt;=65),"56-65",IF(AND(People!$J561&gt;=66,People!$J561&lt;=75),"66-75","ALL"))))))</f>
        <v>26-35</v>
      </c>
      <c r="J561" t="str">
        <f>Table5[[#This Row],[Kid Home]]</f>
        <v>No</v>
      </c>
      <c r="K561" t="str">
        <f>Table5[[#This Row],[TennHome]]</f>
        <v>No</v>
      </c>
    </row>
    <row r="562" spans="1:11" ht="16.5" x14ac:dyDescent="0.3">
      <c r="A562" s="6">
        <f>Table2[[#This Row],[MntWines]]</f>
        <v>7</v>
      </c>
      <c r="B562" s="6">
        <f>Table2[[#This Row],[MntFruits]]</f>
        <v>4</v>
      </c>
      <c r="C562" s="6">
        <f>Table2[[#This Row],[MntMeatProducts]]</f>
        <v>13</v>
      </c>
      <c r="D562" s="6">
        <f>Table2[[#This Row],[MntFishProducts]]</f>
        <v>15</v>
      </c>
      <c r="E562" s="6">
        <f>Table2[[#This Row],[MntSweetProducts]]</f>
        <v>8</v>
      </c>
      <c r="F562" s="6">
        <f>Table2[[#This Row],[MntGoldProds]]</f>
        <v>17</v>
      </c>
      <c r="G562" s="8">
        <f>Table5[[#This Row],[Age]]</f>
        <v>43</v>
      </c>
      <c r="H562" s="17" t="s">
        <v>33</v>
      </c>
      <c r="I562" s="16" t="str">
        <f>IF(AND(People!$J562&gt;=16,People!$J562&lt;=25),"16-25",IF(AND(People!$J562&gt;=26,People!$J562&lt;=35),"26-35",IF(AND(People!$J562&gt;=36,People!$J562&lt;=45),"36-45",IF(AND(People!$J562&gt;=46,People!$J562&lt;=55),"46-55",IF(AND(People!$J562&gt;=56,People!$J562&lt;=65),"56-65",IF(AND(People!$J562&gt;=66,People!$J562&lt;=75),"66-75","ALL"))))))</f>
        <v>36-45</v>
      </c>
      <c r="J562" t="str">
        <f>Table5[[#This Row],[Kid Home]]</f>
        <v>No</v>
      </c>
      <c r="K562" t="str">
        <f>Table5[[#This Row],[TennHome]]</f>
        <v>No</v>
      </c>
    </row>
    <row r="563" spans="1:11" ht="16.5" x14ac:dyDescent="0.3">
      <c r="A563" s="4">
        <f>Table2[[#This Row],[MntWines]]</f>
        <v>1492</v>
      </c>
      <c r="B563" s="4">
        <f>Table2[[#This Row],[MntFruits]]</f>
        <v>38</v>
      </c>
      <c r="C563" s="4">
        <f>Table2[[#This Row],[MntMeatProducts]]</f>
        <v>287</v>
      </c>
      <c r="D563" s="4">
        <f>Table2[[#This Row],[MntFishProducts]]</f>
        <v>50</v>
      </c>
      <c r="E563" s="4">
        <f>Table2[[#This Row],[MntSweetProducts]]</f>
        <v>57</v>
      </c>
      <c r="F563" s="4">
        <f>Table2[[#This Row],[MntGoldProds]]</f>
        <v>33</v>
      </c>
      <c r="G563" s="8">
        <f>Table5[[#This Row],[Age]]</f>
        <v>54</v>
      </c>
      <c r="H563" s="2" t="s">
        <v>30</v>
      </c>
      <c r="I563" s="16" t="str">
        <f>IF(AND(People!$J563&gt;=16,People!$J563&lt;=25),"16-25",IF(AND(People!$J563&gt;=26,People!$J563&lt;=35),"26-35",IF(AND(People!$J563&gt;=36,People!$J563&lt;=45),"36-45",IF(AND(People!$J563&gt;=46,People!$J563&lt;=55),"46-55",IF(AND(People!$J563&gt;=56,People!$J563&lt;=65),"56-65",IF(AND(People!$J563&gt;=66,People!$J563&lt;=75),"66-75","ALL"))))))</f>
        <v>46-55</v>
      </c>
      <c r="J563" t="str">
        <f>Table5[[#This Row],[Kid Home]]</f>
        <v>No</v>
      </c>
      <c r="K563" t="str">
        <f>Table5[[#This Row],[TennHome]]</f>
        <v>Yes</v>
      </c>
    </row>
    <row r="564" spans="1:11" ht="16.5" x14ac:dyDescent="0.3">
      <c r="A564" s="6">
        <f>Table2[[#This Row],[MntWines]]</f>
        <v>30</v>
      </c>
      <c r="B564" s="6">
        <f>Table2[[#This Row],[MntFruits]]</f>
        <v>8</v>
      </c>
      <c r="C564" s="6">
        <f>Table2[[#This Row],[MntMeatProducts]]</f>
        <v>12</v>
      </c>
      <c r="D564" s="6">
        <f>Table2[[#This Row],[MntFishProducts]]</f>
        <v>8</v>
      </c>
      <c r="E564" s="6">
        <f>Table2[[#This Row],[MntSweetProducts]]</f>
        <v>8</v>
      </c>
      <c r="F564" s="6">
        <f>Table2[[#This Row],[MntGoldProds]]</f>
        <v>12</v>
      </c>
      <c r="G564" s="8">
        <f>Table5[[#This Row],[Age]]</f>
        <v>35</v>
      </c>
      <c r="H564" s="17" t="s">
        <v>31</v>
      </c>
      <c r="I564" s="16" t="str">
        <f>IF(AND(People!$J564&gt;=16,People!$J564&lt;=25),"16-25",IF(AND(People!$J564&gt;=26,People!$J564&lt;=35),"26-35",IF(AND(People!$J564&gt;=36,People!$J564&lt;=45),"36-45",IF(AND(People!$J564&gt;=46,People!$J564&lt;=55),"46-55",IF(AND(People!$J564&gt;=56,People!$J564&lt;=65),"56-65",IF(AND(People!$J564&gt;=66,People!$J564&lt;=75),"66-75","ALL"))))))</f>
        <v>26-35</v>
      </c>
      <c r="J564" t="str">
        <f>Table5[[#This Row],[Kid Home]]</f>
        <v>Yes</v>
      </c>
      <c r="K564" t="str">
        <f>Table5[[#This Row],[TennHome]]</f>
        <v>No</v>
      </c>
    </row>
    <row r="565" spans="1:11" ht="16.5" x14ac:dyDescent="0.3">
      <c r="A565" s="4">
        <f>Table2[[#This Row],[MntWines]]</f>
        <v>249</v>
      </c>
      <c r="B565" s="4">
        <f>Table2[[#This Row],[MntFruits]]</f>
        <v>153</v>
      </c>
      <c r="C565" s="4">
        <f>Table2[[#This Row],[MntMeatProducts]]</f>
        <v>940</v>
      </c>
      <c r="D565" s="4">
        <f>Table2[[#This Row],[MntFishProducts]]</f>
        <v>58</v>
      </c>
      <c r="E565" s="4">
        <f>Table2[[#This Row],[MntSweetProducts]]</f>
        <v>134</v>
      </c>
      <c r="F565" s="4">
        <f>Table2[[#This Row],[MntGoldProds]]</f>
        <v>38</v>
      </c>
      <c r="G565" s="8">
        <f>Table5[[#This Row],[Age]]</f>
        <v>33</v>
      </c>
      <c r="H565" s="2" t="s">
        <v>33</v>
      </c>
      <c r="I565" s="16" t="str">
        <f>IF(AND(People!$J565&gt;=16,People!$J565&lt;=25),"16-25",IF(AND(People!$J565&gt;=26,People!$J565&lt;=35),"26-35",IF(AND(People!$J565&gt;=36,People!$J565&lt;=45),"36-45",IF(AND(People!$J565&gt;=46,People!$J565&lt;=55),"46-55",IF(AND(People!$J565&gt;=56,People!$J565&lt;=65),"56-65",IF(AND(People!$J565&gt;=66,People!$J565&lt;=75),"66-75","ALL"))))))</f>
        <v>26-35</v>
      </c>
      <c r="J565" t="str">
        <f>Table5[[#This Row],[Kid Home]]</f>
        <v>No</v>
      </c>
      <c r="K565" t="str">
        <f>Table5[[#This Row],[TennHome]]</f>
        <v>No</v>
      </c>
    </row>
    <row r="566" spans="1:11" ht="16.5" x14ac:dyDescent="0.3">
      <c r="A566" s="6">
        <f>Table2[[#This Row],[MntWines]]</f>
        <v>465</v>
      </c>
      <c r="B566" s="6">
        <f>Table2[[#This Row],[MntFruits]]</f>
        <v>25</v>
      </c>
      <c r="C566" s="6">
        <f>Table2[[#This Row],[MntMeatProducts]]</f>
        <v>132</v>
      </c>
      <c r="D566" s="6">
        <f>Table2[[#This Row],[MntFishProducts]]</f>
        <v>136</v>
      </c>
      <c r="E566" s="6">
        <f>Table2[[#This Row],[MntSweetProducts]]</f>
        <v>0</v>
      </c>
      <c r="F566" s="6">
        <f>Table2[[#This Row],[MntGoldProds]]</f>
        <v>37</v>
      </c>
      <c r="G566" s="8">
        <f>Table5[[#This Row],[Age]]</f>
        <v>42</v>
      </c>
      <c r="H566" s="17" t="s">
        <v>35</v>
      </c>
      <c r="I566" s="16" t="str">
        <f>IF(AND(People!$J566&gt;=16,People!$J566&lt;=25),"16-25",IF(AND(People!$J566&gt;=26,People!$J566&lt;=35),"26-35",IF(AND(People!$J566&gt;=36,People!$J566&lt;=45),"36-45",IF(AND(People!$J566&gt;=46,People!$J566&lt;=55),"46-55",IF(AND(People!$J566&gt;=56,People!$J566&lt;=65),"56-65",IF(AND(People!$J566&gt;=66,People!$J566&lt;=75),"66-75","ALL"))))))</f>
        <v>36-45</v>
      </c>
      <c r="J566" t="str">
        <f>Table5[[#This Row],[Kid Home]]</f>
        <v>No</v>
      </c>
      <c r="K566" t="str">
        <f>Table5[[#This Row],[TennHome]]</f>
        <v>Yes</v>
      </c>
    </row>
    <row r="567" spans="1:11" ht="16.5" x14ac:dyDescent="0.3">
      <c r="A567" s="4">
        <f>Table2[[#This Row],[MntWines]]</f>
        <v>129</v>
      </c>
      <c r="B567" s="4">
        <f>Table2[[#This Row],[MntFruits]]</f>
        <v>129</v>
      </c>
      <c r="C567" s="4">
        <f>Table2[[#This Row],[MntMeatProducts]]</f>
        <v>259</v>
      </c>
      <c r="D567" s="4">
        <f>Table2[[#This Row],[MntFishProducts]]</f>
        <v>168</v>
      </c>
      <c r="E567" s="4">
        <f>Table2[[#This Row],[MntSweetProducts]]</f>
        <v>121</v>
      </c>
      <c r="F567" s="4">
        <f>Table2[[#This Row],[MntGoldProds]]</f>
        <v>83</v>
      </c>
      <c r="G567" s="8">
        <f>Table5[[#This Row],[Age]]</f>
        <v>44</v>
      </c>
      <c r="H567" s="2" t="s">
        <v>31</v>
      </c>
      <c r="I567" s="16" t="str">
        <f>IF(AND(People!$J567&gt;=16,People!$J567&lt;=25),"16-25",IF(AND(People!$J567&gt;=26,People!$J567&lt;=35),"26-35",IF(AND(People!$J567&gt;=36,People!$J567&lt;=45),"36-45",IF(AND(People!$J567&gt;=46,People!$J567&lt;=55),"46-55",IF(AND(People!$J567&gt;=56,People!$J567&lt;=65),"56-65",IF(AND(People!$J567&gt;=66,People!$J567&lt;=75),"66-75","ALL"))))))</f>
        <v>36-45</v>
      </c>
      <c r="J567" t="str">
        <f>Table5[[#This Row],[Kid Home]]</f>
        <v>No</v>
      </c>
      <c r="K567" t="str">
        <f>Table5[[#This Row],[TennHome]]</f>
        <v>Yes</v>
      </c>
    </row>
    <row r="568" spans="1:11" ht="16.5" x14ac:dyDescent="0.3">
      <c r="A568" s="6">
        <f>Table2[[#This Row],[MntWines]]</f>
        <v>174</v>
      </c>
      <c r="B568" s="6">
        <f>Table2[[#This Row],[MntFruits]]</f>
        <v>18</v>
      </c>
      <c r="C568" s="6">
        <f>Table2[[#This Row],[MntMeatProducts]]</f>
        <v>81</v>
      </c>
      <c r="D568" s="6">
        <f>Table2[[#This Row],[MntFishProducts]]</f>
        <v>28</v>
      </c>
      <c r="E568" s="6">
        <f>Table2[[#This Row],[MntSweetProducts]]</f>
        <v>6</v>
      </c>
      <c r="F568" s="6">
        <f>Table2[[#This Row],[MntGoldProds]]</f>
        <v>24</v>
      </c>
      <c r="G568" s="8">
        <f>Table5[[#This Row],[Age]]</f>
        <v>50</v>
      </c>
      <c r="H568" s="17" t="s">
        <v>30</v>
      </c>
      <c r="I568" s="16" t="str">
        <f>IF(AND(People!$J568&gt;=16,People!$J568&lt;=25),"16-25",IF(AND(People!$J568&gt;=26,People!$J568&lt;=35),"26-35",IF(AND(People!$J568&gt;=36,People!$J568&lt;=45),"36-45",IF(AND(People!$J568&gt;=46,People!$J568&lt;=55),"46-55",IF(AND(People!$J568&gt;=56,People!$J568&lt;=65),"56-65",IF(AND(People!$J568&gt;=66,People!$J568&lt;=75),"66-75","ALL"))))))</f>
        <v>46-55</v>
      </c>
      <c r="J568" t="str">
        <f>Table5[[#This Row],[Kid Home]]</f>
        <v>No</v>
      </c>
      <c r="K568" t="str">
        <f>Table5[[#This Row],[TennHome]]</f>
        <v>Yes</v>
      </c>
    </row>
    <row r="569" spans="1:11" ht="16.5" x14ac:dyDescent="0.3">
      <c r="A569" s="4">
        <f>Table2[[#This Row],[MntWines]]</f>
        <v>189</v>
      </c>
      <c r="B569" s="4">
        <f>Table2[[#This Row],[MntFruits]]</f>
        <v>2</v>
      </c>
      <c r="C569" s="4">
        <f>Table2[[#This Row],[MntMeatProducts]]</f>
        <v>29</v>
      </c>
      <c r="D569" s="4">
        <f>Table2[[#This Row],[MntFishProducts]]</f>
        <v>3</v>
      </c>
      <c r="E569" s="4">
        <f>Table2[[#This Row],[MntSweetProducts]]</f>
        <v>2</v>
      </c>
      <c r="F569" s="4">
        <f>Table2[[#This Row],[MntGoldProds]]</f>
        <v>40</v>
      </c>
      <c r="G569" s="8">
        <f>Table5[[#This Row],[Age]]</f>
        <v>64</v>
      </c>
      <c r="H569" s="2" t="s">
        <v>31</v>
      </c>
      <c r="I569" s="16" t="str">
        <f>IF(AND(People!$J569&gt;=16,People!$J569&lt;=25),"16-25",IF(AND(People!$J569&gt;=26,People!$J569&lt;=35),"26-35",IF(AND(People!$J569&gt;=36,People!$J569&lt;=45),"36-45",IF(AND(People!$J569&gt;=46,People!$J569&lt;=55),"46-55",IF(AND(People!$J569&gt;=56,People!$J569&lt;=65),"56-65",IF(AND(People!$J569&gt;=66,People!$J569&lt;=75),"66-75","ALL"))))))</f>
        <v>56-65</v>
      </c>
      <c r="J569" t="str">
        <f>Table5[[#This Row],[Kid Home]]</f>
        <v>No</v>
      </c>
      <c r="K569" t="str">
        <f>Table5[[#This Row],[TennHome]]</f>
        <v>Yes</v>
      </c>
    </row>
    <row r="570" spans="1:11" ht="16.5" x14ac:dyDescent="0.3">
      <c r="A570" s="6">
        <f>Table2[[#This Row],[MntWines]]</f>
        <v>747</v>
      </c>
      <c r="B570" s="6">
        <f>Table2[[#This Row],[MntFruits]]</f>
        <v>10</v>
      </c>
      <c r="C570" s="6">
        <f>Table2[[#This Row],[MntMeatProducts]]</f>
        <v>161</v>
      </c>
      <c r="D570" s="6">
        <f>Table2[[#This Row],[MntFishProducts]]</f>
        <v>65</v>
      </c>
      <c r="E570" s="6">
        <f>Table2[[#This Row],[MntSweetProducts]]</f>
        <v>40</v>
      </c>
      <c r="F570" s="6">
        <f>Table2[[#This Row],[MntGoldProds]]</f>
        <v>42</v>
      </c>
      <c r="G570" s="8">
        <f>Table5[[#This Row],[Age]]</f>
        <v>50</v>
      </c>
      <c r="H570" s="17" t="s">
        <v>30</v>
      </c>
      <c r="I570" s="16" t="str">
        <f>IF(AND(People!$J570&gt;=16,People!$J570&lt;=25),"16-25",IF(AND(People!$J570&gt;=26,People!$J570&lt;=35),"26-35",IF(AND(People!$J570&gt;=36,People!$J570&lt;=45),"36-45",IF(AND(People!$J570&gt;=46,People!$J570&lt;=55),"46-55",IF(AND(People!$J570&gt;=56,People!$J570&lt;=65),"56-65",IF(AND(People!$J570&gt;=66,People!$J570&lt;=75),"66-75","ALL"))))))</f>
        <v>46-55</v>
      </c>
      <c r="J570" t="str">
        <f>Table5[[#This Row],[Kid Home]]</f>
        <v>No</v>
      </c>
      <c r="K570" t="str">
        <f>Table5[[#This Row],[TennHome]]</f>
        <v>Yes</v>
      </c>
    </row>
    <row r="571" spans="1:11" ht="16.5" x14ac:dyDescent="0.3">
      <c r="A571" s="4">
        <f>Table2[[#This Row],[MntWines]]</f>
        <v>6</v>
      </c>
      <c r="B571" s="4">
        <f>Table2[[#This Row],[MntFruits]]</f>
        <v>0</v>
      </c>
      <c r="C571" s="4">
        <f>Table2[[#This Row],[MntMeatProducts]]</f>
        <v>2</v>
      </c>
      <c r="D571" s="4">
        <f>Table2[[#This Row],[MntFishProducts]]</f>
        <v>2</v>
      </c>
      <c r="E571" s="4">
        <f>Table2[[#This Row],[MntSweetProducts]]</f>
        <v>0</v>
      </c>
      <c r="F571" s="4">
        <f>Table2[[#This Row],[MntGoldProds]]</f>
        <v>1</v>
      </c>
      <c r="G571" s="8">
        <f>Table5[[#This Row],[Age]]</f>
        <v>62</v>
      </c>
      <c r="H571" s="2" t="s">
        <v>31</v>
      </c>
      <c r="I571" s="16" t="str">
        <f>IF(AND(People!$J571&gt;=16,People!$J571&lt;=25),"16-25",IF(AND(People!$J571&gt;=26,People!$J571&lt;=35),"26-35",IF(AND(People!$J571&gt;=36,People!$J571&lt;=45),"36-45",IF(AND(People!$J571&gt;=46,People!$J571&lt;=55),"46-55",IF(AND(People!$J571&gt;=56,People!$J571&lt;=65),"56-65",IF(AND(People!$J571&gt;=66,People!$J571&lt;=75),"66-75","ALL"))))))</f>
        <v>56-65</v>
      </c>
      <c r="J571" t="str">
        <f>Table5[[#This Row],[Kid Home]]</f>
        <v>Yes</v>
      </c>
      <c r="K571" t="str">
        <f>Table5[[#This Row],[TennHome]]</f>
        <v>Yes</v>
      </c>
    </row>
    <row r="572" spans="1:11" ht="16.5" x14ac:dyDescent="0.3">
      <c r="A572" s="6">
        <f>Table2[[#This Row],[MntWines]]</f>
        <v>14</v>
      </c>
      <c r="B572" s="6">
        <f>Table2[[#This Row],[MntFruits]]</f>
        <v>0</v>
      </c>
      <c r="C572" s="6">
        <f>Table2[[#This Row],[MntMeatProducts]]</f>
        <v>3</v>
      </c>
      <c r="D572" s="6">
        <f>Table2[[#This Row],[MntFishProducts]]</f>
        <v>0</v>
      </c>
      <c r="E572" s="6">
        <f>Table2[[#This Row],[MntSweetProducts]]</f>
        <v>0</v>
      </c>
      <c r="F572" s="6">
        <f>Table2[[#This Row],[MntGoldProds]]</f>
        <v>4</v>
      </c>
      <c r="G572" s="8">
        <f>Table5[[#This Row],[Age]]</f>
        <v>34</v>
      </c>
      <c r="H572" s="17" t="s">
        <v>33</v>
      </c>
      <c r="I572" s="16" t="str">
        <f>IF(AND(People!$J572&gt;=16,People!$J572&lt;=25),"16-25",IF(AND(People!$J572&gt;=26,People!$J572&lt;=35),"26-35",IF(AND(People!$J572&gt;=36,People!$J572&lt;=45),"36-45",IF(AND(People!$J572&gt;=46,People!$J572&lt;=55),"46-55",IF(AND(People!$J572&gt;=56,People!$J572&lt;=65),"56-65",IF(AND(People!$J572&gt;=66,People!$J572&lt;=75),"66-75","ALL"))))))</f>
        <v>26-35</v>
      </c>
      <c r="J572" t="str">
        <f>Table5[[#This Row],[Kid Home]]</f>
        <v>No</v>
      </c>
      <c r="K572" t="str">
        <f>Table5[[#This Row],[TennHome]]</f>
        <v>Yes</v>
      </c>
    </row>
    <row r="573" spans="1:11" ht="16.5" x14ac:dyDescent="0.3">
      <c r="A573" s="4">
        <f>Table2[[#This Row],[MntWines]]</f>
        <v>12</v>
      </c>
      <c r="B573" s="4">
        <f>Table2[[#This Row],[MntFruits]]</f>
        <v>0</v>
      </c>
      <c r="C573" s="4">
        <f>Table2[[#This Row],[MntMeatProducts]]</f>
        <v>4</v>
      </c>
      <c r="D573" s="4">
        <f>Table2[[#This Row],[MntFishProducts]]</f>
        <v>0</v>
      </c>
      <c r="E573" s="4">
        <f>Table2[[#This Row],[MntSweetProducts]]</f>
        <v>0</v>
      </c>
      <c r="F573" s="4">
        <f>Table2[[#This Row],[MntGoldProds]]</f>
        <v>1</v>
      </c>
      <c r="G573" s="8">
        <f>Table5[[#This Row],[Age]]</f>
        <v>42</v>
      </c>
      <c r="H573" s="2" t="s">
        <v>33</v>
      </c>
      <c r="I573" s="16" t="str">
        <f>IF(AND(People!$J573&gt;=16,People!$J573&lt;=25),"16-25",IF(AND(People!$J573&gt;=26,People!$J573&lt;=35),"26-35",IF(AND(People!$J573&gt;=36,People!$J573&lt;=45),"36-45",IF(AND(People!$J573&gt;=46,People!$J573&lt;=55),"46-55",IF(AND(People!$J573&gt;=56,People!$J573&lt;=65),"56-65",IF(AND(People!$J573&gt;=66,People!$J573&lt;=75),"66-75","ALL"))))))</f>
        <v>36-45</v>
      </c>
      <c r="J573" t="str">
        <f>Table5[[#This Row],[Kid Home]]</f>
        <v>Yes</v>
      </c>
      <c r="K573" t="str">
        <f>Table5[[#This Row],[TennHome]]</f>
        <v>Yes</v>
      </c>
    </row>
    <row r="574" spans="1:11" ht="16.5" x14ac:dyDescent="0.3">
      <c r="A574" s="6">
        <f>Table2[[#This Row],[MntWines]]</f>
        <v>98</v>
      </c>
      <c r="B574" s="6">
        <f>Table2[[#This Row],[MntFruits]]</f>
        <v>0</v>
      </c>
      <c r="C574" s="6">
        <f>Table2[[#This Row],[MntMeatProducts]]</f>
        <v>106</v>
      </c>
      <c r="D574" s="6">
        <f>Table2[[#This Row],[MntFishProducts]]</f>
        <v>49</v>
      </c>
      <c r="E574" s="6">
        <f>Table2[[#This Row],[MntSweetProducts]]</f>
        <v>10</v>
      </c>
      <c r="F574" s="6">
        <f>Table2[[#This Row],[MntGoldProds]]</f>
        <v>106</v>
      </c>
      <c r="G574" s="8">
        <f>Table5[[#This Row],[Age]]</f>
        <v>38</v>
      </c>
      <c r="H574" s="17" t="s">
        <v>30</v>
      </c>
      <c r="I574" s="16" t="str">
        <f>IF(AND(People!$J574&gt;=16,People!$J574&lt;=25),"16-25",IF(AND(People!$J574&gt;=26,People!$J574&lt;=35),"26-35",IF(AND(People!$J574&gt;=36,People!$J574&lt;=45),"36-45",IF(AND(People!$J574&gt;=46,People!$J574&lt;=55),"46-55",IF(AND(People!$J574&gt;=56,People!$J574&lt;=65),"56-65",IF(AND(People!$J574&gt;=66,People!$J574&lt;=75),"66-75","ALL"))))))</f>
        <v>36-45</v>
      </c>
      <c r="J574" t="str">
        <f>Table5[[#This Row],[Kid Home]]</f>
        <v>No</v>
      </c>
      <c r="K574" t="str">
        <f>Table5[[#This Row],[TennHome]]</f>
        <v>Yes</v>
      </c>
    </row>
    <row r="575" spans="1:11" ht="16.5" x14ac:dyDescent="0.3">
      <c r="A575" s="4">
        <f>Table2[[#This Row],[MntWines]]</f>
        <v>32</v>
      </c>
      <c r="B575" s="4">
        <f>Table2[[#This Row],[MntFruits]]</f>
        <v>0</v>
      </c>
      <c r="C575" s="4">
        <f>Table2[[#This Row],[MntMeatProducts]]</f>
        <v>5</v>
      </c>
      <c r="D575" s="4">
        <f>Table2[[#This Row],[MntFishProducts]]</f>
        <v>0</v>
      </c>
      <c r="E575" s="4">
        <f>Table2[[#This Row],[MntSweetProducts]]</f>
        <v>0</v>
      </c>
      <c r="F575" s="4">
        <f>Table2[[#This Row],[MntGoldProds]]</f>
        <v>1</v>
      </c>
      <c r="G575" s="8">
        <f>Table5[[#This Row],[Age]]</f>
        <v>46</v>
      </c>
      <c r="H575" s="2" t="s">
        <v>31</v>
      </c>
      <c r="I575" s="16" t="str">
        <f>IF(AND(People!$J575&gt;=16,People!$J575&lt;=25),"16-25",IF(AND(People!$J575&gt;=26,People!$J575&lt;=35),"26-35",IF(AND(People!$J575&gt;=36,People!$J575&lt;=45),"36-45",IF(AND(People!$J575&gt;=46,People!$J575&lt;=55),"46-55",IF(AND(People!$J575&gt;=56,People!$J575&lt;=65),"56-65",IF(AND(People!$J575&gt;=66,People!$J575&lt;=75),"66-75","ALL"))))))</f>
        <v>46-55</v>
      </c>
      <c r="J575" t="str">
        <f>Table5[[#This Row],[Kid Home]]</f>
        <v>Yes</v>
      </c>
      <c r="K575" t="str">
        <f>Table5[[#This Row],[TennHome]]</f>
        <v>Yes</v>
      </c>
    </row>
    <row r="576" spans="1:11" ht="16.5" x14ac:dyDescent="0.3">
      <c r="A576" s="6">
        <f>Table2[[#This Row],[MntWines]]</f>
        <v>51</v>
      </c>
      <c r="B576" s="6">
        <f>Table2[[#This Row],[MntFruits]]</f>
        <v>12</v>
      </c>
      <c r="C576" s="6">
        <f>Table2[[#This Row],[MntMeatProducts]]</f>
        <v>49</v>
      </c>
      <c r="D576" s="6">
        <f>Table2[[#This Row],[MntFishProducts]]</f>
        <v>17</v>
      </c>
      <c r="E576" s="6">
        <f>Table2[[#This Row],[MntSweetProducts]]</f>
        <v>24</v>
      </c>
      <c r="F576" s="6">
        <f>Table2[[#This Row],[MntGoldProds]]</f>
        <v>24</v>
      </c>
      <c r="G576" s="8">
        <f>Table5[[#This Row],[Age]]</f>
        <v>35</v>
      </c>
      <c r="H576" s="17" t="s">
        <v>33</v>
      </c>
      <c r="I576" s="16" t="str">
        <f>IF(AND(People!$J576&gt;=16,People!$J576&lt;=25),"16-25",IF(AND(People!$J576&gt;=26,People!$J576&lt;=35),"26-35",IF(AND(People!$J576&gt;=36,People!$J576&lt;=45),"36-45",IF(AND(People!$J576&gt;=46,People!$J576&lt;=55),"46-55",IF(AND(People!$J576&gt;=56,People!$J576&lt;=65),"56-65",IF(AND(People!$J576&gt;=66,People!$J576&lt;=75),"66-75","ALL"))))))</f>
        <v>26-35</v>
      </c>
      <c r="J576" t="str">
        <f>Table5[[#This Row],[Kid Home]]</f>
        <v>Yes</v>
      </c>
      <c r="K576" t="str">
        <f>Table5[[#This Row],[TennHome]]</f>
        <v>No</v>
      </c>
    </row>
    <row r="577" spans="1:11" ht="16.5" x14ac:dyDescent="0.3">
      <c r="A577" s="4">
        <f>Table2[[#This Row],[MntWines]]</f>
        <v>200</v>
      </c>
      <c r="B577" s="4">
        <f>Table2[[#This Row],[MntFruits]]</f>
        <v>5</v>
      </c>
      <c r="C577" s="4">
        <f>Table2[[#This Row],[MntMeatProducts]]</f>
        <v>44</v>
      </c>
      <c r="D577" s="4">
        <f>Table2[[#This Row],[MntFishProducts]]</f>
        <v>0</v>
      </c>
      <c r="E577" s="4">
        <f>Table2[[#This Row],[MntSweetProducts]]</f>
        <v>10</v>
      </c>
      <c r="F577" s="4">
        <f>Table2[[#This Row],[MntGoldProds]]</f>
        <v>20</v>
      </c>
      <c r="G577" s="8">
        <f>Table5[[#This Row],[Age]]</f>
        <v>43</v>
      </c>
      <c r="H577" s="2" t="s">
        <v>33</v>
      </c>
      <c r="I577" s="16" t="str">
        <f>IF(AND(People!$J577&gt;=16,People!$J577&lt;=25),"16-25",IF(AND(People!$J577&gt;=26,People!$J577&lt;=35),"26-35",IF(AND(People!$J577&gt;=36,People!$J577&lt;=45),"36-45",IF(AND(People!$J577&gt;=46,People!$J577&lt;=55),"46-55",IF(AND(People!$J577&gt;=56,People!$J577&lt;=65),"56-65",IF(AND(People!$J577&gt;=66,People!$J577&lt;=75),"66-75","ALL"))))))</f>
        <v>36-45</v>
      </c>
      <c r="J577" t="str">
        <f>Table5[[#This Row],[Kid Home]]</f>
        <v>No</v>
      </c>
      <c r="K577" t="str">
        <f>Table5[[#This Row],[TennHome]]</f>
        <v>Yes</v>
      </c>
    </row>
    <row r="578" spans="1:11" ht="16.5" x14ac:dyDescent="0.3">
      <c r="A578" s="6">
        <f>Table2[[#This Row],[MntWines]]</f>
        <v>25</v>
      </c>
      <c r="B578" s="6">
        <f>Table2[[#This Row],[MntFruits]]</f>
        <v>6</v>
      </c>
      <c r="C578" s="6">
        <f>Table2[[#This Row],[MntMeatProducts]]</f>
        <v>25</v>
      </c>
      <c r="D578" s="6">
        <f>Table2[[#This Row],[MntFishProducts]]</f>
        <v>6</v>
      </c>
      <c r="E578" s="6">
        <f>Table2[[#This Row],[MntSweetProducts]]</f>
        <v>0</v>
      </c>
      <c r="F578" s="6">
        <f>Table2[[#This Row],[MntGoldProds]]</f>
        <v>0</v>
      </c>
      <c r="G578" s="8">
        <f>Table5[[#This Row],[Age]]</f>
        <v>32</v>
      </c>
      <c r="H578" s="17" t="s">
        <v>33</v>
      </c>
      <c r="I578" s="16" t="str">
        <f>IF(AND(People!$J578&gt;=16,People!$J578&lt;=25),"16-25",IF(AND(People!$J578&gt;=26,People!$J578&lt;=35),"26-35",IF(AND(People!$J578&gt;=36,People!$J578&lt;=45),"36-45",IF(AND(People!$J578&gt;=46,People!$J578&lt;=55),"46-55",IF(AND(People!$J578&gt;=56,People!$J578&lt;=65),"56-65",IF(AND(People!$J578&gt;=66,People!$J578&lt;=75),"66-75","ALL"))))))</f>
        <v>26-35</v>
      </c>
      <c r="J578" t="str">
        <f>Table5[[#This Row],[Kid Home]]</f>
        <v>Yes</v>
      </c>
      <c r="K578" t="str">
        <f>Table5[[#This Row],[TennHome]]</f>
        <v>No</v>
      </c>
    </row>
    <row r="579" spans="1:11" ht="16.5" x14ac:dyDescent="0.3">
      <c r="A579" s="4">
        <f>Table2[[#This Row],[MntWines]]</f>
        <v>1050</v>
      </c>
      <c r="B579" s="4">
        <f>Table2[[#This Row],[MntFruits]]</f>
        <v>12</v>
      </c>
      <c r="C579" s="4">
        <f>Table2[[#This Row],[MntMeatProducts]]</f>
        <v>144</v>
      </c>
      <c r="D579" s="4">
        <f>Table2[[#This Row],[MntFishProducts]]</f>
        <v>0</v>
      </c>
      <c r="E579" s="4">
        <f>Table2[[#This Row],[MntSweetProducts]]</f>
        <v>0</v>
      </c>
      <c r="F579" s="4">
        <f>Table2[[#This Row],[MntGoldProds]]</f>
        <v>24</v>
      </c>
      <c r="G579" s="8">
        <f>Table5[[#This Row],[Age]]</f>
        <v>36</v>
      </c>
      <c r="H579" s="2" t="s">
        <v>33</v>
      </c>
      <c r="I579" s="16" t="str">
        <f>IF(AND(People!$J579&gt;=16,People!$J579&lt;=25),"16-25",IF(AND(People!$J579&gt;=26,People!$J579&lt;=35),"26-35",IF(AND(People!$J579&gt;=36,People!$J579&lt;=45),"36-45",IF(AND(People!$J579&gt;=46,People!$J579&lt;=55),"46-55",IF(AND(People!$J579&gt;=56,People!$J579&lt;=65),"56-65",IF(AND(People!$J579&gt;=66,People!$J579&lt;=75),"66-75","ALL"))))))</f>
        <v>36-45</v>
      </c>
      <c r="J579" t="str">
        <f>Table5[[#This Row],[Kid Home]]</f>
        <v>No</v>
      </c>
      <c r="K579" t="str">
        <f>Table5[[#This Row],[TennHome]]</f>
        <v>Yes</v>
      </c>
    </row>
    <row r="580" spans="1:11" ht="16.5" x14ac:dyDescent="0.3">
      <c r="A580" s="6">
        <f>Table2[[#This Row],[MntWines]]</f>
        <v>117</v>
      </c>
      <c r="B580" s="6">
        <f>Table2[[#This Row],[MntFruits]]</f>
        <v>0</v>
      </c>
      <c r="C580" s="6">
        <f>Table2[[#This Row],[MntMeatProducts]]</f>
        <v>22</v>
      </c>
      <c r="D580" s="6">
        <f>Table2[[#This Row],[MntFishProducts]]</f>
        <v>13</v>
      </c>
      <c r="E580" s="6">
        <f>Table2[[#This Row],[MntSweetProducts]]</f>
        <v>0</v>
      </c>
      <c r="F580" s="6">
        <f>Table2[[#This Row],[MntGoldProds]]</f>
        <v>30</v>
      </c>
      <c r="G580" s="8">
        <f>Table5[[#This Row],[Age]]</f>
        <v>46</v>
      </c>
      <c r="H580" s="17" t="s">
        <v>31</v>
      </c>
      <c r="I580" s="16" t="str">
        <f>IF(AND(People!$J580&gt;=16,People!$J580&lt;=25),"16-25",IF(AND(People!$J580&gt;=26,People!$J580&lt;=35),"26-35",IF(AND(People!$J580&gt;=36,People!$J580&lt;=45),"36-45",IF(AND(People!$J580&gt;=46,People!$J580&lt;=55),"46-55",IF(AND(People!$J580&gt;=56,People!$J580&lt;=65),"56-65",IF(AND(People!$J580&gt;=66,People!$J580&lt;=75),"66-75","ALL"))))))</f>
        <v>46-55</v>
      </c>
      <c r="J580" t="str">
        <f>Table5[[#This Row],[Kid Home]]</f>
        <v>Yes</v>
      </c>
      <c r="K580" t="str">
        <f>Table5[[#This Row],[TennHome]]</f>
        <v>Yes</v>
      </c>
    </row>
    <row r="581" spans="1:11" ht="16.5" x14ac:dyDescent="0.3">
      <c r="A581" s="4">
        <f>Table2[[#This Row],[MntWines]]</f>
        <v>9</v>
      </c>
      <c r="B581" s="4">
        <f>Table2[[#This Row],[MntFruits]]</f>
        <v>4</v>
      </c>
      <c r="C581" s="4">
        <f>Table2[[#This Row],[MntMeatProducts]]</f>
        <v>17</v>
      </c>
      <c r="D581" s="4">
        <f>Table2[[#This Row],[MntFishProducts]]</f>
        <v>10</v>
      </c>
      <c r="E581" s="4">
        <f>Table2[[#This Row],[MntSweetProducts]]</f>
        <v>2</v>
      </c>
      <c r="F581" s="4">
        <f>Table2[[#This Row],[MntGoldProds]]</f>
        <v>7</v>
      </c>
      <c r="G581" s="8">
        <f>Table5[[#This Row],[Age]]</f>
        <v>43</v>
      </c>
      <c r="H581" s="2" t="s">
        <v>31</v>
      </c>
      <c r="I581" s="16" t="str">
        <f>IF(AND(People!$J581&gt;=16,People!$J581&lt;=25),"16-25",IF(AND(People!$J581&gt;=26,People!$J581&lt;=35),"26-35",IF(AND(People!$J581&gt;=36,People!$J581&lt;=45),"36-45",IF(AND(People!$J581&gt;=46,People!$J581&lt;=55),"46-55",IF(AND(People!$J581&gt;=56,People!$J581&lt;=65),"56-65",IF(AND(People!$J581&gt;=66,People!$J581&lt;=75),"66-75","ALL"))))))</f>
        <v>36-45</v>
      </c>
      <c r="J581" t="str">
        <f>Table5[[#This Row],[Kid Home]]</f>
        <v>Yes</v>
      </c>
      <c r="K581" t="str">
        <f>Table5[[#This Row],[TennHome]]</f>
        <v>Yes</v>
      </c>
    </row>
    <row r="582" spans="1:11" ht="16.5" x14ac:dyDescent="0.3">
      <c r="A582" s="6">
        <f>Table2[[#This Row],[MntWines]]</f>
        <v>56</v>
      </c>
      <c r="B582" s="6">
        <f>Table2[[#This Row],[MntFruits]]</f>
        <v>0</v>
      </c>
      <c r="C582" s="6">
        <f>Table2[[#This Row],[MntMeatProducts]]</f>
        <v>11</v>
      </c>
      <c r="D582" s="6">
        <f>Table2[[#This Row],[MntFishProducts]]</f>
        <v>0</v>
      </c>
      <c r="E582" s="6">
        <f>Table2[[#This Row],[MntSweetProducts]]</f>
        <v>0</v>
      </c>
      <c r="F582" s="6">
        <f>Table2[[#This Row],[MntGoldProds]]</f>
        <v>8</v>
      </c>
      <c r="G582" s="8">
        <f>Table5[[#This Row],[Age]]</f>
        <v>47</v>
      </c>
      <c r="H582" s="17" t="s">
        <v>33</v>
      </c>
      <c r="I582" s="16" t="str">
        <f>IF(AND(People!$J582&gt;=16,People!$J582&lt;=25),"16-25",IF(AND(People!$J582&gt;=26,People!$J582&lt;=35),"26-35",IF(AND(People!$J582&gt;=36,People!$J582&lt;=45),"36-45",IF(AND(People!$J582&gt;=46,People!$J582&lt;=55),"46-55",IF(AND(People!$J582&gt;=56,People!$J582&lt;=65),"56-65",IF(AND(People!$J582&gt;=66,People!$J582&lt;=75),"66-75","ALL"))))))</f>
        <v>46-55</v>
      </c>
      <c r="J582" t="str">
        <f>Table5[[#This Row],[Kid Home]]</f>
        <v>Yes</v>
      </c>
      <c r="K582" t="str">
        <f>Table5[[#This Row],[TennHome]]</f>
        <v>Yes</v>
      </c>
    </row>
    <row r="583" spans="1:11" ht="16.5" x14ac:dyDescent="0.3">
      <c r="A583" s="4">
        <f>Table2[[#This Row],[MntWines]]</f>
        <v>145</v>
      </c>
      <c r="B583" s="4">
        <f>Table2[[#This Row],[MntFruits]]</f>
        <v>13</v>
      </c>
      <c r="C583" s="4">
        <f>Table2[[#This Row],[MntMeatProducts]]</f>
        <v>46</v>
      </c>
      <c r="D583" s="4">
        <f>Table2[[#This Row],[MntFishProducts]]</f>
        <v>17</v>
      </c>
      <c r="E583" s="4">
        <f>Table2[[#This Row],[MntSweetProducts]]</f>
        <v>2</v>
      </c>
      <c r="F583" s="4">
        <f>Table2[[#This Row],[MntGoldProds]]</f>
        <v>4</v>
      </c>
      <c r="G583" s="8">
        <f>Table5[[#This Row],[Age]]</f>
        <v>57</v>
      </c>
      <c r="H583" s="2" t="s">
        <v>31</v>
      </c>
      <c r="I583" s="16" t="str">
        <f>IF(AND(People!$J583&gt;=16,People!$J583&lt;=25),"16-25",IF(AND(People!$J583&gt;=26,People!$J583&lt;=35),"26-35",IF(AND(People!$J583&gt;=36,People!$J583&lt;=45),"36-45",IF(AND(People!$J583&gt;=46,People!$J583&lt;=55),"46-55",IF(AND(People!$J583&gt;=56,People!$J583&lt;=65),"56-65",IF(AND(People!$J583&gt;=66,People!$J583&lt;=75),"66-75","ALL"))))))</f>
        <v>56-65</v>
      </c>
      <c r="J583" t="str">
        <f>Table5[[#This Row],[Kid Home]]</f>
        <v>Yes</v>
      </c>
      <c r="K583" t="str">
        <f>Table5[[#This Row],[TennHome]]</f>
        <v>Yes</v>
      </c>
    </row>
    <row r="584" spans="1:11" ht="16.5" x14ac:dyDescent="0.3">
      <c r="A584" s="6">
        <f>Table2[[#This Row],[MntWines]]</f>
        <v>203</v>
      </c>
      <c r="B584" s="6">
        <f>Table2[[#This Row],[MntFruits]]</f>
        <v>0</v>
      </c>
      <c r="C584" s="6">
        <f>Table2[[#This Row],[MntMeatProducts]]</f>
        <v>10</v>
      </c>
      <c r="D584" s="6">
        <f>Table2[[#This Row],[MntFishProducts]]</f>
        <v>0</v>
      </c>
      <c r="E584" s="6">
        <f>Table2[[#This Row],[MntSweetProducts]]</f>
        <v>0</v>
      </c>
      <c r="F584" s="6">
        <f>Table2[[#This Row],[MntGoldProds]]</f>
        <v>2</v>
      </c>
      <c r="G584" s="8">
        <f>Table5[[#This Row],[Age]]</f>
        <v>38</v>
      </c>
      <c r="H584" s="17" t="s">
        <v>31</v>
      </c>
      <c r="I584" s="16" t="str">
        <f>IF(AND(People!$J584&gt;=16,People!$J584&lt;=25),"16-25",IF(AND(People!$J584&gt;=26,People!$J584&lt;=35),"26-35",IF(AND(People!$J584&gt;=36,People!$J584&lt;=45),"36-45",IF(AND(People!$J584&gt;=46,People!$J584&lt;=55),"46-55",IF(AND(People!$J584&gt;=56,People!$J584&lt;=65),"56-65",IF(AND(People!$J584&gt;=66,People!$J584&lt;=75),"66-75","ALL"))))))</f>
        <v>36-45</v>
      </c>
      <c r="J584" t="str">
        <f>Table5[[#This Row],[Kid Home]]</f>
        <v>Yes</v>
      </c>
      <c r="K584" t="str">
        <f>Table5[[#This Row],[TennHome]]</f>
        <v>Yes</v>
      </c>
    </row>
    <row r="585" spans="1:11" ht="16.5" x14ac:dyDescent="0.3">
      <c r="A585" s="4">
        <f>Table2[[#This Row],[MntWines]]</f>
        <v>270</v>
      </c>
      <c r="B585" s="4">
        <f>Table2[[#This Row],[MntFruits]]</f>
        <v>3</v>
      </c>
      <c r="C585" s="4">
        <f>Table2[[#This Row],[MntMeatProducts]]</f>
        <v>27</v>
      </c>
      <c r="D585" s="4">
        <f>Table2[[#This Row],[MntFishProducts]]</f>
        <v>39</v>
      </c>
      <c r="E585" s="4">
        <f>Table2[[#This Row],[MntSweetProducts]]</f>
        <v>6</v>
      </c>
      <c r="F585" s="4">
        <f>Table2[[#This Row],[MntGoldProds]]</f>
        <v>99</v>
      </c>
      <c r="G585" s="8">
        <f>Table5[[#This Row],[Age]]</f>
        <v>62</v>
      </c>
      <c r="H585" s="2" t="s">
        <v>33</v>
      </c>
      <c r="I585" s="16" t="str">
        <f>IF(AND(People!$J585&gt;=16,People!$J585&lt;=25),"16-25",IF(AND(People!$J585&gt;=26,People!$J585&lt;=35),"26-35",IF(AND(People!$J585&gt;=36,People!$J585&lt;=45),"36-45",IF(AND(People!$J585&gt;=46,People!$J585&lt;=55),"46-55",IF(AND(People!$J585&gt;=56,People!$J585&lt;=65),"56-65",IF(AND(People!$J585&gt;=66,People!$J585&lt;=75),"66-75","ALL"))))))</f>
        <v>56-65</v>
      </c>
      <c r="J585" t="str">
        <f>Table5[[#This Row],[Kid Home]]</f>
        <v>No</v>
      </c>
      <c r="K585" t="str">
        <f>Table5[[#This Row],[TennHome]]</f>
        <v>Yes</v>
      </c>
    </row>
    <row r="586" spans="1:11" ht="16.5" x14ac:dyDescent="0.3">
      <c r="A586" s="6">
        <f>Table2[[#This Row],[MntWines]]</f>
        <v>9</v>
      </c>
      <c r="B586" s="6">
        <f>Table2[[#This Row],[MntFruits]]</f>
        <v>0</v>
      </c>
      <c r="C586" s="6">
        <f>Table2[[#This Row],[MntMeatProducts]]</f>
        <v>16</v>
      </c>
      <c r="D586" s="6">
        <f>Table2[[#This Row],[MntFishProducts]]</f>
        <v>6</v>
      </c>
      <c r="E586" s="6">
        <f>Table2[[#This Row],[MntSweetProducts]]</f>
        <v>6</v>
      </c>
      <c r="F586" s="6">
        <f>Table2[[#This Row],[MntGoldProds]]</f>
        <v>10</v>
      </c>
      <c r="G586" s="8">
        <f>Table5[[#This Row],[Age]]</f>
        <v>46</v>
      </c>
      <c r="H586" s="17" t="s">
        <v>31</v>
      </c>
      <c r="I586" s="16" t="str">
        <f>IF(AND(People!$J586&gt;=16,People!$J586&lt;=25),"16-25",IF(AND(People!$J586&gt;=26,People!$J586&lt;=35),"26-35",IF(AND(People!$J586&gt;=36,People!$J586&lt;=45),"36-45",IF(AND(People!$J586&gt;=46,People!$J586&lt;=55),"46-55",IF(AND(People!$J586&gt;=56,People!$J586&lt;=65),"56-65",IF(AND(People!$J586&gt;=66,People!$J586&lt;=75),"66-75","ALL"))))))</f>
        <v>46-55</v>
      </c>
      <c r="J586" t="str">
        <f>Table5[[#This Row],[Kid Home]]</f>
        <v>Yes</v>
      </c>
      <c r="K586" t="str">
        <f>Table5[[#This Row],[TennHome]]</f>
        <v>Yes</v>
      </c>
    </row>
    <row r="587" spans="1:11" ht="16.5" x14ac:dyDescent="0.3">
      <c r="A587" s="4">
        <f>Table2[[#This Row],[MntWines]]</f>
        <v>37</v>
      </c>
      <c r="B587" s="4">
        <f>Table2[[#This Row],[MntFruits]]</f>
        <v>12</v>
      </c>
      <c r="C587" s="4">
        <f>Table2[[#This Row],[MntMeatProducts]]</f>
        <v>23</v>
      </c>
      <c r="D587" s="4">
        <f>Table2[[#This Row],[MntFishProducts]]</f>
        <v>8</v>
      </c>
      <c r="E587" s="4">
        <f>Table2[[#This Row],[MntSweetProducts]]</f>
        <v>11</v>
      </c>
      <c r="F587" s="4">
        <f>Table2[[#This Row],[MntGoldProds]]</f>
        <v>52</v>
      </c>
      <c r="G587" s="8">
        <f>Table5[[#This Row],[Age]]</f>
        <v>62</v>
      </c>
      <c r="H587" s="2" t="s">
        <v>31</v>
      </c>
      <c r="I587" s="16" t="str">
        <f>IF(AND(People!$J587&gt;=16,People!$J587&lt;=25),"16-25",IF(AND(People!$J587&gt;=26,People!$J587&lt;=35),"26-35",IF(AND(People!$J587&gt;=36,People!$J587&lt;=45),"36-45",IF(AND(People!$J587&gt;=46,People!$J587&lt;=55),"46-55",IF(AND(People!$J587&gt;=56,People!$J587&lt;=65),"56-65",IF(AND(People!$J587&gt;=66,People!$J587&lt;=75),"66-75","ALL"))))))</f>
        <v>56-65</v>
      </c>
      <c r="J587" t="str">
        <f>Table5[[#This Row],[Kid Home]]</f>
        <v>No</v>
      </c>
      <c r="K587" t="str">
        <f>Table5[[#This Row],[TennHome]]</f>
        <v>No</v>
      </c>
    </row>
    <row r="588" spans="1:11" ht="16.5" x14ac:dyDescent="0.3">
      <c r="A588" s="6">
        <f>Table2[[#This Row],[MntWines]]</f>
        <v>46</v>
      </c>
      <c r="B588" s="6">
        <f>Table2[[#This Row],[MntFruits]]</f>
        <v>0</v>
      </c>
      <c r="C588" s="6">
        <f>Table2[[#This Row],[MntMeatProducts]]</f>
        <v>7</v>
      </c>
      <c r="D588" s="6">
        <f>Table2[[#This Row],[MntFishProducts]]</f>
        <v>0</v>
      </c>
      <c r="E588" s="6">
        <f>Table2[[#This Row],[MntSweetProducts]]</f>
        <v>0</v>
      </c>
      <c r="F588" s="6">
        <f>Table2[[#This Row],[MntGoldProds]]</f>
        <v>2</v>
      </c>
      <c r="G588" s="8">
        <f>Table5[[#This Row],[Age]]</f>
        <v>31</v>
      </c>
      <c r="H588" s="17" t="s">
        <v>38</v>
      </c>
      <c r="I588" s="16" t="str">
        <f>IF(AND(People!$J588&gt;=16,People!$J588&lt;=25),"16-25",IF(AND(People!$J588&gt;=26,People!$J588&lt;=35),"26-35",IF(AND(People!$J588&gt;=36,People!$J588&lt;=45),"36-45",IF(AND(People!$J588&gt;=46,People!$J588&lt;=55),"46-55",IF(AND(People!$J588&gt;=56,People!$J588&lt;=65),"56-65",IF(AND(People!$J588&gt;=66,People!$J588&lt;=75),"66-75","ALL"))))))</f>
        <v>26-35</v>
      </c>
      <c r="J588" t="str">
        <f>Table5[[#This Row],[Kid Home]]</f>
        <v>Yes</v>
      </c>
      <c r="K588" t="str">
        <f>Table5[[#This Row],[TennHome]]</f>
        <v>No</v>
      </c>
    </row>
    <row r="589" spans="1:11" ht="16.5" x14ac:dyDescent="0.3">
      <c r="A589" s="4">
        <f>Table2[[#This Row],[MntWines]]</f>
        <v>31</v>
      </c>
      <c r="B589" s="4">
        <f>Table2[[#This Row],[MntFruits]]</f>
        <v>1</v>
      </c>
      <c r="C589" s="4">
        <f>Table2[[#This Row],[MntMeatProducts]]</f>
        <v>13</v>
      </c>
      <c r="D589" s="4">
        <f>Table2[[#This Row],[MntFishProducts]]</f>
        <v>7</v>
      </c>
      <c r="E589" s="4">
        <f>Table2[[#This Row],[MntSweetProducts]]</f>
        <v>2</v>
      </c>
      <c r="F589" s="4">
        <f>Table2[[#This Row],[MntGoldProds]]</f>
        <v>9</v>
      </c>
      <c r="G589" s="8">
        <f>Table5[[#This Row],[Age]]</f>
        <v>43</v>
      </c>
      <c r="H589" s="2" t="s">
        <v>33</v>
      </c>
      <c r="I589" s="16" t="str">
        <f>IF(AND(People!$J589&gt;=16,People!$J589&lt;=25),"16-25",IF(AND(People!$J589&gt;=26,People!$J589&lt;=35),"26-35",IF(AND(People!$J589&gt;=36,People!$J589&lt;=45),"36-45",IF(AND(People!$J589&gt;=46,People!$J589&lt;=55),"46-55",IF(AND(People!$J589&gt;=56,People!$J589&lt;=65),"56-65",IF(AND(People!$J589&gt;=66,People!$J589&lt;=75),"66-75","ALL"))))))</f>
        <v>36-45</v>
      </c>
      <c r="J589" t="str">
        <f>Table5[[#This Row],[Kid Home]]</f>
        <v>Yes</v>
      </c>
      <c r="K589" t="str">
        <f>Table5[[#This Row],[TennHome]]</f>
        <v>Yes</v>
      </c>
    </row>
    <row r="590" spans="1:11" ht="16.5" x14ac:dyDescent="0.3">
      <c r="A590" s="6">
        <f>Table2[[#This Row],[MntWines]]</f>
        <v>1060</v>
      </c>
      <c r="B590" s="6">
        <f>Table2[[#This Row],[MntFruits]]</f>
        <v>21</v>
      </c>
      <c r="C590" s="6">
        <f>Table2[[#This Row],[MntMeatProducts]]</f>
        <v>530</v>
      </c>
      <c r="D590" s="6">
        <f>Table2[[#This Row],[MntFishProducts]]</f>
        <v>32</v>
      </c>
      <c r="E590" s="6">
        <f>Table2[[#This Row],[MntSweetProducts]]</f>
        <v>0</v>
      </c>
      <c r="F590" s="6">
        <f>Table2[[#This Row],[MntGoldProds]]</f>
        <v>224</v>
      </c>
      <c r="G590" s="8">
        <f>Table5[[#This Row],[Age]]</f>
        <v>57</v>
      </c>
      <c r="H590" s="17" t="s">
        <v>31</v>
      </c>
      <c r="I590" s="16" t="str">
        <f>IF(AND(People!$J590&gt;=16,People!$J590&lt;=25),"16-25",IF(AND(People!$J590&gt;=26,People!$J590&lt;=35),"26-35",IF(AND(People!$J590&gt;=36,People!$J590&lt;=45),"36-45",IF(AND(People!$J590&gt;=46,People!$J590&lt;=55),"46-55",IF(AND(People!$J590&gt;=56,People!$J590&lt;=65),"56-65",IF(AND(People!$J590&gt;=66,People!$J590&lt;=75),"66-75","ALL"))))))</f>
        <v>56-65</v>
      </c>
      <c r="J590" t="str">
        <f>Table5[[#This Row],[Kid Home]]</f>
        <v>No</v>
      </c>
      <c r="K590" t="str">
        <f>Table5[[#This Row],[TennHome]]</f>
        <v>No</v>
      </c>
    </row>
    <row r="591" spans="1:11" ht="16.5" x14ac:dyDescent="0.3">
      <c r="A591" s="4">
        <f>Table2[[#This Row],[MntWines]]</f>
        <v>264</v>
      </c>
      <c r="B591" s="4">
        <f>Table2[[#This Row],[MntFruits]]</f>
        <v>47</v>
      </c>
      <c r="C591" s="4">
        <f>Table2[[#This Row],[MntMeatProducts]]</f>
        <v>188</v>
      </c>
      <c r="D591" s="4">
        <f>Table2[[#This Row],[MntFishProducts]]</f>
        <v>54</v>
      </c>
      <c r="E591" s="4">
        <f>Table2[[#This Row],[MntSweetProducts]]</f>
        <v>47</v>
      </c>
      <c r="F591" s="4">
        <f>Table2[[#This Row],[MntGoldProds]]</f>
        <v>11</v>
      </c>
      <c r="G591" s="8">
        <f>Table5[[#This Row],[Age]]</f>
        <v>52</v>
      </c>
      <c r="H591" s="2" t="s">
        <v>31</v>
      </c>
      <c r="I591" s="16" t="str">
        <f>IF(AND(People!$J591&gt;=16,People!$J591&lt;=25),"16-25",IF(AND(People!$J591&gt;=26,People!$J591&lt;=35),"26-35",IF(AND(People!$J591&gt;=36,People!$J591&lt;=45),"36-45",IF(AND(People!$J591&gt;=46,People!$J591&lt;=55),"46-55",IF(AND(People!$J591&gt;=56,People!$J591&lt;=65),"56-65",IF(AND(People!$J591&gt;=66,People!$J591&lt;=75),"66-75","ALL"))))))</f>
        <v>46-55</v>
      </c>
      <c r="J591" t="str">
        <f>Table5[[#This Row],[Kid Home]]</f>
        <v>No</v>
      </c>
      <c r="K591" t="str">
        <f>Table5[[#This Row],[TennHome]]</f>
        <v>Yes</v>
      </c>
    </row>
    <row r="592" spans="1:11" ht="16.5" x14ac:dyDescent="0.3">
      <c r="A592" s="6">
        <f>Table2[[#This Row],[MntWines]]</f>
        <v>399</v>
      </c>
      <c r="B592" s="6">
        <f>Table2[[#This Row],[MntFruits]]</f>
        <v>4</v>
      </c>
      <c r="C592" s="6">
        <f>Table2[[#This Row],[MntMeatProducts]]</f>
        <v>30</v>
      </c>
      <c r="D592" s="6">
        <f>Table2[[#This Row],[MntFishProducts]]</f>
        <v>6</v>
      </c>
      <c r="E592" s="6">
        <f>Table2[[#This Row],[MntSweetProducts]]</f>
        <v>4</v>
      </c>
      <c r="F592" s="6">
        <f>Table2[[#This Row],[MntGoldProds]]</f>
        <v>30</v>
      </c>
      <c r="G592" s="8">
        <f>Table5[[#This Row],[Age]]</f>
        <v>59</v>
      </c>
      <c r="H592" s="17" t="s">
        <v>30</v>
      </c>
      <c r="I592" s="16" t="str">
        <f>IF(AND(People!$J592&gt;=16,People!$J592&lt;=25),"16-25",IF(AND(People!$J592&gt;=26,People!$J592&lt;=35),"26-35",IF(AND(People!$J592&gt;=36,People!$J592&lt;=45),"36-45",IF(AND(People!$J592&gt;=46,People!$J592&lt;=55),"46-55",IF(AND(People!$J592&gt;=56,People!$J592&lt;=65),"56-65",IF(AND(People!$J592&gt;=66,People!$J592&lt;=75),"66-75","ALL"))))))</f>
        <v>56-65</v>
      </c>
      <c r="J592" t="str">
        <f>Table5[[#This Row],[Kid Home]]</f>
        <v>No</v>
      </c>
      <c r="K592" t="str">
        <f>Table5[[#This Row],[TennHome]]</f>
        <v>Yes</v>
      </c>
    </row>
    <row r="593" spans="1:11" ht="16.5" x14ac:dyDescent="0.3">
      <c r="A593" s="4">
        <f>Table2[[#This Row],[MntWines]]</f>
        <v>8</v>
      </c>
      <c r="B593" s="4">
        <f>Table2[[#This Row],[MntFruits]]</f>
        <v>9</v>
      </c>
      <c r="C593" s="4">
        <f>Table2[[#This Row],[MntMeatProducts]]</f>
        <v>9</v>
      </c>
      <c r="D593" s="4">
        <f>Table2[[#This Row],[MntFishProducts]]</f>
        <v>2</v>
      </c>
      <c r="E593" s="4">
        <f>Table2[[#This Row],[MntSweetProducts]]</f>
        <v>5</v>
      </c>
      <c r="F593" s="4">
        <f>Table2[[#This Row],[MntGoldProds]]</f>
        <v>22</v>
      </c>
      <c r="G593" s="8">
        <f>Table5[[#This Row],[Age]]</f>
        <v>54</v>
      </c>
      <c r="H593" s="2" t="s">
        <v>33</v>
      </c>
      <c r="I593" s="16" t="str">
        <f>IF(AND(People!$J593&gt;=16,People!$J593&lt;=25),"16-25",IF(AND(People!$J593&gt;=26,People!$J593&lt;=35),"26-35",IF(AND(People!$J593&gt;=36,People!$J593&lt;=45),"36-45",IF(AND(People!$J593&gt;=46,People!$J593&lt;=55),"46-55",IF(AND(People!$J593&gt;=56,People!$J593&lt;=65),"56-65",IF(AND(People!$J593&gt;=66,People!$J593&lt;=75),"66-75","ALL"))))))</f>
        <v>46-55</v>
      </c>
      <c r="J593" t="str">
        <f>Table5[[#This Row],[Kid Home]]</f>
        <v>No</v>
      </c>
      <c r="K593" t="str">
        <f>Table5[[#This Row],[TennHome]]</f>
        <v>No</v>
      </c>
    </row>
    <row r="594" spans="1:11" ht="16.5" x14ac:dyDescent="0.3">
      <c r="A594" s="6">
        <f>Table2[[#This Row],[MntWines]]</f>
        <v>19</v>
      </c>
      <c r="B594" s="6">
        <f>Table2[[#This Row],[MntFruits]]</f>
        <v>0</v>
      </c>
      <c r="C594" s="6">
        <f>Table2[[#This Row],[MntMeatProducts]]</f>
        <v>35</v>
      </c>
      <c r="D594" s="6">
        <f>Table2[[#This Row],[MntFishProducts]]</f>
        <v>6</v>
      </c>
      <c r="E594" s="6">
        <f>Table2[[#This Row],[MntSweetProducts]]</f>
        <v>4</v>
      </c>
      <c r="F594" s="6">
        <f>Table2[[#This Row],[MntGoldProds]]</f>
        <v>17</v>
      </c>
      <c r="G594" s="8">
        <f>Table5[[#This Row],[Age]]</f>
        <v>28</v>
      </c>
      <c r="H594" s="17" t="s">
        <v>30</v>
      </c>
      <c r="I594" s="16" t="str">
        <f>IF(AND(People!$J594&gt;=16,People!$J594&lt;=25),"16-25",IF(AND(People!$J594&gt;=26,People!$J594&lt;=35),"26-35",IF(AND(People!$J594&gt;=36,People!$J594&lt;=45),"36-45",IF(AND(People!$J594&gt;=46,People!$J594&lt;=55),"46-55",IF(AND(People!$J594&gt;=56,People!$J594&lt;=65),"56-65",IF(AND(People!$J594&gt;=66,People!$J594&lt;=75),"66-75","ALL"))))))</f>
        <v>26-35</v>
      </c>
      <c r="J594" t="str">
        <f>Table5[[#This Row],[Kid Home]]</f>
        <v>Yes</v>
      </c>
      <c r="K594" t="str">
        <f>Table5[[#This Row],[TennHome]]</f>
        <v>No</v>
      </c>
    </row>
    <row r="595" spans="1:11" ht="16.5" x14ac:dyDescent="0.3">
      <c r="A595" s="4">
        <f>Table2[[#This Row],[MntWines]]</f>
        <v>817</v>
      </c>
      <c r="B595" s="4">
        <f>Table2[[#This Row],[MntFruits]]</f>
        <v>183</v>
      </c>
      <c r="C595" s="4">
        <f>Table2[[#This Row],[MntMeatProducts]]</f>
        <v>797</v>
      </c>
      <c r="D595" s="4">
        <f>Table2[[#This Row],[MntFishProducts]]</f>
        <v>106</v>
      </c>
      <c r="E595" s="4">
        <f>Table2[[#This Row],[MntSweetProducts]]</f>
        <v>163</v>
      </c>
      <c r="F595" s="4">
        <f>Table2[[#This Row],[MntGoldProds]]</f>
        <v>20</v>
      </c>
      <c r="G595" s="8">
        <f>Table5[[#This Row],[Age]]</f>
        <v>37</v>
      </c>
      <c r="H595" s="2" t="s">
        <v>31</v>
      </c>
      <c r="I595" s="16" t="str">
        <f>IF(AND(People!$J595&gt;=16,People!$J595&lt;=25),"16-25",IF(AND(People!$J595&gt;=26,People!$J595&lt;=35),"26-35",IF(AND(People!$J595&gt;=36,People!$J595&lt;=45),"36-45",IF(AND(People!$J595&gt;=46,People!$J595&lt;=55),"46-55",IF(AND(People!$J595&gt;=56,People!$J595&lt;=65),"56-65",IF(AND(People!$J595&gt;=66,People!$J595&lt;=75),"66-75","ALL"))))))</f>
        <v>36-45</v>
      </c>
      <c r="J595" t="str">
        <f>Table5[[#This Row],[Kid Home]]</f>
        <v>No</v>
      </c>
      <c r="K595" t="str">
        <f>Table5[[#This Row],[TennHome]]</f>
        <v>No</v>
      </c>
    </row>
    <row r="596" spans="1:11" ht="16.5" x14ac:dyDescent="0.3">
      <c r="A596" s="6">
        <f>Table2[[#This Row],[MntWines]]</f>
        <v>292</v>
      </c>
      <c r="B596" s="6">
        <f>Table2[[#This Row],[MntFruits]]</f>
        <v>127</v>
      </c>
      <c r="C596" s="6">
        <f>Table2[[#This Row],[MntMeatProducts]]</f>
        <v>635</v>
      </c>
      <c r="D596" s="6">
        <f>Table2[[#This Row],[MntFishProducts]]</f>
        <v>132</v>
      </c>
      <c r="E596" s="6">
        <f>Table2[[#This Row],[MntSweetProducts]]</f>
        <v>127</v>
      </c>
      <c r="F596" s="6">
        <f>Table2[[#This Row],[MntGoldProds]]</f>
        <v>165</v>
      </c>
      <c r="G596" s="8">
        <f>Table5[[#This Row],[Age]]</f>
        <v>48</v>
      </c>
      <c r="H596" s="17" t="s">
        <v>33</v>
      </c>
      <c r="I596" s="16" t="str">
        <f>IF(AND(People!$J596&gt;=16,People!$J596&lt;=25),"16-25",IF(AND(People!$J596&gt;=26,People!$J596&lt;=35),"26-35",IF(AND(People!$J596&gt;=36,People!$J596&lt;=45),"36-45",IF(AND(People!$J596&gt;=46,People!$J596&lt;=55),"46-55",IF(AND(People!$J596&gt;=56,People!$J596&lt;=65),"56-65",IF(AND(People!$J596&gt;=66,People!$J596&lt;=75),"66-75","ALL"))))))</f>
        <v>46-55</v>
      </c>
      <c r="J596" t="str">
        <f>Table5[[#This Row],[Kid Home]]</f>
        <v>No</v>
      </c>
      <c r="K596" t="str">
        <f>Table5[[#This Row],[TennHome]]</f>
        <v>No</v>
      </c>
    </row>
    <row r="597" spans="1:11" ht="16.5" x14ac:dyDescent="0.3">
      <c r="A597" s="4">
        <f>Table2[[#This Row],[MntWines]]</f>
        <v>12</v>
      </c>
      <c r="B597" s="4">
        <f>Table2[[#This Row],[MntFruits]]</f>
        <v>6</v>
      </c>
      <c r="C597" s="4">
        <f>Table2[[#This Row],[MntMeatProducts]]</f>
        <v>2</v>
      </c>
      <c r="D597" s="4">
        <f>Table2[[#This Row],[MntFishProducts]]</f>
        <v>11</v>
      </c>
      <c r="E597" s="4">
        <f>Table2[[#This Row],[MntSweetProducts]]</f>
        <v>2</v>
      </c>
      <c r="F597" s="4">
        <f>Table2[[#This Row],[MntGoldProds]]</f>
        <v>16</v>
      </c>
      <c r="G597" s="8">
        <f>Table5[[#This Row],[Age]]</f>
        <v>37</v>
      </c>
      <c r="H597" s="2" t="s">
        <v>31</v>
      </c>
      <c r="I597" s="16" t="str">
        <f>IF(AND(People!$J597&gt;=16,People!$J597&lt;=25),"16-25",IF(AND(People!$J597&gt;=26,People!$J597&lt;=35),"26-35",IF(AND(People!$J597&gt;=36,People!$J597&lt;=45),"36-45",IF(AND(People!$J597&gt;=46,People!$J597&lt;=55),"46-55",IF(AND(People!$J597&gt;=56,People!$J597&lt;=65),"56-65",IF(AND(People!$J597&gt;=66,People!$J597&lt;=75),"66-75","ALL"))))))</f>
        <v>36-45</v>
      </c>
      <c r="J597" t="str">
        <f>Table5[[#This Row],[Kid Home]]</f>
        <v>Yes</v>
      </c>
      <c r="K597" t="str">
        <f>Table5[[#This Row],[TennHome]]</f>
        <v>No</v>
      </c>
    </row>
    <row r="598" spans="1:11" ht="16.5" x14ac:dyDescent="0.3">
      <c r="A598" s="6">
        <f>Table2[[#This Row],[MntWines]]</f>
        <v>130</v>
      </c>
      <c r="B598" s="6">
        <f>Table2[[#This Row],[MntFruits]]</f>
        <v>30</v>
      </c>
      <c r="C598" s="6">
        <f>Table2[[#This Row],[MntMeatProducts]]</f>
        <v>168</v>
      </c>
      <c r="D598" s="6">
        <f>Table2[[#This Row],[MntFishProducts]]</f>
        <v>20</v>
      </c>
      <c r="E598" s="6">
        <f>Table2[[#This Row],[MntSweetProducts]]</f>
        <v>34</v>
      </c>
      <c r="F598" s="6">
        <f>Table2[[#This Row],[MntGoldProds]]</f>
        <v>0</v>
      </c>
      <c r="G598" s="8">
        <f>Table5[[#This Row],[Age]]</f>
        <v>41</v>
      </c>
      <c r="H598" s="17" t="s">
        <v>35</v>
      </c>
      <c r="I598" s="16" t="str">
        <f>IF(AND(People!$J598&gt;=16,People!$J598&lt;=25),"16-25",IF(AND(People!$J598&gt;=26,People!$J598&lt;=35),"26-35",IF(AND(People!$J598&gt;=36,People!$J598&lt;=45),"36-45",IF(AND(People!$J598&gt;=46,People!$J598&lt;=55),"46-55",IF(AND(People!$J598&gt;=56,People!$J598&lt;=65),"56-65",IF(AND(People!$J598&gt;=66,People!$J598&lt;=75),"66-75","ALL"))))))</f>
        <v>36-45</v>
      </c>
      <c r="J598" t="str">
        <f>Table5[[#This Row],[Kid Home]]</f>
        <v>No</v>
      </c>
      <c r="K598" t="str">
        <f>Table5[[#This Row],[TennHome]]</f>
        <v>No</v>
      </c>
    </row>
    <row r="599" spans="1:11" ht="16.5" x14ac:dyDescent="0.3">
      <c r="A599" s="4">
        <f>Table2[[#This Row],[MntWines]]</f>
        <v>6</v>
      </c>
      <c r="B599" s="4">
        <f>Table2[[#This Row],[MntFruits]]</f>
        <v>4</v>
      </c>
      <c r="C599" s="4">
        <f>Table2[[#This Row],[MntMeatProducts]]</f>
        <v>16</v>
      </c>
      <c r="D599" s="4">
        <f>Table2[[#This Row],[MntFishProducts]]</f>
        <v>3</v>
      </c>
      <c r="E599" s="4">
        <f>Table2[[#This Row],[MntSweetProducts]]</f>
        <v>10</v>
      </c>
      <c r="F599" s="4">
        <f>Table2[[#This Row],[MntGoldProds]]</f>
        <v>30</v>
      </c>
      <c r="G599" s="8">
        <f>Table5[[#This Row],[Age]]</f>
        <v>38</v>
      </c>
      <c r="H599" s="2" t="s">
        <v>33</v>
      </c>
      <c r="I599" s="16" t="str">
        <f>IF(AND(People!$J599&gt;=16,People!$J599&lt;=25),"16-25",IF(AND(People!$J599&gt;=26,People!$J599&lt;=35),"26-35",IF(AND(People!$J599&gt;=36,People!$J599&lt;=45),"36-45",IF(AND(People!$J599&gt;=46,People!$J599&lt;=55),"46-55",IF(AND(People!$J599&gt;=56,People!$J599&lt;=65),"56-65",IF(AND(People!$J599&gt;=66,People!$J599&lt;=75),"66-75","ALL"))))))</f>
        <v>36-45</v>
      </c>
      <c r="J599" t="str">
        <f>Table5[[#This Row],[Kid Home]]</f>
        <v>Yes</v>
      </c>
      <c r="K599" t="str">
        <f>Table5[[#This Row],[TennHome]]</f>
        <v>No</v>
      </c>
    </row>
    <row r="600" spans="1:11" ht="16.5" x14ac:dyDescent="0.3">
      <c r="A600" s="6">
        <f>Table2[[#This Row],[MntWines]]</f>
        <v>16</v>
      </c>
      <c r="B600" s="6">
        <f>Table2[[#This Row],[MntFruits]]</f>
        <v>12</v>
      </c>
      <c r="C600" s="6">
        <f>Table2[[#This Row],[MntMeatProducts]]</f>
        <v>18</v>
      </c>
      <c r="D600" s="6">
        <f>Table2[[#This Row],[MntFishProducts]]</f>
        <v>7</v>
      </c>
      <c r="E600" s="6">
        <f>Table2[[#This Row],[MntSweetProducts]]</f>
        <v>1</v>
      </c>
      <c r="F600" s="6">
        <f>Table2[[#This Row],[MntGoldProds]]</f>
        <v>13</v>
      </c>
      <c r="G600" s="8">
        <f>Table5[[#This Row],[Age]]</f>
        <v>43</v>
      </c>
      <c r="H600" s="17" t="s">
        <v>33</v>
      </c>
      <c r="I600" s="16" t="str">
        <f>IF(AND(People!$J600&gt;=16,People!$J600&lt;=25),"16-25",IF(AND(People!$J600&gt;=26,People!$J600&lt;=35),"26-35",IF(AND(People!$J600&gt;=36,People!$J600&lt;=45),"36-45",IF(AND(People!$J600&gt;=46,People!$J600&lt;=55),"46-55",IF(AND(People!$J600&gt;=56,People!$J600&lt;=65),"56-65",IF(AND(People!$J600&gt;=66,People!$J600&lt;=75),"66-75","ALL"))))))</f>
        <v>36-45</v>
      </c>
      <c r="J600" t="str">
        <f>Table5[[#This Row],[Kid Home]]</f>
        <v>Yes</v>
      </c>
      <c r="K600" t="str">
        <f>Table5[[#This Row],[TennHome]]</f>
        <v>No</v>
      </c>
    </row>
    <row r="601" spans="1:11" ht="16.5" x14ac:dyDescent="0.3">
      <c r="A601" s="4">
        <f>Table2[[#This Row],[MntWines]]</f>
        <v>19</v>
      </c>
      <c r="B601" s="4">
        <f>Table2[[#This Row],[MntFruits]]</f>
        <v>0</v>
      </c>
      <c r="C601" s="4">
        <f>Table2[[#This Row],[MntMeatProducts]]</f>
        <v>9</v>
      </c>
      <c r="D601" s="4">
        <f>Table2[[#This Row],[MntFishProducts]]</f>
        <v>0</v>
      </c>
      <c r="E601" s="4">
        <f>Table2[[#This Row],[MntSweetProducts]]</f>
        <v>0</v>
      </c>
      <c r="F601" s="4">
        <f>Table2[[#This Row],[MntGoldProds]]</f>
        <v>2</v>
      </c>
      <c r="G601" s="8">
        <f>Table5[[#This Row],[Age]]</f>
        <v>44</v>
      </c>
      <c r="H601" s="2" t="s">
        <v>31</v>
      </c>
      <c r="I601" s="16" t="str">
        <f>IF(AND(People!$J601&gt;=16,People!$J601&lt;=25),"16-25",IF(AND(People!$J601&gt;=26,People!$J601&lt;=35),"26-35",IF(AND(People!$J601&gt;=36,People!$J601&lt;=45),"36-45",IF(AND(People!$J601&gt;=46,People!$J601&lt;=55),"46-55",IF(AND(People!$J601&gt;=56,People!$J601&lt;=65),"56-65",IF(AND(People!$J601&gt;=66,People!$J601&lt;=75),"66-75","ALL"))))))</f>
        <v>36-45</v>
      </c>
      <c r="J601" t="str">
        <f>Table5[[#This Row],[Kid Home]]</f>
        <v>Yes</v>
      </c>
      <c r="K601" t="str">
        <f>Table5[[#This Row],[TennHome]]</f>
        <v>Yes</v>
      </c>
    </row>
    <row r="602" spans="1:11" ht="16.5" x14ac:dyDescent="0.3">
      <c r="A602" s="6">
        <f>Table2[[#This Row],[MntWines]]</f>
        <v>4</v>
      </c>
      <c r="B602" s="6">
        <f>Table2[[#This Row],[MntFruits]]</f>
        <v>7</v>
      </c>
      <c r="C602" s="6">
        <f>Table2[[#This Row],[MntMeatProducts]]</f>
        <v>15</v>
      </c>
      <c r="D602" s="6">
        <f>Table2[[#This Row],[MntFishProducts]]</f>
        <v>13</v>
      </c>
      <c r="E602" s="6">
        <f>Table2[[#This Row],[MntSweetProducts]]</f>
        <v>9</v>
      </c>
      <c r="F602" s="6">
        <f>Table2[[#This Row],[MntGoldProds]]</f>
        <v>15</v>
      </c>
      <c r="G602" s="8">
        <f>Table5[[#This Row],[Age]]</f>
        <v>35</v>
      </c>
      <c r="H602" s="17" t="s">
        <v>30</v>
      </c>
      <c r="I602" s="16" t="str">
        <f>IF(AND(People!$J602&gt;=16,People!$J602&lt;=25),"16-25",IF(AND(People!$J602&gt;=26,People!$J602&lt;=35),"26-35",IF(AND(People!$J602&gt;=36,People!$J602&lt;=45),"36-45",IF(AND(People!$J602&gt;=46,People!$J602&lt;=55),"46-55",IF(AND(People!$J602&gt;=56,People!$J602&lt;=65),"56-65",IF(AND(People!$J602&gt;=66,People!$J602&lt;=75),"66-75","ALL"))))))</f>
        <v>26-35</v>
      </c>
      <c r="J602" t="str">
        <f>Table5[[#This Row],[Kid Home]]</f>
        <v>Yes</v>
      </c>
      <c r="K602" t="str">
        <f>Table5[[#This Row],[TennHome]]</f>
        <v>No</v>
      </c>
    </row>
    <row r="603" spans="1:11" ht="16.5" x14ac:dyDescent="0.3">
      <c r="A603" s="4">
        <f>Table2[[#This Row],[MntWines]]</f>
        <v>31</v>
      </c>
      <c r="B603" s="4">
        <f>Table2[[#This Row],[MntFruits]]</f>
        <v>3</v>
      </c>
      <c r="C603" s="4">
        <f>Table2[[#This Row],[MntMeatProducts]]</f>
        <v>31</v>
      </c>
      <c r="D603" s="4">
        <f>Table2[[#This Row],[MntFishProducts]]</f>
        <v>2</v>
      </c>
      <c r="E603" s="4">
        <f>Table2[[#This Row],[MntSweetProducts]]</f>
        <v>8</v>
      </c>
      <c r="F603" s="4">
        <f>Table2[[#This Row],[MntGoldProds]]</f>
        <v>4</v>
      </c>
      <c r="G603" s="8">
        <f>Table5[[#This Row],[Age]]</f>
        <v>31</v>
      </c>
      <c r="H603" s="2" t="s">
        <v>31</v>
      </c>
      <c r="I603" s="16" t="str">
        <f>IF(AND(People!$J603&gt;=16,People!$J603&lt;=25),"16-25",IF(AND(People!$J603&gt;=26,People!$J603&lt;=35),"26-35",IF(AND(People!$J603&gt;=36,People!$J603&lt;=45),"36-45",IF(AND(People!$J603&gt;=46,People!$J603&lt;=55),"46-55",IF(AND(People!$J603&gt;=56,People!$J603&lt;=65),"56-65",IF(AND(People!$J603&gt;=66,People!$J603&lt;=75),"66-75","ALL"))))))</f>
        <v>26-35</v>
      </c>
      <c r="J603" t="str">
        <f>Table5[[#This Row],[Kid Home]]</f>
        <v>Yes</v>
      </c>
      <c r="K603" t="str">
        <f>Table5[[#This Row],[TennHome]]</f>
        <v>No</v>
      </c>
    </row>
    <row r="604" spans="1:11" ht="16.5" x14ac:dyDescent="0.3">
      <c r="A604" s="6">
        <f>Table2[[#This Row],[MntWines]]</f>
        <v>36</v>
      </c>
      <c r="B604" s="6">
        <f>Table2[[#This Row],[MntFruits]]</f>
        <v>0</v>
      </c>
      <c r="C604" s="6">
        <f>Table2[[#This Row],[MntMeatProducts]]</f>
        <v>2</v>
      </c>
      <c r="D604" s="6">
        <f>Table2[[#This Row],[MntFishProducts]]</f>
        <v>0</v>
      </c>
      <c r="E604" s="6">
        <f>Table2[[#This Row],[MntSweetProducts]]</f>
        <v>0</v>
      </c>
      <c r="F604" s="6">
        <f>Table2[[#This Row],[MntGoldProds]]</f>
        <v>4</v>
      </c>
      <c r="G604" s="8">
        <f>Table5[[#This Row],[Age]]</f>
        <v>52</v>
      </c>
      <c r="H604" s="17" t="s">
        <v>30</v>
      </c>
      <c r="I604" s="16" t="str">
        <f>IF(AND(People!$J604&gt;=16,People!$J604&lt;=25),"16-25",IF(AND(People!$J604&gt;=26,People!$J604&lt;=35),"26-35",IF(AND(People!$J604&gt;=36,People!$J604&lt;=45),"36-45",IF(AND(People!$J604&gt;=46,People!$J604&lt;=55),"46-55",IF(AND(People!$J604&gt;=56,People!$J604&lt;=65),"56-65",IF(AND(People!$J604&gt;=66,People!$J604&lt;=75),"66-75","ALL"))))))</f>
        <v>46-55</v>
      </c>
      <c r="J604" t="str">
        <f>Table5[[#This Row],[Kid Home]]</f>
        <v>No</v>
      </c>
      <c r="K604" t="str">
        <f>Table5[[#This Row],[TennHome]]</f>
        <v>Yes</v>
      </c>
    </row>
    <row r="605" spans="1:11" ht="16.5" x14ac:dyDescent="0.3">
      <c r="A605" s="4">
        <f>Table2[[#This Row],[MntWines]]</f>
        <v>526</v>
      </c>
      <c r="B605" s="4">
        <f>Table2[[#This Row],[MntFruits]]</f>
        <v>28</v>
      </c>
      <c r="C605" s="4">
        <f>Table2[[#This Row],[MntMeatProducts]]</f>
        <v>135</v>
      </c>
      <c r="D605" s="4">
        <f>Table2[[#This Row],[MntFishProducts]]</f>
        <v>10</v>
      </c>
      <c r="E605" s="4">
        <f>Table2[[#This Row],[MntSweetProducts]]</f>
        <v>21</v>
      </c>
      <c r="F605" s="4">
        <f>Table2[[#This Row],[MntGoldProds]]</f>
        <v>99</v>
      </c>
      <c r="G605" s="8">
        <f>Table5[[#This Row],[Age]]</f>
        <v>52</v>
      </c>
      <c r="H605" s="2" t="s">
        <v>33</v>
      </c>
      <c r="I605" s="16" t="str">
        <f>IF(AND(People!$J605&gt;=16,People!$J605&lt;=25),"16-25",IF(AND(People!$J605&gt;=26,People!$J605&lt;=35),"26-35",IF(AND(People!$J605&gt;=36,People!$J605&lt;=45),"36-45",IF(AND(People!$J605&gt;=46,People!$J605&lt;=55),"46-55",IF(AND(People!$J605&gt;=56,People!$J605&lt;=65),"56-65",IF(AND(People!$J605&gt;=66,People!$J605&lt;=75),"66-75","ALL"))))))</f>
        <v>46-55</v>
      </c>
      <c r="J605" t="str">
        <f>Table5[[#This Row],[Kid Home]]</f>
        <v>No</v>
      </c>
      <c r="K605" t="str">
        <f>Table5[[#This Row],[TennHome]]</f>
        <v>Yes</v>
      </c>
    </row>
    <row r="606" spans="1:11" ht="16.5" x14ac:dyDescent="0.3">
      <c r="A606" s="6">
        <f>Table2[[#This Row],[MntWines]]</f>
        <v>400</v>
      </c>
      <c r="B606" s="6">
        <f>Table2[[#This Row],[MntFruits]]</f>
        <v>32</v>
      </c>
      <c r="C606" s="6">
        <f>Table2[[#This Row],[MntMeatProducts]]</f>
        <v>519</v>
      </c>
      <c r="D606" s="6">
        <f>Table2[[#This Row],[MntFishProducts]]</f>
        <v>71</v>
      </c>
      <c r="E606" s="6">
        <f>Table2[[#This Row],[MntSweetProducts]]</f>
        <v>75</v>
      </c>
      <c r="F606" s="6">
        <f>Table2[[#This Row],[MntGoldProds]]</f>
        <v>54</v>
      </c>
      <c r="G606" s="8">
        <f>Table5[[#This Row],[Age]]</f>
        <v>58</v>
      </c>
      <c r="H606" s="17" t="s">
        <v>31</v>
      </c>
      <c r="I606" s="16" t="str">
        <f>IF(AND(People!$J606&gt;=16,People!$J606&lt;=25),"16-25",IF(AND(People!$J606&gt;=26,People!$J606&lt;=35),"26-35",IF(AND(People!$J606&gt;=36,People!$J606&lt;=45),"36-45",IF(AND(People!$J606&gt;=46,People!$J606&lt;=55),"46-55",IF(AND(People!$J606&gt;=56,People!$J606&lt;=65),"56-65",IF(AND(People!$J606&gt;=66,People!$J606&lt;=75),"66-75","ALL"))))))</f>
        <v>56-65</v>
      </c>
      <c r="J606" t="str">
        <f>Table5[[#This Row],[Kid Home]]</f>
        <v>No</v>
      </c>
      <c r="K606" t="str">
        <f>Table5[[#This Row],[TennHome]]</f>
        <v>No</v>
      </c>
    </row>
    <row r="607" spans="1:11" ht="16.5" x14ac:dyDescent="0.3">
      <c r="A607" s="4">
        <f>Table2[[#This Row],[MntWines]]</f>
        <v>410</v>
      </c>
      <c r="B607" s="4">
        <f>Table2[[#This Row],[MntFruits]]</f>
        <v>16</v>
      </c>
      <c r="C607" s="4">
        <f>Table2[[#This Row],[MntMeatProducts]]</f>
        <v>114</v>
      </c>
      <c r="D607" s="4">
        <f>Table2[[#This Row],[MntFishProducts]]</f>
        <v>0</v>
      </c>
      <c r="E607" s="4">
        <f>Table2[[#This Row],[MntSweetProducts]]</f>
        <v>5</v>
      </c>
      <c r="F607" s="4">
        <f>Table2[[#This Row],[MntGoldProds]]</f>
        <v>49</v>
      </c>
      <c r="G607" s="8">
        <f>Table5[[#This Row],[Age]]</f>
        <v>64</v>
      </c>
      <c r="H607" s="2" t="s">
        <v>30</v>
      </c>
      <c r="I607" s="16" t="str">
        <f>IF(AND(People!$J607&gt;=16,People!$J607&lt;=25),"16-25",IF(AND(People!$J607&gt;=26,People!$J607&lt;=35),"26-35",IF(AND(People!$J607&gt;=36,People!$J607&lt;=45),"36-45",IF(AND(People!$J607&gt;=46,People!$J607&lt;=55),"46-55",IF(AND(People!$J607&gt;=56,People!$J607&lt;=65),"56-65",IF(AND(People!$J607&gt;=66,People!$J607&lt;=75),"66-75","ALL"))))))</f>
        <v>56-65</v>
      </c>
      <c r="J607" t="str">
        <f>Table5[[#This Row],[Kid Home]]</f>
        <v>No</v>
      </c>
      <c r="K607" t="str">
        <f>Table5[[#This Row],[TennHome]]</f>
        <v>Yes</v>
      </c>
    </row>
    <row r="608" spans="1:11" ht="16.5" x14ac:dyDescent="0.3">
      <c r="A608" s="6">
        <f>Table2[[#This Row],[MntWines]]</f>
        <v>80</v>
      </c>
      <c r="B608" s="6">
        <f>Table2[[#This Row],[MntFruits]]</f>
        <v>3</v>
      </c>
      <c r="C608" s="6">
        <f>Table2[[#This Row],[MntMeatProducts]]</f>
        <v>26</v>
      </c>
      <c r="D608" s="6">
        <f>Table2[[#This Row],[MntFishProducts]]</f>
        <v>4</v>
      </c>
      <c r="E608" s="6">
        <f>Table2[[#This Row],[MntSweetProducts]]</f>
        <v>2</v>
      </c>
      <c r="F608" s="6">
        <f>Table2[[#This Row],[MntGoldProds]]</f>
        <v>14</v>
      </c>
      <c r="G608" s="8">
        <f>Table5[[#This Row],[Age]]</f>
        <v>47</v>
      </c>
      <c r="H608" s="17" t="s">
        <v>38</v>
      </c>
      <c r="I608" s="16" t="str">
        <f>IF(AND(People!$J608&gt;=16,People!$J608&lt;=25),"16-25",IF(AND(People!$J608&gt;=26,People!$J608&lt;=35),"26-35",IF(AND(People!$J608&gt;=36,People!$J608&lt;=45),"36-45",IF(AND(People!$J608&gt;=46,People!$J608&lt;=55),"46-55",IF(AND(People!$J608&gt;=56,People!$J608&lt;=65),"56-65",IF(AND(People!$J608&gt;=66,People!$J608&lt;=75),"66-75","ALL"))))))</f>
        <v>46-55</v>
      </c>
      <c r="J608" t="str">
        <f>Table5[[#This Row],[Kid Home]]</f>
        <v>Yes</v>
      </c>
      <c r="K608" t="str">
        <f>Table5[[#This Row],[TennHome]]</f>
        <v>Yes</v>
      </c>
    </row>
    <row r="609" spans="1:11" ht="16.5" x14ac:dyDescent="0.3">
      <c r="A609" s="4">
        <f>Table2[[#This Row],[MntWines]]</f>
        <v>88</v>
      </c>
      <c r="B609" s="4">
        <f>Table2[[#This Row],[MntFruits]]</f>
        <v>10</v>
      </c>
      <c r="C609" s="4">
        <f>Table2[[#This Row],[MntMeatProducts]]</f>
        <v>46</v>
      </c>
      <c r="D609" s="4">
        <f>Table2[[#This Row],[MntFishProducts]]</f>
        <v>2</v>
      </c>
      <c r="E609" s="4">
        <f>Table2[[#This Row],[MntSweetProducts]]</f>
        <v>3</v>
      </c>
      <c r="F609" s="4">
        <f>Table2[[#This Row],[MntGoldProds]]</f>
        <v>64</v>
      </c>
      <c r="G609" s="8">
        <f>Table5[[#This Row],[Age]]</f>
        <v>26</v>
      </c>
      <c r="H609" s="2" t="s">
        <v>35</v>
      </c>
      <c r="I609" s="16" t="str">
        <f>IF(AND(People!$J609&gt;=16,People!$J609&lt;=25),"16-25",IF(AND(People!$J609&gt;=26,People!$J609&lt;=35),"26-35",IF(AND(People!$J609&gt;=36,People!$J609&lt;=45),"36-45",IF(AND(People!$J609&gt;=46,People!$J609&lt;=55),"46-55",IF(AND(People!$J609&gt;=56,People!$J609&lt;=65),"56-65",IF(AND(People!$J609&gt;=66,People!$J609&lt;=75),"66-75","ALL"))))))</f>
        <v>26-35</v>
      </c>
      <c r="J609" t="str">
        <f>Table5[[#This Row],[Kid Home]]</f>
        <v>Yes</v>
      </c>
      <c r="K609" t="str">
        <f>Table5[[#This Row],[TennHome]]</f>
        <v>No</v>
      </c>
    </row>
    <row r="610" spans="1:11" ht="16.5" x14ac:dyDescent="0.3">
      <c r="A610" s="6">
        <f>Table2[[#This Row],[MntWines]]</f>
        <v>55</v>
      </c>
      <c r="B610" s="6">
        <f>Table2[[#This Row],[MntFruits]]</f>
        <v>0</v>
      </c>
      <c r="C610" s="6">
        <f>Table2[[#This Row],[MntMeatProducts]]</f>
        <v>6</v>
      </c>
      <c r="D610" s="6">
        <f>Table2[[#This Row],[MntFishProducts]]</f>
        <v>2</v>
      </c>
      <c r="E610" s="6">
        <f>Table2[[#This Row],[MntSweetProducts]]</f>
        <v>0</v>
      </c>
      <c r="F610" s="6">
        <f>Table2[[#This Row],[MntGoldProds]]</f>
        <v>4</v>
      </c>
      <c r="G610" s="8">
        <f>Table5[[#This Row],[Age]]</f>
        <v>41</v>
      </c>
      <c r="H610" s="17" t="s">
        <v>33</v>
      </c>
      <c r="I610" s="16" t="str">
        <f>IF(AND(People!$J610&gt;=16,People!$J610&lt;=25),"16-25",IF(AND(People!$J610&gt;=26,People!$J610&lt;=35),"26-35",IF(AND(People!$J610&gt;=36,People!$J610&lt;=45),"36-45",IF(AND(People!$J610&gt;=46,People!$J610&lt;=55),"46-55",IF(AND(People!$J610&gt;=56,People!$J610&lt;=65),"56-65",IF(AND(People!$J610&gt;=66,People!$J610&lt;=75),"66-75","ALL"))))))</f>
        <v>36-45</v>
      </c>
      <c r="J610" t="str">
        <f>Table5[[#This Row],[Kid Home]]</f>
        <v>No</v>
      </c>
      <c r="K610" t="str">
        <f>Table5[[#This Row],[TennHome]]</f>
        <v>Yes</v>
      </c>
    </row>
    <row r="611" spans="1:11" ht="16.5" x14ac:dyDescent="0.3">
      <c r="A611" s="4">
        <f>Table2[[#This Row],[MntWines]]</f>
        <v>5</v>
      </c>
      <c r="B611" s="4">
        <f>Table2[[#This Row],[MntFruits]]</f>
        <v>1</v>
      </c>
      <c r="C611" s="4">
        <f>Table2[[#This Row],[MntMeatProducts]]</f>
        <v>13</v>
      </c>
      <c r="D611" s="4">
        <f>Table2[[#This Row],[MntFishProducts]]</f>
        <v>3</v>
      </c>
      <c r="E611" s="4">
        <f>Table2[[#This Row],[MntSweetProducts]]</f>
        <v>5</v>
      </c>
      <c r="F611" s="4">
        <f>Table2[[#This Row],[MntGoldProds]]</f>
        <v>1</v>
      </c>
      <c r="G611" s="8">
        <f>Table5[[#This Row],[Age]]</f>
        <v>57</v>
      </c>
      <c r="H611" s="2" t="s">
        <v>33</v>
      </c>
      <c r="I611" s="16" t="str">
        <f>IF(AND(People!$J611&gt;=16,People!$J611&lt;=25),"16-25",IF(AND(People!$J611&gt;=26,People!$J611&lt;=35),"26-35",IF(AND(People!$J611&gt;=36,People!$J611&lt;=45),"36-45",IF(AND(People!$J611&gt;=46,People!$J611&lt;=55),"46-55",IF(AND(People!$J611&gt;=56,People!$J611&lt;=65),"56-65",IF(AND(People!$J611&gt;=66,People!$J611&lt;=75),"66-75","ALL"))))))</f>
        <v>56-65</v>
      </c>
      <c r="J611" t="str">
        <f>Table5[[#This Row],[Kid Home]]</f>
        <v>Yes</v>
      </c>
      <c r="K611" t="str">
        <f>Table5[[#This Row],[TennHome]]</f>
        <v>Yes</v>
      </c>
    </row>
    <row r="612" spans="1:11" ht="16.5" x14ac:dyDescent="0.3">
      <c r="A612" s="6">
        <f>Table2[[#This Row],[MntWines]]</f>
        <v>8</v>
      </c>
      <c r="B612" s="6">
        <f>Table2[[#This Row],[MntFruits]]</f>
        <v>4</v>
      </c>
      <c r="C612" s="6">
        <f>Table2[[#This Row],[MntMeatProducts]]</f>
        <v>5</v>
      </c>
      <c r="D612" s="6">
        <f>Table2[[#This Row],[MntFishProducts]]</f>
        <v>15</v>
      </c>
      <c r="E612" s="6">
        <f>Table2[[#This Row],[MntSweetProducts]]</f>
        <v>2</v>
      </c>
      <c r="F612" s="6">
        <f>Table2[[#This Row],[MntGoldProds]]</f>
        <v>11</v>
      </c>
      <c r="G612" s="8">
        <f>Table5[[#This Row],[Age]]</f>
        <v>37</v>
      </c>
      <c r="H612" s="17" t="s">
        <v>30</v>
      </c>
      <c r="I612" s="16" t="str">
        <f>IF(AND(People!$J612&gt;=16,People!$J612&lt;=25),"16-25",IF(AND(People!$J612&gt;=26,People!$J612&lt;=35),"26-35",IF(AND(People!$J612&gt;=36,People!$J612&lt;=45),"36-45",IF(AND(People!$J612&gt;=46,People!$J612&lt;=55),"46-55",IF(AND(People!$J612&gt;=56,People!$J612&lt;=65),"56-65",IF(AND(People!$J612&gt;=66,People!$J612&lt;=75),"66-75","ALL"))))))</f>
        <v>36-45</v>
      </c>
      <c r="J612" t="str">
        <f>Table5[[#This Row],[Kid Home]]</f>
        <v>No</v>
      </c>
      <c r="K612" t="str">
        <f>Table5[[#This Row],[TennHome]]</f>
        <v>Yes</v>
      </c>
    </row>
    <row r="613" spans="1:11" ht="16.5" x14ac:dyDescent="0.3">
      <c r="A613" s="4">
        <f>Table2[[#This Row],[MntWines]]</f>
        <v>410</v>
      </c>
      <c r="B613" s="4">
        <f>Table2[[#This Row],[MntFruits]]</f>
        <v>0</v>
      </c>
      <c r="C613" s="4">
        <f>Table2[[#This Row],[MntMeatProducts]]</f>
        <v>592</v>
      </c>
      <c r="D613" s="4">
        <f>Table2[[#This Row],[MntFishProducts]]</f>
        <v>147</v>
      </c>
      <c r="E613" s="4">
        <f>Table2[[#This Row],[MntSweetProducts]]</f>
        <v>22</v>
      </c>
      <c r="F613" s="4">
        <f>Table2[[#This Row],[MntGoldProds]]</f>
        <v>22</v>
      </c>
      <c r="G613" s="8">
        <f>Table5[[#This Row],[Age]]</f>
        <v>49</v>
      </c>
      <c r="H613" s="2" t="s">
        <v>38</v>
      </c>
      <c r="I613" s="16" t="str">
        <f>IF(AND(People!$J613&gt;=16,People!$J613&lt;=25),"16-25",IF(AND(People!$J613&gt;=26,People!$J613&lt;=35),"26-35",IF(AND(People!$J613&gt;=36,People!$J613&lt;=45),"36-45",IF(AND(People!$J613&gt;=46,People!$J613&lt;=55),"46-55",IF(AND(People!$J613&gt;=56,People!$J613&lt;=65),"56-65",IF(AND(People!$J613&gt;=66,People!$J613&lt;=75),"66-75","ALL"))))))</f>
        <v>46-55</v>
      </c>
      <c r="J613" t="str">
        <f>Table5[[#This Row],[Kid Home]]</f>
        <v>No</v>
      </c>
      <c r="K613" t="str">
        <f>Table5[[#This Row],[TennHome]]</f>
        <v>No</v>
      </c>
    </row>
    <row r="614" spans="1:11" ht="16.5" x14ac:dyDescent="0.3">
      <c r="A614" s="6">
        <f>Table2[[#This Row],[MntWines]]</f>
        <v>101</v>
      </c>
      <c r="B614" s="6">
        <f>Table2[[#This Row],[MntFruits]]</f>
        <v>13</v>
      </c>
      <c r="C614" s="6">
        <f>Table2[[#This Row],[MntMeatProducts]]</f>
        <v>76</v>
      </c>
      <c r="D614" s="6">
        <f>Table2[[#This Row],[MntFishProducts]]</f>
        <v>20</v>
      </c>
      <c r="E614" s="6">
        <f>Table2[[#This Row],[MntSweetProducts]]</f>
        <v>18</v>
      </c>
      <c r="F614" s="6">
        <f>Table2[[#This Row],[MntGoldProds]]</f>
        <v>40</v>
      </c>
      <c r="G614" s="8">
        <f>Table5[[#This Row],[Age]]</f>
        <v>44</v>
      </c>
      <c r="H614" s="17" t="s">
        <v>33</v>
      </c>
      <c r="I614" s="16" t="str">
        <f>IF(AND(People!$J614&gt;=16,People!$J614&lt;=25),"16-25",IF(AND(People!$J614&gt;=26,People!$J614&lt;=35),"26-35",IF(AND(People!$J614&gt;=36,People!$J614&lt;=45),"36-45",IF(AND(People!$J614&gt;=46,People!$J614&lt;=55),"46-55",IF(AND(People!$J614&gt;=56,People!$J614&lt;=65),"56-65",IF(AND(People!$J614&gt;=66,People!$J614&lt;=75),"66-75","ALL"))))))</f>
        <v>36-45</v>
      </c>
      <c r="J614" t="str">
        <f>Table5[[#This Row],[Kid Home]]</f>
        <v>No</v>
      </c>
      <c r="K614" t="str">
        <f>Table5[[#This Row],[TennHome]]</f>
        <v>No</v>
      </c>
    </row>
    <row r="615" spans="1:11" ht="16.5" x14ac:dyDescent="0.3">
      <c r="A615" s="4">
        <f>Table2[[#This Row],[MntWines]]</f>
        <v>162</v>
      </c>
      <c r="B615" s="4">
        <f>Table2[[#This Row],[MntFruits]]</f>
        <v>25</v>
      </c>
      <c r="C615" s="4">
        <f>Table2[[#This Row],[MntMeatProducts]]</f>
        <v>53</v>
      </c>
      <c r="D615" s="4">
        <f>Table2[[#This Row],[MntFishProducts]]</f>
        <v>16</v>
      </c>
      <c r="E615" s="4">
        <f>Table2[[#This Row],[MntSweetProducts]]</f>
        <v>0</v>
      </c>
      <c r="F615" s="4">
        <f>Table2[[#This Row],[MntGoldProds]]</f>
        <v>10</v>
      </c>
      <c r="G615" s="8">
        <f>Table5[[#This Row],[Age]]</f>
        <v>69</v>
      </c>
      <c r="H615" s="2" t="s">
        <v>33</v>
      </c>
      <c r="I615" s="16" t="str">
        <f>IF(AND(People!$J615&gt;=16,People!$J615&lt;=25),"16-25",IF(AND(People!$J615&gt;=26,People!$J615&lt;=35),"26-35",IF(AND(People!$J615&gt;=36,People!$J615&lt;=45),"36-45",IF(AND(People!$J615&gt;=46,People!$J615&lt;=55),"46-55",IF(AND(People!$J615&gt;=56,People!$J615&lt;=65),"56-65",IF(AND(People!$J615&gt;=66,People!$J615&lt;=75),"66-75","ALL"))))))</f>
        <v>66-75</v>
      </c>
      <c r="J615" t="str">
        <f>Table5[[#This Row],[Kid Home]]</f>
        <v>No</v>
      </c>
      <c r="K615" t="str">
        <f>Table5[[#This Row],[TennHome]]</f>
        <v>No</v>
      </c>
    </row>
    <row r="616" spans="1:11" ht="16.5" x14ac:dyDescent="0.3">
      <c r="A616" s="6">
        <f>Table2[[#This Row],[MntWines]]</f>
        <v>2</v>
      </c>
      <c r="B616" s="6">
        <f>Table2[[#This Row],[MntFruits]]</f>
        <v>8</v>
      </c>
      <c r="C616" s="6">
        <f>Table2[[#This Row],[MntMeatProducts]]</f>
        <v>1</v>
      </c>
      <c r="D616" s="6">
        <f>Table2[[#This Row],[MntFishProducts]]</f>
        <v>4</v>
      </c>
      <c r="E616" s="6">
        <f>Table2[[#This Row],[MntSweetProducts]]</f>
        <v>7</v>
      </c>
      <c r="F616" s="6">
        <f>Table2[[#This Row],[MntGoldProds]]</f>
        <v>15</v>
      </c>
      <c r="G616" s="8">
        <f>Table5[[#This Row],[Age]]</f>
        <v>39</v>
      </c>
      <c r="H616" s="17" t="s">
        <v>30</v>
      </c>
      <c r="I616" s="16" t="str">
        <f>IF(AND(People!$J616&gt;=16,People!$J616&lt;=25),"16-25",IF(AND(People!$J616&gt;=26,People!$J616&lt;=35),"26-35",IF(AND(People!$J616&gt;=36,People!$J616&lt;=45),"36-45",IF(AND(People!$J616&gt;=46,People!$J616&lt;=55),"46-55",IF(AND(People!$J616&gt;=56,People!$J616&lt;=65),"56-65",IF(AND(People!$J616&gt;=66,People!$J616&lt;=75),"66-75","ALL"))))))</f>
        <v>36-45</v>
      </c>
      <c r="J616" t="str">
        <f>Table5[[#This Row],[Kid Home]]</f>
        <v>Yes</v>
      </c>
      <c r="K616" t="str">
        <f>Table5[[#This Row],[TennHome]]</f>
        <v>No</v>
      </c>
    </row>
    <row r="617" spans="1:11" ht="16.5" x14ac:dyDescent="0.3">
      <c r="A617" s="4">
        <f>Table2[[#This Row],[MntWines]]</f>
        <v>25</v>
      </c>
      <c r="B617" s="4">
        <f>Table2[[#This Row],[MntFruits]]</f>
        <v>0</v>
      </c>
      <c r="C617" s="4">
        <f>Table2[[#This Row],[MntMeatProducts]]</f>
        <v>8</v>
      </c>
      <c r="D617" s="4">
        <f>Table2[[#This Row],[MntFishProducts]]</f>
        <v>2</v>
      </c>
      <c r="E617" s="4">
        <f>Table2[[#This Row],[MntSweetProducts]]</f>
        <v>0</v>
      </c>
      <c r="F617" s="4">
        <f>Table2[[#This Row],[MntGoldProds]]</f>
        <v>2</v>
      </c>
      <c r="G617" s="8">
        <f>Table5[[#This Row],[Age]]</f>
        <v>46</v>
      </c>
      <c r="H617" s="2" t="s">
        <v>33</v>
      </c>
      <c r="I617" s="16" t="str">
        <f>IF(AND(People!$J617&gt;=16,People!$J617&lt;=25),"16-25",IF(AND(People!$J617&gt;=26,People!$J617&lt;=35),"26-35",IF(AND(People!$J617&gt;=36,People!$J617&lt;=45),"36-45",IF(AND(People!$J617&gt;=46,People!$J617&lt;=55),"46-55",IF(AND(People!$J617&gt;=56,People!$J617&lt;=65),"56-65",IF(AND(People!$J617&gt;=66,People!$J617&lt;=75),"66-75","ALL"))))))</f>
        <v>46-55</v>
      </c>
      <c r="J617" t="str">
        <f>Table5[[#This Row],[Kid Home]]</f>
        <v>Yes</v>
      </c>
      <c r="K617" t="str">
        <f>Table5[[#This Row],[TennHome]]</f>
        <v>Yes</v>
      </c>
    </row>
    <row r="618" spans="1:11" ht="16.5" x14ac:dyDescent="0.3">
      <c r="A618" s="6">
        <f>Table2[[#This Row],[MntWines]]</f>
        <v>389</v>
      </c>
      <c r="B618" s="6">
        <f>Table2[[#This Row],[MntFruits]]</f>
        <v>91</v>
      </c>
      <c r="C618" s="6">
        <f>Table2[[#This Row],[MntMeatProducts]]</f>
        <v>248</v>
      </c>
      <c r="D618" s="6">
        <f>Table2[[#This Row],[MntFishProducts]]</f>
        <v>64</v>
      </c>
      <c r="E618" s="6">
        <f>Table2[[#This Row],[MntSweetProducts]]</f>
        <v>49</v>
      </c>
      <c r="F618" s="6">
        <f>Table2[[#This Row],[MntGoldProds]]</f>
        <v>41</v>
      </c>
      <c r="G618" s="8">
        <f>Table5[[#This Row],[Age]]</f>
        <v>43</v>
      </c>
      <c r="H618" s="17" t="s">
        <v>30</v>
      </c>
      <c r="I618" s="16" t="str">
        <f>IF(AND(People!$J618&gt;=16,People!$J618&lt;=25),"16-25",IF(AND(People!$J618&gt;=26,People!$J618&lt;=35),"26-35",IF(AND(People!$J618&gt;=36,People!$J618&lt;=45),"36-45",IF(AND(People!$J618&gt;=46,People!$J618&lt;=55),"46-55",IF(AND(People!$J618&gt;=56,People!$J618&lt;=65),"56-65",IF(AND(People!$J618&gt;=66,People!$J618&lt;=75),"66-75","ALL"))))))</f>
        <v>36-45</v>
      </c>
      <c r="J618" t="str">
        <f>Table5[[#This Row],[Kid Home]]</f>
        <v>No</v>
      </c>
      <c r="K618" t="str">
        <f>Table5[[#This Row],[TennHome]]</f>
        <v>No</v>
      </c>
    </row>
    <row r="619" spans="1:11" ht="16.5" x14ac:dyDescent="0.3">
      <c r="A619" s="4">
        <f>Table2[[#This Row],[MntWines]]</f>
        <v>215</v>
      </c>
      <c r="B619" s="4">
        <f>Table2[[#This Row],[MntFruits]]</f>
        <v>13</v>
      </c>
      <c r="C619" s="4">
        <f>Table2[[#This Row],[MntMeatProducts]]</f>
        <v>87</v>
      </c>
      <c r="D619" s="4">
        <f>Table2[[#This Row],[MntFishProducts]]</f>
        <v>17</v>
      </c>
      <c r="E619" s="4">
        <f>Table2[[#This Row],[MntSweetProducts]]</f>
        <v>17</v>
      </c>
      <c r="F619" s="4">
        <f>Table2[[#This Row],[MntGoldProds]]</f>
        <v>24</v>
      </c>
      <c r="G619" s="8">
        <f>Table5[[#This Row],[Age]]</f>
        <v>39</v>
      </c>
      <c r="H619" s="2" t="s">
        <v>31</v>
      </c>
      <c r="I619" s="16" t="str">
        <f>IF(AND(People!$J619&gt;=16,People!$J619&lt;=25),"16-25",IF(AND(People!$J619&gt;=26,People!$J619&lt;=35),"26-35",IF(AND(People!$J619&gt;=36,People!$J619&lt;=45),"36-45",IF(AND(People!$J619&gt;=46,People!$J619&lt;=55),"46-55",IF(AND(People!$J619&gt;=56,People!$J619&lt;=65),"56-65",IF(AND(People!$J619&gt;=66,People!$J619&lt;=75),"66-75","ALL"))))))</f>
        <v>36-45</v>
      </c>
      <c r="J619" t="str">
        <f>Table5[[#This Row],[Kid Home]]</f>
        <v>Yes</v>
      </c>
      <c r="K619" t="str">
        <f>Table5[[#This Row],[TennHome]]</f>
        <v>Yes</v>
      </c>
    </row>
    <row r="620" spans="1:11" ht="16.5" x14ac:dyDescent="0.3">
      <c r="A620" s="6">
        <f>Table2[[#This Row],[MntWines]]</f>
        <v>27</v>
      </c>
      <c r="B620" s="6">
        <f>Table2[[#This Row],[MntFruits]]</f>
        <v>0</v>
      </c>
      <c r="C620" s="6">
        <f>Table2[[#This Row],[MntMeatProducts]]</f>
        <v>5</v>
      </c>
      <c r="D620" s="6">
        <f>Table2[[#This Row],[MntFishProducts]]</f>
        <v>0</v>
      </c>
      <c r="E620" s="6">
        <f>Table2[[#This Row],[MntSweetProducts]]</f>
        <v>0</v>
      </c>
      <c r="F620" s="6">
        <f>Table2[[#This Row],[MntGoldProds]]</f>
        <v>3</v>
      </c>
      <c r="G620" s="8">
        <f>Table5[[#This Row],[Age]]</f>
        <v>48</v>
      </c>
      <c r="H620" s="17" t="s">
        <v>38</v>
      </c>
      <c r="I620" s="16" t="str">
        <f>IF(AND(People!$J620&gt;=16,People!$J620&lt;=25),"16-25",IF(AND(People!$J620&gt;=26,People!$J620&lt;=35),"26-35",IF(AND(People!$J620&gt;=36,People!$J620&lt;=45),"36-45",IF(AND(People!$J620&gt;=46,People!$J620&lt;=55),"46-55",IF(AND(People!$J620&gt;=56,People!$J620&lt;=65),"56-65",IF(AND(People!$J620&gt;=66,People!$J620&lt;=75),"66-75","ALL"))))))</f>
        <v>46-55</v>
      </c>
      <c r="J620" t="str">
        <f>Table5[[#This Row],[Kid Home]]</f>
        <v>Yes</v>
      </c>
      <c r="K620" t="str">
        <f>Table5[[#This Row],[TennHome]]</f>
        <v>Yes</v>
      </c>
    </row>
    <row r="621" spans="1:11" ht="16.5" x14ac:dyDescent="0.3">
      <c r="A621" s="4">
        <f>Table2[[#This Row],[MntWines]]</f>
        <v>85</v>
      </c>
      <c r="B621" s="4">
        <f>Table2[[#This Row],[MntFruits]]</f>
        <v>1</v>
      </c>
      <c r="C621" s="4">
        <f>Table2[[#This Row],[MntMeatProducts]]</f>
        <v>16</v>
      </c>
      <c r="D621" s="4">
        <f>Table2[[#This Row],[MntFishProducts]]</f>
        <v>2</v>
      </c>
      <c r="E621" s="4">
        <f>Table2[[#This Row],[MntSweetProducts]]</f>
        <v>1</v>
      </c>
      <c r="F621" s="4">
        <f>Table2[[#This Row],[MntGoldProds]]</f>
        <v>2</v>
      </c>
      <c r="G621" s="8">
        <f>Table5[[#This Row],[Age]]</f>
        <v>37</v>
      </c>
      <c r="H621" s="2" t="s">
        <v>33</v>
      </c>
      <c r="I621" s="16" t="str">
        <f>IF(AND(People!$J621&gt;=16,People!$J621&lt;=25),"16-25",IF(AND(People!$J621&gt;=26,People!$J621&lt;=35),"26-35",IF(AND(People!$J621&gt;=36,People!$J621&lt;=45),"36-45",IF(AND(People!$J621&gt;=46,People!$J621&lt;=55),"46-55",IF(AND(People!$J621&gt;=56,People!$J621&lt;=65),"56-65",IF(AND(People!$J621&gt;=66,People!$J621&lt;=75),"66-75","ALL"))))))</f>
        <v>36-45</v>
      </c>
      <c r="J621" t="str">
        <f>Table5[[#This Row],[Kid Home]]</f>
        <v>Yes</v>
      </c>
      <c r="K621" t="str">
        <f>Table5[[#This Row],[TennHome]]</f>
        <v>Yes</v>
      </c>
    </row>
    <row r="622" spans="1:11" ht="16.5" x14ac:dyDescent="0.3">
      <c r="A622" s="6">
        <f>Table2[[#This Row],[MntWines]]</f>
        <v>5</v>
      </c>
      <c r="B622" s="6">
        <f>Table2[[#This Row],[MntFruits]]</f>
        <v>6</v>
      </c>
      <c r="C622" s="6">
        <f>Table2[[#This Row],[MntMeatProducts]]</f>
        <v>10</v>
      </c>
      <c r="D622" s="6">
        <f>Table2[[#This Row],[MntFishProducts]]</f>
        <v>6</v>
      </c>
      <c r="E622" s="6">
        <f>Table2[[#This Row],[MntSweetProducts]]</f>
        <v>5</v>
      </c>
      <c r="F622" s="6">
        <f>Table2[[#This Row],[MntGoldProds]]</f>
        <v>10</v>
      </c>
      <c r="G622" s="8">
        <f>Table5[[#This Row],[Age]]</f>
        <v>35</v>
      </c>
      <c r="H622" s="17" t="s">
        <v>33</v>
      </c>
      <c r="I622" s="16" t="str">
        <f>IF(AND(People!$J622&gt;=16,People!$J622&lt;=25),"16-25",IF(AND(People!$J622&gt;=26,People!$J622&lt;=35),"26-35",IF(AND(People!$J622&gt;=36,People!$J622&lt;=45),"36-45",IF(AND(People!$J622&gt;=46,People!$J622&lt;=55),"46-55",IF(AND(People!$J622&gt;=56,People!$J622&lt;=65),"56-65",IF(AND(People!$J622&gt;=66,People!$J622&lt;=75),"66-75","ALL"))))))</f>
        <v>26-35</v>
      </c>
      <c r="J622" t="str">
        <f>Table5[[#This Row],[Kid Home]]</f>
        <v>Yes</v>
      </c>
      <c r="K622" t="str">
        <f>Table5[[#This Row],[TennHome]]</f>
        <v>Yes</v>
      </c>
    </row>
    <row r="623" spans="1:11" ht="16.5" x14ac:dyDescent="0.3">
      <c r="A623" s="4">
        <f>Table2[[#This Row],[MntWines]]</f>
        <v>179</v>
      </c>
      <c r="B623" s="4">
        <f>Table2[[#This Row],[MntFruits]]</f>
        <v>8</v>
      </c>
      <c r="C623" s="4">
        <f>Table2[[#This Row],[MntMeatProducts]]</f>
        <v>83</v>
      </c>
      <c r="D623" s="4">
        <f>Table2[[#This Row],[MntFishProducts]]</f>
        <v>19</v>
      </c>
      <c r="E623" s="4">
        <f>Table2[[#This Row],[MntSweetProducts]]</f>
        <v>11</v>
      </c>
      <c r="F623" s="4">
        <f>Table2[[#This Row],[MntGoldProds]]</f>
        <v>26</v>
      </c>
      <c r="G623" s="8">
        <f>Table5[[#This Row],[Age]]</f>
        <v>52</v>
      </c>
      <c r="H623" s="2" t="s">
        <v>30</v>
      </c>
      <c r="I623" s="16" t="str">
        <f>IF(AND(People!$J623&gt;=16,People!$J623&lt;=25),"16-25",IF(AND(People!$J623&gt;=26,People!$J623&lt;=35),"26-35",IF(AND(People!$J623&gt;=36,People!$J623&lt;=45),"36-45",IF(AND(People!$J623&gt;=46,People!$J623&lt;=55),"46-55",IF(AND(People!$J623&gt;=56,People!$J623&lt;=65),"56-65",IF(AND(People!$J623&gt;=66,People!$J623&lt;=75),"66-75","ALL"))))))</f>
        <v>46-55</v>
      </c>
      <c r="J623" t="str">
        <f>Table5[[#This Row],[Kid Home]]</f>
        <v>No</v>
      </c>
      <c r="K623" t="str">
        <f>Table5[[#This Row],[TennHome]]</f>
        <v>Yes</v>
      </c>
    </row>
    <row r="624" spans="1:11" ht="16.5" x14ac:dyDescent="0.3">
      <c r="A624" s="6">
        <f>Table2[[#This Row],[MntWines]]</f>
        <v>352</v>
      </c>
      <c r="B624" s="6">
        <f>Table2[[#This Row],[MntFruits]]</f>
        <v>0</v>
      </c>
      <c r="C624" s="6">
        <f>Table2[[#This Row],[MntMeatProducts]]</f>
        <v>27</v>
      </c>
      <c r="D624" s="6">
        <f>Table2[[#This Row],[MntFishProducts]]</f>
        <v>10</v>
      </c>
      <c r="E624" s="6">
        <f>Table2[[#This Row],[MntSweetProducts]]</f>
        <v>0</v>
      </c>
      <c r="F624" s="6">
        <f>Table2[[#This Row],[MntGoldProds]]</f>
        <v>15</v>
      </c>
      <c r="G624" s="8">
        <f>Table5[[#This Row],[Age]]</f>
        <v>52</v>
      </c>
      <c r="H624" s="17" t="s">
        <v>38</v>
      </c>
      <c r="I624" s="16" t="str">
        <f>IF(AND(People!$J624&gt;=16,People!$J624&lt;=25),"16-25",IF(AND(People!$J624&gt;=26,People!$J624&lt;=35),"26-35",IF(AND(People!$J624&gt;=36,People!$J624&lt;=45),"36-45",IF(AND(People!$J624&gt;=46,People!$J624&lt;=55),"46-55",IF(AND(People!$J624&gt;=56,People!$J624&lt;=65),"56-65",IF(AND(People!$J624&gt;=66,People!$J624&lt;=75),"66-75","ALL"))))))</f>
        <v>46-55</v>
      </c>
      <c r="J624" t="str">
        <f>Table5[[#This Row],[Kid Home]]</f>
        <v>No</v>
      </c>
      <c r="K624" t="str">
        <f>Table5[[#This Row],[TennHome]]</f>
        <v>Yes</v>
      </c>
    </row>
    <row r="625" spans="1:11" ht="16.5" x14ac:dyDescent="0.3">
      <c r="A625" s="4">
        <f>Table2[[#This Row],[MntWines]]</f>
        <v>17</v>
      </c>
      <c r="B625" s="4">
        <f>Table2[[#This Row],[MntFruits]]</f>
        <v>8</v>
      </c>
      <c r="C625" s="4">
        <f>Table2[[#This Row],[MntMeatProducts]]</f>
        <v>12</v>
      </c>
      <c r="D625" s="4">
        <f>Table2[[#This Row],[MntFishProducts]]</f>
        <v>11</v>
      </c>
      <c r="E625" s="4">
        <f>Table2[[#This Row],[MntSweetProducts]]</f>
        <v>15</v>
      </c>
      <c r="F625" s="4">
        <f>Table2[[#This Row],[MntGoldProds]]</f>
        <v>32</v>
      </c>
      <c r="G625" s="8">
        <f>Table5[[#This Row],[Age]]</f>
        <v>42</v>
      </c>
      <c r="H625" s="2" t="s">
        <v>30</v>
      </c>
      <c r="I625" s="16" t="str">
        <f>IF(AND(People!$J625&gt;=16,People!$J625&lt;=25),"16-25",IF(AND(People!$J625&gt;=26,People!$J625&lt;=35),"26-35",IF(AND(People!$J625&gt;=36,People!$J625&lt;=45),"36-45",IF(AND(People!$J625&gt;=46,People!$J625&lt;=55),"46-55",IF(AND(People!$J625&gt;=56,People!$J625&lt;=65),"56-65",IF(AND(People!$J625&gt;=66,People!$J625&lt;=75),"66-75","ALL"))))))</f>
        <v>36-45</v>
      </c>
      <c r="J625" t="str">
        <f>Table5[[#This Row],[Kid Home]]</f>
        <v>No</v>
      </c>
      <c r="K625" t="str">
        <f>Table5[[#This Row],[TennHome]]</f>
        <v>No</v>
      </c>
    </row>
    <row r="626" spans="1:11" ht="16.5" x14ac:dyDescent="0.3">
      <c r="A626" s="6">
        <f>Table2[[#This Row],[MntWines]]</f>
        <v>625</v>
      </c>
      <c r="B626" s="6">
        <f>Table2[[#This Row],[MntFruits]]</f>
        <v>35</v>
      </c>
      <c r="C626" s="6">
        <f>Table2[[#This Row],[MntMeatProducts]]</f>
        <v>169</v>
      </c>
      <c r="D626" s="6">
        <f>Table2[[#This Row],[MntFishProducts]]</f>
        <v>58</v>
      </c>
      <c r="E626" s="6">
        <f>Table2[[#This Row],[MntSweetProducts]]</f>
        <v>17</v>
      </c>
      <c r="F626" s="6">
        <f>Table2[[#This Row],[MntGoldProds]]</f>
        <v>35</v>
      </c>
      <c r="G626" s="8">
        <f>Table5[[#This Row],[Age]]</f>
        <v>65</v>
      </c>
      <c r="H626" s="17" t="s">
        <v>33</v>
      </c>
      <c r="I626" s="16" t="str">
        <f>IF(AND(People!$J626&gt;=16,People!$J626&lt;=25),"16-25",IF(AND(People!$J626&gt;=26,People!$J626&lt;=35),"26-35",IF(AND(People!$J626&gt;=36,People!$J626&lt;=45),"36-45",IF(AND(People!$J626&gt;=46,People!$J626&lt;=55),"46-55",IF(AND(People!$J626&gt;=56,People!$J626&lt;=65),"56-65",IF(AND(People!$J626&gt;=66,People!$J626&lt;=75),"66-75","ALL"))))))</f>
        <v>56-65</v>
      </c>
      <c r="J626" t="str">
        <f>Table5[[#This Row],[Kid Home]]</f>
        <v>No</v>
      </c>
      <c r="K626" t="str">
        <f>Table5[[#This Row],[TennHome]]</f>
        <v>No</v>
      </c>
    </row>
    <row r="627" spans="1:11" ht="16.5" x14ac:dyDescent="0.3">
      <c r="A627" s="4">
        <f>Table2[[#This Row],[MntWines]]</f>
        <v>10</v>
      </c>
      <c r="B627" s="4">
        <f>Table2[[#This Row],[MntFruits]]</f>
        <v>6</v>
      </c>
      <c r="C627" s="4">
        <f>Table2[[#This Row],[MntMeatProducts]]</f>
        <v>11</v>
      </c>
      <c r="D627" s="4">
        <f>Table2[[#This Row],[MntFishProducts]]</f>
        <v>0</v>
      </c>
      <c r="E627" s="4">
        <f>Table2[[#This Row],[MntSweetProducts]]</f>
        <v>4</v>
      </c>
      <c r="F627" s="4">
        <f>Table2[[#This Row],[MntGoldProds]]</f>
        <v>2</v>
      </c>
      <c r="G627" s="8">
        <f>Table5[[#This Row],[Age]]</f>
        <v>35</v>
      </c>
      <c r="H627" s="2" t="s">
        <v>33</v>
      </c>
      <c r="I627" s="16" t="str">
        <f>IF(AND(People!$J627&gt;=16,People!$J627&lt;=25),"16-25",IF(AND(People!$J627&gt;=26,People!$J627&lt;=35),"26-35",IF(AND(People!$J627&gt;=36,People!$J627&lt;=45),"36-45",IF(AND(People!$J627&gt;=46,People!$J627&lt;=55),"46-55",IF(AND(People!$J627&gt;=56,People!$J627&lt;=65),"56-65",IF(AND(People!$J627&gt;=66,People!$J627&lt;=75),"66-75","ALL"))))))</f>
        <v>26-35</v>
      </c>
      <c r="J627" t="str">
        <f>Table5[[#This Row],[Kid Home]]</f>
        <v>Yes</v>
      </c>
      <c r="K627" t="str">
        <f>Table5[[#This Row],[TennHome]]</f>
        <v>No</v>
      </c>
    </row>
    <row r="628" spans="1:11" ht="16.5" x14ac:dyDescent="0.3">
      <c r="A628" s="6">
        <f>Table2[[#This Row],[MntWines]]</f>
        <v>390</v>
      </c>
      <c r="B628" s="6">
        <f>Table2[[#This Row],[MntFruits]]</f>
        <v>22</v>
      </c>
      <c r="C628" s="6">
        <f>Table2[[#This Row],[MntMeatProducts]]</f>
        <v>323</v>
      </c>
      <c r="D628" s="6">
        <f>Table2[[#This Row],[MntFishProducts]]</f>
        <v>104</v>
      </c>
      <c r="E628" s="6">
        <f>Table2[[#This Row],[MntSweetProducts]]</f>
        <v>35</v>
      </c>
      <c r="F628" s="6">
        <f>Table2[[#This Row],[MntGoldProds]]</f>
        <v>107</v>
      </c>
      <c r="G628" s="8">
        <f>Table5[[#This Row],[Age]]</f>
        <v>58</v>
      </c>
      <c r="H628" s="17" t="s">
        <v>30</v>
      </c>
      <c r="I628" s="16" t="str">
        <f>IF(AND(People!$J628&gt;=16,People!$J628&lt;=25),"16-25",IF(AND(People!$J628&gt;=26,People!$J628&lt;=35),"26-35",IF(AND(People!$J628&gt;=36,People!$J628&lt;=45),"36-45",IF(AND(People!$J628&gt;=46,People!$J628&lt;=55),"46-55",IF(AND(People!$J628&gt;=56,People!$J628&lt;=65),"56-65",IF(AND(People!$J628&gt;=66,People!$J628&lt;=75),"66-75","ALL"))))))</f>
        <v>56-65</v>
      </c>
      <c r="J628" t="str">
        <f>Table5[[#This Row],[Kid Home]]</f>
        <v>No</v>
      </c>
      <c r="K628" t="str">
        <f>Table5[[#This Row],[TennHome]]</f>
        <v>No</v>
      </c>
    </row>
    <row r="629" spans="1:11" ht="16.5" x14ac:dyDescent="0.3">
      <c r="A629" s="4">
        <f>Table2[[#This Row],[MntWines]]</f>
        <v>10</v>
      </c>
      <c r="B629" s="4">
        <f>Table2[[#This Row],[MntFruits]]</f>
        <v>2</v>
      </c>
      <c r="C629" s="4">
        <f>Table2[[#This Row],[MntMeatProducts]]</f>
        <v>15</v>
      </c>
      <c r="D629" s="4">
        <f>Table2[[#This Row],[MntFishProducts]]</f>
        <v>2</v>
      </c>
      <c r="E629" s="4">
        <f>Table2[[#This Row],[MntSweetProducts]]</f>
        <v>1</v>
      </c>
      <c r="F629" s="4">
        <f>Table2[[#This Row],[MntGoldProds]]</f>
        <v>6</v>
      </c>
      <c r="G629" s="8">
        <f>Table5[[#This Row],[Age]]</f>
        <v>37</v>
      </c>
      <c r="H629" s="2" t="s">
        <v>31</v>
      </c>
      <c r="I629" s="16" t="str">
        <f>IF(AND(People!$J629&gt;=16,People!$J629&lt;=25),"16-25",IF(AND(People!$J629&gt;=26,People!$J629&lt;=35),"26-35",IF(AND(People!$J629&gt;=36,People!$J629&lt;=45),"36-45",IF(AND(People!$J629&gt;=46,People!$J629&lt;=55),"46-55",IF(AND(People!$J629&gt;=56,People!$J629&lt;=65),"56-65",IF(AND(People!$J629&gt;=66,People!$J629&lt;=75),"66-75","ALL"))))))</f>
        <v>36-45</v>
      </c>
      <c r="J629" t="str">
        <f>Table5[[#This Row],[Kid Home]]</f>
        <v>Yes</v>
      </c>
      <c r="K629" t="str">
        <f>Table5[[#This Row],[TennHome]]</f>
        <v>No</v>
      </c>
    </row>
    <row r="630" spans="1:11" ht="16.5" x14ac:dyDescent="0.3">
      <c r="A630" s="6">
        <f>Table2[[#This Row],[MntWines]]</f>
        <v>215</v>
      </c>
      <c r="B630" s="6">
        <f>Table2[[#This Row],[MntFruits]]</f>
        <v>63</v>
      </c>
      <c r="C630" s="6">
        <f>Table2[[#This Row],[MntMeatProducts]]</f>
        <v>507</v>
      </c>
      <c r="D630" s="6">
        <f>Table2[[#This Row],[MntFishProducts]]</f>
        <v>231</v>
      </c>
      <c r="E630" s="6">
        <f>Table2[[#This Row],[MntSweetProducts]]</f>
        <v>31</v>
      </c>
      <c r="F630" s="6">
        <f>Table2[[#This Row],[MntGoldProds]]</f>
        <v>190</v>
      </c>
      <c r="G630" s="8">
        <f>Table5[[#This Row],[Age]]</f>
        <v>38</v>
      </c>
      <c r="H630" s="17" t="s">
        <v>35</v>
      </c>
      <c r="I630" s="16" t="str">
        <f>IF(AND(People!$J630&gt;=16,People!$J630&lt;=25),"16-25",IF(AND(People!$J630&gt;=26,People!$J630&lt;=35),"26-35",IF(AND(People!$J630&gt;=36,People!$J630&lt;=45),"36-45",IF(AND(People!$J630&gt;=46,People!$J630&lt;=55),"46-55",IF(AND(People!$J630&gt;=56,People!$J630&lt;=65),"56-65",IF(AND(People!$J630&gt;=66,People!$J630&lt;=75),"66-75","ALL"))))))</f>
        <v>36-45</v>
      </c>
      <c r="J630" t="str">
        <f>Table5[[#This Row],[Kid Home]]</f>
        <v>No</v>
      </c>
      <c r="K630" t="str">
        <f>Table5[[#This Row],[TennHome]]</f>
        <v>Yes</v>
      </c>
    </row>
    <row r="631" spans="1:11" ht="16.5" x14ac:dyDescent="0.3">
      <c r="A631" s="4">
        <f>Table2[[#This Row],[MntWines]]</f>
        <v>1001</v>
      </c>
      <c r="B631" s="4">
        <f>Table2[[#This Row],[MntFruits]]</f>
        <v>17</v>
      </c>
      <c r="C631" s="4">
        <f>Table2[[#This Row],[MntMeatProducts]]</f>
        <v>572</v>
      </c>
      <c r="D631" s="4">
        <f>Table2[[#This Row],[MntFishProducts]]</f>
        <v>93</v>
      </c>
      <c r="E631" s="4">
        <f>Table2[[#This Row],[MntSweetProducts]]</f>
        <v>125</v>
      </c>
      <c r="F631" s="4">
        <f>Table2[[#This Row],[MntGoldProds]]</f>
        <v>17</v>
      </c>
      <c r="G631" s="8">
        <f>Table5[[#This Row],[Age]]</f>
        <v>52</v>
      </c>
      <c r="H631" s="2" t="s">
        <v>30</v>
      </c>
      <c r="I631" s="16" t="str">
        <f>IF(AND(People!$J631&gt;=16,People!$J631&lt;=25),"16-25",IF(AND(People!$J631&gt;=26,People!$J631&lt;=35),"26-35",IF(AND(People!$J631&gt;=36,People!$J631&lt;=45),"36-45",IF(AND(People!$J631&gt;=46,People!$J631&lt;=55),"46-55",IF(AND(People!$J631&gt;=56,People!$J631&lt;=65),"56-65",IF(AND(People!$J631&gt;=66,People!$J631&lt;=75),"66-75","ALL"))))))</f>
        <v>46-55</v>
      </c>
      <c r="J631" t="str">
        <f>Table5[[#This Row],[Kid Home]]</f>
        <v>No</v>
      </c>
      <c r="K631" t="str">
        <f>Table5[[#This Row],[TennHome]]</f>
        <v>Yes</v>
      </c>
    </row>
    <row r="632" spans="1:11" ht="16.5" x14ac:dyDescent="0.3">
      <c r="A632" s="6">
        <f>Table2[[#This Row],[MntWines]]</f>
        <v>19</v>
      </c>
      <c r="B632" s="6">
        <f>Table2[[#This Row],[MntFruits]]</f>
        <v>18</v>
      </c>
      <c r="C632" s="6">
        <f>Table2[[#This Row],[MntMeatProducts]]</f>
        <v>33</v>
      </c>
      <c r="D632" s="6">
        <f>Table2[[#This Row],[MntFishProducts]]</f>
        <v>24</v>
      </c>
      <c r="E632" s="6">
        <f>Table2[[#This Row],[MntSweetProducts]]</f>
        <v>1</v>
      </c>
      <c r="F632" s="6">
        <f>Table2[[#This Row],[MntGoldProds]]</f>
        <v>8</v>
      </c>
      <c r="G632" s="8">
        <f>Table5[[#This Row],[Age]]</f>
        <v>35</v>
      </c>
      <c r="H632" s="17" t="s">
        <v>33</v>
      </c>
      <c r="I632" s="16" t="str">
        <f>IF(AND(People!$J632&gt;=16,People!$J632&lt;=25),"16-25",IF(AND(People!$J632&gt;=26,People!$J632&lt;=35),"26-35",IF(AND(People!$J632&gt;=36,People!$J632&lt;=45),"36-45",IF(AND(People!$J632&gt;=46,People!$J632&lt;=55),"46-55",IF(AND(People!$J632&gt;=56,People!$J632&lt;=65),"56-65",IF(AND(People!$J632&gt;=66,People!$J632&lt;=75),"66-75","ALL"))))))</f>
        <v>26-35</v>
      </c>
      <c r="J632" t="str">
        <f>Table5[[#This Row],[Kid Home]]</f>
        <v>Yes</v>
      </c>
      <c r="K632" t="str">
        <f>Table5[[#This Row],[TennHome]]</f>
        <v>Yes</v>
      </c>
    </row>
    <row r="633" spans="1:11" ht="16.5" x14ac:dyDescent="0.3">
      <c r="A633" s="4">
        <f>Table2[[#This Row],[MntWines]]</f>
        <v>41</v>
      </c>
      <c r="B633" s="4">
        <f>Table2[[#This Row],[MntFruits]]</f>
        <v>5</v>
      </c>
      <c r="C633" s="4">
        <f>Table2[[#This Row],[MntMeatProducts]]</f>
        <v>129</v>
      </c>
      <c r="D633" s="4">
        <f>Table2[[#This Row],[MntFishProducts]]</f>
        <v>10</v>
      </c>
      <c r="E633" s="4">
        <f>Table2[[#This Row],[MntSweetProducts]]</f>
        <v>3</v>
      </c>
      <c r="F633" s="4">
        <f>Table2[[#This Row],[MntGoldProds]]</f>
        <v>3</v>
      </c>
      <c r="G633" s="8">
        <f>Table5[[#This Row],[Age]]</f>
        <v>35</v>
      </c>
      <c r="H633" s="2" t="s">
        <v>31</v>
      </c>
      <c r="I633" s="16" t="str">
        <f>IF(AND(People!$J633&gt;=16,People!$J633&lt;=25),"16-25",IF(AND(People!$J633&gt;=26,People!$J633&lt;=35),"26-35",IF(AND(People!$J633&gt;=36,People!$J633&lt;=45),"36-45",IF(AND(People!$J633&gt;=46,People!$J633&lt;=55),"46-55",IF(AND(People!$J633&gt;=56,People!$J633&lt;=65),"56-65",IF(AND(People!$J633&gt;=66,People!$J633&lt;=75),"66-75","ALL"))))))</f>
        <v>26-35</v>
      </c>
      <c r="J633" t="str">
        <f>Table5[[#This Row],[Kid Home]]</f>
        <v>Yes</v>
      </c>
      <c r="K633" t="str">
        <f>Table5[[#This Row],[TennHome]]</f>
        <v>No</v>
      </c>
    </row>
    <row r="634" spans="1:11" ht="16.5" x14ac:dyDescent="0.3">
      <c r="A634" s="6">
        <f>Table2[[#This Row],[MntWines]]</f>
        <v>1181</v>
      </c>
      <c r="B634" s="6">
        <f>Table2[[#This Row],[MntFruits]]</f>
        <v>107</v>
      </c>
      <c r="C634" s="6">
        <f>Table2[[#This Row],[MntMeatProducts]]</f>
        <v>199</v>
      </c>
      <c r="D634" s="6">
        <f>Table2[[#This Row],[MntFishProducts]]</f>
        <v>39</v>
      </c>
      <c r="E634" s="6">
        <f>Table2[[#This Row],[MntSweetProducts]]</f>
        <v>30</v>
      </c>
      <c r="F634" s="6">
        <f>Table2[[#This Row],[MntGoldProds]]</f>
        <v>30</v>
      </c>
      <c r="G634" s="8">
        <f>Table5[[#This Row],[Age]]</f>
        <v>43</v>
      </c>
      <c r="H634" s="17" t="s">
        <v>33</v>
      </c>
      <c r="I634" s="16" t="str">
        <f>IF(AND(People!$J634&gt;=16,People!$J634&lt;=25),"16-25",IF(AND(People!$J634&gt;=26,People!$J634&lt;=35),"26-35",IF(AND(People!$J634&gt;=36,People!$J634&lt;=45),"36-45",IF(AND(People!$J634&gt;=46,People!$J634&lt;=55),"46-55",IF(AND(People!$J634&gt;=56,People!$J634&lt;=65),"56-65",IF(AND(People!$J634&gt;=66,People!$J634&lt;=75),"66-75","ALL"))))))</f>
        <v>36-45</v>
      </c>
      <c r="J634" t="str">
        <f>Table5[[#This Row],[Kid Home]]</f>
        <v>Yes</v>
      </c>
      <c r="K634" t="str">
        <f>Table5[[#This Row],[TennHome]]</f>
        <v>No</v>
      </c>
    </row>
    <row r="635" spans="1:11" ht="16.5" x14ac:dyDescent="0.3">
      <c r="A635" s="4">
        <f>Table2[[#This Row],[MntWines]]</f>
        <v>603</v>
      </c>
      <c r="B635" s="4">
        <f>Table2[[#This Row],[MntFruits]]</f>
        <v>45</v>
      </c>
      <c r="C635" s="4">
        <f>Table2[[#This Row],[MntMeatProducts]]</f>
        <v>207</v>
      </c>
      <c r="D635" s="4">
        <f>Table2[[#This Row],[MntFishProducts]]</f>
        <v>36</v>
      </c>
      <c r="E635" s="4">
        <f>Table2[[#This Row],[MntSweetProducts]]</f>
        <v>18</v>
      </c>
      <c r="F635" s="4">
        <f>Table2[[#This Row],[MntGoldProds]]</f>
        <v>54</v>
      </c>
      <c r="G635" s="8">
        <f>Table5[[#This Row],[Age]]</f>
        <v>56</v>
      </c>
      <c r="H635" s="2" t="s">
        <v>30</v>
      </c>
      <c r="I635" s="16" t="str">
        <f>IF(AND(People!$J635&gt;=16,People!$J635&lt;=25),"16-25",IF(AND(People!$J635&gt;=26,People!$J635&lt;=35),"26-35",IF(AND(People!$J635&gt;=36,People!$J635&lt;=45),"36-45",IF(AND(People!$J635&gt;=46,People!$J635&lt;=55),"46-55",IF(AND(People!$J635&gt;=56,People!$J635&lt;=65),"56-65",IF(AND(People!$J635&gt;=66,People!$J635&lt;=75),"66-75","ALL"))))))</f>
        <v>56-65</v>
      </c>
      <c r="J635" t="str">
        <f>Table5[[#This Row],[Kid Home]]</f>
        <v>No</v>
      </c>
      <c r="K635" t="str">
        <f>Table5[[#This Row],[TennHome]]</f>
        <v>No</v>
      </c>
    </row>
    <row r="636" spans="1:11" ht="16.5" x14ac:dyDescent="0.3">
      <c r="A636" s="6">
        <f>Table2[[#This Row],[MntWines]]</f>
        <v>129</v>
      </c>
      <c r="B636" s="6">
        <f>Table2[[#This Row],[MntFruits]]</f>
        <v>129</v>
      </c>
      <c r="C636" s="6">
        <f>Table2[[#This Row],[MntMeatProducts]]</f>
        <v>259</v>
      </c>
      <c r="D636" s="6">
        <f>Table2[[#This Row],[MntFishProducts]]</f>
        <v>168</v>
      </c>
      <c r="E636" s="6">
        <f>Table2[[#This Row],[MntSweetProducts]]</f>
        <v>121</v>
      </c>
      <c r="F636" s="6">
        <f>Table2[[#This Row],[MntGoldProds]]</f>
        <v>83</v>
      </c>
      <c r="G636" s="8">
        <f>Table5[[#This Row],[Age]]</f>
        <v>44</v>
      </c>
      <c r="H636" s="17" t="s">
        <v>30</v>
      </c>
      <c r="I636" s="16" t="str">
        <f>IF(AND(People!$J636&gt;=16,People!$J636&lt;=25),"16-25",IF(AND(People!$J636&gt;=26,People!$J636&lt;=35),"26-35",IF(AND(People!$J636&gt;=36,People!$J636&lt;=45),"36-45",IF(AND(People!$J636&gt;=46,People!$J636&lt;=55),"46-55",IF(AND(People!$J636&gt;=56,People!$J636&lt;=65),"56-65",IF(AND(People!$J636&gt;=66,People!$J636&lt;=75),"66-75","ALL"))))))</f>
        <v>36-45</v>
      </c>
      <c r="J636" t="str">
        <f>Table5[[#This Row],[Kid Home]]</f>
        <v>No</v>
      </c>
      <c r="K636" t="str">
        <f>Table5[[#This Row],[TennHome]]</f>
        <v>Yes</v>
      </c>
    </row>
    <row r="637" spans="1:11" ht="16.5" x14ac:dyDescent="0.3">
      <c r="A637" s="4">
        <f>Table2[[#This Row],[MntWines]]</f>
        <v>10</v>
      </c>
      <c r="B637" s="4">
        <f>Table2[[#This Row],[MntFruits]]</f>
        <v>24</v>
      </c>
      <c r="C637" s="4">
        <f>Table2[[#This Row],[MntMeatProducts]]</f>
        <v>15</v>
      </c>
      <c r="D637" s="4">
        <f>Table2[[#This Row],[MntFishProducts]]</f>
        <v>13</v>
      </c>
      <c r="E637" s="4">
        <f>Table2[[#This Row],[MntSweetProducts]]</f>
        <v>1</v>
      </c>
      <c r="F637" s="4">
        <f>Table2[[#This Row],[MntGoldProds]]</f>
        <v>30</v>
      </c>
      <c r="G637" s="8">
        <f>Table5[[#This Row],[Age]]</f>
        <v>54</v>
      </c>
      <c r="H637" s="2" t="s">
        <v>35</v>
      </c>
      <c r="I637" s="16" t="str">
        <f>IF(AND(People!$J637&gt;=16,People!$J637&lt;=25),"16-25",IF(AND(People!$J637&gt;=26,People!$J637&lt;=35),"26-35",IF(AND(People!$J637&gt;=36,People!$J637&lt;=45),"36-45",IF(AND(People!$J637&gt;=46,People!$J637&lt;=55),"46-55",IF(AND(People!$J637&gt;=56,People!$J637&lt;=65),"56-65",IF(AND(People!$J637&gt;=66,People!$J637&lt;=75),"66-75","ALL"))))))</f>
        <v>46-55</v>
      </c>
      <c r="J637" t="str">
        <f>Table5[[#This Row],[Kid Home]]</f>
        <v>No</v>
      </c>
      <c r="K637" t="str">
        <f>Table5[[#This Row],[TennHome]]</f>
        <v>No</v>
      </c>
    </row>
    <row r="638" spans="1:11" ht="16.5" x14ac:dyDescent="0.3">
      <c r="A638" s="6">
        <f>Table2[[#This Row],[MntWines]]</f>
        <v>514</v>
      </c>
      <c r="B638" s="6">
        <f>Table2[[#This Row],[MntFruits]]</f>
        <v>22</v>
      </c>
      <c r="C638" s="6">
        <f>Table2[[#This Row],[MntMeatProducts]]</f>
        <v>732</v>
      </c>
      <c r="D638" s="6">
        <f>Table2[[#This Row],[MntFishProducts]]</f>
        <v>42</v>
      </c>
      <c r="E638" s="6">
        <f>Table2[[#This Row],[MntSweetProducts]]</f>
        <v>198</v>
      </c>
      <c r="F638" s="6">
        <f>Table2[[#This Row],[MntGoldProds]]</f>
        <v>79</v>
      </c>
      <c r="G638" s="8">
        <f>Table5[[#This Row],[Age]]</f>
        <v>40</v>
      </c>
      <c r="H638" s="17" t="s">
        <v>30</v>
      </c>
      <c r="I638" s="16" t="str">
        <f>IF(AND(People!$J638&gt;=16,People!$J638&lt;=25),"16-25",IF(AND(People!$J638&gt;=26,People!$J638&lt;=35),"26-35",IF(AND(People!$J638&gt;=36,People!$J638&lt;=45),"36-45",IF(AND(People!$J638&gt;=46,People!$J638&lt;=55),"46-55",IF(AND(People!$J638&gt;=56,People!$J638&lt;=65),"56-65",IF(AND(People!$J638&gt;=66,People!$J638&lt;=75),"66-75","ALL"))))))</f>
        <v>36-45</v>
      </c>
      <c r="J638" t="str">
        <f>Table5[[#This Row],[Kid Home]]</f>
        <v>No</v>
      </c>
      <c r="K638" t="str">
        <f>Table5[[#This Row],[TennHome]]</f>
        <v>No</v>
      </c>
    </row>
    <row r="639" spans="1:11" ht="16.5" x14ac:dyDescent="0.3">
      <c r="A639" s="4">
        <f>Table2[[#This Row],[MntWines]]</f>
        <v>14</v>
      </c>
      <c r="B639" s="4">
        <f>Table2[[#This Row],[MntFruits]]</f>
        <v>0</v>
      </c>
      <c r="C639" s="4">
        <f>Table2[[#This Row],[MntMeatProducts]]</f>
        <v>1</v>
      </c>
      <c r="D639" s="4">
        <f>Table2[[#This Row],[MntFishProducts]]</f>
        <v>0</v>
      </c>
      <c r="E639" s="4">
        <f>Table2[[#This Row],[MntSweetProducts]]</f>
        <v>0</v>
      </c>
      <c r="F639" s="4">
        <f>Table2[[#This Row],[MntGoldProds]]</f>
        <v>1</v>
      </c>
      <c r="G639" s="8">
        <f>Table5[[#This Row],[Age]]</f>
        <v>52</v>
      </c>
      <c r="H639" s="2" t="s">
        <v>33</v>
      </c>
      <c r="I639" s="16" t="str">
        <f>IF(AND(People!$J639&gt;=16,People!$J639&lt;=25),"16-25",IF(AND(People!$J639&gt;=26,People!$J639&lt;=35),"26-35",IF(AND(People!$J639&gt;=36,People!$J639&lt;=45),"36-45",IF(AND(People!$J639&gt;=46,People!$J639&lt;=55),"46-55",IF(AND(People!$J639&gt;=56,People!$J639&lt;=65),"56-65",IF(AND(People!$J639&gt;=66,People!$J639&lt;=75),"66-75","ALL"))))))</f>
        <v>46-55</v>
      </c>
      <c r="J639" t="str">
        <f>Table5[[#This Row],[Kid Home]]</f>
        <v>Yes</v>
      </c>
      <c r="K639" t="str">
        <f>Table5[[#This Row],[TennHome]]</f>
        <v>Yes</v>
      </c>
    </row>
    <row r="640" spans="1:11" ht="16.5" x14ac:dyDescent="0.3">
      <c r="A640" s="6">
        <f>Table2[[#This Row],[MntWines]]</f>
        <v>387</v>
      </c>
      <c r="B640" s="6">
        <f>Table2[[#This Row],[MntFruits]]</f>
        <v>20</v>
      </c>
      <c r="C640" s="6">
        <f>Table2[[#This Row],[MntMeatProducts]]</f>
        <v>713</v>
      </c>
      <c r="D640" s="6">
        <f>Table2[[#This Row],[MntFishProducts]]</f>
        <v>38</v>
      </c>
      <c r="E640" s="6">
        <f>Table2[[#This Row],[MntSweetProducts]]</f>
        <v>54</v>
      </c>
      <c r="F640" s="6">
        <f>Table2[[#This Row],[MntGoldProds]]</f>
        <v>163</v>
      </c>
      <c r="G640" s="8">
        <f>Table5[[#This Row],[Age]]</f>
        <v>61</v>
      </c>
      <c r="H640" s="17" t="s">
        <v>35</v>
      </c>
      <c r="I640" s="16" t="str">
        <f>IF(AND(People!$J640&gt;=16,People!$J640&lt;=25),"16-25",IF(AND(People!$J640&gt;=26,People!$J640&lt;=35),"26-35",IF(AND(People!$J640&gt;=36,People!$J640&lt;=45),"36-45",IF(AND(People!$J640&gt;=46,People!$J640&lt;=55),"46-55",IF(AND(People!$J640&gt;=56,People!$J640&lt;=65),"56-65",IF(AND(People!$J640&gt;=66,People!$J640&lt;=75),"66-75","ALL"))))))</f>
        <v>56-65</v>
      </c>
      <c r="J640" t="str">
        <f>Table5[[#This Row],[Kid Home]]</f>
        <v>No</v>
      </c>
      <c r="K640" t="str">
        <f>Table5[[#This Row],[TennHome]]</f>
        <v>No</v>
      </c>
    </row>
    <row r="641" spans="1:11" ht="16.5" x14ac:dyDescent="0.3">
      <c r="A641" s="4">
        <f>Table2[[#This Row],[MntWines]]</f>
        <v>121</v>
      </c>
      <c r="B641" s="4">
        <f>Table2[[#This Row],[MntFruits]]</f>
        <v>103</v>
      </c>
      <c r="C641" s="4">
        <f>Table2[[#This Row],[MntMeatProducts]]</f>
        <v>69</v>
      </c>
      <c r="D641" s="4">
        <f>Table2[[#This Row],[MntFishProducts]]</f>
        <v>8</v>
      </c>
      <c r="E641" s="4">
        <f>Table2[[#This Row],[MntSweetProducts]]</f>
        <v>44</v>
      </c>
      <c r="F641" s="4">
        <f>Table2[[#This Row],[MntGoldProds]]</f>
        <v>48</v>
      </c>
      <c r="G641" s="8">
        <f>Table5[[#This Row],[Age]]</f>
        <v>51</v>
      </c>
      <c r="H641" s="2" t="s">
        <v>33</v>
      </c>
      <c r="I641" s="16" t="str">
        <f>IF(AND(People!$J641&gt;=16,People!$J641&lt;=25),"16-25",IF(AND(People!$J641&gt;=26,People!$J641&lt;=35),"26-35",IF(AND(People!$J641&gt;=36,People!$J641&lt;=45),"36-45",IF(AND(People!$J641&gt;=46,People!$J641&lt;=55),"46-55",IF(AND(People!$J641&gt;=56,People!$J641&lt;=65),"56-65",IF(AND(People!$J641&gt;=66,People!$J641&lt;=75),"66-75","ALL"))))))</f>
        <v>46-55</v>
      </c>
      <c r="J641" t="str">
        <f>Table5[[#This Row],[Kid Home]]</f>
        <v>No</v>
      </c>
      <c r="K641" t="str">
        <f>Table5[[#This Row],[TennHome]]</f>
        <v>Yes</v>
      </c>
    </row>
    <row r="642" spans="1:11" ht="16.5" x14ac:dyDescent="0.3">
      <c r="A642" s="6">
        <f>Table2[[#This Row],[MntWines]]</f>
        <v>965</v>
      </c>
      <c r="B642" s="6">
        <f>Table2[[#This Row],[MntFruits]]</f>
        <v>69</v>
      </c>
      <c r="C642" s="6">
        <f>Table2[[#This Row],[MntMeatProducts]]</f>
        <v>279</v>
      </c>
      <c r="D642" s="6">
        <f>Table2[[#This Row],[MntFishProducts]]</f>
        <v>54</v>
      </c>
      <c r="E642" s="6">
        <f>Table2[[#This Row],[MntSweetProducts]]</f>
        <v>41</v>
      </c>
      <c r="F642" s="6">
        <f>Table2[[#This Row],[MntGoldProds]]</f>
        <v>69</v>
      </c>
      <c r="G642" s="8">
        <f>Table5[[#This Row],[Age]]</f>
        <v>62</v>
      </c>
      <c r="H642" s="17" t="s">
        <v>31</v>
      </c>
      <c r="I642" s="16" t="str">
        <f>IF(AND(People!$J642&gt;=16,People!$J642&lt;=25),"16-25",IF(AND(People!$J642&gt;=26,People!$J642&lt;=35),"26-35",IF(AND(People!$J642&gt;=36,People!$J642&lt;=45),"36-45",IF(AND(People!$J642&gt;=46,People!$J642&lt;=55),"46-55",IF(AND(People!$J642&gt;=56,People!$J642&lt;=65),"56-65",IF(AND(People!$J642&gt;=66,People!$J642&lt;=75),"66-75","ALL"))))))</f>
        <v>56-65</v>
      </c>
      <c r="J642" t="str">
        <f>Table5[[#This Row],[Kid Home]]</f>
        <v>No</v>
      </c>
      <c r="K642" t="str">
        <f>Table5[[#This Row],[TennHome]]</f>
        <v>Yes</v>
      </c>
    </row>
    <row r="643" spans="1:11" ht="16.5" x14ac:dyDescent="0.3">
      <c r="A643" s="4">
        <f>Table2[[#This Row],[MntWines]]</f>
        <v>707</v>
      </c>
      <c r="B643" s="4">
        <f>Table2[[#This Row],[MntFruits]]</f>
        <v>21</v>
      </c>
      <c r="C643" s="4">
        <f>Table2[[#This Row],[MntMeatProducts]]</f>
        <v>250</v>
      </c>
      <c r="D643" s="4">
        <f>Table2[[#This Row],[MntFishProducts]]</f>
        <v>85</v>
      </c>
      <c r="E643" s="4">
        <f>Table2[[#This Row],[MntSweetProducts]]</f>
        <v>43</v>
      </c>
      <c r="F643" s="4">
        <f>Table2[[#This Row],[MntGoldProds]]</f>
        <v>73</v>
      </c>
      <c r="G643" s="8">
        <f>Table5[[#This Row],[Age]]</f>
        <v>42</v>
      </c>
      <c r="H643" s="2" t="s">
        <v>31</v>
      </c>
      <c r="I643" s="16" t="str">
        <f>IF(AND(People!$J643&gt;=16,People!$J643&lt;=25),"16-25",IF(AND(People!$J643&gt;=26,People!$J643&lt;=35),"26-35",IF(AND(People!$J643&gt;=36,People!$J643&lt;=45),"36-45",IF(AND(People!$J643&gt;=46,People!$J643&lt;=55),"46-55",IF(AND(People!$J643&gt;=56,People!$J643&lt;=65),"56-65",IF(AND(People!$J643&gt;=66,People!$J643&lt;=75),"66-75","ALL"))))))</f>
        <v>36-45</v>
      </c>
      <c r="J643" t="str">
        <f>Table5[[#This Row],[Kid Home]]</f>
        <v>No</v>
      </c>
      <c r="K643" t="str">
        <f>Table5[[#This Row],[TennHome]]</f>
        <v>Yes</v>
      </c>
    </row>
    <row r="644" spans="1:11" ht="16.5" x14ac:dyDescent="0.3">
      <c r="A644" s="6">
        <f>Table2[[#This Row],[MntWines]]</f>
        <v>571</v>
      </c>
      <c r="B644" s="6">
        <f>Table2[[#This Row],[MntFruits]]</f>
        <v>50</v>
      </c>
      <c r="C644" s="6">
        <f>Table2[[#This Row],[MntMeatProducts]]</f>
        <v>142</v>
      </c>
      <c r="D644" s="6">
        <f>Table2[[#This Row],[MntFishProducts]]</f>
        <v>33</v>
      </c>
      <c r="E644" s="6">
        <f>Table2[[#This Row],[MntSweetProducts]]</f>
        <v>50</v>
      </c>
      <c r="F644" s="6">
        <f>Table2[[#This Row],[MntGoldProds]]</f>
        <v>159</v>
      </c>
      <c r="G644" s="8">
        <f>Table5[[#This Row],[Age]]</f>
        <v>52</v>
      </c>
      <c r="H644" s="17" t="s">
        <v>35</v>
      </c>
      <c r="I644" s="16" t="str">
        <f>IF(AND(People!$J644&gt;=16,People!$J644&lt;=25),"16-25",IF(AND(People!$J644&gt;=26,People!$J644&lt;=35),"26-35",IF(AND(People!$J644&gt;=36,People!$J644&lt;=45),"36-45",IF(AND(People!$J644&gt;=46,People!$J644&lt;=55),"46-55",IF(AND(People!$J644&gt;=56,People!$J644&lt;=65),"56-65",IF(AND(People!$J644&gt;=66,People!$J644&lt;=75),"66-75","ALL"))))))</f>
        <v>46-55</v>
      </c>
      <c r="J644" t="str">
        <f>Table5[[#This Row],[Kid Home]]</f>
        <v>No</v>
      </c>
      <c r="K644" t="str">
        <f>Table5[[#This Row],[TennHome]]</f>
        <v>Yes</v>
      </c>
    </row>
    <row r="645" spans="1:11" ht="16.5" x14ac:dyDescent="0.3">
      <c r="A645" s="4">
        <f>Table2[[#This Row],[MntWines]]</f>
        <v>586</v>
      </c>
      <c r="B645" s="4">
        <f>Table2[[#This Row],[MntFruits]]</f>
        <v>66</v>
      </c>
      <c r="C645" s="4">
        <f>Table2[[#This Row],[MntMeatProducts]]</f>
        <v>653</v>
      </c>
      <c r="D645" s="4">
        <f>Table2[[#This Row],[MntFishProducts]]</f>
        <v>17</v>
      </c>
      <c r="E645" s="4">
        <f>Table2[[#This Row],[MntSweetProducts]]</f>
        <v>0</v>
      </c>
      <c r="F645" s="4">
        <f>Table2[[#This Row],[MntGoldProds]]</f>
        <v>26</v>
      </c>
      <c r="G645" s="8">
        <f>Table5[[#This Row],[Age]]</f>
        <v>66</v>
      </c>
      <c r="H645" s="2" t="s">
        <v>30</v>
      </c>
      <c r="I645" s="16" t="str">
        <f>IF(AND(People!$J645&gt;=16,People!$J645&lt;=25),"16-25",IF(AND(People!$J645&gt;=26,People!$J645&lt;=35),"26-35",IF(AND(People!$J645&gt;=36,People!$J645&lt;=45),"36-45",IF(AND(People!$J645&gt;=46,People!$J645&lt;=55),"46-55",IF(AND(People!$J645&gt;=56,People!$J645&lt;=65),"56-65",IF(AND(People!$J645&gt;=66,People!$J645&lt;=75),"66-75","ALL"))))))</f>
        <v>66-75</v>
      </c>
      <c r="J645" t="str">
        <f>Table5[[#This Row],[Kid Home]]</f>
        <v>No</v>
      </c>
      <c r="K645" t="str">
        <f>Table5[[#This Row],[TennHome]]</f>
        <v>No</v>
      </c>
    </row>
    <row r="646" spans="1:11" ht="16.5" x14ac:dyDescent="0.3">
      <c r="A646" s="6">
        <f>Table2[[#This Row],[MntWines]]</f>
        <v>1063</v>
      </c>
      <c r="B646" s="6">
        <f>Table2[[#This Row],[MntFruits]]</f>
        <v>89</v>
      </c>
      <c r="C646" s="6">
        <f>Table2[[#This Row],[MntMeatProducts]]</f>
        <v>102</v>
      </c>
      <c r="D646" s="6">
        <f>Table2[[#This Row],[MntFishProducts]]</f>
        <v>16</v>
      </c>
      <c r="E646" s="6">
        <f>Table2[[#This Row],[MntSweetProducts]]</f>
        <v>12</v>
      </c>
      <c r="F646" s="6">
        <f>Table2[[#This Row],[MntGoldProds]]</f>
        <v>25</v>
      </c>
      <c r="G646" s="8">
        <f>Table5[[#This Row],[Age]]</f>
        <v>53</v>
      </c>
      <c r="H646" s="17" t="s">
        <v>31</v>
      </c>
      <c r="I646" s="16" t="str">
        <f>IF(AND(People!$J646&gt;=16,People!$J646&lt;=25),"16-25",IF(AND(People!$J646&gt;=26,People!$J646&lt;=35),"26-35",IF(AND(People!$J646&gt;=36,People!$J646&lt;=45),"36-45",IF(AND(People!$J646&gt;=46,People!$J646&lt;=55),"46-55",IF(AND(People!$J646&gt;=56,People!$J646&lt;=65),"56-65",IF(AND(People!$J646&gt;=66,People!$J646&lt;=75),"66-75","ALL"))))))</f>
        <v>46-55</v>
      </c>
      <c r="J646" t="str">
        <f>Table5[[#This Row],[Kid Home]]</f>
        <v>No</v>
      </c>
      <c r="K646" t="str">
        <f>Table5[[#This Row],[TennHome]]</f>
        <v>Yes</v>
      </c>
    </row>
    <row r="647" spans="1:11" ht="16.5" x14ac:dyDescent="0.3">
      <c r="A647" s="4">
        <f>Table2[[#This Row],[MntWines]]</f>
        <v>305</v>
      </c>
      <c r="B647" s="4">
        <f>Table2[[#This Row],[MntFruits]]</f>
        <v>3</v>
      </c>
      <c r="C647" s="4">
        <f>Table2[[#This Row],[MntMeatProducts]]</f>
        <v>27</v>
      </c>
      <c r="D647" s="4">
        <f>Table2[[#This Row],[MntFishProducts]]</f>
        <v>4</v>
      </c>
      <c r="E647" s="4">
        <f>Table2[[#This Row],[MntSweetProducts]]</f>
        <v>3</v>
      </c>
      <c r="F647" s="4">
        <f>Table2[[#This Row],[MntGoldProds]]</f>
        <v>144</v>
      </c>
      <c r="G647" s="8">
        <f>Table5[[#This Row],[Age]]</f>
        <v>49</v>
      </c>
      <c r="H647" s="2" t="s">
        <v>33</v>
      </c>
      <c r="I647" s="16" t="str">
        <f>IF(AND(People!$J647&gt;=16,People!$J647&lt;=25),"16-25",IF(AND(People!$J647&gt;=26,People!$J647&lt;=35),"26-35",IF(AND(People!$J647&gt;=36,People!$J647&lt;=45),"36-45",IF(AND(People!$J647&gt;=46,People!$J647&lt;=55),"46-55",IF(AND(People!$J647&gt;=56,People!$J647&lt;=65),"56-65",IF(AND(People!$J647&gt;=66,People!$J647&lt;=75),"66-75","ALL"))))))</f>
        <v>46-55</v>
      </c>
      <c r="J647" t="str">
        <f>Table5[[#This Row],[Kid Home]]</f>
        <v>No</v>
      </c>
      <c r="K647" t="str">
        <f>Table5[[#This Row],[TennHome]]</f>
        <v>Yes</v>
      </c>
    </row>
    <row r="648" spans="1:11" ht="16.5" x14ac:dyDescent="0.3">
      <c r="A648" s="6">
        <f>Table2[[#This Row],[MntWines]]</f>
        <v>1200</v>
      </c>
      <c r="B648" s="6">
        <f>Table2[[#This Row],[MntFruits]]</f>
        <v>105</v>
      </c>
      <c r="C648" s="6">
        <f>Table2[[#This Row],[MntMeatProducts]]</f>
        <v>758</v>
      </c>
      <c r="D648" s="6">
        <f>Table2[[#This Row],[MntFishProducts]]</f>
        <v>0</v>
      </c>
      <c r="E648" s="6">
        <f>Table2[[#This Row],[MntSweetProducts]]</f>
        <v>42</v>
      </c>
      <c r="F648" s="6">
        <f>Table2[[#This Row],[MntGoldProds]]</f>
        <v>147</v>
      </c>
      <c r="G648" s="8">
        <f>Table5[[#This Row],[Age]]</f>
        <v>66</v>
      </c>
      <c r="H648" s="17" t="s">
        <v>31</v>
      </c>
      <c r="I648" s="16" t="str">
        <f>IF(AND(People!$J648&gt;=16,People!$J648&lt;=25),"16-25",IF(AND(People!$J648&gt;=26,People!$J648&lt;=35),"26-35",IF(AND(People!$J648&gt;=36,People!$J648&lt;=45),"36-45",IF(AND(People!$J648&gt;=46,People!$J648&lt;=55),"46-55",IF(AND(People!$J648&gt;=56,People!$J648&lt;=65),"56-65",IF(AND(People!$J648&gt;=66,People!$J648&lt;=75),"66-75","ALL"))))))</f>
        <v>66-75</v>
      </c>
      <c r="J648" t="str">
        <f>Table5[[#This Row],[Kid Home]]</f>
        <v>No</v>
      </c>
      <c r="K648" t="str">
        <f>Table5[[#This Row],[TennHome]]</f>
        <v>No</v>
      </c>
    </row>
    <row r="649" spans="1:11" ht="16.5" x14ac:dyDescent="0.3">
      <c r="A649" s="4">
        <f>Table2[[#This Row],[MntWines]]</f>
        <v>163</v>
      </c>
      <c r="B649" s="4">
        <f>Table2[[#This Row],[MntFruits]]</f>
        <v>2</v>
      </c>
      <c r="C649" s="4">
        <f>Table2[[#This Row],[MntMeatProducts]]</f>
        <v>40</v>
      </c>
      <c r="D649" s="4">
        <f>Table2[[#This Row],[MntFishProducts]]</f>
        <v>8</v>
      </c>
      <c r="E649" s="4">
        <f>Table2[[#This Row],[MntSweetProducts]]</f>
        <v>11</v>
      </c>
      <c r="F649" s="4">
        <f>Table2[[#This Row],[MntGoldProds]]</f>
        <v>11</v>
      </c>
      <c r="G649" s="8">
        <f>Table5[[#This Row],[Age]]</f>
        <v>42</v>
      </c>
      <c r="H649" s="2" t="s">
        <v>35</v>
      </c>
      <c r="I649" s="16" t="str">
        <f>IF(AND(People!$J649&gt;=16,People!$J649&lt;=25),"16-25",IF(AND(People!$J649&gt;=26,People!$J649&lt;=35),"26-35",IF(AND(People!$J649&gt;=36,People!$J649&lt;=45),"36-45",IF(AND(People!$J649&gt;=46,People!$J649&lt;=55),"46-55",IF(AND(People!$J649&gt;=56,People!$J649&lt;=65),"56-65",IF(AND(People!$J649&gt;=66,People!$J649&lt;=75),"66-75","ALL"))))))</f>
        <v>36-45</v>
      </c>
      <c r="J649" t="str">
        <f>Table5[[#This Row],[Kid Home]]</f>
        <v>Yes</v>
      </c>
      <c r="K649" t="str">
        <f>Table5[[#This Row],[TennHome]]</f>
        <v>Yes</v>
      </c>
    </row>
    <row r="650" spans="1:11" ht="16.5" x14ac:dyDescent="0.3">
      <c r="A650" s="6">
        <f>Table2[[#This Row],[MntWines]]</f>
        <v>1009</v>
      </c>
      <c r="B650" s="6">
        <f>Table2[[#This Row],[MntFruits]]</f>
        <v>181</v>
      </c>
      <c r="C650" s="6">
        <f>Table2[[#This Row],[MntMeatProducts]]</f>
        <v>104</v>
      </c>
      <c r="D650" s="6">
        <f>Table2[[#This Row],[MntFishProducts]]</f>
        <v>202</v>
      </c>
      <c r="E650" s="6">
        <f>Table2[[#This Row],[MntSweetProducts]]</f>
        <v>21</v>
      </c>
      <c r="F650" s="6">
        <f>Table2[[#This Row],[MntGoldProds]]</f>
        <v>207</v>
      </c>
      <c r="G650" s="8">
        <f>Table5[[#This Row],[Age]]</f>
        <v>43</v>
      </c>
      <c r="H650" s="17" t="s">
        <v>33</v>
      </c>
      <c r="I650" s="16" t="str">
        <f>IF(AND(People!$J650&gt;=16,People!$J650&lt;=25),"16-25",IF(AND(People!$J650&gt;=26,People!$J650&lt;=35),"26-35",IF(AND(People!$J650&gt;=36,People!$J650&lt;=45),"36-45",IF(AND(People!$J650&gt;=46,People!$J650&lt;=55),"46-55",IF(AND(People!$J650&gt;=56,People!$J650&lt;=65),"56-65",IF(AND(People!$J650&gt;=66,People!$J650&lt;=75),"66-75","ALL"))))))</f>
        <v>36-45</v>
      </c>
      <c r="J650" t="str">
        <f>Table5[[#This Row],[Kid Home]]</f>
        <v>No</v>
      </c>
      <c r="K650" t="str">
        <f>Table5[[#This Row],[TennHome]]</f>
        <v>No</v>
      </c>
    </row>
    <row r="651" spans="1:11" ht="16.5" x14ac:dyDescent="0.3">
      <c r="A651" s="4">
        <f>Table2[[#This Row],[MntWines]]</f>
        <v>125</v>
      </c>
      <c r="B651" s="4">
        <f>Table2[[#This Row],[MntFruits]]</f>
        <v>6</v>
      </c>
      <c r="C651" s="4">
        <f>Table2[[#This Row],[MntMeatProducts]]</f>
        <v>73</v>
      </c>
      <c r="D651" s="4">
        <f>Table2[[#This Row],[MntFishProducts]]</f>
        <v>8</v>
      </c>
      <c r="E651" s="4">
        <f>Table2[[#This Row],[MntSweetProducts]]</f>
        <v>4</v>
      </c>
      <c r="F651" s="4">
        <f>Table2[[#This Row],[MntGoldProds]]</f>
        <v>19</v>
      </c>
      <c r="G651" s="8">
        <f>Table5[[#This Row],[Age]]</f>
        <v>43</v>
      </c>
      <c r="H651" s="2" t="s">
        <v>31</v>
      </c>
      <c r="I651" s="16" t="str">
        <f>IF(AND(People!$J651&gt;=16,People!$J651&lt;=25),"16-25",IF(AND(People!$J651&gt;=26,People!$J651&lt;=35),"26-35",IF(AND(People!$J651&gt;=36,People!$J651&lt;=45),"36-45",IF(AND(People!$J651&gt;=46,People!$J651&lt;=55),"46-55",IF(AND(People!$J651&gt;=56,People!$J651&lt;=65),"56-65",IF(AND(People!$J651&gt;=66,People!$J651&lt;=75),"66-75","ALL"))))))</f>
        <v>36-45</v>
      </c>
      <c r="J651" t="str">
        <f>Table5[[#This Row],[Kid Home]]</f>
        <v>Yes</v>
      </c>
      <c r="K651" t="str">
        <f>Table5[[#This Row],[TennHome]]</f>
        <v>No</v>
      </c>
    </row>
    <row r="652" spans="1:11" ht="16.5" x14ac:dyDescent="0.3">
      <c r="A652" s="6">
        <f>Table2[[#This Row],[MntWines]]</f>
        <v>721</v>
      </c>
      <c r="B652" s="6">
        <f>Table2[[#This Row],[MntFruits]]</f>
        <v>0</v>
      </c>
      <c r="C652" s="6">
        <f>Table2[[#This Row],[MntMeatProducts]]</f>
        <v>152</v>
      </c>
      <c r="D652" s="6">
        <f>Table2[[#This Row],[MntFishProducts]]</f>
        <v>119</v>
      </c>
      <c r="E652" s="6">
        <f>Table2[[#This Row],[MntSweetProducts]]</f>
        <v>50</v>
      </c>
      <c r="F652" s="6">
        <f>Table2[[#This Row],[MntGoldProds]]</f>
        <v>50</v>
      </c>
      <c r="G652" s="8">
        <f>Table5[[#This Row],[Age]]</f>
        <v>37</v>
      </c>
      <c r="H652" s="17" t="s">
        <v>30</v>
      </c>
      <c r="I652" s="16" t="str">
        <f>IF(AND(People!$J652&gt;=16,People!$J652&lt;=25),"16-25",IF(AND(People!$J652&gt;=26,People!$J652&lt;=35),"26-35",IF(AND(People!$J652&gt;=36,People!$J652&lt;=45),"36-45",IF(AND(People!$J652&gt;=46,People!$J652&lt;=55),"46-55",IF(AND(People!$J652&gt;=56,People!$J652&lt;=65),"56-65",IF(AND(People!$J652&gt;=66,People!$J652&lt;=75),"66-75","ALL"))))))</f>
        <v>36-45</v>
      </c>
      <c r="J652" t="str">
        <f>Table5[[#This Row],[Kid Home]]</f>
        <v>No</v>
      </c>
      <c r="K652" t="str">
        <f>Table5[[#This Row],[TennHome]]</f>
        <v>Yes</v>
      </c>
    </row>
    <row r="653" spans="1:11" ht="16.5" x14ac:dyDescent="0.3">
      <c r="A653" s="4">
        <f>Table2[[#This Row],[MntWines]]</f>
        <v>315</v>
      </c>
      <c r="B653" s="4">
        <f>Table2[[#This Row],[MntFruits]]</f>
        <v>4</v>
      </c>
      <c r="C653" s="4">
        <f>Table2[[#This Row],[MntMeatProducts]]</f>
        <v>62</v>
      </c>
      <c r="D653" s="4">
        <f>Table2[[#This Row],[MntFishProducts]]</f>
        <v>41</v>
      </c>
      <c r="E653" s="4">
        <f>Table2[[#This Row],[MntSweetProducts]]</f>
        <v>31</v>
      </c>
      <c r="F653" s="4">
        <f>Table2[[#This Row],[MntGoldProds]]</f>
        <v>146</v>
      </c>
      <c r="G653" s="8">
        <f>Table5[[#This Row],[Age]]</f>
        <v>55</v>
      </c>
      <c r="H653" s="2" t="s">
        <v>31</v>
      </c>
      <c r="I653" s="16" t="str">
        <f>IF(AND(People!$J653&gt;=16,People!$J653&lt;=25),"16-25",IF(AND(People!$J653&gt;=26,People!$J653&lt;=35),"26-35",IF(AND(People!$J653&gt;=36,People!$J653&lt;=45),"36-45",IF(AND(People!$J653&gt;=46,People!$J653&lt;=55),"46-55",IF(AND(People!$J653&gt;=56,People!$J653&lt;=65),"56-65",IF(AND(People!$J653&gt;=66,People!$J653&lt;=75),"66-75","ALL"))))))</f>
        <v>46-55</v>
      </c>
      <c r="J653" t="str">
        <f>Table5[[#This Row],[Kid Home]]</f>
        <v>No</v>
      </c>
      <c r="K653" t="str">
        <f>Table5[[#This Row],[TennHome]]</f>
        <v>Yes</v>
      </c>
    </row>
    <row r="654" spans="1:11" ht="16.5" x14ac:dyDescent="0.3">
      <c r="A654" s="6">
        <f>Table2[[#This Row],[MntWines]]</f>
        <v>1000</v>
      </c>
      <c r="B654" s="6">
        <f>Table2[[#This Row],[MntFruits]]</f>
        <v>19</v>
      </c>
      <c r="C654" s="6">
        <f>Table2[[#This Row],[MntMeatProducts]]</f>
        <v>711</v>
      </c>
      <c r="D654" s="6">
        <f>Table2[[#This Row],[MntFishProducts]]</f>
        <v>125</v>
      </c>
      <c r="E654" s="6">
        <f>Table2[[#This Row],[MntSweetProducts]]</f>
        <v>115</v>
      </c>
      <c r="F654" s="6">
        <f>Table2[[#This Row],[MntGoldProds]]</f>
        <v>38</v>
      </c>
      <c r="G654" s="8">
        <f>Table5[[#This Row],[Age]]</f>
        <v>54</v>
      </c>
      <c r="H654" s="17" t="s">
        <v>33</v>
      </c>
      <c r="I654" s="16" t="str">
        <f>IF(AND(People!$J654&gt;=16,People!$J654&lt;=25),"16-25",IF(AND(People!$J654&gt;=26,People!$J654&lt;=35),"26-35",IF(AND(People!$J654&gt;=36,People!$J654&lt;=45),"36-45",IF(AND(People!$J654&gt;=46,People!$J654&lt;=55),"46-55",IF(AND(People!$J654&gt;=56,People!$J654&lt;=65),"56-65",IF(AND(People!$J654&gt;=66,People!$J654&lt;=75),"66-75","ALL"))))))</f>
        <v>46-55</v>
      </c>
      <c r="J654" t="str">
        <f>Table5[[#This Row],[Kid Home]]</f>
        <v>No</v>
      </c>
      <c r="K654" t="str">
        <f>Table5[[#This Row],[TennHome]]</f>
        <v>No</v>
      </c>
    </row>
    <row r="655" spans="1:11" ht="16.5" x14ac:dyDescent="0.3">
      <c r="A655" s="4">
        <f>Table2[[#This Row],[MntWines]]</f>
        <v>16</v>
      </c>
      <c r="B655" s="4">
        <f>Table2[[#This Row],[MntFruits]]</f>
        <v>0</v>
      </c>
      <c r="C655" s="4">
        <f>Table2[[#This Row],[MntMeatProducts]]</f>
        <v>17</v>
      </c>
      <c r="D655" s="4">
        <f>Table2[[#This Row],[MntFishProducts]]</f>
        <v>6</v>
      </c>
      <c r="E655" s="4">
        <f>Table2[[#This Row],[MntSweetProducts]]</f>
        <v>3</v>
      </c>
      <c r="F655" s="4">
        <f>Table2[[#This Row],[MntGoldProds]]</f>
        <v>6</v>
      </c>
      <c r="G655" s="8">
        <f>Table5[[#This Row],[Age]]</f>
        <v>27</v>
      </c>
      <c r="H655" s="2" t="s">
        <v>31</v>
      </c>
      <c r="I655" s="16" t="str">
        <f>IF(AND(People!$J655&gt;=16,People!$J655&lt;=25),"16-25",IF(AND(People!$J655&gt;=26,People!$J655&lt;=35),"26-35",IF(AND(People!$J655&gt;=36,People!$J655&lt;=45),"36-45",IF(AND(People!$J655&gt;=46,People!$J655&lt;=55),"46-55",IF(AND(People!$J655&gt;=56,People!$J655&lt;=65),"56-65",IF(AND(People!$J655&gt;=66,People!$J655&lt;=75),"66-75","ALL"))))))</f>
        <v>26-35</v>
      </c>
      <c r="J655" t="str">
        <f>Table5[[#This Row],[Kid Home]]</f>
        <v>Yes</v>
      </c>
      <c r="K655" t="str">
        <f>Table5[[#This Row],[TennHome]]</f>
        <v>No</v>
      </c>
    </row>
    <row r="656" spans="1:11" ht="16.5" x14ac:dyDescent="0.3">
      <c r="A656" s="6">
        <f>Table2[[#This Row],[MntWines]]</f>
        <v>757</v>
      </c>
      <c r="B656" s="6">
        <f>Table2[[#This Row],[MntFruits]]</f>
        <v>80</v>
      </c>
      <c r="C656" s="6">
        <f>Table2[[#This Row],[MntMeatProducts]]</f>
        <v>217</v>
      </c>
      <c r="D656" s="6">
        <f>Table2[[#This Row],[MntFishProducts]]</f>
        <v>29</v>
      </c>
      <c r="E656" s="6">
        <f>Table2[[#This Row],[MntSweetProducts]]</f>
        <v>80</v>
      </c>
      <c r="F656" s="6">
        <f>Table2[[#This Row],[MntGoldProds]]</f>
        <v>11</v>
      </c>
      <c r="G656" s="8">
        <f>Table5[[#This Row],[Age]]</f>
        <v>38</v>
      </c>
      <c r="H656" s="17" t="s">
        <v>35</v>
      </c>
      <c r="I656" s="16" t="str">
        <f>IF(AND(People!$J656&gt;=16,People!$J656&lt;=25),"16-25",IF(AND(People!$J656&gt;=26,People!$J656&lt;=35),"26-35",IF(AND(People!$J656&gt;=36,People!$J656&lt;=45),"36-45",IF(AND(People!$J656&gt;=46,People!$J656&lt;=55),"46-55",IF(AND(People!$J656&gt;=56,People!$J656&lt;=65),"56-65",IF(AND(People!$J656&gt;=66,People!$J656&lt;=75),"66-75","ALL"))))))</f>
        <v>36-45</v>
      </c>
      <c r="J656" t="str">
        <f>Table5[[#This Row],[Kid Home]]</f>
        <v>No</v>
      </c>
      <c r="K656" t="str">
        <f>Table5[[#This Row],[TennHome]]</f>
        <v>Yes</v>
      </c>
    </row>
    <row r="657" spans="1:11" ht="16.5" x14ac:dyDescent="0.3">
      <c r="A657" s="4">
        <f>Table2[[#This Row],[MntWines]]</f>
        <v>30</v>
      </c>
      <c r="B657" s="4">
        <f>Table2[[#This Row],[MntFruits]]</f>
        <v>2</v>
      </c>
      <c r="C657" s="4">
        <f>Table2[[#This Row],[MntMeatProducts]]</f>
        <v>25</v>
      </c>
      <c r="D657" s="4">
        <f>Table2[[#This Row],[MntFishProducts]]</f>
        <v>0</v>
      </c>
      <c r="E657" s="4">
        <f>Table2[[#This Row],[MntSweetProducts]]</f>
        <v>1</v>
      </c>
      <c r="F657" s="4">
        <f>Table2[[#This Row],[MntGoldProds]]</f>
        <v>9</v>
      </c>
      <c r="G657" s="8">
        <f>Table5[[#This Row],[Age]]</f>
        <v>64</v>
      </c>
      <c r="H657" s="2" t="s">
        <v>35</v>
      </c>
      <c r="I657" s="16" t="str">
        <f>IF(AND(People!$J657&gt;=16,People!$J657&lt;=25),"16-25",IF(AND(People!$J657&gt;=26,People!$J657&lt;=35),"26-35",IF(AND(People!$J657&gt;=36,People!$J657&lt;=45),"36-45",IF(AND(People!$J657&gt;=46,People!$J657&lt;=55),"46-55",IF(AND(People!$J657&gt;=56,People!$J657&lt;=65),"56-65",IF(AND(People!$J657&gt;=66,People!$J657&lt;=75),"66-75","ALL"))))))</f>
        <v>56-65</v>
      </c>
      <c r="J657" t="str">
        <f>Table5[[#This Row],[Kid Home]]</f>
        <v>No</v>
      </c>
      <c r="K657" t="str">
        <f>Table5[[#This Row],[TennHome]]</f>
        <v>Yes</v>
      </c>
    </row>
    <row r="658" spans="1:11" ht="16.5" x14ac:dyDescent="0.3">
      <c r="A658" s="6">
        <f>Table2[[#This Row],[MntWines]]</f>
        <v>219</v>
      </c>
      <c r="B658" s="6">
        <f>Table2[[#This Row],[MntFruits]]</f>
        <v>3</v>
      </c>
      <c r="C658" s="6">
        <f>Table2[[#This Row],[MntMeatProducts]]</f>
        <v>100</v>
      </c>
      <c r="D658" s="6">
        <f>Table2[[#This Row],[MntFishProducts]]</f>
        <v>26</v>
      </c>
      <c r="E658" s="6">
        <f>Table2[[#This Row],[MntSweetProducts]]</f>
        <v>0</v>
      </c>
      <c r="F658" s="6">
        <f>Table2[[#This Row],[MntGoldProds]]</f>
        <v>17</v>
      </c>
      <c r="G658" s="8">
        <f>Table5[[#This Row],[Age]]</f>
        <v>57</v>
      </c>
      <c r="H658" s="17" t="s">
        <v>31</v>
      </c>
      <c r="I658" s="16" t="str">
        <f>IF(AND(People!$J658&gt;=16,People!$J658&lt;=25),"16-25",IF(AND(People!$J658&gt;=26,People!$J658&lt;=35),"26-35",IF(AND(People!$J658&gt;=36,People!$J658&lt;=45),"36-45",IF(AND(People!$J658&gt;=46,People!$J658&lt;=55),"46-55",IF(AND(People!$J658&gt;=56,People!$J658&lt;=65),"56-65",IF(AND(People!$J658&gt;=66,People!$J658&lt;=75),"66-75","ALL"))))))</f>
        <v>56-65</v>
      </c>
      <c r="J658" t="str">
        <f>Table5[[#This Row],[Kid Home]]</f>
        <v>No</v>
      </c>
      <c r="K658" t="str">
        <f>Table5[[#This Row],[TennHome]]</f>
        <v>Yes</v>
      </c>
    </row>
    <row r="659" spans="1:11" ht="16.5" x14ac:dyDescent="0.3">
      <c r="A659" s="4">
        <f>Table2[[#This Row],[MntWines]]</f>
        <v>1</v>
      </c>
      <c r="B659" s="4">
        <f>Table2[[#This Row],[MntFruits]]</f>
        <v>1</v>
      </c>
      <c r="C659" s="4">
        <f>Table2[[#This Row],[MntMeatProducts]]</f>
        <v>1</v>
      </c>
      <c r="D659" s="4">
        <f>Table2[[#This Row],[MntFishProducts]]</f>
        <v>1</v>
      </c>
      <c r="E659" s="4">
        <f>Table2[[#This Row],[MntSweetProducts]]</f>
        <v>1</v>
      </c>
      <c r="F659" s="4">
        <f>Table2[[#This Row],[MntGoldProds]]</f>
        <v>1</v>
      </c>
      <c r="G659" s="8">
        <f>Table5[[#This Row],[Age]]</f>
        <v>39</v>
      </c>
      <c r="H659" s="2" t="s">
        <v>31</v>
      </c>
      <c r="I659" s="16" t="str">
        <f>IF(AND(People!$J659&gt;=16,People!$J659&lt;=25),"16-25",IF(AND(People!$J659&gt;=26,People!$J659&lt;=35),"26-35",IF(AND(People!$J659&gt;=36,People!$J659&lt;=45),"36-45",IF(AND(People!$J659&gt;=46,People!$J659&lt;=55),"46-55",IF(AND(People!$J659&gt;=56,People!$J659&lt;=65),"56-65",IF(AND(People!$J659&gt;=66,People!$J659&lt;=75),"66-75","ALL"))))))</f>
        <v>36-45</v>
      </c>
      <c r="J659" t="str">
        <f>Table5[[#This Row],[Kid Home]]</f>
        <v>No</v>
      </c>
      <c r="K659" t="str">
        <f>Table5[[#This Row],[TennHome]]</f>
        <v>No</v>
      </c>
    </row>
    <row r="660" spans="1:11" ht="16.5" x14ac:dyDescent="0.3">
      <c r="A660" s="6">
        <f>Table2[[#This Row],[MntWines]]</f>
        <v>111</v>
      </c>
      <c r="B660" s="6">
        <f>Table2[[#This Row],[MntFruits]]</f>
        <v>3</v>
      </c>
      <c r="C660" s="6">
        <f>Table2[[#This Row],[MntMeatProducts]]</f>
        <v>28</v>
      </c>
      <c r="D660" s="6">
        <f>Table2[[#This Row],[MntFishProducts]]</f>
        <v>2</v>
      </c>
      <c r="E660" s="6">
        <f>Table2[[#This Row],[MntSweetProducts]]</f>
        <v>6</v>
      </c>
      <c r="F660" s="6">
        <f>Table2[[#This Row],[MntGoldProds]]</f>
        <v>15</v>
      </c>
      <c r="G660" s="8">
        <f>Table5[[#This Row],[Age]]</f>
        <v>61</v>
      </c>
      <c r="H660" s="17" t="s">
        <v>31</v>
      </c>
      <c r="I660" s="16" t="str">
        <f>IF(AND(People!$J660&gt;=16,People!$J660&lt;=25),"16-25",IF(AND(People!$J660&gt;=26,People!$J660&lt;=35),"26-35",IF(AND(People!$J660&gt;=36,People!$J660&lt;=45),"36-45",IF(AND(People!$J660&gt;=46,People!$J660&lt;=55),"46-55",IF(AND(People!$J660&gt;=56,People!$J660&lt;=65),"56-65",IF(AND(People!$J660&gt;=66,People!$J660&lt;=75),"66-75","ALL"))))))</f>
        <v>56-65</v>
      </c>
      <c r="J660" t="str">
        <f>Table5[[#This Row],[Kid Home]]</f>
        <v>No</v>
      </c>
      <c r="K660" t="str">
        <f>Table5[[#This Row],[TennHome]]</f>
        <v>Yes</v>
      </c>
    </row>
    <row r="661" spans="1:11" ht="16.5" x14ac:dyDescent="0.3">
      <c r="A661" s="4">
        <f>Table2[[#This Row],[MntWines]]</f>
        <v>45</v>
      </c>
      <c r="B661" s="4">
        <f>Table2[[#This Row],[MntFruits]]</f>
        <v>47</v>
      </c>
      <c r="C661" s="4">
        <f>Table2[[#This Row],[MntMeatProducts]]</f>
        <v>52</v>
      </c>
      <c r="D661" s="4">
        <f>Table2[[#This Row],[MntFishProducts]]</f>
        <v>21</v>
      </c>
      <c r="E661" s="4">
        <f>Table2[[#This Row],[MntSweetProducts]]</f>
        <v>20</v>
      </c>
      <c r="F661" s="4">
        <f>Table2[[#This Row],[MntGoldProds]]</f>
        <v>25</v>
      </c>
      <c r="G661" s="8">
        <f>Table5[[#This Row],[Age]]</f>
        <v>54</v>
      </c>
      <c r="H661" s="2" t="s">
        <v>30</v>
      </c>
      <c r="I661" s="16" t="str">
        <f>IF(AND(People!$J661&gt;=16,People!$J661&lt;=25),"16-25",IF(AND(People!$J661&gt;=26,People!$J661&lt;=35),"26-35",IF(AND(People!$J661&gt;=36,People!$J661&lt;=45),"36-45",IF(AND(People!$J661&gt;=46,People!$J661&lt;=55),"46-55",IF(AND(People!$J661&gt;=56,People!$J661&lt;=65),"56-65",IF(AND(People!$J661&gt;=66,People!$J661&lt;=75),"66-75","ALL"))))))</f>
        <v>46-55</v>
      </c>
      <c r="J661" t="str">
        <f>Table5[[#This Row],[Kid Home]]</f>
        <v>No</v>
      </c>
      <c r="K661" t="str">
        <f>Table5[[#This Row],[TennHome]]</f>
        <v>No</v>
      </c>
    </row>
    <row r="662" spans="1:11" ht="16.5" x14ac:dyDescent="0.3">
      <c r="A662" s="6">
        <f>Table2[[#This Row],[MntWines]]</f>
        <v>410</v>
      </c>
      <c r="B662" s="6">
        <f>Table2[[#This Row],[MntFruits]]</f>
        <v>112</v>
      </c>
      <c r="C662" s="6">
        <f>Table2[[#This Row],[MntMeatProducts]]</f>
        <v>420</v>
      </c>
      <c r="D662" s="6">
        <f>Table2[[#This Row],[MntFishProducts]]</f>
        <v>0</v>
      </c>
      <c r="E662" s="6">
        <f>Table2[[#This Row],[MntSweetProducts]]</f>
        <v>82</v>
      </c>
      <c r="F662" s="6">
        <f>Table2[[#This Row],[MntGoldProds]]</f>
        <v>71</v>
      </c>
      <c r="G662" s="8">
        <f>Table5[[#This Row],[Age]]</f>
        <v>66</v>
      </c>
      <c r="H662" s="17" t="s">
        <v>31</v>
      </c>
      <c r="I662" s="16" t="str">
        <f>IF(AND(People!$J662&gt;=16,People!$J662&lt;=25),"16-25",IF(AND(People!$J662&gt;=26,People!$J662&lt;=35),"26-35",IF(AND(People!$J662&gt;=36,People!$J662&lt;=45),"36-45",IF(AND(People!$J662&gt;=46,People!$J662&lt;=55),"46-55",IF(AND(People!$J662&gt;=56,People!$J662&lt;=65),"56-65",IF(AND(People!$J662&gt;=66,People!$J662&lt;=75),"66-75","ALL"))))))</f>
        <v>66-75</v>
      </c>
      <c r="J662" t="str">
        <f>Table5[[#This Row],[Kid Home]]</f>
        <v>No</v>
      </c>
      <c r="K662" t="str">
        <f>Table5[[#This Row],[TennHome]]</f>
        <v>Yes</v>
      </c>
    </row>
    <row r="663" spans="1:11" ht="16.5" x14ac:dyDescent="0.3">
      <c r="A663" s="4">
        <f>Table2[[#This Row],[MntWines]]</f>
        <v>100</v>
      </c>
      <c r="B663" s="4">
        <f>Table2[[#This Row],[MntFruits]]</f>
        <v>1</v>
      </c>
      <c r="C663" s="4">
        <f>Table2[[#This Row],[MntMeatProducts]]</f>
        <v>39</v>
      </c>
      <c r="D663" s="4">
        <f>Table2[[#This Row],[MntFishProducts]]</f>
        <v>6</v>
      </c>
      <c r="E663" s="4">
        <f>Table2[[#This Row],[MntSweetProducts]]</f>
        <v>1</v>
      </c>
      <c r="F663" s="4">
        <f>Table2[[#This Row],[MntGoldProds]]</f>
        <v>76</v>
      </c>
      <c r="G663" s="8">
        <f>Table5[[#This Row],[Age]]</f>
        <v>47</v>
      </c>
      <c r="H663" s="2" t="s">
        <v>33</v>
      </c>
      <c r="I663" s="16" t="str">
        <f>IF(AND(People!$J663&gt;=16,People!$J663&lt;=25),"16-25",IF(AND(People!$J663&gt;=26,People!$J663&lt;=35),"26-35",IF(AND(People!$J663&gt;=36,People!$J663&lt;=45),"36-45",IF(AND(People!$J663&gt;=46,People!$J663&lt;=55),"46-55",IF(AND(People!$J663&gt;=56,People!$J663&lt;=65),"56-65",IF(AND(People!$J663&gt;=66,People!$J663&lt;=75),"66-75","ALL"))))))</f>
        <v>46-55</v>
      </c>
      <c r="J663" t="str">
        <f>Table5[[#This Row],[Kid Home]]</f>
        <v>Yes</v>
      </c>
      <c r="K663" t="str">
        <f>Table5[[#This Row],[TennHome]]</f>
        <v>Yes</v>
      </c>
    </row>
    <row r="664" spans="1:11" ht="16.5" x14ac:dyDescent="0.3">
      <c r="A664" s="6">
        <f>Table2[[#This Row],[MntWines]]</f>
        <v>509</v>
      </c>
      <c r="B664" s="6">
        <f>Table2[[#This Row],[MntFruits]]</f>
        <v>0</v>
      </c>
      <c r="C664" s="6">
        <f>Table2[[#This Row],[MntMeatProducts]]</f>
        <v>65</v>
      </c>
      <c r="D664" s="6">
        <f>Table2[[#This Row],[MntFishProducts]]</f>
        <v>7</v>
      </c>
      <c r="E664" s="6">
        <f>Table2[[#This Row],[MntSweetProducts]]</f>
        <v>11</v>
      </c>
      <c r="F664" s="6">
        <f>Table2[[#This Row],[MntGoldProds]]</f>
        <v>5</v>
      </c>
      <c r="G664" s="8">
        <f>Table5[[#This Row],[Age]]</f>
        <v>49</v>
      </c>
      <c r="H664" s="17" t="s">
        <v>38</v>
      </c>
      <c r="I664" s="16" t="str">
        <f>IF(AND(People!$J664&gt;=16,People!$J664&lt;=25),"16-25",IF(AND(People!$J664&gt;=26,People!$J664&lt;=35),"26-35",IF(AND(People!$J664&gt;=36,People!$J664&lt;=45),"36-45",IF(AND(People!$J664&gt;=46,People!$J664&lt;=55),"46-55",IF(AND(People!$J664&gt;=56,People!$J664&lt;=65),"56-65",IF(AND(People!$J664&gt;=66,People!$J664&lt;=75),"66-75","ALL"))))))</f>
        <v>46-55</v>
      </c>
      <c r="J664" t="str">
        <f>Table5[[#This Row],[Kid Home]]</f>
        <v>No</v>
      </c>
      <c r="K664" t="str">
        <f>Table5[[#This Row],[TennHome]]</f>
        <v>Yes</v>
      </c>
    </row>
    <row r="665" spans="1:11" ht="16.5" x14ac:dyDescent="0.3">
      <c r="A665" s="4">
        <f>Table2[[#This Row],[MntWines]]</f>
        <v>3</v>
      </c>
      <c r="B665" s="4">
        <f>Table2[[#This Row],[MntFruits]]</f>
        <v>6</v>
      </c>
      <c r="C665" s="4">
        <f>Table2[[#This Row],[MntMeatProducts]]</f>
        <v>5</v>
      </c>
      <c r="D665" s="4">
        <f>Table2[[#This Row],[MntFishProducts]]</f>
        <v>0</v>
      </c>
      <c r="E665" s="4">
        <f>Table2[[#This Row],[MntSweetProducts]]</f>
        <v>2</v>
      </c>
      <c r="F665" s="4">
        <f>Table2[[#This Row],[MntGoldProds]]</f>
        <v>6</v>
      </c>
      <c r="G665" s="8">
        <f>Table5[[#This Row],[Age]]</f>
        <v>28</v>
      </c>
      <c r="H665" s="2" t="s">
        <v>33</v>
      </c>
      <c r="I665" s="16" t="str">
        <f>IF(AND(People!$J665&gt;=16,People!$J665&lt;=25),"16-25",IF(AND(People!$J665&gt;=26,People!$J665&lt;=35),"26-35",IF(AND(People!$J665&gt;=36,People!$J665&lt;=45),"36-45",IF(AND(People!$J665&gt;=46,People!$J665&lt;=55),"46-55",IF(AND(People!$J665&gt;=56,People!$J665&lt;=65),"56-65",IF(AND(People!$J665&gt;=66,People!$J665&lt;=75),"66-75","ALL"))))))</f>
        <v>26-35</v>
      </c>
      <c r="J665" t="str">
        <f>Table5[[#This Row],[Kid Home]]</f>
        <v>Yes</v>
      </c>
      <c r="K665" t="str">
        <f>Table5[[#This Row],[TennHome]]</f>
        <v>No</v>
      </c>
    </row>
    <row r="666" spans="1:11" ht="16.5" x14ac:dyDescent="0.3">
      <c r="A666" s="6">
        <f>Table2[[#This Row],[MntWines]]</f>
        <v>445</v>
      </c>
      <c r="B666" s="6">
        <f>Table2[[#This Row],[MntFruits]]</f>
        <v>53</v>
      </c>
      <c r="C666" s="6">
        <f>Table2[[#This Row],[MntMeatProducts]]</f>
        <v>213</v>
      </c>
      <c r="D666" s="6">
        <f>Table2[[#This Row],[MntFishProducts]]</f>
        <v>104</v>
      </c>
      <c r="E666" s="6">
        <f>Table2[[#This Row],[MntSweetProducts]]</f>
        <v>98</v>
      </c>
      <c r="F666" s="6">
        <f>Table2[[#This Row],[MntGoldProds]]</f>
        <v>151</v>
      </c>
      <c r="G666" s="8">
        <f>Table5[[#This Row],[Age]]</f>
        <v>38</v>
      </c>
      <c r="H666" s="17" t="s">
        <v>31</v>
      </c>
      <c r="I666" s="16" t="str">
        <f>IF(AND(People!$J666&gt;=16,People!$J666&lt;=25),"16-25",IF(AND(People!$J666&gt;=26,People!$J666&lt;=35),"26-35",IF(AND(People!$J666&gt;=36,People!$J666&lt;=45),"36-45",IF(AND(People!$J666&gt;=46,People!$J666&lt;=55),"46-55",IF(AND(People!$J666&gt;=56,People!$J666&lt;=65),"56-65",IF(AND(People!$J666&gt;=66,People!$J666&lt;=75),"66-75","ALL"))))))</f>
        <v>36-45</v>
      </c>
      <c r="J666" t="str">
        <f>Table5[[#This Row],[Kid Home]]</f>
        <v>No</v>
      </c>
      <c r="K666" t="str">
        <f>Table5[[#This Row],[TennHome]]</f>
        <v>Yes</v>
      </c>
    </row>
    <row r="667" spans="1:11" ht="16.5" x14ac:dyDescent="0.3">
      <c r="A667" s="4">
        <f>Table2[[#This Row],[MntWines]]</f>
        <v>2</v>
      </c>
      <c r="B667" s="4">
        <f>Table2[[#This Row],[MntFruits]]</f>
        <v>2</v>
      </c>
      <c r="C667" s="4">
        <f>Table2[[#This Row],[MntMeatProducts]]</f>
        <v>11</v>
      </c>
      <c r="D667" s="4">
        <f>Table2[[#This Row],[MntFishProducts]]</f>
        <v>41</v>
      </c>
      <c r="E667" s="4">
        <f>Table2[[#This Row],[MntSweetProducts]]</f>
        <v>7</v>
      </c>
      <c r="F667" s="4">
        <f>Table2[[#This Row],[MntGoldProds]]</f>
        <v>11</v>
      </c>
      <c r="G667" s="8">
        <f>Table5[[#This Row],[Age]]</f>
        <v>32</v>
      </c>
      <c r="H667" s="2" t="s">
        <v>33</v>
      </c>
      <c r="I667" s="16" t="str">
        <f>IF(AND(People!$J667&gt;=16,People!$J667&lt;=25),"16-25",IF(AND(People!$J667&gt;=26,People!$J667&lt;=35),"26-35",IF(AND(People!$J667&gt;=36,People!$J667&lt;=45),"36-45",IF(AND(People!$J667&gt;=46,People!$J667&lt;=55),"46-55",IF(AND(People!$J667&gt;=56,People!$J667&lt;=65),"56-65",IF(AND(People!$J667&gt;=66,People!$J667&lt;=75),"66-75","ALL"))))))</f>
        <v>26-35</v>
      </c>
      <c r="J667" t="str">
        <f>Table5[[#This Row],[Kid Home]]</f>
        <v>No</v>
      </c>
      <c r="K667" t="str">
        <f>Table5[[#This Row],[TennHome]]</f>
        <v>No</v>
      </c>
    </row>
    <row r="668" spans="1:11" ht="16.5" x14ac:dyDescent="0.3">
      <c r="A668" s="6">
        <f>Table2[[#This Row],[MntWines]]</f>
        <v>4</v>
      </c>
      <c r="B668" s="6">
        <f>Table2[[#This Row],[MntFruits]]</f>
        <v>1</v>
      </c>
      <c r="C668" s="6">
        <f>Table2[[#This Row],[MntMeatProducts]]</f>
        <v>11</v>
      </c>
      <c r="D668" s="6">
        <f>Table2[[#This Row],[MntFishProducts]]</f>
        <v>6</v>
      </c>
      <c r="E668" s="6">
        <f>Table2[[#This Row],[MntSweetProducts]]</f>
        <v>2</v>
      </c>
      <c r="F668" s="6">
        <f>Table2[[#This Row],[MntGoldProds]]</f>
        <v>2</v>
      </c>
      <c r="G668" s="8">
        <f>Table5[[#This Row],[Age]]</f>
        <v>57</v>
      </c>
      <c r="H668" s="17" t="s">
        <v>31</v>
      </c>
      <c r="I668" s="16" t="str">
        <f>IF(AND(People!$J668&gt;=16,People!$J668&lt;=25),"16-25",IF(AND(People!$J668&gt;=26,People!$J668&lt;=35),"26-35",IF(AND(People!$J668&gt;=36,People!$J668&lt;=45),"36-45",IF(AND(People!$J668&gt;=46,People!$J668&lt;=55),"46-55",IF(AND(People!$J668&gt;=56,People!$J668&lt;=65),"56-65",IF(AND(People!$J668&gt;=66,People!$J668&lt;=75),"66-75","ALL"))))))</f>
        <v>56-65</v>
      </c>
      <c r="J668" t="str">
        <f>Table5[[#This Row],[Kid Home]]</f>
        <v>No</v>
      </c>
      <c r="K668" t="str">
        <f>Table5[[#This Row],[TennHome]]</f>
        <v>No</v>
      </c>
    </row>
    <row r="669" spans="1:11" ht="16.5" x14ac:dyDescent="0.3">
      <c r="A669" s="4">
        <f>Table2[[#This Row],[MntWines]]</f>
        <v>6</v>
      </c>
      <c r="B669" s="4">
        <f>Table2[[#This Row],[MntFruits]]</f>
        <v>1</v>
      </c>
      <c r="C669" s="4">
        <f>Table2[[#This Row],[MntMeatProducts]]</f>
        <v>7</v>
      </c>
      <c r="D669" s="4">
        <f>Table2[[#This Row],[MntFishProducts]]</f>
        <v>23</v>
      </c>
      <c r="E669" s="4">
        <f>Table2[[#This Row],[MntSweetProducts]]</f>
        <v>4</v>
      </c>
      <c r="F669" s="4">
        <f>Table2[[#This Row],[MntGoldProds]]</f>
        <v>19</v>
      </c>
      <c r="G669" s="8">
        <f>Table5[[#This Row],[Age]]</f>
        <v>53</v>
      </c>
      <c r="H669" s="2" t="s">
        <v>30</v>
      </c>
      <c r="I669" s="16" t="str">
        <f>IF(AND(People!$J669&gt;=16,People!$J669&lt;=25),"16-25",IF(AND(People!$J669&gt;=26,People!$J669&lt;=35),"26-35",IF(AND(People!$J669&gt;=36,People!$J669&lt;=45),"36-45",IF(AND(People!$J669&gt;=46,People!$J669&lt;=55),"46-55",IF(AND(People!$J669&gt;=56,People!$J669&lt;=65),"56-65",IF(AND(People!$J669&gt;=66,People!$J669&lt;=75),"66-75","ALL"))))))</f>
        <v>46-55</v>
      </c>
      <c r="J669" t="str">
        <f>Table5[[#This Row],[Kid Home]]</f>
        <v>No</v>
      </c>
      <c r="K669" t="str">
        <f>Table5[[#This Row],[TennHome]]</f>
        <v>No</v>
      </c>
    </row>
    <row r="670" spans="1:11" ht="16.5" x14ac:dyDescent="0.3">
      <c r="A670" s="6">
        <f>Table2[[#This Row],[MntWines]]</f>
        <v>14</v>
      </c>
      <c r="B670" s="6">
        <f>Table2[[#This Row],[MntFruits]]</f>
        <v>0</v>
      </c>
      <c r="C670" s="6">
        <f>Table2[[#This Row],[MntMeatProducts]]</f>
        <v>3</v>
      </c>
      <c r="D670" s="6">
        <f>Table2[[#This Row],[MntFishProducts]]</f>
        <v>0</v>
      </c>
      <c r="E670" s="6">
        <f>Table2[[#This Row],[MntSweetProducts]]</f>
        <v>0</v>
      </c>
      <c r="F670" s="6">
        <f>Table2[[#This Row],[MntGoldProds]]</f>
        <v>3</v>
      </c>
      <c r="G670" s="8">
        <f>Table5[[#This Row],[Age]]</f>
        <v>39</v>
      </c>
      <c r="H670" s="17" t="s">
        <v>33</v>
      </c>
      <c r="I670" s="16" t="str">
        <f>IF(AND(People!$J670&gt;=16,People!$J670&lt;=25),"16-25",IF(AND(People!$J670&gt;=26,People!$J670&lt;=35),"26-35",IF(AND(People!$J670&gt;=36,People!$J670&lt;=45),"36-45",IF(AND(People!$J670&gt;=46,People!$J670&lt;=55),"46-55",IF(AND(People!$J670&gt;=56,People!$J670&lt;=65),"56-65",IF(AND(People!$J670&gt;=66,People!$J670&lt;=75),"66-75","ALL"))))))</f>
        <v>36-45</v>
      </c>
      <c r="J670" t="str">
        <f>Table5[[#This Row],[Kid Home]]</f>
        <v>No</v>
      </c>
      <c r="K670" t="str">
        <f>Table5[[#This Row],[TennHome]]</f>
        <v>Yes</v>
      </c>
    </row>
    <row r="671" spans="1:11" ht="16.5" x14ac:dyDescent="0.3">
      <c r="A671" s="4">
        <f>Table2[[#This Row],[MntWines]]</f>
        <v>1</v>
      </c>
      <c r="B671" s="4">
        <f>Table2[[#This Row],[MntFruits]]</f>
        <v>10</v>
      </c>
      <c r="C671" s="4">
        <f>Table2[[#This Row],[MntMeatProducts]]</f>
        <v>11</v>
      </c>
      <c r="D671" s="4">
        <f>Table2[[#This Row],[MntFishProducts]]</f>
        <v>19</v>
      </c>
      <c r="E671" s="4">
        <f>Table2[[#This Row],[MntSweetProducts]]</f>
        <v>3</v>
      </c>
      <c r="F671" s="4">
        <f>Table2[[#This Row],[MntGoldProds]]</f>
        <v>15</v>
      </c>
      <c r="G671" s="8">
        <f>Table5[[#This Row],[Age]]</f>
        <v>26</v>
      </c>
      <c r="H671" s="2" t="s">
        <v>33</v>
      </c>
      <c r="I671" s="16" t="str">
        <f>IF(AND(People!$J671&gt;=16,People!$J671&lt;=25),"16-25",IF(AND(People!$J671&gt;=26,People!$J671&lt;=35),"26-35",IF(AND(People!$J671&gt;=36,People!$J671&lt;=45),"36-45",IF(AND(People!$J671&gt;=46,People!$J671&lt;=55),"46-55",IF(AND(People!$J671&gt;=56,People!$J671&lt;=65),"56-65",IF(AND(People!$J671&gt;=66,People!$J671&lt;=75),"66-75","ALL"))))))</f>
        <v>26-35</v>
      </c>
      <c r="J671" t="str">
        <f>Table5[[#This Row],[Kid Home]]</f>
        <v>Yes</v>
      </c>
      <c r="K671" t="str">
        <f>Table5[[#This Row],[TennHome]]</f>
        <v>No</v>
      </c>
    </row>
    <row r="672" spans="1:11" ht="16.5" x14ac:dyDescent="0.3">
      <c r="A672" s="6">
        <f>Table2[[#This Row],[MntWines]]</f>
        <v>26</v>
      </c>
      <c r="B672" s="6">
        <f>Table2[[#This Row],[MntFruits]]</f>
        <v>0</v>
      </c>
      <c r="C672" s="6">
        <f>Table2[[#This Row],[MntMeatProducts]]</f>
        <v>6</v>
      </c>
      <c r="D672" s="6">
        <f>Table2[[#This Row],[MntFishProducts]]</f>
        <v>0</v>
      </c>
      <c r="E672" s="6">
        <f>Table2[[#This Row],[MntSweetProducts]]</f>
        <v>0</v>
      </c>
      <c r="F672" s="6">
        <f>Table2[[#This Row],[MntGoldProds]]</f>
        <v>2</v>
      </c>
      <c r="G672" s="8">
        <f>Table5[[#This Row],[Age]]</f>
        <v>45</v>
      </c>
      <c r="H672" s="17" t="s">
        <v>33</v>
      </c>
      <c r="I672" s="16" t="str">
        <f>IF(AND(People!$J672&gt;=16,People!$J672&lt;=25),"16-25",IF(AND(People!$J672&gt;=26,People!$J672&lt;=35),"26-35",IF(AND(People!$J672&gt;=36,People!$J672&lt;=45),"36-45",IF(AND(People!$J672&gt;=46,People!$J672&lt;=55),"46-55",IF(AND(People!$J672&gt;=56,People!$J672&lt;=65),"56-65",IF(AND(People!$J672&gt;=66,People!$J672&lt;=75),"66-75","ALL"))))))</f>
        <v>36-45</v>
      </c>
      <c r="J672" t="str">
        <f>Table5[[#This Row],[Kid Home]]</f>
        <v>Yes</v>
      </c>
      <c r="K672" t="str">
        <f>Table5[[#This Row],[TennHome]]</f>
        <v>No</v>
      </c>
    </row>
    <row r="673" spans="1:11" ht="16.5" x14ac:dyDescent="0.3">
      <c r="A673" s="4">
        <f>Table2[[#This Row],[MntWines]]</f>
        <v>111</v>
      </c>
      <c r="B673" s="4">
        <f>Table2[[#This Row],[MntFruits]]</f>
        <v>16</v>
      </c>
      <c r="C673" s="4">
        <f>Table2[[#This Row],[MntMeatProducts]]</f>
        <v>37</v>
      </c>
      <c r="D673" s="4">
        <f>Table2[[#This Row],[MntFishProducts]]</f>
        <v>7</v>
      </c>
      <c r="E673" s="4">
        <f>Table2[[#This Row],[MntSweetProducts]]</f>
        <v>9</v>
      </c>
      <c r="F673" s="4">
        <f>Table2[[#This Row],[MntGoldProds]]</f>
        <v>18</v>
      </c>
      <c r="G673" s="8">
        <f>Table5[[#This Row],[Age]]</f>
        <v>42</v>
      </c>
      <c r="H673" s="2" t="s">
        <v>30</v>
      </c>
      <c r="I673" s="16" t="str">
        <f>IF(AND(People!$J673&gt;=16,People!$J673&lt;=25),"16-25",IF(AND(People!$J673&gt;=26,People!$J673&lt;=35),"26-35",IF(AND(People!$J673&gt;=36,People!$J673&lt;=45),"36-45",IF(AND(People!$J673&gt;=46,People!$J673&lt;=55),"46-55",IF(AND(People!$J673&gt;=56,People!$J673&lt;=65),"56-65",IF(AND(People!$J673&gt;=66,People!$J673&lt;=75),"66-75","ALL"))))))</f>
        <v>36-45</v>
      </c>
      <c r="J673" t="str">
        <f>Table5[[#This Row],[Kid Home]]</f>
        <v>Yes</v>
      </c>
      <c r="K673" t="str">
        <f>Table5[[#This Row],[TennHome]]</f>
        <v>Yes</v>
      </c>
    </row>
    <row r="674" spans="1:11" ht="16.5" x14ac:dyDescent="0.3">
      <c r="A674" s="6">
        <f>Table2[[#This Row],[MntWines]]</f>
        <v>418</v>
      </c>
      <c r="B674" s="6">
        <f>Table2[[#This Row],[MntFruits]]</f>
        <v>61</v>
      </c>
      <c r="C674" s="6">
        <f>Table2[[#This Row],[MntMeatProducts]]</f>
        <v>428</v>
      </c>
      <c r="D674" s="6">
        <f>Table2[[#This Row],[MntFishProducts]]</f>
        <v>80</v>
      </c>
      <c r="E674" s="6">
        <f>Table2[[#This Row],[MntSweetProducts]]</f>
        <v>51</v>
      </c>
      <c r="F674" s="6">
        <f>Table2[[#This Row],[MntGoldProds]]</f>
        <v>10</v>
      </c>
      <c r="G674" s="8">
        <f>Table5[[#This Row],[Age]]</f>
        <v>49</v>
      </c>
      <c r="H674" s="17" t="s">
        <v>38</v>
      </c>
      <c r="I674" s="16" t="str">
        <f>IF(AND(People!$J674&gt;=16,People!$J674&lt;=25),"16-25",IF(AND(People!$J674&gt;=26,People!$J674&lt;=35),"26-35",IF(AND(People!$J674&gt;=36,People!$J674&lt;=45),"36-45",IF(AND(People!$J674&gt;=46,People!$J674&lt;=55),"46-55",IF(AND(People!$J674&gt;=56,People!$J674&lt;=65),"56-65",IF(AND(People!$J674&gt;=66,People!$J674&lt;=75),"66-75","ALL"))))))</f>
        <v>46-55</v>
      </c>
      <c r="J674" t="str">
        <f>Table5[[#This Row],[Kid Home]]</f>
        <v>No</v>
      </c>
      <c r="K674" t="str">
        <f>Table5[[#This Row],[TennHome]]</f>
        <v>Yes</v>
      </c>
    </row>
    <row r="675" spans="1:11" ht="16.5" x14ac:dyDescent="0.3">
      <c r="A675" s="4">
        <f>Table2[[#This Row],[MntWines]]</f>
        <v>327</v>
      </c>
      <c r="B675" s="4">
        <f>Table2[[#This Row],[MntFruits]]</f>
        <v>9</v>
      </c>
      <c r="C675" s="4">
        <f>Table2[[#This Row],[MntMeatProducts]]</f>
        <v>122</v>
      </c>
      <c r="D675" s="4">
        <f>Table2[[#This Row],[MntFishProducts]]</f>
        <v>19</v>
      </c>
      <c r="E675" s="4">
        <f>Table2[[#This Row],[MntSweetProducts]]</f>
        <v>14</v>
      </c>
      <c r="F675" s="4">
        <f>Table2[[#This Row],[MntGoldProds]]</f>
        <v>83</v>
      </c>
      <c r="G675" s="8">
        <f>Table5[[#This Row],[Age]]</f>
        <v>51</v>
      </c>
      <c r="H675" s="2" t="s">
        <v>33</v>
      </c>
      <c r="I675" s="16" t="str">
        <f>IF(AND(People!$J675&gt;=16,People!$J675&lt;=25),"16-25",IF(AND(People!$J675&gt;=26,People!$J675&lt;=35),"26-35",IF(AND(People!$J675&gt;=36,People!$J675&lt;=45),"36-45",IF(AND(People!$J675&gt;=46,People!$J675&lt;=55),"46-55",IF(AND(People!$J675&gt;=56,People!$J675&lt;=65),"56-65",IF(AND(People!$J675&gt;=66,People!$J675&lt;=75),"66-75","ALL"))))))</f>
        <v>46-55</v>
      </c>
      <c r="J675" t="str">
        <f>Table5[[#This Row],[Kid Home]]</f>
        <v>No</v>
      </c>
      <c r="K675" t="str">
        <f>Table5[[#This Row],[TennHome]]</f>
        <v>Yes</v>
      </c>
    </row>
    <row r="676" spans="1:11" ht="16.5" x14ac:dyDescent="0.3">
      <c r="A676" s="6">
        <f>Table2[[#This Row],[MntWines]]</f>
        <v>371</v>
      </c>
      <c r="B676" s="6">
        <f>Table2[[#This Row],[MntFruits]]</f>
        <v>159</v>
      </c>
      <c r="C676" s="6">
        <f>Table2[[#This Row],[MntMeatProducts]]</f>
        <v>194</v>
      </c>
      <c r="D676" s="6">
        <f>Table2[[#This Row],[MntFishProducts]]</f>
        <v>58</v>
      </c>
      <c r="E676" s="6">
        <f>Table2[[#This Row],[MntSweetProducts]]</f>
        <v>106</v>
      </c>
      <c r="F676" s="6">
        <f>Table2[[#This Row],[MntGoldProds]]</f>
        <v>141</v>
      </c>
      <c r="G676" s="8">
        <f>Table5[[#This Row],[Age]]</f>
        <v>42</v>
      </c>
      <c r="H676" s="17" t="s">
        <v>30</v>
      </c>
      <c r="I676" s="16" t="str">
        <f>IF(AND(People!$J676&gt;=16,People!$J676&lt;=25),"16-25",IF(AND(People!$J676&gt;=26,People!$J676&lt;=35),"26-35",IF(AND(People!$J676&gt;=36,People!$J676&lt;=45),"36-45",IF(AND(People!$J676&gt;=46,People!$J676&lt;=55),"46-55",IF(AND(People!$J676&gt;=56,People!$J676&lt;=65),"56-65",IF(AND(People!$J676&gt;=66,People!$J676&lt;=75),"66-75","ALL"))))))</f>
        <v>36-45</v>
      </c>
      <c r="J676" t="str">
        <f>Table5[[#This Row],[Kid Home]]</f>
        <v>No</v>
      </c>
      <c r="K676" t="str">
        <f>Table5[[#This Row],[TennHome]]</f>
        <v>Yes</v>
      </c>
    </row>
    <row r="677" spans="1:11" ht="16.5" x14ac:dyDescent="0.3">
      <c r="A677" s="4">
        <f>Table2[[#This Row],[MntWines]]</f>
        <v>275</v>
      </c>
      <c r="B677" s="4">
        <f>Table2[[#This Row],[MntFruits]]</f>
        <v>59</v>
      </c>
      <c r="C677" s="4">
        <f>Table2[[#This Row],[MntMeatProducts]]</f>
        <v>107</v>
      </c>
      <c r="D677" s="4">
        <f>Table2[[#This Row],[MntFishProducts]]</f>
        <v>69</v>
      </c>
      <c r="E677" s="4">
        <f>Table2[[#This Row],[MntSweetProducts]]</f>
        <v>101</v>
      </c>
      <c r="F677" s="4">
        <f>Table2[[#This Row],[MntGoldProds]]</f>
        <v>59</v>
      </c>
      <c r="G677" s="8">
        <f>Table5[[#This Row],[Age]]</f>
        <v>33</v>
      </c>
      <c r="H677" s="2" t="s">
        <v>33</v>
      </c>
      <c r="I677" s="16" t="str">
        <f>IF(AND(People!$J677&gt;=16,People!$J677&lt;=25),"16-25",IF(AND(People!$J677&gt;=26,People!$J677&lt;=35),"26-35",IF(AND(People!$J677&gt;=36,People!$J677&lt;=45),"36-45",IF(AND(People!$J677&gt;=46,People!$J677&lt;=55),"46-55",IF(AND(People!$J677&gt;=56,People!$J677&lt;=65),"56-65",IF(AND(People!$J677&gt;=66,People!$J677&lt;=75),"66-75","ALL"))))))</f>
        <v>26-35</v>
      </c>
      <c r="J677" t="str">
        <f>Table5[[#This Row],[Kid Home]]</f>
        <v>No</v>
      </c>
      <c r="K677" t="str">
        <f>Table5[[#This Row],[TennHome]]</f>
        <v>Yes</v>
      </c>
    </row>
    <row r="678" spans="1:11" ht="16.5" x14ac:dyDescent="0.3">
      <c r="A678" s="6">
        <f>Table2[[#This Row],[MntWines]]</f>
        <v>789</v>
      </c>
      <c r="B678" s="6">
        <f>Table2[[#This Row],[MntFruits]]</f>
        <v>0</v>
      </c>
      <c r="C678" s="6">
        <f>Table2[[#This Row],[MntMeatProducts]]</f>
        <v>142</v>
      </c>
      <c r="D678" s="6">
        <f>Table2[[#This Row],[MntFishProducts]]</f>
        <v>12</v>
      </c>
      <c r="E678" s="6">
        <f>Table2[[#This Row],[MntSweetProducts]]</f>
        <v>9</v>
      </c>
      <c r="F678" s="6">
        <f>Table2[[#This Row],[MntGoldProds]]</f>
        <v>38</v>
      </c>
      <c r="G678" s="8">
        <f>Table5[[#This Row],[Age]]</f>
        <v>37</v>
      </c>
      <c r="H678" s="17" t="s">
        <v>33</v>
      </c>
      <c r="I678" s="16" t="str">
        <f>IF(AND(People!$J678&gt;=16,People!$J678&lt;=25),"16-25",IF(AND(People!$J678&gt;=26,People!$J678&lt;=35),"26-35",IF(AND(People!$J678&gt;=36,People!$J678&lt;=45),"36-45",IF(AND(People!$J678&gt;=46,People!$J678&lt;=55),"46-55",IF(AND(People!$J678&gt;=56,People!$J678&lt;=65),"56-65",IF(AND(People!$J678&gt;=66,People!$J678&lt;=75),"66-75","ALL"))))))</f>
        <v>36-45</v>
      </c>
      <c r="J678" t="str">
        <f>Table5[[#This Row],[Kid Home]]</f>
        <v>No</v>
      </c>
      <c r="K678" t="str">
        <f>Table5[[#This Row],[TennHome]]</f>
        <v>Yes</v>
      </c>
    </row>
    <row r="679" spans="1:11" ht="16.5" x14ac:dyDescent="0.3">
      <c r="A679" s="4">
        <f>Table2[[#This Row],[MntWines]]</f>
        <v>1</v>
      </c>
      <c r="B679" s="4">
        <f>Table2[[#This Row],[MntFruits]]</f>
        <v>1</v>
      </c>
      <c r="C679" s="4">
        <f>Table2[[#This Row],[MntMeatProducts]]</f>
        <v>5</v>
      </c>
      <c r="D679" s="4">
        <f>Table2[[#This Row],[MntFishProducts]]</f>
        <v>0</v>
      </c>
      <c r="E679" s="4">
        <f>Table2[[#This Row],[MntSweetProducts]]</f>
        <v>3</v>
      </c>
      <c r="F679" s="4">
        <f>Table2[[#This Row],[MntGoldProds]]</f>
        <v>1</v>
      </c>
      <c r="G679" s="8">
        <f>Table5[[#This Row],[Age]]</f>
        <v>40</v>
      </c>
      <c r="H679" s="2" t="s">
        <v>30</v>
      </c>
      <c r="I679" s="16" t="str">
        <f>IF(AND(People!$J679&gt;=16,People!$J679&lt;=25),"16-25",IF(AND(People!$J679&gt;=26,People!$J679&lt;=35),"26-35",IF(AND(People!$J679&gt;=36,People!$J679&lt;=45),"36-45",IF(AND(People!$J679&gt;=46,People!$J679&lt;=55),"46-55",IF(AND(People!$J679&gt;=56,People!$J679&lt;=65),"56-65",IF(AND(People!$J679&gt;=66,People!$J679&lt;=75),"66-75","ALL"))))))</f>
        <v>36-45</v>
      </c>
      <c r="J679" t="str">
        <f>Table5[[#This Row],[Kid Home]]</f>
        <v>Yes</v>
      </c>
      <c r="K679" t="str">
        <f>Table5[[#This Row],[TennHome]]</f>
        <v>No</v>
      </c>
    </row>
    <row r="680" spans="1:11" ht="16.5" x14ac:dyDescent="0.3">
      <c r="A680" s="6">
        <f>Table2[[#This Row],[MntWines]]</f>
        <v>1004</v>
      </c>
      <c r="B680" s="6">
        <f>Table2[[#This Row],[MntFruits]]</f>
        <v>12</v>
      </c>
      <c r="C680" s="6">
        <f>Table2[[#This Row],[MntMeatProducts]]</f>
        <v>145</v>
      </c>
      <c r="D680" s="6">
        <f>Table2[[#This Row],[MntFishProducts]]</f>
        <v>32</v>
      </c>
      <c r="E680" s="6">
        <f>Table2[[#This Row],[MntSweetProducts]]</f>
        <v>12</v>
      </c>
      <c r="F680" s="6">
        <f>Table2[[#This Row],[MntGoldProds]]</f>
        <v>36</v>
      </c>
      <c r="G680" s="8">
        <f>Table5[[#This Row],[Age]]</f>
        <v>49</v>
      </c>
      <c r="H680" s="17" t="s">
        <v>33</v>
      </c>
      <c r="I680" s="16" t="str">
        <f>IF(AND(People!$J680&gt;=16,People!$J680&lt;=25),"16-25",IF(AND(People!$J680&gt;=26,People!$J680&lt;=35),"26-35",IF(AND(People!$J680&gt;=36,People!$J680&lt;=45),"36-45",IF(AND(People!$J680&gt;=46,People!$J680&lt;=55),"46-55",IF(AND(People!$J680&gt;=56,People!$J680&lt;=65),"56-65",IF(AND(People!$J680&gt;=66,People!$J680&lt;=75),"66-75","ALL"))))))</f>
        <v>46-55</v>
      </c>
      <c r="J680" t="str">
        <f>Table5[[#This Row],[Kid Home]]</f>
        <v>No</v>
      </c>
      <c r="K680" t="str">
        <f>Table5[[#This Row],[TennHome]]</f>
        <v>Yes</v>
      </c>
    </row>
    <row r="681" spans="1:11" ht="16.5" x14ac:dyDescent="0.3">
      <c r="A681" s="4">
        <f>Table2[[#This Row],[MntWines]]</f>
        <v>187</v>
      </c>
      <c r="B681" s="4">
        <f>Table2[[#This Row],[MntFruits]]</f>
        <v>81</v>
      </c>
      <c r="C681" s="4">
        <f>Table2[[#This Row],[MntMeatProducts]]</f>
        <v>149</v>
      </c>
      <c r="D681" s="4">
        <f>Table2[[#This Row],[MntFishProducts]]</f>
        <v>25</v>
      </c>
      <c r="E681" s="4">
        <f>Table2[[#This Row],[MntSweetProducts]]</f>
        <v>43</v>
      </c>
      <c r="F681" s="4">
        <f>Table2[[#This Row],[MntGoldProds]]</f>
        <v>91</v>
      </c>
      <c r="G681" s="8">
        <f>Table5[[#This Row],[Age]]</f>
        <v>35</v>
      </c>
      <c r="H681" s="2" t="s">
        <v>30</v>
      </c>
      <c r="I681" s="16" t="str">
        <f>IF(AND(People!$J681&gt;=16,People!$J681&lt;=25),"16-25",IF(AND(People!$J681&gt;=26,People!$J681&lt;=35),"26-35",IF(AND(People!$J681&gt;=36,People!$J681&lt;=45),"36-45",IF(AND(People!$J681&gt;=46,People!$J681&lt;=55),"46-55",IF(AND(People!$J681&gt;=56,People!$J681&lt;=65),"56-65",IF(AND(People!$J681&gt;=66,People!$J681&lt;=75),"66-75","ALL"))))))</f>
        <v>26-35</v>
      </c>
      <c r="J681" t="str">
        <f>Table5[[#This Row],[Kid Home]]</f>
        <v>No</v>
      </c>
      <c r="K681" t="str">
        <f>Table5[[#This Row],[TennHome]]</f>
        <v>No</v>
      </c>
    </row>
    <row r="682" spans="1:11" ht="16.5" x14ac:dyDescent="0.3">
      <c r="A682" s="6">
        <f>Table2[[#This Row],[MntWines]]</f>
        <v>56</v>
      </c>
      <c r="B682" s="6">
        <f>Table2[[#This Row],[MntFruits]]</f>
        <v>4</v>
      </c>
      <c r="C682" s="6">
        <f>Table2[[#This Row],[MntMeatProducts]]</f>
        <v>76</v>
      </c>
      <c r="D682" s="6">
        <f>Table2[[#This Row],[MntFishProducts]]</f>
        <v>17</v>
      </c>
      <c r="E682" s="6">
        <f>Table2[[#This Row],[MntSweetProducts]]</f>
        <v>1</v>
      </c>
      <c r="F682" s="6">
        <f>Table2[[#This Row],[MntGoldProds]]</f>
        <v>18</v>
      </c>
      <c r="G682" s="8">
        <f>Table5[[#This Row],[Age]]</f>
        <v>28</v>
      </c>
      <c r="H682" s="17" t="s">
        <v>35</v>
      </c>
      <c r="I682" s="16" t="str">
        <f>IF(AND(People!$J682&gt;=16,People!$J682&lt;=25),"16-25",IF(AND(People!$J682&gt;=26,People!$J682&lt;=35),"26-35",IF(AND(People!$J682&gt;=36,People!$J682&lt;=45),"36-45",IF(AND(People!$J682&gt;=46,People!$J682&lt;=55),"46-55",IF(AND(People!$J682&gt;=56,People!$J682&lt;=65),"56-65",IF(AND(People!$J682&gt;=66,People!$J682&lt;=75),"66-75","ALL"))))))</f>
        <v>26-35</v>
      </c>
      <c r="J682" t="str">
        <f>Table5[[#This Row],[Kid Home]]</f>
        <v>Yes</v>
      </c>
      <c r="K682" t="str">
        <f>Table5[[#This Row],[TennHome]]</f>
        <v>No</v>
      </c>
    </row>
    <row r="683" spans="1:11" ht="16.5" x14ac:dyDescent="0.3">
      <c r="A683" s="4">
        <f>Table2[[#This Row],[MntWines]]</f>
        <v>365</v>
      </c>
      <c r="B683" s="4">
        <f>Table2[[#This Row],[MntFruits]]</f>
        <v>32</v>
      </c>
      <c r="C683" s="4">
        <f>Table2[[#This Row],[MntMeatProducts]]</f>
        <v>117</v>
      </c>
      <c r="D683" s="4">
        <f>Table2[[#This Row],[MntFishProducts]]</f>
        <v>34</v>
      </c>
      <c r="E683" s="4">
        <f>Table2[[#This Row],[MntSweetProducts]]</f>
        <v>110</v>
      </c>
      <c r="F683" s="4">
        <f>Table2[[#This Row],[MntGoldProds]]</f>
        <v>6</v>
      </c>
      <c r="G683" s="8">
        <f>Table5[[#This Row],[Age]]</f>
        <v>33</v>
      </c>
      <c r="H683" s="2" t="s">
        <v>35</v>
      </c>
      <c r="I683" s="16" t="str">
        <f>IF(AND(People!$J683&gt;=16,People!$J683&lt;=25),"16-25",IF(AND(People!$J683&gt;=26,People!$J683&lt;=35),"26-35",IF(AND(People!$J683&gt;=36,People!$J683&lt;=45),"36-45",IF(AND(People!$J683&gt;=46,People!$J683&lt;=55),"46-55",IF(AND(People!$J683&gt;=56,People!$J683&lt;=65),"56-65",IF(AND(People!$J683&gt;=66,People!$J683&lt;=75),"66-75","ALL"))))))</f>
        <v>26-35</v>
      </c>
      <c r="J683" t="str">
        <f>Table5[[#This Row],[Kid Home]]</f>
        <v>No</v>
      </c>
      <c r="K683" t="str">
        <f>Table5[[#This Row],[TennHome]]</f>
        <v>No</v>
      </c>
    </row>
    <row r="684" spans="1:11" ht="16.5" x14ac:dyDescent="0.3">
      <c r="A684" s="6">
        <f>Table2[[#This Row],[MntWines]]</f>
        <v>595</v>
      </c>
      <c r="B684" s="6">
        <f>Table2[[#This Row],[MntFruits]]</f>
        <v>23</v>
      </c>
      <c r="C684" s="6">
        <f>Table2[[#This Row],[MntMeatProducts]]</f>
        <v>123</v>
      </c>
      <c r="D684" s="6">
        <f>Table2[[#This Row],[MntFishProducts]]</f>
        <v>10</v>
      </c>
      <c r="E684" s="6">
        <f>Table2[[#This Row],[MntSweetProducts]]</f>
        <v>23</v>
      </c>
      <c r="F684" s="6">
        <f>Table2[[#This Row],[MntGoldProds]]</f>
        <v>154</v>
      </c>
      <c r="G684" s="8">
        <f>Table5[[#This Row],[Age]]</f>
        <v>50</v>
      </c>
      <c r="H684" s="17" t="s">
        <v>31</v>
      </c>
      <c r="I684" s="16" t="str">
        <f>IF(AND(People!$J684&gt;=16,People!$J684&lt;=25),"16-25",IF(AND(People!$J684&gt;=26,People!$J684&lt;=35),"26-35",IF(AND(People!$J684&gt;=36,People!$J684&lt;=45),"36-45",IF(AND(People!$J684&gt;=46,People!$J684&lt;=55),"46-55",IF(AND(People!$J684&gt;=56,People!$J684&lt;=65),"56-65",IF(AND(People!$J684&gt;=66,People!$J684&lt;=75),"66-75","ALL"))))))</f>
        <v>46-55</v>
      </c>
      <c r="J684" t="str">
        <f>Table5[[#This Row],[Kid Home]]</f>
        <v>No</v>
      </c>
      <c r="K684" t="str">
        <f>Table5[[#This Row],[TennHome]]</f>
        <v>Yes</v>
      </c>
    </row>
    <row r="685" spans="1:11" ht="16.5" x14ac:dyDescent="0.3">
      <c r="A685" s="4">
        <f>Table2[[#This Row],[MntWines]]</f>
        <v>1132</v>
      </c>
      <c r="B685" s="4">
        <f>Table2[[#This Row],[MntFruits]]</f>
        <v>134</v>
      </c>
      <c r="C685" s="4">
        <f>Table2[[#This Row],[MntMeatProducts]]</f>
        <v>384</v>
      </c>
      <c r="D685" s="4">
        <f>Table2[[#This Row],[MntFishProducts]]</f>
        <v>175</v>
      </c>
      <c r="E685" s="4">
        <f>Table2[[#This Row],[MntSweetProducts]]</f>
        <v>134</v>
      </c>
      <c r="F685" s="4">
        <f>Table2[[#This Row],[MntGoldProds]]</f>
        <v>115</v>
      </c>
      <c r="G685" s="8">
        <f>Table5[[#This Row],[Age]]</f>
        <v>45</v>
      </c>
      <c r="H685" s="2" t="s">
        <v>31</v>
      </c>
      <c r="I685" s="16" t="str">
        <f>IF(AND(People!$J685&gt;=16,People!$J685&lt;=25),"16-25",IF(AND(People!$J685&gt;=26,People!$J685&lt;=35),"26-35",IF(AND(People!$J685&gt;=36,People!$J685&lt;=45),"36-45",IF(AND(People!$J685&gt;=46,People!$J685&lt;=55),"46-55",IF(AND(People!$J685&gt;=56,People!$J685&lt;=65),"56-65",IF(AND(People!$J685&gt;=66,People!$J685&lt;=75),"66-75","ALL"))))))</f>
        <v>36-45</v>
      </c>
      <c r="J685" t="str">
        <f>Table5[[#This Row],[Kid Home]]</f>
        <v>No</v>
      </c>
      <c r="K685" t="str">
        <f>Table5[[#This Row],[TennHome]]</f>
        <v>No</v>
      </c>
    </row>
    <row r="686" spans="1:11" ht="16.5" x14ac:dyDescent="0.3">
      <c r="A686" s="6">
        <f>Table2[[#This Row],[MntWines]]</f>
        <v>34</v>
      </c>
      <c r="B686" s="6">
        <f>Table2[[#This Row],[MntFruits]]</f>
        <v>11</v>
      </c>
      <c r="C686" s="6">
        <f>Table2[[#This Row],[MntMeatProducts]]</f>
        <v>137</v>
      </c>
      <c r="D686" s="6">
        <f>Table2[[#This Row],[MntFishProducts]]</f>
        <v>179</v>
      </c>
      <c r="E686" s="6">
        <f>Table2[[#This Row],[MntSweetProducts]]</f>
        <v>61</v>
      </c>
      <c r="F686" s="6">
        <f>Table2[[#This Row],[MntGoldProds]]</f>
        <v>45</v>
      </c>
      <c r="G686" s="8">
        <f>Table5[[#This Row],[Age]]</f>
        <v>31</v>
      </c>
      <c r="H686" s="17" t="s">
        <v>31</v>
      </c>
      <c r="I686" s="16" t="str">
        <f>IF(AND(People!$J686&gt;=16,People!$J686&lt;=25),"16-25",IF(AND(People!$J686&gt;=26,People!$J686&lt;=35),"26-35",IF(AND(People!$J686&gt;=36,People!$J686&lt;=45),"36-45",IF(AND(People!$J686&gt;=46,People!$J686&lt;=55),"46-55",IF(AND(People!$J686&gt;=56,People!$J686&lt;=65),"56-65",IF(AND(People!$J686&gt;=66,People!$J686&lt;=75),"66-75","ALL"))))))</f>
        <v>26-35</v>
      </c>
      <c r="J686" t="str">
        <f>Table5[[#This Row],[Kid Home]]</f>
        <v>No</v>
      </c>
      <c r="K686" t="str">
        <f>Table5[[#This Row],[TennHome]]</f>
        <v>No</v>
      </c>
    </row>
    <row r="687" spans="1:11" ht="16.5" x14ac:dyDescent="0.3">
      <c r="A687" s="4">
        <f>Table2[[#This Row],[MntWines]]</f>
        <v>116</v>
      </c>
      <c r="B687" s="4">
        <f>Table2[[#This Row],[MntFruits]]</f>
        <v>6</v>
      </c>
      <c r="C687" s="4">
        <f>Table2[[#This Row],[MntMeatProducts]]</f>
        <v>82</v>
      </c>
      <c r="D687" s="4">
        <f>Table2[[#This Row],[MntFishProducts]]</f>
        <v>6</v>
      </c>
      <c r="E687" s="4">
        <f>Table2[[#This Row],[MntSweetProducts]]</f>
        <v>6</v>
      </c>
      <c r="F687" s="4">
        <f>Table2[[#This Row],[MntGoldProds]]</f>
        <v>41</v>
      </c>
      <c r="G687" s="8">
        <f>Table5[[#This Row],[Age]]</f>
        <v>58</v>
      </c>
      <c r="H687" s="2" t="s">
        <v>35</v>
      </c>
      <c r="I687" s="16" t="str">
        <f>IF(AND(People!$J687&gt;=16,People!$J687&lt;=25),"16-25",IF(AND(People!$J687&gt;=26,People!$J687&lt;=35),"26-35",IF(AND(People!$J687&gt;=36,People!$J687&lt;=45),"36-45",IF(AND(People!$J687&gt;=46,People!$J687&lt;=55),"46-55",IF(AND(People!$J687&gt;=56,People!$J687&lt;=65),"56-65",IF(AND(People!$J687&gt;=66,People!$J687&lt;=75),"66-75","ALL"))))))</f>
        <v>56-65</v>
      </c>
      <c r="J687" t="str">
        <f>Table5[[#This Row],[Kid Home]]</f>
        <v>No</v>
      </c>
      <c r="K687" t="str">
        <f>Table5[[#This Row],[TennHome]]</f>
        <v>Yes</v>
      </c>
    </row>
    <row r="688" spans="1:11" ht="16.5" x14ac:dyDescent="0.3">
      <c r="A688" s="6">
        <f>Table2[[#This Row],[MntWines]]</f>
        <v>565</v>
      </c>
      <c r="B688" s="6">
        <f>Table2[[#This Row],[MntFruits]]</f>
        <v>32</v>
      </c>
      <c r="C688" s="6">
        <f>Table2[[#This Row],[MntMeatProducts]]</f>
        <v>435</v>
      </c>
      <c r="D688" s="6">
        <f>Table2[[#This Row],[MntFishProducts]]</f>
        <v>28</v>
      </c>
      <c r="E688" s="6">
        <f>Table2[[#This Row],[MntSweetProducts]]</f>
        <v>32</v>
      </c>
      <c r="F688" s="6">
        <f>Table2[[#This Row],[MntGoldProds]]</f>
        <v>54</v>
      </c>
      <c r="G688" s="8">
        <f>Table5[[#This Row],[Age]]</f>
        <v>46</v>
      </c>
      <c r="H688" s="17" t="s">
        <v>30</v>
      </c>
      <c r="I688" s="16" t="str">
        <f>IF(AND(People!$J688&gt;=16,People!$J688&lt;=25),"16-25",IF(AND(People!$J688&gt;=26,People!$J688&lt;=35),"26-35",IF(AND(People!$J688&gt;=36,People!$J688&lt;=45),"36-45",IF(AND(People!$J688&gt;=46,People!$J688&lt;=55),"46-55",IF(AND(People!$J688&gt;=56,People!$J688&lt;=65),"56-65",IF(AND(People!$J688&gt;=66,People!$J688&lt;=75),"66-75","ALL"))))))</f>
        <v>46-55</v>
      </c>
      <c r="J688" t="str">
        <f>Table5[[#This Row],[Kid Home]]</f>
        <v>No</v>
      </c>
      <c r="K688" t="str">
        <f>Table5[[#This Row],[TennHome]]</f>
        <v>No</v>
      </c>
    </row>
    <row r="689" spans="1:11" ht="16.5" x14ac:dyDescent="0.3">
      <c r="A689" s="4">
        <f>Table2[[#This Row],[MntWines]]</f>
        <v>372</v>
      </c>
      <c r="B689" s="4">
        <f>Table2[[#This Row],[MntFruits]]</f>
        <v>18</v>
      </c>
      <c r="C689" s="4">
        <f>Table2[[#This Row],[MntMeatProducts]]</f>
        <v>126</v>
      </c>
      <c r="D689" s="4">
        <f>Table2[[#This Row],[MntFishProducts]]</f>
        <v>47</v>
      </c>
      <c r="E689" s="4">
        <f>Table2[[#This Row],[MntSweetProducts]]</f>
        <v>48</v>
      </c>
      <c r="F689" s="4">
        <f>Table2[[#This Row],[MntGoldProds]]</f>
        <v>78</v>
      </c>
      <c r="G689" s="8">
        <f>Table5[[#This Row],[Age]]</f>
        <v>37</v>
      </c>
      <c r="H689" s="2" t="s">
        <v>33</v>
      </c>
      <c r="I689" s="16" t="str">
        <f>IF(AND(People!$J689&gt;=16,People!$J689&lt;=25),"16-25",IF(AND(People!$J689&gt;=26,People!$J689&lt;=35),"26-35",IF(AND(People!$J689&gt;=36,People!$J689&lt;=45),"36-45",IF(AND(People!$J689&gt;=46,People!$J689&lt;=55),"46-55",IF(AND(People!$J689&gt;=56,People!$J689&lt;=65),"56-65",IF(AND(People!$J689&gt;=66,People!$J689&lt;=75),"66-75","ALL"))))))</f>
        <v>36-45</v>
      </c>
      <c r="J689" t="str">
        <f>Table5[[#This Row],[Kid Home]]</f>
        <v>No</v>
      </c>
      <c r="K689" t="str">
        <f>Table5[[#This Row],[TennHome]]</f>
        <v>Yes</v>
      </c>
    </row>
    <row r="690" spans="1:11" ht="16.5" x14ac:dyDescent="0.3">
      <c r="A690" s="6">
        <f>Table2[[#This Row],[MntWines]]</f>
        <v>899</v>
      </c>
      <c r="B690" s="6">
        <f>Table2[[#This Row],[MntFruits]]</f>
        <v>102</v>
      </c>
      <c r="C690" s="6">
        <f>Table2[[#This Row],[MntMeatProducts]]</f>
        <v>838</v>
      </c>
      <c r="D690" s="6">
        <f>Table2[[#This Row],[MntFishProducts]]</f>
        <v>133</v>
      </c>
      <c r="E690" s="6">
        <f>Table2[[#This Row],[MntSweetProducts]]</f>
        <v>102</v>
      </c>
      <c r="F690" s="6">
        <f>Table2[[#This Row],[MntGoldProds]]</f>
        <v>40</v>
      </c>
      <c r="G690" s="8">
        <f>Table5[[#This Row],[Age]]</f>
        <v>40</v>
      </c>
      <c r="H690" s="17" t="s">
        <v>31</v>
      </c>
      <c r="I690" s="16" t="str">
        <f>IF(AND(People!$J690&gt;=16,People!$J690&lt;=25),"16-25",IF(AND(People!$J690&gt;=26,People!$J690&lt;=35),"26-35",IF(AND(People!$J690&gt;=36,People!$J690&lt;=45),"36-45",IF(AND(People!$J690&gt;=46,People!$J690&lt;=55),"46-55",IF(AND(People!$J690&gt;=56,People!$J690&lt;=65),"56-65",IF(AND(People!$J690&gt;=66,People!$J690&lt;=75),"66-75","ALL"))))))</f>
        <v>36-45</v>
      </c>
      <c r="J690" t="str">
        <f>Table5[[#This Row],[Kid Home]]</f>
        <v>No</v>
      </c>
      <c r="K690" t="str">
        <f>Table5[[#This Row],[TennHome]]</f>
        <v>No</v>
      </c>
    </row>
    <row r="691" spans="1:11" ht="16.5" x14ac:dyDescent="0.3">
      <c r="A691" s="4">
        <f>Table2[[#This Row],[MntWines]]</f>
        <v>55</v>
      </c>
      <c r="B691" s="4">
        <f>Table2[[#This Row],[MntFruits]]</f>
        <v>16</v>
      </c>
      <c r="C691" s="4">
        <f>Table2[[#This Row],[MntMeatProducts]]</f>
        <v>1622</v>
      </c>
      <c r="D691" s="4">
        <f>Table2[[#This Row],[MntFishProducts]]</f>
        <v>17</v>
      </c>
      <c r="E691" s="4">
        <f>Table2[[#This Row],[MntSweetProducts]]</f>
        <v>3</v>
      </c>
      <c r="F691" s="4">
        <f>Table2[[#This Row],[MntGoldProds]]</f>
        <v>4</v>
      </c>
      <c r="G691" s="8">
        <f>Table5[[#This Row],[Age]]</f>
        <v>30</v>
      </c>
      <c r="H691" s="2" t="s">
        <v>31</v>
      </c>
      <c r="I691" s="16" t="str">
        <f>IF(AND(People!$J691&gt;=16,People!$J691&lt;=25),"16-25",IF(AND(People!$J691&gt;=26,People!$J691&lt;=35),"26-35",IF(AND(People!$J691&gt;=36,People!$J691&lt;=45),"36-45",IF(AND(People!$J691&gt;=46,People!$J691&lt;=55),"46-55",IF(AND(People!$J691&gt;=56,People!$J691&lt;=65),"56-65",IF(AND(People!$J691&gt;=66,People!$J691&lt;=75),"66-75","ALL"))))))</f>
        <v>26-35</v>
      </c>
      <c r="J691" t="str">
        <f>Table5[[#This Row],[Kid Home]]</f>
        <v>No</v>
      </c>
      <c r="K691" t="str">
        <f>Table5[[#This Row],[TennHome]]</f>
        <v>No</v>
      </c>
    </row>
    <row r="692" spans="1:11" ht="16.5" x14ac:dyDescent="0.3">
      <c r="A692" s="6">
        <f>Table2[[#This Row],[MntWines]]</f>
        <v>760</v>
      </c>
      <c r="B692" s="6">
        <f>Table2[[#This Row],[MntFruits]]</f>
        <v>40</v>
      </c>
      <c r="C692" s="6">
        <f>Table2[[#This Row],[MntMeatProducts]]</f>
        <v>480</v>
      </c>
      <c r="D692" s="6">
        <f>Table2[[#This Row],[MntFishProducts]]</f>
        <v>0</v>
      </c>
      <c r="E692" s="6">
        <f>Table2[[#This Row],[MntSweetProducts]]</f>
        <v>40</v>
      </c>
      <c r="F692" s="6">
        <f>Table2[[#This Row],[MntGoldProds]]</f>
        <v>26</v>
      </c>
      <c r="G692" s="8">
        <f>Table5[[#This Row],[Age]]</f>
        <v>25</v>
      </c>
      <c r="H692" s="17" t="s">
        <v>35</v>
      </c>
      <c r="I692" s="16" t="str">
        <f>IF(AND(People!$J692&gt;=16,People!$J692&lt;=25),"16-25",IF(AND(People!$J692&gt;=26,People!$J692&lt;=35),"26-35",IF(AND(People!$J692&gt;=36,People!$J692&lt;=45),"36-45",IF(AND(People!$J692&gt;=46,People!$J692&lt;=55),"46-55",IF(AND(People!$J692&gt;=56,People!$J692&lt;=65),"56-65",IF(AND(People!$J692&gt;=66,People!$J692&lt;=75),"66-75","ALL"))))))</f>
        <v>16-25</v>
      </c>
      <c r="J692" t="str">
        <f>Table5[[#This Row],[Kid Home]]</f>
        <v>No</v>
      </c>
      <c r="K692" t="str">
        <f>Table5[[#This Row],[TennHome]]</f>
        <v>No</v>
      </c>
    </row>
    <row r="693" spans="1:11" ht="16.5" x14ac:dyDescent="0.3">
      <c r="A693" s="4">
        <f>Table2[[#This Row],[MntWines]]</f>
        <v>260</v>
      </c>
      <c r="B693" s="4">
        <f>Table2[[#This Row],[MntFruits]]</f>
        <v>86</v>
      </c>
      <c r="C693" s="4">
        <f>Table2[[#This Row],[MntMeatProducts]]</f>
        <v>559</v>
      </c>
      <c r="D693" s="4">
        <f>Table2[[#This Row],[MntFishProducts]]</f>
        <v>63</v>
      </c>
      <c r="E693" s="4">
        <f>Table2[[#This Row],[MntSweetProducts]]</f>
        <v>9</v>
      </c>
      <c r="F693" s="4">
        <f>Table2[[#This Row],[MntGoldProds]]</f>
        <v>67</v>
      </c>
      <c r="G693" s="8">
        <f>Table5[[#This Row],[Age]]</f>
        <v>44</v>
      </c>
      <c r="H693" s="2" t="s">
        <v>30</v>
      </c>
      <c r="I693" s="16" t="str">
        <f>IF(AND(People!$J693&gt;=16,People!$J693&lt;=25),"16-25",IF(AND(People!$J693&gt;=26,People!$J693&lt;=35),"26-35",IF(AND(People!$J693&gt;=36,People!$J693&lt;=45),"36-45",IF(AND(People!$J693&gt;=46,People!$J693&lt;=55),"46-55",IF(AND(People!$J693&gt;=56,People!$J693&lt;=65),"56-65",IF(AND(People!$J693&gt;=66,People!$J693&lt;=75),"66-75","ALL"))))))</f>
        <v>36-45</v>
      </c>
      <c r="J693" t="str">
        <f>Table5[[#This Row],[Kid Home]]</f>
        <v>No</v>
      </c>
      <c r="K693" t="str">
        <f>Table5[[#This Row],[TennHome]]</f>
        <v>No</v>
      </c>
    </row>
    <row r="694" spans="1:11" ht="16.5" x14ac:dyDescent="0.3">
      <c r="A694" s="6">
        <f>Table2[[#This Row],[MntWines]]</f>
        <v>459</v>
      </c>
      <c r="B694" s="6">
        <f>Table2[[#This Row],[MntFruits]]</f>
        <v>0</v>
      </c>
      <c r="C694" s="6">
        <f>Table2[[#This Row],[MntMeatProducts]]</f>
        <v>24</v>
      </c>
      <c r="D694" s="6">
        <f>Table2[[#This Row],[MntFishProducts]]</f>
        <v>6</v>
      </c>
      <c r="E694" s="6">
        <f>Table2[[#This Row],[MntSweetProducts]]</f>
        <v>0</v>
      </c>
      <c r="F694" s="6">
        <f>Table2[[#This Row],[MntGoldProds]]</f>
        <v>4</v>
      </c>
      <c r="G694" s="8">
        <f>Table5[[#This Row],[Age]]</f>
        <v>52</v>
      </c>
      <c r="H694" s="17" t="s">
        <v>31</v>
      </c>
      <c r="I694" s="16" t="str">
        <f>IF(AND(People!$J694&gt;=16,People!$J694&lt;=25),"16-25",IF(AND(People!$J694&gt;=26,People!$J694&lt;=35),"26-35",IF(AND(People!$J694&gt;=36,People!$J694&lt;=45),"36-45",IF(AND(People!$J694&gt;=46,People!$J694&lt;=55),"46-55",IF(AND(People!$J694&gt;=56,People!$J694&lt;=65),"56-65",IF(AND(People!$J694&gt;=66,People!$J694&lt;=75),"66-75","ALL"))))))</f>
        <v>46-55</v>
      </c>
      <c r="J694" t="str">
        <f>Table5[[#This Row],[Kid Home]]</f>
        <v>No</v>
      </c>
      <c r="K694" t="str">
        <f>Table5[[#This Row],[TennHome]]</f>
        <v>Yes</v>
      </c>
    </row>
    <row r="695" spans="1:11" ht="16.5" x14ac:dyDescent="0.3">
      <c r="A695" s="4">
        <f>Table2[[#This Row],[MntWines]]</f>
        <v>466</v>
      </c>
      <c r="B695" s="4">
        <f>Table2[[#This Row],[MntFruits]]</f>
        <v>0</v>
      </c>
      <c r="C695" s="4">
        <f>Table2[[#This Row],[MntMeatProducts]]</f>
        <v>224</v>
      </c>
      <c r="D695" s="4">
        <f>Table2[[#This Row],[MntFishProducts]]</f>
        <v>119</v>
      </c>
      <c r="E695" s="4">
        <f>Table2[[#This Row],[MntSweetProducts]]</f>
        <v>49</v>
      </c>
      <c r="F695" s="4">
        <f>Table2[[#This Row],[MntGoldProds]]</f>
        <v>99</v>
      </c>
      <c r="G695" s="8">
        <f>Table5[[#This Row],[Age]]</f>
        <v>43</v>
      </c>
      <c r="H695" s="2" t="s">
        <v>31</v>
      </c>
      <c r="I695" s="16" t="str">
        <f>IF(AND(People!$J695&gt;=16,People!$J695&lt;=25),"16-25",IF(AND(People!$J695&gt;=26,People!$J695&lt;=35),"26-35",IF(AND(People!$J695&gt;=36,People!$J695&lt;=45),"36-45",IF(AND(People!$J695&gt;=46,People!$J695&lt;=55),"46-55",IF(AND(People!$J695&gt;=56,People!$J695&lt;=65),"56-65",IF(AND(People!$J695&gt;=66,People!$J695&lt;=75),"66-75","ALL"))))))</f>
        <v>36-45</v>
      </c>
      <c r="J695" t="str">
        <f>Table5[[#This Row],[Kid Home]]</f>
        <v>No</v>
      </c>
      <c r="K695" t="str">
        <f>Table5[[#This Row],[TennHome]]</f>
        <v>No</v>
      </c>
    </row>
    <row r="696" spans="1:11" ht="16.5" x14ac:dyDescent="0.3">
      <c r="A696" s="6">
        <f>Table2[[#This Row],[MntWines]]</f>
        <v>67</v>
      </c>
      <c r="B696" s="6">
        <f>Table2[[#This Row],[MntFruits]]</f>
        <v>15</v>
      </c>
      <c r="C696" s="6">
        <f>Table2[[#This Row],[MntMeatProducts]]</f>
        <v>80</v>
      </c>
      <c r="D696" s="6">
        <f>Table2[[#This Row],[MntFishProducts]]</f>
        <v>17</v>
      </c>
      <c r="E696" s="6">
        <f>Table2[[#This Row],[MntSweetProducts]]</f>
        <v>11</v>
      </c>
      <c r="F696" s="6">
        <f>Table2[[#This Row],[MntGoldProds]]</f>
        <v>80</v>
      </c>
      <c r="G696" s="8">
        <f>Table5[[#This Row],[Age]]</f>
        <v>55</v>
      </c>
      <c r="H696" s="17" t="s">
        <v>38</v>
      </c>
      <c r="I696" s="16" t="str">
        <f>IF(AND(People!$J696&gt;=16,People!$J696&lt;=25),"16-25",IF(AND(People!$J696&gt;=26,People!$J696&lt;=35),"26-35",IF(AND(People!$J696&gt;=36,People!$J696&lt;=45),"36-45",IF(AND(People!$J696&gt;=46,People!$J696&lt;=55),"46-55",IF(AND(People!$J696&gt;=56,People!$J696&lt;=65),"56-65",IF(AND(People!$J696&gt;=66,People!$J696&lt;=75),"66-75","ALL"))))))</f>
        <v>46-55</v>
      </c>
      <c r="J696" t="str">
        <f>Table5[[#This Row],[Kid Home]]</f>
        <v>No</v>
      </c>
      <c r="K696" t="str">
        <f>Table5[[#This Row],[TennHome]]</f>
        <v>Yes</v>
      </c>
    </row>
    <row r="697" spans="1:11" ht="16.5" x14ac:dyDescent="0.3">
      <c r="A697" s="4">
        <f>Table2[[#This Row],[MntWines]]</f>
        <v>2</v>
      </c>
      <c r="B697" s="4">
        <f>Table2[[#This Row],[MntFruits]]</f>
        <v>0</v>
      </c>
      <c r="C697" s="4">
        <f>Table2[[#This Row],[MntMeatProducts]]</f>
        <v>7</v>
      </c>
      <c r="D697" s="4">
        <f>Table2[[#This Row],[MntFishProducts]]</f>
        <v>3</v>
      </c>
      <c r="E697" s="4">
        <f>Table2[[#This Row],[MntSweetProducts]]</f>
        <v>7</v>
      </c>
      <c r="F697" s="4">
        <f>Table2[[#This Row],[MntGoldProds]]</f>
        <v>10</v>
      </c>
      <c r="G697" s="8">
        <f>Table5[[#This Row],[Age]]</f>
        <v>61</v>
      </c>
      <c r="H697" s="2" t="s">
        <v>33</v>
      </c>
      <c r="I697" s="16" t="str">
        <f>IF(AND(People!$J697&gt;=16,People!$J697&lt;=25),"16-25",IF(AND(People!$J697&gt;=26,People!$J697&lt;=35),"26-35",IF(AND(People!$J697&gt;=36,People!$J697&lt;=45),"36-45",IF(AND(People!$J697&gt;=46,People!$J697&lt;=55),"46-55",IF(AND(People!$J697&gt;=56,People!$J697&lt;=65),"56-65",IF(AND(People!$J697&gt;=66,People!$J697&lt;=75),"66-75","ALL"))))))</f>
        <v>56-65</v>
      </c>
      <c r="J697" t="str">
        <f>Table5[[#This Row],[Kid Home]]</f>
        <v>No</v>
      </c>
      <c r="K697" t="str">
        <f>Table5[[#This Row],[TennHome]]</f>
        <v>No</v>
      </c>
    </row>
    <row r="698" spans="1:11" ht="16.5" x14ac:dyDescent="0.3">
      <c r="A698" s="6">
        <f>Table2[[#This Row],[MntWines]]</f>
        <v>67</v>
      </c>
      <c r="B698" s="6">
        <f>Table2[[#This Row],[MntFruits]]</f>
        <v>1</v>
      </c>
      <c r="C698" s="6">
        <f>Table2[[#This Row],[MntMeatProducts]]</f>
        <v>20</v>
      </c>
      <c r="D698" s="6">
        <f>Table2[[#This Row],[MntFishProducts]]</f>
        <v>0</v>
      </c>
      <c r="E698" s="6">
        <f>Table2[[#This Row],[MntSweetProducts]]</f>
        <v>2</v>
      </c>
      <c r="F698" s="6">
        <f>Table2[[#This Row],[MntGoldProds]]</f>
        <v>31</v>
      </c>
      <c r="G698" s="8">
        <f>Table5[[#This Row],[Age]]</f>
        <v>64</v>
      </c>
      <c r="H698" s="17" t="s">
        <v>30</v>
      </c>
      <c r="I698" s="16" t="str">
        <f>IF(AND(People!$J698&gt;=16,People!$J698&lt;=25),"16-25",IF(AND(People!$J698&gt;=26,People!$J698&lt;=35),"26-35",IF(AND(People!$J698&gt;=36,People!$J698&lt;=45),"36-45",IF(AND(People!$J698&gt;=46,People!$J698&lt;=55),"46-55",IF(AND(People!$J698&gt;=56,People!$J698&lt;=65),"56-65",IF(AND(People!$J698&gt;=66,People!$J698&lt;=75),"66-75","ALL"))))))</f>
        <v>56-65</v>
      </c>
      <c r="J698" t="str">
        <f>Table5[[#This Row],[Kid Home]]</f>
        <v>Yes</v>
      </c>
      <c r="K698" t="str">
        <f>Table5[[#This Row],[TennHome]]</f>
        <v>Yes</v>
      </c>
    </row>
    <row r="699" spans="1:11" ht="16.5" x14ac:dyDescent="0.3">
      <c r="A699" s="4">
        <f>Table2[[#This Row],[MntWines]]</f>
        <v>92</v>
      </c>
      <c r="B699" s="4">
        <f>Table2[[#This Row],[MntFruits]]</f>
        <v>4</v>
      </c>
      <c r="C699" s="4">
        <f>Table2[[#This Row],[MntMeatProducts]]</f>
        <v>18</v>
      </c>
      <c r="D699" s="4">
        <f>Table2[[#This Row],[MntFishProducts]]</f>
        <v>3</v>
      </c>
      <c r="E699" s="4">
        <f>Table2[[#This Row],[MntSweetProducts]]</f>
        <v>3</v>
      </c>
      <c r="F699" s="4">
        <f>Table2[[#This Row],[MntGoldProds]]</f>
        <v>6</v>
      </c>
      <c r="G699" s="8">
        <f>Table5[[#This Row],[Age]]</f>
        <v>52</v>
      </c>
      <c r="H699" s="2" t="s">
        <v>30</v>
      </c>
      <c r="I699" s="16" t="str">
        <f>IF(AND(People!$J699&gt;=16,People!$J699&lt;=25),"16-25",IF(AND(People!$J699&gt;=26,People!$J699&lt;=35),"26-35",IF(AND(People!$J699&gt;=36,People!$J699&lt;=45),"36-45",IF(AND(People!$J699&gt;=46,People!$J699&lt;=55),"46-55",IF(AND(People!$J699&gt;=56,People!$J699&lt;=65),"56-65",IF(AND(People!$J699&gt;=66,People!$J699&lt;=75),"66-75","ALL"))))))</f>
        <v>46-55</v>
      </c>
      <c r="J699" t="str">
        <f>Table5[[#This Row],[Kid Home]]</f>
        <v>No</v>
      </c>
      <c r="K699" t="str">
        <f>Table5[[#This Row],[TennHome]]</f>
        <v>Yes</v>
      </c>
    </row>
    <row r="700" spans="1:11" ht="16.5" x14ac:dyDescent="0.3">
      <c r="A700" s="6">
        <f>Table2[[#This Row],[MntWines]]</f>
        <v>4</v>
      </c>
      <c r="B700" s="6">
        <f>Table2[[#This Row],[MntFruits]]</f>
        <v>2</v>
      </c>
      <c r="C700" s="6">
        <f>Table2[[#This Row],[MntMeatProducts]]</f>
        <v>11</v>
      </c>
      <c r="D700" s="6">
        <f>Table2[[#This Row],[MntFishProducts]]</f>
        <v>2</v>
      </c>
      <c r="E700" s="6">
        <f>Table2[[#This Row],[MntSweetProducts]]</f>
        <v>0</v>
      </c>
      <c r="F700" s="6">
        <f>Table2[[#This Row],[MntGoldProds]]</f>
        <v>4</v>
      </c>
      <c r="G700" s="8">
        <f>Table5[[#This Row],[Age]]</f>
        <v>19</v>
      </c>
      <c r="H700" s="17" t="s">
        <v>30</v>
      </c>
      <c r="I700" s="16" t="str">
        <f>IF(AND(People!$J700&gt;=16,People!$J700&lt;=25),"16-25",IF(AND(People!$J700&gt;=26,People!$J700&lt;=35),"26-35",IF(AND(People!$J700&gt;=36,People!$J700&lt;=45),"36-45",IF(AND(People!$J700&gt;=46,People!$J700&lt;=55),"46-55",IF(AND(People!$J700&gt;=56,People!$J700&lt;=65),"56-65",IF(AND(People!$J700&gt;=66,People!$J700&lt;=75),"66-75","ALL"))))))</f>
        <v>16-25</v>
      </c>
      <c r="J700" t="str">
        <f>Table5[[#This Row],[Kid Home]]</f>
        <v>No</v>
      </c>
      <c r="K700" t="str">
        <f>Table5[[#This Row],[TennHome]]</f>
        <v>No</v>
      </c>
    </row>
    <row r="701" spans="1:11" ht="16.5" x14ac:dyDescent="0.3">
      <c r="A701" s="4">
        <f>Table2[[#This Row],[MntWines]]</f>
        <v>20</v>
      </c>
      <c r="B701" s="4">
        <f>Table2[[#This Row],[MntFruits]]</f>
        <v>1</v>
      </c>
      <c r="C701" s="4">
        <f>Table2[[#This Row],[MntMeatProducts]]</f>
        <v>28</v>
      </c>
      <c r="D701" s="4">
        <f>Table2[[#This Row],[MntFishProducts]]</f>
        <v>3</v>
      </c>
      <c r="E701" s="4">
        <f>Table2[[#This Row],[MntSweetProducts]]</f>
        <v>3</v>
      </c>
      <c r="F701" s="4">
        <f>Table2[[#This Row],[MntGoldProds]]</f>
        <v>2</v>
      </c>
      <c r="G701" s="8">
        <f>Table5[[#This Row],[Age]]</f>
        <v>64</v>
      </c>
      <c r="H701" s="2" t="s">
        <v>31</v>
      </c>
      <c r="I701" s="16" t="str">
        <f>IF(AND(People!$J701&gt;=16,People!$J701&lt;=25),"16-25",IF(AND(People!$J701&gt;=26,People!$J701&lt;=35),"26-35",IF(AND(People!$J701&gt;=36,People!$J701&lt;=45),"36-45",IF(AND(People!$J701&gt;=46,People!$J701&lt;=55),"46-55",IF(AND(People!$J701&gt;=56,People!$J701&lt;=65),"56-65",IF(AND(People!$J701&gt;=66,People!$J701&lt;=75),"66-75","ALL"))))))</f>
        <v>56-65</v>
      </c>
      <c r="J701" t="str">
        <f>Table5[[#This Row],[Kid Home]]</f>
        <v>Yes</v>
      </c>
      <c r="K701" t="str">
        <f>Table5[[#This Row],[TennHome]]</f>
        <v>Yes</v>
      </c>
    </row>
    <row r="702" spans="1:11" ht="16.5" x14ac:dyDescent="0.3">
      <c r="A702" s="6">
        <f>Table2[[#This Row],[MntWines]]</f>
        <v>273</v>
      </c>
      <c r="B702" s="6">
        <f>Table2[[#This Row],[MntFruits]]</f>
        <v>11</v>
      </c>
      <c r="C702" s="6">
        <f>Table2[[#This Row],[MntMeatProducts]]</f>
        <v>178</v>
      </c>
      <c r="D702" s="6">
        <f>Table2[[#This Row],[MntFishProducts]]</f>
        <v>62</v>
      </c>
      <c r="E702" s="6">
        <f>Table2[[#This Row],[MntSweetProducts]]</f>
        <v>83</v>
      </c>
      <c r="F702" s="6">
        <f>Table2[[#This Row],[MntGoldProds]]</f>
        <v>29</v>
      </c>
      <c r="G702" s="8">
        <f>Table5[[#This Row],[Age]]</f>
        <v>52</v>
      </c>
      <c r="H702" s="17" t="s">
        <v>35</v>
      </c>
      <c r="I702" s="16" t="str">
        <f>IF(AND(People!$J702&gt;=16,People!$J702&lt;=25),"16-25",IF(AND(People!$J702&gt;=26,People!$J702&lt;=35),"26-35",IF(AND(People!$J702&gt;=36,People!$J702&lt;=45),"36-45",IF(AND(People!$J702&gt;=46,People!$J702&lt;=55),"46-55",IF(AND(People!$J702&gt;=56,People!$J702&lt;=65),"56-65",IF(AND(People!$J702&gt;=66,People!$J702&lt;=75),"66-75","ALL"))))))</f>
        <v>46-55</v>
      </c>
      <c r="J702" t="str">
        <f>Table5[[#This Row],[Kid Home]]</f>
        <v>No</v>
      </c>
      <c r="K702" t="str">
        <f>Table5[[#This Row],[TennHome]]</f>
        <v>No</v>
      </c>
    </row>
    <row r="703" spans="1:11" ht="16.5" x14ac:dyDescent="0.3">
      <c r="A703" s="4">
        <f>Table2[[#This Row],[MntWines]]</f>
        <v>434</v>
      </c>
      <c r="B703" s="4">
        <f>Table2[[#This Row],[MntFruits]]</f>
        <v>22</v>
      </c>
      <c r="C703" s="4">
        <f>Table2[[#This Row],[MntMeatProducts]]</f>
        <v>388</v>
      </c>
      <c r="D703" s="4">
        <f>Table2[[#This Row],[MntFishProducts]]</f>
        <v>104</v>
      </c>
      <c r="E703" s="4">
        <f>Table2[[#This Row],[MntSweetProducts]]</f>
        <v>22</v>
      </c>
      <c r="F703" s="4">
        <f>Table2[[#This Row],[MntGoldProds]]</f>
        <v>34</v>
      </c>
      <c r="G703" s="8">
        <f>Table5[[#This Row],[Age]]</f>
        <v>54</v>
      </c>
      <c r="H703" s="2" t="s">
        <v>33</v>
      </c>
      <c r="I703" s="16" t="str">
        <f>IF(AND(People!$J703&gt;=16,People!$J703&lt;=25),"16-25",IF(AND(People!$J703&gt;=26,People!$J703&lt;=35),"26-35",IF(AND(People!$J703&gt;=36,People!$J703&lt;=45),"36-45",IF(AND(People!$J703&gt;=46,People!$J703&lt;=55),"46-55",IF(AND(People!$J703&gt;=56,People!$J703&lt;=65),"56-65",IF(AND(People!$J703&gt;=66,People!$J703&lt;=75),"66-75","ALL"))))))</f>
        <v>46-55</v>
      </c>
      <c r="J703" t="str">
        <f>Table5[[#This Row],[Kid Home]]</f>
        <v>No</v>
      </c>
      <c r="K703" t="str">
        <f>Table5[[#This Row],[TennHome]]</f>
        <v>No</v>
      </c>
    </row>
    <row r="704" spans="1:11" ht="16.5" x14ac:dyDescent="0.3">
      <c r="A704" s="6">
        <f>Table2[[#This Row],[MntWines]]</f>
        <v>321</v>
      </c>
      <c r="B704" s="6">
        <f>Table2[[#This Row],[MntFruits]]</f>
        <v>11</v>
      </c>
      <c r="C704" s="6">
        <f>Table2[[#This Row],[MntMeatProducts]]</f>
        <v>309</v>
      </c>
      <c r="D704" s="6">
        <f>Table2[[#This Row],[MntFishProducts]]</f>
        <v>33</v>
      </c>
      <c r="E704" s="6">
        <f>Table2[[#This Row],[MntSweetProducts]]</f>
        <v>26</v>
      </c>
      <c r="F704" s="6">
        <f>Table2[[#This Row],[MntGoldProds]]</f>
        <v>34</v>
      </c>
      <c r="G704" s="8">
        <f>Table5[[#This Row],[Age]]</f>
        <v>40</v>
      </c>
      <c r="H704" s="17" t="s">
        <v>35</v>
      </c>
      <c r="I704" s="16" t="str">
        <f>IF(AND(People!$J704&gt;=16,People!$J704&lt;=25),"16-25",IF(AND(People!$J704&gt;=26,People!$J704&lt;=35),"26-35",IF(AND(People!$J704&gt;=36,People!$J704&lt;=45),"36-45",IF(AND(People!$J704&gt;=46,People!$J704&lt;=55),"46-55",IF(AND(People!$J704&gt;=56,People!$J704&lt;=65),"56-65",IF(AND(People!$J704&gt;=66,People!$J704&lt;=75),"66-75","ALL"))))))</f>
        <v>36-45</v>
      </c>
      <c r="J704" t="str">
        <f>Table5[[#This Row],[Kid Home]]</f>
        <v>No</v>
      </c>
      <c r="K704" t="str">
        <f>Table5[[#This Row],[TennHome]]</f>
        <v>Yes</v>
      </c>
    </row>
    <row r="705" spans="1:11" ht="16.5" x14ac:dyDescent="0.3">
      <c r="A705" s="4">
        <f>Table2[[#This Row],[MntWines]]</f>
        <v>212</v>
      </c>
      <c r="B705" s="4">
        <f>Table2[[#This Row],[MntFruits]]</f>
        <v>123</v>
      </c>
      <c r="C705" s="4">
        <f>Table2[[#This Row],[MntMeatProducts]]</f>
        <v>177</v>
      </c>
      <c r="D705" s="4">
        <f>Table2[[#This Row],[MntFishProducts]]</f>
        <v>15</v>
      </c>
      <c r="E705" s="4">
        <f>Table2[[#This Row],[MntSweetProducts]]</f>
        <v>64</v>
      </c>
      <c r="F705" s="4">
        <f>Table2[[#This Row],[MntGoldProds]]</f>
        <v>23</v>
      </c>
      <c r="G705" s="8">
        <f>Table5[[#This Row],[Age]]</f>
        <v>36</v>
      </c>
      <c r="H705" s="2" t="s">
        <v>30</v>
      </c>
      <c r="I705" s="16" t="str">
        <f>IF(AND(People!$J705&gt;=16,People!$J705&lt;=25),"16-25",IF(AND(People!$J705&gt;=26,People!$J705&lt;=35),"26-35",IF(AND(People!$J705&gt;=36,People!$J705&lt;=45),"36-45",IF(AND(People!$J705&gt;=46,People!$J705&lt;=55),"46-55",IF(AND(People!$J705&gt;=56,People!$J705&lt;=65),"56-65",IF(AND(People!$J705&gt;=66,People!$J705&lt;=75),"66-75","ALL"))))))</f>
        <v>36-45</v>
      </c>
      <c r="J705" t="str">
        <f>Table5[[#This Row],[Kid Home]]</f>
        <v>Yes</v>
      </c>
      <c r="K705" t="str">
        <f>Table5[[#This Row],[TennHome]]</f>
        <v>No</v>
      </c>
    </row>
    <row r="706" spans="1:11" ht="16.5" x14ac:dyDescent="0.3">
      <c r="A706" s="6">
        <f>Table2[[#This Row],[MntWines]]</f>
        <v>909</v>
      </c>
      <c r="B706" s="6">
        <f>Table2[[#This Row],[MntFruits]]</f>
        <v>12</v>
      </c>
      <c r="C706" s="6">
        <f>Table2[[#This Row],[MntMeatProducts]]</f>
        <v>278</v>
      </c>
      <c r="D706" s="6">
        <f>Table2[[#This Row],[MntFishProducts]]</f>
        <v>0</v>
      </c>
      <c r="E706" s="6">
        <f>Table2[[#This Row],[MntSweetProducts]]</f>
        <v>12</v>
      </c>
      <c r="F706" s="6">
        <f>Table2[[#This Row],[MntGoldProds]]</f>
        <v>242</v>
      </c>
      <c r="G706" s="8">
        <f>Table5[[#This Row],[Age]]</f>
        <v>36</v>
      </c>
      <c r="H706" s="17" t="s">
        <v>35</v>
      </c>
      <c r="I706" s="16" t="str">
        <f>IF(AND(People!$J706&gt;=16,People!$J706&lt;=25),"16-25",IF(AND(People!$J706&gt;=26,People!$J706&lt;=35),"26-35",IF(AND(People!$J706&gt;=36,People!$J706&lt;=45),"36-45",IF(AND(People!$J706&gt;=46,People!$J706&lt;=55),"46-55",IF(AND(People!$J706&gt;=56,People!$J706&lt;=65),"56-65",IF(AND(People!$J706&gt;=66,People!$J706&lt;=75),"66-75","ALL"))))))</f>
        <v>36-45</v>
      </c>
      <c r="J706" t="str">
        <f>Table5[[#This Row],[Kid Home]]</f>
        <v>No</v>
      </c>
      <c r="K706" t="str">
        <f>Table5[[#This Row],[TennHome]]</f>
        <v>Yes</v>
      </c>
    </row>
    <row r="707" spans="1:11" ht="16.5" x14ac:dyDescent="0.3">
      <c r="A707" s="4">
        <f>Table2[[#This Row],[MntWines]]</f>
        <v>1184</v>
      </c>
      <c r="B707" s="4">
        <f>Table2[[#This Row],[MntFruits]]</f>
        <v>32</v>
      </c>
      <c r="C707" s="4">
        <f>Table2[[#This Row],[MntMeatProducts]]</f>
        <v>352</v>
      </c>
      <c r="D707" s="4">
        <f>Table2[[#This Row],[MntFishProducts]]</f>
        <v>21</v>
      </c>
      <c r="E707" s="4">
        <f>Table2[[#This Row],[MntSweetProducts]]</f>
        <v>16</v>
      </c>
      <c r="F707" s="4">
        <f>Table2[[#This Row],[MntGoldProds]]</f>
        <v>16</v>
      </c>
      <c r="G707" s="8">
        <f>Table5[[#This Row],[Age]]</f>
        <v>26</v>
      </c>
      <c r="H707" s="2" t="s">
        <v>33</v>
      </c>
      <c r="I707" s="16" t="str">
        <f>IF(AND(People!$J707&gt;=16,People!$J707&lt;=25),"16-25",IF(AND(People!$J707&gt;=26,People!$J707&lt;=35),"26-35",IF(AND(People!$J707&gt;=36,People!$J707&lt;=45),"36-45",IF(AND(People!$J707&gt;=46,People!$J707&lt;=55),"46-55",IF(AND(People!$J707&gt;=56,People!$J707&lt;=65),"56-65",IF(AND(People!$J707&gt;=66,People!$J707&lt;=75),"66-75","ALL"))))))</f>
        <v>26-35</v>
      </c>
      <c r="J707" t="str">
        <f>Table5[[#This Row],[Kid Home]]</f>
        <v>No</v>
      </c>
      <c r="K707" t="str">
        <f>Table5[[#This Row],[TennHome]]</f>
        <v>No</v>
      </c>
    </row>
    <row r="708" spans="1:11" ht="16.5" x14ac:dyDescent="0.3">
      <c r="A708" s="6">
        <f>Table2[[#This Row],[MntWines]]</f>
        <v>112</v>
      </c>
      <c r="B708" s="6">
        <f>Table2[[#This Row],[MntFruits]]</f>
        <v>19</v>
      </c>
      <c r="C708" s="6">
        <f>Table2[[#This Row],[MntMeatProducts]]</f>
        <v>21</v>
      </c>
      <c r="D708" s="6">
        <f>Table2[[#This Row],[MntFishProducts]]</f>
        <v>16</v>
      </c>
      <c r="E708" s="6">
        <f>Table2[[#This Row],[MntSweetProducts]]</f>
        <v>14</v>
      </c>
      <c r="F708" s="6">
        <f>Table2[[#This Row],[MntGoldProds]]</f>
        <v>5</v>
      </c>
      <c r="G708" s="8">
        <f>Table5[[#This Row],[Age]]</f>
        <v>45</v>
      </c>
      <c r="H708" s="17" t="s">
        <v>35</v>
      </c>
      <c r="I708" s="16" t="str">
        <f>IF(AND(People!$J708&gt;=16,People!$J708&lt;=25),"16-25",IF(AND(People!$J708&gt;=26,People!$J708&lt;=35),"26-35",IF(AND(People!$J708&gt;=36,People!$J708&lt;=45),"36-45",IF(AND(People!$J708&gt;=46,People!$J708&lt;=55),"46-55",IF(AND(People!$J708&gt;=56,People!$J708&lt;=65),"56-65",IF(AND(People!$J708&gt;=66,People!$J708&lt;=75),"66-75","ALL"))))))</f>
        <v>36-45</v>
      </c>
      <c r="J708" t="str">
        <f>Table5[[#This Row],[Kid Home]]</f>
        <v>Yes</v>
      </c>
      <c r="K708" t="str">
        <f>Table5[[#This Row],[TennHome]]</f>
        <v>No</v>
      </c>
    </row>
    <row r="709" spans="1:11" ht="16.5" x14ac:dyDescent="0.3">
      <c r="A709" s="4">
        <f>Table2[[#This Row],[MntWines]]</f>
        <v>656</v>
      </c>
      <c r="B709" s="4">
        <f>Table2[[#This Row],[MntFruits]]</f>
        <v>80</v>
      </c>
      <c r="C709" s="4">
        <f>Table2[[#This Row],[MntMeatProducts]]</f>
        <v>455</v>
      </c>
      <c r="D709" s="4">
        <f>Table2[[#This Row],[MntFishProducts]]</f>
        <v>52</v>
      </c>
      <c r="E709" s="4">
        <f>Table2[[#This Row],[MntSweetProducts]]</f>
        <v>107</v>
      </c>
      <c r="F709" s="4">
        <f>Table2[[#This Row],[MntGoldProds]]</f>
        <v>93</v>
      </c>
      <c r="G709" s="8">
        <f>Table5[[#This Row],[Age]]</f>
        <v>27</v>
      </c>
      <c r="H709" s="2" t="s">
        <v>35</v>
      </c>
      <c r="I709" s="16" t="str">
        <f>IF(AND(People!$J709&gt;=16,People!$J709&lt;=25),"16-25",IF(AND(People!$J709&gt;=26,People!$J709&lt;=35),"26-35",IF(AND(People!$J709&gt;=36,People!$J709&lt;=45),"36-45",IF(AND(People!$J709&gt;=46,People!$J709&lt;=55),"46-55",IF(AND(People!$J709&gt;=56,People!$J709&lt;=65),"56-65",IF(AND(People!$J709&gt;=66,People!$J709&lt;=75),"66-75","ALL"))))))</f>
        <v>26-35</v>
      </c>
      <c r="J709" t="str">
        <f>Table5[[#This Row],[Kid Home]]</f>
        <v>Yes</v>
      </c>
      <c r="K709" t="str">
        <f>Table5[[#This Row],[TennHome]]</f>
        <v>No</v>
      </c>
    </row>
    <row r="710" spans="1:11" ht="16.5" x14ac:dyDescent="0.3">
      <c r="A710" s="6">
        <f>Table2[[#This Row],[MntWines]]</f>
        <v>23</v>
      </c>
      <c r="B710" s="6">
        <f>Table2[[#This Row],[MntFruits]]</f>
        <v>0</v>
      </c>
      <c r="C710" s="6">
        <f>Table2[[#This Row],[MntMeatProducts]]</f>
        <v>8</v>
      </c>
      <c r="D710" s="6">
        <f>Table2[[#This Row],[MntFishProducts]]</f>
        <v>6</v>
      </c>
      <c r="E710" s="6">
        <f>Table2[[#This Row],[MntSweetProducts]]</f>
        <v>2</v>
      </c>
      <c r="F710" s="6">
        <f>Table2[[#This Row],[MntGoldProds]]</f>
        <v>18</v>
      </c>
      <c r="G710" s="8">
        <f>Table5[[#This Row],[Age]]</f>
        <v>44</v>
      </c>
      <c r="H710" s="17" t="s">
        <v>31</v>
      </c>
      <c r="I710" s="16" t="str">
        <f>IF(AND(People!$J710&gt;=16,People!$J710&lt;=25),"16-25",IF(AND(People!$J710&gt;=26,People!$J710&lt;=35),"26-35",IF(AND(People!$J710&gt;=36,People!$J710&lt;=45),"36-45",IF(AND(People!$J710&gt;=46,People!$J710&lt;=55),"46-55",IF(AND(People!$J710&gt;=56,People!$J710&lt;=65),"56-65",IF(AND(People!$J710&gt;=66,People!$J710&lt;=75),"66-75","ALL"))))))</f>
        <v>36-45</v>
      </c>
      <c r="J710" t="str">
        <f>Table5[[#This Row],[Kid Home]]</f>
        <v>Yes</v>
      </c>
      <c r="K710" t="str">
        <f>Table5[[#This Row],[TennHome]]</f>
        <v>No</v>
      </c>
    </row>
    <row r="711" spans="1:11" ht="16.5" x14ac:dyDescent="0.3">
      <c r="A711" s="4">
        <f>Table2[[#This Row],[MntWines]]</f>
        <v>537</v>
      </c>
      <c r="B711" s="4">
        <f>Table2[[#This Row],[MntFruits]]</f>
        <v>6</v>
      </c>
      <c r="C711" s="4">
        <f>Table2[[#This Row],[MntMeatProducts]]</f>
        <v>42</v>
      </c>
      <c r="D711" s="4">
        <f>Table2[[#This Row],[MntFishProducts]]</f>
        <v>16</v>
      </c>
      <c r="E711" s="4">
        <f>Table2[[#This Row],[MntSweetProducts]]</f>
        <v>6</v>
      </c>
      <c r="F711" s="4">
        <f>Table2[[#This Row],[MntGoldProds]]</f>
        <v>30</v>
      </c>
      <c r="G711" s="8">
        <f>Table5[[#This Row],[Age]]</f>
        <v>62</v>
      </c>
      <c r="H711" s="2" t="s">
        <v>33</v>
      </c>
      <c r="I711" s="16" t="str">
        <f>IF(AND(People!$J711&gt;=16,People!$J711&lt;=25),"16-25",IF(AND(People!$J711&gt;=26,People!$J711&lt;=35),"26-35",IF(AND(People!$J711&gt;=36,People!$J711&lt;=45),"36-45",IF(AND(People!$J711&gt;=46,People!$J711&lt;=55),"46-55",IF(AND(People!$J711&gt;=56,People!$J711&lt;=65),"56-65",IF(AND(People!$J711&gt;=66,People!$J711&lt;=75),"66-75","ALL"))))))</f>
        <v>56-65</v>
      </c>
      <c r="J711" t="str">
        <f>Table5[[#This Row],[Kid Home]]</f>
        <v>No</v>
      </c>
      <c r="K711" t="str">
        <f>Table5[[#This Row],[TennHome]]</f>
        <v>Yes</v>
      </c>
    </row>
    <row r="712" spans="1:11" ht="16.5" x14ac:dyDescent="0.3">
      <c r="A712" s="6">
        <f>Table2[[#This Row],[MntWines]]</f>
        <v>712</v>
      </c>
      <c r="B712" s="6">
        <f>Table2[[#This Row],[MntFruits]]</f>
        <v>0</v>
      </c>
      <c r="C712" s="6">
        <f>Table2[[#This Row],[MntMeatProducts]]</f>
        <v>45</v>
      </c>
      <c r="D712" s="6">
        <f>Table2[[#This Row],[MntFishProducts]]</f>
        <v>0</v>
      </c>
      <c r="E712" s="6">
        <f>Table2[[#This Row],[MntSweetProducts]]</f>
        <v>0</v>
      </c>
      <c r="F712" s="6">
        <f>Table2[[#This Row],[MntGoldProds]]</f>
        <v>191</v>
      </c>
      <c r="G712" s="8">
        <f>Table5[[#This Row],[Age]]</f>
        <v>65</v>
      </c>
      <c r="H712" s="17" t="s">
        <v>33</v>
      </c>
      <c r="I712" s="16" t="str">
        <f>IF(AND(People!$J712&gt;=16,People!$J712&lt;=25),"16-25",IF(AND(People!$J712&gt;=26,People!$J712&lt;=35),"26-35",IF(AND(People!$J712&gt;=36,People!$J712&lt;=45),"36-45",IF(AND(People!$J712&gt;=46,People!$J712&lt;=55),"46-55",IF(AND(People!$J712&gt;=56,People!$J712&lt;=65),"56-65",IF(AND(People!$J712&gt;=66,People!$J712&lt;=75),"66-75","ALL"))))))</f>
        <v>56-65</v>
      </c>
      <c r="J712" t="str">
        <f>Table5[[#This Row],[Kid Home]]</f>
        <v>No</v>
      </c>
      <c r="K712" t="str">
        <f>Table5[[#This Row],[TennHome]]</f>
        <v>Yes</v>
      </c>
    </row>
    <row r="713" spans="1:11" ht="16.5" x14ac:dyDescent="0.3">
      <c r="A713" s="4">
        <f>Table2[[#This Row],[MntWines]]</f>
        <v>23</v>
      </c>
      <c r="B713" s="4">
        <f>Table2[[#This Row],[MntFruits]]</f>
        <v>1</v>
      </c>
      <c r="C713" s="4">
        <f>Table2[[#This Row],[MntMeatProducts]]</f>
        <v>13</v>
      </c>
      <c r="D713" s="4">
        <f>Table2[[#This Row],[MntFishProducts]]</f>
        <v>2</v>
      </c>
      <c r="E713" s="4">
        <f>Table2[[#This Row],[MntSweetProducts]]</f>
        <v>2</v>
      </c>
      <c r="F713" s="4">
        <f>Table2[[#This Row],[MntGoldProds]]</f>
        <v>18</v>
      </c>
      <c r="G713" s="8">
        <f>Table5[[#This Row],[Age]]</f>
        <v>42</v>
      </c>
      <c r="H713" s="2" t="s">
        <v>30</v>
      </c>
      <c r="I713" s="16" t="str">
        <f>IF(AND(People!$J713&gt;=16,People!$J713&lt;=25),"16-25",IF(AND(People!$J713&gt;=26,People!$J713&lt;=35),"26-35",IF(AND(People!$J713&gt;=36,People!$J713&lt;=45),"36-45",IF(AND(People!$J713&gt;=46,People!$J713&lt;=55),"46-55",IF(AND(People!$J713&gt;=56,People!$J713&lt;=65),"56-65",IF(AND(People!$J713&gt;=66,People!$J713&lt;=75),"66-75","ALL"))))))</f>
        <v>36-45</v>
      </c>
      <c r="J713" t="str">
        <f>Table5[[#This Row],[Kid Home]]</f>
        <v>Yes</v>
      </c>
      <c r="K713" t="str">
        <f>Table5[[#This Row],[TennHome]]</f>
        <v>No</v>
      </c>
    </row>
    <row r="714" spans="1:11" ht="16.5" x14ac:dyDescent="0.3">
      <c r="A714" s="6">
        <f>Table2[[#This Row],[MntWines]]</f>
        <v>1</v>
      </c>
      <c r="B714" s="6">
        <f>Table2[[#This Row],[MntFruits]]</f>
        <v>3</v>
      </c>
      <c r="C714" s="6">
        <f>Table2[[#This Row],[MntMeatProducts]]</f>
        <v>4</v>
      </c>
      <c r="D714" s="6">
        <f>Table2[[#This Row],[MntFishProducts]]</f>
        <v>2</v>
      </c>
      <c r="E714" s="6">
        <f>Table2[[#This Row],[MntSweetProducts]]</f>
        <v>2</v>
      </c>
      <c r="F714" s="6">
        <f>Table2[[#This Row],[MntGoldProds]]</f>
        <v>6</v>
      </c>
      <c r="G714" s="8">
        <f>Table5[[#This Row],[Age]]</f>
        <v>27</v>
      </c>
      <c r="H714" s="17" t="s">
        <v>30</v>
      </c>
      <c r="I714" s="16" t="str">
        <f>IF(AND(People!$J714&gt;=16,People!$J714&lt;=25),"16-25",IF(AND(People!$J714&gt;=26,People!$J714&lt;=35),"26-35",IF(AND(People!$J714&gt;=36,People!$J714&lt;=45),"36-45",IF(AND(People!$J714&gt;=46,People!$J714&lt;=55),"46-55",IF(AND(People!$J714&gt;=56,People!$J714&lt;=65),"56-65",IF(AND(People!$J714&gt;=66,People!$J714&lt;=75),"66-75","ALL"))))))</f>
        <v>26-35</v>
      </c>
      <c r="J714" t="str">
        <f>Table5[[#This Row],[Kid Home]]</f>
        <v>Yes</v>
      </c>
      <c r="K714" t="str">
        <f>Table5[[#This Row],[TennHome]]</f>
        <v>No</v>
      </c>
    </row>
    <row r="715" spans="1:11" ht="16.5" x14ac:dyDescent="0.3">
      <c r="A715" s="4">
        <f>Table2[[#This Row],[MntWines]]</f>
        <v>664</v>
      </c>
      <c r="B715" s="4">
        <f>Table2[[#This Row],[MntFruits]]</f>
        <v>58</v>
      </c>
      <c r="C715" s="4">
        <f>Table2[[#This Row],[MntMeatProducts]]</f>
        <v>83</v>
      </c>
      <c r="D715" s="4">
        <f>Table2[[#This Row],[MntFishProducts]]</f>
        <v>32</v>
      </c>
      <c r="E715" s="4">
        <f>Table2[[#This Row],[MntSweetProducts]]</f>
        <v>0</v>
      </c>
      <c r="F715" s="4">
        <f>Table2[[#This Row],[MntGoldProds]]</f>
        <v>66</v>
      </c>
      <c r="G715" s="8">
        <f>Table5[[#This Row],[Age]]</f>
        <v>47</v>
      </c>
      <c r="H715" s="2" t="s">
        <v>31</v>
      </c>
      <c r="I715" s="16" t="str">
        <f>IF(AND(People!$J715&gt;=16,People!$J715&lt;=25),"16-25",IF(AND(People!$J715&gt;=26,People!$J715&lt;=35),"26-35",IF(AND(People!$J715&gt;=36,People!$J715&lt;=45),"36-45",IF(AND(People!$J715&gt;=46,People!$J715&lt;=55),"46-55",IF(AND(People!$J715&gt;=56,People!$J715&lt;=65),"56-65",IF(AND(People!$J715&gt;=66,People!$J715&lt;=75),"66-75","ALL"))))))</f>
        <v>46-55</v>
      </c>
      <c r="J715" t="str">
        <f>Table5[[#This Row],[Kid Home]]</f>
        <v>No</v>
      </c>
      <c r="K715" t="str">
        <f>Table5[[#This Row],[TennHome]]</f>
        <v>Yes</v>
      </c>
    </row>
    <row r="716" spans="1:11" ht="16.5" x14ac:dyDescent="0.3">
      <c r="A716" s="6">
        <f>Table2[[#This Row],[MntWines]]</f>
        <v>6</v>
      </c>
      <c r="B716" s="6">
        <f>Table2[[#This Row],[MntFruits]]</f>
        <v>10</v>
      </c>
      <c r="C716" s="6">
        <f>Table2[[#This Row],[MntMeatProducts]]</f>
        <v>21</v>
      </c>
      <c r="D716" s="6">
        <f>Table2[[#This Row],[MntFishProducts]]</f>
        <v>19</v>
      </c>
      <c r="E716" s="6">
        <f>Table2[[#This Row],[MntSweetProducts]]</f>
        <v>14</v>
      </c>
      <c r="F716" s="6">
        <f>Table2[[#This Row],[MntGoldProds]]</f>
        <v>42</v>
      </c>
      <c r="G716" s="8">
        <f>Table5[[#This Row],[Age]]</f>
        <v>38</v>
      </c>
      <c r="H716" s="17" t="s">
        <v>31</v>
      </c>
      <c r="I716" s="16" t="str">
        <f>IF(AND(People!$J716&gt;=16,People!$J716&lt;=25),"16-25",IF(AND(People!$J716&gt;=26,People!$J716&lt;=35),"26-35",IF(AND(People!$J716&gt;=36,People!$J716&lt;=45),"36-45",IF(AND(People!$J716&gt;=46,People!$J716&lt;=55),"46-55",IF(AND(People!$J716&gt;=56,People!$J716&lt;=65),"56-65",IF(AND(People!$J716&gt;=66,People!$J716&lt;=75),"66-75","ALL"))))))</f>
        <v>36-45</v>
      </c>
      <c r="J716" t="str">
        <f>Table5[[#This Row],[Kid Home]]</f>
        <v>Yes</v>
      </c>
      <c r="K716" t="str">
        <f>Table5[[#This Row],[TennHome]]</f>
        <v>No</v>
      </c>
    </row>
    <row r="717" spans="1:11" ht="16.5" x14ac:dyDescent="0.3">
      <c r="A717" s="4">
        <f>Table2[[#This Row],[MntWines]]</f>
        <v>299</v>
      </c>
      <c r="B717" s="4">
        <f>Table2[[#This Row],[MntFruits]]</f>
        <v>5</v>
      </c>
      <c r="C717" s="4">
        <f>Table2[[#This Row],[MntMeatProducts]]</f>
        <v>201</v>
      </c>
      <c r="D717" s="4">
        <f>Table2[[#This Row],[MntFishProducts]]</f>
        <v>21</v>
      </c>
      <c r="E717" s="4">
        <f>Table2[[#This Row],[MntSweetProducts]]</f>
        <v>21</v>
      </c>
      <c r="F717" s="4">
        <f>Table2[[#This Row],[MntGoldProds]]</f>
        <v>49</v>
      </c>
      <c r="G717" s="8">
        <f>Table5[[#This Row],[Age]]</f>
        <v>60</v>
      </c>
      <c r="H717" s="2" t="s">
        <v>33</v>
      </c>
      <c r="I717" s="16" t="str">
        <f>IF(AND(People!$J717&gt;=16,People!$J717&lt;=25),"16-25",IF(AND(People!$J717&gt;=26,People!$J717&lt;=35),"26-35",IF(AND(People!$J717&gt;=36,People!$J717&lt;=45),"36-45",IF(AND(People!$J717&gt;=46,People!$J717&lt;=55),"46-55",IF(AND(People!$J717&gt;=56,People!$J717&lt;=65),"56-65",IF(AND(People!$J717&gt;=66,People!$J717&lt;=75),"66-75","ALL"))))))</f>
        <v>56-65</v>
      </c>
      <c r="J717" t="str">
        <f>Table5[[#This Row],[Kid Home]]</f>
        <v>No</v>
      </c>
      <c r="K717" t="str">
        <f>Table5[[#This Row],[TennHome]]</f>
        <v>No</v>
      </c>
    </row>
    <row r="718" spans="1:11" ht="16.5" x14ac:dyDescent="0.3">
      <c r="A718" s="6">
        <f>Table2[[#This Row],[MntWines]]</f>
        <v>99</v>
      </c>
      <c r="B718" s="6">
        <f>Table2[[#This Row],[MntFruits]]</f>
        <v>13</v>
      </c>
      <c r="C718" s="6">
        <f>Table2[[#This Row],[MntMeatProducts]]</f>
        <v>66</v>
      </c>
      <c r="D718" s="6">
        <f>Table2[[#This Row],[MntFishProducts]]</f>
        <v>43</v>
      </c>
      <c r="E718" s="6">
        <f>Table2[[#This Row],[MntSweetProducts]]</f>
        <v>8</v>
      </c>
      <c r="F718" s="6">
        <f>Table2[[#This Row],[MntGoldProds]]</f>
        <v>4</v>
      </c>
      <c r="G718" s="8">
        <f>Table5[[#This Row],[Age]]</f>
        <v>31</v>
      </c>
      <c r="H718" s="17" t="s">
        <v>35</v>
      </c>
      <c r="I718" s="16" t="str">
        <f>IF(AND(People!$J718&gt;=16,People!$J718&lt;=25),"16-25",IF(AND(People!$J718&gt;=26,People!$J718&lt;=35),"26-35",IF(AND(People!$J718&gt;=36,People!$J718&lt;=45),"36-45",IF(AND(People!$J718&gt;=46,People!$J718&lt;=55),"46-55",IF(AND(People!$J718&gt;=56,People!$J718&lt;=65),"56-65",IF(AND(People!$J718&gt;=66,People!$J718&lt;=75),"66-75","ALL"))))))</f>
        <v>26-35</v>
      </c>
      <c r="J718" t="str">
        <f>Table5[[#This Row],[Kid Home]]</f>
        <v>Yes</v>
      </c>
      <c r="K718" t="str">
        <f>Table5[[#This Row],[TennHome]]</f>
        <v>No</v>
      </c>
    </row>
    <row r="719" spans="1:11" ht="16.5" x14ac:dyDescent="0.3">
      <c r="A719" s="4">
        <f>Table2[[#This Row],[MntWines]]</f>
        <v>749</v>
      </c>
      <c r="B719" s="4">
        <f>Table2[[#This Row],[MntFruits]]</f>
        <v>40</v>
      </c>
      <c r="C719" s="4">
        <f>Table2[[#This Row],[MntMeatProducts]]</f>
        <v>294</v>
      </c>
      <c r="D719" s="4">
        <f>Table2[[#This Row],[MntFishProducts]]</f>
        <v>121</v>
      </c>
      <c r="E719" s="4">
        <f>Table2[[#This Row],[MntSweetProducts]]</f>
        <v>160</v>
      </c>
      <c r="F719" s="4">
        <f>Table2[[#This Row],[MntGoldProds]]</f>
        <v>147</v>
      </c>
      <c r="G719" s="8">
        <f>Table5[[#This Row],[Age]]</f>
        <v>37</v>
      </c>
      <c r="H719" s="2" t="s">
        <v>31</v>
      </c>
      <c r="I719" s="16" t="str">
        <f>IF(AND(People!$J719&gt;=16,People!$J719&lt;=25),"16-25",IF(AND(People!$J719&gt;=26,People!$J719&lt;=35),"26-35",IF(AND(People!$J719&gt;=36,People!$J719&lt;=45),"36-45",IF(AND(People!$J719&gt;=46,People!$J719&lt;=55),"46-55",IF(AND(People!$J719&gt;=56,People!$J719&lt;=65),"56-65",IF(AND(People!$J719&gt;=66,People!$J719&lt;=75),"66-75","ALL"))))))</f>
        <v>36-45</v>
      </c>
      <c r="J719" t="str">
        <f>Table5[[#This Row],[Kid Home]]</f>
        <v>No</v>
      </c>
      <c r="K719" t="str">
        <f>Table5[[#This Row],[TennHome]]</f>
        <v>No</v>
      </c>
    </row>
    <row r="720" spans="1:11" ht="16.5" x14ac:dyDescent="0.3">
      <c r="A720" s="6">
        <f>Table2[[#This Row],[MntWines]]</f>
        <v>345</v>
      </c>
      <c r="B720" s="6">
        <f>Table2[[#This Row],[MntFruits]]</f>
        <v>25</v>
      </c>
      <c r="C720" s="6">
        <f>Table2[[#This Row],[MntMeatProducts]]</f>
        <v>501</v>
      </c>
      <c r="D720" s="6">
        <f>Table2[[#This Row],[MntFishProducts]]</f>
        <v>63</v>
      </c>
      <c r="E720" s="6">
        <f>Table2[[#This Row],[MntSweetProducts]]</f>
        <v>138</v>
      </c>
      <c r="F720" s="6">
        <f>Table2[[#This Row],[MntGoldProds]]</f>
        <v>80</v>
      </c>
      <c r="G720" s="8">
        <f>Table5[[#This Row],[Age]]</f>
        <v>52</v>
      </c>
      <c r="H720" s="17" t="s">
        <v>35</v>
      </c>
      <c r="I720" s="16" t="str">
        <f>IF(AND(People!$J720&gt;=16,People!$J720&lt;=25),"16-25",IF(AND(People!$J720&gt;=26,People!$J720&lt;=35),"26-35",IF(AND(People!$J720&gt;=36,People!$J720&lt;=45),"36-45",IF(AND(People!$J720&gt;=46,People!$J720&lt;=55),"46-55",IF(AND(People!$J720&gt;=56,People!$J720&lt;=65),"56-65",IF(AND(People!$J720&gt;=66,People!$J720&lt;=75),"66-75","ALL"))))))</f>
        <v>46-55</v>
      </c>
      <c r="J720" t="str">
        <f>Table5[[#This Row],[Kid Home]]</f>
        <v>No</v>
      </c>
      <c r="K720" t="str">
        <f>Table5[[#This Row],[TennHome]]</f>
        <v>No</v>
      </c>
    </row>
    <row r="721" spans="1:11" ht="16.5" x14ac:dyDescent="0.3">
      <c r="A721" s="4">
        <f>Table2[[#This Row],[MntWines]]</f>
        <v>9</v>
      </c>
      <c r="B721" s="4">
        <f>Table2[[#This Row],[MntFruits]]</f>
        <v>4</v>
      </c>
      <c r="C721" s="4">
        <f>Table2[[#This Row],[MntMeatProducts]]</f>
        <v>18</v>
      </c>
      <c r="D721" s="4">
        <f>Table2[[#This Row],[MntFishProducts]]</f>
        <v>7</v>
      </c>
      <c r="E721" s="4">
        <f>Table2[[#This Row],[MntSweetProducts]]</f>
        <v>5</v>
      </c>
      <c r="F721" s="4">
        <f>Table2[[#This Row],[MntGoldProds]]</f>
        <v>5</v>
      </c>
      <c r="G721" s="8">
        <f>Table5[[#This Row],[Age]]</f>
        <v>35</v>
      </c>
      <c r="H721" s="2" t="s">
        <v>30</v>
      </c>
      <c r="I721" s="16" t="str">
        <f>IF(AND(People!$J721&gt;=16,People!$J721&lt;=25),"16-25",IF(AND(People!$J721&gt;=26,People!$J721&lt;=35),"26-35",IF(AND(People!$J721&gt;=36,People!$J721&lt;=45),"36-45",IF(AND(People!$J721&gt;=46,People!$J721&lt;=55),"46-55",IF(AND(People!$J721&gt;=56,People!$J721&lt;=65),"56-65",IF(AND(People!$J721&gt;=66,People!$J721&lt;=75),"66-75","ALL"))))))</f>
        <v>26-35</v>
      </c>
      <c r="J721" t="str">
        <f>Table5[[#This Row],[Kid Home]]</f>
        <v>Yes</v>
      </c>
      <c r="K721" t="str">
        <f>Table5[[#This Row],[TennHome]]</f>
        <v>No</v>
      </c>
    </row>
    <row r="722" spans="1:11" ht="16.5" x14ac:dyDescent="0.3">
      <c r="A722" s="6">
        <f>Table2[[#This Row],[MntWines]]</f>
        <v>440</v>
      </c>
      <c r="B722" s="6">
        <f>Table2[[#This Row],[MntFruits]]</f>
        <v>81</v>
      </c>
      <c r="C722" s="6">
        <f>Table2[[#This Row],[MntMeatProducts]]</f>
        <v>368</v>
      </c>
      <c r="D722" s="6">
        <f>Table2[[#This Row],[MntFishProducts]]</f>
        <v>0</v>
      </c>
      <c r="E722" s="6">
        <f>Table2[[#This Row],[MntSweetProducts]]</f>
        <v>122</v>
      </c>
      <c r="F722" s="6">
        <f>Table2[[#This Row],[MntGoldProds]]</f>
        <v>174</v>
      </c>
      <c r="G722" s="8">
        <f>Table5[[#This Row],[Age]]</f>
        <v>43</v>
      </c>
      <c r="H722" s="17" t="s">
        <v>33</v>
      </c>
      <c r="I722" s="16" t="str">
        <f>IF(AND(People!$J722&gt;=16,People!$J722&lt;=25),"16-25",IF(AND(People!$J722&gt;=26,People!$J722&lt;=35),"26-35",IF(AND(People!$J722&gt;=36,People!$J722&lt;=45),"36-45",IF(AND(People!$J722&gt;=46,People!$J722&lt;=55),"46-55",IF(AND(People!$J722&gt;=56,People!$J722&lt;=65),"56-65",IF(AND(People!$J722&gt;=66,People!$J722&lt;=75),"66-75","ALL"))))))</f>
        <v>36-45</v>
      </c>
      <c r="J722" t="str">
        <f>Table5[[#This Row],[Kid Home]]</f>
        <v>No</v>
      </c>
      <c r="K722" t="str">
        <f>Table5[[#This Row],[TennHome]]</f>
        <v>Yes</v>
      </c>
    </row>
    <row r="723" spans="1:11" ht="16.5" x14ac:dyDescent="0.3">
      <c r="A723" s="4">
        <f>Table2[[#This Row],[MntWines]]</f>
        <v>8</v>
      </c>
      <c r="B723" s="4">
        <f>Table2[[#This Row],[MntFruits]]</f>
        <v>2</v>
      </c>
      <c r="C723" s="4">
        <f>Table2[[#This Row],[MntMeatProducts]]</f>
        <v>5</v>
      </c>
      <c r="D723" s="4">
        <f>Table2[[#This Row],[MntFishProducts]]</f>
        <v>3</v>
      </c>
      <c r="E723" s="4">
        <f>Table2[[#This Row],[MntSweetProducts]]</f>
        <v>0</v>
      </c>
      <c r="F723" s="4">
        <f>Table2[[#This Row],[MntGoldProds]]</f>
        <v>3</v>
      </c>
      <c r="G723" s="8">
        <f>Table5[[#This Row],[Age]]</f>
        <v>56</v>
      </c>
      <c r="H723" s="2" t="s">
        <v>33</v>
      </c>
      <c r="I723" s="16" t="str">
        <f>IF(AND(People!$J723&gt;=16,People!$J723&lt;=25),"16-25",IF(AND(People!$J723&gt;=26,People!$J723&lt;=35),"26-35",IF(AND(People!$J723&gt;=36,People!$J723&lt;=45),"36-45",IF(AND(People!$J723&gt;=46,People!$J723&lt;=55),"46-55",IF(AND(People!$J723&gt;=56,People!$J723&lt;=65),"56-65",IF(AND(People!$J723&gt;=66,People!$J723&lt;=75),"66-75","ALL"))))))</f>
        <v>56-65</v>
      </c>
      <c r="J723" t="str">
        <f>Table5[[#This Row],[Kid Home]]</f>
        <v>Yes</v>
      </c>
      <c r="K723" t="str">
        <f>Table5[[#This Row],[TennHome]]</f>
        <v>Yes</v>
      </c>
    </row>
    <row r="724" spans="1:11" ht="16.5" x14ac:dyDescent="0.3">
      <c r="A724" s="6">
        <f>Table2[[#This Row],[MntWines]]</f>
        <v>670</v>
      </c>
      <c r="B724" s="6">
        <f>Table2[[#This Row],[MntFruits]]</f>
        <v>9</v>
      </c>
      <c r="C724" s="6">
        <f>Table2[[#This Row],[MntMeatProducts]]</f>
        <v>249</v>
      </c>
      <c r="D724" s="6">
        <f>Table2[[#This Row],[MntFishProducts]]</f>
        <v>0</v>
      </c>
      <c r="E724" s="6">
        <f>Table2[[#This Row],[MntSweetProducts]]</f>
        <v>28</v>
      </c>
      <c r="F724" s="6">
        <f>Table2[[#This Row],[MntGoldProds]]</f>
        <v>9</v>
      </c>
      <c r="G724" s="8">
        <f>Table5[[#This Row],[Age]]</f>
        <v>47</v>
      </c>
      <c r="H724" s="17" t="s">
        <v>33</v>
      </c>
      <c r="I724" s="16" t="str">
        <f>IF(AND(People!$J724&gt;=16,People!$J724&lt;=25),"16-25",IF(AND(People!$J724&gt;=26,People!$J724&lt;=35),"26-35",IF(AND(People!$J724&gt;=36,People!$J724&lt;=45),"36-45",IF(AND(People!$J724&gt;=46,People!$J724&lt;=55),"46-55",IF(AND(People!$J724&gt;=56,People!$J724&lt;=65),"56-65",IF(AND(People!$J724&gt;=66,People!$J724&lt;=75),"66-75","ALL"))))))</f>
        <v>46-55</v>
      </c>
      <c r="J724" t="str">
        <f>Table5[[#This Row],[Kid Home]]</f>
        <v>No</v>
      </c>
      <c r="K724" t="str">
        <f>Table5[[#This Row],[TennHome]]</f>
        <v>Yes</v>
      </c>
    </row>
    <row r="725" spans="1:11" ht="16.5" x14ac:dyDescent="0.3">
      <c r="A725" s="4">
        <f>Table2[[#This Row],[MntWines]]</f>
        <v>524</v>
      </c>
      <c r="B725" s="4">
        <f>Table2[[#This Row],[MntFruits]]</f>
        <v>0</v>
      </c>
      <c r="C725" s="4">
        <f>Table2[[#This Row],[MntMeatProducts]]</f>
        <v>134</v>
      </c>
      <c r="D725" s="4">
        <f>Table2[[#This Row],[MntFishProducts]]</f>
        <v>28</v>
      </c>
      <c r="E725" s="4">
        <f>Table2[[#This Row],[MntSweetProducts]]</f>
        <v>28</v>
      </c>
      <c r="F725" s="4">
        <f>Table2[[#This Row],[MntGoldProds]]</f>
        <v>155</v>
      </c>
      <c r="G725" s="8">
        <f>Table5[[#This Row],[Age]]</f>
        <v>59</v>
      </c>
      <c r="H725" s="2" t="s">
        <v>33</v>
      </c>
      <c r="I725" s="16" t="str">
        <f>IF(AND(People!$J725&gt;=16,People!$J725&lt;=25),"16-25",IF(AND(People!$J725&gt;=26,People!$J725&lt;=35),"26-35",IF(AND(People!$J725&gt;=36,People!$J725&lt;=45),"36-45",IF(AND(People!$J725&gt;=46,People!$J725&lt;=55),"46-55",IF(AND(People!$J725&gt;=56,People!$J725&lt;=65),"56-65",IF(AND(People!$J725&gt;=66,People!$J725&lt;=75),"66-75","ALL"))))))</f>
        <v>56-65</v>
      </c>
      <c r="J725" t="str">
        <f>Table5[[#This Row],[Kid Home]]</f>
        <v>No</v>
      </c>
      <c r="K725" t="str">
        <f>Table5[[#This Row],[TennHome]]</f>
        <v>No</v>
      </c>
    </row>
    <row r="726" spans="1:11" ht="16.5" x14ac:dyDescent="0.3">
      <c r="A726" s="6">
        <f>Table2[[#This Row],[MntWines]]</f>
        <v>6</v>
      </c>
      <c r="B726" s="6">
        <f>Table2[[#This Row],[MntFruits]]</f>
        <v>0</v>
      </c>
      <c r="C726" s="6">
        <f>Table2[[#This Row],[MntMeatProducts]]</f>
        <v>6</v>
      </c>
      <c r="D726" s="6">
        <f>Table2[[#This Row],[MntFishProducts]]</f>
        <v>2</v>
      </c>
      <c r="E726" s="6">
        <f>Table2[[#This Row],[MntSweetProducts]]</f>
        <v>1</v>
      </c>
      <c r="F726" s="6">
        <f>Table2[[#This Row],[MntGoldProds]]</f>
        <v>1</v>
      </c>
      <c r="G726" s="8">
        <f>Table5[[#This Row],[Age]]</f>
        <v>30</v>
      </c>
      <c r="H726" s="17" t="s">
        <v>33</v>
      </c>
      <c r="I726" s="16" t="str">
        <f>IF(AND(People!$J726&gt;=16,People!$J726&lt;=25),"16-25",IF(AND(People!$J726&gt;=26,People!$J726&lt;=35),"26-35",IF(AND(People!$J726&gt;=36,People!$J726&lt;=45),"36-45",IF(AND(People!$J726&gt;=46,People!$J726&lt;=55),"46-55",IF(AND(People!$J726&gt;=56,People!$J726&lt;=65),"56-65",IF(AND(People!$J726&gt;=66,People!$J726&lt;=75),"66-75","ALL"))))))</f>
        <v>26-35</v>
      </c>
      <c r="J726" t="str">
        <f>Table5[[#This Row],[Kid Home]]</f>
        <v>Yes</v>
      </c>
      <c r="K726" t="str">
        <f>Table5[[#This Row],[TennHome]]</f>
        <v>No</v>
      </c>
    </row>
    <row r="727" spans="1:11" ht="16.5" x14ac:dyDescent="0.3">
      <c r="A727" s="4">
        <f>Table2[[#This Row],[MntWines]]</f>
        <v>597</v>
      </c>
      <c r="B727" s="4">
        <f>Table2[[#This Row],[MntFruits]]</f>
        <v>166</v>
      </c>
      <c r="C727" s="4">
        <f>Table2[[#This Row],[MntMeatProducts]]</f>
        <v>597</v>
      </c>
      <c r="D727" s="4">
        <f>Table2[[#This Row],[MntFishProducts]]</f>
        <v>172</v>
      </c>
      <c r="E727" s="4">
        <f>Table2[[#This Row],[MntSweetProducts]]</f>
        <v>166</v>
      </c>
      <c r="F727" s="4">
        <f>Table2[[#This Row],[MntGoldProds]]</f>
        <v>249</v>
      </c>
      <c r="G727" s="8">
        <f>Table5[[#This Row],[Age]]</f>
        <v>48</v>
      </c>
      <c r="H727" s="2" t="s">
        <v>33</v>
      </c>
      <c r="I727" s="16" t="str">
        <f>IF(AND(People!$J727&gt;=16,People!$J727&lt;=25),"16-25",IF(AND(People!$J727&gt;=26,People!$J727&lt;=35),"26-35",IF(AND(People!$J727&gt;=36,People!$J727&lt;=45),"36-45",IF(AND(People!$J727&gt;=46,People!$J727&lt;=55),"46-55",IF(AND(People!$J727&gt;=56,People!$J727&lt;=65),"56-65",IF(AND(People!$J727&gt;=66,People!$J727&lt;=75),"66-75","ALL"))))))</f>
        <v>46-55</v>
      </c>
      <c r="J727" t="str">
        <f>Table5[[#This Row],[Kid Home]]</f>
        <v>No</v>
      </c>
      <c r="K727" t="str">
        <f>Table5[[#This Row],[TennHome]]</f>
        <v>No</v>
      </c>
    </row>
    <row r="728" spans="1:11" ht="16.5" x14ac:dyDescent="0.3">
      <c r="A728" s="6">
        <f>Table2[[#This Row],[MntWines]]</f>
        <v>7</v>
      </c>
      <c r="B728" s="6">
        <f>Table2[[#This Row],[MntFruits]]</f>
        <v>0</v>
      </c>
      <c r="C728" s="6">
        <f>Table2[[#This Row],[MntMeatProducts]]</f>
        <v>12</v>
      </c>
      <c r="D728" s="6">
        <f>Table2[[#This Row],[MntFishProducts]]</f>
        <v>13</v>
      </c>
      <c r="E728" s="6">
        <f>Table2[[#This Row],[MntSweetProducts]]</f>
        <v>7</v>
      </c>
      <c r="F728" s="6">
        <f>Table2[[#This Row],[MntGoldProds]]</f>
        <v>32</v>
      </c>
      <c r="G728" s="8">
        <f>Table5[[#This Row],[Age]]</f>
        <v>36</v>
      </c>
      <c r="H728" s="17" t="s">
        <v>33</v>
      </c>
      <c r="I728" s="16" t="str">
        <f>IF(AND(People!$J728&gt;=16,People!$J728&lt;=25),"16-25",IF(AND(People!$J728&gt;=26,People!$J728&lt;=35),"26-35",IF(AND(People!$J728&gt;=36,People!$J728&lt;=45),"36-45",IF(AND(People!$J728&gt;=46,People!$J728&lt;=55),"46-55",IF(AND(People!$J728&gt;=56,People!$J728&lt;=65),"56-65",IF(AND(People!$J728&gt;=66,People!$J728&lt;=75),"66-75","ALL"))))))</f>
        <v>36-45</v>
      </c>
      <c r="J728" t="str">
        <f>Table5[[#This Row],[Kid Home]]</f>
        <v>Yes</v>
      </c>
      <c r="K728" t="str">
        <f>Table5[[#This Row],[TennHome]]</f>
        <v>No</v>
      </c>
    </row>
    <row r="729" spans="1:11" ht="16.5" x14ac:dyDescent="0.3">
      <c r="A729" s="4">
        <f>Table2[[#This Row],[MntWines]]</f>
        <v>54</v>
      </c>
      <c r="B729" s="4">
        <f>Table2[[#This Row],[MntFruits]]</f>
        <v>0</v>
      </c>
      <c r="C729" s="4">
        <f>Table2[[#This Row],[MntMeatProducts]]</f>
        <v>7</v>
      </c>
      <c r="D729" s="4">
        <f>Table2[[#This Row],[MntFishProducts]]</f>
        <v>0</v>
      </c>
      <c r="E729" s="4">
        <f>Table2[[#This Row],[MntSweetProducts]]</f>
        <v>0</v>
      </c>
      <c r="F729" s="4">
        <f>Table2[[#This Row],[MntGoldProds]]</f>
        <v>4</v>
      </c>
      <c r="G729" s="8">
        <f>Table5[[#This Row],[Age]]</f>
        <v>48</v>
      </c>
      <c r="H729" s="2" t="s">
        <v>35</v>
      </c>
      <c r="I729" s="16" t="str">
        <f>IF(AND(People!$J729&gt;=16,People!$J729&lt;=25),"16-25",IF(AND(People!$J729&gt;=26,People!$J729&lt;=35),"26-35",IF(AND(People!$J729&gt;=36,People!$J729&lt;=45),"36-45",IF(AND(People!$J729&gt;=46,People!$J729&lt;=55),"46-55",IF(AND(People!$J729&gt;=56,People!$J729&lt;=65),"56-65",IF(AND(People!$J729&gt;=66,People!$J729&lt;=75),"66-75","ALL"))))))</f>
        <v>46-55</v>
      </c>
      <c r="J729" t="str">
        <f>Table5[[#This Row],[Kid Home]]</f>
        <v>No</v>
      </c>
      <c r="K729" t="str">
        <f>Table5[[#This Row],[TennHome]]</f>
        <v>Yes</v>
      </c>
    </row>
    <row r="730" spans="1:11" ht="16.5" x14ac:dyDescent="0.3">
      <c r="A730" s="6">
        <f>Table2[[#This Row],[MntWines]]</f>
        <v>445</v>
      </c>
      <c r="B730" s="6">
        <f>Table2[[#This Row],[MntFruits]]</f>
        <v>25</v>
      </c>
      <c r="C730" s="6">
        <f>Table2[[#This Row],[MntMeatProducts]]</f>
        <v>706</v>
      </c>
      <c r="D730" s="6">
        <f>Table2[[#This Row],[MntFishProducts]]</f>
        <v>80</v>
      </c>
      <c r="E730" s="6">
        <f>Table2[[#This Row],[MntSweetProducts]]</f>
        <v>76</v>
      </c>
      <c r="F730" s="6">
        <f>Table2[[#This Row],[MntGoldProds]]</f>
        <v>48</v>
      </c>
      <c r="G730" s="8">
        <f>Table5[[#This Row],[Age]]</f>
        <v>58</v>
      </c>
      <c r="H730" s="17" t="s">
        <v>33</v>
      </c>
      <c r="I730" s="16" t="str">
        <f>IF(AND(People!$J730&gt;=16,People!$J730&lt;=25),"16-25",IF(AND(People!$J730&gt;=26,People!$J730&lt;=35),"26-35",IF(AND(People!$J730&gt;=36,People!$J730&lt;=45),"36-45",IF(AND(People!$J730&gt;=46,People!$J730&lt;=55),"46-55",IF(AND(People!$J730&gt;=56,People!$J730&lt;=65),"56-65",IF(AND(People!$J730&gt;=66,People!$J730&lt;=75),"66-75","ALL"))))))</f>
        <v>56-65</v>
      </c>
      <c r="J730" t="str">
        <f>Table5[[#This Row],[Kid Home]]</f>
        <v>No</v>
      </c>
      <c r="K730" t="str">
        <f>Table5[[#This Row],[TennHome]]</f>
        <v>No</v>
      </c>
    </row>
    <row r="731" spans="1:11" ht="16.5" x14ac:dyDescent="0.3">
      <c r="A731" s="4">
        <f>Table2[[#This Row],[MntWines]]</f>
        <v>294</v>
      </c>
      <c r="B731" s="4">
        <f>Table2[[#This Row],[MntFruits]]</f>
        <v>142</v>
      </c>
      <c r="C731" s="4">
        <f>Table2[[#This Row],[MntMeatProducts]]</f>
        <v>218</v>
      </c>
      <c r="D731" s="4">
        <f>Table2[[#This Row],[MntFishProducts]]</f>
        <v>164</v>
      </c>
      <c r="E731" s="4">
        <f>Table2[[#This Row],[MntSweetProducts]]</f>
        <v>58</v>
      </c>
      <c r="F731" s="4">
        <f>Table2[[#This Row],[MntGoldProds]]</f>
        <v>151</v>
      </c>
      <c r="G731" s="8">
        <f>Table5[[#This Row],[Age]]</f>
        <v>38</v>
      </c>
      <c r="H731" s="2" t="s">
        <v>31</v>
      </c>
      <c r="I731" s="16" t="str">
        <f>IF(AND(People!$J731&gt;=16,People!$J731&lt;=25),"16-25",IF(AND(People!$J731&gt;=26,People!$J731&lt;=35),"26-35",IF(AND(People!$J731&gt;=36,People!$J731&lt;=45),"36-45",IF(AND(People!$J731&gt;=46,People!$J731&lt;=55),"46-55",IF(AND(People!$J731&gt;=56,People!$J731&lt;=65),"56-65",IF(AND(People!$J731&gt;=66,People!$J731&lt;=75),"66-75","ALL"))))))</f>
        <v>36-45</v>
      </c>
      <c r="J731" t="str">
        <f>Table5[[#This Row],[Kid Home]]</f>
        <v>No</v>
      </c>
      <c r="K731" t="str">
        <f>Table5[[#This Row],[TennHome]]</f>
        <v>No</v>
      </c>
    </row>
    <row r="732" spans="1:11" ht="16.5" x14ac:dyDescent="0.3">
      <c r="A732" s="6">
        <f>Table2[[#This Row],[MntWines]]</f>
        <v>292</v>
      </c>
      <c r="B732" s="6">
        <f>Table2[[#This Row],[MntFruits]]</f>
        <v>3</v>
      </c>
      <c r="C732" s="6">
        <f>Table2[[#This Row],[MntMeatProducts]]</f>
        <v>77</v>
      </c>
      <c r="D732" s="6">
        <f>Table2[[#This Row],[MntFishProducts]]</f>
        <v>10</v>
      </c>
      <c r="E732" s="6">
        <f>Table2[[#This Row],[MntSweetProducts]]</f>
        <v>3</v>
      </c>
      <c r="F732" s="6">
        <f>Table2[[#This Row],[MntGoldProds]]</f>
        <v>26</v>
      </c>
      <c r="G732" s="8">
        <f>Table5[[#This Row],[Age]]</f>
        <v>48</v>
      </c>
      <c r="H732" s="17" t="s">
        <v>35</v>
      </c>
      <c r="I732" s="16" t="str">
        <f>IF(AND(People!$J732&gt;=16,People!$J732&lt;=25),"16-25",IF(AND(People!$J732&gt;=26,People!$J732&lt;=35),"26-35",IF(AND(People!$J732&gt;=36,People!$J732&lt;=45),"36-45",IF(AND(People!$J732&gt;=46,People!$J732&lt;=55),"46-55",IF(AND(People!$J732&gt;=56,People!$J732&lt;=65),"56-65",IF(AND(People!$J732&gt;=66,People!$J732&lt;=75),"66-75","ALL"))))))</f>
        <v>46-55</v>
      </c>
      <c r="J732" t="str">
        <f>Table5[[#This Row],[Kid Home]]</f>
        <v>Yes</v>
      </c>
      <c r="K732" t="str">
        <f>Table5[[#This Row],[TennHome]]</f>
        <v>Yes</v>
      </c>
    </row>
    <row r="733" spans="1:11" ht="16.5" x14ac:dyDescent="0.3">
      <c r="A733" s="4">
        <f>Table2[[#This Row],[MntWines]]</f>
        <v>412</v>
      </c>
      <c r="B733" s="4">
        <f>Table2[[#This Row],[MntFruits]]</f>
        <v>22</v>
      </c>
      <c r="C733" s="4">
        <f>Table2[[#This Row],[MntMeatProducts]]</f>
        <v>132</v>
      </c>
      <c r="D733" s="4">
        <f>Table2[[#This Row],[MntFishProducts]]</f>
        <v>59</v>
      </c>
      <c r="E733" s="4">
        <f>Table2[[#This Row],[MntSweetProducts]]</f>
        <v>28</v>
      </c>
      <c r="F733" s="4">
        <f>Table2[[#This Row],[MntGoldProds]]</f>
        <v>183</v>
      </c>
      <c r="G733" s="8">
        <f>Table5[[#This Row],[Age]]</f>
        <v>22</v>
      </c>
      <c r="H733" s="2" t="s">
        <v>31</v>
      </c>
      <c r="I733" s="16" t="str">
        <f>IF(AND(People!$J733&gt;=16,People!$J733&lt;=25),"16-25",IF(AND(People!$J733&gt;=26,People!$J733&lt;=35),"26-35",IF(AND(People!$J733&gt;=36,People!$J733&lt;=45),"36-45",IF(AND(People!$J733&gt;=46,People!$J733&lt;=55),"46-55",IF(AND(People!$J733&gt;=56,People!$J733&lt;=65),"56-65",IF(AND(People!$J733&gt;=66,People!$J733&lt;=75),"66-75","ALL"))))))</f>
        <v>16-25</v>
      </c>
      <c r="J733" t="str">
        <f>Table5[[#This Row],[Kid Home]]</f>
        <v>No</v>
      </c>
      <c r="K733" t="str">
        <f>Table5[[#This Row],[TennHome]]</f>
        <v>No</v>
      </c>
    </row>
    <row r="734" spans="1:11" ht="16.5" x14ac:dyDescent="0.3">
      <c r="A734" s="6">
        <f>Table2[[#This Row],[MntWines]]</f>
        <v>8</v>
      </c>
      <c r="B734" s="6">
        <f>Table2[[#This Row],[MntFruits]]</f>
        <v>0</v>
      </c>
      <c r="C734" s="6">
        <f>Table2[[#This Row],[MntMeatProducts]]</f>
        <v>3</v>
      </c>
      <c r="D734" s="6">
        <f>Table2[[#This Row],[MntFishProducts]]</f>
        <v>0</v>
      </c>
      <c r="E734" s="6">
        <f>Table2[[#This Row],[MntSweetProducts]]</f>
        <v>0</v>
      </c>
      <c r="F734" s="6">
        <f>Table2[[#This Row],[MntGoldProds]]</f>
        <v>0</v>
      </c>
      <c r="G734" s="8">
        <f>Table5[[#This Row],[Age]]</f>
        <v>64</v>
      </c>
      <c r="H734" s="17" t="s">
        <v>33</v>
      </c>
      <c r="I734" s="16" t="str">
        <f>IF(AND(People!$J734&gt;=16,People!$J734&lt;=25),"16-25",IF(AND(People!$J734&gt;=26,People!$J734&lt;=35),"26-35",IF(AND(People!$J734&gt;=36,People!$J734&lt;=45),"36-45",IF(AND(People!$J734&gt;=46,People!$J734&lt;=55),"46-55",IF(AND(People!$J734&gt;=56,People!$J734&lt;=65),"56-65",IF(AND(People!$J734&gt;=66,People!$J734&lt;=75),"66-75","ALL"))))))</f>
        <v>56-65</v>
      </c>
      <c r="J734" t="str">
        <f>Table5[[#This Row],[Kid Home]]</f>
        <v>Yes</v>
      </c>
      <c r="K734" t="str">
        <f>Table5[[#This Row],[TennHome]]</f>
        <v>Yes</v>
      </c>
    </row>
    <row r="735" spans="1:11" ht="16.5" x14ac:dyDescent="0.3">
      <c r="A735" s="4">
        <f>Table2[[#This Row],[MntWines]]</f>
        <v>349</v>
      </c>
      <c r="B735" s="4">
        <f>Table2[[#This Row],[MntFruits]]</f>
        <v>4</v>
      </c>
      <c r="C735" s="4">
        <f>Table2[[#This Row],[MntMeatProducts]]</f>
        <v>78</v>
      </c>
      <c r="D735" s="4">
        <f>Table2[[#This Row],[MntFishProducts]]</f>
        <v>6</v>
      </c>
      <c r="E735" s="4">
        <f>Table2[[#This Row],[MntSweetProducts]]</f>
        <v>0</v>
      </c>
      <c r="F735" s="4">
        <f>Table2[[#This Row],[MntGoldProds]]</f>
        <v>43</v>
      </c>
      <c r="G735" s="8">
        <f>Table5[[#This Row],[Age]]</f>
        <v>59</v>
      </c>
      <c r="H735" s="2" t="s">
        <v>35</v>
      </c>
      <c r="I735" s="16" t="str">
        <f>IF(AND(People!$J735&gt;=16,People!$J735&lt;=25),"16-25",IF(AND(People!$J735&gt;=26,People!$J735&lt;=35),"26-35",IF(AND(People!$J735&gt;=36,People!$J735&lt;=45),"36-45",IF(AND(People!$J735&gt;=46,People!$J735&lt;=55),"46-55",IF(AND(People!$J735&gt;=56,People!$J735&lt;=65),"56-65",IF(AND(People!$J735&gt;=66,People!$J735&lt;=75),"66-75","ALL"))))))</f>
        <v>56-65</v>
      </c>
      <c r="J735" t="str">
        <f>Table5[[#This Row],[Kid Home]]</f>
        <v>Yes</v>
      </c>
      <c r="K735" t="str">
        <f>Table5[[#This Row],[TennHome]]</f>
        <v>Yes</v>
      </c>
    </row>
    <row r="736" spans="1:11" ht="16.5" x14ac:dyDescent="0.3">
      <c r="A736" s="6">
        <f>Table2[[#This Row],[MntWines]]</f>
        <v>328</v>
      </c>
      <c r="B736" s="6">
        <f>Table2[[#This Row],[MntFruits]]</f>
        <v>9</v>
      </c>
      <c r="C736" s="6">
        <f>Table2[[#This Row],[MntMeatProducts]]</f>
        <v>124</v>
      </c>
      <c r="D736" s="6">
        <f>Table2[[#This Row],[MntFishProducts]]</f>
        <v>12</v>
      </c>
      <c r="E736" s="6">
        <f>Table2[[#This Row],[MntSweetProducts]]</f>
        <v>24</v>
      </c>
      <c r="F736" s="6">
        <f>Table2[[#This Row],[MntGoldProds]]</f>
        <v>109</v>
      </c>
      <c r="G736" s="8">
        <f>Table5[[#This Row],[Age]]</f>
        <v>35</v>
      </c>
      <c r="H736" s="17" t="s">
        <v>35</v>
      </c>
      <c r="I736" s="16" t="str">
        <f>IF(AND(People!$J736&gt;=16,People!$J736&lt;=25),"16-25",IF(AND(People!$J736&gt;=26,People!$J736&lt;=35),"26-35",IF(AND(People!$J736&gt;=36,People!$J736&lt;=45),"36-45",IF(AND(People!$J736&gt;=46,People!$J736&lt;=55),"46-55",IF(AND(People!$J736&gt;=56,People!$J736&lt;=65),"56-65",IF(AND(People!$J736&gt;=66,People!$J736&lt;=75),"66-75","ALL"))))))</f>
        <v>26-35</v>
      </c>
      <c r="J736" t="str">
        <f>Table5[[#This Row],[Kid Home]]</f>
        <v>Yes</v>
      </c>
      <c r="K736" t="str">
        <f>Table5[[#This Row],[TennHome]]</f>
        <v>Yes</v>
      </c>
    </row>
    <row r="737" spans="1:11" ht="16.5" x14ac:dyDescent="0.3">
      <c r="A737" s="4">
        <f>Table2[[#This Row],[MntWines]]</f>
        <v>144</v>
      </c>
      <c r="B737" s="4">
        <f>Table2[[#This Row],[MntFruits]]</f>
        <v>2</v>
      </c>
      <c r="C737" s="4">
        <f>Table2[[#This Row],[MntMeatProducts]]</f>
        <v>99</v>
      </c>
      <c r="D737" s="4">
        <f>Table2[[#This Row],[MntFishProducts]]</f>
        <v>7</v>
      </c>
      <c r="E737" s="4">
        <f>Table2[[#This Row],[MntSweetProducts]]</f>
        <v>2</v>
      </c>
      <c r="F737" s="4">
        <f>Table2[[#This Row],[MntGoldProds]]</f>
        <v>30</v>
      </c>
      <c r="G737" s="8">
        <f>Table5[[#This Row],[Age]]</f>
        <v>65</v>
      </c>
      <c r="H737" s="2" t="s">
        <v>33</v>
      </c>
      <c r="I737" s="16" t="str">
        <f>IF(AND(People!$J737&gt;=16,People!$J737&lt;=25),"16-25",IF(AND(People!$J737&gt;=26,People!$J737&lt;=35),"26-35",IF(AND(People!$J737&gt;=36,People!$J737&lt;=45),"36-45",IF(AND(People!$J737&gt;=46,People!$J737&lt;=55),"46-55",IF(AND(People!$J737&gt;=56,People!$J737&lt;=65),"56-65",IF(AND(People!$J737&gt;=66,People!$J737&lt;=75),"66-75","ALL"))))))</f>
        <v>56-65</v>
      </c>
      <c r="J737" t="str">
        <f>Table5[[#This Row],[Kid Home]]</f>
        <v>Yes</v>
      </c>
      <c r="K737" t="str">
        <f>Table5[[#This Row],[TennHome]]</f>
        <v>Yes</v>
      </c>
    </row>
    <row r="738" spans="1:11" ht="16.5" x14ac:dyDescent="0.3">
      <c r="A738" s="6">
        <f>Table2[[#This Row],[MntWines]]</f>
        <v>1126</v>
      </c>
      <c r="B738" s="6">
        <f>Table2[[#This Row],[MntFruits]]</f>
        <v>28</v>
      </c>
      <c r="C738" s="6">
        <f>Table2[[#This Row],[MntMeatProducts]]</f>
        <v>211</v>
      </c>
      <c r="D738" s="6">
        <f>Table2[[#This Row],[MntFishProducts]]</f>
        <v>37</v>
      </c>
      <c r="E738" s="6">
        <f>Table2[[#This Row],[MntSweetProducts]]</f>
        <v>28</v>
      </c>
      <c r="F738" s="6">
        <f>Table2[[#This Row],[MntGoldProds]]</f>
        <v>42</v>
      </c>
      <c r="G738" s="8">
        <f>Table5[[#This Row],[Age]]</f>
        <v>40</v>
      </c>
      <c r="H738" s="17" t="s">
        <v>33</v>
      </c>
      <c r="I738" s="16" t="str">
        <f>IF(AND(People!$J738&gt;=16,People!$J738&lt;=25),"16-25",IF(AND(People!$J738&gt;=26,People!$J738&lt;=35),"26-35",IF(AND(People!$J738&gt;=36,People!$J738&lt;=45),"36-45",IF(AND(People!$J738&gt;=46,People!$J738&lt;=55),"46-55",IF(AND(People!$J738&gt;=56,People!$J738&lt;=65),"56-65",IF(AND(People!$J738&gt;=66,People!$J738&lt;=75),"66-75","ALL"))))))</f>
        <v>36-45</v>
      </c>
      <c r="J738" t="str">
        <f>Table5[[#This Row],[Kid Home]]</f>
        <v>Yes</v>
      </c>
      <c r="K738" t="str">
        <f>Table5[[#This Row],[TennHome]]</f>
        <v>Yes</v>
      </c>
    </row>
    <row r="739" spans="1:11" ht="16.5" x14ac:dyDescent="0.3">
      <c r="A739" s="4">
        <f>Table2[[#This Row],[MntWines]]</f>
        <v>967</v>
      </c>
      <c r="B739" s="4">
        <f>Table2[[#This Row],[MntFruits]]</f>
        <v>0</v>
      </c>
      <c r="C739" s="4">
        <f>Table2[[#This Row],[MntMeatProducts]]</f>
        <v>617</v>
      </c>
      <c r="D739" s="4">
        <f>Table2[[#This Row],[MntFishProducts]]</f>
        <v>43</v>
      </c>
      <c r="E739" s="4">
        <f>Table2[[#This Row],[MntSweetProducts]]</f>
        <v>50</v>
      </c>
      <c r="F739" s="4">
        <f>Table2[[#This Row],[MntGoldProds]]</f>
        <v>0</v>
      </c>
      <c r="G739" s="8">
        <f>Table5[[#This Row],[Age]]</f>
        <v>65</v>
      </c>
      <c r="H739" s="2" t="s">
        <v>31</v>
      </c>
      <c r="I739" s="16" t="str">
        <f>IF(AND(People!$J739&gt;=16,People!$J739&lt;=25),"16-25",IF(AND(People!$J739&gt;=26,People!$J739&lt;=35),"26-35",IF(AND(People!$J739&gt;=36,People!$J739&lt;=45),"36-45",IF(AND(People!$J739&gt;=46,People!$J739&lt;=55),"46-55",IF(AND(People!$J739&gt;=56,People!$J739&lt;=65),"56-65",IF(AND(People!$J739&gt;=66,People!$J739&lt;=75),"66-75","ALL"))))))</f>
        <v>56-65</v>
      </c>
      <c r="J739" t="str">
        <f>Table5[[#This Row],[Kid Home]]</f>
        <v>No</v>
      </c>
      <c r="K739" t="str">
        <f>Table5[[#This Row],[TennHome]]</f>
        <v>No</v>
      </c>
    </row>
    <row r="740" spans="1:11" ht="16.5" x14ac:dyDescent="0.3">
      <c r="A740" s="6">
        <f>Table2[[#This Row],[MntWines]]</f>
        <v>432</v>
      </c>
      <c r="B740" s="6">
        <f>Table2[[#This Row],[MntFruits]]</f>
        <v>79</v>
      </c>
      <c r="C740" s="6">
        <f>Table2[[#This Row],[MntMeatProducts]]</f>
        <v>341</v>
      </c>
      <c r="D740" s="6">
        <f>Table2[[#This Row],[MntFishProducts]]</f>
        <v>177</v>
      </c>
      <c r="E740" s="6">
        <f>Table2[[#This Row],[MntSweetProducts]]</f>
        <v>136</v>
      </c>
      <c r="F740" s="6">
        <f>Table2[[#This Row],[MntGoldProds]]</f>
        <v>170</v>
      </c>
      <c r="G740" s="8">
        <f>Table5[[#This Row],[Age]]</f>
        <v>40</v>
      </c>
      <c r="H740" s="17" t="s">
        <v>33</v>
      </c>
      <c r="I740" s="16" t="str">
        <f>IF(AND(People!$J740&gt;=16,People!$J740&lt;=25),"16-25",IF(AND(People!$J740&gt;=26,People!$J740&lt;=35),"26-35",IF(AND(People!$J740&gt;=36,People!$J740&lt;=45),"36-45",IF(AND(People!$J740&gt;=46,People!$J740&lt;=55),"46-55",IF(AND(People!$J740&gt;=56,People!$J740&lt;=65),"56-65",IF(AND(People!$J740&gt;=66,People!$J740&lt;=75),"66-75","ALL"))))))</f>
        <v>36-45</v>
      </c>
      <c r="J740" t="str">
        <f>Table5[[#This Row],[Kid Home]]</f>
        <v>No</v>
      </c>
      <c r="K740" t="str">
        <f>Table5[[#This Row],[TennHome]]</f>
        <v>Yes</v>
      </c>
    </row>
    <row r="741" spans="1:11" ht="16.5" x14ac:dyDescent="0.3">
      <c r="A741" s="4">
        <f>Table2[[#This Row],[MntWines]]</f>
        <v>138</v>
      </c>
      <c r="B741" s="4">
        <f>Table2[[#This Row],[MntFruits]]</f>
        <v>39</v>
      </c>
      <c r="C741" s="4">
        <f>Table2[[#This Row],[MntMeatProducts]]</f>
        <v>63</v>
      </c>
      <c r="D741" s="4">
        <f>Table2[[#This Row],[MntFishProducts]]</f>
        <v>55</v>
      </c>
      <c r="E741" s="4">
        <f>Table2[[#This Row],[MntSweetProducts]]</f>
        <v>18</v>
      </c>
      <c r="F741" s="4">
        <f>Table2[[#This Row],[MntGoldProds]]</f>
        <v>21</v>
      </c>
      <c r="G741" s="8">
        <f>Table5[[#This Row],[Age]]</f>
        <v>62</v>
      </c>
      <c r="H741" s="2" t="s">
        <v>31</v>
      </c>
      <c r="I741" s="16" t="str">
        <f>IF(AND(People!$J741&gt;=16,People!$J741&lt;=25),"16-25",IF(AND(People!$J741&gt;=26,People!$J741&lt;=35),"26-35",IF(AND(People!$J741&gt;=36,People!$J741&lt;=45),"36-45",IF(AND(People!$J741&gt;=46,People!$J741&lt;=55),"46-55",IF(AND(People!$J741&gt;=56,People!$J741&lt;=65),"56-65",IF(AND(People!$J741&gt;=66,People!$J741&lt;=75),"66-75","ALL"))))))</f>
        <v>56-65</v>
      </c>
      <c r="J741" t="str">
        <f>Table5[[#This Row],[Kid Home]]</f>
        <v>No</v>
      </c>
      <c r="K741" t="str">
        <f>Table5[[#This Row],[TennHome]]</f>
        <v>Yes</v>
      </c>
    </row>
    <row r="742" spans="1:11" ht="16.5" x14ac:dyDescent="0.3">
      <c r="A742" s="6">
        <f>Table2[[#This Row],[MntWines]]</f>
        <v>0</v>
      </c>
      <c r="B742" s="6">
        <f>Table2[[#This Row],[MntFruits]]</f>
        <v>0</v>
      </c>
      <c r="C742" s="6">
        <f>Table2[[#This Row],[MntMeatProducts]]</f>
        <v>1</v>
      </c>
      <c r="D742" s="6">
        <f>Table2[[#This Row],[MntFishProducts]]</f>
        <v>7</v>
      </c>
      <c r="E742" s="6">
        <f>Table2[[#This Row],[MntSweetProducts]]</f>
        <v>4</v>
      </c>
      <c r="F742" s="6">
        <f>Table2[[#This Row],[MntGoldProds]]</f>
        <v>6</v>
      </c>
      <c r="G742" s="8">
        <f>Table5[[#This Row],[Age]]</f>
        <v>24</v>
      </c>
      <c r="H742" s="17" t="s">
        <v>30</v>
      </c>
      <c r="I742" s="16" t="str">
        <f>IF(AND(People!$J742&gt;=16,People!$J742&lt;=25),"16-25",IF(AND(People!$J742&gt;=26,People!$J742&lt;=35),"26-35",IF(AND(People!$J742&gt;=36,People!$J742&lt;=45),"36-45",IF(AND(People!$J742&gt;=46,People!$J742&lt;=55),"46-55",IF(AND(People!$J742&gt;=56,People!$J742&lt;=65),"56-65",IF(AND(People!$J742&gt;=66,People!$J742&lt;=75),"66-75","ALL"))))))</f>
        <v>16-25</v>
      </c>
      <c r="J742" t="str">
        <f>Table5[[#This Row],[Kid Home]]</f>
        <v>Yes</v>
      </c>
      <c r="K742" t="str">
        <f>Table5[[#This Row],[TennHome]]</f>
        <v>No</v>
      </c>
    </row>
    <row r="743" spans="1:11" ht="16.5" x14ac:dyDescent="0.3">
      <c r="A743" s="4">
        <f>Table2[[#This Row],[MntWines]]</f>
        <v>509</v>
      </c>
      <c r="B743" s="4">
        <f>Table2[[#This Row],[MntFruits]]</f>
        <v>133</v>
      </c>
      <c r="C743" s="4">
        <f>Table2[[#This Row],[MntMeatProducts]]</f>
        <v>497</v>
      </c>
      <c r="D743" s="4">
        <f>Table2[[#This Row],[MntFishProducts]]</f>
        <v>78</v>
      </c>
      <c r="E743" s="4">
        <f>Table2[[#This Row],[MntSweetProducts]]</f>
        <v>24</v>
      </c>
      <c r="F743" s="4">
        <f>Table2[[#This Row],[MntGoldProds]]</f>
        <v>97</v>
      </c>
      <c r="G743" s="8">
        <f>Table5[[#This Row],[Age]]</f>
        <v>43</v>
      </c>
      <c r="H743" s="2" t="s">
        <v>31</v>
      </c>
      <c r="I743" s="16" t="str">
        <f>IF(AND(People!$J743&gt;=16,People!$J743&lt;=25),"16-25",IF(AND(People!$J743&gt;=26,People!$J743&lt;=35),"26-35",IF(AND(People!$J743&gt;=36,People!$J743&lt;=45),"36-45",IF(AND(People!$J743&gt;=46,People!$J743&lt;=55),"46-55",IF(AND(People!$J743&gt;=56,People!$J743&lt;=65),"56-65",IF(AND(People!$J743&gt;=66,People!$J743&lt;=75),"66-75","ALL"))))))</f>
        <v>36-45</v>
      </c>
      <c r="J743" t="str">
        <f>Table5[[#This Row],[Kid Home]]</f>
        <v>No</v>
      </c>
      <c r="K743" t="str">
        <f>Table5[[#This Row],[TennHome]]</f>
        <v>Yes</v>
      </c>
    </row>
    <row r="744" spans="1:11" ht="16.5" x14ac:dyDescent="0.3">
      <c r="A744" s="6">
        <f>Table2[[#This Row],[MntWines]]</f>
        <v>948</v>
      </c>
      <c r="B744" s="6">
        <f>Table2[[#This Row],[MntFruits]]</f>
        <v>10</v>
      </c>
      <c r="C744" s="6">
        <f>Table2[[#This Row],[MntMeatProducts]]</f>
        <v>86</v>
      </c>
      <c r="D744" s="6">
        <f>Table2[[#This Row],[MntFishProducts]]</f>
        <v>13</v>
      </c>
      <c r="E744" s="6">
        <f>Table2[[#This Row],[MntSweetProducts]]</f>
        <v>21</v>
      </c>
      <c r="F744" s="6">
        <f>Table2[[#This Row],[MntGoldProds]]</f>
        <v>21</v>
      </c>
      <c r="G744" s="8">
        <f>Table5[[#This Row],[Age]]</f>
        <v>60</v>
      </c>
      <c r="H744" s="17" t="s">
        <v>30</v>
      </c>
      <c r="I744" s="16" t="str">
        <f>IF(AND(People!$J744&gt;=16,People!$J744&lt;=25),"16-25",IF(AND(People!$J744&gt;=26,People!$J744&lt;=35),"26-35",IF(AND(People!$J744&gt;=36,People!$J744&lt;=45),"36-45",IF(AND(People!$J744&gt;=46,People!$J744&lt;=55),"46-55",IF(AND(People!$J744&gt;=56,People!$J744&lt;=65),"56-65",IF(AND(People!$J744&gt;=66,People!$J744&lt;=75),"66-75","ALL"))))))</f>
        <v>56-65</v>
      </c>
      <c r="J744" t="str">
        <f>Table5[[#This Row],[Kid Home]]</f>
        <v>No</v>
      </c>
      <c r="K744" t="str">
        <f>Table5[[#This Row],[TennHome]]</f>
        <v>Yes</v>
      </c>
    </row>
    <row r="745" spans="1:11" ht="16.5" x14ac:dyDescent="0.3">
      <c r="A745" s="4">
        <f>Table2[[#This Row],[MntWines]]</f>
        <v>39</v>
      </c>
      <c r="B745" s="4">
        <f>Table2[[#This Row],[MntFruits]]</f>
        <v>2</v>
      </c>
      <c r="C745" s="4">
        <f>Table2[[#This Row],[MntMeatProducts]]</f>
        <v>25</v>
      </c>
      <c r="D745" s="4">
        <f>Table2[[#This Row],[MntFishProducts]]</f>
        <v>4</v>
      </c>
      <c r="E745" s="4">
        <f>Table2[[#This Row],[MntSweetProducts]]</f>
        <v>3</v>
      </c>
      <c r="F745" s="4">
        <f>Table2[[#This Row],[MntGoldProds]]</f>
        <v>24</v>
      </c>
      <c r="G745" s="8">
        <f>Table5[[#This Row],[Age]]</f>
        <v>57</v>
      </c>
      <c r="H745" s="2" t="s">
        <v>31</v>
      </c>
      <c r="I745" s="16" t="str">
        <f>IF(AND(People!$J745&gt;=16,People!$J745&lt;=25),"16-25",IF(AND(People!$J745&gt;=26,People!$J745&lt;=35),"26-35",IF(AND(People!$J745&gt;=36,People!$J745&lt;=45),"36-45",IF(AND(People!$J745&gt;=46,People!$J745&lt;=55),"46-55",IF(AND(People!$J745&gt;=56,People!$J745&lt;=65),"56-65",IF(AND(People!$J745&gt;=66,People!$J745&lt;=75),"66-75","ALL"))))))</f>
        <v>56-65</v>
      </c>
      <c r="J745" t="str">
        <f>Table5[[#This Row],[Kid Home]]</f>
        <v>Yes</v>
      </c>
      <c r="K745" t="str">
        <f>Table5[[#This Row],[TennHome]]</f>
        <v>Yes</v>
      </c>
    </row>
    <row r="746" spans="1:11" ht="16.5" x14ac:dyDescent="0.3">
      <c r="A746" s="6">
        <f>Table2[[#This Row],[MntWines]]</f>
        <v>28</v>
      </c>
      <c r="B746" s="6">
        <f>Table2[[#This Row],[MntFruits]]</f>
        <v>1</v>
      </c>
      <c r="C746" s="6">
        <f>Table2[[#This Row],[MntMeatProducts]]</f>
        <v>21</v>
      </c>
      <c r="D746" s="6">
        <f>Table2[[#This Row],[MntFishProducts]]</f>
        <v>3</v>
      </c>
      <c r="E746" s="6">
        <f>Table2[[#This Row],[MntSweetProducts]]</f>
        <v>0</v>
      </c>
      <c r="F746" s="6">
        <f>Table2[[#This Row],[MntGoldProds]]</f>
        <v>10</v>
      </c>
      <c r="G746" s="8">
        <f>Table5[[#This Row],[Age]]</f>
        <v>64</v>
      </c>
      <c r="H746" s="17" t="s">
        <v>33</v>
      </c>
      <c r="I746" s="16" t="str">
        <f>IF(AND(People!$J746&gt;=16,People!$J746&lt;=25),"16-25",IF(AND(People!$J746&gt;=26,People!$J746&lt;=35),"26-35",IF(AND(People!$J746&gt;=36,People!$J746&lt;=45),"36-45",IF(AND(People!$J746&gt;=46,People!$J746&lt;=55),"46-55",IF(AND(People!$J746&gt;=56,People!$J746&lt;=65),"56-65",IF(AND(People!$J746&gt;=66,People!$J746&lt;=75),"66-75","ALL"))))))</f>
        <v>56-65</v>
      </c>
      <c r="J746" t="str">
        <f>Table5[[#This Row],[Kid Home]]</f>
        <v>Yes</v>
      </c>
      <c r="K746" t="str">
        <f>Table5[[#This Row],[TennHome]]</f>
        <v>Yes</v>
      </c>
    </row>
    <row r="747" spans="1:11" ht="16.5" x14ac:dyDescent="0.3">
      <c r="A747" s="4">
        <f>Table2[[#This Row],[MntWines]]</f>
        <v>13</v>
      </c>
      <c r="B747" s="4">
        <f>Table2[[#This Row],[MntFruits]]</f>
        <v>11</v>
      </c>
      <c r="C747" s="4">
        <f>Table2[[#This Row],[MntMeatProducts]]</f>
        <v>24</v>
      </c>
      <c r="D747" s="4">
        <f>Table2[[#This Row],[MntFishProducts]]</f>
        <v>13</v>
      </c>
      <c r="E747" s="4">
        <f>Table2[[#This Row],[MntSweetProducts]]</f>
        <v>8</v>
      </c>
      <c r="F747" s="4">
        <f>Table2[[#This Row],[MntGoldProds]]</f>
        <v>40</v>
      </c>
      <c r="G747" s="8">
        <f>Table5[[#This Row],[Age]]</f>
        <v>35</v>
      </c>
      <c r="H747" s="2" t="s">
        <v>31</v>
      </c>
      <c r="I747" s="16" t="str">
        <f>IF(AND(People!$J747&gt;=16,People!$J747&lt;=25),"16-25",IF(AND(People!$J747&gt;=26,People!$J747&lt;=35),"26-35",IF(AND(People!$J747&gt;=36,People!$J747&lt;=45),"36-45",IF(AND(People!$J747&gt;=46,People!$J747&lt;=55),"46-55",IF(AND(People!$J747&gt;=56,People!$J747&lt;=65),"56-65",IF(AND(People!$J747&gt;=66,People!$J747&lt;=75),"66-75","ALL"))))))</f>
        <v>26-35</v>
      </c>
      <c r="J747" t="str">
        <f>Table5[[#This Row],[Kid Home]]</f>
        <v>Yes</v>
      </c>
      <c r="K747" t="str">
        <f>Table5[[#This Row],[TennHome]]</f>
        <v>No</v>
      </c>
    </row>
    <row r="748" spans="1:11" ht="16.5" x14ac:dyDescent="0.3">
      <c r="A748" s="6">
        <f>Table2[[#This Row],[MntWines]]</f>
        <v>307</v>
      </c>
      <c r="B748" s="6">
        <f>Table2[[#This Row],[MntFruits]]</f>
        <v>26</v>
      </c>
      <c r="C748" s="6">
        <f>Table2[[#This Row],[MntMeatProducts]]</f>
        <v>360</v>
      </c>
      <c r="D748" s="6">
        <f>Table2[[#This Row],[MntFishProducts]]</f>
        <v>138</v>
      </c>
      <c r="E748" s="6">
        <f>Table2[[#This Row],[MntSweetProducts]]</f>
        <v>31</v>
      </c>
      <c r="F748" s="6">
        <f>Table2[[#This Row],[MntGoldProds]]</f>
        <v>40</v>
      </c>
      <c r="G748" s="8">
        <f>Table5[[#This Row],[Age]]</f>
        <v>50</v>
      </c>
      <c r="H748" s="17" t="s">
        <v>33</v>
      </c>
      <c r="I748" s="16" t="str">
        <f>IF(AND(People!$J748&gt;=16,People!$J748&lt;=25),"16-25",IF(AND(People!$J748&gt;=26,People!$J748&lt;=35),"26-35",IF(AND(People!$J748&gt;=36,People!$J748&lt;=45),"36-45",IF(AND(People!$J748&gt;=46,People!$J748&lt;=55),"46-55",IF(AND(People!$J748&gt;=56,People!$J748&lt;=65),"56-65",IF(AND(People!$J748&gt;=66,People!$J748&lt;=75),"66-75","ALL"))))))</f>
        <v>46-55</v>
      </c>
      <c r="J748" t="str">
        <f>Table5[[#This Row],[Kid Home]]</f>
        <v>No</v>
      </c>
      <c r="K748" t="str">
        <f>Table5[[#This Row],[TennHome]]</f>
        <v>No</v>
      </c>
    </row>
    <row r="749" spans="1:11" ht="16.5" x14ac:dyDescent="0.3">
      <c r="A749" s="4">
        <f>Table2[[#This Row],[MntWines]]</f>
        <v>901</v>
      </c>
      <c r="B749" s="4">
        <f>Table2[[#This Row],[MntFruits]]</f>
        <v>31</v>
      </c>
      <c r="C749" s="4">
        <f>Table2[[#This Row],[MntMeatProducts]]</f>
        <v>345</v>
      </c>
      <c r="D749" s="4">
        <f>Table2[[#This Row],[MntFishProducts]]</f>
        <v>75</v>
      </c>
      <c r="E749" s="4">
        <f>Table2[[#This Row],[MntSweetProducts]]</f>
        <v>31</v>
      </c>
      <c r="F749" s="4">
        <f>Table2[[#This Row],[MntGoldProds]]</f>
        <v>191</v>
      </c>
      <c r="G749" s="8">
        <f>Table5[[#This Row],[Age]]</f>
        <v>61</v>
      </c>
      <c r="H749" s="2" t="s">
        <v>30</v>
      </c>
      <c r="I749" s="16" t="str">
        <f>IF(AND(People!$J749&gt;=16,People!$J749&lt;=25),"16-25",IF(AND(People!$J749&gt;=26,People!$J749&lt;=35),"26-35",IF(AND(People!$J749&gt;=36,People!$J749&lt;=45),"36-45",IF(AND(People!$J749&gt;=46,People!$J749&lt;=55),"46-55",IF(AND(People!$J749&gt;=56,People!$J749&lt;=65),"56-65",IF(AND(People!$J749&gt;=66,People!$J749&lt;=75),"66-75","ALL"))))))</f>
        <v>56-65</v>
      </c>
      <c r="J749" t="str">
        <f>Table5[[#This Row],[Kid Home]]</f>
        <v>No</v>
      </c>
      <c r="K749" t="str">
        <f>Table5[[#This Row],[TennHome]]</f>
        <v>No</v>
      </c>
    </row>
    <row r="750" spans="1:11" ht="16.5" x14ac:dyDescent="0.3">
      <c r="A750" s="6">
        <f>Table2[[#This Row],[MntWines]]</f>
        <v>2</v>
      </c>
      <c r="B750" s="6">
        <f>Table2[[#This Row],[MntFruits]]</f>
        <v>5</v>
      </c>
      <c r="C750" s="6">
        <f>Table2[[#This Row],[MntMeatProducts]]</f>
        <v>12</v>
      </c>
      <c r="D750" s="6">
        <f>Table2[[#This Row],[MntFishProducts]]</f>
        <v>4</v>
      </c>
      <c r="E750" s="6">
        <f>Table2[[#This Row],[MntSweetProducts]]</f>
        <v>8</v>
      </c>
      <c r="F750" s="6">
        <f>Table2[[#This Row],[MntGoldProds]]</f>
        <v>7</v>
      </c>
      <c r="G750" s="8">
        <f>Table5[[#This Row],[Age]]</f>
        <v>38</v>
      </c>
      <c r="H750" s="17" t="s">
        <v>30</v>
      </c>
      <c r="I750" s="16" t="str">
        <f>IF(AND(People!$J750&gt;=16,People!$J750&lt;=25),"16-25",IF(AND(People!$J750&gt;=26,People!$J750&lt;=35),"26-35",IF(AND(People!$J750&gt;=36,People!$J750&lt;=45),"36-45",IF(AND(People!$J750&gt;=46,People!$J750&lt;=55),"46-55",IF(AND(People!$J750&gt;=56,People!$J750&lt;=65),"56-65",IF(AND(People!$J750&gt;=66,People!$J750&lt;=75),"66-75","ALL"))))))</f>
        <v>36-45</v>
      </c>
      <c r="J750" t="str">
        <f>Table5[[#This Row],[Kid Home]]</f>
        <v>Yes</v>
      </c>
      <c r="K750" t="str">
        <f>Table5[[#This Row],[TennHome]]</f>
        <v>No</v>
      </c>
    </row>
    <row r="751" spans="1:11" ht="16.5" x14ac:dyDescent="0.3">
      <c r="A751" s="4">
        <f>Table2[[#This Row],[MntWines]]</f>
        <v>283</v>
      </c>
      <c r="B751" s="4">
        <f>Table2[[#This Row],[MntFruits]]</f>
        <v>17</v>
      </c>
      <c r="C751" s="4">
        <f>Table2[[#This Row],[MntMeatProducts]]</f>
        <v>372</v>
      </c>
      <c r="D751" s="4">
        <f>Table2[[#This Row],[MntFishProducts]]</f>
        <v>138</v>
      </c>
      <c r="E751" s="4">
        <f>Table2[[#This Row],[MntSweetProducts]]</f>
        <v>106</v>
      </c>
      <c r="F751" s="4">
        <f>Table2[[#This Row],[MntGoldProds]]</f>
        <v>44</v>
      </c>
      <c r="G751" s="8">
        <f>Table5[[#This Row],[Age]]</f>
        <v>19</v>
      </c>
      <c r="H751" s="2" t="s">
        <v>33</v>
      </c>
      <c r="I751" s="16" t="str">
        <f>IF(AND(People!$J751&gt;=16,People!$J751&lt;=25),"16-25",IF(AND(People!$J751&gt;=26,People!$J751&lt;=35),"26-35",IF(AND(People!$J751&gt;=36,People!$J751&lt;=45),"36-45",IF(AND(People!$J751&gt;=46,People!$J751&lt;=55),"46-55",IF(AND(People!$J751&gt;=56,People!$J751&lt;=65),"56-65",IF(AND(People!$J751&gt;=66,People!$J751&lt;=75),"66-75","ALL"))))))</f>
        <v>16-25</v>
      </c>
      <c r="J751" t="str">
        <f>Table5[[#This Row],[Kid Home]]</f>
        <v>No</v>
      </c>
      <c r="K751" t="str">
        <f>Table5[[#This Row],[TennHome]]</f>
        <v>No</v>
      </c>
    </row>
    <row r="752" spans="1:11" ht="16.5" x14ac:dyDescent="0.3">
      <c r="A752" s="6">
        <f>Table2[[#This Row],[MntWines]]</f>
        <v>4</v>
      </c>
      <c r="B752" s="6">
        <f>Table2[[#This Row],[MntFruits]]</f>
        <v>3</v>
      </c>
      <c r="C752" s="6">
        <f>Table2[[#This Row],[MntMeatProducts]]</f>
        <v>7</v>
      </c>
      <c r="D752" s="6">
        <f>Table2[[#This Row],[MntFishProducts]]</f>
        <v>0</v>
      </c>
      <c r="E752" s="6">
        <f>Table2[[#This Row],[MntSweetProducts]]</f>
        <v>3</v>
      </c>
      <c r="F752" s="6">
        <f>Table2[[#This Row],[MntGoldProds]]</f>
        <v>11</v>
      </c>
      <c r="G752" s="8">
        <f>Table5[[#This Row],[Age]]</f>
        <v>43</v>
      </c>
      <c r="H752" s="17" t="s">
        <v>31</v>
      </c>
      <c r="I752" s="16" t="str">
        <f>IF(AND(People!$J752&gt;=16,People!$J752&lt;=25),"16-25",IF(AND(People!$J752&gt;=26,People!$J752&lt;=35),"26-35",IF(AND(People!$J752&gt;=36,People!$J752&lt;=45),"36-45",IF(AND(People!$J752&gt;=46,People!$J752&lt;=55),"46-55",IF(AND(People!$J752&gt;=56,People!$J752&lt;=65),"56-65",IF(AND(People!$J752&gt;=66,People!$J752&lt;=75),"66-75","ALL"))))))</f>
        <v>36-45</v>
      </c>
      <c r="J752" t="str">
        <f>Table5[[#This Row],[Kid Home]]</f>
        <v>Yes</v>
      </c>
      <c r="K752" t="str">
        <f>Table5[[#This Row],[TennHome]]</f>
        <v>No</v>
      </c>
    </row>
    <row r="753" spans="1:11" ht="16.5" x14ac:dyDescent="0.3">
      <c r="A753" s="4">
        <f>Table2[[#This Row],[MntWines]]</f>
        <v>769</v>
      </c>
      <c r="B753" s="4">
        <f>Table2[[#This Row],[MntFruits]]</f>
        <v>80</v>
      </c>
      <c r="C753" s="4">
        <f>Table2[[#This Row],[MntMeatProducts]]</f>
        <v>252</v>
      </c>
      <c r="D753" s="4">
        <f>Table2[[#This Row],[MntFishProducts]]</f>
        <v>15</v>
      </c>
      <c r="E753" s="4">
        <f>Table2[[#This Row],[MntSweetProducts]]</f>
        <v>34</v>
      </c>
      <c r="F753" s="4">
        <f>Table2[[#This Row],[MntGoldProds]]</f>
        <v>65</v>
      </c>
      <c r="G753" s="8">
        <f>Table5[[#This Row],[Age]]</f>
        <v>60</v>
      </c>
      <c r="H753" s="2" t="s">
        <v>31</v>
      </c>
      <c r="I753" s="16" t="str">
        <f>IF(AND(People!$J753&gt;=16,People!$J753&lt;=25),"16-25",IF(AND(People!$J753&gt;=26,People!$J753&lt;=35),"26-35",IF(AND(People!$J753&gt;=36,People!$J753&lt;=45),"36-45",IF(AND(People!$J753&gt;=46,People!$J753&lt;=55),"46-55",IF(AND(People!$J753&gt;=56,People!$J753&lt;=65),"56-65",IF(AND(People!$J753&gt;=66,People!$J753&lt;=75),"66-75","ALL"))))))</f>
        <v>56-65</v>
      </c>
      <c r="J753" t="str">
        <f>Table5[[#This Row],[Kid Home]]</f>
        <v>No</v>
      </c>
      <c r="K753" t="str">
        <f>Table5[[#This Row],[TennHome]]</f>
        <v>No</v>
      </c>
    </row>
    <row r="754" spans="1:11" ht="16.5" x14ac:dyDescent="0.3">
      <c r="A754" s="6">
        <f>Table2[[#This Row],[MntWines]]</f>
        <v>518</v>
      </c>
      <c r="B754" s="6">
        <f>Table2[[#This Row],[MntFruits]]</f>
        <v>42</v>
      </c>
      <c r="C754" s="6">
        <f>Table2[[#This Row],[MntMeatProducts]]</f>
        <v>742</v>
      </c>
      <c r="D754" s="6">
        <f>Table2[[#This Row],[MntFishProducts]]</f>
        <v>55</v>
      </c>
      <c r="E754" s="6">
        <f>Table2[[#This Row],[MntSweetProducts]]</f>
        <v>56</v>
      </c>
      <c r="F754" s="6">
        <f>Table2[[#This Row],[MntGoldProds]]</f>
        <v>84</v>
      </c>
      <c r="G754" s="8">
        <f>Table5[[#This Row],[Age]]</f>
        <v>41</v>
      </c>
      <c r="H754" s="17" t="s">
        <v>38</v>
      </c>
      <c r="I754" s="16" t="str">
        <f>IF(AND(People!$J754&gt;=16,People!$J754&lt;=25),"16-25",IF(AND(People!$J754&gt;=26,People!$J754&lt;=35),"26-35",IF(AND(People!$J754&gt;=36,People!$J754&lt;=45),"36-45",IF(AND(People!$J754&gt;=46,People!$J754&lt;=55),"46-55",IF(AND(People!$J754&gt;=56,People!$J754&lt;=65),"56-65",IF(AND(People!$J754&gt;=66,People!$J754&lt;=75),"66-75","ALL"))))))</f>
        <v>36-45</v>
      </c>
      <c r="J754" t="str">
        <f>Table5[[#This Row],[Kid Home]]</f>
        <v>No</v>
      </c>
      <c r="K754" t="str">
        <f>Table5[[#This Row],[TennHome]]</f>
        <v>No</v>
      </c>
    </row>
    <row r="755" spans="1:11" ht="16.5" x14ac:dyDescent="0.3">
      <c r="A755" s="4">
        <f>Table2[[#This Row],[MntWines]]</f>
        <v>350</v>
      </c>
      <c r="B755" s="4">
        <f>Table2[[#This Row],[MntFruits]]</f>
        <v>8</v>
      </c>
      <c r="C755" s="4">
        <f>Table2[[#This Row],[MntMeatProducts]]</f>
        <v>66</v>
      </c>
      <c r="D755" s="4">
        <f>Table2[[#This Row],[MntFishProducts]]</f>
        <v>17</v>
      </c>
      <c r="E755" s="4">
        <f>Table2[[#This Row],[MntSweetProducts]]</f>
        <v>4</v>
      </c>
      <c r="F755" s="4">
        <f>Table2[[#This Row],[MntGoldProds]]</f>
        <v>4</v>
      </c>
      <c r="G755" s="8">
        <f>Table5[[#This Row],[Age]]</f>
        <v>55</v>
      </c>
      <c r="H755" s="2" t="s">
        <v>33</v>
      </c>
      <c r="I755" s="16" t="str">
        <f>IF(AND(People!$J755&gt;=16,People!$J755&lt;=25),"16-25",IF(AND(People!$J755&gt;=26,People!$J755&lt;=35),"26-35",IF(AND(People!$J755&gt;=36,People!$J755&lt;=45),"36-45",IF(AND(People!$J755&gt;=46,People!$J755&lt;=55),"46-55",IF(AND(People!$J755&gt;=56,People!$J755&lt;=65),"56-65",IF(AND(People!$J755&gt;=66,People!$J755&lt;=75),"66-75","ALL"))))))</f>
        <v>46-55</v>
      </c>
      <c r="J755" t="str">
        <f>Table5[[#This Row],[Kid Home]]</f>
        <v>No</v>
      </c>
      <c r="K755" t="str">
        <f>Table5[[#This Row],[TennHome]]</f>
        <v>Yes</v>
      </c>
    </row>
    <row r="756" spans="1:11" ht="16.5" x14ac:dyDescent="0.3">
      <c r="A756" s="6">
        <f>Table2[[#This Row],[MntWines]]</f>
        <v>445</v>
      </c>
      <c r="B756" s="6">
        <f>Table2[[#This Row],[MntFruits]]</f>
        <v>53</v>
      </c>
      <c r="C756" s="6">
        <f>Table2[[#This Row],[MntMeatProducts]]</f>
        <v>213</v>
      </c>
      <c r="D756" s="6">
        <f>Table2[[#This Row],[MntFishProducts]]</f>
        <v>104</v>
      </c>
      <c r="E756" s="6">
        <f>Table2[[#This Row],[MntSweetProducts]]</f>
        <v>98</v>
      </c>
      <c r="F756" s="6">
        <f>Table2[[#This Row],[MntGoldProds]]</f>
        <v>151</v>
      </c>
      <c r="G756" s="8">
        <f>Table5[[#This Row],[Age]]</f>
        <v>38</v>
      </c>
      <c r="H756" s="17" t="s">
        <v>31</v>
      </c>
      <c r="I756" s="16" t="str">
        <f>IF(AND(People!$J756&gt;=16,People!$J756&lt;=25),"16-25",IF(AND(People!$J756&gt;=26,People!$J756&lt;=35),"26-35",IF(AND(People!$J756&gt;=36,People!$J756&lt;=45),"36-45",IF(AND(People!$J756&gt;=46,People!$J756&lt;=55),"46-55",IF(AND(People!$J756&gt;=56,People!$J756&lt;=65),"56-65",IF(AND(People!$J756&gt;=66,People!$J756&lt;=75),"66-75","ALL"))))))</f>
        <v>36-45</v>
      </c>
      <c r="J756" t="str">
        <f>Table5[[#This Row],[Kid Home]]</f>
        <v>No</v>
      </c>
      <c r="K756" t="str">
        <f>Table5[[#This Row],[TennHome]]</f>
        <v>Yes</v>
      </c>
    </row>
    <row r="757" spans="1:11" ht="16.5" x14ac:dyDescent="0.3">
      <c r="A757" s="4">
        <f>Table2[[#This Row],[MntWines]]</f>
        <v>778</v>
      </c>
      <c r="B757" s="4">
        <f>Table2[[#This Row],[MntFruits]]</f>
        <v>178</v>
      </c>
      <c r="C757" s="4">
        <f>Table2[[#This Row],[MntMeatProducts]]</f>
        <v>689</v>
      </c>
      <c r="D757" s="4">
        <f>Table2[[#This Row],[MntFishProducts]]</f>
        <v>41</v>
      </c>
      <c r="E757" s="4">
        <f>Table2[[#This Row],[MntSweetProducts]]</f>
        <v>27</v>
      </c>
      <c r="F757" s="4">
        <f>Table2[[#This Row],[MntGoldProds]]</f>
        <v>44</v>
      </c>
      <c r="G757" s="8">
        <f>Table5[[#This Row],[Age]]</f>
        <v>44</v>
      </c>
      <c r="H757" s="2" t="s">
        <v>31</v>
      </c>
      <c r="I757" s="16" t="str">
        <f>IF(AND(People!$J757&gt;=16,People!$J757&lt;=25),"16-25",IF(AND(People!$J757&gt;=26,People!$J757&lt;=35),"26-35",IF(AND(People!$J757&gt;=36,People!$J757&lt;=45),"36-45",IF(AND(People!$J757&gt;=46,People!$J757&lt;=55),"46-55",IF(AND(People!$J757&gt;=56,People!$J757&lt;=65),"56-65",IF(AND(People!$J757&gt;=66,People!$J757&lt;=75),"66-75","ALL"))))))</f>
        <v>36-45</v>
      </c>
      <c r="J757" t="str">
        <f>Table5[[#This Row],[Kid Home]]</f>
        <v>No</v>
      </c>
      <c r="K757" t="str">
        <f>Table5[[#This Row],[TennHome]]</f>
        <v>No</v>
      </c>
    </row>
    <row r="758" spans="1:11" ht="16.5" x14ac:dyDescent="0.3">
      <c r="A758" s="6">
        <f>Table2[[#This Row],[MntWines]]</f>
        <v>709</v>
      </c>
      <c r="B758" s="6">
        <f>Table2[[#This Row],[MntFruits]]</f>
        <v>93</v>
      </c>
      <c r="C758" s="6">
        <f>Table2[[#This Row],[MntMeatProducts]]</f>
        <v>374</v>
      </c>
      <c r="D758" s="6">
        <f>Table2[[#This Row],[MntFishProducts]]</f>
        <v>104</v>
      </c>
      <c r="E758" s="6">
        <f>Table2[[#This Row],[MntSweetProducts]]</f>
        <v>80</v>
      </c>
      <c r="F758" s="6">
        <f>Table2[[#This Row],[MntGoldProds]]</f>
        <v>80</v>
      </c>
      <c r="G758" s="8">
        <f>Table5[[#This Row],[Age]]</f>
        <v>35</v>
      </c>
      <c r="H758" s="17" t="s">
        <v>31</v>
      </c>
      <c r="I758" s="16" t="str">
        <f>IF(AND(People!$J758&gt;=16,People!$J758&lt;=25),"16-25",IF(AND(People!$J758&gt;=26,People!$J758&lt;=35),"26-35",IF(AND(People!$J758&gt;=36,People!$J758&lt;=45),"36-45",IF(AND(People!$J758&gt;=46,People!$J758&lt;=55),"46-55",IF(AND(People!$J758&gt;=56,People!$J758&lt;=65),"56-65",IF(AND(People!$J758&gt;=66,People!$J758&lt;=75),"66-75","ALL"))))))</f>
        <v>26-35</v>
      </c>
      <c r="J758" t="str">
        <f>Table5[[#This Row],[Kid Home]]</f>
        <v>No</v>
      </c>
      <c r="K758" t="str">
        <f>Table5[[#This Row],[TennHome]]</f>
        <v>No</v>
      </c>
    </row>
    <row r="759" spans="1:11" ht="16.5" x14ac:dyDescent="0.3">
      <c r="A759" s="4">
        <f>Table2[[#This Row],[MntWines]]</f>
        <v>359</v>
      </c>
      <c r="B759" s="4">
        <f>Table2[[#This Row],[MntFruits]]</f>
        <v>35</v>
      </c>
      <c r="C759" s="4">
        <f>Table2[[#This Row],[MntMeatProducts]]</f>
        <v>314</v>
      </c>
      <c r="D759" s="4">
        <f>Table2[[#This Row],[MntFishProducts]]</f>
        <v>93</v>
      </c>
      <c r="E759" s="4">
        <f>Table2[[#This Row],[MntSweetProducts]]</f>
        <v>116</v>
      </c>
      <c r="F759" s="4">
        <f>Table2[[#This Row],[MntGoldProds]]</f>
        <v>89</v>
      </c>
      <c r="G759" s="8">
        <f>Table5[[#This Row],[Age]]</f>
        <v>35</v>
      </c>
      <c r="H759" s="2" t="s">
        <v>33</v>
      </c>
      <c r="I759" s="16" t="str">
        <f>IF(AND(People!$J759&gt;=16,People!$J759&lt;=25),"16-25",IF(AND(People!$J759&gt;=26,People!$J759&lt;=35),"26-35",IF(AND(People!$J759&gt;=36,People!$J759&lt;=45),"36-45",IF(AND(People!$J759&gt;=46,People!$J759&lt;=55),"46-55",IF(AND(People!$J759&gt;=56,People!$J759&lt;=65),"56-65",IF(AND(People!$J759&gt;=66,People!$J759&lt;=75),"66-75","ALL"))))))</f>
        <v>26-35</v>
      </c>
      <c r="J759" t="str">
        <f>Table5[[#This Row],[Kid Home]]</f>
        <v>No</v>
      </c>
      <c r="K759" t="str">
        <f>Table5[[#This Row],[TennHome]]</f>
        <v>No</v>
      </c>
    </row>
    <row r="760" spans="1:11" ht="16.5" x14ac:dyDescent="0.3">
      <c r="A760" s="6">
        <f>Table2[[#This Row],[MntWines]]</f>
        <v>799</v>
      </c>
      <c r="B760" s="6">
        <f>Table2[[#This Row],[MntFruits]]</f>
        <v>12</v>
      </c>
      <c r="C760" s="6">
        <f>Table2[[#This Row],[MntMeatProducts]]</f>
        <v>375</v>
      </c>
      <c r="D760" s="6">
        <f>Table2[[#This Row],[MntFishProducts]]</f>
        <v>16</v>
      </c>
      <c r="E760" s="6">
        <f>Table2[[#This Row],[MntSweetProducts]]</f>
        <v>12</v>
      </c>
      <c r="F760" s="6">
        <f>Table2[[#This Row],[MntGoldProds]]</f>
        <v>12</v>
      </c>
      <c r="G760" s="8">
        <f>Table5[[#This Row],[Age]]</f>
        <v>40</v>
      </c>
      <c r="H760" s="17" t="s">
        <v>33</v>
      </c>
      <c r="I760" s="16" t="str">
        <f>IF(AND(People!$J760&gt;=16,People!$J760&lt;=25),"16-25",IF(AND(People!$J760&gt;=26,People!$J760&lt;=35),"26-35",IF(AND(People!$J760&gt;=36,People!$J760&lt;=45),"36-45",IF(AND(People!$J760&gt;=46,People!$J760&lt;=55),"46-55",IF(AND(People!$J760&gt;=56,People!$J760&lt;=65),"56-65",IF(AND(People!$J760&gt;=66,People!$J760&lt;=75),"66-75","ALL"))))))</f>
        <v>36-45</v>
      </c>
      <c r="J760" t="str">
        <f>Table5[[#This Row],[Kid Home]]</f>
        <v>No</v>
      </c>
      <c r="K760" t="str">
        <f>Table5[[#This Row],[TennHome]]</f>
        <v>Yes</v>
      </c>
    </row>
    <row r="761" spans="1:11" ht="16.5" x14ac:dyDescent="0.3">
      <c r="A761" s="4">
        <f>Table2[[#This Row],[MntWines]]</f>
        <v>895</v>
      </c>
      <c r="B761" s="4">
        <f>Table2[[#This Row],[MntFruits]]</f>
        <v>10</v>
      </c>
      <c r="C761" s="4">
        <f>Table2[[#This Row],[MntMeatProducts]]</f>
        <v>101</v>
      </c>
      <c r="D761" s="4">
        <f>Table2[[#This Row],[MntFishProducts]]</f>
        <v>13</v>
      </c>
      <c r="E761" s="4">
        <f>Table2[[#This Row],[MntSweetProducts]]</f>
        <v>0</v>
      </c>
      <c r="F761" s="4">
        <f>Table2[[#This Row],[MntGoldProds]]</f>
        <v>152</v>
      </c>
      <c r="G761" s="8">
        <f>Table5[[#This Row],[Age]]</f>
        <v>49</v>
      </c>
      <c r="H761" s="2" t="s">
        <v>33</v>
      </c>
      <c r="I761" s="16" t="str">
        <f>IF(AND(People!$J761&gt;=16,People!$J761&lt;=25),"16-25",IF(AND(People!$J761&gt;=26,People!$J761&lt;=35),"26-35",IF(AND(People!$J761&gt;=36,People!$J761&lt;=45),"36-45",IF(AND(People!$J761&gt;=46,People!$J761&lt;=55),"46-55",IF(AND(People!$J761&gt;=56,People!$J761&lt;=65),"56-65",IF(AND(People!$J761&gt;=66,People!$J761&lt;=75),"66-75","ALL"))))))</f>
        <v>46-55</v>
      </c>
      <c r="J761" t="str">
        <f>Table5[[#This Row],[Kid Home]]</f>
        <v>No</v>
      </c>
      <c r="K761" t="str">
        <f>Table5[[#This Row],[TennHome]]</f>
        <v>Yes</v>
      </c>
    </row>
    <row r="762" spans="1:11" ht="16.5" x14ac:dyDescent="0.3">
      <c r="A762" s="6">
        <f>Table2[[#This Row],[MntWines]]</f>
        <v>40</v>
      </c>
      <c r="B762" s="6">
        <f>Table2[[#This Row],[MntFruits]]</f>
        <v>2</v>
      </c>
      <c r="C762" s="6">
        <f>Table2[[#This Row],[MntMeatProducts]]</f>
        <v>23</v>
      </c>
      <c r="D762" s="6">
        <f>Table2[[#This Row],[MntFishProducts]]</f>
        <v>0</v>
      </c>
      <c r="E762" s="6">
        <f>Table2[[#This Row],[MntSweetProducts]]</f>
        <v>4</v>
      </c>
      <c r="F762" s="6">
        <f>Table2[[#This Row],[MntGoldProds]]</f>
        <v>23</v>
      </c>
      <c r="G762" s="8">
        <f>Table5[[#This Row],[Age]]</f>
        <v>34</v>
      </c>
      <c r="H762" s="17" t="s">
        <v>33</v>
      </c>
      <c r="I762" s="16" t="str">
        <f>IF(AND(People!$J762&gt;=16,People!$J762&lt;=25),"16-25",IF(AND(People!$J762&gt;=26,People!$J762&lt;=35),"26-35",IF(AND(People!$J762&gt;=36,People!$J762&lt;=45),"36-45",IF(AND(People!$J762&gt;=46,People!$J762&lt;=55),"46-55",IF(AND(People!$J762&gt;=56,People!$J762&lt;=65),"56-65",IF(AND(People!$J762&gt;=66,People!$J762&lt;=75),"66-75","ALL"))))))</f>
        <v>26-35</v>
      </c>
      <c r="J762" t="str">
        <f>Table5[[#This Row],[Kid Home]]</f>
        <v>Yes</v>
      </c>
      <c r="K762" t="str">
        <f>Table5[[#This Row],[TennHome]]</f>
        <v>No</v>
      </c>
    </row>
    <row r="763" spans="1:11" ht="16.5" x14ac:dyDescent="0.3">
      <c r="A763" s="4">
        <f>Table2[[#This Row],[MntWines]]</f>
        <v>76</v>
      </c>
      <c r="B763" s="4">
        <f>Table2[[#This Row],[MntFruits]]</f>
        <v>0</v>
      </c>
      <c r="C763" s="4">
        <f>Table2[[#This Row],[MntMeatProducts]]</f>
        <v>7</v>
      </c>
      <c r="D763" s="4">
        <f>Table2[[#This Row],[MntFishProducts]]</f>
        <v>0</v>
      </c>
      <c r="E763" s="4">
        <f>Table2[[#This Row],[MntSweetProducts]]</f>
        <v>0</v>
      </c>
      <c r="F763" s="4">
        <f>Table2[[#This Row],[MntGoldProds]]</f>
        <v>16</v>
      </c>
      <c r="G763" s="8">
        <f>Table5[[#This Row],[Age]]</f>
        <v>55</v>
      </c>
      <c r="H763" s="2" t="s">
        <v>30</v>
      </c>
      <c r="I763" s="16" t="str">
        <f>IF(AND(People!$J763&gt;=16,People!$J763&lt;=25),"16-25",IF(AND(People!$J763&gt;=26,People!$J763&lt;=35),"26-35",IF(AND(People!$J763&gt;=36,People!$J763&lt;=45),"36-45",IF(AND(People!$J763&gt;=46,People!$J763&lt;=55),"46-55",IF(AND(People!$J763&gt;=56,People!$J763&lt;=65),"56-65",IF(AND(People!$J763&gt;=66,People!$J763&lt;=75),"66-75","ALL"))))))</f>
        <v>46-55</v>
      </c>
      <c r="J763" t="str">
        <f>Table5[[#This Row],[Kid Home]]</f>
        <v>No</v>
      </c>
      <c r="K763" t="str">
        <f>Table5[[#This Row],[TennHome]]</f>
        <v>Yes</v>
      </c>
    </row>
    <row r="764" spans="1:11" ht="16.5" x14ac:dyDescent="0.3">
      <c r="A764" s="6">
        <f>Table2[[#This Row],[MntWines]]</f>
        <v>11</v>
      </c>
      <c r="B764" s="6">
        <f>Table2[[#This Row],[MntFruits]]</f>
        <v>5</v>
      </c>
      <c r="C764" s="6">
        <f>Table2[[#This Row],[MntMeatProducts]]</f>
        <v>22</v>
      </c>
      <c r="D764" s="6">
        <f>Table2[[#This Row],[MntFishProducts]]</f>
        <v>12</v>
      </c>
      <c r="E764" s="6">
        <f>Table2[[#This Row],[MntSweetProducts]]</f>
        <v>5</v>
      </c>
      <c r="F764" s="6">
        <f>Table2[[#This Row],[MntGoldProds]]</f>
        <v>11</v>
      </c>
      <c r="G764" s="8">
        <f>Table5[[#This Row],[Age]]</f>
        <v>32</v>
      </c>
      <c r="H764" s="17" t="s">
        <v>33</v>
      </c>
      <c r="I764" s="16" t="str">
        <f>IF(AND(People!$J764&gt;=16,People!$J764&lt;=25),"16-25",IF(AND(People!$J764&gt;=26,People!$J764&lt;=35),"26-35",IF(AND(People!$J764&gt;=36,People!$J764&lt;=45),"36-45",IF(AND(People!$J764&gt;=46,People!$J764&lt;=55),"46-55",IF(AND(People!$J764&gt;=56,People!$J764&lt;=65),"56-65",IF(AND(People!$J764&gt;=66,People!$J764&lt;=75),"66-75","ALL"))))))</f>
        <v>26-35</v>
      </c>
      <c r="J764" t="str">
        <f>Table5[[#This Row],[Kid Home]]</f>
        <v>Yes</v>
      </c>
      <c r="K764" t="str">
        <f>Table5[[#This Row],[TennHome]]</f>
        <v>No</v>
      </c>
    </row>
    <row r="765" spans="1:11" ht="16.5" x14ac:dyDescent="0.3">
      <c r="A765" s="4">
        <f>Table2[[#This Row],[MntWines]]</f>
        <v>245</v>
      </c>
      <c r="B765" s="4">
        <f>Table2[[#This Row],[MntFruits]]</f>
        <v>16</v>
      </c>
      <c r="C765" s="4">
        <f>Table2[[#This Row],[MntMeatProducts]]</f>
        <v>223</v>
      </c>
      <c r="D765" s="4">
        <f>Table2[[#This Row],[MntFishProducts]]</f>
        <v>21</v>
      </c>
      <c r="E765" s="4">
        <f>Table2[[#This Row],[MntSweetProducts]]</f>
        <v>43</v>
      </c>
      <c r="F765" s="4">
        <f>Table2[[#This Row],[MntGoldProds]]</f>
        <v>16</v>
      </c>
      <c r="G765" s="8">
        <f>Table5[[#This Row],[Age]]</f>
        <v>47</v>
      </c>
      <c r="H765" s="2" t="s">
        <v>30</v>
      </c>
      <c r="I765" s="16" t="str">
        <f>IF(AND(People!$J765&gt;=16,People!$J765&lt;=25),"16-25",IF(AND(People!$J765&gt;=26,People!$J765&lt;=35),"26-35",IF(AND(People!$J765&gt;=36,People!$J765&lt;=45),"36-45",IF(AND(People!$J765&gt;=46,People!$J765&lt;=55),"46-55",IF(AND(People!$J765&gt;=56,People!$J765&lt;=65),"56-65",IF(AND(People!$J765&gt;=66,People!$J765&lt;=75),"66-75","ALL"))))))</f>
        <v>46-55</v>
      </c>
      <c r="J765" t="str">
        <f>Table5[[#This Row],[Kid Home]]</f>
        <v>Yes</v>
      </c>
      <c r="K765" t="str">
        <f>Table5[[#This Row],[TennHome]]</f>
        <v>Yes</v>
      </c>
    </row>
    <row r="766" spans="1:11" ht="16.5" x14ac:dyDescent="0.3">
      <c r="A766" s="6">
        <f>Table2[[#This Row],[MntWines]]</f>
        <v>647</v>
      </c>
      <c r="B766" s="6">
        <f>Table2[[#This Row],[MntFruits]]</f>
        <v>107</v>
      </c>
      <c r="C766" s="6">
        <f>Table2[[#This Row],[MntMeatProducts]]</f>
        <v>391</v>
      </c>
      <c r="D766" s="6">
        <f>Table2[[#This Row],[MntFishProducts]]</f>
        <v>175</v>
      </c>
      <c r="E766" s="6">
        <f>Table2[[#This Row],[MntSweetProducts]]</f>
        <v>67</v>
      </c>
      <c r="F766" s="6">
        <f>Table2[[#This Row],[MntGoldProds]]</f>
        <v>40</v>
      </c>
      <c r="G766" s="8">
        <f>Table5[[#This Row],[Age]]</f>
        <v>25</v>
      </c>
      <c r="H766" s="17" t="s">
        <v>30</v>
      </c>
      <c r="I766" s="16" t="str">
        <f>IF(AND(People!$J766&gt;=16,People!$J766&lt;=25),"16-25",IF(AND(People!$J766&gt;=26,People!$J766&lt;=35),"26-35",IF(AND(People!$J766&gt;=36,People!$J766&lt;=45),"36-45",IF(AND(People!$J766&gt;=46,People!$J766&lt;=55),"46-55",IF(AND(People!$J766&gt;=56,People!$J766&lt;=65),"56-65",IF(AND(People!$J766&gt;=66,People!$J766&lt;=75),"66-75","ALL"))))))</f>
        <v>16-25</v>
      </c>
      <c r="J766" t="str">
        <f>Table5[[#This Row],[Kid Home]]</f>
        <v>No</v>
      </c>
      <c r="K766" t="str">
        <f>Table5[[#This Row],[TennHome]]</f>
        <v>No</v>
      </c>
    </row>
    <row r="767" spans="1:11" ht="16.5" x14ac:dyDescent="0.3">
      <c r="A767" s="4">
        <f>Table2[[#This Row],[MntWines]]</f>
        <v>39</v>
      </c>
      <c r="B767" s="4">
        <f>Table2[[#This Row],[MntFruits]]</f>
        <v>1</v>
      </c>
      <c r="C767" s="4">
        <f>Table2[[#This Row],[MntMeatProducts]]</f>
        <v>9</v>
      </c>
      <c r="D767" s="4">
        <f>Table2[[#This Row],[MntFishProducts]]</f>
        <v>2</v>
      </c>
      <c r="E767" s="4">
        <f>Table2[[#This Row],[MntSweetProducts]]</f>
        <v>1</v>
      </c>
      <c r="F767" s="4">
        <f>Table2[[#This Row],[MntGoldProds]]</f>
        <v>34</v>
      </c>
      <c r="G767" s="8">
        <f>Table5[[#This Row],[Age]]</f>
        <v>35</v>
      </c>
      <c r="H767" s="2" t="s">
        <v>33</v>
      </c>
      <c r="I767" s="16" t="str">
        <f>IF(AND(People!$J767&gt;=16,People!$J767&lt;=25),"16-25",IF(AND(People!$J767&gt;=26,People!$J767&lt;=35),"26-35",IF(AND(People!$J767&gt;=36,People!$J767&lt;=45),"36-45",IF(AND(People!$J767&gt;=46,People!$J767&lt;=55),"46-55",IF(AND(People!$J767&gt;=56,People!$J767&lt;=65),"56-65",IF(AND(People!$J767&gt;=66,People!$J767&lt;=75),"66-75","ALL"))))))</f>
        <v>26-35</v>
      </c>
      <c r="J767" t="str">
        <f>Table5[[#This Row],[Kid Home]]</f>
        <v>Yes</v>
      </c>
      <c r="K767" t="str">
        <f>Table5[[#This Row],[TennHome]]</f>
        <v>No</v>
      </c>
    </row>
    <row r="768" spans="1:11" ht="16.5" x14ac:dyDescent="0.3">
      <c r="A768" s="6">
        <f>Table2[[#This Row],[MntWines]]</f>
        <v>203</v>
      </c>
      <c r="B768" s="6">
        <f>Table2[[#This Row],[MntFruits]]</f>
        <v>35</v>
      </c>
      <c r="C768" s="6">
        <f>Table2[[#This Row],[MntMeatProducts]]</f>
        <v>305</v>
      </c>
      <c r="D768" s="6">
        <f>Table2[[#This Row],[MntFishProducts]]</f>
        <v>46</v>
      </c>
      <c r="E768" s="6">
        <f>Table2[[#This Row],[MntSweetProducts]]</f>
        <v>17</v>
      </c>
      <c r="F768" s="6">
        <f>Table2[[#This Row],[MntGoldProds]]</f>
        <v>227</v>
      </c>
      <c r="G768" s="8">
        <f>Table5[[#This Row],[Age]]</f>
        <v>62</v>
      </c>
      <c r="H768" s="17" t="s">
        <v>33</v>
      </c>
      <c r="I768" s="16" t="str">
        <f>IF(AND(People!$J768&gt;=16,People!$J768&lt;=25),"16-25",IF(AND(People!$J768&gt;=26,People!$J768&lt;=35),"26-35",IF(AND(People!$J768&gt;=36,People!$J768&lt;=45),"36-45",IF(AND(People!$J768&gt;=46,People!$J768&lt;=55),"46-55",IF(AND(People!$J768&gt;=56,People!$J768&lt;=65),"56-65",IF(AND(People!$J768&gt;=66,People!$J768&lt;=75),"66-75","ALL"))))))</f>
        <v>56-65</v>
      </c>
      <c r="J768" t="str">
        <f>Table5[[#This Row],[Kid Home]]</f>
        <v>No</v>
      </c>
      <c r="K768" t="str">
        <f>Table5[[#This Row],[TennHome]]</f>
        <v>No</v>
      </c>
    </row>
    <row r="769" spans="1:11" ht="16.5" x14ac:dyDescent="0.3">
      <c r="A769" s="4">
        <f>Table2[[#This Row],[MntWines]]</f>
        <v>138</v>
      </c>
      <c r="B769" s="4">
        <f>Table2[[#This Row],[MntFruits]]</f>
        <v>3</v>
      </c>
      <c r="C769" s="4">
        <f>Table2[[#This Row],[MntMeatProducts]]</f>
        <v>38</v>
      </c>
      <c r="D769" s="4">
        <f>Table2[[#This Row],[MntFishProducts]]</f>
        <v>4</v>
      </c>
      <c r="E769" s="4">
        <f>Table2[[#This Row],[MntSweetProducts]]</f>
        <v>0</v>
      </c>
      <c r="F769" s="4">
        <f>Table2[[#This Row],[MntGoldProds]]</f>
        <v>59</v>
      </c>
      <c r="G769" s="8">
        <f>Table5[[#This Row],[Age]]</f>
        <v>58</v>
      </c>
      <c r="H769" s="2" t="s">
        <v>31</v>
      </c>
      <c r="I769" s="16" t="str">
        <f>IF(AND(People!$J769&gt;=16,People!$J769&lt;=25),"16-25",IF(AND(People!$J769&gt;=26,People!$J769&lt;=35),"26-35",IF(AND(People!$J769&gt;=36,People!$J769&lt;=45),"36-45",IF(AND(People!$J769&gt;=46,People!$J769&lt;=55),"46-55",IF(AND(People!$J769&gt;=56,People!$J769&lt;=65),"56-65",IF(AND(People!$J769&gt;=66,People!$J769&lt;=75),"66-75","ALL"))))))</f>
        <v>56-65</v>
      </c>
      <c r="J769" t="str">
        <f>Table5[[#This Row],[Kid Home]]</f>
        <v>No</v>
      </c>
      <c r="K769" t="str">
        <f>Table5[[#This Row],[TennHome]]</f>
        <v>Yes</v>
      </c>
    </row>
    <row r="770" spans="1:11" ht="16.5" x14ac:dyDescent="0.3">
      <c r="A770" s="6">
        <f>Table2[[#This Row],[MntWines]]</f>
        <v>587</v>
      </c>
      <c r="B770" s="6">
        <f>Table2[[#This Row],[MntFruits]]</f>
        <v>51</v>
      </c>
      <c r="C770" s="6">
        <f>Table2[[#This Row],[MntMeatProducts]]</f>
        <v>898</v>
      </c>
      <c r="D770" s="6">
        <f>Table2[[#This Row],[MntFishProducts]]</f>
        <v>247</v>
      </c>
      <c r="E770" s="6">
        <f>Table2[[#This Row],[MntSweetProducts]]</f>
        <v>0</v>
      </c>
      <c r="F770" s="6">
        <f>Table2[[#This Row],[MntGoldProds]]</f>
        <v>86</v>
      </c>
      <c r="G770" s="8">
        <f>Table5[[#This Row],[Age]]</f>
        <v>35</v>
      </c>
      <c r="H770" s="17" t="s">
        <v>33</v>
      </c>
      <c r="I770" s="16" t="str">
        <f>IF(AND(People!$J770&gt;=16,People!$J770&lt;=25),"16-25",IF(AND(People!$J770&gt;=26,People!$J770&lt;=35),"26-35",IF(AND(People!$J770&gt;=36,People!$J770&lt;=45),"36-45",IF(AND(People!$J770&gt;=46,People!$J770&lt;=55),"46-55",IF(AND(People!$J770&gt;=56,People!$J770&lt;=65),"56-65",IF(AND(People!$J770&gt;=66,People!$J770&lt;=75),"66-75","ALL"))))))</f>
        <v>26-35</v>
      </c>
      <c r="J770" t="str">
        <f>Table5[[#This Row],[Kid Home]]</f>
        <v>No</v>
      </c>
      <c r="K770" t="str">
        <f>Table5[[#This Row],[TennHome]]</f>
        <v>No</v>
      </c>
    </row>
    <row r="771" spans="1:11" ht="16.5" x14ac:dyDescent="0.3">
      <c r="A771" s="4">
        <f>Table2[[#This Row],[MntWines]]</f>
        <v>595</v>
      </c>
      <c r="B771" s="4">
        <f>Table2[[#This Row],[MntFruits]]</f>
        <v>97</v>
      </c>
      <c r="C771" s="4">
        <f>Table2[[#This Row],[MntMeatProducts]]</f>
        <v>291</v>
      </c>
      <c r="D771" s="4">
        <f>Table2[[#This Row],[MntFishProducts]]</f>
        <v>127</v>
      </c>
      <c r="E771" s="4">
        <f>Table2[[#This Row],[MntSweetProducts]]</f>
        <v>133</v>
      </c>
      <c r="F771" s="4">
        <f>Table2[[#This Row],[MntGoldProds]]</f>
        <v>121</v>
      </c>
      <c r="G771" s="8">
        <f>Table5[[#This Row],[Age]]</f>
        <v>25</v>
      </c>
      <c r="H771" s="2" t="s">
        <v>33</v>
      </c>
      <c r="I771" s="16" t="str">
        <f>IF(AND(People!$J771&gt;=16,People!$J771&lt;=25),"16-25",IF(AND(People!$J771&gt;=26,People!$J771&lt;=35),"26-35",IF(AND(People!$J771&gt;=36,People!$J771&lt;=45),"36-45",IF(AND(People!$J771&gt;=46,People!$J771&lt;=55),"46-55",IF(AND(People!$J771&gt;=56,People!$J771&lt;=65),"56-65",IF(AND(People!$J771&gt;=66,People!$J771&lt;=75),"66-75","ALL"))))))</f>
        <v>16-25</v>
      </c>
      <c r="J771" t="str">
        <f>Table5[[#This Row],[Kid Home]]</f>
        <v>No</v>
      </c>
      <c r="K771" t="str">
        <f>Table5[[#This Row],[TennHome]]</f>
        <v>No</v>
      </c>
    </row>
    <row r="772" spans="1:11" ht="16.5" x14ac:dyDescent="0.3">
      <c r="A772" s="6">
        <f>Table2[[#This Row],[MntWines]]</f>
        <v>43</v>
      </c>
      <c r="B772" s="6">
        <f>Table2[[#This Row],[MntFruits]]</f>
        <v>12</v>
      </c>
      <c r="C772" s="6">
        <f>Table2[[#This Row],[MntMeatProducts]]</f>
        <v>23</v>
      </c>
      <c r="D772" s="6">
        <f>Table2[[#This Row],[MntFishProducts]]</f>
        <v>29</v>
      </c>
      <c r="E772" s="6">
        <f>Table2[[#This Row],[MntSweetProducts]]</f>
        <v>15</v>
      </c>
      <c r="F772" s="6">
        <f>Table2[[#This Row],[MntGoldProds]]</f>
        <v>61</v>
      </c>
      <c r="G772" s="8">
        <f>Table5[[#This Row],[Age]]</f>
        <v>48</v>
      </c>
      <c r="H772" s="17" t="s">
        <v>33</v>
      </c>
      <c r="I772" s="16" t="str">
        <f>IF(AND(People!$J772&gt;=16,People!$J772&lt;=25),"16-25",IF(AND(People!$J772&gt;=26,People!$J772&lt;=35),"26-35",IF(AND(People!$J772&gt;=36,People!$J772&lt;=45),"36-45",IF(AND(People!$J772&gt;=46,People!$J772&lt;=55),"46-55",IF(AND(People!$J772&gt;=56,People!$J772&lt;=65),"56-65",IF(AND(People!$J772&gt;=66,People!$J772&lt;=75),"66-75","ALL"))))))</f>
        <v>46-55</v>
      </c>
      <c r="J772" t="str">
        <f>Table5[[#This Row],[Kid Home]]</f>
        <v>No</v>
      </c>
      <c r="K772" t="str">
        <f>Table5[[#This Row],[TennHome]]</f>
        <v>Yes</v>
      </c>
    </row>
    <row r="773" spans="1:11" ht="16.5" x14ac:dyDescent="0.3">
      <c r="A773" s="4">
        <f>Table2[[#This Row],[MntWines]]</f>
        <v>301</v>
      </c>
      <c r="B773" s="4">
        <f>Table2[[#This Row],[MntFruits]]</f>
        <v>7</v>
      </c>
      <c r="C773" s="4">
        <f>Table2[[#This Row],[MntMeatProducts]]</f>
        <v>74</v>
      </c>
      <c r="D773" s="4">
        <f>Table2[[#This Row],[MntFishProducts]]</f>
        <v>10</v>
      </c>
      <c r="E773" s="4">
        <f>Table2[[#This Row],[MntSweetProducts]]</f>
        <v>0</v>
      </c>
      <c r="F773" s="4">
        <f>Table2[[#This Row],[MntGoldProds]]</f>
        <v>58</v>
      </c>
      <c r="G773" s="8">
        <f>Table5[[#This Row],[Age]]</f>
        <v>57</v>
      </c>
      <c r="H773" s="2" t="s">
        <v>33</v>
      </c>
      <c r="I773" s="16" t="str">
        <f>IF(AND(People!$J773&gt;=16,People!$J773&lt;=25),"16-25",IF(AND(People!$J773&gt;=26,People!$J773&lt;=35),"26-35",IF(AND(People!$J773&gt;=36,People!$J773&lt;=45),"36-45",IF(AND(People!$J773&gt;=46,People!$J773&lt;=55),"46-55",IF(AND(People!$J773&gt;=56,People!$J773&lt;=65),"56-65",IF(AND(People!$J773&gt;=66,People!$J773&lt;=75),"66-75","ALL"))))))</f>
        <v>56-65</v>
      </c>
      <c r="J773" t="str">
        <f>Table5[[#This Row],[Kid Home]]</f>
        <v>No</v>
      </c>
      <c r="K773" t="str">
        <f>Table5[[#This Row],[TennHome]]</f>
        <v>Yes</v>
      </c>
    </row>
    <row r="774" spans="1:11" ht="16.5" x14ac:dyDescent="0.3">
      <c r="A774" s="6">
        <f>Table2[[#This Row],[MntWines]]</f>
        <v>180</v>
      </c>
      <c r="B774" s="6">
        <f>Table2[[#This Row],[MntFruits]]</f>
        <v>32</v>
      </c>
      <c r="C774" s="6">
        <f>Table2[[#This Row],[MntMeatProducts]]</f>
        <v>348</v>
      </c>
      <c r="D774" s="6">
        <f>Table2[[#This Row],[MntFishProducts]]</f>
        <v>76</v>
      </c>
      <c r="E774" s="6">
        <f>Table2[[#This Row],[MntSweetProducts]]</f>
        <v>32</v>
      </c>
      <c r="F774" s="6">
        <f>Table2[[#This Row],[MntGoldProds]]</f>
        <v>90</v>
      </c>
      <c r="G774" s="8">
        <f>Table5[[#This Row],[Age]]</f>
        <v>34</v>
      </c>
      <c r="H774" s="17" t="s">
        <v>30</v>
      </c>
      <c r="I774" s="16" t="str">
        <f>IF(AND(People!$J774&gt;=16,People!$J774&lt;=25),"16-25",IF(AND(People!$J774&gt;=26,People!$J774&lt;=35),"26-35",IF(AND(People!$J774&gt;=36,People!$J774&lt;=45),"36-45",IF(AND(People!$J774&gt;=46,People!$J774&lt;=55),"46-55",IF(AND(People!$J774&gt;=56,People!$J774&lt;=65),"56-65",IF(AND(People!$J774&gt;=66,People!$J774&lt;=75),"66-75","ALL"))))))</f>
        <v>26-35</v>
      </c>
      <c r="J774" t="str">
        <f>Table5[[#This Row],[Kid Home]]</f>
        <v>No</v>
      </c>
      <c r="K774" t="str">
        <f>Table5[[#This Row],[TennHome]]</f>
        <v>Yes</v>
      </c>
    </row>
    <row r="775" spans="1:11" ht="16.5" x14ac:dyDescent="0.3">
      <c r="A775" s="4">
        <f>Table2[[#This Row],[MntWines]]</f>
        <v>794</v>
      </c>
      <c r="B775" s="4">
        <f>Table2[[#This Row],[MntFruits]]</f>
        <v>115</v>
      </c>
      <c r="C775" s="4">
        <f>Table2[[#This Row],[MntMeatProducts]]</f>
        <v>243</v>
      </c>
      <c r="D775" s="4">
        <f>Table2[[#This Row],[MntFishProducts]]</f>
        <v>150</v>
      </c>
      <c r="E775" s="4">
        <f>Table2[[#This Row],[MntSweetProducts]]</f>
        <v>0</v>
      </c>
      <c r="F775" s="4">
        <f>Table2[[#This Row],[MntGoldProds]]</f>
        <v>205</v>
      </c>
      <c r="G775" s="8">
        <f>Table5[[#This Row],[Age]]</f>
        <v>62</v>
      </c>
      <c r="H775" s="2" t="s">
        <v>33</v>
      </c>
      <c r="I775" s="16" t="str">
        <f>IF(AND(People!$J775&gt;=16,People!$J775&lt;=25),"16-25",IF(AND(People!$J775&gt;=26,People!$J775&lt;=35),"26-35",IF(AND(People!$J775&gt;=36,People!$J775&lt;=45),"36-45",IF(AND(People!$J775&gt;=46,People!$J775&lt;=55),"46-55",IF(AND(People!$J775&gt;=56,People!$J775&lt;=65),"56-65",IF(AND(People!$J775&gt;=66,People!$J775&lt;=75),"66-75","ALL"))))))</f>
        <v>56-65</v>
      </c>
      <c r="J775" t="str">
        <f>Table5[[#This Row],[Kid Home]]</f>
        <v>No</v>
      </c>
      <c r="K775" t="str">
        <f>Table5[[#This Row],[TennHome]]</f>
        <v>No</v>
      </c>
    </row>
    <row r="776" spans="1:11" ht="16.5" x14ac:dyDescent="0.3">
      <c r="A776" s="6">
        <f>Table2[[#This Row],[MntWines]]</f>
        <v>392</v>
      </c>
      <c r="B776" s="6">
        <f>Table2[[#This Row],[MntFruits]]</f>
        <v>5</v>
      </c>
      <c r="C776" s="6">
        <f>Table2[[#This Row],[MntMeatProducts]]</f>
        <v>91</v>
      </c>
      <c r="D776" s="6">
        <f>Table2[[#This Row],[MntFishProducts]]</f>
        <v>28</v>
      </c>
      <c r="E776" s="6">
        <f>Table2[[#This Row],[MntSweetProducts]]</f>
        <v>26</v>
      </c>
      <c r="F776" s="6">
        <f>Table2[[#This Row],[MntGoldProds]]</f>
        <v>112</v>
      </c>
      <c r="G776" s="8">
        <f>Table5[[#This Row],[Age]]</f>
        <v>48</v>
      </c>
      <c r="H776" s="17" t="s">
        <v>31</v>
      </c>
      <c r="I776" s="16" t="str">
        <f>IF(AND(People!$J776&gt;=16,People!$J776&lt;=25),"16-25",IF(AND(People!$J776&gt;=26,People!$J776&lt;=35),"26-35",IF(AND(People!$J776&gt;=36,People!$J776&lt;=45),"36-45",IF(AND(People!$J776&gt;=46,People!$J776&lt;=55),"46-55",IF(AND(People!$J776&gt;=56,People!$J776&lt;=65),"56-65",IF(AND(People!$J776&gt;=66,People!$J776&lt;=75),"66-75","ALL"))))))</f>
        <v>46-55</v>
      </c>
      <c r="J776" t="str">
        <f>Table5[[#This Row],[Kid Home]]</f>
        <v>Yes</v>
      </c>
      <c r="K776" t="str">
        <f>Table5[[#This Row],[TennHome]]</f>
        <v>Yes</v>
      </c>
    </row>
    <row r="777" spans="1:11" ht="16.5" x14ac:dyDescent="0.3">
      <c r="A777" s="4">
        <f>Table2[[#This Row],[MntWines]]</f>
        <v>39</v>
      </c>
      <c r="B777" s="4">
        <f>Table2[[#This Row],[MntFruits]]</f>
        <v>1</v>
      </c>
      <c r="C777" s="4">
        <f>Table2[[#This Row],[MntMeatProducts]]</f>
        <v>22</v>
      </c>
      <c r="D777" s="4">
        <f>Table2[[#This Row],[MntFishProducts]]</f>
        <v>3</v>
      </c>
      <c r="E777" s="4">
        <f>Table2[[#This Row],[MntSweetProducts]]</f>
        <v>4</v>
      </c>
      <c r="F777" s="4">
        <f>Table2[[#This Row],[MntGoldProds]]</f>
        <v>12</v>
      </c>
      <c r="G777" s="8">
        <f>Table5[[#This Row],[Age]]</f>
        <v>41</v>
      </c>
      <c r="H777" s="2" t="s">
        <v>31</v>
      </c>
      <c r="I777" s="16" t="str">
        <f>IF(AND(People!$J777&gt;=16,People!$J777&lt;=25),"16-25",IF(AND(People!$J777&gt;=26,People!$J777&lt;=35),"26-35",IF(AND(People!$J777&gt;=36,People!$J777&lt;=45),"36-45",IF(AND(People!$J777&gt;=46,People!$J777&lt;=55),"46-55",IF(AND(People!$J777&gt;=56,People!$J777&lt;=65),"56-65",IF(AND(People!$J777&gt;=66,People!$J777&lt;=75),"66-75","ALL"))))))</f>
        <v>36-45</v>
      </c>
      <c r="J777" t="str">
        <f>Table5[[#This Row],[Kid Home]]</f>
        <v>Yes</v>
      </c>
      <c r="K777" t="str">
        <f>Table5[[#This Row],[TennHome]]</f>
        <v>Yes</v>
      </c>
    </row>
    <row r="778" spans="1:11" ht="16.5" x14ac:dyDescent="0.3">
      <c r="A778" s="6">
        <f>Table2[[#This Row],[MntWines]]</f>
        <v>107</v>
      </c>
      <c r="B778" s="6">
        <f>Table2[[#This Row],[MntFruits]]</f>
        <v>2</v>
      </c>
      <c r="C778" s="6">
        <f>Table2[[#This Row],[MntMeatProducts]]</f>
        <v>12</v>
      </c>
      <c r="D778" s="6">
        <f>Table2[[#This Row],[MntFishProducts]]</f>
        <v>2</v>
      </c>
      <c r="E778" s="6">
        <f>Table2[[#This Row],[MntSweetProducts]]</f>
        <v>2</v>
      </c>
      <c r="F778" s="6">
        <f>Table2[[#This Row],[MntGoldProds]]</f>
        <v>12</v>
      </c>
      <c r="G778" s="8">
        <f>Table5[[#This Row],[Age]]</f>
        <v>55</v>
      </c>
      <c r="H778" s="17" t="s">
        <v>30</v>
      </c>
      <c r="I778" s="16" t="str">
        <f>IF(AND(People!$J778&gt;=16,People!$J778&lt;=25),"16-25",IF(AND(People!$J778&gt;=26,People!$J778&lt;=35),"26-35",IF(AND(People!$J778&gt;=36,People!$J778&lt;=45),"36-45",IF(AND(People!$J778&gt;=46,People!$J778&lt;=55),"46-55",IF(AND(People!$J778&gt;=56,People!$J778&lt;=65),"56-65",IF(AND(People!$J778&gt;=66,People!$J778&lt;=75),"66-75","ALL"))))))</f>
        <v>46-55</v>
      </c>
      <c r="J778" t="str">
        <f>Table5[[#This Row],[Kid Home]]</f>
        <v>No</v>
      </c>
      <c r="K778" t="str">
        <f>Table5[[#This Row],[TennHome]]</f>
        <v>Yes</v>
      </c>
    </row>
    <row r="779" spans="1:11" ht="16.5" x14ac:dyDescent="0.3">
      <c r="A779" s="4">
        <f>Table2[[#This Row],[MntWines]]</f>
        <v>13</v>
      </c>
      <c r="B779" s="4">
        <f>Table2[[#This Row],[MntFruits]]</f>
        <v>0</v>
      </c>
      <c r="C779" s="4">
        <f>Table2[[#This Row],[MntMeatProducts]]</f>
        <v>3</v>
      </c>
      <c r="D779" s="4">
        <f>Table2[[#This Row],[MntFishProducts]]</f>
        <v>0</v>
      </c>
      <c r="E779" s="4">
        <f>Table2[[#This Row],[MntSweetProducts]]</f>
        <v>0</v>
      </c>
      <c r="F779" s="4">
        <f>Table2[[#This Row],[MntGoldProds]]</f>
        <v>0</v>
      </c>
      <c r="G779" s="8">
        <f>Table5[[#This Row],[Age]]</f>
        <v>60</v>
      </c>
      <c r="H779" s="2" t="s">
        <v>31</v>
      </c>
      <c r="I779" s="16" t="str">
        <f>IF(AND(People!$J779&gt;=16,People!$J779&lt;=25),"16-25",IF(AND(People!$J779&gt;=26,People!$J779&lt;=35),"26-35",IF(AND(People!$J779&gt;=36,People!$J779&lt;=45),"36-45",IF(AND(People!$J779&gt;=46,People!$J779&lt;=55),"46-55",IF(AND(People!$J779&gt;=56,People!$J779&lt;=65),"56-65",IF(AND(People!$J779&gt;=66,People!$J779&lt;=75),"66-75","ALL"))))))</f>
        <v>56-65</v>
      </c>
      <c r="J779" t="str">
        <f>Table5[[#This Row],[Kid Home]]</f>
        <v>Yes</v>
      </c>
      <c r="K779" t="str">
        <f>Table5[[#This Row],[TennHome]]</f>
        <v>Yes</v>
      </c>
    </row>
    <row r="780" spans="1:11" ht="16.5" x14ac:dyDescent="0.3">
      <c r="A780" s="6">
        <f>Table2[[#This Row],[MntWines]]</f>
        <v>70</v>
      </c>
      <c r="B780" s="6">
        <f>Table2[[#This Row],[MntFruits]]</f>
        <v>0</v>
      </c>
      <c r="C780" s="6">
        <f>Table2[[#This Row],[MntMeatProducts]]</f>
        <v>17</v>
      </c>
      <c r="D780" s="6">
        <f>Table2[[#This Row],[MntFishProducts]]</f>
        <v>0</v>
      </c>
      <c r="E780" s="6">
        <f>Table2[[#This Row],[MntSweetProducts]]</f>
        <v>0</v>
      </c>
      <c r="F780" s="6">
        <f>Table2[[#This Row],[MntGoldProds]]</f>
        <v>6</v>
      </c>
      <c r="G780" s="8">
        <f>Table5[[#This Row],[Age]]</f>
        <v>48</v>
      </c>
      <c r="H780" s="17" t="s">
        <v>30</v>
      </c>
      <c r="I780" s="16" t="str">
        <f>IF(AND(People!$J780&gt;=16,People!$J780&lt;=25),"16-25",IF(AND(People!$J780&gt;=26,People!$J780&lt;=35),"26-35",IF(AND(People!$J780&gt;=36,People!$J780&lt;=45),"36-45",IF(AND(People!$J780&gt;=46,People!$J780&lt;=55),"46-55",IF(AND(People!$J780&gt;=56,People!$J780&lt;=65),"56-65",IF(AND(People!$J780&gt;=66,People!$J780&lt;=75),"66-75","ALL"))))))</f>
        <v>46-55</v>
      </c>
      <c r="J780" t="str">
        <f>Table5[[#This Row],[Kid Home]]</f>
        <v>No</v>
      </c>
      <c r="K780" t="str">
        <f>Table5[[#This Row],[TennHome]]</f>
        <v>Yes</v>
      </c>
    </row>
    <row r="781" spans="1:11" ht="16.5" x14ac:dyDescent="0.3">
      <c r="A781" s="4">
        <f>Table2[[#This Row],[MntWines]]</f>
        <v>680</v>
      </c>
      <c r="B781" s="4">
        <f>Table2[[#This Row],[MntFruits]]</f>
        <v>11</v>
      </c>
      <c r="C781" s="4">
        <f>Table2[[#This Row],[MntMeatProducts]]</f>
        <v>392</v>
      </c>
      <c r="D781" s="4">
        <f>Table2[[#This Row],[MntFishProducts]]</f>
        <v>75</v>
      </c>
      <c r="E781" s="4">
        <f>Table2[[#This Row],[MntSweetProducts]]</f>
        <v>0</v>
      </c>
      <c r="F781" s="4">
        <f>Table2[[#This Row],[MntGoldProds]]</f>
        <v>0</v>
      </c>
      <c r="G781" s="8">
        <f>Table5[[#This Row],[Age]]</f>
        <v>56</v>
      </c>
      <c r="H781" s="2" t="s">
        <v>30</v>
      </c>
      <c r="I781" s="16" t="str">
        <f>IF(AND(People!$J781&gt;=16,People!$J781&lt;=25),"16-25",IF(AND(People!$J781&gt;=26,People!$J781&lt;=35),"26-35",IF(AND(People!$J781&gt;=36,People!$J781&lt;=45),"36-45",IF(AND(People!$J781&gt;=46,People!$J781&lt;=55),"46-55",IF(AND(People!$J781&gt;=56,People!$J781&lt;=65),"56-65",IF(AND(People!$J781&gt;=66,People!$J781&lt;=75),"66-75","ALL"))))))</f>
        <v>56-65</v>
      </c>
      <c r="J781" t="str">
        <f>Table5[[#This Row],[Kid Home]]</f>
        <v>No</v>
      </c>
      <c r="K781" t="str">
        <f>Table5[[#This Row],[TennHome]]</f>
        <v>No</v>
      </c>
    </row>
    <row r="782" spans="1:11" ht="16.5" x14ac:dyDescent="0.3">
      <c r="A782" s="6">
        <f>Table2[[#This Row],[MntWines]]</f>
        <v>26</v>
      </c>
      <c r="B782" s="6">
        <f>Table2[[#This Row],[MntFruits]]</f>
        <v>1</v>
      </c>
      <c r="C782" s="6">
        <f>Table2[[#This Row],[MntMeatProducts]]</f>
        <v>11</v>
      </c>
      <c r="D782" s="6">
        <f>Table2[[#This Row],[MntFishProducts]]</f>
        <v>0</v>
      </c>
      <c r="E782" s="6">
        <f>Table2[[#This Row],[MntSweetProducts]]</f>
        <v>1</v>
      </c>
      <c r="F782" s="6">
        <f>Table2[[#This Row],[MntGoldProds]]</f>
        <v>4</v>
      </c>
      <c r="G782" s="8">
        <f>Table5[[#This Row],[Age]]</f>
        <v>58</v>
      </c>
      <c r="H782" s="17" t="s">
        <v>30</v>
      </c>
      <c r="I782" s="16" t="str">
        <f>IF(AND(People!$J782&gt;=16,People!$J782&lt;=25),"16-25",IF(AND(People!$J782&gt;=26,People!$J782&lt;=35),"26-35",IF(AND(People!$J782&gt;=36,People!$J782&lt;=45),"36-45",IF(AND(People!$J782&gt;=46,People!$J782&lt;=55),"46-55",IF(AND(People!$J782&gt;=56,People!$J782&lt;=65),"56-65",IF(AND(People!$J782&gt;=66,People!$J782&lt;=75),"66-75","ALL"))))))</f>
        <v>56-65</v>
      </c>
      <c r="J782" t="str">
        <f>Table5[[#This Row],[Kid Home]]</f>
        <v>Yes</v>
      </c>
      <c r="K782" t="str">
        <f>Table5[[#This Row],[TennHome]]</f>
        <v>Yes</v>
      </c>
    </row>
    <row r="783" spans="1:11" ht="16.5" x14ac:dyDescent="0.3">
      <c r="A783" s="4">
        <f>Table2[[#This Row],[MntWines]]</f>
        <v>522</v>
      </c>
      <c r="B783" s="4">
        <f>Table2[[#This Row],[MntFruits]]</f>
        <v>0</v>
      </c>
      <c r="C783" s="4">
        <f>Table2[[#This Row],[MntMeatProducts]]</f>
        <v>522</v>
      </c>
      <c r="D783" s="4">
        <f>Table2[[#This Row],[MntFishProducts]]</f>
        <v>227</v>
      </c>
      <c r="E783" s="4">
        <f>Table2[[#This Row],[MntSweetProducts]]</f>
        <v>120</v>
      </c>
      <c r="F783" s="4">
        <f>Table2[[#This Row],[MntGoldProds]]</f>
        <v>134</v>
      </c>
      <c r="G783" s="8">
        <f>Table5[[#This Row],[Age]]</f>
        <v>42</v>
      </c>
      <c r="H783" s="2" t="s">
        <v>31</v>
      </c>
      <c r="I783" s="16" t="str">
        <f>IF(AND(People!$J783&gt;=16,People!$J783&lt;=25),"16-25",IF(AND(People!$J783&gt;=26,People!$J783&lt;=35),"26-35",IF(AND(People!$J783&gt;=36,People!$J783&lt;=45),"36-45",IF(AND(People!$J783&gt;=46,People!$J783&lt;=55),"46-55",IF(AND(People!$J783&gt;=56,People!$J783&lt;=65),"56-65",IF(AND(People!$J783&gt;=66,People!$J783&lt;=75),"66-75","ALL"))))))</f>
        <v>36-45</v>
      </c>
      <c r="J783" t="str">
        <f>Table5[[#This Row],[Kid Home]]</f>
        <v>No</v>
      </c>
      <c r="K783" t="str">
        <f>Table5[[#This Row],[TennHome]]</f>
        <v>Yes</v>
      </c>
    </row>
    <row r="784" spans="1:11" ht="16.5" x14ac:dyDescent="0.3">
      <c r="A784" s="6">
        <f>Table2[[#This Row],[MntWines]]</f>
        <v>412</v>
      </c>
      <c r="B784" s="6">
        <f>Table2[[#This Row],[MntFruits]]</f>
        <v>12</v>
      </c>
      <c r="C784" s="6">
        <f>Table2[[#This Row],[MntMeatProducts]]</f>
        <v>546</v>
      </c>
      <c r="D784" s="6">
        <f>Table2[[#This Row],[MntFishProducts]]</f>
        <v>78</v>
      </c>
      <c r="E784" s="6">
        <f>Table2[[#This Row],[MntSweetProducts]]</f>
        <v>182</v>
      </c>
      <c r="F784" s="6">
        <f>Table2[[#This Row],[MntGoldProds]]</f>
        <v>0</v>
      </c>
      <c r="G784" s="8">
        <f>Table5[[#This Row],[Age]]</f>
        <v>40</v>
      </c>
      <c r="H784" s="17" t="s">
        <v>30</v>
      </c>
      <c r="I784" s="16" t="str">
        <f>IF(AND(People!$J784&gt;=16,People!$J784&lt;=25),"16-25",IF(AND(People!$J784&gt;=26,People!$J784&lt;=35),"26-35",IF(AND(People!$J784&gt;=36,People!$J784&lt;=45),"36-45",IF(AND(People!$J784&gt;=46,People!$J784&lt;=55),"46-55",IF(AND(People!$J784&gt;=56,People!$J784&lt;=65),"56-65",IF(AND(People!$J784&gt;=66,People!$J784&lt;=75),"66-75","ALL"))))))</f>
        <v>36-45</v>
      </c>
      <c r="J784" t="str">
        <f>Table5[[#This Row],[Kid Home]]</f>
        <v>No</v>
      </c>
      <c r="K784" t="str">
        <f>Table5[[#This Row],[TennHome]]</f>
        <v>No</v>
      </c>
    </row>
    <row r="785" spans="1:11" ht="16.5" x14ac:dyDescent="0.3">
      <c r="A785" s="4">
        <f>Table2[[#This Row],[MntWines]]</f>
        <v>6</v>
      </c>
      <c r="B785" s="4">
        <f>Table2[[#This Row],[MntFruits]]</f>
        <v>5</v>
      </c>
      <c r="C785" s="4">
        <f>Table2[[#This Row],[MntMeatProducts]]</f>
        <v>5</v>
      </c>
      <c r="D785" s="4">
        <f>Table2[[#This Row],[MntFishProducts]]</f>
        <v>8</v>
      </c>
      <c r="E785" s="4">
        <f>Table2[[#This Row],[MntSweetProducts]]</f>
        <v>0</v>
      </c>
      <c r="F785" s="4">
        <f>Table2[[#This Row],[MntGoldProds]]</f>
        <v>5</v>
      </c>
      <c r="G785" s="8">
        <f>Table5[[#This Row],[Age]]</f>
        <v>38</v>
      </c>
      <c r="H785" s="2" t="s">
        <v>33</v>
      </c>
      <c r="I785" s="16" t="str">
        <f>IF(AND(People!$J785&gt;=16,People!$J785&lt;=25),"16-25",IF(AND(People!$J785&gt;=26,People!$J785&lt;=35),"26-35",IF(AND(People!$J785&gt;=36,People!$J785&lt;=45),"36-45",IF(AND(People!$J785&gt;=46,People!$J785&lt;=55),"46-55",IF(AND(People!$J785&gt;=56,People!$J785&lt;=65),"56-65",IF(AND(People!$J785&gt;=66,People!$J785&lt;=75),"66-75","ALL"))))))</f>
        <v>36-45</v>
      </c>
      <c r="J785" t="str">
        <f>Table5[[#This Row],[Kid Home]]</f>
        <v>Yes</v>
      </c>
      <c r="K785" t="str">
        <f>Table5[[#This Row],[TennHome]]</f>
        <v>Yes</v>
      </c>
    </row>
    <row r="786" spans="1:11" ht="16.5" x14ac:dyDescent="0.3">
      <c r="A786" s="6">
        <f>Table2[[#This Row],[MntWines]]</f>
        <v>2</v>
      </c>
      <c r="B786" s="6">
        <f>Table2[[#This Row],[MntFruits]]</f>
        <v>3</v>
      </c>
      <c r="C786" s="6">
        <f>Table2[[#This Row],[MntMeatProducts]]</f>
        <v>6</v>
      </c>
      <c r="D786" s="6">
        <f>Table2[[#This Row],[MntFishProducts]]</f>
        <v>4</v>
      </c>
      <c r="E786" s="6">
        <f>Table2[[#This Row],[MntSweetProducts]]</f>
        <v>1</v>
      </c>
      <c r="F786" s="6">
        <f>Table2[[#This Row],[MntGoldProds]]</f>
        <v>9</v>
      </c>
      <c r="G786" s="8">
        <f>Table5[[#This Row],[Age]]</f>
        <v>44</v>
      </c>
      <c r="H786" s="17" t="s">
        <v>31</v>
      </c>
      <c r="I786" s="16" t="str">
        <f>IF(AND(People!$J786&gt;=16,People!$J786&lt;=25),"16-25",IF(AND(People!$J786&gt;=26,People!$J786&lt;=35),"26-35",IF(AND(People!$J786&gt;=36,People!$J786&lt;=45),"36-45",IF(AND(People!$J786&gt;=46,People!$J786&lt;=55),"46-55",IF(AND(People!$J786&gt;=56,People!$J786&lt;=65),"56-65",IF(AND(People!$J786&gt;=66,People!$J786&lt;=75),"66-75","ALL"))))))</f>
        <v>36-45</v>
      </c>
      <c r="J786" t="str">
        <f>Table5[[#This Row],[Kid Home]]</f>
        <v>Yes</v>
      </c>
      <c r="K786" t="str">
        <f>Table5[[#This Row],[TennHome]]</f>
        <v>No</v>
      </c>
    </row>
    <row r="787" spans="1:11" ht="16.5" x14ac:dyDescent="0.3">
      <c r="A787" s="4">
        <f>Table2[[#This Row],[MntWines]]</f>
        <v>1</v>
      </c>
      <c r="B787" s="4">
        <f>Table2[[#This Row],[MntFruits]]</f>
        <v>3</v>
      </c>
      <c r="C787" s="4">
        <f>Table2[[#This Row],[MntMeatProducts]]</f>
        <v>8</v>
      </c>
      <c r="D787" s="4">
        <f>Table2[[#This Row],[MntFishProducts]]</f>
        <v>2</v>
      </c>
      <c r="E787" s="4">
        <f>Table2[[#This Row],[MntSweetProducts]]</f>
        <v>5</v>
      </c>
      <c r="F787" s="4">
        <f>Table2[[#This Row],[MntGoldProds]]</f>
        <v>5</v>
      </c>
      <c r="G787" s="8">
        <f>Table5[[#This Row],[Age]]</f>
        <v>42</v>
      </c>
      <c r="H787" s="2" t="s">
        <v>33</v>
      </c>
      <c r="I787" s="16" t="str">
        <f>IF(AND(People!$J787&gt;=16,People!$J787&lt;=25),"16-25",IF(AND(People!$J787&gt;=26,People!$J787&lt;=35),"26-35",IF(AND(People!$J787&gt;=36,People!$J787&lt;=45),"36-45",IF(AND(People!$J787&gt;=46,People!$J787&lt;=55),"46-55",IF(AND(People!$J787&gt;=56,People!$J787&lt;=65),"56-65",IF(AND(People!$J787&gt;=66,People!$J787&lt;=75),"66-75","ALL"))))))</f>
        <v>36-45</v>
      </c>
      <c r="J787" t="str">
        <f>Table5[[#This Row],[Kid Home]]</f>
        <v>Yes</v>
      </c>
      <c r="K787" t="str">
        <f>Table5[[#This Row],[TennHome]]</f>
        <v>No</v>
      </c>
    </row>
    <row r="788" spans="1:11" ht="16.5" x14ac:dyDescent="0.3">
      <c r="A788" s="6">
        <f>Table2[[#This Row],[MntWines]]</f>
        <v>6</v>
      </c>
      <c r="B788" s="6">
        <f>Table2[[#This Row],[MntFruits]]</f>
        <v>2</v>
      </c>
      <c r="C788" s="6">
        <f>Table2[[#This Row],[MntMeatProducts]]</f>
        <v>15</v>
      </c>
      <c r="D788" s="6">
        <f>Table2[[#This Row],[MntFishProducts]]</f>
        <v>6</v>
      </c>
      <c r="E788" s="6">
        <f>Table2[[#This Row],[MntSweetProducts]]</f>
        <v>6</v>
      </c>
      <c r="F788" s="6">
        <f>Table2[[#This Row],[MntGoldProds]]</f>
        <v>3</v>
      </c>
      <c r="G788" s="8">
        <f>Table5[[#This Row],[Age]]</f>
        <v>41</v>
      </c>
      <c r="H788" s="17" t="s">
        <v>31</v>
      </c>
      <c r="I788" s="16" t="str">
        <f>IF(AND(People!$J788&gt;=16,People!$J788&lt;=25),"16-25",IF(AND(People!$J788&gt;=26,People!$J788&lt;=35),"26-35",IF(AND(People!$J788&gt;=36,People!$J788&lt;=45),"36-45",IF(AND(People!$J788&gt;=46,People!$J788&lt;=55),"46-55",IF(AND(People!$J788&gt;=56,People!$J788&lt;=65),"56-65",IF(AND(People!$J788&gt;=66,People!$J788&lt;=75),"66-75","ALL"))))))</f>
        <v>36-45</v>
      </c>
      <c r="J788" t="str">
        <f>Table5[[#This Row],[Kid Home]]</f>
        <v>Yes</v>
      </c>
      <c r="K788" t="str">
        <f>Table5[[#This Row],[TennHome]]</f>
        <v>No</v>
      </c>
    </row>
    <row r="789" spans="1:11" ht="16.5" x14ac:dyDescent="0.3">
      <c r="A789" s="4">
        <f>Table2[[#This Row],[MntWines]]</f>
        <v>4</v>
      </c>
      <c r="B789" s="4">
        <f>Table2[[#This Row],[MntFruits]]</f>
        <v>12</v>
      </c>
      <c r="C789" s="4">
        <f>Table2[[#This Row],[MntMeatProducts]]</f>
        <v>5</v>
      </c>
      <c r="D789" s="4">
        <f>Table2[[#This Row],[MntFishProducts]]</f>
        <v>3</v>
      </c>
      <c r="E789" s="4">
        <f>Table2[[#This Row],[MntSweetProducts]]</f>
        <v>16</v>
      </c>
      <c r="F789" s="4">
        <f>Table2[[#This Row],[MntGoldProds]]</f>
        <v>17</v>
      </c>
      <c r="G789" s="8">
        <f>Table5[[#This Row],[Age]]</f>
        <v>26</v>
      </c>
      <c r="H789" s="2" t="s">
        <v>35</v>
      </c>
      <c r="I789" s="16" t="str">
        <f>IF(AND(People!$J789&gt;=16,People!$J789&lt;=25),"16-25",IF(AND(People!$J789&gt;=26,People!$J789&lt;=35),"26-35",IF(AND(People!$J789&gt;=36,People!$J789&lt;=45),"36-45",IF(AND(People!$J789&gt;=46,People!$J789&lt;=55),"46-55",IF(AND(People!$J789&gt;=56,People!$J789&lt;=65),"56-65",IF(AND(People!$J789&gt;=66,People!$J789&lt;=75),"66-75","ALL"))))))</f>
        <v>26-35</v>
      </c>
      <c r="J789" t="str">
        <f>Table5[[#This Row],[Kid Home]]</f>
        <v>Yes</v>
      </c>
      <c r="K789" t="str">
        <f>Table5[[#This Row],[TennHome]]</f>
        <v>No</v>
      </c>
    </row>
    <row r="790" spans="1:11" ht="16.5" x14ac:dyDescent="0.3">
      <c r="A790" s="6">
        <f>Table2[[#This Row],[MntWines]]</f>
        <v>18</v>
      </c>
      <c r="B790" s="6">
        <f>Table2[[#This Row],[MntFruits]]</f>
        <v>2</v>
      </c>
      <c r="C790" s="6">
        <f>Table2[[#This Row],[MntMeatProducts]]</f>
        <v>19</v>
      </c>
      <c r="D790" s="6">
        <f>Table2[[#This Row],[MntFishProducts]]</f>
        <v>0</v>
      </c>
      <c r="E790" s="6">
        <f>Table2[[#This Row],[MntSweetProducts]]</f>
        <v>2</v>
      </c>
      <c r="F790" s="6">
        <f>Table2[[#This Row],[MntGoldProds]]</f>
        <v>6</v>
      </c>
      <c r="G790" s="8">
        <f>Table5[[#This Row],[Age]]</f>
        <v>54</v>
      </c>
      <c r="H790" s="17" t="s">
        <v>33</v>
      </c>
      <c r="I790" s="16" t="str">
        <f>IF(AND(People!$J790&gt;=16,People!$J790&lt;=25),"16-25",IF(AND(People!$J790&gt;=26,People!$J790&lt;=35),"26-35",IF(AND(People!$J790&gt;=36,People!$J790&lt;=45),"36-45",IF(AND(People!$J790&gt;=46,People!$J790&lt;=55),"46-55",IF(AND(People!$J790&gt;=56,People!$J790&lt;=65),"56-65",IF(AND(People!$J790&gt;=66,People!$J790&lt;=75),"66-75","ALL"))))))</f>
        <v>46-55</v>
      </c>
      <c r="J790" t="str">
        <f>Table5[[#This Row],[Kid Home]]</f>
        <v>Yes</v>
      </c>
      <c r="K790" t="str">
        <f>Table5[[#This Row],[TennHome]]</f>
        <v>Yes</v>
      </c>
    </row>
    <row r="791" spans="1:11" ht="16.5" x14ac:dyDescent="0.3">
      <c r="A791" s="4">
        <f>Table2[[#This Row],[MntWines]]</f>
        <v>324</v>
      </c>
      <c r="B791" s="4">
        <f>Table2[[#This Row],[MntFruits]]</f>
        <v>48</v>
      </c>
      <c r="C791" s="4">
        <f>Table2[[#This Row],[MntMeatProducts]]</f>
        <v>186</v>
      </c>
      <c r="D791" s="4">
        <f>Table2[[#This Row],[MntFishProducts]]</f>
        <v>39</v>
      </c>
      <c r="E791" s="4">
        <f>Table2[[#This Row],[MntSweetProducts]]</f>
        <v>18</v>
      </c>
      <c r="F791" s="4">
        <f>Table2[[#This Row],[MntGoldProds]]</f>
        <v>198</v>
      </c>
      <c r="G791" s="8">
        <f>Table5[[#This Row],[Age]]</f>
        <v>45</v>
      </c>
      <c r="H791" s="2" t="s">
        <v>35</v>
      </c>
      <c r="I791" s="16" t="str">
        <f>IF(AND(People!$J791&gt;=16,People!$J791&lt;=25),"16-25",IF(AND(People!$J791&gt;=26,People!$J791&lt;=35),"26-35",IF(AND(People!$J791&gt;=36,People!$J791&lt;=45),"36-45",IF(AND(People!$J791&gt;=46,People!$J791&lt;=55),"46-55",IF(AND(People!$J791&gt;=56,People!$J791&lt;=65),"56-65",IF(AND(People!$J791&gt;=66,People!$J791&lt;=75),"66-75","ALL"))))))</f>
        <v>36-45</v>
      </c>
      <c r="J791" t="str">
        <f>Table5[[#This Row],[Kid Home]]</f>
        <v>No</v>
      </c>
      <c r="K791" t="str">
        <f>Table5[[#This Row],[TennHome]]</f>
        <v>Yes</v>
      </c>
    </row>
    <row r="792" spans="1:11" ht="16.5" x14ac:dyDescent="0.3">
      <c r="A792" s="6">
        <f>Table2[[#This Row],[MntWines]]</f>
        <v>327</v>
      </c>
      <c r="B792" s="6">
        <f>Table2[[#This Row],[MntFruits]]</f>
        <v>9</v>
      </c>
      <c r="C792" s="6">
        <f>Table2[[#This Row],[MntMeatProducts]]</f>
        <v>125</v>
      </c>
      <c r="D792" s="6">
        <f>Table2[[#This Row],[MntFishProducts]]</f>
        <v>25</v>
      </c>
      <c r="E792" s="6">
        <f>Table2[[#This Row],[MntSweetProducts]]</f>
        <v>4</v>
      </c>
      <c r="F792" s="6">
        <f>Table2[[#This Row],[MntGoldProds]]</f>
        <v>139</v>
      </c>
      <c r="G792" s="8">
        <f>Table5[[#This Row],[Age]]</f>
        <v>36</v>
      </c>
      <c r="H792" s="17" t="s">
        <v>31</v>
      </c>
      <c r="I792" s="16" t="str">
        <f>IF(AND(People!$J792&gt;=16,People!$J792&lt;=25),"16-25",IF(AND(People!$J792&gt;=26,People!$J792&lt;=35),"26-35",IF(AND(People!$J792&gt;=36,People!$J792&lt;=45),"36-45",IF(AND(People!$J792&gt;=46,People!$J792&lt;=55),"46-55",IF(AND(People!$J792&gt;=56,People!$J792&lt;=65),"56-65",IF(AND(People!$J792&gt;=66,People!$J792&lt;=75),"66-75","ALL"))))))</f>
        <v>36-45</v>
      </c>
      <c r="J792" t="str">
        <f>Table5[[#This Row],[Kid Home]]</f>
        <v>Yes</v>
      </c>
      <c r="K792" t="str">
        <f>Table5[[#This Row],[TennHome]]</f>
        <v>No</v>
      </c>
    </row>
    <row r="793" spans="1:11" ht="16.5" x14ac:dyDescent="0.3">
      <c r="A793" s="4">
        <f>Table2[[#This Row],[MntWines]]</f>
        <v>229</v>
      </c>
      <c r="B793" s="4">
        <f>Table2[[#This Row],[MntFruits]]</f>
        <v>27</v>
      </c>
      <c r="C793" s="4">
        <f>Table2[[#This Row],[MntMeatProducts]]</f>
        <v>71</v>
      </c>
      <c r="D793" s="4">
        <f>Table2[[#This Row],[MntFishProducts]]</f>
        <v>13</v>
      </c>
      <c r="E793" s="4">
        <f>Table2[[#This Row],[MntSweetProducts]]</f>
        <v>3</v>
      </c>
      <c r="F793" s="4">
        <f>Table2[[#This Row],[MntGoldProds]]</f>
        <v>34</v>
      </c>
      <c r="G793" s="8">
        <f>Table5[[#This Row],[Age]]</f>
        <v>36</v>
      </c>
      <c r="H793" s="2" t="s">
        <v>33</v>
      </c>
      <c r="I793" s="16" t="str">
        <f>IF(AND(People!$J793&gt;=16,People!$J793&lt;=25),"16-25",IF(AND(People!$J793&gt;=26,People!$J793&lt;=35),"26-35",IF(AND(People!$J793&gt;=36,People!$J793&lt;=45),"36-45",IF(AND(People!$J793&gt;=46,People!$J793&lt;=55),"46-55",IF(AND(People!$J793&gt;=56,People!$J793&lt;=65),"56-65",IF(AND(People!$J793&gt;=66,People!$J793&lt;=75),"66-75","ALL"))))))</f>
        <v>36-45</v>
      </c>
      <c r="J793" t="str">
        <f>Table5[[#This Row],[Kid Home]]</f>
        <v>No</v>
      </c>
      <c r="K793" t="str">
        <f>Table5[[#This Row],[TennHome]]</f>
        <v>Yes</v>
      </c>
    </row>
    <row r="794" spans="1:11" ht="16.5" x14ac:dyDescent="0.3">
      <c r="A794" s="6">
        <f>Table2[[#This Row],[MntWines]]</f>
        <v>521</v>
      </c>
      <c r="B794" s="6">
        <f>Table2[[#This Row],[MntFruits]]</f>
        <v>168</v>
      </c>
      <c r="C794" s="6">
        <f>Table2[[#This Row],[MntMeatProducts]]</f>
        <v>706</v>
      </c>
      <c r="D794" s="6">
        <f>Table2[[#This Row],[MntFishProducts]]</f>
        <v>80</v>
      </c>
      <c r="E794" s="6">
        <f>Table2[[#This Row],[MntSweetProducts]]</f>
        <v>76</v>
      </c>
      <c r="F794" s="6">
        <f>Table2[[#This Row],[MntGoldProds]]</f>
        <v>61</v>
      </c>
      <c r="G794" s="8">
        <f>Table5[[#This Row],[Age]]</f>
        <v>68</v>
      </c>
      <c r="H794" s="17" t="s">
        <v>30</v>
      </c>
      <c r="I794" s="16" t="str">
        <f>IF(AND(People!$J794&gt;=16,People!$J794&lt;=25),"16-25",IF(AND(People!$J794&gt;=26,People!$J794&lt;=35),"26-35",IF(AND(People!$J794&gt;=36,People!$J794&lt;=45),"36-45",IF(AND(People!$J794&gt;=46,People!$J794&lt;=55),"46-55",IF(AND(People!$J794&gt;=56,People!$J794&lt;=65),"56-65",IF(AND(People!$J794&gt;=66,People!$J794&lt;=75),"66-75","ALL"))))))</f>
        <v>66-75</v>
      </c>
      <c r="J794" t="str">
        <f>Table5[[#This Row],[Kid Home]]</f>
        <v>No</v>
      </c>
      <c r="K794" t="str">
        <f>Table5[[#This Row],[TennHome]]</f>
        <v>No</v>
      </c>
    </row>
    <row r="795" spans="1:11" ht="16.5" x14ac:dyDescent="0.3">
      <c r="A795" s="4">
        <f>Table2[[#This Row],[MntWines]]</f>
        <v>184</v>
      </c>
      <c r="B795" s="4">
        <f>Table2[[#This Row],[MntFruits]]</f>
        <v>23</v>
      </c>
      <c r="C795" s="4">
        <f>Table2[[#This Row],[MntMeatProducts]]</f>
        <v>446</v>
      </c>
      <c r="D795" s="4">
        <f>Table2[[#This Row],[MntFishProducts]]</f>
        <v>30</v>
      </c>
      <c r="E795" s="4">
        <f>Table2[[#This Row],[MntSweetProducts]]</f>
        <v>23</v>
      </c>
      <c r="F795" s="4">
        <f>Table2[[#This Row],[MntGoldProds]]</f>
        <v>23</v>
      </c>
      <c r="G795" s="8">
        <f>Table5[[#This Row],[Age]]</f>
        <v>55</v>
      </c>
      <c r="H795" s="2" t="s">
        <v>33</v>
      </c>
      <c r="I795" s="16" t="str">
        <f>IF(AND(People!$J795&gt;=16,People!$J795&lt;=25),"16-25",IF(AND(People!$J795&gt;=26,People!$J795&lt;=35),"26-35",IF(AND(People!$J795&gt;=36,People!$J795&lt;=45),"36-45",IF(AND(People!$J795&gt;=46,People!$J795&lt;=55),"46-55",IF(AND(People!$J795&gt;=56,People!$J795&lt;=65),"56-65",IF(AND(People!$J795&gt;=66,People!$J795&lt;=75),"66-75","ALL"))))))</f>
        <v>46-55</v>
      </c>
      <c r="J795" t="str">
        <f>Table5[[#This Row],[Kid Home]]</f>
        <v>No</v>
      </c>
      <c r="K795" t="str">
        <f>Table5[[#This Row],[TennHome]]</f>
        <v>No</v>
      </c>
    </row>
    <row r="796" spans="1:11" ht="16.5" x14ac:dyDescent="0.3">
      <c r="A796" s="6">
        <f>Table2[[#This Row],[MntWines]]</f>
        <v>4</v>
      </c>
      <c r="B796" s="6">
        <f>Table2[[#This Row],[MntFruits]]</f>
        <v>8</v>
      </c>
      <c r="C796" s="6">
        <f>Table2[[#This Row],[MntMeatProducts]]</f>
        <v>11</v>
      </c>
      <c r="D796" s="6">
        <f>Table2[[#This Row],[MntFishProducts]]</f>
        <v>12</v>
      </c>
      <c r="E796" s="6">
        <f>Table2[[#This Row],[MntSweetProducts]]</f>
        <v>2</v>
      </c>
      <c r="F796" s="6">
        <f>Table2[[#This Row],[MntGoldProds]]</f>
        <v>13</v>
      </c>
      <c r="G796" s="8">
        <f>Table5[[#This Row],[Age]]</f>
        <v>63</v>
      </c>
      <c r="H796" s="17" t="s">
        <v>30</v>
      </c>
      <c r="I796" s="16" t="str">
        <f>IF(AND(People!$J796&gt;=16,People!$J796&lt;=25),"16-25",IF(AND(People!$J796&gt;=26,People!$J796&lt;=35),"26-35",IF(AND(People!$J796&gt;=36,People!$J796&lt;=45),"36-45",IF(AND(People!$J796&gt;=46,People!$J796&lt;=55),"46-55",IF(AND(People!$J796&gt;=56,People!$J796&lt;=65),"56-65",IF(AND(People!$J796&gt;=66,People!$J796&lt;=75),"66-75","ALL"))))))</f>
        <v>56-65</v>
      </c>
      <c r="J796" t="str">
        <f>Table5[[#This Row],[Kid Home]]</f>
        <v>No</v>
      </c>
      <c r="K796" t="str">
        <f>Table5[[#This Row],[TennHome]]</f>
        <v>No</v>
      </c>
    </row>
    <row r="797" spans="1:11" ht="16.5" x14ac:dyDescent="0.3">
      <c r="A797" s="4">
        <f>Table2[[#This Row],[MntWines]]</f>
        <v>183</v>
      </c>
      <c r="B797" s="4">
        <f>Table2[[#This Row],[MntFruits]]</f>
        <v>2</v>
      </c>
      <c r="C797" s="4">
        <f>Table2[[#This Row],[MntMeatProducts]]</f>
        <v>64</v>
      </c>
      <c r="D797" s="4">
        <f>Table2[[#This Row],[MntFishProducts]]</f>
        <v>7</v>
      </c>
      <c r="E797" s="4">
        <f>Table2[[#This Row],[MntSweetProducts]]</f>
        <v>2</v>
      </c>
      <c r="F797" s="4">
        <f>Table2[[#This Row],[MntGoldProds]]</f>
        <v>12</v>
      </c>
      <c r="G797" s="8">
        <f>Table5[[#This Row],[Age]]</f>
        <v>35</v>
      </c>
      <c r="H797" s="2" t="s">
        <v>30</v>
      </c>
      <c r="I797" s="16" t="str">
        <f>IF(AND(People!$J797&gt;=16,People!$J797&lt;=25),"16-25",IF(AND(People!$J797&gt;=26,People!$J797&lt;=35),"26-35",IF(AND(People!$J797&gt;=36,People!$J797&lt;=45),"36-45",IF(AND(People!$J797&gt;=46,People!$J797&lt;=55),"46-55",IF(AND(People!$J797&gt;=56,People!$J797&lt;=65),"56-65",IF(AND(People!$J797&gt;=66,People!$J797&lt;=75),"66-75","ALL"))))))</f>
        <v>26-35</v>
      </c>
      <c r="J797" t="str">
        <f>Table5[[#This Row],[Kid Home]]</f>
        <v>Yes</v>
      </c>
      <c r="K797" t="str">
        <f>Table5[[#This Row],[TennHome]]</f>
        <v>Yes</v>
      </c>
    </row>
    <row r="798" spans="1:11" ht="16.5" x14ac:dyDescent="0.3">
      <c r="A798" s="6">
        <f>Table2[[#This Row],[MntWines]]</f>
        <v>31</v>
      </c>
      <c r="B798" s="6">
        <f>Table2[[#This Row],[MntFruits]]</f>
        <v>19</v>
      </c>
      <c r="C798" s="6">
        <f>Table2[[#This Row],[MntMeatProducts]]</f>
        <v>35</v>
      </c>
      <c r="D798" s="6">
        <f>Table2[[#This Row],[MntFishProducts]]</f>
        <v>26</v>
      </c>
      <c r="E798" s="6">
        <f>Table2[[#This Row],[MntSweetProducts]]</f>
        <v>14</v>
      </c>
      <c r="F798" s="6">
        <f>Table2[[#This Row],[MntGoldProds]]</f>
        <v>52</v>
      </c>
      <c r="G798" s="8">
        <f>Table5[[#This Row],[Age]]</f>
        <v>52</v>
      </c>
      <c r="H798" s="17" t="s">
        <v>33</v>
      </c>
      <c r="I798" s="16" t="str">
        <f>IF(AND(People!$J798&gt;=16,People!$J798&lt;=25),"16-25",IF(AND(People!$J798&gt;=26,People!$J798&lt;=35),"26-35",IF(AND(People!$J798&gt;=36,People!$J798&lt;=45),"36-45",IF(AND(People!$J798&gt;=46,People!$J798&lt;=55),"46-55",IF(AND(People!$J798&gt;=56,People!$J798&lt;=65),"56-65",IF(AND(People!$J798&gt;=66,People!$J798&lt;=75),"66-75","ALL"))))))</f>
        <v>46-55</v>
      </c>
      <c r="J798" t="str">
        <f>Table5[[#This Row],[Kid Home]]</f>
        <v>No</v>
      </c>
      <c r="K798" t="str">
        <f>Table5[[#This Row],[TennHome]]</f>
        <v>Yes</v>
      </c>
    </row>
    <row r="799" spans="1:11" ht="16.5" x14ac:dyDescent="0.3">
      <c r="A799" s="4">
        <f>Table2[[#This Row],[MntWines]]</f>
        <v>219</v>
      </c>
      <c r="B799" s="4">
        <f>Table2[[#This Row],[MntFruits]]</f>
        <v>3</v>
      </c>
      <c r="C799" s="4">
        <f>Table2[[#This Row],[MntMeatProducts]]</f>
        <v>60</v>
      </c>
      <c r="D799" s="4">
        <f>Table2[[#This Row],[MntFishProducts]]</f>
        <v>12</v>
      </c>
      <c r="E799" s="4">
        <f>Table2[[#This Row],[MntSweetProducts]]</f>
        <v>9</v>
      </c>
      <c r="F799" s="4">
        <f>Table2[[#This Row],[MntGoldProds]]</f>
        <v>12</v>
      </c>
      <c r="G799" s="8">
        <f>Table5[[#This Row],[Age]]</f>
        <v>51</v>
      </c>
      <c r="H799" s="2" t="s">
        <v>35</v>
      </c>
      <c r="I799" s="16" t="str">
        <f>IF(AND(People!$J799&gt;=16,People!$J799&lt;=25),"16-25",IF(AND(People!$J799&gt;=26,People!$J799&lt;=35),"26-35",IF(AND(People!$J799&gt;=36,People!$J799&lt;=45),"36-45",IF(AND(People!$J799&gt;=46,People!$J799&lt;=55),"46-55",IF(AND(People!$J799&gt;=56,People!$J799&lt;=65),"56-65",IF(AND(People!$J799&gt;=66,People!$J799&lt;=75),"66-75","ALL"))))))</f>
        <v>46-55</v>
      </c>
      <c r="J799" t="str">
        <f>Table5[[#This Row],[Kid Home]]</f>
        <v>No</v>
      </c>
      <c r="K799" t="str">
        <f>Table5[[#This Row],[TennHome]]</f>
        <v>No</v>
      </c>
    </row>
    <row r="800" spans="1:11" ht="16.5" x14ac:dyDescent="0.3">
      <c r="A800" s="6">
        <f>Table2[[#This Row],[MntWines]]</f>
        <v>479</v>
      </c>
      <c r="B800" s="6">
        <f>Table2[[#This Row],[MntFruits]]</f>
        <v>28</v>
      </c>
      <c r="C800" s="6">
        <f>Table2[[#This Row],[MntMeatProducts]]</f>
        <v>136</v>
      </c>
      <c r="D800" s="6">
        <f>Table2[[#This Row],[MntFishProducts]]</f>
        <v>75</v>
      </c>
      <c r="E800" s="6">
        <f>Table2[[#This Row],[MntSweetProducts]]</f>
        <v>14</v>
      </c>
      <c r="F800" s="6">
        <f>Table2[[#This Row],[MntGoldProds]]</f>
        <v>35</v>
      </c>
      <c r="G800" s="8">
        <f>Table5[[#This Row],[Age]]</f>
        <v>60</v>
      </c>
      <c r="H800" s="17" t="s">
        <v>31</v>
      </c>
      <c r="I800" s="16" t="str">
        <f>IF(AND(People!$J800&gt;=16,People!$J800&lt;=25),"16-25",IF(AND(People!$J800&gt;=26,People!$J800&lt;=35),"26-35",IF(AND(People!$J800&gt;=36,People!$J800&lt;=45),"36-45",IF(AND(People!$J800&gt;=46,People!$J800&lt;=55),"46-55",IF(AND(People!$J800&gt;=56,People!$J800&lt;=65),"56-65",IF(AND(People!$J800&gt;=66,People!$J800&lt;=75),"66-75","ALL"))))))</f>
        <v>56-65</v>
      </c>
      <c r="J800" t="str">
        <f>Table5[[#This Row],[Kid Home]]</f>
        <v>No</v>
      </c>
      <c r="K800" t="str">
        <f>Table5[[#This Row],[TennHome]]</f>
        <v>Yes</v>
      </c>
    </row>
    <row r="801" spans="1:11" ht="16.5" x14ac:dyDescent="0.3">
      <c r="A801" s="4">
        <f>Table2[[#This Row],[MntWines]]</f>
        <v>584</v>
      </c>
      <c r="B801" s="4">
        <f>Table2[[#This Row],[MntFruits]]</f>
        <v>44</v>
      </c>
      <c r="C801" s="4">
        <f>Table2[[#This Row],[MntMeatProducts]]</f>
        <v>212</v>
      </c>
      <c r="D801" s="4">
        <f>Table2[[#This Row],[MntFishProducts]]</f>
        <v>46</v>
      </c>
      <c r="E801" s="4">
        <f>Table2[[#This Row],[MntSweetProducts]]</f>
        <v>8</v>
      </c>
      <c r="F801" s="4">
        <f>Table2[[#This Row],[MntGoldProds]]</f>
        <v>177</v>
      </c>
      <c r="G801" s="8">
        <f>Table5[[#This Row],[Age]]</f>
        <v>47</v>
      </c>
      <c r="H801" s="2" t="s">
        <v>33</v>
      </c>
      <c r="I801" s="16" t="str">
        <f>IF(AND(People!$J801&gt;=16,People!$J801&lt;=25),"16-25",IF(AND(People!$J801&gt;=26,People!$J801&lt;=35),"26-35",IF(AND(People!$J801&gt;=36,People!$J801&lt;=45),"36-45",IF(AND(People!$J801&gt;=46,People!$J801&lt;=55),"46-55",IF(AND(People!$J801&gt;=56,People!$J801&lt;=65),"56-65",IF(AND(People!$J801&gt;=66,People!$J801&lt;=75),"66-75","ALL"))))))</f>
        <v>46-55</v>
      </c>
      <c r="J801" t="str">
        <f>Table5[[#This Row],[Kid Home]]</f>
        <v>No</v>
      </c>
      <c r="K801" t="str">
        <f>Table5[[#This Row],[TennHome]]</f>
        <v>Yes</v>
      </c>
    </row>
    <row r="802" spans="1:11" ht="16.5" x14ac:dyDescent="0.3">
      <c r="A802" s="6">
        <f>Table2[[#This Row],[MntWines]]</f>
        <v>627</v>
      </c>
      <c r="B802" s="6">
        <f>Table2[[#This Row],[MntFruits]]</f>
        <v>91</v>
      </c>
      <c r="C802" s="6">
        <f>Table2[[#This Row],[MntMeatProducts]]</f>
        <v>597</v>
      </c>
      <c r="D802" s="6">
        <f>Table2[[#This Row],[MntFishProducts]]</f>
        <v>159</v>
      </c>
      <c r="E802" s="6">
        <f>Table2[[#This Row],[MntSweetProducts]]</f>
        <v>91</v>
      </c>
      <c r="F802" s="6">
        <f>Table2[[#This Row],[MntGoldProds]]</f>
        <v>15</v>
      </c>
      <c r="G802" s="8">
        <f>Table5[[#This Row],[Age]]</f>
        <v>40</v>
      </c>
      <c r="H802" s="17" t="s">
        <v>33</v>
      </c>
      <c r="I802" s="16" t="str">
        <f>IF(AND(People!$J802&gt;=16,People!$J802&lt;=25),"16-25",IF(AND(People!$J802&gt;=26,People!$J802&lt;=35),"26-35",IF(AND(People!$J802&gt;=36,People!$J802&lt;=45),"36-45",IF(AND(People!$J802&gt;=46,People!$J802&lt;=55),"46-55",IF(AND(People!$J802&gt;=56,People!$J802&lt;=65),"56-65",IF(AND(People!$J802&gt;=66,People!$J802&lt;=75),"66-75","ALL"))))))</f>
        <v>36-45</v>
      </c>
      <c r="J802" t="str">
        <f>Table5[[#This Row],[Kid Home]]</f>
        <v>No</v>
      </c>
      <c r="K802" t="str">
        <f>Table5[[#This Row],[TennHome]]</f>
        <v>No</v>
      </c>
    </row>
    <row r="803" spans="1:11" ht="16.5" x14ac:dyDescent="0.3">
      <c r="A803" s="4">
        <f>Table2[[#This Row],[MntWines]]</f>
        <v>24</v>
      </c>
      <c r="B803" s="4">
        <f>Table2[[#This Row],[MntFruits]]</f>
        <v>1</v>
      </c>
      <c r="C803" s="4">
        <f>Table2[[#This Row],[MntMeatProducts]]</f>
        <v>16</v>
      </c>
      <c r="D803" s="4">
        <f>Table2[[#This Row],[MntFishProducts]]</f>
        <v>12</v>
      </c>
      <c r="E803" s="4">
        <f>Table2[[#This Row],[MntSweetProducts]]</f>
        <v>2</v>
      </c>
      <c r="F803" s="4">
        <f>Table2[[#This Row],[MntGoldProds]]</f>
        <v>5</v>
      </c>
      <c r="G803" s="8">
        <f>Table5[[#This Row],[Age]]</f>
        <v>45</v>
      </c>
      <c r="H803" s="2" t="s">
        <v>38</v>
      </c>
      <c r="I803" s="16" t="str">
        <f>IF(AND(People!$J803&gt;=16,People!$J803&lt;=25),"16-25",IF(AND(People!$J803&gt;=26,People!$J803&lt;=35),"26-35",IF(AND(People!$J803&gt;=36,People!$J803&lt;=45),"36-45",IF(AND(People!$J803&gt;=46,People!$J803&lt;=55),"46-55",IF(AND(People!$J803&gt;=56,People!$J803&lt;=65),"56-65",IF(AND(People!$J803&gt;=66,People!$J803&lt;=75),"66-75","ALL"))))))</f>
        <v>36-45</v>
      </c>
      <c r="J803" t="str">
        <f>Table5[[#This Row],[Kid Home]]</f>
        <v>Yes</v>
      </c>
      <c r="K803" t="str">
        <f>Table5[[#This Row],[TennHome]]</f>
        <v>No</v>
      </c>
    </row>
    <row r="804" spans="1:11" ht="16.5" x14ac:dyDescent="0.3">
      <c r="A804" s="6">
        <f>Table2[[#This Row],[MntWines]]</f>
        <v>330</v>
      </c>
      <c r="B804" s="6">
        <f>Table2[[#This Row],[MntFruits]]</f>
        <v>5</v>
      </c>
      <c r="C804" s="6">
        <f>Table2[[#This Row],[MntMeatProducts]]</f>
        <v>159</v>
      </c>
      <c r="D804" s="6">
        <f>Table2[[#This Row],[MntFishProducts]]</f>
        <v>36</v>
      </c>
      <c r="E804" s="6">
        <f>Table2[[#This Row],[MntSweetProducts]]</f>
        <v>27</v>
      </c>
      <c r="F804" s="6">
        <f>Table2[[#This Row],[MntGoldProds]]</f>
        <v>16</v>
      </c>
      <c r="G804" s="8">
        <f>Table5[[#This Row],[Age]]</f>
        <v>43</v>
      </c>
      <c r="H804" s="17" t="s">
        <v>33</v>
      </c>
      <c r="I804" s="16" t="str">
        <f>IF(AND(People!$J804&gt;=16,People!$J804&lt;=25),"16-25",IF(AND(People!$J804&gt;=26,People!$J804&lt;=35),"26-35",IF(AND(People!$J804&gt;=36,People!$J804&lt;=45),"36-45",IF(AND(People!$J804&gt;=46,People!$J804&lt;=55),"46-55",IF(AND(People!$J804&gt;=56,People!$J804&lt;=65),"56-65",IF(AND(People!$J804&gt;=66,People!$J804&lt;=75),"66-75","ALL"))))))</f>
        <v>36-45</v>
      </c>
      <c r="J804" t="str">
        <f>Table5[[#This Row],[Kid Home]]</f>
        <v>No</v>
      </c>
      <c r="K804" t="str">
        <f>Table5[[#This Row],[TennHome]]</f>
        <v>Yes</v>
      </c>
    </row>
    <row r="805" spans="1:11" ht="16.5" x14ac:dyDescent="0.3">
      <c r="A805" s="4">
        <f>Table2[[#This Row],[MntWines]]</f>
        <v>19</v>
      </c>
      <c r="B805" s="4">
        <f>Table2[[#This Row],[MntFruits]]</f>
        <v>1</v>
      </c>
      <c r="C805" s="4">
        <f>Table2[[#This Row],[MntMeatProducts]]</f>
        <v>10</v>
      </c>
      <c r="D805" s="4">
        <f>Table2[[#This Row],[MntFishProducts]]</f>
        <v>2</v>
      </c>
      <c r="E805" s="4">
        <f>Table2[[#This Row],[MntSweetProducts]]</f>
        <v>1</v>
      </c>
      <c r="F805" s="4">
        <f>Table2[[#This Row],[MntGoldProds]]</f>
        <v>8</v>
      </c>
      <c r="G805" s="8">
        <f>Table5[[#This Row],[Age]]</f>
        <v>57</v>
      </c>
      <c r="H805" s="2" t="s">
        <v>30</v>
      </c>
      <c r="I805" s="16" t="str">
        <f>IF(AND(People!$J805&gt;=16,People!$J805&lt;=25),"16-25",IF(AND(People!$J805&gt;=26,People!$J805&lt;=35),"26-35",IF(AND(People!$J805&gt;=36,People!$J805&lt;=45),"36-45",IF(AND(People!$J805&gt;=46,People!$J805&lt;=55),"46-55",IF(AND(People!$J805&gt;=56,People!$J805&lt;=65),"56-65",IF(AND(People!$J805&gt;=66,People!$J805&lt;=75),"66-75","ALL"))))))</f>
        <v>56-65</v>
      </c>
      <c r="J805" t="str">
        <f>Table5[[#This Row],[Kid Home]]</f>
        <v>Yes</v>
      </c>
      <c r="K805" t="str">
        <f>Table5[[#This Row],[TennHome]]</f>
        <v>Yes</v>
      </c>
    </row>
    <row r="806" spans="1:11" ht="16.5" x14ac:dyDescent="0.3">
      <c r="A806" s="6">
        <f>Table2[[#This Row],[MntWines]]</f>
        <v>28</v>
      </c>
      <c r="B806" s="6">
        <f>Table2[[#This Row],[MntFruits]]</f>
        <v>23</v>
      </c>
      <c r="C806" s="6">
        <f>Table2[[#This Row],[MntMeatProducts]]</f>
        <v>29</v>
      </c>
      <c r="D806" s="6">
        <f>Table2[[#This Row],[MntFishProducts]]</f>
        <v>29</v>
      </c>
      <c r="E806" s="6">
        <f>Table2[[#This Row],[MntSweetProducts]]</f>
        <v>14</v>
      </c>
      <c r="F806" s="6">
        <f>Table2[[#This Row],[MntGoldProds]]</f>
        <v>47</v>
      </c>
      <c r="G806" s="8">
        <f>Table5[[#This Row],[Age]]</f>
        <v>62</v>
      </c>
      <c r="H806" s="17" t="s">
        <v>33</v>
      </c>
      <c r="I806" s="16" t="str">
        <f>IF(AND(People!$J806&gt;=16,People!$J806&lt;=25),"16-25",IF(AND(People!$J806&gt;=26,People!$J806&lt;=35),"26-35",IF(AND(People!$J806&gt;=36,People!$J806&lt;=45),"36-45",IF(AND(People!$J806&gt;=46,People!$J806&lt;=55),"46-55",IF(AND(People!$J806&gt;=56,People!$J806&lt;=65),"56-65",IF(AND(People!$J806&gt;=66,People!$J806&lt;=75),"66-75","ALL"))))))</f>
        <v>56-65</v>
      </c>
      <c r="J806" t="str">
        <f>Table5[[#This Row],[Kid Home]]</f>
        <v>Yes</v>
      </c>
      <c r="K806" t="str">
        <f>Table5[[#This Row],[TennHome]]</f>
        <v>Yes</v>
      </c>
    </row>
    <row r="807" spans="1:11" ht="16.5" x14ac:dyDescent="0.3">
      <c r="A807" s="4">
        <f>Table2[[#This Row],[MntWines]]</f>
        <v>606</v>
      </c>
      <c r="B807" s="4">
        <f>Table2[[#This Row],[MntFruits]]</f>
        <v>148</v>
      </c>
      <c r="C807" s="4">
        <f>Table2[[#This Row],[MntMeatProducts]]</f>
        <v>228</v>
      </c>
      <c r="D807" s="4">
        <f>Table2[[#This Row],[MntFishProducts]]</f>
        <v>15</v>
      </c>
      <c r="E807" s="4">
        <f>Table2[[#This Row],[MntSweetProducts]]</f>
        <v>148</v>
      </c>
      <c r="F807" s="4">
        <f>Table2[[#This Row],[MntGoldProds]]</f>
        <v>22</v>
      </c>
      <c r="G807" s="8">
        <f>Table5[[#This Row],[Age]]</f>
        <v>69</v>
      </c>
      <c r="H807" s="2" t="s">
        <v>33</v>
      </c>
      <c r="I807" s="16" t="str">
        <f>IF(AND(People!$J807&gt;=16,People!$J807&lt;=25),"16-25",IF(AND(People!$J807&gt;=26,People!$J807&lt;=35),"26-35",IF(AND(People!$J807&gt;=36,People!$J807&lt;=45),"36-45",IF(AND(People!$J807&gt;=46,People!$J807&lt;=55),"46-55",IF(AND(People!$J807&gt;=56,People!$J807&lt;=65),"56-65",IF(AND(People!$J807&gt;=66,People!$J807&lt;=75),"66-75","ALL"))))))</f>
        <v>66-75</v>
      </c>
      <c r="J807" t="str">
        <f>Table5[[#This Row],[Kid Home]]</f>
        <v>No</v>
      </c>
      <c r="K807" t="str">
        <f>Table5[[#This Row],[TennHome]]</f>
        <v>No</v>
      </c>
    </row>
    <row r="808" spans="1:11" ht="16.5" x14ac:dyDescent="0.3">
      <c r="A808" s="6">
        <f>Table2[[#This Row],[MntWines]]</f>
        <v>1039</v>
      </c>
      <c r="B808" s="6">
        <f>Table2[[#This Row],[MntFruits]]</f>
        <v>43</v>
      </c>
      <c r="C808" s="6">
        <f>Table2[[#This Row],[MntMeatProducts]]</f>
        <v>204</v>
      </c>
      <c r="D808" s="6">
        <f>Table2[[#This Row],[MntFishProducts]]</f>
        <v>153</v>
      </c>
      <c r="E808" s="6">
        <f>Table2[[#This Row],[MntSweetProducts]]</f>
        <v>58</v>
      </c>
      <c r="F808" s="6">
        <f>Table2[[#This Row],[MntGoldProds]]</f>
        <v>29</v>
      </c>
      <c r="G808" s="8">
        <f>Table5[[#This Row],[Age]]</f>
        <v>55</v>
      </c>
      <c r="H808" s="17" t="s">
        <v>33</v>
      </c>
      <c r="I808" s="16" t="str">
        <f>IF(AND(People!$J808&gt;=16,People!$J808&lt;=25),"16-25",IF(AND(People!$J808&gt;=26,People!$J808&lt;=35),"26-35",IF(AND(People!$J808&gt;=36,People!$J808&lt;=45),"36-45",IF(AND(People!$J808&gt;=46,People!$J808&lt;=55),"46-55",IF(AND(People!$J808&gt;=56,People!$J808&lt;=65),"56-65",IF(AND(People!$J808&gt;=66,People!$J808&lt;=75),"66-75","ALL"))))))</f>
        <v>46-55</v>
      </c>
      <c r="J808" t="str">
        <f>Table5[[#This Row],[Kid Home]]</f>
        <v>No</v>
      </c>
      <c r="K808" t="str">
        <f>Table5[[#This Row],[TennHome]]</f>
        <v>No</v>
      </c>
    </row>
    <row r="809" spans="1:11" ht="16.5" x14ac:dyDescent="0.3">
      <c r="A809" s="4">
        <f>Table2[[#This Row],[MntWines]]</f>
        <v>411</v>
      </c>
      <c r="B809" s="4">
        <f>Table2[[#This Row],[MntFruits]]</f>
        <v>0</v>
      </c>
      <c r="C809" s="4">
        <f>Table2[[#This Row],[MntMeatProducts]]</f>
        <v>26</v>
      </c>
      <c r="D809" s="4">
        <f>Table2[[#This Row],[MntFishProducts]]</f>
        <v>0</v>
      </c>
      <c r="E809" s="4">
        <f>Table2[[#This Row],[MntSweetProducts]]</f>
        <v>0</v>
      </c>
      <c r="F809" s="4">
        <f>Table2[[#This Row],[MntGoldProds]]</f>
        <v>21</v>
      </c>
      <c r="G809" s="8">
        <f>Table5[[#This Row],[Age]]</f>
        <v>37</v>
      </c>
      <c r="H809" s="2" t="s">
        <v>33</v>
      </c>
      <c r="I809" s="16" t="str">
        <f>IF(AND(People!$J809&gt;=16,People!$J809&lt;=25),"16-25",IF(AND(People!$J809&gt;=26,People!$J809&lt;=35),"26-35",IF(AND(People!$J809&gt;=36,People!$J809&lt;=45),"36-45",IF(AND(People!$J809&gt;=46,People!$J809&lt;=55),"46-55",IF(AND(People!$J809&gt;=56,People!$J809&lt;=65),"56-65",IF(AND(People!$J809&gt;=66,People!$J809&lt;=75),"66-75","ALL"))))))</f>
        <v>36-45</v>
      </c>
      <c r="J809" t="str">
        <f>Table5[[#This Row],[Kid Home]]</f>
        <v>No</v>
      </c>
      <c r="K809" t="str">
        <f>Table5[[#This Row],[TennHome]]</f>
        <v>Yes</v>
      </c>
    </row>
    <row r="810" spans="1:11" ht="16.5" x14ac:dyDescent="0.3">
      <c r="A810" s="6">
        <f>Table2[[#This Row],[MntWines]]</f>
        <v>34</v>
      </c>
      <c r="B810" s="6">
        <f>Table2[[#This Row],[MntFruits]]</f>
        <v>1</v>
      </c>
      <c r="C810" s="6">
        <f>Table2[[#This Row],[MntMeatProducts]]</f>
        <v>19</v>
      </c>
      <c r="D810" s="6">
        <f>Table2[[#This Row],[MntFishProducts]]</f>
        <v>2</v>
      </c>
      <c r="E810" s="6">
        <f>Table2[[#This Row],[MntSweetProducts]]</f>
        <v>7</v>
      </c>
      <c r="F810" s="6">
        <f>Table2[[#This Row],[MntGoldProds]]</f>
        <v>0</v>
      </c>
      <c r="G810" s="8">
        <f>Table5[[#This Row],[Age]]</f>
        <v>43</v>
      </c>
      <c r="H810" s="17" t="s">
        <v>33</v>
      </c>
      <c r="I810" s="16" t="str">
        <f>IF(AND(People!$J810&gt;=16,People!$J810&lt;=25),"16-25",IF(AND(People!$J810&gt;=26,People!$J810&lt;=35),"26-35",IF(AND(People!$J810&gt;=36,People!$J810&lt;=45),"36-45",IF(AND(People!$J810&gt;=46,People!$J810&lt;=55),"46-55",IF(AND(People!$J810&gt;=56,People!$J810&lt;=65),"56-65",IF(AND(People!$J810&gt;=66,People!$J810&lt;=75),"66-75","ALL"))))))</f>
        <v>36-45</v>
      </c>
      <c r="J810" t="str">
        <f>Table5[[#This Row],[Kid Home]]</f>
        <v>No</v>
      </c>
      <c r="K810" t="str">
        <f>Table5[[#This Row],[TennHome]]</f>
        <v>Yes</v>
      </c>
    </row>
    <row r="811" spans="1:11" ht="16.5" x14ac:dyDescent="0.3">
      <c r="A811" s="4">
        <f>Table2[[#This Row],[MntWines]]</f>
        <v>161</v>
      </c>
      <c r="B811" s="4">
        <f>Table2[[#This Row],[MntFruits]]</f>
        <v>28</v>
      </c>
      <c r="C811" s="4">
        <f>Table2[[#This Row],[MntMeatProducts]]</f>
        <v>136</v>
      </c>
      <c r="D811" s="4">
        <f>Table2[[#This Row],[MntFishProducts]]</f>
        <v>32</v>
      </c>
      <c r="E811" s="4">
        <f>Table2[[#This Row],[MntSweetProducts]]</f>
        <v>3</v>
      </c>
      <c r="F811" s="4">
        <f>Table2[[#This Row],[MntGoldProds]]</f>
        <v>45</v>
      </c>
      <c r="G811" s="8">
        <f>Table5[[#This Row],[Age]]</f>
        <v>56</v>
      </c>
      <c r="H811" s="2" t="s">
        <v>30</v>
      </c>
      <c r="I811" s="16" t="str">
        <f>IF(AND(People!$J811&gt;=16,People!$J811&lt;=25),"16-25",IF(AND(People!$J811&gt;=26,People!$J811&lt;=35),"26-35",IF(AND(People!$J811&gt;=36,People!$J811&lt;=45),"36-45",IF(AND(People!$J811&gt;=46,People!$J811&lt;=55),"46-55",IF(AND(People!$J811&gt;=56,People!$J811&lt;=65),"56-65",IF(AND(People!$J811&gt;=66,People!$J811&lt;=75),"66-75","ALL"))))))</f>
        <v>56-65</v>
      </c>
      <c r="J811" t="str">
        <f>Table5[[#This Row],[Kid Home]]</f>
        <v>No</v>
      </c>
      <c r="K811" t="str">
        <f>Table5[[#This Row],[TennHome]]</f>
        <v>Yes</v>
      </c>
    </row>
    <row r="812" spans="1:11" ht="16.5" x14ac:dyDescent="0.3">
      <c r="A812" s="6">
        <f>Table2[[#This Row],[MntWines]]</f>
        <v>623</v>
      </c>
      <c r="B812" s="6">
        <f>Table2[[#This Row],[MntFruits]]</f>
        <v>53</v>
      </c>
      <c r="C812" s="6">
        <f>Table2[[#This Row],[MntMeatProducts]]</f>
        <v>178</v>
      </c>
      <c r="D812" s="6">
        <f>Table2[[#This Row],[MntFishProducts]]</f>
        <v>23</v>
      </c>
      <c r="E812" s="6">
        <f>Table2[[#This Row],[MntSweetProducts]]</f>
        <v>17</v>
      </c>
      <c r="F812" s="6">
        <f>Table2[[#This Row],[MntGoldProds]]</f>
        <v>133</v>
      </c>
      <c r="G812" s="8">
        <f>Table5[[#This Row],[Age]]</f>
        <v>41</v>
      </c>
      <c r="H812" s="17" t="s">
        <v>33</v>
      </c>
      <c r="I812" s="16" t="str">
        <f>IF(AND(People!$J812&gt;=16,People!$J812&lt;=25),"16-25",IF(AND(People!$J812&gt;=26,People!$J812&lt;=35),"26-35",IF(AND(People!$J812&gt;=36,People!$J812&lt;=45),"36-45",IF(AND(People!$J812&gt;=46,People!$J812&lt;=55),"46-55",IF(AND(People!$J812&gt;=56,People!$J812&lt;=65),"56-65",IF(AND(People!$J812&gt;=66,People!$J812&lt;=75),"66-75","ALL"))))))</f>
        <v>36-45</v>
      </c>
      <c r="J812" t="str">
        <f>Table5[[#This Row],[Kid Home]]</f>
        <v>Yes</v>
      </c>
      <c r="K812" t="str">
        <f>Table5[[#This Row],[TennHome]]</f>
        <v>Yes</v>
      </c>
    </row>
    <row r="813" spans="1:11" ht="16.5" x14ac:dyDescent="0.3">
      <c r="A813" s="4">
        <f>Table2[[#This Row],[MntWines]]</f>
        <v>604</v>
      </c>
      <c r="B813" s="4">
        <f>Table2[[#This Row],[MntFruits]]</f>
        <v>26</v>
      </c>
      <c r="C813" s="4">
        <f>Table2[[#This Row],[MntMeatProducts]]</f>
        <v>470</v>
      </c>
      <c r="D813" s="4">
        <f>Table2[[#This Row],[MntFishProducts]]</f>
        <v>123</v>
      </c>
      <c r="E813" s="4">
        <f>Table2[[#This Row],[MntSweetProducts]]</f>
        <v>161</v>
      </c>
      <c r="F813" s="4">
        <f>Table2[[#This Row],[MntGoldProds]]</f>
        <v>94</v>
      </c>
      <c r="G813" s="8">
        <f>Table5[[#This Row],[Age]]</f>
        <v>41</v>
      </c>
      <c r="H813" s="2" t="s">
        <v>30</v>
      </c>
      <c r="I813" s="16" t="str">
        <f>IF(AND(People!$J813&gt;=16,People!$J813&lt;=25),"16-25",IF(AND(People!$J813&gt;=26,People!$J813&lt;=35),"26-35",IF(AND(People!$J813&gt;=36,People!$J813&lt;=45),"36-45",IF(AND(People!$J813&gt;=46,People!$J813&lt;=55),"46-55",IF(AND(People!$J813&gt;=56,People!$J813&lt;=65),"56-65",IF(AND(People!$J813&gt;=66,People!$J813&lt;=75),"66-75","ALL"))))))</f>
        <v>36-45</v>
      </c>
      <c r="J813" t="str">
        <f>Table5[[#This Row],[Kid Home]]</f>
        <v>No</v>
      </c>
      <c r="K813" t="str">
        <f>Table5[[#This Row],[TennHome]]</f>
        <v>Yes</v>
      </c>
    </row>
    <row r="814" spans="1:11" ht="16.5" x14ac:dyDescent="0.3">
      <c r="A814" s="6">
        <f>Table2[[#This Row],[MntWines]]</f>
        <v>3</v>
      </c>
      <c r="B814" s="6">
        <f>Table2[[#This Row],[MntFruits]]</f>
        <v>10</v>
      </c>
      <c r="C814" s="6">
        <f>Table2[[#This Row],[MntMeatProducts]]</f>
        <v>8</v>
      </c>
      <c r="D814" s="6">
        <f>Table2[[#This Row],[MntFishProducts]]</f>
        <v>3</v>
      </c>
      <c r="E814" s="6">
        <f>Table2[[#This Row],[MntSweetProducts]]</f>
        <v>16</v>
      </c>
      <c r="F814" s="6">
        <f>Table2[[#This Row],[MntGoldProds]]</f>
        <v>32</v>
      </c>
      <c r="G814" s="8">
        <f>Table5[[#This Row],[Age]]</f>
        <v>32</v>
      </c>
      <c r="H814" s="17" t="s">
        <v>30</v>
      </c>
      <c r="I814" s="16" t="str">
        <f>IF(AND(People!$J814&gt;=16,People!$J814&lt;=25),"16-25",IF(AND(People!$J814&gt;=26,People!$J814&lt;=35),"26-35",IF(AND(People!$J814&gt;=36,People!$J814&lt;=45),"36-45",IF(AND(People!$J814&gt;=46,People!$J814&lt;=55),"46-55",IF(AND(People!$J814&gt;=56,People!$J814&lt;=65),"56-65",IF(AND(People!$J814&gt;=66,People!$J814&lt;=75),"66-75","ALL"))))))</f>
        <v>26-35</v>
      </c>
      <c r="J814" t="str">
        <f>Table5[[#This Row],[Kid Home]]</f>
        <v>No</v>
      </c>
      <c r="K814" t="str">
        <f>Table5[[#This Row],[TennHome]]</f>
        <v>No</v>
      </c>
    </row>
    <row r="815" spans="1:11" ht="16.5" x14ac:dyDescent="0.3">
      <c r="A815" s="4">
        <f>Table2[[#This Row],[MntWines]]</f>
        <v>12</v>
      </c>
      <c r="B815" s="4">
        <f>Table2[[#This Row],[MntFruits]]</f>
        <v>2</v>
      </c>
      <c r="C815" s="4">
        <f>Table2[[#This Row],[MntMeatProducts]]</f>
        <v>17</v>
      </c>
      <c r="D815" s="4">
        <f>Table2[[#This Row],[MntFishProducts]]</f>
        <v>6</v>
      </c>
      <c r="E815" s="4">
        <f>Table2[[#This Row],[MntSweetProducts]]</f>
        <v>1</v>
      </c>
      <c r="F815" s="4">
        <f>Table2[[#This Row],[MntGoldProds]]</f>
        <v>10</v>
      </c>
      <c r="G815" s="8">
        <f>Table5[[#This Row],[Age]]</f>
        <v>41</v>
      </c>
      <c r="H815" s="2" t="s">
        <v>33</v>
      </c>
      <c r="I815" s="16" t="str">
        <f>IF(AND(People!$J815&gt;=16,People!$J815&lt;=25),"16-25",IF(AND(People!$J815&gt;=26,People!$J815&lt;=35),"26-35",IF(AND(People!$J815&gt;=36,People!$J815&lt;=45),"36-45",IF(AND(People!$J815&gt;=46,People!$J815&lt;=55),"46-55",IF(AND(People!$J815&gt;=56,People!$J815&lt;=65),"56-65",IF(AND(People!$J815&gt;=66,People!$J815&lt;=75),"66-75","ALL"))))))</f>
        <v>36-45</v>
      </c>
      <c r="J815" t="str">
        <f>Table5[[#This Row],[Kid Home]]</f>
        <v>Yes</v>
      </c>
      <c r="K815" t="str">
        <f>Table5[[#This Row],[TennHome]]</f>
        <v>No</v>
      </c>
    </row>
    <row r="816" spans="1:11" ht="16.5" x14ac:dyDescent="0.3">
      <c r="A816" s="6">
        <f>Table2[[#This Row],[MntWines]]</f>
        <v>184</v>
      </c>
      <c r="B816" s="6">
        <f>Table2[[#This Row],[MntFruits]]</f>
        <v>174</v>
      </c>
      <c r="C816" s="6">
        <f>Table2[[#This Row],[MntMeatProducts]]</f>
        <v>256</v>
      </c>
      <c r="D816" s="6">
        <f>Table2[[#This Row],[MntFishProducts]]</f>
        <v>50</v>
      </c>
      <c r="E816" s="6">
        <f>Table2[[#This Row],[MntSweetProducts]]</f>
        <v>30</v>
      </c>
      <c r="F816" s="6">
        <f>Table2[[#This Row],[MntGoldProds]]</f>
        <v>32</v>
      </c>
      <c r="G816" s="8">
        <f>Table5[[#This Row],[Age]]</f>
        <v>39</v>
      </c>
      <c r="H816" s="17" t="s">
        <v>31</v>
      </c>
      <c r="I816" s="16" t="str">
        <f>IF(AND(People!$J816&gt;=16,People!$J816&lt;=25),"16-25",IF(AND(People!$J816&gt;=26,People!$J816&lt;=35),"26-35",IF(AND(People!$J816&gt;=36,People!$J816&lt;=45),"36-45",IF(AND(People!$J816&gt;=46,People!$J816&lt;=55),"46-55",IF(AND(People!$J816&gt;=56,People!$J816&lt;=65),"56-65",IF(AND(People!$J816&gt;=66,People!$J816&lt;=75),"66-75","ALL"))))))</f>
        <v>36-45</v>
      </c>
      <c r="J816" t="str">
        <f>Table5[[#This Row],[Kid Home]]</f>
        <v>No</v>
      </c>
      <c r="K816" t="str">
        <f>Table5[[#This Row],[TennHome]]</f>
        <v>No</v>
      </c>
    </row>
    <row r="817" spans="1:11" ht="16.5" x14ac:dyDescent="0.3">
      <c r="A817" s="4">
        <f>Table2[[#This Row],[MntWines]]</f>
        <v>393</v>
      </c>
      <c r="B817" s="4">
        <f>Table2[[#This Row],[MntFruits]]</f>
        <v>0</v>
      </c>
      <c r="C817" s="4">
        <f>Table2[[#This Row],[MntMeatProducts]]</f>
        <v>239</v>
      </c>
      <c r="D817" s="4">
        <f>Table2[[#This Row],[MntFishProducts]]</f>
        <v>90</v>
      </c>
      <c r="E817" s="4">
        <f>Table2[[#This Row],[MntSweetProducts]]</f>
        <v>69</v>
      </c>
      <c r="F817" s="4">
        <f>Table2[[#This Row],[MntGoldProds]]</f>
        <v>69</v>
      </c>
      <c r="G817" s="8">
        <f>Table5[[#This Row],[Age]]</f>
        <v>58</v>
      </c>
      <c r="H817" s="2" t="s">
        <v>31</v>
      </c>
      <c r="I817" s="16" t="str">
        <f>IF(AND(People!$J817&gt;=16,People!$J817&lt;=25),"16-25",IF(AND(People!$J817&gt;=26,People!$J817&lt;=35),"26-35",IF(AND(People!$J817&gt;=36,People!$J817&lt;=45),"36-45",IF(AND(People!$J817&gt;=46,People!$J817&lt;=55),"46-55",IF(AND(People!$J817&gt;=56,People!$J817&lt;=65),"56-65",IF(AND(People!$J817&gt;=66,People!$J817&lt;=75),"66-75","ALL"))))))</f>
        <v>56-65</v>
      </c>
      <c r="J817" t="str">
        <f>Table5[[#This Row],[Kid Home]]</f>
        <v>No</v>
      </c>
      <c r="K817" t="str">
        <f>Table5[[#This Row],[TennHome]]</f>
        <v>Yes</v>
      </c>
    </row>
    <row r="818" spans="1:11" ht="16.5" x14ac:dyDescent="0.3">
      <c r="A818" s="6">
        <f>Table2[[#This Row],[MntWines]]</f>
        <v>410</v>
      </c>
      <c r="B818" s="6">
        <f>Table2[[#This Row],[MntFruits]]</f>
        <v>73</v>
      </c>
      <c r="C818" s="6">
        <f>Table2[[#This Row],[MntMeatProducts]]</f>
        <v>747</v>
      </c>
      <c r="D818" s="6">
        <f>Table2[[#This Row],[MntFishProducts]]</f>
        <v>76</v>
      </c>
      <c r="E818" s="6">
        <f>Table2[[#This Row],[MntSweetProducts]]</f>
        <v>161</v>
      </c>
      <c r="F818" s="6">
        <f>Table2[[#This Row],[MntGoldProds]]</f>
        <v>30</v>
      </c>
      <c r="G818" s="8">
        <f>Table5[[#This Row],[Age]]</f>
        <v>27</v>
      </c>
      <c r="H818" s="17" t="s">
        <v>33</v>
      </c>
      <c r="I818" s="16" t="str">
        <f>IF(AND(People!$J818&gt;=16,People!$J818&lt;=25),"16-25",IF(AND(People!$J818&gt;=26,People!$J818&lt;=35),"26-35",IF(AND(People!$J818&gt;=36,People!$J818&lt;=45),"36-45",IF(AND(People!$J818&gt;=46,People!$J818&lt;=55),"46-55",IF(AND(People!$J818&gt;=56,People!$J818&lt;=65),"56-65",IF(AND(People!$J818&gt;=66,People!$J818&lt;=75),"66-75","ALL"))))))</f>
        <v>26-35</v>
      </c>
      <c r="J818" t="str">
        <f>Table5[[#This Row],[Kid Home]]</f>
        <v>No</v>
      </c>
      <c r="K818" t="str">
        <f>Table5[[#This Row],[TennHome]]</f>
        <v>No</v>
      </c>
    </row>
    <row r="819" spans="1:11" ht="16.5" x14ac:dyDescent="0.3">
      <c r="A819" s="4">
        <f>Table2[[#This Row],[MntWines]]</f>
        <v>376</v>
      </c>
      <c r="B819" s="4">
        <f>Table2[[#This Row],[MntFruits]]</f>
        <v>9</v>
      </c>
      <c r="C819" s="4">
        <f>Table2[[#This Row],[MntMeatProducts]]</f>
        <v>83</v>
      </c>
      <c r="D819" s="4">
        <f>Table2[[#This Row],[MntFishProducts]]</f>
        <v>19</v>
      </c>
      <c r="E819" s="4">
        <f>Table2[[#This Row],[MntSweetProducts]]</f>
        <v>4</v>
      </c>
      <c r="F819" s="4">
        <f>Table2[[#This Row],[MntGoldProds]]</f>
        <v>4</v>
      </c>
      <c r="G819" s="8">
        <f>Table5[[#This Row],[Age]]</f>
        <v>44</v>
      </c>
      <c r="H819" s="2" t="s">
        <v>30</v>
      </c>
      <c r="I819" s="16" t="str">
        <f>IF(AND(People!$J819&gt;=16,People!$J819&lt;=25),"16-25",IF(AND(People!$J819&gt;=26,People!$J819&lt;=35),"26-35",IF(AND(People!$J819&gt;=36,People!$J819&lt;=45),"36-45",IF(AND(People!$J819&gt;=46,People!$J819&lt;=55),"46-55",IF(AND(People!$J819&gt;=56,People!$J819&lt;=65),"56-65",IF(AND(People!$J819&gt;=66,People!$J819&lt;=75),"66-75","ALL"))))))</f>
        <v>36-45</v>
      </c>
      <c r="J819" t="str">
        <f>Table5[[#This Row],[Kid Home]]</f>
        <v>No</v>
      </c>
      <c r="K819" t="str">
        <f>Table5[[#This Row],[TennHome]]</f>
        <v>Yes</v>
      </c>
    </row>
    <row r="820" spans="1:11" ht="16.5" x14ac:dyDescent="0.3">
      <c r="A820" s="6">
        <f>Table2[[#This Row],[MntWines]]</f>
        <v>7</v>
      </c>
      <c r="B820" s="6">
        <f>Table2[[#This Row],[MntFruits]]</f>
        <v>2</v>
      </c>
      <c r="C820" s="6">
        <f>Table2[[#This Row],[MntMeatProducts]]</f>
        <v>4</v>
      </c>
      <c r="D820" s="6">
        <f>Table2[[#This Row],[MntFishProducts]]</f>
        <v>2</v>
      </c>
      <c r="E820" s="6">
        <f>Table2[[#This Row],[MntSweetProducts]]</f>
        <v>1</v>
      </c>
      <c r="F820" s="6">
        <f>Table2[[#This Row],[MntGoldProds]]</f>
        <v>4</v>
      </c>
      <c r="G820" s="8">
        <f>Table5[[#This Row],[Age]]</f>
        <v>38</v>
      </c>
      <c r="H820" s="17" t="s">
        <v>33</v>
      </c>
      <c r="I820" s="16" t="str">
        <f>IF(AND(People!$J820&gt;=16,People!$J820&lt;=25),"16-25",IF(AND(People!$J820&gt;=26,People!$J820&lt;=35),"26-35",IF(AND(People!$J820&gt;=36,People!$J820&lt;=45),"36-45",IF(AND(People!$J820&gt;=46,People!$J820&lt;=55),"46-55",IF(AND(People!$J820&gt;=56,People!$J820&lt;=65),"56-65",IF(AND(People!$J820&gt;=66,People!$J820&lt;=75),"66-75","ALL"))))))</f>
        <v>36-45</v>
      </c>
      <c r="J820" t="str">
        <f>Table5[[#This Row],[Kid Home]]</f>
        <v>Yes</v>
      </c>
      <c r="K820" t="str">
        <f>Table5[[#This Row],[TennHome]]</f>
        <v>Yes</v>
      </c>
    </row>
    <row r="821" spans="1:11" ht="16.5" x14ac:dyDescent="0.3">
      <c r="A821" s="4">
        <f>Table2[[#This Row],[MntWines]]</f>
        <v>68</v>
      </c>
      <c r="B821" s="4">
        <f>Table2[[#This Row],[MntFruits]]</f>
        <v>0</v>
      </c>
      <c r="C821" s="4">
        <f>Table2[[#This Row],[MntMeatProducts]]</f>
        <v>226</v>
      </c>
      <c r="D821" s="4">
        <f>Table2[[#This Row],[MntFishProducts]]</f>
        <v>51</v>
      </c>
      <c r="E821" s="4">
        <f>Table2[[#This Row],[MntSweetProducts]]</f>
        <v>157</v>
      </c>
      <c r="F821" s="4">
        <f>Table2[[#This Row],[MntGoldProds]]</f>
        <v>68</v>
      </c>
      <c r="G821" s="8">
        <f>Table5[[#This Row],[Age]]</f>
        <v>58</v>
      </c>
      <c r="H821" s="2" t="s">
        <v>33</v>
      </c>
      <c r="I821" s="16" t="str">
        <f>IF(AND(People!$J821&gt;=16,People!$J821&lt;=25),"16-25",IF(AND(People!$J821&gt;=26,People!$J821&lt;=35),"26-35",IF(AND(People!$J821&gt;=36,People!$J821&lt;=45),"36-45",IF(AND(People!$J821&gt;=46,People!$J821&lt;=55),"46-55",IF(AND(People!$J821&gt;=56,People!$J821&lt;=65),"56-65",IF(AND(People!$J821&gt;=66,People!$J821&lt;=75),"66-75","ALL"))))))</f>
        <v>56-65</v>
      </c>
      <c r="J821" t="str">
        <f>Table5[[#This Row],[Kid Home]]</f>
        <v>No</v>
      </c>
      <c r="K821" t="str">
        <f>Table5[[#This Row],[TennHome]]</f>
        <v>No</v>
      </c>
    </row>
    <row r="822" spans="1:11" ht="16.5" x14ac:dyDescent="0.3">
      <c r="A822" s="6">
        <f>Table2[[#This Row],[MntWines]]</f>
        <v>642</v>
      </c>
      <c r="B822" s="6">
        <f>Table2[[#This Row],[MntFruits]]</f>
        <v>14</v>
      </c>
      <c r="C822" s="6">
        <f>Table2[[#This Row],[MntMeatProducts]]</f>
        <v>49</v>
      </c>
      <c r="D822" s="6">
        <f>Table2[[#This Row],[MntFishProducts]]</f>
        <v>0</v>
      </c>
      <c r="E822" s="6">
        <f>Table2[[#This Row],[MntSweetProducts]]</f>
        <v>7</v>
      </c>
      <c r="F822" s="6">
        <f>Table2[[#This Row],[MntGoldProds]]</f>
        <v>57</v>
      </c>
      <c r="G822" s="8">
        <f>Table5[[#This Row],[Age]]</f>
        <v>42</v>
      </c>
      <c r="H822" s="17" t="s">
        <v>30</v>
      </c>
      <c r="I822" s="16" t="str">
        <f>IF(AND(People!$J822&gt;=16,People!$J822&lt;=25),"16-25",IF(AND(People!$J822&gt;=26,People!$J822&lt;=35),"26-35",IF(AND(People!$J822&gt;=36,People!$J822&lt;=45),"36-45",IF(AND(People!$J822&gt;=46,People!$J822&lt;=55),"46-55",IF(AND(People!$J822&gt;=56,People!$J822&lt;=65),"56-65",IF(AND(People!$J822&gt;=66,People!$J822&lt;=75),"66-75","ALL"))))))</f>
        <v>36-45</v>
      </c>
      <c r="J822" t="str">
        <f>Table5[[#This Row],[Kid Home]]</f>
        <v>No</v>
      </c>
      <c r="K822" t="str">
        <f>Table5[[#This Row],[TennHome]]</f>
        <v>Yes</v>
      </c>
    </row>
    <row r="823" spans="1:11" ht="16.5" x14ac:dyDescent="0.3">
      <c r="A823" s="4">
        <f>Table2[[#This Row],[MntWines]]</f>
        <v>8</v>
      </c>
      <c r="B823" s="4">
        <f>Table2[[#This Row],[MntFruits]]</f>
        <v>7</v>
      </c>
      <c r="C823" s="4">
        <f>Table2[[#This Row],[MntMeatProducts]]</f>
        <v>9</v>
      </c>
      <c r="D823" s="4">
        <f>Table2[[#This Row],[MntFishProducts]]</f>
        <v>13</v>
      </c>
      <c r="E823" s="4">
        <f>Table2[[#This Row],[MntSweetProducts]]</f>
        <v>6</v>
      </c>
      <c r="F823" s="4">
        <f>Table2[[#This Row],[MntGoldProds]]</f>
        <v>12</v>
      </c>
      <c r="G823" s="8">
        <f>Table5[[#This Row],[Age]]</f>
        <v>35</v>
      </c>
      <c r="H823" s="2" t="s">
        <v>33</v>
      </c>
      <c r="I823" s="16" t="str">
        <f>IF(AND(People!$J823&gt;=16,People!$J823&lt;=25),"16-25",IF(AND(People!$J823&gt;=26,People!$J823&lt;=35),"26-35",IF(AND(People!$J823&gt;=36,People!$J823&lt;=45),"36-45",IF(AND(People!$J823&gt;=46,People!$J823&lt;=55),"46-55",IF(AND(People!$J823&gt;=56,People!$J823&lt;=65),"56-65",IF(AND(People!$J823&gt;=66,People!$J823&lt;=75),"66-75","ALL"))))))</f>
        <v>26-35</v>
      </c>
      <c r="J823" t="str">
        <f>Table5[[#This Row],[Kid Home]]</f>
        <v>Yes</v>
      </c>
      <c r="K823" t="str">
        <f>Table5[[#This Row],[TennHome]]</f>
        <v>No</v>
      </c>
    </row>
    <row r="824" spans="1:11" ht="16.5" x14ac:dyDescent="0.3">
      <c r="A824" s="6">
        <f>Table2[[#This Row],[MntWines]]</f>
        <v>840</v>
      </c>
      <c r="B824" s="6">
        <f>Table2[[#This Row],[MntFruits]]</f>
        <v>53</v>
      </c>
      <c r="C824" s="6">
        <f>Table2[[#This Row],[MntMeatProducts]]</f>
        <v>804</v>
      </c>
      <c r="D824" s="6">
        <f>Table2[[#This Row],[MntFishProducts]]</f>
        <v>23</v>
      </c>
      <c r="E824" s="6">
        <f>Table2[[#This Row],[MntSweetProducts]]</f>
        <v>71</v>
      </c>
      <c r="F824" s="6">
        <f>Table2[[#This Row],[MntGoldProds]]</f>
        <v>17</v>
      </c>
      <c r="G824" s="8">
        <f>Table5[[#This Row],[Age]]</f>
        <v>33</v>
      </c>
      <c r="H824" s="17" t="s">
        <v>30</v>
      </c>
      <c r="I824" s="16" t="str">
        <f>IF(AND(People!$J824&gt;=16,People!$J824&lt;=25),"16-25",IF(AND(People!$J824&gt;=26,People!$J824&lt;=35),"26-35",IF(AND(People!$J824&gt;=36,People!$J824&lt;=45),"36-45",IF(AND(People!$J824&gt;=46,People!$J824&lt;=55),"46-55",IF(AND(People!$J824&gt;=56,People!$J824&lt;=65),"56-65",IF(AND(People!$J824&gt;=66,People!$J824&lt;=75),"66-75","ALL"))))))</f>
        <v>26-35</v>
      </c>
      <c r="J824" t="str">
        <f>Table5[[#This Row],[Kid Home]]</f>
        <v>No</v>
      </c>
      <c r="K824" t="str">
        <f>Table5[[#This Row],[TennHome]]</f>
        <v>No</v>
      </c>
    </row>
    <row r="825" spans="1:11" ht="16.5" x14ac:dyDescent="0.3">
      <c r="A825" s="4">
        <f>Table2[[#This Row],[MntWines]]</f>
        <v>7</v>
      </c>
      <c r="B825" s="4">
        <f>Table2[[#This Row],[MntFruits]]</f>
        <v>10</v>
      </c>
      <c r="C825" s="4">
        <f>Table2[[#This Row],[MntMeatProducts]]</f>
        <v>13</v>
      </c>
      <c r="D825" s="4">
        <f>Table2[[#This Row],[MntFishProducts]]</f>
        <v>3</v>
      </c>
      <c r="E825" s="4">
        <f>Table2[[#This Row],[MntSweetProducts]]</f>
        <v>11</v>
      </c>
      <c r="F825" s="4">
        <f>Table2[[#This Row],[MntGoldProds]]</f>
        <v>11</v>
      </c>
      <c r="G825" s="8">
        <f>Table5[[#This Row],[Age]]</f>
        <v>41</v>
      </c>
      <c r="H825" s="2" t="s">
        <v>33</v>
      </c>
      <c r="I825" s="16" t="str">
        <f>IF(AND(People!$J825&gt;=16,People!$J825&lt;=25),"16-25",IF(AND(People!$J825&gt;=26,People!$J825&lt;=35),"26-35",IF(AND(People!$J825&gt;=36,People!$J825&lt;=45),"36-45",IF(AND(People!$J825&gt;=46,People!$J825&lt;=55),"46-55",IF(AND(People!$J825&gt;=56,People!$J825&lt;=65),"56-65",IF(AND(People!$J825&gt;=66,People!$J825&lt;=75),"66-75","ALL"))))))</f>
        <v>36-45</v>
      </c>
      <c r="J825" t="str">
        <f>Table5[[#This Row],[Kid Home]]</f>
        <v>Yes</v>
      </c>
      <c r="K825" t="str">
        <f>Table5[[#This Row],[TennHome]]</f>
        <v>No</v>
      </c>
    </row>
    <row r="826" spans="1:11" ht="16.5" x14ac:dyDescent="0.3">
      <c r="A826" s="6">
        <f>Table2[[#This Row],[MntWines]]</f>
        <v>464</v>
      </c>
      <c r="B826" s="6">
        <f>Table2[[#This Row],[MntFruits]]</f>
        <v>5</v>
      </c>
      <c r="C826" s="6">
        <f>Table2[[#This Row],[MntMeatProducts]]</f>
        <v>64</v>
      </c>
      <c r="D826" s="6">
        <f>Table2[[#This Row],[MntFishProducts]]</f>
        <v>7</v>
      </c>
      <c r="E826" s="6">
        <f>Table2[[#This Row],[MntSweetProducts]]</f>
        <v>0</v>
      </c>
      <c r="F826" s="6">
        <f>Table2[[#This Row],[MntGoldProds]]</f>
        <v>37</v>
      </c>
      <c r="G826" s="8">
        <f>Table5[[#This Row],[Age]]</f>
        <v>53</v>
      </c>
      <c r="H826" s="17" t="s">
        <v>31</v>
      </c>
      <c r="I826" s="16" t="str">
        <f>IF(AND(People!$J826&gt;=16,People!$J826&lt;=25),"16-25",IF(AND(People!$J826&gt;=26,People!$J826&lt;=35),"26-35",IF(AND(People!$J826&gt;=36,People!$J826&lt;=45),"36-45",IF(AND(People!$J826&gt;=46,People!$J826&lt;=55),"46-55",IF(AND(People!$J826&gt;=56,People!$J826&lt;=65),"56-65",IF(AND(People!$J826&gt;=66,People!$J826&lt;=75),"66-75","ALL"))))))</f>
        <v>46-55</v>
      </c>
      <c r="J826" t="str">
        <f>Table5[[#This Row],[Kid Home]]</f>
        <v>No</v>
      </c>
      <c r="K826" t="str">
        <f>Table5[[#This Row],[TennHome]]</f>
        <v>No</v>
      </c>
    </row>
    <row r="827" spans="1:11" ht="16.5" x14ac:dyDescent="0.3">
      <c r="A827" s="4">
        <f>Table2[[#This Row],[MntWines]]</f>
        <v>30</v>
      </c>
      <c r="B827" s="4">
        <f>Table2[[#This Row],[MntFruits]]</f>
        <v>3</v>
      </c>
      <c r="C827" s="4">
        <f>Table2[[#This Row],[MntMeatProducts]]</f>
        <v>47</v>
      </c>
      <c r="D827" s="4">
        <f>Table2[[#This Row],[MntFishProducts]]</f>
        <v>19</v>
      </c>
      <c r="E827" s="4">
        <f>Table2[[#This Row],[MntSweetProducts]]</f>
        <v>21</v>
      </c>
      <c r="F827" s="4">
        <f>Table2[[#This Row],[MntGoldProds]]</f>
        <v>42</v>
      </c>
      <c r="G827" s="8">
        <f>Table5[[#This Row],[Age]]</f>
        <v>50</v>
      </c>
      <c r="H827" s="2" t="s">
        <v>35</v>
      </c>
      <c r="I827" s="16" t="str">
        <f>IF(AND(People!$J827&gt;=16,People!$J827&lt;=25),"16-25",IF(AND(People!$J827&gt;=26,People!$J827&lt;=35),"26-35",IF(AND(People!$J827&gt;=36,People!$J827&lt;=45),"36-45",IF(AND(People!$J827&gt;=46,People!$J827&lt;=55),"46-55",IF(AND(People!$J827&gt;=56,People!$J827&lt;=65),"56-65",IF(AND(People!$J827&gt;=66,People!$J827&lt;=75),"66-75","ALL"))))))</f>
        <v>46-55</v>
      </c>
      <c r="J827" t="str">
        <f>Table5[[#This Row],[Kid Home]]</f>
        <v>No</v>
      </c>
      <c r="K827" t="str">
        <f>Table5[[#This Row],[TennHome]]</f>
        <v>No</v>
      </c>
    </row>
    <row r="828" spans="1:11" ht="16.5" x14ac:dyDescent="0.3">
      <c r="A828" s="6">
        <f>Table2[[#This Row],[MntWines]]</f>
        <v>1492</v>
      </c>
      <c r="B828" s="6">
        <f>Table2[[#This Row],[MntFruits]]</f>
        <v>38</v>
      </c>
      <c r="C828" s="6">
        <f>Table2[[#This Row],[MntMeatProducts]]</f>
        <v>287</v>
      </c>
      <c r="D828" s="6">
        <f>Table2[[#This Row],[MntFishProducts]]</f>
        <v>50</v>
      </c>
      <c r="E828" s="6">
        <f>Table2[[#This Row],[MntSweetProducts]]</f>
        <v>57</v>
      </c>
      <c r="F828" s="6">
        <f>Table2[[#This Row],[MntGoldProds]]</f>
        <v>33</v>
      </c>
      <c r="G828" s="8">
        <f>Table5[[#This Row],[Age]]</f>
        <v>54</v>
      </c>
      <c r="H828" s="17" t="s">
        <v>33</v>
      </c>
      <c r="I828" s="16" t="str">
        <f>IF(AND(People!$J828&gt;=16,People!$J828&lt;=25),"16-25",IF(AND(People!$J828&gt;=26,People!$J828&lt;=35),"26-35",IF(AND(People!$J828&gt;=36,People!$J828&lt;=45),"36-45",IF(AND(People!$J828&gt;=46,People!$J828&lt;=55),"46-55",IF(AND(People!$J828&gt;=56,People!$J828&lt;=65),"56-65",IF(AND(People!$J828&gt;=66,People!$J828&lt;=75),"66-75","ALL"))))))</f>
        <v>46-55</v>
      </c>
      <c r="J828" t="str">
        <f>Table5[[#This Row],[Kid Home]]</f>
        <v>No</v>
      </c>
      <c r="K828" t="str">
        <f>Table5[[#This Row],[TennHome]]</f>
        <v>Yes</v>
      </c>
    </row>
    <row r="829" spans="1:11" ht="16.5" x14ac:dyDescent="0.3">
      <c r="A829" s="4">
        <f>Table2[[#This Row],[MntWines]]</f>
        <v>752</v>
      </c>
      <c r="B829" s="4">
        <f>Table2[[#This Row],[MntFruits]]</f>
        <v>122</v>
      </c>
      <c r="C829" s="4">
        <f>Table2[[#This Row],[MntMeatProducts]]</f>
        <v>476</v>
      </c>
      <c r="D829" s="4">
        <f>Table2[[#This Row],[MntFishProducts]]</f>
        <v>39</v>
      </c>
      <c r="E829" s="4">
        <f>Table2[[#This Row],[MntSweetProducts]]</f>
        <v>153</v>
      </c>
      <c r="F829" s="4">
        <f>Table2[[#This Row],[MntGoldProds]]</f>
        <v>34</v>
      </c>
      <c r="G829" s="8">
        <f>Table5[[#This Row],[Age]]</f>
        <v>54</v>
      </c>
      <c r="H829" s="2" t="s">
        <v>35</v>
      </c>
      <c r="I829" s="16" t="str">
        <f>IF(AND(People!$J829&gt;=16,People!$J829&lt;=25),"16-25",IF(AND(People!$J829&gt;=26,People!$J829&lt;=35),"26-35",IF(AND(People!$J829&gt;=36,People!$J829&lt;=45),"36-45",IF(AND(People!$J829&gt;=46,People!$J829&lt;=55),"46-55",IF(AND(People!$J829&gt;=56,People!$J829&lt;=65),"56-65",IF(AND(People!$J829&gt;=66,People!$J829&lt;=75),"66-75","ALL"))))))</f>
        <v>46-55</v>
      </c>
      <c r="J829" t="str">
        <f>Table5[[#This Row],[Kid Home]]</f>
        <v>No</v>
      </c>
      <c r="K829" t="str">
        <f>Table5[[#This Row],[TennHome]]</f>
        <v>Yes</v>
      </c>
    </row>
    <row r="830" spans="1:11" ht="16.5" x14ac:dyDescent="0.3">
      <c r="A830" s="6">
        <f>Table2[[#This Row],[MntWines]]</f>
        <v>1279</v>
      </c>
      <c r="B830" s="6">
        <f>Table2[[#This Row],[MntFruits]]</f>
        <v>15</v>
      </c>
      <c r="C830" s="6">
        <f>Table2[[#This Row],[MntMeatProducts]]</f>
        <v>287</v>
      </c>
      <c r="D830" s="6">
        <f>Table2[[#This Row],[MntFishProducts]]</f>
        <v>20</v>
      </c>
      <c r="E830" s="6">
        <f>Table2[[#This Row],[MntSweetProducts]]</f>
        <v>0</v>
      </c>
      <c r="F830" s="6">
        <f>Table2[[#This Row],[MntGoldProds]]</f>
        <v>15</v>
      </c>
      <c r="G830" s="8">
        <f>Table5[[#This Row],[Age]]</f>
        <v>59</v>
      </c>
      <c r="H830" s="17" t="s">
        <v>38</v>
      </c>
      <c r="I830" s="16" t="str">
        <f>IF(AND(People!$J830&gt;=16,People!$J830&lt;=25),"16-25",IF(AND(People!$J830&gt;=26,People!$J830&lt;=35),"26-35",IF(AND(People!$J830&gt;=36,People!$J830&lt;=45),"36-45",IF(AND(People!$J830&gt;=46,People!$J830&lt;=55),"46-55",IF(AND(People!$J830&gt;=56,People!$J830&lt;=65),"56-65",IF(AND(People!$J830&gt;=66,People!$J830&lt;=75),"66-75","ALL"))))))</f>
        <v>56-65</v>
      </c>
      <c r="J830" t="str">
        <f>Table5[[#This Row],[Kid Home]]</f>
        <v>Yes</v>
      </c>
      <c r="K830" t="str">
        <f>Table5[[#This Row],[TennHome]]</f>
        <v>Yes</v>
      </c>
    </row>
    <row r="831" spans="1:11" ht="16.5" x14ac:dyDescent="0.3">
      <c r="A831" s="4">
        <f>Table2[[#This Row],[MntWines]]</f>
        <v>22</v>
      </c>
      <c r="B831" s="4">
        <f>Table2[[#This Row],[MntFruits]]</f>
        <v>1</v>
      </c>
      <c r="C831" s="4">
        <f>Table2[[#This Row],[MntMeatProducts]]</f>
        <v>8</v>
      </c>
      <c r="D831" s="4">
        <f>Table2[[#This Row],[MntFishProducts]]</f>
        <v>2</v>
      </c>
      <c r="E831" s="4">
        <f>Table2[[#This Row],[MntSweetProducts]]</f>
        <v>1</v>
      </c>
      <c r="F831" s="4">
        <f>Table2[[#This Row],[MntGoldProds]]</f>
        <v>2</v>
      </c>
      <c r="G831" s="8">
        <f>Table5[[#This Row],[Age]]</f>
        <v>51</v>
      </c>
      <c r="H831" s="2" t="s">
        <v>31</v>
      </c>
      <c r="I831" s="16" t="str">
        <f>IF(AND(People!$J831&gt;=16,People!$J831&lt;=25),"16-25",IF(AND(People!$J831&gt;=26,People!$J831&lt;=35),"26-35",IF(AND(People!$J831&gt;=36,People!$J831&lt;=45),"36-45",IF(AND(People!$J831&gt;=46,People!$J831&lt;=55),"46-55",IF(AND(People!$J831&gt;=56,People!$J831&lt;=65),"56-65",IF(AND(People!$J831&gt;=66,People!$J831&lt;=75),"66-75","ALL"))))))</f>
        <v>46-55</v>
      </c>
      <c r="J831" t="str">
        <f>Table5[[#This Row],[Kid Home]]</f>
        <v>Yes</v>
      </c>
      <c r="K831" t="str">
        <f>Table5[[#This Row],[TennHome]]</f>
        <v>Yes</v>
      </c>
    </row>
    <row r="832" spans="1:11" ht="16.5" x14ac:dyDescent="0.3">
      <c r="A832" s="6">
        <f>Table2[[#This Row],[MntWines]]</f>
        <v>860</v>
      </c>
      <c r="B832" s="6">
        <f>Table2[[#This Row],[MntFruits]]</f>
        <v>28</v>
      </c>
      <c r="C832" s="6">
        <f>Table2[[#This Row],[MntMeatProducts]]</f>
        <v>409</v>
      </c>
      <c r="D832" s="6">
        <f>Table2[[#This Row],[MntFishProducts]]</f>
        <v>73</v>
      </c>
      <c r="E832" s="6">
        <f>Table2[[#This Row],[MntSweetProducts]]</f>
        <v>56</v>
      </c>
      <c r="F832" s="6">
        <f>Table2[[#This Row],[MntGoldProds]]</f>
        <v>56</v>
      </c>
      <c r="G832" s="8">
        <f>Table5[[#This Row],[Age]]</f>
        <v>55</v>
      </c>
      <c r="H832" s="17" t="s">
        <v>35</v>
      </c>
      <c r="I832" s="16" t="str">
        <f>IF(AND(People!$J832&gt;=16,People!$J832&lt;=25),"16-25",IF(AND(People!$J832&gt;=26,People!$J832&lt;=35),"26-35",IF(AND(People!$J832&gt;=36,People!$J832&lt;=45),"36-45",IF(AND(People!$J832&gt;=46,People!$J832&lt;=55),"46-55",IF(AND(People!$J832&gt;=56,People!$J832&lt;=65),"56-65",IF(AND(People!$J832&gt;=66,People!$J832&lt;=75),"66-75","ALL"))))))</f>
        <v>46-55</v>
      </c>
      <c r="J832" t="str">
        <f>Table5[[#This Row],[Kid Home]]</f>
        <v>No</v>
      </c>
      <c r="K832" t="str">
        <f>Table5[[#This Row],[TennHome]]</f>
        <v>Yes</v>
      </c>
    </row>
    <row r="833" spans="1:11" ht="16.5" x14ac:dyDescent="0.3">
      <c r="A833" s="4">
        <f>Table2[[#This Row],[MntWines]]</f>
        <v>3</v>
      </c>
      <c r="B833" s="4">
        <f>Table2[[#This Row],[MntFruits]]</f>
        <v>0</v>
      </c>
      <c r="C833" s="4">
        <f>Table2[[#This Row],[MntMeatProducts]]</f>
        <v>5</v>
      </c>
      <c r="D833" s="4">
        <f>Table2[[#This Row],[MntFishProducts]]</f>
        <v>13</v>
      </c>
      <c r="E833" s="4">
        <f>Table2[[#This Row],[MntSweetProducts]]</f>
        <v>0</v>
      </c>
      <c r="F833" s="4">
        <f>Table2[[#This Row],[MntGoldProds]]</f>
        <v>1</v>
      </c>
      <c r="G833" s="8">
        <f>Table5[[#This Row],[Age]]</f>
        <v>30</v>
      </c>
      <c r="H833" s="2" t="s">
        <v>30</v>
      </c>
      <c r="I833" s="16" t="str">
        <f>IF(AND(People!$J833&gt;=16,People!$J833&lt;=25),"16-25",IF(AND(People!$J833&gt;=26,People!$J833&lt;=35),"26-35",IF(AND(People!$J833&gt;=36,People!$J833&lt;=45),"36-45",IF(AND(People!$J833&gt;=46,People!$J833&lt;=55),"46-55",IF(AND(People!$J833&gt;=56,People!$J833&lt;=65),"56-65",IF(AND(People!$J833&gt;=66,People!$J833&lt;=75),"66-75","ALL"))))))</f>
        <v>26-35</v>
      </c>
      <c r="J833" t="str">
        <f>Table5[[#This Row],[Kid Home]]</f>
        <v>Yes</v>
      </c>
      <c r="K833" t="str">
        <f>Table5[[#This Row],[TennHome]]</f>
        <v>No</v>
      </c>
    </row>
    <row r="834" spans="1:11" ht="16.5" x14ac:dyDescent="0.3">
      <c r="A834" s="6">
        <f>Table2[[#This Row],[MntWines]]</f>
        <v>10</v>
      </c>
      <c r="B834" s="6">
        <f>Table2[[#This Row],[MntFruits]]</f>
        <v>5</v>
      </c>
      <c r="C834" s="6">
        <f>Table2[[#This Row],[MntMeatProducts]]</f>
        <v>28</v>
      </c>
      <c r="D834" s="6">
        <f>Table2[[#This Row],[MntFishProducts]]</f>
        <v>11</v>
      </c>
      <c r="E834" s="6">
        <f>Table2[[#This Row],[MntSweetProducts]]</f>
        <v>1</v>
      </c>
      <c r="F834" s="6">
        <f>Table2[[#This Row],[MntGoldProds]]</f>
        <v>8</v>
      </c>
      <c r="G834" s="8">
        <f>Table5[[#This Row],[Age]]</f>
        <v>37</v>
      </c>
      <c r="H834" s="17" t="s">
        <v>31</v>
      </c>
      <c r="I834" s="16" t="str">
        <f>IF(AND(People!$J834&gt;=16,People!$J834&lt;=25),"16-25",IF(AND(People!$J834&gt;=26,People!$J834&lt;=35),"26-35",IF(AND(People!$J834&gt;=36,People!$J834&lt;=45),"36-45",IF(AND(People!$J834&gt;=46,People!$J834&lt;=55),"46-55",IF(AND(People!$J834&gt;=56,People!$J834&lt;=65),"56-65",IF(AND(People!$J834&gt;=66,People!$J834&lt;=75),"66-75","ALL"))))))</f>
        <v>36-45</v>
      </c>
      <c r="J834" t="str">
        <f>Table5[[#This Row],[Kid Home]]</f>
        <v>Yes</v>
      </c>
      <c r="K834" t="str">
        <f>Table5[[#This Row],[TennHome]]</f>
        <v>Yes</v>
      </c>
    </row>
    <row r="835" spans="1:11" ht="16.5" x14ac:dyDescent="0.3">
      <c r="A835" s="4">
        <f>Table2[[#This Row],[MntWines]]</f>
        <v>351</v>
      </c>
      <c r="B835" s="4">
        <f>Table2[[#This Row],[MntFruits]]</f>
        <v>16</v>
      </c>
      <c r="C835" s="4">
        <f>Table2[[#This Row],[MntMeatProducts]]</f>
        <v>156</v>
      </c>
      <c r="D835" s="4">
        <f>Table2[[#This Row],[MntFishProducts]]</f>
        <v>7</v>
      </c>
      <c r="E835" s="4">
        <f>Table2[[#This Row],[MntSweetProducts]]</f>
        <v>5</v>
      </c>
      <c r="F835" s="4">
        <f>Table2[[#This Row],[MntGoldProds]]</f>
        <v>145</v>
      </c>
      <c r="G835" s="8">
        <f>Table5[[#This Row],[Age]]</f>
        <v>20</v>
      </c>
      <c r="H835" s="2" t="s">
        <v>31</v>
      </c>
      <c r="I835" s="16" t="str">
        <f>IF(AND(People!$J835&gt;=16,People!$J835&lt;=25),"16-25",IF(AND(People!$J835&gt;=26,People!$J835&lt;=35),"26-35",IF(AND(People!$J835&gt;=36,People!$J835&lt;=45),"36-45",IF(AND(People!$J835&gt;=46,People!$J835&lt;=55),"46-55",IF(AND(People!$J835&gt;=56,People!$J835&lt;=65),"56-65",IF(AND(People!$J835&gt;=66,People!$J835&lt;=75),"66-75","ALL"))))))</f>
        <v>16-25</v>
      </c>
      <c r="J835" t="str">
        <f>Table5[[#This Row],[Kid Home]]</f>
        <v>No</v>
      </c>
      <c r="K835" t="str">
        <f>Table5[[#This Row],[TennHome]]</f>
        <v>No</v>
      </c>
    </row>
    <row r="836" spans="1:11" ht="16.5" x14ac:dyDescent="0.3">
      <c r="A836" s="6">
        <f>Table2[[#This Row],[MntWines]]</f>
        <v>421</v>
      </c>
      <c r="B836" s="6">
        <f>Table2[[#This Row],[MntFruits]]</f>
        <v>5</v>
      </c>
      <c r="C836" s="6">
        <f>Table2[[#This Row],[MntMeatProducts]]</f>
        <v>90</v>
      </c>
      <c r="D836" s="6">
        <f>Table2[[#This Row],[MntFishProducts]]</f>
        <v>0</v>
      </c>
      <c r="E836" s="6">
        <f>Table2[[#This Row],[MntSweetProducts]]</f>
        <v>16</v>
      </c>
      <c r="F836" s="6">
        <f>Table2[[#This Row],[MntGoldProds]]</f>
        <v>10</v>
      </c>
      <c r="G836" s="8">
        <f>Table5[[#This Row],[Age]]</f>
        <v>46</v>
      </c>
      <c r="H836" s="17" t="s">
        <v>33</v>
      </c>
      <c r="I836" s="16" t="str">
        <f>IF(AND(People!$J836&gt;=16,People!$J836&lt;=25),"16-25",IF(AND(People!$J836&gt;=26,People!$J836&lt;=35),"26-35",IF(AND(People!$J836&gt;=36,People!$J836&lt;=45),"36-45",IF(AND(People!$J836&gt;=46,People!$J836&lt;=55),"46-55",IF(AND(People!$J836&gt;=56,People!$J836&lt;=65),"56-65",IF(AND(People!$J836&gt;=66,People!$J836&lt;=75),"66-75","ALL"))))))</f>
        <v>46-55</v>
      </c>
      <c r="J836" t="str">
        <f>Table5[[#This Row],[Kid Home]]</f>
        <v>No</v>
      </c>
      <c r="K836" t="str">
        <f>Table5[[#This Row],[TennHome]]</f>
        <v>Yes</v>
      </c>
    </row>
    <row r="837" spans="1:11" ht="16.5" x14ac:dyDescent="0.3">
      <c r="A837" s="4">
        <f>Table2[[#This Row],[MntWines]]</f>
        <v>2</v>
      </c>
      <c r="B837" s="4">
        <f>Table2[[#This Row],[MntFruits]]</f>
        <v>5</v>
      </c>
      <c r="C837" s="4">
        <f>Table2[[#This Row],[MntMeatProducts]]</f>
        <v>7</v>
      </c>
      <c r="D837" s="4">
        <f>Table2[[#This Row],[MntFishProducts]]</f>
        <v>0</v>
      </c>
      <c r="E837" s="4">
        <f>Table2[[#This Row],[MntSweetProducts]]</f>
        <v>18</v>
      </c>
      <c r="F837" s="4">
        <f>Table2[[#This Row],[MntGoldProds]]</f>
        <v>18</v>
      </c>
      <c r="G837" s="8">
        <f>Table5[[#This Row],[Age]]</f>
        <v>33</v>
      </c>
      <c r="H837" s="2" t="s">
        <v>33</v>
      </c>
      <c r="I837" s="16" t="str">
        <f>IF(AND(People!$J837&gt;=16,People!$J837&lt;=25),"16-25",IF(AND(People!$J837&gt;=26,People!$J837&lt;=35),"26-35",IF(AND(People!$J837&gt;=36,People!$J837&lt;=45),"36-45",IF(AND(People!$J837&gt;=46,People!$J837&lt;=55),"46-55",IF(AND(People!$J837&gt;=56,People!$J837&lt;=65),"56-65",IF(AND(People!$J837&gt;=66,People!$J837&lt;=75),"66-75","ALL"))))))</f>
        <v>26-35</v>
      </c>
      <c r="J837" t="str">
        <f>Table5[[#This Row],[Kid Home]]</f>
        <v>Yes</v>
      </c>
      <c r="K837" t="str">
        <f>Table5[[#This Row],[TennHome]]</f>
        <v>No</v>
      </c>
    </row>
    <row r="838" spans="1:11" ht="16.5" x14ac:dyDescent="0.3">
      <c r="A838" s="6">
        <f>Table2[[#This Row],[MntWines]]</f>
        <v>25</v>
      </c>
      <c r="B838" s="6">
        <f>Table2[[#This Row],[MntFruits]]</f>
        <v>1</v>
      </c>
      <c r="C838" s="6">
        <f>Table2[[#This Row],[MntMeatProducts]]</f>
        <v>9</v>
      </c>
      <c r="D838" s="6">
        <f>Table2[[#This Row],[MntFishProducts]]</f>
        <v>2</v>
      </c>
      <c r="E838" s="6">
        <f>Table2[[#This Row],[MntSweetProducts]]</f>
        <v>1</v>
      </c>
      <c r="F838" s="6">
        <f>Table2[[#This Row],[MntGoldProds]]</f>
        <v>1</v>
      </c>
      <c r="G838" s="8">
        <f>Table5[[#This Row],[Age]]</f>
        <v>46</v>
      </c>
      <c r="H838" s="17" t="s">
        <v>30</v>
      </c>
      <c r="I838" s="16" t="str">
        <f>IF(AND(People!$J838&gt;=16,People!$J838&lt;=25),"16-25",IF(AND(People!$J838&gt;=26,People!$J838&lt;=35),"26-35",IF(AND(People!$J838&gt;=36,People!$J838&lt;=45),"36-45",IF(AND(People!$J838&gt;=46,People!$J838&lt;=55),"46-55",IF(AND(People!$J838&gt;=56,People!$J838&lt;=65),"56-65",IF(AND(People!$J838&gt;=66,People!$J838&lt;=75),"66-75","ALL"))))))</f>
        <v>46-55</v>
      </c>
      <c r="J838" t="str">
        <f>Table5[[#This Row],[Kid Home]]</f>
        <v>Yes</v>
      </c>
      <c r="K838" t="str">
        <f>Table5[[#This Row],[TennHome]]</f>
        <v>Yes</v>
      </c>
    </row>
    <row r="839" spans="1:11" ht="16.5" x14ac:dyDescent="0.3">
      <c r="A839" s="4">
        <f>Table2[[#This Row],[MntWines]]</f>
        <v>336</v>
      </c>
      <c r="B839" s="4">
        <f>Table2[[#This Row],[MntFruits]]</f>
        <v>123</v>
      </c>
      <c r="C839" s="4">
        <f>Table2[[#This Row],[MntMeatProducts]]</f>
        <v>274</v>
      </c>
      <c r="D839" s="4">
        <f>Table2[[#This Row],[MntFishProducts]]</f>
        <v>46</v>
      </c>
      <c r="E839" s="4">
        <f>Table2[[#This Row],[MntSweetProducts]]</f>
        <v>123</v>
      </c>
      <c r="F839" s="4">
        <f>Table2[[#This Row],[MntGoldProds]]</f>
        <v>141</v>
      </c>
      <c r="G839" s="8">
        <f>Table5[[#This Row],[Age]]</f>
        <v>57</v>
      </c>
      <c r="H839" s="2" t="s">
        <v>35</v>
      </c>
      <c r="I839" s="16" t="str">
        <f>IF(AND(People!$J839&gt;=16,People!$J839&lt;=25),"16-25",IF(AND(People!$J839&gt;=26,People!$J839&lt;=35),"26-35",IF(AND(People!$J839&gt;=36,People!$J839&lt;=45),"36-45",IF(AND(People!$J839&gt;=46,People!$J839&lt;=55),"46-55",IF(AND(People!$J839&gt;=56,People!$J839&lt;=65),"56-65",IF(AND(People!$J839&gt;=66,People!$J839&lt;=75),"66-75","ALL"))))))</f>
        <v>56-65</v>
      </c>
      <c r="J839" t="str">
        <f>Table5[[#This Row],[Kid Home]]</f>
        <v>No</v>
      </c>
      <c r="K839" t="str">
        <f>Table5[[#This Row],[TennHome]]</f>
        <v>Yes</v>
      </c>
    </row>
    <row r="840" spans="1:11" ht="16.5" x14ac:dyDescent="0.3">
      <c r="A840" s="6">
        <f>Table2[[#This Row],[MntWines]]</f>
        <v>191</v>
      </c>
      <c r="B840" s="6">
        <f>Table2[[#This Row],[MntFruits]]</f>
        <v>9</v>
      </c>
      <c r="C840" s="6">
        <f>Table2[[#This Row],[MntMeatProducts]]</f>
        <v>97</v>
      </c>
      <c r="D840" s="6">
        <f>Table2[[#This Row],[MntFishProducts]]</f>
        <v>0</v>
      </c>
      <c r="E840" s="6">
        <f>Table2[[#This Row],[MntSweetProducts]]</f>
        <v>6</v>
      </c>
      <c r="F840" s="6">
        <f>Table2[[#This Row],[MntGoldProds]]</f>
        <v>82</v>
      </c>
      <c r="G840" s="8">
        <f>Table5[[#This Row],[Age]]</f>
        <v>41</v>
      </c>
      <c r="H840" s="17" t="s">
        <v>30</v>
      </c>
      <c r="I840" s="16" t="str">
        <f>IF(AND(People!$J840&gt;=16,People!$J840&lt;=25),"16-25",IF(AND(People!$J840&gt;=26,People!$J840&lt;=35),"26-35",IF(AND(People!$J840&gt;=36,People!$J840&lt;=45),"36-45",IF(AND(People!$J840&gt;=46,People!$J840&lt;=55),"46-55",IF(AND(People!$J840&gt;=56,People!$J840&lt;=65),"56-65",IF(AND(People!$J840&gt;=66,People!$J840&lt;=75),"66-75","ALL"))))))</f>
        <v>36-45</v>
      </c>
      <c r="J840" t="str">
        <f>Table5[[#This Row],[Kid Home]]</f>
        <v>Yes</v>
      </c>
      <c r="K840" t="str">
        <f>Table5[[#This Row],[TennHome]]</f>
        <v>No</v>
      </c>
    </row>
    <row r="841" spans="1:11" ht="16.5" x14ac:dyDescent="0.3">
      <c r="A841" s="4">
        <f>Table2[[#This Row],[MntWines]]</f>
        <v>563</v>
      </c>
      <c r="B841" s="4">
        <f>Table2[[#This Row],[MntFruits]]</f>
        <v>50</v>
      </c>
      <c r="C841" s="4">
        <f>Table2[[#This Row],[MntMeatProducts]]</f>
        <v>774</v>
      </c>
      <c r="D841" s="4">
        <f>Table2[[#This Row],[MntFishProducts]]</f>
        <v>28</v>
      </c>
      <c r="E841" s="4">
        <f>Table2[[#This Row],[MntSweetProducts]]</f>
        <v>31</v>
      </c>
      <c r="F841" s="4">
        <f>Table2[[#This Row],[MntGoldProds]]</f>
        <v>187</v>
      </c>
      <c r="G841" s="8">
        <f>Table5[[#This Row],[Age]]</f>
        <v>32</v>
      </c>
      <c r="H841" s="2" t="s">
        <v>30</v>
      </c>
      <c r="I841" s="16" t="str">
        <f>IF(AND(People!$J841&gt;=16,People!$J841&lt;=25),"16-25",IF(AND(People!$J841&gt;=26,People!$J841&lt;=35),"26-35",IF(AND(People!$J841&gt;=36,People!$J841&lt;=45),"36-45",IF(AND(People!$J841&gt;=46,People!$J841&lt;=55),"46-55",IF(AND(People!$J841&gt;=56,People!$J841&lt;=65),"56-65",IF(AND(People!$J841&gt;=66,People!$J841&lt;=75),"66-75","ALL"))))))</f>
        <v>26-35</v>
      </c>
      <c r="J841" t="str">
        <f>Table5[[#This Row],[Kid Home]]</f>
        <v>No</v>
      </c>
      <c r="K841" t="str">
        <f>Table5[[#This Row],[TennHome]]</f>
        <v>No</v>
      </c>
    </row>
    <row r="842" spans="1:11" ht="16.5" x14ac:dyDescent="0.3">
      <c r="A842" s="6">
        <f>Table2[[#This Row],[MntWines]]</f>
        <v>31</v>
      </c>
      <c r="B842" s="6">
        <f>Table2[[#This Row],[MntFruits]]</f>
        <v>0</v>
      </c>
      <c r="C842" s="6">
        <f>Table2[[#This Row],[MntMeatProducts]]</f>
        <v>6</v>
      </c>
      <c r="D842" s="6">
        <f>Table2[[#This Row],[MntFishProducts]]</f>
        <v>0</v>
      </c>
      <c r="E842" s="6">
        <f>Table2[[#This Row],[MntSweetProducts]]</f>
        <v>1</v>
      </c>
      <c r="F842" s="6">
        <f>Table2[[#This Row],[MntGoldProds]]</f>
        <v>8</v>
      </c>
      <c r="G842" s="8">
        <f>Table5[[#This Row],[Age]]</f>
        <v>33</v>
      </c>
      <c r="H842" s="17" t="s">
        <v>31</v>
      </c>
      <c r="I842" s="16" t="str">
        <f>IF(AND(People!$J842&gt;=16,People!$J842&lt;=25),"16-25",IF(AND(People!$J842&gt;=26,People!$J842&lt;=35),"26-35",IF(AND(People!$J842&gt;=36,People!$J842&lt;=45),"36-45",IF(AND(People!$J842&gt;=46,People!$J842&lt;=55),"46-55",IF(AND(People!$J842&gt;=56,People!$J842&lt;=65),"56-65",IF(AND(People!$J842&gt;=66,People!$J842&lt;=75),"66-75","ALL"))))))</f>
        <v>26-35</v>
      </c>
      <c r="J842" t="str">
        <f>Table5[[#This Row],[Kid Home]]</f>
        <v>No</v>
      </c>
      <c r="K842" t="str">
        <f>Table5[[#This Row],[TennHome]]</f>
        <v>Yes</v>
      </c>
    </row>
    <row r="843" spans="1:11" ht="16.5" x14ac:dyDescent="0.3">
      <c r="A843" s="4">
        <f>Table2[[#This Row],[MntWines]]</f>
        <v>479</v>
      </c>
      <c r="B843" s="4">
        <f>Table2[[#This Row],[MntFruits]]</f>
        <v>5</v>
      </c>
      <c r="C843" s="4">
        <f>Table2[[#This Row],[MntMeatProducts]]</f>
        <v>82</v>
      </c>
      <c r="D843" s="4">
        <f>Table2[[#This Row],[MntFishProducts]]</f>
        <v>7</v>
      </c>
      <c r="E843" s="4">
        <f>Table2[[#This Row],[MntSweetProducts]]</f>
        <v>17</v>
      </c>
      <c r="F843" s="4">
        <f>Table2[[#This Row],[MntGoldProds]]</f>
        <v>171</v>
      </c>
      <c r="G843" s="8">
        <f>Table5[[#This Row],[Age]]</f>
        <v>37</v>
      </c>
      <c r="H843" s="2" t="s">
        <v>33</v>
      </c>
      <c r="I843" s="16" t="str">
        <f>IF(AND(People!$J843&gt;=16,People!$J843&lt;=25),"16-25",IF(AND(People!$J843&gt;=26,People!$J843&lt;=35),"26-35",IF(AND(People!$J843&gt;=36,People!$J843&lt;=45),"36-45",IF(AND(People!$J843&gt;=46,People!$J843&lt;=55),"46-55",IF(AND(People!$J843&gt;=56,People!$J843&lt;=65),"56-65",IF(AND(People!$J843&gt;=66,People!$J843&lt;=75),"66-75","ALL"))))))</f>
        <v>36-45</v>
      </c>
      <c r="J843" t="str">
        <f>Table5[[#This Row],[Kid Home]]</f>
        <v>No</v>
      </c>
      <c r="K843" t="str">
        <f>Table5[[#This Row],[TennHome]]</f>
        <v>Yes</v>
      </c>
    </row>
    <row r="844" spans="1:11" ht="16.5" x14ac:dyDescent="0.3">
      <c r="A844" s="6">
        <f>Table2[[#This Row],[MntWines]]</f>
        <v>18</v>
      </c>
      <c r="B844" s="6">
        <f>Table2[[#This Row],[MntFruits]]</f>
        <v>6</v>
      </c>
      <c r="C844" s="6">
        <f>Table2[[#This Row],[MntMeatProducts]]</f>
        <v>15</v>
      </c>
      <c r="D844" s="6">
        <f>Table2[[#This Row],[MntFishProducts]]</f>
        <v>12</v>
      </c>
      <c r="E844" s="6">
        <f>Table2[[#This Row],[MntSweetProducts]]</f>
        <v>8</v>
      </c>
      <c r="F844" s="6">
        <f>Table2[[#This Row],[MntGoldProds]]</f>
        <v>17</v>
      </c>
      <c r="G844" s="8">
        <f>Table5[[#This Row],[Age]]</f>
        <v>63</v>
      </c>
      <c r="H844" s="17" t="s">
        <v>30</v>
      </c>
      <c r="I844" s="16" t="str">
        <f>IF(AND(People!$J844&gt;=16,People!$J844&lt;=25),"16-25",IF(AND(People!$J844&gt;=26,People!$J844&lt;=35),"26-35",IF(AND(People!$J844&gt;=36,People!$J844&lt;=45),"36-45",IF(AND(People!$J844&gt;=46,People!$J844&lt;=55),"46-55",IF(AND(People!$J844&gt;=56,People!$J844&lt;=65),"56-65",IF(AND(People!$J844&gt;=66,People!$J844&lt;=75),"66-75","ALL"))))))</f>
        <v>56-65</v>
      </c>
      <c r="J844" t="str">
        <f>Table5[[#This Row],[Kid Home]]</f>
        <v>Yes</v>
      </c>
      <c r="K844" t="str">
        <f>Table5[[#This Row],[TennHome]]</f>
        <v>Yes</v>
      </c>
    </row>
    <row r="845" spans="1:11" ht="16.5" x14ac:dyDescent="0.3">
      <c r="A845" s="4">
        <f>Table2[[#This Row],[MntWines]]</f>
        <v>91</v>
      </c>
      <c r="B845" s="4">
        <f>Table2[[#This Row],[MntFruits]]</f>
        <v>65</v>
      </c>
      <c r="C845" s="4">
        <f>Table2[[#This Row],[MntMeatProducts]]</f>
        <v>52</v>
      </c>
      <c r="D845" s="4">
        <f>Table2[[#This Row],[MntFishProducts]]</f>
        <v>10</v>
      </c>
      <c r="E845" s="4">
        <f>Table2[[#This Row],[MntSweetProducts]]</f>
        <v>44</v>
      </c>
      <c r="F845" s="4">
        <f>Table2[[#This Row],[MntGoldProds]]</f>
        <v>28</v>
      </c>
      <c r="G845" s="8">
        <f>Table5[[#This Row],[Age]]</f>
        <v>38</v>
      </c>
      <c r="H845" s="2" t="s">
        <v>33</v>
      </c>
      <c r="I845" s="16" t="str">
        <f>IF(AND(People!$J845&gt;=16,People!$J845&lt;=25),"16-25",IF(AND(People!$J845&gt;=26,People!$J845&lt;=35),"26-35",IF(AND(People!$J845&gt;=36,People!$J845&lt;=45),"36-45",IF(AND(People!$J845&gt;=46,People!$J845&lt;=55),"46-55",IF(AND(People!$J845&gt;=56,People!$J845&lt;=65),"56-65",IF(AND(People!$J845&gt;=66,People!$J845&lt;=75),"66-75","ALL"))))))</f>
        <v>36-45</v>
      </c>
      <c r="J845" t="str">
        <f>Table5[[#This Row],[Kid Home]]</f>
        <v>No</v>
      </c>
      <c r="K845" t="str">
        <f>Table5[[#This Row],[TennHome]]</f>
        <v>Yes</v>
      </c>
    </row>
    <row r="846" spans="1:11" ht="16.5" x14ac:dyDescent="0.3">
      <c r="A846" s="6">
        <f>Table2[[#This Row],[MntWines]]</f>
        <v>5</v>
      </c>
      <c r="B846" s="6">
        <f>Table2[[#This Row],[MntFruits]]</f>
        <v>7</v>
      </c>
      <c r="C846" s="6">
        <f>Table2[[#This Row],[MntMeatProducts]]</f>
        <v>24</v>
      </c>
      <c r="D846" s="6">
        <f>Table2[[#This Row],[MntFishProducts]]</f>
        <v>19</v>
      </c>
      <c r="E846" s="6">
        <f>Table2[[#This Row],[MntSweetProducts]]</f>
        <v>14</v>
      </c>
      <c r="F846" s="6">
        <f>Table2[[#This Row],[MntGoldProds]]</f>
        <v>20</v>
      </c>
      <c r="G846" s="8">
        <f>Table5[[#This Row],[Age]]</f>
        <v>26</v>
      </c>
      <c r="H846" s="17" t="s">
        <v>33</v>
      </c>
      <c r="I846" s="16" t="str">
        <f>IF(AND(People!$J846&gt;=16,People!$J846&lt;=25),"16-25",IF(AND(People!$J846&gt;=26,People!$J846&lt;=35),"26-35",IF(AND(People!$J846&gt;=36,People!$J846&lt;=45),"36-45",IF(AND(People!$J846&gt;=46,People!$J846&lt;=55),"46-55",IF(AND(People!$J846&gt;=56,People!$J846&lt;=65),"56-65",IF(AND(People!$J846&gt;=66,People!$J846&lt;=75),"66-75","ALL"))))))</f>
        <v>26-35</v>
      </c>
      <c r="J846" t="str">
        <f>Table5[[#This Row],[Kid Home]]</f>
        <v>Yes</v>
      </c>
      <c r="K846" t="str">
        <f>Table5[[#This Row],[TennHome]]</f>
        <v>No</v>
      </c>
    </row>
    <row r="847" spans="1:11" ht="16.5" x14ac:dyDescent="0.3">
      <c r="A847" s="4">
        <f>Table2[[#This Row],[MntWines]]</f>
        <v>2</v>
      </c>
      <c r="B847" s="4">
        <f>Table2[[#This Row],[MntFruits]]</f>
        <v>14</v>
      </c>
      <c r="C847" s="4">
        <f>Table2[[#This Row],[MntMeatProducts]]</f>
        <v>28</v>
      </c>
      <c r="D847" s="4">
        <f>Table2[[#This Row],[MntFishProducts]]</f>
        <v>16</v>
      </c>
      <c r="E847" s="4">
        <f>Table2[[#This Row],[MntSweetProducts]]</f>
        <v>3</v>
      </c>
      <c r="F847" s="4">
        <f>Table2[[#This Row],[MntGoldProds]]</f>
        <v>7</v>
      </c>
      <c r="G847" s="8">
        <f>Table5[[#This Row],[Age]]</f>
        <v>31</v>
      </c>
      <c r="H847" s="2" t="s">
        <v>31</v>
      </c>
      <c r="I847" s="16" t="str">
        <f>IF(AND(People!$J847&gt;=16,People!$J847&lt;=25),"16-25",IF(AND(People!$J847&gt;=26,People!$J847&lt;=35),"26-35",IF(AND(People!$J847&gt;=36,People!$J847&lt;=45),"36-45",IF(AND(People!$J847&gt;=46,People!$J847&lt;=55),"46-55",IF(AND(People!$J847&gt;=56,People!$J847&lt;=65),"56-65",IF(AND(People!$J847&gt;=66,People!$J847&lt;=75),"66-75","ALL"))))))</f>
        <v>26-35</v>
      </c>
      <c r="J847" t="str">
        <f>Table5[[#This Row],[Kid Home]]</f>
        <v>Yes</v>
      </c>
      <c r="K847" t="str">
        <f>Table5[[#This Row],[TennHome]]</f>
        <v>No</v>
      </c>
    </row>
    <row r="848" spans="1:11" ht="16.5" x14ac:dyDescent="0.3">
      <c r="A848" s="6">
        <f>Table2[[#This Row],[MntWines]]</f>
        <v>362</v>
      </c>
      <c r="B848" s="6">
        <f>Table2[[#This Row],[MntFruits]]</f>
        <v>50</v>
      </c>
      <c r="C848" s="6">
        <f>Table2[[#This Row],[MntMeatProducts]]</f>
        <v>431</v>
      </c>
      <c r="D848" s="6">
        <f>Table2[[#This Row],[MntFishProducts]]</f>
        <v>134</v>
      </c>
      <c r="E848" s="6">
        <f>Table2[[#This Row],[MntSweetProducts]]</f>
        <v>35</v>
      </c>
      <c r="F848" s="6">
        <f>Table2[[#This Row],[MntGoldProds]]</f>
        <v>54</v>
      </c>
      <c r="G848" s="8">
        <f>Table5[[#This Row],[Age]]</f>
        <v>53</v>
      </c>
      <c r="H848" s="17" t="s">
        <v>30</v>
      </c>
      <c r="I848" s="16" t="str">
        <f>IF(AND(People!$J848&gt;=16,People!$J848&lt;=25),"16-25",IF(AND(People!$J848&gt;=26,People!$J848&lt;=35),"26-35",IF(AND(People!$J848&gt;=36,People!$J848&lt;=45),"36-45",IF(AND(People!$J848&gt;=46,People!$J848&lt;=55),"46-55",IF(AND(People!$J848&gt;=56,People!$J848&lt;=65),"56-65",IF(AND(People!$J848&gt;=66,People!$J848&lt;=75),"66-75","ALL"))))))</f>
        <v>46-55</v>
      </c>
      <c r="J848" t="str">
        <f>Table5[[#This Row],[Kid Home]]</f>
        <v>No</v>
      </c>
      <c r="K848" t="str">
        <f>Table5[[#This Row],[TennHome]]</f>
        <v>No</v>
      </c>
    </row>
    <row r="849" spans="1:11" ht="16.5" x14ac:dyDescent="0.3">
      <c r="A849" s="4">
        <f>Table2[[#This Row],[MntWines]]</f>
        <v>724</v>
      </c>
      <c r="B849" s="4">
        <f>Table2[[#This Row],[MntFruits]]</f>
        <v>74</v>
      </c>
      <c r="C849" s="4">
        <f>Table2[[#This Row],[MntMeatProducts]]</f>
        <v>929</v>
      </c>
      <c r="D849" s="4">
        <f>Table2[[#This Row],[MntFishProducts]]</f>
        <v>97</v>
      </c>
      <c r="E849" s="4">
        <f>Table2[[#This Row],[MntSweetProducts]]</f>
        <v>55</v>
      </c>
      <c r="F849" s="4">
        <f>Table2[[#This Row],[MntGoldProds]]</f>
        <v>130</v>
      </c>
      <c r="G849" s="8">
        <f>Table5[[#This Row],[Age]]</f>
        <v>44</v>
      </c>
      <c r="H849" s="2" t="s">
        <v>30</v>
      </c>
      <c r="I849" s="16" t="str">
        <f>IF(AND(People!$J849&gt;=16,People!$J849&lt;=25),"16-25",IF(AND(People!$J849&gt;=26,People!$J849&lt;=35),"26-35",IF(AND(People!$J849&gt;=36,People!$J849&lt;=45),"36-45",IF(AND(People!$J849&gt;=46,People!$J849&lt;=55),"46-55",IF(AND(People!$J849&gt;=56,People!$J849&lt;=65),"56-65",IF(AND(People!$J849&gt;=66,People!$J849&lt;=75),"66-75","ALL"))))))</f>
        <v>36-45</v>
      </c>
      <c r="J849" t="str">
        <f>Table5[[#This Row],[Kid Home]]</f>
        <v>No</v>
      </c>
      <c r="K849" t="str">
        <f>Table5[[#This Row],[TennHome]]</f>
        <v>No</v>
      </c>
    </row>
    <row r="850" spans="1:11" ht="16.5" x14ac:dyDescent="0.3">
      <c r="A850" s="6">
        <f>Table2[[#This Row],[MntWines]]</f>
        <v>605</v>
      </c>
      <c r="B850" s="6">
        <f>Table2[[#This Row],[MntFruits]]</f>
        <v>91</v>
      </c>
      <c r="C850" s="6">
        <f>Table2[[#This Row],[MntMeatProducts]]</f>
        <v>399</v>
      </c>
      <c r="D850" s="6">
        <f>Table2[[#This Row],[MntFishProducts]]</f>
        <v>0</v>
      </c>
      <c r="E850" s="6">
        <f>Table2[[#This Row],[MntSweetProducts]]</f>
        <v>45</v>
      </c>
      <c r="F850" s="6">
        <f>Table2[[#This Row],[MntGoldProds]]</f>
        <v>205</v>
      </c>
      <c r="G850" s="8">
        <f>Table5[[#This Row],[Age]]</f>
        <v>21</v>
      </c>
      <c r="H850" s="17" t="s">
        <v>30</v>
      </c>
      <c r="I850" s="16" t="str">
        <f>IF(AND(People!$J850&gt;=16,People!$J850&lt;=25),"16-25",IF(AND(People!$J850&gt;=26,People!$J850&lt;=35),"26-35",IF(AND(People!$J850&gt;=36,People!$J850&lt;=45),"36-45",IF(AND(People!$J850&gt;=46,People!$J850&lt;=55),"46-55",IF(AND(People!$J850&gt;=56,People!$J850&lt;=65),"56-65",IF(AND(People!$J850&gt;=66,People!$J850&lt;=75),"66-75","ALL"))))))</f>
        <v>16-25</v>
      </c>
      <c r="J850" t="str">
        <f>Table5[[#This Row],[Kid Home]]</f>
        <v>No</v>
      </c>
      <c r="K850" t="str">
        <f>Table5[[#This Row],[TennHome]]</f>
        <v>No</v>
      </c>
    </row>
    <row r="851" spans="1:11" ht="16.5" x14ac:dyDescent="0.3">
      <c r="A851" s="4">
        <f>Table2[[#This Row],[MntWines]]</f>
        <v>547</v>
      </c>
      <c r="B851" s="4">
        <f>Table2[[#This Row],[MntFruits]]</f>
        <v>7</v>
      </c>
      <c r="C851" s="4">
        <f>Table2[[#This Row],[MntMeatProducts]]</f>
        <v>140</v>
      </c>
      <c r="D851" s="4">
        <f>Table2[[#This Row],[MntFishProducts]]</f>
        <v>0</v>
      </c>
      <c r="E851" s="4">
        <f>Table2[[#This Row],[MntSweetProducts]]</f>
        <v>7</v>
      </c>
      <c r="F851" s="4">
        <f>Table2[[#This Row],[MntGoldProds]]</f>
        <v>63</v>
      </c>
      <c r="G851" s="8">
        <f>Table5[[#This Row],[Age]]</f>
        <v>56</v>
      </c>
      <c r="H851" s="2" t="s">
        <v>33</v>
      </c>
      <c r="I851" s="16" t="str">
        <f>IF(AND(People!$J851&gt;=16,People!$J851&lt;=25),"16-25",IF(AND(People!$J851&gt;=26,People!$J851&lt;=35),"26-35",IF(AND(People!$J851&gt;=36,People!$J851&lt;=45),"36-45",IF(AND(People!$J851&gt;=46,People!$J851&lt;=55),"46-55",IF(AND(People!$J851&gt;=56,People!$J851&lt;=65),"56-65",IF(AND(People!$J851&gt;=66,People!$J851&lt;=75),"66-75","ALL"))))))</f>
        <v>56-65</v>
      </c>
      <c r="J851" t="str">
        <f>Table5[[#This Row],[Kid Home]]</f>
        <v>No</v>
      </c>
      <c r="K851" t="str">
        <f>Table5[[#This Row],[TennHome]]</f>
        <v>Yes</v>
      </c>
    </row>
    <row r="852" spans="1:11" ht="16.5" x14ac:dyDescent="0.3">
      <c r="A852" s="6">
        <f>Table2[[#This Row],[MntWines]]</f>
        <v>104</v>
      </c>
      <c r="B852" s="6">
        <f>Table2[[#This Row],[MntFruits]]</f>
        <v>1</v>
      </c>
      <c r="C852" s="6">
        <f>Table2[[#This Row],[MntMeatProducts]]</f>
        <v>54</v>
      </c>
      <c r="D852" s="6">
        <f>Table2[[#This Row],[MntFishProducts]]</f>
        <v>13</v>
      </c>
      <c r="E852" s="6">
        <f>Table2[[#This Row],[MntSweetProducts]]</f>
        <v>9</v>
      </c>
      <c r="F852" s="6">
        <f>Table2[[#This Row],[MntGoldProds]]</f>
        <v>14</v>
      </c>
      <c r="G852" s="8">
        <f>Table5[[#This Row],[Age]]</f>
        <v>50</v>
      </c>
      <c r="H852" s="17" t="s">
        <v>30</v>
      </c>
      <c r="I852" s="16" t="str">
        <f>IF(AND(People!$J852&gt;=16,People!$J852&lt;=25),"16-25",IF(AND(People!$J852&gt;=26,People!$J852&lt;=35),"26-35",IF(AND(People!$J852&gt;=36,People!$J852&lt;=45),"36-45",IF(AND(People!$J852&gt;=46,People!$J852&lt;=55),"46-55",IF(AND(People!$J852&gt;=56,People!$J852&lt;=65),"56-65",IF(AND(People!$J852&gt;=66,People!$J852&lt;=75),"66-75","ALL"))))))</f>
        <v>46-55</v>
      </c>
      <c r="J852" t="str">
        <f>Table5[[#This Row],[Kid Home]]</f>
        <v>No</v>
      </c>
      <c r="K852" t="str">
        <f>Table5[[#This Row],[TennHome]]</f>
        <v>Yes</v>
      </c>
    </row>
    <row r="853" spans="1:11" ht="16.5" x14ac:dyDescent="0.3">
      <c r="A853" s="4">
        <f>Table2[[#This Row],[MntWines]]</f>
        <v>8</v>
      </c>
      <c r="B853" s="4">
        <f>Table2[[#This Row],[MntFruits]]</f>
        <v>2</v>
      </c>
      <c r="C853" s="4">
        <f>Table2[[#This Row],[MntMeatProducts]]</f>
        <v>15</v>
      </c>
      <c r="D853" s="4">
        <f>Table2[[#This Row],[MntFishProducts]]</f>
        <v>0</v>
      </c>
      <c r="E853" s="4">
        <f>Table2[[#This Row],[MntSweetProducts]]</f>
        <v>10</v>
      </c>
      <c r="F853" s="4">
        <f>Table2[[#This Row],[MntGoldProds]]</f>
        <v>18</v>
      </c>
      <c r="G853" s="8">
        <f>Table5[[#This Row],[Age]]</f>
        <v>33</v>
      </c>
      <c r="H853" s="2" t="s">
        <v>33</v>
      </c>
      <c r="I853" s="16" t="str">
        <f>IF(AND(People!$J853&gt;=16,People!$J853&lt;=25),"16-25",IF(AND(People!$J853&gt;=26,People!$J853&lt;=35),"26-35",IF(AND(People!$J853&gt;=36,People!$J853&lt;=45),"36-45",IF(AND(People!$J853&gt;=46,People!$J853&lt;=55),"46-55",IF(AND(People!$J853&gt;=56,People!$J853&lt;=65),"56-65",IF(AND(People!$J853&gt;=66,People!$J853&lt;=75),"66-75","ALL"))))))</f>
        <v>26-35</v>
      </c>
      <c r="J853" t="str">
        <f>Table5[[#This Row],[Kid Home]]</f>
        <v>Yes</v>
      </c>
      <c r="K853" t="str">
        <f>Table5[[#This Row],[TennHome]]</f>
        <v>No</v>
      </c>
    </row>
    <row r="854" spans="1:11" ht="16.5" x14ac:dyDescent="0.3">
      <c r="A854" s="6">
        <f>Table2[[#This Row],[MntWines]]</f>
        <v>224</v>
      </c>
      <c r="B854" s="6">
        <f>Table2[[#This Row],[MntFruits]]</f>
        <v>2</v>
      </c>
      <c r="C854" s="6">
        <f>Table2[[#This Row],[MntMeatProducts]]</f>
        <v>25</v>
      </c>
      <c r="D854" s="6">
        <f>Table2[[#This Row],[MntFishProducts]]</f>
        <v>7</v>
      </c>
      <c r="E854" s="6">
        <f>Table2[[#This Row],[MntSweetProducts]]</f>
        <v>0</v>
      </c>
      <c r="F854" s="6">
        <f>Table2[[#This Row],[MntGoldProds]]</f>
        <v>110</v>
      </c>
      <c r="G854" s="8">
        <f>Table5[[#This Row],[Age]]</f>
        <v>39</v>
      </c>
      <c r="H854" s="17" t="s">
        <v>33</v>
      </c>
      <c r="I854" s="16" t="str">
        <f>IF(AND(People!$J854&gt;=16,People!$J854&lt;=25),"16-25",IF(AND(People!$J854&gt;=26,People!$J854&lt;=35),"26-35",IF(AND(People!$J854&gt;=36,People!$J854&lt;=45),"36-45",IF(AND(People!$J854&gt;=46,People!$J854&lt;=55),"46-55",IF(AND(People!$J854&gt;=56,People!$J854&lt;=65),"56-65",IF(AND(People!$J854&gt;=66,People!$J854&lt;=75),"66-75","ALL"))))))</f>
        <v>36-45</v>
      </c>
      <c r="J854" t="str">
        <f>Table5[[#This Row],[Kid Home]]</f>
        <v>No</v>
      </c>
      <c r="K854" t="str">
        <f>Table5[[#This Row],[TennHome]]</f>
        <v>Yes</v>
      </c>
    </row>
    <row r="855" spans="1:11" ht="16.5" x14ac:dyDescent="0.3">
      <c r="A855" s="4">
        <f>Table2[[#This Row],[MntWines]]</f>
        <v>384</v>
      </c>
      <c r="B855" s="4">
        <f>Table2[[#This Row],[MntFruits]]</f>
        <v>0</v>
      </c>
      <c r="C855" s="4">
        <f>Table2[[#This Row],[MntMeatProducts]]</f>
        <v>102</v>
      </c>
      <c r="D855" s="4">
        <f>Table2[[#This Row],[MntFishProducts]]</f>
        <v>21</v>
      </c>
      <c r="E855" s="4">
        <f>Table2[[#This Row],[MntSweetProducts]]</f>
        <v>32</v>
      </c>
      <c r="F855" s="4">
        <f>Table2[[#This Row],[MntGoldProds]]</f>
        <v>5</v>
      </c>
      <c r="G855" s="8">
        <f>Table5[[#This Row],[Age]]</f>
        <v>60</v>
      </c>
      <c r="H855" s="2" t="s">
        <v>31</v>
      </c>
      <c r="I855" s="16" t="str">
        <f>IF(AND(People!$J855&gt;=16,People!$J855&lt;=25),"16-25",IF(AND(People!$J855&gt;=26,People!$J855&lt;=35),"26-35",IF(AND(People!$J855&gt;=36,People!$J855&lt;=45),"36-45",IF(AND(People!$J855&gt;=46,People!$J855&lt;=55),"46-55",IF(AND(People!$J855&gt;=56,People!$J855&lt;=65),"56-65",IF(AND(People!$J855&gt;=66,People!$J855&lt;=75),"66-75","ALL"))))))</f>
        <v>56-65</v>
      </c>
      <c r="J855" t="str">
        <f>Table5[[#This Row],[Kid Home]]</f>
        <v>No</v>
      </c>
      <c r="K855" t="str">
        <f>Table5[[#This Row],[TennHome]]</f>
        <v>Yes</v>
      </c>
    </row>
    <row r="856" spans="1:11" ht="16.5" x14ac:dyDescent="0.3">
      <c r="A856" s="6">
        <f>Table2[[#This Row],[MntWines]]</f>
        <v>556</v>
      </c>
      <c r="B856" s="6">
        <f>Table2[[#This Row],[MntFruits]]</f>
        <v>54</v>
      </c>
      <c r="C856" s="6">
        <f>Table2[[#This Row],[MntMeatProducts]]</f>
        <v>845</v>
      </c>
      <c r="D856" s="6">
        <f>Table2[[#This Row],[MntFishProducts]]</f>
        <v>202</v>
      </c>
      <c r="E856" s="6">
        <f>Table2[[#This Row],[MntSweetProducts]]</f>
        <v>133</v>
      </c>
      <c r="F856" s="6">
        <f>Table2[[#This Row],[MntGoldProds]]</f>
        <v>63</v>
      </c>
      <c r="G856" s="8">
        <f>Table5[[#This Row],[Age]]</f>
        <v>55</v>
      </c>
      <c r="H856" s="17" t="s">
        <v>33</v>
      </c>
      <c r="I856" s="16" t="str">
        <f>IF(AND(People!$J856&gt;=16,People!$J856&lt;=25),"16-25",IF(AND(People!$J856&gt;=26,People!$J856&lt;=35),"26-35",IF(AND(People!$J856&gt;=36,People!$J856&lt;=45),"36-45",IF(AND(People!$J856&gt;=46,People!$J856&lt;=55),"46-55",IF(AND(People!$J856&gt;=56,People!$J856&lt;=65),"56-65",IF(AND(People!$J856&gt;=66,People!$J856&lt;=75),"66-75","ALL"))))))</f>
        <v>46-55</v>
      </c>
      <c r="J856" t="str">
        <f>Table5[[#This Row],[Kid Home]]</f>
        <v>No</v>
      </c>
      <c r="K856" t="str">
        <f>Table5[[#This Row],[TennHome]]</f>
        <v>No</v>
      </c>
    </row>
    <row r="857" spans="1:11" ht="16.5" x14ac:dyDescent="0.3">
      <c r="A857" s="4">
        <f>Table2[[#This Row],[MntWines]]</f>
        <v>24</v>
      </c>
      <c r="B857" s="4">
        <f>Table2[[#This Row],[MntFruits]]</f>
        <v>0</v>
      </c>
      <c r="C857" s="4">
        <f>Table2[[#This Row],[MntMeatProducts]]</f>
        <v>2</v>
      </c>
      <c r="D857" s="4">
        <f>Table2[[#This Row],[MntFishProducts]]</f>
        <v>0</v>
      </c>
      <c r="E857" s="4">
        <f>Table2[[#This Row],[MntSweetProducts]]</f>
        <v>0</v>
      </c>
      <c r="F857" s="4">
        <f>Table2[[#This Row],[MntGoldProds]]</f>
        <v>9</v>
      </c>
      <c r="G857" s="8">
        <f>Table5[[#This Row],[Age]]</f>
        <v>48</v>
      </c>
      <c r="H857" s="2" t="s">
        <v>30</v>
      </c>
      <c r="I857" s="16" t="str">
        <f>IF(AND(People!$J857&gt;=16,People!$J857&lt;=25),"16-25",IF(AND(People!$J857&gt;=26,People!$J857&lt;=35),"26-35",IF(AND(People!$J857&gt;=36,People!$J857&lt;=45),"36-45",IF(AND(People!$J857&gt;=46,People!$J857&lt;=55),"46-55",IF(AND(People!$J857&gt;=56,People!$J857&lt;=65),"56-65",IF(AND(People!$J857&gt;=66,People!$J857&lt;=75),"66-75","ALL"))))))</f>
        <v>46-55</v>
      </c>
      <c r="J857" t="str">
        <f>Table5[[#This Row],[Kid Home]]</f>
        <v>Yes</v>
      </c>
      <c r="K857" t="str">
        <f>Table5[[#This Row],[TennHome]]</f>
        <v>Yes</v>
      </c>
    </row>
    <row r="858" spans="1:11" ht="16.5" x14ac:dyDescent="0.3">
      <c r="A858" s="6">
        <f>Table2[[#This Row],[MntWines]]</f>
        <v>408</v>
      </c>
      <c r="B858" s="6">
        <f>Table2[[#This Row],[MntFruits]]</f>
        <v>0</v>
      </c>
      <c r="C858" s="6">
        <f>Table2[[#This Row],[MntMeatProducts]]</f>
        <v>21</v>
      </c>
      <c r="D858" s="6">
        <f>Table2[[#This Row],[MntFishProducts]]</f>
        <v>0</v>
      </c>
      <c r="E858" s="6">
        <f>Table2[[#This Row],[MntSweetProducts]]</f>
        <v>0</v>
      </c>
      <c r="F858" s="6">
        <f>Table2[[#This Row],[MntGoldProds]]</f>
        <v>17</v>
      </c>
      <c r="G858" s="8">
        <f>Table5[[#This Row],[Age]]</f>
        <v>40</v>
      </c>
      <c r="H858" s="17" t="s">
        <v>33</v>
      </c>
      <c r="I858" s="16" t="str">
        <f>IF(AND(People!$J858&gt;=16,People!$J858&lt;=25),"16-25",IF(AND(People!$J858&gt;=26,People!$J858&lt;=35),"26-35",IF(AND(People!$J858&gt;=36,People!$J858&lt;=45),"36-45",IF(AND(People!$J858&gt;=46,People!$J858&lt;=55),"46-55",IF(AND(People!$J858&gt;=56,People!$J858&lt;=65),"56-65",IF(AND(People!$J858&gt;=66,People!$J858&lt;=75),"66-75","ALL"))))))</f>
        <v>36-45</v>
      </c>
      <c r="J858" t="str">
        <f>Table5[[#This Row],[Kid Home]]</f>
        <v>No</v>
      </c>
      <c r="K858" t="str">
        <f>Table5[[#This Row],[TennHome]]</f>
        <v>Yes</v>
      </c>
    </row>
    <row r="859" spans="1:11" ht="16.5" x14ac:dyDescent="0.3">
      <c r="A859" s="4">
        <f>Table2[[#This Row],[MntWines]]</f>
        <v>265</v>
      </c>
      <c r="B859" s="4">
        <f>Table2[[#This Row],[MntFruits]]</f>
        <v>199</v>
      </c>
      <c r="C859" s="4">
        <f>Table2[[#This Row],[MntMeatProducts]]</f>
        <v>303</v>
      </c>
      <c r="D859" s="4">
        <f>Table2[[#This Row],[MntFishProducts]]</f>
        <v>234</v>
      </c>
      <c r="E859" s="4">
        <f>Table2[[#This Row],[MntSweetProducts]]</f>
        <v>9</v>
      </c>
      <c r="F859" s="4">
        <f>Table2[[#This Row],[MntGoldProds]]</f>
        <v>170</v>
      </c>
      <c r="G859" s="8">
        <f>Table5[[#This Row],[Age]]</f>
        <v>34</v>
      </c>
      <c r="H859" s="2" t="s">
        <v>33</v>
      </c>
      <c r="I859" s="16" t="str">
        <f>IF(AND(People!$J859&gt;=16,People!$J859&lt;=25),"16-25",IF(AND(People!$J859&gt;=26,People!$J859&lt;=35),"26-35",IF(AND(People!$J859&gt;=36,People!$J859&lt;=45),"36-45",IF(AND(People!$J859&gt;=46,People!$J859&lt;=55),"46-55",IF(AND(People!$J859&gt;=56,People!$J859&lt;=65),"56-65",IF(AND(People!$J859&gt;=66,People!$J859&lt;=75),"66-75","ALL"))))))</f>
        <v>26-35</v>
      </c>
      <c r="J859" t="str">
        <f>Table5[[#This Row],[Kid Home]]</f>
        <v>No</v>
      </c>
      <c r="K859" t="str">
        <f>Table5[[#This Row],[TennHome]]</f>
        <v>Yes</v>
      </c>
    </row>
    <row r="860" spans="1:11" ht="16.5" x14ac:dyDescent="0.3">
      <c r="A860" s="6">
        <f>Table2[[#This Row],[MntWines]]</f>
        <v>34</v>
      </c>
      <c r="B860" s="6">
        <f>Table2[[#This Row],[MntFruits]]</f>
        <v>0</v>
      </c>
      <c r="C860" s="6">
        <f>Table2[[#This Row],[MntMeatProducts]]</f>
        <v>7</v>
      </c>
      <c r="D860" s="6">
        <f>Table2[[#This Row],[MntFishProducts]]</f>
        <v>0</v>
      </c>
      <c r="E860" s="6">
        <f>Table2[[#This Row],[MntSweetProducts]]</f>
        <v>0</v>
      </c>
      <c r="F860" s="6">
        <f>Table2[[#This Row],[MntGoldProds]]</f>
        <v>0</v>
      </c>
      <c r="G860" s="8">
        <f>Table5[[#This Row],[Age]]</f>
        <v>41</v>
      </c>
      <c r="H860" s="17" t="s">
        <v>31</v>
      </c>
      <c r="I860" s="16" t="str">
        <f>IF(AND(People!$J860&gt;=16,People!$J860&lt;=25),"16-25",IF(AND(People!$J860&gt;=26,People!$J860&lt;=35),"26-35",IF(AND(People!$J860&gt;=36,People!$J860&lt;=45),"36-45",IF(AND(People!$J860&gt;=46,People!$J860&lt;=55),"46-55",IF(AND(People!$J860&gt;=56,People!$J860&lt;=65),"56-65",IF(AND(People!$J860&gt;=66,People!$J860&lt;=75),"66-75","ALL"))))))</f>
        <v>36-45</v>
      </c>
      <c r="J860" t="str">
        <f>Table5[[#This Row],[Kid Home]]</f>
        <v>No</v>
      </c>
      <c r="K860" t="str">
        <f>Table5[[#This Row],[TennHome]]</f>
        <v>Yes</v>
      </c>
    </row>
    <row r="861" spans="1:11" ht="16.5" x14ac:dyDescent="0.3">
      <c r="A861" s="4">
        <f>Table2[[#This Row],[MntWines]]</f>
        <v>374</v>
      </c>
      <c r="B861" s="4">
        <f>Table2[[#This Row],[MntFruits]]</f>
        <v>64</v>
      </c>
      <c r="C861" s="4">
        <f>Table2[[#This Row],[MntMeatProducts]]</f>
        <v>116</v>
      </c>
      <c r="D861" s="4">
        <f>Table2[[#This Row],[MntFishProducts]]</f>
        <v>84</v>
      </c>
      <c r="E861" s="4">
        <f>Table2[[#This Row],[MntSweetProducts]]</f>
        <v>25</v>
      </c>
      <c r="F861" s="4">
        <f>Table2[[#This Row],[MntGoldProds]]</f>
        <v>64</v>
      </c>
      <c r="G861" s="8">
        <f>Table5[[#This Row],[Age]]</f>
        <v>28</v>
      </c>
      <c r="H861" s="2" t="s">
        <v>33</v>
      </c>
      <c r="I861" s="16" t="str">
        <f>IF(AND(People!$J861&gt;=16,People!$J861&lt;=25),"16-25",IF(AND(People!$J861&gt;=26,People!$J861&lt;=35),"26-35",IF(AND(People!$J861&gt;=36,People!$J861&lt;=45),"36-45",IF(AND(People!$J861&gt;=46,People!$J861&lt;=55),"46-55",IF(AND(People!$J861&gt;=56,People!$J861&lt;=65),"56-65",IF(AND(People!$J861&gt;=66,People!$J861&lt;=75),"66-75","ALL"))))))</f>
        <v>26-35</v>
      </c>
      <c r="J861" t="str">
        <f>Table5[[#This Row],[Kid Home]]</f>
        <v>Yes</v>
      </c>
      <c r="K861" t="str">
        <f>Table5[[#This Row],[TennHome]]</f>
        <v>No</v>
      </c>
    </row>
    <row r="862" spans="1:11" ht="16.5" x14ac:dyDescent="0.3">
      <c r="A862" s="6">
        <f>Table2[[#This Row],[MntWines]]</f>
        <v>27</v>
      </c>
      <c r="B862" s="6">
        <f>Table2[[#This Row],[MntFruits]]</f>
        <v>2</v>
      </c>
      <c r="C862" s="6">
        <f>Table2[[#This Row],[MntMeatProducts]]</f>
        <v>10</v>
      </c>
      <c r="D862" s="6">
        <f>Table2[[#This Row],[MntFishProducts]]</f>
        <v>0</v>
      </c>
      <c r="E862" s="6">
        <f>Table2[[#This Row],[MntSweetProducts]]</f>
        <v>0</v>
      </c>
      <c r="F862" s="6">
        <f>Table2[[#This Row],[MntGoldProds]]</f>
        <v>1</v>
      </c>
      <c r="G862" s="8">
        <f>Table5[[#This Row],[Age]]</f>
        <v>46</v>
      </c>
      <c r="H862" s="17" t="s">
        <v>31</v>
      </c>
      <c r="I862" s="16" t="str">
        <f>IF(AND(People!$J862&gt;=16,People!$J862&lt;=25),"16-25",IF(AND(People!$J862&gt;=26,People!$J862&lt;=35),"26-35",IF(AND(People!$J862&gt;=36,People!$J862&lt;=45),"36-45",IF(AND(People!$J862&gt;=46,People!$J862&lt;=55),"46-55",IF(AND(People!$J862&gt;=56,People!$J862&lt;=65),"56-65",IF(AND(People!$J862&gt;=66,People!$J862&lt;=75),"66-75","ALL"))))))</f>
        <v>46-55</v>
      </c>
      <c r="J862" t="str">
        <f>Table5[[#This Row],[Kid Home]]</f>
        <v>Yes</v>
      </c>
      <c r="K862" t="str">
        <f>Table5[[#This Row],[TennHome]]</f>
        <v>Yes</v>
      </c>
    </row>
    <row r="863" spans="1:11" ht="16.5" x14ac:dyDescent="0.3">
      <c r="A863" s="4">
        <f>Table2[[#This Row],[MntWines]]</f>
        <v>600</v>
      </c>
      <c r="B863" s="4">
        <f>Table2[[#This Row],[MntFruits]]</f>
        <v>20</v>
      </c>
      <c r="C863" s="4">
        <f>Table2[[#This Row],[MntMeatProducts]]</f>
        <v>350</v>
      </c>
      <c r="D863" s="4">
        <f>Table2[[#This Row],[MntFishProducts]]</f>
        <v>29</v>
      </c>
      <c r="E863" s="4">
        <f>Table2[[#This Row],[MntSweetProducts]]</f>
        <v>30</v>
      </c>
      <c r="F863" s="4">
        <f>Table2[[#This Row],[MntGoldProds]]</f>
        <v>33</v>
      </c>
      <c r="G863" s="8">
        <f>Table5[[#This Row],[Age]]</f>
        <v>24</v>
      </c>
      <c r="H863" s="2" t="s">
        <v>31</v>
      </c>
      <c r="I863" s="16" t="str">
        <f>IF(AND(People!$J863&gt;=16,People!$J863&lt;=25),"16-25",IF(AND(People!$J863&gt;=26,People!$J863&lt;=35),"26-35",IF(AND(People!$J863&gt;=36,People!$J863&lt;=45),"36-45",IF(AND(People!$J863&gt;=46,People!$J863&lt;=55),"46-55",IF(AND(People!$J863&gt;=56,People!$J863&lt;=65),"56-65",IF(AND(People!$J863&gt;=66,People!$J863&lt;=75),"66-75","ALL"))))))</f>
        <v>16-25</v>
      </c>
      <c r="J863" t="str">
        <f>Table5[[#This Row],[Kid Home]]</f>
        <v>No</v>
      </c>
      <c r="K863" t="str">
        <f>Table5[[#This Row],[TennHome]]</f>
        <v>No</v>
      </c>
    </row>
    <row r="864" spans="1:11" ht="16.5" x14ac:dyDescent="0.3">
      <c r="A864" s="6">
        <f>Table2[[#This Row],[MntWines]]</f>
        <v>13</v>
      </c>
      <c r="B864" s="6">
        <f>Table2[[#This Row],[MntFruits]]</f>
        <v>2</v>
      </c>
      <c r="C864" s="6">
        <f>Table2[[#This Row],[MntMeatProducts]]</f>
        <v>18</v>
      </c>
      <c r="D864" s="6">
        <f>Table2[[#This Row],[MntFishProducts]]</f>
        <v>6</v>
      </c>
      <c r="E864" s="6">
        <f>Table2[[#This Row],[MntSweetProducts]]</f>
        <v>1</v>
      </c>
      <c r="F864" s="6">
        <f>Table2[[#This Row],[MntGoldProds]]</f>
        <v>0</v>
      </c>
      <c r="G864" s="8">
        <f>Table5[[#This Row],[Age]]</f>
        <v>45</v>
      </c>
      <c r="H864" s="17" t="s">
        <v>33</v>
      </c>
      <c r="I864" s="16" t="str">
        <f>IF(AND(People!$J864&gt;=16,People!$J864&lt;=25),"16-25",IF(AND(People!$J864&gt;=26,People!$J864&lt;=35),"26-35",IF(AND(People!$J864&gt;=36,People!$J864&lt;=45),"36-45",IF(AND(People!$J864&gt;=46,People!$J864&lt;=55),"46-55",IF(AND(People!$J864&gt;=56,People!$J864&lt;=65),"56-65",IF(AND(People!$J864&gt;=66,People!$J864&lt;=75),"66-75","ALL"))))))</f>
        <v>36-45</v>
      </c>
      <c r="J864" t="str">
        <f>Table5[[#This Row],[Kid Home]]</f>
        <v>Yes</v>
      </c>
      <c r="K864" t="str">
        <f>Table5[[#This Row],[TennHome]]</f>
        <v>No</v>
      </c>
    </row>
    <row r="865" spans="1:11" ht="16.5" x14ac:dyDescent="0.3">
      <c r="A865" s="4">
        <f>Table2[[#This Row],[MntWines]]</f>
        <v>167</v>
      </c>
      <c r="B865" s="4">
        <f>Table2[[#This Row],[MntFruits]]</f>
        <v>2</v>
      </c>
      <c r="C865" s="4">
        <f>Table2[[#This Row],[MntMeatProducts]]</f>
        <v>89</v>
      </c>
      <c r="D865" s="4">
        <f>Table2[[#This Row],[MntFishProducts]]</f>
        <v>0</v>
      </c>
      <c r="E865" s="4">
        <f>Table2[[#This Row],[MntSweetProducts]]</f>
        <v>0</v>
      </c>
      <c r="F865" s="4">
        <f>Table2[[#This Row],[MntGoldProds]]</f>
        <v>34</v>
      </c>
      <c r="G865" s="8">
        <f>Table5[[#This Row],[Age]]</f>
        <v>45</v>
      </c>
      <c r="H865" s="2" t="s">
        <v>31</v>
      </c>
      <c r="I865" s="16" t="str">
        <f>IF(AND(People!$J865&gt;=16,People!$J865&lt;=25),"16-25",IF(AND(People!$J865&gt;=26,People!$J865&lt;=35),"26-35",IF(AND(People!$J865&gt;=36,People!$J865&lt;=45),"36-45",IF(AND(People!$J865&gt;=46,People!$J865&lt;=55),"46-55",IF(AND(People!$J865&gt;=56,People!$J865&lt;=65),"56-65",IF(AND(People!$J865&gt;=66,People!$J865&lt;=75),"66-75","ALL"))))))</f>
        <v>36-45</v>
      </c>
      <c r="J865" t="str">
        <f>Table5[[#This Row],[Kid Home]]</f>
        <v>Yes</v>
      </c>
      <c r="K865" t="str">
        <f>Table5[[#This Row],[TennHome]]</f>
        <v>Yes</v>
      </c>
    </row>
    <row r="866" spans="1:11" ht="16.5" x14ac:dyDescent="0.3">
      <c r="A866" s="6">
        <f>Table2[[#This Row],[MntWines]]</f>
        <v>0</v>
      </c>
      <c r="B866" s="6">
        <f>Table2[[#This Row],[MntFruits]]</f>
        <v>2</v>
      </c>
      <c r="C866" s="6">
        <f>Table2[[#This Row],[MntMeatProducts]]</f>
        <v>3</v>
      </c>
      <c r="D866" s="6">
        <f>Table2[[#This Row],[MntFishProducts]]</f>
        <v>4</v>
      </c>
      <c r="E866" s="6">
        <f>Table2[[#This Row],[MntSweetProducts]]</f>
        <v>1</v>
      </c>
      <c r="F866" s="6">
        <f>Table2[[#This Row],[MntGoldProds]]</f>
        <v>5</v>
      </c>
      <c r="G866" s="8">
        <f>Table5[[#This Row],[Age]]</f>
        <v>26</v>
      </c>
      <c r="H866" s="17" t="s">
        <v>30</v>
      </c>
      <c r="I866" s="16" t="str">
        <f>IF(AND(People!$J866&gt;=16,People!$J866&lt;=25),"16-25",IF(AND(People!$J866&gt;=26,People!$J866&lt;=35),"26-35",IF(AND(People!$J866&gt;=36,People!$J866&lt;=45),"36-45",IF(AND(People!$J866&gt;=46,People!$J866&lt;=55),"46-55",IF(AND(People!$J866&gt;=56,People!$J866&lt;=65),"56-65",IF(AND(People!$J866&gt;=66,People!$J866&lt;=75),"66-75","ALL"))))))</f>
        <v>26-35</v>
      </c>
      <c r="J866" t="str">
        <f>Table5[[#This Row],[Kid Home]]</f>
        <v>No</v>
      </c>
      <c r="K866" t="str">
        <f>Table5[[#This Row],[TennHome]]</f>
        <v>No</v>
      </c>
    </row>
    <row r="867" spans="1:11" ht="16.5" x14ac:dyDescent="0.3">
      <c r="A867" s="4">
        <f>Table2[[#This Row],[MntWines]]</f>
        <v>46</v>
      </c>
      <c r="B867" s="4">
        <f>Table2[[#This Row],[MntFruits]]</f>
        <v>35</v>
      </c>
      <c r="C867" s="4">
        <f>Table2[[#This Row],[MntMeatProducts]]</f>
        <v>69</v>
      </c>
      <c r="D867" s="4">
        <f>Table2[[#This Row],[MntFishProducts]]</f>
        <v>84</v>
      </c>
      <c r="E867" s="4">
        <f>Table2[[#This Row],[MntSweetProducts]]</f>
        <v>41</v>
      </c>
      <c r="F867" s="4">
        <f>Table2[[#This Row],[MntGoldProds]]</f>
        <v>66</v>
      </c>
      <c r="G867" s="8">
        <f>Table5[[#This Row],[Age]]</f>
        <v>23</v>
      </c>
      <c r="H867" s="2" t="s">
        <v>31</v>
      </c>
      <c r="I867" s="16" t="str">
        <f>IF(AND(People!$J867&gt;=16,People!$J867&lt;=25),"16-25",IF(AND(People!$J867&gt;=26,People!$J867&lt;=35),"26-35",IF(AND(People!$J867&gt;=36,People!$J867&lt;=45),"36-45",IF(AND(People!$J867&gt;=46,People!$J867&lt;=55),"46-55",IF(AND(People!$J867&gt;=56,People!$J867&lt;=65),"56-65",IF(AND(People!$J867&gt;=66,People!$J867&lt;=75),"66-75","ALL"))))))</f>
        <v>16-25</v>
      </c>
      <c r="J867" t="str">
        <f>Table5[[#This Row],[Kid Home]]</f>
        <v>Yes</v>
      </c>
      <c r="K867" t="str">
        <f>Table5[[#This Row],[TennHome]]</f>
        <v>No</v>
      </c>
    </row>
    <row r="868" spans="1:11" ht="16.5" x14ac:dyDescent="0.3">
      <c r="A868" s="6">
        <f>Table2[[#This Row],[MntWines]]</f>
        <v>88</v>
      </c>
      <c r="B868" s="6">
        <f>Table2[[#This Row],[MntFruits]]</f>
        <v>39</v>
      </c>
      <c r="C868" s="6">
        <f>Table2[[#This Row],[MntMeatProducts]]</f>
        <v>78</v>
      </c>
      <c r="D868" s="6">
        <f>Table2[[#This Row],[MntFishProducts]]</f>
        <v>58</v>
      </c>
      <c r="E868" s="6">
        <f>Table2[[#This Row],[MntSweetProducts]]</f>
        <v>13</v>
      </c>
      <c r="F868" s="6">
        <f>Table2[[#This Row],[MntGoldProds]]</f>
        <v>93</v>
      </c>
      <c r="G868" s="8">
        <f>Table5[[#This Row],[Age]]</f>
        <v>38</v>
      </c>
      <c r="H868" s="17" t="s">
        <v>30</v>
      </c>
      <c r="I868" s="16" t="str">
        <f>IF(AND(People!$J868&gt;=16,People!$J868&lt;=25),"16-25",IF(AND(People!$J868&gt;=26,People!$J868&lt;=35),"26-35",IF(AND(People!$J868&gt;=36,People!$J868&lt;=45),"36-45",IF(AND(People!$J868&gt;=46,People!$J868&lt;=55),"46-55",IF(AND(People!$J868&gt;=56,People!$J868&lt;=65),"56-65",IF(AND(People!$J868&gt;=66,People!$J868&lt;=75),"66-75","ALL"))))))</f>
        <v>36-45</v>
      </c>
      <c r="J868" t="str">
        <f>Table5[[#This Row],[Kid Home]]</f>
        <v>Yes</v>
      </c>
      <c r="K868" t="str">
        <f>Table5[[#This Row],[TennHome]]</f>
        <v>No</v>
      </c>
    </row>
    <row r="869" spans="1:11" ht="16.5" x14ac:dyDescent="0.3">
      <c r="A869" s="4">
        <f>Table2[[#This Row],[MntWines]]</f>
        <v>243</v>
      </c>
      <c r="B869" s="4">
        <f>Table2[[#This Row],[MntFruits]]</f>
        <v>11</v>
      </c>
      <c r="C869" s="4">
        <f>Table2[[#This Row],[MntMeatProducts]]</f>
        <v>119</v>
      </c>
      <c r="D869" s="4">
        <f>Table2[[#This Row],[MntFishProducts]]</f>
        <v>10</v>
      </c>
      <c r="E869" s="4">
        <f>Table2[[#This Row],[MntSweetProducts]]</f>
        <v>3</v>
      </c>
      <c r="F869" s="4">
        <f>Table2[[#This Row],[MntGoldProds]]</f>
        <v>15</v>
      </c>
      <c r="G869" s="8">
        <f>Table5[[#This Row],[Age]]</f>
        <v>40</v>
      </c>
      <c r="H869" s="2" t="s">
        <v>30</v>
      </c>
      <c r="I869" s="16" t="str">
        <f>IF(AND(People!$J869&gt;=16,People!$J869&lt;=25),"16-25",IF(AND(People!$J869&gt;=26,People!$J869&lt;=35),"26-35",IF(AND(People!$J869&gt;=36,People!$J869&lt;=45),"36-45",IF(AND(People!$J869&gt;=46,People!$J869&lt;=55),"46-55",IF(AND(People!$J869&gt;=56,People!$J869&lt;=65),"56-65",IF(AND(People!$J869&gt;=66,People!$J869&lt;=75),"66-75","ALL"))))))</f>
        <v>36-45</v>
      </c>
      <c r="J869" t="str">
        <f>Table5[[#This Row],[Kid Home]]</f>
        <v>No</v>
      </c>
      <c r="K869" t="str">
        <f>Table5[[#This Row],[TennHome]]</f>
        <v>Yes</v>
      </c>
    </row>
    <row r="870" spans="1:11" ht="16.5" x14ac:dyDescent="0.3">
      <c r="A870" s="6">
        <f>Table2[[#This Row],[MntWines]]</f>
        <v>275</v>
      </c>
      <c r="B870" s="6">
        <f>Table2[[#This Row],[MntFruits]]</f>
        <v>11</v>
      </c>
      <c r="C870" s="6">
        <f>Table2[[#This Row],[MntMeatProducts]]</f>
        <v>68</v>
      </c>
      <c r="D870" s="6">
        <f>Table2[[#This Row],[MntFishProducts]]</f>
        <v>25</v>
      </c>
      <c r="E870" s="6">
        <f>Table2[[#This Row],[MntSweetProducts]]</f>
        <v>7</v>
      </c>
      <c r="F870" s="6">
        <f>Table2[[#This Row],[MntGoldProds]]</f>
        <v>7</v>
      </c>
      <c r="G870" s="8">
        <f>Table5[[#This Row],[Age]]</f>
        <v>47</v>
      </c>
      <c r="H870" s="17" t="s">
        <v>31</v>
      </c>
      <c r="I870" s="16" t="str">
        <f>IF(AND(People!$J870&gt;=16,People!$J870&lt;=25),"16-25",IF(AND(People!$J870&gt;=26,People!$J870&lt;=35),"26-35",IF(AND(People!$J870&gt;=36,People!$J870&lt;=45),"36-45",IF(AND(People!$J870&gt;=46,People!$J870&lt;=55),"46-55",IF(AND(People!$J870&gt;=56,People!$J870&lt;=65),"56-65",IF(AND(People!$J870&gt;=66,People!$J870&lt;=75),"66-75","ALL"))))))</f>
        <v>46-55</v>
      </c>
      <c r="J870" t="str">
        <f>Table5[[#This Row],[Kid Home]]</f>
        <v>No</v>
      </c>
      <c r="K870" t="str">
        <f>Table5[[#This Row],[TennHome]]</f>
        <v>Yes</v>
      </c>
    </row>
    <row r="871" spans="1:11" ht="16.5" x14ac:dyDescent="0.3">
      <c r="A871" s="4">
        <f>Table2[[#This Row],[MntWines]]</f>
        <v>6</v>
      </c>
      <c r="B871" s="4">
        <f>Table2[[#This Row],[MntFruits]]</f>
        <v>0</v>
      </c>
      <c r="C871" s="4">
        <f>Table2[[#This Row],[MntMeatProducts]]</f>
        <v>4</v>
      </c>
      <c r="D871" s="4">
        <f>Table2[[#This Row],[MntFishProducts]]</f>
        <v>0</v>
      </c>
      <c r="E871" s="4">
        <f>Table2[[#This Row],[MntSweetProducts]]</f>
        <v>0</v>
      </c>
      <c r="F871" s="4">
        <f>Table2[[#This Row],[MntGoldProds]]</f>
        <v>0</v>
      </c>
      <c r="G871" s="8">
        <f>Table5[[#This Row],[Age]]</f>
        <v>27</v>
      </c>
      <c r="H871" s="2" t="s">
        <v>31</v>
      </c>
      <c r="I871" s="16" t="str">
        <f>IF(AND(People!$J871&gt;=16,People!$J871&lt;=25),"16-25",IF(AND(People!$J871&gt;=26,People!$J871&lt;=35),"26-35",IF(AND(People!$J871&gt;=36,People!$J871&lt;=45),"36-45",IF(AND(People!$J871&gt;=46,People!$J871&lt;=55),"46-55",IF(AND(People!$J871&gt;=56,People!$J871&lt;=65),"56-65",IF(AND(People!$J871&gt;=66,People!$J871&lt;=75),"66-75","ALL"))))))</f>
        <v>26-35</v>
      </c>
      <c r="J871" t="str">
        <f>Table5[[#This Row],[Kid Home]]</f>
        <v>Yes</v>
      </c>
      <c r="K871" t="str">
        <f>Table5[[#This Row],[TennHome]]</f>
        <v>No</v>
      </c>
    </row>
    <row r="872" spans="1:11" ht="16.5" x14ac:dyDescent="0.3">
      <c r="A872" s="6">
        <f>Table2[[#This Row],[MntWines]]</f>
        <v>121</v>
      </c>
      <c r="B872" s="6">
        <f>Table2[[#This Row],[MntFruits]]</f>
        <v>62</v>
      </c>
      <c r="C872" s="6">
        <f>Table2[[#This Row],[MntMeatProducts]]</f>
        <v>90</v>
      </c>
      <c r="D872" s="6">
        <f>Table2[[#This Row],[MntFishProducts]]</f>
        <v>68</v>
      </c>
      <c r="E872" s="6">
        <f>Table2[[#This Row],[MntSweetProducts]]</f>
        <v>20</v>
      </c>
      <c r="F872" s="6">
        <f>Table2[[#This Row],[MntGoldProds]]</f>
        <v>125</v>
      </c>
      <c r="G872" s="8">
        <f>Table5[[#This Row],[Age]]</f>
        <v>35</v>
      </c>
      <c r="H872" s="17" t="s">
        <v>31</v>
      </c>
      <c r="I872" s="16" t="str">
        <f>IF(AND(People!$J872&gt;=16,People!$J872&lt;=25),"16-25",IF(AND(People!$J872&gt;=26,People!$J872&lt;=35),"26-35",IF(AND(People!$J872&gt;=36,People!$J872&lt;=45),"36-45",IF(AND(People!$J872&gt;=46,People!$J872&lt;=55),"46-55",IF(AND(People!$J872&gt;=56,People!$J872&lt;=65),"56-65",IF(AND(People!$J872&gt;=66,People!$J872&lt;=75),"66-75","ALL"))))))</f>
        <v>26-35</v>
      </c>
      <c r="J872" t="str">
        <f>Table5[[#This Row],[Kid Home]]</f>
        <v>No</v>
      </c>
      <c r="K872" t="str">
        <f>Table5[[#This Row],[TennHome]]</f>
        <v>Yes</v>
      </c>
    </row>
    <row r="873" spans="1:11" ht="16.5" x14ac:dyDescent="0.3">
      <c r="A873" s="4">
        <f>Table2[[#This Row],[MntWines]]</f>
        <v>4</v>
      </c>
      <c r="B873" s="4">
        <f>Table2[[#This Row],[MntFruits]]</f>
        <v>12</v>
      </c>
      <c r="C873" s="4">
        <f>Table2[[#This Row],[MntMeatProducts]]</f>
        <v>15</v>
      </c>
      <c r="D873" s="4">
        <f>Table2[[#This Row],[MntFishProducts]]</f>
        <v>19</v>
      </c>
      <c r="E873" s="4">
        <f>Table2[[#This Row],[MntSweetProducts]]</f>
        <v>7</v>
      </c>
      <c r="F873" s="4">
        <f>Table2[[#This Row],[MntGoldProds]]</f>
        <v>12</v>
      </c>
      <c r="G873" s="8">
        <f>Table5[[#This Row],[Age]]</f>
        <v>33</v>
      </c>
      <c r="H873" s="2" t="s">
        <v>30</v>
      </c>
      <c r="I873" s="16" t="str">
        <f>IF(AND(People!$J873&gt;=16,People!$J873&lt;=25),"16-25",IF(AND(People!$J873&gt;=26,People!$J873&lt;=35),"26-35",IF(AND(People!$J873&gt;=36,People!$J873&lt;=45),"36-45",IF(AND(People!$J873&gt;=46,People!$J873&lt;=55),"46-55",IF(AND(People!$J873&gt;=56,People!$J873&lt;=65),"56-65",IF(AND(People!$J873&gt;=66,People!$J873&lt;=75),"66-75","ALL"))))))</f>
        <v>26-35</v>
      </c>
      <c r="J873" t="str">
        <f>Table5[[#This Row],[Kid Home]]</f>
        <v>Yes</v>
      </c>
      <c r="K873" t="str">
        <f>Table5[[#This Row],[TennHome]]</f>
        <v>No</v>
      </c>
    </row>
    <row r="874" spans="1:11" ht="16.5" x14ac:dyDescent="0.3">
      <c r="A874" s="6">
        <f>Table2[[#This Row],[MntWines]]</f>
        <v>1308</v>
      </c>
      <c r="B874" s="6">
        <f>Table2[[#This Row],[MntFruits]]</f>
        <v>0</v>
      </c>
      <c r="C874" s="6">
        <f>Table2[[#This Row],[MntMeatProducts]]</f>
        <v>396</v>
      </c>
      <c r="D874" s="6">
        <f>Table2[[#This Row],[MntFishProducts]]</f>
        <v>23</v>
      </c>
      <c r="E874" s="6">
        <f>Table2[[#This Row],[MntSweetProducts]]</f>
        <v>0</v>
      </c>
      <c r="F874" s="6">
        <f>Table2[[#This Row],[MntGoldProds]]</f>
        <v>0</v>
      </c>
      <c r="G874" s="8">
        <f>Table5[[#This Row],[Age]]</f>
        <v>30</v>
      </c>
      <c r="H874" s="17" t="s">
        <v>31</v>
      </c>
      <c r="I874" s="16" t="str">
        <f>IF(AND(People!$J874&gt;=16,People!$J874&lt;=25),"16-25",IF(AND(People!$J874&gt;=26,People!$J874&lt;=35),"26-35",IF(AND(People!$J874&gt;=36,People!$J874&lt;=45),"36-45",IF(AND(People!$J874&gt;=46,People!$J874&lt;=55),"46-55",IF(AND(People!$J874&gt;=56,People!$J874&lt;=65),"56-65",IF(AND(People!$J874&gt;=66,People!$J874&lt;=75),"66-75","ALL"))))))</f>
        <v>26-35</v>
      </c>
      <c r="J874" t="str">
        <f>Table5[[#This Row],[Kid Home]]</f>
        <v>No</v>
      </c>
      <c r="K874" t="str">
        <f>Table5[[#This Row],[TennHome]]</f>
        <v>No</v>
      </c>
    </row>
    <row r="875" spans="1:11" ht="16.5" x14ac:dyDescent="0.3">
      <c r="A875" s="4">
        <f>Table2[[#This Row],[MntWines]]</f>
        <v>515</v>
      </c>
      <c r="B875" s="4">
        <f>Table2[[#This Row],[MntFruits]]</f>
        <v>47</v>
      </c>
      <c r="C875" s="4">
        <f>Table2[[#This Row],[MntMeatProducts]]</f>
        <v>267</v>
      </c>
      <c r="D875" s="4">
        <f>Table2[[#This Row],[MntFishProducts]]</f>
        <v>62</v>
      </c>
      <c r="E875" s="4">
        <f>Table2[[#This Row],[MntSweetProducts]]</f>
        <v>66</v>
      </c>
      <c r="F875" s="4">
        <f>Table2[[#This Row],[MntGoldProds]]</f>
        <v>38</v>
      </c>
      <c r="G875" s="8">
        <f>Table5[[#This Row],[Age]]</f>
        <v>55</v>
      </c>
      <c r="H875" s="2" t="s">
        <v>30</v>
      </c>
      <c r="I875" s="16" t="str">
        <f>IF(AND(People!$J875&gt;=16,People!$J875&lt;=25),"16-25",IF(AND(People!$J875&gt;=26,People!$J875&lt;=35),"26-35",IF(AND(People!$J875&gt;=36,People!$J875&lt;=45),"36-45",IF(AND(People!$J875&gt;=46,People!$J875&lt;=55),"46-55",IF(AND(People!$J875&gt;=56,People!$J875&lt;=65),"56-65",IF(AND(People!$J875&gt;=66,People!$J875&lt;=75),"66-75","ALL"))))))</f>
        <v>46-55</v>
      </c>
      <c r="J875" t="str">
        <f>Table5[[#This Row],[Kid Home]]</f>
        <v>No</v>
      </c>
      <c r="K875" t="str">
        <f>Table5[[#This Row],[TennHome]]</f>
        <v>Yes</v>
      </c>
    </row>
    <row r="876" spans="1:11" ht="16.5" x14ac:dyDescent="0.3">
      <c r="A876" s="6">
        <f>Table2[[#This Row],[MntWines]]</f>
        <v>4</v>
      </c>
      <c r="B876" s="6">
        <f>Table2[[#This Row],[MntFruits]]</f>
        <v>0</v>
      </c>
      <c r="C876" s="6">
        <f>Table2[[#This Row],[MntMeatProducts]]</f>
        <v>16</v>
      </c>
      <c r="D876" s="6">
        <f>Table2[[#This Row],[MntFishProducts]]</f>
        <v>17</v>
      </c>
      <c r="E876" s="6">
        <f>Table2[[#This Row],[MntSweetProducts]]</f>
        <v>4</v>
      </c>
      <c r="F876" s="6">
        <f>Table2[[#This Row],[MntGoldProds]]</f>
        <v>4</v>
      </c>
      <c r="G876" s="8">
        <f>Table5[[#This Row],[Age]]</f>
        <v>38</v>
      </c>
      <c r="H876" s="17" t="s">
        <v>31</v>
      </c>
      <c r="I876" s="16" t="str">
        <f>IF(AND(People!$J876&gt;=16,People!$J876&lt;=25),"16-25",IF(AND(People!$J876&gt;=26,People!$J876&lt;=35),"26-35",IF(AND(People!$J876&gt;=36,People!$J876&lt;=45),"36-45",IF(AND(People!$J876&gt;=46,People!$J876&lt;=55),"46-55",IF(AND(People!$J876&gt;=56,People!$J876&lt;=65),"56-65",IF(AND(People!$J876&gt;=66,People!$J876&lt;=75),"66-75","ALL"))))))</f>
        <v>36-45</v>
      </c>
      <c r="J876" t="str">
        <f>Table5[[#This Row],[Kid Home]]</f>
        <v>Yes</v>
      </c>
      <c r="K876" t="str">
        <f>Table5[[#This Row],[TennHome]]</f>
        <v>No</v>
      </c>
    </row>
    <row r="877" spans="1:11" ht="16.5" x14ac:dyDescent="0.3">
      <c r="A877" s="4">
        <f>Table2[[#This Row],[MntWines]]</f>
        <v>48</v>
      </c>
      <c r="B877" s="4">
        <f>Table2[[#This Row],[MntFruits]]</f>
        <v>13</v>
      </c>
      <c r="C877" s="4">
        <f>Table2[[#This Row],[MntMeatProducts]]</f>
        <v>57</v>
      </c>
      <c r="D877" s="4">
        <f>Table2[[#This Row],[MntFishProducts]]</f>
        <v>24</v>
      </c>
      <c r="E877" s="4">
        <f>Table2[[#This Row],[MntSweetProducts]]</f>
        <v>15</v>
      </c>
      <c r="F877" s="4">
        <f>Table2[[#This Row],[MntGoldProds]]</f>
        <v>25</v>
      </c>
      <c r="G877" s="8">
        <f>Table5[[#This Row],[Age]]</f>
        <v>33</v>
      </c>
      <c r="H877" s="2" t="s">
        <v>31</v>
      </c>
      <c r="I877" s="16" t="str">
        <f>IF(AND(People!$J877&gt;=16,People!$J877&lt;=25),"16-25",IF(AND(People!$J877&gt;=26,People!$J877&lt;=35),"26-35",IF(AND(People!$J877&gt;=36,People!$J877&lt;=45),"36-45",IF(AND(People!$J877&gt;=46,People!$J877&lt;=55),"46-55",IF(AND(People!$J877&gt;=56,People!$J877&lt;=65),"56-65",IF(AND(People!$J877&gt;=66,People!$J877&lt;=75),"66-75","ALL"))))))</f>
        <v>26-35</v>
      </c>
      <c r="J877" t="str">
        <f>Table5[[#This Row],[Kid Home]]</f>
        <v>Yes</v>
      </c>
      <c r="K877" t="str">
        <f>Table5[[#This Row],[TennHome]]</f>
        <v>Yes</v>
      </c>
    </row>
    <row r="878" spans="1:11" ht="16.5" x14ac:dyDescent="0.3">
      <c r="A878" s="6">
        <f>Table2[[#This Row],[MntWines]]</f>
        <v>562</v>
      </c>
      <c r="B878" s="6">
        <f>Table2[[#This Row],[MntFruits]]</f>
        <v>58</v>
      </c>
      <c r="C878" s="6">
        <f>Table2[[#This Row],[MntMeatProducts]]</f>
        <v>168</v>
      </c>
      <c r="D878" s="6">
        <f>Table2[[#This Row],[MntFishProducts]]</f>
        <v>43</v>
      </c>
      <c r="E878" s="6">
        <f>Table2[[#This Row],[MntSweetProducts]]</f>
        <v>16</v>
      </c>
      <c r="F878" s="6">
        <f>Table2[[#This Row],[MntGoldProds]]</f>
        <v>142</v>
      </c>
      <c r="G878" s="8">
        <f>Table5[[#This Row],[Age]]</f>
        <v>35</v>
      </c>
      <c r="H878" s="17" t="s">
        <v>35</v>
      </c>
      <c r="I878" s="16" t="str">
        <f>IF(AND(People!$J878&gt;=16,People!$J878&lt;=25),"16-25",IF(AND(People!$J878&gt;=26,People!$J878&lt;=35),"26-35",IF(AND(People!$J878&gt;=36,People!$J878&lt;=45),"36-45",IF(AND(People!$J878&gt;=46,People!$J878&lt;=55),"46-55",IF(AND(People!$J878&gt;=56,People!$J878&lt;=65),"56-65",IF(AND(People!$J878&gt;=66,People!$J878&lt;=75),"66-75","ALL"))))))</f>
        <v>26-35</v>
      </c>
      <c r="J878" t="str">
        <f>Table5[[#This Row],[Kid Home]]</f>
        <v>Yes</v>
      </c>
      <c r="K878" t="str">
        <f>Table5[[#This Row],[TennHome]]</f>
        <v>No</v>
      </c>
    </row>
    <row r="879" spans="1:11" ht="16.5" x14ac:dyDescent="0.3">
      <c r="A879" s="4">
        <f>Table2[[#This Row],[MntWines]]</f>
        <v>769</v>
      </c>
      <c r="B879" s="4">
        <f>Table2[[#This Row],[MntFruits]]</f>
        <v>22</v>
      </c>
      <c r="C879" s="4">
        <f>Table2[[#This Row],[MntMeatProducts]]</f>
        <v>500</v>
      </c>
      <c r="D879" s="4">
        <f>Table2[[#This Row],[MntFishProducts]]</f>
        <v>210</v>
      </c>
      <c r="E879" s="4">
        <f>Table2[[#This Row],[MntSweetProducts]]</f>
        <v>143</v>
      </c>
      <c r="F879" s="4">
        <f>Table2[[#This Row],[MntGoldProds]]</f>
        <v>33</v>
      </c>
      <c r="G879" s="8">
        <f>Table5[[#This Row],[Age]]</f>
        <v>60</v>
      </c>
      <c r="H879" s="2" t="s">
        <v>33</v>
      </c>
      <c r="I879" s="16" t="str">
        <f>IF(AND(People!$J879&gt;=16,People!$J879&lt;=25),"16-25",IF(AND(People!$J879&gt;=26,People!$J879&lt;=35),"26-35",IF(AND(People!$J879&gt;=36,People!$J879&lt;=45),"36-45",IF(AND(People!$J879&gt;=46,People!$J879&lt;=55),"46-55",IF(AND(People!$J879&gt;=56,People!$J879&lt;=65),"56-65",IF(AND(People!$J879&gt;=66,People!$J879&lt;=75),"66-75","ALL"))))))</f>
        <v>56-65</v>
      </c>
      <c r="J879" t="str">
        <f>Table5[[#This Row],[Kid Home]]</f>
        <v>No</v>
      </c>
      <c r="K879" t="str">
        <f>Table5[[#This Row],[TennHome]]</f>
        <v>No</v>
      </c>
    </row>
    <row r="880" spans="1:11" ht="16.5" x14ac:dyDescent="0.3">
      <c r="A880" s="6">
        <f>Table2[[#This Row],[MntWines]]</f>
        <v>379</v>
      </c>
      <c r="B880" s="6">
        <f>Table2[[#This Row],[MntFruits]]</f>
        <v>4</v>
      </c>
      <c r="C880" s="6">
        <f>Table2[[#This Row],[MntMeatProducts]]</f>
        <v>93</v>
      </c>
      <c r="D880" s="6">
        <f>Table2[[#This Row],[MntFishProducts]]</f>
        <v>12</v>
      </c>
      <c r="E880" s="6">
        <f>Table2[[#This Row],[MntSweetProducts]]</f>
        <v>9</v>
      </c>
      <c r="F880" s="6">
        <f>Table2[[#This Row],[MntGoldProds]]</f>
        <v>98</v>
      </c>
      <c r="G880" s="8">
        <f>Table5[[#This Row],[Age]]</f>
        <v>42</v>
      </c>
      <c r="H880" s="17" t="s">
        <v>30</v>
      </c>
      <c r="I880" s="16" t="str">
        <f>IF(AND(People!$J880&gt;=16,People!$J880&lt;=25),"16-25",IF(AND(People!$J880&gt;=26,People!$J880&lt;=35),"26-35",IF(AND(People!$J880&gt;=36,People!$J880&lt;=45),"36-45",IF(AND(People!$J880&gt;=46,People!$J880&lt;=55),"46-55",IF(AND(People!$J880&gt;=56,People!$J880&lt;=65),"56-65",IF(AND(People!$J880&gt;=66,People!$J880&lt;=75),"66-75","ALL"))))))</f>
        <v>36-45</v>
      </c>
      <c r="J880" t="str">
        <f>Table5[[#This Row],[Kid Home]]</f>
        <v>Yes</v>
      </c>
      <c r="K880" t="str">
        <f>Table5[[#This Row],[TennHome]]</f>
        <v>Yes</v>
      </c>
    </row>
    <row r="881" spans="1:11" ht="16.5" x14ac:dyDescent="0.3">
      <c r="A881" s="4">
        <f>Table2[[#This Row],[MntWines]]</f>
        <v>29</v>
      </c>
      <c r="B881" s="4">
        <f>Table2[[#This Row],[MntFruits]]</f>
        <v>12</v>
      </c>
      <c r="C881" s="4">
        <f>Table2[[#This Row],[MntMeatProducts]]</f>
        <v>59</v>
      </c>
      <c r="D881" s="4">
        <f>Table2[[#This Row],[MntFishProducts]]</f>
        <v>19</v>
      </c>
      <c r="E881" s="4">
        <f>Table2[[#This Row],[MntSweetProducts]]</f>
        <v>1</v>
      </c>
      <c r="F881" s="4">
        <f>Table2[[#This Row],[MntGoldProds]]</f>
        <v>36</v>
      </c>
      <c r="G881" s="8">
        <f>Table5[[#This Row],[Age]]</f>
        <v>30</v>
      </c>
      <c r="H881" s="2" t="s">
        <v>31</v>
      </c>
      <c r="I881" s="16" t="str">
        <f>IF(AND(People!$J881&gt;=16,People!$J881&lt;=25),"16-25",IF(AND(People!$J881&gt;=26,People!$J881&lt;=35),"26-35",IF(AND(People!$J881&gt;=36,People!$J881&lt;=45),"36-45",IF(AND(People!$J881&gt;=46,People!$J881&lt;=55),"46-55",IF(AND(People!$J881&gt;=56,People!$J881&lt;=65),"56-65",IF(AND(People!$J881&gt;=66,People!$J881&lt;=75),"66-75","ALL"))))))</f>
        <v>26-35</v>
      </c>
      <c r="J881" t="str">
        <f>Table5[[#This Row],[Kid Home]]</f>
        <v>Yes</v>
      </c>
      <c r="K881" t="str">
        <f>Table5[[#This Row],[TennHome]]</f>
        <v>No</v>
      </c>
    </row>
    <row r="882" spans="1:11" ht="16.5" x14ac:dyDescent="0.3">
      <c r="A882" s="6">
        <f>Table2[[#This Row],[MntWines]]</f>
        <v>387</v>
      </c>
      <c r="B882" s="6">
        <f>Table2[[#This Row],[MntFruits]]</f>
        <v>68</v>
      </c>
      <c r="C882" s="6">
        <f>Table2[[#This Row],[MntMeatProducts]]</f>
        <v>569</v>
      </c>
      <c r="D882" s="6">
        <f>Table2[[#This Row],[MntFishProducts]]</f>
        <v>89</v>
      </c>
      <c r="E882" s="6">
        <f>Table2[[#This Row],[MntSweetProducts]]</f>
        <v>45</v>
      </c>
      <c r="F882" s="6">
        <f>Table2[[#This Row],[MntGoldProds]]</f>
        <v>68</v>
      </c>
      <c r="G882" s="8">
        <f>Table5[[#This Row],[Age]]</f>
        <v>58</v>
      </c>
      <c r="H882" s="17" t="s">
        <v>30</v>
      </c>
      <c r="I882" s="16" t="str">
        <f>IF(AND(People!$J882&gt;=16,People!$J882&lt;=25),"16-25",IF(AND(People!$J882&gt;=26,People!$J882&lt;=35),"26-35",IF(AND(People!$J882&gt;=36,People!$J882&lt;=45),"36-45",IF(AND(People!$J882&gt;=46,People!$J882&lt;=55),"46-55",IF(AND(People!$J882&gt;=56,People!$J882&lt;=65),"56-65",IF(AND(People!$J882&gt;=66,People!$J882&lt;=75),"66-75","ALL"))))))</f>
        <v>56-65</v>
      </c>
      <c r="J882" t="str">
        <f>Table5[[#This Row],[Kid Home]]</f>
        <v>No</v>
      </c>
      <c r="K882" t="str">
        <f>Table5[[#This Row],[TennHome]]</f>
        <v>No</v>
      </c>
    </row>
    <row r="883" spans="1:11" ht="16.5" x14ac:dyDescent="0.3">
      <c r="A883" s="4">
        <f>Table2[[#This Row],[MntWines]]</f>
        <v>12</v>
      </c>
      <c r="B883" s="4">
        <f>Table2[[#This Row],[MntFruits]]</f>
        <v>23</v>
      </c>
      <c r="C883" s="4">
        <f>Table2[[#This Row],[MntMeatProducts]]</f>
        <v>38</v>
      </c>
      <c r="D883" s="4">
        <f>Table2[[#This Row],[MntFishProducts]]</f>
        <v>30</v>
      </c>
      <c r="E883" s="4">
        <f>Table2[[#This Row],[MntSweetProducts]]</f>
        <v>18</v>
      </c>
      <c r="F883" s="4">
        <f>Table2[[#This Row],[MntGoldProds]]</f>
        <v>7</v>
      </c>
      <c r="G883" s="8">
        <f>Table5[[#This Row],[Age]]</f>
        <v>35</v>
      </c>
      <c r="H883" s="2" t="s">
        <v>33</v>
      </c>
      <c r="I883" s="16" t="str">
        <f>IF(AND(People!$J883&gt;=16,People!$J883&lt;=25),"16-25",IF(AND(People!$J883&gt;=26,People!$J883&lt;=35),"26-35",IF(AND(People!$J883&gt;=36,People!$J883&lt;=45),"36-45",IF(AND(People!$J883&gt;=46,People!$J883&lt;=55),"46-55",IF(AND(People!$J883&gt;=56,People!$J883&lt;=65),"56-65",IF(AND(People!$J883&gt;=66,People!$J883&lt;=75),"66-75","ALL"))))))</f>
        <v>26-35</v>
      </c>
      <c r="J883" t="str">
        <f>Table5[[#This Row],[Kid Home]]</f>
        <v>Yes</v>
      </c>
      <c r="K883" t="str">
        <f>Table5[[#This Row],[TennHome]]</f>
        <v>No</v>
      </c>
    </row>
    <row r="884" spans="1:11" ht="16.5" x14ac:dyDescent="0.3">
      <c r="A884" s="6">
        <f>Table2[[#This Row],[MntWines]]</f>
        <v>6</v>
      </c>
      <c r="B884" s="6">
        <f>Table2[[#This Row],[MntFruits]]</f>
        <v>10</v>
      </c>
      <c r="C884" s="6">
        <f>Table2[[#This Row],[MntMeatProducts]]</f>
        <v>12</v>
      </c>
      <c r="D884" s="6">
        <f>Table2[[#This Row],[MntFishProducts]]</f>
        <v>3</v>
      </c>
      <c r="E884" s="6">
        <f>Table2[[#This Row],[MntSweetProducts]]</f>
        <v>15</v>
      </c>
      <c r="F884" s="6">
        <f>Table2[[#This Row],[MntGoldProds]]</f>
        <v>40</v>
      </c>
      <c r="G884" s="8">
        <f>Table5[[#This Row],[Age]]</f>
        <v>42</v>
      </c>
      <c r="H884" s="17" t="s">
        <v>35</v>
      </c>
      <c r="I884" s="16" t="str">
        <f>IF(AND(People!$J884&gt;=16,People!$J884&lt;=25),"16-25",IF(AND(People!$J884&gt;=26,People!$J884&lt;=35),"26-35",IF(AND(People!$J884&gt;=36,People!$J884&lt;=45),"36-45",IF(AND(People!$J884&gt;=46,People!$J884&lt;=55),"46-55",IF(AND(People!$J884&gt;=56,People!$J884&lt;=65),"56-65",IF(AND(People!$J884&gt;=66,People!$J884&lt;=75),"66-75","ALL"))))))</f>
        <v>36-45</v>
      </c>
      <c r="J884" t="str">
        <f>Table5[[#This Row],[Kid Home]]</f>
        <v>Yes</v>
      </c>
      <c r="K884" t="str">
        <f>Table5[[#This Row],[TennHome]]</f>
        <v>No</v>
      </c>
    </row>
    <row r="885" spans="1:11" ht="16.5" x14ac:dyDescent="0.3">
      <c r="A885" s="4">
        <f>Table2[[#This Row],[MntWines]]</f>
        <v>27</v>
      </c>
      <c r="B885" s="4">
        <f>Table2[[#This Row],[MntFruits]]</f>
        <v>1</v>
      </c>
      <c r="C885" s="4">
        <f>Table2[[#This Row],[MntMeatProducts]]</f>
        <v>14</v>
      </c>
      <c r="D885" s="4">
        <f>Table2[[#This Row],[MntFishProducts]]</f>
        <v>4</v>
      </c>
      <c r="E885" s="4">
        <f>Table2[[#This Row],[MntSweetProducts]]</f>
        <v>1</v>
      </c>
      <c r="F885" s="4">
        <f>Table2[[#This Row],[MntGoldProds]]</f>
        <v>21</v>
      </c>
      <c r="G885" s="8">
        <f>Table5[[#This Row],[Age]]</f>
        <v>37</v>
      </c>
      <c r="H885" s="2" t="s">
        <v>33</v>
      </c>
      <c r="I885" s="16" t="str">
        <f>IF(AND(People!$J885&gt;=16,People!$J885&lt;=25),"16-25",IF(AND(People!$J885&gt;=26,People!$J885&lt;=35),"26-35",IF(AND(People!$J885&gt;=36,People!$J885&lt;=45),"36-45",IF(AND(People!$J885&gt;=46,People!$J885&lt;=55),"46-55",IF(AND(People!$J885&gt;=56,People!$J885&lt;=65),"56-65",IF(AND(People!$J885&gt;=66,People!$J885&lt;=75),"66-75","ALL"))))))</f>
        <v>36-45</v>
      </c>
      <c r="J885" t="str">
        <f>Table5[[#This Row],[Kid Home]]</f>
        <v>No</v>
      </c>
      <c r="K885" t="str">
        <f>Table5[[#This Row],[TennHome]]</f>
        <v>Yes</v>
      </c>
    </row>
    <row r="886" spans="1:11" ht="16.5" x14ac:dyDescent="0.3">
      <c r="A886" s="6">
        <f>Table2[[#This Row],[MntWines]]</f>
        <v>9</v>
      </c>
      <c r="B886" s="6">
        <f>Table2[[#This Row],[MntFruits]]</f>
        <v>1</v>
      </c>
      <c r="C886" s="6">
        <f>Table2[[#This Row],[MntMeatProducts]]</f>
        <v>5</v>
      </c>
      <c r="D886" s="6">
        <f>Table2[[#This Row],[MntFishProducts]]</f>
        <v>0</v>
      </c>
      <c r="E886" s="6">
        <f>Table2[[#This Row],[MntSweetProducts]]</f>
        <v>0</v>
      </c>
      <c r="F886" s="6">
        <f>Table2[[#This Row],[MntGoldProds]]</f>
        <v>1</v>
      </c>
      <c r="G886" s="8">
        <f>Table5[[#This Row],[Age]]</f>
        <v>38</v>
      </c>
      <c r="H886" s="17" t="s">
        <v>30</v>
      </c>
      <c r="I886" s="16" t="str">
        <f>IF(AND(People!$J886&gt;=16,People!$J886&lt;=25),"16-25",IF(AND(People!$J886&gt;=26,People!$J886&lt;=35),"26-35",IF(AND(People!$J886&gt;=36,People!$J886&lt;=45),"36-45",IF(AND(People!$J886&gt;=46,People!$J886&lt;=55),"46-55",IF(AND(People!$J886&gt;=56,People!$J886&lt;=65),"56-65",IF(AND(People!$J886&gt;=66,People!$J886&lt;=75),"66-75","ALL"))))))</f>
        <v>36-45</v>
      </c>
      <c r="J886" t="str">
        <f>Table5[[#This Row],[Kid Home]]</f>
        <v>Yes</v>
      </c>
      <c r="K886" t="str">
        <f>Table5[[#This Row],[TennHome]]</f>
        <v>No</v>
      </c>
    </row>
    <row r="887" spans="1:11" ht="16.5" x14ac:dyDescent="0.3">
      <c r="A887" s="4">
        <f>Table2[[#This Row],[MntWines]]</f>
        <v>22</v>
      </c>
      <c r="B887" s="4">
        <f>Table2[[#This Row],[MntFruits]]</f>
        <v>0</v>
      </c>
      <c r="C887" s="4">
        <f>Table2[[#This Row],[MntMeatProducts]]</f>
        <v>19</v>
      </c>
      <c r="D887" s="4">
        <f>Table2[[#This Row],[MntFishProducts]]</f>
        <v>6</v>
      </c>
      <c r="E887" s="4">
        <f>Table2[[#This Row],[MntSweetProducts]]</f>
        <v>5</v>
      </c>
      <c r="F887" s="4">
        <f>Table2[[#This Row],[MntGoldProds]]</f>
        <v>3</v>
      </c>
      <c r="G887" s="8">
        <f>Table5[[#This Row],[Age]]</f>
        <v>33</v>
      </c>
      <c r="H887" s="2" t="s">
        <v>31</v>
      </c>
      <c r="I887" s="16" t="str">
        <f>IF(AND(People!$J887&gt;=16,People!$J887&lt;=25),"16-25",IF(AND(People!$J887&gt;=26,People!$J887&lt;=35),"26-35",IF(AND(People!$J887&gt;=36,People!$J887&lt;=45),"36-45",IF(AND(People!$J887&gt;=46,People!$J887&lt;=55),"46-55",IF(AND(People!$J887&gt;=56,People!$J887&lt;=65),"56-65",IF(AND(People!$J887&gt;=66,People!$J887&lt;=75),"66-75","ALL"))))))</f>
        <v>26-35</v>
      </c>
      <c r="J887" t="str">
        <f>Table5[[#This Row],[Kid Home]]</f>
        <v>Yes</v>
      </c>
      <c r="K887" t="str">
        <f>Table5[[#This Row],[TennHome]]</f>
        <v>Yes</v>
      </c>
    </row>
    <row r="888" spans="1:11" ht="16.5" x14ac:dyDescent="0.3">
      <c r="A888" s="6">
        <f>Table2[[#This Row],[MntWines]]</f>
        <v>899</v>
      </c>
      <c r="B888" s="6">
        <f>Table2[[#This Row],[MntFruits]]</f>
        <v>102</v>
      </c>
      <c r="C888" s="6">
        <f>Table2[[#This Row],[MntMeatProducts]]</f>
        <v>838</v>
      </c>
      <c r="D888" s="6">
        <f>Table2[[#This Row],[MntFishProducts]]</f>
        <v>133</v>
      </c>
      <c r="E888" s="6">
        <f>Table2[[#This Row],[MntSweetProducts]]</f>
        <v>102</v>
      </c>
      <c r="F888" s="6">
        <f>Table2[[#This Row],[MntGoldProds]]</f>
        <v>40</v>
      </c>
      <c r="G888" s="8">
        <f>Table5[[#This Row],[Age]]</f>
        <v>40</v>
      </c>
      <c r="H888" s="17" t="s">
        <v>30</v>
      </c>
      <c r="I888" s="16" t="str">
        <f>IF(AND(People!$J888&gt;=16,People!$J888&lt;=25),"16-25",IF(AND(People!$J888&gt;=26,People!$J888&lt;=35),"26-35",IF(AND(People!$J888&gt;=36,People!$J888&lt;=45),"36-45",IF(AND(People!$J888&gt;=46,People!$J888&lt;=55),"46-55",IF(AND(People!$J888&gt;=56,People!$J888&lt;=65),"56-65",IF(AND(People!$J888&gt;=66,People!$J888&lt;=75),"66-75","ALL"))))))</f>
        <v>36-45</v>
      </c>
      <c r="J888" t="str">
        <f>Table5[[#This Row],[Kid Home]]</f>
        <v>No</v>
      </c>
      <c r="K888" t="str">
        <f>Table5[[#This Row],[TennHome]]</f>
        <v>No</v>
      </c>
    </row>
    <row r="889" spans="1:11" ht="16.5" x14ac:dyDescent="0.3">
      <c r="A889" s="4">
        <f>Table2[[#This Row],[MntWines]]</f>
        <v>889</v>
      </c>
      <c r="B889" s="4">
        <f>Table2[[#This Row],[MntFruits]]</f>
        <v>55</v>
      </c>
      <c r="C889" s="4">
        <f>Table2[[#This Row],[MntMeatProducts]]</f>
        <v>685</v>
      </c>
      <c r="D889" s="4">
        <f>Table2[[#This Row],[MntFishProducts]]</f>
        <v>168</v>
      </c>
      <c r="E889" s="4">
        <f>Table2[[#This Row],[MntSweetProducts]]</f>
        <v>92</v>
      </c>
      <c r="F889" s="4">
        <f>Table2[[#This Row],[MntGoldProds]]</f>
        <v>129</v>
      </c>
      <c r="G889" s="8">
        <f>Table5[[#This Row],[Age]]</f>
        <v>43</v>
      </c>
      <c r="H889" s="2" t="s">
        <v>33</v>
      </c>
      <c r="I889" s="16" t="str">
        <f>IF(AND(People!$J889&gt;=16,People!$J889&lt;=25),"16-25",IF(AND(People!$J889&gt;=26,People!$J889&lt;=35),"26-35",IF(AND(People!$J889&gt;=36,People!$J889&lt;=45),"36-45",IF(AND(People!$J889&gt;=46,People!$J889&lt;=55),"46-55",IF(AND(People!$J889&gt;=56,People!$J889&lt;=65),"56-65",IF(AND(People!$J889&gt;=66,People!$J889&lt;=75),"66-75","ALL"))))))</f>
        <v>36-45</v>
      </c>
      <c r="J889" t="str">
        <f>Table5[[#This Row],[Kid Home]]</f>
        <v>No</v>
      </c>
      <c r="K889" t="str">
        <f>Table5[[#This Row],[TennHome]]</f>
        <v>No</v>
      </c>
    </row>
    <row r="890" spans="1:11" ht="16.5" x14ac:dyDescent="0.3">
      <c r="A890" s="6">
        <f>Table2[[#This Row],[MntWines]]</f>
        <v>189</v>
      </c>
      <c r="B890" s="6">
        <f>Table2[[#This Row],[MntFruits]]</f>
        <v>2</v>
      </c>
      <c r="C890" s="6">
        <f>Table2[[#This Row],[MntMeatProducts]]</f>
        <v>55</v>
      </c>
      <c r="D890" s="6">
        <f>Table2[[#This Row],[MntFishProducts]]</f>
        <v>0</v>
      </c>
      <c r="E890" s="6">
        <f>Table2[[#This Row],[MntSweetProducts]]</f>
        <v>5</v>
      </c>
      <c r="F890" s="6">
        <f>Table2[[#This Row],[MntGoldProds]]</f>
        <v>12</v>
      </c>
      <c r="G890" s="8">
        <f>Table5[[#This Row],[Age]]</f>
        <v>59</v>
      </c>
      <c r="H890" s="17" t="s">
        <v>31</v>
      </c>
      <c r="I890" s="16" t="str">
        <f>IF(AND(People!$J890&gt;=16,People!$J890&lt;=25),"16-25",IF(AND(People!$J890&gt;=26,People!$J890&lt;=35),"26-35",IF(AND(People!$J890&gt;=36,People!$J890&lt;=45),"36-45",IF(AND(People!$J890&gt;=46,People!$J890&lt;=55),"46-55",IF(AND(People!$J890&gt;=56,People!$J890&lt;=65),"56-65",IF(AND(People!$J890&gt;=66,People!$J890&lt;=75),"66-75","ALL"))))))</f>
        <v>56-65</v>
      </c>
      <c r="J890" t="str">
        <f>Table5[[#This Row],[Kid Home]]</f>
        <v>Yes</v>
      </c>
      <c r="K890" t="str">
        <f>Table5[[#This Row],[TennHome]]</f>
        <v>Yes</v>
      </c>
    </row>
    <row r="891" spans="1:11" ht="16.5" x14ac:dyDescent="0.3">
      <c r="A891" s="4">
        <f>Table2[[#This Row],[MntWines]]</f>
        <v>48</v>
      </c>
      <c r="B891" s="4">
        <f>Table2[[#This Row],[MntFruits]]</f>
        <v>0</v>
      </c>
      <c r="C891" s="4">
        <f>Table2[[#This Row],[MntMeatProducts]]</f>
        <v>2</v>
      </c>
      <c r="D891" s="4">
        <f>Table2[[#This Row],[MntFishProducts]]</f>
        <v>0</v>
      </c>
      <c r="E891" s="4">
        <f>Table2[[#This Row],[MntSweetProducts]]</f>
        <v>0</v>
      </c>
      <c r="F891" s="4">
        <f>Table2[[#This Row],[MntGoldProds]]</f>
        <v>5</v>
      </c>
      <c r="G891" s="8">
        <f>Table5[[#This Row],[Age]]</f>
        <v>54</v>
      </c>
      <c r="H891" s="2" t="s">
        <v>30</v>
      </c>
      <c r="I891" s="16" t="str">
        <f>IF(AND(People!$J891&gt;=16,People!$J891&lt;=25),"16-25",IF(AND(People!$J891&gt;=26,People!$J891&lt;=35),"26-35",IF(AND(People!$J891&gt;=36,People!$J891&lt;=45),"36-45",IF(AND(People!$J891&gt;=46,People!$J891&lt;=55),"46-55",IF(AND(People!$J891&gt;=56,People!$J891&lt;=65),"56-65",IF(AND(People!$J891&gt;=66,People!$J891&lt;=75),"66-75","ALL"))))))</f>
        <v>46-55</v>
      </c>
      <c r="J891" t="str">
        <f>Table5[[#This Row],[Kid Home]]</f>
        <v>Yes</v>
      </c>
      <c r="K891" t="str">
        <f>Table5[[#This Row],[TennHome]]</f>
        <v>Yes</v>
      </c>
    </row>
    <row r="892" spans="1:11" ht="16.5" x14ac:dyDescent="0.3">
      <c r="A892" s="6">
        <f>Table2[[#This Row],[MntWines]]</f>
        <v>230</v>
      </c>
      <c r="B892" s="6">
        <f>Table2[[#This Row],[MntFruits]]</f>
        <v>14</v>
      </c>
      <c r="C892" s="6">
        <f>Table2[[#This Row],[MntMeatProducts]]</f>
        <v>156</v>
      </c>
      <c r="D892" s="6">
        <f>Table2[[#This Row],[MntFishProducts]]</f>
        <v>82</v>
      </c>
      <c r="E892" s="6">
        <f>Table2[[#This Row],[MntSweetProducts]]</f>
        <v>24</v>
      </c>
      <c r="F892" s="6">
        <f>Table2[[#This Row],[MntGoldProds]]</f>
        <v>58</v>
      </c>
      <c r="G892" s="8">
        <f>Table5[[#This Row],[Age]]</f>
        <v>51</v>
      </c>
      <c r="H892" s="17" t="s">
        <v>33</v>
      </c>
      <c r="I892" s="16" t="str">
        <f>IF(AND(People!$J892&gt;=16,People!$J892&lt;=25),"16-25",IF(AND(People!$J892&gt;=26,People!$J892&lt;=35),"26-35",IF(AND(People!$J892&gt;=36,People!$J892&lt;=45),"36-45",IF(AND(People!$J892&gt;=46,People!$J892&lt;=55),"46-55",IF(AND(People!$J892&gt;=56,People!$J892&lt;=65),"56-65",IF(AND(People!$J892&gt;=66,People!$J892&lt;=75),"66-75","ALL"))))))</f>
        <v>46-55</v>
      </c>
      <c r="J892" t="str">
        <f>Table5[[#This Row],[Kid Home]]</f>
        <v>Yes</v>
      </c>
      <c r="K892" t="str">
        <f>Table5[[#This Row],[TennHome]]</f>
        <v>Yes</v>
      </c>
    </row>
    <row r="893" spans="1:11" ht="16.5" x14ac:dyDescent="0.3">
      <c r="A893" s="4">
        <f>Table2[[#This Row],[MntWines]]</f>
        <v>852</v>
      </c>
      <c r="B893" s="4">
        <f>Table2[[#This Row],[MntFruits]]</f>
        <v>60</v>
      </c>
      <c r="C893" s="4">
        <f>Table2[[#This Row],[MntMeatProducts]]</f>
        <v>207</v>
      </c>
      <c r="D893" s="4">
        <f>Table2[[#This Row],[MntFishProducts]]</f>
        <v>78</v>
      </c>
      <c r="E893" s="4">
        <f>Table2[[#This Row],[MntSweetProducts]]</f>
        <v>36</v>
      </c>
      <c r="F893" s="4">
        <f>Table2[[#This Row],[MntGoldProds]]</f>
        <v>48</v>
      </c>
      <c r="G893" s="8">
        <f>Table5[[#This Row],[Age]]</f>
        <v>35</v>
      </c>
      <c r="H893" s="2" t="s">
        <v>38</v>
      </c>
      <c r="I893" s="16" t="str">
        <f>IF(AND(People!$J893&gt;=16,People!$J893&lt;=25),"16-25",IF(AND(People!$J893&gt;=26,People!$J893&lt;=35),"26-35",IF(AND(People!$J893&gt;=36,People!$J893&lt;=45),"36-45",IF(AND(People!$J893&gt;=46,People!$J893&lt;=55),"46-55",IF(AND(People!$J893&gt;=56,People!$J893&lt;=65),"56-65",IF(AND(People!$J893&gt;=66,People!$J893&lt;=75),"66-75","ALL"))))))</f>
        <v>26-35</v>
      </c>
      <c r="J893" t="str">
        <f>Table5[[#This Row],[Kid Home]]</f>
        <v>No</v>
      </c>
      <c r="K893" t="str">
        <f>Table5[[#This Row],[TennHome]]</f>
        <v>No</v>
      </c>
    </row>
    <row r="894" spans="1:11" ht="16.5" x14ac:dyDescent="0.3">
      <c r="A894" s="6">
        <f>Table2[[#This Row],[MntWines]]</f>
        <v>35</v>
      </c>
      <c r="B894" s="6">
        <f>Table2[[#This Row],[MntFruits]]</f>
        <v>3</v>
      </c>
      <c r="C894" s="6">
        <f>Table2[[#This Row],[MntMeatProducts]]</f>
        <v>20</v>
      </c>
      <c r="D894" s="6">
        <f>Table2[[#This Row],[MntFishProducts]]</f>
        <v>4</v>
      </c>
      <c r="E894" s="6">
        <f>Table2[[#This Row],[MntSweetProducts]]</f>
        <v>1</v>
      </c>
      <c r="F894" s="6">
        <f>Table2[[#This Row],[MntGoldProds]]</f>
        <v>20</v>
      </c>
      <c r="G894" s="8">
        <f>Table5[[#This Row],[Age]]</f>
        <v>40</v>
      </c>
      <c r="H894" s="17" t="s">
        <v>33</v>
      </c>
      <c r="I894" s="16" t="str">
        <f>IF(AND(People!$J894&gt;=16,People!$J894&lt;=25),"16-25",IF(AND(People!$J894&gt;=26,People!$J894&lt;=35),"26-35",IF(AND(People!$J894&gt;=36,People!$J894&lt;=45),"36-45",IF(AND(People!$J894&gt;=46,People!$J894&lt;=55),"46-55",IF(AND(People!$J894&gt;=56,People!$J894&lt;=65),"56-65",IF(AND(People!$J894&gt;=66,People!$J894&lt;=75),"66-75","ALL"))))))</f>
        <v>36-45</v>
      </c>
      <c r="J894" t="str">
        <f>Table5[[#This Row],[Kid Home]]</f>
        <v>Yes</v>
      </c>
      <c r="K894" t="str">
        <f>Table5[[#This Row],[TennHome]]</f>
        <v>No</v>
      </c>
    </row>
    <row r="895" spans="1:11" ht="16.5" x14ac:dyDescent="0.3">
      <c r="A895" s="4">
        <f>Table2[[#This Row],[MntWines]]</f>
        <v>205</v>
      </c>
      <c r="B895" s="4">
        <f>Table2[[#This Row],[MntFruits]]</f>
        <v>20</v>
      </c>
      <c r="C895" s="4">
        <f>Table2[[#This Row],[MntMeatProducts]]</f>
        <v>47</v>
      </c>
      <c r="D895" s="4">
        <f>Table2[[#This Row],[MntFishProducts]]</f>
        <v>23</v>
      </c>
      <c r="E895" s="4">
        <f>Table2[[#This Row],[MntSweetProducts]]</f>
        <v>2</v>
      </c>
      <c r="F895" s="4">
        <f>Table2[[#This Row],[MntGoldProds]]</f>
        <v>56</v>
      </c>
      <c r="G895" s="8">
        <f>Table5[[#This Row],[Age]]</f>
        <v>47</v>
      </c>
      <c r="H895" s="2" t="s">
        <v>30</v>
      </c>
      <c r="I895" s="16" t="str">
        <f>IF(AND(People!$J895&gt;=16,People!$J895&lt;=25),"16-25",IF(AND(People!$J895&gt;=26,People!$J895&lt;=35),"26-35",IF(AND(People!$J895&gt;=36,People!$J895&lt;=45),"36-45",IF(AND(People!$J895&gt;=46,People!$J895&lt;=55),"46-55",IF(AND(People!$J895&gt;=56,People!$J895&lt;=65),"56-65",IF(AND(People!$J895&gt;=66,People!$J895&lt;=75),"66-75","ALL"))))))</f>
        <v>46-55</v>
      </c>
      <c r="J895" t="str">
        <f>Table5[[#This Row],[Kid Home]]</f>
        <v>Yes</v>
      </c>
      <c r="K895" t="str">
        <f>Table5[[#This Row],[TennHome]]</f>
        <v>Yes</v>
      </c>
    </row>
    <row r="896" spans="1:11" ht="16.5" x14ac:dyDescent="0.3">
      <c r="A896" s="6">
        <f>Table2[[#This Row],[MntWines]]</f>
        <v>255</v>
      </c>
      <c r="B896" s="6">
        <f>Table2[[#This Row],[MntFruits]]</f>
        <v>31</v>
      </c>
      <c r="C896" s="6">
        <f>Table2[[#This Row],[MntMeatProducts]]</f>
        <v>446</v>
      </c>
      <c r="D896" s="6">
        <f>Table2[[#This Row],[MntFishProducts]]</f>
        <v>40</v>
      </c>
      <c r="E896" s="6">
        <f>Table2[[#This Row],[MntSweetProducts]]</f>
        <v>56</v>
      </c>
      <c r="F896" s="6">
        <f>Table2[[#This Row],[MntGoldProds]]</f>
        <v>175</v>
      </c>
      <c r="G896" s="8">
        <f>Table5[[#This Row],[Age]]</f>
        <v>31</v>
      </c>
      <c r="H896" s="17" t="s">
        <v>35</v>
      </c>
      <c r="I896" s="16" t="str">
        <f>IF(AND(People!$J896&gt;=16,People!$J896&lt;=25),"16-25",IF(AND(People!$J896&gt;=26,People!$J896&lt;=35),"26-35",IF(AND(People!$J896&gt;=36,People!$J896&lt;=45),"36-45",IF(AND(People!$J896&gt;=46,People!$J896&lt;=55),"46-55",IF(AND(People!$J896&gt;=56,People!$J896&lt;=65),"56-65",IF(AND(People!$J896&gt;=66,People!$J896&lt;=75),"66-75","ALL"))))))</f>
        <v>26-35</v>
      </c>
      <c r="J896" t="str">
        <f>Table5[[#This Row],[Kid Home]]</f>
        <v>No</v>
      </c>
      <c r="K896" t="str">
        <f>Table5[[#This Row],[TennHome]]</f>
        <v>No</v>
      </c>
    </row>
    <row r="897" spans="1:11" ht="16.5" x14ac:dyDescent="0.3">
      <c r="A897" s="4">
        <f>Table2[[#This Row],[MntWines]]</f>
        <v>0</v>
      </c>
      <c r="B897" s="4">
        <f>Table2[[#This Row],[MntFruits]]</f>
        <v>0</v>
      </c>
      <c r="C897" s="4">
        <f>Table2[[#This Row],[MntMeatProducts]]</f>
        <v>1</v>
      </c>
      <c r="D897" s="4">
        <f>Table2[[#This Row],[MntFishProducts]]</f>
        <v>8</v>
      </c>
      <c r="E897" s="4">
        <f>Table2[[#This Row],[MntSweetProducts]]</f>
        <v>3</v>
      </c>
      <c r="F897" s="4">
        <f>Table2[[#This Row],[MntGoldProds]]</f>
        <v>2</v>
      </c>
      <c r="G897" s="8">
        <f>Table5[[#This Row],[Age]]</f>
        <v>23</v>
      </c>
      <c r="H897" s="2" t="s">
        <v>30</v>
      </c>
      <c r="I897" s="16" t="str">
        <f>IF(AND(People!$J897&gt;=16,People!$J897&lt;=25),"16-25",IF(AND(People!$J897&gt;=26,People!$J897&lt;=35),"26-35",IF(AND(People!$J897&gt;=36,People!$J897&lt;=45),"36-45",IF(AND(People!$J897&gt;=46,People!$J897&lt;=55),"46-55",IF(AND(People!$J897&gt;=56,People!$J897&lt;=65),"56-65",IF(AND(People!$J897&gt;=66,People!$J897&lt;=75),"66-75","ALL"))))))</f>
        <v>16-25</v>
      </c>
      <c r="J897" t="str">
        <f>Table5[[#This Row],[Kid Home]]</f>
        <v>Yes</v>
      </c>
      <c r="K897" t="str">
        <f>Table5[[#This Row],[TennHome]]</f>
        <v>No</v>
      </c>
    </row>
    <row r="898" spans="1:11" ht="16.5" x14ac:dyDescent="0.3">
      <c r="A898" s="6">
        <f>Table2[[#This Row],[MntWines]]</f>
        <v>437</v>
      </c>
      <c r="B898" s="6">
        <f>Table2[[#This Row],[MntFruits]]</f>
        <v>8</v>
      </c>
      <c r="C898" s="6">
        <f>Table2[[#This Row],[MntMeatProducts]]</f>
        <v>206</v>
      </c>
      <c r="D898" s="6">
        <f>Table2[[#This Row],[MntFishProducts]]</f>
        <v>160</v>
      </c>
      <c r="E898" s="6">
        <f>Table2[[#This Row],[MntSweetProducts]]</f>
        <v>49</v>
      </c>
      <c r="F898" s="6">
        <f>Table2[[#This Row],[MntGoldProds]]</f>
        <v>42</v>
      </c>
      <c r="G898" s="8">
        <f>Table5[[#This Row],[Age]]</f>
        <v>70</v>
      </c>
      <c r="H898" s="17" t="s">
        <v>31</v>
      </c>
      <c r="I898" s="16" t="str">
        <f>IF(AND(People!$J898&gt;=16,People!$J898&lt;=25),"16-25",IF(AND(People!$J898&gt;=26,People!$J898&lt;=35),"26-35",IF(AND(People!$J898&gt;=36,People!$J898&lt;=45),"36-45",IF(AND(People!$J898&gt;=46,People!$J898&lt;=55),"46-55",IF(AND(People!$J898&gt;=56,People!$J898&lt;=65),"56-65",IF(AND(People!$J898&gt;=66,People!$J898&lt;=75),"66-75","ALL"))))))</f>
        <v>66-75</v>
      </c>
      <c r="J898" t="str">
        <f>Table5[[#This Row],[Kid Home]]</f>
        <v>No</v>
      </c>
      <c r="K898" t="str">
        <f>Table5[[#This Row],[TennHome]]</f>
        <v>No</v>
      </c>
    </row>
    <row r="899" spans="1:11" ht="16.5" x14ac:dyDescent="0.3">
      <c r="A899" s="4">
        <f>Table2[[#This Row],[MntWines]]</f>
        <v>825</v>
      </c>
      <c r="B899" s="4">
        <f>Table2[[#This Row],[MntFruits]]</f>
        <v>8</v>
      </c>
      <c r="C899" s="4">
        <f>Table2[[#This Row],[MntMeatProducts]]</f>
        <v>53</v>
      </c>
      <c r="D899" s="4">
        <f>Table2[[#This Row],[MntFishProducts]]</f>
        <v>11</v>
      </c>
      <c r="E899" s="4">
        <f>Table2[[#This Row],[MntSweetProducts]]</f>
        <v>0</v>
      </c>
      <c r="F899" s="4">
        <f>Table2[[#This Row],[MntGoldProds]]</f>
        <v>242</v>
      </c>
      <c r="G899" s="8">
        <f>Table5[[#This Row],[Age]]</f>
        <v>40</v>
      </c>
      <c r="H899" s="2" t="s">
        <v>35</v>
      </c>
      <c r="I899" s="16" t="str">
        <f>IF(AND(People!$J899&gt;=16,People!$J899&lt;=25),"16-25",IF(AND(People!$J899&gt;=26,People!$J899&lt;=35),"26-35",IF(AND(People!$J899&gt;=36,People!$J899&lt;=45),"36-45",IF(AND(People!$J899&gt;=46,People!$J899&lt;=55),"46-55",IF(AND(People!$J899&gt;=56,People!$J899&lt;=65),"56-65",IF(AND(People!$J899&gt;=66,People!$J899&lt;=75),"66-75","ALL"))))))</f>
        <v>36-45</v>
      </c>
      <c r="J899" t="str">
        <f>Table5[[#This Row],[Kid Home]]</f>
        <v>No</v>
      </c>
      <c r="K899" t="str">
        <f>Table5[[#This Row],[TennHome]]</f>
        <v>Yes</v>
      </c>
    </row>
    <row r="900" spans="1:11" ht="16.5" x14ac:dyDescent="0.3">
      <c r="A900" s="6">
        <f>Table2[[#This Row],[MntWines]]</f>
        <v>316</v>
      </c>
      <c r="B900" s="6">
        <f>Table2[[#This Row],[MntFruits]]</f>
        <v>58</v>
      </c>
      <c r="C900" s="6">
        <f>Table2[[#This Row],[MntMeatProducts]]</f>
        <v>161</v>
      </c>
      <c r="D900" s="6">
        <f>Table2[[#This Row],[MntFishProducts]]</f>
        <v>76</v>
      </c>
      <c r="E900" s="6">
        <f>Table2[[#This Row],[MntSweetProducts]]</f>
        <v>51</v>
      </c>
      <c r="F900" s="6">
        <f>Table2[[#This Row],[MntGoldProds]]</f>
        <v>135</v>
      </c>
      <c r="G900" s="8">
        <f>Table5[[#This Row],[Age]]</f>
        <v>57</v>
      </c>
      <c r="H900" s="17" t="s">
        <v>33</v>
      </c>
      <c r="I900" s="16" t="str">
        <f>IF(AND(People!$J900&gt;=16,People!$J900&lt;=25),"16-25",IF(AND(People!$J900&gt;=26,People!$J900&lt;=35),"26-35",IF(AND(People!$J900&gt;=36,People!$J900&lt;=45),"36-45",IF(AND(People!$J900&gt;=46,People!$J900&lt;=55),"46-55",IF(AND(People!$J900&gt;=56,People!$J900&lt;=65),"56-65",IF(AND(People!$J900&gt;=66,People!$J900&lt;=75),"66-75","ALL"))))))</f>
        <v>56-65</v>
      </c>
      <c r="J900" t="str">
        <f>Table5[[#This Row],[Kid Home]]</f>
        <v>No</v>
      </c>
      <c r="K900" t="str">
        <f>Table5[[#This Row],[TennHome]]</f>
        <v>Yes</v>
      </c>
    </row>
    <row r="901" spans="1:11" ht="16.5" x14ac:dyDescent="0.3">
      <c r="A901" s="4">
        <f>Table2[[#This Row],[MntWines]]</f>
        <v>756</v>
      </c>
      <c r="B901" s="4">
        <f>Table2[[#This Row],[MntFruits]]</f>
        <v>138</v>
      </c>
      <c r="C901" s="4">
        <f>Table2[[#This Row],[MntMeatProducts]]</f>
        <v>354</v>
      </c>
      <c r="D901" s="4">
        <f>Table2[[#This Row],[MntFishProducts]]</f>
        <v>160</v>
      </c>
      <c r="E901" s="4">
        <f>Table2[[#This Row],[MntSweetProducts]]</f>
        <v>169</v>
      </c>
      <c r="F901" s="4">
        <f>Table2[[#This Row],[MntGoldProds]]</f>
        <v>61</v>
      </c>
      <c r="G901" s="8">
        <f>Table5[[#This Row],[Age]]</f>
        <v>56</v>
      </c>
      <c r="H901" s="2" t="s">
        <v>35</v>
      </c>
      <c r="I901" s="16" t="str">
        <f>IF(AND(People!$J901&gt;=16,People!$J901&lt;=25),"16-25",IF(AND(People!$J901&gt;=26,People!$J901&lt;=35),"26-35",IF(AND(People!$J901&gt;=36,People!$J901&lt;=45),"36-45",IF(AND(People!$J901&gt;=46,People!$J901&lt;=55),"46-55",IF(AND(People!$J901&gt;=56,People!$J901&lt;=65),"56-65",IF(AND(People!$J901&gt;=66,People!$J901&lt;=75),"66-75","ALL"))))))</f>
        <v>56-65</v>
      </c>
      <c r="J901" t="str">
        <f>Table5[[#This Row],[Kid Home]]</f>
        <v>No</v>
      </c>
      <c r="K901" t="str">
        <f>Table5[[#This Row],[TennHome]]</f>
        <v>Yes</v>
      </c>
    </row>
    <row r="902" spans="1:11" ht="16.5" x14ac:dyDescent="0.3">
      <c r="A902" s="6">
        <f>Table2[[#This Row],[MntWines]]</f>
        <v>194</v>
      </c>
      <c r="B902" s="6">
        <f>Table2[[#This Row],[MntFruits]]</f>
        <v>55</v>
      </c>
      <c r="C902" s="6">
        <f>Table2[[#This Row],[MntMeatProducts]]</f>
        <v>134</v>
      </c>
      <c r="D902" s="6">
        <f>Table2[[#This Row],[MntFishProducts]]</f>
        <v>15</v>
      </c>
      <c r="E902" s="6">
        <f>Table2[[#This Row],[MntSweetProducts]]</f>
        <v>0</v>
      </c>
      <c r="F902" s="6">
        <f>Table2[[#This Row],[MntGoldProds]]</f>
        <v>3</v>
      </c>
      <c r="G902" s="8">
        <f>Table5[[#This Row],[Age]]</f>
        <v>39</v>
      </c>
      <c r="H902" s="17" t="s">
        <v>33</v>
      </c>
      <c r="I902" s="16" t="str">
        <f>IF(AND(People!$J902&gt;=16,People!$J902&lt;=25),"16-25",IF(AND(People!$J902&gt;=26,People!$J902&lt;=35),"26-35",IF(AND(People!$J902&gt;=36,People!$J902&lt;=45),"36-45",IF(AND(People!$J902&gt;=46,People!$J902&lt;=55),"46-55",IF(AND(People!$J902&gt;=56,People!$J902&lt;=65),"56-65",IF(AND(People!$J902&gt;=66,People!$J902&lt;=75),"66-75","ALL"))))))</f>
        <v>36-45</v>
      </c>
      <c r="J902" t="str">
        <f>Table5[[#This Row],[Kid Home]]</f>
        <v>Yes</v>
      </c>
      <c r="K902" t="str">
        <f>Table5[[#This Row],[TennHome]]</f>
        <v>No</v>
      </c>
    </row>
    <row r="903" spans="1:11" ht="16.5" x14ac:dyDescent="0.3">
      <c r="A903" s="4">
        <f>Table2[[#This Row],[MntWines]]</f>
        <v>7</v>
      </c>
      <c r="B903" s="4">
        <f>Table2[[#This Row],[MntFruits]]</f>
        <v>17</v>
      </c>
      <c r="C903" s="4">
        <f>Table2[[#This Row],[MntMeatProducts]]</f>
        <v>18</v>
      </c>
      <c r="D903" s="4">
        <f>Table2[[#This Row],[MntFishProducts]]</f>
        <v>6</v>
      </c>
      <c r="E903" s="4">
        <f>Table2[[#This Row],[MntSweetProducts]]</f>
        <v>10</v>
      </c>
      <c r="F903" s="4">
        <f>Table2[[#This Row],[MntGoldProds]]</f>
        <v>26</v>
      </c>
      <c r="G903" s="8">
        <f>Table5[[#This Row],[Age]]</f>
        <v>27</v>
      </c>
      <c r="H903" s="2" t="s">
        <v>35</v>
      </c>
      <c r="I903" s="16" t="str">
        <f>IF(AND(People!$J903&gt;=16,People!$J903&lt;=25),"16-25",IF(AND(People!$J903&gt;=26,People!$J903&lt;=35),"26-35",IF(AND(People!$J903&gt;=36,People!$J903&lt;=45),"36-45",IF(AND(People!$J903&gt;=46,People!$J903&lt;=55),"46-55",IF(AND(People!$J903&gt;=56,People!$J903&lt;=65),"56-65",IF(AND(People!$J903&gt;=66,People!$J903&lt;=75),"66-75","ALL"))))))</f>
        <v>26-35</v>
      </c>
      <c r="J903" t="str">
        <f>Table5[[#This Row],[Kid Home]]</f>
        <v>Yes</v>
      </c>
      <c r="K903" t="str">
        <f>Table5[[#This Row],[TennHome]]</f>
        <v>No</v>
      </c>
    </row>
    <row r="904" spans="1:11" ht="16.5" x14ac:dyDescent="0.3">
      <c r="A904" s="6">
        <f>Table2[[#This Row],[MntWines]]</f>
        <v>183</v>
      </c>
      <c r="B904" s="6">
        <f>Table2[[#This Row],[MntFruits]]</f>
        <v>33</v>
      </c>
      <c r="C904" s="6">
        <f>Table2[[#This Row],[MntMeatProducts]]</f>
        <v>493</v>
      </c>
      <c r="D904" s="6">
        <f>Table2[[#This Row],[MntFishProducts]]</f>
        <v>59</v>
      </c>
      <c r="E904" s="6">
        <f>Table2[[#This Row],[MntSweetProducts]]</f>
        <v>103</v>
      </c>
      <c r="F904" s="6">
        <f>Table2[[#This Row],[MntGoldProds]]</f>
        <v>57</v>
      </c>
      <c r="G904" s="8">
        <f>Table5[[#This Row],[Age]]</f>
        <v>55</v>
      </c>
      <c r="H904" s="17" t="s">
        <v>31</v>
      </c>
      <c r="I904" s="16" t="str">
        <f>IF(AND(People!$J904&gt;=16,People!$J904&lt;=25),"16-25",IF(AND(People!$J904&gt;=26,People!$J904&lt;=35),"26-35",IF(AND(People!$J904&gt;=36,People!$J904&lt;=45),"36-45",IF(AND(People!$J904&gt;=46,People!$J904&lt;=55),"46-55",IF(AND(People!$J904&gt;=56,People!$J904&lt;=65),"56-65",IF(AND(People!$J904&gt;=66,People!$J904&lt;=75),"66-75","ALL"))))))</f>
        <v>46-55</v>
      </c>
      <c r="J904" t="str">
        <f>Table5[[#This Row],[Kid Home]]</f>
        <v>No</v>
      </c>
      <c r="K904" t="str">
        <f>Table5[[#This Row],[TennHome]]</f>
        <v>No</v>
      </c>
    </row>
    <row r="905" spans="1:11" ht="16.5" x14ac:dyDescent="0.3">
      <c r="A905" s="4">
        <f>Table2[[#This Row],[MntWines]]</f>
        <v>171</v>
      </c>
      <c r="B905" s="4">
        <f>Table2[[#This Row],[MntFruits]]</f>
        <v>0</v>
      </c>
      <c r="C905" s="4">
        <f>Table2[[#This Row],[MntMeatProducts]]</f>
        <v>11</v>
      </c>
      <c r="D905" s="4">
        <f>Table2[[#This Row],[MntFishProducts]]</f>
        <v>0</v>
      </c>
      <c r="E905" s="4">
        <f>Table2[[#This Row],[MntSweetProducts]]</f>
        <v>1</v>
      </c>
      <c r="F905" s="4">
        <f>Table2[[#This Row],[MntGoldProds]]</f>
        <v>20</v>
      </c>
      <c r="G905" s="8">
        <f>Table5[[#This Row],[Age]]</f>
        <v>43</v>
      </c>
      <c r="H905" s="2" t="s">
        <v>31</v>
      </c>
      <c r="I905" s="16" t="str">
        <f>IF(AND(People!$J905&gt;=16,People!$J905&lt;=25),"16-25",IF(AND(People!$J905&gt;=26,People!$J905&lt;=35),"26-35",IF(AND(People!$J905&gt;=36,People!$J905&lt;=45),"36-45",IF(AND(People!$J905&gt;=46,People!$J905&lt;=55),"46-55",IF(AND(People!$J905&gt;=56,People!$J905&lt;=65),"56-65",IF(AND(People!$J905&gt;=66,People!$J905&lt;=75),"66-75","ALL"))))))</f>
        <v>36-45</v>
      </c>
      <c r="J905" t="str">
        <f>Table5[[#This Row],[Kid Home]]</f>
        <v>No</v>
      </c>
      <c r="K905" t="str">
        <f>Table5[[#This Row],[TennHome]]</f>
        <v>Yes</v>
      </c>
    </row>
    <row r="906" spans="1:11" ht="16.5" x14ac:dyDescent="0.3">
      <c r="A906" s="6">
        <f>Table2[[#This Row],[MntWines]]</f>
        <v>243</v>
      </c>
      <c r="B906" s="6">
        <f>Table2[[#This Row],[MntFruits]]</f>
        <v>101</v>
      </c>
      <c r="C906" s="6">
        <f>Table2[[#This Row],[MntMeatProducts]]</f>
        <v>405</v>
      </c>
      <c r="D906" s="6">
        <f>Table2[[#This Row],[MntFishProducts]]</f>
        <v>29</v>
      </c>
      <c r="E906" s="6">
        <f>Table2[[#This Row],[MntSweetProducts]]</f>
        <v>40</v>
      </c>
      <c r="F906" s="6">
        <f>Table2[[#This Row],[MntGoldProds]]</f>
        <v>40</v>
      </c>
      <c r="G906" s="8">
        <f>Table5[[#This Row],[Age]]</f>
        <v>46</v>
      </c>
      <c r="H906" s="17" t="s">
        <v>31</v>
      </c>
      <c r="I906" s="16" t="str">
        <f>IF(AND(People!$J906&gt;=16,People!$J906&lt;=25),"16-25",IF(AND(People!$J906&gt;=26,People!$J906&lt;=35),"26-35",IF(AND(People!$J906&gt;=36,People!$J906&lt;=45),"36-45",IF(AND(People!$J906&gt;=46,People!$J906&lt;=55),"46-55",IF(AND(People!$J906&gt;=56,People!$J906&lt;=65),"56-65",IF(AND(People!$J906&gt;=66,People!$J906&lt;=75),"66-75","ALL"))))))</f>
        <v>46-55</v>
      </c>
      <c r="J906" t="str">
        <f>Table5[[#This Row],[Kid Home]]</f>
        <v>No</v>
      </c>
      <c r="K906" t="str">
        <f>Table5[[#This Row],[TennHome]]</f>
        <v>No</v>
      </c>
    </row>
    <row r="907" spans="1:11" ht="16.5" x14ac:dyDescent="0.3">
      <c r="A907" s="4">
        <f>Table2[[#This Row],[MntWines]]</f>
        <v>181</v>
      </c>
      <c r="B907" s="4">
        <f>Table2[[#This Row],[MntFruits]]</f>
        <v>21</v>
      </c>
      <c r="C907" s="4">
        <f>Table2[[#This Row],[MntMeatProducts]]</f>
        <v>69</v>
      </c>
      <c r="D907" s="4">
        <f>Table2[[#This Row],[MntFishProducts]]</f>
        <v>39</v>
      </c>
      <c r="E907" s="4">
        <f>Table2[[#This Row],[MntSweetProducts]]</f>
        <v>3</v>
      </c>
      <c r="F907" s="4">
        <f>Table2[[#This Row],[MntGoldProds]]</f>
        <v>96</v>
      </c>
      <c r="G907" s="8">
        <f>Table5[[#This Row],[Age]]</f>
        <v>40</v>
      </c>
      <c r="H907" s="2" t="s">
        <v>30</v>
      </c>
      <c r="I907" s="16" t="str">
        <f>IF(AND(People!$J907&gt;=16,People!$J907&lt;=25),"16-25",IF(AND(People!$J907&gt;=26,People!$J907&lt;=35),"26-35",IF(AND(People!$J907&gt;=36,People!$J907&lt;=45),"36-45",IF(AND(People!$J907&gt;=46,People!$J907&lt;=55),"46-55",IF(AND(People!$J907&gt;=56,People!$J907&lt;=65),"56-65",IF(AND(People!$J907&gt;=66,People!$J907&lt;=75),"66-75","ALL"))))))</f>
        <v>36-45</v>
      </c>
      <c r="J907" t="str">
        <f>Table5[[#This Row],[Kid Home]]</f>
        <v>No</v>
      </c>
      <c r="K907" t="str">
        <f>Table5[[#This Row],[TennHome]]</f>
        <v>No</v>
      </c>
    </row>
    <row r="908" spans="1:11" ht="16.5" x14ac:dyDescent="0.3">
      <c r="A908" s="6">
        <f>Table2[[#This Row],[MntWines]]</f>
        <v>151</v>
      </c>
      <c r="B908" s="6">
        <f>Table2[[#This Row],[MntFruits]]</f>
        <v>7</v>
      </c>
      <c r="C908" s="6">
        <f>Table2[[#This Row],[MntMeatProducts]]</f>
        <v>89</v>
      </c>
      <c r="D908" s="6">
        <f>Table2[[#This Row],[MntFishProducts]]</f>
        <v>0</v>
      </c>
      <c r="E908" s="6">
        <f>Table2[[#This Row],[MntSweetProducts]]</f>
        <v>7</v>
      </c>
      <c r="F908" s="6">
        <f>Table2[[#This Row],[MntGoldProds]]</f>
        <v>28</v>
      </c>
      <c r="G908" s="8">
        <f>Table5[[#This Row],[Age]]</f>
        <v>44</v>
      </c>
      <c r="H908" s="17" t="s">
        <v>30</v>
      </c>
      <c r="I908" s="16" t="str">
        <f>IF(AND(People!$J908&gt;=16,People!$J908&lt;=25),"16-25",IF(AND(People!$J908&gt;=26,People!$J908&lt;=35),"26-35",IF(AND(People!$J908&gt;=36,People!$J908&lt;=45),"36-45",IF(AND(People!$J908&gt;=46,People!$J908&lt;=55),"46-55",IF(AND(People!$J908&gt;=56,People!$J908&lt;=65),"56-65",IF(AND(People!$J908&gt;=66,People!$J908&lt;=75),"66-75","ALL"))))))</f>
        <v>36-45</v>
      </c>
      <c r="J908" t="str">
        <f>Table5[[#This Row],[Kid Home]]</f>
        <v>Yes</v>
      </c>
      <c r="K908" t="str">
        <f>Table5[[#This Row],[TennHome]]</f>
        <v>Yes</v>
      </c>
    </row>
    <row r="909" spans="1:11" ht="16.5" x14ac:dyDescent="0.3">
      <c r="A909" s="4">
        <f>Table2[[#This Row],[MntWines]]</f>
        <v>494</v>
      </c>
      <c r="B909" s="4">
        <f>Table2[[#This Row],[MntFruits]]</f>
        <v>92</v>
      </c>
      <c r="C909" s="4">
        <f>Table2[[#This Row],[MntMeatProducts]]</f>
        <v>391</v>
      </c>
      <c r="D909" s="4">
        <f>Table2[[#This Row],[MntFishProducts]]</f>
        <v>194</v>
      </c>
      <c r="E909" s="4">
        <f>Table2[[#This Row],[MntSweetProducts]]</f>
        <v>11</v>
      </c>
      <c r="F909" s="4">
        <f>Table2[[#This Row],[MntGoldProds]]</f>
        <v>241</v>
      </c>
      <c r="G909" s="8">
        <f>Table5[[#This Row],[Age]]</f>
        <v>37</v>
      </c>
      <c r="H909" s="2" t="s">
        <v>38</v>
      </c>
      <c r="I909" s="16" t="str">
        <f>IF(AND(People!$J909&gt;=16,People!$J909&lt;=25),"16-25",IF(AND(People!$J909&gt;=26,People!$J909&lt;=35),"26-35",IF(AND(People!$J909&gt;=36,People!$J909&lt;=45),"36-45",IF(AND(People!$J909&gt;=46,People!$J909&lt;=55),"46-55",IF(AND(People!$J909&gt;=56,People!$J909&lt;=65),"56-65",IF(AND(People!$J909&gt;=66,People!$J909&lt;=75),"66-75","ALL"))))))</f>
        <v>36-45</v>
      </c>
      <c r="J909" t="str">
        <f>Table5[[#This Row],[Kid Home]]</f>
        <v>No</v>
      </c>
      <c r="K909" t="str">
        <f>Table5[[#This Row],[TennHome]]</f>
        <v>No</v>
      </c>
    </row>
    <row r="910" spans="1:11" ht="16.5" x14ac:dyDescent="0.3">
      <c r="A910" s="6">
        <f>Table2[[#This Row],[MntWines]]</f>
        <v>464</v>
      </c>
      <c r="B910" s="6">
        <f>Table2[[#This Row],[MntFruits]]</f>
        <v>28</v>
      </c>
      <c r="C910" s="6">
        <f>Table2[[#This Row],[MntMeatProducts]]</f>
        <v>873</v>
      </c>
      <c r="D910" s="6">
        <f>Table2[[#This Row],[MntFishProducts]]</f>
        <v>29</v>
      </c>
      <c r="E910" s="6">
        <f>Table2[[#This Row],[MntSweetProducts]]</f>
        <v>18</v>
      </c>
      <c r="F910" s="6">
        <f>Table2[[#This Row],[MntGoldProds]]</f>
        <v>37</v>
      </c>
      <c r="G910" s="8">
        <f>Table5[[#This Row],[Age]]</f>
        <v>52</v>
      </c>
      <c r="H910" s="17" t="s">
        <v>31</v>
      </c>
      <c r="I910" s="16" t="str">
        <f>IF(AND(People!$J910&gt;=16,People!$J910&lt;=25),"16-25",IF(AND(People!$J910&gt;=26,People!$J910&lt;=35),"26-35",IF(AND(People!$J910&gt;=36,People!$J910&lt;=45),"36-45",IF(AND(People!$J910&gt;=46,People!$J910&lt;=55),"46-55",IF(AND(People!$J910&gt;=56,People!$J910&lt;=65),"56-65",IF(AND(People!$J910&gt;=66,People!$J910&lt;=75),"66-75","ALL"))))))</f>
        <v>46-55</v>
      </c>
      <c r="J910" t="str">
        <f>Table5[[#This Row],[Kid Home]]</f>
        <v>No</v>
      </c>
      <c r="K910" t="str">
        <f>Table5[[#This Row],[TennHome]]</f>
        <v>No</v>
      </c>
    </row>
    <row r="911" spans="1:11" ht="16.5" x14ac:dyDescent="0.3">
      <c r="A911" s="4">
        <f>Table2[[#This Row],[MntWines]]</f>
        <v>5</v>
      </c>
      <c r="B911" s="4">
        <f>Table2[[#This Row],[MntFruits]]</f>
        <v>1</v>
      </c>
      <c r="C911" s="4">
        <f>Table2[[#This Row],[MntMeatProducts]]</f>
        <v>5</v>
      </c>
      <c r="D911" s="4">
        <f>Table2[[#This Row],[MntFishProducts]]</f>
        <v>10</v>
      </c>
      <c r="E911" s="4">
        <f>Table2[[#This Row],[MntSweetProducts]]</f>
        <v>0</v>
      </c>
      <c r="F911" s="4">
        <f>Table2[[#This Row],[MntGoldProds]]</f>
        <v>7</v>
      </c>
      <c r="G911" s="8">
        <f>Table5[[#This Row],[Age]]</f>
        <v>42</v>
      </c>
      <c r="H911" s="2" t="s">
        <v>33</v>
      </c>
      <c r="I911" s="16" t="str">
        <f>IF(AND(People!$J911&gt;=16,People!$J911&lt;=25),"16-25",IF(AND(People!$J911&gt;=26,People!$J911&lt;=35),"26-35",IF(AND(People!$J911&gt;=36,People!$J911&lt;=45),"36-45",IF(AND(People!$J911&gt;=46,People!$J911&lt;=55),"46-55",IF(AND(People!$J911&gt;=56,People!$J911&lt;=65),"56-65",IF(AND(People!$J911&gt;=66,People!$J911&lt;=75),"66-75","ALL"))))))</f>
        <v>36-45</v>
      </c>
      <c r="J911" t="str">
        <f>Table5[[#This Row],[Kid Home]]</f>
        <v>Yes</v>
      </c>
      <c r="K911" t="str">
        <f>Table5[[#This Row],[TennHome]]</f>
        <v>No</v>
      </c>
    </row>
    <row r="912" spans="1:11" ht="16.5" x14ac:dyDescent="0.3">
      <c r="A912" s="6">
        <f>Table2[[#This Row],[MntWines]]</f>
        <v>29</v>
      </c>
      <c r="B912" s="6">
        <f>Table2[[#This Row],[MntFruits]]</f>
        <v>0</v>
      </c>
      <c r="C912" s="6">
        <f>Table2[[#This Row],[MntMeatProducts]]</f>
        <v>29</v>
      </c>
      <c r="D912" s="6">
        <f>Table2[[#This Row],[MntFishProducts]]</f>
        <v>0</v>
      </c>
      <c r="E912" s="6">
        <f>Table2[[#This Row],[MntSweetProducts]]</f>
        <v>5</v>
      </c>
      <c r="F912" s="6">
        <f>Table2[[#This Row],[MntGoldProds]]</f>
        <v>4</v>
      </c>
      <c r="G912" s="8">
        <f>Table5[[#This Row],[Age]]</f>
        <v>40</v>
      </c>
      <c r="H912" s="17" t="s">
        <v>30</v>
      </c>
      <c r="I912" s="16" t="str">
        <f>IF(AND(People!$J912&gt;=16,People!$J912&lt;=25),"16-25",IF(AND(People!$J912&gt;=26,People!$J912&lt;=35),"26-35",IF(AND(People!$J912&gt;=36,People!$J912&lt;=45),"36-45",IF(AND(People!$J912&gt;=46,People!$J912&lt;=55),"46-55",IF(AND(People!$J912&gt;=56,People!$J912&lt;=65),"56-65",IF(AND(People!$J912&gt;=66,People!$J912&lt;=75),"66-75","ALL"))))))</f>
        <v>36-45</v>
      </c>
      <c r="J912" t="str">
        <f>Table5[[#This Row],[Kid Home]]</f>
        <v>Yes</v>
      </c>
      <c r="K912" t="str">
        <f>Table5[[#This Row],[TennHome]]</f>
        <v>No</v>
      </c>
    </row>
    <row r="913" spans="1:11" ht="16.5" x14ac:dyDescent="0.3">
      <c r="A913" s="4">
        <f>Table2[[#This Row],[MntWines]]</f>
        <v>102</v>
      </c>
      <c r="B913" s="4">
        <f>Table2[[#This Row],[MntFruits]]</f>
        <v>9</v>
      </c>
      <c r="C913" s="4">
        <f>Table2[[#This Row],[MntMeatProducts]]</f>
        <v>49</v>
      </c>
      <c r="D913" s="4">
        <f>Table2[[#This Row],[MntFishProducts]]</f>
        <v>24</v>
      </c>
      <c r="E913" s="4">
        <f>Table2[[#This Row],[MntSweetProducts]]</f>
        <v>3</v>
      </c>
      <c r="F913" s="4">
        <f>Table2[[#This Row],[MntGoldProds]]</f>
        <v>12</v>
      </c>
      <c r="G913" s="8">
        <f>Table5[[#This Row],[Age]]</f>
        <v>28</v>
      </c>
      <c r="H913" s="2" t="s">
        <v>31</v>
      </c>
      <c r="I913" s="16" t="str">
        <f>IF(AND(People!$J913&gt;=16,People!$J913&lt;=25),"16-25",IF(AND(People!$J913&gt;=26,People!$J913&lt;=35),"26-35",IF(AND(People!$J913&gt;=36,People!$J913&lt;=45),"36-45",IF(AND(People!$J913&gt;=46,People!$J913&lt;=55),"46-55",IF(AND(People!$J913&gt;=56,People!$J913&lt;=65),"56-65",IF(AND(People!$J913&gt;=66,People!$J913&lt;=75),"66-75","ALL"))))))</f>
        <v>26-35</v>
      </c>
      <c r="J913" t="str">
        <f>Table5[[#This Row],[Kid Home]]</f>
        <v>No</v>
      </c>
      <c r="K913" t="str">
        <f>Table5[[#This Row],[TennHome]]</f>
        <v>No</v>
      </c>
    </row>
    <row r="914" spans="1:11" ht="16.5" x14ac:dyDescent="0.3">
      <c r="A914" s="6">
        <f>Table2[[#This Row],[MntWines]]</f>
        <v>604</v>
      </c>
      <c r="B914" s="6">
        <f>Table2[[#This Row],[MntFruits]]</f>
        <v>28</v>
      </c>
      <c r="C914" s="6">
        <f>Table2[[#This Row],[MntMeatProducts]]</f>
        <v>674</v>
      </c>
      <c r="D914" s="6">
        <f>Table2[[#This Row],[MntFishProducts]]</f>
        <v>91</v>
      </c>
      <c r="E914" s="6">
        <f>Table2[[#This Row],[MntSweetProducts]]</f>
        <v>28</v>
      </c>
      <c r="F914" s="6">
        <f>Table2[[#This Row],[MntGoldProds]]</f>
        <v>28</v>
      </c>
      <c r="G914" s="8">
        <f>Table5[[#This Row],[Age]]</f>
        <v>47</v>
      </c>
      <c r="H914" s="17" t="s">
        <v>38</v>
      </c>
      <c r="I914" s="16" t="str">
        <f>IF(AND(People!$J914&gt;=16,People!$J914&lt;=25),"16-25",IF(AND(People!$J914&gt;=26,People!$J914&lt;=35),"26-35",IF(AND(People!$J914&gt;=36,People!$J914&lt;=45),"36-45",IF(AND(People!$J914&gt;=46,People!$J914&lt;=55),"46-55",IF(AND(People!$J914&gt;=56,People!$J914&lt;=65),"56-65",IF(AND(People!$J914&gt;=66,People!$J914&lt;=75),"66-75","ALL"))))))</f>
        <v>46-55</v>
      </c>
      <c r="J914" t="str">
        <f>Table5[[#This Row],[Kid Home]]</f>
        <v>No</v>
      </c>
      <c r="K914" t="str">
        <f>Table5[[#This Row],[TennHome]]</f>
        <v>No</v>
      </c>
    </row>
    <row r="915" spans="1:11" ht="16.5" x14ac:dyDescent="0.3">
      <c r="A915" s="4">
        <f>Table2[[#This Row],[MntWines]]</f>
        <v>571</v>
      </c>
      <c r="B915" s="4">
        <f>Table2[[#This Row],[MntFruits]]</f>
        <v>12</v>
      </c>
      <c r="C915" s="4">
        <f>Table2[[#This Row],[MntMeatProducts]]</f>
        <v>523</v>
      </c>
      <c r="D915" s="4">
        <f>Table2[[#This Row],[MntFishProducts]]</f>
        <v>63</v>
      </c>
      <c r="E915" s="4">
        <f>Table2[[#This Row],[MntSweetProducts]]</f>
        <v>60</v>
      </c>
      <c r="F915" s="4">
        <f>Table2[[#This Row],[MntGoldProds]]</f>
        <v>24</v>
      </c>
      <c r="G915" s="8">
        <f>Table5[[#This Row],[Age]]</f>
        <v>21</v>
      </c>
      <c r="H915" s="2" t="s">
        <v>33</v>
      </c>
      <c r="I915" s="16" t="str">
        <f>IF(AND(People!$J915&gt;=16,People!$J915&lt;=25),"16-25",IF(AND(People!$J915&gt;=26,People!$J915&lt;=35),"26-35",IF(AND(People!$J915&gt;=36,People!$J915&lt;=45),"36-45",IF(AND(People!$J915&gt;=46,People!$J915&lt;=55),"46-55",IF(AND(People!$J915&gt;=56,People!$J915&lt;=65),"56-65",IF(AND(People!$J915&gt;=66,People!$J915&lt;=75),"66-75","ALL"))))))</f>
        <v>16-25</v>
      </c>
      <c r="J915" t="str">
        <f>Table5[[#This Row],[Kid Home]]</f>
        <v>No</v>
      </c>
      <c r="K915" t="str">
        <f>Table5[[#This Row],[TennHome]]</f>
        <v>No</v>
      </c>
    </row>
    <row r="916" spans="1:11" ht="16.5" x14ac:dyDescent="0.3">
      <c r="A916" s="6">
        <f>Table2[[#This Row],[MntWines]]</f>
        <v>953</v>
      </c>
      <c r="B916" s="6">
        <f>Table2[[#This Row],[MntFruits]]</f>
        <v>0</v>
      </c>
      <c r="C916" s="6">
        <f>Table2[[#This Row],[MntMeatProducts]]</f>
        <v>71</v>
      </c>
      <c r="D916" s="6">
        <f>Table2[[#This Row],[MntFishProducts]]</f>
        <v>0</v>
      </c>
      <c r="E916" s="6">
        <f>Table2[[#This Row],[MntSweetProducts]]</f>
        <v>0</v>
      </c>
      <c r="F916" s="6">
        <f>Table2[[#This Row],[MntGoldProds]]</f>
        <v>174</v>
      </c>
      <c r="G916" s="8">
        <f>Table5[[#This Row],[Age]]</f>
        <v>50</v>
      </c>
      <c r="H916" s="17" t="s">
        <v>30</v>
      </c>
      <c r="I916" s="16" t="str">
        <f>IF(AND(People!$J916&gt;=16,People!$J916&lt;=25),"16-25",IF(AND(People!$J916&gt;=26,People!$J916&lt;=35),"26-35",IF(AND(People!$J916&gt;=36,People!$J916&lt;=45),"36-45",IF(AND(People!$J916&gt;=46,People!$J916&lt;=55),"46-55",IF(AND(People!$J916&gt;=56,People!$J916&lt;=65),"56-65",IF(AND(People!$J916&gt;=66,People!$J916&lt;=75),"66-75","ALL"))))))</f>
        <v>46-55</v>
      </c>
      <c r="J916" t="str">
        <f>Table5[[#This Row],[Kid Home]]</f>
        <v>No</v>
      </c>
      <c r="K916" t="str">
        <f>Table5[[#This Row],[TennHome]]</f>
        <v>Yes</v>
      </c>
    </row>
    <row r="917" spans="1:11" ht="16.5" x14ac:dyDescent="0.3">
      <c r="A917" s="4">
        <f>Table2[[#This Row],[MntWines]]</f>
        <v>63</v>
      </c>
      <c r="B917" s="4">
        <f>Table2[[#This Row],[MntFruits]]</f>
        <v>3</v>
      </c>
      <c r="C917" s="4">
        <f>Table2[[#This Row],[MntMeatProducts]]</f>
        <v>67</v>
      </c>
      <c r="D917" s="4">
        <f>Table2[[#This Row],[MntFishProducts]]</f>
        <v>8</v>
      </c>
      <c r="E917" s="4">
        <f>Table2[[#This Row],[MntSweetProducts]]</f>
        <v>9</v>
      </c>
      <c r="F917" s="4">
        <f>Table2[[#This Row],[MntGoldProds]]</f>
        <v>28</v>
      </c>
      <c r="G917" s="8">
        <f>Table5[[#This Row],[Age]]</f>
        <v>41</v>
      </c>
      <c r="H917" s="2" t="s">
        <v>33</v>
      </c>
      <c r="I917" s="16" t="str">
        <f>IF(AND(People!$J917&gt;=16,People!$J917&lt;=25),"16-25",IF(AND(People!$J917&gt;=26,People!$J917&lt;=35),"26-35",IF(AND(People!$J917&gt;=36,People!$J917&lt;=45),"36-45",IF(AND(People!$J917&gt;=46,People!$J917&lt;=55),"46-55",IF(AND(People!$J917&gt;=56,People!$J917&lt;=65),"56-65",IF(AND(People!$J917&gt;=66,People!$J917&lt;=75),"66-75","ALL"))))))</f>
        <v>36-45</v>
      </c>
      <c r="J917" t="str">
        <f>Table5[[#This Row],[Kid Home]]</f>
        <v>Yes</v>
      </c>
      <c r="K917" t="str">
        <f>Table5[[#This Row],[TennHome]]</f>
        <v>No</v>
      </c>
    </row>
    <row r="918" spans="1:11" ht="16.5" x14ac:dyDescent="0.3">
      <c r="A918" s="6">
        <f>Table2[[#This Row],[MntWines]]</f>
        <v>770</v>
      </c>
      <c r="B918" s="6">
        <f>Table2[[#This Row],[MntFruits]]</f>
        <v>29</v>
      </c>
      <c r="C918" s="6">
        <f>Table2[[#This Row],[MntMeatProducts]]</f>
        <v>890</v>
      </c>
      <c r="D918" s="6">
        <f>Table2[[#This Row],[MntFishProducts]]</f>
        <v>250</v>
      </c>
      <c r="E918" s="6">
        <f>Table2[[#This Row],[MntSweetProducts]]</f>
        <v>27</v>
      </c>
      <c r="F918" s="6">
        <f>Table2[[#This Row],[MntGoldProds]]</f>
        <v>24</v>
      </c>
      <c r="G918" s="8">
        <f>Table5[[#This Row],[Age]]</f>
        <v>18</v>
      </c>
      <c r="H918" s="17" t="s">
        <v>31</v>
      </c>
      <c r="I918" s="16" t="str">
        <f>IF(AND(People!$J918&gt;=16,People!$J918&lt;=25),"16-25",IF(AND(People!$J918&gt;=26,People!$J918&lt;=35),"26-35",IF(AND(People!$J918&gt;=36,People!$J918&lt;=45),"36-45",IF(AND(People!$J918&gt;=46,People!$J918&lt;=55),"46-55",IF(AND(People!$J918&gt;=56,People!$J918&lt;=65),"56-65",IF(AND(People!$J918&gt;=66,People!$J918&lt;=75),"66-75","ALL"))))))</f>
        <v>16-25</v>
      </c>
      <c r="J918" t="str">
        <f>Table5[[#This Row],[Kid Home]]</f>
        <v>No</v>
      </c>
      <c r="K918" t="str">
        <f>Table5[[#This Row],[TennHome]]</f>
        <v>No</v>
      </c>
    </row>
    <row r="919" spans="1:11" ht="16.5" x14ac:dyDescent="0.3">
      <c r="A919" s="4">
        <f>Table2[[#This Row],[MntWines]]</f>
        <v>398</v>
      </c>
      <c r="B919" s="4">
        <f>Table2[[#This Row],[MntFruits]]</f>
        <v>61</v>
      </c>
      <c r="C919" s="4">
        <f>Table2[[#This Row],[MntMeatProducts]]</f>
        <v>265</v>
      </c>
      <c r="D919" s="4">
        <f>Table2[[#This Row],[MntFishProducts]]</f>
        <v>138</v>
      </c>
      <c r="E919" s="4">
        <f>Table2[[#This Row],[MntSweetProducts]]</f>
        <v>61</v>
      </c>
      <c r="F919" s="4">
        <f>Table2[[#This Row],[MntGoldProds]]</f>
        <v>53</v>
      </c>
      <c r="G919" s="8">
        <f>Table5[[#This Row],[Age]]</f>
        <v>59</v>
      </c>
      <c r="H919" s="2" t="s">
        <v>33</v>
      </c>
      <c r="I919" s="16" t="str">
        <f>IF(AND(People!$J919&gt;=16,People!$J919&lt;=25),"16-25",IF(AND(People!$J919&gt;=26,People!$J919&lt;=35),"26-35",IF(AND(People!$J919&gt;=36,People!$J919&lt;=45),"36-45",IF(AND(People!$J919&gt;=46,People!$J919&lt;=55),"46-55",IF(AND(People!$J919&gt;=56,People!$J919&lt;=65),"56-65",IF(AND(People!$J919&gt;=66,People!$J919&lt;=75),"66-75","ALL"))))))</f>
        <v>56-65</v>
      </c>
      <c r="J919" t="str">
        <f>Table5[[#This Row],[Kid Home]]</f>
        <v>No</v>
      </c>
      <c r="K919" t="str">
        <f>Table5[[#This Row],[TennHome]]</f>
        <v>No</v>
      </c>
    </row>
    <row r="920" spans="1:11" ht="16.5" x14ac:dyDescent="0.3">
      <c r="A920" s="6">
        <f>Table2[[#This Row],[MntWines]]</f>
        <v>741</v>
      </c>
      <c r="B920" s="6">
        <f>Table2[[#This Row],[MntFruits]]</f>
        <v>19</v>
      </c>
      <c r="C920" s="6">
        <f>Table2[[#This Row],[MntMeatProducts]]</f>
        <v>154</v>
      </c>
      <c r="D920" s="6">
        <f>Table2[[#This Row],[MntFishProducts]]</f>
        <v>50</v>
      </c>
      <c r="E920" s="6">
        <f>Table2[[#This Row],[MntSweetProducts]]</f>
        <v>9</v>
      </c>
      <c r="F920" s="6">
        <f>Table2[[#This Row],[MntGoldProds]]</f>
        <v>28</v>
      </c>
      <c r="G920" s="8">
        <f>Table5[[#This Row],[Age]]</f>
        <v>53</v>
      </c>
      <c r="H920" s="17" t="s">
        <v>30</v>
      </c>
      <c r="I920" s="16" t="str">
        <f>IF(AND(People!$J920&gt;=16,People!$J920&lt;=25),"16-25",IF(AND(People!$J920&gt;=26,People!$J920&lt;=35),"26-35",IF(AND(People!$J920&gt;=36,People!$J920&lt;=45),"36-45",IF(AND(People!$J920&gt;=46,People!$J920&lt;=55),"46-55",IF(AND(People!$J920&gt;=56,People!$J920&lt;=65),"56-65",IF(AND(People!$J920&gt;=66,People!$J920&lt;=75),"66-75","ALL"))))))</f>
        <v>46-55</v>
      </c>
      <c r="J920" t="str">
        <f>Table5[[#This Row],[Kid Home]]</f>
        <v>No</v>
      </c>
      <c r="K920" t="str">
        <f>Table5[[#This Row],[TennHome]]</f>
        <v>No</v>
      </c>
    </row>
    <row r="921" spans="1:11" ht="16.5" x14ac:dyDescent="0.3">
      <c r="A921" s="4">
        <f>Table2[[#This Row],[MntWines]]</f>
        <v>1478</v>
      </c>
      <c r="B921" s="4">
        <f>Table2[[#This Row],[MntFruits]]</f>
        <v>19</v>
      </c>
      <c r="C921" s="4">
        <f>Table2[[#This Row],[MntMeatProducts]]</f>
        <v>403</v>
      </c>
      <c r="D921" s="4">
        <f>Table2[[#This Row],[MntFishProducts]]</f>
        <v>0</v>
      </c>
      <c r="E921" s="4">
        <f>Table2[[#This Row],[MntSweetProducts]]</f>
        <v>19</v>
      </c>
      <c r="F921" s="4">
        <f>Table2[[#This Row],[MntGoldProds]]</f>
        <v>0</v>
      </c>
      <c r="G921" s="8">
        <f>Table5[[#This Row],[Age]]</f>
        <v>31</v>
      </c>
      <c r="H921" s="2" t="s">
        <v>30</v>
      </c>
      <c r="I921" s="16" t="str">
        <f>IF(AND(People!$J921&gt;=16,People!$J921&lt;=25),"16-25",IF(AND(People!$J921&gt;=26,People!$J921&lt;=35),"26-35",IF(AND(People!$J921&gt;=36,People!$J921&lt;=45),"36-45",IF(AND(People!$J921&gt;=46,People!$J921&lt;=55),"46-55",IF(AND(People!$J921&gt;=56,People!$J921&lt;=65),"56-65",IF(AND(People!$J921&gt;=66,People!$J921&lt;=75),"66-75","ALL"))))))</f>
        <v>26-35</v>
      </c>
      <c r="J921" t="str">
        <f>Table5[[#This Row],[Kid Home]]</f>
        <v>No</v>
      </c>
      <c r="K921" t="str">
        <f>Table5[[#This Row],[TennHome]]</f>
        <v>No</v>
      </c>
    </row>
    <row r="922" spans="1:11" ht="16.5" x14ac:dyDescent="0.3">
      <c r="A922" s="6">
        <f>Table2[[#This Row],[MntWines]]</f>
        <v>156</v>
      </c>
      <c r="B922" s="6">
        <f>Table2[[#This Row],[MntFruits]]</f>
        <v>29</v>
      </c>
      <c r="C922" s="6">
        <f>Table2[[#This Row],[MntMeatProducts]]</f>
        <v>56</v>
      </c>
      <c r="D922" s="6">
        <f>Table2[[#This Row],[MntFishProducts]]</f>
        <v>30</v>
      </c>
      <c r="E922" s="6">
        <f>Table2[[#This Row],[MntSweetProducts]]</f>
        <v>32</v>
      </c>
      <c r="F922" s="6">
        <f>Table2[[#This Row],[MntGoldProds]]</f>
        <v>47</v>
      </c>
      <c r="G922" s="8">
        <f>Table5[[#This Row],[Age]]</f>
        <v>59</v>
      </c>
      <c r="H922" s="17" t="s">
        <v>31</v>
      </c>
      <c r="I922" s="16" t="str">
        <f>IF(AND(People!$J922&gt;=16,People!$J922&lt;=25),"16-25",IF(AND(People!$J922&gt;=26,People!$J922&lt;=35),"26-35",IF(AND(People!$J922&gt;=36,People!$J922&lt;=45),"36-45",IF(AND(People!$J922&gt;=46,People!$J922&lt;=55),"46-55",IF(AND(People!$J922&gt;=56,People!$J922&lt;=65),"56-65",IF(AND(People!$J922&gt;=66,People!$J922&lt;=75),"66-75","ALL"))))))</f>
        <v>56-65</v>
      </c>
      <c r="J922" t="str">
        <f>Table5[[#This Row],[Kid Home]]</f>
        <v>No</v>
      </c>
      <c r="K922" t="str">
        <f>Table5[[#This Row],[TennHome]]</f>
        <v>Yes</v>
      </c>
    </row>
    <row r="923" spans="1:11" ht="16.5" x14ac:dyDescent="0.3">
      <c r="A923" s="4">
        <f>Table2[[#This Row],[MntWines]]</f>
        <v>960</v>
      </c>
      <c r="B923" s="4">
        <f>Table2[[#This Row],[MntFruits]]</f>
        <v>64</v>
      </c>
      <c r="C923" s="4">
        <f>Table2[[#This Row],[MntMeatProducts]]</f>
        <v>464</v>
      </c>
      <c r="D923" s="4">
        <f>Table2[[#This Row],[MntFishProducts]]</f>
        <v>146</v>
      </c>
      <c r="E923" s="4">
        <f>Table2[[#This Row],[MntSweetProducts]]</f>
        <v>0</v>
      </c>
      <c r="F923" s="4">
        <f>Table2[[#This Row],[MntGoldProds]]</f>
        <v>16</v>
      </c>
      <c r="G923" s="8">
        <f>Table5[[#This Row],[Age]]</f>
        <v>59</v>
      </c>
      <c r="H923" s="2" t="s">
        <v>30</v>
      </c>
      <c r="I923" s="16" t="str">
        <f>IF(AND(People!$J923&gt;=16,People!$J923&lt;=25),"16-25",IF(AND(People!$J923&gt;=26,People!$J923&lt;=35),"26-35",IF(AND(People!$J923&gt;=36,People!$J923&lt;=45),"36-45",IF(AND(People!$J923&gt;=46,People!$J923&lt;=55),"46-55",IF(AND(People!$J923&gt;=56,People!$J923&lt;=65),"56-65",IF(AND(People!$J923&gt;=66,People!$J923&lt;=75),"66-75","ALL"))))))</f>
        <v>56-65</v>
      </c>
      <c r="J923" t="str">
        <f>Table5[[#This Row],[Kid Home]]</f>
        <v>No</v>
      </c>
      <c r="K923" t="str">
        <f>Table5[[#This Row],[TennHome]]</f>
        <v>No</v>
      </c>
    </row>
    <row r="924" spans="1:11" ht="16.5" x14ac:dyDescent="0.3">
      <c r="A924" s="6">
        <f>Table2[[#This Row],[MntWines]]</f>
        <v>38</v>
      </c>
      <c r="B924" s="6">
        <f>Table2[[#This Row],[MntFruits]]</f>
        <v>0</v>
      </c>
      <c r="C924" s="6">
        <f>Table2[[#This Row],[MntMeatProducts]]</f>
        <v>2</v>
      </c>
      <c r="D924" s="6">
        <f>Table2[[#This Row],[MntFishProducts]]</f>
        <v>0</v>
      </c>
      <c r="E924" s="6">
        <f>Table2[[#This Row],[MntSweetProducts]]</f>
        <v>0</v>
      </c>
      <c r="F924" s="6">
        <f>Table2[[#This Row],[MntGoldProds]]</f>
        <v>6</v>
      </c>
      <c r="G924" s="8">
        <f>Table5[[#This Row],[Age]]</f>
        <v>59</v>
      </c>
      <c r="H924" s="17" t="s">
        <v>30</v>
      </c>
      <c r="I924" s="16" t="str">
        <f>IF(AND(People!$J924&gt;=16,People!$J924&lt;=25),"16-25",IF(AND(People!$J924&gt;=26,People!$J924&lt;=35),"26-35",IF(AND(People!$J924&gt;=36,People!$J924&lt;=45),"36-45",IF(AND(People!$J924&gt;=46,People!$J924&lt;=55),"46-55",IF(AND(People!$J924&gt;=56,People!$J924&lt;=65),"56-65",IF(AND(People!$J924&gt;=66,People!$J924&lt;=75),"66-75","ALL"))))))</f>
        <v>56-65</v>
      </c>
      <c r="J924" t="str">
        <f>Table5[[#This Row],[Kid Home]]</f>
        <v>Yes</v>
      </c>
      <c r="K924" t="str">
        <f>Table5[[#This Row],[TennHome]]</f>
        <v>Yes</v>
      </c>
    </row>
    <row r="925" spans="1:11" ht="16.5" x14ac:dyDescent="0.3">
      <c r="A925" s="4">
        <f>Table2[[#This Row],[MntWines]]</f>
        <v>315</v>
      </c>
      <c r="B925" s="4">
        <f>Table2[[#This Row],[MntFruits]]</f>
        <v>26</v>
      </c>
      <c r="C925" s="4">
        <f>Table2[[#This Row],[MntMeatProducts]]</f>
        <v>473</v>
      </c>
      <c r="D925" s="4">
        <f>Table2[[#This Row],[MntFishProducts]]</f>
        <v>220</v>
      </c>
      <c r="E925" s="4">
        <f>Table2[[#This Row],[MntSweetProducts]]</f>
        <v>12</v>
      </c>
      <c r="F925" s="4">
        <f>Table2[[#This Row],[MntGoldProds]]</f>
        <v>182</v>
      </c>
      <c r="G925" s="8">
        <f>Table5[[#This Row],[Age]]</f>
        <v>20</v>
      </c>
      <c r="H925" s="2" t="s">
        <v>33</v>
      </c>
      <c r="I925" s="16" t="str">
        <f>IF(AND(People!$J925&gt;=16,People!$J925&lt;=25),"16-25",IF(AND(People!$J925&gt;=26,People!$J925&lt;=35),"26-35",IF(AND(People!$J925&gt;=36,People!$J925&lt;=45),"36-45",IF(AND(People!$J925&gt;=46,People!$J925&lt;=55),"46-55",IF(AND(People!$J925&gt;=56,People!$J925&lt;=65),"56-65",IF(AND(People!$J925&gt;=66,People!$J925&lt;=75),"66-75","ALL"))))))</f>
        <v>16-25</v>
      </c>
      <c r="J925" t="str">
        <f>Table5[[#This Row],[Kid Home]]</f>
        <v>No</v>
      </c>
      <c r="K925" t="str">
        <f>Table5[[#This Row],[TennHome]]</f>
        <v>No</v>
      </c>
    </row>
    <row r="926" spans="1:11" ht="16.5" x14ac:dyDescent="0.3">
      <c r="A926" s="6">
        <f>Table2[[#This Row],[MntWines]]</f>
        <v>15</v>
      </c>
      <c r="B926" s="6">
        <f>Table2[[#This Row],[MntFruits]]</f>
        <v>20</v>
      </c>
      <c r="C926" s="6">
        <f>Table2[[#This Row],[MntMeatProducts]]</f>
        <v>25</v>
      </c>
      <c r="D926" s="6">
        <f>Table2[[#This Row],[MntFishProducts]]</f>
        <v>2</v>
      </c>
      <c r="E926" s="6">
        <f>Table2[[#This Row],[MntSweetProducts]]</f>
        <v>7</v>
      </c>
      <c r="F926" s="6">
        <f>Table2[[#This Row],[MntGoldProds]]</f>
        <v>26</v>
      </c>
      <c r="G926" s="8">
        <f>Table5[[#This Row],[Age]]</f>
        <v>44</v>
      </c>
      <c r="H926" s="17" t="s">
        <v>31</v>
      </c>
      <c r="I926" s="16" t="str">
        <f>IF(AND(People!$J926&gt;=16,People!$J926&lt;=25),"16-25",IF(AND(People!$J926&gt;=26,People!$J926&lt;=35),"26-35",IF(AND(People!$J926&gt;=36,People!$J926&lt;=45),"36-45",IF(AND(People!$J926&gt;=46,People!$J926&lt;=55),"46-55",IF(AND(People!$J926&gt;=56,People!$J926&lt;=65),"56-65",IF(AND(People!$J926&gt;=66,People!$J926&lt;=75),"66-75","ALL"))))))</f>
        <v>36-45</v>
      </c>
      <c r="J926" t="str">
        <f>Table5[[#This Row],[Kid Home]]</f>
        <v>Yes</v>
      </c>
      <c r="K926" t="str">
        <f>Table5[[#This Row],[TennHome]]</f>
        <v>No</v>
      </c>
    </row>
    <row r="927" spans="1:11" ht="16.5" x14ac:dyDescent="0.3">
      <c r="A927" s="4">
        <f>Table2[[#This Row],[MntWines]]</f>
        <v>19</v>
      </c>
      <c r="B927" s="4">
        <f>Table2[[#This Row],[MntFruits]]</f>
        <v>6</v>
      </c>
      <c r="C927" s="4">
        <f>Table2[[#This Row],[MntMeatProducts]]</f>
        <v>20</v>
      </c>
      <c r="D927" s="4">
        <f>Table2[[#This Row],[MntFishProducts]]</f>
        <v>0</v>
      </c>
      <c r="E927" s="4">
        <f>Table2[[#This Row],[MntSweetProducts]]</f>
        <v>5</v>
      </c>
      <c r="F927" s="4">
        <f>Table2[[#This Row],[MntGoldProds]]</f>
        <v>12</v>
      </c>
      <c r="G927" s="8">
        <f>Table5[[#This Row],[Age]]</f>
        <v>66</v>
      </c>
      <c r="H927" s="2" t="s">
        <v>31</v>
      </c>
      <c r="I927" s="16" t="str">
        <f>IF(AND(People!$J927&gt;=16,People!$J927&lt;=25),"16-25",IF(AND(People!$J927&gt;=26,People!$J927&lt;=35),"26-35",IF(AND(People!$J927&gt;=36,People!$J927&lt;=45),"36-45",IF(AND(People!$J927&gt;=46,People!$J927&lt;=55),"46-55",IF(AND(People!$J927&gt;=56,People!$J927&lt;=65),"56-65",IF(AND(People!$J927&gt;=66,People!$J927&lt;=75),"66-75","ALL"))))))</f>
        <v>66-75</v>
      </c>
      <c r="J927" t="str">
        <f>Table5[[#This Row],[Kid Home]]</f>
        <v>Yes</v>
      </c>
      <c r="K927" t="str">
        <f>Table5[[#This Row],[TennHome]]</f>
        <v>Yes</v>
      </c>
    </row>
    <row r="928" spans="1:11" ht="16.5" x14ac:dyDescent="0.3">
      <c r="A928" s="6">
        <f>Table2[[#This Row],[MntWines]]</f>
        <v>812</v>
      </c>
      <c r="B928" s="6">
        <f>Table2[[#This Row],[MntFruits]]</f>
        <v>99</v>
      </c>
      <c r="C928" s="6">
        <f>Table2[[#This Row],[MntMeatProducts]]</f>
        <v>431</v>
      </c>
      <c r="D928" s="6">
        <f>Table2[[#This Row],[MntFishProducts]]</f>
        <v>237</v>
      </c>
      <c r="E928" s="6">
        <f>Table2[[#This Row],[MntSweetProducts]]</f>
        <v>149</v>
      </c>
      <c r="F928" s="6">
        <f>Table2[[#This Row],[MntGoldProds]]</f>
        <v>33</v>
      </c>
      <c r="G928" s="8">
        <f>Table5[[#This Row],[Age]]</f>
        <v>28</v>
      </c>
      <c r="H928" s="17" t="s">
        <v>33</v>
      </c>
      <c r="I928" s="16" t="str">
        <f>IF(AND(People!$J928&gt;=16,People!$J928&lt;=25),"16-25",IF(AND(People!$J928&gt;=26,People!$J928&lt;=35),"26-35",IF(AND(People!$J928&gt;=36,People!$J928&lt;=45),"36-45",IF(AND(People!$J928&gt;=46,People!$J928&lt;=55),"46-55",IF(AND(People!$J928&gt;=56,People!$J928&lt;=65),"56-65",IF(AND(People!$J928&gt;=66,People!$J928&lt;=75),"66-75","ALL"))))))</f>
        <v>26-35</v>
      </c>
      <c r="J928" t="str">
        <f>Table5[[#This Row],[Kid Home]]</f>
        <v>Yes</v>
      </c>
      <c r="K928" t="str">
        <f>Table5[[#This Row],[TennHome]]</f>
        <v>No</v>
      </c>
    </row>
    <row r="929" spans="1:11" ht="16.5" x14ac:dyDescent="0.3">
      <c r="A929" s="4">
        <f>Table2[[#This Row],[MntWines]]</f>
        <v>73</v>
      </c>
      <c r="B929" s="4">
        <f>Table2[[#This Row],[MntFruits]]</f>
        <v>28</v>
      </c>
      <c r="C929" s="4">
        <f>Table2[[#This Row],[MntMeatProducts]]</f>
        <v>217</v>
      </c>
      <c r="D929" s="4">
        <f>Table2[[#This Row],[MntFishProducts]]</f>
        <v>10</v>
      </c>
      <c r="E929" s="4">
        <f>Table2[[#This Row],[MntSweetProducts]]</f>
        <v>24</v>
      </c>
      <c r="F929" s="4">
        <f>Table2[[#This Row],[MntGoldProds]]</f>
        <v>115</v>
      </c>
      <c r="G929" s="8">
        <f>Table5[[#This Row],[Age]]</f>
        <v>33</v>
      </c>
      <c r="H929" s="2" t="s">
        <v>30</v>
      </c>
      <c r="I929" s="16" t="str">
        <f>IF(AND(People!$J929&gt;=16,People!$J929&lt;=25),"16-25",IF(AND(People!$J929&gt;=26,People!$J929&lt;=35),"26-35",IF(AND(People!$J929&gt;=36,People!$J929&lt;=45),"36-45",IF(AND(People!$J929&gt;=46,People!$J929&lt;=55),"46-55",IF(AND(People!$J929&gt;=56,People!$J929&lt;=65),"56-65",IF(AND(People!$J929&gt;=66,People!$J929&lt;=75),"66-75","ALL"))))))</f>
        <v>26-35</v>
      </c>
      <c r="J929" t="str">
        <f>Table5[[#This Row],[Kid Home]]</f>
        <v>No</v>
      </c>
      <c r="K929" t="str">
        <f>Table5[[#This Row],[TennHome]]</f>
        <v>No</v>
      </c>
    </row>
    <row r="930" spans="1:11" ht="16.5" x14ac:dyDescent="0.3">
      <c r="A930" s="6">
        <f>Table2[[#This Row],[MntWines]]</f>
        <v>372</v>
      </c>
      <c r="B930" s="6">
        <f>Table2[[#This Row],[MntFruits]]</f>
        <v>23</v>
      </c>
      <c r="C930" s="6">
        <f>Table2[[#This Row],[MntMeatProducts]]</f>
        <v>384</v>
      </c>
      <c r="D930" s="6">
        <f>Table2[[#This Row],[MntFishProducts]]</f>
        <v>250</v>
      </c>
      <c r="E930" s="6">
        <f>Table2[[#This Row],[MntSweetProducts]]</f>
        <v>12</v>
      </c>
      <c r="F930" s="6">
        <f>Table2[[#This Row],[MntGoldProds]]</f>
        <v>108</v>
      </c>
      <c r="G930" s="8">
        <f>Table5[[#This Row],[Age]]</f>
        <v>36</v>
      </c>
      <c r="H930" s="17" t="s">
        <v>30</v>
      </c>
      <c r="I930" s="16" t="str">
        <f>IF(AND(People!$J930&gt;=16,People!$J930&lt;=25),"16-25",IF(AND(People!$J930&gt;=26,People!$J930&lt;=35),"26-35",IF(AND(People!$J930&gt;=36,People!$J930&lt;=45),"36-45",IF(AND(People!$J930&gt;=46,People!$J930&lt;=55),"46-55",IF(AND(People!$J930&gt;=56,People!$J930&lt;=65),"56-65",IF(AND(People!$J930&gt;=66,People!$J930&lt;=75),"66-75","ALL"))))))</f>
        <v>36-45</v>
      </c>
      <c r="J930" t="str">
        <f>Table5[[#This Row],[Kid Home]]</f>
        <v>No</v>
      </c>
      <c r="K930" t="str">
        <f>Table5[[#This Row],[TennHome]]</f>
        <v>No</v>
      </c>
    </row>
    <row r="931" spans="1:11" ht="16.5" x14ac:dyDescent="0.3">
      <c r="A931" s="4">
        <f>Table2[[#This Row],[MntWines]]</f>
        <v>871</v>
      </c>
      <c r="B931" s="4">
        <f>Table2[[#This Row],[MntFruits]]</f>
        <v>111</v>
      </c>
      <c r="C931" s="4">
        <f>Table2[[#This Row],[MntMeatProducts]]</f>
        <v>704</v>
      </c>
      <c r="D931" s="4">
        <f>Table2[[#This Row],[MntFishProducts]]</f>
        <v>145</v>
      </c>
      <c r="E931" s="4">
        <f>Table2[[#This Row],[MntSweetProducts]]</f>
        <v>55</v>
      </c>
      <c r="F931" s="4">
        <f>Table2[[#This Row],[MntGoldProds]]</f>
        <v>166</v>
      </c>
      <c r="G931" s="8">
        <f>Table5[[#This Row],[Age]]</f>
        <v>31</v>
      </c>
      <c r="H931" s="2" t="s">
        <v>33</v>
      </c>
      <c r="I931" s="16" t="str">
        <f>IF(AND(People!$J931&gt;=16,People!$J931&lt;=25),"16-25",IF(AND(People!$J931&gt;=26,People!$J931&lt;=35),"26-35",IF(AND(People!$J931&gt;=36,People!$J931&lt;=45),"36-45",IF(AND(People!$J931&gt;=46,People!$J931&lt;=55),"46-55",IF(AND(People!$J931&gt;=56,People!$J931&lt;=65),"56-65",IF(AND(People!$J931&gt;=66,People!$J931&lt;=75),"66-75","ALL"))))))</f>
        <v>26-35</v>
      </c>
      <c r="J931" t="str">
        <f>Table5[[#This Row],[Kid Home]]</f>
        <v>No</v>
      </c>
      <c r="K931" t="str">
        <f>Table5[[#This Row],[TennHome]]</f>
        <v>No</v>
      </c>
    </row>
    <row r="932" spans="1:11" ht="16.5" x14ac:dyDescent="0.3">
      <c r="A932" s="6">
        <f>Table2[[#This Row],[MntWines]]</f>
        <v>375</v>
      </c>
      <c r="B932" s="6">
        <f>Table2[[#This Row],[MntFruits]]</f>
        <v>152</v>
      </c>
      <c r="C932" s="6">
        <f>Table2[[#This Row],[MntMeatProducts]]</f>
        <v>335</v>
      </c>
      <c r="D932" s="6">
        <f>Table2[[#This Row],[MntFishProducts]]</f>
        <v>93</v>
      </c>
      <c r="E932" s="6">
        <f>Table2[[#This Row],[MntSweetProducts]]</f>
        <v>91</v>
      </c>
      <c r="F932" s="6">
        <f>Table2[[#This Row],[MntGoldProds]]</f>
        <v>81</v>
      </c>
      <c r="G932" s="8">
        <f>Table5[[#This Row],[Age]]</f>
        <v>21</v>
      </c>
      <c r="H932" s="17" t="s">
        <v>31</v>
      </c>
      <c r="I932" s="16" t="str">
        <f>IF(AND(People!$J932&gt;=16,People!$J932&lt;=25),"16-25",IF(AND(People!$J932&gt;=26,People!$J932&lt;=35),"26-35",IF(AND(People!$J932&gt;=36,People!$J932&lt;=45),"36-45",IF(AND(People!$J932&gt;=46,People!$J932&lt;=55),"46-55",IF(AND(People!$J932&gt;=56,People!$J932&lt;=65),"56-65",IF(AND(People!$J932&gt;=66,People!$J932&lt;=75),"66-75","ALL"))))))</f>
        <v>16-25</v>
      </c>
      <c r="J932" t="str">
        <f>Table5[[#This Row],[Kid Home]]</f>
        <v>No</v>
      </c>
      <c r="K932" t="str">
        <f>Table5[[#This Row],[TennHome]]</f>
        <v>No</v>
      </c>
    </row>
    <row r="933" spans="1:11" ht="16.5" x14ac:dyDescent="0.3">
      <c r="A933" s="4">
        <f>Table2[[#This Row],[MntWines]]</f>
        <v>760</v>
      </c>
      <c r="B933" s="4">
        <f>Table2[[#This Row],[MntFruits]]</f>
        <v>80</v>
      </c>
      <c r="C933" s="4">
        <f>Table2[[#This Row],[MntMeatProducts]]</f>
        <v>466</v>
      </c>
      <c r="D933" s="4">
        <f>Table2[[#This Row],[MntFishProducts]]</f>
        <v>17</v>
      </c>
      <c r="E933" s="4">
        <f>Table2[[#This Row],[MntSweetProducts]]</f>
        <v>13</v>
      </c>
      <c r="F933" s="4">
        <f>Table2[[#This Row],[MntGoldProds]]</f>
        <v>80</v>
      </c>
      <c r="G933" s="8">
        <f>Table5[[#This Row],[Age]]</f>
        <v>37</v>
      </c>
      <c r="H933" s="2" t="s">
        <v>30</v>
      </c>
      <c r="I933" s="16" t="str">
        <f>IF(AND(People!$J933&gt;=16,People!$J933&lt;=25),"16-25",IF(AND(People!$J933&gt;=26,People!$J933&lt;=35),"26-35",IF(AND(People!$J933&gt;=36,People!$J933&lt;=45),"36-45",IF(AND(People!$J933&gt;=46,People!$J933&lt;=55),"46-55",IF(AND(People!$J933&gt;=56,People!$J933&lt;=65),"56-65",IF(AND(People!$J933&gt;=66,People!$J933&lt;=75),"66-75","ALL"))))))</f>
        <v>36-45</v>
      </c>
      <c r="J933" t="str">
        <f>Table5[[#This Row],[Kid Home]]</f>
        <v>No</v>
      </c>
      <c r="K933" t="str">
        <f>Table5[[#This Row],[TennHome]]</f>
        <v>Yes</v>
      </c>
    </row>
    <row r="934" spans="1:11" ht="16.5" x14ac:dyDescent="0.3">
      <c r="A934" s="6">
        <f>Table2[[#This Row],[MntWines]]</f>
        <v>471</v>
      </c>
      <c r="B934" s="6">
        <f>Table2[[#This Row],[MntFruits]]</f>
        <v>0</v>
      </c>
      <c r="C934" s="6">
        <f>Table2[[#This Row],[MntMeatProducts]]</f>
        <v>510</v>
      </c>
      <c r="D934" s="6">
        <f>Table2[[#This Row],[MntFishProducts]]</f>
        <v>99</v>
      </c>
      <c r="E934" s="6">
        <f>Table2[[#This Row],[MntSweetProducts]]</f>
        <v>21</v>
      </c>
      <c r="F934" s="6">
        <f>Table2[[#This Row],[MntGoldProds]]</f>
        <v>12</v>
      </c>
      <c r="G934" s="8">
        <f>Table5[[#This Row],[Age]]</f>
        <v>40</v>
      </c>
      <c r="H934" s="17" t="s">
        <v>30</v>
      </c>
      <c r="I934" s="16" t="str">
        <f>IF(AND(People!$J934&gt;=16,People!$J934&lt;=25),"16-25",IF(AND(People!$J934&gt;=26,People!$J934&lt;=35),"26-35",IF(AND(People!$J934&gt;=36,People!$J934&lt;=45),"36-45",IF(AND(People!$J934&gt;=46,People!$J934&lt;=55),"46-55",IF(AND(People!$J934&gt;=56,People!$J934&lt;=65),"56-65",IF(AND(People!$J934&gt;=66,People!$J934&lt;=75),"66-75","ALL"))))))</f>
        <v>36-45</v>
      </c>
      <c r="J934" t="str">
        <f>Table5[[#This Row],[Kid Home]]</f>
        <v>No</v>
      </c>
      <c r="K934" t="str">
        <f>Table5[[#This Row],[TennHome]]</f>
        <v>No</v>
      </c>
    </row>
    <row r="935" spans="1:11" ht="16.5" x14ac:dyDescent="0.3">
      <c r="A935" s="4">
        <f>Table2[[#This Row],[MntWines]]</f>
        <v>31</v>
      </c>
      <c r="B935" s="4">
        <f>Table2[[#This Row],[MntFruits]]</f>
        <v>9</v>
      </c>
      <c r="C935" s="4">
        <f>Table2[[#This Row],[MntMeatProducts]]</f>
        <v>27</v>
      </c>
      <c r="D935" s="4">
        <f>Table2[[#This Row],[MntFishProducts]]</f>
        <v>16</v>
      </c>
      <c r="E935" s="4">
        <f>Table2[[#This Row],[MntSweetProducts]]</f>
        <v>9</v>
      </c>
      <c r="F935" s="4">
        <f>Table2[[#This Row],[MntGoldProds]]</f>
        <v>33</v>
      </c>
      <c r="G935" s="8">
        <f>Table5[[#This Row],[Age]]</f>
        <v>25</v>
      </c>
      <c r="H935" s="2" t="s">
        <v>33</v>
      </c>
      <c r="I935" s="16" t="str">
        <f>IF(AND(People!$J935&gt;=16,People!$J935&lt;=25),"16-25",IF(AND(People!$J935&gt;=26,People!$J935&lt;=35),"26-35",IF(AND(People!$J935&gt;=36,People!$J935&lt;=45),"36-45",IF(AND(People!$J935&gt;=46,People!$J935&lt;=55),"46-55",IF(AND(People!$J935&gt;=56,People!$J935&lt;=65),"56-65",IF(AND(People!$J935&gt;=66,People!$J935&lt;=75),"66-75","ALL"))))))</f>
        <v>16-25</v>
      </c>
      <c r="J935" t="str">
        <f>Table5[[#This Row],[Kid Home]]</f>
        <v>Yes</v>
      </c>
      <c r="K935" t="str">
        <f>Table5[[#This Row],[TennHome]]</f>
        <v>No</v>
      </c>
    </row>
    <row r="936" spans="1:11" ht="16.5" x14ac:dyDescent="0.3">
      <c r="A936" s="6">
        <f>Table2[[#This Row],[MntWines]]</f>
        <v>819</v>
      </c>
      <c r="B936" s="6">
        <f>Table2[[#This Row],[MntFruits]]</f>
        <v>0</v>
      </c>
      <c r="C936" s="6">
        <f>Table2[[#This Row],[MntMeatProducts]]</f>
        <v>72</v>
      </c>
      <c r="D936" s="6">
        <f>Table2[[#This Row],[MntFishProducts]]</f>
        <v>12</v>
      </c>
      <c r="E936" s="6">
        <f>Table2[[#This Row],[MntSweetProducts]]</f>
        <v>0</v>
      </c>
      <c r="F936" s="6">
        <f>Table2[[#This Row],[MntGoldProds]]</f>
        <v>63</v>
      </c>
      <c r="G936" s="8">
        <f>Table5[[#This Row],[Age]]</f>
        <v>61</v>
      </c>
      <c r="H936" s="17" t="s">
        <v>30</v>
      </c>
      <c r="I936" s="16" t="str">
        <f>IF(AND(People!$J936&gt;=16,People!$J936&lt;=25),"16-25",IF(AND(People!$J936&gt;=26,People!$J936&lt;=35),"26-35",IF(AND(People!$J936&gt;=36,People!$J936&lt;=45),"36-45",IF(AND(People!$J936&gt;=46,People!$J936&lt;=55),"46-55",IF(AND(People!$J936&gt;=56,People!$J936&lt;=65),"56-65",IF(AND(People!$J936&gt;=66,People!$J936&lt;=75),"66-75","ALL"))))))</f>
        <v>56-65</v>
      </c>
      <c r="J936" t="str">
        <f>Table5[[#This Row],[Kid Home]]</f>
        <v>No</v>
      </c>
      <c r="K936" t="str">
        <f>Table5[[#This Row],[TennHome]]</f>
        <v>Yes</v>
      </c>
    </row>
    <row r="937" spans="1:11" ht="16.5" x14ac:dyDescent="0.3">
      <c r="A937" s="4">
        <f>Table2[[#This Row],[MntWines]]</f>
        <v>1</v>
      </c>
      <c r="B937" s="4">
        <f>Table2[[#This Row],[MntFruits]]</f>
        <v>4</v>
      </c>
      <c r="C937" s="4">
        <f>Table2[[#This Row],[MntMeatProducts]]</f>
        <v>3</v>
      </c>
      <c r="D937" s="4">
        <f>Table2[[#This Row],[MntFishProducts]]</f>
        <v>8</v>
      </c>
      <c r="E937" s="4">
        <f>Table2[[#This Row],[MntSweetProducts]]</f>
        <v>9</v>
      </c>
      <c r="F937" s="4">
        <f>Table2[[#This Row],[MntGoldProds]]</f>
        <v>7</v>
      </c>
      <c r="G937" s="8">
        <f>Table5[[#This Row],[Age]]</f>
        <v>23</v>
      </c>
      <c r="H937" s="2" t="s">
        <v>31</v>
      </c>
      <c r="I937" s="16" t="str">
        <f>IF(AND(People!$J937&gt;=16,People!$J937&lt;=25),"16-25",IF(AND(People!$J937&gt;=26,People!$J937&lt;=35),"26-35",IF(AND(People!$J937&gt;=36,People!$J937&lt;=45),"36-45",IF(AND(People!$J937&gt;=46,People!$J937&lt;=55),"46-55",IF(AND(People!$J937&gt;=56,People!$J937&lt;=65),"56-65",IF(AND(People!$J937&gt;=66,People!$J937&lt;=75),"66-75","ALL"))))))</f>
        <v>16-25</v>
      </c>
      <c r="J937" t="str">
        <f>Table5[[#This Row],[Kid Home]]</f>
        <v>Yes</v>
      </c>
      <c r="K937" t="str">
        <f>Table5[[#This Row],[TennHome]]</f>
        <v>No</v>
      </c>
    </row>
    <row r="938" spans="1:11" ht="16.5" x14ac:dyDescent="0.3">
      <c r="A938" s="6">
        <f>Table2[[#This Row],[MntWines]]</f>
        <v>203</v>
      </c>
      <c r="B938" s="6">
        <f>Table2[[#This Row],[MntFruits]]</f>
        <v>35</v>
      </c>
      <c r="C938" s="6">
        <f>Table2[[#This Row],[MntMeatProducts]]</f>
        <v>305</v>
      </c>
      <c r="D938" s="6">
        <f>Table2[[#This Row],[MntFishProducts]]</f>
        <v>46</v>
      </c>
      <c r="E938" s="6">
        <f>Table2[[#This Row],[MntSweetProducts]]</f>
        <v>17</v>
      </c>
      <c r="F938" s="6">
        <f>Table2[[#This Row],[MntGoldProds]]</f>
        <v>227</v>
      </c>
      <c r="G938" s="8">
        <f>Table5[[#This Row],[Age]]</f>
        <v>62</v>
      </c>
      <c r="H938" s="17" t="s">
        <v>31</v>
      </c>
      <c r="I938" s="16" t="str">
        <f>IF(AND(People!$J938&gt;=16,People!$J938&lt;=25),"16-25",IF(AND(People!$J938&gt;=26,People!$J938&lt;=35),"26-35",IF(AND(People!$J938&gt;=36,People!$J938&lt;=45),"36-45",IF(AND(People!$J938&gt;=46,People!$J938&lt;=55),"46-55",IF(AND(People!$J938&gt;=56,People!$J938&lt;=65),"56-65",IF(AND(People!$J938&gt;=66,People!$J938&lt;=75),"66-75","ALL"))))))</f>
        <v>56-65</v>
      </c>
      <c r="J938" t="str">
        <f>Table5[[#This Row],[Kid Home]]</f>
        <v>No</v>
      </c>
      <c r="K938" t="str">
        <f>Table5[[#This Row],[TennHome]]</f>
        <v>No</v>
      </c>
    </row>
    <row r="939" spans="1:11" ht="16.5" x14ac:dyDescent="0.3">
      <c r="A939" s="4">
        <f>Table2[[#This Row],[MntWines]]</f>
        <v>26</v>
      </c>
      <c r="B939" s="4">
        <f>Table2[[#This Row],[MntFruits]]</f>
        <v>0</v>
      </c>
      <c r="C939" s="4">
        <f>Table2[[#This Row],[MntMeatProducts]]</f>
        <v>15</v>
      </c>
      <c r="D939" s="4">
        <f>Table2[[#This Row],[MntFishProducts]]</f>
        <v>2</v>
      </c>
      <c r="E939" s="4">
        <f>Table2[[#This Row],[MntSweetProducts]]</f>
        <v>1</v>
      </c>
      <c r="F939" s="4">
        <f>Table2[[#This Row],[MntGoldProds]]</f>
        <v>2</v>
      </c>
      <c r="G939" s="8">
        <f>Table5[[#This Row],[Age]]</f>
        <v>43</v>
      </c>
      <c r="H939" s="2" t="s">
        <v>33</v>
      </c>
      <c r="I939" s="16" t="str">
        <f>IF(AND(People!$J939&gt;=16,People!$J939&lt;=25),"16-25",IF(AND(People!$J939&gt;=26,People!$J939&lt;=35),"26-35",IF(AND(People!$J939&gt;=36,People!$J939&lt;=45),"36-45",IF(AND(People!$J939&gt;=46,People!$J939&lt;=55),"46-55",IF(AND(People!$J939&gt;=56,People!$J939&lt;=65),"56-65",IF(AND(People!$J939&gt;=66,People!$J939&lt;=75),"66-75","ALL"))))))</f>
        <v>36-45</v>
      </c>
      <c r="J939" t="str">
        <f>Table5[[#This Row],[Kid Home]]</f>
        <v>Yes</v>
      </c>
      <c r="K939" t="str">
        <f>Table5[[#This Row],[TennHome]]</f>
        <v>No</v>
      </c>
    </row>
    <row r="940" spans="1:11" ht="16.5" x14ac:dyDescent="0.3">
      <c r="A940" s="6">
        <f>Table2[[#This Row],[MntWines]]</f>
        <v>354</v>
      </c>
      <c r="B940" s="6">
        <f>Table2[[#This Row],[MntFruits]]</f>
        <v>21</v>
      </c>
      <c r="C940" s="6">
        <f>Table2[[#This Row],[MntMeatProducts]]</f>
        <v>311</v>
      </c>
      <c r="D940" s="6">
        <f>Table2[[#This Row],[MntFishProducts]]</f>
        <v>167</v>
      </c>
      <c r="E940" s="6">
        <f>Table2[[#This Row],[MntSweetProducts]]</f>
        <v>75</v>
      </c>
      <c r="F940" s="6">
        <f>Table2[[#This Row],[MntGoldProds]]</f>
        <v>32</v>
      </c>
      <c r="G940" s="8">
        <f>Table5[[#This Row],[Age]]</f>
        <v>42</v>
      </c>
      <c r="H940" s="17" t="s">
        <v>30</v>
      </c>
      <c r="I940" s="16" t="str">
        <f>IF(AND(People!$J940&gt;=16,People!$J940&lt;=25),"16-25",IF(AND(People!$J940&gt;=26,People!$J940&lt;=35),"26-35",IF(AND(People!$J940&gt;=36,People!$J940&lt;=45),"36-45",IF(AND(People!$J940&gt;=46,People!$J940&lt;=55),"46-55",IF(AND(People!$J940&gt;=56,People!$J940&lt;=65),"56-65",IF(AND(People!$J940&gt;=66,People!$J940&lt;=75),"66-75","ALL"))))))</f>
        <v>36-45</v>
      </c>
      <c r="J940" t="str">
        <f>Table5[[#This Row],[Kid Home]]</f>
        <v>No</v>
      </c>
      <c r="K940" t="str">
        <f>Table5[[#This Row],[TennHome]]</f>
        <v>No</v>
      </c>
    </row>
    <row r="941" spans="1:11" ht="16.5" x14ac:dyDescent="0.3">
      <c r="A941" s="4">
        <f>Table2[[#This Row],[MntWines]]</f>
        <v>1253</v>
      </c>
      <c r="B941" s="4">
        <f>Table2[[#This Row],[MntFruits]]</f>
        <v>0</v>
      </c>
      <c r="C941" s="4">
        <f>Table2[[#This Row],[MntMeatProducts]]</f>
        <v>447</v>
      </c>
      <c r="D941" s="4">
        <f>Table2[[#This Row],[MntFishProducts]]</f>
        <v>23</v>
      </c>
      <c r="E941" s="4">
        <f>Table2[[#This Row],[MntSweetProducts]]</f>
        <v>71</v>
      </c>
      <c r="F941" s="4">
        <f>Table2[[#This Row],[MntGoldProds]]</f>
        <v>35</v>
      </c>
      <c r="G941" s="8">
        <f>Table5[[#This Row],[Age]]</f>
        <v>43</v>
      </c>
      <c r="H941" s="2" t="s">
        <v>35</v>
      </c>
      <c r="I941" s="16" t="str">
        <f>IF(AND(People!$J941&gt;=16,People!$J941&lt;=25),"16-25",IF(AND(People!$J941&gt;=26,People!$J941&lt;=35),"26-35",IF(AND(People!$J941&gt;=36,People!$J941&lt;=45),"36-45",IF(AND(People!$J941&gt;=46,People!$J941&lt;=55),"46-55",IF(AND(People!$J941&gt;=56,People!$J941&lt;=65),"56-65",IF(AND(People!$J941&gt;=66,People!$J941&lt;=75),"66-75","ALL"))))))</f>
        <v>36-45</v>
      </c>
      <c r="J941" t="str">
        <f>Table5[[#This Row],[Kid Home]]</f>
        <v>No</v>
      </c>
      <c r="K941" t="str">
        <f>Table5[[#This Row],[TennHome]]</f>
        <v>Yes</v>
      </c>
    </row>
    <row r="942" spans="1:11" ht="16.5" x14ac:dyDescent="0.3">
      <c r="A942" s="6">
        <f>Table2[[#This Row],[MntWines]]</f>
        <v>371</v>
      </c>
      <c r="B942" s="6">
        <f>Table2[[#This Row],[MntFruits]]</f>
        <v>17</v>
      </c>
      <c r="C942" s="6">
        <f>Table2[[#This Row],[MntMeatProducts]]</f>
        <v>238</v>
      </c>
      <c r="D942" s="6">
        <f>Table2[[#This Row],[MntFishProducts]]</f>
        <v>23</v>
      </c>
      <c r="E942" s="6">
        <f>Table2[[#This Row],[MntSweetProducts]]</f>
        <v>24</v>
      </c>
      <c r="F942" s="6">
        <f>Table2[[#This Row],[MntGoldProds]]</f>
        <v>106</v>
      </c>
      <c r="G942" s="8">
        <f>Table5[[#This Row],[Age]]</f>
        <v>42</v>
      </c>
      <c r="H942" s="17" t="s">
        <v>30</v>
      </c>
      <c r="I942" s="16" t="str">
        <f>IF(AND(People!$J942&gt;=16,People!$J942&lt;=25),"16-25",IF(AND(People!$J942&gt;=26,People!$J942&lt;=35),"26-35",IF(AND(People!$J942&gt;=36,People!$J942&lt;=45),"36-45",IF(AND(People!$J942&gt;=46,People!$J942&lt;=55),"46-55",IF(AND(People!$J942&gt;=56,People!$J942&lt;=65),"56-65",IF(AND(People!$J942&gt;=66,People!$J942&lt;=75),"66-75","ALL"))))))</f>
        <v>36-45</v>
      </c>
      <c r="J942" t="str">
        <f>Table5[[#This Row],[Kid Home]]</f>
        <v>No</v>
      </c>
      <c r="K942" t="str">
        <f>Table5[[#This Row],[TennHome]]</f>
        <v>Yes</v>
      </c>
    </row>
    <row r="943" spans="1:11" ht="16.5" x14ac:dyDescent="0.3">
      <c r="A943" s="4">
        <f>Table2[[#This Row],[MntWines]]</f>
        <v>588</v>
      </c>
      <c r="B943" s="4">
        <f>Table2[[#This Row],[MntFruits]]</f>
        <v>7</v>
      </c>
      <c r="C943" s="4">
        <f>Table2[[#This Row],[MntMeatProducts]]</f>
        <v>76</v>
      </c>
      <c r="D943" s="4">
        <f>Table2[[#This Row],[MntFishProducts]]</f>
        <v>110</v>
      </c>
      <c r="E943" s="4">
        <f>Table2[[#This Row],[MntSweetProducts]]</f>
        <v>15</v>
      </c>
      <c r="F943" s="4">
        <f>Table2[[#This Row],[MntGoldProds]]</f>
        <v>15</v>
      </c>
      <c r="G943" s="8">
        <f>Table5[[#This Row],[Age]]</f>
        <v>38</v>
      </c>
      <c r="H943" s="2" t="s">
        <v>31</v>
      </c>
      <c r="I943" s="16" t="str">
        <f>IF(AND(People!$J943&gt;=16,People!$J943&lt;=25),"16-25",IF(AND(People!$J943&gt;=26,People!$J943&lt;=35),"26-35",IF(AND(People!$J943&gt;=36,People!$J943&lt;=45),"36-45",IF(AND(People!$J943&gt;=46,People!$J943&lt;=55),"46-55",IF(AND(People!$J943&gt;=56,People!$J943&lt;=65),"56-65",IF(AND(People!$J943&gt;=66,People!$J943&lt;=75),"66-75","ALL"))))))</f>
        <v>36-45</v>
      </c>
      <c r="J943" t="str">
        <f>Table5[[#This Row],[Kid Home]]</f>
        <v>Yes</v>
      </c>
      <c r="K943" t="str">
        <f>Table5[[#This Row],[TennHome]]</f>
        <v>No</v>
      </c>
    </row>
    <row r="944" spans="1:11" ht="16.5" x14ac:dyDescent="0.3">
      <c r="A944" s="6">
        <f>Table2[[#This Row],[MntWines]]</f>
        <v>480</v>
      </c>
      <c r="B944" s="6">
        <f>Table2[[#This Row],[MntFruits]]</f>
        <v>86</v>
      </c>
      <c r="C944" s="6">
        <f>Table2[[#This Row],[MntMeatProducts]]</f>
        <v>249</v>
      </c>
      <c r="D944" s="6">
        <f>Table2[[#This Row],[MntFishProducts]]</f>
        <v>75</v>
      </c>
      <c r="E944" s="6">
        <f>Table2[[#This Row],[MntSweetProducts]]</f>
        <v>86</v>
      </c>
      <c r="F944" s="6">
        <f>Table2[[#This Row],[MntGoldProds]]</f>
        <v>144</v>
      </c>
      <c r="G944" s="8">
        <f>Table5[[#This Row],[Age]]</f>
        <v>61</v>
      </c>
      <c r="H944" s="17" t="s">
        <v>35</v>
      </c>
      <c r="I944" s="16" t="str">
        <f>IF(AND(People!$J944&gt;=16,People!$J944&lt;=25),"16-25",IF(AND(People!$J944&gt;=26,People!$J944&lt;=35),"26-35",IF(AND(People!$J944&gt;=36,People!$J944&lt;=45),"36-45",IF(AND(People!$J944&gt;=46,People!$J944&lt;=55),"46-55",IF(AND(People!$J944&gt;=56,People!$J944&lt;=65),"56-65",IF(AND(People!$J944&gt;=66,People!$J944&lt;=75),"66-75","ALL"))))))</f>
        <v>56-65</v>
      </c>
      <c r="J944" t="str">
        <f>Table5[[#This Row],[Kid Home]]</f>
        <v>Yes</v>
      </c>
      <c r="K944" t="str">
        <f>Table5[[#This Row],[TennHome]]</f>
        <v>Yes</v>
      </c>
    </row>
    <row r="945" spans="1:11" ht="16.5" x14ac:dyDescent="0.3">
      <c r="A945" s="4">
        <f>Table2[[#This Row],[MntWines]]</f>
        <v>517</v>
      </c>
      <c r="B945" s="4">
        <f>Table2[[#This Row],[MntFruits]]</f>
        <v>12</v>
      </c>
      <c r="C945" s="4">
        <f>Table2[[#This Row],[MntMeatProducts]]</f>
        <v>54</v>
      </c>
      <c r="D945" s="4">
        <f>Table2[[#This Row],[MntFishProducts]]</f>
        <v>16</v>
      </c>
      <c r="E945" s="4">
        <f>Table2[[#This Row],[MntSweetProducts]]</f>
        <v>6</v>
      </c>
      <c r="F945" s="4">
        <f>Table2[[#This Row],[MntGoldProds]]</f>
        <v>120</v>
      </c>
      <c r="G945" s="8">
        <f>Table5[[#This Row],[Age]]</f>
        <v>51</v>
      </c>
      <c r="H945" s="2" t="s">
        <v>31</v>
      </c>
      <c r="I945" s="16" t="str">
        <f>IF(AND(People!$J945&gt;=16,People!$J945&lt;=25),"16-25",IF(AND(People!$J945&gt;=26,People!$J945&lt;=35),"26-35",IF(AND(People!$J945&gt;=36,People!$J945&lt;=45),"36-45",IF(AND(People!$J945&gt;=46,People!$J945&lt;=55),"46-55",IF(AND(People!$J945&gt;=56,People!$J945&lt;=65),"56-65",IF(AND(People!$J945&gt;=66,People!$J945&lt;=75),"66-75","ALL"))))))</f>
        <v>46-55</v>
      </c>
      <c r="J945" t="str">
        <f>Table5[[#This Row],[Kid Home]]</f>
        <v>No</v>
      </c>
      <c r="K945" t="str">
        <f>Table5[[#This Row],[TennHome]]</f>
        <v>Yes</v>
      </c>
    </row>
    <row r="946" spans="1:11" ht="16.5" x14ac:dyDescent="0.3">
      <c r="A946" s="6">
        <f>Table2[[#This Row],[MntWines]]</f>
        <v>267</v>
      </c>
      <c r="B946" s="6">
        <f>Table2[[#This Row],[MntFruits]]</f>
        <v>98</v>
      </c>
      <c r="C946" s="6">
        <f>Table2[[#This Row],[MntMeatProducts]]</f>
        <v>606</v>
      </c>
      <c r="D946" s="6">
        <f>Table2[[#This Row],[MntFishProducts]]</f>
        <v>48</v>
      </c>
      <c r="E946" s="6">
        <f>Table2[[#This Row],[MntSweetProducts]]</f>
        <v>70</v>
      </c>
      <c r="F946" s="6">
        <f>Table2[[#This Row],[MntGoldProds]]</f>
        <v>98</v>
      </c>
      <c r="G946" s="8">
        <f>Table5[[#This Row],[Age]]</f>
        <v>30</v>
      </c>
      <c r="H946" s="17" t="s">
        <v>30</v>
      </c>
      <c r="I946" s="16" t="str">
        <f>IF(AND(People!$J946&gt;=16,People!$J946&lt;=25),"16-25",IF(AND(People!$J946&gt;=26,People!$J946&lt;=35),"26-35",IF(AND(People!$J946&gt;=36,People!$J946&lt;=45),"36-45",IF(AND(People!$J946&gt;=46,People!$J946&lt;=55),"46-55",IF(AND(People!$J946&gt;=56,People!$J946&lt;=65),"56-65",IF(AND(People!$J946&gt;=66,People!$J946&lt;=75),"66-75","ALL"))))))</f>
        <v>26-35</v>
      </c>
      <c r="J946" t="str">
        <f>Table5[[#This Row],[Kid Home]]</f>
        <v>No</v>
      </c>
      <c r="K946" t="str">
        <f>Table5[[#This Row],[TennHome]]</f>
        <v>No</v>
      </c>
    </row>
    <row r="947" spans="1:11" ht="16.5" x14ac:dyDescent="0.3">
      <c r="A947" s="4">
        <f>Table2[[#This Row],[MntWines]]</f>
        <v>1111</v>
      </c>
      <c r="B947" s="4">
        <f>Table2[[#This Row],[MntFruits]]</f>
        <v>24</v>
      </c>
      <c r="C947" s="4">
        <f>Table2[[#This Row],[MntMeatProducts]]</f>
        <v>790</v>
      </c>
      <c r="D947" s="4">
        <f>Table2[[#This Row],[MntFishProducts]]</f>
        <v>160</v>
      </c>
      <c r="E947" s="4">
        <f>Table2[[#This Row],[MntSweetProducts]]</f>
        <v>45</v>
      </c>
      <c r="F947" s="4">
        <f>Table2[[#This Row],[MntGoldProds]]</f>
        <v>172</v>
      </c>
      <c r="G947" s="8">
        <f>Table5[[#This Row],[Age]]</f>
        <v>60</v>
      </c>
      <c r="H947" s="2" t="s">
        <v>33</v>
      </c>
      <c r="I947" s="16" t="str">
        <f>IF(AND(People!$J947&gt;=16,People!$J947&lt;=25),"16-25",IF(AND(People!$J947&gt;=26,People!$J947&lt;=35),"26-35",IF(AND(People!$J947&gt;=36,People!$J947&lt;=45),"36-45",IF(AND(People!$J947&gt;=46,People!$J947&lt;=55),"46-55",IF(AND(People!$J947&gt;=56,People!$J947&lt;=65),"56-65",IF(AND(People!$J947&gt;=66,People!$J947&lt;=75),"66-75","ALL"))))))</f>
        <v>56-65</v>
      </c>
      <c r="J947" t="str">
        <f>Table5[[#This Row],[Kid Home]]</f>
        <v>No</v>
      </c>
      <c r="K947" t="str">
        <f>Table5[[#This Row],[TennHome]]</f>
        <v>No</v>
      </c>
    </row>
    <row r="948" spans="1:11" ht="16.5" x14ac:dyDescent="0.3">
      <c r="A948" s="6">
        <f>Table2[[#This Row],[MntWines]]</f>
        <v>7</v>
      </c>
      <c r="B948" s="6">
        <f>Table2[[#This Row],[MntFruits]]</f>
        <v>7</v>
      </c>
      <c r="C948" s="6">
        <f>Table2[[#This Row],[MntMeatProducts]]</f>
        <v>14</v>
      </c>
      <c r="D948" s="6">
        <f>Table2[[#This Row],[MntFishProducts]]</f>
        <v>7</v>
      </c>
      <c r="E948" s="6">
        <f>Table2[[#This Row],[MntSweetProducts]]</f>
        <v>16</v>
      </c>
      <c r="F948" s="6">
        <f>Table2[[#This Row],[MntGoldProds]]</f>
        <v>15</v>
      </c>
      <c r="G948" s="8">
        <f>Table5[[#This Row],[Age]]</f>
        <v>26</v>
      </c>
      <c r="H948" s="17" t="s">
        <v>33</v>
      </c>
      <c r="I948" s="16" t="str">
        <f>IF(AND(People!$J948&gt;=16,People!$J948&lt;=25),"16-25",IF(AND(People!$J948&gt;=26,People!$J948&lt;=35),"26-35",IF(AND(People!$J948&gt;=36,People!$J948&lt;=45),"36-45",IF(AND(People!$J948&gt;=46,People!$J948&lt;=55),"46-55",IF(AND(People!$J948&gt;=56,People!$J948&lt;=65),"56-65",IF(AND(People!$J948&gt;=66,People!$J948&lt;=75),"66-75","ALL"))))))</f>
        <v>26-35</v>
      </c>
      <c r="J948" t="str">
        <f>Table5[[#This Row],[Kid Home]]</f>
        <v>No</v>
      </c>
      <c r="K948" t="str">
        <f>Table5[[#This Row],[TennHome]]</f>
        <v>No</v>
      </c>
    </row>
    <row r="949" spans="1:11" ht="16.5" x14ac:dyDescent="0.3">
      <c r="A949" s="4">
        <f>Table2[[#This Row],[MntWines]]</f>
        <v>1166</v>
      </c>
      <c r="B949" s="4">
        <f>Table2[[#This Row],[MntFruits]]</f>
        <v>0</v>
      </c>
      <c r="C949" s="4">
        <f>Table2[[#This Row],[MntMeatProducts]]</f>
        <v>48</v>
      </c>
      <c r="D949" s="4">
        <f>Table2[[#This Row],[MntFishProducts]]</f>
        <v>0</v>
      </c>
      <c r="E949" s="4">
        <f>Table2[[#This Row],[MntSweetProducts]]</f>
        <v>0</v>
      </c>
      <c r="F949" s="4">
        <f>Table2[[#This Row],[MntGoldProds]]</f>
        <v>36</v>
      </c>
      <c r="G949" s="8">
        <f>Table5[[#This Row],[Age]]</f>
        <v>25</v>
      </c>
      <c r="H949" s="2" t="s">
        <v>35</v>
      </c>
      <c r="I949" s="16" t="str">
        <f>IF(AND(People!$J949&gt;=16,People!$J949&lt;=25),"16-25",IF(AND(People!$J949&gt;=26,People!$J949&lt;=35),"26-35",IF(AND(People!$J949&gt;=36,People!$J949&lt;=45),"36-45",IF(AND(People!$J949&gt;=46,People!$J949&lt;=55),"46-55",IF(AND(People!$J949&gt;=56,People!$J949&lt;=65),"56-65",IF(AND(People!$J949&gt;=66,People!$J949&lt;=75),"66-75","ALL"))))))</f>
        <v>16-25</v>
      </c>
      <c r="J949" t="str">
        <f>Table5[[#This Row],[Kid Home]]</f>
        <v>No</v>
      </c>
      <c r="K949" t="str">
        <f>Table5[[#This Row],[TennHome]]</f>
        <v>No</v>
      </c>
    </row>
    <row r="950" spans="1:11" ht="16.5" x14ac:dyDescent="0.3">
      <c r="A950" s="6">
        <f>Table2[[#This Row],[MntWines]]</f>
        <v>261</v>
      </c>
      <c r="B950" s="6">
        <f>Table2[[#This Row],[MntFruits]]</f>
        <v>42</v>
      </c>
      <c r="C950" s="6">
        <f>Table2[[#This Row],[MntMeatProducts]]</f>
        <v>144</v>
      </c>
      <c r="D950" s="6">
        <f>Table2[[#This Row],[MntFishProducts]]</f>
        <v>55</v>
      </c>
      <c r="E950" s="6">
        <f>Table2[[#This Row],[MntSweetProducts]]</f>
        <v>48</v>
      </c>
      <c r="F950" s="6">
        <f>Table2[[#This Row],[MntGoldProds]]</f>
        <v>133</v>
      </c>
      <c r="G950" s="8">
        <f>Table5[[#This Row],[Age]]</f>
        <v>32</v>
      </c>
      <c r="H950" s="17" t="s">
        <v>31</v>
      </c>
      <c r="I950" s="16" t="str">
        <f>IF(AND(People!$J950&gt;=16,People!$J950&lt;=25),"16-25",IF(AND(People!$J950&gt;=26,People!$J950&lt;=35),"26-35",IF(AND(People!$J950&gt;=36,People!$J950&lt;=45),"36-45",IF(AND(People!$J950&gt;=46,People!$J950&lt;=55),"46-55",IF(AND(People!$J950&gt;=56,People!$J950&lt;=65),"56-65",IF(AND(People!$J950&gt;=66,People!$J950&lt;=75),"66-75","ALL"))))))</f>
        <v>26-35</v>
      </c>
      <c r="J950" t="str">
        <f>Table5[[#This Row],[Kid Home]]</f>
        <v>No</v>
      </c>
      <c r="K950" t="str">
        <f>Table5[[#This Row],[TennHome]]</f>
        <v>Yes</v>
      </c>
    </row>
    <row r="951" spans="1:11" ht="16.5" x14ac:dyDescent="0.3">
      <c r="A951" s="4">
        <f>Table2[[#This Row],[MntWines]]</f>
        <v>135</v>
      </c>
      <c r="B951" s="4">
        <f>Table2[[#This Row],[MntFruits]]</f>
        <v>25</v>
      </c>
      <c r="C951" s="4">
        <f>Table2[[#This Row],[MntMeatProducts]]</f>
        <v>51</v>
      </c>
      <c r="D951" s="4">
        <f>Table2[[#This Row],[MntFishProducts]]</f>
        <v>23</v>
      </c>
      <c r="E951" s="4">
        <f>Table2[[#This Row],[MntSweetProducts]]</f>
        <v>25</v>
      </c>
      <c r="F951" s="4">
        <f>Table2[[#This Row],[MntGoldProds]]</f>
        <v>46</v>
      </c>
      <c r="G951" s="8">
        <f>Table5[[#This Row],[Age]]</f>
        <v>34</v>
      </c>
      <c r="H951" s="2" t="s">
        <v>35</v>
      </c>
      <c r="I951" s="16" t="str">
        <f>IF(AND(People!$J951&gt;=16,People!$J951&lt;=25),"16-25",IF(AND(People!$J951&gt;=26,People!$J951&lt;=35),"26-35",IF(AND(People!$J951&gt;=36,People!$J951&lt;=45),"36-45",IF(AND(People!$J951&gt;=46,People!$J951&lt;=55),"46-55",IF(AND(People!$J951&gt;=56,People!$J951&lt;=65),"56-65",IF(AND(People!$J951&gt;=66,People!$J951&lt;=75),"66-75","ALL"))))))</f>
        <v>26-35</v>
      </c>
      <c r="J951" t="str">
        <f>Table5[[#This Row],[Kid Home]]</f>
        <v>Yes</v>
      </c>
      <c r="K951" t="str">
        <f>Table5[[#This Row],[TennHome]]</f>
        <v>Yes</v>
      </c>
    </row>
    <row r="952" spans="1:11" ht="16.5" x14ac:dyDescent="0.3">
      <c r="A952" s="6">
        <f>Table2[[#This Row],[MntWines]]</f>
        <v>6</v>
      </c>
      <c r="B952" s="6">
        <f>Table2[[#This Row],[MntFruits]]</f>
        <v>2</v>
      </c>
      <c r="C952" s="6">
        <f>Table2[[#This Row],[MntMeatProducts]]</f>
        <v>18</v>
      </c>
      <c r="D952" s="6">
        <f>Table2[[#This Row],[MntFishProducts]]</f>
        <v>2</v>
      </c>
      <c r="E952" s="6">
        <f>Table2[[#This Row],[MntSweetProducts]]</f>
        <v>8</v>
      </c>
      <c r="F952" s="6">
        <f>Table2[[#This Row],[MntGoldProds]]</f>
        <v>14</v>
      </c>
      <c r="G952" s="8">
        <f>Table5[[#This Row],[Age]]</f>
        <v>36</v>
      </c>
      <c r="H952" s="17" t="s">
        <v>31</v>
      </c>
      <c r="I952" s="16" t="str">
        <f>IF(AND(People!$J952&gt;=16,People!$J952&lt;=25),"16-25",IF(AND(People!$J952&gt;=26,People!$J952&lt;=35),"26-35",IF(AND(People!$J952&gt;=36,People!$J952&lt;=45),"36-45",IF(AND(People!$J952&gt;=46,People!$J952&lt;=55),"46-55",IF(AND(People!$J952&gt;=56,People!$J952&lt;=65),"56-65",IF(AND(People!$J952&gt;=66,People!$J952&lt;=75),"66-75","ALL"))))))</f>
        <v>36-45</v>
      </c>
      <c r="J952" t="str">
        <f>Table5[[#This Row],[Kid Home]]</f>
        <v>Yes</v>
      </c>
      <c r="K952" t="str">
        <f>Table5[[#This Row],[TennHome]]</f>
        <v>No</v>
      </c>
    </row>
    <row r="953" spans="1:11" ht="16.5" x14ac:dyDescent="0.3">
      <c r="A953" s="4">
        <f>Table2[[#This Row],[MntWines]]</f>
        <v>711</v>
      </c>
      <c r="B953" s="4">
        <f>Table2[[#This Row],[MntFruits]]</f>
        <v>28</v>
      </c>
      <c r="C953" s="4">
        <f>Table2[[#This Row],[MntMeatProducts]]</f>
        <v>142</v>
      </c>
      <c r="D953" s="4">
        <f>Table2[[#This Row],[MntFishProducts]]</f>
        <v>49</v>
      </c>
      <c r="E953" s="4">
        <f>Table2[[#This Row],[MntSweetProducts]]</f>
        <v>18</v>
      </c>
      <c r="F953" s="4">
        <f>Table2[[#This Row],[MntGoldProds]]</f>
        <v>47</v>
      </c>
      <c r="G953" s="8">
        <f>Table5[[#This Row],[Age]]</f>
        <v>37</v>
      </c>
      <c r="H953" s="2" t="s">
        <v>31</v>
      </c>
      <c r="I953" s="16" t="str">
        <f>IF(AND(People!$J953&gt;=16,People!$J953&lt;=25),"16-25",IF(AND(People!$J953&gt;=26,People!$J953&lt;=35),"26-35",IF(AND(People!$J953&gt;=36,People!$J953&lt;=45),"36-45",IF(AND(People!$J953&gt;=46,People!$J953&lt;=55),"46-55",IF(AND(People!$J953&gt;=56,People!$J953&lt;=65),"56-65",IF(AND(People!$J953&gt;=66,People!$J953&lt;=75),"66-75","ALL"))))))</f>
        <v>36-45</v>
      </c>
      <c r="J953" t="str">
        <f>Table5[[#This Row],[Kid Home]]</f>
        <v>No</v>
      </c>
      <c r="K953" t="str">
        <f>Table5[[#This Row],[TennHome]]</f>
        <v>Yes</v>
      </c>
    </row>
    <row r="954" spans="1:11" ht="16.5" x14ac:dyDescent="0.3">
      <c r="A954" s="6">
        <f>Table2[[#This Row],[MntWines]]</f>
        <v>11</v>
      </c>
      <c r="B954" s="6">
        <f>Table2[[#This Row],[MntFruits]]</f>
        <v>0</v>
      </c>
      <c r="C954" s="6">
        <f>Table2[[#This Row],[MntMeatProducts]]</f>
        <v>13</v>
      </c>
      <c r="D954" s="6">
        <f>Table2[[#This Row],[MntFishProducts]]</f>
        <v>2</v>
      </c>
      <c r="E954" s="6">
        <f>Table2[[#This Row],[MntSweetProducts]]</f>
        <v>4</v>
      </c>
      <c r="F954" s="6">
        <f>Table2[[#This Row],[MntGoldProds]]</f>
        <v>11</v>
      </c>
      <c r="G954" s="8">
        <f>Table5[[#This Row],[Age]]</f>
        <v>35</v>
      </c>
      <c r="H954" s="17" t="s">
        <v>35</v>
      </c>
      <c r="I954" s="16" t="str">
        <f>IF(AND(People!$J954&gt;=16,People!$J954&lt;=25),"16-25",IF(AND(People!$J954&gt;=26,People!$J954&lt;=35),"26-35",IF(AND(People!$J954&gt;=36,People!$J954&lt;=45),"36-45",IF(AND(People!$J954&gt;=46,People!$J954&lt;=55),"46-55",IF(AND(People!$J954&gt;=56,People!$J954&lt;=65),"56-65",IF(AND(People!$J954&gt;=66,People!$J954&lt;=75),"66-75","ALL"))))))</f>
        <v>26-35</v>
      </c>
      <c r="J954" t="str">
        <f>Table5[[#This Row],[Kid Home]]</f>
        <v>Yes</v>
      </c>
      <c r="K954" t="str">
        <f>Table5[[#This Row],[TennHome]]</f>
        <v>No</v>
      </c>
    </row>
    <row r="955" spans="1:11" ht="16.5" x14ac:dyDescent="0.3">
      <c r="A955" s="4">
        <f>Table2[[#This Row],[MntWines]]</f>
        <v>42</v>
      </c>
      <c r="B955" s="4">
        <f>Table2[[#This Row],[MntFruits]]</f>
        <v>0</v>
      </c>
      <c r="C955" s="4">
        <f>Table2[[#This Row],[MntMeatProducts]]</f>
        <v>17</v>
      </c>
      <c r="D955" s="4">
        <f>Table2[[#This Row],[MntFishProducts]]</f>
        <v>0</v>
      </c>
      <c r="E955" s="4">
        <f>Table2[[#This Row],[MntSweetProducts]]</f>
        <v>0</v>
      </c>
      <c r="F955" s="4">
        <f>Table2[[#This Row],[MntGoldProds]]</f>
        <v>18</v>
      </c>
      <c r="G955" s="8">
        <f>Table5[[#This Row],[Age]]</f>
        <v>38</v>
      </c>
      <c r="H955" s="2" t="s">
        <v>30</v>
      </c>
      <c r="I955" s="16" t="str">
        <f>IF(AND(People!$J955&gt;=16,People!$J955&lt;=25),"16-25",IF(AND(People!$J955&gt;=26,People!$J955&lt;=35),"26-35",IF(AND(People!$J955&gt;=36,People!$J955&lt;=45),"36-45",IF(AND(People!$J955&gt;=46,People!$J955&lt;=55),"46-55",IF(AND(People!$J955&gt;=56,People!$J955&lt;=65),"56-65",IF(AND(People!$J955&gt;=66,People!$J955&lt;=75),"66-75","ALL"))))))</f>
        <v>36-45</v>
      </c>
      <c r="J955" t="str">
        <f>Table5[[#This Row],[Kid Home]]</f>
        <v>Yes</v>
      </c>
      <c r="K955" t="str">
        <f>Table5[[#This Row],[TennHome]]</f>
        <v>Yes</v>
      </c>
    </row>
    <row r="956" spans="1:11" ht="16.5" x14ac:dyDescent="0.3">
      <c r="A956" s="6">
        <f>Table2[[#This Row],[MntWines]]</f>
        <v>79</v>
      </c>
      <c r="B956" s="6">
        <f>Table2[[#This Row],[MntFruits]]</f>
        <v>7</v>
      </c>
      <c r="C956" s="6">
        <f>Table2[[#This Row],[MntMeatProducts]]</f>
        <v>58</v>
      </c>
      <c r="D956" s="6">
        <f>Table2[[#This Row],[MntFishProducts]]</f>
        <v>6</v>
      </c>
      <c r="E956" s="6">
        <f>Table2[[#This Row],[MntSweetProducts]]</f>
        <v>3</v>
      </c>
      <c r="F956" s="6">
        <f>Table2[[#This Row],[MntGoldProds]]</f>
        <v>18</v>
      </c>
      <c r="G956" s="8">
        <f>Table5[[#This Row],[Age]]</f>
        <v>40</v>
      </c>
      <c r="H956" s="17" t="s">
        <v>31</v>
      </c>
      <c r="I956" s="16" t="str">
        <f>IF(AND(People!$J956&gt;=16,People!$J956&lt;=25),"16-25",IF(AND(People!$J956&gt;=26,People!$J956&lt;=35),"26-35",IF(AND(People!$J956&gt;=36,People!$J956&lt;=45),"36-45",IF(AND(People!$J956&gt;=46,People!$J956&lt;=55),"46-55",IF(AND(People!$J956&gt;=56,People!$J956&lt;=65),"56-65",IF(AND(People!$J956&gt;=66,People!$J956&lt;=75),"66-75","ALL"))))))</f>
        <v>36-45</v>
      </c>
      <c r="J956" t="str">
        <f>Table5[[#This Row],[Kid Home]]</f>
        <v>Yes</v>
      </c>
      <c r="K956" t="str">
        <f>Table5[[#This Row],[TennHome]]</f>
        <v>Yes</v>
      </c>
    </row>
    <row r="957" spans="1:11" ht="16.5" x14ac:dyDescent="0.3">
      <c r="A957" s="4">
        <f>Table2[[#This Row],[MntWines]]</f>
        <v>20</v>
      </c>
      <c r="B957" s="4">
        <f>Table2[[#This Row],[MntFruits]]</f>
        <v>6</v>
      </c>
      <c r="C957" s="4">
        <f>Table2[[#This Row],[MntMeatProducts]]</f>
        <v>43</v>
      </c>
      <c r="D957" s="4">
        <f>Table2[[#This Row],[MntFishProducts]]</f>
        <v>19</v>
      </c>
      <c r="E957" s="4">
        <f>Table2[[#This Row],[MntSweetProducts]]</f>
        <v>5</v>
      </c>
      <c r="F957" s="4">
        <f>Table2[[#This Row],[MntGoldProds]]</f>
        <v>38</v>
      </c>
      <c r="G957" s="8">
        <f>Table5[[#This Row],[Age]]</f>
        <v>42</v>
      </c>
      <c r="H957" s="2" t="s">
        <v>33</v>
      </c>
      <c r="I957" s="16" t="str">
        <f>IF(AND(People!$J957&gt;=16,People!$J957&lt;=25),"16-25",IF(AND(People!$J957&gt;=26,People!$J957&lt;=35),"26-35",IF(AND(People!$J957&gt;=36,People!$J957&lt;=45),"36-45",IF(AND(People!$J957&gt;=46,People!$J957&lt;=55),"46-55",IF(AND(People!$J957&gt;=56,People!$J957&lt;=65),"56-65",IF(AND(People!$J957&gt;=66,People!$J957&lt;=75),"66-75","ALL"))))))</f>
        <v>36-45</v>
      </c>
      <c r="J957" t="str">
        <f>Table5[[#This Row],[Kid Home]]</f>
        <v>Yes</v>
      </c>
      <c r="K957" t="str">
        <f>Table5[[#This Row],[TennHome]]</f>
        <v>No</v>
      </c>
    </row>
    <row r="958" spans="1:11" ht="16.5" x14ac:dyDescent="0.3">
      <c r="A958" s="6">
        <f>Table2[[#This Row],[MntWines]]</f>
        <v>30</v>
      </c>
      <c r="B958" s="6">
        <f>Table2[[#This Row],[MntFruits]]</f>
        <v>0</v>
      </c>
      <c r="C958" s="6">
        <f>Table2[[#This Row],[MntMeatProducts]]</f>
        <v>8</v>
      </c>
      <c r="D958" s="6">
        <f>Table2[[#This Row],[MntFishProducts]]</f>
        <v>2</v>
      </c>
      <c r="E958" s="6">
        <f>Table2[[#This Row],[MntSweetProducts]]</f>
        <v>0</v>
      </c>
      <c r="F958" s="6">
        <f>Table2[[#This Row],[MntGoldProds]]</f>
        <v>14</v>
      </c>
      <c r="G958" s="8">
        <f>Table5[[#This Row],[Age]]</f>
        <v>38</v>
      </c>
      <c r="H958" s="17" t="s">
        <v>33</v>
      </c>
      <c r="I958" s="16" t="str">
        <f>IF(AND(People!$J958&gt;=16,People!$J958&lt;=25),"16-25",IF(AND(People!$J958&gt;=26,People!$J958&lt;=35),"26-35",IF(AND(People!$J958&gt;=36,People!$J958&lt;=45),"36-45",IF(AND(People!$J958&gt;=46,People!$J958&lt;=55),"46-55",IF(AND(People!$J958&gt;=56,People!$J958&lt;=65),"56-65",IF(AND(People!$J958&gt;=66,People!$J958&lt;=75),"66-75","ALL"))))))</f>
        <v>36-45</v>
      </c>
      <c r="J958" t="str">
        <f>Table5[[#This Row],[Kid Home]]</f>
        <v>Yes</v>
      </c>
      <c r="K958" t="str">
        <f>Table5[[#This Row],[TennHome]]</f>
        <v>Yes</v>
      </c>
    </row>
    <row r="959" spans="1:11" ht="16.5" x14ac:dyDescent="0.3">
      <c r="A959" s="4">
        <f>Table2[[#This Row],[MntWines]]</f>
        <v>20</v>
      </c>
      <c r="B959" s="4">
        <f>Table2[[#This Row],[MntFruits]]</f>
        <v>2</v>
      </c>
      <c r="C959" s="4">
        <f>Table2[[#This Row],[MntMeatProducts]]</f>
        <v>23</v>
      </c>
      <c r="D959" s="4">
        <f>Table2[[#This Row],[MntFishProducts]]</f>
        <v>3</v>
      </c>
      <c r="E959" s="4">
        <f>Table2[[#This Row],[MntSweetProducts]]</f>
        <v>1</v>
      </c>
      <c r="F959" s="4">
        <f>Table2[[#This Row],[MntGoldProds]]</f>
        <v>4</v>
      </c>
      <c r="G959" s="8">
        <f>Table5[[#This Row],[Age]]</f>
        <v>37</v>
      </c>
      <c r="H959" s="2" t="s">
        <v>30</v>
      </c>
      <c r="I959" s="16" t="str">
        <f>IF(AND(People!$J959&gt;=16,People!$J959&lt;=25),"16-25",IF(AND(People!$J959&gt;=26,People!$J959&lt;=35),"26-35",IF(AND(People!$J959&gt;=36,People!$J959&lt;=45),"36-45",IF(AND(People!$J959&gt;=46,People!$J959&lt;=55),"46-55",IF(AND(People!$J959&gt;=56,People!$J959&lt;=65),"56-65",IF(AND(People!$J959&gt;=66,People!$J959&lt;=75),"66-75","ALL"))))))</f>
        <v>36-45</v>
      </c>
      <c r="J959" t="str">
        <f>Table5[[#This Row],[Kid Home]]</f>
        <v>Yes</v>
      </c>
      <c r="K959" t="str">
        <f>Table5[[#This Row],[TennHome]]</f>
        <v>Yes</v>
      </c>
    </row>
    <row r="960" spans="1:11" ht="16.5" x14ac:dyDescent="0.3">
      <c r="A960" s="6">
        <f>Table2[[#This Row],[MntWines]]</f>
        <v>115</v>
      </c>
      <c r="B960" s="6">
        <f>Table2[[#This Row],[MntFruits]]</f>
        <v>27</v>
      </c>
      <c r="C960" s="6">
        <f>Table2[[#This Row],[MntMeatProducts]]</f>
        <v>44</v>
      </c>
      <c r="D960" s="6">
        <f>Table2[[#This Row],[MntFishProducts]]</f>
        <v>4</v>
      </c>
      <c r="E960" s="6">
        <f>Table2[[#This Row],[MntSweetProducts]]</f>
        <v>146</v>
      </c>
      <c r="F960" s="6">
        <f>Table2[[#This Row],[MntGoldProds]]</f>
        <v>139</v>
      </c>
      <c r="G960" s="8">
        <f>Table5[[#This Row],[Age]]</f>
        <v>47</v>
      </c>
      <c r="H960" s="17" t="s">
        <v>33</v>
      </c>
      <c r="I960" s="16" t="str">
        <f>IF(AND(People!$J960&gt;=16,People!$J960&lt;=25),"16-25",IF(AND(People!$J960&gt;=26,People!$J960&lt;=35),"26-35",IF(AND(People!$J960&gt;=36,People!$J960&lt;=45),"36-45",IF(AND(People!$J960&gt;=46,People!$J960&lt;=55),"46-55",IF(AND(People!$J960&gt;=56,People!$J960&lt;=65),"56-65",IF(AND(People!$J960&gt;=66,People!$J960&lt;=75),"66-75","ALL"))))))</f>
        <v>46-55</v>
      </c>
      <c r="J960" t="str">
        <f>Table5[[#This Row],[Kid Home]]</f>
        <v>No</v>
      </c>
      <c r="K960" t="str">
        <f>Table5[[#This Row],[TennHome]]</f>
        <v>Yes</v>
      </c>
    </row>
    <row r="961" spans="1:11" ht="16.5" x14ac:dyDescent="0.3">
      <c r="A961" s="4">
        <f>Table2[[#This Row],[MntWines]]</f>
        <v>263</v>
      </c>
      <c r="B961" s="4">
        <f>Table2[[#This Row],[MntFruits]]</f>
        <v>5</v>
      </c>
      <c r="C961" s="4">
        <f>Table2[[#This Row],[MntMeatProducts]]</f>
        <v>233</v>
      </c>
      <c r="D961" s="4">
        <f>Table2[[#This Row],[MntFishProducts]]</f>
        <v>69</v>
      </c>
      <c r="E961" s="4">
        <f>Table2[[#This Row],[MntSweetProducts]]</f>
        <v>41</v>
      </c>
      <c r="F961" s="4">
        <f>Table2[[#This Row],[MntGoldProds]]</f>
        <v>83</v>
      </c>
      <c r="G961" s="8">
        <f>Table5[[#This Row],[Age]]</f>
        <v>60</v>
      </c>
      <c r="H961" s="2" t="s">
        <v>35</v>
      </c>
      <c r="I961" s="16" t="str">
        <f>IF(AND(People!$J961&gt;=16,People!$J961&lt;=25),"16-25",IF(AND(People!$J961&gt;=26,People!$J961&lt;=35),"26-35",IF(AND(People!$J961&gt;=36,People!$J961&lt;=45),"36-45",IF(AND(People!$J961&gt;=46,People!$J961&lt;=55),"46-55",IF(AND(People!$J961&gt;=56,People!$J961&lt;=65),"56-65",IF(AND(People!$J961&gt;=66,People!$J961&lt;=75),"66-75","ALL"))))))</f>
        <v>56-65</v>
      </c>
      <c r="J961" t="str">
        <f>Table5[[#This Row],[Kid Home]]</f>
        <v>No</v>
      </c>
      <c r="K961" t="str">
        <f>Table5[[#This Row],[TennHome]]</f>
        <v>Yes</v>
      </c>
    </row>
    <row r="962" spans="1:11" ht="16.5" x14ac:dyDescent="0.3">
      <c r="A962" s="6">
        <f>Table2[[#This Row],[MntWines]]</f>
        <v>69</v>
      </c>
      <c r="B962" s="6">
        <f>Table2[[#This Row],[MntFruits]]</f>
        <v>2</v>
      </c>
      <c r="C962" s="6">
        <f>Table2[[#This Row],[MntMeatProducts]]</f>
        <v>15</v>
      </c>
      <c r="D962" s="6">
        <f>Table2[[#This Row],[MntFishProducts]]</f>
        <v>2</v>
      </c>
      <c r="E962" s="6">
        <f>Table2[[#This Row],[MntSweetProducts]]</f>
        <v>2</v>
      </c>
      <c r="F962" s="6">
        <f>Table2[[#This Row],[MntGoldProds]]</f>
        <v>6</v>
      </c>
      <c r="G962" s="8">
        <f>Table5[[#This Row],[Age]]</f>
        <v>41</v>
      </c>
      <c r="H962" s="17" t="s">
        <v>35</v>
      </c>
      <c r="I962" s="16" t="str">
        <f>IF(AND(People!$J962&gt;=16,People!$J962&lt;=25),"16-25",IF(AND(People!$J962&gt;=26,People!$J962&lt;=35),"26-35",IF(AND(People!$J962&gt;=36,People!$J962&lt;=45),"36-45",IF(AND(People!$J962&gt;=46,People!$J962&lt;=55),"46-55",IF(AND(People!$J962&gt;=56,People!$J962&lt;=65),"56-65",IF(AND(People!$J962&gt;=66,People!$J962&lt;=75),"66-75","ALL"))))))</f>
        <v>36-45</v>
      </c>
      <c r="J962" t="str">
        <f>Table5[[#This Row],[Kid Home]]</f>
        <v>Yes</v>
      </c>
      <c r="K962" t="str">
        <f>Table5[[#This Row],[TennHome]]</f>
        <v>Yes</v>
      </c>
    </row>
    <row r="963" spans="1:11" ht="16.5" x14ac:dyDescent="0.3">
      <c r="A963" s="4">
        <f>Table2[[#This Row],[MntWines]]</f>
        <v>267</v>
      </c>
      <c r="B963" s="4">
        <f>Table2[[#This Row],[MntFruits]]</f>
        <v>3</v>
      </c>
      <c r="C963" s="4">
        <f>Table2[[#This Row],[MntMeatProducts]]</f>
        <v>30</v>
      </c>
      <c r="D963" s="4">
        <f>Table2[[#This Row],[MntFishProducts]]</f>
        <v>4</v>
      </c>
      <c r="E963" s="4">
        <f>Table2[[#This Row],[MntSweetProducts]]</f>
        <v>0</v>
      </c>
      <c r="F963" s="4">
        <f>Table2[[#This Row],[MntGoldProds]]</f>
        <v>57</v>
      </c>
      <c r="G963" s="8">
        <f>Table5[[#This Row],[Age]]</f>
        <v>56</v>
      </c>
      <c r="H963" s="2" t="s">
        <v>30</v>
      </c>
      <c r="I963" s="16" t="str">
        <f>IF(AND(People!$J963&gt;=16,People!$J963&lt;=25),"16-25",IF(AND(People!$J963&gt;=26,People!$J963&lt;=35),"26-35",IF(AND(People!$J963&gt;=36,People!$J963&lt;=45),"36-45",IF(AND(People!$J963&gt;=46,People!$J963&lt;=55),"46-55",IF(AND(People!$J963&gt;=56,People!$J963&lt;=65),"56-65",IF(AND(People!$J963&gt;=66,People!$J963&lt;=75),"66-75","ALL"))))))</f>
        <v>56-65</v>
      </c>
      <c r="J963" t="str">
        <f>Table5[[#This Row],[Kid Home]]</f>
        <v>No</v>
      </c>
      <c r="K963" t="str">
        <f>Table5[[#This Row],[TennHome]]</f>
        <v>Yes</v>
      </c>
    </row>
    <row r="964" spans="1:11" ht="16.5" x14ac:dyDescent="0.3">
      <c r="A964" s="6">
        <f>Table2[[#This Row],[MntWines]]</f>
        <v>561</v>
      </c>
      <c r="B964" s="6">
        <f>Table2[[#This Row],[MntFruits]]</f>
        <v>85</v>
      </c>
      <c r="C964" s="6">
        <f>Table2[[#This Row],[MntMeatProducts]]</f>
        <v>171</v>
      </c>
      <c r="D964" s="6">
        <f>Table2[[#This Row],[MntFishProducts]]</f>
        <v>25</v>
      </c>
      <c r="E964" s="6">
        <f>Table2[[#This Row],[MntSweetProducts]]</f>
        <v>123</v>
      </c>
      <c r="F964" s="6">
        <f>Table2[[#This Row],[MntGoldProds]]</f>
        <v>114</v>
      </c>
      <c r="G964" s="8">
        <f>Table5[[#This Row],[Age]]</f>
        <v>45</v>
      </c>
      <c r="H964" s="17" t="s">
        <v>31</v>
      </c>
      <c r="I964" s="16" t="str">
        <f>IF(AND(People!$J964&gt;=16,People!$J964&lt;=25),"16-25",IF(AND(People!$J964&gt;=26,People!$J964&lt;=35),"26-35",IF(AND(People!$J964&gt;=36,People!$J964&lt;=45),"36-45",IF(AND(People!$J964&gt;=46,People!$J964&lt;=55),"46-55",IF(AND(People!$J964&gt;=56,People!$J964&lt;=65),"56-65",IF(AND(People!$J964&gt;=66,People!$J964&lt;=75),"66-75","ALL"))))))</f>
        <v>36-45</v>
      </c>
      <c r="J964" t="str">
        <f>Table5[[#This Row],[Kid Home]]</f>
        <v>No</v>
      </c>
      <c r="K964" t="str">
        <f>Table5[[#This Row],[TennHome]]</f>
        <v>Yes</v>
      </c>
    </row>
    <row r="965" spans="1:11" ht="16.5" x14ac:dyDescent="0.3">
      <c r="A965" s="4">
        <f>Table2[[#This Row],[MntWines]]</f>
        <v>492</v>
      </c>
      <c r="B965" s="4">
        <f>Table2[[#This Row],[MntFruits]]</f>
        <v>0</v>
      </c>
      <c r="C965" s="4">
        <f>Table2[[#This Row],[MntMeatProducts]]</f>
        <v>37</v>
      </c>
      <c r="D965" s="4">
        <f>Table2[[#This Row],[MntFishProducts]]</f>
        <v>7</v>
      </c>
      <c r="E965" s="4">
        <f>Table2[[#This Row],[MntSweetProducts]]</f>
        <v>0</v>
      </c>
      <c r="F965" s="4">
        <f>Table2[[#This Row],[MntGoldProds]]</f>
        <v>42</v>
      </c>
      <c r="G965" s="8">
        <f>Table5[[#This Row],[Age]]</f>
        <v>52</v>
      </c>
      <c r="H965" s="2" t="s">
        <v>33</v>
      </c>
      <c r="I965" s="16" t="str">
        <f>IF(AND(People!$J965&gt;=16,People!$J965&lt;=25),"16-25",IF(AND(People!$J965&gt;=26,People!$J965&lt;=35),"26-35",IF(AND(People!$J965&gt;=36,People!$J965&lt;=45),"36-45",IF(AND(People!$J965&gt;=46,People!$J965&lt;=55),"46-55",IF(AND(People!$J965&gt;=56,People!$J965&lt;=65),"56-65",IF(AND(People!$J965&gt;=66,People!$J965&lt;=75),"66-75","ALL"))))))</f>
        <v>46-55</v>
      </c>
      <c r="J965" t="str">
        <f>Table5[[#This Row],[Kid Home]]</f>
        <v>No</v>
      </c>
      <c r="K965" t="str">
        <f>Table5[[#This Row],[TennHome]]</f>
        <v>Yes</v>
      </c>
    </row>
    <row r="966" spans="1:11" ht="16.5" x14ac:dyDescent="0.3">
      <c r="A966" s="6">
        <f>Table2[[#This Row],[MntWines]]</f>
        <v>14</v>
      </c>
      <c r="B966" s="6">
        <f>Table2[[#This Row],[MntFruits]]</f>
        <v>7</v>
      </c>
      <c r="C966" s="6">
        <f>Table2[[#This Row],[MntMeatProducts]]</f>
        <v>9</v>
      </c>
      <c r="D966" s="6">
        <f>Table2[[#This Row],[MntFishProducts]]</f>
        <v>6</v>
      </c>
      <c r="E966" s="6">
        <f>Table2[[#This Row],[MntSweetProducts]]</f>
        <v>16</v>
      </c>
      <c r="F966" s="6">
        <f>Table2[[#This Row],[MntGoldProds]]</f>
        <v>12</v>
      </c>
      <c r="G966" s="8">
        <f>Table5[[#This Row],[Age]]</f>
        <v>43</v>
      </c>
      <c r="H966" s="17" t="s">
        <v>33</v>
      </c>
      <c r="I966" s="16" t="str">
        <f>IF(AND(People!$J966&gt;=16,People!$J966&lt;=25),"16-25",IF(AND(People!$J966&gt;=26,People!$J966&lt;=35),"26-35",IF(AND(People!$J966&gt;=36,People!$J966&lt;=45),"36-45",IF(AND(People!$J966&gt;=46,People!$J966&lt;=55),"46-55",IF(AND(People!$J966&gt;=56,People!$J966&lt;=65),"56-65",IF(AND(People!$J966&gt;=66,People!$J966&lt;=75),"66-75","ALL"))))))</f>
        <v>36-45</v>
      </c>
      <c r="J966" t="str">
        <f>Table5[[#This Row],[Kid Home]]</f>
        <v>Yes</v>
      </c>
      <c r="K966" t="str">
        <f>Table5[[#This Row],[TennHome]]</f>
        <v>No</v>
      </c>
    </row>
    <row r="967" spans="1:11" ht="16.5" x14ac:dyDescent="0.3">
      <c r="A967" s="4">
        <f>Table2[[#This Row],[MntWines]]</f>
        <v>80</v>
      </c>
      <c r="B967" s="4">
        <f>Table2[[#This Row],[MntFruits]]</f>
        <v>4</v>
      </c>
      <c r="C967" s="4">
        <f>Table2[[#This Row],[MntMeatProducts]]</f>
        <v>46</v>
      </c>
      <c r="D967" s="4">
        <f>Table2[[#This Row],[MntFishProducts]]</f>
        <v>0</v>
      </c>
      <c r="E967" s="4">
        <f>Table2[[#This Row],[MntSweetProducts]]</f>
        <v>17</v>
      </c>
      <c r="F967" s="4">
        <f>Table2[[#This Row],[MntGoldProds]]</f>
        <v>2</v>
      </c>
      <c r="G967" s="8">
        <f>Table5[[#This Row],[Age]]</f>
        <v>38</v>
      </c>
      <c r="H967" s="2" t="s">
        <v>31</v>
      </c>
      <c r="I967" s="16" t="str">
        <f>IF(AND(People!$J967&gt;=16,People!$J967&lt;=25),"16-25",IF(AND(People!$J967&gt;=26,People!$J967&lt;=35),"26-35",IF(AND(People!$J967&gt;=36,People!$J967&lt;=45),"36-45",IF(AND(People!$J967&gt;=46,People!$J967&lt;=55),"46-55",IF(AND(People!$J967&gt;=56,People!$J967&lt;=65),"56-65",IF(AND(People!$J967&gt;=66,People!$J967&lt;=75),"66-75","ALL"))))))</f>
        <v>36-45</v>
      </c>
      <c r="J967" t="str">
        <f>Table5[[#This Row],[Kid Home]]</f>
        <v>No</v>
      </c>
      <c r="K967" t="str">
        <f>Table5[[#This Row],[TennHome]]</f>
        <v>Yes</v>
      </c>
    </row>
    <row r="968" spans="1:11" ht="16.5" x14ac:dyDescent="0.3">
      <c r="A968" s="6">
        <f>Table2[[#This Row],[MntWines]]</f>
        <v>97</v>
      </c>
      <c r="B968" s="6">
        <f>Table2[[#This Row],[MntFruits]]</f>
        <v>12</v>
      </c>
      <c r="C968" s="6">
        <f>Table2[[#This Row],[MntMeatProducts]]</f>
        <v>84</v>
      </c>
      <c r="D968" s="6">
        <f>Table2[[#This Row],[MntFishProducts]]</f>
        <v>13</v>
      </c>
      <c r="E968" s="6">
        <f>Table2[[#This Row],[MntSweetProducts]]</f>
        <v>10</v>
      </c>
      <c r="F968" s="6">
        <f>Table2[[#This Row],[MntGoldProds]]</f>
        <v>15</v>
      </c>
      <c r="G968" s="8">
        <f>Table5[[#This Row],[Age]]</f>
        <v>34</v>
      </c>
      <c r="H968" s="17" t="s">
        <v>33</v>
      </c>
      <c r="I968" s="16" t="str">
        <f>IF(AND(People!$J968&gt;=16,People!$J968&lt;=25),"16-25",IF(AND(People!$J968&gt;=26,People!$J968&lt;=35),"26-35",IF(AND(People!$J968&gt;=36,People!$J968&lt;=45),"36-45",IF(AND(People!$J968&gt;=46,People!$J968&lt;=55),"46-55",IF(AND(People!$J968&gt;=56,People!$J968&lt;=65),"56-65",IF(AND(People!$J968&gt;=66,People!$J968&lt;=75),"66-75","ALL"))))))</f>
        <v>26-35</v>
      </c>
      <c r="J968" t="str">
        <f>Table5[[#This Row],[Kid Home]]</f>
        <v>Yes</v>
      </c>
      <c r="K968" t="str">
        <f>Table5[[#This Row],[TennHome]]</f>
        <v>Yes</v>
      </c>
    </row>
    <row r="969" spans="1:11" ht="16.5" x14ac:dyDescent="0.3">
      <c r="A969" s="4">
        <f>Table2[[#This Row],[MntWines]]</f>
        <v>197</v>
      </c>
      <c r="B969" s="4">
        <f>Table2[[#This Row],[MntFruits]]</f>
        <v>107</v>
      </c>
      <c r="C969" s="4">
        <f>Table2[[#This Row],[MntMeatProducts]]</f>
        <v>227</v>
      </c>
      <c r="D969" s="4">
        <f>Table2[[#This Row],[MntFishProducts]]</f>
        <v>7</v>
      </c>
      <c r="E969" s="4">
        <f>Table2[[#This Row],[MntSweetProducts]]</f>
        <v>59</v>
      </c>
      <c r="F969" s="4">
        <f>Table2[[#This Row],[MntGoldProds]]</f>
        <v>131</v>
      </c>
      <c r="G969" s="8">
        <f>Table5[[#This Row],[Age]]</f>
        <v>54</v>
      </c>
      <c r="H969" s="2" t="s">
        <v>33</v>
      </c>
      <c r="I969" s="16" t="str">
        <f>IF(AND(People!$J969&gt;=16,People!$J969&lt;=25),"16-25",IF(AND(People!$J969&gt;=26,People!$J969&lt;=35),"26-35",IF(AND(People!$J969&gt;=36,People!$J969&lt;=45),"36-45",IF(AND(People!$J969&gt;=46,People!$J969&lt;=55),"46-55",IF(AND(People!$J969&gt;=56,People!$J969&lt;=65),"56-65",IF(AND(People!$J969&gt;=66,People!$J969&lt;=75),"66-75","ALL"))))))</f>
        <v>46-55</v>
      </c>
      <c r="J969" t="str">
        <f>Table5[[#This Row],[Kid Home]]</f>
        <v>No</v>
      </c>
      <c r="K969" t="str">
        <f>Table5[[#This Row],[TennHome]]</f>
        <v>Yes</v>
      </c>
    </row>
    <row r="970" spans="1:11" ht="16.5" x14ac:dyDescent="0.3">
      <c r="A970" s="6">
        <f>Table2[[#This Row],[MntWines]]</f>
        <v>693</v>
      </c>
      <c r="B970" s="6">
        <f>Table2[[#This Row],[MntFruits]]</f>
        <v>21</v>
      </c>
      <c r="C970" s="6">
        <f>Table2[[#This Row],[MntMeatProducts]]</f>
        <v>925</v>
      </c>
      <c r="D970" s="6">
        <f>Table2[[#This Row],[MntFishProducts]]</f>
        <v>31</v>
      </c>
      <c r="E970" s="6">
        <f>Table2[[#This Row],[MntSweetProducts]]</f>
        <v>24</v>
      </c>
      <c r="F970" s="6">
        <f>Table2[[#This Row],[MntGoldProds]]</f>
        <v>84</v>
      </c>
      <c r="G970" s="8">
        <f>Table5[[#This Row],[Age]]</f>
        <v>40</v>
      </c>
      <c r="H970" s="17" t="s">
        <v>33</v>
      </c>
      <c r="I970" s="16" t="str">
        <f>IF(AND(People!$J970&gt;=16,People!$J970&lt;=25),"16-25",IF(AND(People!$J970&gt;=26,People!$J970&lt;=35),"26-35",IF(AND(People!$J970&gt;=36,People!$J970&lt;=45),"36-45",IF(AND(People!$J970&gt;=46,People!$J970&lt;=55),"46-55",IF(AND(People!$J970&gt;=56,People!$J970&lt;=65),"56-65",IF(AND(People!$J970&gt;=66,People!$J970&lt;=75),"66-75","ALL"))))))</f>
        <v>36-45</v>
      </c>
      <c r="J970" t="str">
        <f>Table5[[#This Row],[Kid Home]]</f>
        <v>No</v>
      </c>
      <c r="K970" t="str">
        <f>Table5[[#This Row],[TennHome]]</f>
        <v>No</v>
      </c>
    </row>
    <row r="971" spans="1:11" ht="16.5" x14ac:dyDescent="0.3">
      <c r="A971" s="4">
        <f>Table2[[#This Row],[MntWines]]</f>
        <v>43</v>
      </c>
      <c r="B971" s="4">
        <f>Table2[[#This Row],[MntFruits]]</f>
        <v>2</v>
      </c>
      <c r="C971" s="4">
        <f>Table2[[#This Row],[MntMeatProducts]]</f>
        <v>27</v>
      </c>
      <c r="D971" s="4">
        <f>Table2[[#This Row],[MntFishProducts]]</f>
        <v>0</v>
      </c>
      <c r="E971" s="4">
        <f>Table2[[#This Row],[MntSweetProducts]]</f>
        <v>9</v>
      </c>
      <c r="F971" s="4">
        <f>Table2[[#This Row],[MntGoldProds]]</f>
        <v>12</v>
      </c>
      <c r="G971" s="8">
        <f>Table5[[#This Row],[Age]]</f>
        <v>39</v>
      </c>
      <c r="H971" s="2" t="s">
        <v>31</v>
      </c>
      <c r="I971" s="16" t="str">
        <f>IF(AND(People!$J971&gt;=16,People!$J971&lt;=25),"16-25",IF(AND(People!$J971&gt;=26,People!$J971&lt;=35),"26-35",IF(AND(People!$J971&gt;=36,People!$J971&lt;=45),"36-45",IF(AND(People!$J971&gt;=46,People!$J971&lt;=55),"46-55",IF(AND(People!$J971&gt;=56,People!$J971&lt;=65),"56-65",IF(AND(People!$J971&gt;=66,People!$J971&lt;=75),"66-75","ALL"))))))</f>
        <v>36-45</v>
      </c>
      <c r="J971" t="str">
        <f>Table5[[#This Row],[Kid Home]]</f>
        <v>Yes</v>
      </c>
      <c r="K971" t="str">
        <f>Table5[[#This Row],[TennHome]]</f>
        <v>No</v>
      </c>
    </row>
    <row r="972" spans="1:11" ht="16.5" x14ac:dyDescent="0.3">
      <c r="A972" s="6">
        <f>Table2[[#This Row],[MntWines]]</f>
        <v>14</v>
      </c>
      <c r="B972" s="6">
        <f>Table2[[#This Row],[MntFruits]]</f>
        <v>0</v>
      </c>
      <c r="C972" s="6">
        <f>Table2[[#This Row],[MntMeatProducts]]</f>
        <v>2</v>
      </c>
      <c r="D972" s="6">
        <f>Table2[[#This Row],[MntFishProducts]]</f>
        <v>0</v>
      </c>
      <c r="E972" s="6">
        <f>Table2[[#This Row],[MntSweetProducts]]</f>
        <v>0</v>
      </c>
      <c r="F972" s="6">
        <f>Table2[[#This Row],[MntGoldProds]]</f>
        <v>7</v>
      </c>
      <c r="G972" s="8">
        <f>Table5[[#This Row],[Age]]</f>
        <v>39</v>
      </c>
      <c r="H972" s="17" t="s">
        <v>33</v>
      </c>
      <c r="I972" s="16" t="str">
        <f>IF(AND(People!$J972&gt;=16,People!$J972&lt;=25),"16-25",IF(AND(People!$J972&gt;=26,People!$J972&lt;=35),"26-35",IF(AND(People!$J972&gt;=36,People!$J972&lt;=45),"36-45",IF(AND(People!$J972&gt;=46,People!$J972&lt;=55),"46-55",IF(AND(People!$J972&gt;=56,People!$J972&lt;=65),"56-65",IF(AND(People!$J972&gt;=66,People!$J972&lt;=75),"66-75","ALL"))))))</f>
        <v>36-45</v>
      </c>
      <c r="J972" t="str">
        <f>Table5[[#This Row],[Kid Home]]</f>
        <v>Yes</v>
      </c>
      <c r="K972" t="str">
        <f>Table5[[#This Row],[TennHome]]</f>
        <v>No</v>
      </c>
    </row>
    <row r="973" spans="1:11" ht="16.5" x14ac:dyDescent="0.3">
      <c r="A973" s="4">
        <f>Table2[[#This Row],[MntWines]]</f>
        <v>186</v>
      </c>
      <c r="B973" s="4">
        <f>Table2[[#This Row],[MntFruits]]</f>
        <v>36</v>
      </c>
      <c r="C973" s="4">
        <f>Table2[[#This Row],[MntMeatProducts]]</f>
        <v>234</v>
      </c>
      <c r="D973" s="4">
        <f>Table2[[#This Row],[MntFishProducts]]</f>
        <v>86</v>
      </c>
      <c r="E973" s="4">
        <f>Table2[[#This Row],[MntSweetProducts]]</f>
        <v>72</v>
      </c>
      <c r="F973" s="4">
        <f>Table2[[#This Row],[MntGoldProds]]</f>
        <v>48</v>
      </c>
      <c r="G973" s="8">
        <f>Table5[[#This Row],[Age]]</f>
        <v>32</v>
      </c>
      <c r="H973" s="2" t="s">
        <v>31</v>
      </c>
      <c r="I973" s="16" t="str">
        <f>IF(AND(People!$J973&gt;=16,People!$J973&lt;=25),"16-25",IF(AND(People!$J973&gt;=26,People!$J973&lt;=35),"26-35",IF(AND(People!$J973&gt;=36,People!$J973&lt;=45),"36-45",IF(AND(People!$J973&gt;=46,People!$J973&lt;=55),"46-55",IF(AND(People!$J973&gt;=56,People!$J973&lt;=65),"56-65",IF(AND(People!$J973&gt;=66,People!$J973&lt;=75),"66-75","ALL"))))))</f>
        <v>26-35</v>
      </c>
      <c r="J973" t="str">
        <f>Table5[[#This Row],[Kid Home]]</f>
        <v>Yes</v>
      </c>
      <c r="K973" t="str">
        <f>Table5[[#This Row],[TennHome]]</f>
        <v>No</v>
      </c>
    </row>
    <row r="974" spans="1:11" ht="16.5" x14ac:dyDescent="0.3">
      <c r="A974" s="6">
        <f>Table2[[#This Row],[MntWines]]</f>
        <v>434</v>
      </c>
      <c r="B974" s="6">
        <f>Table2[[#This Row],[MntFruits]]</f>
        <v>137</v>
      </c>
      <c r="C974" s="6">
        <f>Table2[[#This Row],[MntMeatProducts]]</f>
        <v>400</v>
      </c>
      <c r="D974" s="6">
        <f>Table2[[#This Row],[MntFishProducts]]</f>
        <v>45</v>
      </c>
      <c r="E974" s="6">
        <f>Table2[[#This Row],[MntSweetProducts]]</f>
        <v>137</v>
      </c>
      <c r="F974" s="6">
        <f>Table2[[#This Row],[MntGoldProds]]</f>
        <v>45</v>
      </c>
      <c r="G974" s="8">
        <f>Table5[[#This Row],[Age]]</f>
        <v>26</v>
      </c>
      <c r="H974" s="17" t="s">
        <v>33</v>
      </c>
      <c r="I974" s="16" t="str">
        <f>IF(AND(People!$J974&gt;=16,People!$J974&lt;=25),"16-25",IF(AND(People!$J974&gt;=26,People!$J974&lt;=35),"26-35",IF(AND(People!$J974&gt;=36,People!$J974&lt;=45),"36-45",IF(AND(People!$J974&gt;=46,People!$J974&lt;=55),"46-55",IF(AND(People!$J974&gt;=56,People!$J974&lt;=65),"56-65",IF(AND(People!$J974&gt;=66,People!$J974&lt;=75),"66-75","ALL"))))))</f>
        <v>26-35</v>
      </c>
      <c r="J974" t="str">
        <f>Table5[[#This Row],[Kid Home]]</f>
        <v>No</v>
      </c>
      <c r="K974" t="str">
        <f>Table5[[#This Row],[TennHome]]</f>
        <v>No</v>
      </c>
    </row>
    <row r="975" spans="1:11" ht="16.5" x14ac:dyDescent="0.3">
      <c r="A975" s="4">
        <f>Table2[[#This Row],[MntWines]]</f>
        <v>59</v>
      </c>
      <c r="B975" s="4">
        <f>Table2[[#This Row],[MntFruits]]</f>
        <v>0</v>
      </c>
      <c r="C975" s="4">
        <f>Table2[[#This Row],[MntMeatProducts]]</f>
        <v>11</v>
      </c>
      <c r="D975" s="4">
        <f>Table2[[#This Row],[MntFishProducts]]</f>
        <v>4</v>
      </c>
      <c r="E975" s="4">
        <f>Table2[[#This Row],[MntSweetProducts]]</f>
        <v>2</v>
      </c>
      <c r="F975" s="4">
        <f>Table2[[#This Row],[MntGoldProds]]</f>
        <v>5</v>
      </c>
      <c r="G975" s="8">
        <f>Table5[[#This Row],[Age]]</f>
        <v>45</v>
      </c>
      <c r="H975" s="2" t="s">
        <v>35</v>
      </c>
      <c r="I975" s="16" t="str">
        <f>IF(AND(People!$J975&gt;=16,People!$J975&lt;=25),"16-25",IF(AND(People!$J975&gt;=26,People!$J975&lt;=35),"26-35",IF(AND(People!$J975&gt;=36,People!$J975&lt;=45),"36-45",IF(AND(People!$J975&gt;=46,People!$J975&lt;=55),"46-55",IF(AND(People!$J975&gt;=56,People!$J975&lt;=65),"56-65",IF(AND(People!$J975&gt;=66,People!$J975&lt;=75),"66-75","ALL"))))))</f>
        <v>36-45</v>
      </c>
      <c r="J975" t="str">
        <f>Table5[[#This Row],[Kid Home]]</f>
        <v>Yes</v>
      </c>
      <c r="K975" t="str">
        <f>Table5[[#This Row],[TennHome]]</f>
        <v>Yes</v>
      </c>
    </row>
    <row r="976" spans="1:11" ht="16.5" x14ac:dyDescent="0.3">
      <c r="A976" s="6">
        <f>Table2[[#This Row],[MntWines]]</f>
        <v>16</v>
      </c>
      <c r="B976" s="6">
        <f>Table2[[#This Row],[MntFruits]]</f>
        <v>5</v>
      </c>
      <c r="C976" s="6">
        <f>Table2[[#This Row],[MntMeatProducts]]</f>
        <v>30</v>
      </c>
      <c r="D976" s="6">
        <f>Table2[[#This Row],[MntFishProducts]]</f>
        <v>8</v>
      </c>
      <c r="E976" s="6">
        <f>Table2[[#This Row],[MntSweetProducts]]</f>
        <v>7</v>
      </c>
      <c r="F976" s="6">
        <f>Table2[[#This Row],[MntGoldProds]]</f>
        <v>26</v>
      </c>
      <c r="G976" s="8">
        <f>Table5[[#This Row],[Age]]</f>
        <v>24</v>
      </c>
      <c r="H976" s="17" t="s">
        <v>31</v>
      </c>
      <c r="I976" s="16" t="str">
        <f>IF(AND(People!$J976&gt;=16,People!$J976&lt;=25),"16-25",IF(AND(People!$J976&gt;=26,People!$J976&lt;=35),"26-35",IF(AND(People!$J976&gt;=36,People!$J976&lt;=45),"36-45",IF(AND(People!$J976&gt;=46,People!$J976&lt;=55),"46-55",IF(AND(People!$J976&gt;=56,People!$J976&lt;=65),"56-65",IF(AND(People!$J976&gt;=66,People!$J976&lt;=75),"66-75","ALL"))))))</f>
        <v>16-25</v>
      </c>
      <c r="J976" t="str">
        <f>Table5[[#This Row],[Kid Home]]</f>
        <v>Yes</v>
      </c>
      <c r="K976" t="str">
        <f>Table5[[#This Row],[TennHome]]</f>
        <v>No</v>
      </c>
    </row>
    <row r="977" spans="1:11" ht="16.5" x14ac:dyDescent="0.3">
      <c r="A977" s="4">
        <f>Table2[[#This Row],[MntWines]]</f>
        <v>230</v>
      </c>
      <c r="B977" s="4">
        <f>Table2[[#This Row],[MntFruits]]</f>
        <v>35</v>
      </c>
      <c r="C977" s="4">
        <f>Table2[[#This Row],[MntMeatProducts]]</f>
        <v>75</v>
      </c>
      <c r="D977" s="4">
        <f>Table2[[#This Row],[MntFishProducts]]</f>
        <v>63</v>
      </c>
      <c r="E977" s="4">
        <f>Table2[[#This Row],[MntSweetProducts]]</f>
        <v>57</v>
      </c>
      <c r="F977" s="4">
        <f>Table2[[#This Row],[MntGoldProds]]</f>
        <v>31</v>
      </c>
      <c r="G977" s="8">
        <f>Table5[[#This Row],[Age]]</f>
        <v>54</v>
      </c>
      <c r="H977" s="2" t="s">
        <v>33</v>
      </c>
      <c r="I977" s="16" t="str">
        <f>IF(AND(People!$J977&gt;=16,People!$J977&lt;=25),"16-25",IF(AND(People!$J977&gt;=26,People!$J977&lt;=35),"26-35",IF(AND(People!$J977&gt;=36,People!$J977&lt;=45),"36-45",IF(AND(People!$J977&gt;=46,People!$J977&lt;=55),"46-55",IF(AND(People!$J977&gt;=56,People!$J977&lt;=65),"56-65",IF(AND(People!$J977&gt;=66,People!$J977&lt;=75),"66-75","ALL"))))))</f>
        <v>46-55</v>
      </c>
      <c r="J977" t="str">
        <f>Table5[[#This Row],[Kid Home]]</f>
        <v>No</v>
      </c>
      <c r="K977" t="str">
        <f>Table5[[#This Row],[TennHome]]</f>
        <v>Yes</v>
      </c>
    </row>
    <row r="978" spans="1:11" ht="16.5" x14ac:dyDescent="0.3">
      <c r="A978" s="6">
        <f>Table2[[#This Row],[MntWines]]</f>
        <v>829</v>
      </c>
      <c r="B978" s="6">
        <f>Table2[[#This Row],[MntFruits]]</f>
        <v>138</v>
      </c>
      <c r="C978" s="6">
        <f>Table2[[#This Row],[MntMeatProducts]]</f>
        <v>430</v>
      </c>
      <c r="D978" s="6">
        <f>Table2[[#This Row],[MntFishProducts]]</f>
        <v>60</v>
      </c>
      <c r="E978" s="6">
        <f>Table2[[#This Row],[MntSweetProducts]]</f>
        <v>92</v>
      </c>
      <c r="F978" s="6">
        <f>Table2[[#This Row],[MntGoldProds]]</f>
        <v>15</v>
      </c>
      <c r="G978" s="8">
        <f>Table5[[#This Row],[Age]]</f>
        <v>41</v>
      </c>
      <c r="H978" s="17" t="s">
        <v>31</v>
      </c>
      <c r="I978" s="16" t="str">
        <f>IF(AND(People!$J978&gt;=16,People!$J978&lt;=25),"16-25",IF(AND(People!$J978&gt;=26,People!$J978&lt;=35),"26-35",IF(AND(People!$J978&gt;=36,People!$J978&lt;=45),"36-45",IF(AND(People!$J978&gt;=46,People!$J978&lt;=55),"46-55",IF(AND(People!$J978&gt;=56,People!$J978&lt;=65),"56-65",IF(AND(People!$J978&gt;=66,People!$J978&lt;=75),"66-75","ALL"))))))</f>
        <v>36-45</v>
      </c>
      <c r="J978" t="str">
        <f>Table5[[#This Row],[Kid Home]]</f>
        <v>No</v>
      </c>
      <c r="K978" t="str">
        <f>Table5[[#This Row],[TennHome]]</f>
        <v>No</v>
      </c>
    </row>
    <row r="979" spans="1:11" ht="16.5" x14ac:dyDescent="0.3">
      <c r="A979" s="4">
        <f>Table2[[#This Row],[MntWines]]</f>
        <v>318</v>
      </c>
      <c r="B979" s="4">
        <f>Table2[[#This Row],[MntFruits]]</f>
        <v>8</v>
      </c>
      <c r="C979" s="4">
        <f>Table2[[#This Row],[MntMeatProducts]]</f>
        <v>407</v>
      </c>
      <c r="D979" s="4">
        <f>Table2[[#This Row],[MntFishProducts]]</f>
        <v>150</v>
      </c>
      <c r="E979" s="4">
        <f>Table2[[#This Row],[MntSweetProducts]]</f>
        <v>35</v>
      </c>
      <c r="F979" s="4">
        <f>Table2[[#This Row],[MntGoldProds]]</f>
        <v>8</v>
      </c>
      <c r="G979" s="8">
        <f>Table5[[#This Row],[Age]]</f>
        <v>52</v>
      </c>
      <c r="H979" s="2" t="s">
        <v>33</v>
      </c>
      <c r="I979" s="16" t="str">
        <f>IF(AND(People!$J979&gt;=16,People!$J979&lt;=25),"16-25",IF(AND(People!$J979&gt;=26,People!$J979&lt;=35),"26-35",IF(AND(People!$J979&gt;=36,People!$J979&lt;=45),"36-45",IF(AND(People!$J979&gt;=46,People!$J979&lt;=55),"46-55",IF(AND(People!$J979&gt;=56,People!$J979&lt;=65),"56-65",IF(AND(People!$J979&gt;=66,People!$J979&lt;=75),"66-75","ALL"))))))</f>
        <v>46-55</v>
      </c>
      <c r="J979" t="str">
        <f>Table5[[#This Row],[Kid Home]]</f>
        <v>No</v>
      </c>
      <c r="K979" t="str">
        <f>Table5[[#This Row],[TennHome]]</f>
        <v>No</v>
      </c>
    </row>
    <row r="980" spans="1:11" ht="16.5" x14ac:dyDescent="0.3">
      <c r="A980" s="6">
        <f>Table2[[#This Row],[MntWines]]</f>
        <v>1206</v>
      </c>
      <c r="B980" s="6">
        <f>Table2[[#This Row],[MntFruits]]</f>
        <v>55</v>
      </c>
      <c r="C980" s="6">
        <f>Table2[[#This Row],[MntMeatProducts]]</f>
        <v>445</v>
      </c>
      <c r="D980" s="6">
        <f>Table2[[#This Row],[MntFishProducts]]</f>
        <v>168</v>
      </c>
      <c r="E980" s="6">
        <f>Table2[[#This Row],[MntSweetProducts]]</f>
        <v>18</v>
      </c>
      <c r="F980" s="6">
        <f>Table2[[#This Row],[MntGoldProds]]</f>
        <v>18</v>
      </c>
      <c r="G980" s="8">
        <f>Table5[[#This Row],[Age]]</f>
        <v>53</v>
      </c>
      <c r="H980" s="17" t="s">
        <v>33</v>
      </c>
      <c r="I980" s="16" t="str">
        <f>IF(AND(People!$J980&gt;=16,People!$J980&lt;=25),"16-25",IF(AND(People!$J980&gt;=26,People!$J980&lt;=35),"26-35",IF(AND(People!$J980&gt;=36,People!$J980&lt;=45),"36-45",IF(AND(People!$J980&gt;=46,People!$J980&lt;=55),"46-55",IF(AND(People!$J980&gt;=56,People!$J980&lt;=65),"56-65",IF(AND(People!$J980&gt;=66,People!$J980&lt;=75),"66-75","ALL"))))))</f>
        <v>46-55</v>
      </c>
      <c r="J980" t="str">
        <f>Table5[[#This Row],[Kid Home]]</f>
        <v>No</v>
      </c>
      <c r="K980" t="str">
        <f>Table5[[#This Row],[TennHome]]</f>
        <v>No</v>
      </c>
    </row>
    <row r="981" spans="1:11" ht="16.5" x14ac:dyDescent="0.3">
      <c r="A981" s="4">
        <f>Table2[[#This Row],[MntWines]]</f>
        <v>292</v>
      </c>
      <c r="B981" s="4">
        <f>Table2[[#This Row],[MntFruits]]</f>
        <v>3</v>
      </c>
      <c r="C981" s="4">
        <f>Table2[[#This Row],[MntMeatProducts]]</f>
        <v>77</v>
      </c>
      <c r="D981" s="4">
        <f>Table2[[#This Row],[MntFishProducts]]</f>
        <v>10</v>
      </c>
      <c r="E981" s="4">
        <f>Table2[[#This Row],[MntSweetProducts]]</f>
        <v>3</v>
      </c>
      <c r="F981" s="4">
        <f>Table2[[#This Row],[MntGoldProds]]</f>
        <v>26</v>
      </c>
      <c r="G981" s="8">
        <f>Table5[[#This Row],[Age]]</f>
        <v>48</v>
      </c>
      <c r="H981" s="2" t="s">
        <v>31</v>
      </c>
      <c r="I981" s="16" t="str">
        <f>IF(AND(People!$J981&gt;=16,People!$J981&lt;=25),"16-25",IF(AND(People!$J981&gt;=26,People!$J981&lt;=35),"26-35",IF(AND(People!$J981&gt;=36,People!$J981&lt;=45),"36-45",IF(AND(People!$J981&gt;=46,People!$J981&lt;=55),"46-55",IF(AND(People!$J981&gt;=56,People!$J981&lt;=65),"56-65",IF(AND(People!$J981&gt;=66,People!$J981&lt;=75),"66-75","ALL"))))))</f>
        <v>46-55</v>
      </c>
      <c r="J981" t="str">
        <f>Table5[[#This Row],[Kid Home]]</f>
        <v>Yes</v>
      </c>
      <c r="K981" t="str">
        <f>Table5[[#This Row],[TennHome]]</f>
        <v>Yes</v>
      </c>
    </row>
    <row r="982" spans="1:11" ht="16.5" x14ac:dyDescent="0.3">
      <c r="A982" s="6">
        <f>Table2[[#This Row],[MntWines]]</f>
        <v>30</v>
      </c>
      <c r="B982" s="6">
        <f>Table2[[#This Row],[MntFruits]]</f>
        <v>9</v>
      </c>
      <c r="C982" s="6">
        <f>Table2[[#This Row],[MntMeatProducts]]</f>
        <v>12</v>
      </c>
      <c r="D982" s="6">
        <f>Table2[[#This Row],[MntFishProducts]]</f>
        <v>2</v>
      </c>
      <c r="E982" s="6">
        <f>Table2[[#This Row],[MntSweetProducts]]</f>
        <v>11</v>
      </c>
      <c r="F982" s="6">
        <f>Table2[[#This Row],[MntGoldProds]]</f>
        <v>30</v>
      </c>
      <c r="G982" s="8">
        <f>Table5[[#This Row],[Age]]</f>
        <v>62</v>
      </c>
      <c r="H982" s="17" t="s">
        <v>38</v>
      </c>
      <c r="I982" s="16" t="str">
        <f>IF(AND(People!$J982&gt;=16,People!$J982&lt;=25),"16-25",IF(AND(People!$J982&gt;=26,People!$J982&lt;=35),"26-35",IF(AND(People!$J982&gt;=36,People!$J982&lt;=45),"36-45",IF(AND(People!$J982&gt;=46,People!$J982&lt;=55),"46-55",IF(AND(People!$J982&gt;=56,People!$J982&lt;=65),"56-65",IF(AND(People!$J982&gt;=66,People!$J982&lt;=75),"66-75","ALL"))))))</f>
        <v>56-65</v>
      </c>
      <c r="J982" t="str">
        <f>Table5[[#This Row],[Kid Home]]</f>
        <v>Yes</v>
      </c>
      <c r="K982" t="str">
        <f>Table5[[#This Row],[TennHome]]</f>
        <v>Yes</v>
      </c>
    </row>
    <row r="983" spans="1:11" ht="16.5" x14ac:dyDescent="0.3">
      <c r="A983" s="4">
        <f>Table2[[#This Row],[MntWines]]</f>
        <v>729</v>
      </c>
      <c r="B983" s="4">
        <f>Table2[[#This Row],[MntFruits]]</f>
        <v>17</v>
      </c>
      <c r="C983" s="4">
        <f>Table2[[#This Row],[MntMeatProducts]]</f>
        <v>133</v>
      </c>
      <c r="D983" s="4">
        <f>Table2[[#This Row],[MntFishProducts]]</f>
        <v>11</v>
      </c>
      <c r="E983" s="4">
        <f>Table2[[#This Row],[MntSweetProducts]]</f>
        <v>0</v>
      </c>
      <c r="F983" s="4">
        <f>Table2[[#This Row],[MntGoldProds]]</f>
        <v>195</v>
      </c>
      <c r="G983" s="8">
        <f>Table5[[#This Row],[Age]]</f>
        <v>59</v>
      </c>
      <c r="H983" s="2" t="s">
        <v>35</v>
      </c>
      <c r="I983" s="16" t="str">
        <f>IF(AND(People!$J983&gt;=16,People!$J983&lt;=25),"16-25",IF(AND(People!$J983&gt;=26,People!$J983&lt;=35),"26-35",IF(AND(People!$J983&gt;=36,People!$J983&lt;=45),"36-45",IF(AND(People!$J983&gt;=46,People!$J983&lt;=55),"46-55",IF(AND(People!$J983&gt;=56,People!$J983&lt;=65),"56-65",IF(AND(People!$J983&gt;=66,People!$J983&lt;=75),"66-75","ALL"))))))</f>
        <v>56-65</v>
      </c>
      <c r="J983" t="str">
        <f>Table5[[#This Row],[Kid Home]]</f>
        <v>No</v>
      </c>
      <c r="K983" t="str">
        <f>Table5[[#This Row],[TennHome]]</f>
        <v>Yes</v>
      </c>
    </row>
    <row r="984" spans="1:11" ht="16.5" x14ac:dyDescent="0.3">
      <c r="A984" s="6">
        <f>Table2[[#This Row],[MntWines]]</f>
        <v>12</v>
      </c>
      <c r="B984" s="6">
        <f>Table2[[#This Row],[MntFruits]]</f>
        <v>1</v>
      </c>
      <c r="C984" s="6">
        <f>Table2[[#This Row],[MntMeatProducts]]</f>
        <v>3</v>
      </c>
      <c r="D984" s="6">
        <f>Table2[[#This Row],[MntFishProducts]]</f>
        <v>0</v>
      </c>
      <c r="E984" s="6">
        <f>Table2[[#This Row],[MntSweetProducts]]</f>
        <v>0</v>
      </c>
      <c r="F984" s="6">
        <f>Table2[[#This Row],[MntGoldProds]]</f>
        <v>7</v>
      </c>
      <c r="G984" s="8">
        <f>Table5[[#This Row],[Age]]</f>
        <v>53</v>
      </c>
      <c r="H984" s="17" t="s">
        <v>35</v>
      </c>
      <c r="I984" s="16" t="str">
        <f>IF(AND(People!$J984&gt;=16,People!$J984&lt;=25),"16-25",IF(AND(People!$J984&gt;=26,People!$J984&lt;=35),"26-35",IF(AND(People!$J984&gt;=36,People!$J984&lt;=45),"36-45",IF(AND(People!$J984&gt;=46,People!$J984&lt;=55),"46-55",IF(AND(People!$J984&gt;=56,People!$J984&lt;=65),"56-65",IF(AND(People!$J984&gt;=66,People!$J984&lt;=75),"66-75","ALL"))))))</f>
        <v>46-55</v>
      </c>
      <c r="J984" t="str">
        <f>Table5[[#This Row],[Kid Home]]</f>
        <v>Yes</v>
      </c>
      <c r="K984" t="str">
        <f>Table5[[#This Row],[TennHome]]</f>
        <v>Yes</v>
      </c>
    </row>
    <row r="985" spans="1:11" ht="16.5" x14ac:dyDescent="0.3">
      <c r="A985" s="4">
        <f>Table2[[#This Row],[MntWines]]</f>
        <v>2</v>
      </c>
      <c r="B985" s="4">
        <f>Table2[[#This Row],[MntFruits]]</f>
        <v>1</v>
      </c>
      <c r="C985" s="4">
        <f>Table2[[#This Row],[MntMeatProducts]]</f>
        <v>1</v>
      </c>
      <c r="D985" s="4">
        <f>Table2[[#This Row],[MntFishProducts]]</f>
        <v>1</v>
      </c>
      <c r="E985" s="4">
        <f>Table2[[#This Row],[MntSweetProducts]]</f>
        <v>0</v>
      </c>
      <c r="F985" s="4">
        <f>Table2[[#This Row],[MntGoldProds]]</f>
        <v>1</v>
      </c>
      <c r="G985" s="8">
        <f>Table5[[#This Row],[Age]]</f>
        <v>49</v>
      </c>
      <c r="H985" s="2" t="s">
        <v>35</v>
      </c>
      <c r="I985" s="16" t="str">
        <f>IF(AND(People!$J985&gt;=16,People!$J985&lt;=25),"16-25",IF(AND(People!$J985&gt;=26,People!$J985&lt;=35),"26-35",IF(AND(People!$J985&gt;=36,People!$J985&lt;=45),"36-45",IF(AND(People!$J985&gt;=46,People!$J985&lt;=55),"46-55",IF(AND(People!$J985&gt;=56,People!$J985&lt;=65),"56-65",IF(AND(People!$J985&gt;=66,People!$J985&lt;=75),"66-75","ALL"))))))</f>
        <v>46-55</v>
      </c>
      <c r="J985" t="str">
        <f>Table5[[#This Row],[Kid Home]]</f>
        <v>No</v>
      </c>
      <c r="K985" t="str">
        <f>Table5[[#This Row],[TennHome]]</f>
        <v>No</v>
      </c>
    </row>
    <row r="986" spans="1:11" ht="16.5" x14ac:dyDescent="0.3">
      <c r="A986" s="6">
        <f>Table2[[#This Row],[MntWines]]</f>
        <v>22</v>
      </c>
      <c r="B986" s="6">
        <f>Table2[[#This Row],[MntFruits]]</f>
        <v>3</v>
      </c>
      <c r="C986" s="6">
        <f>Table2[[#This Row],[MntMeatProducts]]</f>
        <v>18</v>
      </c>
      <c r="D986" s="6">
        <f>Table2[[#This Row],[MntFishProducts]]</f>
        <v>0</v>
      </c>
      <c r="E986" s="6">
        <f>Table2[[#This Row],[MntSweetProducts]]</f>
        <v>0</v>
      </c>
      <c r="F986" s="6">
        <f>Table2[[#This Row],[MntGoldProds]]</f>
        <v>11</v>
      </c>
      <c r="G986" s="8">
        <f>Table5[[#This Row],[Age]]</f>
        <v>34</v>
      </c>
      <c r="H986" s="17" t="s">
        <v>33</v>
      </c>
      <c r="I986" s="16" t="str">
        <f>IF(AND(People!$J986&gt;=16,People!$J986&lt;=25),"16-25",IF(AND(People!$J986&gt;=26,People!$J986&lt;=35),"26-35",IF(AND(People!$J986&gt;=36,People!$J986&lt;=45),"36-45",IF(AND(People!$J986&gt;=46,People!$J986&lt;=55),"46-55",IF(AND(People!$J986&gt;=56,People!$J986&lt;=65),"56-65",IF(AND(People!$J986&gt;=66,People!$J986&lt;=75),"66-75","ALL"))))))</f>
        <v>26-35</v>
      </c>
      <c r="J986" t="str">
        <f>Table5[[#This Row],[Kid Home]]</f>
        <v>Yes</v>
      </c>
      <c r="K986" t="str">
        <f>Table5[[#This Row],[TennHome]]</f>
        <v>No</v>
      </c>
    </row>
    <row r="987" spans="1:11" ht="16.5" x14ac:dyDescent="0.3">
      <c r="A987" s="4">
        <f>Table2[[#This Row],[MntWines]]</f>
        <v>587</v>
      </c>
      <c r="B987" s="4">
        <f>Table2[[#This Row],[MntFruits]]</f>
        <v>43</v>
      </c>
      <c r="C987" s="4">
        <f>Table2[[#This Row],[MntMeatProducts]]</f>
        <v>337</v>
      </c>
      <c r="D987" s="4">
        <f>Table2[[#This Row],[MntFishProducts]]</f>
        <v>42</v>
      </c>
      <c r="E987" s="4">
        <f>Table2[[#This Row],[MntSweetProducts]]</f>
        <v>87</v>
      </c>
      <c r="F987" s="4">
        <f>Table2[[#This Row],[MntGoldProds]]</f>
        <v>54</v>
      </c>
      <c r="G987" s="8">
        <f>Table5[[#This Row],[Age]]</f>
        <v>35</v>
      </c>
      <c r="H987" s="2" t="s">
        <v>33</v>
      </c>
      <c r="I987" s="16" t="str">
        <f>IF(AND(People!$J987&gt;=16,People!$J987&lt;=25),"16-25",IF(AND(People!$J987&gt;=26,People!$J987&lt;=35),"26-35",IF(AND(People!$J987&gt;=36,People!$J987&lt;=45),"36-45",IF(AND(People!$J987&gt;=46,People!$J987&lt;=55),"46-55",IF(AND(People!$J987&gt;=56,People!$J987&lt;=65),"56-65",IF(AND(People!$J987&gt;=66,People!$J987&lt;=75),"66-75","ALL"))))))</f>
        <v>26-35</v>
      </c>
      <c r="J987" t="str">
        <f>Table5[[#This Row],[Kid Home]]</f>
        <v>No</v>
      </c>
      <c r="K987" t="str">
        <f>Table5[[#This Row],[TennHome]]</f>
        <v>Yes</v>
      </c>
    </row>
    <row r="988" spans="1:11" ht="16.5" x14ac:dyDescent="0.3">
      <c r="A988" s="6">
        <f>Table2[[#This Row],[MntWines]]</f>
        <v>674</v>
      </c>
      <c r="B988" s="6">
        <f>Table2[[#This Row],[MntFruits]]</f>
        <v>168</v>
      </c>
      <c r="C988" s="6">
        <f>Table2[[#This Row],[MntMeatProducts]]</f>
        <v>108</v>
      </c>
      <c r="D988" s="6">
        <f>Table2[[#This Row],[MntFishProducts]]</f>
        <v>192</v>
      </c>
      <c r="E988" s="6">
        <f>Table2[[#This Row],[MntSweetProducts]]</f>
        <v>42</v>
      </c>
      <c r="F988" s="6">
        <f>Table2[[#This Row],[MntGoldProds]]</f>
        <v>231</v>
      </c>
      <c r="G988" s="8">
        <f>Table5[[#This Row],[Age]]</f>
        <v>63</v>
      </c>
      <c r="H988" s="17" t="s">
        <v>33</v>
      </c>
      <c r="I988" s="16" t="str">
        <f>IF(AND(People!$J988&gt;=16,People!$J988&lt;=25),"16-25",IF(AND(People!$J988&gt;=26,People!$J988&lt;=35),"26-35",IF(AND(People!$J988&gt;=36,People!$J988&lt;=45),"36-45",IF(AND(People!$J988&gt;=46,People!$J988&lt;=55),"46-55",IF(AND(People!$J988&gt;=56,People!$J988&lt;=65),"56-65",IF(AND(People!$J988&gt;=66,People!$J988&lt;=75),"66-75","ALL"))))))</f>
        <v>56-65</v>
      </c>
      <c r="J988" t="str">
        <f>Table5[[#This Row],[Kid Home]]</f>
        <v>No</v>
      </c>
      <c r="K988" t="str">
        <f>Table5[[#This Row],[TennHome]]</f>
        <v>No</v>
      </c>
    </row>
    <row r="989" spans="1:11" ht="16.5" x14ac:dyDescent="0.3">
      <c r="A989" s="4">
        <f>Table2[[#This Row],[MntWines]]</f>
        <v>284</v>
      </c>
      <c r="B989" s="4">
        <f>Table2[[#This Row],[MntFruits]]</f>
        <v>3</v>
      </c>
      <c r="C989" s="4">
        <f>Table2[[#This Row],[MntMeatProducts]]</f>
        <v>84</v>
      </c>
      <c r="D989" s="4">
        <f>Table2[[#This Row],[MntFishProducts]]</f>
        <v>4</v>
      </c>
      <c r="E989" s="4">
        <f>Table2[[#This Row],[MntSweetProducts]]</f>
        <v>7</v>
      </c>
      <c r="F989" s="4">
        <f>Table2[[#This Row],[MntGoldProds]]</f>
        <v>23</v>
      </c>
      <c r="G989" s="8">
        <f>Table5[[#This Row],[Age]]</f>
        <v>39</v>
      </c>
      <c r="H989" s="2" t="s">
        <v>33</v>
      </c>
      <c r="I989" s="16" t="str">
        <f>IF(AND(People!$J989&gt;=16,People!$J989&lt;=25),"16-25",IF(AND(People!$J989&gt;=26,People!$J989&lt;=35),"26-35",IF(AND(People!$J989&gt;=36,People!$J989&lt;=45),"36-45",IF(AND(People!$J989&gt;=46,People!$J989&lt;=55),"46-55",IF(AND(People!$J989&gt;=56,People!$J989&lt;=65),"56-65",IF(AND(People!$J989&gt;=66,People!$J989&lt;=75),"66-75","ALL"))))))</f>
        <v>36-45</v>
      </c>
      <c r="J989" t="str">
        <f>Table5[[#This Row],[Kid Home]]</f>
        <v>No</v>
      </c>
      <c r="K989" t="str">
        <f>Table5[[#This Row],[TennHome]]</f>
        <v>Yes</v>
      </c>
    </row>
    <row r="990" spans="1:11" ht="16.5" x14ac:dyDescent="0.3">
      <c r="A990" s="6">
        <f>Table2[[#This Row],[MntWines]]</f>
        <v>1023</v>
      </c>
      <c r="B990" s="6">
        <f>Table2[[#This Row],[MntFruits]]</f>
        <v>93</v>
      </c>
      <c r="C990" s="6">
        <f>Table2[[#This Row],[MntMeatProducts]]</f>
        <v>651</v>
      </c>
      <c r="D990" s="6">
        <f>Table2[[#This Row],[MntFishProducts]]</f>
        <v>49</v>
      </c>
      <c r="E990" s="6">
        <f>Table2[[#This Row],[MntSweetProducts]]</f>
        <v>55</v>
      </c>
      <c r="F990" s="6">
        <f>Table2[[#This Row],[MntGoldProds]]</f>
        <v>37</v>
      </c>
      <c r="G990" s="8">
        <f>Table5[[#This Row],[Age]]</f>
        <v>35</v>
      </c>
      <c r="H990" s="17" t="s">
        <v>30</v>
      </c>
      <c r="I990" s="16" t="str">
        <f>IF(AND(People!$J990&gt;=16,People!$J990&lt;=25),"16-25",IF(AND(People!$J990&gt;=26,People!$J990&lt;=35),"26-35",IF(AND(People!$J990&gt;=36,People!$J990&lt;=45),"36-45",IF(AND(People!$J990&gt;=46,People!$J990&lt;=55),"46-55",IF(AND(People!$J990&gt;=56,People!$J990&lt;=65),"56-65",IF(AND(People!$J990&gt;=66,People!$J990&lt;=75),"66-75","ALL"))))))</f>
        <v>26-35</v>
      </c>
      <c r="J990" t="str">
        <f>Table5[[#This Row],[Kid Home]]</f>
        <v>No</v>
      </c>
      <c r="K990" t="str">
        <f>Table5[[#This Row],[TennHome]]</f>
        <v>No</v>
      </c>
    </row>
    <row r="991" spans="1:11" ht="16.5" x14ac:dyDescent="0.3">
      <c r="A991" s="4">
        <f>Table2[[#This Row],[MntWines]]</f>
        <v>1394</v>
      </c>
      <c r="B991" s="4">
        <f>Table2[[#This Row],[MntFruits]]</f>
        <v>22</v>
      </c>
      <c r="C991" s="4">
        <f>Table2[[#This Row],[MntMeatProducts]]</f>
        <v>708</v>
      </c>
      <c r="D991" s="4">
        <f>Table2[[#This Row],[MntFishProducts]]</f>
        <v>89</v>
      </c>
      <c r="E991" s="4">
        <f>Table2[[#This Row],[MntSweetProducts]]</f>
        <v>91</v>
      </c>
      <c r="F991" s="4">
        <f>Table2[[#This Row],[MntGoldProds]]</f>
        <v>182</v>
      </c>
      <c r="G991" s="8">
        <f>Table5[[#This Row],[Age]]</f>
        <v>44</v>
      </c>
      <c r="H991" s="2" t="s">
        <v>38</v>
      </c>
      <c r="I991" s="16" t="str">
        <f>IF(AND(People!$J991&gt;=16,People!$J991&lt;=25),"16-25",IF(AND(People!$J991&gt;=26,People!$J991&lt;=35),"26-35",IF(AND(People!$J991&gt;=36,People!$J991&lt;=45),"36-45",IF(AND(People!$J991&gt;=46,People!$J991&lt;=55),"46-55",IF(AND(People!$J991&gt;=56,People!$J991&lt;=65),"56-65",IF(AND(People!$J991&gt;=66,People!$J991&lt;=75),"66-75","ALL"))))))</f>
        <v>36-45</v>
      </c>
      <c r="J991" t="str">
        <f>Table5[[#This Row],[Kid Home]]</f>
        <v>No</v>
      </c>
      <c r="K991" t="str">
        <f>Table5[[#This Row],[TennHome]]</f>
        <v>No</v>
      </c>
    </row>
    <row r="992" spans="1:11" ht="16.5" x14ac:dyDescent="0.3">
      <c r="A992" s="6">
        <f>Table2[[#This Row],[MntWines]]</f>
        <v>311</v>
      </c>
      <c r="B992" s="6">
        <f>Table2[[#This Row],[MntFruits]]</f>
        <v>26</v>
      </c>
      <c r="C992" s="6">
        <f>Table2[[#This Row],[MntMeatProducts]]</f>
        <v>640</v>
      </c>
      <c r="D992" s="6">
        <f>Table2[[#This Row],[MntFishProducts]]</f>
        <v>180</v>
      </c>
      <c r="E992" s="6">
        <f>Table2[[#This Row],[MntSweetProducts]]</f>
        <v>37</v>
      </c>
      <c r="F992" s="6">
        <f>Table2[[#This Row],[MntGoldProds]]</f>
        <v>121</v>
      </c>
      <c r="G992" s="8">
        <f>Table5[[#This Row],[Age]]</f>
        <v>37</v>
      </c>
      <c r="H992" s="17" t="s">
        <v>35</v>
      </c>
      <c r="I992" s="16" t="str">
        <f>IF(AND(People!$J992&gt;=16,People!$J992&lt;=25),"16-25",IF(AND(People!$J992&gt;=26,People!$J992&lt;=35),"26-35",IF(AND(People!$J992&gt;=36,People!$J992&lt;=45),"36-45",IF(AND(People!$J992&gt;=46,People!$J992&lt;=55),"46-55",IF(AND(People!$J992&gt;=56,People!$J992&lt;=65),"56-65",IF(AND(People!$J992&gt;=66,People!$J992&lt;=75),"66-75","ALL"))))))</f>
        <v>36-45</v>
      </c>
      <c r="J992" t="str">
        <f>Table5[[#This Row],[Kid Home]]</f>
        <v>No</v>
      </c>
      <c r="K992" t="str">
        <f>Table5[[#This Row],[TennHome]]</f>
        <v>No</v>
      </c>
    </row>
    <row r="993" spans="1:11" ht="16.5" x14ac:dyDescent="0.3">
      <c r="A993" s="4">
        <f>Table2[[#This Row],[MntWines]]</f>
        <v>27</v>
      </c>
      <c r="B993" s="4">
        <f>Table2[[#This Row],[MntFruits]]</f>
        <v>0</v>
      </c>
      <c r="C993" s="4">
        <f>Table2[[#This Row],[MntMeatProducts]]</f>
        <v>12</v>
      </c>
      <c r="D993" s="4">
        <f>Table2[[#This Row],[MntFishProducts]]</f>
        <v>0</v>
      </c>
      <c r="E993" s="4">
        <f>Table2[[#This Row],[MntSweetProducts]]</f>
        <v>1</v>
      </c>
      <c r="F993" s="4">
        <f>Table2[[#This Row],[MntGoldProds]]</f>
        <v>5</v>
      </c>
      <c r="G993" s="8">
        <f>Table5[[#This Row],[Age]]</f>
        <v>58</v>
      </c>
      <c r="H993" s="2" t="s">
        <v>33</v>
      </c>
      <c r="I993" s="16" t="str">
        <f>IF(AND(People!$J993&gt;=16,People!$J993&lt;=25),"16-25",IF(AND(People!$J993&gt;=26,People!$J993&lt;=35),"26-35",IF(AND(People!$J993&gt;=36,People!$J993&lt;=45),"36-45",IF(AND(People!$J993&gt;=46,People!$J993&lt;=55),"46-55",IF(AND(People!$J993&gt;=56,People!$J993&lt;=65),"56-65",IF(AND(People!$J993&gt;=66,People!$J993&lt;=75),"66-75","ALL"))))))</f>
        <v>56-65</v>
      </c>
      <c r="J993" t="str">
        <f>Table5[[#This Row],[Kid Home]]</f>
        <v>Yes</v>
      </c>
      <c r="K993" t="str">
        <f>Table5[[#This Row],[TennHome]]</f>
        <v>Yes</v>
      </c>
    </row>
    <row r="994" spans="1:11" ht="16.5" x14ac:dyDescent="0.3">
      <c r="A994" s="6">
        <f>Table2[[#This Row],[MntWines]]</f>
        <v>1296</v>
      </c>
      <c r="B994" s="6">
        <f>Table2[[#This Row],[MntFruits]]</f>
        <v>17</v>
      </c>
      <c r="C994" s="6">
        <f>Table2[[#This Row],[MntMeatProducts]]</f>
        <v>311</v>
      </c>
      <c r="D994" s="6">
        <f>Table2[[#This Row],[MntFishProducts]]</f>
        <v>45</v>
      </c>
      <c r="E994" s="6">
        <f>Table2[[#This Row],[MntSweetProducts]]</f>
        <v>69</v>
      </c>
      <c r="F994" s="6">
        <f>Table2[[#This Row],[MntGoldProds]]</f>
        <v>51</v>
      </c>
      <c r="G994" s="8">
        <f>Table5[[#This Row],[Age]]</f>
        <v>60</v>
      </c>
      <c r="H994" s="17" t="s">
        <v>31</v>
      </c>
      <c r="I994" s="16" t="str">
        <f>IF(AND(People!$J994&gt;=16,People!$J994&lt;=25),"16-25",IF(AND(People!$J994&gt;=26,People!$J994&lt;=35),"26-35",IF(AND(People!$J994&gt;=36,People!$J994&lt;=45),"36-45",IF(AND(People!$J994&gt;=46,People!$J994&lt;=55),"46-55",IF(AND(People!$J994&gt;=56,People!$J994&lt;=65),"56-65",IF(AND(People!$J994&gt;=66,People!$J994&lt;=75),"66-75","ALL"))))))</f>
        <v>56-65</v>
      </c>
      <c r="J994" t="str">
        <f>Table5[[#This Row],[Kid Home]]</f>
        <v>No</v>
      </c>
      <c r="K994" t="str">
        <f>Table5[[#This Row],[TennHome]]</f>
        <v>No</v>
      </c>
    </row>
    <row r="995" spans="1:11" ht="16.5" x14ac:dyDescent="0.3">
      <c r="A995" s="4">
        <f>Table2[[#This Row],[MntWines]]</f>
        <v>3</v>
      </c>
      <c r="B995" s="4">
        <f>Table2[[#This Row],[MntFruits]]</f>
        <v>6</v>
      </c>
      <c r="C995" s="4">
        <f>Table2[[#This Row],[MntMeatProducts]]</f>
        <v>7</v>
      </c>
      <c r="D995" s="4">
        <f>Table2[[#This Row],[MntFishProducts]]</f>
        <v>0</v>
      </c>
      <c r="E995" s="4">
        <f>Table2[[#This Row],[MntSweetProducts]]</f>
        <v>0</v>
      </c>
      <c r="F995" s="4">
        <f>Table2[[#This Row],[MntGoldProds]]</f>
        <v>3</v>
      </c>
      <c r="G995" s="8">
        <f>Table5[[#This Row],[Age]]</f>
        <v>40</v>
      </c>
      <c r="H995" s="2" t="s">
        <v>30</v>
      </c>
      <c r="I995" s="16" t="str">
        <f>IF(AND(People!$J995&gt;=16,People!$J995&lt;=25),"16-25",IF(AND(People!$J995&gt;=26,People!$J995&lt;=35),"26-35",IF(AND(People!$J995&gt;=36,People!$J995&lt;=45),"36-45",IF(AND(People!$J995&gt;=46,People!$J995&lt;=55),"46-55",IF(AND(People!$J995&gt;=56,People!$J995&lt;=65),"56-65",IF(AND(People!$J995&gt;=66,People!$J995&lt;=75),"66-75","ALL"))))))</f>
        <v>36-45</v>
      </c>
      <c r="J995" t="str">
        <f>Table5[[#This Row],[Kid Home]]</f>
        <v>Yes</v>
      </c>
      <c r="K995" t="str">
        <f>Table5[[#This Row],[TennHome]]</f>
        <v>No</v>
      </c>
    </row>
    <row r="996" spans="1:11" ht="16.5" x14ac:dyDescent="0.3">
      <c r="A996" s="6">
        <f>Table2[[#This Row],[MntWines]]</f>
        <v>393</v>
      </c>
      <c r="B996" s="6">
        <f>Table2[[#This Row],[MntFruits]]</f>
        <v>5</v>
      </c>
      <c r="C996" s="6">
        <f>Table2[[#This Row],[MntMeatProducts]]</f>
        <v>136</v>
      </c>
      <c r="D996" s="6">
        <f>Table2[[#This Row],[MntFishProducts]]</f>
        <v>7</v>
      </c>
      <c r="E996" s="6">
        <f>Table2[[#This Row],[MntSweetProducts]]</f>
        <v>5</v>
      </c>
      <c r="F996" s="6">
        <f>Table2[[#This Row],[MntGoldProds]]</f>
        <v>27</v>
      </c>
      <c r="G996" s="8">
        <f>Table5[[#This Row],[Age]]</f>
        <v>31</v>
      </c>
      <c r="H996" s="17" t="s">
        <v>35</v>
      </c>
      <c r="I996" s="16" t="str">
        <f>IF(AND(People!$J996&gt;=16,People!$J996&lt;=25),"16-25",IF(AND(People!$J996&gt;=26,People!$J996&lt;=35),"26-35",IF(AND(People!$J996&gt;=36,People!$J996&lt;=45),"36-45",IF(AND(People!$J996&gt;=46,People!$J996&lt;=55),"46-55",IF(AND(People!$J996&gt;=56,People!$J996&lt;=65),"56-65",IF(AND(People!$J996&gt;=66,People!$J996&lt;=75),"66-75","ALL"))))))</f>
        <v>26-35</v>
      </c>
      <c r="J996" t="str">
        <f>Table5[[#This Row],[Kid Home]]</f>
        <v>Yes</v>
      </c>
      <c r="K996" t="str">
        <f>Table5[[#This Row],[TennHome]]</f>
        <v>No</v>
      </c>
    </row>
    <row r="997" spans="1:11" ht="16.5" x14ac:dyDescent="0.3">
      <c r="A997" s="4">
        <f>Table2[[#This Row],[MntWines]]</f>
        <v>218</v>
      </c>
      <c r="B997" s="4">
        <f>Table2[[#This Row],[MntFruits]]</f>
        <v>63</v>
      </c>
      <c r="C997" s="4">
        <f>Table2[[#This Row],[MntMeatProducts]]</f>
        <v>282</v>
      </c>
      <c r="D997" s="4">
        <f>Table2[[#This Row],[MntFishProducts]]</f>
        <v>137</v>
      </c>
      <c r="E997" s="4">
        <f>Table2[[#This Row],[MntSweetProducts]]</f>
        <v>35</v>
      </c>
      <c r="F997" s="4">
        <f>Table2[[#This Row],[MntGoldProds]]</f>
        <v>70</v>
      </c>
      <c r="G997" s="8">
        <f>Table5[[#This Row],[Age]]</f>
        <v>25</v>
      </c>
      <c r="H997" s="2" t="s">
        <v>30</v>
      </c>
      <c r="I997" s="16" t="str">
        <f>IF(AND(People!$J997&gt;=16,People!$J997&lt;=25),"16-25",IF(AND(People!$J997&gt;=26,People!$J997&lt;=35),"26-35",IF(AND(People!$J997&gt;=36,People!$J997&lt;=45),"36-45",IF(AND(People!$J997&gt;=46,People!$J997&lt;=55),"46-55",IF(AND(People!$J997&gt;=56,People!$J997&lt;=65),"56-65",IF(AND(People!$J997&gt;=66,People!$J997&lt;=75),"66-75","ALL"))))))</f>
        <v>16-25</v>
      </c>
      <c r="J997" t="str">
        <f>Table5[[#This Row],[Kid Home]]</f>
        <v>Yes</v>
      </c>
      <c r="K997" t="str">
        <f>Table5[[#This Row],[TennHome]]</f>
        <v>No</v>
      </c>
    </row>
    <row r="998" spans="1:11" ht="16.5" x14ac:dyDescent="0.3">
      <c r="A998" s="6">
        <f>Table2[[#This Row],[MntWines]]</f>
        <v>66</v>
      </c>
      <c r="B998" s="6">
        <f>Table2[[#This Row],[MntFruits]]</f>
        <v>0</v>
      </c>
      <c r="C998" s="6">
        <f>Table2[[#This Row],[MntMeatProducts]]</f>
        <v>16</v>
      </c>
      <c r="D998" s="6">
        <f>Table2[[#This Row],[MntFishProducts]]</f>
        <v>0</v>
      </c>
      <c r="E998" s="6">
        <f>Table2[[#This Row],[MntSweetProducts]]</f>
        <v>6</v>
      </c>
      <c r="F998" s="6">
        <f>Table2[[#This Row],[MntGoldProds]]</f>
        <v>20</v>
      </c>
      <c r="G998" s="8">
        <f>Table5[[#This Row],[Age]]</f>
        <v>60</v>
      </c>
      <c r="H998" s="17" t="s">
        <v>31</v>
      </c>
      <c r="I998" s="16" t="str">
        <f>IF(AND(People!$J998&gt;=16,People!$J998&lt;=25),"16-25",IF(AND(People!$J998&gt;=26,People!$J998&lt;=35),"26-35",IF(AND(People!$J998&gt;=36,People!$J998&lt;=45),"36-45",IF(AND(People!$J998&gt;=46,People!$J998&lt;=55),"46-55",IF(AND(People!$J998&gt;=56,People!$J998&lt;=65),"56-65",IF(AND(People!$J998&gt;=66,People!$J998&lt;=75),"66-75","ALL"))))))</f>
        <v>56-65</v>
      </c>
      <c r="J998" t="str">
        <f>Table5[[#This Row],[Kid Home]]</f>
        <v>Yes</v>
      </c>
      <c r="K998" t="str">
        <f>Table5[[#This Row],[TennHome]]</f>
        <v>Yes</v>
      </c>
    </row>
    <row r="999" spans="1:11" ht="16.5" x14ac:dyDescent="0.3">
      <c r="A999" s="4">
        <f>Table2[[#This Row],[MntWines]]</f>
        <v>4</v>
      </c>
      <c r="B999" s="4">
        <f>Table2[[#This Row],[MntFruits]]</f>
        <v>2</v>
      </c>
      <c r="C999" s="4">
        <f>Table2[[#This Row],[MntMeatProducts]]</f>
        <v>11</v>
      </c>
      <c r="D999" s="4">
        <f>Table2[[#This Row],[MntFishProducts]]</f>
        <v>2</v>
      </c>
      <c r="E999" s="4">
        <f>Table2[[#This Row],[MntSweetProducts]]</f>
        <v>0</v>
      </c>
      <c r="F999" s="4">
        <f>Table2[[#This Row],[MntGoldProds]]</f>
        <v>4</v>
      </c>
      <c r="G999" s="8">
        <f>Table5[[#This Row],[Age]]</f>
        <v>19</v>
      </c>
      <c r="H999" s="2" t="s">
        <v>31</v>
      </c>
      <c r="I999" s="16" t="str">
        <f>IF(AND(People!$J999&gt;=16,People!$J999&lt;=25),"16-25",IF(AND(People!$J999&gt;=26,People!$J999&lt;=35),"26-35",IF(AND(People!$J999&gt;=36,People!$J999&lt;=45),"36-45",IF(AND(People!$J999&gt;=46,People!$J999&lt;=55),"46-55",IF(AND(People!$J999&gt;=56,People!$J999&lt;=65),"56-65",IF(AND(People!$J999&gt;=66,People!$J999&lt;=75),"66-75","ALL"))))))</f>
        <v>16-25</v>
      </c>
      <c r="J999" t="str">
        <f>Table5[[#This Row],[Kid Home]]</f>
        <v>No</v>
      </c>
      <c r="K999" t="str">
        <f>Table5[[#This Row],[TennHome]]</f>
        <v>No</v>
      </c>
    </row>
    <row r="1000" spans="1:11" ht="16.5" x14ac:dyDescent="0.3">
      <c r="A1000" s="6">
        <f>Table2[[#This Row],[MntWines]]</f>
        <v>795</v>
      </c>
      <c r="B1000" s="6">
        <f>Table2[[#This Row],[MntFruits]]</f>
        <v>0</v>
      </c>
      <c r="C1000" s="6">
        <f>Table2[[#This Row],[MntMeatProducts]]</f>
        <v>545</v>
      </c>
      <c r="D1000" s="6">
        <f>Table2[[#This Row],[MntFishProducts]]</f>
        <v>95</v>
      </c>
      <c r="E1000" s="6">
        <f>Table2[[#This Row],[MntSweetProducts]]</f>
        <v>58</v>
      </c>
      <c r="F1000" s="6">
        <f>Table2[[#This Row],[MntGoldProds]]</f>
        <v>0</v>
      </c>
      <c r="G1000" s="8">
        <f>Table5[[#This Row],[Age]]</f>
        <v>35</v>
      </c>
      <c r="H1000" s="17" t="s">
        <v>33</v>
      </c>
      <c r="I1000" s="16" t="str">
        <f>IF(AND(People!$J1000&gt;=16,People!$J1000&lt;=25),"16-25",IF(AND(People!$J1000&gt;=26,People!$J1000&lt;=35),"26-35",IF(AND(People!$J1000&gt;=36,People!$J1000&lt;=45),"36-45",IF(AND(People!$J1000&gt;=46,People!$J1000&lt;=55),"46-55",IF(AND(People!$J1000&gt;=56,People!$J1000&lt;=65),"56-65",IF(AND(People!$J1000&gt;=66,People!$J1000&lt;=75),"66-75","ALL"))))))</f>
        <v>26-35</v>
      </c>
      <c r="J1000" t="str">
        <f>Table5[[#This Row],[Kid Home]]</f>
        <v>No</v>
      </c>
      <c r="K1000" t="str">
        <f>Table5[[#This Row],[TennHome]]</f>
        <v>No</v>
      </c>
    </row>
    <row r="1001" spans="1:11" ht="16.5" x14ac:dyDescent="0.3">
      <c r="A1001" s="4">
        <f>Table2[[#This Row],[MntWines]]</f>
        <v>15</v>
      </c>
      <c r="B1001" s="4">
        <f>Table2[[#This Row],[MntFruits]]</f>
        <v>10</v>
      </c>
      <c r="C1001" s="4">
        <f>Table2[[#This Row],[MntMeatProducts]]</f>
        <v>19</v>
      </c>
      <c r="D1001" s="4">
        <f>Table2[[#This Row],[MntFishProducts]]</f>
        <v>8</v>
      </c>
      <c r="E1001" s="4">
        <f>Table2[[#This Row],[MntSweetProducts]]</f>
        <v>17</v>
      </c>
      <c r="F1001" s="4">
        <f>Table2[[#This Row],[MntGoldProds]]</f>
        <v>20</v>
      </c>
      <c r="G1001" s="8">
        <f>Table5[[#This Row],[Age]]</f>
        <v>57</v>
      </c>
      <c r="H1001" s="2" t="s">
        <v>35</v>
      </c>
      <c r="I1001" s="16" t="str">
        <f>IF(AND(People!$J1001&gt;=16,People!$J1001&lt;=25),"16-25",IF(AND(People!$J1001&gt;=26,People!$J1001&lt;=35),"26-35",IF(AND(People!$J1001&gt;=36,People!$J1001&lt;=45),"36-45",IF(AND(People!$J1001&gt;=46,People!$J1001&lt;=55),"46-55",IF(AND(People!$J1001&gt;=56,People!$J1001&lt;=65),"56-65",IF(AND(People!$J1001&gt;=66,People!$J1001&lt;=75),"66-75","ALL"))))))</f>
        <v>56-65</v>
      </c>
      <c r="J1001" t="str">
        <f>Table5[[#This Row],[Kid Home]]</f>
        <v>Yes</v>
      </c>
      <c r="K1001" t="str">
        <f>Table5[[#This Row],[TennHome]]</f>
        <v>Yes</v>
      </c>
    </row>
    <row r="1002" spans="1:11" ht="16.5" x14ac:dyDescent="0.3">
      <c r="A1002" s="6">
        <f>Table2[[#This Row],[MntWines]]</f>
        <v>384</v>
      </c>
      <c r="B1002" s="6">
        <f>Table2[[#This Row],[MntFruits]]</f>
        <v>25</v>
      </c>
      <c r="C1002" s="6">
        <f>Table2[[#This Row],[MntMeatProducts]]</f>
        <v>292</v>
      </c>
      <c r="D1002" s="6">
        <f>Table2[[#This Row],[MntFishProducts]]</f>
        <v>130</v>
      </c>
      <c r="E1002" s="6">
        <f>Table2[[#This Row],[MntSweetProducts]]</f>
        <v>41</v>
      </c>
      <c r="F1002" s="6">
        <f>Table2[[#This Row],[MntGoldProds]]</f>
        <v>64</v>
      </c>
      <c r="G1002" s="8">
        <f>Table5[[#This Row],[Age]]</f>
        <v>40</v>
      </c>
      <c r="H1002" s="17" t="s">
        <v>38</v>
      </c>
      <c r="I1002" s="16" t="str">
        <f>IF(AND(People!$J1002&gt;=16,People!$J1002&lt;=25),"16-25",IF(AND(People!$J1002&gt;=26,People!$J1002&lt;=35),"26-35",IF(AND(People!$J1002&gt;=36,People!$J1002&lt;=45),"36-45",IF(AND(People!$J1002&gt;=46,People!$J1002&lt;=55),"46-55",IF(AND(People!$J1002&gt;=56,People!$J1002&lt;=65),"56-65",IF(AND(People!$J1002&gt;=66,People!$J1002&lt;=75),"66-75","ALL"))))))</f>
        <v>36-45</v>
      </c>
      <c r="J1002" t="str">
        <f>Table5[[#This Row],[Kid Home]]</f>
        <v>Yes</v>
      </c>
      <c r="K1002" t="str">
        <f>Table5[[#This Row],[TennHome]]</f>
        <v>No</v>
      </c>
    </row>
    <row r="1003" spans="1:11" ht="16.5" x14ac:dyDescent="0.3">
      <c r="A1003" s="4">
        <f>Table2[[#This Row],[MntWines]]</f>
        <v>244</v>
      </c>
      <c r="B1003" s="4">
        <f>Table2[[#This Row],[MntFruits]]</f>
        <v>8</v>
      </c>
      <c r="C1003" s="4">
        <f>Table2[[#This Row],[MntMeatProducts]]</f>
        <v>32</v>
      </c>
      <c r="D1003" s="4">
        <f>Table2[[#This Row],[MntFishProducts]]</f>
        <v>7</v>
      </c>
      <c r="E1003" s="4">
        <f>Table2[[#This Row],[MntSweetProducts]]</f>
        <v>2</v>
      </c>
      <c r="F1003" s="4">
        <f>Table2[[#This Row],[MntGoldProds]]</f>
        <v>50</v>
      </c>
      <c r="G1003" s="8">
        <f>Table5[[#This Row],[Age]]</f>
        <v>57</v>
      </c>
      <c r="H1003" s="2" t="s">
        <v>30</v>
      </c>
      <c r="I1003" s="16" t="str">
        <f>IF(AND(People!$J1003&gt;=16,People!$J1003&lt;=25),"16-25",IF(AND(People!$J1003&gt;=26,People!$J1003&lt;=35),"26-35",IF(AND(People!$J1003&gt;=36,People!$J1003&lt;=45),"36-45",IF(AND(People!$J1003&gt;=46,People!$J1003&lt;=55),"46-55",IF(AND(People!$J1003&gt;=56,People!$J1003&lt;=65),"56-65",IF(AND(People!$J1003&gt;=66,People!$J1003&lt;=75),"66-75","ALL"))))))</f>
        <v>56-65</v>
      </c>
      <c r="J1003" t="str">
        <f>Table5[[#This Row],[Kid Home]]</f>
        <v>No</v>
      </c>
      <c r="K1003" t="str">
        <f>Table5[[#This Row],[TennHome]]</f>
        <v>Yes</v>
      </c>
    </row>
    <row r="1004" spans="1:11" ht="16.5" x14ac:dyDescent="0.3">
      <c r="A1004" s="6">
        <f>Table2[[#This Row],[MntWines]]</f>
        <v>158</v>
      </c>
      <c r="B1004" s="6">
        <f>Table2[[#This Row],[MntFruits]]</f>
        <v>19</v>
      </c>
      <c r="C1004" s="6">
        <f>Table2[[#This Row],[MntMeatProducts]]</f>
        <v>288</v>
      </c>
      <c r="D1004" s="6">
        <f>Table2[[#This Row],[MntFishProducts]]</f>
        <v>25</v>
      </c>
      <c r="E1004" s="6">
        <f>Table2[[#This Row],[MntSweetProducts]]</f>
        <v>0</v>
      </c>
      <c r="F1004" s="6">
        <f>Table2[[#This Row],[MntGoldProds]]</f>
        <v>38</v>
      </c>
      <c r="G1004" s="8">
        <f>Table5[[#This Row],[Age]]</f>
        <v>56</v>
      </c>
      <c r="H1004" s="17" t="s">
        <v>33</v>
      </c>
      <c r="I1004" s="16" t="str">
        <f>IF(AND(People!$J1004&gt;=16,People!$J1004&lt;=25),"16-25",IF(AND(People!$J1004&gt;=26,People!$J1004&lt;=35),"26-35",IF(AND(People!$J1004&gt;=36,People!$J1004&lt;=45),"36-45",IF(AND(People!$J1004&gt;=46,People!$J1004&lt;=55),"46-55",IF(AND(People!$J1004&gt;=56,People!$J1004&lt;=65),"56-65",IF(AND(People!$J1004&gt;=66,People!$J1004&lt;=75),"66-75","ALL"))))))</f>
        <v>56-65</v>
      </c>
      <c r="J1004" t="str">
        <f>Table5[[#This Row],[Kid Home]]</f>
        <v>No</v>
      </c>
      <c r="K1004" t="str">
        <f>Table5[[#This Row],[TennHome]]</f>
        <v>Yes</v>
      </c>
    </row>
    <row r="1005" spans="1:11" ht="16.5" x14ac:dyDescent="0.3">
      <c r="A1005" s="4">
        <f>Table2[[#This Row],[MntWines]]</f>
        <v>1285</v>
      </c>
      <c r="B1005" s="4">
        <f>Table2[[#This Row],[MntFruits]]</f>
        <v>21</v>
      </c>
      <c r="C1005" s="4">
        <f>Table2[[#This Row],[MntMeatProducts]]</f>
        <v>449</v>
      </c>
      <c r="D1005" s="4">
        <f>Table2[[#This Row],[MntFishProducts]]</f>
        <v>106</v>
      </c>
      <c r="E1005" s="4">
        <f>Table2[[#This Row],[MntSweetProducts]]</f>
        <v>20</v>
      </c>
      <c r="F1005" s="4">
        <f>Table2[[#This Row],[MntGoldProds]]</f>
        <v>20</v>
      </c>
      <c r="G1005" s="8">
        <f>Table5[[#This Row],[Age]]</f>
        <v>26</v>
      </c>
      <c r="H1005" s="2" t="s">
        <v>31</v>
      </c>
      <c r="I1005" s="16" t="str">
        <f>IF(AND(People!$J1005&gt;=16,People!$J1005&lt;=25),"16-25",IF(AND(People!$J1005&gt;=26,People!$J1005&lt;=35),"26-35",IF(AND(People!$J1005&gt;=36,People!$J1005&lt;=45),"36-45",IF(AND(People!$J1005&gt;=46,People!$J1005&lt;=55),"46-55",IF(AND(People!$J1005&gt;=56,People!$J1005&lt;=65),"56-65",IF(AND(People!$J1005&gt;=66,People!$J1005&lt;=75),"66-75","ALL"))))))</f>
        <v>26-35</v>
      </c>
      <c r="J1005" t="str">
        <f>Table5[[#This Row],[Kid Home]]</f>
        <v>No</v>
      </c>
      <c r="K1005" t="str">
        <f>Table5[[#This Row],[TennHome]]</f>
        <v>No</v>
      </c>
    </row>
    <row r="1006" spans="1:11" ht="16.5" x14ac:dyDescent="0.3">
      <c r="A1006" s="6">
        <f>Table2[[#This Row],[MntWines]]</f>
        <v>349</v>
      </c>
      <c r="B1006" s="6">
        <f>Table2[[#This Row],[MntFruits]]</f>
        <v>16</v>
      </c>
      <c r="C1006" s="6">
        <f>Table2[[#This Row],[MntMeatProducts]]</f>
        <v>144</v>
      </c>
      <c r="D1006" s="6">
        <f>Table2[[#This Row],[MntFishProducts]]</f>
        <v>28</v>
      </c>
      <c r="E1006" s="6">
        <f>Table2[[#This Row],[MntSweetProducts]]</f>
        <v>5</v>
      </c>
      <c r="F1006" s="6">
        <f>Table2[[#This Row],[MntGoldProds]]</f>
        <v>182</v>
      </c>
      <c r="G1006" s="8">
        <f>Table5[[#This Row],[Age]]</f>
        <v>32</v>
      </c>
      <c r="H1006" s="17" t="s">
        <v>33</v>
      </c>
      <c r="I1006" s="16" t="str">
        <f>IF(AND(People!$J1006&gt;=16,People!$J1006&lt;=25),"16-25",IF(AND(People!$J1006&gt;=26,People!$J1006&lt;=35),"26-35",IF(AND(People!$J1006&gt;=36,People!$J1006&lt;=45),"36-45",IF(AND(People!$J1006&gt;=46,People!$J1006&lt;=55),"46-55",IF(AND(People!$J1006&gt;=56,People!$J1006&lt;=65),"56-65",IF(AND(People!$J1006&gt;=66,People!$J1006&lt;=75),"66-75","ALL"))))))</f>
        <v>26-35</v>
      </c>
      <c r="J1006" t="str">
        <f>Table5[[#This Row],[Kid Home]]</f>
        <v>Yes</v>
      </c>
      <c r="K1006" t="str">
        <f>Table5[[#This Row],[TennHome]]</f>
        <v>Yes</v>
      </c>
    </row>
    <row r="1007" spans="1:11" ht="16.5" x14ac:dyDescent="0.3">
      <c r="A1007" s="4">
        <f>Table2[[#This Row],[MntWines]]</f>
        <v>4</v>
      </c>
      <c r="B1007" s="4">
        <f>Table2[[#This Row],[MntFruits]]</f>
        <v>12</v>
      </c>
      <c r="C1007" s="4">
        <f>Table2[[#This Row],[MntMeatProducts]]</f>
        <v>11</v>
      </c>
      <c r="D1007" s="4">
        <f>Table2[[#This Row],[MntFishProducts]]</f>
        <v>3</v>
      </c>
      <c r="E1007" s="4">
        <f>Table2[[#This Row],[MntSweetProducts]]</f>
        <v>13</v>
      </c>
      <c r="F1007" s="4">
        <f>Table2[[#This Row],[MntGoldProds]]</f>
        <v>15</v>
      </c>
      <c r="G1007" s="8">
        <f>Table5[[#This Row],[Age]]</f>
        <v>26</v>
      </c>
      <c r="H1007" s="2" t="s">
        <v>30</v>
      </c>
      <c r="I1007" s="16" t="str">
        <f>IF(AND(People!$J1007&gt;=16,People!$J1007&lt;=25),"16-25",IF(AND(People!$J1007&gt;=26,People!$J1007&lt;=35),"26-35",IF(AND(People!$J1007&gt;=36,People!$J1007&lt;=45),"36-45",IF(AND(People!$J1007&gt;=46,People!$J1007&lt;=55),"46-55",IF(AND(People!$J1007&gt;=56,People!$J1007&lt;=65),"56-65",IF(AND(People!$J1007&gt;=66,People!$J1007&lt;=75),"66-75","ALL"))))))</f>
        <v>26-35</v>
      </c>
      <c r="J1007" t="str">
        <f>Table5[[#This Row],[Kid Home]]</f>
        <v>Yes</v>
      </c>
      <c r="K1007" t="str">
        <f>Table5[[#This Row],[TennHome]]</f>
        <v>No</v>
      </c>
    </row>
    <row r="1008" spans="1:11" ht="16.5" x14ac:dyDescent="0.3">
      <c r="A1008" s="6">
        <f>Table2[[#This Row],[MntWines]]</f>
        <v>223</v>
      </c>
      <c r="B1008" s="6">
        <f>Table2[[#This Row],[MntFruits]]</f>
        <v>2</v>
      </c>
      <c r="C1008" s="6">
        <f>Table2[[#This Row],[MntMeatProducts]]</f>
        <v>31</v>
      </c>
      <c r="D1008" s="6">
        <f>Table2[[#This Row],[MntFishProducts]]</f>
        <v>0</v>
      </c>
      <c r="E1008" s="6">
        <f>Table2[[#This Row],[MntSweetProducts]]</f>
        <v>2</v>
      </c>
      <c r="F1008" s="6">
        <f>Table2[[#This Row],[MntGoldProds]]</f>
        <v>39</v>
      </c>
      <c r="G1008" s="8">
        <f>Table5[[#This Row],[Age]]</f>
        <v>59</v>
      </c>
      <c r="H1008" s="17" t="s">
        <v>33</v>
      </c>
      <c r="I1008" s="16" t="str">
        <f>IF(AND(People!$J1008&gt;=16,People!$J1008&lt;=25),"16-25",IF(AND(People!$J1008&gt;=26,People!$J1008&lt;=35),"26-35",IF(AND(People!$J1008&gt;=36,People!$J1008&lt;=45),"36-45",IF(AND(People!$J1008&gt;=46,People!$J1008&lt;=55),"46-55",IF(AND(People!$J1008&gt;=56,People!$J1008&lt;=65),"56-65",IF(AND(People!$J1008&gt;=66,People!$J1008&lt;=75),"66-75","ALL"))))))</f>
        <v>56-65</v>
      </c>
      <c r="J1008" t="str">
        <f>Table5[[#This Row],[Kid Home]]</f>
        <v>No</v>
      </c>
      <c r="K1008" t="str">
        <f>Table5[[#This Row],[TennHome]]</f>
        <v>Yes</v>
      </c>
    </row>
    <row r="1009" spans="1:11" ht="16.5" x14ac:dyDescent="0.3">
      <c r="A1009" s="4">
        <f>Table2[[#This Row],[MntWines]]</f>
        <v>157</v>
      </c>
      <c r="B1009" s="4">
        <f>Table2[[#This Row],[MntFruits]]</f>
        <v>43</v>
      </c>
      <c r="C1009" s="4">
        <f>Table2[[#This Row],[MntMeatProducts]]</f>
        <v>127</v>
      </c>
      <c r="D1009" s="4">
        <f>Table2[[#This Row],[MntFishProducts]]</f>
        <v>68</v>
      </c>
      <c r="E1009" s="4">
        <f>Table2[[#This Row],[MntSweetProducts]]</f>
        <v>56</v>
      </c>
      <c r="F1009" s="4">
        <f>Table2[[#This Row],[MntGoldProds]]</f>
        <v>37</v>
      </c>
      <c r="G1009" s="8">
        <f>Table5[[#This Row],[Age]]</f>
        <v>59</v>
      </c>
      <c r="H1009" s="2" t="s">
        <v>31</v>
      </c>
      <c r="I1009" s="16" t="str">
        <f>IF(AND(People!$J1009&gt;=16,People!$J1009&lt;=25),"16-25",IF(AND(People!$J1009&gt;=26,People!$J1009&lt;=35),"26-35",IF(AND(People!$J1009&gt;=36,People!$J1009&lt;=45),"36-45",IF(AND(People!$J1009&gt;=46,People!$J1009&lt;=55),"46-55",IF(AND(People!$J1009&gt;=56,People!$J1009&lt;=65),"56-65",IF(AND(People!$J1009&gt;=66,People!$J1009&lt;=75),"66-75","ALL"))))))</f>
        <v>56-65</v>
      </c>
      <c r="J1009" t="str">
        <f>Table5[[#This Row],[Kid Home]]</f>
        <v>No</v>
      </c>
      <c r="K1009" t="str">
        <f>Table5[[#This Row],[TennHome]]</f>
        <v>Yes</v>
      </c>
    </row>
    <row r="1010" spans="1:11" ht="16.5" x14ac:dyDescent="0.3">
      <c r="A1010" s="6">
        <f>Table2[[#This Row],[MntWines]]</f>
        <v>397</v>
      </c>
      <c r="B1010" s="6">
        <f>Table2[[#This Row],[MntFruits]]</f>
        <v>46</v>
      </c>
      <c r="C1010" s="6">
        <f>Table2[[#This Row],[MntMeatProducts]]</f>
        <v>288</v>
      </c>
      <c r="D1010" s="6">
        <f>Table2[[#This Row],[MntFishProducts]]</f>
        <v>20</v>
      </c>
      <c r="E1010" s="6">
        <f>Table2[[#This Row],[MntSweetProducts]]</f>
        <v>38</v>
      </c>
      <c r="F1010" s="6">
        <f>Table2[[#This Row],[MntGoldProds]]</f>
        <v>70</v>
      </c>
      <c r="G1010" s="8">
        <f>Table5[[#This Row],[Age]]</f>
        <v>59</v>
      </c>
      <c r="H1010" s="17" t="s">
        <v>33</v>
      </c>
      <c r="I1010" s="16" t="str">
        <f>IF(AND(People!$J1010&gt;=16,People!$J1010&lt;=25),"16-25",IF(AND(People!$J1010&gt;=26,People!$J1010&lt;=35),"26-35",IF(AND(People!$J1010&gt;=36,People!$J1010&lt;=45),"36-45",IF(AND(People!$J1010&gt;=46,People!$J1010&lt;=55),"46-55",IF(AND(People!$J1010&gt;=56,People!$J1010&lt;=65),"56-65",IF(AND(People!$J1010&gt;=66,People!$J1010&lt;=75),"66-75","ALL"))))))</f>
        <v>56-65</v>
      </c>
      <c r="J1010" t="str">
        <f>Table5[[#This Row],[Kid Home]]</f>
        <v>No</v>
      </c>
      <c r="K1010" t="str">
        <f>Table5[[#This Row],[TennHome]]</f>
        <v>Yes</v>
      </c>
    </row>
    <row r="1011" spans="1:11" ht="16.5" x14ac:dyDescent="0.3">
      <c r="A1011" s="4">
        <f>Table2[[#This Row],[MntWines]]</f>
        <v>901</v>
      </c>
      <c r="B1011" s="4">
        <f>Table2[[#This Row],[MntFruits]]</f>
        <v>31</v>
      </c>
      <c r="C1011" s="4">
        <f>Table2[[#This Row],[MntMeatProducts]]</f>
        <v>345</v>
      </c>
      <c r="D1011" s="4">
        <f>Table2[[#This Row],[MntFishProducts]]</f>
        <v>75</v>
      </c>
      <c r="E1011" s="4">
        <f>Table2[[#This Row],[MntSweetProducts]]</f>
        <v>31</v>
      </c>
      <c r="F1011" s="4">
        <f>Table2[[#This Row],[MntGoldProds]]</f>
        <v>191</v>
      </c>
      <c r="G1011" s="8">
        <f>Table5[[#This Row],[Age]]</f>
        <v>61</v>
      </c>
      <c r="H1011" s="2" t="s">
        <v>30</v>
      </c>
      <c r="I1011" s="16" t="str">
        <f>IF(AND(People!$J1011&gt;=16,People!$J1011&lt;=25),"16-25",IF(AND(People!$J1011&gt;=26,People!$J1011&lt;=35),"26-35",IF(AND(People!$J1011&gt;=36,People!$J1011&lt;=45),"36-45",IF(AND(People!$J1011&gt;=46,People!$J1011&lt;=55),"46-55",IF(AND(People!$J1011&gt;=56,People!$J1011&lt;=65),"56-65",IF(AND(People!$J1011&gt;=66,People!$J1011&lt;=75),"66-75","ALL"))))))</f>
        <v>56-65</v>
      </c>
      <c r="J1011" t="str">
        <f>Table5[[#This Row],[Kid Home]]</f>
        <v>No</v>
      </c>
      <c r="K1011" t="str">
        <f>Table5[[#This Row],[TennHome]]</f>
        <v>No</v>
      </c>
    </row>
    <row r="1012" spans="1:11" ht="16.5" x14ac:dyDescent="0.3">
      <c r="A1012" s="6">
        <f>Table2[[#This Row],[MntWines]]</f>
        <v>14</v>
      </c>
      <c r="B1012" s="6">
        <f>Table2[[#This Row],[MntFruits]]</f>
        <v>3</v>
      </c>
      <c r="C1012" s="6">
        <f>Table2[[#This Row],[MntMeatProducts]]</f>
        <v>21</v>
      </c>
      <c r="D1012" s="6">
        <f>Table2[[#This Row],[MntFishProducts]]</f>
        <v>2</v>
      </c>
      <c r="E1012" s="6">
        <f>Table2[[#This Row],[MntSweetProducts]]</f>
        <v>1</v>
      </c>
      <c r="F1012" s="6">
        <f>Table2[[#This Row],[MntGoldProds]]</f>
        <v>28</v>
      </c>
      <c r="G1012" s="8">
        <f>Table5[[#This Row],[Age]]</f>
        <v>46</v>
      </c>
      <c r="H1012" s="17" t="s">
        <v>31</v>
      </c>
      <c r="I1012" s="16" t="str">
        <f>IF(AND(People!$J1012&gt;=16,People!$J1012&lt;=25),"16-25",IF(AND(People!$J1012&gt;=26,People!$J1012&lt;=35),"26-35",IF(AND(People!$J1012&gt;=36,People!$J1012&lt;=45),"36-45",IF(AND(People!$J1012&gt;=46,People!$J1012&lt;=55),"46-55",IF(AND(People!$J1012&gt;=56,People!$J1012&lt;=65),"56-65",IF(AND(People!$J1012&gt;=66,People!$J1012&lt;=75),"66-75","ALL"))))))</f>
        <v>46-55</v>
      </c>
      <c r="J1012" t="str">
        <f>Table5[[#This Row],[Kid Home]]</f>
        <v>Yes</v>
      </c>
      <c r="K1012" t="str">
        <f>Table5[[#This Row],[TennHome]]</f>
        <v>Yes</v>
      </c>
    </row>
    <row r="1013" spans="1:11" ht="16.5" x14ac:dyDescent="0.3">
      <c r="A1013" s="4">
        <f>Table2[[#This Row],[MntWines]]</f>
        <v>10</v>
      </c>
      <c r="B1013" s="4">
        <f>Table2[[#This Row],[MntFruits]]</f>
        <v>0</v>
      </c>
      <c r="C1013" s="4">
        <f>Table2[[#This Row],[MntMeatProducts]]</f>
        <v>3</v>
      </c>
      <c r="D1013" s="4">
        <f>Table2[[#This Row],[MntFishProducts]]</f>
        <v>0</v>
      </c>
      <c r="E1013" s="4">
        <f>Table2[[#This Row],[MntSweetProducts]]</f>
        <v>0</v>
      </c>
      <c r="F1013" s="4">
        <f>Table2[[#This Row],[MntGoldProds]]</f>
        <v>4</v>
      </c>
      <c r="G1013" s="8">
        <f>Table5[[#This Row],[Age]]</f>
        <v>50</v>
      </c>
      <c r="H1013" s="2" t="s">
        <v>31</v>
      </c>
      <c r="I1013" s="16" t="str">
        <f>IF(AND(People!$J1013&gt;=16,People!$J1013&lt;=25),"16-25",IF(AND(People!$J1013&gt;=26,People!$J1013&lt;=35),"26-35",IF(AND(People!$J1013&gt;=36,People!$J1013&lt;=45),"36-45",IF(AND(People!$J1013&gt;=46,People!$J1013&lt;=55),"46-55",IF(AND(People!$J1013&gt;=56,People!$J1013&lt;=65),"56-65",IF(AND(People!$J1013&gt;=66,People!$J1013&lt;=75),"66-75","ALL"))))))</f>
        <v>46-55</v>
      </c>
      <c r="J1013" t="str">
        <f>Table5[[#This Row],[Kid Home]]</f>
        <v>Yes</v>
      </c>
      <c r="K1013" t="str">
        <f>Table5[[#This Row],[TennHome]]</f>
        <v>Yes</v>
      </c>
    </row>
    <row r="1014" spans="1:11" ht="16.5" x14ac:dyDescent="0.3">
      <c r="A1014" s="6">
        <f>Table2[[#This Row],[MntWines]]</f>
        <v>1230</v>
      </c>
      <c r="B1014" s="6">
        <f>Table2[[#This Row],[MntFruits]]</f>
        <v>0</v>
      </c>
      <c r="C1014" s="6">
        <f>Table2[[#This Row],[MntMeatProducts]]</f>
        <v>396</v>
      </c>
      <c r="D1014" s="6">
        <f>Table2[[#This Row],[MntFishProducts]]</f>
        <v>232</v>
      </c>
      <c r="E1014" s="6">
        <f>Table2[[#This Row],[MntSweetProducts]]</f>
        <v>178</v>
      </c>
      <c r="F1014" s="6">
        <f>Table2[[#This Row],[MntGoldProds]]</f>
        <v>158</v>
      </c>
      <c r="G1014" s="8">
        <f>Table5[[#This Row],[Age]]</f>
        <v>33</v>
      </c>
      <c r="H1014" s="17" t="s">
        <v>30</v>
      </c>
      <c r="I1014" s="16" t="str">
        <f>IF(AND(People!$J1014&gt;=16,People!$J1014&lt;=25),"16-25",IF(AND(People!$J1014&gt;=26,People!$J1014&lt;=35),"26-35",IF(AND(People!$J1014&gt;=36,People!$J1014&lt;=45),"36-45",IF(AND(People!$J1014&gt;=46,People!$J1014&lt;=55),"46-55",IF(AND(People!$J1014&gt;=56,People!$J1014&lt;=65),"56-65",IF(AND(People!$J1014&gt;=66,People!$J1014&lt;=75),"66-75","ALL"))))))</f>
        <v>26-35</v>
      </c>
      <c r="J1014" t="str">
        <f>Table5[[#This Row],[Kid Home]]</f>
        <v>No</v>
      </c>
      <c r="K1014" t="str">
        <f>Table5[[#This Row],[TennHome]]</f>
        <v>Yes</v>
      </c>
    </row>
    <row r="1015" spans="1:11" ht="16.5" x14ac:dyDescent="0.3">
      <c r="A1015" s="4">
        <f>Table2[[#This Row],[MntWines]]</f>
        <v>81</v>
      </c>
      <c r="B1015" s="4">
        <f>Table2[[#This Row],[MntFruits]]</f>
        <v>1</v>
      </c>
      <c r="C1015" s="4">
        <f>Table2[[#This Row],[MntMeatProducts]]</f>
        <v>31</v>
      </c>
      <c r="D1015" s="4">
        <f>Table2[[#This Row],[MntFishProducts]]</f>
        <v>2</v>
      </c>
      <c r="E1015" s="4">
        <f>Table2[[#This Row],[MntSweetProducts]]</f>
        <v>1</v>
      </c>
      <c r="F1015" s="4">
        <f>Table2[[#This Row],[MntGoldProds]]</f>
        <v>0</v>
      </c>
      <c r="G1015" s="8">
        <f>Table5[[#This Row],[Age]]</f>
        <v>38</v>
      </c>
      <c r="H1015" s="2" t="s">
        <v>31</v>
      </c>
      <c r="I1015" s="16" t="str">
        <f>IF(AND(People!$J1015&gt;=16,People!$J1015&lt;=25),"16-25",IF(AND(People!$J1015&gt;=26,People!$J1015&lt;=35),"26-35",IF(AND(People!$J1015&gt;=36,People!$J1015&lt;=45),"36-45",IF(AND(People!$J1015&gt;=46,People!$J1015&lt;=55),"46-55",IF(AND(People!$J1015&gt;=56,People!$J1015&lt;=65),"56-65",IF(AND(People!$J1015&gt;=66,People!$J1015&lt;=75),"66-75","ALL"))))))</f>
        <v>36-45</v>
      </c>
      <c r="J1015" t="str">
        <f>Table5[[#This Row],[Kid Home]]</f>
        <v>No</v>
      </c>
      <c r="K1015" t="str">
        <f>Table5[[#This Row],[TennHome]]</f>
        <v>Yes</v>
      </c>
    </row>
    <row r="1016" spans="1:11" ht="16.5" x14ac:dyDescent="0.3">
      <c r="A1016" s="6">
        <f>Table2[[#This Row],[MntWines]]</f>
        <v>154</v>
      </c>
      <c r="B1016" s="6">
        <f>Table2[[#This Row],[MntFruits]]</f>
        <v>20</v>
      </c>
      <c r="C1016" s="6">
        <f>Table2[[#This Row],[MntMeatProducts]]</f>
        <v>66</v>
      </c>
      <c r="D1016" s="6">
        <f>Table2[[#This Row],[MntFishProducts]]</f>
        <v>0</v>
      </c>
      <c r="E1016" s="6">
        <f>Table2[[#This Row],[MntSweetProducts]]</f>
        <v>12</v>
      </c>
      <c r="F1016" s="6">
        <f>Table2[[#This Row],[MntGoldProds]]</f>
        <v>27</v>
      </c>
      <c r="G1016" s="8">
        <f>Table5[[#This Row],[Age]]</f>
        <v>35</v>
      </c>
      <c r="H1016" s="17" t="s">
        <v>33</v>
      </c>
      <c r="I1016" s="16" t="str">
        <f>IF(AND(People!$J1016&gt;=16,People!$J1016&lt;=25),"16-25",IF(AND(People!$J1016&gt;=26,People!$J1016&lt;=35),"26-35",IF(AND(People!$J1016&gt;=36,People!$J1016&lt;=45),"36-45",IF(AND(People!$J1016&gt;=46,People!$J1016&lt;=55),"46-55",IF(AND(People!$J1016&gt;=56,People!$J1016&lt;=65),"56-65",IF(AND(People!$J1016&gt;=66,People!$J1016&lt;=75),"66-75","ALL"))))))</f>
        <v>26-35</v>
      </c>
      <c r="J1016" t="str">
        <f>Table5[[#This Row],[Kid Home]]</f>
        <v>Yes</v>
      </c>
      <c r="K1016" t="str">
        <f>Table5[[#This Row],[TennHome]]</f>
        <v>No</v>
      </c>
    </row>
    <row r="1017" spans="1:11" ht="16.5" x14ac:dyDescent="0.3">
      <c r="A1017" s="4">
        <f>Table2[[#This Row],[MntWines]]</f>
        <v>63</v>
      </c>
      <c r="B1017" s="4">
        <f>Table2[[#This Row],[MntFruits]]</f>
        <v>0</v>
      </c>
      <c r="C1017" s="4">
        <f>Table2[[#This Row],[MntMeatProducts]]</f>
        <v>21</v>
      </c>
      <c r="D1017" s="4">
        <f>Table2[[#This Row],[MntFishProducts]]</f>
        <v>7</v>
      </c>
      <c r="E1017" s="4">
        <f>Table2[[#This Row],[MntSweetProducts]]</f>
        <v>0</v>
      </c>
      <c r="F1017" s="4">
        <f>Table2[[#This Row],[MntGoldProds]]</f>
        <v>12</v>
      </c>
      <c r="G1017" s="8">
        <f>Table5[[#This Row],[Age]]</f>
        <v>44</v>
      </c>
      <c r="H1017" s="2" t="s">
        <v>33</v>
      </c>
      <c r="I1017" s="16" t="str">
        <f>IF(AND(People!$J1017&gt;=16,People!$J1017&lt;=25),"16-25",IF(AND(People!$J1017&gt;=26,People!$J1017&lt;=35),"26-35",IF(AND(People!$J1017&gt;=36,People!$J1017&lt;=45),"36-45",IF(AND(People!$J1017&gt;=46,People!$J1017&lt;=55),"46-55",IF(AND(People!$J1017&gt;=56,People!$J1017&lt;=65),"56-65",IF(AND(People!$J1017&gt;=66,People!$J1017&lt;=75),"66-75","ALL"))))))</f>
        <v>36-45</v>
      </c>
      <c r="J1017" t="str">
        <f>Table5[[#This Row],[Kid Home]]</f>
        <v>No</v>
      </c>
      <c r="K1017" t="str">
        <f>Table5[[#This Row],[TennHome]]</f>
        <v>Yes</v>
      </c>
    </row>
    <row r="1018" spans="1:11" ht="16.5" x14ac:dyDescent="0.3">
      <c r="A1018" s="6">
        <f>Table2[[#This Row],[MntWines]]</f>
        <v>30</v>
      </c>
      <c r="B1018" s="6">
        <f>Table2[[#This Row],[MntFruits]]</f>
        <v>0</v>
      </c>
      <c r="C1018" s="6">
        <f>Table2[[#This Row],[MntMeatProducts]]</f>
        <v>11</v>
      </c>
      <c r="D1018" s="6">
        <f>Table2[[#This Row],[MntFishProducts]]</f>
        <v>0</v>
      </c>
      <c r="E1018" s="6">
        <f>Table2[[#This Row],[MntSweetProducts]]</f>
        <v>0</v>
      </c>
      <c r="F1018" s="6">
        <f>Table2[[#This Row],[MntGoldProds]]</f>
        <v>3</v>
      </c>
      <c r="G1018" s="8">
        <f>Table5[[#This Row],[Age]]</f>
        <v>43</v>
      </c>
      <c r="H1018" s="17" t="s">
        <v>33</v>
      </c>
      <c r="I1018" s="16" t="str">
        <f>IF(AND(People!$J1018&gt;=16,People!$J1018&lt;=25),"16-25",IF(AND(People!$J1018&gt;=26,People!$J1018&lt;=35),"26-35",IF(AND(People!$J1018&gt;=36,People!$J1018&lt;=45),"36-45",IF(AND(People!$J1018&gt;=46,People!$J1018&lt;=55),"46-55",IF(AND(People!$J1018&gt;=56,People!$J1018&lt;=65),"56-65",IF(AND(People!$J1018&gt;=66,People!$J1018&lt;=75),"66-75","ALL"))))))</f>
        <v>36-45</v>
      </c>
      <c r="J1018" t="str">
        <f>Table5[[#This Row],[Kid Home]]</f>
        <v>Yes</v>
      </c>
      <c r="K1018" t="str">
        <f>Table5[[#This Row],[TennHome]]</f>
        <v>Yes</v>
      </c>
    </row>
    <row r="1019" spans="1:11" ht="16.5" x14ac:dyDescent="0.3">
      <c r="A1019" s="4">
        <f>Table2[[#This Row],[MntWines]]</f>
        <v>90</v>
      </c>
      <c r="B1019" s="4">
        <f>Table2[[#This Row],[MntFruits]]</f>
        <v>67</v>
      </c>
      <c r="C1019" s="4">
        <f>Table2[[#This Row],[MntMeatProducts]]</f>
        <v>165</v>
      </c>
      <c r="D1019" s="4">
        <f>Table2[[#This Row],[MntFishProducts]]</f>
        <v>30</v>
      </c>
      <c r="E1019" s="4">
        <f>Table2[[#This Row],[MntSweetProducts]]</f>
        <v>43</v>
      </c>
      <c r="F1019" s="4">
        <f>Table2[[#This Row],[MntGoldProds]]</f>
        <v>11</v>
      </c>
      <c r="G1019" s="8">
        <f>Table5[[#This Row],[Age]]</f>
        <v>63</v>
      </c>
      <c r="H1019" s="2" t="s">
        <v>31</v>
      </c>
      <c r="I1019" s="16" t="str">
        <f>IF(AND(People!$J1019&gt;=16,People!$J1019&lt;=25),"16-25",IF(AND(People!$J1019&gt;=26,People!$J1019&lt;=35),"26-35",IF(AND(People!$J1019&gt;=36,People!$J1019&lt;=45),"36-45",IF(AND(People!$J1019&gt;=46,People!$J1019&lt;=55),"46-55",IF(AND(People!$J1019&gt;=56,People!$J1019&lt;=65),"56-65",IF(AND(People!$J1019&gt;=66,People!$J1019&lt;=75),"66-75","ALL"))))))</f>
        <v>56-65</v>
      </c>
      <c r="J1019" t="str">
        <f>Table5[[#This Row],[Kid Home]]</f>
        <v>No</v>
      </c>
      <c r="K1019" t="str">
        <f>Table5[[#This Row],[TennHome]]</f>
        <v>No</v>
      </c>
    </row>
    <row r="1020" spans="1:11" ht="16.5" x14ac:dyDescent="0.3">
      <c r="A1020" s="6">
        <f>Table2[[#This Row],[MntWines]]</f>
        <v>635</v>
      </c>
      <c r="B1020" s="6">
        <f>Table2[[#This Row],[MntFruits]]</f>
        <v>114</v>
      </c>
      <c r="C1020" s="6">
        <f>Table2[[#This Row],[MntMeatProducts]]</f>
        <v>254</v>
      </c>
      <c r="D1020" s="6">
        <f>Table2[[#This Row],[MntFishProducts]]</f>
        <v>132</v>
      </c>
      <c r="E1020" s="6">
        <f>Table2[[#This Row],[MntSweetProducts]]</f>
        <v>152</v>
      </c>
      <c r="F1020" s="6">
        <f>Table2[[#This Row],[MntGoldProds]]</f>
        <v>76</v>
      </c>
      <c r="G1020" s="8">
        <f>Table5[[#This Row],[Age]]</f>
        <v>49</v>
      </c>
      <c r="H1020" s="17" t="s">
        <v>33</v>
      </c>
      <c r="I1020" s="16" t="str">
        <f>IF(AND(People!$J1020&gt;=16,People!$J1020&lt;=25),"16-25",IF(AND(People!$J1020&gt;=26,People!$J1020&lt;=35),"26-35",IF(AND(People!$J1020&gt;=36,People!$J1020&lt;=45),"36-45",IF(AND(People!$J1020&gt;=46,People!$J1020&lt;=55),"46-55",IF(AND(People!$J1020&gt;=56,People!$J1020&lt;=65),"56-65",IF(AND(People!$J1020&gt;=66,People!$J1020&lt;=75),"66-75","ALL"))))))</f>
        <v>46-55</v>
      </c>
      <c r="J1020" t="str">
        <f>Table5[[#This Row],[Kid Home]]</f>
        <v>No</v>
      </c>
      <c r="K1020" t="str">
        <f>Table5[[#This Row],[TennHome]]</f>
        <v>No</v>
      </c>
    </row>
    <row r="1021" spans="1:11" ht="16.5" x14ac:dyDescent="0.3">
      <c r="A1021" s="4">
        <f>Table2[[#This Row],[MntWines]]</f>
        <v>127</v>
      </c>
      <c r="B1021" s="4">
        <f>Table2[[#This Row],[MntFruits]]</f>
        <v>4</v>
      </c>
      <c r="C1021" s="4">
        <f>Table2[[#This Row],[MntMeatProducts]]</f>
        <v>73</v>
      </c>
      <c r="D1021" s="4">
        <f>Table2[[#This Row],[MntFishProducts]]</f>
        <v>15</v>
      </c>
      <c r="E1021" s="4">
        <f>Table2[[#This Row],[MntSweetProducts]]</f>
        <v>6</v>
      </c>
      <c r="F1021" s="4">
        <f>Table2[[#This Row],[MntGoldProds]]</f>
        <v>11</v>
      </c>
      <c r="G1021" s="8">
        <f>Table5[[#This Row],[Age]]</f>
        <v>44</v>
      </c>
      <c r="H1021" s="2" t="s">
        <v>30</v>
      </c>
      <c r="I1021" s="16" t="str">
        <f>IF(AND(People!$J1021&gt;=16,People!$J1021&lt;=25),"16-25",IF(AND(People!$J1021&gt;=26,People!$J1021&lt;=35),"26-35",IF(AND(People!$J1021&gt;=36,People!$J1021&lt;=45),"36-45",IF(AND(People!$J1021&gt;=46,People!$J1021&lt;=55),"46-55",IF(AND(People!$J1021&gt;=56,People!$J1021&lt;=65),"56-65",IF(AND(People!$J1021&gt;=66,People!$J1021&lt;=75),"66-75","ALL"))))))</f>
        <v>36-45</v>
      </c>
      <c r="J1021" t="str">
        <f>Table5[[#This Row],[Kid Home]]</f>
        <v>No</v>
      </c>
      <c r="K1021" t="str">
        <f>Table5[[#This Row],[TennHome]]</f>
        <v>No</v>
      </c>
    </row>
    <row r="1022" spans="1:11" ht="16.5" x14ac:dyDescent="0.3">
      <c r="A1022" s="6">
        <f>Table2[[#This Row],[MntWines]]</f>
        <v>13</v>
      </c>
      <c r="B1022" s="6">
        <f>Table2[[#This Row],[MntFruits]]</f>
        <v>3</v>
      </c>
      <c r="C1022" s="6">
        <f>Table2[[#This Row],[MntMeatProducts]]</f>
        <v>6</v>
      </c>
      <c r="D1022" s="6">
        <f>Table2[[#This Row],[MntFishProducts]]</f>
        <v>6</v>
      </c>
      <c r="E1022" s="6">
        <f>Table2[[#This Row],[MntSweetProducts]]</f>
        <v>5</v>
      </c>
      <c r="F1022" s="6">
        <f>Table2[[#This Row],[MntGoldProds]]</f>
        <v>6</v>
      </c>
      <c r="G1022" s="8">
        <f>Table5[[#This Row],[Age]]</f>
        <v>40</v>
      </c>
      <c r="H1022" s="17" t="s">
        <v>33</v>
      </c>
      <c r="I1022" s="16" t="str">
        <f>IF(AND(People!$J1022&gt;=16,People!$J1022&lt;=25),"16-25",IF(AND(People!$J1022&gt;=26,People!$J1022&lt;=35),"26-35",IF(AND(People!$J1022&gt;=36,People!$J1022&lt;=45),"36-45",IF(AND(People!$J1022&gt;=46,People!$J1022&lt;=55),"46-55",IF(AND(People!$J1022&gt;=56,People!$J1022&lt;=65),"56-65",IF(AND(People!$J1022&gt;=66,People!$J1022&lt;=75),"66-75","ALL"))))))</f>
        <v>36-45</v>
      </c>
      <c r="J1022" t="str">
        <f>Table5[[#This Row],[Kid Home]]</f>
        <v>Yes</v>
      </c>
      <c r="K1022" t="str">
        <f>Table5[[#This Row],[TennHome]]</f>
        <v>No</v>
      </c>
    </row>
    <row r="1023" spans="1:11" ht="16.5" x14ac:dyDescent="0.3">
      <c r="A1023" s="4">
        <f>Table2[[#This Row],[MntWines]]</f>
        <v>18</v>
      </c>
      <c r="B1023" s="4">
        <f>Table2[[#This Row],[MntFruits]]</f>
        <v>42</v>
      </c>
      <c r="C1023" s="4">
        <f>Table2[[#This Row],[MntMeatProducts]]</f>
        <v>24</v>
      </c>
      <c r="D1023" s="4">
        <f>Table2[[#This Row],[MntFishProducts]]</f>
        <v>15</v>
      </c>
      <c r="E1023" s="4">
        <f>Table2[[#This Row],[MntSweetProducts]]</f>
        <v>20</v>
      </c>
      <c r="F1023" s="4">
        <f>Table2[[#This Row],[MntGoldProds]]</f>
        <v>18</v>
      </c>
      <c r="G1023" s="8">
        <f>Table5[[#This Row],[Age]]</f>
        <v>37</v>
      </c>
      <c r="H1023" s="2" t="s">
        <v>31</v>
      </c>
      <c r="I1023" s="16" t="str">
        <f>IF(AND(People!$J1023&gt;=16,People!$J1023&lt;=25),"16-25",IF(AND(People!$J1023&gt;=26,People!$J1023&lt;=35),"26-35",IF(AND(People!$J1023&gt;=36,People!$J1023&lt;=45),"36-45",IF(AND(People!$J1023&gt;=46,People!$J1023&lt;=55),"46-55",IF(AND(People!$J1023&gt;=56,People!$J1023&lt;=65),"56-65",IF(AND(People!$J1023&gt;=66,People!$J1023&lt;=75),"66-75","ALL"))))))</f>
        <v>36-45</v>
      </c>
      <c r="J1023" t="str">
        <f>Table5[[#This Row],[Kid Home]]</f>
        <v>No</v>
      </c>
      <c r="K1023" t="str">
        <f>Table5[[#This Row],[TennHome]]</f>
        <v>No</v>
      </c>
    </row>
    <row r="1024" spans="1:11" ht="16.5" x14ac:dyDescent="0.3">
      <c r="A1024" s="6">
        <f>Table2[[#This Row],[MntWines]]</f>
        <v>45</v>
      </c>
      <c r="B1024" s="6">
        <f>Table2[[#This Row],[MntFruits]]</f>
        <v>2</v>
      </c>
      <c r="C1024" s="6">
        <f>Table2[[#This Row],[MntMeatProducts]]</f>
        <v>26</v>
      </c>
      <c r="D1024" s="6">
        <f>Table2[[#This Row],[MntFishProducts]]</f>
        <v>4</v>
      </c>
      <c r="E1024" s="6">
        <f>Table2[[#This Row],[MntSweetProducts]]</f>
        <v>1</v>
      </c>
      <c r="F1024" s="6">
        <f>Table2[[#This Row],[MntGoldProds]]</f>
        <v>1</v>
      </c>
      <c r="G1024" s="8">
        <f>Table5[[#This Row],[Age]]</f>
        <v>41</v>
      </c>
      <c r="H1024" s="17" t="s">
        <v>31</v>
      </c>
      <c r="I1024" s="16" t="str">
        <f>IF(AND(People!$J1024&gt;=16,People!$J1024&lt;=25),"16-25",IF(AND(People!$J1024&gt;=26,People!$J1024&lt;=35),"26-35",IF(AND(People!$J1024&gt;=36,People!$J1024&lt;=45),"36-45",IF(AND(People!$J1024&gt;=46,People!$J1024&lt;=55),"46-55",IF(AND(People!$J1024&gt;=56,People!$J1024&lt;=65),"56-65",IF(AND(People!$J1024&gt;=66,People!$J1024&lt;=75),"66-75","ALL"))))))</f>
        <v>36-45</v>
      </c>
      <c r="J1024" t="str">
        <f>Table5[[#This Row],[Kid Home]]</f>
        <v>Yes</v>
      </c>
      <c r="K1024" t="str">
        <f>Table5[[#This Row],[TennHome]]</f>
        <v>No</v>
      </c>
    </row>
    <row r="1025" spans="1:11" ht="16.5" x14ac:dyDescent="0.3">
      <c r="A1025" s="4">
        <f>Table2[[#This Row],[MntWines]]</f>
        <v>38</v>
      </c>
      <c r="B1025" s="4">
        <f>Table2[[#This Row],[MntFruits]]</f>
        <v>1</v>
      </c>
      <c r="C1025" s="4">
        <f>Table2[[#This Row],[MntMeatProducts]]</f>
        <v>24</v>
      </c>
      <c r="D1025" s="4">
        <f>Table2[[#This Row],[MntFishProducts]]</f>
        <v>0</v>
      </c>
      <c r="E1025" s="4">
        <f>Table2[[#This Row],[MntSweetProducts]]</f>
        <v>0</v>
      </c>
      <c r="F1025" s="4">
        <f>Table2[[#This Row],[MntGoldProds]]</f>
        <v>0</v>
      </c>
      <c r="G1025" s="8">
        <f>Table5[[#This Row],[Age]]</f>
        <v>39</v>
      </c>
      <c r="H1025" s="2" t="s">
        <v>31</v>
      </c>
      <c r="I1025" s="16" t="str">
        <f>IF(AND(People!$J1025&gt;=16,People!$J1025&lt;=25),"16-25",IF(AND(People!$J1025&gt;=26,People!$J1025&lt;=35),"26-35",IF(AND(People!$J1025&gt;=36,People!$J1025&lt;=45),"36-45",IF(AND(People!$J1025&gt;=46,People!$J1025&lt;=55),"46-55",IF(AND(People!$J1025&gt;=56,People!$J1025&lt;=65),"56-65",IF(AND(People!$J1025&gt;=66,People!$J1025&lt;=75),"66-75","ALL"))))))</f>
        <v>36-45</v>
      </c>
      <c r="J1025" t="str">
        <f>Table5[[#This Row],[Kid Home]]</f>
        <v>Yes</v>
      </c>
      <c r="K1025" t="str">
        <f>Table5[[#This Row],[TennHome]]</f>
        <v>No</v>
      </c>
    </row>
    <row r="1026" spans="1:11" ht="16.5" x14ac:dyDescent="0.3">
      <c r="A1026" s="6">
        <f>Table2[[#This Row],[MntWines]]</f>
        <v>986</v>
      </c>
      <c r="B1026" s="6">
        <f>Table2[[#This Row],[MntFruits]]</f>
        <v>36</v>
      </c>
      <c r="C1026" s="6">
        <f>Table2[[#This Row],[MntMeatProducts]]</f>
        <v>168</v>
      </c>
      <c r="D1026" s="6">
        <f>Table2[[#This Row],[MntFishProducts]]</f>
        <v>16</v>
      </c>
      <c r="E1026" s="6">
        <f>Table2[[#This Row],[MntSweetProducts]]</f>
        <v>0</v>
      </c>
      <c r="F1026" s="6">
        <f>Table2[[#This Row],[MntGoldProds]]</f>
        <v>108</v>
      </c>
      <c r="G1026" s="8">
        <f>Table5[[#This Row],[Age]]</f>
        <v>60</v>
      </c>
      <c r="H1026" s="17" t="s">
        <v>33</v>
      </c>
      <c r="I1026" s="16" t="str">
        <f>IF(AND(People!$J1026&gt;=16,People!$J1026&lt;=25),"16-25",IF(AND(People!$J1026&gt;=26,People!$J1026&lt;=35),"26-35",IF(AND(People!$J1026&gt;=36,People!$J1026&lt;=45),"36-45",IF(AND(People!$J1026&gt;=46,People!$J1026&lt;=55),"46-55",IF(AND(People!$J1026&gt;=56,People!$J1026&lt;=65),"56-65",IF(AND(People!$J1026&gt;=66,People!$J1026&lt;=75),"66-75","ALL"))))))</f>
        <v>56-65</v>
      </c>
      <c r="J1026" t="str">
        <f>Table5[[#This Row],[Kid Home]]</f>
        <v>Yes</v>
      </c>
      <c r="K1026" t="str">
        <f>Table5[[#This Row],[TennHome]]</f>
        <v>Yes</v>
      </c>
    </row>
    <row r="1027" spans="1:11" ht="16.5" x14ac:dyDescent="0.3">
      <c r="A1027" s="4">
        <f>Table2[[#This Row],[MntWines]]</f>
        <v>61</v>
      </c>
      <c r="B1027" s="4">
        <f>Table2[[#This Row],[MntFruits]]</f>
        <v>0</v>
      </c>
      <c r="C1027" s="4">
        <f>Table2[[#This Row],[MntMeatProducts]]</f>
        <v>3</v>
      </c>
      <c r="D1027" s="4">
        <f>Table2[[#This Row],[MntFishProducts]]</f>
        <v>0</v>
      </c>
      <c r="E1027" s="4">
        <f>Table2[[#This Row],[MntSweetProducts]]</f>
        <v>0</v>
      </c>
      <c r="F1027" s="4">
        <f>Table2[[#This Row],[MntGoldProds]]</f>
        <v>7</v>
      </c>
      <c r="G1027" s="8">
        <f>Table5[[#This Row],[Age]]</f>
        <v>48</v>
      </c>
      <c r="H1027" s="2" t="s">
        <v>33</v>
      </c>
      <c r="I1027" s="16" t="str">
        <f>IF(AND(People!$J1027&gt;=16,People!$J1027&lt;=25),"16-25",IF(AND(People!$J1027&gt;=26,People!$J1027&lt;=35),"26-35",IF(AND(People!$J1027&gt;=36,People!$J1027&lt;=45),"36-45",IF(AND(People!$J1027&gt;=46,People!$J1027&lt;=55),"46-55",IF(AND(People!$J1027&gt;=56,People!$J1027&lt;=65),"56-65",IF(AND(People!$J1027&gt;=66,People!$J1027&lt;=75),"66-75","ALL"))))))</f>
        <v>46-55</v>
      </c>
      <c r="J1027" t="str">
        <f>Table5[[#This Row],[Kid Home]]</f>
        <v>No</v>
      </c>
      <c r="K1027" t="str">
        <f>Table5[[#This Row],[TennHome]]</f>
        <v>Yes</v>
      </c>
    </row>
    <row r="1028" spans="1:11" ht="16.5" x14ac:dyDescent="0.3">
      <c r="A1028" s="6">
        <f>Table2[[#This Row],[MntWines]]</f>
        <v>4</v>
      </c>
      <c r="B1028" s="6">
        <f>Table2[[#This Row],[MntFruits]]</f>
        <v>9</v>
      </c>
      <c r="C1028" s="6">
        <f>Table2[[#This Row],[MntMeatProducts]]</f>
        <v>16</v>
      </c>
      <c r="D1028" s="6">
        <f>Table2[[#This Row],[MntFishProducts]]</f>
        <v>17</v>
      </c>
      <c r="E1028" s="6">
        <f>Table2[[#This Row],[MntSweetProducts]]</f>
        <v>0</v>
      </c>
      <c r="F1028" s="6">
        <f>Table2[[#This Row],[MntGoldProds]]</f>
        <v>12</v>
      </c>
      <c r="G1028" s="8">
        <f>Table5[[#This Row],[Age]]</f>
        <v>34</v>
      </c>
      <c r="H1028" s="17" t="s">
        <v>30</v>
      </c>
      <c r="I1028" s="16" t="str">
        <f>IF(AND(People!$J1028&gt;=16,People!$J1028&lt;=25),"16-25",IF(AND(People!$J1028&gt;=26,People!$J1028&lt;=35),"26-35",IF(AND(People!$J1028&gt;=36,People!$J1028&lt;=45),"36-45",IF(AND(People!$J1028&gt;=46,People!$J1028&lt;=55),"46-55",IF(AND(People!$J1028&gt;=56,People!$J1028&lt;=65),"56-65",IF(AND(People!$J1028&gt;=66,People!$J1028&lt;=75),"66-75","ALL"))))))</f>
        <v>26-35</v>
      </c>
      <c r="J1028" t="str">
        <f>Table5[[#This Row],[Kid Home]]</f>
        <v>Yes</v>
      </c>
      <c r="K1028" t="str">
        <f>Table5[[#This Row],[TennHome]]</f>
        <v>No</v>
      </c>
    </row>
    <row r="1029" spans="1:11" ht="16.5" x14ac:dyDescent="0.3">
      <c r="A1029" s="4">
        <f>Table2[[#This Row],[MntWines]]</f>
        <v>201</v>
      </c>
      <c r="B1029" s="4">
        <f>Table2[[#This Row],[MntFruits]]</f>
        <v>53</v>
      </c>
      <c r="C1029" s="4">
        <f>Table2[[#This Row],[MntMeatProducts]]</f>
        <v>172</v>
      </c>
      <c r="D1029" s="4">
        <f>Table2[[#This Row],[MntFishProducts]]</f>
        <v>116</v>
      </c>
      <c r="E1029" s="4">
        <f>Table2[[#This Row],[MntSweetProducts]]</f>
        <v>77</v>
      </c>
      <c r="F1029" s="4">
        <f>Table2[[#This Row],[MntGoldProds]]</f>
        <v>83</v>
      </c>
      <c r="G1029" s="8">
        <f>Table5[[#This Row],[Age]]</f>
        <v>46</v>
      </c>
      <c r="H1029" s="2" t="s">
        <v>30</v>
      </c>
      <c r="I1029" s="16" t="str">
        <f>IF(AND(People!$J1029&gt;=16,People!$J1029&lt;=25),"16-25",IF(AND(People!$J1029&gt;=26,People!$J1029&lt;=35),"26-35",IF(AND(People!$J1029&gt;=36,People!$J1029&lt;=45),"36-45",IF(AND(People!$J1029&gt;=46,People!$J1029&lt;=55),"46-55",IF(AND(People!$J1029&gt;=56,People!$J1029&lt;=65),"56-65",IF(AND(People!$J1029&gt;=66,People!$J1029&lt;=75),"66-75","ALL"))))))</f>
        <v>46-55</v>
      </c>
      <c r="J1029" t="str">
        <f>Table5[[#This Row],[Kid Home]]</f>
        <v>No</v>
      </c>
      <c r="K1029" t="str">
        <f>Table5[[#This Row],[TennHome]]</f>
        <v>Yes</v>
      </c>
    </row>
    <row r="1030" spans="1:11" ht="16.5" x14ac:dyDescent="0.3">
      <c r="A1030" s="6">
        <f>Table2[[#This Row],[MntWines]]</f>
        <v>19</v>
      </c>
      <c r="B1030" s="6">
        <f>Table2[[#This Row],[MntFruits]]</f>
        <v>8</v>
      </c>
      <c r="C1030" s="6">
        <f>Table2[[#This Row],[MntMeatProducts]]</f>
        <v>29</v>
      </c>
      <c r="D1030" s="6">
        <f>Table2[[#This Row],[MntFishProducts]]</f>
        <v>0</v>
      </c>
      <c r="E1030" s="6">
        <f>Table2[[#This Row],[MntSweetProducts]]</f>
        <v>12</v>
      </c>
      <c r="F1030" s="6">
        <f>Table2[[#This Row],[MntGoldProds]]</f>
        <v>26</v>
      </c>
      <c r="G1030" s="8">
        <f>Table5[[#This Row],[Age]]</f>
        <v>35</v>
      </c>
      <c r="H1030" s="17" t="s">
        <v>35</v>
      </c>
      <c r="I1030" s="16" t="str">
        <f>IF(AND(People!$J1030&gt;=16,People!$J1030&lt;=25),"16-25",IF(AND(People!$J1030&gt;=26,People!$J1030&lt;=35),"26-35",IF(AND(People!$J1030&gt;=36,People!$J1030&lt;=45),"36-45",IF(AND(People!$J1030&gt;=46,People!$J1030&lt;=55),"46-55",IF(AND(People!$J1030&gt;=56,People!$J1030&lt;=65),"56-65",IF(AND(People!$J1030&gt;=66,People!$J1030&lt;=75),"66-75","ALL"))))))</f>
        <v>26-35</v>
      </c>
      <c r="J1030" t="str">
        <f>Table5[[#This Row],[Kid Home]]</f>
        <v>Yes</v>
      </c>
      <c r="K1030" t="str">
        <f>Table5[[#This Row],[TennHome]]</f>
        <v>No</v>
      </c>
    </row>
    <row r="1031" spans="1:11" ht="16.5" x14ac:dyDescent="0.3">
      <c r="A1031" s="4">
        <f>Table2[[#This Row],[MntWines]]</f>
        <v>4</v>
      </c>
      <c r="B1031" s="4">
        <f>Table2[[#This Row],[MntFruits]]</f>
        <v>8</v>
      </c>
      <c r="C1031" s="4">
        <f>Table2[[#This Row],[MntMeatProducts]]</f>
        <v>11</v>
      </c>
      <c r="D1031" s="4">
        <f>Table2[[#This Row],[MntFishProducts]]</f>
        <v>19</v>
      </c>
      <c r="E1031" s="4">
        <f>Table2[[#This Row],[MntSweetProducts]]</f>
        <v>12</v>
      </c>
      <c r="F1031" s="4">
        <f>Table2[[#This Row],[MntGoldProds]]</f>
        <v>26</v>
      </c>
      <c r="G1031" s="8">
        <f>Table5[[#This Row],[Age]]</f>
        <v>26</v>
      </c>
      <c r="H1031" s="2" t="s">
        <v>31</v>
      </c>
      <c r="I1031" s="16" t="str">
        <f>IF(AND(People!$J1031&gt;=16,People!$J1031&lt;=25),"16-25",IF(AND(People!$J1031&gt;=26,People!$J1031&lt;=35),"26-35",IF(AND(People!$J1031&gt;=36,People!$J1031&lt;=45),"36-45",IF(AND(People!$J1031&gt;=46,People!$J1031&lt;=55),"46-55",IF(AND(People!$J1031&gt;=56,People!$J1031&lt;=65),"56-65",IF(AND(People!$J1031&gt;=66,People!$J1031&lt;=75),"66-75","ALL"))))))</f>
        <v>26-35</v>
      </c>
      <c r="J1031" t="str">
        <f>Table5[[#This Row],[Kid Home]]</f>
        <v>Yes</v>
      </c>
      <c r="K1031" t="str">
        <f>Table5[[#This Row],[TennHome]]</f>
        <v>No</v>
      </c>
    </row>
    <row r="1032" spans="1:11" ht="16.5" x14ac:dyDescent="0.3">
      <c r="A1032" s="6">
        <f>Table2[[#This Row],[MntWines]]</f>
        <v>18</v>
      </c>
      <c r="B1032" s="6">
        <f>Table2[[#This Row],[MntFruits]]</f>
        <v>0</v>
      </c>
      <c r="C1032" s="6">
        <f>Table2[[#This Row],[MntMeatProducts]]</f>
        <v>2</v>
      </c>
      <c r="D1032" s="6">
        <f>Table2[[#This Row],[MntFishProducts]]</f>
        <v>0</v>
      </c>
      <c r="E1032" s="6">
        <f>Table2[[#This Row],[MntSweetProducts]]</f>
        <v>0</v>
      </c>
      <c r="F1032" s="6">
        <f>Table2[[#This Row],[MntGoldProds]]</f>
        <v>2</v>
      </c>
      <c r="G1032" s="8">
        <f>Table5[[#This Row],[Age]]</f>
        <v>55</v>
      </c>
      <c r="H1032" s="17" t="s">
        <v>31</v>
      </c>
      <c r="I1032" s="16" t="str">
        <f>IF(AND(People!$J1032&gt;=16,People!$J1032&lt;=25),"16-25",IF(AND(People!$J1032&gt;=26,People!$J1032&lt;=35),"26-35",IF(AND(People!$J1032&gt;=36,People!$J1032&lt;=45),"36-45",IF(AND(People!$J1032&gt;=46,People!$J1032&lt;=55),"46-55",IF(AND(People!$J1032&gt;=56,People!$J1032&lt;=65),"56-65",IF(AND(People!$J1032&gt;=66,People!$J1032&lt;=75),"66-75","ALL"))))))</f>
        <v>46-55</v>
      </c>
      <c r="J1032" t="str">
        <f>Table5[[#This Row],[Kid Home]]</f>
        <v>No</v>
      </c>
      <c r="K1032" t="str">
        <f>Table5[[#This Row],[TennHome]]</f>
        <v>Yes</v>
      </c>
    </row>
    <row r="1033" spans="1:11" ht="16.5" x14ac:dyDescent="0.3">
      <c r="A1033" s="4">
        <f>Table2[[#This Row],[MntWines]]</f>
        <v>806</v>
      </c>
      <c r="B1033" s="4">
        <f>Table2[[#This Row],[MntFruits]]</f>
        <v>80</v>
      </c>
      <c r="C1033" s="4">
        <f>Table2[[#This Row],[MntMeatProducts]]</f>
        <v>161</v>
      </c>
      <c r="D1033" s="4">
        <f>Table2[[#This Row],[MntFishProducts]]</f>
        <v>120</v>
      </c>
      <c r="E1033" s="4">
        <f>Table2[[#This Row],[MntSweetProducts]]</f>
        <v>11</v>
      </c>
      <c r="F1033" s="4">
        <f>Table2[[#This Row],[MntGoldProds]]</f>
        <v>33</v>
      </c>
      <c r="G1033" s="8">
        <f>Table5[[#This Row],[Age]]</f>
        <v>48</v>
      </c>
      <c r="H1033" s="2" t="s">
        <v>30</v>
      </c>
      <c r="I1033" s="16" t="str">
        <f>IF(AND(People!$J1033&gt;=16,People!$J1033&lt;=25),"16-25",IF(AND(People!$J1033&gt;=26,People!$J1033&lt;=35),"26-35",IF(AND(People!$J1033&gt;=36,People!$J1033&lt;=45),"36-45",IF(AND(People!$J1033&gt;=46,People!$J1033&lt;=55),"46-55",IF(AND(People!$J1033&gt;=56,People!$J1033&lt;=65),"56-65",IF(AND(People!$J1033&gt;=66,People!$J1033&lt;=75),"66-75","ALL"))))))</f>
        <v>46-55</v>
      </c>
      <c r="J1033" t="str">
        <f>Table5[[#This Row],[Kid Home]]</f>
        <v>No</v>
      </c>
      <c r="K1033" t="str">
        <f>Table5[[#This Row],[TennHome]]</f>
        <v>Yes</v>
      </c>
    </row>
    <row r="1034" spans="1:11" ht="16.5" x14ac:dyDescent="0.3">
      <c r="A1034" s="6">
        <f>Table2[[#This Row],[MntWines]]</f>
        <v>380</v>
      </c>
      <c r="B1034" s="6">
        <f>Table2[[#This Row],[MntFruits]]</f>
        <v>98</v>
      </c>
      <c r="C1034" s="6">
        <f>Table2[[#This Row],[MntMeatProducts]]</f>
        <v>733</v>
      </c>
      <c r="D1034" s="6">
        <f>Table2[[#This Row],[MntFishProducts]]</f>
        <v>110</v>
      </c>
      <c r="E1034" s="6">
        <f>Table2[[#This Row],[MntSweetProducts]]</f>
        <v>112</v>
      </c>
      <c r="F1034" s="6">
        <f>Table2[[#This Row],[MntGoldProds]]</f>
        <v>28</v>
      </c>
      <c r="G1034" s="8">
        <f>Table5[[#This Row],[Age]]</f>
        <v>42</v>
      </c>
      <c r="H1034" s="17" t="s">
        <v>31</v>
      </c>
      <c r="I1034" s="16" t="str">
        <f>IF(AND(People!$J1034&gt;=16,People!$J1034&lt;=25),"16-25",IF(AND(People!$J1034&gt;=26,People!$J1034&lt;=35),"26-35",IF(AND(People!$J1034&gt;=36,People!$J1034&lt;=45),"36-45",IF(AND(People!$J1034&gt;=46,People!$J1034&lt;=55),"46-55",IF(AND(People!$J1034&gt;=56,People!$J1034&lt;=65),"56-65",IF(AND(People!$J1034&gt;=66,People!$J1034&lt;=75),"66-75","ALL"))))))</f>
        <v>36-45</v>
      </c>
      <c r="J1034" t="str">
        <f>Table5[[#This Row],[Kid Home]]</f>
        <v>No</v>
      </c>
      <c r="K1034" t="str">
        <f>Table5[[#This Row],[TennHome]]</f>
        <v>No</v>
      </c>
    </row>
    <row r="1035" spans="1:11" ht="16.5" x14ac:dyDescent="0.3">
      <c r="A1035" s="4">
        <f>Table2[[#This Row],[MntWines]]</f>
        <v>576</v>
      </c>
      <c r="B1035" s="4">
        <f>Table2[[#This Row],[MntFruits]]</f>
        <v>172</v>
      </c>
      <c r="C1035" s="4">
        <f>Table2[[#This Row],[MntMeatProducts]]</f>
        <v>961</v>
      </c>
      <c r="D1035" s="4">
        <f>Table2[[#This Row],[MntFishProducts]]</f>
        <v>125</v>
      </c>
      <c r="E1035" s="4">
        <f>Table2[[#This Row],[MntSweetProducts]]</f>
        <v>115</v>
      </c>
      <c r="F1035" s="4">
        <f>Table2[[#This Row],[MntGoldProds]]</f>
        <v>19</v>
      </c>
      <c r="G1035" s="8">
        <f>Table5[[#This Row],[Age]]</f>
        <v>42</v>
      </c>
      <c r="H1035" s="2" t="s">
        <v>33</v>
      </c>
      <c r="I1035" s="16" t="str">
        <f>IF(AND(People!$J1035&gt;=16,People!$J1035&lt;=25),"16-25",IF(AND(People!$J1035&gt;=26,People!$J1035&lt;=35),"26-35",IF(AND(People!$J1035&gt;=36,People!$J1035&lt;=45),"36-45",IF(AND(People!$J1035&gt;=46,People!$J1035&lt;=55),"46-55",IF(AND(People!$J1035&gt;=56,People!$J1035&lt;=65),"56-65",IF(AND(People!$J1035&gt;=66,People!$J1035&lt;=75),"66-75","ALL"))))))</f>
        <v>36-45</v>
      </c>
      <c r="J1035" t="str">
        <f>Table5[[#This Row],[Kid Home]]</f>
        <v>No</v>
      </c>
      <c r="K1035" t="str">
        <f>Table5[[#This Row],[TennHome]]</f>
        <v>No</v>
      </c>
    </row>
    <row r="1036" spans="1:11" ht="16.5" x14ac:dyDescent="0.3">
      <c r="A1036" s="6">
        <f>Table2[[#This Row],[MntWines]]</f>
        <v>458</v>
      </c>
      <c r="B1036" s="6">
        <f>Table2[[#This Row],[MntFruits]]</f>
        <v>81</v>
      </c>
      <c r="C1036" s="6">
        <f>Table2[[#This Row],[MntMeatProducts]]</f>
        <v>356</v>
      </c>
      <c r="D1036" s="6">
        <f>Table2[[#This Row],[MntFishProducts]]</f>
        <v>106</v>
      </c>
      <c r="E1036" s="6">
        <f>Table2[[#This Row],[MntSweetProducts]]</f>
        <v>50</v>
      </c>
      <c r="F1036" s="6">
        <f>Table2[[#This Row],[MntGoldProds]]</f>
        <v>40</v>
      </c>
      <c r="G1036" s="8">
        <f>Table5[[#This Row],[Age]]</f>
        <v>45</v>
      </c>
      <c r="H1036" s="17" t="s">
        <v>33</v>
      </c>
      <c r="I1036" s="16" t="str">
        <f>IF(AND(People!$J1036&gt;=16,People!$J1036&lt;=25),"16-25",IF(AND(People!$J1036&gt;=26,People!$J1036&lt;=35),"26-35",IF(AND(People!$J1036&gt;=36,People!$J1036&lt;=45),"36-45",IF(AND(People!$J1036&gt;=46,People!$J1036&lt;=55),"46-55",IF(AND(People!$J1036&gt;=56,People!$J1036&lt;=65),"56-65",IF(AND(People!$J1036&gt;=66,People!$J1036&lt;=75),"66-75","ALL"))))))</f>
        <v>36-45</v>
      </c>
      <c r="J1036" t="str">
        <f>Table5[[#This Row],[Kid Home]]</f>
        <v>No</v>
      </c>
      <c r="K1036" t="str">
        <f>Table5[[#This Row],[TennHome]]</f>
        <v>No</v>
      </c>
    </row>
    <row r="1037" spans="1:11" ht="16.5" x14ac:dyDescent="0.3">
      <c r="A1037" s="4">
        <f>Table2[[#This Row],[MntWines]]</f>
        <v>5</v>
      </c>
      <c r="B1037" s="4">
        <f>Table2[[#This Row],[MntFruits]]</f>
        <v>10</v>
      </c>
      <c r="C1037" s="4">
        <f>Table2[[#This Row],[MntMeatProducts]]</f>
        <v>13</v>
      </c>
      <c r="D1037" s="4">
        <f>Table2[[#This Row],[MntFishProducts]]</f>
        <v>3</v>
      </c>
      <c r="E1037" s="4">
        <f>Table2[[#This Row],[MntSweetProducts]]</f>
        <v>8</v>
      </c>
      <c r="F1037" s="4">
        <f>Table2[[#This Row],[MntGoldProds]]</f>
        <v>16</v>
      </c>
      <c r="G1037" s="8">
        <f>Table5[[#This Row],[Age]]</f>
        <v>36</v>
      </c>
      <c r="H1037" s="2" t="s">
        <v>30</v>
      </c>
      <c r="I1037" s="16" t="str">
        <f>IF(AND(People!$J1037&gt;=16,People!$J1037&lt;=25),"16-25",IF(AND(People!$J1037&gt;=26,People!$J1037&lt;=35),"26-35",IF(AND(People!$J1037&gt;=36,People!$J1037&lt;=45),"36-45",IF(AND(People!$J1037&gt;=46,People!$J1037&lt;=55),"46-55",IF(AND(People!$J1037&gt;=56,People!$J1037&lt;=65),"56-65",IF(AND(People!$J1037&gt;=66,People!$J1037&lt;=75),"66-75","ALL"))))))</f>
        <v>36-45</v>
      </c>
      <c r="J1037" t="str">
        <f>Table5[[#This Row],[Kid Home]]</f>
        <v>Yes</v>
      </c>
      <c r="K1037" t="str">
        <f>Table5[[#This Row],[TennHome]]</f>
        <v>No</v>
      </c>
    </row>
    <row r="1038" spans="1:11" ht="16.5" x14ac:dyDescent="0.3">
      <c r="A1038" s="6">
        <f>Table2[[#This Row],[MntWines]]</f>
        <v>350</v>
      </c>
      <c r="B1038" s="6">
        <f>Table2[[#This Row],[MntFruits]]</f>
        <v>60</v>
      </c>
      <c r="C1038" s="6">
        <f>Table2[[#This Row],[MntMeatProducts]]</f>
        <v>568</v>
      </c>
      <c r="D1038" s="6">
        <f>Table2[[#This Row],[MntFishProducts]]</f>
        <v>110</v>
      </c>
      <c r="E1038" s="6">
        <f>Table2[[#This Row],[MntSweetProducts]]</f>
        <v>133</v>
      </c>
      <c r="F1038" s="6">
        <f>Table2[[#This Row],[MntGoldProds]]</f>
        <v>145</v>
      </c>
      <c r="G1038" s="8">
        <f>Table5[[#This Row],[Age]]</f>
        <v>41</v>
      </c>
      <c r="H1038" s="17" t="s">
        <v>31</v>
      </c>
      <c r="I1038" s="16" t="str">
        <f>IF(AND(People!$J1038&gt;=16,People!$J1038&lt;=25),"16-25",IF(AND(People!$J1038&gt;=26,People!$J1038&lt;=35),"26-35",IF(AND(People!$J1038&gt;=36,People!$J1038&lt;=45),"36-45",IF(AND(People!$J1038&gt;=46,People!$J1038&lt;=55),"46-55",IF(AND(People!$J1038&gt;=56,People!$J1038&lt;=65),"56-65",IF(AND(People!$J1038&gt;=66,People!$J1038&lt;=75),"66-75","ALL"))))))</f>
        <v>36-45</v>
      </c>
      <c r="J1038" t="str">
        <f>Table5[[#This Row],[Kid Home]]</f>
        <v>No</v>
      </c>
      <c r="K1038" t="str">
        <f>Table5[[#This Row],[TennHome]]</f>
        <v>No</v>
      </c>
    </row>
    <row r="1039" spans="1:11" ht="16.5" x14ac:dyDescent="0.3">
      <c r="A1039" s="4">
        <f>Table2[[#This Row],[MntWines]]</f>
        <v>39</v>
      </c>
      <c r="B1039" s="4">
        <f>Table2[[#This Row],[MntFruits]]</f>
        <v>33</v>
      </c>
      <c r="C1039" s="4">
        <f>Table2[[#This Row],[MntMeatProducts]]</f>
        <v>130</v>
      </c>
      <c r="D1039" s="4">
        <f>Table2[[#This Row],[MntFishProducts]]</f>
        <v>41</v>
      </c>
      <c r="E1039" s="4">
        <f>Table2[[#This Row],[MntSweetProducts]]</f>
        <v>26</v>
      </c>
      <c r="F1039" s="4">
        <f>Table2[[#This Row],[MntGoldProds]]</f>
        <v>44</v>
      </c>
      <c r="G1039" s="8">
        <f>Table5[[#This Row],[Age]]</f>
        <v>32</v>
      </c>
      <c r="H1039" s="2" t="s">
        <v>30</v>
      </c>
      <c r="I1039" s="16" t="str">
        <f>IF(AND(People!$J1039&gt;=16,People!$J1039&lt;=25),"16-25",IF(AND(People!$J1039&gt;=26,People!$J1039&lt;=35),"26-35",IF(AND(People!$J1039&gt;=36,People!$J1039&lt;=45),"36-45",IF(AND(People!$J1039&gt;=46,People!$J1039&lt;=55),"46-55",IF(AND(People!$J1039&gt;=56,People!$J1039&lt;=65),"56-65",IF(AND(People!$J1039&gt;=66,People!$J1039&lt;=75),"66-75","ALL"))))))</f>
        <v>26-35</v>
      </c>
      <c r="J1039" t="str">
        <f>Table5[[#This Row],[Kid Home]]</f>
        <v>No</v>
      </c>
      <c r="K1039" t="str">
        <f>Table5[[#This Row],[TennHome]]</f>
        <v>No</v>
      </c>
    </row>
    <row r="1040" spans="1:11" ht="16.5" x14ac:dyDescent="0.3">
      <c r="A1040" s="6">
        <f>Table2[[#This Row],[MntWines]]</f>
        <v>26</v>
      </c>
      <c r="B1040" s="6">
        <f>Table2[[#This Row],[MntFruits]]</f>
        <v>1</v>
      </c>
      <c r="C1040" s="6">
        <f>Table2[[#This Row],[MntMeatProducts]]</f>
        <v>16</v>
      </c>
      <c r="D1040" s="6">
        <f>Table2[[#This Row],[MntFishProducts]]</f>
        <v>2</v>
      </c>
      <c r="E1040" s="6">
        <f>Table2[[#This Row],[MntSweetProducts]]</f>
        <v>2</v>
      </c>
      <c r="F1040" s="6">
        <f>Table2[[#This Row],[MntGoldProds]]</f>
        <v>15</v>
      </c>
      <c r="G1040" s="8">
        <f>Table5[[#This Row],[Age]]</f>
        <v>56</v>
      </c>
      <c r="H1040" s="17" t="s">
        <v>33</v>
      </c>
      <c r="I1040" s="16" t="str">
        <f>IF(AND(People!$J1040&gt;=16,People!$J1040&lt;=25),"16-25",IF(AND(People!$J1040&gt;=26,People!$J1040&lt;=35),"26-35",IF(AND(People!$J1040&gt;=36,People!$J1040&lt;=45),"36-45",IF(AND(People!$J1040&gt;=46,People!$J1040&lt;=55),"46-55",IF(AND(People!$J1040&gt;=56,People!$J1040&lt;=65),"56-65",IF(AND(People!$J1040&gt;=66,People!$J1040&lt;=75),"66-75","ALL"))))))</f>
        <v>56-65</v>
      </c>
      <c r="J1040" t="str">
        <f>Table5[[#This Row],[Kid Home]]</f>
        <v>Yes</v>
      </c>
      <c r="K1040" t="str">
        <f>Table5[[#This Row],[TennHome]]</f>
        <v>Yes</v>
      </c>
    </row>
    <row r="1041" spans="1:11" ht="16.5" x14ac:dyDescent="0.3">
      <c r="A1041" s="4">
        <f>Table2[[#This Row],[MntWines]]</f>
        <v>68</v>
      </c>
      <c r="B1041" s="4">
        <f>Table2[[#This Row],[MntFruits]]</f>
        <v>0</v>
      </c>
      <c r="C1041" s="4">
        <f>Table2[[#This Row],[MntMeatProducts]]</f>
        <v>16</v>
      </c>
      <c r="D1041" s="4">
        <f>Table2[[#This Row],[MntFishProducts]]</f>
        <v>0</v>
      </c>
      <c r="E1041" s="4">
        <f>Table2[[#This Row],[MntSweetProducts]]</f>
        <v>0</v>
      </c>
      <c r="F1041" s="4">
        <f>Table2[[#This Row],[MntGoldProds]]</f>
        <v>8</v>
      </c>
      <c r="G1041" s="8">
        <f>Table5[[#This Row],[Age]]</f>
        <v>41</v>
      </c>
      <c r="H1041" s="2" t="s">
        <v>33</v>
      </c>
      <c r="I1041" s="16" t="str">
        <f>IF(AND(People!$J1041&gt;=16,People!$J1041&lt;=25),"16-25",IF(AND(People!$J1041&gt;=26,People!$J1041&lt;=35),"26-35",IF(AND(People!$J1041&gt;=36,People!$J1041&lt;=45),"36-45",IF(AND(People!$J1041&gt;=46,People!$J1041&lt;=55),"46-55",IF(AND(People!$J1041&gt;=56,People!$J1041&lt;=65),"56-65",IF(AND(People!$J1041&gt;=66,People!$J1041&lt;=75),"66-75","ALL"))))))</f>
        <v>36-45</v>
      </c>
      <c r="J1041" t="str">
        <f>Table5[[#This Row],[Kid Home]]</f>
        <v>Yes</v>
      </c>
      <c r="K1041" t="str">
        <f>Table5[[#This Row],[TennHome]]</f>
        <v>Yes</v>
      </c>
    </row>
    <row r="1042" spans="1:11" ht="16.5" x14ac:dyDescent="0.3">
      <c r="A1042" s="6">
        <f>Table2[[#This Row],[MntWines]]</f>
        <v>45</v>
      </c>
      <c r="B1042" s="6">
        <f>Table2[[#This Row],[MntFruits]]</f>
        <v>3</v>
      </c>
      <c r="C1042" s="6">
        <f>Table2[[#This Row],[MntMeatProducts]]</f>
        <v>9</v>
      </c>
      <c r="D1042" s="6">
        <f>Table2[[#This Row],[MntFishProducts]]</f>
        <v>4</v>
      </c>
      <c r="E1042" s="6">
        <f>Table2[[#This Row],[MntSweetProducts]]</f>
        <v>4</v>
      </c>
      <c r="F1042" s="6">
        <f>Table2[[#This Row],[MntGoldProds]]</f>
        <v>7</v>
      </c>
      <c r="G1042" s="8">
        <f>Table5[[#This Row],[Age]]</f>
        <v>43</v>
      </c>
      <c r="H1042" s="17" t="s">
        <v>33</v>
      </c>
      <c r="I1042" s="16" t="str">
        <f>IF(AND(People!$J1042&gt;=16,People!$J1042&lt;=25),"16-25",IF(AND(People!$J1042&gt;=26,People!$J1042&lt;=35),"26-35",IF(AND(People!$J1042&gt;=36,People!$J1042&lt;=45),"36-45",IF(AND(People!$J1042&gt;=46,People!$J1042&lt;=55),"46-55",IF(AND(People!$J1042&gt;=56,People!$J1042&lt;=65),"56-65",IF(AND(People!$J1042&gt;=66,People!$J1042&lt;=75),"66-75","ALL"))))))</f>
        <v>36-45</v>
      </c>
      <c r="J1042" t="str">
        <f>Table5[[#This Row],[Kid Home]]</f>
        <v>Yes</v>
      </c>
      <c r="K1042" t="str">
        <f>Table5[[#This Row],[TennHome]]</f>
        <v>No</v>
      </c>
    </row>
    <row r="1043" spans="1:11" ht="16.5" x14ac:dyDescent="0.3">
      <c r="A1043" s="4">
        <f>Table2[[#This Row],[MntWines]]</f>
        <v>359</v>
      </c>
      <c r="B1043" s="4">
        <f>Table2[[#This Row],[MntFruits]]</f>
        <v>0</v>
      </c>
      <c r="C1043" s="4">
        <f>Table2[[#This Row],[MntMeatProducts]]</f>
        <v>134</v>
      </c>
      <c r="D1043" s="4">
        <f>Table2[[#This Row],[MntFishProducts]]</f>
        <v>13</v>
      </c>
      <c r="E1043" s="4">
        <f>Table2[[#This Row],[MntSweetProducts]]</f>
        <v>26</v>
      </c>
      <c r="F1043" s="4">
        <f>Table2[[#This Row],[MntGoldProds]]</f>
        <v>123</v>
      </c>
      <c r="G1043" s="8">
        <f>Table5[[#This Row],[Age]]</f>
        <v>60</v>
      </c>
      <c r="H1043" s="2" t="s">
        <v>33</v>
      </c>
      <c r="I1043" s="16" t="str">
        <f>IF(AND(People!$J1043&gt;=16,People!$J1043&lt;=25),"16-25",IF(AND(People!$J1043&gt;=26,People!$J1043&lt;=35),"26-35",IF(AND(People!$J1043&gt;=36,People!$J1043&lt;=45),"36-45",IF(AND(People!$J1043&gt;=46,People!$J1043&lt;=55),"46-55",IF(AND(People!$J1043&gt;=56,People!$J1043&lt;=65),"56-65",IF(AND(People!$J1043&gt;=66,People!$J1043&lt;=75),"66-75","ALL"))))))</f>
        <v>56-65</v>
      </c>
      <c r="J1043" t="str">
        <f>Table5[[#This Row],[Kid Home]]</f>
        <v>No</v>
      </c>
      <c r="K1043" t="str">
        <f>Table5[[#This Row],[TennHome]]</f>
        <v>Yes</v>
      </c>
    </row>
    <row r="1044" spans="1:11" ht="16.5" x14ac:dyDescent="0.3">
      <c r="A1044" s="6">
        <f>Table2[[#This Row],[MntWines]]</f>
        <v>403</v>
      </c>
      <c r="B1044" s="6">
        <f>Table2[[#This Row],[MntFruits]]</f>
        <v>24</v>
      </c>
      <c r="C1044" s="6">
        <f>Table2[[#This Row],[MntMeatProducts]]</f>
        <v>29</v>
      </c>
      <c r="D1044" s="6">
        <f>Table2[[#This Row],[MntFishProducts]]</f>
        <v>6</v>
      </c>
      <c r="E1044" s="6">
        <f>Table2[[#This Row],[MntSweetProducts]]</f>
        <v>24</v>
      </c>
      <c r="F1044" s="6">
        <f>Table2[[#This Row],[MntGoldProds]]</f>
        <v>218</v>
      </c>
      <c r="G1044" s="8">
        <f>Table5[[#This Row],[Age]]</f>
        <v>55</v>
      </c>
      <c r="H1044" s="17" t="s">
        <v>30</v>
      </c>
      <c r="I1044" s="16" t="str">
        <f>IF(AND(People!$J1044&gt;=16,People!$J1044&lt;=25),"16-25",IF(AND(People!$J1044&gt;=26,People!$J1044&lt;=35),"26-35",IF(AND(People!$J1044&gt;=36,People!$J1044&lt;=45),"36-45",IF(AND(People!$J1044&gt;=46,People!$J1044&lt;=55),"46-55",IF(AND(People!$J1044&gt;=56,People!$J1044&lt;=65),"56-65",IF(AND(People!$J1044&gt;=66,People!$J1044&lt;=75),"66-75","ALL"))))))</f>
        <v>46-55</v>
      </c>
      <c r="J1044" t="str">
        <f>Table5[[#This Row],[Kid Home]]</f>
        <v>No</v>
      </c>
      <c r="K1044" t="str">
        <f>Table5[[#This Row],[TennHome]]</f>
        <v>Yes</v>
      </c>
    </row>
    <row r="1045" spans="1:11" ht="16.5" x14ac:dyDescent="0.3">
      <c r="A1045" s="4">
        <f>Table2[[#This Row],[MntWines]]</f>
        <v>34</v>
      </c>
      <c r="B1045" s="4">
        <f>Table2[[#This Row],[MntFruits]]</f>
        <v>1</v>
      </c>
      <c r="C1045" s="4">
        <f>Table2[[#This Row],[MntMeatProducts]]</f>
        <v>14</v>
      </c>
      <c r="D1045" s="4">
        <f>Table2[[#This Row],[MntFishProducts]]</f>
        <v>0</v>
      </c>
      <c r="E1045" s="4">
        <f>Table2[[#This Row],[MntSweetProducts]]</f>
        <v>0</v>
      </c>
      <c r="F1045" s="4">
        <f>Table2[[#This Row],[MntGoldProds]]</f>
        <v>5</v>
      </c>
      <c r="G1045" s="8">
        <f>Table5[[#This Row],[Age]]</f>
        <v>58</v>
      </c>
      <c r="H1045" s="2" t="s">
        <v>31</v>
      </c>
      <c r="I1045" s="16" t="str">
        <f>IF(AND(People!$J1045&gt;=16,People!$J1045&lt;=25),"16-25",IF(AND(People!$J1045&gt;=26,People!$J1045&lt;=35),"26-35",IF(AND(People!$J1045&gt;=36,People!$J1045&lt;=45),"36-45",IF(AND(People!$J1045&gt;=46,People!$J1045&lt;=55),"46-55",IF(AND(People!$J1045&gt;=56,People!$J1045&lt;=65),"56-65",IF(AND(People!$J1045&gt;=66,People!$J1045&lt;=75),"66-75","ALL"))))))</f>
        <v>56-65</v>
      </c>
      <c r="J1045" t="str">
        <f>Table5[[#This Row],[Kid Home]]</f>
        <v>Yes</v>
      </c>
      <c r="K1045" t="str">
        <f>Table5[[#This Row],[TennHome]]</f>
        <v>Yes</v>
      </c>
    </row>
    <row r="1046" spans="1:11" ht="16.5" x14ac:dyDescent="0.3">
      <c r="A1046" s="6">
        <f>Table2[[#This Row],[MntWines]]</f>
        <v>73</v>
      </c>
      <c r="B1046" s="6">
        <f>Table2[[#This Row],[MntFruits]]</f>
        <v>18</v>
      </c>
      <c r="C1046" s="6">
        <f>Table2[[#This Row],[MntMeatProducts]]</f>
        <v>66</v>
      </c>
      <c r="D1046" s="6">
        <f>Table2[[#This Row],[MntFishProducts]]</f>
        <v>7</v>
      </c>
      <c r="E1046" s="6">
        <f>Table2[[#This Row],[MntSweetProducts]]</f>
        <v>12</v>
      </c>
      <c r="F1046" s="6">
        <f>Table2[[#This Row],[MntGoldProds]]</f>
        <v>2</v>
      </c>
      <c r="G1046" s="8">
        <f>Table5[[#This Row],[Age]]</f>
        <v>21</v>
      </c>
      <c r="H1046" s="17" t="s">
        <v>31</v>
      </c>
      <c r="I1046" s="16" t="str">
        <f>IF(AND(People!$J1046&gt;=16,People!$J1046&lt;=25),"16-25",IF(AND(People!$J1046&gt;=26,People!$J1046&lt;=35),"26-35",IF(AND(People!$J1046&gt;=36,People!$J1046&lt;=45),"36-45",IF(AND(People!$J1046&gt;=46,People!$J1046&lt;=55),"46-55",IF(AND(People!$J1046&gt;=56,People!$J1046&lt;=65),"56-65",IF(AND(People!$J1046&gt;=66,People!$J1046&lt;=75),"66-75","ALL"))))))</f>
        <v>16-25</v>
      </c>
      <c r="J1046" t="str">
        <f>Table5[[#This Row],[Kid Home]]</f>
        <v>No</v>
      </c>
      <c r="K1046" t="str">
        <f>Table5[[#This Row],[TennHome]]</f>
        <v>No</v>
      </c>
    </row>
    <row r="1047" spans="1:11" ht="16.5" x14ac:dyDescent="0.3">
      <c r="A1047" s="4">
        <f>Table2[[#This Row],[MntWines]]</f>
        <v>292</v>
      </c>
      <c r="B1047" s="4">
        <f>Table2[[#This Row],[MntFruits]]</f>
        <v>30</v>
      </c>
      <c r="C1047" s="4">
        <f>Table2[[#This Row],[MntMeatProducts]]</f>
        <v>415</v>
      </c>
      <c r="D1047" s="4">
        <f>Table2[[#This Row],[MntFishProducts]]</f>
        <v>63</v>
      </c>
      <c r="E1047" s="4">
        <f>Table2[[#This Row],[MntSweetProducts]]</f>
        <v>33</v>
      </c>
      <c r="F1047" s="4">
        <f>Table2[[#This Row],[MntGoldProds]]</f>
        <v>200</v>
      </c>
      <c r="G1047" s="8">
        <f>Table5[[#This Row],[Age]]</f>
        <v>52</v>
      </c>
      <c r="H1047" s="2" t="s">
        <v>30</v>
      </c>
      <c r="I1047" s="16" t="str">
        <f>IF(AND(People!$J1047&gt;=16,People!$J1047&lt;=25),"16-25",IF(AND(People!$J1047&gt;=26,People!$J1047&lt;=35),"26-35",IF(AND(People!$J1047&gt;=36,People!$J1047&lt;=45),"36-45",IF(AND(People!$J1047&gt;=46,People!$J1047&lt;=55),"46-55",IF(AND(People!$J1047&gt;=56,People!$J1047&lt;=65),"56-65",IF(AND(People!$J1047&gt;=66,People!$J1047&lt;=75),"66-75","ALL"))))))</f>
        <v>46-55</v>
      </c>
      <c r="J1047" t="str">
        <f>Table5[[#This Row],[Kid Home]]</f>
        <v>No</v>
      </c>
      <c r="K1047" t="str">
        <f>Table5[[#This Row],[TennHome]]</f>
        <v>No</v>
      </c>
    </row>
    <row r="1048" spans="1:11" ht="16.5" x14ac:dyDescent="0.3">
      <c r="A1048" s="6">
        <f>Table2[[#This Row],[MntWines]]</f>
        <v>14</v>
      </c>
      <c r="B1048" s="6">
        <f>Table2[[#This Row],[MntFruits]]</f>
        <v>0</v>
      </c>
      <c r="C1048" s="6">
        <f>Table2[[#This Row],[MntMeatProducts]]</f>
        <v>16</v>
      </c>
      <c r="D1048" s="6">
        <f>Table2[[#This Row],[MntFishProducts]]</f>
        <v>0</v>
      </c>
      <c r="E1048" s="6">
        <f>Table2[[#This Row],[MntSweetProducts]]</f>
        <v>0</v>
      </c>
      <c r="F1048" s="6">
        <f>Table2[[#This Row],[MntGoldProds]]</f>
        <v>6</v>
      </c>
      <c r="G1048" s="8">
        <f>Table5[[#This Row],[Age]]</f>
        <v>27</v>
      </c>
      <c r="H1048" s="17" t="s">
        <v>33</v>
      </c>
      <c r="I1048" s="16" t="str">
        <f>IF(AND(People!$J1048&gt;=16,People!$J1048&lt;=25),"16-25",IF(AND(People!$J1048&gt;=26,People!$J1048&lt;=35),"26-35",IF(AND(People!$J1048&gt;=36,People!$J1048&lt;=45),"36-45",IF(AND(People!$J1048&gt;=46,People!$J1048&lt;=55),"46-55",IF(AND(People!$J1048&gt;=56,People!$J1048&lt;=65),"56-65",IF(AND(People!$J1048&gt;=66,People!$J1048&lt;=75),"66-75","ALL"))))))</f>
        <v>26-35</v>
      </c>
      <c r="J1048" t="str">
        <f>Table5[[#This Row],[Kid Home]]</f>
        <v>Yes</v>
      </c>
      <c r="K1048" t="str">
        <f>Table5[[#This Row],[TennHome]]</f>
        <v>No</v>
      </c>
    </row>
    <row r="1049" spans="1:11" ht="16.5" x14ac:dyDescent="0.3">
      <c r="A1049" s="4">
        <f>Table2[[#This Row],[MntWines]]</f>
        <v>80</v>
      </c>
      <c r="B1049" s="4">
        <f>Table2[[#This Row],[MntFruits]]</f>
        <v>1</v>
      </c>
      <c r="C1049" s="4">
        <f>Table2[[#This Row],[MntMeatProducts]]</f>
        <v>37</v>
      </c>
      <c r="D1049" s="4">
        <f>Table2[[#This Row],[MntFishProducts]]</f>
        <v>0</v>
      </c>
      <c r="E1049" s="4">
        <f>Table2[[#This Row],[MntSweetProducts]]</f>
        <v>1</v>
      </c>
      <c r="F1049" s="4">
        <f>Table2[[#This Row],[MntGoldProds]]</f>
        <v>3</v>
      </c>
      <c r="G1049" s="8">
        <f>Table5[[#This Row],[Age]]</f>
        <v>47</v>
      </c>
      <c r="H1049" s="2" t="s">
        <v>33</v>
      </c>
      <c r="I1049" s="16" t="str">
        <f>IF(AND(People!$J1049&gt;=16,People!$J1049&lt;=25),"16-25",IF(AND(People!$J1049&gt;=26,People!$J1049&lt;=35),"26-35",IF(AND(People!$J1049&gt;=36,People!$J1049&lt;=45),"36-45",IF(AND(People!$J1049&gt;=46,People!$J1049&lt;=55),"46-55",IF(AND(People!$J1049&gt;=56,People!$J1049&lt;=65),"56-65",IF(AND(People!$J1049&gt;=66,People!$J1049&lt;=75),"66-75","ALL"))))))</f>
        <v>46-55</v>
      </c>
      <c r="J1049" t="str">
        <f>Table5[[#This Row],[Kid Home]]</f>
        <v>No</v>
      </c>
      <c r="K1049" t="str">
        <f>Table5[[#This Row],[TennHome]]</f>
        <v>Yes</v>
      </c>
    </row>
    <row r="1050" spans="1:11" ht="16.5" x14ac:dyDescent="0.3">
      <c r="A1050" s="6">
        <f>Table2[[#This Row],[MntWines]]</f>
        <v>30</v>
      </c>
      <c r="B1050" s="6">
        <f>Table2[[#This Row],[MntFruits]]</f>
        <v>11</v>
      </c>
      <c r="C1050" s="6">
        <f>Table2[[#This Row],[MntMeatProducts]]</f>
        <v>33</v>
      </c>
      <c r="D1050" s="6">
        <f>Table2[[#This Row],[MntFishProducts]]</f>
        <v>13</v>
      </c>
      <c r="E1050" s="6">
        <f>Table2[[#This Row],[MntSweetProducts]]</f>
        <v>6</v>
      </c>
      <c r="F1050" s="6">
        <f>Table2[[#This Row],[MntGoldProds]]</f>
        <v>29</v>
      </c>
      <c r="G1050" s="8">
        <f>Table5[[#This Row],[Age]]</f>
        <v>47</v>
      </c>
      <c r="H1050" s="17" t="s">
        <v>31</v>
      </c>
      <c r="I1050" s="16" t="str">
        <f>IF(AND(People!$J1050&gt;=16,People!$J1050&lt;=25),"16-25",IF(AND(People!$J1050&gt;=26,People!$J1050&lt;=35),"26-35",IF(AND(People!$J1050&gt;=36,People!$J1050&lt;=45),"36-45",IF(AND(People!$J1050&gt;=46,People!$J1050&lt;=55),"46-55",IF(AND(People!$J1050&gt;=56,People!$J1050&lt;=65),"56-65",IF(AND(People!$J1050&gt;=66,People!$J1050&lt;=75),"66-75","ALL"))))))</f>
        <v>46-55</v>
      </c>
      <c r="J1050" t="str">
        <f>Table5[[#This Row],[Kid Home]]</f>
        <v>No</v>
      </c>
      <c r="K1050" t="str">
        <f>Table5[[#This Row],[TennHome]]</f>
        <v>Yes</v>
      </c>
    </row>
    <row r="1051" spans="1:11" ht="16.5" x14ac:dyDescent="0.3">
      <c r="A1051" s="4">
        <f>Table2[[#This Row],[MntWines]]</f>
        <v>463</v>
      </c>
      <c r="B1051" s="4">
        <f>Table2[[#This Row],[MntFruits]]</f>
        <v>96</v>
      </c>
      <c r="C1051" s="4">
        <f>Table2[[#This Row],[MntMeatProducts]]</f>
        <v>333</v>
      </c>
      <c r="D1051" s="4">
        <f>Table2[[#This Row],[MntFishProducts]]</f>
        <v>168</v>
      </c>
      <c r="E1051" s="4">
        <f>Table2[[#This Row],[MntSweetProducts]]</f>
        <v>53</v>
      </c>
      <c r="F1051" s="4">
        <f>Table2[[#This Row],[MntGoldProds]]</f>
        <v>10</v>
      </c>
      <c r="G1051" s="8">
        <f>Table5[[#This Row],[Age]]</f>
        <v>53</v>
      </c>
      <c r="H1051" s="2" t="s">
        <v>33</v>
      </c>
      <c r="I1051" s="16" t="str">
        <f>IF(AND(People!$J1051&gt;=16,People!$J1051&lt;=25),"16-25",IF(AND(People!$J1051&gt;=26,People!$J1051&lt;=35),"26-35",IF(AND(People!$J1051&gt;=36,People!$J1051&lt;=45),"36-45",IF(AND(People!$J1051&gt;=46,People!$J1051&lt;=55),"46-55",IF(AND(People!$J1051&gt;=56,People!$J1051&lt;=65),"56-65",IF(AND(People!$J1051&gt;=66,People!$J1051&lt;=75),"66-75","ALL"))))))</f>
        <v>46-55</v>
      </c>
      <c r="J1051" t="str">
        <f>Table5[[#This Row],[Kid Home]]</f>
        <v>No</v>
      </c>
      <c r="K1051" t="str">
        <f>Table5[[#This Row],[TennHome]]</f>
        <v>Yes</v>
      </c>
    </row>
    <row r="1052" spans="1:11" ht="16.5" x14ac:dyDescent="0.3">
      <c r="A1052" s="6">
        <f>Table2[[#This Row],[MntWines]]</f>
        <v>75</v>
      </c>
      <c r="B1052" s="6">
        <f>Table2[[#This Row],[MntFruits]]</f>
        <v>12</v>
      </c>
      <c r="C1052" s="6">
        <f>Table2[[#This Row],[MntMeatProducts]]</f>
        <v>141</v>
      </c>
      <c r="D1052" s="6">
        <f>Table2[[#This Row],[MntFishProducts]]</f>
        <v>43</v>
      </c>
      <c r="E1052" s="6">
        <f>Table2[[#This Row],[MntSweetProducts]]</f>
        <v>39</v>
      </c>
      <c r="F1052" s="6">
        <f>Table2[[#This Row],[MntGoldProds]]</f>
        <v>187</v>
      </c>
      <c r="G1052" s="8">
        <f>Table5[[#This Row],[Age]]</f>
        <v>28</v>
      </c>
      <c r="H1052" s="17" t="s">
        <v>33</v>
      </c>
      <c r="I1052" s="16" t="str">
        <f>IF(AND(People!$J1052&gt;=16,People!$J1052&lt;=25),"16-25",IF(AND(People!$J1052&gt;=26,People!$J1052&lt;=35),"26-35",IF(AND(People!$J1052&gt;=36,People!$J1052&lt;=45),"36-45",IF(AND(People!$J1052&gt;=46,People!$J1052&lt;=55),"46-55",IF(AND(People!$J1052&gt;=56,People!$J1052&lt;=65),"56-65",IF(AND(People!$J1052&gt;=66,People!$J1052&lt;=75),"66-75","ALL"))))))</f>
        <v>26-35</v>
      </c>
      <c r="J1052" t="str">
        <f>Table5[[#This Row],[Kid Home]]</f>
        <v>Yes</v>
      </c>
      <c r="K1052" t="str">
        <f>Table5[[#This Row],[TennHome]]</f>
        <v>No</v>
      </c>
    </row>
    <row r="1053" spans="1:11" ht="16.5" x14ac:dyDescent="0.3">
      <c r="A1053" s="4">
        <f>Table2[[#This Row],[MntWines]]</f>
        <v>538</v>
      </c>
      <c r="B1053" s="4">
        <f>Table2[[#This Row],[MntFruits]]</f>
        <v>13</v>
      </c>
      <c r="C1053" s="4">
        <f>Table2[[#This Row],[MntMeatProducts]]</f>
        <v>91</v>
      </c>
      <c r="D1053" s="4">
        <f>Table2[[#This Row],[MntFishProducts]]</f>
        <v>17</v>
      </c>
      <c r="E1053" s="4">
        <f>Table2[[#This Row],[MntSweetProducts]]</f>
        <v>6</v>
      </c>
      <c r="F1053" s="4">
        <f>Table2[[#This Row],[MntGoldProds]]</f>
        <v>26</v>
      </c>
      <c r="G1053" s="8">
        <f>Table5[[#This Row],[Age]]</f>
        <v>47</v>
      </c>
      <c r="H1053" s="2" t="s">
        <v>31</v>
      </c>
      <c r="I1053" s="16" t="str">
        <f>IF(AND(People!$J1053&gt;=16,People!$J1053&lt;=25),"16-25",IF(AND(People!$J1053&gt;=26,People!$J1053&lt;=35),"26-35",IF(AND(People!$J1053&gt;=36,People!$J1053&lt;=45),"36-45",IF(AND(People!$J1053&gt;=46,People!$J1053&lt;=55),"46-55",IF(AND(People!$J1053&gt;=56,People!$J1053&lt;=65),"56-65",IF(AND(People!$J1053&gt;=66,People!$J1053&lt;=75),"66-75","ALL"))))))</f>
        <v>46-55</v>
      </c>
      <c r="J1053" t="str">
        <f>Table5[[#This Row],[Kid Home]]</f>
        <v>No</v>
      </c>
      <c r="K1053" t="str">
        <f>Table5[[#This Row],[TennHome]]</f>
        <v>Yes</v>
      </c>
    </row>
    <row r="1054" spans="1:11" ht="16.5" x14ac:dyDescent="0.3">
      <c r="A1054" s="6">
        <f>Table2[[#This Row],[MntWines]]</f>
        <v>635</v>
      </c>
      <c r="B1054" s="6">
        <f>Table2[[#This Row],[MntFruits]]</f>
        <v>114</v>
      </c>
      <c r="C1054" s="6">
        <f>Table2[[#This Row],[MntMeatProducts]]</f>
        <v>254</v>
      </c>
      <c r="D1054" s="6">
        <f>Table2[[#This Row],[MntFishProducts]]</f>
        <v>132</v>
      </c>
      <c r="E1054" s="6">
        <f>Table2[[#This Row],[MntSweetProducts]]</f>
        <v>152</v>
      </c>
      <c r="F1054" s="6">
        <f>Table2[[#This Row],[MntGoldProds]]</f>
        <v>76</v>
      </c>
      <c r="G1054" s="8">
        <f>Table5[[#This Row],[Age]]</f>
        <v>49</v>
      </c>
      <c r="H1054" s="17" t="s">
        <v>33</v>
      </c>
      <c r="I1054" s="16" t="str">
        <f>IF(AND(People!$J1054&gt;=16,People!$J1054&lt;=25),"16-25",IF(AND(People!$J1054&gt;=26,People!$J1054&lt;=35),"26-35",IF(AND(People!$J1054&gt;=36,People!$J1054&lt;=45),"36-45",IF(AND(People!$J1054&gt;=46,People!$J1054&lt;=55),"46-55",IF(AND(People!$J1054&gt;=56,People!$J1054&lt;=65),"56-65",IF(AND(People!$J1054&gt;=66,People!$J1054&lt;=75),"66-75","ALL"))))))</f>
        <v>46-55</v>
      </c>
      <c r="J1054" t="str">
        <f>Table5[[#This Row],[Kid Home]]</f>
        <v>No</v>
      </c>
      <c r="K1054" t="str">
        <f>Table5[[#This Row],[TennHome]]</f>
        <v>No</v>
      </c>
    </row>
    <row r="1055" spans="1:11" ht="16.5" x14ac:dyDescent="0.3">
      <c r="A1055" s="4">
        <f>Table2[[#This Row],[MntWines]]</f>
        <v>8</v>
      </c>
      <c r="B1055" s="4">
        <f>Table2[[#This Row],[MntFruits]]</f>
        <v>0</v>
      </c>
      <c r="C1055" s="4">
        <f>Table2[[#This Row],[MntMeatProducts]]</f>
        <v>3</v>
      </c>
      <c r="D1055" s="4">
        <f>Table2[[#This Row],[MntFishProducts]]</f>
        <v>0</v>
      </c>
      <c r="E1055" s="4">
        <f>Table2[[#This Row],[MntSweetProducts]]</f>
        <v>0</v>
      </c>
      <c r="F1055" s="4">
        <f>Table2[[#This Row],[MntGoldProds]]</f>
        <v>1</v>
      </c>
      <c r="G1055" s="8">
        <f>Table5[[#This Row],[Age]]</f>
        <v>48</v>
      </c>
      <c r="H1055" s="2" t="s">
        <v>35</v>
      </c>
      <c r="I1055" s="16" t="str">
        <f>IF(AND(People!$J1055&gt;=16,People!$J1055&lt;=25),"16-25",IF(AND(People!$J1055&gt;=26,People!$J1055&lt;=35),"26-35",IF(AND(People!$J1055&gt;=36,People!$J1055&lt;=45),"36-45",IF(AND(People!$J1055&gt;=46,People!$J1055&lt;=55),"46-55",IF(AND(People!$J1055&gt;=56,People!$J1055&lt;=65),"56-65",IF(AND(People!$J1055&gt;=66,People!$J1055&lt;=75),"66-75","ALL"))))))</f>
        <v>46-55</v>
      </c>
      <c r="J1055" t="str">
        <f>Table5[[#This Row],[Kid Home]]</f>
        <v>Yes</v>
      </c>
      <c r="K1055" t="str">
        <f>Table5[[#This Row],[TennHome]]</f>
        <v>Yes</v>
      </c>
    </row>
    <row r="1056" spans="1:11" ht="16.5" x14ac:dyDescent="0.3">
      <c r="A1056" s="6">
        <f>Table2[[#This Row],[MntWines]]</f>
        <v>1315</v>
      </c>
      <c r="B1056" s="6">
        <f>Table2[[#This Row],[MntFruits]]</f>
        <v>22</v>
      </c>
      <c r="C1056" s="6">
        <f>Table2[[#This Row],[MntMeatProducts]]</f>
        <v>780</v>
      </c>
      <c r="D1056" s="6">
        <f>Table2[[#This Row],[MntFishProducts]]</f>
        <v>145</v>
      </c>
      <c r="E1056" s="6">
        <f>Table2[[#This Row],[MntSweetProducts]]</f>
        <v>0</v>
      </c>
      <c r="F1056" s="6">
        <f>Table2[[#This Row],[MntGoldProds]]</f>
        <v>178</v>
      </c>
      <c r="G1056" s="8">
        <f>Table5[[#This Row],[Age]]</f>
        <v>64</v>
      </c>
      <c r="H1056" s="17" t="s">
        <v>33</v>
      </c>
      <c r="I1056" s="16" t="str">
        <f>IF(AND(People!$J1056&gt;=16,People!$J1056&lt;=25),"16-25",IF(AND(People!$J1056&gt;=26,People!$J1056&lt;=35),"26-35",IF(AND(People!$J1056&gt;=36,People!$J1056&lt;=45),"36-45",IF(AND(People!$J1056&gt;=46,People!$J1056&lt;=55),"46-55",IF(AND(People!$J1056&gt;=56,People!$J1056&lt;=65),"56-65",IF(AND(People!$J1056&gt;=66,People!$J1056&lt;=75),"66-75","ALL"))))))</f>
        <v>56-65</v>
      </c>
      <c r="J1056" t="str">
        <f>Table5[[#This Row],[Kid Home]]</f>
        <v>No</v>
      </c>
      <c r="K1056" t="str">
        <f>Table5[[#This Row],[TennHome]]</f>
        <v>No</v>
      </c>
    </row>
    <row r="1057" spans="1:11" ht="16.5" x14ac:dyDescent="0.3">
      <c r="A1057" s="4">
        <f>Table2[[#This Row],[MntWines]]</f>
        <v>4</v>
      </c>
      <c r="B1057" s="4">
        <f>Table2[[#This Row],[MntFruits]]</f>
        <v>2</v>
      </c>
      <c r="C1057" s="4">
        <f>Table2[[#This Row],[MntMeatProducts]]</f>
        <v>12</v>
      </c>
      <c r="D1057" s="4">
        <f>Table2[[#This Row],[MntFishProducts]]</f>
        <v>7</v>
      </c>
      <c r="E1057" s="4">
        <f>Table2[[#This Row],[MntSweetProducts]]</f>
        <v>5</v>
      </c>
      <c r="F1057" s="4">
        <f>Table2[[#This Row],[MntGoldProds]]</f>
        <v>26</v>
      </c>
      <c r="G1057" s="8">
        <f>Table5[[#This Row],[Age]]</f>
        <v>43</v>
      </c>
      <c r="H1057" s="2" t="s">
        <v>30</v>
      </c>
      <c r="I1057" s="16" t="str">
        <f>IF(AND(People!$J1057&gt;=16,People!$J1057&lt;=25),"16-25",IF(AND(People!$J1057&gt;=26,People!$J1057&lt;=35),"26-35",IF(AND(People!$J1057&gt;=36,People!$J1057&lt;=45),"36-45",IF(AND(People!$J1057&gt;=46,People!$J1057&lt;=55),"46-55",IF(AND(People!$J1057&gt;=56,People!$J1057&lt;=65),"56-65",IF(AND(People!$J1057&gt;=66,People!$J1057&lt;=75),"66-75","ALL"))))))</f>
        <v>36-45</v>
      </c>
      <c r="J1057" t="str">
        <f>Table5[[#This Row],[Kid Home]]</f>
        <v>Yes</v>
      </c>
      <c r="K1057" t="str">
        <f>Table5[[#This Row],[TennHome]]</f>
        <v>Yes</v>
      </c>
    </row>
    <row r="1058" spans="1:11" ht="16.5" x14ac:dyDescent="0.3">
      <c r="A1058" s="6">
        <f>Table2[[#This Row],[MntWines]]</f>
        <v>12</v>
      </c>
      <c r="B1058" s="6">
        <f>Table2[[#This Row],[MntFruits]]</f>
        <v>0</v>
      </c>
      <c r="C1058" s="6">
        <f>Table2[[#This Row],[MntMeatProducts]]</f>
        <v>13</v>
      </c>
      <c r="D1058" s="6">
        <f>Table2[[#This Row],[MntFishProducts]]</f>
        <v>2</v>
      </c>
      <c r="E1058" s="6">
        <f>Table2[[#This Row],[MntSweetProducts]]</f>
        <v>0</v>
      </c>
      <c r="F1058" s="6">
        <f>Table2[[#This Row],[MntGoldProds]]</f>
        <v>10</v>
      </c>
      <c r="G1058" s="8">
        <f>Table5[[#This Row],[Age]]</f>
        <v>30</v>
      </c>
      <c r="H1058" s="17" t="s">
        <v>33</v>
      </c>
      <c r="I1058" s="16" t="str">
        <f>IF(AND(People!$J1058&gt;=16,People!$J1058&lt;=25),"16-25",IF(AND(People!$J1058&gt;=26,People!$J1058&lt;=35),"26-35",IF(AND(People!$J1058&gt;=36,People!$J1058&lt;=45),"36-45",IF(AND(People!$J1058&gt;=46,People!$J1058&lt;=55),"46-55",IF(AND(People!$J1058&gt;=56,People!$J1058&lt;=65),"56-65",IF(AND(People!$J1058&gt;=66,People!$J1058&lt;=75),"66-75","ALL"))))))</f>
        <v>26-35</v>
      </c>
      <c r="J1058" t="str">
        <f>Table5[[#This Row],[Kid Home]]</f>
        <v>Yes</v>
      </c>
      <c r="K1058" t="str">
        <f>Table5[[#This Row],[TennHome]]</f>
        <v>No</v>
      </c>
    </row>
    <row r="1059" spans="1:11" ht="16.5" x14ac:dyDescent="0.3">
      <c r="A1059" s="4">
        <f>Table2[[#This Row],[MntWines]]</f>
        <v>347</v>
      </c>
      <c r="B1059" s="4">
        <f>Table2[[#This Row],[MntFruits]]</f>
        <v>44</v>
      </c>
      <c r="C1059" s="4">
        <f>Table2[[#This Row],[MntMeatProducts]]</f>
        <v>534</v>
      </c>
      <c r="D1059" s="4">
        <f>Table2[[#This Row],[MntFishProducts]]</f>
        <v>17</v>
      </c>
      <c r="E1059" s="4">
        <f>Table2[[#This Row],[MntSweetProducts]]</f>
        <v>0</v>
      </c>
      <c r="F1059" s="4">
        <f>Table2[[#This Row],[MntGoldProds]]</f>
        <v>26</v>
      </c>
      <c r="G1059" s="8">
        <f>Table5[[#This Row],[Age]]</f>
        <v>27</v>
      </c>
      <c r="H1059" s="2" t="s">
        <v>33</v>
      </c>
      <c r="I1059" s="16" t="str">
        <f>IF(AND(People!$J1059&gt;=16,People!$J1059&lt;=25),"16-25",IF(AND(People!$J1059&gt;=26,People!$J1059&lt;=35),"26-35",IF(AND(People!$J1059&gt;=36,People!$J1059&lt;=45),"36-45",IF(AND(People!$J1059&gt;=46,People!$J1059&lt;=55),"46-55",IF(AND(People!$J1059&gt;=56,People!$J1059&lt;=65),"56-65",IF(AND(People!$J1059&gt;=66,People!$J1059&lt;=75),"66-75","ALL"))))))</f>
        <v>26-35</v>
      </c>
      <c r="J1059" t="str">
        <f>Table5[[#This Row],[Kid Home]]</f>
        <v>No</v>
      </c>
      <c r="K1059" t="str">
        <f>Table5[[#This Row],[TennHome]]</f>
        <v>No</v>
      </c>
    </row>
    <row r="1060" spans="1:11" ht="16.5" x14ac:dyDescent="0.3">
      <c r="A1060" s="6">
        <f>Table2[[#This Row],[MntWines]]</f>
        <v>192</v>
      </c>
      <c r="B1060" s="6">
        <f>Table2[[#This Row],[MntFruits]]</f>
        <v>5</v>
      </c>
      <c r="C1060" s="6">
        <f>Table2[[#This Row],[MntMeatProducts]]</f>
        <v>53</v>
      </c>
      <c r="D1060" s="6">
        <f>Table2[[#This Row],[MntFishProducts]]</f>
        <v>0</v>
      </c>
      <c r="E1060" s="6">
        <f>Table2[[#This Row],[MntSweetProducts]]</f>
        <v>5</v>
      </c>
      <c r="F1060" s="6">
        <f>Table2[[#This Row],[MntGoldProds]]</f>
        <v>15</v>
      </c>
      <c r="G1060" s="8">
        <f>Table5[[#This Row],[Age]]</f>
        <v>38</v>
      </c>
      <c r="H1060" s="17" t="s">
        <v>30</v>
      </c>
      <c r="I1060" s="16" t="str">
        <f>IF(AND(People!$J1060&gt;=16,People!$J1060&lt;=25),"16-25",IF(AND(People!$J1060&gt;=26,People!$J1060&lt;=35),"26-35",IF(AND(People!$J1060&gt;=36,People!$J1060&lt;=45),"36-45",IF(AND(People!$J1060&gt;=46,People!$J1060&lt;=55),"46-55",IF(AND(People!$J1060&gt;=56,People!$J1060&lt;=65),"56-65",IF(AND(People!$J1060&gt;=66,People!$J1060&lt;=75),"66-75","ALL"))))))</f>
        <v>36-45</v>
      </c>
      <c r="J1060" t="str">
        <f>Table5[[#This Row],[Kid Home]]</f>
        <v>No</v>
      </c>
      <c r="K1060" t="str">
        <f>Table5[[#This Row],[TennHome]]</f>
        <v>Yes</v>
      </c>
    </row>
    <row r="1061" spans="1:11" ht="16.5" x14ac:dyDescent="0.3">
      <c r="A1061" s="4">
        <f>Table2[[#This Row],[MntWines]]</f>
        <v>241</v>
      </c>
      <c r="B1061" s="4">
        <f>Table2[[#This Row],[MntFruits]]</f>
        <v>0</v>
      </c>
      <c r="C1061" s="4">
        <f>Table2[[#This Row],[MntMeatProducts]]</f>
        <v>12</v>
      </c>
      <c r="D1061" s="4">
        <f>Table2[[#This Row],[MntFishProducts]]</f>
        <v>0</v>
      </c>
      <c r="E1061" s="4">
        <f>Table2[[#This Row],[MntSweetProducts]]</f>
        <v>0</v>
      </c>
      <c r="F1061" s="4">
        <f>Table2[[#This Row],[MntGoldProds]]</f>
        <v>25</v>
      </c>
      <c r="G1061" s="8">
        <f>Table5[[#This Row],[Age]]</f>
        <v>62</v>
      </c>
      <c r="H1061" s="2" t="s">
        <v>31</v>
      </c>
      <c r="I1061" s="16" t="str">
        <f>IF(AND(People!$J1061&gt;=16,People!$J1061&lt;=25),"16-25",IF(AND(People!$J1061&gt;=26,People!$J1061&lt;=35),"26-35",IF(AND(People!$J1061&gt;=36,People!$J1061&lt;=45),"36-45",IF(AND(People!$J1061&gt;=46,People!$J1061&lt;=55),"46-55",IF(AND(People!$J1061&gt;=56,People!$J1061&lt;=65),"56-65",IF(AND(People!$J1061&gt;=66,People!$J1061&lt;=75),"66-75","ALL"))))))</f>
        <v>56-65</v>
      </c>
      <c r="J1061" t="str">
        <f>Table5[[#This Row],[Kid Home]]</f>
        <v>No</v>
      </c>
      <c r="K1061" t="str">
        <f>Table5[[#This Row],[TennHome]]</f>
        <v>No</v>
      </c>
    </row>
    <row r="1062" spans="1:11" ht="16.5" x14ac:dyDescent="0.3">
      <c r="A1062" s="6">
        <f>Table2[[#This Row],[MntWines]]</f>
        <v>631</v>
      </c>
      <c r="B1062" s="6">
        <f>Table2[[#This Row],[MntFruits]]</f>
        <v>28</v>
      </c>
      <c r="C1062" s="6">
        <f>Table2[[#This Row],[MntMeatProducts]]</f>
        <v>491</v>
      </c>
      <c r="D1062" s="6">
        <f>Table2[[#This Row],[MntFishProducts]]</f>
        <v>30</v>
      </c>
      <c r="E1062" s="6">
        <f>Table2[[#This Row],[MntSweetProducts]]</f>
        <v>14</v>
      </c>
      <c r="F1062" s="6">
        <f>Table2[[#This Row],[MntGoldProds]]</f>
        <v>56</v>
      </c>
      <c r="G1062" s="8">
        <f>Table5[[#This Row],[Age]]</f>
        <v>60</v>
      </c>
      <c r="H1062" s="17" t="s">
        <v>33</v>
      </c>
      <c r="I1062" s="16" t="str">
        <f>IF(AND(People!$J1062&gt;=16,People!$J1062&lt;=25),"16-25",IF(AND(People!$J1062&gt;=26,People!$J1062&lt;=35),"26-35",IF(AND(People!$J1062&gt;=36,People!$J1062&lt;=45),"36-45",IF(AND(People!$J1062&gt;=46,People!$J1062&lt;=55),"46-55",IF(AND(People!$J1062&gt;=56,People!$J1062&lt;=65),"56-65",IF(AND(People!$J1062&gt;=66,People!$J1062&lt;=75),"66-75","ALL"))))))</f>
        <v>56-65</v>
      </c>
      <c r="J1062" t="str">
        <f>Table5[[#This Row],[Kid Home]]</f>
        <v>No</v>
      </c>
      <c r="K1062" t="str">
        <f>Table5[[#This Row],[TennHome]]</f>
        <v>No</v>
      </c>
    </row>
    <row r="1063" spans="1:11" ht="16.5" x14ac:dyDescent="0.3">
      <c r="A1063" s="4">
        <f>Table2[[#This Row],[MntWines]]</f>
        <v>336</v>
      </c>
      <c r="B1063" s="4">
        <f>Table2[[#This Row],[MntFruits]]</f>
        <v>28</v>
      </c>
      <c r="C1063" s="4">
        <f>Table2[[#This Row],[MntMeatProducts]]</f>
        <v>282</v>
      </c>
      <c r="D1063" s="4">
        <f>Table2[[#This Row],[MntFishProducts]]</f>
        <v>184</v>
      </c>
      <c r="E1063" s="4">
        <f>Table2[[#This Row],[MntSweetProducts]]</f>
        <v>54</v>
      </c>
      <c r="F1063" s="4">
        <f>Table2[[#This Row],[MntGoldProds]]</f>
        <v>54</v>
      </c>
      <c r="G1063" s="8">
        <f>Table5[[#This Row],[Age]]</f>
        <v>26</v>
      </c>
      <c r="H1063" s="2" t="s">
        <v>31</v>
      </c>
      <c r="I1063" s="16" t="str">
        <f>IF(AND(People!$J1063&gt;=16,People!$J1063&lt;=25),"16-25",IF(AND(People!$J1063&gt;=26,People!$J1063&lt;=35),"26-35",IF(AND(People!$J1063&gt;=36,People!$J1063&lt;=45),"36-45",IF(AND(People!$J1063&gt;=46,People!$J1063&lt;=55),"46-55",IF(AND(People!$J1063&gt;=56,People!$J1063&lt;=65),"56-65",IF(AND(People!$J1063&gt;=66,People!$J1063&lt;=75),"66-75","ALL"))))))</f>
        <v>26-35</v>
      </c>
      <c r="J1063" t="str">
        <f>Table5[[#This Row],[Kid Home]]</f>
        <v>No</v>
      </c>
      <c r="K1063" t="str">
        <f>Table5[[#This Row],[TennHome]]</f>
        <v>No</v>
      </c>
    </row>
    <row r="1064" spans="1:11" ht="16.5" x14ac:dyDescent="0.3">
      <c r="A1064" s="6">
        <f>Table2[[#This Row],[MntWines]]</f>
        <v>1099</v>
      </c>
      <c r="B1064" s="6">
        <f>Table2[[#This Row],[MntFruits]]</f>
        <v>0</v>
      </c>
      <c r="C1064" s="6">
        <f>Table2[[#This Row],[MntMeatProducts]]</f>
        <v>45</v>
      </c>
      <c r="D1064" s="6">
        <f>Table2[[#This Row],[MntFishProducts]]</f>
        <v>0</v>
      </c>
      <c r="E1064" s="6">
        <f>Table2[[#This Row],[MntSweetProducts]]</f>
        <v>0</v>
      </c>
      <c r="F1064" s="6">
        <f>Table2[[#This Row],[MntGoldProds]]</f>
        <v>34</v>
      </c>
      <c r="G1064" s="8">
        <f>Table5[[#This Row],[Age]]</f>
        <v>63</v>
      </c>
      <c r="H1064" s="17" t="s">
        <v>30</v>
      </c>
      <c r="I1064" s="16" t="str">
        <f>IF(AND(People!$J1064&gt;=16,People!$J1064&lt;=25),"16-25",IF(AND(People!$J1064&gt;=26,People!$J1064&lt;=35),"26-35",IF(AND(People!$J1064&gt;=36,People!$J1064&lt;=45),"36-45",IF(AND(People!$J1064&gt;=46,People!$J1064&lt;=55),"46-55",IF(AND(People!$J1064&gt;=56,People!$J1064&lt;=65),"56-65",IF(AND(People!$J1064&gt;=66,People!$J1064&lt;=75),"66-75","ALL"))))))</f>
        <v>56-65</v>
      </c>
      <c r="J1064" t="str">
        <f>Table5[[#This Row],[Kid Home]]</f>
        <v>Yes</v>
      </c>
      <c r="K1064" t="str">
        <f>Table5[[#This Row],[TennHome]]</f>
        <v>Yes</v>
      </c>
    </row>
    <row r="1065" spans="1:11" ht="16.5" x14ac:dyDescent="0.3">
      <c r="A1065" s="4">
        <f>Table2[[#This Row],[MntWines]]</f>
        <v>743</v>
      </c>
      <c r="B1065" s="4">
        <f>Table2[[#This Row],[MntFruits]]</f>
        <v>19</v>
      </c>
      <c r="C1065" s="4">
        <f>Table2[[#This Row],[MntMeatProducts]]</f>
        <v>181</v>
      </c>
      <c r="D1065" s="4">
        <f>Table2[[#This Row],[MntFishProducts]]</f>
        <v>12</v>
      </c>
      <c r="E1065" s="4">
        <f>Table2[[#This Row],[MntSweetProducts]]</f>
        <v>0</v>
      </c>
      <c r="F1065" s="4">
        <f>Table2[[#This Row],[MntGoldProds]]</f>
        <v>200</v>
      </c>
      <c r="G1065" s="8">
        <f>Table5[[#This Row],[Age]]</f>
        <v>55</v>
      </c>
      <c r="H1065" s="2" t="s">
        <v>35</v>
      </c>
      <c r="I1065" s="16" t="str">
        <f>IF(AND(People!$J1065&gt;=16,People!$J1065&lt;=25),"16-25",IF(AND(People!$J1065&gt;=26,People!$J1065&lt;=35),"26-35",IF(AND(People!$J1065&gt;=36,People!$J1065&lt;=45),"36-45",IF(AND(People!$J1065&gt;=46,People!$J1065&lt;=55),"46-55",IF(AND(People!$J1065&gt;=56,People!$J1065&lt;=65),"56-65",IF(AND(People!$J1065&gt;=66,People!$J1065&lt;=75),"66-75","ALL"))))))</f>
        <v>46-55</v>
      </c>
      <c r="J1065" t="str">
        <f>Table5[[#This Row],[Kid Home]]</f>
        <v>No</v>
      </c>
      <c r="K1065" t="str">
        <f>Table5[[#This Row],[TennHome]]</f>
        <v>Yes</v>
      </c>
    </row>
    <row r="1066" spans="1:11" ht="16.5" x14ac:dyDescent="0.3">
      <c r="A1066" s="6">
        <f>Table2[[#This Row],[MntWines]]</f>
        <v>124</v>
      </c>
      <c r="B1066" s="6">
        <f>Table2[[#This Row],[MntFruits]]</f>
        <v>83</v>
      </c>
      <c r="C1066" s="6">
        <f>Table2[[#This Row],[MntMeatProducts]]</f>
        <v>267</v>
      </c>
      <c r="D1066" s="6">
        <f>Table2[[#This Row],[MntFishProducts]]</f>
        <v>85</v>
      </c>
      <c r="E1066" s="6">
        <f>Table2[[#This Row],[MntSweetProducts]]</f>
        <v>59</v>
      </c>
      <c r="F1066" s="6">
        <f>Table2[[#This Row],[MntGoldProds]]</f>
        <v>35</v>
      </c>
      <c r="G1066" s="8">
        <f>Table5[[#This Row],[Age]]</f>
        <v>26</v>
      </c>
      <c r="H1066" s="17" t="s">
        <v>33</v>
      </c>
      <c r="I1066" s="16" t="str">
        <f>IF(AND(People!$J1066&gt;=16,People!$J1066&lt;=25),"16-25",IF(AND(People!$J1066&gt;=26,People!$J1066&lt;=35),"26-35",IF(AND(People!$J1066&gt;=36,People!$J1066&lt;=45),"36-45",IF(AND(People!$J1066&gt;=46,People!$J1066&lt;=55),"46-55",IF(AND(People!$J1066&gt;=56,People!$J1066&lt;=65),"56-65",IF(AND(People!$J1066&gt;=66,People!$J1066&lt;=75),"66-75","ALL"))))))</f>
        <v>26-35</v>
      </c>
      <c r="J1066" t="str">
        <f>Table5[[#This Row],[Kid Home]]</f>
        <v>No</v>
      </c>
      <c r="K1066" t="str">
        <f>Table5[[#This Row],[TennHome]]</f>
        <v>No</v>
      </c>
    </row>
    <row r="1067" spans="1:11" ht="16.5" x14ac:dyDescent="0.3">
      <c r="A1067" s="4">
        <f>Table2[[#This Row],[MntWines]]</f>
        <v>15</v>
      </c>
      <c r="B1067" s="4">
        <f>Table2[[#This Row],[MntFruits]]</f>
        <v>0</v>
      </c>
      <c r="C1067" s="4">
        <f>Table2[[#This Row],[MntMeatProducts]]</f>
        <v>8</v>
      </c>
      <c r="D1067" s="4">
        <f>Table2[[#This Row],[MntFishProducts]]</f>
        <v>4</v>
      </c>
      <c r="E1067" s="4">
        <f>Table2[[#This Row],[MntSweetProducts]]</f>
        <v>2</v>
      </c>
      <c r="F1067" s="4">
        <f>Table2[[#This Row],[MntGoldProds]]</f>
        <v>20</v>
      </c>
      <c r="G1067" s="8">
        <f>Table5[[#This Row],[Age]]</f>
        <v>41</v>
      </c>
      <c r="H1067" s="2" t="s">
        <v>33</v>
      </c>
      <c r="I1067" s="16" t="str">
        <f>IF(AND(People!$J1067&gt;=16,People!$J1067&lt;=25),"16-25",IF(AND(People!$J1067&gt;=26,People!$J1067&lt;=35),"26-35",IF(AND(People!$J1067&gt;=36,People!$J1067&lt;=45),"36-45",IF(AND(People!$J1067&gt;=46,People!$J1067&lt;=55),"46-55",IF(AND(People!$J1067&gt;=56,People!$J1067&lt;=65),"56-65",IF(AND(People!$J1067&gt;=66,People!$J1067&lt;=75),"66-75","ALL"))))))</f>
        <v>36-45</v>
      </c>
      <c r="J1067" t="str">
        <f>Table5[[#This Row],[Kid Home]]</f>
        <v>Yes</v>
      </c>
      <c r="K1067" t="str">
        <f>Table5[[#This Row],[TennHome]]</f>
        <v>Yes</v>
      </c>
    </row>
    <row r="1068" spans="1:11" ht="16.5" x14ac:dyDescent="0.3">
      <c r="A1068" s="6">
        <f>Table2[[#This Row],[MntWines]]</f>
        <v>397</v>
      </c>
      <c r="B1068" s="6">
        <f>Table2[[#This Row],[MntFruits]]</f>
        <v>19</v>
      </c>
      <c r="C1068" s="6">
        <f>Table2[[#This Row],[MntMeatProducts]]</f>
        <v>69</v>
      </c>
      <c r="D1068" s="6">
        <f>Table2[[#This Row],[MntFishProducts]]</f>
        <v>12</v>
      </c>
      <c r="E1068" s="6">
        <f>Table2[[#This Row],[MntSweetProducts]]</f>
        <v>0</v>
      </c>
      <c r="F1068" s="6">
        <f>Table2[[#This Row],[MntGoldProds]]</f>
        <v>9</v>
      </c>
      <c r="G1068" s="8">
        <f>Table5[[#This Row],[Age]]</f>
        <v>50</v>
      </c>
      <c r="H1068" s="17" t="s">
        <v>30</v>
      </c>
      <c r="I1068" s="16" t="str">
        <f>IF(AND(People!$J1068&gt;=16,People!$J1068&lt;=25),"16-25",IF(AND(People!$J1068&gt;=26,People!$J1068&lt;=35),"26-35",IF(AND(People!$J1068&gt;=36,People!$J1068&lt;=45),"36-45",IF(AND(People!$J1068&gt;=46,People!$J1068&lt;=55),"46-55",IF(AND(People!$J1068&gt;=56,People!$J1068&lt;=65),"56-65",IF(AND(People!$J1068&gt;=66,People!$J1068&lt;=75),"66-75","ALL"))))))</f>
        <v>46-55</v>
      </c>
      <c r="J1068" t="str">
        <f>Table5[[#This Row],[Kid Home]]</f>
        <v>No</v>
      </c>
      <c r="K1068" t="str">
        <f>Table5[[#This Row],[TennHome]]</f>
        <v>Yes</v>
      </c>
    </row>
    <row r="1069" spans="1:11" ht="16.5" x14ac:dyDescent="0.3">
      <c r="A1069" s="4">
        <f>Table2[[#This Row],[MntWines]]</f>
        <v>10</v>
      </c>
      <c r="B1069" s="4">
        <f>Table2[[#This Row],[MntFruits]]</f>
        <v>4</v>
      </c>
      <c r="C1069" s="4">
        <f>Table2[[#This Row],[MntMeatProducts]]</f>
        <v>4</v>
      </c>
      <c r="D1069" s="4">
        <f>Table2[[#This Row],[MntFishProducts]]</f>
        <v>3</v>
      </c>
      <c r="E1069" s="4">
        <f>Table2[[#This Row],[MntSweetProducts]]</f>
        <v>3</v>
      </c>
      <c r="F1069" s="4">
        <f>Table2[[#This Row],[MntGoldProds]]</f>
        <v>14</v>
      </c>
      <c r="G1069" s="8">
        <f>Table5[[#This Row],[Age]]</f>
        <v>51</v>
      </c>
      <c r="H1069" s="2" t="s">
        <v>35</v>
      </c>
      <c r="I1069" s="16" t="str">
        <f>IF(AND(People!$J1069&gt;=16,People!$J1069&lt;=25),"16-25",IF(AND(People!$J1069&gt;=26,People!$J1069&lt;=35),"26-35",IF(AND(People!$J1069&gt;=36,People!$J1069&lt;=45),"36-45",IF(AND(People!$J1069&gt;=46,People!$J1069&lt;=55),"46-55",IF(AND(People!$J1069&gt;=56,People!$J1069&lt;=65),"56-65",IF(AND(People!$J1069&gt;=66,People!$J1069&lt;=75),"66-75","ALL"))))))</f>
        <v>46-55</v>
      </c>
      <c r="J1069" t="str">
        <f>Table5[[#This Row],[Kid Home]]</f>
        <v>Yes</v>
      </c>
      <c r="K1069" t="str">
        <f>Table5[[#This Row],[TennHome]]</f>
        <v>Yes</v>
      </c>
    </row>
    <row r="1070" spans="1:11" ht="16.5" x14ac:dyDescent="0.3">
      <c r="A1070" s="6">
        <f>Table2[[#This Row],[MntWines]]</f>
        <v>530</v>
      </c>
      <c r="B1070" s="6">
        <f>Table2[[#This Row],[MntFruits]]</f>
        <v>117</v>
      </c>
      <c r="C1070" s="6">
        <f>Table2[[#This Row],[MntMeatProducts]]</f>
        <v>678</v>
      </c>
      <c r="D1070" s="6">
        <f>Table2[[#This Row],[MntFishProducts]]</f>
        <v>134</v>
      </c>
      <c r="E1070" s="6">
        <f>Table2[[#This Row],[MntSweetProducts]]</f>
        <v>44</v>
      </c>
      <c r="F1070" s="6">
        <f>Table2[[#This Row],[MntGoldProds]]</f>
        <v>147</v>
      </c>
      <c r="G1070" s="8">
        <f>Table5[[#This Row],[Age]]</f>
        <v>22</v>
      </c>
      <c r="H1070" s="17" t="s">
        <v>35</v>
      </c>
      <c r="I1070" s="16" t="str">
        <f>IF(AND(People!$J1070&gt;=16,People!$J1070&lt;=25),"16-25",IF(AND(People!$J1070&gt;=26,People!$J1070&lt;=35),"26-35",IF(AND(People!$J1070&gt;=36,People!$J1070&lt;=45),"36-45",IF(AND(People!$J1070&gt;=46,People!$J1070&lt;=55),"46-55",IF(AND(People!$J1070&gt;=56,People!$J1070&lt;=65),"56-65",IF(AND(People!$J1070&gt;=66,People!$J1070&lt;=75),"66-75","ALL"))))))</f>
        <v>16-25</v>
      </c>
      <c r="J1070" t="str">
        <f>Table5[[#This Row],[Kid Home]]</f>
        <v>No</v>
      </c>
      <c r="K1070" t="str">
        <f>Table5[[#This Row],[TennHome]]</f>
        <v>No</v>
      </c>
    </row>
    <row r="1071" spans="1:11" ht="16.5" x14ac:dyDescent="0.3">
      <c r="A1071" s="4">
        <f>Table2[[#This Row],[MntWines]]</f>
        <v>1215</v>
      </c>
      <c r="B1071" s="4">
        <f>Table2[[#This Row],[MntFruits]]</f>
        <v>33</v>
      </c>
      <c r="C1071" s="4">
        <f>Table2[[#This Row],[MntMeatProducts]]</f>
        <v>249</v>
      </c>
      <c r="D1071" s="4">
        <f>Table2[[#This Row],[MntFishProducts]]</f>
        <v>64</v>
      </c>
      <c r="E1071" s="4">
        <f>Table2[[#This Row],[MntSweetProducts]]</f>
        <v>116</v>
      </c>
      <c r="F1071" s="4">
        <f>Table2[[#This Row],[MntGoldProds]]</f>
        <v>149</v>
      </c>
      <c r="G1071" s="8">
        <f>Table5[[#This Row],[Age]]</f>
        <v>47</v>
      </c>
      <c r="H1071" s="2" t="s">
        <v>33</v>
      </c>
      <c r="I1071" s="16" t="str">
        <f>IF(AND(People!$J1071&gt;=16,People!$J1071&lt;=25),"16-25",IF(AND(People!$J1071&gt;=26,People!$J1071&lt;=35),"26-35",IF(AND(People!$J1071&gt;=36,People!$J1071&lt;=45),"36-45",IF(AND(People!$J1071&gt;=46,People!$J1071&lt;=55),"46-55",IF(AND(People!$J1071&gt;=56,People!$J1071&lt;=65),"56-65",IF(AND(People!$J1071&gt;=66,People!$J1071&lt;=75),"66-75","ALL"))))))</f>
        <v>46-55</v>
      </c>
      <c r="J1071" t="str">
        <f>Table5[[#This Row],[Kid Home]]</f>
        <v>No</v>
      </c>
      <c r="K1071" t="str">
        <f>Table5[[#This Row],[TennHome]]</f>
        <v>Yes</v>
      </c>
    </row>
    <row r="1072" spans="1:11" ht="16.5" x14ac:dyDescent="0.3">
      <c r="A1072" s="6">
        <f>Table2[[#This Row],[MntWines]]</f>
        <v>3</v>
      </c>
      <c r="B1072" s="6">
        <f>Table2[[#This Row],[MntFruits]]</f>
        <v>2</v>
      </c>
      <c r="C1072" s="6">
        <f>Table2[[#This Row],[MntMeatProducts]]</f>
        <v>7</v>
      </c>
      <c r="D1072" s="6">
        <f>Table2[[#This Row],[MntFishProducts]]</f>
        <v>0</v>
      </c>
      <c r="E1072" s="6">
        <f>Table2[[#This Row],[MntSweetProducts]]</f>
        <v>4</v>
      </c>
      <c r="F1072" s="6">
        <f>Table2[[#This Row],[MntGoldProds]]</f>
        <v>2</v>
      </c>
      <c r="G1072" s="8">
        <f>Table5[[#This Row],[Age]]</f>
        <v>56</v>
      </c>
      <c r="H1072" s="17" t="s">
        <v>31</v>
      </c>
      <c r="I1072" s="16" t="str">
        <f>IF(AND(People!$J1072&gt;=16,People!$J1072&lt;=25),"16-25",IF(AND(People!$J1072&gt;=26,People!$J1072&lt;=35),"26-35",IF(AND(People!$J1072&gt;=36,People!$J1072&lt;=45),"36-45",IF(AND(People!$J1072&gt;=46,People!$J1072&lt;=55),"46-55",IF(AND(People!$J1072&gt;=56,People!$J1072&lt;=65),"56-65",IF(AND(People!$J1072&gt;=66,People!$J1072&lt;=75),"66-75","ALL"))))))</f>
        <v>56-65</v>
      </c>
      <c r="J1072" t="str">
        <f>Table5[[#This Row],[Kid Home]]</f>
        <v>No</v>
      </c>
      <c r="K1072" t="str">
        <f>Table5[[#This Row],[TennHome]]</f>
        <v>No</v>
      </c>
    </row>
    <row r="1073" spans="1:11" ht="16.5" x14ac:dyDescent="0.3">
      <c r="A1073" s="4">
        <f>Table2[[#This Row],[MntWines]]</f>
        <v>444</v>
      </c>
      <c r="B1073" s="4">
        <f>Table2[[#This Row],[MntFruits]]</f>
        <v>44</v>
      </c>
      <c r="C1073" s="4">
        <f>Table2[[#This Row],[MntMeatProducts]]</f>
        <v>382</v>
      </c>
      <c r="D1073" s="4">
        <f>Table2[[#This Row],[MntFishProducts]]</f>
        <v>11</v>
      </c>
      <c r="E1073" s="4">
        <f>Table2[[#This Row],[MntSweetProducts]]</f>
        <v>8</v>
      </c>
      <c r="F1073" s="4">
        <f>Table2[[#This Row],[MntGoldProds]]</f>
        <v>17</v>
      </c>
      <c r="G1073" s="8">
        <f>Table5[[#This Row],[Age]]</f>
        <v>36</v>
      </c>
      <c r="H1073" s="2" t="s">
        <v>31</v>
      </c>
      <c r="I1073" s="16" t="str">
        <f>IF(AND(People!$J1073&gt;=16,People!$J1073&lt;=25),"16-25",IF(AND(People!$J1073&gt;=26,People!$J1073&lt;=35),"26-35",IF(AND(People!$J1073&gt;=36,People!$J1073&lt;=45),"36-45",IF(AND(People!$J1073&gt;=46,People!$J1073&lt;=55),"46-55",IF(AND(People!$J1073&gt;=56,People!$J1073&lt;=65),"56-65",IF(AND(People!$J1073&gt;=66,People!$J1073&lt;=75),"66-75","ALL"))))))</f>
        <v>36-45</v>
      </c>
      <c r="J1073" t="str">
        <f>Table5[[#This Row],[Kid Home]]</f>
        <v>No</v>
      </c>
      <c r="K1073" t="str">
        <f>Table5[[#This Row],[TennHome]]</f>
        <v>No</v>
      </c>
    </row>
    <row r="1074" spans="1:11" ht="16.5" x14ac:dyDescent="0.3">
      <c r="A1074" s="6">
        <f>Table2[[#This Row],[MntWines]]</f>
        <v>26</v>
      </c>
      <c r="B1074" s="6">
        <f>Table2[[#This Row],[MntFruits]]</f>
        <v>0</v>
      </c>
      <c r="C1074" s="6">
        <f>Table2[[#This Row],[MntMeatProducts]]</f>
        <v>15</v>
      </c>
      <c r="D1074" s="6">
        <f>Table2[[#This Row],[MntFishProducts]]</f>
        <v>2</v>
      </c>
      <c r="E1074" s="6">
        <f>Table2[[#This Row],[MntSweetProducts]]</f>
        <v>1</v>
      </c>
      <c r="F1074" s="6">
        <f>Table2[[#This Row],[MntGoldProds]]</f>
        <v>2</v>
      </c>
      <c r="G1074" s="8">
        <f>Table5[[#This Row],[Age]]</f>
        <v>43</v>
      </c>
      <c r="H1074" s="17" t="s">
        <v>31</v>
      </c>
      <c r="I1074" s="16" t="str">
        <f>IF(AND(People!$J1074&gt;=16,People!$J1074&lt;=25),"16-25",IF(AND(People!$J1074&gt;=26,People!$J1074&lt;=35),"26-35",IF(AND(People!$J1074&gt;=36,People!$J1074&lt;=45),"36-45",IF(AND(People!$J1074&gt;=46,People!$J1074&lt;=55),"46-55",IF(AND(People!$J1074&gt;=56,People!$J1074&lt;=65),"56-65",IF(AND(People!$J1074&gt;=66,People!$J1074&lt;=75),"66-75","ALL"))))))</f>
        <v>36-45</v>
      </c>
      <c r="J1074" t="str">
        <f>Table5[[#This Row],[Kid Home]]</f>
        <v>Yes</v>
      </c>
      <c r="K1074" t="str">
        <f>Table5[[#This Row],[TennHome]]</f>
        <v>No</v>
      </c>
    </row>
    <row r="1075" spans="1:11" ht="16.5" x14ac:dyDescent="0.3">
      <c r="A1075" s="4">
        <f>Table2[[#This Row],[MntWines]]</f>
        <v>736</v>
      </c>
      <c r="B1075" s="4">
        <f>Table2[[#This Row],[MntFruits]]</f>
        <v>114</v>
      </c>
      <c r="C1075" s="4">
        <f>Table2[[#This Row],[MntMeatProducts]]</f>
        <v>279</v>
      </c>
      <c r="D1075" s="4">
        <f>Table2[[#This Row],[MntFishProducts]]</f>
        <v>82</v>
      </c>
      <c r="E1075" s="4">
        <f>Table2[[#This Row],[MntSweetProducts]]</f>
        <v>76</v>
      </c>
      <c r="F1075" s="4">
        <f>Table2[[#This Row],[MntGoldProds]]</f>
        <v>190</v>
      </c>
      <c r="G1075" s="8">
        <f>Table5[[#This Row],[Age]]</f>
        <v>46</v>
      </c>
      <c r="H1075" s="2" t="s">
        <v>33</v>
      </c>
      <c r="I1075" s="16" t="str">
        <f>IF(AND(People!$J1075&gt;=16,People!$J1075&lt;=25),"16-25",IF(AND(People!$J1075&gt;=26,People!$J1075&lt;=35),"26-35",IF(AND(People!$J1075&gt;=36,People!$J1075&lt;=45),"36-45",IF(AND(People!$J1075&gt;=46,People!$J1075&lt;=55),"46-55",IF(AND(People!$J1075&gt;=56,People!$J1075&lt;=65),"56-65",IF(AND(People!$J1075&gt;=66,People!$J1075&lt;=75),"66-75","ALL"))))))</f>
        <v>46-55</v>
      </c>
      <c r="J1075" t="str">
        <f>Table5[[#This Row],[Kid Home]]</f>
        <v>No</v>
      </c>
      <c r="K1075" t="str">
        <f>Table5[[#This Row],[TennHome]]</f>
        <v>Yes</v>
      </c>
    </row>
    <row r="1076" spans="1:11" ht="16.5" x14ac:dyDescent="0.3">
      <c r="A1076" s="6">
        <f>Table2[[#This Row],[MntWines]]</f>
        <v>473</v>
      </c>
      <c r="B1076" s="6">
        <f>Table2[[#This Row],[MntFruits]]</f>
        <v>21</v>
      </c>
      <c r="C1076" s="6">
        <f>Table2[[#This Row],[MntMeatProducts]]</f>
        <v>176</v>
      </c>
      <c r="D1076" s="6">
        <f>Table2[[#This Row],[MntFishProducts]]</f>
        <v>19</v>
      </c>
      <c r="E1076" s="6">
        <f>Table2[[#This Row],[MntSweetProducts]]</f>
        <v>21</v>
      </c>
      <c r="F1076" s="6">
        <f>Table2[[#This Row],[MntGoldProds]]</f>
        <v>56</v>
      </c>
      <c r="G1076" s="8">
        <f>Table5[[#This Row],[Age]]</f>
        <v>57</v>
      </c>
      <c r="H1076" s="17" t="s">
        <v>31</v>
      </c>
      <c r="I1076" s="16" t="str">
        <f>IF(AND(People!$J1076&gt;=16,People!$J1076&lt;=25),"16-25",IF(AND(People!$J1076&gt;=26,People!$J1076&lt;=35),"26-35",IF(AND(People!$J1076&gt;=36,People!$J1076&lt;=45),"36-45",IF(AND(People!$J1076&gt;=46,People!$J1076&lt;=55),"46-55",IF(AND(People!$J1076&gt;=56,People!$J1076&lt;=65),"56-65",IF(AND(People!$J1076&gt;=66,People!$J1076&lt;=75),"66-75","ALL"))))))</f>
        <v>56-65</v>
      </c>
      <c r="J1076" t="str">
        <f>Table5[[#This Row],[Kid Home]]</f>
        <v>No</v>
      </c>
      <c r="K1076" t="str">
        <f>Table5[[#This Row],[TennHome]]</f>
        <v>Yes</v>
      </c>
    </row>
    <row r="1077" spans="1:11" ht="16.5" x14ac:dyDescent="0.3">
      <c r="A1077" s="4">
        <f>Table2[[#This Row],[MntWines]]</f>
        <v>32</v>
      </c>
      <c r="B1077" s="4">
        <f>Table2[[#This Row],[MntFruits]]</f>
        <v>0</v>
      </c>
      <c r="C1077" s="4">
        <f>Table2[[#This Row],[MntMeatProducts]]</f>
        <v>5</v>
      </c>
      <c r="D1077" s="4">
        <f>Table2[[#This Row],[MntFishProducts]]</f>
        <v>2</v>
      </c>
      <c r="E1077" s="4">
        <f>Table2[[#This Row],[MntSweetProducts]]</f>
        <v>0</v>
      </c>
      <c r="F1077" s="4">
        <f>Table2[[#This Row],[MntGoldProds]]</f>
        <v>8</v>
      </c>
      <c r="G1077" s="8">
        <f>Table5[[#This Row],[Age]]</f>
        <v>61</v>
      </c>
      <c r="H1077" s="2" t="s">
        <v>31</v>
      </c>
      <c r="I1077" s="16" t="str">
        <f>IF(AND(People!$J1077&gt;=16,People!$J1077&lt;=25),"16-25",IF(AND(People!$J1077&gt;=26,People!$J1077&lt;=35),"26-35",IF(AND(People!$J1077&gt;=36,People!$J1077&lt;=45),"36-45",IF(AND(People!$J1077&gt;=46,People!$J1077&lt;=55),"46-55",IF(AND(People!$J1077&gt;=56,People!$J1077&lt;=65),"56-65",IF(AND(People!$J1077&gt;=66,People!$J1077&lt;=75),"66-75","ALL"))))))</f>
        <v>56-65</v>
      </c>
      <c r="J1077" t="str">
        <f>Table5[[#This Row],[Kid Home]]</f>
        <v>No</v>
      </c>
      <c r="K1077" t="str">
        <f>Table5[[#This Row],[TennHome]]</f>
        <v>Yes</v>
      </c>
    </row>
    <row r="1078" spans="1:11" ht="16.5" x14ac:dyDescent="0.3">
      <c r="A1078" s="6">
        <f>Table2[[#This Row],[MntWines]]</f>
        <v>288</v>
      </c>
      <c r="B1078" s="6">
        <f>Table2[[#This Row],[MntFruits]]</f>
        <v>10</v>
      </c>
      <c r="C1078" s="6">
        <f>Table2[[#This Row],[MntMeatProducts]]</f>
        <v>30</v>
      </c>
      <c r="D1078" s="6">
        <f>Table2[[#This Row],[MntFishProducts]]</f>
        <v>4</v>
      </c>
      <c r="E1078" s="6">
        <f>Table2[[#This Row],[MntSweetProducts]]</f>
        <v>10</v>
      </c>
      <c r="F1078" s="6">
        <f>Table2[[#This Row],[MntGoldProds]]</f>
        <v>125</v>
      </c>
      <c r="G1078" s="8">
        <f>Table5[[#This Row],[Age]]</f>
        <v>55</v>
      </c>
      <c r="H1078" s="17" t="s">
        <v>33</v>
      </c>
      <c r="I1078" s="16" t="str">
        <f>IF(AND(People!$J1078&gt;=16,People!$J1078&lt;=25),"16-25",IF(AND(People!$J1078&gt;=26,People!$J1078&lt;=35),"26-35",IF(AND(People!$J1078&gt;=36,People!$J1078&lt;=45),"36-45",IF(AND(People!$J1078&gt;=46,People!$J1078&lt;=55),"46-55",IF(AND(People!$J1078&gt;=56,People!$J1078&lt;=65),"56-65",IF(AND(People!$J1078&gt;=66,People!$J1078&lt;=75),"66-75","ALL"))))))</f>
        <v>46-55</v>
      </c>
      <c r="J1078" t="str">
        <f>Table5[[#This Row],[Kid Home]]</f>
        <v>No</v>
      </c>
      <c r="K1078" t="str">
        <f>Table5[[#This Row],[TennHome]]</f>
        <v>No</v>
      </c>
    </row>
    <row r="1079" spans="1:11" ht="16.5" x14ac:dyDescent="0.3">
      <c r="A1079" s="4">
        <f>Table2[[#This Row],[MntWines]]</f>
        <v>1050</v>
      </c>
      <c r="B1079" s="4">
        <f>Table2[[#This Row],[MntFruits]]</f>
        <v>178</v>
      </c>
      <c r="C1079" s="4">
        <f>Table2[[#This Row],[MntMeatProducts]]</f>
        <v>555</v>
      </c>
      <c r="D1079" s="4">
        <f>Table2[[#This Row],[MntFishProducts]]</f>
        <v>77</v>
      </c>
      <c r="E1079" s="4">
        <f>Table2[[#This Row],[MntSweetProducts]]</f>
        <v>138</v>
      </c>
      <c r="F1079" s="4">
        <f>Table2[[#This Row],[MntGoldProds]]</f>
        <v>118</v>
      </c>
      <c r="G1079" s="8">
        <f>Table5[[#This Row],[Age]]</f>
        <v>52</v>
      </c>
      <c r="H1079" s="2" t="s">
        <v>31</v>
      </c>
      <c r="I1079" s="16" t="str">
        <f>IF(AND(People!$J1079&gt;=16,People!$J1079&lt;=25),"16-25",IF(AND(People!$J1079&gt;=26,People!$J1079&lt;=35),"26-35",IF(AND(People!$J1079&gt;=36,People!$J1079&lt;=45),"36-45",IF(AND(People!$J1079&gt;=46,People!$J1079&lt;=55),"46-55",IF(AND(People!$J1079&gt;=56,People!$J1079&lt;=65),"56-65",IF(AND(People!$J1079&gt;=66,People!$J1079&lt;=75),"66-75","ALL"))))))</f>
        <v>46-55</v>
      </c>
      <c r="J1079" t="str">
        <f>Table5[[#This Row],[Kid Home]]</f>
        <v>No</v>
      </c>
      <c r="K1079" t="str">
        <f>Table5[[#This Row],[TennHome]]</f>
        <v>No</v>
      </c>
    </row>
    <row r="1080" spans="1:11" ht="16.5" x14ac:dyDescent="0.3">
      <c r="A1080" s="6">
        <f>Table2[[#This Row],[MntWines]]</f>
        <v>1001</v>
      </c>
      <c r="B1080" s="6">
        <f>Table2[[#This Row],[MntFruits]]</f>
        <v>44</v>
      </c>
      <c r="C1080" s="6">
        <f>Table2[[#This Row],[MntMeatProducts]]</f>
        <v>107</v>
      </c>
      <c r="D1080" s="6">
        <f>Table2[[#This Row],[MntFishProducts]]</f>
        <v>58</v>
      </c>
      <c r="E1080" s="6">
        <f>Table2[[#This Row],[MntSweetProducts]]</f>
        <v>44</v>
      </c>
      <c r="F1080" s="6">
        <f>Table2[[#This Row],[MntGoldProds]]</f>
        <v>44</v>
      </c>
      <c r="G1080" s="8">
        <f>Table5[[#This Row],[Age]]</f>
        <v>32</v>
      </c>
      <c r="H1080" s="17" t="s">
        <v>30</v>
      </c>
      <c r="I1080" s="16" t="str">
        <f>IF(AND(People!$J1080&gt;=16,People!$J1080&lt;=25),"16-25",IF(AND(People!$J1080&gt;=26,People!$J1080&lt;=35),"26-35",IF(AND(People!$J1080&gt;=36,People!$J1080&lt;=45),"36-45",IF(AND(People!$J1080&gt;=46,People!$J1080&lt;=55),"46-55",IF(AND(People!$J1080&gt;=56,People!$J1080&lt;=65),"56-65",IF(AND(People!$J1080&gt;=66,People!$J1080&lt;=75),"66-75","ALL"))))))</f>
        <v>26-35</v>
      </c>
      <c r="J1080" t="str">
        <f>Table5[[#This Row],[Kid Home]]</f>
        <v>No</v>
      </c>
      <c r="K1080" t="str">
        <f>Table5[[#This Row],[TennHome]]</f>
        <v>No</v>
      </c>
    </row>
    <row r="1081" spans="1:11" ht="16.5" x14ac:dyDescent="0.3">
      <c r="A1081" s="4">
        <f>Table2[[#This Row],[MntWines]]</f>
        <v>9</v>
      </c>
      <c r="B1081" s="4">
        <f>Table2[[#This Row],[MntFruits]]</f>
        <v>1</v>
      </c>
      <c r="C1081" s="4">
        <f>Table2[[#This Row],[MntMeatProducts]]</f>
        <v>7</v>
      </c>
      <c r="D1081" s="4">
        <f>Table2[[#This Row],[MntFishProducts]]</f>
        <v>0</v>
      </c>
      <c r="E1081" s="4">
        <f>Table2[[#This Row],[MntSweetProducts]]</f>
        <v>3</v>
      </c>
      <c r="F1081" s="4">
        <f>Table2[[#This Row],[MntGoldProds]]</f>
        <v>2</v>
      </c>
      <c r="G1081" s="8">
        <f>Table5[[#This Row],[Age]]</f>
        <v>37</v>
      </c>
      <c r="H1081" s="2" t="s">
        <v>33</v>
      </c>
      <c r="I1081" s="16" t="str">
        <f>IF(AND(People!$J1081&gt;=16,People!$J1081&lt;=25),"16-25",IF(AND(People!$J1081&gt;=26,People!$J1081&lt;=35),"26-35",IF(AND(People!$J1081&gt;=36,People!$J1081&lt;=45),"36-45",IF(AND(People!$J1081&gt;=46,People!$J1081&lt;=55),"46-55",IF(AND(People!$J1081&gt;=56,People!$J1081&lt;=65),"56-65",IF(AND(People!$J1081&gt;=66,People!$J1081&lt;=75),"66-75","ALL"))))))</f>
        <v>36-45</v>
      </c>
      <c r="J1081" t="str">
        <f>Table5[[#This Row],[Kid Home]]</f>
        <v>Yes</v>
      </c>
      <c r="K1081" t="str">
        <f>Table5[[#This Row],[TennHome]]</f>
        <v>Yes</v>
      </c>
    </row>
    <row r="1082" spans="1:11" ht="16.5" x14ac:dyDescent="0.3">
      <c r="A1082" s="6">
        <f>Table2[[#This Row],[MntWines]]</f>
        <v>234</v>
      </c>
      <c r="B1082" s="6">
        <f>Table2[[#This Row],[MntFruits]]</f>
        <v>14</v>
      </c>
      <c r="C1082" s="6">
        <f>Table2[[#This Row],[MntMeatProducts]]</f>
        <v>77</v>
      </c>
      <c r="D1082" s="6">
        <f>Table2[[#This Row],[MntFishProducts]]</f>
        <v>19</v>
      </c>
      <c r="E1082" s="6">
        <f>Table2[[#This Row],[MntSweetProducts]]</f>
        <v>10</v>
      </c>
      <c r="F1082" s="6">
        <f>Table2[[#This Row],[MntGoldProds]]</f>
        <v>42</v>
      </c>
      <c r="G1082" s="8">
        <f>Table5[[#This Row],[Age]]</f>
        <v>46</v>
      </c>
      <c r="H1082" s="17" t="s">
        <v>30</v>
      </c>
      <c r="I1082" s="16" t="str">
        <f>IF(AND(People!$J1082&gt;=16,People!$J1082&lt;=25),"16-25",IF(AND(People!$J1082&gt;=26,People!$J1082&lt;=35),"26-35",IF(AND(People!$J1082&gt;=36,People!$J1082&lt;=45),"36-45",IF(AND(People!$J1082&gt;=46,People!$J1082&lt;=55),"46-55",IF(AND(People!$J1082&gt;=56,People!$J1082&lt;=65),"56-65",IF(AND(People!$J1082&gt;=66,People!$J1082&lt;=75),"66-75","ALL"))))))</f>
        <v>46-55</v>
      </c>
      <c r="J1082" t="str">
        <f>Table5[[#This Row],[Kid Home]]</f>
        <v>Yes</v>
      </c>
      <c r="K1082" t="str">
        <f>Table5[[#This Row],[TennHome]]</f>
        <v>No</v>
      </c>
    </row>
    <row r="1083" spans="1:11" ht="16.5" x14ac:dyDescent="0.3">
      <c r="A1083" s="4">
        <f>Table2[[#This Row],[MntWines]]</f>
        <v>7</v>
      </c>
      <c r="B1083" s="4">
        <f>Table2[[#This Row],[MntFruits]]</f>
        <v>2</v>
      </c>
      <c r="C1083" s="4">
        <f>Table2[[#This Row],[MntMeatProducts]]</f>
        <v>6</v>
      </c>
      <c r="D1083" s="4">
        <f>Table2[[#This Row],[MntFishProducts]]</f>
        <v>2</v>
      </c>
      <c r="E1083" s="4">
        <f>Table2[[#This Row],[MntSweetProducts]]</f>
        <v>0</v>
      </c>
      <c r="F1083" s="4">
        <f>Table2[[#This Row],[MntGoldProds]]</f>
        <v>3</v>
      </c>
      <c r="G1083" s="8">
        <f>Table5[[#This Row],[Age]]</f>
        <v>35</v>
      </c>
      <c r="H1083" s="2" t="s">
        <v>33</v>
      </c>
      <c r="I1083" s="16" t="str">
        <f>IF(AND(People!$J1083&gt;=16,People!$J1083&lt;=25),"16-25",IF(AND(People!$J1083&gt;=26,People!$J1083&lt;=35),"26-35",IF(AND(People!$J1083&gt;=36,People!$J1083&lt;=45),"36-45",IF(AND(People!$J1083&gt;=46,People!$J1083&lt;=55),"46-55",IF(AND(People!$J1083&gt;=56,People!$J1083&lt;=65),"56-65",IF(AND(People!$J1083&gt;=66,People!$J1083&lt;=75),"66-75","ALL"))))))</f>
        <v>26-35</v>
      </c>
      <c r="J1083" t="str">
        <f>Table5[[#This Row],[Kid Home]]</f>
        <v>Yes</v>
      </c>
      <c r="K1083" t="str">
        <f>Table5[[#This Row],[TennHome]]</f>
        <v>No</v>
      </c>
    </row>
    <row r="1084" spans="1:11" ht="16.5" x14ac:dyDescent="0.3">
      <c r="A1084" s="6">
        <f>Table2[[#This Row],[MntWines]]</f>
        <v>251</v>
      </c>
      <c r="B1084" s="6">
        <f>Table2[[#This Row],[MntFruits]]</f>
        <v>108</v>
      </c>
      <c r="C1084" s="6">
        <f>Table2[[#This Row],[MntMeatProducts]]</f>
        <v>334</v>
      </c>
      <c r="D1084" s="6">
        <f>Table2[[#This Row],[MntFishProducts]]</f>
        <v>65</v>
      </c>
      <c r="E1084" s="6">
        <f>Table2[[#This Row],[MntSweetProducts]]</f>
        <v>92</v>
      </c>
      <c r="F1084" s="6">
        <f>Table2[[#This Row],[MntGoldProds]]</f>
        <v>117</v>
      </c>
      <c r="G1084" s="8">
        <f>Table5[[#This Row],[Age]]</f>
        <v>49</v>
      </c>
      <c r="H1084" s="17" t="s">
        <v>33</v>
      </c>
      <c r="I1084" s="16" t="str">
        <f>IF(AND(People!$J1084&gt;=16,People!$J1084&lt;=25),"16-25",IF(AND(People!$J1084&gt;=26,People!$J1084&lt;=35),"26-35",IF(AND(People!$J1084&gt;=36,People!$J1084&lt;=45),"36-45",IF(AND(People!$J1084&gt;=46,People!$J1084&lt;=55),"46-55",IF(AND(People!$J1084&gt;=56,People!$J1084&lt;=65),"56-65",IF(AND(People!$J1084&gt;=66,People!$J1084&lt;=75),"66-75","ALL"))))))</f>
        <v>46-55</v>
      </c>
      <c r="J1084" t="str">
        <f>Table5[[#This Row],[Kid Home]]</f>
        <v>No</v>
      </c>
      <c r="K1084" t="str">
        <f>Table5[[#This Row],[TennHome]]</f>
        <v>No</v>
      </c>
    </row>
    <row r="1085" spans="1:11" ht="16.5" x14ac:dyDescent="0.3">
      <c r="A1085" s="4">
        <f>Table2[[#This Row],[MntWines]]</f>
        <v>172</v>
      </c>
      <c r="B1085" s="4">
        <f>Table2[[#This Row],[MntFruits]]</f>
        <v>10</v>
      </c>
      <c r="C1085" s="4">
        <f>Table2[[#This Row],[MntMeatProducts]]</f>
        <v>125</v>
      </c>
      <c r="D1085" s="4">
        <f>Table2[[#This Row],[MntFishProducts]]</f>
        <v>21</v>
      </c>
      <c r="E1085" s="4">
        <f>Table2[[#This Row],[MntSweetProducts]]</f>
        <v>13</v>
      </c>
      <c r="F1085" s="4">
        <f>Table2[[#This Row],[MntGoldProds]]</f>
        <v>16</v>
      </c>
      <c r="G1085" s="8">
        <f>Table5[[#This Row],[Age]]</f>
        <v>41</v>
      </c>
      <c r="H1085" s="2" t="s">
        <v>31</v>
      </c>
      <c r="I1085" s="16" t="str">
        <f>IF(AND(People!$J1085&gt;=16,People!$J1085&lt;=25),"16-25",IF(AND(People!$J1085&gt;=26,People!$J1085&lt;=35),"26-35",IF(AND(People!$J1085&gt;=36,People!$J1085&lt;=45),"36-45",IF(AND(People!$J1085&gt;=46,People!$J1085&lt;=55),"46-55",IF(AND(People!$J1085&gt;=56,People!$J1085&lt;=65),"56-65",IF(AND(People!$J1085&gt;=66,People!$J1085&lt;=75),"66-75","ALL"))))))</f>
        <v>36-45</v>
      </c>
      <c r="J1085" t="str">
        <f>Table5[[#This Row],[Kid Home]]</f>
        <v>Yes</v>
      </c>
      <c r="K1085" t="str">
        <f>Table5[[#This Row],[TennHome]]</f>
        <v>No</v>
      </c>
    </row>
    <row r="1086" spans="1:11" ht="16.5" x14ac:dyDescent="0.3">
      <c r="A1086" s="6">
        <f>Table2[[#This Row],[MntWines]]</f>
        <v>565</v>
      </c>
      <c r="B1086" s="6">
        <f>Table2[[#This Row],[MntFruits]]</f>
        <v>42</v>
      </c>
      <c r="C1086" s="6">
        <f>Table2[[#This Row],[MntMeatProducts]]</f>
        <v>548</v>
      </c>
      <c r="D1086" s="6">
        <f>Table2[[#This Row],[MntFishProducts]]</f>
        <v>64</v>
      </c>
      <c r="E1086" s="6">
        <f>Table2[[#This Row],[MntSweetProducts]]</f>
        <v>83</v>
      </c>
      <c r="F1086" s="6">
        <f>Table2[[#This Row],[MntGoldProds]]</f>
        <v>99</v>
      </c>
      <c r="G1086" s="8">
        <f>Table5[[#This Row],[Age]]</f>
        <v>56</v>
      </c>
      <c r="H1086" s="17" t="s">
        <v>30</v>
      </c>
      <c r="I1086" s="16" t="str">
        <f>IF(AND(People!$J1086&gt;=16,People!$J1086&lt;=25),"16-25",IF(AND(People!$J1086&gt;=26,People!$J1086&lt;=35),"26-35",IF(AND(People!$J1086&gt;=36,People!$J1086&lt;=45),"36-45",IF(AND(People!$J1086&gt;=46,People!$J1086&lt;=55),"46-55",IF(AND(People!$J1086&gt;=56,People!$J1086&lt;=65),"56-65",IF(AND(People!$J1086&gt;=66,People!$J1086&lt;=75),"66-75","ALL"))))))</f>
        <v>56-65</v>
      </c>
      <c r="J1086" t="str">
        <f>Table5[[#This Row],[Kid Home]]</f>
        <v>No</v>
      </c>
      <c r="K1086" t="str">
        <f>Table5[[#This Row],[TennHome]]</f>
        <v>No</v>
      </c>
    </row>
    <row r="1087" spans="1:11" ht="16.5" x14ac:dyDescent="0.3">
      <c r="A1087" s="4">
        <f>Table2[[#This Row],[MntWines]]</f>
        <v>5</v>
      </c>
      <c r="B1087" s="4">
        <f>Table2[[#This Row],[MntFruits]]</f>
        <v>0</v>
      </c>
      <c r="C1087" s="4">
        <f>Table2[[#This Row],[MntMeatProducts]]</f>
        <v>8</v>
      </c>
      <c r="D1087" s="4">
        <f>Table2[[#This Row],[MntFishProducts]]</f>
        <v>2</v>
      </c>
      <c r="E1087" s="4">
        <f>Table2[[#This Row],[MntSweetProducts]]</f>
        <v>0</v>
      </c>
      <c r="F1087" s="4">
        <f>Table2[[#This Row],[MntGoldProds]]</f>
        <v>0</v>
      </c>
      <c r="G1087" s="8">
        <f>Table5[[#This Row],[Age]]</f>
        <v>31</v>
      </c>
      <c r="H1087" s="2" t="s">
        <v>33</v>
      </c>
      <c r="I1087" s="16" t="str">
        <f>IF(AND(People!$J1087&gt;=16,People!$J1087&lt;=25),"16-25",IF(AND(People!$J1087&gt;=26,People!$J1087&lt;=35),"26-35",IF(AND(People!$J1087&gt;=36,People!$J1087&lt;=45),"36-45",IF(AND(People!$J1087&gt;=46,People!$J1087&lt;=55),"46-55",IF(AND(People!$J1087&gt;=56,People!$J1087&lt;=65),"56-65",IF(AND(People!$J1087&gt;=66,People!$J1087&lt;=75),"66-75","ALL"))))))</f>
        <v>26-35</v>
      </c>
      <c r="J1087" t="str">
        <f>Table5[[#This Row],[Kid Home]]</f>
        <v>Yes</v>
      </c>
      <c r="K1087" t="str">
        <f>Table5[[#This Row],[TennHome]]</f>
        <v>No</v>
      </c>
    </row>
    <row r="1088" spans="1:11" ht="16.5" x14ac:dyDescent="0.3">
      <c r="A1088" s="6">
        <f>Table2[[#This Row],[MntWines]]</f>
        <v>918</v>
      </c>
      <c r="B1088" s="6">
        <f>Table2[[#This Row],[MntFruits]]</f>
        <v>57</v>
      </c>
      <c r="C1088" s="6">
        <f>Table2[[#This Row],[MntMeatProducts]]</f>
        <v>842</v>
      </c>
      <c r="D1088" s="6">
        <f>Table2[[#This Row],[MntFishProducts]]</f>
        <v>99</v>
      </c>
      <c r="E1088" s="6">
        <f>Table2[[#This Row],[MntSweetProducts]]</f>
        <v>38</v>
      </c>
      <c r="F1088" s="6">
        <f>Table2[[#This Row],[MntGoldProds]]</f>
        <v>133</v>
      </c>
      <c r="G1088" s="8">
        <f>Table5[[#This Row],[Age]]</f>
        <v>43</v>
      </c>
      <c r="H1088" s="17" t="s">
        <v>30</v>
      </c>
      <c r="I1088" s="16" t="str">
        <f>IF(AND(People!$J1088&gt;=16,People!$J1088&lt;=25),"16-25",IF(AND(People!$J1088&gt;=26,People!$J1088&lt;=35),"26-35",IF(AND(People!$J1088&gt;=36,People!$J1088&lt;=45),"36-45",IF(AND(People!$J1088&gt;=46,People!$J1088&lt;=55),"46-55",IF(AND(People!$J1088&gt;=56,People!$J1088&lt;=65),"56-65",IF(AND(People!$J1088&gt;=66,People!$J1088&lt;=75),"66-75","ALL"))))))</f>
        <v>36-45</v>
      </c>
      <c r="J1088" t="str">
        <f>Table5[[#This Row],[Kid Home]]</f>
        <v>No</v>
      </c>
      <c r="K1088" t="str">
        <f>Table5[[#This Row],[TennHome]]</f>
        <v>No</v>
      </c>
    </row>
    <row r="1089" spans="1:11" ht="16.5" x14ac:dyDescent="0.3">
      <c r="A1089" s="4">
        <f>Table2[[#This Row],[MntWines]]</f>
        <v>652</v>
      </c>
      <c r="B1089" s="4">
        <f>Table2[[#This Row],[MntFruits]]</f>
        <v>8</v>
      </c>
      <c r="C1089" s="4">
        <f>Table2[[#This Row],[MntMeatProducts]]</f>
        <v>158</v>
      </c>
      <c r="D1089" s="4">
        <f>Table2[[#This Row],[MntFishProducts]]</f>
        <v>21</v>
      </c>
      <c r="E1089" s="4">
        <f>Table2[[#This Row],[MntSweetProducts]]</f>
        <v>0</v>
      </c>
      <c r="F1089" s="4">
        <f>Table2[[#This Row],[MntGoldProds]]</f>
        <v>142</v>
      </c>
      <c r="G1089" s="8">
        <f>Table5[[#This Row],[Age]]</f>
        <v>36</v>
      </c>
      <c r="H1089" s="2" t="s">
        <v>31</v>
      </c>
      <c r="I1089" s="16" t="str">
        <f>IF(AND(People!$J1089&gt;=16,People!$J1089&lt;=25),"16-25",IF(AND(People!$J1089&gt;=26,People!$J1089&lt;=35),"26-35",IF(AND(People!$J1089&gt;=36,People!$J1089&lt;=45),"36-45",IF(AND(People!$J1089&gt;=46,People!$J1089&lt;=55),"46-55",IF(AND(People!$J1089&gt;=56,People!$J1089&lt;=65),"56-65",IF(AND(People!$J1089&gt;=66,People!$J1089&lt;=75),"66-75","ALL"))))))</f>
        <v>36-45</v>
      </c>
      <c r="J1089" t="str">
        <f>Table5[[#This Row],[Kid Home]]</f>
        <v>No</v>
      </c>
      <c r="K1089" t="str">
        <f>Table5[[#This Row],[TennHome]]</f>
        <v>Yes</v>
      </c>
    </row>
    <row r="1090" spans="1:11" ht="16.5" x14ac:dyDescent="0.3">
      <c r="A1090" s="6">
        <f>Table2[[#This Row],[MntWines]]</f>
        <v>4</v>
      </c>
      <c r="B1090" s="6">
        <f>Table2[[#This Row],[MntFruits]]</f>
        <v>1</v>
      </c>
      <c r="C1090" s="6">
        <f>Table2[[#This Row],[MntMeatProducts]]</f>
        <v>7</v>
      </c>
      <c r="D1090" s="6">
        <f>Table2[[#This Row],[MntFishProducts]]</f>
        <v>2</v>
      </c>
      <c r="E1090" s="6">
        <f>Table2[[#This Row],[MntSweetProducts]]</f>
        <v>1</v>
      </c>
      <c r="F1090" s="6">
        <f>Table2[[#This Row],[MntGoldProds]]</f>
        <v>2</v>
      </c>
      <c r="G1090" s="8">
        <f>Table5[[#This Row],[Age]]</f>
        <v>43</v>
      </c>
      <c r="H1090" s="17" t="s">
        <v>31</v>
      </c>
      <c r="I1090" s="16" t="str">
        <f>IF(AND(People!$J1090&gt;=16,People!$J1090&lt;=25),"16-25",IF(AND(People!$J1090&gt;=26,People!$J1090&lt;=35),"26-35",IF(AND(People!$J1090&gt;=36,People!$J1090&lt;=45),"36-45",IF(AND(People!$J1090&gt;=46,People!$J1090&lt;=55),"46-55",IF(AND(People!$J1090&gt;=56,People!$J1090&lt;=65),"56-65",IF(AND(People!$J1090&gt;=66,People!$J1090&lt;=75),"66-75","ALL"))))))</f>
        <v>36-45</v>
      </c>
      <c r="J1090" t="str">
        <f>Table5[[#This Row],[Kid Home]]</f>
        <v>Yes</v>
      </c>
      <c r="K1090" t="str">
        <f>Table5[[#This Row],[TennHome]]</f>
        <v>Yes</v>
      </c>
    </row>
    <row r="1091" spans="1:11" ht="16.5" x14ac:dyDescent="0.3">
      <c r="A1091" s="4">
        <f>Table2[[#This Row],[MntWines]]</f>
        <v>152</v>
      </c>
      <c r="B1091" s="4">
        <f>Table2[[#This Row],[MntFruits]]</f>
        <v>27</v>
      </c>
      <c r="C1091" s="4">
        <f>Table2[[#This Row],[MntMeatProducts]]</f>
        <v>103</v>
      </c>
      <c r="D1091" s="4">
        <f>Table2[[#This Row],[MntFishProducts]]</f>
        <v>106</v>
      </c>
      <c r="E1091" s="4">
        <f>Table2[[#This Row],[MntSweetProducts]]</f>
        <v>54</v>
      </c>
      <c r="F1091" s="4">
        <f>Table2[[#This Row],[MntGoldProds]]</f>
        <v>81</v>
      </c>
      <c r="G1091" s="8">
        <f>Table5[[#This Row],[Age]]</f>
        <v>55</v>
      </c>
      <c r="H1091" s="2" t="s">
        <v>30</v>
      </c>
      <c r="I1091" s="16" t="str">
        <f>IF(AND(People!$J1091&gt;=16,People!$J1091&lt;=25),"16-25",IF(AND(People!$J1091&gt;=26,People!$J1091&lt;=35),"26-35",IF(AND(People!$J1091&gt;=36,People!$J1091&lt;=45),"36-45",IF(AND(People!$J1091&gt;=46,People!$J1091&lt;=55),"46-55",IF(AND(People!$J1091&gt;=56,People!$J1091&lt;=65),"56-65",IF(AND(People!$J1091&gt;=66,People!$J1091&lt;=75),"66-75","ALL"))))))</f>
        <v>46-55</v>
      </c>
      <c r="J1091" t="str">
        <f>Table5[[#This Row],[Kid Home]]</f>
        <v>No</v>
      </c>
      <c r="K1091" t="str">
        <f>Table5[[#This Row],[TennHome]]</f>
        <v>No</v>
      </c>
    </row>
    <row r="1092" spans="1:11" ht="16.5" x14ac:dyDescent="0.3">
      <c r="A1092" s="6">
        <f>Table2[[#This Row],[MntWines]]</f>
        <v>8</v>
      </c>
      <c r="B1092" s="6">
        <f>Table2[[#This Row],[MntFruits]]</f>
        <v>0</v>
      </c>
      <c r="C1092" s="6">
        <f>Table2[[#This Row],[MntMeatProducts]]</f>
        <v>9</v>
      </c>
      <c r="D1092" s="6">
        <f>Table2[[#This Row],[MntFishProducts]]</f>
        <v>2</v>
      </c>
      <c r="E1092" s="6">
        <f>Table2[[#This Row],[MntSweetProducts]]</f>
        <v>1</v>
      </c>
      <c r="F1092" s="6">
        <f>Table2[[#This Row],[MntGoldProds]]</f>
        <v>3</v>
      </c>
      <c r="G1092" s="8">
        <f>Table5[[#This Row],[Age]]</f>
        <v>31</v>
      </c>
      <c r="H1092" s="17" t="s">
        <v>33</v>
      </c>
      <c r="I1092" s="16" t="str">
        <f>IF(AND(People!$J1092&gt;=16,People!$J1092&lt;=25),"16-25",IF(AND(People!$J1092&gt;=26,People!$J1092&lt;=35),"26-35",IF(AND(People!$J1092&gt;=36,People!$J1092&lt;=45),"36-45",IF(AND(People!$J1092&gt;=46,People!$J1092&lt;=55),"46-55",IF(AND(People!$J1092&gt;=56,People!$J1092&lt;=65),"56-65",IF(AND(People!$J1092&gt;=66,People!$J1092&lt;=75),"66-75","ALL"))))))</f>
        <v>26-35</v>
      </c>
      <c r="J1092" t="str">
        <f>Table5[[#This Row],[Kid Home]]</f>
        <v>Yes</v>
      </c>
      <c r="K1092" t="str">
        <f>Table5[[#This Row],[TennHome]]</f>
        <v>No</v>
      </c>
    </row>
    <row r="1093" spans="1:11" ht="16.5" x14ac:dyDescent="0.3">
      <c r="A1093" s="4">
        <f>Table2[[#This Row],[MntWines]]</f>
        <v>336</v>
      </c>
      <c r="B1093" s="4">
        <f>Table2[[#This Row],[MntFruits]]</f>
        <v>130</v>
      </c>
      <c r="C1093" s="4">
        <f>Table2[[#This Row],[MntMeatProducts]]</f>
        <v>411</v>
      </c>
      <c r="D1093" s="4">
        <f>Table2[[#This Row],[MntFishProducts]]</f>
        <v>240</v>
      </c>
      <c r="E1093" s="4">
        <f>Table2[[#This Row],[MntSweetProducts]]</f>
        <v>32</v>
      </c>
      <c r="F1093" s="4">
        <f>Table2[[#This Row],[MntGoldProds]]</f>
        <v>43</v>
      </c>
      <c r="G1093" s="8">
        <f>Table5[[#This Row],[Age]]</f>
        <v>56</v>
      </c>
      <c r="H1093" s="2" t="s">
        <v>30</v>
      </c>
      <c r="I1093" s="16" t="str">
        <f>IF(AND(People!$J1093&gt;=16,People!$J1093&lt;=25),"16-25",IF(AND(People!$J1093&gt;=26,People!$J1093&lt;=35),"26-35",IF(AND(People!$J1093&gt;=36,People!$J1093&lt;=45),"36-45",IF(AND(People!$J1093&gt;=46,People!$J1093&lt;=55),"46-55",IF(AND(People!$J1093&gt;=56,People!$J1093&lt;=65),"56-65",IF(AND(People!$J1093&gt;=66,People!$J1093&lt;=75),"66-75","ALL"))))))</f>
        <v>56-65</v>
      </c>
      <c r="J1093" t="str">
        <f>Table5[[#This Row],[Kid Home]]</f>
        <v>No</v>
      </c>
      <c r="K1093" t="str">
        <f>Table5[[#This Row],[TennHome]]</f>
        <v>No</v>
      </c>
    </row>
    <row r="1094" spans="1:11" ht="16.5" x14ac:dyDescent="0.3">
      <c r="A1094" s="6">
        <f>Table2[[#This Row],[MntWines]]</f>
        <v>938</v>
      </c>
      <c r="B1094" s="6">
        <f>Table2[[#This Row],[MntFruits]]</f>
        <v>19</v>
      </c>
      <c r="C1094" s="6">
        <f>Table2[[#This Row],[MntMeatProducts]]</f>
        <v>843</v>
      </c>
      <c r="D1094" s="6">
        <f>Table2[[#This Row],[MntFishProducts]]</f>
        <v>25</v>
      </c>
      <c r="E1094" s="6">
        <f>Table2[[#This Row],[MntSweetProducts]]</f>
        <v>95</v>
      </c>
      <c r="F1094" s="6">
        <f>Table2[[#This Row],[MntGoldProds]]</f>
        <v>38</v>
      </c>
      <c r="G1094" s="8">
        <f>Table5[[#This Row],[Age]]</f>
        <v>41</v>
      </c>
      <c r="H1094" s="17" t="s">
        <v>31</v>
      </c>
      <c r="I1094" s="16" t="str">
        <f>IF(AND(People!$J1094&gt;=16,People!$J1094&lt;=25),"16-25",IF(AND(People!$J1094&gt;=26,People!$J1094&lt;=35),"26-35",IF(AND(People!$J1094&gt;=36,People!$J1094&lt;=45),"36-45",IF(AND(People!$J1094&gt;=46,People!$J1094&lt;=55),"46-55",IF(AND(People!$J1094&gt;=56,People!$J1094&lt;=65),"56-65",IF(AND(People!$J1094&gt;=66,People!$J1094&lt;=75),"66-75","ALL"))))))</f>
        <v>36-45</v>
      </c>
      <c r="J1094" t="str">
        <f>Table5[[#This Row],[Kid Home]]</f>
        <v>No</v>
      </c>
      <c r="K1094" t="str">
        <f>Table5[[#This Row],[TennHome]]</f>
        <v>No</v>
      </c>
    </row>
    <row r="1095" spans="1:11" ht="16.5" x14ac:dyDescent="0.3">
      <c r="A1095" s="4">
        <f>Table2[[#This Row],[MntWines]]</f>
        <v>68</v>
      </c>
      <c r="B1095" s="4">
        <f>Table2[[#This Row],[MntFruits]]</f>
        <v>8</v>
      </c>
      <c r="C1095" s="4">
        <f>Table2[[#This Row],[MntMeatProducts]]</f>
        <v>18</v>
      </c>
      <c r="D1095" s="4">
        <f>Table2[[#This Row],[MntFishProducts]]</f>
        <v>19</v>
      </c>
      <c r="E1095" s="4">
        <f>Table2[[#This Row],[MntSweetProducts]]</f>
        <v>8</v>
      </c>
      <c r="F1095" s="4">
        <f>Table2[[#This Row],[MntGoldProds]]</f>
        <v>12</v>
      </c>
      <c r="G1095" s="8">
        <f>Table5[[#This Row],[Age]]</f>
        <v>40</v>
      </c>
      <c r="H1095" s="2" t="s">
        <v>30</v>
      </c>
      <c r="I1095" s="16" t="str">
        <f>IF(AND(People!$J1095&gt;=16,People!$J1095&lt;=25),"16-25",IF(AND(People!$J1095&gt;=26,People!$J1095&lt;=35),"26-35",IF(AND(People!$J1095&gt;=36,People!$J1095&lt;=45),"36-45",IF(AND(People!$J1095&gt;=46,People!$J1095&lt;=55),"46-55",IF(AND(People!$J1095&gt;=56,People!$J1095&lt;=65),"56-65",IF(AND(People!$J1095&gt;=66,People!$J1095&lt;=75),"66-75","ALL"))))))</f>
        <v>36-45</v>
      </c>
      <c r="J1095" t="str">
        <f>Table5[[#This Row],[Kid Home]]</f>
        <v>Yes</v>
      </c>
      <c r="K1095" t="str">
        <f>Table5[[#This Row],[TennHome]]</f>
        <v>No</v>
      </c>
    </row>
    <row r="1096" spans="1:11" ht="16.5" x14ac:dyDescent="0.3">
      <c r="A1096" s="6">
        <f>Table2[[#This Row],[MntWines]]</f>
        <v>227</v>
      </c>
      <c r="B1096" s="6">
        <f>Table2[[#This Row],[MntFruits]]</f>
        <v>23</v>
      </c>
      <c r="C1096" s="6">
        <f>Table2[[#This Row],[MntMeatProducts]]</f>
        <v>389</v>
      </c>
      <c r="D1096" s="6">
        <f>Table2[[#This Row],[MntFishProducts]]</f>
        <v>42</v>
      </c>
      <c r="E1096" s="6">
        <f>Table2[[#This Row],[MntSweetProducts]]</f>
        <v>21</v>
      </c>
      <c r="F1096" s="6">
        <f>Table2[[#This Row],[MntGoldProds]]</f>
        <v>75</v>
      </c>
      <c r="G1096" s="8">
        <f>Table5[[#This Row],[Age]]</f>
        <v>54</v>
      </c>
      <c r="H1096" s="17" t="s">
        <v>33</v>
      </c>
      <c r="I1096" s="16" t="str">
        <f>IF(AND(People!$J1096&gt;=16,People!$J1096&lt;=25),"16-25",IF(AND(People!$J1096&gt;=26,People!$J1096&lt;=35),"26-35",IF(AND(People!$J1096&gt;=36,People!$J1096&lt;=45),"36-45",IF(AND(People!$J1096&gt;=46,People!$J1096&lt;=55),"46-55",IF(AND(People!$J1096&gt;=56,People!$J1096&lt;=65),"56-65",IF(AND(People!$J1096&gt;=66,People!$J1096&lt;=75),"66-75","ALL"))))))</f>
        <v>46-55</v>
      </c>
      <c r="J1096" t="str">
        <f>Table5[[#This Row],[Kid Home]]</f>
        <v>No</v>
      </c>
      <c r="K1096" t="str">
        <f>Table5[[#This Row],[TennHome]]</f>
        <v>No</v>
      </c>
    </row>
    <row r="1097" spans="1:11" ht="16.5" x14ac:dyDescent="0.3">
      <c r="A1097" s="4">
        <f>Table2[[#This Row],[MntWines]]</f>
        <v>38</v>
      </c>
      <c r="B1097" s="4">
        <f>Table2[[#This Row],[MntFruits]]</f>
        <v>4</v>
      </c>
      <c r="C1097" s="4">
        <f>Table2[[#This Row],[MntMeatProducts]]</f>
        <v>22</v>
      </c>
      <c r="D1097" s="4">
        <f>Table2[[#This Row],[MntFishProducts]]</f>
        <v>3</v>
      </c>
      <c r="E1097" s="4">
        <f>Table2[[#This Row],[MntSweetProducts]]</f>
        <v>3</v>
      </c>
      <c r="F1097" s="4">
        <f>Table2[[#This Row],[MntGoldProds]]</f>
        <v>3</v>
      </c>
      <c r="G1097" s="8">
        <f>Table5[[#This Row],[Age]]</f>
        <v>41</v>
      </c>
      <c r="H1097" s="2" t="s">
        <v>30</v>
      </c>
      <c r="I1097" s="16" t="str">
        <f>IF(AND(People!$J1097&gt;=16,People!$J1097&lt;=25),"16-25",IF(AND(People!$J1097&gt;=26,People!$J1097&lt;=35),"26-35",IF(AND(People!$J1097&gt;=36,People!$J1097&lt;=45),"36-45",IF(AND(People!$J1097&gt;=46,People!$J1097&lt;=55),"46-55",IF(AND(People!$J1097&gt;=56,People!$J1097&lt;=65),"56-65",IF(AND(People!$J1097&gt;=66,People!$J1097&lt;=75),"66-75","ALL"))))))</f>
        <v>36-45</v>
      </c>
      <c r="J1097" t="str">
        <f>Table5[[#This Row],[Kid Home]]</f>
        <v>Yes</v>
      </c>
      <c r="K1097" t="str">
        <f>Table5[[#This Row],[TennHome]]</f>
        <v>Yes</v>
      </c>
    </row>
    <row r="1098" spans="1:11" ht="16.5" x14ac:dyDescent="0.3">
      <c r="A1098" s="6">
        <f>Table2[[#This Row],[MntWines]]</f>
        <v>105</v>
      </c>
      <c r="B1098" s="6">
        <f>Table2[[#This Row],[MntFruits]]</f>
        <v>0</v>
      </c>
      <c r="C1098" s="6">
        <f>Table2[[#This Row],[MntMeatProducts]]</f>
        <v>9</v>
      </c>
      <c r="D1098" s="6">
        <f>Table2[[#This Row],[MntFishProducts]]</f>
        <v>2</v>
      </c>
      <c r="E1098" s="6">
        <f>Table2[[#This Row],[MntSweetProducts]]</f>
        <v>1</v>
      </c>
      <c r="F1098" s="6">
        <f>Table2[[#This Row],[MntGoldProds]]</f>
        <v>4</v>
      </c>
      <c r="G1098" s="8">
        <f>Table5[[#This Row],[Age]]</f>
        <v>49</v>
      </c>
      <c r="H1098" s="17" t="s">
        <v>35</v>
      </c>
      <c r="I1098" s="16" t="str">
        <f>IF(AND(People!$J1098&gt;=16,People!$J1098&lt;=25),"16-25",IF(AND(People!$J1098&gt;=26,People!$J1098&lt;=35),"26-35",IF(AND(People!$J1098&gt;=36,People!$J1098&lt;=45),"36-45",IF(AND(People!$J1098&gt;=46,People!$J1098&lt;=55),"46-55",IF(AND(People!$J1098&gt;=56,People!$J1098&lt;=65),"56-65",IF(AND(People!$J1098&gt;=66,People!$J1098&lt;=75),"66-75","ALL"))))))</f>
        <v>46-55</v>
      </c>
      <c r="J1098" t="str">
        <f>Table5[[#This Row],[Kid Home]]</f>
        <v>Yes</v>
      </c>
      <c r="K1098" t="str">
        <f>Table5[[#This Row],[TennHome]]</f>
        <v>Yes</v>
      </c>
    </row>
    <row r="1099" spans="1:11" ht="16.5" x14ac:dyDescent="0.3">
      <c r="A1099" s="4">
        <f>Table2[[#This Row],[MntWines]]</f>
        <v>162</v>
      </c>
      <c r="B1099" s="4">
        <f>Table2[[#This Row],[MntFruits]]</f>
        <v>50</v>
      </c>
      <c r="C1099" s="4">
        <f>Table2[[#This Row],[MntMeatProducts]]</f>
        <v>100</v>
      </c>
      <c r="D1099" s="4">
        <f>Table2[[#This Row],[MntFishProducts]]</f>
        <v>55</v>
      </c>
      <c r="E1099" s="4">
        <f>Table2[[#This Row],[MntSweetProducts]]</f>
        <v>30</v>
      </c>
      <c r="F1099" s="4">
        <f>Table2[[#This Row],[MntGoldProds]]</f>
        <v>27</v>
      </c>
      <c r="G1099" s="8">
        <f>Table5[[#This Row],[Age]]</f>
        <v>34</v>
      </c>
      <c r="H1099" s="2" t="s">
        <v>30</v>
      </c>
      <c r="I1099" s="16" t="str">
        <f>IF(AND(People!$J1099&gt;=16,People!$J1099&lt;=25),"16-25",IF(AND(People!$J1099&gt;=26,People!$J1099&lt;=35),"26-35",IF(AND(People!$J1099&gt;=36,People!$J1099&lt;=45),"36-45",IF(AND(People!$J1099&gt;=46,People!$J1099&lt;=55),"46-55",IF(AND(People!$J1099&gt;=56,People!$J1099&lt;=65),"56-65",IF(AND(People!$J1099&gt;=66,People!$J1099&lt;=75),"66-75","ALL"))))))</f>
        <v>26-35</v>
      </c>
      <c r="J1099" t="str">
        <f>Table5[[#This Row],[Kid Home]]</f>
        <v>No</v>
      </c>
      <c r="K1099" t="str">
        <f>Table5[[#This Row],[TennHome]]</f>
        <v>Yes</v>
      </c>
    </row>
    <row r="1100" spans="1:11" ht="16.5" x14ac:dyDescent="0.3">
      <c r="A1100" s="6">
        <f>Table2[[#This Row],[MntWines]]</f>
        <v>574</v>
      </c>
      <c r="B1100" s="6">
        <f>Table2[[#This Row],[MntFruits]]</f>
        <v>8</v>
      </c>
      <c r="C1100" s="6">
        <f>Table2[[#This Row],[MntMeatProducts]]</f>
        <v>216</v>
      </c>
      <c r="D1100" s="6">
        <f>Table2[[#This Row],[MntFishProducts]]</f>
        <v>21</v>
      </c>
      <c r="E1100" s="6">
        <f>Table2[[#This Row],[MntSweetProducts]]</f>
        <v>16</v>
      </c>
      <c r="F1100" s="6">
        <f>Table2[[#This Row],[MntGoldProds]]</f>
        <v>33</v>
      </c>
      <c r="G1100" s="8">
        <f>Table5[[#This Row],[Age]]</f>
        <v>56</v>
      </c>
      <c r="H1100" s="17" t="s">
        <v>31</v>
      </c>
      <c r="I1100" s="16" t="str">
        <f>IF(AND(People!$J1100&gt;=16,People!$J1100&lt;=25),"16-25",IF(AND(People!$J1100&gt;=26,People!$J1100&lt;=35),"26-35",IF(AND(People!$J1100&gt;=36,People!$J1100&lt;=45),"36-45",IF(AND(People!$J1100&gt;=46,People!$J1100&lt;=55),"46-55",IF(AND(People!$J1100&gt;=56,People!$J1100&lt;=65),"56-65",IF(AND(People!$J1100&gt;=66,People!$J1100&lt;=75),"66-75","ALL"))))))</f>
        <v>56-65</v>
      </c>
      <c r="J1100" t="str">
        <f>Table5[[#This Row],[Kid Home]]</f>
        <v>No</v>
      </c>
      <c r="K1100" t="str">
        <f>Table5[[#This Row],[TennHome]]</f>
        <v>Yes</v>
      </c>
    </row>
    <row r="1101" spans="1:11" ht="16.5" x14ac:dyDescent="0.3">
      <c r="A1101" s="4">
        <f>Table2[[#This Row],[MntWines]]</f>
        <v>160</v>
      </c>
      <c r="B1101" s="4">
        <f>Table2[[#This Row],[MntFruits]]</f>
        <v>80</v>
      </c>
      <c r="C1101" s="4">
        <f>Table2[[#This Row],[MntMeatProducts]]</f>
        <v>369</v>
      </c>
      <c r="D1101" s="4">
        <f>Table2[[#This Row],[MntFishProducts]]</f>
        <v>67</v>
      </c>
      <c r="E1101" s="4">
        <f>Table2[[#This Row],[MntSweetProducts]]</f>
        <v>39</v>
      </c>
      <c r="F1101" s="4">
        <f>Table2[[#This Row],[MntGoldProds]]</f>
        <v>41</v>
      </c>
      <c r="G1101" s="8">
        <f>Table5[[#This Row],[Age]]</f>
        <v>26</v>
      </c>
      <c r="H1101" s="2" t="s">
        <v>33</v>
      </c>
      <c r="I1101" s="16" t="str">
        <f>IF(AND(People!$J1101&gt;=16,People!$J1101&lt;=25),"16-25",IF(AND(People!$J1101&gt;=26,People!$J1101&lt;=35),"26-35",IF(AND(People!$J1101&gt;=36,People!$J1101&lt;=45),"36-45",IF(AND(People!$J1101&gt;=46,People!$J1101&lt;=55),"46-55",IF(AND(People!$J1101&gt;=56,People!$J1101&lt;=65),"56-65",IF(AND(People!$J1101&gt;=66,People!$J1101&lt;=75),"66-75","ALL"))))))</f>
        <v>26-35</v>
      </c>
      <c r="J1101" t="str">
        <f>Table5[[#This Row],[Kid Home]]</f>
        <v>No</v>
      </c>
      <c r="K1101" t="str">
        <f>Table5[[#This Row],[TennHome]]</f>
        <v>No</v>
      </c>
    </row>
    <row r="1102" spans="1:11" ht="16.5" x14ac:dyDescent="0.3">
      <c r="A1102" s="6">
        <f>Table2[[#This Row],[MntWines]]</f>
        <v>6</v>
      </c>
      <c r="B1102" s="6">
        <f>Table2[[#This Row],[MntFruits]]</f>
        <v>0</v>
      </c>
      <c r="C1102" s="6">
        <f>Table2[[#This Row],[MntMeatProducts]]</f>
        <v>5</v>
      </c>
      <c r="D1102" s="6">
        <f>Table2[[#This Row],[MntFishProducts]]</f>
        <v>0</v>
      </c>
      <c r="E1102" s="6">
        <f>Table2[[#This Row],[MntSweetProducts]]</f>
        <v>0</v>
      </c>
      <c r="F1102" s="6">
        <f>Table2[[#This Row],[MntGoldProds]]</f>
        <v>1</v>
      </c>
      <c r="G1102" s="8">
        <f>Table5[[#This Row],[Age]]</f>
        <v>31</v>
      </c>
      <c r="H1102" s="17" t="s">
        <v>35</v>
      </c>
      <c r="I1102" s="16" t="str">
        <f>IF(AND(People!$J1102&gt;=16,People!$J1102&lt;=25),"16-25",IF(AND(People!$J1102&gt;=26,People!$J1102&lt;=35),"26-35",IF(AND(People!$J1102&gt;=36,People!$J1102&lt;=45),"36-45",IF(AND(People!$J1102&gt;=46,People!$J1102&lt;=55),"46-55",IF(AND(People!$J1102&gt;=56,People!$J1102&lt;=65),"56-65",IF(AND(People!$J1102&gt;=66,People!$J1102&lt;=75),"66-75","ALL"))))))</f>
        <v>26-35</v>
      </c>
      <c r="J1102" t="str">
        <f>Table5[[#This Row],[Kid Home]]</f>
        <v>Yes</v>
      </c>
      <c r="K1102" t="str">
        <f>Table5[[#This Row],[TennHome]]</f>
        <v>No</v>
      </c>
    </row>
    <row r="1103" spans="1:11" ht="16.5" x14ac:dyDescent="0.3">
      <c r="A1103" s="4">
        <f>Table2[[#This Row],[MntWines]]</f>
        <v>614</v>
      </c>
      <c r="B1103" s="4">
        <f>Table2[[#This Row],[MntFruits]]</f>
        <v>35</v>
      </c>
      <c r="C1103" s="4">
        <f>Table2[[#This Row],[MntMeatProducts]]</f>
        <v>160</v>
      </c>
      <c r="D1103" s="4">
        <f>Table2[[#This Row],[MntFishProducts]]</f>
        <v>58</v>
      </c>
      <c r="E1103" s="4">
        <f>Table2[[#This Row],[MntSweetProducts]]</f>
        <v>35</v>
      </c>
      <c r="F1103" s="4">
        <f>Table2[[#This Row],[MntGoldProds]]</f>
        <v>35</v>
      </c>
      <c r="G1103" s="8">
        <f>Table5[[#This Row],[Age]]</f>
        <v>34</v>
      </c>
      <c r="H1103" s="2" t="s">
        <v>33</v>
      </c>
      <c r="I1103" s="16" t="str">
        <f>IF(AND(People!$J1103&gt;=16,People!$J1103&lt;=25),"16-25",IF(AND(People!$J1103&gt;=26,People!$J1103&lt;=35),"26-35",IF(AND(People!$J1103&gt;=36,People!$J1103&lt;=45),"36-45",IF(AND(People!$J1103&gt;=46,People!$J1103&lt;=55),"46-55",IF(AND(People!$J1103&gt;=56,People!$J1103&lt;=65),"56-65",IF(AND(People!$J1103&gt;=66,People!$J1103&lt;=75),"66-75","ALL"))))))</f>
        <v>26-35</v>
      </c>
      <c r="J1103" t="str">
        <f>Table5[[#This Row],[Kid Home]]</f>
        <v>No</v>
      </c>
      <c r="K1103" t="str">
        <f>Table5[[#This Row],[TennHome]]</f>
        <v>Yes</v>
      </c>
    </row>
    <row r="1104" spans="1:11" ht="16.5" x14ac:dyDescent="0.3">
      <c r="A1104" s="6">
        <f>Table2[[#This Row],[MntWines]]</f>
        <v>897</v>
      </c>
      <c r="B1104" s="6">
        <f>Table2[[#This Row],[MntFruits]]</f>
        <v>161</v>
      </c>
      <c r="C1104" s="6">
        <f>Table2[[#This Row],[MntMeatProducts]]</f>
        <v>430</v>
      </c>
      <c r="D1104" s="6">
        <f>Table2[[#This Row],[MntFishProducts]]</f>
        <v>186</v>
      </c>
      <c r="E1104" s="6">
        <f>Table2[[#This Row],[MntSweetProducts]]</f>
        <v>161</v>
      </c>
      <c r="F1104" s="6">
        <f>Table2[[#This Row],[MntGoldProds]]</f>
        <v>27</v>
      </c>
      <c r="G1104" s="8">
        <f>Table5[[#This Row],[Age]]</f>
        <v>38</v>
      </c>
      <c r="H1104" s="17" t="s">
        <v>33</v>
      </c>
      <c r="I1104" s="16" t="str">
        <f>IF(AND(People!$J1104&gt;=16,People!$J1104&lt;=25),"16-25",IF(AND(People!$J1104&gt;=26,People!$J1104&lt;=35),"26-35",IF(AND(People!$J1104&gt;=36,People!$J1104&lt;=45),"36-45",IF(AND(People!$J1104&gt;=46,People!$J1104&lt;=55),"46-55",IF(AND(People!$J1104&gt;=56,People!$J1104&lt;=65),"56-65",IF(AND(People!$J1104&gt;=66,People!$J1104&lt;=75),"66-75","ALL"))))))</f>
        <v>36-45</v>
      </c>
      <c r="J1104" t="str">
        <f>Table5[[#This Row],[Kid Home]]</f>
        <v>No</v>
      </c>
      <c r="K1104" t="str">
        <f>Table5[[#This Row],[TennHome]]</f>
        <v>No</v>
      </c>
    </row>
    <row r="1105" spans="1:11" ht="16.5" x14ac:dyDescent="0.3">
      <c r="A1105" s="4">
        <f>Table2[[#This Row],[MntWines]]</f>
        <v>70</v>
      </c>
      <c r="B1105" s="4">
        <f>Table2[[#This Row],[MntFruits]]</f>
        <v>54</v>
      </c>
      <c r="C1105" s="4">
        <f>Table2[[#This Row],[MntMeatProducts]]</f>
        <v>109</v>
      </c>
      <c r="D1105" s="4">
        <f>Table2[[#This Row],[MntFishProducts]]</f>
        <v>80</v>
      </c>
      <c r="E1105" s="4">
        <f>Table2[[#This Row],[MntSweetProducts]]</f>
        <v>9</v>
      </c>
      <c r="F1105" s="4">
        <f>Table2[[#This Row],[MntGoldProds]]</f>
        <v>45</v>
      </c>
      <c r="G1105" s="8">
        <f>Table5[[#This Row],[Age]]</f>
        <v>34</v>
      </c>
      <c r="H1105" s="2" t="s">
        <v>31</v>
      </c>
      <c r="I1105" s="16" t="str">
        <f>IF(AND(People!$J1105&gt;=16,People!$J1105&lt;=25),"16-25",IF(AND(People!$J1105&gt;=26,People!$J1105&lt;=35),"26-35",IF(AND(People!$J1105&gt;=36,People!$J1105&lt;=45),"36-45",IF(AND(People!$J1105&gt;=46,People!$J1105&lt;=55),"46-55",IF(AND(People!$J1105&gt;=56,People!$J1105&lt;=65),"56-65",IF(AND(People!$J1105&gt;=66,People!$J1105&lt;=75),"66-75","ALL"))))))</f>
        <v>26-35</v>
      </c>
      <c r="J1105" t="str">
        <f>Table5[[#This Row],[Kid Home]]</f>
        <v>No</v>
      </c>
      <c r="K1105" t="str">
        <f>Table5[[#This Row],[TennHome]]</f>
        <v>Yes</v>
      </c>
    </row>
    <row r="1106" spans="1:11" ht="16.5" x14ac:dyDescent="0.3">
      <c r="A1106" s="6">
        <f>Table2[[#This Row],[MntWines]]</f>
        <v>120</v>
      </c>
      <c r="B1106" s="6">
        <f>Table2[[#This Row],[MntFruits]]</f>
        <v>19</v>
      </c>
      <c r="C1106" s="6">
        <f>Table2[[#This Row],[MntMeatProducts]]</f>
        <v>206</v>
      </c>
      <c r="D1106" s="6">
        <f>Table2[[#This Row],[MntFishProducts]]</f>
        <v>25</v>
      </c>
      <c r="E1106" s="6">
        <f>Table2[[#This Row],[MntSweetProducts]]</f>
        <v>19</v>
      </c>
      <c r="F1106" s="6">
        <f>Table2[[#This Row],[MntGoldProds]]</f>
        <v>54</v>
      </c>
      <c r="G1106" s="8">
        <f>Table5[[#This Row],[Age]]</f>
        <v>27</v>
      </c>
      <c r="H1106" s="17" t="s">
        <v>33</v>
      </c>
      <c r="I1106" s="16" t="str">
        <f>IF(AND(People!$J1106&gt;=16,People!$J1106&lt;=25),"16-25",IF(AND(People!$J1106&gt;=26,People!$J1106&lt;=35),"26-35",IF(AND(People!$J1106&gt;=36,People!$J1106&lt;=45),"36-45",IF(AND(People!$J1106&gt;=46,People!$J1106&lt;=55),"46-55",IF(AND(People!$J1106&gt;=56,People!$J1106&lt;=65),"56-65",IF(AND(People!$J1106&gt;=66,People!$J1106&lt;=75),"66-75","ALL"))))))</f>
        <v>26-35</v>
      </c>
      <c r="J1106" t="str">
        <f>Table5[[#This Row],[Kid Home]]</f>
        <v>Yes</v>
      </c>
      <c r="K1106" t="str">
        <f>Table5[[#This Row],[TennHome]]</f>
        <v>No</v>
      </c>
    </row>
    <row r="1107" spans="1:11" ht="16.5" x14ac:dyDescent="0.3">
      <c r="A1107" s="4">
        <f>Table2[[#This Row],[MntWines]]</f>
        <v>211</v>
      </c>
      <c r="B1107" s="4">
        <f>Table2[[#This Row],[MntFruits]]</f>
        <v>2</v>
      </c>
      <c r="C1107" s="4">
        <f>Table2[[#This Row],[MntMeatProducts]]</f>
        <v>30</v>
      </c>
      <c r="D1107" s="4">
        <f>Table2[[#This Row],[MntFishProducts]]</f>
        <v>7</v>
      </c>
      <c r="E1107" s="4">
        <f>Table2[[#This Row],[MntSweetProducts]]</f>
        <v>7</v>
      </c>
      <c r="F1107" s="4">
        <f>Table2[[#This Row],[MntGoldProds]]</f>
        <v>10</v>
      </c>
      <c r="G1107" s="8">
        <f>Table5[[#This Row],[Age]]</f>
        <v>43</v>
      </c>
      <c r="H1107" s="2" t="s">
        <v>30</v>
      </c>
      <c r="I1107" s="16" t="str">
        <f>IF(AND(People!$J1107&gt;=16,People!$J1107&lt;=25),"16-25",IF(AND(People!$J1107&gt;=26,People!$J1107&lt;=35),"26-35",IF(AND(People!$J1107&gt;=36,People!$J1107&lt;=45),"36-45",IF(AND(People!$J1107&gt;=46,People!$J1107&lt;=55),"46-55",IF(AND(People!$J1107&gt;=56,People!$J1107&lt;=65),"56-65",IF(AND(People!$J1107&gt;=66,People!$J1107&lt;=75),"66-75","ALL"))))))</f>
        <v>36-45</v>
      </c>
      <c r="J1107" t="str">
        <f>Table5[[#This Row],[Kid Home]]</f>
        <v>Yes</v>
      </c>
      <c r="K1107" t="str">
        <f>Table5[[#This Row],[TennHome]]</f>
        <v>No</v>
      </c>
    </row>
    <row r="1108" spans="1:11" ht="16.5" x14ac:dyDescent="0.3">
      <c r="A1108" s="6">
        <f>Table2[[#This Row],[MntWines]]</f>
        <v>11</v>
      </c>
      <c r="B1108" s="6">
        <f>Table2[[#This Row],[MntFruits]]</f>
        <v>0</v>
      </c>
      <c r="C1108" s="6">
        <f>Table2[[#This Row],[MntMeatProducts]]</f>
        <v>16</v>
      </c>
      <c r="D1108" s="6">
        <f>Table2[[#This Row],[MntFishProducts]]</f>
        <v>7</v>
      </c>
      <c r="E1108" s="6">
        <f>Table2[[#This Row],[MntSweetProducts]]</f>
        <v>6</v>
      </c>
      <c r="F1108" s="6">
        <f>Table2[[#This Row],[MntGoldProds]]</f>
        <v>21</v>
      </c>
      <c r="G1108" s="8">
        <f>Table5[[#This Row],[Age]]</f>
        <v>42</v>
      </c>
      <c r="H1108" s="17" t="s">
        <v>33</v>
      </c>
      <c r="I1108" s="16" t="str">
        <f>IF(AND(People!$J1108&gt;=16,People!$J1108&lt;=25),"16-25",IF(AND(People!$J1108&gt;=26,People!$J1108&lt;=35),"26-35",IF(AND(People!$J1108&gt;=36,People!$J1108&lt;=45),"36-45",IF(AND(People!$J1108&gt;=46,People!$J1108&lt;=55),"46-55",IF(AND(People!$J1108&gt;=56,People!$J1108&lt;=65),"56-65",IF(AND(People!$J1108&gt;=66,People!$J1108&lt;=75),"66-75","ALL"))))))</f>
        <v>36-45</v>
      </c>
      <c r="J1108" t="str">
        <f>Table5[[#This Row],[Kid Home]]</f>
        <v>Yes</v>
      </c>
      <c r="K1108" t="str">
        <f>Table5[[#This Row],[TennHome]]</f>
        <v>No</v>
      </c>
    </row>
    <row r="1109" spans="1:11" ht="16.5" x14ac:dyDescent="0.3">
      <c r="A1109" s="4">
        <f>Table2[[#This Row],[MntWines]]</f>
        <v>760</v>
      </c>
      <c r="B1109" s="4">
        <f>Table2[[#This Row],[MntFruits]]</f>
        <v>53</v>
      </c>
      <c r="C1109" s="4">
        <f>Table2[[#This Row],[MntMeatProducts]]</f>
        <v>400</v>
      </c>
      <c r="D1109" s="4">
        <f>Table2[[#This Row],[MntFishProducts]]</f>
        <v>17</v>
      </c>
      <c r="E1109" s="4">
        <f>Table2[[#This Row],[MntSweetProducts]]</f>
        <v>93</v>
      </c>
      <c r="F1109" s="4">
        <f>Table2[[#This Row],[MntGoldProds]]</f>
        <v>0</v>
      </c>
      <c r="G1109" s="8">
        <f>Table5[[#This Row],[Age]]</f>
        <v>53</v>
      </c>
      <c r="H1109" s="2" t="s">
        <v>33</v>
      </c>
      <c r="I1109" s="16" t="str">
        <f>IF(AND(People!$J1109&gt;=16,People!$J1109&lt;=25),"16-25",IF(AND(People!$J1109&gt;=26,People!$J1109&lt;=35),"26-35",IF(AND(People!$J1109&gt;=36,People!$J1109&lt;=45),"36-45",IF(AND(People!$J1109&gt;=46,People!$J1109&lt;=55),"46-55",IF(AND(People!$J1109&gt;=56,People!$J1109&lt;=65),"56-65",IF(AND(People!$J1109&gt;=66,People!$J1109&lt;=75),"66-75","ALL"))))))</f>
        <v>46-55</v>
      </c>
      <c r="J1109" t="str">
        <f>Table5[[#This Row],[Kid Home]]</f>
        <v>No</v>
      </c>
      <c r="K1109" t="str">
        <f>Table5[[#This Row],[TennHome]]</f>
        <v>No</v>
      </c>
    </row>
    <row r="1110" spans="1:11" ht="16.5" x14ac:dyDescent="0.3">
      <c r="A1110" s="6">
        <f>Table2[[#This Row],[MntWines]]</f>
        <v>53</v>
      </c>
      <c r="B1110" s="6">
        <f>Table2[[#This Row],[MntFruits]]</f>
        <v>0</v>
      </c>
      <c r="C1110" s="6">
        <f>Table2[[#This Row],[MntMeatProducts]]</f>
        <v>8</v>
      </c>
      <c r="D1110" s="6">
        <f>Table2[[#This Row],[MntFishProducts]]</f>
        <v>0</v>
      </c>
      <c r="E1110" s="6">
        <f>Table2[[#This Row],[MntSweetProducts]]</f>
        <v>0</v>
      </c>
      <c r="F1110" s="6">
        <f>Table2[[#This Row],[MntGoldProds]]</f>
        <v>2</v>
      </c>
      <c r="G1110" s="8">
        <f>Table5[[#This Row],[Age]]</f>
        <v>62</v>
      </c>
      <c r="H1110" s="17" t="s">
        <v>33</v>
      </c>
      <c r="I1110" s="16" t="str">
        <f>IF(AND(People!$J1110&gt;=16,People!$J1110&lt;=25),"16-25",IF(AND(People!$J1110&gt;=26,People!$J1110&lt;=35),"26-35",IF(AND(People!$J1110&gt;=36,People!$J1110&lt;=45),"36-45",IF(AND(People!$J1110&gt;=46,People!$J1110&lt;=55),"46-55",IF(AND(People!$J1110&gt;=56,People!$J1110&lt;=65),"56-65",IF(AND(People!$J1110&gt;=66,People!$J1110&lt;=75),"66-75","ALL"))))))</f>
        <v>56-65</v>
      </c>
      <c r="J1110" t="str">
        <f>Table5[[#This Row],[Kid Home]]</f>
        <v>No</v>
      </c>
      <c r="K1110" t="str">
        <f>Table5[[#This Row],[TennHome]]</f>
        <v>Yes</v>
      </c>
    </row>
    <row r="1111" spans="1:11" ht="16.5" x14ac:dyDescent="0.3">
      <c r="A1111" s="4">
        <f>Table2[[#This Row],[MntWines]]</f>
        <v>7</v>
      </c>
      <c r="B1111" s="4">
        <f>Table2[[#This Row],[MntFruits]]</f>
        <v>4</v>
      </c>
      <c r="C1111" s="4">
        <f>Table2[[#This Row],[MntMeatProducts]]</f>
        <v>13</v>
      </c>
      <c r="D1111" s="4">
        <f>Table2[[#This Row],[MntFishProducts]]</f>
        <v>15</v>
      </c>
      <c r="E1111" s="4">
        <f>Table2[[#This Row],[MntSweetProducts]]</f>
        <v>8</v>
      </c>
      <c r="F1111" s="4">
        <f>Table2[[#This Row],[MntGoldProds]]</f>
        <v>17</v>
      </c>
      <c r="G1111" s="8">
        <f>Table5[[#This Row],[Age]]</f>
        <v>43</v>
      </c>
      <c r="H1111" s="2" t="s">
        <v>33</v>
      </c>
      <c r="I1111" s="16" t="str">
        <f>IF(AND(People!$J1111&gt;=16,People!$J1111&lt;=25),"16-25",IF(AND(People!$J1111&gt;=26,People!$J1111&lt;=35),"26-35",IF(AND(People!$J1111&gt;=36,People!$J1111&lt;=45),"36-45",IF(AND(People!$J1111&gt;=46,People!$J1111&lt;=55),"46-55",IF(AND(People!$J1111&gt;=56,People!$J1111&lt;=65),"56-65",IF(AND(People!$J1111&gt;=66,People!$J1111&lt;=75),"66-75","ALL"))))))</f>
        <v>36-45</v>
      </c>
      <c r="J1111" t="str">
        <f>Table5[[#This Row],[Kid Home]]</f>
        <v>No</v>
      </c>
      <c r="K1111" t="str">
        <f>Table5[[#This Row],[TennHome]]</f>
        <v>No</v>
      </c>
    </row>
    <row r="1112" spans="1:11" ht="16.5" x14ac:dyDescent="0.3">
      <c r="A1112" s="6">
        <f>Table2[[#This Row],[MntWines]]</f>
        <v>391</v>
      </c>
      <c r="B1112" s="6">
        <f>Table2[[#This Row],[MntFruits]]</f>
        <v>32</v>
      </c>
      <c r="C1112" s="6">
        <f>Table2[[#This Row],[MntMeatProducts]]</f>
        <v>70</v>
      </c>
      <c r="D1112" s="6">
        <f>Table2[[#This Row],[MntFishProducts]]</f>
        <v>21</v>
      </c>
      <c r="E1112" s="6">
        <f>Table2[[#This Row],[MntSweetProducts]]</f>
        <v>32</v>
      </c>
      <c r="F1112" s="6">
        <f>Table2[[#This Row],[MntGoldProds]]</f>
        <v>16</v>
      </c>
      <c r="G1112" s="8">
        <f>Table5[[#This Row],[Age]]</f>
        <v>40</v>
      </c>
      <c r="H1112" s="17" t="s">
        <v>35</v>
      </c>
      <c r="I1112" s="16" t="str">
        <f>IF(AND(People!$J1112&gt;=16,People!$J1112&lt;=25),"16-25",IF(AND(People!$J1112&gt;=26,People!$J1112&lt;=35),"26-35",IF(AND(People!$J1112&gt;=36,People!$J1112&lt;=45),"36-45",IF(AND(People!$J1112&gt;=46,People!$J1112&lt;=55),"46-55",IF(AND(People!$J1112&gt;=56,People!$J1112&lt;=65),"56-65",IF(AND(People!$J1112&gt;=66,People!$J1112&lt;=75),"66-75","ALL"))))))</f>
        <v>36-45</v>
      </c>
      <c r="J1112" t="str">
        <f>Table5[[#This Row],[Kid Home]]</f>
        <v>Yes</v>
      </c>
      <c r="K1112" t="str">
        <f>Table5[[#This Row],[TennHome]]</f>
        <v>No</v>
      </c>
    </row>
    <row r="1113" spans="1:11" ht="16.5" x14ac:dyDescent="0.3">
      <c r="A1113" s="4">
        <f>Table2[[#This Row],[MntWines]]</f>
        <v>199</v>
      </c>
      <c r="B1113" s="4">
        <f>Table2[[#This Row],[MntFruits]]</f>
        <v>9</v>
      </c>
      <c r="C1113" s="4">
        <f>Table2[[#This Row],[MntMeatProducts]]</f>
        <v>57</v>
      </c>
      <c r="D1113" s="4">
        <f>Table2[[#This Row],[MntFishProducts]]</f>
        <v>20</v>
      </c>
      <c r="E1113" s="4">
        <f>Table2[[#This Row],[MntSweetProducts]]</f>
        <v>21</v>
      </c>
      <c r="F1113" s="4">
        <f>Table2[[#This Row],[MntGoldProds]]</f>
        <v>6</v>
      </c>
      <c r="G1113" s="8">
        <f>Table5[[#This Row],[Age]]</f>
        <v>49</v>
      </c>
      <c r="H1113" s="2" t="s">
        <v>30</v>
      </c>
      <c r="I1113" s="16" t="str">
        <f>IF(AND(People!$J1113&gt;=16,People!$J1113&lt;=25),"16-25",IF(AND(People!$J1113&gt;=26,People!$J1113&lt;=35),"26-35",IF(AND(People!$J1113&gt;=36,People!$J1113&lt;=45),"36-45",IF(AND(People!$J1113&gt;=46,People!$J1113&lt;=55),"46-55",IF(AND(People!$J1113&gt;=56,People!$J1113&lt;=65),"56-65",IF(AND(People!$J1113&gt;=66,People!$J1113&lt;=75),"66-75","ALL"))))))</f>
        <v>46-55</v>
      </c>
      <c r="J1113" t="str">
        <f>Table5[[#This Row],[Kid Home]]</f>
        <v>Yes</v>
      </c>
      <c r="K1113" t="str">
        <f>Table5[[#This Row],[TennHome]]</f>
        <v>Yes</v>
      </c>
    </row>
    <row r="1114" spans="1:11" ht="16.5" x14ac:dyDescent="0.3">
      <c r="A1114" s="6">
        <f>Table2[[#This Row],[MntWines]]</f>
        <v>516</v>
      </c>
      <c r="B1114" s="6">
        <f>Table2[[#This Row],[MntFruits]]</f>
        <v>56</v>
      </c>
      <c r="C1114" s="6">
        <f>Table2[[#This Row],[MntMeatProducts]]</f>
        <v>449</v>
      </c>
      <c r="D1114" s="6">
        <f>Table2[[#This Row],[MntFishProducts]]</f>
        <v>86</v>
      </c>
      <c r="E1114" s="6">
        <f>Table2[[#This Row],[MntSweetProducts]]</f>
        <v>33</v>
      </c>
      <c r="F1114" s="6">
        <f>Table2[[#This Row],[MntGoldProds]]</f>
        <v>16</v>
      </c>
      <c r="G1114" s="8">
        <f>Table5[[#This Row],[Age]]</f>
        <v>59</v>
      </c>
      <c r="H1114" s="17" t="s">
        <v>30</v>
      </c>
      <c r="I1114" s="16" t="str">
        <f>IF(AND(People!$J1114&gt;=16,People!$J1114&lt;=25),"16-25",IF(AND(People!$J1114&gt;=26,People!$J1114&lt;=35),"26-35",IF(AND(People!$J1114&gt;=36,People!$J1114&lt;=45),"36-45",IF(AND(People!$J1114&gt;=46,People!$J1114&lt;=55),"46-55",IF(AND(People!$J1114&gt;=56,People!$J1114&lt;=65),"56-65",IF(AND(People!$J1114&gt;=66,People!$J1114&lt;=75),"66-75","ALL"))))))</f>
        <v>56-65</v>
      </c>
      <c r="J1114" t="str">
        <f>Table5[[#This Row],[Kid Home]]</f>
        <v>No</v>
      </c>
      <c r="K1114" t="str">
        <f>Table5[[#This Row],[TennHome]]</f>
        <v>No</v>
      </c>
    </row>
    <row r="1115" spans="1:11" ht="16.5" x14ac:dyDescent="0.3">
      <c r="A1115" s="4">
        <f>Table2[[#This Row],[MntWines]]</f>
        <v>709</v>
      </c>
      <c r="B1115" s="4">
        <f>Table2[[#This Row],[MntFruits]]</f>
        <v>45</v>
      </c>
      <c r="C1115" s="4">
        <f>Table2[[#This Row],[MntMeatProducts]]</f>
        <v>115</v>
      </c>
      <c r="D1115" s="4">
        <f>Table2[[#This Row],[MntFishProducts]]</f>
        <v>30</v>
      </c>
      <c r="E1115" s="4">
        <f>Table2[[#This Row],[MntSweetProducts]]</f>
        <v>160</v>
      </c>
      <c r="F1115" s="4">
        <f>Table2[[#This Row],[MntGoldProds]]</f>
        <v>45</v>
      </c>
      <c r="G1115" s="8">
        <f>Table5[[#This Row],[Age]]</f>
        <v>30</v>
      </c>
      <c r="H1115" s="2" t="s">
        <v>30</v>
      </c>
      <c r="I1115" s="16" t="str">
        <f>IF(AND(People!$J1115&gt;=16,People!$J1115&lt;=25),"16-25",IF(AND(People!$J1115&gt;=26,People!$J1115&lt;=35),"26-35",IF(AND(People!$J1115&gt;=36,People!$J1115&lt;=45),"36-45",IF(AND(People!$J1115&gt;=46,People!$J1115&lt;=55),"46-55",IF(AND(People!$J1115&gt;=56,People!$J1115&lt;=65),"56-65",IF(AND(People!$J1115&gt;=66,People!$J1115&lt;=75),"66-75","ALL"))))))</f>
        <v>26-35</v>
      </c>
      <c r="J1115" t="str">
        <f>Table5[[#This Row],[Kid Home]]</f>
        <v>No</v>
      </c>
      <c r="K1115" t="str">
        <f>Table5[[#This Row],[TennHome]]</f>
        <v>No</v>
      </c>
    </row>
    <row r="1116" spans="1:11" ht="16.5" x14ac:dyDescent="0.3">
      <c r="A1116" s="6">
        <f>Table2[[#This Row],[MntWines]]</f>
        <v>12</v>
      </c>
      <c r="B1116" s="6">
        <f>Table2[[#This Row],[MntFruits]]</f>
        <v>0</v>
      </c>
      <c r="C1116" s="6">
        <f>Table2[[#This Row],[MntMeatProducts]]</f>
        <v>4</v>
      </c>
      <c r="D1116" s="6">
        <f>Table2[[#This Row],[MntFishProducts]]</f>
        <v>0</v>
      </c>
      <c r="E1116" s="6">
        <f>Table2[[#This Row],[MntSweetProducts]]</f>
        <v>0</v>
      </c>
      <c r="F1116" s="6">
        <f>Table2[[#This Row],[MntGoldProds]]</f>
        <v>0</v>
      </c>
      <c r="G1116" s="8">
        <f>Table5[[#This Row],[Age]]</f>
        <v>41</v>
      </c>
      <c r="H1116" s="17" t="s">
        <v>30</v>
      </c>
      <c r="I1116" s="16" t="str">
        <f>IF(AND(People!$J1116&gt;=16,People!$J1116&lt;=25),"16-25",IF(AND(People!$J1116&gt;=26,People!$J1116&lt;=35),"26-35",IF(AND(People!$J1116&gt;=36,People!$J1116&lt;=45),"36-45",IF(AND(People!$J1116&gt;=46,People!$J1116&lt;=55),"46-55",IF(AND(People!$J1116&gt;=56,People!$J1116&lt;=65),"56-65",IF(AND(People!$J1116&gt;=66,People!$J1116&lt;=75),"66-75","ALL"))))))</f>
        <v>36-45</v>
      </c>
      <c r="J1116" t="str">
        <f>Table5[[#This Row],[Kid Home]]</f>
        <v>Yes</v>
      </c>
      <c r="K1116" t="str">
        <f>Table5[[#This Row],[TennHome]]</f>
        <v>Yes</v>
      </c>
    </row>
    <row r="1117" spans="1:11" ht="16.5" x14ac:dyDescent="0.3">
      <c r="A1117" s="4">
        <f>Table2[[#This Row],[MntWines]]</f>
        <v>1000</v>
      </c>
      <c r="B1117" s="4">
        <f>Table2[[#This Row],[MntFruits]]</f>
        <v>19</v>
      </c>
      <c r="C1117" s="4">
        <f>Table2[[#This Row],[MntMeatProducts]]</f>
        <v>711</v>
      </c>
      <c r="D1117" s="4">
        <f>Table2[[#This Row],[MntFishProducts]]</f>
        <v>125</v>
      </c>
      <c r="E1117" s="4">
        <f>Table2[[#This Row],[MntSweetProducts]]</f>
        <v>115</v>
      </c>
      <c r="F1117" s="4">
        <f>Table2[[#This Row],[MntGoldProds]]</f>
        <v>38</v>
      </c>
      <c r="G1117" s="8">
        <f>Table5[[#This Row],[Age]]</f>
        <v>54</v>
      </c>
      <c r="H1117" s="2" t="s">
        <v>31</v>
      </c>
      <c r="I1117" s="16" t="str">
        <f>IF(AND(People!$J1117&gt;=16,People!$J1117&lt;=25),"16-25",IF(AND(People!$J1117&gt;=26,People!$J1117&lt;=35),"26-35",IF(AND(People!$J1117&gt;=36,People!$J1117&lt;=45),"36-45",IF(AND(People!$J1117&gt;=46,People!$J1117&lt;=55),"46-55",IF(AND(People!$J1117&gt;=56,People!$J1117&lt;=65),"56-65",IF(AND(People!$J1117&gt;=66,People!$J1117&lt;=75),"66-75","ALL"))))))</f>
        <v>46-55</v>
      </c>
      <c r="J1117" t="str">
        <f>Table5[[#This Row],[Kid Home]]</f>
        <v>No</v>
      </c>
      <c r="K1117" t="str">
        <f>Table5[[#This Row],[TennHome]]</f>
        <v>No</v>
      </c>
    </row>
    <row r="1118" spans="1:11" ht="16.5" x14ac:dyDescent="0.3">
      <c r="A1118" s="6">
        <f>Table2[[#This Row],[MntWines]]</f>
        <v>19</v>
      </c>
      <c r="B1118" s="6">
        <f>Table2[[#This Row],[MntFruits]]</f>
        <v>3</v>
      </c>
      <c r="C1118" s="6">
        <f>Table2[[#This Row],[MntMeatProducts]]</f>
        <v>18</v>
      </c>
      <c r="D1118" s="6">
        <f>Table2[[#This Row],[MntFishProducts]]</f>
        <v>3</v>
      </c>
      <c r="E1118" s="6">
        <f>Table2[[#This Row],[MntSweetProducts]]</f>
        <v>1</v>
      </c>
      <c r="F1118" s="6">
        <f>Table2[[#This Row],[MntGoldProds]]</f>
        <v>0</v>
      </c>
      <c r="G1118" s="8">
        <f>Table5[[#This Row],[Age]]</f>
        <v>29</v>
      </c>
      <c r="H1118" s="17" t="s">
        <v>33</v>
      </c>
      <c r="I1118" s="16" t="str">
        <f>IF(AND(People!$J1118&gt;=16,People!$J1118&lt;=25),"16-25",IF(AND(People!$J1118&gt;=26,People!$J1118&lt;=35),"26-35",IF(AND(People!$J1118&gt;=36,People!$J1118&lt;=45),"36-45",IF(AND(People!$J1118&gt;=46,People!$J1118&lt;=55),"46-55",IF(AND(People!$J1118&gt;=56,People!$J1118&lt;=65),"56-65",IF(AND(People!$J1118&gt;=66,People!$J1118&lt;=75),"66-75","ALL"))))))</f>
        <v>26-35</v>
      </c>
      <c r="J1118" t="str">
        <f>Table5[[#This Row],[Kid Home]]</f>
        <v>Yes</v>
      </c>
      <c r="K1118" t="str">
        <f>Table5[[#This Row],[TennHome]]</f>
        <v>No</v>
      </c>
    </row>
    <row r="1119" spans="1:11" ht="16.5" x14ac:dyDescent="0.3">
      <c r="A1119" s="4">
        <f>Table2[[#This Row],[MntWines]]</f>
        <v>1224</v>
      </c>
      <c r="B1119" s="4">
        <f>Table2[[#This Row],[MntFruits]]</f>
        <v>28</v>
      </c>
      <c r="C1119" s="4">
        <f>Table2[[#This Row],[MntMeatProducts]]</f>
        <v>140</v>
      </c>
      <c r="D1119" s="4">
        <f>Table2[[#This Row],[MntFishProducts]]</f>
        <v>0</v>
      </c>
      <c r="E1119" s="4">
        <f>Table2[[#This Row],[MntSweetProducts]]</f>
        <v>14</v>
      </c>
      <c r="F1119" s="4">
        <f>Table2[[#This Row],[MntGoldProds]]</f>
        <v>168</v>
      </c>
      <c r="G1119" s="8">
        <f>Table5[[#This Row],[Age]]</f>
        <v>42</v>
      </c>
      <c r="H1119" s="2" t="s">
        <v>33</v>
      </c>
      <c r="I1119" s="16" t="str">
        <f>IF(AND(People!$J1119&gt;=16,People!$J1119&lt;=25),"16-25",IF(AND(People!$J1119&gt;=26,People!$J1119&lt;=35),"26-35",IF(AND(People!$J1119&gt;=36,People!$J1119&lt;=45),"36-45",IF(AND(People!$J1119&gt;=46,People!$J1119&lt;=55),"46-55",IF(AND(People!$J1119&gt;=56,People!$J1119&lt;=65),"56-65",IF(AND(People!$J1119&gt;=66,People!$J1119&lt;=75),"66-75","ALL"))))))</f>
        <v>36-45</v>
      </c>
      <c r="J1119" t="str">
        <f>Table5[[#This Row],[Kid Home]]</f>
        <v>No</v>
      </c>
      <c r="K1119" t="str">
        <f>Table5[[#This Row],[TennHome]]</f>
        <v>Yes</v>
      </c>
    </row>
    <row r="1120" spans="1:11" ht="16.5" x14ac:dyDescent="0.3">
      <c r="A1120" s="6">
        <f>Table2[[#This Row],[MntWines]]</f>
        <v>16</v>
      </c>
      <c r="B1120" s="6">
        <f>Table2[[#This Row],[MntFruits]]</f>
        <v>2</v>
      </c>
      <c r="C1120" s="6">
        <f>Table2[[#This Row],[MntMeatProducts]]</f>
        <v>18</v>
      </c>
      <c r="D1120" s="6">
        <f>Table2[[#This Row],[MntFishProducts]]</f>
        <v>3</v>
      </c>
      <c r="E1120" s="6">
        <f>Table2[[#This Row],[MntSweetProducts]]</f>
        <v>0</v>
      </c>
      <c r="F1120" s="6">
        <f>Table2[[#This Row],[MntGoldProds]]</f>
        <v>24</v>
      </c>
      <c r="G1120" s="8">
        <f>Table5[[#This Row],[Age]]</f>
        <v>30</v>
      </c>
      <c r="H1120" s="17" t="s">
        <v>31</v>
      </c>
      <c r="I1120" s="16" t="str">
        <f>IF(AND(People!$J1120&gt;=16,People!$J1120&lt;=25),"16-25",IF(AND(People!$J1120&gt;=26,People!$J1120&lt;=35),"26-35",IF(AND(People!$J1120&gt;=36,People!$J1120&lt;=45),"36-45",IF(AND(People!$J1120&gt;=46,People!$J1120&lt;=55),"46-55",IF(AND(People!$J1120&gt;=56,People!$J1120&lt;=65),"56-65",IF(AND(People!$J1120&gt;=66,People!$J1120&lt;=75),"66-75","ALL"))))))</f>
        <v>26-35</v>
      </c>
      <c r="J1120" t="str">
        <f>Table5[[#This Row],[Kid Home]]</f>
        <v>Yes</v>
      </c>
      <c r="K1120" t="str">
        <f>Table5[[#This Row],[TennHome]]</f>
        <v>No</v>
      </c>
    </row>
    <row r="1121" spans="1:11" ht="16.5" x14ac:dyDescent="0.3">
      <c r="A1121" s="4">
        <f>Table2[[#This Row],[MntWines]]</f>
        <v>88</v>
      </c>
      <c r="B1121" s="4">
        <f>Table2[[#This Row],[MntFruits]]</f>
        <v>39</v>
      </c>
      <c r="C1121" s="4">
        <f>Table2[[#This Row],[MntMeatProducts]]</f>
        <v>54</v>
      </c>
      <c r="D1121" s="4">
        <f>Table2[[#This Row],[MntFishProducts]]</f>
        <v>64</v>
      </c>
      <c r="E1121" s="4">
        <f>Table2[[#This Row],[MntSweetProducts]]</f>
        <v>28</v>
      </c>
      <c r="F1121" s="4">
        <f>Table2[[#This Row],[MntGoldProds]]</f>
        <v>153</v>
      </c>
      <c r="G1121" s="8">
        <f>Table5[[#This Row],[Age]]</f>
        <v>30</v>
      </c>
      <c r="H1121" s="2" t="s">
        <v>33</v>
      </c>
      <c r="I1121" s="16" t="str">
        <f>IF(AND(People!$J1121&gt;=16,People!$J1121&lt;=25),"16-25",IF(AND(People!$J1121&gt;=26,People!$J1121&lt;=35),"26-35",IF(AND(People!$J1121&gt;=36,People!$J1121&lt;=45),"36-45",IF(AND(People!$J1121&gt;=46,People!$J1121&lt;=55),"46-55",IF(AND(People!$J1121&gt;=56,People!$J1121&lt;=65),"56-65",IF(AND(People!$J1121&gt;=66,People!$J1121&lt;=75),"66-75","ALL"))))))</f>
        <v>26-35</v>
      </c>
      <c r="J1121" t="str">
        <f>Table5[[#This Row],[Kid Home]]</f>
        <v>No</v>
      </c>
      <c r="K1121" t="str">
        <f>Table5[[#This Row],[TennHome]]</f>
        <v>No</v>
      </c>
    </row>
    <row r="1122" spans="1:11" ht="16.5" x14ac:dyDescent="0.3">
      <c r="A1122" s="6">
        <f>Table2[[#This Row],[MntWines]]</f>
        <v>2</v>
      </c>
      <c r="B1122" s="6">
        <f>Table2[[#This Row],[MntFruits]]</f>
        <v>23</v>
      </c>
      <c r="C1122" s="6">
        <f>Table2[[#This Row],[MntMeatProducts]]</f>
        <v>11</v>
      </c>
      <c r="D1122" s="6">
        <f>Table2[[#This Row],[MntFishProducts]]</f>
        <v>8</v>
      </c>
      <c r="E1122" s="6">
        <f>Table2[[#This Row],[MntSweetProducts]]</f>
        <v>6</v>
      </c>
      <c r="F1122" s="6">
        <f>Table2[[#This Row],[MntGoldProds]]</f>
        <v>46</v>
      </c>
      <c r="G1122" s="8">
        <f>Table5[[#This Row],[Age]]</f>
        <v>47</v>
      </c>
      <c r="H1122" s="17" t="s">
        <v>30</v>
      </c>
      <c r="I1122" s="16" t="str">
        <f>IF(AND(People!$J1122&gt;=16,People!$J1122&lt;=25),"16-25",IF(AND(People!$J1122&gt;=26,People!$J1122&lt;=35),"26-35",IF(AND(People!$J1122&gt;=36,People!$J1122&lt;=45),"36-45",IF(AND(People!$J1122&gt;=46,People!$J1122&lt;=55),"46-55",IF(AND(People!$J1122&gt;=56,People!$J1122&lt;=65),"56-65",IF(AND(People!$J1122&gt;=66,People!$J1122&lt;=75),"66-75","ALL"))))))</f>
        <v>46-55</v>
      </c>
      <c r="J1122" t="str">
        <f>Table5[[#This Row],[Kid Home]]</f>
        <v>No</v>
      </c>
      <c r="K1122" t="str">
        <f>Table5[[#This Row],[TennHome]]</f>
        <v>No</v>
      </c>
    </row>
    <row r="1123" spans="1:11" ht="16.5" x14ac:dyDescent="0.3">
      <c r="A1123" s="4">
        <f>Table2[[#This Row],[MntWines]]</f>
        <v>508</v>
      </c>
      <c r="B1123" s="4">
        <f>Table2[[#This Row],[MntFruits]]</f>
        <v>11</v>
      </c>
      <c r="C1123" s="4">
        <f>Table2[[#This Row],[MntMeatProducts]]</f>
        <v>59</v>
      </c>
      <c r="D1123" s="4">
        <f>Table2[[#This Row],[MntFishProducts]]</f>
        <v>23</v>
      </c>
      <c r="E1123" s="4">
        <f>Table2[[#This Row],[MntSweetProducts]]</f>
        <v>5</v>
      </c>
      <c r="F1123" s="4">
        <f>Table2[[#This Row],[MntGoldProds]]</f>
        <v>29</v>
      </c>
      <c r="G1123" s="8">
        <f>Table5[[#This Row],[Age]]</f>
        <v>35</v>
      </c>
      <c r="H1123" s="2" t="s">
        <v>33</v>
      </c>
      <c r="I1123" s="16" t="str">
        <f>IF(AND(People!$J1123&gt;=16,People!$J1123&lt;=25),"16-25",IF(AND(People!$J1123&gt;=26,People!$J1123&lt;=35),"26-35",IF(AND(People!$J1123&gt;=36,People!$J1123&lt;=45),"36-45",IF(AND(People!$J1123&gt;=46,People!$J1123&lt;=55),"46-55",IF(AND(People!$J1123&gt;=56,People!$J1123&lt;=65),"56-65",IF(AND(People!$J1123&gt;=66,People!$J1123&lt;=75),"66-75","ALL"))))))</f>
        <v>26-35</v>
      </c>
      <c r="J1123" t="str">
        <f>Table5[[#This Row],[Kid Home]]</f>
        <v>No</v>
      </c>
      <c r="K1123" t="str">
        <f>Table5[[#This Row],[TennHome]]</f>
        <v>Yes</v>
      </c>
    </row>
    <row r="1124" spans="1:11" ht="16.5" x14ac:dyDescent="0.3">
      <c r="A1124" s="6">
        <f>Table2[[#This Row],[MntWines]]</f>
        <v>381</v>
      </c>
      <c r="B1124" s="6">
        <f>Table2[[#This Row],[MntFruits]]</f>
        <v>28</v>
      </c>
      <c r="C1124" s="6">
        <f>Table2[[#This Row],[MntMeatProducts]]</f>
        <v>215</v>
      </c>
      <c r="D1124" s="6">
        <f>Table2[[#This Row],[MntFishProducts]]</f>
        <v>84</v>
      </c>
      <c r="E1124" s="6">
        <f>Table2[[#This Row],[MntSweetProducts]]</f>
        <v>28</v>
      </c>
      <c r="F1124" s="6">
        <f>Table2[[#This Row],[MntGoldProds]]</f>
        <v>21</v>
      </c>
      <c r="G1124" s="8">
        <f>Table5[[#This Row],[Age]]</f>
        <v>45</v>
      </c>
      <c r="H1124" s="17" t="s">
        <v>35</v>
      </c>
      <c r="I1124" s="16" t="str">
        <f>IF(AND(People!$J1124&gt;=16,People!$J1124&lt;=25),"16-25",IF(AND(People!$J1124&gt;=26,People!$J1124&lt;=35),"26-35",IF(AND(People!$J1124&gt;=36,People!$J1124&lt;=45),"36-45",IF(AND(People!$J1124&gt;=46,People!$J1124&lt;=55),"46-55",IF(AND(People!$J1124&gt;=56,People!$J1124&lt;=65),"56-65",IF(AND(People!$J1124&gt;=66,People!$J1124&lt;=75),"66-75","ALL"))))))</f>
        <v>36-45</v>
      </c>
      <c r="J1124" t="str">
        <f>Table5[[#This Row],[Kid Home]]</f>
        <v>No</v>
      </c>
      <c r="K1124" t="str">
        <f>Table5[[#This Row],[TennHome]]</f>
        <v>Yes</v>
      </c>
    </row>
    <row r="1125" spans="1:11" ht="16.5" x14ac:dyDescent="0.3">
      <c r="A1125" s="4">
        <f>Table2[[#This Row],[MntWines]]</f>
        <v>74</v>
      </c>
      <c r="B1125" s="4">
        <f>Table2[[#This Row],[MntFruits]]</f>
        <v>0</v>
      </c>
      <c r="C1125" s="4">
        <f>Table2[[#This Row],[MntMeatProducts]]</f>
        <v>42</v>
      </c>
      <c r="D1125" s="4">
        <f>Table2[[#This Row],[MntFishProducts]]</f>
        <v>2</v>
      </c>
      <c r="E1125" s="4">
        <f>Table2[[#This Row],[MntSweetProducts]]</f>
        <v>1</v>
      </c>
      <c r="F1125" s="4">
        <f>Table2[[#This Row],[MntGoldProds]]</f>
        <v>6</v>
      </c>
      <c r="G1125" s="8">
        <f>Table5[[#This Row],[Age]]</f>
        <v>33</v>
      </c>
      <c r="H1125" s="2" t="s">
        <v>30</v>
      </c>
      <c r="I1125" s="16" t="str">
        <f>IF(AND(People!$J1125&gt;=16,People!$J1125&lt;=25),"16-25",IF(AND(People!$J1125&gt;=26,People!$J1125&lt;=35),"26-35",IF(AND(People!$J1125&gt;=36,People!$J1125&lt;=45),"36-45",IF(AND(People!$J1125&gt;=46,People!$J1125&lt;=55),"46-55",IF(AND(People!$J1125&gt;=56,People!$J1125&lt;=65),"56-65",IF(AND(People!$J1125&gt;=66,People!$J1125&lt;=75),"66-75","ALL"))))))</f>
        <v>26-35</v>
      </c>
      <c r="J1125" t="str">
        <f>Table5[[#This Row],[Kid Home]]</f>
        <v>Yes</v>
      </c>
      <c r="K1125" t="str">
        <f>Table5[[#This Row],[TennHome]]</f>
        <v>No</v>
      </c>
    </row>
    <row r="1126" spans="1:11" ht="16.5" x14ac:dyDescent="0.3">
      <c r="A1126" s="6">
        <f>Table2[[#This Row],[MntWines]]</f>
        <v>146</v>
      </c>
      <c r="B1126" s="6">
        <f>Table2[[#This Row],[MntFruits]]</f>
        <v>0</v>
      </c>
      <c r="C1126" s="6">
        <f>Table2[[#This Row],[MntMeatProducts]]</f>
        <v>93</v>
      </c>
      <c r="D1126" s="6">
        <f>Table2[[#This Row],[MntFishProducts]]</f>
        <v>7</v>
      </c>
      <c r="E1126" s="6">
        <f>Table2[[#This Row],[MntSweetProducts]]</f>
        <v>13</v>
      </c>
      <c r="F1126" s="6">
        <f>Table2[[#This Row],[MntGoldProds]]</f>
        <v>73</v>
      </c>
      <c r="G1126" s="8">
        <f>Table5[[#This Row],[Age]]</f>
        <v>40</v>
      </c>
      <c r="H1126" s="17" t="s">
        <v>33</v>
      </c>
      <c r="I1126" s="16" t="str">
        <f>IF(AND(People!$J1126&gt;=16,People!$J1126&lt;=25),"16-25",IF(AND(People!$J1126&gt;=26,People!$J1126&lt;=35),"26-35",IF(AND(People!$J1126&gt;=36,People!$J1126&lt;=45),"36-45",IF(AND(People!$J1126&gt;=46,People!$J1126&lt;=55),"46-55",IF(AND(People!$J1126&gt;=56,People!$J1126&lt;=65),"56-65",IF(AND(People!$J1126&gt;=66,People!$J1126&lt;=75),"66-75","ALL"))))))</f>
        <v>36-45</v>
      </c>
      <c r="J1126" t="str">
        <f>Table5[[#This Row],[Kid Home]]</f>
        <v>Yes</v>
      </c>
      <c r="K1126" t="str">
        <f>Table5[[#This Row],[TennHome]]</f>
        <v>Yes</v>
      </c>
    </row>
    <row r="1127" spans="1:11" ht="16.5" x14ac:dyDescent="0.3">
      <c r="A1127" s="4">
        <f>Table2[[#This Row],[MntWines]]</f>
        <v>23</v>
      </c>
      <c r="B1127" s="4">
        <f>Table2[[#This Row],[MntFruits]]</f>
        <v>17</v>
      </c>
      <c r="C1127" s="4">
        <f>Table2[[#This Row],[MntMeatProducts]]</f>
        <v>23</v>
      </c>
      <c r="D1127" s="4">
        <f>Table2[[#This Row],[MntFishProducts]]</f>
        <v>43</v>
      </c>
      <c r="E1127" s="4">
        <f>Table2[[#This Row],[MntSweetProducts]]</f>
        <v>20</v>
      </c>
      <c r="F1127" s="4">
        <f>Table2[[#This Row],[MntGoldProds]]</f>
        <v>9</v>
      </c>
      <c r="G1127" s="8">
        <f>Table5[[#This Row],[Age]]</f>
        <v>34</v>
      </c>
      <c r="H1127" s="2" t="s">
        <v>35</v>
      </c>
      <c r="I1127" s="16" t="str">
        <f>IF(AND(People!$J1127&gt;=16,People!$J1127&lt;=25),"16-25",IF(AND(People!$J1127&gt;=26,People!$J1127&lt;=35),"26-35",IF(AND(People!$J1127&gt;=36,People!$J1127&lt;=45),"36-45",IF(AND(People!$J1127&gt;=46,People!$J1127&lt;=55),"46-55",IF(AND(People!$J1127&gt;=56,People!$J1127&lt;=65),"56-65",IF(AND(People!$J1127&gt;=66,People!$J1127&lt;=75),"66-75","ALL"))))))</f>
        <v>26-35</v>
      </c>
      <c r="J1127" t="str">
        <f>Table5[[#This Row],[Kid Home]]</f>
        <v>Yes</v>
      </c>
      <c r="K1127" t="str">
        <f>Table5[[#This Row],[TennHome]]</f>
        <v>No</v>
      </c>
    </row>
    <row r="1128" spans="1:11" ht="16.5" x14ac:dyDescent="0.3">
      <c r="A1128" s="6">
        <f>Table2[[#This Row],[MntWines]]</f>
        <v>110</v>
      </c>
      <c r="B1128" s="6">
        <f>Table2[[#This Row],[MntFruits]]</f>
        <v>5</v>
      </c>
      <c r="C1128" s="6">
        <f>Table2[[#This Row],[MntMeatProducts]]</f>
        <v>137</v>
      </c>
      <c r="D1128" s="6">
        <f>Table2[[#This Row],[MntFishProducts]]</f>
        <v>26</v>
      </c>
      <c r="E1128" s="6">
        <f>Table2[[#This Row],[MntSweetProducts]]</f>
        <v>23</v>
      </c>
      <c r="F1128" s="6">
        <f>Table2[[#This Row],[MntGoldProds]]</f>
        <v>29</v>
      </c>
      <c r="G1128" s="8">
        <f>Table5[[#This Row],[Age]]</f>
        <v>58</v>
      </c>
      <c r="H1128" s="17" t="s">
        <v>30</v>
      </c>
      <c r="I1128" s="16" t="str">
        <f>IF(AND(People!$J1128&gt;=16,People!$J1128&lt;=25),"16-25",IF(AND(People!$J1128&gt;=26,People!$J1128&lt;=35),"26-35",IF(AND(People!$J1128&gt;=36,People!$J1128&lt;=45),"36-45",IF(AND(People!$J1128&gt;=46,People!$J1128&lt;=55),"46-55",IF(AND(People!$J1128&gt;=56,People!$J1128&lt;=65),"56-65",IF(AND(People!$J1128&gt;=66,People!$J1128&lt;=75),"66-75","ALL"))))))</f>
        <v>56-65</v>
      </c>
      <c r="J1128" t="str">
        <f>Table5[[#This Row],[Kid Home]]</f>
        <v>No</v>
      </c>
      <c r="K1128" t="str">
        <f>Table5[[#This Row],[TennHome]]</f>
        <v>Yes</v>
      </c>
    </row>
    <row r="1129" spans="1:11" ht="16.5" x14ac:dyDescent="0.3">
      <c r="A1129" s="4">
        <f>Table2[[#This Row],[MntWines]]</f>
        <v>165</v>
      </c>
      <c r="B1129" s="4">
        <f>Table2[[#This Row],[MntFruits]]</f>
        <v>3</v>
      </c>
      <c r="C1129" s="4">
        <f>Table2[[#This Row],[MntMeatProducts]]</f>
        <v>147</v>
      </c>
      <c r="D1129" s="4">
        <f>Table2[[#This Row],[MntFishProducts]]</f>
        <v>4</v>
      </c>
      <c r="E1129" s="4">
        <f>Table2[[#This Row],[MntSweetProducts]]</f>
        <v>24</v>
      </c>
      <c r="F1129" s="4">
        <f>Table2[[#This Row],[MntGoldProds]]</f>
        <v>41</v>
      </c>
      <c r="G1129" s="8">
        <f>Table5[[#This Row],[Age]]</f>
        <v>50</v>
      </c>
      <c r="H1129" s="2" t="s">
        <v>31</v>
      </c>
      <c r="I1129" s="16" t="str">
        <f>IF(AND(People!$J1129&gt;=16,People!$J1129&lt;=25),"16-25",IF(AND(People!$J1129&gt;=26,People!$J1129&lt;=35),"26-35",IF(AND(People!$J1129&gt;=36,People!$J1129&lt;=45),"36-45",IF(AND(People!$J1129&gt;=46,People!$J1129&lt;=55),"46-55",IF(AND(People!$J1129&gt;=56,People!$J1129&lt;=65),"56-65",IF(AND(People!$J1129&gt;=66,People!$J1129&lt;=75),"66-75","ALL"))))))</f>
        <v>46-55</v>
      </c>
      <c r="J1129" t="str">
        <f>Table5[[#This Row],[Kid Home]]</f>
        <v>Yes</v>
      </c>
      <c r="K1129" t="str">
        <f>Table5[[#This Row],[TennHome]]</f>
        <v>Yes</v>
      </c>
    </row>
    <row r="1130" spans="1:11" ht="16.5" x14ac:dyDescent="0.3">
      <c r="A1130" s="6">
        <f>Table2[[#This Row],[MntWines]]</f>
        <v>957</v>
      </c>
      <c r="B1130" s="6">
        <f>Table2[[#This Row],[MntFruits]]</f>
        <v>47</v>
      </c>
      <c r="C1130" s="6">
        <f>Table2[[#This Row],[MntMeatProducts]]</f>
        <v>494</v>
      </c>
      <c r="D1130" s="6">
        <f>Table2[[#This Row],[MntFishProducts]]</f>
        <v>82</v>
      </c>
      <c r="E1130" s="6">
        <f>Table2[[#This Row],[MntSweetProducts]]</f>
        <v>47</v>
      </c>
      <c r="F1130" s="6">
        <f>Table2[[#This Row],[MntGoldProds]]</f>
        <v>95</v>
      </c>
      <c r="G1130" s="8">
        <f>Table5[[#This Row],[Age]]</f>
        <v>46</v>
      </c>
      <c r="H1130" s="17" t="s">
        <v>30</v>
      </c>
      <c r="I1130" s="16" t="str">
        <f>IF(AND(People!$J1130&gt;=16,People!$J1130&lt;=25),"16-25",IF(AND(People!$J1130&gt;=26,People!$J1130&lt;=35),"26-35",IF(AND(People!$J1130&gt;=36,People!$J1130&lt;=45),"36-45",IF(AND(People!$J1130&gt;=46,People!$J1130&lt;=55),"46-55",IF(AND(People!$J1130&gt;=56,People!$J1130&lt;=65),"56-65",IF(AND(People!$J1130&gt;=66,People!$J1130&lt;=75),"66-75","ALL"))))))</f>
        <v>46-55</v>
      </c>
      <c r="J1130" t="str">
        <f>Table5[[#This Row],[Kid Home]]</f>
        <v>Yes</v>
      </c>
      <c r="K1130" t="str">
        <f>Table5[[#This Row],[TennHome]]</f>
        <v>Yes</v>
      </c>
    </row>
    <row r="1131" spans="1:11" ht="16.5" x14ac:dyDescent="0.3">
      <c r="A1131" s="4">
        <f>Table2[[#This Row],[MntWines]]</f>
        <v>41</v>
      </c>
      <c r="B1131" s="4">
        <f>Table2[[#This Row],[MntFruits]]</f>
        <v>0</v>
      </c>
      <c r="C1131" s="4">
        <f>Table2[[#This Row],[MntMeatProducts]]</f>
        <v>17</v>
      </c>
      <c r="D1131" s="4">
        <f>Table2[[#This Row],[MntFishProducts]]</f>
        <v>3</v>
      </c>
      <c r="E1131" s="4">
        <f>Table2[[#This Row],[MntSweetProducts]]</f>
        <v>1</v>
      </c>
      <c r="F1131" s="4">
        <f>Table2[[#This Row],[MntGoldProds]]</f>
        <v>16</v>
      </c>
      <c r="G1131" s="8">
        <f>Table5[[#This Row],[Age]]</f>
        <v>37</v>
      </c>
      <c r="H1131" s="2" t="s">
        <v>35</v>
      </c>
      <c r="I1131" s="16" t="str">
        <f>IF(AND(People!$J1131&gt;=16,People!$J1131&lt;=25),"16-25",IF(AND(People!$J1131&gt;=26,People!$J1131&lt;=35),"26-35",IF(AND(People!$J1131&gt;=36,People!$J1131&lt;=45),"36-45",IF(AND(People!$J1131&gt;=46,People!$J1131&lt;=55),"46-55",IF(AND(People!$J1131&gt;=56,People!$J1131&lt;=65),"56-65",IF(AND(People!$J1131&gt;=66,People!$J1131&lt;=75),"66-75","ALL"))))))</f>
        <v>36-45</v>
      </c>
      <c r="J1131" t="str">
        <f>Table5[[#This Row],[Kid Home]]</f>
        <v>Yes</v>
      </c>
      <c r="K1131" t="str">
        <f>Table5[[#This Row],[TennHome]]</f>
        <v>Yes</v>
      </c>
    </row>
    <row r="1132" spans="1:11" ht="16.5" x14ac:dyDescent="0.3">
      <c r="A1132" s="6">
        <f>Table2[[#This Row],[MntWines]]</f>
        <v>1</v>
      </c>
      <c r="B1132" s="6">
        <f>Table2[[#This Row],[MntFruits]]</f>
        <v>3</v>
      </c>
      <c r="C1132" s="6">
        <f>Table2[[#This Row],[MntMeatProducts]]</f>
        <v>4</v>
      </c>
      <c r="D1132" s="6">
        <f>Table2[[#This Row],[MntFishProducts]]</f>
        <v>2</v>
      </c>
      <c r="E1132" s="6">
        <f>Table2[[#This Row],[MntSweetProducts]]</f>
        <v>3</v>
      </c>
      <c r="F1132" s="6">
        <f>Table2[[#This Row],[MntGoldProds]]</f>
        <v>11</v>
      </c>
      <c r="G1132" s="8">
        <f>Table5[[#This Row],[Age]]</f>
        <v>28</v>
      </c>
      <c r="H1132" s="17" t="s">
        <v>33</v>
      </c>
      <c r="I1132" s="16" t="str">
        <f>IF(AND(People!$J1132&gt;=16,People!$J1132&lt;=25),"16-25",IF(AND(People!$J1132&gt;=26,People!$J1132&lt;=35),"26-35",IF(AND(People!$J1132&gt;=36,People!$J1132&lt;=45),"36-45",IF(AND(People!$J1132&gt;=46,People!$J1132&lt;=55),"46-55",IF(AND(People!$J1132&gt;=56,People!$J1132&lt;=65),"56-65",IF(AND(People!$J1132&gt;=66,People!$J1132&lt;=75),"66-75","ALL"))))))</f>
        <v>26-35</v>
      </c>
      <c r="J1132" t="str">
        <f>Table5[[#This Row],[Kid Home]]</f>
        <v>No</v>
      </c>
      <c r="K1132" t="str">
        <f>Table5[[#This Row],[TennHome]]</f>
        <v>No</v>
      </c>
    </row>
    <row r="1133" spans="1:11" ht="16.5" x14ac:dyDescent="0.3">
      <c r="A1133" s="4">
        <f>Table2[[#This Row],[MntWines]]</f>
        <v>176</v>
      </c>
      <c r="B1133" s="4">
        <f>Table2[[#This Row],[MntFruits]]</f>
        <v>29</v>
      </c>
      <c r="C1133" s="4">
        <f>Table2[[#This Row],[MntMeatProducts]]</f>
        <v>818</v>
      </c>
      <c r="D1133" s="4">
        <f>Table2[[#This Row],[MntFishProducts]]</f>
        <v>0</v>
      </c>
      <c r="E1133" s="4">
        <f>Table2[[#This Row],[MntSweetProducts]]</f>
        <v>33</v>
      </c>
      <c r="F1133" s="4">
        <f>Table2[[#This Row],[MntGoldProds]]</f>
        <v>112</v>
      </c>
      <c r="G1133" s="8">
        <f>Table5[[#This Row],[Age]]</f>
        <v>61</v>
      </c>
      <c r="H1133" s="2" t="s">
        <v>30</v>
      </c>
      <c r="I1133" s="16" t="str">
        <f>IF(AND(People!$J1133&gt;=16,People!$J1133&lt;=25),"16-25",IF(AND(People!$J1133&gt;=26,People!$J1133&lt;=35),"26-35",IF(AND(People!$J1133&gt;=36,People!$J1133&lt;=45),"36-45",IF(AND(People!$J1133&gt;=46,People!$J1133&lt;=55),"46-55",IF(AND(People!$J1133&gt;=56,People!$J1133&lt;=65),"56-65",IF(AND(People!$J1133&gt;=66,People!$J1133&lt;=75),"66-75","ALL"))))))</f>
        <v>56-65</v>
      </c>
      <c r="J1133" t="str">
        <f>Table5[[#This Row],[Kid Home]]</f>
        <v>No</v>
      </c>
      <c r="K1133" t="str">
        <f>Table5[[#This Row],[TennHome]]</f>
        <v>No</v>
      </c>
    </row>
    <row r="1134" spans="1:11" ht="16.5" x14ac:dyDescent="0.3">
      <c r="A1134" s="6">
        <f>Table2[[#This Row],[MntWines]]</f>
        <v>815</v>
      </c>
      <c r="B1134" s="6">
        <f>Table2[[#This Row],[MntFruits]]</f>
        <v>8</v>
      </c>
      <c r="C1134" s="6">
        <f>Table2[[#This Row],[MntMeatProducts]]</f>
        <v>53</v>
      </c>
      <c r="D1134" s="6">
        <f>Table2[[#This Row],[MntFishProducts]]</f>
        <v>11</v>
      </c>
      <c r="E1134" s="6">
        <f>Table2[[#This Row],[MntSweetProducts]]</f>
        <v>0</v>
      </c>
      <c r="F1134" s="6">
        <f>Table2[[#This Row],[MntGoldProds]]</f>
        <v>70</v>
      </c>
      <c r="G1134" s="8">
        <f>Table5[[#This Row],[Age]]</f>
        <v>62</v>
      </c>
      <c r="H1134" s="17" t="s">
        <v>33</v>
      </c>
      <c r="I1134" s="16" t="str">
        <f>IF(AND(People!$J1134&gt;=16,People!$J1134&lt;=25),"16-25",IF(AND(People!$J1134&gt;=26,People!$J1134&lt;=35),"26-35",IF(AND(People!$J1134&gt;=36,People!$J1134&lt;=45),"36-45",IF(AND(People!$J1134&gt;=46,People!$J1134&lt;=55),"46-55",IF(AND(People!$J1134&gt;=56,People!$J1134&lt;=65),"56-65",IF(AND(People!$J1134&gt;=66,People!$J1134&lt;=75),"66-75","ALL"))))))</f>
        <v>56-65</v>
      </c>
      <c r="J1134" t="str">
        <f>Table5[[#This Row],[Kid Home]]</f>
        <v>No</v>
      </c>
      <c r="K1134" t="str">
        <f>Table5[[#This Row],[TennHome]]</f>
        <v>Yes</v>
      </c>
    </row>
    <row r="1135" spans="1:11" ht="16.5" x14ac:dyDescent="0.3">
      <c r="A1135" s="4">
        <f>Table2[[#This Row],[MntWines]]</f>
        <v>6</v>
      </c>
      <c r="B1135" s="4">
        <f>Table2[[#This Row],[MntFruits]]</f>
        <v>1</v>
      </c>
      <c r="C1135" s="4">
        <f>Table2[[#This Row],[MntMeatProducts]]</f>
        <v>2</v>
      </c>
      <c r="D1135" s="4">
        <f>Table2[[#This Row],[MntFishProducts]]</f>
        <v>2</v>
      </c>
      <c r="E1135" s="4">
        <f>Table2[[#This Row],[MntSweetProducts]]</f>
        <v>0</v>
      </c>
      <c r="F1135" s="4">
        <f>Table2[[#This Row],[MntGoldProds]]</f>
        <v>4</v>
      </c>
      <c r="G1135" s="8">
        <f>Table5[[#This Row],[Age]]</f>
        <v>46</v>
      </c>
      <c r="H1135" s="2" t="s">
        <v>31</v>
      </c>
      <c r="I1135" s="16" t="str">
        <f>IF(AND(People!$J1135&gt;=16,People!$J1135&lt;=25),"16-25",IF(AND(People!$J1135&gt;=26,People!$J1135&lt;=35),"26-35",IF(AND(People!$J1135&gt;=36,People!$J1135&lt;=45),"36-45",IF(AND(People!$J1135&gt;=46,People!$J1135&lt;=55),"46-55",IF(AND(People!$J1135&gt;=56,People!$J1135&lt;=65),"56-65",IF(AND(People!$J1135&gt;=66,People!$J1135&lt;=75),"66-75","ALL"))))))</f>
        <v>46-55</v>
      </c>
      <c r="J1135" t="str">
        <f>Table5[[#This Row],[Kid Home]]</f>
        <v>Yes</v>
      </c>
      <c r="K1135" t="str">
        <f>Table5[[#This Row],[TennHome]]</f>
        <v>Yes</v>
      </c>
    </row>
    <row r="1136" spans="1:11" ht="16.5" x14ac:dyDescent="0.3">
      <c r="A1136" s="6">
        <f>Table2[[#This Row],[MntWines]]</f>
        <v>8</v>
      </c>
      <c r="B1136" s="6">
        <f>Table2[[#This Row],[MntFruits]]</f>
        <v>4</v>
      </c>
      <c r="C1136" s="6">
        <f>Table2[[#This Row],[MntMeatProducts]]</f>
        <v>20</v>
      </c>
      <c r="D1136" s="6">
        <f>Table2[[#This Row],[MntFishProducts]]</f>
        <v>6</v>
      </c>
      <c r="E1136" s="6">
        <f>Table2[[#This Row],[MntSweetProducts]]</f>
        <v>3</v>
      </c>
      <c r="F1136" s="6">
        <f>Table2[[#This Row],[MntGoldProds]]</f>
        <v>16</v>
      </c>
      <c r="G1136" s="8">
        <f>Table5[[#This Row],[Age]]</f>
        <v>36</v>
      </c>
      <c r="H1136" s="17" t="s">
        <v>30</v>
      </c>
      <c r="I1136" s="16" t="str">
        <f>IF(AND(People!$J1136&gt;=16,People!$J1136&lt;=25),"16-25",IF(AND(People!$J1136&gt;=26,People!$J1136&lt;=35),"26-35",IF(AND(People!$J1136&gt;=36,People!$J1136&lt;=45),"36-45",IF(AND(People!$J1136&gt;=46,People!$J1136&lt;=55),"46-55",IF(AND(People!$J1136&gt;=56,People!$J1136&lt;=65),"56-65",IF(AND(People!$J1136&gt;=66,People!$J1136&lt;=75),"66-75","ALL"))))))</f>
        <v>36-45</v>
      </c>
      <c r="J1136" t="str">
        <f>Table5[[#This Row],[Kid Home]]</f>
        <v>Yes</v>
      </c>
      <c r="K1136" t="str">
        <f>Table5[[#This Row],[TennHome]]</f>
        <v>No</v>
      </c>
    </row>
    <row r="1137" spans="1:11" ht="16.5" x14ac:dyDescent="0.3">
      <c r="A1137" s="4">
        <f>Table2[[#This Row],[MntWines]]</f>
        <v>717</v>
      </c>
      <c r="B1137" s="4">
        <f>Table2[[#This Row],[MntFruits]]</f>
        <v>42</v>
      </c>
      <c r="C1137" s="4">
        <f>Table2[[#This Row],[MntMeatProducts]]</f>
        <v>864</v>
      </c>
      <c r="D1137" s="4">
        <f>Table2[[#This Row],[MntFishProducts]]</f>
        <v>219</v>
      </c>
      <c r="E1137" s="4">
        <f>Table2[[#This Row],[MntSweetProducts]]</f>
        <v>30</v>
      </c>
      <c r="F1137" s="4">
        <f>Table2[[#This Row],[MntGoldProds]]</f>
        <v>84</v>
      </c>
      <c r="G1137" s="8">
        <f>Table5[[#This Row],[Age]]</f>
        <v>36</v>
      </c>
      <c r="H1137" s="2" t="s">
        <v>31</v>
      </c>
      <c r="I1137" s="16" t="str">
        <f>IF(AND(People!$J1137&gt;=16,People!$J1137&lt;=25),"16-25",IF(AND(People!$J1137&gt;=26,People!$J1137&lt;=35),"26-35",IF(AND(People!$J1137&gt;=36,People!$J1137&lt;=45),"36-45",IF(AND(People!$J1137&gt;=46,People!$J1137&lt;=55),"46-55",IF(AND(People!$J1137&gt;=56,People!$J1137&lt;=65),"56-65",IF(AND(People!$J1137&gt;=66,People!$J1137&lt;=75),"66-75","ALL"))))))</f>
        <v>36-45</v>
      </c>
      <c r="J1137" t="str">
        <f>Table5[[#This Row],[Kid Home]]</f>
        <v>No</v>
      </c>
      <c r="K1137" t="str">
        <f>Table5[[#This Row],[TennHome]]</f>
        <v>Yes</v>
      </c>
    </row>
    <row r="1138" spans="1:11" ht="16.5" x14ac:dyDescent="0.3">
      <c r="A1138" s="6">
        <f>Table2[[#This Row],[MntWines]]</f>
        <v>1067</v>
      </c>
      <c r="B1138" s="6">
        <f>Table2[[#This Row],[MntFruits]]</f>
        <v>138</v>
      </c>
      <c r="C1138" s="6">
        <f>Table2[[#This Row],[MntMeatProducts]]</f>
        <v>750</v>
      </c>
      <c r="D1138" s="6">
        <f>Table2[[#This Row],[MntFishProducts]]</f>
        <v>0</v>
      </c>
      <c r="E1138" s="6">
        <f>Table2[[#This Row],[MntSweetProducts]]</f>
        <v>19</v>
      </c>
      <c r="F1138" s="6">
        <f>Table2[[#This Row],[MntGoldProds]]</f>
        <v>39</v>
      </c>
      <c r="G1138" s="8">
        <f>Table5[[#This Row],[Age]]</f>
        <v>28</v>
      </c>
      <c r="H1138" s="17" t="s">
        <v>33</v>
      </c>
      <c r="I1138" s="16" t="str">
        <f>IF(AND(People!$J1138&gt;=16,People!$J1138&lt;=25),"16-25",IF(AND(People!$J1138&gt;=26,People!$J1138&lt;=35),"26-35",IF(AND(People!$J1138&gt;=36,People!$J1138&lt;=45),"36-45",IF(AND(People!$J1138&gt;=46,People!$J1138&lt;=55),"46-55",IF(AND(People!$J1138&gt;=56,People!$J1138&lt;=65),"56-65",IF(AND(People!$J1138&gt;=66,People!$J1138&lt;=75),"66-75","ALL"))))))</f>
        <v>26-35</v>
      </c>
      <c r="J1138" t="str">
        <f>Table5[[#This Row],[Kid Home]]</f>
        <v>No</v>
      </c>
      <c r="K1138" t="str">
        <f>Table5[[#This Row],[TennHome]]</f>
        <v>No</v>
      </c>
    </row>
    <row r="1139" spans="1:11" ht="16.5" x14ac:dyDescent="0.3">
      <c r="A1139" s="4">
        <f>Table2[[#This Row],[MntWines]]</f>
        <v>166</v>
      </c>
      <c r="B1139" s="4">
        <f>Table2[[#This Row],[MntFruits]]</f>
        <v>5</v>
      </c>
      <c r="C1139" s="4">
        <f>Table2[[#This Row],[MntMeatProducts]]</f>
        <v>107</v>
      </c>
      <c r="D1139" s="4">
        <f>Table2[[#This Row],[MntFishProducts]]</f>
        <v>11</v>
      </c>
      <c r="E1139" s="4">
        <f>Table2[[#This Row],[MntSweetProducts]]</f>
        <v>8</v>
      </c>
      <c r="F1139" s="4">
        <f>Table2[[#This Row],[MntGoldProds]]</f>
        <v>29</v>
      </c>
      <c r="G1139" s="8">
        <f>Table5[[#This Row],[Age]]</f>
        <v>40</v>
      </c>
      <c r="H1139" s="2" t="s">
        <v>35</v>
      </c>
      <c r="I1139" s="16" t="str">
        <f>IF(AND(People!$J1139&gt;=16,People!$J1139&lt;=25),"16-25",IF(AND(People!$J1139&gt;=26,People!$J1139&lt;=35),"26-35",IF(AND(People!$J1139&gt;=36,People!$J1139&lt;=45),"36-45",IF(AND(People!$J1139&gt;=46,People!$J1139&lt;=55),"46-55",IF(AND(People!$J1139&gt;=56,People!$J1139&lt;=65),"56-65",IF(AND(People!$J1139&gt;=66,People!$J1139&lt;=75),"66-75","ALL"))))))</f>
        <v>36-45</v>
      </c>
      <c r="J1139" t="str">
        <f>Table5[[#This Row],[Kid Home]]</f>
        <v>Yes</v>
      </c>
      <c r="K1139" t="str">
        <f>Table5[[#This Row],[TennHome]]</f>
        <v>No</v>
      </c>
    </row>
    <row r="1140" spans="1:11" ht="16.5" x14ac:dyDescent="0.3">
      <c r="A1140" s="6">
        <f>Table2[[#This Row],[MntWines]]</f>
        <v>29</v>
      </c>
      <c r="B1140" s="6">
        <f>Table2[[#This Row],[MntFruits]]</f>
        <v>4</v>
      </c>
      <c r="C1140" s="6">
        <f>Table2[[#This Row],[MntMeatProducts]]</f>
        <v>34</v>
      </c>
      <c r="D1140" s="6">
        <f>Table2[[#This Row],[MntFishProducts]]</f>
        <v>2</v>
      </c>
      <c r="E1140" s="6">
        <f>Table2[[#This Row],[MntSweetProducts]]</f>
        <v>4</v>
      </c>
      <c r="F1140" s="6">
        <f>Table2[[#This Row],[MntGoldProds]]</f>
        <v>4</v>
      </c>
      <c r="G1140" s="8">
        <f>Table5[[#This Row],[Age]]</f>
        <v>44</v>
      </c>
      <c r="H1140" s="17" t="s">
        <v>35</v>
      </c>
      <c r="I1140" s="16" t="str">
        <f>IF(AND(People!$J1140&gt;=16,People!$J1140&lt;=25),"16-25",IF(AND(People!$J1140&gt;=26,People!$J1140&lt;=35),"26-35",IF(AND(People!$J1140&gt;=36,People!$J1140&lt;=45),"36-45",IF(AND(People!$J1140&gt;=46,People!$J1140&lt;=55),"46-55",IF(AND(People!$J1140&gt;=56,People!$J1140&lt;=65),"56-65",IF(AND(People!$J1140&gt;=66,People!$J1140&lt;=75),"66-75","ALL"))))))</f>
        <v>36-45</v>
      </c>
      <c r="J1140" t="str">
        <f>Table5[[#This Row],[Kid Home]]</f>
        <v>Yes</v>
      </c>
      <c r="K1140" t="str">
        <f>Table5[[#This Row],[TennHome]]</f>
        <v>Yes</v>
      </c>
    </row>
    <row r="1141" spans="1:11" ht="16.5" x14ac:dyDescent="0.3">
      <c r="A1141" s="4">
        <f>Table2[[#This Row],[MntWines]]</f>
        <v>714</v>
      </c>
      <c r="B1141" s="4">
        <f>Table2[[#This Row],[MntFruits]]</f>
        <v>76</v>
      </c>
      <c r="C1141" s="4">
        <f>Table2[[#This Row],[MntMeatProducts]]</f>
        <v>395</v>
      </c>
      <c r="D1141" s="4">
        <f>Table2[[#This Row],[MntFishProducts]]</f>
        <v>116</v>
      </c>
      <c r="E1141" s="4">
        <f>Table2[[#This Row],[MntSweetProducts]]</f>
        <v>0</v>
      </c>
      <c r="F1141" s="4">
        <f>Table2[[#This Row],[MntGoldProds]]</f>
        <v>12</v>
      </c>
      <c r="G1141" s="8">
        <f>Table5[[#This Row],[Age]]</f>
        <v>51</v>
      </c>
      <c r="H1141" s="2" t="s">
        <v>33</v>
      </c>
      <c r="I1141" s="16" t="str">
        <f>IF(AND(People!$J1141&gt;=16,People!$J1141&lt;=25),"16-25",IF(AND(People!$J1141&gt;=26,People!$J1141&lt;=35),"26-35",IF(AND(People!$J1141&gt;=36,People!$J1141&lt;=45),"36-45",IF(AND(People!$J1141&gt;=46,People!$J1141&lt;=55),"46-55",IF(AND(People!$J1141&gt;=56,People!$J1141&lt;=65),"56-65",IF(AND(People!$J1141&gt;=66,People!$J1141&lt;=75),"66-75","ALL"))))))</f>
        <v>46-55</v>
      </c>
      <c r="J1141" t="str">
        <f>Table5[[#This Row],[Kid Home]]</f>
        <v>No</v>
      </c>
      <c r="K1141" t="str">
        <f>Table5[[#This Row],[TennHome]]</f>
        <v>No</v>
      </c>
    </row>
    <row r="1142" spans="1:11" ht="16.5" x14ac:dyDescent="0.3">
      <c r="A1142" s="6">
        <f>Table2[[#This Row],[MntWines]]</f>
        <v>8</v>
      </c>
      <c r="B1142" s="6">
        <f>Table2[[#This Row],[MntFruits]]</f>
        <v>4</v>
      </c>
      <c r="C1142" s="6">
        <f>Table2[[#This Row],[MntMeatProducts]]</f>
        <v>10</v>
      </c>
      <c r="D1142" s="6">
        <f>Table2[[#This Row],[MntFishProducts]]</f>
        <v>2</v>
      </c>
      <c r="E1142" s="6">
        <f>Table2[[#This Row],[MntSweetProducts]]</f>
        <v>2</v>
      </c>
      <c r="F1142" s="6">
        <f>Table2[[#This Row],[MntGoldProds]]</f>
        <v>4</v>
      </c>
      <c r="G1142" s="8">
        <f>Table5[[#This Row],[Age]]</f>
        <v>25</v>
      </c>
      <c r="H1142" s="17" t="s">
        <v>31</v>
      </c>
      <c r="I1142" s="16" t="str">
        <f>IF(AND(People!$J1142&gt;=16,People!$J1142&lt;=25),"16-25",IF(AND(People!$J1142&gt;=26,People!$J1142&lt;=35),"26-35",IF(AND(People!$J1142&gt;=36,People!$J1142&lt;=45),"36-45",IF(AND(People!$J1142&gt;=46,People!$J1142&lt;=55),"46-55",IF(AND(People!$J1142&gt;=56,People!$J1142&lt;=65),"56-65",IF(AND(People!$J1142&gt;=66,People!$J1142&lt;=75),"66-75","ALL"))))))</f>
        <v>16-25</v>
      </c>
      <c r="J1142" t="str">
        <f>Table5[[#This Row],[Kid Home]]</f>
        <v>No</v>
      </c>
      <c r="K1142" t="str">
        <f>Table5[[#This Row],[TennHome]]</f>
        <v>No</v>
      </c>
    </row>
    <row r="1143" spans="1:11" ht="16.5" x14ac:dyDescent="0.3">
      <c r="A1143" s="4">
        <f>Table2[[#This Row],[MntWines]]</f>
        <v>229</v>
      </c>
      <c r="B1143" s="4">
        <f>Table2[[#This Row],[MntFruits]]</f>
        <v>5</v>
      </c>
      <c r="C1143" s="4">
        <f>Table2[[#This Row],[MntMeatProducts]]</f>
        <v>56</v>
      </c>
      <c r="D1143" s="4">
        <f>Table2[[#This Row],[MntFishProducts]]</f>
        <v>3</v>
      </c>
      <c r="E1143" s="4">
        <f>Table2[[#This Row],[MntSweetProducts]]</f>
        <v>2</v>
      </c>
      <c r="F1143" s="4">
        <f>Table2[[#This Row],[MntGoldProds]]</f>
        <v>20</v>
      </c>
      <c r="G1143" s="8">
        <f>Table5[[#This Row],[Age]]</f>
        <v>52</v>
      </c>
      <c r="H1143" s="2" t="s">
        <v>33</v>
      </c>
      <c r="I1143" s="16" t="str">
        <f>IF(AND(People!$J1143&gt;=16,People!$J1143&lt;=25),"16-25",IF(AND(People!$J1143&gt;=26,People!$J1143&lt;=35),"26-35",IF(AND(People!$J1143&gt;=36,People!$J1143&lt;=45),"36-45",IF(AND(People!$J1143&gt;=46,People!$J1143&lt;=55),"46-55",IF(AND(People!$J1143&gt;=56,People!$J1143&lt;=65),"56-65",IF(AND(People!$J1143&gt;=66,People!$J1143&lt;=75),"66-75","ALL"))))))</f>
        <v>46-55</v>
      </c>
      <c r="J1143" t="str">
        <f>Table5[[#This Row],[Kid Home]]</f>
        <v>No</v>
      </c>
      <c r="K1143" t="str">
        <f>Table5[[#This Row],[TennHome]]</f>
        <v>Yes</v>
      </c>
    </row>
    <row r="1144" spans="1:11" ht="16.5" x14ac:dyDescent="0.3">
      <c r="A1144" s="6">
        <f>Table2[[#This Row],[MntWines]]</f>
        <v>320</v>
      </c>
      <c r="B1144" s="6">
        <f>Table2[[#This Row],[MntFruits]]</f>
        <v>48</v>
      </c>
      <c r="C1144" s="6">
        <f>Table2[[#This Row],[MntMeatProducts]]</f>
        <v>133</v>
      </c>
      <c r="D1144" s="6">
        <f>Table2[[#This Row],[MntFishProducts]]</f>
        <v>39</v>
      </c>
      <c r="E1144" s="6">
        <f>Table2[[#This Row],[MntSweetProducts]]</f>
        <v>72</v>
      </c>
      <c r="F1144" s="6">
        <f>Table2[[#This Row],[MntGoldProds]]</f>
        <v>48</v>
      </c>
      <c r="G1144" s="8">
        <f>Table5[[#This Row],[Age]]</f>
        <v>60</v>
      </c>
      <c r="H1144" s="17" t="s">
        <v>35</v>
      </c>
      <c r="I1144" s="16" t="str">
        <f>IF(AND(People!$J1144&gt;=16,People!$J1144&lt;=25),"16-25",IF(AND(People!$J1144&gt;=26,People!$J1144&lt;=35),"26-35",IF(AND(People!$J1144&gt;=36,People!$J1144&lt;=45),"36-45",IF(AND(People!$J1144&gt;=46,People!$J1144&lt;=55),"46-55",IF(AND(People!$J1144&gt;=56,People!$J1144&lt;=65),"56-65",IF(AND(People!$J1144&gt;=66,People!$J1144&lt;=75),"66-75","ALL"))))))</f>
        <v>56-65</v>
      </c>
      <c r="J1144" t="str">
        <f>Table5[[#This Row],[Kid Home]]</f>
        <v>No</v>
      </c>
      <c r="K1144" t="str">
        <f>Table5[[#This Row],[TennHome]]</f>
        <v>Yes</v>
      </c>
    </row>
    <row r="1145" spans="1:11" ht="16.5" x14ac:dyDescent="0.3">
      <c r="A1145" s="4">
        <f>Table2[[#This Row],[MntWines]]</f>
        <v>23</v>
      </c>
      <c r="B1145" s="4">
        <f>Table2[[#This Row],[MntFruits]]</f>
        <v>0</v>
      </c>
      <c r="C1145" s="4">
        <f>Table2[[#This Row],[MntMeatProducts]]</f>
        <v>26</v>
      </c>
      <c r="D1145" s="4">
        <f>Table2[[#This Row],[MntFishProducts]]</f>
        <v>7</v>
      </c>
      <c r="E1145" s="4">
        <f>Table2[[#This Row],[MntSweetProducts]]</f>
        <v>15</v>
      </c>
      <c r="F1145" s="4">
        <f>Table2[[#This Row],[MntGoldProds]]</f>
        <v>3</v>
      </c>
      <c r="G1145" s="8">
        <f>Table5[[#This Row],[Age]]</f>
        <v>24</v>
      </c>
      <c r="H1145" s="2" t="s">
        <v>30</v>
      </c>
      <c r="I1145" s="16" t="str">
        <f>IF(AND(People!$J1145&gt;=16,People!$J1145&lt;=25),"16-25",IF(AND(People!$J1145&gt;=26,People!$J1145&lt;=35),"26-35",IF(AND(People!$J1145&gt;=36,People!$J1145&lt;=45),"36-45",IF(AND(People!$J1145&gt;=46,People!$J1145&lt;=55),"46-55",IF(AND(People!$J1145&gt;=56,People!$J1145&lt;=65),"56-65",IF(AND(People!$J1145&gt;=66,People!$J1145&lt;=75),"66-75","ALL"))))))</f>
        <v>16-25</v>
      </c>
      <c r="J1145" t="str">
        <f>Table5[[#This Row],[Kid Home]]</f>
        <v>Yes</v>
      </c>
      <c r="K1145" t="str">
        <f>Table5[[#This Row],[TennHome]]</f>
        <v>No</v>
      </c>
    </row>
    <row r="1146" spans="1:11" ht="16.5" x14ac:dyDescent="0.3">
      <c r="A1146" s="6">
        <f>Table2[[#This Row],[MntWines]]</f>
        <v>1</v>
      </c>
      <c r="B1146" s="6">
        <f>Table2[[#This Row],[MntFruits]]</f>
        <v>5</v>
      </c>
      <c r="C1146" s="6">
        <f>Table2[[#This Row],[MntMeatProducts]]</f>
        <v>8</v>
      </c>
      <c r="D1146" s="6">
        <f>Table2[[#This Row],[MntFishProducts]]</f>
        <v>4</v>
      </c>
      <c r="E1146" s="6">
        <f>Table2[[#This Row],[MntSweetProducts]]</f>
        <v>8</v>
      </c>
      <c r="F1146" s="6">
        <f>Table2[[#This Row],[MntGoldProds]]</f>
        <v>20</v>
      </c>
      <c r="G1146" s="8">
        <f>Table5[[#This Row],[Age]]</f>
        <v>36</v>
      </c>
      <c r="H1146" s="17" t="s">
        <v>38</v>
      </c>
      <c r="I1146" s="16" t="str">
        <f>IF(AND(People!$J1146&gt;=16,People!$J1146&lt;=25),"16-25",IF(AND(People!$J1146&gt;=26,People!$J1146&lt;=35),"26-35",IF(AND(People!$J1146&gt;=36,People!$J1146&lt;=45),"36-45",IF(AND(People!$J1146&gt;=46,People!$J1146&lt;=55),"46-55",IF(AND(People!$J1146&gt;=56,People!$J1146&lt;=65),"56-65",IF(AND(People!$J1146&gt;=66,People!$J1146&lt;=75),"66-75","ALL"))))))</f>
        <v>36-45</v>
      </c>
      <c r="J1146" t="str">
        <f>Table5[[#This Row],[Kid Home]]</f>
        <v>Yes</v>
      </c>
      <c r="K1146" t="str">
        <f>Table5[[#This Row],[TennHome]]</f>
        <v>No</v>
      </c>
    </row>
    <row r="1147" spans="1:11" ht="16.5" x14ac:dyDescent="0.3">
      <c r="A1147" s="4">
        <f>Table2[[#This Row],[MntWines]]</f>
        <v>56</v>
      </c>
      <c r="B1147" s="4">
        <f>Table2[[#This Row],[MntFruits]]</f>
        <v>0</v>
      </c>
      <c r="C1147" s="4">
        <f>Table2[[#This Row],[MntMeatProducts]]</f>
        <v>12</v>
      </c>
      <c r="D1147" s="4">
        <f>Table2[[#This Row],[MntFishProducts]]</f>
        <v>0</v>
      </c>
      <c r="E1147" s="4">
        <f>Table2[[#This Row],[MntSweetProducts]]</f>
        <v>0</v>
      </c>
      <c r="F1147" s="4">
        <f>Table2[[#This Row],[MntGoldProds]]</f>
        <v>18</v>
      </c>
      <c r="G1147" s="8">
        <f>Table5[[#This Row],[Age]]</f>
        <v>51</v>
      </c>
      <c r="H1147" s="2" t="s">
        <v>31</v>
      </c>
      <c r="I1147" s="16" t="str">
        <f>IF(AND(People!$J1147&gt;=16,People!$J1147&lt;=25),"16-25",IF(AND(People!$J1147&gt;=26,People!$J1147&lt;=35),"26-35",IF(AND(People!$J1147&gt;=36,People!$J1147&lt;=45),"36-45",IF(AND(People!$J1147&gt;=46,People!$J1147&lt;=55),"46-55",IF(AND(People!$J1147&gt;=56,People!$J1147&lt;=65),"56-65",IF(AND(People!$J1147&gt;=66,People!$J1147&lt;=75),"66-75","ALL"))))))</f>
        <v>46-55</v>
      </c>
      <c r="J1147" t="str">
        <f>Table5[[#This Row],[Kid Home]]</f>
        <v>No</v>
      </c>
      <c r="K1147" t="str">
        <f>Table5[[#This Row],[TennHome]]</f>
        <v>Yes</v>
      </c>
    </row>
    <row r="1148" spans="1:11" ht="16.5" x14ac:dyDescent="0.3">
      <c r="A1148" s="6">
        <f>Table2[[#This Row],[MntWines]]</f>
        <v>508</v>
      </c>
      <c r="B1148" s="6">
        <f>Table2[[#This Row],[MntFruits]]</f>
        <v>124</v>
      </c>
      <c r="C1148" s="6">
        <f>Table2[[#This Row],[MntMeatProducts]]</f>
        <v>249</v>
      </c>
      <c r="D1148" s="6">
        <f>Table2[[#This Row],[MntFishProducts]]</f>
        <v>50</v>
      </c>
      <c r="E1148" s="6">
        <f>Table2[[#This Row],[MntSweetProducts]]</f>
        <v>38</v>
      </c>
      <c r="F1148" s="6">
        <f>Table2[[#This Row],[MntGoldProds]]</f>
        <v>134</v>
      </c>
      <c r="G1148" s="8">
        <f>Table5[[#This Row],[Age]]</f>
        <v>68</v>
      </c>
      <c r="H1148" s="17" t="s">
        <v>31</v>
      </c>
      <c r="I1148" s="16" t="str">
        <f>IF(AND(People!$J1148&gt;=16,People!$J1148&lt;=25),"16-25",IF(AND(People!$J1148&gt;=26,People!$J1148&lt;=35),"26-35",IF(AND(People!$J1148&gt;=36,People!$J1148&lt;=45),"36-45",IF(AND(People!$J1148&gt;=46,People!$J1148&lt;=55),"46-55",IF(AND(People!$J1148&gt;=56,People!$J1148&lt;=65),"56-65",IF(AND(People!$J1148&gt;=66,People!$J1148&lt;=75),"66-75","ALL"))))))</f>
        <v>66-75</v>
      </c>
      <c r="J1148" t="str">
        <f>Table5[[#This Row],[Kid Home]]</f>
        <v>No</v>
      </c>
      <c r="K1148" t="str">
        <f>Table5[[#This Row],[TennHome]]</f>
        <v>No</v>
      </c>
    </row>
    <row r="1149" spans="1:11" ht="16.5" x14ac:dyDescent="0.3">
      <c r="A1149" s="4">
        <f>Table2[[#This Row],[MntWines]]</f>
        <v>29</v>
      </c>
      <c r="B1149" s="4">
        <f>Table2[[#This Row],[MntFruits]]</f>
        <v>0</v>
      </c>
      <c r="C1149" s="4">
        <f>Table2[[#This Row],[MntMeatProducts]]</f>
        <v>25</v>
      </c>
      <c r="D1149" s="4">
        <f>Table2[[#This Row],[MntFishProducts]]</f>
        <v>2</v>
      </c>
      <c r="E1149" s="4">
        <f>Table2[[#This Row],[MntSweetProducts]]</f>
        <v>2</v>
      </c>
      <c r="F1149" s="4">
        <f>Table2[[#This Row],[MntGoldProds]]</f>
        <v>3</v>
      </c>
      <c r="G1149" s="8">
        <f>Table5[[#This Row],[Age]]</f>
        <v>40</v>
      </c>
      <c r="H1149" s="2" t="s">
        <v>31</v>
      </c>
      <c r="I1149" s="16" t="str">
        <f>IF(AND(People!$J1149&gt;=16,People!$J1149&lt;=25),"16-25",IF(AND(People!$J1149&gt;=26,People!$J1149&lt;=35),"26-35",IF(AND(People!$J1149&gt;=36,People!$J1149&lt;=45),"36-45",IF(AND(People!$J1149&gt;=46,People!$J1149&lt;=55),"46-55",IF(AND(People!$J1149&gt;=56,People!$J1149&lt;=65),"56-65",IF(AND(People!$J1149&gt;=66,People!$J1149&lt;=75),"66-75","ALL"))))))</f>
        <v>36-45</v>
      </c>
      <c r="J1149" t="str">
        <f>Table5[[#This Row],[Kid Home]]</f>
        <v>Yes</v>
      </c>
      <c r="K1149" t="str">
        <f>Table5[[#This Row],[TennHome]]</f>
        <v>No</v>
      </c>
    </row>
    <row r="1150" spans="1:11" ht="16.5" x14ac:dyDescent="0.3">
      <c r="A1150" s="6">
        <f>Table2[[#This Row],[MntWines]]</f>
        <v>46</v>
      </c>
      <c r="B1150" s="6">
        <f>Table2[[#This Row],[MntFruits]]</f>
        <v>7</v>
      </c>
      <c r="C1150" s="6">
        <f>Table2[[#This Row],[MntMeatProducts]]</f>
        <v>59</v>
      </c>
      <c r="D1150" s="6">
        <f>Table2[[#This Row],[MntFishProducts]]</f>
        <v>2</v>
      </c>
      <c r="E1150" s="6">
        <f>Table2[[#This Row],[MntSweetProducts]]</f>
        <v>4</v>
      </c>
      <c r="F1150" s="6">
        <f>Table2[[#This Row],[MntGoldProds]]</f>
        <v>27</v>
      </c>
      <c r="G1150" s="8">
        <f>Table5[[#This Row],[Age]]</f>
        <v>32</v>
      </c>
      <c r="H1150" s="17" t="s">
        <v>33</v>
      </c>
      <c r="I1150" s="16" t="str">
        <f>IF(AND(People!$J1150&gt;=16,People!$J1150&lt;=25),"16-25",IF(AND(People!$J1150&gt;=26,People!$J1150&lt;=35),"26-35",IF(AND(People!$J1150&gt;=36,People!$J1150&lt;=45),"36-45",IF(AND(People!$J1150&gt;=46,People!$J1150&lt;=55),"46-55",IF(AND(People!$J1150&gt;=56,People!$J1150&lt;=65),"56-65",IF(AND(People!$J1150&gt;=66,People!$J1150&lt;=75),"66-75","ALL"))))))</f>
        <v>26-35</v>
      </c>
      <c r="J1150" t="str">
        <f>Table5[[#This Row],[Kid Home]]</f>
        <v>Yes</v>
      </c>
      <c r="K1150" t="str">
        <f>Table5[[#This Row],[TennHome]]</f>
        <v>No</v>
      </c>
    </row>
    <row r="1151" spans="1:11" ht="16.5" x14ac:dyDescent="0.3">
      <c r="A1151" s="4">
        <f>Table2[[#This Row],[MntWines]]</f>
        <v>454</v>
      </c>
      <c r="B1151" s="4">
        <f>Table2[[#This Row],[MntFruits]]</f>
        <v>0</v>
      </c>
      <c r="C1151" s="4">
        <f>Table2[[#This Row],[MntMeatProducts]]</f>
        <v>171</v>
      </c>
      <c r="D1151" s="4">
        <f>Table2[[#This Row],[MntFishProducts]]</f>
        <v>8</v>
      </c>
      <c r="E1151" s="4">
        <f>Table2[[#This Row],[MntSweetProducts]]</f>
        <v>19</v>
      </c>
      <c r="F1151" s="4">
        <f>Table2[[#This Row],[MntGoldProds]]</f>
        <v>32</v>
      </c>
      <c r="G1151" s="8">
        <f>Table5[[#This Row],[Age]]</f>
        <v>56</v>
      </c>
      <c r="H1151" s="2" t="s">
        <v>30</v>
      </c>
      <c r="I1151" s="16" t="str">
        <f>IF(AND(People!$J1151&gt;=16,People!$J1151&lt;=25),"16-25",IF(AND(People!$J1151&gt;=26,People!$J1151&lt;=35),"26-35",IF(AND(People!$J1151&gt;=36,People!$J1151&lt;=45),"36-45",IF(AND(People!$J1151&gt;=46,People!$J1151&lt;=55),"46-55",IF(AND(People!$J1151&gt;=56,People!$J1151&lt;=65),"56-65",IF(AND(People!$J1151&gt;=66,People!$J1151&lt;=75),"66-75","ALL"))))))</f>
        <v>56-65</v>
      </c>
      <c r="J1151" t="str">
        <f>Table5[[#This Row],[Kid Home]]</f>
        <v>Yes</v>
      </c>
      <c r="K1151" t="str">
        <f>Table5[[#This Row],[TennHome]]</f>
        <v>Yes</v>
      </c>
    </row>
    <row r="1152" spans="1:11" ht="16.5" x14ac:dyDescent="0.3">
      <c r="A1152" s="6">
        <f>Table2[[#This Row],[MntWines]]</f>
        <v>350</v>
      </c>
      <c r="B1152" s="6">
        <f>Table2[[#This Row],[MntFruits]]</f>
        <v>3</v>
      </c>
      <c r="C1152" s="6">
        <f>Table2[[#This Row],[MntMeatProducts]]</f>
        <v>39</v>
      </c>
      <c r="D1152" s="6">
        <f>Table2[[#This Row],[MntFishProducts]]</f>
        <v>0</v>
      </c>
      <c r="E1152" s="6">
        <f>Table2[[#This Row],[MntSweetProducts]]</f>
        <v>0</v>
      </c>
      <c r="F1152" s="6">
        <f>Table2[[#This Row],[MntGoldProds]]</f>
        <v>19</v>
      </c>
      <c r="G1152" s="8">
        <f>Table5[[#This Row],[Age]]</f>
        <v>59</v>
      </c>
      <c r="H1152" s="17" t="s">
        <v>38</v>
      </c>
      <c r="I1152" s="16" t="str">
        <f>IF(AND(People!$J1152&gt;=16,People!$J1152&lt;=25),"16-25",IF(AND(People!$J1152&gt;=26,People!$J1152&lt;=35),"26-35",IF(AND(People!$J1152&gt;=36,People!$J1152&lt;=45),"36-45",IF(AND(People!$J1152&gt;=46,People!$J1152&lt;=55),"46-55",IF(AND(People!$J1152&gt;=56,People!$J1152&lt;=65),"56-65",IF(AND(People!$J1152&gt;=66,People!$J1152&lt;=75),"66-75","ALL"))))))</f>
        <v>56-65</v>
      </c>
      <c r="J1152" t="str">
        <f>Table5[[#This Row],[Kid Home]]</f>
        <v>No</v>
      </c>
      <c r="K1152" t="str">
        <f>Table5[[#This Row],[TennHome]]</f>
        <v>Yes</v>
      </c>
    </row>
    <row r="1153" spans="1:11" ht="16.5" x14ac:dyDescent="0.3">
      <c r="A1153" s="4">
        <f>Table2[[#This Row],[MntWines]]</f>
        <v>10</v>
      </c>
      <c r="B1153" s="4">
        <f>Table2[[#This Row],[MntFruits]]</f>
        <v>0</v>
      </c>
      <c r="C1153" s="4">
        <f>Table2[[#This Row],[MntMeatProducts]]</f>
        <v>8</v>
      </c>
      <c r="D1153" s="4">
        <f>Table2[[#This Row],[MntFishProducts]]</f>
        <v>0</v>
      </c>
      <c r="E1153" s="4">
        <f>Table2[[#This Row],[MntSweetProducts]]</f>
        <v>0</v>
      </c>
      <c r="F1153" s="4">
        <f>Table2[[#This Row],[MntGoldProds]]</f>
        <v>9</v>
      </c>
      <c r="G1153" s="8">
        <f>Table5[[#This Row],[Age]]</f>
        <v>26</v>
      </c>
      <c r="H1153" s="2" t="s">
        <v>31</v>
      </c>
      <c r="I1153" s="16" t="str">
        <f>IF(AND(People!$J1153&gt;=16,People!$J1153&lt;=25),"16-25",IF(AND(People!$J1153&gt;=26,People!$J1153&lt;=35),"26-35",IF(AND(People!$J1153&gt;=36,People!$J1153&lt;=45),"36-45",IF(AND(People!$J1153&gt;=46,People!$J1153&lt;=55),"46-55",IF(AND(People!$J1153&gt;=56,People!$J1153&lt;=65),"56-65",IF(AND(People!$J1153&gt;=66,People!$J1153&lt;=75),"66-75","ALL"))))))</f>
        <v>26-35</v>
      </c>
      <c r="J1153" t="str">
        <f>Table5[[#This Row],[Kid Home]]</f>
        <v>Yes</v>
      </c>
      <c r="K1153" t="str">
        <f>Table5[[#This Row],[TennHome]]</f>
        <v>No</v>
      </c>
    </row>
    <row r="1154" spans="1:11" ht="16.5" x14ac:dyDescent="0.3">
      <c r="A1154" s="6">
        <f>Table2[[#This Row],[MntWines]]</f>
        <v>735</v>
      </c>
      <c r="B1154" s="6">
        <f>Table2[[#This Row],[MntFruits]]</f>
        <v>40</v>
      </c>
      <c r="C1154" s="6">
        <f>Table2[[#This Row],[MntMeatProducts]]</f>
        <v>183</v>
      </c>
      <c r="D1154" s="6">
        <f>Table2[[#This Row],[MntFishProducts]]</f>
        <v>52</v>
      </c>
      <c r="E1154" s="6">
        <f>Table2[[#This Row],[MntSweetProducts]]</f>
        <v>20</v>
      </c>
      <c r="F1154" s="6">
        <f>Table2[[#This Row],[MntGoldProds]]</f>
        <v>30</v>
      </c>
      <c r="G1154" s="8">
        <f>Table5[[#This Row],[Age]]</f>
        <v>70</v>
      </c>
      <c r="H1154" s="17" t="s">
        <v>33</v>
      </c>
      <c r="I1154" s="16" t="str">
        <f>IF(AND(People!$J1154&gt;=16,People!$J1154&lt;=25),"16-25",IF(AND(People!$J1154&gt;=26,People!$J1154&lt;=35),"26-35",IF(AND(People!$J1154&gt;=36,People!$J1154&lt;=45),"36-45",IF(AND(People!$J1154&gt;=46,People!$J1154&lt;=55),"46-55",IF(AND(People!$J1154&gt;=56,People!$J1154&lt;=65),"56-65",IF(AND(People!$J1154&gt;=66,People!$J1154&lt;=75),"66-75","ALL"))))))</f>
        <v>66-75</v>
      </c>
      <c r="J1154" t="str">
        <f>Table5[[#This Row],[Kid Home]]</f>
        <v>No</v>
      </c>
      <c r="K1154" t="str">
        <f>Table5[[#This Row],[TennHome]]</f>
        <v>No</v>
      </c>
    </row>
    <row r="1155" spans="1:11" ht="16.5" x14ac:dyDescent="0.3">
      <c r="A1155" s="4">
        <f>Table2[[#This Row],[MntWines]]</f>
        <v>897</v>
      </c>
      <c r="B1155" s="4">
        <f>Table2[[#This Row],[MntFruits]]</f>
        <v>126</v>
      </c>
      <c r="C1155" s="4">
        <f>Table2[[#This Row],[MntMeatProducts]]</f>
        <v>196</v>
      </c>
      <c r="D1155" s="4">
        <f>Table2[[#This Row],[MntFishProducts]]</f>
        <v>91</v>
      </c>
      <c r="E1155" s="4">
        <f>Table2[[#This Row],[MntSweetProducts]]</f>
        <v>112</v>
      </c>
      <c r="F1155" s="4">
        <f>Table2[[#This Row],[MntGoldProds]]</f>
        <v>37</v>
      </c>
      <c r="G1155" s="8">
        <f>Table5[[#This Row],[Age]]</f>
        <v>48</v>
      </c>
      <c r="H1155" s="2" t="s">
        <v>31</v>
      </c>
      <c r="I1155" s="16" t="str">
        <f>IF(AND(People!$J1155&gt;=16,People!$J1155&lt;=25),"16-25",IF(AND(People!$J1155&gt;=26,People!$J1155&lt;=35),"26-35",IF(AND(People!$J1155&gt;=36,People!$J1155&lt;=45),"36-45",IF(AND(People!$J1155&gt;=46,People!$J1155&lt;=55),"46-55",IF(AND(People!$J1155&gt;=56,People!$J1155&lt;=65),"56-65",IF(AND(People!$J1155&gt;=66,People!$J1155&lt;=75),"66-75","ALL"))))))</f>
        <v>46-55</v>
      </c>
      <c r="J1155" t="str">
        <f>Table5[[#This Row],[Kid Home]]</f>
        <v>No</v>
      </c>
      <c r="K1155" t="str">
        <f>Table5[[#This Row],[TennHome]]</f>
        <v>Yes</v>
      </c>
    </row>
    <row r="1156" spans="1:11" ht="16.5" x14ac:dyDescent="0.3">
      <c r="A1156" s="6">
        <f>Table2[[#This Row],[MntWines]]</f>
        <v>5</v>
      </c>
      <c r="B1156" s="6">
        <f>Table2[[#This Row],[MntFruits]]</f>
        <v>2</v>
      </c>
      <c r="C1156" s="6">
        <f>Table2[[#This Row],[MntMeatProducts]]</f>
        <v>3</v>
      </c>
      <c r="D1156" s="6">
        <f>Table2[[#This Row],[MntFishProducts]]</f>
        <v>3</v>
      </c>
      <c r="E1156" s="6">
        <f>Table2[[#This Row],[MntSweetProducts]]</f>
        <v>0</v>
      </c>
      <c r="F1156" s="6">
        <f>Table2[[#This Row],[MntGoldProds]]</f>
        <v>5</v>
      </c>
      <c r="G1156" s="8">
        <f>Table5[[#This Row],[Age]]</f>
        <v>33</v>
      </c>
      <c r="H1156" s="17" t="s">
        <v>33</v>
      </c>
      <c r="I1156" s="16" t="str">
        <f>IF(AND(People!$J1156&gt;=16,People!$J1156&lt;=25),"16-25",IF(AND(People!$J1156&gt;=26,People!$J1156&lt;=35),"26-35",IF(AND(People!$J1156&gt;=36,People!$J1156&lt;=45),"36-45",IF(AND(People!$J1156&gt;=46,People!$J1156&lt;=55),"46-55",IF(AND(People!$J1156&gt;=56,People!$J1156&lt;=65),"56-65",IF(AND(People!$J1156&gt;=66,People!$J1156&lt;=75),"66-75","ALL"))))))</f>
        <v>26-35</v>
      </c>
      <c r="J1156" t="str">
        <f>Table5[[#This Row],[Kid Home]]</f>
        <v>No</v>
      </c>
      <c r="K1156" t="str">
        <f>Table5[[#This Row],[TennHome]]</f>
        <v>Yes</v>
      </c>
    </row>
    <row r="1157" spans="1:11" ht="16.5" x14ac:dyDescent="0.3">
      <c r="A1157" s="4">
        <f>Table2[[#This Row],[MntWines]]</f>
        <v>777</v>
      </c>
      <c r="B1157" s="4">
        <f>Table2[[#This Row],[MntFruits]]</f>
        <v>35</v>
      </c>
      <c r="C1157" s="4">
        <f>Table2[[#This Row],[MntMeatProducts]]</f>
        <v>731</v>
      </c>
      <c r="D1157" s="4">
        <f>Table2[[#This Row],[MntFishProducts]]</f>
        <v>39</v>
      </c>
      <c r="E1157" s="4">
        <f>Table2[[#This Row],[MntSweetProducts]]</f>
        <v>137</v>
      </c>
      <c r="F1157" s="4">
        <f>Table2[[#This Row],[MntGoldProds]]</f>
        <v>114</v>
      </c>
      <c r="G1157" s="8">
        <f>Table5[[#This Row],[Age]]</f>
        <v>38</v>
      </c>
      <c r="H1157" s="2" t="s">
        <v>30</v>
      </c>
      <c r="I1157" s="16" t="str">
        <f>IF(AND(People!$J1157&gt;=16,People!$J1157&lt;=25),"16-25",IF(AND(People!$J1157&gt;=26,People!$J1157&lt;=35),"26-35",IF(AND(People!$J1157&gt;=36,People!$J1157&lt;=45),"36-45",IF(AND(People!$J1157&gt;=46,People!$J1157&lt;=55),"46-55",IF(AND(People!$J1157&gt;=56,People!$J1157&lt;=65),"56-65",IF(AND(People!$J1157&gt;=66,People!$J1157&lt;=75),"66-75","ALL"))))))</f>
        <v>36-45</v>
      </c>
      <c r="J1157" t="str">
        <f>Table5[[#This Row],[Kid Home]]</f>
        <v>No</v>
      </c>
      <c r="K1157" t="str">
        <f>Table5[[#This Row],[TennHome]]</f>
        <v>No</v>
      </c>
    </row>
    <row r="1158" spans="1:11" ht="16.5" x14ac:dyDescent="0.3">
      <c r="A1158" s="6">
        <f>Table2[[#This Row],[MntWines]]</f>
        <v>162</v>
      </c>
      <c r="B1158" s="6">
        <f>Table2[[#This Row],[MntFruits]]</f>
        <v>6</v>
      </c>
      <c r="C1158" s="6">
        <f>Table2[[#This Row],[MntMeatProducts]]</f>
        <v>37</v>
      </c>
      <c r="D1158" s="6">
        <f>Table2[[#This Row],[MntFishProducts]]</f>
        <v>6</v>
      </c>
      <c r="E1158" s="6">
        <f>Table2[[#This Row],[MntSweetProducts]]</f>
        <v>13</v>
      </c>
      <c r="F1158" s="6">
        <f>Table2[[#This Row],[MntGoldProds]]</f>
        <v>13</v>
      </c>
      <c r="G1158" s="8">
        <f>Table5[[#This Row],[Age]]</f>
        <v>54</v>
      </c>
      <c r="H1158" s="17" t="s">
        <v>33</v>
      </c>
      <c r="I1158" s="16" t="str">
        <f>IF(AND(People!$J1158&gt;=16,People!$J1158&lt;=25),"16-25",IF(AND(People!$J1158&gt;=26,People!$J1158&lt;=35),"26-35",IF(AND(People!$J1158&gt;=36,People!$J1158&lt;=45),"36-45",IF(AND(People!$J1158&gt;=46,People!$J1158&lt;=55),"46-55",IF(AND(People!$J1158&gt;=56,People!$J1158&lt;=65),"56-65",IF(AND(People!$J1158&gt;=66,People!$J1158&lt;=75),"66-75","ALL"))))))</f>
        <v>46-55</v>
      </c>
      <c r="J1158" t="str">
        <f>Table5[[#This Row],[Kid Home]]</f>
        <v>No</v>
      </c>
      <c r="K1158" t="str">
        <f>Table5[[#This Row],[TennHome]]</f>
        <v>Yes</v>
      </c>
    </row>
    <row r="1159" spans="1:11" ht="16.5" x14ac:dyDescent="0.3">
      <c r="A1159" s="4">
        <f>Table2[[#This Row],[MntWines]]</f>
        <v>35</v>
      </c>
      <c r="B1159" s="4">
        <f>Table2[[#This Row],[MntFruits]]</f>
        <v>0</v>
      </c>
      <c r="C1159" s="4">
        <f>Table2[[#This Row],[MntMeatProducts]]</f>
        <v>11</v>
      </c>
      <c r="D1159" s="4">
        <f>Table2[[#This Row],[MntFishProducts]]</f>
        <v>0</v>
      </c>
      <c r="E1159" s="4">
        <f>Table2[[#This Row],[MntSweetProducts]]</f>
        <v>0</v>
      </c>
      <c r="F1159" s="4">
        <f>Table2[[#This Row],[MntGoldProds]]</f>
        <v>2</v>
      </c>
      <c r="G1159" s="8">
        <f>Table5[[#This Row],[Age]]</f>
        <v>51</v>
      </c>
      <c r="H1159" s="2" t="s">
        <v>31</v>
      </c>
      <c r="I1159" s="16" t="str">
        <f>IF(AND(People!$J1159&gt;=16,People!$J1159&lt;=25),"16-25",IF(AND(People!$J1159&gt;=26,People!$J1159&lt;=35),"26-35",IF(AND(People!$J1159&gt;=36,People!$J1159&lt;=45),"36-45",IF(AND(People!$J1159&gt;=46,People!$J1159&lt;=55),"46-55",IF(AND(People!$J1159&gt;=56,People!$J1159&lt;=65),"56-65",IF(AND(People!$J1159&gt;=66,People!$J1159&lt;=75),"66-75","ALL"))))))</f>
        <v>46-55</v>
      </c>
      <c r="J1159" t="str">
        <f>Table5[[#This Row],[Kid Home]]</f>
        <v>Yes</v>
      </c>
      <c r="K1159" t="str">
        <f>Table5[[#This Row],[TennHome]]</f>
        <v>Yes</v>
      </c>
    </row>
    <row r="1160" spans="1:11" ht="16.5" x14ac:dyDescent="0.3">
      <c r="A1160" s="6">
        <f>Table2[[#This Row],[MntWines]]</f>
        <v>342</v>
      </c>
      <c r="B1160" s="6">
        <f>Table2[[#This Row],[MntFruits]]</f>
        <v>9</v>
      </c>
      <c r="C1160" s="6">
        <f>Table2[[#This Row],[MntMeatProducts]]</f>
        <v>112</v>
      </c>
      <c r="D1160" s="6">
        <f>Table2[[#This Row],[MntFishProducts]]</f>
        <v>19</v>
      </c>
      <c r="E1160" s="6">
        <f>Table2[[#This Row],[MntSweetProducts]]</f>
        <v>14</v>
      </c>
      <c r="F1160" s="6">
        <f>Table2[[#This Row],[MntGoldProds]]</f>
        <v>19</v>
      </c>
      <c r="G1160" s="8">
        <f>Table5[[#This Row],[Age]]</f>
        <v>37</v>
      </c>
      <c r="H1160" s="17" t="s">
        <v>33</v>
      </c>
      <c r="I1160" s="16" t="str">
        <f>IF(AND(People!$J1160&gt;=16,People!$J1160&lt;=25),"16-25",IF(AND(People!$J1160&gt;=26,People!$J1160&lt;=35),"26-35",IF(AND(People!$J1160&gt;=36,People!$J1160&lt;=45),"36-45",IF(AND(People!$J1160&gt;=46,People!$J1160&lt;=55),"46-55",IF(AND(People!$J1160&gt;=56,People!$J1160&lt;=65),"56-65",IF(AND(People!$J1160&gt;=66,People!$J1160&lt;=75),"66-75","ALL"))))))</f>
        <v>36-45</v>
      </c>
      <c r="J1160" t="str">
        <f>Table5[[#This Row],[Kid Home]]</f>
        <v>Yes</v>
      </c>
      <c r="K1160" t="str">
        <f>Table5[[#This Row],[TennHome]]</f>
        <v>Yes</v>
      </c>
    </row>
    <row r="1161" spans="1:11" ht="16.5" x14ac:dyDescent="0.3">
      <c r="A1161" s="4">
        <f>Table2[[#This Row],[MntWines]]</f>
        <v>258</v>
      </c>
      <c r="B1161" s="4">
        <f>Table2[[#This Row],[MntFruits]]</f>
        <v>105</v>
      </c>
      <c r="C1161" s="4">
        <f>Table2[[#This Row],[MntMeatProducts]]</f>
        <v>239</v>
      </c>
      <c r="D1161" s="4">
        <f>Table2[[#This Row],[MntFishProducts]]</f>
        <v>237</v>
      </c>
      <c r="E1161" s="4">
        <f>Table2[[#This Row],[MntSweetProducts]]</f>
        <v>172</v>
      </c>
      <c r="F1161" s="4">
        <f>Table2[[#This Row],[MntGoldProds]]</f>
        <v>9</v>
      </c>
      <c r="G1161" s="8">
        <f>Table5[[#This Row],[Age]]</f>
        <v>38</v>
      </c>
      <c r="H1161" s="2" t="s">
        <v>33</v>
      </c>
      <c r="I1161" s="16" t="str">
        <f>IF(AND(People!$J1161&gt;=16,People!$J1161&lt;=25),"16-25",IF(AND(People!$J1161&gt;=26,People!$J1161&lt;=35),"26-35",IF(AND(People!$J1161&gt;=36,People!$J1161&lt;=45),"36-45",IF(AND(People!$J1161&gt;=46,People!$J1161&lt;=55),"46-55",IF(AND(People!$J1161&gt;=56,People!$J1161&lt;=65),"56-65",IF(AND(People!$J1161&gt;=66,People!$J1161&lt;=75),"66-75","ALL"))))))</f>
        <v>36-45</v>
      </c>
      <c r="J1161" t="str">
        <f>Table5[[#This Row],[Kid Home]]</f>
        <v>No</v>
      </c>
      <c r="K1161" t="str">
        <f>Table5[[#This Row],[TennHome]]</f>
        <v>No</v>
      </c>
    </row>
    <row r="1162" spans="1:11" ht="16.5" x14ac:dyDescent="0.3">
      <c r="A1162" s="6">
        <f>Table2[[#This Row],[MntWines]]</f>
        <v>658</v>
      </c>
      <c r="B1162" s="6">
        <f>Table2[[#This Row],[MntFruits]]</f>
        <v>80</v>
      </c>
      <c r="C1162" s="6">
        <f>Table2[[#This Row],[MntMeatProducts]]</f>
        <v>483</v>
      </c>
      <c r="D1162" s="6">
        <f>Table2[[#This Row],[MntFishProducts]]</f>
        <v>123</v>
      </c>
      <c r="E1162" s="6">
        <f>Table2[[#This Row],[MntSweetProducts]]</f>
        <v>13</v>
      </c>
      <c r="F1162" s="6">
        <f>Table2[[#This Row],[MntGoldProds]]</f>
        <v>13</v>
      </c>
      <c r="G1162" s="8">
        <f>Table5[[#This Row],[Age]]</f>
        <v>53</v>
      </c>
      <c r="H1162" s="17" t="s">
        <v>33</v>
      </c>
      <c r="I1162" s="16" t="str">
        <f>IF(AND(People!$J1162&gt;=16,People!$J1162&lt;=25),"16-25",IF(AND(People!$J1162&gt;=26,People!$J1162&lt;=35),"26-35",IF(AND(People!$J1162&gt;=36,People!$J1162&lt;=45),"36-45",IF(AND(People!$J1162&gt;=46,People!$J1162&lt;=55),"46-55",IF(AND(People!$J1162&gt;=56,People!$J1162&lt;=65),"56-65",IF(AND(People!$J1162&gt;=66,People!$J1162&lt;=75),"66-75","ALL"))))))</f>
        <v>46-55</v>
      </c>
      <c r="J1162" t="str">
        <f>Table5[[#This Row],[Kid Home]]</f>
        <v>No</v>
      </c>
      <c r="K1162" t="str">
        <f>Table5[[#This Row],[TennHome]]</f>
        <v>No</v>
      </c>
    </row>
    <row r="1163" spans="1:11" ht="16.5" x14ac:dyDescent="0.3">
      <c r="A1163" s="4">
        <f>Table2[[#This Row],[MntWines]]</f>
        <v>356</v>
      </c>
      <c r="B1163" s="4">
        <f>Table2[[#This Row],[MntFruits]]</f>
        <v>80</v>
      </c>
      <c r="C1163" s="4">
        <f>Table2[[#This Row],[MntMeatProducts]]</f>
        <v>329</v>
      </c>
      <c r="D1163" s="4">
        <f>Table2[[#This Row],[MntFishProducts]]</f>
        <v>138</v>
      </c>
      <c r="E1163" s="4">
        <f>Table2[[#This Row],[MntSweetProducts]]</f>
        <v>17</v>
      </c>
      <c r="F1163" s="4">
        <f>Table2[[#This Row],[MntGoldProds]]</f>
        <v>106</v>
      </c>
      <c r="G1163" s="8">
        <f>Table5[[#This Row],[Age]]</f>
        <v>62</v>
      </c>
      <c r="H1163" s="2" t="s">
        <v>31</v>
      </c>
      <c r="I1163" s="16" t="str">
        <f>IF(AND(People!$J1163&gt;=16,People!$J1163&lt;=25),"16-25",IF(AND(People!$J1163&gt;=26,People!$J1163&lt;=35),"26-35",IF(AND(People!$J1163&gt;=36,People!$J1163&lt;=45),"36-45",IF(AND(People!$J1163&gt;=46,People!$J1163&lt;=55),"46-55",IF(AND(People!$J1163&gt;=56,People!$J1163&lt;=65),"56-65",IF(AND(People!$J1163&gt;=66,People!$J1163&lt;=75),"66-75","ALL"))))))</f>
        <v>56-65</v>
      </c>
      <c r="J1163" t="str">
        <f>Table5[[#This Row],[Kid Home]]</f>
        <v>No</v>
      </c>
      <c r="K1163" t="str">
        <f>Table5[[#This Row],[TennHome]]</f>
        <v>Yes</v>
      </c>
    </row>
    <row r="1164" spans="1:11" ht="16.5" x14ac:dyDescent="0.3">
      <c r="A1164" s="6">
        <f>Table2[[#This Row],[MntWines]]</f>
        <v>213</v>
      </c>
      <c r="B1164" s="6">
        <f>Table2[[#This Row],[MntFruits]]</f>
        <v>5</v>
      </c>
      <c r="C1164" s="6">
        <f>Table2[[#This Row],[MntMeatProducts]]</f>
        <v>28</v>
      </c>
      <c r="D1164" s="6">
        <f>Table2[[#This Row],[MntFishProducts]]</f>
        <v>7</v>
      </c>
      <c r="E1164" s="6">
        <f>Table2[[#This Row],[MntSweetProducts]]</f>
        <v>7</v>
      </c>
      <c r="F1164" s="6">
        <f>Table2[[#This Row],[MntGoldProds]]</f>
        <v>41</v>
      </c>
      <c r="G1164" s="8">
        <f>Table5[[#This Row],[Age]]</f>
        <v>49</v>
      </c>
      <c r="H1164" s="17" t="s">
        <v>33</v>
      </c>
      <c r="I1164" s="16" t="str">
        <f>IF(AND(People!$J1164&gt;=16,People!$J1164&lt;=25),"16-25",IF(AND(People!$J1164&gt;=26,People!$J1164&lt;=35),"26-35",IF(AND(People!$J1164&gt;=36,People!$J1164&lt;=45),"36-45",IF(AND(People!$J1164&gt;=46,People!$J1164&lt;=55),"46-55",IF(AND(People!$J1164&gt;=56,People!$J1164&lt;=65),"56-65",IF(AND(People!$J1164&gt;=66,People!$J1164&lt;=75),"66-75","ALL"))))))</f>
        <v>46-55</v>
      </c>
      <c r="J1164" t="str">
        <f>Table5[[#This Row],[Kid Home]]</f>
        <v>No</v>
      </c>
      <c r="K1164" t="str">
        <f>Table5[[#This Row],[TennHome]]</f>
        <v>Yes</v>
      </c>
    </row>
    <row r="1165" spans="1:11" ht="16.5" x14ac:dyDescent="0.3">
      <c r="A1165" s="4">
        <f>Table2[[#This Row],[MntWines]]</f>
        <v>454</v>
      </c>
      <c r="B1165" s="4">
        <f>Table2[[#This Row],[MntFruits]]</f>
        <v>0</v>
      </c>
      <c r="C1165" s="4">
        <f>Table2[[#This Row],[MntMeatProducts]]</f>
        <v>171</v>
      </c>
      <c r="D1165" s="4">
        <f>Table2[[#This Row],[MntFishProducts]]</f>
        <v>8</v>
      </c>
      <c r="E1165" s="4">
        <f>Table2[[#This Row],[MntSweetProducts]]</f>
        <v>19</v>
      </c>
      <c r="F1165" s="4">
        <f>Table2[[#This Row],[MntGoldProds]]</f>
        <v>32</v>
      </c>
      <c r="G1165" s="8">
        <f>Table5[[#This Row],[Age]]</f>
        <v>56</v>
      </c>
      <c r="H1165" s="2" t="s">
        <v>31</v>
      </c>
      <c r="I1165" s="16" t="str">
        <f>IF(AND(People!$J1165&gt;=16,People!$J1165&lt;=25),"16-25",IF(AND(People!$J1165&gt;=26,People!$J1165&lt;=35),"26-35",IF(AND(People!$J1165&gt;=36,People!$J1165&lt;=45),"36-45",IF(AND(People!$J1165&gt;=46,People!$J1165&lt;=55),"46-55",IF(AND(People!$J1165&gt;=56,People!$J1165&lt;=65),"56-65",IF(AND(People!$J1165&gt;=66,People!$J1165&lt;=75),"66-75","ALL"))))))</f>
        <v>56-65</v>
      </c>
      <c r="J1165" t="str">
        <f>Table5[[#This Row],[Kid Home]]</f>
        <v>Yes</v>
      </c>
      <c r="K1165" t="str">
        <f>Table5[[#This Row],[TennHome]]</f>
        <v>Yes</v>
      </c>
    </row>
    <row r="1166" spans="1:11" ht="16.5" x14ac:dyDescent="0.3">
      <c r="A1166" s="6">
        <f>Table2[[#This Row],[MntWines]]</f>
        <v>457</v>
      </c>
      <c r="B1166" s="6">
        <f>Table2[[#This Row],[MntFruits]]</f>
        <v>4</v>
      </c>
      <c r="C1166" s="6">
        <f>Table2[[#This Row],[MntMeatProducts]]</f>
        <v>29</v>
      </c>
      <c r="D1166" s="6">
        <f>Table2[[#This Row],[MntFishProducts]]</f>
        <v>0</v>
      </c>
      <c r="E1166" s="6">
        <f>Table2[[#This Row],[MntSweetProducts]]</f>
        <v>0</v>
      </c>
      <c r="F1166" s="6">
        <f>Table2[[#This Row],[MntGoldProds]]</f>
        <v>9</v>
      </c>
      <c r="G1166" s="8">
        <f>Table5[[#This Row],[Age]]</f>
        <v>47</v>
      </c>
      <c r="H1166" s="17" t="s">
        <v>33</v>
      </c>
      <c r="I1166" s="16" t="str">
        <f>IF(AND(People!$J1166&gt;=16,People!$J1166&lt;=25),"16-25",IF(AND(People!$J1166&gt;=26,People!$J1166&lt;=35),"26-35",IF(AND(People!$J1166&gt;=36,People!$J1166&lt;=45),"36-45",IF(AND(People!$J1166&gt;=46,People!$J1166&lt;=55),"46-55",IF(AND(People!$J1166&gt;=56,People!$J1166&lt;=65),"56-65",IF(AND(People!$J1166&gt;=66,People!$J1166&lt;=75),"66-75","ALL"))))))</f>
        <v>46-55</v>
      </c>
      <c r="J1166" t="str">
        <f>Table5[[#This Row],[Kid Home]]</f>
        <v>No</v>
      </c>
      <c r="K1166" t="str">
        <f>Table5[[#This Row],[TennHome]]</f>
        <v>Yes</v>
      </c>
    </row>
    <row r="1167" spans="1:11" ht="16.5" x14ac:dyDescent="0.3">
      <c r="A1167" s="4">
        <f>Table2[[#This Row],[MntWines]]</f>
        <v>241</v>
      </c>
      <c r="B1167" s="4">
        <f>Table2[[#This Row],[MntFruits]]</f>
        <v>45</v>
      </c>
      <c r="C1167" s="4">
        <f>Table2[[#This Row],[MntMeatProducts]]</f>
        <v>604</v>
      </c>
      <c r="D1167" s="4">
        <f>Table2[[#This Row],[MntFishProducts]]</f>
        <v>34</v>
      </c>
      <c r="E1167" s="4">
        <f>Table2[[#This Row],[MntSweetProducts]]</f>
        <v>26</v>
      </c>
      <c r="F1167" s="4">
        <f>Table2[[#This Row],[MntGoldProds]]</f>
        <v>54</v>
      </c>
      <c r="G1167" s="8">
        <f>Table5[[#This Row],[Age]]</f>
        <v>18</v>
      </c>
      <c r="H1167" s="2" t="s">
        <v>33</v>
      </c>
      <c r="I1167" s="16" t="str">
        <f>IF(AND(People!$J1167&gt;=16,People!$J1167&lt;=25),"16-25",IF(AND(People!$J1167&gt;=26,People!$J1167&lt;=35),"26-35",IF(AND(People!$J1167&gt;=36,People!$J1167&lt;=45),"36-45",IF(AND(People!$J1167&gt;=46,People!$J1167&lt;=55),"46-55",IF(AND(People!$J1167&gt;=56,People!$J1167&lt;=65),"56-65",IF(AND(People!$J1167&gt;=66,People!$J1167&lt;=75),"66-75","ALL"))))))</f>
        <v>16-25</v>
      </c>
      <c r="J1167" t="str">
        <f>Table5[[#This Row],[Kid Home]]</f>
        <v>No</v>
      </c>
      <c r="K1167" t="str">
        <f>Table5[[#This Row],[TennHome]]</f>
        <v>No</v>
      </c>
    </row>
    <row r="1168" spans="1:11" ht="16.5" x14ac:dyDescent="0.3">
      <c r="A1168" s="6">
        <f>Table2[[#This Row],[MntWines]]</f>
        <v>210</v>
      </c>
      <c r="B1168" s="6">
        <f>Table2[[#This Row],[MntFruits]]</f>
        <v>0</v>
      </c>
      <c r="C1168" s="6">
        <f>Table2[[#This Row],[MntMeatProducts]]</f>
        <v>6</v>
      </c>
      <c r="D1168" s="6">
        <f>Table2[[#This Row],[MntFishProducts]]</f>
        <v>0</v>
      </c>
      <c r="E1168" s="6">
        <f>Table2[[#This Row],[MntSweetProducts]]</f>
        <v>0</v>
      </c>
      <c r="F1168" s="6">
        <f>Table2[[#This Row],[MntGoldProds]]</f>
        <v>2</v>
      </c>
      <c r="G1168" s="8">
        <f>Table5[[#This Row],[Age]]</f>
        <v>39</v>
      </c>
      <c r="H1168" s="17" t="s">
        <v>33</v>
      </c>
      <c r="I1168" s="16" t="str">
        <f>IF(AND(People!$J1168&gt;=16,People!$J1168&lt;=25),"16-25",IF(AND(People!$J1168&gt;=26,People!$J1168&lt;=35),"26-35",IF(AND(People!$J1168&gt;=36,People!$J1168&lt;=45),"36-45",IF(AND(People!$J1168&gt;=46,People!$J1168&lt;=55),"46-55",IF(AND(People!$J1168&gt;=56,People!$J1168&lt;=65),"56-65",IF(AND(People!$J1168&gt;=66,People!$J1168&lt;=75),"66-75","ALL"))))))</f>
        <v>36-45</v>
      </c>
      <c r="J1168" t="str">
        <f>Table5[[#This Row],[Kid Home]]</f>
        <v>No</v>
      </c>
      <c r="K1168" t="str">
        <f>Table5[[#This Row],[TennHome]]</f>
        <v>Yes</v>
      </c>
    </row>
    <row r="1169" spans="1:11" ht="16.5" x14ac:dyDescent="0.3">
      <c r="A1169" s="4">
        <f>Table2[[#This Row],[MntWines]]</f>
        <v>441</v>
      </c>
      <c r="B1169" s="4">
        <f>Table2[[#This Row],[MntFruits]]</f>
        <v>35</v>
      </c>
      <c r="C1169" s="4">
        <f>Table2[[#This Row],[MntMeatProducts]]</f>
        <v>83</v>
      </c>
      <c r="D1169" s="4">
        <f>Table2[[#This Row],[MntFishProducts]]</f>
        <v>7</v>
      </c>
      <c r="E1169" s="4">
        <f>Table2[[#This Row],[MntSweetProducts]]</f>
        <v>29</v>
      </c>
      <c r="F1169" s="4">
        <f>Table2[[#This Row],[MntGoldProds]]</f>
        <v>11</v>
      </c>
      <c r="G1169" s="8">
        <f>Table5[[#This Row],[Age]]</f>
        <v>41</v>
      </c>
      <c r="H1169" s="2" t="s">
        <v>31</v>
      </c>
      <c r="I1169" s="16" t="str">
        <f>IF(AND(People!$J1169&gt;=16,People!$J1169&lt;=25),"16-25",IF(AND(People!$J1169&gt;=26,People!$J1169&lt;=35),"26-35",IF(AND(People!$J1169&gt;=36,People!$J1169&lt;=45),"36-45",IF(AND(People!$J1169&gt;=46,People!$J1169&lt;=55),"46-55",IF(AND(People!$J1169&gt;=56,People!$J1169&lt;=65),"56-65",IF(AND(People!$J1169&gt;=66,People!$J1169&lt;=75),"66-75","ALL"))))))</f>
        <v>36-45</v>
      </c>
      <c r="J1169" t="str">
        <f>Table5[[#This Row],[Kid Home]]</f>
        <v>No</v>
      </c>
      <c r="K1169" t="str">
        <f>Table5[[#This Row],[TennHome]]</f>
        <v>Yes</v>
      </c>
    </row>
    <row r="1170" spans="1:11" ht="16.5" x14ac:dyDescent="0.3">
      <c r="A1170" s="6">
        <f>Table2[[#This Row],[MntWines]]</f>
        <v>19</v>
      </c>
      <c r="B1170" s="6">
        <f>Table2[[#This Row],[MntFruits]]</f>
        <v>13</v>
      </c>
      <c r="C1170" s="6">
        <f>Table2[[#This Row],[MntMeatProducts]]</f>
        <v>18</v>
      </c>
      <c r="D1170" s="6">
        <f>Table2[[#This Row],[MntFishProducts]]</f>
        <v>10</v>
      </c>
      <c r="E1170" s="6">
        <f>Table2[[#This Row],[MntSweetProducts]]</f>
        <v>7</v>
      </c>
      <c r="F1170" s="6">
        <f>Table2[[#This Row],[MntGoldProds]]</f>
        <v>8</v>
      </c>
      <c r="G1170" s="8">
        <f>Table5[[#This Row],[Age]]</f>
        <v>45</v>
      </c>
      <c r="H1170" s="17" t="s">
        <v>33</v>
      </c>
      <c r="I1170" s="16" t="str">
        <f>IF(AND(People!$J1170&gt;=16,People!$J1170&lt;=25),"16-25",IF(AND(People!$J1170&gt;=26,People!$J1170&lt;=35),"26-35",IF(AND(People!$J1170&gt;=36,People!$J1170&lt;=45),"36-45",IF(AND(People!$J1170&gt;=46,People!$J1170&lt;=55),"46-55",IF(AND(People!$J1170&gt;=56,People!$J1170&lt;=65),"56-65",IF(AND(People!$J1170&gt;=66,People!$J1170&lt;=75),"66-75","ALL"))))))</f>
        <v>36-45</v>
      </c>
      <c r="J1170" t="str">
        <f>Table5[[#This Row],[Kid Home]]</f>
        <v>No</v>
      </c>
      <c r="K1170" t="str">
        <f>Table5[[#This Row],[TennHome]]</f>
        <v>Yes</v>
      </c>
    </row>
    <row r="1171" spans="1:11" ht="16.5" x14ac:dyDescent="0.3">
      <c r="A1171" s="4">
        <f>Table2[[#This Row],[MntWines]]</f>
        <v>28</v>
      </c>
      <c r="B1171" s="4">
        <f>Table2[[#This Row],[MntFruits]]</f>
        <v>9</v>
      </c>
      <c r="C1171" s="4">
        <f>Table2[[#This Row],[MntMeatProducts]]</f>
        <v>37</v>
      </c>
      <c r="D1171" s="4">
        <f>Table2[[#This Row],[MntFishProducts]]</f>
        <v>12</v>
      </c>
      <c r="E1171" s="4">
        <f>Table2[[#This Row],[MntSweetProducts]]</f>
        <v>7</v>
      </c>
      <c r="F1171" s="4">
        <f>Table2[[#This Row],[MntGoldProds]]</f>
        <v>13</v>
      </c>
      <c r="G1171" s="8">
        <f>Table5[[#This Row],[Age]]</f>
        <v>44</v>
      </c>
      <c r="H1171" s="2" t="s">
        <v>30</v>
      </c>
      <c r="I1171" s="16" t="str">
        <f>IF(AND(People!$J1171&gt;=16,People!$J1171&lt;=25),"16-25",IF(AND(People!$J1171&gt;=26,People!$J1171&lt;=35),"26-35",IF(AND(People!$J1171&gt;=36,People!$J1171&lt;=45),"36-45",IF(AND(People!$J1171&gt;=46,People!$J1171&lt;=55),"46-55",IF(AND(People!$J1171&gt;=56,People!$J1171&lt;=65),"56-65",IF(AND(People!$J1171&gt;=66,People!$J1171&lt;=75),"66-75","ALL"))))))</f>
        <v>36-45</v>
      </c>
      <c r="J1171" t="str">
        <f>Table5[[#This Row],[Kid Home]]</f>
        <v>Yes</v>
      </c>
      <c r="K1171" t="str">
        <f>Table5[[#This Row],[TennHome]]</f>
        <v>Yes</v>
      </c>
    </row>
    <row r="1172" spans="1:11" ht="16.5" x14ac:dyDescent="0.3">
      <c r="A1172" s="6">
        <f>Table2[[#This Row],[MntWines]]</f>
        <v>476</v>
      </c>
      <c r="B1172" s="6">
        <f>Table2[[#This Row],[MntFruits]]</f>
        <v>75</v>
      </c>
      <c r="C1172" s="6">
        <f>Table2[[#This Row],[MntMeatProducts]]</f>
        <v>162</v>
      </c>
      <c r="D1172" s="6">
        <f>Table2[[#This Row],[MntFishProducts]]</f>
        <v>29</v>
      </c>
      <c r="E1172" s="6">
        <f>Table2[[#This Row],[MntSweetProducts]]</f>
        <v>151</v>
      </c>
      <c r="F1172" s="6">
        <f>Table2[[#This Row],[MntGoldProds]]</f>
        <v>97</v>
      </c>
      <c r="G1172" s="8">
        <f>Table5[[#This Row],[Age]]</f>
        <v>65</v>
      </c>
      <c r="H1172" s="17" t="s">
        <v>33</v>
      </c>
      <c r="I1172" s="16" t="str">
        <f>IF(AND(People!$J1172&gt;=16,People!$J1172&lt;=25),"16-25",IF(AND(People!$J1172&gt;=26,People!$J1172&lt;=35),"26-35",IF(AND(People!$J1172&gt;=36,People!$J1172&lt;=45),"36-45",IF(AND(People!$J1172&gt;=46,People!$J1172&lt;=55),"46-55",IF(AND(People!$J1172&gt;=56,People!$J1172&lt;=65),"56-65",IF(AND(People!$J1172&gt;=66,People!$J1172&lt;=75),"66-75","ALL"))))))</f>
        <v>56-65</v>
      </c>
      <c r="J1172" t="str">
        <f>Table5[[#This Row],[Kid Home]]</f>
        <v>No</v>
      </c>
      <c r="K1172" t="str">
        <f>Table5[[#This Row],[TennHome]]</f>
        <v>No</v>
      </c>
    </row>
    <row r="1173" spans="1:11" ht="16.5" x14ac:dyDescent="0.3">
      <c r="A1173" s="4">
        <f>Table2[[#This Row],[MntWines]]</f>
        <v>364</v>
      </c>
      <c r="B1173" s="4">
        <f>Table2[[#This Row],[MntFruits]]</f>
        <v>40</v>
      </c>
      <c r="C1173" s="4">
        <f>Table2[[#This Row],[MntMeatProducts]]</f>
        <v>425</v>
      </c>
      <c r="D1173" s="4">
        <f>Table2[[#This Row],[MntFishProducts]]</f>
        <v>158</v>
      </c>
      <c r="E1173" s="4">
        <f>Table2[[#This Row],[MntSweetProducts]]</f>
        <v>60</v>
      </c>
      <c r="F1173" s="4">
        <f>Table2[[#This Row],[MntGoldProds]]</f>
        <v>50</v>
      </c>
      <c r="G1173" s="8">
        <f>Table5[[#This Row],[Age]]</f>
        <v>45</v>
      </c>
      <c r="H1173" s="2" t="s">
        <v>33</v>
      </c>
      <c r="I1173" s="16" t="str">
        <f>IF(AND(People!$J1173&gt;=16,People!$J1173&lt;=25),"16-25",IF(AND(People!$J1173&gt;=26,People!$J1173&lt;=35),"26-35",IF(AND(People!$J1173&gt;=36,People!$J1173&lt;=45),"36-45",IF(AND(People!$J1173&gt;=46,People!$J1173&lt;=55),"46-55",IF(AND(People!$J1173&gt;=56,People!$J1173&lt;=65),"56-65",IF(AND(People!$J1173&gt;=66,People!$J1173&lt;=75),"66-75","ALL"))))))</f>
        <v>36-45</v>
      </c>
      <c r="J1173" t="str">
        <f>Table5[[#This Row],[Kid Home]]</f>
        <v>No</v>
      </c>
      <c r="K1173" t="str">
        <f>Table5[[#This Row],[TennHome]]</f>
        <v>No</v>
      </c>
    </row>
    <row r="1174" spans="1:11" ht="16.5" x14ac:dyDescent="0.3">
      <c r="A1174" s="6">
        <f>Table2[[#This Row],[MntWines]]</f>
        <v>0</v>
      </c>
      <c r="B1174" s="6">
        <f>Table2[[#This Row],[MntFruits]]</f>
        <v>0</v>
      </c>
      <c r="C1174" s="6">
        <f>Table2[[#This Row],[MntMeatProducts]]</f>
        <v>2</v>
      </c>
      <c r="D1174" s="6">
        <f>Table2[[#This Row],[MntFishProducts]]</f>
        <v>3</v>
      </c>
      <c r="E1174" s="6">
        <f>Table2[[#This Row],[MntSweetProducts]]</f>
        <v>3</v>
      </c>
      <c r="F1174" s="6">
        <f>Table2[[#This Row],[MntGoldProds]]</f>
        <v>8</v>
      </c>
      <c r="G1174" s="8">
        <f>Table5[[#This Row],[Age]]</f>
        <v>18</v>
      </c>
      <c r="H1174" s="17" t="s">
        <v>33</v>
      </c>
      <c r="I1174" s="16" t="str">
        <f>IF(AND(People!$J1174&gt;=16,People!$J1174&lt;=25),"16-25",IF(AND(People!$J1174&gt;=26,People!$J1174&lt;=35),"26-35",IF(AND(People!$J1174&gt;=36,People!$J1174&lt;=45),"36-45",IF(AND(People!$J1174&gt;=46,People!$J1174&lt;=55),"46-55",IF(AND(People!$J1174&gt;=56,People!$J1174&lt;=65),"56-65",IF(AND(People!$J1174&gt;=66,People!$J1174&lt;=75),"66-75","ALL"))))))</f>
        <v>16-25</v>
      </c>
      <c r="J1174" t="str">
        <f>Table5[[#This Row],[Kid Home]]</f>
        <v>No</v>
      </c>
      <c r="K1174" t="str">
        <f>Table5[[#This Row],[TennHome]]</f>
        <v>No</v>
      </c>
    </row>
    <row r="1175" spans="1:11" ht="16.5" x14ac:dyDescent="0.3">
      <c r="A1175" s="4">
        <f>Table2[[#This Row],[MntWines]]</f>
        <v>0</v>
      </c>
      <c r="B1175" s="4">
        <f>Table2[[#This Row],[MntFruits]]</f>
        <v>6</v>
      </c>
      <c r="C1175" s="4">
        <f>Table2[[#This Row],[MntMeatProducts]]</f>
        <v>3</v>
      </c>
      <c r="D1175" s="4">
        <f>Table2[[#This Row],[MntFishProducts]]</f>
        <v>7</v>
      </c>
      <c r="E1175" s="4">
        <f>Table2[[#This Row],[MntSweetProducts]]</f>
        <v>6</v>
      </c>
      <c r="F1175" s="4">
        <f>Table2[[#This Row],[MntGoldProds]]</f>
        <v>12</v>
      </c>
      <c r="G1175" s="8">
        <f>Table5[[#This Row],[Age]]</f>
        <v>40</v>
      </c>
      <c r="H1175" s="2" t="s">
        <v>33</v>
      </c>
      <c r="I1175" s="16" t="str">
        <f>IF(AND(People!$J1175&gt;=16,People!$J1175&lt;=25),"16-25",IF(AND(People!$J1175&gt;=26,People!$J1175&lt;=35),"26-35",IF(AND(People!$J1175&gt;=36,People!$J1175&lt;=45),"36-45",IF(AND(People!$J1175&gt;=46,People!$J1175&lt;=55),"46-55",IF(AND(People!$J1175&gt;=56,People!$J1175&lt;=65),"56-65",IF(AND(People!$J1175&gt;=66,People!$J1175&lt;=75),"66-75","ALL"))))))</f>
        <v>36-45</v>
      </c>
      <c r="J1175" t="str">
        <f>Table5[[#This Row],[Kid Home]]</f>
        <v>No</v>
      </c>
      <c r="K1175" t="str">
        <f>Table5[[#This Row],[TennHome]]</f>
        <v>No</v>
      </c>
    </row>
    <row r="1176" spans="1:11" ht="16.5" x14ac:dyDescent="0.3">
      <c r="A1176" s="6">
        <f>Table2[[#This Row],[MntWines]]</f>
        <v>863</v>
      </c>
      <c r="B1176" s="6">
        <f>Table2[[#This Row],[MntFruits]]</f>
        <v>83</v>
      </c>
      <c r="C1176" s="6">
        <f>Table2[[#This Row],[MntMeatProducts]]</f>
        <v>547</v>
      </c>
      <c r="D1176" s="6">
        <f>Table2[[#This Row],[MntFishProducts]]</f>
        <v>86</v>
      </c>
      <c r="E1176" s="6">
        <f>Table2[[#This Row],[MntSweetProducts]]</f>
        <v>99</v>
      </c>
      <c r="F1176" s="6">
        <f>Table2[[#This Row],[MntGoldProds]]</f>
        <v>33</v>
      </c>
      <c r="G1176" s="8">
        <f>Table5[[#This Row],[Age]]</f>
        <v>22</v>
      </c>
      <c r="H1176" s="17" t="s">
        <v>31</v>
      </c>
      <c r="I1176" s="16" t="str">
        <f>IF(AND(People!$J1176&gt;=16,People!$J1176&lt;=25),"16-25",IF(AND(People!$J1176&gt;=26,People!$J1176&lt;=35),"26-35",IF(AND(People!$J1176&gt;=36,People!$J1176&lt;=45),"36-45",IF(AND(People!$J1176&gt;=46,People!$J1176&lt;=55),"46-55",IF(AND(People!$J1176&gt;=56,People!$J1176&lt;=65),"56-65",IF(AND(People!$J1176&gt;=66,People!$J1176&lt;=75),"66-75","ALL"))))))</f>
        <v>16-25</v>
      </c>
      <c r="J1176" t="str">
        <f>Table5[[#This Row],[Kid Home]]</f>
        <v>No</v>
      </c>
      <c r="K1176" t="str">
        <f>Table5[[#This Row],[TennHome]]</f>
        <v>No</v>
      </c>
    </row>
    <row r="1177" spans="1:11" ht="16.5" x14ac:dyDescent="0.3">
      <c r="A1177" s="4">
        <f>Table2[[#This Row],[MntWines]]</f>
        <v>349</v>
      </c>
      <c r="B1177" s="4">
        <f>Table2[[#This Row],[MntFruits]]</f>
        <v>7</v>
      </c>
      <c r="C1177" s="4">
        <f>Table2[[#This Row],[MntMeatProducts]]</f>
        <v>35</v>
      </c>
      <c r="D1177" s="4">
        <f>Table2[[#This Row],[MntFishProducts]]</f>
        <v>0</v>
      </c>
      <c r="E1177" s="4">
        <f>Table2[[#This Row],[MntSweetProducts]]</f>
        <v>0</v>
      </c>
      <c r="F1177" s="4">
        <f>Table2[[#This Row],[MntGoldProds]]</f>
        <v>47</v>
      </c>
      <c r="G1177" s="8">
        <f>Table5[[#This Row],[Age]]</f>
        <v>57</v>
      </c>
      <c r="H1177" s="2" t="s">
        <v>33</v>
      </c>
      <c r="I1177" s="16" t="str">
        <f>IF(AND(People!$J1177&gt;=16,People!$J1177&lt;=25),"16-25",IF(AND(People!$J1177&gt;=26,People!$J1177&lt;=35),"26-35",IF(AND(People!$J1177&gt;=36,People!$J1177&lt;=45),"36-45",IF(AND(People!$J1177&gt;=46,People!$J1177&lt;=55),"46-55",IF(AND(People!$J1177&gt;=56,People!$J1177&lt;=65),"56-65",IF(AND(People!$J1177&gt;=66,People!$J1177&lt;=75),"66-75","ALL"))))))</f>
        <v>56-65</v>
      </c>
      <c r="J1177" t="str">
        <f>Table5[[#This Row],[Kid Home]]</f>
        <v>Yes</v>
      </c>
      <c r="K1177" t="str">
        <f>Table5[[#This Row],[TennHome]]</f>
        <v>Yes</v>
      </c>
    </row>
    <row r="1178" spans="1:11" ht="16.5" x14ac:dyDescent="0.3">
      <c r="A1178" s="6">
        <f>Table2[[#This Row],[MntWines]]</f>
        <v>5</v>
      </c>
      <c r="B1178" s="6">
        <f>Table2[[#This Row],[MntFruits]]</f>
        <v>23</v>
      </c>
      <c r="C1178" s="6">
        <f>Table2[[#This Row],[MntMeatProducts]]</f>
        <v>15</v>
      </c>
      <c r="D1178" s="6">
        <f>Table2[[#This Row],[MntFishProducts]]</f>
        <v>0</v>
      </c>
      <c r="E1178" s="6">
        <f>Table2[[#This Row],[MntSweetProducts]]</f>
        <v>18</v>
      </c>
      <c r="F1178" s="6">
        <f>Table2[[#This Row],[MntGoldProds]]</f>
        <v>14</v>
      </c>
      <c r="G1178" s="8">
        <f>Table5[[#This Row],[Age]]</f>
        <v>34</v>
      </c>
      <c r="H1178" s="17" t="s">
        <v>33</v>
      </c>
      <c r="I1178" s="16" t="str">
        <f>IF(AND(People!$J1178&gt;=16,People!$J1178&lt;=25),"16-25",IF(AND(People!$J1178&gt;=26,People!$J1178&lt;=35),"26-35",IF(AND(People!$J1178&gt;=36,People!$J1178&lt;=45),"36-45",IF(AND(People!$J1178&gt;=46,People!$J1178&lt;=55),"46-55",IF(AND(People!$J1178&gt;=56,People!$J1178&lt;=65),"56-65",IF(AND(People!$J1178&gt;=66,People!$J1178&lt;=75),"66-75","ALL"))))))</f>
        <v>26-35</v>
      </c>
      <c r="J1178" t="str">
        <f>Table5[[#This Row],[Kid Home]]</f>
        <v>Yes</v>
      </c>
      <c r="K1178" t="str">
        <f>Table5[[#This Row],[TennHome]]</f>
        <v>No</v>
      </c>
    </row>
    <row r="1179" spans="1:11" ht="16.5" x14ac:dyDescent="0.3">
      <c r="A1179" s="4">
        <f>Table2[[#This Row],[MntWines]]</f>
        <v>184</v>
      </c>
      <c r="B1179" s="4">
        <f>Table2[[#This Row],[MntFruits]]</f>
        <v>2</v>
      </c>
      <c r="C1179" s="4">
        <f>Table2[[#This Row],[MntMeatProducts]]</f>
        <v>19</v>
      </c>
      <c r="D1179" s="4">
        <f>Table2[[#This Row],[MntFishProducts]]</f>
        <v>8</v>
      </c>
      <c r="E1179" s="4">
        <f>Table2[[#This Row],[MntSweetProducts]]</f>
        <v>8</v>
      </c>
      <c r="F1179" s="4">
        <f>Table2[[#This Row],[MntGoldProds]]</f>
        <v>4</v>
      </c>
      <c r="G1179" s="8">
        <f>Table5[[#This Row],[Age]]</f>
        <v>53</v>
      </c>
      <c r="H1179" s="2" t="s">
        <v>33</v>
      </c>
      <c r="I1179" s="16" t="str">
        <f>IF(AND(People!$J1179&gt;=16,People!$J1179&lt;=25),"16-25",IF(AND(People!$J1179&gt;=26,People!$J1179&lt;=35),"26-35",IF(AND(People!$J1179&gt;=36,People!$J1179&lt;=45),"36-45",IF(AND(People!$J1179&gt;=46,People!$J1179&lt;=55),"46-55",IF(AND(People!$J1179&gt;=56,People!$J1179&lt;=65),"56-65",IF(AND(People!$J1179&gt;=66,People!$J1179&lt;=75),"66-75","ALL"))))))</f>
        <v>46-55</v>
      </c>
      <c r="J1179" t="str">
        <f>Table5[[#This Row],[Kid Home]]</f>
        <v>No</v>
      </c>
      <c r="K1179" t="str">
        <f>Table5[[#This Row],[TennHome]]</f>
        <v>Yes</v>
      </c>
    </row>
    <row r="1180" spans="1:11" ht="16.5" x14ac:dyDescent="0.3">
      <c r="A1180" s="6">
        <f>Table2[[#This Row],[MntWines]]</f>
        <v>8</v>
      </c>
      <c r="B1180" s="6">
        <f>Table2[[#This Row],[MntFruits]]</f>
        <v>0</v>
      </c>
      <c r="C1180" s="6">
        <f>Table2[[#This Row],[MntMeatProducts]]</f>
        <v>8</v>
      </c>
      <c r="D1180" s="6">
        <f>Table2[[#This Row],[MntFishProducts]]</f>
        <v>0</v>
      </c>
      <c r="E1180" s="6">
        <f>Table2[[#This Row],[MntSweetProducts]]</f>
        <v>0</v>
      </c>
      <c r="F1180" s="6">
        <f>Table2[[#This Row],[MntGoldProds]]</f>
        <v>2</v>
      </c>
      <c r="G1180" s="8">
        <f>Table5[[#This Row],[Age]]</f>
        <v>60</v>
      </c>
      <c r="H1180" s="17" t="s">
        <v>35</v>
      </c>
      <c r="I1180" s="16" t="str">
        <f>IF(AND(People!$J1180&gt;=16,People!$J1180&lt;=25),"16-25",IF(AND(People!$J1180&gt;=26,People!$J1180&lt;=35),"26-35",IF(AND(People!$J1180&gt;=36,People!$J1180&lt;=45),"36-45",IF(AND(People!$J1180&gt;=46,People!$J1180&lt;=55),"46-55",IF(AND(People!$J1180&gt;=56,People!$J1180&lt;=65),"56-65",IF(AND(People!$J1180&gt;=66,People!$J1180&lt;=75),"66-75","ALL"))))))</f>
        <v>56-65</v>
      </c>
      <c r="J1180" t="str">
        <f>Table5[[#This Row],[Kid Home]]</f>
        <v>Yes</v>
      </c>
      <c r="K1180" t="str">
        <f>Table5[[#This Row],[TennHome]]</f>
        <v>Yes</v>
      </c>
    </row>
    <row r="1181" spans="1:11" ht="16.5" x14ac:dyDescent="0.3">
      <c r="A1181" s="4">
        <f>Table2[[#This Row],[MntWines]]</f>
        <v>277</v>
      </c>
      <c r="B1181" s="4">
        <f>Table2[[#This Row],[MntFruits]]</f>
        <v>21</v>
      </c>
      <c r="C1181" s="4">
        <f>Table2[[#This Row],[MntMeatProducts]]</f>
        <v>64</v>
      </c>
      <c r="D1181" s="4">
        <f>Table2[[#This Row],[MntFishProducts]]</f>
        <v>62</v>
      </c>
      <c r="E1181" s="4">
        <f>Table2[[#This Row],[MntSweetProducts]]</f>
        <v>21</v>
      </c>
      <c r="F1181" s="4">
        <f>Table2[[#This Row],[MntGoldProds]]</f>
        <v>25</v>
      </c>
      <c r="G1181" s="8">
        <f>Table5[[#This Row],[Age]]</f>
        <v>32</v>
      </c>
      <c r="H1181" s="2" t="s">
        <v>30</v>
      </c>
      <c r="I1181" s="16" t="str">
        <f>IF(AND(People!$J1181&gt;=16,People!$J1181&lt;=25),"16-25",IF(AND(People!$J1181&gt;=26,People!$J1181&lt;=35),"26-35",IF(AND(People!$J1181&gt;=36,People!$J1181&lt;=45),"36-45",IF(AND(People!$J1181&gt;=46,People!$J1181&lt;=55),"46-55",IF(AND(People!$J1181&gt;=56,People!$J1181&lt;=65),"56-65",IF(AND(People!$J1181&gt;=66,People!$J1181&lt;=75),"66-75","ALL"))))))</f>
        <v>26-35</v>
      </c>
      <c r="J1181" t="str">
        <f>Table5[[#This Row],[Kid Home]]</f>
        <v>No</v>
      </c>
      <c r="K1181" t="str">
        <f>Table5[[#This Row],[TennHome]]</f>
        <v>Yes</v>
      </c>
    </row>
    <row r="1182" spans="1:11" ht="16.5" x14ac:dyDescent="0.3">
      <c r="A1182" s="6">
        <f>Table2[[#This Row],[MntWines]]</f>
        <v>44</v>
      </c>
      <c r="B1182" s="6">
        <f>Table2[[#This Row],[MntFruits]]</f>
        <v>5</v>
      </c>
      <c r="C1182" s="6">
        <f>Table2[[#This Row],[MntMeatProducts]]</f>
        <v>19</v>
      </c>
      <c r="D1182" s="6">
        <f>Table2[[#This Row],[MntFishProducts]]</f>
        <v>0</v>
      </c>
      <c r="E1182" s="6">
        <f>Table2[[#This Row],[MntSweetProducts]]</f>
        <v>4</v>
      </c>
      <c r="F1182" s="6">
        <f>Table2[[#This Row],[MntGoldProds]]</f>
        <v>19</v>
      </c>
      <c r="G1182" s="8">
        <f>Table5[[#This Row],[Age]]</f>
        <v>32</v>
      </c>
      <c r="H1182" s="17" t="s">
        <v>31</v>
      </c>
      <c r="I1182" s="16" t="str">
        <f>IF(AND(People!$J1182&gt;=16,People!$J1182&lt;=25),"16-25",IF(AND(People!$J1182&gt;=26,People!$J1182&lt;=35),"26-35",IF(AND(People!$J1182&gt;=36,People!$J1182&lt;=45),"36-45",IF(AND(People!$J1182&gt;=46,People!$J1182&lt;=55),"46-55",IF(AND(People!$J1182&gt;=56,People!$J1182&lt;=65),"56-65",IF(AND(People!$J1182&gt;=66,People!$J1182&lt;=75),"66-75","ALL"))))))</f>
        <v>26-35</v>
      </c>
      <c r="J1182" t="str">
        <f>Table5[[#This Row],[Kid Home]]</f>
        <v>Yes</v>
      </c>
      <c r="K1182" t="str">
        <f>Table5[[#This Row],[TennHome]]</f>
        <v>Yes</v>
      </c>
    </row>
    <row r="1183" spans="1:11" ht="16.5" x14ac:dyDescent="0.3">
      <c r="A1183" s="4">
        <f>Table2[[#This Row],[MntWines]]</f>
        <v>1156</v>
      </c>
      <c r="B1183" s="4">
        <f>Table2[[#This Row],[MntFruits]]</f>
        <v>120</v>
      </c>
      <c r="C1183" s="4">
        <f>Table2[[#This Row],[MntMeatProducts]]</f>
        <v>915</v>
      </c>
      <c r="D1183" s="4">
        <f>Table2[[#This Row],[MntFishProducts]]</f>
        <v>94</v>
      </c>
      <c r="E1183" s="4">
        <f>Table2[[#This Row],[MntSweetProducts]]</f>
        <v>144</v>
      </c>
      <c r="F1183" s="4">
        <f>Table2[[#This Row],[MntGoldProds]]</f>
        <v>96</v>
      </c>
      <c r="G1183" s="8">
        <f>Table5[[#This Row],[Age]]</f>
        <v>23</v>
      </c>
      <c r="H1183" s="2" t="s">
        <v>33</v>
      </c>
      <c r="I1183" s="16" t="str">
        <f>IF(AND(People!$J1183&gt;=16,People!$J1183&lt;=25),"16-25",IF(AND(People!$J1183&gt;=26,People!$J1183&lt;=35),"26-35",IF(AND(People!$J1183&gt;=36,People!$J1183&lt;=45),"36-45",IF(AND(People!$J1183&gt;=46,People!$J1183&lt;=55),"46-55",IF(AND(People!$J1183&gt;=56,People!$J1183&lt;=65),"56-65",IF(AND(People!$J1183&gt;=66,People!$J1183&lt;=75),"66-75","ALL"))))))</f>
        <v>16-25</v>
      </c>
      <c r="J1183" t="str">
        <f>Table5[[#This Row],[Kid Home]]</f>
        <v>No</v>
      </c>
      <c r="K1183" t="str">
        <f>Table5[[#This Row],[TennHome]]</f>
        <v>No</v>
      </c>
    </row>
    <row r="1184" spans="1:11" ht="16.5" x14ac:dyDescent="0.3">
      <c r="A1184" s="6">
        <f>Table2[[#This Row],[MntWines]]</f>
        <v>373</v>
      </c>
      <c r="B1184" s="6">
        <f>Table2[[#This Row],[MntFruits]]</f>
        <v>14</v>
      </c>
      <c r="C1184" s="6">
        <f>Table2[[#This Row],[MntMeatProducts]]</f>
        <v>83</v>
      </c>
      <c r="D1184" s="6">
        <f>Table2[[#This Row],[MntFishProducts]]</f>
        <v>6</v>
      </c>
      <c r="E1184" s="6">
        <f>Table2[[#This Row],[MntSweetProducts]]</f>
        <v>9</v>
      </c>
      <c r="F1184" s="6">
        <f>Table2[[#This Row],[MntGoldProds]]</f>
        <v>19</v>
      </c>
      <c r="G1184" s="8">
        <f>Table5[[#This Row],[Age]]</f>
        <v>63</v>
      </c>
      <c r="H1184" s="17" t="s">
        <v>35</v>
      </c>
      <c r="I1184" s="16" t="str">
        <f>IF(AND(People!$J1184&gt;=16,People!$J1184&lt;=25),"16-25",IF(AND(People!$J1184&gt;=26,People!$J1184&lt;=35),"26-35",IF(AND(People!$J1184&gt;=36,People!$J1184&lt;=45),"36-45",IF(AND(People!$J1184&gt;=46,People!$J1184&lt;=55),"46-55",IF(AND(People!$J1184&gt;=56,People!$J1184&lt;=65),"56-65",IF(AND(People!$J1184&gt;=66,People!$J1184&lt;=75),"66-75","ALL"))))))</f>
        <v>56-65</v>
      </c>
      <c r="J1184" t="str">
        <f>Table5[[#This Row],[Kid Home]]</f>
        <v>No</v>
      </c>
      <c r="K1184" t="str">
        <f>Table5[[#This Row],[TennHome]]</f>
        <v>Yes</v>
      </c>
    </row>
    <row r="1185" spans="1:11" ht="16.5" x14ac:dyDescent="0.3">
      <c r="A1185" s="4">
        <f>Table2[[#This Row],[MntWines]]</f>
        <v>134</v>
      </c>
      <c r="B1185" s="4">
        <f>Table2[[#This Row],[MntFruits]]</f>
        <v>8</v>
      </c>
      <c r="C1185" s="4">
        <f>Table2[[#This Row],[MntMeatProducts]]</f>
        <v>76</v>
      </c>
      <c r="D1185" s="4">
        <f>Table2[[#This Row],[MntFishProducts]]</f>
        <v>6</v>
      </c>
      <c r="E1185" s="4">
        <f>Table2[[#This Row],[MntSweetProducts]]</f>
        <v>0</v>
      </c>
      <c r="F1185" s="4">
        <f>Table2[[#This Row],[MntGoldProds]]</f>
        <v>11</v>
      </c>
      <c r="G1185" s="8">
        <f>Table5[[#This Row],[Age]]</f>
        <v>56</v>
      </c>
      <c r="H1185" s="2" t="s">
        <v>30</v>
      </c>
      <c r="I1185" s="16" t="str">
        <f>IF(AND(People!$J1185&gt;=16,People!$J1185&lt;=25),"16-25",IF(AND(People!$J1185&gt;=26,People!$J1185&lt;=35),"26-35",IF(AND(People!$J1185&gt;=36,People!$J1185&lt;=45),"36-45",IF(AND(People!$J1185&gt;=46,People!$J1185&lt;=55),"46-55",IF(AND(People!$J1185&gt;=56,People!$J1185&lt;=65),"56-65",IF(AND(People!$J1185&gt;=66,People!$J1185&lt;=75),"66-75","ALL"))))))</f>
        <v>56-65</v>
      </c>
      <c r="J1185" t="str">
        <f>Table5[[#This Row],[Kid Home]]</f>
        <v>No</v>
      </c>
      <c r="K1185" t="str">
        <f>Table5[[#This Row],[TennHome]]</f>
        <v>Yes</v>
      </c>
    </row>
    <row r="1186" spans="1:11" ht="16.5" x14ac:dyDescent="0.3">
      <c r="A1186" s="6">
        <f>Table2[[#This Row],[MntWines]]</f>
        <v>1148</v>
      </c>
      <c r="B1186" s="6">
        <f>Table2[[#This Row],[MntFruits]]</f>
        <v>0</v>
      </c>
      <c r="C1186" s="6">
        <f>Table2[[#This Row],[MntMeatProducts]]</f>
        <v>60</v>
      </c>
      <c r="D1186" s="6">
        <f>Table2[[#This Row],[MntFishProducts]]</f>
        <v>0</v>
      </c>
      <c r="E1186" s="6">
        <f>Table2[[#This Row],[MntSweetProducts]]</f>
        <v>0</v>
      </c>
      <c r="F1186" s="6">
        <f>Table2[[#This Row],[MntGoldProds]]</f>
        <v>24</v>
      </c>
      <c r="G1186" s="8">
        <f>Table5[[#This Row],[Age]]</f>
        <v>52</v>
      </c>
      <c r="H1186" s="17" t="s">
        <v>30</v>
      </c>
      <c r="I1186" s="16" t="str">
        <f>IF(AND(People!$J1186&gt;=16,People!$J1186&lt;=25),"16-25",IF(AND(People!$J1186&gt;=26,People!$J1186&lt;=35),"26-35",IF(AND(People!$J1186&gt;=36,People!$J1186&lt;=45),"36-45",IF(AND(People!$J1186&gt;=46,People!$J1186&lt;=55),"46-55",IF(AND(People!$J1186&gt;=56,People!$J1186&lt;=65),"56-65",IF(AND(People!$J1186&gt;=66,People!$J1186&lt;=75),"66-75","ALL"))))))</f>
        <v>46-55</v>
      </c>
      <c r="J1186" t="str">
        <f>Table5[[#This Row],[Kid Home]]</f>
        <v>No</v>
      </c>
      <c r="K1186" t="str">
        <f>Table5[[#This Row],[TennHome]]</f>
        <v>Yes</v>
      </c>
    </row>
    <row r="1187" spans="1:11" ht="16.5" x14ac:dyDescent="0.3">
      <c r="A1187" s="4">
        <f>Table2[[#This Row],[MntWines]]</f>
        <v>6</v>
      </c>
      <c r="B1187" s="4">
        <f>Table2[[#This Row],[MntFruits]]</f>
        <v>12</v>
      </c>
      <c r="C1187" s="4">
        <f>Table2[[#This Row],[MntMeatProducts]]</f>
        <v>3</v>
      </c>
      <c r="D1187" s="4">
        <f>Table2[[#This Row],[MntFishProducts]]</f>
        <v>21</v>
      </c>
      <c r="E1187" s="4">
        <f>Table2[[#This Row],[MntSweetProducts]]</f>
        <v>6</v>
      </c>
      <c r="F1187" s="4">
        <f>Table2[[#This Row],[MntGoldProds]]</f>
        <v>40</v>
      </c>
      <c r="G1187" s="8">
        <f>Table5[[#This Row],[Age]]</f>
        <v>55</v>
      </c>
      <c r="H1187" s="2" t="s">
        <v>30</v>
      </c>
      <c r="I1187" s="16" t="str">
        <f>IF(AND(People!$J1187&gt;=16,People!$J1187&lt;=25),"16-25",IF(AND(People!$J1187&gt;=26,People!$J1187&lt;=35),"26-35",IF(AND(People!$J1187&gt;=36,People!$J1187&lt;=45),"36-45",IF(AND(People!$J1187&gt;=46,People!$J1187&lt;=55),"46-55",IF(AND(People!$J1187&gt;=56,People!$J1187&lt;=65),"56-65",IF(AND(People!$J1187&gt;=66,People!$J1187&lt;=75),"66-75","ALL"))))))</f>
        <v>46-55</v>
      </c>
      <c r="J1187" t="str">
        <f>Table5[[#This Row],[Kid Home]]</f>
        <v>Yes</v>
      </c>
      <c r="K1187" t="str">
        <f>Table5[[#This Row],[TennHome]]</f>
        <v>Yes</v>
      </c>
    </row>
    <row r="1188" spans="1:11" ht="16.5" x14ac:dyDescent="0.3">
      <c r="A1188" s="6">
        <f>Table2[[#This Row],[MntWines]]</f>
        <v>4</v>
      </c>
      <c r="B1188" s="6">
        <f>Table2[[#This Row],[MntFruits]]</f>
        <v>1</v>
      </c>
      <c r="C1188" s="6">
        <f>Table2[[#This Row],[MntMeatProducts]]</f>
        <v>11</v>
      </c>
      <c r="D1188" s="6">
        <f>Table2[[#This Row],[MntFishProducts]]</f>
        <v>0</v>
      </c>
      <c r="E1188" s="6">
        <f>Table2[[#This Row],[MntSweetProducts]]</f>
        <v>0</v>
      </c>
      <c r="F1188" s="6">
        <f>Table2[[#This Row],[MntGoldProds]]</f>
        <v>1</v>
      </c>
      <c r="G1188" s="8">
        <f>Table5[[#This Row],[Age]]</f>
        <v>43</v>
      </c>
      <c r="H1188" s="17" t="s">
        <v>33</v>
      </c>
      <c r="I1188" s="16" t="str">
        <f>IF(AND(People!$J1188&gt;=16,People!$J1188&lt;=25),"16-25",IF(AND(People!$J1188&gt;=26,People!$J1188&lt;=35),"26-35",IF(AND(People!$J1188&gt;=36,People!$J1188&lt;=45),"36-45",IF(AND(People!$J1188&gt;=46,People!$J1188&lt;=55),"46-55",IF(AND(People!$J1188&gt;=56,People!$J1188&lt;=65),"56-65",IF(AND(People!$J1188&gt;=66,People!$J1188&lt;=75),"66-75","ALL"))))))</f>
        <v>36-45</v>
      </c>
      <c r="J1188" t="str">
        <f>Table5[[#This Row],[Kid Home]]</f>
        <v>Yes</v>
      </c>
      <c r="K1188" t="str">
        <f>Table5[[#This Row],[TennHome]]</f>
        <v>No</v>
      </c>
    </row>
    <row r="1189" spans="1:11" ht="16.5" x14ac:dyDescent="0.3">
      <c r="A1189" s="4">
        <f>Table2[[#This Row],[MntWines]]</f>
        <v>5</v>
      </c>
      <c r="B1189" s="4">
        <f>Table2[[#This Row],[MntFruits]]</f>
        <v>4</v>
      </c>
      <c r="C1189" s="4">
        <f>Table2[[#This Row],[MntMeatProducts]]</f>
        <v>8</v>
      </c>
      <c r="D1189" s="4">
        <f>Table2[[#This Row],[MntFishProducts]]</f>
        <v>2</v>
      </c>
      <c r="E1189" s="4">
        <f>Table2[[#This Row],[MntSweetProducts]]</f>
        <v>0</v>
      </c>
      <c r="F1189" s="4">
        <f>Table2[[#This Row],[MntGoldProds]]</f>
        <v>5</v>
      </c>
      <c r="G1189" s="8">
        <f>Table5[[#This Row],[Age]]</f>
        <v>28</v>
      </c>
      <c r="H1189" s="2" t="s">
        <v>30</v>
      </c>
      <c r="I1189" s="16" t="str">
        <f>IF(AND(People!$J1189&gt;=16,People!$J1189&lt;=25),"16-25",IF(AND(People!$J1189&gt;=26,People!$J1189&lt;=35),"26-35",IF(AND(People!$J1189&gt;=36,People!$J1189&lt;=45),"36-45",IF(AND(People!$J1189&gt;=46,People!$J1189&lt;=55),"46-55",IF(AND(People!$J1189&gt;=56,People!$J1189&lt;=65),"56-65",IF(AND(People!$J1189&gt;=66,People!$J1189&lt;=75),"66-75","ALL"))))))</f>
        <v>26-35</v>
      </c>
      <c r="J1189" t="str">
        <f>Table5[[#This Row],[Kid Home]]</f>
        <v>Yes</v>
      </c>
      <c r="K1189" t="str">
        <f>Table5[[#This Row],[TennHome]]</f>
        <v>No</v>
      </c>
    </row>
    <row r="1190" spans="1:11" ht="16.5" x14ac:dyDescent="0.3">
      <c r="A1190" s="6">
        <f>Table2[[#This Row],[MntWines]]</f>
        <v>24</v>
      </c>
      <c r="B1190" s="6">
        <f>Table2[[#This Row],[MntFruits]]</f>
        <v>2</v>
      </c>
      <c r="C1190" s="6">
        <f>Table2[[#This Row],[MntMeatProducts]]</f>
        <v>20</v>
      </c>
      <c r="D1190" s="6">
        <f>Table2[[#This Row],[MntFishProducts]]</f>
        <v>2</v>
      </c>
      <c r="E1190" s="6">
        <f>Table2[[#This Row],[MntSweetProducts]]</f>
        <v>2</v>
      </c>
      <c r="F1190" s="6">
        <f>Table2[[#This Row],[MntGoldProds]]</f>
        <v>10</v>
      </c>
      <c r="G1190" s="8">
        <f>Table5[[#This Row],[Age]]</f>
        <v>48</v>
      </c>
      <c r="H1190" s="17" t="s">
        <v>31</v>
      </c>
      <c r="I1190" s="16" t="str">
        <f>IF(AND(People!$J1190&gt;=16,People!$J1190&lt;=25),"16-25",IF(AND(People!$J1190&gt;=26,People!$J1190&lt;=35),"26-35",IF(AND(People!$J1190&gt;=36,People!$J1190&lt;=45),"36-45",IF(AND(People!$J1190&gt;=46,People!$J1190&lt;=55),"46-55",IF(AND(People!$J1190&gt;=56,People!$J1190&lt;=65),"56-65",IF(AND(People!$J1190&gt;=66,People!$J1190&lt;=75),"66-75","ALL"))))))</f>
        <v>46-55</v>
      </c>
      <c r="J1190" t="str">
        <f>Table5[[#This Row],[Kid Home]]</f>
        <v>Yes</v>
      </c>
      <c r="K1190" t="str">
        <f>Table5[[#This Row],[TennHome]]</f>
        <v>Yes</v>
      </c>
    </row>
    <row r="1191" spans="1:11" ht="16.5" x14ac:dyDescent="0.3">
      <c r="A1191" s="4">
        <f>Table2[[#This Row],[MntWines]]</f>
        <v>899</v>
      </c>
      <c r="B1191" s="4">
        <f>Table2[[#This Row],[MntFruits]]</f>
        <v>0</v>
      </c>
      <c r="C1191" s="4">
        <f>Table2[[#This Row],[MntMeatProducts]]</f>
        <v>101</v>
      </c>
      <c r="D1191" s="4">
        <f>Table2[[#This Row],[MntFishProducts]]</f>
        <v>0</v>
      </c>
      <c r="E1191" s="4">
        <f>Table2[[#This Row],[MntSweetProducts]]</f>
        <v>0</v>
      </c>
      <c r="F1191" s="4">
        <f>Table2[[#This Row],[MntGoldProds]]</f>
        <v>20</v>
      </c>
      <c r="G1191" s="8">
        <f>Table5[[#This Row],[Age]]</f>
        <v>61</v>
      </c>
      <c r="H1191" s="2" t="s">
        <v>33</v>
      </c>
      <c r="I1191" s="16" t="str">
        <f>IF(AND(People!$J1191&gt;=16,People!$J1191&lt;=25),"16-25",IF(AND(People!$J1191&gt;=26,People!$J1191&lt;=35),"26-35",IF(AND(People!$J1191&gt;=36,People!$J1191&lt;=45),"36-45",IF(AND(People!$J1191&gt;=46,People!$J1191&lt;=55),"46-55",IF(AND(People!$J1191&gt;=56,People!$J1191&lt;=65),"56-65",IF(AND(People!$J1191&gt;=66,People!$J1191&lt;=75),"66-75","ALL"))))))</f>
        <v>56-65</v>
      </c>
      <c r="J1191" t="str">
        <f>Table5[[#This Row],[Kid Home]]</f>
        <v>No</v>
      </c>
      <c r="K1191" t="str">
        <f>Table5[[#This Row],[TennHome]]</f>
        <v>Yes</v>
      </c>
    </row>
    <row r="1192" spans="1:11" ht="16.5" x14ac:dyDescent="0.3">
      <c r="A1192" s="6">
        <f>Table2[[#This Row],[MntWines]]</f>
        <v>108</v>
      </c>
      <c r="B1192" s="6">
        <f>Table2[[#This Row],[MntFruits]]</f>
        <v>1</v>
      </c>
      <c r="C1192" s="6">
        <f>Table2[[#This Row],[MntMeatProducts]]</f>
        <v>28</v>
      </c>
      <c r="D1192" s="6">
        <f>Table2[[#This Row],[MntFishProducts]]</f>
        <v>13</v>
      </c>
      <c r="E1192" s="6">
        <f>Table2[[#This Row],[MntSweetProducts]]</f>
        <v>1</v>
      </c>
      <c r="F1192" s="6">
        <f>Table2[[#This Row],[MntGoldProds]]</f>
        <v>4</v>
      </c>
      <c r="G1192" s="8">
        <f>Table5[[#This Row],[Age]]</f>
        <v>50</v>
      </c>
      <c r="H1192" s="17" t="s">
        <v>35</v>
      </c>
      <c r="I1192" s="16" t="str">
        <f>IF(AND(People!$J1192&gt;=16,People!$J1192&lt;=25),"16-25",IF(AND(People!$J1192&gt;=26,People!$J1192&lt;=35),"26-35",IF(AND(People!$J1192&gt;=36,People!$J1192&lt;=45),"36-45",IF(AND(People!$J1192&gt;=46,People!$J1192&lt;=55),"46-55",IF(AND(People!$J1192&gt;=56,People!$J1192&lt;=65),"56-65",IF(AND(People!$J1192&gt;=66,People!$J1192&lt;=75),"66-75","ALL"))))))</f>
        <v>46-55</v>
      </c>
      <c r="J1192" t="str">
        <f>Table5[[#This Row],[Kid Home]]</f>
        <v>No</v>
      </c>
      <c r="K1192" t="str">
        <f>Table5[[#This Row],[TennHome]]</f>
        <v>Yes</v>
      </c>
    </row>
    <row r="1193" spans="1:11" ht="16.5" x14ac:dyDescent="0.3">
      <c r="A1193" s="4">
        <f>Table2[[#This Row],[MntWines]]</f>
        <v>27</v>
      </c>
      <c r="B1193" s="4">
        <f>Table2[[#This Row],[MntFruits]]</f>
        <v>2</v>
      </c>
      <c r="C1193" s="4">
        <f>Table2[[#This Row],[MntMeatProducts]]</f>
        <v>7</v>
      </c>
      <c r="D1193" s="4">
        <f>Table2[[#This Row],[MntFishProducts]]</f>
        <v>0</v>
      </c>
      <c r="E1193" s="4">
        <f>Table2[[#This Row],[MntSweetProducts]]</f>
        <v>2</v>
      </c>
      <c r="F1193" s="4">
        <f>Table2[[#This Row],[MntGoldProds]]</f>
        <v>13</v>
      </c>
      <c r="G1193" s="8">
        <f>Table5[[#This Row],[Age]]</f>
        <v>40</v>
      </c>
      <c r="H1193" s="2" t="s">
        <v>38</v>
      </c>
      <c r="I1193" s="16" t="str">
        <f>IF(AND(People!$J1193&gt;=16,People!$J1193&lt;=25),"16-25",IF(AND(People!$J1193&gt;=26,People!$J1193&lt;=35),"26-35",IF(AND(People!$J1193&gt;=36,People!$J1193&lt;=45),"36-45",IF(AND(People!$J1193&gt;=46,People!$J1193&lt;=55),"46-55",IF(AND(People!$J1193&gt;=56,People!$J1193&lt;=65),"56-65",IF(AND(People!$J1193&gt;=66,People!$J1193&lt;=75),"66-75","ALL"))))))</f>
        <v>36-45</v>
      </c>
      <c r="J1193" t="str">
        <f>Table5[[#This Row],[Kid Home]]</f>
        <v>No</v>
      </c>
      <c r="K1193" t="str">
        <f>Table5[[#This Row],[TennHome]]</f>
        <v>Yes</v>
      </c>
    </row>
    <row r="1194" spans="1:11" ht="16.5" x14ac:dyDescent="0.3">
      <c r="A1194" s="6">
        <f>Table2[[#This Row],[MntWines]]</f>
        <v>816</v>
      </c>
      <c r="B1194" s="6">
        <f>Table2[[#This Row],[MntFruits]]</f>
        <v>66</v>
      </c>
      <c r="C1194" s="6">
        <f>Table2[[#This Row],[MntMeatProducts]]</f>
        <v>549</v>
      </c>
      <c r="D1194" s="6">
        <f>Table2[[#This Row],[MntFishProducts]]</f>
        <v>216</v>
      </c>
      <c r="E1194" s="6">
        <f>Table2[[#This Row],[MntSweetProducts]]</f>
        <v>66</v>
      </c>
      <c r="F1194" s="6">
        <f>Table2[[#This Row],[MntGoldProds]]</f>
        <v>99</v>
      </c>
      <c r="G1194" s="8">
        <f>Table5[[#This Row],[Age]]</f>
        <v>42</v>
      </c>
      <c r="H1194" s="17" t="s">
        <v>35</v>
      </c>
      <c r="I1194" s="16" t="str">
        <f>IF(AND(People!$J1194&gt;=16,People!$J1194&lt;=25),"16-25",IF(AND(People!$J1194&gt;=26,People!$J1194&lt;=35),"26-35",IF(AND(People!$J1194&gt;=36,People!$J1194&lt;=45),"36-45",IF(AND(People!$J1194&gt;=46,People!$J1194&lt;=55),"46-55",IF(AND(People!$J1194&gt;=56,People!$J1194&lt;=65),"56-65",IF(AND(People!$J1194&gt;=66,People!$J1194&lt;=75),"66-75","ALL"))))))</f>
        <v>36-45</v>
      </c>
      <c r="J1194" t="str">
        <f>Table5[[#This Row],[Kid Home]]</f>
        <v>No</v>
      </c>
      <c r="K1194" t="str">
        <f>Table5[[#This Row],[TennHome]]</f>
        <v>No</v>
      </c>
    </row>
    <row r="1195" spans="1:11" ht="16.5" x14ac:dyDescent="0.3">
      <c r="A1195" s="4">
        <f>Table2[[#This Row],[MntWines]]</f>
        <v>1298</v>
      </c>
      <c r="B1195" s="4">
        <f>Table2[[#This Row],[MntFruits]]</f>
        <v>0</v>
      </c>
      <c r="C1195" s="4">
        <f>Table2[[#This Row],[MntMeatProducts]]</f>
        <v>70</v>
      </c>
      <c r="D1195" s="4">
        <f>Table2[[#This Row],[MntFishProducts]]</f>
        <v>37</v>
      </c>
      <c r="E1195" s="4">
        <f>Table2[[#This Row],[MntSweetProducts]]</f>
        <v>14</v>
      </c>
      <c r="F1195" s="4">
        <f>Table2[[#This Row],[MntGoldProds]]</f>
        <v>42</v>
      </c>
      <c r="G1195" s="8">
        <f>Table5[[#This Row],[Age]]</f>
        <v>43</v>
      </c>
      <c r="H1195" s="2" t="s">
        <v>30</v>
      </c>
      <c r="I1195" s="16" t="str">
        <f>IF(AND(People!$J1195&gt;=16,People!$J1195&lt;=25),"16-25",IF(AND(People!$J1195&gt;=26,People!$J1195&lt;=35),"26-35",IF(AND(People!$J1195&gt;=36,People!$J1195&lt;=45),"36-45",IF(AND(People!$J1195&gt;=46,People!$J1195&lt;=55),"46-55",IF(AND(People!$J1195&gt;=56,People!$J1195&lt;=65),"56-65",IF(AND(People!$J1195&gt;=66,People!$J1195&lt;=75),"66-75","ALL"))))))</f>
        <v>36-45</v>
      </c>
      <c r="J1195" t="str">
        <f>Table5[[#This Row],[Kid Home]]</f>
        <v>No</v>
      </c>
      <c r="K1195" t="str">
        <f>Table5[[#This Row],[TennHome]]</f>
        <v>Yes</v>
      </c>
    </row>
    <row r="1196" spans="1:11" ht="16.5" x14ac:dyDescent="0.3">
      <c r="A1196" s="6">
        <f>Table2[[#This Row],[MntWines]]</f>
        <v>10</v>
      </c>
      <c r="B1196" s="6">
        <f>Table2[[#This Row],[MntFruits]]</f>
        <v>0</v>
      </c>
      <c r="C1196" s="6">
        <f>Table2[[#This Row],[MntMeatProducts]]</f>
        <v>11</v>
      </c>
      <c r="D1196" s="6">
        <f>Table2[[#This Row],[MntFishProducts]]</f>
        <v>17</v>
      </c>
      <c r="E1196" s="6">
        <f>Table2[[#This Row],[MntSweetProducts]]</f>
        <v>29</v>
      </c>
      <c r="F1196" s="6">
        <f>Table2[[#This Row],[MntGoldProds]]</f>
        <v>29</v>
      </c>
      <c r="G1196" s="8">
        <f>Table5[[#This Row],[Age]]</f>
        <v>54</v>
      </c>
      <c r="H1196" s="17" t="s">
        <v>33</v>
      </c>
      <c r="I1196" s="16" t="str">
        <f>IF(AND(People!$J1196&gt;=16,People!$J1196&lt;=25),"16-25",IF(AND(People!$J1196&gt;=26,People!$J1196&lt;=35),"26-35",IF(AND(People!$J1196&gt;=36,People!$J1196&lt;=45),"36-45",IF(AND(People!$J1196&gt;=46,People!$J1196&lt;=55),"46-55",IF(AND(People!$J1196&gt;=56,People!$J1196&lt;=65),"56-65",IF(AND(People!$J1196&gt;=66,People!$J1196&lt;=75),"66-75","ALL"))))))</f>
        <v>46-55</v>
      </c>
      <c r="J1196" t="str">
        <f>Table5[[#This Row],[Kid Home]]</f>
        <v>No</v>
      </c>
      <c r="K1196" t="str">
        <f>Table5[[#This Row],[TennHome]]</f>
        <v>Yes</v>
      </c>
    </row>
    <row r="1197" spans="1:11" ht="16.5" x14ac:dyDescent="0.3">
      <c r="A1197" s="4">
        <f>Table2[[#This Row],[MntWines]]</f>
        <v>87</v>
      </c>
      <c r="B1197" s="4">
        <f>Table2[[#This Row],[MntFruits]]</f>
        <v>13</v>
      </c>
      <c r="C1197" s="4">
        <f>Table2[[#This Row],[MntMeatProducts]]</f>
        <v>34</v>
      </c>
      <c r="D1197" s="4">
        <f>Table2[[#This Row],[MntFishProducts]]</f>
        <v>10</v>
      </c>
      <c r="E1197" s="4">
        <f>Table2[[#This Row],[MntSweetProducts]]</f>
        <v>6</v>
      </c>
      <c r="F1197" s="4">
        <f>Table2[[#This Row],[MntGoldProds]]</f>
        <v>10</v>
      </c>
      <c r="G1197" s="8">
        <f>Table5[[#This Row],[Age]]</f>
        <v>62</v>
      </c>
      <c r="H1197" s="2" t="s">
        <v>35</v>
      </c>
      <c r="I1197" s="16" t="str">
        <f>IF(AND(People!$J1197&gt;=16,People!$J1197&lt;=25),"16-25",IF(AND(People!$J1197&gt;=26,People!$J1197&lt;=35),"26-35",IF(AND(People!$J1197&gt;=36,People!$J1197&lt;=45),"36-45",IF(AND(People!$J1197&gt;=46,People!$J1197&lt;=55),"46-55",IF(AND(People!$J1197&gt;=56,People!$J1197&lt;=65),"56-65",IF(AND(People!$J1197&gt;=66,People!$J1197&lt;=75),"66-75","ALL"))))))</f>
        <v>56-65</v>
      </c>
      <c r="J1197" t="str">
        <f>Table5[[#This Row],[Kid Home]]</f>
        <v>No</v>
      </c>
      <c r="K1197" t="str">
        <f>Table5[[#This Row],[TennHome]]</f>
        <v>Yes</v>
      </c>
    </row>
    <row r="1198" spans="1:11" ht="16.5" x14ac:dyDescent="0.3">
      <c r="A1198" s="6">
        <f>Table2[[#This Row],[MntWines]]</f>
        <v>57</v>
      </c>
      <c r="B1198" s="6">
        <f>Table2[[#This Row],[MntFruits]]</f>
        <v>2</v>
      </c>
      <c r="C1198" s="6">
        <f>Table2[[#This Row],[MntMeatProducts]]</f>
        <v>51</v>
      </c>
      <c r="D1198" s="6">
        <f>Table2[[#This Row],[MntFishProducts]]</f>
        <v>4</v>
      </c>
      <c r="E1198" s="6">
        <f>Table2[[#This Row],[MntSweetProducts]]</f>
        <v>2</v>
      </c>
      <c r="F1198" s="6">
        <f>Table2[[#This Row],[MntGoldProds]]</f>
        <v>23</v>
      </c>
      <c r="G1198" s="8">
        <f>Table5[[#This Row],[Age]]</f>
        <v>44</v>
      </c>
      <c r="H1198" s="17" t="s">
        <v>33</v>
      </c>
      <c r="I1198" s="16" t="str">
        <f>IF(AND(People!$J1198&gt;=16,People!$J1198&lt;=25),"16-25",IF(AND(People!$J1198&gt;=26,People!$J1198&lt;=35),"26-35",IF(AND(People!$J1198&gt;=36,People!$J1198&lt;=45),"36-45",IF(AND(People!$J1198&gt;=46,People!$J1198&lt;=55),"46-55",IF(AND(People!$J1198&gt;=56,People!$J1198&lt;=65),"56-65",IF(AND(People!$J1198&gt;=66,People!$J1198&lt;=75),"66-75","ALL"))))))</f>
        <v>36-45</v>
      </c>
      <c r="J1198" t="str">
        <f>Table5[[#This Row],[Kid Home]]</f>
        <v>Yes</v>
      </c>
      <c r="K1198" t="str">
        <f>Table5[[#This Row],[TennHome]]</f>
        <v>Yes</v>
      </c>
    </row>
    <row r="1199" spans="1:11" ht="16.5" x14ac:dyDescent="0.3">
      <c r="A1199" s="4">
        <f>Table2[[#This Row],[MntWines]]</f>
        <v>635</v>
      </c>
      <c r="B1199" s="4">
        <f>Table2[[#This Row],[MntFruits]]</f>
        <v>15</v>
      </c>
      <c r="C1199" s="4">
        <f>Table2[[#This Row],[MntMeatProducts]]</f>
        <v>100</v>
      </c>
      <c r="D1199" s="4">
        <f>Table2[[#This Row],[MntFishProducts]]</f>
        <v>20</v>
      </c>
      <c r="E1199" s="4">
        <f>Table2[[#This Row],[MntSweetProducts]]</f>
        <v>7</v>
      </c>
      <c r="F1199" s="4">
        <f>Table2[[#This Row],[MntGoldProds]]</f>
        <v>131</v>
      </c>
      <c r="G1199" s="8">
        <f>Table5[[#This Row],[Age]]</f>
        <v>45</v>
      </c>
      <c r="H1199" s="2" t="s">
        <v>33</v>
      </c>
      <c r="I1199" s="16" t="str">
        <f>IF(AND(People!$J1199&gt;=16,People!$J1199&lt;=25),"16-25",IF(AND(People!$J1199&gt;=26,People!$J1199&lt;=35),"26-35",IF(AND(People!$J1199&gt;=36,People!$J1199&lt;=45),"36-45",IF(AND(People!$J1199&gt;=46,People!$J1199&lt;=55),"46-55",IF(AND(People!$J1199&gt;=56,People!$J1199&lt;=65),"56-65",IF(AND(People!$J1199&gt;=66,People!$J1199&lt;=75),"66-75","ALL"))))))</f>
        <v>36-45</v>
      </c>
      <c r="J1199" t="str">
        <f>Table5[[#This Row],[Kid Home]]</f>
        <v>No</v>
      </c>
      <c r="K1199" t="str">
        <f>Table5[[#This Row],[TennHome]]</f>
        <v>Yes</v>
      </c>
    </row>
    <row r="1200" spans="1:11" ht="16.5" x14ac:dyDescent="0.3">
      <c r="A1200" s="6">
        <f>Table2[[#This Row],[MntWines]]</f>
        <v>43</v>
      </c>
      <c r="B1200" s="6">
        <f>Table2[[#This Row],[MntFruits]]</f>
        <v>12</v>
      </c>
      <c r="C1200" s="6">
        <f>Table2[[#This Row],[MntMeatProducts]]</f>
        <v>23</v>
      </c>
      <c r="D1200" s="6">
        <f>Table2[[#This Row],[MntFishProducts]]</f>
        <v>29</v>
      </c>
      <c r="E1200" s="6">
        <f>Table2[[#This Row],[MntSweetProducts]]</f>
        <v>15</v>
      </c>
      <c r="F1200" s="6">
        <f>Table2[[#This Row],[MntGoldProds]]</f>
        <v>61</v>
      </c>
      <c r="G1200" s="8">
        <f>Table5[[#This Row],[Age]]</f>
        <v>48</v>
      </c>
      <c r="H1200" s="17" t="s">
        <v>33</v>
      </c>
      <c r="I1200" s="16" t="str">
        <f>IF(AND(People!$J1200&gt;=16,People!$J1200&lt;=25),"16-25",IF(AND(People!$J1200&gt;=26,People!$J1200&lt;=35),"26-35",IF(AND(People!$J1200&gt;=36,People!$J1200&lt;=45),"36-45",IF(AND(People!$J1200&gt;=46,People!$J1200&lt;=55),"46-55",IF(AND(People!$J1200&gt;=56,People!$J1200&lt;=65),"56-65",IF(AND(People!$J1200&gt;=66,People!$J1200&lt;=75),"66-75","ALL"))))))</f>
        <v>46-55</v>
      </c>
      <c r="J1200" t="str">
        <f>Table5[[#This Row],[Kid Home]]</f>
        <v>No</v>
      </c>
      <c r="K1200" t="str">
        <f>Table5[[#This Row],[TennHome]]</f>
        <v>Yes</v>
      </c>
    </row>
    <row r="1201" spans="1:11" ht="16.5" x14ac:dyDescent="0.3">
      <c r="A1201" s="4">
        <f>Table2[[#This Row],[MntWines]]</f>
        <v>964</v>
      </c>
      <c r="B1201" s="4">
        <f>Table2[[#This Row],[MntFruits]]</f>
        <v>34</v>
      </c>
      <c r="C1201" s="4">
        <f>Table2[[#This Row],[MntMeatProducts]]</f>
        <v>137</v>
      </c>
      <c r="D1201" s="4">
        <f>Table2[[#This Row],[MntFishProducts]]</f>
        <v>15</v>
      </c>
      <c r="E1201" s="4">
        <f>Table2[[#This Row],[MntSweetProducts]]</f>
        <v>0</v>
      </c>
      <c r="F1201" s="4">
        <f>Table2[[#This Row],[MntGoldProds]]</f>
        <v>11</v>
      </c>
      <c r="G1201" s="8">
        <f>Table5[[#This Row],[Age]]</f>
        <v>44</v>
      </c>
      <c r="H1201" s="2" t="s">
        <v>38</v>
      </c>
      <c r="I1201" s="16" t="str">
        <f>IF(AND(People!$J1201&gt;=16,People!$J1201&lt;=25),"16-25",IF(AND(People!$J1201&gt;=26,People!$J1201&lt;=35),"26-35",IF(AND(People!$J1201&gt;=36,People!$J1201&lt;=45),"36-45",IF(AND(People!$J1201&gt;=46,People!$J1201&lt;=55),"46-55",IF(AND(People!$J1201&gt;=56,People!$J1201&lt;=65),"56-65",IF(AND(People!$J1201&gt;=66,People!$J1201&lt;=75),"66-75","ALL"))))))</f>
        <v>36-45</v>
      </c>
      <c r="J1201" t="str">
        <f>Table5[[#This Row],[Kid Home]]</f>
        <v>Yes</v>
      </c>
      <c r="K1201" t="str">
        <f>Table5[[#This Row],[TennHome]]</f>
        <v>No</v>
      </c>
    </row>
    <row r="1202" spans="1:11" ht="16.5" x14ac:dyDescent="0.3">
      <c r="A1202" s="6">
        <f>Table2[[#This Row],[MntWines]]</f>
        <v>572</v>
      </c>
      <c r="B1202" s="6">
        <f>Table2[[#This Row],[MntFruits]]</f>
        <v>8</v>
      </c>
      <c r="C1202" s="6">
        <f>Table2[[#This Row],[MntMeatProducts]]</f>
        <v>259</v>
      </c>
      <c r="D1202" s="6">
        <f>Table2[[#This Row],[MntFishProducts]]</f>
        <v>34</v>
      </c>
      <c r="E1202" s="6">
        <f>Table2[[#This Row],[MntSweetProducts]]</f>
        <v>35</v>
      </c>
      <c r="F1202" s="6">
        <f>Table2[[#This Row],[MntGoldProds]]</f>
        <v>80</v>
      </c>
      <c r="G1202" s="8">
        <f>Table5[[#This Row],[Age]]</f>
        <v>42</v>
      </c>
      <c r="H1202" s="17" t="s">
        <v>33</v>
      </c>
      <c r="I1202" s="16" t="str">
        <f>IF(AND(People!$J1202&gt;=16,People!$J1202&lt;=25),"16-25",IF(AND(People!$J1202&gt;=26,People!$J1202&lt;=35),"26-35",IF(AND(People!$J1202&gt;=36,People!$J1202&lt;=45),"36-45",IF(AND(People!$J1202&gt;=46,People!$J1202&lt;=55),"46-55",IF(AND(People!$J1202&gt;=56,People!$J1202&lt;=65),"56-65",IF(AND(People!$J1202&gt;=66,People!$J1202&lt;=75),"66-75","ALL"))))))</f>
        <v>36-45</v>
      </c>
      <c r="J1202" t="str">
        <f>Table5[[#This Row],[Kid Home]]</f>
        <v>No</v>
      </c>
      <c r="K1202" t="str">
        <f>Table5[[#This Row],[TennHome]]</f>
        <v>No</v>
      </c>
    </row>
    <row r="1203" spans="1:11" ht="16.5" x14ac:dyDescent="0.3">
      <c r="A1203" s="4">
        <f>Table2[[#This Row],[MntWines]]</f>
        <v>341</v>
      </c>
      <c r="B1203" s="4">
        <f>Table2[[#This Row],[MntFruits]]</f>
        <v>142</v>
      </c>
      <c r="C1203" s="4">
        <f>Table2[[#This Row],[MntMeatProducts]]</f>
        <v>113</v>
      </c>
      <c r="D1203" s="4">
        <f>Table2[[#This Row],[MntFishProducts]]</f>
        <v>259</v>
      </c>
      <c r="E1203" s="4">
        <f>Table2[[#This Row],[MntSweetProducts]]</f>
        <v>151</v>
      </c>
      <c r="F1203" s="4">
        <f>Table2[[#This Row],[MntGoldProds]]</f>
        <v>66</v>
      </c>
      <c r="G1203" s="8">
        <f>Table5[[#This Row],[Age]]</f>
        <v>51</v>
      </c>
      <c r="H1203" s="2" t="s">
        <v>33</v>
      </c>
      <c r="I1203" s="16" t="str">
        <f>IF(AND(People!$J1203&gt;=16,People!$J1203&lt;=25),"16-25",IF(AND(People!$J1203&gt;=26,People!$J1203&lt;=35),"26-35",IF(AND(People!$J1203&gt;=36,People!$J1203&lt;=45),"36-45",IF(AND(People!$J1203&gt;=46,People!$J1203&lt;=55),"46-55",IF(AND(People!$J1203&gt;=56,People!$J1203&lt;=65),"56-65",IF(AND(People!$J1203&gt;=66,People!$J1203&lt;=75),"66-75","ALL"))))))</f>
        <v>46-55</v>
      </c>
      <c r="J1203" t="str">
        <f>Table5[[#This Row],[Kid Home]]</f>
        <v>No</v>
      </c>
      <c r="K1203" t="str">
        <f>Table5[[#This Row],[TennHome]]</f>
        <v>Yes</v>
      </c>
    </row>
    <row r="1204" spans="1:11" ht="16.5" x14ac:dyDescent="0.3">
      <c r="A1204" s="6">
        <f>Table2[[#This Row],[MntWines]]</f>
        <v>63</v>
      </c>
      <c r="B1204" s="6">
        <f>Table2[[#This Row],[MntFruits]]</f>
        <v>6</v>
      </c>
      <c r="C1204" s="6">
        <f>Table2[[#This Row],[MntMeatProducts]]</f>
        <v>57</v>
      </c>
      <c r="D1204" s="6">
        <f>Table2[[#This Row],[MntFishProducts]]</f>
        <v>13</v>
      </c>
      <c r="E1204" s="6">
        <f>Table2[[#This Row],[MntSweetProducts]]</f>
        <v>13</v>
      </c>
      <c r="F1204" s="6">
        <f>Table2[[#This Row],[MntGoldProds]]</f>
        <v>22</v>
      </c>
      <c r="G1204" s="8">
        <f>Table5[[#This Row],[Age]]</f>
        <v>36</v>
      </c>
      <c r="H1204" s="17" t="s">
        <v>33</v>
      </c>
      <c r="I1204" s="16" t="str">
        <f>IF(AND(People!$J1204&gt;=16,People!$J1204&lt;=25),"16-25",IF(AND(People!$J1204&gt;=26,People!$J1204&lt;=35),"26-35",IF(AND(People!$J1204&gt;=36,People!$J1204&lt;=45),"36-45",IF(AND(People!$J1204&gt;=46,People!$J1204&lt;=55),"46-55",IF(AND(People!$J1204&gt;=56,People!$J1204&lt;=65),"56-65",IF(AND(People!$J1204&gt;=66,People!$J1204&lt;=75),"66-75","ALL"))))))</f>
        <v>36-45</v>
      </c>
      <c r="J1204" t="str">
        <f>Table5[[#This Row],[Kid Home]]</f>
        <v>Yes</v>
      </c>
      <c r="K1204" t="str">
        <f>Table5[[#This Row],[TennHome]]</f>
        <v>Yes</v>
      </c>
    </row>
    <row r="1205" spans="1:11" ht="16.5" x14ac:dyDescent="0.3">
      <c r="A1205" s="4">
        <f>Table2[[#This Row],[MntWines]]</f>
        <v>221</v>
      </c>
      <c r="B1205" s="4">
        <f>Table2[[#This Row],[MntFruits]]</f>
        <v>104</v>
      </c>
      <c r="C1205" s="4">
        <f>Table2[[#This Row],[MntMeatProducts]]</f>
        <v>169</v>
      </c>
      <c r="D1205" s="4">
        <f>Table2[[#This Row],[MntFishProducts]]</f>
        <v>102</v>
      </c>
      <c r="E1205" s="4">
        <f>Table2[[#This Row],[MntSweetProducts]]</f>
        <v>78</v>
      </c>
      <c r="F1205" s="4">
        <f>Table2[[#This Row],[MntGoldProds]]</f>
        <v>84</v>
      </c>
      <c r="G1205" s="8">
        <f>Table5[[#This Row],[Age]]</f>
        <v>54</v>
      </c>
      <c r="H1205" s="2" t="s">
        <v>35</v>
      </c>
      <c r="I1205" s="16" t="str">
        <f>IF(AND(People!$J1205&gt;=16,People!$J1205&lt;=25),"16-25",IF(AND(People!$J1205&gt;=26,People!$J1205&lt;=35),"26-35",IF(AND(People!$J1205&gt;=36,People!$J1205&lt;=45),"36-45",IF(AND(People!$J1205&gt;=46,People!$J1205&lt;=55),"46-55",IF(AND(People!$J1205&gt;=56,People!$J1205&lt;=65),"56-65",IF(AND(People!$J1205&gt;=66,People!$J1205&lt;=75),"66-75","ALL"))))))</f>
        <v>46-55</v>
      </c>
      <c r="J1205" t="str">
        <f>Table5[[#This Row],[Kid Home]]</f>
        <v>No</v>
      </c>
      <c r="K1205" t="str">
        <f>Table5[[#This Row],[TennHome]]</f>
        <v>Yes</v>
      </c>
    </row>
    <row r="1206" spans="1:11" ht="16.5" x14ac:dyDescent="0.3">
      <c r="A1206" s="6">
        <f>Table2[[#This Row],[MntWines]]</f>
        <v>140</v>
      </c>
      <c r="B1206" s="6">
        <f>Table2[[#This Row],[MntFruits]]</f>
        <v>3</v>
      </c>
      <c r="C1206" s="6">
        <f>Table2[[#This Row],[MntMeatProducts]]</f>
        <v>29</v>
      </c>
      <c r="D1206" s="6">
        <f>Table2[[#This Row],[MntFishProducts]]</f>
        <v>4</v>
      </c>
      <c r="E1206" s="6">
        <f>Table2[[#This Row],[MntSweetProducts]]</f>
        <v>5</v>
      </c>
      <c r="F1206" s="6">
        <f>Table2[[#This Row],[MntGoldProds]]</f>
        <v>14</v>
      </c>
      <c r="G1206" s="8">
        <f>Table5[[#This Row],[Age]]</f>
        <v>55</v>
      </c>
      <c r="H1206" s="17" t="s">
        <v>31</v>
      </c>
      <c r="I1206" s="16" t="str">
        <f>IF(AND(People!$J1206&gt;=16,People!$J1206&lt;=25),"16-25",IF(AND(People!$J1206&gt;=26,People!$J1206&lt;=35),"26-35",IF(AND(People!$J1206&gt;=36,People!$J1206&lt;=45),"36-45",IF(AND(People!$J1206&gt;=46,People!$J1206&lt;=55),"46-55",IF(AND(People!$J1206&gt;=56,People!$J1206&lt;=65),"56-65",IF(AND(People!$J1206&gt;=66,People!$J1206&lt;=75),"66-75","ALL"))))))</f>
        <v>46-55</v>
      </c>
      <c r="J1206" t="str">
        <f>Table5[[#This Row],[Kid Home]]</f>
        <v>No</v>
      </c>
      <c r="K1206" t="str">
        <f>Table5[[#This Row],[TennHome]]</f>
        <v>Yes</v>
      </c>
    </row>
    <row r="1207" spans="1:11" ht="16.5" x14ac:dyDescent="0.3">
      <c r="A1207" s="4">
        <f>Table2[[#This Row],[MntWines]]</f>
        <v>1</v>
      </c>
      <c r="B1207" s="4">
        <f>Table2[[#This Row],[MntFruits]]</f>
        <v>2</v>
      </c>
      <c r="C1207" s="4">
        <f>Table2[[#This Row],[MntMeatProducts]]</f>
        <v>8</v>
      </c>
      <c r="D1207" s="4">
        <f>Table2[[#This Row],[MntFishProducts]]</f>
        <v>4</v>
      </c>
      <c r="E1207" s="4">
        <f>Table2[[#This Row],[MntSweetProducts]]</f>
        <v>3</v>
      </c>
      <c r="F1207" s="4">
        <f>Table2[[#This Row],[MntGoldProds]]</f>
        <v>13</v>
      </c>
      <c r="G1207" s="8">
        <f>Table5[[#This Row],[Age]]</f>
        <v>33</v>
      </c>
      <c r="H1207" s="2" t="s">
        <v>33</v>
      </c>
      <c r="I1207" s="16" t="str">
        <f>IF(AND(People!$J1207&gt;=16,People!$J1207&lt;=25),"16-25",IF(AND(People!$J1207&gt;=26,People!$J1207&lt;=35),"26-35",IF(AND(People!$J1207&gt;=36,People!$J1207&lt;=45),"36-45",IF(AND(People!$J1207&gt;=46,People!$J1207&lt;=55),"46-55",IF(AND(People!$J1207&gt;=56,People!$J1207&lt;=65),"56-65",IF(AND(People!$J1207&gt;=66,People!$J1207&lt;=75),"66-75","ALL"))))))</f>
        <v>26-35</v>
      </c>
      <c r="J1207" t="str">
        <f>Table5[[#This Row],[Kid Home]]</f>
        <v>Yes</v>
      </c>
      <c r="K1207" t="str">
        <f>Table5[[#This Row],[TennHome]]</f>
        <v>No</v>
      </c>
    </row>
    <row r="1208" spans="1:11" ht="16.5" x14ac:dyDescent="0.3">
      <c r="A1208" s="6">
        <f>Table2[[#This Row],[MntWines]]</f>
        <v>291</v>
      </c>
      <c r="B1208" s="6">
        <f>Table2[[#This Row],[MntFruits]]</f>
        <v>10</v>
      </c>
      <c r="C1208" s="6">
        <f>Table2[[#This Row],[MntMeatProducts]]</f>
        <v>689</v>
      </c>
      <c r="D1208" s="6">
        <f>Table2[[#This Row],[MntFishProducts]]</f>
        <v>84</v>
      </c>
      <c r="E1208" s="6">
        <f>Table2[[#This Row],[MntSweetProducts]]</f>
        <v>10</v>
      </c>
      <c r="F1208" s="6">
        <f>Table2[[#This Row],[MntGoldProds]]</f>
        <v>0</v>
      </c>
      <c r="G1208" s="8">
        <f>Table5[[#This Row],[Age]]</f>
        <v>56</v>
      </c>
      <c r="H1208" s="17" t="s">
        <v>33</v>
      </c>
      <c r="I1208" s="16" t="str">
        <f>IF(AND(People!$J1208&gt;=16,People!$J1208&lt;=25),"16-25",IF(AND(People!$J1208&gt;=26,People!$J1208&lt;=35),"26-35",IF(AND(People!$J1208&gt;=36,People!$J1208&lt;=45),"36-45",IF(AND(People!$J1208&gt;=46,People!$J1208&lt;=55),"46-55",IF(AND(People!$J1208&gt;=56,People!$J1208&lt;=65),"56-65",IF(AND(People!$J1208&gt;=66,People!$J1208&lt;=75),"66-75","ALL"))))))</f>
        <v>56-65</v>
      </c>
      <c r="J1208" t="str">
        <f>Table5[[#This Row],[Kid Home]]</f>
        <v>No</v>
      </c>
      <c r="K1208" t="str">
        <f>Table5[[#This Row],[TennHome]]</f>
        <v>No</v>
      </c>
    </row>
    <row r="1209" spans="1:11" ht="16.5" x14ac:dyDescent="0.3">
      <c r="A1209" s="4">
        <f>Table2[[#This Row],[MntWines]]</f>
        <v>544</v>
      </c>
      <c r="B1209" s="4">
        <f>Table2[[#This Row],[MntFruits]]</f>
        <v>13</v>
      </c>
      <c r="C1209" s="4">
        <f>Table2[[#This Row],[MntMeatProducts]]</f>
        <v>85</v>
      </c>
      <c r="D1209" s="4">
        <f>Table2[[#This Row],[MntFishProducts]]</f>
        <v>8</v>
      </c>
      <c r="E1209" s="4">
        <f>Table2[[#This Row],[MntSweetProducts]]</f>
        <v>6</v>
      </c>
      <c r="F1209" s="4">
        <f>Table2[[#This Row],[MntGoldProds]]</f>
        <v>29</v>
      </c>
      <c r="G1209" s="8">
        <f>Table5[[#This Row],[Age]]</f>
        <v>57</v>
      </c>
      <c r="H1209" s="2" t="s">
        <v>33</v>
      </c>
      <c r="I1209" s="16" t="str">
        <f>IF(AND(People!$J1209&gt;=16,People!$J1209&lt;=25),"16-25",IF(AND(People!$J1209&gt;=26,People!$J1209&lt;=35),"26-35",IF(AND(People!$J1209&gt;=36,People!$J1209&lt;=45),"36-45",IF(AND(People!$J1209&gt;=46,People!$J1209&lt;=55),"46-55",IF(AND(People!$J1209&gt;=56,People!$J1209&lt;=65),"56-65",IF(AND(People!$J1209&gt;=66,People!$J1209&lt;=75),"66-75","ALL"))))))</f>
        <v>56-65</v>
      </c>
      <c r="J1209" t="str">
        <f>Table5[[#This Row],[Kid Home]]</f>
        <v>No</v>
      </c>
      <c r="K1209" t="str">
        <f>Table5[[#This Row],[TennHome]]</f>
        <v>Yes</v>
      </c>
    </row>
    <row r="1210" spans="1:11" ht="16.5" x14ac:dyDescent="0.3">
      <c r="A1210" s="6">
        <f>Table2[[#This Row],[MntWines]]</f>
        <v>684</v>
      </c>
      <c r="B1210" s="6">
        <f>Table2[[#This Row],[MntFruits]]</f>
        <v>100</v>
      </c>
      <c r="C1210" s="6">
        <f>Table2[[#This Row],[MntMeatProducts]]</f>
        <v>801</v>
      </c>
      <c r="D1210" s="6">
        <f>Table2[[#This Row],[MntFishProducts]]</f>
        <v>21</v>
      </c>
      <c r="E1210" s="6">
        <f>Table2[[#This Row],[MntSweetProducts]]</f>
        <v>66</v>
      </c>
      <c r="F1210" s="6">
        <f>Table2[[#This Row],[MntGoldProds]]</f>
        <v>0</v>
      </c>
      <c r="G1210" s="8">
        <f>Table5[[#This Row],[Age]]</f>
        <v>48</v>
      </c>
      <c r="H1210" s="17" t="s">
        <v>31</v>
      </c>
      <c r="I1210" s="16" t="str">
        <f>IF(AND(People!$J1210&gt;=16,People!$J1210&lt;=25),"16-25",IF(AND(People!$J1210&gt;=26,People!$J1210&lt;=35),"26-35",IF(AND(People!$J1210&gt;=36,People!$J1210&lt;=45),"36-45",IF(AND(People!$J1210&gt;=46,People!$J1210&lt;=55),"46-55",IF(AND(People!$J1210&gt;=56,People!$J1210&lt;=65),"56-65",IF(AND(People!$J1210&gt;=66,People!$J1210&lt;=75),"66-75","ALL"))))))</f>
        <v>46-55</v>
      </c>
      <c r="J1210" t="str">
        <f>Table5[[#This Row],[Kid Home]]</f>
        <v>No</v>
      </c>
      <c r="K1210" t="str">
        <f>Table5[[#This Row],[TennHome]]</f>
        <v>No</v>
      </c>
    </row>
    <row r="1211" spans="1:11" ht="16.5" x14ac:dyDescent="0.3">
      <c r="A1211" s="4">
        <f>Table2[[#This Row],[MntWines]]</f>
        <v>1</v>
      </c>
      <c r="B1211" s="4">
        <f>Table2[[#This Row],[MntFruits]]</f>
        <v>12</v>
      </c>
      <c r="C1211" s="4">
        <f>Table2[[#This Row],[MntMeatProducts]]</f>
        <v>9</v>
      </c>
      <c r="D1211" s="4">
        <f>Table2[[#This Row],[MntFishProducts]]</f>
        <v>0</v>
      </c>
      <c r="E1211" s="4">
        <f>Table2[[#This Row],[MntSweetProducts]]</f>
        <v>14</v>
      </c>
      <c r="F1211" s="4">
        <f>Table2[[#This Row],[MntGoldProds]]</f>
        <v>7</v>
      </c>
      <c r="G1211" s="8">
        <f>Table5[[#This Row],[Age]]</f>
        <v>23</v>
      </c>
      <c r="H1211" s="2" t="s">
        <v>31</v>
      </c>
      <c r="I1211" s="16" t="str">
        <f>IF(AND(People!$J1211&gt;=16,People!$J1211&lt;=25),"16-25",IF(AND(People!$J1211&gt;=26,People!$J1211&lt;=35),"26-35",IF(AND(People!$J1211&gt;=36,People!$J1211&lt;=45),"36-45",IF(AND(People!$J1211&gt;=46,People!$J1211&lt;=55),"46-55",IF(AND(People!$J1211&gt;=56,People!$J1211&lt;=65),"56-65",IF(AND(People!$J1211&gt;=66,People!$J1211&lt;=75),"66-75","ALL"))))))</f>
        <v>16-25</v>
      </c>
      <c r="J1211" t="str">
        <f>Table5[[#This Row],[Kid Home]]</f>
        <v>No</v>
      </c>
      <c r="K1211" t="str">
        <f>Table5[[#This Row],[TennHome]]</f>
        <v>No</v>
      </c>
    </row>
    <row r="1212" spans="1:11" ht="16.5" x14ac:dyDescent="0.3">
      <c r="A1212" s="6">
        <f>Table2[[#This Row],[MntWines]]</f>
        <v>35</v>
      </c>
      <c r="B1212" s="6">
        <f>Table2[[#This Row],[MntFruits]]</f>
        <v>0</v>
      </c>
      <c r="C1212" s="6">
        <f>Table2[[#This Row],[MntMeatProducts]]</f>
        <v>4</v>
      </c>
      <c r="D1212" s="6">
        <f>Table2[[#This Row],[MntFishProducts]]</f>
        <v>0</v>
      </c>
      <c r="E1212" s="6">
        <f>Table2[[#This Row],[MntSweetProducts]]</f>
        <v>0</v>
      </c>
      <c r="F1212" s="6">
        <f>Table2[[#This Row],[MntGoldProds]]</f>
        <v>10</v>
      </c>
      <c r="G1212" s="8">
        <f>Table5[[#This Row],[Age]]</f>
        <v>57</v>
      </c>
      <c r="H1212" s="17" t="s">
        <v>31</v>
      </c>
      <c r="I1212" s="16" t="str">
        <f>IF(AND(People!$J1212&gt;=16,People!$J1212&lt;=25),"16-25",IF(AND(People!$J1212&gt;=26,People!$J1212&lt;=35),"26-35",IF(AND(People!$J1212&gt;=36,People!$J1212&lt;=45),"36-45",IF(AND(People!$J1212&gt;=46,People!$J1212&lt;=55),"46-55",IF(AND(People!$J1212&gt;=56,People!$J1212&lt;=65),"56-65",IF(AND(People!$J1212&gt;=66,People!$J1212&lt;=75),"66-75","ALL"))))))</f>
        <v>56-65</v>
      </c>
      <c r="J1212" t="str">
        <f>Table5[[#This Row],[Kid Home]]</f>
        <v>No</v>
      </c>
      <c r="K1212" t="str">
        <f>Table5[[#This Row],[TennHome]]</f>
        <v>Yes</v>
      </c>
    </row>
    <row r="1213" spans="1:11" ht="16.5" x14ac:dyDescent="0.3">
      <c r="A1213" s="4">
        <f>Table2[[#This Row],[MntWines]]</f>
        <v>87</v>
      </c>
      <c r="B1213" s="4">
        <f>Table2[[#This Row],[MntFruits]]</f>
        <v>3</v>
      </c>
      <c r="C1213" s="4">
        <f>Table2[[#This Row],[MntMeatProducts]]</f>
        <v>25</v>
      </c>
      <c r="D1213" s="4">
        <f>Table2[[#This Row],[MntFishProducts]]</f>
        <v>3</v>
      </c>
      <c r="E1213" s="4">
        <f>Table2[[#This Row],[MntSweetProducts]]</f>
        <v>2</v>
      </c>
      <c r="F1213" s="4">
        <f>Table2[[#This Row],[MntGoldProds]]</f>
        <v>13</v>
      </c>
      <c r="G1213" s="8">
        <f>Table5[[#This Row],[Age]]</f>
        <v>48</v>
      </c>
      <c r="H1213" s="2" t="s">
        <v>31</v>
      </c>
      <c r="I1213" s="16" t="str">
        <f>IF(AND(People!$J1213&gt;=16,People!$J1213&lt;=25),"16-25",IF(AND(People!$J1213&gt;=26,People!$J1213&lt;=35),"26-35",IF(AND(People!$J1213&gt;=36,People!$J1213&lt;=45),"36-45",IF(AND(People!$J1213&gt;=46,People!$J1213&lt;=55),"46-55",IF(AND(People!$J1213&gt;=56,People!$J1213&lt;=65),"56-65",IF(AND(People!$J1213&gt;=66,People!$J1213&lt;=75),"66-75","ALL"))))))</f>
        <v>46-55</v>
      </c>
      <c r="J1213" t="str">
        <f>Table5[[#This Row],[Kid Home]]</f>
        <v>No</v>
      </c>
      <c r="K1213" t="str">
        <f>Table5[[#This Row],[TennHome]]</f>
        <v>Yes</v>
      </c>
    </row>
    <row r="1214" spans="1:11" ht="16.5" x14ac:dyDescent="0.3">
      <c r="A1214" s="6">
        <f>Table2[[#This Row],[MntWines]]</f>
        <v>309</v>
      </c>
      <c r="B1214" s="6">
        <f>Table2[[#This Row],[MntFruits]]</f>
        <v>3</v>
      </c>
      <c r="C1214" s="6">
        <f>Table2[[#This Row],[MntMeatProducts]]</f>
        <v>24</v>
      </c>
      <c r="D1214" s="6">
        <f>Table2[[#This Row],[MntFishProducts]]</f>
        <v>4</v>
      </c>
      <c r="E1214" s="6">
        <f>Table2[[#This Row],[MntSweetProducts]]</f>
        <v>3</v>
      </c>
      <c r="F1214" s="6">
        <f>Table2[[#This Row],[MntGoldProds]]</f>
        <v>20</v>
      </c>
      <c r="G1214" s="8">
        <f>Table5[[#This Row],[Age]]</f>
        <v>56</v>
      </c>
      <c r="H1214" s="17" t="s">
        <v>31</v>
      </c>
      <c r="I1214" s="16" t="str">
        <f>IF(AND(People!$J1214&gt;=16,People!$J1214&lt;=25),"16-25",IF(AND(People!$J1214&gt;=26,People!$J1214&lt;=35),"26-35",IF(AND(People!$J1214&gt;=36,People!$J1214&lt;=45),"36-45",IF(AND(People!$J1214&gt;=46,People!$J1214&lt;=55),"46-55",IF(AND(People!$J1214&gt;=56,People!$J1214&lt;=65),"56-65",IF(AND(People!$J1214&gt;=66,People!$J1214&lt;=75),"66-75","ALL"))))))</f>
        <v>56-65</v>
      </c>
      <c r="J1214" t="str">
        <f>Table5[[#This Row],[Kid Home]]</f>
        <v>No</v>
      </c>
      <c r="K1214" t="str">
        <f>Table5[[#This Row],[TennHome]]</f>
        <v>Yes</v>
      </c>
    </row>
    <row r="1215" spans="1:11" ht="16.5" x14ac:dyDescent="0.3">
      <c r="A1215" s="4">
        <f>Table2[[#This Row],[MntWines]]</f>
        <v>172</v>
      </c>
      <c r="B1215" s="4">
        <f>Table2[[#This Row],[MntFruits]]</f>
        <v>73</v>
      </c>
      <c r="C1215" s="4">
        <f>Table2[[#This Row],[MntMeatProducts]]</f>
        <v>93</v>
      </c>
      <c r="D1215" s="4">
        <f>Table2[[#This Row],[MntFishProducts]]</f>
        <v>95</v>
      </c>
      <c r="E1215" s="4">
        <f>Table2[[#This Row],[MntSweetProducts]]</f>
        <v>78</v>
      </c>
      <c r="F1215" s="4">
        <f>Table2[[#This Row],[MntGoldProds]]</f>
        <v>34</v>
      </c>
      <c r="G1215" s="8">
        <f>Table5[[#This Row],[Age]]</f>
        <v>58</v>
      </c>
      <c r="H1215" s="2" t="s">
        <v>31</v>
      </c>
      <c r="I1215" s="16" t="str">
        <f>IF(AND(People!$J1215&gt;=16,People!$J1215&lt;=25),"16-25",IF(AND(People!$J1215&gt;=26,People!$J1215&lt;=35),"26-35",IF(AND(People!$J1215&gt;=36,People!$J1215&lt;=45),"36-45",IF(AND(People!$J1215&gt;=46,People!$J1215&lt;=55),"46-55",IF(AND(People!$J1215&gt;=56,People!$J1215&lt;=65),"56-65",IF(AND(People!$J1215&gt;=66,People!$J1215&lt;=75),"66-75","ALL"))))))</f>
        <v>56-65</v>
      </c>
      <c r="J1215" t="str">
        <f>Table5[[#This Row],[Kid Home]]</f>
        <v>No</v>
      </c>
      <c r="K1215" t="str">
        <f>Table5[[#This Row],[TennHome]]</f>
        <v>Yes</v>
      </c>
    </row>
    <row r="1216" spans="1:11" ht="16.5" x14ac:dyDescent="0.3">
      <c r="A1216" s="6">
        <f>Table2[[#This Row],[MntWines]]</f>
        <v>625</v>
      </c>
      <c r="B1216" s="6">
        <f>Table2[[#This Row],[MntFruits]]</f>
        <v>38</v>
      </c>
      <c r="C1216" s="6">
        <f>Table2[[#This Row],[MntMeatProducts]]</f>
        <v>242</v>
      </c>
      <c r="D1216" s="6">
        <f>Table2[[#This Row],[MntFishProducts]]</f>
        <v>50</v>
      </c>
      <c r="E1216" s="6">
        <f>Table2[[#This Row],[MntSweetProducts]]</f>
        <v>34</v>
      </c>
      <c r="F1216" s="6">
        <f>Table2[[#This Row],[MntGoldProds]]</f>
        <v>76</v>
      </c>
      <c r="G1216" s="8">
        <f>Table5[[#This Row],[Age]]</f>
        <v>41</v>
      </c>
      <c r="H1216" s="17" t="s">
        <v>33</v>
      </c>
      <c r="I1216" s="16" t="str">
        <f>IF(AND(People!$J1216&gt;=16,People!$J1216&lt;=25),"16-25",IF(AND(People!$J1216&gt;=26,People!$J1216&lt;=35),"26-35",IF(AND(People!$J1216&gt;=36,People!$J1216&lt;=45),"36-45",IF(AND(People!$J1216&gt;=46,People!$J1216&lt;=55),"46-55",IF(AND(People!$J1216&gt;=56,People!$J1216&lt;=65),"56-65",IF(AND(People!$J1216&gt;=66,People!$J1216&lt;=75),"66-75","ALL"))))))</f>
        <v>36-45</v>
      </c>
      <c r="J1216" t="str">
        <f>Table5[[#This Row],[Kid Home]]</f>
        <v>No</v>
      </c>
      <c r="K1216" t="str">
        <f>Table5[[#This Row],[TennHome]]</f>
        <v>Yes</v>
      </c>
    </row>
    <row r="1217" spans="1:11" ht="16.5" x14ac:dyDescent="0.3">
      <c r="A1217" s="4">
        <f>Table2[[#This Row],[MntWines]]</f>
        <v>972</v>
      </c>
      <c r="B1217" s="4">
        <f>Table2[[#This Row],[MntFruits]]</f>
        <v>59</v>
      </c>
      <c r="C1217" s="4">
        <f>Table2[[#This Row],[MntMeatProducts]]</f>
        <v>913</v>
      </c>
      <c r="D1217" s="4">
        <f>Table2[[#This Row],[MntFishProducts]]</f>
        <v>25</v>
      </c>
      <c r="E1217" s="4">
        <f>Table2[[#This Row],[MntSweetProducts]]</f>
        <v>19</v>
      </c>
      <c r="F1217" s="4">
        <f>Table2[[#This Row],[MntGoldProds]]</f>
        <v>59</v>
      </c>
      <c r="G1217" s="8">
        <f>Table5[[#This Row],[Age]]</f>
        <v>44</v>
      </c>
      <c r="H1217" s="2" t="s">
        <v>30</v>
      </c>
      <c r="I1217" s="16" t="str">
        <f>IF(AND(People!$J1217&gt;=16,People!$J1217&lt;=25),"16-25",IF(AND(People!$J1217&gt;=26,People!$J1217&lt;=35),"26-35",IF(AND(People!$J1217&gt;=36,People!$J1217&lt;=45),"36-45",IF(AND(People!$J1217&gt;=46,People!$J1217&lt;=55),"46-55",IF(AND(People!$J1217&gt;=56,People!$J1217&lt;=65),"56-65",IF(AND(People!$J1217&gt;=66,People!$J1217&lt;=75),"66-75","ALL"))))))</f>
        <v>36-45</v>
      </c>
      <c r="J1217" t="str">
        <f>Table5[[#This Row],[Kid Home]]</f>
        <v>No</v>
      </c>
      <c r="K1217" t="str">
        <f>Table5[[#This Row],[TennHome]]</f>
        <v>No</v>
      </c>
    </row>
    <row r="1218" spans="1:11" ht="16.5" x14ac:dyDescent="0.3">
      <c r="A1218" s="6">
        <f>Table2[[#This Row],[MntWines]]</f>
        <v>157</v>
      </c>
      <c r="B1218" s="6">
        <f>Table2[[#This Row],[MntFruits]]</f>
        <v>6</v>
      </c>
      <c r="C1218" s="6">
        <f>Table2[[#This Row],[MntMeatProducts]]</f>
        <v>39</v>
      </c>
      <c r="D1218" s="6">
        <f>Table2[[#This Row],[MntFishProducts]]</f>
        <v>6</v>
      </c>
      <c r="E1218" s="6">
        <f>Table2[[#This Row],[MntSweetProducts]]</f>
        <v>13</v>
      </c>
      <c r="F1218" s="6">
        <f>Table2[[#This Row],[MntGoldProds]]</f>
        <v>75</v>
      </c>
      <c r="G1218" s="8">
        <f>Table5[[#This Row],[Age]]</f>
        <v>40</v>
      </c>
      <c r="H1218" s="17" t="s">
        <v>30</v>
      </c>
      <c r="I1218" s="16" t="str">
        <f>IF(AND(People!$J1218&gt;=16,People!$J1218&lt;=25),"16-25",IF(AND(People!$J1218&gt;=26,People!$J1218&lt;=35),"26-35",IF(AND(People!$J1218&gt;=36,People!$J1218&lt;=45),"36-45",IF(AND(People!$J1218&gt;=46,People!$J1218&lt;=55),"46-55",IF(AND(People!$J1218&gt;=56,People!$J1218&lt;=65),"56-65",IF(AND(People!$J1218&gt;=66,People!$J1218&lt;=75),"66-75","ALL"))))))</f>
        <v>36-45</v>
      </c>
      <c r="J1218" t="str">
        <f>Table5[[#This Row],[Kid Home]]</f>
        <v>Yes</v>
      </c>
      <c r="K1218" t="str">
        <f>Table5[[#This Row],[TennHome]]</f>
        <v>Yes</v>
      </c>
    </row>
    <row r="1219" spans="1:11" ht="16.5" x14ac:dyDescent="0.3">
      <c r="A1219" s="4">
        <f>Table2[[#This Row],[MntWines]]</f>
        <v>48</v>
      </c>
      <c r="B1219" s="4">
        <f>Table2[[#This Row],[MntFruits]]</f>
        <v>9</v>
      </c>
      <c r="C1219" s="4">
        <f>Table2[[#This Row],[MntMeatProducts]]</f>
        <v>45</v>
      </c>
      <c r="D1219" s="4">
        <f>Table2[[#This Row],[MntFishProducts]]</f>
        <v>3</v>
      </c>
      <c r="E1219" s="4">
        <f>Table2[[#This Row],[MntSweetProducts]]</f>
        <v>15</v>
      </c>
      <c r="F1219" s="4">
        <f>Table2[[#This Row],[MntGoldProds]]</f>
        <v>20</v>
      </c>
      <c r="G1219" s="8">
        <f>Table5[[#This Row],[Age]]</f>
        <v>38</v>
      </c>
      <c r="H1219" s="2" t="s">
        <v>31</v>
      </c>
      <c r="I1219" s="16" t="str">
        <f>IF(AND(People!$J1219&gt;=16,People!$J1219&lt;=25),"16-25",IF(AND(People!$J1219&gt;=26,People!$J1219&lt;=35),"26-35",IF(AND(People!$J1219&gt;=36,People!$J1219&lt;=45),"36-45",IF(AND(People!$J1219&gt;=46,People!$J1219&lt;=55),"46-55",IF(AND(People!$J1219&gt;=56,People!$J1219&lt;=65),"56-65",IF(AND(People!$J1219&gt;=66,People!$J1219&lt;=75),"66-75","ALL"))))))</f>
        <v>36-45</v>
      </c>
      <c r="J1219" t="str">
        <f>Table5[[#This Row],[Kid Home]]</f>
        <v>Yes</v>
      </c>
      <c r="K1219" t="str">
        <f>Table5[[#This Row],[TennHome]]</f>
        <v>Yes</v>
      </c>
    </row>
    <row r="1220" spans="1:11" ht="16.5" x14ac:dyDescent="0.3">
      <c r="A1220" s="6">
        <f>Table2[[#This Row],[MntWines]]</f>
        <v>279</v>
      </c>
      <c r="B1220" s="6">
        <f>Table2[[#This Row],[MntFruits]]</f>
        <v>83</v>
      </c>
      <c r="C1220" s="6">
        <f>Table2[[#This Row],[MntMeatProducts]]</f>
        <v>88</v>
      </c>
      <c r="D1220" s="6">
        <f>Table2[[#This Row],[MntFishProducts]]</f>
        <v>32</v>
      </c>
      <c r="E1220" s="6">
        <f>Table2[[#This Row],[MntSweetProducts]]</f>
        <v>14</v>
      </c>
      <c r="F1220" s="6">
        <f>Table2[[#This Row],[MntGoldProds]]</f>
        <v>34</v>
      </c>
      <c r="G1220" s="8">
        <f>Table5[[#This Row],[Age]]</f>
        <v>48</v>
      </c>
      <c r="H1220" s="17" t="s">
        <v>31</v>
      </c>
      <c r="I1220" s="16" t="str">
        <f>IF(AND(People!$J1220&gt;=16,People!$J1220&lt;=25),"16-25",IF(AND(People!$J1220&gt;=26,People!$J1220&lt;=35),"26-35",IF(AND(People!$J1220&gt;=36,People!$J1220&lt;=45),"36-45",IF(AND(People!$J1220&gt;=46,People!$J1220&lt;=55),"46-55",IF(AND(People!$J1220&gt;=56,People!$J1220&lt;=65),"56-65",IF(AND(People!$J1220&gt;=66,People!$J1220&lt;=75),"66-75","ALL"))))))</f>
        <v>46-55</v>
      </c>
      <c r="J1220" t="str">
        <f>Table5[[#This Row],[Kid Home]]</f>
        <v>No</v>
      </c>
      <c r="K1220" t="str">
        <f>Table5[[#This Row],[TennHome]]</f>
        <v>Yes</v>
      </c>
    </row>
    <row r="1221" spans="1:11" ht="16.5" x14ac:dyDescent="0.3">
      <c r="A1221" s="4">
        <f>Table2[[#This Row],[MntWines]]</f>
        <v>132</v>
      </c>
      <c r="B1221" s="4">
        <f>Table2[[#This Row],[MntFruits]]</f>
        <v>0</v>
      </c>
      <c r="C1221" s="4">
        <f>Table2[[#This Row],[MntMeatProducts]]</f>
        <v>16</v>
      </c>
      <c r="D1221" s="4">
        <f>Table2[[#This Row],[MntFishProducts]]</f>
        <v>0</v>
      </c>
      <c r="E1221" s="4">
        <f>Table2[[#This Row],[MntSweetProducts]]</f>
        <v>0</v>
      </c>
      <c r="F1221" s="4">
        <f>Table2[[#This Row],[MntGoldProds]]</f>
        <v>4</v>
      </c>
      <c r="G1221" s="8">
        <f>Table5[[#This Row],[Age]]</f>
        <v>49</v>
      </c>
      <c r="H1221" s="2" t="s">
        <v>30</v>
      </c>
      <c r="I1221" s="16" t="str">
        <f>IF(AND(People!$J1221&gt;=16,People!$J1221&lt;=25),"16-25",IF(AND(People!$J1221&gt;=26,People!$J1221&lt;=35),"26-35",IF(AND(People!$J1221&gt;=36,People!$J1221&lt;=45),"36-45",IF(AND(People!$J1221&gt;=46,People!$J1221&lt;=55),"46-55",IF(AND(People!$J1221&gt;=56,People!$J1221&lt;=65),"56-65",IF(AND(People!$J1221&gt;=66,People!$J1221&lt;=75),"66-75","ALL"))))))</f>
        <v>46-55</v>
      </c>
      <c r="J1221" t="str">
        <f>Table5[[#This Row],[Kid Home]]</f>
        <v>Yes</v>
      </c>
      <c r="K1221" t="str">
        <f>Table5[[#This Row],[TennHome]]</f>
        <v>Yes</v>
      </c>
    </row>
    <row r="1222" spans="1:11" ht="16.5" x14ac:dyDescent="0.3">
      <c r="A1222" s="6">
        <f>Table2[[#This Row],[MntWines]]</f>
        <v>919</v>
      </c>
      <c r="B1222" s="6">
        <f>Table2[[#This Row],[MntFruits]]</f>
        <v>0</v>
      </c>
      <c r="C1222" s="6">
        <f>Table2[[#This Row],[MntMeatProducts]]</f>
        <v>505</v>
      </c>
      <c r="D1222" s="6">
        <f>Table2[[#This Row],[MntFishProducts]]</f>
        <v>99</v>
      </c>
      <c r="E1222" s="6">
        <f>Table2[[#This Row],[MntSweetProducts]]</f>
        <v>30</v>
      </c>
      <c r="F1222" s="6">
        <f>Table2[[#This Row],[MntGoldProds]]</f>
        <v>45</v>
      </c>
      <c r="G1222" s="8">
        <f>Table5[[#This Row],[Age]]</f>
        <v>22</v>
      </c>
      <c r="H1222" s="17" t="s">
        <v>30</v>
      </c>
      <c r="I1222" s="16" t="str">
        <f>IF(AND(People!$J1222&gt;=16,People!$J1222&lt;=25),"16-25",IF(AND(People!$J1222&gt;=26,People!$J1222&lt;=35),"26-35",IF(AND(People!$J1222&gt;=36,People!$J1222&lt;=45),"36-45",IF(AND(People!$J1222&gt;=46,People!$J1222&lt;=55),"46-55",IF(AND(People!$J1222&gt;=56,People!$J1222&lt;=65),"56-65",IF(AND(People!$J1222&gt;=66,People!$J1222&lt;=75),"66-75","ALL"))))))</f>
        <v>16-25</v>
      </c>
      <c r="J1222" t="str">
        <f>Table5[[#This Row],[Kid Home]]</f>
        <v>No</v>
      </c>
      <c r="K1222" t="str">
        <f>Table5[[#This Row],[TennHome]]</f>
        <v>No</v>
      </c>
    </row>
    <row r="1223" spans="1:11" ht="16.5" x14ac:dyDescent="0.3">
      <c r="A1223" s="4">
        <f>Table2[[#This Row],[MntWines]]</f>
        <v>62</v>
      </c>
      <c r="B1223" s="4">
        <f>Table2[[#This Row],[MntFruits]]</f>
        <v>0</v>
      </c>
      <c r="C1223" s="4">
        <f>Table2[[#This Row],[MntMeatProducts]]</f>
        <v>22</v>
      </c>
      <c r="D1223" s="4">
        <f>Table2[[#This Row],[MntFishProducts]]</f>
        <v>3</v>
      </c>
      <c r="E1223" s="4">
        <f>Table2[[#This Row],[MntSweetProducts]]</f>
        <v>1</v>
      </c>
      <c r="F1223" s="4">
        <f>Table2[[#This Row],[MntGoldProds]]</f>
        <v>26</v>
      </c>
      <c r="G1223" s="8">
        <f>Table5[[#This Row],[Age]]</f>
        <v>50</v>
      </c>
      <c r="H1223" s="2" t="s">
        <v>33</v>
      </c>
      <c r="I1223" s="16" t="str">
        <f>IF(AND(People!$J1223&gt;=16,People!$J1223&lt;=25),"16-25",IF(AND(People!$J1223&gt;=26,People!$J1223&lt;=35),"26-35",IF(AND(People!$J1223&gt;=36,People!$J1223&lt;=45),"36-45",IF(AND(People!$J1223&gt;=46,People!$J1223&lt;=55),"46-55",IF(AND(People!$J1223&gt;=56,People!$J1223&lt;=65),"56-65",IF(AND(People!$J1223&gt;=66,People!$J1223&lt;=75),"66-75","ALL"))))))</f>
        <v>46-55</v>
      </c>
      <c r="J1223" t="str">
        <f>Table5[[#This Row],[Kid Home]]</f>
        <v>No</v>
      </c>
      <c r="K1223" t="str">
        <f>Table5[[#This Row],[TennHome]]</f>
        <v>Yes</v>
      </c>
    </row>
    <row r="1224" spans="1:11" ht="16.5" x14ac:dyDescent="0.3">
      <c r="A1224" s="6">
        <f>Table2[[#This Row],[MntWines]]</f>
        <v>1</v>
      </c>
      <c r="B1224" s="6">
        <f>Table2[[#This Row],[MntFruits]]</f>
        <v>45</v>
      </c>
      <c r="C1224" s="6">
        <f>Table2[[#This Row],[MntMeatProducts]]</f>
        <v>3</v>
      </c>
      <c r="D1224" s="6">
        <f>Table2[[#This Row],[MntFishProducts]]</f>
        <v>4</v>
      </c>
      <c r="E1224" s="6">
        <f>Table2[[#This Row],[MntSweetProducts]]</f>
        <v>6</v>
      </c>
      <c r="F1224" s="6">
        <f>Table2[[#This Row],[MntGoldProds]]</f>
        <v>42</v>
      </c>
      <c r="G1224" s="8">
        <f>Table5[[#This Row],[Age]]</f>
        <v>26</v>
      </c>
      <c r="H1224" s="17" t="s">
        <v>35</v>
      </c>
      <c r="I1224" s="16" t="str">
        <f>IF(AND(People!$J1224&gt;=16,People!$J1224&lt;=25),"16-25",IF(AND(People!$J1224&gt;=26,People!$J1224&lt;=35),"26-35",IF(AND(People!$J1224&gt;=36,People!$J1224&lt;=45),"36-45",IF(AND(People!$J1224&gt;=46,People!$J1224&lt;=55),"46-55",IF(AND(People!$J1224&gt;=56,People!$J1224&lt;=65),"56-65",IF(AND(People!$J1224&gt;=66,People!$J1224&lt;=75),"66-75","ALL"))))))</f>
        <v>26-35</v>
      </c>
      <c r="J1224" t="str">
        <f>Table5[[#This Row],[Kid Home]]</f>
        <v>Yes</v>
      </c>
      <c r="K1224" t="str">
        <f>Table5[[#This Row],[TennHome]]</f>
        <v>No</v>
      </c>
    </row>
    <row r="1225" spans="1:11" ht="16.5" x14ac:dyDescent="0.3">
      <c r="A1225" s="4">
        <f>Table2[[#This Row],[MntWines]]</f>
        <v>2</v>
      </c>
      <c r="B1225" s="4">
        <f>Table2[[#This Row],[MntFruits]]</f>
        <v>6</v>
      </c>
      <c r="C1225" s="4">
        <f>Table2[[#This Row],[MntMeatProducts]]</f>
        <v>4</v>
      </c>
      <c r="D1225" s="4">
        <f>Table2[[#This Row],[MntFishProducts]]</f>
        <v>3</v>
      </c>
      <c r="E1225" s="4">
        <f>Table2[[#This Row],[MntSweetProducts]]</f>
        <v>1</v>
      </c>
      <c r="F1225" s="4">
        <f>Table2[[#This Row],[MntGoldProds]]</f>
        <v>9</v>
      </c>
      <c r="G1225" s="8">
        <f>Table5[[#This Row],[Age]]</f>
        <v>40</v>
      </c>
      <c r="H1225" s="2" t="s">
        <v>33</v>
      </c>
      <c r="I1225" s="16" t="str">
        <f>IF(AND(People!$J1225&gt;=16,People!$J1225&lt;=25),"16-25",IF(AND(People!$J1225&gt;=26,People!$J1225&lt;=35),"26-35",IF(AND(People!$J1225&gt;=36,People!$J1225&lt;=45),"36-45",IF(AND(People!$J1225&gt;=46,People!$J1225&lt;=55),"46-55",IF(AND(People!$J1225&gt;=56,People!$J1225&lt;=65),"56-65",IF(AND(People!$J1225&gt;=66,People!$J1225&lt;=75),"66-75","ALL"))))))</f>
        <v>36-45</v>
      </c>
      <c r="J1225" t="str">
        <f>Table5[[#This Row],[Kid Home]]</f>
        <v>Yes</v>
      </c>
      <c r="K1225" t="str">
        <f>Table5[[#This Row],[TennHome]]</f>
        <v>No</v>
      </c>
    </row>
    <row r="1226" spans="1:11" ht="16.5" x14ac:dyDescent="0.3">
      <c r="A1226" s="6">
        <f>Table2[[#This Row],[MntWines]]</f>
        <v>408</v>
      </c>
      <c r="B1226" s="6">
        <f>Table2[[#This Row],[MntFruits]]</f>
        <v>61</v>
      </c>
      <c r="C1226" s="6">
        <f>Table2[[#This Row],[MntMeatProducts]]</f>
        <v>109</v>
      </c>
      <c r="D1226" s="6">
        <f>Table2[[#This Row],[MntFishProducts]]</f>
        <v>48</v>
      </c>
      <c r="E1226" s="6">
        <f>Table2[[#This Row],[MntSweetProducts]]</f>
        <v>122</v>
      </c>
      <c r="F1226" s="6">
        <f>Table2[[#This Row],[MntGoldProds]]</f>
        <v>41</v>
      </c>
      <c r="G1226" s="8">
        <f>Table5[[#This Row],[Age]]</f>
        <v>56</v>
      </c>
      <c r="H1226" s="17" t="s">
        <v>38</v>
      </c>
      <c r="I1226" s="16" t="str">
        <f>IF(AND(People!$J1226&gt;=16,People!$J1226&lt;=25),"16-25",IF(AND(People!$J1226&gt;=26,People!$J1226&lt;=35),"26-35",IF(AND(People!$J1226&gt;=36,People!$J1226&lt;=45),"36-45",IF(AND(People!$J1226&gt;=46,People!$J1226&lt;=55),"46-55",IF(AND(People!$J1226&gt;=56,People!$J1226&lt;=65),"56-65",IF(AND(People!$J1226&gt;=66,People!$J1226&lt;=75),"66-75","ALL"))))))</f>
        <v>56-65</v>
      </c>
      <c r="J1226" t="str">
        <f>Table5[[#This Row],[Kid Home]]</f>
        <v>No</v>
      </c>
      <c r="K1226" t="str">
        <f>Table5[[#This Row],[TennHome]]</f>
        <v>No</v>
      </c>
    </row>
    <row r="1227" spans="1:11" ht="16.5" x14ac:dyDescent="0.3">
      <c r="A1227" s="4">
        <f>Table2[[#This Row],[MntWines]]</f>
        <v>51</v>
      </c>
      <c r="B1227" s="4">
        <f>Table2[[#This Row],[MntFruits]]</f>
        <v>1</v>
      </c>
      <c r="C1227" s="4">
        <f>Table2[[#This Row],[MntMeatProducts]]</f>
        <v>7</v>
      </c>
      <c r="D1227" s="4">
        <f>Table2[[#This Row],[MntFishProducts]]</f>
        <v>2</v>
      </c>
      <c r="E1227" s="4">
        <f>Table2[[#This Row],[MntSweetProducts]]</f>
        <v>1</v>
      </c>
      <c r="F1227" s="4">
        <f>Table2[[#This Row],[MntGoldProds]]</f>
        <v>25</v>
      </c>
      <c r="G1227" s="8">
        <f>Table5[[#This Row],[Age]]</f>
        <v>32</v>
      </c>
      <c r="H1227" s="2" t="s">
        <v>33</v>
      </c>
      <c r="I1227" s="16" t="str">
        <f>IF(AND(People!$J1227&gt;=16,People!$J1227&lt;=25),"16-25",IF(AND(People!$J1227&gt;=26,People!$J1227&lt;=35),"26-35",IF(AND(People!$J1227&gt;=36,People!$J1227&lt;=45),"36-45",IF(AND(People!$J1227&gt;=46,People!$J1227&lt;=55),"46-55",IF(AND(People!$J1227&gt;=56,People!$J1227&lt;=65),"56-65",IF(AND(People!$J1227&gt;=66,People!$J1227&lt;=75),"66-75","ALL"))))))</f>
        <v>26-35</v>
      </c>
      <c r="J1227" t="str">
        <f>Table5[[#This Row],[Kid Home]]</f>
        <v>Yes</v>
      </c>
      <c r="K1227" t="str">
        <f>Table5[[#This Row],[TennHome]]</f>
        <v>Yes</v>
      </c>
    </row>
    <row r="1228" spans="1:11" ht="16.5" x14ac:dyDescent="0.3">
      <c r="A1228" s="6">
        <f>Table2[[#This Row],[MntWines]]</f>
        <v>62</v>
      </c>
      <c r="B1228" s="6">
        <f>Table2[[#This Row],[MntFruits]]</f>
        <v>1</v>
      </c>
      <c r="C1228" s="6">
        <f>Table2[[#This Row],[MntMeatProducts]]</f>
        <v>16</v>
      </c>
      <c r="D1228" s="6">
        <f>Table2[[#This Row],[MntFishProducts]]</f>
        <v>3</v>
      </c>
      <c r="E1228" s="6">
        <f>Table2[[#This Row],[MntSweetProducts]]</f>
        <v>2</v>
      </c>
      <c r="F1228" s="6">
        <f>Table2[[#This Row],[MntGoldProds]]</f>
        <v>6</v>
      </c>
      <c r="G1228" s="8">
        <f>Table5[[#This Row],[Age]]</f>
        <v>55</v>
      </c>
      <c r="H1228" s="17" t="s">
        <v>30</v>
      </c>
      <c r="I1228" s="16" t="str">
        <f>IF(AND(People!$J1228&gt;=16,People!$J1228&lt;=25),"16-25",IF(AND(People!$J1228&gt;=26,People!$J1228&lt;=35),"26-35",IF(AND(People!$J1228&gt;=36,People!$J1228&lt;=45),"36-45",IF(AND(People!$J1228&gt;=46,People!$J1228&lt;=55),"46-55",IF(AND(People!$J1228&gt;=56,People!$J1228&lt;=65),"56-65",IF(AND(People!$J1228&gt;=66,People!$J1228&lt;=75),"66-75","ALL"))))))</f>
        <v>46-55</v>
      </c>
      <c r="J1228" t="str">
        <f>Table5[[#This Row],[Kid Home]]</f>
        <v>Yes</v>
      </c>
      <c r="K1228" t="str">
        <f>Table5[[#This Row],[TennHome]]</f>
        <v>Yes</v>
      </c>
    </row>
    <row r="1229" spans="1:11" ht="16.5" x14ac:dyDescent="0.3">
      <c r="A1229" s="4">
        <f>Table2[[#This Row],[MntWines]]</f>
        <v>952</v>
      </c>
      <c r="B1229" s="4">
        <f>Table2[[#This Row],[MntFruits]]</f>
        <v>12</v>
      </c>
      <c r="C1229" s="4">
        <f>Table2[[#This Row],[MntMeatProducts]]</f>
        <v>180</v>
      </c>
      <c r="D1229" s="4">
        <f>Table2[[#This Row],[MntFishProducts]]</f>
        <v>47</v>
      </c>
      <c r="E1229" s="4">
        <f>Table2[[#This Row],[MntSweetProducts]]</f>
        <v>12</v>
      </c>
      <c r="F1229" s="4">
        <f>Table2[[#This Row],[MntGoldProds]]</f>
        <v>12</v>
      </c>
      <c r="G1229" s="8">
        <f>Table5[[#This Row],[Age]]</f>
        <v>54</v>
      </c>
      <c r="H1229" s="2" t="s">
        <v>33</v>
      </c>
      <c r="I1229" s="16" t="str">
        <f>IF(AND(People!$J1229&gt;=16,People!$J1229&lt;=25),"16-25",IF(AND(People!$J1229&gt;=26,People!$J1229&lt;=35),"26-35",IF(AND(People!$J1229&gt;=36,People!$J1229&lt;=45),"36-45",IF(AND(People!$J1229&gt;=46,People!$J1229&lt;=55),"46-55",IF(AND(People!$J1229&gt;=56,People!$J1229&lt;=65),"56-65",IF(AND(People!$J1229&gt;=66,People!$J1229&lt;=75),"66-75","ALL"))))))</f>
        <v>46-55</v>
      </c>
      <c r="J1229" t="str">
        <f>Table5[[#This Row],[Kid Home]]</f>
        <v>No</v>
      </c>
      <c r="K1229" t="str">
        <f>Table5[[#This Row],[TennHome]]</f>
        <v>Yes</v>
      </c>
    </row>
    <row r="1230" spans="1:11" ht="16.5" x14ac:dyDescent="0.3">
      <c r="A1230" s="6">
        <f>Table2[[#This Row],[MntWines]]</f>
        <v>618</v>
      </c>
      <c r="B1230" s="6">
        <f>Table2[[#This Row],[MntFruits]]</f>
        <v>15</v>
      </c>
      <c r="C1230" s="6">
        <f>Table2[[#This Row],[MntMeatProducts]]</f>
        <v>106</v>
      </c>
      <c r="D1230" s="6">
        <f>Table2[[#This Row],[MntFishProducts]]</f>
        <v>20</v>
      </c>
      <c r="E1230" s="6">
        <f>Table2[[#This Row],[MntSweetProducts]]</f>
        <v>7</v>
      </c>
      <c r="F1230" s="6">
        <f>Table2[[#This Row],[MntGoldProds]]</f>
        <v>45</v>
      </c>
      <c r="G1230" s="8">
        <f>Table5[[#This Row],[Age]]</f>
        <v>58</v>
      </c>
      <c r="H1230" s="17" t="s">
        <v>33</v>
      </c>
      <c r="I1230" s="16" t="str">
        <f>IF(AND(People!$J1230&gt;=16,People!$J1230&lt;=25),"16-25",IF(AND(People!$J1230&gt;=26,People!$J1230&lt;=35),"26-35",IF(AND(People!$J1230&gt;=36,People!$J1230&lt;=45),"36-45",IF(AND(People!$J1230&gt;=46,People!$J1230&lt;=55),"46-55",IF(AND(People!$J1230&gt;=56,People!$J1230&lt;=65),"56-65",IF(AND(People!$J1230&gt;=66,People!$J1230&lt;=75),"66-75","ALL"))))))</f>
        <v>56-65</v>
      </c>
      <c r="J1230" t="str">
        <f>Table5[[#This Row],[Kid Home]]</f>
        <v>No</v>
      </c>
      <c r="K1230" t="str">
        <f>Table5[[#This Row],[TennHome]]</f>
        <v>No</v>
      </c>
    </row>
    <row r="1231" spans="1:11" ht="16.5" x14ac:dyDescent="0.3">
      <c r="A1231" s="4">
        <f>Table2[[#This Row],[MntWines]]</f>
        <v>11</v>
      </c>
      <c r="B1231" s="4">
        <f>Table2[[#This Row],[MntFruits]]</f>
        <v>7</v>
      </c>
      <c r="C1231" s="4">
        <f>Table2[[#This Row],[MntMeatProducts]]</f>
        <v>12</v>
      </c>
      <c r="D1231" s="4">
        <f>Table2[[#This Row],[MntFishProducts]]</f>
        <v>2</v>
      </c>
      <c r="E1231" s="4">
        <f>Table2[[#This Row],[MntSweetProducts]]</f>
        <v>2</v>
      </c>
      <c r="F1231" s="4">
        <f>Table2[[#This Row],[MntGoldProds]]</f>
        <v>27</v>
      </c>
      <c r="G1231" s="8">
        <f>Table5[[#This Row],[Age]]</f>
        <v>26</v>
      </c>
      <c r="H1231" s="2" t="s">
        <v>33</v>
      </c>
      <c r="I1231" s="16" t="str">
        <f>IF(AND(People!$J1231&gt;=16,People!$J1231&lt;=25),"16-25",IF(AND(People!$J1231&gt;=26,People!$J1231&lt;=35),"26-35",IF(AND(People!$J1231&gt;=36,People!$J1231&lt;=45),"36-45",IF(AND(People!$J1231&gt;=46,People!$J1231&lt;=55),"46-55",IF(AND(People!$J1231&gt;=56,People!$J1231&lt;=65),"56-65",IF(AND(People!$J1231&gt;=66,People!$J1231&lt;=75),"66-75","ALL"))))))</f>
        <v>26-35</v>
      </c>
      <c r="J1231" t="str">
        <f>Table5[[#This Row],[Kid Home]]</f>
        <v>Yes</v>
      </c>
      <c r="K1231" t="str">
        <f>Table5[[#This Row],[TennHome]]</f>
        <v>No</v>
      </c>
    </row>
    <row r="1232" spans="1:11" ht="16.5" x14ac:dyDescent="0.3">
      <c r="A1232" s="6">
        <f>Table2[[#This Row],[MntWines]]</f>
        <v>318</v>
      </c>
      <c r="B1232" s="6">
        <f>Table2[[#This Row],[MntFruits]]</f>
        <v>3</v>
      </c>
      <c r="C1232" s="6">
        <f>Table2[[#This Row],[MntMeatProducts]]</f>
        <v>17</v>
      </c>
      <c r="D1232" s="6">
        <f>Table2[[#This Row],[MntFishProducts]]</f>
        <v>4</v>
      </c>
      <c r="E1232" s="6">
        <f>Table2[[#This Row],[MntSweetProducts]]</f>
        <v>7</v>
      </c>
      <c r="F1232" s="6">
        <f>Table2[[#This Row],[MntGoldProds]]</f>
        <v>56</v>
      </c>
      <c r="G1232" s="8">
        <f>Table5[[#This Row],[Age]]</f>
        <v>38</v>
      </c>
      <c r="H1232" s="17" t="s">
        <v>35</v>
      </c>
      <c r="I1232" s="16" t="str">
        <f>IF(AND(People!$J1232&gt;=16,People!$J1232&lt;=25),"16-25",IF(AND(People!$J1232&gt;=26,People!$J1232&lt;=35),"26-35",IF(AND(People!$J1232&gt;=36,People!$J1232&lt;=45),"36-45",IF(AND(People!$J1232&gt;=46,People!$J1232&lt;=55),"46-55",IF(AND(People!$J1232&gt;=56,People!$J1232&lt;=65),"56-65",IF(AND(People!$J1232&gt;=66,People!$J1232&lt;=75),"66-75","ALL"))))))</f>
        <v>36-45</v>
      </c>
      <c r="J1232" t="str">
        <f>Table5[[#This Row],[Kid Home]]</f>
        <v>No</v>
      </c>
      <c r="K1232" t="str">
        <f>Table5[[#This Row],[TennHome]]</f>
        <v>Yes</v>
      </c>
    </row>
    <row r="1233" spans="1:11" ht="16.5" x14ac:dyDescent="0.3">
      <c r="A1233" s="4">
        <f>Table2[[#This Row],[MntWines]]</f>
        <v>56</v>
      </c>
      <c r="B1233" s="4">
        <f>Table2[[#This Row],[MntFruits]]</f>
        <v>0</v>
      </c>
      <c r="C1233" s="4">
        <f>Table2[[#This Row],[MntMeatProducts]]</f>
        <v>14</v>
      </c>
      <c r="D1233" s="4">
        <f>Table2[[#This Row],[MntFishProducts]]</f>
        <v>0</v>
      </c>
      <c r="E1233" s="4">
        <f>Table2[[#This Row],[MntSweetProducts]]</f>
        <v>0</v>
      </c>
      <c r="F1233" s="4">
        <f>Table2[[#This Row],[MntGoldProds]]</f>
        <v>2</v>
      </c>
      <c r="G1233" s="8">
        <f>Table5[[#This Row],[Age]]</f>
        <v>59</v>
      </c>
      <c r="H1233" s="2" t="s">
        <v>31</v>
      </c>
      <c r="I1233" s="16" t="str">
        <f>IF(AND(People!$J1233&gt;=16,People!$J1233&lt;=25),"16-25",IF(AND(People!$J1233&gt;=26,People!$J1233&lt;=35),"26-35",IF(AND(People!$J1233&gt;=36,People!$J1233&lt;=45),"36-45",IF(AND(People!$J1233&gt;=46,People!$J1233&lt;=55),"46-55",IF(AND(People!$J1233&gt;=56,People!$J1233&lt;=65),"56-65",IF(AND(People!$J1233&gt;=66,People!$J1233&lt;=75),"66-75","ALL"))))))</f>
        <v>56-65</v>
      </c>
      <c r="J1233" t="str">
        <f>Table5[[#This Row],[Kid Home]]</f>
        <v>Yes</v>
      </c>
      <c r="K1233" t="str">
        <f>Table5[[#This Row],[TennHome]]</f>
        <v>Yes</v>
      </c>
    </row>
    <row r="1234" spans="1:11" ht="16.5" x14ac:dyDescent="0.3">
      <c r="A1234" s="6">
        <f>Table2[[#This Row],[MntWines]]</f>
        <v>110</v>
      </c>
      <c r="B1234" s="6">
        <f>Table2[[#This Row],[MntFruits]]</f>
        <v>5</v>
      </c>
      <c r="C1234" s="6">
        <f>Table2[[#This Row],[MntMeatProducts]]</f>
        <v>59</v>
      </c>
      <c r="D1234" s="6">
        <f>Table2[[#This Row],[MntFishProducts]]</f>
        <v>7</v>
      </c>
      <c r="E1234" s="6">
        <f>Table2[[#This Row],[MntSweetProducts]]</f>
        <v>1</v>
      </c>
      <c r="F1234" s="6">
        <f>Table2[[#This Row],[MntGoldProds]]</f>
        <v>7</v>
      </c>
      <c r="G1234" s="8">
        <f>Table5[[#This Row],[Age]]</f>
        <v>42</v>
      </c>
      <c r="H1234" s="17" t="s">
        <v>35</v>
      </c>
      <c r="I1234" s="16" t="str">
        <f>IF(AND(People!$J1234&gt;=16,People!$J1234&lt;=25),"16-25",IF(AND(People!$J1234&gt;=26,People!$J1234&lt;=35),"26-35",IF(AND(People!$J1234&gt;=36,People!$J1234&lt;=45),"36-45",IF(AND(People!$J1234&gt;=46,People!$J1234&lt;=55),"46-55",IF(AND(People!$J1234&gt;=56,People!$J1234&lt;=65),"56-65",IF(AND(People!$J1234&gt;=66,People!$J1234&lt;=75),"66-75","ALL"))))))</f>
        <v>36-45</v>
      </c>
      <c r="J1234" t="str">
        <f>Table5[[#This Row],[Kid Home]]</f>
        <v>Yes</v>
      </c>
      <c r="K1234" t="str">
        <f>Table5[[#This Row],[TennHome]]</f>
        <v>Yes</v>
      </c>
    </row>
    <row r="1235" spans="1:11" ht="16.5" x14ac:dyDescent="0.3">
      <c r="A1235" s="4">
        <f>Table2[[#This Row],[MntWines]]</f>
        <v>23</v>
      </c>
      <c r="B1235" s="4">
        <f>Table2[[#This Row],[MntFruits]]</f>
        <v>0</v>
      </c>
      <c r="C1235" s="4">
        <f>Table2[[#This Row],[MntMeatProducts]]</f>
        <v>11</v>
      </c>
      <c r="D1235" s="4">
        <f>Table2[[#This Row],[MntFishProducts]]</f>
        <v>2</v>
      </c>
      <c r="E1235" s="4">
        <f>Table2[[#This Row],[MntSweetProducts]]</f>
        <v>1</v>
      </c>
      <c r="F1235" s="4">
        <f>Table2[[#This Row],[MntGoldProds]]</f>
        <v>3</v>
      </c>
      <c r="G1235" s="8">
        <f>Table5[[#This Row],[Age]]</f>
        <v>27</v>
      </c>
      <c r="H1235" s="2" t="s">
        <v>31</v>
      </c>
      <c r="I1235" s="16" t="str">
        <f>IF(AND(People!$J1235&gt;=16,People!$J1235&lt;=25),"16-25",IF(AND(People!$J1235&gt;=26,People!$J1235&lt;=35),"26-35",IF(AND(People!$J1235&gt;=36,People!$J1235&lt;=45),"36-45",IF(AND(People!$J1235&gt;=46,People!$J1235&lt;=55),"46-55",IF(AND(People!$J1235&gt;=56,People!$J1235&lt;=65),"56-65",IF(AND(People!$J1235&gt;=66,People!$J1235&lt;=75),"66-75","ALL"))))))</f>
        <v>26-35</v>
      </c>
      <c r="J1235" t="str">
        <f>Table5[[#This Row],[Kid Home]]</f>
        <v>Yes</v>
      </c>
      <c r="K1235" t="str">
        <f>Table5[[#This Row],[TennHome]]</f>
        <v>No</v>
      </c>
    </row>
    <row r="1236" spans="1:11" ht="16.5" x14ac:dyDescent="0.3">
      <c r="A1236" s="6">
        <f>Table2[[#This Row],[MntWines]]</f>
        <v>27</v>
      </c>
      <c r="B1236" s="6">
        <f>Table2[[#This Row],[MntFruits]]</f>
        <v>5</v>
      </c>
      <c r="C1236" s="6">
        <f>Table2[[#This Row],[MntMeatProducts]]</f>
        <v>8</v>
      </c>
      <c r="D1236" s="6">
        <f>Table2[[#This Row],[MntFishProducts]]</f>
        <v>8</v>
      </c>
      <c r="E1236" s="6">
        <f>Table2[[#This Row],[MntSweetProducts]]</f>
        <v>3</v>
      </c>
      <c r="F1236" s="6">
        <f>Table2[[#This Row],[MntGoldProds]]</f>
        <v>12</v>
      </c>
      <c r="G1236" s="8">
        <f>Table5[[#This Row],[Age]]</f>
        <v>36</v>
      </c>
      <c r="H1236" s="17" t="s">
        <v>31</v>
      </c>
      <c r="I1236" s="16" t="str">
        <f>IF(AND(People!$J1236&gt;=16,People!$J1236&lt;=25),"16-25",IF(AND(People!$J1236&gt;=26,People!$J1236&lt;=35),"26-35",IF(AND(People!$J1236&gt;=36,People!$J1236&lt;=45),"36-45",IF(AND(People!$J1236&gt;=46,People!$J1236&lt;=55),"46-55",IF(AND(People!$J1236&gt;=56,People!$J1236&lt;=65),"56-65",IF(AND(People!$J1236&gt;=66,People!$J1236&lt;=75),"66-75","ALL"))))))</f>
        <v>36-45</v>
      </c>
      <c r="J1236" t="str">
        <f>Table5[[#This Row],[Kid Home]]</f>
        <v>No</v>
      </c>
      <c r="K1236" t="str">
        <f>Table5[[#This Row],[TennHome]]</f>
        <v>Yes</v>
      </c>
    </row>
    <row r="1237" spans="1:11" ht="16.5" x14ac:dyDescent="0.3">
      <c r="A1237" s="4">
        <f>Table2[[#This Row],[MntWines]]</f>
        <v>18</v>
      </c>
      <c r="B1237" s="4">
        <f>Table2[[#This Row],[MntFruits]]</f>
        <v>3</v>
      </c>
      <c r="C1237" s="4">
        <f>Table2[[#This Row],[MntMeatProducts]]</f>
        <v>19</v>
      </c>
      <c r="D1237" s="4">
        <f>Table2[[#This Row],[MntFishProducts]]</f>
        <v>3</v>
      </c>
      <c r="E1237" s="4">
        <f>Table2[[#This Row],[MntSweetProducts]]</f>
        <v>3</v>
      </c>
      <c r="F1237" s="4">
        <f>Table2[[#This Row],[MntGoldProds]]</f>
        <v>6</v>
      </c>
      <c r="G1237" s="8">
        <f>Table5[[#This Row],[Age]]</f>
        <v>30</v>
      </c>
      <c r="H1237" s="2" t="s">
        <v>33</v>
      </c>
      <c r="I1237" s="16" t="str">
        <f>IF(AND(People!$J1237&gt;=16,People!$J1237&lt;=25),"16-25",IF(AND(People!$J1237&gt;=26,People!$J1237&lt;=35),"26-35",IF(AND(People!$J1237&gt;=36,People!$J1237&lt;=45),"36-45",IF(AND(People!$J1237&gt;=46,People!$J1237&lt;=55),"46-55",IF(AND(People!$J1237&gt;=56,People!$J1237&lt;=65),"56-65",IF(AND(People!$J1237&gt;=66,People!$J1237&lt;=75),"66-75","ALL"))))))</f>
        <v>26-35</v>
      </c>
      <c r="J1237" t="str">
        <f>Table5[[#This Row],[Kid Home]]</f>
        <v>Yes</v>
      </c>
      <c r="K1237" t="str">
        <f>Table5[[#This Row],[TennHome]]</f>
        <v>No</v>
      </c>
    </row>
    <row r="1238" spans="1:11" ht="16.5" x14ac:dyDescent="0.3">
      <c r="A1238" s="6">
        <f>Table2[[#This Row],[MntWines]]</f>
        <v>18</v>
      </c>
      <c r="B1238" s="6">
        <f>Table2[[#This Row],[MntFruits]]</f>
        <v>0</v>
      </c>
      <c r="C1238" s="6">
        <f>Table2[[#This Row],[MntMeatProducts]]</f>
        <v>9</v>
      </c>
      <c r="D1238" s="6">
        <f>Table2[[#This Row],[MntFishProducts]]</f>
        <v>0</v>
      </c>
      <c r="E1238" s="6">
        <f>Table2[[#This Row],[MntSweetProducts]]</f>
        <v>1</v>
      </c>
      <c r="F1238" s="6">
        <f>Table2[[#This Row],[MntGoldProds]]</f>
        <v>11</v>
      </c>
      <c r="G1238" s="8">
        <f>Table5[[#This Row],[Age]]</f>
        <v>38</v>
      </c>
      <c r="H1238" s="17" t="s">
        <v>31</v>
      </c>
      <c r="I1238" s="16" t="str">
        <f>IF(AND(People!$J1238&gt;=16,People!$J1238&lt;=25),"16-25",IF(AND(People!$J1238&gt;=26,People!$J1238&lt;=35),"26-35",IF(AND(People!$J1238&gt;=36,People!$J1238&lt;=45),"36-45",IF(AND(People!$J1238&gt;=46,People!$J1238&lt;=55),"46-55",IF(AND(People!$J1238&gt;=56,People!$J1238&lt;=65),"56-65",IF(AND(People!$J1238&gt;=66,People!$J1238&lt;=75),"66-75","ALL"))))))</f>
        <v>36-45</v>
      </c>
      <c r="J1238" t="str">
        <f>Table5[[#This Row],[Kid Home]]</f>
        <v>Yes</v>
      </c>
      <c r="K1238" t="str">
        <f>Table5[[#This Row],[TennHome]]</f>
        <v>No</v>
      </c>
    </row>
    <row r="1239" spans="1:11" ht="16.5" x14ac:dyDescent="0.3">
      <c r="A1239" s="4">
        <f>Table2[[#This Row],[MntWines]]</f>
        <v>303</v>
      </c>
      <c r="B1239" s="4">
        <f>Table2[[#This Row],[MntFruits]]</f>
        <v>0</v>
      </c>
      <c r="C1239" s="4">
        <f>Table2[[#This Row],[MntMeatProducts]]</f>
        <v>280</v>
      </c>
      <c r="D1239" s="4">
        <f>Table2[[#This Row],[MntFishProducts]]</f>
        <v>60</v>
      </c>
      <c r="E1239" s="4">
        <f>Table2[[#This Row],[MntSweetProducts]]</f>
        <v>147</v>
      </c>
      <c r="F1239" s="4">
        <f>Table2[[#This Row],[MntGoldProds]]</f>
        <v>15</v>
      </c>
      <c r="G1239" s="8">
        <f>Table5[[#This Row],[Age]]</f>
        <v>43</v>
      </c>
      <c r="H1239" s="2" t="s">
        <v>31</v>
      </c>
      <c r="I1239" s="16" t="str">
        <f>IF(AND(People!$J1239&gt;=16,People!$J1239&lt;=25),"16-25",IF(AND(People!$J1239&gt;=26,People!$J1239&lt;=35),"26-35",IF(AND(People!$J1239&gt;=36,People!$J1239&lt;=45),"36-45",IF(AND(People!$J1239&gt;=46,People!$J1239&lt;=55),"46-55",IF(AND(People!$J1239&gt;=56,People!$J1239&lt;=65),"56-65",IF(AND(People!$J1239&gt;=66,People!$J1239&lt;=75),"66-75","ALL"))))))</f>
        <v>36-45</v>
      </c>
      <c r="J1239" t="str">
        <f>Table5[[#This Row],[Kid Home]]</f>
        <v>Yes</v>
      </c>
      <c r="K1239" t="str">
        <f>Table5[[#This Row],[TennHome]]</f>
        <v>No</v>
      </c>
    </row>
    <row r="1240" spans="1:11" ht="16.5" x14ac:dyDescent="0.3">
      <c r="A1240" s="6">
        <f>Table2[[#This Row],[MntWines]]</f>
        <v>97</v>
      </c>
      <c r="B1240" s="6">
        <f>Table2[[#This Row],[MntFruits]]</f>
        <v>1</v>
      </c>
      <c r="C1240" s="6">
        <f>Table2[[#This Row],[MntMeatProducts]]</f>
        <v>19</v>
      </c>
      <c r="D1240" s="6">
        <f>Table2[[#This Row],[MntFishProducts]]</f>
        <v>2</v>
      </c>
      <c r="E1240" s="6">
        <f>Table2[[#This Row],[MntSweetProducts]]</f>
        <v>0</v>
      </c>
      <c r="F1240" s="6">
        <f>Table2[[#This Row],[MntGoldProds]]</f>
        <v>11</v>
      </c>
      <c r="G1240" s="8">
        <f>Table5[[#This Row],[Age]]</f>
        <v>58</v>
      </c>
      <c r="H1240" s="17" t="s">
        <v>33</v>
      </c>
      <c r="I1240" s="16" t="str">
        <f>IF(AND(People!$J1240&gt;=16,People!$J1240&lt;=25),"16-25",IF(AND(People!$J1240&gt;=26,People!$J1240&lt;=35),"26-35",IF(AND(People!$J1240&gt;=36,People!$J1240&lt;=45),"36-45",IF(AND(People!$J1240&gt;=46,People!$J1240&lt;=55),"46-55",IF(AND(People!$J1240&gt;=56,People!$J1240&lt;=65),"56-65",IF(AND(People!$J1240&gt;=66,People!$J1240&lt;=75),"66-75","ALL"))))))</f>
        <v>56-65</v>
      </c>
      <c r="J1240" t="str">
        <f>Table5[[#This Row],[Kid Home]]</f>
        <v>No</v>
      </c>
      <c r="K1240" t="str">
        <f>Table5[[#This Row],[TennHome]]</f>
        <v>Yes</v>
      </c>
    </row>
    <row r="1241" spans="1:11" ht="16.5" x14ac:dyDescent="0.3">
      <c r="A1241" s="4">
        <f>Table2[[#This Row],[MntWines]]</f>
        <v>997</v>
      </c>
      <c r="B1241" s="4">
        <f>Table2[[#This Row],[MntFruits]]</f>
        <v>15</v>
      </c>
      <c r="C1241" s="4">
        <f>Table2[[#This Row],[MntMeatProducts]]</f>
        <v>414</v>
      </c>
      <c r="D1241" s="4">
        <f>Table2[[#This Row],[MntFishProducts]]</f>
        <v>99</v>
      </c>
      <c r="E1241" s="4">
        <f>Table2[[#This Row],[MntSweetProducts]]</f>
        <v>30</v>
      </c>
      <c r="F1241" s="4">
        <f>Table2[[#This Row],[MntGoldProds]]</f>
        <v>76</v>
      </c>
      <c r="G1241" s="8">
        <f>Table5[[#This Row],[Age]]</f>
        <v>41</v>
      </c>
      <c r="H1241" s="2" t="s">
        <v>30</v>
      </c>
      <c r="I1241" s="16" t="str">
        <f>IF(AND(People!$J1241&gt;=16,People!$J1241&lt;=25),"16-25",IF(AND(People!$J1241&gt;=26,People!$J1241&lt;=35),"26-35",IF(AND(People!$J1241&gt;=36,People!$J1241&lt;=45),"36-45",IF(AND(People!$J1241&gt;=46,People!$J1241&lt;=55),"46-55",IF(AND(People!$J1241&gt;=56,People!$J1241&lt;=65),"56-65",IF(AND(People!$J1241&gt;=66,People!$J1241&lt;=75),"66-75","ALL"))))))</f>
        <v>36-45</v>
      </c>
      <c r="J1241" t="str">
        <f>Table5[[#This Row],[Kid Home]]</f>
        <v>No</v>
      </c>
      <c r="K1241" t="str">
        <f>Table5[[#This Row],[TennHome]]</f>
        <v>No</v>
      </c>
    </row>
    <row r="1242" spans="1:11" ht="16.5" x14ac:dyDescent="0.3">
      <c r="A1242" s="6">
        <f>Table2[[#This Row],[MntWines]]</f>
        <v>5</v>
      </c>
      <c r="B1242" s="6">
        <f>Table2[[#This Row],[MntFruits]]</f>
        <v>4</v>
      </c>
      <c r="C1242" s="6">
        <f>Table2[[#This Row],[MntMeatProducts]]</f>
        <v>13</v>
      </c>
      <c r="D1242" s="6">
        <f>Table2[[#This Row],[MntFishProducts]]</f>
        <v>8</v>
      </c>
      <c r="E1242" s="6">
        <f>Table2[[#This Row],[MntSweetProducts]]</f>
        <v>0</v>
      </c>
      <c r="F1242" s="6">
        <f>Table2[[#This Row],[MntGoldProds]]</f>
        <v>4</v>
      </c>
      <c r="G1242" s="8">
        <f>Table5[[#This Row],[Age]]</f>
        <v>24</v>
      </c>
      <c r="H1242" s="17" t="s">
        <v>30</v>
      </c>
      <c r="I1242" s="16" t="str">
        <f>IF(AND(People!$J1242&gt;=16,People!$J1242&lt;=25),"16-25",IF(AND(People!$J1242&gt;=26,People!$J1242&lt;=35),"26-35",IF(AND(People!$J1242&gt;=36,People!$J1242&lt;=45),"36-45",IF(AND(People!$J1242&gt;=46,People!$J1242&lt;=55),"46-55",IF(AND(People!$J1242&gt;=56,People!$J1242&lt;=65),"56-65",IF(AND(People!$J1242&gt;=66,People!$J1242&lt;=75),"66-75","ALL"))))))</f>
        <v>16-25</v>
      </c>
      <c r="J1242" t="str">
        <f>Table5[[#This Row],[Kid Home]]</f>
        <v>Yes</v>
      </c>
      <c r="K1242" t="str">
        <f>Table5[[#This Row],[TennHome]]</f>
        <v>No</v>
      </c>
    </row>
    <row r="1243" spans="1:11" ht="16.5" x14ac:dyDescent="0.3">
      <c r="A1243" s="4">
        <f>Table2[[#This Row],[MntWines]]</f>
        <v>95</v>
      </c>
      <c r="B1243" s="4">
        <f>Table2[[#This Row],[MntFruits]]</f>
        <v>11</v>
      </c>
      <c r="C1243" s="4">
        <f>Table2[[#This Row],[MntMeatProducts]]</f>
        <v>35</v>
      </c>
      <c r="D1243" s="4">
        <f>Table2[[#This Row],[MntFishProducts]]</f>
        <v>0</v>
      </c>
      <c r="E1243" s="4">
        <f>Table2[[#This Row],[MntSweetProducts]]</f>
        <v>4</v>
      </c>
      <c r="F1243" s="4">
        <f>Table2[[#This Row],[MntGoldProds]]</f>
        <v>7</v>
      </c>
      <c r="G1243" s="8">
        <f>Table5[[#This Row],[Age]]</f>
        <v>61</v>
      </c>
      <c r="H1243" s="2" t="s">
        <v>33</v>
      </c>
      <c r="I1243" s="16" t="str">
        <f>IF(AND(People!$J1243&gt;=16,People!$J1243&lt;=25),"16-25",IF(AND(People!$J1243&gt;=26,People!$J1243&lt;=35),"26-35",IF(AND(People!$J1243&gt;=36,People!$J1243&lt;=45),"36-45",IF(AND(People!$J1243&gt;=46,People!$J1243&lt;=55),"46-55",IF(AND(People!$J1243&gt;=56,People!$J1243&lt;=65),"56-65",IF(AND(People!$J1243&gt;=66,People!$J1243&lt;=75),"66-75","ALL"))))))</f>
        <v>56-65</v>
      </c>
      <c r="J1243" t="str">
        <f>Table5[[#This Row],[Kid Home]]</f>
        <v>Yes</v>
      </c>
      <c r="K1243" t="str">
        <f>Table5[[#This Row],[TennHome]]</f>
        <v>Yes</v>
      </c>
    </row>
    <row r="1244" spans="1:11" ht="16.5" x14ac:dyDescent="0.3">
      <c r="A1244" s="6">
        <f>Table2[[#This Row],[MntWines]]</f>
        <v>1</v>
      </c>
      <c r="B1244" s="6">
        <f>Table2[[#This Row],[MntFruits]]</f>
        <v>6</v>
      </c>
      <c r="C1244" s="6">
        <f>Table2[[#This Row],[MntMeatProducts]]</f>
        <v>2</v>
      </c>
      <c r="D1244" s="6">
        <f>Table2[[#This Row],[MntFishProducts]]</f>
        <v>3</v>
      </c>
      <c r="E1244" s="6">
        <f>Table2[[#This Row],[MntSweetProducts]]</f>
        <v>6</v>
      </c>
      <c r="F1244" s="6">
        <f>Table2[[#This Row],[MntGoldProds]]</f>
        <v>3</v>
      </c>
      <c r="G1244" s="8">
        <f>Table5[[#This Row],[Age]]</f>
        <v>30</v>
      </c>
      <c r="H1244" s="17" t="s">
        <v>30</v>
      </c>
      <c r="I1244" s="16" t="str">
        <f>IF(AND(People!$J1244&gt;=16,People!$J1244&lt;=25),"16-25",IF(AND(People!$J1244&gt;=26,People!$J1244&lt;=35),"26-35",IF(AND(People!$J1244&gt;=36,People!$J1244&lt;=45),"36-45",IF(AND(People!$J1244&gt;=46,People!$J1244&lt;=55),"46-55",IF(AND(People!$J1244&gt;=56,People!$J1244&lt;=65),"56-65",IF(AND(People!$J1244&gt;=66,People!$J1244&lt;=75),"66-75","ALL"))))))</f>
        <v>26-35</v>
      </c>
      <c r="J1244" t="str">
        <f>Table5[[#This Row],[Kid Home]]</f>
        <v>Yes</v>
      </c>
      <c r="K1244" t="str">
        <f>Table5[[#This Row],[TennHome]]</f>
        <v>No</v>
      </c>
    </row>
    <row r="1245" spans="1:11" ht="16.5" x14ac:dyDescent="0.3">
      <c r="A1245" s="4">
        <f>Table2[[#This Row],[MntWines]]</f>
        <v>46</v>
      </c>
      <c r="B1245" s="4">
        <f>Table2[[#This Row],[MntFruits]]</f>
        <v>1</v>
      </c>
      <c r="C1245" s="4">
        <f>Table2[[#This Row],[MntMeatProducts]]</f>
        <v>12</v>
      </c>
      <c r="D1245" s="4">
        <f>Table2[[#This Row],[MntFishProducts]]</f>
        <v>3</v>
      </c>
      <c r="E1245" s="4">
        <f>Table2[[#This Row],[MntSweetProducts]]</f>
        <v>0</v>
      </c>
      <c r="F1245" s="4">
        <f>Table2[[#This Row],[MntGoldProds]]</f>
        <v>9</v>
      </c>
      <c r="G1245" s="8">
        <f>Table5[[#This Row],[Age]]</f>
        <v>46</v>
      </c>
      <c r="H1245" s="2" t="s">
        <v>31</v>
      </c>
      <c r="I1245" s="16" t="str">
        <f>IF(AND(People!$J1245&gt;=16,People!$J1245&lt;=25),"16-25",IF(AND(People!$J1245&gt;=26,People!$J1245&lt;=35),"26-35",IF(AND(People!$J1245&gt;=36,People!$J1245&lt;=45),"36-45",IF(AND(People!$J1245&gt;=46,People!$J1245&lt;=55),"46-55",IF(AND(People!$J1245&gt;=56,People!$J1245&lt;=65),"56-65",IF(AND(People!$J1245&gt;=66,People!$J1245&lt;=75),"66-75","ALL"))))))</f>
        <v>46-55</v>
      </c>
      <c r="J1245" t="str">
        <f>Table5[[#This Row],[Kid Home]]</f>
        <v>Yes</v>
      </c>
      <c r="K1245" t="str">
        <f>Table5[[#This Row],[TennHome]]</f>
        <v>Yes</v>
      </c>
    </row>
    <row r="1246" spans="1:11" ht="16.5" x14ac:dyDescent="0.3">
      <c r="A1246" s="6">
        <f>Table2[[#This Row],[MntWines]]</f>
        <v>411</v>
      </c>
      <c r="B1246" s="6">
        <f>Table2[[#This Row],[MntFruits]]</f>
        <v>106</v>
      </c>
      <c r="C1246" s="6">
        <f>Table2[[#This Row],[MntMeatProducts]]</f>
        <v>147</v>
      </c>
      <c r="D1246" s="6">
        <f>Table2[[#This Row],[MntFishProducts]]</f>
        <v>54</v>
      </c>
      <c r="E1246" s="6">
        <f>Table2[[#This Row],[MntSweetProducts]]</f>
        <v>115</v>
      </c>
      <c r="F1246" s="6">
        <f>Table2[[#This Row],[MntGoldProds]]</f>
        <v>66</v>
      </c>
      <c r="G1246" s="8">
        <f>Table5[[#This Row],[Age]]</f>
        <v>52</v>
      </c>
      <c r="H1246" s="17" t="s">
        <v>31</v>
      </c>
      <c r="I1246" s="16" t="str">
        <f>IF(AND(People!$J1246&gt;=16,People!$J1246&lt;=25),"16-25",IF(AND(People!$J1246&gt;=26,People!$J1246&lt;=35),"26-35",IF(AND(People!$J1246&gt;=36,People!$J1246&lt;=45),"36-45",IF(AND(People!$J1246&gt;=46,People!$J1246&lt;=55),"46-55",IF(AND(People!$J1246&gt;=56,People!$J1246&lt;=65),"56-65",IF(AND(People!$J1246&gt;=66,People!$J1246&lt;=75),"66-75","ALL"))))))</f>
        <v>46-55</v>
      </c>
      <c r="J1246" t="str">
        <f>Table5[[#This Row],[Kid Home]]</f>
        <v>No</v>
      </c>
      <c r="K1246" t="str">
        <f>Table5[[#This Row],[TennHome]]</f>
        <v>Yes</v>
      </c>
    </row>
    <row r="1247" spans="1:11" ht="16.5" x14ac:dyDescent="0.3">
      <c r="A1247" s="4">
        <f>Table2[[#This Row],[MntWines]]</f>
        <v>244</v>
      </c>
      <c r="B1247" s="4">
        <f>Table2[[#This Row],[MntFruits]]</f>
        <v>51</v>
      </c>
      <c r="C1247" s="4">
        <f>Table2[[#This Row],[MntMeatProducts]]</f>
        <v>270</v>
      </c>
      <c r="D1247" s="4">
        <f>Table2[[#This Row],[MntFishProducts]]</f>
        <v>101</v>
      </c>
      <c r="E1247" s="4">
        <f>Table2[[#This Row],[MntSweetProducts]]</f>
        <v>0</v>
      </c>
      <c r="F1247" s="4">
        <f>Table2[[#This Row],[MntGoldProds]]</f>
        <v>45</v>
      </c>
      <c r="G1247" s="8">
        <f>Table5[[#This Row],[Age]]</f>
        <v>67</v>
      </c>
      <c r="H1247" s="2" t="s">
        <v>35</v>
      </c>
      <c r="I1247" s="16" t="str">
        <f>IF(AND(People!$J1247&gt;=16,People!$J1247&lt;=25),"16-25",IF(AND(People!$J1247&gt;=26,People!$J1247&lt;=35),"26-35",IF(AND(People!$J1247&gt;=36,People!$J1247&lt;=45),"36-45",IF(AND(People!$J1247&gt;=46,People!$J1247&lt;=55),"46-55",IF(AND(People!$J1247&gt;=56,People!$J1247&lt;=65),"56-65",IF(AND(People!$J1247&gt;=66,People!$J1247&lt;=75),"66-75","ALL"))))))</f>
        <v>66-75</v>
      </c>
      <c r="J1247" t="str">
        <f>Table5[[#This Row],[Kid Home]]</f>
        <v>No</v>
      </c>
      <c r="K1247" t="str">
        <f>Table5[[#This Row],[TennHome]]</f>
        <v>No</v>
      </c>
    </row>
    <row r="1248" spans="1:11" ht="16.5" x14ac:dyDescent="0.3">
      <c r="A1248" s="6">
        <f>Table2[[#This Row],[MntWines]]</f>
        <v>152</v>
      </c>
      <c r="B1248" s="6">
        <f>Table2[[#This Row],[MntFruits]]</f>
        <v>9</v>
      </c>
      <c r="C1248" s="6">
        <f>Table2[[#This Row],[MntMeatProducts]]</f>
        <v>121</v>
      </c>
      <c r="D1248" s="6">
        <f>Table2[[#This Row],[MntFishProducts]]</f>
        <v>12</v>
      </c>
      <c r="E1248" s="6">
        <f>Table2[[#This Row],[MntSweetProducts]]</f>
        <v>12</v>
      </c>
      <c r="F1248" s="6">
        <f>Table2[[#This Row],[MntGoldProds]]</f>
        <v>45</v>
      </c>
      <c r="G1248" s="8">
        <f>Table5[[#This Row],[Age]]</f>
        <v>34</v>
      </c>
      <c r="H1248" s="17" t="s">
        <v>30</v>
      </c>
      <c r="I1248" s="16" t="str">
        <f>IF(AND(People!$J1248&gt;=16,People!$J1248&lt;=25),"16-25",IF(AND(People!$J1248&gt;=26,People!$J1248&lt;=35),"26-35",IF(AND(People!$J1248&gt;=36,People!$J1248&lt;=45),"36-45",IF(AND(People!$J1248&gt;=46,People!$J1248&lt;=55),"46-55",IF(AND(People!$J1248&gt;=56,People!$J1248&lt;=65),"56-65",IF(AND(People!$J1248&gt;=66,People!$J1248&lt;=75),"66-75","ALL"))))))</f>
        <v>26-35</v>
      </c>
      <c r="J1248" t="str">
        <f>Table5[[#This Row],[Kid Home]]</f>
        <v>Yes</v>
      </c>
      <c r="K1248" t="str">
        <f>Table5[[#This Row],[TennHome]]</f>
        <v>No</v>
      </c>
    </row>
    <row r="1249" spans="1:11" ht="16.5" x14ac:dyDescent="0.3">
      <c r="A1249" s="4">
        <f>Table2[[#This Row],[MntWines]]</f>
        <v>1</v>
      </c>
      <c r="B1249" s="4">
        <f>Table2[[#This Row],[MntFruits]]</f>
        <v>1</v>
      </c>
      <c r="C1249" s="4">
        <f>Table2[[#This Row],[MntMeatProducts]]</f>
        <v>3</v>
      </c>
      <c r="D1249" s="4">
        <f>Table2[[#This Row],[MntFishProducts]]</f>
        <v>1</v>
      </c>
      <c r="E1249" s="4">
        <f>Table2[[#This Row],[MntSweetProducts]]</f>
        <v>1</v>
      </c>
      <c r="F1249" s="4">
        <f>Table2[[#This Row],[MntGoldProds]]</f>
        <v>1</v>
      </c>
      <c r="G1249" s="8">
        <f>Table5[[#This Row],[Age]]</f>
        <v>43</v>
      </c>
      <c r="H1249" s="2" t="s">
        <v>31</v>
      </c>
      <c r="I1249" s="16" t="str">
        <f>IF(AND(People!$J1249&gt;=16,People!$J1249&lt;=25),"16-25",IF(AND(People!$J1249&gt;=26,People!$J1249&lt;=35),"26-35",IF(AND(People!$J1249&gt;=36,People!$J1249&lt;=45),"36-45",IF(AND(People!$J1249&gt;=46,People!$J1249&lt;=55),"46-55",IF(AND(People!$J1249&gt;=56,People!$J1249&lt;=65),"56-65",IF(AND(People!$J1249&gt;=66,People!$J1249&lt;=75),"66-75","ALL"))))))</f>
        <v>36-45</v>
      </c>
      <c r="J1249" t="str">
        <f>Table5[[#This Row],[Kid Home]]</f>
        <v>No</v>
      </c>
      <c r="K1249" t="str">
        <f>Table5[[#This Row],[TennHome]]</f>
        <v>No</v>
      </c>
    </row>
    <row r="1250" spans="1:11" ht="16.5" x14ac:dyDescent="0.3">
      <c r="A1250" s="6">
        <f>Table2[[#This Row],[MntWines]]</f>
        <v>10</v>
      </c>
      <c r="B1250" s="6">
        <f>Table2[[#This Row],[MntFruits]]</f>
        <v>17</v>
      </c>
      <c r="C1250" s="6">
        <f>Table2[[#This Row],[MntMeatProducts]]</f>
        <v>18</v>
      </c>
      <c r="D1250" s="6">
        <f>Table2[[#This Row],[MntFishProducts]]</f>
        <v>8</v>
      </c>
      <c r="E1250" s="6">
        <f>Table2[[#This Row],[MntSweetProducts]]</f>
        <v>26</v>
      </c>
      <c r="F1250" s="6">
        <f>Table2[[#This Row],[MntGoldProds]]</f>
        <v>40</v>
      </c>
      <c r="G1250" s="8">
        <f>Table5[[#This Row],[Age]]</f>
        <v>20</v>
      </c>
      <c r="H1250" s="17" t="s">
        <v>31</v>
      </c>
      <c r="I1250" s="16" t="str">
        <f>IF(AND(People!$J1250&gt;=16,People!$J1250&lt;=25),"16-25",IF(AND(People!$J1250&gt;=26,People!$J1250&lt;=35),"26-35",IF(AND(People!$J1250&gt;=36,People!$J1250&lt;=45),"36-45",IF(AND(People!$J1250&gt;=46,People!$J1250&lt;=55),"46-55",IF(AND(People!$J1250&gt;=56,People!$J1250&lt;=65),"56-65",IF(AND(People!$J1250&gt;=66,People!$J1250&lt;=75),"66-75","ALL"))))))</f>
        <v>16-25</v>
      </c>
      <c r="J1250" t="str">
        <f>Table5[[#This Row],[Kid Home]]</f>
        <v>Yes</v>
      </c>
      <c r="K1250" t="str">
        <f>Table5[[#This Row],[TennHome]]</f>
        <v>No</v>
      </c>
    </row>
    <row r="1251" spans="1:11" ht="16.5" x14ac:dyDescent="0.3">
      <c r="A1251" s="4">
        <f>Table2[[#This Row],[MntWines]]</f>
        <v>12</v>
      </c>
      <c r="B1251" s="4">
        <f>Table2[[#This Row],[MntFruits]]</f>
        <v>0</v>
      </c>
      <c r="C1251" s="4">
        <f>Table2[[#This Row],[MntMeatProducts]]</f>
        <v>5</v>
      </c>
      <c r="D1251" s="4">
        <f>Table2[[#This Row],[MntFishProducts]]</f>
        <v>0</v>
      </c>
      <c r="E1251" s="4">
        <f>Table2[[#This Row],[MntSweetProducts]]</f>
        <v>0</v>
      </c>
      <c r="F1251" s="4">
        <f>Table2[[#This Row],[MntGoldProds]]</f>
        <v>4</v>
      </c>
      <c r="G1251" s="8">
        <f>Table5[[#This Row],[Age]]</f>
        <v>45</v>
      </c>
      <c r="H1251" s="2" t="s">
        <v>33</v>
      </c>
      <c r="I1251" s="16" t="str">
        <f>IF(AND(People!$J1251&gt;=16,People!$J1251&lt;=25),"16-25",IF(AND(People!$J1251&gt;=26,People!$J1251&lt;=35),"26-35",IF(AND(People!$J1251&gt;=36,People!$J1251&lt;=45),"36-45",IF(AND(People!$J1251&gt;=46,People!$J1251&lt;=55),"46-55",IF(AND(People!$J1251&gt;=56,People!$J1251&lt;=65),"56-65",IF(AND(People!$J1251&gt;=66,People!$J1251&lt;=75),"66-75","ALL"))))))</f>
        <v>36-45</v>
      </c>
      <c r="J1251" t="str">
        <f>Table5[[#This Row],[Kid Home]]</f>
        <v>Yes</v>
      </c>
      <c r="K1251" t="str">
        <f>Table5[[#This Row],[TennHome]]</f>
        <v>Yes</v>
      </c>
    </row>
    <row r="1252" spans="1:11" ht="16.5" x14ac:dyDescent="0.3">
      <c r="A1252" s="6">
        <f>Table2[[#This Row],[MntWines]]</f>
        <v>5</v>
      </c>
      <c r="B1252" s="6">
        <f>Table2[[#This Row],[MntFruits]]</f>
        <v>0</v>
      </c>
      <c r="C1252" s="6">
        <f>Table2[[#This Row],[MntMeatProducts]]</f>
        <v>4</v>
      </c>
      <c r="D1252" s="6">
        <f>Table2[[#This Row],[MntFishProducts]]</f>
        <v>0</v>
      </c>
      <c r="E1252" s="6">
        <f>Table2[[#This Row],[MntSweetProducts]]</f>
        <v>0</v>
      </c>
      <c r="F1252" s="6">
        <f>Table2[[#This Row],[MntGoldProds]]</f>
        <v>1</v>
      </c>
      <c r="G1252" s="8">
        <f>Table5[[#This Row],[Age]]</f>
        <v>41</v>
      </c>
      <c r="H1252" s="17" t="s">
        <v>33</v>
      </c>
      <c r="I1252" s="16" t="str">
        <f>IF(AND(People!$J1252&gt;=16,People!$J1252&lt;=25),"16-25",IF(AND(People!$J1252&gt;=26,People!$J1252&lt;=35),"26-35",IF(AND(People!$J1252&gt;=36,People!$J1252&lt;=45),"36-45",IF(AND(People!$J1252&gt;=46,People!$J1252&lt;=55),"46-55",IF(AND(People!$J1252&gt;=56,People!$J1252&lt;=65),"56-65",IF(AND(People!$J1252&gt;=66,People!$J1252&lt;=75),"66-75","ALL"))))))</f>
        <v>36-45</v>
      </c>
      <c r="J1252" t="str">
        <f>Table5[[#This Row],[Kid Home]]</f>
        <v>Yes</v>
      </c>
      <c r="K1252" t="str">
        <f>Table5[[#This Row],[TennHome]]</f>
        <v>No</v>
      </c>
    </row>
    <row r="1253" spans="1:11" ht="16.5" x14ac:dyDescent="0.3">
      <c r="A1253" s="4">
        <f>Table2[[#This Row],[MntWines]]</f>
        <v>790</v>
      </c>
      <c r="B1253" s="4">
        <f>Table2[[#This Row],[MntFruits]]</f>
        <v>19</v>
      </c>
      <c r="C1253" s="4">
        <f>Table2[[#This Row],[MntMeatProducts]]</f>
        <v>133</v>
      </c>
      <c r="D1253" s="4">
        <f>Table2[[#This Row],[MntFishProducts]]</f>
        <v>12</v>
      </c>
      <c r="E1253" s="4">
        <f>Table2[[#This Row],[MntSweetProducts]]</f>
        <v>0</v>
      </c>
      <c r="F1253" s="4">
        <f>Table2[[#This Row],[MntGoldProds]]</f>
        <v>19</v>
      </c>
      <c r="G1253" s="8">
        <f>Table5[[#This Row],[Age]]</f>
        <v>39</v>
      </c>
      <c r="H1253" s="2" t="s">
        <v>33</v>
      </c>
      <c r="I1253" s="16" t="str">
        <f>IF(AND(People!$J1253&gt;=16,People!$J1253&lt;=25),"16-25",IF(AND(People!$J1253&gt;=26,People!$J1253&lt;=35),"26-35",IF(AND(People!$J1253&gt;=36,People!$J1253&lt;=45),"36-45",IF(AND(People!$J1253&gt;=46,People!$J1253&lt;=55),"46-55",IF(AND(People!$J1253&gt;=56,People!$J1253&lt;=65),"56-65",IF(AND(People!$J1253&gt;=66,People!$J1253&lt;=75),"66-75","ALL"))))))</f>
        <v>36-45</v>
      </c>
      <c r="J1253" t="str">
        <f>Table5[[#This Row],[Kid Home]]</f>
        <v>No</v>
      </c>
      <c r="K1253" t="str">
        <f>Table5[[#This Row],[TennHome]]</f>
        <v>Yes</v>
      </c>
    </row>
    <row r="1254" spans="1:11" ht="16.5" x14ac:dyDescent="0.3">
      <c r="A1254" s="6">
        <f>Table2[[#This Row],[MntWines]]</f>
        <v>882</v>
      </c>
      <c r="B1254" s="6">
        <f>Table2[[#This Row],[MntFruits]]</f>
        <v>29</v>
      </c>
      <c r="C1254" s="6">
        <f>Table2[[#This Row],[MntMeatProducts]]</f>
        <v>514</v>
      </c>
      <c r="D1254" s="6">
        <f>Table2[[#This Row],[MntFishProducts]]</f>
        <v>38</v>
      </c>
      <c r="E1254" s="6">
        <f>Table2[[#This Row],[MntSweetProducts]]</f>
        <v>29</v>
      </c>
      <c r="F1254" s="6">
        <f>Table2[[#This Row],[MntGoldProds]]</f>
        <v>44</v>
      </c>
      <c r="G1254" s="8">
        <f>Table5[[#This Row],[Age]]</f>
        <v>48</v>
      </c>
      <c r="H1254" s="17" t="s">
        <v>33</v>
      </c>
      <c r="I1254" s="16" t="str">
        <f>IF(AND(People!$J1254&gt;=16,People!$J1254&lt;=25),"16-25",IF(AND(People!$J1254&gt;=26,People!$J1254&lt;=35),"26-35",IF(AND(People!$J1254&gt;=36,People!$J1254&lt;=45),"36-45",IF(AND(People!$J1254&gt;=46,People!$J1254&lt;=55),"46-55",IF(AND(People!$J1254&gt;=56,People!$J1254&lt;=65),"56-65",IF(AND(People!$J1254&gt;=66,People!$J1254&lt;=75),"66-75","ALL"))))))</f>
        <v>46-55</v>
      </c>
      <c r="J1254" t="str">
        <f>Table5[[#This Row],[Kid Home]]</f>
        <v>No</v>
      </c>
      <c r="K1254" t="str">
        <f>Table5[[#This Row],[TennHome]]</f>
        <v>No</v>
      </c>
    </row>
    <row r="1255" spans="1:11" ht="16.5" x14ac:dyDescent="0.3">
      <c r="A1255" s="4">
        <f>Table2[[#This Row],[MntWines]]</f>
        <v>615</v>
      </c>
      <c r="B1255" s="4">
        <f>Table2[[#This Row],[MntFruits]]</f>
        <v>28</v>
      </c>
      <c r="C1255" s="4">
        <f>Table2[[#This Row],[MntMeatProducts]]</f>
        <v>259</v>
      </c>
      <c r="D1255" s="4">
        <f>Table2[[#This Row],[MntFishProducts]]</f>
        <v>12</v>
      </c>
      <c r="E1255" s="4">
        <f>Table2[[#This Row],[MntSweetProducts]]</f>
        <v>48</v>
      </c>
      <c r="F1255" s="4">
        <f>Table2[[#This Row],[MntGoldProds]]</f>
        <v>30</v>
      </c>
      <c r="G1255" s="8">
        <f>Table5[[#This Row],[Age]]</f>
        <v>61</v>
      </c>
      <c r="H1255" s="2" t="s">
        <v>33</v>
      </c>
      <c r="I1255" s="16" t="str">
        <f>IF(AND(People!$J1255&gt;=16,People!$J1255&lt;=25),"16-25",IF(AND(People!$J1255&gt;=26,People!$J1255&lt;=35),"26-35",IF(AND(People!$J1255&gt;=36,People!$J1255&lt;=45),"36-45",IF(AND(People!$J1255&gt;=46,People!$J1255&lt;=55),"46-55",IF(AND(People!$J1255&gt;=56,People!$J1255&lt;=65),"56-65",IF(AND(People!$J1255&gt;=66,People!$J1255&lt;=75),"66-75","ALL"))))))</f>
        <v>56-65</v>
      </c>
      <c r="J1255" t="str">
        <f>Table5[[#This Row],[Kid Home]]</f>
        <v>No</v>
      </c>
      <c r="K1255" t="str">
        <f>Table5[[#This Row],[TennHome]]</f>
        <v>Yes</v>
      </c>
    </row>
    <row r="1256" spans="1:11" ht="16.5" x14ac:dyDescent="0.3">
      <c r="A1256" s="6">
        <f>Table2[[#This Row],[MntWines]]</f>
        <v>1004</v>
      </c>
      <c r="B1256" s="6">
        <f>Table2[[#This Row],[MntFruits]]</f>
        <v>59</v>
      </c>
      <c r="C1256" s="6">
        <f>Table2[[#This Row],[MntMeatProducts]]</f>
        <v>265</v>
      </c>
      <c r="D1256" s="6">
        <f>Table2[[#This Row],[MntFishProducts]]</f>
        <v>115</v>
      </c>
      <c r="E1256" s="6">
        <f>Table2[[#This Row],[MntSweetProducts]]</f>
        <v>59</v>
      </c>
      <c r="F1256" s="6">
        <f>Table2[[#This Row],[MntGoldProds]]</f>
        <v>27</v>
      </c>
      <c r="G1256" s="8">
        <f>Table5[[#This Row],[Age]]</f>
        <v>46</v>
      </c>
      <c r="H1256" s="17" t="s">
        <v>35</v>
      </c>
      <c r="I1256" s="16" t="str">
        <f>IF(AND(People!$J1256&gt;=16,People!$J1256&lt;=25),"16-25",IF(AND(People!$J1256&gt;=26,People!$J1256&lt;=35),"26-35",IF(AND(People!$J1256&gt;=36,People!$J1256&lt;=45),"36-45",IF(AND(People!$J1256&gt;=46,People!$J1256&lt;=55),"46-55",IF(AND(People!$J1256&gt;=56,People!$J1256&lt;=65),"56-65",IF(AND(People!$J1256&gt;=66,People!$J1256&lt;=75),"66-75","ALL"))))))</f>
        <v>46-55</v>
      </c>
      <c r="J1256" t="str">
        <f>Table5[[#This Row],[Kid Home]]</f>
        <v>No</v>
      </c>
      <c r="K1256" t="str">
        <f>Table5[[#This Row],[TennHome]]</f>
        <v>Yes</v>
      </c>
    </row>
    <row r="1257" spans="1:11" ht="16.5" x14ac:dyDescent="0.3">
      <c r="A1257" s="4">
        <f>Table2[[#This Row],[MntWines]]</f>
        <v>133</v>
      </c>
      <c r="B1257" s="4">
        <f>Table2[[#This Row],[MntFruits]]</f>
        <v>27</v>
      </c>
      <c r="C1257" s="4">
        <f>Table2[[#This Row],[MntMeatProducts]]</f>
        <v>421</v>
      </c>
      <c r="D1257" s="4">
        <f>Table2[[#This Row],[MntFishProducts]]</f>
        <v>13</v>
      </c>
      <c r="E1257" s="4">
        <f>Table2[[#This Row],[MntSweetProducts]]</f>
        <v>195</v>
      </c>
      <c r="F1257" s="4">
        <f>Table2[[#This Row],[MntGoldProds]]</f>
        <v>71</v>
      </c>
      <c r="G1257" s="8">
        <f>Table5[[#This Row],[Age]]</f>
        <v>41</v>
      </c>
      <c r="H1257" s="2" t="s">
        <v>33</v>
      </c>
      <c r="I1257" s="16" t="str">
        <f>IF(AND(People!$J1257&gt;=16,People!$J1257&lt;=25),"16-25",IF(AND(People!$J1257&gt;=26,People!$J1257&lt;=35),"26-35",IF(AND(People!$J1257&gt;=36,People!$J1257&lt;=45),"36-45",IF(AND(People!$J1257&gt;=46,People!$J1257&lt;=55),"46-55",IF(AND(People!$J1257&gt;=56,People!$J1257&lt;=65),"56-65",IF(AND(People!$J1257&gt;=66,People!$J1257&lt;=75),"66-75","ALL"))))))</f>
        <v>36-45</v>
      </c>
      <c r="J1257" t="str">
        <f>Table5[[#This Row],[Kid Home]]</f>
        <v>No</v>
      </c>
      <c r="K1257" t="str">
        <f>Table5[[#This Row],[TennHome]]</f>
        <v>Yes</v>
      </c>
    </row>
    <row r="1258" spans="1:11" ht="16.5" x14ac:dyDescent="0.3">
      <c r="A1258" s="6">
        <f>Table2[[#This Row],[MntWines]]</f>
        <v>595</v>
      </c>
      <c r="B1258" s="6">
        <f>Table2[[#This Row],[MntFruits]]</f>
        <v>23</v>
      </c>
      <c r="C1258" s="6">
        <f>Table2[[#This Row],[MntMeatProducts]]</f>
        <v>123</v>
      </c>
      <c r="D1258" s="6">
        <f>Table2[[#This Row],[MntFishProducts]]</f>
        <v>10</v>
      </c>
      <c r="E1258" s="6">
        <f>Table2[[#This Row],[MntSweetProducts]]</f>
        <v>23</v>
      </c>
      <c r="F1258" s="6">
        <f>Table2[[#This Row],[MntGoldProds]]</f>
        <v>154</v>
      </c>
      <c r="G1258" s="8">
        <f>Table5[[#This Row],[Age]]</f>
        <v>50</v>
      </c>
      <c r="H1258" s="17" t="s">
        <v>33</v>
      </c>
      <c r="I1258" s="16" t="str">
        <f>IF(AND(People!$J1258&gt;=16,People!$J1258&lt;=25),"16-25",IF(AND(People!$J1258&gt;=26,People!$J1258&lt;=35),"26-35",IF(AND(People!$J1258&gt;=36,People!$J1258&lt;=45),"36-45",IF(AND(People!$J1258&gt;=46,People!$J1258&lt;=55),"46-55",IF(AND(People!$J1258&gt;=56,People!$J1258&lt;=65),"56-65",IF(AND(People!$J1258&gt;=66,People!$J1258&lt;=75),"66-75","ALL"))))))</f>
        <v>46-55</v>
      </c>
      <c r="J1258" t="str">
        <f>Table5[[#This Row],[Kid Home]]</f>
        <v>No</v>
      </c>
      <c r="K1258" t="str">
        <f>Table5[[#This Row],[TennHome]]</f>
        <v>Yes</v>
      </c>
    </row>
    <row r="1259" spans="1:11" ht="16.5" x14ac:dyDescent="0.3">
      <c r="A1259" s="4">
        <f>Table2[[#This Row],[MntWines]]</f>
        <v>293</v>
      </c>
      <c r="B1259" s="4">
        <f>Table2[[#This Row],[MntFruits]]</f>
        <v>0</v>
      </c>
      <c r="C1259" s="4">
        <f>Table2[[#This Row],[MntMeatProducts]]</f>
        <v>87</v>
      </c>
      <c r="D1259" s="4">
        <f>Table2[[#This Row],[MntFishProducts]]</f>
        <v>4</v>
      </c>
      <c r="E1259" s="4">
        <f>Table2[[#This Row],[MntSweetProducts]]</f>
        <v>11</v>
      </c>
      <c r="F1259" s="4">
        <f>Table2[[#This Row],[MntGoldProds]]</f>
        <v>23</v>
      </c>
      <c r="G1259" s="8">
        <f>Table5[[#This Row],[Age]]</f>
        <v>42</v>
      </c>
      <c r="H1259" s="2" t="s">
        <v>33</v>
      </c>
      <c r="I1259" s="16" t="str">
        <f>IF(AND(People!$J1259&gt;=16,People!$J1259&lt;=25),"16-25",IF(AND(People!$J1259&gt;=26,People!$J1259&lt;=35),"26-35",IF(AND(People!$J1259&gt;=36,People!$J1259&lt;=45),"36-45",IF(AND(People!$J1259&gt;=46,People!$J1259&lt;=55),"46-55",IF(AND(People!$J1259&gt;=56,People!$J1259&lt;=65),"56-65",IF(AND(People!$J1259&gt;=66,People!$J1259&lt;=75),"66-75","ALL"))))))</f>
        <v>36-45</v>
      </c>
      <c r="J1259" t="str">
        <f>Table5[[#This Row],[Kid Home]]</f>
        <v>Yes</v>
      </c>
      <c r="K1259" t="str">
        <f>Table5[[#This Row],[TennHome]]</f>
        <v>Yes</v>
      </c>
    </row>
    <row r="1260" spans="1:11" ht="16.5" x14ac:dyDescent="0.3">
      <c r="A1260" s="6">
        <f>Table2[[#This Row],[MntWines]]</f>
        <v>313</v>
      </c>
      <c r="B1260" s="6">
        <f>Table2[[#This Row],[MntFruits]]</f>
        <v>15</v>
      </c>
      <c r="C1260" s="6">
        <f>Table2[[#This Row],[MntMeatProducts]]</f>
        <v>47</v>
      </c>
      <c r="D1260" s="6">
        <f>Table2[[#This Row],[MntFishProducts]]</f>
        <v>20</v>
      </c>
      <c r="E1260" s="6">
        <f>Table2[[#This Row],[MntSweetProducts]]</f>
        <v>0</v>
      </c>
      <c r="F1260" s="6">
        <f>Table2[[#This Row],[MntGoldProds]]</f>
        <v>192</v>
      </c>
      <c r="G1260" s="8">
        <f>Table5[[#This Row],[Age]]</f>
        <v>57</v>
      </c>
      <c r="H1260" s="17" t="s">
        <v>33</v>
      </c>
      <c r="I1260" s="16" t="str">
        <f>IF(AND(People!$J1260&gt;=16,People!$J1260&lt;=25),"16-25",IF(AND(People!$J1260&gt;=26,People!$J1260&lt;=35),"26-35",IF(AND(People!$J1260&gt;=36,People!$J1260&lt;=45),"36-45",IF(AND(People!$J1260&gt;=46,People!$J1260&lt;=55),"46-55",IF(AND(People!$J1260&gt;=56,People!$J1260&lt;=65),"56-65",IF(AND(People!$J1260&gt;=66,People!$J1260&lt;=75),"66-75","ALL"))))))</f>
        <v>56-65</v>
      </c>
      <c r="J1260" t="str">
        <f>Table5[[#This Row],[Kid Home]]</f>
        <v>No</v>
      </c>
      <c r="K1260" t="str">
        <f>Table5[[#This Row],[TennHome]]</f>
        <v>Yes</v>
      </c>
    </row>
    <row r="1261" spans="1:11" ht="16.5" x14ac:dyDescent="0.3">
      <c r="A1261" s="4">
        <f>Table2[[#This Row],[MntWines]]</f>
        <v>151</v>
      </c>
      <c r="B1261" s="4">
        <f>Table2[[#This Row],[MntFruits]]</f>
        <v>81</v>
      </c>
      <c r="C1261" s="4">
        <f>Table2[[#This Row],[MntMeatProducts]]</f>
        <v>86</v>
      </c>
      <c r="D1261" s="4">
        <f>Table2[[#This Row],[MntFishProducts]]</f>
        <v>168</v>
      </c>
      <c r="E1261" s="4">
        <f>Table2[[#This Row],[MntSweetProducts]]</f>
        <v>91</v>
      </c>
      <c r="F1261" s="4">
        <f>Table2[[#This Row],[MntGoldProds]]</f>
        <v>64</v>
      </c>
      <c r="G1261" s="8">
        <f>Table5[[#This Row],[Age]]</f>
        <v>39</v>
      </c>
      <c r="H1261" s="2" t="s">
        <v>31</v>
      </c>
      <c r="I1261" s="16" t="str">
        <f>IF(AND(People!$J1261&gt;=16,People!$J1261&lt;=25),"16-25",IF(AND(People!$J1261&gt;=26,People!$J1261&lt;=35),"26-35",IF(AND(People!$J1261&gt;=36,People!$J1261&lt;=45),"36-45",IF(AND(People!$J1261&gt;=46,People!$J1261&lt;=55),"46-55",IF(AND(People!$J1261&gt;=56,People!$J1261&lt;=65),"56-65",IF(AND(People!$J1261&gt;=66,People!$J1261&lt;=75),"66-75","ALL"))))))</f>
        <v>36-45</v>
      </c>
      <c r="J1261" t="str">
        <f>Table5[[#This Row],[Kid Home]]</f>
        <v>No</v>
      </c>
      <c r="K1261" t="str">
        <f>Table5[[#This Row],[TennHome]]</f>
        <v>Yes</v>
      </c>
    </row>
    <row r="1262" spans="1:11" ht="16.5" x14ac:dyDescent="0.3">
      <c r="A1262" s="6">
        <f>Table2[[#This Row],[MntWines]]</f>
        <v>15</v>
      </c>
      <c r="B1262" s="6">
        <f>Table2[[#This Row],[MntFruits]]</f>
        <v>0</v>
      </c>
      <c r="C1262" s="6">
        <f>Table2[[#This Row],[MntMeatProducts]]</f>
        <v>2</v>
      </c>
      <c r="D1262" s="6">
        <f>Table2[[#This Row],[MntFishProducts]]</f>
        <v>0</v>
      </c>
      <c r="E1262" s="6">
        <f>Table2[[#This Row],[MntSweetProducts]]</f>
        <v>0</v>
      </c>
      <c r="F1262" s="6">
        <f>Table2[[#This Row],[MntGoldProds]]</f>
        <v>6</v>
      </c>
      <c r="G1262" s="8">
        <f>Table5[[#This Row],[Age]]</f>
        <v>38</v>
      </c>
      <c r="H1262" s="17" t="s">
        <v>35</v>
      </c>
      <c r="I1262" s="16" t="str">
        <f>IF(AND(People!$J1262&gt;=16,People!$J1262&lt;=25),"16-25",IF(AND(People!$J1262&gt;=26,People!$J1262&lt;=35),"26-35",IF(AND(People!$J1262&gt;=36,People!$J1262&lt;=45),"36-45",IF(AND(People!$J1262&gt;=46,People!$J1262&lt;=55),"46-55",IF(AND(People!$J1262&gt;=56,People!$J1262&lt;=65),"56-65",IF(AND(People!$J1262&gt;=66,People!$J1262&lt;=75),"66-75","ALL"))))))</f>
        <v>36-45</v>
      </c>
      <c r="J1262" t="str">
        <f>Table5[[#This Row],[Kid Home]]</f>
        <v>Yes</v>
      </c>
      <c r="K1262" t="str">
        <f>Table5[[#This Row],[TennHome]]</f>
        <v>Yes</v>
      </c>
    </row>
    <row r="1263" spans="1:11" ht="16.5" x14ac:dyDescent="0.3">
      <c r="A1263" s="4">
        <f>Table2[[#This Row],[MntWines]]</f>
        <v>736</v>
      </c>
      <c r="B1263" s="4">
        <f>Table2[[#This Row],[MntFruits]]</f>
        <v>63</v>
      </c>
      <c r="C1263" s="4">
        <f>Table2[[#This Row],[MntMeatProducts]]</f>
        <v>946</v>
      </c>
      <c r="D1263" s="4">
        <f>Table2[[#This Row],[MntFishProducts]]</f>
        <v>219</v>
      </c>
      <c r="E1263" s="4">
        <f>Table2[[#This Row],[MntSweetProducts]]</f>
        <v>189</v>
      </c>
      <c r="F1263" s="4">
        <f>Table2[[#This Row],[MntGoldProds]]</f>
        <v>126</v>
      </c>
      <c r="G1263" s="8">
        <f>Table5[[#This Row],[Age]]</f>
        <v>44</v>
      </c>
      <c r="H1263" s="2" t="s">
        <v>35</v>
      </c>
      <c r="I1263" s="16" t="str">
        <f>IF(AND(People!$J1263&gt;=16,People!$J1263&lt;=25),"16-25",IF(AND(People!$J1263&gt;=26,People!$J1263&lt;=35),"26-35",IF(AND(People!$J1263&gt;=36,People!$J1263&lt;=45),"36-45",IF(AND(People!$J1263&gt;=46,People!$J1263&lt;=55),"46-55",IF(AND(People!$J1263&gt;=56,People!$J1263&lt;=65),"56-65",IF(AND(People!$J1263&gt;=66,People!$J1263&lt;=75),"66-75","ALL"))))))</f>
        <v>36-45</v>
      </c>
      <c r="J1263" t="str">
        <f>Table5[[#This Row],[Kid Home]]</f>
        <v>No</v>
      </c>
      <c r="K1263" t="str">
        <f>Table5[[#This Row],[TennHome]]</f>
        <v>No</v>
      </c>
    </row>
    <row r="1264" spans="1:11" ht="16.5" x14ac:dyDescent="0.3">
      <c r="A1264" s="6">
        <f>Table2[[#This Row],[MntWines]]</f>
        <v>15</v>
      </c>
      <c r="B1264" s="6">
        <f>Table2[[#This Row],[MntFruits]]</f>
        <v>0</v>
      </c>
      <c r="C1264" s="6">
        <f>Table2[[#This Row],[MntMeatProducts]]</f>
        <v>8</v>
      </c>
      <c r="D1264" s="6">
        <f>Table2[[#This Row],[MntFishProducts]]</f>
        <v>4</v>
      </c>
      <c r="E1264" s="6">
        <f>Table2[[#This Row],[MntSweetProducts]]</f>
        <v>2</v>
      </c>
      <c r="F1264" s="6">
        <f>Table2[[#This Row],[MntGoldProds]]</f>
        <v>20</v>
      </c>
      <c r="G1264" s="8">
        <f>Table5[[#This Row],[Age]]</f>
        <v>41</v>
      </c>
      <c r="H1264" s="17" t="s">
        <v>31</v>
      </c>
      <c r="I1264" s="16" t="str">
        <f>IF(AND(People!$J1264&gt;=16,People!$J1264&lt;=25),"16-25",IF(AND(People!$J1264&gt;=26,People!$J1264&lt;=35),"26-35",IF(AND(People!$J1264&gt;=36,People!$J1264&lt;=45),"36-45",IF(AND(People!$J1264&gt;=46,People!$J1264&lt;=55),"46-55",IF(AND(People!$J1264&gt;=56,People!$J1264&lt;=65),"56-65",IF(AND(People!$J1264&gt;=66,People!$J1264&lt;=75),"66-75","ALL"))))))</f>
        <v>36-45</v>
      </c>
      <c r="J1264" t="str">
        <f>Table5[[#This Row],[Kid Home]]</f>
        <v>Yes</v>
      </c>
      <c r="K1264" t="str">
        <f>Table5[[#This Row],[TennHome]]</f>
        <v>Yes</v>
      </c>
    </row>
    <row r="1265" spans="1:11" ht="16.5" x14ac:dyDescent="0.3">
      <c r="A1265" s="4">
        <f>Table2[[#This Row],[MntWines]]</f>
        <v>982</v>
      </c>
      <c r="B1265" s="4">
        <f>Table2[[#This Row],[MntFruits]]</f>
        <v>17</v>
      </c>
      <c r="C1265" s="4">
        <f>Table2[[#This Row],[MntMeatProducts]]</f>
        <v>672</v>
      </c>
      <c r="D1265" s="4">
        <f>Table2[[#This Row],[MntFishProducts]]</f>
        <v>23</v>
      </c>
      <c r="E1265" s="4">
        <f>Table2[[#This Row],[MntSweetProducts]]</f>
        <v>34</v>
      </c>
      <c r="F1265" s="4">
        <f>Table2[[#This Row],[MntGoldProds]]</f>
        <v>51</v>
      </c>
      <c r="G1265" s="8">
        <f>Table5[[#This Row],[Age]]</f>
        <v>30</v>
      </c>
      <c r="H1265" s="2" t="s">
        <v>33</v>
      </c>
      <c r="I1265" s="16" t="str">
        <f>IF(AND(People!$J1265&gt;=16,People!$J1265&lt;=25),"16-25",IF(AND(People!$J1265&gt;=26,People!$J1265&lt;=35),"26-35",IF(AND(People!$J1265&gt;=36,People!$J1265&lt;=45),"36-45",IF(AND(People!$J1265&gt;=46,People!$J1265&lt;=55),"46-55",IF(AND(People!$J1265&gt;=56,People!$J1265&lt;=65),"56-65",IF(AND(People!$J1265&gt;=66,People!$J1265&lt;=75),"66-75","ALL"))))))</f>
        <v>26-35</v>
      </c>
      <c r="J1265" t="str">
        <f>Table5[[#This Row],[Kid Home]]</f>
        <v>No</v>
      </c>
      <c r="K1265" t="str">
        <f>Table5[[#This Row],[TennHome]]</f>
        <v>No</v>
      </c>
    </row>
    <row r="1266" spans="1:11" ht="16.5" x14ac:dyDescent="0.3">
      <c r="A1266" s="6">
        <f>Table2[[#This Row],[MntWines]]</f>
        <v>1142</v>
      </c>
      <c r="B1266" s="6">
        <f>Table2[[#This Row],[MntFruits]]</f>
        <v>51</v>
      </c>
      <c r="C1266" s="6">
        <f>Table2[[#This Row],[MntMeatProducts]]</f>
        <v>415</v>
      </c>
      <c r="D1266" s="6">
        <f>Table2[[#This Row],[MntFishProducts]]</f>
        <v>90</v>
      </c>
      <c r="E1266" s="6">
        <f>Table2[[#This Row],[MntSweetProducts]]</f>
        <v>69</v>
      </c>
      <c r="F1266" s="6">
        <f>Table2[[#This Row],[MntGoldProds]]</f>
        <v>37</v>
      </c>
      <c r="G1266" s="8">
        <f>Table5[[#This Row],[Age]]</f>
        <v>31</v>
      </c>
      <c r="H1266" s="17" t="s">
        <v>30</v>
      </c>
      <c r="I1266" s="16" t="str">
        <f>IF(AND(People!$J1266&gt;=16,People!$J1266&lt;=25),"16-25",IF(AND(People!$J1266&gt;=26,People!$J1266&lt;=35),"26-35",IF(AND(People!$J1266&gt;=36,People!$J1266&lt;=45),"36-45",IF(AND(People!$J1266&gt;=46,People!$J1266&lt;=55),"46-55",IF(AND(People!$J1266&gt;=56,People!$J1266&lt;=65),"56-65",IF(AND(People!$J1266&gt;=66,People!$J1266&lt;=75),"66-75","ALL"))))))</f>
        <v>26-35</v>
      </c>
      <c r="J1266" t="str">
        <f>Table5[[#This Row],[Kid Home]]</f>
        <v>No</v>
      </c>
      <c r="K1266" t="str">
        <f>Table5[[#This Row],[TennHome]]</f>
        <v>No</v>
      </c>
    </row>
    <row r="1267" spans="1:11" ht="16.5" x14ac:dyDescent="0.3">
      <c r="A1267" s="4">
        <f>Table2[[#This Row],[MntWines]]</f>
        <v>28</v>
      </c>
      <c r="B1267" s="4">
        <f>Table2[[#This Row],[MntFruits]]</f>
        <v>0</v>
      </c>
      <c r="C1267" s="4">
        <f>Table2[[#This Row],[MntMeatProducts]]</f>
        <v>11</v>
      </c>
      <c r="D1267" s="4">
        <f>Table2[[#This Row],[MntFishProducts]]</f>
        <v>0</v>
      </c>
      <c r="E1267" s="4">
        <f>Table2[[#This Row],[MntSweetProducts]]</f>
        <v>0</v>
      </c>
      <c r="F1267" s="4">
        <f>Table2[[#This Row],[MntGoldProds]]</f>
        <v>9</v>
      </c>
      <c r="G1267" s="8">
        <f>Table5[[#This Row],[Age]]</f>
        <v>53</v>
      </c>
      <c r="H1267" s="2" t="s">
        <v>35</v>
      </c>
      <c r="I1267" s="16" t="str">
        <f>IF(AND(People!$J1267&gt;=16,People!$J1267&lt;=25),"16-25",IF(AND(People!$J1267&gt;=26,People!$J1267&lt;=35),"26-35",IF(AND(People!$J1267&gt;=36,People!$J1267&lt;=45),"36-45",IF(AND(People!$J1267&gt;=46,People!$J1267&lt;=55),"46-55",IF(AND(People!$J1267&gt;=56,People!$J1267&lt;=65),"56-65",IF(AND(People!$J1267&gt;=66,People!$J1267&lt;=75),"66-75","ALL"))))))</f>
        <v>46-55</v>
      </c>
      <c r="J1267" t="str">
        <f>Table5[[#This Row],[Kid Home]]</f>
        <v>Yes</v>
      </c>
      <c r="K1267" t="str">
        <f>Table5[[#This Row],[TennHome]]</f>
        <v>Yes</v>
      </c>
    </row>
    <row r="1268" spans="1:11" ht="16.5" x14ac:dyDescent="0.3">
      <c r="A1268" s="6">
        <f>Table2[[#This Row],[MntWines]]</f>
        <v>46</v>
      </c>
      <c r="B1268" s="6">
        <f>Table2[[#This Row],[MntFruits]]</f>
        <v>0</v>
      </c>
      <c r="C1268" s="6">
        <f>Table2[[#This Row],[MntMeatProducts]]</f>
        <v>12</v>
      </c>
      <c r="D1268" s="6">
        <f>Table2[[#This Row],[MntFishProducts]]</f>
        <v>0</v>
      </c>
      <c r="E1268" s="6">
        <f>Table2[[#This Row],[MntSweetProducts]]</f>
        <v>2</v>
      </c>
      <c r="F1268" s="6">
        <f>Table2[[#This Row],[MntGoldProds]]</f>
        <v>23</v>
      </c>
      <c r="G1268" s="8">
        <f>Table5[[#This Row],[Age]]</f>
        <v>62</v>
      </c>
      <c r="H1268" s="17" t="s">
        <v>33</v>
      </c>
      <c r="I1268" s="16" t="str">
        <f>IF(AND(People!$J1268&gt;=16,People!$J1268&lt;=25),"16-25",IF(AND(People!$J1268&gt;=26,People!$J1268&lt;=35),"26-35",IF(AND(People!$J1268&gt;=36,People!$J1268&lt;=45),"36-45",IF(AND(People!$J1268&gt;=46,People!$J1268&lt;=55),"46-55",IF(AND(People!$J1268&gt;=56,People!$J1268&lt;=65),"56-65",IF(AND(People!$J1268&gt;=66,People!$J1268&lt;=75),"66-75","ALL"))))))</f>
        <v>56-65</v>
      </c>
      <c r="J1268" t="str">
        <f>Table5[[#This Row],[Kid Home]]</f>
        <v>Yes</v>
      </c>
      <c r="K1268" t="str">
        <f>Table5[[#This Row],[TennHome]]</f>
        <v>Yes</v>
      </c>
    </row>
    <row r="1269" spans="1:11" ht="16.5" x14ac:dyDescent="0.3">
      <c r="A1269" s="4">
        <f>Table2[[#This Row],[MntWines]]</f>
        <v>897</v>
      </c>
      <c r="B1269" s="4">
        <f>Table2[[#This Row],[MntFruits]]</f>
        <v>161</v>
      </c>
      <c r="C1269" s="4">
        <f>Table2[[#This Row],[MntMeatProducts]]</f>
        <v>430</v>
      </c>
      <c r="D1269" s="4">
        <f>Table2[[#This Row],[MntFishProducts]]</f>
        <v>186</v>
      </c>
      <c r="E1269" s="4">
        <f>Table2[[#This Row],[MntSweetProducts]]</f>
        <v>161</v>
      </c>
      <c r="F1269" s="4">
        <f>Table2[[#This Row],[MntGoldProds]]</f>
        <v>27</v>
      </c>
      <c r="G1269" s="8">
        <f>Table5[[#This Row],[Age]]</f>
        <v>38</v>
      </c>
      <c r="H1269" s="2" t="s">
        <v>31</v>
      </c>
      <c r="I1269" s="16" t="str">
        <f>IF(AND(People!$J1269&gt;=16,People!$J1269&lt;=25),"16-25",IF(AND(People!$J1269&gt;=26,People!$J1269&lt;=35),"26-35",IF(AND(People!$J1269&gt;=36,People!$J1269&lt;=45),"36-45",IF(AND(People!$J1269&gt;=46,People!$J1269&lt;=55),"46-55",IF(AND(People!$J1269&gt;=56,People!$J1269&lt;=65),"56-65",IF(AND(People!$J1269&gt;=66,People!$J1269&lt;=75),"66-75","ALL"))))))</f>
        <v>36-45</v>
      </c>
      <c r="J1269" t="str">
        <f>Table5[[#This Row],[Kid Home]]</f>
        <v>No</v>
      </c>
      <c r="K1269" t="str">
        <f>Table5[[#This Row],[TennHome]]</f>
        <v>No</v>
      </c>
    </row>
    <row r="1270" spans="1:11" ht="16.5" x14ac:dyDescent="0.3">
      <c r="A1270" s="6">
        <f>Table2[[#This Row],[MntWines]]</f>
        <v>489</v>
      </c>
      <c r="B1270" s="6">
        <f>Table2[[#This Row],[MntFruits]]</f>
        <v>6</v>
      </c>
      <c r="C1270" s="6">
        <f>Table2[[#This Row],[MntMeatProducts]]</f>
        <v>152</v>
      </c>
      <c r="D1270" s="6">
        <f>Table2[[#This Row],[MntFishProducts]]</f>
        <v>8</v>
      </c>
      <c r="E1270" s="6">
        <f>Table2[[#This Row],[MntSweetProducts]]</f>
        <v>6</v>
      </c>
      <c r="F1270" s="6">
        <f>Table2[[#This Row],[MntGoldProds]]</f>
        <v>132</v>
      </c>
      <c r="G1270" s="8">
        <f>Table5[[#This Row],[Age]]</f>
        <v>49</v>
      </c>
      <c r="H1270" s="17" t="s">
        <v>33</v>
      </c>
      <c r="I1270" s="16" t="str">
        <f>IF(AND(People!$J1270&gt;=16,People!$J1270&lt;=25),"16-25",IF(AND(People!$J1270&gt;=26,People!$J1270&lt;=35),"26-35",IF(AND(People!$J1270&gt;=36,People!$J1270&lt;=45),"36-45",IF(AND(People!$J1270&gt;=46,People!$J1270&lt;=55),"46-55",IF(AND(People!$J1270&gt;=56,People!$J1270&lt;=65),"56-65",IF(AND(People!$J1270&gt;=66,People!$J1270&lt;=75),"66-75","ALL"))))))</f>
        <v>46-55</v>
      </c>
      <c r="J1270" t="str">
        <f>Table5[[#This Row],[Kid Home]]</f>
        <v>Yes</v>
      </c>
      <c r="K1270" t="str">
        <f>Table5[[#This Row],[TennHome]]</f>
        <v>Yes</v>
      </c>
    </row>
    <row r="1271" spans="1:11" ht="16.5" x14ac:dyDescent="0.3">
      <c r="A1271" s="4">
        <f>Table2[[#This Row],[MntWines]]</f>
        <v>25</v>
      </c>
      <c r="B1271" s="4">
        <f>Table2[[#This Row],[MntFruits]]</f>
        <v>4</v>
      </c>
      <c r="C1271" s="4">
        <f>Table2[[#This Row],[MntMeatProducts]]</f>
        <v>9</v>
      </c>
      <c r="D1271" s="4">
        <f>Table2[[#This Row],[MntFishProducts]]</f>
        <v>6</v>
      </c>
      <c r="E1271" s="4">
        <f>Table2[[#This Row],[MntSweetProducts]]</f>
        <v>8</v>
      </c>
      <c r="F1271" s="4">
        <f>Table2[[#This Row],[MntGoldProds]]</f>
        <v>32</v>
      </c>
      <c r="G1271" s="8">
        <f>Table5[[#This Row],[Age]]</f>
        <v>43</v>
      </c>
      <c r="H1271" s="2" t="s">
        <v>30</v>
      </c>
      <c r="I1271" s="16" t="str">
        <f>IF(AND(People!$J1271&gt;=16,People!$J1271&lt;=25),"16-25",IF(AND(People!$J1271&gt;=26,People!$J1271&lt;=35),"26-35",IF(AND(People!$J1271&gt;=36,People!$J1271&lt;=45),"36-45",IF(AND(People!$J1271&gt;=46,People!$J1271&lt;=55),"46-55",IF(AND(People!$J1271&gt;=56,People!$J1271&lt;=65),"56-65",IF(AND(People!$J1271&gt;=66,People!$J1271&lt;=75),"66-75","ALL"))))))</f>
        <v>36-45</v>
      </c>
      <c r="J1271" t="str">
        <f>Table5[[#This Row],[Kid Home]]</f>
        <v>Yes</v>
      </c>
      <c r="K1271" t="str">
        <f>Table5[[#This Row],[TennHome]]</f>
        <v>No</v>
      </c>
    </row>
    <row r="1272" spans="1:11" ht="16.5" x14ac:dyDescent="0.3">
      <c r="A1272" s="6">
        <f>Table2[[#This Row],[MntWines]]</f>
        <v>145</v>
      </c>
      <c r="B1272" s="6">
        <f>Table2[[#This Row],[MntFruits]]</f>
        <v>1</v>
      </c>
      <c r="C1272" s="6">
        <f>Table2[[#This Row],[MntMeatProducts]]</f>
        <v>33</v>
      </c>
      <c r="D1272" s="6">
        <f>Table2[[#This Row],[MntFishProducts]]</f>
        <v>2</v>
      </c>
      <c r="E1272" s="6">
        <f>Table2[[#This Row],[MntSweetProducts]]</f>
        <v>1</v>
      </c>
      <c r="F1272" s="6">
        <f>Table2[[#This Row],[MntGoldProds]]</f>
        <v>1</v>
      </c>
      <c r="G1272" s="8">
        <f>Table5[[#This Row],[Age]]</f>
        <v>65</v>
      </c>
      <c r="H1272" s="17" t="s">
        <v>33</v>
      </c>
      <c r="I1272" s="16" t="str">
        <f>IF(AND(People!$J1272&gt;=16,People!$J1272&lt;=25),"16-25",IF(AND(People!$J1272&gt;=26,People!$J1272&lt;=35),"26-35",IF(AND(People!$J1272&gt;=36,People!$J1272&lt;=45),"36-45",IF(AND(People!$J1272&gt;=46,People!$J1272&lt;=55),"46-55",IF(AND(People!$J1272&gt;=56,People!$J1272&lt;=65),"56-65",IF(AND(People!$J1272&gt;=66,People!$J1272&lt;=75),"66-75","ALL"))))))</f>
        <v>56-65</v>
      </c>
      <c r="J1272" t="str">
        <f>Table5[[#This Row],[Kid Home]]</f>
        <v>No</v>
      </c>
      <c r="K1272" t="str">
        <f>Table5[[#This Row],[TennHome]]</f>
        <v>Yes</v>
      </c>
    </row>
    <row r="1273" spans="1:11" ht="16.5" x14ac:dyDescent="0.3">
      <c r="A1273" s="4">
        <f>Table2[[#This Row],[MntWines]]</f>
        <v>630</v>
      </c>
      <c r="B1273" s="4">
        <f>Table2[[#This Row],[MntFruits]]</f>
        <v>26</v>
      </c>
      <c r="C1273" s="4">
        <f>Table2[[#This Row],[MntMeatProducts]]</f>
        <v>611</v>
      </c>
      <c r="D1273" s="4">
        <f>Table2[[#This Row],[MntFishProducts]]</f>
        <v>44</v>
      </c>
      <c r="E1273" s="4">
        <f>Table2[[#This Row],[MntSweetProducts]]</f>
        <v>18</v>
      </c>
      <c r="F1273" s="4">
        <f>Table2[[#This Row],[MntGoldProds]]</f>
        <v>54</v>
      </c>
      <c r="G1273" s="8">
        <f>Table5[[#This Row],[Age]]</f>
        <v>56</v>
      </c>
      <c r="H1273" s="2" t="s">
        <v>30</v>
      </c>
      <c r="I1273" s="16" t="str">
        <f>IF(AND(People!$J1273&gt;=16,People!$J1273&lt;=25),"16-25",IF(AND(People!$J1273&gt;=26,People!$J1273&lt;=35),"26-35",IF(AND(People!$J1273&gt;=36,People!$J1273&lt;=45),"36-45",IF(AND(People!$J1273&gt;=46,People!$J1273&lt;=55),"46-55",IF(AND(People!$J1273&gt;=56,People!$J1273&lt;=65),"56-65",IF(AND(People!$J1273&gt;=66,People!$J1273&lt;=75),"66-75","ALL"))))))</f>
        <v>56-65</v>
      </c>
      <c r="J1273" t="str">
        <f>Table5[[#This Row],[Kid Home]]</f>
        <v>No</v>
      </c>
      <c r="K1273" t="str">
        <f>Table5[[#This Row],[TennHome]]</f>
        <v>No</v>
      </c>
    </row>
    <row r="1274" spans="1:11" ht="16.5" x14ac:dyDescent="0.3">
      <c r="A1274" s="6">
        <f>Table2[[#This Row],[MntWines]]</f>
        <v>760</v>
      </c>
      <c r="B1274" s="6">
        <f>Table2[[#This Row],[MntFruits]]</f>
        <v>38</v>
      </c>
      <c r="C1274" s="6">
        <f>Table2[[#This Row],[MntMeatProducts]]</f>
        <v>104</v>
      </c>
      <c r="D1274" s="6">
        <f>Table2[[#This Row],[MntFishProducts]]</f>
        <v>50</v>
      </c>
      <c r="E1274" s="6">
        <f>Table2[[#This Row],[MntSweetProducts]]</f>
        <v>9</v>
      </c>
      <c r="F1274" s="6">
        <f>Table2[[#This Row],[MntGoldProds]]</f>
        <v>38</v>
      </c>
      <c r="G1274" s="8">
        <f>Table5[[#This Row],[Age]]</f>
        <v>70</v>
      </c>
      <c r="H1274" s="17" t="s">
        <v>30</v>
      </c>
      <c r="I1274" s="16" t="str">
        <f>IF(AND(People!$J1274&gt;=16,People!$J1274&lt;=25),"16-25",IF(AND(People!$J1274&gt;=26,People!$J1274&lt;=35),"26-35",IF(AND(People!$J1274&gt;=36,People!$J1274&lt;=45),"36-45",IF(AND(People!$J1274&gt;=46,People!$J1274&lt;=55),"46-55",IF(AND(People!$J1274&gt;=56,People!$J1274&lt;=65),"56-65",IF(AND(People!$J1274&gt;=66,People!$J1274&lt;=75),"66-75","ALL"))))))</f>
        <v>66-75</v>
      </c>
      <c r="J1274" t="str">
        <f>Table5[[#This Row],[Kid Home]]</f>
        <v>No</v>
      </c>
      <c r="K1274" t="str">
        <f>Table5[[#This Row],[TennHome]]</f>
        <v>No</v>
      </c>
    </row>
    <row r="1275" spans="1:11" ht="16.5" x14ac:dyDescent="0.3">
      <c r="A1275" s="4">
        <f>Table2[[#This Row],[MntWines]]</f>
        <v>420</v>
      </c>
      <c r="B1275" s="4">
        <f>Table2[[#This Row],[MntFruits]]</f>
        <v>15</v>
      </c>
      <c r="C1275" s="4">
        <f>Table2[[#This Row],[MntMeatProducts]]</f>
        <v>186</v>
      </c>
      <c r="D1275" s="4">
        <f>Table2[[#This Row],[MntFishProducts]]</f>
        <v>151</v>
      </c>
      <c r="E1275" s="4">
        <f>Table2[[#This Row],[MntSweetProducts]]</f>
        <v>38</v>
      </c>
      <c r="F1275" s="4">
        <f>Table2[[#This Row],[MntGoldProds]]</f>
        <v>15</v>
      </c>
      <c r="G1275" s="8">
        <f>Table5[[#This Row],[Age]]</f>
        <v>50</v>
      </c>
      <c r="H1275" s="2" t="s">
        <v>33</v>
      </c>
      <c r="I1275" s="16" t="str">
        <f>IF(AND(People!$J1275&gt;=16,People!$J1275&lt;=25),"16-25",IF(AND(People!$J1275&gt;=26,People!$J1275&lt;=35),"26-35",IF(AND(People!$J1275&gt;=36,People!$J1275&lt;=45),"36-45",IF(AND(People!$J1275&gt;=46,People!$J1275&lt;=55),"46-55",IF(AND(People!$J1275&gt;=56,People!$J1275&lt;=65),"56-65",IF(AND(People!$J1275&gt;=66,People!$J1275&lt;=75),"66-75","ALL"))))))</f>
        <v>46-55</v>
      </c>
      <c r="J1275" t="str">
        <f>Table5[[#This Row],[Kid Home]]</f>
        <v>No</v>
      </c>
      <c r="K1275" t="str">
        <f>Table5[[#This Row],[TennHome]]</f>
        <v>Yes</v>
      </c>
    </row>
    <row r="1276" spans="1:11" ht="16.5" x14ac:dyDescent="0.3">
      <c r="A1276" s="6">
        <f>Table2[[#This Row],[MntWines]]</f>
        <v>125</v>
      </c>
      <c r="B1276" s="6">
        <f>Table2[[#This Row],[MntFruits]]</f>
        <v>17</v>
      </c>
      <c r="C1276" s="6">
        <f>Table2[[#This Row],[MntMeatProducts]]</f>
        <v>52</v>
      </c>
      <c r="D1276" s="6">
        <f>Table2[[#This Row],[MntFishProducts]]</f>
        <v>3</v>
      </c>
      <c r="E1276" s="6">
        <f>Table2[[#This Row],[MntSweetProducts]]</f>
        <v>19</v>
      </c>
      <c r="F1276" s="6">
        <f>Table2[[#This Row],[MntGoldProds]]</f>
        <v>30</v>
      </c>
      <c r="G1276" s="8">
        <f>Table5[[#This Row],[Age]]</f>
        <v>40</v>
      </c>
      <c r="H1276" s="17" t="s">
        <v>35</v>
      </c>
      <c r="I1276" s="16" t="str">
        <f>IF(AND(People!$J1276&gt;=16,People!$J1276&lt;=25),"16-25",IF(AND(People!$J1276&gt;=26,People!$J1276&lt;=35),"26-35",IF(AND(People!$J1276&gt;=36,People!$J1276&lt;=45),"36-45",IF(AND(People!$J1276&gt;=46,People!$J1276&lt;=55),"46-55",IF(AND(People!$J1276&gt;=56,People!$J1276&lt;=65),"56-65",IF(AND(People!$J1276&gt;=66,People!$J1276&lt;=75),"66-75","ALL"))))))</f>
        <v>36-45</v>
      </c>
      <c r="J1276" t="str">
        <f>Table5[[#This Row],[Kid Home]]</f>
        <v>Yes</v>
      </c>
      <c r="K1276" t="str">
        <f>Table5[[#This Row],[TennHome]]</f>
        <v>No</v>
      </c>
    </row>
    <row r="1277" spans="1:11" ht="16.5" x14ac:dyDescent="0.3">
      <c r="A1277" s="4">
        <f>Table2[[#This Row],[MntWines]]</f>
        <v>464</v>
      </c>
      <c r="B1277" s="4">
        <f>Table2[[#This Row],[MntFruits]]</f>
        <v>5</v>
      </c>
      <c r="C1277" s="4">
        <f>Table2[[#This Row],[MntMeatProducts]]</f>
        <v>64</v>
      </c>
      <c r="D1277" s="4">
        <f>Table2[[#This Row],[MntFishProducts]]</f>
        <v>7</v>
      </c>
      <c r="E1277" s="4">
        <f>Table2[[#This Row],[MntSweetProducts]]</f>
        <v>0</v>
      </c>
      <c r="F1277" s="4">
        <f>Table2[[#This Row],[MntGoldProds]]</f>
        <v>70</v>
      </c>
      <c r="G1277" s="8">
        <f>Table5[[#This Row],[Age]]</f>
        <v>47</v>
      </c>
      <c r="H1277" s="2" t="s">
        <v>33</v>
      </c>
      <c r="I1277" s="16" t="str">
        <f>IF(AND(People!$J1277&gt;=16,People!$J1277&lt;=25),"16-25",IF(AND(People!$J1277&gt;=26,People!$J1277&lt;=35),"26-35",IF(AND(People!$J1277&gt;=36,People!$J1277&lt;=45),"36-45",IF(AND(People!$J1277&gt;=46,People!$J1277&lt;=55),"46-55",IF(AND(People!$J1277&gt;=56,People!$J1277&lt;=65),"56-65",IF(AND(People!$J1277&gt;=66,People!$J1277&lt;=75),"66-75","ALL"))))))</f>
        <v>46-55</v>
      </c>
      <c r="J1277" t="str">
        <f>Table5[[#This Row],[Kid Home]]</f>
        <v>Yes</v>
      </c>
      <c r="K1277" t="str">
        <f>Table5[[#This Row],[TennHome]]</f>
        <v>Yes</v>
      </c>
    </row>
    <row r="1278" spans="1:11" ht="16.5" x14ac:dyDescent="0.3">
      <c r="A1278" s="6">
        <f>Table2[[#This Row],[MntWines]]</f>
        <v>6</v>
      </c>
      <c r="B1278" s="6">
        <f>Table2[[#This Row],[MntFruits]]</f>
        <v>6</v>
      </c>
      <c r="C1278" s="6">
        <f>Table2[[#This Row],[MntMeatProducts]]</f>
        <v>29</v>
      </c>
      <c r="D1278" s="6">
        <f>Table2[[#This Row],[MntFishProducts]]</f>
        <v>12</v>
      </c>
      <c r="E1278" s="6">
        <f>Table2[[#This Row],[MntSweetProducts]]</f>
        <v>15</v>
      </c>
      <c r="F1278" s="6">
        <f>Table2[[#This Row],[MntGoldProds]]</f>
        <v>8</v>
      </c>
      <c r="G1278" s="8">
        <f>Table5[[#This Row],[Age]]</f>
        <v>44</v>
      </c>
      <c r="H1278" s="17" t="s">
        <v>33</v>
      </c>
      <c r="I1278" s="16" t="str">
        <f>IF(AND(People!$J1278&gt;=16,People!$J1278&lt;=25),"16-25",IF(AND(People!$J1278&gt;=26,People!$J1278&lt;=35),"26-35",IF(AND(People!$J1278&gt;=36,People!$J1278&lt;=45),"36-45",IF(AND(People!$J1278&gt;=46,People!$J1278&lt;=55),"46-55",IF(AND(People!$J1278&gt;=56,People!$J1278&lt;=65),"56-65",IF(AND(People!$J1278&gt;=66,People!$J1278&lt;=75),"66-75","ALL"))))))</f>
        <v>36-45</v>
      </c>
      <c r="J1278" t="str">
        <f>Table5[[#This Row],[Kid Home]]</f>
        <v>Yes</v>
      </c>
      <c r="K1278" t="str">
        <f>Table5[[#This Row],[TennHome]]</f>
        <v>No</v>
      </c>
    </row>
    <row r="1279" spans="1:11" ht="16.5" x14ac:dyDescent="0.3">
      <c r="A1279" s="4">
        <f>Table2[[#This Row],[MntWines]]</f>
        <v>1090</v>
      </c>
      <c r="B1279" s="4">
        <f>Table2[[#This Row],[MntFruits]]</f>
        <v>12</v>
      </c>
      <c r="C1279" s="4">
        <f>Table2[[#This Row],[MntMeatProducts]]</f>
        <v>96</v>
      </c>
      <c r="D1279" s="4">
        <f>Table2[[#This Row],[MntFishProducts]]</f>
        <v>16</v>
      </c>
      <c r="E1279" s="4">
        <f>Table2[[#This Row],[MntSweetProducts]]</f>
        <v>12</v>
      </c>
      <c r="F1279" s="4">
        <f>Table2[[#This Row],[MntGoldProds]]</f>
        <v>60</v>
      </c>
      <c r="G1279" s="8">
        <f>Table5[[#This Row],[Age]]</f>
        <v>42</v>
      </c>
      <c r="H1279" s="2" t="s">
        <v>33</v>
      </c>
      <c r="I1279" s="16" t="str">
        <f>IF(AND(People!$J1279&gt;=16,People!$J1279&lt;=25),"16-25",IF(AND(People!$J1279&gt;=26,People!$J1279&lt;=35),"26-35",IF(AND(People!$J1279&gt;=36,People!$J1279&lt;=45),"36-45",IF(AND(People!$J1279&gt;=46,People!$J1279&lt;=55),"46-55",IF(AND(People!$J1279&gt;=56,People!$J1279&lt;=65),"56-65",IF(AND(People!$J1279&gt;=66,People!$J1279&lt;=75),"66-75","ALL"))))))</f>
        <v>36-45</v>
      </c>
      <c r="J1279" t="str">
        <f>Table5[[#This Row],[Kid Home]]</f>
        <v>No</v>
      </c>
      <c r="K1279" t="str">
        <f>Table5[[#This Row],[TennHome]]</f>
        <v>Yes</v>
      </c>
    </row>
    <row r="1280" spans="1:11" ht="16.5" x14ac:dyDescent="0.3">
      <c r="A1280" s="6">
        <f>Table2[[#This Row],[MntWines]]</f>
        <v>3</v>
      </c>
      <c r="B1280" s="6">
        <f>Table2[[#This Row],[MntFruits]]</f>
        <v>2</v>
      </c>
      <c r="C1280" s="6">
        <f>Table2[[#This Row],[MntMeatProducts]]</f>
        <v>11</v>
      </c>
      <c r="D1280" s="6">
        <f>Table2[[#This Row],[MntFishProducts]]</f>
        <v>2</v>
      </c>
      <c r="E1280" s="6">
        <f>Table2[[#This Row],[MntSweetProducts]]</f>
        <v>2</v>
      </c>
      <c r="F1280" s="6">
        <f>Table2[[#This Row],[MntGoldProds]]</f>
        <v>10</v>
      </c>
      <c r="G1280" s="8">
        <f>Table5[[#This Row],[Age]]</f>
        <v>38</v>
      </c>
      <c r="H1280" s="17" t="s">
        <v>35</v>
      </c>
      <c r="I1280" s="16" t="str">
        <f>IF(AND(People!$J1280&gt;=16,People!$J1280&lt;=25),"16-25",IF(AND(People!$J1280&gt;=26,People!$J1280&lt;=35),"26-35",IF(AND(People!$J1280&gt;=36,People!$J1280&lt;=45),"36-45",IF(AND(People!$J1280&gt;=46,People!$J1280&lt;=55),"46-55",IF(AND(People!$J1280&gt;=56,People!$J1280&lt;=65),"56-65",IF(AND(People!$J1280&gt;=66,People!$J1280&lt;=75),"66-75","ALL"))))))</f>
        <v>36-45</v>
      </c>
      <c r="J1280" t="str">
        <f>Table5[[#This Row],[Kid Home]]</f>
        <v>Yes</v>
      </c>
      <c r="K1280" t="str">
        <f>Table5[[#This Row],[TennHome]]</f>
        <v>No</v>
      </c>
    </row>
    <row r="1281" spans="1:11" ht="16.5" x14ac:dyDescent="0.3">
      <c r="A1281" s="4">
        <f>Table2[[#This Row],[MntWines]]</f>
        <v>24</v>
      </c>
      <c r="B1281" s="4">
        <f>Table2[[#This Row],[MntFruits]]</f>
        <v>0</v>
      </c>
      <c r="C1281" s="4">
        <f>Table2[[#This Row],[MntMeatProducts]]</f>
        <v>27</v>
      </c>
      <c r="D1281" s="4">
        <f>Table2[[#This Row],[MntFishProducts]]</f>
        <v>8</v>
      </c>
      <c r="E1281" s="4">
        <f>Table2[[#This Row],[MntSweetProducts]]</f>
        <v>30</v>
      </c>
      <c r="F1281" s="4">
        <f>Table2[[#This Row],[MntGoldProds]]</f>
        <v>10</v>
      </c>
      <c r="G1281" s="8">
        <f>Table5[[#This Row],[Age]]</f>
        <v>49</v>
      </c>
      <c r="H1281" s="2" t="s">
        <v>33</v>
      </c>
      <c r="I1281" s="16" t="str">
        <f>IF(AND(People!$J1281&gt;=16,People!$J1281&lt;=25),"16-25",IF(AND(People!$J1281&gt;=26,People!$J1281&lt;=35),"26-35",IF(AND(People!$J1281&gt;=36,People!$J1281&lt;=45),"36-45",IF(AND(People!$J1281&gt;=46,People!$J1281&lt;=55),"46-55",IF(AND(People!$J1281&gt;=56,People!$J1281&lt;=65),"56-65",IF(AND(People!$J1281&gt;=66,People!$J1281&lt;=75),"66-75","ALL"))))))</f>
        <v>46-55</v>
      </c>
      <c r="J1281" t="str">
        <f>Table5[[#This Row],[Kid Home]]</f>
        <v>Yes</v>
      </c>
      <c r="K1281" t="str">
        <f>Table5[[#This Row],[TennHome]]</f>
        <v>Yes</v>
      </c>
    </row>
    <row r="1282" spans="1:11" ht="16.5" x14ac:dyDescent="0.3">
      <c r="A1282" s="6">
        <f>Table2[[#This Row],[MntWines]]</f>
        <v>737</v>
      </c>
      <c r="B1282" s="6">
        <f>Table2[[#This Row],[MntFruits]]</f>
        <v>21</v>
      </c>
      <c r="C1282" s="6">
        <f>Table2[[#This Row],[MntMeatProducts]]</f>
        <v>106</v>
      </c>
      <c r="D1282" s="6">
        <f>Table2[[#This Row],[MntFishProducts]]</f>
        <v>55</v>
      </c>
      <c r="E1282" s="6">
        <f>Table2[[#This Row],[MntSweetProducts]]</f>
        <v>63</v>
      </c>
      <c r="F1282" s="6">
        <f>Table2[[#This Row],[MntGoldProds]]</f>
        <v>210</v>
      </c>
      <c r="G1282" s="8">
        <f>Table5[[#This Row],[Age]]</f>
        <v>34</v>
      </c>
      <c r="H1282" s="17" t="s">
        <v>31</v>
      </c>
      <c r="I1282" s="16" t="str">
        <f>IF(AND(People!$J1282&gt;=16,People!$J1282&lt;=25),"16-25",IF(AND(People!$J1282&gt;=26,People!$J1282&lt;=35),"26-35",IF(AND(People!$J1282&gt;=36,People!$J1282&lt;=45),"36-45",IF(AND(People!$J1282&gt;=46,People!$J1282&lt;=55),"46-55",IF(AND(People!$J1282&gt;=56,People!$J1282&lt;=65),"56-65",IF(AND(People!$J1282&gt;=66,People!$J1282&lt;=75),"66-75","ALL"))))))</f>
        <v>26-35</v>
      </c>
      <c r="J1282" t="str">
        <f>Table5[[#This Row],[Kid Home]]</f>
        <v>No</v>
      </c>
      <c r="K1282" t="str">
        <f>Table5[[#This Row],[TennHome]]</f>
        <v>No</v>
      </c>
    </row>
    <row r="1283" spans="1:11" ht="16.5" x14ac:dyDescent="0.3">
      <c r="A1283" s="4">
        <f>Table2[[#This Row],[MntWines]]</f>
        <v>254</v>
      </c>
      <c r="B1283" s="4">
        <f>Table2[[#This Row],[MntFruits]]</f>
        <v>6</v>
      </c>
      <c r="C1283" s="4">
        <f>Table2[[#This Row],[MntMeatProducts]]</f>
        <v>71</v>
      </c>
      <c r="D1283" s="4">
        <f>Table2[[#This Row],[MntFishProducts]]</f>
        <v>4</v>
      </c>
      <c r="E1283" s="4">
        <f>Table2[[#This Row],[MntSweetProducts]]</f>
        <v>0</v>
      </c>
      <c r="F1283" s="4">
        <f>Table2[[#This Row],[MntGoldProds]]</f>
        <v>27</v>
      </c>
      <c r="G1283" s="8">
        <f>Table5[[#This Row],[Age]]</f>
        <v>38</v>
      </c>
      <c r="H1283" s="2" t="s">
        <v>35</v>
      </c>
      <c r="I1283" s="16" t="str">
        <f>IF(AND(People!$J1283&gt;=16,People!$J1283&lt;=25),"16-25",IF(AND(People!$J1283&gt;=26,People!$J1283&lt;=35),"26-35",IF(AND(People!$J1283&gt;=36,People!$J1283&lt;=45),"36-45",IF(AND(People!$J1283&gt;=46,People!$J1283&lt;=55),"46-55",IF(AND(People!$J1283&gt;=56,People!$J1283&lt;=65),"56-65",IF(AND(People!$J1283&gt;=66,People!$J1283&lt;=75),"66-75","ALL"))))))</f>
        <v>36-45</v>
      </c>
      <c r="J1283" t="str">
        <f>Table5[[#This Row],[Kid Home]]</f>
        <v>No</v>
      </c>
      <c r="K1283" t="str">
        <f>Table5[[#This Row],[TennHome]]</f>
        <v>Yes</v>
      </c>
    </row>
    <row r="1284" spans="1:11" ht="16.5" x14ac:dyDescent="0.3">
      <c r="A1284" s="6">
        <f>Table2[[#This Row],[MntWines]]</f>
        <v>817</v>
      </c>
      <c r="B1284" s="6">
        <f>Table2[[#This Row],[MntFruits]]</f>
        <v>185</v>
      </c>
      <c r="C1284" s="6">
        <f>Table2[[#This Row],[MntMeatProducts]]</f>
        <v>687</v>
      </c>
      <c r="D1284" s="6">
        <f>Table2[[#This Row],[MntFishProducts]]</f>
        <v>145</v>
      </c>
      <c r="E1284" s="6">
        <f>Table2[[#This Row],[MntSweetProducts]]</f>
        <v>55</v>
      </c>
      <c r="F1284" s="6">
        <f>Table2[[#This Row],[MntGoldProds]]</f>
        <v>241</v>
      </c>
      <c r="G1284" s="8">
        <f>Table5[[#This Row],[Age]]</f>
        <v>29</v>
      </c>
      <c r="H1284" s="17" t="s">
        <v>33</v>
      </c>
      <c r="I1284" s="16" t="str">
        <f>IF(AND(People!$J1284&gt;=16,People!$J1284&lt;=25),"16-25",IF(AND(People!$J1284&gt;=26,People!$J1284&lt;=35),"26-35",IF(AND(People!$J1284&gt;=36,People!$J1284&lt;=45),"36-45",IF(AND(People!$J1284&gt;=46,People!$J1284&lt;=55),"46-55",IF(AND(People!$J1284&gt;=56,People!$J1284&lt;=65),"56-65",IF(AND(People!$J1284&gt;=66,People!$J1284&lt;=75),"66-75","ALL"))))))</f>
        <v>26-35</v>
      </c>
      <c r="J1284" t="str">
        <f>Table5[[#This Row],[Kid Home]]</f>
        <v>No</v>
      </c>
      <c r="K1284" t="str">
        <f>Table5[[#This Row],[TennHome]]</f>
        <v>No</v>
      </c>
    </row>
    <row r="1285" spans="1:11" ht="16.5" x14ac:dyDescent="0.3">
      <c r="A1285" s="4">
        <f>Table2[[#This Row],[MntWines]]</f>
        <v>620</v>
      </c>
      <c r="B1285" s="4">
        <f>Table2[[#This Row],[MntFruits]]</f>
        <v>54</v>
      </c>
      <c r="C1285" s="4">
        <f>Table2[[#This Row],[MntMeatProducts]]</f>
        <v>239</v>
      </c>
      <c r="D1285" s="4">
        <f>Table2[[#This Row],[MntFishProducts]]</f>
        <v>99</v>
      </c>
      <c r="E1285" s="4">
        <f>Table2[[#This Row],[MntSweetProducts]]</f>
        <v>98</v>
      </c>
      <c r="F1285" s="4">
        <f>Table2[[#This Row],[MntGoldProds]]</f>
        <v>119</v>
      </c>
      <c r="G1285" s="8">
        <f>Table5[[#This Row],[Age]]</f>
        <v>41</v>
      </c>
      <c r="H1285" s="2" t="s">
        <v>31</v>
      </c>
      <c r="I1285" s="16" t="str">
        <f>IF(AND(People!$J1285&gt;=16,People!$J1285&lt;=25),"16-25",IF(AND(People!$J1285&gt;=26,People!$J1285&lt;=35),"26-35",IF(AND(People!$J1285&gt;=36,People!$J1285&lt;=45),"36-45",IF(AND(People!$J1285&gt;=46,People!$J1285&lt;=55),"46-55",IF(AND(People!$J1285&gt;=56,People!$J1285&lt;=65),"56-65",IF(AND(People!$J1285&gt;=66,People!$J1285&lt;=75),"66-75","ALL"))))))</f>
        <v>36-45</v>
      </c>
      <c r="J1285" t="str">
        <f>Table5[[#This Row],[Kid Home]]</f>
        <v>No</v>
      </c>
      <c r="K1285" t="str">
        <f>Table5[[#This Row],[TennHome]]</f>
        <v>No</v>
      </c>
    </row>
    <row r="1286" spans="1:11" ht="16.5" x14ac:dyDescent="0.3">
      <c r="A1286" s="6">
        <f>Table2[[#This Row],[MntWines]]</f>
        <v>13</v>
      </c>
      <c r="B1286" s="6">
        <f>Table2[[#This Row],[MntFruits]]</f>
        <v>4</v>
      </c>
      <c r="C1286" s="6">
        <f>Table2[[#This Row],[MntMeatProducts]]</f>
        <v>20</v>
      </c>
      <c r="D1286" s="6">
        <f>Table2[[#This Row],[MntFishProducts]]</f>
        <v>0</v>
      </c>
      <c r="E1286" s="6">
        <f>Table2[[#This Row],[MntSweetProducts]]</f>
        <v>0</v>
      </c>
      <c r="F1286" s="6">
        <f>Table2[[#This Row],[MntGoldProds]]</f>
        <v>1</v>
      </c>
      <c r="G1286" s="8">
        <f>Table5[[#This Row],[Age]]</f>
        <v>55</v>
      </c>
      <c r="H1286" s="17" t="s">
        <v>33</v>
      </c>
      <c r="I1286" s="16" t="str">
        <f>IF(AND(People!$J1286&gt;=16,People!$J1286&lt;=25),"16-25",IF(AND(People!$J1286&gt;=26,People!$J1286&lt;=35),"26-35",IF(AND(People!$J1286&gt;=36,People!$J1286&lt;=45),"36-45",IF(AND(People!$J1286&gt;=46,People!$J1286&lt;=55),"46-55",IF(AND(People!$J1286&gt;=56,People!$J1286&lt;=65),"56-65",IF(AND(People!$J1286&gt;=66,People!$J1286&lt;=75),"66-75","ALL"))))))</f>
        <v>46-55</v>
      </c>
      <c r="J1286" t="str">
        <f>Table5[[#This Row],[Kid Home]]</f>
        <v>Yes</v>
      </c>
      <c r="K1286" t="str">
        <f>Table5[[#This Row],[TennHome]]</f>
        <v>Yes</v>
      </c>
    </row>
    <row r="1287" spans="1:11" ht="16.5" x14ac:dyDescent="0.3">
      <c r="A1287" s="4">
        <f>Table2[[#This Row],[MntWines]]</f>
        <v>113</v>
      </c>
      <c r="B1287" s="4">
        <f>Table2[[#This Row],[MntFruits]]</f>
        <v>61</v>
      </c>
      <c r="C1287" s="4">
        <f>Table2[[#This Row],[MntMeatProducts]]</f>
        <v>204</v>
      </c>
      <c r="D1287" s="4">
        <f>Table2[[#This Row],[MntFishProducts]]</f>
        <v>34</v>
      </c>
      <c r="E1287" s="4">
        <f>Table2[[#This Row],[MntSweetProducts]]</f>
        <v>26</v>
      </c>
      <c r="F1287" s="4">
        <f>Table2[[#This Row],[MntGoldProds]]</f>
        <v>47</v>
      </c>
      <c r="G1287" s="8">
        <f>Table5[[#This Row],[Age]]</f>
        <v>62</v>
      </c>
      <c r="H1287" s="2" t="s">
        <v>35</v>
      </c>
      <c r="I1287" s="16" t="str">
        <f>IF(AND(People!$J1287&gt;=16,People!$J1287&lt;=25),"16-25",IF(AND(People!$J1287&gt;=26,People!$J1287&lt;=35),"26-35",IF(AND(People!$J1287&gt;=36,People!$J1287&lt;=45),"36-45",IF(AND(People!$J1287&gt;=46,People!$J1287&lt;=55),"46-55",IF(AND(People!$J1287&gt;=56,People!$J1287&lt;=65),"56-65",IF(AND(People!$J1287&gt;=66,People!$J1287&lt;=75),"66-75","ALL"))))))</f>
        <v>56-65</v>
      </c>
      <c r="J1287" t="str">
        <f>Table5[[#This Row],[Kid Home]]</f>
        <v>No</v>
      </c>
      <c r="K1287" t="str">
        <f>Table5[[#This Row],[TennHome]]</f>
        <v>No</v>
      </c>
    </row>
    <row r="1288" spans="1:11" ht="16.5" x14ac:dyDescent="0.3">
      <c r="A1288" s="6">
        <f>Table2[[#This Row],[MntWines]]</f>
        <v>7</v>
      </c>
      <c r="B1288" s="6">
        <f>Table2[[#This Row],[MntFruits]]</f>
        <v>23</v>
      </c>
      <c r="C1288" s="6">
        <f>Table2[[#This Row],[MntMeatProducts]]</f>
        <v>78</v>
      </c>
      <c r="D1288" s="6">
        <f>Table2[[#This Row],[MntFishProducts]]</f>
        <v>133</v>
      </c>
      <c r="E1288" s="6">
        <f>Table2[[#This Row],[MntSweetProducts]]</f>
        <v>49</v>
      </c>
      <c r="F1288" s="6">
        <f>Table2[[#This Row],[MntGoldProds]]</f>
        <v>144</v>
      </c>
      <c r="G1288" s="8">
        <f>Table5[[#This Row],[Age]]</f>
        <v>61</v>
      </c>
      <c r="H1288" s="17" t="s">
        <v>33</v>
      </c>
      <c r="I1288" s="16" t="str">
        <f>IF(AND(People!$J1288&gt;=16,People!$J1288&lt;=25),"16-25",IF(AND(People!$J1288&gt;=26,People!$J1288&lt;=35),"26-35",IF(AND(People!$J1288&gt;=36,People!$J1288&lt;=45),"36-45",IF(AND(People!$J1288&gt;=46,People!$J1288&lt;=55),"46-55",IF(AND(People!$J1288&gt;=56,People!$J1288&lt;=65),"56-65",IF(AND(People!$J1288&gt;=66,People!$J1288&lt;=75),"66-75","ALL"))))))</f>
        <v>56-65</v>
      </c>
      <c r="J1288" t="str">
        <f>Table5[[#This Row],[Kid Home]]</f>
        <v>No</v>
      </c>
      <c r="K1288" t="str">
        <f>Table5[[#This Row],[TennHome]]</f>
        <v>No</v>
      </c>
    </row>
    <row r="1289" spans="1:11" ht="16.5" x14ac:dyDescent="0.3">
      <c r="A1289" s="4">
        <f>Table2[[#This Row],[MntWines]]</f>
        <v>16</v>
      </c>
      <c r="B1289" s="4">
        <f>Table2[[#This Row],[MntFruits]]</f>
        <v>2</v>
      </c>
      <c r="C1289" s="4">
        <f>Table2[[#This Row],[MntMeatProducts]]</f>
        <v>18</v>
      </c>
      <c r="D1289" s="4">
        <f>Table2[[#This Row],[MntFishProducts]]</f>
        <v>2</v>
      </c>
      <c r="E1289" s="4">
        <f>Table2[[#This Row],[MntSweetProducts]]</f>
        <v>1</v>
      </c>
      <c r="F1289" s="4">
        <f>Table2[[#This Row],[MntGoldProds]]</f>
        <v>5</v>
      </c>
      <c r="G1289" s="8">
        <f>Table5[[#This Row],[Age]]</f>
        <v>43</v>
      </c>
      <c r="H1289" s="2" t="s">
        <v>33</v>
      </c>
      <c r="I1289" s="16" t="str">
        <f>IF(AND(People!$J1289&gt;=16,People!$J1289&lt;=25),"16-25",IF(AND(People!$J1289&gt;=26,People!$J1289&lt;=35),"26-35",IF(AND(People!$J1289&gt;=36,People!$J1289&lt;=45),"36-45",IF(AND(People!$J1289&gt;=46,People!$J1289&lt;=55),"46-55",IF(AND(People!$J1289&gt;=56,People!$J1289&lt;=65),"56-65",IF(AND(People!$J1289&gt;=66,People!$J1289&lt;=75),"66-75","ALL"))))))</f>
        <v>36-45</v>
      </c>
      <c r="J1289" t="str">
        <f>Table5[[#This Row],[Kid Home]]</f>
        <v>Yes</v>
      </c>
      <c r="K1289" t="str">
        <f>Table5[[#This Row],[TennHome]]</f>
        <v>No</v>
      </c>
    </row>
    <row r="1290" spans="1:11" ht="16.5" x14ac:dyDescent="0.3">
      <c r="A1290" s="6">
        <f>Table2[[#This Row],[MntWines]]</f>
        <v>462</v>
      </c>
      <c r="B1290" s="6">
        <f>Table2[[#This Row],[MntFruits]]</f>
        <v>0</v>
      </c>
      <c r="C1290" s="6">
        <f>Table2[[#This Row],[MntMeatProducts]]</f>
        <v>24</v>
      </c>
      <c r="D1290" s="6">
        <f>Table2[[#This Row],[MntFishProducts]]</f>
        <v>6</v>
      </c>
      <c r="E1290" s="6">
        <f>Table2[[#This Row],[MntSweetProducts]]</f>
        <v>0</v>
      </c>
      <c r="F1290" s="6">
        <f>Table2[[#This Row],[MntGoldProds]]</f>
        <v>4</v>
      </c>
      <c r="G1290" s="8">
        <f>Table5[[#This Row],[Age]]</f>
        <v>40</v>
      </c>
      <c r="H1290" s="17" t="s">
        <v>33</v>
      </c>
      <c r="I1290" s="16" t="str">
        <f>IF(AND(People!$J1290&gt;=16,People!$J1290&lt;=25),"16-25",IF(AND(People!$J1290&gt;=26,People!$J1290&lt;=35),"26-35",IF(AND(People!$J1290&gt;=36,People!$J1290&lt;=45),"36-45",IF(AND(People!$J1290&gt;=46,People!$J1290&lt;=55),"46-55",IF(AND(People!$J1290&gt;=56,People!$J1290&lt;=65),"56-65",IF(AND(People!$J1290&gt;=66,People!$J1290&lt;=75),"66-75","ALL"))))))</f>
        <v>36-45</v>
      </c>
      <c r="J1290" t="str">
        <f>Table5[[#This Row],[Kid Home]]</f>
        <v>No</v>
      </c>
      <c r="K1290" t="str">
        <f>Table5[[#This Row],[TennHome]]</f>
        <v>Yes</v>
      </c>
    </row>
    <row r="1291" spans="1:11" ht="16.5" x14ac:dyDescent="0.3">
      <c r="A1291" s="4">
        <f>Table2[[#This Row],[MntWines]]</f>
        <v>22</v>
      </c>
      <c r="B1291" s="4">
        <f>Table2[[#This Row],[MntFruits]]</f>
        <v>2</v>
      </c>
      <c r="C1291" s="4">
        <f>Table2[[#This Row],[MntMeatProducts]]</f>
        <v>10</v>
      </c>
      <c r="D1291" s="4">
        <f>Table2[[#This Row],[MntFishProducts]]</f>
        <v>6</v>
      </c>
      <c r="E1291" s="4">
        <f>Table2[[#This Row],[MntSweetProducts]]</f>
        <v>4</v>
      </c>
      <c r="F1291" s="4">
        <f>Table2[[#This Row],[MntGoldProds]]</f>
        <v>34</v>
      </c>
      <c r="G1291" s="8">
        <f>Table5[[#This Row],[Age]]</f>
        <v>44</v>
      </c>
      <c r="H1291" s="2" t="s">
        <v>33</v>
      </c>
      <c r="I1291" s="16" t="str">
        <f>IF(AND(People!$J1291&gt;=16,People!$J1291&lt;=25),"16-25",IF(AND(People!$J1291&gt;=26,People!$J1291&lt;=35),"26-35",IF(AND(People!$J1291&gt;=36,People!$J1291&lt;=45),"36-45",IF(AND(People!$J1291&gt;=46,People!$J1291&lt;=55),"46-55",IF(AND(People!$J1291&gt;=56,People!$J1291&lt;=65),"56-65",IF(AND(People!$J1291&gt;=66,People!$J1291&lt;=75),"66-75","ALL"))))))</f>
        <v>36-45</v>
      </c>
      <c r="J1291" t="str">
        <f>Table5[[#This Row],[Kid Home]]</f>
        <v>Yes</v>
      </c>
      <c r="K1291" t="str">
        <f>Table5[[#This Row],[TennHome]]</f>
        <v>Yes</v>
      </c>
    </row>
    <row r="1292" spans="1:11" ht="16.5" x14ac:dyDescent="0.3">
      <c r="A1292" s="6">
        <f>Table2[[#This Row],[MntWines]]</f>
        <v>968</v>
      </c>
      <c r="B1292" s="6">
        <f>Table2[[#This Row],[MntFruits]]</f>
        <v>147</v>
      </c>
      <c r="C1292" s="6">
        <f>Table2[[#This Row],[MntMeatProducts]]</f>
        <v>842</v>
      </c>
      <c r="D1292" s="6">
        <f>Table2[[#This Row],[MntFishProducts]]</f>
        <v>137</v>
      </c>
      <c r="E1292" s="6">
        <f>Table2[[#This Row],[MntSweetProducts]]</f>
        <v>42</v>
      </c>
      <c r="F1292" s="6">
        <f>Table2[[#This Row],[MntGoldProds]]</f>
        <v>210</v>
      </c>
      <c r="G1292" s="8">
        <f>Table5[[#This Row],[Age]]</f>
        <v>41</v>
      </c>
      <c r="H1292" s="17" t="s">
        <v>33</v>
      </c>
      <c r="I1292" s="16" t="str">
        <f>IF(AND(People!$J1292&gt;=16,People!$J1292&lt;=25),"16-25",IF(AND(People!$J1292&gt;=26,People!$J1292&lt;=35),"26-35",IF(AND(People!$J1292&gt;=36,People!$J1292&lt;=45),"36-45",IF(AND(People!$J1292&gt;=46,People!$J1292&lt;=55),"46-55",IF(AND(People!$J1292&gt;=56,People!$J1292&lt;=65),"56-65",IF(AND(People!$J1292&gt;=66,People!$J1292&lt;=75),"66-75","ALL"))))))</f>
        <v>36-45</v>
      </c>
      <c r="J1292" t="str">
        <f>Table5[[#This Row],[Kid Home]]</f>
        <v>No</v>
      </c>
      <c r="K1292" t="str">
        <f>Table5[[#This Row],[TennHome]]</f>
        <v>No</v>
      </c>
    </row>
    <row r="1293" spans="1:11" ht="16.5" x14ac:dyDescent="0.3">
      <c r="A1293" s="4">
        <f>Table2[[#This Row],[MntWines]]</f>
        <v>283</v>
      </c>
      <c r="B1293" s="4">
        <f>Table2[[#This Row],[MntFruits]]</f>
        <v>112</v>
      </c>
      <c r="C1293" s="4">
        <f>Table2[[#This Row],[MntMeatProducts]]</f>
        <v>151</v>
      </c>
      <c r="D1293" s="4">
        <f>Table2[[#This Row],[MntFishProducts]]</f>
        <v>51</v>
      </c>
      <c r="E1293" s="4">
        <f>Table2[[#This Row],[MntSweetProducts]]</f>
        <v>72</v>
      </c>
      <c r="F1293" s="4">
        <f>Table2[[#This Row],[MntGoldProds]]</f>
        <v>125</v>
      </c>
      <c r="G1293" s="8">
        <f>Table5[[#This Row],[Age]]</f>
        <v>41</v>
      </c>
      <c r="H1293" s="2" t="s">
        <v>30</v>
      </c>
      <c r="I1293" s="16" t="str">
        <f>IF(AND(People!$J1293&gt;=16,People!$J1293&lt;=25),"16-25",IF(AND(People!$J1293&gt;=26,People!$J1293&lt;=35),"26-35",IF(AND(People!$J1293&gt;=36,People!$J1293&lt;=45),"36-45",IF(AND(People!$J1293&gt;=46,People!$J1293&lt;=55),"46-55",IF(AND(People!$J1293&gt;=56,People!$J1293&lt;=65),"56-65",IF(AND(People!$J1293&gt;=66,People!$J1293&lt;=75),"66-75","ALL"))))))</f>
        <v>36-45</v>
      </c>
      <c r="J1293" t="str">
        <f>Table5[[#This Row],[Kid Home]]</f>
        <v>No</v>
      </c>
      <c r="K1293" t="str">
        <f>Table5[[#This Row],[TennHome]]</f>
        <v>No</v>
      </c>
    </row>
    <row r="1294" spans="1:11" ht="16.5" x14ac:dyDescent="0.3">
      <c r="A1294" s="6">
        <f>Table2[[#This Row],[MntWines]]</f>
        <v>1</v>
      </c>
      <c r="B1294" s="6">
        <f>Table2[[#This Row],[MntFruits]]</f>
        <v>2</v>
      </c>
      <c r="C1294" s="6">
        <f>Table2[[#This Row],[MntMeatProducts]]</f>
        <v>5</v>
      </c>
      <c r="D1294" s="6">
        <f>Table2[[#This Row],[MntFishProducts]]</f>
        <v>6</v>
      </c>
      <c r="E1294" s="6">
        <f>Table2[[#This Row],[MntSweetProducts]]</f>
        <v>0</v>
      </c>
      <c r="F1294" s="6">
        <f>Table2[[#This Row],[MntGoldProds]]</f>
        <v>3</v>
      </c>
      <c r="G1294" s="8">
        <f>Table5[[#This Row],[Age]]</f>
        <v>57</v>
      </c>
      <c r="H1294" s="17" t="s">
        <v>33</v>
      </c>
      <c r="I1294" s="16" t="str">
        <f>IF(AND(People!$J1294&gt;=16,People!$J1294&lt;=25),"16-25",IF(AND(People!$J1294&gt;=26,People!$J1294&lt;=35),"26-35",IF(AND(People!$J1294&gt;=36,People!$J1294&lt;=45),"36-45",IF(AND(People!$J1294&gt;=46,People!$J1294&lt;=55),"46-55",IF(AND(People!$J1294&gt;=56,People!$J1294&lt;=65),"56-65",IF(AND(People!$J1294&gt;=66,People!$J1294&lt;=75),"66-75","ALL"))))))</f>
        <v>56-65</v>
      </c>
      <c r="J1294" t="str">
        <f>Table5[[#This Row],[Kid Home]]</f>
        <v>No</v>
      </c>
      <c r="K1294" t="str">
        <f>Table5[[#This Row],[TennHome]]</f>
        <v>No</v>
      </c>
    </row>
    <row r="1295" spans="1:11" ht="16.5" x14ac:dyDescent="0.3">
      <c r="A1295" s="4">
        <f>Table2[[#This Row],[MntWines]]</f>
        <v>14</v>
      </c>
      <c r="B1295" s="4">
        <f>Table2[[#This Row],[MntFruits]]</f>
        <v>1</v>
      </c>
      <c r="C1295" s="4">
        <f>Table2[[#This Row],[MntMeatProducts]]</f>
        <v>7</v>
      </c>
      <c r="D1295" s="4">
        <f>Table2[[#This Row],[MntFishProducts]]</f>
        <v>2</v>
      </c>
      <c r="E1295" s="4">
        <f>Table2[[#This Row],[MntSweetProducts]]</f>
        <v>1</v>
      </c>
      <c r="F1295" s="4">
        <f>Table2[[#This Row],[MntGoldProds]]</f>
        <v>1</v>
      </c>
      <c r="G1295" s="8">
        <f>Table5[[#This Row],[Age]]</f>
        <v>42</v>
      </c>
      <c r="H1295" s="2" t="s">
        <v>30</v>
      </c>
      <c r="I1295" s="16" t="str">
        <f>IF(AND(People!$J1295&gt;=16,People!$J1295&lt;=25),"16-25",IF(AND(People!$J1295&gt;=26,People!$J1295&lt;=35),"26-35",IF(AND(People!$J1295&gt;=36,People!$J1295&lt;=45),"36-45",IF(AND(People!$J1295&gt;=46,People!$J1295&lt;=55),"46-55",IF(AND(People!$J1295&gt;=56,People!$J1295&lt;=65),"56-65",IF(AND(People!$J1295&gt;=66,People!$J1295&lt;=75),"66-75","ALL"))))))</f>
        <v>36-45</v>
      </c>
      <c r="J1295" t="str">
        <f>Table5[[#This Row],[Kid Home]]</f>
        <v>Yes</v>
      </c>
      <c r="K1295" t="str">
        <f>Table5[[#This Row],[TennHome]]</f>
        <v>No</v>
      </c>
    </row>
    <row r="1296" spans="1:11" ht="16.5" x14ac:dyDescent="0.3">
      <c r="A1296" s="6">
        <f>Table2[[#This Row],[MntWines]]</f>
        <v>30</v>
      </c>
      <c r="B1296" s="6">
        <f>Table2[[#This Row],[MntFruits]]</f>
        <v>5</v>
      </c>
      <c r="C1296" s="6">
        <f>Table2[[#This Row],[MntMeatProducts]]</f>
        <v>24</v>
      </c>
      <c r="D1296" s="6">
        <f>Table2[[#This Row],[MntFishProducts]]</f>
        <v>6</v>
      </c>
      <c r="E1296" s="6">
        <f>Table2[[#This Row],[MntSweetProducts]]</f>
        <v>3</v>
      </c>
      <c r="F1296" s="6">
        <f>Table2[[#This Row],[MntGoldProds]]</f>
        <v>8</v>
      </c>
      <c r="G1296" s="8">
        <f>Table5[[#This Row],[Age]]</f>
        <v>41</v>
      </c>
      <c r="H1296" s="17" t="s">
        <v>30</v>
      </c>
      <c r="I1296" s="16" t="str">
        <f>IF(AND(People!$J1296&gt;=16,People!$J1296&lt;=25),"16-25",IF(AND(People!$J1296&gt;=26,People!$J1296&lt;=35),"26-35",IF(AND(People!$J1296&gt;=36,People!$J1296&lt;=45),"36-45",IF(AND(People!$J1296&gt;=46,People!$J1296&lt;=55),"46-55",IF(AND(People!$J1296&gt;=56,People!$J1296&lt;=65),"56-65",IF(AND(People!$J1296&gt;=66,People!$J1296&lt;=75),"66-75","ALL"))))))</f>
        <v>36-45</v>
      </c>
      <c r="J1296" t="str">
        <f>Table5[[#This Row],[Kid Home]]</f>
        <v>Yes</v>
      </c>
      <c r="K1296" t="str">
        <f>Table5[[#This Row],[TennHome]]</f>
        <v>No</v>
      </c>
    </row>
    <row r="1297" spans="1:11" ht="16.5" x14ac:dyDescent="0.3">
      <c r="A1297" s="4">
        <f>Table2[[#This Row],[MntWines]]</f>
        <v>4</v>
      </c>
      <c r="B1297" s="4">
        <f>Table2[[#This Row],[MntFruits]]</f>
        <v>0</v>
      </c>
      <c r="C1297" s="4">
        <f>Table2[[#This Row],[MntMeatProducts]]</f>
        <v>5</v>
      </c>
      <c r="D1297" s="4">
        <f>Table2[[#This Row],[MntFishProducts]]</f>
        <v>0</v>
      </c>
      <c r="E1297" s="4">
        <f>Table2[[#This Row],[MntSweetProducts]]</f>
        <v>1</v>
      </c>
      <c r="F1297" s="4">
        <f>Table2[[#This Row],[MntGoldProds]]</f>
        <v>5</v>
      </c>
      <c r="G1297" s="8">
        <f>Table5[[#This Row],[Age]]</f>
        <v>36</v>
      </c>
      <c r="H1297" s="2" t="s">
        <v>31</v>
      </c>
      <c r="I1297" s="16" t="str">
        <f>IF(AND(People!$J1297&gt;=16,People!$J1297&lt;=25),"16-25",IF(AND(People!$J1297&gt;=26,People!$J1297&lt;=35),"26-35",IF(AND(People!$J1297&gt;=36,People!$J1297&lt;=45),"36-45",IF(AND(People!$J1297&gt;=46,People!$J1297&lt;=55),"46-55",IF(AND(People!$J1297&gt;=56,People!$J1297&lt;=65),"56-65",IF(AND(People!$J1297&gt;=66,People!$J1297&lt;=75),"66-75","ALL"))))))</f>
        <v>36-45</v>
      </c>
      <c r="J1297" t="str">
        <f>Table5[[#This Row],[Kid Home]]</f>
        <v>Yes</v>
      </c>
      <c r="K1297" t="str">
        <f>Table5[[#This Row],[TennHome]]</f>
        <v>Yes</v>
      </c>
    </row>
    <row r="1298" spans="1:11" ht="16.5" x14ac:dyDescent="0.3">
      <c r="A1298" s="6">
        <f>Table2[[#This Row],[MntWines]]</f>
        <v>52</v>
      </c>
      <c r="B1298" s="6">
        <f>Table2[[#This Row],[MntFruits]]</f>
        <v>0</v>
      </c>
      <c r="C1298" s="6">
        <f>Table2[[#This Row],[MntMeatProducts]]</f>
        <v>9</v>
      </c>
      <c r="D1298" s="6">
        <f>Table2[[#This Row],[MntFishProducts]]</f>
        <v>0</v>
      </c>
      <c r="E1298" s="6">
        <f>Table2[[#This Row],[MntSweetProducts]]</f>
        <v>0</v>
      </c>
      <c r="F1298" s="6">
        <f>Table2[[#This Row],[MntGoldProds]]</f>
        <v>1</v>
      </c>
      <c r="G1298" s="8">
        <f>Table5[[#This Row],[Age]]</f>
        <v>51</v>
      </c>
      <c r="H1298" s="17" t="s">
        <v>31</v>
      </c>
      <c r="I1298" s="16" t="str">
        <f>IF(AND(People!$J1298&gt;=16,People!$J1298&lt;=25),"16-25",IF(AND(People!$J1298&gt;=26,People!$J1298&lt;=35),"26-35",IF(AND(People!$J1298&gt;=36,People!$J1298&lt;=45),"36-45",IF(AND(People!$J1298&gt;=46,People!$J1298&lt;=55),"46-55",IF(AND(People!$J1298&gt;=56,People!$J1298&lt;=65),"56-65",IF(AND(People!$J1298&gt;=66,People!$J1298&lt;=75),"66-75","ALL"))))))</f>
        <v>46-55</v>
      </c>
      <c r="J1298" t="str">
        <f>Table5[[#This Row],[Kid Home]]</f>
        <v>Yes</v>
      </c>
      <c r="K1298" t="str">
        <f>Table5[[#This Row],[TennHome]]</f>
        <v>Yes</v>
      </c>
    </row>
    <row r="1299" spans="1:11" ht="16.5" x14ac:dyDescent="0.3">
      <c r="A1299" s="4">
        <f>Table2[[#This Row],[MntWines]]</f>
        <v>62</v>
      </c>
      <c r="B1299" s="4">
        <f>Table2[[#This Row],[MntFruits]]</f>
        <v>1</v>
      </c>
      <c r="C1299" s="4">
        <f>Table2[[#This Row],[MntMeatProducts]]</f>
        <v>57</v>
      </c>
      <c r="D1299" s="4">
        <f>Table2[[#This Row],[MntFishProducts]]</f>
        <v>19</v>
      </c>
      <c r="E1299" s="4">
        <f>Table2[[#This Row],[MntSweetProducts]]</f>
        <v>11</v>
      </c>
      <c r="F1299" s="4">
        <f>Table2[[#This Row],[MntGoldProds]]</f>
        <v>48</v>
      </c>
      <c r="G1299" s="8">
        <f>Table5[[#This Row],[Age]]</f>
        <v>60</v>
      </c>
      <c r="H1299" s="2" t="s">
        <v>31</v>
      </c>
      <c r="I1299" s="16" t="str">
        <f>IF(AND(People!$J1299&gt;=16,People!$J1299&lt;=25),"16-25",IF(AND(People!$J1299&gt;=26,People!$J1299&lt;=35),"26-35",IF(AND(People!$J1299&gt;=36,People!$J1299&lt;=45),"36-45",IF(AND(People!$J1299&gt;=46,People!$J1299&lt;=55),"46-55",IF(AND(People!$J1299&gt;=56,People!$J1299&lt;=65),"56-65",IF(AND(People!$J1299&gt;=66,People!$J1299&lt;=75),"66-75","ALL"))))))</f>
        <v>56-65</v>
      </c>
      <c r="J1299" t="str">
        <f>Table5[[#This Row],[Kid Home]]</f>
        <v>No</v>
      </c>
      <c r="K1299" t="str">
        <f>Table5[[#This Row],[TennHome]]</f>
        <v>Yes</v>
      </c>
    </row>
    <row r="1300" spans="1:11" ht="16.5" x14ac:dyDescent="0.3">
      <c r="A1300" s="6">
        <f>Table2[[#This Row],[MntWines]]</f>
        <v>20</v>
      </c>
      <c r="B1300" s="6">
        <f>Table2[[#This Row],[MntFruits]]</f>
        <v>2</v>
      </c>
      <c r="C1300" s="6">
        <f>Table2[[#This Row],[MntMeatProducts]]</f>
        <v>14</v>
      </c>
      <c r="D1300" s="6">
        <f>Table2[[#This Row],[MntFishProducts]]</f>
        <v>3</v>
      </c>
      <c r="E1300" s="6">
        <f>Table2[[#This Row],[MntSweetProducts]]</f>
        <v>0</v>
      </c>
      <c r="F1300" s="6">
        <f>Table2[[#This Row],[MntGoldProds]]</f>
        <v>10</v>
      </c>
      <c r="G1300" s="8">
        <f>Table5[[#This Row],[Age]]</f>
        <v>35</v>
      </c>
      <c r="H1300" s="17" t="s">
        <v>33</v>
      </c>
      <c r="I1300" s="16" t="str">
        <f>IF(AND(People!$J1300&gt;=16,People!$J1300&lt;=25),"16-25",IF(AND(People!$J1300&gt;=26,People!$J1300&lt;=35),"26-35",IF(AND(People!$J1300&gt;=36,People!$J1300&lt;=45),"36-45",IF(AND(People!$J1300&gt;=46,People!$J1300&lt;=55),"46-55",IF(AND(People!$J1300&gt;=56,People!$J1300&lt;=65),"56-65",IF(AND(People!$J1300&gt;=66,People!$J1300&lt;=75),"66-75","ALL"))))))</f>
        <v>26-35</v>
      </c>
      <c r="J1300" t="str">
        <f>Table5[[#This Row],[Kid Home]]</f>
        <v>Yes</v>
      </c>
      <c r="K1300" t="str">
        <f>Table5[[#This Row],[TennHome]]</f>
        <v>No</v>
      </c>
    </row>
    <row r="1301" spans="1:11" ht="16.5" x14ac:dyDescent="0.3">
      <c r="A1301" s="4">
        <f>Table2[[#This Row],[MntWines]]</f>
        <v>545</v>
      </c>
      <c r="B1301" s="4">
        <f>Table2[[#This Row],[MntFruits]]</f>
        <v>7</v>
      </c>
      <c r="C1301" s="4">
        <f>Table2[[#This Row],[MntMeatProducts]]</f>
        <v>114</v>
      </c>
      <c r="D1301" s="4">
        <f>Table2[[#This Row],[MntFishProducts]]</f>
        <v>37</v>
      </c>
      <c r="E1301" s="4">
        <f>Table2[[#This Row],[MntSweetProducts]]</f>
        <v>21</v>
      </c>
      <c r="F1301" s="4">
        <f>Table2[[#This Row],[MntGoldProds]]</f>
        <v>78</v>
      </c>
      <c r="G1301" s="8">
        <f>Table5[[#This Row],[Age]]</f>
        <v>47</v>
      </c>
      <c r="H1301" s="2" t="s">
        <v>30</v>
      </c>
      <c r="I1301" s="16" t="str">
        <f>IF(AND(People!$J1301&gt;=16,People!$J1301&lt;=25),"16-25",IF(AND(People!$J1301&gt;=26,People!$J1301&lt;=35),"26-35",IF(AND(People!$J1301&gt;=36,People!$J1301&lt;=45),"36-45",IF(AND(People!$J1301&gt;=46,People!$J1301&lt;=55),"46-55",IF(AND(People!$J1301&gt;=56,People!$J1301&lt;=65),"56-65",IF(AND(People!$J1301&gt;=66,People!$J1301&lt;=75),"66-75","ALL"))))))</f>
        <v>46-55</v>
      </c>
      <c r="J1301" t="str">
        <f>Table5[[#This Row],[Kid Home]]</f>
        <v>No</v>
      </c>
      <c r="K1301" t="str">
        <f>Table5[[#This Row],[TennHome]]</f>
        <v>Yes</v>
      </c>
    </row>
    <row r="1302" spans="1:11" ht="16.5" x14ac:dyDescent="0.3">
      <c r="A1302" s="6">
        <f>Table2[[#This Row],[MntWines]]</f>
        <v>558</v>
      </c>
      <c r="B1302" s="6">
        <f>Table2[[#This Row],[MntFruits]]</f>
        <v>79</v>
      </c>
      <c r="C1302" s="6">
        <f>Table2[[#This Row],[MntMeatProducts]]</f>
        <v>622</v>
      </c>
      <c r="D1302" s="6">
        <f>Table2[[#This Row],[MntFishProducts]]</f>
        <v>207</v>
      </c>
      <c r="E1302" s="6">
        <f>Table2[[#This Row],[MntSweetProducts]]</f>
        <v>175</v>
      </c>
      <c r="F1302" s="6">
        <f>Table2[[#This Row],[MntGoldProds]]</f>
        <v>95</v>
      </c>
      <c r="G1302" s="8">
        <f>Table5[[#This Row],[Age]]</f>
        <v>68</v>
      </c>
      <c r="H1302" s="17" t="s">
        <v>31</v>
      </c>
      <c r="I1302" s="16" t="str">
        <f>IF(AND(People!$J1302&gt;=16,People!$J1302&lt;=25),"16-25",IF(AND(People!$J1302&gt;=26,People!$J1302&lt;=35),"26-35",IF(AND(People!$J1302&gt;=36,People!$J1302&lt;=45),"36-45",IF(AND(People!$J1302&gt;=46,People!$J1302&lt;=55),"46-55",IF(AND(People!$J1302&gt;=56,People!$J1302&lt;=65),"56-65",IF(AND(People!$J1302&gt;=66,People!$J1302&lt;=75),"66-75","ALL"))))))</f>
        <v>66-75</v>
      </c>
      <c r="J1302" t="str">
        <f>Table5[[#This Row],[Kid Home]]</f>
        <v>No</v>
      </c>
      <c r="K1302" t="str">
        <f>Table5[[#This Row],[TennHome]]</f>
        <v>No</v>
      </c>
    </row>
    <row r="1303" spans="1:11" ht="16.5" x14ac:dyDescent="0.3">
      <c r="A1303" s="4">
        <f>Table2[[#This Row],[MntWines]]</f>
        <v>6</v>
      </c>
      <c r="B1303" s="4">
        <f>Table2[[#This Row],[MntFruits]]</f>
        <v>5</v>
      </c>
      <c r="C1303" s="4">
        <f>Table2[[#This Row],[MntMeatProducts]]</f>
        <v>4</v>
      </c>
      <c r="D1303" s="4">
        <f>Table2[[#This Row],[MntFishProducts]]</f>
        <v>13</v>
      </c>
      <c r="E1303" s="4">
        <f>Table2[[#This Row],[MntSweetProducts]]</f>
        <v>4</v>
      </c>
      <c r="F1303" s="4">
        <f>Table2[[#This Row],[MntGoldProds]]</f>
        <v>25</v>
      </c>
      <c r="G1303" s="8">
        <f>Table5[[#This Row],[Age]]</f>
        <v>34</v>
      </c>
      <c r="H1303" s="2" t="s">
        <v>31</v>
      </c>
      <c r="I1303" s="16" t="str">
        <f>IF(AND(People!$J1303&gt;=16,People!$J1303&lt;=25),"16-25",IF(AND(People!$J1303&gt;=26,People!$J1303&lt;=35),"26-35",IF(AND(People!$J1303&gt;=36,People!$J1303&lt;=45),"36-45",IF(AND(People!$J1303&gt;=46,People!$J1303&lt;=55),"46-55",IF(AND(People!$J1303&gt;=56,People!$J1303&lt;=65),"56-65",IF(AND(People!$J1303&gt;=66,People!$J1303&lt;=75),"66-75","ALL"))))))</f>
        <v>26-35</v>
      </c>
      <c r="J1303" t="str">
        <f>Table5[[#This Row],[Kid Home]]</f>
        <v>Yes</v>
      </c>
      <c r="K1303" t="str">
        <f>Table5[[#This Row],[TennHome]]</f>
        <v>Yes</v>
      </c>
    </row>
    <row r="1304" spans="1:11" ht="16.5" x14ac:dyDescent="0.3">
      <c r="A1304" s="6">
        <f>Table2[[#This Row],[MntWines]]</f>
        <v>39</v>
      </c>
      <c r="B1304" s="6">
        <f>Table2[[#This Row],[MntFruits]]</f>
        <v>1</v>
      </c>
      <c r="C1304" s="6">
        <f>Table2[[#This Row],[MntMeatProducts]]</f>
        <v>9</v>
      </c>
      <c r="D1304" s="6">
        <f>Table2[[#This Row],[MntFishProducts]]</f>
        <v>2</v>
      </c>
      <c r="E1304" s="6">
        <f>Table2[[#This Row],[MntSweetProducts]]</f>
        <v>0</v>
      </c>
      <c r="F1304" s="6">
        <f>Table2[[#This Row],[MntGoldProds]]</f>
        <v>8</v>
      </c>
      <c r="G1304" s="8">
        <f>Table5[[#This Row],[Age]]</f>
        <v>42</v>
      </c>
      <c r="H1304" s="17" t="s">
        <v>33</v>
      </c>
      <c r="I1304" s="16" t="str">
        <f>IF(AND(People!$J1304&gt;=16,People!$J1304&lt;=25),"16-25",IF(AND(People!$J1304&gt;=26,People!$J1304&lt;=35),"26-35",IF(AND(People!$J1304&gt;=36,People!$J1304&lt;=45),"36-45",IF(AND(People!$J1304&gt;=46,People!$J1304&lt;=55),"46-55",IF(AND(People!$J1304&gt;=56,People!$J1304&lt;=65),"56-65",IF(AND(People!$J1304&gt;=66,People!$J1304&lt;=75),"66-75","ALL"))))))</f>
        <v>36-45</v>
      </c>
      <c r="J1304" t="str">
        <f>Table5[[#This Row],[Kid Home]]</f>
        <v>Yes</v>
      </c>
      <c r="K1304" t="str">
        <f>Table5[[#This Row],[TennHome]]</f>
        <v>No</v>
      </c>
    </row>
    <row r="1305" spans="1:11" ht="16.5" x14ac:dyDescent="0.3">
      <c r="A1305" s="4">
        <f>Table2[[#This Row],[MntWines]]</f>
        <v>1111</v>
      </c>
      <c r="B1305" s="4">
        <f>Table2[[#This Row],[MntFruits]]</f>
        <v>24</v>
      </c>
      <c r="C1305" s="4">
        <f>Table2[[#This Row],[MntMeatProducts]]</f>
        <v>790</v>
      </c>
      <c r="D1305" s="4">
        <f>Table2[[#This Row],[MntFishProducts]]</f>
        <v>160</v>
      </c>
      <c r="E1305" s="4">
        <f>Table2[[#This Row],[MntSweetProducts]]</f>
        <v>45</v>
      </c>
      <c r="F1305" s="4">
        <f>Table2[[#This Row],[MntGoldProds]]</f>
        <v>172</v>
      </c>
      <c r="G1305" s="8">
        <f>Table5[[#This Row],[Age]]</f>
        <v>60</v>
      </c>
      <c r="H1305" s="2" t="s">
        <v>35</v>
      </c>
      <c r="I1305" s="16" t="str">
        <f>IF(AND(People!$J1305&gt;=16,People!$J1305&lt;=25),"16-25",IF(AND(People!$J1305&gt;=26,People!$J1305&lt;=35),"26-35",IF(AND(People!$J1305&gt;=36,People!$J1305&lt;=45),"36-45",IF(AND(People!$J1305&gt;=46,People!$J1305&lt;=55),"46-55",IF(AND(People!$J1305&gt;=56,People!$J1305&lt;=65),"56-65",IF(AND(People!$J1305&gt;=66,People!$J1305&lt;=75),"66-75","ALL"))))))</f>
        <v>56-65</v>
      </c>
      <c r="J1305" t="str">
        <f>Table5[[#This Row],[Kid Home]]</f>
        <v>No</v>
      </c>
      <c r="K1305" t="str">
        <f>Table5[[#This Row],[TennHome]]</f>
        <v>No</v>
      </c>
    </row>
    <row r="1306" spans="1:11" ht="16.5" x14ac:dyDescent="0.3">
      <c r="A1306" s="6">
        <f>Table2[[#This Row],[MntWines]]</f>
        <v>4</v>
      </c>
      <c r="B1306" s="6">
        <f>Table2[[#This Row],[MntFruits]]</f>
        <v>6</v>
      </c>
      <c r="C1306" s="6">
        <f>Table2[[#This Row],[MntMeatProducts]]</f>
        <v>8</v>
      </c>
      <c r="D1306" s="6">
        <f>Table2[[#This Row],[MntFishProducts]]</f>
        <v>6</v>
      </c>
      <c r="E1306" s="6">
        <f>Table2[[#This Row],[MntSweetProducts]]</f>
        <v>3</v>
      </c>
      <c r="F1306" s="6">
        <f>Table2[[#This Row],[MntGoldProds]]</f>
        <v>10</v>
      </c>
      <c r="G1306" s="8">
        <f>Table5[[#This Row],[Age]]</f>
        <v>29</v>
      </c>
      <c r="H1306" s="17" t="s">
        <v>33</v>
      </c>
      <c r="I1306" s="16" t="str">
        <f>IF(AND(People!$J1306&gt;=16,People!$J1306&lt;=25),"16-25",IF(AND(People!$J1306&gt;=26,People!$J1306&lt;=35),"26-35",IF(AND(People!$J1306&gt;=36,People!$J1306&lt;=45),"36-45",IF(AND(People!$J1306&gt;=46,People!$J1306&lt;=55),"46-55",IF(AND(People!$J1306&gt;=56,People!$J1306&lt;=65),"56-65",IF(AND(People!$J1306&gt;=66,People!$J1306&lt;=75),"66-75","ALL"))))))</f>
        <v>26-35</v>
      </c>
      <c r="J1306" t="str">
        <f>Table5[[#This Row],[Kid Home]]</f>
        <v>No</v>
      </c>
      <c r="K1306" t="str">
        <f>Table5[[#This Row],[TennHome]]</f>
        <v>No</v>
      </c>
    </row>
    <row r="1307" spans="1:11" ht="16.5" x14ac:dyDescent="0.3">
      <c r="A1307" s="4">
        <f>Table2[[#This Row],[MntWines]]</f>
        <v>183</v>
      </c>
      <c r="B1307" s="4">
        <f>Table2[[#This Row],[MntFruits]]</f>
        <v>5</v>
      </c>
      <c r="C1307" s="4">
        <f>Table2[[#This Row],[MntMeatProducts]]</f>
        <v>65</v>
      </c>
      <c r="D1307" s="4">
        <f>Table2[[#This Row],[MntFishProducts]]</f>
        <v>3</v>
      </c>
      <c r="E1307" s="4">
        <f>Table2[[#This Row],[MntSweetProducts]]</f>
        <v>5</v>
      </c>
      <c r="F1307" s="4">
        <f>Table2[[#This Row],[MntGoldProds]]</f>
        <v>49</v>
      </c>
      <c r="G1307" s="8">
        <f>Table5[[#This Row],[Age]]</f>
        <v>43</v>
      </c>
      <c r="H1307" s="2" t="s">
        <v>31</v>
      </c>
      <c r="I1307" s="16" t="str">
        <f>IF(AND(People!$J1307&gt;=16,People!$J1307&lt;=25),"16-25",IF(AND(People!$J1307&gt;=26,People!$J1307&lt;=35),"26-35",IF(AND(People!$J1307&gt;=36,People!$J1307&lt;=45),"36-45",IF(AND(People!$J1307&gt;=46,People!$J1307&lt;=55),"46-55",IF(AND(People!$J1307&gt;=56,People!$J1307&lt;=65),"56-65",IF(AND(People!$J1307&gt;=66,People!$J1307&lt;=75),"66-75","ALL"))))))</f>
        <v>36-45</v>
      </c>
      <c r="J1307" t="str">
        <f>Table5[[#This Row],[Kid Home]]</f>
        <v>Yes</v>
      </c>
      <c r="K1307" t="str">
        <f>Table5[[#This Row],[TennHome]]</f>
        <v>Yes</v>
      </c>
    </row>
    <row r="1308" spans="1:11" ht="16.5" x14ac:dyDescent="0.3">
      <c r="A1308" s="6">
        <f>Table2[[#This Row],[MntWines]]</f>
        <v>546</v>
      </c>
      <c r="B1308" s="6">
        <f>Table2[[#This Row],[MntFruits]]</f>
        <v>72</v>
      </c>
      <c r="C1308" s="6">
        <f>Table2[[#This Row],[MntMeatProducts]]</f>
        <v>376</v>
      </c>
      <c r="D1308" s="6">
        <f>Table2[[#This Row],[MntFishProducts]]</f>
        <v>94</v>
      </c>
      <c r="E1308" s="6">
        <f>Table2[[#This Row],[MntSweetProducts]]</f>
        <v>145</v>
      </c>
      <c r="F1308" s="6">
        <f>Table2[[#This Row],[MntGoldProds]]</f>
        <v>72</v>
      </c>
      <c r="G1308" s="8">
        <f>Table5[[#This Row],[Age]]</f>
        <v>33</v>
      </c>
      <c r="H1308" s="17" t="s">
        <v>31</v>
      </c>
      <c r="I1308" s="16" t="str">
        <f>IF(AND(People!$J1308&gt;=16,People!$J1308&lt;=25),"16-25",IF(AND(People!$J1308&gt;=26,People!$J1308&lt;=35),"26-35",IF(AND(People!$J1308&gt;=36,People!$J1308&lt;=45),"36-45",IF(AND(People!$J1308&gt;=46,People!$J1308&lt;=55),"46-55",IF(AND(People!$J1308&gt;=56,People!$J1308&lt;=65),"56-65",IF(AND(People!$J1308&gt;=66,People!$J1308&lt;=75),"66-75","ALL"))))))</f>
        <v>26-35</v>
      </c>
      <c r="J1308" t="str">
        <f>Table5[[#This Row],[Kid Home]]</f>
        <v>No</v>
      </c>
      <c r="K1308" t="str">
        <f>Table5[[#This Row],[TennHome]]</f>
        <v>No</v>
      </c>
    </row>
    <row r="1309" spans="1:11" ht="16.5" x14ac:dyDescent="0.3">
      <c r="A1309" s="4">
        <f>Table2[[#This Row],[MntWines]]</f>
        <v>606</v>
      </c>
      <c r="B1309" s="4">
        <f>Table2[[#This Row],[MntFruits]]</f>
        <v>7</v>
      </c>
      <c r="C1309" s="4">
        <f>Table2[[#This Row],[MntMeatProducts]]</f>
        <v>155</v>
      </c>
      <c r="D1309" s="4">
        <f>Table2[[#This Row],[MntFishProducts]]</f>
        <v>10</v>
      </c>
      <c r="E1309" s="4">
        <f>Table2[[#This Row],[MntSweetProducts]]</f>
        <v>0</v>
      </c>
      <c r="F1309" s="4">
        <f>Table2[[#This Row],[MntGoldProds]]</f>
        <v>54</v>
      </c>
      <c r="G1309" s="8">
        <f>Table5[[#This Row],[Age]]</f>
        <v>47</v>
      </c>
      <c r="H1309" s="2" t="s">
        <v>33</v>
      </c>
      <c r="I1309" s="16" t="str">
        <f>IF(AND(People!$J1309&gt;=16,People!$J1309&lt;=25),"16-25",IF(AND(People!$J1309&gt;=26,People!$J1309&lt;=35),"26-35",IF(AND(People!$J1309&gt;=36,People!$J1309&lt;=45),"36-45",IF(AND(People!$J1309&gt;=46,People!$J1309&lt;=55),"46-55",IF(AND(People!$J1309&gt;=56,People!$J1309&lt;=65),"56-65",IF(AND(People!$J1309&gt;=66,People!$J1309&lt;=75),"66-75","ALL"))))))</f>
        <v>46-55</v>
      </c>
      <c r="J1309" t="str">
        <f>Table5[[#This Row],[Kid Home]]</f>
        <v>No</v>
      </c>
      <c r="K1309" t="str">
        <f>Table5[[#This Row],[TennHome]]</f>
        <v>Yes</v>
      </c>
    </row>
    <row r="1310" spans="1:11" ht="16.5" x14ac:dyDescent="0.3">
      <c r="A1310" s="6">
        <f>Table2[[#This Row],[MntWines]]</f>
        <v>266</v>
      </c>
      <c r="B1310" s="6">
        <f>Table2[[#This Row],[MntFruits]]</f>
        <v>6</v>
      </c>
      <c r="C1310" s="6">
        <f>Table2[[#This Row],[MntMeatProducts]]</f>
        <v>51</v>
      </c>
      <c r="D1310" s="6">
        <f>Table2[[#This Row],[MntFishProducts]]</f>
        <v>8</v>
      </c>
      <c r="E1310" s="6">
        <f>Table2[[#This Row],[MntSweetProducts]]</f>
        <v>6</v>
      </c>
      <c r="F1310" s="6">
        <f>Table2[[#This Row],[MntGoldProds]]</f>
        <v>64</v>
      </c>
      <c r="G1310" s="8">
        <f>Table5[[#This Row],[Age]]</f>
        <v>37</v>
      </c>
      <c r="H1310" s="17" t="s">
        <v>33</v>
      </c>
      <c r="I1310" s="16" t="str">
        <f>IF(AND(People!$J1310&gt;=16,People!$J1310&lt;=25),"16-25",IF(AND(People!$J1310&gt;=26,People!$J1310&lt;=35),"26-35",IF(AND(People!$J1310&gt;=36,People!$J1310&lt;=45),"36-45",IF(AND(People!$J1310&gt;=46,People!$J1310&lt;=55),"46-55",IF(AND(People!$J1310&gt;=56,People!$J1310&lt;=65),"56-65",IF(AND(People!$J1310&gt;=66,People!$J1310&lt;=75),"66-75","ALL"))))))</f>
        <v>36-45</v>
      </c>
      <c r="J1310" t="str">
        <f>Table5[[#This Row],[Kid Home]]</f>
        <v>Yes</v>
      </c>
      <c r="K1310" t="str">
        <f>Table5[[#This Row],[TennHome]]</f>
        <v>Yes</v>
      </c>
    </row>
    <row r="1311" spans="1:11" ht="16.5" x14ac:dyDescent="0.3">
      <c r="A1311" s="4">
        <f>Table2[[#This Row],[MntWines]]</f>
        <v>1142</v>
      </c>
      <c r="B1311" s="4">
        <f>Table2[[#This Row],[MntFruits]]</f>
        <v>29</v>
      </c>
      <c r="C1311" s="4">
        <f>Table2[[#This Row],[MntMeatProducts]]</f>
        <v>249</v>
      </c>
      <c r="D1311" s="4">
        <f>Table2[[#This Row],[MntFishProducts]]</f>
        <v>38</v>
      </c>
      <c r="E1311" s="4">
        <f>Table2[[#This Row],[MntSweetProducts]]</f>
        <v>29</v>
      </c>
      <c r="F1311" s="4">
        <f>Table2[[#This Row],[MntGoldProds]]</f>
        <v>14</v>
      </c>
      <c r="G1311" s="8">
        <f>Table5[[#This Row],[Age]]</f>
        <v>49</v>
      </c>
      <c r="H1311" s="2" t="s">
        <v>31</v>
      </c>
      <c r="I1311" s="16" t="str">
        <f>IF(AND(People!$J1311&gt;=16,People!$J1311&lt;=25),"16-25",IF(AND(People!$J1311&gt;=26,People!$J1311&lt;=35),"26-35",IF(AND(People!$J1311&gt;=36,People!$J1311&lt;=45),"36-45",IF(AND(People!$J1311&gt;=46,People!$J1311&lt;=55),"46-55",IF(AND(People!$J1311&gt;=56,People!$J1311&lt;=65),"56-65",IF(AND(People!$J1311&gt;=66,People!$J1311&lt;=75),"66-75","ALL"))))))</f>
        <v>46-55</v>
      </c>
      <c r="J1311" t="str">
        <f>Table5[[#This Row],[Kid Home]]</f>
        <v>No</v>
      </c>
      <c r="K1311" t="str">
        <f>Table5[[#This Row],[TennHome]]</f>
        <v>No</v>
      </c>
    </row>
    <row r="1312" spans="1:11" ht="16.5" x14ac:dyDescent="0.3">
      <c r="A1312" s="6">
        <f>Table2[[#This Row],[MntWines]]</f>
        <v>1074</v>
      </c>
      <c r="B1312" s="6">
        <f>Table2[[#This Row],[MntFruits]]</f>
        <v>0</v>
      </c>
      <c r="C1312" s="6">
        <f>Table2[[#This Row],[MntMeatProducts]]</f>
        <v>69</v>
      </c>
      <c r="D1312" s="6">
        <f>Table2[[#This Row],[MntFishProducts]]</f>
        <v>0</v>
      </c>
      <c r="E1312" s="6">
        <f>Table2[[#This Row],[MntSweetProducts]]</f>
        <v>0</v>
      </c>
      <c r="F1312" s="6">
        <f>Table2[[#This Row],[MntGoldProds]]</f>
        <v>46</v>
      </c>
      <c r="G1312" s="8">
        <f>Table5[[#This Row],[Age]]</f>
        <v>32</v>
      </c>
      <c r="H1312" s="17" t="s">
        <v>33</v>
      </c>
      <c r="I1312" s="16" t="str">
        <f>IF(AND(People!$J1312&gt;=16,People!$J1312&lt;=25),"16-25",IF(AND(People!$J1312&gt;=26,People!$J1312&lt;=35),"26-35",IF(AND(People!$J1312&gt;=36,People!$J1312&lt;=45),"36-45",IF(AND(People!$J1312&gt;=46,People!$J1312&lt;=55),"46-55",IF(AND(People!$J1312&gt;=56,People!$J1312&lt;=65),"56-65",IF(AND(People!$J1312&gt;=66,People!$J1312&lt;=75),"66-75","ALL"))))))</f>
        <v>26-35</v>
      </c>
      <c r="J1312" t="str">
        <f>Table5[[#This Row],[Kid Home]]</f>
        <v>No</v>
      </c>
      <c r="K1312" t="str">
        <f>Table5[[#This Row],[TennHome]]</f>
        <v>No</v>
      </c>
    </row>
    <row r="1313" spans="1:11" ht="16.5" x14ac:dyDescent="0.3">
      <c r="A1313" s="4">
        <f>Table2[[#This Row],[MntWines]]</f>
        <v>771</v>
      </c>
      <c r="B1313" s="4">
        <f>Table2[[#This Row],[MntFruits]]</f>
        <v>51</v>
      </c>
      <c r="C1313" s="4">
        <f>Table2[[#This Row],[MntMeatProducts]]</f>
        <v>154</v>
      </c>
      <c r="D1313" s="4">
        <f>Table2[[#This Row],[MntFishProducts]]</f>
        <v>54</v>
      </c>
      <c r="E1313" s="4">
        <f>Table2[[#This Row],[MntSweetProducts]]</f>
        <v>10</v>
      </c>
      <c r="F1313" s="4">
        <f>Table2[[#This Row],[MntGoldProds]]</f>
        <v>154</v>
      </c>
      <c r="G1313" s="8">
        <f>Table5[[#This Row],[Age]]</f>
        <v>41</v>
      </c>
      <c r="H1313" s="2" t="s">
        <v>30</v>
      </c>
      <c r="I1313" s="16" t="str">
        <f>IF(AND(People!$J1313&gt;=16,People!$J1313&lt;=25),"16-25",IF(AND(People!$J1313&gt;=26,People!$J1313&lt;=35),"26-35",IF(AND(People!$J1313&gt;=36,People!$J1313&lt;=45),"36-45",IF(AND(People!$J1313&gt;=46,People!$J1313&lt;=55),"46-55",IF(AND(People!$J1313&gt;=56,People!$J1313&lt;=65),"56-65",IF(AND(People!$J1313&gt;=66,People!$J1313&lt;=75),"66-75","ALL"))))))</f>
        <v>36-45</v>
      </c>
      <c r="J1313" t="str">
        <f>Table5[[#This Row],[Kid Home]]</f>
        <v>No</v>
      </c>
      <c r="K1313" t="str">
        <f>Table5[[#This Row],[TennHome]]</f>
        <v>Yes</v>
      </c>
    </row>
    <row r="1314" spans="1:11" ht="16.5" x14ac:dyDescent="0.3">
      <c r="A1314" s="6">
        <f>Table2[[#This Row],[MntWines]]</f>
        <v>371</v>
      </c>
      <c r="B1314" s="6">
        <f>Table2[[#This Row],[MntFruits]]</f>
        <v>32</v>
      </c>
      <c r="C1314" s="6">
        <f>Table2[[#This Row],[MntMeatProducts]]</f>
        <v>189</v>
      </c>
      <c r="D1314" s="6">
        <f>Table2[[#This Row],[MntFishProducts]]</f>
        <v>0</v>
      </c>
      <c r="E1314" s="6">
        <f>Table2[[#This Row],[MntSweetProducts]]</f>
        <v>58</v>
      </c>
      <c r="F1314" s="6">
        <f>Table2[[#This Row],[MntGoldProds]]</f>
        <v>6</v>
      </c>
      <c r="G1314" s="8">
        <f>Table5[[#This Row],[Age]]</f>
        <v>54</v>
      </c>
      <c r="H1314" s="17" t="s">
        <v>31</v>
      </c>
      <c r="I1314" s="16" t="str">
        <f>IF(AND(People!$J1314&gt;=16,People!$J1314&lt;=25),"16-25",IF(AND(People!$J1314&gt;=26,People!$J1314&lt;=35),"26-35",IF(AND(People!$J1314&gt;=36,People!$J1314&lt;=45),"36-45",IF(AND(People!$J1314&gt;=46,People!$J1314&lt;=55),"46-55",IF(AND(People!$J1314&gt;=56,People!$J1314&lt;=65),"56-65",IF(AND(People!$J1314&gt;=66,People!$J1314&lt;=75),"66-75","ALL"))))))</f>
        <v>46-55</v>
      </c>
      <c r="J1314" t="str">
        <f>Table5[[#This Row],[Kid Home]]</f>
        <v>No</v>
      </c>
      <c r="K1314" t="str">
        <f>Table5[[#This Row],[TennHome]]</f>
        <v>Yes</v>
      </c>
    </row>
    <row r="1315" spans="1:11" ht="16.5" x14ac:dyDescent="0.3">
      <c r="A1315" s="4">
        <f>Table2[[#This Row],[MntWines]]</f>
        <v>556</v>
      </c>
      <c r="B1315" s="4">
        <f>Table2[[#This Row],[MntFruits]]</f>
        <v>14</v>
      </c>
      <c r="C1315" s="4">
        <f>Table2[[#This Row],[MntMeatProducts]]</f>
        <v>717</v>
      </c>
      <c r="D1315" s="4">
        <f>Table2[[#This Row],[MntFishProducts]]</f>
        <v>210</v>
      </c>
      <c r="E1315" s="4">
        <f>Table2[[#This Row],[MntSweetProducts]]</f>
        <v>0</v>
      </c>
      <c r="F1315" s="4">
        <f>Table2[[#This Row],[MntGoldProds]]</f>
        <v>43</v>
      </c>
      <c r="G1315" s="8">
        <f>Table5[[#This Row],[Age]]</f>
        <v>56</v>
      </c>
      <c r="H1315" s="2" t="s">
        <v>31</v>
      </c>
      <c r="I1315" s="16" t="str">
        <f>IF(AND(People!$J1315&gt;=16,People!$J1315&lt;=25),"16-25",IF(AND(People!$J1315&gt;=26,People!$J1315&lt;=35),"26-35",IF(AND(People!$J1315&gt;=36,People!$J1315&lt;=45),"36-45",IF(AND(People!$J1315&gt;=46,People!$J1315&lt;=55),"46-55",IF(AND(People!$J1315&gt;=56,People!$J1315&lt;=65),"56-65",IF(AND(People!$J1315&gt;=66,People!$J1315&lt;=75),"66-75","ALL"))))))</f>
        <v>56-65</v>
      </c>
      <c r="J1315" t="str">
        <f>Table5[[#This Row],[Kid Home]]</f>
        <v>No</v>
      </c>
      <c r="K1315" t="str">
        <f>Table5[[#This Row],[TennHome]]</f>
        <v>No</v>
      </c>
    </row>
    <row r="1316" spans="1:11" ht="16.5" x14ac:dyDescent="0.3">
      <c r="A1316" s="6">
        <f>Table2[[#This Row],[MntWines]]</f>
        <v>202</v>
      </c>
      <c r="B1316" s="6">
        <f>Table2[[#This Row],[MntFruits]]</f>
        <v>5</v>
      </c>
      <c r="C1316" s="6">
        <f>Table2[[#This Row],[MntMeatProducts]]</f>
        <v>74</v>
      </c>
      <c r="D1316" s="6">
        <f>Table2[[#This Row],[MntFishProducts]]</f>
        <v>11</v>
      </c>
      <c r="E1316" s="6">
        <f>Table2[[#This Row],[MntSweetProducts]]</f>
        <v>5</v>
      </c>
      <c r="F1316" s="6">
        <f>Table2[[#This Row],[MntGoldProds]]</f>
        <v>14</v>
      </c>
      <c r="G1316" s="8">
        <f>Table5[[#This Row],[Age]]</f>
        <v>48</v>
      </c>
      <c r="H1316" s="17" t="s">
        <v>33</v>
      </c>
      <c r="I1316" s="16" t="str">
        <f>IF(AND(People!$J1316&gt;=16,People!$J1316&lt;=25),"16-25",IF(AND(People!$J1316&gt;=26,People!$J1316&lt;=35),"26-35",IF(AND(People!$J1316&gt;=36,People!$J1316&lt;=45),"36-45",IF(AND(People!$J1316&gt;=46,People!$J1316&lt;=55),"46-55",IF(AND(People!$J1316&gt;=56,People!$J1316&lt;=65),"56-65",IF(AND(People!$J1316&gt;=66,People!$J1316&lt;=75),"66-75","ALL"))))))</f>
        <v>46-55</v>
      </c>
      <c r="J1316" t="str">
        <f>Table5[[#This Row],[Kid Home]]</f>
        <v>No</v>
      </c>
      <c r="K1316" t="str">
        <f>Table5[[#This Row],[TennHome]]</f>
        <v>Yes</v>
      </c>
    </row>
    <row r="1317" spans="1:11" ht="16.5" x14ac:dyDescent="0.3">
      <c r="A1317" s="4">
        <f>Table2[[#This Row],[MntWines]]</f>
        <v>209</v>
      </c>
      <c r="B1317" s="4">
        <f>Table2[[#This Row],[MntFruits]]</f>
        <v>162</v>
      </c>
      <c r="C1317" s="4">
        <f>Table2[[#This Row],[MntMeatProducts]]</f>
        <v>209</v>
      </c>
      <c r="D1317" s="4">
        <f>Table2[[#This Row],[MntFishProducts]]</f>
        <v>41</v>
      </c>
      <c r="E1317" s="4">
        <f>Table2[[#This Row],[MntSweetProducts]]</f>
        <v>162</v>
      </c>
      <c r="F1317" s="4">
        <f>Table2[[#This Row],[MntGoldProds]]</f>
        <v>37</v>
      </c>
      <c r="G1317" s="8">
        <f>Table5[[#This Row],[Age]]</f>
        <v>58</v>
      </c>
      <c r="H1317" s="2" t="s">
        <v>30</v>
      </c>
      <c r="I1317" s="16" t="str">
        <f>IF(AND(People!$J1317&gt;=16,People!$J1317&lt;=25),"16-25",IF(AND(People!$J1317&gt;=26,People!$J1317&lt;=35),"26-35",IF(AND(People!$J1317&gt;=36,People!$J1317&lt;=45),"36-45",IF(AND(People!$J1317&gt;=46,People!$J1317&lt;=55),"46-55",IF(AND(People!$J1317&gt;=56,People!$J1317&lt;=65),"56-65",IF(AND(People!$J1317&gt;=66,People!$J1317&lt;=75),"66-75","ALL"))))))</f>
        <v>56-65</v>
      </c>
      <c r="J1317" t="str">
        <f>Table5[[#This Row],[Kid Home]]</f>
        <v>No</v>
      </c>
      <c r="K1317" t="str">
        <f>Table5[[#This Row],[TennHome]]</f>
        <v>Yes</v>
      </c>
    </row>
    <row r="1318" spans="1:11" ht="16.5" x14ac:dyDescent="0.3">
      <c r="A1318" s="6">
        <f>Table2[[#This Row],[MntWines]]</f>
        <v>35</v>
      </c>
      <c r="B1318" s="6">
        <f>Table2[[#This Row],[MntFruits]]</f>
        <v>40</v>
      </c>
      <c r="C1318" s="6">
        <f>Table2[[#This Row],[MntMeatProducts]]</f>
        <v>111</v>
      </c>
      <c r="D1318" s="6">
        <f>Table2[[#This Row],[MntFishProducts]]</f>
        <v>36</v>
      </c>
      <c r="E1318" s="6">
        <f>Table2[[#This Row],[MntSweetProducts]]</f>
        <v>40</v>
      </c>
      <c r="F1318" s="6">
        <f>Table2[[#This Row],[MntGoldProds]]</f>
        <v>12</v>
      </c>
      <c r="G1318" s="8">
        <f>Table5[[#This Row],[Age]]</f>
        <v>25</v>
      </c>
      <c r="H1318" s="17" t="s">
        <v>31</v>
      </c>
      <c r="I1318" s="16" t="str">
        <f>IF(AND(People!$J1318&gt;=16,People!$J1318&lt;=25),"16-25",IF(AND(People!$J1318&gt;=26,People!$J1318&lt;=35),"26-35",IF(AND(People!$J1318&gt;=36,People!$J1318&lt;=45),"36-45",IF(AND(People!$J1318&gt;=46,People!$J1318&lt;=55),"46-55",IF(AND(People!$J1318&gt;=56,People!$J1318&lt;=65),"56-65",IF(AND(People!$J1318&gt;=66,People!$J1318&lt;=75),"66-75","ALL"))))))</f>
        <v>16-25</v>
      </c>
      <c r="J1318" t="str">
        <f>Table5[[#This Row],[Kid Home]]</f>
        <v>Yes</v>
      </c>
      <c r="K1318" t="str">
        <f>Table5[[#This Row],[TennHome]]</f>
        <v>No</v>
      </c>
    </row>
    <row r="1319" spans="1:11" ht="16.5" x14ac:dyDescent="0.3">
      <c r="A1319" s="4">
        <f>Table2[[#This Row],[MntWines]]</f>
        <v>37</v>
      </c>
      <c r="B1319" s="4">
        <f>Table2[[#This Row],[MntFruits]]</f>
        <v>0</v>
      </c>
      <c r="C1319" s="4">
        <f>Table2[[#This Row],[MntMeatProducts]]</f>
        <v>17</v>
      </c>
      <c r="D1319" s="4">
        <f>Table2[[#This Row],[MntFishProducts]]</f>
        <v>0</v>
      </c>
      <c r="E1319" s="4">
        <f>Table2[[#This Row],[MntSweetProducts]]</f>
        <v>0</v>
      </c>
      <c r="F1319" s="4">
        <f>Table2[[#This Row],[MntGoldProds]]</f>
        <v>3</v>
      </c>
      <c r="G1319" s="8">
        <f>Table5[[#This Row],[Age]]</f>
        <v>51</v>
      </c>
      <c r="H1319" s="2" t="s">
        <v>33</v>
      </c>
      <c r="I1319" s="16" t="str">
        <f>IF(AND(People!$J1319&gt;=16,People!$J1319&lt;=25),"16-25",IF(AND(People!$J1319&gt;=26,People!$J1319&lt;=35),"26-35",IF(AND(People!$J1319&gt;=36,People!$J1319&lt;=45),"36-45",IF(AND(People!$J1319&gt;=46,People!$J1319&lt;=55),"46-55",IF(AND(People!$J1319&gt;=56,People!$J1319&lt;=65),"56-65",IF(AND(People!$J1319&gt;=66,People!$J1319&lt;=75),"66-75","ALL"))))))</f>
        <v>46-55</v>
      </c>
      <c r="J1319" t="str">
        <f>Table5[[#This Row],[Kid Home]]</f>
        <v>Yes</v>
      </c>
      <c r="K1319" t="str">
        <f>Table5[[#This Row],[TennHome]]</f>
        <v>Yes</v>
      </c>
    </row>
    <row r="1320" spans="1:11" ht="16.5" x14ac:dyDescent="0.3">
      <c r="A1320" s="6">
        <f>Table2[[#This Row],[MntWines]]</f>
        <v>171</v>
      </c>
      <c r="B1320" s="6">
        <f>Table2[[#This Row],[MntFruits]]</f>
        <v>45</v>
      </c>
      <c r="C1320" s="6">
        <f>Table2[[#This Row],[MntMeatProducts]]</f>
        <v>73</v>
      </c>
      <c r="D1320" s="6">
        <f>Table2[[#This Row],[MntFishProducts]]</f>
        <v>59</v>
      </c>
      <c r="E1320" s="6">
        <f>Table2[[#This Row],[MntSweetProducts]]</f>
        <v>10</v>
      </c>
      <c r="F1320" s="6">
        <f>Table2[[#This Row],[MntGoldProds]]</f>
        <v>90</v>
      </c>
      <c r="G1320" s="8">
        <f>Table5[[#This Row],[Age]]</f>
        <v>48</v>
      </c>
      <c r="H1320" s="17" t="s">
        <v>33</v>
      </c>
      <c r="I1320" s="16" t="str">
        <f>IF(AND(People!$J1320&gt;=16,People!$J1320&lt;=25),"16-25",IF(AND(People!$J1320&gt;=26,People!$J1320&lt;=35),"26-35",IF(AND(People!$J1320&gt;=36,People!$J1320&lt;=45),"36-45",IF(AND(People!$J1320&gt;=46,People!$J1320&lt;=55),"46-55",IF(AND(People!$J1320&gt;=56,People!$J1320&lt;=65),"56-65",IF(AND(People!$J1320&gt;=66,People!$J1320&lt;=75),"66-75","ALL"))))))</f>
        <v>46-55</v>
      </c>
      <c r="J1320" t="str">
        <f>Table5[[#This Row],[Kid Home]]</f>
        <v>No</v>
      </c>
      <c r="K1320" t="str">
        <f>Table5[[#This Row],[TennHome]]</f>
        <v>Yes</v>
      </c>
    </row>
    <row r="1321" spans="1:11" ht="16.5" x14ac:dyDescent="0.3">
      <c r="A1321" s="4">
        <f>Table2[[#This Row],[MntWines]]</f>
        <v>12</v>
      </c>
      <c r="B1321" s="4">
        <f>Table2[[#This Row],[MntFruits]]</f>
        <v>2</v>
      </c>
      <c r="C1321" s="4">
        <f>Table2[[#This Row],[MntMeatProducts]]</f>
        <v>20</v>
      </c>
      <c r="D1321" s="4">
        <f>Table2[[#This Row],[MntFishProducts]]</f>
        <v>3</v>
      </c>
      <c r="E1321" s="4">
        <f>Table2[[#This Row],[MntSweetProducts]]</f>
        <v>2</v>
      </c>
      <c r="F1321" s="4">
        <f>Table2[[#This Row],[MntGoldProds]]</f>
        <v>5</v>
      </c>
      <c r="G1321" s="8">
        <f>Table5[[#This Row],[Age]]</f>
        <v>41</v>
      </c>
      <c r="H1321" s="2" t="s">
        <v>31</v>
      </c>
      <c r="I1321" s="16" t="str">
        <f>IF(AND(People!$J1321&gt;=16,People!$J1321&lt;=25),"16-25",IF(AND(People!$J1321&gt;=26,People!$J1321&lt;=35),"26-35",IF(AND(People!$J1321&gt;=36,People!$J1321&lt;=45),"36-45",IF(AND(People!$J1321&gt;=46,People!$J1321&lt;=55),"46-55",IF(AND(People!$J1321&gt;=56,People!$J1321&lt;=65),"56-65",IF(AND(People!$J1321&gt;=66,People!$J1321&lt;=75),"66-75","ALL"))))))</f>
        <v>36-45</v>
      </c>
      <c r="J1321" t="str">
        <f>Table5[[#This Row],[Kid Home]]</f>
        <v>Yes</v>
      </c>
      <c r="K1321" t="str">
        <f>Table5[[#This Row],[TennHome]]</f>
        <v>Yes</v>
      </c>
    </row>
    <row r="1322" spans="1:11" ht="16.5" x14ac:dyDescent="0.3">
      <c r="A1322" s="6">
        <f>Table2[[#This Row],[MntWines]]</f>
        <v>44</v>
      </c>
      <c r="B1322" s="6">
        <f>Table2[[#This Row],[MntFruits]]</f>
        <v>4</v>
      </c>
      <c r="C1322" s="6">
        <f>Table2[[#This Row],[MntMeatProducts]]</f>
        <v>21</v>
      </c>
      <c r="D1322" s="6">
        <f>Table2[[#This Row],[MntFishProducts]]</f>
        <v>6</v>
      </c>
      <c r="E1322" s="6">
        <f>Table2[[#This Row],[MntSweetProducts]]</f>
        <v>0</v>
      </c>
      <c r="F1322" s="6">
        <f>Table2[[#This Row],[MntGoldProds]]</f>
        <v>27</v>
      </c>
      <c r="G1322" s="8">
        <f>Table5[[#This Row],[Age]]</f>
        <v>41</v>
      </c>
      <c r="H1322" s="17" t="s">
        <v>33</v>
      </c>
      <c r="I1322" s="16" t="str">
        <f>IF(AND(People!$J1322&gt;=16,People!$J1322&lt;=25),"16-25",IF(AND(People!$J1322&gt;=26,People!$J1322&lt;=35),"26-35",IF(AND(People!$J1322&gt;=36,People!$J1322&lt;=45),"36-45",IF(AND(People!$J1322&gt;=46,People!$J1322&lt;=55),"46-55",IF(AND(People!$J1322&gt;=56,People!$J1322&lt;=65),"56-65",IF(AND(People!$J1322&gt;=66,People!$J1322&lt;=75),"66-75","ALL"))))))</f>
        <v>36-45</v>
      </c>
      <c r="J1322" t="str">
        <f>Table5[[#This Row],[Kid Home]]</f>
        <v>Yes</v>
      </c>
      <c r="K1322" t="str">
        <f>Table5[[#This Row],[TennHome]]</f>
        <v>Yes</v>
      </c>
    </row>
    <row r="1323" spans="1:11" ht="16.5" x14ac:dyDescent="0.3">
      <c r="A1323" s="4">
        <f>Table2[[#This Row],[MntWines]]</f>
        <v>20</v>
      </c>
      <c r="B1323" s="4">
        <f>Table2[[#This Row],[MntFruits]]</f>
        <v>2</v>
      </c>
      <c r="C1323" s="4">
        <f>Table2[[#This Row],[MntMeatProducts]]</f>
        <v>9</v>
      </c>
      <c r="D1323" s="4">
        <f>Table2[[#This Row],[MntFishProducts]]</f>
        <v>4</v>
      </c>
      <c r="E1323" s="4">
        <f>Table2[[#This Row],[MntSweetProducts]]</f>
        <v>6</v>
      </c>
      <c r="F1323" s="4">
        <f>Table2[[#This Row],[MntGoldProds]]</f>
        <v>20</v>
      </c>
      <c r="G1323" s="8">
        <f>Table5[[#This Row],[Age]]</f>
        <v>30</v>
      </c>
      <c r="H1323" s="2" t="s">
        <v>31</v>
      </c>
      <c r="I1323" s="16" t="str">
        <f>IF(AND(People!$J1323&gt;=16,People!$J1323&lt;=25),"16-25",IF(AND(People!$J1323&gt;=26,People!$J1323&lt;=35),"26-35",IF(AND(People!$J1323&gt;=36,People!$J1323&lt;=45),"36-45",IF(AND(People!$J1323&gt;=46,People!$J1323&lt;=55),"46-55",IF(AND(People!$J1323&gt;=56,People!$J1323&lt;=65),"56-65",IF(AND(People!$J1323&gt;=66,People!$J1323&lt;=75),"66-75","ALL"))))))</f>
        <v>26-35</v>
      </c>
      <c r="J1323" t="str">
        <f>Table5[[#This Row],[Kid Home]]</f>
        <v>Yes</v>
      </c>
      <c r="K1323" t="str">
        <f>Table5[[#This Row],[TennHome]]</f>
        <v>No</v>
      </c>
    </row>
    <row r="1324" spans="1:11" ht="16.5" x14ac:dyDescent="0.3">
      <c r="A1324" s="6">
        <f>Table2[[#This Row],[MntWines]]</f>
        <v>779</v>
      </c>
      <c r="B1324" s="6">
        <f>Table2[[#This Row],[MntFruits]]</f>
        <v>86</v>
      </c>
      <c r="C1324" s="6">
        <f>Table2[[#This Row],[MntMeatProducts]]</f>
        <v>537</v>
      </c>
      <c r="D1324" s="6">
        <f>Table2[[#This Row],[MntFishProducts]]</f>
        <v>34</v>
      </c>
      <c r="E1324" s="6">
        <f>Table2[[#This Row],[MntSweetProducts]]</f>
        <v>69</v>
      </c>
      <c r="F1324" s="6">
        <f>Table2[[#This Row],[MntGoldProds]]</f>
        <v>138</v>
      </c>
      <c r="G1324" s="8">
        <f>Table5[[#This Row],[Age]]</f>
        <v>53</v>
      </c>
      <c r="H1324" s="17" t="s">
        <v>31</v>
      </c>
      <c r="I1324" s="16" t="str">
        <f>IF(AND(People!$J1324&gt;=16,People!$J1324&lt;=25),"16-25",IF(AND(People!$J1324&gt;=26,People!$J1324&lt;=35),"26-35",IF(AND(People!$J1324&gt;=36,People!$J1324&lt;=45),"36-45",IF(AND(People!$J1324&gt;=46,People!$J1324&lt;=55),"46-55",IF(AND(People!$J1324&gt;=56,People!$J1324&lt;=65),"56-65",IF(AND(People!$J1324&gt;=66,People!$J1324&lt;=75),"66-75","ALL"))))))</f>
        <v>46-55</v>
      </c>
      <c r="J1324" t="str">
        <f>Table5[[#This Row],[Kid Home]]</f>
        <v>No</v>
      </c>
      <c r="K1324" t="str">
        <f>Table5[[#This Row],[TennHome]]</f>
        <v>No</v>
      </c>
    </row>
    <row r="1325" spans="1:11" ht="16.5" x14ac:dyDescent="0.3">
      <c r="A1325" s="4">
        <f>Table2[[#This Row],[MntWines]]</f>
        <v>170</v>
      </c>
      <c r="B1325" s="4">
        <f>Table2[[#This Row],[MntFruits]]</f>
        <v>6</v>
      </c>
      <c r="C1325" s="4">
        <f>Table2[[#This Row],[MntMeatProducts]]</f>
        <v>97</v>
      </c>
      <c r="D1325" s="4">
        <f>Table2[[#This Row],[MntFishProducts]]</f>
        <v>24</v>
      </c>
      <c r="E1325" s="4">
        <f>Table2[[#This Row],[MntSweetProducts]]</f>
        <v>12</v>
      </c>
      <c r="F1325" s="4">
        <f>Table2[[#This Row],[MntGoldProds]]</f>
        <v>88</v>
      </c>
      <c r="G1325" s="8">
        <f>Table5[[#This Row],[Age]]</f>
        <v>55</v>
      </c>
      <c r="H1325" s="2" t="s">
        <v>30</v>
      </c>
      <c r="I1325" s="16" t="str">
        <f>IF(AND(People!$J1325&gt;=16,People!$J1325&lt;=25),"16-25",IF(AND(People!$J1325&gt;=26,People!$J1325&lt;=35),"26-35",IF(AND(People!$J1325&gt;=36,People!$J1325&lt;=45),"36-45",IF(AND(People!$J1325&gt;=46,People!$J1325&lt;=55),"46-55",IF(AND(People!$J1325&gt;=56,People!$J1325&lt;=65),"56-65",IF(AND(People!$J1325&gt;=66,People!$J1325&lt;=75),"66-75","ALL"))))))</f>
        <v>46-55</v>
      </c>
      <c r="J1325" t="str">
        <f>Table5[[#This Row],[Kid Home]]</f>
        <v>No</v>
      </c>
      <c r="K1325" t="str">
        <f>Table5[[#This Row],[TennHome]]</f>
        <v>Yes</v>
      </c>
    </row>
    <row r="1326" spans="1:11" ht="16.5" x14ac:dyDescent="0.3">
      <c r="A1326" s="6">
        <f>Table2[[#This Row],[MntWines]]</f>
        <v>491</v>
      </c>
      <c r="B1326" s="6">
        <f>Table2[[#This Row],[MntFruits]]</f>
        <v>48</v>
      </c>
      <c r="C1326" s="6">
        <f>Table2[[#This Row],[MntMeatProducts]]</f>
        <v>231</v>
      </c>
      <c r="D1326" s="6">
        <f>Table2[[#This Row],[MntFishProducts]]</f>
        <v>112</v>
      </c>
      <c r="E1326" s="6">
        <f>Table2[[#This Row],[MntSweetProducts]]</f>
        <v>105</v>
      </c>
      <c r="F1326" s="6">
        <f>Table2[[#This Row],[MntGoldProds]]</f>
        <v>134</v>
      </c>
      <c r="G1326" s="8">
        <f>Table5[[#This Row],[Age]]</f>
        <v>46</v>
      </c>
      <c r="H1326" s="17" t="s">
        <v>33</v>
      </c>
      <c r="I1326" s="16" t="str">
        <f>IF(AND(People!$J1326&gt;=16,People!$J1326&lt;=25),"16-25",IF(AND(People!$J1326&gt;=26,People!$J1326&lt;=35),"26-35",IF(AND(People!$J1326&gt;=36,People!$J1326&lt;=45),"36-45",IF(AND(People!$J1326&gt;=46,People!$J1326&lt;=55),"46-55",IF(AND(People!$J1326&gt;=56,People!$J1326&lt;=65),"56-65",IF(AND(People!$J1326&gt;=66,People!$J1326&lt;=75),"66-75","ALL"))))))</f>
        <v>46-55</v>
      </c>
      <c r="J1326" t="str">
        <f>Table5[[#This Row],[Kid Home]]</f>
        <v>No</v>
      </c>
      <c r="K1326" t="str">
        <f>Table5[[#This Row],[TennHome]]</f>
        <v>Yes</v>
      </c>
    </row>
    <row r="1327" spans="1:11" ht="16.5" x14ac:dyDescent="0.3">
      <c r="A1327" s="4">
        <f>Table2[[#This Row],[MntWines]]</f>
        <v>173</v>
      </c>
      <c r="B1327" s="4">
        <f>Table2[[#This Row],[MntFruits]]</f>
        <v>8</v>
      </c>
      <c r="C1327" s="4">
        <f>Table2[[#This Row],[MntMeatProducts]]</f>
        <v>107</v>
      </c>
      <c r="D1327" s="4">
        <f>Table2[[#This Row],[MntFishProducts]]</f>
        <v>7</v>
      </c>
      <c r="E1327" s="4">
        <f>Table2[[#This Row],[MntSweetProducts]]</f>
        <v>2</v>
      </c>
      <c r="F1327" s="4">
        <f>Table2[[#This Row],[MntGoldProds]]</f>
        <v>176</v>
      </c>
      <c r="G1327" s="8">
        <f>Table5[[#This Row],[Age]]</f>
        <v>35</v>
      </c>
      <c r="H1327" s="2" t="s">
        <v>33</v>
      </c>
      <c r="I1327" s="16" t="str">
        <f>IF(AND(People!$J1327&gt;=16,People!$J1327&lt;=25),"16-25",IF(AND(People!$J1327&gt;=26,People!$J1327&lt;=35),"26-35",IF(AND(People!$J1327&gt;=36,People!$J1327&lt;=45),"36-45",IF(AND(People!$J1327&gt;=46,People!$J1327&lt;=55),"46-55",IF(AND(People!$J1327&gt;=56,People!$J1327&lt;=65),"56-65",IF(AND(People!$J1327&gt;=66,People!$J1327&lt;=75),"66-75","ALL"))))))</f>
        <v>26-35</v>
      </c>
      <c r="J1327" t="str">
        <f>Table5[[#This Row],[Kid Home]]</f>
        <v>Yes</v>
      </c>
      <c r="K1327" t="str">
        <f>Table5[[#This Row],[TennHome]]</f>
        <v>No</v>
      </c>
    </row>
    <row r="1328" spans="1:11" ht="16.5" x14ac:dyDescent="0.3">
      <c r="A1328" s="6">
        <f>Table2[[#This Row],[MntWines]]</f>
        <v>7</v>
      </c>
      <c r="B1328" s="6">
        <f>Table2[[#This Row],[MntFruits]]</f>
        <v>10</v>
      </c>
      <c r="C1328" s="6">
        <f>Table2[[#This Row],[MntMeatProducts]]</f>
        <v>13</v>
      </c>
      <c r="D1328" s="6">
        <f>Table2[[#This Row],[MntFishProducts]]</f>
        <v>16</v>
      </c>
      <c r="E1328" s="6">
        <f>Table2[[#This Row],[MntSweetProducts]]</f>
        <v>0</v>
      </c>
      <c r="F1328" s="6">
        <f>Table2[[#This Row],[MntGoldProds]]</f>
        <v>4</v>
      </c>
      <c r="G1328" s="8">
        <f>Table5[[#This Row],[Age]]</f>
        <v>40</v>
      </c>
      <c r="H1328" s="17" t="s">
        <v>33</v>
      </c>
      <c r="I1328" s="16" t="str">
        <f>IF(AND(People!$J1328&gt;=16,People!$J1328&lt;=25),"16-25",IF(AND(People!$J1328&gt;=26,People!$J1328&lt;=35),"26-35",IF(AND(People!$J1328&gt;=36,People!$J1328&lt;=45),"36-45",IF(AND(People!$J1328&gt;=46,People!$J1328&lt;=55),"46-55",IF(AND(People!$J1328&gt;=56,People!$J1328&lt;=65),"56-65",IF(AND(People!$J1328&gt;=66,People!$J1328&lt;=75),"66-75","ALL"))))))</f>
        <v>36-45</v>
      </c>
      <c r="J1328" t="str">
        <f>Table5[[#This Row],[Kid Home]]</f>
        <v>Yes</v>
      </c>
      <c r="K1328" t="str">
        <f>Table5[[#This Row],[TennHome]]</f>
        <v>No</v>
      </c>
    </row>
    <row r="1329" spans="1:11" ht="16.5" x14ac:dyDescent="0.3">
      <c r="A1329" s="4">
        <f>Table2[[#This Row],[MntWines]]</f>
        <v>1205</v>
      </c>
      <c r="B1329" s="4">
        <f>Table2[[#This Row],[MntFruits]]</f>
        <v>0</v>
      </c>
      <c r="C1329" s="4">
        <f>Table2[[#This Row],[MntMeatProducts]]</f>
        <v>235</v>
      </c>
      <c r="D1329" s="4">
        <f>Table2[[#This Row],[MntFishProducts]]</f>
        <v>19</v>
      </c>
      <c r="E1329" s="4">
        <f>Table2[[#This Row],[MntSweetProducts]]</f>
        <v>14</v>
      </c>
      <c r="F1329" s="4">
        <f>Table2[[#This Row],[MntGoldProds]]</f>
        <v>205</v>
      </c>
      <c r="G1329" s="8">
        <f>Table5[[#This Row],[Age]]</f>
        <v>51</v>
      </c>
      <c r="H1329" s="2" t="s">
        <v>33</v>
      </c>
      <c r="I1329" s="16" t="str">
        <f>IF(AND(People!$J1329&gt;=16,People!$J1329&lt;=25),"16-25",IF(AND(People!$J1329&gt;=26,People!$J1329&lt;=35),"26-35",IF(AND(People!$J1329&gt;=36,People!$J1329&lt;=45),"36-45",IF(AND(People!$J1329&gt;=46,People!$J1329&lt;=55),"46-55",IF(AND(People!$J1329&gt;=56,People!$J1329&lt;=65),"56-65",IF(AND(People!$J1329&gt;=66,People!$J1329&lt;=75),"66-75","ALL"))))))</f>
        <v>46-55</v>
      </c>
      <c r="J1329" t="str">
        <f>Table5[[#This Row],[Kid Home]]</f>
        <v>No</v>
      </c>
      <c r="K1329" t="str">
        <f>Table5[[#This Row],[TennHome]]</f>
        <v>Yes</v>
      </c>
    </row>
    <row r="1330" spans="1:11" ht="16.5" x14ac:dyDescent="0.3">
      <c r="A1330" s="6">
        <f>Table2[[#This Row],[MntWines]]</f>
        <v>10</v>
      </c>
      <c r="B1330" s="6">
        <f>Table2[[#This Row],[MntFruits]]</f>
        <v>7</v>
      </c>
      <c r="C1330" s="6">
        <f>Table2[[#This Row],[MntMeatProducts]]</f>
        <v>25</v>
      </c>
      <c r="D1330" s="6">
        <f>Table2[[#This Row],[MntFishProducts]]</f>
        <v>6</v>
      </c>
      <c r="E1330" s="6">
        <f>Table2[[#This Row],[MntSweetProducts]]</f>
        <v>3</v>
      </c>
      <c r="F1330" s="6">
        <f>Table2[[#This Row],[MntGoldProds]]</f>
        <v>7</v>
      </c>
      <c r="G1330" s="8">
        <f>Table5[[#This Row],[Age]]</f>
        <v>32</v>
      </c>
      <c r="H1330" s="17" t="s">
        <v>30</v>
      </c>
      <c r="I1330" s="16" t="str">
        <f>IF(AND(People!$J1330&gt;=16,People!$J1330&lt;=25),"16-25",IF(AND(People!$J1330&gt;=26,People!$J1330&lt;=35),"26-35",IF(AND(People!$J1330&gt;=36,People!$J1330&lt;=45),"36-45",IF(AND(People!$J1330&gt;=46,People!$J1330&lt;=55),"46-55",IF(AND(People!$J1330&gt;=56,People!$J1330&lt;=65),"56-65",IF(AND(People!$J1330&gt;=66,People!$J1330&lt;=75),"66-75","ALL"))))))</f>
        <v>26-35</v>
      </c>
      <c r="J1330" t="str">
        <f>Table5[[#This Row],[Kid Home]]</f>
        <v>No</v>
      </c>
      <c r="K1330" t="str">
        <f>Table5[[#This Row],[TennHome]]</f>
        <v>No</v>
      </c>
    </row>
    <row r="1331" spans="1:11" ht="16.5" x14ac:dyDescent="0.3">
      <c r="A1331" s="4">
        <f>Table2[[#This Row],[MntWines]]</f>
        <v>97</v>
      </c>
      <c r="B1331" s="4">
        <f>Table2[[#This Row],[MntFruits]]</f>
        <v>4</v>
      </c>
      <c r="C1331" s="4">
        <f>Table2[[#This Row],[MntMeatProducts]]</f>
        <v>44</v>
      </c>
      <c r="D1331" s="4">
        <f>Table2[[#This Row],[MntFishProducts]]</f>
        <v>6</v>
      </c>
      <c r="E1331" s="4">
        <f>Table2[[#This Row],[MntSweetProducts]]</f>
        <v>1</v>
      </c>
      <c r="F1331" s="4">
        <f>Table2[[#This Row],[MntGoldProds]]</f>
        <v>18</v>
      </c>
      <c r="G1331" s="8">
        <f>Table5[[#This Row],[Age]]</f>
        <v>38</v>
      </c>
      <c r="H1331" s="2" t="s">
        <v>31</v>
      </c>
      <c r="I1331" s="16" t="str">
        <f>IF(AND(People!$J1331&gt;=16,People!$J1331&lt;=25),"16-25",IF(AND(People!$J1331&gt;=26,People!$J1331&lt;=35),"26-35",IF(AND(People!$J1331&gt;=36,People!$J1331&lt;=45),"36-45",IF(AND(People!$J1331&gt;=46,People!$J1331&lt;=55),"46-55",IF(AND(People!$J1331&gt;=56,People!$J1331&lt;=65),"56-65",IF(AND(People!$J1331&gt;=66,People!$J1331&lt;=75),"66-75","ALL"))))))</f>
        <v>36-45</v>
      </c>
      <c r="J1331" t="str">
        <f>Table5[[#This Row],[Kid Home]]</f>
        <v>Yes</v>
      </c>
      <c r="K1331" t="str">
        <f>Table5[[#This Row],[TennHome]]</f>
        <v>No</v>
      </c>
    </row>
    <row r="1332" spans="1:11" ht="16.5" x14ac:dyDescent="0.3">
      <c r="A1332" s="6">
        <f>Table2[[#This Row],[MntWines]]</f>
        <v>67</v>
      </c>
      <c r="B1332" s="6">
        <f>Table2[[#This Row],[MntFruits]]</f>
        <v>11</v>
      </c>
      <c r="C1332" s="6">
        <f>Table2[[#This Row],[MntMeatProducts]]</f>
        <v>26</v>
      </c>
      <c r="D1332" s="6">
        <f>Table2[[#This Row],[MntFishProducts]]</f>
        <v>4</v>
      </c>
      <c r="E1332" s="6">
        <f>Table2[[#This Row],[MntSweetProducts]]</f>
        <v>3</v>
      </c>
      <c r="F1332" s="6">
        <f>Table2[[#This Row],[MntGoldProds]]</f>
        <v>262</v>
      </c>
      <c r="G1332" s="8">
        <f>Table5[[#This Row],[Age]]</f>
        <v>31</v>
      </c>
      <c r="H1332" s="17" t="s">
        <v>33</v>
      </c>
      <c r="I1332" s="16" t="str">
        <f>IF(AND(People!$J1332&gt;=16,People!$J1332&lt;=25),"16-25",IF(AND(People!$J1332&gt;=26,People!$J1332&lt;=35),"26-35",IF(AND(People!$J1332&gt;=36,People!$J1332&lt;=45),"36-45",IF(AND(People!$J1332&gt;=46,People!$J1332&lt;=55),"46-55",IF(AND(People!$J1332&gt;=56,People!$J1332&lt;=65),"56-65",IF(AND(People!$J1332&gt;=66,People!$J1332&lt;=75),"66-75","ALL"))))))</f>
        <v>26-35</v>
      </c>
      <c r="J1332" t="str">
        <f>Table5[[#This Row],[Kid Home]]</f>
        <v>No</v>
      </c>
      <c r="K1332" t="str">
        <f>Table5[[#This Row],[TennHome]]</f>
        <v>No</v>
      </c>
    </row>
    <row r="1333" spans="1:11" ht="16.5" x14ac:dyDescent="0.3">
      <c r="A1333" s="4">
        <f>Table2[[#This Row],[MntWines]]</f>
        <v>345</v>
      </c>
      <c r="B1333" s="4">
        <f>Table2[[#This Row],[MntFruits]]</f>
        <v>53</v>
      </c>
      <c r="C1333" s="4">
        <f>Table2[[#This Row],[MntMeatProducts]]</f>
        <v>528</v>
      </c>
      <c r="D1333" s="4">
        <f>Table2[[#This Row],[MntFishProducts]]</f>
        <v>98</v>
      </c>
      <c r="E1333" s="4">
        <f>Table2[[#This Row],[MntSweetProducts]]</f>
        <v>75</v>
      </c>
      <c r="F1333" s="4">
        <f>Table2[[#This Row],[MntGoldProds]]</f>
        <v>97</v>
      </c>
      <c r="G1333" s="8">
        <f>Table5[[#This Row],[Age]]</f>
        <v>68</v>
      </c>
      <c r="H1333" s="2" t="s">
        <v>33</v>
      </c>
      <c r="I1333" s="16" t="str">
        <f>IF(AND(People!$J1333&gt;=16,People!$J1333&lt;=25),"16-25",IF(AND(People!$J1333&gt;=26,People!$J1333&lt;=35),"26-35",IF(AND(People!$J1333&gt;=36,People!$J1333&lt;=45),"36-45",IF(AND(People!$J1333&gt;=46,People!$J1333&lt;=55),"46-55",IF(AND(People!$J1333&gt;=56,People!$J1333&lt;=65),"56-65",IF(AND(People!$J1333&gt;=66,People!$J1333&lt;=75),"66-75","ALL"))))))</f>
        <v>66-75</v>
      </c>
      <c r="J1333" t="str">
        <f>Table5[[#This Row],[Kid Home]]</f>
        <v>No</v>
      </c>
      <c r="K1333" t="str">
        <f>Table5[[#This Row],[TennHome]]</f>
        <v>No</v>
      </c>
    </row>
    <row r="1334" spans="1:11" ht="16.5" x14ac:dyDescent="0.3">
      <c r="A1334" s="6">
        <f>Table2[[#This Row],[MntWines]]</f>
        <v>6</v>
      </c>
      <c r="B1334" s="6">
        <f>Table2[[#This Row],[MntFruits]]</f>
        <v>5</v>
      </c>
      <c r="C1334" s="6">
        <f>Table2[[#This Row],[MntMeatProducts]]</f>
        <v>17</v>
      </c>
      <c r="D1334" s="6">
        <f>Table2[[#This Row],[MntFishProducts]]</f>
        <v>3</v>
      </c>
      <c r="E1334" s="6">
        <f>Table2[[#This Row],[MntSweetProducts]]</f>
        <v>24</v>
      </c>
      <c r="F1334" s="6">
        <f>Table2[[#This Row],[MntGoldProds]]</f>
        <v>46</v>
      </c>
      <c r="G1334" s="8">
        <f>Table5[[#This Row],[Age]]</f>
        <v>35</v>
      </c>
      <c r="H1334" s="17" t="s">
        <v>33</v>
      </c>
      <c r="I1334" s="16" t="str">
        <f>IF(AND(People!$J1334&gt;=16,People!$J1334&lt;=25),"16-25",IF(AND(People!$J1334&gt;=26,People!$J1334&lt;=35),"26-35",IF(AND(People!$J1334&gt;=36,People!$J1334&lt;=45),"36-45",IF(AND(People!$J1334&gt;=46,People!$J1334&lt;=55),"46-55",IF(AND(People!$J1334&gt;=56,People!$J1334&lt;=65),"56-65",IF(AND(People!$J1334&gt;=66,People!$J1334&lt;=75),"66-75","ALL"))))))</f>
        <v>26-35</v>
      </c>
      <c r="J1334" t="str">
        <f>Table5[[#This Row],[Kid Home]]</f>
        <v>Yes</v>
      </c>
      <c r="K1334" t="str">
        <f>Table5[[#This Row],[TennHome]]</f>
        <v>No</v>
      </c>
    </row>
    <row r="1335" spans="1:11" ht="16.5" x14ac:dyDescent="0.3">
      <c r="A1335" s="4">
        <f>Table2[[#This Row],[MntWines]]</f>
        <v>73</v>
      </c>
      <c r="B1335" s="4">
        <f>Table2[[#This Row],[MntFruits]]</f>
        <v>57</v>
      </c>
      <c r="C1335" s="4">
        <f>Table2[[#This Row],[MntMeatProducts]]</f>
        <v>100</v>
      </c>
      <c r="D1335" s="4">
        <f>Table2[[#This Row],[MntFishProducts]]</f>
        <v>71</v>
      </c>
      <c r="E1335" s="4">
        <f>Table2[[#This Row],[MntSweetProducts]]</f>
        <v>15</v>
      </c>
      <c r="F1335" s="4">
        <f>Table2[[#This Row],[MntGoldProds]]</f>
        <v>0</v>
      </c>
      <c r="G1335" s="8">
        <f>Table5[[#This Row],[Age]]</f>
        <v>43</v>
      </c>
      <c r="H1335" s="2" t="s">
        <v>30</v>
      </c>
      <c r="I1335" s="16" t="str">
        <f>IF(AND(People!$J1335&gt;=16,People!$J1335&lt;=25),"16-25",IF(AND(People!$J1335&gt;=26,People!$J1335&lt;=35),"26-35",IF(AND(People!$J1335&gt;=36,People!$J1335&lt;=45),"36-45",IF(AND(People!$J1335&gt;=46,People!$J1335&lt;=55),"46-55",IF(AND(People!$J1335&gt;=56,People!$J1335&lt;=65),"56-65",IF(AND(People!$J1335&gt;=66,People!$J1335&lt;=75),"66-75","ALL"))))))</f>
        <v>36-45</v>
      </c>
      <c r="J1335" t="str">
        <f>Table5[[#This Row],[Kid Home]]</f>
        <v>Yes</v>
      </c>
      <c r="K1335" t="str">
        <f>Table5[[#This Row],[TennHome]]</f>
        <v>Yes</v>
      </c>
    </row>
    <row r="1336" spans="1:11" ht="16.5" x14ac:dyDescent="0.3">
      <c r="A1336" s="6">
        <f>Table2[[#This Row],[MntWines]]</f>
        <v>711</v>
      </c>
      <c r="B1336" s="6">
        <f>Table2[[#This Row],[MntFruits]]</f>
        <v>36</v>
      </c>
      <c r="C1336" s="6">
        <f>Table2[[#This Row],[MntMeatProducts]]</f>
        <v>217</v>
      </c>
      <c r="D1336" s="6">
        <f>Table2[[#This Row],[MntFishProducts]]</f>
        <v>172</v>
      </c>
      <c r="E1336" s="6">
        <f>Table2[[#This Row],[MntSweetProducts]]</f>
        <v>96</v>
      </c>
      <c r="F1336" s="6">
        <f>Table2[[#This Row],[MntGoldProds]]</f>
        <v>168</v>
      </c>
      <c r="G1336" s="8">
        <f>Table5[[#This Row],[Age]]</f>
        <v>51</v>
      </c>
      <c r="H1336" s="17" t="s">
        <v>33</v>
      </c>
      <c r="I1336" s="16" t="str">
        <f>IF(AND(People!$J1336&gt;=16,People!$J1336&lt;=25),"16-25",IF(AND(People!$J1336&gt;=26,People!$J1336&lt;=35),"26-35",IF(AND(People!$J1336&gt;=36,People!$J1336&lt;=45),"36-45",IF(AND(People!$J1336&gt;=46,People!$J1336&lt;=55),"46-55",IF(AND(People!$J1336&gt;=56,People!$J1336&lt;=65),"56-65",IF(AND(People!$J1336&gt;=66,People!$J1336&lt;=75),"66-75","ALL"))))))</f>
        <v>46-55</v>
      </c>
      <c r="J1336" t="str">
        <f>Table5[[#This Row],[Kid Home]]</f>
        <v>No</v>
      </c>
      <c r="K1336" t="str">
        <f>Table5[[#This Row],[TennHome]]</f>
        <v>Yes</v>
      </c>
    </row>
    <row r="1337" spans="1:11" ht="16.5" x14ac:dyDescent="0.3">
      <c r="A1337" s="4">
        <f>Table2[[#This Row],[MntWines]]</f>
        <v>774</v>
      </c>
      <c r="B1337" s="4">
        <f>Table2[[#This Row],[MntFruits]]</f>
        <v>70</v>
      </c>
      <c r="C1337" s="4">
        <f>Table2[[#This Row],[MntMeatProducts]]</f>
        <v>118</v>
      </c>
      <c r="D1337" s="4">
        <f>Table2[[#This Row],[MntFishProducts]]</f>
        <v>182</v>
      </c>
      <c r="E1337" s="4">
        <f>Table2[[#This Row],[MntSweetProducts]]</f>
        <v>187</v>
      </c>
      <c r="F1337" s="4">
        <f>Table2[[#This Row],[MntGoldProds]]</f>
        <v>93</v>
      </c>
      <c r="G1337" s="8">
        <f>Table5[[#This Row],[Age]]</f>
        <v>65</v>
      </c>
      <c r="H1337" s="2" t="s">
        <v>33</v>
      </c>
      <c r="I1337" s="16" t="str">
        <f>IF(AND(People!$J1337&gt;=16,People!$J1337&lt;=25),"16-25",IF(AND(People!$J1337&gt;=26,People!$J1337&lt;=35),"26-35",IF(AND(People!$J1337&gt;=36,People!$J1337&lt;=45),"36-45",IF(AND(People!$J1337&gt;=46,People!$J1337&lt;=55),"46-55",IF(AND(People!$J1337&gt;=56,People!$J1337&lt;=65),"56-65",IF(AND(People!$J1337&gt;=66,People!$J1337&lt;=75),"66-75","ALL"))))))</f>
        <v>56-65</v>
      </c>
      <c r="J1337" t="str">
        <f>Table5[[#This Row],[Kid Home]]</f>
        <v>No</v>
      </c>
      <c r="K1337" t="str">
        <f>Table5[[#This Row],[TennHome]]</f>
        <v>No</v>
      </c>
    </row>
    <row r="1338" spans="1:11" ht="16.5" x14ac:dyDescent="0.3">
      <c r="A1338" s="6">
        <f>Table2[[#This Row],[MntWines]]</f>
        <v>163</v>
      </c>
      <c r="B1338" s="6">
        <f>Table2[[#This Row],[MntFruits]]</f>
        <v>0</v>
      </c>
      <c r="C1338" s="6">
        <f>Table2[[#This Row],[MntMeatProducts]]</f>
        <v>480</v>
      </c>
      <c r="D1338" s="6">
        <f>Table2[[#This Row],[MntFishProducts]]</f>
        <v>0</v>
      </c>
      <c r="E1338" s="6">
        <f>Table2[[#This Row],[MntSweetProducts]]</f>
        <v>126</v>
      </c>
      <c r="F1338" s="6">
        <f>Table2[[#This Row],[MntGoldProds]]</f>
        <v>75</v>
      </c>
      <c r="G1338" s="8">
        <f>Table5[[#This Row],[Age]]</f>
        <v>34</v>
      </c>
      <c r="H1338" s="17" t="s">
        <v>31</v>
      </c>
      <c r="I1338" s="16" t="str">
        <f>IF(AND(People!$J1338&gt;=16,People!$J1338&lt;=25),"16-25",IF(AND(People!$J1338&gt;=26,People!$J1338&lt;=35),"26-35",IF(AND(People!$J1338&gt;=36,People!$J1338&lt;=45),"36-45",IF(AND(People!$J1338&gt;=46,People!$J1338&lt;=55),"46-55",IF(AND(People!$J1338&gt;=56,People!$J1338&lt;=65),"56-65",IF(AND(People!$J1338&gt;=66,People!$J1338&lt;=75),"66-75","ALL"))))))</f>
        <v>26-35</v>
      </c>
      <c r="J1338" t="str">
        <f>Table5[[#This Row],[Kid Home]]</f>
        <v>Yes</v>
      </c>
      <c r="K1338" t="str">
        <f>Table5[[#This Row],[TennHome]]</f>
        <v>No</v>
      </c>
    </row>
    <row r="1339" spans="1:11" ht="16.5" x14ac:dyDescent="0.3">
      <c r="A1339" s="4">
        <f>Table2[[#This Row],[MntWines]]</f>
        <v>82</v>
      </c>
      <c r="B1339" s="4">
        <f>Table2[[#This Row],[MntFruits]]</f>
        <v>33</v>
      </c>
      <c r="C1339" s="4">
        <f>Table2[[#This Row],[MntMeatProducts]]</f>
        <v>54</v>
      </c>
      <c r="D1339" s="4">
        <f>Table2[[#This Row],[MntFishProducts]]</f>
        <v>71</v>
      </c>
      <c r="E1339" s="4">
        <f>Table2[[#This Row],[MntSweetProducts]]</f>
        <v>30</v>
      </c>
      <c r="F1339" s="4">
        <f>Table2[[#This Row],[MntGoldProds]]</f>
        <v>41</v>
      </c>
      <c r="G1339" s="8">
        <f>Table5[[#This Row],[Age]]</f>
        <v>38</v>
      </c>
      <c r="H1339" s="2" t="s">
        <v>33</v>
      </c>
      <c r="I1339" s="16" t="str">
        <f>IF(AND(People!$J1339&gt;=16,People!$J1339&lt;=25),"16-25",IF(AND(People!$J1339&gt;=26,People!$J1339&lt;=35),"26-35",IF(AND(People!$J1339&gt;=36,People!$J1339&lt;=45),"36-45",IF(AND(People!$J1339&gt;=46,People!$J1339&lt;=55),"46-55",IF(AND(People!$J1339&gt;=56,People!$J1339&lt;=65),"56-65",IF(AND(People!$J1339&gt;=66,People!$J1339&lt;=75),"66-75","ALL"))))))</f>
        <v>36-45</v>
      </c>
      <c r="J1339" t="str">
        <f>Table5[[#This Row],[Kid Home]]</f>
        <v>No</v>
      </c>
      <c r="K1339" t="str">
        <f>Table5[[#This Row],[TennHome]]</f>
        <v>Yes</v>
      </c>
    </row>
    <row r="1340" spans="1:11" ht="16.5" x14ac:dyDescent="0.3">
      <c r="A1340" s="6">
        <f>Table2[[#This Row],[MntWines]]</f>
        <v>358</v>
      </c>
      <c r="B1340" s="6">
        <f>Table2[[#This Row],[MntFruits]]</f>
        <v>108</v>
      </c>
      <c r="C1340" s="6">
        <f>Table2[[#This Row],[MntMeatProducts]]</f>
        <v>413</v>
      </c>
      <c r="D1340" s="6">
        <f>Table2[[#This Row],[MntFishProducts]]</f>
        <v>141</v>
      </c>
      <c r="E1340" s="6">
        <f>Table2[[#This Row],[MntSweetProducts]]</f>
        <v>97</v>
      </c>
      <c r="F1340" s="6">
        <f>Table2[[#This Row],[MntGoldProds]]</f>
        <v>32</v>
      </c>
      <c r="G1340" s="8">
        <f>Table5[[#This Row],[Age]]</f>
        <v>31</v>
      </c>
      <c r="H1340" s="17" t="s">
        <v>38</v>
      </c>
      <c r="I1340" s="16" t="str">
        <f>IF(AND(People!$J1340&gt;=16,People!$J1340&lt;=25),"16-25",IF(AND(People!$J1340&gt;=26,People!$J1340&lt;=35),"26-35",IF(AND(People!$J1340&gt;=36,People!$J1340&lt;=45),"36-45",IF(AND(People!$J1340&gt;=46,People!$J1340&lt;=55),"46-55",IF(AND(People!$J1340&gt;=56,People!$J1340&lt;=65),"56-65",IF(AND(People!$J1340&gt;=66,People!$J1340&lt;=75),"66-75","ALL"))))))</f>
        <v>26-35</v>
      </c>
      <c r="J1340" t="str">
        <f>Table5[[#This Row],[Kid Home]]</f>
        <v>No</v>
      </c>
      <c r="K1340" t="str">
        <f>Table5[[#This Row],[TennHome]]</f>
        <v>No</v>
      </c>
    </row>
    <row r="1341" spans="1:11" ht="16.5" x14ac:dyDescent="0.3">
      <c r="A1341" s="4">
        <f>Table2[[#This Row],[MntWines]]</f>
        <v>66</v>
      </c>
      <c r="B1341" s="4">
        <f>Table2[[#This Row],[MntFruits]]</f>
        <v>2</v>
      </c>
      <c r="C1341" s="4">
        <f>Table2[[#This Row],[MntMeatProducts]]</f>
        <v>40</v>
      </c>
      <c r="D1341" s="4">
        <f>Table2[[#This Row],[MntFishProducts]]</f>
        <v>4</v>
      </c>
      <c r="E1341" s="4">
        <f>Table2[[#This Row],[MntSweetProducts]]</f>
        <v>3</v>
      </c>
      <c r="F1341" s="4">
        <f>Table2[[#This Row],[MntGoldProds]]</f>
        <v>14</v>
      </c>
      <c r="G1341" s="8">
        <f>Table5[[#This Row],[Age]]</f>
        <v>31</v>
      </c>
      <c r="H1341" s="2" t="s">
        <v>30</v>
      </c>
      <c r="I1341" s="16" t="str">
        <f>IF(AND(People!$J1341&gt;=16,People!$J1341&lt;=25),"16-25",IF(AND(People!$J1341&gt;=26,People!$J1341&lt;=35),"26-35",IF(AND(People!$J1341&gt;=36,People!$J1341&lt;=45),"36-45",IF(AND(People!$J1341&gt;=46,People!$J1341&lt;=55),"46-55",IF(AND(People!$J1341&gt;=56,People!$J1341&lt;=65),"56-65",IF(AND(People!$J1341&gt;=66,People!$J1341&lt;=75),"66-75","ALL"))))))</f>
        <v>26-35</v>
      </c>
      <c r="J1341" t="str">
        <f>Table5[[#This Row],[Kid Home]]</f>
        <v>No</v>
      </c>
      <c r="K1341" t="str">
        <f>Table5[[#This Row],[TennHome]]</f>
        <v>No</v>
      </c>
    </row>
    <row r="1342" spans="1:11" ht="16.5" x14ac:dyDescent="0.3">
      <c r="A1342" s="6">
        <f>Table2[[#This Row],[MntWines]]</f>
        <v>13</v>
      </c>
      <c r="B1342" s="6">
        <f>Table2[[#This Row],[MntFruits]]</f>
        <v>6</v>
      </c>
      <c r="C1342" s="6">
        <f>Table2[[#This Row],[MntMeatProducts]]</f>
        <v>7</v>
      </c>
      <c r="D1342" s="6">
        <f>Table2[[#This Row],[MntFishProducts]]</f>
        <v>0</v>
      </c>
      <c r="E1342" s="6">
        <f>Table2[[#This Row],[MntSweetProducts]]</f>
        <v>3</v>
      </c>
      <c r="F1342" s="6">
        <f>Table2[[#This Row],[MntGoldProds]]</f>
        <v>3</v>
      </c>
      <c r="G1342" s="8">
        <f>Table5[[#This Row],[Age]]</f>
        <v>61</v>
      </c>
      <c r="H1342" s="17" t="s">
        <v>31</v>
      </c>
      <c r="I1342" s="16" t="str">
        <f>IF(AND(People!$J1342&gt;=16,People!$J1342&lt;=25),"16-25",IF(AND(People!$J1342&gt;=26,People!$J1342&lt;=35),"26-35",IF(AND(People!$J1342&gt;=36,People!$J1342&lt;=45),"36-45",IF(AND(People!$J1342&gt;=46,People!$J1342&lt;=55),"46-55",IF(AND(People!$J1342&gt;=56,People!$J1342&lt;=65),"56-65",IF(AND(People!$J1342&gt;=66,People!$J1342&lt;=75),"66-75","ALL"))))))</f>
        <v>56-65</v>
      </c>
      <c r="J1342" t="str">
        <f>Table5[[#This Row],[Kid Home]]</f>
        <v>No</v>
      </c>
      <c r="K1342" t="str">
        <f>Table5[[#This Row],[TennHome]]</f>
        <v>Yes</v>
      </c>
    </row>
    <row r="1343" spans="1:11" ht="16.5" x14ac:dyDescent="0.3">
      <c r="A1343" s="4">
        <f>Table2[[#This Row],[MntWines]]</f>
        <v>139</v>
      </c>
      <c r="B1343" s="4">
        <f>Table2[[#This Row],[MntFruits]]</f>
        <v>13</v>
      </c>
      <c r="C1343" s="4">
        <f>Table2[[#This Row],[MntMeatProducts]]</f>
        <v>78</v>
      </c>
      <c r="D1343" s="4">
        <f>Table2[[#This Row],[MntFishProducts]]</f>
        <v>20</v>
      </c>
      <c r="E1343" s="4">
        <f>Table2[[#This Row],[MntSweetProducts]]</f>
        <v>13</v>
      </c>
      <c r="F1343" s="4">
        <f>Table2[[#This Row],[MntGoldProds]]</f>
        <v>36</v>
      </c>
      <c r="G1343" s="8">
        <f>Table5[[#This Row],[Age]]</f>
        <v>30</v>
      </c>
      <c r="H1343" s="2" t="s">
        <v>33</v>
      </c>
      <c r="I1343" s="16" t="str">
        <f>IF(AND(People!$J1343&gt;=16,People!$J1343&lt;=25),"16-25",IF(AND(People!$J1343&gt;=26,People!$J1343&lt;=35),"26-35",IF(AND(People!$J1343&gt;=36,People!$J1343&lt;=45),"36-45",IF(AND(People!$J1343&gt;=46,People!$J1343&lt;=55),"46-55",IF(AND(People!$J1343&gt;=56,People!$J1343&lt;=65),"56-65",IF(AND(People!$J1343&gt;=66,People!$J1343&lt;=75),"66-75","ALL"))))))</f>
        <v>26-35</v>
      </c>
      <c r="J1343" t="str">
        <f>Table5[[#This Row],[Kid Home]]</f>
        <v>Yes</v>
      </c>
      <c r="K1343" t="str">
        <f>Table5[[#This Row],[TennHome]]</f>
        <v>No</v>
      </c>
    </row>
    <row r="1344" spans="1:11" ht="16.5" x14ac:dyDescent="0.3">
      <c r="A1344" s="6">
        <f>Table2[[#This Row],[MntWines]]</f>
        <v>274</v>
      </c>
      <c r="B1344" s="6">
        <f>Table2[[#This Row],[MntFruits]]</f>
        <v>0</v>
      </c>
      <c r="C1344" s="6">
        <f>Table2[[#This Row],[MntMeatProducts]]</f>
        <v>21</v>
      </c>
      <c r="D1344" s="6">
        <f>Table2[[#This Row],[MntFishProducts]]</f>
        <v>4</v>
      </c>
      <c r="E1344" s="6">
        <f>Table2[[#This Row],[MntSweetProducts]]</f>
        <v>6</v>
      </c>
      <c r="F1344" s="6">
        <f>Table2[[#This Row],[MntGoldProds]]</f>
        <v>15</v>
      </c>
      <c r="G1344" s="8">
        <f>Table5[[#This Row],[Age]]</f>
        <v>52</v>
      </c>
      <c r="H1344" s="17" t="s">
        <v>33</v>
      </c>
      <c r="I1344" s="16" t="str">
        <f>IF(AND(People!$J1344&gt;=16,People!$J1344&lt;=25),"16-25",IF(AND(People!$J1344&gt;=26,People!$J1344&lt;=35),"26-35",IF(AND(People!$J1344&gt;=36,People!$J1344&lt;=45),"36-45",IF(AND(People!$J1344&gt;=46,People!$J1344&lt;=55),"46-55",IF(AND(People!$J1344&gt;=56,People!$J1344&lt;=65),"56-65",IF(AND(People!$J1344&gt;=66,People!$J1344&lt;=75),"66-75","ALL"))))))</f>
        <v>46-55</v>
      </c>
      <c r="J1344" t="str">
        <f>Table5[[#This Row],[Kid Home]]</f>
        <v>No</v>
      </c>
      <c r="K1344" t="str">
        <f>Table5[[#This Row],[TennHome]]</f>
        <v>Yes</v>
      </c>
    </row>
    <row r="1345" spans="1:11" ht="16.5" x14ac:dyDescent="0.3">
      <c r="A1345" s="4">
        <f>Table2[[#This Row],[MntWines]]</f>
        <v>262</v>
      </c>
      <c r="B1345" s="4">
        <f>Table2[[#This Row],[MntFruits]]</f>
        <v>6</v>
      </c>
      <c r="C1345" s="4">
        <f>Table2[[#This Row],[MntMeatProducts]]</f>
        <v>61</v>
      </c>
      <c r="D1345" s="4">
        <f>Table2[[#This Row],[MntFishProducts]]</f>
        <v>0</v>
      </c>
      <c r="E1345" s="4">
        <f>Table2[[#This Row],[MntSweetProducts]]</f>
        <v>10</v>
      </c>
      <c r="F1345" s="4">
        <f>Table2[[#This Row],[MntGoldProds]]</f>
        <v>102</v>
      </c>
      <c r="G1345" s="8">
        <f>Table5[[#This Row],[Age]]</f>
        <v>35</v>
      </c>
      <c r="H1345" s="2" t="s">
        <v>33</v>
      </c>
      <c r="I1345" s="16" t="str">
        <f>IF(AND(People!$J1345&gt;=16,People!$J1345&lt;=25),"16-25",IF(AND(People!$J1345&gt;=26,People!$J1345&lt;=35),"26-35",IF(AND(People!$J1345&gt;=36,People!$J1345&lt;=45),"36-45",IF(AND(People!$J1345&gt;=46,People!$J1345&lt;=55),"46-55",IF(AND(People!$J1345&gt;=56,People!$J1345&lt;=65),"56-65",IF(AND(People!$J1345&gt;=66,People!$J1345&lt;=75),"66-75","ALL"))))))</f>
        <v>26-35</v>
      </c>
      <c r="J1345" t="str">
        <f>Table5[[#This Row],[Kid Home]]</f>
        <v>No</v>
      </c>
      <c r="K1345" t="str">
        <f>Table5[[#This Row],[TennHome]]</f>
        <v>Yes</v>
      </c>
    </row>
    <row r="1346" spans="1:11" ht="16.5" x14ac:dyDescent="0.3">
      <c r="A1346" s="6">
        <f>Table2[[#This Row],[MntWines]]</f>
        <v>1099</v>
      </c>
      <c r="B1346" s="6">
        <f>Table2[[#This Row],[MntFruits]]</f>
        <v>0</v>
      </c>
      <c r="C1346" s="6">
        <f>Table2[[#This Row],[MntMeatProducts]]</f>
        <v>45</v>
      </c>
      <c r="D1346" s="6">
        <f>Table2[[#This Row],[MntFishProducts]]</f>
        <v>0</v>
      </c>
      <c r="E1346" s="6">
        <f>Table2[[#This Row],[MntSweetProducts]]</f>
        <v>0</v>
      </c>
      <c r="F1346" s="6">
        <f>Table2[[#This Row],[MntGoldProds]]</f>
        <v>34</v>
      </c>
      <c r="G1346" s="8">
        <f>Table5[[#This Row],[Age]]</f>
        <v>63</v>
      </c>
      <c r="H1346" s="17" t="s">
        <v>30</v>
      </c>
      <c r="I1346" s="16" t="str">
        <f>IF(AND(People!$J1346&gt;=16,People!$J1346&lt;=25),"16-25",IF(AND(People!$J1346&gt;=26,People!$J1346&lt;=35),"26-35",IF(AND(People!$J1346&gt;=36,People!$J1346&lt;=45),"36-45",IF(AND(People!$J1346&gt;=46,People!$J1346&lt;=55),"46-55",IF(AND(People!$J1346&gt;=56,People!$J1346&lt;=65),"56-65",IF(AND(People!$J1346&gt;=66,People!$J1346&lt;=75),"66-75","ALL"))))))</f>
        <v>56-65</v>
      </c>
      <c r="J1346" t="str">
        <f>Table5[[#This Row],[Kid Home]]</f>
        <v>Yes</v>
      </c>
      <c r="K1346" t="str">
        <f>Table5[[#This Row],[TennHome]]</f>
        <v>Yes</v>
      </c>
    </row>
    <row r="1347" spans="1:11" ht="16.5" x14ac:dyDescent="0.3">
      <c r="A1347" s="4">
        <f>Table2[[#This Row],[MntWines]]</f>
        <v>32</v>
      </c>
      <c r="B1347" s="4">
        <f>Table2[[#This Row],[MntFruits]]</f>
        <v>0</v>
      </c>
      <c r="C1347" s="4">
        <f>Table2[[#This Row],[MntMeatProducts]]</f>
        <v>8</v>
      </c>
      <c r="D1347" s="4">
        <f>Table2[[#This Row],[MntFishProducts]]</f>
        <v>23</v>
      </c>
      <c r="E1347" s="4">
        <f>Table2[[#This Row],[MntSweetProducts]]</f>
        <v>4</v>
      </c>
      <c r="F1347" s="4">
        <f>Table2[[#This Row],[MntGoldProds]]</f>
        <v>18</v>
      </c>
      <c r="G1347" s="8">
        <f>Table5[[#This Row],[Age]]</f>
        <v>23</v>
      </c>
      <c r="H1347" s="2" t="s">
        <v>30</v>
      </c>
      <c r="I1347" s="16" t="str">
        <f>IF(AND(People!$J1347&gt;=16,People!$J1347&lt;=25),"16-25",IF(AND(People!$J1347&gt;=26,People!$J1347&lt;=35),"26-35",IF(AND(People!$J1347&gt;=36,People!$J1347&lt;=45),"36-45",IF(AND(People!$J1347&gt;=46,People!$J1347&lt;=55),"46-55",IF(AND(People!$J1347&gt;=56,People!$J1347&lt;=65),"56-65",IF(AND(People!$J1347&gt;=66,People!$J1347&lt;=75),"66-75","ALL"))))))</f>
        <v>16-25</v>
      </c>
      <c r="J1347" t="str">
        <f>Table5[[#This Row],[Kid Home]]</f>
        <v>No</v>
      </c>
      <c r="K1347" t="str">
        <f>Table5[[#This Row],[TennHome]]</f>
        <v>No</v>
      </c>
    </row>
    <row r="1348" spans="1:11" ht="16.5" x14ac:dyDescent="0.3">
      <c r="A1348" s="6">
        <f>Table2[[#This Row],[MntWines]]</f>
        <v>2</v>
      </c>
      <c r="B1348" s="6">
        <f>Table2[[#This Row],[MntFruits]]</f>
        <v>4</v>
      </c>
      <c r="C1348" s="6">
        <f>Table2[[#This Row],[MntMeatProducts]]</f>
        <v>2</v>
      </c>
      <c r="D1348" s="6">
        <f>Table2[[#This Row],[MntFishProducts]]</f>
        <v>0</v>
      </c>
      <c r="E1348" s="6">
        <f>Table2[[#This Row],[MntSweetProducts]]</f>
        <v>11</v>
      </c>
      <c r="F1348" s="6">
        <f>Table2[[#This Row],[MntGoldProds]]</f>
        <v>5</v>
      </c>
      <c r="G1348" s="8">
        <f>Table5[[#This Row],[Age]]</f>
        <v>31</v>
      </c>
      <c r="H1348" s="17" t="s">
        <v>33</v>
      </c>
      <c r="I1348" s="16" t="str">
        <f>IF(AND(People!$J1348&gt;=16,People!$J1348&lt;=25),"16-25",IF(AND(People!$J1348&gt;=26,People!$J1348&lt;=35),"26-35",IF(AND(People!$J1348&gt;=36,People!$J1348&lt;=45),"36-45",IF(AND(People!$J1348&gt;=46,People!$J1348&lt;=55),"46-55",IF(AND(People!$J1348&gt;=56,People!$J1348&lt;=65),"56-65",IF(AND(People!$J1348&gt;=66,People!$J1348&lt;=75),"66-75","ALL"))))))</f>
        <v>26-35</v>
      </c>
      <c r="J1348" t="str">
        <f>Table5[[#This Row],[Kid Home]]</f>
        <v>Yes</v>
      </c>
      <c r="K1348" t="str">
        <f>Table5[[#This Row],[TennHome]]</f>
        <v>No</v>
      </c>
    </row>
    <row r="1349" spans="1:11" ht="16.5" x14ac:dyDescent="0.3">
      <c r="A1349" s="4">
        <f>Table2[[#This Row],[MntWines]]</f>
        <v>6</v>
      </c>
      <c r="B1349" s="4">
        <f>Table2[[#This Row],[MntFruits]]</f>
        <v>10</v>
      </c>
      <c r="C1349" s="4">
        <f>Table2[[#This Row],[MntMeatProducts]]</f>
        <v>21</v>
      </c>
      <c r="D1349" s="4">
        <f>Table2[[#This Row],[MntFishProducts]]</f>
        <v>19</v>
      </c>
      <c r="E1349" s="4">
        <f>Table2[[#This Row],[MntSweetProducts]]</f>
        <v>14</v>
      </c>
      <c r="F1349" s="4">
        <f>Table2[[#This Row],[MntGoldProds]]</f>
        <v>42</v>
      </c>
      <c r="G1349" s="8">
        <f>Table5[[#This Row],[Age]]</f>
        <v>38</v>
      </c>
      <c r="H1349" s="2" t="s">
        <v>33</v>
      </c>
      <c r="I1349" s="16" t="str">
        <f>IF(AND(People!$J1349&gt;=16,People!$J1349&lt;=25),"16-25",IF(AND(People!$J1349&gt;=26,People!$J1349&lt;=35),"26-35",IF(AND(People!$J1349&gt;=36,People!$J1349&lt;=45),"36-45",IF(AND(People!$J1349&gt;=46,People!$J1349&lt;=55),"46-55",IF(AND(People!$J1349&gt;=56,People!$J1349&lt;=65),"56-65",IF(AND(People!$J1349&gt;=66,People!$J1349&lt;=75),"66-75","ALL"))))))</f>
        <v>36-45</v>
      </c>
      <c r="J1349" t="str">
        <f>Table5[[#This Row],[Kid Home]]</f>
        <v>Yes</v>
      </c>
      <c r="K1349" t="str">
        <f>Table5[[#This Row],[TennHome]]</f>
        <v>No</v>
      </c>
    </row>
    <row r="1350" spans="1:11" ht="16.5" x14ac:dyDescent="0.3">
      <c r="A1350" s="6">
        <f>Table2[[#This Row],[MntWines]]</f>
        <v>6</v>
      </c>
      <c r="B1350" s="6">
        <f>Table2[[#This Row],[MntFruits]]</f>
        <v>7</v>
      </c>
      <c r="C1350" s="6">
        <f>Table2[[#This Row],[MntMeatProducts]]</f>
        <v>4</v>
      </c>
      <c r="D1350" s="6">
        <f>Table2[[#This Row],[MntFishProducts]]</f>
        <v>3</v>
      </c>
      <c r="E1350" s="6">
        <f>Table2[[#This Row],[MntSweetProducts]]</f>
        <v>4</v>
      </c>
      <c r="F1350" s="6">
        <f>Table2[[#This Row],[MntGoldProds]]</f>
        <v>6</v>
      </c>
      <c r="G1350" s="8">
        <f>Table5[[#This Row],[Age]]</f>
        <v>54</v>
      </c>
      <c r="H1350" s="17" t="s">
        <v>31</v>
      </c>
      <c r="I1350" s="16" t="str">
        <f>IF(AND(People!$J1350&gt;=16,People!$J1350&lt;=25),"16-25",IF(AND(People!$J1350&gt;=26,People!$J1350&lt;=35),"26-35",IF(AND(People!$J1350&gt;=36,People!$J1350&lt;=45),"36-45",IF(AND(People!$J1350&gt;=46,People!$J1350&lt;=55),"46-55",IF(AND(People!$J1350&gt;=56,People!$J1350&lt;=65),"56-65",IF(AND(People!$J1350&gt;=66,People!$J1350&lt;=75),"66-75","ALL"))))))</f>
        <v>46-55</v>
      </c>
      <c r="J1350" t="str">
        <f>Table5[[#This Row],[Kid Home]]</f>
        <v>No</v>
      </c>
      <c r="K1350" t="str">
        <f>Table5[[#This Row],[TennHome]]</f>
        <v>Yes</v>
      </c>
    </row>
    <row r="1351" spans="1:11" ht="16.5" x14ac:dyDescent="0.3">
      <c r="A1351" s="4">
        <f>Table2[[#This Row],[MntWines]]</f>
        <v>135</v>
      </c>
      <c r="B1351" s="4">
        <f>Table2[[#This Row],[MntFruits]]</f>
        <v>46</v>
      </c>
      <c r="C1351" s="4">
        <f>Table2[[#This Row],[MntMeatProducts]]</f>
        <v>92</v>
      </c>
      <c r="D1351" s="4">
        <f>Table2[[#This Row],[MntFishProducts]]</f>
        <v>65</v>
      </c>
      <c r="E1351" s="4">
        <f>Table2[[#This Row],[MntSweetProducts]]</f>
        <v>61</v>
      </c>
      <c r="F1351" s="4">
        <f>Table2[[#This Row],[MntGoldProds]]</f>
        <v>11</v>
      </c>
      <c r="G1351" s="8">
        <f>Table5[[#This Row],[Age]]</f>
        <v>30</v>
      </c>
      <c r="H1351" s="2" t="s">
        <v>35</v>
      </c>
      <c r="I1351" s="16" t="str">
        <f>IF(AND(People!$J1351&gt;=16,People!$J1351&lt;=25),"16-25",IF(AND(People!$J1351&gt;=26,People!$J1351&lt;=35),"26-35",IF(AND(People!$J1351&gt;=36,People!$J1351&lt;=45),"36-45",IF(AND(People!$J1351&gt;=46,People!$J1351&lt;=55),"46-55",IF(AND(People!$J1351&gt;=56,People!$J1351&lt;=65),"56-65",IF(AND(People!$J1351&gt;=66,People!$J1351&lt;=75),"66-75","ALL"))))))</f>
        <v>26-35</v>
      </c>
      <c r="J1351" t="str">
        <f>Table5[[#This Row],[Kid Home]]</f>
        <v>No</v>
      </c>
      <c r="K1351" t="str">
        <f>Table5[[#This Row],[TennHome]]</f>
        <v>No</v>
      </c>
    </row>
    <row r="1352" spans="1:11" ht="16.5" x14ac:dyDescent="0.3">
      <c r="A1352" s="6">
        <f>Table2[[#This Row],[MntWines]]</f>
        <v>641</v>
      </c>
      <c r="B1352" s="6">
        <f>Table2[[#This Row],[MntFruits]]</f>
        <v>7</v>
      </c>
      <c r="C1352" s="6">
        <f>Table2[[#This Row],[MntMeatProducts]]</f>
        <v>84</v>
      </c>
      <c r="D1352" s="6">
        <f>Table2[[#This Row],[MntFishProducts]]</f>
        <v>0</v>
      </c>
      <c r="E1352" s="6">
        <f>Table2[[#This Row],[MntSweetProducts]]</f>
        <v>30</v>
      </c>
      <c r="F1352" s="6">
        <f>Table2[[#This Row],[MntGoldProds]]</f>
        <v>38</v>
      </c>
      <c r="G1352" s="8">
        <f>Table5[[#This Row],[Age]]</f>
        <v>37</v>
      </c>
      <c r="H1352" s="17" t="s">
        <v>31</v>
      </c>
      <c r="I1352" s="16" t="str">
        <f>IF(AND(People!$J1352&gt;=16,People!$J1352&lt;=25),"16-25",IF(AND(People!$J1352&gt;=26,People!$J1352&lt;=35),"26-35",IF(AND(People!$J1352&gt;=36,People!$J1352&lt;=45),"36-45",IF(AND(People!$J1352&gt;=46,People!$J1352&lt;=55),"46-55",IF(AND(People!$J1352&gt;=56,People!$J1352&lt;=65),"56-65",IF(AND(People!$J1352&gt;=66,People!$J1352&lt;=75),"66-75","ALL"))))))</f>
        <v>36-45</v>
      </c>
      <c r="J1352" t="str">
        <f>Table5[[#This Row],[Kid Home]]</f>
        <v>No</v>
      </c>
      <c r="K1352" t="str">
        <f>Table5[[#This Row],[TennHome]]</f>
        <v>Yes</v>
      </c>
    </row>
    <row r="1353" spans="1:11" ht="16.5" x14ac:dyDescent="0.3">
      <c r="A1353" s="4">
        <f>Table2[[#This Row],[MntWines]]</f>
        <v>714</v>
      </c>
      <c r="B1353" s="4">
        <f>Table2[[#This Row],[MntFruits]]</f>
        <v>76</v>
      </c>
      <c r="C1353" s="4">
        <f>Table2[[#This Row],[MntMeatProducts]]</f>
        <v>395</v>
      </c>
      <c r="D1353" s="4">
        <f>Table2[[#This Row],[MntFishProducts]]</f>
        <v>116</v>
      </c>
      <c r="E1353" s="4">
        <f>Table2[[#This Row],[MntSweetProducts]]</f>
        <v>0</v>
      </c>
      <c r="F1353" s="4">
        <f>Table2[[#This Row],[MntGoldProds]]</f>
        <v>12</v>
      </c>
      <c r="G1353" s="8">
        <f>Table5[[#This Row],[Age]]</f>
        <v>51</v>
      </c>
      <c r="H1353" s="2" t="s">
        <v>30</v>
      </c>
      <c r="I1353" s="16" t="str">
        <f>IF(AND(People!$J1353&gt;=16,People!$J1353&lt;=25),"16-25",IF(AND(People!$J1353&gt;=26,People!$J1353&lt;=35),"26-35",IF(AND(People!$J1353&gt;=36,People!$J1353&lt;=45),"36-45",IF(AND(People!$J1353&gt;=46,People!$J1353&lt;=55),"46-55",IF(AND(People!$J1353&gt;=56,People!$J1353&lt;=65),"56-65",IF(AND(People!$J1353&gt;=66,People!$J1353&lt;=75),"66-75","ALL"))))))</f>
        <v>46-55</v>
      </c>
      <c r="J1353" t="str">
        <f>Table5[[#This Row],[Kid Home]]</f>
        <v>No</v>
      </c>
      <c r="K1353" t="str">
        <f>Table5[[#This Row],[TennHome]]</f>
        <v>No</v>
      </c>
    </row>
    <row r="1354" spans="1:11" ht="16.5" x14ac:dyDescent="0.3">
      <c r="A1354" s="6">
        <f>Table2[[#This Row],[MntWines]]</f>
        <v>794</v>
      </c>
      <c r="B1354" s="6">
        <f>Table2[[#This Row],[MntFruits]]</f>
        <v>73</v>
      </c>
      <c r="C1354" s="6">
        <f>Table2[[#This Row],[MntMeatProducts]]</f>
        <v>573</v>
      </c>
      <c r="D1354" s="6">
        <f>Table2[[#This Row],[MntFishProducts]]</f>
        <v>0</v>
      </c>
      <c r="E1354" s="6">
        <f>Table2[[#This Row],[MntSweetProducts]]</f>
        <v>29</v>
      </c>
      <c r="F1354" s="6">
        <f>Table2[[#This Row],[MntGoldProds]]</f>
        <v>14</v>
      </c>
      <c r="G1354" s="8">
        <f>Table5[[#This Row],[Age]]</f>
        <v>57</v>
      </c>
      <c r="H1354" s="17" t="s">
        <v>31</v>
      </c>
      <c r="I1354" s="16" t="str">
        <f>IF(AND(People!$J1354&gt;=16,People!$J1354&lt;=25),"16-25",IF(AND(People!$J1354&gt;=26,People!$J1354&lt;=35),"26-35",IF(AND(People!$J1354&gt;=36,People!$J1354&lt;=45),"36-45",IF(AND(People!$J1354&gt;=46,People!$J1354&lt;=55),"46-55",IF(AND(People!$J1354&gt;=56,People!$J1354&lt;=65),"56-65",IF(AND(People!$J1354&gt;=66,People!$J1354&lt;=75),"66-75","ALL"))))))</f>
        <v>56-65</v>
      </c>
      <c r="J1354" t="str">
        <f>Table5[[#This Row],[Kid Home]]</f>
        <v>No</v>
      </c>
      <c r="K1354" t="str">
        <f>Table5[[#This Row],[TennHome]]</f>
        <v>No</v>
      </c>
    </row>
    <row r="1355" spans="1:11" ht="16.5" x14ac:dyDescent="0.3">
      <c r="A1355" s="4">
        <f>Table2[[#This Row],[MntWines]]</f>
        <v>420</v>
      </c>
      <c r="B1355" s="4">
        <f>Table2[[#This Row],[MntFruits]]</f>
        <v>0</v>
      </c>
      <c r="C1355" s="4">
        <f>Table2[[#This Row],[MntMeatProducts]]</f>
        <v>452</v>
      </c>
      <c r="D1355" s="4">
        <f>Table2[[#This Row],[MntFishProducts]]</f>
        <v>182</v>
      </c>
      <c r="E1355" s="4">
        <f>Table2[[#This Row],[MntSweetProducts]]</f>
        <v>64</v>
      </c>
      <c r="F1355" s="4">
        <f>Table2[[#This Row],[MntGoldProds]]</f>
        <v>140</v>
      </c>
      <c r="G1355" s="8">
        <f>Table5[[#This Row],[Age]]</f>
        <v>20</v>
      </c>
      <c r="H1355" s="2" t="s">
        <v>33</v>
      </c>
      <c r="I1355" s="16" t="str">
        <f>IF(AND(People!$J1355&gt;=16,People!$J1355&lt;=25),"16-25",IF(AND(People!$J1355&gt;=26,People!$J1355&lt;=35),"26-35",IF(AND(People!$J1355&gt;=36,People!$J1355&lt;=45),"36-45",IF(AND(People!$J1355&gt;=46,People!$J1355&lt;=55),"46-55",IF(AND(People!$J1355&gt;=56,People!$J1355&lt;=65),"56-65",IF(AND(People!$J1355&gt;=66,People!$J1355&lt;=75),"66-75","ALL"))))))</f>
        <v>16-25</v>
      </c>
      <c r="J1355" t="str">
        <f>Table5[[#This Row],[Kid Home]]</f>
        <v>No</v>
      </c>
      <c r="K1355" t="str">
        <f>Table5[[#This Row],[TennHome]]</f>
        <v>No</v>
      </c>
    </row>
    <row r="1356" spans="1:11" ht="16.5" x14ac:dyDescent="0.3">
      <c r="A1356" s="6">
        <f>Table2[[#This Row],[MntWines]]</f>
        <v>1</v>
      </c>
      <c r="B1356" s="6">
        <f>Table2[[#This Row],[MntFruits]]</f>
        <v>2</v>
      </c>
      <c r="C1356" s="6">
        <f>Table2[[#This Row],[MntMeatProducts]]</f>
        <v>7</v>
      </c>
      <c r="D1356" s="6">
        <f>Table2[[#This Row],[MntFishProducts]]</f>
        <v>4</v>
      </c>
      <c r="E1356" s="6">
        <f>Table2[[#This Row],[MntSweetProducts]]</f>
        <v>3</v>
      </c>
      <c r="F1356" s="6">
        <f>Table2[[#This Row],[MntGoldProds]]</f>
        <v>11</v>
      </c>
      <c r="G1356" s="8">
        <f>Table5[[#This Row],[Age]]</f>
        <v>25</v>
      </c>
      <c r="H1356" s="17" t="s">
        <v>33</v>
      </c>
      <c r="I1356" s="16" t="str">
        <f>IF(AND(People!$J1356&gt;=16,People!$J1356&lt;=25),"16-25",IF(AND(People!$J1356&gt;=26,People!$J1356&lt;=35),"26-35",IF(AND(People!$J1356&gt;=36,People!$J1356&lt;=45),"36-45",IF(AND(People!$J1356&gt;=46,People!$J1356&lt;=55),"46-55",IF(AND(People!$J1356&gt;=56,People!$J1356&lt;=65),"56-65",IF(AND(People!$J1356&gt;=66,People!$J1356&lt;=75),"66-75","ALL"))))))</f>
        <v>16-25</v>
      </c>
      <c r="J1356" t="str">
        <f>Table5[[#This Row],[Kid Home]]</f>
        <v>Yes</v>
      </c>
      <c r="K1356" t="str">
        <f>Table5[[#This Row],[TennHome]]</f>
        <v>No</v>
      </c>
    </row>
    <row r="1357" spans="1:11" ht="16.5" x14ac:dyDescent="0.3">
      <c r="A1357" s="4">
        <f>Table2[[#This Row],[MntWines]]</f>
        <v>86</v>
      </c>
      <c r="B1357" s="4">
        <f>Table2[[#This Row],[MntFruits]]</f>
        <v>12</v>
      </c>
      <c r="C1357" s="4">
        <f>Table2[[#This Row],[MntMeatProducts]]</f>
        <v>75</v>
      </c>
      <c r="D1357" s="4">
        <f>Table2[[#This Row],[MntFishProducts]]</f>
        <v>33</v>
      </c>
      <c r="E1357" s="4">
        <f>Table2[[#This Row],[MntSweetProducts]]</f>
        <v>15</v>
      </c>
      <c r="F1357" s="4">
        <f>Table2[[#This Row],[MntGoldProds]]</f>
        <v>6</v>
      </c>
      <c r="G1357" s="8">
        <f>Table5[[#This Row],[Age]]</f>
        <v>49</v>
      </c>
      <c r="H1357" s="2" t="s">
        <v>30</v>
      </c>
      <c r="I1357" s="16" t="str">
        <f>IF(AND(People!$J1357&gt;=16,People!$J1357&lt;=25),"16-25",IF(AND(People!$J1357&gt;=26,People!$J1357&lt;=35),"26-35",IF(AND(People!$J1357&gt;=36,People!$J1357&lt;=45),"36-45",IF(AND(People!$J1357&gt;=46,People!$J1357&lt;=55),"46-55",IF(AND(People!$J1357&gt;=56,People!$J1357&lt;=65),"56-65",IF(AND(People!$J1357&gt;=66,People!$J1357&lt;=75),"66-75","ALL"))))))</f>
        <v>46-55</v>
      </c>
      <c r="J1357" t="str">
        <f>Table5[[#This Row],[Kid Home]]</f>
        <v>No</v>
      </c>
      <c r="K1357" t="str">
        <f>Table5[[#This Row],[TennHome]]</f>
        <v>Yes</v>
      </c>
    </row>
    <row r="1358" spans="1:11" ht="16.5" x14ac:dyDescent="0.3">
      <c r="A1358" s="6">
        <f>Table2[[#This Row],[MntWines]]</f>
        <v>823</v>
      </c>
      <c r="B1358" s="6">
        <f>Table2[[#This Row],[MntFruits]]</f>
        <v>25</v>
      </c>
      <c r="C1358" s="6">
        <f>Table2[[#This Row],[MntMeatProducts]]</f>
        <v>459</v>
      </c>
      <c r="D1358" s="6">
        <f>Table2[[#This Row],[MntFishProducts]]</f>
        <v>124</v>
      </c>
      <c r="E1358" s="6">
        <f>Table2[[#This Row],[MntSweetProducts]]</f>
        <v>29</v>
      </c>
      <c r="F1358" s="6">
        <f>Table2[[#This Row],[MntGoldProds]]</f>
        <v>95</v>
      </c>
      <c r="G1358" s="8">
        <f>Table5[[#This Row],[Age]]</f>
        <v>30</v>
      </c>
      <c r="H1358" s="17" t="s">
        <v>33</v>
      </c>
      <c r="I1358" s="16" t="str">
        <f>IF(AND(People!$J1358&gt;=16,People!$J1358&lt;=25),"16-25",IF(AND(People!$J1358&gt;=26,People!$J1358&lt;=35),"26-35",IF(AND(People!$J1358&gt;=36,People!$J1358&lt;=45),"36-45",IF(AND(People!$J1358&gt;=46,People!$J1358&lt;=55),"46-55",IF(AND(People!$J1358&gt;=56,People!$J1358&lt;=65),"56-65",IF(AND(People!$J1358&gt;=66,People!$J1358&lt;=75),"66-75","ALL"))))))</f>
        <v>26-35</v>
      </c>
      <c r="J1358" t="str">
        <f>Table5[[#This Row],[Kid Home]]</f>
        <v>No</v>
      </c>
      <c r="K1358" t="str">
        <f>Table5[[#This Row],[TennHome]]</f>
        <v>No</v>
      </c>
    </row>
    <row r="1359" spans="1:11" ht="16.5" x14ac:dyDescent="0.3">
      <c r="A1359" s="4">
        <f>Table2[[#This Row],[MntWines]]</f>
        <v>231</v>
      </c>
      <c r="B1359" s="4">
        <f>Table2[[#This Row],[MntFruits]]</f>
        <v>161</v>
      </c>
      <c r="C1359" s="4">
        <f>Table2[[#This Row],[MntMeatProducts]]</f>
        <v>215</v>
      </c>
      <c r="D1359" s="4">
        <f>Table2[[#This Row],[MntFishProducts]]</f>
        <v>171</v>
      </c>
      <c r="E1359" s="4">
        <f>Table2[[#This Row],[MntSweetProducts]]</f>
        <v>30</v>
      </c>
      <c r="F1359" s="4">
        <f>Table2[[#This Row],[MntGoldProds]]</f>
        <v>53</v>
      </c>
      <c r="G1359" s="8">
        <f>Table5[[#This Row],[Age]]</f>
        <v>51</v>
      </c>
      <c r="H1359" s="2" t="s">
        <v>30</v>
      </c>
      <c r="I1359" s="16" t="str">
        <f>IF(AND(People!$J1359&gt;=16,People!$J1359&lt;=25),"16-25",IF(AND(People!$J1359&gt;=26,People!$J1359&lt;=35),"26-35",IF(AND(People!$J1359&gt;=36,People!$J1359&lt;=45),"36-45",IF(AND(People!$J1359&gt;=46,People!$J1359&lt;=55),"46-55",IF(AND(People!$J1359&gt;=56,People!$J1359&lt;=65),"56-65",IF(AND(People!$J1359&gt;=66,People!$J1359&lt;=75),"66-75","ALL"))))))</f>
        <v>46-55</v>
      </c>
      <c r="J1359" t="str">
        <f>Table5[[#This Row],[Kid Home]]</f>
        <v>No</v>
      </c>
      <c r="K1359" t="str">
        <f>Table5[[#This Row],[TennHome]]</f>
        <v>Yes</v>
      </c>
    </row>
    <row r="1360" spans="1:11" ht="16.5" x14ac:dyDescent="0.3">
      <c r="A1360" s="6">
        <f>Table2[[#This Row],[MntWines]]</f>
        <v>8</v>
      </c>
      <c r="B1360" s="6">
        <f>Table2[[#This Row],[MntFruits]]</f>
        <v>15</v>
      </c>
      <c r="C1360" s="6">
        <f>Table2[[#This Row],[MntMeatProducts]]</f>
        <v>27</v>
      </c>
      <c r="D1360" s="6">
        <f>Table2[[#This Row],[MntFishProducts]]</f>
        <v>0</v>
      </c>
      <c r="E1360" s="6">
        <f>Table2[[#This Row],[MntSweetProducts]]</f>
        <v>20</v>
      </c>
      <c r="F1360" s="6">
        <f>Table2[[#This Row],[MntGoldProds]]</f>
        <v>33</v>
      </c>
      <c r="G1360" s="8">
        <f>Table5[[#This Row],[Age]]</f>
        <v>35</v>
      </c>
      <c r="H1360" s="17" t="s">
        <v>30</v>
      </c>
      <c r="I1360" s="16" t="str">
        <f>IF(AND(People!$J1360&gt;=16,People!$J1360&lt;=25),"16-25",IF(AND(People!$J1360&gt;=26,People!$J1360&lt;=35),"26-35",IF(AND(People!$J1360&gt;=36,People!$J1360&lt;=45),"36-45",IF(AND(People!$J1360&gt;=46,People!$J1360&lt;=55),"46-55",IF(AND(People!$J1360&gt;=56,People!$J1360&lt;=65),"56-65",IF(AND(People!$J1360&gt;=66,People!$J1360&lt;=75),"66-75","ALL"))))))</f>
        <v>26-35</v>
      </c>
      <c r="J1360" t="str">
        <f>Table5[[#This Row],[Kid Home]]</f>
        <v>Yes</v>
      </c>
      <c r="K1360" t="str">
        <f>Table5[[#This Row],[TennHome]]</f>
        <v>No</v>
      </c>
    </row>
    <row r="1361" spans="1:11" ht="16.5" x14ac:dyDescent="0.3">
      <c r="A1361" s="4">
        <f>Table2[[#This Row],[MntWines]]</f>
        <v>182</v>
      </c>
      <c r="B1361" s="4">
        <f>Table2[[#This Row],[MntFruits]]</f>
        <v>17</v>
      </c>
      <c r="C1361" s="4">
        <f>Table2[[#This Row],[MntMeatProducts]]</f>
        <v>259</v>
      </c>
      <c r="D1361" s="4">
        <f>Table2[[#This Row],[MntFishProducts]]</f>
        <v>77</v>
      </c>
      <c r="E1361" s="4">
        <f>Table2[[#This Row],[MntSweetProducts]]</f>
        <v>70</v>
      </c>
      <c r="F1361" s="4">
        <f>Table2[[#This Row],[MntGoldProds]]</f>
        <v>29</v>
      </c>
      <c r="G1361" s="8">
        <f>Table5[[#This Row],[Age]]</f>
        <v>68</v>
      </c>
      <c r="H1361" s="2" t="s">
        <v>30</v>
      </c>
      <c r="I1361" s="16" t="str">
        <f>IF(AND(People!$J1361&gt;=16,People!$J1361&lt;=25),"16-25",IF(AND(People!$J1361&gt;=26,People!$J1361&lt;=35),"26-35",IF(AND(People!$J1361&gt;=36,People!$J1361&lt;=45),"36-45",IF(AND(People!$J1361&gt;=46,People!$J1361&lt;=55),"46-55",IF(AND(People!$J1361&gt;=56,People!$J1361&lt;=65),"56-65",IF(AND(People!$J1361&gt;=66,People!$J1361&lt;=75),"66-75","ALL"))))))</f>
        <v>66-75</v>
      </c>
      <c r="J1361" t="str">
        <f>Table5[[#This Row],[Kid Home]]</f>
        <v>No</v>
      </c>
      <c r="K1361" t="str">
        <f>Table5[[#This Row],[TennHome]]</f>
        <v>No</v>
      </c>
    </row>
    <row r="1362" spans="1:11" ht="16.5" x14ac:dyDescent="0.3">
      <c r="A1362" s="6">
        <f>Table2[[#This Row],[MntWines]]</f>
        <v>557</v>
      </c>
      <c r="B1362" s="6">
        <f>Table2[[#This Row],[MntFruits]]</f>
        <v>129</v>
      </c>
      <c r="C1362" s="6">
        <f>Table2[[#This Row],[MntMeatProducts]]</f>
        <v>984</v>
      </c>
      <c r="D1362" s="6">
        <f>Table2[[#This Row],[MntFishProducts]]</f>
        <v>193</v>
      </c>
      <c r="E1362" s="6">
        <f>Table2[[#This Row],[MntSweetProducts]]</f>
        <v>37</v>
      </c>
      <c r="F1362" s="6">
        <f>Table2[[#This Row],[MntGoldProds]]</f>
        <v>18</v>
      </c>
      <c r="G1362" s="8">
        <f>Table5[[#This Row],[Age]]</f>
        <v>50</v>
      </c>
      <c r="H1362" s="17" t="s">
        <v>31</v>
      </c>
      <c r="I1362" s="16" t="str">
        <f>IF(AND(People!$J1362&gt;=16,People!$J1362&lt;=25),"16-25",IF(AND(People!$J1362&gt;=26,People!$J1362&lt;=35),"26-35",IF(AND(People!$J1362&gt;=36,People!$J1362&lt;=45),"36-45",IF(AND(People!$J1362&gt;=46,People!$J1362&lt;=55),"46-55",IF(AND(People!$J1362&gt;=56,People!$J1362&lt;=65),"56-65",IF(AND(People!$J1362&gt;=66,People!$J1362&lt;=75),"66-75","ALL"))))))</f>
        <v>46-55</v>
      </c>
      <c r="J1362" t="str">
        <f>Table5[[#This Row],[Kid Home]]</f>
        <v>No</v>
      </c>
      <c r="K1362" t="str">
        <f>Table5[[#This Row],[TennHome]]</f>
        <v>No</v>
      </c>
    </row>
    <row r="1363" spans="1:11" ht="16.5" x14ac:dyDescent="0.3">
      <c r="A1363" s="4">
        <f>Table2[[#This Row],[MntWines]]</f>
        <v>79</v>
      </c>
      <c r="B1363" s="4">
        <f>Table2[[#This Row],[MntFruits]]</f>
        <v>1</v>
      </c>
      <c r="C1363" s="4">
        <f>Table2[[#This Row],[MntMeatProducts]]</f>
        <v>31</v>
      </c>
      <c r="D1363" s="4">
        <f>Table2[[#This Row],[MntFishProducts]]</f>
        <v>4</v>
      </c>
      <c r="E1363" s="4">
        <f>Table2[[#This Row],[MntSweetProducts]]</f>
        <v>4</v>
      </c>
      <c r="F1363" s="4">
        <f>Table2[[#This Row],[MntGoldProds]]</f>
        <v>12</v>
      </c>
      <c r="G1363" s="8">
        <f>Table5[[#This Row],[Age]]</f>
        <v>42</v>
      </c>
      <c r="H1363" s="2" t="s">
        <v>33</v>
      </c>
      <c r="I1363" s="16" t="str">
        <f>IF(AND(People!$J1363&gt;=16,People!$J1363&lt;=25),"16-25",IF(AND(People!$J1363&gt;=26,People!$J1363&lt;=35),"26-35",IF(AND(People!$J1363&gt;=36,People!$J1363&lt;=45),"36-45",IF(AND(People!$J1363&gt;=46,People!$J1363&lt;=55),"46-55",IF(AND(People!$J1363&gt;=56,People!$J1363&lt;=65),"56-65",IF(AND(People!$J1363&gt;=66,People!$J1363&lt;=75),"66-75","ALL"))))))</f>
        <v>36-45</v>
      </c>
      <c r="J1363" t="str">
        <f>Table5[[#This Row],[Kid Home]]</f>
        <v>Yes</v>
      </c>
      <c r="K1363" t="str">
        <f>Table5[[#This Row],[TennHome]]</f>
        <v>Yes</v>
      </c>
    </row>
    <row r="1364" spans="1:11" ht="16.5" x14ac:dyDescent="0.3">
      <c r="A1364" s="6">
        <f>Table2[[#This Row],[MntWines]]</f>
        <v>368</v>
      </c>
      <c r="B1364" s="6">
        <f>Table2[[#This Row],[MntFruits]]</f>
        <v>24</v>
      </c>
      <c r="C1364" s="6">
        <f>Table2[[#This Row],[MntMeatProducts]]</f>
        <v>68</v>
      </c>
      <c r="D1364" s="6">
        <f>Table2[[#This Row],[MntFishProducts]]</f>
        <v>38</v>
      </c>
      <c r="E1364" s="6">
        <f>Table2[[#This Row],[MntSweetProducts]]</f>
        <v>0</v>
      </c>
      <c r="F1364" s="6">
        <f>Table2[[#This Row],[MntGoldProds]]</f>
        <v>88</v>
      </c>
      <c r="G1364" s="8">
        <f>Table5[[#This Row],[Age]]</f>
        <v>44</v>
      </c>
      <c r="H1364" s="17" t="s">
        <v>35</v>
      </c>
      <c r="I1364" s="16" t="str">
        <f>IF(AND(People!$J1364&gt;=16,People!$J1364&lt;=25),"16-25",IF(AND(People!$J1364&gt;=26,People!$J1364&lt;=35),"26-35",IF(AND(People!$J1364&gt;=36,People!$J1364&lt;=45),"36-45",IF(AND(People!$J1364&gt;=46,People!$J1364&lt;=55),"46-55",IF(AND(People!$J1364&gt;=56,People!$J1364&lt;=65),"56-65",IF(AND(People!$J1364&gt;=66,People!$J1364&lt;=75),"66-75","ALL"))))))</f>
        <v>36-45</v>
      </c>
      <c r="J1364" t="str">
        <f>Table5[[#This Row],[Kid Home]]</f>
        <v>Yes</v>
      </c>
      <c r="K1364" t="str">
        <f>Table5[[#This Row],[TennHome]]</f>
        <v>Yes</v>
      </c>
    </row>
    <row r="1365" spans="1:11" ht="16.5" x14ac:dyDescent="0.3">
      <c r="A1365" s="4">
        <f>Table2[[#This Row],[MntWines]]</f>
        <v>6</v>
      </c>
      <c r="B1365" s="4">
        <f>Table2[[#This Row],[MntFruits]]</f>
        <v>4</v>
      </c>
      <c r="C1365" s="4">
        <f>Table2[[#This Row],[MntMeatProducts]]</f>
        <v>14</v>
      </c>
      <c r="D1365" s="4">
        <f>Table2[[#This Row],[MntFishProducts]]</f>
        <v>8</v>
      </c>
      <c r="E1365" s="4">
        <f>Table2[[#This Row],[MntSweetProducts]]</f>
        <v>8</v>
      </c>
      <c r="F1365" s="4">
        <f>Table2[[#This Row],[MntGoldProds]]</f>
        <v>22</v>
      </c>
      <c r="G1365" s="8">
        <f>Table5[[#This Row],[Age]]</f>
        <v>21</v>
      </c>
      <c r="H1365" s="2" t="s">
        <v>31</v>
      </c>
      <c r="I1365" s="16" t="str">
        <f>IF(AND(People!$J1365&gt;=16,People!$J1365&lt;=25),"16-25",IF(AND(People!$J1365&gt;=26,People!$J1365&lt;=35),"26-35",IF(AND(People!$J1365&gt;=36,People!$J1365&lt;=45),"36-45",IF(AND(People!$J1365&gt;=46,People!$J1365&lt;=55),"46-55",IF(AND(People!$J1365&gt;=56,People!$J1365&lt;=65),"56-65",IF(AND(People!$J1365&gt;=66,People!$J1365&lt;=75),"66-75","ALL"))))))</f>
        <v>16-25</v>
      </c>
      <c r="J1365" t="str">
        <f>Table5[[#This Row],[Kid Home]]</f>
        <v>Yes</v>
      </c>
      <c r="K1365" t="str">
        <f>Table5[[#This Row],[TennHome]]</f>
        <v>No</v>
      </c>
    </row>
    <row r="1366" spans="1:11" ht="16.5" x14ac:dyDescent="0.3">
      <c r="A1366" s="6">
        <f>Table2[[#This Row],[MntWines]]</f>
        <v>160</v>
      </c>
      <c r="B1366" s="6">
        <f>Table2[[#This Row],[MntFruits]]</f>
        <v>15</v>
      </c>
      <c r="C1366" s="6">
        <f>Table2[[#This Row],[MntMeatProducts]]</f>
        <v>196</v>
      </c>
      <c r="D1366" s="6">
        <f>Table2[[#This Row],[MntFishProducts]]</f>
        <v>15</v>
      </c>
      <c r="E1366" s="6">
        <f>Table2[[#This Row],[MntSweetProducts]]</f>
        <v>11</v>
      </c>
      <c r="F1366" s="6">
        <f>Table2[[#This Row],[MntGoldProds]]</f>
        <v>50</v>
      </c>
      <c r="G1366" s="8">
        <f>Table5[[#This Row],[Age]]</f>
        <v>39</v>
      </c>
      <c r="H1366" s="17" t="s">
        <v>35</v>
      </c>
      <c r="I1366" s="16" t="str">
        <f>IF(AND(People!$J1366&gt;=16,People!$J1366&lt;=25),"16-25",IF(AND(People!$J1366&gt;=26,People!$J1366&lt;=35),"26-35",IF(AND(People!$J1366&gt;=36,People!$J1366&lt;=45),"36-45",IF(AND(People!$J1366&gt;=46,People!$J1366&lt;=55),"46-55",IF(AND(People!$J1366&gt;=56,People!$J1366&lt;=65),"56-65",IF(AND(People!$J1366&gt;=66,People!$J1366&lt;=75),"66-75","ALL"))))))</f>
        <v>36-45</v>
      </c>
      <c r="J1366" t="str">
        <f>Table5[[#This Row],[Kid Home]]</f>
        <v>Yes</v>
      </c>
      <c r="K1366" t="str">
        <f>Table5[[#This Row],[TennHome]]</f>
        <v>Yes</v>
      </c>
    </row>
    <row r="1367" spans="1:11" ht="16.5" x14ac:dyDescent="0.3">
      <c r="A1367" s="4">
        <f>Table2[[#This Row],[MntWines]]</f>
        <v>488</v>
      </c>
      <c r="B1367" s="4">
        <f>Table2[[#This Row],[MntFruits]]</f>
        <v>21</v>
      </c>
      <c r="C1367" s="4">
        <f>Table2[[#This Row],[MntMeatProducts]]</f>
        <v>238</v>
      </c>
      <c r="D1367" s="4">
        <f>Table2[[#This Row],[MntFishProducts]]</f>
        <v>56</v>
      </c>
      <c r="E1367" s="4">
        <f>Table2[[#This Row],[MntSweetProducts]]</f>
        <v>108</v>
      </c>
      <c r="F1367" s="4">
        <f>Table2[[#This Row],[MntGoldProds]]</f>
        <v>28</v>
      </c>
      <c r="G1367" s="8">
        <f>Table5[[#This Row],[Age]]</f>
        <v>62</v>
      </c>
      <c r="H1367" s="2" t="s">
        <v>30</v>
      </c>
      <c r="I1367" s="16" t="str">
        <f>IF(AND(People!$J1367&gt;=16,People!$J1367&lt;=25),"16-25",IF(AND(People!$J1367&gt;=26,People!$J1367&lt;=35),"26-35",IF(AND(People!$J1367&gt;=36,People!$J1367&lt;=45),"36-45",IF(AND(People!$J1367&gt;=46,People!$J1367&lt;=55),"46-55",IF(AND(People!$J1367&gt;=56,People!$J1367&lt;=65),"56-65",IF(AND(People!$J1367&gt;=66,People!$J1367&lt;=75),"66-75","ALL"))))))</f>
        <v>56-65</v>
      </c>
      <c r="J1367" t="str">
        <f>Table5[[#This Row],[Kid Home]]</f>
        <v>No</v>
      </c>
      <c r="K1367" t="str">
        <f>Table5[[#This Row],[TennHome]]</f>
        <v>No</v>
      </c>
    </row>
    <row r="1368" spans="1:11" ht="16.5" x14ac:dyDescent="0.3">
      <c r="A1368" s="6">
        <f>Table2[[#This Row],[MntWines]]</f>
        <v>691</v>
      </c>
      <c r="B1368" s="6">
        <f>Table2[[#This Row],[MntFruits]]</f>
        <v>7</v>
      </c>
      <c r="C1368" s="6">
        <f>Table2[[#This Row],[MntMeatProducts]]</f>
        <v>69</v>
      </c>
      <c r="D1368" s="6">
        <f>Table2[[#This Row],[MntFishProducts]]</f>
        <v>0</v>
      </c>
      <c r="E1368" s="6">
        <f>Table2[[#This Row],[MntSweetProducts]]</f>
        <v>7</v>
      </c>
      <c r="F1368" s="6">
        <f>Table2[[#This Row],[MntGoldProds]]</f>
        <v>23</v>
      </c>
      <c r="G1368" s="8">
        <f>Table5[[#This Row],[Age]]</f>
        <v>36</v>
      </c>
      <c r="H1368" s="17" t="s">
        <v>30</v>
      </c>
      <c r="I1368" s="16" t="str">
        <f>IF(AND(People!$J1368&gt;=16,People!$J1368&lt;=25),"16-25",IF(AND(People!$J1368&gt;=26,People!$J1368&lt;=35),"26-35",IF(AND(People!$J1368&gt;=36,People!$J1368&lt;=45),"36-45",IF(AND(People!$J1368&gt;=46,People!$J1368&lt;=55),"46-55",IF(AND(People!$J1368&gt;=56,People!$J1368&lt;=65),"56-65",IF(AND(People!$J1368&gt;=66,People!$J1368&lt;=75),"66-75","ALL"))))))</f>
        <v>36-45</v>
      </c>
      <c r="J1368" t="str">
        <f>Table5[[#This Row],[Kid Home]]</f>
        <v>No</v>
      </c>
      <c r="K1368" t="str">
        <f>Table5[[#This Row],[TennHome]]</f>
        <v>Yes</v>
      </c>
    </row>
    <row r="1369" spans="1:11" ht="16.5" x14ac:dyDescent="0.3">
      <c r="A1369" s="4">
        <f>Table2[[#This Row],[MntWines]]</f>
        <v>543</v>
      </c>
      <c r="B1369" s="4">
        <f>Table2[[#This Row],[MntFruits]]</f>
        <v>10</v>
      </c>
      <c r="C1369" s="4">
        <f>Table2[[#This Row],[MntMeatProducts]]</f>
        <v>205</v>
      </c>
      <c r="D1369" s="4">
        <f>Table2[[#This Row],[MntFishProducts]]</f>
        <v>160</v>
      </c>
      <c r="E1369" s="4">
        <f>Table2[[#This Row],[MntSweetProducts]]</f>
        <v>143</v>
      </c>
      <c r="F1369" s="4">
        <f>Table2[[#This Row],[MntGoldProds]]</f>
        <v>82</v>
      </c>
      <c r="G1369" s="8">
        <f>Table5[[#This Row],[Age]]</f>
        <v>54</v>
      </c>
      <c r="H1369" s="2" t="s">
        <v>33</v>
      </c>
      <c r="I1369" s="16" t="str">
        <f>IF(AND(People!$J1369&gt;=16,People!$J1369&lt;=25),"16-25",IF(AND(People!$J1369&gt;=26,People!$J1369&lt;=35),"26-35",IF(AND(People!$J1369&gt;=36,People!$J1369&lt;=45),"36-45",IF(AND(People!$J1369&gt;=46,People!$J1369&lt;=55),"46-55",IF(AND(People!$J1369&gt;=56,People!$J1369&lt;=65),"56-65",IF(AND(People!$J1369&gt;=66,People!$J1369&lt;=75),"66-75","ALL"))))))</f>
        <v>46-55</v>
      </c>
      <c r="J1369" t="str">
        <f>Table5[[#This Row],[Kid Home]]</f>
        <v>No</v>
      </c>
      <c r="K1369" t="str">
        <f>Table5[[#This Row],[TennHome]]</f>
        <v>Yes</v>
      </c>
    </row>
    <row r="1370" spans="1:11" ht="16.5" x14ac:dyDescent="0.3">
      <c r="A1370" s="6">
        <f>Table2[[#This Row],[MntWines]]</f>
        <v>254</v>
      </c>
      <c r="B1370" s="6">
        <f>Table2[[#This Row],[MntFruits]]</f>
        <v>7</v>
      </c>
      <c r="C1370" s="6">
        <f>Table2[[#This Row],[MntMeatProducts]]</f>
        <v>108</v>
      </c>
      <c r="D1370" s="6">
        <f>Table2[[#This Row],[MntFishProducts]]</f>
        <v>20</v>
      </c>
      <c r="E1370" s="6">
        <f>Table2[[#This Row],[MntSweetProducts]]</f>
        <v>0</v>
      </c>
      <c r="F1370" s="6">
        <f>Table2[[#This Row],[MntGoldProds]]</f>
        <v>26</v>
      </c>
      <c r="G1370" s="8">
        <f>Table5[[#This Row],[Age]]</f>
        <v>37</v>
      </c>
      <c r="H1370" s="17" t="s">
        <v>35</v>
      </c>
      <c r="I1370" s="16" t="str">
        <f>IF(AND(People!$J1370&gt;=16,People!$J1370&lt;=25),"16-25",IF(AND(People!$J1370&gt;=26,People!$J1370&lt;=35),"26-35",IF(AND(People!$J1370&gt;=36,People!$J1370&lt;=45),"36-45",IF(AND(People!$J1370&gt;=46,People!$J1370&lt;=55),"46-55",IF(AND(People!$J1370&gt;=56,People!$J1370&lt;=65),"56-65",IF(AND(People!$J1370&gt;=66,People!$J1370&lt;=75),"66-75","ALL"))))))</f>
        <v>36-45</v>
      </c>
      <c r="J1370" t="str">
        <f>Table5[[#This Row],[Kid Home]]</f>
        <v>No</v>
      </c>
      <c r="K1370" t="str">
        <f>Table5[[#This Row],[TennHome]]</f>
        <v>Yes</v>
      </c>
    </row>
    <row r="1371" spans="1:11" ht="16.5" x14ac:dyDescent="0.3">
      <c r="A1371" s="4">
        <f>Table2[[#This Row],[MntWines]]</f>
        <v>5</v>
      </c>
      <c r="B1371" s="4">
        <f>Table2[[#This Row],[MntFruits]]</f>
        <v>4</v>
      </c>
      <c r="C1371" s="4">
        <f>Table2[[#This Row],[MntMeatProducts]]</f>
        <v>10</v>
      </c>
      <c r="D1371" s="4">
        <f>Table2[[#This Row],[MntFishProducts]]</f>
        <v>2</v>
      </c>
      <c r="E1371" s="4">
        <f>Table2[[#This Row],[MntSweetProducts]]</f>
        <v>2</v>
      </c>
      <c r="F1371" s="4">
        <f>Table2[[#This Row],[MntGoldProds]]</f>
        <v>7</v>
      </c>
      <c r="G1371" s="8">
        <f>Table5[[#This Row],[Age]]</f>
        <v>40</v>
      </c>
      <c r="H1371" s="2" t="s">
        <v>33</v>
      </c>
      <c r="I1371" s="16" t="str">
        <f>IF(AND(People!$J1371&gt;=16,People!$J1371&lt;=25),"16-25",IF(AND(People!$J1371&gt;=26,People!$J1371&lt;=35),"26-35",IF(AND(People!$J1371&gt;=36,People!$J1371&lt;=45),"36-45",IF(AND(People!$J1371&gt;=46,People!$J1371&lt;=55),"46-55",IF(AND(People!$J1371&gt;=56,People!$J1371&lt;=65),"56-65",IF(AND(People!$J1371&gt;=66,People!$J1371&lt;=75),"66-75","ALL"))))))</f>
        <v>36-45</v>
      </c>
      <c r="J1371" t="str">
        <f>Table5[[#This Row],[Kid Home]]</f>
        <v>Yes</v>
      </c>
      <c r="K1371" t="str">
        <f>Table5[[#This Row],[TennHome]]</f>
        <v>No</v>
      </c>
    </row>
    <row r="1372" spans="1:11" ht="16.5" x14ac:dyDescent="0.3">
      <c r="A1372" s="6">
        <f>Table2[[#This Row],[MntWines]]</f>
        <v>112</v>
      </c>
      <c r="B1372" s="6">
        <f>Table2[[#This Row],[MntFruits]]</f>
        <v>19</v>
      </c>
      <c r="C1372" s="6">
        <f>Table2[[#This Row],[MntMeatProducts]]</f>
        <v>21</v>
      </c>
      <c r="D1372" s="6">
        <f>Table2[[#This Row],[MntFishProducts]]</f>
        <v>16</v>
      </c>
      <c r="E1372" s="6">
        <f>Table2[[#This Row],[MntSweetProducts]]</f>
        <v>14</v>
      </c>
      <c r="F1372" s="6">
        <f>Table2[[#This Row],[MntGoldProds]]</f>
        <v>5</v>
      </c>
      <c r="G1372" s="8">
        <f>Table5[[#This Row],[Age]]</f>
        <v>45</v>
      </c>
      <c r="H1372" s="17" t="s">
        <v>30</v>
      </c>
      <c r="I1372" s="16" t="str">
        <f>IF(AND(People!$J1372&gt;=16,People!$J1372&lt;=25),"16-25",IF(AND(People!$J1372&gt;=26,People!$J1372&lt;=35),"26-35",IF(AND(People!$J1372&gt;=36,People!$J1372&lt;=45),"36-45",IF(AND(People!$J1372&gt;=46,People!$J1372&lt;=55),"46-55",IF(AND(People!$J1372&gt;=56,People!$J1372&lt;=65),"56-65",IF(AND(People!$J1372&gt;=66,People!$J1372&lt;=75),"66-75","ALL"))))))</f>
        <v>36-45</v>
      </c>
      <c r="J1372" t="str">
        <f>Table5[[#This Row],[Kid Home]]</f>
        <v>Yes</v>
      </c>
      <c r="K1372" t="str">
        <f>Table5[[#This Row],[TennHome]]</f>
        <v>No</v>
      </c>
    </row>
    <row r="1373" spans="1:11" ht="16.5" x14ac:dyDescent="0.3">
      <c r="A1373" s="4">
        <f>Table2[[#This Row],[MntWines]]</f>
        <v>134</v>
      </c>
      <c r="B1373" s="4">
        <f>Table2[[#This Row],[MntFruits]]</f>
        <v>11</v>
      </c>
      <c r="C1373" s="4">
        <f>Table2[[#This Row],[MntMeatProducts]]</f>
        <v>59</v>
      </c>
      <c r="D1373" s="4">
        <f>Table2[[#This Row],[MntFishProducts]]</f>
        <v>15</v>
      </c>
      <c r="E1373" s="4">
        <f>Table2[[#This Row],[MntSweetProducts]]</f>
        <v>2</v>
      </c>
      <c r="F1373" s="4">
        <f>Table2[[#This Row],[MntGoldProds]]</f>
        <v>30</v>
      </c>
      <c r="G1373" s="8">
        <f>Table5[[#This Row],[Age]]</f>
        <v>56</v>
      </c>
      <c r="H1373" s="2" t="s">
        <v>31</v>
      </c>
      <c r="I1373" s="16" t="str">
        <f>IF(AND(People!$J1373&gt;=16,People!$J1373&lt;=25),"16-25",IF(AND(People!$J1373&gt;=26,People!$J1373&lt;=35),"26-35",IF(AND(People!$J1373&gt;=36,People!$J1373&lt;=45),"36-45",IF(AND(People!$J1373&gt;=46,People!$J1373&lt;=55),"46-55",IF(AND(People!$J1373&gt;=56,People!$J1373&lt;=65),"56-65",IF(AND(People!$J1373&gt;=66,People!$J1373&lt;=75),"66-75","ALL"))))))</f>
        <v>56-65</v>
      </c>
      <c r="J1373" t="str">
        <f>Table5[[#This Row],[Kid Home]]</f>
        <v>No</v>
      </c>
      <c r="K1373" t="str">
        <f>Table5[[#This Row],[TennHome]]</f>
        <v>Yes</v>
      </c>
    </row>
    <row r="1374" spans="1:11" ht="16.5" x14ac:dyDescent="0.3">
      <c r="A1374" s="6">
        <f>Table2[[#This Row],[MntWines]]</f>
        <v>143</v>
      </c>
      <c r="B1374" s="6">
        <f>Table2[[#This Row],[MntFruits]]</f>
        <v>6</v>
      </c>
      <c r="C1374" s="6">
        <f>Table2[[#This Row],[MntMeatProducts]]</f>
        <v>52</v>
      </c>
      <c r="D1374" s="6">
        <f>Table2[[#This Row],[MntFishProducts]]</f>
        <v>11</v>
      </c>
      <c r="E1374" s="6">
        <f>Table2[[#This Row],[MntSweetProducts]]</f>
        <v>8</v>
      </c>
      <c r="F1374" s="6">
        <f>Table2[[#This Row],[MntGoldProds]]</f>
        <v>17</v>
      </c>
      <c r="G1374" s="8">
        <f>Table5[[#This Row],[Age]]</f>
        <v>39</v>
      </c>
      <c r="H1374" s="17" t="s">
        <v>30</v>
      </c>
      <c r="I1374" s="16" t="str">
        <f>IF(AND(People!$J1374&gt;=16,People!$J1374&lt;=25),"16-25",IF(AND(People!$J1374&gt;=26,People!$J1374&lt;=35),"26-35",IF(AND(People!$J1374&gt;=36,People!$J1374&lt;=45),"36-45",IF(AND(People!$J1374&gt;=46,People!$J1374&lt;=55),"46-55",IF(AND(People!$J1374&gt;=56,People!$J1374&lt;=65),"56-65",IF(AND(People!$J1374&gt;=66,People!$J1374&lt;=75),"66-75","ALL"))))))</f>
        <v>36-45</v>
      </c>
      <c r="J1374" t="str">
        <f>Table5[[#This Row],[Kid Home]]</f>
        <v>No</v>
      </c>
      <c r="K1374" t="str">
        <f>Table5[[#This Row],[TennHome]]</f>
        <v>Yes</v>
      </c>
    </row>
    <row r="1375" spans="1:11" ht="16.5" x14ac:dyDescent="0.3">
      <c r="A1375" s="4">
        <f>Table2[[#This Row],[MntWines]]</f>
        <v>51</v>
      </c>
      <c r="B1375" s="4">
        <f>Table2[[#This Row],[MntFruits]]</f>
        <v>4</v>
      </c>
      <c r="C1375" s="4">
        <f>Table2[[#This Row],[MntMeatProducts]]</f>
        <v>24</v>
      </c>
      <c r="D1375" s="4">
        <f>Table2[[#This Row],[MntFishProducts]]</f>
        <v>4</v>
      </c>
      <c r="E1375" s="4">
        <f>Table2[[#This Row],[MntSweetProducts]]</f>
        <v>7</v>
      </c>
      <c r="F1375" s="4">
        <f>Table2[[#This Row],[MntGoldProds]]</f>
        <v>1</v>
      </c>
      <c r="G1375" s="8">
        <f>Table5[[#This Row],[Age]]</f>
        <v>53</v>
      </c>
      <c r="H1375" s="2" t="s">
        <v>35</v>
      </c>
      <c r="I1375" s="16" t="str">
        <f>IF(AND(People!$J1375&gt;=16,People!$J1375&lt;=25),"16-25",IF(AND(People!$J1375&gt;=26,People!$J1375&lt;=35),"26-35",IF(AND(People!$J1375&gt;=36,People!$J1375&lt;=45),"36-45",IF(AND(People!$J1375&gt;=46,People!$J1375&lt;=55),"46-55",IF(AND(People!$J1375&gt;=56,People!$J1375&lt;=65),"56-65",IF(AND(People!$J1375&gt;=66,People!$J1375&lt;=75),"66-75","ALL"))))))</f>
        <v>46-55</v>
      </c>
      <c r="J1375" t="str">
        <f>Table5[[#This Row],[Kid Home]]</f>
        <v>Yes</v>
      </c>
      <c r="K1375" t="str">
        <f>Table5[[#This Row],[TennHome]]</f>
        <v>Yes</v>
      </c>
    </row>
    <row r="1376" spans="1:11" ht="16.5" x14ac:dyDescent="0.3">
      <c r="A1376" s="6">
        <f>Table2[[#This Row],[MntWines]]</f>
        <v>27</v>
      </c>
      <c r="B1376" s="6">
        <f>Table2[[#This Row],[MntFruits]]</f>
        <v>0</v>
      </c>
      <c r="C1376" s="6">
        <f>Table2[[#This Row],[MntMeatProducts]]</f>
        <v>5</v>
      </c>
      <c r="D1376" s="6">
        <f>Table2[[#This Row],[MntFishProducts]]</f>
        <v>0</v>
      </c>
      <c r="E1376" s="6">
        <f>Table2[[#This Row],[MntSweetProducts]]</f>
        <v>0</v>
      </c>
      <c r="F1376" s="6">
        <f>Table2[[#This Row],[MntGoldProds]]</f>
        <v>3</v>
      </c>
      <c r="G1376" s="8">
        <f>Table5[[#This Row],[Age]]</f>
        <v>48</v>
      </c>
      <c r="H1376" s="17" t="s">
        <v>33</v>
      </c>
      <c r="I1376" s="16" t="str">
        <f>IF(AND(People!$J1376&gt;=16,People!$J1376&lt;=25),"16-25",IF(AND(People!$J1376&gt;=26,People!$J1376&lt;=35),"26-35",IF(AND(People!$J1376&gt;=36,People!$J1376&lt;=45),"36-45",IF(AND(People!$J1376&gt;=46,People!$J1376&lt;=55),"46-55",IF(AND(People!$J1376&gt;=56,People!$J1376&lt;=65),"56-65",IF(AND(People!$J1376&gt;=66,People!$J1376&lt;=75),"66-75","ALL"))))))</f>
        <v>46-55</v>
      </c>
      <c r="J1376" t="str">
        <f>Table5[[#This Row],[Kid Home]]</f>
        <v>Yes</v>
      </c>
      <c r="K1376" t="str">
        <f>Table5[[#This Row],[TennHome]]</f>
        <v>Yes</v>
      </c>
    </row>
    <row r="1377" spans="1:11" ht="16.5" x14ac:dyDescent="0.3">
      <c r="A1377" s="4">
        <f>Table2[[#This Row],[MntWines]]</f>
        <v>459</v>
      </c>
      <c r="B1377" s="4">
        <f>Table2[[#This Row],[MntFruits]]</f>
        <v>0</v>
      </c>
      <c r="C1377" s="4">
        <f>Table2[[#This Row],[MntMeatProducts]]</f>
        <v>24</v>
      </c>
      <c r="D1377" s="4">
        <f>Table2[[#This Row],[MntFishProducts]]</f>
        <v>6</v>
      </c>
      <c r="E1377" s="4">
        <f>Table2[[#This Row],[MntSweetProducts]]</f>
        <v>0</v>
      </c>
      <c r="F1377" s="4">
        <f>Table2[[#This Row],[MntGoldProds]]</f>
        <v>4</v>
      </c>
      <c r="G1377" s="8">
        <f>Table5[[#This Row],[Age]]</f>
        <v>52</v>
      </c>
      <c r="H1377" s="2" t="s">
        <v>30</v>
      </c>
      <c r="I1377" s="16" t="str">
        <f>IF(AND(People!$J1377&gt;=16,People!$J1377&lt;=25),"16-25",IF(AND(People!$J1377&gt;=26,People!$J1377&lt;=35),"26-35",IF(AND(People!$J1377&gt;=36,People!$J1377&lt;=45),"36-45",IF(AND(People!$J1377&gt;=46,People!$J1377&lt;=55),"46-55",IF(AND(People!$J1377&gt;=56,People!$J1377&lt;=65),"56-65",IF(AND(People!$J1377&gt;=66,People!$J1377&lt;=75),"66-75","ALL"))))))</f>
        <v>46-55</v>
      </c>
      <c r="J1377" t="str">
        <f>Table5[[#This Row],[Kid Home]]</f>
        <v>No</v>
      </c>
      <c r="K1377" t="str">
        <f>Table5[[#This Row],[TennHome]]</f>
        <v>Yes</v>
      </c>
    </row>
    <row r="1378" spans="1:11" ht="16.5" x14ac:dyDescent="0.3">
      <c r="A1378" s="6">
        <f>Table2[[#This Row],[MntWines]]</f>
        <v>689</v>
      </c>
      <c r="B1378" s="6">
        <f>Table2[[#This Row],[MntFruits]]</f>
        <v>8</v>
      </c>
      <c r="C1378" s="6">
        <f>Table2[[#This Row],[MntMeatProducts]]</f>
        <v>167</v>
      </c>
      <c r="D1378" s="6">
        <f>Table2[[#This Row],[MntFishProducts]]</f>
        <v>11</v>
      </c>
      <c r="E1378" s="6">
        <f>Table2[[#This Row],[MntSweetProducts]]</f>
        <v>8</v>
      </c>
      <c r="F1378" s="6">
        <f>Table2[[#This Row],[MntGoldProds]]</f>
        <v>88</v>
      </c>
      <c r="G1378" s="8">
        <f>Table5[[#This Row],[Age]]</f>
        <v>44</v>
      </c>
      <c r="H1378" s="17" t="s">
        <v>30</v>
      </c>
      <c r="I1378" s="16" t="str">
        <f>IF(AND(People!$J1378&gt;=16,People!$J1378&lt;=25),"16-25",IF(AND(People!$J1378&gt;=26,People!$J1378&lt;=35),"26-35",IF(AND(People!$J1378&gt;=36,People!$J1378&lt;=45),"36-45",IF(AND(People!$J1378&gt;=46,People!$J1378&lt;=55),"46-55",IF(AND(People!$J1378&gt;=56,People!$J1378&lt;=65),"56-65",IF(AND(People!$J1378&gt;=66,People!$J1378&lt;=75),"66-75","ALL"))))))</f>
        <v>36-45</v>
      </c>
      <c r="J1378" t="str">
        <f>Table5[[#This Row],[Kid Home]]</f>
        <v>No</v>
      </c>
      <c r="K1378" t="str">
        <f>Table5[[#This Row],[TennHome]]</f>
        <v>Yes</v>
      </c>
    </row>
    <row r="1379" spans="1:11" ht="16.5" x14ac:dyDescent="0.3">
      <c r="A1379" s="4">
        <f>Table2[[#This Row],[MntWines]]</f>
        <v>283</v>
      </c>
      <c r="B1379" s="4">
        <f>Table2[[#This Row],[MntFruits]]</f>
        <v>10</v>
      </c>
      <c r="C1379" s="4">
        <f>Table2[[#This Row],[MntMeatProducts]]</f>
        <v>38</v>
      </c>
      <c r="D1379" s="4">
        <f>Table2[[#This Row],[MntFishProducts]]</f>
        <v>0</v>
      </c>
      <c r="E1379" s="4">
        <f>Table2[[#This Row],[MntSweetProducts]]</f>
        <v>13</v>
      </c>
      <c r="F1379" s="4">
        <f>Table2[[#This Row],[MntGoldProds]]</f>
        <v>27</v>
      </c>
      <c r="G1379" s="8">
        <f>Table5[[#This Row],[Age]]</f>
        <v>52</v>
      </c>
      <c r="H1379" s="2" t="s">
        <v>33</v>
      </c>
      <c r="I1379" s="16" t="str">
        <f>IF(AND(People!$J1379&gt;=16,People!$J1379&lt;=25),"16-25",IF(AND(People!$J1379&gt;=26,People!$J1379&lt;=35),"26-35",IF(AND(People!$J1379&gt;=36,People!$J1379&lt;=45),"36-45",IF(AND(People!$J1379&gt;=46,People!$J1379&lt;=55),"46-55",IF(AND(People!$J1379&gt;=56,People!$J1379&lt;=65),"56-65",IF(AND(People!$J1379&gt;=66,People!$J1379&lt;=75),"66-75","ALL"))))))</f>
        <v>46-55</v>
      </c>
      <c r="J1379" t="str">
        <f>Table5[[#This Row],[Kid Home]]</f>
        <v>No</v>
      </c>
      <c r="K1379" t="str">
        <f>Table5[[#This Row],[TennHome]]</f>
        <v>Yes</v>
      </c>
    </row>
    <row r="1380" spans="1:11" ht="16.5" x14ac:dyDescent="0.3">
      <c r="A1380" s="6">
        <f>Table2[[#This Row],[MntWines]]</f>
        <v>347</v>
      </c>
      <c r="B1380" s="6">
        <f>Table2[[#This Row],[MntFruits]]</f>
        <v>0</v>
      </c>
      <c r="C1380" s="6">
        <f>Table2[[#This Row],[MntMeatProducts]]</f>
        <v>35</v>
      </c>
      <c r="D1380" s="6">
        <f>Table2[[#This Row],[MntFishProducts]]</f>
        <v>4</v>
      </c>
      <c r="E1380" s="6">
        <f>Table2[[#This Row],[MntSweetProducts]]</f>
        <v>3</v>
      </c>
      <c r="F1380" s="6">
        <f>Table2[[#This Row],[MntGoldProds]]</f>
        <v>7</v>
      </c>
      <c r="G1380" s="8">
        <f>Table5[[#This Row],[Age]]</f>
        <v>38</v>
      </c>
      <c r="H1380" s="17" t="s">
        <v>31</v>
      </c>
      <c r="I1380" s="16" t="str">
        <f>IF(AND(People!$J1380&gt;=16,People!$J1380&lt;=25),"16-25",IF(AND(People!$J1380&gt;=26,People!$J1380&lt;=35),"26-35",IF(AND(People!$J1380&gt;=36,People!$J1380&lt;=45),"36-45",IF(AND(People!$J1380&gt;=46,People!$J1380&lt;=55),"46-55",IF(AND(People!$J1380&gt;=56,People!$J1380&lt;=65),"56-65",IF(AND(People!$J1380&gt;=66,People!$J1380&lt;=75),"66-75","ALL"))))))</f>
        <v>36-45</v>
      </c>
      <c r="J1380" t="str">
        <f>Table5[[#This Row],[Kid Home]]</f>
        <v>Yes</v>
      </c>
      <c r="K1380" t="str">
        <f>Table5[[#This Row],[TennHome]]</f>
        <v>Yes</v>
      </c>
    </row>
    <row r="1381" spans="1:11" ht="16.5" x14ac:dyDescent="0.3">
      <c r="A1381" s="4">
        <f>Table2[[#This Row],[MntWines]]</f>
        <v>5</v>
      </c>
      <c r="B1381" s="4">
        <f>Table2[[#This Row],[MntFruits]]</f>
        <v>13</v>
      </c>
      <c r="C1381" s="4">
        <f>Table2[[#This Row],[MntMeatProducts]]</f>
        <v>14</v>
      </c>
      <c r="D1381" s="4">
        <f>Table2[[#This Row],[MntFishProducts]]</f>
        <v>0</v>
      </c>
      <c r="E1381" s="4">
        <f>Table2[[#This Row],[MntSweetProducts]]</f>
        <v>5</v>
      </c>
      <c r="F1381" s="4">
        <f>Table2[[#This Row],[MntGoldProds]]</f>
        <v>31</v>
      </c>
      <c r="G1381" s="8">
        <f>Table5[[#This Row],[Age]]</f>
        <v>28</v>
      </c>
      <c r="H1381" s="2" t="s">
        <v>31</v>
      </c>
      <c r="I1381" s="16" t="str">
        <f>IF(AND(People!$J1381&gt;=16,People!$J1381&lt;=25),"16-25",IF(AND(People!$J1381&gt;=26,People!$J1381&lt;=35),"26-35",IF(AND(People!$J1381&gt;=36,People!$J1381&lt;=45),"36-45",IF(AND(People!$J1381&gt;=46,People!$J1381&lt;=55),"46-55",IF(AND(People!$J1381&gt;=56,People!$J1381&lt;=65),"56-65",IF(AND(People!$J1381&gt;=66,People!$J1381&lt;=75),"66-75","ALL"))))))</f>
        <v>26-35</v>
      </c>
      <c r="J1381" t="str">
        <f>Table5[[#This Row],[Kid Home]]</f>
        <v>Yes</v>
      </c>
      <c r="K1381" t="str">
        <f>Table5[[#This Row],[TennHome]]</f>
        <v>No</v>
      </c>
    </row>
    <row r="1382" spans="1:11" ht="16.5" x14ac:dyDescent="0.3">
      <c r="A1382" s="6">
        <f>Table2[[#This Row],[MntWines]]</f>
        <v>280</v>
      </c>
      <c r="B1382" s="6">
        <f>Table2[[#This Row],[MntFruits]]</f>
        <v>0</v>
      </c>
      <c r="C1382" s="6">
        <f>Table2[[#This Row],[MntMeatProducts]]</f>
        <v>18</v>
      </c>
      <c r="D1382" s="6">
        <f>Table2[[#This Row],[MntFishProducts]]</f>
        <v>0</v>
      </c>
      <c r="E1382" s="6">
        <f>Table2[[#This Row],[MntSweetProducts]]</f>
        <v>0</v>
      </c>
      <c r="F1382" s="6">
        <f>Table2[[#This Row],[MntGoldProds]]</f>
        <v>24</v>
      </c>
      <c r="G1382" s="8">
        <f>Table5[[#This Row],[Age]]</f>
        <v>42</v>
      </c>
      <c r="H1382" s="17" t="s">
        <v>35</v>
      </c>
      <c r="I1382" s="16" t="str">
        <f>IF(AND(People!$J1382&gt;=16,People!$J1382&lt;=25),"16-25",IF(AND(People!$J1382&gt;=26,People!$J1382&lt;=35),"26-35",IF(AND(People!$J1382&gt;=36,People!$J1382&lt;=45),"36-45",IF(AND(People!$J1382&gt;=46,People!$J1382&lt;=55),"46-55",IF(AND(People!$J1382&gt;=56,People!$J1382&lt;=65),"56-65",IF(AND(People!$J1382&gt;=66,People!$J1382&lt;=75),"66-75","ALL"))))))</f>
        <v>36-45</v>
      </c>
      <c r="J1382" t="str">
        <f>Table5[[#This Row],[Kid Home]]</f>
        <v>No</v>
      </c>
      <c r="K1382" t="str">
        <f>Table5[[#This Row],[TennHome]]</f>
        <v>Yes</v>
      </c>
    </row>
    <row r="1383" spans="1:11" ht="16.5" x14ac:dyDescent="0.3">
      <c r="A1383" s="4">
        <f>Table2[[#This Row],[MntWines]]</f>
        <v>187</v>
      </c>
      <c r="B1383" s="4">
        <f>Table2[[#This Row],[MntFruits]]</f>
        <v>5</v>
      </c>
      <c r="C1383" s="4">
        <f>Table2[[#This Row],[MntMeatProducts]]</f>
        <v>65</v>
      </c>
      <c r="D1383" s="4">
        <f>Table2[[#This Row],[MntFishProducts]]</f>
        <v>26</v>
      </c>
      <c r="E1383" s="4">
        <f>Table2[[#This Row],[MntSweetProducts]]</f>
        <v>20</v>
      </c>
      <c r="F1383" s="4">
        <f>Table2[[#This Row],[MntGoldProds]]</f>
        <v>14</v>
      </c>
      <c r="G1383" s="8">
        <f>Table5[[#This Row],[Age]]</f>
        <v>43</v>
      </c>
      <c r="H1383" s="2" t="s">
        <v>31</v>
      </c>
      <c r="I1383" s="16" t="str">
        <f>IF(AND(People!$J1383&gt;=16,People!$J1383&lt;=25),"16-25",IF(AND(People!$J1383&gt;=26,People!$J1383&lt;=35),"26-35",IF(AND(People!$J1383&gt;=36,People!$J1383&lt;=45),"36-45",IF(AND(People!$J1383&gt;=46,People!$J1383&lt;=55),"46-55",IF(AND(People!$J1383&gt;=56,People!$J1383&lt;=65),"56-65",IF(AND(People!$J1383&gt;=66,People!$J1383&lt;=75),"66-75","ALL"))))))</f>
        <v>36-45</v>
      </c>
      <c r="J1383" t="str">
        <f>Table5[[#This Row],[Kid Home]]</f>
        <v>No</v>
      </c>
      <c r="K1383" t="str">
        <f>Table5[[#This Row],[TennHome]]</f>
        <v>Yes</v>
      </c>
    </row>
    <row r="1384" spans="1:11" ht="16.5" x14ac:dyDescent="0.3">
      <c r="A1384" s="6">
        <f>Table2[[#This Row],[MntWines]]</f>
        <v>95</v>
      </c>
      <c r="B1384" s="6">
        <f>Table2[[#This Row],[MntFruits]]</f>
        <v>14</v>
      </c>
      <c r="C1384" s="6">
        <f>Table2[[#This Row],[MntMeatProducts]]</f>
        <v>64</v>
      </c>
      <c r="D1384" s="6">
        <f>Table2[[#This Row],[MntFishProducts]]</f>
        <v>2</v>
      </c>
      <c r="E1384" s="6">
        <f>Table2[[#This Row],[MntSweetProducts]]</f>
        <v>9</v>
      </c>
      <c r="F1384" s="6">
        <f>Table2[[#This Row],[MntGoldProds]]</f>
        <v>38</v>
      </c>
      <c r="G1384" s="8">
        <f>Table5[[#This Row],[Age]]</f>
        <v>59</v>
      </c>
      <c r="H1384" s="17" t="s">
        <v>31</v>
      </c>
      <c r="I1384" s="16" t="str">
        <f>IF(AND(People!$J1384&gt;=16,People!$J1384&lt;=25),"16-25",IF(AND(People!$J1384&gt;=26,People!$J1384&lt;=35),"26-35",IF(AND(People!$J1384&gt;=36,People!$J1384&lt;=45),"36-45",IF(AND(People!$J1384&gt;=46,People!$J1384&lt;=55),"46-55",IF(AND(People!$J1384&gt;=56,People!$J1384&lt;=65),"56-65",IF(AND(People!$J1384&gt;=66,People!$J1384&lt;=75),"66-75","ALL"))))))</f>
        <v>56-65</v>
      </c>
      <c r="J1384" t="str">
        <f>Table5[[#This Row],[Kid Home]]</f>
        <v>No</v>
      </c>
      <c r="K1384" t="str">
        <f>Table5[[#This Row],[TennHome]]</f>
        <v>Yes</v>
      </c>
    </row>
    <row r="1385" spans="1:11" ht="16.5" x14ac:dyDescent="0.3">
      <c r="A1385" s="4">
        <f>Table2[[#This Row],[MntWines]]</f>
        <v>84</v>
      </c>
      <c r="B1385" s="4">
        <f>Table2[[#This Row],[MntFruits]]</f>
        <v>10</v>
      </c>
      <c r="C1385" s="4">
        <f>Table2[[#This Row],[MntMeatProducts]]</f>
        <v>34</v>
      </c>
      <c r="D1385" s="4">
        <f>Table2[[#This Row],[MntFishProducts]]</f>
        <v>11</v>
      </c>
      <c r="E1385" s="4">
        <f>Table2[[#This Row],[MntSweetProducts]]</f>
        <v>10</v>
      </c>
      <c r="F1385" s="4">
        <f>Table2[[#This Row],[MntGoldProds]]</f>
        <v>28</v>
      </c>
      <c r="G1385" s="8">
        <f>Table5[[#This Row],[Age]]</f>
        <v>57</v>
      </c>
      <c r="H1385" s="2" t="s">
        <v>30</v>
      </c>
      <c r="I1385" s="16" t="str">
        <f>IF(AND(People!$J1385&gt;=16,People!$J1385&lt;=25),"16-25",IF(AND(People!$J1385&gt;=26,People!$J1385&lt;=35),"26-35",IF(AND(People!$J1385&gt;=36,People!$J1385&lt;=45),"36-45",IF(AND(People!$J1385&gt;=46,People!$J1385&lt;=55),"46-55",IF(AND(People!$J1385&gt;=56,People!$J1385&lt;=65),"56-65",IF(AND(People!$J1385&gt;=66,People!$J1385&lt;=75),"66-75","ALL"))))))</f>
        <v>56-65</v>
      </c>
      <c r="J1385" t="str">
        <f>Table5[[#This Row],[Kid Home]]</f>
        <v>Yes</v>
      </c>
      <c r="K1385" t="str">
        <f>Table5[[#This Row],[TennHome]]</f>
        <v>Yes</v>
      </c>
    </row>
    <row r="1386" spans="1:11" ht="16.5" x14ac:dyDescent="0.3">
      <c r="A1386" s="6">
        <f>Table2[[#This Row],[MntWines]]</f>
        <v>19</v>
      </c>
      <c r="B1386" s="6">
        <f>Table2[[#This Row],[MntFruits]]</f>
        <v>4</v>
      </c>
      <c r="C1386" s="6">
        <f>Table2[[#This Row],[MntMeatProducts]]</f>
        <v>12</v>
      </c>
      <c r="D1386" s="6">
        <f>Table2[[#This Row],[MntFishProducts]]</f>
        <v>2</v>
      </c>
      <c r="E1386" s="6">
        <f>Table2[[#This Row],[MntSweetProducts]]</f>
        <v>2</v>
      </c>
      <c r="F1386" s="6">
        <f>Table2[[#This Row],[MntGoldProds]]</f>
        <v>6</v>
      </c>
      <c r="G1386" s="8">
        <f>Table5[[#This Row],[Age]]</f>
        <v>54</v>
      </c>
      <c r="H1386" s="17" t="s">
        <v>33</v>
      </c>
      <c r="I1386" s="16" t="str">
        <f>IF(AND(People!$J1386&gt;=16,People!$J1386&lt;=25),"16-25",IF(AND(People!$J1386&gt;=26,People!$J1386&lt;=35),"26-35",IF(AND(People!$J1386&gt;=36,People!$J1386&lt;=45),"36-45",IF(AND(People!$J1386&gt;=46,People!$J1386&lt;=55),"46-55",IF(AND(People!$J1386&gt;=56,People!$J1386&lt;=65),"56-65",IF(AND(People!$J1386&gt;=66,People!$J1386&lt;=75),"66-75","ALL"))))))</f>
        <v>46-55</v>
      </c>
      <c r="J1386" t="str">
        <f>Table5[[#This Row],[Kid Home]]</f>
        <v>Yes</v>
      </c>
      <c r="K1386" t="str">
        <f>Table5[[#This Row],[TennHome]]</f>
        <v>Yes</v>
      </c>
    </row>
    <row r="1387" spans="1:11" ht="16.5" x14ac:dyDescent="0.3">
      <c r="A1387" s="4">
        <f>Table2[[#This Row],[MntWines]]</f>
        <v>5</v>
      </c>
      <c r="B1387" s="4">
        <f>Table2[[#This Row],[MntFruits]]</f>
        <v>1</v>
      </c>
      <c r="C1387" s="4">
        <f>Table2[[#This Row],[MntMeatProducts]]</f>
        <v>9</v>
      </c>
      <c r="D1387" s="4">
        <f>Table2[[#This Row],[MntFishProducts]]</f>
        <v>2</v>
      </c>
      <c r="E1387" s="4">
        <f>Table2[[#This Row],[MntSweetProducts]]</f>
        <v>0</v>
      </c>
      <c r="F1387" s="4">
        <f>Table2[[#This Row],[MntGoldProds]]</f>
        <v>4</v>
      </c>
      <c r="G1387" s="8">
        <f>Table5[[#This Row],[Age]]</f>
        <v>50</v>
      </c>
      <c r="H1387" s="2" t="s">
        <v>33</v>
      </c>
      <c r="I1387" s="16" t="str">
        <f>IF(AND(People!$J1387&gt;=16,People!$J1387&lt;=25),"16-25",IF(AND(People!$J1387&gt;=26,People!$J1387&lt;=35),"26-35",IF(AND(People!$J1387&gt;=36,People!$J1387&lt;=45),"36-45",IF(AND(People!$J1387&gt;=46,People!$J1387&lt;=55),"46-55",IF(AND(People!$J1387&gt;=56,People!$J1387&lt;=65),"56-65",IF(AND(People!$J1387&gt;=66,People!$J1387&lt;=75),"66-75","ALL"))))))</f>
        <v>46-55</v>
      </c>
      <c r="J1387" t="str">
        <f>Table5[[#This Row],[Kid Home]]</f>
        <v>Yes</v>
      </c>
      <c r="K1387" t="str">
        <f>Table5[[#This Row],[TennHome]]</f>
        <v>Yes</v>
      </c>
    </row>
    <row r="1388" spans="1:11" ht="16.5" x14ac:dyDescent="0.3">
      <c r="A1388" s="6">
        <f>Table2[[#This Row],[MntWines]]</f>
        <v>18</v>
      </c>
      <c r="B1388" s="6">
        <f>Table2[[#This Row],[MntFruits]]</f>
        <v>3</v>
      </c>
      <c r="C1388" s="6">
        <f>Table2[[#This Row],[MntMeatProducts]]</f>
        <v>17</v>
      </c>
      <c r="D1388" s="6">
        <f>Table2[[#This Row],[MntFishProducts]]</f>
        <v>3</v>
      </c>
      <c r="E1388" s="6">
        <f>Table2[[#This Row],[MntSweetProducts]]</f>
        <v>0</v>
      </c>
      <c r="F1388" s="6">
        <f>Table2[[#This Row],[MntGoldProds]]</f>
        <v>4</v>
      </c>
      <c r="G1388" s="8">
        <f>Table5[[#This Row],[Age]]</f>
        <v>39</v>
      </c>
      <c r="H1388" s="17" t="s">
        <v>31</v>
      </c>
      <c r="I1388" s="16" t="str">
        <f>IF(AND(People!$J1388&gt;=16,People!$J1388&lt;=25),"16-25",IF(AND(People!$J1388&gt;=26,People!$J1388&lt;=35),"26-35",IF(AND(People!$J1388&gt;=36,People!$J1388&lt;=45),"36-45",IF(AND(People!$J1388&gt;=46,People!$J1388&lt;=55),"46-55",IF(AND(People!$J1388&gt;=56,People!$J1388&lt;=65),"56-65",IF(AND(People!$J1388&gt;=66,People!$J1388&lt;=75),"66-75","ALL"))))))</f>
        <v>36-45</v>
      </c>
      <c r="J1388" t="str">
        <f>Table5[[#This Row],[Kid Home]]</f>
        <v>Yes</v>
      </c>
      <c r="K1388" t="str">
        <f>Table5[[#This Row],[TennHome]]</f>
        <v>No</v>
      </c>
    </row>
    <row r="1389" spans="1:11" ht="16.5" x14ac:dyDescent="0.3">
      <c r="A1389" s="4">
        <f>Table2[[#This Row],[MntWines]]</f>
        <v>992</v>
      </c>
      <c r="B1389" s="4">
        <f>Table2[[#This Row],[MntFruits]]</f>
        <v>24</v>
      </c>
      <c r="C1389" s="4">
        <f>Table2[[#This Row],[MntMeatProducts]]</f>
        <v>694</v>
      </c>
      <c r="D1389" s="4">
        <f>Table2[[#This Row],[MntFishProducts]]</f>
        <v>51</v>
      </c>
      <c r="E1389" s="4">
        <f>Table2[[#This Row],[MntSweetProducts]]</f>
        <v>19</v>
      </c>
      <c r="F1389" s="4">
        <f>Table2[[#This Row],[MntGoldProds]]</f>
        <v>119</v>
      </c>
      <c r="G1389" s="8">
        <f>Table5[[#This Row],[Age]]</f>
        <v>66</v>
      </c>
      <c r="H1389" s="2" t="s">
        <v>31</v>
      </c>
      <c r="I1389" s="16" t="str">
        <f>IF(AND(People!$J1389&gt;=16,People!$J1389&lt;=25),"16-25",IF(AND(People!$J1389&gt;=26,People!$J1389&lt;=35),"26-35",IF(AND(People!$J1389&gt;=36,People!$J1389&lt;=45),"36-45",IF(AND(People!$J1389&gt;=46,People!$J1389&lt;=55),"46-55",IF(AND(People!$J1389&gt;=56,People!$J1389&lt;=65),"56-65",IF(AND(People!$J1389&gt;=66,People!$J1389&lt;=75),"66-75","ALL"))))))</f>
        <v>66-75</v>
      </c>
      <c r="J1389" t="str">
        <f>Table5[[#This Row],[Kid Home]]</f>
        <v>No</v>
      </c>
      <c r="K1389" t="str">
        <f>Table5[[#This Row],[TennHome]]</f>
        <v>No</v>
      </c>
    </row>
    <row r="1390" spans="1:11" ht="16.5" x14ac:dyDescent="0.3">
      <c r="A1390" s="6">
        <f>Table2[[#This Row],[MntWines]]</f>
        <v>25</v>
      </c>
      <c r="B1390" s="6">
        <f>Table2[[#This Row],[MntFruits]]</f>
        <v>1</v>
      </c>
      <c r="C1390" s="6">
        <f>Table2[[#This Row],[MntMeatProducts]]</f>
        <v>13</v>
      </c>
      <c r="D1390" s="6">
        <f>Table2[[#This Row],[MntFishProducts]]</f>
        <v>0</v>
      </c>
      <c r="E1390" s="6">
        <f>Table2[[#This Row],[MntSweetProducts]]</f>
        <v>0</v>
      </c>
      <c r="F1390" s="6">
        <f>Table2[[#This Row],[MntGoldProds]]</f>
        <v>3</v>
      </c>
      <c r="G1390" s="8">
        <f>Table5[[#This Row],[Age]]</f>
        <v>42</v>
      </c>
      <c r="H1390" s="17" t="s">
        <v>31</v>
      </c>
      <c r="I1390" s="16" t="str">
        <f>IF(AND(People!$J1390&gt;=16,People!$J1390&lt;=25),"16-25",IF(AND(People!$J1390&gt;=26,People!$J1390&lt;=35),"26-35",IF(AND(People!$J1390&gt;=36,People!$J1390&lt;=45),"36-45",IF(AND(People!$J1390&gt;=46,People!$J1390&lt;=55),"46-55",IF(AND(People!$J1390&gt;=56,People!$J1390&lt;=65),"56-65",IF(AND(People!$J1390&gt;=66,People!$J1390&lt;=75),"66-75","ALL"))))))</f>
        <v>36-45</v>
      </c>
      <c r="J1390" t="str">
        <f>Table5[[#This Row],[Kid Home]]</f>
        <v>Yes</v>
      </c>
      <c r="K1390" t="str">
        <f>Table5[[#This Row],[TennHome]]</f>
        <v>No</v>
      </c>
    </row>
    <row r="1391" spans="1:11" ht="16.5" x14ac:dyDescent="0.3">
      <c r="A1391" s="4">
        <f>Table2[[#This Row],[MntWines]]</f>
        <v>9</v>
      </c>
      <c r="B1391" s="4">
        <f>Table2[[#This Row],[MntFruits]]</f>
        <v>1</v>
      </c>
      <c r="C1391" s="4">
        <f>Table2[[#This Row],[MntMeatProducts]]</f>
        <v>7</v>
      </c>
      <c r="D1391" s="4">
        <f>Table2[[#This Row],[MntFishProducts]]</f>
        <v>0</v>
      </c>
      <c r="E1391" s="4">
        <f>Table2[[#This Row],[MntSweetProducts]]</f>
        <v>3</v>
      </c>
      <c r="F1391" s="4">
        <f>Table2[[#This Row],[MntGoldProds]]</f>
        <v>2</v>
      </c>
      <c r="G1391" s="8">
        <f>Table5[[#This Row],[Age]]</f>
        <v>37</v>
      </c>
      <c r="H1391" s="2" t="s">
        <v>31</v>
      </c>
      <c r="I1391" s="16" t="str">
        <f>IF(AND(People!$J1391&gt;=16,People!$J1391&lt;=25),"16-25",IF(AND(People!$J1391&gt;=26,People!$J1391&lt;=35),"26-35",IF(AND(People!$J1391&gt;=36,People!$J1391&lt;=45),"36-45",IF(AND(People!$J1391&gt;=46,People!$J1391&lt;=55),"46-55",IF(AND(People!$J1391&gt;=56,People!$J1391&lt;=65),"56-65",IF(AND(People!$J1391&gt;=66,People!$J1391&lt;=75),"66-75","ALL"))))))</f>
        <v>36-45</v>
      </c>
      <c r="J1391" t="str">
        <f>Table5[[#This Row],[Kid Home]]</f>
        <v>Yes</v>
      </c>
      <c r="K1391" t="str">
        <f>Table5[[#This Row],[TennHome]]</f>
        <v>Yes</v>
      </c>
    </row>
    <row r="1392" spans="1:11" ht="16.5" x14ac:dyDescent="0.3">
      <c r="A1392" s="6">
        <f>Table2[[#This Row],[MntWines]]</f>
        <v>19</v>
      </c>
      <c r="B1392" s="6">
        <f>Table2[[#This Row],[MntFruits]]</f>
        <v>1</v>
      </c>
      <c r="C1392" s="6">
        <f>Table2[[#This Row],[MntMeatProducts]]</f>
        <v>17</v>
      </c>
      <c r="D1392" s="6">
        <f>Table2[[#This Row],[MntFishProducts]]</f>
        <v>2</v>
      </c>
      <c r="E1392" s="6">
        <f>Table2[[#This Row],[MntSweetProducts]]</f>
        <v>0</v>
      </c>
      <c r="F1392" s="6">
        <f>Table2[[#This Row],[MntGoldProds]]</f>
        <v>2</v>
      </c>
      <c r="G1392" s="8">
        <f>Table5[[#This Row],[Age]]</f>
        <v>32</v>
      </c>
      <c r="H1392" s="17" t="s">
        <v>33</v>
      </c>
      <c r="I1392" s="16" t="str">
        <f>IF(AND(People!$J1392&gt;=16,People!$J1392&lt;=25),"16-25",IF(AND(People!$J1392&gt;=26,People!$J1392&lt;=35),"26-35",IF(AND(People!$J1392&gt;=36,People!$J1392&lt;=45),"36-45",IF(AND(People!$J1392&gt;=46,People!$J1392&lt;=55),"46-55",IF(AND(People!$J1392&gt;=56,People!$J1392&lt;=65),"56-65",IF(AND(People!$J1392&gt;=66,People!$J1392&lt;=75),"66-75","ALL"))))))</f>
        <v>26-35</v>
      </c>
      <c r="J1392" t="str">
        <f>Table5[[#This Row],[Kid Home]]</f>
        <v>Yes</v>
      </c>
      <c r="K1392" t="str">
        <f>Table5[[#This Row],[TennHome]]</f>
        <v>Yes</v>
      </c>
    </row>
    <row r="1393" spans="1:11" ht="16.5" x14ac:dyDescent="0.3">
      <c r="A1393" s="4">
        <f>Table2[[#This Row],[MntWines]]</f>
        <v>709</v>
      </c>
      <c r="B1393" s="4">
        <f>Table2[[#This Row],[MntFruits]]</f>
        <v>93</v>
      </c>
      <c r="C1393" s="4">
        <f>Table2[[#This Row],[MntMeatProducts]]</f>
        <v>374</v>
      </c>
      <c r="D1393" s="4">
        <f>Table2[[#This Row],[MntFishProducts]]</f>
        <v>104</v>
      </c>
      <c r="E1393" s="4">
        <f>Table2[[#This Row],[MntSweetProducts]]</f>
        <v>80</v>
      </c>
      <c r="F1393" s="4">
        <f>Table2[[#This Row],[MntGoldProds]]</f>
        <v>80</v>
      </c>
      <c r="G1393" s="8">
        <f>Table5[[#This Row],[Age]]</f>
        <v>35</v>
      </c>
      <c r="H1393" s="2" t="s">
        <v>31</v>
      </c>
      <c r="I1393" s="16" t="str">
        <f>IF(AND(People!$J1393&gt;=16,People!$J1393&lt;=25),"16-25",IF(AND(People!$J1393&gt;=26,People!$J1393&lt;=35),"26-35",IF(AND(People!$J1393&gt;=36,People!$J1393&lt;=45),"36-45",IF(AND(People!$J1393&gt;=46,People!$J1393&lt;=55),"46-55",IF(AND(People!$J1393&gt;=56,People!$J1393&lt;=65),"56-65",IF(AND(People!$J1393&gt;=66,People!$J1393&lt;=75),"66-75","ALL"))))))</f>
        <v>26-35</v>
      </c>
      <c r="J1393" t="str">
        <f>Table5[[#This Row],[Kid Home]]</f>
        <v>No</v>
      </c>
      <c r="K1393" t="str">
        <f>Table5[[#This Row],[TennHome]]</f>
        <v>No</v>
      </c>
    </row>
    <row r="1394" spans="1:11" ht="16.5" x14ac:dyDescent="0.3">
      <c r="A1394" s="6">
        <f>Table2[[#This Row],[MntWines]]</f>
        <v>158</v>
      </c>
      <c r="B1394" s="6">
        <f>Table2[[#This Row],[MntFruits]]</f>
        <v>0</v>
      </c>
      <c r="C1394" s="6">
        <f>Table2[[#This Row],[MntMeatProducts]]</f>
        <v>76</v>
      </c>
      <c r="D1394" s="6">
        <f>Table2[[#This Row],[MntFishProducts]]</f>
        <v>13</v>
      </c>
      <c r="E1394" s="6">
        <f>Table2[[#This Row],[MntSweetProducts]]</f>
        <v>7</v>
      </c>
      <c r="F1394" s="6">
        <f>Table2[[#This Row],[MntGoldProds]]</f>
        <v>71</v>
      </c>
      <c r="G1394" s="8">
        <f>Table5[[#This Row],[Age]]</f>
        <v>41</v>
      </c>
      <c r="H1394" s="17" t="s">
        <v>31</v>
      </c>
      <c r="I1394" s="16" t="str">
        <f>IF(AND(People!$J1394&gt;=16,People!$J1394&lt;=25),"16-25",IF(AND(People!$J1394&gt;=26,People!$J1394&lt;=35),"26-35",IF(AND(People!$J1394&gt;=36,People!$J1394&lt;=45),"36-45",IF(AND(People!$J1394&gt;=46,People!$J1394&lt;=55),"46-55",IF(AND(People!$J1394&gt;=56,People!$J1394&lt;=65),"56-65",IF(AND(People!$J1394&gt;=66,People!$J1394&lt;=75),"66-75","ALL"))))))</f>
        <v>36-45</v>
      </c>
      <c r="J1394" t="str">
        <f>Table5[[#This Row],[Kid Home]]</f>
        <v>Yes</v>
      </c>
      <c r="K1394" t="str">
        <f>Table5[[#This Row],[TennHome]]</f>
        <v>Yes</v>
      </c>
    </row>
    <row r="1395" spans="1:11" ht="16.5" x14ac:dyDescent="0.3">
      <c r="A1395" s="4">
        <f>Table2[[#This Row],[MntWines]]</f>
        <v>10</v>
      </c>
      <c r="B1395" s="4">
        <f>Table2[[#This Row],[MntFruits]]</f>
        <v>14</v>
      </c>
      <c r="C1395" s="4">
        <f>Table2[[#This Row],[MntMeatProducts]]</f>
        <v>29</v>
      </c>
      <c r="D1395" s="4">
        <f>Table2[[#This Row],[MntFishProducts]]</f>
        <v>4</v>
      </c>
      <c r="E1395" s="4">
        <f>Table2[[#This Row],[MntSweetProducts]]</f>
        <v>2</v>
      </c>
      <c r="F1395" s="4">
        <f>Table2[[#This Row],[MntGoldProds]]</f>
        <v>36</v>
      </c>
      <c r="G1395" s="8">
        <f>Table5[[#This Row],[Age]]</f>
        <v>40</v>
      </c>
      <c r="H1395" s="2" t="s">
        <v>30</v>
      </c>
      <c r="I1395" s="16" t="str">
        <f>IF(AND(People!$J1395&gt;=16,People!$J1395&lt;=25),"16-25",IF(AND(People!$J1395&gt;=26,People!$J1395&lt;=35),"26-35",IF(AND(People!$J1395&gt;=36,People!$J1395&lt;=45),"36-45",IF(AND(People!$J1395&gt;=46,People!$J1395&lt;=55),"46-55",IF(AND(People!$J1395&gt;=56,People!$J1395&lt;=65),"56-65",IF(AND(People!$J1395&gt;=66,People!$J1395&lt;=75),"66-75","ALL"))))))</f>
        <v>36-45</v>
      </c>
      <c r="J1395" t="str">
        <f>Table5[[#This Row],[Kid Home]]</f>
        <v>Yes</v>
      </c>
      <c r="K1395" t="str">
        <f>Table5[[#This Row],[TennHome]]</f>
        <v>No</v>
      </c>
    </row>
    <row r="1396" spans="1:11" ht="16.5" x14ac:dyDescent="0.3">
      <c r="A1396" s="6">
        <f>Table2[[#This Row],[MntWines]]</f>
        <v>25</v>
      </c>
      <c r="B1396" s="6">
        <f>Table2[[#This Row],[MntFruits]]</f>
        <v>1</v>
      </c>
      <c r="C1396" s="6">
        <f>Table2[[#This Row],[MntMeatProducts]]</f>
        <v>13</v>
      </c>
      <c r="D1396" s="6">
        <f>Table2[[#This Row],[MntFishProducts]]</f>
        <v>0</v>
      </c>
      <c r="E1396" s="6">
        <f>Table2[[#This Row],[MntSweetProducts]]</f>
        <v>0</v>
      </c>
      <c r="F1396" s="6">
        <f>Table2[[#This Row],[MntGoldProds]]</f>
        <v>3</v>
      </c>
      <c r="G1396" s="8">
        <f>Table5[[#This Row],[Age]]</f>
        <v>42</v>
      </c>
      <c r="H1396" s="17" t="s">
        <v>33</v>
      </c>
      <c r="I1396" s="16" t="str">
        <f>IF(AND(People!$J1396&gt;=16,People!$J1396&lt;=25),"16-25",IF(AND(People!$J1396&gt;=26,People!$J1396&lt;=35),"26-35",IF(AND(People!$J1396&gt;=36,People!$J1396&lt;=45),"36-45",IF(AND(People!$J1396&gt;=46,People!$J1396&lt;=55),"46-55",IF(AND(People!$J1396&gt;=56,People!$J1396&lt;=65),"56-65",IF(AND(People!$J1396&gt;=66,People!$J1396&lt;=75),"66-75","ALL"))))))</f>
        <v>36-45</v>
      </c>
      <c r="J1396" t="str">
        <f>Table5[[#This Row],[Kid Home]]</f>
        <v>Yes</v>
      </c>
      <c r="K1396" t="str">
        <f>Table5[[#This Row],[TennHome]]</f>
        <v>No</v>
      </c>
    </row>
    <row r="1397" spans="1:11" ht="16.5" x14ac:dyDescent="0.3">
      <c r="A1397" s="4">
        <f>Table2[[#This Row],[MntWines]]</f>
        <v>8</v>
      </c>
      <c r="B1397" s="4">
        <f>Table2[[#This Row],[MntFruits]]</f>
        <v>4</v>
      </c>
      <c r="C1397" s="4">
        <f>Table2[[#This Row],[MntMeatProducts]]</f>
        <v>12</v>
      </c>
      <c r="D1397" s="4">
        <f>Table2[[#This Row],[MntFishProducts]]</f>
        <v>15</v>
      </c>
      <c r="E1397" s="4">
        <f>Table2[[#This Row],[MntSweetProducts]]</f>
        <v>4</v>
      </c>
      <c r="F1397" s="4">
        <f>Table2[[#This Row],[MntGoldProds]]</f>
        <v>29</v>
      </c>
      <c r="G1397" s="8">
        <f>Table5[[#This Row],[Age]]</f>
        <v>37</v>
      </c>
      <c r="H1397" s="2" t="s">
        <v>33</v>
      </c>
      <c r="I1397" s="16" t="str">
        <f>IF(AND(People!$J1397&gt;=16,People!$J1397&lt;=25),"16-25",IF(AND(People!$J1397&gt;=26,People!$J1397&lt;=35),"26-35",IF(AND(People!$J1397&gt;=36,People!$J1397&lt;=45),"36-45",IF(AND(People!$J1397&gt;=46,People!$J1397&lt;=55),"46-55",IF(AND(People!$J1397&gt;=56,People!$J1397&lt;=65),"56-65",IF(AND(People!$J1397&gt;=66,People!$J1397&lt;=75),"66-75","ALL"))))))</f>
        <v>36-45</v>
      </c>
      <c r="J1397" t="str">
        <f>Table5[[#This Row],[Kid Home]]</f>
        <v>Yes</v>
      </c>
      <c r="K1397" t="str">
        <f>Table5[[#This Row],[TennHome]]</f>
        <v>Yes</v>
      </c>
    </row>
    <row r="1398" spans="1:11" ht="16.5" x14ac:dyDescent="0.3">
      <c r="A1398" s="6">
        <f>Table2[[#This Row],[MntWines]]</f>
        <v>14</v>
      </c>
      <c r="B1398" s="6">
        <f>Table2[[#This Row],[MntFruits]]</f>
        <v>0</v>
      </c>
      <c r="C1398" s="6">
        <f>Table2[[#This Row],[MntMeatProducts]]</f>
        <v>6</v>
      </c>
      <c r="D1398" s="6">
        <f>Table2[[#This Row],[MntFishProducts]]</f>
        <v>0</v>
      </c>
      <c r="E1398" s="6">
        <f>Table2[[#This Row],[MntSweetProducts]]</f>
        <v>0</v>
      </c>
      <c r="F1398" s="6">
        <f>Table2[[#This Row],[MntGoldProds]]</f>
        <v>0</v>
      </c>
      <c r="G1398" s="8">
        <f>Table5[[#This Row],[Age]]</f>
        <v>42</v>
      </c>
      <c r="H1398" s="17" t="s">
        <v>35</v>
      </c>
      <c r="I1398" s="16" t="str">
        <f>IF(AND(People!$J1398&gt;=16,People!$J1398&lt;=25),"16-25",IF(AND(People!$J1398&gt;=26,People!$J1398&lt;=35),"26-35",IF(AND(People!$J1398&gt;=36,People!$J1398&lt;=45),"36-45",IF(AND(People!$J1398&gt;=46,People!$J1398&lt;=55),"46-55",IF(AND(People!$J1398&gt;=56,People!$J1398&lt;=65),"56-65",IF(AND(People!$J1398&gt;=66,People!$J1398&lt;=75),"66-75","ALL"))))))</f>
        <v>36-45</v>
      </c>
      <c r="J1398" t="str">
        <f>Table5[[#This Row],[Kid Home]]</f>
        <v>Yes</v>
      </c>
      <c r="K1398" t="str">
        <f>Table5[[#This Row],[TennHome]]</f>
        <v>No</v>
      </c>
    </row>
    <row r="1399" spans="1:11" ht="16.5" x14ac:dyDescent="0.3">
      <c r="A1399" s="4">
        <f>Table2[[#This Row],[MntWines]]</f>
        <v>622</v>
      </c>
      <c r="B1399" s="4">
        <f>Table2[[#This Row],[MntFruits]]</f>
        <v>7</v>
      </c>
      <c r="C1399" s="4">
        <f>Table2[[#This Row],[MntMeatProducts]]</f>
        <v>115</v>
      </c>
      <c r="D1399" s="4">
        <f>Table2[[#This Row],[MntFishProducts]]</f>
        <v>30</v>
      </c>
      <c r="E1399" s="4">
        <f>Table2[[#This Row],[MntSweetProducts]]</f>
        <v>0</v>
      </c>
      <c r="F1399" s="4">
        <f>Table2[[#This Row],[MntGoldProds]]</f>
        <v>15</v>
      </c>
      <c r="G1399" s="8">
        <f>Table5[[#This Row],[Age]]</f>
        <v>57</v>
      </c>
      <c r="H1399" s="2" t="s">
        <v>35</v>
      </c>
      <c r="I1399" s="16" t="str">
        <f>IF(AND(People!$J1399&gt;=16,People!$J1399&lt;=25),"16-25",IF(AND(People!$J1399&gt;=26,People!$J1399&lt;=35),"26-35",IF(AND(People!$J1399&gt;=36,People!$J1399&lt;=45),"36-45",IF(AND(People!$J1399&gt;=46,People!$J1399&lt;=55),"46-55",IF(AND(People!$J1399&gt;=56,People!$J1399&lt;=65),"56-65",IF(AND(People!$J1399&gt;=66,People!$J1399&lt;=75),"66-75","ALL"))))))</f>
        <v>56-65</v>
      </c>
      <c r="J1399" t="str">
        <f>Table5[[#This Row],[Kid Home]]</f>
        <v>No</v>
      </c>
      <c r="K1399" t="str">
        <f>Table5[[#This Row],[TennHome]]</f>
        <v>Yes</v>
      </c>
    </row>
    <row r="1400" spans="1:11" ht="16.5" x14ac:dyDescent="0.3">
      <c r="A1400" s="6">
        <f>Table2[[#This Row],[MntWines]]</f>
        <v>11</v>
      </c>
      <c r="B1400" s="6">
        <f>Table2[[#This Row],[MntFruits]]</f>
        <v>0</v>
      </c>
      <c r="C1400" s="6">
        <f>Table2[[#This Row],[MntMeatProducts]]</f>
        <v>3</v>
      </c>
      <c r="D1400" s="6">
        <f>Table2[[#This Row],[MntFishProducts]]</f>
        <v>0</v>
      </c>
      <c r="E1400" s="6">
        <f>Table2[[#This Row],[MntSweetProducts]]</f>
        <v>0</v>
      </c>
      <c r="F1400" s="6">
        <f>Table2[[#This Row],[MntGoldProds]]</f>
        <v>1</v>
      </c>
      <c r="G1400" s="8">
        <f>Table5[[#This Row],[Age]]</f>
        <v>40</v>
      </c>
      <c r="H1400" s="17" t="s">
        <v>35</v>
      </c>
      <c r="I1400" s="16" t="str">
        <f>IF(AND(People!$J1400&gt;=16,People!$J1400&lt;=25),"16-25",IF(AND(People!$J1400&gt;=26,People!$J1400&lt;=35),"26-35",IF(AND(People!$J1400&gt;=36,People!$J1400&lt;=45),"36-45",IF(AND(People!$J1400&gt;=46,People!$J1400&lt;=55),"46-55",IF(AND(People!$J1400&gt;=56,People!$J1400&lt;=65),"56-65",IF(AND(People!$J1400&gt;=66,People!$J1400&lt;=75),"66-75","ALL"))))))</f>
        <v>36-45</v>
      </c>
      <c r="J1400" t="str">
        <f>Table5[[#This Row],[Kid Home]]</f>
        <v>Yes</v>
      </c>
      <c r="K1400" t="str">
        <f>Table5[[#This Row],[TennHome]]</f>
        <v>Yes</v>
      </c>
    </row>
    <row r="1401" spans="1:11" ht="16.5" x14ac:dyDescent="0.3">
      <c r="A1401" s="4">
        <f>Table2[[#This Row],[MntWines]]</f>
        <v>25</v>
      </c>
      <c r="B1401" s="4">
        <f>Table2[[#This Row],[MntFruits]]</f>
        <v>3</v>
      </c>
      <c r="C1401" s="4">
        <f>Table2[[#This Row],[MntMeatProducts]]</f>
        <v>16</v>
      </c>
      <c r="D1401" s="4">
        <f>Table2[[#This Row],[MntFishProducts]]</f>
        <v>8</v>
      </c>
      <c r="E1401" s="4">
        <f>Table2[[#This Row],[MntSweetProducts]]</f>
        <v>5</v>
      </c>
      <c r="F1401" s="4">
        <f>Table2[[#This Row],[MntGoldProds]]</f>
        <v>2</v>
      </c>
      <c r="G1401" s="8">
        <f>Table5[[#This Row],[Age]]</f>
        <v>42</v>
      </c>
      <c r="H1401" s="2" t="s">
        <v>33</v>
      </c>
      <c r="I1401" s="16" t="str">
        <f>IF(AND(People!$J1401&gt;=16,People!$J1401&lt;=25),"16-25",IF(AND(People!$J1401&gt;=26,People!$J1401&lt;=35),"26-35",IF(AND(People!$J1401&gt;=36,People!$J1401&lt;=45),"36-45",IF(AND(People!$J1401&gt;=46,People!$J1401&lt;=55),"46-55",IF(AND(People!$J1401&gt;=56,People!$J1401&lt;=65),"56-65",IF(AND(People!$J1401&gt;=66,People!$J1401&lt;=75),"66-75","ALL"))))))</f>
        <v>36-45</v>
      </c>
      <c r="J1401" t="str">
        <f>Table5[[#This Row],[Kid Home]]</f>
        <v>Yes</v>
      </c>
      <c r="K1401" t="str">
        <f>Table5[[#This Row],[TennHome]]</f>
        <v>No</v>
      </c>
    </row>
    <row r="1402" spans="1:11" ht="16.5" x14ac:dyDescent="0.3">
      <c r="A1402" s="6">
        <f>Table2[[#This Row],[MntWines]]</f>
        <v>635</v>
      </c>
      <c r="B1402" s="6">
        <f>Table2[[#This Row],[MntFruits]]</f>
        <v>15</v>
      </c>
      <c r="C1402" s="6">
        <f>Table2[[#This Row],[MntMeatProducts]]</f>
        <v>100</v>
      </c>
      <c r="D1402" s="6">
        <f>Table2[[#This Row],[MntFishProducts]]</f>
        <v>20</v>
      </c>
      <c r="E1402" s="6">
        <f>Table2[[#This Row],[MntSweetProducts]]</f>
        <v>7</v>
      </c>
      <c r="F1402" s="6">
        <f>Table2[[#This Row],[MntGoldProds]]</f>
        <v>131</v>
      </c>
      <c r="G1402" s="8">
        <f>Table5[[#This Row],[Age]]</f>
        <v>45</v>
      </c>
      <c r="H1402" s="17" t="s">
        <v>33</v>
      </c>
      <c r="I1402" s="16" t="str">
        <f>IF(AND(People!$J1402&gt;=16,People!$J1402&lt;=25),"16-25",IF(AND(People!$J1402&gt;=26,People!$J1402&lt;=35),"26-35",IF(AND(People!$J1402&gt;=36,People!$J1402&lt;=45),"36-45",IF(AND(People!$J1402&gt;=46,People!$J1402&lt;=55),"46-55",IF(AND(People!$J1402&gt;=56,People!$J1402&lt;=65),"56-65",IF(AND(People!$J1402&gt;=66,People!$J1402&lt;=75),"66-75","ALL"))))))</f>
        <v>36-45</v>
      </c>
      <c r="J1402" t="str">
        <f>Table5[[#This Row],[Kid Home]]</f>
        <v>No</v>
      </c>
      <c r="K1402" t="str">
        <f>Table5[[#This Row],[TennHome]]</f>
        <v>Yes</v>
      </c>
    </row>
    <row r="1403" spans="1:11" ht="16.5" x14ac:dyDescent="0.3">
      <c r="A1403" s="4">
        <f>Table2[[#This Row],[MntWines]]</f>
        <v>100</v>
      </c>
      <c r="B1403" s="4">
        <f>Table2[[#This Row],[MntFruits]]</f>
        <v>64</v>
      </c>
      <c r="C1403" s="4">
        <f>Table2[[#This Row],[MntMeatProducts]]</f>
        <v>79</v>
      </c>
      <c r="D1403" s="4">
        <f>Table2[[#This Row],[MntFishProducts]]</f>
        <v>65</v>
      </c>
      <c r="E1403" s="4">
        <f>Table2[[#This Row],[MntSweetProducts]]</f>
        <v>0</v>
      </c>
      <c r="F1403" s="4">
        <f>Table2[[#This Row],[MntGoldProds]]</f>
        <v>109</v>
      </c>
      <c r="G1403" s="8">
        <f>Table5[[#This Row],[Age]]</f>
        <v>43</v>
      </c>
      <c r="H1403" s="2" t="s">
        <v>33</v>
      </c>
      <c r="I1403" s="16" t="str">
        <f>IF(AND(People!$J1403&gt;=16,People!$J1403&lt;=25),"16-25",IF(AND(People!$J1403&gt;=26,People!$J1403&lt;=35),"26-35",IF(AND(People!$J1403&gt;=36,People!$J1403&lt;=45),"36-45",IF(AND(People!$J1403&gt;=46,People!$J1403&lt;=55),"46-55",IF(AND(People!$J1403&gt;=56,People!$J1403&lt;=65),"56-65",IF(AND(People!$J1403&gt;=66,People!$J1403&lt;=75),"66-75","ALL"))))))</f>
        <v>36-45</v>
      </c>
      <c r="J1403" t="str">
        <f>Table5[[#This Row],[Kid Home]]</f>
        <v>Yes</v>
      </c>
      <c r="K1403" t="str">
        <f>Table5[[#This Row],[TennHome]]</f>
        <v>Yes</v>
      </c>
    </row>
    <row r="1404" spans="1:11" ht="16.5" x14ac:dyDescent="0.3">
      <c r="A1404" s="6">
        <f>Table2[[#This Row],[MntWines]]</f>
        <v>201</v>
      </c>
      <c r="B1404" s="6">
        <f>Table2[[#This Row],[MntFruits]]</f>
        <v>2</v>
      </c>
      <c r="C1404" s="6">
        <f>Table2[[#This Row],[MntMeatProducts]]</f>
        <v>43</v>
      </c>
      <c r="D1404" s="6">
        <f>Table2[[#This Row],[MntFishProducts]]</f>
        <v>3</v>
      </c>
      <c r="E1404" s="6">
        <f>Table2[[#This Row],[MntSweetProducts]]</f>
        <v>5</v>
      </c>
      <c r="F1404" s="6">
        <f>Table2[[#This Row],[MntGoldProds]]</f>
        <v>35</v>
      </c>
      <c r="G1404" s="8">
        <f>Table5[[#This Row],[Age]]</f>
        <v>51</v>
      </c>
      <c r="H1404" s="17" t="s">
        <v>33</v>
      </c>
      <c r="I1404" s="16" t="str">
        <f>IF(AND(People!$J1404&gt;=16,People!$J1404&lt;=25),"16-25",IF(AND(People!$J1404&gt;=26,People!$J1404&lt;=35),"26-35",IF(AND(People!$J1404&gt;=36,People!$J1404&lt;=45),"36-45",IF(AND(People!$J1404&gt;=46,People!$J1404&lt;=55),"46-55",IF(AND(People!$J1404&gt;=56,People!$J1404&lt;=65),"56-65",IF(AND(People!$J1404&gt;=66,People!$J1404&lt;=75),"66-75","ALL"))))))</f>
        <v>46-55</v>
      </c>
      <c r="J1404" t="str">
        <f>Table5[[#This Row],[Kid Home]]</f>
        <v>Yes</v>
      </c>
      <c r="K1404" t="str">
        <f>Table5[[#This Row],[TennHome]]</f>
        <v>Yes</v>
      </c>
    </row>
    <row r="1405" spans="1:11" ht="16.5" x14ac:dyDescent="0.3">
      <c r="A1405" s="4">
        <f>Table2[[#This Row],[MntWines]]</f>
        <v>642</v>
      </c>
      <c r="B1405" s="4">
        <f>Table2[[#This Row],[MntFruits]]</f>
        <v>14</v>
      </c>
      <c r="C1405" s="4">
        <f>Table2[[#This Row],[MntMeatProducts]]</f>
        <v>49</v>
      </c>
      <c r="D1405" s="4">
        <f>Table2[[#This Row],[MntFishProducts]]</f>
        <v>0</v>
      </c>
      <c r="E1405" s="4">
        <f>Table2[[#This Row],[MntSweetProducts]]</f>
        <v>7</v>
      </c>
      <c r="F1405" s="4">
        <f>Table2[[#This Row],[MntGoldProds]]</f>
        <v>57</v>
      </c>
      <c r="G1405" s="8">
        <f>Table5[[#This Row],[Age]]</f>
        <v>42</v>
      </c>
      <c r="H1405" s="2" t="s">
        <v>30</v>
      </c>
      <c r="I1405" s="16" t="str">
        <f>IF(AND(People!$J1405&gt;=16,People!$J1405&lt;=25),"16-25",IF(AND(People!$J1405&gt;=26,People!$J1405&lt;=35),"26-35",IF(AND(People!$J1405&gt;=36,People!$J1405&lt;=45),"36-45",IF(AND(People!$J1405&gt;=46,People!$J1405&lt;=55),"46-55",IF(AND(People!$J1405&gt;=56,People!$J1405&lt;=65),"56-65",IF(AND(People!$J1405&gt;=66,People!$J1405&lt;=75),"66-75","ALL"))))))</f>
        <v>36-45</v>
      </c>
      <c r="J1405" t="str">
        <f>Table5[[#This Row],[Kid Home]]</f>
        <v>No</v>
      </c>
      <c r="K1405" t="str">
        <f>Table5[[#This Row],[TennHome]]</f>
        <v>Yes</v>
      </c>
    </row>
    <row r="1406" spans="1:11" ht="16.5" x14ac:dyDescent="0.3">
      <c r="A1406" s="6">
        <f>Table2[[#This Row],[MntWines]]</f>
        <v>97</v>
      </c>
      <c r="B1406" s="6">
        <f>Table2[[#This Row],[MntFruits]]</f>
        <v>1</v>
      </c>
      <c r="C1406" s="6">
        <f>Table2[[#This Row],[MntMeatProducts]]</f>
        <v>41</v>
      </c>
      <c r="D1406" s="6">
        <f>Table2[[#This Row],[MntFishProducts]]</f>
        <v>6</v>
      </c>
      <c r="E1406" s="6">
        <f>Table2[[#This Row],[MntSweetProducts]]</f>
        <v>2</v>
      </c>
      <c r="F1406" s="6">
        <f>Table2[[#This Row],[MntGoldProds]]</f>
        <v>41</v>
      </c>
      <c r="G1406" s="8">
        <f>Table5[[#This Row],[Age]]</f>
        <v>61</v>
      </c>
      <c r="H1406" s="17" t="s">
        <v>33</v>
      </c>
      <c r="I1406" s="16" t="str">
        <f>IF(AND(People!$J1406&gt;=16,People!$J1406&lt;=25),"16-25",IF(AND(People!$J1406&gt;=26,People!$J1406&lt;=35),"26-35",IF(AND(People!$J1406&gt;=36,People!$J1406&lt;=45),"36-45",IF(AND(People!$J1406&gt;=46,People!$J1406&lt;=55),"46-55",IF(AND(People!$J1406&gt;=56,People!$J1406&lt;=65),"56-65",IF(AND(People!$J1406&gt;=66,People!$J1406&lt;=75),"66-75","ALL"))))))</f>
        <v>56-65</v>
      </c>
      <c r="J1406" t="str">
        <f>Table5[[#This Row],[Kid Home]]</f>
        <v>No</v>
      </c>
      <c r="K1406" t="str">
        <f>Table5[[#This Row],[TennHome]]</f>
        <v>Yes</v>
      </c>
    </row>
    <row r="1407" spans="1:11" ht="16.5" x14ac:dyDescent="0.3">
      <c r="A1407" s="4">
        <f>Table2[[#This Row],[MntWines]]</f>
        <v>204</v>
      </c>
      <c r="B1407" s="4">
        <f>Table2[[#This Row],[MntFruits]]</f>
        <v>5</v>
      </c>
      <c r="C1407" s="4">
        <f>Table2[[#This Row],[MntMeatProducts]]</f>
        <v>39</v>
      </c>
      <c r="D1407" s="4">
        <f>Table2[[#This Row],[MntFishProducts]]</f>
        <v>17</v>
      </c>
      <c r="E1407" s="4">
        <f>Table2[[#This Row],[MntSweetProducts]]</f>
        <v>0</v>
      </c>
      <c r="F1407" s="4">
        <f>Table2[[#This Row],[MntGoldProds]]</f>
        <v>89</v>
      </c>
      <c r="G1407" s="8">
        <f>Table5[[#This Row],[Age]]</f>
        <v>55</v>
      </c>
      <c r="H1407" s="2" t="s">
        <v>33</v>
      </c>
      <c r="I1407" s="16" t="str">
        <f>IF(AND(People!$J1407&gt;=16,People!$J1407&lt;=25),"16-25",IF(AND(People!$J1407&gt;=26,People!$J1407&lt;=35),"26-35",IF(AND(People!$J1407&gt;=36,People!$J1407&lt;=45),"36-45",IF(AND(People!$J1407&gt;=46,People!$J1407&lt;=55),"46-55",IF(AND(People!$J1407&gt;=56,People!$J1407&lt;=65),"56-65",IF(AND(People!$J1407&gt;=66,People!$J1407&lt;=75),"66-75","ALL"))))))</f>
        <v>46-55</v>
      </c>
      <c r="J1407" t="str">
        <f>Table5[[#This Row],[Kid Home]]</f>
        <v>No</v>
      </c>
      <c r="K1407" t="str">
        <f>Table5[[#This Row],[TennHome]]</f>
        <v>Yes</v>
      </c>
    </row>
    <row r="1408" spans="1:11" ht="16.5" x14ac:dyDescent="0.3">
      <c r="A1408" s="6">
        <f>Table2[[#This Row],[MntWines]]</f>
        <v>513</v>
      </c>
      <c r="B1408" s="6">
        <f>Table2[[#This Row],[MntFruits]]</f>
        <v>7</v>
      </c>
      <c r="C1408" s="6">
        <f>Table2[[#This Row],[MntMeatProducts]]</f>
        <v>133</v>
      </c>
      <c r="D1408" s="6">
        <f>Table2[[#This Row],[MntFishProducts]]</f>
        <v>46</v>
      </c>
      <c r="E1408" s="6">
        <f>Table2[[#This Row],[MntSweetProducts]]</f>
        <v>14</v>
      </c>
      <c r="F1408" s="6">
        <f>Table2[[#This Row],[MntGoldProds]]</f>
        <v>14</v>
      </c>
      <c r="G1408" s="8">
        <f>Table5[[#This Row],[Age]]</f>
        <v>42</v>
      </c>
      <c r="H1408" s="17" t="s">
        <v>31</v>
      </c>
      <c r="I1408" s="16" t="str">
        <f>IF(AND(People!$J1408&gt;=16,People!$J1408&lt;=25),"16-25",IF(AND(People!$J1408&gt;=26,People!$J1408&lt;=35),"26-35",IF(AND(People!$J1408&gt;=36,People!$J1408&lt;=45),"36-45",IF(AND(People!$J1408&gt;=46,People!$J1408&lt;=55),"46-55",IF(AND(People!$J1408&gt;=56,People!$J1408&lt;=65),"56-65",IF(AND(People!$J1408&gt;=66,People!$J1408&lt;=75),"66-75","ALL"))))))</f>
        <v>36-45</v>
      </c>
      <c r="J1408" t="str">
        <f>Table5[[#This Row],[Kid Home]]</f>
        <v>Yes</v>
      </c>
      <c r="K1408" t="str">
        <f>Table5[[#This Row],[TennHome]]</f>
        <v>No</v>
      </c>
    </row>
    <row r="1409" spans="1:11" ht="16.5" x14ac:dyDescent="0.3">
      <c r="A1409" s="4">
        <f>Table2[[#This Row],[MntWines]]</f>
        <v>88</v>
      </c>
      <c r="B1409" s="4">
        <f>Table2[[#This Row],[MntFruits]]</f>
        <v>3</v>
      </c>
      <c r="C1409" s="4">
        <f>Table2[[#This Row],[MntMeatProducts]]</f>
        <v>21</v>
      </c>
      <c r="D1409" s="4">
        <f>Table2[[#This Row],[MntFishProducts]]</f>
        <v>4</v>
      </c>
      <c r="E1409" s="4">
        <f>Table2[[#This Row],[MntSweetProducts]]</f>
        <v>1</v>
      </c>
      <c r="F1409" s="4">
        <f>Table2[[#This Row],[MntGoldProds]]</f>
        <v>29</v>
      </c>
      <c r="G1409" s="8">
        <f>Table5[[#This Row],[Age]]</f>
        <v>45</v>
      </c>
      <c r="H1409" s="2" t="s">
        <v>33</v>
      </c>
      <c r="I1409" s="16" t="str">
        <f>IF(AND(People!$J1409&gt;=16,People!$J1409&lt;=25),"16-25",IF(AND(People!$J1409&gt;=26,People!$J1409&lt;=35),"26-35",IF(AND(People!$J1409&gt;=36,People!$J1409&lt;=45),"36-45",IF(AND(People!$J1409&gt;=46,People!$J1409&lt;=55),"46-55",IF(AND(People!$J1409&gt;=56,People!$J1409&lt;=65),"56-65",IF(AND(People!$J1409&gt;=66,People!$J1409&lt;=75),"66-75","ALL"))))))</f>
        <v>36-45</v>
      </c>
      <c r="J1409" t="str">
        <f>Table5[[#This Row],[Kid Home]]</f>
        <v>Yes</v>
      </c>
      <c r="K1409" t="str">
        <f>Table5[[#This Row],[TennHome]]</f>
        <v>Yes</v>
      </c>
    </row>
    <row r="1410" spans="1:11" ht="16.5" x14ac:dyDescent="0.3">
      <c r="A1410" s="6">
        <f>Table2[[#This Row],[MntWines]]</f>
        <v>172</v>
      </c>
      <c r="B1410" s="6">
        <f>Table2[[#This Row],[MntFruits]]</f>
        <v>12</v>
      </c>
      <c r="C1410" s="6">
        <f>Table2[[#This Row],[MntMeatProducts]]</f>
        <v>112</v>
      </c>
      <c r="D1410" s="6">
        <f>Table2[[#This Row],[MntFishProducts]]</f>
        <v>8</v>
      </c>
      <c r="E1410" s="6">
        <f>Table2[[#This Row],[MntSweetProducts]]</f>
        <v>0</v>
      </c>
      <c r="F1410" s="6">
        <f>Table2[[#This Row],[MntGoldProds]]</f>
        <v>15</v>
      </c>
      <c r="G1410" s="8">
        <f>Table5[[#This Row],[Age]]</f>
        <v>62</v>
      </c>
      <c r="H1410" s="17" t="s">
        <v>33</v>
      </c>
      <c r="I1410" s="16" t="str">
        <f>IF(AND(People!$J1410&gt;=16,People!$J1410&lt;=25),"16-25",IF(AND(People!$J1410&gt;=26,People!$J1410&lt;=35),"26-35",IF(AND(People!$J1410&gt;=36,People!$J1410&lt;=45),"36-45",IF(AND(People!$J1410&gt;=46,People!$J1410&lt;=55),"46-55",IF(AND(People!$J1410&gt;=56,People!$J1410&lt;=65),"56-65",IF(AND(People!$J1410&gt;=66,People!$J1410&lt;=75),"66-75","ALL"))))))</f>
        <v>56-65</v>
      </c>
      <c r="J1410" t="str">
        <f>Table5[[#This Row],[Kid Home]]</f>
        <v>No</v>
      </c>
      <c r="K1410" t="str">
        <f>Table5[[#This Row],[TennHome]]</f>
        <v>Yes</v>
      </c>
    </row>
    <row r="1411" spans="1:11" ht="16.5" x14ac:dyDescent="0.3">
      <c r="A1411" s="4">
        <f>Table2[[#This Row],[MntWines]]</f>
        <v>329</v>
      </c>
      <c r="B1411" s="4">
        <f>Table2[[#This Row],[MntFruits]]</f>
        <v>35</v>
      </c>
      <c r="C1411" s="4">
        <f>Table2[[#This Row],[MntMeatProducts]]</f>
        <v>222</v>
      </c>
      <c r="D1411" s="4">
        <f>Table2[[#This Row],[MntFishProducts]]</f>
        <v>130</v>
      </c>
      <c r="E1411" s="4">
        <f>Table2[[#This Row],[MntSweetProducts]]</f>
        <v>35</v>
      </c>
      <c r="F1411" s="4">
        <f>Table2[[#This Row],[MntGoldProds]]</f>
        <v>43</v>
      </c>
      <c r="G1411" s="8">
        <f>Table5[[#This Row],[Age]]</f>
        <v>60</v>
      </c>
      <c r="H1411" s="2" t="s">
        <v>35</v>
      </c>
      <c r="I1411" s="16" t="str">
        <f>IF(AND(People!$J1411&gt;=16,People!$J1411&lt;=25),"16-25",IF(AND(People!$J1411&gt;=26,People!$J1411&lt;=35),"26-35",IF(AND(People!$J1411&gt;=36,People!$J1411&lt;=45),"36-45",IF(AND(People!$J1411&gt;=46,People!$J1411&lt;=55),"46-55",IF(AND(People!$J1411&gt;=56,People!$J1411&lt;=65),"56-65",IF(AND(People!$J1411&gt;=66,People!$J1411&lt;=75),"66-75","ALL"))))))</f>
        <v>56-65</v>
      </c>
      <c r="J1411" t="str">
        <f>Table5[[#This Row],[Kid Home]]</f>
        <v>No</v>
      </c>
      <c r="K1411" t="str">
        <f>Table5[[#This Row],[TennHome]]</f>
        <v>Yes</v>
      </c>
    </row>
    <row r="1412" spans="1:11" ht="16.5" x14ac:dyDescent="0.3">
      <c r="A1412" s="6">
        <f>Table2[[#This Row],[MntWines]]</f>
        <v>296</v>
      </c>
      <c r="B1412" s="6">
        <f>Table2[[#This Row],[MntFruits]]</f>
        <v>13</v>
      </c>
      <c r="C1412" s="6">
        <f>Table2[[#This Row],[MntMeatProducts]]</f>
        <v>104</v>
      </c>
      <c r="D1412" s="6">
        <f>Table2[[#This Row],[MntFishProducts]]</f>
        <v>11</v>
      </c>
      <c r="E1412" s="6">
        <f>Table2[[#This Row],[MntSweetProducts]]</f>
        <v>13</v>
      </c>
      <c r="F1412" s="6">
        <f>Table2[[#This Row],[MntGoldProds]]</f>
        <v>17</v>
      </c>
      <c r="G1412" s="8">
        <f>Table5[[#This Row],[Age]]</f>
        <v>62</v>
      </c>
      <c r="H1412" s="17" t="s">
        <v>33</v>
      </c>
      <c r="I1412" s="16" t="str">
        <f>IF(AND(People!$J1412&gt;=16,People!$J1412&lt;=25),"16-25",IF(AND(People!$J1412&gt;=26,People!$J1412&lt;=35),"26-35",IF(AND(People!$J1412&gt;=36,People!$J1412&lt;=45),"36-45",IF(AND(People!$J1412&gt;=46,People!$J1412&lt;=55),"46-55",IF(AND(People!$J1412&gt;=56,People!$J1412&lt;=65),"56-65",IF(AND(People!$J1412&gt;=66,People!$J1412&lt;=75),"66-75","ALL"))))))</f>
        <v>56-65</v>
      </c>
      <c r="J1412" t="str">
        <f>Table5[[#This Row],[Kid Home]]</f>
        <v>No</v>
      </c>
      <c r="K1412" t="str">
        <f>Table5[[#This Row],[TennHome]]</f>
        <v>Yes</v>
      </c>
    </row>
    <row r="1413" spans="1:11" ht="16.5" x14ac:dyDescent="0.3">
      <c r="A1413" s="4">
        <f>Table2[[#This Row],[MntWines]]</f>
        <v>100</v>
      </c>
      <c r="B1413" s="4">
        <f>Table2[[#This Row],[MntFruits]]</f>
        <v>2</v>
      </c>
      <c r="C1413" s="4">
        <f>Table2[[#This Row],[MntMeatProducts]]</f>
        <v>16</v>
      </c>
      <c r="D1413" s="4">
        <f>Table2[[#This Row],[MntFishProducts]]</f>
        <v>2</v>
      </c>
      <c r="E1413" s="4">
        <f>Table2[[#This Row],[MntSweetProducts]]</f>
        <v>1</v>
      </c>
      <c r="F1413" s="4">
        <f>Table2[[#This Row],[MntGoldProds]]</f>
        <v>31</v>
      </c>
      <c r="G1413" s="8">
        <f>Table5[[#This Row],[Age]]</f>
        <v>59</v>
      </c>
      <c r="H1413" s="2" t="s">
        <v>33</v>
      </c>
      <c r="I1413" s="16" t="str">
        <f>IF(AND(People!$J1413&gt;=16,People!$J1413&lt;=25),"16-25",IF(AND(People!$J1413&gt;=26,People!$J1413&lt;=35),"26-35",IF(AND(People!$J1413&gt;=36,People!$J1413&lt;=45),"36-45",IF(AND(People!$J1413&gt;=46,People!$J1413&lt;=55),"46-55",IF(AND(People!$J1413&gt;=56,People!$J1413&lt;=65),"56-65",IF(AND(People!$J1413&gt;=66,People!$J1413&lt;=75),"66-75","ALL"))))))</f>
        <v>56-65</v>
      </c>
      <c r="J1413" t="str">
        <f>Table5[[#This Row],[Kid Home]]</f>
        <v>Yes</v>
      </c>
      <c r="K1413" t="str">
        <f>Table5[[#This Row],[TennHome]]</f>
        <v>Yes</v>
      </c>
    </row>
    <row r="1414" spans="1:11" ht="16.5" x14ac:dyDescent="0.3">
      <c r="A1414" s="6">
        <f>Table2[[#This Row],[MntWines]]</f>
        <v>422</v>
      </c>
      <c r="B1414" s="6">
        <f>Table2[[#This Row],[MntFruits]]</f>
        <v>7</v>
      </c>
      <c r="C1414" s="6">
        <f>Table2[[#This Row],[MntMeatProducts]]</f>
        <v>238</v>
      </c>
      <c r="D1414" s="6">
        <f>Table2[[#This Row],[MntFishProducts]]</f>
        <v>69</v>
      </c>
      <c r="E1414" s="6">
        <f>Table2[[#This Row],[MntSweetProducts]]</f>
        <v>46</v>
      </c>
      <c r="F1414" s="6">
        <f>Table2[[#This Row],[MntGoldProds]]</f>
        <v>15</v>
      </c>
      <c r="G1414" s="8">
        <f>Table5[[#This Row],[Age]]</f>
        <v>35</v>
      </c>
      <c r="H1414" s="17" t="s">
        <v>33</v>
      </c>
      <c r="I1414" s="16" t="str">
        <f>IF(AND(People!$J1414&gt;=16,People!$J1414&lt;=25),"16-25",IF(AND(People!$J1414&gt;=26,People!$J1414&lt;=35),"26-35",IF(AND(People!$J1414&gt;=36,People!$J1414&lt;=45),"36-45",IF(AND(People!$J1414&gt;=46,People!$J1414&lt;=55),"46-55",IF(AND(People!$J1414&gt;=56,People!$J1414&lt;=65),"56-65",IF(AND(People!$J1414&gt;=66,People!$J1414&lt;=75),"66-75","ALL"))))))</f>
        <v>26-35</v>
      </c>
      <c r="J1414" t="str">
        <f>Table5[[#This Row],[Kid Home]]</f>
        <v>No</v>
      </c>
      <c r="K1414" t="str">
        <f>Table5[[#This Row],[TennHome]]</f>
        <v>Yes</v>
      </c>
    </row>
    <row r="1415" spans="1:11" ht="16.5" x14ac:dyDescent="0.3">
      <c r="A1415" s="4">
        <f>Table2[[#This Row],[MntWines]]</f>
        <v>1218</v>
      </c>
      <c r="B1415" s="4">
        <f>Table2[[#This Row],[MntFruits]]</f>
        <v>16</v>
      </c>
      <c r="C1415" s="4">
        <f>Table2[[#This Row],[MntMeatProducts]]</f>
        <v>272</v>
      </c>
      <c r="D1415" s="4">
        <f>Table2[[#This Row],[MntFishProducts]]</f>
        <v>104</v>
      </c>
      <c r="E1415" s="4">
        <f>Table2[[#This Row],[MntSweetProducts]]</f>
        <v>0</v>
      </c>
      <c r="F1415" s="4">
        <f>Table2[[#This Row],[MntGoldProds]]</f>
        <v>80</v>
      </c>
      <c r="G1415" s="8">
        <f>Table5[[#This Row],[Age]]</f>
        <v>41</v>
      </c>
      <c r="H1415" s="2" t="s">
        <v>33</v>
      </c>
      <c r="I1415" s="16" t="str">
        <f>IF(AND(People!$J1415&gt;=16,People!$J1415&lt;=25),"16-25",IF(AND(People!$J1415&gt;=26,People!$J1415&lt;=35),"26-35",IF(AND(People!$J1415&gt;=36,People!$J1415&lt;=45),"36-45",IF(AND(People!$J1415&gt;=46,People!$J1415&lt;=55),"46-55",IF(AND(People!$J1415&gt;=56,People!$J1415&lt;=65),"56-65",IF(AND(People!$J1415&gt;=66,People!$J1415&lt;=75),"66-75","ALL"))))))</f>
        <v>36-45</v>
      </c>
      <c r="J1415" t="str">
        <f>Table5[[#This Row],[Kid Home]]</f>
        <v>Yes</v>
      </c>
      <c r="K1415" t="str">
        <f>Table5[[#This Row],[TennHome]]</f>
        <v>No</v>
      </c>
    </row>
    <row r="1416" spans="1:11" ht="16.5" x14ac:dyDescent="0.3">
      <c r="A1416" s="6">
        <f>Table2[[#This Row],[MntWines]]</f>
        <v>5</v>
      </c>
      <c r="B1416" s="6">
        <f>Table2[[#This Row],[MntFruits]]</f>
        <v>1</v>
      </c>
      <c r="C1416" s="6">
        <f>Table2[[#This Row],[MntMeatProducts]]</f>
        <v>7</v>
      </c>
      <c r="D1416" s="6">
        <f>Table2[[#This Row],[MntFishProducts]]</f>
        <v>2</v>
      </c>
      <c r="E1416" s="6">
        <f>Table2[[#This Row],[MntSweetProducts]]</f>
        <v>1</v>
      </c>
      <c r="F1416" s="6">
        <f>Table2[[#This Row],[MntGoldProds]]</f>
        <v>4</v>
      </c>
      <c r="G1416" s="8">
        <f>Table5[[#This Row],[Age]]</f>
        <v>45</v>
      </c>
      <c r="H1416" s="17" t="s">
        <v>30</v>
      </c>
      <c r="I1416" s="16" t="str">
        <f>IF(AND(People!$J1416&gt;=16,People!$J1416&lt;=25),"16-25",IF(AND(People!$J1416&gt;=26,People!$J1416&lt;=35),"26-35",IF(AND(People!$J1416&gt;=36,People!$J1416&lt;=45),"36-45",IF(AND(People!$J1416&gt;=46,People!$J1416&lt;=55),"46-55",IF(AND(People!$J1416&gt;=56,People!$J1416&lt;=65),"56-65",IF(AND(People!$J1416&gt;=66,People!$J1416&lt;=75),"66-75","ALL"))))))</f>
        <v>36-45</v>
      </c>
      <c r="J1416" t="str">
        <f>Table5[[#This Row],[Kid Home]]</f>
        <v>Yes</v>
      </c>
      <c r="K1416" t="str">
        <f>Table5[[#This Row],[TennHome]]</f>
        <v>Yes</v>
      </c>
    </row>
    <row r="1417" spans="1:11" ht="16.5" x14ac:dyDescent="0.3">
      <c r="A1417" s="4">
        <f>Table2[[#This Row],[MntWines]]</f>
        <v>507</v>
      </c>
      <c r="B1417" s="4">
        <f>Table2[[#This Row],[MntFruits]]</f>
        <v>93</v>
      </c>
      <c r="C1417" s="4">
        <f>Table2[[#This Row],[MntMeatProducts]]</f>
        <v>520</v>
      </c>
      <c r="D1417" s="4">
        <f>Table2[[#This Row],[MntFishProducts]]</f>
        <v>242</v>
      </c>
      <c r="E1417" s="4">
        <f>Table2[[#This Row],[MntSweetProducts]]</f>
        <v>40</v>
      </c>
      <c r="F1417" s="4">
        <f>Table2[[#This Row],[MntGoldProds]]</f>
        <v>26</v>
      </c>
      <c r="G1417" s="8">
        <f>Table5[[#This Row],[Age]]</f>
        <v>70</v>
      </c>
      <c r="H1417" s="2" t="s">
        <v>30</v>
      </c>
      <c r="I1417" s="16" t="str">
        <f>IF(AND(People!$J1417&gt;=16,People!$J1417&lt;=25),"16-25",IF(AND(People!$J1417&gt;=26,People!$J1417&lt;=35),"26-35",IF(AND(People!$J1417&gt;=36,People!$J1417&lt;=45),"36-45",IF(AND(People!$J1417&gt;=46,People!$J1417&lt;=55),"46-55",IF(AND(People!$J1417&gt;=56,People!$J1417&lt;=65),"56-65",IF(AND(People!$J1417&gt;=66,People!$J1417&lt;=75),"66-75","ALL"))))))</f>
        <v>66-75</v>
      </c>
      <c r="J1417" t="str">
        <f>Table5[[#This Row],[Kid Home]]</f>
        <v>No</v>
      </c>
      <c r="K1417" t="str">
        <f>Table5[[#This Row],[TennHome]]</f>
        <v>No</v>
      </c>
    </row>
    <row r="1418" spans="1:11" ht="16.5" x14ac:dyDescent="0.3">
      <c r="A1418" s="6">
        <f>Table2[[#This Row],[MntWines]]</f>
        <v>52</v>
      </c>
      <c r="B1418" s="6">
        <f>Table2[[#This Row],[MntFruits]]</f>
        <v>12</v>
      </c>
      <c r="C1418" s="6">
        <f>Table2[[#This Row],[MntMeatProducts]]</f>
        <v>50</v>
      </c>
      <c r="D1418" s="6">
        <f>Table2[[#This Row],[MntFishProducts]]</f>
        <v>4</v>
      </c>
      <c r="E1418" s="6">
        <f>Table2[[#This Row],[MntSweetProducts]]</f>
        <v>36</v>
      </c>
      <c r="F1418" s="6">
        <f>Table2[[#This Row],[MntGoldProds]]</f>
        <v>55</v>
      </c>
      <c r="G1418" s="8">
        <f>Table5[[#This Row],[Age]]</f>
        <v>23</v>
      </c>
      <c r="H1418" s="17" t="s">
        <v>31</v>
      </c>
      <c r="I1418" s="16" t="str">
        <f>IF(AND(People!$J1418&gt;=16,People!$J1418&lt;=25),"16-25",IF(AND(People!$J1418&gt;=26,People!$J1418&lt;=35),"26-35",IF(AND(People!$J1418&gt;=36,People!$J1418&lt;=45),"36-45",IF(AND(People!$J1418&gt;=46,People!$J1418&lt;=55),"46-55",IF(AND(People!$J1418&gt;=56,People!$J1418&lt;=65),"56-65",IF(AND(People!$J1418&gt;=66,People!$J1418&lt;=75),"66-75","ALL"))))))</f>
        <v>16-25</v>
      </c>
      <c r="J1418" t="str">
        <f>Table5[[#This Row],[Kid Home]]</f>
        <v>Yes</v>
      </c>
      <c r="K1418" t="str">
        <f>Table5[[#This Row],[TennHome]]</f>
        <v>No</v>
      </c>
    </row>
    <row r="1419" spans="1:11" ht="16.5" x14ac:dyDescent="0.3">
      <c r="A1419" s="4">
        <f>Table2[[#This Row],[MntWines]]</f>
        <v>191</v>
      </c>
      <c r="B1419" s="4">
        <f>Table2[[#This Row],[MntFruits]]</f>
        <v>56</v>
      </c>
      <c r="C1419" s="4">
        <f>Table2[[#This Row],[MntMeatProducts]]</f>
        <v>139</v>
      </c>
      <c r="D1419" s="4">
        <f>Table2[[#This Row],[MntFishProducts]]</f>
        <v>51</v>
      </c>
      <c r="E1419" s="4">
        <f>Table2[[#This Row],[MntSweetProducts]]</f>
        <v>8</v>
      </c>
      <c r="F1419" s="4">
        <f>Table2[[#This Row],[MntGoldProds]]</f>
        <v>100</v>
      </c>
      <c r="G1419" s="8">
        <f>Table5[[#This Row],[Age]]</f>
        <v>34</v>
      </c>
      <c r="H1419" s="2" t="s">
        <v>31</v>
      </c>
      <c r="I1419" s="16" t="str">
        <f>IF(AND(People!$J1419&gt;=16,People!$J1419&lt;=25),"16-25",IF(AND(People!$J1419&gt;=26,People!$J1419&lt;=35),"26-35",IF(AND(People!$J1419&gt;=36,People!$J1419&lt;=45),"36-45",IF(AND(People!$J1419&gt;=46,People!$J1419&lt;=55),"46-55",IF(AND(People!$J1419&gt;=56,People!$J1419&lt;=65),"56-65",IF(AND(People!$J1419&gt;=66,People!$J1419&lt;=75),"66-75","ALL"))))))</f>
        <v>26-35</v>
      </c>
      <c r="J1419" t="str">
        <f>Table5[[#This Row],[Kid Home]]</f>
        <v>Yes</v>
      </c>
      <c r="K1419" t="str">
        <f>Table5[[#This Row],[TennHome]]</f>
        <v>No</v>
      </c>
    </row>
    <row r="1420" spans="1:11" ht="16.5" x14ac:dyDescent="0.3">
      <c r="A1420" s="6">
        <f>Table2[[#This Row],[MntWines]]</f>
        <v>2</v>
      </c>
      <c r="B1420" s="6">
        <f>Table2[[#This Row],[MntFruits]]</f>
        <v>23</v>
      </c>
      <c r="C1420" s="6">
        <f>Table2[[#This Row],[MntMeatProducts]]</f>
        <v>11</v>
      </c>
      <c r="D1420" s="6">
        <f>Table2[[#This Row],[MntFishProducts]]</f>
        <v>8</v>
      </c>
      <c r="E1420" s="6">
        <f>Table2[[#This Row],[MntSweetProducts]]</f>
        <v>6</v>
      </c>
      <c r="F1420" s="6">
        <f>Table2[[#This Row],[MntGoldProds]]</f>
        <v>46</v>
      </c>
      <c r="G1420" s="8">
        <f>Table5[[#This Row],[Age]]</f>
        <v>47</v>
      </c>
      <c r="H1420" s="17" t="s">
        <v>33</v>
      </c>
      <c r="I1420" s="16" t="str">
        <f>IF(AND(People!$J1420&gt;=16,People!$J1420&lt;=25),"16-25",IF(AND(People!$J1420&gt;=26,People!$J1420&lt;=35),"26-35",IF(AND(People!$J1420&gt;=36,People!$J1420&lt;=45),"36-45",IF(AND(People!$J1420&gt;=46,People!$J1420&lt;=55),"46-55",IF(AND(People!$J1420&gt;=56,People!$J1420&lt;=65),"56-65",IF(AND(People!$J1420&gt;=66,People!$J1420&lt;=75),"66-75","ALL"))))))</f>
        <v>46-55</v>
      </c>
      <c r="J1420" t="str">
        <f>Table5[[#This Row],[Kid Home]]</f>
        <v>No</v>
      </c>
      <c r="K1420" t="str">
        <f>Table5[[#This Row],[TennHome]]</f>
        <v>No</v>
      </c>
    </row>
    <row r="1421" spans="1:11" ht="16.5" x14ac:dyDescent="0.3">
      <c r="A1421" s="4">
        <f>Table2[[#This Row],[MntWines]]</f>
        <v>68</v>
      </c>
      <c r="B1421" s="4">
        <f>Table2[[#This Row],[MntFruits]]</f>
        <v>28</v>
      </c>
      <c r="C1421" s="4">
        <f>Table2[[#This Row],[MntMeatProducts]]</f>
        <v>39</v>
      </c>
      <c r="D1421" s="4">
        <f>Table2[[#This Row],[MntFishProducts]]</f>
        <v>16</v>
      </c>
      <c r="E1421" s="4">
        <f>Table2[[#This Row],[MntSweetProducts]]</f>
        <v>30</v>
      </c>
      <c r="F1421" s="4">
        <f>Table2[[#This Row],[MntGoldProds]]</f>
        <v>41</v>
      </c>
      <c r="G1421" s="8">
        <f>Table5[[#This Row],[Age]]</f>
        <v>66</v>
      </c>
      <c r="H1421" s="2" t="s">
        <v>33</v>
      </c>
      <c r="I1421" s="16" t="str">
        <f>IF(AND(People!$J1421&gt;=16,People!$J1421&lt;=25),"16-25",IF(AND(People!$J1421&gt;=26,People!$J1421&lt;=35),"26-35",IF(AND(People!$J1421&gt;=36,People!$J1421&lt;=45),"36-45",IF(AND(People!$J1421&gt;=46,People!$J1421&lt;=55),"46-55",IF(AND(People!$J1421&gt;=56,People!$J1421&lt;=65),"56-65",IF(AND(People!$J1421&gt;=66,People!$J1421&lt;=75),"66-75","ALL"))))))</f>
        <v>66-75</v>
      </c>
      <c r="J1421" t="str">
        <f>Table5[[#This Row],[Kid Home]]</f>
        <v>No</v>
      </c>
      <c r="K1421" t="str">
        <f>Table5[[#This Row],[TennHome]]</f>
        <v>No</v>
      </c>
    </row>
    <row r="1422" spans="1:11" ht="16.5" x14ac:dyDescent="0.3">
      <c r="A1422" s="6">
        <f>Table2[[#This Row],[MntWines]]</f>
        <v>20</v>
      </c>
      <c r="B1422" s="6">
        <f>Table2[[#This Row],[MntFruits]]</f>
        <v>4</v>
      </c>
      <c r="C1422" s="6">
        <f>Table2[[#This Row],[MntMeatProducts]]</f>
        <v>10</v>
      </c>
      <c r="D1422" s="6">
        <f>Table2[[#This Row],[MntFishProducts]]</f>
        <v>6</v>
      </c>
      <c r="E1422" s="6">
        <f>Table2[[#This Row],[MntSweetProducts]]</f>
        <v>4</v>
      </c>
      <c r="F1422" s="6">
        <f>Table2[[#This Row],[MntGoldProds]]</f>
        <v>17</v>
      </c>
      <c r="G1422" s="8">
        <f>Table5[[#This Row],[Age]]</f>
        <v>42</v>
      </c>
      <c r="H1422" s="17" t="s">
        <v>31</v>
      </c>
      <c r="I1422" s="16" t="str">
        <f>IF(AND(People!$J1422&gt;=16,People!$J1422&lt;=25),"16-25",IF(AND(People!$J1422&gt;=26,People!$J1422&lt;=35),"26-35",IF(AND(People!$J1422&gt;=36,People!$J1422&lt;=45),"36-45",IF(AND(People!$J1422&gt;=46,People!$J1422&lt;=55),"46-55",IF(AND(People!$J1422&gt;=56,People!$J1422&lt;=65),"56-65",IF(AND(People!$J1422&gt;=66,People!$J1422&lt;=75),"66-75","ALL"))))))</f>
        <v>36-45</v>
      </c>
      <c r="J1422" t="str">
        <f>Table5[[#This Row],[Kid Home]]</f>
        <v>Yes</v>
      </c>
      <c r="K1422" t="str">
        <f>Table5[[#This Row],[TennHome]]</f>
        <v>Yes</v>
      </c>
    </row>
    <row r="1423" spans="1:11" ht="16.5" x14ac:dyDescent="0.3">
      <c r="A1423" s="4">
        <f>Table2[[#This Row],[MntWines]]</f>
        <v>20</v>
      </c>
      <c r="B1423" s="4">
        <f>Table2[[#This Row],[MntFruits]]</f>
        <v>3</v>
      </c>
      <c r="C1423" s="4">
        <f>Table2[[#This Row],[MntMeatProducts]]</f>
        <v>16</v>
      </c>
      <c r="D1423" s="4">
        <f>Table2[[#This Row],[MntFishProducts]]</f>
        <v>0</v>
      </c>
      <c r="E1423" s="4">
        <f>Table2[[#This Row],[MntSweetProducts]]</f>
        <v>4</v>
      </c>
      <c r="F1423" s="4">
        <f>Table2[[#This Row],[MntGoldProds]]</f>
        <v>1</v>
      </c>
      <c r="G1423" s="8">
        <f>Table5[[#This Row],[Age]]</f>
        <v>41</v>
      </c>
      <c r="H1423" s="2" t="s">
        <v>30</v>
      </c>
      <c r="I1423" s="16" t="str">
        <f>IF(AND(People!$J1423&gt;=16,People!$J1423&lt;=25),"16-25",IF(AND(People!$J1423&gt;=26,People!$J1423&lt;=35),"26-35",IF(AND(People!$J1423&gt;=36,People!$J1423&lt;=45),"36-45",IF(AND(People!$J1423&gt;=46,People!$J1423&lt;=55),"46-55",IF(AND(People!$J1423&gt;=56,People!$J1423&lt;=65),"56-65",IF(AND(People!$J1423&gt;=66,People!$J1423&lt;=75),"66-75","ALL"))))))</f>
        <v>36-45</v>
      </c>
      <c r="J1423" t="str">
        <f>Table5[[#This Row],[Kid Home]]</f>
        <v>Yes</v>
      </c>
      <c r="K1423" t="str">
        <f>Table5[[#This Row],[TennHome]]</f>
        <v>Yes</v>
      </c>
    </row>
    <row r="1424" spans="1:11" ht="16.5" x14ac:dyDescent="0.3">
      <c r="A1424" s="6">
        <f>Table2[[#This Row],[MntWines]]</f>
        <v>7</v>
      </c>
      <c r="B1424" s="6">
        <f>Table2[[#This Row],[MntFruits]]</f>
        <v>0</v>
      </c>
      <c r="C1424" s="6">
        <f>Table2[[#This Row],[MntMeatProducts]]</f>
        <v>1</v>
      </c>
      <c r="D1424" s="6">
        <f>Table2[[#This Row],[MntFishProducts]]</f>
        <v>0</v>
      </c>
      <c r="E1424" s="6">
        <f>Table2[[#This Row],[MntSweetProducts]]</f>
        <v>0</v>
      </c>
      <c r="F1424" s="6">
        <f>Table2[[#This Row],[MntGoldProds]]</f>
        <v>0</v>
      </c>
      <c r="G1424" s="8">
        <f>Table5[[#This Row],[Age]]</f>
        <v>42</v>
      </c>
      <c r="H1424" s="17" t="s">
        <v>30</v>
      </c>
      <c r="I1424" s="16" t="str">
        <f>IF(AND(People!$J1424&gt;=16,People!$J1424&lt;=25),"16-25",IF(AND(People!$J1424&gt;=26,People!$J1424&lt;=35),"26-35",IF(AND(People!$J1424&gt;=36,People!$J1424&lt;=45),"36-45",IF(AND(People!$J1424&gt;=46,People!$J1424&lt;=55),"46-55",IF(AND(People!$J1424&gt;=56,People!$J1424&lt;=65),"56-65",IF(AND(People!$J1424&gt;=66,People!$J1424&lt;=75),"66-75","ALL"))))))</f>
        <v>36-45</v>
      </c>
      <c r="J1424" t="str">
        <f>Table5[[#This Row],[Kid Home]]</f>
        <v>Yes</v>
      </c>
      <c r="K1424" t="str">
        <f>Table5[[#This Row],[TennHome]]</f>
        <v>Yes</v>
      </c>
    </row>
    <row r="1425" spans="1:11" ht="16.5" x14ac:dyDescent="0.3">
      <c r="A1425" s="4">
        <f>Table2[[#This Row],[MntWines]]</f>
        <v>279</v>
      </c>
      <c r="B1425" s="4">
        <f>Table2[[#This Row],[MntFruits]]</f>
        <v>172</v>
      </c>
      <c r="C1425" s="4">
        <f>Table2[[#This Row],[MntMeatProducts]]</f>
        <v>74</v>
      </c>
      <c r="D1425" s="4">
        <f>Table2[[#This Row],[MntFishProducts]]</f>
        <v>38</v>
      </c>
      <c r="E1425" s="4">
        <f>Table2[[#This Row],[MntSweetProducts]]</f>
        <v>8</v>
      </c>
      <c r="F1425" s="4">
        <f>Table2[[#This Row],[MntGoldProds]]</f>
        <v>246</v>
      </c>
      <c r="G1425" s="8">
        <f>Table5[[#This Row],[Age]]</f>
        <v>41</v>
      </c>
      <c r="H1425" s="2" t="s">
        <v>31</v>
      </c>
      <c r="I1425" s="16" t="str">
        <f>IF(AND(People!$J1425&gt;=16,People!$J1425&lt;=25),"16-25",IF(AND(People!$J1425&gt;=26,People!$J1425&lt;=35),"26-35",IF(AND(People!$J1425&gt;=36,People!$J1425&lt;=45),"36-45",IF(AND(People!$J1425&gt;=46,People!$J1425&lt;=55),"46-55",IF(AND(People!$J1425&gt;=56,People!$J1425&lt;=65),"56-65",IF(AND(People!$J1425&gt;=66,People!$J1425&lt;=75),"66-75","ALL"))))))</f>
        <v>36-45</v>
      </c>
      <c r="J1425" t="str">
        <f>Table5[[#This Row],[Kid Home]]</f>
        <v>No</v>
      </c>
      <c r="K1425" t="str">
        <f>Table5[[#This Row],[TennHome]]</f>
        <v>No</v>
      </c>
    </row>
    <row r="1426" spans="1:11" ht="16.5" x14ac:dyDescent="0.3">
      <c r="A1426" s="6">
        <f>Table2[[#This Row],[MntWines]]</f>
        <v>977</v>
      </c>
      <c r="B1426" s="6">
        <f>Table2[[#This Row],[MntFruits]]</f>
        <v>12</v>
      </c>
      <c r="C1426" s="6">
        <f>Table2[[#This Row],[MntMeatProducts]]</f>
        <v>253</v>
      </c>
      <c r="D1426" s="6">
        <f>Table2[[#This Row],[MntFishProducts]]</f>
        <v>16</v>
      </c>
      <c r="E1426" s="6">
        <f>Table2[[#This Row],[MntSweetProducts]]</f>
        <v>12</v>
      </c>
      <c r="F1426" s="6">
        <f>Table2[[#This Row],[MntGoldProds]]</f>
        <v>101</v>
      </c>
      <c r="G1426" s="8">
        <f>Table5[[#This Row],[Age]]</f>
        <v>46</v>
      </c>
      <c r="H1426" s="17" t="s">
        <v>33</v>
      </c>
      <c r="I1426" s="16" t="str">
        <f>IF(AND(People!$J1426&gt;=16,People!$J1426&lt;=25),"16-25",IF(AND(People!$J1426&gt;=26,People!$J1426&lt;=35),"26-35",IF(AND(People!$J1426&gt;=36,People!$J1426&lt;=45),"36-45",IF(AND(People!$J1426&gt;=46,People!$J1426&lt;=55),"46-55",IF(AND(People!$J1426&gt;=56,People!$J1426&lt;=65),"56-65",IF(AND(People!$J1426&gt;=66,People!$J1426&lt;=75),"66-75","ALL"))))))</f>
        <v>46-55</v>
      </c>
      <c r="J1426" t="str">
        <f>Table5[[#This Row],[Kid Home]]</f>
        <v>No</v>
      </c>
      <c r="K1426" t="str">
        <f>Table5[[#This Row],[TennHome]]</f>
        <v>Yes</v>
      </c>
    </row>
    <row r="1427" spans="1:11" ht="16.5" x14ac:dyDescent="0.3">
      <c r="A1427" s="4">
        <f>Table2[[#This Row],[MntWines]]</f>
        <v>30</v>
      </c>
      <c r="B1427" s="4">
        <f>Table2[[#This Row],[MntFruits]]</f>
        <v>1</v>
      </c>
      <c r="C1427" s="4">
        <f>Table2[[#This Row],[MntMeatProducts]]</f>
        <v>8</v>
      </c>
      <c r="D1427" s="4">
        <f>Table2[[#This Row],[MntFishProducts]]</f>
        <v>0</v>
      </c>
      <c r="E1427" s="4">
        <f>Table2[[#This Row],[MntSweetProducts]]</f>
        <v>0</v>
      </c>
      <c r="F1427" s="4">
        <f>Table2[[#This Row],[MntGoldProds]]</f>
        <v>3</v>
      </c>
      <c r="G1427" s="8">
        <f>Table5[[#This Row],[Age]]</f>
        <v>45</v>
      </c>
      <c r="H1427" s="2" t="s">
        <v>33</v>
      </c>
      <c r="I1427" s="16" t="str">
        <f>IF(AND(People!$J1427&gt;=16,People!$J1427&lt;=25),"16-25",IF(AND(People!$J1427&gt;=26,People!$J1427&lt;=35),"26-35",IF(AND(People!$J1427&gt;=36,People!$J1427&lt;=45),"36-45",IF(AND(People!$J1427&gt;=46,People!$J1427&lt;=55),"46-55",IF(AND(People!$J1427&gt;=56,People!$J1427&lt;=65),"56-65",IF(AND(People!$J1427&gt;=66,People!$J1427&lt;=75),"66-75","ALL"))))))</f>
        <v>36-45</v>
      </c>
      <c r="J1427" t="str">
        <f>Table5[[#This Row],[Kid Home]]</f>
        <v>No</v>
      </c>
      <c r="K1427" t="str">
        <f>Table5[[#This Row],[TennHome]]</f>
        <v>Yes</v>
      </c>
    </row>
    <row r="1428" spans="1:11" ht="16.5" x14ac:dyDescent="0.3">
      <c r="A1428" s="6">
        <f>Table2[[#This Row],[MntWines]]</f>
        <v>6</v>
      </c>
      <c r="B1428" s="6">
        <f>Table2[[#This Row],[MntFruits]]</f>
        <v>1</v>
      </c>
      <c r="C1428" s="6">
        <f>Table2[[#This Row],[MntMeatProducts]]</f>
        <v>7</v>
      </c>
      <c r="D1428" s="6">
        <f>Table2[[#This Row],[MntFishProducts]]</f>
        <v>23</v>
      </c>
      <c r="E1428" s="6">
        <f>Table2[[#This Row],[MntSweetProducts]]</f>
        <v>4</v>
      </c>
      <c r="F1428" s="6">
        <f>Table2[[#This Row],[MntGoldProds]]</f>
        <v>19</v>
      </c>
      <c r="G1428" s="8">
        <f>Table5[[#This Row],[Age]]</f>
        <v>53</v>
      </c>
      <c r="H1428" s="17" t="s">
        <v>33</v>
      </c>
      <c r="I1428" s="16" t="str">
        <f>IF(AND(People!$J1428&gt;=16,People!$J1428&lt;=25),"16-25",IF(AND(People!$J1428&gt;=26,People!$J1428&lt;=35),"26-35",IF(AND(People!$J1428&gt;=36,People!$J1428&lt;=45),"36-45",IF(AND(People!$J1428&gt;=46,People!$J1428&lt;=55),"46-55",IF(AND(People!$J1428&gt;=56,People!$J1428&lt;=65),"56-65",IF(AND(People!$J1428&gt;=66,People!$J1428&lt;=75),"66-75","ALL"))))))</f>
        <v>46-55</v>
      </c>
      <c r="J1428" t="str">
        <f>Table5[[#This Row],[Kid Home]]</f>
        <v>No</v>
      </c>
      <c r="K1428" t="str">
        <f>Table5[[#This Row],[TennHome]]</f>
        <v>No</v>
      </c>
    </row>
    <row r="1429" spans="1:11" ht="16.5" x14ac:dyDescent="0.3">
      <c r="A1429" s="4">
        <f>Table2[[#This Row],[MntWines]]</f>
        <v>3</v>
      </c>
      <c r="B1429" s="4">
        <f>Table2[[#This Row],[MntFruits]]</f>
        <v>18</v>
      </c>
      <c r="C1429" s="4">
        <f>Table2[[#This Row],[MntMeatProducts]]</f>
        <v>26</v>
      </c>
      <c r="D1429" s="4">
        <f>Table2[[#This Row],[MntFishProducts]]</f>
        <v>11</v>
      </c>
      <c r="E1429" s="4">
        <f>Table2[[#This Row],[MntSweetProducts]]</f>
        <v>8</v>
      </c>
      <c r="F1429" s="4">
        <f>Table2[[#This Row],[MntGoldProds]]</f>
        <v>12</v>
      </c>
      <c r="G1429" s="8">
        <f>Table5[[#This Row],[Age]]</f>
        <v>43</v>
      </c>
      <c r="H1429" s="2" t="s">
        <v>33</v>
      </c>
      <c r="I1429" s="16" t="str">
        <f>IF(AND(People!$J1429&gt;=16,People!$J1429&lt;=25),"16-25",IF(AND(People!$J1429&gt;=26,People!$J1429&lt;=35),"26-35",IF(AND(People!$J1429&gt;=36,People!$J1429&lt;=45),"36-45",IF(AND(People!$J1429&gt;=46,People!$J1429&lt;=55),"46-55",IF(AND(People!$J1429&gt;=56,People!$J1429&lt;=65),"56-65",IF(AND(People!$J1429&gt;=66,People!$J1429&lt;=75),"66-75","ALL"))))))</f>
        <v>36-45</v>
      </c>
      <c r="J1429" t="str">
        <f>Table5[[#This Row],[Kid Home]]</f>
        <v>Yes</v>
      </c>
      <c r="K1429" t="str">
        <f>Table5[[#This Row],[TennHome]]</f>
        <v>No</v>
      </c>
    </row>
    <row r="1430" spans="1:11" ht="16.5" x14ac:dyDescent="0.3">
      <c r="A1430" s="6">
        <f>Table2[[#This Row],[MntWines]]</f>
        <v>14</v>
      </c>
      <c r="B1430" s="6">
        <f>Table2[[#This Row],[MntFruits]]</f>
        <v>0</v>
      </c>
      <c r="C1430" s="6">
        <f>Table2[[#This Row],[MntMeatProducts]]</f>
        <v>2</v>
      </c>
      <c r="D1430" s="6">
        <f>Table2[[#This Row],[MntFishProducts]]</f>
        <v>0</v>
      </c>
      <c r="E1430" s="6">
        <f>Table2[[#This Row],[MntSweetProducts]]</f>
        <v>0</v>
      </c>
      <c r="F1430" s="6">
        <f>Table2[[#This Row],[MntGoldProds]]</f>
        <v>7</v>
      </c>
      <c r="G1430" s="8">
        <f>Table5[[#This Row],[Age]]</f>
        <v>39</v>
      </c>
      <c r="H1430" s="17" t="s">
        <v>30</v>
      </c>
      <c r="I1430" s="16" t="str">
        <f>IF(AND(People!$J1430&gt;=16,People!$J1430&lt;=25),"16-25",IF(AND(People!$J1430&gt;=26,People!$J1430&lt;=35),"26-35",IF(AND(People!$J1430&gt;=36,People!$J1430&lt;=45),"36-45",IF(AND(People!$J1430&gt;=46,People!$J1430&lt;=55),"46-55",IF(AND(People!$J1430&gt;=56,People!$J1430&lt;=65),"56-65",IF(AND(People!$J1430&gt;=66,People!$J1430&lt;=75),"66-75","ALL"))))))</f>
        <v>36-45</v>
      </c>
      <c r="J1430" t="str">
        <f>Table5[[#This Row],[Kid Home]]</f>
        <v>Yes</v>
      </c>
      <c r="K1430" t="str">
        <f>Table5[[#This Row],[TennHome]]</f>
        <v>No</v>
      </c>
    </row>
    <row r="1431" spans="1:11" ht="16.5" x14ac:dyDescent="0.3">
      <c r="A1431" s="4">
        <f>Table2[[#This Row],[MntWines]]</f>
        <v>10</v>
      </c>
      <c r="B1431" s="4">
        <f>Table2[[#This Row],[MntFruits]]</f>
        <v>1</v>
      </c>
      <c r="C1431" s="4">
        <f>Table2[[#This Row],[MntMeatProducts]]</f>
        <v>7</v>
      </c>
      <c r="D1431" s="4">
        <f>Table2[[#This Row],[MntFishProducts]]</f>
        <v>0</v>
      </c>
      <c r="E1431" s="4">
        <f>Table2[[#This Row],[MntSweetProducts]]</f>
        <v>0</v>
      </c>
      <c r="F1431" s="4">
        <f>Table2[[#This Row],[MntGoldProds]]</f>
        <v>1</v>
      </c>
      <c r="G1431" s="8">
        <f>Table5[[#This Row],[Age]]</f>
        <v>41</v>
      </c>
      <c r="H1431" s="2" t="s">
        <v>30</v>
      </c>
      <c r="I1431" s="16" t="str">
        <f>IF(AND(People!$J1431&gt;=16,People!$J1431&lt;=25),"16-25",IF(AND(People!$J1431&gt;=26,People!$J1431&lt;=35),"26-35",IF(AND(People!$J1431&gt;=36,People!$J1431&lt;=45),"36-45",IF(AND(People!$J1431&gt;=46,People!$J1431&lt;=55),"46-55",IF(AND(People!$J1431&gt;=56,People!$J1431&lt;=65),"56-65",IF(AND(People!$J1431&gt;=66,People!$J1431&lt;=75),"66-75","ALL"))))))</f>
        <v>36-45</v>
      </c>
      <c r="J1431" t="str">
        <f>Table5[[#This Row],[Kid Home]]</f>
        <v>Yes</v>
      </c>
      <c r="K1431" t="str">
        <f>Table5[[#This Row],[TennHome]]</f>
        <v>No</v>
      </c>
    </row>
    <row r="1432" spans="1:11" ht="16.5" x14ac:dyDescent="0.3">
      <c r="A1432" s="6">
        <f>Table2[[#This Row],[MntWines]]</f>
        <v>7</v>
      </c>
      <c r="B1432" s="6">
        <f>Table2[[#This Row],[MntFruits]]</f>
        <v>10</v>
      </c>
      <c r="C1432" s="6">
        <f>Table2[[#This Row],[MntMeatProducts]]</f>
        <v>17</v>
      </c>
      <c r="D1432" s="6">
        <f>Table2[[#This Row],[MntFishProducts]]</f>
        <v>8</v>
      </c>
      <c r="E1432" s="6">
        <f>Table2[[#This Row],[MntSweetProducts]]</f>
        <v>6</v>
      </c>
      <c r="F1432" s="6">
        <f>Table2[[#This Row],[MntGoldProds]]</f>
        <v>13</v>
      </c>
      <c r="G1432" s="8">
        <f>Table5[[#This Row],[Age]]</f>
        <v>56</v>
      </c>
      <c r="H1432" s="17" t="s">
        <v>33</v>
      </c>
      <c r="I1432" s="16" t="str">
        <f>IF(AND(People!$J1432&gt;=16,People!$J1432&lt;=25),"16-25",IF(AND(People!$J1432&gt;=26,People!$J1432&lt;=35),"26-35",IF(AND(People!$J1432&gt;=36,People!$J1432&lt;=45),"36-45",IF(AND(People!$J1432&gt;=46,People!$J1432&lt;=55),"46-55",IF(AND(People!$J1432&gt;=56,People!$J1432&lt;=65),"56-65",IF(AND(People!$J1432&gt;=66,People!$J1432&lt;=75),"66-75","ALL"))))))</f>
        <v>56-65</v>
      </c>
      <c r="J1432" t="str">
        <f>Table5[[#This Row],[Kid Home]]</f>
        <v>Yes</v>
      </c>
      <c r="K1432" t="str">
        <f>Table5[[#This Row],[TennHome]]</f>
        <v>Yes</v>
      </c>
    </row>
    <row r="1433" spans="1:11" ht="16.5" x14ac:dyDescent="0.3">
      <c r="A1433" s="4">
        <f>Table2[[#This Row],[MntWines]]</f>
        <v>33</v>
      </c>
      <c r="B1433" s="4">
        <f>Table2[[#This Row],[MntFruits]]</f>
        <v>87</v>
      </c>
      <c r="C1433" s="4">
        <f>Table2[[#This Row],[MntMeatProducts]]</f>
        <v>64</v>
      </c>
      <c r="D1433" s="4">
        <f>Table2[[#This Row],[MntFishProducts]]</f>
        <v>175</v>
      </c>
      <c r="E1433" s="4">
        <f>Table2[[#This Row],[MntSweetProducts]]</f>
        <v>16</v>
      </c>
      <c r="F1433" s="4">
        <f>Table2[[#This Row],[MntGoldProds]]</f>
        <v>74</v>
      </c>
      <c r="G1433" s="8">
        <f>Table5[[#This Row],[Age]]</f>
        <v>41</v>
      </c>
      <c r="H1433" s="2" t="s">
        <v>35</v>
      </c>
      <c r="I1433" s="16" t="str">
        <f>IF(AND(People!$J1433&gt;=16,People!$J1433&lt;=25),"16-25",IF(AND(People!$J1433&gt;=26,People!$J1433&lt;=35),"26-35",IF(AND(People!$J1433&gt;=36,People!$J1433&lt;=45),"36-45",IF(AND(People!$J1433&gt;=46,People!$J1433&lt;=55),"46-55",IF(AND(People!$J1433&gt;=56,People!$J1433&lt;=65),"56-65",IF(AND(People!$J1433&gt;=66,People!$J1433&lt;=75),"66-75","ALL"))))))</f>
        <v>36-45</v>
      </c>
      <c r="J1433" t="str">
        <f>Table5[[#This Row],[Kid Home]]</f>
        <v>No</v>
      </c>
      <c r="K1433" t="str">
        <f>Table5[[#This Row],[TennHome]]</f>
        <v>No</v>
      </c>
    </row>
    <row r="1434" spans="1:11" ht="16.5" x14ac:dyDescent="0.3">
      <c r="A1434" s="6">
        <f>Table2[[#This Row],[MntWines]]</f>
        <v>12</v>
      </c>
      <c r="B1434" s="6">
        <f>Table2[[#This Row],[MntFruits]]</f>
        <v>0</v>
      </c>
      <c r="C1434" s="6">
        <f>Table2[[#This Row],[MntMeatProducts]]</f>
        <v>13</v>
      </c>
      <c r="D1434" s="6">
        <f>Table2[[#This Row],[MntFishProducts]]</f>
        <v>2</v>
      </c>
      <c r="E1434" s="6">
        <f>Table2[[#This Row],[MntSweetProducts]]</f>
        <v>0</v>
      </c>
      <c r="F1434" s="6">
        <f>Table2[[#This Row],[MntGoldProds]]</f>
        <v>10</v>
      </c>
      <c r="G1434" s="8">
        <f>Table5[[#This Row],[Age]]</f>
        <v>30</v>
      </c>
      <c r="H1434" s="17" t="s">
        <v>33</v>
      </c>
      <c r="I1434" s="16" t="str">
        <f>IF(AND(People!$J1434&gt;=16,People!$J1434&lt;=25),"16-25",IF(AND(People!$J1434&gt;=26,People!$J1434&lt;=35),"26-35",IF(AND(People!$J1434&gt;=36,People!$J1434&lt;=45),"36-45",IF(AND(People!$J1434&gt;=46,People!$J1434&lt;=55),"46-55",IF(AND(People!$J1434&gt;=56,People!$J1434&lt;=65),"56-65",IF(AND(People!$J1434&gt;=66,People!$J1434&lt;=75),"66-75","ALL"))))))</f>
        <v>26-35</v>
      </c>
      <c r="J1434" t="str">
        <f>Table5[[#This Row],[Kid Home]]</f>
        <v>Yes</v>
      </c>
      <c r="K1434" t="str">
        <f>Table5[[#This Row],[TennHome]]</f>
        <v>No</v>
      </c>
    </row>
    <row r="1435" spans="1:11" ht="16.5" x14ac:dyDescent="0.3">
      <c r="A1435" s="4">
        <f>Table2[[#This Row],[MntWines]]</f>
        <v>2</v>
      </c>
      <c r="B1435" s="4">
        <f>Table2[[#This Row],[MntFruits]]</f>
        <v>3</v>
      </c>
      <c r="C1435" s="4">
        <f>Table2[[#This Row],[MntMeatProducts]]</f>
        <v>10</v>
      </c>
      <c r="D1435" s="4">
        <f>Table2[[#This Row],[MntFishProducts]]</f>
        <v>11</v>
      </c>
      <c r="E1435" s="4">
        <f>Table2[[#This Row],[MntSweetProducts]]</f>
        <v>2</v>
      </c>
      <c r="F1435" s="4">
        <f>Table2[[#This Row],[MntGoldProds]]</f>
        <v>10</v>
      </c>
      <c r="G1435" s="8">
        <f>Table5[[#This Row],[Age]]</f>
        <v>41</v>
      </c>
      <c r="H1435" s="2" t="s">
        <v>30</v>
      </c>
      <c r="I1435" s="16" t="str">
        <f>IF(AND(People!$J1435&gt;=16,People!$J1435&lt;=25),"16-25",IF(AND(People!$J1435&gt;=26,People!$J1435&lt;=35),"26-35",IF(AND(People!$J1435&gt;=36,People!$J1435&lt;=45),"36-45",IF(AND(People!$J1435&gt;=46,People!$J1435&lt;=55),"46-55",IF(AND(People!$J1435&gt;=56,People!$J1435&lt;=65),"56-65",IF(AND(People!$J1435&gt;=66,People!$J1435&lt;=75),"66-75","ALL"))))))</f>
        <v>36-45</v>
      </c>
      <c r="J1435" t="str">
        <f>Table5[[#This Row],[Kid Home]]</f>
        <v>Yes</v>
      </c>
      <c r="K1435" t="str">
        <f>Table5[[#This Row],[TennHome]]</f>
        <v>No</v>
      </c>
    </row>
    <row r="1436" spans="1:11" ht="16.5" x14ac:dyDescent="0.3">
      <c r="A1436" s="6">
        <f>Table2[[#This Row],[MntWines]]</f>
        <v>693</v>
      </c>
      <c r="B1436" s="6">
        <f>Table2[[#This Row],[MntFruits]]</f>
        <v>21</v>
      </c>
      <c r="C1436" s="6">
        <f>Table2[[#This Row],[MntMeatProducts]]</f>
        <v>118</v>
      </c>
      <c r="D1436" s="6">
        <f>Table2[[#This Row],[MntFishProducts]]</f>
        <v>110</v>
      </c>
      <c r="E1436" s="6">
        <f>Table2[[#This Row],[MntSweetProducts]]</f>
        <v>147</v>
      </c>
      <c r="F1436" s="6">
        <f>Table2[[#This Row],[MntGoldProds]]</f>
        <v>42</v>
      </c>
      <c r="G1436" s="8">
        <f>Table5[[#This Row],[Age]]</f>
        <v>28</v>
      </c>
      <c r="H1436" s="17" t="s">
        <v>35</v>
      </c>
      <c r="I1436" s="16" t="str">
        <f>IF(AND(People!$J1436&gt;=16,People!$J1436&lt;=25),"16-25",IF(AND(People!$J1436&gt;=26,People!$J1436&lt;=35),"26-35",IF(AND(People!$J1436&gt;=36,People!$J1436&lt;=45),"36-45",IF(AND(People!$J1436&gt;=46,People!$J1436&lt;=55),"46-55",IF(AND(People!$J1436&gt;=56,People!$J1436&lt;=65),"56-65",IF(AND(People!$J1436&gt;=66,People!$J1436&lt;=75),"66-75","ALL"))))))</f>
        <v>26-35</v>
      </c>
      <c r="J1436" t="str">
        <f>Table5[[#This Row],[Kid Home]]</f>
        <v>No</v>
      </c>
      <c r="K1436" t="str">
        <f>Table5[[#This Row],[TennHome]]</f>
        <v>No</v>
      </c>
    </row>
    <row r="1437" spans="1:11" ht="16.5" x14ac:dyDescent="0.3">
      <c r="A1437" s="4">
        <f>Table2[[#This Row],[MntWines]]</f>
        <v>9</v>
      </c>
      <c r="B1437" s="4">
        <f>Table2[[#This Row],[MntFruits]]</f>
        <v>3</v>
      </c>
      <c r="C1437" s="4">
        <f>Table2[[#This Row],[MntMeatProducts]]</f>
        <v>15</v>
      </c>
      <c r="D1437" s="4">
        <f>Table2[[#This Row],[MntFishProducts]]</f>
        <v>2</v>
      </c>
      <c r="E1437" s="4">
        <f>Table2[[#This Row],[MntSweetProducts]]</f>
        <v>3</v>
      </c>
      <c r="F1437" s="4">
        <f>Table2[[#This Row],[MntGoldProds]]</f>
        <v>2</v>
      </c>
      <c r="G1437" s="8">
        <f>Table5[[#This Row],[Age]]</f>
        <v>40</v>
      </c>
      <c r="H1437" s="2" t="s">
        <v>33</v>
      </c>
      <c r="I1437" s="16" t="str">
        <f>IF(AND(People!$J1437&gt;=16,People!$J1437&lt;=25),"16-25",IF(AND(People!$J1437&gt;=26,People!$J1437&lt;=35),"26-35",IF(AND(People!$J1437&gt;=36,People!$J1437&lt;=45),"36-45",IF(AND(People!$J1437&gt;=46,People!$J1437&lt;=55),"46-55",IF(AND(People!$J1437&gt;=56,People!$J1437&lt;=65),"56-65",IF(AND(People!$J1437&gt;=66,People!$J1437&lt;=75),"66-75","ALL"))))))</f>
        <v>36-45</v>
      </c>
      <c r="J1437" t="str">
        <f>Table5[[#This Row],[Kid Home]]</f>
        <v>Yes</v>
      </c>
      <c r="K1437" t="str">
        <f>Table5[[#This Row],[TennHome]]</f>
        <v>Yes</v>
      </c>
    </row>
    <row r="1438" spans="1:11" ht="16.5" x14ac:dyDescent="0.3">
      <c r="A1438" s="6">
        <f>Table2[[#This Row],[MntWines]]</f>
        <v>129</v>
      </c>
      <c r="B1438" s="6">
        <f>Table2[[#This Row],[MntFruits]]</f>
        <v>26</v>
      </c>
      <c r="C1438" s="6">
        <f>Table2[[#This Row],[MntMeatProducts]]</f>
        <v>67</v>
      </c>
      <c r="D1438" s="6">
        <f>Table2[[#This Row],[MntFishProducts]]</f>
        <v>3</v>
      </c>
      <c r="E1438" s="6">
        <f>Table2[[#This Row],[MntSweetProducts]]</f>
        <v>67</v>
      </c>
      <c r="F1438" s="6">
        <f>Table2[[#This Row],[MntGoldProds]]</f>
        <v>2</v>
      </c>
      <c r="G1438" s="8">
        <f>Table5[[#This Row],[Age]]</f>
        <v>46</v>
      </c>
      <c r="H1438" s="17" t="s">
        <v>33</v>
      </c>
      <c r="I1438" s="16" t="str">
        <f>IF(AND(People!$J1438&gt;=16,People!$J1438&lt;=25),"16-25",IF(AND(People!$J1438&gt;=26,People!$J1438&lt;=35),"26-35",IF(AND(People!$J1438&gt;=36,People!$J1438&lt;=45),"36-45",IF(AND(People!$J1438&gt;=46,People!$J1438&lt;=55),"46-55",IF(AND(People!$J1438&gt;=56,People!$J1438&lt;=65),"56-65",IF(AND(People!$J1438&gt;=66,People!$J1438&lt;=75),"66-75","ALL"))))))</f>
        <v>46-55</v>
      </c>
      <c r="J1438" t="str">
        <f>Table5[[#This Row],[Kid Home]]</f>
        <v>Yes</v>
      </c>
      <c r="K1438" t="str">
        <f>Table5[[#This Row],[TennHome]]</f>
        <v>Yes</v>
      </c>
    </row>
    <row r="1439" spans="1:11" ht="16.5" x14ac:dyDescent="0.3">
      <c r="A1439" s="4">
        <f>Table2[[#This Row],[MntWines]]</f>
        <v>16</v>
      </c>
      <c r="B1439" s="4">
        <f>Table2[[#This Row],[MntFruits]]</f>
        <v>2</v>
      </c>
      <c r="C1439" s="4">
        <f>Table2[[#This Row],[MntMeatProducts]]</f>
        <v>11</v>
      </c>
      <c r="D1439" s="4">
        <f>Table2[[#This Row],[MntFishProducts]]</f>
        <v>3</v>
      </c>
      <c r="E1439" s="4">
        <f>Table2[[#This Row],[MntSweetProducts]]</f>
        <v>0</v>
      </c>
      <c r="F1439" s="4">
        <f>Table2[[#This Row],[MntGoldProds]]</f>
        <v>16</v>
      </c>
      <c r="G1439" s="8">
        <f>Table5[[#This Row],[Age]]</f>
        <v>34</v>
      </c>
      <c r="H1439" s="2" t="s">
        <v>31</v>
      </c>
      <c r="I1439" s="16" t="str">
        <f>IF(AND(People!$J1439&gt;=16,People!$J1439&lt;=25),"16-25",IF(AND(People!$J1439&gt;=26,People!$J1439&lt;=35),"26-35",IF(AND(People!$J1439&gt;=36,People!$J1439&lt;=45),"36-45",IF(AND(People!$J1439&gt;=46,People!$J1439&lt;=55),"46-55",IF(AND(People!$J1439&gt;=56,People!$J1439&lt;=65),"56-65",IF(AND(People!$J1439&gt;=66,People!$J1439&lt;=75),"66-75","ALL"))))))</f>
        <v>26-35</v>
      </c>
      <c r="J1439" t="str">
        <f>Table5[[#This Row],[Kid Home]]</f>
        <v>Yes</v>
      </c>
      <c r="K1439" t="str">
        <f>Table5[[#This Row],[TennHome]]</f>
        <v>Yes</v>
      </c>
    </row>
    <row r="1440" spans="1:11" ht="16.5" x14ac:dyDescent="0.3">
      <c r="A1440" s="6">
        <f>Table2[[#This Row],[MntWines]]</f>
        <v>201</v>
      </c>
      <c r="B1440" s="6">
        <f>Table2[[#This Row],[MntFruits]]</f>
        <v>2</v>
      </c>
      <c r="C1440" s="6">
        <f>Table2[[#This Row],[MntMeatProducts]]</f>
        <v>43</v>
      </c>
      <c r="D1440" s="6">
        <f>Table2[[#This Row],[MntFishProducts]]</f>
        <v>3</v>
      </c>
      <c r="E1440" s="6">
        <f>Table2[[#This Row],[MntSweetProducts]]</f>
        <v>5</v>
      </c>
      <c r="F1440" s="6">
        <f>Table2[[#This Row],[MntGoldProds]]</f>
        <v>35</v>
      </c>
      <c r="G1440" s="8">
        <f>Table5[[#This Row],[Age]]</f>
        <v>51</v>
      </c>
      <c r="H1440" s="17" t="s">
        <v>33</v>
      </c>
      <c r="I1440" s="16" t="str">
        <f>IF(AND(People!$J1440&gt;=16,People!$J1440&lt;=25),"16-25",IF(AND(People!$J1440&gt;=26,People!$J1440&lt;=35),"26-35",IF(AND(People!$J1440&gt;=36,People!$J1440&lt;=45),"36-45",IF(AND(People!$J1440&gt;=46,People!$J1440&lt;=55),"46-55",IF(AND(People!$J1440&gt;=56,People!$J1440&lt;=65),"56-65",IF(AND(People!$J1440&gt;=66,People!$J1440&lt;=75),"66-75","ALL"))))))</f>
        <v>46-55</v>
      </c>
      <c r="J1440" t="str">
        <f>Table5[[#This Row],[Kid Home]]</f>
        <v>Yes</v>
      </c>
      <c r="K1440" t="str">
        <f>Table5[[#This Row],[TennHome]]</f>
        <v>Yes</v>
      </c>
    </row>
    <row r="1441" spans="1:11" ht="16.5" x14ac:dyDescent="0.3">
      <c r="A1441" s="4">
        <f>Table2[[#This Row],[MntWines]]</f>
        <v>5</v>
      </c>
      <c r="B1441" s="4">
        <f>Table2[[#This Row],[MntFruits]]</f>
        <v>4</v>
      </c>
      <c r="C1441" s="4">
        <f>Table2[[#This Row],[MntMeatProducts]]</f>
        <v>5</v>
      </c>
      <c r="D1441" s="4">
        <f>Table2[[#This Row],[MntFishProducts]]</f>
        <v>4</v>
      </c>
      <c r="E1441" s="4">
        <f>Table2[[#This Row],[MntSweetProducts]]</f>
        <v>2</v>
      </c>
      <c r="F1441" s="4">
        <f>Table2[[#This Row],[MntGoldProds]]</f>
        <v>10</v>
      </c>
      <c r="G1441" s="8">
        <f>Table5[[#This Row],[Age]]</f>
        <v>27</v>
      </c>
      <c r="H1441" s="2" t="s">
        <v>33</v>
      </c>
      <c r="I1441" s="16" t="str">
        <f>IF(AND(People!$J1441&gt;=16,People!$J1441&lt;=25),"16-25",IF(AND(People!$J1441&gt;=26,People!$J1441&lt;=35),"26-35",IF(AND(People!$J1441&gt;=36,People!$J1441&lt;=45),"36-45",IF(AND(People!$J1441&gt;=46,People!$J1441&lt;=55),"46-55",IF(AND(People!$J1441&gt;=56,People!$J1441&lt;=65),"56-65",IF(AND(People!$J1441&gt;=66,People!$J1441&lt;=75),"66-75","ALL"))))))</f>
        <v>26-35</v>
      </c>
      <c r="J1441" t="str">
        <f>Table5[[#This Row],[Kid Home]]</f>
        <v>No</v>
      </c>
      <c r="K1441" t="str">
        <f>Table5[[#This Row],[TennHome]]</f>
        <v>No</v>
      </c>
    </row>
    <row r="1442" spans="1:11" ht="16.5" x14ac:dyDescent="0.3">
      <c r="A1442" s="6">
        <f>Table2[[#This Row],[MntWines]]</f>
        <v>14</v>
      </c>
      <c r="B1442" s="6">
        <f>Table2[[#This Row],[MntFruits]]</f>
        <v>36</v>
      </c>
      <c r="C1442" s="6">
        <f>Table2[[#This Row],[MntMeatProducts]]</f>
        <v>11</v>
      </c>
      <c r="D1442" s="6">
        <f>Table2[[#This Row],[MntFishProducts]]</f>
        <v>3</v>
      </c>
      <c r="E1442" s="6">
        <f>Table2[[#This Row],[MntSweetProducts]]</f>
        <v>26</v>
      </c>
      <c r="F1442" s="6">
        <f>Table2[[#This Row],[MntGoldProds]]</f>
        <v>35</v>
      </c>
      <c r="G1442" s="8">
        <f>Table5[[#This Row],[Age]]</f>
        <v>50</v>
      </c>
      <c r="H1442" s="17" t="s">
        <v>31</v>
      </c>
      <c r="I1442" s="16" t="str">
        <f>IF(AND(People!$J1442&gt;=16,People!$J1442&lt;=25),"16-25",IF(AND(People!$J1442&gt;=26,People!$J1442&lt;=35),"26-35",IF(AND(People!$J1442&gt;=36,People!$J1442&lt;=45),"36-45",IF(AND(People!$J1442&gt;=46,People!$J1442&lt;=55),"46-55",IF(AND(People!$J1442&gt;=56,People!$J1442&lt;=65),"56-65",IF(AND(People!$J1442&gt;=66,People!$J1442&lt;=75),"66-75","ALL"))))))</f>
        <v>46-55</v>
      </c>
      <c r="J1442" t="str">
        <f>Table5[[#This Row],[Kid Home]]</f>
        <v>No</v>
      </c>
      <c r="K1442" t="str">
        <f>Table5[[#This Row],[TennHome]]</f>
        <v>No</v>
      </c>
    </row>
    <row r="1443" spans="1:11" ht="16.5" x14ac:dyDescent="0.3">
      <c r="A1443" s="4">
        <f>Table2[[#This Row],[MntWines]]</f>
        <v>29</v>
      </c>
      <c r="B1443" s="4">
        <f>Table2[[#This Row],[MntFruits]]</f>
        <v>12</v>
      </c>
      <c r="C1443" s="4">
        <f>Table2[[#This Row],[MntMeatProducts]]</f>
        <v>59</v>
      </c>
      <c r="D1443" s="4">
        <f>Table2[[#This Row],[MntFishProducts]]</f>
        <v>19</v>
      </c>
      <c r="E1443" s="4">
        <f>Table2[[#This Row],[MntSweetProducts]]</f>
        <v>1</v>
      </c>
      <c r="F1443" s="4">
        <f>Table2[[#This Row],[MntGoldProds]]</f>
        <v>36</v>
      </c>
      <c r="G1443" s="8">
        <f>Table5[[#This Row],[Age]]</f>
        <v>30</v>
      </c>
      <c r="H1443" s="2" t="s">
        <v>33</v>
      </c>
      <c r="I1443" s="16" t="str">
        <f>IF(AND(People!$J1443&gt;=16,People!$J1443&lt;=25),"16-25",IF(AND(People!$J1443&gt;=26,People!$J1443&lt;=35),"26-35",IF(AND(People!$J1443&gt;=36,People!$J1443&lt;=45),"36-45",IF(AND(People!$J1443&gt;=46,People!$J1443&lt;=55),"46-55",IF(AND(People!$J1443&gt;=56,People!$J1443&lt;=65),"56-65",IF(AND(People!$J1443&gt;=66,People!$J1443&lt;=75),"66-75","ALL"))))))</f>
        <v>26-35</v>
      </c>
      <c r="J1443" t="str">
        <f>Table5[[#This Row],[Kid Home]]</f>
        <v>Yes</v>
      </c>
      <c r="K1443" t="str">
        <f>Table5[[#This Row],[TennHome]]</f>
        <v>No</v>
      </c>
    </row>
    <row r="1444" spans="1:11" ht="16.5" x14ac:dyDescent="0.3">
      <c r="A1444" s="6">
        <f>Table2[[#This Row],[MntWines]]</f>
        <v>26</v>
      </c>
      <c r="B1444" s="6">
        <f>Table2[[#This Row],[MntFruits]]</f>
        <v>2</v>
      </c>
      <c r="C1444" s="6">
        <f>Table2[[#This Row],[MntMeatProducts]]</f>
        <v>19</v>
      </c>
      <c r="D1444" s="6">
        <f>Table2[[#This Row],[MntFishProducts]]</f>
        <v>10</v>
      </c>
      <c r="E1444" s="6">
        <f>Table2[[#This Row],[MntSweetProducts]]</f>
        <v>5</v>
      </c>
      <c r="F1444" s="6">
        <f>Table2[[#This Row],[MntGoldProds]]</f>
        <v>8</v>
      </c>
      <c r="G1444" s="8">
        <f>Table5[[#This Row],[Age]]</f>
        <v>61</v>
      </c>
      <c r="H1444" s="17" t="s">
        <v>31</v>
      </c>
      <c r="I1444" s="16" t="str">
        <f>IF(AND(People!$J1444&gt;=16,People!$J1444&lt;=25),"16-25",IF(AND(People!$J1444&gt;=26,People!$J1444&lt;=35),"26-35",IF(AND(People!$J1444&gt;=36,People!$J1444&lt;=45),"36-45",IF(AND(People!$J1444&gt;=46,People!$J1444&lt;=55),"46-55",IF(AND(People!$J1444&gt;=56,People!$J1444&lt;=65),"56-65",IF(AND(People!$J1444&gt;=66,People!$J1444&lt;=75),"66-75","ALL"))))))</f>
        <v>56-65</v>
      </c>
      <c r="J1444" t="str">
        <f>Table5[[#This Row],[Kid Home]]</f>
        <v>Yes</v>
      </c>
      <c r="K1444" t="str">
        <f>Table5[[#This Row],[TennHome]]</f>
        <v>Yes</v>
      </c>
    </row>
    <row r="1445" spans="1:11" ht="16.5" x14ac:dyDescent="0.3">
      <c r="A1445" s="4">
        <f>Table2[[#This Row],[MntWines]]</f>
        <v>9</v>
      </c>
      <c r="B1445" s="4">
        <f>Table2[[#This Row],[MntFruits]]</f>
        <v>1</v>
      </c>
      <c r="C1445" s="4">
        <f>Table2[[#This Row],[MntMeatProducts]]</f>
        <v>4</v>
      </c>
      <c r="D1445" s="4">
        <f>Table2[[#This Row],[MntFishProducts]]</f>
        <v>3</v>
      </c>
      <c r="E1445" s="4">
        <f>Table2[[#This Row],[MntSweetProducts]]</f>
        <v>2</v>
      </c>
      <c r="F1445" s="4">
        <f>Table2[[#This Row],[MntGoldProds]]</f>
        <v>3</v>
      </c>
      <c r="G1445" s="8">
        <f>Table5[[#This Row],[Age]]</f>
        <v>64</v>
      </c>
      <c r="H1445" s="2" t="s">
        <v>38</v>
      </c>
      <c r="I1445" s="16" t="str">
        <f>IF(AND(People!$J1445&gt;=16,People!$J1445&lt;=25),"16-25",IF(AND(People!$J1445&gt;=26,People!$J1445&lt;=35),"26-35",IF(AND(People!$J1445&gt;=36,People!$J1445&lt;=45),"36-45",IF(AND(People!$J1445&gt;=46,People!$J1445&lt;=55),"46-55",IF(AND(People!$J1445&gt;=56,People!$J1445&lt;=65),"56-65",IF(AND(People!$J1445&gt;=66,People!$J1445&lt;=75),"66-75","ALL"))))))</f>
        <v>56-65</v>
      </c>
      <c r="J1445" t="str">
        <f>Table5[[#This Row],[Kid Home]]</f>
        <v>Yes</v>
      </c>
      <c r="K1445" t="str">
        <f>Table5[[#This Row],[TennHome]]</f>
        <v>Yes</v>
      </c>
    </row>
    <row r="1446" spans="1:11" ht="16.5" x14ac:dyDescent="0.3">
      <c r="A1446" s="6">
        <f>Table2[[#This Row],[MntWines]]</f>
        <v>14</v>
      </c>
      <c r="B1446" s="6">
        <f>Table2[[#This Row],[MntFruits]]</f>
        <v>0</v>
      </c>
      <c r="C1446" s="6">
        <f>Table2[[#This Row],[MntMeatProducts]]</f>
        <v>23</v>
      </c>
      <c r="D1446" s="6">
        <f>Table2[[#This Row],[MntFishProducts]]</f>
        <v>4</v>
      </c>
      <c r="E1446" s="6">
        <f>Table2[[#This Row],[MntSweetProducts]]</f>
        <v>5</v>
      </c>
      <c r="F1446" s="6">
        <f>Table2[[#This Row],[MntGoldProds]]</f>
        <v>19</v>
      </c>
      <c r="G1446" s="8">
        <f>Table5[[#This Row],[Age]]</f>
        <v>33</v>
      </c>
      <c r="H1446" s="17" t="s">
        <v>31</v>
      </c>
      <c r="I1446" s="16" t="str">
        <f>IF(AND(People!$J1446&gt;=16,People!$J1446&lt;=25),"16-25",IF(AND(People!$J1446&gt;=26,People!$J1446&lt;=35),"26-35",IF(AND(People!$J1446&gt;=36,People!$J1446&lt;=45),"36-45",IF(AND(People!$J1446&gt;=46,People!$J1446&lt;=55),"46-55",IF(AND(People!$J1446&gt;=56,People!$J1446&lt;=65),"56-65",IF(AND(People!$J1446&gt;=66,People!$J1446&lt;=75),"66-75","ALL"))))))</f>
        <v>26-35</v>
      </c>
      <c r="J1446" t="str">
        <f>Table5[[#This Row],[Kid Home]]</f>
        <v>Yes</v>
      </c>
      <c r="K1446" t="str">
        <f>Table5[[#This Row],[TennHome]]</f>
        <v>No</v>
      </c>
    </row>
    <row r="1447" spans="1:11" ht="16.5" x14ac:dyDescent="0.3">
      <c r="A1447" s="4">
        <f>Table2[[#This Row],[MntWines]]</f>
        <v>972</v>
      </c>
      <c r="B1447" s="4">
        <f>Table2[[#This Row],[MntFruits]]</f>
        <v>19</v>
      </c>
      <c r="C1447" s="4">
        <f>Table2[[#This Row],[MntMeatProducts]]</f>
        <v>595</v>
      </c>
      <c r="D1447" s="4">
        <f>Table2[[#This Row],[MntFishProducts]]</f>
        <v>180</v>
      </c>
      <c r="E1447" s="4">
        <f>Table2[[#This Row],[MntSweetProducts]]</f>
        <v>26</v>
      </c>
      <c r="F1447" s="4">
        <f>Table2[[#This Row],[MntGoldProds]]</f>
        <v>138</v>
      </c>
      <c r="G1447" s="8">
        <f>Table5[[#This Row],[Age]]</f>
        <v>64</v>
      </c>
      <c r="H1447" s="2" t="s">
        <v>33</v>
      </c>
      <c r="I1447" s="16" t="str">
        <f>IF(AND(People!$J1447&gt;=16,People!$J1447&lt;=25),"16-25",IF(AND(People!$J1447&gt;=26,People!$J1447&lt;=35),"26-35",IF(AND(People!$J1447&gt;=36,People!$J1447&lt;=45),"36-45",IF(AND(People!$J1447&gt;=46,People!$J1447&lt;=55),"46-55",IF(AND(People!$J1447&gt;=56,People!$J1447&lt;=65),"56-65",IF(AND(People!$J1447&gt;=66,People!$J1447&lt;=75),"66-75","ALL"))))))</f>
        <v>56-65</v>
      </c>
      <c r="J1447" t="str">
        <f>Table5[[#This Row],[Kid Home]]</f>
        <v>No</v>
      </c>
      <c r="K1447" t="str">
        <f>Table5[[#This Row],[TennHome]]</f>
        <v>No</v>
      </c>
    </row>
    <row r="1448" spans="1:11" ht="16.5" x14ac:dyDescent="0.3">
      <c r="A1448" s="6">
        <f>Table2[[#This Row],[MntWines]]</f>
        <v>966</v>
      </c>
      <c r="B1448" s="6">
        <f>Table2[[#This Row],[MntFruits]]</f>
        <v>168</v>
      </c>
      <c r="C1448" s="6">
        <f>Table2[[#This Row],[MntMeatProducts]]</f>
        <v>672</v>
      </c>
      <c r="D1448" s="6">
        <f>Table2[[#This Row],[MntFishProducts]]</f>
        <v>246</v>
      </c>
      <c r="E1448" s="6">
        <f>Table2[[#This Row],[MntSweetProducts]]</f>
        <v>105</v>
      </c>
      <c r="F1448" s="6">
        <f>Table2[[#This Row],[MntGoldProds]]</f>
        <v>126</v>
      </c>
      <c r="G1448" s="8">
        <f>Table5[[#This Row],[Age]]</f>
        <v>67</v>
      </c>
      <c r="H1448" s="17" t="s">
        <v>33</v>
      </c>
      <c r="I1448" s="16" t="str">
        <f>IF(AND(People!$J1448&gt;=16,People!$J1448&lt;=25),"16-25",IF(AND(People!$J1448&gt;=26,People!$J1448&lt;=35),"26-35",IF(AND(People!$J1448&gt;=36,People!$J1448&lt;=45),"36-45",IF(AND(People!$J1448&gt;=46,People!$J1448&lt;=55),"46-55",IF(AND(People!$J1448&gt;=56,People!$J1448&lt;=65),"56-65",IF(AND(People!$J1448&gt;=66,People!$J1448&lt;=75),"66-75","ALL"))))))</f>
        <v>66-75</v>
      </c>
      <c r="J1448" t="str">
        <f>Table5[[#This Row],[Kid Home]]</f>
        <v>No</v>
      </c>
      <c r="K1448" t="str">
        <f>Table5[[#This Row],[TennHome]]</f>
        <v>No</v>
      </c>
    </row>
    <row r="1449" spans="1:11" ht="16.5" x14ac:dyDescent="0.3">
      <c r="A1449" s="4">
        <f>Table2[[#This Row],[MntWines]]</f>
        <v>99</v>
      </c>
      <c r="B1449" s="4">
        <f>Table2[[#This Row],[MntFruits]]</f>
        <v>27</v>
      </c>
      <c r="C1449" s="4">
        <f>Table2[[#This Row],[MntMeatProducts]]</f>
        <v>102</v>
      </c>
      <c r="D1449" s="4">
        <f>Table2[[#This Row],[MntFishProducts]]</f>
        <v>28</v>
      </c>
      <c r="E1449" s="4">
        <f>Table2[[#This Row],[MntSweetProducts]]</f>
        <v>48</v>
      </c>
      <c r="F1449" s="4">
        <f>Table2[[#This Row],[MntGoldProds]]</f>
        <v>6</v>
      </c>
      <c r="G1449" s="8">
        <f>Table5[[#This Row],[Age]]</f>
        <v>55</v>
      </c>
      <c r="H1449" s="2" t="s">
        <v>33</v>
      </c>
      <c r="I1449" s="16" t="str">
        <f>IF(AND(People!$J1449&gt;=16,People!$J1449&lt;=25),"16-25",IF(AND(People!$J1449&gt;=26,People!$J1449&lt;=35),"26-35",IF(AND(People!$J1449&gt;=36,People!$J1449&lt;=45),"36-45",IF(AND(People!$J1449&gt;=46,People!$J1449&lt;=55),"46-55",IF(AND(People!$J1449&gt;=56,People!$J1449&lt;=65),"56-65",IF(AND(People!$J1449&gt;=66,People!$J1449&lt;=75),"66-75","ALL"))))))</f>
        <v>46-55</v>
      </c>
      <c r="J1449" t="str">
        <f>Table5[[#This Row],[Kid Home]]</f>
        <v>No</v>
      </c>
      <c r="K1449" t="str">
        <f>Table5[[#This Row],[TennHome]]</f>
        <v>No</v>
      </c>
    </row>
    <row r="1450" spans="1:11" ht="16.5" x14ac:dyDescent="0.3">
      <c r="A1450" s="6">
        <f>Table2[[#This Row],[MntWines]]</f>
        <v>482</v>
      </c>
      <c r="B1450" s="6">
        <f>Table2[[#This Row],[MntFruits]]</f>
        <v>35</v>
      </c>
      <c r="C1450" s="6">
        <f>Table2[[#This Row],[MntMeatProducts]]</f>
        <v>553</v>
      </c>
      <c r="D1450" s="6">
        <f>Table2[[#This Row],[MntFishProducts]]</f>
        <v>72</v>
      </c>
      <c r="E1450" s="6">
        <f>Table2[[#This Row],[MntSweetProducts]]</f>
        <v>160</v>
      </c>
      <c r="F1450" s="6">
        <f>Table2[[#This Row],[MntGoldProds]]</f>
        <v>17</v>
      </c>
      <c r="G1450" s="8">
        <f>Table5[[#This Row],[Age]]</f>
        <v>41</v>
      </c>
      <c r="H1450" s="17" t="s">
        <v>31</v>
      </c>
      <c r="I1450" s="16" t="str">
        <f>IF(AND(People!$J1450&gt;=16,People!$J1450&lt;=25),"16-25",IF(AND(People!$J1450&gt;=26,People!$J1450&lt;=35),"26-35",IF(AND(People!$J1450&gt;=36,People!$J1450&lt;=45),"36-45",IF(AND(People!$J1450&gt;=46,People!$J1450&lt;=55),"46-55",IF(AND(People!$J1450&gt;=56,People!$J1450&lt;=65),"56-65",IF(AND(People!$J1450&gt;=66,People!$J1450&lt;=75),"66-75","ALL"))))))</f>
        <v>36-45</v>
      </c>
      <c r="J1450" t="str">
        <f>Table5[[#This Row],[Kid Home]]</f>
        <v>No</v>
      </c>
      <c r="K1450" t="str">
        <f>Table5[[#This Row],[TennHome]]</f>
        <v>No</v>
      </c>
    </row>
    <row r="1451" spans="1:11" ht="16.5" x14ac:dyDescent="0.3">
      <c r="A1451" s="4">
        <f>Table2[[#This Row],[MntWines]]</f>
        <v>714</v>
      </c>
      <c r="B1451" s="4">
        <f>Table2[[#This Row],[MntFruits]]</f>
        <v>8</v>
      </c>
      <c r="C1451" s="4">
        <f>Table2[[#This Row],[MntMeatProducts]]</f>
        <v>99</v>
      </c>
      <c r="D1451" s="4">
        <f>Table2[[#This Row],[MntFishProducts]]</f>
        <v>11</v>
      </c>
      <c r="E1451" s="4">
        <f>Table2[[#This Row],[MntSweetProducts]]</f>
        <v>0</v>
      </c>
      <c r="F1451" s="4">
        <f>Table2[[#This Row],[MntGoldProds]]</f>
        <v>47</v>
      </c>
      <c r="G1451" s="8">
        <f>Table5[[#This Row],[Age]]</f>
        <v>55</v>
      </c>
      <c r="H1451" s="2" t="s">
        <v>31</v>
      </c>
      <c r="I1451" s="16" t="str">
        <f>IF(AND(People!$J1451&gt;=16,People!$J1451&lt;=25),"16-25",IF(AND(People!$J1451&gt;=26,People!$J1451&lt;=35),"26-35",IF(AND(People!$J1451&gt;=36,People!$J1451&lt;=45),"36-45",IF(AND(People!$J1451&gt;=46,People!$J1451&lt;=55),"46-55",IF(AND(People!$J1451&gt;=56,People!$J1451&lt;=65),"56-65",IF(AND(People!$J1451&gt;=66,People!$J1451&lt;=75),"66-75","ALL"))))))</f>
        <v>46-55</v>
      </c>
      <c r="J1451" t="str">
        <f>Table5[[#This Row],[Kid Home]]</f>
        <v>No</v>
      </c>
      <c r="K1451" t="str">
        <f>Table5[[#This Row],[TennHome]]</f>
        <v>Yes</v>
      </c>
    </row>
    <row r="1452" spans="1:11" ht="16.5" x14ac:dyDescent="0.3">
      <c r="A1452" s="6">
        <f>Table2[[#This Row],[MntWines]]</f>
        <v>587</v>
      </c>
      <c r="B1452" s="6">
        <f>Table2[[#This Row],[MntFruits]]</f>
        <v>54</v>
      </c>
      <c r="C1452" s="6">
        <f>Table2[[#This Row],[MntMeatProducts]]</f>
        <v>348</v>
      </c>
      <c r="D1452" s="6">
        <f>Table2[[#This Row],[MntFishProducts]]</f>
        <v>71</v>
      </c>
      <c r="E1452" s="6">
        <f>Table2[[#This Row],[MntSweetProducts]]</f>
        <v>54</v>
      </c>
      <c r="F1452" s="6">
        <f>Table2[[#This Row],[MntGoldProds]]</f>
        <v>130</v>
      </c>
      <c r="G1452" s="8">
        <f>Table5[[#This Row],[Age]]</f>
        <v>31</v>
      </c>
      <c r="H1452" s="17" t="s">
        <v>31</v>
      </c>
      <c r="I1452" s="16" t="str">
        <f>IF(AND(People!$J1452&gt;=16,People!$J1452&lt;=25),"16-25",IF(AND(People!$J1452&gt;=26,People!$J1452&lt;=35),"26-35",IF(AND(People!$J1452&gt;=36,People!$J1452&lt;=45),"36-45",IF(AND(People!$J1452&gt;=46,People!$J1452&lt;=55),"46-55",IF(AND(People!$J1452&gt;=56,People!$J1452&lt;=65),"56-65",IF(AND(People!$J1452&gt;=66,People!$J1452&lt;=75),"66-75","ALL"))))))</f>
        <v>26-35</v>
      </c>
      <c r="J1452" t="str">
        <f>Table5[[#This Row],[Kid Home]]</f>
        <v>No</v>
      </c>
      <c r="K1452" t="str">
        <f>Table5[[#This Row],[TennHome]]</f>
        <v>No</v>
      </c>
    </row>
    <row r="1453" spans="1:11" ht="16.5" x14ac:dyDescent="0.3">
      <c r="A1453" s="4">
        <f>Table2[[#This Row],[MntWines]]</f>
        <v>399</v>
      </c>
      <c r="B1453" s="4">
        <f>Table2[[#This Row],[MntFruits]]</f>
        <v>27</v>
      </c>
      <c r="C1453" s="4">
        <f>Table2[[#This Row],[MntMeatProducts]]</f>
        <v>159</v>
      </c>
      <c r="D1453" s="4">
        <f>Table2[[#This Row],[MntFishProducts]]</f>
        <v>58</v>
      </c>
      <c r="E1453" s="4">
        <f>Table2[[#This Row],[MntSweetProducts]]</f>
        <v>8</v>
      </c>
      <c r="F1453" s="4">
        <f>Table2[[#This Row],[MntGoldProds]]</f>
        <v>39</v>
      </c>
      <c r="G1453" s="8">
        <f>Table5[[#This Row],[Age]]</f>
        <v>41</v>
      </c>
      <c r="H1453" s="2" t="s">
        <v>33</v>
      </c>
      <c r="I1453" s="16" t="str">
        <f>IF(AND(People!$J1453&gt;=16,People!$J1453&lt;=25),"16-25",IF(AND(People!$J1453&gt;=26,People!$J1453&lt;=35),"26-35",IF(AND(People!$J1453&gt;=36,People!$J1453&lt;=45),"36-45",IF(AND(People!$J1453&gt;=46,People!$J1453&lt;=55),"46-55",IF(AND(People!$J1453&gt;=56,People!$J1453&lt;=65),"56-65",IF(AND(People!$J1453&gt;=66,People!$J1453&lt;=75),"66-75","ALL"))))))</f>
        <v>36-45</v>
      </c>
      <c r="J1453" t="str">
        <f>Table5[[#This Row],[Kid Home]]</f>
        <v>No</v>
      </c>
      <c r="K1453" t="str">
        <f>Table5[[#This Row],[TennHome]]</f>
        <v>Yes</v>
      </c>
    </row>
    <row r="1454" spans="1:11" ht="16.5" x14ac:dyDescent="0.3">
      <c r="A1454" s="6">
        <f>Table2[[#This Row],[MntWines]]</f>
        <v>56</v>
      </c>
      <c r="B1454" s="6">
        <f>Table2[[#This Row],[MntFruits]]</f>
        <v>10</v>
      </c>
      <c r="C1454" s="6">
        <f>Table2[[#This Row],[MntMeatProducts]]</f>
        <v>92</v>
      </c>
      <c r="D1454" s="6">
        <f>Table2[[#This Row],[MntFishProducts]]</f>
        <v>19</v>
      </c>
      <c r="E1454" s="6">
        <f>Table2[[#This Row],[MntSweetProducts]]</f>
        <v>7</v>
      </c>
      <c r="F1454" s="6">
        <f>Table2[[#This Row],[MntGoldProds]]</f>
        <v>25</v>
      </c>
      <c r="G1454" s="8">
        <f>Table5[[#This Row],[Age]]</f>
        <v>41</v>
      </c>
      <c r="H1454" s="17" t="s">
        <v>30</v>
      </c>
      <c r="I1454" s="16" t="str">
        <f>IF(AND(People!$J1454&gt;=16,People!$J1454&lt;=25),"16-25",IF(AND(People!$J1454&gt;=26,People!$J1454&lt;=35),"26-35",IF(AND(People!$J1454&gt;=36,People!$J1454&lt;=45),"36-45",IF(AND(People!$J1454&gt;=46,People!$J1454&lt;=55),"46-55",IF(AND(People!$J1454&gt;=56,People!$J1454&lt;=65),"56-65",IF(AND(People!$J1454&gt;=66,People!$J1454&lt;=75),"66-75","ALL"))))))</f>
        <v>36-45</v>
      </c>
      <c r="J1454" t="str">
        <f>Table5[[#This Row],[Kid Home]]</f>
        <v>Yes</v>
      </c>
      <c r="K1454" t="str">
        <f>Table5[[#This Row],[TennHome]]</f>
        <v>No</v>
      </c>
    </row>
    <row r="1455" spans="1:11" ht="16.5" x14ac:dyDescent="0.3">
      <c r="A1455" s="4">
        <f>Table2[[#This Row],[MntWines]]</f>
        <v>227</v>
      </c>
      <c r="B1455" s="4">
        <f>Table2[[#This Row],[MntFruits]]</f>
        <v>151</v>
      </c>
      <c r="C1455" s="4">
        <f>Table2[[#This Row],[MntMeatProducts]]</f>
        <v>573</v>
      </c>
      <c r="D1455" s="4">
        <f>Table2[[#This Row],[MntFishProducts]]</f>
        <v>98</v>
      </c>
      <c r="E1455" s="4">
        <f>Table2[[#This Row],[MntSweetProducts]]</f>
        <v>54</v>
      </c>
      <c r="F1455" s="4">
        <f>Table2[[#This Row],[MntGoldProds]]</f>
        <v>31</v>
      </c>
      <c r="G1455" s="8">
        <f>Table5[[#This Row],[Age]]</f>
        <v>49</v>
      </c>
      <c r="H1455" s="2" t="s">
        <v>30</v>
      </c>
      <c r="I1455" s="16" t="str">
        <f>IF(AND(People!$J1455&gt;=16,People!$J1455&lt;=25),"16-25",IF(AND(People!$J1455&gt;=26,People!$J1455&lt;=35),"26-35",IF(AND(People!$J1455&gt;=36,People!$J1455&lt;=45),"36-45",IF(AND(People!$J1455&gt;=46,People!$J1455&lt;=55),"46-55",IF(AND(People!$J1455&gt;=56,People!$J1455&lt;=65),"56-65",IF(AND(People!$J1455&gt;=66,People!$J1455&lt;=75),"66-75","ALL"))))))</f>
        <v>46-55</v>
      </c>
      <c r="J1455" t="str">
        <f>Table5[[#This Row],[Kid Home]]</f>
        <v>No</v>
      </c>
      <c r="K1455" t="str">
        <f>Table5[[#This Row],[TennHome]]</f>
        <v>No</v>
      </c>
    </row>
    <row r="1456" spans="1:11" ht="16.5" x14ac:dyDescent="0.3">
      <c r="A1456" s="6">
        <f>Table2[[#This Row],[MntWines]]</f>
        <v>703</v>
      </c>
      <c r="B1456" s="6">
        <f>Table2[[#This Row],[MntFruits]]</f>
        <v>102</v>
      </c>
      <c r="C1456" s="6">
        <f>Table2[[#This Row],[MntMeatProducts]]</f>
        <v>601</v>
      </c>
      <c r="D1456" s="6">
        <f>Table2[[#This Row],[MntFishProducts]]</f>
        <v>0</v>
      </c>
      <c r="E1456" s="6">
        <f>Table2[[#This Row],[MntSweetProducts]]</f>
        <v>58</v>
      </c>
      <c r="F1456" s="6">
        <f>Table2[[#This Row],[MntGoldProds]]</f>
        <v>43</v>
      </c>
      <c r="G1456" s="8">
        <f>Table5[[#This Row],[Age]]</f>
        <v>60</v>
      </c>
      <c r="H1456" s="17" t="s">
        <v>31</v>
      </c>
      <c r="I1456" s="16" t="str">
        <f>IF(AND(People!$J1456&gt;=16,People!$J1456&lt;=25),"16-25",IF(AND(People!$J1456&gt;=26,People!$J1456&lt;=35),"26-35",IF(AND(People!$J1456&gt;=36,People!$J1456&lt;=45),"36-45",IF(AND(People!$J1456&gt;=46,People!$J1456&lt;=55),"46-55",IF(AND(People!$J1456&gt;=56,People!$J1456&lt;=65),"56-65",IF(AND(People!$J1456&gt;=66,People!$J1456&lt;=75),"66-75","ALL"))))))</f>
        <v>56-65</v>
      </c>
      <c r="J1456" t="str">
        <f>Table5[[#This Row],[Kid Home]]</f>
        <v>No</v>
      </c>
      <c r="K1456" t="str">
        <f>Table5[[#This Row],[TennHome]]</f>
        <v>No</v>
      </c>
    </row>
    <row r="1457" spans="1:11" ht="16.5" x14ac:dyDescent="0.3">
      <c r="A1457" s="4">
        <f>Table2[[#This Row],[MntWines]]</f>
        <v>37</v>
      </c>
      <c r="B1457" s="4">
        <f>Table2[[#This Row],[MntFruits]]</f>
        <v>0</v>
      </c>
      <c r="C1457" s="4">
        <f>Table2[[#This Row],[MntMeatProducts]]</f>
        <v>17</v>
      </c>
      <c r="D1457" s="4">
        <f>Table2[[#This Row],[MntFishProducts]]</f>
        <v>0</v>
      </c>
      <c r="E1457" s="4">
        <f>Table2[[#This Row],[MntSweetProducts]]</f>
        <v>0</v>
      </c>
      <c r="F1457" s="4">
        <f>Table2[[#This Row],[MntGoldProds]]</f>
        <v>3</v>
      </c>
      <c r="G1457" s="8">
        <f>Table5[[#This Row],[Age]]</f>
        <v>46</v>
      </c>
      <c r="H1457" s="2" t="s">
        <v>31</v>
      </c>
      <c r="I1457" s="16" t="str">
        <f>IF(AND(People!$J1457&gt;=16,People!$J1457&lt;=25),"16-25",IF(AND(People!$J1457&gt;=26,People!$J1457&lt;=35),"26-35",IF(AND(People!$J1457&gt;=36,People!$J1457&lt;=45),"36-45",IF(AND(People!$J1457&gt;=46,People!$J1457&lt;=55),"46-55",IF(AND(People!$J1457&gt;=56,People!$J1457&lt;=65),"56-65",IF(AND(People!$J1457&gt;=66,People!$J1457&lt;=75),"66-75","ALL"))))))</f>
        <v>46-55</v>
      </c>
      <c r="J1457" t="str">
        <f>Table5[[#This Row],[Kid Home]]</f>
        <v>Yes</v>
      </c>
      <c r="K1457" t="str">
        <f>Table5[[#This Row],[TennHome]]</f>
        <v>No</v>
      </c>
    </row>
    <row r="1458" spans="1:11" ht="16.5" x14ac:dyDescent="0.3">
      <c r="A1458" s="6">
        <f>Table2[[#This Row],[MntWines]]</f>
        <v>167</v>
      </c>
      <c r="B1458" s="6">
        <f>Table2[[#This Row],[MntFruits]]</f>
        <v>13</v>
      </c>
      <c r="C1458" s="6">
        <f>Table2[[#This Row],[MntMeatProducts]]</f>
        <v>180</v>
      </c>
      <c r="D1458" s="6">
        <f>Table2[[#This Row],[MntFishProducts]]</f>
        <v>86</v>
      </c>
      <c r="E1458" s="6">
        <f>Table2[[#This Row],[MntSweetProducts]]</f>
        <v>13</v>
      </c>
      <c r="F1458" s="6">
        <f>Table2[[#This Row],[MntGoldProds]]</f>
        <v>70</v>
      </c>
      <c r="G1458" s="8">
        <f>Table5[[#This Row],[Age]]</f>
        <v>47</v>
      </c>
      <c r="H1458" s="17" t="s">
        <v>35</v>
      </c>
      <c r="I1458" s="16" t="str">
        <f>IF(AND(People!$J1458&gt;=16,People!$J1458&lt;=25),"16-25",IF(AND(People!$J1458&gt;=26,People!$J1458&lt;=35),"26-35",IF(AND(People!$J1458&gt;=36,People!$J1458&lt;=45),"36-45",IF(AND(People!$J1458&gt;=46,People!$J1458&lt;=55),"46-55",IF(AND(People!$J1458&gt;=56,People!$J1458&lt;=65),"56-65",IF(AND(People!$J1458&gt;=66,People!$J1458&lt;=75),"66-75","ALL"))))))</f>
        <v>46-55</v>
      </c>
      <c r="J1458" t="str">
        <f>Table5[[#This Row],[Kid Home]]</f>
        <v>No</v>
      </c>
      <c r="K1458" t="str">
        <f>Table5[[#This Row],[TennHome]]</f>
        <v>No</v>
      </c>
    </row>
    <row r="1459" spans="1:11" ht="16.5" x14ac:dyDescent="0.3">
      <c r="A1459" s="4">
        <f>Table2[[#This Row],[MntWines]]</f>
        <v>458</v>
      </c>
      <c r="B1459" s="4">
        <f>Table2[[#This Row],[MntFruits]]</f>
        <v>81</v>
      </c>
      <c r="C1459" s="4">
        <f>Table2[[#This Row],[MntMeatProducts]]</f>
        <v>356</v>
      </c>
      <c r="D1459" s="4">
        <f>Table2[[#This Row],[MntFishProducts]]</f>
        <v>106</v>
      </c>
      <c r="E1459" s="4">
        <f>Table2[[#This Row],[MntSweetProducts]]</f>
        <v>50</v>
      </c>
      <c r="F1459" s="4">
        <f>Table2[[#This Row],[MntGoldProds]]</f>
        <v>40</v>
      </c>
      <c r="G1459" s="8">
        <f>Table5[[#This Row],[Age]]</f>
        <v>45</v>
      </c>
      <c r="H1459" s="2" t="s">
        <v>31</v>
      </c>
      <c r="I1459" s="16" t="str">
        <f>IF(AND(People!$J1459&gt;=16,People!$J1459&lt;=25),"16-25",IF(AND(People!$J1459&gt;=26,People!$J1459&lt;=35),"26-35",IF(AND(People!$J1459&gt;=36,People!$J1459&lt;=45),"36-45",IF(AND(People!$J1459&gt;=46,People!$J1459&lt;=55),"46-55",IF(AND(People!$J1459&gt;=56,People!$J1459&lt;=65),"56-65",IF(AND(People!$J1459&gt;=66,People!$J1459&lt;=75),"66-75","ALL"))))))</f>
        <v>36-45</v>
      </c>
      <c r="J1459" t="str">
        <f>Table5[[#This Row],[Kid Home]]</f>
        <v>No</v>
      </c>
      <c r="K1459" t="str">
        <f>Table5[[#This Row],[TennHome]]</f>
        <v>No</v>
      </c>
    </row>
    <row r="1460" spans="1:11" ht="16.5" x14ac:dyDescent="0.3">
      <c r="A1460" s="6">
        <f>Table2[[#This Row],[MntWines]]</f>
        <v>91</v>
      </c>
      <c r="B1460" s="6">
        <f>Table2[[#This Row],[MntFruits]]</f>
        <v>3</v>
      </c>
      <c r="C1460" s="6">
        <f>Table2[[#This Row],[MntMeatProducts]]</f>
        <v>52</v>
      </c>
      <c r="D1460" s="6">
        <f>Table2[[#This Row],[MntFishProducts]]</f>
        <v>2</v>
      </c>
      <c r="E1460" s="6">
        <f>Table2[[#This Row],[MntSweetProducts]]</f>
        <v>1</v>
      </c>
      <c r="F1460" s="6">
        <f>Table2[[#This Row],[MntGoldProds]]</f>
        <v>31</v>
      </c>
      <c r="G1460" s="8">
        <f>Table5[[#This Row],[Age]]</f>
        <v>41</v>
      </c>
      <c r="H1460" s="17" t="s">
        <v>30</v>
      </c>
      <c r="I1460" s="16" t="str">
        <f>IF(AND(People!$J1460&gt;=16,People!$J1460&lt;=25),"16-25",IF(AND(People!$J1460&gt;=26,People!$J1460&lt;=35),"26-35",IF(AND(People!$J1460&gt;=36,People!$J1460&lt;=45),"36-45",IF(AND(People!$J1460&gt;=46,People!$J1460&lt;=55),"46-55",IF(AND(People!$J1460&gt;=56,People!$J1460&lt;=65),"56-65",IF(AND(People!$J1460&gt;=66,People!$J1460&lt;=75),"66-75","ALL"))))))</f>
        <v>36-45</v>
      </c>
      <c r="J1460" t="str">
        <f>Table5[[#This Row],[Kid Home]]</f>
        <v>No</v>
      </c>
      <c r="K1460" t="str">
        <f>Table5[[#This Row],[TennHome]]</f>
        <v>Yes</v>
      </c>
    </row>
    <row r="1461" spans="1:11" ht="16.5" x14ac:dyDescent="0.3">
      <c r="A1461" s="4">
        <f>Table2[[#This Row],[MntWines]]</f>
        <v>15</v>
      </c>
      <c r="B1461" s="4">
        <f>Table2[[#This Row],[MntFruits]]</f>
        <v>8</v>
      </c>
      <c r="C1461" s="4">
        <f>Table2[[#This Row],[MntMeatProducts]]</f>
        <v>16</v>
      </c>
      <c r="D1461" s="4">
        <f>Table2[[#This Row],[MntFishProducts]]</f>
        <v>11</v>
      </c>
      <c r="E1461" s="4">
        <f>Table2[[#This Row],[MntSweetProducts]]</f>
        <v>5</v>
      </c>
      <c r="F1461" s="4">
        <f>Table2[[#This Row],[MntGoldProds]]</f>
        <v>22</v>
      </c>
      <c r="G1461" s="8">
        <f>Table5[[#This Row],[Age]]</f>
        <v>41</v>
      </c>
      <c r="H1461" s="2" t="s">
        <v>33</v>
      </c>
      <c r="I1461" s="16" t="str">
        <f>IF(AND(People!$J1461&gt;=16,People!$J1461&lt;=25),"16-25",IF(AND(People!$J1461&gt;=26,People!$J1461&lt;=35),"26-35",IF(AND(People!$J1461&gt;=36,People!$J1461&lt;=45),"36-45",IF(AND(People!$J1461&gt;=46,People!$J1461&lt;=55),"46-55",IF(AND(People!$J1461&gt;=56,People!$J1461&lt;=65),"56-65",IF(AND(People!$J1461&gt;=66,People!$J1461&lt;=75),"66-75","ALL"))))))</f>
        <v>36-45</v>
      </c>
      <c r="J1461" t="str">
        <f>Table5[[#This Row],[Kid Home]]</f>
        <v>Yes</v>
      </c>
      <c r="K1461" t="str">
        <f>Table5[[#This Row],[TennHome]]</f>
        <v>Yes</v>
      </c>
    </row>
    <row r="1462" spans="1:11" ht="16.5" x14ac:dyDescent="0.3">
      <c r="A1462" s="6">
        <f>Table2[[#This Row],[MntWines]]</f>
        <v>1302</v>
      </c>
      <c r="B1462" s="6">
        <f>Table2[[#This Row],[MntFruits]]</f>
        <v>68</v>
      </c>
      <c r="C1462" s="6">
        <f>Table2[[#This Row],[MntMeatProducts]]</f>
        <v>731</v>
      </c>
      <c r="D1462" s="6">
        <f>Table2[[#This Row],[MntFishProducts]]</f>
        <v>89</v>
      </c>
      <c r="E1462" s="6">
        <f>Table2[[#This Row],[MntSweetProducts]]</f>
        <v>114</v>
      </c>
      <c r="F1462" s="6">
        <f>Table2[[#This Row],[MntGoldProds]]</f>
        <v>45</v>
      </c>
      <c r="G1462" s="8">
        <f>Table5[[#This Row],[Age]]</f>
        <v>44</v>
      </c>
      <c r="H1462" s="17" t="s">
        <v>38</v>
      </c>
      <c r="I1462" s="16" t="str">
        <f>IF(AND(People!$J1462&gt;=16,People!$J1462&lt;=25),"16-25",IF(AND(People!$J1462&gt;=26,People!$J1462&lt;=35),"26-35",IF(AND(People!$J1462&gt;=36,People!$J1462&lt;=45),"36-45",IF(AND(People!$J1462&gt;=46,People!$J1462&lt;=55),"46-55",IF(AND(People!$J1462&gt;=56,People!$J1462&lt;=65),"56-65",IF(AND(People!$J1462&gt;=66,People!$J1462&lt;=75),"66-75","ALL"))))))</f>
        <v>36-45</v>
      </c>
      <c r="J1462" t="str">
        <f>Table5[[#This Row],[Kid Home]]</f>
        <v>No</v>
      </c>
      <c r="K1462" t="str">
        <f>Table5[[#This Row],[TennHome]]</f>
        <v>No</v>
      </c>
    </row>
    <row r="1463" spans="1:11" ht="16.5" x14ac:dyDescent="0.3">
      <c r="A1463" s="4">
        <f>Table2[[#This Row],[MntWines]]</f>
        <v>153</v>
      </c>
      <c r="B1463" s="4">
        <f>Table2[[#This Row],[MntFruits]]</f>
        <v>64</v>
      </c>
      <c r="C1463" s="4">
        <f>Table2[[#This Row],[MntMeatProducts]]</f>
        <v>123</v>
      </c>
      <c r="D1463" s="4">
        <f>Table2[[#This Row],[MntFishProducts]]</f>
        <v>116</v>
      </c>
      <c r="E1463" s="4">
        <f>Table2[[#This Row],[MntSweetProducts]]</f>
        <v>64</v>
      </c>
      <c r="F1463" s="4">
        <f>Table2[[#This Row],[MntGoldProds]]</f>
        <v>14</v>
      </c>
      <c r="G1463" s="8">
        <f>Table5[[#This Row],[Age]]</f>
        <v>38</v>
      </c>
      <c r="H1463" s="2" t="s">
        <v>31</v>
      </c>
      <c r="I1463" s="16" t="str">
        <f>IF(AND(People!$J1463&gt;=16,People!$J1463&lt;=25),"16-25",IF(AND(People!$J1463&gt;=26,People!$J1463&lt;=35),"26-35",IF(AND(People!$J1463&gt;=36,People!$J1463&lt;=45),"36-45",IF(AND(People!$J1463&gt;=46,People!$J1463&lt;=55),"46-55",IF(AND(People!$J1463&gt;=56,People!$J1463&lt;=65),"56-65",IF(AND(People!$J1463&gt;=66,People!$J1463&lt;=75),"66-75","ALL"))))))</f>
        <v>36-45</v>
      </c>
      <c r="J1463" t="str">
        <f>Table5[[#This Row],[Kid Home]]</f>
        <v>No</v>
      </c>
      <c r="K1463" t="str">
        <f>Table5[[#This Row],[TennHome]]</f>
        <v>No</v>
      </c>
    </row>
    <row r="1464" spans="1:11" ht="16.5" x14ac:dyDescent="0.3">
      <c r="A1464" s="6">
        <f>Table2[[#This Row],[MntWines]]</f>
        <v>508</v>
      </c>
      <c r="B1464" s="6">
        <f>Table2[[#This Row],[MntFruits]]</f>
        <v>5</v>
      </c>
      <c r="C1464" s="6">
        <f>Table2[[#This Row],[MntMeatProducts]]</f>
        <v>21</v>
      </c>
      <c r="D1464" s="6">
        <f>Table2[[#This Row],[MntFishProducts]]</f>
        <v>7</v>
      </c>
      <c r="E1464" s="6">
        <f>Table2[[#This Row],[MntSweetProducts]]</f>
        <v>5</v>
      </c>
      <c r="F1464" s="6">
        <f>Table2[[#This Row],[MntGoldProds]]</f>
        <v>10</v>
      </c>
      <c r="G1464" s="8">
        <f>Table5[[#This Row],[Age]]</f>
        <v>64</v>
      </c>
      <c r="H1464" s="17" t="s">
        <v>31</v>
      </c>
      <c r="I1464" s="16" t="str">
        <f>IF(AND(People!$J1464&gt;=16,People!$J1464&lt;=25),"16-25",IF(AND(People!$J1464&gt;=26,People!$J1464&lt;=35),"26-35",IF(AND(People!$J1464&gt;=36,People!$J1464&lt;=45),"36-45",IF(AND(People!$J1464&gt;=46,People!$J1464&lt;=55),"46-55",IF(AND(People!$J1464&gt;=56,People!$J1464&lt;=65),"56-65",IF(AND(People!$J1464&gt;=66,People!$J1464&lt;=75),"66-75","ALL"))))))</f>
        <v>56-65</v>
      </c>
      <c r="J1464" t="str">
        <f>Table5[[#This Row],[Kid Home]]</f>
        <v>No</v>
      </c>
      <c r="K1464" t="str">
        <f>Table5[[#This Row],[TennHome]]</f>
        <v>Yes</v>
      </c>
    </row>
    <row r="1465" spans="1:11" ht="16.5" x14ac:dyDescent="0.3">
      <c r="A1465" s="4">
        <f>Table2[[#This Row],[MntWines]]</f>
        <v>290</v>
      </c>
      <c r="B1465" s="4">
        <f>Table2[[#This Row],[MntFruits]]</f>
        <v>59</v>
      </c>
      <c r="C1465" s="4">
        <f>Table2[[#This Row],[MntMeatProducts]]</f>
        <v>177</v>
      </c>
      <c r="D1465" s="4">
        <f>Table2[[#This Row],[MntFishProducts]]</f>
        <v>77</v>
      </c>
      <c r="E1465" s="4">
        <f>Table2[[#This Row],[MntSweetProducts]]</f>
        <v>5</v>
      </c>
      <c r="F1465" s="4">
        <f>Table2[[#This Row],[MntGoldProds]]</f>
        <v>29</v>
      </c>
      <c r="G1465" s="8">
        <f>Table5[[#This Row],[Age]]</f>
        <v>54</v>
      </c>
      <c r="H1465" s="2" t="s">
        <v>31</v>
      </c>
      <c r="I1465" s="16" t="str">
        <f>IF(AND(People!$J1465&gt;=16,People!$J1465&lt;=25),"16-25",IF(AND(People!$J1465&gt;=26,People!$J1465&lt;=35),"26-35",IF(AND(People!$J1465&gt;=36,People!$J1465&lt;=45),"36-45",IF(AND(People!$J1465&gt;=46,People!$J1465&lt;=55),"46-55",IF(AND(People!$J1465&gt;=56,People!$J1465&lt;=65),"56-65",IF(AND(People!$J1465&gt;=66,People!$J1465&lt;=75),"66-75","ALL"))))))</f>
        <v>46-55</v>
      </c>
      <c r="J1465" t="str">
        <f>Table5[[#This Row],[Kid Home]]</f>
        <v>No</v>
      </c>
      <c r="K1465" t="str">
        <f>Table5[[#This Row],[TennHome]]</f>
        <v>Yes</v>
      </c>
    </row>
    <row r="1466" spans="1:11" ht="16.5" x14ac:dyDescent="0.3">
      <c r="A1466" s="6">
        <f>Table2[[#This Row],[MntWines]]</f>
        <v>38</v>
      </c>
      <c r="B1466" s="6">
        <f>Table2[[#This Row],[MntFruits]]</f>
        <v>0</v>
      </c>
      <c r="C1466" s="6">
        <f>Table2[[#This Row],[MntMeatProducts]]</f>
        <v>2</v>
      </c>
      <c r="D1466" s="6">
        <f>Table2[[#This Row],[MntFishProducts]]</f>
        <v>0</v>
      </c>
      <c r="E1466" s="6">
        <f>Table2[[#This Row],[MntSweetProducts]]</f>
        <v>0</v>
      </c>
      <c r="F1466" s="6">
        <f>Table2[[#This Row],[MntGoldProds]]</f>
        <v>6</v>
      </c>
      <c r="G1466" s="8">
        <f>Table5[[#This Row],[Age]]</f>
        <v>59</v>
      </c>
      <c r="H1466" s="17" t="s">
        <v>33</v>
      </c>
      <c r="I1466" s="16" t="str">
        <f>IF(AND(People!$J1466&gt;=16,People!$J1466&lt;=25),"16-25",IF(AND(People!$J1466&gt;=26,People!$J1466&lt;=35),"26-35",IF(AND(People!$J1466&gt;=36,People!$J1466&lt;=45),"36-45",IF(AND(People!$J1466&gt;=46,People!$J1466&lt;=55),"46-55",IF(AND(People!$J1466&gt;=56,People!$J1466&lt;=65),"56-65",IF(AND(People!$J1466&gt;=66,People!$J1466&lt;=75),"66-75","ALL"))))))</f>
        <v>56-65</v>
      </c>
      <c r="J1466" t="str">
        <f>Table5[[#This Row],[Kid Home]]</f>
        <v>Yes</v>
      </c>
      <c r="K1466" t="str">
        <f>Table5[[#This Row],[TennHome]]</f>
        <v>Yes</v>
      </c>
    </row>
    <row r="1467" spans="1:11" ht="16.5" x14ac:dyDescent="0.3">
      <c r="A1467" s="4">
        <f>Table2[[#This Row],[MntWines]]</f>
        <v>2</v>
      </c>
      <c r="B1467" s="4">
        <f>Table2[[#This Row],[MntFruits]]</f>
        <v>13</v>
      </c>
      <c r="C1467" s="4">
        <f>Table2[[#This Row],[MntMeatProducts]]</f>
        <v>6</v>
      </c>
      <c r="D1467" s="4">
        <f>Table2[[#This Row],[MntFishProducts]]</f>
        <v>7</v>
      </c>
      <c r="E1467" s="4">
        <f>Table2[[#This Row],[MntSweetProducts]]</f>
        <v>5</v>
      </c>
      <c r="F1467" s="4">
        <f>Table2[[#This Row],[MntGoldProds]]</f>
        <v>11</v>
      </c>
      <c r="G1467" s="8">
        <f>Table5[[#This Row],[Age]]</f>
        <v>36</v>
      </c>
      <c r="H1467" s="2" t="s">
        <v>35</v>
      </c>
      <c r="I1467" s="16" t="str">
        <f>IF(AND(People!$J1467&gt;=16,People!$J1467&lt;=25),"16-25",IF(AND(People!$J1467&gt;=26,People!$J1467&lt;=35),"26-35",IF(AND(People!$J1467&gt;=36,People!$J1467&lt;=45),"36-45",IF(AND(People!$J1467&gt;=46,People!$J1467&lt;=55),"46-55",IF(AND(People!$J1467&gt;=56,People!$J1467&lt;=65),"56-65",IF(AND(People!$J1467&gt;=66,People!$J1467&lt;=75),"66-75","ALL"))))))</f>
        <v>36-45</v>
      </c>
      <c r="J1467" t="str">
        <f>Table5[[#This Row],[Kid Home]]</f>
        <v>Yes</v>
      </c>
      <c r="K1467" t="str">
        <f>Table5[[#This Row],[TennHome]]</f>
        <v>No</v>
      </c>
    </row>
    <row r="1468" spans="1:11" ht="16.5" x14ac:dyDescent="0.3">
      <c r="A1468" s="6">
        <f>Table2[[#This Row],[MntWines]]</f>
        <v>30</v>
      </c>
      <c r="B1468" s="6">
        <f>Table2[[#This Row],[MntFruits]]</f>
        <v>0</v>
      </c>
      <c r="C1468" s="6">
        <f>Table2[[#This Row],[MntMeatProducts]]</f>
        <v>10</v>
      </c>
      <c r="D1468" s="6">
        <f>Table2[[#This Row],[MntFishProducts]]</f>
        <v>2</v>
      </c>
      <c r="E1468" s="6">
        <f>Table2[[#This Row],[MntSweetProducts]]</f>
        <v>0</v>
      </c>
      <c r="F1468" s="6">
        <f>Table2[[#This Row],[MntGoldProds]]</f>
        <v>5</v>
      </c>
      <c r="G1468" s="8">
        <f>Table5[[#This Row],[Age]]</f>
        <v>27</v>
      </c>
      <c r="H1468" s="17" t="s">
        <v>33</v>
      </c>
      <c r="I1468" s="16" t="str">
        <f>IF(AND(People!$J1468&gt;=16,People!$J1468&lt;=25),"16-25",IF(AND(People!$J1468&gt;=26,People!$J1468&lt;=35),"26-35",IF(AND(People!$J1468&gt;=36,People!$J1468&lt;=45),"36-45",IF(AND(People!$J1468&gt;=46,People!$J1468&lt;=55),"46-55",IF(AND(People!$J1468&gt;=56,People!$J1468&lt;=65),"56-65",IF(AND(People!$J1468&gt;=66,People!$J1468&lt;=75),"66-75","ALL"))))))</f>
        <v>26-35</v>
      </c>
      <c r="J1468" t="str">
        <f>Table5[[#This Row],[Kid Home]]</f>
        <v>Yes</v>
      </c>
      <c r="K1468" t="str">
        <f>Table5[[#This Row],[TennHome]]</f>
        <v>No</v>
      </c>
    </row>
    <row r="1469" spans="1:11" ht="16.5" x14ac:dyDescent="0.3">
      <c r="A1469" s="4">
        <f>Table2[[#This Row],[MntWines]]</f>
        <v>386</v>
      </c>
      <c r="B1469" s="4">
        <f>Table2[[#This Row],[MntFruits]]</f>
        <v>23</v>
      </c>
      <c r="C1469" s="4">
        <f>Table2[[#This Row],[MntMeatProducts]]</f>
        <v>95</v>
      </c>
      <c r="D1469" s="4">
        <f>Table2[[#This Row],[MntFishProducts]]</f>
        <v>54</v>
      </c>
      <c r="E1469" s="4">
        <f>Table2[[#This Row],[MntSweetProducts]]</f>
        <v>41</v>
      </c>
      <c r="F1469" s="4">
        <f>Table2[[#This Row],[MntGoldProds]]</f>
        <v>196</v>
      </c>
      <c r="G1469" s="8">
        <f>Table5[[#This Row],[Age]]</f>
        <v>50</v>
      </c>
      <c r="H1469" s="2" t="s">
        <v>31</v>
      </c>
      <c r="I1469" s="16" t="str">
        <f>IF(AND(People!$J1469&gt;=16,People!$J1469&lt;=25),"16-25",IF(AND(People!$J1469&gt;=26,People!$J1469&lt;=35),"26-35",IF(AND(People!$J1469&gt;=36,People!$J1469&lt;=45),"36-45",IF(AND(People!$J1469&gt;=46,People!$J1469&lt;=55),"46-55",IF(AND(People!$J1469&gt;=56,People!$J1469&lt;=65),"56-65",IF(AND(People!$J1469&gt;=66,People!$J1469&lt;=75),"66-75","ALL"))))))</f>
        <v>46-55</v>
      </c>
      <c r="J1469" t="str">
        <f>Table5[[#This Row],[Kid Home]]</f>
        <v>No</v>
      </c>
      <c r="K1469" t="str">
        <f>Table5[[#This Row],[TennHome]]</f>
        <v>Yes</v>
      </c>
    </row>
    <row r="1470" spans="1:11" ht="16.5" x14ac:dyDescent="0.3">
      <c r="A1470" s="6">
        <f>Table2[[#This Row],[MntWines]]</f>
        <v>443</v>
      </c>
      <c r="B1470" s="6">
        <f>Table2[[#This Row],[MntFruits]]</f>
        <v>10</v>
      </c>
      <c r="C1470" s="6">
        <f>Table2[[#This Row],[MntMeatProducts]]</f>
        <v>75</v>
      </c>
      <c r="D1470" s="6">
        <f>Table2[[#This Row],[MntFishProducts]]</f>
        <v>0</v>
      </c>
      <c r="E1470" s="6">
        <f>Table2[[#This Row],[MntSweetProducts]]</f>
        <v>10</v>
      </c>
      <c r="F1470" s="6">
        <f>Table2[[#This Row],[MntGoldProds]]</f>
        <v>48</v>
      </c>
      <c r="G1470" s="8">
        <f>Table5[[#This Row],[Age]]</f>
        <v>60</v>
      </c>
      <c r="H1470" s="17" t="s">
        <v>33</v>
      </c>
      <c r="I1470" s="16" t="str">
        <f>IF(AND(People!$J1470&gt;=16,People!$J1470&lt;=25),"16-25",IF(AND(People!$J1470&gt;=26,People!$J1470&lt;=35),"26-35",IF(AND(People!$J1470&gt;=36,People!$J1470&lt;=45),"36-45",IF(AND(People!$J1470&gt;=46,People!$J1470&lt;=55),"46-55",IF(AND(People!$J1470&gt;=56,People!$J1470&lt;=65),"56-65",IF(AND(People!$J1470&gt;=66,People!$J1470&lt;=75),"66-75","ALL"))))))</f>
        <v>56-65</v>
      </c>
      <c r="J1470" t="str">
        <f>Table5[[#This Row],[Kid Home]]</f>
        <v>No</v>
      </c>
      <c r="K1470" t="str">
        <f>Table5[[#This Row],[TennHome]]</f>
        <v>Yes</v>
      </c>
    </row>
    <row r="1471" spans="1:11" ht="16.5" x14ac:dyDescent="0.3">
      <c r="A1471" s="4">
        <f>Table2[[#This Row],[MntWines]]</f>
        <v>901</v>
      </c>
      <c r="B1471" s="4">
        <f>Table2[[#This Row],[MntFruits]]</f>
        <v>31</v>
      </c>
      <c r="C1471" s="4">
        <f>Table2[[#This Row],[MntMeatProducts]]</f>
        <v>345</v>
      </c>
      <c r="D1471" s="4">
        <f>Table2[[#This Row],[MntFishProducts]]</f>
        <v>75</v>
      </c>
      <c r="E1471" s="4">
        <f>Table2[[#This Row],[MntSweetProducts]]</f>
        <v>31</v>
      </c>
      <c r="F1471" s="4">
        <f>Table2[[#This Row],[MntGoldProds]]</f>
        <v>191</v>
      </c>
      <c r="G1471" s="8">
        <f>Table5[[#This Row],[Age]]</f>
        <v>61</v>
      </c>
      <c r="H1471" s="2" t="s">
        <v>31</v>
      </c>
      <c r="I1471" s="16" t="str">
        <f>IF(AND(People!$J1471&gt;=16,People!$J1471&lt;=25),"16-25",IF(AND(People!$J1471&gt;=26,People!$J1471&lt;=35),"26-35",IF(AND(People!$J1471&gt;=36,People!$J1471&lt;=45),"36-45",IF(AND(People!$J1471&gt;=46,People!$J1471&lt;=55),"46-55",IF(AND(People!$J1471&gt;=56,People!$J1471&lt;=65),"56-65",IF(AND(People!$J1471&gt;=66,People!$J1471&lt;=75),"66-75","ALL"))))))</f>
        <v>56-65</v>
      </c>
      <c r="J1471" t="str">
        <f>Table5[[#This Row],[Kid Home]]</f>
        <v>No</v>
      </c>
      <c r="K1471" t="str">
        <f>Table5[[#This Row],[TennHome]]</f>
        <v>No</v>
      </c>
    </row>
    <row r="1472" spans="1:11" ht="16.5" x14ac:dyDescent="0.3">
      <c r="A1472" s="6">
        <f>Table2[[#This Row],[MntWines]]</f>
        <v>9</v>
      </c>
      <c r="B1472" s="6">
        <f>Table2[[#This Row],[MntFruits]]</f>
        <v>0</v>
      </c>
      <c r="C1472" s="6">
        <f>Table2[[#This Row],[MntMeatProducts]]</f>
        <v>3</v>
      </c>
      <c r="D1472" s="6">
        <f>Table2[[#This Row],[MntFishProducts]]</f>
        <v>0</v>
      </c>
      <c r="E1472" s="6">
        <f>Table2[[#This Row],[MntSweetProducts]]</f>
        <v>0</v>
      </c>
      <c r="F1472" s="6">
        <f>Table2[[#This Row],[MntGoldProds]]</f>
        <v>1</v>
      </c>
      <c r="G1472" s="8">
        <f>Table5[[#This Row],[Age]]</f>
        <v>64</v>
      </c>
      <c r="H1472" s="17" t="s">
        <v>33</v>
      </c>
      <c r="I1472" s="16" t="str">
        <f>IF(AND(People!$J1472&gt;=16,People!$J1472&lt;=25),"16-25",IF(AND(People!$J1472&gt;=26,People!$J1472&lt;=35),"26-35",IF(AND(People!$J1472&gt;=36,People!$J1472&lt;=45),"36-45",IF(AND(People!$J1472&gt;=46,People!$J1472&lt;=55),"46-55",IF(AND(People!$J1472&gt;=56,People!$J1472&lt;=65),"56-65",IF(AND(People!$J1472&gt;=66,People!$J1472&lt;=75),"66-75","ALL"))))))</f>
        <v>56-65</v>
      </c>
      <c r="J1472" t="str">
        <f>Table5[[#This Row],[Kid Home]]</f>
        <v>Yes</v>
      </c>
      <c r="K1472" t="str">
        <f>Table5[[#This Row],[TennHome]]</f>
        <v>Yes</v>
      </c>
    </row>
    <row r="1473" spans="1:11" ht="16.5" x14ac:dyDescent="0.3">
      <c r="A1473" s="4">
        <f>Table2[[#This Row],[MntWines]]</f>
        <v>846</v>
      </c>
      <c r="B1473" s="4">
        <f>Table2[[#This Row],[MntFruits]]</f>
        <v>84</v>
      </c>
      <c r="C1473" s="4">
        <f>Table2[[#This Row],[MntMeatProducts]]</f>
        <v>352</v>
      </c>
      <c r="D1473" s="4">
        <f>Table2[[#This Row],[MntFishProducts]]</f>
        <v>91</v>
      </c>
      <c r="E1473" s="4">
        <f>Table2[[#This Row],[MntSweetProducts]]</f>
        <v>56</v>
      </c>
      <c r="F1473" s="4">
        <f>Table2[[#This Row],[MntGoldProds]]</f>
        <v>42</v>
      </c>
      <c r="G1473" s="8">
        <f>Table5[[#This Row],[Age]]</f>
        <v>43</v>
      </c>
      <c r="H1473" s="2" t="s">
        <v>33</v>
      </c>
      <c r="I1473" s="16" t="str">
        <f>IF(AND(People!$J1473&gt;=16,People!$J1473&lt;=25),"16-25",IF(AND(People!$J1473&gt;=26,People!$J1473&lt;=35),"26-35",IF(AND(People!$J1473&gt;=36,People!$J1473&lt;=45),"36-45",IF(AND(People!$J1473&gt;=46,People!$J1473&lt;=55),"46-55",IF(AND(People!$J1473&gt;=56,People!$J1473&lt;=65),"56-65",IF(AND(People!$J1473&gt;=66,People!$J1473&lt;=75),"66-75","ALL"))))))</f>
        <v>36-45</v>
      </c>
      <c r="J1473" t="str">
        <f>Table5[[#This Row],[Kid Home]]</f>
        <v>No</v>
      </c>
      <c r="K1473" t="str">
        <f>Table5[[#This Row],[TennHome]]</f>
        <v>Yes</v>
      </c>
    </row>
    <row r="1474" spans="1:11" ht="16.5" x14ac:dyDescent="0.3">
      <c r="A1474" s="6">
        <f>Table2[[#This Row],[MntWines]]</f>
        <v>8</v>
      </c>
      <c r="B1474" s="6">
        <f>Table2[[#This Row],[MntFruits]]</f>
        <v>3</v>
      </c>
      <c r="C1474" s="6">
        <f>Table2[[#This Row],[MntMeatProducts]]</f>
        <v>9</v>
      </c>
      <c r="D1474" s="6">
        <f>Table2[[#This Row],[MntFishProducts]]</f>
        <v>19</v>
      </c>
      <c r="E1474" s="6">
        <f>Table2[[#This Row],[MntSweetProducts]]</f>
        <v>4</v>
      </c>
      <c r="F1474" s="6">
        <f>Table2[[#This Row],[MntGoldProds]]</f>
        <v>22</v>
      </c>
      <c r="G1474" s="8">
        <f>Table5[[#This Row],[Age]]</f>
        <v>43</v>
      </c>
      <c r="H1474" s="17" t="s">
        <v>30</v>
      </c>
      <c r="I1474" s="16" t="str">
        <f>IF(AND(People!$J1474&gt;=16,People!$J1474&lt;=25),"16-25",IF(AND(People!$J1474&gt;=26,People!$J1474&lt;=35),"26-35",IF(AND(People!$J1474&gt;=36,People!$J1474&lt;=45),"36-45",IF(AND(People!$J1474&gt;=46,People!$J1474&lt;=55),"46-55",IF(AND(People!$J1474&gt;=56,People!$J1474&lt;=65),"56-65",IF(AND(People!$J1474&gt;=66,People!$J1474&lt;=75),"66-75","ALL"))))))</f>
        <v>36-45</v>
      </c>
      <c r="J1474" t="str">
        <f>Table5[[#This Row],[Kid Home]]</f>
        <v>Yes</v>
      </c>
      <c r="K1474" t="str">
        <f>Table5[[#This Row],[TennHome]]</f>
        <v>Yes</v>
      </c>
    </row>
    <row r="1475" spans="1:11" ht="16.5" x14ac:dyDescent="0.3">
      <c r="A1475" s="4">
        <f>Table2[[#This Row],[MntWines]]</f>
        <v>72</v>
      </c>
      <c r="B1475" s="4">
        <f>Table2[[#This Row],[MntFruits]]</f>
        <v>7</v>
      </c>
      <c r="C1475" s="4">
        <f>Table2[[#This Row],[MntMeatProducts]]</f>
        <v>58</v>
      </c>
      <c r="D1475" s="4">
        <f>Table2[[#This Row],[MntFishProducts]]</f>
        <v>13</v>
      </c>
      <c r="E1475" s="4">
        <f>Table2[[#This Row],[MntSweetProducts]]</f>
        <v>1</v>
      </c>
      <c r="F1475" s="4">
        <f>Table2[[#This Row],[MntGoldProds]]</f>
        <v>24</v>
      </c>
      <c r="G1475" s="8">
        <f>Table5[[#This Row],[Age]]</f>
        <v>36</v>
      </c>
      <c r="H1475" s="2" t="s">
        <v>33</v>
      </c>
      <c r="I1475" s="16" t="str">
        <f>IF(AND(People!$J1475&gt;=16,People!$J1475&lt;=25),"16-25",IF(AND(People!$J1475&gt;=26,People!$J1475&lt;=35),"26-35",IF(AND(People!$J1475&gt;=36,People!$J1475&lt;=45),"36-45",IF(AND(People!$J1475&gt;=46,People!$J1475&lt;=55),"46-55",IF(AND(People!$J1475&gt;=56,People!$J1475&lt;=65),"56-65",IF(AND(People!$J1475&gt;=66,People!$J1475&lt;=75),"66-75","ALL"))))))</f>
        <v>36-45</v>
      </c>
      <c r="J1475" t="str">
        <f>Table5[[#This Row],[Kid Home]]</f>
        <v>Yes</v>
      </c>
      <c r="K1475" t="str">
        <f>Table5[[#This Row],[TennHome]]</f>
        <v>No</v>
      </c>
    </row>
    <row r="1476" spans="1:11" ht="16.5" x14ac:dyDescent="0.3">
      <c r="A1476" s="6">
        <f>Table2[[#This Row],[MntWines]]</f>
        <v>29</v>
      </c>
      <c r="B1476" s="6">
        <f>Table2[[#This Row],[MntFruits]]</f>
        <v>0</v>
      </c>
      <c r="C1476" s="6">
        <f>Table2[[#This Row],[MntMeatProducts]]</f>
        <v>5</v>
      </c>
      <c r="D1476" s="6">
        <f>Table2[[#This Row],[MntFishProducts]]</f>
        <v>0</v>
      </c>
      <c r="E1476" s="6">
        <f>Table2[[#This Row],[MntSweetProducts]]</f>
        <v>1</v>
      </c>
      <c r="F1476" s="6">
        <f>Table2[[#This Row],[MntGoldProds]]</f>
        <v>5</v>
      </c>
      <c r="G1476" s="8">
        <f>Table5[[#This Row],[Age]]</f>
        <v>47</v>
      </c>
      <c r="H1476" s="17" t="s">
        <v>33</v>
      </c>
      <c r="I1476" s="16" t="str">
        <f>IF(AND(People!$J1476&gt;=16,People!$J1476&lt;=25),"16-25",IF(AND(People!$J1476&gt;=26,People!$J1476&lt;=35),"26-35",IF(AND(People!$J1476&gt;=36,People!$J1476&lt;=45),"36-45",IF(AND(People!$J1476&gt;=46,People!$J1476&lt;=55),"46-55",IF(AND(People!$J1476&gt;=56,People!$J1476&lt;=65),"56-65",IF(AND(People!$J1476&gt;=66,People!$J1476&lt;=75),"66-75","ALL"))))))</f>
        <v>46-55</v>
      </c>
      <c r="J1476" t="str">
        <f>Table5[[#This Row],[Kid Home]]</f>
        <v>No</v>
      </c>
      <c r="K1476" t="str">
        <f>Table5[[#This Row],[TennHome]]</f>
        <v>Yes</v>
      </c>
    </row>
    <row r="1477" spans="1:11" ht="16.5" x14ac:dyDescent="0.3">
      <c r="A1477" s="4">
        <f>Table2[[#This Row],[MntWines]]</f>
        <v>169</v>
      </c>
      <c r="B1477" s="4">
        <f>Table2[[#This Row],[MntFruits]]</f>
        <v>24</v>
      </c>
      <c r="C1477" s="4">
        <f>Table2[[#This Row],[MntMeatProducts]]</f>
        <v>553</v>
      </c>
      <c r="D1477" s="4">
        <f>Table2[[#This Row],[MntFishProducts]]</f>
        <v>188</v>
      </c>
      <c r="E1477" s="4">
        <f>Table2[[#This Row],[MntSweetProducts]]</f>
        <v>0</v>
      </c>
      <c r="F1477" s="4">
        <f>Table2[[#This Row],[MntGoldProds]]</f>
        <v>144</v>
      </c>
      <c r="G1477" s="8">
        <f>Table5[[#This Row],[Age]]</f>
        <v>43</v>
      </c>
      <c r="H1477" s="2" t="s">
        <v>31</v>
      </c>
      <c r="I1477" s="16" t="str">
        <f>IF(AND(People!$J1477&gt;=16,People!$J1477&lt;=25),"16-25",IF(AND(People!$J1477&gt;=26,People!$J1477&lt;=35),"26-35",IF(AND(People!$J1477&gt;=36,People!$J1477&lt;=45),"36-45",IF(AND(People!$J1477&gt;=46,People!$J1477&lt;=55),"46-55",IF(AND(People!$J1477&gt;=56,People!$J1477&lt;=65),"56-65",IF(AND(People!$J1477&gt;=66,People!$J1477&lt;=75),"66-75","ALL"))))))</f>
        <v>36-45</v>
      </c>
      <c r="J1477" t="str">
        <f>Table5[[#This Row],[Kid Home]]</f>
        <v>No</v>
      </c>
      <c r="K1477" t="str">
        <f>Table5[[#This Row],[TennHome]]</f>
        <v>Yes</v>
      </c>
    </row>
    <row r="1478" spans="1:11" ht="16.5" x14ac:dyDescent="0.3">
      <c r="A1478" s="6">
        <f>Table2[[#This Row],[MntWines]]</f>
        <v>460</v>
      </c>
      <c r="B1478" s="6">
        <f>Table2[[#This Row],[MntFruits]]</f>
        <v>35</v>
      </c>
      <c r="C1478" s="6">
        <f>Table2[[#This Row],[MntMeatProducts]]</f>
        <v>422</v>
      </c>
      <c r="D1478" s="6">
        <f>Table2[[#This Row],[MntFishProducts]]</f>
        <v>33</v>
      </c>
      <c r="E1478" s="6">
        <f>Table2[[#This Row],[MntSweetProducts]]</f>
        <v>12</v>
      </c>
      <c r="F1478" s="6">
        <f>Table2[[#This Row],[MntGoldProds]]</f>
        <v>153</v>
      </c>
      <c r="G1478" s="8">
        <f>Table5[[#This Row],[Age]]</f>
        <v>54</v>
      </c>
      <c r="H1478" s="17" t="s">
        <v>30</v>
      </c>
      <c r="I1478" s="16" t="str">
        <f>IF(AND(People!$J1478&gt;=16,People!$J1478&lt;=25),"16-25",IF(AND(People!$J1478&gt;=26,People!$J1478&lt;=35),"26-35",IF(AND(People!$J1478&gt;=36,People!$J1478&lt;=45),"36-45",IF(AND(People!$J1478&gt;=46,People!$J1478&lt;=55),"46-55",IF(AND(People!$J1478&gt;=56,People!$J1478&lt;=65),"56-65",IF(AND(People!$J1478&gt;=66,People!$J1478&lt;=75),"66-75","ALL"))))))</f>
        <v>46-55</v>
      </c>
      <c r="J1478" t="str">
        <f>Table5[[#This Row],[Kid Home]]</f>
        <v>No</v>
      </c>
      <c r="K1478" t="str">
        <f>Table5[[#This Row],[TennHome]]</f>
        <v>Yes</v>
      </c>
    </row>
    <row r="1479" spans="1:11" ht="16.5" x14ac:dyDescent="0.3">
      <c r="A1479" s="4">
        <f>Table2[[#This Row],[MntWines]]</f>
        <v>69</v>
      </c>
      <c r="B1479" s="4">
        <f>Table2[[#This Row],[MntFruits]]</f>
        <v>8</v>
      </c>
      <c r="C1479" s="4">
        <f>Table2[[#This Row],[MntMeatProducts]]</f>
        <v>26</v>
      </c>
      <c r="D1479" s="4">
        <f>Table2[[#This Row],[MntFishProducts]]</f>
        <v>12</v>
      </c>
      <c r="E1479" s="4">
        <f>Table2[[#This Row],[MntSweetProducts]]</f>
        <v>7</v>
      </c>
      <c r="F1479" s="4">
        <f>Table2[[#This Row],[MntGoldProds]]</f>
        <v>12</v>
      </c>
      <c r="G1479" s="8">
        <f>Table5[[#This Row],[Age]]</f>
        <v>59</v>
      </c>
      <c r="H1479" s="2" t="s">
        <v>33</v>
      </c>
      <c r="I1479" s="16" t="str">
        <f>IF(AND(People!$J1479&gt;=16,People!$J1479&lt;=25),"16-25",IF(AND(People!$J1479&gt;=26,People!$J1479&lt;=35),"26-35",IF(AND(People!$J1479&gt;=36,People!$J1479&lt;=45),"36-45",IF(AND(People!$J1479&gt;=46,People!$J1479&lt;=55),"46-55",IF(AND(People!$J1479&gt;=56,People!$J1479&lt;=65),"56-65",IF(AND(People!$J1479&gt;=66,People!$J1479&lt;=75),"66-75","ALL"))))))</f>
        <v>56-65</v>
      </c>
      <c r="J1479" t="str">
        <f>Table5[[#This Row],[Kid Home]]</f>
        <v>No</v>
      </c>
      <c r="K1479" t="str">
        <f>Table5[[#This Row],[TennHome]]</f>
        <v>Yes</v>
      </c>
    </row>
    <row r="1480" spans="1:11" ht="16.5" x14ac:dyDescent="0.3">
      <c r="A1480" s="6">
        <f>Table2[[#This Row],[MntWines]]</f>
        <v>556</v>
      </c>
      <c r="B1480" s="6">
        <f>Table2[[#This Row],[MntFruits]]</f>
        <v>14</v>
      </c>
      <c r="C1480" s="6">
        <f>Table2[[#This Row],[MntMeatProducts]]</f>
        <v>717</v>
      </c>
      <c r="D1480" s="6">
        <f>Table2[[#This Row],[MntFishProducts]]</f>
        <v>210</v>
      </c>
      <c r="E1480" s="6">
        <f>Table2[[#This Row],[MntSweetProducts]]</f>
        <v>0</v>
      </c>
      <c r="F1480" s="6">
        <f>Table2[[#This Row],[MntGoldProds]]</f>
        <v>43</v>
      </c>
      <c r="G1480" s="8">
        <f>Table5[[#This Row],[Age]]</f>
        <v>56</v>
      </c>
      <c r="H1480" s="17" t="s">
        <v>30</v>
      </c>
      <c r="I1480" s="16" t="str">
        <f>IF(AND(People!$J1480&gt;=16,People!$J1480&lt;=25),"16-25",IF(AND(People!$J1480&gt;=26,People!$J1480&lt;=35),"26-35",IF(AND(People!$J1480&gt;=36,People!$J1480&lt;=45),"36-45",IF(AND(People!$J1480&gt;=46,People!$J1480&lt;=55),"46-55",IF(AND(People!$J1480&gt;=56,People!$J1480&lt;=65),"56-65",IF(AND(People!$J1480&gt;=66,People!$J1480&lt;=75),"66-75","ALL"))))))</f>
        <v>56-65</v>
      </c>
      <c r="J1480" t="str">
        <f>Table5[[#This Row],[Kid Home]]</f>
        <v>No</v>
      </c>
      <c r="K1480" t="str">
        <f>Table5[[#This Row],[TennHome]]</f>
        <v>No</v>
      </c>
    </row>
    <row r="1481" spans="1:11" ht="16.5" x14ac:dyDescent="0.3">
      <c r="A1481" s="4">
        <f>Table2[[#This Row],[MntWines]]</f>
        <v>73</v>
      </c>
      <c r="B1481" s="4">
        <f>Table2[[#This Row],[MntFruits]]</f>
        <v>0</v>
      </c>
      <c r="C1481" s="4">
        <f>Table2[[#This Row],[MntMeatProducts]]</f>
        <v>13</v>
      </c>
      <c r="D1481" s="4">
        <f>Table2[[#This Row],[MntFishProducts]]</f>
        <v>0</v>
      </c>
      <c r="E1481" s="4">
        <f>Table2[[#This Row],[MntSweetProducts]]</f>
        <v>1</v>
      </c>
      <c r="F1481" s="4">
        <f>Table2[[#This Row],[MntGoldProds]]</f>
        <v>0</v>
      </c>
      <c r="G1481" s="8">
        <f>Table5[[#This Row],[Age]]</f>
        <v>43</v>
      </c>
      <c r="H1481" s="2" t="s">
        <v>33</v>
      </c>
      <c r="I1481" s="16" t="str">
        <f>IF(AND(People!$J1481&gt;=16,People!$J1481&lt;=25),"16-25",IF(AND(People!$J1481&gt;=26,People!$J1481&lt;=35),"26-35",IF(AND(People!$J1481&gt;=36,People!$J1481&lt;=45),"36-45",IF(AND(People!$J1481&gt;=46,People!$J1481&lt;=55),"46-55",IF(AND(People!$J1481&gt;=56,People!$J1481&lt;=65),"56-65",IF(AND(People!$J1481&gt;=66,People!$J1481&lt;=75),"66-75","ALL"))))))</f>
        <v>36-45</v>
      </c>
      <c r="J1481" t="str">
        <f>Table5[[#This Row],[Kid Home]]</f>
        <v>No</v>
      </c>
      <c r="K1481" t="str">
        <f>Table5[[#This Row],[TennHome]]</f>
        <v>Yes</v>
      </c>
    </row>
    <row r="1482" spans="1:11" ht="16.5" x14ac:dyDescent="0.3">
      <c r="A1482" s="6">
        <f>Table2[[#This Row],[MntWines]]</f>
        <v>112</v>
      </c>
      <c r="B1482" s="6">
        <f>Table2[[#This Row],[MntFruits]]</f>
        <v>1</v>
      </c>
      <c r="C1482" s="6">
        <f>Table2[[#This Row],[MntMeatProducts]]</f>
        <v>54</v>
      </c>
      <c r="D1482" s="6">
        <f>Table2[[#This Row],[MntFishProducts]]</f>
        <v>7</v>
      </c>
      <c r="E1482" s="6">
        <f>Table2[[#This Row],[MntSweetProducts]]</f>
        <v>7</v>
      </c>
      <c r="F1482" s="6">
        <f>Table2[[#This Row],[MntGoldProds]]</f>
        <v>36</v>
      </c>
      <c r="G1482" s="8">
        <f>Table5[[#This Row],[Age]]</f>
        <v>26</v>
      </c>
      <c r="H1482" s="17" t="s">
        <v>30</v>
      </c>
      <c r="I1482" s="16" t="str">
        <f>IF(AND(People!$J1482&gt;=16,People!$J1482&lt;=25),"16-25",IF(AND(People!$J1482&gt;=26,People!$J1482&lt;=35),"26-35",IF(AND(People!$J1482&gt;=36,People!$J1482&lt;=45),"36-45",IF(AND(People!$J1482&gt;=46,People!$J1482&lt;=55),"46-55",IF(AND(People!$J1482&gt;=56,People!$J1482&lt;=65),"56-65",IF(AND(People!$J1482&gt;=66,People!$J1482&lt;=75),"66-75","ALL"))))))</f>
        <v>26-35</v>
      </c>
      <c r="J1482" t="str">
        <f>Table5[[#This Row],[Kid Home]]</f>
        <v>No</v>
      </c>
      <c r="K1482" t="str">
        <f>Table5[[#This Row],[TennHome]]</f>
        <v>No</v>
      </c>
    </row>
    <row r="1483" spans="1:11" ht="16.5" x14ac:dyDescent="0.3">
      <c r="A1483" s="4">
        <f>Table2[[#This Row],[MntWines]]</f>
        <v>944</v>
      </c>
      <c r="B1483" s="4">
        <f>Table2[[#This Row],[MntFruits]]</f>
        <v>0</v>
      </c>
      <c r="C1483" s="4">
        <f>Table2[[#This Row],[MntMeatProducts]]</f>
        <v>60</v>
      </c>
      <c r="D1483" s="4">
        <f>Table2[[#This Row],[MntFishProducts]]</f>
        <v>0</v>
      </c>
      <c r="E1483" s="4">
        <f>Table2[[#This Row],[MntSweetProducts]]</f>
        <v>0</v>
      </c>
      <c r="F1483" s="4">
        <f>Table2[[#This Row],[MntGoldProds]]</f>
        <v>30</v>
      </c>
      <c r="G1483" s="8">
        <f>Table5[[#This Row],[Age]]</f>
        <v>53</v>
      </c>
      <c r="H1483" s="2" t="s">
        <v>31</v>
      </c>
      <c r="I1483" s="16" t="str">
        <f>IF(AND(People!$J1483&gt;=16,People!$J1483&lt;=25),"16-25",IF(AND(People!$J1483&gt;=26,People!$J1483&lt;=35),"26-35",IF(AND(People!$J1483&gt;=36,People!$J1483&lt;=45),"36-45",IF(AND(People!$J1483&gt;=46,People!$J1483&lt;=55),"46-55",IF(AND(People!$J1483&gt;=56,People!$J1483&lt;=65),"56-65",IF(AND(People!$J1483&gt;=66,People!$J1483&lt;=75),"66-75","ALL"))))))</f>
        <v>46-55</v>
      </c>
      <c r="J1483" t="str">
        <f>Table5[[#This Row],[Kid Home]]</f>
        <v>No</v>
      </c>
      <c r="K1483" t="str">
        <f>Table5[[#This Row],[TennHome]]</f>
        <v>Yes</v>
      </c>
    </row>
    <row r="1484" spans="1:11" ht="16.5" x14ac:dyDescent="0.3">
      <c r="A1484" s="6">
        <f>Table2[[#This Row],[MntWines]]</f>
        <v>265</v>
      </c>
      <c r="B1484" s="6">
        <f>Table2[[#This Row],[MntFruits]]</f>
        <v>199</v>
      </c>
      <c r="C1484" s="6">
        <f>Table2[[#This Row],[MntMeatProducts]]</f>
        <v>303</v>
      </c>
      <c r="D1484" s="6">
        <f>Table2[[#This Row],[MntFishProducts]]</f>
        <v>234</v>
      </c>
      <c r="E1484" s="6">
        <f>Table2[[#This Row],[MntSweetProducts]]</f>
        <v>9</v>
      </c>
      <c r="F1484" s="6">
        <f>Table2[[#This Row],[MntGoldProds]]</f>
        <v>170</v>
      </c>
      <c r="G1484" s="8">
        <f>Table5[[#This Row],[Age]]</f>
        <v>34</v>
      </c>
      <c r="H1484" s="17" t="s">
        <v>31</v>
      </c>
      <c r="I1484" s="16" t="str">
        <f>IF(AND(People!$J1484&gt;=16,People!$J1484&lt;=25),"16-25",IF(AND(People!$J1484&gt;=26,People!$J1484&lt;=35),"26-35",IF(AND(People!$J1484&gt;=36,People!$J1484&lt;=45),"36-45",IF(AND(People!$J1484&gt;=46,People!$J1484&lt;=55),"46-55",IF(AND(People!$J1484&gt;=56,People!$J1484&lt;=65),"56-65",IF(AND(People!$J1484&gt;=66,People!$J1484&lt;=75),"66-75","ALL"))))))</f>
        <v>26-35</v>
      </c>
      <c r="J1484" t="str">
        <f>Table5[[#This Row],[Kid Home]]</f>
        <v>No</v>
      </c>
      <c r="K1484" t="str">
        <f>Table5[[#This Row],[TennHome]]</f>
        <v>Yes</v>
      </c>
    </row>
    <row r="1485" spans="1:11" ht="16.5" x14ac:dyDescent="0.3">
      <c r="A1485" s="4">
        <f>Table2[[#This Row],[MntWines]]</f>
        <v>526</v>
      </c>
      <c r="B1485" s="4">
        <f>Table2[[#This Row],[MntFruits]]</f>
        <v>28</v>
      </c>
      <c r="C1485" s="4">
        <f>Table2[[#This Row],[MntMeatProducts]]</f>
        <v>135</v>
      </c>
      <c r="D1485" s="4">
        <f>Table2[[#This Row],[MntFishProducts]]</f>
        <v>10</v>
      </c>
      <c r="E1485" s="4">
        <f>Table2[[#This Row],[MntSweetProducts]]</f>
        <v>21</v>
      </c>
      <c r="F1485" s="4">
        <f>Table2[[#This Row],[MntGoldProds]]</f>
        <v>99</v>
      </c>
      <c r="G1485" s="8">
        <f>Table5[[#This Row],[Age]]</f>
        <v>52</v>
      </c>
      <c r="H1485" s="2" t="s">
        <v>33</v>
      </c>
      <c r="I1485" s="16" t="str">
        <f>IF(AND(People!$J1485&gt;=16,People!$J1485&lt;=25),"16-25",IF(AND(People!$J1485&gt;=26,People!$J1485&lt;=35),"26-35",IF(AND(People!$J1485&gt;=36,People!$J1485&lt;=45),"36-45",IF(AND(People!$J1485&gt;=46,People!$J1485&lt;=55),"46-55",IF(AND(People!$J1485&gt;=56,People!$J1485&lt;=65),"56-65",IF(AND(People!$J1485&gt;=66,People!$J1485&lt;=75),"66-75","ALL"))))))</f>
        <v>46-55</v>
      </c>
      <c r="J1485" t="str">
        <f>Table5[[#This Row],[Kid Home]]</f>
        <v>No</v>
      </c>
      <c r="K1485" t="str">
        <f>Table5[[#This Row],[TennHome]]</f>
        <v>Yes</v>
      </c>
    </row>
    <row r="1486" spans="1:11" ht="16.5" x14ac:dyDescent="0.3">
      <c r="A1486" s="6">
        <f>Table2[[#This Row],[MntWines]]</f>
        <v>2</v>
      </c>
      <c r="B1486" s="6">
        <f>Table2[[#This Row],[MntFruits]]</f>
        <v>3</v>
      </c>
      <c r="C1486" s="6">
        <f>Table2[[#This Row],[MntMeatProducts]]</f>
        <v>12</v>
      </c>
      <c r="D1486" s="6">
        <f>Table2[[#This Row],[MntFishProducts]]</f>
        <v>3</v>
      </c>
      <c r="E1486" s="6">
        <f>Table2[[#This Row],[MntSweetProducts]]</f>
        <v>5</v>
      </c>
      <c r="F1486" s="6">
        <f>Table2[[#This Row],[MntGoldProds]]</f>
        <v>7</v>
      </c>
      <c r="G1486" s="8">
        <f>Table5[[#This Row],[Age]]</f>
        <v>32</v>
      </c>
      <c r="H1486" s="17" t="s">
        <v>31</v>
      </c>
      <c r="I1486" s="16" t="str">
        <f>IF(AND(People!$J1486&gt;=16,People!$J1486&lt;=25),"16-25",IF(AND(People!$J1486&gt;=26,People!$J1486&lt;=35),"26-35",IF(AND(People!$J1486&gt;=36,People!$J1486&lt;=45),"36-45",IF(AND(People!$J1486&gt;=46,People!$J1486&lt;=55),"46-55",IF(AND(People!$J1486&gt;=56,People!$J1486&lt;=65),"56-65",IF(AND(People!$J1486&gt;=66,People!$J1486&lt;=75),"66-75","ALL"))))))</f>
        <v>26-35</v>
      </c>
      <c r="J1486" t="str">
        <f>Table5[[#This Row],[Kid Home]]</f>
        <v>Yes</v>
      </c>
      <c r="K1486" t="str">
        <f>Table5[[#This Row],[TennHome]]</f>
        <v>No</v>
      </c>
    </row>
    <row r="1487" spans="1:11" ht="16.5" x14ac:dyDescent="0.3">
      <c r="A1487" s="4">
        <f>Table2[[#This Row],[MntWines]]</f>
        <v>2</v>
      </c>
      <c r="B1487" s="4">
        <f>Table2[[#This Row],[MntFruits]]</f>
        <v>4</v>
      </c>
      <c r="C1487" s="4">
        <f>Table2[[#This Row],[MntMeatProducts]]</f>
        <v>9</v>
      </c>
      <c r="D1487" s="4">
        <f>Table2[[#This Row],[MntFishProducts]]</f>
        <v>10</v>
      </c>
      <c r="E1487" s="4">
        <f>Table2[[#This Row],[MntSweetProducts]]</f>
        <v>5</v>
      </c>
      <c r="F1487" s="4">
        <f>Table2[[#This Row],[MntGoldProds]]</f>
        <v>16</v>
      </c>
      <c r="G1487" s="8">
        <f>Table5[[#This Row],[Age]]</f>
        <v>33</v>
      </c>
      <c r="H1487" s="2" t="s">
        <v>30</v>
      </c>
      <c r="I1487" s="16" t="str">
        <f>IF(AND(People!$J1487&gt;=16,People!$J1487&lt;=25),"16-25",IF(AND(People!$J1487&gt;=26,People!$J1487&lt;=35),"26-35",IF(AND(People!$J1487&gt;=36,People!$J1487&lt;=45),"36-45",IF(AND(People!$J1487&gt;=46,People!$J1487&lt;=55),"46-55",IF(AND(People!$J1487&gt;=56,People!$J1487&lt;=65),"56-65",IF(AND(People!$J1487&gt;=66,People!$J1487&lt;=75),"66-75","ALL"))))))</f>
        <v>26-35</v>
      </c>
      <c r="J1487" t="str">
        <f>Table5[[#This Row],[Kid Home]]</f>
        <v>Yes</v>
      </c>
      <c r="K1487" t="str">
        <f>Table5[[#This Row],[TennHome]]</f>
        <v>No</v>
      </c>
    </row>
    <row r="1488" spans="1:11" ht="16.5" x14ac:dyDescent="0.3">
      <c r="A1488" s="6">
        <f>Table2[[#This Row],[MntWines]]</f>
        <v>378</v>
      </c>
      <c r="B1488" s="6">
        <f>Table2[[#This Row],[MntFruits]]</f>
        <v>97</v>
      </c>
      <c r="C1488" s="6">
        <f>Table2[[#This Row],[MntMeatProducts]]</f>
        <v>259</v>
      </c>
      <c r="D1488" s="6">
        <f>Table2[[#This Row],[MntFishProducts]]</f>
        <v>197</v>
      </c>
      <c r="E1488" s="6">
        <f>Table2[[#This Row],[MntSweetProducts]]</f>
        <v>194</v>
      </c>
      <c r="F1488" s="6">
        <f>Table2[[#This Row],[MntGoldProds]]</f>
        <v>34</v>
      </c>
      <c r="G1488" s="8">
        <f>Table5[[#This Row],[Age]]</f>
        <v>36</v>
      </c>
      <c r="H1488" s="17" t="s">
        <v>31</v>
      </c>
      <c r="I1488" s="16" t="str">
        <f>IF(AND(People!$J1488&gt;=16,People!$J1488&lt;=25),"16-25",IF(AND(People!$J1488&gt;=26,People!$J1488&lt;=35),"26-35",IF(AND(People!$J1488&gt;=36,People!$J1488&lt;=45),"36-45",IF(AND(People!$J1488&gt;=46,People!$J1488&lt;=55),"46-55",IF(AND(People!$J1488&gt;=56,People!$J1488&lt;=65),"56-65",IF(AND(People!$J1488&gt;=66,People!$J1488&lt;=75),"66-75","ALL"))))))</f>
        <v>36-45</v>
      </c>
      <c r="J1488" t="str">
        <f>Table5[[#This Row],[Kid Home]]</f>
        <v>No</v>
      </c>
      <c r="K1488" t="str">
        <f>Table5[[#This Row],[TennHome]]</f>
        <v>Yes</v>
      </c>
    </row>
    <row r="1489" spans="1:11" ht="16.5" x14ac:dyDescent="0.3">
      <c r="A1489" s="4">
        <f>Table2[[#This Row],[MntWines]]</f>
        <v>553</v>
      </c>
      <c r="B1489" s="4">
        <f>Table2[[#This Row],[MntFruits]]</f>
        <v>25</v>
      </c>
      <c r="C1489" s="4">
        <f>Table2[[#This Row],[MntMeatProducts]]</f>
        <v>142</v>
      </c>
      <c r="D1489" s="4">
        <f>Table2[[#This Row],[MntFishProducts]]</f>
        <v>65</v>
      </c>
      <c r="E1489" s="4">
        <f>Table2[[#This Row],[MntSweetProducts]]</f>
        <v>67</v>
      </c>
      <c r="F1489" s="4">
        <f>Table2[[#This Row],[MntGoldProds]]</f>
        <v>8</v>
      </c>
      <c r="G1489" s="8">
        <f>Table5[[#This Row],[Age]]</f>
        <v>37</v>
      </c>
      <c r="H1489" s="2" t="s">
        <v>31</v>
      </c>
      <c r="I1489" s="16" t="str">
        <f>IF(AND(People!$J1489&gt;=16,People!$J1489&lt;=25),"16-25",IF(AND(People!$J1489&gt;=26,People!$J1489&lt;=35),"26-35",IF(AND(People!$J1489&gt;=36,People!$J1489&lt;=45),"36-45",IF(AND(People!$J1489&gt;=46,People!$J1489&lt;=55),"46-55",IF(AND(People!$J1489&gt;=56,People!$J1489&lt;=65),"56-65",IF(AND(People!$J1489&gt;=66,People!$J1489&lt;=75),"66-75","ALL"))))))</f>
        <v>36-45</v>
      </c>
      <c r="J1489" t="str">
        <f>Table5[[#This Row],[Kid Home]]</f>
        <v>No</v>
      </c>
      <c r="K1489" t="str">
        <f>Table5[[#This Row],[TennHome]]</f>
        <v>Yes</v>
      </c>
    </row>
    <row r="1490" spans="1:11" ht="16.5" x14ac:dyDescent="0.3">
      <c r="A1490" s="6">
        <f>Table2[[#This Row],[MntWines]]</f>
        <v>751</v>
      </c>
      <c r="B1490" s="6">
        <f>Table2[[#This Row],[MntFruits]]</f>
        <v>127</v>
      </c>
      <c r="C1490" s="6">
        <f>Table2[[#This Row],[MntMeatProducts]]</f>
        <v>687</v>
      </c>
      <c r="D1490" s="6">
        <f>Table2[[#This Row],[MntFishProducts]]</f>
        <v>20</v>
      </c>
      <c r="E1490" s="6">
        <f>Table2[[#This Row],[MntSweetProducts]]</f>
        <v>15</v>
      </c>
      <c r="F1490" s="6">
        <f>Table2[[#This Row],[MntGoldProds]]</f>
        <v>31</v>
      </c>
      <c r="G1490" s="8">
        <f>Table5[[#This Row],[Age]]</f>
        <v>44</v>
      </c>
      <c r="H1490" s="17" t="s">
        <v>33</v>
      </c>
      <c r="I1490" s="16" t="str">
        <f>IF(AND(People!$J1490&gt;=16,People!$J1490&lt;=25),"16-25",IF(AND(People!$J1490&gt;=26,People!$J1490&lt;=35),"26-35",IF(AND(People!$J1490&gt;=36,People!$J1490&lt;=45),"36-45",IF(AND(People!$J1490&gt;=46,People!$J1490&lt;=55),"46-55",IF(AND(People!$J1490&gt;=56,People!$J1490&lt;=65),"56-65",IF(AND(People!$J1490&gt;=66,People!$J1490&lt;=75),"66-75","ALL"))))))</f>
        <v>36-45</v>
      </c>
      <c r="J1490" t="str">
        <f>Table5[[#This Row],[Kid Home]]</f>
        <v>No</v>
      </c>
      <c r="K1490" t="str">
        <f>Table5[[#This Row],[TennHome]]</f>
        <v>No</v>
      </c>
    </row>
    <row r="1491" spans="1:11" ht="16.5" x14ac:dyDescent="0.3">
      <c r="A1491" s="4">
        <f>Table2[[#This Row],[MntWines]]</f>
        <v>406</v>
      </c>
      <c r="B1491" s="4">
        <f>Table2[[#This Row],[MntFruits]]</f>
        <v>0</v>
      </c>
      <c r="C1491" s="4">
        <f>Table2[[#This Row],[MntMeatProducts]]</f>
        <v>30</v>
      </c>
      <c r="D1491" s="4">
        <f>Table2[[#This Row],[MntFishProducts]]</f>
        <v>0</v>
      </c>
      <c r="E1491" s="4">
        <f>Table2[[#This Row],[MntSweetProducts]]</f>
        <v>0</v>
      </c>
      <c r="F1491" s="4">
        <f>Table2[[#This Row],[MntGoldProds]]</f>
        <v>8</v>
      </c>
      <c r="G1491" s="8">
        <f>Table5[[#This Row],[Age]]</f>
        <v>68</v>
      </c>
      <c r="H1491" s="2" t="s">
        <v>31</v>
      </c>
      <c r="I1491" s="16" t="str">
        <f>IF(AND(People!$J1491&gt;=16,People!$J1491&lt;=25),"16-25",IF(AND(People!$J1491&gt;=26,People!$J1491&lt;=35),"26-35",IF(AND(People!$J1491&gt;=36,People!$J1491&lt;=45),"36-45",IF(AND(People!$J1491&gt;=46,People!$J1491&lt;=55),"46-55",IF(AND(People!$J1491&gt;=56,People!$J1491&lt;=65),"56-65",IF(AND(People!$J1491&gt;=66,People!$J1491&lt;=75),"66-75","ALL"))))))</f>
        <v>66-75</v>
      </c>
      <c r="J1491" t="str">
        <f>Table5[[#This Row],[Kid Home]]</f>
        <v>Yes</v>
      </c>
      <c r="K1491" t="str">
        <f>Table5[[#This Row],[TennHome]]</f>
        <v>Yes</v>
      </c>
    </row>
    <row r="1492" spans="1:11" ht="16.5" x14ac:dyDescent="0.3">
      <c r="A1492" s="6">
        <f>Table2[[#This Row],[MntWines]]</f>
        <v>1449</v>
      </c>
      <c r="B1492" s="6">
        <f>Table2[[#This Row],[MntFruits]]</f>
        <v>89</v>
      </c>
      <c r="C1492" s="6">
        <f>Table2[[#This Row],[MntMeatProducts]]</f>
        <v>161</v>
      </c>
      <c r="D1492" s="6">
        <f>Table2[[#This Row],[MntFishProducts]]</f>
        <v>69</v>
      </c>
      <c r="E1492" s="6">
        <f>Table2[[#This Row],[MntSweetProducts]]</f>
        <v>35</v>
      </c>
      <c r="F1492" s="6">
        <f>Table2[[#This Row],[MntGoldProds]]</f>
        <v>107</v>
      </c>
      <c r="G1492" s="8">
        <f>Table5[[#This Row],[Age]]</f>
        <v>58</v>
      </c>
      <c r="H1492" s="17" t="s">
        <v>33</v>
      </c>
      <c r="I1492" s="16" t="str">
        <f>IF(AND(People!$J1492&gt;=16,People!$J1492&lt;=25),"16-25",IF(AND(People!$J1492&gt;=26,People!$J1492&lt;=35),"26-35",IF(AND(People!$J1492&gt;=36,People!$J1492&lt;=45),"36-45",IF(AND(People!$J1492&gt;=46,People!$J1492&lt;=55),"46-55",IF(AND(People!$J1492&gt;=56,People!$J1492&lt;=65),"56-65",IF(AND(People!$J1492&gt;=66,People!$J1492&lt;=75),"66-75","ALL"))))))</f>
        <v>56-65</v>
      </c>
      <c r="J1492" t="str">
        <f>Table5[[#This Row],[Kid Home]]</f>
        <v>No</v>
      </c>
      <c r="K1492" t="str">
        <f>Table5[[#This Row],[TennHome]]</f>
        <v>Yes</v>
      </c>
    </row>
    <row r="1493" spans="1:11" ht="16.5" x14ac:dyDescent="0.3">
      <c r="A1493" s="4">
        <f>Table2[[#This Row],[MntWines]]</f>
        <v>123</v>
      </c>
      <c r="B1493" s="4">
        <f>Table2[[#This Row],[MntFruits]]</f>
        <v>17</v>
      </c>
      <c r="C1493" s="4">
        <f>Table2[[#This Row],[MntMeatProducts]]</f>
        <v>171</v>
      </c>
      <c r="D1493" s="4">
        <f>Table2[[#This Row],[MntFishProducts]]</f>
        <v>39</v>
      </c>
      <c r="E1493" s="4">
        <f>Table2[[#This Row],[MntSweetProducts]]</f>
        <v>0</v>
      </c>
      <c r="F1493" s="4">
        <f>Table2[[#This Row],[MntGoldProds]]</f>
        <v>30</v>
      </c>
      <c r="G1493" s="8">
        <f>Table5[[#This Row],[Age]]</f>
        <v>41</v>
      </c>
      <c r="H1493" s="2" t="s">
        <v>35</v>
      </c>
      <c r="I1493" s="16" t="str">
        <f>IF(AND(People!$J1493&gt;=16,People!$J1493&lt;=25),"16-25",IF(AND(People!$J1493&gt;=26,People!$J1493&lt;=35),"26-35",IF(AND(People!$J1493&gt;=36,People!$J1493&lt;=45),"36-45",IF(AND(People!$J1493&gt;=46,People!$J1493&lt;=55),"46-55",IF(AND(People!$J1493&gt;=56,People!$J1493&lt;=65),"56-65",IF(AND(People!$J1493&gt;=66,People!$J1493&lt;=75),"66-75","ALL"))))))</f>
        <v>36-45</v>
      </c>
      <c r="J1493" t="str">
        <f>Table5[[#This Row],[Kid Home]]</f>
        <v>Yes</v>
      </c>
      <c r="K1493" t="str">
        <f>Table5[[#This Row],[TennHome]]</f>
        <v>No</v>
      </c>
    </row>
    <row r="1494" spans="1:11" ht="16.5" x14ac:dyDescent="0.3">
      <c r="A1494" s="6">
        <f>Table2[[#This Row],[MntWines]]</f>
        <v>267</v>
      </c>
      <c r="B1494" s="6">
        <f>Table2[[#This Row],[MntFruits]]</f>
        <v>42</v>
      </c>
      <c r="C1494" s="6">
        <f>Table2[[#This Row],[MntMeatProducts]]</f>
        <v>309</v>
      </c>
      <c r="D1494" s="6">
        <f>Table2[[#This Row],[MntFishProducts]]</f>
        <v>55</v>
      </c>
      <c r="E1494" s="6">
        <f>Table2[[#This Row],[MntSweetProducts]]</f>
        <v>42</v>
      </c>
      <c r="F1494" s="6">
        <f>Table2[[#This Row],[MntGoldProds]]</f>
        <v>21</v>
      </c>
      <c r="G1494" s="8">
        <f>Table5[[#This Row],[Age]]</f>
        <v>42</v>
      </c>
      <c r="H1494" s="17" t="s">
        <v>31</v>
      </c>
      <c r="I1494" s="16" t="str">
        <f>IF(AND(People!$J1494&gt;=16,People!$J1494&lt;=25),"16-25",IF(AND(People!$J1494&gt;=26,People!$J1494&lt;=35),"26-35",IF(AND(People!$J1494&gt;=36,People!$J1494&lt;=45),"36-45",IF(AND(People!$J1494&gt;=46,People!$J1494&lt;=55),"46-55",IF(AND(People!$J1494&gt;=56,People!$J1494&lt;=65),"56-65",IF(AND(People!$J1494&gt;=66,People!$J1494&lt;=75),"66-75","ALL"))))))</f>
        <v>36-45</v>
      </c>
      <c r="J1494" t="str">
        <f>Table5[[#This Row],[Kid Home]]</f>
        <v>Yes</v>
      </c>
      <c r="K1494" t="str">
        <f>Table5[[#This Row],[TennHome]]</f>
        <v>Yes</v>
      </c>
    </row>
    <row r="1495" spans="1:11" ht="16.5" x14ac:dyDescent="0.3">
      <c r="A1495" s="4">
        <f>Table2[[#This Row],[MntWines]]</f>
        <v>209</v>
      </c>
      <c r="B1495" s="4">
        <f>Table2[[#This Row],[MntFruits]]</f>
        <v>0</v>
      </c>
      <c r="C1495" s="4">
        <f>Table2[[#This Row],[MntMeatProducts]]</f>
        <v>40</v>
      </c>
      <c r="D1495" s="4">
        <f>Table2[[#This Row],[MntFishProducts]]</f>
        <v>3</v>
      </c>
      <c r="E1495" s="4">
        <f>Table2[[#This Row],[MntSweetProducts]]</f>
        <v>2</v>
      </c>
      <c r="F1495" s="4">
        <f>Table2[[#This Row],[MntGoldProds]]</f>
        <v>15</v>
      </c>
      <c r="G1495" s="8">
        <f>Table5[[#This Row],[Age]]</f>
        <v>63</v>
      </c>
      <c r="H1495" s="2" t="s">
        <v>31</v>
      </c>
      <c r="I1495" s="16" t="str">
        <f>IF(AND(People!$J1495&gt;=16,People!$J1495&lt;=25),"16-25",IF(AND(People!$J1495&gt;=26,People!$J1495&lt;=35),"26-35",IF(AND(People!$J1495&gt;=36,People!$J1495&lt;=45),"36-45",IF(AND(People!$J1495&gt;=46,People!$J1495&lt;=55),"46-55",IF(AND(People!$J1495&gt;=56,People!$J1495&lt;=65),"56-65",IF(AND(People!$J1495&gt;=66,People!$J1495&lt;=75),"66-75","ALL"))))))</f>
        <v>56-65</v>
      </c>
      <c r="J1495" t="str">
        <f>Table5[[#This Row],[Kid Home]]</f>
        <v>Yes</v>
      </c>
      <c r="K1495" t="str">
        <f>Table5[[#This Row],[TennHome]]</f>
        <v>Yes</v>
      </c>
    </row>
    <row r="1496" spans="1:11" ht="16.5" x14ac:dyDescent="0.3">
      <c r="A1496" s="6">
        <f>Table2[[#This Row],[MntWines]]</f>
        <v>1259</v>
      </c>
      <c r="B1496" s="6">
        <f>Table2[[#This Row],[MntFruits]]</f>
        <v>172</v>
      </c>
      <c r="C1496" s="6">
        <f>Table2[[#This Row],[MntMeatProducts]]</f>
        <v>815</v>
      </c>
      <c r="D1496" s="6">
        <f>Table2[[#This Row],[MntFishProducts]]</f>
        <v>97</v>
      </c>
      <c r="E1496" s="6">
        <f>Table2[[#This Row],[MntSweetProducts]]</f>
        <v>148</v>
      </c>
      <c r="F1496" s="6">
        <f>Table2[[#This Row],[MntGoldProds]]</f>
        <v>33</v>
      </c>
      <c r="G1496" s="8">
        <f>Table5[[#This Row],[Age]]</f>
        <v>25</v>
      </c>
      <c r="H1496" s="17" t="s">
        <v>33</v>
      </c>
      <c r="I1496" s="16" t="str">
        <f>IF(AND(People!$J1496&gt;=16,People!$J1496&lt;=25),"16-25",IF(AND(People!$J1496&gt;=26,People!$J1496&lt;=35),"26-35",IF(AND(People!$J1496&gt;=36,People!$J1496&lt;=45),"36-45",IF(AND(People!$J1496&gt;=46,People!$J1496&lt;=55),"46-55",IF(AND(People!$J1496&gt;=56,People!$J1496&lt;=65),"56-65",IF(AND(People!$J1496&gt;=66,People!$J1496&lt;=75),"66-75","ALL"))))))</f>
        <v>16-25</v>
      </c>
      <c r="J1496" t="str">
        <f>Table5[[#This Row],[Kid Home]]</f>
        <v>No</v>
      </c>
      <c r="K1496" t="str">
        <f>Table5[[#This Row],[TennHome]]</f>
        <v>No</v>
      </c>
    </row>
    <row r="1497" spans="1:11" ht="16.5" x14ac:dyDescent="0.3">
      <c r="A1497" s="4">
        <f>Table2[[#This Row],[MntWines]]</f>
        <v>344</v>
      </c>
      <c r="B1497" s="4">
        <f>Table2[[#This Row],[MntFruits]]</f>
        <v>35</v>
      </c>
      <c r="C1497" s="4">
        <f>Table2[[#This Row],[MntMeatProducts]]</f>
        <v>178</v>
      </c>
      <c r="D1497" s="4">
        <f>Table2[[#This Row],[MntFishProducts]]</f>
        <v>15</v>
      </c>
      <c r="E1497" s="4">
        <f>Table2[[#This Row],[MntSweetProducts]]</f>
        <v>23</v>
      </c>
      <c r="F1497" s="4">
        <f>Table2[[#This Row],[MntGoldProds]]</f>
        <v>17</v>
      </c>
      <c r="G1497" s="8">
        <f>Table5[[#This Row],[Age]]</f>
        <v>35</v>
      </c>
      <c r="H1497" s="2" t="s">
        <v>33</v>
      </c>
      <c r="I1497" s="16" t="str">
        <f>IF(AND(People!$J1497&gt;=16,People!$J1497&lt;=25),"16-25",IF(AND(People!$J1497&gt;=26,People!$J1497&lt;=35),"26-35",IF(AND(People!$J1497&gt;=36,People!$J1497&lt;=45),"36-45",IF(AND(People!$J1497&gt;=46,People!$J1497&lt;=55),"46-55",IF(AND(People!$J1497&gt;=56,People!$J1497&lt;=65),"56-65",IF(AND(People!$J1497&gt;=66,People!$J1497&lt;=75),"66-75","ALL"))))))</f>
        <v>26-35</v>
      </c>
      <c r="J1497" t="str">
        <f>Table5[[#This Row],[Kid Home]]</f>
        <v>Yes</v>
      </c>
      <c r="K1497" t="str">
        <f>Table5[[#This Row],[TennHome]]</f>
        <v>No</v>
      </c>
    </row>
    <row r="1498" spans="1:11" ht="16.5" x14ac:dyDescent="0.3">
      <c r="A1498" s="6">
        <f>Table2[[#This Row],[MntWines]]</f>
        <v>22</v>
      </c>
      <c r="B1498" s="6">
        <f>Table2[[#This Row],[MntFruits]]</f>
        <v>3</v>
      </c>
      <c r="C1498" s="6">
        <f>Table2[[#This Row],[MntMeatProducts]]</f>
        <v>30</v>
      </c>
      <c r="D1498" s="6">
        <f>Table2[[#This Row],[MntFishProducts]]</f>
        <v>0</v>
      </c>
      <c r="E1498" s="6">
        <f>Table2[[#This Row],[MntSweetProducts]]</f>
        <v>5</v>
      </c>
      <c r="F1498" s="6">
        <f>Table2[[#This Row],[MntGoldProds]]</f>
        <v>15</v>
      </c>
      <c r="G1498" s="8">
        <f>Table5[[#This Row],[Age]]</f>
        <v>23</v>
      </c>
      <c r="H1498" s="17" t="s">
        <v>35</v>
      </c>
      <c r="I1498" s="16" t="str">
        <f>IF(AND(People!$J1498&gt;=16,People!$J1498&lt;=25),"16-25",IF(AND(People!$J1498&gt;=26,People!$J1498&lt;=35),"26-35",IF(AND(People!$J1498&gt;=36,People!$J1498&lt;=45),"36-45",IF(AND(People!$J1498&gt;=46,People!$J1498&lt;=55),"46-55",IF(AND(People!$J1498&gt;=56,People!$J1498&lt;=65),"56-65",IF(AND(People!$J1498&gt;=66,People!$J1498&lt;=75),"66-75","ALL"))))))</f>
        <v>16-25</v>
      </c>
      <c r="J1498" t="str">
        <f>Table5[[#This Row],[Kid Home]]</f>
        <v>Yes</v>
      </c>
      <c r="K1498" t="str">
        <f>Table5[[#This Row],[TennHome]]</f>
        <v>No</v>
      </c>
    </row>
    <row r="1499" spans="1:11" ht="16.5" x14ac:dyDescent="0.3">
      <c r="A1499" s="4">
        <f>Table2[[#This Row],[MntWines]]</f>
        <v>247</v>
      </c>
      <c r="B1499" s="4">
        <f>Table2[[#This Row],[MntFruits]]</f>
        <v>161</v>
      </c>
      <c r="C1499" s="4">
        <f>Table2[[#This Row],[MntMeatProducts]]</f>
        <v>295</v>
      </c>
      <c r="D1499" s="4">
        <f>Table2[[#This Row],[MntFishProducts]]</f>
        <v>210</v>
      </c>
      <c r="E1499" s="4">
        <f>Table2[[#This Row],[MntSweetProducts]]</f>
        <v>85</v>
      </c>
      <c r="F1499" s="4">
        <f>Table2[[#This Row],[MntGoldProds]]</f>
        <v>47</v>
      </c>
      <c r="G1499" s="8">
        <f>Table5[[#This Row],[Age]]</f>
        <v>55</v>
      </c>
      <c r="H1499" s="2" t="s">
        <v>31</v>
      </c>
      <c r="I1499" s="16" t="str">
        <f>IF(AND(People!$J1499&gt;=16,People!$J1499&lt;=25),"16-25",IF(AND(People!$J1499&gt;=26,People!$J1499&lt;=35),"26-35",IF(AND(People!$J1499&gt;=36,People!$J1499&lt;=45),"36-45",IF(AND(People!$J1499&gt;=46,People!$J1499&lt;=55),"46-55",IF(AND(People!$J1499&gt;=56,People!$J1499&lt;=65),"56-65",IF(AND(People!$J1499&gt;=66,People!$J1499&lt;=75),"66-75","ALL"))))))</f>
        <v>46-55</v>
      </c>
      <c r="J1499" t="str">
        <f>Table5[[#This Row],[Kid Home]]</f>
        <v>No</v>
      </c>
      <c r="K1499" t="str">
        <f>Table5[[#This Row],[TennHome]]</f>
        <v>No</v>
      </c>
    </row>
    <row r="1500" spans="1:11" ht="16.5" x14ac:dyDescent="0.3">
      <c r="A1500" s="6">
        <f>Table2[[#This Row],[MntWines]]</f>
        <v>38</v>
      </c>
      <c r="B1500" s="6">
        <f>Table2[[#This Row],[MntFruits]]</f>
        <v>0</v>
      </c>
      <c r="C1500" s="6">
        <f>Table2[[#This Row],[MntMeatProducts]]</f>
        <v>12</v>
      </c>
      <c r="D1500" s="6">
        <f>Table2[[#This Row],[MntFishProducts]]</f>
        <v>3</v>
      </c>
      <c r="E1500" s="6">
        <f>Table2[[#This Row],[MntSweetProducts]]</f>
        <v>1</v>
      </c>
      <c r="F1500" s="6">
        <f>Table2[[#This Row],[MntGoldProds]]</f>
        <v>1</v>
      </c>
      <c r="G1500" s="8">
        <f>Table5[[#This Row],[Age]]</f>
        <v>36</v>
      </c>
      <c r="H1500" s="17" t="s">
        <v>31</v>
      </c>
      <c r="I1500" s="16" t="str">
        <f>IF(AND(People!$J1500&gt;=16,People!$J1500&lt;=25),"16-25",IF(AND(People!$J1500&gt;=26,People!$J1500&lt;=35),"26-35",IF(AND(People!$J1500&gt;=36,People!$J1500&lt;=45),"36-45",IF(AND(People!$J1500&gt;=46,People!$J1500&lt;=55),"46-55",IF(AND(People!$J1500&gt;=56,People!$J1500&lt;=65),"56-65",IF(AND(People!$J1500&gt;=66,People!$J1500&lt;=75),"66-75","ALL"))))))</f>
        <v>36-45</v>
      </c>
      <c r="J1500" t="str">
        <f>Table5[[#This Row],[Kid Home]]</f>
        <v>Yes</v>
      </c>
      <c r="K1500" t="str">
        <f>Table5[[#This Row],[TennHome]]</f>
        <v>No</v>
      </c>
    </row>
    <row r="1501" spans="1:11" ht="16.5" x14ac:dyDescent="0.3">
      <c r="A1501" s="4">
        <f>Table2[[#This Row],[MntWines]]</f>
        <v>896</v>
      </c>
      <c r="B1501" s="4">
        <f>Table2[[#This Row],[MntFruits]]</f>
        <v>10</v>
      </c>
      <c r="C1501" s="4">
        <f>Table2[[#This Row],[MntMeatProducts]]</f>
        <v>101</v>
      </c>
      <c r="D1501" s="4">
        <f>Table2[[#This Row],[MntFishProducts]]</f>
        <v>13</v>
      </c>
      <c r="E1501" s="4">
        <f>Table2[[#This Row],[MntSweetProducts]]</f>
        <v>10</v>
      </c>
      <c r="F1501" s="4">
        <f>Table2[[#This Row],[MntGoldProds]]</f>
        <v>34</v>
      </c>
      <c r="G1501" s="8">
        <f>Table5[[#This Row],[Age]]</f>
        <v>43</v>
      </c>
      <c r="H1501" s="2" t="s">
        <v>33</v>
      </c>
      <c r="I1501" s="16" t="str">
        <f>IF(AND(People!$J1501&gt;=16,People!$J1501&lt;=25),"16-25",IF(AND(People!$J1501&gt;=26,People!$J1501&lt;=35),"26-35",IF(AND(People!$J1501&gt;=36,People!$J1501&lt;=45),"36-45",IF(AND(People!$J1501&gt;=46,People!$J1501&lt;=55),"46-55",IF(AND(People!$J1501&gt;=56,People!$J1501&lt;=65),"56-65",IF(AND(People!$J1501&gt;=66,People!$J1501&lt;=75),"66-75","ALL"))))))</f>
        <v>36-45</v>
      </c>
      <c r="J1501" t="str">
        <f>Table5[[#This Row],[Kid Home]]</f>
        <v>No</v>
      </c>
      <c r="K1501" t="str">
        <f>Table5[[#This Row],[TennHome]]</f>
        <v>Yes</v>
      </c>
    </row>
    <row r="1502" spans="1:11" ht="16.5" x14ac:dyDescent="0.3">
      <c r="A1502" s="6">
        <f>Table2[[#This Row],[MntWines]]</f>
        <v>931</v>
      </c>
      <c r="B1502" s="6">
        <f>Table2[[#This Row],[MntFruits]]</f>
        <v>56</v>
      </c>
      <c r="C1502" s="6">
        <f>Table2[[#This Row],[MntMeatProducts]]</f>
        <v>253</v>
      </c>
      <c r="D1502" s="6">
        <f>Table2[[#This Row],[MntFishProducts]]</f>
        <v>91</v>
      </c>
      <c r="E1502" s="6">
        <f>Table2[[#This Row],[MntSweetProducts]]</f>
        <v>98</v>
      </c>
      <c r="F1502" s="6">
        <f>Table2[[#This Row],[MntGoldProds]]</f>
        <v>14</v>
      </c>
      <c r="G1502" s="8">
        <f>Table5[[#This Row],[Age]]</f>
        <v>53</v>
      </c>
      <c r="H1502" s="17" t="s">
        <v>31</v>
      </c>
      <c r="I1502" s="16" t="str">
        <f>IF(AND(People!$J1502&gt;=16,People!$J1502&lt;=25),"16-25",IF(AND(People!$J1502&gt;=26,People!$J1502&lt;=35),"26-35",IF(AND(People!$J1502&gt;=36,People!$J1502&lt;=45),"36-45",IF(AND(People!$J1502&gt;=46,People!$J1502&lt;=55),"46-55",IF(AND(People!$J1502&gt;=56,People!$J1502&lt;=65),"56-65",IF(AND(People!$J1502&gt;=66,People!$J1502&lt;=75),"66-75","ALL"))))))</f>
        <v>46-55</v>
      </c>
      <c r="J1502" t="str">
        <f>Table5[[#This Row],[Kid Home]]</f>
        <v>No</v>
      </c>
      <c r="K1502" t="str">
        <f>Table5[[#This Row],[TennHome]]</f>
        <v>Yes</v>
      </c>
    </row>
    <row r="1503" spans="1:11" ht="16.5" x14ac:dyDescent="0.3">
      <c r="A1503" s="4">
        <f>Table2[[#This Row],[MntWines]]</f>
        <v>758</v>
      </c>
      <c r="B1503" s="4">
        <f>Table2[[#This Row],[MntFruits]]</f>
        <v>12</v>
      </c>
      <c r="C1503" s="4">
        <f>Table2[[#This Row],[MntMeatProducts]]</f>
        <v>385</v>
      </c>
      <c r="D1503" s="4">
        <f>Table2[[#This Row],[MntFishProducts]]</f>
        <v>33</v>
      </c>
      <c r="E1503" s="4">
        <f>Table2[[#This Row],[MntSweetProducts]]</f>
        <v>89</v>
      </c>
      <c r="F1503" s="4">
        <f>Table2[[#This Row],[MntGoldProds]]</f>
        <v>89</v>
      </c>
      <c r="G1503" s="8">
        <f>Table5[[#This Row],[Age]]</f>
        <v>25</v>
      </c>
      <c r="H1503" s="2" t="s">
        <v>35</v>
      </c>
      <c r="I1503" s="16" t="str">
        <f>IF(AND(People!$J1503&gt;=16,People!$J1503&lt;=25),"16-25",IF(AND(People!$J1503&gt;=26,People!$J1503&lt;=35),"26-35",IF(AND(People!$J1503&gt;=36,People!$J1503&lt;=45),"36-45",IF(AND(People!$J1503&gt;=46,People!$J1503&lt;=55),"46-55",IF(AND(People!$J1503&gt;=56,People!$J1503&lt;=65),"56-65",IF(AND(People!$J1503&gt;=66,People!$J1503&lt;=75),"66-75","ALL"))))))</f>
        <v>16-25</v>
      </c>
      <c r="J1503" t="str">
        <f>Table5[[#This Row],[Kid Home]]</f>
        <v>No</v>
      </c>
      <c r="K1503" t="str">
        <f>Table5[[#This Row],[TennHome]]</f>
        <v>No</v>
      </c>
    </row>
    <row r="1504" spans="1:11" ht="16.5" x14ac:dyDescent="0.3">
      <c r="A1504" s="6">
        <f>Table2[[#This Row],[MntWines]]</f>
        <v>216</v>
      </c>
      <c r="B1504" s="6">
        <f>Table2[[#This Row],[MntFruits]]</f>
        <v>9</v>
      </c>
      <c r="C1504" s="6">
        <f>Table2[[#This Row],[MntMeatProducts]]</f>
        <v>57</v>
      </c>
      <c r="D1504" s="6">
        <f>Table2[[#This Row],[MntFishProducts]]</f>
        <v>20</v>
      </c>
      <c r="E1504" s="6">
        <f>Table2[[#This Row],[MntSweetProducts]]</f>
        <v>9</v>
      </c>
      <c r="F1504" s="6">
        <f>Table2[[#This Row],[MntGoldProds]]</f>
        <v>125</v>
      </c>
      <c r="G1504" s="8">
        <f>Table5[[#This Row],[Age]]</f>
        <v>38</v>
      </c>
      <c r="H1504" s="17" t="s">
        <v>33</v>
      </c>
      <c r="I1504" s="16" t="str">
        <f>IF(AND(People!$J1504&gt;=16,People!$J1504&lt;=25),"16-25",IF(AND(People!$J1504&gt;=26,People!$J1504&lt;=35),"26-35",IF(AND(People!$J1504&gt;=36,People!$J1504&lt;=45),"36-45",IF(AND(People!$J1504&gt;=46,People!$J1504&lt;=55),"46-55",IF(AND(People!$J1504&gt;=56,People!$J1504&lt;=65),"56-65",IF(AND(People!$J1504&gt;=66,People!$J1504&lt;=75),"66-75","ALL"))))))</f>
        <v>36-45</v>
      </c>
      <c r="J1504" t="str">
        <f>Table5[[#This Row],[Kid Home]]</f>
        <v>Yes</v>
      </c>
      <c r="K1504" t="str">
        <f>Table5[[#This Row],[TennHome]]</f>
        <v>Yes</v>
      </c>
    </row>
    <row r="1505" spans="1:11" ht="16.5" x14ac:dyDescent="0.3">
      <c r="A1505" s="4">
        <f>Table2[[#This Row],[MntWines]]</f>
        <v>2</v>
      </c>
      <c r="B1505" s="4">
        <f>Table2[[#This Row],[MntFruits]]</f>
        <v>3</v>
      </c>
      <c r="C1505" s="4">
        <f>Table2[[#This Row],[MntMeatProducts]]</f>
        <v>10</v>
      </c>
      <c r="D1505" s="4">
        <f>Table2[[#This Row],[MntFishProducts]]</f>
        <v>11</v>
      </c>
      <c r="E1505" s="4">
        <f>Table2[[#This Row],[MntSweetProducts]]</f>
        <v>2</v>
      </c>
      <c r="F1505" s="4">
        <f>Table2[[#This Row],[MntGoldProds]]</f>
        <v>10</v>
      </c>
      <c r="G1505" s="8">
        <f>Table5[[#This Row],[Age]]</f>
        <v>41</v>
      </c>
      <c r="H1505" s="2" t="s">
        <v>33</v>
      </c>
      <c r="I1505" s="16" t="str">
        <f>IF(AND(People!$J1505&gt;=16,People!$J1505&lt;=25),"16-25",IF(AND(People!$J1505&gt;=26,People!$J1505&lt;=35),"26-35",IF(AND(People!$J1505&gt;=36,People!$J1505&lt;=45),"36-45",IF(AND(People!$J1505&gt;=46,People!$J1505&lt;=55),"46-55",IF(AND(People!$J1505&gt;=56,People!$J1505&lt;=65),"56-65",IF(AND(People!$J1505&gt;=66,People!$J1505&lt;=75),"66-75","ALL"))))))</f>
        <v>36-45</v>
      </c>
      <c r="J1505" t="str">
        <f>Table5[[#This Row],[Kid Home]]</f>
        <v>Yes</v>
      </c>
      <c r="K1505" t="str">
        <f>Table5[[#This Row],[TennHome]]</f>
        <v>No</v>
      </c>
    </row>
    <row r="1506" spans="1:11" ht="16.5" x14ac:dyDescent="0.3">
      <c r="A1506" s="6">
        <f>Table2[[#This Row],[MntWines]]</f>
        <v>244</v>
      </c>
      <c r="B1506" s="6">
        <f>Table2[[#This Row],[MntFruits]]</f>
        <v>15</v>
      </c>
      <c r="C1506" s="6">
        <f>Table2[[#This Row],[MntMeatProducts]]</f>
        <v>108</v>
      </c>
      <c r="D1506" s="6">
        <f>Table2[[#This Row],[MntFishProducts]]</f>
        <v>4</v>
      </c>
      <c r="E1506" s="6">
        <f>Table2[[#This Row],[MntSweetProducts]]</f>
        <v>15</v>
      </c>
      <c r="F1506" s="6">
        <f>Table2[[#This Row],[MntGoldProds]]</f>
        <v>50</v>
      </c>
      <c r="G1506" s="8">
        <f>Table5[[#This Row],[Age]]</f>
        <v>35</v>
      </c>
      <c r="H1506" s="17" t="s">
        <v>30</v>
      </c>
      <c r="I1506" s="16" t="str">
        <f>IF(AND(People!$J1506&gt;=16,People!$J1506&lt;=25),"16-25",IF(AND(People!$J1506&gt;=26,People!$J1506&lt;=35),"26-35",IF(AND(People!$J1506&gt;=36,People!$J1506&lt;=45),"36-45",IF(AND(People!$J1506&gt;=46,People!$J1506&lt;=55),"46-55",IF(AND(People!$J1506&gt;=56,People!$J1506&lt;=65),"56-65",IF(AND(People!$J1506&gt;=66,People!$J1506&lt;=75),"66-75","ALL"))))))</f>
        <v>26-35</v>
      </c>
      <c r="J1506" t="str">
        <f>Table5[[#This Row],[Kid Home]]</f>
        <v>Yes</v>
      </c>
      <c r="K1506" t="str">
        <f>Table5[[#This Row],[TennHome]]</f>
        <v>No</v>
      </c>
    </row>
    <row r="1507" spans="1:11" ht="16.5" x14ac:dyDescent="0.3">
      <c r="A1507" s="4">
        <f>Table2[[#This Row],[MntWines]]</f>
        <v>539</v>
      </c>
      <c r="B1507" s="4">
        <f>Table2[[#This Row],[MntFruits]]</f>
        <v>6</v>
      </c>
      <c r="C1507" s="4">
        <f>Table2[[#This Row],[MntMeatProducts]]</f>
        <v>91</v>
      </c>
      <c r="D1507" s="4">
        <f>Table2[[#This Row],[MntFishProducts]]</f>
        <v>8</v>
      </c>
      <c r="E1507" s="4">
        <f>Table2[[#This Row],[MntSweetProducts]]</f>
        <v>6</v>
      </c>
      <c r="F1507" s="4">
        <f>Table2[[#This Row],[MntGoldProds]]</f>
        <v>97</v>
      </c>
      <c r="G1507" s="8">
        <f>Table5[[#This Row],[Age]]</f>
        <v>39</v>
      </c>
      <c r="H1507" s="2" t="s">
        <v>33</v>
      </c>
      <c r="I1507" s="16" t="str">
        <f>IF(AND(People!$J1507&gt;=16,People!$J1507&lt;=25),"16-25",IF(AND(People!$J1507&gt;=26,People!$J1507&lt;=35),"26-35",IF(AND(People!$J1507&gt;=36,People!$J1507&lt;=45),"36-45",IF(AND(People!$J1507&gt;=46,People!$J1507&lt;=55),"46-55",IF(AND(People!$J1507&gt;=56,People!$J1507&lt;=65),"56-65",IF(AND(People!$J1507&gt;=66,People!$J1507&lt;=75),"66-75","ALL"))))))</f>
        <v>36-45</v>
      </c>
      <c r="J1507" t="str">
        <f>Table5[[#This Row],[Kid Home]]</f>
        <v>Yes</v>
      </c>
      <c r="K1507" t="str">
        <f>Table5[[#This Row],[TennHome]]</f>
        <v>Yes</v>
      </c>
    </row>
    <row r="1508" spans="1:11" ht="16.5" x14ac:dyDescent="0.3">
      <c r="A1508" s="6">
        <f>Table2[[#This Row],[MntWines]]</f>
        <v>1181</v>
      </c>
      <c r="B1508" s="6">
        <f>Table2[[#This Row],[MntFruits]]</f>
        <v>26</v>
      </c>
      <c r="C1508" s="6">
        <f>Table2[[#This Row],[MntMeatProducts]]</f>
        <v>120</v>
      </c>
      <c r="D1508" s="6">
        <f>Table2[[#This Row],[MntFishProducts]]</f>
        <v>17</v>
      </c>
      <c r="E1508" s="6">
        <f>Table2[[#This Row],[MntSweetProducts]]</f>
        <v>13</v>
      </c>
      <c r="F1508" s="6">
        <f>Table2[[#This Row],[MntGoldProds]]</f>
        <v>39</v>
      </c>
      <c r="G1508" s="8">
        <f>Table5[[#This Row],[Age]]</f>
        <v>57</v>
      </c>
      <c r="H1508" s="17" t="s">
        <v>33</v>
      </c>
      <c r="I1508" s="16" t="str">
        <f>IF(AND(People!$J1508&gt;=16,People!$J1508&lt;=25),"16-25",IF(AND(People!$J1508&gt;=26,People!$J1508&lt;=35),"26-35",IF(AND(People!$J1508&gt;=36,People!$J1508&lt;=45),"36-45",IF(AND(People!$J1508&gt;=46,People!$J1508&lt;=55),"46-55",IF(AND(People!$J1508&gt;=56,People!$J1508&lt;=65),"56-65",IF(AND(People!$J1508&gt;=66,People!$J1508&lt;=75),"66-75","ALL"))))))</f>
        <v>56-65</v>
      </c>
      <c r="J1508" t="str">
        <f>Table5[[#This Row],[Kid Home]]</f>
        <v>No</v>
      </c>
      <c r="K1508" t="str">
        <f>Table5[[#This Row],[TennHome]]</f>
        <v>No</v>
      </c>
    </row>
    <row r="1509" spans="1:11" ht="16.5" x14ac:dyDescent="0.3">
      <c r="A1509" s="4">
        <f>Table2[[#This Row],[MntWines]]</f>
        <v>750</v>
      </c>
      <c r="B1509" s="4">
        <f>Table2[[#This Row],[MntFruits]]</f>
        <v>8</v>
      </c>
      <c r="C1509" s="4">
        <f>Table2[[#This Row],[MntMeatProducts]]</f>
        <v>125</v>
      </c>
      <c r="D1509" s="4">
        <f>Table2[[#This Row],[MntFishProducts]]</f>
        <v>11</v>
      </c>
      <c r="E1509" s="4">
        <f>Table2[[#This Row],[MntSweetProducts]]</f>
        <v>8</v>
      </c>
      <c r="F1509" s="4">
        <f>Table2[[#This Row],[MntGoldProds]]</f>
        <v>26</v>
      </c>
      <c r="G1509" s="8">
        <f>Table5[[#This Row],[Age]]</f>
        <v>40</v>
      </c>
      <c r="H1509" s="2" t="s">
        <v>31</v>
      </c>
      <c r="I1509" s="16" t="str">
        <f>IF(AND(People!$J1509&gt;=16,People!$J1509&lt;=25),"16-25",IF(AND(People!$J1509&gt;=26,People!$J1509&lt;=35),"26-35",IF(AND(People!$J1509&gt;=36,People!$J1509&lt;=45),"36-45",IF(AND(People!$J1509&gt;=46,People!$J1509&lt;=55),"46-55",IF(AND(People!$J1509&gt;=56,People!$J1509&lt;=65),"56-65",IF(AND(People!$J1509&gt;=66,People!$J1509&lt;=75),"66-75","ALL"))))))</f>
        <v>36-45</v>
      </c>
      <c r="J1509" t="str">
        <f>Table5[[#This Row],[Kid Home]]</f>
        <v>No</v>
      </c>
      <c r="K1509" t="str">
        <f>Table5[[#This Row],[TennHome]]</f>
        <v>No</v>
      </c>
    </row>
    <row r="1510" spans="1:11" ht="16.5" x14ac:dyDescent="0.3">
      <c r="A1510" s="6">
        <f>Table2[[#This Row],[MntWines]]</f>
        <v>306</v>
      </c>
      <c r="B1510" s="6">
        <f>Table2[[#This Row],[MntFruits]]</f>
        <v>5</v>
      </c>
      <c r="C1510" s="6">
        <f>Table2[[#This Row],[MntMeatProducts]]</f>
        <v>109</v>
      </c>
      <c r="D1510" s="6">
        <f>Table2[[#This Row],[MntFishProducts]]</f>
        <v>21</v>
      </c>
      <c r="E1510" s="6">
        <f>Table2[[#This Row],[MntSweetProducts]]</f>
        <v>109</v>
      </c>
      <c r="F1510" s="6">
        <f>Table2[[#This Row],[MntGoldProds]]</f>
        <v>92</v>
      </c>
      <c r="G1510" s="8">
        <f>Table5[[#This Row],[Age]]</f>
        <v>41</v>
      </c>
      <c r="H1510" s="17" t="s">
        <v>33</v>
      </c>
      <c r="I1510" s="16" t="str">
        <f>IF(AND(People!$J1510&gt;=16,People!$J1510&lt;=25),"16-25",IF(AND(People!$J1510&gt;=26,People!$J1510&lt;=35),"26-35",IF(AND(People!$J1510&gt;=36,People!$J1510&lt;=45),"36-45",IF(AND(People!$J1510&gt;=46,People!$J1510&lt;=55),"46-55",IF(AND(People!$J1510&gt;=56,People!$J1510&lt;=65),"56-65",IF(AND(People!$J1510&gt;=66,People!$J1510&lt;=75),"66-75","ALL"))))))</f>
        <v>36-45</v>
      </c>
      <c r="J1510" t="str">
        <f>Table5[[#This Row],[Kid Home]]</f>
        <v>Yes</v>
      </c>
      <c r="K1510" t="str">
        <f>Table5[[#This Row],[TennHome]]</f>
        <v>Yes</v>
      </c>
    </row>
    <row r="1511" spans="1:11" ht="16.5" x14ac:dyDescent="0.3">
      <c r="A1511" s="4">
        <f>Table2[[#This Row],[MntWines]]</f>
        <v>350</v>
      </c>
      <c r="B1511" s="4">
        <f>Table2[[#This Row],[MntFruits]]</f>
        <v>104</v>
      </c>
      <c r="C1511" s="4">
        <f>Table2[[#This Row],[MntMeatProducts]]</f>
        <v>189</v>
      </c>
      <c r="D1511" s="4">
        <f>Table2[[#This Row],[MntFishProducts]]</f>
        <v>197</v>
      </c>
      <c r="E1511" s="4">
        <f>Table2[[#This Row],[MntSweetProducts]]</f>
        <v>151</v>
      </c>
      <c r="F1511" s="4">
        <f>Table2[[#This Row],[MntGoldProds]]</f>
        <v>57</v>
      </c>
      <c r="G1511" s="8">
        <f>Table5[[#This Row],[Age]]</f>
        <v>37</v>
      </c>
      <c r="H1511" s="2" t="s">
        <v>31</v>
      </c>
      <c r="I1511" s="16" t="str">
        <f>IF(AND(People!$J1511&gt;=16,People!$J1511&lt;=25),"16-25",IF(AND(People!$J1511&gt;=26,People!$J1511&lt;=35),"26-35",IF(AND(People!$J1511&gt;=36,People!$J1511&lt;=45),"36-45",IF(AND(People!$J1511&gt;=46,People!$J1511&lt;=55),"46-55",IF(AND(People!$J1511&gt;=56,People!$J1511&lt;=65),"56-65",IF(AND(People!$J1511&gt;=66,People!$J1511&lt;=75),"66-75","ALL"))))))</f>
        <v>36-45</v>
      </c>
      <c r="J1511" t="str">
        <f>Table5[[#This Row],[Kid Home]]</f>
        <v>No</v>
      </c>
      <c r="K1511" t="str">
        <f>Table5[[#This Row],[TennHome]]</f>
        <v>Yes</v>
      </c>
    </row>
    <row r="1512" spans="1:11" ht="16.5" x14ac:dyDescent="0.3">
      <c r="A1512" s="6">
        <f>Table2[[#This Row],[MntWines]]</f>
        <v>331</v>
      </c>
      <c r="B1512" s="6">
        <f>Table2[[#This Row],[MntFruits]]</f>
        <v>197</v>
      </c>
      <c r="C1512" s="6">
        <f>Table2[[#This Row],[MntMeatProducts]]</f>
        <v>170</v>
      </c>
      <c r="D1512" s="6">
        <f>Table2[[#This Row],[MntFishProducts]]</f>
        <v>58</v>
      </c>
      <c r="E1512" s="6">
        <f>Table2[[#This Row],[MntSweetProducts]]</f>
        <v>152</v>
      </c>
      <c r="F1512" s="6">
        <f>Table2[[#This Row],[MntGoldProds]]</f>
        <v>35</v>
      </c>
      <c r="G1512" s="8">
        <f>Table5[[#This Row],[Age]]</f>
        <v>42</v>
      </c>
      <c r="H1512" s="17" t="s">
        <v>33</v>
      </c>
      <c r="I1512" s="16" t="str">
        <f>IF(AND(People!$J1512&gt;=16,People!$J1512&lt;=25),"16-25",IF(AND(People!$J1512&gt;=26,People!$J1512&lt;=35),"26-35",IF(AND(People!$J1512&gt;=36,People!$J1512&lt;=45),"36-45",IF(AND(People!$J1512&gt;=46,People!$J1512&lt;=55),"46-55",IF(AND(People!$J1512&gt;=56,People!$J1512&lt;=65),"56-65",IF(AND(People!$J1512&gt;=66,People!$J1512&lt;=75),"66-75","ALL"))))))</f>
        <v>36-45</v>
      </c>
      <c r="J1512" t="str">
        <f>Table5[[#This Row],[Kid Home]]</f>
        <v>No</v>
      </c>
      <c r="K1512" t="str">
        <f>Table5[[#This Row],[TennHome]]</f>
        <v>No</v>
      </c>
    </row>
    <row r="1513" spans="1:11" ht="16.5" x14ac:dyDescent="0.3">
      <c r="A1513" s="4">
        <f>Table2[[#This Row],[MntWines]]</f>
        <v>620</v>
      </c>
      <c r="B1513" s="4">
        <f>Table2[[#This Row],[MntFruits]]</f>
        <v>16</v>
      </c>
      <c r="C1513" s="4">
        <f>Table2[[#This Row],[MntMeatProducts]]</f>
        <v>165</v>
      </c>
      <c r="D1513" s="4">
        <f>Table2[[#This Row],[MntFishProducts]]</f>
        <v>0</v>
      </c>
      <c r="E1513" s="4">
        <f>Table2[[#This Row],[MntSweetProducts]]</f>
        <v>24</v>
      </c>
      <c r="F1513" s="4">
        <f>Table2[[#This Row],[MntGoldProds]]</f>
        <v>82</v>
      </c>
      <c r="G1513" s="8">
        <f>Table5[[#This Row],[Age]]</f>
        <v>55</v>
      </c>
      <c r="H1513" s="2" t="s">
        <v>30</v>
      </c>
      <c r="I1513" s="16" t="str">
        <f>IF(AND(People!$J1513&gt;=16,People!$J1513&lt;=25),"16-25",IF(AND(People!$J1513&gt;=26,People!$J1513&lt;=35),"26-35",IF(AND(People!$J1513&gt;=36,People!$J1513&lt;=45),"36-45",IF(AND(People!$J1513&gt;=46,People!$J1513&lt;=55),"46-55",IF(AND(People!$J1513&gt;=56,People!$J1513&lt;=65),"56-65",IF(AND(People!$J1513&gt;=66,People!$J1513&lt;=75),"66-75","ALL"))))))</f>
        <v>46-55</v>
      </c>
      <c r="J1513" t="str">
        <f>Table5[[#This Row],[Kid Home]]</f>
        <v>No</v>
      </c>
      <c r="K1513" t="str">
        <f>Table5[[#This Row],[TennHome]]</f>
        <v>Yes</v>
      </c>
    </row>
    <row r="1514" spans="1:11" ht="16.5" x14ac:dyDescent="0.3">
      <c r="A1514" s="6">
        <f>Table2[[#This Row],[MntWines]]</f>
        <v>434</v>
      </c>
      <c r="B1514" s="6">
        <f>Table2[[#This Row],[MntFruits]]</f>
        <v>137</v>
      </c>
      <c r="C1514" s="6">
        <f>Table2[[#This Row],[MntMeatProducts]]</f>
        <v>400</v>
      </c>
      <c r="D1514" s="6">
        <f>Table2[[#This Row],[MntFishProducts]]</f>
        <v>45</v>
      </c>
      <c r="E1514" s="6">
        <f>Table2[[#This Row],[MntSweetProducts]]</f>
        <v>137</v>
      </c>
      <c r="F1514" s="6">
        <f>Table2[[#This Row],[MntGoldProds]]</f>
        <v>45</v>
      </c>
      <c r="G1514" s="8">
        <f>Table5[[#This Row],[Age]]</f>
        <v>26</v>
      </c>
      <c r="H1514" s="17" t="s">
        <v>33</v>
      </c>
      <c r="I1514" s="16" t="str">
        <f>IF(AND(People!$J1514&gt;=16,People!$J1514&lt;=25),"16-25",IF(AND(People!$J1514&gt;=26,People!$J1514&lt;=35),"26-35",IF(AND(People!$J1514&gt;=36,People!$J1514&lt;=45),"36-45",IF(AND(People!$J1514&gt;=46,People!$J1514&lt;=55),"46-55",IF(AND(People!$J1514&gt;=56,People!$J1514&lt;=65),"56-65",IF(AND(People!$J1514&gt;=66,People!$J1514&lt;=75),"66-75","ALL"))))))</f>
        <v>26-35</v>
      </c>
      <c r="J1514" t="str">
        <f>Table5[[#This Row],[Kid Home]]</f>
        <v>No</v>
      </c>
      <c r="K1514" t="str">
        <f>Table5[[#This Row],[TennHome]]</f>
        <v>No</v>
      </c>
    </row>
    <row r="1515" spans="1:11" ht="16.5" x14ac:dyDescent="0.3">
      <c r="A1515" s="4">
        <f>Table2[[#This Row],[MntWines]]</f>
        <v>57</v>
      </c>
      <c r="B1515" s="4">
        <f>Table2[[#This Row],[MntFruits]]</f>
        <v>0</v>
      </c>
      <c r="C1515" s="4">
        <f>Table2[[#This Row],[MntMeatProducts]]</f>
        <v>27</v>
      </c>
      <c r="D1515" s="4">
        <f>Table2[[#This Row],[MntFishProducts]]</f>
        <v>0</v>
      </c>
      <c r="E1515" s="4">
        <f>Table2[[#This Row],[MntSweetProducts]]</f>
        <v>0</v>
      </c>
      <c r="F1515" s="4">
        <f>Table2[[#This Row],[MntGoldProds]]</f>
        <v>36</v>
      </c>
      <c r="G1515" s="8">
        <f>Table5[[#This Row],[Age]]</f>
        <v>37</v>
      </c>
      <c r="H1515" s="2" t="s">
        <v>33</v>
      </c>
      <c r="I1515" s="16" t="str">
        <f>IF(AND(People!$J1515&gt;=16,People!$J1515&lt;=25),"16-25",IF(AND(People!$J1515&gt;=26,People!$J1515&lt;=35),"26-35",IF(AND(People!$J1515&gt;=36,People!$J1515&lt;=45),"36-45",IF(AND(People!$J1515&gt;=46,People!$J1515&lt;=55),"46-55",IF(AND(People!$J1515&gt;=56,People!$J1515&lt;=65),"56-65",IF(AND(People!$J1515&gt;=66,People!$J1515&lt;=75),"66-75","ALL"))))))</f>
        <v>36-45</v>
      </c>
      <c r="J1515" t="str">
        <f>Table5[[#This Row],[Kid Home]]</f>
        <v>Yes</v>
      </c>
      <c r="K1515" t="str">
        <f>Table5[[#This Row],[TennHome]]</f>
        <v>Yes</v>
      </c>
    </row>
    <row r="1516" spans="1:11" ht="16.5" x14ac:dyDescent="0.3">
      <c r="A1516" s="6">
        <f>Table2[[#This Row],[MntWines]]</f>
        <v>811</v>
      </c>
      <c r="B1516" s="6">
        <f>Table2[[#This Row],[MntFruits]]</f>
        <v>76</v>
      </c>
      <c r="C1516" s="6">
        <f>Table2[[#This Row],[MntMeatProducts]]</f>
        <v>428</v>
      </c>
      <c r="D1516" s="6">
        <f>Table2[[#This Row],[MntFishProducts]]</f>
        <v>99</v>
      </c>
      <c r="E1516" s="6">
        <f>Table2[[#This Row],[MntSweetProducts]]</f>
        <v>137</v>
      </c>
      <c r="F1516" s="6">
        <f>Table2[[#This Row],[MntGoldProds]]</f>
        <v>107</v>
      </c>
      <c r="G1516" s="8">
        <f>Table5[[#This Row],[Age]]</f>
        <v>47</v>
      </c>
      <c r="H1516" s="17" t="s">
        <v>31</v>
      </c>
      <c r="I1516" s="16" t="str">
        <f>IF(AND(People!$J1516&gt;=16,People!$J1516&lt;=25),"16-25",IF(AND(People!$J1516&gt;=26,People!$J1516&lt;=35),"26-35",IF(AND(People!$J1516&gt;=36,People!$J1516&lt;=45),"36-45",IF(AND(People!$J1516&gt;=46,People!$J1516&lt;=55),"46-55",IF(AND(People!$J1516&gt;=56,People!$J1516&lt;=65),"56-65",IF(AND(People!$J1516&gt;=66,People!$J1516&lt;=75),"66-75","ALL"))))))</f>
        <v>46-55</v>
      </c>
      <c r="J1516" t="str">
        <f>Table5[[#This Row],[Kid Home]]</f>
        <v>No</v>
      </c>
      <c r="K1516" t="str">
        <f>Table5[[#This Row],[TennHome]]</f>
        <v>Yes</v>
      </c>
    </row>
    <row r="1517" spans="1:11" ht="16.5" x14ac:dyDescent="0.3">
      <c r="A1517" s="4">
        <f>Table2[[#This Row],[MntWines]]</f>
        <v>423</v>
      </c>
      <c r="B1517" s="4">
        <f>Table2[[#This Row],[MntFruits]]</f>
        <v>42</v>
      </c>
      <c r="C1517" s="4">
        <f>Table2[[#This Row],[MntMeatProducts]]</f>
        <v>706</v>
      </c>
      <c r="D1517" s="4">
        <f>Table2[[#This Row],[MntFishProducts]]</f>
        <v>73</v>
      </c>
      <c r="E1517" s="4">
        <f>Table2[[#This Row],[MntSweetProducts]]</f>
        <v>197</v>
      </c>
      <c r="F1517" s="4">
        <f>Table2[[#This Row],[MntGoldProds]]</f>
        <v>197</v>
      </c>
      <c r="G1517" s="8">
        <f>Table5[[#This Row],[Age]]</f>
        <v>28</v>
      </c>
      <c r="H1517" s="2" t="s">
        <v>30</v>
      </c>
      <c r="I1517" s="16" t="str">
        <f>IF(AND(People!$J1517&gt;=16,People!$J1517&lt;=25),"16-25",IF(AND(People!$J1517&gt;=26,People!$J1517&lt;=35),"26-35",IF(AND(People!$J1517&gt;=36,People!$J1517&lt;=45),"36-45",IF(AND(People!$J1517&gt;=46,People!$J1517&lt;=55),"46-55",IF(AND(People!$J1517&gt;=56,People!$J1517&lt;=65),"56-65",IF(AND(People!$J1517&gt;=66,People!$J1517&lt;=75),"66-75","ALL"))))))</f>
        <v>26-35</v>
      </c>
      <c r="J1517" t="str">
        <f>Table5[[#This Row],[Kid Home]]</f>
        <v>No</v>
      </c>
      <c r="K1517" t="str">
        <f>Table5[[#This Row],[TennHome]]</f>
        <v>No</v>
      </c>
    </row>
    <row r="1518" spans="1:11" ht="16.5" x14ac:dyDescent="0.3">
      <c r="A1518" s="6">
        <f>Table2[[#This Row],[MntWines]]</f>
        <v>2</v>
      </c>
      <c r="B1518" s="6">
        <f>Table2[[#This Row],[MntFruits]]</f>
        <v>12</v>
      </c>
      <c r="C1518" s="6">
        <f>Table2[[#This Row],[MntMeatProducts]]</f>
        <v>10</v>
      </c>
      <c r="D1518" s="6">
        <f>Table2[[#This Row],[MntFishProducts]]</f>
        <v>6</v>
      </c>
      <c r="E1518" s="6">
        <f>Table2[[#This Row],[MntSweetProducts]]</f>
        <v>13</v>
      </c>
      <c r="F1518" s="6">
        <f>Table2[[#This Row],[MntGoldProds]]</f>
        <v>30</v>
      </c>
      <c r="G1518" s="8">
        <f>Table5[[#This Row],[Age]]</f>
        <v>36</v>
      </c>
      <c r="H1518" s="17" t="s">
        <v>33</v>
      </c>
      <c r="I1518" s="16" t="str">
        <f>IF(AND(People!$J1518&gt;=16,People!$J1518&lt;=25),"16-25",IF(AND(People!$J1518&gt;=26,People!$J1518&lt;=35),"26-35",IF(AND(People!$J1518&gt;=36,People!$J1518&lt;=45),"36-45",IF(AND(People!$J1518&gt;=46,People!$J1518&lt;=55),"46-55",IF(AND(People!$J1518&gt;=56,People!$J1518&lt;=65),"56-65",IF(AND(People!$J1518&gt;=66,People!$J1518&lt;=75),"66-75","ALL"))))))</f>
        <v>36-45</v>
      </c>
      <c r="J1518" t="str">
        <f>Table5[[#This Row],[Kid Home]]</f>
        <v>No</v>
      </c>
      <c r="K1518" t="str">
        <f>Table5[[#This Row],[TennHome]]</f>
        <v>No</v>
      </c>
    </row>
    <row r="1519" spans="1:11" ht="16.5" x14ac:dyDescent="0.3">
      <c r="A1519" s="4">
        <f>Table2[[#This Row],[MntWines]]</f>
        <v>60</v>
      </c>
      <c r="B1519" s="4">
        <f>Table2[[#This Row],[MntFruits]]</f>
        <v>51</v>
      </c>
      <c r="C1519" s="4">
        <f>Table2[[#This Row],[MntMeatProducts]]</f>
        <v>87</v>
      </c>
      <c r="D1519" s="4">
        <f>Table2[[#This Row],[MntFishProducts]]</f>
        <v>6</v>
      </c>
      <c r="E1519" s="4">
        <f>Table2[[#This Row],[MntSweetProducts]]</f>
        <v>20</v>
      </c>
      <c r="F1519" s="4">
        <f>Table2[[#This Row],[MntGoldProds]]</f>
        <v>51</v>
      </c>
      <c r="G1519" s="8">
        <f>Table5[[#This Row],[Age]]</f>
        <v>34</v>
      </c>
      <c r="H1519" s="2" t="s">
        <v>33</v>
      </c>
      <c r="I1519" s="16" t="str">
        <f>IF(AND(People!$J1519&gt;=16,People!$J1519&lt;=25),"16-25",IF(AND(People!$J1519&gt;=26,People!$J1519&lt;=35),"26-35",IF(AND(People!$J1519&gt;=36,People!$J1519&lt;=45),"36-45",IF(AND(People!$J1519&gt;=46,People!$J1519&lt;=55),"46-55",IF(AND(People!$J1519&gt;=56,People!$J1519&lt;=65),"56-65",IF(AND(People!$J1519&gt;=66,People!$J1519&lt;=75),"66-75","ALL"))))))</f>
        <v>26-35</v>
      </c>
      <c r="J1519" t="str">
        <f>Table5[[#This Row],[Kid Home]]</f>
        <v>Yes</v>
      </c>
      <c r="K1519" t="str">
        <f>Table5[[#This Row],[TennHome]]</f>
        <v>No</v>
      </c>
    </row>
    <row r="1520" spans="1:11" ht="16.5" x14ac:dyDescent="0.3">
      <c r="A1520" s="6">
        <f>Table2[[#This Row],[MntWines]]</f>
        <v>675</v>
      </c>
      <c r="B1520" s="6">
        <f>Table2[[#This Row],[MntFruits]]</f>
        <v>0</v>
      </c>
      <c r="C1520" s="6">
        <f>Table2[[#This Row],[MntMeatProducts]]</f>
        <v>85</v>
      </c>
      <c r="D1520" s="6">
        <f>Table2[[#This Row],[MntFishProducts]]</f>
        <v>10</v>
      </c>
      <c r="E1520" s="6">
        <f>Table2[[#This Row],[MntSweetProducts]]</f>
        <v>7</v>
      </c>
      <c r="F1520" s="6">
        <f>Table2[[#This Row],[MntGoldProds]]</f>
        <v>77</v>
      </c>
      <c r="G1520" s="8">
        <f>Table5[[#This Row],[Age]]</f>
        <v>50</v>
      </c>
      <c r="H1520" s="17" t="s">
        <v>33</v>
      </c>
      <c r="I1520" s="16" t="str">
        <f>IF(AND(People!$J1520&gt;=16,People!$J1520&lt;=25),"16-25",IF(AND(People!$J1520&gt;=26,People!$J1520&lt;=35),"26-35",IF(AND(People!$J1520&gt;=36,People!$J1520&lt;=45),"36-45",IF(AND(People!$J1520&gt;=46,People!$J1520&lt;=55),"46-55",IF(AND(People!$J1520&gt;=56,People!$J1520&lt;=65),"56-65",IF(AND(People!$J1520&gt;=66,People!$J1520&lt;=75),"66-75","ALL"))))))</f>
        <v>46-55</v>
      </c>
      <c r="J1520" t="str">
        <f>Table5[[#This Row],[Kid Home]]</f>
        <v>No</v>
      </c>
      <c r="K1520" t="str">
        <f>Table5[[#This Row],[TennHome]]</f>
        <v>Yes</v>
      </c>
    </row>
    <row r="1521" spans="1:11" ht="16.5" x14ac:dyDescent="0.3">
      <c r="A1521" s="4">
        <f>Table2[[#This Row],[MntWines]]</f>
        <v>30</v>
      </c>
      <c r="B1521" s="4">
        <f>Table2[[#This Row],[MntFruits]]</f>
        <v>8</v>
      </c>
      <c r="C1521" s="4">
        <f>Table2[[#This Row],[MntMeatProducts]]</f>
        <v>12</v>
      </c>
      <c r="D1521" s="4">
        <f>Table2[[#This Row],[MntFishProducts]]</f>
        <v>8</v>
      </c>
      <c r="E1521" s="4">
        <f>Table2[[#This Row],[MntSweetProducts]]</f>
        <v>8</v>
      </c>
      <c r="F1521" s="4">
        <f>Table2[[#This Row],[MntGoldProds]]</f>
        <v>12</v>
      </c>
      <c r="G1521" s="8">
        <f>Table5[[#This Row],[Age]]</f>
        <v>35</v>
      </c>
      <c r="H1521" s="2" t="s">
        <v>30</v>
      </c>
      <c r="I1521" s="16" t="str">
        <f>IF(AND(People!$J1521&gt;=16,People!$J1521&lt;=25),"16-25",IF(AND(People!$J1521&gt;=26,People!$J1521&lt;=35),"26-35",IF(AND(People!$J1521&gt;=36,People!$J1521&lt;=45),"36-45",IF(AND(People!$J1521&gt;=46,People!$J1521&lt;=55),"46-55",IF(AND(People!$J1521&gt;=56,People!$J1521&lt;=65),"56-65",IF(AND(People!$J1521&gt;=66,People!$J1521&lt;=75),"66-75","ALL"))))))</f>
        <v>26-35</v>
      </c>
      <c r="J1521" t="str">
        <f>Table5[[#This Row],[Kid Home]]</f>
        <v>Yes</v>
      </c>
      <c r="K1521" t="str">
        <f>Table5[[#This Row],[TennHome]]</f>
        <v>No</v>
      </c>
    </row>
    <row r="1522" spans="1:11" ht="16.5" x14ac:dyDescent="0.3">
      <c r="A1522" s="6">
        <f>Table2[[#This Row],[MntWines]]</f>
        <v>40</v>
      </c>
      <c r="B1522" s="6">
        <f>Table2[[#This Row],[MntFruits]]</f>
        <v>1</v>
      </c>
      <c r="C1522" s="6">
        <f>Table2[[#This Row],[MntMeatProducts]]</f>
        <v>40</v>
      </c>
      <c r="D1522" s="6">
        <f>Table2[[#This Row],[MntFishProducts]]</f>
        <v>4</v>
      </c>
      <c r="E1522" s="6">
        <f>Table2[[#This Row],[MntSweetProducts]]</f>
        <v>3</v>
      </c>
      <c r="F1522" s="6">
        <f>Table2[[#This Row],[MntGoldProds]]</f>
        <v>18</v>
      </c>
      <c r="G1522" s="8">
        <f>Table5[[#This Row],[Age]]</f>
        <v>41</v>
      </c>
      <c r="H1522" s="17" t="s">
        <v>30</v>
      </c>
      <c r="I1522" s="16" t="str">
        <f>IF(AND(People!$J1522&gt;=16,People!$J1522&lt;=25),"16-25",IF(AND(People!$J1522&gt;=26,People!$J1522&lt;=35),"26-35",IF(AND(People!$J1522&gt;=36,People!$J1522&lt;=45),"36-45",IF(AND(People!$J1522&gt;=46,People!$J1522&lt;=55),"46-55",IF(AND(People!$J1522&gt;=56,People!$J1522&lt;=65),"56-65",IF(AND(People!$J1522&gt;=66,People!$J1522&lt;=75),"66-75","ALL"))))))</f>
        <v>36-45</v>
      </c>
      <c r="J1522" t="str">
        <f>Table5[[#This Row],[Kid Home]]</f>
        <v>Yes</v>
      </c>
      <c r="K1522" t="str">
        <f>Table5[[#This Row],[TennHome]]</f>
        <v>No</v>
      </c>
    </row>
    <row r="1523" spans="1:11" ht="16.5" x14ac:dyDescent="0.3">
      <c r="A1523" s="4">
        <f>Table2[[#This Row],[MntWines]]</f>
        <v>3</v>
      </c>
      <c r="B1523" s="4">
        <f>Table2[[#This Row],[MntFruits]]</f>
        <v>17</v>
      </c>
      <c r="C1523" s="4">
        <f>Table2[[#This Row],[MntMeatProducts]]</f>
        <v>26</v>
      </c>
      <c r="D1523" s="4">
        <f>Table2[[#This Row],[MntFishProducts]]</f>
        <v>20</v>
      </c>
      <c r="E1523" s="4">
        <f>Table2[[#This Row],[MntSweetProducts]]</f>
        <v>1</v>
      </c>
      <c r="F1523" s="4">
        <f>Table2[[#This Row],[MntGoldProds]]</f>
        <v>39</v>
      </c>
      <c r="G1523" s="8">
        <f>Table5[[#This Row],[Age]]</f>
        <v>42</v>
      </c>
      <c r="H1523" s="2" t="s">
        <v>31</v>
      </c>
      <c r="I1523" s="16" t="str">
        <f>IF(AND(People!$J1523&gt;=16,People!$J1523&lt;=25),"16-25",IF(AND(People!$J1523&gt;=26,People!$J1523&lt;=35),"26-35",IF(AND(People!$J1523&gt;=36,People!$J1523&lt;=45),"36-45",IF(AND(People!$J1523&gt;=46,People!$J1523&lt;=55),"46-55",IF(AND(People!$J1523&gt;=56,People!$J1523&lt;=65),"56-65",IF(AND(People!$J1523&gt;=66,People!$J1523&lt;=75),"66-75","ALL"))))))</f>
        <v>36-45</v>
      </c>
      <c r="J1523" t="str">
        <f>Table5[[#This Row],[Kid Home]]</f>
        <v>Yes</v>
      </c>
      <c r="K1523" t="str">
        <f>Table5[[#This Row],[TennHome]]</f>
        <v>No</v>
      </c>
    </row>
    <row r="1524" spans="1:11" ht="16.5" x14ac:dyDescent="0.3">
      <c r="A1524" s="6">
        <f>Table2[[#This Row],[MntWines]]</f>
        <v>910</v>
      </c>
      <c r="B1524" s="6">
        <f>Table2[[#This Row],[MntFruits]]</f>
        <v>111</v>
      </c>
      <c r="C1524" s="6">
        <f>Table2[[#This Row],[MntMeatProducts]]</f>
        <v>724</v>
      </c>
      <c r="D1524" s="6">
        <f>Table2[[#This Row],[MntFishProducts]]</f>
        <v>49</v>
      </c>
      <c r="E1524" s="6">
        <f>Table2[[#This Row],[MntSweetProducts]]</f>
        <v>74</v>
      </c>
      <c r="F1524" s="6">
        <f>Table2[[#This Row],[MntGoldProds]]</f>
        <v>55</v>
      </c>
      <c r="G1524" s="8">
        <f>Table5[[#This Row],[Age]]</f>
        <v>30</v>
      </c>
      <c r="H1524" s="17" t="s">
        <v>30</v>
      </c>
      <c r="I1524" s="16" t="str">
        <f>IF(AND(People!$J1524&gt;=16,People!$J1524&lt;=25),"16-25",IF(AND(People!$J1524&gt;=26,People!$J1524&lt;=35),"26-35",IF(AND(People!$J1524&gt;=36,People!$J1524&lt;=45),"36-45",IF(AND(People!$J1524&gt;=46,People!$J1524&lt;=55),"46-55",IF(AND(People!$J1524&gt;=56,People!$J1524&lt;=65),"56-65",IF(AND(People!$J1524&gt;=66,People!$J1524&lt;=75),"66-75","ALL"))))))</f>
        <v>26-35</v>
      </c>
      <c r="J1524" t="str">
        <f>Table5[[#This Row],[Kid Home]]</f>
        <v>No</v>
      </c>
      <c r="K1524" t="str">
        <f>Table5[[#This Row],[TennHome]]</f>
        <v>No</v>
      </c>
    </row>
    <row r="1525" spans="1:11" ht="16.5" x14ac:dyDescent="0.3">
      <c r="A1525" s="4">
        <f>Table2[[#This Row],[MntWines]]</f>
        <v>252</v>
      </c>
      <c r="B1525" s="4">
        <f>Table2[[#This Row],[MntFruits]]</f>
        <v>98</v>
      </c>
      <c r="C1525" s="4">
        <f>Table2[[#This Row],[MntMeatProducts]]</f>
        <v>827</v>
      </c>
      <c r="D1525" s="4">
        <f>Table2[[#This Row],[MntFishProducts]]</f>
        <v>219</v>
      </c>
      <c r="E1525" s="4">
        <f>Table2[[#This Row],[MntSweetProducts]]</f>
        <v>70</v>
      </c>
      <c r="F1525" s="4">
        <f>Table2[[#This Row],[MntGoldProds]]</f>
        <v>196</v>
      </c>
      <c r="G1525" s="8">
        <f>Table5[[#This Row],[Age]]</f>
        <v>42</v>
      </c>
      <c r="H1525" s="2" t="s">
        <v>33</v>
      </c>
      <c r="I1525" s="16" t="str">
        <f>IF(AND(People!$J1525&gt;=16,People!$J1525&lt;=25),"16-25",IF(AND(People!$J1525&gt;=26,People!$J1525&lt;=35),"26-35",IF(AND(People!$J1525&gt;=36,People!$J1525&lt;=45),"36-45",IF(AND(People!$J1525&gt;=46,People!$J1525&lt;=55),"46-55",IF(AND(People!$J1525&gt;=56,People!$J1525&lt;=65),"56-65",IF(AND(People!$J1525&gt;=66,People!$J1525&lt;=75),"66-75","ALL"))))))</f>
        <v>36-45</v>
      </c>
      <c r="J1525" t="str">
        <f>Table5[[#This Row],[Kid Home]]</f>
        <v>No</v>
      </c>
      <c r="K1525" t="str">
        <f>Table5[[#This Row],[TennHome]]</f>
        <v>No</v>
      </c>
    </row>
    <row r="1526" spans="1:11" ht="16.5" x14ac:dyDescent="0.3">
      <c r="A1526" s="6">
        <f>Table2[[#This Row],[MntWines]]</f>
        <v>34</v>
      </c>
      <c r="B1526" s="6">
        <f>Table2[[#This Row],[MntFruits]]</f>
        <v>6</v>
      </c>
      <c r="C1526" s="6">
        <f>Table2[[#This Row],[MntMeatProducts]]</f>
        <v>21</v>
      </c>
      <c r="D1526" s="6">
        <f>Table2[[#This Row],[MntFishProducts]]</f>
        <v>11</v>
      </c>
      <c r="E1526" s="6">
        <f>Table2[[#This Row],[MntSweetProducts]]</f>
        <v>4</v>
      </c>
      <c r="F1526" s="6">
        <f>Table2[[#This Row],[MntGoldProds]]</f>
        <v>8</v>
      </c>
      <c r="G1526" s="8">
        <f>Table5[[#This Row],[Age]]</f>
        <v>38</v>
      </c>
      <c r="H1526" s="17" t="s">
        <v>30</v>
      </c>
      <c r="I1526" s="16" t="str">
        <f>IF(AND(People!$J1526&gt;=16,People!$J1526&lt;=25),"16-25",IF(AND(People!$J1526&gt;=26,People!$J1526&lt;=35),"26-35",IF(AND(People!$J1526&gt;=36,People!$J1526&lt;=45),"36-45",IF(AND(People!$J1526&gt;=46,People!$J1526&lt;=55),"46-55",IF(AND(People!$J1526&gt;=56,People!$J1526&lt;=65),"56-65",IF(AND(People!$J1526&gt;=66,People!$J1526&lt;=75),"66-75","ALL"))))))</f>
        <v>36-45</v>
      </c>
      <c r="J1526" t="str">
        <f>Table5[[#This Row],[Kid Home]]</f>
        <v>Yes</v>
      </c>
      <c r="K1526" t="str">
        <f>Table5[[#This Row],[TennHome]]</f>
        <v>No</v>
      </c>
    </row>
    <row r="1527" spans="1:11" ht="16.5" x14ac:dyDescent="0.3">
      <c r="A1527" s="4">
        <f>Table2[[#This Row],[MntWines]]</f>
        <v>19</v>
      </c>
      <c r="B1527" s="4">
        <f>Table2[[#This Row],[MntFruits]]</f>
        <v>3</v>
      </c>
      <c r="C1527" s="4">
        <f>Table2[[#This Row],[MntMeatProducts]]</f>
        <v>19</v>
      </c>
      <c r="D1527" s="4">
        <f>Table2[[#This Row],[MntFishProducts]]</f>
        <v>3</v>
      </c>
      <c r="E1527" s="4">
        <f>Table2[[#This Row],[MntSweetProducts]]</f>
        <v>1</v>
      </c>
      <c r="F1527" s="4">
        <f>Table2[[#This Row],[MntGoldProds]]</f>
        <v>3</v>
      </c>
      <c r="G1527" s="8">
        <f>Table5[[#This Row],[Age]]</f>
        <v>41</v>
      </c>
      <c r="H1527" s="2" t="s">
        <v>33</v>
      </c>
      <c r="I1527" s="16" t="str">
        <f>IF(AND(People!$J1527&gt;=16,People!$J1527&lt;=25),"16-25",IF(AND(People!$J1527&gt;=26,People!$J1527&lt;=35),"26-35",IF(AND(People!$J1527&gt;=36,People!$J1527&lt;=45),"36-45",IF(AND(People!$J1527&gt;=46,People!$J1527&lt;=55),"46-55",IF(AND(People!$J1527&gt;=56,People!$J1527&lt;=65),"56-65",IF(AND(People!$J1527&gt;=66,People!$J1527&lt;=75),"66-75","ALL"))))))</f>
        <v>36-45</v>
      </c>
      <c r="J1527" t="str">
        <f>Table5[[#This Row],[Kid Home]]</f>
        <v>Yes</v>
      </c>
      <c r="K1527" t="str">
        <f>Table5[[#This Row],[TennHome]]</f>
        <v>No</v>
      </c>
    </row>
    <row r="1528" spans="1:11" ht="16.5" x14ac:dyDescent="0.3">
      <c r="A1528" s="6">
        <f>Table2[[#This Row],[MntWines]]</f>
        <v>2</v>
      </c>
      <c r="B1528" s="6">
        <f>Table2[[#This Row],[MntFruits]]</f>
        <v>1</v>
      </c>
      <c r="C1528" s="6">
        <f>Table2[[#This Row],[MntMeatProducts]]</f>
        <v>1</v>
      </c>
      <c r="D1528" s="6">
        <f>Table2[[#This Row],[MntFishProducts]]</f>
        <v>0</v>
      </c>
      <c r="E1528" s="6">
        <f>Table2[[#This Row],[MntSweetProducts]]</f>
        <v>0</v>
      </c>
      <c r="F1528" s="6">
        <f>Table2[[#This Row],[MntGoldProds]]</f>
        <v>1</v>
      </c>
      <c r="G1528" s="8">
        <f>Table5[[#This Row],[Age]]</f>
        <v>40</v>
      </c>
      <c r="H1528" s="17" t="s">
        <v>38</v>
      </c>
      <c r="I1528" s="16" t="str">
        <f>IF(AND(People!$J1528&gt;=16,People!$J1528&lt;=25),"16-25",IF(AND(People!$J1528&gt;=26,People!$J1528&lt;=35),"26-35",IF(AND(People!$J1528&gt;=36,People!$J1528&lt;=45),"36-45",IF(AND(People!$J1528&gt;=46,People!$J1528&lt;=55),"46-55",IF(AND(People!$J1528&gt;=56,People!$J1528&lt;=65),"56-65",IF(AND(People!$J1528&gt;=66,People!$J1528&lt;=75),"66-75","ALL"))))))</f>
        <v>36-45</v>
      </c>
      <c r="J1528" t="str">
        <f>Table5[[#This Row],[Kid Home]]</f>
        <v>Yes</v>
      </c>
      <c r="K1528" t="str">
        <f>Table5[[#This Row],[TennHome]]</f>
        <v>No</v>
      </c>
    </row>
    <row r="1529" spans="1:11" ht="16.5" x14ac:dyDescent="0.3">
      <c r="A1529" s="4">
        <f>Table2[[#This Row],[MntWines]]</f>
        <v>490</v>
      </c>
      <c r="B1529" s="4">
        <f>Table2[[#This Row],[MntFruits]]</f>
        <v>0</v>
      </c>
      <c r="C1529" s="4">
        <f>Table2[[#This Row],[MntMeatProducts]]</f>
        <v>184</v>
      </c>
      <c r="D1529" s="4">
        <f>Table2[[#This Row],[MntFishProducts]]</f>
        <v>10</v>
      </c>
      <c r="E1529" s="4">
        <f>Table2[[#This Row],[MntSweetProducts]]</f>
        <v>28</v>
      </c>
      <c r="F1529" s="4">
        <f>Table2[[#This Row],[MntGoldProds]]</f>
        <v>21</v>
      </c>
      <c r="G1529" s="8">
        <f>Table5[[#This Row],[Age]]</f>
        <v>36</v>
      </c>
      <c r="H1529" s="2" t="s">
        <v>31</v>
      </c>
      <c r="I1529" s="16" t="str">
        <f>IF(AND(People!$J1529&gt;=16,People!$J1529&lt;=25),"16-25",IF(AND(People!$J1529&gt;=26,People!$J1529&lt;=35),"26-35",IF(AND(People!$J1529&gt;=36,People!$J1529&lt;=45),"36-45",IF(AND(People!$J1529&gt;=46,People!$J1529&lt;=55),"46-55",IF(AND(People!$J1529&gt;=56,People!$J1529&lt;=65),"56-65",IF(AND(People!$J1529&gt;=66,People!$J1529&lt;=75),"66-75","ALL"))))))</f>
        <v>36-45</v>
      </c>
      <c r="J1529" t="str">
        <f>Table5[[#This Row],[Kid Home]]</f>
        <v>Yes</v>
      </c>
      <c r="K1529" t="str">
        <f>Table5[[#This Row],[TennHome]]</f>
        <v>Yes</v>
      </c>
    </row>
    <row r="1530" spans="1:11" ht="16.5" x14ac:dyDescent="0.3">
      <c r="A1530" s="6">
        <f>Table2[[#This Row],[MntWines]]</f>
        <v>332</v>
      </c>
      <c r="B1530" s="6">
        <f>Table2[[#This Row],[MntFruits]]</f>
        <v>194</v>
      </c>
      <c r="C1530" s="6">
        <f>Table2[[#This Row],[MntMeatProducts]]</f>
        <v>377</v>
      </c>
      <c r="D1530" s="6">
        <f>Table2[[#This Row],[MntFishProducts]]</f>
        <v>149</v>
      </c>
      <c r="E1530" s="6">
        <f>Table2[[#This Row],[MntSweetProducts]]</f>
        <v>125</v>
      </c>
      <c r="F1530" s="6">
        <f>Table2[[#This Row],[MntGoldProds]]</f>
        <v>57</v>
      </c>
      <c r="G1530" s="8">
        <f>Table5[[#This Row],[Age]]</f>
        <v>66</v>
      </c>
      <c r="H1530" s="17" t="s">
        <v>30</v>
      </c>
      <c r="I1530" s="16" t="str">
        <f>IF(AND(People!$J1530&gt;=16,People!$J1530&lt;=25),"16-25",IF(AND(People!$J1530&gt;=26,People!$J1530&lt;=35),"26-35",IF(AND(People!$J1530&gt;=36,People!$J1530&lt;=45),"36-45",IF(AND(People!$J1530&gt;=46,People!$J1530&lt;=55),"46-55",IF(AND(People!$J1530&gt;=56,People!$J1530&lt;=65),"56-65",IF(AND(People!$J1530&gt;=66,People!$J1530&lt;=75),"66-75","ALL"))))))</f>
        <v>66-75</v>
      </c>
      <c r="J1530" t="str">
        <f>Table5[[#This Row],[Kid Home]]</f>
        <v>No</v>
      </c>
      <c r="K1530" t="str">
        <f>Table5[[#This Row],[TennHome]]</f>
        <v>No</v>
      </c>
    </row>
    <row r="1531" spans="1:11" ht="16.5" x14ac:dyDescent="0.3">
      <c r="A1531" s="4">
        <f>Table2[[#This Row],[MntWines]]</f>
        <v>53</v>
      </c>
      <c r="B1531" s="4">
        <f>Table2[[#This Row],[MntFruits]]</f>
        <v>8</v>
      </c>
      <c r="C1531" s="4">
        <f>Table2[[#This Row],[MntMeatProducts]]</f>
        <v>17</v>
      </c>
      <c r="D1531" s="4">
        <f>Table2[[#This Row],[MntFishProducts]]</f>
        <v>13</v>
      </c>
      <c r="E1531" s="4">
        <f>Table2[[#This Row],[MntSweetProducts]]</f>
        <v>0</v>
      </c>
      <c r="F1531" s="4">
        <f>Table2[[#This Row],[MntGoldProds]]</f>
        <v>21</v>
      </c>
      <c r="G1531" s="8">
        <f>Table5[[#This Row],[Age]]</f>
        <v>54</v>
      </c>
      <c r="H1531" s="2" t="s">
        <v>31</v>
      </c>
      <c r="I1531" s="16" t="str">
        <f>IF(AND(People!$J1531&gt;=16,People!$J1531&lt;=25),"16-25",IF(AND(People!$J1531&gt;=26,People!$J1531&lt;=35),"26-35",IF(AND(People!$J1531&gt;=36,People!$J1531&lt;=45),"36-45",IF(AND(People!$J1531&gt;=46,People!$J1531&lt;=55),"46-55",IF(AND(People!$J1531&gt;=56,People!$J1531&lt;=65),"56-65",IF(AND(People!$J1531&gt;=66,People!$J1531&lt;=75),"66-75","ALL"))))))</f>
        <v>46-55</v>
      </c>
      <c r="J1531" t="str">
        <f>Table5[[#This Row],[Kid Home]]</f>
        <v>Yes</v>
      </c>
      <c r="K1531" t="str">
        <f>Table5[[#This Row],[TennHome]]</f>
        <v>Yes</v>
      </c>
    </row>
    <row r="1532" spans="1:11" ht="16.5" x14ac:dyDescent="0.3">
      <c r="A1532" s="6">
        <f>Table2[[#This Row],[MntWines]]</f>
        <v>784</v>
      </c>
      <c r="B1532" s="6">
        <f>Table2[[#This Row],[MntFruits]]</f>
        <v>48</v>
      </c>
      <c r="C1532" s="6">
        <f>Table2[[#This Row],[MntMeatProducts]]</f>
        <v>560</v>
      </c>
      <c r="D1532" s="6">
        <f>Table2[[#This Row],[MntFishProducts]]</f>
        <v>42</v>
      </c>
      <c r="E1532" s="6">
        <f>Table2[[#This Row],[MntSweetProducts]]</f>
        <v>176</v>
      </c>
      <c r="F1532" s="6">
        <f>Table2[[#This Row],[MntGoldProds]]</f>
        <v>48</v>
      </c>
      <c r="G1532" s="8">
        <f>Table5[[#This Row],[Age]]</f>
        <v>27</v>
      </c>
      <c r="H1532" s="17" t="s">
        <v>33</v>
      </c>
      <c r="I1532" s="16" t="str">
        <f>IF(AND(People!$J1532&gt;=16,People!$J1532&lt;=25),"16-25",IF(AND(People!$J1532&gt;=26,People!$J1532&lt;=35),"26-35",IF(AND(People!$J1532&gt;=36,People!$J1532&lt;=45),"36-45",IF(AND(People!$J1532&gt;=46,People!$J1532&lt;=55),"46-55",IF(AND(People!$J1532&gt;=56,People!$J1532&lt;=65),"56-65",IF(AND(People!$J1532&gt;=66,People!$J1532&lt;=75),"66-75","ALL"))))))</f>
        <v>26-35</v>
      </c>
      <c r="J1532" t="str">
        <f>Table5[[#This Row],[Kid Home]]</f>
        <v>No</v>
      </c>
      <c r="K1532" t="str">
        <f>Table5[[#This Row],[TennHome]]</f>
        <v>No</v>
      </c>
    </row>
    <row r="1533" spans="1:11" ht="16.5" x14ac:dyDescent="0.3">
      <c r="A1533" s="4">
        <f>Table2[[#This Row],[MntWines]]</f>
        <v>7</v>
      </c>
      <c r="B1533" s="4">
        <f>Table2[[#This Row],[MntFruits]]</f>
        <v>11</v>
      </c>
      <c r="C1533" s="4">
        <f>Table2[[#This Row],[MntMeatProducts]]</f>
        <v>3</v>
      </c>
      <c r="D1533" s="4">
        <f>Table2[[#This Row],[MntFishProducts]]</f>
        <v>10</v>
      </c>
      <c r="E1533" s="4">
        <f>Table2[[#This Row],[MntSweetProducts]]</f>
        <v>4</v>
      </c>
      <c r="F1533" s="4">
        <f>Table2[[#This Row],[MntGoldProds]]</f>
        <v>20</v>
      </c>
      <c r="G1533" s="8">
        <f>Table5[[#This Row],[Age]]</f>
        <v>53</v>
      </c>
      <c r="H1533" s="2" t="s">
        <v>31</v>
      </c>
      <c r="I1533" s="16" t="str">
        <f>IF(AND(People!$J1533&gt;=16,People!$J1533&lt;=25),"16-25",IF(AND(People!$J1533&gt;=26,People!$J1533&lt;=35),"26-35",IF(AND(People!$J1533&gt;=36,People!$J1533&lt;=45),"36-45",IF(AND(People!$J1533&gt;=46,People!$J1533&lt;=55),"46-55",IF(AND(People!$J1533&gt;=56,People!$J1533&lt;=65),"56-65",IF(AND(People!$J1533&gt;=66,People!$J1533&lt;=75),"66-75","ALL"))))))</f>
        <v>46-55</v>
      </c>
      <c r="J1533" t="str">
        <f>Table5[[#This Row],[Kid Home]]</f>
        <v>No</v>
      </c>
      <c r="K1533" t="str">
        <f>Table5[[#This Row],[TennHome]]</f>
        <v>Yes</v>
      </c>
    </row>
    <row r="1534" spans="1:11" ht="16.5" x14ac:dyDescent="0.3">
      <c r="A1534" s="6">
        <f>Table2[[#This Row],[MntWines]]</f>
        <v>1171</v>
      </c>
      <c r="B1534" s="6">
        <f>Table2[[#This Row],[MntFruits]]</f>
        <v>43</v>
      </c>
      <c r="C1534" s="6">
        <f>Table2[[#This Row],[MntMeatProducts]]</f>
        <v>219</v>
      </c>
      <c r="D1534" s="6">
        <f>Table2[[#This Row],[MntFishProducts]]</f>
        <v>19</v>
      </c>
      <c r="E1534" s="6">
        <f>Table2[[#This Row],[MntSweetProducts]]</f>
        <v>14</v>
      </c>
      <c r="F1534" s="6">
        <f>Table2[[#This Row],[MntGoldProds]]</f>
        <v>47</v>
      </c>
      <c r="G1534" s="8">
        <f>Table5[[#This Row],[Age]]</f>
        <v>37</v>
      </c>
      <c r="H1534" s="17" t="s">
        <v>33</v>
      </c>
      <c r="I1534" s="16" t="str">
        <f>IF(AND(People!$J1534&gt;=16,People!$J1534&lt;=25),"16-25",IF(AND(People!$J1534&gt;=26,People!$J1534&lt;=35),"26-35",IF(AND(People!$J1534&gt;=36,People!$J1534&lt;=45),"36-45",IF(AND(People!$J1534&gt;=46,People!$J1534&lt;=55),"46-55",IF(AND(People!$J1534&gt;=56,People!$J1534&lt;=65),"56-65",IF(AND(People!$J1534&gt;=66,People!$J1534&lt;=75),"66-75","ALL"))))))</f>
        <v>36-45</v>
      </c>
      <c r="J1534" t="str">
        <f>Table5[[#This Row],[Kid Home]]</f>
        <v>No</v>
      </c>
      <c r="K1534" t="str">
        <f>Table5[[#This Row],[TennHome]]</f>
        <v>Yes</v>
      </c>
    </row>
    <row r="1535" spans="1:11" ht="16.5" x14ac:dyDescent="0.3">
      <c r="A1535" s="4">
        <f>Table2[[#This Row],[MntWines]]</f>
        <v>215</v>
      </c>
      <c r="B1535" s="4">
        <f>Table2[[#This Row],[MntFruits]]</f>
        <v>7</v>
      </c>
      <c r="C1535" s="4">
        <f>Table2[[#This Row],[MntMeatProducts]]</f>
        <v>33</v>
      </c>
      <c r="D1535" s="4">
        <f>Table2[[#This Row],[MntFishProducts]]</f>
        <v>3</v>
      </c>
      <c r="E1535" s="4">
        <f>Table2[[#This Row],[MntSweetProducts]]</f>
        <v>0</v>
      </c>
      <c r="F1535" s="4">
        <f>Table2[[#This Row],[MntGoldProds]]</f>
        <v>13</v>
      </c>
      <c r="G1535" s="8">
        <f>Table5[[#This Row],[Age]]</f>
        <v>55</v>
      </c>
      <c r="H1535" s="2" t="s">
        <v>30</v>
      </c>
      <c r="I1535" s="16" t="str">
        <f>IF(AND(People!$J1535&gt;=16,People!$J1535&lt;=25),"16-25",IF(AND(People!$J1535&gt;=26,People!$J1535&lt;=35),"26-35",IF(AND(People!$J1535&gt;=36,People!$J1535&lt;=45),"36-45",IF(AND(People!$J1535&gt;=46,People!$J1535&lt;=55),"46-55",IF(AND(People!$J1535&gt;=56,People!$J1535&lt;=65),"56-65",IF(AND(People!$J1535&gt;=66,People!$J1535&lt;=75),"66-75","ALL"))))))</f>
        <v>46-55</v>
      </c>
      <c r="J1535" t="str">
        <f>Table5[[#This Row],[Kid Home]]</f>
        <v>Yes</v>
      </c>
      <c r="K1535" t="str">
        <f>Table5[[#This Row],[TennHome]]</f>
        <v>Yes</v>
      </c>
    </row>
    <row r="1536" spans="1:11" ht="16.5" x14ac:dyDescent="0.3">
      <c r="A1536" s="6">
        <f>Table2[[#This Row],[MntWines]]</f>
        <v>674</v>
      </c>
      <c r="B1536" s="6">
        <f>Table2[[#This Row],[MntFruits]]</f>
        <v>62</v>
      </c>
      <c r="C1536" s="6">
        <f>Table2[[#This Row],[MntMeatProducts]]</f>
        <v>134</v>
      </c>
      <c r="D1536" s="6">
        <f>Table2[[#This Row],[MntFishProducts]]</f>
        <v>0</v>
      </c>
      <c r="E1536" s="6">
        <f>Table2[[#This Row],[MntSweetProducts]]</f>
        <v>26</v>
      </c>
      <c r="F1536" s="6">
        <f>Table2[[#This Row],[MntGoldProds]]</f>
        <v>8</v>
      </c>
      <c r="G1536" s="8">
        <f>Table5[[#This Row],[Age]]</f>
        <v>39</v>
      </c>
      <c r="H1536" s="17" t="s">
        <v>33</v>
      </c>
      <c r="I1536" s="16" t="str">
        <f>IF(AND(People!$J1536&gt;=16,People!$J1536&lt;=25),"16-25",IF(AND(People!$J1536&gt;=26,People!$J1536&lt;=35),"26-35",IF(AND(People!$J1536&gt;=36,People!$J1536&lt;=45),"36-45",IF(AND(People!$J1536&gt;=46,People!$J1536&lt;=55),"46-55",IF(AND(People!$J1536&gt;=56,People!$J1536&lt;=65),"56-65",IF(AND(People!$J1536&gt;=66,People!$J1536&lt;=75),"66-75","ALL"))))))</f>
        <v>36-45</v>
      </c>
      <c r="J1536" t="str">
        <f>Table5[[#This Row],[Kid Home]]</f>
        <v>No</v>
      </c>
      <c r="K1536" t="str">
        <f>Table5[[#This Row],[TennHome]]</f>
        <v>Yes</v>
      </c>
    </row>
    <row r="1537" spans="1:11" ht="16.5" x14ac:dyDescent="0.3">
      <c r="A1537" s="4">
        <f>Table2[[#This Row],[MntWines]]</f>
        <v>57</v>
      </c>
      <c r="B1537" s="4">
        <f>Table2[[#This Row],[MntFruits]]</f>
        <v>0</v>
      </c>
      <c r="C1537" s="4">
        <f>Table2[[#This Row],[MntMeatProducts]]</f>
        <v>27</v>
      </c>
      <c r="D1537" s="4">
        <f>Table2[[#This Row],[MntFishProducts]]</f>
        <v>0</v>
      </c>
      <c r="E1537" s="4">
        <f>Table2[[#This Row],[MntSweetProducts]]</f>
        <v>0</v>
      </c>
      <c r="F1537" s="4">
        <f>Table2[[#This Row],[MntGoldProds]]</f>
        <v>36</v>
      </c>
      <c r="G1537" s="8">
        <f>Table5[[#This Row],[Age]]</f>
        <v>37</v>
      </c>
      <c r="H1537" s="2" t="s">
        <v>30</v>
      </c>
      <c r="I1537" s="16" t="str">
        <f>IF(AND(People!$J1537&gt;=16,People!$J1537&lt;=25),"16-25",IF(AND(People!$J1537&gt;=26,People!$J1537&lt;=35),"26-35",IF(AND(People!$J1537&gt;=36,People!$J1537&lt;=45),"36-45",IF(AND(People!$J1537&gt;=46,People!$J1537&lt;=55),"46-55",IF(AND(People!$J1537&gt;=56,People!$J1537&lt;=65),"56-65",IF(AND(People!$J1537&gt;=66,People!$J1537&lt;=75),"66-75","ALL"))))))</f>
        <v>36-45</v>
      </c>
      <c r="J1537" t="str">
        <f>Table5[[#This Row],[Kid Home]]</f>
        <v>Yes</v>
      </c>
      <c r="K1537" t="str">
        <f>Table5[[#This Row],[TennHome]]</f>
        <v>Yes</v>
      </c>
    </row>
    <row r="1538" spans="1:11" ht="16.5" x14ac:dyDescent="0.3">
      <c r="A1538" s="6">
        <f>Table2[[#This Row],[MntWines]]</f>
        <v>5</v>
      </c>
      <c r="B1538" s="6">
        <f>Table2[[#This Row],[MntFruits]]</f>
        <v>36</v>
      </c>
      <c r="C1538" s="6">
        <f>Table2[[#This Row],[MntMeatProducts]]</f>
        <v>7</v>
      </c>
      <c r="D1538" s="6">
        <f>Table2[[#This Row],[MntFishProducts]]</f>
        <v>0</v>
      </c>
      <c r="E1538" s="6">
        <f>Table2[[#This Row],[MntSweetProducts]]</f>
        <v>10</v>
      </c>
      <c r="F1538" s="6">
        <f>Table2[[#This Row],[MntGoldProds]]</f>
        <v>45</v>
      </c>
      <c r="G1538" s="8">
        <f>Table5[[#This Row],[Age]]</f>
        <v>24</v>
      </c>
      <c r="H1538" s="17" t="s">
        <v>30</v>
      </c>
      <c r="I1538" s="16" t="str">
        <f>IF(AND(People!$J1538&gt;=16,People!$J1538&lt;=25),"16-25",IF(AND(People!$J1538&gt;=26,People!$J1538&lt;=35),"26-35",IF(AND(People!$J1538&gt;=36,People!$J1538&lt;=45),"36-45",IF(AND(People!$J1538&gt;=46,People!$J1538&lt;=55),"46-55",IF(AND(People!$J1538&gt;=56,People!$J1538&lt;=65),"56-65",IF(AND(People!$J1538&gt;=66,People!$J1538&lt;=75),"66-75","ALL"))))))</f>
        <v>16-25</v>
      </c>
      <c r="J1538" t="str">
        <f>Table5[[#This Row],[Kid Home]]</f>
        <v>Yes</v>
      </c>
      <c r="K1538" t="str">
        <f>Table5[[#This Row],[TennHome]]</f>
        <v>No</v>
      </c>
    </row>
    <row r="1539" spans="1:11" ht="16.5" x14ac:dyDescent="0.3">
      <c r="A1539" s="4">
        <f>Table2[[#This Row],[MntWines]]</f>
        <v>104</v>
      </c>
      <c r="B1539" s="4">
        <f>Table2[[#This Row],[MntFruits]]</f>
        <v>20</v>
      </c>
      <c r="C1539" s="4">
        <f>Table2[[#This Row],[MntMeatProducts]]</f>
        <v>101</v>
      </c>
      <c r="D1539" s="4">
        <f>Table2[[#This Row],[MntFishProducts]]</f>
        <v>24</v>
      </c>
      <c r="E1539" s="4">
        <f>Table2[[#This Row],[MntSweetProducts]]</f>
        <v>15</v>
      </c>
      <c r="F1539" s="4">
        <f>Table2[[#This Row],[MntGoldProds]]</f>
        <v>5</v>
      </c>
      <c r="G1539" s="8">
        <f>Table5[[#This Row],[Age]]</f>
        <v>24</v>
      </c>
      <c r="H1539" s="2" t="s">
        <v>38</v>
      </c>
      <c r="I1539" s="16" t="str">
        <f>IF(AND(People!$J1539&gt;=16,People!$J1539&lt;=25),"16-25",IF(AND(People!$J1539&gt;=26,People!$J1539&lt;=35),"26-35",IF(AND(People!$J1539&gt;=36,People!$J1539&lt;=45),"36-45",IF(AND(People!$J1539&gt;=46,People!$J1539&lt;=55),"46-55",IF(AND(People!$J1539&gt;=56,People!$J1539&lt;=65),"56-65",IF(AND(People!$J1539&gt;=66,People!$J1539&lt;=75),"66-75","ALL"))))))</f>
        <v>16-25</v>
      </c>
      <c r="J1539" t="str">
        <f>Table5[[#This Row],[Kid Home]]</f>
        <v>Yes</v>
      </c>
      <c r="K1539" t="str">
        <f>Table5[[#This Row],[TennHome]]</f>
        <v>No</v>
      </c>
    </row>
    <row r="1540" spans="1:11" ht="16.5" x14ac:dyDescent="0.3">
      <c r="A1540" s="6">
        <f>Table2[[#This Row],[MntWines]]</f>
        <v>9</v>
      </c>
      <c r="B1540" s="6">
        <f>Table2[[#This Row],[MntFruits]]</f>
        <v>0</v>
      </c>
      <c r="C1540" s="6">
        <f>Table2[[#This Row],[MntMeatProducts]]</f>
        <v>7</v>
      </c>
      <c r="D1540" s="6">
        <f>Table2[[#This Row],[MntFishProducts]]</f>
        <v>2</v>
      </c>
      <c r="E1540" s="6">
        <f>Table2[[#This Row],[MntSweetProducts]]</f>
        <v>0</v>
      </c>
      <c r="F1540" s="6">
        <f>Table2[[#This Row],[MntGoldProds]]</f>
        <v>4</v>
      </c>
      <c r="G1540" s="8">
        <f>Table5[[#This Row],[Age]]</f>
        <v>24</v>
      </c>
      <c r="H1540" s="17" t="s">
        <v>33</v>
      </c>
      <c r="I1540" s="16" t="str">
        <f>IF(AND(People!$J1540&gt;=16,People!$J1540&lt;=25),"16-25",IF(AND(People!$J1540&gt;=26,People!$J1540&lt;=35),"26-35",IF(AND(People!$J1540&gt;=36,People!$J1540&lt;=45),"36-45",IF(AND(People!$J1540&gt;=46,People!$J1540&lt;=55),"46-55",IF(AND(People!$J1540&gt;=56,People!$J1540&lt;=65),"56-65",IF(AND(People!$J1540&gt;=66,People!$J1540&lt;=75),"66-75","ALL"))))))</f>
        <v>16-25</v>
      </c>
      <c r="J1540" t="str">
        <f>Table5[[#This Row],[Kid Home]]</f>
        <v>Yes</v>
      </c>
      <c r="K1540" t="str">
        <f>Table5[[#This Row],[TennHome]]</f>
        <v>No</v>
      </c>
    </row>
    <row r="1541" spans="1:11" ht="16.5" x14ac:dyDescent="0.3">
      <c r="A1541" s="4">
        <f>Table2[[#This Row],[MntWines]]</f>
        <v>431</v>
      </c>
      <c r="B1541" s="4">
        <f>Table2[[#This Row],[MntFruits]]</f>
        <v>82</v>
      </c>
      <c r="C1541" s="4">
        <f>Table2[[#This Row],[MntMeatProducts]]</f>
        <v>441</v>
      </c>
      <c r="D1541" s="4">
        <f>Table2[[#This Row],[MntFishProducts]]</f>
        <v>80</v>
      </c>
      <c r="E1541" s="4">
        <f>Table2[[#This Row],[MntSweetProducts]]</f>
        <v>20</v>
      </c>
      <c r="F1541" s="4">
        <f>Table2[[#This Row],[MntGoldProds]]</f>
        <v>102</v>
      </c>
      <c r="G1541" s="8">
        <f>Table5[[#This Row],[Age]]</f>
        <v>54</v>
      </c>
      <c r="H1541" s="2" t="s">
        <v>30</v>
      </c>
      <c r="I1541" s="16" t="str">
        <f>IF(AND(People!$J1541&gt;=16,People!$J1541&lt;=25),"16-25",IF(AND(People!$J1541&gt;=26,People!$J1541&lt;=35),"26-35",IF(AND(People!$J1541&gt;=36,People!$J1541&lt;=45),"36-45",IF(AND(People!$J1541&gt;=46,People!$J1541&lt;=55),"46-55",IF(AND(People!$J1541&gt;=56,People!$J1541&lt;=65),"56-65",IF(AND(People!$J1541&gt;=66,People!$J1541&lt;=75),"66-75","ALL"))))))</f>
        <v>46-55</v>
      </c>
      <c r="J1541" t="str">
        <f>Table5[[#This Row],[Kid Home]]</f>
        <v>No</v>
      </c>
      <c r="K1541" t="str">
        <f>Table5[[#This Row],[TennHome]]</f>
        <v>No</v>
      </c>
    </row>
    <row r="1542" spans="1:11" ht="16.5" x14ac:dyDescent="0.3">
      <c r="A1542" s="6">
        <f>Table2[[#This Row],[MntWines]]</f>
        <v>1000</v>
      </c>
      <c r="B1542" s="6">
        <f>Table2[[#This Row],[MntFruits]]</f>
        <v>0</v>
      </c>
      <c r="C1542" s="6">
        <f>Table2[[#This Row],[MntMeatProducts]]</f>
        <v>76</v>
      </c>
      <c r="D1542" s="6">
        <f>Table2[[#This Row],[MntFishProducts]]</f>
        <v>0</v>
      </c>
      <c r="E1542" s="6">
        <f>Table2[[#This Row],[MntSweetProducts]]</f>
        <v>0</v>
      </c>
      <c r="F1542" s="6">
        <f>Table2[[#This Row],[MntGoldProds]]</f>
        <v>10</v>
      </c>
      <c r="G1542" s="8">
        <f>Table5[[#This Row],[Age]]</f>
        <v>41</v>
      </c>
      <c r="H1542" s="17" t="s">
        <v>31</v>
      </c>
      <c r="I1542" s="16" t="str">
        <f>IF(AND(People!$J1542&gt;=16,People!$J1542&lt;=25),"16-25",IF(AND(People!$J1542&gt;=26,People!$J1542&lt;=35),"26-35",IF(AND(People!$J1542&gt;=36,People!$J1542&lt;=45),"36-45",IF(AND(People!$J1542&gt;=46,People!$J1542&lt;=55),"46-55",IF(AND(People!$J1542&gt;=56,People!$J1542&lt;=65),"56-65",IF(AND(People!$J1542&gt;=66,People!$J1542&lt;=75),"66-75","ALL"))))))</f>
        <v>36-45</v>
      </c>
      <c r="J1542" t="str">
        <f>Table5[[#This Row],[Kid Home]]</f>
        <v>No</v>
      </c>
      <c r="K1542" t="str">
        <f>Table5[[#This Row],[TennHome]]</f>
        <v>Yes</v>
      </c>
    </row>
    <row r="1543" spans="1:11" ht="16.5" x14ac:dyDescent="0.3">
      <c r="A1543" s="4">
        <f>Table2[[#This Row],[MntWines]]</f>
        <v>448</v>
      </c>
      <c r="B1543" s="4">
        <f>Table2[[#This Row],[MntFruits]]</f>
        <v>40</v>
      </c>
      <c r="C1543" s="4">
        <f>Table2[[#This Row],[MntMeatProducts]]</f>
        <v>469</v>
      </c>
      <c r="D1543" s="4">
        <f>Table2[[#This Row],[MntFishProducts]]</f>
        <v>80</v>
      </c>
      <c r="E1543" s="4">
        <f>Table2[[#This Row],[MntSweetProducts]]</f>
        <v>0</v>
      </c>
      <c r="F1543" s="4">
        <f>Table2[[#This Row],[MntGoldProds]]</f>
        <v>91</v>
      </c>
      <c r="G1543" s="8">
        <f>Table5[[#This Row],[Age]]</f>
        <v>46</v>
      </c>
      <c r="H1543" s="2" t="s">
        <v>31</v>
      </c>
      <c r="I1543" s="16" t="str">
        <f>IF(AND(People!$J1543&gt;=16,People!$J1543&lt;=25),"16-25",IF(AND(People!$J1543&gt;=26,People!$J1543&lt;=35),"26-35",IF(AND(People!$J1543&gt;=36,People!$J1543&lt;=45),"36-45",IF(AND(People!$J1543&gt;=46,People!$J1543&lt;=55),"46-55",IF(AND(People!$J1543&gt;=56,People!$J1543&lt;=65),"56-65",IF(AND(People!$J1543&gt;=66,People!$J1543&lt;=75),"66-75","ALL"))))))</f>
        <v>46-55</v>
      </c>
      <c r="J1543" t="str">
        <f>Table5[[#This Row],[Kid Home]]</f>
        <v>Yes</v>
      </c>
      <c r="K1543" t="str">
        <f>Table5[[#This Row],[TennHome]]</f>
        <v>No</v>
      </c>
    </row>
    <row r="1544" spans="1:11" ht="16.5" x14ac:dyDescent="0.3">
      <c r="A1544" s="6">
        <f>Table2[[#This Row],[MntWines]]</f>
        <v>33</v>
      </c>
      <c r="B1544" s="6">
        <f>Table2[[#This Row],[MntFruits]]</f>
        <v>4</v>
      </c>
      <c r="C1544" s="6">
        <f>Table2[[#This Row],[MntMeatProducts]]</f>
        <v>24</v>
      </c>
      <c r="D1544" s="6">
        <f>Table2[[#This Row],[MntFishProducts]]</f>
        <v>4</v>
      </c>
      <c r="E1544" s="6">
        <f>Table2[[#This Row],[MntSweetProducts]]</f>
        <v>2</v>
      </c>
      <c r="F1544" s="6">
        <f>Table2[[#This Row],[MntGoldProds]]</f>
        <v>5</v>
      </c>
      <c r="G1544" s="8">
        <f>Table5[[#This Row],[Age]]</f>
        <v>25</v>
      </c>
      <c r="H1544" s="17" t="s">
        <v>33</v>
      </c>
      <c r="I1544" s="16" t="str">
        <f>IF(AND(People!$J1544&gt;=16,People!$J1544&lt;=25),"16-25",IF(AND(People!$J1544&gt;=26,People!$J1544&lt;=35),"26-35",IF(AND(People!$J1544&gt;=36,People!$J1544&lt;=45),"36-45",IF(AND(People!$J1544&gt;=46,People!$J1544&lt;=55),"46-55",IF(AND(People!$J1544&gt;=56,People!$J1544&lt;=65),"56-65",IF(AND(People!$J1544&gt;=66,People!$J1544&lt;=75),"66-75","ALL"))))))</f>
        <v>16-25</v>
      </c>
      <c r="J1544" t="str">
        <f>Table5[[#This Row],[Kid Home]]</f>
        <v>Yes</v>
      </c>
      <c r="K1544" t="str">
        <f>Table5[[#This Row],[TennHome]]</f>
        <v>No</v>
      </c>
    </row>
    <row r="1545" spans="1:11" ht="16.5" x14ac:dyDescent="0.3">
      <c r="A1545" s="4">
        <f>Table2[[#This Row],[MntWines]]</f>
        <v>505</v>
      </c>
      <c r="B1545" s="4">
        <f>Table2[[#This Row],[MntFruits]]</f>
        <v>72</v>
      </c>
      <c r="C1545" s="4">
        <f>Table2[[#This Row],[MntMeatProducts]]</f>
        <v>270</v>
      </c>
      <c r="D1545" s="4">
        <f>Table2[[#This Row],[MntFishProducts]]</f>
        <v>36</v>
      </c>
      <c r="E1545" s="4">
        <f>Table2[[#This Row],[MntSweetProducts]]</f>
        <v>27</v>
      </c>
      <c r="F1545" s="4">
        <f>Table2[[#This Row],[MntGoldProds]]</f>
        <v>54</v>
      </c>
      <c r="G1545" s="8">
        <f>Table5[[#This Row],[Age]]</f>
        <v>52</v>
      </c>
      <c r="H1545" s="2" t="s">
        <v>30</v>
      </c>
      <c r="I1545" s="16" t="str">
        <f>IF(AND(People!$J1545&gt;=16,People!$J1545&lt;=25),"16-25",IF(AND(People!$J1545&gt;=26,People!$J1545&lt;=35),"26-35",IF(AND(People!$J1545&gt;=36,People!$J1545&lt;=45),"36-45",IF(AND(People!$J1545&gt;=46,People!$J1545&lt;=55),"46-55",IF(AND(People!$J1545&gt;=56,People!$J1545&lt;=65),"56-65",IF(AND(People!$J1545&gt;=66,People!$J1545&lt;=75),"66-75","ALL"))))))</f>
        <v>46-55</v>
      </c>
      <c r="J1545" t="str">
        <f>Table5[[#This Row],[Kid Home]]</f>
        <v>Yes</v>
      </c>
      <c r="K1545" t="str">
        <f>Table5[[#This Row],[TennHome]]</f>
        <v>Yes</v>
      </c>
    </row>
    <row r="1546" spans="1:11" ht="16.5" x14ac:dyDescent="0.3">
      <c r="A1546" s="6">
        <f>Table2[[#This Row],[MntWines]]</f>
        <v>267</v>
      </c>
      <c r="B1546" s="6">
        <f>Table2[[#This Row],[MntFruits]]</f>
        <v>38</v>
      </c>
      <c r="C1546" s="6">
        <f>Table2[[#This Row],[MntMeatProducts]]</f>
        <v>701</v>
      </c>
      <c r="D1546" s="6">
        <f>Table2[[#This Row],[MntFishProducts]]</f>
        <v>149</v>
      </c>
      <c r="E1546" s="6">
        <f>Table2[[#This Row],[MntSweetProducts]]</f>
        <v>165</v>
      </c>
      <c r="F1546" s="6">
        <f>Table2[[#This Row],[MntGoldProds]]</f>
        <v>63</v>
      </c>
      <c r="G1546" s="8">
        <f>Table5[[#This Row],[Age]]</f>
        <v>34</v>
      </c>
      <c r="H1546" s="17" t="s">
        <v>35</v>
      </c>
      <c r="I1546" s="16" t="str">
        <f>IF(AND(People!$J1546&gt;=16,People!$J1546&lt;=25),"16-25",IF(AND(People!$J1546&gt;=26,People!$J1546&lt;=35),"26-35",IF(AND(People!$J1546&gt;=36,People!$J1546&lt;=45),"36-45",IF(AND(People!$J1546&gt;=46,People!$J1546&lt;=55),"46-55",IF(AND(People!$J1546&gt;=56,People!$J1546&lt;=65),"56-65",IF(AND(People!$J1546&gt;=66,People!$J1546&lt;=75),"66-75","ALL"))))))</f>
        <v>26-35</v>
      </c>
      <c r="J1546" t="str">
        <f>Table5[[#This Row],[Kid Home]]</f>
        <v>No</v>
      </c>
      <c r="K1546" t="str">
        <f>Table5[[#This Row],[TennHome]]</f>
        <v>No</v>
      </c>
    </row>
    <row r="1547" spans="1:11" ht="16.5" x14ac:dyDescent="0.3">
      <c r="A1547" s="4">
        <f>Table2[[#This Row],[MntWines]]</f>
        <v>14</v>
      </c>
      <c r="B1547" s="4">
        <f>Table2[[#This Row],[MntFruits]]</f>
        <v>0</v>
      </c>
      <c r="C1547" s="4">
        <f>Table2[[#This Row],[MntMeatProducts]]</f>
        <v>3</v>
      </c>
      <c r="D1547" s="4">
        <f>Table2[[#This Row],[MntFishProducts]]</f>
        <v>0</v>
      </c>
      <c r="E1547" s="4">
        <f>Table2[[#This Row],[MntSweetProducts]]</f>
        <v>0</v>
      </c>
      <c r="F1547" s="4">
        <f>Table2[[#This Row],[MntGoldProds]]</f>
        <v>1</v>
      </c>
      <c r="G1547" s="8">
        <f>Table5[[#This Row],[Age]]</f>
        <v>60</v>
      </c>
      <c r="H1547" s="2" t="s">
        <v>31</v>
      </c>
      <c r="I1547" s="16" t="str">
        <f>IF(AND(People!$J1547&gt;=16,People!$J1547&lt;=25),"16-25",IF(AND(People!$J1547&gt;=26,People!$J1547&lt;=35),"26-35",IF(AND(People!$J1547&gt;=36,People!$J1547&lt;=45),"36-45",IF(AND(People!$J1547&gt;=46,People!$J1547&lt;=55),"46-55",IF(AND(People!$J1547&gt;=56,People!$J1547&lt;=65),"56-65",IF(AND(People!$J1547&gt;=66,People!$J1547&lt;=75),"66-75","ALL"))))))</f>
        <v>56-65</v>
      </c>
      <c r="J1547" t="str">
        <f>Table5[[#This Row],[Kid Home]]</f>
        <v>Yes</v>
      </c>
      <c r="K1547" t="str">
        <f>Table5[[#This Row],[TennHome]]</f>
        <v>Yes</v>
      </c>
    </row>
    <row r="1548" spans="1:11" ht="16.5" x14ac:dyDescent="0.3">
      <c r="A1548" s="6">
        <f>Table2[[#This Row],[MntWines]]</f>
        <v>631</v>
      </c>
      <c r="B1548" s="6">
        <f>Table2[[#This Row],[MntFruits]]</f>
        <v>0</v>
      </c>
      <c r="C1548" s="6">
        <f>Table2[[#This Row],[MntMeatProducts]]</f>
        <v>115</v>
      </c>
      <c r="D1548" s="6">
        <f>Table2[[#This Row],[MntFishProducts]]</f>
        <v>10</v>
      </c>
      <c r="E1548" s="6">
        <f>Table2[[#This Row],[MntSweetProducts]]</f>
        <v>7</v>
      </c>
      <c r="F1548" s="6">
        <f>Table2[[#This Row],[MntGoldProds]]</f>
        <v>30</v>
      </c>
      <c r="G1548" s="8">
        <f>Table5[[#This Row],[Age]]</f>
        <v>48</v>
      </c>
      <c r="H1548" s="17" t="s">
        <v>33</v>
      </c>
      <c r="I1548" s="16" t="str">
        <f>IF(AND(People!$J1548&gt;=16,People!$J1548&lt;=25),"16-25",IF(AND(People!$J1548&gt;=26,People!$J1548&lt;=35),"26-35",IF(AND(People!$J1548&gt;=36,People!$J1548&lt;=45),"36-45",IF(AND(People!$J1548&gt;=46,People!$J1548&lt;=55),"46-55",IF(AND(People!$J1548&gt;=56,People!$J1548&lt;=65),"56-65",IF(AND(People!$J1548&gt;=66,People!$J1548&lt;=75),"66-75","ALL"))))))</f>
        <v>46-55</v>
      </c>
      <c r="J1548" t="str">
        <f>Table5[[#This Row],[Kid Home]]</f>
        <v>No</v>
      </c>
      <c r="K1548" t="str">
        <f>Table5[[#This Row],[TennHome]]</f>
        <v>Yes</v>
      </c>
    </row>
    <row r="1549" spans="1:11" ht="16.5" x14ac:dyDescent="0.3">
      <c r="A1549" s="4">
        <f>Table2[[#This Row],[MntWines]]</f>
        <v>65</v>
      </c>
      <c r="B1549" s="4">
        <f>Table2[[#This Row],[MntFruits]]</f>
        <v>4</v>
      </c>
      <c r="C1549" s="4">
        <f>Table2[[#This Row],[MntMeatProducts]]</f>
        <v>16</v>
      </c>
      <c r="D1549" s="4">
        <f>Table2[[#This Row],[MntFishProducts]]</f>
        <v>0</v>
      </c>
      <c r="E1549" s="4">
        <f>Table2[[#This Row],[MntSweetProducts]]</f>
        <v>4</v>
      </c>
      <c r="F1549" s="4">
        <f>Table2[[#This Row],[MntGoldProds]]</f>
        <v>11</v>
      </c>
      <c r="G1549" s="8">
        <f>Table5[[#This Row],[Age]]</f>
        <v>27</v>
      </c>
      <c r="H1549" s="2" t="s">
        <v>30</v>
      </c>
      <c r="I1549" s="16" t="str">
        <f>IF(AND(People!$J1549&gt;=16,People!$J1549&lt;=25),"16-25",IF(AND(People!$J1549&gt;=26,People!$J1549&lt;=35),"26-35",IF(AND(People!$J1549&gt;=36,People!$J1549&lt;=45),"36-45",IF(AND(People!$J1549&gt;=46,People!$J1549&lt;=55),"46-55",IF(AND(People!$J1549&gt;=56,People!$J1549&lt;=65),"56-65",IF(AND(People!$J1549&gt;=66,People!$J1549&lt;=75),"66-75","ALL"))))))</f>
        <v>26-35</v>
      </c>
      <c r="J1549" t="str">
        <f>Table5[[#This Row],[Kid Home]]</f>
        <v>Yes</v>
      </c>
      <c r="K1549" t="str">
        <f>Table5[[#This Row],[TennHome]]</f>
        <v>No</v>
      </c>
    </row>
    <row r="1550" spans="1:11" ht="16.5" x14ac:dyDescent="0.3">
      <c r="A1550" s="6">
        <f>Table2[[#This Row],[MntWines]]</f>
        <v>10</v>
      </c>
      <c r="B1550" s="6">
        <f>Table2[[#This Row],[MntFruits]]</f>
        <v>12</v>
      </c>
      <c r="C1550" s="6">
        <f>Table2[[#This Row],[MntMeatProducts]]</f>
        <v>12</v>
      </c>
      <c r="D1550" s="6">
        <f>Table2[[#This Row],[MntFishProducts]]</f>
        <v>25</v>
      </c>
      <c r="E1550" s="6">
        <f>Table2[[#This Row],[MntSweetProducts]]</f>
        <v>1</v>
      </c>
      <c r="F1550" s="6">
        <f>Table2[[#This Row],[MntGoldProds]]</f>
        <v>20</v>
      </c>
      <c r="G1550" s="8">
        <f>Table5[[#This Row],[Age]]</f>
        <v>26</v>
      </c>
      <c r="H1550" s="17" t="s">
        <v>38</v>
      </c>
      <c r="I1550" s="16" t="str">
        <f>IF(AND(People!$J1550&gt;=16,People!$J1550&lt;=25),"16-25",IF(AND(People!$J1550&gt;=26,People!$J1550&lt;=35),"26-35",IF(AND(People!$J1550&gt;=36,People!$J1550&lt;=45),"36-45",IF(AND(People!$J1550&gt;=46,People!$J1550&lt;=55),"46-55",IF(AND(People!$J1550&gt;=56,People!$J1550&lt;=65),"56-65",IF(AND(People!$J1550&gt;=66,People!$J1550&lt;=75),"66-75","ALL"))))))</f>
        <v>26-35</v>
      </c>
      <c r="J1550" t="str">
        <f>Table5[[#This Row],[Kid Home]]</f>
        <v>No</v>
      </c>
      <c r="K1550" t="str">
        <f>Table5[[#This Row],[TennHome]]</f>
        <v>No</v>
      </c>
    </row>
    <row r="1551" spans="1:11" ht="16.5" x14ac:dyDescent="0.3">
      <c r="A1551" s="4">
        <f>Table2[[#This Row],[MntWines]]</f>
        <v>51</v>
      </c>
      <c r="B1551" s="4">
        <f>Table2[[#This Row],[MntFruits]]</f>
        <v>4</v>
      </c>
      <c r="C1551" s="4">
        <f>Table2[[#This Row],[MntMeatProducts]]</f>
        <v>50</v>
      </c>
      <c r="D1551" s="4">
        <f>Table2[[#This Row],[MntFishProducts]]</f>
        <v>12</v>
      </c>
      <c r="E1551" s="4">
        <f>Table2[[#This Row],[MntSweetProducts]]</f>
        <v>1</v>
      </c>
      <c r="F1551" s="4">
        <f>Table2[[#This Row],[MntGoldProds]]</f>
        <v>49</v>
      </c>
      <c r="G1551" s="8">
        <f>Table5[[#This Row],[Age]]</f>
        <v>49</v>
      </c>
      <c r="H1551" s="2" t="s">
        <v>33</v>
      </c>
      <c r="I1551" s="16" t="str">
        <f>IF(AND(People!$J1551&gt;=16,People!$J1551&lt;=25),"16-25",IF(AND(People!$J1551&gt;=26,People!$J1551&lt;=35),"26-35",IF(AND(People!$J1551&gt;=36,People!$J1551&lt;=45),"36-45",IF(AND(People!$J1551&gt;=46,People!$J1551&lt;=55),"46-55",IF(AND(People!$J1551&gt;=56,People!$J1551&lt;=65),"56-65",IF(AND(People!$J1551&gt;=66,People!$J1551&lt;=75),"66-75","ALL"))))))</f>
        <v>46-55</v>
      </c>
      <c r="J1551" t="str">
        <f>Table5[[#This Row],[Kid Home]]</f>
        <v>No</v>
      </c>
      <c r="K1551" t="str">
        <f>Table5[[#This Row],[TennHome]]</f>
        <v>No</v>
      </c>
    </row>
    <row r="1552" spans="1:11" ht="16.5" x14ac:dyDescent="0.3">
      <c r="A1552" s="6">
        <f>Table2[[#This Row],[MntWines]]</f>
        <v>293</v>
      </c>
      <c r="B1552" s="6">
        <f>Table2[[#This Row],[MntFruits]]</f>
        <v>35</v>
      </c>
      <c r="C1552" s="6">
        <f>Table2[[#This Row],[MntMeatProducts]]</f>
        <v>179</v>
      </c>
      <c r="D1552" s="6">
        <f>Table2[[#This Row],[MntFishProducts]]</f>
        <v>46</v>
      </c>
      <c r="E1552" s="6">
        <f>Table2[[#This Row],[MntSweetProducts]]</f>
        <v>59</v>
      </c>
      <c r="F1552" s="6">
        <f>Table2[[#This Row],[MntGoldProds]]</f>
        <v>65</v>
      </c>
      <c r="G1552" s="8">
        <f>Table5[[#This Row],[Age]]</f>
        <v>56</v>
      </c>
      <c r="H1552" s="17" t="s">
        <v>35</v>
      </c>
      <c r="I1552" s="16" t="str">
        <f>IF(AND(People!$J1552&gt;=16,People!$J1552&lt;=25),"16-25",IF(AND(People!$J1552&gt;=26,People!$J1552&lt;=35),"26-35",IF(AND(People!$J1552&gt;=36,People!$J1552&lt;=45),"36-45",IF(AND(People!$J1552&gt;=46,People!$J1552&lt;=55),"46-55",IF(AND(People!$J1552&gt;=56,People!$J1552&lt;=65),"56-65",IF(AND(People!$J1552&gt;=66,People!$J1552&lt;=75),"66-75","ALL"))))))</f>
        <v>56-65</v>
      </c>
      <c r="J1552" t="str">
        <f>Table5[[#This Row],[Kid Home]]</f>
        <v>No</v>
      </c>
      <c r="K1552" t="str">
        <f>Table5[[#This Row],[TennHome]]</f>
        <v>Yes</v>
      </c>
    </row>
    <row r="1553" spans="1:11" ht="16.5" x14ac:dyDescent="0.3">
      <c r="A1553" s="4">
        <f>Table2[[#This Row],[MntWines]]</f>
        <v>11</v>
      </c>
      <c r="B1553" s="4">
        <f>Table2[[#This Row],[MntFruits]]</f>
        <v>1</v>
      </c>
      <c r="C1553" s="4">
        <f>Table2[[#This Row],[MntMeatProducts]]</f>
        <v>2</v>
      </c>
      <c r="D1553" s="4">
        <f>Table2[[#This Row],[MntFishProducts]]</f>
        <v>2</v>
      </c>
      <c r="E1553" s="4">
        <f>Table2[[#This Row],[MntSweetProducts]]</f>
        <v>1</v>
      </c>
      <c r="F1553" s="4">
        <f>Table2[[#This Row],[MntGoldProds]]</f>
        <v>6</v>
      </c>
      <c r="G1553" s="8">
        <f>Table5[[#This Row],[Age]]</f>
        <v>38</v>
      </c>
      <c r="H1553" s="2" t="s">
        <v>33</v>
      </c>
      <c r="I1553" s="16" t="str">
        <f>IF(AND(People!$J1553&gt;=16,People!$J1553&lt;=25),"16-25",IF(AND(People!$J1553&gt;=26,People!$J1553&lt;=35),"26-35",IF(AND(People!$J1553&gt;=36,People!$J1553&lt;=45),"36-45",IF(AND(People!$J1553&gt;=46,People!$J1553&lt;=55),"46-55",IF(AND(People!$J1553&gt;=56,People!$J1553&lt;=65),"56-65",IF(AND(People!$J1553&gt;=66,People!$J1553&lt;=75),"66-75","ALL"))))))</f>
        <v>36-45</v>
      </c>
      <c r="J1553" t="str">
        <f>Table5[[#This Row],[Kid Home]]</f>
        <v>Yes</v>
      </c>
      <c r="K1553" t="str">
        <f>Table5[[#This Row],[TennHome]]</f>
        <v>Yes</v>
      </c>
    </row>
    <row r="1554" spans="1:11" ht="16.5" x14ac:dyDescent="0.3">
      <c r="A1554" s="6">
        <f>Table2[[#This Row],[MntWines]]</f>
        <v>50</v>
      </c>
      <c r="B1554" s="6">
        <f>Table2[[#This Row],[MntFruits]]</f>
        <v>1</v>
      </c>
      <c r="C1554" s="6">
        <f>Table2[[#This Row],[MntMeatProducts]]</f>
        <v>27</v>
      </c>
      <c r="D1554" s="6">
        <f>Table2[[#This Row],[MntFishProducts]]</f>
        <v>6</v>
      </c>
      <c r="E1554" s="6">
        <f>Table2[[#This Row],[MntSweetProducts]]</f>
        <v>7</v>
      </c>
      <c r="F1554" s="6">
        <f>Table2[[#This Row],[MntGoldProds]]</f>
        <v>1</v>
      </c>
      <c r="G1554" s="8">
        <f>Table5[[#This Row],[Age]]</f>
        <v>62</v>
      </c>
      <c r="H1554" s="17" t="s">
        <v>33</v>
      </c>
      <c r="I1554" s="16" t="str">
        <f>IF(AND(People!$J1554&gt;=16,People!$J1554&lt;=25),"16-25",IF(AND(People!$J1554&gt;=26,People!$J1554&lt;=35),"26-35",IF(AND(People!$J1554&gt;=36,People!$J1554&lt;=45),"36-45",IF(AND(People!$J1554&gt;=46,People!$J1554&lt;=55),"46-55",IF(AND(People!$J1554&gt;=56,People!$J1554&lt;=65),"56-65",IF(AND(People!$J1554&gt;=66,People!$J1554&lt;=75),"66-75","ALL"))))))</f>
        <v>56-65</v>
      </c>
      <c r="J1554" t="str">
        <f>Table5[[#This Row],[Kid Home]]</f>
        <v>No</v>
      </c>
      <c r="K1554" t="str">
        <f>Table5[[#This Row],[TennHome]]</f>
        <v>Yes</v>
      </c>
    </row>
    <row r="1555" spans="1:11" ht="16.5" x14ac:dyDescent="0.3">
      <c r="A1555" s="4">
        <f>Table2[[#This Row],[MntWines]]</f>
        <v>173</v>
      </c>
      <c r="B1555" s="4">
        <f>Table2[[#This Row],[MntFruits]]</f>
        <v>26</v>
      </c>
      <c r="C1555" s="4">
        <f>Table2[[#This Row],[MntMeatProducts]]</f>
        <v>255</v>
      </c>
      <c r="D1555" s="4">
        <f>Table2[[#This Row],[MntFishProducts]]</f>
        <v>35</v>
      </c>
      <c r="E1555" s="4">
        <f>Table2[[#This Row],[MntSweetProducts]]</f>
        <v>71</v>
      </c>
      <c r="F1555" s="4">
        <f>Table2[[#This Row],[MntGoldProds]]</f>
        <v>81</v>
      </c>
      <c r="G1555" s="8">
        <f>Table5[[#This Row],[Age]]</f>
        <v>49</v>
      </c>
      <c r="H1555" s="2" t="s">
        <v>31</v>
      </c>
      <c r="I1555" s="16" t="str">
        <f>IF(AND(People!$J1555&gt;=16,People!$J1555&lt;=25),"16-25",IF(AND(People!$J1555&gt;=26,People!$J1555&lt;=35),"26-35",IF(AND(People!$J1555&gt;=36,People!$J1555&lt;=45),"36-45",IF(AND(People!$J1555&gt;=46,People!$J1555&lt;=55),"46-55",IF(AND(People!$J1555&gt;=56,People!$J1555&lt;=65),"56-65",IF(AND(People!$J1555&gt;=66,People!$J1555&lt;=75),"66-75","ALL"))))))</f>
        <v>46-55</v>
      </c>
      <c r="J1555" t="str">
        <f>Table5[[#This Row],[Kid Home]]</f>
        <v>No</v>
      </c>
      <c r="K1555" t="str">
        <f>Table5[[#This Row],[TennHome]]</f>
        <v>No</v>
      </c>
    </row>
    <row r="1556" spans="1:11" ht="16.5" x14ac:dyDescent="0.3">
      <c r="A1556" s="6">
        <f>Table2[[#This Row],[MntWines]]</f>
        <v>423</v>
      </c>
      <c r="B1556" s="6">
        <f>Table2[[#This Row],[MntFruits]]</f>
        <v>184</v>
      </c>
      <c r="C1556" s="6">
        <f>Table2[[#This Row],[MntMeatProducts]]</f>
        <v>368</v>
      </c>
      <c r="D1556" s="6">
        <f>Table2[[#This Row],[MntFishProducts]]</f>
        <v>13</v>
      </c>
      <c r="E1556" s="6">
        <f>Table2[[#This Row],[MntSweetProducts]]</f>
        <v>97</v>
      </c>
      <c r="F1556" s="6">
        <f>Table2[[#This Row],[MntGoldProds]]</f>
        <v>21</v>
      </c>
      <c r="G1556" s="8">
        <f>Table5[[#This Row],[Age]]</f>
        <v>56</v>
      </c>
      <c r="H1556" s="17" t="s">
        <v>33</v>
      </c>
      <c r="I1556" s="16" t="str">
        <f>IF(AND(People!$J1556&gt;=16,People!$J1556&lt;=25),"16-25",IF(AND(People!$J1556&gt;=26,People!$J1556&lt;=35),"26-35",IF(AND(People!$J1556&gt;=36,People!$J1556&lt;=45),"36-45",IF(AND(People!$J1556&gt;=46,People!$J1556&lt;=55),"46-55",IF(AND(People!$J1556&gt;=56,People!$J1556&lt;=65),"56-65",IF(AND(People!$J1556&gt;=66,People!$J1556&lt;=75),"66-75","ALL"))))))</f>
        <v>56-65</v>
      </c>
      <c r="J1556" t="str">
        <f>Table5[[#This Row],[Kid Home]]</f>
        <v>No</v>
      </c>
      <c r="K1556" t="str">
        <f>Table5[[#This Row],[TennHome]]</f>
        <v>Yes</v>
      </c>
    </row>
    <row r="1557" spans="1:11" ht="16.5" x14ac:dyDescent="0.3">
      <c r="A1557" s="4">
        <f>Table2[[#This Row],[MntWines]]</f>
        <v>292</v>
      </c>
      <c r="B1557" s="4">
        <f>Table2[[#This Row],[MntFruits]]</f>
        <v>30</v>
      </c>
      <c r="C1557" s="4">
        <f>Table2[[#This Row],[MntMeatProducts]]</f>
        <v>415</v>
      </c>
      <c r="D1557" s="4">
        <f>Table2[[#This Row],[MntFishProducts]]</f>
        <v>63</v>
      </c>
      <c r="E1557" s="4">
        <f>Table2[[#This Row],[MntSweetProducts]]</f>
        <v>33</v>
      </c>
      <c r="F1557" s="4">
        <f>Table2[[#This Row],[MntGoldProds]]</f>
        <v>200</v>
      </c>
      <c r="G1557" s="8">
        <f>Table5[[#This Row],[Age]]</f>
        <v>52</v>
      </c>
      <c r="H1557" s="2" t="s">
        <v>33</v>
      </c>
      <c r="I1557" s="16" t="str">
        <f>IF(AND(People!$J1557&gt;=16,People!$J1557&lt;=25),"16-25",IF(AND(People!$J1557&gt;=26,People!$J1557&lt;=35),"26-35",IF(AND(People!$J1557&gt;=36,People!$J1557&lt;=45),"36-45",IF(AND(People!$J1557&gt;=46,People!$J1557&lt;=55),"46-55",IF(AND(People!$J1557&gt;=56,People!$J1557&lt;=65),"56-65",IF(AND(People!$J1557&gt;=66,People!$J1557&lt;=75),"66-75","ALL"))))))</f>
        <v>46-55</v>
      </c>
      <c r="J1557" t="str">
        <f>Table5[[#This Row],[Kid Home]]</f>
        <v>No</v>
      </c>
      <c r="K1557" t="str">
        <f>Table5[[#This Row],[TennHome]]</f>
        <v>No</v>
      </c>
    </row>
    <row r="1558" spans="1:11" ht="16.5" x14ac:dyDescent="0.3">
      <c r="A1558" s="6">
        <f>Table2[[#This Row],[MntWines]]</f>
        <v>757</v>
      </c>
      <c r="B1558" s="6">
        <f>Table2[[#This Row],[MntFruits]]</f>
        <v>80</v>
      </c>
      <c r="C1558" s="6">
        <f>Table2[[#This Row],[MntMeatProducts]]</f>
        <v>217</v>
      </c>
      <c r="D1558" s="6">
        <f>Table2[[#This Row],[MntFishProducts]]</f>
        <v>29</v>
      </c>
      <c r="E1558" s="6">
        <f>Table2[[#This Row],[MntSweetProducts]]</f>
        <v>80</v>
      </c>
      <c r="F1558" s="6">
        <f>Table2[[#This Row],[MntGoldProds]]</f>
        <v>11</v>
      </c>
      <c r="G1558" s="8">
        <f>Table5[[#This Row],[Age]]</f>
        <v>38</v>
      </c>
      <c r="H1558" s="17" t="s">
        <v>31</v>
      </c>
      <c r="I1558" s="16" t="str">
        <f>IF(AND(People!$J1558&gt;=16,People!$J1558&lt;=25),"16-25",IF(AND(People!$J1558&gt;=26,People!$J1558&lt;=35),"26-35",IF(AND(People!$J1558&gt;=36,People!$J1558&lt;=45),"36-45",IF(AND(People!$J1558&gt;=46,People!$J1558&lt;=55),"46-55",IF(AND(People!$J1558&gt;=56,People!$J1558&lt;=65),"56-65",IF(AND(People!$J1558&gt;=66,People!$J1558&lt;=75),"66-75","ALL"))))))</f>
        <v>36-45</v>
      </c>
      <c r="J1558" t="str">
        <f>Table5[[#This Row],[Kid Home]]</f>
        <v>No</v>
      </c>
      <c r="K1558" t="str">
        <f>Table5[[#This Row],[TennHome]]</f>
        <v>Yes</v>
      </c>
    </row>
    <row r="1559" spans="1:11" ht="16.5" x14ac:dyDescent="0.3">
      <c r="A1559" s="4">
        <f>Table2[[#This Row],[MntWines]]</f>
        <v>12</v>
      </c>
      <c r="B1559" s="4">
        <f>Table2[[#This Row],[MntFruits]]</f>
        <v>1</v>
      </c>
      <c r="C1559" s="4">
        <f>Table2[[#This Row],[MntMeatProducts]]</f>
        <v>6</v>
      </c>
      <c r="D1559" s="4">
        <f>Table2[[#This Row],[MntFishProducts]]</f>
        <v>0</v>
      </c>
      <c r="E1559" s="4">
        <f>Table2[[#This Row],[MntSweetProducts]]</f>
        <v>1</v>
      </c>
      <c r="F1559" s="4">
        <f>Table2[[#This Row],[MntGoldProds]]</f>
        <v>5</v>
      </c>
      <c r="G1559" s="8">
        <f>Table5[[#This Row],[Age]]</f>
        <v>46</v>
      </c>
      <c r="H1559" s="2" t="s">
        <v>35</v>
      </c>
      <c r="I1559" s="16" t="str">
        <f>IF(AND(People!$J1559&gt;=16,People!$J1559&lt;=25),"16-25",IF(AND(People!$J1559&gt;=26,People!$J1559&lt;=35),"26-35",IF(AND(People!$J1559&gt;=36,People!$J1559&lt;=45),"36-45",IF(AND(People!$J1559&gt;=46,People!$J1559&lt;=55),"46-55",IF(AND(People!$J1559&gt;=56,People!$J1559&lt;=65),"56-65",IF(AND(People!$J1559&gt;=66,People!$J1559&lt;=75),"66-75","ALL"))))))</f>
        <v>46-55</v>
      </c>
      <c r="J1559" t="str">
        <f>Table5[[#This Row],[Kid Home]]</f>
        <v>Yes</v>
      </c>
      <c r="K1559" t="str">
        <f>Table5[[#This Row],[TennHome]]</f>
        <v>Yes</v>
      </c>
    </row>
    <row r="1560" spans="1:11" ht="16.5" x14ac:dyDescent="0.3">
      <c r="A1560" s="6">
        <f>Table2[[#This Row],[MntWines]]</f>
        <v>167</v>
      </c>
      <c r="B1560" s="6">
        <f>Table2[[#This Row],[MntFruits]]</f>
        <v>2</v>
      </c>
      <c r="C1560" s="6">
        <f>Table2[[#This Row],[MntMeatProducts]]</f>
        <v>44</v>
      </c>
      <c r="D1560" s="6">
        <f>Table2[[#This Row],[MntFishProducts]]</f>
        <v>6</v>
      </c>
      <c r="E1560" s="6">
        <f>Table2[[#This Row],[MntSweetProducts]]</f>
        <v>2</v>
      </c>
      <c r="F1560" s="6">
        <f>Table2[[#This Row],[MntGoldProds]]</f>
        <v>19</v>
      </c>
      <c r="G1560" s="8">
        <f>Table5[[#This Row],[Age]]</f>
        <v>50</v>
      </c>
      <c r="H1560" s="17" t="s">
        <v>35</v>
      </c>
      <c r="I1560" s="16" t="str">
        <f>IF(AND(People!$J1560&gt;=16,People!$J1560&lt;=25),"16-25",IF(AND(People!$J1560&gt;=26,People!$J1560&lt;=35),"26-35",IF(AND(People!$J1560&gt;=36,People!$J1560&lt;=45),"36-45",IF(AND(People!$J1560&gt;=46,People!$J1560&lt;=55),"46-55",IF(AND(People!$J1560&gt;=56,People!$J1560&lt;=65),"56-65",IF(AND(People!$J1560&gt;=66,People!$J1560&lt;=75),"66-75","ALL"))))))</f>
        <v>46-55</v>
      </c>
      <c r="J1560" t="str">
        <f>Table5[[#This Row],[Kid Home]]</f>
        <v>Yes</v>
      </c>
      <c r="K1560" t="str">
        <f>Table5[[#This Row],[TennHome]]</f>
        <v>Yes</v>
      </c>
    </row>
    <row r="1561" spans="1:11" ht="16.5" x14ac:dyDescent="0.3">
      <c r="A1561" s="4">
        <f>Table2[[#This Row],[MntWines]]</f>
        <v>3</v>
      </c>
      <c r="B1561" s="4">
        <f>Table2[[#This Row],[MntFruits]]</f>
        <v>1</v>
      </c>
      <c r="C1561" s="4">
        <f>Table2[[#This Row],[MntMeatProducts]]</f>
        <v>3</v>
      </c>
      <c r="D1561" s="4">
        <f>Table2[[#This Row],[MntFishProducts]]</f>
        <v>8</v>
      </c>
      <c r="E1561" s="4">
        <f>Table2[[#This Row],[MntSweetProducts]]</f>
        <v>0</v>
      </c>
      <c r="F1561" s="4">
        <f>Table2[[#This Row],[MntGoldProds]]</f>
        <v>5</v>
      </c>
      <c r="G1561" s="8">
        <f>Table5[[#This Row],[Age]]</f>
        <v>37</v>
      </c>
      <c r="H1561" s="2" t="s">
        <v>35</v>
      </c>
      <c r="I1561" s="16" t="str">
        <f>IF(AND(People!$J1561&gt;=16,People!$J1561&lt;=25),"16-25",IF(AND(People!$J1561&gt;=26,People!$J1561&lt;=35),"26-35",IF(AND(People!$J1561&gt;=36,People!$J1561&lt;=45),"36-45",IF(AND(People!$J1561&gt;=46,People!$J1561&lt;=55),"46-55",IF(AND(People!$J1561&gt;=56,People!$J1561&lt;=65),"56-65",IF(AND(People!$J1561&gt;=66,People!$J1561&lt;=75),"66-75","ALL"))))))</f>
        <v>36-45</v>
      </c>
      <c r="J1561" t="str">
        <f>Table5[[#This Row],[Kid Home]]</f>
        <v>Yes</v>
      </c>
      <c r="K1561" t="str">
        <f>Table5[[#This Row],[TennHome]]</f>
        <v>No</v>
      </c>
    </row>
    <row r="1562" spans="1:11" ht="16.5" x14ac:dyDescent="0.3">
      <c r="A1562" s="6">
        <f>Table2[[#This Row],[MntWines]]</f>
        <v>30</v>
      </c>
      <c r="B1562" s="6">
        <f>Table2[[#This Row],[MntFruits]]</f>
        <v>5</v>
      </c>
      <c r="C1562" s="6">
        <f>Table2[[#This Row],[MntMeatProducts]]</f>
        <v>22</v>
      </c>
      <c r="D1562" s="6">
        <f>Table2[[#This Row],[MntFishProducts]]</f>
        <v>8</v>
      </c>
      <c r="E1562" s="6">
        <f>Table2[[#This Row],[MntSweetProducts]]</f>
        <v>9</v>
      </c>
      <c r="F1562" s="6">
        <f>Table2[[#This Row],[MntGoldProds]]</f>
        <v>28</v>
      </c>
      <c r="G1562" s="8">
        <f>Table5[[#This Row],[Age]]</f>
        <v>52</v>
      </c>
      <c r="H1562" s="17" t="s">
        <v>33</v>
      </c>
      <c r="I1562" s="16" t="str">
        <f>IF(AND(People!$J1562&gt;=16,People!$J1562&lt;=25),"16-25",IF(AND(People!$J1562&gt;=26,People!$J1562&lt;=35),"26-35",IF(AND(People!$J1562&gt;=36,People!$J1562&lt;=45),"36-45",IF(AND(People!$J1562&gt;=46,People!$J1562&lt;=55),"46-55",IF(AND(People!$J1562&gt;=56,People!$J1562&lt;=65),"56-65",IF(AND(People!$J1562&gt;=66,People!$J1562&lt;=75),"66-75","ALL"))))))</f>
        <v>46-55</v>
      </c>
      <c r="J1562" t="str">
        <f>Table5[[#This Row],[Kid Home]]</f>
        <v>Yes</v>
      </c>
      <c r="K1562" t="str">
        <f>Table5[[#This Row],[TennHome]]</f>
        <v>Yes</v>
      </c>
    </row>
    <row r="1563" spans="1:11" ht="16.5" x14ac:dyDescent="0.3">
      <c r="A1563" s="4">
        <f>Table2[[#This Row],[MntWines]]</f>
        <v>532</v>
      </c>
      <c r="B1563" s="4">
        <f>Table2[[#This Row],[MntFruits]]</f>
        <v>88</v>
      </c>
      <c r="C1563" s="4">
        <f>Table2[[#This Row],[MntMeatProducts]]</f>
        <v>168</v>
      </c>
      <c r="D1563" s="4">
        <f>Table2[[#This Row],[MntFishProducts]]</f>
        <v>69</v>
      </c>
      <c r="E1563" s="4">
        <f>Table2[[#This Row],[MntSweetProducts]]</f>
        <v>44</v>
      </c>
      <c r="F1563" s="4">
        <f>Table2[[#This Row],[MntGoldProds]]</f>
        <v>133</v>
      </c>
      <c r="G1563" s="8">
        <f>Table5[[#This Row],[Age]]</f>
        <v>37</v>
      </c>
      <c r="H1563" s="2" t="s">
        <v>33</v>
      </c>
      <c r="I1563" s="16" t="str">
        <f>IF(AND(People!$J1563&gt;=16,People!$J1563&lt;=25),"16-25",IF(AND(People!$J1563&gt;=26,People!$J1563&lt;=35),"26-35",IF(AND(People!$J1563&gt;=36,People!$J1563&lt;=45),"36-45",IF(AND(People!$J1563&gt;=46,People!$J1563&lt;=55),"46-55",IF(AND(People!$J1563&gt;=56,People!$J1563&lt;=65),"56-65",IF(AND(People!$J1563&gt;=66,People!$J1563&lt;=75),"66-75","ALL"))))))</f>
        <v>36-45</v>
      </c>
      <c r="J1563" t="str">
        <f>Table5[[#This Row],[Kid Home]]</f>
        <v>No</v>
      </c>
      <c r="K1563" t="str">
        <f>Table5[[#This Row],[TennHome]]</f>
        <v>Yes</v>
      </c>
    </row>
    <row r="1564" spans="1:11" ht="16.5" x14ac:dyDescent="0.3">
      <c r="A1564" s="6">
        <f>Table2[[#This Row],[MntWines]]</f>
        <v>29</v>
      </c>
      <c r="B1564" s="6">
        <f>Table2[[#This Row],[MntFruits]]</f>
        <v>12</v>
      </c>
      <c r="C1564" s="6">
        <f>Table2[[#This Row],[MntMeatProducts]]</f>
        <v>59</v>
      </c>
      <c r="D1564" s="6">
        <f>Table2[[#This Row],[MntFishProducts]]</f>
        <v>19</v>
      </c>
      <c r="E1564" s="6">
        <f>Table2[[#This Row],[MntSweetProducts]]</f>
        <v>1</v>
      </c>
      <c r="F1564" s="6">
        <f>Table2[[#This Row],[MntGoldProds]]</f>
        <v>36</v>
      </c>
      <c r="G1564" s="8">
        <f>Table5[[#This Row],[Age]]</f>
        <v>30</v>
      </c>
      <c r="H1564" s="17" t="s">
        <v>33</v>
      </c>
      <c r="I1564" s="16" t="str">
        <f>IF(AND(People!$J1564&gt;=16,People!$J1564&lt;=25),"16-25",IF(AND(People!$J1564&gt;=26,People!$J1564&lt;=35),"26-35",IF(AND(People!$J1564&gt;=36,People!$J1564&lt;=45),"36-45",IF(AND(People!$J1564&gt;=46,People!$J1564&lt;=55),"46-55",IF(AND(People!$J1564&gt;=56,People!$J1564&lt;=65),"56-65",IF(AND(People!$J1564&gt;=66,People!$J1564&lt;=75),"66-75","ALL"))))))</f>
        <v>26-35</v>
      </c>
      <c r="J1564" t="str">
        <f>Table5[[#This Row],[Kid Home]]</f>
        <v>Yes</v>
      </c>
      <c r="K1564" t="str">
        <f>Table5[[#This Row],[TennHome]]</f>
        <v>No</v>
      </c>
    </row>
    <row r="1565" spans="1:11" ht="16.5" x14ac:dyDescent="0.3">
      <c r="A1565" s="4">
        <f>Table2[[#This Row],[MntWines]]</f>
        <v>411</v>
      </c>
      <c r="B1565" s="4">
        <f>Table2[[#This Row],[MntFruits]]</f>
        <v>0</v>
      </c>
      <c r="C1565" s="4">
        <f>Table2[[#This Row],[MntMeatProducts]]</f>
        <v>26</v>
      </c>
      <c r="D1565" s="4">
        <f>Table2[[#This Row],[MntFishProducts]]</f>
        <v>0</v>
      </c>
      <c r="E1565" s="4">
        <f>Table2[[#This Row],[MntSweetProducts]]</f>
        <v>0</v>
      </c>
      <c r="F1565" s="4">
        <f>Table2[[#This Row],[MntGoldProds]]</f>
        <v>21</v>
      </c>
      <c r="G1565" s="8">
        <f>Table5[[#This Row],[Age]]</f>
        <v>37</v>
      </c>
      <c r="H1565" s="2" t="s">
        <v>35</v>
      </c>
      <c r="I1565" s="16" t="str">
        <f>IF(AND(People!$J1565&gt;=16,People!$J1565&lt;=25),"16-25",IF(AND(People!$J1565&gt;=26,People!$J1565&lt;=35),"26-35",IF(AND(People!$J1565&gt;=36,People!$J1565&lt;=45),"36-45",IF(AND(People!$J1565&gt;=46,People!$J1565&lt;=55),"46-55",IF(AND(People!$J1565&gt;=56,People!$J1565&lt;=65),"56-65",IF(AND(People!$J1565&gt;=66,People!$J1565&lt;=75),"66-75","ALL"))))))</f>
        <v>36-45</v>
      </c>
      <c r="J1565" t="str">
        <f>Table5[[#This Row],[Kid Home]]</f>
        <v>No</v>
      </c>
      <c r="K1565" t="str">
        <f>Table5[[#This Row],[TennHome]]</f>
        <v>Yes</v>
      </c>
    </row>
    <row r="1566" spans="1:11" ht="16.5" x14ac:dyDescent="0.3">
      <c r="A1566" s="6">
        <f>Table2[[#This Row],[MntWines]]</f>
        <v>5</v>
      </c>
      <c r="B1566" s="6">
        <f>Table2[[#This Row],[MntFruits]]</f>
        <v>3</v>
      </c>
      <c r="C1566" s="6">
        <f>Table2[[#This Row],[MntMeatProducts]]</f>
        <v>4</v>
      </c>
      <c r="D1566" s="6">
        <f>Table2[[#This Row],[MntFishProducts]]</f>
        <v>4</v>
      </c>
      <c r="E1566" s="6">
        <f>Table2[[#This Row],[MntSweetProducts]]</f>
        <v>1</v>
      </c>
      <c r="F1566" s="6">
        <f>Table2[[#This Row],[MntGoldProds]]</f>
        <v>0</v>
      </c>
      <c r="G1566" s="8">
        <f>Table5[[#This Row],[Age]]</f>
        <v>24</v>
      </c>
      <c r="H1566" s="17" t="s">
        <v>33</v>
      </c>
      <c r="I1566" s="16" t="str">
        <f>IF(AND(People!$J1566&gt;=16,People!$J1566&lt;=25),"16-25",IF(AND(People!$J1566&gt;=26,People!$J1566&lt;=35),"26-35",IF(AND(People!$J1566&gt;=36,People!$J1566&lt;=45),"36-45",IF(AND(People!$J1566&gt;=46,People!$J1566&lt;=55),"46-55",IF(AND(People!$J1566&gt;=56,People!$J1566&lt;=65),"56-65",IF(AND(People!$J1566&gt;=66,People!$J1566&lt;=75),"66-75","ALL"))))))</f>
        <v>16-25</v>
      </c>
      <c r="J1566" t="str">
        <f>Table5[[#This Row],[Kid Home]]</f>
        <v>Yes</v>
      </c>
      <c r="K1566" t="str">
        <f>Table5[[#This Row],[TennHome]]</f>
        <v>No</v>
      </c>
    </row>
    <row r="1567" spans="1:11" ht="16.5" x14ac:dyDescent="0.3">
      <c r="A1567" s="4">
        <f>Table2[[#This Row],[MntWines]]</f>
        <v>71</v>
      </c>
      <c r="B1567" s="4">
        <f>Table2[[#This Row],[MntFruits]]</f>
        <v>99</v>
      </c>
      <c r="C1567" s="4">
        <f>Table2[[#This Row],[MntMeatProducts]]</f>
        <v>278</v>
      </c>
      <c r="D1567" s="4">
        <f>Table2[[#This Row],[MntFishProducts]]</f>
        <v>185</v>
      </c>
      <c r="E1567" s="4">
        <f>Table2[[#This Row],[MntSweetProducts]]</f>
        <v>121</v>
      </c>
      <c r="F1567" s="4">
        <f>Table2[[#This Row],[MntGoldProds]]</f>
        <v>38</v>
      </c>
      <c r="G1567" s="8">
        <f>Table5[[#This Row],[Age]]</f>
        <v>60</v>
      </c>
      <c r="H1567" s="2" t="s">
        <v>30</v>
      </c>
      <c r="I1567" s="16" t="str">
        <f>IF(AND(People!$J1567&gt;=16,People!$J1567&lt;=25),"16-25",IF(AND(People!$J1567&gt;=26,People!$J1567&lt;=35),"26-35",IF(AND(People!$J1567&gt;=36,People!$J1567&lt;=45),"36-45",IF(AND(People!$J1567&gt;=46,People!$J1567&lt;=55),"46-55",IF(AND(People!$J1567&gt;=56,People!$J1567&lt;=65),"56-65",IF(AND(People!$J1567&gt;=66,People!$J1567&lt;=75),"66-75","ALL"))))))</f>
        <v>56-65</v>
      </c>
      <c r="J1567" t="str">
        <f>Table5[[#This Row],[Kid Home]]</f>
        <v>No</v>
      </c>
      <c r="K1567" t="str">
        <f>Table5[[#This Row],[TennHome]]</f>
        <v>Yes</v>
      </c>
    </row>
    <row r="1568" spans="1:11" ht="16.5" x14ac:dyDescent="0.3">
      <c r="A1568" s="6">
        <f>Table2[[#This Row],[MntWines]]</f>
        <v>46</v>
      </c>
      <c r="B1568" s="6">
        <f>Table2[[#This Row],[MntFruits]]</f>
        <v>0</v>
      </c>
      <c r="C1568" s="6">
        <f>Table2[[#This Row],[MntMeatProducts]]</f>
        <v>40</v>
      </c>
      <c r="D1568" s="6">
        <f>Table2[[#This Row],[MntFishProducts]]</f>
        <v>3</v>
      </c>
      <c r="E1568" s="6">
        <f>Table2[[#This Row],[MntSweetProducts]]</f>
        <v>0</v>
      </c>
      <c r="F1568" s="6">
        <f>Table2[[#This Row],[MntGoldProds]]</f>
        <v>3</v>
      </c>
      <c r="G1568" s="8">
        <f>Table5[[#This Row],[Age]]</f>
        <v>29</v>
      </c>
      <c r="H1568" s="17" t="s">
        <v>30</v>
      </c>
      <c r="I1568" s="16" t="str">
        <f>IF(AND(People!$J1568&gt;=16,People!$J1568&lt;=25),"16-25",IF(AND(People!$J1568&gt;=26,People!$J1568&lt;=35),"26-35",IF(AND(People!$J1568&gt;=36,People!$J1568&lt;=45),"36-45",IF(AND(People!$J1568&gt;=46,People!$J1568&lt;=55),"46-55",IF(AND(People!$J1568&gt;=56,People!$J1568&lt;=65),"56-65",IF(AND(People!$J1568&gt;=66,People!$J1568&lt;=75),"66-75","ALL"))))))</f>
        <v>26-35</v>
      </c>
      <c r="J1568" t="str">
        <f>Table5[[#This Row],[Kid Home]]</f>
        <v>Yes</v>
      </c>
      <c r="K1568" t="str">
        <f>Table5[[#This Row],[TennHome]]</f>
        <v>No</v>
      </c>
    </row>
    <row r="1569" spans="1:11" ht="16.5" x14ac:dyDescent="0.3">
      <c r="A1569" s="4">
        <f>Table2[[#This Row],[MntWines]]</f>
        <v>268</v>
      </c>
      <c r="B1569" s="4">
        <f>Table2[[#This Row],[MntFruits]]</f>
        <v>11</v>
      </c>
      <c r="C1569" s="4">
        <f>Table2[[#This Row],[MntMeatProducts]]</f>
        <v>88</v>
      </c>
      <c r="D1569" s="4">
        <f>Table2[[#This Row],[MntFishProducts]]</f>
        <v>15</v>
      </c>
      <c r="E1569" s="4">
        <f>Table2[[#This Row],[MntSweetProducts]]</f>
        <v>3</v>
      </c>
      <c r="F1569" s="4">
        <f>Table2[[#This Row],[MntGoldProds]]</f>
        <v>22</v>
      </c>
      <c r="G1569" s="8">
        <f>Table5[[#This Row],[Age]]</f>
        <v>61</v>
      </c>
      <c r="H1569" s="2" t="s">
        <v>31</v>
      </c>
      <c r="I1569" s="16" t="str">
        <f>IF(AND(People!$J1569&gt;=16,People!$J1569&lt;=25),"16-25",IF(AND(People!$J1569&gt;=26,People!$J1569&lt;=35),"26-35",IF(AND(People!$J1569&gt;=36,People!$J1569&lt;=45),"36-45",IF(AND(People!$J1569&gt;=46,People!$J1569&lt;=55),"46-55",IF(AND(People!$J1569&gt;=56,People!$J1569&lt;=65),"56-65",IF(AND(People!$J1569&gt;=66,People!$J1569&lt;=75),"66-75","ALL"))))))</f>
        <v>56-65</v>
      </c>
      <c r="J1569" t="str">
        <f>Table5[[#This Row],[Kid Home]]</f>
        <v>No</v>
      </c>
      <c r="K1569" t="str">
        <f>Table5[[#This Row],[TennHome]]</f>
        <v>Yes</v>
      </c>
    </row>
    <row r="1570" spans="1:11" ht="16.5" x14ac:dyDescent="0.3">
      <c r="A1570" s="6">
        <f>Table2[[#This Row],[MntWines]]</f>
        <v>928</v>
      </c>
      <c r="B1570" s="6">
        <f>Table2[[#This Row],[MntFruits]]</f>
        <v>63</v>
      </c>
      <c r="C1570" s="6">
        <f>Table2[[#This Row],[MntMeatProducts]]</f>
        <v>254</v>
      </c>
      <c r="D1570" s="6">
        <f>Table2[[#This Row],[MntFishProducts]]</f>
        <v>0</v>
      </c>
      <c r="E1570" s="6">
        <f>Table2[[#This Row],[MntSweetProducts]]</f>
        <v>12</v>
      </c>
      <c r="F1570" s="6">
        <f>Table2[[#This Row],[MntGoldProds]]</f>
        <v>12</v>
      </c>
      <c r="G1570" s="8">
        <f>Table5[[#This Row],[Age]]</f>
        <v>48</v>
      </c>
      <c r="H1570" s="17" t="s">
        <v>33</v>
      </c>
      <c r="I1570" s="16" t="str">
        <f>IF(AND(People!$J1570&gt;=16,People!$J1570&lt;=25),"16-25",IF(AND(People!$J1570&gt;=26,People!$J1570&lt;=35),"26-35",IF(AND(People!$J1570&gt;=36,People!$J1570&lt;=45),"36-45",IF(AND(People!$J1570&gt;=46,People!$J1570&lt;=55),"46-55",IF(AND(People!$J1570&gt;=56,People!$J1570&lt;=65),"56-65",IF(AND(People!$J1570&gt;=66,People!$J1570&lt;=75),"66-75","ALL"))))))</f>
        <v>46-55</v>
      </c>
      <c r="J1570" t="str">
        <f>Table5[[#This Row],[Kid Home]]</f>
        <v>No</v>
      </c>
      <c r="K1570" t="str">
        <f>Table5[[#This Row],[TennHome]]</f>
        <v>Yes</v>
      </c>
    </row>
    <row r="1571" spans="1:11" ht="16.5" x14ac:dyDescent="0.3">
      <c r="A1571" s="4">
        <f>Table2[[#This Row],[MntWines]]</f>
        <v>459</v>
      </c>
      <c r="B1571" s="4">
        <f>Table2[[#This Row],[MntFruits]]</f>
        <v>15</v>
      </c>
      <c r="C1571" s="4">
        <f>Table2[[#This Row],[MntMeatProducts]]</f>
        <v>171</v>
      </c>
      <c r="D1571" s="4">
        <f>Table2[[#This Row],[MntFishProducts]]</f>
        <v>142</v>
      </c>
      <c r="E1571" s="4">
        <f>Table2[[#This Row],[MntSweetProducts]]</f>
        <v>23</v>
      </c>
      <c r="F1571" s="4">
        <f>Table2[[#This Row],[MntGoldProds]]</f>
        <v>31</v>
      </c>
      <c r="G1571" s="8">
        <f>Table5[[#This Row],[Age]]</f>
        <v>60</v>
      </c>
      <c r="H1571" s="2" t="s">
        <v>33</v>
      </c>
      <c r="I1571" s="16" t="str">
        <f>IF(AND(People!$J1571&gt;=16,People!$J1571&lt;=25),"16-25",IF(AND(People!$J1571&gt;=26,People!$J1571&lt;=35),"26-35",IF(AND(People!$J1571&gt;=36,People!$J1571&lt;=45),"36-45",IF(AND(People!$J1571&gt;=46,People!$J1571&lt;=55),"46-55",IF(AND(People!$J1571&gt;=56,People!$J1571&lt;=65),"56-65",IF(AND(People!$J1571&gt;=66,People!$J1571&lt;=75),"66-75","ALL"))))))</f>
        <v>56-65</v>
      </c>
      <c r="J1571" t="str">
        <f>Table5[[#This Row],[Kid Home]]</f>
        <v>No</v>
      </c>
      <c r="K1571" t="str">
        <f>Table5[[#This Row],[TennHome]]</f>
        <v>Yes</v>
      </c>
    </row>
    <row r="1572" spans="1:11" ht="16.5" x14ac:dyDescent="0.3">
      <c r="A1572" s="6">
        <f>Table2[[#This Row],[MntWines]]</f>
        <v>483</v>
      </c>
      <c r="B1572" s="6">
        <f>Table2[[#This Row],[MntFruits]]</f>
        <v>0</v>
      </c>
      <c r="C1572" s="6">
        <f>Table2[[#This Row],[MntMeatProducts]]</f>
        <v>108</v>
      </c>
      <c r="D1572" s="6">
        <f>Table2[[#This Row],[MntFishProducts]]</f>
        <v>0</v>
      </c>
      <c r="E1572" s="6">
        <f>Table2[[#This Row],[MntSweetProducts]]</f>
        <v>6</v>
      </c>
      <c r="F1572" s="6">
        <f>Table2[[#This Row],[MntGoldProds]]</f>
        <v>36</v>
      </c>
      <c r="G1572" s="8">
        <f>Table5[[#This Row],[Age]]</f>
        <v>62</v>
      </c>
      <c r="H1572" s="17" t="s">
        <v>30</v>
      </c>
      <c r="I1572" s="16" t="str">
        <f>IF(AND(People!$J1572&gt;=16,People!$J1572&lt;=25),"16-25",IF(AND(People!$J1572&gt;=26,People!$J1572&lt;=35),"26-35",IF(AND(People!$J1572&gt;=36,People!$J1572&lt;=45),"36-45",IF(AND(People!$J1572&gt;=46,People!$J1572&lt;=55),"46-55",IF(AND(People!$J1572&gt;=56,People!$J1572&lt;=65),"56-65",IF(AND(People!$J1572&gt;=66,People!$J1572&lt;=75),"66-75","ALL"))))))</f>
        <v>56-65</v>
      </c>
      <c r="J1572" t="str">
        <f>Table5[[#This Row],[Kid Home]]</f>
        <v>Yes</v>
      </c>
      <c r="K1572" t="str">
        <f>Table5[[#This Row],[TennHome]]</f>
        <v>Yes</v>
      </c>
    </row>
    <row r="1573" spans="1:11" ht="16.5" x14ac:dyDescent="0.3">
      <c r="A1573" s="4">
        <f>Table2[[#This Row],[MntWines]]</f>
        <v>733</v>
      </c>
      <c r="B1573" s="4">
        <f>Table2[[#This Row],[MntFruits]]</f>
        <v>9</v>
      </c>
      <c r="C1573" s="4">
        <f>Table2[[#This Row],[MntMeatProducts]]</f>
        <v>180</v>
      </c>
      <c r="D1573" s="4">
        <f>Table2[[#This Row],[MntFishProducts]]</f>
        <v>12</v>
      </c>
      <c r="E1573" s="4">
        <f>Table2[[#This Row],[MntSweetProducts]]</f>
        <v>19</v>
      </c>
      <c r="F1573" s="4">
        <f>Table2[[#This Row],[MntGoldProds]]</f>
        <v>66</v>
      </c>
      <c r="G1573" s="8">
        <f>Table5[[#This Row],[Age]]</f>
        <v>56</v>
      </c>
      <c r="H1573" s="2" t="s">
        <v>33</v>
      </c>
      <c r="I1573" s="16" t="str">
        <f>IF(AND(People!$J1573&gt;=16,People!$J1573&lt;=25),"16-25",IF(AND(People!$J1573&gt;=26,People!$J1573&lt;=35),"26-35",IF(AND(People!$J1573&gt;=36,People!$J1573&lt;=45),"36-45",IF(AND(People!$J1573&gt;=46,People!$J1573&lt;=55),"46-55",IF(AND(People!$J1573&gt;=56,People!$J1573&lt;=65),"56-65",IF(AND(People!$J1573&gt;=66,People!$J1573&lt;=75),"66-75","ALL"))))))</f>
        <v>56-65</v>
      </c>
      <c r="J1573" t="str">
        <f>Table5[[#This Row],[Kid Home]]</f>
        <v>Yes</v>
      </c>
      <c r="K1573" t="str">
        <f>Table5[[#This Row],[TennHome]]</f>
        <v>Yes</v>
      </c>
    </row>
    <row r="1574" spans="1:11" ht="16.5" x14ac:dyDescent="0.3">
      <c r="A1574" s="6">
        <f>Table2[[#This Row],[MntWines]]</f>
        <v>1006</v>
      </c>
      <c r="B1574" s="6">
        <f>Table2[[#This Row],[MntFruits]]</f>
        <v>22</v>
      </c>
      <c r="C1574" s="6">
        <f>Table2[[#This Row],[MntMeatProducts]]</f>
        <v>115</v>
      </c>
      <c r="D1574" s="6">
        <f>Table2[[#This Row],[MntFishProducts]]</f>
        <v>59</v>
      </c>
      <c r="E1574" s="6">
        <f>Table2[[#This Row],[MntSweetProducts]]</f>
        <v>68</v>
      </c>
      <c r="F1574" s="6">
        <f>Table2[[#This Row],[MntGoldProds]]</f>
        <v>45</v>
      </c>
      <c r="G1574" s="8">
        <f>Table5[[#This Row],[Age]]</f>
        <v>66</v>
      </c>
      <c r="H1574" s="17" t="s">
        <v>30</v>
      </c>
      <c r="I1574" s="16" t="str">
        <f>IF(AND(People!$J1574&gt;=16,People!$J1574&lt;=25),"16-25",IF(AND(People!$J1574&gt;=26,People!$J1574&lt;=35),"26-35",IF(AND(People!$J1574&gt;=36,People!$J1574&lt;=45),"36-45",IF(AND(People!$J1574&gt;=46,People!$J1574&lt;=55),"46-55",IF(AND(People!$J1574&gt;=56,People!$J1574&lt;=65),"56-65",IF(AND(People!$J1574&gt;=66,People!$J1574&lt;=75),"66-75","ALL"))))))</f>
        <v>66-75</v>
      </c>
      <c r="J1574" t="str">
        <f>Table5[[#This Row],[Kid Home]]</f>
        <v>No</v>
      </c>
      <c r="K1574" t="str">
        <f>Table5[[#This Row],[TennHome]]</f>
        <v>No</v>
      </c>
    </row>
    <row r="1575" spans="1:11" ht="16.5" x14ac:dyDescent="0.3">
      <c r="A1575" s="4">
        <f>Table2[[#This Row],[MntWines]]</f>
        <v>34</v>
      </c>
      <c r="B1575" s="4">
        <f>Table2[[#This Row],[MntFruits]]</f>
        <v>1</v>
      </c>
      <c r="C1575" s="4">
        <f>Table2[[#This Row],[MntMeatProducts]]</f>
        <v>14</v>
      </c>
      <c r="D1575" s="4">
        <f>Table2[[#This Row],[MntFishProducts]]</f>
        <v>0</v>
      </c>
      <c r="E1575" s="4">
        <f>Table2[[#This Row],[MntSweetProducts]]</f>
        <v>0</v>
      </c>
      <c r="F1575" s="4">
        <f>Table2[[#This Row],[MntGoldProds]]</f>
        <v>5</v>
      </c>
      <c r="G1575" s="8">
        <f>Table5[[#This Row],[Age]]</f>
        <v>58</v>
      </c>
      <c r="H1575" s="2" t="s">
        <v>33</v>
      </c>
      <c r="I1575" s="16" t="str">
        <f>IF(AND(People!$J1575&gt;=16,People!$J1575&lt;=25),"16-25",IF(AND(People!$J1575&gt;=26,People!$J1575&lt;=35),"26-35",IF(AND(People!$J1575&gt;=36,People!$J1575&lt;=45),"36-45",IF(AND(People!$J1575&gt;=46,People!$J1575&lt;=55),"46-55",IF(AND(People!$J1575&gt;=56,People!$J1575&lt;=65),"56-65",IF(AND(People!$J1575&gt;=66,People!$J1575&lt;=75),"66-75","ALL"))))))</f>
        <v>56-65</v>
      </c>
      <c r="J1575" t="str">
        <f>Table5[[#This Row],[Kid Home]]</f>
        <v>Yes</v>
      </c>
      <c r="K1575" t="str">
        <f>Table5[[#This Row],[TennHome]]</f>
        <v>Yes</v>
      </c>
    </row>
    <row r="1576" spans="1:11" ht="16.5" x14ac:dyDescent="0.3">
      <c r="A1576" s="6">
        <f>Table2[[#This Row],[MntWines]]</f>
        <v>1156</v>
      </c>
      <c r="B1576" s="6">
        <f>Table2[[#This Row],[MntFruits]]</f>
        <v>120</v>
      </c>
      <c r="C1576" s="6">
        <f>Table2[[#This Row],[MntMeatProducts]]</f>
        <v>915</v>
      </c>
      <c r="D1576" s="6">
        <f>Table2[[#This Row],[MntFishProducts]]</f>
        <v>94</v>
      </c>
      <c r="E1576" s="6">
        <f>Table2[[#This Row],[MntSweetProducts]]</f>
        <v>144</v>
      </c>
      <c r="F1576" s="6">
        <f>Table2[[#This Row],[MntGoldProds]]</f>
        <v>96</v>
      </c>
      <c r="G1576" s="8">
        <f>Table5[[#This Row],[Age]]</f>
        <v>23</v>
      </c>
      <c r="H1576" s="17" t="s">
        <v>33</v>
      </c>
      <c r="I1576" s="16" t="str">
        <f>IF(AND(People!$J1576&gt;=16,People!$J1576&lt;=25),"16-25",IF(AND(People!$J1576&gt;=26,People!$J1576&lt;=35),"26-35",IF(AND(People!$J1576&gt;=36,People!$J1576&lt;=45),"36-45",IF(AND(People!$J1576&gt;=46,People!$J1576&lt;=55),"46-55",IF(AND(People!$J1576&gt;=56,People!$J1576&lt;=65),"56-65",IF(AND(People!$J1576&gt;=66,People!$J1576&lt;=75),"66-75","ALL"))))))</f>
        <v>16-25</v>
      </c>
      <c r="J1576" t="str">
        <f>Table5[[#This Row],[Kid Home]]</f>
        <v>No</v>
      </c>
      <c r="K1576" t="str">
        <f>Table5[[#This Row],[TennHome]]</f>
        <v>No</v>
      </c>
    </row>
    <row r="1577" spans="1:11" ht="16.5" x14ac:dyDescent="0.3">
      <c r="A1577" s="4">
        <f>Table2[[#This Row],[MntWines]]</f>
        <v>7</v>
      </c>
      <c r="B1577" s="4">
        <f>Table2[[#This Row],[MntFruits]]</f>
        <v>4</v>
      </c>
      <c r="C1577" s="4">
        <f>Table2[[#This Row],[MntMeatProducts]]</f>
        <v>23</v>
      </c>
      <c r="D1577" s="4">
        <f>Table2[[#This Row],[MntFishProducts]]</f>
        <v>7</v>
      </c>
      <c r="E1577" s="4">
        <f>Table2[[#This Row],[MntSweetProducts]]</f>
        <v>0</v>
      </c>
      <c r="F1577" s="4">
        <f>Table2[[#This Row],[MntGoldProds]]</f>
        <v>11</v>
      </c>
      <c r="G1577" s="8">
        <f>Table5[[#This Row],[Age]]</f>
        <v>27</v>
      </c>
      <c r="H1577" s="2" t="s">
        <v>31</v>
      </c>
      <c r="I1577" s="16" t="str">
        <f>IF(AND(People!$J1577&gt;=16,People!$J1577&lt;=25),"16-25",IF(AND(People!$J1577&gt;=26,People!$J1577&lt;=35),"26-35",IF(AND(People!$J1577&gt;=36,People!$J1577&lt;=45),"36-45",IF(AND(People!$J1577&gt;=46,People!$J1577&lt;=55),"46-55",IF(AND(People!$J1577&gt;=56,People!$J1577&lt;=65),"56-65",IF(AND(People!$J1577&gt;=66,People!$J1577&lt;=75),"66-75","ALL"))))))</f>
        <v>26-35</v>
      </c>
      <c r="J1577" t="str">
        <f>Table5[[#This Row],[Kid Home]]</f>
        <v>Yes</v>
      </c>
      <c r="K1577" t="str">
        <f>Table5[[#This Row],[TennHome]]</f>
        <v>No</v>
      </c>
    </row>
    <row r="1578" spans="1:11" ht="16.5" x14ac:dyDescent="0.3">
      <c r="A1578" s="6">
        <f>Table2[[#This Row],[MntWines]]</f>
        <v>244</v>
      </c>
      <c r="B1578" s="6">
        <f>Table2[[#This Row],[MntFruits]]</f>
        <v>15</v>
      </c>
      <c r="C1578" s="6">
        <f>Table2[[#This Row],[MntMeatProducts]]</f>
        <v>108</v>
      </c>
      <c r="D1578" s="6">
        <f>Table2[[#This Row],[MntFishProducts]]</f>
        <v>4</v>
      </c>
      <c r="E1578" s="6">
        <f>Table2[[#This Row],[MntSweetProducts]]</f>
        <v>15</v>
      </c>
      <c r="F1578" s="6">
        <f>Table2[[#This Row],[MntGoldProds]]</f>
        <v>50</v>
      </c>
      <c r="G1578" s="8">
        <f>Table5[[#This Row],[Age]]</f>
        <v>35</v>
      </c>
      <c r="H1578" s="17" t="s">
        <v>31</v>
      </c>
      <c r="I1578" s="16" t="str">
        <f>IF(AND(People!$J1578&gt;=16,People!$J1578&lt;=25),"16-25",IF(AND(People!$J1578&gt;=26,People!$J1578&lt;=35),"26-35",IF(AND(People!$J1578&gt;=36,People!$J1578&lt;=45),"36-45",IF(AND(People!$J1578&gt;=46,People!$J1578&lt;=55),"46-55",IF(AND(People!$J1578&gt;=56,People!$J1578&lt;=65),"56-65",IF(AND(People!$J1578&gt;=66,People!$J1578&lt;=75),"66-75","ALL"))))))</f>
        <v>26-35</v>
      </c>
      <c r="J1578" t="str">
        <f>Table5[[#This Row],[Kid Home]]</f>
        <v>Yes</v>
      </c>
      <c r="K1578" t="str">
        <f>Table5[[#This Row],[TennHome]]</f>
        <v>No</v>
      </c>
    </row>
    <row r="1579" spans="1:11" ht="16.5" x14ac:dyDescent="0.3">
      <c r="A1579" s="4">
        <f>Table2[[#This Row],[MntWines]]</f>
        <v>233</v>
      </c>
      <c r="B1579" s="4">
        <f>Table2[[#This Row],[MntFruits]]</f>
        <v>0</v>
      </c>
      <c r="C1579" s="4">
        <f>Table2[[#This Row],[MntMeatProducts]]</f>
        <v>23</v>
      </c>
      <c r="D1579" s="4">
        <f>Table2[[#This Row],[MntFishProducts]]</f>
        <v>0</v>
      </c>
      <c r="E1579" s="4">
        <f>Table2[[#This Row],[MntSweetProducts]]</f>
        <v>0</v>
      </c>
      <c r="F1579" s="4">
        <f>Table2[[#This Row],[MntGoldProds]]</f>
        <v>12</v>
      </c>
      <c r="G1579" s="8">
        <f>Table5[[#This Row],[Age]]</f>
        <v>53</v>
      </c>
      <c r="H1579" s="2" t="s">
        <v>31</v>
      </c>
      <c r="I1579" s="16" t="str">
        <f>IF(AND(People!$J1579&gt;=16,People!$J1579&lt;=25),"16-25",IF(AND(People!$J1579&gt;=26,People!$J1579&lt;=35),"26-35",IF(AND(People!$J1579&gt;=36,People!$J1579&lt;=45),"36-45",IF(AND(People!$J1579&gt;=46,People!$J1579&lt;=55),"46-55",IF(AND(People!$J1579&gt;=56,People!$J1579&lt;=65),"56-65",IF(AND(People!$J1579&gt;=66,People!$J1579&lt;=75),"66-75","ALL"))))))</f>
        <v>46-55</v>
      </c>
      <c r="J1579" t="str">
        <f>Table5[[#This Row],[Kid Home]]</f>
        <v>No</v>
      </c>
      <c r="K1579" t="str">
        <f>Table5[[#This Row],[TennHome]]</f>
        <v>Yes</v>
      </c>
    </row>
    <row r="1580" spans="1:11" ht="16.5" x14ac:dyDescent="0.3">
      <c r="A1580" s="6">
        <f>Table2[[#This Row],[MntWines]]</f>
        <v>35</v>
      </c>
      <c r="B1580" s="6">
        <f>Table2[[#This Row],[MntFruits]]</f>
        <v>3</v>
      </c>
      <c r="C1580" s="6">
        <f>Table2[[#This Row],[MntMeatProducts]]</f>
        <v>67</v>
      </c>
      <c r="D1580" s="6">
        <f>Table2[[#This Row],[MntFishProducts]]</f>
        <v>10</v>
      </c>
      <c r="E1580" s="6">
        <f>Table2[[#This Row],[MntSweetProducts]]</f>
        <v>8</v>
      </c>
      <c r="F1580" s="6">
        <f>Table2[[#This Row],[MntGoldProds]]</f>
        <v>24</v>
      </c>
      <c r="G1580" s="8">
        <f>Table5[[#This Row],[Age]]</f>
        <v>32</v>
      </c>
      <c r="H1580" s="17" t="s">
        <v>33</v>
      </c>
      <c r="I1580" s="16" t="str">
        <f>IF(AND(People!$J1580&gt;=16,People!$J1580&lt;=25),"16-25",IF(AND(People!$J1580&gt;=26,People!$J1580&lt;=35),"26-35",IF(AND(People!$J1580&gt;=36,People!$J1580&lt;=45),"36-45",IF(AND(People!$J1580&gt;=46,People!$J1580&lt;=55),"46-55",IF(AND(People!$J1580&gt;=56,People!$J1580&lt;=65),"56-65",IF(AND(People!$J1580&gt;=66,People!$J1580&lt;=75),"66-75","ALL"))))))</f>
        <v>26-35</v>
      </c>
      <c r="J1580" t="str">
        <f>Table5[[#This Row],[Kid Home]]</f>
        <v>Yes</v>
      </c>
      <c r="K1580" t="str">
        <f>Table5[[#This Row],[TennHome]]</f>
        <v>No</v>
      </c>
    </row>
    <row r="1581" spans="1:11" ht="16.5" x14ac:dyDescent="0.3">
      <c r="A1581" s="4">
        <f>Table2[[#This Row],[MntWines]]</f>
        <v>1252</v>
      </c>
      <c r="B1581" s="4">
        <f>Table2[[#This Row],[MntFruits]]</f>
        <v>0</v>
      </c>
      <c r="C1581" s="4">
        <f>Table2[[#This Row],[MntMeatProducts]]</f>
        <v>465</v>
      </c>
      <c r="D1581" s="4">
        <f>Table2[[#This Row],[MntFishProducts]]</f>
        <v>46</v>
      </c>
      <c r="E1581" s="4">
        <f>Table2[[#This Row],[MntSweetProducts]]</f>
        <v>35</v>
      </c>
      <c r="F1581" s="4">
        <f>Table2[[#This Row],[MntGoldProds]]</f>
        <v>0</v>
      </c>
      <c r="G1581" s="8">
        <f>Table5[[#This Row],[Age]]</f>
        <v>67</v>
      </c>
      <c r="H1581" s="2" t="s">
        <v>30</v>
      </c>
      <c r="I1581" s="16" t="str">
        <f>IF(AND(People!$J1581&gt;=16,People!$J1581&lt;=25),"16-25",IF(AND(People!$J1581&gt;=26,People!$J1581&lt;=35),"26-35",IF(AND(People!$J1581&gt;=36,People!$J1581&lt;=45),"36-45",IF(AND(People!$J1581&gt;=46,People!$J1581&lt;=55),"46-55",IF(AND(People!$J1581&gt;=56,People!$J1581&lt;=65),"56-65",IF(AND(People!$J1581&gt;=66,People!$J1581&lt;=75),"66-75","ALL"))))))</f>
        <v>66-75</v>
      </c>
      <c r="J1581" t="str">
        <f>Table5[[#This Row],[Kid Home]]</f>
        <v>No</v>
      </c>
      <c r="K1581" t="str">
        <f>Table5[[#This Row],[TennHome]]</f>
        <v>No</v>
      </c>
    </row>
    <row r="1582" spans="1:11" ht="16.5" x14ac:dyDescent="0.3">
      <c r="A1582" s="6">
        <f>Table2[[#This Row],[MntWines]]</f>
        <v>34</v>
      </c>
      <c r="B1582" s="6">
        <f>Table2[[#This Row],[MntFruits]]</f>
        <v>4</v>
      </c>
      <c r="C1582" s="6">
        <f>Table2[[#This Row],[MntMeatProducts]]</f>
        <v>66</v>
      </c>
      <c r="D1582" s="6">
        <f>Table2[[#This Row],[MntFishProducts]]</f>
        <v>3</v>
      </c>
      <c r="E1582" s="6">
        <f>Table2[[#This Row],[MntSweetProducts]]</f>
        <v>10</v>
      </c>
      <c r="F1582" s="6">
        <f>Table2[[#This Row],[MntGoldProds]]</f>
        <v>20</v>
      </c>
      <c r="G1582" s="8">
        <f>Table5[[#This Row],[Age]]</f>
        <v>21</v>
      </c>
      <c r="H1582" s="17" t="s">
        <v>31</v>
      </c>
      <c r="I1582" s="16" t="str">
        <f>IF(AND(People!$J1582&gt;=16,People!$J1582&lt;=25),"16-25",IF(AND(People!$J1582&gt;=26,People!$J1582&lt;=35),"26-35",IF(AND(People!$J1582&gt;=36,People!$J1582&lt;=45),"36-45",IF(AND(People!$J1582&gt;=46,People!$J1582&lt;=55),"46-55",IF(AND(People!$J1582&gt;=56,People!$J1582&lt;=65),"56-65",IF(AND(People!$J1582&gt;=66,People!$J1582&lt;=75),"66-75","ALL"))))))</f>
        <v>16-25</v>
      </c>
      <c r="J1582" t="str">
        <f>Table5[[#This Row],[Kid Home]]</f>
        <v>No</v>
      </c>
      <c r="K1582" t="str">
        <f>Table5[[#This Row],[TennHome]]</f>
        <v>No</v>
      </c>
    </row>
    <row r="1583" spans="1:11" ht="16.5" x14ac:dyDescent="0.3">
      <c r="A1583" s="4">
        <f>Table2[[#This Row],[MntWines]]</f>
        <v>255</v>
      </c>
      <c r="B1583" s="4">
        <f>Table2[[#This Row],[MntFruits]]</f>
        <v>43</v>
      </c>
      <c r="C1583" s="4">
        <f>Table2[[#This Row],[MntMeatProducts]]</f>
        <v>134</v>
      </c>
      <c r="D1583" s="4">
        <f>Table2[[#This Row],[MntFishProducts]]</f>
        <v>37</v>
      </c>
      <c r="E1583" s="4">
        <f>Table2[[#This Row],[MntSweetProducts]]</f>
        <v>14</v>
      </c>
      <c r="F1583" s="4">
        <f>Table2[[#This Row],[MntGoldProds]]</f>
        <v>24</v>
      </c>
      <c r="G1583" s="8">
        <f>Table5[[#This Row],[Age]]</f>
        <v>37</v>
      </c>
      <c r="H1583" s="2" t="s">
        <v>31</v>
      </c>
      <c r="I1583" s="16" t="str">
        <f>IF(AND(People!$J1583&gt;=16,People!$J1583&lt;=25),"16-25",IF(AND(People!$J1583&gt;=26,People!$J1583&lt;=35),"26-35",IF(AND(People!$J1583&gt;=36,People!$J1583&lt;=45),"36-45",IF(AND(People!$J1583&gt;=46,People!$J1583&lt;=55),"46-55",IF(AND(People!$J1583&gt;=56,People!$J1583&lt;=65),"56-65",IF(AND(People!$J1583&gt;=66,People!$J1583&lt;=75),"66-75","ALL"))))))</f>
        <v>36-45</v>
      </c>
      <c r="J1583" t="str">
        <f>Table5[[#This Row],[Kid Home]]</f>
        <v>No</v>
      </c>
      <c r="K1583" t="str">
        <f>Table5[[#This Row],[TennHome]]</f>
        <v>Yes</v>
      </c>
    </row>
    <row r="1584" spans="1:11" ht="16.5" x14ac:dyDescent="0.3">
      <c r="A1584" s="6">
        <f>Table2[[#This Row],[MntWines]]</f>
        <v>8</v>
      </c>
      <c r="B1584" s="6">
        <f>Table2[[#This Row],[MntFruits]]</f>
        <v>1</v>
      </c>
      <c r="C1584" s="6">
        <f>Table2[[#This Row],[MntMeatProducts]]</f>
        <v>5</v>
      </c>
      <c r="D1584" s="6">
        <f>Table2[[#This Row],[MntFishProducts]]</f>
        <v>0</v>
      </c>
      <c r="E1584" s="6">
        <f>Table2[[#This Row],[MntSweetProducts]]</f>
        <v>0</v>
      </c>
      <c r="F1584" s="6">
        <f>Table2[[#This Row],[MntGoldProds]]</f>
        <v>1</v>
      </c>
      <c r="G1584" s="8">
        <f>Table5[[#This Row],[Age]]</f>
        <v>58</v>
      </c>
      <c r="H1584" s="17" t="s">
        <v>35</v>
      </c>
      <c r="I1584" s="16" t="str">
        <f>IF(AND(People!$J1584&gt;=16,People!$J1584&lt;=25),"16-25",IF(AND(People!$J1584&gt;=26,People!$J1584&lt;=35),"26-35",IF(AND(People!$J1584&gt;=36,People!$J1584&lt;=45),"36-45",IF(AND(People!$J1584&gt;=46,People!$J1584&lt;=55),"46-55",IF(AND(People!$J1584&gt;=56,People!$J1584&lt;=65),"56-65",IF(AND(People!$J1584&gt;=66,People!$J1584&lt;=75),"66-75","ALL"))))))</f>
        <v>56-65</v>
      </c>
      <c r="J1584" t="str">
        <f>Table5[[#This Row],[Kid Home]]</f>
        <v>Yes</v>
      </c>
      <c r="K1584" t="str">
        <f>Table5[[#This Row],[TennHome]]</f>
        <v>Yes</v>
      </c>
    </row>
    <row r="1585" spans="1:11" ht="16.5" x14ac:dyDescent="0.3">
      <c r="A1585" s="4">
        <f>Table2[[#This Row],[MntWines]]</f>
        <v>368</v>
      </c>
      <c r="B1585" s="4">
        <f>Table2[[#This Row],[MntFruits]]</f>
        <v>32</v>
      </c>
      <c r="C1585" s="4">
        <f>Table2[[#This Row],[MntMeatProducts]]</f>
        <v>639</v>
      </c>
      <c r="D1585" s="4">
        <f>Table2[[#This Row],[MntFishProducts]]</f>
        <v>13</v>
      </c>
      <c r="E1585" s="4">
        <f>Table2[[#This Row],[MntSweetProducts]]</f>
        <v>43</v>
      </c>
      <c r="F1585" s="4">
        <f>Table2[[#This Row],[MntGoldProds]]</f>
        <v>10</v>
      </c>
      <c r="G1585" s="8">
        <f>Table5[[#This Row],[Age]]</f>
        <v>66</v>
      </c>
      <c r="H1585" s="2" t="s">
        <v>31</v>
      </c>
      <c r="I1585" s="16" t="str">
        <f>IF(AND(People!$J1585&gt;=16,People!$J1585&lt;=25),"16-25",IF(AND(People!$J1585&gt;=26,People!$J1585&lt;=35),"26-35",IF(AND(People!$J1585&gt;=36,People!$J1585&lt;=45),"36-45",IF(AND(People!$J1585&gt;=46,People!$J1585&lt;=55),"46-55",IF(AND(People!$J1585&gt;=56,People!$J1585&lt;=65),"56-65",IF(AND(People!$J1585&gt;=66,People!$J1585&lt;=75),"66-75","ALL"))))))</f>
        <v>66-75</v>
      </c>
      <c r="J1585" t="str">
        <f>Table5[[#This Row],[Kid Home]]</f>
        <v>No</v>
      </c>
      <c r="K1585" t="str">
        <f>Table5[[#This Row],[TennHome]]</f>
        <v>No</v>
      </c>
    </row>
    <row r="1586" spans="1:11" ht="16.5" x14ac:dyDescent="0.3">
      <c r="A1586" s="6">
        <f>Table2[[#This Row],[MntWines]]</f>
        <v>255</v>
      </c>
      <c r="B1586" s="6">
        <f>Table2[[#This Row],[MntFruits]]</f>
        <v>47</v>
      </c>
      <c r="C1586" s="6">
        <f>Table2[[#This Row],[MntMeatProducts]]</f>
        <v>573</v>
      </c>
      <c r="D1586" s="6">
        <f>Table2[[#This Row],[MntFishProducts]]</f>
        <v>52</v>
      </c>
      <c r="E1586" s="6">
        <f>Table2[[#This Row],[MntSweetProducts]]</f>
        <v>32</v>
      </c>
      <c r="F1586" s="6">
        <f>Table2[[#This Row],[MntGoldProds]]</f>
        <v>15</v>
      </c>
      <c r="G1586" s="8">
        <f>Table5[[#This Row],[Age]]</f>
        <v>63</v>
      </c>
      <c r="H1586" s="17" t="s">
        <v>35</v>
      </c>
      <c r="I1586" s="16" t="str">
        <f>IF(AND(People!$J1586&gt;=16,People!$J1586&lt;=25),"16-25",IF(AND(People!$J1586&gt;=26,People!$J1586&lt;=35),"26-35",IF(AND(People!$J1586&gt;=36,People!$J1586&lt;=45),"36-45",IF(AND(People!$J1586&gt;=46,People!$J1586&lt;=55),"46-55",IF(AND(People!$J1586&gt;=56,People!$J1586&lt;=65),"56-65",IF(AND(People!$J1586&gt;=66,People!$J1586&lt;=75),"66-75","ALL"))))))</f>
        <v>56-65</v>
      </c>
      <c r="J1586" t="str">
        <f>Table5[[#This Row],[Kid Home]]</f>
        <v>No</v>
      </c>
      <c r="K1586" t="str">
        <f>Table5[[#This Row],[TennHome]]</f>
        <v>No</v>
      </c>
    </row>
    <row r="1587" spans="1:11" ht="16.5" x14ac:dyDescent="0.3">
      <c r="A1587" s="4">
        <f>Table2[[#This Row],[MntWines]]</f>
        <v>33</v>
      </c>
      <c r="B1587" s="4">
        <f>Table2[[#This Row],[MntFruits]]</f>
        <v>8</v>
      </c>
      <c r="C1587" s="4">
        <f>Table2[[#This Row],[MntMeatProducts]]</f>
        <v>10</v>
      </c>
      <c r="D1587" s="4">
        <f>Table2[[#This Row],[MntFishProducts]]</f>
        <v>2</v>
      </c>
      <c r="E1587" s="4">
        <f>Table2[[#This Row],[MntSweetProducts]]</f>
        <v>10</v>
      </c>
      <c r="F1587" s="4">
        <f>Table2[[#This Row],[MntGoldProds]]</f>
        <v>3</v>
      </c>
      <c r="G1587" s="8">
        <f>Table5[[#This Row],[Age]]</f>
        <v>48</v>
      </c>
      <c r="H1587" s="2" t="s">
        <v>35</v>
      </c>
      <c r="I1587" s="16" t="str">
        <f>IF(AND(People!$J1587&gt;=16,People!$J1587&lt;=25),"16-25",IF(AND(People!$J1587&gt;=26,People!$J1587&lt;=35),"26-35",IF(AND(People!$J1587&gt;=36,People!$J1587&lt;=45),"36-45",IF(AND(People!$J1587&gt;=46,People!$J1587&lt;=55),"46-55",IF(AND(People!$J1587&gt;=56,People!$J1587&lt;=65),"56-65",IF(AND(People!$J1587&gt;=66,People!$J1587&lt;=75),"66-75","ALL"))))))</f>
        <v>46-55</v>
      </c>
      <c r="J1587" t="str">
        <f>Table5[[#This Row],[Kid Home]]</f>
        <v>No</v>
      </c>
      <c r="K1587" t="str">
        <f>Table5[[#This Row],[TennHome]]</f>
        <v>Yes</v>
      </c>
    </row>
    <row r="1588" spans="1:11" ht="16.5" x14ac:dyDescent="0.3">
      <c r="A1588" s="6">
        <f>Table2[[#This Row],[MntWines]]</f>
        <v>163</v>
      </c>
      <c r="B1588" s="6">
        <f>Table2[[#This Row],[MntFruits]]</f>
        <v>23</v>
      </c>
      <c r="C1588" s="6">
        <f>Table2[[#This Row],[MntMeatProducts]]</f>
        <v>424</v>
      </c>
      <c r="D1588" s="6">
        <f>Table2[[#This Row],[MntFishProducts]]</f>
        <v>27</v>
      </c>
      <c r="E1588" s="6">
        <f>Table2[[#This Row],[MntSweetProducts]]</f>
        <v>65</v>
      </c>
      <c r="F1588" s="6">
        <f>Table2[[#This Row],[MntGoldProds]]</f>
        <v>76</v>
      </c>
      <c r="G1588" s="8">
        <f>Table5[[#This Row],[Age]]</f>
        <v>27</v>
      </c>
      <c r="H1588" s="17" t="s">
        <v>31</v>
      </c>
      <c r="I1588" s="16" t="str">
        <f>IF(AND(People!$J1588&gt;=16,People!$J1588&lt;=25),"16-25",IF(AND(People!$J1588&gt;=26,People!$J1588&lt;=35),"26-35",IF(AND(People!$J1588&gt;=36,People!$J1588&lt;=45),"36-45",IF(AND(People!$J1588&gt;=46,People!$J1588&lt;=55),"46-55",IF(AND(People!$J1588&gt;=56,People!$J1588&lt;=65),"56-65",IF(AND(People!$J1588&gt;=66,People!$J1588&lt;=75),"66-75","ALL"))))))</f>
        <v>26-35</v>
      </c>
      <c r="J1588" t="str">
        <f>Table5[[#This Row],[Kid Home]]</f>
        <v>No</v>
      </c>
      <c r="K1588" t="str">
        <f>Table5[[#This Row],[TennHome]]</f>
        <v>No</v>
      </c>
    </row>
    <row r="1589" spans="1:11" ht="16.5" x14ac:dyDescent="0.3">
      <c r="A1589" s="4">
        <f>Table2[[#This Row],[MntWines]]</f>
        <v>15</v>
      </c>
      <c r="B1589" s="4">
        <f>Table2[[#This Row],[MntFruits]]</f>
        <v>0</v>
      </c>
      <c r="C1589" s="4">
        <f>Table2[[#This Row],[MntMeatProducts]]</f>
        <v>8</v>
      </c>
      <c r="D1589" s="4">
        <f>Table2[[#This Row],[MntFishProducts]]</f>
        <v>4</v>
      </c>
      <c r="E1589" s="4">
        <f>Table2[[#This Row],[MntSweetProducts]]</f>
        <v>2</v>
      </c>
      <c r="F1589" s="4">
        <f>Table2[[#This Row],[MntGoldProds]]</f>
        <v>20</v>
      </c>
      <c r="G1589" s="8">
        <f>Table5[[#This Row],[Age]]</f>
        <v>41</v>
      </c>
      <c r="H1589" s="2" t="s">
        <v>33</v>
      </c>
      <c r="I1589" s="16" t="str">
        <f>IF(AND(People!$J1589&gt;=16,People!$J1589&lt;=25),"16-25",IF(AND(People!$J1589&gt;=26,People!$J1589&lt;=35),"26-35",IF(AND(People!$J1589&gt;=36,People!$J1589&lt;=45),"36-45",IF(AND(People!$J1589&gt;=46,People!$J1589&lt;=55),"46-55",IF(AND(People!$J1589&gt;=56,People!$J1589&lt;=65),"56-65",IF(AND(People!$J1589&gt;=66,People!$J1589&lt;=75),"66-75","ALL"))))))</f>
        <v>36-45</v>
      </c>
      <c r="J1589" t="str">
        <f>Table5[[#This Row],[Kid Home]]</f>
        <v>Yes</v>
      </c>
      <c r="K1589" t="str">
        <f>Table5[[#This Row],[TennHome]]</f>
        <v>Yes</v>
      </c>
    </row>
    <row r="1590" spans="1:11" ht="16.5" x14ac:dyDescent="0.3">
      <c r="A1590" s="6">
        <f>Table2[[#This Row],[MntWines]]</f>
        <v>45</v>
      </c>
      <c r="B1590" s="6">
        <f>Table2[[#This Row],[MntFruits]]</f>
        <v>12</v>
      </c>
      <c r="C1590" s="6">
        <f>Table2[[#This Row],[MntMeatProducts]]</f>
        <v>52</v>
      </c>
      <c r="D1590" s="6">
        <f>Table2[[#This Row],[MntFishProducts]]</f>
        <v>25</v>
      </c>
      <c r="E1590" s="6">
        <f>Table2[[#This Row],[MntSweetProducts]]</f>
        <v>22</v>
      </c>
      <c r="F1590" s="6">
        <f>Table2[[#This Row],[MntGoldProds]]</f>
        <v>13</v>
      </c>
      <c r="G1590" s="8">
        <f>Table5[[#This Row],[Age]]</f>
        <v>60</v>
      </c>
      <c r="H1590" s="17" t="s">
        <v>33</v>
      </c>
      <c r="I1590" s="16" t="str">
        <f>IF(AND(People!$J1590&gt;=16,People!$J1590&lt;=25),"16-25",IF(AND(People!$J1590&gt;=26,People!$J1590&lt;=35),"26-35",IF(AND(People!$J1590&gt;=36,People!$J1590&lt;=45),"36-45",IF(AND(People!$J1590&gt;=46,People!$J1590&lt;=55),"46-55",IF(AND(People!$J1590&gt;=56,People!$J1590&lt;=65),"56-65",IF(AND(People!$J1590&gt;=66,People!$J1590&lt;=75),"66-75","ALL"))))))</f>
        <v>56-65</v>
      </c>
      <c r="J1590" t="str">
        <f>Table5[[#This Row],[Kid Home]]</f>
        <v>Yes</v>
      </c>
      <c r="K1590" t="str">
        <f>Table5[[#This Row],[TennHome]]</f>
        <v>Yes</v>
      </c>
    </row>
    <row r="1591" spans="1:11" ht="16.5" x14ac:dyDescent="0.3">
      <c r="A1591" s="4">
        <f>Table2[[#This Row],[MntWines]]</f>
        <v>48</v>
      </c>
      <c r="B1591" s="4">
        <f>Table2[[#This Row],[MntFruits]]</f>
        <v>58</v>
      </c>
      <c r="C1591" s="4">
        <f>Table2[[#This Row],[MntMeatProducts]]</f>
        <v>68</v>
      </c>
      <c r="D1591" s="4">
        <f>Table2[[#This Row],[MntFishProducts]]</f>
        <v>16</v>
      </c>
      <c r="E1591" s="4">
        <f>Table2[[#This Row],[MntSweetProducts]]</f>
        <v>66</v>
      </c>
      <c r="F1591" s="4">
        <f>Table2[[#This Row],[MntGoldProds]]</f>
        <v>43</v>
      </c>
      <c r="G1591" s="8">
        <f>Table5[[#This Row],[Age]]</f>
        <v>49</v>
      </c>
      <c r="H1591" s="2" t="s">
        <v>33</v>
      </c>
      <c r="I1591" s="16" t="str">
        <f>IF(AND(People!$J1591&gt;=16,People!$J1591&lt;=25),"16-25",IF(AND(People!$J1591&gt;=26,People!$J1591&lt;=35),"26-35",IF(AND(People!$J1591&gt;=36,People!$J1591&lt;=45),"36-45",IF(AND(People!$J1591&gt;=46,People!$J1591&lt;=55),"46-55",IF(AND(People!$J1591&gt;=56,People!$J1591&lt;=65),"56-65",IF(AND(People!$J1591&gt;=66,People!$J1591&lt;=75),"66-75","ALL"))))))</f>
        <v>46-55</v>
      </c>
      <c r="J1591" t="str">
        <f>Table5[[#This Row],[Kid Home]]</f>
        <v>No</v>
      </c>
      <c r="K1591" t="str">
        <f>Table5[[#This Row],[TennHome]]</f>
        <v>No</v>
      </c>
    </row>
    <row r="1592" spans="1:11" ht="16.5" x14ac:dyDescent="0.3">
      <c r="A1592" s="6">
        <f>Table2[[#This Row],[MntWines]]</f>
        <v>158</v>
      </c>
      <c r="B1592" s="6">
        <f>Table2[[#This Row],[MntFruits]]</f>
        <v>6</v>
      </c>
      <c r="C1592" s="6">
        <f>Table2[[#This Row],[MntMeatProducts]]</f>
        <v>45</v>
      </c>
      <c r="D1592" s="6">
        <f>Table2[[#This Row],[MntFishProducts]]</f>
        <v>8</v>
      </c>
      <c r="E1592" s="6">
        <f>Table2[[#This Row],[MntSweetProducts]]</f>
        <v>2</v>
      </c>
      <c r="F1592" s="6">
        <f>Table2[[#This Row],[MntGoldProds]]</f>
        <v>2</v>
      </c>
      <c r="G1592" s="8">
        <f>Table5[[#This Row],[Age]]</f>
        <v>33</v>
      </c>
      <c r="H1592" s="17" t="s">
        <v>31</v>
      </c>
      <c r="I1592" s="16" t="str">
        <f>IF(AND(People!$J1592&gt;=16,People!$J1592&lt;=25),"16-25",IF(AND(People!$J1592&gt;=26,People!$J1592&lt;=35),"26-35",IF(AND(People!$J1592&gt;=36,People!$J1592&lt;=45),"36-45",IF(AND(People!$J1592&gt;=46,People!$J1592&lt;=55),"46-55",IF(AND(People!$J1592&gt;=56,People!$J1592&lt;=65),"56-65",IF(AND(People!$J1592&gt;=66,People!$J1592&lt;=75),"66-75","ALL"))))))</f>
        <v>26-35</v>
      </c>
      <c r="J1592" t="str">
        <f>Table5[[#This Row],[Kid Home]]</f>
        <v>Yes</v>
      </c>
      <c r="K1592" t="str">
        <f>Table5[[#This Row],[TennHome]]</f>
        <v>No</v>
      </c>
    </row>
    <row r="1593" spans="1:11" ht="16.5" x14ac:dyDescent="0.3">
      <c r="A1593" s="4">
        <f>Table2[[#This Row],[MntWines]]</f>
        <v>754</v>
      </c>
      <c r="B1593" s="4">
        <f>Table2[[#This Row],[MntFruits]]</f>
        <v>160</v>
      </c>
      <c r="C1593" s="4">
        <f>Table2[[#This Row],[MntMeatProducts]]</f>
        <v>625</v>
      </c>
      <c r="D1593" s="4">
        <f>Table2[[#This Row],[MntFishProducts]]</f>
        <v>63</v>
      </c>
      <c r="E1593" s="4">
        <f>Table2[[#This Row],[MntSweetProducts]]</f>
        <v>32</v>
      </c>
      <c r="F1593" s="4">
        <f>Table2[[#This Row],[MntGoldProds]]</f>
        <v>48</v>
      </c>
      <c r="G1593" s="8">
        <f>Table5[[#This Row],[Age]]</f>
        <v>26</v>
      </c>
      <c r="H1593" s="2" t="s">
        <v>33</v>
      </c>
      <c r="I1593" s="16" t="str">
        <f>IF(AND(People!$J1593&gt;=16,People!$J1593&lt;=25),"16-25",IF(AND(People!$J1593&gt;=26,People!$J1593&lt;=35),"26-35",IF(AND(People!$J1593&gt;=36,People!$J1593&lt;=45),"36-45",IF(AND(People!$J1593&gt;=46,People!$J1593&lt;=55),"46-55",IF(AND(People!$J1593&gt;=56,People!$J1593&lt;=65),"56-65",IF(AND(People!$J1593&gt;=66,People!$J1593&lt;=75),"66-75","ALL"))))))</f>
        <v>26-35</v>
      </c>
      <c r="J1593" t="str">
        <f>Table5[[#This Row],[Kid Home]]</f>
        <v>No</v>
      </c>
      <c r="K1593" t="str">
        <f>Table5[[#This Row],[TennHome]]</f>
        <v>No</v>
      </c>
    </row>
    <row r="1594" spans="1:11" ht="16.5" x14ac:dyDescent="0.3">
      <c r="A1594" s="6">
        <f>Table2[[#This Row],[MntWines]]</f>
        <v>108</v>
      </c>
      <c r="B1594" s="6">
        <f>Table2[[#This Row],[MntFruits]]</f>
        <v>1</v>
      </c>
      <c r="C1594" s="6">
        <f>Table2[[#This Row],[MntMeatProducts]]</f>
        <v>28</v>
      </c>
      <c r="D1594" s="6">
        <f>Table2[[#This Row],[MntFishProducts]]</f>
        <v>13</v>
      </c>
      <c r="E1594" s="6">
        <f>Table2[[#This Row],[MntSweetProducts]]</f>
        <v>1</v>
      </c>
      <c r="F1594" s="6">
        <f>Table2[[#This Row],[MntGoldProds]]</f>
        <v>4</v>
      </c>
      <c r="G1594" s="8">
        <f>Table5[[#This Row],[Age]]</f>
        <v>50</v>
      </c>
      <c r="H1594" s="17" t="s">
        <v>31</v>
      </c>
      <c r="I1594" s="16" t="str">
        <f>IF(AND(People!$J1594&gt;=16,People!$J1594&lt;=25),"16-25",IF(AND(People!$J1594&gt;=26,People!$J1594&lt;=35),"26-35",IF(AND(People!$J1594&gt;=36,People!$J1594&lt;=45),"36-45",IF(AND(People!$J1594&gt;=46,People!$J1594&lt;=55),"46-55",IF(AND(People!$J1594&gt;=56,People!$J1594&lt;=65),"56-65",IF(AND(People!$J1594&gt;=66,People!$J1594&lt;=75),"66-75","ALL"))))))</f>
        <v>46-55</v>
      </c>
      <c r="J1594" t="str">
        <f>Table5[[#This Row],[Kid Home]]</f>
        <v>No</v>
      </c>
      <c r="K1594" t="str">
        <f>Table5[[#This Row],[TennHome]]</f>
        <v>Yes</v>
      </c>
    </row>
    <row r="1595" spans="1:11" ht="16.5" x14ac:dyDescent="0.3">
      <c r="A1595" s="4">
        <f>Table2[[#This Row],[MntWines]]</f>
        <v>199</v>
      </c>
      <c r="B1595" s="4">
        <f>Table2[[#This Row],[MntFruits]]</f>
        <v>66</v>
      </c>
      <c r="C1595" s="4">
        <f>Table2[[#This Row],[MntMeatProducts]]</f>
        <v>315</v>
      </c>
      <c r="D1595" s="4">
        <f>Table2[[#This Row],[MntFishProducts]]</f>
        <v>97</v>
      </c>
      <c r="E1595" s="4">
        <f>Table2[[#This Row],[MntSweetProducts]]</f>
        <v>174</v>
      </c>
      <c r="F1595" s="4">
        <f>Table2[[#This Row],[MntGoldProds]]</f>
        <v>41</v>
      </c>
      <c r="G1595" s="8">
        <f>Table5[[#This Row],[Age]]</f>
        <v>58</v>
      </c>
      <c r="H1595" s="2" t="s">
        <v>31</v>
      </c>
      <c r="I1595" s="16" t="str">
        <f>IF(AND(People!$J1595&gt;=16,People!$J1595&lt;=25),"16-25",IF(AND(People!$J1595&gt;=26,People!$J1595&lt;=35),"26-35",IF(AND(People!$J1595&gt;=36,People!$J1595&lt;=45),"36-45",IF(AND(People!$J1595&gt;=46,People!$J1595&lt;=55),"46-55",IF(AND(People!$J1595&gt;=56,People!$J1595&lt;=65),"56-65",IF(AND(People!$J1595&gt;=66,People!$J1595&lt;=75),"66-75","ALL"))))))</f>
        <v>56-65</v>
      </c>
      <c r="J1595" t="str">
        <f>Table5[[#This Row],[Kid Home]]</f>
        <v>No</v>
      </c>
      <c r="K1595" t="str">
        <f>Table5[[#This Row],[TennHome]]</f>
        <v>No</v>
      </c>
    </row>
    <row r="1596" spans="1:11" ht="16.5" x14ac:dyDescent="0.3">
      <c r="A1596" s="6">
        <f>Table2[[#This Row],[MntWines]]</f>
        <v>2</v>
      </c>
      <c r="B1596" s="6">
        <f>Table2[[#This Row],[MntFruits]]</f>
        <v>7</v>
      </c>
      <c r="C1596" s="6">
        <f>Table2[[#This Row],[MntMeatProducts]]</f>
        <v>5</v>
      </c>
      <c r="D1596" s="6">
        <f>Table2[[#This Row],[MntFishProducts]]</f>
        <v>2</v>
      </c>
      <c r="E1596" s="6">
        <f>Table2[[#This Row],[MntSweetProducts]]</f>
        <v>15</v>
      </c>
      <c r="F1596" s="6">
        <f>Table2[[#This Row],[MntGoldProds]]</f>
        <v>27</v>
      </c>
      <c r="G1596" s="8">
        <f>Table5[[#This Row],[Age]]</f>
        <v>24</v>
      </c>
      <c r="H1596" s="17" t="s">
        <v>30</v>
      </c>
      <c r="I1596" s="16" t="str">
        <f>IF(AND(People!$J1596&gt;=16,People!$J1596&lt;=25),"16-25",IF(AND(People!$J1596&gt;=26,People!$J1596&lt;=35),"26-35",IF(AND(People!$J1596&gt;=36,People!$J1596&lt;=45),"36-45",IF(AND(People!$J1596&gt;=46,People!$J1596&lt;=55),"46-55",IF(AND(People!$J1596&gt;=56,People!$J1596&lt;=65),"56-65",IF(AND(People!$J1596&gt;=66,People!$J1596&lt;=75),"66-75","ALL"))))))</f>
        <v>16-25</v>
      </c>
      <c r="J1596" t="str">
        <f>Table5[[#This Row],[Kid Home]]</f>
        <v>Yes</v>
      </c>
      <c r="K1596" t="str">
        <f>Table5[[#This Row],[TennHome]]</f>
        <v>No</v>
      </c>
    </row>
    <row r="1597" spans="1:11" ht="16.5" x14ac:dyDescent="0.3">
      <c r="A1597" s="4">
        <f>Table2[[#This Row],[MntWines]]</f>
        <v>202</v>
      </c>
      <c r="B1597" s="4">
        <f>Table2[[#This Row],[MntFruits]]</f>
        <v>5</v>
      </c>
      <c r="C1597" s="4">
        <f>Table2[[#This Row],[MntMeatProducts]]</f>
        <v>74</v>
      </c>
      <c r="D1597" s="4">
        <f>Table2[[#This Row],[MntFishProducts]]</f>
        <v>11</v>
      </c>
      <c r="E1597" s="4">
        <f>Table2[[#This Row],[MntSweetProducts]]</f>
        <v>5</v>
      </c>
      <c r="F1597" s="4">
        <f>Table2[[#This Row],[MntGoldProds]]</f>
        <v>14</v>
      </c>
      <c r="G1597" s="8">
        <f>Table5[[#This Row],[Age]]</f>
        <v>48</v>
      </c>
      <c r="H1597" s="2" t="s">
        <v>30</v>
      </c>
      <c r="I1597" s="16" t="str">
        <f>IF(AND(People!$J1597&gt;=16,People!$J1597&lt;=25),"16-25",IF(AND(People!$J1597&gt;=26,People!$J1597&lt;=35),"26-35",IF(AND(People!$J1597&gt;=36,People!$J1597&lt;=45),"36-45",IF(AND(People!$J1597&gt;=46,People!$J1597&lt;=55),"46-55",IF(AND(People!$J1597&gt;=56,People!$J1597&lt;=65),"56-65",IF(AND(People!$J1597&gt;=66,People!$J1597&lt;=75),"66-75","ALL"))))))</f>
        <v>46-55</v>
      </c>
      <c r="J1597" t="str">
        <f>Table5[[#This Row],[Kid Home]]</f>
        <v>No</v>
      </c>
      <c r="K1597" t="str">
        <f>Table5[[#This Row],[TennHome]]</f>
        <v>Yes</v>
      </c>
    </row>
    <row r="1598" spans="1:11" ht="16.5" x14ac:dyDescent="0.3">
      <c r="A1598" s="6">
        <f>Table2[[#This Row],[MntWines]]</f>
        <v>85</v>
      </c>
      <c r="B1598" s="6">
        <f>Table2[[#This Row],[MntFruits]]</f>
        <v>0</v>
      </c>
      <c r="C1598" s="6">
        <f>Table2[[#This Row],[MntMeatProducts]]</f>
        <v>3</v>
      </c>
      <c r="D1598" s="6">
        <f>Table2[[#This Row],[MntFishProducts]]</f>
        <v>0</v>
      </c>
      <c r="E1598" s="6">
        <f>Table2[[#This Row],[MntSweetProducts]]</f>
        <v>0</v>
      </c>
      <c r="F1598" s="6">
        <f>Table2[[#This Row],[MntGoldProds]]</f>
        <v>7</v>
      </c>
      <c r="G1598" s="8">
        <f>Table5[[#This Row],[Age]]</f>
        <v>47</v>
      </c>
      <c r="H1598" s="17" t="s">
        <v>31</v>
      </c>
      <c r="I1598" s="16" t="str">
        <f>IF(AND(People!$J1598&gt;=16,People!$J1598&lt;=25),"16-25",IF(AND(People!$J1598&gt;=26,People!$J1598&lt;=35),"26-35",IF(AND(People!$J1598&gt;=36,People!$J1598&lt;=45),"36-45",IF(AND(People!$J1598&gt;=46,People!$J1598&lt;=55),"46-55",IF(AND(People!$J1598&gt;=56,People!$J1598&lt;=65),"56-65",IF(AND(People!$J1598&gt;=66,People!$J1598&lt;=75),"66-75","ALL"))))))</f>
        <v>46-55</v>
      </c>
      <c r="J1598" t="str">
        <f>Table5[[#This Row],[Kid Home]]</f>
        <v>No</v>
      </c>
      <c r="K1598" t="str">
        <f>Table5[[#This Row],[TennHome]]</f>
        <v>Yes</v>
      </c>
    </row>
    <row r="1599" spans="1:11" ht="16.5" x14ac:dyDescent="0.3">
      <c r="A1599" s="4">
        <f>Table2[[#This Row],[MntWines]]</f>
        <v>322</v>
      </c>
      <c r="B1599" s="4">
        <f>Table2[[#This Row],[MntFruits]]</f>
        <v>3</v>
      </c>
      <c r="C1599" s="4">
        <f>Table2[[#This Row],[MntMeatProducts]]</f>
        <v>50</v>
      </c>
      <c r="D1599" s="4">
        <f>Table2[[#This Row],[MntFishProducts]]</f>
        <v>4</v>
      </c>
      <c r="E1599" s="4">
        <f>Table2[[#This Row],[MntSweetProducts]]</f>
        <v>3</v>
      </c>
      <c r="F1599" s="4">
        <f>Table2[[#This Row],[MntGoldProds]]</f>
        <v>42</v>
      </c>
      <c r="G1599" s="8">
        <f>Table5[[#This Row],[Age]]</f>
        <v>39</v>
      </c>
      <c r="H1599" s="2" t="s">
        <v>30</v>
      </c>
      <c r="I1599" s="16" t="str">
        <f>IF(AND(People!$J1599&gt;=16,People!$J1599&lt;=25),"16-25",IF(AND(People!$J1599&gt;=26,People!$J1599&lt;=35),"26-35",IF(AND(People!$J1599&gt;=36,People!$J1599&lt;=45),"36-45",IF(AND(People!$J1599&gt;=46,People!$J1599&lt;=55),"46-55",IF(AND(People!$J1599&gt;=56,People!$J1599&lt;=65),"56-65",IF(AND(People!$J1599&gt;=66,People!$J1599&lt;=75),"66-75","ALL"))))))</f>
        <v>36-45</v>
      </c>
      <c r="J1599" t="str">
        <f>Table5[[#This Row],[Kid Home]]</f>
        <v>No</v>
      </c>
      <c r="K1599" t="str">
        <f>Table5[[#This Row],[TennHome]]</f>
        <v>Yes</v>
      </c>
    </row>
    <row r="1600" spans="1:11" ht="16.5" x14ac:dyDescent="0.3">
      <c r="A1600" s="6">
        <f>Table2[[#This Row],[MntWines]]</f>
        <v>18</v>
      </c>
      <c r="B1600" s="6">
        <f>Table2[[#This Row],[MntFruits]]</f>
        <v>2</v>
      </c>
      <c r="C1600" s="6">
        <f>Table2[[#This Row],[MntMeatProducts]]</f>
        <v>19</v>
      </c>
      <c r="D1600" s="6">
        <f>Table2[[#This Row],[MntFishProducts]]</f>
        <v>0</v>
      </c>
      <c r="E1600" s="6">
        <f>Table2[[#This Row],[MntSweetProducts]]</f>
        <v>2</v>
      </c>
      <c r="F1600" s="6">
        <f>Table2[[#This Row],[MntGoldProds]]</f>
        <v>6</v>
      </c>
      <c r="G1600" s="8">
        <f>Table5[[#This Row],[Age]]</f>
        <v>54</v>
      </c>
      <c r="H1600" s="17" t="s">
        <v>33</v>
      </c>
      <c r="I1600" s="16" t="str">
        <f>IF(AND(People!$J1600&gt;=16,People!$J1600&lt;=25),"16-25",IF(AND(People!$J1600&gt;=26,People!$J1600&lt;=35),"26-35",IF(AND(People!$J1600&gt;=36,People!$J1600&lt;=45),"36-45",IF(AND(People!$J1600&gt;=46,People!$J1600&lt;=55),"46-55",IF(AND(People!$J1600&gt;=56,People!$J1600&lt;=65),"56-65",IF(AND(People!$J1600&gt;=66,People!$J1600&lt;=75),"66-75","ALL"))))))</f>
        <v>46-55</v>
      </c>
      <c r="J1600" t="str">
        <f>Table5[[#This Row],[Kid Home]]</f>
        <v>Yes</v>
      </c>
      <c r="K1600" t="str">
        <f>Table5[[#This Row],[TennHome]]</f>
        <v>Yes</v>
      </c>
    </row>
    <row r="1601" spans="1:11" ht="16.5" x14ac:dyDescent="0.3">
      <c r="A1601" s="4">
        <f>Table2[[#This Row],[MntWines]]</f>
        <v>141</v>
      </c>
      <c r="B1601" s="4">
        <f>Table2[[#This Row],[MntFruits]]</f>
        <v>8</v>
      </c>
      <c r="C1601" s="4">
        <f>Table2[[#This Row],[MntMeatProducts]]</f>
        <v>129</v>
      </c>
      <c r="D1601" s="4">
        <f>Table2[[#This Row],[MntFishProducts]]</f>
        <v>3</v>
      </c>
      <c r="E1601" s="4">
        <f>Table2[[#This Row],[MntSweetProducts]]</f>
        <v>11</v>
      </c>
      <c r="F1601" s="4">
        <f>Table2[[#This Row],[MntGoldProds]]</f>
        <v>47</v>
      </c>
      <c r="G1601" s="8">
        <f>Table5[[#This Row],[Age]]</f>
        <v>29</v>
      </c>
      <c r="H1601" s="2" t="s">
        <v>33</v>
      </c>
      <c r="I1601" s="16" t="str">
        <f>IF(AND(People!$J1601&gt;=16,People!$J1601&lt;=25),"16-25",IF(AND(People!$J1601&gt;=26,People!$J1601&lt;=35),"26-35",IF(AND(People!$J1601&gt;=36,People!$J1601&lt;=45),"36-45",IF(AND(People!$J1601&gt;=46,People!$J1601&lt;=55),"46-55",IF(AND(People!$J1601&gt;=56,People!$J1601&lt;=65),"56-65",IF(AND(People!$J1601&gt;=66,People!$J1601&lt;=75),"66-75","ALL"))))))</f>
        <v>26-35</v>
      </c>
      <c r="J1601" t="str">
        <f>Table5[[#This Row],[Kid Home]]</f>
        <v>Yes</v>
      </c>
      <c r="K1601" t="str">
        <f>Table5[[#This Row],[TennHome]]</f>
        <v>No</v>
      </c>
    </row>
    <row r="1602" spans="1:11" ht="16.5" x14ac:dyDescent="0.3">
      <c r="A1602" s="6">
        <f>Table2[[#This Row],[MntWines]]</f>
        <v>739</v>
      </c>
      <c r="B1602" s="6">
        <f>Table2[[#This Row],[MntFruits]]</f>
        <v>107</v>
      </c>
      <c r="C1602" s="6">
        <f>Table2[[#This Row],[MntMeatProducts]]</f>
        <v>309</v>
      </c>
      <c r="D1602" s="6">
        <f>Table2[[#This Row],[MntFishProducts]]</f>
        <v>140</v>
      </c>
      <c r="E1602" s="6">
        <f>Table2[[#This Row],[MntSweetProducts]]</f>
        <v>80</v>
      </c>
      <c r="F1602" s="6">
        <f>Table2[[#This Row],[MntGoldProds]]</f>
        <v>35</v>
      </c>
      <c r="G1602" s="8">
        <f>Table5[[#This Row],[Age]]</f>
        <v>41</v>
      </c>
      <c r="H1602" s="17" t="s">
        <v>33</v>
      </c>
      <c r="I1602" s="16" t="str">
        <f>IF(AND(People!$J1602&gt;=16,People!$J1602&lt;=25),"16-25",IF(AND(People!$J1602&gt;=26,People!$J1602&lt;=35),"26-35",IF(AND(People!$J1602&gt;=36,People!$J1602&lt;=45),"36-45",IF(AND(People!$J1602&gt;=46,People!$J1602&lt;=55),"46-55",IF(AND(People!$J1602&gt;=56,People!$J1602&lt;=65),"56-65",IF(AND(People!$J1602&gt;=66,People!$J1602&lt;=75),"66-75","ALL"))))))</f>
        <v>36-45</v>
      </c>
      <c r="J1602" t="str">
        <f>Table5[[#This Row],[Kid Home]]</f>
        <v>Yes</v>
      </c>
      <c r="K1602" t="str">
        <f>Table5[[#This Row],[TennHome]]</f>
        <v>No</v>
      </c>
    </row>
    <row r="1603" spans="1:11" ht="16.5" x14ac:dyDescent="0.3">
      <c r="A1603" s="4">
        <f>Table2[[#This Row],[MntWines]]</f>
        <v>18</v>
      </c>
      <c r="B1603" s="4">
        <f>Table2[[#This Row],[MntFruits]]</f>
        <v>0</v>
      </c>
      <c r="C1603" s="4">
        <f>Table2[[#This Row],[MntMeatProducts]]</f>
        <v>6</v>
      </c>
      <c r="D1603" s="4">
        <f>Table2[[#This Row],[MntFishProducts]]</f>
        <v>3</v>
      </c>
      <c r="E1603" s="4">
        <f>Table2[[#This Row],[MntSweetProducts]]</f>
        <v>3</v>
      </c>
      <c r="F1603" s="4">
        <f>Table2[[#This Row],[MntGoldProds]]</f>
        <v>5</v>
      </c>
      <c r="G1603" s="8">
        <f>Table5[[#This Row],[Age]]</f>
        <v>39</v>
      </c>
      <c r="H1603" s="2" t="s">
        <v>33</v>
      </c>
      <c r="I1603" s="16" t="str">
        <f>IF(AND(People!$J1603&gt;=16,People!$J1603&lt;=25),"16-25",IF(AND(People!$J1603&gt;=26,People!$J1603&lt;=35),"26-35",IF(AND(People!$J1603&gt;=36,People!$J1603&lt;=45),"36-45",IF(AND(People!$J1603&gt;=46,People!$J1603&lt;=55),"46-55",IF(AND(People!$J1603&gt;=56,People!$J1603&lt;=65),"56-65",IF(AND(People!$J1603&gt;=66,People!$J1603&lt;=75),"66-75","ALL"))))))</f>
        <v>36-45</v>
      </c>
      <c r="J1603" t="str">
        <f>Table5[[#This Row],[Kid Home]]</f>
        <v>Yes</v>
      </c>
      <c r="K1603" t="str">
        <f>Table5[[#This Row],[TennHome]]</f>
        <v>No</v>
      </c>
    </row>
    <row r="1604" spans="1:11" ht="16.5" x14ac:dyDescent="0.3">
      <c r="A1604" s="6">
        <f>Table2[[#This Row],[MntWines]]</f>
        <v>378</v>
      </c>
      <c r="B1604" s="6">
        <f>Table2[[#This Row],[MntFruits]]</f>
        <v>0</v>
      </c>
      <c r="C1604" s="6">
        <f>Table2[[#This Row],[MntMeatProducts]]</f>
        <v>88</v>
      </c>
      <c r="D1604" s="6">
        <f>Table2[[#This Row],[MntFishProducts]]</f>
        <v>19</v>
      </c>
      <c r="E1604" s="6">
        <f>Table2[[#This Row],[MntSweetProducts]]</f>
        <v>4</v>
      </c>
      <c r="F1604" s="6">
        <f>Table2[[#This Row],[MntGoldProds]]</f>
        <v>73</v>
      </c>
      <c r="G1604" s="8">
        <f>Table5[[#This Row],[Age]]</f>
        <v>48</v>
      </c>
      <c r="H1604" s="17" t="s">
        <v>35</v>
      </c>
      <c r="I1604" s="16" t="str">
        <f>IF(AND(People!$J1604&gt;=16,People!$J1604&lt;=25),"16-25",IF(AND(People!$J1604&gt;=26,People!$J1604&lt;=35),"26-35",IF(AND(People!$J1604&gt;=36,People!$J1604&lt;=45),"36-45",IF(AND(People!$J1604&gt;=46,People!$J1604&lt;=55),"46-55",IF(AND(People!$J1604&gt;=56,People!$J1604&lt;=65),"56-65",IF(AND(People!$J1604&gt;=66,People!$J1604&lt;=75),"66-75","ALL"))))))</f>
        <v>46-55</v>
      </c>
      <c r="J1604" t="str">
        <f>Table5[[#This Row],[Kid Home]]</f>
        <v>No</v>
      </c>
      <c r="K1604" t="str">
        <f>Table5[[#This Row],[TennHome]]</f>
        <v>Yes</v>
      </c>
    </row>
    <row r="1605" spans="1:11" ht="16.5" x14ac:dyDescent="0.3">
      <c r="A1605" s="4">
        <f>Table2[[#This Row],[MntWines]]</f>
        <v>1083</v>
      </c>
      <c r="B1605" s="4">
        <f>Table2[[#This Row],[MntFruits]]</f>
        <v>108</v>
      </c>
      <c r="C1605" s="4">
        <f>Table2[[#This Row],[MntMeatProducts]]</f>
        <v>649</v>
      </c>
      <c r="D1605" s="4">
        <f>Table2[[#This Row],[MntFishProducts]]</f>
        <v>253</v>
      </c>
      <c r="E1605" s="4">
        <f>Table2[[#This Row],[MntSweetProducts]]</f>
        <v>151</v>
      </c>
      <c r="F1605" s="4">
        <f>Table2[[#This Row],[MntGoldProds]]</f>
        <v>108</v>
      </c>
      <c r="G1605" s="8">
        <f>Table5[[#This Row],[Age]]</f>
        <v>56</v>
      </c>
      <c r="H1605" s="2" t="s">
        <v>31</v>
      </c>
      <c r="I1605" s="16" t="str">
        <f>IF(AND(People!$J1605&gt;=16,People!$J1605&lt;=25),"16-25",IF(AND(People!$J1605&gt;=26,People!$J1605&lt;=35),"26-35",IF(AND(People!$J1605&gt;=36,People!$J1605&lt;=45),"36-45",IF(AND(People!$J1605&gt;=46,People!$J1605&lt;=55),"46-55",IF(AND(People!$J1605&gt;=56,People!$J1605&lt;=65),"56-65",IF(AND(People!$J1605&gt;=66,People!$J1605&lt;=75),"66-75","ALL"))))))</f>
        <v>56-65</v>
      </c>
      <c r="J1605" t="str">
        <f>Table5[[#This Row],[Kid Home]]</f>
        <v>No</v>
      </c>
      <c r="K1605" t="str">
        <f>Table5[[#This Row],[TennHome]]</f>
        <v>No</v>
      </c>
    </row>
    <row r="1606" spans="1:11" ht="16.5" x14ac:dyDescent="0.3">
      <c r="A1606" s="6">
        <f>Table2[[#This Row],[MntWines]]</f>
        <v>1016</v>
      </c>
      <c r="B1606" s="6">
        <f>Table2[[#This Row],[MntFruits]]</f>
        <v>12</v>
      </c>
      <c r="C1606" s="6">
        <f>Table2[[#This Row],[MntMeatProducts]]</f>
        <v>215</v>
      </c>
      <c r="D1606" s="6">
        <f>Table2[[#This Row],[MntFishProducts]]</f>
        <v>16</v>
      </c>
      <c r="E1606" s="6">
        <f>Table2[[#This Row],[MntSweetProducts]]</f>
        <v>12</v>
      </c>
      <c r="F1606" s="6">
        <f>Table2[[#This Row],[MntGoldProds]]</f>
        <v>63</v>
      </c>
      <c r="G1606" s="8">
        <f>Table5[[#This Row],[Age]]</f>
        <v>58</v>
      </c>
      <c r="H1606" s="17" t="s">
        <v>33</v>
      </c>
      <c r="I1606" s="16" t="str">
        <f>IF(AND(People!$J1606&gt;=16,People!$J1606&lt;=25),"16-25",IF(AND(People!$J1606&gt;=26,People!$J1606&lt;=35),"26-35",IF(AND(People!$J1606&gt;=36,People!$J1606&lt;=45),"36-45",IF(AND(People!$J1606&gt;=46,People!$J1606&lt;=55),"46-55",IF(AND(People!$J1606&gt;=56,People!$J1606&lt;=65),"56-65",IF(AND(People!$J1606&gt;=66,People!$J1606&lt;=75),"66-75","ALL"))))))</f>
        <v>56-65</v>
      </c>
      <c r="J1606" t="str">
        <f>Table5[[#This Row],[Kid Home]]</f>
        <v>No</v>
      </c>
      <c r="K1606" t="str">
        <f>Table5[[#This Row],[TennHome]]</f>
        <v>No</v>
      </c>
    </row>
    <row r="1607" spans="1:11" ht="16.5" x14ac:dyDescent="0.3">
      <c r="A1607" s="4">
        <f>Table2[[#This Row],[MntWines]]</f>
        <v>23</v>
      </c>
      <c r="B1607" s="4">
        <f>Table2[[#This Row],[MntFruits]]</f>
        <v>1</v>
      </c>
      <c r="C1607" s="4">
        <f>Table2[[#This Row],[MntMeatProducts]]</f>
        <v>6</v>
      </c>
      <c r="D1607" s="4">
        <f>Table2[[#This Row],[MntFishProducts]]</f>
        <v>0</v>
      </c>
      <c r="E1607" s="4">
        <f>Table2[[#This Row],[MntSweetProducts]]</f>
        <v>0</v>
      </c>
      <c r="F1607" s="4">
        <f>Table2[[#This Row],[MntGoldProds]]</f>
        <v>2</v>
      </c>
      <c r="G1607" s="8">
        <f>Table5[[#This Row],[Age]]</f>
        <v>53</v>
      </c>
      <c r="H1607" s="2" t="s">
        <v>33</v>
      </c>
      <c r="I1607" s="16" t="str">
        <f>IF(AND(People!$J1607&gt;=16,People!$J1607&lt;=25),"16-25",IF(AND(People!$J1607&gt;=26,People!$J1607&lt;=35),"26-35",IF(AND(People!$J1607&gt;=36,People!$J1607&lt;=45),"36-45",IF(AND(People!$J1607&gt;=46,People!$J1607&lt;=55),"46-55",IF(AND(People!$J1607&gt;=56,People!$J1607&lt;=65),"56-65",IF(AND(People!$J1607&gt;=66,People!$J1607&lt;=75),"66-75","ALL"))))))</f>
        <v>46-55</v>
      </c>
      <c r="J1607" t="str">
        <f>Table5[[#This Row],[Kid Home]]</f>
        <v>Yes</v>
      </c>
      <c r="K1607" t="str">
        <f>Table5[[#This Row],[TennHome]]</f>
        <v>Yes</v>
      </c>
    </row>
    <row r="1608" spans="1:11" ht="16.5" x14ac:dyDescent="0.3">
      <c r="A1608" s="6">
        <f>Table2[[#This Row],[MntWines]]</f>
        <v>12</v>
      </c>
      <c r="B1608" s="6">
        <f>Table2[[#This Row],[MntFruits]]</f>
        <v>1</v>
      </c>
      <c r="C1608" s="6">
        <f>Table2[[#This Row],[MntMeatProducts]]</f>
        <v>21</v>
      </c>
      <c r="D1608" s="6">
        <f>Table2[[#This Row],[MntFishProducts]]</f>
        <v>2</v>
      </c>
      <c r="E1608" s="6">
        <f>Table2[[#This Row],[MntSweetProducts]]</f>
        <v>2</v>
      </c>
      <c r="F1608" s="6">
        <f>Table2[[#This Row],[MntGoldProds]]</f>
        <v>3</v>
      </c>
      <c r="G1608" s="8">
        <f>Table5[[#This Row],[Age]]</f>
        <v>53</v>
      </c>
      <c r="H1608" s="17" t="s">
        <v>33</v>
      </c>
      <c r="I1608" s="16" t="str">
        <f>IF(AND(People!$J1608&gt;=16,People!$J1608&lt;=25),"16-25",IF(AND(People!$J1608&gt;=26,People!$J1608&lt;=35),"26-35",IF(AND(People!$J1608&gt;=36,People!$J1608&lt;=45),"36-45",IF(AND(People!$J1608&gt;=46,People!$J1608&lt;=55),"46-55",IF(AND(People!$J1608&gt;=56,People!$J1608&lt;=65),"56-65",IF(AND(People!$J1608&gt;=66,People!$J1608&lt;=75),"66-75","ALL"))))))</f>
        <v>46-55</v>
      </c>
      <c r="J1608" t="str">
        <f>Table5[[#This Row],[Kid Home]]</f>
        <v>Yes</v>
      </c>
      <c r="K1608" t="str">
        <f>Table5[[#This Row],[TennHome]]</f>
        <v>Yes</v>
      </c>
    </row>
    <row r="1609" spans="1:11" ht="16.5" x14ac:dyDescent="0.3">
      <c r="A1609" s="4">
        <f>Table2[[#This Row],[MntWines]]</f>
        <v>35</v>
      </c>
      <c r="B1609" s="4">
        <f>Table2[[#This Row],[MntFruits]]</f>
        <v>0</v>
      </c>
      <c r="C1609" s="4">
        <f>Table2[[#This Row],[MntMeatProducts]]</f>
        <v>4</v>
      </c>
      <c r="D1609" s="4">
        <f>Table2[[#This Row],[MntFishProducts]]</f>
        <v>0</v>
      </c>
      <c r="E1609" s="4">
        <f>Table2[[#This Row],[MntSweetProducts]]</f>
        <v>0</v>
      </c>
      <c r="F1609" s="4">
        <f>Table2[[#This Row],[MntGoldProds]]</f>
        <v>0</v>
      </c>
      <c r="G1609" s="8">
        <f>Table5[[#This Row],[Age]]</f>
        <v>50</v>
      </c>
      <c r="H1609" s="2" t="s">
        <v>30</v>
      </c>
      <c r="I1609" s="16" t="str">
        <f>IF(AND(People!$J1609&gt;=16,People!$J1609&lt;=25),"16-25",IF(AND(People!$J1609&gt;=26,People!$J1609&lt;=35),"26-35",IF(AND(People!$J1609&gt;=36,People!$J1609&lt;=45),"36-45",IF(AND(People!$J1609&gt;=46,People!$J1609&lt;=55),"46-55",IF(AND(People!$J1609&gt;=56,People!$J1609&lt;=65),"56-65",IF(AND(People!$J1609&gt;=66,People!$J1609&lt;=75),"66-75","ALL"))))))</f>
        <v>46-55</v>
      </c>
      <c r="J1609" t="str">
        <f>Table5[[#This Row],[Kid Home]]</f>
        <v>Yes</v>
      </c>
      <c r="K1609" t="str">
        <f>Table5[[#This Row],[TennHome]]</f>
        <v>Yes</v>
      </c>
    </row>
    <row r="1610" spans="1:11" ht="16.5" x14ac:dyDescent="0.3">
      <c r="A1610" s="6">
        <f>Table2[[#This Row],[MntWines]]</f>
        <v>548</v>
      </c>
      <c r="B1610" s="6">
        <f>Table2[[#This Row],[MntFruits]]</f>
        <v>31</v>
      </c>
      <c r="C1610" s="6">
        <f>Table2[[#This Row],[MntMeatProducts]]</f>
        <v>422</v>
      </c>
      <c r="D1610" s="6">
        <f>Table2[[#This Row],[MntFishProducts]]</f>
        <v>0</v>
      </c>
      <c r="E1610" s="6">
        <f>Table2[[#This Row],[MntSweetProducts]]</f>
        <v>112</v>
      </c>
      <c r="F1610" s="6">
        <f>Table2[[#This Row],[MntGoldProds]]</f>
        <v>28</v>
      </c>
      <c r="G1610" s="8">
        <f>Table5[[#This Row],[Age]]</f>
        <v>36</v>
      </c>
      <c r="H1610" s="17" t="s">
        <v>33</v>
      </c>
      <c r="I1610" s="16" t="str">
        <f>IF(AND(People!$J1610&gt;=16,People!$J1610&lt;=25),"16-25",IF(AND(People!$J1610&gt;=26,People!$J1610&lt;=35),"26-35",IF(AND(People!$J1610&gt;=36,People!$J1610&lt;=45),"36-45",IF(AND(People!$J1610&gt;=46,People!$J1610&lt;=55),"46-55",IF(AND(People!$J1610&gt;=56,People!$J1610&lt;=65),"56-65",IF(AND(People!$J1610&gt;=66,People!$J1610&lt;=75),"66-75","ALL"))))))</f>
        <v>36-45</v>
      </c>
      <c r="J1610" t="str">
        <f>Table5[[#This Row],[Kid Home]]</f>
        <v>No</v>
      </c>
      <c r="K1610" t="str">
        <f>Table5[[#This Row],[TennHome]]</f>
        <v>Yes</v>
      </c>
    </row>
    <row r="1611" spans="1:11" ht="16.5" x14ac:dyDescent="0.3">
      <c r="A1611" s="4">
        <f>Table2[[#This Row],[MntWines]]</f>
        <v>342</v>
      </c>
      <c r="B1611" s="4">
        <f>Table2[[#This Row],[MntFruits]]</f>
        <v>32</v>
      </c>
      <c r="C1611" s="4">
        <f>Table2[[#This Row],[MntMeatProducts]]</f>
        <v>230</v>
      </c>
      <c r="D1611" s="4">
        <f>Table2[[#This Row],[MntFishProducts]]</f>
        <v>34</v>
      </c>
      <c r="E1611" s="4">
        <f>Table2[[#This Row],[MntSweetProducts]]</f>
        <v>32</v>
      </c>
      <c r="F1611" s="4">
        <f>Table2[[#This Row],[MntGoldProds]]</f>
        <v>40</v>
      </c>
      <c r="G1611" s="8">
        <f>Table5[[#This Row],[Age]]</f>
        <v>23</v>
      </c>
      <c r="H1611" s="2" t="s">
        <v>33</v>
      </c>
      <c r="I1611" s="16" t="str">
        <f>IF(AND(People!$J1611&gt;=16,People!$J1611&lt;=25),"16-25",IF(AND(People!$J1611&gt;=26,People!$J1611&lt;=35),"26-35",IF(AND(People!$J1611&gt;=36,People!$J1611&lt;=45),"36-45",IF(AND(People!$J1611&gt;=46,People!$J1611&lt;=55),"46-55",IF(AND(People!$J1611&gt;=56,People!$J1611&lt;=65),"56-65",IF(AND(People!$J1611&gt;=66,People!$J1611&lt;=75),"66-75","ALL"))))))</f>
        <v>16-25</v>
      </c>
      <c r="J1611" t="str">
        <f>Table5[[#This Row],[Kid Home]]</f>
        <v>Yes</v>
      </c>
      <c r="K1611" t="str">
        <f>Table5[[#This Row],[TennHome]]</f>
        <v>No</v>
      </c>
    </row>
    <row r="1612" spans="1:11" ht="16.5" x14ac:dyDescent="0.3">
      <c r="A1612" s="6">
        <f>Table2[[#This Row],[MntWines]]</f>
        <v>365</v>
      </c>
      <c r="B1612" s="6">
        <f>Table2[[#This Row],[MntFruits]]</f>
        <v>3</v>
      </c>
      <c r="C1612" s="6">
        <f>Table2[[#This Row],[MntMeatProducts]]</f>
        <v>15</v>
      </c>
      <c r="D1612" s="6">
        <f>Table2[[#This Row],[MntFishProducts]]</f>
        <v>4</v>
      </c>
      <c r="E1612" s="6">
        <f>Table2[[#This Row],[MntSweetProducts]]</f>
        <v>3</v>
      </c>
      <c r="F1612" s="6">
        <f>Table2[[#This Row],[MntGoldProds]]</f>
        <v>11</v>
      </c>
      <c r="G1612" s="8">
        <f>Table5[[#This Row],[Age]]</f>
        <v>41</v>
      </c>
      <c r="H1612" s="17" t="s">
        <v>30</v>
      </c>
      <c r="I1612" s="16" t="str">
        <f>IF(AND(People!$J1612&gt;=16,People!$J1612&lt;=25),"16-25",IF(AND(People!$J1612&gt;=26,People!$J1612&lt;=35),"26-35",IF(AND(People!$J1612&gt;=36,People!$J1612&lt;=45),"36-45",IF(AND(People!$J1612&gt;=46,People!$J1612&lt;=55),"46-55",IF(AND(People!$J1612&gt;=56,People!$J1612&lt;=65),"56-65",IF(AND(People!$J1612&gt;=66,People!$J1612&lt;=75),"66-75","ALL"))))))</f>
        <v>36-45</v>
      </c>
      <c r="J1612" t="str">
        <f>Table5[[#This Row],[Kid Home]]</f>
        <v>No</v>
      </c>
      <c r="K1612" t="str">
        <f>Table5[[#This Row],[TennHome]]</f>
        <v>Yes</v>
      </c>
    </row>
    <row r="1613" spans="1:11" ht="16.5" x14ac:dyDescent="0.3">
      <c r="A1613" s="4">
        <f>Table2[[#This Row],[MntWines]]</f>
        <v>397</v>
      </c>
      <c r="B1613" s="4">
        <f>Table2[[#This Row],[MntFruits]]</f>
        <v>19</v>
      </c>
      <c r="C1613" s="4">
        <f>Table2[[#This Row],[MntMeatProducts]]</f>
        <v>69</v>
      </c>
      <c r="D1613" s="4">
        <f>Table2[[#This Row],[MntFishProducts]]</f>
        <v>12</v>
      </c>
      <c r="E1613" s="4">
        <f>Table2[[#This Row],[MntSweetProducts]]</f>
        <v>0</v>
      </c>
      <c r="F1613" s="4">
        <f>Table2[[#This Row],[MntGoldProds]]</f>
        <v>9</v>
      </c>
      <c r="G1613" s="8">
        <f>Table5[[#This Row],[Age]]</f>
        <v>50</v>
      </c>
      <c r="H1613" s="2" t="s">
        <v>33</v>
      </c>
      <c r="I1613" s="16" t="str">
        <f>IF(AND(People!$J1613&gt;=16,People!$J1613&lt;=25),"16-25",IF(AND(People!$J1613&gt;=26,People!$J1613&lt;=35),"26-35",IF(AND(People!$J1613&gt;=36,People!$J1613&lt;=45),"36-45",IF(AND(People!$J1613&gt;=46,People!$J1613&lt;=55),"46-55",IF(AND(People!$J1613&gt;=56,People!$J1613&lt;=65),"56-65",IF(AND(People!$J1613&gt;=66,People!$J1613&lt;=75),"66-75","ALL"))))))</f>
        <v>46-55</v>
      </c>
      <c r="J1613" t="str">
        <f>Table5[[#This Row],[Kid Home]]</f>
        <v>No</v>
      </c>
      <c r="K1613" t="str">
        <f>Table5[[#This Row],[TennHome]]</f>
        <v>Yes</v>
      </c>
    </row>
    <row r="1614" spans="1:11" ht="16.5" x14ac:dyDescent="0.3">
      <c r="A1614" s="6">
        <f>Table2[[#This Row],[MntWines]]</f>
        <v>456</v>
      </c>
      <c r="B1614" s="6">
        <f>Table2[[#This Row],[MntFruits]]</f>
        <v>19</v>
      </c>
      <c r="C1614" s="6">
        <f>Table2[[#This Row],[MntMeatProducts]]</f>
        <v>832</v>
      </c>
      <c r="D1614" s="6">
        <f>Table2[[#This Row],[MntFishProducts]]</f>
        <v>75</v>
      </c>
      <c r="E1614" s="6">
        <f>Table2[[#This Row],[MntSweetProducts]]</f>
        <v>118</v>
      </c>
      <c r="F1614" s="6">
        <f>Table2[[#This Row],[MntGoldProds]]</f>
        <v>38</v>
      </c>
      <c r="G1614" s="8">
        <f>Table5[[#This Row],[Age]]</f>
        <v>24</v>
      </c>
      <c r="H1614" s="17" t="s">
        <v>30</v>
      </c>
      <c r="I1614" s="16" t="str">
        <f>IF(AND(People!$J1614&gt;=16,People!$J1614&lt;=25),"16-25",IF(AND(People!$J1614&gt;=26,People!$J1614&lt;=35),"26-35",IF(AND(People!$J1614&gt;=36,People!$J1614&lt;=45),"36-45",IF(AND(People!$J1614&gt;=46,People!$J1614&lt;=55),"46-55",IF(AND(People!$J1614&gt;=56,People!$J1614&lt;=65),"56-65",IF(AND(People!$J1614&gt;=66,People!$J1614&lt;=75),"66-75","ALL"))))))</f>
        <v>16-25</v>
      </c>
      <c r="J1614" t="str">
        <f>Table5[[#This Row],[Kid Home]]</f>
        <v>No</v>
      </c>
      <c r="K1614" t="str">
        <f>Table5[[#This Row],[TennHome]]</f>
        <v>No</v>
      </c>
    </row>
    <row r="1615" spans="1:11" ht="16.5" x14ac:dyDescent="0.3">
      <c r="A1615" s="4">
        <f>Table2[[#This Row],[MntWines]]</f>
        <v>5</v>
      </c>
      <c r="B1615" s="4">
        <f>Table2[[#This Row],[MntFruits]]</f>
        <v>6</v>
      </c>
      <c r="C1615" s="4">
        <f>Table2[[#This Row],[MntMeatProducts]]</f>
        <v>15</v>
      </c>
      <c r="D1615" s="4">
        <f>Table2[[#This Row],[MntFishProducts]]</f>
        <v>11</v>
      </c>
      <c r="E1615" s="4">
        <f>Table2[[#This Row],[MntSweetProducts]]</f>
        <v>7</v>
      </c>
      <c r="F1615" s="4">
        <f>Table2[[#This Row],[MntGoldProds]]</f>
        <v>13</v>
      </c>
      <c r="G1615" s="8">
        <f>Table5[[#This Row],[Age]]</f>
        <v>34</v>
      </c>
      <c r="H1615" s="2" t="s">
        <v>30</v>
      </c>
      <c r="I1615" s="16" t="str">
        <f>IF(AND(People!$J1615&gt;=16,People!$J1615&lt;=25),"16-25",IF(AND(People!$J1615&gt;=26,People!$J1615&lt;=35),"26-35",IF(AND(People!$J1615&gt;=36,People!$J1615&lt;=45),"36-45",IF(AND(People!$J1615&gt;=46,People!$J1615&lt;=55),"46-55",IF(AND(People!$J1615&gt;=56,People!$J1615&lt;=65),"56-65",IF(AND(People!$J1615&gt;=66,People!$J1615&lt;=75),"66-75","ALL"))))))</f>
        <v>26-35</v>
      </c>
      <c r="J1615" t="str">
        <f>Table5[[#This Row],[Kid Home]]</f>
        <v>No</v>
      </c>
      <c r="K1615" t="str">
        <f>Table5[[#This Row],[TennHome]]</f>
        <v>No</v>
      </c>
    </row>
    <row r="1616" spans="1:11" ht="16.5" x14ac:dyDescent="0.3">
      <c r="A1616" s="6">
        <f>Table2[[#This Row],[MntWines]]</f>
        <v>836</v>
      </c>
      <c r="B1616" s="6">
        <f>Table2[[#This Row],[MntFruits]]</f>
        <v>185</v>
      </c>
      <c r="C1616" s="6">
        <f>Table2[[#This Row],[MntMeatProducts]]</f>
        <v>575</v>
      </c>
      <c r="D1616" s="6">
        <f>Table2[[#This Row],[MntFishProducts]]</f>
        <v>24</v>
      </c>
      <c r="E1616" s="6">
        <f>Table2[[#This Row],[MntSweetProducts]]</f>
        <v>25</v>
      </c>
      <c r="F1616" s="6">
        <f>Table2[[#This Row],[MntGoldProds]]</f>
        <v>77</v>
      </c>
      <c r="G1616" s="8">
        <f>Table5[[#This Row],[Age]]</f>
        <v>23</v>
      </c>
      <c r="H1616" s="17" t="s">
        <v>33</v>
      </c>
      <c r="I1616" s="16" t="str">
        <f>IF(AND(People!$J1616&gt;=16,People!$J1616&lt;=25),"16-25",IF(AND(People!$J1616&gt;=26,People!$J1616&lt;=35),"26-35",IF(AND(People!$J1616&gt;=36,People!$J1616&lt;=45),"36-45",IF(AND(People!$J1616&gt;=46,People!$J1616&lt;=55),"46-55",IF(AND(People!$J1616&gt;=56,People!$J1616&lt;=65),"56-65",IF(AND(People!$J1616&gt;=66,People!$J1616&lt;=75),"66-75","ALL"))))))</f>
        <v>16-25</v>
      </c>
      <c r="J1616" t="str">
        <f>Table5[[#This Row],[Kid Home]]</f>
        <v>No</v>
      </c>
      <c r="K1616" t="str">
        <f>Table5[[#This Row],[TennHome]]</f>
        <v>No</v>
      </c>
    </row>
    <row r="1617" spans="1:11" ht="16.5" x14ac:dyDescent="0.3">
      <c r="A1617" s="4">
        <f>Table2[[#This Row],[MntWines]]</f>
        <v>100</v>
      </c>
      <c r="B1617" s="4">
        <f>Table2[[#This Row],[MntFruits]]</f>
        <v>2</v>
      </c>
      <c r="C1617" s="4">
        <f>Table2[[#This Row],[MntMeatProducts]]</f>
        <v>128</v>
      </c>
      <c r="D1617" s="4">
        <f>Table2[[#This Row],[MntFishProducts]]</f>
        <v>23</v>
      </c>
      <c r="E1617" s="4">
        <f>Table2[[#This Row],[MntSweetProducts]]</f>
        <v>7</v>
      </c>
      <c r="F1617" s="4">
        <f>Table2[[#This Row],[MntGoldProds]]</f>
        <v>10</v>
      </c>
      <c r="G1617" s="8">
        <f>Table5[[#This Row],[Age]]</f>
        <v>38</v>
      </c>
      <c r="H1617" s="2" t="s">
        <v>33</v>
      </c>
      <c r="I1617" s="16" t="str">
        <f>IF(AND(People!$J1617&gt;=16,People!$J1617&lt;=25),"16-25",IF(AND(People!$J1617&gt;=26,People!$J1617&lt;=35),"26-35",IF(AND(People!$J1617&gt;=36,People!$J1617&lt;=45),"36-45",IF(AND(People!$J1617&gt;=46,People!$J1617&lt;=55),"46-55",IF(AND(People!$J1617&gt;=56,People!$J1617&lt;=65),"56-65",IF(AND(People!$J1617&gt;=66,People!$J1617&lt;=75),"66-75","ALL"))))))</f>
        <v>36-45</v>
      </c>
      <c r="J1617" t="str">
        <f>Table5[[#This Row],[Kid Home]]</f>
        <v>Yes</v>
      </c>
      <c r="K1617" t="str">
        <f>Table5[[#This Row],[TennHome]]</f>
        <v>No</v>
      </c>
    </row>
    <row r="1618" spans="1:11" ht="16.5" x14ac:dyDescent="0.3">
      <c r="A1618" s="6">
        <f>Table2[[#This Row],[MntWines]]</f>
        <v>10</v>
      </c>
      <c r="B1618" s="6">
        <f>Table2[[#This Row],[MntFruits]]</f>
        <v>0</v>
      </c>
      <c r="C1618" s="6">
        <f>Table2[[#This Row],[MntMeatProducts]]</f>
        <v>10</v>
      </c>
      <c r="D1618" s="6">
        <f>Table2[[#This Row],[MntFishProducts]]</f>
        <v>3</v>
      </c>
      <c r="E1618" s="6">
        <f>Table2[[#This Row],[MntSweetProducts]]</f>
        <v>1</v>
      </c>
      <c r="F1618" s="6">
        <f>Table2[[#This Row],[MntGoldProds]]</f>
        <v>7</v>
      </c>
      <c r="G1618" s="8">
        <f>Table5[[#This Row],[Age]]</f>
        <v>36</v>
      </c>
      <c r="H1618" s="17" t="s">
        <v>31</v>
      </c>
      <c r="I1618" s="16" t="str">
        <f>IF(AND(People!$J1618&gt;=16,People!$J1618&lt;=25),"16-25",IF(AND(People!$J1618&gt;=26,People!$J1618&lt;=35),"26-35",IF(AND(People!$J1618&gt;=36,People!$J1618&lt;=45),"36-45",IF(AND(People!$J1618&gt;=46,People!$J1618&lt;=55),"46-55",IF(AND(People!$J1618&gt;=56,People!$J1618&lt;=65),"56-65",IF(AND(People!$J1618&gt;=66,People!$J1618&lt;=75),"66-75","ALL"))))))</f>
        <v>36-45</v>
      </c>
      <c r="J1618" t="str">
        <f>Table5[[#This Row],[Kid Home]]</f>
        <v>Yes</v>
      </c>
      <c r="K1618" t="str">
        <f>Table5[[#This Row],[TennHome]]</f>
        <v>Yes</v>
      </c>
    </row>
    <row r="1619" spans="1:11" ht="16.5" x14ac:dyDescent="0.3">
      <c r="A1619" s="4">
        <f>Table2[[#This Row],[MntWines]]</f>
        <v>238</v>
      </c>
      <c r="B1619" s="4">
        <f>Table2[[#This Row],[MntFruits]]</f>
        <v>115</v>
      </c>
      <c r="C1619" s="4">
        <f>Table2[[#This Row],[MntMeatProducts]]</f>
        <v>215</v>
      </c>
      <c r="D1619" s="4">
        <f>Table2[[#This Row],[MntFishProducts]]</f>
        <v>169</v>
      </c>
      <c r="E1619" s="4">
        <f>Table2[[#This Row],[MntSweetProducts]]</f>
        <v>69</v>
      </c>
      <c r="F1619" s="4">
        <f>Table2[[#This Row],[MntGoldProds]]</f>
        <v>76</v>
      </c>
      <c r="G1619" s="8">
        <f>Table5[[#This Row],[Age]]</f>
        <v>29</v>
      </c>
      <c r="H1619" s="2" t="s">
        <v>30</v>
      </c>
      <c r="I1619" s="16" t="str">
        <f>IF(AND(People!$J1619&gt;=16,People!$J1619&lt;=25),"16-25",IF(AND(People!$J1619&gt;=26,People!$J1619&lt;=35),"26-35",IF(AND(People!$J1619&gt;=36,People!$J1619&lt;=45),"36-45",IF(AND(People!$J1619&gt;=46,People!$J1619&lt;=55),"46-55",IF(AND(People!$J1619&gt;=56,People!$J1619&lt;=65),"56-65",IF(AND(People!$J1619&gt;=66,People!$J1619&lt;=75),"66-75","ALL"))))))</f>
        <v>26-35</v>
      </c>
      <c r="J1619" t="str">
        <f>Table5[[#This Row],[Kid Home]]</f>
        <v>Yes</v>
      </c>
      <c r="K1619" t="str">
        <f>Table5[[#This Row],[TennHome]]</f>
        <v>No</v>
      </c>
    </row>
    <row r="1620" spans="1:11" ht="16.5" x14ac:dyDescent="0.3">
      <c r="A1620" s="6">
        <f>Table2[[#This Row],[MntWines]]</f>
        <v>6</v>
      </c>
      <c r="B1620" s="6">
        <f>Table2[[#This Row],[MntFruits]]</f>
        <v>0</v>
      </c>
      <c r="C1620" s="6">
        <f>Table2[[#This Row],[MntMeatProducts]]</f>
        <v>5</v>
      </c>
      <c r="D1620" s="6">
        <f>Table2[[#This Row],[MntFishProducts]]</f>
        <v>2</v>
      </c>
      <c r="E1620" s="6">
        <f>Table2[[#This Row],[MntSweetProducts]]</f>
        <v>1</v>
      </c>
      <c r="F1620" s="6">
        <f>Table2[[#This Row],[MntGoldProds]]</f>
        <v>2</v>
      </c>
      <c r="G1620" s="8">
        <f>Table5[[#This Row],[Age]]</f>
        <v>30</v>
      </c>
      <c r="H1620" s="17" t="s">
        <v>33</v>
      </c>
      <c r="I1620" s="16" t="str">
        <f>IF(AND(People!$J1620&gt;=16,People!$J1620&lt;=25),"16-25",IF(AND(People!$J1620&gt;=26,People!$J1620&lt;=35),"26-35",IF(AND(People!$J1620&gt;=36,People!$J1620&lt;=45),"36-45",IF(AND(People!$J1620&gt;=46,People!$J1620&lt;=55),"46-55",IF(AND(People!$J1620&gt;=56,People!$J1620&lt;=65),"56-65",IF(AND(People!$J1620&gt;=66,People!$J1620&lt;=75),"66-75","ALL"))))))</f>
        <v>26-35</v>
      </c>
      <c r="J1620" t="str">
        <f>Table5[[#This Row],[Kid Home]]</f>
        <v>Yes</v>
      </c>
      <c r="K1620" t="str">
        <f>Table5[[#This Row],[TennHome]]</f>
        <v>No</v>
      </c>
    </row>
    <row r="1621" spans="1:11" ht="16.5" x14ac:dyDescent="0.3">
      <c r="A1621" s="4">
        <f>Table2[[#This Row],[MntWines]]</f>
        <v>158</v>
      </c>
      <c r="B1621" s="4">
        <f>Table2[[#This Row],[MntFruits]]</f>
        <v>11</v>
      </c>
      <c r="C1621" s="4">
        <f>Table2[[#This Row],[MntMeatProducts]]</f>
        <v>99</v>
      </c>
      <c r="D1621" s="4">
        <f>Table2[[#This Row],[MntFishProducts]]</f>
        <v>15</v>
      </c>
      <c r="E1621" s="4">
        <f>Table2[[#This Row],[MntSweetProducts]]</f>
        <v>11</v>
      </c>
      <c r="F1621" s="4">
        <f>Table2[[#This Row],[MntGoldProds]]</f>
        <v>17</v>
      </c>
      <c r="G1621" s="8">
        <f>Table5[[#This Row],[Age]]</f>
        <v>27</v>
      </c>
      <c r="H1621" s="2" t="s">
        <v>33</v>
      </c>
      <c r="I1621" s="16" t="str">
        <f>IF(AND(People!$J1621&gt;=16,People!$J1621&lt;=25),"16-25",IF(AND(People!$J1621&gt;=26,People!$J1621&lt;=35),"26-35",IF(AND(People!$J1621&gt;=36,People!$J1621&lt;=45),"36-45",IF(AND(People!$J1621&gt;=46,People!$J1621&lt;=55),"46-55",IF(AND(People!$J1621&gt;=56,People!$J1621&lt;=65),"56-65",IF(AND(People!$J1621&gt;=66,People!$J1621&lt;=75),"66-75","ALL"))))))</f>
        <v>26-35</v>
      </c>
      <c r="J1621" t="str">
        <f>Table5[[#This Row],[Kid Home]]</f>
        <v>Yes</v>
      </c>
      <c r="K1621" t="str">
        <f>Table5[[#This Row],[TennHome]]</f>
        <v>No</v>
      </c>
    </row>
    <row r="1622" spans="1:11" ht="16.5" x14ac:dyDescent="0.3">
      <c r="A1622" s="6">
        <f>Table2[[#This Row],[MntWines]]</f>
        <v>86</v>
      </c>
      <c r="B1622" s="6">
        <f>Table2[[#This Row],[MntFruits]]</f>
        <v>12</v>
      </c>
      <c r="C1622" s="6">
        <f>Table2[[#This Row],[MntMeatProducts]]</f>
        <v>75</v>
      </c>
      <c r="D1622" s="6">
        <f>Table2[[#This Row],[MntFishProducts]]</f>
        <v>33</v>
      </c>
      <c r="E1622" s="6">
        <f>Table2[[#This Row],[MntSweetProducts]]</f>
        <v>15</v>
      </c>
      <c r="F1622" s="6">
        <f>Table2[[#This Row],[MntGoldProds]]</f>
        <v>6</v>
      </c>
      <c r="G1622" s="8">
        <f>Table5[[#This Row],[Age]]</f>
        <v>49</v>
      </c>
      <c r="H1622" s="17" t="s">
        <v>31</v>
      </c>
      <c r="I1622" s="16" t="str">
        <f>IF(AND(People!$J1622&gt;=16,People!$J1622&lt;=25),"16-25",IF(AND(People!$J1622&gt;=26,People!$J1622&lt;=35),"26-35",IF(AND(People!$J1622&gt;=36,People!$J1622&lt;=45),"36-45",IF(AND(People!$J1622&gt;=46,People!$J1622&lt;=55),"46-55",IF(AND(People!$J1622&gt;=56,People!$J1622&lt;=65),"56-65",IF(AND(People!$J1622&gt;=66,People!$J1622&lt;=75),"66-75","ALL"))))))</f>
        <v>46-55</v>
      </c>
      <c r="J1622" t="str">
        <f>Table5[[#This Row],[Kid Home]]</f>
        <v>No</v>
      </c>
      <c r="K1622" t="str">
        <f>Table5[[#This Row],[TennHome]]</f>
        <v>Yes</v>
      </c>
    </row>
    <row r="1623" spans="1:11" ht="16.5" x14ac:dyDescent="0.3">
      <c r="A1623" s="4">
        <f>Table2[[#This Row],[MntWines]]</f>
        <v>856</v>
      </c>
      <c r="B1623" s="4">
        <f>Table2[[#This Row],[MntFruits]]</f>
        <v>0</v>
      </c>
      <c r="C1623" s="4">
        <f>Table2[[#This Row],[MntMeatProducts]]</f>
        <v>76</v>
      </c>
      <c r="D1623" s="4">
        <f>Table2[[#This Row],[MntFishProducts]]</f>
        <v>12</v>
      </c>
      <c r="E1623" s="4">
        <f>Table2[[#This Row],[MntSweetProducts]]</f>
        <v>9</v>
      </c>
      <c r="F1623" s="4">
        <f>Table2[[#This Row],[MntGoldProds]]</f>
        <v>199</v>
      </c>
      <c r="G1623" s="8">
        <f>Table5[[#This Row],[Age]]</f>
        <v>56</v>
      </c>
      <c r="H1623" s="2" t="s">
        <v>33</v>
      </c>
      <c r="I1623" s="16" t="str">
        <f>IF(AND(People!$J1623&gt;=16,People!$J1623&lt;=25),"16-25",IF(AND(People!$J1623&gt;=26,People!$J1623&lt;=35),"26-35",IF(AND(People!$J1623&gt;=36,People!$J1623&lt;=45),"36-45",IF(AND(People!$J1623&gt;=46,People!$J1623&lt;=55),"46-55",IF(AND(People!$J1623&gt;=56,People!$J1623&lt;=65),"56-65",IF(AND(People!$J1623&gt;=66,People!$J1623&lt;=75),"66-75","ALL"))))))</f>
        <v>56-65</v>
      </c>
      <c r="J1623" t="str">
        <f>Table5[[#This Row],[Kid Home]]</f>
        <v>No</v>
      </c>
      <c r="K1623" t="str">
        <f>Table5[[#This Row],[TennHome]]</f>
        <v>Yes</v>
      </c>
    </row>
    <row r="1624" spans="1:11" ht="16.5" x14ac:dyDescent="0.3">
      <c r="A1624" s="6">
        <f>Table2[[#This Row],[MntWines]]</f>
        <v>98</v>
      </c>
      <c r="B1624" s="6">
        <f>Table2[[#This Row],[MntFruits]]</f>
        <v>1</v>
      </c>
      <c r="C1624" s="6">
        <f>Table2[[#This Row],[MntMeatProducts]]</f>
        <v>17</v>
      </c>
      <c r="D1624" s="6">
        <f>Table2[[#This Row],[MntFishProducts]]</f>
        <v>0</v>
      </c>
      <c r="E1624" s="6">
        <f>Table2[[#This Row],[MntSweetProducts]]</f>
        <v>1</v>
      </c>
      <c r="F1624" s="6">
        <f>Table2[[#This Row],[MntGoldProds]]</f>
        <v>5</v>
      </c>
      <c r="G1624" s="8">
        <f>Table5[[#This Row],[Age]]</f>
        <v>48</v>
      </c>
      <c r="H1624" s="17" t="s">
        <v>31</v>
      </c>
      <c r="I1624" s="16" t="str">
        <f>IF(AND(People!$J1624&gt;=16,People!$J1624&lt;=25),"16-25",IF(AND(People!$J1624&gt;=26,People!$J1624&lt;=35),"26-35",IF(AND(People!$J1624&gt;=36,People!$J1624&lt;=45),"36-45",IF(AND(People!$J1624&gt;=46,People!$J1624&lt;=55),"46-55",IF(AND(People!$J1624&gt;=56,People!$J1624&lt;=65),"56-65",IF(AND(People!$J1624&gt;=66,People!$J1624&lt;=75),"66-75","ALL"))))))</f>
        <v>46-55</v>
      </c>
      <c r="J1624" t="str">
        <f>Table5[[#This Row],[Kid Home]]</f>
        <v>No</v>
      </c>
      <c r="K1624" t="str">
        <f>Table5[[#This Row],[TennHome]]</f>
        <v>Yes</v>
      </c>
    </row>
    <row r="1625" spans="1:11" ht="16.5" x14ac:dyDescent="0.3">
      <c r="A1625" s="4">
        <f>Table2[[#This Row],[MntWines]]</f>
        <v>4</v>
      </c>
      <c r="B1625" s="4">
        <f>Table2[[#This Row],[MntFruits]]</f>
        <v>16</v>
      </c>
      <c r="C1625" s="4">
        <f>Table2[[#This Row],[MntMeatProducts]]</f>
        <v>20</v>
      </c>
      <c r="D1625" s="4">
        <f>Table2[[#This Row],[MntFishProducts]]</f>
        <v>0</v>
      </c>
      <c r="E1625" s="4">
        <f>Table2[[#This Row],[MntSweetProducts]]</f>
        <v>17</v>
      </c>
      <c r="F1625" s="4">
        <f>Table2[[#This Row],[MntGoldProds]]</f>
        <v>20</v>
      </c>
      <c r="G1625" s="8">
        <f>Table5[[#This Row],[Age]]</f>
        <v>42</v>
      </c>
      <c r="H1625" s="2" t="s">
        <v>30</v>
      </c>
      <c r="I1625" s="16" t="str">
        <f>IF(AND(People!$J1625&gt;=16,People!$J1625&lt;=25),"16-25",IF(AND(People!$J1625&gt;=26,People!$J1625&lt;=35),"26-35",IF(AND(People!$J1625&gt;=36,People!$J1625&lt;=45),"36-45",IF(AND(People!$J1625&gt;=46,People!$J1625&lt;=55),"46-55",IF(AND(People!$J1625&gt;=56,People!$J1625&lt;=65),"56-65",IF(AND(People!$J1625&gt;=66,People!$J1625&lt;=75),"66-75","ALL"))))))</f>
        <v>36-45</v>
      </c>
      <c r="J1625" t="str">
        <f>Table5[[#This Row],[Kid Home]]</f>
        <v>Yes</v>
      </c>
      <c r="K1625" t="str">
        <f>Table5[[#This Row],[TennHome]]</f>
        <v>No</v>
      </c>
    </row>
    <row r="1626" spans="1:11" ht="16.5" x14ac:dyDescent="0.3">
      <c r="A1626" s="6">
        <f>Table2[[#This Row],[MntWines]]</f>
        <v>398</v>
      </c>
      <c r="B1626" s="6">
        <f>Table2[[#This Row],[MntFruits]]</f>
        <v>96</v>
      </c>
      <c r="C1626" s="6">
        <f>Table2[[#This Row],[MntMeatProducts]]</f>
        <v>447</v>
      </c>
      <c r="D1626" s="6">
        <f>Table2[[#This Row],[MntFishProducts]]</f>
        <v>220</v>
      </c>
      <c r="E1626" s="6">
        <f>Table2[[#This Row],[MntSweetProducts]]</f>
        <v>96</v>
      </c>
      <c r="F1626" s="6">
        <f>Table2[[#This Row],[MntGoldProds]]</f>
        <v>32</v>
      </c>
      <c r="G1626" s="8">
        <f>Table5[[#This Row],[Age]]</f>
        <v>30</v>
      </c>
      <c r="H1626" s="17" t="s">
        <v>31</v>
      </c>
      <c r="I1626" s="16" t="str">
        <f>IF(AND(People!$J1626&gt;=16,People!$J1626&lt;=25),"16-25",IF(AND(People!$J1626&gt;=26,People!$J1626&lt;=35),"26-35",IF(AND(People!$J1626&gt;=36,People!$J1626&lt;=45),"36-45",IF(AND(People!$J1626&gt;=46,People!$J1626&lt;=55),"46-55",IF(AND(People!$J1626&gt;=56,People!$J1626&lt;=65),"56-65",IF(AND(People!$J1626&gt;=66,People!$J1626&lt;=75),"66-75","ALL"))))))</f>
        <v>26-35</v>
      </c>
      <c r="J1626" t="str">
        <f>Table5[[#This Row],[Kid Home]]</f>
        <v>No</v>
      </c>
      <c r="K1626" t="str">
        <f>Table5[[#This Row],[TennHome]]</f>
        <v>No</v>
      </c>
    </row>
    <row r="1627" spans="1:11" ht="16.5" x14ac:dyDescent="0.3">
      <c r="A1627" s="4">
        <f>Table2[[#This Row],[MntWines]]</f>
        <v>313</v>
      </c>
      <c r="B1627" s="4">
        <f>Table2[[#This Row],[MntFruits]]</f>
        <v>8</v>
      </c>
      <c r="C1627" s="4">
        <f>Table2[[#This Row],[MntMeatProducts]]</f>
        <v>104</v>
      </c>
      <c r="D1627" s="4">
        <f>Table2[[#This Row],[MntFishProducts]]</f>
        <v>6</v>
      </c>
      <c r="E1627" s="4">
        <f>Table2[[#This Row],[MntSweetProducts]]</f>
        <v>4</v>
      </c>
      <c r="F1627" s="4">
        <f>Table2[[#This Row],[MntGoldProds]]</f>
        <v>126</v>
      </c>
      <c r="G1627" s="8">
        <f>Table5[[#This Row],[Age]]</f>
        <v>54</v>
      </c>
      <c r="H1627" s="2" t="s">
        <v>33</v>
      </c>
      <c r="I1627" s="16" t="str">
        <f>IF(AND(People!$J1627&gt;=16,People!$J1627&lt;=25),"16-25",IF(AND(People!$J1627&gt;=26,People!$J1627&lt;=35),"26-35",IF(AND(People!$J1627&gt;=36,People!$J1627&lt;=45),"36-45",IF(AND(People!$J1627&gt;=46,People!$J1627&lt;=55),"46-55",IF(AND(People!$J1627&gt;=56,People!$J1627&lt;=65),"56-65",IF(AND(People!$J1627&gt;=66,People!$J1627&lt;=75),"66-75","ALL"))))))</f>
        <v>46-55</v>
      </c>
      <c r="J1627" t="str">
        <f>Table5[[#This Row],[Kid Home]]</f>
        <v>Yes</v>
      </c>
      <c r="K1627" t="str">
        <f>Table5[[#This Row],[TennHome]]</f>
        <v>Yes</v>
      </c>
    </row>
    <row r="1628" spans="1:11" ht="16.5" x14ac:dyDescent="0.3">
      <c r="A1628" s="6">
        <f>Table2[[#This Row],[MntWines]]</f>
        <v>109</v>
      </c>
      <c r="B1628" s="6">
        <f>Table2[[#This Row],[MntFruits]]</f>
        <v>18</v>
      </c>
      <c r="C1628" s="6">
        <f>Table2[[#This Row],[MntMeatProducts]]</f>
        <v>16</v>
      </c>
      <c r="D1628" s="6">
        <f>Table2[[#This Row],[MntFishProducts]]</f>
        <v>24</v>
      </c>
      <c r="E1628" s="6">
        <f>Table2[[#This Row],[MntSweetProducts]]</f>
        <v>26</v>
      </c>
      <c r="F1628" s="6">
        <f>Table2[[#This Row],[MntGoldProds]]</f>
        <v>18</v>
      </c>
      <c r="G1628" s="8">
        <f>Table5[[#This Row],[Age]]</f>
        <v>50</v>
      </c>
      <c r="H1628" s="17" t="s">
        <v>38</v>
      </c>
      <c r="I1628" s="16" t="str">
        <f>IF(AND(People!$J1628&gt;=16,People!$J1628&lt;=25),"16-25",IF(AND(People!$J1628&gt;=26,People!$J1628&lt;=35),"26-35",IF(AND(People!$J1628&gt;=36,People!$J1628&lt;=45),"36-45",IF(AND(People!$J1628&gt;=46,People!$J1628&lt;=55),"46-55",IF(AND(People!$J1628&gt;=56,People!$J1628&lt;=65),"56-65",IF(AND(People!$J1628&gt;=66,People!$J1628&lt;=75),"66-75","ALL"))))))</f>
        <v>46-55</v>
      </c>
      <c r="J1628" t="str">
        <f>Table5[[#This Row],[Kid Home]]</f>
        <v>Yes</v>
      </c>
      <c r="K1628" t="str">
        <f>Table5[[#This Row],[TennHome]]</f>
        <v>Yes</v>
      </c>
    </row>
    <row r="1629" spans="1:11" ht="16.5" x14ac:dyDescent="0.3">
      <c r="A1629" s="4">
        <f>Table2[[#This Row],[MntWines]]</f>
        <v>216</v>
      </c>
      <c r="B1629" s="4">
        <f>Table2[[#This Row],[MntFruits]]</f>
        <v>2</v>
      </c>
      <c r="C1629" s="4">
        <f>Table2[[#This Row],[MntMeatProducts]]</f>
        <v>6</v>
      </c>
      <c r="D1629" s="4">
        <f>Table2[[#This Row],[MntFishProducts]]</f>
        <v>0</v>
      </c>
      <c r="E1629" s="4">
        <f>Table2[[#This Row],[MntSweetProducts]]</f>
        <v>0</v>
      </c>
      <c r="F1629" s="4">
        <f>Table2[[#This Row],[MntGoldProds]]</f>
        <v>9</v>
      </c>
      <c r="G1629" s="8">
        <f>Table5[[#This Row],[Age]]</f>
        <v>62</v>
      </c>
      <c r="H1629" s="2" t="s">
        <v>35</v>
      </c>
      <c r="I1629" s="16" t="str">
        <f>IF(AND(People!$J1629&gt;=16,People!$J1629&lt;=25),"16-25",IF(AND(People!$J1629&gt;=26,People!$J1629&lt;=35),"26-35",IF(AND(People!$J1629&gt;=36,People!$J1629&lt;=45),"36-45",IF(AND(People!$J1629&gt;=46,People!$J1629&lt;=55),"46-55",IF(AND(People!$J1629&gt;=56,People!$J1629&lt;=65),"56-65",IF(AND(People!$J1629&gt;=66,People!$J1629&lt;=75),"66-75","ALL"))))))</f>
        <v>56-65</v>
      </c>
      <c r="J1629" t="str">
        <f>Table5[[#This Row],[Kid Home]]</f>
        <v>No</v>
      </c>
      <c r="K1629" t="str">
        <f>Table5[[#This Row],[TennHome]]</f>
        <v>Yes</v>
      </c>
    </row>
    <row r="1630" spans="1:11" ht="16.5" x14ac:dyDescent="0.3">
      <c r="A1630" s="6">
        <f>Table2[[#This Row],[MntWines]]</f>
        <v>595</v>
      </c>
      <c r="B1630" s="6">
        <f>Table2[[#This Row],[MntFruits]]</f>
        <v>71</v>
      </c>
      <c r="C1630" s="6">
        <f>Table2[[#This Row],[MntMeatProducts]]</f>
        <v>153</v>
      </c>
      <c r="D1630" s="6">
        <f>Table2[[#This Row],[MntFishProducts]]</f>
        <v>120</v>
      </c>
      <c r="E1630" s="6">
        <f>Table2[[#This Row],[MntSweetProducts]]</f>
        <v>112</v>
      </c>
      <c r="F1630" s="6">
        <f>Table2[[#This Row],[MntGoldProds]]</f>
        <v>41</v>
      </c>
      <c r="G1630" s="8">
        <f>Table5[[#This Row],[Age]]</f>
        <v>41</v>
      </c>
      <c r="H1630" s="17" t="s">
        <v>31</v>
      </c>
      <c r="I1630" s="16" t="str">
        <f>IF(AND(People!$J1630&gt;=16,People!$J1630&lt;=25),"16-25",IF(AND(People!$J1630&gt;=26,People!$J1630&lt;=35),"26-35",IF(AND(People!$J1630&gt;=36,People!$J1630&lt;=45),"36-45",IF(AND(People!$J1630&gt;=46,People!$J1630&lt;=55),"46-55",IF(AND(People!$J1630&gt;=56,People!$J1630&lt;=65),"56-65",IF(AND(People!$J1630&gt;=66,People!$J1630&lt;=75),"66-75","ALL"))))))</f>
        <v>36-45</v>
      </c>
      <c r="J1630" t="str">
        <f>Table5[[#This Row],[Kid Home]]</f>
        <v>No</v>
      </c>
      <c r="K1630" t="str">
        <f>Table5[[#This Row],[TennHome]]</f>
        <v>Yes</v>
      </c>
    </row>
    <row r="1631" spans="1:11" ht="16.5" x14ac:dyDescent="0.3">
      <c r="A1631" s="4">
        <f>Table2[[#This Row],[MntWines]]</f>
        <v>123</v>
      </c>
      <c r="B1631" s="4">
        <f>Table2[[#This Row],[MntFruits]]</f>
        <v>133</v>
      </c>
      <c r="C1631" s="4">
        <f>Table2[[#This Row],[MntMeatProducts]]</f>
        <v>142</v>
      </c>
      <c r="D1631" s="4">
        <f>Table2[[#This Row],[MntFishProducts]]</f>
        <v>71</v>
      </c>
      <c r="E1631" s="4">
        <f>Table2[[#This Row],[MntSweetProducts]]</f>
        <v>44</v>
      </c>
      <c r="F1631" s="4">
        <f>Table2[[#This Row],[MntGoldProds]]</f>
        <v>88</v>
      </c>
      <c r="G1631" s="8">
        <f>Table5[[#This Row],[Age]]</f>
        <v>50</v>
      </c>
      <c r="H1631" s="2" t="s">
        <v>31</v>
      </c>
      <c r="I1631" s="16" t="str">
        <f>IF(AND(People!$J1631&gt;=16,People!$J1631&lt;=25),"16-25",IF(AND(People!$J1631&gt;=26,People!$J1631&lt;=35),"26-35",IF(AND(People!$J1631&gt;=36,People!$J1631&lt;=45),"36-45",IF(AND(People!$J1631&gt;=46,People!$J1631&lt;=55),"46-55",IF(AND(People!$J1631&gt;=56,People!$J1631&lt;=65),"56-65",IF(AND(People!$J1631&gt;=66,People!$J1631&lt;=75),"66-75","ALL"))))))</f>
        <v>46-55</v>
      </c>
      <c r="J1631" t="str">
        <f>Table5[[#This Row],[Kid Home]]</f>
        <v>No</v>
      </c>
      <c r="K1631" t="str">
        <f>Table5[[#This Row],[TennHome]]</f>
        <v>No</v>
      </c>
    </row>
    <row r="1632" spans="1:11" ht="16.5" x14ac:dyDescent="0.3">
      <c r="A1632" s="6">
        <f>Table2[[#This Row],[MntWines]]</f>
        <v>16</v>
      </c>
      <c r="B1632" s="6">
        <f>Table2[[#This Row],[MntFruits]]</f>
        <v>0</v>
      </c>
      <c r="C1632" s="6">
        <f>Table2[[#This Row],[MntMeatProducts]]</f>
        <v>23</v>
      </c>
      <c r="D1632" s="6">
        <f>Table2[[#This Row],[MntFishProducts]]</f>
        <v>3</v>
      </c>
      <c r="E1632" s="6">
        <f>Table2[[#This Row],[MntSweetProducts]]</f>
        <v>2</v>
      </c>
      <c r="F1632" s="6">
        <f>Table2[[#This Row],[MntGoldProds]]</f>
        <v>10</v>
      </c>
      <c r="G1632" s="8">
        <f>Table5[[#This Row],[Age]]</f>
        <v>32</v>
      </c>
      <c r="H1632" s="17" t="s">
        <v>31</v>
      </c>
      <c r="I1632" s="16" t="str">
        <f>IF(AND(People!$J1632&gt;=16,People!$J1632&lt;=25),"16-25",IF(AND(People!$J1632&gt;=26,People!$J1632&lt;=35),"26-35",IF(AND(People!$J1632&gt;=36,People!$J1632&lt;=45),"36-45",IF(AND(People!$J1632&gt;=46,People!$J1632&lt;=55),"46-55",IF(AND(People!$J1632&gt;=56,People!$J1632&lt;=65),"56-65",IF(AND(People!$J1632&gt;=66,People!$J1632&lt;=75),"66-75","ALL"))))))</f>
        <v>26-35</v>
      </c>
      <c r="J1632" t="str">
        <f>Table5[[#This Row],[Kid Home]]</f>
        <v>Yes</v>
      </c>
      <c r="K1632" t="str">
        <f>Table5[[#This Row],[TennHome]]</f>
        <v>No</v>
      </c>
    </row>
    <row r="1633" spans="1:11" ht="16.5" x14ac:dyDescent="0.3">
      <c r="A1633" s="4">
        <f>Table2[[#This Row],[MntWines]]</f>
        <v>11</v>
      </c>
      <c r="B1633" s="4">
        <f>Table2[[#This Row],[MntFruits]]</f>
        <v>12</v>
      </c>
      <c r="C1633" s="4">
        <f>Table2[[#This Row],[MntMeatProducts]]</f>
        <v>35</v>
      </c>
      <c r="D1633" s="4">
        <f>Table2[[#This Row],[MntFishProducts]]</f>
        <v>3</v>
      </c>
      <c r="E1633" s="4">
        <f>Table2[[#This Row],[MntSweetProducts]]</f>
        <v>5</v>
      </c>
      <c r="F1633" s="4">
        <f>Table2[[#This Row],[MntGoldProds]]</f>
        <v>12</v>
      </c>
      <c r="G1633" s="8">
        <f>Table5[[#This Row],[Age]]</f>
        <v>37</v>
      </c>
      <c r="H1633" s="2" t="s">
        <v>31</v>
      </c>
      <c r="I1633" s="16" t="str">
        <f>IF(AND(People!$J1633&gt;=16,People!$J1633&lt;=25),"16-25",IF(AND(People!$J1633&gt;=26,People!$J1633&lt;=35),"26-35",IF(AND(People!$J1633&gt;=36,People!$J1633&lt;=45),"36-45",IF(AND(People!$J1633&gt;=46,People!$J1633&lt;=55),"46-55",IF(AND(People!$J1633&gt;=56,People!$J1633&lt;=65),"56-65",IF(AND(People!$J1633&gt;=66,People!$J1633&lt;=75),"66-75","ALL"))))))</f>
        <v>36-45</v>
      </c>
      <c r="J1633" t="str">
        <f>Table5[[#This Row],[Kid Home]]</f>
        <v>Yes</v>
      </c>
      <c r="K1633" t="str">
        <f>Table5[[#This Row],[TennHome]]</f>
        <v>No</v>
      </c>
    </row>
    <row r="1634" spans="1:11" ht="16.5" x14ac:dyDescent="0.3">
      <c r="A1634" s="6">
        <f>Table2[[#This Row],[MntWines]]</f>
        <v>410</v>
      </c>
      <c r="B1634" s="6">
        <f>Table2[[#This Row],[MntFruits]]</f>
        <v>112</v>
      </c>
      <c r="C1634" s="6">
        <f>Table2[[#This Row],[MntMeatProducts]]</f>
        <v>420</v>
      </c>
      <c r="D1634" s="6">
        <f>Table2[[#This Row],[MntFishProducts]]</f>
        <v>0</v>
      </c>
      <c r="E1634" s="6">
        <f>Table2[[#This Row],[MntSweetProducts]]</f>
        <v>82</v>
      </c>
      <c r="F1634" s="6">
        <f>Table2[[#This Row],[MntGoldProds]]</f>
        <v>71</v>
      </c>
      <c r="G1634" s="8">
        <f>Table5[[#This Row],[Age]]</f>
        <v>66</v>
      </c>
      <c r="H1634" s="17" t="s">
        <v>33</v>
      </c>
      <c r="I1634" s="16" t="str">
        <f>IF(AND(People!$J1634&gt;=16,People!$J1634&lt;=25),"16-25",IF(AND(People!$J1634&gt;=26,People!$J1634&lt;=35),"26-35",IF(AND(People!$J1634&gt;=36,People!$J1634&lt;=45),"36-45",IF(AND(People!$J1634&gt;=46,People!$J1634&lt;=55),"46-55",IF(AND(People!$J1634&gt;=56,People!$J1634&lt;=65),"56-65",IF(AND(People!$J1634&gt;=66,People!$J1634&lt;=75),"66-75","ALL"))))))</f>
        <v>66-75</v>
      </c>
      <c r="J1634" t="str">
        <f>Table5[[#This Row],[Kid Home]]</f>
        <v>No</v>
      </c>
      <c r="K1634" t="str">
        <f>Table5[[#This Row],[TennHome]]</f>
        <v>Yes</v>
      </c>
    </row>
    <row r="1635" spans="1:11" ht="16.5" x14ac:dyDescent="0.3">
      <c r="A1635" s="4">
        <f>Table2[[#This Row],[MntWines]]</f>
        <v>159</v>
      </c>
      <c r="B1635" s="4">
        <f>Table2[[#This Row],[MntFruits]]</f>
        <v>2</v>
      </c>
      <c r="C1635" s="4">
        <f>Table2[[#This Row],[MntMeatProducts]]</f>
        <v>51</v>
      </c>
      <c r="D1635" s="4">
        <f>Table2[[#This Row],[MntFishProducts]]</f>
        <v>6</v>
      </c>
      <c r="E1635" s="4">
        <f>Table2[[#This Row],[MntSweetProducts]]</f>
        <v>2</v>
      </c>
      <c r="F1635" s="4">
        <f>Table2[[#This Row],[MntGoldProds]]</f>
        <v>24</v>
      </c>
      <c r="G1635" s="8">
        <f>Table5[[#This Row],[Age]]</f>
        <v>44</v>
      </c>
      <c r="H1635" s="2" t="s">
        <v>31</v>
      </c>
      <c r="I1635" s="16" t="str">
        <f>IF(AND(People!$J1635&gt;=16,People!$J1635&lt;=25),"16-25",IF(AND(People!$J1635&gt;=26,People!$J1635&lt;=35),"26-35",IF(AND(People!$J1635&gt;=36,People!$J1635&lt;=45),"36-45",IF(AND(People!$J1635&gt;=46,People!$J1635&lt;=55),"46-55",IF(AND(People!$J1635&gt;=56,People!$J1635&lt;=65),"56-65",IF(AND(People!$J1635&gt;=66,People!$J1635&lt;=75),"66-75","ALL"))))))</f>
        <v>36-45</v>
      </c>
      <c r="J1635" t="str">
        <f>Table5[[#This Row],[Kid Home]]</f>
        <v>Yes</v>
      </c>
      <c r="K1635" t="str">
        <f>Table5[[#This Row],[TennHome]]</f>
        <v>No</v>
      </c>
    </row>
    <row r="1636" spans="1:11" ht="16.5" x14ac:dyDescent="0.3">
      <c r="A1636" s="6">
        <f>Table2[[#This Row],[MntWines]]</f>
        <v>105</v>
      </c>
      <c r="B1636" s="6">
        <f>Table2[[#This Row],[MntFruits]]</f>
        <v>0</v>
      </c>
      <c r="C1636" s="6">
        <f>Table2[[#This Row],[MntMeatProducts]]</f>
        <v>10</v>
      </c>
      <c r="D1636" s="6">
        <f>Table2[[#This Row],[MntFishProducts]]</f>
        <v>0</v>
      </c>
      <c r="E1636" s="6">
        <f>Table2[[#This Row],[MntSweetProducts]]</f>
        <v>1</v>
      </c>
      <c r="F1636" s="6">
        <f>Table2[[#This Row],[MntGoldProds]]</f>
        <v>0</v>
      </c>
      <c r="G1636" s="8">
        <f>Table5[[#This Row],[Age]]</f>
        <v>55</v>
      </c>
      <c r="H1636" s="17" t="s">
        <v>31</v>
      </c>
      <c r="I1636" s="16" t="str">
        <f>IF(AND(People!$J1636&gt;=16,People!$J1636&lt;=25),"16-25",IF(AND(People!$J1636&gt;=26,People!$J1636&lt;=35),"26-35",IF(AND(People!$J1636&gt;=36,People!$J1636&lt;=45),"36-45",IF(AND(People!$J1636&gt;=46,People!$J1636&lt;=55),"46-55",IF(AND(People!$J1636&gt;=56,People!$J1636&lt;=65),"56-65",IF(AND(People!$J1636&gt;=66,People!$J1636&lt;=75),"66-75","ALL"))))))</f>
        <v>46-55</v>
      </c>
      <c r="J1636" t="str">
        <f>Table5[[#This Row],[Kid Home]]</f>
        <v>Yes</v>
      </c>
      <c r="K1636" t="str">
        <f>Table5[[#This Row],[TennHome]]</f>
        <v>Yes</v>
      </c>
    </row>
    <row r="1637" spans="1:11" ht="16.5" x14ac:dyDescent="0.3">
      <c r="A1637" s="4">
        <f>Table2[[#This Row],[MntWines]]</f>
        <v>5</v>
      </c>
      <c r="B1637" s="4">
        <f>Table2[[#This Row],[MntFruits]]</f>
        <v>1</v>
      </c>
      <c r="C1637" s="4">
        <f>Table2[[#This Row],[MntMeatProducts]]</f>
        <v>8</v>
      </c>
      <c r="D1637" s="4">
        <f>Table2[[#This Row],[MntFishProducts]]</f>
        <v>0</v>
      </c>
      <c r="E1637" s="4">
        <f>Table2[[#This Row],[MntSweetProducts]]</f>
        <v>0</v>
      </c>
      <c r="F1637" s="4">
        <f>Table2[[#This Row],[MntGoldProds]]</f>
        <v>1</v>
      </c>
      <c r="G1637" s="8">
        <f>Table5[[#This Row],[Age]]</f>
        <v>35</v>
      </c>
      <c r="H1637" s="2" t="s">
        <v>33</v>
      </c>
      <c r="I1637" s="16" t="str">
        <f>IF(AND(People!$J1637&gt;=16,People!$J1637&lt;=25),"16-25",IF(AND(People!$J1637&gt;=26,People!$J1637&lt;=35),"26-35",IF(AND(People!$J1637&gt;=36,People!$J1637&lt;=45),"36-45",IF(AND(People!$J1637&gt;=46,People!$J1637&lt;=55),"46-55",IF(AND(People!$J1637&gt;=56,People!$J1637&lt;=65),"56-65",IF(AND(People!$J1637&gt;=66,People!$J1637&lt;=75),"66-75","ALL"))))))</f>
        <v>26-35</v>
      </c>
      <c r="J1637" t="str">
        <f>Table5[[#This Row],[Kid Home]]</f>
        <v>Yes</v>
      </c>
      <c r="K1637" t="str">
        <f>Table5[[#This Row],[TennHome]]</f>
        <v>No</v>
      </c>
    </row>
    <row r="1638" spans="1:11" ht="16.5" x14ac:dyDescent="0.3">
      <c r="A1638" s="6">
        <f>Table2[[#This Row],[MntWines]]</f>
        <v>269</v>
      </c>
      <c r="B1638" s="6">
        <f>Table2[[#This Row],[MntFruits]]</f>
        <v>15</v>
      </c>
      <c r="C1638" s="6">
        <f>Table2[[#This Row],[MntMeatProducts]]</f>
        <v>69</v>
      </c>
      <c r="D1638" s="6">
        <f>Table2[[#This Row],[MntFishProducts]]</f>
        <v>15</v>
      </c>
      <c r="E1638" s="6">
        <f>Table2[[#This Row],[MntSweetProducts]]</f>
        <v>19</v>
      </c>
      <c r="F1638" s="6">
        <f>Table2[[#This Row],[MntGoldProds]]</f>
        <v>38</v>
      </c>
      <c r="G1638" s="8">
        <f>Table5[[#This Row],[Age]]</f>
        <v>65</v>
      </c>
      <c r="H1638" s="17" t="s">
        <v>35</v>
      </c>
      <c r="I1638" s="16" t="str">
        <f>IF(AND(People!$J1638&gt;=16,People!$J1638&lt;=25),"16-25",IF(AND(People!$J1638&gt;=26,People!$J1638&lt;=35),"26-35",IF(AND(People!$J1638&gt;=36,People!$J1638&lt;=45),"36-45",IF(AND(People!$J1638&gt;=46,People!$J1638&lt;=55),"46-55",IF(AND(People!$J1638&gt;=56,People!$J1638&lt;=65),"56-65",IF(AND(People!$J1638&gt;=66,People!$J1638&lt;=75),"66-75","ALL"))))))</f>
        <v>56-65</v>
      </c>
      <c r="J1638" t="str">
        <f>Table5[[#This Row],[Kid Home]]</f>
        <v>No</v>
      </c>
      <c r="K1638" t="str">
        <f>Table5[[#This Row],[TennHome]]</f>
        <v>Yes</v>
      </c>
    </row>
    <row r="1639" spans="1:11" ht="16.5" x14ac:dyDescent="0.3">
      <c r="A1639" s="4">
        <f>Table2[[#This Row],[MntWines]]</f>
        <v>629</v>
      </c>
      <c r="B1639" s="4">
        <f>Table2[[#This Row],[MntFruits]]</f>
        <v>0</v>
      </c>
      <c r="C1639" s="4">
        <f>Table2[[#This Row],[MntMeatProducts]]</f>
        <v>70</v>
      </c>
      <c r="D1639" s="4">
        <f>Table2[[#This Row],[MntFishProducts]]</f>
        <v>0</v>
      </c>
      <c r="E1639" s="4">
        <f>Table2[[#This Row],[MntSweetProducts]]</f>
        <v>0</v>
      </c>
      <c r="F1639" s="4">
        <f>Table2[[#This Row],[MntGoldProds]]</f>
        <v>35</v>
      </c>
      <c r="G1639" s="8">
        <f>Table5[[#This Row],[Age]]</f>
        <v>58</v>
      </c>
      <c r="H1639" s="2" t="s">
        <v>33</v>
      </c>
      <c r="I1639" s="16" t="str">
        <f>IF(AND(People!$J1639&gt;=16,People!$J1639&lt;=25),"16-25",IF(AND(People!$J1639&gt;=26,People!$J1639&lt;=35),"26-35",IF(AND(People!$J1639&gt;=36,People!$J1639&lt;=45),"36-45",IF(AND(People!$J1639&gt;=46,People!$J1639&lt;=55),"46-55",IF(AND(People!$J1639&gt;=56,People!$J1639&lt;=65),"56-65",IF(AND(People!$J1639&gt;=66,People!$J1639&lt;=75),"66-75","ALL"))))))</f>
        <v>56-65</v>
      </c>
      <c r="J1639" t="str">
        <f>Table5[[#This Row],[Kid Home]]</f>
        <v>No</v>
      </c>
      <c r="K1639" t="str">
        <f>Table5[[#This Row],[TennHome]]</f>
        <v>Yes</v>
      </c>
    </row>
    <row r="1640" spans="1:11" ht="16.5" x14ac:dyDescent="0.3">
      <c r="A1640" s="6">
        <f>Table2[[#This Row],[MntWines]]</f>
        <v>443</v>
      </c>
      <c r="B1640" s="6">
        <f>Table2[[#This Row],[MntFruits]]</f>
        <v>5</v>
      </c>
      <c r="C1640" s="6">
        <f>Table2[[#This Row],[MntMeatProducts]]</f>
        <v>71</v>
      </c>
      <c r="D1640" s="6">
        <f>Table2[[#This Row],[MntFishProducts]]</f>
        <v>21</v>
      </c>
      <c r="E1640" s="6">
        <f>Table2[[#This Row],[MntSweetProducts]]</f>
        <v>16</v>
      </c>
      <c r="F1640" s="6">
        <f>Table2[[#This Row],[MntGoldProds]]</f>
        <v>82</v>
      </c>
      <c r="G1640" s="8">
        <f>Table5[[#This Row],[Age]]</f>
        <v>59</v>
      </c>
      <c r="H1640" s="17" t="s">
        <v>33</v>
      </c>
      <c r="I1640" s="16" t="str">
        <f>IF(AND(People!$J1640&gt;=16,People!$J1640&lt;=25),"16-25",IF(AND(People!$J1640&gt;=26,People!$J1640&lt;=35),"26-35",IF(AND(People!$J1640&gt;=36,People!$J1640&lt;=45),"36-45",IF(AND(People!$J1640&gt;=46,People!$J1640&lt;=55),"46-55",IF(AND(People!$J1640&gt;=56,People!$J1640&lt;=65),"56-65",IF(AND(People!$J1640&gt;=66,People!$J1640&lt;=75),"66-75","ALL"))))))</f>
        <v>56-65</v>
      </c>
      <c r="J1640" t="str">
        <f>Table5[[#This Row],[Kid Home]]</f>
        <v>No</v>
      </c>
      <c r="K1640" t="str">
        <f>Table5[[#This Row],[TennHome]]</f>
        <v>Yes</v>
      </c>
    </row>
    <row r="1641" spans="1:11" ht="16.5" x14ac:dyDescent="0.3">
      <c r="A1641" s="4">
        <f>Table2[[#This Row],[MntWines]]</f>
        <v>217</v>
      </c>
      <c r="B1641" s="4">
        <f>Table2[[#This Row],[MntFruits]]</f>
        <v>77</v>
      </c>
      <c r="C1641" s="4">
        <f>Table2[[#This Row],[MntMeatProducts]]</f>
        <v>373</v>
      </c>
      <c r="D1641" s="4">
        <f>Table2[[#This Row],[MntFishProducts]]</f>
        <v>111</v>
      </c>
      <c r="E1641" s="4">
        <f>Table2[[#This Row],[MntSweetProducts]]</f>
        <v>23</v>
      </c>
      <c r="F1641" s="4">
        <f>Table2[[#This Row],[MntGoldProds]]</f>
        <v>93</v>
      </c>
      <c r="G1641" s="8">
        <f>Table5[[#This Row],[Age]]</f>
        <v>68</v>
      </c>
      <c r="H1641" s="2" t="s">
        <v>31</v>
      </c>
      <c r="I1641" s="16" t="str">
        <f>IF(AND(People!$J1641&gt;=16,People!$J1641&lt;=25),"16-25",IF(AND(People!$J1641&gt;=26,People!$J1641&lt;=35),"26-35",IF(AND(People!$J1641&gt;=36,People!$J1641&lt;=45),"36-45",IF(AND(People!$J1641&gt;=46,People!$J1641&lt;=55),"46-55",IF(AND(People!$J1641&gt;=56,People!$J1641&lt;=65),"56-65",IF(AND(People!$J1641&gt;=66,People!$J1641&lt;=75),"66-75","ALL"))))))</f>
        <v>66-75</v>
      </c>
      <c r="J1641" t="str">
        <f>Table5[[#This Row],[Kid Home]]</f>
        <v>No</v>
      </c>
      <c r="K1641" t="str">
        <f>Table5[[#This Row],[TennHome]]</f>
        <v>No</v>
      </c>
    </row>
    <row r="1642" spans="1:11" ht="16.5" x14ac:dyDescent="0.3">
      <c r="A1642" s="6">
        <f>Table2[[#This Row],[MntWines]]</f>
        <v>24</v>
      </c>
      <c r="B1642" s="6">
        <f>Table2[[#This Row],[MntFruits]]</f>
        <v>1</v>
      </c>
      <c r="C1642" s="6">
        <f>Table2[[#This Row],[MntMeatProducts]]</f>
        <v>10</v>
      </c>
      <c r="D1642" s="6">
        <f>Table2[[#This Row],[MntFishProducts]]</f>
        <v>2</v>
      </c>
      <c r="E1642" s="6">
        <f>Table2[[#This Row],[MntSweetProducts]]</f>
        <v>0</v>
      </c>
      <c r="F1642" s="6">
        <f>Table2[[#This Row],[MntGoldProds]]</f>
        <v>4</v>
      </c>
      <c r="G1642" s="8">
        <f>Table5[[#This Row],[Age]]</f>
        <v>45</v>
      </c>
      <c r="H1642" s="17" t="s">
        <v>31</v>
      </c>
      <c r="I1642" s="16" t="str">
        <f>IF(AND(People!$J1642&gt;=16,People!$J1642&lt;=25),"16-25",IF(AND(People!$J1642&gt;=26,People!$J1642&lt;=35),"26-35",IF(AND(People!$J1642&gt;=36,People!$J1642&lt;=45),"36-45",IF(AND(People!$J1642&gt;=46,People!$J1642&lt;=55),"46-55",IF(AND(People!$J1642&gt;=56,People!$J1642&lt;=65),"56-65",IF(AND(People!$J1642&gt;=66,People!$J1642&lt;=75),"66-75","ALL"))))))</f>
        <v>36-45</v>
      </c>
      <c r="J1642" t="str">
        <f>Table5[[#This Row],[Kid Home]]</f>
        <v>Yes</v>
      </c>
      <c r="K1642" t="str">
        <f>Table5[[#This Row],[TennHome]]</f>
        <v>Yes</v>
      </c>
    </row>
    <row r="1643" spans="1:11" ht="16.5" x14ac:dyDescent="0.3">
      <c r="A1643" s="4">
        <f>Table2[[#This Row],[MntWines]]</f>
        <v>9</v>
      </c>
      <c r="B1643" s="4">
        <f>Table2[[#This Row],[MntFruits]]</f>
        <v>1</v>
      </c>
      <c r="C1643" s="4">
        <f>Table2[[#This Row],[MntMeatProducts]]</f>
        <v>5</v>
      </c>
      <c r="D1643" s="4">
        <f>Table2[[#This Row],[MntFishProducts]]</f>
        <v>4</v>
      </c>
      <c r="E1643" s="4">
        <f>Table2[[#This Row],[MntSweetProducts]]</f>
        <v>5</v>
      </c>
      <c r="F1643" s="4">
        <f>Table2[[#This Row],[MntGoldProds]]</f>
        <v>7</v>
      </c>
      <c r="G1643" s="8">
        <f>Table5[[#This Row],[Age]]</f>
        <v>37</v>
      </c>
      <c r="H1643" s="2" t="s">
        <v>35</v>
      </c>
      <c r="I1643" s="16" t="str">
        <f>IF(AND(People!$J1643&gt;=16,People!$J1643&lt;=25),"16-25",IF(AND(People!$J1643&gt;=26,People!$J1643&lt;=35),"26-35",IF(AND(People!$J1643&gt;=36,People!$J1643&lt;=45),"36-45",IF(AND(People!$J1643&gt;=46,People!$J1643&lt;=55),"46-55",IF(AND(People!$J1643&gt;=56,People!$J1643&lt;=65),"56-65",IF(AND(People!$J1643&gt;=66,People!$J1643&lt;=75),"66-75","ALL"))))))</f>
        <v>36-45</v>
      </c>
      <c r="J1643" t="str">
        <f>Table5[[#This Row],[Kid Home]]</f>
        <v>Yes</v>
      </c>
      <c r="K1643" t="str">
        <f>Table5[[#This Row],[TennHome]]</f>
        <v>No</v>
      </c>
    </row>
    <row r="1644" spans="1:11" ht="16.5" x14ac:dyDescent="0.3">
      <c r="A1644" s="6">
        <f>Table2[[#This Row],[MntWines]]</f>
        <v>8</v>
      </c>
      <c r="B1644" s="6">
        <f>Table2[[#This Row],[MntFruits]]</f>
        <v>0</v>
      </c>
      <c r="C1644" s="6">
        <f>Table2[[#This Row],[MntMeatProducts]]</f>
        <v>14</v>
      </c>
      <c r="D1644" s="6">
        <f>Table2[[#This Row],[MntFishProducts]]</f>
        <v>2</v>
      </c>
      <c r="E1644" s="6">
        <f>Table2[[#This Row],[MntSweetProducts]]</f>
        <v>3</v>
      </c>
      <c r="F1644" s="6">
        <f>Table2[[#This Row],[MntGoldProds]]</f>
        <v>7</v>
      </c>
      <c r="G1644" s="8">
        <f>Table5[[#This Row],[Age]]</f>
        <v>45</v>
      </c>
      <c r="H1644" s="17" t="s">
        <v>31</v>
      </c>
      <c r="I1644" s="16" t="str">
        <f>IF(AND(People!$J1644&gt;=16,People!$J1644&lt;=25),"16-25",IF(AND(People!$J1644&gt;=26,People!$J1644&lt;=35),"26-35",IF(AND(People!$J1644&gt;=36,People!$J1644&lt;=45),"36-45",IF(AND(People!$J1644&gt;=46,People!$J1644&lt;=55),"46-55",IF(AND(People!$J1644&gt;=56,People!$J1644&lt;=65),"56-65",IF(AND(People!$J1644&gt;=66,People!$J1644&lt;=75),"66-75","ALL"))))))</f>
        <v>36-45</v>
      </c>
      <c r="J1644" t="str">
        <f>Table5[[#This Row],[Kid Home]]</f>
        <v>Yes</v>
      </c>
      <c r="K1644" t="str">
        <f>Table5[[#This Row],[TennHome]]</f>
        <v>Yes</v>
      </c>
    </row>
    <row r="1645" spans="1:11" ht="16.5" x14ac:dyDescent="0.3">
      <c r="A1645" s="4">
        <f>Table2[[#This Row],[MntWines]]</f>
        <v>1459</v>
      </c>
      <c r="B1645" s="4">
        <f>Table2[[#This Row],[MntFruits]]</f>
        <v>0</v>
      </c>
      <c r="C1645" s="4">
        <f>Table2[[#This Row],[MntMeatProducts]]</f>
        <v>61</v>
      </c>
      <c r="D1645" s="4">
        <f>Table2[[#This Row],[MntFishProducts]]</f>
        <v>0</v>
      </c>
      <c r="E1645" s="4">
        <f>Table2[[#This Row],[MntSweetProducts]]</f>
        <v>15</v>
      </c>
      <c r="F1645" s="4">
        <f>Table2[[#This Row],[MntGoldProds]]</f>
        <v>215</v>
      </c>
      <c r="G1645" s="8">
        <f>Table5[[#This Row],[Age]]</f>
        <v>49</v>
      </c>
      <c r="H1645" s="2" t="s">
        <v>31</v>
      </c>
      <c r="I1645" s="16" t="str">
        <f>IF(AND(People!$J1645&gt;=16,People!$J1645&lt;=25),"16-25",IF(AND(People!$J1645&gt;=26,People!$J1645&lt;=35),"26-35",IF(AND(People!$J1645&gt;=36,People!$J1645&lt;=45),"36-45",IF(AND(People!$J1645&gt;=46,People!$J1645&lt;=55),"46-55",IF(AND(People!$J1645&gt;=56,People!$J1645&lt;=65),"56-65",IF(AND(People!$J1645&gt;=66,People!$J1645&lt;=75),"66-75","ALL"))))))</f>
        <v>46-55</v>
      </c>
      <c r="J1645" t="str">
        <f>Table5[[#This Row],[Kid Home]]</f>
        <v>No</v>
      </c>
      <c r="K1645" t="str">
        <f>Table5[[#This Row],[TennHome]]</f>
        <v>Yes</v>
      </c>
    </row>
    <row r="1646" spans="1:11" ht="16.5" x14ac:dyDescent="0.3">
      <c r="A1646" s="6">
        <f>Table2[[#This Row],[MntWines]]</f>
        <v>230</v>
      </c>
      <c r="B1646" s="6">
        <f>Table2[[#This Row],[MntFruits]]</f>
        <v>48</v>
      </c>
      <c r="C1646" s="6">
        <f>Table2[[#This Row],[MntMeatProducts]]</f>
        <v>214</v>
      </c>
      <c r="D1646" s="6">
        <f>Table2[[#This Row],[MntFishProducts]]</f>
        <v>13</v>
      </c>
      <c r="E1646" s="6">
        <f>Table2[[#This Row],[MntSweetProducts]]</f>
        <v>32</v>
      </c>
      <c r="F1646" s="6">
        <f>Table2[[#This Row],[MntGoldProds]]</f>
        <v>75</v>
      </c>
      <c r="G1646" s="8">
        <f>Table5[[#This Row],[Age]]</f>
        <v>31</v>
      </c>
      <c r="H1646" s="17" t="s">
        <v>31</v>
      </c>
      <c r="I1646" s="16" t="str">
        <f>IF(AND(People!$J1646&gt;=16,People!$J1646&lt;=25),"16-25",IF(AND(People!$J1646&gt;=26,People!$J1646&lt;=35),"26-35",IF(AND(People!$J1646&gt;=36,People!$J1646&lt;=45),"36-45",IF(AND(People!$J1646&gt;=46,People!$J1646&lt;=55),"46-55",IF(AND(People!$J1646&gt;=56,People!$J1646&lt;=65),"56-65",IF(AND(People!$J1646&gt;=66,People!$J1646&lt;=75),"66-75","ALL"))))))</f>
        <v>26-35</v>
      </c>
      <c r="J1646" t="str">
        <f>Table5[[#This Row],[Kid Home]]</f>
        <v>Yes</v>
      </c>
      <c r="K1646" t="str">
        <f>Table5[[#This Row],[TennHome]]</f>
        <v>Yes</v>
      </c>
    </row>
    <row r="1647" spans="1:11" ht="16.5" x14ac:dyDescent="0.3">
      <c r="A1647" s="4">
        <f>Table2[[#This Row],[MntWines]]</f>
        <v>1</v>
      </c>
      <c r="B1647" s="4">
        <f>Table2[[#This Row],[MntFruits]]</f>
        <v>3</v>
      </c>
      <c r="C1647" s="4">
        <f>Table2[[#This Row],[MntMeatProducts]]</f>
        <v>6</v>
      </c>
      <c r="D1647" s="4">
        <f>Table2[[#This Row],[MntFishProducts]]</f>
        <v>10</v>
      </c>
      <c r="E1647" s="4">
        <f>Table2[[#This Row],[MntSweetProducts]]</f>
        <v>0</v>
      </c>
      <c r="F1647" s="4">
        <f>Table2[[#This Row],[MntGoldProds]]</f>
        <v>9</v>
      </c>
      <c r="G1647" s="8">
        <f>Table5[[#This Row],[Age]]</f>
        <v>34</v>
      </c>
      <c r="H1647" s="2" t="s">
        <v>35</v>
      </c>
      <c r="I1647" s="16" t="str">
        <f>IF(AND(People!$J1647&gt;=16,People!$J1647&lt;=25),"16-25",IF(AND(People!$J1647&gt;=26,People!$J1647&lt;=35),"26-35",IF(AND(People!$J1647&gt;=36,People!$J1647&lt;=45),"36-45",IF(AND(People!$J1647&gt;=46,People!$J1647&lt;=55),"46-55",IF(AND(People!$J1647&gt;=56,People!$J1647&lt;=65),"56-65",IF(AND(People!$J1647&gt;=66,People!$J1647&lt;=75),"66-75","ALL"))))))</f>
        <v>26-35</v>
      </c>
      <c r="J1647" t="str">
        <f>Table5[[#This Row],[Kid Home]]</f>
        <v>Yes</v>
      </c>
      <c r="K1647" t="str">
        <f>Table5[[#This Row],[TennHome]]</f>
        <v>No</v>
      </c>
    </row>
    <row r="1648" spans="1:11" ht="16.5" x14ac:dyDescent="0.3">
      <c r="A1648" s="6">
        <f>Table2[[#This Row],[MntWines]]</f>
        <v>340</v>
      </c>
      <c r="B1648" s="6">
        <f>Table2[[#This Row],[MntFruits]]</f>
        <v>21</v>
      </c>
      <c r="C1648" s="6">
        <f>Table2[[#This Row],[MntMeatProducts]]</f>
        <v>134</v>
      </c>
      <c r="D1648" s="6">
        <f>Table2[[#This Row],[MntFishProducts]]</f>
        <v>258</v>
      </c>
      <c r="E1648" s="6">
        <f>Table2[[#This Row],[MntSweetProducts]]</f>
        <v>14</v>
      </c>
      <c r="F1648" s="6">
        <f>Table2[[#This Row],[MntGoldProds]]</f>
        <v>56</v>
      </c>
      <c r="G1648" s="8">
        <f>Table5[[#This Row],[Age]]</f>
        <v>33</v>
      </c>
      <c r="H1648" s="17" t="s">
        <v>33</v>
      </c>
      <c r="I1648" s="16" t="str">
        <f>IF(AND(People!$J1648&gt;=16,People!$J1648&lt;=25),"16-25",IF(AND(People!$J1648&gt;=26,People!$J1648&lt;=35),"26-35",IF(AND(People!$J1648&gt;=36,People!$J1648&lt;=45),"36-45",IF(AND(People!$J1648&gt;=46,People!$J1648&lt;=55),"46-55",IF(AND(People!$J1648&gt;=56,People!$J1648&lt;=65),"56-65",IF(AND(People!$J1648&gt;=66,People!$J1648&lt;=75),"66-75","ALL"))))))</f>
        <v>26-35</v>
      </c>
      <c r="J1648" t="str">
        <f>Table5[[#This Row],[Kid Home]]</f>
        <v>Yes</v>
      </c>
      <c r="K1648" t="str">
        <f>Table5[[#This Row],[TennHome]]</f>
        <v>No</v>
      </c>
    </row>
    <row r="1649" spans="1:11" ht="16.5" x14ac:dyDescent="0.3">
      <c r="A1649" s="4">
        <f>Table2[[#This Row],[MntWines]]</f>
        <v>7</v>
      </c>
      <c r="B1649" s="4">
        <f>Table2[[#This Row],[MntFruits]]</f>
        <v>1</v>
      </c>
      <c r="C1649" s="4">
        <f>Table2[[#This Row],[MntMeatProducts]]</f>
        <v>6</v>
      </c>
      <c r="D1649" s="4">
        <f>Table2[[#This Row],[MntFishProducts]]</f>
        <v>0</v>
      </c>
      <c r="E1649" s="4">
        <f>Table2[[#This Row],[MntSweetProducts]]</f>
        <v>3</v>
      </c>
      <c r="F1649" s="4">
        <f>Table2[[#This Row],[MntGoldProds]]</f>
        <v>3</v>
      </c>
      <c r="G1649" s="8">
        <f>Table5[[#This Row],[Age]]</f>
        <v>53</v>
      </c>
      <c r="H1649" s="2" t="s">
        <v>30</v>
      </c>
      <c r="I1649" s="16" t="str">
        <f>IF(AND(People!$J1649&gt;=16,People!$J1649&lt;=25),"16-25",IF(AND(People!$J1649&gt;=26,People!$J1649&lt;=35),"26-35",IF(AND(People!$J1649&gt;=36,People!$J1649&lt;=45),"36-45",IF(AND(People!$J1649&gt;=46,People!$J1649&lt;=55),"46-55",IF(AND(People!$J1649&gt;=56,People!$J1649&lt;=65),"56-65",IF(AND(People!$J1649&gt;=66,People!$J1649&lt;=75),"66-75","ALL"))))))</f>
        <v>46-55</v>
      </c>
      <c r="J1649" t="str">
        <f>Table5[[#This Row],[Kid Home]]</f>
        <v>No</v>
      </c>
      <c r="K1649" t="str">
        <f>Table5[[#This Row],[TennHome]]</f>
        <v>No</v>
      </c>
    </row>
    <row r="1650" spans="1:11" ht="16.5" x14ac:dyDescent="0.3">
      <c r="A1650" s="6">
        <f>Table2[[#This Row],[MntWines]]</f>
        <v>298</v>
      </c>
      <c r="B1650" s="6">
        <f>Table2[[#This Row],[MntFruits]]</f>
        <v>7</v>
      </c>
      <c r="C1650" s="6">
        <f>Table2[[#This Row],[MntMeatProducts]]</f>
        <v>68</v>
      </c>
      <c r="D1650" s="6">
        <f>Table2[[#This Row],[MntFishProducts]]</f>
        <v>4</v>
      </c>
      <c r="E1650" s="6">
        <f>Table2[[#This Row],[MntSweetProducts]]</f>
        <v>0</v>
      </c>
      <c r="F1650" s="6">
        <f>Table2[[#This Row],[MntGoldProds]]</f>
        <v>19</v>
      </c>
      <c r="G1650" s="8">
        <f>Table5[[#This Row],[Age]]</f>
        <v>39</v>
      </c>
      <c r="H1650" s="17" t="s">
        <v>35</v>
      </c>
      <c r="I1650" s="16" t="str">
        <f>IF(AND(People!$J1650&gt;=16,People!$J1650&lt;=25),"16-25",IF(AND(People!$J1650&gt;=26,People!$J1650&lt;=35),"26-35",IF(AND(People!$J1650&gt;=36,People!$J1650&lt;=45),"36-45",IF(AND(People!$J1650&gt;=46,People!$J1650&lt;=55),"46-55",IF(AND(People!$J1650&gt;=56,People!$J1650&lt;=65),"56-65",IF(AND(People!$J1650&gt;=66,People!$J1650&lt;=75),"66-75","ALL"))))))</f>
        <v>36-45</v>
      </c>
      <c r="J1650" t="str">
        <f>Table5[[#This Row],[Kid Home]]</f>
        <v>No</v>
      </c>
      <c r="K1650" t="str">
        <f>Table5[[#This Row],[TennHome]]</f>
        <v>Yes</v>
      </c>
    </row>
    <row r="1651" spans="1:11" ht="16.5" x14ac:dyDescent="0.3">
      <c r="A1651" s="4">
        <f>Table2[[#This Row],[MntWines]]</f>
        <v>479</v>
      </c>
      <c r="B1651" s="4">
        <f>Table2[[#This Row],[MntFruits]]</f>
        <v>35</v>
      </c>
      <c r="C1651" s="4">
        <f>Table2[[#This Row],[MntMeatProducts]]</f>
        <v>179</v>
      </c>
      <c r="D1651" s="4">
        <f>Table2[[#This Row],[MntFishProducts]]</f>
        <v>28</v>
      </c>
      <c r="E1651" s="4">
        <f>Table2[[#This Row],[MntSweetProducts]]</f>
        <v>7</v>
      </c>
      <c r="F1651" s="4">
        <f>Table2[[#This Row],[MntGoldProds]]</f>
        <v>85</v>
      </c>
      <c r="G1651" s="8">
        <f>Table5[[#This Row],[Age]]</f>
        <v>33</v>
      </c>
      <c r="H1651" s="2" t="s">
        <v>38</v>
      </c>
      <c r="I1651" s="16" t="str">
        <f>IF(AND(People!$J1651&gt;=16,People!$J1651&lt;=25),"16-25",IF(AND(People!$J1651&gt;=26,People!$J1651&lt;=35),"26-35",IF(AND(People!$J1651&gt;=36,People!$J1651&lt;=45),"36-45",IF(AND(People!$J1651&gt;=46,People!$J1651&lt;=55),"46-55",IF(AND(People!$J1651&gt;=56,People!$J1651&lt;=65),"56-65",IF(AND(People!$J1651&gt;=66,People!$J1651&lt;=75),"66-75","ALL"))))))</f>
        <v>26-35</v>
      </c>
      <c r="J1651" t="str">
        <f>Table5[[#This Row],[Kid Home]]</f>
        <v>No</v>
      </c>
      <c r="K1651" t="str">
        <f>Table5[[#This Row],[TennHome]]</f>
        <v>No</v>
      </c>
    </row>
    <row r="1652" spans="1:11" ht="16.5" x14ac:dyDescent="0.3">
      <c r="A1652" s="6">
        <f>Table2[[#This Row],[MntWines]]</f>
        <v>267</v>
      </c>
      <c r="B1652" s="6">
        <f>Table2[[#This Row],[MntFruits]]</f>
        <v>140</v>
      </c>
      <c r="C1652" s="6">
        <f>Table2[[#This Row],[MntMeatProducts]]</f>
        <v>599</v>
      </c>
      <c r="D1652" s="6">
        <f>Table2[[#This Row],[MntFishProducts]]</f>
        <v>34</v>
      </c>
      <c r="E1652" s="6">
        <f>Table2[[#This Row],[MntSweetProducts]]</f>
        <v>12</v>
      </c>
      <c r="F1652" s="6">
        <f>Table2[[#This Row],[MntGoldProds]]</f>
        <v>127</v>
      </c>
      <c r="G1652" s="8">
        <f>Table5[[#This Row],[Age]]</f>
        <v>46</v>
      </c>
      <c r="H1652" s="17" t="s">
        <v>33</v>
      </c>
      <c r="I1652" s="16" t="str">
        <f>IF(AND(People!$J1652&gt;=16,People!$J1652&lt;=25),"16-25",IF(AND(People!$J1652&gt;=26,People!$J1652&lt;=35),"26-35",IF(AND(People!$J1652&gt;=36,People!$J1652&lt;=45),"36-45",IF(AND(People!$J1652&gt;=46,People!$J1652&lt;=55),"46-55",IF(AND(People!$J1652&gt;=56,People!$J1652&lt;=65),"56-65",IF(AND(People!$J1652&gt;=66,People!$J1652&lt;=75),"66-75","ALL"))))))</f>
        <v>46-55</v>
      </c>
      <c r="J1652" t="str">
        <f>Table5[[#This Row],[Kid Home]]</f>
        <v>No</v>
      </c>
      <c r="K1652" t="str">
        <f>Table5[[#This Row],[TennHome]]</f>
        <v>No</v>
      </c>
    </row>
    <row r="1653" spans="1:11" ht="16.5" x14ac:dyDescent="0.3">
      <c r="A1653" s="4">
        <f>Table2[[#This Row],[MntWines]]</f>
        <v>67</v>
      </c>
      <c r="B1653" s="4">
        <f>Table2[[#This Row],[MntFruits]]</f>
        <v>4</v>
      </c>
      <c r="C1653" s="4">
        <f>Table2[[#This Row],[MntMeatProducts]]</f>
        <v>32</v>
      </c>
      <c r="D1653" s="4">
        <f>Table2[[#This Row],[MntFishProducts]]</f>
        <v>17</v>
      </c>
      <c r="E1653" s="4">
        <f>Table2[[#This Row],[MntSweetProducts]]</f>
        <v>2</v>
      </c>
      <c r="F1653" s="4">
        <f>Table2[[#This Row],[MntGoldProds]]</f>
        <v>16</v>
      </c>
      <c r="G1653" s="8">
        <f>Table5[[#This Row],[Age]]</f>
        <v>64</v>
      </c>
      <c r="H1653" s="2" t="s">
        <v>30</v>
      </c>
      <c r="I1653" s="16" t="str">
        <f>IF(AND(People!$J1653&gt;=16,People!$J1653&lt;=25),"16-25",IF(AND(People!$J1653&gt;=26,People!$J1653&lt;=35),"26-35",IF(AND(People!$J1653&gt;=36,People!$J1653&lt;=45),"36-45",IF(AND(People!$J1653&gt;=46,People!$J1653&lt;=55),"46-55",IF(AND(People!$J1653&gt;=56,People!$J1653&lt;=65),"56-65",IF(AND(People!$J1653&gt;=66,People!$J1653&lt;=75),"66-75","ALL"))))))</f>
        <v>56-65</v>
      </c>
      <c r="J1653" t="str">
        <f>Table5[[#This Row],[Kid Home]]</f>
        <v>Yes</v>
      </c>
      <c r="K1653" t="str">
        <f>Table5[[#This Row],[TennHome]]</f>
        <v>Yes</v>
      </c>
    </row>
    <row r="1654" spans="1:11" ht="16.5" x14ac:dyDescent="0.3">
      <c r="A1654" s="6">
        <f>Table2[[#This Row],[MntWines]]</f>
        <v>3</v>
      </c>
      <c r="B1654" s="6">
        <f>Table2[[#This Row],[MntFruits]]</f>
        <v>1</v>
      </c>
      <c r="C1654" s="6">
        <f>Table2[[#This Row],[MntMeatProducts]]</f>
        <v>8</v>
      </c>
      <c r="D1654" s="6">
        <f>Table2[[#This Row],[MntFishProducts]]</f>
        <v>23</v>
      </c>
      <c r="E1654" s="6">
        <f>Table2[[#This Row],[MntSweetProducts]]</f>
        <v>2</v>
      </c>
      <c r="F1654" s="6">
        <f>Table2[[#This Row],[MntGoldProds]]</f>
        <v>18</v>
      </c>
      <c r="G1654" s="8">
        <f>Table5[[#This Row],[Age]]</f>
        <v>32</v>
      </c>
      <c r="H1654" s="17" t="s">
        <v>38</v>
      </c>
      <c r="I1654" s="16" t="str">
        <f>IF(AND(People!$J1654&gt;=16,People!$J1654&lt;=25),"16-25",IF(AND(People!$J1654&gt;=26,People!$J1654&lt;=35),"26-35",IF(AND(People!$J1654&gt;=36,People!$J1654&lt;=45),"36-45",IF(AND(People!$J1654&gt;=46,People!$J1654&lt;=55),"46-55",IF(AND(People!$J1654&gt;=56,People!$J1654&lt;=65),"56-65",IF(AND(People!$J1654&gt;=66,People!$J1654&lt;=75),"66-75","ALL"))))))</f>
        <v>26-35</v>
      </c>
      <c r="J1654" t="str">
        <f>Table5[[#This Row],[Kid Home]]</f>
        <v>Yes</v>
      </c>
      <c r="K1654" t="str">
        <f>Table5[[#This Row],[TennHome]]</f>
        <v>No</v>
      </c>
    </row>
    <row r="1655" spans="1:11" ht="16.5" x14ac:dyDescent="0.3">
      <c r="A1655" s="4">
        <f>Table2[[#This Row],[MntWines]]</f>
        <v>980</v>
      </c>
      <c r="B1655" s="4">
        <f>Table2[[#This Row],[MntFruits]]</f>
        <v>37</v>
      </c>
      <c r="C1655" s="4">
        <f>Table2[[#This Row],[MntMeatProducts]]</f>
        <v>265</v>
      </c>
      <c r="D1655" s="4">
        <f>Table2[[#This Row],[MntFishProducts]]</f>
        <v>35</v>
      </c>
      <c r="E1655" s="4">
        <f>Table2[[#This Row],[MntSweetProducts]]</f>
        <v>163</v>
      </c>
      <c r="F1655" s="4">
        <f>Table2[[#This Row],[MntGoldProds]]</f>
        <v>31</v>
      </c>
      <c r="G1655" s="8">
        <f>Table5[[#This Row],[Age]]</f>
        <v>51</v>
      </c>
      <c r="H1655" s="2" t="s">
        <v>31</v>
      </c>
      <c r="I1655" s="16" t="str">
        <f>IF(AND(People!$J1655&gt;=16,People!$J1655&lt;=25),"16-25",IF(AND(People!$J1655&gt;=26,People!$J1655&lt;=35),"26-35",IF(AND(People!$J1655&gt;=36,People!$J1655&lt;=45),"36-45",IF(AND(People!$J1655&gt;=46,People!$J1655&lt;=55),"46-55",IF(AND(People!$J1655&gt;=56,People!$J1655&lt;=65),"56-65",IF(AND(People!$J1655&gt;=66,People!$J1655&lt;=75),"66-75","ALL"))))))</f>
        <v>46-55</v>
      </c>
      <c r="J1655" t="str">
        <f>Table5[[#This Row],[Kid Home]]</f>
        <v>No</v>
      </c>
      <c r="K1655" t="str">
        <f>Table5[[#This Row],[TennHome]]</f>
        <v>No</v>
      </c>
    </row>
    <row r="1656" spans="1:11" ht="16.5" x14ac:dyDescent="0.3">
      <c r="A1656" s="6">
        <f>Table2[[#This Row],[MntWines]]</f>
        <v>50</v>
      </c>
      <c r="B1656" s="6">
        <f>Table2[[#This Row],[MntFruits]]</f>
        <v>4</v>
      </c>
      <c r="C1656" s="6">
        <f>Table2[[#This Row],[MntMeatProducts]]</f>
        <v>28</v>
      </c>
      <c r="D1656" s="6">
        <f>Table2[[#This Row],[MntFishProducts]]</f>
        <v>6</v>
      </c>
      <c r="E1656" s="6">
        <f>Table2[[#This Row],[MntSweetProducts]]</f>
        <v>3</v>
      </c>
      <c r="F1656" s="6">
        <f>Table2[[#This Row],[MntGoldProds]]</f>
        <v>26</v>
      </c>
      <c r="G1656" s="8">
        <f>Table5[[#This Row],[Age]]</f>
        <v>49</v>
      </c>
      <c r="H1656" s="17" t="s">
        <v>38</v>
      </c>
      <c r="I1656" s="16" t="str">
        <f>IF(AND(People!$J1656&gt;=16,People!$J1656&lt;=25),"16-25",IF(AND(People!$J1656&gt;=26,People!$J1656&lt;=35),"26-35",IF(AND(People!$J1656&gt;=36,People!$J1656&lt;=45),"36-45",IF(AND(People!$J1656&gt;=46,People!$J1656&lt;=55),"46-55",IF(AND(People!$J1656&gt;=56,People!$J1656&lt;=65),"56-65",IF(AND(People!$J1656&gt;=66,People!$J1656&lt;=75),"66-75","ALL"))))))</f>
        <v>46-55</v>
      </c>
      <c r="J1656" t="str">
        <f>Table5[[#This Row],[Kid Home]]</f>
        <v>Yes</v>
      </c>
      <c r="K1656" t="str">
        <f>Table5[[#This Row],[TennHome]]</f>
        <v>Yes</v>
      </c>
    </row>
    <row r="1657" spans="1:11" ht="16.5" x14ac:dyDescent="0.3">
      <c r="A1657" s="4">
        <f>Table2[[#This Row],[MntWines]]</f>
        <v>1</v>
      </c>
      <c r="B1657" s="4">
        <f>Table2[[#This Row],[MntFruits]]</f>
        <v>0</v>
      </c>
      <c r="C1657" s="4">
        <f>Table2[[#This Row],[MntMeatProducts]]</f>
        <v>1725</v>
      </c>
      <c r="D1657" s="4">
        <f>Table2[[#This Row],[MntFishProducts]]</f>
        <v>2</v>
      </c>
      <c r="E1657" s="4">
        <f>Table2[[#This Row],[MntSweetProducts]]</f>
        <v>1</v>
      </c>
      <c r="F1657" s="4">
        <f>Table2[[#This Row],[MntGoldProds]]</f>
        <v>1</v>
      </c>
      <c r="G1657" s="8">
        <f>Table5[[#This Row],[Age]]</f>
        <v>36</v>
      </c>
      <c r="H1657" s="2" t="s">
        <v>30</v>
      </c>
      <c r="I1657" s="16" t="str">
        <f>IF(AND(People!$J1657&gt;=16,People!$J1657&lt;=25),"16-25",IF(AND(People!$J1657&gt;=26,People!$J1657&lt;=35),"26-35",IF(AND(People!$J1657&gt;=36,People!$J1657&lt;=45),"36-45",IF(AND(People!$J1657&gt;=46,People!$J1657&lt;=55),"46-55",IF(AND(People!$J1657&gt;=56,People!$J1657&lt;=65),"56-65",IF(AND(People!$J1657&gt;=66,People!$J1657&lt;=75),"66-75","ALL"))))))</f>
        <v>36-45</v>
      </c>
      <c r="J1657" t="str">
        <f>Table5[[#This Row],[Kid Home]]</f>
        <v>No</v>
      </c>
      <c r="K1657" t="str">
        <f>Table5[[#This Row],[TennHome]]</f>
        <v>No</v>
      </c>
    </row>
    <row r="1658" spans="1:11" ht="16.5" x14ac:dyDescent="0.3">
      <c r="A1658" s="6">
        <f>Table2[[#This Row],[MntWines]]</f>
        <v>19</v>
      </c>
      <c r="B1658" s="6">
        <f>Table2[[#This Row],[MntFruits]]</f>
        <v>0</v>
      </c>
      <c r="C1658" s="6">
        <f>Table2[[#This Row],[MntMeatProducts]]</f>
        <v>5</v>
      </c>
      <c r="D1658" s="6">
        <f>Table2[[#This Row],[MntFishProducts]]</f>
        <v>0</v>
      </c>
      <c r="E1658" s="6">
        <f>Table2[[#This Row],[MntSweetProducts]]</f>
        <v>0</v>
      </c>
      <c r="F1658" s="6">
        <f>Table2[[#This Row],[MntGoldProds]]</f>
        <v>8</v>
      </c>
      <c r="G1658" s="8">
        <f>Table5[[#This Row],[Age]]</f>
        <v>66</v>
      </c>
      <c r="H1658" s="17" t="s">
        <v>31</v>
      </c>
      <c r="I1658" s="16" t="str">
        <f>IF(AND(People!$J1658&gt;=16,People!$J1658&lt;=25),"16-25",IF(AND(People!$J1658&gt;=26,People!$J1658&lt;=35),"26-35",IF(AND(People!$J1658&gt;=36,People!$J1658&lt;=45),"36-45",IF(AND(People!$J1658&gt;=46,People!$J1658&lt;=55),"46-55",IF(AND(People!$J1658&gt;=56,People!$J1658&lt;=65),"56-65",IF(AND(People!$J1658&gt;=66,People!$J1658&lt;=75),"66-75","ALL"))))))</f>
        <v>66-75</v>
      </c>
      <c r="J1658" t="str">
        <f>Table5[[#This Row],[Kid Home]]</f>
        <v>No</v>
      </c>
      <c r="K1658" t="str">
        <f>Table5[[#This Row],[TennHome]]</f>
        <v>Yes</v>
      </c>
    </row>
    <row r="1659" spans="1:11" ht="16.5" x14ac:dyDescent="0.3">
      <c r="A1659" s="4">
        <f>Table2[[#This Row],[MntWines]]</f>
        <v>30</v>
      </c>
      <c r="B1659" s="4">
        <f>Table2[[#This Row],[MntFruits]]</f>
        <v>5</v>
      </c>
      <c r="C1659" s="4">
        <f>Table2[[#This Row],[MntMeatProducts]]</f>
        <v>23</v>
      </c>
      <c r="D1659" s="4">
        <f>Table2[[#This Row],[MntFishProducts]]</f>
        <v>4</v>
      </c>
      <c r="E1659" s="4">
        <f>Table2[[#This Row],[MntSweetProducts]]</f>
        <v>1</v>
      </c>
      <c r="F1659" s="4">
        <f>Table2[[#This Row],[MntGoldProds]]</f>
        <v>4</v>
      </c>
      <c r="G1659" s="8">
        <f>Table5[[#This Row],[Age]]</f>
        <v>36</v>
      </c>
      <c r="H1659" s="2" t="s">
        <v>33</v>
      </c>
      <c r="I1659" s="16" t="str">
        <f>IF(AND(People!$J1659&gt;=16,People!$J1659&lt;=25),"16-25",IF(AND(People!$J1659&gt;=26,People!$J1659&lt;=35),"26-35",IF(AND(People!$J1659&gt;=36,People!$J1659&lt;=45),"36-45",IF(AND(People!$J1659&gt;=46,People!$J1659&lt;=55),"46-55",IF(AND(People!$J1659&gt;=56,People!$J1659&lt;=65),"56-65",IF(AND(People!$J1659&gt;=66,People!$J1659&lt;=75),"66-75","ALL"))))))</f>
        <v>36-45</v>
      </c>
      <c r="J1659" t="str">
        <f>Table5[[#This Row],[Kid Home]]</f>
        <v>Yes</v>
      </c>
      <c r="K1659" t="str">
        <f>Table5[[#This Row],[TennHome]]</f>
        <v>No</v>
      </c>
    </row>
    <row r="1660" spans="1:11" ht="16.5" x14ac:dyDescent="0.3">
      <c r="A1660" s="6">
        <f>Table2[[#This Row],[MntWines]]</f>
        <v>213</v>
      </c>
      <c r="B1660" s="6">
        <f>Table2[[#This Row],[MntFruits]]</f>
        <v>9</v>
      </c>
      <c r="C1660" s="6">
        <f>Table2[[#This Row],[MntMeatProducts]]</f>
        <v>76</v>
      </c>
      <c r="D1660" s="6">
        <f>Table2[[#This Row],[MntFishProducts]]</f>
        <v>4</v>
      </c>
      <c r="E1660" s="6">
        <f>Table2[[#This Row],[MntSweetProducts]]</f>
        <v>3</v>
      </c>
      <c r="F1660" s="6">
        <f>Table2[[#This Row],[MntGoldProds]]</f>
        <v>30</v>
      </c>
      <c r="G1660" s="8">
        <f>Table5[[#This Row],[Age]]</f>
        <v>59</v>
      </c>
      <c r="H1660" s="17" t="s">
        <v>31</v>
      </c>
      <c r="I1660" s="16" t="str">
        <f>IF(AND(People!$J1660&gt;=16,People!$J1660&lt;=25),"16-25",IF(AND(People!$J1660&gt;=26,People!$J1660&lt;=35),"26-35",IF(AND(People!$J1660&gt;=36,People!$J1660&lt;=45),"36-45",IF(AND(People!$J1660&gt;=46,People!$J1660&lt;=55),"46-55",IF(AND(People!$J1660&gt;=56,People!$J1660&lt;=65),"56-65",IF(AND(People!$J1660&gt;=66,People!$J1660&lt;=75),"66-75","ALL"))))))</f>
        <v>56-65</v>
      </c>
      <c r="J1660" t="str">
        <f>Table5[[#This Row],[Kid Home]]</f>
        <v>No</v>
      </c>
      <c r="K1660" t="str">
        <f>Table5[[#This Row],[TennHome]]</f>
        <v>Yes</v>
      </c>
    </row>
    <row r="1661" spans="1:11" ht="16.5" x14ac:dyDescent="0.3">
      <c r="A1661" s="4">
        <f>Table2[[#This Row],[MntWines]]</f>
        <v>539</v>
      </c>
      <c r="B1661" s="4">
        <f>Table2[[#This Row],[MntFruits]]</f>
        <v>30</v>
      </c>
      <c r="C1661" s="4">
        <f>Table2[[#This Row],[MntMeatProducts]]</f>
        <v>92</v>
      </c>
      <c r="D1661" s="4">
        <f>Table2[[#This Row],[MntFishProducts]]</f>
        <v>80</v>
      </c>
      <c r="E1661" s="4">
        <f>Table2[[#This Row],[MntSweetProducts]]</f>
        <v>46</v>
      </c>
      <c r="F1661" s="4">
        <f>Table2[[#This Row],[MntGoldProds]]</f>
        <v>38</v>
      </c>
      <c r="G1661" s="8">
        <f>Table5[[#This Row],[Age]]</f>
        <v>60</v>
      </c>
      <c r="H1661" s="2" t="s">
        <v>30</v>
      </c>
      <c r="I1661" s="16" t="str">
        <f>IF(AND(People!$J1661&gt;=16,People!$J1661&lt;=25),"16-25",IF(AND(People!$J1661&gt;=26,People!$J1661&lt;=35),"26-35",IF(AND(People!$J1661&gt;=36,People!$J1661&lt;=45),"36-45",IF(AND(People!$J1661&gt;=46,People!$J1661&lt;=55),"46-55",IF(AND(People!$J1661&gt;=56,People!$J1661&lt;=65),"56-65",IF(AND(People!$J1661&gt;=66,People!$J1661&lt;=75),"66-75","ALL"))))))</f>
        <v>56-65</v>
      </c>
      <c r="J1661" t="str">
        <f>Table5[[#This Row],[Kid Home]]</f>
        <v>No</v>
      </c>
      <c r="K1661" t="str">
        <f>Table5[[#This Row],[TennHome]]</f>
        <v>Yes</v>
      </c>
    </row>
    <row r="1662" spans="1:11" ht="16.5" x14ac:dyDescent="0.3">
      <c r="A1662" s="6">
        <f>Table2[[#This Row],[MntWines]]</f>
        <v>284</v>
      </c>
      <c r="B1662" s="6">
        <f>Table2[[#This Row],[MntFruits]]</f>
        <v>16</v>
      </c>
      <c r="C1662" s="6">
        <f>Table2[[#This Row],[MntMeatProducts]]</f>
        <v>160</v>
      </c>
      <c r="D1662" s="6">
        <f>Table2[[#This Row],[MntFishProducts]]</f>
        <v>84</v>
      </c>
      <c r="E1662" s="6">
        <f>Table2[[#This Row],[MntSweetProducts]]</f>
        <v>16</v>
      </c>
      <c r="F1662" s="6">
        <f>Table2[[#This Row],[MntGoldProds]]</f>
        <v>134</v>
      </c>
      <c r="G1662" s="8">
        <f>Table5[[#This Row],[Age]]</f>
        <v>41</v>
      </c>
      <c r="H1662" s="17" t="s">
        <v>30</v>
      </c>
      <c r="I1662" s="16" t="str">
        <f>IF(AND(People!$J1662&gt;=16,People!$J1662&lt;=25),"16-25",IF(AND(People!$J1662&gt;=26,People!$J1662&lt;=35),"26-35",IF(AND(People!$J1662&gt;=36,People!$J1662&lt;=45),"36-45",IF(AND(People!$J1662&gt;=46,People!$J1662&lt;=55),"46-55",IF(AND(People!$J1662&gt;=56,People!$J1662&lt;=65),"56-65",IF(AND(People!$J1662&gt;=66,People!$J1662&lt;=75),"66-75","ALL"))))))</f>
        <v>36-45</v>
      </c>
      <c r="J1662" t="str">
        <f>Table5[[#This Row],[Kid Home]]</f>
        <v>No</v>
      </c>
      <c r="K1662" t="str">
        <f>Table5[[#This Row],[TennHome]]</f>
        <v>Yes</v>
      </c>
    </row>
    <row r="1663" spans="1:11" ht="16.5" x14ac:dyDescent="0.3">
      <c r="A1663" s="4">
        <f>Table2[[#This Row],[MntWines]]</f>
        <v>1003</v>
      </c>
      <c r="B1663" s="4">
        <f>Table2[[#This Row],[MntFruits]]</f>
        <v>34</v>
      </c>
      <c r="C1663" s="4">
        <f>Table2[[#This Row],[MntMeatProducts]]</f>
        <v>536</v>
      </c>
      <c r="D1663" s="4">
        <f>Table2[[#This Row],[MntFishProducts]]</f>
        <v>134</v>
      </c>
      <c r="E1663" s="4">
        <f>Table2[[#This Row],[MntSweetProducts]]</f>
        <v>51</v>
      </c>
      <c r="F1663" s="4">
        <f>Table2[[#This Row],[MntGoldProds]]</f>
        <v>34</v>
      </c>
      <c r="G1663" s="8">
        <f>Table5[[#This Row],[Age]]</f>
        <v>33</v>
      </c>
      <c r="H1663" s="2" t="s">
        <v>31</v>
      </c>
      <c r="I1663" s="16" t="str">
        <f>IF(AND(People!$J1663&gt;=16,People!$J1663&lt;=25),"16-25",IF(AND(People!$J1663&gt;=26,People!$J1663&lt;=35),"26-35",IF(AND(People!$J1663&gt;=36,People!$J1663&lt;=45),"36-45",IF(AND(People!$J1663&gt;=46,People!$J1663&lt;=55),"46-55",IF(AND(People!$J1663&gt;=56,People!$J1663&lt;=65),"56-65",IF(AND(People!$J1663&gt;=66,People!$J1663&lt;=75),"66-75","ALL"))))))</f>
        <v>26-35</v>
      </c>
      <c r="J1663" t="str">
        <f>Table5[[#This Row],[Kid Home]]</f>
        <v>No</v>
      </c>
      <c r="K1663" t="str">
        <f>Table5[[#This Row],[TennHome]]</f>
        <v>No</v>
      </c>
    </row>
    <row r="1664" spans="1:11" ht="16.5" x14ac:dyDescent="0.3">
      <c r="A1664" s="6">
        <f>Table2[[#This Row],[MntWines]]</f>
        <v>239</v>
      </c>
      <c r="B1664" s="6">
        <f>Table2[[#This Row],[MntFruits]]</f>
        <v>13</v>
      </c>
      <c r="C1664" s="6">
        <f>Table2[[#This Row],[MntMeatProducts]]</f>
        <v>143</v>
      </c>
      <c r="D1664" s="6">
        <f>Table2[[#This Row],[MntFishProducts]]</f>
        <v>45</v>
      </c>
      <c r="E1664" s="6">
        <f>Table2[[#This Row],[MntSweetProducts]]</f>
        <v>4</v>
      </c>
      <c r="F1664" s="6">
        <f>Table2[[#This Row],[MntGoldProds]]</f>
        <v>52</v>
      </c>
      <c r="G1664" s="8">
        <f>Table5[[#This Row],[Age]]</f>
        <v>55</v>
      </c>
      <c r="H1664" s="17" t="s">
        <v>35</v>
      </c>
      <c r="I1664" s="16" t="str">
        <f>IF(AND(People!$J1664&gt;=16,People!$J1664&lt;=25),"16-25",IF(AND(People!$J1664&gt;=26,People!$J1664&lt;=35),"26-35",IF(AND(People!$J1664&gt;=36,People!$J1664&lt;=45),"36-45",IF(AND(People!$J1664&gt;=46,People!$J1664&lt;=55),"46-55",IF(AND(People!$J1664&gt;=56,People!$J1664&lt;=65),"56-65",IF(AND(People!$J1664&gt;=66,People!$J1664&lt;=75),"66-75","ALL"))))))</f>
        <v>46-55</v>
      </c>
      <c r="J1664" t="str">
        <f>Table5[[#This Row],[Kid Home]]</f>
        <v>Yes</v>
      </c>
      <c r="K1664" t="str">
        <f>Table5[[#This Row],[TennHome]]</f>
        <v>Yes</v>
      </c>
    </row>
    <row r="1665" spans="1:11" ht="16.5" x14ac:dyDescent="0.3">
      <c r="A1665" s="4">
        <f>Table2[[#This Row],[MntWines]]</f>
        <v>51</v>
      </c>
      <c r="B1665" s="4">
        <f>Table2[[#This Row],[MntFruits]]</f>
        <v>23</v>
      </c>
      <c r="C1665" s="4">
        <f>Table2[[#This Row],[MntMeatProducts]]</f>
        <v>82</v>
      </c>
      <c r="D1665" s="4">
        <f>Table2[[#This Row],[MntFishProducts]]</f>
        <v>33</v>
      </c>
      <c r="E1665" s="4">
        <f>Table2[[#This Row],[MntSweetProducts]]</f>
        <v>0</v>
      </c>
      <c r="F1665" s="4">
        <f>Table2[[#This Row],[MntGoldProds]]</f>
        <v>42</v>
      </c>
      <c r="G1665" s="8">
        <f>Table5[[#This Row],[Age]]</f>
        <v>45</v>
      </c>
      <c r="H1665" s="2" t="s">
        <v>30</v>
      </c>
      <c r="I1665" s="16" t="str">
        <f>IF(AND(People!$J1665&gt;=16,People!$J1665&lt;=25),"16-25",IF(AND(People!$J1665&gt;=26,People!$J1665&lt;=35),"26-35",IF(AND(People!$J1665&gt;=36,People!$J1665&lt;=45),"36-45",IF(AND(People!$J1665&gt;=46,People!$J1665&lt;=55),"46-55",IF(AND(People!$J1665&gt;=56,People!$J1665&lt;=65),"56-65",IF(AND(People!$J1665&gt;=66,People!$J1665&lt;=75),"66-75","ALL"))))))</f>
        <v>36-45</v>
      </c>
      <c r="J1665" t="str">
        <f>Table5[[#This Row],[Kid Home]]</f>
        <v>Yes</v>
      </c>
      <c r="K1665" t="str">
        <f>Table5[[#This Row],[TennHome]]</f>
        <v>No</v>
      </c>
    </row>
    <row r="1666" spans="1:11" ht="16.5" x14ac:dyDescent="0.3">
      <c r="A1666" s="6">
        <f>Table2[[#This Row],[MntWines]]</f>
        <v>527</v>
      </c>
      <c r="B1666" s="6">
        <f>Table2[[#This Row],[MntFruits]]</f>
        <v>24</v>
      </c>
      <c r="C1666" s="6">
        <f>Table2[[#This Row],[MntMeatProducts]]</f>
        <v>230</v>
      </c>
      <c r="D1666" s="6">
        <f>Table2[[#This Row],[MntFishProducts]]</f>
        <v>32</v>
      </c>
      <c r="E1666" s="6">
        <f>Table2[[#This Row],[MntSweetProducts]]</f>
        <v>24</v>
      </c>
      <c r="F1666" s="6">
        <f>Table2[[#This Row],[MntGoldProds]]</f>
        <v>65</v>
      </c>
      <c r="G1666" s="8">
        <f>Table5[[#This Row],[Age]]</f>
        <v>38</v>
      </c>
      <c r="H1666" s="17" t="s">
        <v>30</v>
      </c>
      <c r="I1666" s="16" t="str">
        <f>IF(AND(People!$J1666&gt;=16,People!$J1666&lt;=25),"16-25",IF(AND(People!$J1666&gt;=26,People!$J1666&lt;=35),"26-35",IF(AND(People!$J1666&gt;=36,People!$J1666&lt;=45),"36-45",IF(AND(People!$J1666&gt;=46,People!$J1666&lt;=55),"46-55",IF(AND(People!$J1666&gt;=56,People!$J1666&lt;=65),"56-65",IF(AND(People!$J1666&gt;=66,People!$J1666&lt;=75),"66-75","ALL"))))))</f>
        <v>36-45</v>
      </c>
      <c r="J1666" t="str">
        <f>Table5[[#This Row],[Kid Home]]</f>
        <v>No</v>
      </c>
      <c r="K1666" t="str">
        <f>Table5[[#This Row],[TennHome]]</f>
        <v>Yes</v>
      </c>
    </row>
    <row r="1667" spans="1:11" ht="16.5" x14ac:dyDescent="0.3">
      <c r="A1667" s="4">
        <f>Table2[[#This Row],[MntWines]]</f>
        <v>19</v>
      </c>
      <c r="B1667" s="4">
        <f>Table2[[#This Row],[MntFruits]]</f>
        <v>5</v>
      </c>
      <c r="C1667" s="4">
        <f>Table2[[#This Row],[MntMeatProducts]]</f>
        <v>12</v>
      </c>
      <c r="D1667" s="4">
        <f>Table2[[#This Row],[MntFishProducts]]</f>
        <v>10</v>
      </c>
      <c r="E1667" s="4">
        <f>Table2[[#This Row],[MntSweetProducts]]</f>
        <v>3</v>
      </c>
      <c r="F1667" s="4">
        <f>Table2[[#This Row],[MntGoldProds]]</f>
        <v>19</v>
      </c>
      <c r="G1667" s="8">
        <f>Table5[[#This Row],[Age]]</f>
        <v>48</v>
      </c>
      <c r="H1667" s="2" t="s">
        <v>30</v>
      </c>
      <c r="I1667" s="16" t="str">
        <f>IF(AND(People!$J1667&gt;=16,People!$J1667&lt;=25),"16-25",IF(AND(People!$J1667&gt;=26,People!$J1667&lt;=35),"26-35",IF(AND(People!$J1667&gt;=36,People!$J1667&lt;=45),"36-45",IF(AND(People!$J1667&gt;=46,People!$J1667&lt;=55),"46-55",IF(AND(People!$J1667&gt;=56,People!$J1667&lt;=65),"56-65",IF(AND(People!$J1667&gt;=66,People!$J1667&lt;=75),"66-75","ALL"))))))</f>
        <v>46-55</v>
      </c>
      <c r="J1667" t="str">
        <f>Table5[[#This Row],[Kid Home]]</f>
        <v>Yes</v>
      </c>
      <c r="K1667" t="str">
        <f>Table5[[#This Row],[TennHome]]</f>
        <v>Yes</v>
      </c>
    </row>
    <row r="1668" spans="1:11" ht="16.5" x14ac:dyDescent="0.3">
      <c r="A1668" s="6">
        <f>Table2[[#This Row],[MntWines]]</f>
        <v>40</v>
      </c>
      <c r="B1668" s="6">
        <f>Table2[[#This Row],[MntFruits]]</f>
        <v>2</v>
      </c>
      <c r="C1668" s="6">
        <f>Table2[[#This Row],[MntMeatProducts]]</f>
        <v>15</v>
      </c>
      <c r="D1668" s="6">
        <f>Table2[[#This Row],[MntFishProducts]]</f>
        <v>8</v>
      </c>
      <c r="E1668" s="6">
        <f>Table2[[#This Row],[MntSweetProducts]]</f>
        <v>0</v>
      </c>
      <c r="F1668" s="6">
        <f>Table2[[#This Row],[MntGoldProds]]</f>
        <v>6</v>
      </c>
      <c r="G1668" s="8">
        <f>Table5[[#This Row],[Age]]</f>
        <v>24</v>
      </c>
      <c r="H1668" s="17" t="s">
        <v>33</v>
      </c>
      <c r="I1668" s="16" t="str">
        <f>IF(AND(People!$J1668&gt;=16,People!$J1668&lt;=25),"16-25",IF(AND(People!$J1668&gt;=26,People!$J1668&lt;=35),"26-35",IF(AND(People!$J1668&gt;=36,People!$J1668&lt;=45),"36-45",IF(AND(People!$J1668&gt;=46,People!$J1668&lt;=55),"46-55",IF(AND(People!$J1668&gt;=56,People!$J1668&lt;=65),"56-65",IF(AND(People!$J1668&gt;=66,People!$J1668&lt;=75),"66-75","ALL"))))))</f>
        <v>16-25</v>
      </c>
      <c r="J1668" t="str">
        <f>Table5[[#This Row],[Kid Home]]</f>
        <v>No</v>
      </c>
      <c r="K1668" t="str">
        <f>Table5[[#This Row],[TennHome]]</f>
        <v>No</v>
      </c>
    </row>
    <row r="1669" spans="1:11" ht="16.5" x14ac:dyDescent="0.3">
      <c r="A1669" s="4">
        <f>Table2[[#This Row],[MntWines]]</f>
        <v>21</v>
      </c>
      <c r="B1669" s="4">
        <f>Table2[[#This Row],[MntFruits]]</f>
        <v>8</v>
      </c>
      <c r="C1669" s="4">
        <f>Table2[[#This Row],[MntMeatProducts]]</f>
        <v>20</v>
      </c>
      <c r="D1669" s="4">
        <f>Table2[[#This Row],[MntFishProducts]]</f>
        <v>15</v>
      </c>
      <c r="E1669" s="4">
        <f>Table2[[#This Row],[MntSweetProducts]]</f>
        <v>3</v>
      </c>
      <c r="F1669" s="4">
        <f>Table2[[#This Row],[MntGoldProds]]</f>
        <v>9</v>
      </c>
      <c r="G1669" s="8">
        <f>Table5[[#This Row],[Age]]</f>
        <v>28</v>
      </c>
      <c r="H1669" s="2" t="s">
        <v>33</v>
      </c>
      <c r="I1669" s="16" t="str">
        <f>IF(AND(People!$J1669&gt;=16,People!$J1669&lt;=25),"16-25",IF(AND(People!$J1669&gt;=26,People!$J1669&lt;=35),"26-35",IF(AND(People!$J1669&gt;=36,People!$J1669&lt;=45),"36-45",IF(AND(People!$J1669&gt;=46,People!$J1669&lt;=55),"46-55",IF(AND(People!$J1669&gt;=56,People!$J1669&lt;=65),"56-65",IF(AND(People!$J1669&gt;=66,People!$J1669&lt;=75),"66-75","ALL"))))))</f>
        <v>26-35</v>
      </c>
      <c r="J1669" t="str">
        <f>Table5[[#This Row],[Kid Home]]</f>
        <v>Yes</v>
      </c>
      <c r="K1669" t="str">
        <f>Table5[[#This Row],[TennHome]]</f>
        <v>No</v>
      </c>
    </row>
    <row r="1670" spans="1:11" ht="16.5" x14ac:dyDescent="0.3">
      <c r="A1670" s="6">
        <f>Table2[[#This Row],[MntWines]]</f>
        <v>593</v>
      </c>
      <c r="B1670" s="6">
        <f>Table2[[#This Row],[MntFruits]]</f>
        <v>30</v>
      </c>
      <c r="C1670" s="6">
        <f>Table2[[#This Row],[MntMeatProducts]]</f>
        <v>91</v>
      </c>
      <c r="D1670" s="6">
        <f>Table2[[#This Row],[MntFishProducts]]</f>
        <v>29</v>
      </c>
      <c r="E1670" s="6">
        <f>Table2[[#This Row],[MntSweetProducts]]</f>
        <v>22</v>
      </c>
      <c r="F1670" s="6">
        <f>Table2[[#This Row],[MntGoldProds]]</f>
        <v>7</v>
      </c>
      <c r="G1670" s="8">
        <f>Table5[[#This Row],[Age]]</f>
        <v>46</v>
      </c>
      <c r="H1670" s="17" t="s">
        <v>33</v>
      </c>
      <c r="I1670" s="16" t="str">
        <f>IF(AND(People!$J1670&gt;=16,People!$J1670&lt;=25),"16-25",IF(AND(People!$J1670&gt;=26,People!$J1670&lt;=35),"26-35",IF(AND(People!$J1670&gt;=36,People!$J1670&lt;=45),"36-45",IF(AND(People!$J1670&gt;=46,People!$J1670&lt;=55),"46-55",IF(AND(People!$J1670&gt;=56,People!$J1670&lt;=65),"56-65",IF(AND(People!$J1670&gt;=66,People!$J1670&lt;=75),"66-75","ALL"))))))</f>
        <v>46-55</v>
      </c>
      <c r="J1670" t="str">
        <f>Table5[[#This Row],[Kid Home]]</f>
        <v>No</v>
      </c>
      <c r="K1670" t="str">
        <f>Table5[[#This Row],[TennHome]]</f>
        <v>Yes</v>
      </c>
    </row>
    <row r="1671" spans="1:11" ht="16.5" x14ac:dyDescent="0.3">
      <c r="A1671" s="4">
        <f>Table2[[#This Row],[MntWines]]</f>
        <v>21</v>
      </c>
      <c r="B1671" s="4">
        <f>Table2[[#This Row],[MntFruits]]</f>
        <v>5</v>
      </c>
      <c r="C1671" s="4">
        <f>Table2[[#This Row],[MntMeatProducts]]</f>
        <v>3</v>
      </c>
      <c r="D1671" s="4">
        <f>Table2[[#This Row],[MntFishProducts]]</f>
        <v>10</v>
      </c>
      <c r="E1671" s="4">
        <f>Table2[[#This Row],[MntSweetProducts]]</f>
        <v>1</v>
      </c>
      <c r="F1671" s="4">
        <f>Table2[[#This Row],[MntGoldProds]]</f>
        <v>7</v>
      </c>
      <c r="G1671" s="8">
        <f>Table5[[#This Row],[Age]]</f>
        <v>54</v>
      </c>
      <c r="H1671" s="2" t="s">
        <v>33</v>
      </c>
      <c r="I1671" s="16" t="str">
        <f>IF(AND(People!$J1671&gt;=16,People!$J1671&lt;=25),"16-25",IF(AND(People!$J1671&gt;=26,People!$J1671&lt;=35),"26-35",IF(AND(People!$J1671&gt;=36,People!$J1671&lt;=45),"36-45",IF(AND(People!$J1671&gt;=46,People!$J1671&lt;=55),"46-55",IF(AND(People!$J1671&gt;=56,People!$J1671&lt;=65),"56-65",IF(AND(People!$J1671&gt;=66,People!$J1671&lt;=75),"66-75","ALL"))))))</f>
        <v>46-55</v>
      </c>
      <c r="J1671" t="str">
        <f>Table5[[#This Row],[Kid Home]]</f>
        <v>Yes</v>
      </c>
      <c r="K1671" t="str">
        <f>Table5[[#This Row],[TennHome]]</f>
        <v>Yes</v>
      </c>
    </row>
    <row r="1672" spans="1:11" ht="16.5" x14ac:dyDescent="0.3">
      <c r="A1672" s="6">
        <f>Table2[[#This Row],[MntWines]]</f>
        <v>1181</v>
      </c>
      <c r="B1672" s="6">
        <f>Table2[[#This Row],[MntFruits]]</f>
        <v>107</v>
      </c>
      <c r="C1672" s="6">
        <f>Table2[[#This Row],[MntMeatProducts]]</f>
        <v>199</v>
      </c>
      <c r="D1672" s="6">
        <f>Table2[[#This Row],[MntFishProducts]]</f>
        <v>39</v>
      </c>
      <c r="E1672" s="6">
        <f>Table2[[#This Row],[MntSweetProducts]]</f>
        <v>30</v>
      </c>
      <c r="F1672" s="6">
        <f>Table2[[#This Row],[MntGoldProds]]</f>
        <v>30</v>
      </c>
      <c r="G1672" s="8">
        <f>Table5[[#This Row],[Age]]</f>
        <v>43</v>
      </c>
      <c r="H1672" s="17" t="s">
        <v>30</v>
      </c>
      <c r="I1672" s="16" t="str">
        <f>IF(AND(People!$J1672&gt;=16,People!$J1672&lt;=25),"16-25",IF(AND(People!$J1672&gt;=26,People!$J1672&lt;=35),"26-35",IF(AND(People!$J1672&gt;=36,People!$J1672&lt;=45),"36-45",IF(AND(People!$J1672&gt;=46,People!$J1672&lt;=55),"46-55",IF(AND(People!$J1672&gt;=56,People!$J1672&lt;=65),"56-65",IF(AND(People!$J1672&gt;=66,People!$J1672&lt;=75),"66-75","ALL"))))))</f>
        <v>36-45</v>
      </c>
      <c r="J1672" t="str">
        <f>Table5[[#This Row],[Kid Home]]</f>
        <v>Yes</v>
      </c>
      <c r="K1672" t="str">
        <f>Table5[[#This Row],[TennHome]]</f>
        <v>No</v>
      </c>
    </row>
    <row r="1673" spans="1:11" ht="16.5" x14ac:dyDescent="0.3">
      <c r="A1673" s="4">
        <f>Table2[[#This Row],[MntWines]]</f>
        <v>1004</v>
      </c>
      <c r="B1673" s="4">
        <f>Table2[[#This Row],[MntFruits]]</f>
        <v>59</v>
      </c>
      <c r="C1673" s="4">
        <f>Table2[[#This Row],[MntMeatProducts]]</f>
        <v>265</v>
      </c>
      <c r="D1673" s="4">
        <f>Table2[[#This Row],[MntFishProducts]]</f>
        <v>115</v>
      </c>
      <c r="E1673" s="4">
        <f>Table2[[#This Row],[MntSweetProducts]]</f>
        <v>59</v>
      </c>
      <c r="F1673" s="4">
        <f>Table2[[#This Row],[MntGoldProds]]</f>
        <v>27</v>
      </c>
      <c r="G1673" s="8">
        <f>Table5[[#This Row],[Age]]</f>
        <v>46</v>
      </c>
      <c r="H1673" s="2" t="s">
        <v>31</v>
      </c>
      <c r="I1673" s="16" t="str">
        <f>IF(AND(People!$J1673&gt;=16,People!$J1673&lt;=25),"16-25",IF(AND(People!$J1673&gt;=26,People!$J1673&lt;=35),"26-35",IF(AND(People!$J1673&gt;=36,People!$J1673&lt;=45),"36-45",IF(AND(People!$J1673&gt;=46,People!$J1673&lt;=55),"46-55",IF(AND(People!$J1673&gt;=56,People!$J1673&lt;=65),"56-65",IF(AND(People!$J1673&gt;=66,People!$J1673&lt;=75),"66-75","ALL"))))))</f>
        <v>46-55</v>
      </c>
      <c r="J1673" t="str">
        <f>Table5[[#This Row],[Kid Home]]</f>
        <v>No</v>
      </c>
      <c r="K1673" t="str">
        <f>Table5[[#This Row],[TennHome]]</f>
        <v>Yes</v>
      </c>
    </row>
    <row r="1674" spans="1:11" ht="16.5" x14ac:dyDescent="0.3">
      <c r="A1674" s="6">
        <f>Table2[[#This Row],[MntWines]]</f>
        <v>202</v>
      </c>
      <c r="B1674" s="6">
        <f>Table2[[#This Row],[MntFruits]]</f>
        <v>2</v>
      </c>
      <c r="C1674" s="6">
        <f>Table2[[#This Row],[MntMeatProducts]]</f>
        <v>46</v>
      </c>
      <c r="D1674" s="6">
        <f>Table2[[#This Row],[MntFishProducts]]</f>
        <v>3</v>
      </c>
      <c r="E1674" s="6">
        <f>Table2[[#This Row],[MntSweetProducts]]</f>
        <v>2</v>
      </c>
      <c r="F1674" s="6">
        <f>Table2[[#This Row],[MntGoldProds]]</f>
        <v>10</v>
      </c>
      <c r="G1674" s="8">
        <f>Table5[[#This Row],[Age]]</f>
        <v>28</v>
      </c>
      <c r="H1674" s="17" t="s">
        <v>33</v>
      </c>
      <c r="I1674" s="16" t="str">
        <f>IF(AND(People!$J1674&gt;=16,People!$J1674&lt;=25),"16-25",IF(AND(People!$J1674&gt;=26,People!$J1674&lt;=35),"26-35",IF(AND(People!$J1674&gt;=36,People!$J1674&lt;=45),"36-45",IF(AND(People!$J1674&gt;=46,People!$J1674&lt;=55),"46-55",IF(AND(People!$J1674&gt;=56,People!$J1674&lt;=65),"56-65",IF(AND(People!$J1674&gt;=66,People!$J1674&lt;=75),"66-75","ALL"))))))</f>
        <v>26-35</v>
      </c>
      <c r="J1674" t="str">
        <f>Table5[[#This Row],[Kid Home]]</f>
        <v>No</v>
      </c>
      <c r="K1674" t="str">
        <f>Table5[[#This Row],[TennHome]]</f>
        <v>No</v>
      </c>
    </row>
    <row r="1675" spans="1:11" ht="16.5" x14ac:dyDescent="0.3">
      <c r="A1675" s="4">
        <f>Table2[[#This Row],[MntWines]]</f>
        <v>446</v>
      </c>
      <c r="B1675" s="4">
        <f>Table2[[#This Row],[MntFruits]]</f>
        <v>107</v>
      </c>
      <c r="C1675" s="4">
        <f>Table2[[#This Row],[MntMeatProducts]]</f>
        <v>768</v>
      </c>
      <c r="D1675" s="4">
        <f>Table2[[#This Row],[MntFishProducts]]</f>
        <v>33</v>
      </c>
      <c r="E1675" s="4">
        <f>Table2[[#This Row],[MntSweetProducts]]</f>
        <v>196</v>
      </c>
      <c r="F1675" s="4">
        <f>Table2[[#This Row],[MntGoldProds]]</f>
        <v>53</v>
      </c>
      <c r="G1675" s="8">
        <f>Table5[[#This Row],[Age]]</f>
        <v>62</v>
      </c>
      <c r="H1675" s="2" t="s">
        <v>33</v>
      </c>
      <c r="I1675" s="16" t="str">
        <f>IF(AND(People!$J1675&gt;=16,People!$J1675&lt;=25),"16-25",IF(AND(People!$J1675&gt;=26,People!$J1675&lt;=35),"26-35",IF(AND(People!$J1675&gt;=36,People!$J1675&lt;=45),"36-45",IF(AND(People!$J1675&gt;=46,People!$J1675&lt;=55),"46-55",IF(AND(People!$J1675&gt;=56,People!$J1675&lt;=65),"56-65",IF(AND(People!$J1675&gt;=66,People!$J1675&lt;=75),"66-75","ALL"))))))</f>
        <v>56-65</v>
      </c>
      <c r="J1675" t="str">
        <f>Table5[[#This Row],[Kid Home]]</f>
        <v>No</v>
      </c>
      <c r="K1675" t="str">
        <f>Table5[[#This Row],[TennHome]]</f>
        <v>No</v>
      </c>
    </row>
    <row r="1676" spans="1:11" ht="16.5" x14ac:dyDescent="0.3">
      <c r="A1676" s="6">
        <f>Table2[[#This Row],[MntWines]]</f>
        <v>1184</v>
      </c>
      <c r="B1676" s="6">
        <f>Table2[[#This Row],[MntFruits]]</f>
        <v>102</v>
      </c>
      <c r="C1676" s="6">
        <f>Table2[[#This Row],[MntMeatProducts]]</f>
        <v>673</v>
      </c>
      <c r="D1676" s="6">
        <f>Table2[[#This Row],[MntFishProducts]]</f>
        <v>52</v>
      </c>
      <c r="E1676" s="6">
        <f>Table2[[#This Row],[MntSweetProducts]]</f>
        <v>40</v>
      </c>
      <c r="F1676" s="6">
        <f>Table2[[#This Row],[MntGoldProds]]</f>
        <v>40</v>
      </c>
      <c r="G1676" s="8">
        <f>Table5[[#This Row],[Age]]</f>
        <v>27</v>
      </c>
      <c r="H1676" s="17" t="s">
        <v>33</v>
      </c>
      <c r="I1676" s="16" t="str">
        <f>IF(AND(People!$J1676&gt;=16,People!$J1676&lt;=25),"16-25",IF(AND(People!$J1676&gt;=26,People!$J1676&lt;=35),"26-35",IF(AND(People!$J1676&gt;=36,People!$J1676&lt;=45),"36-45",IF(AND(People!$J1676&gt;=46,People!$J1676&lt;=55),"46-55",IF(AND(People!$J1676&gt;=56,People!$J1676&lt;=65),"56-65",IF(AND(People!$J1676&gt;=66,People!$J1676&lt;=75),"66-75","ALL"))))))</f>
        <v>26-35</v>
      </c>
      <c r="J1676" t="str">
        <f>Table5[[#This Row],[Kid Home]]</f>
        <v>No</v>
      </c>
      <c r="K1676" t="str">
        <f>Table5[[#This Row],[TennHome]]</f>
        <v>No</v>
      </c>
    </row>
    <row r="1677" spans="1:11" ht="16.5" x14ac:dyDescent="0.3">
      <c r="A1677" s="4">
        <f>Table2[[#This Row],[MntWines]]</f>
        <v>390</v>
      </c>
      <c r="B1677" s="4">
        <f>Table2[[#This Row],[MntFruits]]</f>
        <v>22</v>
      </c>
      <c r="C1677" s="4">
        <f>Table2[[#This Row],[MntMeatProducts]]</f>
        <v>323</v>
      </c>
      <c r="D1677" s="4">
        <f>Table2[[#This Row],[MntFishProducts]]</f>
        <v>104</v>
      </c>
      <c r="E1677" s="4">
        <f>Table2[[#This Row],[MntSweetProducts]]</f>
        <v>35</v>
      </c>
      <c r="F1677" s="4">
        <f>Table2[[#This Row],[MntGoldProds]]</f>
        <v>107</v>
      </c>
      <c r="G1677" s="8">
        <f>Table5[[#This Row],[Age]]</f>
        <v>58</v>
      </c>
      <c r="H1677" s="2" t="s">
        <v>31</v>
      </c>
      <c r="I1677" s="16" t="str">
        <f>IF(AND(People!$J1677&gt;=16,People!$J1677&lt;=25),"16-25",IF(AND(People!$J1677&gt;=26,People!$J1677&lt;=35),"26-35",IF(AND(People!$J1677&gt;=36,People!$J1677&lt;=45),"36-45",IF(AND(People!$J1677&gt;=46,People!$J1677&lt;=55),"46-55",IF(AND(People!$J1677&gt;=56,People!$J1677&lt;=65),"56-65",IF(AND(People!$J1677&gt;=66,People!$J1677&lt;=75),"66-75","ALL"))))))</f>
        <v>56-65</v>
      </c>
      <c r="J1677" t="str">
        <f>Table5[[#This Row],[Kid Home]]</f>
        <v>No</v>
      </c>
      <c r="K1677" t="str">
        <f>Table5[[#This Row],[TennHome]]</f>
        <v>No</v>
      </c>
    </row>
    <row r="1678" spans="1:11" ht="16.5" x14ac:dyDescent="0.3">
      <c r="A1678" s="6">
        <f>Table2[[#This Row],[MntWines]]</f>
        <v>726</v>
      </c>
      <c r="B1678" s="6">
        <f>Table2[[#This Row],[MntFruits]]</f>
        <v>53</v>
      </c>
      <c r="C1678" s="6">
        <f>Table2[[#This Row],[MntMeatProducts]]</f>
        <v>363</v>
      </c>
      <c r="D1678" s="6">
        <f>Table2[[#This Row],[MntFishProducts]]</f>
        <v>123</v>
      </c>
      <c r="E1678" s="6">
        <f>Table2[[#This Row],[MntSweetProducts]]</f>
        <v>107</v>
      </c>
      <c r="F1678" s="6">
        <f>Table2[[#This Row],[MntGoldProds]]</f>
        <v>161</v>
      </c>
      <c r="G1678" s="8">
        <f>Table5[[#This Row],[Age]]</f>
        <v>42</v>
      </c>
      <c r="H1678" s="17" t="s">
        <v>33</v>
      </c>
      <c r="I1678" s="16" t="str">
        <f>IF(AND(People!$J1678&gt;=16,People!$J1678&lt;=25),"16-25",IF(AND(People!$J1678&gt;=26,People!$J1678&lt;=35),"26-35",IF(AND(People!$J1678&gt;=36,People!$J1678&lt;=45),"36-45",IF(AND(People!$J1678&gt;=46,People!$J1678&lt;=55),"46-55",IF(AND(People!$J1678&gt;=56,People!$J1678&lt;=65),"56-65",IF(AND(People!$J1678&gt;=66,People!$J1678&lt;=75),"66-75","ALL"))))))</f>
        <v>36-45</v>
      </c>
      <c r="J1678" t="str">
        <f>Table5[[#This Row],[Kid Home]]</f>
        <v>No</v>
      </c>
      <c r="K1678" t="str">
        <f>Table5[[#This Row],[TennHome]]</f>
        <v>Yes</v>
      </c>
    </row>
    <row r="1679" spans="1:11" ht="16.5" x14ac:dyDescent="0.3">
      <c r="A1679" s="4">
        <f>Table2[[#This Row],[MntWines]]</f>
        <v>8</v>
      </c>
      <c r="B1679" s="4">
        <f>Table2[[#This Row],[MntFruits]]</f>
        <v>8</v>
      </c>
      <c r="C1679" s="4">
        <f>Table2[[#This Row],[MntMeatProducts]]</f>
        <v>22</v>
      </c>
      <c r="D1679" s="4">
        <f>Table2[[#This Row],[MntFishProducts]]</f>
        <v>24</v>
      </c>
      <c r="E1679" s="4">
        <f>Table2[[#This Row],[MntSweetProducts]]</f>
        <v>11</v>
      </c>
      <c r="F1679" s="4">
        <f>Table2[[#This Row],[MntGoldProds]]</f>
        <v>9</v>
      </c>
      <c r="G1679" s="8">
        <f>Table5[[#This Row],[Age]]</f>
        <v>21</v>
      </c>
      <c r="H1679" s="2" t="s">
        <v>30</v>
      </c>
      <c r="I1679" s="16" t="str">
        <f>IF(AND(People!$J1679&gt;=16,People!$J1679&lt;=25),"16-25",IF(AND(People!$J1679&gt;=26,People!$J1679&lt;=35),"26-35",IF(AND(People!$J1679&gt;=36,People!$J1679&lt;=45),"36-45",IF(AND(People!$J1679&gt;=46,People!$J1679&lt;=55),"46-55",IF(AND(People!$J1679&gt;=56,People!$J1679&lt;=65),"56-65",IF(AND(People!$J1679&gt;=66,People!$J1679&lt;=75),"66-75","ALL"))))))</f>
        <v>16-25</v>
      </c>
      <c r="J1679" t="str">
        <f>Table5[[#This Row],[Kid Home]]</f>
        <v>No</v>
      </c>
      <c r="K1679" t="str">
        <f>Table5[[#This Row],[TennHome]]</f>
        <v>No</v>
      </c>
    </row>
    <row r="1680" spans="1:11" ht="16.5" x14ac:dyDescent="0.3">
      <c r="A1680" s="6">
        <f>Table2[[#This Row],[MntWines]]</f>
        <v>50</v>
      </c>
      <c r="B1680" s="6">
        <f>Table2[[#This Row],[MntFruits]]</f>
        <v>15</v>
      </c>
      <c r="C1680" s="6">
        <f>Table2[[#This Row],[MntMeatProducts]]</f>
        <v>110</v>
      </c>
      <c r="D1680" s="6">
        <f>Table2[[#This Row],[MntFishProducts]]</f>
        <v>39</v>
      </c>
      <c r="E1680" s="6">
        <f>Table2[[#This Row],[MntSweetProducts]]</f>
        <v>15</v>
      </c>
      <c r="F1680" s="6">
        <f>Table2[[#This Row],[MntGoldProds]]</f>
        <v>15</v>
      </c>
      <c r="G1680" s="8">
        <f>Table5[[#This Row],[Age]]</f>
        <v>38</v>
      </c>
      <c r="H1680" s="17" t="s">
        <v>33</v>
      </c>
      <c r="I1680" s="16" t="str">
        <f>IF(AND(People!$J1680&gt;=16,People!$J1680&lt;=25),"16-25",IF(AND(People!$J1680&gt;=26,People!$J1680&lt;=35),"26-35",IF(AND(People!$J1680&gt;=36,People!$J1680&lt;=45),"36-45",IF(AND(People!$J1680&gt;=46,People!$J1680&lt;=55),"46-55",IF(AND(People!$J1680&gt;=56,People!$J1680&lt;=65),"56-65",IF(AND(People!$J1680&gt;=66,People!$J1680&lt;=75),"66-75","ALL"))))))</f>
        <v>36-45</v>
      </c>
      <c r="J1680" t="str">
        <f>Table5[[#This Row],[Kid Home]]</f>
        <v>Yes</v>
      </c>
      <c r="K1680" t="str">
        <f>Table5[[#This Row],[TennHome]]</f>
        <v>No</v>
      </c>
    </row>
    <row r="1681" spans="1:11" ht="16.5" x14ac:dyDescent="0.3">
      <c r="A1681" s="4">
        <f>Table2[[#This Row],[MntWines]]</f>
        <v>1</v>
      </c>
      <c r="B1681" s="4">
        <f>Table2[[#This Row],[MntFruits]]</f>
        <v>1</v>
      </c>
      <c r="C1681" s="4">
        <f>Table2[[#This Row],[MntMeatProducts]]</f>
        <v>4</v>
      </c>
      <c r="D1681" s="4">
        <f>Table2[[#This Row],[MntFishProducts]]</f>
        <v>11</v>
      </c>
      <c r="E1681" s="4">
        <f>Table2[[#This Row],[MntSweetProducts]]</f>
        <v>9</v>
      </c>
      <c r="F1681" s="4">
        <f>Table2[[#This Row],[MntGoldProds]]</f>
        <v>10</v>
      </c>
      <c r="G1681" s="8">
        <f>Table5[[#This Row],[Age]]</f>
        <v>34</v>
      </c>
      <c r="H1681" s="2" t="s">
        <v>33</v>
      </c>
      <c r="I1681" s="16" t="str">
        <f>IF(AND(People!$J1681&gt;=16,People!$J1681&lt;=25),"16-25",IF(AND(People!$J1681&gt;=26,People!$J1681&lt;=35),"26-35",IF(AND(People!$J1681&gt;=36,People!$J1681&lt;=45),"36-45",IF(AND(People!$J1681&gt;=46,People!$J1681&lt;=55),"46-55",IF(AND(People!$J1681&gt;=56,People!$J1681&lt;=65),"56-65",IF(AND(People!$J1681&gt;=66,People!$J1681&lt;=75),"66-75","ALL"))))))</f>
        <v>26-35</v>
      </c>
      <c r="J1681" t="str">
        <f>Table5[[#This Row],[Kid Home]]</f>
        <v>Yes</v>
      </c>
      <c r="K1681" t="str">
        <f>Table5[[#This Row],[TennHome]]</f>
        <v>No</v>
      </c>
    </row>
    <row r="1682" spans="1:11" ht="16.5" x14ac:dyDescent="0.3">
      <c r="A1682" s="6">
        <f>Table2[[#This Row],[MntWines]]</f>
        <v>308</v>
      </c>
      <c r="B1682" s="6">
        <f>Table2[[#This Row],[MntFruits]]</f>
        <v>0</v>
      </c>
      <c r="C1682" s="6">
        <f>Table2[[#This Row],[MntMeatProducts]]</f>
        <v>73</v>
      </c>
      <c r="D1682" s="6">
        <f>Table2[[#This Row],[MntFishProducts]]</f>
        <v>0</v>
      </c>
      <c r="E1682" s="6">
        <f>Table2[[#This Row],[MntSweetProducts]]</f>
        <v>0</v>
      </c>
      <c r="F1682" s="6">
        <f>Table2[[#This Row],[MntGoldProds]]</f>
        <v>23</v>
      </c>
      <c r="G1682" s="8">
        <f>Table5[[#This Row],[Age]]</f>
        <v>37</v>
      </c>
      <c r="H1682" s="17" t="s">
        <v>31</v>
      </c>
      <c r="I1682" s="16" t="str">
        <f>IF(AND(People!$J1682&gt;=16,People!$J1682&lt;=25),"16-25",IF(AND(People!$J1682&gt;=26,People!$J1682&lt;=35),"26-35",IF(AND(People!$J1682&gt;=36,People!$J1682&lt;=45),"36-45",IF(AND(People!$J1682&gt;=46,People!$J1682&lt;=55),"46-55",IF(AND(People!$J1682&gt;=56,People!$J1682&lt;=65),"56-65",IF(AND(People!$J1682&gt;=66,People!$J1682&lt;=75),"66-75","ALL"))))))</f>
        <v>36-45</v>
      </c>
      <c r="J1682" t="str">
        <f>Table5[[#This Row],[Kid Home]]</f>
        <v>Yes</v>
      </c>
      <c r="K1682" t="str">
        <f>Table5[[#This Row],[TennHome]]</f>
        <v>No</v>
      </c>
    </row>
    <row r="1683" spans="1:11" ht="16.5" x14ac:dyDescent="0.3">
      <c r="A1683" s="4">
        <f>Table2[[#This Row],[MntWines]]</f>
        <v>22</v>
      </c>
      <c r="B1683" s="4">
        <f>Table2[[#This Row],[MntFruits]]</f>
        <v>2</v>
      </c>
      <c r="C1683" s="4">
        <f>Table2[[#This Row],[MntMeatProducts]]</f>
        <v>31</v>
      </c>
      <c r="D1683" s="4">
        <f>Table2[[#This Row],[MntFishProducts]]</f>
        <v>7</v>
      </c>
      <c r="E1683" s="4">
        <f>Table2[[#This Row],[MntSweetProducts]]</f>
        <v>4</v>
      </c>
      <c r="F1683" s="4">
        <f>Table2[[#This Row],[MntGoldProds]]</f>
        <v>5</v>
      </c>
      <c r="G1683" s="8">
        <f>Table5[[#This Row],[Age]]</f>
        <v>34</v>
      </c>
      <c r="H1683" s="2" t="s">
        <v>31</v>
      </c>
      <c r="I1683" s="16" t="str">
        <f>IF(AND(People!$J1683&gt;=16,People!$J1683&lt;=25),"16-25",IF(AND(People!$J1683&gt;=26,People!$J1683&lt;=35),"26-35",IF(AND(People!$J1683&gt;=36,People!$J1683&lt;=45),"36-45",IF(AND(People!$J1683&gt;=46,People!$J1683&lt;=55),"46-55",IF(AND(People!$J1683&gt;=56,People!$J1683&lt;=65),"56-65",IF(AND(People!$J1683&gt;=66,People!$J1683&lt;=75),"66-75","ALL"))))))</f>
        <v>26-35</v>
      </c>
      <c r="J1683" t="str">
        <f>Table5[[#This Row],[Kid Home]]</f>
        <v>Yes</v>
      </c>
      <c r="K1683" t="str">
        <f>Table5[[#This Row],[TennHome]]</f>
        <v>No</v>
      </c>
    </row>
    <row r="1684" spans="1:11" ht="16.5" x14ac:dyDescent="0.3">
      <c r="A1684" s="6">
        <f>Table2[[#This Row],[MntWines]]</f>
        <v>690</v>
      </c>
      <c r="B1684" s="6">
        <f>Table2[[#This Row],[MntFruits]]</f>
        <v>117</v>
      </c>
      <c r="C1684" s="6">
        <f>Table2[[#This Row],[MntMeatProducts]]</f>
        <v>499</v>
      </c>
      <c r="D1684" s="6">
        <f>Table2[[#This Row],[MntFishProducts]]</f>
        <v>76</v>
      </c>
      <c r="E1684" s="6">
        <f>Table2[[#This Row],[MntSweetProducts]]</f>
        <v>102</v>
      </c>
      <c r="F1684" s="6">
        <f>Table2[[#This Row],[MntGoldProds]]</f>
        <v>88</v>
      </c>
      <c r="G1684" s="8">
        <f>Table5[[#This Row],[Age]]</f>
        <v>35</v>
      </c>
      <c r="H1684" s="17" t="s">
        <v>33</v>
      </c>
      <c r="I1684" s="16" t="str">
        <f>IF(AND(People!$J1684&gt;=16,People!$J1684&lt;=25),"16-25",IF(AND(People!$J1684&gt;=26,People!$J1684&lt;=35),"26-35",IF(AND(People!$J1684&gt;=36,People!$J1684&lt;=45),"36-45",IF(AND(People!$J1684&gt;=46,People!$J1684&lt;=55),"46-55",IF(AND(People!$J1684&gt;=56,People!$J1684&lt;=65),"56-65",IF(AND(People!$J1684&gt;=66,People!$J1684&lt;=75),"66-75","ALL"))))))</f>
        <v>26-35</v>
      </c>
      <c r="J1684" t="str">
        <f>Table5[[#This Row],[Kid Home]]</f>
        <v>No</v>
      </c>
      <c r="K1684" t="str">
        <f>Table5[[#This Row],[TennHome]]</f>
        <v>No</v>
      </c>
    </row>
    <row r="1685" spans="1:11" ht="16.5" x14ac:dyDescent="0.3">
      <c r="A1685" s="4">
        <f>Table2[[#This Row],[MntWines]]</f>
        <v>43</v>
      </c>
      <c r="B1685" s="4">
        <f>Table2[[#This Row],[MntFruits]]</f>
        <v>5</v>
      </c>
      <c r="C1685" s="4">
        <f>Table2[[#This Row],[MntMeatProducts]]</f>
        <v>28</v>
      </c>
      <c r="D1685" s="4">
        <f>Table2[[#This Row],[MntFishProducts]]</f>
        <v>7</v>
      </c>
      <c r="E1685" s="4">
        <f>Table2[[#This Row],[MntSweetProducts]]</f>
        <v>6</v>
      </c>
      <c r="F1685" s="4">
        <f>Table2[[#This Row],[MntGoldProds]]</f>
        <v>33</v>
      </c>
      <c r="G1685" s="8">
        <f>Table5[[#This Row],[Age]]</f>
        <v>43</v>
      </c>
      <c r="H1685" s="2" t="s">
        <v>33</v>
      </c>
      <c r="I1685" s="16" t="str">
        <f>IF(AND(People!$J1685&gt;=16,People!$J1685&lt;=25),"16-25",IF(AND(People!$J1685&gt;=26,People!$J1685&lt;=35),"26-35",IF(AND(People!$J1685&gt;=36,People!$J1685&lt;=45),"36-45",IF(AND(People!$J1685&gt;=46,People!$J1685&lt;=55),"46-55",IF(AND(People!$J1685&gt;=56,People!$J1685&lt;=65),"56-65",IF(AND(People!$J1685&gt;=66,People!$J1685&lt;=75),"66-75","ALL"))))))</f>
        <v>36-45</v>
      </c>
      <c r="J1685" t="str">
        <f>Table5[[#This Row],[Kid Home]]</f>
        <v>Yes</v>
      </c>
      <c r="K1685" t="str">
        <f>Table5[[#This Row],[TennHome]]</f>
        <v>Yes</v>
      </c>
    </row>
    <row r="1686" spans="1:11" ht="16.5" x14ac:dyDescent="0.3">
      <c r="A1686" s="6">
        <f>Table2[[#This Row],[MntWines]]</f>
        <v>27</v>
      </c>
      <c r="B1686" s="6">
        <f>Table2[[#This Row],[MntFruits]]</f>
        <v>0</v>
      </c>
      <c r="C1686" s="6">
        <f>Table2[[#This Row],[MntMeatProducts]]</f>
        <v>10</v>
      </c>
      <c r="D1686" s="6">
        <f>Table2[[#This Row],[MntFishProducts]]</f>
        <v>0</v>
      </c>
      <c r="E1686" s="6">
        <f>Table2[[#This Row],[MntSweetProducts]]</f>
        <v>0</v>
      </c>
      <c r="F1686" s="6">
        <f>Table2[[#This Row],[MntGoldProds]]</f>
        <v>4</v>
      </c>
      <c r="G1686" s="8">
        <f>Table5[[#This Row],[Age]]</f>
        <v>57</v>
      </c>
      <c r="H1686" s="17" t="s">
        <v>33</v>
      </c>
      <c r="I1686" s="16" t="str">
        <f>IF(AND(People!$J1686&gt;=16,People!$J1686&lt;=25),"16-25",IF(AND(People!$J1686&gt;=26,People!$J1686&lt;=35),"26-35",IF(AND(People!$J1686&gt;=36,People!$J1686&lt;=45),"36-45",IF(AND(People!$J1686&gt;=46,People!$J1686&lt;=55),"46-55",IF(AND(People!$J1686&gt;=56,People!$J1686&lt;=65),"56-65",IF(AND(People!$J1686&gt;=66,People!$J1686&lt;=75),"66-75","ALL"))))))</f>
        <v>56-65</v>
      </c>
      <c r="J1686" t="str">
        <f>Table5[[#This Row],[Kid Home]]</f>
        <v>Yes</v>
      </c>
      <c r="K1686" t="str">
        <f>Table5[[#This Row],[TennHome]]</f>
        <v>Yes</v>
      </c>
    </row>
    <row r="1687" spans="1:11" ht="16.5" x14ac:dyDescent="0.3">
      <c r="A1687" s="4">
        <f>Table2[[#This Row],[MntWines]]</f>
        <v>6</v>
      </c>
      <c r="B1687" s="4">
        <f>Table2[[#This Row],[MntFruits]]</f>
        <v>0</v>
      </c>
      <c r="C1687" s="4">
        <f>Table2[[#This Row],[MntMeatProducts]]</f>
        <v>3</v>
      </c>
      <c r="D1687" s="4">
        <f>Table2[[#This Row],[MntFishProducts]]</f>
        <v>0</v>
      </c>
      <c r="E1687" s="4">
        <f>Table2[[#This Row],[MntSweetProducts]]</f>
        <v>0</v>
      </c>
      <c r="F1687" s="4">
        <f>Table2[[#This Row],[MntGoldProds]]</f>
        <v>1</v>
      </c>
      <c r="G1687" s="8">
        <f>Table5[[#This Row],[Age]]</f>
        <v>31</v>
      </c>
      <c r="H1687" s="2" t="s">
        <v>33</v>
      </c>
      <c r="I1687" s="16" t="str">
        <f>IF(AND(People!$J1687&gt;=16,People!$J1687&lt;=25),"16-25",IF(AND(People!$J1687&gt;=26,People!$J1687&lt;=35),"26-35",IF(AND(People!$J1687&gt;=36,People!$J1687&lt;=45),"36-45",IF(AND(People!$J1687&gt;=46,People!$J1687&lt;=55),"46-55",IF(AND(People!$J1687&gt;=56,People!$J1687&lt;=65),"56-65",IF(AND(People!$J1687&gt;=66,People!$J1687&lt;=75),"66-75","ALL"))))))</f>
        <v>26-35</v>
      </c>
      <c r="J1687" t="str">
        <f>Table5[[#This Row],[Kid Home]]</f>
        <v>Yes</v>
      </c>
      <c r="K1687" t="str">
        <f>Table5[[#This Row],[TennHome]]</f>
        <v>No</v>
      </c>
    </row>
    <row r="1688" spans="1:11" ht="16.5" x14ac:dyDescent="0.3">
      <c r="A1688" s="6">
        <f>Table2[[#This Row],[MntWines]]</f>
        <v>205</v>
      </c>
      <c r="B1688" s="6">
        <f>Table2[[#This Row],[MntFruits]]</f>
        <v>7</v>
      </c>
      <c r="C1688" s="6">
        <f>Table2[[#This Row],[MntMeatProducts]]</f>
        <v>41</v>
      </c>
      <c r="D1688" s="6">
        <f>Table2[[#This Row],[MntFishProducts]]</f>
        <v>3</v>
      </c>
      <c r="E1688" s="6">
        <f>Table2[[#This Row],[MntSweetProducts]]</f>
        <v>2</v>
      </c>
      <c r="F1688" s="6">
        <f>Table2[[#This Row],[MntGoldProds]]</f>
        <v>46</v>
      </c>
      <c r="G1688" s="8">
        <f>Table5[[#This Row],[Age]]</f>
        <v>61</v>
      </c>
      <c r="H1688" s="17" t="s">
        <v>35</v>
      </c>
      <c r="I1688" s="16" t="str">
        <f>IF(AND(People!$J1688&gt;=16,People!$J1688&lt;=25),"16-25",IF(AND(People!$J1688&gt;=26,People!$J1688&lt;=35),"26-35",IF(AND(People!$J1688&gt;=36,People!$J1688&lt;=45),"36-45",IF(AND(People!$J1688&gt;=46,People!$J1688&lt;=55),"46-55",IF(AND(People!$J1688&gt;=56,People!$J1688&lt;=65),"56-65",IF(AND(People!$J1688&gt;=66,People!$J1688&lt;=75),"66-75","ALL"))))))</f>
        <v>56-65</v>
      </c>
      <c r="J1688" t="str">
        <f>Table5[[#This Row],[Kid Home]]</f>
        <v>No</v>
      </c>
      <c r="K1688" t="str">
        <f>Table5[[#This Row],[TennHome]]</f>
        <v>Yes</v>
      </c>
    </row>
    <row r="1689" spans="1:11" ht="16.5" x14ac:dyDescent="0.3">
      <c r="A1689" s="4">
        <f>Table2[[#This Row],[MntWines]]</f>
        <v>24</v>
      </c>
      <c r="B1689" s="4">
        <f>Table2[[#This Row],[MntFruits]]</f>
        <v>0</v>
      </c>
      <c r="C1689" s="4">
        <f>Table2[[#This Row],[MntMeatProducts]]</f>
        <v>8</v>
      </c>
      <c r="D1689" s="4">
        <f>Table2[[#This Row],[MntFishProducts]]</f>
        <v>0</v>
      </c>
      <c r="E1689" s="4">
        <f>Table2[[#This Row],[MntSweetProducts]]</f>
        <v>1</v>
      </c>
      <c r="F1689" s="4">
        <f>Table2[[#This Row],[MntGoldProds]]</f>
        <v>4</v>
      </c>
      <c r="G1689" s="8">
        <f>Table5[[#This Row],[Age]]</f>
        <v>45</v>
      </c>
      <c r="H1689" s="2" t="s">
        <v>31</v>
      </c>
      <c r="I1689" s="16" t="str">
        <f>IF(AND(People!$J1689&gt;=16,People!$J1689&lt;=25),"16-25",IF(AND(People!$J1689&gt;=26,People!$J1689&lt;=35),"26-35",IF(AND(People!$J1689&gt;=36,People!$J1689&lt;=45),"36-45",IF(AND(People!$J1689&gt;=46,People!$J1689&lt;=55),"46-55",IF(AND(People!$J1689&gt;=56,People!$J1689&lt;=65),"56-65",IF(AND(People!$J1689&gt;=66,People!$J1689&lt;=75),"66-75","ALL"))))))</f>
        <v>36-45</v>
      </c>
      <c r="J1689" t="str">
        <f>Table5[[#This Row],[Kid Home]]</f>
        <v>Yes</v>
      </c>
      <c r="K1689" t="str">
        <f>Table5[[#This Row],[TennHome]]</f>
        <v>Yes</v>
      </c>
    </row>
    <row r="1690" spans="1:11" ht="16.5" x14ac:dyDescent="0.3">
      <c r="A1690" s="6">
        <f>Table2[[#This Row],[MntWines]]</f>
        <v>667</v>
      </c>
      <c r="B1690" s="6">
        <f>Table2[[#This Row],[MntFruits]]</f>
        <v>50</v>
      </c>
      <c r="C1690" s="6">
        <f>Table2[[#This Row],[MntMeatProducts]]</f>
        <v>850</v>
      </c>
      <c r="D1690" s="6">
        <f>Table2[[#This Row],[MntFishProducts]]</f>
        <v>21</v>
      </c>
      <c r="E1690" s="6">
        <f>Table2[[#This Row],[MntSweetProducts]]</f>
        <v>83</v>
      </c>
      <c r="F1690" s="6">
        <f>Table2[[#This Row],[MntGoldProds]]</f>
        <v>83</v>
      </c>
      <c r="G1690" s="8">
        <f>Table5[[#This Row],[Age]]</f>
        <v>32</v>
      </c>
      <c r="H1690" s="17" t="s">
        <v>30</v>
      </c>
      <c r="I1690" s="16" t="str">
        <f>IF(AND(People!$J1690&gt;=16,People!$J1690&lt;=25),"16-25",IF(AND(People!$J1690&gt;=26,People!$J1690&lt;=35),"26-35",IF(AND(People!$J1690&gt;=36,People!$J1690&lt;=45),"36-45",IF(AND(People!$J1690&gt;=46,People!$J1690&lt;=55),"46-55",IF(AND(People!$J1690&gt;=56,People!$J1690&lt;=65),"56-65",IF(AND(People!$J1690&gt;=66,People!$J1690&lt;=75),"66-75","ALL"))))))</f>
        <v>26-35</v>
      </c>
      <c r="J1690" t="str">
        <f>Table5[[#This Row],[Kid Home]]</f>
        <v>No</v>
      </c>
      <c r="K1690" t="str">
        <f>Table5[[#This Row],[TennHome]]</f>
        <v>No</v>
      </c>
    </row>
    <row r="1691" spans="1:11" ht="16.5" x14ac:dyDescent="0.3">
      <c r="A1691" s="4">
        <f>Table2[[#This Row],[MntWines]]</f>
        <v>691</v>
      </c>
      <c r="B1691" s="4">
        <f>Table2[[#This Row],[MntFruits]]</f>
        <v>7</v>
      </c>
      <c r="C1691" s="4">
        <f>Table2[[#This Row],[MntMeatProducts]]</f>
        <v>61</v>
      </c>
      <c r="D1691" s="4">
        <f>Table2[[#This Row],[MntFishProducts]]</f>
        <v>10</v>
      </c>
      <c r="E1691" s="4">
        <f>Table2[[#This Row],[MntSweetProducts]]</f>
        <v>0</v>
      </c>
      <c r="F1691" s="4">
        <f>Table2[[#This Row],[MntGoldProds]]</f>
        <v>46</v>
      </c>
      <c r="G1691" s="8">
        <f>Table5[[#This Row],[Age]]</f>
        <v>45</v>
      </c>
      <c r="H1691" s="2" t="s">
        <v>30</v>
      </c>
      <c r="I1691" s="16" t="str">
        <f>IF(AND(People!$J1691&gt;=16,People!$J1691&lt;=25),"16-25",IF(AND(People!$J1691&gt;=26,People!$J1691&lt;=35),"26-35",IF(AND(People!$J1691&gt;=36,People!$J1691&lt;=45),"36-45",IF(AND(People!$J1691&gt;=46,People!$J1691&lt;=55),"46-55",IF(AND(People!$J1691&gt;=56,People!$J1691&lt;=65),"56-65",IF(AND(People!$J1691&gt;=66,People!$J1691&lt;=75),"66-75","ALL"))))))</f>
        <v>36-45</v>
      </c>
      <c r="J1691" t="str">
        <f>Table5[[#This Row],[Kid Home]]</f>
        <v>No</v>
      </c>
      <c r="K1691" t="str">
        <f>Table5[[#This Row],[TennHome]]</f>
        <v>Yes</v>
      </c>
    </row>
    <row r="1692" spans="1:11" ht="16.5" x14ac:dyDescent="0.3">
      <c r="A1692" s="6">
        <f>Table2[[#This Row],[MntWines]]</f>
        <v>493</v>
      </c>
      <c r="B1692" s="6">
        <f>Table2[[#This Row],[MntFruits]]</f>
        <v>26</v>
      </c>
      <c r="C1692" s="6">
        <f>Table2[[#This Row],[MntMeatProducts]]</f>
        <v>206</v>
      </c>
      <c r="D1692" s="6">
        <f>Table2[[#This Row],[MntFishProducts]]</f>
        <v>116</v>
      </c>
      <c r="E1692" s="6">
        <f>Table2[[#This Row],[MntSweetProducts]]</f>
        <v>80</v>
      </c>
      <c r="F1692" s="6">
        <f>Table2[[#This Row],[MntGoldProds]]</f>
        <v>80</v>
      </c>
      <c r="G1692" s="8">
        <f>Table5[[#This Row],[Age]]</f>
        <v>42</v>
      </c>
      <c r="H1692" s="17" t="s">
        <v>30</v>
      </c>
      <c r="I1692" s="16" t="str">
        <f>IF(AND(People!$J1692&gt;=16,People!$J1692&lt;=25),"16-25",IF(AND(People!$J1692&gt;=26,People!$J1692&lt;=35),"26-35",IF(AND(People!$J1692&gt;=36,People!$J1692&lt;=45),"36-45",IF(AND(People!$J1692&gt;=46,People!$J1692&lt;=55),"46-55",IF(AND(People!$J1692&gt;=56,People!$J1692&lt;=65),"56-65",IF(AND(People!$J1692&gt;=66,People!$J1692&lt;=75),"66-75","ALL"))))))</f>
        <v>36-45</v>
      </c>
      <c r="J1692" t="str">
        <f>Table5[[#This Row],[Kid Home]]</f>
        <v>No</v>
      </c>
      <c r="K1692" t="str">
        <f>Table5[[#This Row],[TennHome]]</f>
        <v>Yes</v>
      </c>
    </row>
    <row r="1693" spans="1:11" ht="16.5" x14ac:dyDescent="0.3">
      <c r="A1693" s="4">
        <f>Table2[[#This Row],[MntWines]]</f>
        <v>493</v>
      </c>
      <c r="B1693" s="4">
        <f>Table2[[#This Row],[MntFruits]]</f>
        <v>70</v>
      </c>
      <c r="C1693" s="4">
        <f>Table2[[#This Row],[MntMeatProducts]]</f>
        <v>324</v>
      </c>
      <c r="D1693" s="4">
        <f>Table2[[#This Row],[MntFishProducts]]</f>
        <v>146</v>
      </c>
      <c r="E1693" s="4">
        <f>Table2[[#This Row],[MntSweetProducts]]</f>
        <v>40</v>
      </c>
      <c r="F1693" s="4">
        <f>Table2[[#This Row],[MntGoldProds]]</f>
        <v>84</v>
      </c>
      <c r="G1693" s="8">
        <f>Table5[[#This Row],[Age]]</f>
        <v>24</v>
      </c>
      <c r="H1693" s="2" t="s">
        <v>35</v>
      </c>
      <c r="I1693" s="16" t="str">
        <f>IF(AND(People!$J1693&gt;=16,People!$J1693&lt;=25),"16-25",IF(AND(People!$J1693&gt;=26,People!$J1693&lt;=35),"26-35",IF(AND(People!$J1693&gt;=36,People!$J1693&lt;=45),"36-45",IF(AND(People!$J1693&gt;=46,People!$J1693&lt;=55),"46-55",IF(AND(People!$J1693&gt;=56,People!$J1693&lt;=65),"56-65",IF(AND(People!$J1693&gt;=66,People!$J1693&lt;=75),"66-75","ALL"))))))</f>
        <v>16-25</v>
      </c>
      <c r="J1693" t="str">
        <f>Table5[[#This Row],[Kid Home]]</f>
        <v>No</v>
      </c>
      <c r="K1693" t="str">
        <f>Table5[[#This Row],[TennHome]]</f>
        <v>No</v>
      </c>
    </row>
    <row r="1694" spans="1:11" ht="16.5" x14ac:dyDescent="0.3">
      <c r="A1694" s="6">
        <f>Table2[[#This Row],[MntWines]]</f>
        <v>494</v>
      </c>
      <c r="B1694" s="6">
        <f>Table2[[#This Row],[MntFruits]]</f>
        <v>5</v>
      </c>
      <c r="C1694" s="6">
        <f>Table2[[#This Row],[MntMeatProducts]]</f>
        <v>82</v>
      </c>
      <c r="D1694" s="6">
        <f>Table2[[#This Row],[MntFishProducts]]</f>
        <v>7</v>
      </c>
      <c r="E1694" s="6">
        <f>Table2[[#This Row],[MntSweetProducts]]</f>
        <v>0</v>
      </c>
      <c r="F1694" s="6">
        <f>Table2[[#This Row],[MntGoldProds]]</f>
        <v>100</v>
      </c>
      <c r="G1694" s="8">
        <f>Table5[[#This Row],[Age]]</f>
        <v>62</v>
      </c>
      <c r="H1694" s="17" t="s">
        <v>33</v>
      </c>
      <c r="I1694" s="16" t="str">
        <f>IF(AND(People!$J1694&gt;=16,People!$J1694&lt;=25),"16-25",IF(AND(People!$J1694&gt;=26,People!$J1694&lt;=35),"26-35",IF(AND(People!$J1694&gt;=36,People!$J1694&lt;=45),"36-45",IF(AND(People!$J1694&gt;=46,People!$J1694&lt;=55),"46-55",IF(AND(People!$J1694&gt;=56,People!$J1694&lt;=65),"56-65",IF(AND(People!$J1694&gt;=66,People!$J1694&lt;=75),"66-75","ALL"))))))</f>
        <v>56-65</v>
      </c>
      <c r="J1694" t="str">
        <f>Table5[[#This Row],[Kid Home]]</f>
        <v>No</v>
      </c>
      <c r="K1694" t="str">
        <f>Table5[[#This Row],[TennHome]]</f>
        <v>Yes</v>
      </c>
    </row>
    <row r="1695" spans="1:11" ht="16.5" x14ac:dyDescent="0.3">
      <c r="A1695" s="4">
        <f>Table2[[#This Row],[MntWines]]</f>
        <v>621</v>
      </c>
      <c r="B1695" s="4">
        <f>Table2[[#This Row],[MntFruits]]</f>
        <v>73</v>
      </c>
      <c r="C1695" s="4">
        <f>Table2[[#This Row],[MntMeatProducts]]</f>
        <v>414</v>
      </c>
      <c r="D1695" s="4">
        <f>Table2[[#This Row],[MntFishProducts]]</f>
        <v>78</v>
      </c>
      <c r="E1695" s="4">
        <f>Table2[[#This Row],[MntSweetProducts]]</f>
        <v>48</v>
      </c>
      <c r="F1695" s="4">
        <f>Table2[[#This Row],[MntGoldProds]]</f>
        <v>85</v>
      </c>
      <c r="G1695" s="8">
        <f>Table5[[#This Row],[Age]]</f>
        <v>26</v>
      </c>
      <c r="H1695" s="2" t="s">
        <v>30</v>
      </c>
      <c r="I1695" s="16" t="str">
        <f>IF(AND(People!$J1695&gt;=16,People!$J1695&lt;=25),"16-25",IF(AND(People!$J1695&gt;=26,People!$J1695&lt;=35),"26-35",IF(AND(People!$J1695&gt;=36,People!$J1695&lt;=45),"36-45",IF(AND(People!$J1695&gt;=46,People!$J1695&lt;=55),"46-55",IF(AND(People!$J1695&gt;=56,People!$J1695&lt;=65),"56-65",IF(AND(People!$J1695&gt;=66,People!$J1695&lt;=75),"66-75","ALL"))))))</f>
        <v>26-35</v>
      </c>
      <c r="J1695" t="str">
        <f>Table5[[#This Row],[Kid Home]]</f>
        <v>No</v>
      </c>
      <c r="K1695" t="str">
        <f>Table5[[#This Row],[TennHome]]</f>
        <v>No</v>
      </c>
    </row>
    <row r="1696" spans="1:11" ht="16.5" x14ac:dyDescent="0.3">
      <c r="A1696" s="6">
        <f>Table2[[#This Row],[MntWines]]</f>
        <v>9</v>
      </c>
      <c r="B1696" s="6">
        <f>Table2[[#This Row],[MntFruits]]</f>
        <v>0</v>
      </c>
      <c r="C1696" s="6">
        <f>Table2[[#This Row],[MntMeatProducts]]</f>
        <v>5</v>
      </c>
      <c r="D1696" s="6">
        <f>Table2[[#This Row],[MntFishProducts]]</f>
        <v>0</v>
      </c>
      <c r="E1696" s="6">
        <f>Table2[[#This Row],[MntSweetProducts]]</f>
        <v>0</v>
      </c>
      <c r="F1696" s="6">
        <f>Table2[[#This Row],[MntGoldProds]]</f>
        <v>7</v>
      </c>
      <c r="G1696" s="8">
        <f>Table5[[#This Row],[Age]]</f>
        <v>28</v>
      </c>
      <c r="H1696" s="17" t="s">
        <v>33</v>
      </c>
      <c r="I1696" s="16" t="str">
        <f>IF(AND(People!$J1696&gt;=16,People!$J1696&lt;=25),"16-25",IF(AND(People!$J1696&gt;=26,People!$J1696&lt;=35),"26-35",IF(AND(People!$J1696&gt;=36,People!$J1696&lt;=45),"36-45",IF(AND(People!$J1696&gt;=46,People!$J1696&lt;=55),"46-55",IF(AND(People!$J1696&gt;=56,People!$J1696&lt;=65),"56-65",IF(AND(People!$J1696&gt;=66,People!$J1696&lt;=75),"66-75","ALL"))))))</f>
        <v>26-35</v>
      </c>
      <c r="J1696" t="str">
        <f>Table5[[#This Row],[Kid Home]]</f>
        <v>Yes</v>
      </c>
      <c r="K1696" t="str">
        <f>Table5[[#This Row],[TennHome]]</f>
        <v>No</v>
      </c>
    </row>
    <row r="1697" spans="1:11" ht="16.5" x14ac:dyDescent="0.3">
      <c r="A1697" s="4">
        <f>Table2[[#This Row],[MntWines]]</f>
        <v>1</v>
      </c>
      <c r="B1697" s="4">
        <f>Table2[[#This Row],[MntFruits]]</f>
        <v>6</v>
      </c>
      <c r="C1697" s="4">
        <f>Table2[[#This Row],[MntMeatProducts]]</f>
        <v>2</v>
      </c>
      <c r="D1697" s="4">
        <f>Table2[[#This Row],[MntFishProducts]]</f>
        <v>8</v>
      </c>
      <c r="E1697" s="4">
        <f>Table2[[#This Row],[MntSweetProducts]]</f>
        <v>2</v>
      </c>
      <c r="F1697" s="4">
        <f>Table2[[#This Row],[MntGoldProds]]</f>
        <v>12</v>
      </c>
      <c r="G1697" s="8">
        <f>Table5[[#This Row],[Age]]</f>
        <v>31</v>
      </c>
      <c r="H1697" s="2" t="s">
        <v>35</v>
      </c>
      <c r="I1697" s="16" t="str">
        <f>IF(AND(People!$J1697&gt;=16,People!$J1697&lt;=25),"16-25",IF(AND(People!$J1697&gt;=26,People!$J1697&lt;=35),"26-35",IF(AND(People!$J1697&gt;=36,People!$J1697&lt;=45),"36-45",IF(AND(People!$J1697&gt;=46,People!$J1697&lt;=55),"46-55",IF(AND(People!$J1697&gt;=56,People!$J1697&lt;=65),"56-65",IF(AND(People!$J1697&gt;=66,People!$J1697&lt;=75),"66-75","ALL"))))))</f>
        <v>26-35</v>
      </c>
      <c r="J1697" t="str">
        <f>Table5[[#This Row],[Kid Home]]</f>
        <v>Yes</v>
      </c>
      <c r="K1697" t="str">
        <f>Table5[[#This Row],[TennHome]]</f>
        <v>No</v>
      </c>
    </row>
    <row r="1698" spans="1:11" ht="16.5" x14ac:dyDescent="0.3">
      <c r="A1698" s="6">
        <f>Table2[[#This Row],[MntWines]]</f>
        <v>12</v>
      </c>
      <c r="B1698" s="6">
        <f>Table2[[#This Row],[MntFruits]]</f>
        <v>4</v>
      </c>
      <c r="C1698" s="6">
        <f>Table2[[#This Row],[MntMeatProducts]]</f>
        <v>19</v>
      </c>
      <c r="D1698" s="6">
        <f>Table2[[#This Row],[MntFishProducts]]</f>
        <v>12</v>
      </c>
      <c r="E1698" s="6">
        <f>Table2[[#This Row],[MntSweetProducts]]</f>
        <v>6</v>
      </c>
      <c r="F1698" s="6">
        <f>Table2[[#This Row],[MntGoldProds]]</f>
        <v>14</v>
      </c>
      <c r="G1698" s="8">
        <f>Table5[[#This Row],[Age]]</f>
        <v>22</v>
      </c>
      <c r="H1698" s="17" t="s">
        <v>31</v>
      </c>
      <c r="I1698" s="16" t="str">
        <f>IF(AND(People!$J1698&gt;=16,People!$J1698&lt;=25),"16-25",IF(AND(People!$J1698&gt;=26,People!$J1698&lt;=35),"26-35",IF(AND(People!$J1698&gt;=36,People!$J1698&lt;=45),"36-45",IF(AND(People!$J1698&gt;=46,People!$J1698&lt;=55),"46-55",IF(AND(People!$J1698&gt;=56,People!$J1698&lt;=65),"56-65",IF(AND(People!$J1698&gt;=66,People!$J1698&lt;=75),"66-75","ALL"))))))</f>
        <v>16-25</v>
      </c>
      <c r="J1698" t="str">
        <f>Table5[[#This Row],[Kid Home]]</f>
        <v>No</v>
      </c>
      <c r="K1698" t="str">
        <f>Table5[[#This Row],[TennHome]]</f>
        <v>No</v>
      </c>
    </row>
    <row r="1699" spans="1:11" ht="16.5" x14ac:dyDescent="0.3">
      <c r="A1699" s="4">
        <f>Table2[[#This Row],[MntWines]]</f>
        <v>243</v>
      </c>
      <c r="B1699" s="4">
        <f>Table2[[#This Row],[MntFruits]]</f>
        <v>131</v>
      </c>
      <c r="C1699" s="4">
        <f>Table2[[#This Row],[MntMeatProducts]]</f>
        <v>217</v>
      </c>
      <c r="D1699" s="4">
        <f>Table2[[#This Row],[MntFishProducts]]</f>
        <v>85</v>
      </c>
      <c r="E1699" s="4">
        <f>Table2[[#This Row],[MntSweetProducts]]</f>
        <v>6</v>
      </c>
      <c r="F1699" s="4">
        <f>Table2[[#This Row],[MntGoldProds]]</f>
        <v>26</v>
      </c>
      <c r="G1699" s="8">
        <f>Table5[[#This Row],[Age]]</f>
        <v>61</v>
      </c>
      <c r="H1699" s="2" t="s">
        <v>33</v>
      </c>
      <c r="I1699" s="16" t="str">
        <f>IF(AND(People!$J1699&gt;=16,People!$J1699&lt;=25),"16-25",IF(AND(People!$J1699&gt;=26,People!$J1699&lt;=35),"26-35",IF(AND(People!$J1699&gt;=36,People!$J1699&lt;=45),"36-45",IF(AND(People!$J1699&gt;=46,People!$J1699&lt;=55),"46-55",IF(AND(People!$J1699&gt;=56,People!$J1699&lt;=65),"56-65",IF(AND(People!$J1699&gt;=66,People!$J1699&lt;=75),"66-75","ALL"))))))</f>
        <v>56-65</v>
      </c>
      <c r="J1699" t="str">
        <f>Table5[[#This Row],[Kid Home]]</f>
        <v>No</v>
      </c>
      <c r="K1699" t="str">
        <f>Table5[[#This Row],[TennHome]]</f>
        <v>Yes</v>
      </c>
    </row>
    <row r="1700" spans="1:11" ht="16.5" x14ac:dyDescent="0.3">
      <c r="A1700" s="6">
        <f>Table2[[#This Row],[MntWines]]</f>
        <v>11</v>
      </c>
      <c r="B1700" s="6">
        <f>Table2[[#This Row],[MntFruits]]</f>
        <v>1</v>
      </c>
      <c r="C1700" s="6">
        <f>Table2[[#This Row],[MntMeatProducts]]</f>
        <v>4</v>
      </c>
      <c r="D1700" s="6">
        <f>Table2[[#This Row],[MntFishProducts]]</f>
        <v>2</v>
      </c>
      <c r="E1700" s="6">
        <f>Table2[[#This Row],[MntSweetProducts]]</f>
        <v>0</v>
      </c>
      <c r="F1700" s="6">
        <f>Table2[[#This Row],[MntGoldProds]]</f>
        <v>7</v>
      </c>
      <c r="G1700" s="8">
        <f>Table5[[#This Row],[Age]]</f>
        <v>41</v>
      </c>
      <c r="H1700" s="17" t="s">
        <v>35</v>
      </c>
      <c r="I1700" s="16" t="str">
        <f>IF(AND(People!$J1700&gt;=16,People!$J1700&lt;=25),"16-25",IF(AND(People!$J1700&gt;=26,People!$J1700&lt;=35),"26-35",IF(AND(People!$J1700&gt;=36,People!$J1700&lt;=45),"36-45",IF(AND(People!$J1700&gt;=46,People!$J1700&lt;=55),"46-55",IF(AND(People!$J1700&gt;=56,People!$J1700&lt;=65),"56-65",IF(AND(People!$J1700&gt;=66,People!$J1700&lt;=75),"66-75","ALL"))))))</f>
        <v>36-45</v>
      </c>
      <c r="J1700" t="str">
        <f>Table5[[#This Row],[Kid Home]]</f>
        <v>Yes</v>
      </c>
      <c r="K1700" t="str">
        <f>Table5[[#This Row],[TennHome]]</f>
        <v>Yes</v>
      </c>
    </row>
    <row r="1701" spans="1:11" ht="16.5" x14ac:dyDescent="0.3">
      <c r="A1701" s="4">
        <f>Table2[[#This Row],[MntWines]]</f>
        <v>532</v>
      </c>
      <c r="B1701" s="4">
        <f>Table2[[#This Row],[MntFruits]]</f>
        <v>21</v>
      </c>
      <c r="C1701" s="4">
        <f>Table2[[#This Row],[MntMeatProducts]]</f>
        <v>127</v>
      </c>
      <c r="D1701" s="4">
        <f>Table2[[#This Row],[MntFishProducts]]</f>
        <v>26</v>
      </c>
      <c r="E1701" s="4">
        <f>Table2[[#This Row],[MntSweetProducts]]</f>
        <v>20</v>
      </c>
      <c r="F1701" s="4">
        <f>Table2[[#This Row],[MntGoldProds]]</f>
        <v>20</v>
      </c>
      <c r="G1701" s="8">
        <f>Table5[[#This Row],[Age]]</f>
        <v>30</v>
      </c>
      <c r="H1701" s="2" t="s">
        <v>38</v>
      </c>
      <c r="I1701" s="16" t="str">
        <f>IF(AND(People!$J1701&gt;=16,People!$J1701&lt;=25),"16-25",IF(AND(People!$J1701&gt;=26,People!$J1701&lt;=35),"26-35",IF(AND(People!$J1701&gt;=36,People!$J1701&lt;=45),"36-45",IF(AND(People!$J1701&gt;=46,People!$J1701&lt;=55),"46-55",IF(AND(People!$J1701&gt;=56,People!$J1701&lt;=65),"56-65",IF(AND(People!$J1701&gt;=66,People!$J1701&lt;=75),"66-75","ALL"))))))</f>
        <v>26-35</v>
      </c>
      <c r="J1701" t="str">
        <f>Table5[[#This Row],[Kid Home]]</f>
        <v>No</v>
      </c>
      <c r="K1701" t="str">
        <f>Table5[[#This Row],[TennHome]]</f>
        <v>No</v>
      </c>
    </row>
    <row r="1702" spans="1:11" ht="16.5" x14ac:dyDescent="0.3">
      <c r="A1702" s="6">
        <f>Table2[[#This Row],[MntWines]]</f>
        <v>29</v>
      </c>
      <c r="B1702" s="6">
        <f>Table2[[#This Row],[MntFruits]]</f>
        <v>0</v>
      </c>
      <c r="C1702" s="6">
        <f>Table2[[#This Row],[MntMeatProducts]]</f>
        <v>2</v>
      </c>
      <c r="D1702" s="6">
        <f>Table2[[#This Row],[MntFishProducts]]</f>
        <v>0</v>
      </c>
      <c r="E1702" s="6">
        <f>Table2[[#This Row],[MntSweetProducts]]</f>
        <v>0</v>
      </c>
      <c r="F1702" s="6">
        <f>Table2[[#This Row],[MntGoldProds]]</f>
        <v>1</v>
      </c>
      <c r="G1702" s="8">
        <f>Table5[[#This Row],[Age]]</f>
        <v>55</v>
      </c>
      <c r="H1702" s="17" t="s">
        <v>33</v>
      </c>
      <c r="I1702" s="16" t="str">
        <f>IF(AND(People!$J1702&gt;=16,People!$J1702&lt;=25),"16-25",IF(AND(People!$J1702&gt;=26,People!$J1702&lt;=35),"26-35",IF(AND(People!$J1702&gt;=36,People!$J1702&lt;=45),"36-45",IF(AND(People!$J1702&gt;=46,People!$J1702&lt;=55),"46-55",IF(AND(People!$J1702&gt;=56,People!$J1702&lt;=65),"56-65",IF(AND(People!$J1702&gt;=66,People!$J1702&lt;=75),"66-75","ALL"))))))</f>
        <v>46-55</v>
      </c>
      <c r="J1702" t="str">
        <f>Table5[[#This Row],[Kid Home]]</f>
        <v>Yes</v>
      </c>
      <c r="K1702" t="str">
        <f>Table5[[#This Row],[TennHome]]</f>
        <v>Yes</v>
      </c>
    </row>
    <row r="1703" spans="1:11" ht="16.5" x14ac:dyDescent="0.3">
      <c r="A1703" s="4">
        <f>Table2[[#This Row],[MntWines]]</f>
        <v>612</v>
      </c>
      <c r="B1703" s="4">
        <f>Table2[[#This Row],[MntFruits]]</f>
        <v>91</v>
      </c>
      <c r="C1703" s="4">
        <f>Table2[[#This Row],[MntMeatProducts]]</f>
        <v>520</v>
      </c>
      <c r="D1703" s="4">
        <f>Table2[[#This Row],[MntFishProducts]]</f>
        <v>258</v>
      </c>
      <c r="E1703" s="4">
        <f>Table2[[#This Row],[MntSweetProducts]]</f>
        <v>107</v>
      </c>
      <c r="F1703" s="4">
        <f>Table2[[#This Row],[MntGoldProds]]</f>
        <v>107</v>
      </c>
      <c r="G1703" s="8">
        <f>Table5[[#This Row],[Age]]</f>
        <v>63</v>
      </c>
      <c r="H1703" s="2" t="s">
        <v>33</v>
      </c>
      <c r="I1703" s="16" t="str">
        <f>IF(AND(People!$J1703&gt;=16,People!$J1703&lt;=25),"16-25",IF(AND(People!$J1703&gt;=26,People!$J1703&lt;=35),"26-35",IF(AND(People!$J1703&gt;=36,People!$J1703&lt;=45),"36-45",IF(AND(People!$J1703&gt;=46,People!$J1703&lt;=55),"46-55",IF(AND(People!$J1703&gt;=56,People!$J1703&lt;=65),"56-65",IF(AND(People!$J1703&gt;=66,People!$J1703&lt;=75),"66-75","ALL"))))))</f>
        <v>56-65</v>
      </c>
      <c r="J1703" t="str">
        <f>Table5[[#This Row],[Kid Home]]</f>
        <v>No</v>
      </c>
      <c r="K1703" t="str">
        <f>Table5[[#This Row],[TennHome]]</f>
        <v>Yes</v>
      </c>
    </row>
    <row r="1704" spans="1:11" ht="16.5" x14ac:dyDescent="0.3">
      <c r="A1704" s="6">
        <f>Table2[[#This Row],[MntWines]]</f>
        <v>387</v>
      </c>
      <c r="B1704" s="6">
        <f>Table2[[#This Row],[MntFruits]]</f>
        <v>126</v>
      </c>
      <c r="C1704" s="6">
        <f>Table2[[#This Row],[MntMeatProducts]]</f>
        <v>342</v>
      </c>
      <c r="D1704" s="6">
        <f>Table2[[#This Row],[MntFishProducts]]</f>
        <v>0</v>
      </c>
      <c r="E1704" s="6">
        <f>Table2[[#This Row],[MntSweetProducts]]</f>
        <v>45</v>
      </c>
      <c r="F1704" s="6">
        <f>Table2[[#This Row],[MntGoldProds]]</f>
        <v>180</v>
      </c>
      <c r="G1704" s="8">
        <f>Table5[[#This Row],[Age]]</f>
        <v>36</v>
      </c>
      <c r="H1704" s="17" t="s">
        <v>30</v>
      </c>
      <c r="I1704" s="16" t="str">
        <f>IF(AND(People!$J1704&gt;=16,People!$J1704&lt;=25),"16-25",IF(AND(People!$J1704&gt;=26,People!$J1704&lt;=35),"26-35",IF(AND(People!$J1704&gt;=36,People!$J1704&lt;=45),"36-45",IF(AND(People!$J1704&gt;=46,People!$J1704&lt;=55),"46-55",IF(AND(People!$J1704&gt;=56,People!$J1704&lt;=65),"56-65",IF(AND(People!$J1704&gt;=66,People!$J1704&lt;=75),"66-75","ALL"))))))</f>
        <v>36-45</v>
      </c>
      <c r="J1704" t="str">
        <f>Table5[[#This Row],[Kid Home]]</f>
        <v>No</v>
      </c>
      <c r="K1704" t="str">
        <f>Table5[[#This Row],[TennHome]]</f>
        <v>Yes</v>
      </c>
    </row>
    <row r="1705" spans="1:11" ht="16.5" x14ac:dyDescent="0.3">
      <c r="A1705" s="4">
        <f>Table2[[#This Row],[MntWines]]</f>
        <v>56</v>
      </c>
      <c r="B1705" s="4">
        <f>Table2[[#This Row],[MntFruits]]</f>
        <v>0</v>
      </c>
      <c r="C1705" s="4">
        <f>Table2[[#This Row],[MntMeatProducts]]</f>
        <v>14</v>
      </c>
      <c r="D1705" s="4">
        <f>Table2[[#This Row],[MntFishProducts]]</f>
        <v>0</v>
      </c>
      <c r="E1705" s="4">
        <f>Table2[[#This Row],[MntSweetProducts]]</f>
        <v>0</v>
      </c>
      <c r="F1705" s="4">
        <f>Table2[[#This Row],[MntGoldProds]]</f>
        <v>2</v>
      </c>
      <c r="G1705" s="8">
        <f>Table5[[#This Row],[Age]]</f>
        <v>59</v>
      </c>
      <c r="H1705" s="2" t="s">
        <v>31</v>
      </c>
      <c r="I1705" s="16" t="str">
        <f>IF(AND(People!$J1705&gt;=16,People!$J1705&lt;=25),"16-25",IF(AND(People!$J1705&gt;=26,People!$J1705&lt;=35),"26-35",IF(AND(People!$J1705&gt;=36,People!$J1705&lt;=45),"36-45",IF(AND(People!$J1705&gt;=46,People!$J1705&lt;=55),"46-55",IF(AND(People!$J1705&gt;=56,People!$J1705&lt;=65),"56-65",IF(AND(People!$J1705&gt;=66,People!$J1705&lt;=75),"66-75","ALL"))))))</f>
        <v>56-65</v>
      </c>
      <c r="J1705" t="str">
        <f>Table5[[#This Row],[Kid Home]]</f>
        <v>Yes</v>
      </c>
      <c r="K1705" t="str">
        <f>Table5[[#This Row],[TennHome]]</f>
        <v>Yes</v>
      </c>
    </row>
    <row r="1706" spans="1:11" ht="16.5" x14ac:dyDescent="0.3">
      <c r="A1706" s="6">
        <f>Table2[[#This Row],[MntWines]]</f>
        <v>6</v>
      </c>
      <c r="B1706" s="6">
        <f>Table2[[#This Row],[MntFruits]]</f>
        <v>8</v>
      </c>
      <c r="C1706" s="6">
        <f>Table2[[#This Row],[MntMeatProducts]]</f>
        <v>19</v>
      </c>
      <c r="D1706" s="6">
        <f>Table2[[#This Row],[MntFishProducts]]</f>
        <v>16</v>
      </c>
      <c r="E1706" s="6">
        <f>Table2[[#This Row],[MntSweetProducts]]</f>
        <v>4</v>
      </c>
      <c r="F1706" s="6">
        <f>Table2[[#This Row],[MntGoldProds]]</f>
        <v>4</v>
      </c>
      <c r="G1706" s="8">
        <f>Table5[[#This Row],[Age]]</f>
        <v>24</v>
      </c>
      <c r="H1706" s="17" t="s">
        <v>31</v>
      </c>
      <c r="I1706" s="16" t="str">
        <f>IF(AND(People!$J1706&gt;=16,People!$J1706&lt;=25),"16-25",IF(AND(People!$J1706&gt;=26,People!$J1706&lt;=35),"26-35",IF(AND(People!$J1706&gt;=36,People!$J1706&lt;=45),"36-45",IF(AND(People!$J1706&gt;=46,People!$J1706&lt;=55),"46-55",IF(AND(People!$J1706&gt;=56,People!$J1706&lt;=65),"56-65",IF(AND(People!$J1706&gt;=66,People!$J1706&lt;=75),"66-75","ALL"))))))</f>
        <v>16-25</v>
      </c>
      <c r="J1706" t="str">
        <f>Table5[[#This Row],[Kid Home]]</f>
        <v>Yes</v>
      </c>
      <c r="K1706" t="str">
        <f>Table5[[#This Row],[TennHome]]</f>
        <v>No</v>
      </c>
    </row>
    <row r="1707" spans="1:11" ht="16.5" x14ac:dyDescent="0.3">
      <c r="A1707" s="4">
        <f>Table2[[#This Row],[MntWines]]</f>
        <v>582</v>
      </c>
      <c r="B1707" s="4">
        <f>Table2[[#This Row],[MntFruits]]</f>
        <v>0</v>
      </c>
      <c r="C1707" s="4">
        <f>Table2[[#This Row],[MntMeatProducts]]</f>
        <v>65</v>
      </c>
      <c r="D1707" s="4">
        <f>Table2[[#This Row],[MntFishProducts]]</f>
        <v>0</v>
      </c>
      <c r="E1707" s="4">
        <f>Table2[[#This Row],[MntSweetProducts]]</f>
        <v>0</v>
      </c>
      <c r="F1707" s="4">
        <f>Table2[[#This Row],[MntGoldProds]]</f>
        <v>13</v>
      </c>
      <c r="G1707" s="8">
        <f>Table5[[#This Row],[Age]]</f>
        <v>41</v>
      </c>
      <c r="H1707" s="2" t="s">
        <v>33</v>
      </c>
      <c r="I1707" s="16" t="str">
        <f>IF(AND(People!$J1707&gt;=16,People!$J1707&lt;=25),"16-25",IF(AND(People!$J1707&gt;=26,People!$J1707&lt;=35),"26-35",IF(AND(People!$J1707&gt;=36,People!$J1707&lt;=45),"36-45",IF(AND(People!$J1707&gt;=46,People!$J1707&lt;=55),"46-55",IF(AND(People!$J1707&gt;=56,People!$J1707&lt;=65),"56-65",IF(AND(People!$J1707&gt;=66,People!$J1707&lt;=75),"66-75","ALL"))))))</f>
        <v>36-45</v>
      </c>
      <c r="J1707" t="str">
        <f>Table5[[#This Row],[Kid Home]]</f>
        <v>No</v>
      </c>
      <c r="K1707" t="str">
        <f>Table5[[#This Row],[TennHome]]</f>
        <v>Yes</v>
      </c>
    </row>
    <row r="1708" spans="1:11" ht="16.5" x14ac:dyDescent="0.3">
      <c r="A1708" s="6">
        <f>Table2[[#This Row],[MntWines]]</f>
        <v>6</v>
      </c>
      <c r="B1708" s="6">
        <f>Table2[[#This Row],[MntFruits]]</f>
        <v>17</v>
      </c>
      <c r="C1708" s="6">
        <f>Table2[[#This Row],[MntMeatProducts]]</f>
        <v>16</v>
      </c>
      <c r="D1708" s="6">
        <f>Table2[[#This Row],[MntFishProducts]]</f>
        <v>6</v>
      </c>
      <c r="E1708" s="6">
        <f>Table2[[#This Row],[MntSweetProducts]]</f>
        <v>16</v>
      </c>
      <c r="F1708" s="6">
        <f>Table2[[#This Row],[MntGoldProds]]</f>
        <v>42</v>
      </c>
      <c r="G1708" s="8">
        <f>Table5[[#This Row],[Age]]</f>
        <v>39</v>
      </c>
      <c r="H1708" s="17" t="s">
        <v>31</v>
      </c>
      <c r="I1708" s="16" t="str">
        <f>IF(AND(People!$J1708&gt;=16,People!$J1708&lt;=25),"16-25",IF(AND(People!$J1708&gt;=26,People!$J1708&lt;=35),"26-35",IF(AND(People!$J1708&gt;=36,People!$J1708&lt;=45),"36-45",IF(AND(People!$J1708&gt;=46,People!$J1708&lt;=55),"46-55",IF(AND(People!$J1708&gt;=56,People!$J1708&lt;=65),"56-65",IF(AND(People!$J1708&gt;=66,People!$J1708&lt;=75),"66-75","ALL"))))))</f>
        <v>36-45</v>
      </c>
      <c r="J1708" t="str">
        <f>Table5[[#This Row],[Kid Home]]</f>
        <v>Yes</v>
      </c>
      <c r="K1708" t="str">
        <f>Table5[[#This Row],[TennHome]]</f>
        <v>No</v>
      </c>
    </row>
    <row r="1709" spans="1:11" ht="16.5" x14ac:dyDescent="0.3">
      <c r="A1709" s="4">
        <f>Table2[[#This Row],[MntWines]]</f>
        <v>70</v>
      </c>
      <c r="B1709" s="4">
        <f>Table2[[#This Row],[MntFruits]]</f>
        <v>6</v>
      </c>
      <c r="C1709" s="4">
        <f>Table2[[#This Row],[MntMeatProducts]]</f>
        <v>69</v>
      </c>
      <c r="D1709" s="4">
        <f>Table2[[#This Row],[MntFishProducts]]</f>
        <v>2</v>
      </c>
      <c r="E1709" s="4">
        <f>Table2[[#This Row],[MntSweetProducts]]</f>
        <v>3</v>
      </c>
      <c r="F1709" s="4">
        <f>Table2[[#This Row],[MntGoldProds]]</f>
        <v>3</v>
      </c>
      <c r="G1709" s="8">
        <f>Table5[[#This Row],[Age]]</f>
        <v>29</v>
      </c>
      <c r="H1709" s="2" t="s">
        <v>31</v>
      </c>
      <c r="I1709" s="16" t="str">
        <f>IF(AND(People!$J1709&gt;=16,People!$J1709&lt;=25),"16-25",IF(AND(People!$J1709&gt;=26,People!$J1709&lt;=35),"26-35",IF(AND(People!$J1709&gt;=36,People!$J1709&lt;=45),"36-45",IF(AND(People!$J1709&gt;=46,People!$J1709&lt;=55),"46-55",IF(AND(People!$J1709&gt;=56,People!$J1709&lt;=65),"56-65",IF(AND(People!$J1709&gt;=66,People!$J1709&lt;=75),"66-75","ALL"))))))</f>
        <v>26-35</v>
      </c>
      <c r="J1709" t="str">
        <f>Table5[[#This Row],[Kid Home]]</f>
        <v>Yes</v>
      </c>
      <c r="K1709" t="str">
        <f>Table5[[#This Row],[TennHome]]</f>
        <v>No</v>
      </c>
    </row>
    <row r="1710" spans="1:11" ht="16.5" x14ac:dyDescent="0.3">
      <c r="A1710" s="6">
        <f>Table2[[#This Row],[MntWines]]</f>
        <v>962</v>
      </c>
      <c r="B1710" s="6">
        <f>Table2[[#This Row],[MntFruits]]</f>
        <v>12</v>
      </c>
      <c r="C1710" s="6">
        <f>Table2[[#This Row],[MntMeatProducts]]</f>
        <v>194</v>
      </c>
      <c r="D1710" s="6">
        <f>Table2[[#This Row],[MntFishProducts]]</f>
        <v>16</v>
      </c>
      <c r="E1710" s="6">
        <f>Table2[[#This Row],[MntSweetProducts]]</f>
        <v>24</v>
      </c>
      <c r="F1710" s="6">
        <f>Table2[[#This Row],[MntGoldProds]]</f>
        <v>12</v>
      </c>
      <c r="G1710" s="8">
        <f>Table5[[#This Row],[Age]]</f>
        <v>56</v>
      </c>
      <c r="H1710" s="17" t="s">
        <v>33</v>
      </c>
      <c r="I1710" s="16" t="str">
        <f>IF(AND(People!$J1710&gt;=16,People!$J1710&lt;=25),"16-25",IF(AND(People!$J1710&gt;=26,People!$J1710&lt;=35),"26-35",IF(AND(People!$J1710&gt;=36,People!$J1710&lt;=45),"36-45",IF(AND(People!$J1710&gt;=46,People!$J1710&lt;=55),"46-55",IF(AND(People!$J1710&gt;=56,People!$J1710&lt;=65),"56-65",IF(AND(People!$J1710&gt;=66,People!$J1710&lt;=75),"66-75","ALL"))))))</f>
        <v>56-65</v>
      </c>
      <c r="J1710" t="str">
        <f>Table5[[#This Row],[Kid Home]]</f>
        <v>No</v>
      </c>
      <c r="K1710" t="str">
        <f>Table5[[#This Row],[TennHome]]</f>
        <v>Yes</v>
      </c>
    </row>
    <row r="1711" spans="1:11" ht="16.5" x14ac:dyDescent="0.3">
      <c r="A1711" s="4">
        <f>Table2[[#This Row],[MntWines]]</f>
        <v>112</v>
      </c>
      <c r="B1711" s="4">
        <f>Table2[[#This Row],[MntFruits]]</f>
        <v>10</v>
      </c>
      <c r="C1711" s="4">
        <f>Table2[[#This Row],[MntMeatProducts]]</f>
        <v>107</v>
      </c>
      <c r="D1711" s="4">
        <f>Table2[[#This Row],[MntFishProducts]]</f>
        <v>30</v>
      </c>
      <c r="E1711" s="4">
        <f>Table2[[#This Row],[MntSweetProducts]]</f>
        <v>0</v>
      </c>
      <c r="F1711" s="4">
        <f>Table2[[#This Row],[MntGoldProds]]</f>
        <v>20</v>
      </c>
      <c r="G1711" s="8">
        <f>Table5[[#This Row],[Age]]</f>
        <v>47</v>
      </c>
      <c r="H1711" s="2" t="s">
        <v>33</v>
      </c>
      <c r="I1711" s="16" t="str">
        <f>IF(AND(People!$J1711&gt;=16,People!$J1711&lt;=25),"16-25",IF(AND(People!$J1711&gt;=26,People!$J1711&lt;=35),"26-35",IF(AND(People!$J1711&gt;=36,People!$J1711&lt;=45),"36-45",IF(AND(People!$J1711&gt;=46,People!$J1711&lt;=55),"46-55",IF(AND(People!$J1711&gt;=56,People!$J1711&lt;=65),"56-65",IF(AND(People!$J1711&gt;=66,People!$J1711&lt;=75),"66-75","ALL"))))))</f>
        <v>46-55</v>
      </c>
      <c r="J1711" t="str">
        <f>Table5[[#This Row],[Kid Home]]</f>
        <v>No</v>
      </c>
      <c r="K1711" t="str">
        <f>Table5[[#This Row],[TennHome]]</f>
        <v>Yes</v>
      </c>
    </row>
    <row r="1712" spans="1:11" ht="16.5" x14ac:dyDescent="0.3">
      <c r="A1712" s="6">
        <f>Table2[[#This Row],[MntWines]]</f>
        <v>293</v>
      </c>
      <c r="B1712" s="6">
        <f>Table2[[#This Row],[MntFruits]]</f>
        <v>0</v>
      </c>
      <c r="C1712" s="6">
        <f>Table2[[#This Row],[MntMeatProducts]]</f>
        <v>124</v>
      </c>
      <c r="D1712" s="6">
        <f>Table2[[#This Row],[MntFishProducts]]</f>
        <v>179</v>
      </c>
      <c r="E1712" s="6">
        <f>Table2[[#This Row],[MntSweetProducts]]</f>
        <v>97</v>
      </c>
      <c r="F1712" s="6">
        <f>Table2[[#This Row],[MntGoldProds]]</f>
        <v>52</v>
      </c>
      <c r="G1712" s="8">
        <f>Table5[[#This Row],[Age]]</f>
        <v>36</v>
      </c>
      <c r="H1712" s="17" t="s">
        <v>33</v>
      </c>
      <c r="I1712" s="16" t="str">
        <f>IF(AND(People!$J1712&gt;=16,People!$J1712&lt;=25),"16-25",IF(AND(People!$J1712&gt;=26,People!$J1712&lt;=35),"26-35",IF(AND(People!$J1712&gt;=36,People!$J1712&lt;=45),"36-45",IF(AND(People!$J1712&gt;=46,People!$J1712&lt;=55),"46-55",IF(AND(People!$J1712&gt;=56,People!$J1712&lt;=65),"56-65",IF(AND(People!$J1712&gt;=66,People!$J1712&lt;=75),"66-75","ALL"))))))</f>
        <v>36-45</v>
      </c>
      <c r="J1712" t="str">
        <f>Table5[[#This Row],[Kid Home]]</f>
        <v>Yes</v>
      </c>
      <c r="K1712" t="str">
        <f>Table5[[#This Row],[TennHome]]</f>
        <v>No</v>
      </c>
    </row>
    <row r="1713" spans="1:11" ht="16.5" x14ac:dyDescent="0.3">
      <c r="A1713" s="4">
        <f>Table2[[#This Row],[MntWines]]</f>
        <v>199</v>
      </c>
      <c r="B1713" s="4">
        <f>Table2[[#This Row],[MntFruits]]</f>
        <v>12</v>
      </c>
      <c r="C1713" s="4">
        <f>Table2[[#This Row],[MntMeatProducts]]</f>
        <v>31</v>
      </c>
      <c r="D1713" s="4">
        <f>Table2[[#This Row],[MntFishProducts]]</f>
        <v>3</v>
      </c>
      <c r="E1713" s="4">
        <f>Table2[[#This Row],[MntSweetProducts]]</f>
        <v>12</v>
      </c>
      <c r="F1713" s="4">
        <f>Table2[[#This Row],[MntGoldProds]]</f>
        <v>7</v>
      </c>
      <c r="G1713" s="8">
        <f>Table5[[#This Row],[Age]]</f>
        <v>41</v>
      </c>
      <c r="H1713" s="2" t="s">
        <v>33</v>
      </c>
      <c r="I1713" s="16" t="str">
        <f>IF(AND(People!$J1713&gt;=16,People!$J1713&lt;=25),"16-25",IF(AND(People!$J1713&gt;=26,People!$J1713&lt;=35),"26-35",IF(AND(People!$J1713&gt;=36,People!$J1713&lt;=45),"36-45",IF(AND(People!$J1713&gt;=46,People!$J1713&lt;=55),"46-55",IF(AND(People!$J1713&gt;=56,People!$J1713&lt;=65),"56-65",IF(AND(People!$J1713&gt;=66,People!$J1713&lt;=75),"66-75","ALL"))))))</f>
        <v>36-45</v>
      </c>
      <c r="J1713" t="str">
        <f>Table5[[#This Row],[Kid Home]]</f>
        <v>No</v>
      </c>
      <c r="K1713" t="str">
        <f>Table5[[#This Row],[TennHome]]</f>
        <v>Yes</v>
      </c>
    </row>
    <row r="1714" spans="1:11" ht="16.5" x14ac:dyDescent="0.3">
      <c r="A1714" s="6">
        <f>Table2[[#This Row],[MntWines]]</f>
        <v>1060</v>
      </c>
      <c r="B1714" s="6">
        <f>Table2[[#This Row],[MntFruits]]</f>
        <v>61</v>
      </c>
      <c r="C1714" s="6">
        <f>Table2[[#This Row],[MntMeatProducts]]</f>
        <v>835</v>
      </c>
      <c r="D1714" s="6">
        <f>Table2[[#This Row],[MntFishProducts]]</f>
        <v>80</v>
      </c>
      <c r="E1714" s="6">
        <f>Table2[[#This Row],[MntSweetProducts]]</f>
        <v>20</v>
      </c>
      <c r="F1714" s="6">
        <f>Table2[[#This Row],[MntGoldProds]]</f>
        <v>101</v>
      </c>
      <c r="G1714" s="8">
        <f>Table5[[#This Row],[Age]]</f>
        <v>28</v>
      </c>
      <c r="H1714" s="17" t="s">
        <v>31</v>
      </c>
      <c r="I1714" s="16" t="str">
        <f>IF(AND(People!$J1714&gt;=16,People!$J1714&lt;=25),"16-25",IF(AND(People!$J1714&gt;=26,People!$J1714&lt;=35),"26-35",IF(AND(People!$J1714&gt;=36,People!$J1714&lt;=45),"36-45",IF(AND(People!$J1714&gt;=46,People!$J1714&lt;=55),"46-55",IF(AND(People!$J1714&gt;=56,People!$J1714&lt;=65),"56-65",IF(AND(People!$J1714&gt;=66,People!$J1714&lt;=75),"66-75","ALL"))))))</f>
        <v>26-35</v>
      </c>
      <c r="J1714" t="str">
        <f>Table5[[#This Row],[Kid Home]]</f>
        <v>No</v>
      </c>
      <c r="K1714" t="str">
        <f>Table5[[#This Row],[TennHome]]</f>
        <v>No</v>
      </c>
    </row>
    <row r="1715" spans="1:11" ht="16.5" x14ac:dyDescent="0.3">
      <c r="A1715" s="4">
        <f>Table2[[#This Row],[MntWines]]</f>
        <v>940</v>
      </c>
      <c r="B1715" s="4">
        <f>Table2[[#This Row],[MntFruits]]</f>
        <v>44</v>
      </c>
      <c r="C1715" s="4">
        <f>Table2[[#This Row],[MntMeatProducts]]</f>
        <v>396</v>
      </c>
      <c r="D1715" s="4">
        <f>Table2[[#This Row],[MntFishProducts]]</f>
        <v>0</v>
      </c>
      <c r="E1715" s="4">
        <f>Table2[[#This Row],[MntSweetProducts]]</f>
        <v>88</v>
      </c>
      <c r="F1715" s="4">
        <f>Table2[[#This Row],[MntGoldProds]]</f>
        <v>58</v>
      </c>
      <c r="G1715" s="8">
        <f>Table5[[#This Row],[Age]]</f>
        <v>54</v>
      </c>
      <c r="H1715" s="2" t="s">
        <v>33</v>
      </c>
      <c r="I1715" s="16" t="str">
        <f>IF(AND(People!$J1715&gt;=16,People!$J1715&lt;=25),"16-25",IF(AND(People!$J1715&gt;=26,People!$J1715&lt;=35),"26-35",IF(AND(People!$J1715&gt;=36,People!$J1715&lt;=45),"36-45",IF(AND(People!$J1715&gt;=46,People!$J1715&lt;=55),"46-55",IF(AND(People!$J1715&gt;=56,People!$J1715&lt;=65),"56-65",IF(AND(People!$J1715&gt;=66,People!$J1715&lt;=75),"66-75","ALL"))))))</f>
        <v>46-55</v>
      </c>
      <c r="J1715" t="str">
        <f>Table5[[#This Row],[Kid Home]]</f>
        <v>No</v>
      </c>
      <c r="K1715" t="str">
        <f>Table5[[#This Row],[TennHome]]</f>
        <v>Yes</v>
      </c>
    </row>
    <row r="1716" spans="1:11" ht="16.5" x14ac:dyDescent="0.3">
      <c r="A1716" s="6">
        <f>Table2[[#This Row],[MntWines]]</f>
        <v>44</v>
      </c>
      <c r="B1716" s="6">
        <f>Table2[[#This Row],[MntFruits]]</f>
        <v>2</v>
      </c>
      <c r="C1716" s="6">
        <f>Table2[[#This Row],[MntMeatProducts]]</f>
        <v>11</v>
      </c>
      <c r="D1716" s="6">
        <f>Table2[[#This Row],[MntFishProducts]]</f>
        <v>2</v>
      </c>
      <c r="E1716" s="6">
        <f>Table2[[#This Row],[MntSweetProducts]]</f>
        <v>3</v>
      </c>
      <c r="F1716" s="6">
        <f>Table2[[#This Row],[MntGoldProds]]</f>
        <v>7</v>
      </c>
      <c r="G1716" s="8">
        <f>Table5[[#This Row],[Age]]</f>
        <v>35</v>
      </c>
      <c r="H1716" s="17" t="s">
        <v>30</v>
      </c>
      <c r="I1716" s="16" t="str">
        <f>IF(AND(People!$J1716&gt;=16,People!$J1716&lt;=25),"16-25",IF(AND(People!$J1716&gt;=26,People!$J1716&lt;=35),"26-35",IF(AND(People!$J1716&gt;=36,People!$J1716&lt;=45),"36-45",IF(AND(People!$J1716&gt;=46,People!$J1716&lt;=55),"46-55",IF(AND(People!$J1716&gt;=56,People!$J1716&lt;=65),"56-65",IF(AND(People!$J1716&gt;=66,People!$J1716&lt;=75),"66-75","ALL"))))))</f>
        <v>26-35</v>
      </c>
      <c r="J1716" t="str">
        <f>Table5[[#This Row],[Kid Home]]</f>
        <v>No</v>
      </c>
      <c r="K1716" t="str">
        <f>Table5[[#This Row],[TennHome]]</f>
        <v>Yes</v>
      </c>
    </row>
    <row r="1717" spans="1:11" ht="16.5" x14ac:dyDescent="0.3">
      <c r="A1717" s="4">
        <f>Table2[[#This Row],[MntWines]]</f>
        <v>342</v>
      </c>
      <c r="B1717" s="4">
        <f>Table2[[#This Row],[MntFruits]]</f>
        <v>51</v>
      </c>
      <c r="C1717" s="4">
        <f>Table2[[#This Row],[MntMeatProducts]]</f>
        <v>936</v>
      </c>
      <c r="D1717" s="4">
        <f>Table2[[#This Row],[MntFishProducts]]</f>
        <v>207</v>
      </c>
      <c r="E1717" s="4">
        <f>Table2[[#This Row],[MntSweetProducts]]</f>
        <v>35</v>
      </c>
      <c r="F1717" s="4">
        <f>Table2[[#This Row],[MntGoldProds]]</f>
        <v>26</v>
      </c>
      <c r="G1717" s="8">
        <f>Table5[[#This Row],[Age]]</f>
        <v>46</v>
      </c>
      <c r="H1717" s="2" t="s">
        <v>31</v>
      </c>
      <c r="I1717" s="16" t="str">
        <f>IF(AND(People!$J1717&gt;=16,People!$J1717&lt;=25),"16-25",IF(AND(People!$J1717&gt;=26,People!$J1717&lt;=35),"26-35",IF(AND(People!$J1717&gt;=36,People!$J1717&lt;=45),"36-45",IF(AND(People!$J1717&gt;=46,People!$J1717&lt;=55),"46-55",IF(AND(People!$J1717&gt;=56,People!$J1717&lt;=65),"56-65",IF(AND(People!$J1717&gt;=66,People!$J1717&lt;=75),"66-75","ALL"))))))</f>
        <v>46-55</v>
      </c>
      <c r="J1717" t="str">
        <f>Table5[[#This Row],[Kid Home]]</f>
        <v>No</v>
      </c>
      <c r="K1717" t="str">
        <f>Table5[[#This Row],[TennHome]]</f>
        <v>No</v>
      </c>
    </row>
    <row r="1718" spans="1:11" ht="16.5" x14ac:dyDescent="0.3">
      <c r="A1718" s="6">
        <f>Table2[[#This Row],[MntWines]]</f>
        <v>2</v>
      </c>
      <c r="B1718" s="6">
        <f>Table2[[#This Row],[MntFruits]]</f>
        <v>10</v>
      </c>
      <c r="C1718" s="6">
        <f>Table2[[#This Row],[MntMeatProducts]]</f>
        <v>11</v>
      </c>
      <c r="D1718" s="6">
        <f>Table2[[#This Row],[MntFishProducts]]</f>
        <v>12</v>
      </c>
      <c r="E1718" s="6">
        <f>Table2[[#This Row],[MntSweetProducts]]</f>
        <v>9</v>
      </c>
      <c r="F1718" s="6">
        <f>Table2[[#This Row],[MntGoldProds]]</f>
        <v>20</v>
      </c>
      <c r="G1718" s="8">
        <f>Table5[[#This Row],[Age]]</f>
        <v>22</v>
      </c>
      <c r="H1718" s="17" t="s">
        <v>30</v>
      </c>
      <c r="I1718" s="16" t="str">
        <f>IF(AND(People!$J1718&gt;=16,People!$J1718&lt;=25),"16-25",IF(AND(People!$J1718&gt;=26,People!$J1718&lt;=35),"26-35",IF(AND(People!$J1718&gt;=36,People!$J1718&lt;=45),"36-45",IF(AND(People!$J1718&gt;=46,People!$J1718&lt;=55),"46-55",IF(AND(People!$J1718&gt;=56,People!$J1718&lt;=65),"56-65",IF(AND(People!$J1718&gt;=66,People!$J1718&lt;=75),"66-75","ALL"))))))</f>
        <v>16-25</v>
      </c>
      <c r="J1718" t="str">
        <f>Table5[[#This Row],[Kid Home]]</f>
        <v>Yes</v>
      </c>
      <c r="K1718" t="str">
        <f>Table5[[#This Row],[TennHome]]</f>
        <v>No</v>
      </c>
    </row>
    <row r="1719" spans="1:11" ht="16.5" x14ac:dyDescent="0.3">
      <c r="A1719" s="4">
        <f>Table2[[#This Row],[MntWines]]</f>
        <v>75</v>
      </c>
      <c r="B1719" s="4">
        <f>Table2[[#This Row],[MntFruits]]</f>
        <v>12</v>
      </c>
      <c r="C1719" s="4">
        <f>Table2[[#This Row],[MntMeatProducts]]</f>
        <v>141</v>
      </c>
      <c r="D1719" s="4">
        <f>Table2[[#This Row],[MntFishProducts]]</f>
        <v>43</v>
      </c>
      <c r="E1719" s="4">
        <f>Table2[[#This Row],[MntSweetProducts]]</f>
        <v>39</v>
      </c>
      <c r="F1719" s="4">
        <f>Table2[[#This Row],[MntGoldProds]]</f>
        <v>187</v>
      </c>
      <c r="G1719" s="8">
        <f>Table5[[#This Row],[Age]]</f>
        <v>28</v>
      </c>
      <c r="H1719" s="2" t="s">
        <v>33</v>
      </c>
      <c r="I1719" s="16" t="str">
        <f>IF(AND(People!$J1719&gt;=16,People!$J1719&lt;=25),"16-25",IF(AND(People!$J1719&gt;=26,People!$J1719&lt;=35),"26-35",IF(AND(People!$J1719&gt;=36,People!$J1719&lt;=45),"36-45",IF(AND(People!$J1719&gt;=46,People!$J1719&lt;=55),"46-55",IF(AND(People!$J1719&gt;=56,People!$J1719&lt;=65),"56-65",IF(AND(People!$J1719&gt;=66,People!$J1719&lt;=75),"66-75","ALL"))))))</f>
        <v>26-35</v>
      </c>
      <c r="J1719" t="str">
        <f>Table5[[#This Row],[Kid Home]]</f>
        <v>Yes</v>
      </c>
      <c r="K1719" t="str">
        <f>Table5[[#This Row],[TennHome]]</f>
        <v>No</v>
      </c>
    </row>
    <row r="1720" spans="1:11" ht="16.5" x14ac:dyDescent="0.3">
      <c r="A1720" s="6">
        <f>Table2[[#This Row],[MntWines]]</f>
        <v>520</v>
      </c>
      <c r="B1720" s="6">
        <f>Table2[[#This Row],[MntFruits]]</f>
        <v>20</v>
      </c>
      <c r="C1720" s="6">
        <f>Table2[[#This Row],[MntMeatProducts]]</f>
        <v>367</v>
      </c>
      <c r="D1720" s="6">
        <f>Table2[[#This Row],[MntFishProducts]]</f>
        <v>39</v>
      </c>
      <c r="E1720" s="6">
        <f>Table2[[#This Row],[MntSweetProducts]]</f>
        <v>81</v>
      </c>
      <c r="F1720" s="6">
        <f>Table2[[#This Row],[MntGoldProds]]</f>
        <v>40</v>
      </c>
      <c r="G1720" s="8">
        <f>Table5[[#This Row],[Age]]</f>
        <v>57</v>
      </c>
      <c r="H1720" s="17" t="s">
        <v>31</v>
      </c>
      <c r="I1720" s="16" t="str">
        <f>IF(AND(People!$J1720&gt;=16,People!$J1720&lt;=25),"16-25",IF(AND(People!$J1720&gt;=26,People!$J1720&lt;=35),"26-35",IF(AND(People!$J1720&gt;=36,People!$J1720&lt;=45),"36-45",IF(AND(People!$J1720&gt;=46,People!$J1720&lt;=55),"46-55",IF(AND(People!$J1720&gt;=56,People!$J1720&lt;=65),"56-65",IF(AND(People!$J1720&gt;=66,People!$J1720&lt;=75),"66-75","ALL"))))))</f>
        <v>56-65</v>
      </c>
      <c r="J1720" t="str">
        <f>Table5[[#This Row],[Kid Home]]</f>
        <v>No</v>
      </c>
      <c r="K1720" t="str">
        <f>Table5[[#This Row],[TennHome]]</f>
        <v>Yes</v>
      </c>
    </row>
    <row r="1721" spans="1:11" ht="16.5" x14ac:dyDescent="0.3">
      <c r="A1721" s="4">
        <f>Table2[[#This Row],[MntWines]]</f>
        <v>5</v>
      </c>
      <c r="B1721" s="4">
        <f>Table2[[#This Row],[MntFruits]]</f>
        <v>3</v>
      </c>
      <c r="C1721" s="4">
        <f>Table2[[#This Row],[MntMeatProducts]]</f>
        <v>9</v>
      </c>
      <c r="D1721" s="4">
        <f>Table2[[#This Row],[MntFishProducts]]</f>
        <v>6</v>
      </c>
      <c r="E1721" s="4">
        <f>Table2[[#This Row],[MntSweetProducts]]</f>
        <v>2</v>
      </c>
      <c r="F1721" s="4">
        <f>Table2[[#This Row],[MntGoldProds]]</f>
        <v>6</v>
      </c>
      <c r="G1721" s="8">
        <f>Table5[[#This Row],[Age]]</f>
        <v>37</v>
      </c>
      <c r="H1721" s="2" t="s">
        <v>33</v>
      </c>
      <c r="I1721" s="16" t="str">
        <f>IF(AND(People!$J1721&gt;=16,People!$J1721&lt;=25),"16-25",IF(AND(People!$J1721&gt;=26,People!$J1721&lt;=35),"26-35",IF(AND(People!$J1721&gt;=36,People!$J1721&lt;=45),"36-45",IF(AND(People!$J1721&gt;=46,People!$J1721&lt;=55),"46-55",IF(AND(People!$J1721&gt;=56,People!$J1721&lt;=65),"56-65",IF(AND(People!$J1721&gt;=66,People!$J1721&lt;=75),"66-75","ALL"))))))</f>
        <v>36-45</v>
      </c>
      <c r="J1721" t="str">
        <f>Table5[[#This Row],[Kid Home]]</f>
        <v>Yes</v>
      </c>
      <c r="K1721" t="str">
        <f>Table5[[#This Row],[TennHome]]</f>
        <v>Yes</v>
      </c>
    </row>
    <row r="1722" spans="1:11" ht="16.5" x14ac:dyDescent="0.3">
      <c r="A1722" s="6">
        <f>Table2[[#This Row],[MntWines]]</f>
        <v>87</v>
      </c>
      <c r="B1722" s="6">
        <f>Table2[[#This Row],[MntFruits]]</f>
        <v>5</v>
      </c>
      <c r="C1722" s="6">
        <f>Table2[[#This Row],[MntMeatProducts]]</f>
        <v>71</v>
      </c>
      <c r="D1722" s="6">
        <f>Table2[[#This Row],[MntFishProducts]]</f>
        <v>7</v>
      </c>
      <c r="E1722" s="6">
        <f>Table2[[#This Row],[MntSweetProducts]]</f>
        <v>12</v>
      </c>
      <c r="F1722" s="6">
        <f>Table2[[#This Row],[MntGoldProds]]</f>
        <v>29</v>
      </c>
      <c r="G1722" s="8">
        <f>Table5[[#This Row],[Age]]</f>
        <v>39</v>
      </c>
      <c r="H1722" s="17" t="s">
        <v>33</v>
      </c>
      <c r="I1722" s="16" t="str">
        <f>IF(AND(People!$J1722&gt;=16,People!$J1722&lt;=25),"16-25",IF(AND(People!$J1722&gt;=26,People!$J1722&lt;=35),"26-35",IF(AND(People!$J1722&gt;=36,People!$J1722&lt;=45),"36-45",IF(AND(People!$J1722&gt;=46,People!$J1722&lt;=55),"46-55",IF(AND(People!$J1722&gt;=56,People!$J1722&lt;=65),"56-65",IF(AND(People!$J1722&gt;=66,People!$J1722&lt;=75),"66-75","ALL"))))))</f>
        <v>36-45</v>
      </c>
      <c r="J1722" t="str">
        <f>Table5[[#This Row],[Kid Home]]</f>
        <v>Yes</v>
      </c>
      <c r="K1722" t="str">
        <f>Table5[[#This Row],[TennHome]]</f>
        <v>Yes</v>
      </c>
    </row>
    <row r="1723" spans="1:11" ht="16.5" x14ac:dyDescent="0.3">
      <c r="A1723" s="4">
        <f>Table2[[#This Row],[MntWines]]</f>
        <v>462</v>
      </c>
      <c r="B1723" s="4">
        <f>Table2[[#This Row],[MntFruits]]</f>
        <v>61</v>
      </c>
      <c r="C1723" s="4">
        <f>Table2[[#This Row],[MntMeatProducts]]</f>
        <v>184</v>
      </c>
      <c r="D1723" s="4">
        <f>Table2[[#This Row],[MntFishProducts]]</f>
        <v>10</v>
      </c>
      <c r="E1723" s="4">
        <f>Table2[[#This Row],[MntSweetProducts]]</f>
        <v>53</v>
      </c>
      <c r="F1723" s="4">
        <f>Table2[[#This Row],[MntGoldProds]]</f>
        <v>107</v>
      </c>
      <c r="G1723" s="8">
        <f>Table5[[#This Row],[Age]]</f>
        <v>36</v>
      </c>
      <c r="H1723" s="2" t="s">
        <v>33</v>
      </c>
      <c r="I1723" s="16" t="str">
        <f>IF(AND(People!$J1723&gt;=16,People!$J1723&lt;=25),"16-25",IF(AND(People!$J1723&gt;=26,People!$J1723&lt;=35),"26-35",IF(AND(People!$J1723&gt;=36,People!$J1723&lt;=45),"36-45",IF(AND(People!$J1723&gt;=46,People!$J1723&lt;=55),"46-55",IF(AND(People!$J1723&gt;=56,People!$J1723&lt;=65),"56-65",IF(AND(People!$J1723&gt;=66,People!$J1723&lt;=75),"66-75","ALL"))))))</f>
        <v>36-45</v>
      </c>
      <c r="J1723" t="str">
        <f>Table5[[#This Row],[Kid Home]]</f>
        <v>No</v>
      </c>
      <c r="K1723" t="str">
        <f>Table5[[#This Row],[TennHome]]</f>
        <v>Yes</v>
      </c>
    </row>
    <row r="1724" spans="1:11" ht="16.5" x14ac:dyDescent="0.3">
      <c r="A1724" s="6">
        <f>Table2[[#This Row],[MntWines]]</f>
        <v>2</v>
      </c>
      <c r="B1724" s="6">
        <f>Table2[[#This Row],[MntFruits]]</f>
        <v>2</v>
      </c>
      <c r="C1724" s="6">
        <f>Table2[[#This Row],[MntMeatProducts]]</f>
        <v>1</v>
      </c>
      <c r="D1724" s="6">
        <f>Table2[[#This Row],[MntFishProducts]]</f>
        <v>3</v>
      </c>
      <c r="E1724" s="6">
        <f>Table2[[#This Row],[MntSweetProducts]]</f>
        <v>1</v>
      </c>
      <c r="F1724" s="6">
        <f>Table2[[#This Row],[MntGoldProds]]</f>
        <v>2</v>
      </c>
      <c r="G1724" s="8">
        <f>Table5[[#This Row],[Age]]</f>
        <v>34</v>
      </c>
      <c r="H1724" s="17" t="s">
        <v>30</v>
      </c>
      <c r="I1724" s="16" t="str">
        <f>IF(AND(People!$J1724&gt;=16,People!$J1724&lt;=25),"16-25",IF(AND(People!$J1724&gt;=26,People!$J1724&lt;=35),"26-35",IF(AND(People!$J1724&gt;=36,People!$J1724&lt;=45),"36-45",IF(AND(People!$J1724&gt;=46,People!$J1724&lt;=55),"46-55",IF(AND(People!$J1724&gt;=56,People!$J1724&lt;=65),"56-65",IF(AND(People!$J1724&gt;=66,People!$J1724&lt;=75),"66-75","ALL"))))))</f>
        <v>26-35</v>
      </c>
      <c r="J1724" t="str">
        <f>Table5[[#This Row],[Kid Home]]</f>
        <v>Yes</v>
      </c>
      <c r="K1724" t="str">
        <f>Table5[[#This Row],[TennHome]]</f>
        <v>No</v>
      </c>
    </row>
    <row r="1725" spans="1:11" ht="16.5" x14ac:dyDescent="0.3">
      <c r="A1725" s="4">
        <f>Table2[[#This Row],[MntWines]]</f>
        <v>979</v>
      </c>
      <c r="B1725" s="4">
        <f>Table2[[#This Row],[MntFruits]]</f>
        <v>44</v>
      </c>
      <c r="C1725" s="4">
        <f>Table2[[#This Row],[MntMeatProducts]]</f>
        <v>935</v>
      </c>
      <c r="D1725" s="4">
        <f>Table2[[#This Row],[MntFishProducts]]</f>
        <v>29</v>
      </c>
      <c r="E1725" s="4">
        <f>Table2[[#This Row],[MntSweetProducts]]</f>
        <v>25</v>
      </c>
      <c r="F1725" s="4">
        <f>Table2[[#This Row],[MntGoldProds]]</f>
        <v>22</v>
      </c>
      <c r="G1725" s="8">
        <f>Table5[[#This Row],[Age]]</f>
        <v>30</v>
      </c>
      <c r="H1725" s="2" t="s">
        <v>38</v>
      </c>
      <c r="I1725" s="16" t="str">
        <f>IF(AND(People!$J1725&gt;=16,People!$J1725&lt;=25),"16-25",IF(AND(People!$J1725&gt;=26,People!$J1725&lt;=35),"26-35",IF(AND(People!$J1725&gt;=36,People!$J1725&lt;=45),"36-45",IF(AND(People!$J1725&gt;=46,People!$J1725&lt;=55),"46-55",IF(AND(People!$J1725&gt;=56,People!$J1725&lt;=65),"56-65",IF(AND(People!$J1725&gt;=66,People!$J1725&lt;=75),"66-75","ALL"))))))</f>
        <v>26-35</v>
      </c>
      <c r="J1725" t="str">
        <f>Table5[[#This Row],[Kid Home]]</f>
        <v>No</v>
      </c>
      <c r="K1725" t="str">
        <f>Table5[[#This Row],[TennHome]]</f>
        <v>No</v>
      </c>
    </row>
    <row r="1726" spans="1:11" ht="16.5" x14ac:dyDescent="0.3">
      <c r="A1726" s="6">
        <f>Table2[[#This Row],[MntWines]]</f>
        <v>704</v>
      </c>
      <c r="B1726" s="6">
        <f>Table2[[#This Row],[MntFruits]]</f>
        <v>129</v>
      </c>
      <c r="C1726" s="6">
        <f>Table2[[#This Row],[MntMeatProducts]]</f>
        <v>853</v>
      </c>
      <c r="D1726" s="6">
        <f>Table2[[#This Row],[MntFishProducts]]</f>
        <v>120</v>
      </c>
      <c r="E1726" s="6">
        <f>Table2[[#This Row],[MntSweetProducts]]</f>
        <v>74</v>
      </c>
      <c r="F1726" s="6">
        <f>Table2[[#This Row],[MntGoldProds]]</f>
        <v>111</v>
      </c>
      <c r="G1726" s="8">
        <f>Table5[[#This Row],[Age]]</f>
        <v>22</v>
      </c>
      <c r="H1726" s="17" t="s">
        <v>30</v>
      </c>
      <c r="I1726" s="16" t="str">
        <f>IF(AND(People!$J1726&gt;=16,People!$J1726&lt;=25),"16-25",IF(AND(People!$J1726&gt;=26,People!$J1726&lt;=35),"26-35",IF(AND(People!$J1726&gt;=36,People!$J1726&lt;=45),"36-45",IF(AND(People!$J1726&gt;=46,People!$J1726&lt;=55),"46-55",IF(AND(People!$J1726&gt;=56,People!$J1726&lt;=65),"56-65",IF(AND(People!$J1726&gt;=66,People!$J1726&lt;=75),"66-75","ALL"))))))</f>
        <v>16-25</v>
      </c>
      <c r="J1726" t="str">
        <f>Table5[[#This Row],[Kid Home]]</f>
        <v>No</v>
      </c>
      <c r="K1726" t="str">
        <f>Table5[[#This Row],[TennHome]]</f>
        <v>No</v>
      </c>
    </row>
    <row r="1727" spans="1:11" ht="16.5" x14ac:dyDescent="0.3">
      <c r="A1727" s="4">
        <f>Table2[[#This Row],[MntWines]]</f>
        <v>861</v>
      </c>
      <c r="B1727" s="4">
        <f>Table2[[#This Row],[MntFruits]]</f>
        <v>31</v>
      </c>
      <c r="C1727" s="4">
        <f>Table2[[#This Row],[MntMeatProducts]]</f>
        <v>558</v>
      </c>
      <c r="D1727" s="4">
        <f>Table2[[#This Row],[MntFishProducts]]</f>
        <v>62</v>
      </c>
      <c r="E1727" s="4">
        <f>Table2[[#This Row],[MntSweetProducts]]</f>
        <v>95</v>
      </c>
      <c r="F1727" s="4">
        <f>Table2[[#This Row],[MntGoldProds]]</f>
        <v>79</v>
      </c>
      <c r="G1727" s="8">
        <f>Table5[[#This Row],[Age]]</f>
        <v>52</v>
      </c>
      <c r="H1727" s="2" t="s">
        <v>30</v>
      </c>
      <c r="I1727" s="16" t="str">
        <f>IF(AND(People!$J1727&gt;=16,People!$J1727&lt;=25),"16-25",IF(AND(People!$J1727&gt;=26,People!$J1727&lt;=35),"26-35",IF(AND(People!$J1727&gt;=36,People!$J1727&lt;=45),"36-45",IF(AND(People!$J1727&gt;=46,People!$J1727&lt;=55),"46-55",IF(AND(People!$J1727&gt;=56,People!$J1727&lt;=65),"56-65",IF(AND(People!$J1727&gt;=66,People!$J1727&lt;=75),"66-75","ALL"))))))</f>
        <v>46-55</v>
      </c>
      <c r="J1727" t="str">
        <f>Table5[[#This Row],[Kid Home]]</f>
        <v>No</v>
      </c>
      <c r="K1727" t="str">
        <f>Table5[[#This Row],[TennHome]]</f>
        <v>No</v>
      </c>
    </row>
    <row r="1728" spans="1:11" ht="16.5" x14ac:dyDescent="0.3">
      <c r="A1728" s="6">
        <f>Table2[[#This Row],[MntWines]]</f>
        <v>172</v>
      </c>
      <c r="B1728" s="6">
        <f>Table2[[#This Row],[MntFruits]]</f>
        <v>3</v>
      </c>
      <c r="C1728" s="6">
        <f>Table2[[#This Row],[MntMeatProducts]]</f>
        <v>115</v>
      </c>
      <c r="D1728" s="6">
        <f>Table2[[#This Row],[MntFishProducts]]</f>
        <v>16</v>
      </c>
      <c r="E1728" s="6">
        <f>Table2[[#This Row],[MntSweetProducts]]</f>
        <v>0</v>
      </c>
      <c r="F1728" s="6">
        <f>Table2[[#This Row],[MntGoldProds]]</f>
        <v>18</v>
      </c>
      <c r="G1728" s="8">
        <f>Table5[[#This Row],[Age]]</f>
        <v>32</v>
      </c>
      <c r="H1728" s="17" t="s">
        <v>31</v>
      </c>
      <c r="I1728" s="16" t="str">
        <f>IF(AND(People!$J1728&gt;=16,People!$J1728&lt;=25),"16-25",IF(AND(People!$J1728&gt;=26,People!$J1728&lt;=35),"26-35",IF(AND(People!$J1728&gt;=36,People!$J1728&lt;=45),"36-45",IF(AND(People!$J1728&gt;=46,People!$J1728&lt;=55),"46-55",IF(AND(People!$J1728&gt;=56,People!$J1728&lt;=65),"56-65",IF(AND(People!$J1728&gt;=66,People!$J1728&lt;=75),"66-75","ALL"))))))</f>
        <v>26-35</v>
      </c>
      <c r="J1728" t="str">
        <f>Table5[[#This Row],[Kid Home]]</f>
        <v>Yes</v>
      </c>
      <c r="K1728" t="str">
        <f>Table5[[#This Row],[TennHome]]</f>
        <v>No</v>
      </c>
    </row>
    <row r="1729" spans="1:11" ht="16.5" x14ac:dyDescent="0.3">
      <c r="A1729" s="4">
        <f>Table2[[#This Row],[MntWines]]</f>
        <v>5</v>
      </c>
      <c r="B1729" s="4">
        <f>Table2[[#This Row],[MntFruits]]</f>
        <v>7</v>
      </c>
      <c r="C1729" s="4">
        <f>Table2[[#This Row],[MntMeatProducts]]</f>
        <v>31</v>
      </c>
      <c r="D1729" s="4">
        <f>Table2[[#This Row],[MntFishProducts]]</f>
        <v>15</v>
      </c>
      <c r="E1729" s="4">
        <f>Table2[[#This Row],[MntSweetProducts]]</f>
        <v>4</v>
      </c>
      <c r="F1729" s="4">
        <f>Table2[[#This Row],[MntGoldProds]]</f>
        <v>7</v>
      </c>
      <c r="G1729" s="8">
        <f>Table5[[#This Row],[Age]]</f>
        <v>35</v>
      </c>
      <c r="H1729" s="2" t="s">
        <v>30</v>
      </c>
      <c r="I1729" s="16" t="str">
        <f>IF(AND(People!$J1729&gt;=16,People!$J1729&lt;=25),"16-25",IF(AND(People!$J1729&gt;=26,People!$J1729&lt;=35),"26-35",IF(AND(People!$J1729&gt;=36,People!$J1729&lt;=45),"36-45",IF(AND(People!$J1729&gt;=46,People!$J1729&lt;=55),"46-55",IF(AND(People!$J1729&gt;=56,People!$J1729&lt;=65),"56-65",IF(AND(People!$J1729&gt;=66,People!$J1729&lt;=75),"66-75","ALL"))))))</f>
        <v>26-35</v>
      </c>
      <c r="J1729" t="str">
        <f>Table5[[#This Row],[Kid Home]]</f>
        <v>Yes</v>
      </c>
      <c r="K1729" t="str">
        <f>Table5[[#This Row],[TennHome]]</f>
        <v>No</v>
      </c>
    </row>
    <row r="1730" spans="1:11" ht="16.5" x14ac:dyDescent="0.3">
      <c r="A1730" s="6">
        <f>Table2[[#This Row],[MntWines]]</f>
        <v>194</v>
      </c>
      <c r="B1730" s="6">
        <f>Table2[[#This Row],[MntFruits]]</f>
        <v>2</v>
      </c>
      <c r="C1730" s="6">
        <f>Table2[[#This Row],[MntMeatProducts]]</f>
        <v>56</v>
      </c>
      <c r="D1730" s="6">
        <f>Table2[[#This Row],[MntFishProducts]]</f>
        <v>0</v>
      </c>
      <c r="E1730" s="6">
        <f>Table2[[#This Row],[MntSweetProducts]]</f>
        <v>0</v>
      </c>
      <c r="F1730" s="6">
        <f>Table2[[#This Row],[MntGoldProds]]</f>
        <v>0</v>
      </c>
      <c r="G1730" s="8">
        <f>Table5[[#This Row],[Age]]</f>
        <v>57</v>
      </c>
      <c r="H1730" s="17" t="s">
        <v>31</v>
      </c>
      <c r="I1730" s="16" t="str">
        <f>IF(AND(People!$J1730&gt;=16,People!$J1730&lt;=25),"16-25",IF(AND(People!$J1730&gt;=26,People!$J1730&lt;=35),"26-35",IF(AND(People!$J1730&gt;=36,People!$J1730&lt;=45),"36-45",IF(AND(People!$J1730&gt;=46,People!$J1730&lt;=55),"46-55",IF(AND(People!$J1730&gt;=56,People!$J1730&lt;=65),"56-65",IF(AND(People!$J1730&gt;=66,People!$J1730&lt;=75),"66-75","ALL"))))))</f>
        <v>56-65</v>
      </c>
      <c r="J1730" t="str">
        <f>Table5[[#This Row],[Kid Home]]</f>
        <v>Yes</v>
      </c>
      <c r="K1730" t="str">
        <f>Table5[[#This Row],[TennHome]]</f>
        <v>Yes</v>
      </c>
    </row>
    <row r="1731" spans="1:11" ht="16.5" x14ac:dyDescent="0.3">
      <c r="A1731" s="4">
        <f>Table2[[#This Row],[MntWines]]</f>
        <v>9</v>
      </c>
      <c r="B1731" s="4">
        <f>Table2[[#This Row],[MntFruits]]</f>
        <v>7</v>
      </c>
      <c r="C1731" s="4">
        <f>Table2[[#This Row],[MntMeatProducts]]</f>
        <v>13</v>
      </c>
      <c r="D1731" s="4">
        <f>Table2[[#This Row],[MntFishProducts]]</f>
        <v>3</v>
      </c>
      <c r="E1731" s="4">
        <f>Table2[[#This Row],[MntSweetProducts]]</f>
        <v>2</v>
      </c>
      <c r="F1731" s="4">
        <f>Table2[[#This Row],[MntGoldProds]]</f>
        <v>20</v>
      </c>
      <c r="G1731" s="8">
        <f>Table5[[#This Row],[Age]]</f>
        <v>48</v>
      </c>
      <c r="H1731" s="2" t="s">
        <v>33</v>
      </c>
      <c r="I1731" s="16" t="str">
        <f>IF(AND(People!$J1731&gt;=16,People!$J1731&lt;=25),"16-25",IF(AND(People!$J1731&gt;=26,People!$J1731&lt;=35),"26-35",IF(AND(People!$J1731&gt;=36,People!$J1731&lt;=45),"36-45",IF(AND(People!$J1731&gt;=46,People!$J1731&lt;=55),"46-55",IF(AND(People!$J1731&gt;=56,People!$J1731&lt;=65),"56-65",IF(AND(People!$J1731&gt;=66,People!$J1731&lt;=75),"66-75","ALL"))))))</f>
        <v>46-55</v>
      </c>
      <c r="J1731" t="str">
        <f>Table5[[#This Row],[Kid Home]]</f>
        <v>No</v>
      </c>
      <c r="K1731" t="str">
        <f>Table5[[#This Row],[TennHome]]</f>
        <v>Yes</v>
      </c>
    </row>
    <row r="1732" spans="1:11" ht="16.5" x14ac:dyDescent="0.3">
      <c r="A1732" s="6">
        <f>Table2[[#This Row],[MntWines]]</f>
        <v>505</v>
      </c>
      <c r="B1732" s="6">
        <f>Table2[[#This Row],[MntFruits]]</f>
        <v>72</v>
      </c>
      <c r="C1732" s="6">
        <f>Table2[[#This Row],[MntMeatProducts]]</f>
        <v>270</v>
      </c>
      <c r="D1732" s="6">
        <f>Table2[[#This Row],[MntFishProducts]]</f>
        <v>36</v>
      </c>
      <c r="E1732" s="6">
        <f>Table2[[#This Row],[MntSweetProducts]]</f>
        <v>27</v>
      </c>
      <c r="F1732" s="6">
        <f>Table2[[#This Row],[MntGoldProds]]</f>
        <v>54</v>
      </c>
      <c r="G1732" s="8">
        <f>Table5[[#This Row],[Age]]</f>
        <v>52</v>
      </c>
      <c r="H1732" s="17" t="s">
        <v>31</v>
      </c>
      <c r="I1732" s="16" t="str">
        <f>IF(AND(People!$J1732&gt;=16,People!$J1732&lt;=25),"16-25",IF(AND(People!$J1732&gt;=26,People!$J1732&lt;=35),"26-35",IF(AND(People!$J1732&gt;=36,People!$J1732&lt;=45),"36-45",IF(AND(People!$J1732&gt;=46,People!$J1732&lt;=55),"46-55",IF(AND(People!$J1732&gt;=56,People!$J1732&lt;=65),"56-65",IF(AND(People!$J1732&gt;=66,People!$J1732&lt;=75),"66-75","ALL"))))))</f>
        <v>46-55</v>
      </c>
      <c r="J1732" t="str">
        <f>Table5[[#This Row],[Kid Home]]</f>
        <v>Yes</v>
      </c>
      <c r="K1732" t="str">
        <f>Table5[[#This Row],[TennHome]]</f>
        <v>Yes</v>
      </c>
    </row>
    <row r="1733" spans="1:11" ht="16.5" x14ac:dyDescent="0.3">
      <c r="A1733" s="4">
        <f>Table2[[#This Row],[MntWines]]</f>
        <v>533</v>
      </c>
      <c r="B1733" s="4">
        <f>Table2[[#This Row],[MntFruits]]</f>
        <v>10</v>
      </c>
      <c r="C1733" s="4">
        <f>Table2[[#This Row],[MntMeatProducts]]</f>
        <v>217</v>
      </c>
      <c r="D1733" s="4">
        <f>Table2[[#This Row],[MntFishProducts]]</f>
        <v>198</v>
      </c>
      <c r="E1733" s="4">
        <f>Table2[[#This Row],[MntSweetProducts]]</f>
        <v>174</v>
      </c>
      <c r="F1733" s="4">
        <f>Table2[[#This Row],[MntGoldProds]]</f>
        <v>195</v>
      </c>
      <c r="G1733" s="8">
        <f>Table5[[#This Row],[Age]]</f>
        <v>62</v>
      </c>
      <c r="H1733" s="2" t="s">
        <v>33</v>
      </c>
      <c r="I1733" s="16" t="str">
        <f>IF(AND(People!$J1733&gt;=16,People!$J1733&lt;=25),"16-25",IF(AND(People!$J1733&gt;=26,People!$J1733&lt;=35),"26-35",IF(AND(People!$J1733&gt;=36,People!$J1733&lt;=45),"36-45",IF(AND(People!$J1733&gt;=46,People!$J1733&lt;=55),"46-55",IF(AND(People!$J1733&gt;=56,People!$J1733&lt;=65),"56-65",IF(AND(People!$J1733&gt;=66,People!$J1733&lt;=75),"66-75","ALL"))))))</f>
        <v>56-65</v>
      </c>
      <c r="J1733" t="str">
        <f>Table5[[#This Row],[Kid Home]]</f>
        <v>No</v>
      </c>
      <c r="K1733" t="str">
        <f>Table5[[#This Row],[TennHome]]</f>
        <v>Yes</v>
      </c>
    </row>
    <row r="1734" spans="1:11" ht="16.5" x14ac:dyDescent="0.3">
      <c r="A1734" s="6">
        <f>Table2[[#This Row],[MntWines]]</f>
        <v>48</v>
      </c>
      <c r="B1734" s="6">
        <f>Table2[[#This Row],[MntFruits]]</f>
        <v>0</v>
      </c>
      <c r="C1734" s="6">
        <f>Table2[[#This Row],[MntMeatProducts]]</f>
        <v>14</v>
      </c>
      <c r="D1734" s="6">
        <f>Table2[[#This Row],[MntFishProducts]]</f>
        <v>0</v>
      </c>
      <c r="E1734" s="6">
        <f>Table2[[#This Row],[MntSweetProducts]]</f>
        <v>0</v>
      </c>
      <c r="F1734" s="6">
        <f>Table2[[#This Row],[MntGoldProds]]</f>
        <v>6</v>
      </c>
      <c r="G1734" s="8">
        <f>Table5[[#This Row],[Age]]</f>
        <v>50</v>
      </c>
      <c r="H1734" s="17" t="s">
        <v>35</v>
      </c>
      <c r="I1734" s="16" t="str">
        <f>IF(AND(People!$J1734&gt;=16,People!$J1734&lt;=25),"16-25",IF(AND(People!$J1734&gt;=26,People!$J1734&lt;=35),"26-35",IF(AND(People!$J1734&gt;=36,People!$J1734&lt;=45),"36-45",IF(AND(People!$J1734&gt;=46,People!$J1734&lt;=55),"46-55",IF(AND(People!$J1734&gt;=56,People!$J1734&lt;=65),"56-65",IF(AND(People!$J1734&gt;=66,People!$J1734&lt;=75),"66-75","ALL"))))))</f>
        <v>46-55</v>
      </c>
      <c r="J1734" t="str">
        <f>Table5[[#This Row],[Kid Home]]</f>
        <v>Yes</v>
      </c>
      <c r="K1734" t="str">
        <f>Table5[[#This Row],[TennHome]]</f>
        <v>Yes</v>
      </c>
    </row>
    <row r="1735" spans="1:11" ht="16.5" x14ac:dyDescent="0.3">
      <c r="A1735" s="4">
        <f>Table2[[#This Row],[MntWines]]</f>
        <v>6</v>
      </c>
      <c r="B1735" s="4">
        <f>Table2[[#This Row],[MntFruits]]</f>
        <v>1</v>
      </c>
      <c r="C1735" s="4">
        <f>Table2[[#This Row],[MntMeatProducts]]</f>
        <v>7</v>
      </c>
      <c r="D1735" s="4">
        <f>Table2[[#This Row],[MntFishProducts]]</f>
        <v>23</v>
      </c>
      <c r="E1735" s="4">
        <f>Table2[[#This Row],[MntSweetProducts]]</f>
        <v>4</v>
      </c>
      <c r="F1735" s="4">
        <f>Table2[[#This Row],[MntGoldProds]]</f>
        <v>19</v>
      </c>
      <c r="G1735" s="8">
        <f>Table5[[#This Row],[Age]]</f>
        <v>53</v>
      </c>
      <c r="H1735" s="2" t="s">
        <v>31</v>
      </c>
      <c r="I1735" s="16" t="str">
        <f>IF(AND(People!$J1735&gt;=16,People!$J1735&lt;=25),"16-25",IF(AND(People!$J1735&gt;=26,People!$J1735&lt;=35),"26-35",IF(AND(People!$J1735&gt;=36,People!$J1735&lt;=45),"36-45",IF(AND(People!$J1735&gt;=46,People!$J1735&lt;=55),"46-55",IF(AND(People!$J1735&gt;=56,People!$J1735&lt;=65),"56-65",IF(AND(People!$J1735&gt;=66,People!$J1735&lt;=75),"66-75","ALL"))))))</f>
        <v>46-55</v>
      </c>
      <c r="J1735" t="str">
        <f>Table5[[#This Row],[Kid Home]]</f>
        <v>No</v>
      </c>
      <c r="K1735" t="str">
        <f>Table5[[#This Row],[TennHome]]</f>
        <v>No</v>
      </c>
    </row>
    <row r="1736" spans="1:11" ht="16.5" x14ac:dyDescent="0.3">
      <c r="A1736" s="6">
        <f>Table2[[#This Row],[MntWines]]</f>
        <v>18</v>
      </c>
      <c r="B1736" s="6">
        <f>Table2[[#This Row],[MntFruits]]</f>
        <v>2</v>
      </c>
      <c r="C1736" s="6">
        <f>Table2[[#This Row],[MntMeatProducts]]</f>
        <v>10</v>
      </c>
      <c r="D1736" s="6">
        <f>Table2[[#This Row],[MntFishProducts]]</f>
        <v>0</v>
      </c>
      <c r="E1736" s="6">
        <f>Table2[[#This Row],[MntSweetProducts]]</f>
        <v>0</v>
      </c>
      <c r="F1736" s="6">
        <f>Table2[[#This Row],[MntGoldProds]]</f>
        <v>25</v>
      </c>
      <c r="G1736" s="8">
        <f>Table5[[#This Row],[Age]]</f>
        <v>58</v>
      </c>
      <c r="H1736" s="17" t="s">
        <v>30</v>
      </c>
      <c r="I1736" s="16" t="str">
        <f>IF(AND(People!$J1736&gt;=16,People!$J1736&lt;=25),"16-25",IF(AND(People!$J1736&gt;=26,People!$J1736&lt;=35),"26-35",IF(AND(People!$J1736&gt;=36,People!$J1736&lt;=45),"36-45",IF(AND(People!$J1736&gt;=46,People!$J1736&lt;=55),"46-55",IF(AND(People!$J1736&gt;=56,People!$J1736&lt;=65),"56-65",IF(AND(People!$J1736&gt;=66,People!$J1736&lt;=75),"66-75","ALL"))))))</f>
        <v>56-65</v>
      </c>
      <c r="J1736" t="str">
        <f>Table5[[#This Row],[Kid Home]]</f>
        <v>Yes</v>
      </c>
      <c r="K1736" t="str">
        <f>Table5[[#This Row],[TennHome]]</f>
        <v>Yes</v>
      </c>
    </row>
    <row r="1737" spans="1:11" ht="16.5" x14ac:dyDescent="0.3">
      <c r="A1737" s="4">
        <f>Table2[[#This Row],[MntWines]]</f>
        <v>482</v>
      </c>
      <c r="B1737" s="4">
        <f>Table2[[#This Row],[MntFruits]]</f>
        <v>147</v>
      </c>
      <c r="C1737" s="4">
        <f>Table2[[#This Row],[MntMeatProducts]]</f>
        <v>509</v>
      </c>
      <c r="D1737" s="4">
        <f>Table2[[#This Row],[MntFishProducts]]</f>
        <v>104</v>
      </c>
      <c r="E1737" s="4">
        <f>Table2[[#This Row],[MntSweetProducts]]</f>
        <v>107</v>
      </c>
      <c r="F1737" s="4">
        <f>Table2[[#This Row],[MntGoldProds]]</f>
        <v>107</v>
      </c>
      <c r="G1737" s="8">
        <f>Table5[[#This Row],[Age]]</f>
        <v>48</v>
      </c>
      <c r="H1737" s="2" t="s">
        <v>35</v>
      </c>
      <c r="I1737" s="16" t="str">
        <f>IF(AND(People!$J1737&gt;=16,People!$J1737&lt;=25),"16-25",IF(AND(People!$J1737&gt;=26,People!$J1737&lt;=35),"26-35",IF(AND(People!$J1737&gt;=36,People!$J1737&lt;=45),"36-45",IF(AND(People!$J1737&gt;=46,People!$J1737&lt;=55),"46-55",IF(AND(People!$J1737&gt;=56,People!$J1737&lt;=65),"56-65",IF(AND(People!$J1737&gt;=66,People!$J1737&lt;=75),"66-75","ALL"))))))</f>
        <v>46-55</v>
      </c>
      <c r="J1737" t="str">
        <f>Table5[[#This Row],[Kid Home]]</f>
        <v>No</v>
      </c>
      <c r="K1737" t="str">
        <f>Table5[[#This Row],[TennHome]]</f>
        <v>No</v>
      </c>
    </row>
    <row r="1738" spans="1:11" ht="16.5" x14ac:dyDescent="0.3">
      <c r="A1738" s="6">
        <f>Table2[[#This Row],[MntWines]]</f>
        <v>204</v>
      </c>
      <c r="B1738" s="6">
        <f>Table2[[#This Row],[MntFruits]]</f>
        <v>97</v>
      </c>
      <c r="C1738" s="6">
        <f>Table2[[#This Row],[MntMeatProducts]]</f>
        <v>97</v>
      </c>
      <c r="D1738" s="6">
        <f>Table2[[#This Row],[MntFishProducts]]</f>
        <v>21</v>
      </c>
      <c r="E1738" s="6">
        <f>Table2[[#This Row],[MntSweetProducts]]</f>
        <v>118</v>
      </c>
      <c r="F1738" s="6">
        <f>Table2[[#This Row],[MntGoldProds]]</f>
        <v>26</v>
      </c>
      <c r="G1738" s="8">
        <f>Table5[[#This Row],[Age]]</f>
        <v>55</v>
      </c>
      <c r="H1738" s="17" t="s">
        <v>30</v>
      </c>
      <c r="I1738" s="16" t="str">
        <f>IF(AND(People!$J1738&gt;=16,People!$J1738&lt;=25),"16-25",IF(AND(People!$J1738&gt;=26,People!$J1738&lt;=35),"26-35",IF(AND(People!$J1738&gt;=36,People!$J1738&lt;=45),"36-45",IF(AND(People!$J1738&gt;=46,People!$J1738&lt;=55),"46-55",IF(AND(People!$J1738&gt;=56,People!$J1738&lt;=65),"56-65",IF(AND(People!$J1738&gt;=66,People!$J1738&lt;=75),"66-75","ALL"))))))</f>
        <v>46-55</v>
      </c>
      <c r="J1738" t="str">
        <f>Table5[[#This Row],[Kid Home]]</f>
        <v>No</v>
      </c>
      <c r="K1738" t="str">
        <f>Table5[[#This Row],[TennHome]]</f>
        <v>Yes</v>
      </c>
    </row>
    <row r="1739" spans="1:11" ht="16.5" x14ac:dyDescent="0.3">
      <c r="A1739" s="4">
        <f>Table2[[#This Row],[MntWines]]</f>
        <v>1073</v>
      </c>
      <c r="B1739" s="4">
        <f>Table2[[#This Row],[MntFruits]]</f>
        <v>0</v>
      </c>
      <c r="C1739" s="4">
        <f>Table2[[#This Row],[MntMeatProducts]]</f>
        <v>250</v>
      </c>
      <c r="D1739" s="4">
        <f>Table2[[#This Row],[MntFishProducts]]</f>
        <v>153</v>
      </c>
      <c r="E1739" s="4">
        <f>Table2[[#This Row],[MntSweetProducts]]</f>
        <v>14</v>
      </c>
      <c r="F1739" s="4">
        <f>Table2[[#This Row],[MntGoldProds]]</f>
        <v>14</v>
      </c>
      <c r="G1739" s="8">
        <f>Table5[[#This Row],[Age]]</f>
        <v>59</v>
      </c>
      <c r="H1739" s="2" t="s">
        <v>33</v>
      </c>
      <c r="I1739" s="16" t="str">
        <f>IF(AND(People!$J1739&gt;=16,People!$J1739&lt;=25),"16-25",IF(AND(People!$J1739&gt;=26,People!$J1739&lt;=35),"26-35",IF(AND(People!$J1739&gt;=36,People!$J1739&lt;=45),"36-45",IF(AND(People!$J1739&gt;=46,People!$J1739&lt;=55),"46-55",IF(AND(People!$J1739&gt;=56,People!$J1739&lt;=65),"56-65",IF(AND(People!$J1739&gt;=66,People!$J1739&lt;=75),"66-75","ALL"))))))</f>
        <v>56-65</v>
      </c>
      <c r="J1739" t="str">
        <f>Table5[[#This Row],[Kid Home]]</f>
        <v>No</v>
      </c>
      <c r="K1739" t="str">
        <f>Table5[[#This Row],[TennHome]]</f>
        <v>Yes</v>
      </c>
    </row>
    <row r="1740" spans="1:11" ht="16.5" x14ac:dyDescent="0.3">
      <c r="A1740" s="6">
        <f>Table2[[#This Row],[MntWines]]</f>
        <v>245</v>
      </c>
      <c r="B1740" s="6">
        <f>Table2[[#This Row],[MntFruits]]</f>
        <v>16</v>
      </c>
      <c r="C1740" s="6">
        <f>Table2[[#This Row],[MntMeatProducts]]</f>
        <v>223</v>
      </c>
      <c r="D1740" s="6">
        <f>Table2[[#This Row],[MntFishProducts]]</f>
        <v>21</v>
      </c>
      <c r="E1740" s="6">
        <f>Table2[[#This Row],[MntSweetProducts]]</f>
        <v>43</v>
      </c>
      <c r="F1740" s="6">
        <f>Table2[[#This Row],[MntGoldProds]]</f>
        <v>16</v>
      </c>
      <c r="G1740" s="8">
        <f>Table5[[#This Row],[Age]]</f>
        <v>47</v>
      </c>
      <c r="H1740" s="17" t="s">
        <v>33</v>
      </c>
      <c r="I1740" s="16" t="str">
        <f>IF(AND(People!$J1740&gt;=16,People!$J1740&lt;=25),"16-25",IF(AND(People!$J1740&gt;=26,People!$J1740&lt;=35),"26-35",IF(AND(People!$J1740&gt;=36,People!$J1740&lt;=45),"36-45",IF(AND(People!$J1740&gt;=46,People!$J1740&lt;=55),"46-55",IF(AND(People!$J1740&gt;=56,People!$J1740&lt;=65),"56-65",IF(AND(People!$J1740&gt;=66,People!$J1740&lt;=75),"66-75","ALL"))))))</f>
        <v>46-55</v>
      </c>
      <c r="J1740" t="str">
        <f>Table5[[#This Row],[Kid Home]]</f>
        <v>Yes</v>
      </c>
      <c r="K1740" t="str">
        <f>Table5[[#This Row],[TennHome]]</f>
        <v>Yes</v>
      </c>
    </row>
    <row r="1741" spans="1:11" ht="16.5" x14ac:dyDescent="0.3">
      <c r="A1741" s="4">
        <f>Table2[[#This Row],[MntWines]]</f>
        <v>560</v>
      </c>
      <c r="B1741" s="4">
        <f>Table2[[#This Row],[MntFruits]]</f>
        <v>21</v>
      </c>
      <c r="C1741" s="4">
        <f>Table2[[#This Row],[MntMeatProducts]]</f>
        <v>442</v>
      </c>
      <c r="D1741" s="4">
        <f>Table2[[#This Row],[MntFishProducts]]</f>
        <v>29</v>
      </c>
      <c r="E1741" s="4">
        <f>Table2[[#This Row],[MntSweetProducts]]</f>
        <v>44</v>
      </c>
      <c r="F1741" s="4">
        <f>Table2[[#This Row],[MntGoldProds]]</f>
        <v>29</v>
      </c>
      <c r="G1741" s="8">
        <f>Table5[[#This Row],[Age]]</f>
        <v>50</v>
      </c>
      <c r="H1741" s="2" t="s">
        <v>33</v>
      </c>
      <c r="I1741" s="16" t="str">
        <f>IF(AND(People!$J1741&gt;=16,People!$J1741&lt;=25),"16-25",IF(AND(People!$J1741&gt;=26,People!$J1741&lt;=35),"26-35",IF(AND(People!$J1741&gt;=36,People!$J1741&lt;=45),"36-45",IF(AND(People!$J1741&gt;=46,People!$J1741&lt;=55),"46-55",IF(AND(People!$J1741&gt;=56,People!$J1741&lt;=65),"56-65",IF(AND(People!$J1741&gt;=66,People!$J1741&lt;=75),"66-75","ALL"))))))</f>
        <v>46-55</v>
      </c>
      <c r="J1741" t="str">
        <f>Table5[[#This Row],[Kid Home]]</f>
        <v>No</v>
      </c>
      <c r="K1741" t="str">
        <f>Table5[[#This Row],[TennHome]]</f>
        <v>No</v>
      </c>
    </row>
    <row r="1742" spans="1:11" ht="16.5" x14ac:dyDescent="0.3">
      <c r="A1742" s="6">
        <f>Table2[[#This Row],[MntWines]]</f>
        <v>173</v>
      </c>
      <c r="B1742" s="6">
        <f>Table2[[#This Row],[MntFruits]]</f>
        <v>13</v>
      </c>
      <c r="C1742" s="6">
        <f>Table2[[#This Row],[MntMeatProducts]]</f>
        <v>131</v>
      </c>
      <c r="D1742" s="6">
        <f>Table2[[#This Row],[MntFishProducts]]</f>
        <v>32</v>
      </c>
      <c r="E1742" s="6">
        <f>Table2[[#This Row],[MntSweetProducts]]</f>
        <v>3</v>
      </c>
      <c r="F1742" s="6">
        <f>Table2[[#This Row],[MntGoldProds]]</f>
        <v>6</v>
      </c>
      <c r="G1742" s="8">
        <f>Table5[[#This Row],[Age]]</f>
        <v>55</v>
      </c>
      <c r="H1742" s="17" t="s">
        <v>31</v>
      </c>
      <c r="I1742" s="16" t="str">
        <f>IF(AND(People!$J1742&gt;=16,People!$J1742&lt;=25),"16-25",IF(AND(People!$J1742&gt;=26,People!$J1742&lt;=35),"26-35",IF(AND(People!$J1742&gt;=36,People!$J1742&lt;=45),"36-45",IF(AND(People!$J1742&gt;=46,People!$J1742&lt;=55),"46-55",IF(AND(People!$J1742&gt;=56,People!$J1742&lt;=65),"56-65",IF(AND(People!$J1742&gt;=66,People!$J1742&lt;=75),"66-75","ALL"))))))</f>
        <v>46-55</v>
      </c>
      <c r="J1742" t="str">
        <f>Table5[[#This Row],[Kid Home]]</f>
        <v>No</v>
      </c>
      <c r="K1742" t="str">
        <f>Table5[[#This Row],[TennHome]]</f>
        <v>Yes</v>
      </c>
    </row>
    <row r="1743" spans="1:11" ht="16.5" x14ac:dyDescent="0.3">
      <c r="A1743" s="4">
        <f>Table2[[#This Row],[MntWines]]</f>
        <v>22</v>
      </c>
      <c r="B1743" s="4">
        <f>Table2[[#This Row],[MntFruits]]</f>
        <v>1</v>
      </c>
      <c r="C1743" s="4">
        <f>Table2[[#This Row],[MntMeatProducts]]</f>
        <v>11</v>
      </c>
      <c r="D1743" s="4">
        <f>Table2[[#This Row],[MntFishProducts]]</f>
        <v>0</v>
      </c>
      <c r="E1743" s="4">
        <f>Table2[[#This Row],[MntSweetProducts]]</f>
        <v>5</v>
      </c>
      <c r="F1743" s="4">
        <f>Table2[[#This Row],[MntGoldProds]]</f>
        <v>3</v>
      </c>
      <c r="G1743" s="8">
        <f>Table5[[#This Row],[Age]]</f>
        <v>42</v>
      </c>
      <c r="H1743" s="2" t="s">
        <v>31</v>
      </c>
      <c r="I1743" s="16" t="str">
        <f>IF(AND(People!$J1743&gt;=16,People!$J1743&lt;=25),"16-25",IF(AND(People!$J1743&gt;=26,People!$J1743&lt;=35),"26-35",IF(AND(People!$J1743&gt;=36,People!$J1743&lt;=45),"36-45",IF(AND(People!$J1743&gt;=46,People!$J1743&lt;=55),"46-55",IF(AND(People!$J1743&gt;=56,People!$J1743&lt;=65),"56-65",IF(AND(People!$J1743&gt;=66,People!$J1743&lt;=75),"66-75","ALL"))))))</f>
        <v>36-45</v>
      </c>
      <c r="J1743" t="str">
        <f>Table5[[#This Row],[Kid Home]]</f>
        <v>Yes</v>
      </c>
      <c r="K1743" t="str">
        <f>Table5[[#This Row],[TennHome]]</f>
        <v>No</v>
      </c>
    </row>
    <row r="1744" spans="1:11" ht="16.5" x14ac:dyDescent="0.3">
      <c r="A1744" s="6">
        <f>Table2[[#This Row],[MntWines]]</f>
        <v>136</v>
      </c>
      <c r="B1744" s="6">
        <f>Table2[[#This Row],[MntFruits]]</f>
        <v>1</v>
      </c>
      <c r="C1744" s="6">
        <f>Table2[[#This Row],[MntMeatProducts]]</f>
        <v>12</v>
      </c>
      <c r="D1744" s="6">
        <f>Table2[[#This Row],[MntFishProducts]]</f>
        <v>0</v>
      </c>
      <c r="E1744" s="6">
        <f>Table2[[#This Row],[MntSweetProducts]]</f>
        <v>3</v>
      </c>
      <c r="F1744" s="6">
        <f>Table2[[#This Row],[MntGoldProds]]</f>
        <v>32</v>
      </c>
      <c r="G1744" s="8">
        <f>Table5[[#This Row],[Age]]</f>
        <v>50</v>
      </c>
      <c r="H1744" s="17" t="s">
        <v>30</v>
      </c>
      <c r="I1744" s="16" t="str">
        <f>IF(AND(People!$J1744&gt;=16,People!$J1744&lt;=25),"16-25",IF(AND(People!$J1744&gt;=26,People!$J1744&lt;=35),"26-35",IF(AND(People!$J1744&gt;=36,People!$J1744&lt;=45),"36-45",IF(AND(People!$J1744&gt;=46,People!$J1744&lt;=55),"46-55",IF(AND(People!$J1744&gt;=56,People!$J1744&lt;=65),"56-65",IF(AND(People!$J1744&gt;=66,People!$J1744&lt;=75),"66-75","ALL"))))))</f>
        <v>46-55</v>
      </c>
      <c r="J1744" t="str">
        <f>Table5[[#This Row],[Kid Home]]</f>
        <v>No</v>
      </c>
      <c r="K1744" t="str">
        <f>Table5[[#This Row],[TennHome]]</f>
        <v>Yes</v>
      </c>
    </row>
    <row r="1745" spans="1:11" ht="16.5" x14ac:dyDescent="0.3">
      <c r="A1745" s="4">
        <f>Table2[[#This Row],[MntWines]]</f>
        <v>275</v>
      </c>
      <c r="B1745" s="4">
        <f>Table2[[#This Row],[MntFruits]]</f>
        <v>0</v>
      </c>
      <c r="C1745" s="4">
        <f>Table2[[#This Row],[MntMeatProducts]]</f>
        <v>86</v>
      </c>
      <c r="D1745" s="4">
        <f>Table2[[#This Row],[MntFishProducts]]</f>
        <v>10</v>
      </c>
      <c r="E1745" s="4">
        <f>Table2[[#This Row],[MntSweetProducts]]</f>
        <v>23</v>
      </c>
      <c r="F1745" s="4">
        <f>Table2[[#This Row],[MntGoldProds]]</f>
        <v>66</v>
      </c>
      <c r="G1745" s="8">
        <f>Table5[[#This Row],[Age]]</f>
        <v>30</v>
      </c>
      <c r="H1745" s="2" t="s">
        <v>31</v>
      </c>
      <c r="I1745" s="16" t="str">
        <f>IF(AND(People!$J1745&gt;=16,People!$J1745&lt;=25),"16-25",IF(AND(People!$J1745&gt;=26,People!$J1745&lt;=35),"26-35",IF(AND(People!$J1745&gt;=36,People!$J1745&lt;=45),"36-45",IF(AND(People!$J1745&gt;=46,People!$J1745&lt;=55),"46-55",IF(AND(People!$J1745&gt;=56,People!$J1745&lt;=65),"56-65",IF(AND(People!$J1745&gt;=66,People!$J1745&lt;=75),"66-75","ALL"))))))</f>
        <v>26-35</v>
      </c>
      <c r="J1745" t="str">
        <f>Table5[[#This Row],[Kid Home]]</f>
        <v>Yes</v>
      </c>
      <c r="K1745" t="str">
        <f>Table5[[#This Row],[TennHome]]</f>
        <v>No</v>
      </c>
    </row>
    <row r="1746" spans="1:11" ht="16.5" x14ac:dyDescent="0.3">
      <c r="A1746" s="6">
        <f>Table2[[#This Row],[MntWines]]</f>
        <v>56</v>
      </c>
      <c r="B1746" s="6">
        <f>Table2[[#This Row],[MntFruits]]</f>
        <v>19</v>
      </c>
      <c r="C1746" s="6">
        <f>Table2[[#This Row],[MntMeatProducts]]</f>
        <v>29</v>
      </c>
      <c r="D1746" s="6">
        <f>Table2[[#This Row],[MntFishProducts]]</f>
        <v>2</v>
      </c>
      <c r="E1746" s="6">
        <f>Table2[[#This Row],[MntSweetProducts]]</f>
        <v>14</v>
      </c>
      <c r="F1746" s="6">
        <f>Table2[[#This Row],[MntGoldProds]]</f>
        <v>25</v>
      </c>
      <c r="G1746" s="8">
        <f>Table5[[#This Row],[Age]]</f>
        <v>69</v>
      </c>
      <c r="H1746" s="17" t="s">
        <v>35</v>
      </c>
      <c r="I1746" s="16" t="str">
        <f>IF(AND(People!$J1746&gt;=16,People!$J1746&lt;=25),"16-25",IF(AND(People!$J1746&gt;=26,People!$J1746&lt;=35),"26-35",IF(AND(People!$J1746&gt;=36,People!$J1746&lt;=45),"36-45",IF(AND(People!$J1746&gt;=46,People!$J1746&lt;=55),"46-55",IF(AND(People!$J1746&gt;=56,People!$J1746&lt;=65),"56-65",IF(AND(People!$J1746&gt;=66,People!$J1746&lt;=75),"66-75","ALL"))))))</f>
        <v>66-75</v>
      </c>
      <c r="J1746" t="str">
        <f>Table5[[#This Row],[Kid Home]]</f>
        <v>No</v>
      </c>
      <c r="K1746" t="str">
        <f>Table5[[#This Row],[TennHome]]</f>
        <v>No</v>
      </c>
    </row>
    <row r="1747" spans="1:11" ht="16.5" x14ac:dyDescent="0.3">
      <c r="A1747" s="4">
        <f>Table2[[#This Row],[MntWines]]</f>
        <v>303</v>
      </c>
      <c r="B1747" s="4">
        <f>Table2[[#This Row],[MntFruits]]</f>
        <v>23</v>
      </c>
      <c r="C1747" s="4">
        <f>Table2[[#This Row],[MntMeatProducts]]</f>
        <v>751</v>
      </c>
      <c r="D1747" s="4">
        <f>Table2[[#This Row],[MntFishProducts]]</f>
        <v>82</v>
      </c>
      <c r="E1747" s="4">
        <f>Table2[[#This Row],[MntSweetProducts]]</f>
        <v>26</v>
      </c>
      <c r="F1747" s="4">
        <f>Table2[[#This Row],[MntGoldProds]]</f>
        <v>191</v>
      </c>
      <c r="G1747" s="8">
        <f>Table5[[#This Row],[Age]]</f>
        <v>66</v>
      </c>
      <c r="H1747" s="2" t="s">
        <v>33</v>
      </c>
      <c r="I1747" s="16" t="str">
        <f>IF(AND(People!$J1747&gt;=16,People!$J1747&lt;=25),"16-25",IF(AND(People!$J1747&gt;=26,People!$J1747&lt;=35),"26-35",IF(AND(People!$J1747&gt;=36,People!$J1747&lt;=45),"36-45",IF(AND(People!$J1747&gt;=46,People!$J1747&lt;=55),"46-55",IF(AND(People!$J1747&gt;=56,People!$J1747&lt;=65),"56-65",IF(AND(People!$J1747&gt;=66,People!$J1747&lt;=75),"66-75","ALL"))))))</f>
        <v>66-75</v>
      </c>
      <c r="J1747" t="str">
        <f>Table5[[#This Row],[Kid Home]]</f>
        <v>No</v>
      </c>
      <c r="K1747" t="str">
        <f>Table5[[#This Row],[TennHome]]</f>
        <v>No</v>
      </c>
    </row>
    <row r="1748" spans="1:11" ht="16.5" x14ac:dyDescent="0.3">
      <c r="A1748" s="6">
        <f>Table2[[#This Row],[MntWines]]</f>
        <v>708</v>
      </c>
      <c r="B1748" s="6">
        <f>Table2[[#This Row],[MntFruits]]</f>
        <v>7</v>
      </c>
      <c r="C1748" s="6">
        <f>Table2[[#This Row],[MntMeatProducts]]</f>
        <v>62</v>
      </c>
      <c r="D1748" s="6">
        <f>Table2[[#This Row],[MntFishProducts]]</f>
        <v>0</v>
      </c>
      <c r="E1748" s="6">
        <f>Table2[[#This Row],[MntSweetProducts]]</f>
        <v>0</v>
      </c>
      <c r="F1748" s="6">
        <f>Table2[[#This Row],[MntGoldProds]]</f>
        <v>15</v>
      </c>
      <c r="G1748" s="8">
        <f>Table5[[#This Row],[Age]]</f>
        <v>44</v>
      </c>
      <c r="H1748" s="17" t="s">
        <v>31</v>
      </c>
      <c r="I1748" s="16" t="str">
        <f>IF(AND(People!$J1748&gt;=16,People!$J1748&lt;=25),"16-25",IF(AND(People!$J1748&gt;=26,People!$J1748&lt;=35),"26-35",IF(AND(People!$J1748&gt;=36,People!$J1748&lt;=45),"36-45",IF(AND(People!$J1748&gt;=46,People!$J1748&lt;=55),"46-55",IF(AND(People!$J1748&gt;=56,People!$J1748&lt;=65),"56-65",IF(AND(People!$J1748&gt;=66,People!$J1748&lt;=75),"66-75","ALL"))))))</f>
        <v>36-45</v>
      </c>
      <c r="J1748" t="str">
        <f>Table5[[#This Row],[Kid Home]]</f>
        <v>No</v>
      </c>
      <c r="K1748" t="str">
        <f>Table5[[#This Row],[TennHome]]</f>
        <v>Yes</v>
      </c>
    </row>
    <row r="1749" spans="1:11" ht="16.5" x14ac:dyDescent="0.3">
      <c r="A1749" s="4">
        <f>Table2[[#This Row],[MntWines]]</f>
        <v>324</v>
      </c>
      <c r="B1749" s="4">
        <f>Table2[[#This Row],[MntFruits]]</f>
        <v>132</v>
      </c>
      <c r="C1749" s="4">
        <f>Table2[[#This Row],[MntMeatProducts]]</f>
        <v>693</v>
      </c>
      <c r="D1749" s="4">
        <f>Table2[[#This Row],[MntFishProducts]]</f>
        <v>27</v>
      </c>
      <c r="E1749" s="4">
        <f>Table2[[#This Row],[MntSweetProducts]]</f>
        <v>118</v>
      </c>
      <c r="F1749" s="4">
        <f>Table2[[#This Row],[MntGoldProds]]</f>
        <v>88</v>
      </c>
      <c r="G1749" s="8">
        <f>Table5[[#This Row],[Age]]</f>
        <v>60</v>
      </c>
      <c r="H1749" s="2" t="s">
        <v>33</v>
      </c>
      <c r="I1749" s="16" t="str">
        <f>IF(AND(People!$J1749&gt;=16,People!$J1749&lt;=25),"16-25",IF(AND(People!$J1749&gt;=26,People!$J1749&lt;=35),"26-35",IF(AND(People!$J1749&gt;=36,People!$J1749&lt;=45),"36-45",IF(AND(People!$J1749&gt;=46,People!$J1749&lt;=55),"46-55",IF(AND(People!$J1749&gt;=56,People!$J1749&lt;=65),"56-65",IF(AND(People!$J1749&gt;=66,People!$J1749&lt;=75),"66-75","ALL"))))))</f>
        <v>56-65</v>
      </c>
      <c r="J1749" t="str">
        <f>Table5[[#This Row],[Kid Home]]</f>
        <v>No</v>
      </c>
      <c r="K1749" t="str">
        <f>Table5[[#This Row],[TennHome]]</f>
        <v>No</v>
      </c>
    </row>
    <row r="1750" spans="1:11" ht="16.5" x14ac:dyDescent="0.3">
      <c r="A1750" s="6">
        <f>Table2[[#This Row],[MntWines]]</f>
        <v>1</v>
      </c>
      <c r="B1750" s="6">
        <f>Table2[[#This Row],[MntFruits]]</f>
        <v>5</v>
      </c>
      <c r="C1750" s="6">
        <f>Table2[[#This Row],[MntMeatProducts]]</f>
        <v>3</v>
      </c>
      <c r="D1750" s="6">
        <f>Table2[[#This Row],[MntFishProducts]]</f>
        <v>7</v>
      </c>
      <c r="E1750" s="6">
        <f>Table2[[#This Row],[MntSweetProducts]]</f>
        <v>4</v>
      </c>
      <c r="F1750" s="6">
        <f>Table2[[#This Row],[MntGoldProds]]</f>
        <v>8</v>
      </c>
      <c r="G1750" s="8">
        <f>Table5[[#This Row],[Age]]</f>
        <v>65</v>
      </c>
      <c r="H1750" s="17" t="s">
        <v>35</v>
      </c>
      <c r="I1750" s="16" t="str">
        <f>IF(AND(People!$J1750&gt;=16,People!$J1750&lt;=25),"16-25",IF(AND(People!$J1750&gt;=26,People!$J1750&lt;=35),"26-35",IF(AND(People!$J1750&gt;=36,People!$J1750&lt;=45),"36-45",IF(AND(People!$J1750&gt;=46,People!$J1750&lt;=55),"46-55",IF(AND(People!$J1750&gt;=56,People!$J1750&lt;=65),"56-65",IF(AND(People!$J1750&gt;=66,People!$J1750&lt;=75),"66-75","ALL"))))))</f>
        <v>56-65</v>
      </c>
      <c r="J1750" t="str">
        <f>Table5[[#This Row],[Kid Home]]</f>
        <v>No</v>
      </c>
      <c r="K1750" t="str">
        <f>Table5[[#This Row],[TennHome]]</f>
        <v>No</v>
      </c>
    </row>
    <row r="1751" spans="1:11" ht="16.5" x14ac:dyDescent="0.3">
      <c r="A1751" s="4">
        <f>Table2[[#This Row],[MntWines]]</f>
        <v>620</v>
      </c>
      <c r="B1751" s="4">
        <f>Table2[[#This Row],[MntFruits]]</f>
        <v>26</v>
      </c>
      <c r="C1751" s="4">
        <f>Table2[[#This Row],[MntMeatProducts]]</f>
        <v>195</v>
      </c>
      <c r="D1751" s="4">
        <f>Table2[[#This Row],[MntFishProducts]]</f>
        <v>34</v>
      </c>
      <c r="E1751" s="4">
        <f>Table2[[#This Row],[MntSweetProducts]]</f>
        <v>17</v>
      </c>
      <c r="F1751" s="4">
        <f>Table2[[#This Row],[MntGoldProds]]</f>
        <v>141</v>
      </c>
      <c r="G1751" s="8">
        <f>Table5[[#This Row],[Age]]</f>
        <v>67</v>
      </c>
      <c r="H1751" s="2" t="s">
        <v>33</v>
      </c>
      <c r="I1751" s="16" t="str">
        <f>IF(AND(People!$J1751&gt;=16,People!$J1751&lt;=25),"16-25",IF(AND(People!$J1751&gt;=26,People!$J1751&lt;=35),"26-35",IF(AND(People!$J1751&gt;=36,People!$J1751&lt;=45),"36-45",IF(AND(People!$J1751&gt;=46,People!$J1751&lt;=55),"46-55",IF(AND(People!$J1751&gt;=56,People!$J1751&lt;=65),"56-65",IF(AND(People!$J1751&gt;=66,People!$J1751&lt;=75),"66-75","ALL"))))))</f>
        <v>66-75</v>
      </c>
      <c r="J1751" t="str">
        <f>Table5[[#This Row],[Kid Home]]</f>
        <v>No</v>
      </c>
      <c r="K1751" t="str">
        <f>Table5[[#This Row],[TennHome]]</f>
        <v>No</v>
      </c>
    </row>
    <row r="1752" spans="1:11" ht="16.5" x14ac:dyDescent="0.3">
      <c r="A1752" s="6">
        <f>Table2[[#This Row],[MntWines]]</f>
        <v>312</v>
      </c>
      <c r="B1752" s="6">
        <f>Table2[[#This Row],[MntFruits]]</f>
        <v>21</v>
      </c>
      <c r="C1752" s="6">
        <f>Table2[[#This Row],[MntMeatProducts]]</f>
        <v>206</v>
      </c>
      <c r="D1752" s="6">
        <f>Table2[[#This Row],[MntFishProducts]]</f>
        <v>102</v>
      </c>
      <c r="E1752" s="6">
        <f>Table2[[#This Row],[MntSweetProducts]]</f>
        <v>92</v>
      </c>
      <c r="F1752" s="6">
        <f>Table2[[#This Row],[MntGoldProds]]</f>
        <v>149</v>
      </c>
      <c r="G1752" s="8">
        <f>Table5[[#This Row],[Age]]</f>
        <v>44</v>
      </c>
      <c r="H1752" s="17" t="s">
        <v>31</v>
      </c>
      <c r="I1752" s="16" t="str">
        <f>IF(AND(People!$J1752&gt;=16,People!$J1752&lt;=25),"16-25",IF(AND(People!$J1752&gt;=26,People!$J1752&lt;=35),"26-35",IF(AND(People!$J1752&gt;=36,People!$J1752&lt;=45),"36-45",IF(AND(People!$J1752&gt;=46,People!$J1752&lt;=55),"46-55",IF(AND(People!$J1752&gt;=56,People!$J1752&lt;=65),"56-65",IF(AND(People!$J1752&gt;=66,People!$J1752&lt;=75),"66-75","ALL"))))))</f>
        <v>36-45</v>
      </c>
      <c r="J1752" t="str">
        <f>Table5[[#This Row],[Kid Home]]</f>
        <v>No</v>
      </c>
      <c r="K1752" t="str">
        <f>Table5[[#This Row],[TennHome]]</f>
        <v>Yes</v>
      </c>
    </row>
    <row r="1753" spans="1:11" ht="16.5" x14ac:dyDescent="0.3">
      <c r="A1753" s="4">
        <f>Table2[[#This Row],[MntWines]]</f>
        <v>1493</v>
      </c>
      <c r="B1753" s="4">
        <f>Table2[[#This Row],[MntFruits]]</f>
        <v>86</v>
      </c>
      <c r="C1753" s="4">
        <f>Table2[[#This Row],[MntMeatProducts]]</f>
        <v>454</v>
      </c>
      <c r="D1753" s="4">
        <f>Table2[[#This Row],[MntFishProducts]]</f>
        <v>112</v>
      </c>
      <c r="E1753" s="4">
        <f>Table2[[#This Row],[MntSweetProducts]]</f>
        <v>43</v>
      </c>
      <c r="F1753" s="4">
        <f>Table2[[#This Row],[MntGoldProds]]</f>
        <v>43</v>
      </c>
      <c r="G1753" s="8">
        <f>Table5[[#This Row],[Age]]</f>
        <v>64</v>
      </c>
      <c r="H1753" s="2" t="s">
        <v>33</v>
      </c>
      <c r="I1753" s="16" t="str">
        <f>IF(AND(People!$J1753&gt;=16,People!$J1753&lt;=25),"16-25",IF(AND(People!$J1753&gt;=26,People!$J1753&lt;=35),"26-35",IF(AND(People!$J1753&gt;=36,People!$J1753&lt;=45),"36-45",IF(AND(People!$J1753&gt;=46,People!$J1753&lt;=55),"46-55",IF(AND(People!$J1753&gt;=56,People!$J1753&lt;=65),"56-65",IF(AND(People!$J1753&gt;=66,People!$J1753&lt;=75),"66-75","ALL"))))))</f>
        <v>56-65</v>
      </c>
      <c r="J1753" t="str">
        <f>Table5[[#This Row],[Kid Home]]</f>
        <v>No</v>
      </c>
      <c r="K1753" t="str">
        <f>Table5[[#This Row],[TennHome]]</f>
        <v>No</v>
      </c>
    </row>
    <row r="1754" spans="1:11" ht="16.5" x14ac:dyDescent="0.3">
      <c r="A1754" s="6">
        <f>Table2[[#This Row],[MntWines]]</f>
        <v>918</v>
      </c>
      <c r="B1754" s="6">
        <f>Table2[[#This Row],[MntFruits]]</f>
        <v>21</v>
      </c>
      <c r="C1754" s="6">
        <f>Table2[[#This Row],[MntMeatProducts]]</f>
        <v>118</v>
      </c>
      <c r="D1754" s="6">
        <f>Table2[[#This Row],[MntFishProducts]]</f>
        <v>13</v>
      </c>
      <c r="E1754" s="6">
        <f>Table2[[#This Row],[MntSweetProducts]]</f>
        <v>10</v>
      </c>
      <c r="F1754" s="6">
        <f>Table2[[#This Row],[MntGoldProds]]</f>
        <v>21</v>
      </c>
      <c r="G1754" s="8">
        <f>Table5[[#This Row],[Age]]</f>
        <v>51</v>
      </c>
      <c r="H1754" s="17" t="s">
        <v>30</v>
      </c>
      <c r="I1754" s="16" t="str">
        <f>IF(AND(People!$J1754&gt;=16,People!$J1754&lt;=25),"16-25",IF(AND(People!$J1754&gt;=26,People!$J1754&lt;=35),"26-35",IF(AND(People!$J1754&gt;=36,People!$J1754&lt;=45),"36-45",IF(AND(People!$J1754&gt;=46,People!$J1754&lt;=55),"46-55",IF(AND(People!$J1754&gt;=56,People!$J1754&lt;=65),"56-65",IF(AND(People!$J1754&gt;=66,People!$J1754&lt;=75),"66-75","ALL"))))))</f>
        <v>46-55</v>
      </c>
      <c r="J1754" t="str">
        <f>Table5[[#This Row],[Kid Home]]</f>
        <v>No</v>
      </c>
      <c r="K1754" t="str">
        <f>Table5[[#This Row],[TennHome]]</f>
        <v>Yes</v>
      </c>
    </row>
    <row r="1755" spans="1:11" ht="16.5" x14ac:dyDescent="0.3">
      <c r="A1755" s="4">
        <f>Table2[[#This Row],[MntWines]]</f>
        <v>98</v>
      </c>
      <c r="B1755" s="4">
        <f>Table2[[#This Row],[MntFruits]]</f>
        <v>0</v>
      </c>
      <c r="C1755" s="4">
        <f>Table2[[#This Row],[MntMeatProducts]]</f>
        <v>106</v>
      </c>
      <c r="D1755" s="4">
        <f>Table2[[#This Row],[MntFishProducts]]</f>
        <v>49</v>
      </c>
      <c r="E1755" s="4">
        <f>Table2[[#This Row],[MntSweetProducts]]</f>
        <v>10</v>
      </c>
      <c r="F1755" s="4">
        <f>Table2[[#This Row],[MntGoldProds]]</f>
        <v>106</v>
      </c>
      <c r="G1755" s="8">
        <f>Table5[[#This Row],[Age]]</f>
        <v>38</v>
      </c>
      <c r="H1755" s="2" t="s">
        <v>38</v>
      </c>
      <c r="I1755" s="16" t="str">
        <f>IF(AND(People!$J1755&gt;=16,People!$J1755&lt;=25),"16-25",IF(AND(People!$J1755&gt;=26,People!$J1755&lt;=35),"26-35",IF(AND(People!$J1755&gt;=36,People!$J1755&lt;=45),"36-45",IF(AND(People!$J1755&gt;=46,People!$J1755&lt;=55),"46-55",IF(AND(People!$J1755&gt;=56,People!$J1755&lt;=65),"56-65",IF(AND(People!$J1755&gt;=66,People!$J1755&lt;=75),"66-75","ALL"))))))</f>
        <v>36-45</v>
      </c>
      <c r="J1755" t="str">
        <f>Table5[[#This Row],[Kid Home]]</f>
        <v>No</v>
      </c>
      <c r="K1755" t="str">
        <f>Table5[[#This Row],[TennHome]]</f>
        <v>Yes</v>
      </c>
    </row>
    <row r="1756" spans="1:11" ht="16.5" x14ac:dyDescent="0.3">
      <c r="A1756" s="6">
        <f>Table2[[#This Row],[MntWines]]</f>
        <v>3</v>
      </c>
      <c r="B1756" s="6">
        <f>Table2[[#This Row],[MntFruits]]</f>
        <v>4</v>
      </c>
      <c r="C1756" s="6">
        <f>Table2[[#This Row],[MntMeatProducts]]</f>
        <v>7</v>
      </c>
      <c r="D1756" s="6">
        <f>Table2[[#This Row],[MntFishProducts]]</f>
        <v>15</v>
      </c>
      <c r="E1756" s="6">
        <f>Table2[[#This Row],[MntSweetProducts]]</f>
        <v>8</v>
      </c>
      <c r="F1756" s="6">
        <f>Table2[[#This Row],[MntGoldProds]]</f>
        <v>11</v>
      </c>
      <c r="G1756" s="8">
        <f>Table5[[#This Row],[Age]]</f>
        <v>34</v>
      </c>
      <c r="H1756" s="17" t="s">
        <v>38</v>
      </c>
      <c r="I1756" s="16" t="str">
        <f>IF(AND(People!$J1756&gt;=16,People!$J1756&lt;=25),"16-25",IF(AND(People!$J1756&gt;=26,People!$J1756&lt;=35),"26-35",IF(AND(People!$J1756&gt;=36,People!$J1756&lt;=45),"36-45",IF(AND(People!$J1756&gt;=46,People!$J1756&lt;=55),"46-55",IF(AND(People!$J1756&gt;=56,People!$J1756&lt;=65),"56-65",IF(AND(People!$J1756&gt;=66,People!$J1756&lt;=75),"66-75","ALL"))))))</f>
        <v>26-35</v>
      </c>
      <c r="J1756" t="str">
        <f>Table5[[#This Row],[Kid Home]]</f>
        <v>Yes</v>
      </c>
      <c r="K1756" t="str">
        <f>Table5[[#This Row],[TennHome]]</f>
        <v>No</v>
      </c>
    </row>
    <row r="1757" spans="1:11" ht="16.5" x14ac:dyDescent="0.3">
      <c r="A1757" s="4">
        <f>Table2[[#This Row],[MntWines]]</f>
        <v>380</v>
      </c>
      <c r="B1757" s="4">
        <f>Table2[[#This Row],[MntFruits]]</f>
        <v>0</v>
      </c>
      <c r="C1757" s="4">
        <f>Table2[[#This Row],[MntMeatProducts]]</f>
        <v>47</v>
      </c>
      <c r="D1757" s="4">
        <f>Table2[[#This Row],[MntFishProducts]]</f>
        <v>6</v>
      </c>
      <c r="E1757" s="4">
        <f>Table2[[#This Row],[MntSweetProducts]]</f>
        <v>0</v>
      </c>
      <c r="F1757" s="4">
        <f>Table2[[#This Row],[MntGoldProds]]</f>
        <v>34</v>
      </c>
      <c r="G1757" s="8">
        <f>Table5[[#This Row],[Age]]</f>
        <v>64</v>
      </c>
      <c r="H1757" s="2" t="s">
        <v>30</v>
      </c>
      <c r="I1757" s="16" t="str">
        <f>IF(AND(People!$J1757&gt;=16,People!$J1757&lt;=25),"16-25",IF(AND(People!$J1757&gt;=26,People!$J1757&lt;=35),"26-35",IF(AND(People!$J1757&gt;=36,People!$J1757&lt;=45),"36-45",IF(AND(People!$J1757&gt;=46,People!$J1757&lt;=55),"46-55",IF(AND(People!$J1757&gt;=56,People!$J1757&lt;=65),"56-65",IF(AND(People!$J1757&gt;=66,People!$J1757&lt;=75),"66-75","ALL"))))))</f>
        <v>56-65</v>
      </c>
      <c r="J1757" t="str">
        <f>Table5[[#This Row],[Kid Home]]</f>
        <v>No</v>
      </c>
      <c r="K1757" t="str">
        <f>Table5[[#This Row],[TennHome]]</f>
        <v>Yes</v>
      </c>
    </row>
    <row r="1758" spans="1:11" ht="16.5" x14ac:dyDescent="0.3">
      <c r="A1758" s="6">
        <f>Table2[[#This Row],[MntWines]]</f>
        <v>15</v>
      </c>
      <c r="B1758" s="6">
        <f>Table2[[#This Row],[MntFruits]]</f>
        <v>0</v>
      </c>
      <c r="C1758" s="6">
        <f>Table2[[#This Row],[MntMeatProducts]]</f>
        <v>12</v>
      </c>
      <c r="D1758" s="6">
        <f>Table2[[#This Row],[MntFishProducts]]</f>
        <v>7</v>
      </c>
      <c r="E1758" s="6">
        <f>Table2[[#This Row],[MntSweetProducts]]</f>
        <v>3</v>
      </c>
      <c r="F1758" s="6">
        <f>Table2[[#This Row],[MntGoldProds]]</f>
        <v>7</v>
      </c>
      <c r="G1758" s="8">
        <f>Table5[[#This Row],[Age]]</f>
        <v>41</v>
      </c>
      <c r="H1758" s="17" t="s">
        <v>33</v>
      </c>
      <c r="I1758" s="16" t="str">
        <f>IF(AND(People!$J1758&gt;=16,People!$J1758&lt;=25),"16-25",IF(AND(People!$J1758&gt;=26,People!$J1758&lt;=35),"26-35",IF(AND(People!$J1758&gt;=36,People!$J1758&lt;=45),"36-45",IF(AND(People!$J1758&gt;=46,People!$J1758&lt;=55),"46-55",IF(AND(People!$J1758&gt;=56,People!$J1758&lt;=65),"56-65",IF(AND(People!$J1758&gt;=66,People!$J1758&lt;=75),"66-75","ALL"))))))</f>
        <v>36-45</v>
      </c>
      <c r="J1758" t="str">
        <f>Table5[[#This Row],[Kid Home]]</f>
        <v>Yes</v>
      </c>
      <c r="K1758" t="str">
        <f>Table5[[#This Row],[TennHome]]</f>
        <v>Yes</v>
      </c>
    </row>
    <row r="1759" spans="1:11" ht="16.5" x14ac:dyDescent="0.3">
      <c r="A1759" s="4">
        <f>Table2[[#This Row],[MntWines]]</f>
        <v>3</v>
      </c>
      <c r="B1759" s="4">
        <f>Table2[[#This Row],[MntFruits]]</f>
        <v>9</v>
      </c>
      <c r="C1759" s="4">
        <f>Table2[[#This Row],[MntMeatProducts]]</f>
        <v>4</v>
      </c>
      <c r="D1759" s="4">
        <f>Table2[[#This Row],[MntFishProducts]]</f>
        <v>7</v>
      </c>
      <c r="E1759" s="4">
        <f>Table2[[#This Row],[MntSweetProducts]]</f>
        <v>8</v>
      </c>
      <c r="F1759" s="4">
        <f>Table2[[#This Row],[MntGoldProds]]</f>
        <v>7</v>
      </c>
      <c r="G1759" s="8">
        <f>Table5[[#This Row],[Age]]</f>
        <v>34</v>
      </c>
      <c r="H1759" s="2" t="s">
        <v>30</v>
      </c>
      <c r="I1759" s="16" t="str">
        <f>IF(AND(People!$J1759&gt;=16,People!$J1759&lt;=25),"16-25",IF(AND(People!$J1759&gt;=26,People!$J1759&lt;=35),"26-35",IF(AND(People!$J1759&gt;=36,People!$J1759&lt;=45),"36-45",IF(AND(People!$J1759&gt;=46,People!$J1759&lt;=55),"46-55",IF(AND(People!$J1759&gt;=56,People!$J1759&lt;=65),"56-65",IF(AND(People!$J1759&gt;=66,People!$J1759&lt;=75),"66-75","ALL"))))))</f>
        <v>26-35</v>
      </c>
      <c r="J1759" t="str">
        <f>Table5[[#This Row],[Kid Home]]</f>
        <v>Yes</v>
      </c>
      <c r="K1759" t="str">
        <f>Table5[[#This Row],[TennHome]]</f>
        <v>Yes</v>
      </c>
    </row>
    <row r="1760" spans="1:11" ht="16.5" x14ac:dyDescent="0.3">
      <c r="A1760" s="6">
        <f>Table2[[#This Row],[MntWines]]</f>
        <v>24</v>
      </c>
      <c r="B1760" s="6">
        <f>Table2[[#This Row],[MntFruits]]</f>
        <v>2</v>
      </c>
      <c r="C1760" s="6">
        <f>Table2[[#This Row],[MntMeatProducts]]</f>
        <v>23</v>
      </c>
      <c r="D1760" s="6">
        <f>Table2[[#This Row],[MntFishProducts]]</f>
        <v>0</v>
      </c>
      <c r="E1760" s="6">
        <f>Table2[[#This Row],[MntSweetProducts]]</f>
        <v>8</v>
      </c>
      <c r="F1760" s="6">
        <f>Table2[[#This Row],[MntGoldProds]]</f>
        <v>24</v>
      </c>
      <c r="G1760" s="8">
        <f>Table5[[#This Row],[Age]]</f>
        <v>45</v>
      </c>
      <c r="H1760" s="17" t="s">
        <v>33</v>
      </c>
      <c r="I1760" s="16" t="str">
        <f>IF(AND(People!$J1760&gt;=16,People!$J1760&lt;=25),"16-25",IF(AND(People!$J1760&gt;=26,People!$J1760&lt;=35),"26-35",IF(AND(People!$J1760&gt;=36,People!$J1760&lt;=45),"36-45",IF(AND(People!$J1760&gt;=46,People!$J1760&lt;=55),"46-55",IF(AND(People!$J1760&gt;=56,People!$J1760&lt;=65),"56-65",IF(AND(People!$J1760&gt;=66,People!$J1760&lt;=75),"66-75","ALL"))))))</f>
        <v>36-45</v>
      </c>
      <c r="J1760" t="str">
        <f>Table5[[#This Row],[Kid Home]]</f>
        <v>Yes</v>
      </c>
      <c r="K1760" t="str">
        <f>Table5[[#This Row],[TennHome]]</f>
        <v>Yes</v>
      </c>
    </row>
    <row r="1761" spans="1:11" ht="16.5" x14ac:dyDescent="0.3">
      <c r="A1761" s="4">
        <f>Table2[[#This Row],[MntWines]]</f>
        <v>80</v>
      </c>
      <c r="B1761" s="4">
        <f>Table2[[#This Row],[MntFruits]]</f>
        <v>1</v>
      </c>
      <c r="C1761" s="4">
        <f>Table2[[#This Row],[MntMeatProducts]]</f>
        <v>60</v>
      </c>
      <c r="D1761" s="4">
        <f>Table2[[#This Row],[MntFishProducts]]</f>
        <v>4</v>
      </c>
      <c r="E1761" s="4">
        <f>Table2[[#This Row],[MntSweetProducts]]</f>
        <v>6</v>
      </c>
      <c r="F1761" s="4">
        <f>Table2[[#This Row],[MntGoldProds]]</f>
        <v>16</v>
      </c>
      <c r="G1761" s="8">
        <f>Table5[[#This Row],[Age]]</f>
        <v>42</v>
      </c>
      <c r="H1761" s="2" t="s">
        <v>33</v>
      </c>
      <c r="I1761" s="16" t="str">
        <f>IF(AND(People!$J1761&gt;=16,People!$J1761&lt;=25),"16-25",IF(AND(People!$J1761&gt;=26,People!$J1761&lt;=35),"26-35",IF(AND(People!$J1761&gt;=36,People!$J1761&lt;=45),"36-45",IF(AND(People!$J1761&gt;=46,People!$J1761&lt;=55),"46-55",IF(AND(People!$J1761&gt;=56,People!$J1761&lt;=65),"56-65",IF(AND(People!$J1761&gt;=66,People!$J1761&lt;=75),"66-75","ALL"))))))</f>
        <v>36-45</v>
      </c>
      <c r="J1761" t="str">
        <f>Table5[[#This Row],[Kid Home]]</f>
        <v>Yes</v>
      </c>
      <c r="K1761" t="str">
        <f>Table5[[#This Row],[TennHome]]</f>
        <v>No</v>
      </c>
    </row>
    <row r="1762" spans="1:11" ht="16.5" x14ac:dyDescent="0.3">
      <c r="A1762" s="6">
        <f>Table2[[#This Row],[MntWines]]</f>
        <v>31</v>
      </c>
      <c r="B1762" s="6">
        <f>Table2[[#This Row],[MntFruits]]</f>
        <v>0</v>
      </c>
      <c r="C1762" s="6">
        <f>Table2[[#This Row],[MntMeatProducts]]</f>
        <v>6</v>
      </c>
      <c r="D1762" s="6">
        <f>Table2[[#This Row],[MntFishProducts]]</f>
        <v>2</v>
      </c>
      <c r="E1762" s="6">
        <f>Table2[[#This Row],[MntSweetProducts]]</f>
        <v>1</v>
      </c>
      <c r="F1762" s="6">
        <f>Table2[[#This Row],[MntGoldProds]]</f>
        <v>5</v>
      </c>
      <c r="G1762" s="8">
        <f>Table5[[#This Row],[Age]]</f>
        <v>59</v>
      </c>
      <c r="H1762" s="17" t="s">
        <v>33</v>
      </c>
      <c r="I1762" s="16" t="str">
        <f>IF(AND(People!$J1762&gt;=16,People!$J1762&lt;=25),"16-25",IF(AND(People!$J1762&gt;=26,People!$J1762&lt;=35),"26-35",IF(AND(People!$J1762&gt;=36,People!$J1762&lt;=45),"36-45",IF(AND(People!$J1762&gt;=46,People!$J1762&lt;=55),"46-55",IF(AND(People!$J1762&gt;=56,People!$J1762&lt;=65),"56-65",IF(AND(People!$J1762&gt;=66,People!$J1762&lt;=75),"66-75","ALL"))))))</f>
        <v>56-65</v>
      </c>
      <c r="J1762" t="str">
        <f>Table5[[#This Row],[Kid Home]]</f>
        <v>Yes</v>
      </c>
      <c r="K1762" t="str">
        <f>Table5[[#This Row],[TennHome]]</f>
        <v>Yes</v>
      </c>
    </row>
    <row r="1763" spans="1:11" ht="16.5" x14ac:dyDescent="0.3">
      <c r="A1763" s="4">
        <f>Table2[[#This Row],[MntWines]]</f>
        <v>138</v>
      </c>
      <c r="B1763" s="4">
        <f>Table2[[#This Row],[MntFruits]]</f>
        <v>120</v>
      </c>
      <c r="C1763" s="4">
        <f>Table2[[#This Row],[MntMeatProducts]]</f>
        <v>204</v>
      </c>
      <c r="D1763" s="4">
        <f>Table2[[#This Row],[MntFishProducts]]</f>
        <v>16</v>
      </c>
      <c r="E1763" s="4">
        <f>Table2[[#This Row],[MntSweetProducts]]</f>
        <v>126</v>
      </c>
      <c r="F1763" s="4">
        <f>Table2[[#This Row],[MntGoldProds]]</f>
        <v>60</v>
      </c>
      <c r="G1763" s="8">
        <f>Table5[[#This Row],[Age]]</f>
        <v>41</v>
      </c>
      <c r="H1763" s="2" t="s">
        <v>35</v>
      </c>
      <c r="I1763" s="16" t="str">
        <f>IF(AND(People!$J1763&gt;=16,People!$J1763&lt;=25),"16-25",IF(AND(People!$J1763&gt;=26,People!$J1763&lt;=35),"26-35",IF(AND(People!$J1763&gt;=36,People!$J1763&lt;=45),"36-45",IF(AND(People!$J1763&gt;=46,People!$J1763&lt;=55),"46-55",IF(AND(People!$J1763&gt;=56,People!$J1763&lt;=65),"56-65",IF(AND(People!$J1763&gt;=66,People!$J1763&lt;=75),"66-75","ALL"))))))</f>
        <v>36-45</v>
      </c>
      <c r="J1763" t="str">
        <f>Table5[[#This Row],[Kid Home]]</f>
        <v>Yes</v>
      </c>
      <c r="K1763" t="str">
        <f>Table5[[#This Row],[TennHome]]</f>
        <v>No</v>
      </c>
    </row>
    <row r="1764" spans="1:11" ht="16.5" x14ac:dyDescent="0.3">
      <c r="A1764" s="6">
        <f>Table2[[#This Row],[MntWines]]</f>
        <v>166</v>
      </c>
      <c r="B1764" s="6">
        <f>Table2[[#This Row],[MntFruits]]</f>
        <v>75</v>
      </c>
      <c r="C1764" s="6">
        <f>Table2[[#This Row],[MntMeatProducts]]</f>
        <v>96</v>
      </c>
      <c r="D1764" s="6">
        <f>Table2[[#This Row],[MntFishProducts]]</f>
        <v>119</v>
      </c>
      <c r="E1764" s="6">
        <f>Table2[[#This Row],[MntSweetProducts]]</f>
        <v>107</v>
      </c>
      <c r="F1764" s="6">
        <f>Table2[[#This Row],[MntGoldProds]]</f>
        <v>59</v>
      </c>
      <c r="G1764" s="8">
        <f>Table5[[#This Row],[Age]]</f>
        <v>49</v>
      </c>
      <c r="H1764" s="17" t="s">
        <v>31</v>
      </c>
      <c r="I1764" s="16" t="str">
        <f>IF(AND(People!$J1764&gt;=16,People!$J1764&lt;=25),"16-25",IF(AND(People!$J1764&gt;=26,People!$J1764&lt;=35),"26-35",IF(AND(People!$J1764&gt;=36,People!$J1764&lt;=45),"36-45",IF(AND(People!$J1764&gt;=46,People!$J1764&lt;=55),"46-55",IF(AND(People!$J1764&gt;=56,People!$J1764&lt;=65),"56-65",IF(AND(People!$J1764&gt;=66,People!$J1764&lt;=75),"66-75","ALL"))))))</f>
        <v>46-55</v>
      </c>
      <c r="J1764" t="str">
        <f>Table5[[#This Row],[Kid Home]]</f>
        <v>No</v>
      </c>
      <c r="K1764" t="str">
        <f>Table5[[#This Row],[TennHome]]</f>
        <v>Yes</v>
      </c>
    </row>
    <row r="1765" spans="1:11" ht="16.5" x14ac:dyDescent="0.3">
      <c r="A1765" s="4">
        <f>Table2[[#This Row],[MntWines]]</f>
        <v>12</v>
      </c>
      <c r="B1765" s="4">
        <f>Table2[[#This Row],[MntFruits]]</f>
        <v>3</v>
      </c>
      <c r="C1765" s="4">
        <f>Table2[[#This Row],[MntMeatProducts]]</f>
        <v>8</v>
      </c>
      <c r="D1765" s="4">
        <f>Table2[[#This Row],[MntFishProducts]]</f>
        <v>8</v>
      </c>
      <c r="E1765" s="4">
        <f>Table2[[#This Row],[MntSweetProducts]]</f>
        <v>0</v>
      </c>
      <c r="F1765" s="4">
        <f>Table2[[#This Row],[MntGoldProds]]</f>
        <v>17</v>
      </c>
      <c r="G1765" s="8">
        <f>Table5[[#This Row],[Age]]</f>
        <v>34</v>
      </c>
      <c r="H1765" s="2" t="s">
        <v>33</v>
      </c>
      <c r="I1765" s="16" t="str">
        <f>IF(AND(People!$J1765&gt;=16,People!$J1765&lt;=25),"16-25",IF(AND(People!$J1765&gt;=26,People!$J1765&lt;=35),"26-35",IF(AND(People!$J1765&gt;=36,People!$J1765&lt;=45),"36-45",IF(AND(People!$J1765&gt;=46,People!$J1765&lt;=55),"46-55",IF(AND(People!$J1765&gt;=56,People!$J1765&lt;=65),"56-65",IF(AND(People!$J1765&gt;=66,People!$J1765&lt;=75),"66-75","ALL"))))))</f>
        <v>26-35</v>
      </c>
      <c r="J1765" t="str">
        <f>Table5[[#This Row],[Kid Home]]</f>
        <v>Yes</v>
      </c>
      <c r="K1765" t="str">
        <f>Table5[[#This Row],[TennHome]]</f>
        <v>No</v>
      </c>
    </row>
    <row r="1766" spans="1:11" ht="16.5" x14ac:dyDescent="0.3">
      <c r="A1766" s="6">
        <f>Table2[[#This Row],[MntWines]]</f>
        <v>178</v>
      </c>
      <c r="B1766" s="6">
        <f>Table2[[#This Row],[MntFruits]]</f>
        <v>3</v>
      </c>
      <c r="C1766" s="6">
        <f>Table2[[#This Row],[MntMeatProducts]]</f>
        <v>85</v>
      </c>
      <c r="D1766" s="6">
        <f>Table2[[#This Row],[MntFishProducts]]</f>
        <v>71</v>
      </c>
      <c r="E1766" s="6">
        <f>Table2[[#This Row],[MntSweetProducts]]</f>
        <v>66</v>
      </c>
      <c r="F1766" s="6">
        <f>Table2[[#This Row],[MntGoldProds]]</f>
        <v>58</v>
      </c>
      <c r="G1766" s="8">
        <f>Table5[[#This Row],[Age]]</f>
        <v>38</v>
      </c>
      <c r="H1766" s="17" t="s">
        <v>33</v>
      </c>
      <c r="I1766" s="16" t="str">
        <f>IF(AND(People!$J1766&gt;=16,People!$J1766&lt;=25),"16-25",IF(AND(People!$J1766&gt;=26,People!$J1766&lt;=35),"26-35",IF(AND(People!$J1766&gt;=36,People!$J1766&lt;=45),"36-45",IF(AND(People!$J1766&gt;=46,People!$J1766&lt;=55),"46-55",IF(AND(People!$J1766&gt;=56,People!$J1766&lt;=65),"56-65",IF(AND(People!$J1766&gt;=66,People!$J1766&lt;=75),"66-75","ALL"))))))</f>
        <v>36-45</v>
      </c>
      <c r="J1766" t="str">
        <f>Table5[[#This Row],[Kid Home]]</f>
        <v>No</v>
      </c>
      <c r="K1766" t="str">
        <f>Table5[[#This Row],[TennHome]]</f>
        <v>Yes</v>
      </c>
    </row>
    <row r="1767" spans="1:11" ht="16.5" x14ac:dyDescent="0.3">
      <c r="A1767" s="4">
        <f>Table2[[#This Row],[MntWines]]</f>
        <v>707</v>
      </c>
      <c r="B1767" s="4">
        <f>Table2[[#This Row],[MntFruits]]</f>
        <v>20</v>
      </c>
      <c r="C1767" s="4">
        <f>Table2[[#This Row],[MntMeatProducts]]</f>
        <v>171</v>
      </c>
      <c r="D1767" s="4">
        <f>Table2[[#This Row],[MntFishProducts]]</f>
        <v>65</v>
      </c>
      <c r="E1767" s="4">
        <f>Table2[[#This Row],[MntSweetProducts]]</f>
        <v>60</v>
      </c>
      <c r="F1767" s="4">
        <f>Table2[[#This Row],[MntGoldProds]]</f>
        <v>50</v>
      </c>
      <c r="G1767" s="8">
        <f>Table5[[#This Row],[Age]]</f>
        <v>36</v>
      </c>
      <c r="H1767" s="2" t="s">
        <v>33</v>
      </c>
      <c r="I1767" s="16" t="str">
        <f>IF(AND(People!$J1767&gt;=16,People!$J1767&lt;=25),"16-25",IF(AND(People!$J1767&gt;=26,People!$J1767&lt;=35),"26-35",IF(AND(People!$J1767&gt;=36,People!$J1767&lt;=45),"36-45",IF(AND(People!$J1767&gt;=46,People!$J1767&lt;=55),"46-55",IF(AND(People!$J1767&gt;=56,People!$J1767&lt;=65),"56-65",IF(AND(People!$J1767&gt;=66,People!$J1767&lt;=75),"66-75","ALL"))))))</f>
        <v>36-45</v>
      </c>
      <c r="J1767" t="str">
        <f>Table5[[#This Row],[Kid Home]]</f>
        <v>No</v>
      </c>
      <c r="K1767" t="str">
        <f>Table5[[#This Row],[TennHome]]</f>
        <v>Yes</v>
      </c>
    </row>
    <row r="1768" spans="1:11" ht="16.5" x14ac:dyDescent="0.3">
      <c r="A1768" s="6">
        <f>Table2[[#This Row],[MntWines]]</f>
        <v>5</v>
      </c>
      <c r="B1768" s="6">
        <f>Table2[[#This Row],[MntFruits]]</f>
        <v>1</v>
      </c>
      <c r="C1768" s="6">
        <f>Table2[[#This Row],[MntMeatProducts]]</f>
        <v>7</v>
      </c>
      <c r="D1768" s="6">
        <f>Table2[[#This Row],[MntFishProducts]]</f>
        <v>17</v>
      </c>
      <c r="E1768" s="6">
        <f>Table2[[#This Row],[MntSweetProducts]]</f>
        <v>14</v>
      </c>
      <c r="F1768" s="6">
        <f>Table2[[#This Row],[MntGoldProds]]</f>
        <v>11</v>
      </c>
      <c r="G1768" s="8">
        <f>Table5[[#This Row],[Age]]</f>
        <v>27</v>
      </c>
      <c r="H1768" s="17" t="s">
        <v>30</v>
      </c>
      <c r="I1768" s="16" t="str">
        <f>IF(AND(People!$J1768&gt;=16,People!$J1768&lt;=25),"16-25",IF(AND(People!$J1768&gt;=26,People!$J1768&lt;=35),"26-35",IF(AND(People!$J1768&gt;=36,People!$J1768&lt;=45),"36-45",IF(AND(People!$J1768&gt;=46,People!$J1768&lt;=55),"46-55",IF(AND(People!$J1768&gt;=56,People!$J1768&lt;=65),"56-65",IF(AND(People!$J1768&gt;=66,People!$J1768&lt;=75),"66-75","ALL"))))))</f>
        <v>26-35</v>
      </c>
      <c r="J1768" t="str">
        <f>Table5[[#This Row],[Kid Home]]</f>
        <v>Yes</v>
      </c>
      <c r="K1768" t="str">
        <f>Table5[[#This Row],[TennHome]]</f>
        <v>No</v>
      </c>
    </row>
    <row r="1769" spans="1:11" ht="16.5" x14ac:dyDescent="0.3">
      <c r="A1769" s="4">
        <f>Table2[[#This Row],[MntWines]]</f>
        <v>465</v>
      </c>
      <c r="B1769" s="4">
        <f>Table2[[#This Row],[MntFruits]]</f>
        <v>71</v>
      </c>
      <c r="C1769" s="4">
        <f>Table2[[#This Row],[MntMeatProducts]]</f>
        <v>250</v>
      </c>
      <c r="D1769" s="4">
        <f>Table2[[#This Row],[MntFishProducts]]</f>
        <v>93</v>
      </c>
      <c r="E1769" s="4">
        <f>Table2[[#This Row],[MntSweetProducts]]</f>
        <v>35</v>
      </c>
      <c r="F1769" s="4">
        <f>Table2[[#This Row],[MntGoldProds]]</f>
        <v>62</v>
      </c>
      <c r="G1769" s="8">
        <f>Table5[[#This Row],[Age]]</f>
        <v>57</v>
      </c>
      <c r="H1769" s="2" t="s">
        <v>31</v>
      </c>
      <c r="I1769" s="16" t="str">
        <f>IF(AND(People!$J1769&gt;=16,People!$J1769&lt;=25),"16-25",IF(AND(People!$J1769&gt;=26,People!$J1769&lt;=35),"26-35",IF(AND(People!$J1769&gt;=36,People!$J1769&lt;=45),"36-45",IF(AND(People!$J1769&gt;=46,People!$J1769&lt;=55),"46-55",IF(AND(People!$J1769&gt;=56,People!$J1769&lt;=65),"56-65",IF(AND(People!$J1769&gt;=66,People!$J1769&lt;=75),"66-75","ALL"))))))</f>
        <v>56-65</v>
      </c>
      <c r="J1769" t="str">
        <f>Table5[[#This Row],[Kid Home]]</f>
        <v>No</v>
      </c>
      <c r="K1769" t="str">
        <f>Table5[[#This Row],[TennHome]]</f>
        <v>Yes</v>
      </c>
    </row>
    <row r="1770" spans="1:11" ht="16.5" x14ac:dyDescent="0.3">
      <c r="A1770" s="6">
        <f>Table2[[#This Row],[MntWines]]</f>
        <v>16</v>
      </c>
      <c r="B1770" s="6">
        <f>Table2[[#This Row],[MntFruits]]</f>
        <v>1</v>
      </c>
      <c r="C1770" s="6">
        <f>Table2[[#This Row],[MntMeatProducts]]</f>
        <v>2</v>
      </c>
      <c r="D1770" s="6">
        <f>Table2[[#This Row],[MntFishProducts]]</f>
        <v>0</v>
      </c>
      <c r="E1770" s="6">
        <f>Table2[[#This Row],[MntSweetProducts]]</f>
        <v>0</v>
      </c>
      <c r="F1770" s="6">
        <f>Table2[[#This Row],[MntGoldProds]]</f>
        <v>1</v>
      </c>
      <c r="G1770" s="8">
        <f>Table5[[#This Row],[Age]]</f>
        <v>34</v>
      </c>
      <c r="H1770" s="17" t="s">
        <v>33</v>
      </c>
      <c r="I1770" s="16" t="str">
        <f>IF(AND(People!$J1770&gt;=16,People!$J1770&lt;=25),"16-25",IF(AND(People!$J1770&gt;=26,People!$J1770&lt;=35),"26-35",IF(AND(People!$J1770&gt;=36,People!$J1770&lt;=45),"36-45",IF(AND(People!$J1770&gt;=46,People!$J1770&lt;=55),"46-55",IF(AND(People!$J1770&gt;=56,People!$J1770&lt;=65),"56-65",IF(AND(People!$J1770&gt;=66,People!$J1770&lt;=75),"66-75","ALL"))))))</f>
        <v>26-35</v>
      </c>
      <c r="J1770" t="str">
        <f>Table5[[#This Row],[Kid Home]]</f>
        <v>Yes</v>
      </c>
      <c r="K1770" t="str">
        <f>Table5[[#This Row],[TennHome]]</f>
        <v>No</v>
      </c>
    </row>
    <row r="1771" spans="1:11" ht="16.5" x14ac:dyDescent="0.3">
      <c r="A1771" s="4">
        <f>Table2[[#This Row],[MntWines]]</f>
        <v>358</v>
      </c>
      <c r="B1771" s="4">
        <f>Table2[[#This Row],[MntFruits]]</f>
        <v>108</v>
      </c>
      <c r="C1771" s="4">
        <f>Table2[[#This Row],[MntMeatProducts]]</f>
        <v>413</v>
      </c>
      <c r="D1771" s="4">
        <f>Table2[[#This Row],[MntFishProducts]]</f>
        <v>141</v>
      </c>
      <c r="E1771" s="4">
        <f>Table2[[#This Row],[MntSweetProducts]]</f>
        <v>97</v>
      </c>
      <c r="F1771" s="4">
        <f>Table2[[#This Row],[MntGoldProds]]</f>
        <v>32</v>
      </c>
      <c r="G1771" s="8">
        <f>Table5[[#This Row],[Age]]</f>
        <v>31</v>
      </c>
      <c r="H1771" s="2" t="s">
        <v>33</v>
      </c>
      <c r="I1771" s="16" t="str">
        <f>IF(AND(People!$J1771&gt;=16,People!$J1771&lt;=25),"16-25",IF(AND(People!$J1771&gt;=26,People!$J1771&lt;=35),"26-35",IF(AND(People!$J1771&gt;=36,People!$J1771&lt;=45),"36-45",IF(AND(People!$J1771&gt;=46,People!$J1771&lt;=55),"46-55",IF(AND(People!$J1771&gt;=56,People!$J1771&lt;=65),"56-65",IF(AND(People!$J1771&gt;=66,People!$J1771&lt;=75),"66-75","ALL"))))))</f>
        <v>26-35</v>
      </c>
      <c r="J1771" t="str">
        <f>Table5[[#This Row],[Kid Home]]</f>
        <v>No</v>
      </c>
      <c r="K1771" t="str">
        <f>Table5[[#This Row],[TennHome]]</f>
        <v>No</v>
      </c>
    </row>
    <row r="1772" spans="1:11" ht="16.5" x14ac:dyDescent="0.3">
      <c r="A1772" s="6">
        <f>Table2[[#This Row],[MntWines]]</f>
        <v>1</v>
      </c>
      <c r="B1772" s="6">
        <f>Table2[[#This Row],[MntFruits]]</f>
        <v>9</v>
      </c>
      <c r="C1772" s="6">
        <f>Table2[[#This Row],[MntMeatProducts]]</f>
        <v>7</v>
      </c>
      <c r="D1772" s="6">
        <f>Table2[[#This Row],[MntFishProducts]]</f>
        <v>2</v>
      </c>
      <c r="E1772" s="6">
        <f>Table2[[#This Row],[MntSweetProducts]]</f>
        <v>14</v>
      </c>
      <c r="F1772" s="6">
        <f>Table2[[#This Row],[MntGoldProds]]</f>
        <v>10</v>
      </c>
      <c r="G1772" s="8">
        <f>Table5[[#This Row],[Age]]</f>
        <v>53</v>
      </c>
      <c r="H1772" s="17" t="s">
        <v>35</v>
      </c>
      <c r="I1772" s="16" t="str">
        <f>IF(AND(People!$J1772&gt;=16,People!$J1772&lt;=25),"16-25",IF(AND(People!$J1772&gt;=26,People!$J1772&lt;=35),"26-35",IF(AND(People!$J1772&gt;=36,People!$J1772&lt;=45),"36-45",IF(AND(People!$J1772&gt;=46,People!$J1772&lt;=55),"46-55",IF(AND(People!$J1772&gt;=56,People!$J1772&lt;=65),"56-65",IF(AND(People!$J1772&gt;=66,People!$J1772&lt;=75),"66-75","ALL"))))))</f>
        <v>46-55</v>
      </c>
      <c r="J1772" t="str">
        <f>Table5[[#This Row],[Kid Home]]</f>
        <v>No</v>
      </c>
      <c r="K1772" t="str">
        <f>Table5[[#This Row],[TennHome]]</f>
        <v>No</v>
      </c>
    </row>
    <row r="1773" spans="1:11" ht="16.5" x14ac:dyDescent="0.3">
      <c r="A1773" s="4">
        <f>Table2[[#This Row],[MntWines]]</f>
        <v>123</v>
      </c>
      <c r="B1773" s="4">
        <f>Table2[[#This Row],[MntFruits]]</f>
        <v>1</v>
      </c>
      <c r="C1773" s="4">
        <f>Table2[[#This Row],[MntMeatProducts]]</f>
        <v>26</v>
      </c>
      <c r="D1773" s="4">
        <f>Table2[[#This Row],[MntFishProducts]]</f>
        <v>2</v>
      </c>
      <c r="E1773" s="4">
        <f>Table2[[#This Row],[MntSweetProducts]]</f>
        <v>0</v>
      </c>
      <c r="F1773" s="4">
        <f>Table2[[#This Row],[MntGoldProds]]</f>
        <v>72</v>
      </c>
      <c r="G1773" s="8">
        <f>Table5[[#This Row],[Age]]</f>
        <v>38</v>
      </c>
      <c r="H1773" s="2" t="s">
        <v>33</v>
      </c>
      <c r="I1773" s="16" t="str">
        <f>IF(AND(People!$J1773&gt;=16,People!$J1773&lt;=25),"16-25",IF(AND(People!$J1773&gt;=26,People!$J1773&lt;=35),"26-35",IF(AND(People!$J1773&gt;=36,People!$J1773&lt;=45),"36-45",IF(AND(People!$J1773&gt;=46,People!$J1773&lt;=55),"46-55",IF(AND(People!$J1773&gt;=56,People!$J1773&lt;=65),"56-65",IF(AND(People!$J1773&gt;=66,People!$J1773&lt;=75),"66-75","ALL"))))))</f>
        <v>36-45</v>
      </c>
      <c r="J1773" t="str">
        <f>Table5[[#This Row],[Kid Home]]</f>
        <v>No</v>
      </c>
      <c r="K1773" t="str">
        <f>Table5[[#This Row],[TennHome]]</f>
        <v>Yes</v>
      </c>
    </row>
    <row r="1774" spans="1:11" ht="16.5" x14ac:dyDescent="0.3">
      <c r="A1774" s="6">
        <f>Table2[[#This Row],[MntWines]]</f>
        <v>40</v>
      </c>
      <c r="B1774" s="6">
        <f>Table2[[#This Row],[MntFruits]]</f>
        <v>3</v>
      </c>
      <c r="C1774" s="6">
        <f>Table2[[#This Row],[MntMeatProducts]]</f>
        <v>30</v>
      </c>
      <c r="D1774" s="6">
        <f>Table2[[#This Row],[MntFishProducts]]</f>
        <v>10</v>
      </c>
      <c r="E1774" s="6">
        <f>Table2[[#This Row],[MntSweetProducts]]</f>
        <v>7</v>
      </c>
      <c r="F1774" s="6">
        <f>Table2[[#This Row],[MntGoldProds]]</f>
        <v>11</v>
      </c>
      <c r="G1774" s="8">
        <f>Table5[[#This Row],[Age]]</f>
        <v>38</v>
      </c>
      <c r="H1774" s="17" t="s">
        <v>30</v>
      </c>
      <c r="I1774" s="16" t="str">
        <f>IF(AND(People!$J1774&gt;=16,People!$J1774&lt;=25),"16-25",IF(AND(People!$J1774&gt;=26,People!$J1774&lt;=35),"26-35",IF(AND(People!$J1774&gt;=36,People!$J1774&lt;=45),"36-45",IF(AND(People!$J1774&gt;=46,People!$J1774&lt;=55),"46-55",IF(AND(People!$J1774&gt;=56,People!$J1774&lt;=65),"56-65",IF(AND(People!$J1774&gt;=66,People!$J1774&lt;=75),"66-75","ALL"))))))</f>
        <v>36-45</v>
      </c>
      <c r="J1774" t="str">
        <f>Table5[[#This Row],[Kid Home]]</f>
        <v>Yes</v>
      </c>
      <c r="K1774" t="str">
        <f>Table5[[#This Row],[TennHome]]</f>
        <v>No</v>
      </c>
    </row>
    <row r="1775" spans="1:11" ht="16.5" x14ac:dyDescent="0.3">
      <c r="A1775" s="4">
        <f>Table2[[#This Row],[MntWines]]</f>
        <v>102</v>
      </c>
      <c r="B1775" s="4">
        <f>Table2[[#This Row],[MntFruits]]</f>
        <v>9</v>
      </c>
      <c r="C1775" s="4">
        <f>Table2[[#This Row],[MntMeatProducts]]</f>
        <v>63</v>
      </c>
      <c r="D1775" s="4">
        <f>Table2[[#This Row],[MntFishProducts]]</f>
        <v>2</v>
      </c>
      <c r="E1775" s="4">
        <f>Table2[[#This Row],[MntSweetProducts]]</f>
        <v>9</v>
      </c>
      <c r="F1775" s="4">
        <f>Table2[[#This Row],[MntGoldProds]]</f>
        <v>24</v>
      </c>
      <c r="G1775" s="8">
        <f>Table5[[#This Row],[Age]]</f>
        <v>67</v>
      </c>
      <c r="H1775" s="2" t="s">
        <v>31</v>
      </c>
      <c r="I1775" s="16" t="str">
        <f>IF(AND(People!$J1775&gt;=16,People!$J1775&lt;=25),"16-25",IF(AND(People!$J1775&gt;=26,People!$J1775&lt;=35),"26-35",IF(AND(People!$J1775&gt;=36,People!$J1775&lt;=45),"36-45",IF(AND(People!$J1775&gt;=46,People!$J1775&lt;=55),"46-55",IF(AND(People!$J1775&gt;=56,People!$J1775&lt;=65),"56-65",IF(AND(People!$J1775&gt;=66,People!$J1775&lt;=75),"66-75","ALL"))))))</f>
        <v>66-75</v>
      </c>
      <c r="J1775" t="str">
        <f>Table5[[#This Row],[Kid Home]]</f>
        <v>No</v>
      </c>
      <c r="K1775" t="str">
        <f>Table5[[#This Row],[TennHome]]</f>
        <v>No</v>
      </c>
    </row>
    <row r="1776" spans="1:11" ht="16.5" x14ac:dyDescent="0.3">
      <c r="A1776" s="6">
        <f>Table2[[#This Row],[MntWines]]</f>
        <v>347</v>
      </c>
      <c r="B1776" s="6">
        <f>Table2[[#This Row],[MntFruits]]</f>
        <v>44</v>
      </c>
      <c r="C1776" s="6">
        <f>Table2[[#This Row],[MntMeatProducts]]</f>
        <v>534</v>
      </c>
      <c r="D1776" s="6">
        <f>Table2[[#This Row],[MntFishProducts]]</f>
        <v>17</v>
      </c>
      <c r="E1776" s="6">
        <f>Table2[[#This Row],[MntSweetProducts]]</f>
        <v>0</v>
      </c>
      <c r="F1776" s="6">
        <f>Table2[[#This Row],[MntGoldProds]]</f>
        <v>26</v>
      </c>
      <c r="G1776" s="8">
        <f>Table5[[#This Row],[Age]]</f>
        <v>27</v>
      </c>
      <c r="H1776" s="17" t="s">
        <v>33</v>
      </c>
      <c r="I1776" s="16" t="str">
        <f>IF(AND(People!$J1776&gt;=16,People!$J1776&lt;=25),"16-25",IF(AND(People!$J1776&gt;=26,People!$J1776&lt;=35),"26-35",IF(AND(People!$J1776&gt;=36,People!$J1776&lt;=45),"36-45",IF(AND(People!$J1776&gt;=46,People!$J1776&lt;=55),"46-55",IF(AND(People!$J1776&gt;=56,People!$J1776&lt;=65),"56-65",IF(AND(People!$J1776&gt;=66,People!$J1776&lt;=75),"66-75","ALL"))))))</f>
        <v>26-35</v>
      </c>
      <c r="J1776" t="str">
        <f>Table5[[#This Row],[Kid Home]]</f>
        <v>No</v>
      </c>
      <c r="K1776" t="str">
        <f>Table5[[#This Row],[TennHome]]</f>
        <v>No</v>
      </c>
    </row>
    <row r="1777" spans="1:11" ht="16.5" x14ac:dyDescent="0.3">
      <c r="A1777" s="4">
        <f>Table2[[#This Row],[MntWines]]</f>
        <v>376</v>
      </c>
      <c r="B1777" s="4">
        <f>Table2[[#This Row],[MntFruits]]</f>
        <v>53</v>
      </c>
      <c r="C1777" s="4">
        <f>Table2[[#This Row],[MntMeatProducts]]</f>
        <v>462</v>
      </c>
      <c r="D1777" s="4">
        <f>Table2[[#This Row],[MntFishProducts]]</f>
        <v>168</v>
      </c>
      <c r="E1777" s="4">
        <f>Table2[[#This Row],[MntSweetProducts]]</f>
        <v>53</v>
      </c>
      <c r="F1777" s="4">
        <f>Table2[[#This Row],[MntGoldProds]]</f>
        <v>53</v>
      </c>
      <c r="G1777" s="8">
        <f>Table5[[#This Row],[Age]]</f>
        <v>61</v>
      </c>
      <c r="H1777" s="2" t="s">
        <v>31</v>
      </c>
      <c r="I1777" s="16" t="str">
        <f>IF(AND(People!$J1777&gt;=16,People!$J1777&lt;=25),"16-25",IF(AND(People!$J1777&gt;=26,People!$J1777&lt;=35),"26-35",IF(AND(People!$J1777&gt;=36,People!$J1777&lt;=45),"36-45",IF(AND(People!$J1777&gt;=46,People!$J1777&lt;=55),"46-55",IF(AND(People!$J1777&gt;=56,People!$J1777&lt;=65),"56-65",IF(AND(People!$J1777&gt;=66,People!$J1777&lt;=75),"66-75","ALL"))))))</f>
        <v>56-65</v>
      </c>
      <c r="J1777" t="str">
        <f>Table5[[#This Row],[Kid Home]]</f>
        <v>No</v>
      </c>
      <c r="K1777" t="str">
        <f>Table5[[#This Row],[TennHome]]</f>
        <v>No</v>
      </c>
    </row>
    <row r="1778" spans="1:11" ht="16.5" x14ac:dyDescent="0.3">
      <c r="A1778" s="6">
        <f>Table2[[#This Row],[MntWines]]</f>
        <v>21</v>
      </c>
      <c r="B1778" s="6">
        <f>Table2[[#This Row],[MntFruits]]</f>
        <v>0</v>
      </c>
      <c r="C1778" s="6">
        <f>Table2[[#This Row],[MntMeatProducts]]</f>
        <v>3</v>
      </c>
      <c r="D1778" s="6">
        <f>Table2[[#This Row],[MntFishProducts]]</f>
        <v>0</v>
      </c>
      <c r="E1778" s="6">
        <f>Table2[[#This Row],[MntSweetProducts]]</f>
        <v>0</v>
      </c>
      <c r="F1778" s="6">
        <f>Table2[[#This Row],[MntGoldProds]]</f>
        <v>0</v>
      </c>
      <c r="G1778" s="8">
        <f>Table5[[#This Row],[Age]]</f>
        <v>47</v>
      </c>
      <c r="H1778" s="17" t="s">
        <v>30</v>
      </c>
      <c r="I1778" s="16" t="str">
        <f>IF(AND(People!$J1778&gt;=16,People!$J1778&lt;=25),"16-25",IF(AND(People!$J1778&gt;=26,People!$J1778&lt;=35),"26-35",IF(AND(People!$J1778&gt;=36,People!$J1778&lt;=45),"36-45",IF(AND(People!$J1778&gt;=46,People!$J1778&lt;=55),"46-55",IF(AND(People!$J1778&gt;=56,People!$J1778&lt;=65),"56-65",IF(AND(People!$J1778&gt;=66,People!$J1778&lt;=75),"66-75","ALL"))))))</f>
        <v>46-55</v>
      </c>
      <c r="J1778" t="str">
        <f>Table5[[#This Row],[Kid Home]]</f>
        <v>No</v>
      </c>
      <c r="K1778" t="str">
        <f>Table5[[#This Row],[TennHome]]</f>
        <v>Yes</v>
      </c>
    </row>
    <row r="1779" spans="1:11" ht="16.5" x14ac:dyDescent="0.3">
      <c r="A1779" s="4">
        <f>Table2[[#This Row],[MntWines]]</f>
        <v>194</v>
      </c>
      <c r="B1779" s="4">
        <f>Table2[[#This Row],[MntFruits]]</f>
        <v>2</v>
      </c>
      <c r="C1779" s="4">
        <f>Table2[[#This Row],[MntMeatProducts]]</f>
        <v>56</v>
      </c>
      <c r="D1779" s="4">
        <f>Table2[[#This Row],[MntFishProducts]]</f>
        <v>0</v>
      </c>
      <c r="E1779" s="4">
        <f>Table2[[#This Row],[MntSweetProducts]]</f>
        <v>0</v>
      </c>
      <c r="F1779" s="4">
        <f>Table2[[#This Row],[MntGoldProds]]</f>
        <v>0</v>
      </c>
      <c r="G1779" s="8">
        <f>Table5[[#This Row],[Age]]</f>
        <v>57</v>
      </c>
      <c r="H1779" s="2" t="s">
        <v>33</v>
      </c>
      <c r="I1779" s="16" t="str">
        <f>IF(AND(People!$J1779&gt;=16,People!$J1779&lt;=25),"16-25",IF(AND(People!$J1779&gt;=26,People!$J1779&lt;=35),"26-35",IF(AND(People!$J1779&gt;=36,People!$J1779&lt;=45),"36-45",IF(AND(People!$J1779&gt;=46,People!$J1779&lt;=55),"46-55",IF(AND(People!$J1779&gt;=56,People!$J1779&lt;=65),"56-65",IF(AND(People!$J1779&gt;=66,People!$J1779&lt;=75),"66-75","ALL"))))))</f>
        <v>56-65</v>
      </c>
      <c r="J1779" t="str">
        <f>Table5[[#This Row],[Kid Home]]</f>
        <v>Yes</v>
      </c>
      <c r="K1779" t="str">
        <f>Table5[[#This Row],[TennHome]]</f>
        <v>Yes</v>
      </c>
    </row>
    <row r="1780" spans="1:11" ht="16.5" x14ac:dyDescent="0.3">
      <c r="A1780" s="6">
        <f>Table2[[#This Row],[MntWines]]</f>
        <v>64</v>
      </c>
      <c r="B1780" s="6">
        <f>Table2[[#This Row],[MntFruits]]</f>
        <v>4</v>
      </c>
      <c r="C1780" s="6">
        <f>Table2[[#This Row],[MntMeatProducts]]</f>
        <v>68</v>
      </c>
      <c r="D1780" s="6">
        <f>Table2[[#This Row],[MntFishProducts]]</f>
        <v>7</v>
      </c>
      <c r="E1780" s="6">
        <f>Table2[[#This Row],[MntSweetProducts]]</f>
        <v>5</v>
      </c>
      <c r="F1780" s="6">
        <f>Table2[[#This Row],[MntGoldProds]]</f>
        <v>17</v>
      </c>
      <c r="G1780" s="8">
        <f>Table5[[#This Row],[Age]]</f>
        <v>27</v>
      </c>
      <c r="H1780" s="17" t="s">
        <v>31</v>
      </c>
      <c r="I1780" s="16" t="str">
        <f>IF(AND(People!$J1780&gt;=16,People!$J1780&lt;=25),"16-25",IF(AND(People!$J1780&gt;=26,People!$J1780&lt;=35),"26-35",IF(AND(People!$J1780&gt;=36,People!$J1780&lt;=45),"36-45",IF(AND(People!$J1780&gt;=46,People!$J1780&lt;=55),"46-55",IF(AND(People!$J1780&gt;=56,People!$J1780&lt;=65),"56-65",IF(AND(People!$J1780&gt;=66,People!$J1780&lt;=75),"66-75","ALL"))))))</f>
        <v>26-35</v>
      </c>
      <c r="J1780" t="str">
        <f>Table5[[#This Row],[Kid Home]]</f>
        <v>Yes</v>
      </c>
      <c r="K1780" t="str">
        <f>Table5[[#This Row],[TennHome]]</f>
        <v>No</v>
      </c>
    </row>
    <row r="1781" spans="1:11" ht="16.5" x14ac:dyDescent="0.3">
      <c r="A1781" s="4">
        <f>Table2[[#This Row],[MntWines]]</f>
        <v>206</v>
      </c>
      <c r="B1781" s="4">
        <f>Table2[[#This Row],[MntFruits]]</f>
        <v>0</v>
      </c>
      <c r="C1781" s="4">
        <f>Table2[[#This Row],[MntMeatProducts]]</f>
        <v>46</v>
      </c>
      <c r="D1781" s="4">
        <f>Table2[[#This Row],[MntFishProducts]]</f>
        <v>3</v>
      </c>
      <c r="E1781" s="4">
        <f>Table2[[#This Row],[MntSweetProducts]]</f>
        <v>2</v>
      </c>
      <c r="F1781" s="4">
        <f>Table2[[#This Row],[MntGoldProds]]</f>
        <v>12</v>
      </c>
      <c r="G1781" s="8">
        <f>Table5[[#This Row],[Age]]</f>
        <v>35</v>
      </c>
      <c r="H1781" s="2" t="s">
        <v>33</v>
      </c>
      <c r="I1781" s="16" t="str">
        <f>IF(AND(People!$J1781&gt;=16,People!$J1781&lt;=25),"16-25",IF(AND(People!$J1781&gt;=26,People!$J1781&lt;=35),"26-35",IF(AND(People!$J1781&gt;=36,People!$J1781&lt;=45),"36-45",IF(AND(People!$J1781&gt;=46,People!$J1781&lt;=55),"46-55",IF(AND(People!$J1781&gt;=56,People!$J1781&lt;=65),"56-65",IF(AND(People!$J1781&gt;=66,People!$J1781&lt;=75),"66-75","ALL"))))))</f>
        <v>26-35</v>
      </c>
      <c r="J1781" t="str">
        <f>Table5[[#This Row],[Kid Home]]</f>
        <v>No</v>
      </c>
      <c r="K1781" t="str">
        <f>Table5[[#This Row],[TennHome]]</f>
        <v>No</v>
      </c>
    </row>
    <row r="1782" spans="1:11" ht="16.5" x14ac:dyDescent="0.3">
      <c r="A1782" s="6">
        <f>Table2[[#This Row],[MntWines]]</f>
        <v>71</v>
      </c>
      <c r="B1782" s="6">
        <f>Table2[[#This Row],[MntFruits]]</f>
        <v>0</v>
      </c>
      <c r="C1782" s="6">
        <f>Table2[[#This Row],[MntMeatProducts]]</f>
        <v>18</v>
      </c>
      <c r="D1782" s="6">
        <f>Table2[[#This Row],[MntFishProducts]]</f>
        <v>0</v>
      </c>
      <c r="E1782" s="6">
        <f>Table2[[#This Row],[MntSweetProducts]]</f>
        <v>0</v>
      </c>
      <c r="F1782" s="6">
        <f>Table2[[#This Row],[MntGoldProds]]</f>
        <v>13</v>
      </c>
      <c r="G1782" s="8">
        <f>Table5[[#This Row],[Age]]</f>
        <v>40</v>
      </c>
      <c r="H1782" s="17" t="s">
        <v>30</v>
      </c>
      <c r="I1782" s="16" t="str">
        <f>IF(AND(People!$J1782&gt;=16,People!$J1782&lt;=25),"16-25",IF(AND(People!$J1782&gt;=26,People!$J1782&lt;=35),"26-35",IF(AND(People!$J1782&gt;=36,People!$J1782&lt;=45),"36-45",IF(AND(People!$J1782&gt;=46,People!$J1782&lt;=55),"46-55",IF(AND(People!$J1782&gt;=56,People!$J1782&lt;=65),"56-65",IF(AND(People!$J1782&gt;=66,People!$J1782&lt;=75),"66-75","ALL"))))))</f>
        <v>36-45</v>
      </c>
      <c r="J1782" t="str">
        <f>Table5[[#This Row],[Kid Home]]</f>
        <v>Yes</v>
      </c>
      <c r="K1782" t="str">
        <f>Table5[[#This Row],[TennHome]]</f>
        <v>No</v>
      </c>
    </row>
    <row r="1783" spans="1:11" ht="16.5" x14ac:dyDescent="0.3">
      <c r="A1783" s="4">
        <f>Table2[[#This Row],[MntWines]]</f>
        <v>71</v>
      </c>
      <c r="B1783" s="4">
        <f>Table2[[#This Row],[MntFruits]]</f>
        <v>22</v>
      </c>
      <c r="C1783" s="4">
        <f>Table2[[#This Row],[MntMeatProducts]]</f>
        <v>112</v>
      </c>
      <c r="D1783" s="4">
        <f>Table2[[#This Row],[MntFishProducts]]</f>
        <v>138</v>
      </c>
      <c r="E1783" s="4">
        <f>Table2[[#This Row],[MntSweetProducts]]</f>
        <v>89</v>
      </c>
      <c r="F1783" s="4">
        <f>Table2[[#This Row],[MntGoldProds]]</f>
        <v>29</v>
      </c>
      <c r="G1783" s="8">
        <f>Table5[[#This Row],[Age]]</f>
        <v>29</v>
      </c>
      <c r="H1783" s="2" t="s">
        <v>30</v>
      </c>
      <c r="I1783" s="16" t="str">
        <f>IF(AND(People!$J1783&gt;=16,People!$J1783&lt;=25),"16-25",IF(AND(People!$J1783&gt;=26,People!$J1783&lt;=35),"26-35",IF(AND(People!$J1783&gt;=36,People!$J1783&lt;=45),"36-45",IF(AND(People!$J1783&gt;=46,People!$J1783&lt;=55),"46-55",IF(AND(People!$J1783&gt;=56,People!$J1783&lt;=65),"56-65",IF(AND(People!$J1783&gt;=66,People!$J1783&lt;=75),"66-75","ALL"))))))</f>
        <v>26-35</v>
      </c>
      <c r="J1783" t="str">
        <f>Table5[[#This Row],[Kid Home]]</f>
        <v>No</v>
      </c>
      <c r="K1783" t="str">
        <f>Table5[[#This Row],[TennHome]]</f>
        <v>No</v>
      </c>
    </row>
    <row r="1784" spans="1:11" ht="16.5" x14ac:dyDescent="0.3">
      <c r="A1784" s="6">
        <f>Table2[[#This Row],[MntWines]]</f>
        <v>0</v>
      </c>
      <c r="B1784" s="6">
        <f>Table2[[#This Row],[MntFruits]]</f>
        <v>4</v>
      </c>
      <c r="C1784" s="6">
        <f>Table2[[#This Row],[MntMeatProducts]]</f>
        <v>7</v>
      </c>
      <c r="D1784" s="6">
        <f>Table2[[#This Row],[MntFishProducts]]</f>
        <v>11</v>
      </c>
      <c r="E1784" s="6">
        <f>Table2[[#This Row],[MntSweetProducts]]</f>
        <v>10</v>
      </c>
      <c r="F1784" s="6">
        <f>Table2[[#This Row],[MntGoldProds]]</f>
        <v>15</v>
      </c>
      <c r="G1784" s="8">
        <f>Table5[[#This Row],[Age]]</f>
        <v>33</v>
      </c>
      <c r="H1784" s="17" t="s">
        <v>33</v>
      </c>
      <c r="I1784" s="16" t="str">
        <f>IF(AND(People!$J1784&gt;=16,People!$J1784&lt;=25),"16-25",IF(AND(People!$J1784&gt;=26,People!$J1784&lt;=35),"26-35",IF(AND(People!$J1784&gt;=36,People!$J1784&lt;=45),"36-45",IF(AND(People!$J1784&gt;=46,People!$J1784&lt;=55),"46-55",IF(AND(People!$J1784&gt;=56,People!$J1784&lt;=65),"56-65",IF(AND(People!$J1784&gt;=66,People!$J1784&lt;=75),"66-75","ALL"))))))</f>
        <v>26-35</v>
      </c>
      <c r="J1784" t="str">
        <f>Table5[[#This Row],[Kid Home]]</f>
        <v>Yes</v>
      </c>
      <c r="K1784" t="str">
        <f>Table5[[#This Row],[TennHome]]</f>
        <v>No</v>
      </c>
    </row>
    <row r="1785" spans="1:11" ht="16.5" x14ac:dyDescent="0.3">
      <c r="A1785" s="4">
        <f>Table2[[#This Row],[MntWines]]</f>
        <v>93</v>
      </c>
      <c r="B1785" s="4">
        <f>Table2[[#This Row],[MntFruits]]</f>
        <v>1</v>
      </c>
      <c r="C1785" s="4">
        <f>Table2[[#This Row],[MntMeatProducts]]</f>
        <v>21</v>
      </c>
      <c r="D1785" s="4">
        <f>Table2[[#This Row],[MntFishProducts]]</f>
        <v>0</v>
      </c>
      <c r="E1785" s="4">
        <f>Table2[[#This Row],[MntSweetProducts]]</f>
        <v>4</v>
      </c>
      <c r="F1785" s="4">
        <f>Table2[[#This Row],[MntGoldProds]]</f>
        <v>25</v>
      </c>
      <c r="G1785" s="8">
        <f>Table5[[#This Row],[Age]]</f>
        <v>38</v>
      </c>
      <c r="H1785" s="2" t="s">
        <v>31</v>
      </c>
      <c r="I1785" s="16" t="str">
        <f>IF(AND(People!$J1785&gt;=16,People!$J1785&lt;=25),"16-25",IF(AND(People!$J1785&gt;=26,People!$J1785&lt;=35),"26-35",IF(AND(People!$J1785&gt;=36,People!$J1785&lt;=45),"36-45",IF(AND(People!$J1785&gt;=46,People!$J1785&lt;=55),"46-55",IF(AND(People!$J1785&gt;=56,People!$J1785&lt;=65),"56-65",IF(AND(People!$J1785&gt;=66,People!$J1785&lt;=75),"66-75","ALL"))))))</f>
        <v>36-45</v>
      </c>
      <c r="J1785" t="str">
        <f>Table5[[#This Row],[Kid Home]]</f>
        <v>Yes</v>
      </c>
      <c r="K1785" t="str">
        <f>Table5[[#This Row],[TennHome]]</f>
        <v>Yes</v>
      </c>
    </row>
    <row r="1786" spans="1:11" ht="16.5" x14ac:dyDescent="0.3">
      <c r="A1786" s="6">
        <f>Table2[[#This Row],[MntWines]]</f>
        <v>920</v>
      </c>
      <c r="B1786" s="6">
        <f>Table2[[#This Row],[MntFruits]]</f>
        <v>138</v>
      </c>
      <c r="C1786" s="6">
        <f>Table2[[#This Row],[MntMeatProducts]]</f>
        <v>168</v>
      </c>
      <c r="D1786" s="6">
        <f>Table2[[#This Row],[MntFishProducts]]</f>
        <v>36</v>
      </c>
      <c r="E1786" s="6">
        <f>Table2[[#This Row],[MntSweetProducts]]</f>
        <v>46</v>
      </c>
      <c r="F1786" s="6">
        <f>Table2[[#This Row],[MntGoldProds]]</f>
        <v>30</v>
      </c>
      <c r="G1786" s="8">
        <f>Table5[[#This Row],[Age]]</f>
        <v>44</v>
      </c>
      <c r="H1786" s="17" t="s">
        <v>31</v>
      </c>
      <c r="I1786" s="16" t="str">
        <f>IF(AND(People!$J1786&gt;=16,People!$J1786&lt;=25),"16-25",IF(AND(People!$J1786&gt;=26,People!$J1786&lt;=35),"26-35",IF(AND(People!$J1786&gt;=36,People!$J1786&lt;=45),"36-45",IF(AND(People!$J1786&gt;=46,People!$J1786&lt;=55),"46-55",IF(AND(People!$J1786&gt;=56,People!$J1786&lt;=65),"56-65",IF(AND(People!$J1786&gt;=66,People!$J1786&lt;=75),"66-75","ALL"))))))</f>
        <v>36-45</v>
      </c>
      <c r="J1786" t="str">
        <f>Table5[[#This Row],[Kid Home]]</f>
        <v>No</v>
      </c>
      <c r="K1786" t="str">
        <f>Table5[[#This Row],[TennHome]]</f>
        <v>No</v>
      </c>
    </row>
    <row r="1787" spans="1:11" ht="16.5" x14ac:dyDescent="0.3">
      <c r="A1787" s="4">
        <f>Table2[[#This Row],[MntWines]]</f>
        <v>653</v>
      </c>
      <c r="B1787" s="4">
        <f>Table2[[#This Row],[MntFruits]]</f>
        <v>17</v>
      </c>
      <c r="C1787" s="4">
        <f>Table2[[#This Row],[MntMeatProducts]]</f>
        <v>170</v>
      </c>
      <c r="D1787" s="4">
        <f>Table2[[#This Row],[MntFishProducts]]</f>
        <v>34</v>
      </c>
      <c r="E1787" s="4">
        <f>Table2[[#This Row],[MntSweetProducts]]</f>
        <v>26</v>
      </c>
      <c r="F1787" s="4">
        <f>Table2[[#This Row],[MntGoldProds]]</f>
        <v>17</v>
      </c>
      <c r="G1787" s="8">
        <f>Table5[[#This Row],[Age]]</f>
        <v>54</v>
      </c>
      <c r="H1787" s="2" t="s">
        <v>30</v>
      </c>
      <c r="I1787" s="16" t="str">
        <f>IF(AND(People!$J1787&gt;=16,People!$J1787&lt;=25),"16-25",IF(AND(People!$J1787&gt;=26,People!$J1787&lt;=35),"26-35",IF(AND(People!$J1787&gt;=36,People!$J1787&lt;=45),"36-45",IF(AND(People!$J1787&gt;=46,People!$J1787&lt;=55),"46-55",IF(AND(People!$J1787&gt;=56,People!$J1787&lt;=65),"56-65",IF(AND(People!$J1787&gt;=66,People!$J1787&lt;=75),"66-75","ALL"))))))</f>
        <v>46-55</v>
      </c>
      <c r="J1787" t="str">
        <f>Table5[[#This Row],[Kid Home]]</f>
        <v>No</v>
      </c>
      <c r="K1787" t="str">
        <f>Table5[[#This Row],[TennHome]]</f>
        <v>Yes</v>
      </c>
    </row>
    <row r="1788" spans="1:11" ht="16.5" x14ac:dyDescent="0.3">
      <c r="A1788" s="6">
        <f>Table2[[#This Row],[MntWines]]</f>
        <v>199</v>
      </c>
      <c r="B1788" s="6">
        <f>Table2[[#This Row],[MntFruits]]</f>
        <v>33</v>
      </c>
      <c r="C1788" s="6">
        <f>Table2[[#This Row],[MntMeatProducts]]</f>
        <v>60</v>
      </c>
      <c r="D1788" s="6">
        <f>Table2[[#This Row],[MntFishProducts]]</f>
        <v>8</v>
      </c>
      <c r="E1788" s="6">
        <f>Table2[[#This Row],[MntSweetProducts]]</f>
        <v>3</v>
      </c>
      <c r="F1788" s="6">
        <f>Table2[[#This Row],[MntGoldProds]]</f>
        <v>15</v>
      </c>
      <c r="G1788" s="8">
        <f>Table5[[#This Row],[Age]]</f>
        <v>42</v>
      </c>
      <c r="H1788" s="17" t="s">
        <v>33</v>
      </c>
      <c r="I1788" s="16" t="str">
        <f>IF(AND(People!$J1788&gt;=16,People!$J1788&lt;=25),"16-25",IF(AND(People!$J1788&gt;=26,People!$J1788&lt;=35),"26-35",IF(AND(People!$J1788&gt;=36,People!$J1788&lt;=45),"36-45",IF(AND(People!$J1788&gt;=46,People!$J1788&lt;=55),"46-55",IF(AND(People!$J1788&gt;=56,People!$J1788&lt;=65),"56-65",IF(AND(People!$J1788&gt;=66,People!$J1788&lt;=75),"66-75","ALL"))))))</f>
        <v>36-45</v>
      </c>
      <c r="J1788" t="str">
        <f>Table5[[#This Row],[Kid Home]]</f>
        <v>Yes</v>
      </c>
      <c r="K1788" t="str">
        <f>Table5[[#This Row],[TennHome]]</f>
        <v>Yes</v>
      </c>
    </row>
    <row r="1789" spans="1:11" ht="16.5" x14ac:dyDescent="0.3">
      <c r="A1789" s="4">
        <f>Table2[[#This Row],[MntWines]]</f>
        <v>153</v>
      </c>
      <c r="B1789" s="4">
        <f>Table2[[#This Row],[MntFruits]]</f>
        <v>4</v>
      </c>
      <c r="C1789" s="4">
        <f>Table2[[#This Row],[MntMeatProducts]]</f>
        <v>56</v>
      </c>
      <c r="D1789" s="4">
        <f>Table2[[#This Row],[MntFishProducts]]</f>
        <v>0</v>
      </c>
      <c r="E1789" s="4">
        <f>Table2[[#This Row],[MntSweetProducts]]</f>
        <v>9</v>
      </c>
      <c r="F1789" s="4">
        <f>Table2[[#This Row],[MntGoldProds]]</f>
        <v>31</v>
      </c>
      <c r="G1789" s="8">
        <f>Table5[[#This Row],[Age]]</f>
        <v>45</v>
      </c>
      <c r="H1789" s="2" t="s">
        <v>31</v>
      </c>
      <c r="I1789" s="16" t="str">
        <f>IF(AND(People!$J1789&gt;=16,People!$J1789&lt;=25),"16-25",IF(AND(People!$J1789&gt;=26,People!$J1789&lt;=35),"26-35",IF(AND(People!$J1789&gt;=36,People!$J1789&lt;=45),"36-45",IF(AND(People!$J1789&gt;=46,People!$J1789&lt;=55),"46-55",IF(AND(People!$J1789&gt;=56,People!$J1789&lt;=65),"56-65",IF(AND(People!$J1789&gt;=66,People!$J1789&lt;=75),"66-75","ALL"))))))</f>
        <v>36-45</v>
      </c>
      <c r="J1789" t="str">
        <f>Table5[[#This Row],[Kid Home]]</f>
        <v>Yes</v>
      </c>
      <c r="K1789" t="str">
        <f>Table5[[#This Row],[TennHome]]</f>
        <v>Yes</v>
      </c>
    </row>
    <row r="1790" spans="1:11" ht="16.5" x14ac:dyDescent="0.3">
      <c r="A1790" s="6">
        <f>Table2[[#This Row],[MntWines]]</f>
        <v>376</v>
      </c>
      <c r="B1790" s="6">
        <f>Table2[[#This Row],[MntFruits]]</f>
        <v>0</v>
      </c>
      <c r="C1790" s="6">
        <f>Table2[[#This Row],[MntMeatProducts]]</f>
        <v>38</v>
      </c>
      <c r="D1790" s="6">
        <f>Table2[[#This Row],[MntFishProducts]]</f>
        <v>11</v>
      </c>
      <c r="E1790" s="6">
        <f>Table2[[#This Row],[MntSweetProducts]]</f>
        <v>8</v>
      </c>
      <c r="F1790" s="6">
        <f>Table2[[#This Row],[MntGoldProds]]</f>
        <v>69</v>
      </c>
      <c r="G1790" s="8">
        <f>Table5[[#This Row],[Age]]</f>
        <v>39</v>
      </c>
      <c r="H1790" s="17" t="s">
        <v>31</v>
      </c>
      <c r="I1790" s="16" t="str">
        <f>IF(AND(People!$J1790&gt;=16,People!$J1790&lt;=25),"16-25",IF(AND(People!$J1790&gt;=26,People!$J1790&lt;=35),"26-35",IF(AND(People!$J1790&gt;=36,People!$J1790&lt;=45),"36-45",IF(AND(People!$J1790&gt;=46,People!$J1790&lt;=55),"46-55",IF(AND(People!$J1790&gt;=56,People!$J1790&lt;=65),"56-65",IF(AND(People!$J1790&gt;=66,People!$J1790&lt;=75),"66-75","ALL"))))))</f>
        <v>36-45</v>
      </c>
      <c r="J1790" t="str">
        <f>Table5[[#This Row],[Kid Home]]</f>
        <v>No</v>
      </c>
      <c r="K1790" t="str">
        <f>Table5[[#This Row],[TennHome]]</f>
        <v>Yes</v>
      </c>
    </row>
    <row r="1791" spans="1:11" ht="16.5" x14ac:dyDescent="0.3">
      <c r="A1791" s="4">
        <f>Table2[[#This Row],[MntWines]]</f>
        <v>46</v>
      </c>
      <c r="B1791" s="4">
        <f>Table2[[#This Row],[MntFruits]]</f>
        <v>0</v>
      </c>
      <c r="C1791" s="4">
        <f>Table2[[#This Row],[MntMeatProducts]]</f>
        <v>30</v>
      </c>
      <c r="D1791" s="4">
        <f>Table2[[#This Row],[MntFishProducts]]</f>
        <v>12</v>
      </c>
      <c r="E1791" s="4">
        <f>Table2[[#This Row],[MntSweetProducts]]</f>
        <v>1</v>
      </c>
      <c r="F1791" s="4">
        <f>Table2[[#This Row],[MntGoldProds]]</f>
        <v>30</v>
      </c>
      <c r="G1791" s="8">
        <f>Table5[[#This Row],[Age]]</f>
        <v>30</v>
      </c>
      <c r="H1791" s="2" t="s">
        <v>31</v>
      </c>
      <c r="I1791" s="16" t="str">
        <f>IF(AND(People!$J1791&gt;=16,People!$J1791&lt;=25),"16-25",IF(AND(People!$J1791&gt;=26,People!$J1791&lt;=35),"26-35",IF(AND(People!$J1791&gt;=36,People!$J1791&lt;=45),"36-45",IF(AND(People!$J1791&gt;=46,People!$J1791&lt;=55),"46-55",IF(AND(People!$J1791&gt;=56,People!$J1791&lt;=65),"56-65",IF(AND(People!$J1791&gt;=66,People!$J1791&lt;=75),"66-75","ALL"))))))</f>
        <v>26-35</v>
      </c>
      <c r="J1791" t="str">
        <f>Table5[[#This Row],[Kid Home]]</f>
        <v>Yes</v>
      </c>
      <c r="K1791" t="str">
        <f>Table5[[#This Row],[TennHome]]</f>
        <v>No</v>
      </c>
    </row>
    <row r="1792" spans="1:11" ht="16.5" x14ac:dyDescent="0.3">
      <c r="A1792" s="6">
        <f>Table2[[#This Row],[MntWines]]</f>
        <v>600</v>
      </c>
      <c r="B1792" s="6">
        <f>Table2[[#This Row],[MntFruits]]</f>
        <v>21</v>
      </c>
      <c r="C1792" s="6">
        <f>Table2[[#This Row],[MntMeatProducts]]</f>
        <v>128</v>
      </c>
      <c r="D1792" s="6">
        <f>Table2[[#This Row],[MntFishProducts]]</f>
        <v>223</v>
      </c>
      <c r="E1792" s="6">
        <f>Table2[[#This Row],[MntSweetProducts]]</f>
        <v>150</v>
      </c>
      <c r="F1792" s="6">
        <f>Table2[[#This Row],[MntGoldProds]]</f>
        <v>128</v>
      </c>
      <c r="G1792" s="8">
        <f>Table5[[#This Row],[Age]]</f>
        <v>33</v>
      </c>
      <c r="H1792" s="17" t="s">
        <v>31</v>
      </c>
      <c r="I1792" s="16" t="str">
        <f>IF(AND(People!$J1792&gt;=16,People!$J1792&lt;=25),"16-25",IF(AND(People!$J1792&gt;=26,People!$J1792&lt;=35),"26-35",IF(AND(People!$J1792&gt;=36,People!$J1792&lt;=45),"36-45",IF(AND(People!$J1792&gt;=46,People!$J1792&lt;=55),"46-55",IF(AND(People!$J1792&gt;=56,People!$J1792&lt;=65),"56-65",IF(AND(People!$J1792&gt;=66,People!$J1792&lt;=75),"66-75","ALL"))))))</f>
        <v>26-35</v>
      </c>
      <c r="J1792" t="str">
        <f>Table5[[#This Row],[Kid Home]]</f>
        <v>Yes</v>
      </c>
      <c r="K1792" t="str">
        <f>Table5[[#This Row],[TennHome]]</f>
        <v>Yes</v>
      </c>
    </row>
    <row r="1793" spans="1:11" ht="16.5" x14ac:dyDescent="0.3">
      <c r="A1793" s="4">
        <f>Table2[[#This Row],[MntWines]]</f>
        <v>425</v>
      </c>
      <c r="B1793" s="4">
        <f>Table2[[#This Row],[MntFruits]]</f>
        <v>115</v>
      </c>
      <c r="C1793" s="4">
        <f>Table2[[#This Row],[MntMeatProducts]]</f>
        <v>292</v>
      </c>
      <c r="D1793" s="4">
        <f>Table2[[#This Row],[MntFishProducts]]</f>
        <v>23</v>
      </c>
      <c r="E1793" s="4">
        <f>Table2[[#This Row],[MntSweetProducts]]</f>
        <v>35</v>
      </c>
      <c r="F1793" s="4">
        <f>Table2[[#This Row],[MntGoldProds]]</f>
        <v>79</v>
      </c>
      <c r="G1793" s="8">
        <f>Table5[[#This Row],[Age]]</f>
        <v>34</v>
      </c>
      <c r="H1793" s="2" t="s">
        <v>30</v>
      </c>
      <c r="I1793" s="16" t="str">
        <f>IF(AND(People!$J1793&gt;=16,People!$J1793&lt;=25),"16-25",IF(AND(People!$J1793&gt;=26,People!$J1793&lt;=35),"26-35",IF(AND(People!$J1793&gt;=36,People!$J1793&lt;=45),"36-45",IF(AND(People!$J1793&gt;=46,People!$J1793&lt;=55),"46-55",IF(AND(People!$J1793&gt;=56,People!$J1793&lt;=65),"56-65",IF(AND(People!$J1793&gt;=66,People!$J1793&lt;=75),"66-75","ALL"))))))</f>
        <v>26-35</v>
      </c>
      <c r="J1793" t="str">
        <f>Table5[[#This Row],[Kid Home]]</f>
        <v>No</v>
      </c>
      <c r="K1793" t="str">
        <f>Table5[[#This Row],[TennHome]]</f>
        <v>Yes</v>
      </c>
    </row>
    <row r="1794" spans="1:11" ht="16.5" x14ac:dyDescent="0.3">
      <c r="A1794" s="6">
        <f>Table2[[#This Row],[MntWines]]</f>
        <v>18</v>
      </c>
      <c r="B1794" s="6">
        <f>Table2[[#This Row],[MntFruits]]</f>
        <v>6</v>
      </c>
      <c r="C1794" s="6">
        <f>Table2[[#This Row],[MntMeatProducts]]</f>
        <v>15</v>
      </c>
      <c r="D1794" s="6">
        <f>Table2[[#This Row],[MntFishProducts]]</f>
        <v>12</v>
      </c>
      <c r="E1794" s="6">
        <f>Table2[[#This Row],[MntSweetProducts]]</f>
        <v>8</v>
      </c>
      <c r="F1794" s="6">
        <f>Table2[[#This Row],[MntGoldProds]]</f>
        <v>17</v>
      </c>
      <c r="G1794" s="8">
        <f>Table5[[#This Row],[Age]]</f>
        <v>63</v>
      </c>
      <c r="H1794" s="17" t="s">
        <v>31</v>
      </c>
      <c r="I1794" s="16" t="str">
        <f>IF(AND(People!$J1794&gt;=16,People!$J1794&lt;=25),"16-25",IF(AND(People!$J1794&gt;=26,People!$J1794&lt;=35),"26-35",IF(AND(People!$J1794&gt;=36,People!$J1794&lt;=45),"36-45",IF(AND(People!$J1794&gt;=46,People!$J1794&lt;=55),"46-55",IF(AND(People!$J1794&gt;=56,People!$J1794&lt;=65),"56-65",IF(AND(People!$J1794&gt;=66,People!$J1794&lt;=75),"66-75","ALL"))))))</f>
        <v>56-65</v>
      </c>
      <c r="J1794" t="str">
        <f>Table5[[#This Row],[Kid Home]]</f>
        <v>Yes</v>
      </c>
      <c r="K1794" t="str">
        <f>Table5[[#This Row],[TennHome]]</f>
        <v>Yes</v>
      </c>
    </row>
    <row r="1795" spans="1:11" ht="16.5" x14ac:dyDescent="0.3">
      <c r="A1795" s="4">
        <f>Table2[[#This Row],[MntWines]]</f>
        <v>52</v>
      </c>
      <c r="B1795" s="4">
        <f>Table2[[#This Row],[MntFruits]]</f>
        <v>0</v>
      </c>
      <c r="C1795" s="4">
        <f>Table2[[#This Row],[MntMeatProducts]]</f>
        <v>9</v>
      </c>
      <c r="D1795" s="4">
        <f>Table2[[#This Row],[MntFishProducts]]</f>
        <v>0</v>
      </c>
      <c r="E1795" s="4">
        <f>Table2[[#This Row],[MntSweetProducts]]</f>
        <v>0</v>
      </c>
      <c r="F1795" s="4">
        <f>Table2[[#This Row],[MntGoldProds]]</f>
        <v>1</v>
      </c>
      <c r="G1795" s="8">
        <f>Table5[[#This Row],[Age]]</f>
        <v>51</v>
      </c>
      <c r="H1795" s="2" t="s">
        <v>30</v>
      </c>
      <c r="I1795" s="16" t="str">
        <f>IF(AND(People!$J1795&gt;=16,People!$J1795&lt;=25),"16-25",IF(AND(People!$J1795&gt;=26,People!$J1795&lt;=35),"26-35",IF(AND(People!$J1795&gt;=36,People!$J1795&lt;=45),"36-45",IF(AND(People!$J1795&gt;=46,People!$J1795&lt;=55),"46-55",IF(AND(People!$J1795&gt;=56,People!$J1795&lt;=65),"56-65",IF(AND(People!$J1795&gt;=66,People!$J1795&lt;=75),"66-75","ALL"))))))</f>
        <v>46-55</v>
      </c>
      <c r="J1795" t="str">
        <f>Table5[[#This Row],[Kid Home]]</f>
        <v>Yes</v>
      </c>
      <c r="K1795" t="str">
        <f>Table5[[#This Row],[TennHome]]</f>
        <v>Yes</v>
      </c>
    </row>
    <row r="1796" spans="1:11" ht="16.5" x14ac:dyDescent="0.3">
      <c r="A1796" s="6">
        <f>Table2[[#This Row],[MntWines]]</f>
        <v>734</v>
      </c>
      <c r="B1796" s="6">
        <f>Table2[[#This Row],[MntFruits]]</f>
        <v>22</v>
      </c>
      <c r="C1796" s="6">
        <f>Table2[[#This Row],[MntMeatProducts]]</f>
        <v>350</v>
      </c>
      <c r="D1796" s="6">
        <f>Table2[[#This Row],[MntFishProducts]]</f>
        <v>151</v>
      </c>
      <c r="E1796" s="6">
        <f>Table2[[#This Row],[MntSweetProducts]]</f>
        <v>25</v>
      </c>
      <c r="F1796" s="6">
        <f>Table2[[#This Row],[MntGoldProds]]</f>
        <v>100</v>
      </c>
      <c r="G1796" s="8">
        <f>Table5[[#This Row],[Age]]</f>
        <v>51</v>
      </c>
      <c r="H1796" s="17" t="s">
        <v>31</v>
      </c>
      <c r="I1796" s="16" t="str">
        <f>IF(AND(People!$J1796&gt;=16,People!$J1796&lt;=25),"16-25",IF(AND(People!$J1796&gt;=26,People!$J1796&lt;=35),"26-35",IF(AND(People!$J1796&gt;=36,People!$J1796&lt;=45),"36-45",IF(AND(People!$J1796&gt;=46,People!$J1796&lt;=55),"46-55",IF(AND(People!$J1796&gt;=56,People!$J1796&lt;=65),"56-65",IF(AND(People!$J1796&gt;=66,People!$J1796&lt;=75),"66-75","ALL"))))))</f>
        <v>46-55</v>
      </c>
      <c r="J1796" t="str">
        <f>Table5[[#This Row],[Kid Home]]</f>
        <v>No</v>
      </c>
      <c r="K1796" t="str">
        <f>Table5[[#This Row],[TennHome]]</f>
        <v>No</v>
      </c>
    </row>
    <row r="1797" spans="1:11" ht="16.5" x14ac:dyDescent="0.3">
      <c r="A1797" s="4">
        <f>Table2[[#This Row],[MntWines]]</f>
        <v>34</v>
      </c>
      <c r="B1797" s="4">
        <f>Table2[[#This Row],[MntFruits]]</f>
        <v>6</v>
      </c>
      <c r="C1797" s="4">
        <f>Table2[[#This Row],[MntMeatProducts]]</f>
        <v>21</v>
      </c>
      <c r="D1797" s="4">
        <f>Table2[[#This Row],[MntFishProducts]]</f>
        <v>11</v>
      </c>
      <c r="E1797" s="4">
        <f>Table2[[#This Row],[MntSweetProducts]]</f>
        <v>4</v>
      </c>
      <c r="F1797" s="4">
        <f>Table2[[#This Row],[MntGoldProds]]</f>
        <v>8</v>
      </c>
      <c r="G1797" s="8">
        <f>Table5[[#This Row],[Age]]</f>
        <v>38</v>
      </c>
      <c r="H1797" s="2" t="s">
        <v>33</v>
      </c>
      <c r="I1797" s="16" t="str">
        <f>IF(AND(People!$J1797&gt;=16,People!$J1797&lt;=25),"16-25",IF(AND(People!$J1797&gt;=26,People!$J1797&lt;=35),"26-35",IF(AND(People!$J1797&gt;=36,People!$J1797&lt;=45),"36-45",IF(AND(People!$J1797&gt;=46,People!$J1797&lt;=55),"46-55",IF(AND(People!$J1797&gt;=56,People!$J1797&lt;=65),"56-65",IF(AND(People!$J1797&gt;=66,People!$J1797&lt;=75),"66-75","ALL"))))))</f>
        <v>36-45</v>
      </c>
      <c r="J1797" t="str">
        <f>Table5[[#This Row],[Kid Home]]</f>
        <v>Yes</v>
      </c>
      <c r="K1797" t="str">
        <f>Table5[[#This Row],[TennHome]]</f>
        <v>No</v>
      </c>
    </row>
    <row r="1798" spans="1:11" ht="16.5" x14ac:dyDescent="0.3">
      <c r="A1798" s="6">
        <f>Table2[[#This Row],[MntWines]]</f>
        <v>135</v>
      </c>
      <c r="B1798" s="6">
        <f>Table2[[#This Row],[MntFruits]]</f>
        <v>1</v>
      </c>
      <c r="C1798" s="6">
        <f>Table2[[#This Row],[MntMeatProducts]]</f>
        <v>41</v>
      </c>
      <c r="D1798" s="6">
        <f>Table2[[#This Row],[MntFishProducts]]</f>
        <v>10</v>
      </c>
      <c r="E1798" s="6">
        <f>Table2[[#This Row],[MntSweetProducts]]</f>
        <v>1</v>
      </c>
      <c r="F1798" s="6">
        <f>Table2[[#This Row],[MntGoldProds]]</f>
        <v>67</v>
      </c>
      <c r="G1798" s="8">
        <f>Table5[[#This Row],[Age]]</f>
        <v>61</v>
      </c>
      <c r="H1798" s="17" t="s">
        <v>30</v>
      </c>
      <c r="I1798" s="16" t="str">
        <f>IF(AND(People!$J1798&gt;=16,People!$J1798&lt;=25),"16-25",IF(AND(People!$J1798&gt;=26,People!$J1798&lt;=35),"26-35",IF(AND(People!$J1798&gt;=36,People!$J1798&lt;=45),"36-45",IF(AND(People!$J1798&gt;=46,People!$J1798&lt;=55),"46-55",IF(AND(People!$J1798&gt;=56,People!$J1798&lt;=65),"56-65",IF(AND(People!$J1798&gt;=66,People!$J1798&lt;=75),"66-75","ALL"))))))</f>
        <v>56-65</v>
      </c>
      <c r="J1798" t="str">
        <f>Table5[[#This Row],[Kid Home]]</f>
        <v>Yes</v>
      </c>
      <c r="K1798" t="str">
        <f>Table5[[#This Row],[TennHome]]</f>
        <v>Yes</v>
      </c>
    </row>
    <row r="1799" spans="1:11" ht="16.5" x14ac:dyDescent="0.3">
      <c r="A1799" s="4">
        <f>Table2[[#This Row],[MntWines]]</f>
        <v>11</v>
      </c>
      <c r="B1799" s="4">
        <f>Table2[[#This Row],[MntFruits]]</f>
        <v>0</v>
      </c>
      <c r="C1799" s="4">
        <f>Table2[[#This Row],[MntMeatProducts]]</f>
        <v>10</v>
      </c>
      <c r="D1799" s="4">
        <f>Table2[[#This Row],[MntFishProducts]]</f>
        <v>0</v>
      </c>
      <c r="E1799" s="4">
        <f>Table2[[#This Row],[MntSweetProducts]]</f>
        <v>2</v>
      </c>
      <c r="F1799" s="4">
        <f>Table2[[#This Row],[MntGoldProds]]</f>
        <v>20</v>
      </c>
      <c r="G1799" s="8">
        <f>Table5[[#This Row],[Age]]</f>
        <v>53</v>
      </c>
      <c r="H1799" s="2" t="s">
        <v>30</v>
      </c>
      <c r="I1799" s="16" t="str">
        <f>IF(AND(People!$J1799&gt;=16,People!$J1799&lt;=25),"16-25",IF(AND(People!$J1799&gt;=26,People!$J1799&lt;=35),"26-35",IF(AND(People!$J1799&gt;=36,People!$J1799&lt;=45),"36-45",IF(AND(People!$J1799&gt;=46,People!$J1799&lt;=55),"46-55",IF(AND(People!$J1799&gt;=56,People!$J1799&lt;=65),"56-65",IF(AND(People!$J1799&gt;=66,People!$J1799&lt;=75),"66-75","ALL"))))))</f>
        <v>46-55</v>
      </c>
      <c r="J1799" t="str">
        <f>Table5[[#This Row],[Kid Home]]</f>
        <v>Yes</v>
      </c>
      <c r="K1799" t="str">
        <f>Table5[[#This Row],[TennHome]]</f>
        <v>Yes</v>
      </c>
    </row>
    <row r="1800" spans="1:11" ht="16.5" x14ac:dyDescent="0.3">
      <c r="A1800" s="6">
        <f>Table2[[#This Row],[MntWines]]</f>
        <v>163</v>
      </c>
      <c r="B1800" s="6">
        <f>Table2[[#This Row],[MntFruits]]</f>
        <v>48</v>
      </c>
      <c r="C1800" s="6">
        <f>Table2[[#This Row],[MntMeatProducts]]</f>
        <v>90</v>
      </c>
      <c r="D1800" s="6">
        <f>Table2[[#This Row],[MntFishProducts]]</f>
        <v>0</v>
      </c>
      <c r="E1800" s="6">
        <f>Table2[[#This Row],[MntSweetProducts]]</f>
        <v>45</v>
      </c>
      <c r="F1800" s="6">
        <f>Table2[[#This Row],[MntGoldProds]]</f>
        <v>52</v>
      </c>
      <c r="G1800" s="8">
        <f>Table5[[#This Row],[Age]]</f>
        <v>58</v>
      </c>
      <c r="H1800" s="17" t="s">
        <v>31</v>
      </c>
      <c r="I1800" s="16" t="str">
        <f>IF(AND(People!$J1800&gt;=16,People!$J1800&lt;=25),"16-25",IF(AND(People!$J1800&gt;=26,People!$J1800&lt;=35),"26-35",IF(AND(People!$J1800&gt;=36,People!$J1800&lt;=45),"36-45",IF(AND(People!$J1800&gt;=46,People!$J1800&lt;=55),"46-55",IF(AND(People!$J1800&gt;=56,People!$J1800&lt;=65),"56-65",IF(AND(People!$J1800&gt;=66,People!$J1800&lt;=75),"66-75","ALL"))))))</f>
        <v>56-65</v>
      </c>
      <c r="J1800" t="str">
        <f>Table5[[#This Row],[Kid Home]]</f>
        <v>No</v>
      </c>
      <c r="K1800" t="str">
        <f>Table5[[#This Row],[TennHome]]</f>
        <v>Yes</v>
      </c>
    </row>
    <row r="1801" spans="1:11" ht="16.5" x14ac:dyDescent="0.3">
      <c r="A1801" s="4">
        <f>Table2[[#This Row],[MntWines]]</f>
        <v>29</v>
      </c>
      <c r="B1801" s="4">
        <f>Table2[[#This Row],[MntFruits]]</f>
        <v>3</v>
      </c>
      <c r="C1801" s="4">
        <f>Table2[[#This Row],[MntMeatProducts]]</f>
        <v>30</v>
      </c>
      <c r="D1801" s="4">
        <f>Table2[[#This Row],[MntFishProducts]]</f>
        <v>3</v>
      </c>
      <c r="E1801" s="4">
        <f>Table2[[#This Row],[MntSweetProducts]]</f>
        <v>2</v>
      </c>
      <c r="F1801" s="4">
        <f>Table2[[#This Row],[MntGoldProds]]</f>
        <v>9</v>
      </c>
      <c r="G1801" s="8">
        <f>Table5[[#This Row],[Age]]</f>
        <v>37</v>
      </c>
      <c r="H1801" s="2" t="s">
        <v>31</v>
      </c>
      <c r="I1801" s="16" t="str">
        <f>IF(AND(People!$J1801&gt;=16,People!$J1801&lt;=25),"16-25",IF(AND(People!$J1801&gt;=26,People!$J1801&lt;=35),"26-35",IF(AND(People!$J1801&gt;=36,People!$J1801&lt;=45),"36-45",IF(AND(People!$J1801&gt;=46,People!$J1801&lt;=55),"46-55",IF(AND(People!$J1801&gt;=56,People!$J1801&lt;=65),"56-65",IF(AND(People!$J1801&gt;=66,People!$J1801&lt;=75),"66-75","ALL"))))))</f>
        <v>36-45</v>
      </c>
      <c r="J1801" t="str">
        <f>Table5[[#This Row],[Kid Home]]</f>
        <v>Yes</v>
      </c>
      <c r="K1801" t="str">
        <f>Table5[[#This Row],[TennHome]]</f>
        <v>No</v>
      </c>
    </row>
    <row r="1802" spans="1:11" ht="16.5" x14ac:dyDescent="0.3">
      <c r="A1802" s="6">
        <f>Table2[[#This Row],[MntWines]]</f>
        <v>734</v>
      </c>
      <c r="B1802" s="6">
        <f>Table2[[#This Row],[MntFruits]]</f>
        <v>26</v>
      </c>
      <c r="C1802" s="6">
        <f>Table2[[#This Row],[MntMeatProducts]]</f>
        <v>70</v>
      </c>
      <c r="D1802" s="6">
        <f>Table2[[#This Row],[MntFishProducts]]</f>
        <v>11</v>
      </c>
      <c r="E1802" s="6">
        <f>Table2[[#This Row],[MntSweetProducts]]</f>
        <v>44</v>
      </c>
      <c r="F1802" s="6">
        <f>Table2[[#This Row],[MntGoldProds]]</f>
        <v>17</v>
      </c>
      <c r="G1802" s="8">
        <f>Table5[[#This Row],[Age]]</f>
        <v>50</v>
      </c>
      <c r="H1802" s="17" t="s">
        <v>31</v>
      </c>
      <c r="I1802" s="16" t="str">
        <f>IF(AND(People!$J1802&gt;=16,People!$J1802&lt;=25),"16-25",IF(AND(People!$J1802&gt;=26,People!$J1802&lt;=35),"26-35",IF(AND(People!$J1802&gt;=36,People!$J1802&lt;=45),"36-45",IF(AND(People!$J1802&gt;=46,People!$J1802&lt;=55),"46-55",IF(AND(People!$J1802&gt;=56,People!$J1802&lt;=65),"56-65",IF(AND(People!$J1802&gt;=66,People!$J1802&lt;=75),"66-75","ALL"))))))</f>
        <v>46-55</v>
      </c>
      <c r="J1802" t="str">
        <f>Table5[[#This Row],[Kid Home]]</f>
        <v>No</v>
      </c>
      <c r="K1802" t="str">
        <f>Table5[[#This Row],[TennHome]]</f>
        <v>Yes</v>
      </c>
    </row>
    <row r="1803" spans="1:11" ht="16.5" x14ac:dyDescent="0.3">
      <c r="A1803" s="4">
        <f>Table2[[#This Row],[MntWines]]</f>
        <v>340</v>
      </c>
      <c r="B1803" s="4">
        <f>Table2[[#This Row],[MntFruits]]</f>
        <v>21</v>
      </c>
      <c r="C1803" s="4">
        <f>Table2[[#This Row],[MntMeatProducts]]</f>
        <v>134</v>
      </c>
      <c r="D1803" s="4">
        <f>Table2[[#This Row],[MntFishProducts]]</f>
        <v>258</v>
      </c>
      <c r="E1803" s="4">
        <f>Table2[[#This Row],[MntSweetProducts]]</f>
        <v>14</v>
      </c>
      <c r="F1803" s="4">
        <f>Table2[[#This Row],[MntGoldProds]]</f>
        <v>56</v>
      </c>
      <c r="G1803" s="8">
        <f>Table5[[#This Row],[Age]]</f>
        <v>33</v>
      </c>
      <c r="H1803" s="2" t="s">
        <v>31</v>
      </c>
      <c r="I1803" s="16" t="str">
        <f>IF(AND(People!$J1803&gt;=16,People!$J1803&lt;=25),"16-25",IF(AND(People!$J1803&gt;=26,People!$J1803&lt;=35),"26-35",IF(AND(People!$J1803&gt;=36,People!$J1803&lt;=45),"36-45",IF(AND(People!$J1803&gt;=46,People!$J1803&lt;=55),"46-55",IF(AND(People!$J1803&gt;=56,People!$J1803&lt;=65),"56-65",IF(AND(People!$J1803&gt;=66,People!$J1803&lt;=75),"66-75","ALL"))))))</f>
        <v>26-35</v>
      </c>
      <c r="J1803" t="str">
        <f>Table5[[#This Row],[Kid Home]]</f>
        <v>Yes</v>
      </c>
      <c r="K1803" t="str">
        <f>Table5[[#This Row],[TennHome]]</f>
        <v>No</v>
      </c>
    </row>
    <row r="1804" spans="1:11" ht="16.5" x14ac:dyDescent="0.3">
      <c r="A1804" s="6">
        <f>Table2[[#This Row],[MntWines]]</f>
        <v>453</v>
      </c>
      <c r="B1804" s="6">
        <f>Table2[[#This Row],[MntFruits]]</f>
        <v>38</v>
      </c>
      <c r="C1804" s="6">
        <f>Table2[[#This Row],[MntMeatProducts]]</f>
        <v>279</v>
      </c>
      <c r="D1804" s="6">
        <f>Table2[[#This Row],[MntFishProducts]]</f>
        <v>188</v>
      </c>
      <c r="E1804" s="6">
        <f>Table2[[#This Row],[MntSweetProducts]]</f>
        <v>38</v>
      </c>
      <c r="F1804" s="6">
        <f>Table2[[#This Row],[MntGoldProds]]</f>
        <v>183</v>
      </c>
      <c r="G1804" s="8">
        <f>Table5[[#This Row],[Age]]</f>
        <v>38</v>
      </c>
      <c r="H1804" s="17" t="s">
        <v>31</v>
      </c>
      <c r="I1804" s="16" t="str">
        <f>IF(AND(People!$J1804&gt;=16,People!$J1804&lt;=25),"16-25",IF(AND(People!$J1804&gt;=26,People!$J1804&lt;=35),"26-35",IF(AND(People!$J1804&gt;=36,People!$J1804&lt;=45),"36-45",IF(AND(People!$J1804&gt;=46,People!$J1804&lt;=55),"46-55",IF(AND(People!$J1804&gt;=56,People!$J1804&lt;=65),"56-65",IF(AND(People!$J1804&gt;=66,People!$J1804&lt;=75),"66-75","ALL"))))))</f>
        <v>36-45</v>
      </c>
      <c r="J1804" t="str">
        <f>Table5[[#This Row],[Kid Home]]</f>
        <v>No</v>
      </c>
      <c r="K1804" t="str">
        <f>Table5[[#This Row],[TennHome]]</f>
        <v>Yes</v>
      </c>
    </row>
    <row r="1805" spans="1:11" ht="16.5" x14ac:dyDescent="0.3">
      <c r="A1805" s="4">
        <f>Table2[[#This Row],[MntWines]]</f>
        <v>1073</v>
      </c>
      <c r="B1805" s="4">
        <f>Table2[[#This Row],[MntFruits]]</f>
        <v>0</v>
      </c>
      <c r="C1805" s="4">
        <f>Table2[[#This Row],[MntMeatProducts]]</f>
        <v>629</v>
      </c>
      <c r="D1805" s="4">
        <f>Table2[[#This Row],[MntFishProducts]]</f>
        <v>145</v>
      </c>
      <c r="E1805" s="4">
        <f>Table2[[#This Row],[MntSweetProducts]]</f>
        <v>37</v>
      </c>
      <c r="F1805" s="4">
        <f>Table2[[#This Row],[MntGoldProds]]</f>
        <v>37</v>
      </c>
      <c r="G1805" s="8">
        <f>Table5[[#This Row],[Age]]</f>
        <v>38</v>
      </c>
      <c r="H1805" s="2" t="s">
        <v>30</v>
      </c>
      <c r="I1805" s="16" t="str">
        <f>IF(AND(People!$J1805&gt;=16,People!$J1805&lt;=25),"16-25",IF(AND(People!$J1805&gt;=26,People!$J1805&lt;=35),"26-35",IF(AND(People!$J1805&gt;=36,People!$J1805&lt;=45),"36-45",IF(AND(People!$J1805&gt;=46,People!$J1805&lt;=55),"46-55",IF(AND(People!$J1805&gt;=56,People!$J1805&lt;=65),"56-65",IF(AND(People!$J1805&gt;=66,People!$J1805&lt;=75),"66-75","ALL"))))))</f>
        <v>36-45</v>
      </c>
      <c r="J1805" t="str">
        <f>Table5[[#This Row],[Kid Home]]</f>
        <v>No</v>
      </c>
      <c r="K1805" t="str">
        <f>Table5[[#This Row],[TennHome]]</f>
        <v>Yes</v>
      </c>
    </row>
    <row r="1806" spans="1:11" ht="16.5" x14ac:dyDescent="0.3">
      <c r="A1806" s="6">
        <f>Table2[[#This Row],[MntWines]]</f>
        <v>135</v>
      </c>
      <c r="B1806" s="6">
        <f>Table2[[#This Row],[MntFruits]]</f>
        <v>0</v>
      </c>
      <c r="C1806" s="6">
        <f>Table2[[#This Row],[MntMeatProducts]]</f>
        <v>10</v>
      </c>
      <c r="D1806" s="6">
        <f>Table2[[#This Row],[MntFishProducts]]</f>
        <v>0</v>
      </c>
      <c r="E1806" s="6">
        <f>Table2[[#This Row],[MntSweetProducts]]</f>
        <v>4</v>
      </c>
      <c r="F1806" s="6">
        <f>Table2[[#This Row],[MntGoldProds]]</f>
        <v>36</v>
      </c>
      <c r="G1806" s="8">
        <f>Table5[[#This Row],[Age]]</f>
        <v>62</v>
      </c>
      <c r="H1806" s="17" t="s">
        <v>33</v>
      </c>
      <c r="I1806" s="16" t="str">
        <f>IF(AND(People!$J1806&gt;=16,People!$J1806&lt;=25),"16-25",IF(AND(People!$J1806&gt;=26,People!$J1806&lt;=35),"26-35",IF(AND(People!$J1806&gt;=36,People!$J1806&lt;=45),"36-45",IF(AND(People!$J1806&gt;=46,People!$J1806&lt;=55),"46-55",IF(AND(People!$J1806&gt;=56,People!$J1806&lt;=65),"56-65",IF(AND(People!$J1806&gt;=66,People!$J1806&lt;=75),"66-75","ALL"))))))</f>
        <v>56-65</v>
      </c>
      <c r="J1806" t="str">
        <f>Table5[[#This Row],[Kid Home]]</f>
        <v>Yes</v>
      </c>
      <c r="K1806" t="str">
        <f>Table5[[#This Row],[TennHome]]</f>
        <v>Yes</v>
      </c>
    </row>
    <row r="1807" spans="1:11" ht="16.5" x14ac:dyDescent="0.3">
      <c r="A1807" s="4">
        <f>Table2[[#This Row],[MntWines]]</f>
        <v>231</v>
      </c>
      <c r="B1807" s="4">
        <f>Table2[[#This Row],[MntFruits]]</f>
        <v>7</v>
      </c>
      <c r="C1807" s="4">
        <f>Table2[[#This Row],[MntMeatProducts]]</f>
        <v>137</v>
      </c>
      <c r="D1807" s="4">
        <f>Table2[[#This Row],[MntFishProducts]]</f>
        <v>4</v>
      </c>
      <c r="E1807" s="4">
        <f>Table2[[#This Row],[MntSweetProducts]]</f>
        <v>15</v>
      </c>
      <c r="F1807" s="4">
        <f>Table2[[#This Row],[MntGoldProds]]</f>
        <v>39</v>
      </c>
      <c r="G1807" s="8">
        <f>Table5[[#This Row],[Age]]</f>
        <v>47</v>
      </c>
      <c r="H1807" s="2" t="s">
        <v>31</v>
      </c>
      <c r="I1807" s="16" t="str">
        <f>IF(AND(People!$J1807&gt;=16,People!$J1807&lt;=25),"16-25",IF(AND(People!$J1807&gt;=26,People!$J1807&lt;=35),"26-35",IF(AND(People!$J1807&gt;=36,People!$J1807&lt;=45),"36-45",IF(AND(People!$J1807&gt;=46,People!$J1807&lt;=55),"46-55",IF(AND(People!$J1807&gt;=56,People!$J1807&lt;=65),"56-65",IF(AND(People!$J1807&gt;=66,People!$J1807&lt;=75),"66-75","ALL"))))))</f>
        <v>46-55</v>
      </c>
      <c r="J1807" t="str">
        <f>Table5[[#This Row],[Kid Home]]</f>
        <v>Yes</v>
      </c>
      <c r="K1807" t="str">
        <f>Table5[[#This Row],[TennHome]]</f>
        <v>Yes</v>
      </c>
    </row>
    <row r="1808" spans="1:11" ht="16.5" x14ac:dyDescent="0.3">
      <c r="A1808" s="6">
        <f>Table2[[#This Row],[MntWines]]</f>
        <v>18</v>
      </c>
      <c r="B1808" s="6">
        <f>Table2[[#This Row],[MntFruits]]</f>
        <v>0</v>
      </c>
      <c r="C1808" s="6">
        <f>Table2[[#This Row],[MntMeatProducts]]</f>
        <v>5</v>
      </c>
      <c r="D1808" s="6">
        <f>Table2[[#This Row],[MntFishProducts]]</f>
        <v>0</v>
      </c>
      <c r="E1808" s="6">
        <f>Table2[[#This Row],[MntSweetProducts]]</f>
        <v>0</v>
      </c>
      <c r="F1808" s="6">
        <f>Table2[[#This Row],[MntGoldProds]]</f>
        <v>11</v>
      </c>
      <c r="G1808" s="8">
        <f>Table5[[#This Row],[Age]]</f>
        <v>63</v>
      </c>
      <c r="H1808" s="17" t="s">
        <v>30</v>
      </c>
      <c r="I1808" s="16" t="str">
        <f>IF(AND(People!$J1808&gt;=16,People!$J1808&lt;=25),"16-25",IF(AND(People!$J1808&gt;=26,People!$J1808&lt;=35),"26-35",IF(AND(People!$J1808&gt;=36,People!$J1808&lt;=45),"36-45",IF(AND(People!$J1808&gt;=46,People!$J1808&lt;=55),"46-55",IF(AND(People!$J1808&gt;=56,People!$J1808&lt;=65),"56-65",IF(AND(People!$J1808&gt;=66,People!$J1808&lt;=75),"66-75","ALL"))))))</f>
        <v>56-65</v>
      </c>
      <c r="J1808" t="str">
        <f>Table5[[#This Row],[Kid Home]]</f>
        <v>Yes</v>
      </c>
      <c r="K1808" t="str">
        <f>Table5[[#This Row],[TennHome]]</f>
        <v>Yes</v>
      </c>
    </row>
    <row r="1809" spans="1:11" ht="16.5" x14ac:dyDescent="0.3">
      <c r="A1809" s="4">
        <f>Table2[[#This Row],[MntWines]]</f>
        <v>620</v>
      </c>
      <c r="B1809" s="4">
        <f>Table2[[#This Row],[MntFruits]]</f>
        <v>16</v>
      </c>
      <c r="C1809" s="4">
        <f>Table2[[#This Row],[MntMeatProducts]]</f>
        <v>165</v>
      </c>
      <c r="D1809" s="4">
        <f>Table2[[#This Row],[MntFishProducts]]</f>
        <v>0</v>
      </c>
      <c r="E1809" s="4">
        <f>Table2[[#This Row],[MntSweetProducts]]</f>
        <v>24</v>
      </c>
      <c r="F1809" s="4">
        <f>Table2[[#This Row],[MntGoldProds]]</f>
        <v>82</v>
      </c>
      <c r="G1809" s="8">
        <f>Table5[[#This Row],[Age]]</f>
        <v>55</v>
      </c>
      <c r="H1809" s="2" t="s">
        <v>30</v>
      </c>
      <c r="I1809" s="16" t="str">
        <f>IF(AND(People!$J1809&gt;=16,People!$J1809&lt;=25),"16-25",IF(AND(People!$J1809&gt;=26,People!$J1809&lt;=35),"26-35",IF(AND(People!$J1809&gt;=36,People!$J1809&lt;=45),"36-45",IF(AND(People!$J1809&gt;=46,People!$J1809&lt;=55),"46-55",IF(AND(People!$J1809&gt;=56,People!$J1809&lt;=65),"56-65",IF(AND(People!$J1809&gt;=66,People!$J1809&lt;=75),"66-75","ALL"))))))</f>
        <v>46-55</v>
      </c>
      <c r="J1809" t="str">
        <f>Table5[[#This Row],[Kid Home]]</f>
        <v>No</v>
      </c>
      <c r="K1809" t="str">
        <f>Table5[[#This Row],[TennHome]]</f>
        <v>Yes</v>
      </c>
    </row>
    <row r="1810" spans="1:11" ht="16.5" x14ac:dyDescent="0.3">
      <c r="A1810" s="6">
        <f>Table2[[#This Row],[MntWines]]</f>
        <v>81</v>
      </c>
      <c r="B1810" s="6">
        <f>Table2[[#This Row],[MntFruits]]</f>
        <v>4</v>
      </c>
      <c r="C1810" s="6">
        <f>Table2[[#This Row],[MntMeatProducts]]</f>
        <v>33</v>
      </c>
      <c r="D1810" s="6">
        <f>Table2[[#This Row],[MntFishProducts]]</f>
        <v>5</v>
      </c>
      <c r="E1810" s="6">
        <f>Table2[[#This Row],[MntSweetProducts]]</f>
        <v>2</v>
      </c>
      <c r="F1810" s="6">
        <f>Table2[[#This Row],[MntGoldProds]]</f>
        <v>291</v>
      </c>
      <c r="G1810" s="8">
        <f>Table5[[#This Row],[Age]]</f>
        <v>47</v>
      </c>
      <c r="H1810" s="17" t="s">
        <v>33</v>
      </c>
      <c r="I1810" s="16" t="str">
        <f>IF(AND(People!$J1810&gt;=16,People!$J1810&lt;=25),"16-25",IF(AND(People!$J1810&gt;=26,People!$J1810&lt;=35),"26-35",IF(AND(People!$J1810&gt;=36,People!$J1810&lt;=45),"36-45",IF(AND(People!$J1810&gt;=46,People!$J1810&lt;=55),"46-55",IF(AND(People!$J1810&gt;=56,People!$J1810&lt;=65),"56-65",IF(AND(People!$J1810&gt;=66,People!$J1810&lt;=75),"66-75","ALL"))))))</f>
        <v>46-55</v>
      </c>
      <c r="J1810" t="str">
        <f>Table5[[#This Row],[Kid Home]]</f>
        <v>No</v>
      </c>
      <c r="K1810" t="str">
        <f>Table5[[#This Row],[TennHome]]</f>
        <v>Yes</v>
      </c>
    </row>
    <row r="1811" spans="1:11" ht="16.5" x14ac:dyDescent="0.3">
      <c r="A1811" s="4">
        <f>Table2[[#This Row],[MntWines]]</f>
        <v>12</v>
      </c>
      <c r="B1811" s="4">
        <f>Table2[[#This Row],[MntFruits]]</f>
        <v>4</v>
      </c>
      <c r="C1811" s="4">
        <f>Table2[[#This Row],[MntMeatProducts]]</f>
        <v>2</v>
      </c>
      <c r="D1811" s="4">
        <f>Table2[[#This Row],[MntFishProducts]]</f>
        <v>10</v>
      </c>
      <c r="E1811" s="4">
        <f>Table2[[#This Row],[MntSweetProducts]]</f>
        <v>6</v>
      </c>
      <c r="F1811" s="4">
        <f>Table2[[#This Row],[MntGoldProds]]</f>
        <v>10</v>
      </c>
      <c r="G1811" s="8">
        <f>Table5[[#This Row],[Age]]</f>
        <v>49</v>
      </c>
      <c r="H1811" s="2" t="s">
        <v>30</v>
      </c>
      <c r="I1811" s="16" t="str">
        <f>IF(AND(People!$J1811&gt;=16,People!$J1811&lt;=25),"16-25",IF(AND(People!$J1811&gt;=26,People!$J1811&lt;=35),"26-35",IF(AND(People!$J1811&gt;=36,People!$J1811&lt;=45),"36-45",IF(AND(People!$J1811&gt;=46,People!$J1811&lt;=55),"46-55",IF(AND(People!$J1811&gt;=56,People!$J1811&lt;=65),"56-65",IF(AND(People!$J1811&gt;=66,People!$J1811&lt;=75),"66-75","ALL"))))))</f>
        <v>46-55</v>
      </c>
      <c r="J1811" t="str">
        <f>Table5[[#This Row],[Kid Home]]</f>
        <v>Yes</v>
      </c>
      <c r="K1811" t="str">
        <f>Table5[[#This Row],[TennHome]]</f>
        <v>Yes</v>
      </c>
    </row>
    <row r="1812" spans="1:11" ht="16.5" x14ac:dyDescent="0.3">
      <c r="A1812" s="6">
        <f>Table2[[#This Row],[MntWines]]</f>
        <v>292</v>
      </c>
      <c r="B1812" s="6">
        <f>Table2[[#This Row],[MntFruits]]</f>
        <v>51</v>
      </c>
      <c r="C1812" s="6">
        <f>Table2[[#This Row],[MntMeatProducts]]</f>
        <v>981</v>
      </c>
      <c r="D1812" s="6">
        <f>Table2[[#This Row],[MntFishProducts]]</f>
        <v>224</v>
      </c>
      <c r="E1812" s="6">
        <f>Table2[[#This Row],[MntSweetProducts]]</f>
        <v>23</v>
      </c>
      <c r="F1812" s="6">
        <f>Table2[[#This Row],[MntGoldProds]]</f>
        <v>17</v>
      </c>
      <c r="G1812" s="8">
        <f>Table5[[#This Row],[Age]]</f>
        <v>58</v>
      </c>
      <c r="H1812" s="17" t="s">
        <v>31</v>
      </c>
      <c r="I1812" s="16" t="str">
        <f>IF(AND(People!$J1812&gt;=16,People!$J1812&lt;=25),"16-25",IF(AND(People!$J1812&gt;=26,People!$J1812&lt;=35),"26-35",IF(AND(People!$J1812&gt;=36,People!$J1812&lt;=45),"36-45",IF(AND(People!$J1812&gt;=46,People!$J1812&lt;=55),"46-55",IF(AND(People!$J1812&gt;=56,People!$J1812&lt;=65),"56-65",IF(AND(People!$J1812&gt;=66,People!$J1812&lt;=75),"66-75","ALL"))))))</f>
        <v>56-65</v>
      </c>
      <c r="J1812" t="str">
        <f>Table5[[#This Row],[Kid Home]]</f>
        <v>No</v>
      </c>
      <c r="K1812" t="str">
        <f>Table5[[#This Row],[TennHome]]</f>
        <v>No</v>
      </c>
    </row>
    <row r="1813" spans="1:11" ht="16.5" x14ac:dyDescent="0.3">
      <c r="A1813" s="4">
        <f>Table2[[#This Row],[MntWines]]</f>
        <v>965</v>
      </c>
      <c r="B1813" s="4">
        <f>Table2[[#This Row],[MntFruits]]</f>
        <v>34</v>
      </c>
      <c r="C1813" s="4">
        <f>Table2[[#This Row],[MntMeatProducts]]</f>
        <v>586</v>
      </c>
      <c r="D1813" s="4">
        <f>Table2[[#This Row],[MntFishProducts]]</f>
        <v>89</v>
      </c>
      <c r="E1813" s="4">
        <f>Table2[[#This Row],[MntSweetProducts]]</f>
        <v>86</v>
      </c>
      <c r="F1813" s="4">
        <f>Table2[[#This Row],[MntGoldProds]]</f>
        <v>37</v>
      </c>
      <c r="G1813" s="8">
        <f>Table5[[#This Row],[Age]]</f>
        <v>38</v>
      </c>
      <c r="H1813" s="2" t="s">
        <v>30</v>
      </c>
      <c r="I1813" s="16" t="str">
        <f>IF(AND(People!$J1813&gt;=16,People!$J1813&lt;=25),"16-25",IF(AND(People!$J1813&gt;=26,People!$J1813&lt;=35),"26-35",IF(AND(People!$J1813&gt;=36,People!$J1813&lt;=45),"36-45",IF(AND(People!$J1813&gt;=46,People!$J1813&lt;=55),"46-55",IF(AND(People!$J1813&gt;=56,People!$J1813&lt;=65),"56-65",IF(AND(People!$J1813&gt;=66,People!$J1813&lt;=75),"66-75","ALL"))))))</f>
        <v>36-45</v>
      </c>
      <c r="J1813" t="str">
        <f>Table5[[#This Row],[Kid Home]]</f>
        <v>No</v>
      </c>
      <c r="K1813" t="str">
        <f>Table5[[#This Row],[TennHome]]</f>
        <v>No</v>
      </c>
    </row>
    <row r="1814" spans="1:11" ht="16.5" x14ac:dyDescent="0.3">
      <c r="A1814" s="6">
        <f>Table2[[#This Row],[MntWines]]</f>
        <v>27</v>
      </c>
      <c r="B1814" s="6">
        <f>Table2[[#This Row],[MntFruits]]</f>
        <v>2</v>
      </c>
      <c r="C1814" s="6">
        <f>Table2[[#This Row],[MntMeatProducts]]</f>
        <v>10</v>
      </c>
      <c r="D1814" s="6">
        <f>Table2[[#This Row],[MntFishProducts]]</f>
        <v>0</v>
      </c>
      <c r="E1814" s="6">
        <f>Table2[[#This Row],[MntSweetProducts]]</f>
        <v>0</v>
      </c>
      <c r="F1814" s="6">
        <f>Table2[[#This Row],[MntGoldProds]]</f>
        <v>1</v>
      </c>
      <c r="G1814" s="8">
        <f>Table5[[#This Row],[Age]]</f>
        <v>46</v>
      </c>
      <c r="H1814" s="17" t="s">
        <v>33</v>
      </c>
      <c r="I1814" s="16" t="str">
        <f>IF(AND(People!$J1814&gt;=16,People!$J1814&lt;=25),"16-25",IF(AND(People!$J1814&gt;=26,People!$J1814&lt;=35),"26-35",IF(AND(People!$J1814&gt;=36,People!$J1814&lt;=45),"36-45",IF(AND(People!$J1814&gt;=46,People!$J1814&lt;=55),"46-55",IF(AND(People!$J1814&gt;=56,People!$J1814&lt;=65),"56-65",IF(AND(People!$J1814&gt;=66,People!$J1814&lt;=75),"66-75","ALL"))))))</f>
        <v>46-55</v>
      </c>
      <c r="J1814" t="str">
        <f>Table5[[#This Row],[Kid Home]]</f>
        <v>Yes</v>
      </c>
      <c r="K1814" t="str">
        <f>Table5[[#This Row],[TennHome]]</f>
        <v>Yes</v>
      </c>
    </row>
    <row r="1815" spans="1:11" ht="16.5" x14ac:dyDescent="0.3">
      <c r="A1815" s="4">
        <f>Table2[[#This Row],[MntWines]]</f>
        <v>777</v>
      </c>
      <c r="B1815" s="4">
        <f>Table2[[#This Row],[MntFruits]]</f>
        <v>30</v>
      </c>
      <c r="C1815" s="4">
        <f>Table2[[#This Row],[MntMeatProducts]]</f>
        <v>163</v>
      </c>
      <c r="D1815" s="4">
        <f>Table2[[#This Row],[MntFishProducts]]</f>
        <v>0</v>
      </c>
      <c r="E1815" s="4">
        <f>Table2[[#This Row],[MntSweetProducts]]</f>
        <v>51</v>
      </c>
      <c r="F1815" s="4">
        <f>Table2[[#This Row],[MntGoldProds]]</f>
        <v>122</v>
      </c>
      <c r="G1815" s="8">
        <f>Table5[[#This Row],[Age]]</f>
        <v>49</v>
      </c>
      <c r="H1815" s="2" t="s">
        <v>31</v>
      </c>
      <c r="I1815" s="16" t="str">
        <f>IF(AND(People!$J1815&gt;=16,People!$J1815&lt;=25),"16-25",IF(AND(People!$J1815&gt;=26,People!$J1815&lt;=35),"26-35",IF(AND(People!$J1815&gt;=36,People!$J1815&lt;=45),"36-45",IF(AND(People!$J1815&gt;=46,People!$J1815&lt;=55),"46-55",IF(AND(People!$J1815&gt;=56,People!$J1815&lt;=65),"56-65",IF(AND(People!$J1815&gt;=66,People!$J1815&lt;=75),"66-75","ALL"))))))</f>
        <v>46-55</v>
      </c>
      <c r="J1815" t="str">
        <f>Table5[[#This Row],[Kid Home]]</f>
        <v>No</v>
      </c>
      <c r="K1815" t="str">
        <f>Table5[[#This Row],[TennHome]]</f>
        <v>Yes</v>
      </c>
    </row>
    <row r="1816" spans="1:11" ht="16.5" x14ac:dyDescent="0.3">
      <c r="A1816" s="6">
        <f>Table2[[#This Row],[MntWines]]</f>
        <v>572</v>
      </c>
      <c r="B1816" s="6">
        <f>Table2[[#This Row],[MntFruits]]</f>
        <v>8</v>
      </c>
      <c r="C1816" s="6">
        <f>Table2[[#This Row],[MntMeatProducts]]</f>
        <v>232</v>
      </c>
      <c r="D1816" s="6">
        <f>Table2[[#This Row],[MntFishProducts]]</f>
        <v>23</v>
      </c>
      <c r="E1816" s="6">
        <f>Table2[[#This Row],[MntSweetProducts]]</f>
        <v>62</v>
      </c>
      <c r="F1816" s="6">
        <f>Table2[[#This Row],[MntGoldProds]]</f>
        <v>17</v>
      </c>
      <c r="G1816" s="8">
        <f>Table5[[#This Row],[Age]]</f>
        <v>45</v>
      </c>
      <c r="H1816" s="17" t="s">
        <v>35</v>
      </c>
      <c r="I1816" s="16" t="str">
        <f>IF(AND(People!$J1816&gt;=16,People!$J1816&lt;=25),"16-25",IF(AND(People!$J1816&gt;=26,People!$J1816&lt;=35),"26-35",IF(AND(People!$J1816&gt;=36,People!$J1816&lt;=45),"36-45",IF(AND(People!$J1816&gt;=46,People!$J1816&lt;=55),"46-55",IF(AND(People!$J1816&gt;=56,People!$J1816&lt;=65),"56-65",IF(AND(People!$J1816&gt;=66,People!$J1816&lt;=75),"66-75","ALL"))))))</f>
        <v>36-45</v>
      </c>
      <c r="J1816" t="str">
        <f>Table5[[#This Row],[Kid Home]]</f>
        <v>No</v>
      </c>
      <c r="K1816" t="str">
        <f>Table5[[#This Row],[TennHome]]</f>
        <v>No</v>
      </c>
    </row>
    <row r="1817" spans="1:11" ht="16.5" x14ac:dyDescent="0.3">
      <c r="A1817" s="4">
        <f>Table2[[#This Row],[MntWines]]</f>
        <v>438</v>
      </c>
      <c r="B1817" s="4">
        <f>Table2[[#This Row],[MntFruits]]</f>
        <v>169</v>
      </c>
      <c r="C1817" s="4">
        <f>Table2[[#This Row],[MntMeatProducts]]</f>
        <v>565</v>
      </c>
      <c r="D1817" s="4">
        <f>Table2[[#This Row],[MntFishProducts]]</f>
        <v>91</v>
      </c>
      <c r="E1817" s="4">
        <f>Table2[[#This Row],[MntSweetProducts]]</f>
        <v>169</v>
      </c>
      <c r="F1817" s="4">
        <f>Table2[[#This Row],[MntGoldProds]]</f>
        <v>70</v>
      </c>
      <c r="G1817" s="8">
        <f>Table5[[#This Row],[Age]]</f>
        <v>21</v>
      </c>
      <c r="H1817" s="2" t="s">
        <v>31</v>
      </c>
      <c r="I1817" s="16" t="str">
        <f>IF(AND(People!$J1817&gt;=16,People!$J1817&lt;=25),"16-25",IF(AND(People!$J1817&gt;=26,People!$J1817&lt;=35),"26-35",IF(AND(People!$J1817&gt;=36,People!$J1817&lt;=45),"36-45",IF(AND(People!$J1817&gt;=46,People!$J1817&lt;=55),"46-55",IF(AND(People!$J1817&gt;=56,People!$J1817&lt;=65),"56-65",IF(AND(People!$J1817&gt;=66,People!$J1817&lt;=75),"66-75","ALL"))))))</f>
        <v>16-25</v>
      </c>
      <c r="J1817" t="str">
        <f>Table5[[#This Row],[Kid Home]]</f>
        <v>No</v>
      </c>
      <c r="K1817" t="str">
        <f>Table5[[#This Row],[TennHome]]</f>
        <v>No</v>
      </c>
    </row>
    <row r="1818" spans="1:11" ht="16.5" x14ac:dyDescent="0.3">
      <c r="A1818" s="6">
        <f>Table2[[#This Row],[MntWines]]</f>
        <v>531</v>
      </c>
      <c r="B1818" s="6">
        <f>Table2[[#This Row],[MntFruits]]</f>
        <v>69</v>
      </c>
      <c r="C1818" s="6">
        <f>Table2[[#This Row],[MntMeatProducts]]</f>
        <v>300</v>
      </c>
      <c r="D1818" s="6">
        <f>Table2[[#This Row],[MntFishProducts]]</f>
        <v>150</v>
      </c>
      <c r="E1818" s="6">
        <f>Table2[[#This Row],[MntSweetProducts]]</f>
        <v>138</v>
      </c>
      <c r="F1818" s="6">
        <f>Table2[[#This Row],[MntGoldProds]]</f>
        <v>150</v>
      </c>
      <c r="G1818" s="8">
        <f>Table5[[#This Row],[Age]]</f>
        <v>59</v>
      </c>
      <c r="H1818" s="17" t="s">
        <v>31</v>
      </c>
      <c r="I1818" s="16" t="str">
        <f>IF(AND(People!$J1818&gt;=16,People!$J1818&lt;=25),"16-25",IF(AND(People!$J1818&gt;=26,People!$J1818&lt;=35),"26-35",IF(AND(People!$J1818&gt;=36,People!$J1818&lt;=45),"36-45",IF(AND(People!$J1818&gt;=46,People!$J1818&lt;=55),"46-55",IF(AND(People!$J1818&gt;=56,People!$J1818&lt;=65),"56-65",IF(AND(People!$J1818&gt;=66,People!$J1818&lt;=75),"66-75","ALL"))))))</f>
        <v>56-65</v>
      </c>
      <c r="J1818" t="str">
        <f>Table5[[#This Row],[Kid Home]]</f>
        <v>No</v>
      </c>
      <c r="K1818" t="str">
        <f>Table5[[#This Row],[TennHome]]</f>
        <v>Yes</v>
      </c>
    </row>
    <row r="1819" spans="1:11" ht="16.5" x14ac:dyDescent="0.3">
      <c r="A1819" s="4">
        <f>Table2[[#This Row],[MntWines]]</f>
        <v>17</v>
      </c>
      <c r="B1819" s="4">
        <f>Table2[[#This Row],[MntFruits]]</f>
        <v>0</v>
      </c>
      <c r="C1819" s="4">
        <f>Table2[[#This Row],[MntMeatProducts]]</f>
        <v>9</v>
      </c>
      <c r="D1819" s="4">
        <f>Table2[[#This Row],[MntFishProducts]]</f>
        <v>0</v>
      </c>
      <c r="E1819" s="4">
        <f>Table2[[#This Row],[MntSweetProducts]]</f>
        <v>0</v>
      </c>
      <c r="F1819" s="4">
        <f>Table2[[#This Row],[MntGoldProds]]</f>
        <v>1</v>
      </c>
      <c r="G1819" s="8">
        <f>Table5[[#This Row],[Age]]</f>
        <v>30</v>
      </c>
      <c r="H1819" s="2" t="s">
        <v>30</v>
      </c>
      <c r="I1819" s="16" t="str">
        <f>IF(AND(People!$J1819&gt;=16,People!$J1819&lt;=25),"16-25",IF(AND(People!$J1819&gt;=26,People!$J1819&lt;=35),"26-35",IF(AND(People!$J1819&gt;=36,People!$J1819&lt;=45),"36-45",IF(AND(People!$J1819&gt;=46,People!$J1819&lt;=55),"46-55",IF(AND(People!$J1819&gt;=56,People!$J1819&lt;=65),"56-65",IF(AND(People!$J1819&gt;=66,People!$J1819&lt;=75),"66-75","ALL"))))))</f>
        <v>26-35</v>
      </c>
      <c r="J1819" t="str">
        <f>Table5[[#This Row],[Kid Home]]</f>
        <v>Yes</v>
      </c>
      <c r="K1819" t="str">
        <f>Table5[[#This Row],[TennHome]]</f>
        <v>No</v>
      </c>
    </row>
    <row r="1820" spans="1:11" ht="16.5" x14ac:dyDescent="0.3">
      <c r="A1820" s="6">
        <f>Table2[[#This Row],[MntWines]]</f>
        <v>402</v>
      </c>
      <c r="B1820" s="6">
        <f>Table2[[#This Row],[MntFruits]]</f>
        <v>35</v>
      </c>
      <c r="C1820" s="6">
        <f>Table2[[#This Row],[MntMeatProducts]]</f>
        <v>106</v>
      </c>
      <c r="D1820" s="6">
        <f>Table2[[#This Row],[MntFishProducts]]</f>
        <v>101</v>
      </c>
      <c r="E1820" s="6">
        <f>Table2[[#This Row],[MntSweetProducts]]</f>
        <v>77</v>
      </c>
      <c r="F1820" s="6">
        <f>Table2[[#This Row],[MntGoldProds]]</f>
        <v>42</v>
      </c>
      <c r="G1820" s="8">
        <f>Table5[[#This Row],[Age]]</f>
        <v>31</v>
      </c>
      <c r="H1820" s="17" t="s">
        <v>33</v>
      </c>
      <c r="I1820" s="16" t="str">
        <f>IF(AND(People!$J1820&gt;=16,People!$J1820&lt;=25),"16-25",IF(AND(People!$J1820&gt;=26,People!$J1820&lt;=35),"26-35",IF(AND(People!$J1820&gt;=36,People!$J1820&lt;=45),"36-45",IF(AND(People!$J1820&gt;=46,People!$J1820&lt;=55),"46-55",IF(AND(People!$J1820&gt;=56,People!$J1820&lt;=65),"56-65",IF(AND(People!$J1820&gt;=66,People!$J1820&lt;=75),"66-75","ALL"))))))</f>
        <v>26-35</v>
      </c>
      <c r="J1820" t="str">
        <f>Table5[[#This Row],[Kid Home]]</f>
        <v>No</v>
      </c>
      <c r="K1820" t="str">
        <f>Table5[[#This Row],[TennHome]]</f>
        <v>Yes</v>
      </c>
    </row>
    <row r="1821" spans="1:11" ht="16.5" x14ac:dyDescent="0.3">
      <c r="A1821" s="4">
        <f>Table2[[#This Row],[MntWines]]</f>
        <v>503</v>
      </c>
      <c r="B1821" s="4">
        <f>Table2[[#This Row],[MntFruits]]</f>
        <v>27</v>
      </c>
      <c r="C1821" s="4">
        <f>Table2[[#This Row],[MntMeatProducts]]</f>
        <v>419</v>
      </c>
      <c r="D1821" s="4">
        <f>Table2[[#This Row],[MntFishProducts]]</f>
        <v>90</v>
      </c>
      <c r="E1821" s="4">
        <f>Table2[[#This Row],[MntSweetProducts]]</f>
        <v>139</v>
      </c>
      <c r="F1821" s="4">
        <f>Table2[[#This Row],[MntGoldProds]]</f>
        <v>153</v>
      </c>
      <c r="G1821" s="8">
        <f>Table5[[#This Row],[Age]]</f>
        <v>62</v>
      </c>
      <c r="H1821" s="2" t="s">
        <v>31</v>
      </c>
      <c r="I1821" s="16" t="str">
        <f>IF(AND(People!$J1821&gt;=16,People!$J1821&lt;=25),"16-25",IF(AND(People!$J1821&gt;=26,People!$J1821&lt;=35),"26-35",IF(AND(People!$J1821&gt;=36,People!$J1821&lt;=45),"36-45",IF(AND(People!$J1821&gt;=46,People!$J1821&lt;=55),"46-55",IF(AND(People!$J1821&gt;=56,People!$J1821&lt;=65),"56-65",IF(AND(People!$J1821&gt;=66,People!$J1821&lt;=75),"66-75","ALL"))))))</f>
        <v>56-65</v>
      </c>
      <c r="J1821" t="str">
        <f>Table5[[#This Row],[Kid Home]]</f>
        <v>No</v>
      </c>
      <c r="K1821" t="str">
        <f>Table5[[#This Row],[TennHome]]</f>
        <v>No</v>
      </c>
    </row>
    <row r="1822" spans="1:11" ht="16.5" x14ac:dyDescent="0.3">
      <c r="A1822" s="6">
        <f>Table2[[#This Row],[MntWines]]</f>
        <v>369</v>
      </c>
      <c r="B1822" s="6">
        <f>Table2[[#This Row],[MntFruits]]</f>
        <v>9</v>
      </c>
      <c r="C1822" s="6">
        <f>Table2[[#This Row],[MntMeatProducts]]</f>
        <v>87</v>
      </c>
      <c r="D1822" s="6">
        <f>Table2[[#This Row],[MntFishProducts]]</f>
        <v>12</v>
      </c>
      <c r="E1822" s="6">
        <f>Table2[[#This Row],[MntSweetProducts]]</f>
        <v>14</v>
      </c>
      <c r="F1822" s="6">
        <f>Table2[[#This Row],[MntGoldProds]]</f>
        <v>34</v>
      </c>
      <c r="G1822" s="8">
        <f>Table5[[#This Row],[Age]]</f>
        <v>57</v>
      </c>
      <c r="H1822" s="17" t="s">
        <v>31</v>
      </c>
      <c r="I1822" s="16" t="str">
        <f>IF(AND(People!$J1822&gt;=16,People!$J1822&lt;=25),"16-25",IF(AND(People!$J1822&gt;=26,People!$J1822&lt;=35),"26-35",IF(AND(People!$J1822&gt;=36,People!$J1822&lt;=45),"36-45",IF(AND(People!$J1822&gt;=46,People!$J1822&lt;=55),"46-55",IF(AND(People!$J1822&gt;=56,People!$J1822&lt;=65),"56-65",IF(AND(People!$J1822&gt;=66,People!$J1822&lt;=75),"66-75","ALL"))))))</f>
        <v>56-65</v>
      </c>
      <c r="J1822" t="str">
        <f>Table5[[#This Row],[Kid Home]]</f>
        <v>No</v>
      </c>
      <c r="K1822" t="str">
        <f>Table5[[#This Row],[TennHome]]</f>
        <v>Yes</v>
      </c>
    </row>
    <row r="1823" spans="1:11" ht="16.5" x14ac:dyDescent="0.3">
      <c r="A1823" s="4">
        <f>Table2[[#This Row],[MntWines]]</f>
        <v>5</v>
      </c>
      <c r="B1823" s="4">
        <f>Table2[[#This Row],[MntFruits]]</f>
        <v>0</v>
      </c>
      <c r="C1823" s="4">
        <f>Table2[[#This Row],[MntMeatProducts]]</f>
        <v>3</v>
      </c>
      <c r="D1823" s="4">
        <f>Table2[[#This Row],[MntFishProducts]]</f>
        <v>0</v>
      </c>
      <c r="E1823" s="4">
        <f>Table2[[#This Row],[MntSweetProducts]]</f>
        <v>0</v>
      </c>
      <c r="F1823" s="4">
        <f>Table2[[#This Row],[MntGoldProds]]</f>
        <v>1</v>
      </c>
      <c r="G1823" s="8">
        <f>Table5[[#This Row],[Age]]</f>
        <v>53</v>
      </c>
      <c r="H1823" s="2" t="s">
        <v>35</v>
      </c>
      <c r="I1823" s="16" t="str">
        <f>IF(AND(People!$J1823&gt;=16,People!$J1823&lt;=25),"16-25",IF(AND(People!$J1823&gt;=26,People!$J1823&lt;=35),"26-35",IF(AND(People!$J1823&gt;=36,People!$J1823&lt;=45),"36-45",IF(AND(People!$J1823&gt;=46,People!$J1823&lt;=55),"46-55",IF(AND(People!$J1823&gt;=56,People!$J1823&lt;=65),"56-65",IF(AND(People!$J1823&gt;=66,People!$J1823&lt;=75),"66-75","ALL"))))))</f>
        <v>46-55</v>
      </c>
      <c r="J1823" t="str">
        <f>Table5[[#This Row],[Kid Home]]</f>
        <v>Yes</v>
      </c>
      <c r="K1823" t="str">
        <f>Table5[[#This Row],[TennHome]]</f>
        <v>Yes</v>
      </c>
    </row>
    <row r="1824" spans="1:11" ht="16.5" x14ac:dyDescent="0.3">
      <c r="A1824" s="6">
        <f>Table2[[#This Row],[MntWines]]</f>
        <v>362</v>
      </c>
      <c r="B1824" s="6">
        <f>Table2[[#This Row],[MntFruits]]</f>
        <v>17</v>
      </c>
      <c r="C1824" s="6">
        <f>Table2[[#This Row],[MntMeatProducts]]</f>
        <v>398</v>
      </c>
      <c r="D1824" s="6">
        <f>Table2[[#This Row],[MntFishProducts]]</f>
        <v>80</v>
      </c>
      <c r="E1824" s="6">
        <f>Table2[[#This Row],[MntSweetProducts]]</f>
        <v>35</v>
      </c>
      <c r="F1824" s="6">
        <f>Table2[[#This Row],[MntGoldProds]]</f>
        <v>61</v>
      </c>
      <c r="G1824" s="8">
        <f>Table5[[#This Row],[Age]]</f>
        <v>52</v>
      </c>
      <c r="H1824" s="17" t="s">
        <v>30</v>
      </c>
      <c r="I1824" s="16" t="str">
        <f>IF(AND(People!$J1824&gt;=16,People!$J1824&lt;=25),"16-25",IF(AND(People!$J1824&gt;=26,People!$J1824&lt;=35),"26-35",IF(AND(People!$J1824&gt;=36,People!$J1824&lt;=45),"36-45",IF(AND(People!$J1824&gt;=46,People!$J1824&lt;=55),"46-55",IF(AND(People!$J1824&gt;=56,People!$J1824&lt;=65),"56-65",IF(AND(People!$J1824&gt;=66,People!$J1824&lt;=75),"66-75","ALL"))))))</f>
        <v>46-55</v>
      </c>
      <c r="J1824" t="str">
        <f>Table5[[#This Row],[Kid Home]]</f>
        <v>No</v>
      </c>
      <c r="K1824" t="str">
        <f>Table5[[#This Row],[TennHome]]</f>
        <v>Yes</v>
      </c>
    </row>
    <row r="1825" spans="1:11" ht="16.5" x14ac:dyDescent="0.3">
      <c r="A1825" s="4">
        <f>Table2[[#This Row],[MntWines]]</f>
        <v>56</v>
      </c>
      <c r="B1825" s="4">
        <f>Table2[[#This Row],[MntFruits]]</f>
        <v>0</v>
      </c>
      <c r="C1825" s="4">
        <f>Table2[[#This Row],[MntMeatProducts]]</f>
        <v>9</v>
      </c>
      <c r="D1825" s="4">
        <f>Table2[[#This Row],[MntFishProducts]]</f>
        <v>0</v>
      </c>
      <c r="E1825" s="4">
        <f>Table2[[#This Row],[MntSweetProducts]]</f>
        <v>0</v>
      </c>
      <c r="F1825" s="4">
        <f>Table2[[#This Row],[MntGoldProds]]</f>
        <v>3</v>
      </c>
      <c r="G1825" s="8">
        <f>Table5[[#This Row],[Age]]</f>
        <v>42</v>
      </c>
      <c r="H1825" s="2" t="s">
        <v>33</v>
      </c>
      <c r="I1825" s="16" t="str">
        <f>IF(AND(People!$J1825&gt;=16,People!$J1825&lt;=25),"16-25",IF(AND(People!$J1825&gt;=26,People!$J1825&lt;=35),"26-35",IF(AND(People!$J1825&gt;=36,People!$J1825&lt;=45),"36-45",IF(AND(People!$J1825&gt;=46,People!$J1825&lt;=55),"46-55",IF(AND(People!$J1825&gt;=56,People!$J1825&lt;=65),"56-65",IF(AND(People!$J1825&gt;=66,People!$J1825&lt;=75),"66-75","ALL"))))))</f>
        <v>36-45</v>
      </c>
      <c r="J1825" t="str">
        <f>Table5[[#This Row],[Kid Home]]</f>
        <v>Yes</v>
      </c>
      <c r="K1825" t="str">
        <f>Table5[[#This Row],[TennHome]]</f>
        <v>Yes</v>
      </c>
    </row>
    <row r="1826" spans="1:11" ht="16.5" x14ac:dyDescent="0.3">
      <c r="A1826" s="6">
        <f>Table2[[#This Row],[MntWines]]</f>
        <v>79</v>
      </c>
      <c r="B1826" s="6">
        <f>Table2[[#This Row],[MntFruits]]</f>
        <v>1</v>
      </c>
      <c r="C1826" s="6">
        <f>Table2[[#This Row],[MntMeatProducts]]</f>
        <v>31</v>
      </c>
      <c r="D1826" s="6">
        <f>Table2[[#This Row],[MntFishProducts]]</f>
        <v>4</v>
      </c>
      <c r="E1826" s="6">
        <f>Table2[[#This Row],[MntSweetProducts]]</f>
        <v>4</v>
      </c>
      <c r="F1826" s="6">
        <f>Table2[[#This Row],[MntGoldProds]]</f>
        <v>12</v>
      </c>
      <c r="G1826" s="8">
        <f>Table5[[#This Row],[Age]]</f>
        <v>42</v>
      </c>
      <c r="H1826" s="17" t="s">
        <v>31</v>
      </c>
      <c r="I1826" s="16" t="str">
        <f>IF(AND(People!$J1826&gt;=16,People!$J1826&lt;=25),"16-25",IF(AND(People!$J1826&gt;=26,People!$J1826&lt;=35),"26-35",IF(AND(People!$J1826&gt;=36,People!$J1826&lt;=45),"36-45",IF(AND(People!$J1826&gt;=46,People!$J1826&lt;=55),"46-55",IF(AND(People!$J1826&gt;=56,People!$J1826&lt;=65),"56-65",IF(AND(People!$J1826&gt;=66,People!$J1826&lt;=75),"66-75","ALL"))))))</f>
        <v>36-45</v>
      </c>
      <c r="J1826" t="str">
        <f>Table5[[#This Row],[Kid Home]]</f>
        <v>Yes</v>
      </c>
      <c r="K1826" t="str">
        <f>Table5[[#This Row],[TennHome]]</f>
        <v>Yes</v>
      </c>
    </row>
    <row r="1827" spans="1:11" ht="16.5" x14ac:dyDescent="0.3">
      <c r="A1827" s="4">
        <f>Table2[[#This Row],[MntWines]]</f>
        <v>387</v>
      </c>
      <c r="B1827" s="4">
        <f>Table2[[#This Row],[MntFruits]]</f>
        <v>84</v>
      </c>
      <c r="C1827" s="4">
        <f>Table2[[#This Row],[MntMeatProducts]]</f>
        <v>141</v>
      </c>
      <c r="D1827" s="4">
        <f>Table2[[#This Row],[MntFishProducts]]</f>
        <v>73</v>
      </c>
      <c r="E1827" s="4">
        <f>Table2[[#This Row],[MntSweetProducts]]</f>
        <v>35</v>
      </c>
      <c r="F1827" s="4">
        <f>Table2[[#This Row],[MntGoldProds]]</f>
        <v>162</v>
      </c>
      <c r="G1827" s="8">
        <f>Table5[[#This Row],[Age]]</f>
        <v>45</v>
      </c>
      <c r="H1827" s="2" t="s">
        <v>33</v>
      </c>
      <c r="I1827" s="16" t="str">
        <f>IF(AND(People!$J1827&gt;=16,People!$J1827&lt;=25),"16-25",IF(AND(People!$J1827&gt;=26,People!$J1827&lt;=35),"26-35",IF(AND(People!$J1827&gt;=36,People!$J1827&lt;=45),"36-45",IF(AND(People!$J1827&gt;=46,People!$J1827&lt;=55),"46-55",IF(AND(People!$J1827&gt;=56,People!$J1827&lt;=65),"56-65",IF(AND(People!$J1827&gt;=66,People!$J1827&lt;=75),"66-75","ALL"))))))</f>
        <v>36-45</v>
      </c>
      <c r="J1827" t="str">
        <f>Table5[[#This Row],[Kid Home]]</f>
        <v>No</v>
      </c>
      <c r="K1827" t="str">
        <f>Table5[[#This Row],[TennHome]]</f>
        <v>Yes</v>
      </c>
    </row>
    <row r="1828" spans="1:11" ht="16.5" x14ac:dyDescent="0.3">
      <c r="A1828" s="6">
        <f>Table2[[#This Row],[MntWines]]</f>
        <v>367</v>
      </c>
      <c r="B1828" s="6">
        <f>Table2[[#This Row],[MntFruits]]</f>
        <v>17</v>
      </c>
      <c r="C1828" s="6">
        <f>Table2[[#This Row],[MntMeatProducts]]</f>
        <v>241</v>
      </c>
      <c r="D1828" s="6">
        <f>Table2[[#This Row],[MntFishProducts]]</f>
        <v>104</v>
      </c>
      <c r="E1828" s="6">
        <f>Table2[[#This Row],[MntSweetProducts]]</f>
        <v>188</v>
      </c>
      <c r="F1828" s="6">
        <f>Table2[[#This Row],[MntGoldProds]]</f>
        <v>232</v>
      </c>
      <c r="G1828" s="8">
        <f>Table5[[#This Row],[Age]]</f>
        <v>34</v>
      </c>
      <c r="H1828" s="17" t="s">
        <v>38</v>
      </c>
      <c r="I1828" s="16" t="str">
        <f>IF(AND(People!$J1828&gt;=16,People!$J1828&lt;=25),"16-25",IF(AND(People!$J1828&gt;=26,People!$J1828&lt;=35),"26-35",IF(AND(People!$J1828&gt;=36,People!$J1828&lt;=45),"36-45",IF(AND(People!$J1828&gt;=46,People!$J1828&lt;=55),"46-55",IF(AND(People!$J1828&gt;=56,People!$J1828&lt;=65),"56-65",IF(AND(People!$J1828&gt;=66,People!$J1828&lt;=75),"66-75","ALL"))))))</f>
        <v>26-35</v>
      </c>
      <c r="J1828" t="str">
        <f>Table5[[#This Row],[Kid Home]]</f>
        <v>No</v>
      </c>
      <c r="K1828" t="str">
        <f>Table5[[#This Row],[TennHome]]</f>
        <v>No</v>
      </c>
    </row>
    <row r="1829" spans="1:11" ht="16.5" x14ac:dyDescent="0.3">
      <c r="A1829" s="4">
        <f>Table2[[#This Row],[MntWines]]</f>
        <v>15</v>
      </c>
      <c r="B1829" s="4">
        <f>Table2[[#This Row],[MntFruits]]</f>
        <v>0</v>
      </c>
      <c r="C1829" s="4">
        <f>Table2[[#This Row],[MntMeatProducts]]</f>
        <v>11</v>
      </c>
      <c r="D1829" s="4">
        <f>Table2[[#This Row],[MntFishProducts]]</f>
        <v>0</v>
      </c>
      <c r="E1829" s="4">
        <f>Table2[[#This Row],[MntSweetProducts]]</f>
        <v>2</v>
      </c>
      <c r="F1829" s="4">
        <f>Table2[[#This Row],[MntGoldProds]]</f>
        <v>9</v>
      </c>
      <c r="G1829" s="8">
        <f>Table5[[#This Row],[Age]]</f>
        <v>44</v>
      </c>
      <c r="H1829" s="2" t="s">
        <v>31</v>
      </c>
      <c r="I1829" s="16" t="str">
        <f>IF(AND(People!$J1829&gt;=16,People!$J1829&lt;=25),"16-25",IF(AND(People!$J1829&gt;=26,People!$J1829&lt;=35),"26-35",IF(AND(People!$J1829&gt;=36,People!$J1829&lt;=45),"36-45",IF(AND(People!$J1829&gt;=46,People!$J1829&lt;=55),"46-55",IF(AND(People!$J1829&gt;=56,People!$J1829&lt;=65),"56-65",IF(AND(People!$J1829&gt;=66,People!$J1829&lt;=75),"66-75","ALL"))))))</f>
        <v>36-45</v>
      </c>
      <c r="J1829" t="str">
        <f>Table5[[#This Row],[Kid Home]]</f>
        <v>Yes</v>
      </c>
      <c r="K1829" t="str">
        <f>Table5[[#This Row],[TennHome]]</f>
        <v>No</v>
      </c>
    </row>
    <row r="1830" spans="1:11" ht="16.5" x14ac:dyDescent="0.3">
      <c r="A1830" s="6">
        <f>Table2[[#This Row],[MntWines]]</f>
        <v>267</v>
      </c>
      <c r="B1830" s="6">
        <f>Table2[[#This Row],[MntFruits]]</f>
        <v>6</v>
      </c>
      <c r="C1830" s="6">
        <f>Table2[[#This Row],[MntMeatProducts]]</f>
        <v>54</v>
      </c>
      <c r="D1830" s="6">
        <f>Table2[[#This Row],[MntFishProducts]]</f>
        <v>8</v>
      </c>
      <c r="E1830" s="6">
        <f>Table2[[#This Row],[MntSweetProducts]]</f>
        <v>3</v>
      </c>
      <c r="F1830" s="6">
        <f>Table2[[#This Row],[MntGoldProds]]</f>
        <v>50</v>
      </c>
      <c r="G1830" s="8">
        <f>Table5[[#This Row],[Age]]</f>
        <v>48</v>
      </c>
      <c r="H1830" s="17" t="s">
        <v>33</v>
      </c>
      <c r="I1830" s="16" t="str">
        <f>IF(AND(People!$J1830&gt;=16,People!$J1830&lt;=25),"16-25",IF(AND(People!$J1830&gt;=26,People!$J1830&lt;=35),"26-35",IF(AND(People!$J1830&gt;=36,People!$J1830&lt;=45),"36-45",IF(AND(People!$J1830&gt;=46,People!$J1830&lt;=55),"46-55",IF(AND(People!$J1830&gt;=56,People!$J1830&lt;=65),"56-65",IF(AND(People!$J1830&gt;=66,People!$J1830&lt;=75),"66-75","ALL"))))))</f>
        <v>46-55</v>
      </c>
      <c r="J1830" t="str">
        <f>Table5[[#This Row],[Kid Home]]</f>
        <v>No</v>
      </c>
      <c r="K1830" t="str">
        <f>Table5[[#This Row],[TennHome]]</f>
        <v>Yes</v>
      </c>
    </row>
    <row r="1831" spans="1:11" ht="16.5" x14ac:dyDescent="0.3">
      <c r="A1831" s="4">
        <f>Table2[[#This Row],[MntWines]]</f>
        <v>298</v>
      </c>
      <c r="B1831" s="4">
        <f>Table2[[#This Row],[MntFruits]]</f>
        <v>27</v>
      </c>
      <c r="C1831" s="4">
        <f>Table2[[#This Row],[MntMeatProducts]]</f>
        <v>697</v>
      </c>
      <c r="D1831" s="4">
        <f>Table2[[#This Row],[MntFishProducts]]</f>
        <v>216</v>
      </c>
      <c r="E1831" s="4">
        <f>Table2[[#This Row],[MntSweetProducts]]</f>
        <v>24</v>
      </c>
      <c r="F1831" s="4">
        <f>Table2[[#This Row],[MntGoldProds]]</f>
        <v>166</v>
      </c>
      <c r="G1831" s="8">
        <f>Table5[[#This Row],[Age]]</f>
        <v>27</v>
      </c>
      <c r="H1831" s="2" t="s">
        <v>31</v>
      </c>
      <c r="I1831" s="16" t="str">
        <f>IF(AND(People!$J1831&gt;=16,People!$J1831&lt;=25),"16-25",IF(AND(People!$J1831&gt;=26,People!$J1831&lt;=35),"26-35",IF(AND(People!$J1831&gt;=36,People!$J1831&lt;=45),"36-45",IF(AND(People!$J1831&gt;=46,People!$J1831&lt;=55),"46-55",IF(AND(People!$J1831&gt;=56,People!$J1831&lt;=65),"56-65",IF(AND(People!$J1831&gt;=66,People!$J1831&lt;=75),"66-75","ALL"))))))</f>
        <v>26-35</v>
      </c>
      <c r="J1831" t="str">
        <f>Table5[[#This Row],[Kid Home]]</f>
        <v>No</v>
      </c>
      <c r="K1831" t="str">
        <f>Table5[[#This Row],[TennHome]]</f>
        <v>No</v>
      </c>
    </row>
    <row r="1832" spans="1:11" ht="16.5" x14ac:dyDescent="0.3">
      <c r="A1832" s="6">
        <f>Table2[[#This Row],[MntWines]]</f>
        <v>674</v>
      </c>
      <c r="B1832" s="6">
        <f>Table2[[#This Row],[MntFruits]]</f>
        <v>92</v>
      </c>
      <c r="C1832" s="6">
        <f>Table2[[#This Row],[MntMeatProducts]]</f>
        <v>736</v>
      </c>
      <c r="D1832" s="6">
        <f>Table2[[#This Row],[MntFishProducts]]</f>
        <v>39</v>
      </c>
      <c r="E1832" s="6">
        <f>Table2[[#This Row],[MntSweetProducts]]</f>
        <v>0</v>
      </c>
      <c r="F1832" s="6">
        <f>Table2[[#This Row],[MntGoldProds]]</f>
        <v>92</v>
      </c>
      <c r="G1832" s="8">
        <f>Table5[[#This Row],[Age]]</f>
        <v>55</v>
      </c>
      <c r="H1832" s="17" t="s">
        <v>30</v>
      </c>
      <c r="I1832" s="16" t="str">
        <f>IF(AND(People!$J1832&gt;=16,People!$J1832&lt;=25),"16-25",IF(AND(People!$J1832&gt;=26,People!$J1832&lt;=35),"26-35",IF(AND(People!$J1832&gt;=36,People!$J1832&lt;=45),"36-45",IF(AND(People!$J1832&gt;=46,People!$J1832&lt;=55),"46-55",IF(AND(People!$J1832&gt;=56,People!$J1832&lt;=65),"56-65",IF(AND(People!$J1832&gt;=66,People!$J1832&lt;=75),"66-75","ALL"))))))</f>
        <v>46-55</v>
      </c>
      <c r="J1832" t="str">
        <f>Table5[[#This Row],[Kid Home]]</f>
        <v>No</v>
      </c>
      <c r="K1832" t="str">
        <f>Table5[[#This Row],[TennHome]]</f>
        <v>No</v>
      </c>
    </row>
    <row r="1833" spans="1:11" ht="16.5" x14ac:dyDescent="0.3">
      <c r="A1833" s="4">
        <f>Table2[[#This Row],[MntWines]]</f>
        <v>16</v>
      </c>
      <c r="B1833" s="4">
        <f>Table2[[#This Row],[MntFruits]]</f>
        <v>14</v>
      </c>
      <c r="C1833" s="4">
        <f>Table2[[#This Row],[MntMeatProducts]]</f>
        <v>36</v>
      </c>
      <c r="D1833" s="4">
        <f>Table2[[#This Row],[MntFishProducts]]</f>
        <v>37</v>
      </c>
      <c r="E1833" s="4">
        <f>Table2[[#This Row],[MntSweetProducts]]</f>
        <v>22</v>
      </c>
      <c r="F1833" s="4">
        <f>Table2[[#This Row],[MntGoldProds]]</f>
        <v>48</v>
      </c>
      <c r="G1833" s="8">
        <f>Table5[[#This Row],[Age]]</f>
        <v>38</v>
      </c>
      <c r="H1833" s="2" t="s">
        <v>31</v>
      </c>
      <c r="I1833" s="16" t="str">
        <f>IF(AND(People!$J1833&gt;=16,People!$J1833&lt;=25),"16-25",IF(AND(People!$J1833&gt;=26,People!$J1833&lt;=35),"26-35",IF(AND(People!$J1833&gt;=36,People!$J1833&lt;=45),"36-45",IF(AND(People!$J1833&gt;=46,People!$J1833&lt;=55),"46-55",IF(AND(People!$J1833&gt;=56,People!$J1833&lt;=65),"56-65",IF(AND(People!$J1833&gt;=66,People!$J1833&lt;=75),"66-75","ALL"))))))</f>
        <v>36-45</v>
      </c>
      <c r="J1833" t="str">
        <f>Table5[[#This Row],[Kid Home]]</f>
        <v>Yes</v>
      </c>
      <c r="K1833" t="str">
        <f>Table5[[#This Row],[TennHome]]</f>
        <v>No</v>
      </c>
    </row>
    <row r="1834" spans="1:11" ht="16.5" x14ac:dyDescent="0.3">
      <c r="A1834" s="6">
        <f>Table2[[#This Row],[MntWines]]</f>
        <v>37</v>
      </c>
      <c r="B1834" s="6">
        <f>Table2[[#This Row],[MntFruits]]</f>
        <v>4</v>
      </c>
      <c r="C1834" s="6">
        <f>Table2[[#This Row],[MntMeatProducts]]</f>
        <v>24</v>
      </c>
      <c r="D1834" s="6">
        <f>Table2[[#This Row],[MntFishProducts]]</f>
        <v>16</v>
      </c>
      <c r="E1834" s="6">
        <f>Table2[[#This Row],[MntSweetProducts]]</f>
        <v>9</v>
      </c>
      <c r="F1834" s="6">
        <f>Table2[[#This Row],[MntGoldProds]]</f>
        <v>9</v>
      </c>
      <c r="G1834" s="8">
        <f>Table5[[#This Row],[Age]]</f>
        <v>26</v>
      </c>
      <c r="H1834" s="17" t="s">
        <v>33</v>
      </c>
      <c r="I1834" s="16" t="str">
        <f>IF(AND(People!$J1834&gt;=16,People!$J1834&lt;=25),"16-25",IF(AND(People!$J1834&gt;=26,People!$J1834&lt;=35),"26-35",IF(AND(People!$J1834&gt;=36,People!$J1834&lt;=45),"36-45",IF(AND(People!$J1834&gt;=46,People!$J1834&lt;=55),"46-55",IF(AND(People!$J1834&gt;=56,People!$J1834&lt;=65),"56-65",IF(AND(People!$J1834&gt;=66,People!$J1834&lt;=75),"66-75","ALL"))))))</f>
        <v>26-35</v>
      </c>
      <c r="J1834" t="str">
        <f>Table5[[#This Row],[Kid Home]]</f>
        <v>Yes</v>
      </c>
      <c r="K1834" t="str">
        <f>Table5[[#This Row],[TennHome]]</f>
        <v>No</v>
      </c>
    </row>
    <row r="1835" spans="1:11" ht="16.5" x14ac:dyDescent="0.3">
      <c r="A1835" s="4">
        <f>Table2[[#This Row],[MntWines]]</f>
        <v>159</v>
      </c>
      <c r="B1835" s="4">
        <f>Table2[[#This Row],[MntFruits]]</f>
        <v>0</v>
      </c>
      <c r="C1835" s="4">
        <f>Table2[[#This Row],[MntMeatProducts]]</f>
        <v>22</v>
      </c>
      <c r="D1835" s="4">
        <f>Table2[[#This Row],[MntFishProducts]]</f>
        <v>2</v>
      </c>
      <c r="E1835" s="4">
        <f>Table2[[#This Row],[MntSweetProducts]]</f>
        <v>1</v>
      </c>
      <c r="F1835" s="4">
        <f>Table2[[#This Row],[MntGoldProds]]</f>
        <v>31</v>
      </c>
      <c r="G1835" s="8">
        <f>Table5[[#This Row],[Age]]</f>
        <v>54</v>
      </c>
      <c r="H1835" s="2" t="s">
        <v>31</v>
      </c>
      <c r="I1835" s="16" t="str">
        <f>IF(AND(People!$J1835&gt;=16,People!$J1835&lt;=25),"16-25",IF(AND(People!$J1835&gt;=26,People!$J1835&lt;=35),"26-35",IF(AND(People!$J1835&gt;=36,People!$J1835&lt;=45),"36-45",IF(AND(People!$J1835&gt;=46,People!$J1835&lt;=55),"46-55",IF(AND(People!$J1835&gt;=56,People!$J1835&lt;=65),"56-65",IF(AND(People!$J1835&gt;=66,People!$J1835&lt;=75),"66-75","ALL"))))))</f>
        <v>46-55</v>
      </c>
      <c r="J1835" t="str">
        <f>Table5[[#This Row],[Kid Home]]</f>
        <v>No</v>
      </c>
      <c r="K1835" t="str">
        <f>Table5[[#This Row],[TennHome]]</f>
        <v>Yes</v>
      </c>
    </row>
    <row r="1836" spans="1:11" ht="16.5" x14ac:dyDescent="0.3">
      <c r="A1836" s="6">
        <f>Table2[[#This Row],[MntWines]]</f>
        <v>686</v>
      </c>
      <c r="B1836" s="6">
        <f>Table2[[#This Row],[MntFruits]]</f>
        <v>17</v>
      </c>
      <c r="C1836" s="6">
        <f>Table2[[#This Row],[MntMeatProducts]]</f>
        <v>142</v>
      </c>
      <c r="D1836" s="6">
        <f>Table2[[#This Row],[MntFishProducts]]</f>
        <v>23</v>
      </c>
      <c r="E1836" s="6">
        <f>Table2[[#This Row],[MntSweetProducts]]</f>
        <v>26</v>
      </c>
      <c r="F1836" s="6">
        <f>Table2[[#This Row],[MntGoldProds]]</f>
        <v>35</v>
      </c>
      <c r="G1836" s="8">
        <f>Table5[[#This Row],[Age]]</f>
        <v>51</v>
      </c>
      <c r="H1836" s="17" t="s">
        <v>33</v>
      </c>
      <c r="I1836" s="16" t="str">
        <f>IF(AND(People!$J1836&gt;=16,People!$J1836&lt;=25),"16-25",IF(AND(People!$J1836&gt;=26,People!$J1836&lt;=35),"26-35",IF(AND(People!$J1836&gt;=36,People!$J1836&lt;=45),"36-45",IF(AND(People!$J1836&gt;=46,People!$J1836&lt;=55),"46-55",IF(AND(People!$J1836&gt;=56,People!$J1836&lt;=65),"56-65",IF(AND(People!$J1836&gt;=66,People!$J1836&lt;=75),"66-75","ALL"))))))</f>
        <v>46-55</v>
      </c>
      <c r="J1836" t="str">
        <f>Table5[[#This Row],[Kid Home]]</f>
        <v>No</v>
      </c>
      <c r="K1836" t="str">
        <f>Table5[[#This Row],[TennHome]]</f>
        <v>Yes</v>
      </c>
    </row>
    <row r="1837" spans="1:11" ht="16.5" x14ac:dyDescent="0.3">
      <c r="A1837" s="4">
        <f>Table2[[#This Row],[MntWines]]</f>
        <v>97</v>
      </c>
      <c r="B1837" s="4">
        <f>Table2[[#This Row],[MntFruits]]</f>
        <v>3</v>
      </c>
      <c r="C1837" s="4">
        <f>Table2[[#This Row],[MntMeatProducts]]</f>
        <v>66</v>
      </c>
      <c r="D1837" s="4">
        <f>Table2[[#This Row],[MntFishProducts]]</f>
        <v>12</v>
      </c>
      <c r="E1837" s="4">
        <f>Table2[[#This Row],[MntSweetProducts]]</f>
        <v>7</v>
      </c>
      <c r="F1837" s="4">
        <f>Table2[[#This Row],[MntGoldProds]]</f>
        <v>34</v>
      </c>
      <c r="G1837" s="8">
        <f>Table5[[#This Row],[Age]]</f>
        <v>40</v>
      </c>
      <c r="H1837" s="2" t="s">
        <v>31</v>
      </c>
      <c r="I1837" s="16" t="str">
        <f>IF(AND(People!$J1837&gt;=16,People!$J1837&lt;=25),"16-25",IF(AND(People!$J1837&gt;=26,People!$J1837&lt;=35),"26-35",IF(AND(People!$J1837&gt;=36,People!$J1837&lt;=45),"36-45",IF(AND(People!$J1837&gt;=46,People!$J1837&lt;=55),"46-55",IF(AND(People!$J1837&gt;=56,People!$J1837&lt;=65),"56-65",IF(AND(People!$J1837&gt;=66,People!$J1837&lt;=75),"66-75","ALL"))))))</f>
        <v>36-45</v>
      </c>
      <c r="J1837" t="str">
        <f>Table5[[#This Row],[Kid Home]]</f>
        <v>Yes</v>
      </c>
      <c r="K1837" t="str">
        <f>Table5[[#This Row],[TennHome]]</f>
        <v>No</v>
      </c>
    </row>
    <row r="1838" spans="1:11" ht="16.5" x14ac:dyDescent="0.3">
      <c r="A1838" s="6">
        <f>Table2[[#This Row],[MntWines]]</f>
        <v>63</v>
      </c>
      <c r="B1838" s="6">
        <f>Table2[[#This Row],[MntFruits]]</f>
        <v>6</v>
      </c>
      <c r="C1838" s="6">
        <f>Table2[[#This Row],[MntMeatProducts]]</f>
        <v>57</v>
      </c>
      <c r="D1838" s="6">
        <f>Table2[[#This Row],[MntFishProducts]]</f>
        <v>13</v>
      </c>
      <c r="E1838" s="6">
        <f>Table2[[#This Row],[MntSweetProducts]]</f>
        <v>13</v>
      </c>
      <c r="F1838" s="6">
        <f>Table2[[#This Row],[MntGoldProds]]</f>
        <v>22</v>
      </c>
      <c r="G1838" s="8">
        <f>Table5[[#This Row],[Age]]</f>
        <v>36</v>
      </c>
      <c r="H1838" s="17" t="s">
        <v>33</v>
      </c>
      <c r="I1838" s="16" t="str">
        <f>IF(AND(People!$J1838&gt;=16,People!$J1838&lt;=25),"16-25",IF(AND(People!$J1838&gt;=26,People!$J1838&lt;=35),"26-35",IF(AND(People!$J1838&gt;=36,People!$J1838&lt;=45),"36-45",IF(AND(People!$J1838&gt;=46,People!$J1838&lt;=55),"46-55",IF(AND(People!$J1838&gt;=56,People!$J1838&lt;=65),"56-65",IF(AND(People!$J1838&gt;=66,People!$J1838&lt;=75),"66-75","ALL"))))))</f>
        <v>36-45</v>
      </c>
      <c r="J1838" t="str">
        <f>Table5[[#This Row],[Kid Home]]</f>
        <v>Yes</v>
      </c>
      <c r="K1838" t="str">
        <f>Table5[[#This Row],[TennHome]]</f>
        <v>Yes</v>
      </c>
    </row>
    <row r="1839" spans="1:11" ht="16.5" x14ac:dyDescent="0.3">
      <c r="A1839" s="4">
        <f>Table2[[#This Row],[MntWines]]</f>
        <v>56</v>
      </c>
      <c r="B1839" s="4">
        <f>Table2[[#This Row],[MntFruits]]</f>
        <v>5</v>
      </c>
      <c r="C1839" s="4">
        <f>Table2[[#This Row],[MntMeatProducts]]</f>
        <v>24</v>
      </c>
      <c r="D1839" s="4">
        <f>Table2[[#This Row],[MntFishProducts]]</f>
        <v>4</v>
      </c>
      <c r="E1839" s="4">
        <f>Table2[[#This Row],[MntSweetProducts]]</f>
        <v>0</v>
      </c>
      <c r="F1839" s="4">
        <f>Table2[[#This Row],[MntGoldProds]]</f>
        <v>3</v>
      </c>
      <c r="G1839" s="8">
        <f>Table5[[#This Row],[Age]]</f>
        <v>34</v>
      </c>
      <c r="H1839" s="2" t="s">
        <v>33</v>
      </c>
      <c r="I1839" s="16" t="str">
        <f>IF(AND(People!$J1839&gt;=16,People!$J1839&lt;=25),"16-25",IF(AND(People!$J1839&gt;=26,People!$J1839&lt;=35),"26-35",IF(AND(People!$J1839&gt;=36,People!$J1839&lt;=45),"36-45",IF(AND(People!$J1839&gt;=46,People!$J1839&lt;=55),"46-55",IF(AND(People!$J1839&gt;=56,People!$J1839&lt;=65),"56-65",IF(AND(People!$J1839&gt;=66,People!$J1839&lt;=75),"66-75","ALL"))))))</f>
        <v>26-35</v>
      </c>
      <c r="J1839" t="str">
        <f>Table5[[#This Row],[Kid Home]]</f>
        <v>Yes</v>
      </c>
      <c r="K1839" t="str">
        <f>Table5[[#This Row],[TennHome]]</f>
        <v>Yes</v>
      </c>
    </row>
    <row r="1840" spans="1:11" ht="16.5" x14ac:dyDescent="0.3">
      <c r="A1840" s="6">
        <f>Table2[[#This Row],[MntWines]]</f>
        <v>209</v>
      </c>
      <c r="B1840" s="6">
        <f>Table2[[#This Row],[MntFruits]]</f>
        <v>19</v>
      </c>
      <c r="C1840" s="6">
        <f>Table2[[#This Row],[MntMeatProducts]]</f>
        <v>456</v>
      </c>
      <c r="D1840" s="6">
        <f>Table2[[#This Row],[MntFishProducts]]</f>
        <v>160</v>
      </c>
      <c r="E1840" s="6">
        <f>Table2[[#This Row],[MntSweetProducts]]</f>
        <v>142</v>
      </c>
      <c r="F1840" s="6">
        <f>Table2[[#This Row],[MntGoldProds]]</f>
        <v>66</v>
      </c>
      <c r="G1840" s="8">
        <f>Table5[[#This Row],[Age]]</f>
        <v>43</v>
      </c>
      <c r="H1840" s="17" t="s">
        <v>33</v>
      </c>
      <c r="I1840" s="16" t="str">
        <f>IF(AND(People!$J1840&gt;=16,People!$J1840&lt;=25),"16-25",IF(AND(People!$J1840&gt;=26,People!$J1840&lt;=35),"26-35",IF(AND(People!$J1840&gt;=36,People!$J1840&lt;=45),"36-45",IF(AND(People!$J1840&gt;=46,People!$J1840&lt;=55),"46-55",IF(AND(People!$J1840&gt;=56,People!$J1840&lt;=65),"56-65",IF(AND(People!$J1840&gt;=66,People!$J1840&lt;=75),"66-75","ALL"))))))</f>
        <v>36-45</v>
      </c>
      <c r="J1840" t="str">
        <f>Table5[[#This Row],[Kid Home]]</f>
        <v>No</v>
      </c>
      <c r="K1840" t="str">
        <f>Table5[[#This Row],[TennHome]]</f>
        <v>No</v>
      </c>
    </row>
    <row r="1841" spans="1:11" ht="16.5" x14ac:dyDescent="0.3">
      <c r="A1841" s="4">
        <f>Table2[[#This Row],[MntWines]]</f>
        <v>198</v>
      </c>
      <c r="B1841" s="4">
        <f>Table2[[#This Row],[MntFruits]]</f>
        <v>2</v>
      </c>
      <c r="C1841" s="4">
        <f>Table2[[#This Row],[MntMeatProducts]]</f>
        <v>43</v>
      </c>
      <c r="D1841" s="4">
        <f>Table2[[#This Row],[MntFishProducts]]</f>
        <v>0</v>
      </c>
      <c r="E1841" s="4">
        <f>Table2[[#This Row],[MntSweetProducts]]</f>
        <v>12</v>
      </c>
      <c r="F1841" s="4">
        <f>Table2[[#This Row],[MntGoldProds]]</f>
        <v>20</v>
      </c>
      <c r="G1841" s="8">
        <f>Table5[[#This Row],[Age]]</f>
        <v>56</v>
      </c>
      <c r="H1841" s="2" t="s">
        <v>35</v>
      </c>
      <c r="I1841" s="16" t="str">
        <f>IF(AND(People!$J1841&gt;=16,People!$J1841&lt;=25),"16-25",IF(AND(People!$J1841&gt;=26,People!$J1841&lt;=35),"26-35",IF(AND(People!$J1841&gt;=36,People!$J1841&lt;=45),"36-45",IF(AND(People!$J1841&gt;=46,People!$J1841&lt;=55),"46-55",IF(AND(People!$J1841&gt;=56,People!$J1841&lt;=65),"56-65",IF(AND(People!$J1841&gt;=66,People!$J1841&lt;=75),"66-75","ALL"))))))</f>
        <v>56-65</v>
      </c>
      <c r="J1841" t="str">
        <f>Table5[[#This Row],[Kid Home]]</f>
        <v>No</v>
      </c>
      <c r="K1841" t="str">
        <f>Table5[[#This Row],[TennHome]]</f>
        <v>Yes</v>
      </c>
    </row>
    <row r="1842" spans="1:11" ht="16.5" x14ac:dyDescent="0.3">
      <c r="A1842" s="6">
        <f>Table2[[#This Row],[MntWines]]</f>
        <v>313</v>
      </c>
      <c r="B1842" s="6">
        <f>Table2[[#This Row],[MntFruits]]</f>
        <v>15</v>
      </c>
      <c r="C1842" s="6">
        <f>Table2[[#This Row],[MntMeatProducts]]</f>
        <v>47</v>
      </c>
      <c r="D1842" s="6">
        <f>Table2[[#This Row],[MntFishProducts]]</f>
        <v>20</v>
      </c>
      <c r="E1842" s="6">
        <f>Table2[[#This Row],[MntSweetProducts]]</f>
        <v>0</v>
      </c>
      <c r="F1842" s="6">
        <f>Table2[[#This Row],[MntGoldProds]]</f>
        <v>192</v>
      </c>
      <c r="G1842" s="8">
        <f>Table5[[#This Row],[Age]]</f>
        <v>57</v>
      </c>
      <c r="H1842" s="17" t="s">
        <v>31</v>
      </c>
      <c r="I1842" s="16" t="str">
        <f>IF(AND(People!$J1842&gt;=16,People!$J1842&lt;=25),"16-25",IF(AND(People!$J1842&gt;=26,People!$J1842&lt;=35),"26-35",IF(AND(People!$J1842&gt;=36,People!$J1842&lt;=45),"36-45",IF(AND(People!$J1842&gt;=46,People!$J1842&lt;=55),"46-55",IF(AND(People!$J1842&gt;=56,People!$J1842&lt;=65),"56-65",IF(AND(People!$J1842&gt;=66,People!$J1842&lt;=75),"66-75","ALL"))))))</f>
        <v>56-65</v>
      </c>
      <c r="J1842" t="str">
        <f>Table5[[#This Row],[Kid Home]]</f>
        <v>No</v>
      </c>
      <c r="K1842" t="str">
        <f>Table5[[#This Row],[TennHome]]</f>
        <v>Yes</v>
      </c>
    </row>
    <row r="1843" spans="1:11" ht="16.5" x14ac:dyDescent="0.3">
      <c r="A1843" s="4">
        <f>Table2[[#This Row],[MntWines]]</f>
        <v>941</v>
      </c>
      <c r="B1843" s="4">
        <f>Table2[[#This Row],[MntFruits]]</f>
        <v>14</v>
      </c>
      <c r="C1843" s="4">
        <f>Table2[[#This Row],[MntMeatProducts]]</f>
        <v>397</v>
      </c>
      <c r="D1843" s="4">
        <f>Table2[[#This Row],[MntFishProducts]]</f>
        <v>76</v>
      </c>
      <c r="E1843" s="4">
        <f>Table2[[#This Row],[MntSweetProducts]]</f>
        <v>58</v>
      </c>
      <c r="F1843" s="4">
        <f>Table2[[#This Row],[MntGoldProds]]</f>
        <v>176</v>
      </c>
      <c r="G1843" s="8">
        <f>Table5[[#This Row],[Age]]</f>
        <v>58</v>
      </c>
      <c r="H1843" s="2" t="s">
        <v>38</v>
      </c>
      <c r="I1843" s="16" t="str">
        <f>IF(AND(People!$J1843&gt;=16,People!$J1843&lt;=25),"16-25",IF(AND(People!$J1843&gt;=26,People!$J1843&lt;=35),"26-35",IF(AND(People!$J1843&gt;=36,People!$J1843&lt;=45),"36-45",IF(AND(People!$J1843&gt;=46,People!$J1843&lt;=55),"46-55",IF(AND(People!$J1843&gt;=56,People!$J1843&lt;=65),"56-65",IF(AND(People!$J1843&gt;=66,People!$J1843&lt;=75),"66-75","ALL"))))))</f>
        <v>56-65</v>
      </c>
      <c r="J1843" t="str">
        <f>Table5[[#This Row],[Kid Home]]</f>
        <v>No</v>
      </c>
      <c r="K1843" t="str">
        <f>Table5[[#This Row],[TennHome]]</f>
        <v>Yes</v>
      </c>
    </row>
    <row r="1844" spans="1:11" ht="16.5" x14ac:dyDescent="0.3">
      <c r="A1844" s="6">
        <f>Table2[[#This Row],[MntWines]]</f>
        <v>86</v>
      </c>
      <c r="B1844" s="6">
        <f>Table2[[#This Row],[MntFruits]]</f>
        <v>4</v>
      </c>
      <c r="C1844" s="6">
        <f>Table2[[#This Row],[MntMeatProducts]]</f>
        <v>56</v>
      </c>
      <c r="D1844" s="6">
        <f>Table2[[#This Row],[MntFishProducts]]</f>
        <v>2</v>
      </c>
      <c r="E1844" s="6">
        <f>Table2[[#This Row],[MntSweetProducts]]</f>
        <v>4</v>
      </c>
      <c r="F1844" s="6">
        <f>Table2[[#This Row],[MntGoldProds]]</f>
        <v>7</v>
      </c>
      <c r="G1844" s="8">
        <f>Table5[[#This Row],[Age]]</f>
        <v>31</v>
      </c>
      <c r="H1844" s="17" t="s">
        <v>35</v>
      </c>
      <c r="I1844" s="16" t="str">
        <f>IF(AND(People!$J1844&gt;=16,People!$J1844&lt;=25),"16-25",IF(AND(People!$J1844&gt;=26,People!$J1844&lt;=35),"26-35",IF(AND(People!$J1844&gt;=36,People!$J1844&lt;=45),"36-45",IF(AND(People!$J1844&gt;=46,People!$J1844&lt;=55),"46-55",IF(AND(People!$J1844&gt;=56,People!$J1844&lt;=65),"56-65",IF(AND(People!$J1844&gt;=66,People!$J1844&lt;=75),"66-75","ALL"))))))</f>
        <v>26-35</v>
      </c>
      <c r="J1844" t="str">
        <f>Table5[[#This Row],[Kid Home]]</f>
        <v>Yes</v>
      </c>
      <c r="K1844" t="str">
        <f>Table5[[#This Row],[TennHome]]</f>
        <v>No</v>
      </c>
    </row>
    <row r="1845" spans="1:11" ht="16.5" x14ac:dyDescent="0.3">
      <c r="A1845" s="4">
        <f>Table2[[#This Row],[MntWines]]</f>
        <v>167</v>
      </c>
      <c r="B1845" s="4">
        <f>Table2[[#This Row],[MntFruits]]</f>
        <v>48</v>
      </c>
      <c r="C1845" s="4">
        <f>Table2[[#This Row],[MntMeatProducts]]</f>
        <v>602</v>
      </c>
      <c r="D1845" s="4">
        <f>Table2[[#This Row],[MntFishProducts]]</f>
        <v>63</v>
      </c>
      <c r="E1845" s="4">
        <f>Table2[[#This Row],[MntSweetProducts]]</f>
        <v>72</v>
      </c>
      <c r="F1845" s="4">
        <f>Table2[[#This Row],[MntGoldProds]]</f>
        <v>72</v>
      </c>
      <c r="G1845" s="8">
        <f>Table5[[#This Row],[Age]]</f>
        <v>60</v>
      </c>
      <c r="H1845" s="2" t="s">
        <v>31</v>
      </c>
      <c r="I1845" s="16" t="str">
        <f>IF(AND(People!$J1845&gt;=16,People!$J1845&lt;=25),"16-25",IF(AND(People!$J1845&gt;=26,People!$J1845&lt;=35),"26-35",IF(AND(People!$J1845&gt;=36,People!$J1845&lt;=45),"36-45",IF(AND(People!$J1845&gt;=46,People!$J1845&lt;=55),"46-55",IF(AND(People!$J1845&gt;=56,People!$J1845&lt;=65),"56-65",IF(AND(People!$J1845&gt;=66,People!$J1845&lt;=75),"66-75","ALL"))))))</f>
        <v>56-65</v>
      </c>
      <c r="J1845" t="str">
        <f>Table5[[#This Row],[Kid Home]]</f>
        <v>No</v>
      </c>
      <c r="K1845" t="str">
        <f>Table5[[#This Row],[TennHome]]</f>
        <v>No</v>
      </c>
    </row>
    <row r="1846" spans="1:11" ht="16.5" x14ac:dyDescent="0.3">
      <c r="A1846" s="6">
        <f>Table2[[#This Row],[MntWines]]</f>
        <v>8</v>
      </c>
      <c r="B1846" s="6">
        <f>Table2[[#This Row],[MntFruits]]</f>
        <v>3</v>
      </c>
      <c r="C1846" s="6">
        <f>Table2[[#This Row],[MntMeatProducts]]</f>
        <v>19</v>
      </c>
      <c r="D1846" s="6">
        <f>Table2[[#This Row],[MntFishProducts]]</f>
        <v>0</v>
      </c>
      <c r="E1846" s="6">
        <f>Table2[[#This Row],[MntSweetProducts]]</f>
        <v>2</v>
      </c>
      <c r="F1846" s="6">
        <f>Table2[[#This Row],[MntGoldProds]]</f>
        <v>3</v>
      </c>
      <c r="G1846" s="8">
        <f>Table5[[#This Row],[Age]]</f>
        <v>46</v>
      </c>
      <c r="H1846" s="17" t="s">
        <v>31</v>
      </c>
      <c r="I1846" s="16" t="str">
        <f>IF(AND(People!$J1846&gt;=16,People!$J1846&lt;=25),"16-25",IF(AND(People!$J1846&gt;=26,People!$J1846&lt;=35),"26-35",IF(AND(People!$J1846&gt;=36,People!$J1846&lt;=45),"36-45",IF(AND(People!$J1846&gt;=46,People!$J1846&lt;=55),"46-55",IF(AND(People!$J1846&gt;=56,People!$J1846&lt;=65),"56-65",IF(AND(People!$J1846&gt;=66,People!$J1846&lt;=75),"66-75","ALL"))))))</f>
        <v>46-55</v>
      </c>
      <c r="J1846" t="str">
        <f>Table5[[#This Row],[Kid Home]]</f>
        <v>Yes</v>
      </c>
      <c r="K1846" t="str">
        <f>Table5[[#This Row],[TennHome]]</f>
        <v>No</v>
      </c>
    </row>
    <row r="1847" spans="1:11" ht="16.5" x14ac:dyDescent="0.3">
      <c r="A1847" s="4">
        <f>Table2[[#This Row],[MntWines]]</f>
        <v>389</v>
      </c>
      <c r="B1847" s="4">
        <f>Table2[[#This Row],[MntFruits]]</f>
        <v>66</v>
      </c>
      <c r="C1847" s="4">
        <f>Table2[[#This Row],[MntMeatProducts]]</f>
        <v>408</v>
      </c>
      <c r="D1847" s="4">
        <f>Table2[[#This Row],[MntFishProducts]]</f>
        <v>37</v>
      </c>
      <c r="E1847" s="4">
        <f>Table2[[#This Row],[MntSweetProducts]]</f>
        <v>57</v>
      </c>
      <c r="F1847" s="4">
        <f>Table2[[#This Row],[MntGoldProds]]</f>
        <v>85</v>
      </c>
      <c r="G1847" s="8">
        <f>Table5[[#This Row],[Age]]</f>
        <v>56</v>
      </c>
      <c r="H1847" s="2" t="s">
        <v>33</v>
      </c>
      <c r="I1847" s="16" t="str">
        <f>IF(AND(People!$J1847&gt;=16,People!$J1847&lt;=25),"16-25",IF(AND(People!$J1847&gt;=26,People!$J1847&lt;=35),"26-35",IF(AND(People!$J1847&gt;=36,People!$J1847&lt;=45),"36-45",IF(AND(People!$J1847&gt;=46,People!$J1847&lt;=55),"46-55",IF(AND(People!$J1847&gt;=56,People!$J1847&lt;=65),"56-65",IF(AND(People!$J1847&gt;=66,People!$J1847&lt;=75),"66-75","ALL"))))))</f>
        <v>56-65</v>
      </c>
      <c r="J1847" t="str">
        <f>Table5[[#This Row],[Kid Home]]</f>
        <v>No</v>
      </c>
      <c r="K1847" t="str">
        <f>Table5[[#This Row],[TennHome]]</f>
        <v>No</v>
      </c>
    </row>
    <row r="1848" spans="1:11" ht="16.5" x14ac:dyDescent="0.3">
      <c r="A1848" s="6">
        <f>Table2[[#This Row],[MntWines]]</f>
        <v>239</v>
      </c>
      <c r="B1848" s="6">
        <f>Table2[[#This Row],[MntFruits]]</f>
        <v>7</v>
      </c>
      <c r="C1848" s="6">
        <f>Table2[[#This Row],[MntMeatProducts]]</f>
        <v>119</v>
      </c>
      <c r="D1848" s="6">
        <f>Table2[[#This Row],[MntFishProducts]]</f>
        <v>4</v>
      </c>
      <c r="E1848" s="6">
        <f>Table2[[#This Row],[MntSweetProducts]]</f>
        <v>15</v>
      </c>
      <c r="F1848" s="6">
        <f>Table2[[#This Row],[MntGoldProds]]</f>
        <v>11</v>
      </c>
      <c r="G1848" s="8">
        <f>Table5[[#This Row],[Age]]</f>
        <v>48</v>
      </c>
      <c r="H1848" s="17" t="s">
        <v>33</v>
      </c>
      <c r="I1848" s="16" t="str">
        <f>IF(AND(People!$J1848&gt;=16,People!$J1848&lt;=25),"16-25",IF(AND(People!$J1848&gt;=26,People!$J1848&lt;=35),"26-35",IF(AND(People!$J1848&gt;=36,People!$J1848&lt;=45),"36-45",IF(AND(People!$J1848&gt;=46,People!$J1848&lt;=55),"46-55",IF(AND(People!$J1848&gt;=56,People!$J1848&lt;=65),"56-65",IF(AND(People!$J1848&gt;=66,People!$J1848&lt;=75),"66-75","ALL"))))))</f>
        <v>46-55</v>
      </c>
      <c r="J1848" t="str">
        <f>Table5[[#This Row],[Kid Home]]</f>
        <v>Yes</v>
      </c>
      <c r="K1848" t="str">
        <f>Table5[[#This Row],[TennHome]]</f>
        <v>Yes</v>
      </c>
    </row>
    <row r="1849" spans="1:11" ht="16.5" x14ac:dyDescent="0.3">
      <c r="A1849" s="4">
        <f>Table2[[#This Row],[MntWines]]</f>
        <v>179</v>
      </c>
      <c r="B1849" s="4">
        <f>Table2[[#This Row],[MntFruits]]</f>
        <v>21</v>
      </c>
      <c r="C1849" s="4">
        <f>Table2[[#This Row],[MntMeatProducts]]</f>
        <v>273</v>
      </c>
      <c r="D1849" s="4">
        <f>Table2[[#This Row],[MntFishProducts]]</f>
        <v>0</v>
      </c>
      <c r="E1849" s="4">
        <f>Table2[[#This Row],[MntSweetProducts]]</f>
        <v>21</v>
      </c>
      <c r="F1849" s="4">
        <f>Table2[[#This Row],[MntGoldProds]]</f>
        <v>63</v>
      </c>
      <c r="G1849" s="8">
        <f>Table5[[#This Row],[Age]]</f>
        <v>37</v>
      </c>
      <c r="H1849" s="2" t="s">
        <v>33</v>
      </c>
      <c r="I1849" s="16" t="str">
        <f>IF(AND(People!$J1849&gt;=16,People!$J1849&lt;=25),"16-25",IF(AND(People!$J1849&gt;=26,People!$J1849&lt;=35),"26-35",IF(AND(People!$J1849&gt;=36,People!$J1849&lt;=45),"36-45",IF(AND(People!$J1849&gt;=46,People!$J1849&lt;=55),"46-55",IF(AND(People!$J1849&gt;=56,People!$J1849&lt;=65),"56-65",IF(AND(People!$J1849&gt;=66,People!$J1849&lt;=75),"66-75","ALL"))))))</f>
        <v>36-45</v>
      </c>
      <c r="J1849" t="str">
        <f>Table5[[#This Row],[Kid Home]]</f>
        <v>No</v>
      </c>
      <c r="K1849" t="str">
        <f>Table5[[#This Row],[TennHome]]</f>
        <v>No</v>
      </c>
    </row>
    <row r="1850" spans="1:11" ht="16.5" x14ac:dyDescent="0.3">
      <c r="A1850" s="6">
        <f>Table2[[#This Row],[MntWines]]</f>
        <v>5</v>
      </c>
      <c r="B1850" s="6">
        <f>Table2[[#This Row],[MntFruits]]</f>
        <v>0</v>
      </c>
      <c r="C1850" s="6">
        <f>Table2[[#This Row],[MntMeatProducts]]</f>
        <v>1</v>
      </c>
      <c r="D1850" s="6">
        <f>Table2[[#This Row],[MntFishProducts]]</f>
        <v>1</v>
      </c>
      <c r="E1850" s="6">
        <f>Table2[[#This Row],[MntSweetProducts]]</f>
        <v>1</v>
      </c>
      <c r="F1850" s="6">
        <f>Table2[[#This Row],[MntGoldProds]]</f>
        <v>1</v>
      </c>
      <c r="G1850" s="8">
        <f>Table5[[#This Row],[Age]]</f>
        <v>51</v>
      </c>
      <c r="H1850" s="17" t="s">
        <v>33</v>
      </c>
      <c r="I1850" s="16" t="str">
        <f>IF(AND(People!$J1850&gt;=16,People!$J1850&lt;=25),"16-25",IF(AND(People!$J1850&gt;=26,People!$J1850&lt;=35),"26-35",IF(AND(People!$J1850&gt;=36,People!$J1850&lt;=45),"36-45",IF(AND(People!$J1850&gt;=46,People!$J1850&lt;=55),"46-55",IF(AND(People!$J1850&gt;=56,People!$J1850&lt;=65),"56-65",IF(AND(People!$J1850&gt;=66,People!$J1850&lt;=75),"66-75","ALL"))))))</f>
        <v>46-55</v>
      </c>
      <c r="J1850" t="str">
        <f>Table5[[#This Row],[Kid Home]]</f>
        <v>Yes</v>
      </c>
      <c r="K1850" t="str">
        <f>Table5[[#This Row],[TennHome]]</f>
        <v>Yes</v>
      </c>
    </row>
    <row r="1851" spans="1:11" ht="16.5" x14ac:dyDescent="0.3">
      <c r="A1851" s="4">
        <f>Table2[[#This Row],[MntWines]]</f>
        <v>2</v>
      </c>
      <c r="B1851" s="4">
        <f>Table2[[#This Row],[MntFruits]]</f>
        <v>6</v>
      </c>
      <c r="C1851" s="4">
        <f>Table2[[#This Row],[MntMeatProducts]]</f>
        <v>28</v>
      </c>
      <c r="D1851" s="4">
        <f>Table2[[#This Row],[MntFishProducts]]</f>
        <v>13</v>
      </c>
      <c r="E1851" s="4">
        <f>Table2[[#This Row],[MntSweetProducts]]</f>
        <v>4</v>
      </c>
      <c r="F1851" s="4">
        <f>Table2[[#This Row],[MntGoldProds]]</f>
        <v>16</v>
      </c>
      <c r="G1851" s="8">
        <f>Table5[[#This Row],[Age]]</f>
        <v>23</v>
      </c>
      <c r="H1851" s="2" t="s">
        <v>30</v>
      </c>
      <c r="I1851" s="16" t="str">
        <f>IF(AND(People!$J1851&gt;=16,People!$J1851&lt;=25),"16-25",IF(AND(People!$J1851&gt;=26,People!$J1851&lt;=35),"26-35",IF(AND(People!$J1851&gt;=36,People!$J1851&lt;=45),"36-45",IF(AND(People!$J1851&gt;=46,People!$J1851&lt;=55),"46-55",IF(AND(People!$J1851&gt;=56,People!$J1851&lt;=65),"56-65",IF(AND(People!$J1851&gt;=66,People!$J1851&lt;=75),"66-75","ALL"))))))</f>
        <v>16-25</v>
      </c>
      <c r="J1851" t="str">
        <f>Table5[[#This Row],[Kid Home]]</f>
        <v>No</v>
      </c>
      <c r="K1851" t="str">
        <f>Table5[[#This Row],[TennHome]]</f>
        <v>No</v>
      </c>
    </row>
    <row r="1852" spans="1:11" ht="16.5" x14ac:dyDescent="0.3">
      <c r="A1852" s="6">
        <f>Table2[[#This Row],[MntWines]]</f>
        <v>383</v>
      </c>
      <c r="B1852" s="6">
        <f>Table2[[#This Row],[MntFruits]]</f>
        <v>0</v>
      </c>
      <c r="C1852" s="6">
        <f>Table2[[#This Row],[MntMeatProducts]]</f>
        <v>53</v>
      </c>
      <c r="D1852" s="6">
        <f>Table2[[#This Row],[MntFishProducts]]</f>
        <v>6</v>
      </c>
      <c r="E1852" s="6">
        <f>Table2[[#This Row],[MntSweetProducts]]</f>
        <v>4</v>
      </c>
      <c r="F1852" s="6">
        <f>Table2[[#This Row],[MntGoldProds]]</f>
        <v>40</v>
      </c>
      <c r="G1852" s="8">
        <f>Table5[[#This Row],[Age]]</f>
        <v>48</v>
      </c>
      <c r="H1852" s="17" t="s">
        <v>30</v>
      </c>
      <c r="I1852" s="16" t="str">
        <f>IF(AND(People!$J1852&gt;=16,People!$J1852&lt;=25),"16-25",IF(AND(People!$J1852&gt;=26,People!$J1852&lt;=35),"26-35",IF(AND(People!$J1852&gt;=36,People!$J1852&lt;=45),"36-45",IF(AND(People!$J1852&gt;=46,People!$J1852&lt;=55),"46-55",IF(AND(People!$J1852&gt;=56,People!$J1852&lt;=65),"56-65",IF(AND(People!$J1852&gt;=66,People!$J1852&lt;=75),"66-75","ALL"))))))</f>
        <v>46-55</v>
      </c>
      <c r="J1852" t="str">
        <f>Table5[[#This Row],[Kid Home]]</f>
        <v>No</v>
      </c>
      <c r="K1852" t="str">
        <f>Table5[[#This Row],[TennHome]]</f>
        <v>Yes</v>
      </c>
    </row>
    <row r="1853" spans="1:11" ht="16.5" x14ac:dyDescent="0.3">
      <c r="A1853" s="4">
        <f>Table2[[#This Row],[MntWines]]</f>
        <v>2</v>
      </c>
      <c r="B1853" s="4">
        <f>Table2[[#This Row],[MntFruits]]</f>
        <v>8</v>
      </c>
      <c r="C1853" s="4">
        <f>Table2[[#This Row],[MntMeatProducts]]</f>
        <v>8</v>
      </c>
      <c r="D1853" s="4">
        <f>Table2[[#This Row],[MntFishProducts]]</f>
        <v>6</v>
      </c>
      <c r="E1853" s="4">
        <f>Table2[[#This Row],[MntSweetProducts]]</f>
        <v>1</v>
      </c>
      <c r="F1853" s="4">
        <f>Table2[[#This Row],[MntGoldProds]]</f>
        <v>9</v>
      </c>
      <c r="G1853" s="8">
        <f>Table5[[#This Row],[Age]]</f>
        <v>26</v>
      </c>
      <c r="H1853" s="2" t="s">
        <v>31</v>
      </c>
      <c r="I1853" s="16" t="str">
        <f>IF(AND(People!$J1853&gt;=16,People!$J1853&lt;=25),"16-25",IF(AND(People!$J1853&gt;=26,People!$J1853&lt;=35),"26-35",IF(AND(People!$J1853&gt;=36,People!$J1853&lt;=45),"36-45",IF(AND(People!$J1853&gt;=46,People!$J1853&lt;=55),"46-55",IF(AND(People!$J1853&gt;=56,People!$J1853&lt;=65),"56-65",IF(AND(People!$J1853&gt;=66,People!$J1853&lt;=75),"66-75","ALL"))))))</f>
        <v>26-35</v>
      </c>
      <c r="J1853" t="str">
        <f>Table5[[#This Row],[Kid Home]]</f>
        <v>Yes</v>
      </c>
      <c r="K1853" t="str">
        <f>Table5[[#This Row],[TennHome]]</f>
        <v>No</v>
      </c>
    </row>
    <row r="1854" spans="1:11" ht="16.5" x14ac:dyDescent="0.3">
      <c r="A1854" s="6">
        <f>Table2[[#This Row],[MntWines]]</f>
        <v>536</v>
      </c>
      <c r="B1854" s="6">
        <f>Table2[[#This Row],[MntFruits]]</f>
        <v>27</v>
      </c>
      <c r="C1854" s="6">
        <f>Table2[[#This Row],[MntMeatProducts]]</f>
        <v>590</v>
      </c>
      <c r="D1854" s="6">
        <f>Table2[[#This Row],[MntFishProducts]]</f>
        <v>38</v>
      </c>
      <c r="E1854" s="6">
        <f>Table2[[#This Row],[MntSweetProducts]]</f>
        <v>107</v>
      </c>
      <c r="F1854" s="6">
        <f>Table2[[#This Row],[MntGoldProds]]</f>
        <v>67</v>
      </c>
      <c r="G1854" s="8">
        <f>Table5[[#This Row],[Age]]</f>
        <v>17</v>
      </c>
      <c r="H1854" s="17" t="s">
        <v>33</v>
      </c>
      <c r="I1854" s="16" t="str">
        <f>IF(AND(People!$J1854&gt;=16,People!$J1854&lt;=25),"16-25",IF(AND(People!$J1854&gt;=26,People!$J1854&lt;=35),"26-35",IF(AND(People!$J1854&gt;=36,People!$J1854&lt;=45),"36-45",IF(AND(People!$J1854&gt;=46,People!$J1854&lt;=55),"46-55",IF(AND(People!$J1854&gt;=56,People!$J1854&lt;=65),"56-65",IF(AND(People!$J1854&gt;=66,People!$J1854&lt;=75),"66-75","ALL"))))))</f>
        <v>16-25</v>
      </c>
      <c r="J1854" t="str">
        <f>Table5[[#This Row],[Kid Home]]</f>
        <v>No</v>
      </c>
      <c r="K1854" t="str">
        <f>Table5[[#This Row],[TennHome]]</f>
        <v>No</v>
      </c>
    </row>
    <row r="1855" spans="1:11" ht="16.5" x14ac:dyDescent="0.3">
      <c r="A1855" s="4">
        <f>Table2[[#This Row],[MntWines]]</f>
        <v>2</v>
      </c>
      <c r="B1855" s="4">
        <f>Table2[[#This Row],[MntFruits]]</f>
        <v>1</v>
      </c>
      <c r="C1855" s="4">
        <f>Table2[[#This Row],[MntMeatProducts]]</f>
        <v>4</v>
      </c>
      <c r="D1855" s="4">
        <f>Table2[[#This Row],[MntFishProducts]]</f>
        <v>3</v>
      </c>
      <c r="E1855" s="4">
        <f>Table2[[#This Row],[MntSweetProducts]]</f>
        <v>1</v>
      </c>
      <c r="F1855" s="4">
        <f>Table2[[#This Row],[MntGoldProds]]</f>
        <v>2</v>
      </c>
      <c r="G1855" s="8">
        <f>Table5[[#This Row],[Age]]</f>
        <v>38</v>
      </c>
      <c r="H1855" s="2" t="s">
        <v>31</v>
      </c>
      <c r="I1855" s="16" t="str">
        <f>IF(AND(People!$J1855&gt;=16,People!$J1855&lt;=25),"16-25",IF(AND(People!$J1855&gt;=26,People!$J1855&lt;=35),"26-35",IF(AND(People!$J1855&gt;=36,People!$J1855&lt;=45),"36-45",IF(AND(People!$J1855&gt;=46,People!$J1855&lt;=55),"46-55",IF(AND(People!$J1855&gt;=56,People!$J1855&lt;=65),"56-65",IF(AND(People!$J1855&gt;=66,People!$J1855&lt;=75),"66-75","ALL"))))))</f>
        <v>36-45</v>
      </c>
      <c r="J1855" t="str">
        <f>Table5[[#This Row],[Kid Home]]</f>
        <v>Yes</v>
      </c>
      <c r="K1855" t="str">
        <f>Table5[[#This Row],[TennHome]]</f>
        <v>No</v>
      </c>
    </row>
    <row r="1856" spans="1:11" ht="16.5" x14ac:dyDescent="0.3">
      <c r="A1856" s="6">
        <f>Table2[[#This Row],[MntWines]]</f>
        <v>322</v>
      </c>
      <c r="B1856" s="6">
        <f>Table2[[#This Row],[MntFruits]]</f>
        <v>53</v>
      </c>
      <c r="C1856" s="6">
        <f>Table2[[#This Row],[MntMeatProducts]]</f>
        <v>899</v>
      </c>
      <c r="D1856" s="6">
        <f>Table2[[#This Row],[MntFishProducts]]</f>
        <v>34</v>
      </c>
      <c r="E1856" s="6">
        <f>Table2[[#This Row],[MntSweetProducts]]</f>
        <v>40</v>
      </c>
      <c r="F1856" s="6">
        <f>Table2[[#This Row],[MntGoldProds]]</f>
        <v>53</v>
      </c>
      <c r="G1856" s="8">
        <f>Table5[[#This Row],[Age]]</f>
        <v>34</v>
      </c>
      <c r="H1856" s="17" t="s">
        <v>30</v>
      </c>
      <c r="I1856" s="16" t="str">
        <f>IF(AND(People!$J1856&gt;=16,People!$J1856&lt;=25),"16-25",IF(AND(People!$J1856&gt;=26,People!$J1856&lt;=35),"26-35",IF(AND(People!$J1856&gt;=36,People!$J1856&lt;=45),"36-45",IF(AND(People!$J1856&gt;=46,People!$J1856&lt;=55),"46-55",IF(AND(People!$J1856&gt;=56,People!$J1856&lt;=65),"56-65",IF(AND(People!$J1856&gt;=66,People!$J1856&lt;=75),"66-75","ALL"))))))</f>
        <v>26-35</v>
      </c>
      <c r="J1856" t="str">
        <f>Table5[[#This Row],[Kid Home]]</f>
        <v>No</v>
      </c>
      <c r="K1856" t="str">
        <f>Table5[[#This Row],[TennHome]]</f>
        <v>No</v>
      </c>
    </row>
    <row r="1857" spans="1:11" ht="16.5" x14ac:dyDescent="0.3">
      <c r="A1857" s="4">
        <f>Table2[[#This Row],[MntWines]]</f>
        <v>539</v>
      </c>
      <c r="B1857" s="4">
        <f>Table2[[#This Row],[MntFruits]]</f>
        <v>169</v>
      </c>
      <c r="C1857" s="4">
        <f>Table2[[#This Row],[MntMeatProducts]]</f>
        <v>816</v>
      </c>
      <c r="D1857" s="4">
        <f>Table2[[#This Row],[MntFishProducts]]</f>
        <v>20</v>
      </c>
      <c r="E1857" s="4">
        <f>Table2[[#This Row],[MntSweetProducts]]</f>
        <v>0</v>
      </c>
      <c r="F1857" s="4">
        <f>Table2[[#This Row],[MntGoldProds]]</f>
        <v>30</v>
      </c>
      <c r="G1857" s="8">
        <f>Table5[[#This Row],[Age]]</f>
        <v>52</v>
      </c>
      <c r="H1857" s="2" t="s">
        <v>35</v>
      </c>
      <c r="I1857" s="16" t="str">
        <f>IF(AND(People!$J1857&gt;=16,People!$J1857&lt;=25),"16-25",IF(AND(People!$J1857&gt;=26,People!$J1857&lt;=35),"26-35",IF(AND(People!$J1857&gt;=36,People!$J1857&lt;=45),"36-45",IF(AND(People!$J1857&gt;=46,People!$J1857&lt;=55),"46-55",IF(AND(People!$J1857&gt;=56,People!$J1857&lt;=65),"56-65",IF(AND(People!$J1857&gt;=66,People!$J1857&lt;=75),"66-75","ALL"))))))</f>
        <v>46-55</v>
      </c>
      <c r="J1857" t="str">
        <f>Table5[[#This Row],[Kid Home]]</f>
        <v>No</v>
      </c>
      <c r="K1857" t="str">
        <f>Table5[[#This Row],[TennHome]]</f>
        <v>No</v>
      </c>
    </row>
    <row r="1858" spans="1:11" ht="16.5" x14ac:dyDescent="0.3">
      <c r="A1858" s="6">
        <f>Table2[[#This Row],[MntWines]]</f>
        <v>712</v>
      </c>
      <c r="B1858" s="6">
        <f>Table2[[#This Row],[MntFruits]]</f>
        <v>50</v>
      </c>
      <c r="C1858" s="6">
        <f>Table2[[#This Row],[MntMeatProducts]]</f>
        <v>420</v>
      </c>
      <c r="D1858" s="6">
        <f>Table2[[#This Row],[MntFishProducts]]</f>
        <v>65</v>
      </c>
      <c r="E1858" s="6">
        <f>Table2[[#This Row],[MntSweetProducts]]</f>
        <v>38</v>
      </c>
      <c r="F1858" s="6">
        <f>Table2[[#This Row],[MntGoldProds]]</f>
        <v>38</v>
      </c>
      <c r="G1858" s="8">
        <f>Table5[[#This Row],[Age]]</f>
        <v>29</v>
      </c>
      <c r="H1858" s="17" t="s">
        <v>30</v>
      </c>
      <c r="I1858" s="16" t="str">
        <f>IF(AND(People!$J1858&gt;=16,People!$J1858&lt;=25),"16-25",IF(AND(People!$J1858&gt;=26,People!$J1858&lt;=35),"26-35",IF(AND(People!$J1858&gt;=36,People!$J1858&lt;=45),"36-45",IF(AND(People!$J1858&gt;=46,People!$J1858&lt;=55),"46-55",IF(AND(People!$J1858&gt;=56,People!$J1858&lt;=65),"56-65",IF(AND(People!$J1858&gt;=66,People!$J1858&lt;=75),"66-75","ALL"))))))</f>
        <v>26-35</v>
      </c>
      <c r="J1858" t="str">
        <f>Table5[[#This Row],[Kid Home]]</f>
        <v>No</v>
      </c>
      <c r="K1858" t="str">
        <f>Table5[[#This Row],[TennHome]]</f>
        <v>No</v>
      </c>
    </row>
    <row r="1859" spans="1:11" ht="16.5" x14ac:dyDescent="0.3">
      <c r="A1859" s="4">
        <f>Table2[[#This Row],[MntWines]]</f>
        <v>1121</v>
      </c>
      <c r="B1859" s="4">
        <f>Table2[[#This Row],[MntFruits]]</f>
        <v>0</v>
      </c>
      <c r="C1859" s="4">
        <f>Table2[[#This Row],[MntMeatProducts]]</f>
        <v>72</v>
      </c>
      <c r="D1859" s="4">
        <f>Table2[[#This Row],[MntFishProducts]]</f>
        <v>0</v>
      </c>
      <c r="E1859" s="4">
        <f>Table2[[#This Row],[MntSweetProducts]]</f>
        <v>12</v>
      </c>
      <c r="F1859" s="4">
        <f>Table2[[#This Row],[MntGoldProds]]</f>
        <v>12</v>
      </c>
      <c r="G1859" s="8">
        <f>Table5[[#This Row],[Age]]</f>
        <v>42</v>
      </c>
      <c r="H1859" s="2" t="s">
        <v>31</v>
      </c>
      <c r="I1859" s="16" t="str">
        <f>IF(AND(People!$J1859&gt;=16,People!$J1859&lt;=25),"16-25",IF(AND(People!$J1859&gt;=26,People!$J1859&lt;=35),"26-35",IF(AND(People!$J1859&gt;=36,People!$J1859&lt;=45),"36-45",IF(AND(People!$J1859&gt;=46,People!$J1859&lt;=55),"46-55",IF(AND(People!$J1859&gt;=56,People!$J1859&lt;=65),"56-65",IF(AND(People!$J1859&gt;=66,People!$J1859&lt;=75),"66-75","ALL"))))))</f>
        <v>36-45</v>
      </c>
      <c r="J1859" t="str">
        <f>Table5[[#This Row],[Kid Home]]</f>
        <v>No</v>
      </c>
      <c r="K1859" t="str">
        <f>Table5[[#This Row],[TennHome]]</f>
        <v>Yes</v>
      </c>
    </row>
    <row r="1860" spans="1:11" ht="16.5" x14ac:dyDescent="0.3">
      <c r="A1860" s="6">
        <f>Table2[[#This Row],[MntWines]]</f>
        <v>68</v>
      </c>
      <c r="B1860" s="6">
        <f>Table2[[#This Row],[MntFruits]]</f>
        <v>1</v>
      </c>
      <c r="C1860" s="6">
        <f>Table2[[#This Row],[MntMeatProducts]]</f>
        <v>13</v>
      </c>
      <c r="D1860" s="6">
        <f>Table2[[#This Row],[MntFishProducts]]</f>
        <v>3</v>
      </c>
      <c r="E1860" s="6">
        <f>Table2[[#This Row],[MntSweetProducts]]</f>
        <v>5</v>
      </c>
      <c r="F1860" s="6">
        <f>Table2[[#This Row],[MntGoldProds]]</f>
        <v>13</v>
      </c>
      <c r="G1860" s="8">
        <f>Table5[[#This Row],[Age]]</f>
        <v>61</v>
      </c>
      <c r="H1860" s="17" t="s">
        <v>33</v>
      </c>
      <c r="I1860" s="16" t="str">
        <f>IF(AND(People!$J1860&gt;=16,People!$J1860&lt;=25),"16-25",IF(AND(People!$J1860&gt;=26,People!$J1860&lt;=35),"26-35",IF(AND(People!$J1860&gt;=36,People!$J1860&lt;=45),"36-45",IF(AND(People!$J1860&gt;=46,People!$J1860&lt;=55),"46-55",IF(AND(People!$J1860&gt;=56,People!$J1860&lt;=65),"56-65",IF(AND(People!$J1860&gt;=66,People!$J1860&lt;=75),"66-75","ALL"))))))</f>
        <v>56-65</v>
      </c>
      <c r="J1860" t="str">
        <f>Table5[[#This Row],[Kid Home]]</f>
        <v>Yes</v>
      </c>
      <c r="K1860" t="str">
        <f>Table5[[#This Row],[TennHome]]</f>
        <v>Yes</v>
      </c>
    </row>
    <row r="1861" spans="1:11" ht="16.5" x14ac:dyDescent="0.3">
      <c r="A1861" s="4">
        <f>Table2[[#This Row],[MntWines]]</f>
        <v>36</v>
      </c>
      <c r="B1861" s="4">
        <f>Table2[[#This Row],[MntFruits]]</f>
        <v>4</v>
      </c>
      <c r="C1861" s="4">
        <f>Table2[[#This Row],[MntMeatProducts]]</f>
        <v>18</v>
      </c>
      <c r="D1861" s="4">
        <f>Table2[[#This Row],[MntFishProducts]]</f>
        <v>6</v>
      </c>
      <c r="E1861" s="4">
        <f>Table2[[#This Row],[MntSweetProducts]]</f>
        <v>2</v>
      </c>
      <c r="F1861" s="4">
        <f>Table2[[#This Row],[MntGoldProds]]</f>
        <v>18</v>
      </c>
      <c r="G1861" s="8">
        <f>Table5[[#This Row],[Age]]</f>
        <v>37</v>
      </c>
      <c r="H1861" s="2" t="s">
        <v>31</v>
      </c>
      <c r="I1861" s="16" t="str">
        <f>IF(AND(People!$J1861&gt;=16,People!$J1861&lt;=25),"16-25",IF(AND(People!$J1861&gt;=26,People!$J1861&lt;=35),"26-35",IF(AND(People!$J1861&gt;=36,People!$J1861&lt;=45),"36-45",IF(AND(People!$J1861&gt;=46,People!$J1861&lt;=55),"46-55",IF(AND(People!$J1861&gt;=56,People!$J1861&lt;=65),"56-65",IF(AND(People!$J1861&gt;=66,People!$J1861&lt;=75),"66-75","ALL"))))))</f>
        <v>36-45</v>
      </c>
      <c r="J1861" t="str">
        <f>Table5[[#This Row],[Kid Home]]</f>
        <v>No</v>
      </c>
      <c r="K1861" t="str">
        <f>Table5[[#This Row],[TennHome]]</f>
        <v>No</v>
      </c>
    </row>
    <row r="1862" spans="1:11" ht="16.5" x14ac:dyDescent="0.3">
      <c r="A1862" s="6">
        <f>Table2[[#This Row],[MntWines]]</f>
        <v>707</v>
      </c>
      <c r="B1862" s="6">
        <f>Table2[[#This Row],[MntFruits]]</f>
        <v>44</v>
      </c>
      <c r="C1862" s="6">
        <f>Table2[[#This Row],[MntMeatProducts]]</f>
        <v>603</v>
      </c>
      <c r="D1862" s="6">
        <f>Table2[[#This Row],[MntFishProducts]]</f>
        <v>95</v>
      </c>
      <c r="E1862" s="6">
        <f>Table2[[#This Row],[MntSweetProducts]]</f>
        <v>58</v>
      </c>
      <c r="F1862" s="6">
        <f>Table2[[#This Row],[MntGoldProds]]</f>
        <v>29</v>
      </c>
      <c r="G1862" s="8">
        <f>Table5[[#This Row],[Age]]</f>
        <v>41</v>
      </c>
      <c r="H1862" s="17" t="s">
        <v>33</v>
      </c>
      <c r="I1862" s="16" t="str">
        <f>IF(AND(People!$J1862&gt;=16,People!$J1862&lt;=25),"16-25",IF(AND(People!$J1862&gt;=26,People!$J1862&lt;=35),"26-35",IF(AND(People!$J1862&gt;=36,People!$J1862&lt;=45),"36-45",IF(AND(People!$J1862&gt;=46,People!$J1862&lt;=55),"46-55",IF(AND(People!$J1862&gt;=56,People!$J1862&lt;=65),"56-65",IF(AND(People!$J1862&gt;=66,People!$J1862&lt;=75),"66-75","ALL"))))))</f>
        <v>36-45</v>
      </c>
      <c r="J1862" t="str">
        <f>Table5[[#This Row],[Kid Home]]</f>
        <v>No</v>
      </c>
      <c r="K1862" t="str">
        <f>Table5[[#This Row],[TennHome]]</f>
        <v>No</v>
      </c>
    </row>
    <row r="1863" spans="1:11" ht="16.5" x14ac:dyDescent="0.3">
      <c r="A1863" s="4">
        <f>Table2[[#This Row],[MntWines]]</f>
        <v>174</v>
      </c>
      <c r="B1863" s="4">
        <f>Table2[[#This Row],[MntFruits]]</f>
        <v>77</v>
      </c>
      <c r="C1863" s="4">
        <f>Table2[[#This Row],[MntMeatProducts]]</f>
        <v>203</v>
      </c>
      <c r="D1863" s="4">
        <f>Table2[[#This Row],[MntFishProducts]]</f>
        <v>6</v>
      </c>
      <c r="E1863" s="4">
        <f>Table2[[#This Row],[MntSweetProducts]]</f>
        <v>24</v>
      </c>
      <c r="F1863" s="4">
        <f>Table2[[#This Row],[MntGoldProds]]</f>
        <v>97</v>
      </c>
      <c r="G1863" s="8">
        <f>Table5[[#This Row],[Age]]</f>
        <v>27</v>
      </c>
      <c r="H1863" s="2" t="s">
        <v>35</v>
      </c>
      <c r="I1863" s="16" t="str">
        <f>IF(AND(People!$J1863&gt;=16,People!$J1863&lt;=25),"16-25",IF(AND(People!$J1863&gt;=26,People!$J1863&lt;=35),"26-35",IF(AND(People!$J1863&gt;=36,People!$J1863&lt;=45),"36-45",IF(AND(People!$J1863&gt;=46,People!$J1863&lt;=55),"46-55",IF(AND(People!$J1863&gt;=56,People!$J1863&lt;=65),"56-65",IF(AND(People!$J1863&gt;=66,People!$J1863&lt;=75),"66-75","ALL"))))))</f>
        <v>26-35</v>
      </c>
      <c r="J1863" t="str">
        <f>Table5[[#This Row],[Kid Home]]</f>
        <v>Yes</v>
      </c>
      <c r="K1863" t="str">
        <f>Table5[[#This Row],[TennHome]]</f>
        <v>No</v>
      </c>
    </row>
    <row r="1864" spans="1:11" ht="16.5" x14ac:dyDescent="0.3">
      <c r="A1864" s="6">
        <f>Table2[[#This Row],[MntWines]]</f>
        <v>666</v>
      </c>
      <c r="B1864" s="6">
        <f>Table2[[#This Row],[MntFruits]]</f>
        <v>35</v>
      </c>
      <c r="C1864" s="6">
        <f>Table2[[#This Row],[MntMeatProducts]]</f>
        <v>124</v>
      </c>
      <c r="D1864" s="6">
        <f>Table2[[#This Row],[MntFishProducts]]</f>
        <v>69</v>
      </c>
      <c r="E1864" s="6">
        <f>Table2[[#This Row],[MntSweetProducts]]</f>
        <v>8</v>
      </c>
      <c r="F1864" s="6">
        <f>Table2[[#This Row],[MntGoldProds]]</f>
        <v>26</v>
      </c>
      <c r="G1864" s="8">
        <f>Table5[[#This Row],[Age]]</f>
        <v>46</v>
      </c>
      <c r="H1864" s="17" t="s">
        <v>30</v>
      </c>
      <c r="I1864" s="16" t="str">
        <f>IF(AND(People!$J1864&gt;=16,People!$J1864&lt;=25),"16-25",IF(AND(People!$J1864&gt;=26,People!$J1864&lt;=35),"26-35",IF(AND(People!$J1864&gt;=36,People!$J1864&lt;=45),"36-45",IF(AND(People!$J1864&gt;=46,People!$J1864&lt;=55),"46-55",IF(AND(People!$J1864&gt;=56,People!$J1864&lt;=65),"56-65",IF(AND(People!$J1864&gt;=66,People!$J1864&lt;=75),"66-75","ALL"))))))</f>
        <v>46-55</v>
      </c>
      <c r="J1864" t="str">
        <f>Table5[[#This Row],[Kid Home]]</f>
        <v>No</v>
      </c>
      <c r="K1864" t="str">
        <f>Table5[[#This Row],[TennHome]]</f>
        <v>Yes</v>
      </c>
    </row>
    <row r="1865" spans="1:11" ht="16.5" x14ac:dyDescent="0.3">
      <c r="A1865" s="4">
        <f>Table2[[#This Row],[MntWines]]</f>
        <v>0</v>
      </c>
      <c r="B1865" s="4">
        <f>Table2[[#This Row],[MntFruits]]</f>
        <v>0</v>
      </c>
      <c r="C1865" s="4">
        <f>Table2[[#This Row],[MntMeatProducts]]</f>
        <v>0</v>
      </c>
      <c r="D1865" s="4">
        <f>Table2[[#This Row],[MntFishProducts]]</f>
        <v>6</v>
      </c>
      <c r="E1865" s="4">
        <f>Table2[[#This Row],[MntSweetProducts]]</f>
        <v>2</v>
      </c>
      <c r="F1865" s="4">
        <f>Table2[[#This Row],[MntGoldProds]]</f>
        <v>6</v>
      </c>
      <c r="G1865" s="8">
        <f>Table5[[#This Row],[Age]]</f>
        <v>38</v>
      </c>
      <c r="H1865" s="2" t="s">
        <v>33</v>
      </c>
      <c r="I1865" s="16" t="str">
        <f>IF(AND(People!$J1865&gt;=16,People!$J1865&lt;=25),"16-25",IF(AND(People!$J1865&gt;=26,People!$J1865&lt;=35),"26-35",IF(AND(People!$J1865&gt;=36,People!$J1865&lt;=45),"36-45",IF(AND(People!$J1865&gt;=46,People!$J1865&lt;=55),"46-55",IF(AND(People!$J1865&gt;=56,People!$J1865&lt;=65),"56-65",IF(AND(People!$J1865&gt;=66,People!$J1865&lt;=75),"66-75","ALL"))))))</f>
        <v>36-45</v>
      </c>
      <c r="J1865" t="str">
        <f>Table5[[#This Row],[Kid Home]]</f>
        <v>No</v>
      </c>
      <c r="K1865" t="str">
        <f>Table5[[#This Row],[TennHome]]</f>
        <v>No</v>
      </c>
    </row>
    <row r="1866" spans="1:11" ht="16.5" x14ac:dyDescent="0.3">
      <c r="A1866" s="6">
        <f>Table2[[#This Row],[MntWines]]</f>
        <v>162</v>
      </c>
      <c r="B1866" s="6">
        <f>Table2[[#This Row],[MntFruits]]</f>
        <v>50</v>
      </c>
      <c r="C1866" s="6">
        <f>Table2[[#This Row],[MntMeatProducts]]</f>
        <v>100</v>
      </c>
      <c r="D1866" s="6">
        <f>Table2[[#This Row],[MntFishProducts]]</f>
        <v>55</v>
      </c>
      <c r="E1866" s="6">
        <f>Table2[[#This Row],[MntSweetProducts]]</f>
        <v>30</v>
      </c>
      <c r="F1866" s="6">
        <f>Table2[[#This Row],[MntGoldProds]]</f>
        <v>27</v>
      </c>
      <c r="G1866" s="8">
        <f>Table5[[#This Row],[Age]]</f>
        <v>34</v>
      </c>
      <c r="H1866" s="17" t="s">
        <v>33</v>
      </c>
      <c r="I1866" s="16" t="str">
        <f>IF(AND(People!$J1866&gt;=16,People!$J1866&lt;=25),"16-25",IF(AND(People!$J1866&gt;=26,People!$J1866&lt;=35),"26-35",IF(AND(People!$J1866&gt;=36,People!$J1866&lt;=45),"36-45",IF(AND(People!$J1866&gt;=46,People!$J1866&lt;=55),"46-55",IF(AND(People!$J1866&gt;=56,People!$J1866&lt;=65),"56-65",IF(AND(People!$J1866&gt;=66,People!$J1866&lt;=75),"66-75","ALL"))))))</f>
        <v>26-35</v>
      </c>
      <c r="J1866" t="str">
        <f>Table5[[#This Row],[Kid Home]]</f>
        <v>No</v>
      </c>
      <c r="K1866" t="str">
        <f>Table5[[#This Row],[TennHome]]</f>
        <v>Yes</v>
      </c>
    </row>
    <row r="1867" spans="1:11" ht="16.5" x14ac:dyDescent="0.3">
      <c r="A1867" s="4">
        <f>Table2[[#This Row],[MntWines]]</f>
        <v>407</v>
      </c>
      <c r="B1867" s="4">
        <f>Table2[[#This Row],[MntFruits]]</f>
        <v>70</v>
      </c>
      <c r="C1867" s="4">
        <f>Table2[[#This Row],[MntMeatProducts]]</f>
        <v>239</v>
      </c>
      <c r="D1867" s="4">
        <f>Table2[[#This Row],[MntFishProducts]]</f>
        <v>103</v>
      </c>
      <c r="E1867" s="4">
        <f>Table2[[#This Row],[MntSweetProducts]]</f>
        <v>88</v>
      </c>
      <c r="F1867" s="4">
        <f>Table2[[#This Row],[MntGoldProds]]</f>
        <v>53</v>
      </c>
      <c r="G1867" s="8">
        <f>Table5[[#This Row],[Age]]</f>
        <v>42</v>
      </c>
      <c r="H1867" s="2" t="s">
        <v>38</v>
      </c>
      <c r="I1867" s="16" t="str">
        <f>IF(AND(People!$J1867&gt;=16,People!$J1867&lt;=25),"16-25",IF(AND(People!$J1867&gt;=26,People!$J1867&lt;=35),"26-35",IF(AND(People!$J1867&gt;=36,People!$J1867&lt;=45),"36-45",IF(AND(People!$J1867&gt;=46,People!$J1867&lt;=55),"46-55",IF(AND(People!$J1867&gt;=56,People!$J1867&lt;=65),"56-65",IF(AND(People!$J1867&gt;=66,People!$J1867&lt;=75),"66-75","ALL"))))))</f>
        <v>36-45</v>
      </c>
      <c r="J1867" t="str">
        <f>Table5[[#This Row],[Kid Home]]</f>
        <v>Yes</v>
      </c>
      <c r="K1867" t="str">
        <f>Table5[[#This Row],[TennHome]]</f>
        <v>No</v>
      </c>
    </row>
    <row r="1868" spans="1:11" ht="16.5" x14ac:dyDescent="0.3">
      <c r="A1868" s="6">
        <f>Table2[[#This Row],[MntWines]]</f>
        <v>823</v>
      </c>
      <c r="B1868" s="6">
        <f>Table2[[#This Row],[MntFruits]]</f>
        <v>25</v>
      </c>
      <c r="C1868" s="6">
        <f>Table2[[#This Row],[MntMeatProducts]]</f>
        <v>459</v>
      </c>
      <c r="D1868" s="6">
        <f>Table2[[#This Row],[MntFishProducts]]</f>
        <v>124</v>
      </c>
      <c r="E1868" s="6">
        <f>Table2[[#This Row],[MntSweetProducts]]</f>
        <v>29</v>
      </c>
      <c r="F1868" s="6">
        <f>Table2[[#This Row],[MntGoldProds]]</f>
        <v>95</v>
      </c>
      <c r="G1868" s="8">
        <f>Table5[[#This Row],[Age]]</f>
        <v>30</v>
      </c>
      <c r="H1868" s="17" t="s">
        <v>31</v>
      </c>
      <c r="I1868" s="16" t="str">
        <f>IF(AND(People!$J1868&gt;=16,People!$J1868&lt;=25),"16-25",IF(AND(People!$J1868&gt;=26,People!$J1868&lt;=35),"26-35",IF(AND(People!$J1868&gt;=36,People!$J1868&lt;=45),"36-45",IF(AND(People!$J1868&gt;=46,People!$J1868&lt;=55),"46-55",IF(AND(People!$J1868&gt;=56,People!$J1868&lt;=65),"56-65",IF(AND(People!$J1868&gt;=66,People!$J1868&lt;=75),"66-75","ALL"))))))</f>
        <v>26-35</v>
      </c>
      <c r="J1868" t="str">
        <f>Table5[[#This Row],[Kid Home]]</f>
        <v>No</v>
      </c>
      <c r="K1868" t="str">
        <f>Table5[[#This Row],[TennHome]]</f>
        <v>No</v>
      </c>
    </row>
    <row r="1869" spans="1:11" ht="16.5" x14ac:dyDescent="0.3">
      <c r="A1869" s="4">
        <f>Table2[[#This Row],[MntWines]]</f>
        <v>488</v>
      </c>
      <c r="B1869" s="4">
        <f>Table2[[#This Row],[MntFruits]]</f>
        <v>23</v>
      </c>
      <c r="C1869" s="4">
        <f>Table2[[#This Row],[MntMeatProducts]]</f>
        <v>71</v>
      </c>
      <c r="D1869" s="4">
        <f>Table2[[#This Row],[MntFishProducts]]</f>
        <v>15</v>
      </c>
      <c r="E1869" s="4">
        <f>Table2[[#This Row],[MntSweetProducts]]</f>
        <v>0</v>
      </c>
      <c r="F1869" s="4">
        <f>Table2[[#This Row],[MntGoldProds]]</f>
        <v>59</v>
      </c>
      <c r="G1869" s="8">
        <f>Table5[[#This Row],[Age]]</f>
        <v>39</v>
      </c>
      <c r="H1869" s="2" t="s">
        <v>30</v>
      </c>
      <c r="I1869" s="16" t="str">
        <f>IF(AND(People!$J1869&gt;=16,People!$J1869&lt;=25),"16-25",IF(AND(People!$J1869&gt;=26,People!$J1869&lt;=35),"26-35",IF(AND(People!$J1869&gt;=36,People!$J1869&lt;=45),"36-45",IF(AND(People!$J1869&gt;=46,People!$J1869&lt;=55),"46-55",IF(AND(People!$J1869&gt;=56,People!$J1869&lt;=65),"56-65",IF(AND(People!$J1869&gt;=66,People!$J1869&lt;=75),"66-75","ALL"))))))</f>
        <v>36-45</v>
      </c>
      <c r="J1869" t="str">
        <f>Table5[[#This Row],[Kid Home]]</f>
        <v>Yes</v>
      </c>
      <c r="K1869" t="str">
        <f>Table5[[#This Row],[TennHome]]</f>
        <v>Yes</v>
      </c>
    </row>
    <row r="1870" spans="1:11" ht="16.5" x14ac:dyDescent="0.3">
      <c r="A1870" s="6">
        <f>Table2[[#This Row],[MntWines]]</f>
        <v>28</v>
      </c>
      <c r="B1870" s="6">
        <f>Table2[[#This Row],[MntFruits]]</f>
        <v>0</v>
      </c>
      <c r="C1870" s="6">
        <f>Table2[[#This Row],[MntMeatProducts]]</f>
        <v>13</v>
      </c>
      <c r="D1870" s="6">
        <f>Table2[[#This Row],[MntFishProducts]]</f>
        <v>4</v>
      </c>
      <c r="E1870" s="6">
        <f>Table2[[#This Row],[MntSweetProducts]]</f>
        <v>2</v>
      </c>
      <c r="F1870" s="6">
        <f>Table2[[#This Row],[MntGoldProds]]</f>
        <v>8</v>
      </c>
      <c r="G1870" s="8">
        <f>Table5[[#This Row],[Age]]</f>
        <v>45</v>
      </c>
      <c r="H1870" s="17" t="s">
        <v>31</v>
      </c>
      <c r="I1870" s="16" t="str">
        <f>IF(AND(People!$J1870&gt;=16,People!$J1870&lt;=25),"16-25",IF(AND(People!$J1870&gt;=26,People!$J1870&lt;=35),"26-35",IF(AND(People!$J1870&gt;=36,People!$J1870&lt;=45),"36-45",IF(AND(People!$J1870&gt;=46,People!$J1870&lt;=55),"46-55",IF(AND(People!$J1870&gt;=56,People!$J1870&lt;=65),"56-65",IF(AND(People!$J1870&gt;=66,People!$J1870&lt;=75),"66-75","ALL"))))))</f>
        <v>36-45</v>
      </c>
      <c r="J1870" t="str">
        <f>Table5[[#This Row],[Kid Home]]</f>
        <v>Yes</v>
      </c>
      <c r="K1870" t="str">
        <f>Table5[[#This Row],[TennHome]]</f>
        <v>Yes</v>
      </c>
    </row>
    <row r="1871" spans="1:11" ht="16.5" x14ac:dyDescent="0.3">
      <c r="A1871" s="4">
        <f>Table2[[#This Row],[MntWines]]</f>
        <v>3</v>
      </c>
      <c r="B1871" s="4">
        <f>Table2[[#This Row],[MntFruits]]</f>
        <v>2</v>
      </c>
      <c r="C1871" s="4">
        <f>Table2[[#This Row],[MntMeatProducts]]</f>
        <v>10</v>
      </c>
      <c r="D1871" s="4">
        <f>Table2[[#This Row],[MntFishProducts]]</f>
        <v>3</v>
      </c>
      <c r="E1871" s="4">
        <f>Table2[[#This Row],[MntSweetProducts]]</f>
        <v>0</v>
      </c>
      <c r="F1871" s="4">
        <f>Table2[[#This Row],[MntGoldProds]]</f>
        <v>2</v>
      </c>
      <c r="G1871" s="8">
        <f>Table5[[#This Row],[Age]]</f>
        <v>30</v>
      </c>
      <c r="H1871" s="2" t="s">
        <v>31</v>
      </c>
      <c r="I1871" s="16" t="str">
        <f>IF(AND(People!$J1871&gt;=16,People!$J1871&lt;=25),"16-25",IF(AND(People!$J1871&gt;=26,People!$J1871&lt;=35),"26-35",IF(AND(People!$J1871&gt;=36,People!$J1871&lt;=45),"36-45",IF(AND(People!$J1871&gt;=46,People!$J1871&lt;=55),"46-55",IF(AND(People!$J1871&gt;=56,People!$J1871&lt;=65),"56-65",IF(AND(People!$J1871&gt;=66,People!$J1871&lt;=75),"66-75","ALL"))))))</f>
        <v>26-35</v>
      </c>
      <c r="J1871" t="str">
        <f>Table5[[#This Row],[Kid Home]]</f>
        <v>Yes</v>
      </c>
      <c r="K1871" t="str">
        <f>Table5[[#This Row],[TennHome]]</f>
        <v>No</v>
      </c>
    </row>
    <row r="1872" spans="1:11" ht="16.5" x14ac:dyDescent="0.3">
      <c r="A1872" s="6">
        <f>Table2[[#This Row],[MntWines]]</f>
        <v>284</v>
      </c>
      <c r="B1872" s="6">
        <f>Table2[[#This Row],[MntFruits]]</f>
        <v>0</v>
      </c>
      <c r="C1872" s="6">
        <f>Table2[[#This Row],[MntMeatProducts]]</f>
        <v>52</v>
      </c>
      <c r="D1872" s="6">
        <f>Table2[[#This Row],[MntFishProducts]]</f>
        <v>8</v>
      </c>
      <c r="E1872" s="6">
        <f>Table2[[#This Row],[MntSweetProducts]]</f>
        <v>3</v>
      </c>
      <c r="F1872" s="6">
        <f>Table2[[#This Row],[MntGoldProds]]</f>
        <v>20</v>
      </c>
      <c r="G1872" s="8">
        <f>Table5[[#This Row],[Age]]</f>
        <v>41</v>
      </c>
      <c r="H1872" s="17" t="s">
        <v>35</v>
      </c>
      <c r="I1872" s="16" t="str">
        <f>IF(AND(People!$J1872&gt;=16,People!$J1872&lt;=25),"16-25",IF(AND(People!$J1872&gt;=26,People!$J1872&lt;=35),"26-35",IF(AND(People!$J1872&gt;=36,People!$J1872&lt;=45),"36-45",IF(AND(People!$J1872&gt;=46,People!$J1872&lt;=55),"46-55",IF(AND(People!$J1872&gt;=56,People!$J1872&lt;=65),"56-65",IF(AND(People!$J1872&gt;=66,People!$J1872&lt;=75),"66-75","ALL"))))))</f>
        <v>36-45</v>
      </c>
      <c r="J1872" t="str">
        <f>Table5[[#This Row],[Kid Home]]</f>
        <v>Yes</v>
      </c>
      <c r="K1872" t="str">
        <f>Table5[[#This Row],[TennHome]]</f>
        <v>No</v>
      </c>
    </row>
    <row r="1873" spans="1:11" ht="16.5" x14ac:dyDescent="0.3">
      <c r="A1873" s="4">
        <f>Table2[[#This Row],[MntWines]]</f>
        <v>938</v>
      </c>
      <c r="B1873" s="4">
        <f>Table2[[#This Row],[MntFruits]]</f>
        <v>142</v>
      </c>
      <c r="C1873" s="4">
        <f>Table2[[#This Row],[MntMeatProducts]]</f>
        <v>754</v>
      </c>
      <c r="D1873" s="4">
        <f>Table2[[#This Row],[MntFishProducts]]</f>
        <v>159</v>
      </c>
      <c r="E1873" s="4">
        <f>Table2[[#This Row],[MntSweetProducts]]</f>
        <v>81</v>
      </c>
      <c r="F1873" s="4">
        <f>Table2[[#This Row],[MntGoldProds]]</f>
        <v>183</v>
      </c>
      <c r="G1873" s="8">
        <f>Table5[[#This Row],[Age]]</f>
        <v>37</v>
      </c>
      <c r="H1873" s="2" t="s">
        <v>35</v>
      </c>
      <c r="I1873" s="16" t="str">
        <f>IF(AND(People!$J1873&gt;=16,People!$J1873&lt;=25),"16-25",IF(AND(People!$J1873&gt;=26,People!$J1873&lt;=35),"26-35",IF(AND(People!$J1873&gt;=36,People!$J1873&lt;=45),"36-45",IF(AND(People!$J1873&gt;=46,People!$J1873&lt;=55),"46-55",IF(AND(People!$J1873&gt;=56,People!$J1873&lt;=65),"56-65",IF(AND(People!$J1873&gt;=66,People!$J1873&lt;=75),"66-75","ALL"))))))</f>
        <v>36-45</v>
      </c>
      <c r="J1873" t="str">
        <f>Table5[[#This Row],[Kid Home]]</f>
        <v>No</v>
      </c>
      <c r="K1873" t="str">
        <f>Table5[[#This Row],[TennHome]]</f>
        <v>No</v>
      </c>
    </row>
    <row r="1874" spans="1:11" ht="16.5" x14ac:dyDescent="0.3">
      <c r="A1874" s="6">
        <f>Table2[[#This Row],[MntWines]]</f>
        <v>13</v>
      </c>
      <c r="B1874" s="6">
        <f>Table2[[#This Row],[MntFruits]]</f>
        <v>2</v>
      </c>
      <c r="C1874" s="6">
        <f>Table2[[#This Row],[MntMeatProducts]]</f>
        <v>15</v>
      </c>
      <c r="D1874" s="6">
        <f>Table2[[#This Row],[MntFishProducts]]</f>
        <v>2</v>
      </c>
      <c r="E1874" s="6">
        <f>Table2[[#This Row],[MntSweetProducts]]</f>
        <v>2</v>
      </c>
      <c r="F1874" s="6">
        <f>Table2[[#This Row],[MntGoldProds]]</f>
        <v>8</v>
      </c>
      <c r="G1874" s="8">
        <f>Table5[[#This Row],[Age]]</f>
        <v>47</v>
      </c>
      <c r="H1874" s="17" t="s">
        <v>30</v>
      </c>
      <c r="I1874" s="16" t="str">
        <f>IF(AND(People!$J1874&gt;=16,People!$J1874&lt;=25),"16-25",IF(AND(People!$J1874&gt;=26,People!$J1874&lt;=35),"26-35",IF(AND(People!$J1874&gt;=36,People!$J1874&lt;=45),"36-45",IF(AND(People!$J1874&gt;=46,People!$J1874&lt;=55),"46-55",IF(AND(People!$J1874&gt;=56,People!$J1874&lt;=65),"56-65",IF(AND(People!$J1874&gt;=66,People!$J1874&lt;=75),"66-75","ALL"))))))</f>
        <v>46-55</v>
      </c>
      <c r="J1874" t="str">
        <f>Table5[[#This Row],[Kid Home]]</f>
        <v>Yes</v>
      </c>
      <c r="K1874" t="str">
        <f>Table5[[#This Row],[TennHome]]</f>
        <v>No</v>
      </c>
    </row>
    <row r="1875" spans="1:11" ht="16.5" x14ac:dyDescent="0.3">
      <c r="A1875" s="4">
        <f>Table2[[#This Row],[MntWines]]</f>
        <v>412</v>
      </c>
      <c r="B1875" s="4">
        <f>Table2[[#This Row],[MntFruits]]</f>
        <v>172</v>
      </c>
      <c r="C1875" s="4">
        <f>Table2[[#This Row],[MntMeatProducts]]</f>
        <v>153</v>
      </c>
      <c r="D1875" s="4">
        <f>Table2[[#This Row],[MntFishProducts]]</f>
        <v>150</v>
      </c>
      <c r="E1875" s="4">
        <f>Table2[[#This Row],[MntSweetProducts]]</f>
        <v>105</v>
      </c>
      <c r="F1875" s="4">
        <f>Table2[[#This Row],[MntGoldProds]]</f>
        <v>57</v>
      </c>
      <c r="G1875" s="8">
        <f>Table5[[#This Row],[Age]]</f>
        <v>49</v>
      </c>
      <c r="H1875" s="2" t="s">
        <v>30</v>
      </c>
      <c r="I1875" s="16" t="str">
        <f>IF(AND(People!$J1875&gt;=16,People!$J1875&lt;=25),"16-25",IF(AND(People!$J1875&gt;=26,People!$J1875&lt;=35),"26-35",IF(AND(People!$J1875&gt;=36,People!$J1875&lt;=45),"36-45",IF(AND(People!$J1875&gt;=46,People!$J1875&lt;=55),"46-55",IF(AND(People!$J1875&gt;=56,People!$J1875&lt;=65),"56-65",IF(AND(People!$J1875&gt;=66,People!$J1875&lt;=75),"66-75","ALL"))))))</f>
        <v>46-55</v>
      </c>
      <c r="J1875" t="str">
        <f>Table5[[#This Row],[Kid Home]]</f>
        <v>No</v>
      </c>
      <c r="K1875" t="str">
        <f>Table5[[#This Row],[TennHome]]</f>
        <v>Yes</v>
      </c>
    </row>
    <row r="1876" spans="1:11" ht="16.5" x14ac:dyDescent="0.3">
      <c r="A1876" s="6">
        <f>Table2[[#This Row],[MntWines]]</f>
        <v>31</v>
      </c>
      <c r="B1876" s="6">
        <f>Table2[[#This Row],[MntFruits]]</f>
        <v>1</v>
      </c>
      <c r="C1876" s="6">
        <f>Table2[[#This Row],[MntMeatProducts]]</f>
        <v>8</v>
      </c>
      <c r="D1876" s="6">
        <f>Table2[[#This Row],[MntFishProducts]]</f>
        <v>0</v>
      </c>
      <c r="E1876" s="6">
        <f>Table2[[#This Row],[MntSweetProducts]]</f>
        <v>0</v>
      </c>
      <c r="F1876" s="6">
        <f>Table2[[#This Row],[MntGoldProds]]</f>
        <v>8</v>
      </c>
      <c r="G1876" s="8">
        <f>Table5[[#This Row],[Age]]</f>
        <v>42</v>
      </c>
      <c r="H1876" s="17" t="s">
        <v>35</v>
      </c>
      <c r="I1876" s="16" t="str">
        <f>IF(AND(People!$J1876&gt;=16,People!$J1876&lt;=25),"16-25",IF(AND(People!$J1876&gt;=26,People!$J1876&lt;=35),"26-35",IF(AND(People!$J1876&gt;=36,People!$J1876&lt;=45),"36-45",IF(AND(People!$J1876&gt;=46,People!$J1876&lt;=55),"46-55",IF(AND(People!$J1876&gt;=56,People!$J1876&lt;=65),"56-65",IF(AND(People!$J1876&gt;=66,People!$J1876&lt;=75),"66-75","ALL"))))))</f>
        <v>36-45</v>
      </c>
      <c r="J1876" t="str">
        <f>Table5[[#This Row],[Kid Home]]</f>
        <v>Yes</v>
      </c>
      <c r="K1876" t="str">
        <f>Table5[[#This Row],[TennHome]]</f>
        <v>Yes</v>
      </c>
    </row>
    <row r="1877" spans="1:11" ht="16.5" x14ac:dyDescent="0.3">
      <c r="A1877" s="4">
        <f>Table2[[#This Row],[MntWines]]</f>
        <v>502</v>
      </c>
      <c r="B1877" s="4">
        <f>Table2[[#This Row],[MntFruits]]</f>
        <v>19</v>
      </c>
      <c r="C1877" s="4">
        <f>Table2[[#This Row],[MntMeatProducts]]</f>
        <v>132</v>
      </c>
      <c r="D1877" s="4">
        <f>Table2[[#This Row],[MntFishProducts]]</f>
        <v>0</v>
      </c>
      <c r="E1877" s="4">
        <f>Table2[[#This Row],[MntSweetProducts]]</f>
        <v>6</v>
      </c>
      <c r="F1877" s="4">
        <f>Table2[[#This Row],[MntGoldProds]]</f>
        <v>26</v>
      </c>
      <c r="G1877" s="8">
        <f>Table5[[#This Row],[Age]]</f>
        <v>65</v>
      </c>
      <c r="H1877" s="2" t="s">
        <v>30</v>
      </c>
      <c r="I1877" s="16" t="str">
        <f>IF(AND(People!$J1877&gt;=16,People!$J1877&lt;=25),"16-25",IF(AND(People!$J1877&gt;=26,People!$J1877&lt;=35),"26-35",IF(AND(People!$J1877&gt;=36,People!$J1877&lt;=45),"36-45",IF(AND(People!$J1877&gt;=46,People!$J1877&lt;=55),"46-55",IF(AND(People!$J1877&gt;=56,People!$J1877&lt;=65),"56-65",IF(AND(People!$J1877&gt;=66,People!$J1877&lt;=75),"66-75","ALL"))))))</f>
        <v>56-65</v>
      </c>
      <c r="J1877" t="str">
        <f>Table5[[#This Row],[Kid Home]]</f>
        <v>No</v>
      </c>
      <c r="K1877" t="str">
        <f>Table5[[#This Row],[TennHome]]</f>
        <v>Yes</v>
      </c>
    </row>
    <row r="1878" spans="1:11" ht="16.5" x14ac:dyDescent="0.3">
      <c r="A1878" s="6">
        <f>Table2[[#This Row],[MntWines]]</f>
        <v>18</v>
      </c>
      <c r="B1878" s="6">
        <f>Table2[[#This Row],[MntFruits]]</f>
        <v>10</v>
      </c>
      <c r="C1878" s="6">
        <f>Table2[[#This Row],[MntMeatProducts]]</f>
        <v>3</v>
      </c>
      <c r="D1878" s="6">
        <f>Table2[[#This Row],[MntFishProducts]]</f>
        <v>3</v>
      </c>
      <c r="E1878" s="6">
        <f>Table2[[#This Row],[MntSweetProducts]]</f>
        <v>5</v>
      </c>
      <c r="F1878" s="6">
        <f>Table2[[#This Row],[MntGoldProds]]</f>
        <v>0</v>
      </c>
      <c r="G1878" s="8">
        <f>Table5[[#This Row],[Age]]</f>
        <v>62</v>
      </c>
      <c r="H1878" s="17" t="s">
        <v>38</v>
      </c>
      <c r="I1878" s="16" t="str">
        <f>IF(AND(People!$J1878&gt;=16,People!$J1878&lt;=25),"16-25",IF(AND(People!$J1878&gt;=26,People!$J1878&lt;=35),"26-35",IF(AND(People!$J1878&gt;=36,People!$J1878&lt;=45),"36-45",IF(AND(People!$J1878&gt;=46,People!$J1878&lt;=55),"46-55",IF(AND(People!$J1878&gt;=56,People!$J1878&lt;=65),"56-65",IF(AND(People!$J1878&gt;=66,People!$J1878&lt;=75),"66-75","ALL"))))))</f>
        <v>56-65</v>
      </c>
      <c r="J1878" t="str">
        <f>Table5[[#This Row],[Kid Home]]</f>
        <v>No</v>
      </c>
      <c r="K1878" t="str">
        <f>Table5[[#This Row],[TennHome]]</f>
        <v>Yes</v>
      </c>
    </row>
    <row r="1879" spans="1:11" ht="16.5" x14ac:dyDescent="0.3">
      <c r="A1879" s="4">
        <f>Table2[[#This Row],[MntWines]]</f>
        <v>1</v>
      </c>
      <c r="B1879" s="4">
        <f>Table2[[#This Row],[MntFruits]]</f>
        <v>8</v>
      </c>
      <c r="C1879" s="4">
        <f>Table2[[#This Row],[MntMeatProducts]]</f>
        <v>6</v>
      </c>
      <c r="D1879" s="4">
        <f>Table2[[#This Row],[MntFishProducts]]</f>
        <v>4</v>
      </c>
      <c r="E1879" s="4">
        <f>Table2[[#This Row],[MntSweetProducts]]</f>
        <v>8</v>
      </c>
      <c r="F1879" s="4">
        <f>Table2[[#This Row],[MntGoldProds]]</f>
        <v>16</v>
      </c>
      <c r="G1879" s="8">
        <f>Table5[[#This Row],[Age]]</f>
        <v>27</v>
      </c>
      <c r="H1879" s="2" t="s">
        <v>33</v>
      </c>
      <c r="I1879" s="16" t="str">
        <f>IF(AND(People!$J1879&gt;=16,People!$J1879&lt;=25),"16-25",IF(AND(People!$J1879&gt;=26,People!$J1879&lt;=35),"26-35",IF(AND(People!$J1879&gt;=36,People!$J1879&lt;=45),"36-45",IF(AND(People!$J1879&gt;=46,People!$J1879&lt;=55),"46-55",IF(AND(People!$J1879&gt;=56,People!$J1879&lt;=65),"56-65",IF(AND(People!$J1879&gt;=66,People!$J1879&lt;=75),"66-75","ALL"))))))</f>
        <v>26-35</v>
      </c>
      <c r="J1879" t="str">
        <f>Table5[[#This Row],[Kid Home]]</f>
        <v>No</v>
      </c>
      <c r="K1879" t="str">
        <f>Table5[[#This Row],[TennHome]]</f>
        <v>No</v>
      </c>
    </row>
    <row r="1880" spans="1:11" ht="16.5" x14ac:dyDescent="0.3">
      <c r="A1880" s="6">
        <f>Table2[[#This Row],[MntWines]]</f>
        <v>100</v>
      </c>
      <c r="B1880" s="6">
        <f>Table2[[#This Row],[MntFruits]]</f>
        <v>71</v>
      </c>
      <c r="C1880" s="6">
        <f>Table2[[#This Row],[MntMeatProducts]]</f>
        <v>243</v>
      </c>
      <c r="D1880" s="6">
        <f>Table2[[#This Row],[MntFishProducts]]</f>
        <v>108</v>
      </c>
      <c r="E1880" s="6">
        <f>Table2[[#This Row],[MntSweetProducts]]</f>
        <v>94</v>
      </c>
      <c r="F1880" s="6">
        <f>Table2[[#This Row],[MntGoldProds]]</f>
        <v>219</v>
      </c>
      <c r="G1880" s="8">
        <f>Table5[[#This Row],[Age]]</f>
        <v>53</v>
      </c>
      <c r="H1880" s="17" t="s">
        <v>31</v>
      </c>
      <c r="I1880" s="16" t="str">
        <f>IF(AND(People!$J1880&gt;=16,People!$J1880&lt;=25),"16-25",IF(AND(People!$J1880&gt;=26,People!$J1880&lt;=35),"26-35",IF(AND(People!$J1880&gt;=36,People!$J1880&lt;=45),"36-45",IF(AND(People!$J1880&gt;=46,People!$J1880&lt;=55),"46-55",IF(AND(People!$J1880&gt;=56,People!$J1880&lt;=65),"56-65",IF(AND(People!$J1880&gt;=66,People!$J1880&lt;=75),"66-75","ALL"))))))</f>
        <v>46-55</v>
      </c>
      <c r="J1880" t="str">
        <f>Table5[[#This Row],[Kid Home]]</f>
        <v>No</v>
      </c>
      <c r="K1880" t="str">
        <f>Table5[[#This Row],[TennHome]]</f>
        <v>No</v>
      </c>
    </row>
    <row r="1881" spans="1:11" ht="16.5" x14ac:dyDescent="0.3">
      <c r="A1881" s="4">
        <f>Table2[[#This Row],[MntWines]]</f>
        <v>407</v>
      </c>
      <c r="B1881" s="4">
        <f>Table2[[#This Row],[MntFruits]]</f>
        <v>114</v>
      </c>
      <c r="C1881" s="4">
        <f>Table2[[#This Row],[MntMeatProducts]]</f>
        <v>445</v>
      </c>
      <c r="D1881" s="4">
        <f>Table2[[#This Row],[MntFishProducts]]</f>
        <v>181</v>
      </c>
      <c r="E1881" s="4">
        <f>Table2[[#This Row],[MntSweetProducts]]</f>
        <v>165</v>
      </c>
      <c r="F1881" s="4">
        <f>Table2[[#This Row],[MntGoldProds]]</f>
        <v>203</v>
      </c>
      <c r="G1881" s="8">
        <f>Table5[[#This Row],[Age]]</f>
        <v>56</v>
      </c>
      <c r="H1881" s="2" t="s">
        <v>35</v>
      </c>
      <c r="I1881" s="16" t="str">
        <f>IF(AND(People!$J1881&gt;=16,People!$J1881&lt;=25),"16-25",IF(AND(People!$J1881&gt;=26,People!$J1881&lt;=35),"26-35",IF(AND(People!$J1881&gt;=36,People!$J1881&lt;=45),"36-45",IF(AND(People!$J1881&gt;=46,People!$J1881&lt;=55),"46-55",IF(AND(People!$J1881&gt;=56,People!$J1881&lt;=65),"56-65",IF(AND(People!$J1881&gt;=66,People!$J1881&lt;=75),"66-75","ALL"))))))</f>
        <v>56-65</v>
      </c>
      <c r="J1881" t="str">
        <f>Table5[[#This Row],[Kid Home]]</f>
        <v>No</v>
      </c>
      <c r="K1881" t="str">
        <f>Table5[[#This Row],[TennHome]]</f>
        <v>No</v>
      </c>
    </row>
    <row r="1882" spans="1:11" ht="16.5" x14ac:dyDescent="0.3">
      <c r="A1882" s="6">
        <f>Table2[[#This Row],[MntWines]]</f>
        <v>664</v>
      </c>
      <c r="B1882" s="6">
        <f>Table2[[#This Row],[MntFruits]]</f>
        <v>9</v>
      </c>
      <c r="C1882" s="6">
        <f>Table2[[#This Row],[MntMeatProducts]]</f>
        <v>240</v>
      </c>
      <c r="D1882" s="6">
        <f>Table2[[#This Row],[MntFishProducts]]</f>
        <v>50</v>
      </c>
      <c r="E1882" s="6">
        <f>Table2[[#This Row],[MntSweetProducts]]</f>
        <v>19</v>
      </c>
      <c r="F1882" s="6">
        <f>Table2[[#This Row],[MntGoldProds]]</f>
        <v>57</v>
      </c>
      <c r="G1882" s="8">
        <f>Table5[[#This Row],[Age]]</f>
        <v>62</v>
      </c>
      <c r="H1882" s="17" t="s">
        <v>33</v>
      </c>
      <c r="I1882" s="16" t="str">
        <f>IF(AND(People!$J1882&gt;=16,People!$J1882&lt;=25),"16-25",IF(AND(People!$J1882&gt;=26,People!$J1882&lt;=35),"26-35",IF(AND(People!$J1882&gt;=36,People!$J1882&lt;=45),"36-45",IF(AND(People!$J1882&gt;=46,People!$J1882&lt;=55),"46-55",IF(AND(People!$J1882&gt;=56,People!$J1882&lt;=65),"56-65",IF(AND(People!$J1882&gt;=66,People!$J1882&lt;=75),"66-75","ALL"))))))</f>
        <v>56-65</v>
      </c>
      <c r="J1882" t="str">
        <f>Table5[[#This Row],[Kid Home]]</f>
        <v>No</v>
      </c>
      <c r="K1882" t="str">
        <f>Table5[[#This Row],[TennHome]]</f>
        <v>Yes</v>
      </c>
    </row>
    <row r="1883" spans="1:11" ht="16.5" x14ac:dyDescent="0.3">
      <c r="A1883" s="4">
        <f>Table2[[#This Row],[MntWines]]</f>
        <v>1045</v>
      </c>
      <c r="B1883" s="4">
        <f>Table2[[#This Row],[MntFruits]]</f>
        <v>61</v>
      </c>
      <c r="C1883" s="4">
        <f>Table2[[#This Row],[MntMeatProducts]]</f>
        <v>338</v>
      </c>
      <c r="D1883" s="4">
        <f>Table2[[#This Row],[MntFishProducts]]</f>
        <v>60</v>
      </c>
      <c r="E1883" s="4">
        <f>Table2[[#This Row],[MntSweetProducts]]</f>
        <v>46</v>
      </c>
      <c r="F1883" s="4">
        <f>Table2[[#This Row],[MntGoldProds]]</f>
        <v>46</v>
      </c>
      <c r="G1883" s="8">
        <f>Table5[[#This Row],[Age]]</f>
        <v>38</v>
      </c>
      <c r="H1883" s="2" t="s">
        <v>33</v>
      </c>
      <c r="I1883" s="16" t="str">
        <f>IF(AND(People!$J1883&gt;=16,People!$J1883&lt;=25),"16-25",IF(AND(People!$J1883&gt;=26,People!$J1883&lt;=35),"26-35",IF(AND(People!$J1883&gt;=36,People!$J1883&lt;=45),"36-45",IF(AND(People!$J1883&gt;=46,People!$J1883&lt;=55),"46-55",IF(AND(People!$J1883&gt;=56,People!$J1883&lt;=65),"56-65",IF(AND(People!$J1883&gt;=66,People!$J1883&lt;=75),"66-75","ALL"))))))</f>
        <v>36-45</v>
      </c>
      <c r="J1883" t="str">
        <f>Table5[[#This Row],[Kid Home]]</f>
        <v>Yes</v>
      </c>
      <c r="K1883" t="str">
        <f>Table5[[#This Row],[TennHome]]</f>
        <v>No</v>
      </c>
    </row>
    <row r="1884" spans="1:11" ht="16.5" x14ac:dyDescent="0.3">
      <c r="A1884" s="6">
        <f>Table2[[#This Row],[MntWines]]</f>
        <v>1218</v>
      </c>
      <c r="B1884" s="6">
        <f>Table2[[#This Row],[MntFruits]]</f>
        <v>107</v>
      </c>
      <c r="C1884" s="6">
        <f>Table2[[#This Row],[MntMeatProducts]]</f>
        <v>304</v>
      </c>
      <c r="D1884" s="6">
        <f>Table2[[#This Row],[MntFishProducts]]</f>
        <v>23</v>
      </c>
      <c r="E1884" s="6">
        <f>Table2[[#This Row],[MntSweetProducts]]</f>
        <v>143</v>
      </c>
      <c r="F1884" s="6">
        <f>Table2[[#This Row],[MntGoldProds]]</f>
        <v>33</v>
      </c>
      <c r="G1884" s="8">
        <f>Table5[[#This Row],[Age]]</f>
        <v>28</v>
      </c>
      <c r="H1884" s="17" t="s">
        <v>35</v>
      </c>
      <c r="I1884" s="16" t="str">
        <f>IF(AND(People!$J1884&gt;=16,People!$J1884&lt;=25),"16-25",IF(AND(People!$J1884&gt;=26,People!$J1884&lt;=35),"26-35",IF(AND(People!$J1884&gt;=36,People!$J1884&lt;=45),"36-45",IF(AND(People!$J1884&gt;=46,People!$J1884&lt;=55),"46-55",IF(AND(People!$J1884&gt;=56,People!$J1884&lt;=65),"56-65",IF(AND(People!$J1884&gt;=66,People!$J1884&lt;=75),"66-75","ALL"))))))</f>
        <v>26-35</v>
      </c>
      <c r="J1884" t="str">
        <f>Table5[[#This Row],[Kid Home]]</f>
        <v>No</v>
      </c>
      <c r="K1884" t="str">
        <f>Table5[[#This Row],[TennHome]]</f>
        <v>No</v>
      </c>
    </row>
    <row r="1885" spans="1:11" ht="16.5" x14ac:dyDescent="0.3">
      <c r="A1885" s="4">
        <f>Table2[[#This Row],[MntWines]]</f>
        <v>15</v>
      </c>
      <c r="B1885" s="4">
        <f>Table2[[#This Row],[MntFruits]]</f>
        <v>0</v>
      </c>
      <c r="C1885" s="4">
        <f>Table2[[#This Row],[MntMeatProducts]]</f>
        <v>6</v>
      </c>
      <c r="D1885" s="4">
        <f>Table2[[#This Row],[MntFishProducts]]</f>
        <v>0</v>
      </c>
      <c r="E1885" s="4">
        <f>Table2[[#This Row],[MntSweetProducts]]</f>
        <v>1</v>
      </c>
      <c r="F1885" s="4">
        <f>Table2[[#This Row],[MntGoldProds]]</f>
        <v>12</v>
      </c>
      <c r="G1885" s="8">
        <f>Table5[[#This Row],[Age]]</f>
        <v>45</v>
      </c>
      <c r="H1885" s="2" t="s">
        <v>30</v>
      </c>
      <c r="I1885" s="16" t="str">
        <f>IF(AND(People!$J1885&gt;=16,People!$J1885&lt;=25),"16-25",IF(AND(People!$J1885&gt;=26,People!$J1885&lt;=35),"26-35",IF(AND(People!$J1885&gt;=36,People!$J1885&lt;=45),"36-45",IF(AND(People!$J1885&gt;=46,People!$J1885&lt;=55),"46-55",IF(AND(People!$J1885&gt;=56,People!$J1885&lt;=65),"56-65",IF(AND(People!$J1885&gt;=66,People!$J1885&lt;=75),"66-75","ALL"))))))</f>
        <v>36-45</v>
      </c>
      <c r="J1885" t="str">
        <f>Table5[[#This Row],[Kid Home]]</f>
        <v>Yes</v>
      </c>
      <c r="K1885" t="str">
        <f>Table5[[#This Row],[TennHome]]</f>
        <v>No</v>
      </c>
    </row>
    <row r="1886" spans="1:11" ht="16.5" x14ac:dyDescent="0.3">
      <c r="A1886" s="6">
        <f>Table2[[#This Row],[MntWines]]</f>
        <v>128</v>
      </c>
      <c r="B1886" s="6">
        <f>Table2[[#This Row],[MntFruits]]</f>
        <v>0</v>
      </c>
      <c r="C1886" s="6">
        <f>Table2[[#This Row],[MntMeatProducts]]</f>
        <v>16</v>
      </c>
      <c r="D1886" s="6">
        <f>Table2[[#This Row],[MntFishProducts]]</f>
        <v>0</v>
      </c>
      <c r="E1886" s="6">
        <f>Table2[[#This Row],[MntSweetProducts]]</f>
        <v>1</v>
      </c>
      <c r="F1886" s="6">
        <f>Table2[[#This Row],[MntGoldProds]]</f>
        <v>4</v>
      </c>
      <c r="G1886" s="8">
        <f>Table5[[#This Row],[Age]]</f>
        <v>46</v>
      </c>
      <c r="H1886" s="17" t="s">
        <v>30</v>
      </c>
      <c r="I1886" s="16" t="str">
        <f>IF(AND(People!$J1886&gt;=16,People!$J1886&lt;=25),"16-25",IF(AND(People!$J1886&gt;=26,People!$J1886&lt;=35),"26-35",IF(AND(People!$J1886&gt;=36,People!$J1886&lt;=45),"36-45",IF(AND(People!$J1886&gt;=46,People!$J1886&lt;=55),"46-55",IF(AND(People!$J1886&gt;=56,People!$J1886&lt;=65),"56-65",IF(AND(People!$J1886&gt;=66,People!$J1886&lt;=75),"66-75","ALL"))))))</f>
        <v>46-55</v>
      </c>
      <c r="J1886" t="str">
        <f>Table5[[#This Row],[Kid Home]]</f>
        <v>No</v>
      </c>
      <c r="K1886" t="str">
        <f>Table5[[#This Row],[TennHome]]</f>
        <v>Yes</v>
      </c>
    </row>
    <row r="1887" spans="1:11" ht="16.5" x14ac:dyDescent="0.3">
      <c r="A1887" s="4">
        <f>Table2[[#This Row],[MntWines]]</f>
        <v>581</v>
      </c>
      <c r="B1887" s="4">
        <f>Table2[[#This Row],[MntFruits]]</f>
        <v>49</v>
      </c>
      <c r="C1887" s="4">
        <f>Table2[[#This Row],[MntMeatProducts]]</f>
        <v>157</v>
      </c>
      <c r="D1887" s="4">
        <f>Table2[[#This Row],[MntFishProducts]]</f>
        <v>43</v>
      </c>
      <c r="E1887" s="4">
        <f>Table2[[#This Row],[MntSweetProducts]]</f>
        <v>8</v>
      </c>
      <c r="F1887" s="4">
        <f>Table2[[#This Row],[MntGoldProds]]</f>
        <v>108</v>
      </c>
      <c r="G1887" s="8">
        <f>Table5[[#This Row],[Age]]</f>
        <v>44</v>
      </c>
      <c r="H1887" s="2" t="s">
        <v>30</v>
      </c>
      <c r="I1887" s="16" t="str">
        <f>IF(AND(People!$J1887&gt;=16,People!$J1887&lt;=25),"16-25",IF(AND(People!$J1887&gt;=26,People!$J1887&lt;=35),"26-35",IF(AND(People!$J1887&gt;=36,People!$J1887&lt;=45),"36-45",IF(AND(People!$J1887&gt;=46,People!$J1887&lt;=55),"46-55",IF(AND(People!$J1887&gt;=56,People!$J1887&lt;=65),"56-65",IF(AND(People!$J1887&gt;=66,People!$J1887&lt;=75),"66-75","ALL"))))))</f>
        <v>36-45</v>
      </c>
      <c r="J1887" t="str">
        <f>Table5[[#This Row],[Kid Home]]</f>
        <v>No</v>
      </c>
      <c r="K1887" t="str">
        <f>Table5[[#This Row],[TennHome]]</f>
        <v>Yes</v>
      </c>
    </row>
    <row r="1888" spans="1:11" ht="16.5" x14ac:dyDescent="0.3">
      <c r="A1888" s="6">
        <f>Table2[[#This Row],[MntWines]]</f>
        <v>6</v>
      </c>
      <c r="B1888" s="6">
        <f>Table2[[#This Row],[MntFruits]]</f>
        <v>3</v>
      </c>
      <c r="C1888" s="6">
        <f>Table2[[#This Row],[MntMeatProducts]]</f>
        <v>12</v>
      </c>
      <c r="D1888" s="6">
        <f>Table2[[#This Row],[MntFishProducts]]</f>
        <v>6</v>
      </c>
      <c r="E1888" s="6">
        <f>Table2[[#This Row],[MntSweetProducts]]</f>
        <v>1</v>
      </c>
      <c r="F1888" s="6">
        <f>Table2[[#This Row],[MntGoldProds]]</f>
        <v>0</v>
      </c>
      <c r="G1888" s="8">
        <f>Table5[[#This Row],[Age]]</f>
        <v>29</v>
      </c>
      <c r="H1888" s="17" t="s">
        <v>33</v>
      </c>
      <c r="I1888" s="16" t="str">
        <f>IF(AND(People!$J1888&gt;=16,People!$J1888&lt;=25),"16-25",IF(AND(People!$J1888&gt;=26,People!$J1888&lt;=35),"26-35",IF(AND(People!$J1888&gt;=36,People!$J1888&lt;=45),"36-45",IF(AND(People!$J1888&gt;=46,People!$J1888&lt;=55),"46-55",IF(AND(People!$J1888&gt;=56,People!$J1888&lt;=65),"56-65",IF(AND(People!$J1888&gt;=66,People!$J1888&lt;=75),"66-75","ALL"))))))</f>
        <v>26-35</v>
      </c>
      <c r="J1888" t="str">
        <f>Table5[[#This Row],[Kid Home]]</f>
        <v>No</v>
      </c>
      <c r="K1888" t="str">
        <f>Table5[[#This Row],[TennHome]]</f>
        <v>No</v>
      </c>
    </row>
    <row r="1889" spans="1:11" ht="16.5" x14ac:dyDescent="0.3">
      <c r="A1889" s="4">
        <f>Table2[[#This Row],[MntWines]]</f>
        <v>185</v>
      </c>
      <c r="B1889" s="4">
        <f>Table2[[#This Row],[MntFruits]]</f>
        <v>8</v>
      </c>
      <c r="C1889" s="4">
        <f>Table2[[#This Row],[MntMeatProducts]]</f>
        <v>133</v>
      </c>
      <c r="D1889" s="4">
        <f>Table2[[#This Row],[MntFishProducts]]</f>
        <v>56</v>
      </c>
      <c r="E1889" s="4">
        <f>Table2[[#This Row],[MntSweetProducts]]</f>
        <v>56</v>
      </c>
      <c r="F1889" s="4">
        <f>Table2[[#This Row],[MntGoldProds]]</f>
        <v>12</v>
      </c>
      <c r="G1889" s="8">
        <f>Table5[[#This Row],[Age]]</f>
        <v>28</v>
      </c>
      <c r="H1889" s="2" t="s">
        <v>35</v>
      </c>
      <c r="I1889" s="16" t="str">
        <f>IF(AND(People!$J1889&gt;=16,People!$J1889&lt;=25),"16-25",IF(AND(People!$J1889&gt;=26,People!$J1889&lt;=35),"26-35",IF(AND(People!$J1889&gt;=36,People!$J1889&lt;=45),"36-45",IF(AND(People!$J1889&gt;=46,People!$J1889&lt;=55),"46-55",IF(AND(People!$J1889&gt;=56,People!$J1889&lt;=65),"56-65",IF(AND(People!$J1889&gt;=66,People!$J1889&lt;=75),"66-75","ALL"))))))</f>
        <v>26-35</v>
      </c>
      <c r="J1889" t="str">
        <f>Table5[[#This Row],[Kid Home]]</f>
        <v>Yes</v>
      </c>
      <c r="K1889" t="str">
        <f>Table5[[#This Row],[TennHome]]</f>
        <v>No</v>
      </c>
    </row>
    <row r="1890" spans="1:11" ht="16.5" x14ac:dyDescent="0.3">
      <c r="A1890" s="6">
        <f>Table2[[#This Row],[MntWines]]</f>
        <v>22</v>
      </c>
      <c r="B1890" s="6">
        <f>Table2[[#This Row],[MntFruits]]</f>
        <v>1</v>
      </c>
      <c r="C1890" s="6">
        <f>Table2[[#This Row],[MntMeatProducts]]</f>
        <v>9</v>
      </c>
      <c r="D1890" s="6">
        <f>Table2[[#This Row],[MntFishProducts]]</f>
        <v>0</v>
      </c>
      <c r="E1890" s="6">
        <f>Table2[[#This Row],[MntSweetProducts]]</f>
        <v>0</v>
      </c>
      <c r="F1890" s="6">
        <f>Table2[[#This Row],[MntGoldProds]]</f>
        <v>14</v>
      </c>
      <c r="G1890" s="8">
        <f>Table5[[#This Row],[Age]]</f>
        <v>57</v>
      </c>
      <c r="H1890" s="17" t="s">
        <v>31</v>
      </c>
      <c r="I1890" s="16" t="str">
        <f>IF(AND(People!$J1890&gt;=16,People!$J1890&lt;=25),"16-25",IF(AND(People!$J1890&gt;=26,People!$J1890&lt;=35),"26-35",IF(AND(People!$J1890&gt;=36,People!$J1890&lt;=45),"36-45",IF(AND(People!$J1890&gt;=46,People!$J1890&lt;=55),"46-55",IF(AND(People!$J1890&gt;=56,People!$J1890&lt;=65),"56-65",IF(AND(People!$J1890&gt;=66,People!$J1890&lt;=75),"66-75","ALL"))))))</f>
        <v>56-65</v>
      </c>
      <c r="J1890" t="str">
        <f>Table5[[#This Row],[Kid Home]]</f>
        <v>Yes</v>
      </c>
      <c r="K1890" t="str">
        <f>Table5[[#This Row],[TennHome]]</f>
        <v>Yes</v>
      </c>
    </row>
    <row r="1891" spans="1:11" ht="16.5" x14ac:dyDescent="0.3">
      <c r="A1891" s="4">
        <f>Table2[[#This Row],[MntWines]]</f>
        <v>584</v>
      </c>
      <c r="B1891" s="4">
        <f>Table2[[#This Row],[MntFruits]]</f>
        <v>100</v>
      </c>
      <c r="C1891" s="4">
        <f>Table2[[#This Row],[MntMeatProducts]]</f>
        <v>835</v>
      </c>
      <c r="D1891" s="4">
        <f>Table2[[#This Row],[MntFishProducts]]</f>
        <v>65</v>
      </c>
      <c r="E1891" s="4">
        <f>Table2[[#This Row],[MntSweetProducts]]</f>
        <v>83</v>
      </c>
      <c r="F1891" s="4">
        <f>Table2[[#This Row],[MntGoldProds]]</f>
        <v>35</v>
      </c>
      <c r="G1891" s="8">
        <f>Table5[[#This Row],[Age]]</f>
        <v>42</v>
      </c>
      <c r="H1891" s="2" t="s">
        <v>33</v>
      </c>
      <c r="I1891" s="16" t="str">
        <f>IF(AND(People!$J1891&gt;=16,People!$J1891&lt;=25),"16-25",IF(AND(People!$J1891&gt;=26,People!$J1891&lt;=35),"26-35",IF(AND(People!$J1891&gt;=36,People!$J1891&lt;=45),"36-45",IF(AND(People!$J1891&gt;=46,People!$J1891&lt;=55),"46-55",IF(AND(People!$J1891&gt;=56,People!$J1891&lt;=65),"56-65",IF(AND(People!$J1891&gt;=66,People!$J1891&lt;=75),"66-75","ALL"))))))</f>
        <v>36-45</v>
      </c>
      <c r="J1891" t="str">
        <f>Table5[[#This Row],[Kid Home]]</f>
        <v>No</v>
      </c>
      <c r="K1891" t="str">
        <f>Table5[[#This Row],[TennHome]]</f>
        <v>No</v>
      </c>
    </row>
    <row r="1892" spans="1:11" ht="16.5" x14ac:dyDescent="0.3">
      <c r="A1892" s="6">
        <f>Table2[[#This Row],[MntWines]]</f>
        <v>355</v>
      </c>
      <c r="B1892" s="6">
        <f>Table2[[#This Row],[MntFruits]]</f>
        <v>30</v>
      </c>
      <c r="C1892" s="6">
        <f>Table2[[#This Row],[MntMeatProducts]]</f>
        <v>177</v>
      </c>
      <c r="D1892" s="6">
        <f>Table2[[#This Row],[MntFishProducts]]</f>
        <v>90</v>
      </c>
      <c r="E1892" s="6">
        <f>Table2[[#This Row],[MntSweetProducts]]</f>
        <v>138</v>
      </c>
      <c r="F1892" s="6">
        <f>Table2[[#This Row],[MntGoldProds]]</f>
        <v>30</v>
      </c>
      <c r="G1892" s="8">
        <f>Table5[[#This Row],[Age]]</f>
        <v>38</v>
      </c>
      <c r="H1892" s="17" t="s">
        <v>33</v>
      </c>
      <c r="I1892" s="16" t="str">
        <f>IF(AND(People!$J1892&gt;=16,People!$J1892&lt;=25),"16-25",IF(AND(People!$J1892&gt;=26,People!$J1892&lt;=35),"26-35",IF(AND(People!$J1892&gt;=36,People!$J1892&lt;=45),"36-45",IF(AND(People!$J1892&gt;=46,People!$J1892&lt;=55),"46-55",IF(AND(People!$J1892&gt;=56,People!$J1892&lt;=65),"56-65",IF(AND(People!$J1892&gt;=66,People!$J1892&lt;=75),"66-75","ALL"))))))</f>
        <v>36-45</v>
      </c>
      <c r="J1892" t="str">
        <f>Table5[[#This Row],[Kid Home]]</f>
        <v>Yes</v>
      </c>
      <c r="K1892" t="str">
        <f>Table5[[#This Row],[TennHome]]</f>
        <v>Yes</v>
      </c>
    </row>
    <row r="1893" spans="1:11" ht="16.5" x14ac:dyDescent="0.3">
      <c r="A1893" s="4">
        <f>Table2[[#This Row],[MntWines]]</f>
        <v>175</v>
      </c>
      <c r="B1893" s="4">
        <f>Table2[[#This Row],[MntFruits]]</f>
        <v>10</v>
      </c>
      <c r="C1893" s="4">
        <f>Table2[[#This Row],[MntMeatProducts]]</f>
        <v>110</v>
      </c>
      <c r="D1893" s="4">
        <f>Table2[[#This Row],[MntFishProducts]]</f>
        <v>54</v>
      </c>
      <c r="E1893" s="4">
        <f>Table2[[#This Row],[MntSweetProducts]]</f>
        <v>6</v>
      </c>
      <c r="F1893" s="4">
        <f>Table2[[#This Row],[MntGoldProds]]</f>
        <v>27</v>
      </c>
      <c r="G1893" s="8">
        <f>Table5[[#This Row],[Age]]</f>
        <v>31</v>
      </c>
      <c r="H1893" s="2" t="s">
        <v>31</v>
      </c>
      <c r="I1893" s="16" t="str">
        <f>IF(AND(People!$J1893&gt;=16,People!$J1893&lt;=25),"16-25",IF(AND(People!$J1893&gt;=26,People!$J1893&lt;=35),"26-35",IF(AND(People!$J1893&gt;=36,People!$J1893&lt;=45),"36-45",IF(AND(People!$J1893&gt;=46,People!$J1893&lt;=55),"46-55",IF(AND(People!$J1893&gt;=56,People!$J1893&lt;=65),"56-65",IF(AND(People!$J1893&gt;=66,People!$J1893&lt;=75),"66-75","ALL"))))))</f>
        <v>26-35</v>
      </c>
      <c r="J1893" t="str">
        <f>Table5[[#This Row],[Kid Home]]</f>
        <v>Yes</v>
      </c>
      <c r="K1893" t="str">
        <f>Table5[[#This Row],[TennHome]]</f>
        <v>No</v>
      </c>
    </row>
    <row r="1894" spans="1:11" ht="16.5" x14ac:dyDescent="0.3">
      <c r="A1894" s="6">
        <f>Table2[[#This Row],[MntWines]]</f>
        <v>864</v>
      </c>
      <c r="B1894" s="6">
        <f>Table2[[#This Row],[MntFruits]]</f>
        <v>134</v>
      </c>
      <c r="C1894" s="6">
        <f>Table2[[#This Row],[MntMeatProducts]]</f>
        <v>768</v>
      </c>
      <c r="D1894" s="6">
        <f>Table2[[#This Row],[MntFishProducts]]</f>
        <v>150</v>
      </c>
      <c r="E1894" s="6">
        <f>Table2[[#This Row],[MntSweetProducts]]</f>
        <v>38</v>
      </c>
      <c r="F1894" s="6">
        <f>Table2[[#This Row],[MntGoldProds]]</f>
        <v>172</v>
      </c>
      <c r="G1894" s="8">
        <f>Table5[[#This Row],[Age]]</f>
        <v>24</v>
      </c>
      <c r="H1894" s="17" t="s">
        <v>33</v>
      </c>
      <c r="I1894" s="16" t="str">
        <f>IF(AND(People!$J1894&gt;=16,People!$J1894&lt;=25),"16-25",IF(AND(People!$J1894&gt;=26,People!$J1894&lt;=35),"26-35",IF(AND(People!$J1894&gt;=36,People!$J1894&lt;=45),"36-45",IF(AND(People!$J1894&gt;=46,People!$J1894&lt;=55),"46-55",IF(AND(People!$J1894&gt;=56,People!$J1894&lt;=65),"56-65",IF(AND(People!$J1894&gt;=66,People!$J1894&lt;=75),"66-75","ALL"))))))</f>
        <v>16-25</v>
      </c>
      <c r="J1894" t="str">
        <f>Table5[[#This Row],[Kid Home]]</f>
        <v>No</v>
      </c>
      <c r="K1894" t="str">
        <f>Table5[[#This Row],[TennHome]]</f>
        <v>No</v>
      </c>
    </row>
    <row r="1895" spans="1:11" ht="16.5" x14ac:dyDescent="0.3">
      <c r="A1895" s="4">
        <f>Table2[[#This Row],[MntWines]]</f>
        <v>957</v>
      </c>
      <c r="B1895" s="4">
        <f>Table2[[#This Row],[MntFruits]]</f>
        <v>153</v>
      </c>
      <c r="C1895" s="4">
        <f>Table2[[#This Row],[MntMeatProducts]]</f>
        <v>612</v>
      </c>
      <c r="D1895" s="4">
        <f>Table2[[#This Row],[MntFishProducts]]</f>
        <v>99</v>
      </c>
      <c r="E1895" s="4">
        <f>Table2[[#This Row],[MntSweetProducts]]</f>
        <v>95</v>
      </c>
      <c r="F1895" s="4">
        <f>Table2[[#This Row],[MntGoldProds]]</f>
        <v>153</v>
      </c>
      <c r="G1895" s="8">
        <f>Table5[[#This Row],[Age]]</f>
        <v>25</v>
      </c>
      <c r="H1895" s="2" t="s">
        <v>35</v>
      </c>
      <c r="I1895" s="16" t="str">
        <f>IF(AND(People!$J1895&gt;=16,People!$J1895&lt;=25),"16-25",IF(AND(People!$J1895&gt;=26,People!$J1895&lt;=35),"26-35",IF(AND(People!$J1895&gt;=36,People!$J1895&lt;=45),"36-45",IF(AND(People!$J1895&gt;=46,People!$J1895&lt;=55),"46-55",IF(AND(People!$J1895&gt;=56,People!$J1895&lt;=65),"56-65",IF(AND(People!$J1895&gt;=66,People!$J1895&lt;=75),"66-75","ALL"))))))</f>
        <v>16-25</v>
      </c>
      <c r="J1895" t="str">
        <f>Table5[[#This Row],[Kid Home]]</f>
        <v>No</v>
      </c>
      <c r="K1895" t="str">
        <f>Table5[[#This Row],[TennHome]]</f>
        <v>No</v>
      </c>
    </row>
    <row r="1896" spans="1:11" ht="16.5" x14ac:dyDescent="0.3">
      <c r="A1896" s="6">
        <f>Table2[[#This Row],[MntWines]]</f>
        <v>25</v>
      </c>
      <c r="B1896" s="6">
        <f>Table2[[#This Row],[MntFruits]]</f>
        <v>6</v>
      </c>
      <c r="C1896" s="6">
        <f>Table2[[#This Row],[MntMeatProducts]]</f>
        <v>16</v>
      </c>
      <c r="D1896" s="6">
        <f>Table2[[#This Row],[MntFishProducts]]</f>
        <v>20</v>
      </c>
      <c r="E1896" s="6">
        <f>Table2[[#This Row],[MntSweetProducts]]</f>
        <v>0</v>
      </c>
      <c r="F1896" s="6">
        <f>Table2[[#This Row],[MntGoldProds]]</f>
        <v>5</v>
      </c>
      <c r="G1896" s="8">
        <f>Table5[[#This Row],[Age]]</f>
        <v>28</v>
      </c>
      <c r="H1896" s="17" t="s">
        <v>30</v>
      </c>
      <c r="I1896" s="16" t="str">
        <f>IF(AND(People!$J1896&gt;=16,People!$J1896&lt;=25),"16-25",IF(AND(People!$J1896&gt;=26,People!$J1896&lt;=35),"26-35",IF(AND(People!$J1896&gt;=36,People!$J1896&lt;=45),"36-45",IF(AND(People!$J1896&gt;=46,People!$J1896&lt;=55),"46-55",IF(AND(People!$J1896&gt;=56,People!$J1896&lt;=65),"56-65",IF(AND(People!$J1896&gt;=66,People!$J1896&lt;=75),"66-75","ALL"))))))</f>
        <v>26-35</v>
      </c>
      <c r="J1896" t="str">
        <f>Table5[[#This Row],[Kid Home]]</f>
        <v>Yes</v>
      </c>
      <c r="K1896" t="str">
        <f>Table5[[#This Row],[TennHome]]</f>
        <v>No</v>
      </c>
    </row>
    <row r="1897" spans="1:11" ht="16.5" x14ac:dyDescent="0.3">
      <c r="A1897" s="4">
        <f>Table2[[#This Row],[MntWines]]</f>
        <v>641</v>
      </c>
      <c r="B1897" s="4">
        <f>Table2[[#This Row],[MntFruits]]</f>
        <v>7</v>
      </c>
      <c r="C1897" s="4">
        <f>Table2[[#This Row],[MntMeatProducts]]</f>
        <v>56</v>
      </c>
      <c r="D1897" s="4">
        <f>Table2[[#This Row],[MntFishProducts]]</f>
        <v>0</v>
      </c>
      <c r="E1897" s="4">
        <f>Table2[[#This Row],[MntSweetProducts]]</f>
        <v>0</v>
      </c>
      <c r="F1897" s="4">
        <f>Table2[[#This Row],[MntGoldProds]]</f>
        <v>28</v>
      </c>
      <c r="G1897" s="8">
        <f>Table5[[#This Row],[Age]]</f>
        <v>46</v>
      </c>
      <c r="H1897" s="2" t="s">
        <v>35</v>
      </c>
      <c r="I1897" s="16" t="str">
        <f>IF(AND(People!$J1897&gt;=16,People!$J1897&lt;=25),"16-25",IF(AND(People!$J1897&gt;=26,People!$J1897&lt;=35),"26-35",IF(AND(People!$J1897&gt;=36,People!$J1897&lt;=45),"36-45",IF(AND(People!$J1897&gt;=46,People!$J1897&lt;=55),"46-55",IF(AND(People!$J1897&gt;=56,People!$J1897&lt;=65),"56-65",IF(AND(People!$J1897&gt;=66,People!$J1897&lt;=75),"66-75","ALL"))))))</f>
        <v>46-55</v>
      </c>
      <c r="J1897" t="str">
        <f>Table5[[#This Row],[Kid Home]]</f>
        <v>No</v>
      </c>
      <c r="K1897" t="str">
        <f>Table5[[#This Row],[TennHome]]</f>
        <v>Yes</v>
      </c>
    </row>
    <row r="1898" spans="1:11" ht="16.5" x14ac:dyDescent="0.3">
      <c r="A1898" s="6">
        <f>Table2[[#This Row],[MntWines]]</f>
        <v>273</v>
      </c>
      <c r="B1898" s="6">
        <f>Table2[[#This Row],[MntFruits]]</f>
        <v>86</v>
      </c>
      <c r="C1898" s="6">
        <f>Table2[[#This Row],[MntMeatProducts]]</f>
        <v>208</v>
      </c>
      <c r="D1898" s="6">
        <f>Table2[[#This Row],[MntFishProducts]]</f>
        <v>177</v>
      </c>
      <c r="E1898" s="6">
        <f>Table2[[#This Row],[MntSweetProducts]]</f>
        <v>14</v>
      </c>
      <c r="F1898" s="6">
        <f>Table2[[#This Row],[MntGoldProds]]</f>
        <v>43</v>
      </c>
      <c r="G1898" s="8">
        <f>Table5[[#This Row],[Age]]</f>
        <v>40</v>
      </c>
      <c r="H1898" s="17" t="s">
        <v>31</v>
      </c>
      <c r="I1898" s="16" t="str">
        <f>IF(AND(People!$J1898&gt;=16,People!$J1898&lt;=25),"16-25",IF(AND(People!$J1898&gt;=26,People!$J1898&lt;=35),"26-35",IF(AND(People!$J1898&gt;=36,People!$J1898&lt;=45),"36-45",IF(AND(People!$J1898&gt;=46,People!$J1898&lt;=55),"46-55",IF(AND(People!$J1898&gt;=56,People!$J1898&lt;=65),"56-65",IF(AND(People!$J1898&gt;=66,People!$J1898&lt;=75),"66-75","ALL"))))))</f>
        <v>36-45</v>
      </c>
      <c r="J1898" t="str">
        <f>Table5[[#This Row],[Kid Home]]</f>
        <v>No</v>
      </c>
      <c r="K1898" t="str">
        <f>Table5[[#This Row],[TennHome]]</f>
        <v>No</v>
      </c>
    </row>
    <row r="1899" spans="1:11" ht="16.5" x14ac:dyDescent="0.3">
      <c r="A1899" s="4">
        <f>Table2[[#This Row],[MntWines]]</f>
        <v>122</v>
      </c>
      <c r="B1899" s="4">
        <f>Table2[[#This Row],[MntFruits]]</f>
        <v>21</v>
      </c>
      <c r="C1899" s="4">
        <f>Table2[[#This Row],[MntMeatProducts]]</f>
        <v>43</v>
      </c>
      <c r="D1899" s="4">
        <f>Table2[[#This Row],[MntFishProducts]]</f>
        <v>25</v>
      </c>
      <c r="E1899" s="4">
        <f>Table2[[#This Row],[MntSweetProducts]]</f>
        <v>10</v>
      </c>
      <c r="F1899" s="4">
        <f>Table2[[#This Row],[MntGoldProds]]</f>
        <v>15</v>
      </c>
      <c r="G1899" s="8">
        <f>Table5[[#This Row],[Age]]</f>
        <v>64</v>
      </c>
      <c r="H1899" s="2" t="s">
        <v>30</v>
      </c>
      <c r="I1899" s="16" t="str">
        <f>IF(AND(People!$J1899&gt;=16,People!$J1899&lt;=25),"16-25",IF(AND(People!$J1899&gt;=26,People!$J1899&lt;=35),"26-35",IF(AND(People!$J1899&gt;=36,People!$J1899&lt;=45),"36-45",IF(AND(People!$J1899&gt;=46,People!$J1899&lt;=55),"46-55",IF(AND(People!$J1899&gt;=56,People!$J1899&lt;=65),"56-65",IF(AND(People!$J1899&gt;=66,People!$J1899&lt;=75),"66-75","ALL"))))))</f>
        <v>56-65</v>
      </c>
      <c r="J1899" t="str">
        <f>Table5[[#This Row],[Kid Home]]</f>
        <v>No</v>
      </c>
      <c r="K1899" t="str">
        <f>Table5[[#This Row],[TennHome]]</f>
        <v>Yes</v>
      </c>
    </row>
    <row r="1900" spans="1:11" ht="16.5" x14ac:dyDescent="0.3">
      <c r="A1900" s="6">
        <f>Table2[[#This Row],[MntWines]]</f>
        <v>1</v>
      </c>
      <c r="B1900" s="6">
        <f>Table2[[#This Row],[MntFruits]]</f>
        <v>4</v>
      </c>
      <c r="C1900" s="6">
        <f>Table2[[#This Row],[MntMeatProducts]]</f>
        <v>10</v>
      </c>
      <c r="D1900" s="6">
        <f>Table2[[#This Row],[MntFishProducts]]</f>
        <v>29</v>
      </c>
      <c r="E1900" s="6">
        <f>Table2[[#This Row],[MntSweetProducts]]</f>
        <v>0</v>
      </c>
      <c r="F1900" s="6">
        <f>Table2[[#This Row],[MntGoldProds]]</f>
        <v>36</v>
      </c>
      <c r="G1900" s="8">
        <f>Table5[[#This Row],[Age]]</f>
        <v>34</v>
      </c>
      <c r="H1900" s="17" t="s">
        <v>30</v>
      </c>
      <c r="I1900" s="16" t="str">
        <f>IF(AND(People!$J1900&gt;=16,People!$J1900&lt;=25),"16-25",IF(AND(People!$J1900&gt;=26,People!$J1900&lt;=35),"26-35",IF(AND(People!$J1900&gt;=36,People!$J1900&lt;=45),"36-45",IF(AND(People!$J1900&gt;=46,People!$J1900&lt;=55),"46-55",IF(AND(People!$J1900&gt;=56,People!$J1900&lt;=65),"56-65",IF(AND(People!$J1900&gt;=66,People!$J1900&lt;=75),"66-75","ALL"))))))</f>
        <v>26-35</v>
      </c>
      <c r="J1900" t="str">
        <f>Table5[[#This Row],[Kid Home]]</f>
        <v>Yes</v>
      </c>
      <c r="K1900" t="str">
        <f>Table5[[#This Row],[TennHome]]</f>
        <v>No</v>
      </c>
    </row>
    <row r="1901" spans="1:11" ht="16.5" x14ac:dyDescent="0.3">
      <c r="A1901" s="4">
        <f>Table2[[#This Row],[MntWines]]</f>
        <v>1020</v>
      </c>
      <c r="B1901" s="4">
        <f>Table2[[#This Row],[MntFruits]]</f>
        <v>31</v>
      </c>
      <c r="C1901" s="4">
        <f>Table2[[#This Row],[MntMeatProducts]]</f>
        <v>430</v>
      </c>
      <c r="D1901" s="4">
        <f>Table2[[#This Row],[MntFishProducts]]</f>
        <v>62</v>
      </c>
      <c r="E1901" s="4">
        <f>Table2[[#This Row],[MntSweetProducts]]</f>
        <v>63</v>
      </c>
      <c r="F1901" s="4">
        <f>Table2[[#This Row],[MntGoldProds]]</f>
        <v>79</v>
      </c>
      <c r="G1901" s="8">
        <f>Table5[[#This Row],[Age]]</f>
        <v>60</v>
      </c>
      <c r="H1901" s="2" t="s">
        <v>31</v>
      </c>
      <c r="I1901" s="16" t="str">
        <f>IF(AND(People!$J1901&gt;=16,People!$J1901&lt;=25),"16-25",IF(AND(People!$J1901&gt;=26,People!$J1901&lt;=35),"26-35",IF(AND(People!$J1901&gt;=36,People!$J1901&lt;=45),"36-45",IF(AND(People!$J1901&gt;=46,People!$J1901&lt;=55),"46-55",IF(AND(People!$J1901&gt;=56,People!$J1901&lt;=65),"56-65",IF(AND(People!$J1901&gt;=66,People!$J1901&lt;=75),"66-75","ALL"))))))</f>
        <v>56-65</v>
      </c>
      <c r="J1901" t="str">
        <f>Table5[[#This Row],[Kid Home]]</f>
        <v>No</v>
      </c>
      <c r="K1901" t="str">
        <f>Table5[[#This Row],[TennHome]]</f>
        <v>No</v>
      </c>
    </row>
    <row r="1902" spans="1:11" ht="16.5" x14ac:dyDescent="0.3">
      <c r="A1902" s="6">
        <f>Table2[[#This Row],[MntWines]]</f>
        <v>6</v>
      </c>
      <c r="B1902" s="6">
        <f>Table2[[#This Row],[MntFruits]]</f>
        <v>2</v>
      </c>
      <c r="C1902" s="6">
        <f>Table2[[#This Row],[MntMeatProducts]]</f>
        <v>3</v>
      </c>
      <c r="D1902" s="6">
        <f>Table2[[#This Row],[MntFishProducts]]</f>
        <v>1</v>
      </c>
      <c r="E1902" s="6">
        <f>Table2[[#This Row],[MntSweetProducts]]</f>
        <v>262</v>
      </c>
      <c r="F1902" s="6">
        <f>Table2[[#This Row],[MntGoldProds]]</f>
        <v>3</v>
      </c>
      <c r="G1902" s="8">
        <f>Table5[[#This Row],[Age]]</f>
        <v>69</v>
      </c>
      <c r="H1902" s="17" t="s">
        <v>33</v>
      </c>
      <c r="I1902" s="16" t="str">
        <f>IF(AND(People!$J1902&gt;=16,People!$J1902&lt;=25),"16-25",IF(AND(People!$J1902&gt;=26,People!$J1902&lt;=35),"26-35",IF(AND(People!$J1902&gt;=36,People!$J1902&lt;=45),"36-45",IF(AND(People!$J1902&gt;=46,People!$J1902&lt;=55),"46-55",IF(AND(People!$J1902&gt;=56,People!$J1902&lt;=65),"56-65",IF(AND(People!$J1902&gt;=66,People!$J1902&lt;=75),"66-75","ALL"))))))</f>
        <v>66-75</v>
      </c>
      <c r="J1902" t="str">
        <f>Table5[[#This Row],[Kid Home]]</f>
        <v>No</v>
      </c>
      <c r="K1902" t="str">
        <f>Table5[[#This Row],[TennHome]]</f>
        <v>No</v>
      </c>
    </row>
    <row r="1903" spans="1:11" ht="16.5" x14ac:dyDescent="0.3">
      <c r="A1903" s="4">
        <f>Table2[[#This Row],[MntWines]]</f>
        <v>378</v>
      </c>
      <c r="B1903" s="4">
        <f>Table2[[#This Row],[MntFruits]]</f>
        <v>14</v>
      </c>
      <c r="C1903" s="4">
        <f>Table2[[#This Row],[MntMeatProducts]]</f>
        <v>68</v>
      </c>
      <c r="D1903" s="4">
        <f>Table2[[#This Row],[MntFishProducts]]</f>
        <v>19</v>
      </c>
      <c r="E1903" s="4">
        <f>Table2[[#This Row],[MntSweetProducts]]</f>
        <v>14</v>
      </c>
      <c r="F1903" s="4">
        <f>Table2[[#This Row],[MntGoldProds]]</f>
        <v>14</v>
      </c>
      <c r="G1903" s="8">
        <f>Table5[[#This Row],[Age]]</f>
        <v>63</v>
      </c>
      <c r="H1903" s="2" t="s">
        <v>30</v>
      </c>
      <c r="I1903" s="16" t="str">
        <f>IF(AND(People!$J1903&gt;=16,People!$J1903&lt;=25),"16-25",IF(AND(People!$J1903&gt;=26,People!$J1903&lt;=35),"26-35",IF(AND(People!$J1903&gt;=36,People!$J1903&lt;=45),"36-45",IF(AND(People!$J1903&gt;=46,People!$J1903&lt;=55),"46-55",IF(AND(People!$J1903&gt;=56,People!$J1903&lt;=65),"56-65",IF(AND(People!$J1903&gt;=66,People!$J1903&lt;=75),"66-75","ALL"))))))</f>
        <v>56-65</v>
      </c>
      <c r="J1903" t="str">
        <f>Table5[[#This Row],[Kid Home]]</f>
        <v>No</v>
      </c>
      <c r="K1903" t="str">
        <f>Table5[[#This Row],[TennHome]]</f>
        <v>Yes</v>
      </c>
    </row>
    <row r="1904" spans="1:11" ht="16.5" x14ac:dyDescent="0.3">
      <c r="A1904" s="6">
        <f>Table2[[#This Row],[MntWines]]</f>
        <v>42</v>
      </c>
      <c r="B1904" s="6">
        <f>Table2[[#This Row],[MntFruits]]</f>
        <v>1</v>
      </c>
      <c r="C1904" s="6">
        <f>Table2[[#This Row],[MntMeatProducts]]</f>
        <v>18</v>
      </c>
      <c r="D1904" s="6">
        <f>Table2[[#This Row],[MntFishProducts]]</f>
        <v>3</v>
      </c>
      <c r="E1904" s="6">
        <f>Table2[[#This Row],[MntSweetProducts]]</f>
        <v>0</v>
      </c>
      <c r="F1904" s="6">
        <f>Table2[[#This Row],[MntGoldProds]]</f>
        <v>4</v>
      </c>
      <c r="G1904" s="8">
        <f>Table5[[#This Row],[Age]]</f>
        <v>49</v>
      </c>
      <c r="H1904" s="17" t="s">
        <v>33</v>
      </c>
      <c r="I1904" s="16" t="str">
        <f>IF(AND(People!$J1904&gt;=16,People!$J1904&lt;=25),"16-25",IF(AND(People!$J1904&gt;=26,People!$J1904&lt;=35),"26-35",IF(AND(People!$J1904&gt;=36,People!$J1904&lt;=45),"36-45",IF(AND(People!$J1904&gt;=46,People!$J1904&lt;=55),"46-55",IF(AND(People!$J1904&gt;=56,People!$J1904&lt;=65),"56-65",IF(AND(People!$J1904&gt;=66,People!$J1904&lt;=75),"66-75","ALL"))))))</f>
        <v>46-55</v>
      </c>
      <c r="J1904" t="str">
        <f>Table5[[#This Row],[Kid Home]]</f>
        <v>Yes</v>
      </c>
      <c r="K1904" t="str">
        <f>Table5[[#This Row],[TennHome]]</f>
        <v>Yes</v>
      </c>
    </row>
    <row r="1905" spans="1:11" ht="16.5" x14ac:dyDescent="0.3">
      <c r="A1905" s="4">
        <f>Table2[[#This Row],[MntWines]]</f>
        <v>15</v>
      </c>
      <c r="B1905" s="4">
        <f>Table2[[#This Row],[MntFruits]]</f>
        <v>5</v>
      </c>
      <c r="C1905" s="4">
        <f>Table2[[#This Row],[MntMeatProducts]]</f>
        <v>14</v>
      </c>
      <c r="D1905" s="4">
        <f>Table2[[#This Row],[MntFishProducts]]</f>
        <v>0</v>
      </c>
      <c r="E1905" s="4">
        <f>Table2[[#This Row],[MntSweetProducts]]</f>
        <v>4</v>
      </c>
      <c r="F1905" s="4">
        <f>Table2[[#This Row],[MntGoldProds]]</f>
        <v>11</v>
      </c>
      <c r="G1905" s="8">
        <f>Table5[[#This Row],[Age]]</f>
        <v>31</v>
      </c>
      <c r="H1905" s="2" t="s">
        <v>35</v>
      </c>
      <c r="I1905" s="16" t="str">
        <f>IF(AND(People!$J1905&gt;=16,People!$J1905&lt;=25),"16-25",IF(AND(People!$J1905&gt;=26,People!$J1905&lt;=35),"26-35",IF(AND(People!$J1905&gt;=36,People!$J1905&lt;=45),"36-45",IF(AND(People!$J1905&gt;=46,People!$J1905&lt;=55),"46-55",IF(AND(People!$J1905&gt;=56,People!$J1905&lt;=65),"56-65",IF(AND(People!$J1905&gt;=66,People!$J1905&lt;=75),"66-75","ALL"))))))</f>
        <v>26-35</v>
      </c>
      <c r="J1905" t="str">
        <f>Table5[[#This Row],[Kid Home]]</f>
        <v>No</v>
      </c>
      <c r="K1905" t="str">
        <f>Table5[[#This Row],[TennHome]]</f>
        <v>No</v>
      </c>
    </row>
    <row r="1906" spans="1:11" ht="16.5" x14ac:dyDescent="0.3">
      <c r="A1906" s="6">
        <f>Table2[[#This Row],[MntWines]]</f>
        <v>272</v>
      </c>
      <c r="B1906" s="6">
        <f>Table2[[#This Row],[MntFruits]]</f>
        <v>7</v>
      </c>
      <c r="C1906" s="6">
        <f>Table2[[#This Row],[MntMeatProducts]]</f>
        <v>80</v>
      </c>
      <c r="D1906" s="6">
        <f>Table2[[#This Row],[MntFishProducts]]</f>
        <v>20</v>
      </c>
      <c r="E1906" s="6">
        <f>Table2[[#This Row],[MntSweetProducts]]</f>
        <v>7</v>
      </c>
      <c r="F1906" s="6">
        <f>Table2[[#This Row],[MntGoldProds]]</f>
        <v>11</v>
      </c>
      <c r="G1906" s="8">
        <f>Table5[[#This Row],[Age]]</f>
        <v>27</v>
      </c>
      <c r="H1906" s="17" t="s">
        <v>33</v>
      </c>
      <c r="I1906" s="16" t="str">
        <f>IF(AND(People!$J1906&gt;=16,People!$J1906&lt;=25),"16-25",IF(AND(People!$J1906&gt;=26,People!$J1906&lt;=35),"26-35",IF(AND(People!$J1906&gt;=36,People!$J1906&lt;=45),"36-45",IF(AND(People!$J1906&gt;=46,People!$J1906&lt;=55),"46-55",IF(AND(People!$J1906&gt;=56,People!$J1906&lt;=65),"56-65",IF(AND(People!$J1906&gt;=66,People!$J1906&lt;=75),"66-75","ALL"))))))</f>
        <v>26-35</v>
      </c>
      <c r="J1906" t="str">
        <f>Table5[[#This Row],[Kid Home]]</f>
        <v>No</v>
      </c>
      <c r="K1906" t="str">
        <f>Table5[[#This Row],[TennHome]]</f>
        <v>No</v>
      </c>
    </row>
    <row r="1907" spans="1:11" ht="16.5" x14ac:dyDescent="0.3">
      <c r="A1907" s="4">
        <f>Table2[[#This Row],[MntWines]]</f>
        <v>9</v>
      </c>
      <c r="B1907" s="4">
        <f>Table2[[#This Row],[MntFruits]]</f>
        <v>1</v>
      </c>
      <c r="C1907" s="4">
        <f>Table2[[#This Row],[MntMeatProducts]]</f>
        <v>24</v>
      </c>
      <c r="D1907" s="4">
        <f>Table2[[#This Row],[MntFishProducts]]</f>
        <v>2</v>
      </c>
      <c r="E1907" s="4">
        <f>Table2[[#This Row],[MntSweetProducts]]</f>
        <v>1</v>
      </c>
      <c r="F1907" s="4">
        <f>Table2[[#This Row],[MntGoldProds]]</f>
        <v>2</v>
      </c>
      <c r="G1907" s="8">
        <f>Table5[[#This Row],[Age]]</f>
        <v>42</v>
      </c>
      <c r="H1907" s="2" t="s">
        <v>33</v>
      </c>
      <c r="I1907" s="16" t="str">
        <f>IF(AND(People!$J1907&gt;=16,People!$J1907&lt;=25),"16-25",IF(AND(People!$J1907&gt;=26,People!$J1907&lt;=35),"26-35",IF(AND(People!$J1907&gt;=36,People!$J1907&lt;=45),"36-45",IF(AND(People!$J1907&gt;=46,People!$J1907&lt;=55),"46-55",IF(AND(People!$J1907&gt;=56,People!$J1907&lt;=65),"56-65",IF(AND(People!$J1907&gt;=66,People!$J1907&lt;=75),"66-75","ALL"))))))</f>
        <v>36-45</v>
      </c>
      <c r="J1907" t="str">
        <f>Table5[[#This Row],[Kid Home]]</f>
        <v>Yes</v>
      </c>
      <c r="K1907" t="str">
        <f>Table5[[#This Row],[TennHome]]</f>
        <v>No</v>
      </c>
    </row>
    <row r="1908" spans="1:11" ht="16.5" x14ac:dyDescent="0.3">
      <c r="A1908" s="6">
        <f>Table2[[#This Row],[MntWines]]</f>
        <v>279</v>
      </c>
      <c r="B1908" s="6">
        <f>Table2[[#This Row],[MntFruits]]</f>
        <v>0</v>
      </c>
      <c r="C1908" s="6">
        <f>Table2[[#This Row],[MntMeatProducts]]</f>
        <v>18</v>
      </c>
      <c r="D1908" s="6">
        <f>Table2[[#This Row],[MntFishProducts]]</f>
        <v>0</v>
      </c>
      <c r="E1908" s="6">
        <f>Table2[[#This Row],[MntSweetProducts]]</f>
        <v>0</v>
      </c>
      <c r="F1908" s="6">
        <f>Table2[[#This Row],[MntGoldProds]]</f>
        <v>9</v>
      </c>
      <c r="G1908" s="8">
        <f>Table5[[#This Row],[Age]]</f>
        <v>46</v>
      </c>
      <c r="H1908" s="17" t="s">
        <v>33</v>
      </c>
      <c r="I1908" s="16" t="str">
        <f>IF(AND(People!$J1908&gt;=16,People!$J1908&lt;=25),"16-25",IF(AND(People!$J1908&gt;=26,People!$J1908&lt;=35),"26-35",IF(AND(People!$J1908&gt;=36,People!$J1908&lt;=45),"36-45",IF(AND(People!$J1908&gt;=46,People!$J1908&lt;=55),"46-55",IF(AND(People!$J1908&gt;=56,People!$J1908&lt;=65),"56-65",IF(AND(People!$J1908&gt;=66,People!$J1908&lt;=75),"66-75","ALL"))))))</f>
        <v>46-55</v>
      </c>
      <c r="J1908" t="str">
        <f>Table5[[#This Row],[Kid Home]]</f>
        <v>No</v>
      </c>
      <c r="K1908" t="str">
        <f>Table5[[#This Row],[TennHome]]</f>
        <v>Yes</v>
      </c>
    </row>
    <row r="1909" spans="1:11" ht="16.5" x14ac:dyDescent="0.3">
      <c r="A1909" s="4">
        <f>Table2[[#This Row],[MntWines]]</f>
        <v>398</v>
      </c>
      <c r="B1909" s="4">
        <f>Table2[[#This Row],[MntFruits]]</f>
        <v>61</v>
      </c>
      <c r="C1909" s="4">
        <f>Table2[[#This Row],[MntMeatProducts]]</f>
        <v>265</v>
      </c>
      <c r="D1909" s="4">
        <f>Table2[[#This Row],[MntFishProducts]]</f>
        <v>138</v>
      </c>
      <c r="E1909" s="4">
        <f>Table2[[#This Row],[MntSweetProducts]]</f>
        <v>61</v>
      </c>
      <c r="F1909" s="4">
        <f>Table2[[#This Row],[MntGoldProds]]</f>
        <v>53</v>
      </c>
      <c r="G1909" s="8">
        <f>Table5[[#This Row],[Age]]</f>
        <v>59</v>
      </c>
      <c r="H1909" s="2" t="s">
        <v>31</v>
      </c>
      <c r="I1909" s="16" t="str">
        <f>IF(AND(People!$J1909&gt;=16,People!$J1909&lt;=25),"16-25",IF(AND(People!$J1909&gt;=26,People!$J1909&lt;=35),"26-35",IF(AND(People!$J1909&gt;=36,People!$J1909&lt;=45),"36-45",IF(AND(People!$J1909&gt;=46,People!$J1909&lt;=55),"46-55",IF(AND(People!$J1909&gt;=56,People!$J1909&lt;=65),"56-65",IF(AND(People!$J1909&gt;=66,People!$J1909&lt;=75),"66-75","ALL"))))))</f>
        <v>56-65</v>
      </c>
      <c r="J1909" t="str">
        <f>Table5[[#This Row],[Kid Home]]</f>
        <v>No</v>
      </c>
      <c r="K1909" t="str">
        <f>Table5[[#This Row],[TennHome]]</f>
        <v>No</v>
      </c>
    </row>
    <row r="1910" spans="1:11" ht="16.5" x14ac:dyDescent="0.3">
      <c r="A1910" s="6">
        <f>Table2[[#This Row],[MntWines]]</f>
        <v>637</v>
      </c>
      <c r="B1910" s="6">
        <f>Table2[[#This Row],[MntFruits]]</f>
        <v>47</v>
      </c>
      <c r="C1910" s="6">
        <f>Table2[[#This Row],[MntMeatProducts]]</f>
        <v>237</v>
      </c>
      <c r="D1910" s="6">
        <f>Table2[[#This Row],[MntFishProducts]]</f>
        <v>12</v>
      </c>
      <c r="E1910" s="6">
        <f>Table2[[#This Row],[MntSweetProducts]]</f>
        <v>19</v>
      </c>
      <c r="F1910" s="6">
        <f>Table2[[#This Row],[MntGoldProds]]</f>
        <v>76</v>
      </c>
      <c r="G1910" s="8">
        <f>Table5[[#This Row],[Age]]</f>
        <v>42</v>
      </c>
      <c r="H1910" s="17" t="s">
        <v>33</v>
      </c>
      <c r="I1910" s="16" t="str">
        <f>IF(AND(People!$J1910&gt;=16,People!$J1910&lt;=25),"16-25",IF(AND(People!$J1910&gt;=26,People!$J1910&lt;=35),"26-35",IF(AND(People!$J1910&gt;=36,People!$J1910&lt;=45),"36-45",IF(AND(People!$J1910&gt;=46,People!$J1910&lt;=55),"46-55",IF(AND(People!$J1910&gt;=56,People!$J1910&lt;=65),"56-65",IF(AND(People!$J1910&gt;=66,People!$J1910&lt;=75),"66-75","ALL"))))))</f>
        <v>36-45</v>
      </c>
      <c r="J1910" t="str">
        <f>Table5[[#This Row],[Kid Home]]</f>
        <v>No</v>
      </c>
      <c r="K1910" t="str">
        <f>Table5[[#This Row],[TennHome]]</f>
        <v>Yes</v>
      </c>
    </row>
    <row r="1911" spans="1:11" ht="16.5" x14ac:dyDescent="0.3">
      <c r="A1911" s="4">
        <f>Table2[[#This Row],[MntWines]]</f>
        <v>45</v>
      </c>
      <c r="B1911" s="4">
        <f>Table2[[#This Row],[MntFruits]]</f>
        <v>0</v>
      </c>
      <c r="C1911" s="4">
        <f>Table2[[#This Row],[MntMeatProducts]]</f>
        <v>16</v>
      </c>
      <c r="D1911" s="4">
        <f>Table2[[#This Row],[MntFishProducts]]</f>
        <v>2</v>
      </c>
      <c r="E1911" s="4">
        <f>Table2[[#This Row],[MntSweetProducts]]</f>
        <v>1</v>
      </c>
      <c r="F1911" s="4">
        <f>Table2[[#This Row],[MntGoldProds]]</f>
        <v>6</v>
      </c>
      <c r="G1911" s="8">
        <f>Table5[[#This Row],[Age]]</f>
        <v>28</v>
      </c>
      <c r="H1911" s="2" t="s">
        <v>33</v>
      </c>
      <c r="I1911" s="16" t="str">
        <f>IF(AND(People!$J1911&gt;=16,People!$J1911&lt;=25),"16-25",IF(AND(People!$J1911&gt;=26,People!$J1911&lt;=35),"26-35",IF(AND(People!$J1911&gt;=36,People!$J1911&lt;=45),"36-45",IF(AND(People!$J1911&gt;=46,People!$J1911&lt;=55),"46-55",IF(AND(People!$J1911&gt;=56,People!$J1911&lt;=65),"56-65",IF(AND(People!$J1911&gt;=66,People!$J1911&lt;=75),"66-75","ALL"))))))</f>
        <v>26-35</v>
      </c>
      <c r="J1911" t="str">
        <f>Table5[[#This Row],[Kid Home]]</f>
        <v>Yes</v>
      </c>
      <c r="K1911" t="str">
        <f>Table5[[#This Row],[TennHome]]</f>
        <v>No</v>
      </c>
    </row>
    <row r="1912" spans="1:11" ht="16.5" x14ac:dyDescent="0.3">
      <c r="A1912" s="6">
        <f>Table2[[#This Row],[MntWines]]</f>
        <v>21</v>
      </c>
      <c r="B1912" s="6">
        <f>Table2[[#This Row],[MntFruits]]</f>
        <v>1</v>
      </c>
      <c r="C1912" s="6">
        <f>Table2[[#This Row],[MntMeatProducts]]</f>
        <v>9</v>
      </c>
      <c r="D1912" s="6">
        <f>Table2[[#This Row],[MntFishProducts]]</f>
        <v>7</v>
      </c>
      <c r="E1912" s="6">
        <f>Table2[[#This Row],[MntSweetProducts]]</f>
        <v>3</v>
      </c>
      <c r="F1912" s="6">
        <f>Table2[[#This Row],[MntGoldProds]]</f>
        <v>5</v>
      </c>
      <c r="G1912" s="8">
        <f>Table5[[#This Row],[Age]]</f>
        <v>54</v>
      </c>
      <c r="H1912" s="17" t="s">
        <v>31</v>
      </c>
      <c r="I1912" s="16" t="str">
        <f>IF(AND(People!$J1912&gt;=16,People!$J1912&lt;=25),"16-25",IF(AND(People!$J1912&gt;=26,People!$J1912&lt;=35),"26-35",IF(AND(People!$J1912&gt;=36,People!$J1912&lt;=45),"36-45",IF(AND(People!$J1912&gt;=46,People!$J1912&lt;=55),"46-55",IF(AND(People!$J1912&gt;=56,People!$J1912&lt;=65),"56-65",IF(AND(People!$J1912&gt;=66,People!$J1912&lt;=75),"66-75","ALL"))))))</f>
        <v>46-55</v>
      </c>
      <c r="J1912" t="str">
        <f>Table5[[#This Row],[Kid Home]]</f>
        <v>No</v>
      </c>
      <c r="K1912" t="str">
        <f>Table5[[#This Row],[TennHome]]</f>
        <v>No</v>
      </c>
    </row>
    <row r="1913" spans="1:11" ht="16.5" x14ac:dyDescent="0.3">
      <c r="A1913" s="4">
        <f>Table2[[#This Row],[MntWines]]</f>
        <v>15</v>
      </c>
      <c r="B1913" s="4">
        <f>Table2[[#This Row],[MntFruits]]</f>
        <v>4</v>
      </c>
      <c r="C1913" s="4">
        <f>Table2[[#This Row],[MntMeatProducts]]</f>
        <v>13</v>
      </c>
      <c r="D1913" s="4">
        <f>Table2[[#This Row],[MntFishProducts]]</f>
        <v>0</v>
      </c>
      <c r="E1913" s="4">
        <f>Table2[[#This Row],[MntSweetProducts]]</f>
        <v>0</v>
      </c>
      <c r="F1913" s="4">
        <f>Table2[[#This Row],[MntGoldProds]]</f>
        <v>19</v>
      </c>
      <c r="G1913" s="8">
        <f>Table5[[#This Row],[Age]]</f>
        <v>33</v>
      </c>
      <c r="H1913" s="2" t="s">
        <v>30</v>
      </c>
      <c r="I1913" s="16" t="str">
        <f>IF(AND(People!$J1913&gt;=16,People!$J1913&lt;=25),"16-25",IF(AND(People!$J1913&gt;=26,People!$J1913&lt;=35),"26-35",IF(AND(People!$J1913&gt;=36,People!$J1913&lt;=45),"36-45",IF(AND(People!$J1913&gt;=46,People!$J1913&lt;=55),"46-55",IF(AND(People!$J1913&gt;=56,People!$J1913&lt;=65),"56-65",IF(AND(People!$J1913&gt;=66,People!$J1913&lt;=75),"66-75","ALL"))))))</f>
        <v>26-35</v>
      </c>
      <c r="J1913" t="str">
        <f>Table5[[#This Row],[Kid Home]]</f>
        <v>Yes</v>
      </c>
      <c r="K1913" t="str">
        <f>Table5[[#This Row],[TennHome]]</f>
        <v>No</v>
      </c>
    </row>
    <row r="1914" spans="1:11" ht="16.5" x14ac:dyDescent="0.3">
      <c r="A1914" s="6">
        <f>Table2[[#This Row],[MntWines]]</f>
        <v>493</v>
      </c>
      <c r="B1914" s="6">
        <f>Table2[[#This Row],[MntFruits]]</f>
        <v>183</v>
      </c>
      <c r="C1914" s="6">
        <f>Table2[[#This Row],[MntMeatProducts]]</f>
        <v>352</v>
      </c>
      <c r="D1914" s="6">
        <f>Table2[[#This Row],[MntFishProducts]]</f>
        <v>184</v>
      </c>
      <c r="E1914" s="6">
        <f>Table2[[#This Row],[MntSweetProducts]]</f>
        <v>23</v>
      </c>
      <c r="F1914" s="6">
        <f>Table2[[#This Row],[MntGoldProds]]</f>
        <v>28</v>
      </c>
      <c r="G1914" s="8">
        <f>Table5[[#This Row],[Age]]</f>
        <v>54</v>
      </c>
      <c r="H1914" s="17" t="s">
        <v>31</v>
      </c>
      <c r="I1914" s="16" t="str">
        <f>IF(AND(People!$J1914&gt;=16,People!$J1914&lt;=25),"16-25",IF(AND(People!$J1914&gt;=26,People!$J1914&lt;=35),"26-35",IF(AND(People!$J1914&gt;=36,People!$J1914&lt;=45),"36-45",IF(AND(People!$J1914&gt;=46,People!$J1914&lt;=55),"46-55",IF(AND(People!$J1914&gt;=56,People!$J1914&lt;=65),"56-65",IF(AND(People!$J1914&gt;=66,People!$J1914&lt;=75),"66-75","ALL"))))))</f>
        <v>46-55</v>
      </c>
      <c r="J1914" t="str">
        <f>Table5[[#This Row],[Kid Home]]</f>
        <v>No</v>
      </c>
      <c r="K1914" t="str">
        <f>Table5[[#This Row],[TennHome]]</f>
        <v>No</v>
      </c>
    </row>
    <row r="1915" spans="1:11" ht="16.5" x14ac:dyDescent="0.3">
      <c r="A1915" s="4">
        <f>Table2[[#This Row],[MntWines]]</f>
        <v>957</v>
      </c>
      <c r="B1915" s="4">
        <f>Table2[[#This Row],[MntFruits]]</f>
        <v>40</v>
      </c>
      <c r="C1915" s="4">
        <f>Table2[[#This Row],[MntMeatProducts]]</f>
        <v>175</v>
      </c>
      <c r="D1915" s="4">
        <f>Table2[[#This Row],[MntFishProducts]]</f>
        <v>158</v>
      </c>
      <c r="E1915" s="4">
        <f>Table2[[#This Row],[MntSweetProducts]]</f>
        <v>53</v>
      </c>
      <c r="F1915" s="4">
        <f>Table2[[#This Row],[MntGoldProds]]</f>
        <v>107</v>
      </c>
      <c r="G1915" s="8">
        <f>Table5[[#This Row],[Age]]</f>
        <v>42</v>
      </c>
      <c r="H1915" s="2" t="s">
        <v>33</v>
      </c>
      <c r="I1915" s="16" t="str">
        <f>IF(AND(People!$J1915&gt;=16,People!$J1915&lt;=25),"16-25",IF(AND(People!$J1915&gt;=26,People!$J1915&lt;=35),"26-35",IF(AND(People!$J1915&gt;=36,People!$J1915&lt;=45),"36-45",IF(AND(People!$J1915&gt;=46,People!$J1915&lt;=55),"46-55",IF(AND(People!$J1915&gt;=56,People!$J1915&lt;=65),"56-65",IF(AND(People!$J1915&gt;=66,People!$J1915&lt;=75),"66-75","ALL"))))))</f>
        <v>36-45</v>
      </c>
      <c r="J1915" t="str">
        <f>Table5[[#This Row],[Kid Home]]</f>
        <v>No</v>
      </c>
      <c r="K1915" t="str">
        <f>Table5[[#This Row],[TennHome]]</f>
        <v>Yes</v>
      </c>
    </row>
    <row r="1916" spans="1:11" ht="16.5" x14ac:dyDescent="0.3">
      <c r="A1916" s="6">
        <f>Table2[[#This Row],[MntWines]]</f>
        <v>829</v>
      </c>
      <c r="B1916" s="6">
        <f>Table2[[#This Row],[MntFruits]]</f>
        <v>138</v>
      </c>
      <c r="C1916" s="6">
        <f>Table2[[#This Row],[MntMeatProducts]]</f>
        <v>430</v>
      </c>
      <c r="D1916" s="6">
        <f>Table2[[#This Row],[MntFishProducts]]</f>
        <v>60</v>
      </c>
      <c r="E1916" s="6">
        <f>Table2[[#This Row],[MntSweetProducts]]</f>
        <v>92</v>
      </c>
      <c r="F1916" s="6">
        <f>Table2[[#This Row],[MntGoldProds]]</f>
        <v>15</v>
      </c>
      <c r="G1916" s="8">
        <f>Table5[[#This Row],[Age]]</f>
        <v>41</v>
      </c>
      <c r="H1916" s="17" t="s">
        <v>38</v>
      </c>
      <c r="I1916" s="16" t="str">
        <f>IF(AND(People!$J1916&gt;=16,People!$J1916&lt;=25),"16-25",IF(AND(People!$J1916&gt;=26,People!$J1916&lt;=35),"26-35",IF(AND(People!$J1916&gt;=36,People!$J1916&lt;=45),"36-45",IF(AND(People!$J1916&gt;=46,People!$J1916&lt;=55),"46-55",IF(AND(People!$J1916&gt;=56,People!$J1916&lt;=65),"56-65",IF(AND(People!$J1916&gt;=66,People!$J1916&lt;=75),"66-75","ALL"))))))</f>
        <v>36-45</v>
      </c>
      <c r="J1916" t="str">
        <f>Table5[[#This Row],[Kid Home]]</f>
        <v>No</v>
      </c>
      <c r="K1916" t="str">
        <f>Table5[[#This Row],[TennHome]]</f>
        <v>No</v>
      </c>
    </row>
    <row r="1917" spans="1:11" ht="16.5" x14ac:dyDescent="0.3">
      <c r="A1917" s="4">
        <f>Table2[[#This Row],[MntWines]]</f>
        <v>1017</v>
      </c>
      <c r="B1917" s="4">
        <f>Table2[[#This Row],[MntFruits]]</f>
        <v>50</v>
      </c>
      <c r="C1917" s="4">
        <f>Table2[[#This Row],[MntMeatProducts]]</f>
        <v>500</v>
      </c>
      <c r="D1917" s="4">
        <f>Table2[[#This Row],[MntFishProducts]]</f>
        <v>65</v>
      </c>
      <c r="E1917" s="4">
        <f>Table2[[#This Row],[MntSweetProducts]]</f>
        <v>50</v>
      </c>
      <c r="F1917" s="4">
        <f>Table2[[#This Row],[MntGoldProds]]</f>
        <v>133</v>
      </c>
      <c r="G1917" s="8">
        <f>Table5[[#This Row],[Age]]</f>
        <v>45</v>
      </c>
      <c r="H1917" s="2" t="s">
        <v>30</v>
      </c>
      <c r="I1917" s="16" t="str">
        <f>IF(AND(People!$J1917&gt;=16,People!$J1917&lt;=25),"16-25",IF(AND(People!$J1917&gt;=26,People!$J1917&lt;=35),"26-35",IF(AND(People!$J1917&gt;=36,People!$J1917&lt;=45),"36-45",IF(AND(People!$J1917&gt;=46,People!$J1917&lt;=55),"46-55",IF(AND(People!$J1917&gt;=56,People!$J1917&lt;=65),"56-65",IF(AND(People!$J1917&gt;=66,People!$J1917&lt;=75),"66-75","ALL"))))))</f>
        <v>36-45</v>
      </c>
      <c r="J1917" t="str">
        <f>Table5[[#This Row],[Kid Home]]</f>
        <v>No</v>
      </c>
      <c r="K1917" t="str">
        <f>Table5[[#This Row],[TennHome]]</f>
        <v>Yes</v>
      </c>
    </row>
    <row r="1918" spans="1:11" ht="16.5" x14ac:dyDescent="0.3">
      <c r="A1918" s="6">
        <f>Table2[[#This Row],[MntWines]]</f>
        <v>953</v>
      </c>
      <c r="B1918" s="6">
        <f>Table2[[#This Row],[MntFruits]]</f>
        <v>0</v>
      </c>
      <c r="C1918" s="6">
        <f>Table2[[#This Row],[MntMeatProducts]]</f>
        <v>71</v>
      </c>
      <c r="D1918" s="6">
        <f>Table2[[#This Row],[MntFishProducts]]</f>
        <v>0</v>
      </c>
      <c r="E1918" s="6">
        <f>Table2[[#This Row],[MntSweetProducts]]</f>
        <v>0</v>
      </c>
      <c r="F1918" s="6">
        <f>Table2[[#This Row],[MntGoldProds]]</f>
        <v>174</v>
      </c>
      <c r="G1918" s="8">
        <f>Table5[[#This Row],[Age]]</f>
        <v>50</v>
      </c>
      <c r="H1918" s="17" t="s">
        <v>33</v>
      </c>
      <c r="I1918" s="16" t="str">
        <f>IF(AND(People!$J1918&gt;=16,People!$J1918&lt;=25),"16-25",IF(AND(People!$J1918&gt;=26,People!$J1918&lt;=35),"26-35",IF(AND(People!$J1918&gt;=36,People!$J1918&lt;=45),"36-45",IF(AND(People!$J1918&gt;=46,People!$J1918&lt;=55),"46-55",IF(AND(People!$J1918&gt;=56,People!$J1918&lt;=65),"56-65",IF(AND(People!$J1918&gt;=66,People!$J1918&lt;=75),"66-75","ALL"))))))</f>
        <v>46-55</v>
      </c>
      <c r="J1918" t="str">
        <f>Table5[[#This Row],[Kid Home]]</f>
        <v>No</v>
      </c>
      <c r="K1918" t="str">
        <f>Table5[[#This Row],[TennHome]]</f>
        <v>Yes</v>
      </c>
    </row>
    <row r="1919" spans="1:11" ht="16.5" x14ac:dyDescent="0.3">
      <c r="A1919" s="4">
        <f>Table2[[#This Row],[MntWines]]</f>
        <v>159</v>
      </c>
      <c r="B1919" s="4">
        <f>Table2[[#This Row],[MntFruits]]</f>
        <v>0</v>
      </c>
      <c r="C1919" s="4">
        <f>Table2[[#This Row],[MntMeatProducts]]</f>
        <v>120</v>
      </c>
      <c r="D1919" s="4">
        <f>Table2[[#This Row],[MntFishProducts]]</f>
        <v>0</v>
      </c>
      <c r="E1919" s="4">
        <f>Table2[[#This Row],[MntSweetProducts]]</f>
        <v>0</v>
      </c>
      <c r="F1919" s="4">
        <f>Table2[[#This Row],[MntGoldProds]]</f>
        <v>137</v>
      </c>
      <c r="G1919" s="8">
        <f>Table5[[#This Row],[Age]]</f>
        <v>44</v>
      </c>
      <c r="H1919" s="2" t="s">
        <v>30</v>
      </c>
      <c r="I1919" s="16" t="str">
        <f>IF(AND(People!$J1919&gt;=16,People!$J1919&lt;=25),"16-25",IF(AND(People!$J1919&gt;=26,People!$J1919&lt;=35),"26-35",IF(AND(People!$J1919&gt;=36,People!$J1919&lt;=45),"36-45",IF(AND(People!$J1919&gt;=46,People!$J1919&lt;=55),"46-55",IF(AND(People!$J1919&gt;=56,People!$J1919&lt;=65),"56-65",IF(AND(People!$J1919&gt;=66,People!$J1919&lt;=75),"66-75","ALL"))))))</f>
        <v>36-45</v>
      </c>
      <c r="J1919" t="str">
        <f>Table5[[#This Row],[Kid Home]]</f>
        <v>No</v>
      </c>
      <c r="K1919" t="str">
        <f>Table5[[#This Row],[TennHome]]</f>
        <v>Yes</v>
      </c>
    </row>
    <row r="1920" spans="1:11" ht="16.5" x14ac:dyDescent="0.3">
      <c r="A1920" s="6">
        <f>Table2[[#This Row],[MntWines]]</f>
        <v>32</v>
      </c>
      <c r="B1920" s="6">
        <f>Table2[[#This Row],[MntFruits]]</f>
        <v>0</v>
      </c>
      <c r="C1920" s="6">
        <f>Table2[[#This Row],[MntMeatProducts]]</f>
        <v>8</v>
      </c>
      <c r="D1920" s="6">
        <f>Table2[[#This Row],[MntFishProducts]]</f>
        <v>23</v>
      </c>
      <c r="E1920" s="6">
        <f>Table2[[#This Row],[MntSweetProducts]]</f>
        <v>4</v>
      </c>
      <c r="F1920" s="6">
        <f>Table2[[#This Row],[MntGoldProds]]</f>
        <v>18</v>
      </c>
      <c r="G1920" s="8">
        <f>Table5[[#This Row],[Age]]</f>
        <v>23</v>
      </c>
      <c r="H1920" s="17" t="s">
        <v>30</v>
      </c>
      <c r="I1920" s="16" t="str">
        <f>IF(AND(People!$J1920&gt;=16,People!$J1920&lt;=25),"16-25",IF(AND(People!$J1920&gt;=26,People!$J1920&lt;=35),"26-35",IF(AND(People!$J1920&gt;=36,People!$J1920&lt;=45),"36-45",IF(AND(People!$J1920&gt;=46,People!$J1920&lt;=55),"46-55",IF(AND(People!$J1920&gt;=56,People!$J1920&lt;=65),"56-65",IF(AND(People!$J1920&gt;=66,People!$J1920&lt;=75),"66-75","ALL"))))))</f>
        <v>16-25</v>
      </c>
      <c r="J1920" t="str">
        <f>Table5[[#This Row],[Kid Home]]</f>
        <v>No</v>
      </c>
      <c r="K1920" t="str">
        <f>Table5[[#This Row],[TennHome]]</f>
        <v>No</v>
      </c>
    </row>
    <row r="1921" spans="1:11" ht="16.5" x14ac:dyDescent="0.3">
      <c r="A1921" s="4">
        <f>Table2[[#This Row],[MntWines]]</f>
        <v>23</v>
      </c>
      <c r="B1921" s="4">
        <f>Table2[[#This Row],[MntFruits]]</f>
        <v>0</v>
      </c>
      <c r="C1921" s="4">
        <f>Table2[[#This Row],[MntMeatProducts]]</f>
        <v>15</v>
      </c>
      <c r="D1921" s="4">
        <f>Table2[[#This Row],[MntFishProducts]]</f>
        <v>0</v>
      </c>
      <c r="E1921" s="4">
        <f>Table2[[#This Row],[MntSweetProducts]]</f>
        <v>2</v>
      </c>
      <c r="F1921" s="4">
        <f>Table2[[#This Row],[MntGoldProds]]</f>
        <v>7</v>
      </c>
      <c r="G1921" s="8">
        <f>Table5[[#This Row],[Age]]</f>
        <v>32</v>
      </c>
      <c r="H1921" s="2" t="s">
        <v>31</v>
      </c>
      <c r="I1921" s="16" t="str">
        <f>IF(AND(People!$J1921&gt;=16,People!$J1921&lt;=25),"16-25",IF(AND(People!$J1921&gt;=26,People!$J1921&lt;=35),"26-35",IF(AND(People!$J1921&gt;=36,People!$J1921&lt;=45),"36-45",IF(AND(People!$J1921&gt;=46,People!$J1921&lt;=55),"46-55",IF(AND(People!$J1921&gt;=56,People!$J1921&lt;=65),"56-65",IF(AND(People!$J1921&gt;=66,People!$J1921&lt;=75),"66-75","ALL"))))))</f>
        <v>26-35</v>
      </c>
      <c r="J1921" t="str">
        <f>Table5[[#This Row],[Kid Home]]</f>
        <v>Yes</v>
      </c>
      <c r="K1921" t="str">
        <f>Table5[[#This Row],[TennHome]]</f>
        <v>No</v>
      </c>
    </row>
    <row r="1922" spans="1:11" ht="16.5" x14ac:dyDescent="0.3">
      <c r="A1922" s="6">
        <f>Table2[[#This Row],[MntWines]]</f>
        <v>18</v>
      </c>
      <c r="B1922" s="6">
        <f>Table2[[#This Row],[MntFruits]]</f>
        <v>42</v>
      </c>
      <c r="C1922" s="6">
        <f>Table2[[#This Row],[MntMeatProducts]]</f>
        <v>24</v>
      </c>
      <c r="D1922" s="6">
        <f>Table2[[#This Row],[MntFishProducts]]</f>
        <v>15</v>
      </c>
      <c r="E1922" s="6">
        <f>Table2[[#This Row],[MntSweetProducts]]</f>
        <v>20</v>
      </c>
      <c r="F1922" s="6">
        <f>Table2[[#This Row],[MntGoldProds]]</f>
        <v>18</v>
      </c>
      <c r="G1922" s="8">
        <f>Table5[[#This Row],[Age]]</f>
        <v>37</v>
      </c>
      <c r="H1922" s="17" t="s">
        <v>30</v>
      </c>
      <c r="I1922" s="16" t="str">
        <f>IF(AND(People!$J1922&gt;=16,People!$J1922&lt;=25),"16-25",IF(AND(People!$J1922&gt;=26,People!$J1922&lt;=35),"26-35",IF(AND(People!$J1922&gt;=36,People!$J1922&lt;=45),"36-45",IF(AND(People!$J1922&gt;=46,People!$J1922&lt;=55),"46-55",IF(AND(People!$J1922&gt;=56,People!$J1922&lt;=65),"56-65",IF(AND(People!$J1922&gt;=66,People!$J1922&lt;=75),"66-75","ALL"))))))</f>
        <v>36-45</v>
      </c>
      <c r="J1922" t="str">
        <f>Table5[[#This Row],[Kid Home]]</f>
        <v>No</v>
      </c>
      <c r="K1922" t="str">
        <f>Table5[[#This Row],[TennHome]]</f>
        <v>No</v>
      </c>
    </row>
    <row r="1923" spans="1:11" ht="16.5" x14ac:dyDescent="0.3">
      <c r="A1923" s="4">
        <f>Table2[[#This Row],[MntWines]]</f>
        <v>15</v>
      </c>
      <c r="B1923" s="4">
        <f>Table2[[#This Row],[MntFruits]]</f>
        <v>0</v>
      </c>
      <c r="C1923" s="4">
        <f>Table2[[#This Row],[MntMeatProducts]]</f>
        <v>4</v>
      </c>
      <c r="D1923" s="4">
        <f>Table2[[#This Row],[MntFishProducts]]</f>
        <v>0</v>
      </c>
      <c r="E1923" s="4">
        <f>Table2[[#This Row],[MntSweetProducts]]</f>
        <v>0</v>
      </c>
      <c r="F1923" s="4">
        <f>Table2[[#This Row],[MntGoldProds]]</f>
        <v>2</v>
      </c>
      <c r="G1923" s="8">
        <f>Table5[[#This Row],[Age]]</f>
        <v>47</v>
      </c>
      <c r="H1923" s="2" t="s">
        <v>33</v>
      </c>
      <c r="I1923" s="16" t="str">
        <f>IF(AND(People!$J1923&gt;=16,People!$J1923&lt;=25),"16-25",IF(AND(People!$J1923&gt;=26,People!$J1923&lt;=35),"26-35",IF(AND(People!$J1923&gt;=36,People!$J1923&lt;=45),"36-45",IF(AND(People!$J1923&gt;=46,People!$J1923&lt;=55),"46-55",IF(AND(People!$J1923&gt;=56,People!$J1923&lt;=65),"56-65",IF(AND(People!$J1923&gt;=66,People!$J1923&lt;=75),"66-75","ALL"))))))</f>
        <v>46-55</v>
      </c>
      <c r="J1923" t="str">
        <f>Table5[[#This Row],[Kid Home]]</f>
        <v>Yes</v>
      </c>
      <c r="K1923" t="str">
        <f>Table5[[#This Row],[TennHome]]</f>
        <v>Yes</v>
      </c>
    </row>
    <row r="1924" spans="1:11" ht="16.5" x14ac:dyDescent="0.3">
      <c r="A1924" s="6">
        <f>Table2[[#This Row],[MntWines]]</f>
        <v>23</v>
      </c>
      <c r="B1924" s="6">
        <f>Table2[[#This Row],[MntFruits]]</f>
        <v>4</v>
      </c>
      <c r="C1924" s="6">
        <f>Table2[[#This Row],[MntMeatProducts]]</f>
        <v>5</v>
      </c>
      <c r="D1924" s="6">
        <f>Table2[[#This Row],[MntFishProducts]]</f>
        <v>10</v>
      </c>
      <c r="E1924" s="6">
        <f>Table2[[#This Row],[MntSweetProducts]]</f>
        <v>5</v>
      </c>
      <c r="F1924" s="6">
        <f>Table2[[#This Row],[MntGoldProds]]</f>
        <v>23</v>
      </c>
      <c r="G1924" s="8">
        <f>Table5[[#This Row],[Age]]</f>
        <v>37</v>
      </c>
      <c r="H1924" s="17" t="s">
        <v>30</v>
      </c>
      <c r="I1924" s="16" t="str">
        <f>IF(AND(People!$J1924&gt;=16,People!$J1924&lt;=25),"16-25",IF(AND(People!$J1924&gt;=26,People!$J1924&lt;=35),"26-35",IF(AND(People!$J1924&gt;=36,People!$J1924&lt;=45),"36-45",IF(AND(People!$J1924&gt;=46,People!$J1924&lt;=55),"46-55",IF(AND(People!$J1924&gt;=56,People!$J1924&lt;=65),"56-65",IF(AND(People!$J1924&gt;=66,People!$J1924&lt;=75),"66-75","ALL"))))))</f>
        <v>36-45</v>
      </c>
      <c r="J1924" t="str">
        <f>Table5[[#This Row],[Kid Home]]</f>
        <v>No</v>
      </c>
      <c r="K1924" t="str">
        <f>Table5[[#This Row],[TennHome]]</f>
        <v>Yes</v>
      </c>
    </row>
    <row r="1925" spans="1:11" ht="16.5" x14ac:dyDescent="0.3">
      <c r="A1925" s="4">
        <f>Table2[[#This Row],[MntWines]]</f>
        <v>200</v>
      </c>
      <c r="B1925" s="4">
        <f>Table2[[#This Row],[MntFruits]]</f>
        <v>193</v>
      </c>
      <c r="C1925" s="4">
        <f>Table2[[#This Row],[MntMeatProducts]]</f>
        <v>100</v>
      </c>
      <c r="D1925" s="4">
        <f>Table2[[#This Row],[MntFishProducts]]</f>
        <v>46</v>
      </c>
      <c r="E1925" s="4">
        <f>Table2[[#This Row],[MntSweetProducts]]</f>
        <v>185</v>
      </c>
      <c r="F1925" s="4">
        <f>Table2[[#This Row],[MntGoldProds]]</f>
        <v>185</v>
      </c>
      <c r="G1925" s="8">
        <f>Table5[[#This Row],[Age]]</f>
        <v>42</v>
      </c>
      <c r="H1925" s="2" t="s">
        <v>30</v>
      </c>
      <c r="I1925" s="16" t="str">
        <f>IF(AND(People!$J1925&gt;=16,People!$J1925&lt;=25),"16-25",IF(AND(People!$J1925&gt;=26,People!$J1925&lt;=35),"26-35",IF(AND(People!$J1925&gt;=36,People!$J1925&lt;=45),"36-45",IF(AND(People!$J1925&gt;=46,People!$J1925&lt;=55),"46-55",IF(AND(People!$J1925&gt;=56,People!$J1925&lt;=65),"56-65",IF(AND(People!$J1925&gt;=66,People!$J1925&lt;=75),"66-75","ALL"))))))</f>
        <v>36-45</v>
      </c>
      <c r="J1925" t="str">
        <f>Table5[[#This Row],[Kid Home]]</f>
        <v>No</v>
      </c>
      <c r="K1925" t="str">
        <f>Table5[[#This Row],[TennHome]]</f>
        <v>Yes</v>
      </c>
    </row>
    <row r="1926" spans="1:11" ht="16.5" x14ac:dyDescent="0.3">
      <c r="A1926" s="6">
        <f>Table2[[#This Row],[MntWines]]</f>
        <v>1324</v>
      </c>
      <c r="B1926" s="6">
        <f>Table2[[#This Row],[MntFruits]]</f>
        <v>27</v>
      </c>
      <c r="C1926" s="6">
        <f>Table2[[#This Row],[MntMeatProducts]]</f>
        <v>119</v>
      </c>
      <c r="D1926" s="6">
        <f>Table2[[#This Row],[MntFishProducts]]</f>
        <v>71</v>
      </c>
      <c r="E1926" s="6">
        <f>Table2[[#This Row],[MntSweetProducts]]</f>
        <v>108</v>
      </c>
      <c r="F1926" s="6">
        <f>Table2[[#This Row],[MntGoldProds]]</f>
        <v>27</v>
      </c>
      <c r="G1926" s="8">
        <f>Table5[[#This Row],[Age]]</f>
        <v>56</v>
      </c>
      <c r="H1926" s="17" t="s">
        <v>30</v>
      </c>
      <c r="I1926" s="16" t="str">
        <f>IF(AND(People!$J1926&gt;=16,People!$J1926&lt;=25),"16-25",IF(AND(People!$J1926&gt;=26,People!$J1926&lt;=35),"26-35",IF(AND(People!$J1926&gt;=36,People!$J1926&lt;=45),"36-45",IF(AND(People!$J1926&gt;=46,People!$J1926&lt;=55),"46-55",IF(AND(People!$J1926&gt;=56,People!$J1926&lt;=65),"56-65",IF(AND(People!$J1926&gt;=66,People!$J1926&lt;=75),"66-75","ALL"))))))</f>
        <v>56-65</v>
      </c>
      <c r="J1926" t="str">
        <f>Table5[[#This Row],[Kid Home]]</f>
        <v>No</v>
      </c>
      <c r="K1926" t="str">
        <f>Table5[[#This Row],[TennHome]]</f>
        <v>No</v>
      </c>
    </row>
    <row r="1927" spans="1:11" ht="16.5" x14ac:dyDescent="0.3">
      <c r="A1927" s="4">
        <f>Table2[[#This Row],[MntWines]]</f>
        <v>1193</v>
      </c>
      <c r="B1927" s="4">
        <f>Table2[[#This Row],[MntFruits]]</f>
        <v>33</v>
      </c>
      <c r="C1927" s="4">
        <f>Table2[[#This Row],[MntMeatProducts]]</f>
        <v>281</v>
      </c>
      <c r="D1927" s="4">
        <f>Table2[[#This Row],[MntFishProducts]]</f>
        <v>129</v>
      </c>
      <c r="E1927" s="4">
        <f>Table2[[#This Row],[MntSweetProducts]]</f>
        <v>66</v>
      </c>
      <c r="F1927" s="4">
        <f>Table2[[#This Row],[MntGoldProds]]</f>
        <v>33</v>
      </c>
      <c r="G1927" s="8">
        <f>Table5[[#This Row],[Age]]</f>
        <v>70</v>
      </c>
      <c r="H1927" s="2" t="s">
        <v>33</v>
      </c>
      <c r="I1927" s="16" t="str">
        <f>IF(AND(People!$J1927&gt;=16,People!$J1927&lt;=25),"16-25",IF(AND(People!$J1927&gt;=26,People!$J1927&lt;=35),"26-35",IF(AND(People!$J1927&gt;=36,People!$J1927&lt;=45),"36-45",IF(AND(People!$J1927&gt;=46,People!$J1927&lt;=55),"46-55",IF(AND(People!$J1927&gt;=56,People!$J1927&lt;=65),"56-65",IF(AND(People!$J1927&gt;=66,People!$J1927&lt;=75),"66-75","ALL"))))))</f>
        <v>66-75</v>
      </c>
      <c r="J1927" t="str">
        <f>Table5[[#This Row],[Kid Home]]</f>
        <v>No</v>
      </c>
      <c r="K1927" t="str">
        <f>Table5[[#This Row],[TennHome]]</f>
        <v>No</v>
      </c>
    </row>
    <row r="1928" spans="1:11" ht="16.5" x14ac:dyDescent="0.3">
      <c r="A1928" s="6">
        <f>Table2[[#This Row],[MntWines]]</f>
        <v>505</v>
      </c>
      <c r="B1928" s="6">
        <f>Table2[[#This Row],[MntFruits]]</f>
        <v>137</v>
      </c>
      <c r="C1928" s="6">
        <f>Table2[[#This Row],[MntMeatProducts]]</f>
        <v>401</v>
      </c>
      <c r="D1928" s="6">
        <f>Table2[[#This Row],[MntFishProducts]]</f>
        <v>104</v>
      </c>
      <c r="E1928" s="6">
        <f>Table2[[#This Row],[MntSweetProducts]]</f>
        <v>22</v>
      </c>
      <c r="F1928" s="6">
        <f>Table2[[#This Row],[MntGoldProds]]</f>
        <v>22</v>
      </c>
      <c r="G1928" s="8">
        <f>Table5[[#This Row],[Age]]</f>
        <v>54</v>
      </c>
      <c r="H1928" s="17" t="s">
        <v>33</v>
      </c>
      <c r="I1928" s="16" t="str">
        <f>IF(AND(People!$J1928&gt;=16,People!$J1928&lt;=25),"16-25",IF(AND(People!$J1928&gt;=26,People!$J1928&lt;=35),"26-35",IF(AND(People!$J1928&gt;=36,People!$J1928&lt;=45),"36-45",IF(AND(People!$J1928&gt;=46,People!$J1928&lt;=55),"46-55",IF(AND(People!$J1928&gt;=56,People!$J1928&lt;=65),"56-65",IF(AND(People!$J1928&gt;=66,People!$J1928&lt;=75),"66-75","ALL"))))))</f>
        <v>46-55</v>
      </c>
      <c r="J1928" t="str">
        <f>Table5[[#This Row],[Kid Home]]</f>
        <v>Yes</v>
      </c>
      <c r="K1928" t="str">
        <f>Table5[[#This Row],[TennHome]]</f>
        <v>Yes</v>
      </c>
    </row>
    <row r="1929" spans="1:11" ht="16.5" x14ac:dyDescent="0.3">
      <c r="A1929" s="4">
        <f>Table2[[#This Row],[MntWines]]</f>
        <v>2</v>
      </c>
      <c r="B1929" s="4">
        <f>Table2[[#This Row],[MntFruits]]</f>
        <v>4</v>
      </c>
      <c r="C1929" s="4">
        <f>Table2[[#This Row],[MntMeatProducts]]</f>
        <v>9</v>
      </c>
      <c r="D1929" s="4">
        <f>Table2[[#This Row],[MntFishProducts]]</f>
        <v>0</v>
      </c>
      <c r="E1929" s="4">
        <f>Table2[[#This Row],[MntSweetProducts]]</f>
        <v>4</v>
      </c>
      <c r="F1929" s="4">
        <f>Table2[[#This Row],[MntGoldProds]]</f>
        <v>5</v>
      </c>
      <c r="G1929" s="8">
        <f>Table5[[#This Row],[Age]]</f>
        <v>36</v>
      </c>
      <c r="H1929" s="2" t="s">
        <v>33</v>
      </c>
      <c r="I1929" s="16" t="str">
        <f>IF(AND(People!$J1929&gt;=16,People!$J1929&lt;=25),"16-25",IF(AND(People!$J1929&gt;=26,People!$J1929&lt;=35),"26-35",IF(AND(People!$J1929&gt;=36,People!$J1929&lt;=45),"36-45",IF(AND(People!$J1929&gt;=46,People!$J1929&lt;=55),"46-55",IF(AND(People!$J1929&gt;=56,People!$J1929&lt;=65),"56-65",IF(AND(People!$J1929&gt;=66,People!$J1929&lt;=75),"66-75","ALL"))))))</f>
        <v>36-45</v>
      </c>
      <c r="J1929" t="str">
        <f>Table5[[#This Row],[Kid Home]]</f>
        <v>Yes</v>
      </c>
      <c r="K1929" t="str">
        <f>Table5[[#This Row],[TennHome]]</f>
        <v>No</v>
      </c>
    </row>
    <row r="1930" spans="1:11" ht="16.5" x14ac:dyDescent="0.3">
      <c r="A1930" s="6">
        <f>Table2[[#This Row],[MntWines]]</f>
        <v>1103</v>
      </c>
      <c r="B1930" s="6">
        <f>Table2[[#This Row],[MntFruits]]</f>
        <v>0</v>
      </c>
      <c r="C1930" s="6">
        <f>Table2[[#This Row],[MntMeatProducts]]</f>
        <v>45</v>
      </c>
      <c r="D1930" s="6">
        <f>Table2[[#This Row],[MntFishProducts]]</f>
        <v>0</v>
      </c>
      <c r="E1930" s="6">
        <f>Table2[[#This Row],[MntSweetProducts]]</f>
        <v>0</v>
      </c>
      <c r="F1930" s="6">
        <f>Table2[[#This Row],[MntGoldProds]]</f>
        <v>34</v>
      </c>
      <c r="G1930" s="8">
        <f>Table5[[#This Row],[Age]]</f>
        <v>43</v>
      </c>
      <c r="H1930" s="17" t="s">
        <v>30</v>
      </c>
      <c r="I1930" s="16" t="str">
        <f>IF(AND(People!$J1930&gt;=16,People!$J1930&lt;=25),"16-25",IF(AND(People!$J1930&gt;=26,People!$J1930&lt;=35),"26-35",IF(AND(People!$J1930&gt;=36,People!$J1930&lt;=45),"36-45",IF(AND(People!$J1930&gt;=46,People!$J1930&lt;=55),"46-55",IF(AND(People!$J1930&gt;=56,People!$J1930&lt;=65),"56-65",IF(AND(People!$J1930&gt;=66,People!$J1930&lt;=75),"66-75","ALL"))))))</f>
        <v>36-45</v>
      </c>
      <c r="J1930" t="str">
        <f>Table5[[#This Row],[Kid Home]]</f>
        <v>No</v>
      </c>
      <c r="K1930" t="str">
        <f>Table5[[#This Row],[TennHome]]</f>
        <v>Yes</v>
      </c>
    </row>
    <row r="1931" spans="1:11" ht="16.5" x14ac:dyDescent="0.3">
      <c r="A1931" s="4">
        <f>Table2[[#This Row],[MntWines]]</f>
        <v>353</v>
      </c>
      <c r="B1931" s="4">
        <f>Table2[[#This Row],[MntFruits]]</f>
        <v>61</v>
      </c>
      <c r="C1931" s="4">
        <f>Table2[[#This Row],[MntMeatProducts]]</f>
        <v>753</v>
      </c>
      <c r="D1931" s="4">
        <f>Table2[[#This Row],[MntFishProducts]]</f>
        <v>40</v>
      </c>
      <c r="E1931" s="4">
        <f>Table2[[#This Row],[MntSweetProducts]]</f>
        <v>46</v>
      </c>
      <c r="F1931" s="4">
        <f>Table2[[#This Row],[MntGoldProds]]</f>
        <v>27</v>
      </c>
      <c r="G1931" s="8">
        <f>Table5[[#This Row],[Age]]</f>
        <v>43</v>
      </c>
      <c r="H1931" s="2" t="s">
        <v>33</v>
      </c>
      <c r="I1931" s="16" t="str">
        <f>IF(AND(People!$J1931&gt;=16,People!$J1931&lt;=25),"16-25",IF(AND(People!$J1931&gt;=26,People!$J1931&lt;=35),"26-35",IF(AND(People!$J1931&gt;=36,People!$J1931&lt;=45),"36-45",IF(AND(People!$J1931&gt;=46,People!$J1931&lt;=55),"46-55",IF(AND(People!$J1931&gt;=56,People!$J1931&lt;=65),"56-65",IF(AND(People!$J1931&gt;=66,People!$J1931&lt;=75),"66-75","ALL"))))))</f>
        <v>36-45</v>
      </c>
      <c r="J1931" t="str">
        <f>Table5[[#This Row],[Kid Home]]</f>
        <v>No</v>
      </c>
      <c r="K1931" t="str">
        <f>Table5[[#This Row],[TennHome]]</f>
        <v>No</v>
      </c>
    </row>
    <row r="1932" spans="1:11" ht="16.5" x14ac:dyDescent="0.3">
      <c r="A1932" s="6">
        <f>Table2[[#This Row],[MntWines]]</f>
        <v>652</v>
      </c>
      <c r="B1932" s="6">
        <f>Table2[[#This Row],[MntFruits]]</f>
        <v>48</v>
      </c>
      <c r="C1932" s="6">
        <f>Table2[[#This Row],[MntMeatProducts]]</f>
        <v>350</v>
      </c>
      <c r="D1932" s="6">
        <f>Table2[[#This Row],[MntFishProducts]]</f>
        <v>94</v>
      </c>
      <c r="E1932" s="6">
        <f>Table2[[#This Row],[MntSweetProducts]]</f>
        <v>84</v>
      </c>
      <c r="F1932" s="6">
        <f>Table2[[#This Row],[MntGoldProds]]</f>
        <v>108</v>
      </c>
      <c r="G1932" s="8">
        <f>Table5[[#This Row],[Age]]</f>
        <v>55</v>
      </c>
      <c r="H1932" s="17" t="s">
        <v>33</v>
      </c>
      <c r="I1932" s="16" t="str">
        <f>IF(AND(People!$J1932&gt;=16,People!$J1932&lt;=25),"16-25",IF(AND(People!$J1932&gt;=26,People!$J1932&lt;=35),"26-35",IF(AND(People!$J1932&gt;=36,People!$J1932&lt;=45),"36-45",IF(AND(People!$J1932&gt;=46,People!$J1932&lt;=55),"46-55",IF(AND(People!$J1932&gt;=56,People!$J1932&lt;=65),"56-65",IF(AND(People!$J1932&gt;=66,People!$J1932&lt;=75),"66-75","ALL"))))))</f>
        <v>46-55</v>
      </c>
      <c r="J1932" t="str">
        <f>Table5[[#This Row],[Kid Home]]</f>
        <v>No</v>
      </c>
      <c r="K1932" t="str">
        <f>Table5[[#This Row],[TennHome]]</f>
        <v>No</v>
      </c>
    </row>
    <row r="1933" spans="1:11" ht="16.5" x14ac:dyDescent="0.3">
      <c r="A1933" s="4">
        <f>Table2[[#This Row],[MntWines]]</f>
        <v>379</v>
      </c>
      <c r="B1933" s="4">
        <f>Table2[[#This Row],[MntFruits]]</f>
        <v>6</v>
      </c>
      <c r="C1933" s="4">
        <f>Table2[[#This Row],[MntMeatProducts]]</f>
        <v>157</v>
      </c>
      <c r="D1933" s="4">
        <f>Table2[[#This Row],[MntFishProducts]]</f>
        <v>25</v>
      </c>
      <c r="E1933" s="4">
        <f>Table2[[#This Row],[MntSweetProducts]]</f>
        <v>91</v>
      </c>
      <c r="F1933" s="4">
        <f>Table2[[#This Row],[MntGoldProds]]</f>
        <v>91</v>
      </c>
      <c r="G1933" s="8">
        <f>Table5[[#This Row],[Age]]</f>
        <v>48</v>
      </c>
      <c r="H1933" s="2" t="s">
        <v>33</v>
      </c>
      <c r="I1933" s="16" t="str">
        <f>IF(AND(People!$J1933&gt;=16,People!$J1933&lt;=25),"16-25",IF(AND(People!$J1933&gt;=26,People!$J1933&lt;=35),"26-35",IF(AND(People!$J1933&gt;=36,People!$J1933&lt;=45),"36-45",IF(AND(People!$J1933&gt;=46,People!$J1933&lt;=55),"46-55",IF(AND(People!$J1933&gt;=56,People!$J1933&lt;=65),"56-65",IF(AND(People!$J1933&gt;=66,People!$J1933&lt;=75),"66-75","ALL"))))))</f>
        <v>46-55</v>
      </c>
      <c r="J1933" t="str">
        <f>Table5[[#This Row],[Kid Home]]</f>
        <v>Yes</v>
      </c>
      <c r="K1933" t="str">
        <f>Table5[[#This Row],[TennHome]]</f>
        <v>Yes</v>
      </c>
    </row>
    <row r="1934" spans="1:11" ht="16.5" x14ac:dyDescent="0.3">
      <c r="A1934" s="6">
        <f>Table2[[#This Row],[MntWines]]</f>
        <v>46</v>
      </c>
      <c r="B1934" s="6">
        <f>Table2[[#This Row],[MntFruits]]</f>
        <v>4</v>
      </c>
      <c r="C1934" s="6">
        <f>Table2[[#This Row],[MntMeatProducts]]</f>
        <v>36</v>
      </c>
      <c r="D1934" s="6">
        <f>Table2[[#This Row],[MntFishProducts]]</f>
        <v>2</v>
      </c>
      <c r="E1934" s="6">
        <f>Table2[[#This Row],[MntSweetProducts]]</f>
        <v>2</v>
      </c>
      <c r="F1934" s="6">
        <f>Table2[[#This Row],[MntGoldProds]]</f>
        <v>1</v>
      </c>
      <c r="G1934" s="8">
        <f>Table5[[#This Row],[Age]]</f>
        <v>39</v>
      </c>
      <c r="H1934" s="17" t="s">
        <v>33</v>
      </c>
      <c r="I1934" s="16" t="str">
        <f>IF(AND(People!$J1934&gt;=16,People!$J1934&lt;=25),"16-25",IF(AND(People!$J1934&gt;=26,People!$J1934&lt;=35),"26-35",IF(AND(People!$J1934&gt;=36,People!$J1934&lt;=45),"36-45",IF(AND(People!$J1934&gt;=46,People!$J1934&lt;=55),"46-55",IF(AND(People!$J1934&gt;=56,People!$J1934&lt;=65),"56-65",IF(AND(People!$J1934&gt;=66,People!$J1934&lt;=75),"66-75","ALL"))))))</f>
        <v>36-45</v>
      </c>
      <c r="J1934" t="str">
        <f>Table5[[#This Row],[Kid Home]]</f>
        <v>Yes</v>
      </c>
      <c r="K1934" t="str">
        <f>Table5[[#This Row],[TennHome]]</f>
        <v>Yes</v>
      </c>
    </row>
    <row r="1935" spans="1:11" ht="16.5" x14ac:dyDescent="0.3">
      <c r="A1935" s="4">
        <f>Table2[[#This Row],[MntWines]]</f>
        <v>162</v>
      </c>
      <c r="B1935" s="4">
        <f>Table2[[#This Row],[MntFruits]]</f>
        <v>31</v>
      </c>
      <c r="C1935" s="4">
        <f>Table2[[#This Row],[MntMeatProducts]]</f>
        <v>127</v>
      </c>
      <c r="D1935" s="4">
        <f>Table2[[#This Row],[MntFishProducts]]</f>
        <v>8</v>
      </c>
      <c r="E1935" s="4">
        <f>Table2[[#This Row],[MntSweetProducts]]</f>
        <v>17</v>
      </c>
      <c r="F1935" s="4">
        <f>Table2[[#This Row],[MntGoldProds]]</f>
        <v>69</v>
      </c>
      <c r="G1935" s="8">
        <f>Table5[[#This Row],[Age]]</f>
        <v>66</v>
      </c>
      <c r="H1935" s="2" t="s">
        <v>33</v>
      </c>
      <c r="I1935" s="16" t="str">
        <f>IF(AND(People!$J1935&gt;=16,People!$J1935&lt;=25),"16-25",IF(AND(People!$J1935&gt;=26,People!$J1935&lt;=35),"26-35",IF(AND(People!$J1935&gt;=36,People!$J1935&lt;=45),"36-45",IF(AND(People!$J1935&gt;=46,People!$J1935&lt;=55),"46-55",IF(AND(People!$J1935&gt;=56,People!$J1935&lt;=65),"56-65",IF(AND(People!$J1935&gt;=66,People!$J1935&lt;=75),"66-75","ALL"))))))</f>
        <v>66-75</v>
      </c>
      <c r="J1935" t="str">
        <f>Table5[[#This Row],[Kid Home]]</f>
        <v>No</v>
      </c>
      <c r="K1935" t="str">
        <f>Table5[[#This Row],[TennHome]]</f>
        <v>Yes</v>
      </c>
    </row>
    <row r="1936" spans="1:11" ht="16.5" x14ac:dyDescent="0.3">
      <c r="A1936" s="6">
        <f>Table2[[#This Row],[MntWines]]</f>
        <v>8</v>
      </c>
      <c r="B1936" s="6">
        <f>Table2[[#This Row],[MntFruits]]</f>
        <v>3</v>
      </c>
      <c r="C1936" s="6">
        <f>Table2[[#This Row],[MntMeatProducts]]</f>
        <v>19</v>
      </c>
      <c r="D1936" s="6">
        <f>Table2[[#This Row],[MntFishProducts]]</f>
        <v>3</v>
      </c>
      <c r="E1936" s="6">
        <f>Table2[[#This Row],[MntSweetProducts]]</f>
        <v>3</v>
      </c>
      <c r="F1936" s="6">
        <f>Table2[[#This Row],[MntGoldProds]]</f>
        <v>8</v>
      </c>
      <c r="G1936" s="8">
        <f>Table5[[#This Row],[Age]]</f>
        <v>32</v>
      </c>
      <c r="H1936" s="17" t="s">
        <v>33</v>
      </c>
      <c r="I1936" s="16" t="str">
        <f>IF(AND(People!$J1936&gt;=16,People!$J1936&lt;=25),"16-25",IF(AND(People!$J1936&gt;=26,People!$J1936&lt;=35),"26-35",IF(AND(People!$J1936&gt;=36,People!$J1936&lt;=45),"36-45",IF(AND(People!$J1936&gt;=46,People!$J1936&lt;=55),"46-55",IF(AND(People!$J1936&gt;=56,People!$J1936&lt;=65),"56-65",IF(AND(People!$J1936&gt;=66,People!$J1936&lt;=75),"66-75","ALL"))))))</f>
        <v>26-35</v>
      </c>
      <c r="J1936" t="str">
        <f>Table5[[#This Row],[Kid Home]]</f>
        <v>Yes</v>
      </c>
      <c r="K1936" t="str">
        <f>Table5[[#This Row],[TennHome]]</f>
        <v>No</v>
      </c>
    </row>
    <row r="1937" spans="1:11" ht="16.5" x14ac:dyDescent="0.3">
      <c r="A1937" s="4">
        <f>Table2[[#This Row],[MntWines]]</f>
        <v>17</v>
      </c>
      <c r="B1937" s="4">
        <f>Table2[[#This Row],[MntFruits]]</f>
        <v>3</v>
      </c>
      <c r="C1937" s="4">
        <f>Table2[[#This Row],[MntMeatProducts]]</f>
        <v>18</v>
      </c>
      <c r="D1937" s="4">
        <f>Table2[[#This Row],[MntFishProducts]]</f>
        <v>3</v>
      </c>
      <c r="E1937" s="4">
        <f>Table2[[#This Row],[MntSweetProducts]]</f>
        <v>4</v>
      </c>
      <c r="F1937" s="4">
        <f>Table2[[#This Row],[MntGoldProds]]</f>
        <v>18</v>
      </c>
      <c r="G1937" s="8">
        <f>Table5[[#This Row],[Age]]</f>
        <v>46</v>
      </c>
      <c r="H1937" s="2" t="s">
        <v>31</v>
      </c>
      <c r="I1937" s="16" t="str">
        <f>IF(AND(People!$J1937&gt;=16,People!$J1937&lt;=25),"16-25",IF(AND(People!$J1937&gt;=26,People!$J1937&lt;=35),"26-35",IF(AND(People!$J1937&gt;=36,People!$J1937&lt;=45),"36-45",IF(AND(People!$J1937&gt;=46,People!$J1937&lt;=55),"46-55",IF(AND(People!$J1937&gt;=56,People!$J1937&lt;=65),"56-65",IF(AND(People!$J1937&gt;=66,People!$J1937&lt;=75),"66-75","ALL"))))))</f>
        <v>46-55</v>
      </c>
      <c r="J1937" t="str">
        <f>Table5[[#This Row],[Kid Home]]</f>
        <v>Yes</v>
      </c>
      <c r="K1937" t="str">
        <f>Table5[[#This Row],[TennHome]]</f>
        <v>No</v>
      </c>
    </row>
    <row r="1938" spans="1:11" ht="16.5" x14ac:dyDescent="0.3">
      <c r="A1938" s="6">
        <f>Table2[[#This Row],[MntWines]]</f>
        <v>340</v>
      </c>
      <c r="B1938" s="6">
        <f>Table2[[#This Row],[MntFruits]]</f>
        <v>108</v>
      </c>
      <c r="C1938" s="6">
        <f>Table2[[#This Row],[MntMeatProducts]]</f>
        <v>185</v>
      </c>
      <c r="D1938" s="6">
        <f>Table2[[#This Row],[MntFishProducts]]</f>
        <v>130</v>
      </c>
      <c r="E1938" s="6">
        <f>Table2[[#This Row],[MntSweetProducts]]</f>
        <v>38</v>
      </c>
      <c r="F1938" s="6">
        <f>Table2[[#This Row],[MntGoldProds]]</f>
        <v>100</v>
      </c>
      <c r="G1938" s="8">
        <f>Table5[[#This Row],[Age]]</f>
        <v>62</v>
      </c>
      <c r="H1938" s="17" t="s">
        <v>30</v>
      </c>
      <c r="I1938" s="16" t="str">
        <f>IF(AND(People!$J1938&gt;=16,People!$J1938&lt;=25),"16-25",IF(AND(People!$J1938&gt;=26,People!$J1938&lt;=35),"26-35",IF(AND(People!$J1938&gt;=36,People!$J1938&lt;=45),"36-45",IF(AND(People!$J1938&gt;=46,People!$J1938&lt;=55),"46-55",IF(AND(People!$J1938&gt;=56,People!$J1938&lt;=65),"56-65",IF(AND(People!$J1938&gt;=66,People!$J1938&lt;=75),"66-75","ALL"))))))</f>
        <v>56-65</v>
      </c>
      <c r="J1938" t="str">
        <f>Table5[[#This Row],[Kid Home]]</f>
        <v>No</v>
      </c>
      <c r="K1938" t="str">
        <f>Table5[[#This Row],[TennHome]]</f>
        <v>Yes</v>
      </c>
    </row>
    <row r="1939" spans="1:11" ht="16.5" x14ac:dyDescent="0.3">
      <c r="A1939" s="4">
        <f>Table2[[#This Row],[MntWines]]</f>
        <v>8</v>
      </c>
      <c r="B1939" s="4">
        <f>Table2[[#This Row],[MntFruits]]</f>
        <v>4</v>
      </c>
      <c r="C1939" s="4">
        <f>Table2[[#This Row],[MntMeatProducts]]</f>
        <v>15</v>
      </c>
      <c r="D1939" s="4">
        <f>Table2[[#This Row],[MntFishProducts]]</f>
        <v>3</v>
      </c>
      <c r="E1939" s="4">
        <f>Table2[[#This Row],[MntSweetProducts]]</f>
        <v>5</v>
      </c>
      <c r="F1939" s="4">
        <f>Table2[[#This Row],[MntGoldProds]]</f>
        <v>3</v>
      </c>
      <c r="G1939" s="8">
        <f>Table5[[#This Row],[Age]]</f>
        <v>37</v>
      </c>
      <c r="H1939" s="2" t="s">
        <v>38</v>
      </c>
      <c r="I1939" s="16" t="str">
        <f>IF(AND(People!$J1939&gt;=16,People!$J1939&lt;=25),"16-25",IF(AND(People!$J1939&gt;=26,People!$J1939&lt;=35),"26-35",IF(AND(People!$J1939&gt;=36,People!$J1939&lt;=45),"36-45",IF(AND(People!$J1939&gt;=46,People!$J1939&lt;=55),"46-55",IF(AND(People!$J1939&gt;=56,People!$J1939&lt;=65),"56-65",IF(AND(People!$J1939&gt;=66,People!$J1939&lt;=75),"66-75","ALL"))))))</f>
        <v>36-45</v>
      </c>
      <c r="J1939" t="str">
        <f>Table5[[#This Row],[Kid Home]]</f>
        <v>Yes</v>
      </c>
      <c r="K1939" t="str">
        <f>Table5[[#This Row],[TennHome]]</f>
        <v>Yes</v>
      </c>
    </row>
    <row r="1940" spans="1:11" ht="16.5" x14ac:dyDescent="0.3">
      <c r="A1940" s="6">
        <f>Table2[[#This Row],[MntWines]]</f>
        <v>154</v>
      </c>
      <c r="B1940" s="6">
        <f>Table2[[#This Row],[MntFruits]]</f>
        <v>22</v>
      </c>
      <c r="C1940" s="6">
        <f>Table2[[#This Row],[MntMeatProducts]]</f>
        <v>202</v>
      </c>
      <c r="D1940" s="6">
        <f>Table2[[#This Row],[MntFishProducts]]</f>
        <v>39</v>
      </c>
      <c r="E1940" s="6">
        <f>Table2[[#This Row],[MntSweetProducts]]</f>
        <v>30</v>
      </c>
      <c r="F1940" s="6">
        <f>Table2[[#This Row],[MntGoldProds]]</f>
        <v>8</v>
      </c>
      <c r="G1940" s="8">
        <f>Table5[[#This Row],[Age]]</f>
        <v>57</v>
      </c>
      <c r="H1940" s="17" t="s">
        <v>33</v>
      </c>
      <c r="I1940" s="16" t="str">
        <f>IF(AND(People!$J1940&gt;=16,People!$J1940&lt;=25),"16-25",IF(AND(People!$J1940&gt;=26,People!$J1940&lt;=35),"26-35",IF(AND(People!$J1940&gt;=36,People!$J1940&lt;=45),"36-45",IF(AND(People!$J1940&gt;=46,People!$J1940&lt;=55),"46-55",IF(AND(People!$J1940&gt;=56,People!$J1940&lt;=65),"56-65",IF(AND(People!$J1940&gt;=66,People!$J1940&lt;=75),"66-75","ALL"))))))</f>
        <v>56-65</v>
      </c>
      <c r="J1940" t="str">
        <f>Table5[[#This Row],[Kid Home]]</f>
        <v>No</v>
      </c>
      <c r="K1940" t="str">
        <f>Table5[[#This Row],[TennHome]]</f>
        <v>Yes</v>
      </c>
    </row>
    <row r="1941" spans="1:11" ht="16.5" x14ac:dyDescent="0.3">
      <c r="A1941" s="4">
        <f>Table2[[#This Row],[MntWines]]</f>
        <v>710</v>
      </c>
      <c r="B1941" s="4">
        <f>Table2[[#This Row],[MntFruits]]</f>
        <v>15</v>
      </c>
      <c r="C1941" s="4">
        <f>Table2[[#This Row],[MntMeatProducts]]</f>
        <v>30</v>
      </c>
      <c r="D1941" s="4">
        <f>Table2[[#This Row],[MntFishProducts]]</f>
        <v>20</v>
      </c>
      <c r="E1941" s="4">
        <f>Table2[[#This Row],[MntSweetProducts]]</f>
        <v>0</v>
      </c>
      <c r="F1941" s="4">
        <f>Table2[[#This Row],[MntGoldProds]]</f>
        <v>0</v>
      </c>
      <c r="G1941" s="8">
        <f>Table5[[#This Row],[Age]]</f>
        <v>63</v>
      </c>
      <c r="H1941" s="2" t="s">
        <v>33</v>
      </c>
      <c r="I1941" s="16" t="str">
        <f>IF(AND(People!$J1941&gt;=16,People!$J1941&lt;=25),"16-25",IF(AND(People!$J1941&gt;=26,People!$J1941&lt;=35),"26-35",IF(AND(People!$J1941&gt;=36,People!$J1941&lt;=45),"36-45",IF(AND(People!$J1941&gt;=46,People!$J1941&lt;=55),"46-55",IF(AND(People!$J1941&gt;=56,People!$J1941&lt;=65),"56-65",IF(AND(People!$J1941&gt;=66,People!$J1941&lt;=75),"66-75","ALL"))))))</f>
        <v>56-65</v>
      </c>
      <c r="J1941" t="str">
        <f>Table5[[#This Row],[Kid Home]]</f>
        <v>No</v>
      </c>
      <c r="K1941" t="str">
        <f>Table5[[#This Row],[TennHome]]</f>
        <v>Yes</v>
      </c>
    </row>
    <row r="1942" spans="1:11" ht="16.5" x14ac:dyDescent="0.3">
      <c r="A1942" s="6">
        <f>Table2[[#This Row],[MntWines]]</f>
        <v>8</v>
      </c>
      <c r="B1942" s="6">
        <f>Table2[[#This Row],[MntFruits]]</f>
        <v>2</v>
      </c>
      <c r="C1942" s="6">
        <f>Table2[[#This Row],[MntMeatProducts]]</f>
        <v>4</v>
      </c>
      <c r="D1942" s="6">
        <f>Table2[[#This Row],[MntFishProducts]]</f>
        <v>0</v>
      </c>
      <c r="E1942" s="6">
        <f>Table2[[#This Row],[MntSweetProducts]]</f>
        <v>0</v>
      </c>
      <c r="F1942" s="6">
        <f>Table2[[#This Row],[MntGoldProds]]</f>
        <v>1</v>
      </c>
      <c r="G1942" s="8">
        <f>Table5[[#This Row],[Age]]</f>
        <v>55</v>
      </c>
      <c r="H1942" s="17" t="s">
        <v>33</v>
      </c>
      <c r="I1942" s="16" t="str">
        <f>IF(AND(People!$J1942&gt;=16,People!$J1942&lt;=25),"16-25",IF(AND(People!$J1942&gt;=26,People!$J1942&lt;=35),"26-35",IF(AND(People!$J1942&gt;=36,People!$J1942&lt;=45),"36-45",IF(AND(People!$J1942&gt;=46,People!$J1942&lt;=55),"46-55",IF(AND(People!$J1942&gt;=56,People!$J1942&lt;=65),"56-65",IF(AND(People!$J1942&gt;=66,People!$J1942&lt;=75),"66-75","ALL"))))))</f>
        <v>46-55</v>
      </c>
      <c r="J1942" t="str">
        <f>Table5[[#This Row],[Kid Home]]</f>
        <v>No</v>
      </c>
      <c r="K1942" t="str">
        <f>Table5[[#This Row],[TennHome]]</f>
        <v>Yes</v>
      </c>
    </row>
    <row r="1943" spans="1:11" ht="16.5" x14ac:dyDescent="0.3">
      <c r="A1943" s="4">
        <f>Table2[[#This Row],[MntWines]]</f>
        <v>2</v>
      </c>
      <c r="B1943" s="4">
        <f>Table2[[#This Row],[MntFruits]]</f>
        <v>2</v>
      </c>
      <c r="C1943" s="4">
        <f>Table2[[#This Row],[MntMeatProducts]]</f>
        <v>4</v>
      </c>
      <c r="D1943" s="4">
        <f>Table2[[#This Row],[MntFishProducts]]</f>
        <v>13</v>
      </c>
      <c r="E1943" s="4">
        <f>Table2[[#This Row],[MntSweetProducts]]</f>
        <v>13</v>
      </c>
      <c r="F1943" s="4">
        <f>Table2[[#This Row],[MntGoldProds]]</f>
        <v>4</v>
      </c>
      <c r="G1943" s="8">
        <f>Table5[[#This Row],[Age]]</f>
        <v>40</v>
      </c>
      <c r="H1943" s="2" t="s">
        <v>31</v>
      </c>
      <c r="I1943" s="16" t="str">
        <f>IF(AND(People!$J1943&gt;=16,People!$J1943&lt;=25),"16-25",IF(AND(People!$J1943&gt;=26,People!$J1943&lt;=35),"26-35",IF(AND(People!$J1943&gt;=36,People!$J1943&lt;=45),"36-45",IF(AND(People!$J1943&gt;=46,People!$J1943&lt;=55),"46-55",IF(AND(People!$J1943&gt;=56,People!$J1943&lt;=65),"56-65",IF(AND(People!$J1943&gt;=66,People!$J1943&lt;=75),"66-75","ALL"))))))</f>
        <v>36-45</v>
      </c>
      <c r="J1943" t="str">
        <f>Table5[[#This Row],[Kid Home]]</f>
        <v>Yes</v>
      </c>
      <c r="K1943" t="str">
        <f>Table5[[#This Row],[TennHome]]</f>
        <v>No</v>
      </c>
    </row>
    <row r="1944" spans="1:11" ht="16.5" x14ac:dyDescent="0.3">
      <c r="A1944" s="6">
        <f>Table2[[#This Row],[MntWines]]</f>
        <v>1050</v>
      </c>
      <c r="B1944" s="6">
        <f>Table2[[#This Row],[MntFruits]]</f>
        <v>14</v>
      </c>
      <c r="C1944" s="6">
        <f>Table2[[#This Row],[MntMeatProducts]]</f>
        <v>322</v>
      </c>
      <c r="D1944" s="6">
        <f>Table2[[#This Row],[MntFishProducts]]</f>
        <v>0</v>
      </c>
      <c r="E1944" s="6">
        <f>Table2[[#This Row],[MntSweetProducts]]</f>
        <v>14</v>
      </c>
      <c r="F1944" s="6">
        <f>Table2[[#This Row],[MntGoldProds]]</f>
        <v>112</v>
      </c>
      <c r="G1944" s="8">
        <f>Table5[[#This Row],[Age]]</f>
        <v>30</v>
      </c>
      <c r="H1944" s="17" t="s">
        <v>30</v>
      </c>
      <c r="I1944" s="16" t="str">
        <f>IF(AND(People!$J1944&gt;=16,People!$J1944&lt;=25),"16-25",IF(AND(People!$J1944&gt;=26,People!$J1944&lt;=35),"26-35",IF(AND(People!$J1944&gt;=36,People!$J1944&lt;=45),"36-45",IF(AND(People!$J1944&gt;=46,People!$J1944&lt;=55),"46-55",IF(AND(People!$J1944&gt;=56,People!$J1944&lt;=65),"56-65",IF(AND(People!$J1944&gt;=66,People!$J1944&lt;=75),"66-75","ALL"))))))</f>
        <v>26-35</v>
      </c>
      <c r="J1944" t="str">
        <f>Table5[[#This Row],[Kid Home]]</f>
        <v>No</v>
      </c>
      <c r="K1944" t="str">
        <f>Table5[[#This Row],[TennHome]]</f>
        <v>No</v>
      </c>
    </row>
    <row r="1945" spans="1:11" ht="16.5" x14ac:dyDescent="0.3">
      <c r="A1945" s="4">
        <f>Table2[[#This Row],[MntWines]]</f>
        <v>19</v>
      </c>
      <c r="B1945" s="4">
        <f>Table2[[#This Row],[MntFruits]]</f>
        <v>1</v>
      </c>
      <c r="C1945" s="4">
        <f>Table2[[#This Row],[MntMeatProducts]]</f>
        <v>14</v>
      </c>
      <c r="D1945" s="4">
        <f>Table2[[#This Row],[MntFishProducts]]</f>
        <v>3</v>
      </c>
      <c r="E1945" s="4">
        <f>Table2[[#This Row],[MntSweetProducts]]</f>
        <v>2</v>
      </c>
      <c r="F1945" s="4">
        <f>Table2[[#This Row],[MntGoldProds]]</f>
        <v>4</v>
      </c>
      <c r="G1945" s="8">
        <f>Table5[[#This Row],[Age]]</f>
        <v>63</v>
      </c>
      <c r="H1945" s="2" t="s">
        <v>33</v>
      </c>
      <c r="I1945" s="16" t="str">
        <f>IF(AND(People!$J1945&gt;=16,People!$J1945&lt;=25),"16-25",IF(AND(People!$J1945&gt;=26,People!$J1945&lt;=35),"26-35",IF(AND(People!$J1945&gt;=36,People!$J1945&lt;=45),"36-45",IF(AND(People!$J1945&gt;=46,People!$J1945&lt;=55),"46-55",IF(AND(People!$J1945&gt;=56,People!$J1945&lt;=65),"56-65",IF(AND(People!$J1945&gt;=66,People!$J1945&lt;=75),"66-75","ALL"))))))</f>
        <v>56-65</v>
      </c>
      <c r="J1945" t="str">
        <f>Table5[[#This Row],[Kid Home]]</f>
        <v>No</v>
      </c>
      <c r="K1945" t="str">
        <f>Table5[[#This Row],[TennHome]]</f>
        <v>Yes</v>
      </c>
    </row>
    <row r="1946" spans="1:11" ht="16.5" x14ac:dyDescent="0.3">
      <c r="A1946" s="6">
        <f>Table2[[#This Row],[MntWines]]</f>
        <v>22</v>
      </c>
      <c r="B1946" s="6">
        <f>Table2[[#This Row],[MntFruits]]</f>
        <v>0</v>
      </c>
      <c r="C1946" s="6">
        <f>Table2[[#This Row],[MntMeatProducts]]</f>
        <v>6</v>
      </c>
      <c r="D1946" s="6">
        <f>Table2[[#This Row],[MntFishProducts]]</f>
        <v>6</v>
      </c>
      <c r="E1946" s="6">
        <f>Table2[[#This Row],[MntSweetProducts]]</f>
        <v>2</v>
      </c>
      <c r="F1946" s="6">
        <f>Table2[[#This Row],[MntGoldProds]]</f>
        <v>6</v>
      </c>
      <c r="G1946" s="8">
        <f>Table5[[#This Row],[Age]]</f>
        <v>35</v>
      </c>
      <c r="H1946" s="17" t="s">
        <v>33</v>
      </c>
      <c r="I1946" s="16" t="str">
        <f>IF(AND(People!$J1946&gt;=16,People!$J1946&lt;=25),"16-25",IF(AND(People!$J1946&gt;=26,People!$J1946&lt;=35),"26-35",IF(AND(People!$J1946&gt;=36,People!$J1946&lt;=45),"36-45",IF(AND(People!$J1946&gt;=46,People!$J1946&lt;=55),"46-55",IF(AND(People!$J1946&gt;=56,People!$J1946&lt;=65),"56-65",IF(AND(People!$J1946&gt;=66,People!$J1946&lt;=75),"66-75","ALL"))))))</f>
        <v>26-35</v>
      </c>
      <c r="J1946" t="str">
        <f>Table5[[#This Row],[Kid Home]]</f>
        <v>Yes</v>
      </c>
      <c r="K1946" t="str">
        <f>Table5[[#This Row],[TennHome]]</f>
        <v>No</v>
      </c>
    </row>
    <row r="1947" spans="1:11" ht="16.5" x14ac:dyDescent="0.3">
      <c r="A1947" s="4">
        <f>Table2[[#This Row],[MntWines]]</f>
        <v>274</v>
      </c>
      <c r="B1947" s="4">
        <f>Table2[[#This Row],[MntFruits]]</f>
        <v>83</v>
      </c>
      <c r="C1947" s="4">
        <f>Table2[[#This Row],[MntMeatProducts]]</f>
        <v>216</v>
      </c>
      <c r="D1947" s="4">
        <f>Table2[[#This Row],[MntFishProducts]]</f>
        <v>151</v>
      </c>
      <c r="E1947" s="4">
        <f>Table2[[#This Row],[MntSweetProducts]]</f>
        <v>141</v>
      </c>
      <c r="F1947" s="4">
        <f>Table2[[#This Row],[MntGoldProds]]</f>
        <v>224</v>
      </c>
      <c r="G1947" s="8">
        <f>Table5[[#This Row],[Age]]</f>
        <v>30</v>
      </c>
      <c r="H1947" s="2" t="s">
        <v>38</v>
      </c>
      <c r="I1947" s="16" t="str">
        <f>IF(AND(People!$J1947&gt;=16,People!$J1947&lt;=25),"16-25",IF(AND(People!$J1947&gt;=26,People!$J1947&lt;=35),"26-35",IF(AND(People!$J1947&gt;=36,People!$J1947&lt;=45),"36-45",IF(AND(People!$J1947&gt;=46,People!$J1947&lt;=55),"46-55",IF(AND(People!$J1947&gt;=56,People!$J1947&lt;=65),"56-65",IF(AND(People!$J1947&gt;=66,People!$J1947&lt;=75),"66-75","ALL"))))))</f>
        <v>26-35</v>
      </c>
      <c r="J1947" t="str">
        <f>Table5[[#This Row],[Kid Home]]</f>
        <v>No</v>
      </c>
      <c r="K1947" t="str">
        <f>Table5[[#This Row],[TennHome]]</f>
        <v>No</v>
      </c>
    </row>
    <row r="1948" spans="1:11" ht="16.5" x14ac:dyDescent="0.3">
      <c r="A1948" s="6">
        <f>Table2[[#This Row],[MntWines]]</f>
        <v>68</v>
      </c>
      <c r="B1948" s="6">
        <f>Table2[[#This Row],[MntFruits]]</f>
        <v>6</v>
      </c>
      <c r="C1948" s="6">
        <f>Table2[[#This Row],[MntMeatProducts]]</f>
        <v>38</v>
      </c>
      <c r="D1948" s="6">
        <f>Table2[[#This Row],[MntFishProducts]]</f>
        <v>3</v>
      </c>
      <c r="E1948" s="6">
        <f>Table2[[#This Row],[MntSweetProducts]]</f>
        <v>6</v>
      </c>
      <c r="F1948" s="6">
        <f>Table2[[#This Row],[MntGoldProds]]</f>
        <v>41</v>
      </c>
      <c r="G1948" s="8">
        <f>Table5[[#This Row],[Age]]</f>
        <v>36</v>
      </c>
      <c r="H1948" s="17" t="s">
        <v>33</v>
      </c>
      <c r="I1948" s="16" t="str">
        <f>IF(AND(People!$J1948&gt;=16,People!$J1948&lt;=25),"16-25",IF(AND(People!$J1948&gt;=26,People!$J1948&lt;=35),"26-35",IF(AND(People!$J1948&gt;=36,People!$J1948&lt;=45),"36-45",IF(AND(People!$J1948&gt;=46,People!$J1948&lt;=55),"46-55",IF(AND(People!$J1948&gt;=56,People!$J1948&lt;=65),"56-65",IF(AND(People!$J1948&gt;=66,People!$J1948&lt;=75),"66-75","ALL"))))))</f>
        <v>36-45</v>
      </c>
      <c r="J1948" t="str">
        <f>Table5[[#This Row],[Kid Home]]</f>
        <v>Yes</v>
      </c>
      <c r="K1948" t="str">
        <f>Table5[[#This Row],[TennHome]]</f>
        <v>No</v>
      </c>
    </row>
    <row r="1949" spans="1:11" ht="16.5" x14ac:dyDescent="0.3">
      <c r="A1949" s="4">
        <f>Table2[[#This Row],[MntWines]]</f>
        <v>344</v>
      </c>
      <c r="B1949" s="4">
        <f>Table2[[#This Row],[MntFruits]]</f>
        <v>45</v>
      </c>
      <c r="C1949" s="4">
        <f>Table2[[#This Row],[MntMeatProducts]]</f>
        <v>654</v>
      </c>
      <c r="D1949" s="4">
        <f>Table2[[#This Row],[MntFishProducts]]</f>
        <v>104</v>
      </c>
      <c r="E1949" s="4">
        <f>Table2[[#This Row],[MntSweetProducts]]</f>
        <v>11</v>
      </c>
      <c r="F1949" s="4">
        <f>Table2[[#This Row],[MntGoldProds]]</f>
        <v>114</v>
      </c>
      <c r="G1949" s="8">
        <f>Table5[[#This Row],[Age]]</f>
        <v>62</v>
      </c>
      <c r="H1949" s="2" t="s">
        <v>33</v>
      </c>
      <c r="I1949" s="16" t="str">
        <f>IF(AND(People!$J1949&gt;=16,People!$J1949&lt;=25),"16-25",IF(AND(People!$J1949&gt;=26,People!$J1949&lt;=35),"26-35",IF(AND(People!$J1949&gt;=36,People!$J1949&lt;=45),"36-45",IF(AND(People!$J1949&gt;=46,People!$J1949&lt;=55),"46-55",IF(AND(People!$J1949&gt;=56,People!$J1949&lt;=65),"56-65",IF(AND(People!$J1949&gt;=66,People!$J1949&lt;=75),"66-75","ALL"))))))</f>
        <v>56-65</v>
      </c>
      <c r="J1949" t="str">
        <f>Table5[[#This Row],[Kid Home]]</f>
        <v>No</v>
      </c>
      <c r="K1949" t="str">
        <f>Table5[[#This Row],[TennHome]]</f>
        <v>No</v>
      </c>
    </row>
    <row r="1950" spans="1:11" ht="16.5" x14ac:dyDescent="0.3">
      <c r="A1950" s="6">
        <f>Table2[[#This Row],[MntWines]]</f>
        <v>145</v>
      </c>
      <c r="B1950" s="6">
        <f>Table2[[#This Row],[MntFruits]]</f>
        <v>193</v>
      </c>
      <c r="C1950" s="6">
        <f>Table2[[#This Row],[MntMeatProducts]]</f>
        <v>459</v>
      </c>
      <c r="D1950" s="6">
        <f>Table2[[#This Row],[MntFishProducts]]</f>
        <v>205</v>
      </c>
      <c r="E1950" s="6">
        <f>Table2[[#This Row],[MntSweetProducts]]</f>
        <v>26</v>
      </c>
      <c r="F1950" s="6">
        <f>Table2[[#This Row],[MntGoldProds]]</f>
        <v>145</v>
      </c>
      <c r="G1950" s="8">
        <f>Table5[[#This Row],[Age]]</f>
        <v>30</v>
      </c>
      <c r="H1950" s="17" t="s">
        <v>30</v>
      </c>
      <c r="I1950" s="16" t="str">
        <f>IF(AND(People!$J1950&gt;=16,People!$J1950&lt;=25),"16-25",IF(AND(People!$J1950&gt;=26,People!$J1950&lt;=35),"26-35",IF(AND(People!$J1950&gt;=36,People!$J1950&lt;=45),"36-45",IF(AND(People!$J1950&gt;=46,People!$J1950&lt;=55),"46-55",IF(AND(People!$J1950&gt;=56,People!$J1950&lt;=65),"56-65",IF(AND(People!$J1950&gt;=66,People!$J1950&lt;=75),"66-75","ALL"))))))</f>
        <v>26-35</v>
      </c>
      <c r="J1950" t="str">
        <f>Table5[[#This Row],[Kid Home]]</f>
        <v>No</v>
      </c>
      <c r="K1950" t="str">
        <f>Table5[[#This Row],[TennHome]]</f>
        <v>No</v>
      </c>
    </row>
    <row r="1951" spans="1:11" ht="16.5" x14ac:dyDescent="0.3">
      <c r="A1951" s="4">
        <f>Table2[[#This Row],[MntWines]]</f>
        <v>217</v>
      </c>
      <c r="B1951" s="4">
        <f>Table2[[#This Row],[MntFruits]]</f>
        <v>38</v>
      </c>
      <c r="C1951" s="4">
        <f>Table2[[#This Row],[MntMeatProducts]]</f>
        <v>350</v>
      </c>
      <c r="D1951" s="4">
        <f>Table2[[#This Row],[MntFishProducts]]</f>
        <v>111</v>
      </c>
      <c r="E1951" s="4">
        <f>Table2[[#This Row],[MntSweetProducts]]</f>
        <v>85</v>
      </c>
      <c r="F1951" s="4">
        <f>Table2[[#This Row],[MntGoldProds]]</f>
        <v>15</v>
      </c>
      <c r="G1951" s="8">
        <f>Table5[[#This Row],[Age]]</f>
        <v>40</v>
      </c>
      <c r="H1951" s="2" t="s">
        <v>31</v>
      </c>
      <c r="I1951" s="16" t="str">
        <f>IF(AND(People!$J1951&gt;=16,People!$J1951&lt;=25),"16-25",IF(AND(People!$J1951&gt;=26,People!$J1951&lt;=35),"26-35",IF(AND(People!$J1951&gt;=36,People!$J1951&lt;=45),"36-45",IF(AND(People!$J1951&gt;=46,People!$J1951&lt;=55),"46-55",IF(AND(People!$J1951&gt;=56,People!$J1951&lt;=65),"56-65",IF(AND(People!$J1951&gt;=66,People!$J1951&lt;=75),"66-75","ALL"))))))</f>
        <v>36-45</v>
      </c>
      <c r="J1951" t="str">
        <f>Table5[[#This Row],[Kid Home]]</f>
        <v>No</v>
      </c>
      <c r="K1951" t="str">
        <f>Table5[[#This Row],[TennHome]]</f>
        <v>Yes</v>
      </c>
    </row>
    <row r="1952" spans="1:11" ht="16.5" x14ac:dyDescent="0.3">
      <c r="A1952" s="6">
        <f>Table2[[#This Row],[MntWines]]</f>
        <v>18</v>
      </c>
      <c r="B1952" s="6">
        <f>Table2[[#This Row],[MntFruits]]</f>
        <v>7</v>
      </c>
      <c r="C1952" s="6">
        <f>Table2[[#This Row],[MntMeatProducts]]</f>
        <v>34</v>
      </c>
      <c r="D1952" s="6">
        <f>Table2[[#This Row],[MntFishProducts]]</f>
        <v>10</v>
      </c>
      <c r="E1952" s="6">
        <f>Table2[[#This Row],[MntSweetProducts]]</f>
        <v>2</v>
      </c>
      <c r="F1952" s="6">
        <f>Table2[[#This Row],[MntGoldProds]]</f>
        <v>3</v>
      </c>
      <c r="G1952" s="8">
        <f>Table5[[#This Row],[Age]]</f>
        <v>45</v>
      </c>
      <c r="H1952" s="17" t="s">
        <v>30</v>
      </c>
      <c r="I1952" s="16" t="str">
        <f>IF(AND(People!$J1952&gt;=16,People!$J1952&lt;=25),"16-25",IF(AND(People!$J1952&gt;=26,People!$J1952&lt;=35),"26-35",IF(AND(People!$J1952&gt;=36,People!$J1952&lt;=45),"36-45",IF(AND(People!$J1952&gt;=46,People!$J1952&lt;=55),"46-55",IF(AND(People!$J1952&gt;=56,People!$J1952&lt;=65),"56-65",IF(AND(People!$J1952&gt;=66,People!$J1952&lt;=75),"66-75","ALL"))))))</f>
        <v>36-45</v>
      </c>
      <c r="J1952" t="str">
        <f>Table5[[#This Row],[Kid Home]]</f>
        <v>Yes</v>
      </c>
      <c r="K1952" t="str">
        <f>Table5[[#This Row],[TennHome]]</f>
        <v>Yes</v>
      </c>
    </row>
    <row r="1953" spans="1:11" ht="16.5" x14ac:dyDescent="0.3">
      <c r="A1953" s="4">
        <f>Table2[[#This Row],[MntWines]]</f>
        <v>69</v>
      </c>
      <c r="B1953" s="4">
        <f>Table2[[#This Row],[MntFruits]]</f>
        <v>8</v>
      </c>
      <c r="C1953" s="4">
        <f>Table2[[#This Row],[MntMeatProducts]]</f>
        <v>26</v>
      </c>
      <c r="D1953" s="4">
        <f>Table2[[#This Row],[MntFishProducts]]</f>
        <v>12</v>
      </c>
      <c r="E1953" s="4">
        <f>Table2[[#This Row],[MntSweetProducts]]</f>
        <v>7</v>
      </c>
      <c r="F1953" s="4">
        <f>Table2[[#This Row],[MntGoldProds]]</f>
        <v>12</v>
      </c>
      <c r="G1953" s="8">
        <f>Table5[[#This Row],[Age]]</f>
        <v>59</v>
      </c>
      <c r="H1953" s="2" t="s">
        <v>33</v>
      </c>
      <c r="I1953" s="16" t="str">
        <f>IF(AND(People!$J1953&gt;=16,People!$J1953&lt;=25),"16-25",IF(AND(People!$J1953&gt;=26,People!$J1953&lt;=35),"26-35",IF(AND(People!$J1953&gt;=36,People!$J1953&lt;=45),"36-45",IF(AND(People!$J1953&gt;=46,People!$J1953&lt;=55),"46-55",IF(AND(People!$J1953&gt;=56,People!$J1953&lt;=65),"56-65",IF(AND(People!$J1953&gt;=66,People!$J1953&lt;=75),"66-75","ALL"))))))</f>
        <v>56-65</v>
      </c>
      <c r="J1953" t="str">
        <f>Table5[[#This Row],[Kid Home]]</f>
        <v>No</v>
      </c>
      <c r="K1953" t="str">
        <f>Table5[[#This Row],[TennHome]]</f>
        <v>Yes</v>
      </c>
    </row>
    <row r="1954" spans="1:11" ht="16.5" x14ac:dyDescent="0.3">
      <c r="A1954" s="6">
        <f>Table2[[#This Row],[MntWines]]</f>
        <v>144</v>
      </c>
      <c r="B1954" s="6">
        <f>Table2[[#This Row],[MntFruits]]</f>
        <v>0</v>
      </c>
      <c r="C1954" s="6">
        <f>Table2[[#This Row],[MntMeatProducts]]</f>
        <v>7</v>
      </c>
      <c r="D1954" s="6">
        <f>Table2[[#This Row],[MntFishProducts]]</f>
        <v>0</v>
      </c>
      <c r="E1954" s="6">
        <f>Table2[[#This Row],[MntSweetProducts]]</f>
        <v>0</v>
      </c>
      <c r="F1954" s="6">
        <f>Table2[[#This Row],[MntGoldProds]]</f>
        <v>6</v>
      </c>
      <c r="G1954" s="8">
        <f>Table5[[#This Row],[Age]]</f>
        <v>73</v>
      </c>
      <c r="H1954" s="17" t="s">
        <v>30</v>
      </c>
      <c r="I1954" s="16" t="str">
        <f>IF(AND(People!$J1954&gt;=16,People!$J1954&lt;=25),"16-25",IF(AND(People!$J1954&gt;=26,People!$J1954&lt;=35),"26-35",IF(AND(People!$J1954&gt;=36,People!$J1954&lt;=45),"36-45",IF(AND(People!$J1954&gt;=46,People!$J1954&lt;=55),"46-55",IF(AND(People!$J1954&gt;=56,People!$J1954&lt;=65),"56-65",IF(AND(People!$J1954&gt;=66,People!$J1954&lt;=75),"66-75","ALL"))))))</f>
        <v>66-75</v>
      </c>
      <c r="J1954" t="str">
        <f>Table5[[#This Row],[Kid Home]]</f>
        <v>No</v>
      </c>
      <c r="K1954" t="str">
        <f>Table5[[#This Row],[TennHome]]</f>
        <v>No</v>
      </c>
    </row>
    <row r="1955" spans="1:11" ht="16.5" x14ac:dyDescent="0.3">
      <c r="A1955" s="4">
        <f>Table2[[#This Row],[MntWines]]</f>
        <v>256</v>
      </c>
      <c r="B1955" s="4">
        <f>Table2[[#This Row],[MntFruits]]</f>
        <v>34</v>
      </c>
      <c r="C1955" s="4">
        <f>Table2[[#This Row],[MntMeatProducts]]</f>
        <v>103</v>
      </c>
      <c r="D1955" s="4">
        <f>Table2[[#This Row],[MntFishProducts]]</f>
        <v>90</v>
      </c>
      <c r="E1955" s="4">
        <f>Table2[[#This Row],[MntSweetProducts]]</f>
        <v>29</v>
      </c>
      <c r="F1955" s="4">
        <f>Table2[[#This Row],[MntGoldProds]]</f>
        <v>49</v>
      </c>
      <c r="G1955" s="8">
        <f>Table5[[#This Row],[Age]]</f>
        <v>37</v>
      </c>
      <c r="H1955" s="2" t="s">
        <v>31</v>
      </c>
      <c r="I1955" s="16" t="str">
        <f>IF(AND(People!$J1955&gt;=16,People!$J1955&lt;=25),"16-25",IF(AND(People!$J1955&gt;=26,People!$J1955&lt;=35),"26-35",IF(AND(People!$J1955&gt;=36,People!$J1955&lt;=45),"36-45",IF(AND(People!$J1955&gt;=46,People!$J1955&lt;=55),"46-55",IF(AND(People!$J1955&gt;=56,People!$J1955&lt;=65),"56-65",IF(AND(People!$J1955&gt;=66,People!$J1955&lt;=75),"66-75","ALL"))))))</f>
        <v>36-45</v>
      </c>
      <c r="J1955" t="str">
        <f>Table5[[#This Row],[Kid Home]]</f>
        <v>No</v>
      </c>
      <c r="K1955" t="str">
        <f>Table5[[#This Row],[TennHome]]</f>
        <v>Yes</v>
      </c>
    </row>
    <row r="1956" spans="1:11" ht="16.5" x14ac:dyDescent="0.3">
      <c r="A1956" s="6">
        <f>Table2[[#This Row],[MntWines]]</f>
        <v>483</v>
      </c>
      <c r="B1956" s="6">
        <f>Table2[[#This Row],[MntFruits]]</f>
        <v>72</v>
      </c>
      <c r="C1956" s="6">
        <f>Table2[[#This Row],[MntMeatProducts]]</f>
        <v>567</v>
      </c>
      <c r="D1956" s="6">
        <f>Table2[[#This Row],[MntFishProducts]]</f>
        <v>94</v>
      </c>
      <c r="E1956" s="6">
        <f>Table2[[#This Row],[MntSweetProducts]]</f>
        <v>12</v>
      </c>
      <c r="F1956" s="6">
        <f>Table2[[#This Row],[MntGoldProds]]</f>
        <v>108</v>
      </c>
      <c r="G1956" s="8">
        <f>Table5[[#This Row],[Age]]</f>
        <v>63</v>
      </c>
      <c r="H1956" s="17" t="s">
        <v>30</v>
      </c>
      <c r="I1956" s="16" t="str">
        <f>IF(AND(People!$J1956&gt;=16,People!$J1956&lt;=25),"16-25",IF(AND(People!$J1956&gt;=26,People!$J1956&lt;=35),"26-35",IF(AND(People!$J1956&gt;=36,People!$J1956&lt;=45),"36-45",IF(AND(People!$J1956&gt;=46,People!$J1956&lt;=55),"46-55",IF(AND(People!$J1956&gt;=56,People!$J1956&lt;=65),"56-65",IF(AND(People!$J1956&gt;=66,People!$J1956&lt;=75),"66-75","ALL"))))))</f>
        <v>56-65</v>
      </c>
      <c r="J1956" t="str">
        <f>Table5[[#This Row],[Kid Home]]</f>
        <v>No</v>
      </c>
      <c r="K1956" t="str">
        <f>Table5[[#This Row],[TennHome]]</f>
        <v>No</v>
      </c>
    </row>
    <row r="1957" spans="1:11" ht="16.5" x14ac:dyDescent="0.3">
      <c r="A1957" s="4">
        <f>Table2[[#This Row],[MntWines]]</f>
        <v>1285</v>
      </c>
      <c r="B1957" s="4">
        <f>Table2[[#This Row],[MntFruits]]</f>
        <v>105</v>
      </c>
      <c r="C1957" s="4">
        <f>Table2[[#This Row],[MntMeatProducts]]</f>
        <v>653</v>
      </c>
      <c r="D1957" s="4">
        <f>Table2[[#This Row],[MntFishProducts]]</f>
        <v>28</v>
      </c>
      <c r="E1957" s="4">
        <f>Table2[[#This Row],[MntSweetProducts]]</f>
        <v>21</v>
      </c>
      <c r="F1957" s="4">
        <f>Table2[[#This Row],[MntGoldProds]]</f>
        <v>0</v>
      </c>
      <c r="G1957" s="8">
        <f>Table5[[#This Row],[Age]]</f>
        <v>36</v>
      </c>
      <c r="H1957" s="2" t="s">
        <v>38</v>
      </c>
      <c r="I1957" s="16" t="str">
        <f>IF(AND(People!$J1957&gt;=16,People!$J1957&lt;=25),"16-25",IF(AND(People!$J1957&gt;=26,People!$J1957&lt;=35),"26-35",IF(AND(People!$J1957&gt;=36,People!$J1957&lt;=45),"36-45",IF(AND(People!$J1957&gt;=46,People!$J1957&lt;=55),"46-55",IF(AND(People!$J1957&gt;=56,People!$J1957&lt;=65),"56-65",IF(AND(People!$J1957&gt;=66,People!$J1957&lt;=75),"66-75","ALL"))))))</f>
        <v>36-45</v>
      </c>
      <c r="J1957" t="str">
        <f>Table5[[#This Row],[Kid Home]]</f>
        <v>No</v>
      </c>
      <c r="K1957" t="str">
        <f>Table5[[#This Row],[TennHome]]</f>
        <v>No</v>
      </c>
    </row>
    <row r="1958" spans="1:11" ht="16.5" x14ac:dyDescent="0.3">
      <c r="A1958" s="6">
        <f>Table2[[#This Row],[MntWines]]</f>
        <v>338</v>
      </c>
      <c r="B1958" s="6">
        <f>Table2[[#This Row],[MntFruits]]</f>
        <v>4</v>
      </c>
      <c r="C1958" s="6">
        <f>Table2[[#This Row],[MntMeatProducts]]</f>
        <v>89</v>
      </c>
      <c r="D1958" s="6">
        <f>Table2[[#This Row],[MntFishProducts]]</f>
        <v>11</v>
      </c>
      <c r="E1958" s="6">
        <f>Table2[[#This Row],[MntSweetProducts]]</f>
        <v>8</v>
      </c>
      <c r="F1958" s="6">
        <f>Table2[[#This Row],[MntGoldProds]]</f>
        <v>13</v>
      </c>
      <c r="G1958" s="8">
        <f>Table5[[#This Row],[Age]]</f>
        <v>49</v>
      </c>
      <c r="H1958" s="17" t="s">
        <v>31</v>
      </c>
      <c r="I1958" s="16" t="str">
        <f>IF(AND(People!$J1958&gt;=16,People!$J1958&lt;=25),"16-25",IF(AND(People!$J1958&gt;=26,People!$J1958&lt;=35),"26-35",IF(AND(People!$J1958&gt;=36,People!$J1958&lt;=45),"36-45",IF(AND(People!$J1958&gt;=46,People!$J1958&lt;=55),"46-55",IF(AND(People!$J1958&gt;=56,People!$J1958&lt;=65),"56-65",IF(AND(People!$J1958&gt;=66,People!$J1958&lt;=75),"66-75","ALL"))))))</f>
        <v>46-55</v>
      </c>
      <c r="J1958" t="str">
        <f>Table5[[#This Row],[Kid Home]]</f>
        <v>No</v>
      </c>
      <c r="K1958" t="str">
        <f>Table5[[#This Row],[TennHome]]</f>
        <v>No</v>
      </c>
    </row>
    <row r="1959" spans="1:11" ht="16.5" x14ac:dyDescent="0.3">
      <c r="A1959" s="4">
        <f>Table2[[#This Row],[MntWines]]</f>
        <v>605</v>
      </c>
      <c r="B1959" s="4">
        <f>Table2[[#This Row],[MntFruits]]</f>
        <v>10</v>
      </c>
      <c r="C1959" s="4">
        <f>Table2[[#This Row],[MntMeatProducts]]</f>
        <v>345</v>
      </c>
      <c r="D1959" s="4">
        <f>Table2[[#This Row],[MntFishProducts]]</f>
        <v>84</v>
      </c>
      <c r="E1959" s="4">
        <f>Table2[[#This Row],[MntSweetProducts]]</f>
        <v>54</v>
      </c>
      <c r="F1959" s="4">
        <f>Table2[[#This Row],[MntGoldProds]]</f>
        <v>32</v>
      </c>
      <c r="G1959" s="8">
        <f>Table5[[#This Row],[Age]]</f>
        <v>64</v>
      </c>
      <c r="H1959" s="2" t="s">
        <v>30</v>
      </c>
      <c r="I1959" s="16" t="str">
        <f>IF(AND(People!$J1959&gt;=16,People!$J1959&lt;=25),"16-25",IF(AND(People!$J1959&gt;=26,People!$J1959&lt;=35),"26-35",IF(AND(People!$J1959&gt;=36,People!$J1959&lt;=45),"36-45",IF(AND(People!$J1959&gt;=46,People!$J1959&lt;=55),"46-55",IF(AND(People!$J1959&gt;=56,People!$J1959&lt;=65),"56-65",IF(AND(People!$J1959&gt;=66,People!$J1959&lt;=75),"66-75","ALL"))))))</f>
        <v>56-65</v>
      </c>
      <c r="J1959" t="str">
        <f>Table5[[#This Row],[Kid Home]]</f>
        <v>No</v>
      </c>
      <c r="K1959" t="str">
        <f>Table5[[#This Row],[TennHome]]</f>
        <v>No</v>
      </c>
    </row>
    <row r="1960" spans="1:11" ht="16.5" x14ac:dyDescent="0.3">
      <c r="A1960" s="6">
        <f>Table2[[#This Row],[MntWines]]</f>
        <v>8</v>
      </c>
      <c r="B1960" s="6">
        <f>Table2[[#This Row],[MntFruits]]</f>
        <v>0</v>
      </c>
      <c r="C1960" s="6">
        <f>Table2[[#This Row],[MntMeatProducts]]</f>
        <v>7</v>
      </c>
      <c r="D1960" s="6">
        <f>Table2[[#This Row],[MntFishProducts]]</f>
        <v>3</v>
      </c>
      <c r="E1960" s="6">
        <f>Table2[[#This Row],[MntSweetProducts]]</f>
        <v>1</v>
      </c>
      <c r="F1960" s="6">
        <f>Table2[[#This Row],[MntGoldProds]]</f>
        <v>1</v>
      </c>
      <c r="G1960" s="8">
        <f>Table5[[#This Row],[Age]]</f>
        <v>38</v>
      </c>
      <c r="H1960" s="17" t="s">
        <v>30</v>
      </c>
      <c r="I1960" s="16" t="str">
        <f>IF(AND(People!$J1960&gt;=16,People!$J1960&lt;=25),"16-25",IF(AND(People!$J1960&gt;=26,People!$J1960&lt;=35),"26-35",IF(AND(People!$J1960&gt;=36,People!$J1960&lt;=45),"36-45",IF(AND(People!$J1960&gt;=46,People!$J1960&lt;=55),"46-55",IF(AND(People!$J1960&gt;=56,People!$J1960&lt;=65),"56-65",IF(AND(People!$J1960&gt;=66,People!$J1960&lt;=75),"66-75","ALL"))))))</f>
        <v>36-45</v>
      </c>
      <c r="J1960" t="str">
        <f>Table5[[#This Row],[Kid Home]]</f>
        <v>Yes</v>
      </c>
      <c r="K1960" t="str">
        <f>Table5[[#This Row],[TennHome]]</f>
        <v>No</v>
      </c>
    </row>
    <row r="1961" spans="1:11" ht="16.5" x14ac:dyDescent="0.3">
      <c r="A1961" s="4">
        <f>Table2[[#This Row],[MntWines]]</f>
        <v>172</v>
      </c>
      <c r="B1961" s="4">
        <f>Table2[[#This Row],[MntFruits]]</f>
        <v>41</v>
      </c>
      <c r="C1961" s="4">
        <f>Table2[[#This Row],[MntMeatProducts]]</f>
        <v>86</v>
      </c>
      <c r="D1961" s="4">
        <f>Table2[[#This Row],[MntFishProducts]]</f>
        <v>45</v>
      </c>
      <c r="E1961" s="4">
        <f>Table2[[#This Row],[MntSweetProducts]]</f>
        <v>6</v>
      </c>
      <c r="F1961" s="4">
        <f>Table2[[#This Row],[MntGoldProds]]</f>
        <v>27</v>
      </c>
      <c r="G1961" s="8">
        <f>Table5[[#This Row],[Age]]</f>
        <v>56</v>
      </c>
      <c r="H1961" s="2" t="s">
        <v>38</v>
      </c>
      <c r="I1961" s="16" t="str">
        <f>IF(AND(People!$J1961&gt;=16,People!$J1961&lt;=25),"16-25",IF(AND(People!$J1961&gt;=26,People!$J1961&lt;=35),"26-35",IF(AND(People!$J1961&gt;=36,People!$J1961&lt;=45),"36-45",IF(AND(People!$J1961&gt;=46,People!$J1961&lt;=55),"46-55",IF(AND(People!$J1961&gt;=56,People!$J1961&lt;=65),"56-65",IF(AND(People!$J1961&gt;=66,People!$J1961&lt;=75),"66-75","ALL"))))))</f>
        <v>56-65</v>
      </c>
      <c r="J1961" t="str">
        <f>Table5[[#This Row],[Kid Home]]</f>
        <v>No</v>
      </c>
      <c r="K1961" t="str">
        <f>Table5[[#This Row],[TennHome]]</f>
        <v>Yes</v>
      </c>
    </row>
    <row r="1962" spans="1:11" ht="16.5" x14ac:dyDescent="0.3">
      <c r="A1962" s="6">
        <f>Table2[[#This Row],[MntWines]]</f>
        <v>448</v>
      </c>
      <c r="B1962" s="6">
        <f>Table2[[#This Row],[MntFruits]]</f>
        <v>71</v>
      </c>
      <c r="C1962" s="6">
        <f>Table2[[#This Row],[MntMeatProducts]]</f>
        <v>951</v>
      </c>
      <c r="D1962" s="6">
        <f>Table2[[#This Row],[MntFishProducts]]</f>
        <v>40</v>
      </c>
      <c r="E1962" s="6">
        <f>Table2[[#This Row],[MntSweetProducts]]</f>
        <v>17</v>
      </c>
      <c r="F1962" s="6">
        <f>Table2[[#This Row],[MntGoldProds]]</f>
        <v>17</v>
      </c>
      <c r="G1962" s="8">
        <f>Table5[[#This Row],[Age]]</f>
        <v>23</v>
      </c>
      <c r="H1962" s="17" t="s">
        <v>33</v>
      </c>
      <c r="I1962" s="16" t="str">
        <f>IF(AND(People!$J1962&gt;=16,People!$J1962&lt;=25),"16-25",IF(AND(People!$J1962&gt;=26,People!$J1962&lt;=35),"26-35",IF(AND(People!$J1962&gt;=36,People!$J1962&lt;=45),"36-45",IF(AND(People!$J1962&gt;=46,People!$J1962&lt;=55),"46-55",IF(AND(People!$J1962&gt;=56,People!$J1962&lt;=65),"56-65",IF(AND(People!$J1962&gt;=66,People!$J1962&lt;=75),"66-75","ALL"))))))</f>
        <v>16-25</v>
      </c>
      <c r="J1962" t="str">
        <f>Table5[[#This Row],[Kid Home]]</f>
        <v>No</v>
      </c>
      <c r="K1962" t="str">
        <f>Table5[[#This Row],[TennHome]]</f>
        <v>No</v>
      </c>
    </row>
    <row r="1963" spans="1:11" ht="16.5" x14ac:dyDescent="0.3">
      <c r="A1963" s="4">
        <f>Table2[[#This Row],[MntWines]]</f>
        <v>67</v>
      </c>
      <c r="B1963" s="4">
        <f>Table2[[#This Row],[MntFruits]]</f>
        <v>4</v>
      </c>
      <c r="C1963" s="4">
        <f>Table2[[#This Row],[MntMeatProducts]]</f>
        <v>32</v>
      </c>
      <c r="D1963" s="4">
        <f>Table2[[#This Row],[MntFishProducts]]</f>
        <v>17</v>
      </c>
      <c r="E1963" s="4">
        <f>Table2[[#This Row],[MntSweetProducts]]</f>
        <v>2</v>
      </c>
      <c r="F1963" s="4">
        <f>Table2[[#This Row],[MntGoldProds]]</f>
        <v>16</v>
      </c>
      <c r="G1963" s="8">
        <f>Table5[[#This Row],[Age]]</f>
        <v>64</v>
      </c>
      <c r="H1963" s="2" t="s">
        <v>38</v>
      </c>
      <c r="I1963" s="16" t="str">
        <f>IF(AND(People!$J1963&gt;=16,People!$J1963&lt;=25),"16-25",IF(AND(People!$J1963&gt;=26,People!$J1963&lt;=35),"26-35",IF(AND(People!$J1963&gt;=36,People!$J1963&lt;=45),"36-45",IF(AND(People!$J1963&gt;=46,People!$J1963&lt;=55),"46-55",IF(AND(People!$J1963&gt;=56,People!$J1963&lt;=65),"56-65",IF(AND(People!$J1963&gt;=66,People!$J1963&lt;=75),"66-75","ALL"))))))</f>
        <v>56-65</v>
      </c>
      <c r="J1963" t="str">
        <f>Table5[[#This Row],[Kid Home]]</f>
        <v>Yes</v>
      </c>
      <c r="K1963" t="str">
        <f>Table5[[#This Row],[TennHome]]</f>
        <v>Yes</v>
      </c>
    </row>
    <row r="1964" spans="1:11" ht="16.5" x14ac:dyDescent="0.3">
      <c r="A1964" s="6">
        <f>Table2[[#This Row],[MntWines]]</f>
        <v>512</v>
      </c>
      <c r="B1964" s="6">
        <f>Table2[[#This Row],[MntFruits]]</f>
        <v>53</v>
      </c>
      <c r="C1964" s="6">
        <f>Table2[[#This Row],[MntMeatProducts]]</f>
        <v>98</v>
      </c>
      <c r="D1964" s="6">
        <f>Table2[[#This Row],[MntFishProducts]]</f>
        <v>81</v>
      </c>
      <c r="E1964" s="6">
        <f>Table2[[#This Row],[MntSweetProducts]]</f>
        <v>179</v>
      </c>
      <c r="F1964" s="6">
        <f>Table2[[#This Row],[MntGoldProds]]</f>
        <v>89</v>
      </c>
      <c r="G1964" s="8">
        <f>Table5[[#This Row],[Age]]</f>
        <v>48</v>
      </c>
      <c r="H1964" s="17" t="s">
        <v>33</v>
      </c>
      <c r="I1964" s="16" t="str">
        <f>IF(AND(People!$J1964&gt;=16,People!$J1964&lt;=25),"16-25",IF(AND(People!$J1964&gt;=26,People!$J1964&lt;=35),"26-35",IF(AND(People!$J1964&gt;=36,People!$J1964&lt;=45),"36-45",IF(AND(People!$J1964&gt;=46,People!$J1964&lt;=55),"46-55",IF(AND(People!$J1964&gt;=56,People!$J1964&lt;=65),"56-65",IF(AND(People!$J1964&gt;=66,People!$J1964&lt;=75),"66-75","ALL"))))))</f>
        <v>46-55</v>
      </c>
      <c r="J1964" t="str">
        <f>Table5[[#This Row],[Kid Home]]</f>
        <v>No</v>
      </c>
      <c r="K1964" t="str">
        <f>Table5[[#This Row],[TennHome]]</f>
        <v>Yes</v>
      </c>
    </row>
    <row r="1965" spans="1:11" ht="16.5" x14ac:dyDescent="0.3">
      <c r="A1965" s="4">
        <f>Table2[[#This Row],[MntWines]]</f>
        <v>1462</v>
      </c>
      <c r="B1965" s="4">
        <f>Table2[[#This Row],[MntFruits]]</f>
        <v>16</v>
      </c>
      <c r="C1965" s="4">
        <f>Table2[[#This Row],[MntMeatProducts]]</f>
        <v>128</v>
      </c>
      <c r="D1965" s="4">
        <f>Table2[[#This Row],[MntFishProducts]]</f>
        <v>0</v>
      </c>
      <c r="E1965" s="4">
        <f>Table2[[#This Row],[MntSweetProducts]]</f>
        <v>0</v>
      </c>
      <c r="F1965" s="4">
        <f>Table2[[#This Row],[MntGoldProds]]</f>
        <v>160</v>
      </c>
      <c r="G1965" s="8">
        <f>Table5[[#This Row],[Age]]</f>
        <v>51</v>
      </c>
      <c r="H1965" s="2" t="s">
        <v>30</v>
      </c>
      <c r="I1965" s="16" t="str">
        <f>IF(AND(People!$J1965&gt;=16,People!$J1965&lt;=25),"16-25",IF(AND(People!$J1965&gt;=26,People!$J1965&lt;=35),"26-35",IF(AND(People!$J1965&gt;=36,People!$J1965&lt;=45),"36-45",IF(AND(People!$J1965&gt;=46,People!$J1965&lt;=55),"46-55",IF(AND(People!$J1965&gt;=56,People!$J1965&lt;=65),"56-65",IF(AND(People!$J1965&gt;=66,People!$J1965&lt;=75),"66-75","ALL"))))))</f>
        <v>46-55</v>
      </c>
      <c r="J1965" t="str">
        <f>Table5[[#This Row],[Kid Home]]</f>
        <v>No</v>
      </c>
      <c r="K1965" t="str">
        <f>Table5[[#This Row],[TennHome]]</f>
        <v>No</v>
      </c>
    </row>
    <row r="1966" spans="1:11" ht="16.5" x14ac:dyDescent="0.3">
      <c r="A1966" s="6">
        <f>Table2[[#This Row],[MntWines]]</f>
        <v>20</v>
      </c>
      <c r="B1966" s="6">
        <f>Table2[[#This Row],[MntFruits]]</f>
        <v>0</v>
      </c>
      <c r="C1966" s="6">
        <f>Table2[[#This Row],[MntMeatProducts]]</f>
        <v>14</v>
      </c>
      <c r="D1966" s="6">
        <f>Table2[[#This Row],[MntFishProducts]]</f>
        <v>7</v>
      </c>
      <c r="E1966" s="6">
        <f>Table2[[#This Row],[MntSweetProducts]]</f>
        <v>3</v>
      </c>
      <c r="F1966" s="6">
        <f>Table2[[#This Row],[MntGoldProds]]</f>
        <v>1</v>
      </c>
      <c r="G1966" s="8">
        <f>Table5[[#This Row],[Age]]</f>
        <v>36</v>
      </c>
      <c r="H1966" s="17" t="s">
        <v>35</v>
      </c>
      <c r="I1966" s="16" t="str">
        <f>IF(AND(People!$J1966&gt;=16,People!$J1966&lt;=25),"16-25",IF(AND(People!$J1966&gt;=26,People!$J1966&lt;=35),"26-35",IF(AND(People!$J1966&gt;=36,People!$J1966&lt;=45),"36-45",IF(AND(People!$J1966&gt;=46,People!$J1966&lt;=55),"46-55",IF(AND(People!$J1966&gt;=56,People!$J1966&lt;=65),"56-65",IF(AND(People!$J1966&gt;=66,People!$J1966&lt;=75),"66-75","ALL"))))))</f>
        <v>36-45</v>
      </c>
      <c r="J1966" t="str">
        <f>Table5[[#This Row],[Kid Home]]</f>
        <v>Yes</v>
      </c>
      <c r="K1966" t="str">
        <f>Table5[[#This Row],[TennHome]]</f>
        <v>Yes</v>
      </c>
    </row>
    <row r="1967" spans="1:11" ht="16.5" x14ac:dyDescent="0.3">
      <c r="A1967" s="4">
        <f>Table2[[#This Row],[MntWines]]</f>
        <v>50</v>
      </c>
      <c r="B1967" s="4">
        <f>Table2[[#This Row],[MntFruits]]</f>
        <v>4</v>
      </c>
      <c r="C1967" s="4">
        <f>Table2[[#This Row],[MntMeatProducts]]</f>
        <v>44</v>
      </c>
      <c r="D1967" s="4">
        <f>Table2[[#This Row],[MntFishProducts]]</f>
        <v>10</v>
      </c>
      <c r="E1967" s="4">
        <f>Table2[[#This Row],[MntSweetProducts]]</f>
        <v>10</v>
      </c>
      <c r="F1967" s="4">
        <f>Table2[[#This Row],[MntGoldProds]]</f>
        <v>43</v>
      </c>
      <c r="G1967" s="8">
        <f>Table5[[#This Row],[Age]]</f>
        <v>61</v>
      </c>
      <c r="H1967" s="2" t="s">
        <v>31</v>
      </c>
      <c r="I1967" s="16" t="str">
        <f>IF(AND(People!$J1967&gt;=16,People!$J1967&lt;=25),"16-25",IF(AND(People!$J1967&gt;=26,People!$J1967&lt;=35),"26-35",IF(AND(People!$J1967&gt;=36,People!$J1967&lt;=45),"36-45",IF(AND(People!$J1967&gt;=46,People!$J1967&lt;=55),"46-55",IF(AND(People!$J1967&gt;=56,People!$J1967&lt;=65),"56-65",IF(AND(People!$J1967&gt;=66,People!$J1967&lt;=75),"66-75","ALL"))))))</f>
        <v>56-65</v>
      </c>
      <c r="J1967" t="str">
        <f>Table5[[#This Row],[Kid Home]]</f>
        <v>Yes</v>
      </c>
      <c r="K1967" t="str">
        <f>Table5[[#This Row],[TennHome]]</f>
        <v>Yes</v>
      </c>
    </row>
    <row r="1968" spans="1:11" ht="16.5" x14ac:dyDescent="0.3">
      <c r="A1968" s="6">
        <f>Table2[[#This Row],[MntWines]]</f>
        <v>102</v>
      </c>
      <c r="B1968" s="6">
        <f>Table2[[#This Row],[MntFruits]]</f>
        <v>1</v>
      </c>
      <c r="C1968" s="6">
        <f>Table2[[#This Row],[MntMeatProducts]]</f>
        <v>15</v>
      </c>
      <c r="D1968" s="6">
        <f>Table2[[#This Row],[MntFishProducts]]</f>
        <v>2</v>
      </c>
      <c r="E1968" s="6">
        <f>Table2[[#This Row],[MntSweetProducts]]</f>
        <v>0</v>
      </c>
      <c r="F1968" s="6">
        <f>Table2[[#This Row],[MntGoldProds]]</f>
        <v>24</v>
      </c>
      <c r="G1968" s="8">
        <f>Table5[[#This Row],[Age]]</f>
        <v>48</v>
      </c>
      <c r="H1968" s="17" t="s">
        <v>31</v>
      </c>
      <c r="I1968" s="16" t="str">
        <f>IF(AND(People!$J1968&gt;=16,People!$J1968&lt;=25),"16-25",IF(AND(People!$J1968&gt;=26,People!$J1968&lt;=35),"26-35",IF(AND(People!$J1968&gt;=36,People!$J1968&lt;=45),"36-45",IF(AND(People!$J1968&gt;=46,People!$J1968&lt;=55),"46-55",IF(AND(People!$J1968&gt;=56,People!$J1968&lt;=65),"56-65",IF(AND(People!$J1968&gt;=66,People!$J1968&lt;=75),"66-75","ALL"))))))</f>
        <v>46-55</v>
      </c>
      <c r="J1968" t="str">
        <f>Table5[[#This Row],[Kid Home]]</f>
        <v>No</v>
      </c>
      <c r="K1968" t="str">
        <f>Table5[[#This Row],[TennHome]]</f>
        <v>Yes</v>
      </c>
    </row>
    <row r="1969" spans="1:11" ht="16.5" x14ac:dyDescent="0.3">
      <c r="A1969" s="4">
        <f>Table2[[#This Row],[MntWines]]</f>
        <v>499</v>
      </c>
      <c r="B1969" s="4">
        <f>Table2[[#This Row],[MntFruits]]</f>
        <v>149</v>
      </c>
      <c r="C1969" s="4">
        <f>Table2[[#This Row],[MntMeatProducts]]</f>
        <v>815</v>
      </c>
      <c r="D1969" s="4">
        <f>Table2[[#This Row],[MntFishProducts]]</f>
        <v>173</v>
      </c>
      <c r="E1969" s="4">
        <f>Table2[[#This Row],[MntSweetProducts]]</f>
        <v>49</v>
      </c>
      <c r="F1969" s="4">
        <f>Table2[[#This Row],[MntGoldProds]]</f>
        <v>49</v>
      </c>
      <c r="G1969" s="8">
        <f>Table5[[#This Row],[Age]]</f>
        <v>66</v>
      </c>
      <c r="H1969" s="2" t="s">
        <v>31</v>
      </c>
      <c r="I1969" s="16" t="str">
        <f>IF(AND(People!$J1969&gt;=16,People!$J1969&lt;=25),"16-25",IF(AND(People!$J1969&gt;=26,People!$J1969&lt;=35),"26-35",IF(AND(People!$J1969&gt;=36,People!$J1969&lt;=45),"36-45",IF(AND(People!$J1969&gt;=46,People!$J1969&lt;=55),"46-55",IF(AND(People!$J1969&gt;=56,People!$J1969&lt;=65),"56-65",IF(AND(People!$J1969&gt;=66,People!$J1969&lt;=75),"66-75","ALL"))))))</f>
        <v>66-75</v>
      </c>
      <c r="J1969" t="str">
        <f>Table5[[#This Row],[Kid Home]]</f>
        <v>No</v>
      </c>
      <c r="K1969" t="str">
        <f>Table5[[#This Row],[TennHome]]</f>
        <v>No</v>
      </c>
    </row>
    <row r="1970" spans="1:11" ht="16.5" x14ac:dyDescent="0.3">
      <c r="A1970" s="6">
        <f>Table2[[#This Row],[MntWines]]</f>
        <v>381</v>
      </c>
      <c r="B1970" s="6">
        <f>Table2[[#This Row],[MntFruits]]</f>
        <v>35</v>
      </c>
      <c r="C1970" s="6">
        <f>Table2[[#This Row],[MntMeatProducts]]</f>
        <v>172</v>
      </c>
      <c r="D1970" s="6">
        <f>Table2[[#This Row],[MntFishProducts]]</f>
        <v>56</v>
      </c>
      <c r="E1970" s="6">
        <f>Table2[[#This Row],[MntSweetProducts]]</f>
        <v>86</v>
      </c>
      <c r="F1970" s="6">
        <f>Table2[[#This Row],[MntGoldProds]]</f>
        <v>93</v>
      </c>
      <c r="G1970" s="8">
        <f>Table5[[#This Row],[Age]]</f>
        <v>41</v>
      </c>
      <c r="H1970" s="17" t="s">
        <v>38</v>
      </c>
      <c r="I1970" s="16" t="str">
        <f>IF(AND(People!$J1970&gt;=16,People!$J1970&lt;=25),"16-25",IF(AND(People!$J1970&gt;=26,People!$J1970&lt;=35),"26-35",IF(AND(People!$J1970&gt;=36,People!$J1970&lt;=45),"36-45",IF(AND(People!$J1970&gt;=46,People!$J1970&lt;=55),"46-55",IF(AND(People!$J1970&gt;=56,People!$J1970&lt;=65),"56-65",IF(AND(People!$J1970&gt;=66,People!$J1970&lt;=75),"66-75","ALL"))))))</f>
        <v>36-45</v>
      </c>
      <c r="J1970" t="str">
        <f>Table5[[#This Row],[Kid Home]]</f>
        <v>No</v>
      </c>
      <c r="K1970" t="str">
        <f>Table5[[#This Row],[TennHome]]</f>
        <v>Yes</v>
      </c>
    </row>
    <row r="1971" spans="1:11" ht="16.5" x14ac:dyDescent="0.3">
      <c r="A1971" s="4">
        <f>Table2[[#This Row],[MntWines]]</f>
        <v>631</v>
      </c>
      <c r="B1971" s="4">
        <f>Table2[[#This Row],[MntFruits]]</f>
        <v>43</v>
      </c>
      <c r="C1971" s="4">
        <f>Table2[[#This Row],[MntMeatProducts]]</f>
        <v>239</v>
      </c>
      <c r="D1971" s="4">
        <f>Table2[[#This Row],[MntFishProducts]]</f>
        <v>128</v>
      </c>
      <c r="E1971" s="4">
        <f>Table2[[#This Row],[MntSweetProducts]]</f>
        <v>76</v>
      </c>
      <c r="F1971" s="4">
        <f>Table2[[#This Row],[MntGoldProds]]</f>
        <v>21</v>
      </c>
      <c r="G1971" s="8">
        <f>Table5[[#This Row],[Age]]</f>
        <v>51</v>
      </c>
      <c r="H1971" s="2" t="s">
        <v>31</v>
      </c>
      <c r="I1971" s="16" t="str">
        <f>IF(AND(People!$J1971&gt;=16,People!$J1971&lt;=25),"16-25",IF(AND(People!$J1971&gt;=26,People!$J1971&lt;=35),"26-35",IF(AND(People!$J1971&gt;=36,People!$J1971&lt;=45),"36-45",IF(AND(People!$J1971&gt;=46,People!$J1971&lt;=55),"46-55",IF(AND(People!$J1971&gt;=56,People!$J1971&lt;=65),"56-65",IF(AND(People!$J1971&gt;=66,People!$J1971&lt;=75),"66-75","ALL"))))))</f>
        <v>46-55</v>
      </c>
      <c r="J1971" t="str">
        <f>Table5[[#This Row],[Kid Home]]</f>
        <v>No</v>
      </c>
      <c r="K1971" t="str">
        <f>Table5[[#This Row],[TennHome]]</f>
        <v>Yes</v>
      </c>
    </row>
    <row r="1972" spans="1:11" ht="16.5" x14ac:dyDescent="0.3">
      <c r="A1972" s="6">
        <f>Table2[[#This Row],[MntWines]]</f>
        <v>526</v>
      </c>
      <c r="B1972" s="6">
        <f>Table2[[#This Row],[MntFruits]]</f>
        <v>80</v>
      </c>
      <c r="C1972" s="6">
        <f>Table2[[#This Row],[MntMeatProducts]]</f>
        <v>553</v>
      </c>
      <c r="D1972" s="6">
        <f>Table2[[#This Row],[MntFishProducts]]</f>
        <v>123</v>
      </c>
      <c r="E1972" s="6">
        <f>Table2[[#This Row],[MntSweetProducts]]</f>
        <v>94</v>
      </c>
      <c r="F1972" s="6">
        <f>Table2[[#This Row],[MntGoldProds]]</f>
        <v>53</v>
      </c>
      <c r="G1972" s="8">
        <f>Table5[[#This Row],[Age]]</f>
        <v>64</v>
      </c>
      <c r="H1972" s="17" t="s">
        <v>35</v>
      </c>
      <c r="I1972" s="16" t="str">
        <f>IF(AND(People!$J1972&gt;=16,People!$J1972&lt;=25),"16-25",IF(AND(People!$J1972&gt;=26,People!$J1972&lt;=35),"26-35",IF(AND(People!$J1972&gt;=36,People!$J1972&lt;=45),"36-45",IF(AND(People!$J1972&gt;=46,People!$J1972&lt;=55),"46-55",IF(AND(People!$J1972&gt;=56,People!$J1972&lt;=65),"56-65",IF(AND(People!$J1972&gt;=66,People!$J1972&lt;=75),"66-75","ALL"))))))</f>
        <v>56-65</v>
      </c>
      <c r="J1972" t="str">
        <f>Table5[[#This Row],[Kid Home]]</f>
        <v>No</v>
      </c>
      <c r="K1972" t="str">
        <f>Table5[[#This Row],[TennHome]]</f>
        <v>No</v>
      </c>
    </row>
    <row r="1973" spans="1:11" ht="16.5" x14ac:dyDescent="0.3">
      <c r="A1973" s="4">
        <f>Table2[[#This Row],[MntWines]]</f>
        <v>913</v>
      </c>
      <c r="B1973" s="4">
        <f>Table2[[#This Row],[MntFruits]]</f>
        <v>26</v>
      </c>
      <c r="C1973" s="4">
        <f>Table2[[#This Row],[MntMeatProducts]]</f>
        <v>376</v>
      </c>
      <c r="D1973" s="4">
        <f>Table2[[#This Row],[MntFishProducts]]</f>
        <v>17</v>
      </c>
      <c r="E1973" s="4">
        <f>Table2[[#This Row],[MntSweetProducts]]</f>
        <v>26</v>
      </c>
      <c r="F1973" s="4">
        <f>Table2[[#This Row],[MntGoldProds]]</f>
        <v>13</v>
      </c>
      <c r="G1973" s="8">
        <f>Table5[[#This Row],[Age]]</f>
        <v>36</v>
      </c>
      <c r="H1973" s="2" t="s">
        <v>30</v>
      </c>
      <c r="I1973" s="16" t="str">
        <f>IF(AND(People!$J1973&gt;=16,People!$J1973&lt;=25),"16-25",IF(AND(People!$J1973&gt;=26,People!$J1973&lt;=35),"26-35",IF(AND(People!$J1973&gt;=36,People!$J1973&lt;=45),"36-45",IF(AND(People!$J1973&gt;=46,People!$J1973&lt;=55),"46-55",IF(AND(People!$J1973&gt;=56,People!$J1973&lt;=65),"56-65",IF(AND(People!$J1973&gt;=66,People!$J1973&lt;=75),"66-75","ALL"))))))</f>
        <v>36-45</v>
      </c>
      <c r="J1973" t="str">
        <f>Table5[[#This Row],[Kid Home]]</f>
        <v>No</v>
      </c>
      <c r="K1973" t="str">
        <f>Table5[[#This Row],[TennHome]]</f>
        <v>No</v>
      </c>
    </row>
    <row r="1974" spans="1:11" ht="16.5" x14ac:dyDescent="0.3">
      <c r="A1974" s="6">
        <f>Table2[[#This Row],[MntWines]]</f>
        <v>673</v>
      </c>
      <c r="B1974" s="6">
        <f>Table2[[#This Row],[MntFruits]]</f>
        <v>0</v>
      </c>
      <c r="C1974" s="6">
        <f>Table2[[#This Row],[MntMeatProducts]]</f>
        <v>199</v>
      </c>
      <c r="D1974" s="6">
        <f>Table2[[#This Row],[MntFishProducts]]</f>
        <v>37</v>
      </c>
      <c r="E1974" s="6">
        <f>Table2[[#This Row],[MntSweetProducts]]</f>
        <v>47</v>
      </c>
      <c r="F1974" s="6">
        <f>Table2[[#This Row],[MntGoldProds]]</f>
        <v>26</v>
      </c>
      <c r="G1974" s="8">
        <f>Table5[[#This Row],[Age]]</f>
        <v>47</v>
      </c>
      <c r="H1974" s="17" t="s">
        <v>31</v>
      </c>
      <c r="I1974" s="16" t="str">
        <f>IF(AND(People!$J1974&gt;=16,People!$J1974&lt;=25),"16-25",IF(AND(People!$J1974&gt;=26,People!$J1974&lt;=35),"26-35",IF(AND(People!$J1974&gt;=36,People!$J1974&lt;=45),"36-45",IF(AND(People!$J1974&gt;=46,People!$J1974&lt;=55),"46-55",IF(AND(People!$J1974&gt;=56,People!$J1974&lt;=65),"56-65",IF(AND(People!$J1974&gt;=66,People!$J1974&lt;=75),"66-75","ALL"))))))</f>
        <v>46-55</v>
      </c>
      <c r="J1974" t="str">
        <f>Table5[[#This Row],[Kid Home]]</f>
        <v>No</v>
      </c>
      <c r="K1974" t="str">
        <f>Table5[[#This Row],[TennHome]]</f>
        <v>Yes</v>
      </c>
    </row>
    <row r="1975" spans="1:11" ht="16.5" x14ac:dyDescent="0.3">
      <c r="A1975" s="4">
        <f>Table2[[#This Row],[MntWines]]</f>
        <v>23</v>
      </c>
      <c r="B1975" s="4">
        <f>Table2[[#This Row],[MntFruits]]</f>
        <v>0</v>
      </c>
      <c r="C1975" s="4">
        <f>Table2[[#This Row],[MntMeatProducts]]</f>
        <v>9</v>
      </c>
      <c r="D1975" s="4">
        <f>Table2[[#This Row],[MntFishProducts]]</f>
        <v>0</v>
      </c>
      <c r="E1975" s="4">
        <f>Table2[[#This Row],[MntSweetProducts]]</f>
        <v>0</v>
      </c>
      <c r="F1975" s="4">
        <f>Table2[[#This Row],[MntGoldProds]]</f>
        <v>12</v>
      </c>
      <c r="G1975" s="8">
        <f>Table5[[#This Row],[Age]]</f>
        <v>31</v>
      </c>
      <c r="H1975" s="2" t="s">
        <v>33</v>
      </c>
      <c r="I1975" s="16" t="str">
        <f>IF(AND(People!$J1975&gt;=16,People!$J1975&lt;=25),"16-25",IF(AND(People!$J1975&gt;=26,People!$J1975&lt;=35),"26-35",IF(AND(People!$J1975&gt;=36,People!$J1975&lt;=45),"36-45",IF(AND(People!$J1975&gt;=46,People!$J1975&lt;=55),"46-55",IF(AND(People!$J1975&gt;=56,People!$J1975&lt;=65),"56-65",IF(AND(People!$J1975&gt;=66,People!$J1975&lt;=75),"66-75","ALL"))))))</f>
        <v>26-35</v>
      </c>
      <c r="J1975" t="str">
        <f>Table5[[#This Row],[Kid Home]]</f>
        <v>Yes</v>
      </c>
      <c r="K1975" t="str">
        <f>Table5[[#This Row],[TennHome]]</f>
        <v>No</v>
      </c>
    </row>
    <row r="1976" spans="1:11" ht="16.5" x14ac:dyDescent="0.3">
      <c r="A1976" s="6">
        <f>Table2[[#This Row],[MntWines]]</f>
        <v>199</v>
      </c>
      <c r="B1976" s="6">
        <f>Table2[[#This Row],[MntFruits]]</f>
        <v>33</v>
      </c>
      <c r="C1976" s="6">
        <f>Table2[[#This Row],[MntMeatProducts]]</f>
        <v>60</v>
      </c>
      <c r="D1976" s="6">
        <f>Table2[[#This Row],[MntFishProducts]]</f>
        <v>8</v>
      </c>
      <c r="E1976" s="6">
        <f>Table2[[#This Row],[MntSweetProducts]]</f>
        <v>3</v>
      </c>
      <c r="F1976" s="6">
        <f>Table2[[#This Row],[MntGoldProds]]</f>
        <v>15</v>
      </c>
      <c r="G1976" s="8">
        <f>Table5[[#This Row],[Age]]</f>
        <v>42</v>
      </c>
      <c r="H1976" s="17" t="s">
        <v>33</v>
      </c>
      <c r="I1976" s="16" t="str">
        <f>IF(AND(People!$J1976&gt;=16,People!$J1976&lt;=25),"16-25",IF(AND(People!$J1976&gt;=26,People!$J1976&lt;=35),"26-35",IF(AND(People!$J1976&gt;=36,People!$J1976&lt;=45),"36-45",IF(AND(People!$J1976&gt;=46,People!$J1976&lt;=55),"46-55",IF(AND(People!$J1976&gt;=56,People!$J1976&lt;=65),"56-65",IF(AND(People!$J1976&gt;=66,People!$J1976&lt;=75),"66-75","ALL"))))))</f>
        <v>36-45</v>
      </c>
      <c r="J1976" t="str">
        <f>Table5[[#This Row],[Kid Home]]</f>
        <v>Yes</v>
      </c>
      <c r="K1976" t="str">
        <f>Table5[[#This Row],[TennHome]]</f>
        <v>Yes</v>
      </c>
    </row>
    <row r="1977" spans="1:11" ht="16.5" x14ac:dyDescent="0.3">
      <c r="A1977" s="4">
        <f>Table2[[#This Row],[MntWines]]</f>
        <v>261</v>
      </c>
      <c r="B1977" s="4">
        <f>Table2[[#This Row],[MntFruits]]</f>
        <v>23</v>
      </c>
      <c r="C1977" s="4">
        <f>Table2[[#This Row],[MntMeatProducts]]</f>
        <v>73</v>
      </c>
      <c r="D1977" s="4">
        <f>Table2[[#This Row],[MntFishProducts]]</f>
        <v>4</v>
      </c>
      <c r="E1977" s="4">
        <f>Table2[[#This Row],[MntSweetProducts]]</f>
        <v>23</v>
      </c>
      <c r="F1977" s="4">
        <f>Table2[[#This Row],[MntGoldProds]]</f>
        <v>50</v>
      </c>
      <c r="G1977" s="8">
        <f>Table5[[#This Row],[Age]]</f>
        <v>38</v>
      </c>
      <c r="H1977" s="2" t="s">
        <v>33</v>
      </c>
      <c r="I1977" s="16" t="str">
        <f>IF(AND(People!$J1977&gt;=16,People!$J1977&lt;=25),"16-25",IF(AND(People!$J1977&gt;=26,People!$J1977&lt;=35),"26-35",IF(AND(People!$J1977&gt;=36,People!$J1977&lt;=45),"36-45",IF(AND(People!$J1977&gt;=46,People!$J1977&lt;=55),"46-55",IF(AND(People!$J1977&gt;=56,People!$J1977&lt;=65),"56-65",IF(AND(People!$J1977&gt;=66,People!$J1977&lt;=75),"66-75","ALL"))))))</f>
        <v>36-45</v>
      </c>
      <c r="J1977" t="str">
        <f>Table5[[#This Row],[Kid Home]]</f>
        <v>No</v>
      </c>
      <c r="K1977" t="str">
        <f>Table5[[#This Row],[TennHome]]</f>
        <v>Yes</v>
      </c>
    </row>
    <row r="1978" spans="1:11" ht="16.5" x14ac:dyDescent="0.3">
      <c r="A1978" s="6">
        <f>Table2[[#This Row],[MntWines]]</f>
        <v>111</v>
      </c>
      <c r="B1978" s="6">
        <f>Table2[[#This Row],[MntFruits]]</f>
        <v>16</v>
      </c>
      <c r="C1978" s="6">
        <f>Table2[[#This Row],[MntMeatProducts]]</f>
        <v>37</v>
      </c>
      <c r="D1978" s="6">
        <f>Table2[[#This Row],[MntFishProducts]]</f>
        <v>7</v>
      </c>
      <c r="E1978" s="6">
        <f>Table2[[#This Row],[MntSweetProducts]]</f>
        <v>9</v>
      </c>
      <c r="F1978" s="6">
        <f>Table2[[#This Row],[MntGoldProds]]</f>
        <v>18</v>
      </c>
      <c r="G1978" s="8">
        <f>Table5[[#This Row],[Age]]</f>
        <v>42</v>
      </c>
      <c r="H1978" s="17" t="s">
        <v>33</v>
      </c>
      <c r="I1978" s="16" t="str">
        <f>IF(AND(People!$J1978&gt;=16,People!$J1978&lt;=25),"16-25",IF(AND(People!$J1978&gt;=26,People!$J1978&lt;=35),"26-35",IF(AND(People!$J1978&gt;=36,People!$J1978&lt;=45),"36-45",IF(AND(People!$J1978&gt;=46,People!$J1978&lt;=55),"46-55",IF(AND(People!$J1978&gt;=56,People!$J1978&lt;=65),"56-65",IF(AND(People!$J1978&gt;=66,People!$J1978&lt;=75),"66-75","ALL"))))))</f>
        <v>36-45</v>
      </c>
      <c r="J1978" t="str">
        <f>Table5[[#This Row],[Kid Home]]</f>
        <v>Yes</v>
      </c>
      <c r="K1978" t="str">
        <f>Table5[[#This Row],[TennHome]]</f>
        <v>Yes</v>
      </c>
    </row>
    <row r="1979" spans="1:11" ht="16.5" x14ac:dyDescent="0.3">
      <c r="A1979" s="4">
        <f>Table2[[#This Row],[MntWines]]</f>
        <v>16</v>
      </c>
      <c r="B1979" s="4">
        <f>Table2[[#This Row],[MntFruits]]</f>
        <v>4</v>
      </c>
      <c r="C1979" s="4">
        <f>Table2[[#This Row],[MntMeatProducts]]</f>
        <v>12</v>
      </c>
      <c r="D1979" s="4">
        <f>Table2[[#This Row],[MntFishProducts]]</f>
        <v>2</v>
      </c>
      <c r="E1979" s="4">
        <f>Table2[[#This Row],[MntSweetProducts]]</f>
        <v>4</v>
      </c>
      <c r="F1979" s="4">
        <f>Table2[[#This Row],[MntGoldProds]]</f>
        <v>321</v>
      </c>
      <c r="G1979" s="8">
        <f>Table5[[#This Row],[Age]]</f>
        <v>44</v>
      </c>
      <c r="H1979" s="2" t="s">
        <v>30</v>
      </c>
      <c r="I1979" s="16" t="str">
        <f>IF(AND(People!$J1979&gt;=16,People!$J1979&lt;=25),"16-25",IF(AND(People!$J1979&gt;=26,People!$J1979&lt;=35),"26-35",IF(AND(People!$J1979&gt;=36,People!$J1979&lt;=45),"36-45",IF(AND(People!$J1979&gt;=46,People!$J1979&lt;=55),"46-55",IF(AND(People!$J1979&gt;=56,People!$J1979&lt;=65),"56-65",IF(AND(People!$J1979&gt;=66,People!$J1979&lt;=75),"66-75","ALL"))))))</f>
        <v>36-45</v>
      </c>
      <c r="J1979" t="str">
        <f>Table5[[#This Row],[Kid Home]]</f>
        <v>No</v>
      </c>
      <c r="K1979" t="str">
        <f>Table5[[#This Row],[TennHome]]</f>
        <v>Yes</v>
      </c>
    </row>
    <row r="1980" spans="1:11" ht="16.5" x14ac:dyDescent="0.3">
      <c r="A1980" s="6">
        <f>Table2[[#This Row],[MntWines]]</f>
        <v>63</v>
      </c>
      <c r="B1980" s="6">
        <f>Table2[[#This Row],[MntFruits]]</f>
        <v>151</v>
      </c>
      <c r="C1980" s="6">
        <f>Table2[[#This Row],[MntMeatProducts]]</f>
        <v>137</v>
      </c>
      <c r="D1980" s="6">
        <f>Table2[[#This Row],[MntFishProducts]]</f>
        <v>153</v>
      </c>
      <c r="E1980" s="6">
        <f>Table2[[#This Row],[MntSweetProducts]]</f>
        <v>19</v>
      </c>
      <c r="F1980" s="6">
        <f>Table2[[#This Row],[MntGoldProds]]</f>
        <v>53</v>
      </c>
      <c r="G1980" s="8">
        <f>Table5[[#This Row],[Age]]</f>
        <v>49</v>
      </c>
      <c r="H1980" s="17" t="s">
        <v>33</v>
      </c>
      <c r="I1980" s="16" t="str">
        <f>IF(AND(People!$J1980&gt;=16,People!$J1980&lt;=25),"16-25",IF(AND(People!$J1980&gt;=26,People!$J1980&lt;=35),"26-35",IF(AND(People!$J1980&gt;=36,People!$J1980&lt;=45),"36-45",IF(AND(People!$J1980&gt;=46,People!$J1980&lt;=55),"46-55",IF(AND(People!$J1980&gt;=56,People!$J1980&lt;=65),"56-65",IF(AND(People!$J1980&gt;=66,People!$J1980&lt;=75),"66-75","ALL"))))))</f>
        <v>46-55</v>
      </c>
      <c r="J1980" t="str">
        <f>Table5[[#This Row],[Kid Home]]</f>
        <v>No</v>
      </c>
      <c r="K1980" t="str">
        <f>Table5[[#This Row],[TennHome]]</f>
        <v>No</v>
      </c>
    </row>
    <row r="1981" spans="1:11" ht="16.5" x14ac:dyDescent="0.3">
      <c r="A1981" s="4">
        <f>Table2[[#This Row],[MntWines]]</f>
        <v>58</v>
      </c>
      <c r="B1981" s="4">
        <f>Table2[[#This Row],[MntFruits]]</f>
        <v>0</v>
      </c>
      <c r="C1981" s="4">
        <f>Table2[[#This Row],[MntMeatProducts]]</f>
        <v>18</v>
      </c>
      <c r="D1981" s="4">
        <f>Table2[[#This Row],[MntFishProducts]]</f>
        <v>2</v>
      </c>
      <c r="E1981" s="4">
        <f>Table2[[#This Row],[MntSweetProducts]]</f>
        <v>0</v>
      </c>
      <c r="F1981" s="4">
        <f>Table2[[#This Row],[MntGoldProds]]</f>
        <v>10</v>
      </c>
      <c r="G1981" s="8">
        <f>Table5[[#This Row],[Age]]</f>
        <v>45</v>
      </c>
      <c r="H1981" s="2" t="s">
        <v>30</v>
      </c>
      <c r="I1981" s="16" t="str">
        <f>IF(AND(People!$J1981&gt;=16,People!$J1981&lt;=25),"16-25",IF(AND(People!$J1981&gt;=26,People!$J1981&lt;=35),"26-35",IF(AND(People!$J1981&gt;=36,People!$J1981&lt;=45),"36-45",IF(AND(People!$J1981&gt;=46,People!$J1981&lt;=55),"46-55",IF(AND(People!$J1981&gt;=56,People!$J1981&lt;=65),"56-65",IF(AND(People!$J1981&gt;=66,People!$J1981&lt;=75),"66-75","ALL"))))))</f>
        <v>36-45</v>
      </c>
      <c r="J1981" t="str">
        <f>Table5[[#This Row],[Kid Home]]</f>
        <v>Yes</v>
      </c>
      <c r="K1981" t="str">
        <f>Table5[[#This Row],[TennHome]]</f>
        <v>Yes</v>
      </c>
    </row>
    <row r="1982" spans="1:11" ht="16.5" x14ac:dyDescent="0.3">
      <c r="A1982" s="6">
        <f>Table2[[#This Row],[MntWines]]</f>
        <v>29</v>
      </c>
      <c r="B1982" s="6">
        <f>Table2[[#This Row],[MntFruits]]</f>
        <v>1</v>
      </c>
      <c r="C1982" s="6">
        <f>Table2[[#This Row],[MntMeatProducts]]</f>
        <v>17</v>
      </c>
      <c r="D1982" s="6">
        <f>Table2[[#This Row],[MntFishProducts]]</f>
        <v>0</v>
      </c>
      <c r="E1982" s="6">
        <f>Table2[[#This Row],[MntSweetProducts]]</f>
        <v>3</v>
      </c>
      <c r="F1982" s="6">
        <f>Table2[[#This Row],[MntGoldProds]]</f>
        <v>13</v>
      </c>
      <c r="G1982" s="8">
        <f>Table5[[#This Row],[Age]]</f>
        <v>35</v>
      </c>
      <c r="H1982" s="17" t="s">
        <v>33</v>
      </c>
      <c r="I1982" s="16" t="str">
        <f>IF(AND(People!$J1982&gt;=16,People!$J1982&lt;=25),"16-25",IF(AND(People!$J1982&gt;=26,People!$J1982&lt;=35),"26-35",IF(AND(People!$J1982&gt;=36,People!$J1982&lt;=45),"36-45",IF(AND(People!$J1982&gt;=46,People!$J1982&lt;=55),"46-55",IF(AND(People!$J1982&gt;=56,People!$J1982&lt;=65),"56-65",IF(AND(People!$J1982&gt;=66,People!$J1982&lt;=75),"66-75","ALL"))))))</f>
        <v>26-35</v>
      </c>
      <c r="J1982" t="str">
        <f>Table5[[#This Row],[Kid Home]]</f>
        <v>Yes</v>
      </c>
      <c r="K1982" t="str">
        <f>Table5[[#This Row],[TennHome]]</f>
        <v>No</v>
      </c>
    </row>
    <row r="1983" spans="1:11" ht="16.5" x14ac:dyDescent="0.3">
      <c r="A1983" s="4">
        <f>Table2[[#This Row],[MntWines]]</f>
        <v>3</v>
      </c>
      <c r="B1983" s="4">
        <f>Table2[[#This Row],[MntFruits]]</f>
        <v>2</v>
      </c>
      <c r="C1983" s="4">
        <f>Table2[[#This Row],[MntMeatProducts]]</f>
        <v>12</v>
      </c>
      <c r="D1983" s="4">
        <f>Table2[[#This Row],[MntFishProducts]]</f>
        <v>0</v>
      </c>
      <c r="E1983" s="4">
        <f>Table2[[#This Row],[MntSweetProducts]]</f>
        <v>1</v>
      </c>
      <c r="F1983" s="4">
        <f>Table2[[#This Row],[MntGoldProds]]</f>
        <v>9</v>
      </c>
      <c r="G1983" s="8">
        <f>Table5[[#This Row],[Age]]</f>
        <v>28</v>
      </c>
      <c r="H1983" s="2" t="s">
        <v>35</v>
      </c>
      <c r="I1983" s="16" t="str">
        <f>IF(AND(People!$J1983&gt;=16,People!$J1983&lt;=25),"16-25",IF(AND(People!$J1983&gt;=26,People!$J1983&lt;=35),"26-35",IF(AND(People!$J1983&gt;=36,People!$J1983&lt;=45),"36-45",IF(AND(People!$J1983&gt;=46,People!$J1983&lt;=55),"46-55",IF(AND(People!$J1983&gt;=56,People!$J1983&lt;=65),"56-65",IF(AND(People!$J1983&gt;=66,People!$J1983&lt;=75),"66-75","ALL"))))))</f>
        <v>26-35</v>
      </c>
      <c r="J1983" t="str">
        <f>Table5[[#This Row],[Kid Home]]</f>
        <v>Yes</v>
      </c>
      <c r="K1983" t="str">
        <f>Table5[[#This Row],[TennHome]]</f>
        <v>No</v>
      </c>
    </row>
    <row r="1984" spans="1:11" ht="16.5" x14ac:dyDescent="0.3">
      <c r="A1984" s="6">
        <f>Table2[[#This Row],[MntWines]]</f>
        <v>28</v>
      </c>
      <c r="B1984" s="6">
        <f>Table2[[#This Row],[MntFruits]]</f>
        <v>34</v>
      </c>
      <c r="C1984" s="6">
        <f>Table2[[#This Row],[MntMeatProducts]]</f>
        <v>62</v>
      </c>
      <c r="D1984" s="6">
        <f>Table2[[#This Row],[MntFishProducts]]</f>
        <v>11</v>
      </c>
      <c r="E1984" s="6">
        <f>Table2[[#This Row],[MntSweetProducts]]</f>
        <v>14</v>
      </c>
      <c r="F1984" s="6">
        <f>Table2[[#This Row],[MntGoldProds]]</f>
        <v>44</v>
      </c>
      <c r="G1984" s="8">
        <f>Table5[[#This Row],[Age]]</f>
        <v>29</v>
      </c>
      <c r="H1984" s="17" t="s">
        <v>33</v>
      </c>
      <c r="I1984" s="16" t="str">
        <f>IF(AND(People!$J1984&gt;=16,People!$J1984&lt;=25),"16-25",IF(AND(People!$J1984&gt;=26,People!$J1984&lt;=35),"26-35",IF(AND(People!$J1984&gt;=36,People!$J1984&lt;=45),"36-45",IF(AND(People!$J1984&gt;=46,People!$J1984&lt;=55),"46-55",IF(AND(People!$J1984&gt;=56,People!$J1984&lt;=65),"56-65",IF(AND(People!$J1984&gt;=66,People!$J1984&lt;=75),"66-75","ALL"))))))</f>
        <v>26-35</v>
      </c>
      <c r="J1984" t="str">
        <f>Table5[[#This Row],[Kid Home]]</f>
        <v>Yes</v>
      </c>
      <c r="K1984" t="str">
        <f>Table5[[#This Row],[TennHome]]</f>
        <v>No</v>
      </c>
    </row>
    <row r="1985" spans="1:11" ht="16.5" x14ac:dyDescent="0.3">
      <c r="A1985" s="4">
        <f>Table2[[#This Row],[MntWines]]</f>
        <v>40</v>
      </c>
      <c r="B1985" s="4">
        <f>Table2[[#This Row],[MntFruits]]</f>
        <v>3</v>
      </c>
      <c r="C1985" s="4">
        <f>Table2[[#This Row],[MntMeatProducts]]</f>
        <v>30</v>
      </c>
      <c r="D1985" s="4">
        <f>Table2[[#This Row],[MntFishProducts]]</f>
        <v>10</v>
      </c>
      <c r="E1985" s="4">
        <f>Table2[[#This Row],[MntSweetProducts]]</f>
        <v>7</v>
      </c>
      <c r="F1985" s="4">
        <f>Table2[[#This Row],[MntGoldProds]]</f>
        <v>11</v>
      </c>
      <c r="G1985" s="8">
        <f>Table5[[#This Row],[Age]]</f>
        <v>38</v>
      </c>
      <c r="H1985" s="2" t="s">
        <v>33</v>
      </c>
      <c r="I1985" s="16" t="str">
        <f>IF(AND(People!$J1985&gt;=16,People!$J1985&lt;=25),"16-25",IF(AND(People!$J1985&gt;=26,People!$J1985&lt;=35),"26-35",IF(AND(People!$J1985&gt;=36,People!$J1985&lt;=45),"36-45",IF(AND(People!$J1985&gt;=46,People!$J1985&lt;=55),"46-55",IF(AND(People!$J1985&gt;=56,People!$J1985&lt;=65),"56-65",IF(AND(People!$J1985&gt;=66,People!$J1985&lt;=75),"66-75","ALL"))))))</f>
        <v>36-45</v>
      </c>
      <c r="J1985" t="str">
        <f>Table5[[#This Row],[Kid Home]]</f>
        <v>Yes</v>
      </c>
      <c r="K1985" t="str">
        <f>Table5[[#This Row],[TennHome]]</f>
        <v>No</v>
      </c>
    </row>
    <row r="1986" spans="1:11" ht="16.5" x14ac:dyDescent="0.3">
      <c r="A1986" s="6">
        <f>Table2[[#This Row],[MntWines]]</f>
        <v>879</v>
      </c>
      <c r="B1986" s="6">
        <f>Table2[[#This Row],[MntFruits]]</f>
        <v>143</v>
      </c>
      <c r="C1986" s="6">
        <f>Table2[[#This Row],[MntMeatProducts]]</f>
        <v>797</v>
      </c>
      <c r="D1986" s="6">
        <f>Table2[[#This Row],[MntFishProducts]]</f>
        <v>106</v>
      </c>
      <c r="E1986" s="6">
        <f>Table2[[#This Row],[MntSweetProducts]]</f>
        <v>143</v>
      </c>
      <c r="F1986" s="6">
        <f>Table2[[#This Row],[MntGoldProds]]</f>
        <v>143</v>
      </c>
      <c r="G1986" s="8">
        <f>Table5[[#This Row],[Age]]</f>
        <v>63</v>
      </c>
      <c r="H1986" s="17" t="s">
        <v>30</v>
      </c>
      <c r="I1986" s="16" t="str">
        <f>IF(AND(People!$J1986&gt;=16,People!$J1986&lt;=25),"16-25",IF(AND(People!$J1986&gt;=26,People!$J1986&lt;=35),"26-35",IF(AND(People!$J1986&gt;=36,People!$J1986&lt;=45),"36-45",IF(AND(People!$J1986&gt;=46,People!$J1986&lt;=55),"46-55",IF(AND(People!$J1986&gt;=56,People!$J1986&lt;=65),"56-65",IF(AND(People!$J1986&gt;=66,People!$J1986&lt;=75),"66-75","ALL"))))))</f>
        <v>56-65</v>
      </c>
      <c r="J1986" t="str">
        <f>Table5[[#This Row],[Kid Home]]</f>
        <v>No</v>
      </c>
      <c r="K1986" t="str">
        <f>Table5[[#This Row],[TennHome]]</f>
        <v>No</v>
      </c>
    </row>
    <row r="1987" spans="1:11" ht="16.5" x14ac:dyDescent="0.3">
      <c r="A1987" s="4">
        <f>Table2[[#This Row],[MntWines]]</f>
        <v>62</v>
      </c>
      <c r="B1987" s="4">
        <f>Table2[[#This Row],[MntFruits]]</f>
        <v>1</v>
      </c>
      <c r="C1987" s="4">
        <f>Table2[[#This Row],[MntMeatProducts]]</f>
        <v>44</v>
      </c>
      <c r="D1987" s="4">
        <f>Table2[[#This Row],[MntFishProducts]]</f>
        <v>6</v>
      </c>
      <c r="E1987" s="4">
        <f>Table2[[#This Row],[MntSweetProducts]]</f>
        <v>5</v>
      </c>
      <c r="F1987" s="4">
        <f>Table2[[#This Row],[MntGoldProds]]</f>
        <v>22</v>
      </c>
      <c r="G1987" s="8">
        <f>Table5[[#This Row],[Age]]</f>
        <v>51</v>
      </c>
      <c r="H1987" s="2" t="s">
        <v>31</v>
      </c>
      <c r="I1987" s="16" t="str">
        <f>IF(AND(People!$J1987&gt;=16,People!$J1987&lt;=25),"16-25",IF(AND(People!$J1987&gt;=26,People!$J1987&lt;=35),"26-35",IF(AND(People!$J1987&gt;=36,People!$J1987&lt;=45),"36-45",IF(AND(People!$J1987&gt;=46,People!$J1987&lt;=55),"46-55",IF(AND(People!$J1987&gt;=56,People!$J1987&lt;=65),"56-65",IF(AND(People!$J1987&gt;=66,People!$J1987&lt;=75),"66-75","ALL"))))))</f>
        <v>46-55</v>
      </c>
      <c r="J1987" t="str">
        <f>Table5[[#This Row],[Kid Home]]</f>
        <v>No</v>
      </c>
      <c r="K1987" t="str">
        <f>Table5[[#This Row],[TennHome]]</f>
        <v>Yes</v>
      </c>
    </row>
    <row r="1988" spans="1:11" ht="16.5" x14ac:dyDescent="0.3">
      <c r="A1988" s="6">
        <f>Table2[[#This Row],[MntWines]]</f>
        <v>280</v>
      </c>
      <c r="B1988" s="6">
        <f>Table2[[#This Row],[MntFruits]]</f>
        <v>7</v>
      </c>
      <c r="C1988" s="6">
        <f>Table2[[#This Row],[MntMeatProducts]]</f>
        <v>81</v>
      </c>
      <c r="D1988" s="6">
        <f>Table2[[#This Row],[MntFishProducts]]</f>
        <v>20</v>
      </c>
      <c r="E1988" s="6">
        <f>Table2[[#This Row],[MntSweetProducts]]</f>
        <v>0</v>
      </c>
      <c r="F1988" s="6">
        <f>Table2[[#This Row],[MntGoldProds]]</f>
        <v>27</v>
      </c>
      <c r="G1988" s="8">
        <f>Table5[[#This Row],[Age]]</f>
        <v>38</v>
      </c>
      <c r="H1988" s="17" t="s">
        <v>33</v>
      </c>
      <c r="I1988" s="16" t="str">
        <f>IF(AND(People!$J1988&gt;=16,People!$J1988&lt;=25),"16-25",IF(AND(People!$J1988&gt;=26,People!$J1988&lt;=35),"26-35",IF(AND(People!$J1988&gt;=36,People!$J1988&lt;=45),"36-45",IF(AND(People!$J1988&gt;=46,People!$J1988&lt;=55),"46-55",IF(AND(People!$J1988&gt;=56,People!$J1988&lt;=65),"56-65",IF(AND(People!$J1988&gt;=66,People!$J1988&lt;=75),"66-75","ALL"))))))</f>
        <v>36-45</v>
      </c>
      <c r="J1988" t="str">
        <f>Table5[[#This Row],[Kid Home]]</f>
        <v>Yes</v>
      </c>
      <c r="K1988" t="str">
        <f>Table5[[#This Row],[TennHome]]</f>
        <v>Yes</v>
      </c>
    </row>
    <row r="1989" spans="1:11" ht="16.5" x14ac:dyDescent="0.3">
      <c r="A1989" s="4">
        <f>Table2[[#This Row],[MntWines]]</f>
        <v>9</v>
      </c>
      <c r="B1989" s="4">
        <f>Table2[[#This Row],[MntFruits]]</f>
        <v>0</v>
      </c>
      <c r="C1989" s="4">
        <f>Table2[[#This Row],[MntMeatProducts]]</f>
        <v>6</v>
      </c>
      <c r="D1989" s="4">
        <f>Table2[[#This Row],[MntFishProducts]]</f>
        <v>3</v>
      </c>
      <c r="E1989" s="4">
        <f>Table2[[#This Row],[MntSweetProducts]]</f>
        <v>1</v>
      </c>
      <c r="F1989" s="4">
        <f>Table2[[#This Row],[MntGoldProds]]</f>
        <v>3</v>
      </c>
      <c r="G1989" s="8">
        <f>Table5[[#This Row],[Age]]</f>
        <v>55</v>
      </c>
      <c r="H1989" s="2" t="s">
        <v>33</v>
      </c>
      <c r="I1989" s="16" t="str">
        <f>IF(AND(People!$J1989&gt;=16,People!$J1989&lt;=25),"16-25",IF(AND(People!$J1989&gt;=26,People!$J1989&lt;=35),"26-35",IF(AND(People!$J1989&gt;=36,People!$J1989&lt;=45),"36-45",IF(AND(People!$J1989&gt;=46,People!$J1989&lt;=55),"46-55",IF(AND(People!$J1989&gt;=56,People!$J1989&lt;=65),"56-65",IF(AND(People!$J1989&gt;=66,People!$J1989&lt;=75),"66-75","ALL"))))))</f>
        <v>46-55</v>
      </c>
      <c r="J1989" t="str">
        <f>Table5[[#This Row],[Kid Home]]</f>
        <v>No</v>
      </c>
      <c r="K1989" t="str">
        <f>Table5[[#This Row],[TennHome]]</f>
        <v>Yes</v>
      </c>
    </row>
    <row r="1990" spans="1:11" ht="16.5" x14ac:dyDescent="0.3">
      <c r="A1990" s="6">
        <f>Table2[[#This Row],[MntWines]]</f>
        <v>182</v>
      </c>
      <c r="B1990" s="6">
        <f>Table2[[#This Row],[MntFruits]]</f>
        <v>4</v>
      </c>
      <c r="C1990" s="6">
        <f>Table2[[#This Row],[MntMeatProducts]]</f>
        <v>33</v>
      </c>
      <c r="D1990" s="6">
        <f>Table2[[#This Row],[MntFishProducts]]</f>
        <v>0</v>
      </c>
      <c r="E1990" s="6">
        <f>Table2[[#This Row],[MntSweetProducts]]</f>
        <v>2</v>
      </c>
      <c r="F1990" s="6">
        <f>Table2[[#This Row],[MntGoldProds]]</f>
        <v>42</v>
      </c>
      <c r="G1990" s="8">
        <f>Table5[[#This Row],[Age]]</f>
        <v>35</v>
      </c>
      <c r="H1990" s="17" t="s">
        <v>33</v>
      </c>
      <c r="I1990" s="16" t="str">
        <f>IF(AND(People!$J1990&gt;=16,People!$J1990&lt;=25),"16-25",IF(AND(People!$J1990&gt;=26,People!$J1990&lt;=35),"26-35",IF(AND(People!$J1990&gt;=36,People!$J1990&lt;=45),"36-45",IF(AND(People!$J1990&gt;=46,People!$J1990&lt;=55),"46-55",IF(AND(People!$J1990&gt;=56,People!$J1990&lt;=65),"56-65",IF(AND(People!$J1990&gt;=66,People!$J1990&lt;=75),"66-75","ALL"))))))</f>
        <v>26-35</v>
      </c>
      <c r="J1990" t="str">
        <f>Table5[[#This Row],[Kid Home]]</f>
        <v>Yes</v>
      </c>
      <c r="K1990" t="str">
        <f>Table5[[#This Row],[TennHome]]</f>
        <v>Yes</v>
      </c>
    </row>
    <row r="1991" spans="1:11" ht="16.5" x14ac:dyDescent="0.3">
      <c r="A1991" s="4">
        <f>Table2[[#This Row],[MntWines]]</f>
        <v>83</v>
      </c>
      <c r="B1991" s="4">
        <f>Table2[[#This Row],[MntFruits]]</f>
        <v>2</v>
      </c>
      <c r="C1991" s="4">
        <f>Table2[[#This Row],[MntMeatProducts]]</f>
        <v>101</v>
      </c>
      <c r="D1991" s="4">
        <f>Table2[[#This Row],[MntFishProducts]]</f>
        <v>64</v>
      </c>
      <c r="E1991" s="4">
        <f>Table2[[#This Row],[MntSweetProducts]]</f>
        <v>26</v>
      </c>
      <c r="F1991" s="4">
        <f>Table2[[#This Row],[MntGoldProds]]</f>
        <v>117</v>
      </c>
      <c r="G1991" s="8">
        <f>Table5[[#This Row],[Age]]</f>
        <v>22</v>
      </c>
      <c r="H1991" s="2" t="s">
        <v>33</v>
      </c>
      <c r="I1991" s="16" t="str">
        <f>IF(AND(People!$J1991&gt;=16,People!$J1991&lt;=25),"16-25",IF(AND(People!$J1991&gt;=26,People!$J1991&lt;=35),"26-35",IF(AND(People!$J1991&gt;=36,People!$J1991&lt;=45),"36-45",IF(AND(People!$J1991&gt;=46,People!$J1991&lt;=55),"46-55",IF(AND(People!$J1991&gt;=56,People!$J1991&lt;=65),"56-65",IF(AND(People!$J1991&gt;=66,People!$J1991&lt;=75),"66-75","ALL"))))))</f>
        <v>16-25</v>
      </c>
      <c r="J1991" t="str">
        <f>Table5[[#This Row],[Kid Home]]</f>
        <v>No</v>
      </c>
      <c r="K1991" t="str">
        <f>Table5[[#This Row],[TennHome]]</f>
        <v>No</v>
      </c>
    </row>
    <row r="1992" spans="1:11" ht="16.5" x14ac:dyDescent="0.3">
      <c r="A1992" s="6">
        <f>Table2[[#This Row],[MntWines]]</f>
        <v>38</v>
      </c>
      <c r="B1992" s="6">
        <f>Table2[[#This Row],[MntFruits]]</f>
        <v>15</v>
      </c>
      <c r="C1992" s="6">
        <f>Table2[[#This Row],[MntMeatProducts]]</f>
        <v>54</v>
      </c>
      <c r="D1992" s="6">
        <f>Table2[[#This Row],[MntFishProducts]]</f>
        <v>3</v>
      </c>
      <c r="E1992" s="6">
        <f>Table2[[#This Row],[MntSweetProducts]]</f>
        <v>8</v>
      </c>
      <c r="F1992" s="6">
        <f>Table2[[#This Row],[MntGoldProds]]</f>
        <v>29</v>
      </c>
      <c r="G1992" s="8">
        <f>Table5[[#This Row],[Age]]</f>
        <v>27</v>
      </c>
      <c r="H1992" s="17" t="s">
        <v>35</v>
      </c>
      <c r="I1992" s="16" t="str">
        <f>IF(AND(People!$J1992&gt;=16,People!$J1992&lt;=25),"16-25",IF(AND(People!$J1992&gt;=26,People!$J1992&lt;=35),"26-35",IF(AND(People!$J1992&gt;=36,People!$J1992&lt;=45),"36-45",IF(AND(People!$J1992&gt;=46,People!$J1992&lt;=55),"46-55",IF(AND(People!$J1992&gt;=56,People!$J1992&lt;=65),"56-65",IF(AND(People!$J1992&gt;=66,People!$J1992&lt;=75),"66-75","ALL"))))))</f>
        <v>26-35</v>
      </c>
      <c r="J1992" t="str">
        <f>Table5[[#This Row],[Kid Home]]</f>
        <v>Yes</v>
      </c>
      <c r="K1992" t="str">
        <f>Table5[[#This Row],[TennHome]]</f>
        <v>No</v>
      </c>
    </row>
    <row r="1993" spans="1:11" ht="16.5" x14ac:dyDescent="0.3">
      <c r="A1993" s="4">
        <f>Table2[[#This Row],[MntWines]]</f>
        <v>228</v>
      </c>
      <c r="B1993" s="4">
        <f>Table2[[#This Row],[MntFruits]]</f>
        <v>19</v>
      </c>
      <c r="C1993" s="4">
        <f>Table2[[#This Row],[MntMeatProducts]]</f>
        <v>130</v>
      </c>
      <c r="D1993" s="4">
        <f>Table2[[#This Row],[MntFishProducts]]</f>
        <v>4</v>
      </c>
      <c r="E1993" s="4">
        <f>Table2[[#This Row],[MntSweetProducts]]</f>
        <v>11</v>
      </c>
      <c r="F1993" s="4">
        <f>Table2[[#This Row],[MntGoldProds]]</f>
        <v>51</v>
      </c>
      <c r="G1993" s="8">
        <f>Table5[[#This Row],[Age]]</f>
        <v>58</v>
      </c>
      <c r="H1993" s="2" t="s">
        <v>33</v>
      </c>
      <c r="I1993" s="16" t="str">
        <f>IF(AND(People!$J1993&gt;=16,People!$J1993&lt;=25),"16-25",IF(AND(People!$J1993&gt;=26,People!$J1993&lt;=35),"26-35",IF(AND(People!$J1993&gt;=36,People!$J1993&lt;=45),"36-45",IF(AND(People!$J1993&gt;=46,People!$J1993&lt;=55),"46-55",IF(AND(People!$J1993&gt;=56,People!$J1993&lt;=65),"56-65",IF(AND(People!$J1993&gt;=66,People!$J1993&lt;=75),"66-75","ALL"))))))</f>
        <v>56-65</v>
      </c>
      <c r="J1993" t="str">
        <f>Table5[[#This Row],[Kid Home]]</f>
        <v>No</v>
      </c>
      <c r="K1993" t="str">
        <f>Table5[[#This Row],[TennHome]]</f>
        <v>Yes</v>
      </c>
    </row>
    <row r="1994" spans="1:11" ht="16.5" x14ac:dyDescent="0.3">
      <c r="A1994" s="6">
        <f>Table2[[#This Row],[MntWines]]</f>
        <v>1092</v>
      </c>
      <c r="B1994" s="6">
        <f>Table2[[#This Row],[MntFruits]]</f>
        <v>37</v>
      </c>
      <c r="C1994" s="6">
        <f>Table2[[#This Row],[MntMeatProducts]]</f>
        <v>592</v>
      </c>
      <c r="D1994" s="6">
        <f>Table2[[#This Row],[MntFishProducts]]</f>
        <v>145</v>
      </c>
      <c r="E1994" s="6">
        <f>Table2[[#This Row],[MntSweetProducts]]</f>
        <v>37</v>
      </c>
      <c r="F1994" s="6">
        <f>Table2[[#This Row],[MntGoldProds]]</f>
        <v>55</v>
      </c>
      <c r="G1994" s="8">
        <f>Table5[[#This Row],[Age]]</f>
        <v>50</v>
      </c>
      <c r="H1994" s="17" t="s">
        <v>30</v>
      </c>
      <c r="I1994" s="16" t="str">
        <f>IF(AND(People!$J1994&gt;=16,People!$J1994&lt;=25),"16-25",IF(AND(People!$J1994&gt;=26,People!$J1994&lt;=35),"26-35",IF(AND(People!$J1994&gt;=36,People!$J1994&lt;=45),"36-45",IF(AND(People!$J1994&gt;=46,People!$J1994&lt;=55),"46-55",IF(AND(People!$J1994&gt;=56,People!$J1994&lt;=65),"56-65",IF(AND(People!$J1994&gt;=66,People!$J1994&lt;=75),"66-75","ALL"))))))</f>
        <v>46-55</v>
      </c>
      <c r="J1994" t="str">
        <f>Table5[[#This Row],[Kid Home]]</f>
        <v>No</v>
      </c>
      <c r="K1994" t="str">
        <f>Table5[[#This Row],[TennHome]]</f>
        <v>No</v>
      </c>
    </row>
    <row r="1995" spans="1:11" ht="16.5" x14ac:dyDescent="0.3">
      <c r="A1995" s="4">
        <f>Table2[[#This Row],[MntWines]]</f>
        <v>85</v>
      </c>
      <c r="B1995" s="4">
        <f>Table2[[#This Row],[MntFruits]]</f>
        <v>15</v>
      </c>
      <c r="C1995" s="4">
        <f>Table2[[#This Row],[MntMeatProducts]]</f>
        <v>27</v>
      </c>
      <c r="D1995" s="4">
        <f>Table2[[#This Row],[MntFishProducts]]</f>
        <v>13</v>
      </c>
      <c r="E1995" s="4">
        <f>Table2[[#This Row],[MntSweetProducts]]</f>
        <v>13</v>
      </c>
      <c r="F1995" s="4">
        <f>Table2[[#This Row],[MntGoldProds]]</f>
        <v>21</v>
      </c>
      <c r="G1995" s="8">
        <f>Table5[[#This Row],[Age]]</f>
        <v>42</v>
      </c>
      <c r="H1995" s="2" t="s">
        <v>30</v>
      </c>
      <c r="I1995" s="16" t="str">
        <f>IF(AND(People!$J1995&gt;=16,People!$J1995&lt;=25),"16-25",IF(AND(People!$J1995&gt;=26,People!$J1995&lt;=35),"26-35",IF(AND(People!$J1995&gt;=36,People!$J1995&lt;=45),"36-45",IF(AND(People!$J1995&gt;=46,People!$J1995&lt;=55),"46-55",IF(AND(People!$J1995&gt;=56,People!$J1995&lt;=65),"56-65",IF(AND(People!$J1995&gt;=66,People!$J1995&lt;=75),"66-75","ALL"))))))</f>
        <v>36-45</v>
      </c>
      <c r="J1995" t="str">
        <f>Table5[[#This Row],[Kid Home]]</f>
        <v>No</v>
      </c>
      <c r="K1995" t="str">
        <f>Table5[[#This Row],[TennHome]]</f>
        <v>Yes</v>
      </c>
    </row>
    <row r="1996" spans="1:11" ht="16.5" x14ac:dyDescent="0.3">
      <c r="A1996" s="6">
        <f>Table2[[#This Row],[MntWines]]</f>
        <v>1276</v>
      </c>
      <c r="B1996" s="6">
        <f>Table2[[#This Row],[MntFruits]]</f>
        <v>24</v>
      </c>
      <c r="C1996" s="6">
        <f>Table2[[#This Row],[MntMeatProducts]]</f>
        <v>746</v>
      </c>
      <c r="D1996" s="6">
        <f>Table2[[#This Row],[MntFishProducts]]</f>
        <v>94</v>
      </c>
      <c r="E1996" s="6">
        <f>Table2[[#This Row],[MntSweetProducts]]</f>
        <v>29</v>
      </c>
      <c r="F1996" s="6">
        <f>Table2[[#This Row],[MntGoldProds]]</f>
        <v>48</v>
      </c>
      <c r="G1996" s="8">
        <f>Table5[[#This Row],[Age]]</f>
        <v>66</v>
      </c>
      <c r="H1996" s="17" t="s">
        <v>31</v>
      </c>
      <c r="I1996" s="16" t="str">
        <f>IF(AND(People!$J1996&gt;=16,People!$J1996&lt;=25),"16-25",IF(AND(People!$J1996&gt;=26,People!$J1996&lt;=35),"26-35",IF(AND(People!$J1996&gt;=36,People!$J1996&lt;=45),"36-45",IF(AND(People!$J1996&gt;=46,People!$J1996&lt;=55),"46-55",IF(AND(People!$J1996&gt;=56,People!$J1996&lt;=65),"56-65",IF(AND(People!$J1996&gt;=66,People!$J1996&lt;=75),"66-75","ALL"))))))</f>
        <v>66-75</v>
      </c>
      <c r="J1996" t="str">
        <f>Table5[[#This Row],[Kid Home]]</f>
        <v>No</v>
      </c>
      <c r="K1996" t="str">
        <f>Table5[[#This Row],[TennHome]]</f>
        <v>No</v>
      </c>
    </row>
    <row r="1997" spans="1:11" ht="16.5" x14ac:dyDescent="0.3">
      <c r="A1997" s="4">
        <f>Table2[[#This Row],[MntWines]]</f>
        <v>1017</v>
      </c>
      <c r="B1997" s="4">
        <f>Table2[[#This Row],[MntFruits]]</f>
        <v>33</v>
      </c>
      <c r="C1997" s="4">
        <f>Table2[[#This Row],[MntMeatProducts]]</f>
        <v>417</v>
      </c>
      <c r="D1997" s="4">
        <f>Table2[[#This Row],[MntFishProducts]]</f>
        <v>108</v>
      </c>
      <c r="E1997" s="4">
        <f>Table2[[#This Row],[MntSweetProducts]]</f>
        <v>100</v>
      </c>
      <c r="F1997" s="4">
        <f>Table2[[#This Row],[MntGoldProds]]</f>
        <v>16</v>
      </c>
      <c r="G1997" s="8">
        <f>Table5[[#This Row],[Age]]</f>
        <v>56</v>
      </c>
      <c r="H1997" s="2" t="s">
        <v>33</v>
      </c>
      <c r="I1997" s="16" t="str">
        <f>IF(AND(People!$J1997&gt;=16,People!$J1997&lt;=25),"16-25",IF(AND(People!$J1997&gt;=26,People!$J1997&lt;=35),"26-35",IF(AND(People!$J1997&gt;=36,People!$J1997&lt;=45),"36-45",IF(AND(People!$J1997&gt;=46,People!$J1997&lt;=55),"46-55",IF(AND(People!$J1997&gt;=56,People!$J1997&lt;=65),"56-65",IF(AND(People!$J1997&gt;=66,People!$J1997&lt;=75),"66-75","ALL"))))))</f>
        <v>56-65</v>
      </c>
      <c r="J1997" t="str">
        <f>Table5[[#This Row],[Kid Home]]</f>
        <v>No</v>
      </c>
      <c r="K1997" t="str">
        <f>Table5[[#This Row],[TennHome]]</f>
        <v>Yes</v>
      </c>
    </row>
    <row r="1998" spans="1:11" ht="16.5" x14ac:dyDescent="0.3">
      <c r="A1998" s="6">
        <f>Table2[[#This Row],[MntWines]]</f>
        <v>6</v>
      </c>
      <c r="B1998" s="6">
        <f>Table2[[#This Row],[MntFruits]]</f>
        <v>2</v>
      </c>
      <c r="C1998" s="6">
        <f>Table2[[#This Row],[MntMeatProducts]]</f>
        <v>9</v>
      </c>
      <c r="D1998" s="6">
        <f>Table2[[#This Row],[MntFishProducts]]</f>
        <v>2</v>
      </c>
      <c r="E1998" s="6">
        <f>Table2[[#This Row],[MntSweetProducts]]</f>
        <v>1</v>
      </c>
      <c r="F1998" s="6">
        <f>Table2[[#This Row],[MntGoldProds]]</f>
        <v>5</v>
      </c>
      <c r="G1998" s="8">
        <f>Table5[[#This Row],[Age]]</f>
        <v>53</v>
      </c>
      <c r="H1998" s="17" t="s">
        <v>33</v>
      </c>
      <c r="I1998" s="16" t="str">
        <f>IF(AND(People!$J1998&gt;=16,People!$J1998&lt;=25),"16-25",IF(AND(People!$J1998&gt;=26,People!$J1998&lt;=35),"26-35",IF(AND(People!$J1998&gt;=36,People!$J1998&lt;=45),"36-45",IF(AND(People!$J1998&gt;=46,People!$J1998&lt;=55),"46-55",IF(AND(People!$J1998&gt;=56,People!$J1998&lt;=65),"56-65",IF(AND(People!$J1998&gt;=66,People!$J1998&lt;=75),"66-75","ALL"))))))</f>
        <v>46-55</v>
      </c>
      <c r="J1998" t="str">
        <f>Table5[[#This Row],[Kid Home]]</f>
        <v>Yes</v>
      </c>
      <c r="K1998" t="str">
        <f>Table5[[#This Row],[TennHome]]</f>
        <v>Yes</v>
      </c>
    </row>
    <row r="1999" spans="1:11" ht="16.5" x14ac:dyDescent="0.3">
      <c r="A1999" s="4">
        <f>Table2[[#This Row],[MntWines]]</f>
        <v>448</v>
      </c>
      <c r="B1999" s="4">
        <f>Table2[[#This Row],[MntFruits]]</f>
        <v>21</v>
      </c>
      <c r="C1999" s="4">
        <f>Table2[[#This Row],[MntMeatProducts]]</f>
        <v>125</v>
      </c>
      <c r="D1999" s="4">
        <f>Table2[[#This Row],[MntFishProducts]]</f>
        <v>52</v>
      </c>
      <c r="E1999" s="4">
        <f>Table2[[#This Row],[MntSweetProducts]]</f>
        <v>101</v>
      </c>
      <c r="F1999" s="4">
        <f>Table2[[#This Row],[MntGoldProds]]</f>
        <v>62</v>
      </c>
      <c r="G1999" s="8">
        <f>Table5[[#This Row],[Age]]</f>
        <v>34</v>
      </c>
      <c r="H1999" s="2" t="s">
        <v>31</v>
      </c>
      <c r="I1999" s="16" t="str">
        <f>IF(AND(People!$J1999&gt;=16,People!$J1999&lt;=25),"16-25",IF(AND(People!$J1999&gt;=26,People!$J1999&lt;=35),"26-35",IF(AND(People!$J1999&gt;=36,People!$J1999&lt;=45),"36-45",IF(AND(People!$J1999&gt;=46,People!$J1999&lt;=55),"46-55",IF(AND(People!$J1999&gt;=56,People!$J1999&lt;=65),"56-65",IF(AND(People!$J1999&gt;=66,People!$J1999&lt;=75),"66-75","ALL"))))))</f>
        <v>26-35</v>
      </c>
      <c r="J1999" t="str">
        <f>Table5[[#This Row],[Kid Home]]</f>
        <v>No</v>
      </c>
      <c r="K1999" t="str">
        <f>Table5[[#This Row],[TennHome]]</f>
        <v>No</v>
      </c>
    </row>
    <row r="2000" spans="1:11" ht="16.5" x14ac:dyDescent="0.3">
      <c r="A2000" s="6">
        <f>Table2[[#This Row],[MntWines]]</f>
        <v>504</v>
      </c>
      <c r="B2000" s="6">
        <f>Table2[[#This Row],[MntFruits]]</f>
        <v>23</v>
      </c>
      <c r="C2000" s="6">
        <f>Table2[[#This Row],[MntMeatProducts]]</f>
        <v>117</v>
      </c>
      <c r="D2000" s="6">
        <f>Table2[[#This Row],[MntFishProducts]]</f>
        <v>179</v>
      </c>
      <c r="E2000" s="6">
        <f>Table2[[#This Row],[MntSweetProducts]]</f>
        <v>28</v>
      </c>
      <c r="F2000" s="6">
        <f>Table2[[#This Row],[MntGoldProds]]</f>
        <v>44</v>
      </c>
      <c r="G2000" s="8">
        <f>Table5[[#This Row],[Age]]</f>
        <v>37</v>
      </c>
      <c r="H2000" s="17" t="s">
        <v>33</v>
      </c>
      <c r="I2000" s="16" t="str">
        <f>IF(AND(People!$J2000&gt;=16,People!$J2000&lt;=25),"16-25",IF(AND(People!$J2000&gt;=26,People!$J2000&lt;=35),"26-35",IF(AND(People!$J2000&gt;=36,People!$J2000&lt;=45),"36-45",IF(AND(People!$J2000&gt;=46,People!$J2000&lt;=55),"46-55",IF(AND(People!$J2000&gt;=56,People!$J2000&lt;=65),"56-65",IF(AND(People!$J2000&gt;=66,People!$J2000&lt;=75),"66-75","ALL"))))))</f>
        <v>36-45</v>
      </c>
      <c r="J2000" t="str">
        <f>Table5[[#This Row],[Kid Home]]</f>
        <v>No</v>
      </c>
      <c r="K2000" t="str">
        <f>Table5[[#This Row],[TennHome]]</f>
        <v>No</v>
      </c>
    </row>
    <row r="2001" spans="1:11" ht="16.5" x14ac:dyDescent="0.3">
      <c r="A2001" s="4">
        <f>Table2[[#This Row],[MntWines]]</f>
        <v>226</v>
      </c>
      <c r="B2001" s="4">
        <f>Table2[[#This Row],[MntFruits]]</f>
        <v>22</v>
      </c>
      <c r="C2001" s="4">
        <f>Table2[[#This Row],[MntMeatProducts]]</f>
        <v>133</v>
      </c>
      <c r="D2001" s="4">
        <f>Table2[[#This Row],[MntFishProducts]]</f>
        <v>41</v>
      </c>
      <c r="E2001" s="4">
        <f>Table2[[#This Row],[MntSweetProducts]]</f>
        <v>31</v>
      </c>
      <c r="F2001" s="4">
        <f>Table2[[#This Row],[MntGoldProds]]</f>
        <v>31</v>
      </c>
      <c r="G2001" s="8">
        <f>Table5[[#This Row],[Age]]</f>
        <v>37</v>
      </c>
      <c r="H2001" s="2" t="s">
        <v>30</v>
      </c>
      <c r="I2001" s="16" t="str">
        <f>IF(AND(People!$J2001&gt;=16,People!$J2001&lt;=25),"16-25",IF(AND(People!$J2001&gt;=26,People!$J2001&lt;=35),"26-35",IF(AND(People!$J2001&gt;=36,People!$J2001&lt;=45),"36-45",IF(AND(People!$J2001&gt;=46,People!$J2001&lt;=55),"46-55",IF(AND(People!$J2001&gt;=56,People!$J2001&lt;=65),"56-65",IF(AND(People!$J2001&gt;=66,People!$J2001&lt;=75),"66-75","ALL"))))))</f>
        <v>36-45</v>
      </c>
      <c r="J2001" t="str">
        <f>Table5[[#This Row],[Kid Home]]</f>
        <v>No</v>
      </c>
      <c r="K2001" t="str">
        <f>Table5[[#This Row],[TennHome]]</f>
        <v>Yes</v>
      </c>
    </row>
    <row r="2002" spans="1:11" ht="16.5" x14ac:dyDescent="0.3">
      <c r="A2002" s="6">
        <f>Table2[[#This Row],[MntWines]]</f>
        <v>239</v>
      </c>
      <c r="B2002" s="6">
        <f>Table2[[#This Row],[MntFruits]]</f>
        <v>3</v>
      </c>
      <c r="C2002" s="6">
        <f>Table2[[#This Row],[MntMeatProducts]]</f>
        <v>141</v>
      </c>
      <c r="D2002" s="6">
        <f>Table2[[#This Row],[MntFishProducts]]</f>
        <v>0</v>
      </c>
      <c r="E2002" s="6">
        <f>Table2[[#This Row],[MntSweetProducts]]</f>
        <v>7</v>
      </c>
      <c r="F2002" s="6">
        <f>Table2[[#This Row],[MntGoldProds]]</f>
        <v>23</v>
      </c>
      <c r="G2002" s="8">
        <f>Table5[[#This Row],[Age]]</f>
        <v>40</v>
      </c>
      <c r="H2002" s="17" t="s">
        <v>30</v>
      </c>
      <c r="I2002" s="16" t="str">
        <f>IF(AND(People!$J2002&gt;=16,People!$J2002&lt;=25),"16-25",IF(AND(People!$J2002&gt;=26,People!$J2002&lt;=35),"26-35",IF(AND(People!$J2002&gt;=36,People!$J2002&lt;=45),"36-45",IF(AND(People!$J2002&gt;=46,People!$J2002&lt;=55),"46-55",IF(AND(People!$J2002&gt;=56,People!$J2002&lt;=65),"56-65",IF(AND(People!$J2002&gt;=66,People!$J2002&lt;=75),"66-75","ALL"))))))</f>
        <v>36-45</v>
      </c>
      <c r="J2002" t="str">
        <f>Table5[[#This Row],[Kid Home]]</f>
        <v>Yes</v>
      </c>
      <c r="K2002" t="str">
        <f>Table5[[#This Row],[TennHome]]</f>
        <v>No</v>
      </c>
    </row>
    <row r="2003" spans="1:11" ht="16.5" x14ac:dyDescent="0.3">
      <c r="A2003" s="4">
        <f>Table2[[#This Row],[MntWines]]</f>
        <v>90</v>
      </c>
      <c r="B2003" s="4">
        <f>Table2[[#This Row],[MntFruits]]</f>
        <v>38</v>
      </c>
      <c r="C2003" s="4">
        <f>Table2[[#This Row],[MntMeatProducts]]</f>
        <v>67</v>
      </c>
      <c r="D2003" s="4">
        <f>Table2[[#This Row],[MntFishProducts]]</f>
        <v>33</v>
      </c>
      <c r="E2003" s="4">
        <f>Table2[[#This Row],[MntSweetProducts]]</f>
        <v>36</v>
      </c>
      <c r="F2003" s="4">
        <f>Table2[[#This Row],[MntGoldProds]]</f>
        <v>67</v>
      </c>
      <c r="G2003" s="8">
        <f>Table5[[#This Row],[Age]]</f>
        <v>34</v>
      </c>
      <c r="H2003" s="2" t="s">
        <v>35</v>
      </c>
      <c r="I2003" s="16" t="str">
        <f>IF(AND(People!$J2003&gt;=16,People!$J2003&lt;=25),"16-25",IF(AND(People!$J2003&gt;=26,People!$J2003&lt;=35),"26-35",IF(AND(People!$J2003&gt;=36,People!$J2003&lt;=45),"36-45",IF(AND(People!$J2003&gt;=46,People!$J2003&lt;=55),"46-55",IF(AND(People!$J2003&gt;=56,People!$J2003&lt;=65),"56-65",IF(AND(People!$J2003&gt;=66,People!$J2003&lt;=75),"66-75","ALL"))))))</f>
        <v>26-35</v>
      </c>
      <c r="J2003" t="str">
        <f>Table5[[#This Row],[Kid Home]]</f>
        <v>No</v>
      </c>
      <c r="K2003" t="str">
        <f>Table5[[#This Row],[TennHome]]</f>
        <v>Yes</v>
      </c>
    </row>
    <row r="2004" spans="1:11" ht="16.5" x14ac:dyDescent="0.3">
      <c r="A2004" s="6">
        <f>Table2[[#This Row],[MntWines]]</f>
        <v>7</v>
      </c>
      <c r="B2004" s="6">
        <f>Table2[[#This Row],[MntFruits]]</f>
        <v>2</v>
      </c>
      <c r="C2004" s="6">
        <f>Table2[[#This Row],[MntMeatProducts]]</f>
        <v>8</v>
      </c>
      <c r="D2004" s="6">
        <f>Table2[[#This Row],[MntFishProducts]]</f>
        <v>3</v>
      </c>
      <c r="E2004" s="6">
        <f>Table2[[#This Row],[MntSweetProducts]]</f>
        <v>2</v>
      </c>
      <c r="F2004" s="6">
        <f>Table2[[#This Row],[MntGoldProds]]</f>
        <v>3</v>
      </c>
      <c r="G2004" s="8">
        <f>Table5[[#This Row],[Age]]</f>
        <v>43</v>
      </c>
      <c r="H2004" s="17" t="s">
        <v>33</v>
      </c>
      <c r="I2004" s="16" t="str">
        <f>IF(AND(People!$J2004&gt;=16,People!$J2004&lt;=25),"16-25",IF(AND(People!$J2004&gt;=26,People!$J2004&lt;=35),"26-35",IF(AND(People!$J2004&gt;=36,People!$J2004&lt;=45),"36-45",IF(AND(People!$J2004&gt;=46,People!$J2004&lt;=55),"46-55",IF(AND(People!$J2004&gt;=56,People!$J2004&lt;=65),"56-65",IF(AND(People!$J2004&gt;=66,People!$J2004&lt;=75),"66-75","ALL"))))))</f>
        <v>36-45</v>
      </c>
      <c r="J2004" t="str">
        <f>Table5[[#This Row],[Kid Home]]</f>
        <v>Yes</v>
      </c>
      <c r="K2004" t="str">
        <f>Table5[[#This Row],[TennHome]]</f>
        <v>No</v>
      </c>
    </row>
    <row r="2005" spans="1:11" ht="16.5" x14ac:dyDescent="0.3">
      <c r="A2005" s="4">
        <f>Table2[[#This Row],[MntWines]]</f>
        <v>4</v>
      </c>
      <c r="B2005" s="4">
        <f>Table2[[#This Row],[MntFruits]]</f>
        <v>2</v>
      </c>
      <c r="C2005" s="4">
        <f>Table2[[#This Row],[MntMeatProducts]]</f>
        <v>5</v>
      </c>
      <c r="D2005" s="4">
        <f>Table2[[#This Row],[MntFishProducts]]</f>
        <v>2</v>
      </c>
      <c r="E2005" s="4">
        <f>Table2[[#This Row],[MntSweetProducts]]</f>
        <v>0</v>
      </c>
      <c r="F2005" s="4">
        <f>Table2[[#This Row],[MntGoldProds]]</f>
        <v>0</v>
      </c>
      <c r="G2005" s="8">
        <f>Table5[[#This Row],[Age]]</f>
        <v>46</v>
      </c>
      <c r="H2005" s="2" t="s">
        <v>30</v>
      </c>
      <c r="I2005" s="16" t="str">
        <f>IF(AND(People!$J2005&gt;=16,People!$J2005&lt;=25),"16-25",IF(AND(People!$J2005&gt;=26,People!$J2005&lt;=35),"26-35",IF(AND(People!$J2005&gt;=36,People!$J2005&lt;=45),"36-45",IF(AND(People!$J2005&gt;=46,People!$J2005&lt;=55),"46-55",IF(AND(People!$J2005&gt;=56,People!$J2005&lt;=65),"56-65",IF(AND(People!$J2005&gt;=66,People!$J2005&lt;=75),"66-75","ALL"))))))</f>
        <v>46-55</v>
      </c>
      <c r="J2005" t="str">
        <f>Table5[[#This Row],[Kid Home]]</f>
        <v>Yes</v>
      </c>
      <c r="K2005" t="str">
        <f>Table5[[#This Row],[TennHome]]</f>
        <v>No</v>
      </c>
    </row>
    <row r="2006" spans="1:11" ht="16.5" x14ac:dyDescent="0.3">
      <c r="A2006" s="6">
        <f>Table2[[#This Row],[MntWines]]</f>
        <v>16</v>
      </c>
      <c r="B2006" s="6">
        <f>Table2[[#This Row],[MntFruits]]</f>
        <v>17</v>
      </c>
      <c r="C2006" s="6">
        <f>Table2[[#This Row],[MntMeatProducts]]</f>
        <v>19</v>
      </c>
      <c r="D2006" s="6">
        <f>Table2[[#This Row],[MntFishProducts]]</f>
        <v>20</v>
      </c>
      <c r="E2006" s="6">
        <f>Table2[[#This Row],[MntSweetProducts]]</f>
        <v>21</v>
      </c>
      <c r="F2006" s="6">
        <f>Table2[[#This Row],[MntGoldProds]]</f>
        <v>22</v>
      </c>
      <c r="G2006" s="8">
        <f>Table5[[#This Row],[Age]]</f>
        <v>42</v>
      </c>
      <c r="H2006" s="17" t="s">
        <v>30</v>
      </c>
      <c r="I2006" s="16" t="str">
        <f>IF(AND(People!$J2006&gt;=16,People!$J2006&lt;=25),"16-25",IF(AND(People!$J2006&gt;=26,People!$J2006&lt;=35),"26-35",IF(AND(People!$J2006&gt;=36,People!$J2006&lt;=45),"36-45",IF(AND(People!$J2006&gt;=46,People!$J2006&lt;=55),"46-55",IF(AND(People!$J2006&gt;=56,People!$J2006&lt;=65),"56-65",IF(AND(People!$J2006&gt;=66,People!$J2006&lt;=75),"66-75","ALL"))))))</f>
        <v>36-45</v>
      </c>
      <c r="J2006" t="str">
        <f>Table5[[#This Row],[Kid Home]]</f>
        <v>Yes</v>
      </c>
      <c r="K2006" t="str">
        <f>Table5[[#This Row],[TennHome]]</f>
        <v>No</v>
      </c>
    </row>
    <row r="2007" spans="1:11" ht="16.5" x14ac:dyDescent="0.3">
      <c r="A2007" s="4">
        <f>Table2[[#This Row],[MntWines]]</f>
        <v>10</v>
      </c>
      <c r="B2007" s="4">
        <f>Table2[[#This Row],[MntFruits]]</f>
        <v>3</v>
      </c>
      <c r="C2007" s="4">
        <f>Table2[[#This Row],[MntMeatProducts]]</f>
        <v>3</v>
      </c>
      <c r="D2007" s="4">
        <f>Table2[[#This Row],[MntFishProducts]]</f>
        <v>0</v>
      </c>
      <c r="E2007" s="4">
        <f>Table2[[#This Row],[MntSweetProducts]]</f>
        <v>0</v>
      </c>
      <c r="F2007" s="4">
        <f>Table2[[#This Row],[MntGoldProds]]</f>
        <v>0</v>
      </c>
      <c r="G2007" s="8">
        <f>Table5[[#This Row],[Age]]</f>
        <v>48</v>
      </c>
      <c r="H2007" s="2" t="s">
        <v>33</v>
      </c>
      <c r="I2007" s="16" t="str">
        <f>IF(AND(People!$J2007&gt;=16,People!$J2007&lt;=25),"16-25",IF(AND(People!$J2007&gt;=26,People!$J2007&lt;=35),"26-35",IF(AND(People!$J2007&gt;=36,People!$J2007&lt;=45),"36-45",IF(AND(People!$J2007&gt;=46,People!$J2007&lt;=55),"46-55",IF(AND(People!$J2007&gt;=56,People!$J2007&lt;=65),"56-65",IF(AND(People!$J2007&gt;=66,People!$J2007&lt;=75),"66-75","ALL"))))))</f>
        <v>46-55</v>
      </c>
      <c r="J2007" t="str">
        <f>Table5[[#This Row],[Kid Home]]</f>
        <v>No</v>
      </c>
      <c r="K2007" t="str">
        <f>Table5[[#This Row],[TennHome]]</f>
        <v>No</v>
      </c>
    </row>
    <row r="2008" spans="1:11" ht="16.5" x14ac:dyDescent="0.3">
      <c r="A2008" s="6">
        <f>Table2[[#This Row],[MntWines]]</f>
        <v>68</v>
      </c>
      <c r="B2008" s="6">
        <f>Table2[[#This Row],[MntFruits]]</f>
        <v>0</v>
      </c>
      <c r="C2008" s="6">
        <f>Table2[[#This Row],[MntMeatProducts]]</f>
        <v>16</v>
      </c>
      <c r="D2008" s="6">
        <f>Table2[[#This Row],[MntFishProducts]]</f>
        <v>0</v>
      </c>
      <c r="E2008" s="6">
        <f>Table2[[#This Row],[MntSweetProducts]]</f>
        <v>0</v>
      </c>
      <c r="F2008" s="6">
        <f>Table2[[#This Row],[MntGoldProds]]</f>
        <v>8</v>
      </c>
      <c r="G2008" s="8">
        <f>Table5[[#This Row],[Age]]</f>
        <v>41</v>
      </c>
      <c r="H2008" s="17" t="s">
        <v>33</v>
      </c>
      <c r="I2008" s="16" t="str">
        <f>IF(AND(People!$J2008&gt;=16,People!$J2008&lt;=25),"16-25",IF(AND(People!$J2008&gt;=26,People!$J2008&lt;=35),"26-35",IF(AND(People!$J2008&gt;=36,People!$J2008&lt;=45),"36-45",IF(AND(People!$J2008&gt;=46,People!$J2008&lt;=55),"46-55",IF(AND(People!$J2008&gt;=56,People!$J2008&lt;=65),"56-65",IF(AND(People!$J2008&gt;=66,People!$J2008&lt;=75),"66-75","ALL"))))))</f>
        <v>36-45</v>
      </c>
      <c r="J2008" t="str">
        <f>Table5[[#This Row],[Kid Home]]</f>
        <v>Yes</v>
      </c>
      <c r="K2008" t="str">
        <f>Table5[[#This Row],[TennHome]]</f>
        <v>Yes</v>
      </c>
    </row>
    <row r="2009" spans="1:11" ht="16.5" x14ac:dyDescent="0.3">
      <c r="A2009" s="4">
        <f>Table2[[#This Row],[MntWines]]</f>
        <v>35</v>
      </c>
      <c r="B2009" s="4">
        <f>Table2[[#This Row],[MntFruits]]</f>
        <v>0</v>
      </c>
      <c r="C2009" s="4">
        <f>Table2[[#This Row],[MntMeatProducts]]</f>
        <v>13</v>
      </c>
      <c r="D2009" s="4">
        <f>Table2[[#This Row],[MntFishProducts]]</f>
        <v>2</v>
      </c>
      <c r="E2009" s="4">
        <f>Table2[[#This Row],[MntSweetProducts]]</f>
        <v>0</v>
      </c>
      <c r="F2009" s="4">
        <f>Table2[[#This Row],[MntGoldProds]]</f>
        <v>2</v>
      </c>
      <c r="G2009" s="8">
        <f>Table5[[#This Row],[Age]]</f>
        <v>36</v>
      </c>
      <c r="H2009" s="2" t="s">
        <v>35</v>
      </c>
      <c r="I2009" s="16" t="str">
        <f>IF(AND(People!$J2009&gt;=16,People!$J2009&lt;=25),"16-25",IF(AND(People!$J2009&gt;=26,People!$J2009&lt;=35),"26-35",IF(AND(People!$J2009&gt;=36,People!$J2009&lt;=45),"36-45",IF(AND(People!$J2009&gt;=46,People!$J2009&lt;=55),"46-55",IF(AND(People!$J2009&gt;=56,People!$J2009&lt;=65),"56-65",IF(AND(People!$J2009&gt;=66,People!$J2009&lt;=75),"66-75","ALL"))))))</f>
        <v>36-45</v>
      </c>
      <c r="J2009" t="str">
        <f>Table5[[#This Row],[Kid Home]]</f>
        <v>No</v>
      </c>
      <c r="K2009" t="str">
        <f>Table5[[#This Row],[TennHome]]</f>
        <v>Yes</v>
      </c>
    </row>
    <row r="2010" spans="1:11" ht="16.5" x14ac:dyDescent="0.3">
      <c r="A2010" s="6">
        <f>Table2[[#This Row],[MntWines]]</f>
        <v>575</v>
      </c>
      <c r="B2010" s="6">
        <f>Table2[[#This Row],[MntFruits]]</f>
        <v>80</v>
      </c>
      <c r="C2010" s="6">
        <f>Table2[[#This Row],[MntMeatProducts]]</f>
        <v>428</v>
      </c>
      <c r="D2010" s="6">
        <f>Table2[[#This Row],[MntFishProducts]]</f>
        <v>208</v>
      </c>
      <c r="E2010" s="6">
        <f>Table2[[#This Row],[MntSweetProducts]]</f>
        <v>93</v>
      </c>
      <c r="F2010" s="6">
        <f>Table2[[#This Row],[MntGoldProds]]</f>
        <v>80</v>
      </c>
      <c r="G2010" s="8">
        <f>Table5[[#This Row],[Age]]</f>
        <v>42</v>
      </c>
      <c r="H2010" s="17" t="s">
        <v>35</v>
      </c>
      <c r="I2010" s="16" t="str">
        <f>IF(AND(People!$J2010&gt;=16,People!$J2010&lt;=25),"16-25",IF(AND(People!$J2010&gt;=26,People!$J2010&lt;=35),"26-35",IF(AND(People!$J2010&gt;=36,People!$J2010&lt;=45),"36-45",IF(AND(People!$J2010&gt;=46,People!$J2010&lt;=55),"46-55",IF(AND(People!$J2010&gt;=56,People!$J2010&lt;=65),"56-65",IF(AND(People!$J2010&gt;=66,People!$J2010&lt;=75),"66-75","ALL"))))))</f>
        <v>36-45</v>
      </c>
      <c r="J2010" t="str">
        <f>Table5[[#This Row],[Kid Home]]</f>
        <v>No</v>
      </c>
      <c r="K2010" t="str">
        <f>Table5[[#This Row],[TennHome]]</f>
        <v>Yes</v>
      </c>
    </row>
    <row r="2011" spans="1:11" ht="16.5" x14ac:dyDescent="0.3">
      <c r="A2011" s="4">
        <f>Table2[[#This Row],[MntWines]]</f>
        <v>315</v>
      </c>
      <c r="B2011" s="4">
        <f>Table2[[#This Row],[MntFruits]]</f>
        <v>0</v>
      </c>
      <c r="C2011" s="4">
        <f>Table2[[#This Row],[MntMeatProducts]]</f>
        <v>31</v>
      </c>
      <c r="D2011" s="4">
        <f>Table2[[#This Row],[MntFishProducts]]</f>
        <v>4</v>
      </c>
      <c r="E2011" s="4">
        <f>Table2[[#This Row],[MntSweetProducts]]</f>
        <v>0</v>
      </c>
      <c r="F2011" s="4">
        <f>Table2[[#This Row],[MntGoldProds]]</f>
        <v>91</v>
      </c>
      <c r="G2011" s="8">
        <f>Table5[[#This Row],[Age]]</f>
        <v>49</v>
      </c>
      <c r="H2011" s="2" t="s">
        <v>31</v>
      </c>
      <c r="I2011" s="16" t="str">
        <f>IF(AND(People!$J2011&gt;=16,People!$J2011&lt;=25),"16-25",IF(AND(People!$J2011&gt;=26,People!$J2011&lt;=35),"26-35",IF(AND(People!$J2011&gt;=36,People!$J2011&lt;=45),"36-45",IF(AND(People!$J2011&gt;=46,People!$J2011&lt;=55),"46-55",IF(AND(People!$J2011&gt;=56,People!$J2011&lt;=65),"56-65",IF(AND(People!$J2011&gt;=66,People!$J2011&lt;=75),"66-75","ALL"))))))</f>
        <v>46-55</v>
      </c>
      <c r="J2011" t="str">
        <f>Table5[[#This Row],[Kid Home]]</f>
        <v>No</v>
      </c>
      <c r="K2011" t="str">
        <f>Table5[[#This Row],[TennHome]]</f>
        <v>Yes</v>
      </c>
    </row>
    <row r="2012" spans="1:11" ht="16.5" x14ac:dyDescent="0.3">
      <c r="A2012" s="6">
        <f>Table2[[#This Row],[MntWines]]</f>
        <v>182</v>
      </c>
      <c r="B2012" s="6">
        <f>Table2[[#This Row],[MntFruits]]</f>
        <v>2</v>
      </c>
      <c r="C2012" s="6">
        <f>Table2[[#This Row],[MntMeatProducts]]</f>
        <v>49</v>
      </c>
      <c r="D2012" s="6">
        <f>Table2[[#This Row],[MntFishProducts]]</f>
        <v>17</v>
      </c>
      <c r="E2012" s="6">
        <f>Table2[[#This Row],[MntSweetProducts]]</f>
        <v>13</v>
      </c>
      <c r="F2012" s="6">
        <f>Table2[[#This Row],[MntGoldProds]]</f>
        <v>20</v>
      </c>
      <c r="G2012" s="8">
        <f>Table5[[#This Row],[Age]]</f>
        <v>54</v>
      </c>
      <c r="H2012" s="17" t="s">
        <v>35</v>
      </c>
      <c r="I2012" s="16" t="str">
        <f>IF(AND(People!$J2012&gt;=16,People!$J2012&lt;=25),"16-25",IF(AND(People!$J2012&gt;=26,People!$J2012&lt;=35),"26-35",IF(AND(People!$J2012&gt;=36,People!$J2012&lt;=45),"36-45",IF(AND(People!$J2012&gt;=46,People!$J2012&lt;=55),"46-55",IF(AND(People!$J2012&gt;=56,People!$J2012&lt;=65),"56-65",IF(AND(People!$J2012&gt;=66,People!$J2012&lt;=75),"66-75","ALL"))))))</f>
        <v>46-55</v>
      </c>
      <c r="J2012" t="str">
        <f>Table5[[#This Row],[Kid Home]]</f>
        <v>No</v>
      </c>
      <c r="K2012" t="str">
        <f>Table5[[#This Row],[TennHome]]</f>
        <v>Yes</v>
      </c>
    </row>
    <row r="2013" spans="1:11" ht="16.5" x14ac:dyDescent="0.3">
      <c r="A2013" s="4">
        <f>Table2[[#This Row],[MntWines]]</f>
        <v>561</v>
      </c>
      <c r="B2013" s="4">
        <f>Table2[[#This Row],[MntFruits]]</f>
        <v>14</v>
      </c>
      <c r="C2013" s="4">
        <f>Table2[[#This Row],[MntMeatProducts]]</f>
        <v>113</v>
      </c>
      <c r="D2013" s="4">
        <f>Table2[[#This Row],[MntFishProducts]]</f>
        <v>10</v>
      </c>
      <c r="E2013" s="4">
        <f>Table2[[#This Row],[MntSweetProducts]]</f>
        <v>14</v>
      </c>
      <c r="F2013" s="4">
        <f>Table2[[#This Row],[MntGoldProds]]</f>
        <v>35</v>
      </c>
      <c r="G2013" s="8">
        <f>Table5[[#This Row],[Age]]</f>
        <v>48</v>
      </c>
      <c r="H2013" s="2" t="s">
        <v>30</v>
      </c>
      <c r="I2013" s="16" t="str">
        <f>IF(AND(People!$J2013&gt;=16,People!$J2013&lt;=25),"16-25",IF(AND(People!$J2013&gt;=26,People!$J2013&lt;=35),"26-35",IF(AND(People!$J2013&gt;=36,People!$J2013&lt;=45),"36-45",IF(AND(People!$J2013&gt;=46,People!$J2013&lt;=55),"46-55",IF(AND(People!$J2013&gt;=56,People!$J2013&lt;=65),"56-65",IF(AND(People!$J2013&gt;=66,People!$J2013&lt;=75),"66-75","ALL"))))))</f>
        <v>46-55</v>
      </c>
      <c r="J2013" t="str">
        <f>Table5[[#This Row],[Kid Home]]</f>
        <v>No</v>
      </c>
      <c r="K2013" t="str">
        <f>Table5[[#This Row],[TennHome]]</f>
        <v>Yes</v>
      </c>
    </row>
    <row r="2014" spans="1:11" ht="16.5" x14ac:dyDescent="0.3">
      <c r="A2014" s="6">
        <f>Table2[[#This Row],[MntWines]]</f>
        <v>587</v>
      </c>
      <c r="B2014" s="6">
        <f>Table2[[#This Row],[MntFruits]]</f>
        <v>51</v>
      </c>
      <c r="C2014" s="6">
        <f>Table2[[#This Row],[MntMeatProducts]]</f>
        <v>932</v>
      </c>
      <c r="D2014" s="6">
        <f>Table2[[#This Row],[MntFishProducts]]</f>
        <v>180</v>
      </c>
      <c r="E2014" s="6">
        <f>Table2[[#This Row],[MntSweetProducts]]</f>
        <v>34</v>
      </c>
      <c r="F2014" s="6">
        <f>Table2[[#This Row],[MntGoldProds]]</f>
        <v>86</v>
      </c>
      <c r="G2014" s="8">
        <f>Table5[[#This Row],[Age]]</f>
        <v>55</v>
      </c>
      <c r="H2014" s="17" t="s">
        <v>31</v>
      </c>
      <c r="I2014" s="16" t="str">
        <f>IF(AND(People!$J2014&gt;=16,People!$J2014&lt;=25),"16-25",IF(AND(People!$J2014&gt;=26,People!$J2014&lt;=35),"26-35",IF(AND(People!$J2014&gt;=36,People!$J2014&lt;=45),"36-45",IF(AND(People!$J2014&gt;=46,People!$J2014&lt;=55),"46-55",IF(AND(People!$J2014&gt;=56,People!$J2014&lt;=65),"56-65",IF(AND(People!$J2014&gt;=66,People!$J2014&lt;=75),"66-75","ALL"))))))</f>
        <v>46-55</v>
      </c>
      <c r="J2014" t="str">
        <f>Table5[[#This Row],[Kid Home]]</f>
        <v>No</v>
      </c>
      <c r="K2014" t="str">
        <f>Table5[[#This Row],[TennHome]]</f>
        <v>No</v>
      </c>
    </row>
    <row r="2015" spans="1:11" ht="16.5" x14ac:dyDescent="0.3">
      <c r="A2015" s="4">
        <f>Table2[[#This Row],[MntWines]]</f>
        <v>94</v>
      </c>
      <c r="B2015" s="4">
        <f>Table2[[#This Row],[MntFruits]]</f>
        <v>1</v>
      </c>
      <c r="C2015" s="4">
        <f>Table2[[#This Row],[MntMeatProducts]]</f>
        <v>33</v>
      </c>
      <c r="D2015" s="4">
        <f>Table2[[#This Row],[MntFishProducts]]</f>
        <v>13</v>
      </c>
      <c r="E2015" s="4">
        <f>Table2[[#This Row],[MntSweetProducts]]</f>
        <v>12</v>
      </c>
      <c r="F2015" s="4">
        <f>Table2[[#This Row],[MntGoldProds]]</f>
        <v>12</v>
      </c>
      <c r="G2015" s="8">
        <f>Table5[[#This Row],[Age]]</f>
        <v>27</v>
      </c>
      <c r="H2015" s="2" t="s">
        <v>33</v>
      </c>
      <c r="I2015" s="16" t="str">
        <f>IF(AND(People!$J2015&gt;=16,People!$J2015&lt;=25),"16-25",IF(AND(People!$J2015&gt;=26,People!$J2015&lt;=35),"26-35",IF(AND(People!$J2015&gt;=36,People!$J2015&lt;=45),"36-45",IF(AND(People!$J2015&gt;=46,People!$J2015&lt;=55),"46-55",IF(AND(People!$J2015&gt;=56,People!$J2015&lt;=65),"56-65",IF(AND(People!$J2015&gt;=66,People!$J2015&lt;=75),"66-75","ALL"))))))</f>
        <v>26-35</v>
      </c>
      <c r="J2015" t="str">
        <f>Table5[[#This Row],[Kid Home]]</f>
        <v>Yes</v>
      </c>
      <c r="K2015" t="str">
        <f>Table5[[#This Row],[TennHome]]</f>
        <v>No</v>
      </c>
    </row>
    <row r="2016" spans="1:11" ht="16.5" x14ac:dyDescent="0.3">
      <c r="A2016" s="6">
        <f>Table2[[#This Row],[MntWines]]</f>
        <v>908</v>
      </c>
      <c r="B2016" s="6">
        <f>Table2[[#This Row],[MntFruits]]</f>
        <v>43</v>
      </c>
      <c r="C2016" s="6">
        <f>Table2[[#This Row],[MntMeatProducts]]</f>
        <v>735</v>
      </c>
      <c r="D2016" s="6">
        <f>Table2[[#This Row],[MntFishProducts]]</f>
        <v>40</v>
      </c>
      <c r="E2016" s="6">
        <f>Table2[[#This Row],[MntSweetProducts]]</f>
        <v>194</v>
      </c>
      <c r="F2016" s="6">
        <f>Table2[[#This Row],[MntGoldProds]]</f>
        <v>21</v>
      </c>
      <c r="G2016" s="8">
        <f>Table5[[#This Row],[Age]]</f>
        <v>36</v>
      </c>
      <c r="H2016" s="17" t="s">
        <v>30</v>
      </c>
      <c r="I2016" s="16" t="str">
        <f>IF(AND(People!$J2016&gt;=16,People!$J2016&lt;=25),"16-25",IF(AND(People!$J2016&gt;=26,People!$J2016&lt;=35),"26-35",IF(AND(People!$J2016&gt;=36,People!$J2016&lt;=45),"36-45",IF(AND(People!$J2016&gt;=46,People!$J2016&lt;=55),"46-55",IF(AND(People!$J2016&gt;=56,People!$J2016&lt;=65),"56-65",IF(AND(People!$J2016&gt;=66,People!$J2016&lt;=75),"66-75","ALL"))))))</f>
        <v>36-45</v>
      </c>
      <c r="J2016" t="str">
        <f>Table5[[#This Row],[Kid Home]]</f>
        <v>No</v>
      </c>
      <c r="K2016" t="str">
        <f>Table5[[#This Row],[TennHome]]</f>
        <v>No</v>
      </c>
    </row>
    <row r="2017" spans="1:11" ht="16.5" x14ac:dyDescent="0.3">
      <c r="A2017" s="4">
        <f>Table2[[#This Row],[MntWines]]</f>
        <v>228</v>
      </c>
      <c r="B2017" s="4">
        <f>Table2[[#This Row],[MntFruits]]</f>
        <v>122</v>
      </c>
      <c r="C2017" s="4">
        <f>Table2[[#This Row],[MntMeatProducts]]</f>
        <v>122</v>
      </c>
      <c r="D2017" s="4">
        <f>Table2[[#This Row],[MntFishProducts]]</f>
        <v>208</v>
      </c>
      <c r="E2017" s="4">
        <f>Table2[[#This Row],[MntSweetProducts]]</f>
        <v>129</v>
      </c>
      <c r="F2017" s="4">
        <f>Table2[[#This Row],[MntGoldProds]]</f>
        <v>30</v>
      </c>
      <c r="G2017" s="8">
        <f>Table5[[#This Row],[Age]]</f>
        <v>32</v>
      </c>
      <c r="H2017" s="2" t="s">
        <v>33</v>
      </c>
      <c r="I2017" s="16" t="str">
        <f>IF(AND(People!$J2017&gt;=16,People!$J2017&lt;=25),"16-25",IF(AND(People!$J2017&gt;=26,People!$J2017&lt;=35),"26-35",IF(AND(People!$J2017&gt;=36,People!$J2017&lt;=45),"36-45",IF(AND(People!$J2017&gt;=46,People!$J2017&lt;=55),"46-55",IF(AND(People!$J2017&gt;=56,People!$J2017&lt;=65),"56-65",IF(AND(People!$J2017&gt;=66,People!$J2017&lt;=75),"66-75","ALL"))))))</f>
        <v>26-35</v>
      </c>
      <c r="J2017" t="str">
        <f>Table5[[#This Row],[Kid Home]]</f>
        <v>No</v>
      </c>
      <c r="K2017" t="str">
        <f>Table5[[#This Row],[TennHome]]</f>
        <v>No</v>
      </c>
    </row>
    <row r="2018" spans="1:11" ht="16.5" x14ac:dyDescent="0.3">
      <c r="A2018" s="6">
        <f>Table2[[#This Row],[MntWines]]</f>
        <v>995</v>
      </c>
      <c r="B2018" s="6">
        <f>Table2[[#This Row],[MntFruits]]</f>
        <v>112</v>
      </c>
      <c r="C2018" s="6">
        <f>Table2[[#This Row],[MntMeatProducts]]</f>
        <v>417</v>
      </c>
      <c r="D2018" s="6">
        <f>Table2[[#This Row],[MntFishProducts]]</f>
        <v>42</v>
      </c>
      <c r="E2018" s="6">
        <f>Table2[[#This Row],[MntSweetProducts]]</f>
        <v>48</v>
      </c>
      <c r="F2018" s="6">
        <f>Table2[[#This Row],[MntGoldProds]]</f>
        <v>41</v>
      </c>
      <c r="G2018" s="8">
        <f>Table5[[#This Row],[Age]]</f>
        <v>54</v>
      </c>
      <c r="H2018" s="17" t="s">
        <v>33</v>
      </c>
      <c r="I2018" s="16" t="str">
        <f>IF(AND(People!$J2018&gt;=16,People!$J2018&lt;=25),"16-25",IF(AND(People!$J2018&gt;=26,People!$J2018&lt;=35),"26-35",IF(AND(People!$J2018&gt;=36,People!$J2018&lt;=45),"36-45",IF(AND(People!$J2018&gt;=46,People!$J2018&lt;=55),"46-55",IF(AND(People!$J2018&gt;=56,People!$J2018&lt;=65),"56-65",IF(AND(People!$J2018&gt;=66,People!$J2018&lt;=75),"66-75","ALL"))))))</f>
        <v>46-55</v>
      </c>
      <c r="J2018" t="str">
        <f>Table5[[#This Row],[Kid Home]]</f>
        <v>No</v>
      </c>
      <c r="K2018" t="str">
        <f>Table5[[#This Row],[TennHome]]</f>
        <v>No</v>
      </c>
    </row>
    <row r="2019" spans="1:11" ht="16.5" x14ac:dyDescent="0.3">
      <c r="A2019" s="4">
        <f>Table2[[#This Row],[MntWines]]</f>
        <v>11</v>
      </c>
      <c r="B2019" s="4">
        <f>Table2[[#This Row],[MntFruits]]</f>
        <v>1</v>
      </c>
      <c r="C2019" s="4">
        <f>Table2[[#This Row],[MntMeatProducts]]</f>
        <v>2</v>
      </c>
      <c r="D2019" s="4">
        <f>Table2[[#This Row],[MntFishProducts]]</f>
        <v>2</v>
      </c>
      <c r="E2019" s="4">
        <f>Table2[[#This Row],[MntSweetProducts]]</f>
        <v>1</v>
      </c>
      <c r="F2019" s="4">
        <f>Table2[[#This Row],[MntGoldProds]]</f>
        <v>6</v>
      </c>
      <c r="G2019" s="8">
        <f>Table5[[#This Row],[Age]]</f>
        <v>38</v>
      </c>
      <c r="H2019" s="2" t="s">
        <v>31</v>
      </c>
      <c r="I2019" s="16" t="str">
        <f>IF(AND(People!$J2019&gt;=16,People!$J2019&lt;=25),"16-25",IF(AND(People!$J2019&gt;=26,People!$J2019&lt;=35),"26-35",IF(AND(People!$J2019&gt;=36,People!$J2019&lt;=45),"36-45",IF(AND(People!$J2019&gt;=46,People!$J2019&lt;=55),"46-55",IF(AND(People!$J2019&gt;=56,People!$J2019&lt;=65),"56-65",IF(AND(People!$J2019&gt;=66,People!$J2019&lt;=75),"66-75","ALL"))))))</f>
        <v>36-45</v>
      </c>
      <c r="J2019" t="str">
        <f>Table5[[#This Row],[Kid Home]]</f>
        <v>Yes</v>
      </c>
      <c r="K2019" t="str">
        <f>Table5[[#This Row],[TennHome]]</f>
        <v>Yes</v>
      </c>
    </row>
    <row r="2020" spans="1:11" ht="16.5" x14ac:dyDescent="0.3">
      <c r="A2020" s="6">
        <f>Table2[[#This Row],[MntWines]]</f>
        <v>3</v>
      </c>
      <c r="B2020" s="6">
        <f>Table2[[#This Row],[MntFruits]]</f>
        <v>3</v>
      </c>
      <c r="C2020" s="6">
        <f>Table2[[#This Row],[MntMeatProducts]]</f>
        <v>14</v>
      </c>
      <c r="D2020" s="6">
        <f>Table2[[#This Row],[MntFishProducts]]</f>
        <v>15</v>
      </c>
      <c r="E2020" s="6">
        <f>Table2[[#This Row],[MntSweetProducts]]</f>
        <v>21</v>
      </c>
      <c r="F2020" s="6">
        <f>Table2[[#This Row],[MntGoldProds]]</f>
        <v>10</v>
      </c>
      <c r="G2020" s="8">
        <f>Table5[[#This Row],[Age]]</f>
        <v>30</v>
      </c>
      <c r="H2020" s="17" t="s">
        <v>35</v>
      </c>
      <c r="I2020" s="16" t="str">
        <f>IF(AND(People!$J2020&gt;=16,People!$J2020&lt;=25),"16-25",IF(AND(People!$J2020&gt;=26,People!$J2020&lt;=35),"26-35",IF(AND(People!$J2020&gt;=36,People!$J2020&lt;=45),"36-45",IF(AND(People!$J2020&gt;=46,People!$J2020&lt;=55),"46-55",IF(AND(People!$J2020&gt;=56,People!$J2020&lt;=65),"56-65",IF(AND(People!$J2020&gt;=66,People!$J2020&lt;=75),"66-75","ALL"))))))</f>
        <v>26-35</v>
      </c>
      <c r="J2020" t="str">
        <f>Table5[[#This Row],[Kid Home]]</f>
        <v>No</v>
      </c>
      <c r="K2020" t="str">
        <f>Table5[[#This Row],[TennHome]]</f>
        <v>No</v>
      </c>
    </row>
    <row r="2021" spans="1:11" ht="16.5" x14ac:dyDescent="0.3">
      <c r="A2021" s="4">
        <f>Table2[[#This Row],[MntWines]]</f>
        <v>12</v>
      </c>
      <c r="B2021" s="4">
        <f>Table2[[#This Row],[MntFruits]]</f>
        <v>1</v>
      </c>
      <c r="C2021" s="4">
        <f>Table2[[#This Row],[MntMeatProducts]]</f>
        <v>16</v>
      </c>
      <c r="D2021" s="4">
        <f>Table2[[#This Row],[MntFishProducts]]</f>
        <v>4</v>
      </c>
      <c r="E2021" s="4">
        <f>Table2[[#This Row],[MntSweetProducts]]</f>
        <v>1</v>
      </c>
      <c r="F2021" s="4">
        <f>Table2[[#This Row],[MntGoldProds]]</f>
        <v>3</v>
      </c>
      <c r="G2021" s="8">
        <f>Table5[[#This Row],[Age]]</f>
        <v>46</v>
      </c>
      <c r="H2021" s="2" t="s">
        <v>31</v>
      </c>
      <c r="I2021" s="16" t="str">
        <f>IF(AND(People!$J2021&gt;=16,People!$J2021&lt;=25),"16-25",IF(AND(People!$J2021&gt;=26,People!$J2021&lt;=35),"26-35",IF(AND(People!$J2021&gt;=36,People!$J2021&lt;=45),"36-45",IF(AND(People!$J2021&gt;=46,People!$J2021&lt;=55),"46-55",IF(AND(People!$J2021&gt;=56,People!$J2021&lt;=65),"56-65",IF(AND(People!$J2021&gt;=66,People!$J2021&lt;=75),"66-75","ALL"))))))</f>
        <v>46-55</v>
      </c>
      <c r="J2021" t="str">
        <f>Table5[[#This Row],[Kid Home]]</f>
        <v>Yes</v>
      </c>
      <c r="K2021" t="str">
        <f>Table5[[#This Row],[TennHome]]</f>
        <v>Yes</v>
      </c>
    </row>
    <row r="2022" spans="1:11" ht="16.5" x14ac:dyDescent="0.3">
      <c r="A2022" s="6">
        <f>Table2[[#This Row],[MntWines]]</f>
        <v>17</v>
      </c>
      <c r="B2022" s="6">
        <f>Table2[[#This Row],[MntFruits]]</f>
        <v>0</v>
      </c>
      <c r="C2022" s="6">
        <f>Table2[[#This Row],[MntMeatProducts]]</f>
        <v>2</v>
      </c>
      <c r="D2022" s="6">
        <f>Table2[[#This Row],[MntFishProducts]]</f>
        <v>0</v>
      </c>
      <c r="E2022" s="6">
        <f>Table2[[#This Row],[MntSweetProducts]]</f>
        <v>0</v>
      </c>
      <c r="F2022" s="6">
        <f>Table2[[#This Row],[MntGoldProds]]</f>
        <v>2</v>
      </c>
      <c r="G2022" s="8">
        <f>Table5[[#This Row],[Age]]</f>
        <v>63</v>
      </c>
      <c r="H2022" s="17" t="s">
        <v>31</v>
      </c>
      <c r="I2022" s="16" t="str">
        <f>IF(AND(People!$J2022&gt;=16,People!$J2022&lt;=25),"16-25",IF(AND(People!$J2022&gt;=26,People!$J2022&lt;=35),"26-35",IF(AND(People!$J2022&gt;=36,People!$J2022&lt;=45),"36-45",IF(AND(People!$J2022&gt;=46,People!$J2022&lt;=55),"46-55",IF(AND(People!$J2022&gt;=56,People!$J2022&lt;=65),"56-65",IF(AND(People!$J2022&gt;=66,People!$J2022&lt;=75),"66-75","ALL"))))))</f>
        <v>56-65</v>
      </c>
      <c r="J2022" t="str">
        <f>Table5[[#This Row],[Kid Home]]</f>
        <v>Yes</v>
      </c>
      <c r="K2022" t="str">
        <f>Table5[[#This Row],[TennHome]]</f>
        <v>Yes</v>
      </c>
    </row>
    <row r="2023" spans="1:11" ht="16.5" x14ac:dyDescent="0.3">
      <c r="A2023" s="4">
        <f>Table2[[#This Row],[MntWines]]</f>
        <v>8</v>
      </c>
      <c r="B2023" s="4">
        <f>Table2[[#This Row],[MntFruits]]</f>
        <v>0</v>
      </c>
      <c r="C2023" s="4">
        <f>Table2[[#This Row],[MntMeatProducts]]</f>
        <v>5</v>
      </c>
      <c r="D2023" s="4">
        <f>Table2[[#This Row],[MntFishProducts]]</f>
        <v>0</v>
      </c>
      <c r="E2023" s="4">
        <f>Table2[[#This Row],[MntSweetProducts]]</f>
        <v>3</v>
      </c>
      <c r="F2023" s="4">
        <f>Table2[[#This Row],[MntGoldProds]]</f>
        <v>6</v>
      </c>
      <c r="G2023" s="8">
        <f>Table5[[#This Row],[Age]]</f>
        <v>40</v>
      </c>
      <c r="H2023" s="2" t="s">
        <v>33</v>
      </c>
      <c r="I2023" s="16" t="str">
        <f>IF(AND(People!$J2023&gt;=16,People!$J2023&lt;=25),"16-25",IF(AND(People!$J2023&gt;=26,People!$J2023&lt;=35),"26-35",IF(AND(People!$J2023&gt;=36,People!$J2023&lt;=45),"36-45",IF(AND(People!$J2023&gt;=46,People!$J2023&lt;=55),"46-55",IF(AND(People!$J2023&gt;=56,People!$J2023&lt;=65),"56-65",IF(AND(People!$J2023&gt;=66,People!$J2023&lt;=75),"66-75","ALL"))))))</f>
        <v>36-45</v>
      </c>
      <c r="J2023" t="str">
        <f>Table5[[#This Row],[Kid Home]]</f>
        <v>Yes</v>
      </c>
      <c r="K2023" t="str">
        <f>Table5[[#This Row],[TennHome]]</f>
        <v>Yes</v>
      </c>
    </row>
    <row r="2024" spans="1:11" ht="16.5" x14ac:dyDescent="0.3">
      <c r="A2024" s="6">
        <f>Table2[[#This Row],[MntWines]]</f>
        <v>22</v>
      </c>
      <c r="B2024" s="6">
        <f>Table2[[#This Row],[MntFruits]]</f>
        <v>4</v>
      </c>
      <c r="C2024" s="6">
        <f>Table2[[#This Row],[MntMeatProducts]]</f>
        <v>17</v>
      </c>
      <c r="D2024" s="6">
        <f>Table2[[#This Row],[MntFishProducts]]</f>
        <v>12</v>
      </c>
      <c r="E2024" s="6">
        <f>Table2[[#This Row],[MntSweetProducts]]</f>
        <v>10</v>
      </c>
      <c r="F2024" s="6">
        <f>Table2[[#This Row],[MntGoldProds]]</f>
        <v>13</v>
      </c>
      <c r="G2024" s="8">
        <f>Table5[[#This Row],[Age]]</f>
        <v>36</v>
      </c>
      <c r="H2024" s="17" t="s">
        <v>33</v>
      </c>
      <c r="I2024" s="16" t="str">
        <f>IF(AND(People!$J2024&gt;=16,People!$J2024&lt;=25),"16-25",IF(AND(People!$J2024&gt;=26,People!$J2024&lt;=35),"26-35",IF(AND(People!$J2024&gt;=36,People!$J2024&lt;=45),"36-45",IF(AND(People!$J2024&gt;=46,People!$J2024&lt;=55),"46-55",IF(AND(People!$J2024&gt;=56,People!$J2024&lt;=65),"56-65",IF(AND(People!$J2024&gt;=66,People!$J2024&lt;=75),"66-75","ALL"))))))</f>
        <v>36-45</v>
      </c>
      <c r="J2024" t="str">
        <f>Table5[[#This Row],[Kid Home]]</f>
        <v>Yes</v>
      </c>
      <c r="K2024" t="str">
        <f>Table5[[#This Row],[TennHome]]</f>
        <v>No</v>
      </c>
    </row>
    <row r="2025" spans="1:11" ht="16.5" x14ac:dyDescent="0.3">
      <c r="A2025" s="4">
        <f>Table2[[#This Row],[MntWines]]</f>
        <v>14</v>
      </c>
      <c r="B2025" s="4">
        <f>Table2[[#This Row],[MntFruits]]</f>
        <v>10</v>
      </c>
      <c r="C2025" s="4">
        <f>Table2[[#This Row],[MntMeatProducts]]</f>
        <v>29</v>
      </c>
      <c r="D2025" s="4">
        <f>Table2[[#This Row],[MntFishProducts]]</f>
        <v>4</v>
      </c>
      <c r="E2025" s="4">
        <f>Table2[[#This Row],[MntSweetProducts]]</f>
        <v>7</v>
      </c>
      <c r="F2025" s="4">
        <f>Table2[[#This Row],[MntGoldProds]]</f>
        <v>15</v>
      </c>
      <c r="G2025" s="8">
        <f>Table5[[#This Row],[Age]]</f>
        <v>31</v>
      </c>
      <c r="H2025" s="2" t="s">
        <v>33</v>
      </c>
      <c r="I2025" s="16" t="str">
        <f>IF(AND(People!$J2025&gt;=16,People!$J2025&lt;=25),"16-25",IF(AND(People!$J2025&gt;=26,People!$J2025&lt;=35),"26-35",IF(AND(People!$J2025&gt;=36,People!$J2025&lt;=45),"36-45",IF(AND(People!$J2025&gt;=46,People!$J2025&lt;=55),"46-55",IF(AND(People!$J2025&gt;=56,People!$J2025&lt;=65),"56-65",IF(AND(People!$J2025&gt;=66,People!$J2025&lt;=75),"66-75","ALL"))))))</f>
        <v>26-35</v>
      </c>
      <c r="J2025" t="str">
        <f>Table5[[#This Row],[Kid Home]]</f>
        <v>Yes</v>
      </c>
      <c r="K2025" t="str">
        <f>Table5[[#This Row],[TennHome]]</f>
        <v>No</v>
      </c>
    </row>
    <row r="2026" spans="1:11" ht="16.5" x14ac:dyDescent="0.3">
      <c r="A2026" s="6">
        <f>Table2[[#This Row],[MntWines]]</f>
        <v>106</v>
      </c>
      <c r="B2026" s="6">
        <f>Table2[[#This Row],[MntFruits]]</f>
        <v>27</v>
      </c>
      <c r="C2026" s="6">
        <f>Table2[[#This Row],[MntMeatProducts]]</f>
        <v>68</v>
      </c>
      <c r="D2026" s="6">
        <f>Table2[[#This Row],[MntFishProducts]]</f>
        <v>52</v>
      </c>
      <c r="E2026" s="6">
        <f>Table2[[#This Row],[MntSweetProducts]]</f>
        <v>7</v>
      </c>
      <c r="F2026" s="6">
        <f>Table2[[#This Row],[MntGoldProds]]</f>
        <v>5</v>
      </c>
      <c r="G2026" s="8">
        <f>Table5[[#This Row],[Age]]</f>
        <v>58</v>
      </c>
      <c r="H2026" s="17" t="s">
        <v>33</v>
      </c>
      <c r="I2026" s="16" t="str">
        <f>IF(AND(People!$J2026&gt;=16,People!$J2026&lt;=25),"16-25",IF(AND(People!$J2026&gt;=26,People!$J2026&lt;=35),"26-35",IF(AND(People!$J2026&gt;=36,People!$J2026&lt;=45),"36-45",IF(AND(People!$J2026&gt;=46,People!$J2026&lt;=55),"46-55",IF(AND(People!$J2026&gt;=56,People!$J2026&lt;=65),"56-65",IF(AND(People!$J2026&gt;=66,People!$J2026&lt;=75),"66-75","ALL"))))))</f>
        <v>56-65</v>
      </c>
      <c r="J2026" t="str">
        <f>Table5[[#This Row],[Kid Home]]</f>
        <v>Yes</v>
      </c>
      <c r="K2026" t="str">
        <f>Table5[[#This Row],[TennHome]]</f>
        <v>Yes</v>
      </c>
    </row>
    <row r="2027" spans="1:11" ht="16.5" x14ac:dyDescent="0.3">
      <c r="A2027" s="4">
        <f>Table2[[#This Row],[MntWines]]</f>
        <v>820</v>
      </c>
      <c r="B2027" s="4">
        <f>Table2[[#This Row],[MntFruits]]</f>
        <v>57</v>
      </c>
      <c r="C2027" s="4">
        <f>Table2[[#This Row],[MntMeatProducts]]</f>
        <v>242</v>
      </c>
      <c r="D2027" s="4">
        <f>Table2[[#This Row],[MntFishProducts]]</f>
        <v>45</v>
      </c>
      <c r="E2027" s="4">
        <f>Table2[[#This Row],[MntSweetProducts]]</f>
        <v>0</v>
      </c>
      <c r="F2027" s="4">
        <f>Table2[[#This Row],[MntGoldProds]]</f>
        <v>11</v>
      </c>
      <c r="G2027" s="8">
        <f>Table5[[#This Row],[Age]]</f>
        <v>62</v>
      </c>
      <c r="H2027" s="2" t="s">
        <v>33</v>
      </c>
      <c r="I2027" s="16" t="str">
        <f>IF(AND(People!$J2027&gt;=16,People!$J2027&lt;=25),"16-25",IF(AND(People!$J2027&gt;=26,People!$J2027&lt;=35),"26-35",IF(AND(People!$J2027&gt;=36,People!$J2027&lt;=45),"36-45",IF(AND(People!$J2027&gt;=46,People!$J2027&lt;=55),"46-55",IF(AND(People!$J2027&gt;=56,People!$J2027&lt;=65),"56-65",IF(AND(People!$J2027&gt;=66,People!$J2027&lt;=75),"66-75","ALL"))))))</f>
        <v>56-65</v>
      </c>
      <c r="J2027" t="str">
        <f>Table5[[#This Row],[Kid Home]]</f>
        <v>No</v>
      </c>
      <c r="K2027" t="str">
        <f>Table5[[#This Row],[TennHome]]</f>
        <v>Yes</v>
      </c>
    </row>
    <row r="2028" spans="1:11" ht="16.5" x14ac:dyDescent="0.3">
      <c r="A2028" s="6">
        <f>Table2[[#This Row],[MntWines]]</f>
        <v>753</v>
      </c>
      <c r="B2028" s="6">
        <f>Table2[[#This Row],[MntFruits]]</f>
        <v>43</v>
      </c>
      <c r="C2028" s="6">
        <f>Table2[[#This Row],[MntMeatProducts]]</f>
        <v>226</v>
      </c>
      <c r="D2028" s="6">
        <f>Table2[[#This Row],[MntFishProducts]]</f>
        <v>69</v>
      </c>
      <c r="E2028" s="6">
        <f>Table2[[#This Row],[MntSweetProducts]]</f>
        <v>10</v>
      </c>
      <c r="F2028" s="6">
        <f>Table2[[#This Row],[MntGoldProds]]</f>
        <v>204</v>
      </c>
      <c r="G2028" s="8">
        <f>Table5[[#This Row],[Age]]</f>
        <v>48</v>
      </c>
      <c r="H2028" s="17" t="s">
        <v>31</v>
      </c>
      <c r="I2028" s="16" t="str">
        <f>IF(AND(People!$J2028&gt;=16,People!$J2028&lt;=25),"16-25",IF(AND(People!$J2028&gt;=26,People!$J2028&lt;=35),"26-35",IF(AND(People!$J2028&gt;=36,People!$J2028&lt;=45),"36-45",IF(AND(People!$J2028&gt;=46,People!$J2028&lt;=55),"46-55",IF(AND(People!$J2028&gt;=56,People!$J2028&lt;=65),"56-65",IF(AND(People!$J2028&gt;=66,People!$J2028&lt;=75),"66-75","ALL"))))))</f>
        <v>46-55</v>
      </c>
      <c r="J2028" t="str">
        <f>Table5[[#This Row],[Kid Home]]</f>
        <v>No</v>
      </c>
      <c r="K2028" t="str">
        <f>Table5[[#This Row],[TennHome]]</f>
        <v>Yes</v>
      </c>
    </row>
    <row r="2029" spans="1:11" ht="16.5" x14ac:dyDescent="0.3">
      <c r="A2029" s="4">
        <f>Table2[[#This Row],[MntWines]]</f>
        <v>13</v>
      </c>
      <c r="B2029" s="4">
        <f>Table2[[#This Row],[MntFruits]]</f>
        <v>3</v>
      </c>
      <c r="C2029" s="4">
        <f>Table2[[#This Row],[MntMeatProducts]]</f>
        <v>17</v>
      </c>
      <c r="D2029" s="4">
        <f>Table2[[#This Row],[MntFishProducts]]</f>
        <v>7</v>
      </c>
      <c r="E2029" s="4">
        <f>Table2[[#This Row],[MntSweetProducts]]</f>
        <v>3</v>
      </c>
      <c r="F2029" s="4">
        <f>Table2[[#This Row],[MntGoldProds]]</f>
        <v>3</v>
      </c>
      <c r="G2029" s="8">
        <f>Table5[[#This Row],[Age]]</f>
        <v>35</v>
      </c>
      <c r="H2029" s="2" t="s">
        <v>35</v>
      </c>
      <c r="I2029" s="16" t="str">
        <f>IF(AND(People!$J2029&gt;=16,People!$J2029&lt;=25),"16-25",IF(AND(People!$J2029&gt;=26,People!$J2029&lt;=35),"26-35",IF(AND(People!$J2029&gt;=36,People!$J2029&lt;=45),"36-45",IF(AND(People!$J2029&gt;=46,People!$J2029&lt;=55),"46-55",IF(AND(People!$J2029&gt;=56,People!$J2029&lt;=65),"56-65",IF(AND(People!$J2029&gt;=66,People!$J2029&lt;=75),"66-75","ALL"))))))</f>
        <v>26-35</v>
      </c>
      <c r="J2029" t="str">
        <f>Table5[[#This Row],[Kid Home]]</f>
        <v>Yes</v>
      </c>
      <c r="K2029" t="str">
        <f>Table5[[#This Row],[TennHome]]</f>
        <v>No</v>
      </c>
    </row>
    <row r="2030" spans="1:11" ht="16.5" x14ac:dyDescent="0.3">
      <c r="A2030" s="6">
        <f>Table2[[#This Row],[MntWines]]</f>
        <v>9</v>
      </c>
      <c r="B2030" s="6">
        <f>Table2[[#This Row],[MntFruits]]</f>
        <v>1</v>
      </c>
      <c r="C2030" s="6">
        <f>Table2[[#This Row],[MntMeatProducts]]</f>
        <v>3</v>
      </c>
      <c r="D2030" s="6">
        <f>Table2[[#This Row],[MntFishProducts]]</f>
        <v>0</v>
      </c>
      <c r="E2030" s="6">
        <f>Table2[[#This Row],[MntSweetProducts]]</f>
        <v>4</v>
      </c>
      <c r="F2030" s="6">
        <f>Table2[[#This Row],[MntGoldProds]]</f>
        <v>8</v>
      </c>
      <c r="G2030" s="8">
        <f>Table5[[#This Row],[Age]]</f>
        <v>48</v>
      </c>
      <c r="H2030" s="17" t="s">
        <v>31</v>
      </c>
      <c r="I2030" s="16" t="str">
        <f>IF(AND(People!$J2030&gt;=16,People!$J2030&lt;=25),"16-25",IF(AND(People!$J2030&gt;=26,People!$J2030&lt;=35),"26-35",IF(AND(People!$J2030&gt;=36,People!$J2030&lt;=45),"36-45",IF(AND(People!$J2030&gt;=46,People!$J2030&lt;=55),"46-55",IF(AND(People!$J2030&gt;=56,People!$J2030&lt;=65),"56-65",IF(AND(People!$J2030&gt;=66,People!$J2030&lt;=75),"66-75","ALL"))))))</f>
        <v>46-55</v>
      </c>
      <c r="J2030" t="str">
        <f>Table5[[#This Row],[Kid Home]]</f>
        <v>Yes</v>
      </c>
      <c r="K2030" t="str">
        <f>Table5[[#This Row],[TennHome]]</f>
        <v>Yes</v>
      </c>
    </row>
    <row r="2031" spans="1:11" ht="16.5" x14ac:dyDescent="0.3">
      <c r="A2031" s="4">
        <f>Table2[[#This Row],[MntWines]]</f>
        <v>19</v>
      </c>
      <c r="B2031" s="4">
        <f>Table2[[#This Row],[MntFruits]]</f>
        <v>3</v>
      </c>
      <c r="C2031" s="4">
        <f>Table2[[#This Row],[MntMeatProducts]]</f>
        <v>6</v>
      </c>
      <c r="D2031" s="4">
        <f>Table2[[#This Row],[MntFishProducts]]</f>
        <v>4</v>
      </c>
      <c r="E2031" s="4">
        <f>Table2[[#This Row],[MntSweetProducts]]</f>
        <v>2</v>
      </c>
      <c r="F2031" s="4">
        <f>Table2[[#This Row],[MntGoldProds]]</f>
        <v>12</v>
      </c>
      <c r="G2031" s="8">
        <f>Table5[[#This Row],[Age]]</f>
        <v>60</v>
      </c>
      <c r="H2031" s="2" t="s">
        <v>31</v>
      </c>
      <c r="I2031" s="16" t="str">
        <f>IF(AND(People!$J2031&gt;=16,People!$J2031&lt;=25),"16-25",IF(AND(People!$J2031&gt;=26,People!$J2031&lt;=35),"26-35",IF(AND(People!$J2031&gt;=36,People!$J2031&lt;=45),"36-45",IF(AND(People!$J2031&gt;=46,People!$J2031&lt;=55),"46-55",IF(AND(People!$J2031&gt;=56,People!$J2031&lt;=65),"56-65",IF(AND(People!$J2031&gt;=66,People!$J2031&lt;=75),"66-75","ALL"))))))</f>
        <v>56-65</v>
      </c>
      <c r="J2031" t="str">
        <f>Table5[[#This Row],[Kid Home]]</f>
        <v>No</v>
      </c>
      <c r="K2031" t="str">
        <f>Table5[[#This Row],[TennHome]]</f>
        <v>No</v>
      </c>
    </row>
    <row r="2032" spans="1:11" ht="16.5" x14ac:dyDescent="0.3">
      <c r="A2032" s="6">
        <f>Table2[[#This Row],[MntWines]]</f>
        <v>520</v>
      </c>
      <c r="B2032" s="6">
        <f>Table2[[#This Row],[MntFruits]]</f>
        <v>8</v>
      </c>
      <c r="C2032" s="6">
        <f>Table2[[#This Row],[MntMeatProducts]]</f>
        <v>223</v>
      </c>
      <c r="D2032" s="6">
        <f>Table2[[#This Row],[MntFishProducts]]</f>
        <v>32</v>
      </c>
      <c r="E2032" s="6">
        <f>Table2[[#This Row],[MntSweetProducts]]</f>
        <v>49</v>
      </c>
      <c r="F2032" s="6">
        <f>Table2[[#This Row],[MntGoldProds]]</f>
        <v>42</v>
      </c>
      <c r="G2032" s="8">
        <f>Table5[[#This Row],[Age]]</f>
        <v>63</v>
      </c>
      <c r="H2032" s="17" t="s">
        <v>38</v>
      </c>
      <c r="I2032" s="16" t="str">
        <f>IF(AND(People!$J2032&gt;=16,People!$J2032&lt;=25),"16-25",IF(AND(People!$J2032&gt;=26,People!$J2032&lt;=35),"26-35",IF(AND(People!$J2032&gt;=36,People!$J2032&lt;=45),"36-45",IF(AND(People!$J2032&gt;=46,People!$J2032&lt;=55),"46-55",IF(AND(People!$J2032&gt;=56,People!$J2032&lt;=65),"56-65",IF(AND(People!$J2032&gt;=66,People!$J2032&lt;=75),"66-75","ALL"))))))</f>
        <v>56-65</v>
      </c>
      <c r="J2032" t="str">
        <f>Table5[[#This Row],[Kid Home]]</f>
        <v>No</v>
      </c>
      <c r="K2032" t="str">
        <f>Table5[[#This Row],[TennHome]]</f>
        <v>Yes</v>
      </c>
    </row>
    <row r="2033" spans="1:11" ht="16.5" x14ac:dyDescent="0.3">
      <c r="A2033" s="4">
        <f>Table2[[#This Row],[MntWines]]</f>
        <v>5</v>
      </c>
      <c r="B2033" s="4">
        <f>Table2[[#This Row],[MntFruits]]</f>
        <v>17</v>
      </c>
      <c r="C2033" s="4">
        <f>Table2[[#This Row],[MntMeatProducts]]</f>
        <v>17</v>
      </c>
      <c r="D2033" s="4">
        <f>Table2[[#This Row],[MntFishProducts]]</f>
        <v>13</v>
      </c>
      <c r="E2033" s="4">
        <f>Table2[[#This Row],[MntSweetProducts]]</f>
        <v>14</v>
      </c>
      <c r="F2033" s="4">
        <f>Table2[[#This Row],[MntGoldProds]]</f>
        <v>34</v>
      </c>
      <c r="G2033" s="8">
        <f>Table5[[#This Row],[Age]]</f>
        <v>27</v>
      </c>
      <c r="H2033" s="2" t="s">
        <v>33</v>
      </c>
      <c r="I2033" s="16" t="str">
        <f>IF(AND(People!$J2033&gt;=16,People!$J2033&lt;=25),"16-25",IF(AND(People!$J2033&gt;=26,People!$J2033&lt;=35),"26-35",IF(AND(People!$J2033&gt;=36,People!$J2033&lt;=45),"36-45",IF(AND(People!$J2033&gt;=46,People!$J2033&lt;=55),"46-55",IF(AND(People!$J2033&gt;=56,People!$J2033&lt;=65),"56-65",IF(AND(People!$J2033&gt;=66,People!$J2033&lt;=75),"66-75","ALL"))))))</f>
        <v>26-35</v>
      </c>
      <c r="J2033" t="str">
        <f>Table5[[#This Row],[Kid Home]]</f>
        <v>Yes</v>
      </c>
      <c r="K2033" t="str">
        <f>Table5[[#This Row],[TennHome]]</f>
        <v>No</v>
      </c>
    </row>
    <row r="2034" spans="1:11" ht="16.5" x14ac:dyDescent="0.3">
      <c r="A2034" s="6">
        <f>Table2[[#This Row],[MntWines]]</f>
        <v>618</v>
      </c>
      <c r="B2034" s="6">
        <f>Table2[[#This Row],[MntFruits]]</f>
        <v>44</v>
      </c>
      <c r="C2034" s="6">
        <f>Table2[[#This Row],[MntMeatProducts]]</f>
        <v>215</v>
      </c>
      <c r="D2034" s="6">
        <f>Table2[[#This Row],[MntFishProducts]]</f>
        <v>0</v>
      </c>
      <c r="E2034" s="6">
        <f>Table2[[#This Row],[MntSweetProducts]]</f>
        <v>17</v>
      </c>
      <c r="F2034" s="6">
        <f>Table2[[#This Row],[MntGoldProds]]</f>
        <v>36</v>
      </c>
      <c r="G2034" s="8">
        <f>Table5[[#This Row],[Age]]</f>
        <v>66</v>
      </c>
      <c r="H2034" s="17" t="s">
        <v>33</v>
      </c>
      <c r="I2034" s="16" t="str">
        <f>IF(AND(People!$J2034&gt;=16,People!$J2034&lt;=25),"16-25",IF(AND(People!$J2034&gt;=26,People!$J2034&lt;=35),"26-35",IF(AND(People!$J2034&gt;=36,People!$J2034&lt;=45),"36-45",IF(AND(People!$J2034&gt;=46,People!$J2034&lt;=55),"46-55",IF(AND(People!$J2034&gt;=56,People!$J2034&lt;=65),"56-65",IF(AND(People!$J2034&gt;=66,People!$J2034&lt;=75),"66-75","ALL"))))))</f>
        <v>66-75</v>
      </c>
      <c r="J2034" t="str">
        <f>Table5[[#This Row],[Kid Home]]</f>
        <v>No</v>
      </c>
      <c r="K2034" t="str">
        <f>Table5[[#This Row],[TennHome]]</f>
        <v>Yes</v>
      </c>
    </row>
    <row r="2035" spans="1:11" ht="16.5" x14ac:dyDescent="0.3">
      <c r="A2035" s="4">
        <f>Table2[[#This Row],[MntWines]]</f>
        <v>315</v>
      </c>
      <c r="B2035" s="4">
        <f>Table2[[#This Row],[MntFruits]]</f>
        <v>35</v>
      </c>
      <c r="C2035" s="4">
        <f>Table2[[#This Row],[MntMeatProducts]]</f>
        <v>322</v>
      </c>
      <c r="D2035" s="4">
        <f>Table2[[#This Row],[MntFishProducts]]</f>
        <v>46</v>
      </c>
      <c r="E2035" s="4">
        <f>Table2[[#This Row],[MntSweetProducts]]</f>
        <v>7</v>
      </c>
      <c r="F2035" s="4">
        <f>Table2[[#This Row],[MntGoldProds]]</f>
        <v>143</v>
      </c>
      <c r="G2035" s="8">
        <f>Table5[[#This Row],[Age]]</f>
        <v>58</v>
      </c>
      <c r="H2035" s="2" t="s">
        <v>31</v>
      </c>
      <c r="I2035" s="16" t="str">
        <f>IF(AND(People!$J2035&gt;=16,People!$J2035&lt;=25),"16-25",IF(AND(People!$J2035&gt;=26,People!$J2035&lt;=35),"26-35",IF(AND(People!$J2035&gt;=36,People!$J2035&lt;=45),"36-45",IF(AND(People!$J2035&gt;=46,People!$J2035&lt;=55),"46-55",IF(AND(People!$J2035&gt;=56,People!$J2035&lt;=65),"56-65",IF(AND(People!$J2035&gt;=66,People!$J2035&lt;=75),"66-75","ALL"))))))</f>
        <v>56-65</v>
      </c>
      <c r="J2035" t="str">
        <f>Table5[[#This Row],[Kid Home]]</f>
        <v>No</v>
      </c>
      <c r="K2035" t="str">
        <f>Table5[[#This Row],[TennHome]]</f>
        <v>Yes</v>
      </c>
    </row>
    <row r="2036" spans="1:11" ht="16.5" x14ac:dyDescent="0.3">
      <c r="A2036" s="6">
        <f>Table2[[#This Row],[MntWines]]</f>
        <v>15</v>
      </c>
      <c r="B2036" s="6">
        <f>Table2[[#This Row],[MntFruits]]</f>
        <v>1</v>
      </c>
      <c r="C2036" s="6">
        <f>Table2[[#This Row],[MntMeatProducts]]</f>
        <v>23</v>
      </c>
      <c r="D2036" s="6">
        <f>Table2[[#This Row],[MntFishProducts]]</f>
        <v>0</v>
      </c>
      <c r="E2036" s="6">
        <f>Table2[[#This Row],[MntSweetProducts]]</f>
        <v>5</v>
      </c>
      <c r="F2036" s="6">
        <f>Table2[[#This Row],[MntGoldProds]]</f>
        <v>1</v>
      </c>
      <c r="G2036" s="8">
        <f>Table5[[#This Row],[Age]]</f>
        <v>37</v>
      </c>
      <c r="H2036" s="17" t="s">
        <v>33</v>
      </c>
      <c r="I2036" s="16" t="str">
        <f>IF(AND(People!$J2036&gt;=16,People!$J2036&lt;=25),"16-25",IF(AND(People!$J2036&gt;=26,People!$J2036&lt;=35),"26-35",IF(AND(People!$J2036&gt;=36,People!$J2036&lt;=45),"36-45",IF(AND(People!$J2036&gt;=46,People!$J2036&lt;=55),"46-55",IF(AND(People!$J2036&gt;=56,People!$J2036&lt;=65),"56-65",IF(AND(People!$J2036&gt;=66,People!$J2036&lt;=75),"66-75","ALL"))))))</f>
        <v>36-45</v>
      </c>
      <c r="J2036" t="str">
        <f>Table5[[#This Row],[Kid Home]]</f>
        <v>Yes</v>
      </c>
      <c r="K2036" t="str">
        <f>Table5[[#This Row],[TennHome]]</f>
        <v>No</v>
      </c>
    </row>
    <row r="2037" spans="1:11" ht="16.5" x14ac:dyDescent="0.3">
      <c r="A2037" s="4">
        <f>Table2[[#This Row],[MntWines]]</f>
        <v>384</v>
      </c>
      <c r="B2037" s="4">
        <f>Table2[[#This Row],[MntFruits]]</f>
        <v>60</v>
      </c>
      <c r="C2037" s="4">
        <f>Table2[[#This Row],[MntMeatProducts]]</f>
        <v>364</v>
      </c>
      <c r="D2037" s="4">
        <f>Table2[[#This Row],[MntFishProducts]]</f>
        <v>119</v>
      </c>
      <c r="E2037" s="4">
        <f>Table2[[#This Row],[MntSweetProducts]]</f>
        <v>101</v>
      </c>
      <c r="F2037" s="4">
        <f>Table2[[#This Row],[MntGoldProds]]</f>
        <v>232</v>
      </c>
      <c r="G2037" s="8">
        <f>Table5[[#This Row],[Age]]</f>
        <v>38</v>
      </c>
      <c r="H2037" s="2" t="s">
        <v>31</v>
      </c>
      <c r="I2037" s="16" t="str">
        <f>IF(AND(People!$J2037&gt;=16,People!$J2037&lt;=25),"16-25",IF(AND(People!$J2037&gt;=26,People!$J2037&lt;=35),"26-35",IF(AND(People!$J2037&gt;=36,People!$J2037&lt;=45),"36-45",IF(AND(People!$J2037&gt;=46,People!$J2037&lt;=55),"46-55",IF(AND(People!$J2037&gt;=56,People!$J2037&lt;=65),"56-65",IF(AND(People!$J2037&gt;=66,People!$J2037&lt;=75),"66-75","ALL"))))))</f>
        <v>36-45</v>
      </c>
      <c r="J2037" t="str">
        <f>Table5[[#This Row],[Kid Home]]</f>
        <v>No</v>
      </c>
      <c r="K2037" t="str">
        <f>Table5[[#This Row],[TennHome]]</f>
        <v>Yes</v>
      </c>
    </row>
    <row r="2038" spans="1:11" ht="16.5" x14ac:dyDescent="0.3">
      <c r="A2038" s="6">
        <f>Table2[[#This Row],[MntWines]]</f>
        <v>110</v>
      </c>
      <c r="B2038" s="6">
        <f>Table2[[#This Row],[MntFruits]]</f>
        <v>29</v>
      </c>
      <c r="C2038" s="6">
        <f>Table2[[#This Row],[MntMeatProducts]]</f>
        <v>92</v>
      </c>
      <c r="D2038" s="6">
        <f>Table2[[#This Row],[MntFishProducts]]</f>
        <v>28</v>
      </c>
      <c r="E2038" s="6">
        <f>Table2[[#This Row],[MntSweetProducts]]</f>
        <v>10</v>
      </c>
      <c r="F2038" s="6">
        <f>Table2[[#This Row],[MntGoldProds]]</f>
        <v>145</v>
      </c>
      <c r="G2038" s="8">
        <f>Table5[[#This Row],[Age]]</f>
        <v>29</v>
      </c>
      <c r="H2038" s="17" t="s">
        <v>33</v>
      </c>
      <c r="I2038" s="16" t="str">
        <f>IF(AND(People!$J2038&gt;=16,People!$J2038&lt;=25),"16-25",IF(AND(People!$J2038&gt;=26,People!$J2038&lt;=35),"26-35",IF(AND(People!$J2038&gt;=36,People!$J2038&lt;=45),"36-45",IF(AND(People!$J2038&gt;=46,People!$J2038&lt;=55),"46-55",IF(AND(People!$J2038&gt;=56,People!$J2038&lt;=65),"56-65",IF(AND(People!$J2038&gt;=66,People!$J2038&lt;=75),"66-75","ALL"))))))</f>
        <v>26-35</v>
      </c>
      <c r="J2038" t="str">
        <f>Table5[[#This Row],[Kid Home]]</f>
        <v>Yes</v>
      </c>
      <c r="K2038" t="str">
        <f>Table5[[#This Row],[TennHome]]</f>
        <v>No</v>
      </c>
    </row>
    <row r="2039" spans="1:11" ht="16.5" x14ac:dyDescent="0.3">
      <c r="A2039" s="4">
        <f>Table2[[#This Row],[MntWines]]</f>
        <v>208</v>
      </c>
      <c r="B2039" s="4">
        <f>Table2[[#This Row],[MntFruits]]</f>
        <v>17</v>
      </c>
      <c r="C2039" s="4">
        <f>Table2[[#This Row],[MntMeatProducts]]</f>
        <v>76</v>
      </c>
      <c r="D2039" s="4">
        <f>Table2[[#This Row],[MntFishProducts]]</f>
        <v>36</v>
      </c>
      <c r="E2039" s="4">
        <f>Table2[[#This Row],[MntSweetProducts]]</f>
        <v>17</v>
      </c>
      <c r="F2039" s="4">
        <f>Table2[[#This Row],[MntGoldProds]]</f>
        <v>38</v>
      </c>
      <c r="G2039" s="8">
        <f>Table5[[#This Row],[Age]]</f>
        <v>63</v>
      </c>
      <c r="H2039" s="2" t="s">
        <v>30</v>
      </c>
      <c r="I2039" s="16" t="str">
        <f>IF(AND(People!$J2039&gt;=16,People!$J2039&lt;=25),"16-25",IF(AND(People!$J2039&gt;=26,People!$J2039&lt;=35),"26-35",IF(AND(People!$J2039&gt;=36,People!$J2039&lt;=45),"36-45",IF(AND(People!$J2039&gt;=46,People!$J2039&lt;=55),"46-55",IF(AND(People!$J2039&gt;=56,People!$J2039&lt;=65),"56-65",IF(AND(People!$J2039&gt;=66,People!$J2039&lt;=75),"66-75","ALL"))))))</f>
        <v>56-65</v>
      </c>
      <c r="J2039" t="str">
        <f>Table5[[#This Row],[Kid Home]]</f>
        <v>No</v>
      </c>
      <c r="K2039" t="str">
        <f>Table5[[#This Row],[TennHome]]</f>
        <v>Yes</v>
      </c>
    </row>
    <row r="2040" spans="1:11" ht="16.5" x14ac:dyDescent="0.3">
      <c r="A2040" s="6">
        <f>Table2[[#This Row],[MntWines]]</f>
        <v>555</v>
      </c>
      <c r="B2040" s="6">
        <f>Table2[[#This Row],[MntFruits]]</f>
        <v>82</v>
      </c>
      <c r="C2040" s="6">
        <f>Table2[[#This Row],[MntMeatProducts]]</f>
        <v>257</v>
      </c>
      <c r="D2040" s="6">
        <f>Table2[[#This Row],[MntFishProducts]]</f>
        <v>93</v>
      </c>
      <c r="E2040" s="6">
        <f>Table2[[#This Row],[MntSweetProducts]]</f>
        <v>61</v>
      </c>
      <c r="F2040" s="6">
        <f>Table2[[#This Row],[MntGoldProds]]</f>
        <v>61</v>
      </c>
      <c r="G2040" s="8">
        <f>Table5[[#This Row],[Age]]</f>
        <v>35</v>
      </c>
      <c r="H2040" s="17" t="s">
        <v>33</v>
      </c>
      <c r="I2040" s="16" t="str">
        <f>IF(AND(People!$J2040&gt;=16,People!$J2040&lt;=25),"16-25",IF(AND(People!$J2040&gt;=26,People!$J2040&lt;=35),"26-35",IF(AND(People!$J2040&gt;=36,People!$J2040&lt;=45),"36-45",IF(AND(People!$J2040&gt;=46,People!$J2040&lt;=55),"46-55",IF(AND(People!$J2040&gt;=56,People!$J2040&lt;=65),"56-65",IF(AND(People!$J2040&gt;=66,People!$J2040&lt;=75),"66-75","ALL"))))))</f>
        <v>26-35</v>
      </c>
      <c r="J2040" t="str">
        <f>Table5[[#This Row],[Kid Home]]</f>
        <v>Yes</v>
      </c>
      <c r="K2040" t="str">
        <f>Table5[[#This Row],[TennHome]]</f>
        <v>Yes</v>
      </c>
    </row>
    <row r="2041" spans="1:11" ht="16.5" x14ac:dyDescent="0.3">
      <c r="A2041" s="4">
        <f>Table2[[#This Row],[MntWines]]</f>
        <v>240</v>
      </c>
      <c r="B2041" s="4">
        <f>Table2[[#This Row],[MntFruits]]</f>
        <v>90</v>
      </c>
      <c r="C2041" s="4">
        <f>Table2[[#This Row],[MntMeatProducts]]</f>
        <v>216</v>
      </c>
      <c r="D2041" s="4">
        <f>Table2[[#This Row],[MntFishProducts]]</f>
        <v>63</v>
      </c>
      <c r="E2041" s="4">
        <f>Table2[[#This Row],[MntSweetProducts]]</f>
        <v>6</v>
      </c>
      <c r="F2041" s="4">
        <f>Table2[[#This Row],[MntGoldProds]]</f>
        <v>24</v>
      </c>
      <c r="G2041" s="8">
        <f>Table5[[#This Row],[Age]]</f>
        <v>62</v>
      </c>
      <c r="H2041" s="2" t="s">
        <v>31</v>
      </c>
      <c r="I2041" s="16" t="str">
        <f>IF(AND(People!$J2041&gt;=16,People!$J2041&lt;=25),"16-25",IF(AND(People!$J2041&gt;=26,People!$J2041&lt;=35),"26-35",IF(AND(People!$J2041&gt;=36,People!$J2041&lt;=45),"36-45",IF(AND(People!$J2041&gt;=46,People!$J2041&lt;=55),"46-55",IF(AND(People!$J2041&gt;=56,People!$J2041&lt;=65),"56-65",IF(AND(People!$J2041&gt;=66,People!$J2041&lt;=75),"66-75","ALL"))))))</f>
        <v>56-65</v>
      </c>
      <c r="J2041" t="str">
        <f>Table5[[#This Row],[Kid Home]]</f>
        <v>No</v>
      </c>
      <c r="K2041" t="str">
        <f>Table5[[#This Row],[TennHome]]</f>
        <v>Yes</v>
      </c>
    </row>
    <row r="2042" spans="1:11" ht="16.5" x14ac:dyDescent="0.3">
      <c r="A2042" s="6">
        <f>Table2[[#This Row],[MntWines]]</f>
        <v>11</v>
      </c>
      <c r="B2042" s="6">
        <f>Table2[[#This Row],[MntFruits]]</f>
        <v>0</v>
      </c>
      <c r="C2042" s="6">
        <f>Table2[[#This Row],[MntMeatProducts]]</f>
        <v>36</v>
      </c>
      <c r="D2042" s="6">
        <f>Table2[[#This Row],[MntFishProducts]]</f>
        <v>15</v>
      </c>
      <c r="E2042" s="6">
        <f>Table2[[#This Row],[MntSweetProducts]]</f>
        <v>5</v>
      </c>
      <c r="F2042" s="6">
        <f>Table2[[#This Row],[MntGoldProds]]</f>
        <v>12</v>
      </c>
      <c r="G2042" s="8">
        <f>Table5[[#This Row],[Age]]</f>
        <v>29</v>
      </c>
      <c r="H2042" s="17" t="s">
        <v>30</v>
      </c>
      <c r="I2042" s="16" t="str">
        <f>IF(AND(People!$J2042&gt;=16,People!$J2042&lt;=25),"16-25",IF(AND(People!$J2042&gt;=26,People!$J2042&lt;=35),"26-35",IF(AND(People!$J2042&gt;=36,People!$J2042&lt;=45),"36-45",IF(AND(People!$J2042&gt;=46,People!$J2042&lt;=55),"46-55",IF(AND(People!$J2042&gt;=56,People!$J2042&lt;=65),"56-65",IF(AND(People!$J2042&gt;=66,People!$J2042&lt;=75),"66-75","ALL"))))))</f>
        <v>26-35</v>
      </c>
      <c r="J2042" t="str">
        <f>Table5[[#This Row],[Kid Home]]</f>
        <v>Yes</v>
      </c>
      <c r="K2042" t="str">
        <f>Table5[[#This Row],[TennHome]]</f>
        <v>No</v>
      </c>
    </row>
    <row r="2043" spans="1:11" ht="16.5" x14ac:dyDescent="0.3">
      <c r="A2043" s="4">
        <f>Table2[[#This Row],[MntWines]]</f>
        <v>848</v>
      </c>
      <c r="B2043" s="4">
        <f>Table2[[#This Row],[MntFruits]]</f>
        <v>154</v>
      </c>
      <c r="C2043" s="4">
        <f>Table2[[#This Row],[MntMeatProducts]]</f>
        <v>323</v>
      </c>
      <c r="D2043" s="4">
        <f>Table2[[#This Row],[MntFishProducts]]</f>
        <v>201</v>
      </c>
      <c r="E2043" s="4">
        <f>Table2[[#This Row],[MntSweetProducts]]</f>
        <v>61</v>
      </c>
      <c r="F2043" s="4">
        <f>Table2[[#This Row],[MntGoldProds]]</f>
        <v>78</v>
      </c>
      <c r="G2043" s="8">
        <f>Table5[[#This Row],[Age]]</f>
        <v>31</v>
      </c>
      <c r="H2043" s="2" t="s">
        <v>30</v>
      </c>
      <c r="I2043" s="16" t="str">
        <f>IF(AND(People!$J2043&gt;=16,People!$J2043&lt;=25),"16-25",IF(AND(People!$J2043&gt;=26,People!$J2043&lt;=35),"26-35",IF(AND(People!$J2043&gt;=36,People!$J2043&lt;=45),"36-45",IF(AND(People!$J2043&gt;=46,People!$J2043&lt;=55),"46-55",IF(AND(People!$J2043&gt;=56,People!$J2043&lt;=65),"56-65",IF(AND(People!$J2043&gt;=66,People!$J2043&lt;=75),"66-75","ALL"))))))</f>
        <v>26-35</v>
      </c>
      <c r="J2043" t="str">
        <f>Table5[[#This Row],[Kid Home]]</f>
        <v>No</v>
      </c>
      <c r="K2043" t="str">
        <f>Table5[[#This Row],[TennHome]]</f>
        <v>No</v>
      </c>
    </row>
    <row r="2044" spans="1:11" ht="16.5" x14ac:dyDescent="0.3">
      <c r="A2044" s="6">
        <f>Table2[[#This Row],[MntWines]]</f>
        <v>202</v>
      </c>
      <c r="B2044" s="6">
        <f>Table2[[#This Row],[MntFruits]]</f>
        <v>47</v>
      </c>
      <c r="C2044" s="6">
        <f>Table2[[#This Row],[MntMeatProducts]]</f>
        <v>197</v>
      </c>
      <c r="D2044" s="6">
        <f>Table2[[#This Row],[MntFishProducts]]</f>
        <v>55</v>
      </c>
      <c r="E2044" s="6">
        <f>Table2[[#This Row],[MntSweetProducts]]</f>
        <v>42</v>
      </c>
      <c r="F2044" s="6">
        <f>Table2[[#This Row],[MntGoldProds]]</f>
        <v>149</v>
      </c>
      <c r="G2044" s="8">
        <f>Table5[[#This Row],[Age]]</f>
        <v>22</v>
      </c>
      <c r="H2044" s="17" t="s">
        <v>33</v>
      </c>
      <c r="I2044" s="16" t="str">
        <f>IF(AND(People!$J2044&gt;=16,People!$J2044&lt;=25),"16-25",IF(AND(People!$J2044&gt;=26,People!$J2044&lt;=35),"26-35",IF(AND(People!$J2044&gt;=36,People!$J2044&lt;=45),"36-45",IF(AND(People!$J2044&gt;=46,People!$J2044&lt;=55),"46-55",IF(AND(People!$J2044&gt;=56,People!$J2044&lt;=65),"56-65",IF(AND(People!$J2044&gt;=66,People!$J2044&lt;=75),"66-75","ALL"))))))</f>
        <v>16-25</v>
      </c>
      <c r="J2044" t="str">
        <f>Table5[[#This Row],[Kid Home]]</f>
        <v>No</v>
      </c>
      <c r="K2044" t="str">
        <f>Table5[[#This Row],[TennHome]]</f>
        <v>No</v>
      </c>
    </row>
    <row r="2045" spans="1:11" ht="16.5" x14ac:dyDescent="0.3">
      <c r="A2045" s="4">
        <f>Table2[[#This Row],[MntWines]]</f>
        <v>433</v>
      </c>
      <c r="B2045" s="4">
        <f>Table2[[#This Row],[MntFruits]]</f>
        <v>89</v>
      </c>
      <c r="C2045" s="4">
        <f>Table2[[#This Row],[MntMeatProducts]]</f>
        <v>650</v>
      </c>
      <c r="D2045" s="4">
        <f>Table2[[#This Row],[MntFishProducts]]</f>
        <v>16</v>
      </c>
      <c r="E2045" s="4">
        <f>Table2[[#This Row],[MntSweetProducts]]</f>
        <v>102</v>
      </c>
      <c r="F2045" s="4">
        <f>Table2[[#This Row],[MntGoldProds]]</f>
        <v>102</v>
      </c>
      <c r="G2045" s="8">
        <f>Table5[[#This Row],[Age]]</f>
        <v>42</v>
      </c>
      <c r="H2045" s="2" t="s">
        <v>33</v>
      </c>
      <c r="I2045" s="16" t="str">
        <f>IF(AND(People!$J2045&gt;=16,People!$J2045&lt;=25),"16-25",IF(AND(People!$J2045&gt;=26,People!$J2045&lt;=35),"26-35",IF(AND(People!$J2045&gt;=36,People!$J2045&lt;=45),"36-45",IF(AND(People!$J2045&gt;=46,People!$J2045&lt;=55),"46-55",IF(AND(People!$J2045&gt;=56,People!$J2045&lt;=65),"56-65",IF(AND(People!$J2045&gt;=66,People!$J2045&lt;=75),"66-75","ALL"))))))</f>
        <v>36-45</v>
      </c>
      <c r="J2045" t="str">
        <f>Table5[[#This Row],[Kid Home]]</f>
        <v>Yes</v>
      </c>
      <c r="K2045" t="str">
        <f>Table5[[#This Row],[TennHome]]</f>
        <v>Yes</v>
      </c>
    </row>
    <row r="2046" spans="1:11" ht="16.5" x14ac:dyDescent="0.3">
      <c r="A2046" s="6">
        <f>Table2[[#This Row],[MntWines]]</f>
        <v>6</v>
      </c>
      <c r="B2046" s="6">
        <f>Table2[[#This Row],[MntFruits]]</f>
        <v>6</v>
      </c>
      <c r="C2046" s="6">
        <f>Table2[[#This Row],[MntMeatProducts]]</f>
        <v>15</v>
      </c>
      <c r="D2046" s="6">
        <f>Table2[[#This Row],[MntFishProducts]]</f>
        <v>10</v>
      </c>
      <c r="E2046" s="6">
        <f>Table2[[#This Row],[MntSweetProducts]]</f>
        <v>5</v>
      </c>
      <c r="F2046" s="6">
        <f>Table2[[#This Row],[MntGoldProds]]</f>
        <v>2</v>
      </c>
      <c r="G2046" s="8">
        <f>Table5[[#This Row],[Age]]</f>
        <v>32</v>
      </c>
      <c r="H2046" s="17" t="s">
        <v>33</v>
      </c>
      <c r="I2046" s="16" t="str">
        <f>IF(AND(People!$J2046&gt;=16,People!$J2046&lt;=25),"16-25",IF(AND(People!$J2046&gt;=26,People!$J2046&lt;=35),"26-35",IF(AND(People!$J2046&gt;=36,People!$J2046&lt;=45),"36-45",IF(AND(People!$J2046&gt;=46,People!$J2046&lt;=55),"46-55",IF(AND(People!$J2046&gt;=56,People!$J2046&lt;=65),"56-65",IF(AND(People!$J2046&gt;=66,People!$J2046&lt;=75),"66-75","ALL"))))))</f>
        <v>26-35</v>
      </c>
      <c r="J2046" t="str">
        <f>Table5[[#This Row],[Kid Home]]</f>
        <v>Yes</v>
      </c>
      <c r="K2046" t="str">
        <f>Table5[[#This Row],[TennHome]]</f>
        <v>No</v>
      </c>
    </row>
    <row r="2047" spans="1:11" ht="16.5" x14ac:dyDescent="0.3">
      <c r="A2047" s="4">
        <f>Table2[[#This Row],[MntWines]]</f>
        <v>37</v>
      </c>
      <c r="B2047" s="4">
        <f>Table2[[#This Row],[MntFruits]]</f>
        <v>0</v>
      </c>
      <c r="C2047" s="4">
        <f>Table2[[#This Row],[MntMeatProducts]]</f>
        <v>7</v>
      </c>
      <c r="D2047" s="4">
        <f>Table2[[#This Row],[MntFishProducts]]</f>
        <v>3</v>
      </c>
      <c r="E2047" s="4">
        <f>Table2[[#This Row],[MntSweetProducts]]</f>
        <v>0</v>
      </c>
      <c r="F2047" s="4">
        <f>Table2[[#This Row],[MntGoldProds]]</f>
        <v>3</v>
      </c>
      <c r="G2047" s="8">
        <f>Table5[[#This Row],[Age]]</f>
        <v>34</v>
      </c>
      <c r="H2047" s="2" t="s">
        <v>30</v>
      </c>
      <c r="I2047" s="16" t="str">
        <f>IF(AND(People!$J2047&gt;=16,People!$J2047&lt;=25),"16-25",IF(AND(People!$J2047&gt;=26,People!$J2047&lt;=35),"26-35",IF(AND(People!$J2047&gt;=36,People!$J2047&lt;=45),"36-45",IF(AND(People!$J2047&gt;=46,People!$J2047&lt;=55),"46-55",IF(AND(People!$J2047&gt;=56,People!$J2047&lt;=65),"56-65",IF(AND(People!$J2047&gt;=66,People!$J2047&lt;=75),"66-75","ALL"))))))</f>
        <v>26-35</v>
      </c>
      <c r="J2047" t="str">
        <f>Table5[[#This Row],[Kid Home]]</f>
        <v>Yes</v>
      </c>
      <c r="K2047" t="str">
        <f>Table5[[#This Row],[TennHome]]</f>
        <v>No</v>
      </c>
    </row>
    <row r="2048" spans="1:11" ht="16.5" x14ac:dyDescent="0.3">
      <c r="A2048" s="6">
        <f>Table2[[#This Row],[MntWines]]</f>
        <v>167</v>
      </c>
      <c r="B2048" s="6">
        <f>Table2[[#This Row],[MntFruits]]</f>
        <v>37</v>
      </c>
      <c r="C2048" s="6">
        <f>Table2[[#This Row],[MntMeatProducts]]</f>
        <v>64</v>
      </c>
      <c r="D2048" s="6">
        <f>Table2[[#This Row],[MntFishProducts]]</f>
        <v>49</v>
      </c>
      <c r="E2048" s="6">
        <f>Table2[[#This Row],[MntSweetProducts]]</f>
        <v>34</v>
      </c>
      <c r="F2048" s="6">
        <f>Table2[[#This Row],[MntGoldProds]]</f>
        <v>116</v>
      </c>
      <c r="G2048" s="8">
        <f>Table5[[#This Row],[Age]]</f>
        <v>41</v>
      </c>
      <c r="H2048" s="17" t="s">
        <v>33</v>
      </c>
      <c r="I2048" s="16" t="str">
        <f>IF(AND(People!$J2048&gt;=16,People!$J2048&lt;=25),"16-25",IF(AND(People!$J2048&gt;=26,People!$J2048&lt;=35),"26-35",IF(AND(People!$J2048&gt;=36,People!$J2048&lt;=45),"36-45",IF(AND(People!$J2048&gt;=46,People!$J2048&lt;=55),"46-55",IF(AND(People!$J2048&gt;=56,People!$J2048&lt;=65),"56-65",IF(AND(People!$J2048&gt;=66,People!$J2048&lt;=75),"66-75","ALL"))))))</f>
        <v>36-45</v>
      </c>
      <c r="J2048" t="str">
        <f>Table5[[#This Row],[Kid Home]]</f>
        <v>Yes</v>
      </c>
      <c r="K2048" t="str">
        <f>Table5[[#This Row],[TennHome]]</f>
        <v>No</v>
      </c>
    </row>
    <row r="2049" spans="1:11" ht="16.5" x14ac:dyDescent="0.3">
      <c r="A2049" s="4">
        <f>Table2[[#This Row],[MntWines]]</f>
        <v>45</v>
      </c>
      <c r="B2049" s="4">
        <f>Table2[[#This Row],[MntFruits]]</f>
        <v>7</v>
      </c>
      <c r="C2049" s="4">
        <f>Table2[[#This Row],[MntMeatProducts]]</f>
        <v>99</v>
      </c>
      <c r="D2049" s="4">
        <f>Table2[[#This Row],[MntFishProducts]]</f>
        <v>4</v>
      </c>
      <c r="E2049" s="4">
        <f>Table2[[#This Row],[MntSweetProducts]]</f>
        <v>25</v>
      </c>
      <c r="F2049" s="4">
        <f>Table2[[#This Row],[MntGoldProds]]</f>
        <v>43</v>
      </c>
      <c r="G2049" s="8">
        <f>Table5[[#This Row],[Age]]</f>
        <v>43</v>
      </c>
      <c r="H2049" s="2" t="s">
        <v>33</v>
      </c>
      <c r="I2049" s="16" t="str">
        <f>IF(AND(People!$J2049&gt;=16,People!$J2049&lt;=25),"16-25",IF(AND(People!$J2049&gt;=26,People!$J2049&lt;=35),"26-35",IF(AND(People!$J2049&gt;=36,People!$J2049&lt;=45),"36-45",IF(AND(People!$J2049&gt;=46,People!$J2049&lt;=55),"46-55",IF(AND(People!$J2049&gt;=56,People!$J2049&lt;=65),"56-65",IF(AND(People!$J2049&gt;=66,People!$J2049&lt;=75),"66-75","ALL"))))))</f>
        <v>36-45</v>
      </c>
      <c r="J2049" t="str">
        <f>Table5[[#This Row],[Kid Home]]</f>
        <v>Yes</v>
      </c>
      <c r="K2049" t="str">
        <f>Table5[[#This Row],[TennHome]]</f>
        <v>No</v>
      </c>
    </row>
    <row r="2050" spans="1:11" ht="16.5" x14ac:dyDescent="0.3">
      <c r="A2050" s="6">
        <f>Table2[[#This Row],[MntWines]]</f>
        <v>129</v>
      </c>
      <c r="B2050" s="6">
        <f>Table2[[#This Row],[MntFruits]]</f>
        <v>0</v>
      </c>
      <c r="C2050" s="6">
        <f>Table2[[#This Row],[MntMeatProducts]]</f>
        <v>21</v>
      </c>
      <c r="D2050" s="6">
        <f>Table2[[#This Row],[MntFishProducts]]</f>
        <v>0</v>
      </c>
      <c r="E2050" s="6">
        <f>Table2[[#This Row],[MntSweetProducts]]</f>
        <v>1</v>
      </c>
      <c r="F2050" s="6">
        <f>Table2[[#This Row],[MntGoldProds]]</f>
        <v>7</v>
      </c>
      <c r="G2050" s="8">
        <f>Table5[[#This Row],[Age]]</f>
        <v>55</v>
      </c>
      <c r="H2050" s="17" t="s">
        <v>30</v>
      </c>
      <c r="I2050" s="16" t="str">
        <f>IF(AND(People!$J2050&gt;=16,People!$J2050&lt;=25),"16-25",IF(AND(People!$J2050&gt;=26,People!$J2050&lt;=35),"26-35",IF(AND(People!$J2050&gt;=36,People!$J2050&lt;=45),"36-45",IF(AND(People!$J2050&gt;=46,People!$J2050&lt;=55),"46-55",IF(AND(People!$J2050&gt;=56,People!$J2050&lt;=65),"56-65",IF(AND(People!$J2050&gt;=66,People!$J2050&lt;=75),"66-75","ALL"))))))</f>
        <v>46-55</v>
      </c>
      <c r="J2050" t="str">
        <f>Table5[[#This Row],[Kid Home]]</f>
        <v>No</v>
      </c>
      <c r="K2050" t="str">
        <f>Table5[[#This Row],[TennHome]]</f>
        <v>Yes</v>
      </c>
    </row>
    <row r="2051" spans="1:11" ht="16.5" x14ac:dyDescent="0.3">
      <c r="A2051" s="4">
        <f>Table2[[#This Row],[MntWines]]</f>
        <v>713</v>
      </c>
      <c r="B2051" s="4">
        <f>Table2[[#This Row],[MntFruits]]</f>
        <v>0</v>
      </c>
      <c r="C2051" s="4">
        <f>Table2[[#This Row],[MntMeatProducts]]</f>
        <v>264</v>
      </c>
      <c r="D2051" s="4">
        <f>Table2[[#This Row],[MntFishProducts]]</f>
        <v>120</v>
      </c>
      <c r="E2051" s="4">
        <f>Table2[[#This Row],[MntSweetProducts]]</f>
        <v>80</v>
      </c>
      <c r="F2051" s="4">
        <f>Table2[[#This Row],[MntGoldProds]]</f>
        <v>34</v>
      </c>
      <c r="G2051" s="8">
        <f>Table5[[#This Row],[Age]]</f>
        <v>40</v>
      </c>
      <c r="H2051" s="2" t="s">
        <v>33</v>
      </c>
      <c r="I2051" s="16" t="str">
        <f>IF(AND(People!$J2051&gt;=16,People!$J2051&lt;=25),"16-25",IF(AND(People!$J2051&gt;=26,People!$J2051&lt;=35),"26-35",IF(AND(People!$J2051&gt;=36,People!$J2051&lt;=45),"36-45",IF(AND(People!$J2051&gt;=46,People!$J2051&lt;=55),"46-55",IF(AND(People!$J2051&gt;=56,People!$J2051&lt;=65),"56-65",IF(AND(People!$J2051&gt;=66,People!$J2051&lt;=75),"66-75","ALL"))))))</f>
        <v>36-45</v>
      </c>
      <c r="J2051" t="str">
        <f>Table5[[#This Row],[Kid Home]]</f>
        <v>No</v>
      </c>
      <c r="K2051" t="str">
        <f>Table5[[#This Row],[TennHome]]</f>
        <v>No</v>
      </c>
    </row>
    <row r="2052" spans="1:11" ht="16.5" x14ac:dyDescent="0.3">
      <c r="A2052" s="6">
        <f>Table2[[#This Row],[MntWines]]</f>
        <v>676</v>
      </c>
      <c r="B2052" s="6">
        <f>Table2[[#This Row],[MntFruits]]</f>
        <v>161</v>
      </c>
      <c r="C2052" s="6">
        <f>Table2[[#This Row],[MntMeatProducts]]</f>
        <v>426</v>
      </c>
      <c r="D2052" s="6">
        <f>Table2[[#This Row],[MntFishProducts]]</f>
        <v>210</v>
      </c>
      <c r="E2052" s="6">
        <f>Table2[[#This Row],[MntSweetProducts]]</f>
        <v>44</v>
      </c>
      <c r="F2052" s="6">
        <f>Table2[[#This Row],[MntGoldProds]]</f>
        <v>58</v>
      </c>
      <c r="G2052" s="8">
        <f>Table5[[#This Row],[Age]]</f>
        <v>42</v>
      </c>
      <c r="H2052" s="17" t="s">
        <v>33</v>
      </c>
      <c r="I2052" s="16" t="str">
        <f>IF(AND(People!$J2052&gt;=16,People!$J2052&lt;=25),"16-25",IF(AND(People!$J2052&gt;=26,People!$J2052&lt;=35),"26-35",IF(AND(People!$J2052&gt;=36,People!$J2052&lt;=45),"36-45",IF(AND(People!$J2052&gt;=46,People!$J2052&lt;=55),"46-55",IF(AND(People!$J2052&gt;=56,People!$J2052&lt;=65),"56-65",IF(AND(People!$J2052&gt;=66,People!$J2052&lt;=75),"66-75","ALL"))))))</f>
        <v>36-45</v>
      </c>
      <c r="J2052" t="str">
        <f>Table5[[#This Row],[Kid Home]]</f>
        <v>Yes</v>
      </c>
      <c r="K2052" t="str">
        <f>Table5[[#This Row],[TennHome]]</f>
        <v>No</v>
      </c>
    </row>
    <row r="2053" spans="1:11" ht="16.5" x14ac:dyDescent="0.3">
      <c r="A2053" s="4">
        <f>Table2[[#This Row],[MntWines]]</f>
        <v>450</v>
      </c>
      <c r="B2053" s="4">
        <f>Table2[[#This Row],[MntFruits]]</f>
        <v>26</v>
      </c>
      <c r="C2053" s="4">
        <f>Table2[[#This Row],[MntMeatProducts]]</f>
        <v>535</v>
      </c>
      <c r="D2053" s="4">
        <f>Table2[[#This Row],[MntFishProducts]]</f>
        <v>73</v>
      </c>
      <c r="E2053" s="4">
        <f>Table2[[#This Row],[MntSweetProducts]]</f>
        <v>98</v>
      </c>
      <c r="F2053" s="4">
        <f>Table2[[#This Row],[MntGoldProds]]</f>
        <v>26</v>
      </c>
      <c r="G2053" s="8">
        <f>Table5[[#This Row],[Age]]</f>
        <v>66</v>
      </c>
      <c r="H2053" s="2" t="s">
        <v>30</v>
      </c>
      <c r="I2053" s="16" t="str">
        <f>IF(AND(People!$J2053&gt;=16,People!$J2053&lt;=25),"16-25",IF(AND(People!$J2053&gt;=26,People!$J2053&lt;=35),"26-35",IF(AND(People!$J2053&gt;=36,People!$J2053&lt;=45),"36-45",IF(AND(People!$J2053&gt;=46,People!$J2053&lt;=55),"46-55",IF(AND(People!$J2053&gt;=56,People!$J2053&lt;=65),"56-65",IF(AND(People!$J2053&gt;=66,People!$J2053&lt;=75),"66-75","ALL"))))))</f>
        <v>66-75</v>
      </c>
      <c r="J2053" t="str">
        <f>Table5[[#This Row],[Kid Home]]</f>
        <v>No</v>
      </c>
      <c r="K2053" t="str">
        <f>Table5[[#This Row],[TennHome]]</f>
        <v>No</v>
      </c>
    </row>
    <row r="2054" spans="1:11" ht="16.5" x14ac:dyDescent="0.3">
      <c r="A2054" s="6">
        <f>Table2[[#This Row],[MntWines]]</f>
        <v>22</v>
      </c>
      <c r="B2054" s="6">
        <f>Table2[[#This Row],[MntFruits]]</f>
        <v>2</v>
      </c>
      <c r="C2054" s="6">
        <f>Table2[[#This Row],[MntMeatProducts]]</f>
        <v>12</v>
      </c>
      <c r="D2054" s="6">
        <f>Table2[[#This Row],[MntFishProducts]]</f>
        <v>0</v>
      </c>
      <c r="E2054" s="6">
        <f>Table2[[#This Row],[MntSweetProducts]]</f>
        <v>2</v>
      </c>
      <c r="F2054" s="6">
        <f>Table2[[#This Row],[MntGoldProds]]</f>
        <v>5</v>
      </c>
      <c r="G2054" s="8">
        <f>Table5[[#This Row],[Age]]</f>
        <v>62</v>
      </c>
      <c r="H2054" s="17" t="s">
        <v>38</v>
      </c>
      <c r="I2054" s="16" t="str">
        <f>IF(AND(People!$J2054&gt;=16,People!$J2054&lt;=25),"16-25",IF(AND(People!$J2054&gt;=26,People!$J2054&lt;=35),"26-35",IF(AND(People!$J2054&gt;=36,People!$J2054&lt;=45),"36-45",IF(AND(People!$J2054&gt;=46,People!$J2054&lt;=55),"46-55",IF(AND(People!$J2054&gt;=56,People!$J2054&lt;=65),"56-65",IF(AND(People!$J2054&gt;=66,People!$J2054&lt;=75),"66-75","ALL"))))))</f>
        <v>56-65</v>
      </c>
      <c r="J2054" t="str">
        <f>Table5[[#This Row],[Kid Home]]</f>
        <v>Yes</v>
      </c>
      <c r="K2054" t="str">
        <f>Table5[[#This Row],[TennHome]]</f>
        <v>Yes</v>
      </c>
    </row>
    <row r="2055" spans="1:11" ht="16.5" x14ac:dyDescent="0.3">
      <c r="A2055" s="4">
        <f>Table2[[#This Row],[MntWines]]</f>
        <v>367</v>
      </c>
      <c r="B2055" s="4">
        <f>Table2[[#This Row],[MntFruits]]</f>
        <v>4</v>
      </c>
      <c r="C2055" s="4">
        <f>Table2[[#This Row],[MntMeatProducts]]</f>
        <v>51</v>
      </c>
      <c r="D2055" s="4">
        <f>Table2[[#This Row],[MntFishProducts]]</f>
        <v>6</v>
      </c>
      <c r="E2055" s="4">
        <f>Table2[[#This Row],[MntSweetProducts]]</f>
        <v>4</v>
      </c>
      <c r="F2055" s="4">
        <f>Table2[[#This Row],[MntGoldProds]]</f>
        <v>95</v>
      </c>
      <c r="G2055" s="8">
        <f>Table5[[#This Row],[Age]]</f>
        <v>38</v>
      </c>
      <c r="H2055" s="2" t="s">
        <v>30</v>
      </c>
      <c r="I2055" s="16" t="str">
        <f>IF(AND(People!$J2055&gt;=16,People!$J2055&lt;=25),"16-25",IF(AND(People!$J2055&gt;=26,People!$J2055&lt;=35),"26-35",IF(AND(People!$J2055&gt;=36,People!$J2055&lt;=45),"36-45",IF(AND(People!$J2055&gt;=46,People!$J2055&lt;=55),"46-55",IF(AND(People!$J2055&gt;=56,People!$J2055&lt;=65),"56-65",IF(AND(People!$J2055&gt;=66,People!$J2055&lt;=75),"66-75","ALL"))))))</f>
        <v>36-45</v>
      </c>
      <c r="J2055" t="str">
        <f>Table5[[#This Row],[Kid Home]]</f>
        <v>Yes</v>
      </c>
      <c r="K2055" t="str">
        <f>Table5[[#This Row],[TennHome]]</f>
        <v>Yes</v>
      </c>
    </row>
    <row r="2056" spans="1:11" ht="16.5" x14ac:dyDescent="0.3">
      <c r="A2056" s="6">
        <f>Table2[[#This Row],[MntWines]]</f>
        <v>526</v>
      </c>
      <c r="B2056" s="6">
        <f>Table2[[#This Row],[MntFruits]]</f>
        <v>35</v>
      </c>
      <c r="C2056" s="6">
        <f>Table2[[#This Row],[MntMeatProducts]]</f>
        <v>214</v>
      </c>
      <c r="D2056" s="6">
        <f>Table2[[#This Row],[MntFishProducts]]</f>
        <v>69</v>
      </c>
      <c r="E2056" s="6">
        <f>Table2[[#This Row],[MntSweetProducts]]</f>
        <v>53</v>
      </c>
      <c r="F2056" s="6">
        <f>Table2[[#This Row],[MntGoldProds]]</f>
        <v>35</v>
      </c>
      <c r="G2056" s="8">
        <f>Table5[[#This Row],[Age]]</f>
        <v>55</v>
      </c>
      <c r="H2056" s="17" t="s">
        <v>31</v>
      </c>
      <c r="I2056" s="16" t="str">
        <f>IF(AND(People!$J2056&gt;=16,People!$J2056&lt;=25),"16-25",IF(AND(People!$J2056&gt;=26,People!$J2056&lt;=35),"26-35",IF(AND(People!$J2056&gt;=36,People!$J2056&lt;=45),"36-45",IF(AND(People!$J2056&gt;=46,People!$J2056&lt;=55),"46-55",IF(AND(People!$J2056&gt;=56,People!$J2056&lt;=65),"56-65",IF(AND(People!$J2056&gt;=66,People!$J2056&lt;=75),"66-75","ALL"))))))</f>
        <v>46-55</v>
      </c>
      <c r="J2056" t="str">
        <f>Table5[[#This Row],[Kid Home]]</f>
        <v>No</v>
      </c>
      <c r="K2056" t="str">
        <f>Table5[[#This Row],[TennHome]]</f>
        <v>Yes</v>
      </c>
    </row>
    <row r="2057" spans="1:11" ht="16.5" x14ac:dyDescent="0.3">
      <c r="A2057" s="4">
        <f>Table2[[#This Row],[MntWines]]</f>
        <v>51</v>
      </c>
      <c r="B2057" s="4">
        <f>Table2[[#This Row],[MntFruits]]</f>
        <v>0</v>
      </c>
      <c r="C2057" s="4">
        <f>Table2[[#This Row],[MntMeatProducts]]</f>
        <v>16</v>
      </c>
      <c r="D2057" s="4">
        <f>Table2[[#This Row],[MntFishProducts]]</f>
        <v>0</v>
      </c>
      <c r="E2057" s="4">
        <f>Table2[[#This Row],[MntSweetProducts]]</f>
        <v>0</v>
      </c>
      <c r="F2057" s="4">
        <f>Table2[[#This Row],[MntGoldProds]]</f>
        <v>4</v>
      </c>
      <c r="G2057" s="8">
        <f>Table5[[#This Row],[Age]]</f>
        <v>59</v>
      </c>
      <c r="H2057" s="2" t="s">
        <v>30</v>
      </c>
      <c r="I2057" s="16" t="str">
        <f>IF(AND(People!$J2057&gt;=16,People!$J2057&lt;=25),"16-25",IF(AND(People!$J2057&gt;=26,People!$J2057&lt;=35),"26-35",IF(AND(People!$J2057&gt;=36,People!$J2057&lt;=45),"36-45",IF(AND(People!$J2057&gt;=46,People!$J2057&lt;=55),"46-55",IF(AND(People!$J2057&gt;=56,People!$J2057&lt;=65),"56-65",IF(AND(People!$J2057&gt;=66,People!$J2057&lt;=75),"66-75","ALL"))))))</f>
        <v>56-65</v>
      </c>
      <c r="J2057" t="str">
        <f>Table5[[#This Row],[Kid Home]]</f>
        <v>Yes</v>
      </c>
      <c r="K2057" t="str">
        <f>Table5[[#This Row],[TennHome]]</f>
        <v>Yes</v>
      </c>
    </row>
    <row r="2058" spans="1:11" ht="16.5" x14ac:dyDescent="0.3">
      <c r="A2058" s="6">
        <f>Table2[[#This Row],[MntWines]]</f>
        <v>25</v>
      </c>
      <c r="B2058" s="6">
        <f>Table2[[#This Row],[MntFruits]]</f>
        <v>0</v>
      </c>
      <c r="C2058" s="6">
        <f>Table2[[#This Row],[MntMeatProducts]]</f>
        <v>11</v>
      </c>
      <c r="D2058" s="6">
        <f>Table2[[#This Row],[MntFishProducts]]</f>
        <v>3</v>
      </c>
      <c r="E2058" s="6">
        <f>Table2[[#This Row],[MntSweetProducts]]</f>
        <v>0</v>
      </c>
      <c r="F2058" s="6">
        <f>Table2[[#This Row],[MntGoldProds]]</f>
        <v>15</v>
      </c>
      <c r="G2058" s="8">
        <f>Table5[[#This Row],[Age]]</f>
        <v>61</v>
      </c>
      <c r="H2058" s="17" t="s">
        <v>35</v>
      </c>
      <c r="I2058" s="16" t="str">
        <f>IF(AND(People!$J2058&gt;=16,People!$J2058&lt;=25),"16-25",IF(AND(People!$J2058&gt;=26,People!$J2058&lt;=35),"26-35",IF(AND(People!$J2058&gt;=36,People!$J2058&lt;=45),"36-45",IF(AND(People!$J2058&gt;=46,People!$J2058&lt;=55),"46-55",IF(AND(People!$J2058&gt;=56,People!$J2058&lt;=65),"56-65",IF(AND(People!$J2058&gt;=66,People!$J2058&lt;=75),"66-75","ALL"))))))</f>
        <v>56-65</v>
      </c>
      <c r="J2058" t="str">
        <f>Table5[[#This Row],[Kid Home]]</f>
        <v>Yes</v>
      </c>
      <c r="K2058" t="str">
        <f>Table5[[#This Row],[TennHome]]</f>
        <v>Yes</v>
      </c>
    </row>
    <row r="2059" spans="1:11" ht="16.5" x14ac:dyDescent="0.3">
      <c r="A2059" s="4">
        <f>Table2[[#This Row],[MntWines]]</f>
        <v>28</v>
      </c>
      <c r="B2059" s="4">
        <f>Table2[[#This Row],[MntFruits]]</f>
        <v>6</v>
      </c>
      <c r="C2059" s="4">
        <f>Table2[[#This Row],[MntMeatProducts]]</f>
        <v>27</v>
      </c>
      <c r="D2059" s="4">
        <f>Table2[[#This Row],[MntFishProducts]]</f>
        <v>12</v>
      </c>
      <c r="E2059" s="4">
        <f>Table2[[#This Row],[MntSweetProducts]]</f>
        <v>17</v>
      </c>
      <c r="F2059" s="4">
        <f>Table2[[#This Row],[MntGoldProds]]</f>
        <v>39</v>
      </c>
      <c r="G2059" s="8">
        <f>Table5[[#This Row],[Age]]</f>
        <v>48</v>
      </c>
      <c r="H2059" s="2" t="s">
        <v>35</v>
      </c>
      <c r="I2059" s="16" t="str">
        <f>IF(AND(People!$J2059&gt;=16,People!$J2059&lt;=25),"16-25",IF(AND(People!$J2059&gt;=26,People!$J2059&lt;=35),"26-35",IF(AND(People!$J2059&gt;=36,People!$J2059&lt;=45),"36-45",IF(AND(People!$J2059&gt;=46,People!$J2059&lt;=55),"46-55",IF(AND(People!$J2059&gt;=56,People!$J2059&lt;=65),"56-65",IF(AND(People!$J2059&gt;=66,People!$J2059&lt;=75),"66-75","ALL"))))))</f>
        <v>46-55</v>
      </c>
      <c r="J2059" t="str">
        <f>Table5[[#This Row],[Kid Home]]</f>
        <v>No</v>
      </c>
      <c r="K2059" t="str">
        <f>Table5[[#This Row],[TennHome]]</f>
        <v>No</v>
      </c>
    </row>
    <row r="2060" spans="1:11" ht="16.5" x14ac:dyDescent="0.3">
      <c r="A2060" s="6">
        <f>Table2[[#This Row],[MntWines]]</f>
        <v>958</v>
      </c>
      <c r="B2060" s="6">
        <f>Table2[[#This Row],[MntFruits]]</f>
        <v>159</v>
      </c>
      <c r="C2060" s="6">
        <f>Table2[[#This Row],[MntMeatProducts]]</f>
        <v>447</v>
      </c>
      <c r="D2060" s="6">
        <f>Table2[[#This Row],[MntFishProducts]]</f>
        <v>20</v>
      </c>
      <c r="E2060" s="6">
        <f>Table2[[#This Row],[MntSweetProducts]]</f>
        <v>0</v>
      </c>
      <c r="F2060" s="6">
        <f>Table2[[#This Row],[MntGoldProds]]</f>
        <v>31</v>
      </c>
      <c r="G2060" s="8">
        <f>Table5[[#This Row],[Age]]</f>
        <v>39</v>
      </c>
      <c r="H2060" s="17" t="s">
        <v>33</v>
      </c>
      <c r="I2060" s="16" t="str">
        <f>IF(AND(People!$J2060&gt;=16,People!$J2060&lt;=25),"16-25",IF(AND(People!$J2060&gt;=26,People!$J2060&lt;=35),"26-35",IF(AND(People!$J2060&gt;=36,People!$J2060&lt;=45),"36-45",IF(AND(People!$J2060&gt;=46,People!$J2060&lt;=55),"46-55",IF(AND(People!$J2060&gt;=56,People!$J2060&lt;=65),"56-65",IF(AND(People!$J2060&gt;=66,People!$J2060&lt;=75),"66-75","ALL"))))))</f>
        <v>36-45</v>
      </c>
      <c r="J2060" t="str">
        <f>Table5[[#This Row],[Kid Home]]</f>
        <v>Yes</v>
      </c>
      <c r="K2060" t="str">
        <f>Table5[[#This Row],[TennHome]]</f>
        <v>No</v>
      </c>
    </row>
    <row r="2061" spans="1:11" ht="16.5" x14ac:dyDescent="0.3">
      <c r="A2061" s="4">
        <f>Table2[[#This Row],[MntWines]]</f>
        <v>532</v>
      </c>
      <c r="B2061" s="4">
        <f>Table2[[#This Row],[MntFruits]]</f>
        <v>88</v>
      </c>
      <c r="C2061" s="4">
        <f>Table2[[#This Row],[MntMeatProducts]]</f>
        <v>168</v>
      </c>
      <c r="D2061" s="4">
        <f>Table2[[#This Row],[MntFishProducts]]</f>
        <v>69</v>
      </c>
      <c r="E2061" s="4">
        <f>Table2[[#This Row],[MntSweetProducts]]</f>
        <v>44</v>
      </c>
      <c r="F2061" s="4">
        <f>Table2[[#This Row],[MntGoldProds]]</f>
        <v>133</v>
      </c>
      <c r="G2061" s="8">
        <f>Table5[[#This Row],[Age]]</f>
        <v>37</v>
      </c>
      <c r="H2061" s="2" t="s">
        <v>31</v>
      </c>
      <c r="I2061" s="16" t="str">
        <f>IF(AND(People!$J2061&gt;=16,People!$J2061&lt;=25),"16-25",IF(AND(People!$J2061&gt;=26,People!$J2061&lt;=35),"26-35",IF(AND(People!$J2061&gt;=36,People!$J2061&lt;=45),"36-45",IF(AND(People!$J2061&gt;=46,People!$J2061&lt;=55),"46-55",IF(AND(People!$J2061&gt;=56,People!$J2061&lt;=65),"56-65",IF(AND(People!$J2061&gt;=66,People!$J2061&lt;=75),"66-75","ALL"))))))</f>
        <v>36-45</v>
      </c>
      <c r="J2061" t="str">
        <f>Table5[[#This Row],[Kid Home]]</f>
        <v>No</v>
      </c>
      <c r="K2061" t="str">
        <f>Table5[[#This Row],[TennHome]]</f>
        <v>Yes</v>
      </c>
    </row>
    <row r="2062" spans="1:11" ht="16.5" x14ac:dyDescent="0.3">
      <c r="A2062" s="6">
        <f>Table2[[#This Row],[MntWines]]</f>
        <v>724</v>
      </c>
      <c r="B2062" s="6">
        <f>Table2[[#This Row],[MntFruits]]</f>
        <v>17</v>
      </c>
      <c r="C2062" s="6">
        <f>Table2[[#This Row],[MntMeatProducts]]</f>
        <v>143</v>
      </c>
      <c r="D2062" s="6">
        <f>Table2[[#This Row],[MntFishProducts]]</f>
        <v>0</v>
      </c>
      <c r="E2062" s="6">
        <f>Table2[[#This Row],[MntSweetProducts]]</f>
        <v>8</v>
      </c>
      <c r="F2062" s="6">
        <f>Table2[[#This Row],[MntGoldProds]]</f>
        <v>196</v>
      </c>
      <c r="G2062" s="8">
        <f>Table5[[#This Row],[Age]]</f>
        <v>63</v>
      </c>
      <c r="H2062" s="17" t="s">
        <v>31</v>
      </c>
      <c r="I2062" s="16" t="str">
        <f>IF(AND(People!$J2062&gt;=16,People!$J2062&lt;=25),"16-25",IF(AND(People!$J2062&gt;=26,People!$J2062&lt;=35),"26-35",IF(AND(People!$J2062&gt;=36,People!$J2062&lt;=45),"36-45",IF(AND(People!$J2062&gt;=46,People!$J2062&lt;=55),"46-55",IF(AND(People!$J2062&gt;=56,People!$J2062&lt;=65),"56-65",IF(AND(People!$J2062&gt;=66,People!$J2062&lt;=75),"66-75","ALL"))))))</f>
        <v>56-65</v>
      </c>
      <c r="J2062" t="str">
        <f>Table5[[#This Row],[Kid Home]]</f>
        <v>No</v>
      </c>
      <c r="K2062" t="str">
        <f>Table5[[#This Row],[TennHome]]</f>
        <v>Yes</v>
      </c>
    </row>
    <row r="2063" spans="1:11" ht="16.5" x14ac:dyDescent="0.3">
      <c r="A2063" s="4">
        <f>Table2[[#This Row],[MntWines]]</f>
        <v>375</v>
      </c>
      <c r="B2063" s="4">
        <f>Table2[[#This Row],[MntFruits]]</f>
        <v>42</v>
      </c>
      <c r="C2063" s="4">
        <f>Table2[[#This Row],[MntMeatProducts]]</f>
        <v>48</v>
      </c>
      <c r="D2063" s="4">
        <f>Table2[[#This Row],[MntFishProducts]]</f>
        <v>94</v>
      </c>
      <c r="E2063" s="4">
        <f>Table2[[#This Row],[MntSweetProducts]]</f>
        <v>66</v>
      </c>
      <c r="F2063" s="4">
        <f>Table2[[#This Row],[MntGoldProds]]</f>
        <v>96</v>
      </c>
      <c r="G2063" s="8">
        <f>Table5[[#This Row],[Age]]</f>
        <v>44</v>
      </c>
      <c r="H2063" s="2" t="s">
        <v>30</v>
      </c>
      <c r="I2063" s="16" t="str">
        <f>IF(AND(People!$J2063&gt;=16,People!$J2063&lt;=25),"16-25",IF(AND(People!$J2063&gt;=26,People!$J2063&lt;=35),"26-35",IF(AND(People!$J2063&gt;=36,People!$J2063&lt;=45),"36-45",IF(AND(People!$J2063&gt;=46,People!$J2063&lt;=55),"46-55",IF(AND(People!$J2063&gt;=56,People!$J2063&lt;=65),"56-65",IF(AND(People!$J2063&gt;=66,People!$J2063&lt;=75),"66-75","ALL"))))))</f>
        <v>36-45</v>
      </c>
      <c r="J2063" t="str">
        <f>Table5[[#This Row],[Kid Home]]</f>
        <v>Yes</v>
      </c>
      <c r="K2063" t="str">
        <f>Table5[[#This Row],[TennHome]]</f>
        <v>Yes</v>
      </c>
    </row>
    <row r="2064" spans="1:11" ht="16.5" x14ac:dyDescent="0.3">
      <c r="A2064" s="6">
        <f>Table2[[#This Row],[MntWines]]</f>
        <v>39</v>
      </c>
      <c r="B2064" s="6">
        <f>Table2[[#This Row],[MntFruits]]</f>
        <v>0</v>
      </c>
      <c r="C2064" s="6">
        <f>Table2[[#This Row],[MntMeatProducts]]</f>
        <v>56</v>
      </c>
      <c r="D2064" s="6">
        <f>Table2[[#This Row],[MntFishProducts]]</f>
        <v>20</v>
      </c>
      <c r="E2064" s="6">
        <f>Table2[[#This Row],[MntSweetProducts]]</f>
        <v>8</v>
      </c>
      <c r="F2064" s="6">
        <f>Table2[[#This Row],[MntGoldProds]]</f>
        <v>14</v>
      </c>
      <c r="G2064" s="8">
        <f>Table5[[#This Row],[Age]]</f>
        <v>44</v>
      </c>
      <c r="H2064" s="17" t="s">
        <v>31</v>
      </c>
      <c r="I2064" s="16" t="str">
        <f>IF(AND(People!$J2064&gt;=16,People!$J2064&lt;=25),"16-25",IF(AND(People!$J2064&gt;=26,People!$J2064&lt;=35),"26-35",IF(AND(People!$J2064&gt;=36,People!$J2064&lt;=45),"36-45",IF(AND(People!$J2064&gt;=46,People!$J2064&lt;=55),"46-55",IF(AND(People!$J2064&gt;=56,People!$J2064&lt;=65),"56-65",IF(AND(People!$J2064&gt;=66,People!$J2064&lt;=75),"66-75","ALL"))))))</f>
        <v>36-45</v>
      </c>
      <c r="J2064" t="str">
        <f>Table5[[#This Row],[Kid Home]]</f>
        <v>Yes</v>
      </c>
      <c r="K2064" t="str">
        <f>Table5[[#This Row],[TennHome]]</f>
        <v>No</v>
      </c>
    </row>
    <row r="2065" spans="1:11" ht="16.5" x14ac:dyDescent="0.3">
      <c r="A2065" s="4">
        <f>Table2[[#This Row],[MntWines]]</f>
        <v>23</v>
      </c>
      <c r="B2065" s="4">
        <f>Table2[[#This Row],[MntFruits]]</f>
        <v>0</v>
      </c>
      <c r="C2065" s="4">
        <f>Table2[[#This Row],[MntMeatProducts]]</f>
        <v>15</v>
      </c>
      <c r="D2065" s="4">
        <f>Table2[[#This Row],[MntFishProducts]]</f>
        <v>0</v>
      </c>
      <c r="E2065" s="4">
        <f>Table2[[#This Row],[MntSweetProducts]]</f>
        <v>2</v>
      </c>
      <c r="F2065" s="4">
        <f>Table2[[#This Row],[MntGoldProds]]</f>
        <v>7</v>
      </c>
      <c r="G2065" s="8">
        <f>Table5[[#This Row],[Age]]</f>
        <v>32</v>
      </c>
      <c r="H2065" s="2" t="s">
        <v>31</v>
      </c>
      <c r="I2065" s="16" t="str">
        <f>IF(AND(People!$J2065&gt;=16,People!$J2065&lt;=25),"16-25",IF(AND(People!$J2065&gt;=26,People!$J2065&lt;=35),"26-35",IF(AND(People!$J2065&gt;=36,People!$J2065&lt;=45),"36-45",IF(AND(People!$J2065&gt;=46,People!$J2065&lt;=55),"46-55",IF(AND(People!$J2065&gt;=56,People!$J2065&lt;=65),"56-65",IF(AND(People!$J2065&gt;=66,People!$J2065&lt;=75),"66-75","ALL"))))))</f>
        <v>26-35</v>
      </c>
      <c r="J2065" t="str">
        <f>Table5[[#This Row],[Kid Home]]</f>
        <v>Yes</v>
      </c>
      <c r="K2065" t="str">
        <f>Table5[[#This Row],[TennHome]]</f>
        <v>No</v>
      </c>
    </row>
    <row r="2066" spans="1:11" ht="16.5" x14ac:dyDescent="0.3">
      <c r="A2066" s="6">
        <f>Table2[[#This Row],[MntWines]]</f>
        <v>587</v>
      </c>
      <c r="B2066" s="6">
        <f>Table2[[#This Row],[MntFruits]]</f>
        <v>54</v>
      </c>
      <c r="C2066" s="6">
        <f>Table2[[#This Row],[MntMeatProducts]]</f>
        <v>348</v>
      </c>
      <c r="D2066" s="6">
        <f>Table2[[#This Row],[MntFishProducts]]</f>
        <v>71</v>
      </c>
      <c r="E2066" s="6">
        <f>Table2[[#This Row],[MntSweetProducts]]</f>
        <v>54</v>
      </c>
      <c r="F2066" s="6">
        <f>Table2[[#This Row],[MntGoldProds]]</f>
        <v>130</v>
      </c>
      <c r="G2066" s="8">
        <f>Table5[[#This Row],[Age]]</f>
        <v>31</v>
      </c>
      <c r="H2066" s="17" t="s">
        <v>33</v>
      </c>
      <c r="I2066" s="16" t="str">
        <f>IF(AND(People!$J2066&gt;=16,People!$J2066&lt;=25),"16-25",IF(AND(People!$J2066&gt;=26,People!$J2066&lt;=35),"26-35",IF(AND(People!$J2066&gt;=36,People!$J2066&lt;=45),"36-45",IF(AND(People!$J2066&gt;=46,People!$J2066&lt;=55),"46-55",IF(AND(People!$J2066&gt;=56,People!$J2066&lt;=65),"56-65",IF(AND(People!$J2066&gt;=66,People!$J2066&lt;=75),"66-75","ALL"))))))</f>
        <v>26-35</v>
      </c>
      <c r="J2066" t="str">
        <f>Table5[[#This Row],[Kid Home]]</f>
        <v>No</v>
      </c>
      <c r="K2066" t="str">
        <f>Table5[[#This Row],[TennHome]]</f>
        <v>No</v>
      </c>
    </row>
    <row r="2067" spans="1:11" ht="16.5" x14ac:dyDescent="0.3">
      <c r="A2067" s="4">
        <f>Table2[[#This Row],[MntWines]]</f>
        <v>29</v>
      </c>
      <c r="B2067" s="4">
        <f>Table2[[#This Row],[MntFruits]]</f>
        <v>1</v>
      </c>
      <c r="C2067" s="4">
        <f>Table2[[#This Row],[MntMeatProducts]]</f>
        <v>11</v>
      </c>
      <c r="D2067" s="4">
        <f>Table2[[#This Row],[MntFishProducts]]</f>
        <v>0</v>
      </c>
      <c r="E2067" s="4">
        <f>Table2[[#This Row],[MntSweetProducts]]</f>
        <v>0</v>
      </c>
      <c r="F2067" s="4">
        <f>Table2[[#This Row],[MntGoldProds]]</f>
        <v>0</v>
      </c>
      <c r="G2067" s="8">
        <f>Table5[[#This Row],[Age]]</f>
        <v>35</v>
      </c>
      <c r="H2067" s="2" t="s">
        <v>38</v>
      </c>
      <c r="I2067" s="16" t="str">
        <f>IF(AND(People!$J2067&gt;=16,People!$J2067&lt;=25),"16-25",IF(AND(People!$J2067&gt;=26,People!$J2067&lt;=35),"26-35",IF(AND(People!$J2067&gt;=36,People!$J2067&lt;=45),"36-45",IF(AND(People!$J2067&gt;=46,People!$J2067&lt;=55),"46-55",IF(AND(People!$J2067&gt;=56,People!$J2067&lt;=65),"56-65",IF(AND(People!$J2067&gt;=66,People!$J2067&lt;=75),"66-75","ALL"))))))</f>
        <v>26-35</v>
      </c>
      <c r="J2067" t="str">
        <f>Table5[[#This Row],[Kid Home]]</f>
        <v>Yes</v>
      </c>
      <c r="K2067" t="str">
        <f>Table5[[#This Row],[TennHome]]</f>
        <v>Yes</v>
      </c>
    </row>
    <row r="2068" spans="1:11" ht="16.5" x14ac:dyDescent="0.3">
      <c r="A2068" s="6">
        <f>Table2[[#This Row],[MntWines]]</f>
        <v>757</v>
      </c>
      <c r="B2068" s="6">
        <f>Table2[[#This Row],[MntFruits]]</f>
        <v>80</v>
      </c>
      <c r="C2068" s="6">
        <f>Table2[[#This Row],[MntMeatProducts]]</f>
        <v>217</v>
      </c>
      <c r="D2068" s="6">
        <f>Table2[[#This Row],[MntFishProducts]]</f>
        <v>29</v>
      </c>
      <c r="E2068" s="6">
        <f>Table2[[#This Row],[MntSweetProducts]]</f>
        <v>80</v>
      </c>
      <c r="F2068" s="6">
        <f>Table2[[#This Row],[MntGoldProds]]</f>
        <v>11</v>
      </c>
      <c r="G2068" s="8">
        <f>Table5[[#This Row],[Age]]</f>
        <v>38</v>
      </c>
      <c r="H2068" s="17" t="s">
        <v>33</v>
      </c>
      <c r="I2068" s="16" t="str">
        <f>IF(AND(People!$J2068&gt;=16,People!$J2068&lt;=25),"16-25",IF(AND(People!$J2068&gt;=26,People!$J2068&lt;=35),"26-35",IF(AND(People!$J2068&gt;=36,People!$J2068&lt;=45),"36-45",IF(AND(People!$J2068&gt;=46,People!$J2068&lt;=55),"46-55",IF(AND(People!$J2068&gt;=56,People!$J2068&lt;=65),"56-65",IF(AND(People!$J2068&gt;=66,People!$J2068&lt;=75),"66-75","ALL"))))))</f>
        <v>36-45</v>
      </c>
      <c r="J2068" t="str">
        <f>Table5[[#This Row],[Kid Home]]</f>
        <v>No</v>
      </c>
      <c r="K2068" t="str">
        <f>Table5[[#This Row],[TennHome]]</f>
        <v>Yes</v>
      </c>
    </row>
    <row r="2069" spans="1:11" ht="16.5" x14ac:dyDescent="0.3">
      <c r="A2069" s="4">
        <f>Table2[[#This Row],[MntWines]]</f>
        <v>544</v>
      </c>
      <c r="B2069" s="4">
        <f>Table2[[#This Row],[MntFruits]]</f>
        <v>35</v>
      </c>
      <c r="C2069" s="4">
        <f>Table2[[#This Row],[MntMeatProducts]]</f>
        <v>133</v>
      </c>
      <c r="D2069" s="4">
        <f>Table2[[#This Row],[MntFishProducts]]</f>
        <v>23</v>
      </c>
      <c r="E2069" s="4">
        <f>Table2[[#This Row],[MntSweetProducts]]</f>
        <v>151</v>
      </c>
      <c r="F2069" s="4">
        <f>Table2[[#This Row],[MntGoldProds]]</f>
        <v>107</v>
      </c>
      <c r="G2069" s="8">
        <f>Table5[[#This Row],[Age]]</f>
        <v>62</v>
      </c>
      <c r="H2069" s="2" t="s">
        <v>33</v>
      </c>
      <c r="I2069" s="16" t="str">
        <f>IF(AND(People!$J2069&gt;=16,People!$J2069&lt;=25),"16-25",IF(AND(People!$J2069&gt;=26,People!$J2069&lt;=35),"26-35",IF(AND(People!$J2069&gt;=36,People!$J2069&lt;=45),"36-45",IF(AND(People!$J2069&gt;=46,People!$J2069&lt;=55),"46-55",IF(AND(People!$J2069&gt;=56,People!$J2069&lt;=65),"56-65",IF(AND(People!$J2069&gt;=66,People!$J2069&lt;=75),"66-75","ALL"))))))</f>
        <v>56-65</v>
      </c>
      <c r="J2069" t="str">
        <f>Table5[[#This Row],[Kid Home]]</f>
        <v>No</v>
      </c>
      <c r="K2069" t="str">
        <f>Table5[[#This Row],[TennHome]]</f>
        <v>Yes</v>
      </c>
    </row>
    <row r="2070" spans="1:11" ht="16.5" x14ac:dyDescent="0.3">
      <c r="A2070" s="6">
        <f>Table2[[#This Row],[MntWines]]</f>
        <v>40</v>
      </c>
      <c r="B2070" s="6">
        <f>Table2[[#This Row],[MntFruits]]</f>
        <v>15</v>
      </c>
      <c r="C2070" s="6">
        <f>Table2[[#This Row],[MntMeatProducts]]</f>
        <v>15</v>
      </c>
      <c r="D2070" s="6">
        <f>Table2[[#This Row],[MntFishProducts]]</f>
        <v>17</v>
      </c>
      <c r="E2070" s="6">
        <f>Table2[[#This Row],[MntSweetProducts]]</f>
        <v>6</v>
      </c>
      <c r="F2070" s="6">
        <f>Table2[[#This Row],[MntGoldProds]]</f>
        <v>7</v>
      </c>
      <c r="G2070" s="8">
        <f>Table5[[#This Row],[Age]]</f>
        <v>65</v>
      </c>
      <c r="H2070" s="17" t="s">
        <v>33</v>
      </c>
      <c r="I2070" s="16" t="str">
        <f>IF(AND(People!$J2070&gt;=16,People!$J2070&lt;=25),"16-25",IF(AND(People!$J2070&gt;=26,People!$J2070&lt;=35),"26-35",IF(AND(People!$J2070&gt;=36,People!$J2070&lt;=45),"36-45",IF(AND(People!$J2070&gt;=46,People!$J2070&lt;=55),"46-55",IF(AND(People!$J2070&gt;=56,People!$J2070&lt;=65),"56-65",IF(AND(People!$J2070&gt;=66,People!$J2070&lt;=75),"66-75","ALL"))))))</f>
        <v>56-65</v>
      </c>
      <c r="J2070" t="str">
        <f>Table5[[#This Row],[Kid Home]]</f>
        <v>No</v>
      </c>
      <c r="K2070" t="str">
        <f>Table5[[#This Row],[TennHome]]</f>
        <v>No</v>
      </c>
    </row>
    <row r="2071" spans="1:11" ht="16.5" x14ac:dyDescent="0.3">
      <c r="A2071" s="4">
        <f>Table2[[#This Row],[MntWines]]</f>
        <v>1245</v>
      </c>
      <c r="B2071" s="4">
        <f>Table2[[#This Row],[MntFruits]]</f>
        <v>33</v>
      </c>
      <c r="C2071" s="4">
        <f>Table2[[#This Row],[MntMeatProducts]]</f>
        <v>332</v>
      </c>
      <c r="D2071" s="4">
        <f>Table2[[#This Row],[MntFishProducts]]</f>
        <v>21</v>
      </c>
      <c r="E2071" s="4">
        <f>Table2[[#This Row],[MntSweetProducts]]</f>
        <v>33</v>
      </c>
      <c r="F2071" s="4">
        <f>Table2[[#This Row],[MntGoldProds]]</f>
        <v>16</v>
      </c>
      <c r="G2071" s="8">
        <f>Table5[[#This Row],[Age]]</f>
        <v>60</v>
      </c>
      <c r="H2071" s="2" t="s">
        <v>31</v>
      </c>
      <c r="I2071" s="16" t="str">
        <f>IF(AND(People!$J2071&gt;=16,People!$J2071&lt;=25),"16-25",IF(AND(People!$J2071&gt;=26,People!$J2071&lt;=35),"26-35",IF(AND(People!$J2071&gt;=36,People!$J2071&lt;=45),"36-45",IF(AND(People!$J2071&gt;=46,People!$J2071&lt;=55),"46-55",IF(AND(People!$J2071&gt;=56,People!$J2071&lt;=65),"56-65",IF(AND(People!$J2071&gt;=66,People!$J2071&lt;=75),"66-75","ALL"))))))</f>
        <v>56-65</v>
      </c>
      <c r="J2071" t="str">
        <f>Table5[[#This Row],[Kid Home]]</f>
        <v>No</v>
      </c>
      <c r="K2071" t="str">
        <f>Table5[[#This Row],[TennHome]]</f>
        <v>Yes</v>
      </c>
    </row>
    <row r="2072" spans="1:11" ht="16.5" x14ac:dyDescent="0.3">
      <c r="A2072" s="6">
        <f>Table2[[#This Row],[MntWines]]</f>
        <v>19</v>
      </c>
      <c r="B2072" s="6">
        <f>Table2[[#This Row],[MntFruits]]</f>
        <v>1</v>
      </c>
      <c r="C2072" s="6">
        <f>Table2[[#This Row],[MntMeatProducts]]</f>
        <v>20</v>
      </c>
      <c r="D2072" s="6">
        <f>Table2[[#This Row],[MntFishProducts]]</f>
        <v>16</v>
      </c>
      <c r="E2072" s="6">
        <f>Table2[[#This Row],[MntSweetProducts]]</f>
        <v>14</v>
      </c>
      <c r="F2072" s="6">
        <f>Table2[[#This Row],[MntGoldProds]]</f>
        <v>28</v>
      </c>
      <c r="G2072" s="8">
        <f>Table5[[#This Row],[Age]]</f>
        <v>30</v>
      </c>
      <c r="H2072" s="17" t="s">
        <v>31</v>
      </c>
      <c r="I2072" s="16" t="str">
        <f>IF(AND(People!$J2072&gt;=16,People!$J2072&lt;=25),"16-25",IF(AND(People!$J2072&gt;=26,People!$J2072&lt;=35),"26-35",IF(AND(People!$J2072&gt;=36,People!$J2072&lt;=45),"36-45",IF(AND(People!$J2072&gt;=46,People!$J2072&lt;=55),"46-55",IF(AND(People!$J2072&gt;=56,People!$J2072&lt;=65),"56-65",IF(AND(People!$J2072&gt;=66,People!$J2072&lt;=75),"66-75","ALL"))))))</f>
        <v>26-35</v>
      </c>
      <c r="J2072" t="str">
        <f>Table5[[#This Row],[Kid Home]]</f>
        <v>Yes</v>
      </c>
      <c r="K2072" t="str">
        <f>Table5[[#This Row],[TennHome]]</f>
        <v>No</v>
      </c>
    </row>
    <row r="2073" spans="1:11" ht="16.5" x14ac:dyDescent="0.3">
      <c r="A2073" s="4">
        <f>Table2[[#This Row],[MntWines]]</f>
        <v>16</v>
      </c>
      <c r="B2073" s="4">
        <f>Table2[[#This Row],[MntFruits]]</f>
        <v>3</v>
      </c>
      <c r="C2073" s="4">
        <f>Table2[[#This Row],[MntMeatProducts]]</f>
        <v>15</v>
      </c>
      <c r="D2073" s="4">
        <f>Table2[[#This Row],[MntFishProducts]]</f>
        <v>2</v>
      </c>
      <c r="E2073" s="4">
        <f>Table2[[#This Row],[MntSweetProducts]]</f>
        <v>1</v>
      </c>
      <c r="F2073" s="4">
        <f>Table2[[#This Row],[MntGoldProds]]</f>
        <v>11</v>
      </c>
      <c r="G2073" s="8">
        <f>Table5[[#This Row],[Age]]</f>
        <v>34</v>
      </c>
      <c r="H2073" s="2" t="s">
        <v>33</v>
      </c>
      <c r="I2073" s="16" t="str">
        <f>IF(AND(People!$J2073&gt;=16,People!$J2073&lt;=25),"16-25",IF(AND(People!$J2073&gt;=26,People!$J2073&lt;=35),"26-35",IF(AND(People!$J2073&gt;=36,People!$J2073&lt;=45),"36-45",IF(AND(People!$J2073&gt;=46,People!$J2073&lt;=55),"46-55",IF(AND(People!$J2073&gt;=56,People!$J2073&lt;=65),"56-65",IF(AND(People!$J2073&gt;=66,People!$J2073&lt;=75),"66-75","ALL"))))))</f>
        <v>26-35</v>
      </c>
      <c r="J2073" t="str">
        <f>Table5[[#This Row],[Kid Home]]</f>
        <v>Yes</v>
      </c>
      <c r="K2073" t="str">
        <f>Table5[[#This Row],[TennHome]]</f>
        <v>No</v>
      </c>
    </row>
    <row r="2074" spans="1:11" ht="16.5" x14ac:dyDescent="0.3">
      <c r="A2074" s="6">
        <f>Table2[[#This Row],[MntWines]]</f>
        <v>376</v>
      </c>
      <c r="B2074" s="6">
        <f>Table2[[#This Row],[MntFruits]]</f>
        <v>4</v>
      </c>
      <c r="C2074" s="6">
        <f>Table2[[#This Row],[MntMeatProducts]]</f>
        <v>94</v>
      </c>
      <c r="D2074" s="6">
        <f>Table2[[#This Row],[MntFishProducts]]</f>
        <v>12</v>
      </c>
      <c r="E2074" s="6">
        <f>Table2[[#This Row],[MntSweetProducts]]</f>
        <v>9</v>
      </c>
      <c r="F2074" s="6">
        <f>Table2[[#This Row],[MntGoldProds]]</f>
        <v>24</v>
      </c>
      <c r="G2074" s="8">
        <f>Table5[[#This Row],[Age]]</f>
        <v>64</v>
      </c>
      <c r="H2074" s="17" t="s">
        <v>33</v>
      </c>
      <c r="I2074" s="16" t="str">
        <f>IF(AND(People!$J2074&gt;=16,People!$J2074&lt;=25),"16-25",IF(AND(People!$J2074&gt;=26,People!$J2074&lt;=35),"26-35",IF(AND(People!$J2074&gt;=36,People!$J2074&lt;=45),"36-45",IF(AND(People!$J2074&gt;=46,People!$J2074&lt;=55),"46-55",IF(AND(People!$J2074&gt;=56,People!$J2074&lt;=65),"56-65",IF(AND(People!$J2074&gt;=66,People!$J2074&lt;=75),"66-75","ALL"))))))</f>
        <v>56-65</v>
      </c>
      <c r="J2074" t="str">
        <f>Table5[[#This Row],[Kid Home]]</f>
        <v>No</v>
      </c>
      <c r="K2074" t="str">
        <f>Table5[[#This Row],[TennHome]]</f>
        <v>Yes</v>
      </c>
    </row>
    <row r="2075" spans="1:11" ht="16.5" x14ac:dyDescent="0.3">
      <c r="A2075" s="4">
        <f>Table2[[#This Row],[MntWines]]</f>
        <v>184</v>
      </c>
      <c r="B2075" s="4">
        <f>Table2[[#This Row],[MntFruits]]</f>
        <v>178</v>
      </c>
      <c r="C2075" s="4">
        <f>Table2[[#This Row],[MntMeatProducts]]</f>
        <v>178</v>
      </c>
      <c r="D2075" s="4">
        <f>Table2[[#This Row],[MntFishProducts]]</f>
        <v>103</v>
      </c>
      <c r="E2075" s="4">
        <f>Table2[[#This Row],[MntSweetProducts]]</f>
        <v>39</v>
      </c>
      <c r="F2075" s="4">
        <f>Table2[[#This Row],[MntGoldProds]]</f>
        <v>33</v>
      </c>
      <c r="G2075" s="8">
        <f>Table5[[#This Row],[Age]]</f>
        <v>57</v>
      </c>
      <c r="H2075" s="2" t="s">
        <v>30</v>
      </c>
      <c r="I2075" s="16" t="str">
        <f>IF(AND(People!$J2075&gt;=16,People!$J2075&lt;=25),"16-25",IF(AND(People!$J2075&gt;=26,People!$J2075&lt;=35),"26-35",IF(AND(People!$J2075&gt;=36,People!$J2075&lt;=45),"36-45",IF(AND(People!$J2075&gt;=46,People!$J2075&lt;=55),"46-55",IF(AND(People!$J2075&gt;=56,People!$J2075&lt;=65),"56-65",IF(AND(People!$J2075&gt;=66,People!$J2075&lt;=75),"66-75","ALL"))))))</f>
        <v>56-65</v>
      </c>
      <c r="J2075" t="str">
        <f>Table5[[#This Row],[Kid Home]]</f>
        <v>No</v>
      </c>
      <c r="K2075" t="str">
        <f>Table5[[#This Row],[TennHome]]</f>
        <v>Yes</v>
      </c>
    </row>
    <row r="2076" spans="1:11" ht="16.5" x14ac:dyDescent="0.3">
      <c r="A2076" s="6">
        <f>Table2[[#This Row],[MntWines]]</f>
        <v>15</v>
      </c>
      <c r="B2076" s="6">
        <f>Table2[[#This Row],[MntFruits]]</f>
        <v>0</v>
      </c>
      <c r="C2076" s="6">
        <f>Table2[[#This Row],[MntMeatProducts]]</f>
        <v>11</v>
      </c>
      <c r="D2076" s="6">
        <f>Table2[[#This Row],[MntFishProducts]]</f>
        <v>0</v>
      </c>
      <c r="E2076" s="6">
        <f>Table2[[#This Row],[MntSweetProducts]]</f>
        <v>2</v>
      </c>
      <c r="F2076" s="6">
        <f>Table2[[#This Row],[MntGoldProds]]</f>
        <v>9</v>
      </c>
      <c r="G2076" s="8">
        <f>Table5[[#This Row],[Age]]</f>
        <v>44</v>
      </c>
      <c r="H2076" s="17" t="s">
        <v>33</v>
      </c>
      <c r="I2076" s="16" t="str">
        <f>IF(AND(People!$J2076&gt;=16,People!$J2076&lt;=25),"16-25",IF(AND(People!$J2076&gt;=26,People!$J2076&lt;=35),"26-35",IF(AND(People!$J2076&gt;=36,People!$J2076&lt;=45),"36-45",IF(AND(People!$J2076&gt;=46,People!$J2076&lt;=55),"46-55",IF(AND(People!$J2076&gt;=56,People!$J2076&lt;=65),"56-65",IF(AND(People!$J2076&gt;=66,People!$J2076&lt;=75),"66-75","ALL"))))))</f>
        <v>36-45</v>
      </c>
      <c r="J2076" t="str">
        <f>Table5[[#This Row],[Kid Home]]</f>
        <v>Yes</v>
      </c>
      <c r="K2076" t="str">
        <f>Table5[[#This Row],[TennHome]]</f>
        <v>No</v>
      </c>
    </row>
    <row r="2077" spans="1:11" ht="16.5" x14ac:dyDescent="0.3">
      <c r="A2077" s="4">
        <f>Table2[[#This Row],[MntWines]]</f>
        <v>124</v>
      </c>
      <c r="B2077" s="4">
        <f>Table2[[#This Row],[MntFruits]]</f>
        <v>83</v>
      </c>
      <c r="C2077" s="4">
        <f>Table2[[#This Row],[MntMeatProducts]]</f>
        <v>267</v>
      </c>
      <c r="D2077" s="4">
        <f>Table2[[#This Row],[MntFishProducts]]</f>
        <v>85</v>
      </c>
      <c r="E2077" s="4">
        <f>Table2[[#This Row],[MntSweetProducts]]</f>
        <v>59</v>
      </c>
      <c r="F2077" s="4">
        <f>Table2[[#This Row],[MntGoldProds]]</f>
        <v>35</v>
      </c>
      <c r="G2077" s="8">
        <f>Table5[[#This Row],[Age]]</f>
        <v>26</v>
      </c>
      <c r="H2077" s="2" t="s">
        <v>35</v>
      </c>
      <c r="I2077" s="16" t="str">
        <f>IF(AND(People!$J2077&gt;=16,People!$J2077&lt;=25),"16-25",IF(AND(People!$J2077&gt;=26,People!$J2077&lt;=35),"26-35",IF(AND(People!$J2077&gt;=36,People!$J2077&lt;=45),"36-45",IF(AND(People!$J2077&gt;=46,People!$J2077&lt;=55),"46-55",IF(AND(People!$J2077&gt;=56,People!$J2077&lt;=65),"56-65",IF(AND(People!$J2077&gt;=66,People!$J2077&lt;=75),"66-75","ALL"))))))</f>
        <v>26-35</v>
      </c>
      <c r="J2077" t="str">
        <f>Table5[[#This Row],[Kid Home]]</f>
        <v>No</v>
      </c>
      <c r="K2077" t="str">
        <f>Table5[[#This Row],[TennHome]]</f>
        <v>No</v>
      </c>
    </row>
    <row r="2078" spans="1:11" ht="16.5" x14ac:dyDescent="0.3">
      <c r="A2078" s="6">
        <f>Table2[[#This Row],[MntWines]]</f>
        <v>627</v>
      </c>
      <c r="B2078" s="6">
        <f>Table2[[#This Row],[MntFruits]]</f>
        <v>120</v>
      </c>
      <c r="C2078" s="6">
        <f>Table2[[#This Row],[MntMeatProducts]]</f>
        <v>414</v>
      </c>
      <c r="D2078" s="6">
        <f>Table2[[#This Row],[MntFishProducts]]</f>
        <v>121</v>
      </c>
      <c r="E2078" s="6">
        <f>Table2[[#This Row],[MntSweetProducts]]</f>
        <v>80</v>
      </c>
      <c r="F2078" s="6">
        <f>Table2[[#This Row],[MntGoldProds]]</f>
        <v>93</v>
      </c>
      <c r="G2078" s="8">
        <f>Table5[[#This Row],[Age]]</f>
        <v>30</v>
      </c>
      <c r="H2078" s="17" t="s">
        <v>33</v>
      </c>
      <c r="I2078" s="16" t="str">
        <f>IF(AND(People!$J2078&gt;=16,People!$J2078&lt;=25),"16-25",IF(AND(People!$J2078&gt;=26,People!$J2078&lt;=35),"26-35",IF(AND(People!$J2078&gt;=36,People!$J2078&lt;=45),"36-45",IF(AND(People!$J2078&gt;=46,People!$J2078&lt;=55),"46-55",IF(AND(People!$J2078&gt;=56,People!$J2078&lt;=65),"56-65",IF(AND(People!$J2078&gt;=66,People!$J2078&lt;=75),"66-75","ALL"))))))</f>
        <v>26-35</v>
      </c>
      <c r="J2078" t="str">
        <f>Table5[[#This Row],[Kid Home]]</f>
        <v>No</v>
      </c>
      <c r="K2078" t="str">
        <f>Table5[[#This Row],[TennHome]]</f>
        <v>No</v>
      </c>
    </row>
    <row r="2079" spans="1:11" ht="16.5" x14ac:dyDescent="0.3">
      <c r="A2079" s="4">
        <f>Table2[[#This Row],[MntWines]]</f>
        <v>180</v>
      </c>
      <c r="B2079" s="4">
        <f>Table2[[#This Row],[MntFruits]]</f>
        <v>60</v>
      </c>
      <c r="C2079" s="4">
        <f>Table2[[#This Row],[MntMeatProducts]]</f>
        <v>241</v>
      </c>
      <c r="D2079" s="4">
        <f>Table2[[#This Row],[MntFishProducts]]</f>
        <v>13</v>
      </c>
      <c r="E2079" s="4">
        <f>Table2[[#This Row],[MntSweetProducts]]</f>
        <v>54</v>
      </c>
      <c r="F2079" s="4">
        <f>Table2[[#This Row],[MntGoldProds]]</f>
        <v>54</v>
      </c>
      <c r="G2079" s="8">
        <f>Table5[[#This Row],[Age]]</f>
        <v>44</v>
      </c>
      <c r="H2079" s="2" t="s">
        <v>38</v>
      </c>
      <c r="I2079" s="16" t="str">
        <f>IF(AND(People!$J2079&gt;=16,People!$J2079&lt;=25),"16-25",IF(AND(People!$J2079&gt;=26,People!$J2079&lt;=35),"26-35",IF(AND(People!$J2079&gt;=36,People!$J2079&lt;=45),"36-45",IF(AND(People!$J2079&gt;=46,People!$J2079&lt;=55),"46-55",IF(AND(People!$J2079&gt;=56,People!$J2079&lt;=65),"56-65",IF(AND(People!$J2079&gt;=66,People!$J2079&lt;=75),"66-75","ALL"))))))</f>
        <v>36-45</v>
      </c>
      <c r="J2079" t="str">
        <f>Table5[[#This Row],[Kid Home]]</f>
        <v>Yes</v>
      </c>
      <c r="K2079" t="str">
        <f>Table5[[#This Row],[TennHome]]</f>
        <v>No</v>
      </c>
    </row>
    <row r="2080" spans="1:11" ht="16.5" x14ac:dyDescent="0.3">
      <c r="A2080" s="6">
        <f>Table2[[#This Row],[MntWines]]</f>
        <v>14</v>
      </c>
      <c r="B2080" s="6">
        <f>Table2[[#This Row],[MntFruits]]</f>
        <v>0</v>
      </c>
      <c r="C2080" s="6">
        <f>Table2[[#This Row],[MntMeatProducts]]</f>
        <v>4</v>
      </c>
      <c r="D2080" s="6">
        <f>Table2[[#This Row],[MntFishProducts]]</f>
        <v>0</v>
      </c>
      <c r="E2080" s="6">
        <f>Table2[[#This Row],[MntSweetProducts]]</f>
        <v>0</v>
      </c>
      <c r="F2080" s="6">
        <f>Table2[[#This Row],[MntGoldProds]]</f>
        <v>8</v>
      </c>
      <c r="G2080" s="8">
        <f>Table5[[#This Row],[Age]]</f>
        <v>36</v>
      </c>
      <c r="H2080" s="17" t="s">
        <v>33</v>
      </c>
      <c r="I2080" s="16" t="str">
        <f>IF(AND(People!$J2080&gt;=16,People!$J2080&lt;=25),"16-25",IF(AND(People!$J2080&gt;=26,People!$J2080&lt;=35),"26-35",IF(AND(People!$J2080&gt;=36,People!$J2080&lt;=45),"36-45",IF(AND(People!$J2080&gt;=46,People!$J2080&lt;=55),"46-55",IF(AND(People!$J2080&gt;=56,People!$J2080&lt;=65),"56-65",IF(AND(People!$J2080&gt;=66,People!$J2080&lt;=75),"66-75","ALL"))))))</f>
        <v>36-45</v>
      </c>
      <c r="J2080" t="str">
        <f>Table5[[#This Row],[Kid Home]]</f>
        <v>Yes</v>
      </c>
      <c r="K2080" t="str">
        <f>Table5[[#This Row],[TennHome]]</f>
        <v>No</v>
      </c>
    </row>
    <row r="2081" spans="1:11" ht="16.5" x14ac:dyDescent="0.3">
      <c r="A2081" s="4">
        <f>Table2[[#This Row],[MntWines]]</f>
        <v>3</v>
      </c>
      <c r="B2081" s="4">
        <f>Table2[[#This Row],[MntFruits]]</f>
        <v>3</v>
      </c>
      <c r="C2081" s="4">
        <f>Table2[[#This Row],[MntMeatProducts]]</f>
        <v>24</v>
      </c>
      <c r="D2081" s="4">
        <f>Table2[[#This Row],[MntFishProducts]]</f>
        <v>34</v>
      </c>
      <c r="E2081" s="4">
        <f>Table2[[#This Row],[MntSweetProducts]]</f>
        <v>7</v>
      </c>
      <c r="F2081" s="4">
        <f>Table2[[#This Row],[MntGoldProds]]</f>
        <v>31</v>
      </c>
      <c r="G2081" s="8">
        <f>Table5[[#This Row],[Age]]</f>
        <v>54</v>
      </c>
      <c r="H2081" s="2" t="s">
        <v>31</v>
      </c>
      <c r="I2081" s="16" t="str">
        <f>IF(AND(People!$J2081&gt;=16,People!$J2081&lt;=25),"16-25",IF(AND(People!$J2081&gt;=26,People!$J2081&lt;=35),"26-35",IF(AND(People!$J2081&gt;=36,People!$J2081&lt;=45),"36-45",IF(AND(People!$J2081&gt;=46,People!$J2081&lt;=55),"46-55",IF(AND(People!$J2081&gt;=56,People!$J2081&lt;=65),"56-65",IF(AND(People!$J2081&gt;=66,People!$J2081&lt;=75),"66-75","ALL"))))))</f>
        <v>46-55</v>
      </c>
      <c r="J2081" t="str">
        <f>Table5[[#This Row],[Kid Home]]</f>
        <v>No</v>
      </c>
      <c r="K2081" t="str">
        <f>Table5[[#This Row],[TennHome]]</f>
        <v>No</v>
      </c>
    </row>
    <row r="2082" spans="1:11" ht="16.5" x14ac:dyDescent="0.3">
      <c r="A2082" s="6">
        <f>Table2[[#This Row],[MntWines]]</f>
        <v>71</v>
      </c>
      <c r="B2082" s="6">
        <f>Table2[[#This Row],[MntFruits]]</f>
        <v>1</v>
      </c>
      <c r="C2082" s="6">
        <f>Table2[[#This Row],[MntMeatProducts]]</f>
        <v>16</v>
      </c>
      <c r="D2082" s="6">
        <f>Table2[[#This Row],[MntFishProducts]]</f>
        <v>0</v>
      </c>
      <c r="E2082" s="6">
        <f>Table2[[#This Row],[MntSweetProducts]]</f>
        <v>0</v>
      </c>
      <c r="F2082" s="6">
        <f>Table2[[#This Row],[MntGoldProds]]</f>
        <v>9</v>
      </c>
      <c r="G2082" s="8">
        <f>Table5[[#This Row],[Age]]</f>
        <v>42</v>
      </c>
      <c r="H2082" s="17" t="s">
        <v>33</v>
      </c>
      <c r="I2082" s="16" t="str">
        <f>IF(AND(People!$J2082&gt;=16,People!$J2082&lt;=25),"16-25",IF(AND(People!$J2082&gt;=26,People!$J2082&lt;=35),"26-35",IF(AND(People!$J2082&gt;=36,People!$J2082&lt;=45),"36-45",IF(AND(People!$J2082&gt;=46,People!$J2082&lt;=55),"46-55",IF(AND(People!$J2082&gt;=56,People!$J2082&lt;=65),"56-65",IF(AND(People!$J2082&gt;=66,People!$J2082&lt;=75),"66-75","ALL"))))))</f>
        <v>36-45</v>
      </c>
      <c r="J2082" t="str">
        <f>Table5[[#This Row],[Kid Home]]</f>
        <v>Yes</v>
      </c>
      <c r="K2082" t="str">
        <f>Table5[[#This Row],[TennHome]]</f>
        <v>Yes</v>
      </c>
    </row>
    <row r="2083" spans="1:11" ht="16.5" x14ac:dyDescent="0.3">
      <c r="A2083" s="4">
        <f>Table2[[#This Row],[MntWines]]</f>
        <v>161</v>
      </c>
      <c r="B2083" s="4">
        <f>Table2[[#This Row],[MntFruits]]</f>
        <v>0</v>
      </c>
      <c r="C2083" s="4">
        <f>Table2[[#This Row],[MntMeatProducts]]</f>
        <v>22</v>
      </c>
      <c r="D2083" s="4">
        <f>Table2[[#This Row],[MntFishProducts]]</f>
        <v>0</v>
      </c>
      <c r="E2083" s="4">
        <f>Table2[[#This Row],[MntSweetProducts]]</f>
        <v>0</v>
      </c>
      <c r="F2083" s="4">
        <f>Table2[[#This Row],[MntGoldProds]]</f>
        <v>24</v>
      </c>
      <c r="G2083" s="8">
        <f>Table5[[#This Row],[Age]]</f>
        <v>59</v>
      </c>
      <c r="H2083" s="2" t="s">
        <v>30</v>
      </c>
      <c r="I2083" s="16" t="str">
        <f>IF(AND(People!$J2083&gt;=16,People!$J2083&lt;=25),"16-25",IF(AND(People!$J2083&gt;=26,People!$J2083&lt;=35),"26-35",IF(AND(People!$J2083&gt;=36,People!$J2083&lt;=45),"36-45",IF(AND(People!$J2083&gt;=46,People!$J2083&lt;=55),"46-55",IF(AND(People!$J2083&gt;=56,People!$J2083&lt;=65),"56-65",IF(AND(People!$J2083&gt;=66,People!$J2083&lt;=75),"66-75","ALL"))))))</f>
        <v>56-65</v>
      </c>
      <c r="J2083" t="str">
        <f>Table5[[#This Row],[Kid Home]]</f>
        <v>No</v>
      </c>
      <c r="K2083" t="str">
        <f>Table5[[#This Row],[TennHome]]</f>
        <v>Yes</v>
      </c>
    </row>
    <row r="2084" spans="1:11" ht="16.5" x14ac:dyDescent="0.3">
      <c r="A2084" s="6">
        <f>Table2[[#This Row],[MntWines]]</f>
        <v>8</v>
      </c>
      <c r="B2084" s="6">
        <f>Table2[[#This Row],[MntFruits]]</f>
        <v>26</v>
      </c>
      <c r="C2084" s="6">
        <f>Table2[[#This Row],[MntMeatProducts]]</f>
        <v>46</v>
      </c>
      <c r="D2084" s="6">
        <f>Table2[[#This Row],[MntFishProducts]]</f>
        <v>38</v>
      </c>
      <c r="E2084" s="6">
        <f>Table2[[#This Row],[MntSweetProducts]]</f>
        <v>9</v>
      </c>
      <c r="F2084" s="6">
        <f>Table2[[#This Row],[MntGoldProds]]</f>
        <v>49</v>
      </c>
      <c r="G2084" s="8">
        <f>Table5[[#This Row],[Age]]</f>
        <v>39</v>
      </c>
      <c r="H2084" s="17" t="s">
        <v>33</v>
      </c>
      <c r="I2084" s="16" t="str">
        <f>IF(AND(People!$J2084&gt;=16,People!$J2084&lt;=25),"16-25",IF(AND(People!$J2084&gt;=26,People!$J2084&lt;=35),"26-35",IF(AND(People!$J2084&gt;=36,People!$J2084&lt;=45),"36-45",IF(AND(People!$J2084&gt;=46,People!$J2084&lt;=55),"46-55",IF(AND(People!$J2084&gt;=56,People!$J2084&lt;=65),"56-65",IF(AND(People!$J2084&gt;=66,People!$J2084&lt;=75),"66-75","ALL"))))))</f>
        <v>36-45</v>
      </c>
      <c r="J2084" t="str">
        <f>Table5[[#This Row],[Kid Home]]</f>
        <v>Yes</v>
      </c>
      <c r="K2084" t="str">
        <f>Table5[[#This Row],[TennHome]]</f>
        <v>No</v>
      </c>
    </row>
    <row r="2085" spans="1:11" ht="16.5" x14ac:dyDescent="0.3">
      <c r="A2085" s="4">
        <f>Table2[[#This Row],[MntWines]]</f>
        <v>264</v>
      </c>
      <c r="B2085" s="4">
        <f>Table2[[#This Row],[MntFruits]]</f>
        <v>0</v>
      </c>
      <c r="C2085" s="4">
        <f>Table2[[#This Row],[MntMeatProducts]]</f>
        <v>21</v>
      </c>
      <c r="D2085" s="4">
        <f>Table2[[#This Row],[MntFishProducts]]</f>
        <v>12</v>
      </c>
      <c r="E2085" s="4">
        <f>Table2[[#This Row],[MntSweetProducts]]</f>
        <v>6</v>
      </c>
      <c r="F2085" s="4">
        <f>Table2[[#This Row],[MntGoldProds]]</f>
        <v>147</v>
      </c>
      <c r="G2085" s="8">
        <f>Table5[[#This Row],[Age]]</f>
        <v>58</v>
      </c>
      <c r="H2085" s="2" t="s">
        <v>33</v>
      </c>
      <c r="I2085" s="16" t="str">
        <f>IF(AND(People!$J2085&gt;=16,People!$J2085&lt;=25),"16-25",IF(AND(People!$J2085&gt;=26,People!$J2085&lt;=35),"26-35",IF(AND(People!$J2085&gt;=36,People!$J2085&lt;=45),"36-45",IF(AND(People!$J2085&gt;=46,People!$J2085&lt;=55),"46-55",IF(AND(People!$J2085&gt;=56,People!$J2085&lt;=65),"56-65",IF(AND(People!$J2085&gt;=66,People!$J2085&lt;=75),"66-75","ALL"))))))</f>
        <v>56-65</v>
      </c>
      <c r="J2085" t="str">
        <f>Table5[[#This Row],[Kid Home]]</f>
        <v>No</v>
      </c>
      <c r="K2085" t="str">
        <f>Table5[[#This Row],[TennHome]]</f>
        <v>Yes</v>
      </c>
    </row>
    <row r="2086" spans="1:11" ht="16.5" x14ac:dyDescent="0.3">
      <c r="A2086" s="6">
        <f>Table2[[#This Row],[MntWines]]</f>
        <v>293</v>
      </c>
      <c r="B2086" s="6">
        <f>Table2[[#This Row],[MntFruits]]</f>
        <v>6</v>
      </c>
      <c r="C2086" s="6">
        <f>Table2[[#This Row],[MntMeatProducts]]</f>
        <v>23</v>
      </c>
      <c r="D2086" s="6">
        <f>Table2[[#This Row],[MntFishProducts]]</f>
        <v>13</v>
      </c>
      <c r="E2086" s="6">
        <f>Table2[[#This Row],[MntSweetProducts]]</f>
        <v>6</v>
      </c>
      <c r="F2086" s="6">
        <f>Table2[[#This Row],[MntGoldProds]]</f>
        <v>92</v>
      </c>
      <c r="G2086" s="8">
        <f>Table5[[#This Row],[Age]]</f>
        <v>52</v>
      </c>
      <c r="H2086" s="17" t="s">
        <v>38</v>
      </c>
      <c r="I2086" s="16" t="str">
        <f>IF(AND(People!$J2086&gt;=16,People!$J2086&lt;=25),"16-25",IF(AND(People!$J2086&gt;=26,People!$J2086&lt;=35),"26-35",IF(AND(People!$J2086&gt;=36,People!$J2086&lt;=45),"36-45",IF(AND(People!$J2086&gt;=46,People!$J2086&lt;=55),"46-55",IF(AND(People!$J2086&gt;=56,People!$J2086&lt;=65),"56-65",IF(AND(People!$J2086&gt;=66,People!$J2086&lt;=75),"66-75","ALL"))))))</f>
        <v>46-55</v>
      </c>
      <c r="J2086" t="str">
        <f>Table5[[#This Row],[Kid Home]]</f>
        <v>No</v>
      </c>
      <c r="K2086" t="str">
        <f>Table5[[#This Row],[TennHome]]</f>
        <v>Yes</v>
      </c>
    </row>
    <row r="2087" spans="1:11" ht="16.5" x14ac:dyDescent="0.3">
      <c r="A2087" s="4">
        <f>Table2[[#This Row],[MntWines]]</f>
        <v>758</v>
      </c>
      <c r="B2087" s="4">
        <f>Table2[[#This Row],[MntFruits]]</f>
        <v>12</v>
      </c>
      <c r="C2087" s="4">
        <f>Table2[[#This Row],[MntMeatProducts]]</f>
        <v>385</v>
      </c>
      <c r="D2087" s="4">
        <f>Table2[[#This Row],[MntFishProducts]]</f>
        <v>33</v>
      </c>
      <c r="E2087" s="4">
        <f>Table2[[#This Row],[MntSweetProducts]]</f>
        <v>89</v>
      </c>
      <c r="F2087" s="4">
        <f>Table2[[#This Row],[MntGoldProds]]</f>
        <v>89</v>
      </c>
      <c r="G2087" s="8">
        <f>Table5[[#This Row],[Age]]</f>
        <v>25</v>
      </c>
      <c r="H2087" s="2" t="s">
        <v>33</v>
      </c>
      <c r="I2087" s="16" t="str">
        <f>IF(AND(People!$J2087&gt;=16,People!$J2087&lt;=25),"16-25",IF(AND(People!$J2087&gt;=26,People!$J2087&lt;=35),"26-35",IF(AND(People!$J2087&gt;=36,People!$J2087&lt;=45),"36-45",IF(AND(People!$J2087&gt;=46,People!$J2087&lt;=55),"46-55",IF(AND(People!$J2087&gt;=56,People!$J2087&lt;=65),"56-65",IF(AND(People!$J2087&gt;=66,People!$J2087&lt;=75),"66-75","ALL"))))))</f>
        <v>16-25</v>
      </c>
      <c r="J2087" t="str">
        <f>Table5[[#This Row],[Kid Home]]</f>
        <v>No</v>
      </c>
      <c r="K2087" t="str">
        <f>Table5[[#This Row],[TennHome]]</f>
        <v>No</v>
      </c>
    </row>
    <row r="2088" spans="1:11" ht="16.5" x14ac:dyDescent="0.3">
      <c r="A2088" s="6">
        <f>Table2[[#This Row],[MntWines]]</f>
        <v>532</v>
      </c>
      <c r="B2088" s="6">
        <f>Table2[[#This Row],[MntFruits]]</f>
        <v>126</v>
      </c>
      <c r="C2088" s="6">
        <f>Table2[[#This Row],[MntMeatProducts]]</f>
        <v>490</v>
      </c>
      <c r="D2088" s="6">
        <f>Table2[[#This Row],[MntFishProducts]]</f>
        <v>164</v>
      </c>
      <c r="E2088" s="6">
        <f>Table2[[#This Row],[MntSweetProducts]]</f>
        <v>126</v>
      </c>
      <c r="F2088" s="6">
        <f>Table2[[#This Row],[MntGoldProds]]</f>
        <v>126</v>
      </c>
      <c r="G2088" s="8">
        <f>Table5[[#This Row],[Age]]</f>
        <v>70</v>
      </c>
      <c r="H2088" s="17" t="s">
        <v>33</v>
      </c>
      <c r="I2088" s="16" t="str">
        <f>IF(AND(People!$J2088&gt;=16,People!$J2088&lt;=25),"16-25",IF(AND(People!$J2088&gt;=26,People!$J2088&lt;=35),"26-35",IF(AND(People!$J2088&gt;=36,People!$J2088&lt;=45),"36-45",IF(AND(People!$J2088&gt;=46,People!$J2088&lt;=55),"46-55",IF(AND(People!$J2088&gt;=56,People!$J2088&lt;=65),"56-65",IF(AND(People!$J2088&gt;=66,People!$J2088&lt;=75),"66-75","ALL"))))))</f>
        <v>66-75</v>
      </c>
      <c r="J2088" t="str">
        <f>Table5[[#This Row],[Kid Home]]</f>
        <v>No</v>
      </c>
      <c r="K2088" t="str">
        <f>Table5[[#This Row],[TennHome]]</f>
        <v>No</v>
      </c>
    </row>
    <row r="2089" spans="1:11" ht="16.5" x14ac:dyDescent="0.3">
      <c r="A2089" s="4">
        <f>Table2[[#This Row],[MntWines]]</f>
        <v>656</v>
      </c>
      <c r="B2089" s="4">
        <f>Table2[[#This Row],[MntFruits]]</f>
        <v>38</v>
      </c>
      <c r="C2089" s="4">
        <f>Table2[[#This Row],[MntMeatProducts]]</f>
        <v>161</v>
      </c>
      <c r="D2089" s="4">
        <f>Table2[[#This Row],[MntFishProducts]]</f>
        <v>62</v>
      </c>
      <c r="E2089" s="4">
        <f>Table2[[#This Row],[MntSweetProducts]]</f>
        <v>47</v>
      </c>
      <c r="F2089" s="4">
        <f>Table2[[#This Row],[MntGoldProds]]</f>
        <v>37</v>
      </c>
      <c r="G2089" s="8">
        <f>Table5[[#This Row],[Age]]</f>
        <v>44</v>
      </c>
      <c r="H2089" s="2" t="s">
        <v>33</v>
      </c>
      <c r="I2089" s="16" t="str">
        <f>IF(AND(People!$J2089&gt;=16,People!$J2089&lt;=25),"16-25",IF(AND(People!$J2089&gt;=26,People!$J2089&lt;=35),"26-35",IF(AND(People!$J2089&gt;=36,People!$J2089&lt;=45),"36-45",IF(AND(People!$J2089&gt;=46,People!$J2089&lt;=55),"46-55",IF(AND(People!$J2089&gt;=56,People!$J2089&lt;=65),"56-65",IF(AND(People!$J2089&gt;=66,People!$J2089&lt;=75),"66-75","ALL"))))))</f>
        <v>36-45</v>
      </c>
      <c r="J2089" t="str">
        <f>Table5[[#This Row],[Kid Home]]</f>
        <v>No</v>
      </c>
      <c r="K2089" t="str">
        <f>Table5[[#This Row],[TennHome]]</f>
        <v>Yes</v>
      </c>
    </row>
    <row r="2090" spans="1:11" ht="16.5" x14ac:dyDescent="0.3">
      <c r="A2090" s="6">
        <f>Table2[[#This Row],[MntWines]]</f>
        <v>196</v>
      </c>
      <c r="B2090" s="6">
        <f>Table2[[#This Row],[MntFruits]]</f>
        <v>25</v>
      </c>
      <c r="C2090" s="6">
        <f>Table2[[#This Row],[MntMeatProducts]]</f>
        <v>607</v>
      </c>
      <c r="D2090" s="6">
        <f>Table2[[#This Row],[MntFishProducts]]</f>
        <v>67</v>
      </c>
      <c r="E2090" s="6">
        <f>Table2[[#This Row],[MntSweetProducts]]</f>
        <v>17</v>
      </c>
      <c r="F2090" s="6">
        <f>Table2[[#This Row],[MntGoldProds]]</f>
        <v>49</v>
      </c>
      <c r="G2090" s="8">
        <f>Table5[[#This Row],[Age]]</f>
        <v>20</v>
      </c>
      <c r="H2090" s="17" t="s">
        <v>30</v>
      </c>
      <c r="I2090" s="16" t="str">
        <f>IF(AND(People!$J2090&gt;=16,People!$J2090&lt;=25),"16-25",IF(AND(People!$J2090&gt;=26,People!$J2090&lt;=35),"26-35",IF(AND(People!$J2090&gt;=36,People!$J2090&lt;=45),"36-45",IF(AND(People!$J2090&gt;=46,People!$J2090&lt;=55),"46-55",IF(AND(People!$J2090&gt;=56,People!$J2090&lt;=65),"56-65",IF(AND(People!$J2090&gt;=66,People!$J2090&lt;=75),"66-75","ALL"))))))</f>
        <v>16-25</v>
      </c>
      <c r="J2090" t="str">
        <f>Table5[[#This Row],[Kid Home]]</f>
        <v>No</v>
      </c>
      <c r="K2090" t="str">
        <f>Table5[[#This Row],[TennHome]]</f>
        <v>No</v>
      </c>
    </row>
    <row r="2091" spans="1:11" ht="16.5" x14ac:dyDescent="0.3">
      <c r="A2091" s="4">
        <f>Table2[[#This Row],[MntWines]]</f>
        <v>835</v>
      </c>
      <c r="B2091" s="4">
        <f>Table2[[#This Row],[MntFruits]]</f>
        <v>73</v>
      </c>
      <c r="C2091" s="4">
        <f>Table2[[#This Row],[MntMeatProducts]]</f>
        <v>380</v>
      </c>
      <c r="D2091" s="4">
        <f>Table2[[#This Row],[MntFishProducts]]</f>
        <v>114</v>
      </c>
      <c r="E2091" s="4">
        <f>Table2[[#This Row],[MntSweetProducts]]</f>
        <v>73</v>
      </c>
      <c r="F2091" s="4">
        <f>Table2[[#This Row],[MntGoldProds]]</f>
        <v>43</v>
      </c>
      <c r="G2091" s="8">
        <f>Table5[[#This Row],[Age]]</f>
        <v>55</v>
      </c>
      <c r="H2091" s="2" t="s">
        <v>33</v>
      </c>
      <c r="I2091" s="16" t="str">
        <f>IF(AND(People!$J2091&gt;=16,People!$J2091&lt;=25),"16-25",IF(AND(People!$J2091&gt;=26,People!$J2091&lt;=35),"26-35",IF(AND(People!$J2091&gt;=36,People!$J2091&lt;=45),"36-45",IF(AND(People!$J2091&gt;=46,People!$J2091&lt;=55),"46-55",IF(AND(People!$J2091&gt;=56,People!$J2091&lt;=65),"56-65",IF(AND(People!$J2091&gt;=66,People!$J2091&lt;=75),"66-75","ALL"))))))</f>
        <v>46-55</v>
      </c>
      <c r="J2091" t="str">
        <f>Table5[[#This Row],[Kid Home]]</f>
        <v>No</v>
      </c>
      <c r="K2091" t="str">
        <f>Table5[[#This Row],[TennHome]]</f>
        <v>Yes</v>
      </c>
    </row>
    <row r="2092" spans="1:11" ht="16.5" x14ac:dyDescent="0.3">
      <c r="A2092" s="6">
        <f>Table2[[#This Row],[MntWines]]</f>
        <v>16</v>
      </c>
      <c r="B2092" s="6">
        <f>Table2[[#This Row],[MntFruits]]</f>
        <v>11</v>
      </c>
      <c r="C2092" s="6">
        <f>Table2[[#This Row],[MntMeatProducts]]</f>
        <v>15</v>
      </c>
      <c r="D2092" s="6">
        <f>Table2[[#This Row],[MntFishProducts]]</f>
        <v>2</v>
      </c>
      <c r="E2092" s="6">
        <f>Table2[[#This Row],[MntSweetProducts]]</f>
        <v>0</v>
      </c>
      <c r="F2092" s="6">
        <f>Table2[[#This Row],[MntGoldProds]]</f>
        <v>12</v>
      </c>
      <c r="G2092" s="8">
        <f>Table5[[#This Row],[Age]]</f>
        <v>33</v>
      </c>
      <c r="H2092" s="17" t="s">
        <v>35</v>
      </c>
      <c r="I2092" s="16" t="str">
        <f>IF(AND(People!$J2092&gt;=16,People!$J2092&lt;=25),"16-25",IF(AND(People!$J2092&gt;=26,People!$J2092&lt;=35),"26-35",IF(AND(People!$J2092&gt;=36,People!$J2092&lt;=45),"36-45",IF(AND(People!$J2092&gt;=46,People!$J2092&lt;=55),"46-55",IF(AND(People!$J2092&gt;=56,People!$J2092&lt;=65),"56-65",IF(AND(People!$J2092&gt;=66,People!$J2092&lt;=75),"66-75","ALL"))))))</f>
        <v>26-35</v>
      </c>
      <c r="J2092" t="str">
        <f>Table5[[#This Row],[Kid Home]]</f>
        <v>Yes</v>
      </c>
      <c r="K2092" t="str">
        <f>Table5[[#This Row],[TennHome]]</f>
        <v>No</v>
      </c>
    </row>
    <row r="2093" spans="1:11" ht="16.5" x14ac:dyDescent="0.3">
      <c r="A2093" s="4">
        <f>Table2[[#This Row],[MntWines]]</f>
        <v>9</v>
      </c>
      <c r="B2093" s="4">
        <f>Table2[[#This Row],[MntFruits]]</f>
        <v>1</v>
      </c>
      <c r="C2093" s="4">
        <f>Table2[[#This Row],[MntMeatProducts]]</f>
        <v>5</v>
      </c>
      <c r="D2093" s="4">
        <f>Table2[[#This Row],[MntFishProducts]]</f>
        <v>2</v>
      </c>
      <c r="E2093" s="4">
        <f>Table2[[#This Row],[MntSweetProducts]]</f>
        <v>1</v>
      </c>
      <c r="F2093" s="4">
        <f>Table2[[#This Row],[MntGoldProds]]</f>
        <v>4</v>
      </c>
      <c r="G2093" s="8">
        <f>Table5[[#This Row],[Age]]</f>
        <v>42</v>
      </c>
      <c r="H2093" s="2" t="s">
        <v>31</v>
      </c>
      <c r="I2093" s="16" t="str">
        <f>IF(AND(People!$J2093&gt;=16,People!$J2093&lt;=25),"16-25",IF(AND(People!$J2093&gt;=26,People!$J2093&lt;=35),"26-35",IF(AND(People!$J2093&gt;=36,People!$J2093&lt;=45),"36-45",IF(AND(People!$J2093&gt;=46,People!$J2093&lt;=55),"46-55",IF(AND(People!$J2093&gt;=56,People!$J2093&lt;=65),"56-65",IF(AND(People!$J2093&gt;=66,People!$J2093&lt;=75),"66-75","ALL"))))))</f>
        <v>36-45</v>
      </c>
      <c r="J2093" t="str">
        <f>Table5[[#This Row],[Kid Home]]</f>
        <v>No</v>
      </c>
      <c r="K2093" t="str">
        <f>Table5[[#This Row],[TennHome]]</f>
        <v>Yes</v>
      </c>
    </row>
    <row r="2094" spans="1:11" ht="16.5" x14ac:dyDescent="0.3">
      <c r="A2094" s="6">
        <f>Table2[[#This Row],[MntWines]]</f>
        <v>229</v>
      </c>
      <c r="B2094" s="6">
        <f>Table2[[#This Row],[MntFruits]]</f>
        <v>7</v>
      </c>
      <c r="C2094" s="6">
        <f>Table2[[#This Row],[MntMeatProducts]]</f>
        <v>140</v>
      </c>
      <c r="D2094" s="6">
        <f>Table2[[#This Row],[MntFishProducts]]</f>
        <v>10</v>
      </c>
      <c r="E2094" s="6">
        <f>Table2[[#This Row],[MntSweetProducts]]</f>
        <v>3</v>
      </c>
      <c r="F2094" s="6">
        <f>Table2[[#This Row],[MntGoldProds]]</f>
        <v>11</v>
      </c>
      <c r="G2094" s="8">
        <f>Table5[[#This Row],[Age]]</f>
        <v>39</v>
      </c>
      <c r="H2094" s="17" t="s">
        <v>31</v>
      </c>
      <c r="I2094" s="16" t="str">
        <f>IF(AND(People!$J2094&gt;=16,People!$J2094&lt;=25),"16-25",IF(AND(People!$J2094&gt;=26,People!$J2094&lt;=35),"26-35",IF(AND(People!$J2094&gt;=36,People!$J2094&lt;=45),"36-45",IF(AND(People!$J2094&gt;=46,People!$J2094&lt;=55),"46-55",IF(AND(People!$J2094&gt;=56,People!$J2094&lt;=65),"56-65",IF(AND(People!$J2094&gt;=66,People!$J2094&lt;=75),"66-75","ALL"))))))</f>
        <v>36-45</v>
      </c>
      <c r="J2094" t="str">
        <f>Table5[[#This Row],[Kid Home]]</f>
        <v>Yes</v>
      </c>
      <c r="K2094" t="str">
        <f>Table5[[#This Row],[TennHome]]</f>
        <v>Yes</v>
      </c>
    </row>
    <row r="2095" spans="1:11" ht="16.5" x14ac:dyDescent="0.3">
      <c r="A2095" s="4">
        <f>Table2[[#This Row],[MntWines]]</f>
        <v>0</v>
      </c>
      <c r="B2095" s="4">
        <f>Table2[[#This Row],[MntFruits]]</f>
        <v>1</v>
      </c>
      <c r="C2095" s="4">
        <f>Table2[[#This Row],[MntMeatProducts]]</f>
        <v>4</v>
      </c>
      <c r="D2095" s="4">
        <f>Table2[[#This Row],[MntFishProducts]]</f>
        <v>15</v>
      </c>
      <c r="E2095" s="4">
        <f>Table2[[#This Row],[MntSweetProducts]]</f>
        <v>1</v>
      </c>
      <c r="F2095" s="4">
        <f>Table2[[#This Row],[MntGoldProds]]</f>
        <v>5</v>
      </c>
      <c r="G2095" s="8">
        <f>Table5[[#This Row],[Age]]</f>
        <v>44</v>
      </c>
      <c r="H2095" s="2" t="s">
        <v>40</v>
      </c>
      <c r="I2095" s="16" t="str">
        <f>IF(AND(People!$J2095&gt;=16,People!$J2095&lt;=25),"16-25",IF(AND(People!$J2095&gt;=26,People!$J2095&lt;=35),"26-35",IF(AND(People!$J2095&gt;=36,People!$J2095&lt;=45),"36-45",IF(AND(People!$J2095&gt;=46,People!$J2095&lt;=55),"46-55",IF(AND(People!$J2095&gt;=56,People!$J2095&lt;=65),"56-65",IF(AND(People!$J2095&gt;=66,People!$J2095&lt;=75),"66-75","ALL"))))))</f>
        <v>36-45</v>
      </c>
      <c r="J2095" t="str">
        <f>Table5[[#This Row],[Kid Home]]</f>
        <v>No</v>
      </c>
      <c r="K2095" t="str">
        <f>Table5[[#This Row],[TennHome]]</f>
        <v>No</v>
      </c>
    </row>
    <row r="2096" spans="1:11" ht="16.5" x14ac:dyDescent="0.3">
      <c r="A2096" s="6">
        <f>Table2[[#This Row],[MntWines]]</f>
        <v>121</v>
      </c>
      <c r="B2096" s="6">
        <f>Table2[[#This Row],[MntFruits]]</f>
        <v>24</v>
      </c>
      <c r="C2096" s="6">
        <f>Table2[[#This Row],[MntMeatProducts]]</f>
        <v>124</v>
      </c>
      <c r="D2096" s="6">
        <f>Table2[[#This Row],[MntFishProducts]]</f>
        <v>24</v>
      </c>
      <c r="E2096" s="6">
        <f>Table2[[#This Row],[MntSweetProducts]]</f>
        <v>15</v>
      </c>
      <c r="F2096" s="6">
        <f>Table2[[#This Row],[MntGoldProds]]</f>
        <v>42</v>
      </c>
      <c r="G2096" s="8">
        <f>Table5[[#This Row],[Age]]</f>
        <v>38</v>
      </c>
      <c r="H2096" s="17" t="s">
        <v>31</v>
      </c>
      <c r="I2096" s="16" t="str">
        <f>IF(AND(People!$J2096&gt;=16,People!$J2096&lt;=25),"16-25",IF(AND(People!$J2096&gt;=26,People!$J2096&lt;=35),"26-35",IF(AND(People!$J2096&gt;=36,People!$J2096&lt;=45),"36-45",IF(AND(People!$J2096&gt;=46,People!$J2096&lt;=55),"46-55",IF(AND(People!$J2096&gt;=56,People!$J2096&lt;=65),"56-65",IF(AND(People!$J2096&gt;=66,People!$J2096&lt;=75),"66-75","ALL"))))))</f>
        <v>36-45</v>
      </c>
      <c r="J2096" t="str">
        <f>Table5[[#This Row],[Kid Home]]</f>
        <v>No</v>
      </c>
      <c r="K2096" t="str">
        <f>Table5[[#This Row],[TennHome]]</f>
        <v>Yes</v>
      </c>
    </row>
    <row r="2097" spans="1:11" ht="16.5" x14ac:dyDescent="0.3">
      <c r="A2097" s="4">
        <f>Table2[[#This Row],[MntWines]]</f>
        <v>471</v>
      </c>
      <c r="B2097" s="4">
        <f>Table2[[#This Row],[MntFruits]]</f>
        <v>102</v>
      </c>
      <c r="C2097" s="4">
        <f>Table2[[#This Row],[MntMeatProducts]]</f>
        <v>125</v>
      </c>
      <c r="D2097" s="4">
        <f>Table2[[#This Row],[MntFishProducts]]</f>
        <v>212</v>
      </c>
      <c r="E2097" s="4">
        <f>Table2[[#This Row],[MntSweetProducts]]</f>
        <v>61</v>
      </c>
      <c r="F2097" s="4">
        <f>Table2[[#This Row],[MntGoldProds]]</f>
        <v>245</v>
      </c>
      <c r="G2097" s="8">
        <f>Table5[[#This Row],[Age]]</f>
        <v>19</v>
      </c>
      <c r="H2097" s="2" t="s">
        <v>33</v>
      </c>
      <c r="I2097" s="16" t="str">
        <f>IF(AND(People!$J2097&gt;=16,People!$J2097&lt;=25),"16-25",IF(AND(People!$J2097&gt;=26,People!$J2097&lt;=35),"26-35",IF(AND(People!$J2097&gt;=36,People!$J2097&lt;=45),"36-45",IF(AND(People!$J2097&gt;=46,People!$J2097&lt;=55),"46-55",IF(AND(People!$J2097&gt;=56,People!$J2097&lt;=65),"56-65",IF(AND(People!$J2097&gt;=66,People!$J2097&lt;=75),"66-75","ALL"))))))</f>
        <v>16-25</v>
      </c>
      <c r="J2097" t="str">
        <f>Table5[[#This Row],[Kid Home]]</f>
        <v>No</v>
      </c>
      <c r="K2097" t="str">
        <f>Table5[[#This Row],[TennHome]]</f>
        <v>No</v>
      </c>
    </row>
    <row r="2098" spans="1:11" ht="16.5" x14ac:dyDescent="0.3">
      <c r="A2098" s="6">
        <f>Table2[[#This Row],[MntWines]]</f>
        <v>520</v>
      </c>
      <c r="B2098" s="6">
        <f>Table2[[#This Row],[MntFruits]]</f>
        <v>8</v>
      </c>
      <c r="C2098" s="6">
        <f>Table2[[#This Row],[MntMeatProducts]]</f>
        <v>223</v>
      </c>
      <c r="D2098" s="6">
        <f>Table2[[#This Row],[MntFishProducts]]</f>
        <v>32</v>
      </c>
      <c r="E2098" s="6">
        <f>Table2[[#This Row],[MntSweetProducts]]</f>
        <v>49</v>
      </c>
      <c r="F2098" s="6">
        <f>Table2[[#This Row],[MntGoldProds]]</f>
        <v>42</v>
      </c>
      <c r="G2098" s="8">
        <f>Table5[[#This Row],[Age]]</f>
        <v>63</v>
      </c>
      <c r="H2098" s="17" t="s">
        <v>31</v>
      </c>
      <c r="I2098" s="16" t="str">
        <f>IF(AND(People!$J2098&gt;=16,People!$J2098&lt;=25),"16-25",IF(AND(People!$J2098&gt;=26,People!$J2098&lt;=35),"26-35",IF(AND(People!$J2098&gt;=36,People!$J2098&lt;=45),"36-45",IF(AND(People!$J2098&gt;=46,People!$J2098&lt;=55),"46-55",IF(AND(People!$J2098&gt;=56,People!$J2098&lt;=65),"56-65",IF(AND(People!$J2098&gt;=66,People!$J2098&lt;=75),"66-75","ALL"))))))</f>
        <v>56-65</v>
      </c>
      <c r="J2098" t="str">
        <f>Table5[[#This Row],[Kid Home]]</f>
        <v>No</v>
      </c>
      <c r="K2098" t="str">
        <f>Table5[[#This Row],[TennHome]]</f>
        <v>Yes</v>
      </c>
    </row>
    <row r="2099" spans="1:11" ht="16.5" x14ac:dyDescent="0.3">
      <c r="A2099" s="4">
        <f>Table2[[#This Row],[MntWines]]</f>
        <v>26</v>
      </c>
      <c r="B2099" s="4">
        <f>Table2[[#This Row],[MntFruits]]</f>
        <v>1</v>
      </c>
      <c r="C2099" s="4">
        <f>Table2[[#This Row],[MntMeatProducts]]</f>
        <v>10</v>
      </c>
      <c r="D2099" s="4">
        <f>Table2[[#This Row],[MntFishProducts]]</f>
        <v>2</v>
      </c>
      <c r="E2099" s="4">
        <f>Table2[[#This Row],[MntSweetProducts]]</f>
        <v>0</v>
      </c>
      <c r="F2099" s="4">
        <f>Table2[[#This Row],[MntGoldProds]]</f>
        <v>1</v>
      </c>
      <c r="G2099" s="8">
        <f>Table5[[#This Row],[Age]]</f>
        <v>63</v>
      </c>
      <c r="H2099" s="2" t="s">
        <v>30</v>
      </c>
      <c r="I2099" s="16" t="str">
        <f>IF(AND(People!$J2099&gt;=16,People!$J2099&lt;=25),"16-25",IF(AND(People!$J2099&gt;=26,People!$J2099&lt;=35),"26-35",IF(AND(People!$J2099&gt;=36,People!$J2099&lt;=45),"36-45",IF(AND(People!$J2099&gt;=46,People!$J2099&lt;=55),"46-55",IF(AND(People!$J2099&gt;=56,People!$J2099&lt;=65),"56-65",IF(AND(People!$J2099&gt;=66,People!$J2099&lt;=75),"66-75","ALL"))))))</f>
        <v>56-65</v>
      </c>
      <c r="J2099" t="str">
        <f>Table5[[#This Row],[Kid Home]]</f>
        <v>Yes</v>
      </c>
      <c r="K2099" t="str">
        <f>Table5[[#This Row],[TennHome]]</f>
        <v>Yes</v>
      </c>
    </row>
    <row r="2100" spans="1:11" ht="16.5" x14ac:dyDescent="0.3">
      <c r="A2100" s="6">
        <f>Table2[[#This Row],[MntWines]]</f>
        <v>240</v>
      </c>
      <c r="B2100" s="6">
        <f>Table2[[#This Row],[MntFruits]]</f>
        <v>132</v>
      </c>
      <c r="C2100" s="6">
        <f>Table2[[#This Row],[MntMeatProducts]]</f>
        <v>445</v>
      </c>
      <c r="D2100" s="6">
        <f>Table2[[#This Row],[MntFishProducts]]</f>
        <v>250</v>
      </c>
      <c r="E2100" s="6">
        <f>Table2[[#This Row],[MntSweetProducts]]</f>
        <v>192</v>
      </c>
      <c r="F2100" s="6">
        <f>Table2[[#This Row],[MntGoldProds]]</f>
        <v>108</v>
      </c>
      <c r="G2100" s="8">
        <f>Table5[[#This Row],[Age]]</f>
        <v>38</v>
      </c>
      <c r="H2100" s="17" t="s">
        <v>33</v>
      </c>
      <c r="I2100" s="16" t="str">
        <f>IF(AND(People!$J2100&gt;=16,People!$J2100&lt;=25),"16-25",IF(AND(People!$J2100&gt;=26,People!$J2100&lt;=35),"26-35",IF(AND(People!$J2100&gt;=36,People!$J2100&lt;=45),"36-45",IF(AND(People!$J2100&gt;=46,People!$J2100&lt;=55),"46-55",IF(AND(People!$J2100&gt;=56,People!$J2100&lt;=65),"56-65",IF(AND(People!$J2100&gt;=66,People!$J2100&lt;=75),"66-75","ALL"))))))</f>
        <v>36-45</v>
      </c>
      <c r="J2100" t="str">
        <f>Table5[[#This Row],[Kid Home]]</f>
        <v>No</v>
      </c>
      <c r="K2100" t="str">
        <f>Table5[[#This Row],[TennHome]]</f>
        <v>No</v>
      </c>
    </row>
    <row r="2101" spans="1:11" ht="16.5" x14ac:dyDescent="0.3">
      <c r="A2101" s="4">
        <f>Table2[[#This Row],[MntWines]]</f>
        <v>178</v>
      </c>
      <c r="B2101" s="4">
        <f>Table2[[#This Row],[MntFruits]]</f>
        <v>4</v>
      </c>
      <c r="C2101" s="4">
        <f>Table2[[#This Row],[MntMeatProducts]]</f>
        <v>26</v>
      </c>
      <c r="D2101" s="4">
        <f>Table2[[#This Row],[MntFishProducts]]</f>
        <v>8</v>
      </c>
      <c r="E2101" s="4">
        <f>Table2[[#This Row],[MntSweetProducts]]</f>
        <v>4</v>
      </c>
      <c r="F2101" s="4">
        <f>Table2[[#This Row],[MntGoldProds]]</f>
        <v>44</v>
      </c>
      <c r="G2101" s="8">
        <f>Table5[[#This Row],[Age]]</f>
        <v>57</v>
      </c>
      <c r="H2101" s="2" t="s">
        <v>33</v>
      </c>
      <c r="I2101" s="16" t="str">
        <f>IF(AND(People!$J2101&gt;=16,People!$J2101&lt;=25),"16-25",IF(AND(People!$J2101&gt;=26,People!$J2101&lt;=35),"26-35",IF(AND(People!$J2101&gt;=36,People!$J2101&lt;=45),"36-45",IF(AND(People!$J2101&gt;=46,People!$J2101&lt;=55),"46-55",IF(AND(People!$J2101&gt;=56,People!$J2101&lt;=65),"56-65",IF(AND(People!$J2101&gt;=66,People!$J2101&lt;=75),"66-75","ALL"))))))</f>
        <v>56-65</v>
      </c>
      <c r="J2101" t="str">
        <f>Table5[[#This Row],[Kid Home]]</f>
        <v>Yes</v>
      </c>
      <c r="K2101" t="str">
        <f>Table5[[#This Row],[TennHome]]</f>
        <v>Yes</v>
      </c>
    </row>
    <row r="2102" spans="1:11" ht="16.5" x14ac:dyDescent="0.3">
      <c r="A2102" s="6">
        <f>Table2[[#This Row],[MntWines]]</f>
        <v>1486</v>
      </c>
      <c r="B2102" s="6">
        <f>Table2[[#This Row],[MntFruits]]</f>
        <v>55</v>
      </c>
      <c r="C2102" s="6">
        <f>Table2[[#This Row],[MntMeatProducts]]</f>
        <v>278</v>
      </c>
      <c r="D2102" s="6">
        <f>Table2[[#This Row],[MntFishProducts]]</f>
        <v>49</v>
      </c>
      <c r="E2102" s="6">
        <f>Table2[[#This Row],[MntSweetProducts]]</f>
        <v>0</v>
      </c>
      <c r="F2102" s="6">
        <f>Table2[[#This Row],[MntGoldProds]]</f>
        <v>185</v>
      </c>
      <c r="G2102" s="8">
        <f>Table5[[#This Row],[Age]]</f>
        <v>36</v>
      </c>
      <c r="H2102" s="17" t="s">
        <v>33</v>
      </c>
      <c r="I2102" s="16" t="str">
        <f>IF(AND(People!$J2102&gt;=16,People!$J2102&lt;=25),"16-25",IF(AND(People!$J2102&gt;=26,People!$J2102&lt;=35),"26-35",IF(AND(People!$J2102&gt;=36,People!$J2102&lt;=45),"36-45",IF(AND(People!$J2102&gt;=46,People!$J2102&lt;=55),"46-55",IF(AND(People!$J2102&gt;=56,People!$J2102&lt;=65),"56-65",IF(AND(People!$J2102&gt;=66,People!$J2102&lt;=75),"66-75","ALL"))))))</f>
        <v>36-45</v>
      </c>
      <c r="J2102" t="str">
        <f>Table5[[#This Row],[Kid Home]]</f>
        <v>Yes</v>
      </c>
      <c r="K2102" t="str">
        <f>Table5[[#This Row],[TennHome]]</f>
        <v>No</v>
      </c>
    </row>
    <row r="2103" spans="1:11" ht="16.5" x14ac:dyDescent="0.3">
      <c r="A2103" s="4">
        <f>Table2[[#This Row],[MntWines]]</f>
        <v>1115</v>
      </c>
      <c r="B2103" s="4">
        <f>Table2[[#This Row],[MntFruits]]</f>
        <v>12</v>
      </c>
      <c r="C2103" s="4">
        <f>Table2[[#This Row],[MntMeatProducts]]</f>
        <v>128</v>
      </c>
      <c r="D2103" s="4">
        <f>Table2[[#This Row],[MntFishProducts]]</f>
        <v>33</v>
      </c>
      <c r="E2103" s="4">
        <f>Table2[[#This Row],[MntSweetProducts]]</f>
        <v>12</v>
      </c>
      <c r="F2103" s="4">
        <f>Table2[[#This Row],[MntGoldProds]]</f>
        <v>76</v>
      </c>
      <c r="G2103" s="8">
        <f>Table5[[#This Row],[Age]]</f>
        <v>37</v>
      </c>
      <c r="H2103" s="2" t="s">
        <v>31</v>
      </c>
      <c r="I2103" s="16" t="str">
        <f>IF(AND(People!$J2103&gt;=16,People!$J2103&lt;=25),"16-25",IF(AND(People!$J2103&gt;=26,People!$J2103&lt;=35),"26-35",IF(AND(People!$J2103&gt;=36,People!$J2103&lt;=45),"36-45",IF(AND(People!$J2103&gt;=46,People!$J2103&lt;=55),"46-55",IF(AND(People!$J2103&gt;=56,People!$J2103&lt;=65),"56-65",IF(AND(People!$J2103&gt;=66,People!$J2103&lt;=75),"66-75","ALL"))))))</f>
        <v>36-45</v>
      </c>
      <c r="J2103" t="str">
        <f>Table5[[#This Row],[Kid Home]]</f>
        <v>No</v>
      </c>
      <c r="K2103" t="str">
        <f>Table5[[#This Row],[TennHome]]</f>
        <v>Yes</v>
      </c>
    </row>
    <row r="2104" spans="1:11" ht="16.5" x14ac:dyDescent="0.3">
      <c r="A2104" s="6">
        <f>Table2[[#This Row],[MntWines]]</f>
        <v>29</v>
      </c>
      <c r="B2104" s="6">
        <f>Table2[[#This Row],[MntFruits]]</f>
        <v>0</v>
      </c>
      <c r="C2104" s="6">
        <f>Table2[[#This Row],[MntMeatProducts]]</f>
        <v>8</v>
      </c>
      <c r="D2104" s="6">
        <f>Table2[[#This Row],[MntFishProducts]]</f>
        <v>2</v>
      </c>
      <c r="E2104" s="6">
        <f>Table2[[#This Row],[MntSweetProducts]]</f>
        <v>0</v>
      </c>
      <c r="F2104" s="6">
        <f>Table2[[#This Row],[MntGoldProds]]</f>
        <v>6</v>
      </c>
      <c r="G2104" s="8">
        <f>Table5[[#This Row],[Age]]</f>
        <v>38</v>
      </c>
      <c r="H2104" s="17" t="s">
        <v>33</v>
      </c>
      <c r="I2104" s="16" t="str">
        <f>IF(AND(People!$J2104&gt;=16,People!$J2104&lt;=25),"16-25",IF(AND(People!$J2104&gt;=26,People!$J2104&lt;=35),"26-35",IF(AND(People!$J2104&gt;=36,People!$J2104&lt;=45),"36-45",IF(AND(People!$J2104&gt;=46,People!$J2104&lt;=55),"46-55",IF(AND(People!$J2104&gt;=56,People!$J2104&lt;=65),"56-65",IF(AND(People!$J2104&gt;=66,People!$J2104&lt;=75),"66-75","ALL"))))))</f>
        <v>36-45</v>
      </c>
      <c r="J2104" t="str">
        <f>Table5[[#This Row],[Kid Home]]</f>
        <v>Yes</v>
      </c>
      <c r="K2104" t="str">
        <f>Table5[[#This Row],[TennHome]]</f>
        <v>Yes</v>
      </c>
    </row>
    <row r="2105" spans="1:11" ht="16.5" x14ac:dyDescent="0.3">
      <c r="A2105" s="4">
        <f>Table2[[#This Row],[MntWines]]</f>
        <v>529</v>
      </c>
      <c r="B2105" s="4">
        <f>Table2[[#This Row],[MntFruits]]</f>
        <v>0</v>
      </c>
      <c r="C2105" s="4">
        <f>Table2[[#This Row],[MntMeatProducts]]</f>
        <v>356</v>
      </c>
      <c r="D2105" s="4">
        <f>Table2[[#This Row],[MntFishProducts]]</f>
        <v>63</v>
      </c>
      <c r="E2105" s="4">
        <f>Table2[[#This Row],[MntSweetProducts]]</f>
        <v>28</v>
      </c>
      <c r="F2105" s="4">
        <f>Table2[[#This Row],[MntGoldProds]]</f>
        <v>0</v>
      </c>
      <c r="G2105" s="8">
        <f>Table5[[#This Row],[Age]]</f>
        <v>65</v>
      </c>
      <c r="H2105" s="2" t="s">
        <v>33</v>
      </c>
      <c r="I2105" s="16" t="str">
        <f>IF(AND(People!$J2105&gt;=16,People!$J2105&lt;=25),"16-25",IF(AND(People!$J2105&gt;=26,People!$J2105&lt;=35),"26-35",IF(AND(People!$J2105&gt;=36,People!$J2105&lt;=45),"36-45",IF(AND(People!$J2105&gt;=46,People!$J2105&lt;=55),"46-55",IF(AND(People!$J2105&gt;=56,People!$J2105&lt;=65),"56-65",IF(AND(People!$J2105&gt;=66,People!$J2105&lt;=75),"66-75","ALL"))))))</f>
        <v>56-65</v>
      </c>
      <c r="J2105" t="str">
        <f>Table5[[#This Row],[Kid Home]]</f>
        <v>No</v>
      </c>
      <c r="K2105" t="str">
        <f>Table5[[#This Row],[TennHome]]</f>
        <v>Yes</v>
      </c>
    </row>
    <row r="2106" spans="1:11" ht="16.5" x14ac:dyDescent="0.3">
      <c r="A2106" s="6">
        <f>Table2[[#This Row],[MntWines]]</f>
        <v>13</v>
      </c>
      <c r="B2106" s="6">
        <f>Table2[[#This Row],[MntFruits]]</f>
        <v>3</v>
      </c>
      <c r="C2106" s="6">
        <f>Table2[[#This Row],[MntMeatProducts]]</f>
        <v>8</v>
      </c>
      <c r="D2106" s="6">
        <f>Table2[[#This Row],[MntFishProducts]]</f>
        <v>7</v>
      </c>
      <c r="E2106" s="6">
        <f>Table2[[#This Row],[MntSweetProducts]]</f>
        <v>4</v>
      </c>
      <c r="F2106" s="6">
        <f>Table2[[#This Row],[MntGoldProds]]</f>
        <v>16</v>
      </c>
      <c r="G2106" s="8">
        <f>Table5[[#This Row],[Age]]</f>
        <v>28</v>
      </c>
      <c r="H2106" s="17" t="s">
        <v>33</v>
      </c>
      <c r="I2106" s="16" t="str">
        <f>IF(AND(People!$J2106&gt;=16,People!$J2106&lt;=25),"16-25",IF(AND(People!$J2106&gt;=26,People!$J2106&lt;=35),"26-35",IF(AND(People!$J2106&gt;=36,People!$J2106&lt;=45),"36-45",IF(AND(People!$J2106&gt;=46,People!$J2106&lt;=55),"46-55",IF(AND(People!$J2106&gt;=56,People!$J2106&lt;=65),"56-65",IF(AND(People!$J2106&gt;=66,People!$J2106&lt;=75),"66-75","ALL"))))))</f>
        <v>26-35</v>
      </c>
      <c r="J2106" t="str">
        <f>Table5[[#This Row],[Kid Home]]</f>
        <v>Yes</v>
      </c>
      <c r="K2106" t="str">
        <f>Table5[[#This Row],[TennHome]]</f>
        <v>No</v>
      </c>
    </row>
    <row r="2107" spans="1:11" ht="16.5" x14ac:dyDescent="0.3">
      <c r="A2107" s="4">
        <f>Table2[[#This Row],[MntWines]]</f>
        <v>934</v>
      </c>
      <c r="B2107" s="4">
        <f>Table2[[#This Row],[MntFruits]]</f>
        <v>24</v>
      </c>
      <c r="C2107" s="4">
        <f>Table2[[#This Row],[MntMeatProducts]]</f>
        <v>230</v>
      </c>
      <c r="D2107" s="4">
        <f>Table2[[#This Row],[MntFishProducts]]</f>
        <v>16</v>
      </c>
      <c r="E2107" s="4">
        <f>Table2[[#This Row],[MntSweetProducts]]</f>
        <v>24</v>
      </c>
      <c r="F2107" s="4">
        <f>Table2[[#This Row],[MntGoldProds]]</f>
        <v>36</v>
      </c>
      <c r="G2107" s="8">
        <f>Table5[[#This Row],[Age]]</f>
        <v>40</v>
      </c>
      <c r="H2107" s="2" t="s">
        <v>33</v>
      </c>
      <c r="I2107" s="16" t="str">
        <f>IF(AND(People!$J2107&gt;=16,People!$J2107&lt;=25),"16-25",IF(AND(People!$J2107&gt;=26,People!$J2107&lt;=35),"26-35",IF(AND(People!$J2107&gt;=36,People!$J2107&lt;=45),"36-45",IF(AND(People!$J2107&gt;=46,People!$J2107&lt;=55),"46-55",IF(AND(People!$J2107&gt;=56,People!$J2107&lt;=65),"56-65",IF(AND(People!$J2107&gt;=66,People!$J2107&lt;=75),"66-75","ALL"))))))</f>
        <v>36-45</v>
      </c>
      <c r="J2107" t="str">
        <f>Table5[[#This Row],[Kid Home]]</f>
        <v>No</v>
      </c>
      <c r="K2107" t="str">
        <f>Table5[[#This Row],[TennHome]]</f>
        <v>Yes</v>
      </c>
    </row>
    <row r="2108" spans="1:11" ht="16.5" x14ac:dyDescent="0.3">
      <c r="A2108" s="6">
        <f>Table2[[#This Row],[MntWines]]</f>
        <v>2</v>
      </c>
      <c r="B2108" s="6">
        <f>Table2[[#This Row],[MntFruits]]</f>
        <v>7</v>
      </c>
      <c r="C2108" s="6">
        <f>Table2[[#This Row],[MntMeatProducts]]</f>
        <v>11</v>
      </c>
      <c r="D2108" s="6">
        <f>Table2[[#This Row],[MntFishProducts]]</f>
        <v>16</v>
      </c>
      <c r="E2108" s="6">
        <f>Table2[[#This Row],[MntSweetProducts]]</f>
        <v>12</v>
      </c>
      <c r="F2108" s="6">
        <f>Table2[[#This Row],[MntGoldProds]]</f>
        <v>27</v>
      </c>
      <c r="G2108" s="8">
        <f>Table5[[#This Row],[Age]]</f>
        <v>41</v>
      </c>
      <c r="H2108" s="17" t="s">
        <v>33</v>
      </c>
      <c r="I2108" s="16" t="str">
        <f>IF(AND(People!$J2108&gt;=16,People!$J2108&lt;=25),"16-25",IF(AND(People!$J2108&gt;=26,People!$J2108&lt;=35),"26-35",IF(AND(People!$J2108&gt;=36,People!$J2108&lt;=45),"36-45",IF(AND(People!$J2108&gt;=46,People!$J2108&lt;=55),"46-55",IF(AND(People!$J2108&gt;=56,People!$J2108&lt;=65),"56-65",IF(AND(People!$J2108&gt;=66,People!$J2108&lt;=75),"66-75","ALL"))))))</f>
        <v>36-45</v>
      </c>
      <c r="J2108" t="str">
        <f>Table5[[#This Row],[Kid Home]]</f>
        <v>No</v>
      </c>
      <c r="K2108" t="str">
        <f>Table5[[#This Row],[TennHome]]</f>
        <v>No</v>
      </c>
    </row>
    <row r="2109" spans="1:11" ht="16.5" x14ac:dyDescent="0.3">
      <c r="A2109" s="4">
        <f>Table2[[#This Row],[MntWines]]</f>
        <v>4</v>
      </c>
      <c r="B2109" s="4">
        <f>Table2[[#This Row],[MntFruits]]</f>
        <v>12</v>
      </c>
      <c r="C2109" s="4">
        <f>Table2[[#This Row],[MntMeatProducts]]</f>
        <v>5</v>
      </c>
      <c r="D2109" s="4">
        <f>Table2[[#This Row],[MntFishProducts]]</f>
        <v>3</v>
      </c>
      <c r="E2109" s="4">
        <f>Table2[[#This Row],[MntSweetProducts]]</f>
        <v>16</v>
      </c>
      <c r="F2109" s="4">
        <f>Table2[[#This Row],[MntGoldProds]]</f>
        <v>17</v>
      </c>
      <c r="G2109" s="8">
        <f>Table5[[#This Row],[Age]]</f>
        <v>26</v>
      </c>
      <c r="H2109" s="2" t="s">
        <v>35</v>
      </c>
      <c r="I2109" s="16" t="str">
        <f>IF(AND(People!$J2109&gt;=16,People!$J2109&lt;=25),"16-25",IF(AND(People!$J2109&gt;=26,People!$J2109&lt;=35),"26-35",IF(AND(People!$J2109&gt;=36,People!$J2109&lt;=45),"36-45",IF(AND(People!$J2109&gt;=46,People!$J2109&lt;=55),"46-55",IF(AND(People!$J2109&gt;=56,People!$J2109&lt;=65),"56-65",IF(AND(People!$J2109&gt;=66,People!$J2109&lt;=75),"66-75","ALL"))))))</f>
        <v>26-35</v>
      </c>
      <c r="J2109" t="str">
        <f>Table5[[#This Row],[Kid Home]]</f>
        <v>Yes</v>
      </c>
      <c r="K2109" t="str">
        <f>Table5[[#This Row],[TennHome]]</f>
        <v>No</v>
      </c>
    </row>
    <row r="2110" spans="1:11" ht="16.5" x14ac:dyDescent="0.3">
      <c r="A2110" s="6">
        <f>Table2[[#This Row],[MntWines]]</f>
        <v>62</v>
      </c>
      <c r="B2110" s="6">
        <f>Table2[[#This Row],[MntFruits]]</f>
        <v>1</v>
      </c>
      <c r="C2110" s="6">
        <f>Table2[[#This Row],[MntMeatProducts]]</f>
        <v>44</v>
      </c>
      <c r="D2110" s="6">
        <f>Table2[[#This Row],[MntFishProducts]]</f>
        <v>6</v>
      </c>
      <c r="E2110" s="6">
        <f>Table2[[#This Row],[MntSweetProducts]]</f>
        <v>5</v>
      </c>
      <c r="F2110" s="6">
        <f>Table2[[#This Row],[MntGoldProds]]</f>
        <v>22</v>
      </c>
      <c r="G2110" s="8">
        <f>Table5[[#This Row],[Age]]</f>
        <v>51</v>
      </c>
      <c r="H2110" s="17" t="s">
        <v>33</v>
      </c>
      <c r="I2110" s="16" t="str">
        <f>IF(AND(People!$J2110&gt;=16,People!$J2110&lt;=25),"16-25",IF(AND(People!$J2110&gt;=26,People!$J2110&lt;=35),"26-35",IF(AND(People!$J2110&gt;=36,People!$J2110&lt;=45),"36-45",IF(AND(People!$J2110&gt;=46,People!$J2110&lt;=55),"46-55",IF(AND(People!$J2110&gt;=56,People!$J2110&lt;=65),"56-65",IF(AND(People!$J2110&gt;=66,People!$J2110&lt;=75),"66-75","ALL"))))))</f>
        <v>46-55</v>
      </c>
      <c r="J2110" t="str">
        <f>Table5[[#This Row],[Kid Home]]</f>
        <v>No</v>
      </c>
      <c r="K2110" t="str">
        <f>Table5[[#This Row],[TennHome]]</f>
        <v>Yes</v>
      </c>
    </row>
    <row r="2111" spans="1:11" ht="16.5" x14ac:dyDescent="0.3">
      <c r="A2111" s="4">
        <f>Table2[[#This Row],[MntWines]]</f>
        <v>158</v>
      </c>
      <c r="B2111" s="4">
        <f>Table2[[#This Row],[MntFruits]]</f>
        <v>35</v>
      </c>
      <c r="C2111" s="4">
        <f>Table2[[#This Row],[MntMeatProducts]]</f>
        <v>179</v>
      </c>
      <c r="D2111" s="4">
        <f>Table2[[#This Row],[MntFishProducts]]</f>
        <v>0</v>
      </c>
      <c r="E2111" s="4">
        <f>Table2[[#This Row],[MntSweetProducts]]</f>
        <v>0</v>
      </c>
      <c r="F2111" s="4">
        <f>Table2[[#This Row],[MntGoldProds]]</f>
        <v>125</v>
      </c>
      <c r="G2111" s="8">
        <f>Table5[[#This Row],[Age]]</f>
        <v>42</v>
      </c>
      <c r="H2111" s="2" t="s">
        <v>30</v>
      </c>
      <c r="I2111" s="16" t="str">
        <f>IF(AND(People!$J2111&gt;=16,People!$J2111&lt;=25),"16-25",IF(AND(People!$J2111&gt;=26,People!$J2111&lt;=35),"26-35",IF(AND(People!$J2111&gt;=36,People!$J2111&lt;=45),"36-45",IF(AND(People!$J2111&gt;=46,People!$J2111&lt;=55),"46-55",IF(AND(People!$J2111&gt;=56,People!$J2111&lt;=65),"56-65",IF(AND(People!$J2111&gt;=66,People!$J2111&lt;=75),"66-75","ALL"))))))</f>
        <v>36-45</v>
      </c>
      <c r="J2111" t="str">
        <f>Table5[[#This Row],[Kid Home]]</f>
        <v>No</v>
      </c>
      <c r="K2111" t="str">
        <f>Table5[[#This Row],[TennHome]]</f>
        <v>Yes</v>
      </c>
    </row>
    <row r="2112" spans="1:11" ht="16.5" x14ac:dyDescent="0.3">
      <c r="A2112" s="6">
        <f>Table2[[#This Row],[MntWines]]</f>
        <v>173</v>
      </c>
      <c r="B2112" s="6">
        <f>Table2[[#This Row],[MntFruits]]</f>
        <v>2</v>
      </c>
      <c r="C2112" s="6">
        <f>Table2[[#This Row],[MntMeatProducts]]</f>
        <v>39</v>
      </c>
      <c r="D2112" s="6">
        <f>Table2[[#This Row],[MntFishProducts]]</f>
        <v>3</v>
      </c>
      <c r="E2112" s="6">
        <f>Table2[[#This Row],[MntSweetProducts]]</f>
        <v>2</v>
      </c>
      <c r="F2112" s="6">
        <f>Table2[[#This Row],[MntGoldProds]]</f>
        <v>47</v>
      </c>
      <c r="G2112" s="8">
        <f>Table5[[#This Row],[Age]]</f>
        <v>64</v>
      </c>
      <c r="H2112" s="17" t="s">
        <v>38</v>
      </c>
      <c r="I2112" s="16" t="str">
        <f>IF(AND(People!$J2112&gt;=16,People!$J2112&lt;=25),"16-25",IF(AND(People!$J2112&gt;=26,People!$J2112&lt;=35),"26-35",IF(AND(People!$J2112&gt;=36,People!$J2112&lt;=45),"36-45",IF(AND(People!$J2112&gt;=46,People!$J2112&lt;=55),"46-55",IF(AND(People!$J2112&gt;=56,People!$J2112&lt;=65),"56-65",IF(AND(People!$J2112&gt;=66,People!$J2112&lt;=75),"66-75","ALL"))))))</f>
        <v>56-65</v>
      </c>
      <c r="J2112" t="str">
        <f>Table5[[#This Row],[Kid Home]]</f>
        <v>No</v>
      </c>
      <c r="K2112" t="str">
        <f>Table5[[#This Row],[TennHome]]</f>
        <v>Yes</v>
      </c>
    </row>
    <row r="2113" spans="1:11" ht="16.5" x14ac:dyDescent="0.3">
      <c r="A2113" s="4">
        <f>Table2[[#This Row],[MntWines]]</f>
        <v>830</v>
      </c>
      <c r="B2113" s="4">
        <f>Table2[[#This Row],[MntFruits]]</f>
        <v>59</v>
      </c>
      <c r="C2113" s="4">
        <f>Table2[[#This Row],[MntMeatProducts]]</f>
        <v>968</v>
      </c>
      <c r="D2113" s="4">
        <f>Table2[[#This Row],[MntFishProducts]]</f>
        <v>51</v>
      </c>
      <c r="E2113" s="4">
        <f>Table2[[#This Row],[MntSweetProducts]]</f>
        <v>79</v>
      </c>
      <c r="F2113" s="4">
        <f>Table2[[#This Row],[MntGoldProds]]</f>
        <v>19</v>
      </c>
      <c r="G2113" s="8">
        <f>Table5[[#This Row],[Age]]</f>
        <v>51</v>
      </c>
      <c r="H2113" s="2" t="s">
        <v>31</v>
      </c>
      <c r="I2113" s="16" t="str">
        <f>IF(AND(People!$J2113&gt;=16,People!$J2113&lt;=25),"16-25",IF(AND(People!$J2113&gt;=26,People!$J2113&lt;=35),"26-35",IF(AND(People!$J2113&gt;=36,People!$J2113&lt;=45),"36-45",IF(AND(People!$J2113&gt;=46,People!$J2113&lt;=55),"46-55",IF(AND(People!$J2113&gt;=56,People!$J2113&lt;=65),"56-65",IF(AND(People!$J2113&gt;=66,People!$J2113&lt;=75),"66-75","ALL"))))))</f>
        <v>46-55</v>
      </c>
      <c r="J2113" t="str">
        <f>Table5[[#This Row],[Kid Home]]</f>
        <v>No</v>
      </c>
      <c r="K2113" t="str">
        <f>Table5[[#This Row],[TennHome]]</f>
        <v>No</v>
      </c>
    </row>
    <row r="2114" spans="1:11" ht="16.5" x14ac:dyDescent="0.3">
      <c r="A2114" s="6">
        <f>Table2[[#This Row],[MntWines]]</f>
        <v>189</v>
      </c>
      <c r="B2114" s="6">
        <f>Table2[[#This Row],[MntFruits]]</f>
        <v>10</v>
      </c>
      <c r="C2114" s="6">
        <f>Table2[[#This Row],[MntMeatProducts]]</f>
        <v>253</v>
      </c>
      <c r="D2114" s="6">
        <f>Table2[[#This Row],[MntFishProducts]]</f>
        <v>56</v>
      </c>
      <c r="E2114" s="6">
        <f>Table2[[#This Row],[MntSweetProducts]]</f>
        <v>43</v>
      </c>
      <c r="F2114" s="6">
        <f>Table2[[#This Row],[MntGoldProds]]</f>
        <v>64</v>
      </c>
      <c r="G2114" s="8">
        <f>Table5[[#This Row],[Age]]</f>
        <v>58</v>
      </c>
      <c r="H2114" s="17" t="s">
        <v>31</v>
      </c>
      <c r="I2114" s="16" t="str">
        <f>IF(AND(People!$J2114&gt;=16,People!$J2114&lt;=25),"16-25",IF(AND(People!$J2114&gt;=26,People!$J2114&lt;=35),"26-35",IF(AND(People!$J2114&gt;=36,People!$J2114&lt;=45),"36-45",IF(AND(People!$J2114&gt;=46,People!$J2114&lt;=55),"46-55",IF(AND(People!$J2114&gt;=56,People!$J2114&lt;=65),"56-65",IF(AND(People!$J2114&gt;=66,People!$J2114&lt;=75),"66-75","ALL"))))))</f>
        <v>56-65</v>
      </c>
      <c r="J2114" t="str">
        <f>Table5[[#This Row],[Kid Home]]</f>
        <v>Yes</v>
      </c>
      <c r="K2114" t="str">
        <f>Table5[[#This Row],[TennHome]]</f>
        <v>Yes</v>
      </c>
    </row>
    <row r="2115" spans="1:11" ht="16.5" x14ac:dyDescent="0.3">
      <c r="A2115" s="4">
        <f>Table2[[#This Row],[MntWines]]</f>
        <v>728</v>
      </c>
      <c r="B2115" s="4">
        <f>Table2[[#This Row],[MntFruits]]</f>
        <v>17</v>
      </c>
      <c r="C2115" s="4">
        <f>Table2[[#This Row],[MntMeatProducts]]</f>
        <v>133</v>
      </c>
      <c r="D2115" s="4">
        <f>Table2[[#This Row],[MntFishProducts]]</f>
        <v>11</v>
      </c>
      <c r="E2115" s="4">
        <f>Table2[[#This Row],[MntSweetProducts]]</f>
        <v>8</v>
      </c>
      <c r="F2115" s="4">
        <f>Table2[[#This Row],[MntGoldProds]]</f>
        <v>124</v>
      </c>
      <c r="G2115" s="8">
        <f>Table5[[#This Row],[Age]]</f>
        <v>31</v>
      </c>
      <c r="H2115" s="2" t="s">
        <v>31</v>
      </c>
      <c r="I2115" s="16" t="str">
        <f>IF(AND(People!$J2115&gt;=16,People!$J2115&lt;=25),"16-25",IF(AND(People!$J2115&gt;=26,People!$J2115&lt;=35),"26-35",IF(AND(People!$J2115&gt;=36,People!$J2115&lt;=45),"36-45",IF(AND(People!$J2115&gt;=46,People!$J2115&lt;=55),"46-55",IF(AND(People!$J2115&gt;=56,People!$J2115&lt;=65),"56-65",IF(AND(People!$J2115&gt;=66,People!$J2115&lt;=75),"66-75","ALL"))))))</f>
        <v>26-35</v>
      </c>
      <c r="J2115" t="str">
        <f>Table5[[#This Row],[Kid Home]]</f>
        <v>No</v>
      </c>
      <c r="K2115" t="str">
        <f>Table5[[#This Row],[TennHome]]</f>
        <v>No</v>
      </c>
    </row>
    <row r="2116" spans="1:11" ht="16.5" x14ac:dyDescent="0.3">
      <c r="A2116" s="6">
        <f>Table2[[#This Row],[MntWines]]</f>
        <v>7</v>
      </c>
      <c r="B2116" s="6">
        <f>Table2[[#This Row],[MntFruits]]</f>
        <v>2</v>
      </c>
      <c r="C2116" s="6">
        <f>Table2[[#This Row],[MntMeatProducts]]</f>
        <v>9</v>
      </c>
      <c r="D2116" s="6">
        <f>Table2[[#This Row],[MntFishProducts]]</f>
        <v>2</v>
      </c>
      <c r="E2116" s="6">
        <f>Table2[[#This Row],[MntSweetProducts]]</f>
        <v>0</v>
      </c>
      <c r="F2116" s="6">
        <f>Table2[[#This Row],[MntGoldProds]]</f>
        <v>2</v>
      </c>
      <c r="G2116" s="8">
        <f>Table5[[#This Row],[Age]]</f>
        <v>61</v>
      </c>
      <c r="H2116" s="17" t="s">
        <v>33</v>
      </c>
      <c r="I2116" s="16" t="str">
        <f>IF(AND(People!$J2116&gt;=16,People!$J2116&lt;=25),"16-25",IF(AND(People!$J2116&gt;=26,People!$J2116&lt;=35),"26-35",IF(AND(People!$J2116&gt;=36,People!$J2116&lt;=45),"36-45",IF(AND(People!$J2116&gt;=46,People!$J2116&lt;=55),"46-55",IF(AND(People!$J2116&gt;=56,People!$J2116&lt;=65),"56-65",IF(AND(People!$J2116&gt;=66,People!$J2116&lt;=75),"66-75","ALL"))))))</f>
        <v>56-65</v>
      </c>
      <c r="J2116" t="str">
        <f>Table5[[#This Row],[Kid Home]]</f>
        <v>Yes</v>
      </c>
      <c r="K2116" t="str">
        <f>Table5[[#This Row],[TennHome]]</f>
        <v>Yes</v>
      </c>
    </row>
    <row r="2117" spans="1:11" ht="16.5" x14ac:dyDescent="0.3">
      <c r="A2117" s="4">
        <f>Table2[[#This Row],[MntWines]]</f>
        <v>35</v>
      </c>
      <c r="B2117" s="4">
        <f>Table2[[#This Row],[MntFruits]]</f>
        <v>4</v>
      </c>
      <c r="C2117" s="4">
        <f>Table2[[#This Row],[MntMeatProducts]]</f>
        <v>17</v>
      </c>
      <c r="D2117" s="4">
        <f>Table2[[#This Row],[MntFishProducts]]</f>
        <v>7</v>
      </c>
      <c r="E2117" s="4">
        <f>Table2[[#This Row],[MntSweetProducts]]</f>
        <v>6</v>
      </c>
      <c r="F2117" s="4">
        <f>Table2[[#This Row],[MntGoldProds]]</f>
        <v>64</v>
      </c>
      <c r="G2117" s="8">
        <f>Table5[[#This Row],[Age]]</f>
        <v>39</v>
      </c>
      <c r="H2117" s="2" t="s">
        <v>31</v>
      </c>
      <c r="I2117" s="16" t="str">
        <f>IF(AND(People!$J2117&gt;=16,People!$J2117&lt;=25),"16-25",IF(AND(People!$J2117&gt;=26,People!$J2117&lt;=35),"26-35",IF(AND(People!$J2117&gt;=36,People!$J2117&lt;=45),"36-45",IF(AND(People!$J2117&gt;=46,People!$J2117&lt;=55),"46-55",IF(AND(People!$J2117&gt;=56,People!$J2117&lt;=65),"56-65",IF(AND(People!$J2117&gt;=66,People!$J2117&lt;=75),"66-75","ALL"))))))</f>
        <v>36-45</v>
      </c>
      <c r="J2117" t="str">
        <f>Table5[[#This Row],[Kid Home]]</f>
        <v>No</v>
      </c>
      <c r="K2117" t="str">
        <f>Table5[[#This Row],[TennHome]]</f>
        <v>Yes</v>
      </c>
    </row>
    <row r="2118" spans="1:11" ht="16.5" x14ac:dyDescent="0.3">
      <c r="A2118" s="6">
        <f>Table2[[#This Row],[MntWines]]</f>
        <v>188</v>
      </c>
      <c r="B2118" s="6">
        <f>Table2[[#This Row],[MntFruits]]</f>
        <v>3</v>
      </c>
      <c r="C2118" s="6">
        <f>Table2[[#This Row],[MntMeatProducts]]</f>
        <v>180</v>
      </c>
      <c r="D2118" s="6">
        <f>Table2[[#This Row],[MntFishProducts]]</f>
        <v>20</v>
      </c>
      <c r="E2118" s="6">
        <f>Table2[[#This Row],[MntSweetProducts]]</f>
        <v>3</v>
      </c>
      <c r="F2118" s="6">
        <f>Table2[[#This Row],[MntGoldProds]]</f>
        <v>43</v>
      </c>
      <c r="G2118" s="8">
        <f>Table5[[#This Row],[Age]]</f>
        <v>59</v>
      </c>
      <c r="H2118" s="17" t="s">
        <v>33</v>
      </c>
      <c r="I2118" s="16" t="str">
        <f>IF(AND(People!$J2118&gt;=16,People!$J2118&lt;=25),"16-25",IF(AND(People!$J2118&gt;=26,People!$J2118&lt;=35),"26-35",IF(AND(People!$J2118&gt;=36,People!$J2118&lt;=45),"36-45",IF(AND(People!$J2118&gt;=46,People!$J2118&lt;=55),"46-55",IF(AND(People!$J2118&gt;=56,People!$J2118&lt;=65),"56-65",IF(AND(People!$J2118&gt;=66,People!$J2118&lt;=75),"66-75","ALL"))))))</f>
        <v>56-65</v>
      </c>
      <c r="J2118" t="str">
        <f>Table5[[#This Row],[Kid Home]]</f>
        <v>No</v>
      </c>
      <c r="K2118" t="str">
        <f>Table5[[#This Row],[TennHome]]</f>
        <v>Yes</v>
      </c>
    </row>
    <row r="2119" spans="1:11" ht="16.5" x14ac:dyDescent="0.3">
      <c r="A2119" s="4">
        <f>Table2[[#This Row],[MntWines]]</f>
        <v>742</v>
      </c>
      <c r="B2119" s="4">
        <f>Table2[[#This Row],[MntFruits]]</f>
        <v>28</v>
      </c>
      <c r="C2119" s="4">
        <f>Table2[[#This Row],[MntMeatProducts]]</f>
        <v>152</v>
      </c>
      <c r="D2119" s="4">
        <f>Table2[[#This Row],[MntFishProducts]]</f>
        <v>25</v>
      </c>
      <c r="E2119" s="4">
        <f>Table2[[#This Row],[MntSweetProducts]]</f>
        <v>9</v>
      </c>
      <c r="F2119" s="4">
        <f>Table2[[#This Row],[MntGoldProds]]</f>
        <v>57</v>
      </c>
      <c r="G2119" s="8">
        <f>Table5[[#This Row],[Age]]</f>
        <v>44</v>
      </c>
      <c r="H2119" s="2" t="s">
        <v>31</v>
      </c>
      <c r="I2119" s="16" t="str">
        <f>IF(AND(People!$J2119&gt;=16,People!$J2119&lt;=25),"16-25",IF(AND(People!$J2119&gt;=26,People!$J2119&lt;=35),"26-35",IF(AND(People!$J2119&gt;=36,People!$J2119&lt;=45),"36-45",IF(AND(People!$J2119&gt;=46,People!$J2119&lt;=55),"46-55",IF(AND(People!$J2119&gt;=56,People!$J2119&lt;=65),"56-65",IF(AND(People!$J2119&gt;=66,People!$J2119&lt;=75),"66-75","ALL"))))))</f>
        <v>36-45</v>
      </c>
      <c r="J2119" t="str">
        <f>Table5[[#This Row],[Kid Home]]</f>
        <v>No</v>
      </c>
      <c r="K2119" t="str">
        <f>Table5[[#This Row],[TennHome]]</f>
        <v>Yes</v>
      </c>
    </row>
    <row r="2120" spans="1:11" ht="16.5" x14ac:dyDescent="0.3">
      <c r="A2120" s="6">
        <f>Table2[[#This Row],[MntWines]]</f>
        <v>0</v>
      </c>
      <c r="B2120" s="6">
        <f>Table2[[#This Row],[MntFruits]]</f>
        <v>7</v>
      </c>
      <c r="C2120" s="6">
        <f>Table2[[#This Row],[MntMeatProducts]]</f>
        <v>5</v>
      </c>
      <c r="D2120" s="6">
        <f>Table2[[#This Row],[MntFishProducts]]</f>
        <v>26</v>
      </c>
      <c r="E2120" s="6">
        <f>Table2[[#This Row],[MntSweetProducts]]</f>
        <v>2</v>
      </c>
      <c r="F2120" s="6">
        <f>Table2[[#This Row],[MntGoldProds]]</f>
        <v>17</v>
      </c>
      <c r="G2120" s="8">
        <f>Table5[[#This Row],[Age]]</f>
        <v>32</v>
      </c>
      <c r="H2120" s="17" t="s">
        <v>30</v>
      </c>
      <c r="I2120" s="16" t="str">
        <f>IF(AND(People!$J2120&gt;=16,People!$J2120&lt;=25),"16-25",IF(AND(People!$J2120&gt;=26,People!$J2120&lt;=35),"26-35",IF(AND(People!$J2120&gt;=36,People!$J2120&lt;=45),"36-45",IF(AND(People!$J2120&gt;=46,People!$J2120&lt;=55),"46-55",IF(AND(People!$J2120&gt;=56,People!$J2120&lt;=65),"56-65",IF(AND(People!$J2120&gt;=66,People!$J2120&lt;=75),"66-75","ALL"))))))</f>
        <v>26-35</v>
      </c>
      <c r="J2120" t="str">
        <f>Table5[[#This Row],[Kid Home]]</f>
        <v>Yes</v>
      </c>
      <c r="K2120" t="str">
        <f>Table5[[#This Row],[TennHome]]</f>
        <v>No</v>
      </c>
    </row>
    <row r="2121" spans="1:11" ht="16.5" x14ac:dyDescent="0.3">
      <c r="A2121" s="4">
        <f>Table2[[#This Row],[MntWines]]</f>
        <v>750</v>
      </c>
      <c r="B2121" s="4">
        <f>Table2[[#This Row],[MntFruits]]</f>
        <v>71</v>
      </c>
      <c r="C2121" s="4">
        <f>Table2[[#This Row],[MntMeatProducts]]</f>
        <v>174</v>
      </c>
      <c r="D2121" s="4">
        <f>Table2[[#This Row],[MntFishProducts]]</f>
        <v>13</v>
      </c>
      <c r="E2121" s="4">
        <f>Table2[[#This Row],[MntSweetProducts]]</f>
        <v>10</v>
      </c>
      <c r="F2121" s="4">
        <f>Table2[[#This Row],[MntGoldProds]]</f>
        <v>20</v>
      </c>
      <c r="G2121" s="8">
        <f>Table5[[#This Row],[Age]]</f>
        <v>62</v>
      </c>
      <c r="H2121" s="2" t="s">
        <v>35</v>
      </c>
      <c r="I2121" s="16" t="str">
        <f>IF(AND(People!$J2121&gt;=16,People!$J2121&lt;=25),"16-25",IF(AND(People!$J2121&gt;=26,People!$J2121&lt;=35),"26-35",IF(AND(People!$J2121&gt;=36,People!$J2121&lt;=45),"36-45",IF(AND(People!$J2121&gt;=46,People!$J2121&lt;=55),"46-55",IF(AND(People!$J2121&gt;=56,People!$J2121&lt;=65),"56-65",IF(AND(People!$J2121&gt;=66,People!$J2121&lt;=75),"66-75","ALL"))))))</f>
        <v>56-65</v>
      </c>
      <c r="J2121" t="str">
        <f>Table5[[#This Row],[Kid Home]]</f>
        <v>No</v>
      </c>
      <c r="K2121" t="str">
        <f>Table5[[#This Row],[TennHome]]</f>
        <v>Yes</v>
      </c>
    </row>
    <row r="2122" spans="1:11" ht="16.5" x14ac:dyDescent="0.3">
      <c r="A2122" s="6">
        <f>Table2[[#This Row],[MntWines]]</f>
        <v>816</v>
      </c>
      <c r="B2122" s="6">
        <f>Table2[[#This Row],[MntFruits]]</f>
        <v>42</v>
      </c>
      <c r="C2122" s="6">
        <f>Table2[[#This Row],[MntMeatProducts]]</f>
        <v>450</v>
      </c>
      <c r="D2122" s="6">
        <f>Table2[[#This Row],[MntFishProducts]]</f>
        <v>55</v>
      </c>
      <c r="E2122" s="6">
        <f>Table2[[#This Row],[MntSweetProducts]]</f>
        <v>56</v>
      </c>
      <c r="F2122" s="6">
        <f>Table2[[#This Row],[MntGoldProds]]</f>
        <v>154</v>
      </c>
      <c r="G2122" s="8">
        <f>Table5[[#This Row],[Age]]</f>
        <v>51</v>
      </c>
      <c r="H2122" s="17" t="s">
        <v>31</v>
      </c>
      <c r="I2122" s="16" t="str">
        <f>IF(AND(People!$J2122&gt;=16,People!$J2122&lt;=25),"16-25",IF(AND(People!$J2122&gt;=26,People!$J2122&lt;=35),"26-35",IF(AND(People!$J2122&gt;=36,People!$J2122&lt;=45),"36-45",IF(AND(People!$J2122&gt;=46,People!$J2122&lt;=55),"46-55",IF(AND(People!$J2122&gt;=56,People!$J2122&lt;=65),"56-65",IF(AND(People!$J2122&gt;=66,People!$J2122&lt;=75),"66-75","ALL"))))))</f>
        <v>46-55</v>
      </c>
      <c r="J2122" t="str">
        <f>Table5[[#This Row],[Kid Home]]</f>
        <v>No</v>
      </c>
      <c r="K2122" t="str">
        <f>Table5[[#This Row],[TennHome]]</f>
        <v>No</v>
      </c>
    </row>
    <row r="2123" spans="1:11" ht="16.5" x14ac:dyDescent="0.3">
      <c r="A2123" s="4">
        <f>Table2[[#This Row],[MntWines]]</f>
        <v>5</v>
      </c>
      <c r="B2123" s="4">
        <f>Table2[[#This Row],[MntFruits]]</f>
        <v>2</v>
      </c>
      <c r="C2123" s="4">
        <f>Table2[[#This Row],[MntMeatProducts]]</f>
        <v>8</v>
      </c>
      <c r="D2123" s="4">
        <f>Table2[[#This Row],[MntFishProducts]]</f>
        <v>2</v>
      </c>
      <c r="E2123" s="4">
        <f>Table2[[#This Row],[MntSweetProducts]]</f>
        <v>2</v>
      </c>
      <c r="F2123" s="4">
        <f>Table2[[#This Row],[MntGoldProds]]</f>
        <v>9</v>
      </c>
      <c r="G2123" s="8">
        <f>Table5[[#This Row],[Age]]</f>
        <v>41</v>
      </c>
      <c r="H2123" s="2" t="s">
        <v>31</v>
      </c>
      <c r="I2123" s="16" t="str">
        <f>IF(AND(People!$J2123&gt;=16,People!$J2123&lt;=25),"16-25",IF(AND(People!$J2123&gt;=26,People!$J2123&lt;=35),"26-35",IF(AND(People!$J2123&gt;=36,People!$J2123&lt;=45),"36-45",IF(AND(People!$J2123&gt;=46,People!$J2123&lt;=55),"46-55",IF(AND(People!$J2123&gt;=56,People!$J2123&lt;=65),"56-65",IF(AND(People!$J2123&gt;=66,People!$J2123&lt;=75),"66-75","ALL"))))))</f>
        <v>36-45</v>
      </c>
      <c r="J2123" t="str">
        <f>Table5[[#This Row],[Kid Home]]</f>
        <v>Yes</v>
      </c>
      <c r="K2123" t="str">
        <f>Table5[[#This Row],[TennHome]]</f>
        <v>No</v>
      </c>
    </row>
    <row r="2124" spans="1:11" ht="16.5" x14ac:dyDescent="0.3">
      <c r="A2124" s="6">
        <f>Table2[[#This Row],[MntWines]]</f>
        <v>37</v>
      </c>
      <c r="B2124" s="6">
        <f>Table2[[#This Row],[MntFruits]]</f>
        <v>5</v>
      </c>
      <c r="C2124" s="6">
        <f>Table2[[#This Row],[MntMeatProducts]]</f>
        <v>56</v>
      </c>
      <c r="D2124" s="6">
        <f>Table2[[#This Row],[MntFishProducts]]</f>
        <v>12</v>
      </c>
      <c r="E2124" s="6">
        <f>Table2[[#This Row],[MntSweetProducts]]</f>
        <v>8</v>
      </c>
      <c r="F2124" s="6">
        <f>Table2[[#This Row],[MntGoldProds]]</f>
        <v>5</v>
      </c>
      <c r="G2124" s="8">
        <f>Table5[[#This Row],[Age]]</f>
        <v>36</v>
      </c>
      <c r="H2124" s="17" t="s">
        <v>33</v>
      </c>
      <c r="I2124" s="16" t="str">
        <f>IF(AND(People!$J2124&gt;=16,People!$J2124&lt;=25),"16-25",IF(AND(People!$J2124&gt;=26,People!$J2124&lt;=35),"26-35",IF(AND(People!$J2124&gt;=36,People!$J2124&lt;=45),"36-45",IF(AND(People!$J2124&gt;=46,People!$J2124&lt;=55),"46-55",IF(AND(People!$J2124&gt;=56,People!$J2124&lt;=65),"56-65",IF(AND(People!$J2124&gt;=66,People!$J2124&lt;=75),"66-75","ALL"))))))</f>
        <v>36-45</v>
      </c>
      <c r="J2124" t="str">
        <f>Table5[[#This Row],[Kid Home]]</f>
        <v>Yes</v>
      </c>
      <c r="K2124" t="str">
        <f>Table5[[#This Row],[TennHome]]</f>
        <v>No</v>
      </c>
    </row>
    <row r="2125" spans="1:11" ht="16.5" x14ac:dyDescent="0.3">
      <c r="A2125" s="4">
        <f>Table2[[#This Row],[MntWines]]</f>
        <v>4</v>
      </c>
      <c r="B2125" s="4">
        <f>Table2[[#This Row],[MntFruits]]</f>
        <v>0</v>
      </c>
      <c r="C2125" s="4">
        <f>Table2[[#This Row],[MntMeatProducts]]</f>
        <v>4</v>
      </c>
      <c r="D2125" s="4">
        <f>Table2[[#This Row],[MntFishProducts]]</f>
        <v>0</v>
      </c>
      <c r="E2125" s="4">
        <f>Table2[[#This Row],[MntSweetProducts]]</f>
        <v>0</v>
      </c>
      <c r="F2125" s="4">
        <f>Table2[[#This Row],[MntGoldProds]]</f>
        <v>5</v>
      </c>
      <c r="G2125" s="8">
        <f>Table5[[#This Row],[Age]]</f>
        <v>37</v>
      </c>
      <c r="H2125" s="2" t="s">
        <v>33</v>
      </c>
      <c r="I2125" s="16" t="str">
        <f>IF(AND(People!$J2125&gt;=16,People!$J2125&lt;=25),"16-25",IF(AND(People!$J2125&gt;=26,People!$J2125&lt;=35),"26-35",IF(AND(People!$J2125&gt;=36,People!$J2125&lt;=45),"36-45",IF(AND(People!$J2125&gt;=46,People!$J2125&lt;=55),"46-55",IF(AND(People!$J2125&gt;=56,People!$J2125&lt;=65),"56-65",IF(AND(People!$J2125&gt;=66,People!$J2125&lt;=75),"66-75","ALL"))))))</f>
        <v>36-45</v>
      </c>
      <c r="J2125" t="str">
        <f>Table5[[#This Row],[Kid Home]]</f>
        <v>Yes</v>
      </c>
      <c r="K2125" t="str">
        <f>Table5[[#This Row],[TennHome]]</f>
        <v>Yes</v>
      </c>
    </row>
    <row r="2126" spans="1:11" ht="16.5" x14ac:dyDescent="0.3">
      <c r="A2126" s="6">
        <f>Table2[[#This Row],[MntWines]]</f>
        <v>99</v>
      </c>
      <c r="B2126" s="6">
        <f>Table2[[#This Row],[MntFruits]]</f>
        <v>2</v>
      </c>
      <c r="C2126" s="6">
        <f>Table2[[#This Row],[MntMeatProducts]]</f>
        <v>11</v>
      </c>
      <c r="D2126" s="6">
        <f>Table2[[#This Row],[MntFishProducts]]</f>
        <v>4</v>
      </c>
      <c r="E2126" s="6">
        <f>Table2[[#This Row],[MntSweetProducts]]</f>
        <v>0</v>
      </c>
      <c r="F2126" s="6">
        <f>Table2[[#This Row],[MntGoldProds]]</f>
        <v>16</v>
      </c>
      <c r="G2126" s="8">
        <f>Table5[[#This Row],[Age]]</f>
        <v>32</v>
      </c>
      <c r="H2126" s="17" t="s">
        <v>31</v>
      </c>
      <c r="I2126" s="16" t="str">
        <f>IF(AND(People!$J2126&gt;=16,People!$J2126&lt;=25),"16-25",IF(AND(People!$J2126&gt;=26,People!$J2126&lt;=35),"26-35",IF(AND(People!$J2126&gt;=36,People!$J2126&lt;=45),"36-45",IF(AND(People!$J2126&gt;=46,People!$J2126&lt;=55),"46-55",IF(AND(People!$J2126&gt;=56,People!$J2126&lt;=65),"56-65",IF(AND(People!$J2126&gt;=66,People!$J2126&lt;=75),"66-75","ALL"))))))</f>
        <v>26-35</v>
      </c>
      <c r="J2126" t="str">
        <f>Table5[[#This Row],[Kid Home]]</f>
        <v>No</v>
      </c>
      <c r="K2126" t="str">
        <f>Table5[[#This Row],[TennHome]]</f>
        <v>Yes</v>
      </c>
    </row>
    <row r="2127" spans="1:11" ht="16.5" x14ac:dyDescent="0.3">
      <c r="A2127" s="4">
        <f>Table2[[#This Row],[MntWines]]</f>
        <v>176</v>
      </c>
      <c r="B2127" s="4">
        <f>Table2[[#This Row],[MntFruits]]</f>
        <v>72</v>
      </c>
      <c r="C2127" s="4">
        <f>Table2[[#This Row],[MntMeatProducts]]</f>
        <v>98</v>
      </c>
      <c r="D2127" s="4">
        <f>Table2[[#This Row],[MntFishProducts]]</f>
        <v>136</v>
      </c>
      <c r="E2127" s="4">
        <f>Table2[[#This Row],[MntSweetProducts]]</f>
        <v>21</v>
      </c>
      <c r="F2127" s="4">
        <f>Table2[[#This Row],[MntGoldProds]]</f>
        <v>229</v>
      </c>
      <c r="G2127" s="8">
        <f>Table5[[#This Row],[Age]]</f>
        <v>56</v>
      </c>
      <c r="H2127" s="2" t="s">
        <v>31</v>
      </c>
      <c r="I2127" s="16" t="str">
        <f>IF(AND(People!$J2127&gt;=16,People!$J2127&lt;=25),"16-25",IF(AND(People!$J2127&gt;=26,People!$J2127&lt;=35),"26-35",IF(AND(People!$J2127&gt;=36,People!$J2127&lt;=45),"36-45",IF(AND(People!$J2127&gt;=46,People!$J2127&lt;=55),"46-55",IF(AND(People!$J2127&gt;=56,People!$J2127&lt;=65),"56-65",IF(AND(People!$J2127&gt;=66,People!$J2127&lt;=75),"66-75","ALL"))))))</f>
        <v>56-65</v>
      </c>
      <c r="J2127" t="str">
        <f>Table5[[#This Row],[Kid Home]]</f>
        <v>No</v>
      </c>
      <c r="K2127" t="str">
        <f>Table5[[#This Row],[TennHome]]</f>
        <v>Yes</v>
      </c>
    </row>
    <row r="2128" spans="1:11" ht="16.5" x14ac:dyDescent="0.3">
      <c r="A2128" s="6">
        <f>Table2[[#This Row],[MntWines]]</f>
        <v>54</v>
      </c>
      <c r="B2128" s="6">
        <f>Table2[[#This Row],[MntFruits]]</f>
        <v>0</v>
      </c>
      <c r="C2128" s="6">
        <f>Table2[[#This Row],[MntMeatProducts]]</f>
        <v>10</v>
      </c>
      <c r="D2128" s="6">
        <f>Table2[[#This Row],[MntFishProducts]]</f>
        <v>0</v>
      </c>
      <c r="E2128" s="6">
        <f>Table2[[#This Row],[MntSweetProducts]]</f>
        <v>0</v>
      </c>
      <c r="F2128" s="6">
        <f>Table2[[#This Row],[MntGoldProds]]</f>
        <v>2</v>
      </c>
      <c r="G2128" s="8">
        <f>Table5[[#This Row],[Age]]</f>
        <v>57</v>
      </c>
      <c r="H2128" s="17" t="s">
        <v>33</v>
      </c>
      <c r="I2128" s="16" t="str">
        <f>IF(AND(People!$J2128&gt;=16,People!$J2128&lt;=25),"16-25",IF(AND(People!$J2128&gt;=26,People!$J2128&lt;=35),"26-35",IF(AND(People!$J2128&gt;=36,People!$J2128&lt;=45),"36-45",IF(AND(People!$J2128&gt;=46,People!$J2128&lt;=55),"46-55",IF(AND(People!$J2128&gt;=56,People!$J2128&lt;=65),"56-65",IF(AND(People!$J2128&gt;=66,People!$J2128&lt;=75),"66-75","ALL"))))))</f>
        <v>56-65</v>
      </c>
      <c r="J2128" t="str">
        <f>Table5[[#This Row],[Kid Home]]</f>
        <v>Yes</v>
      </c>
      <c r="K2128" t="str">
        <f>Table5[[#This Row],[TennHome]]</f>
        <v>Yes</v>
      </c>
    </row>
    <row r="2129" spans="1:11" ht="16.5" x14ac:dyDescent="0.3">
      <c r="A2129" s="4">
        <f>Table2[[#This Row],[MntWines]]</f>
        <v>997</v>
      </c>
      <c r="B2129" s="4">
        <f>Table2[[#This Row],[MntFruits]]</f>
        <v>15</v>
      </c>
      <c r="C2129" s="4">
        <f>Table2[[#This Row],[MntMeatProducts]]</f>
        <v>414</v>
      </c>
      <c r="D2129" s="4">
        <f>Table2[[#This Row],[MntFishProducts]]</f>
        <v>99</v>
      </c>
      <c r="E2129" s="4">
        <f>Table2[[#This Row],[MntSweetProducts]]</f>
        <v>30</v>
      </c>
      <c r="F2129" s="4">
        <f>Table2[[#This Row],[MntGoldProds]]</f>
        <v>76</v>
      </c>
      <c r="G2129" s="8">
        <f>Table5[[#This Row],[Age]]</f>
        <v>41</v>
      </c>
      <c r="H2129" s="2" t="s">
        <v>33</v>
      </c>
      <c r="I2129" s="16" t="str">
        <f>IF(AND(People!$J2129&gt;=16,People!$J2129&lt;=25),"16-25",IF(AND(People!$J2129&gt;=26,People!$J2129&lt;=35),"26-35",IF(AND(People!$J2129&gt;=36,People!$J2129&lt;=45),"36-45",IF(AND(People!$J2129&gt;=46,People!$J2129&lt;=55),"46-55",IF(AND(People!$J2129&gt;=56,People!$J2129&lt;=65),"56-65",IF(AND(People!$J2129&gt;=66,People!$J2129&lt;=75),"66-75","ALL"))))))</f>
        <v>36-45</v>
      </c>
      <c r="J2129" t="str">
        <f>Table5[[#This Row],[Kid Home]]</f>
        <v>No</v>
      </c>
      <c r="K2129" t="str">
        <f>Table5[[#This Row],[TennHome]]</f>
        <v>No</v>
      </c>
    </row>
    <row r="2130" spans="1:11" ht="16.5" x14ac:dyDescent="0.3">
      <c r="A2130" s="6">
        <f>Table2[[#This Row],[MntWines]]</f>
        <v>356</v>
      </c>
      <c r="B2130" s="6">
        <f>Table2[[#This Row],[MntFruits]]</f>
        <v>0</v>
      </c>
      <c r="C2130" s="6">
        <f>Table2[[#This Row],[MntMeatProducts]]</f>
        <v>107</v>
      </c>
      <c r="D2130" s="6">
        <f>Table2[[#This Row],[MntFishProducts]]</f>
        <v>19</v>
      </c>
      <c r="E2130" s="6">
        <f>Table2[[#This Row],[MntSweetProducts]]</f>
        <v>9</v>
      </c>
      <c r="F2130" s="6">
        <f>Table2[[#This Row],[MntGoldProds]]</f>
        <v>117</v>
      </c>
      <c r="G2130" s="8">
        <f>Table5[[#This Row],[Age]]</f>
        <v>47</v>
      </c>
      <c r="H2130" s="17" t="s">
        <v>31</v>
      </c>
      <c r="I2130" s="16" t="str">
        <f>IF(AND(People!$J2130&gt;=16,People!$J2130&lt;=25),"16-25",IF(AND(People!$J2130&gt;=26,People!$J2130&lt;=35),"26-35",IF(AND(People!$J2130&gt;=36,People!$J2130&lt;=45),"36-45",IF(AND(People!$J2130&gt;=46,People!$J2130&lt;=55),"46-55",IF(AND(People!$J2130&gt;=56,People!$J2130&lt;=65),"56-65",IF(AND(People!$J2130&gt;=66,People!$J2130&lt;=75),"66-75","ALL"))))))</f>
        <v>46-55</v>
      </c>
      <c r="J2130" t="str">
        <f>Table5[[#This Row],[Kid Home]]</f>
        <v>No</v>
      </c>
      <c r="K2130" t="str">
        <f>Table5[[#This Row],[TennHome]]</f>
        <v>Yes</v>
      </c>
    </row>
    <row r="2131" spans="1:11" ht="16.5" x14ac:dyDescent="0.3">
      <c r="A2131" s="4">
        <f>Table2[[#This Row],[MntWines]]</f>
        <v>1311</v>
      </c>
      <c r="B2131" s="4">
        <f>Table2[[#This Row],[MntFruits]]</f>
        <v>0</v>
      </c>
      <c r="C2131" s="4">
        <f>Table2[[#This Row],[MntMeatProducts]]</f>
        <v>359</v>
      </c>
      <c r="D2131" s="4">
        <f>Table2[[#This Row],[MntFishProducts]]</f>
        <v>46</v>
      </c>
      <c r="E2131" s="4">
        <f>Table2[[#This Row],[MntSweetProducts]]</f>
        <v>89</v>
      </c>
      <c r="F2131" s="4">
        <f>Table2[[#This Row],[MntGoldProds]]</f>
        <v>17</v>
      </c>
      <c r="G2131" s="8">
        <f>Table5[[#This Row],[Age]]</f>
        <v>27</v>
      </c>
      <c r="H2131" s="2" t="s">
        <v>31</v>
      </c>
      <c r="I2131" s="16" t="str">
        <f>IF(AND(People!$J2131&gt;=16,People!$J2131&lt;=25),"16-25",IF(AND(People!$J2131&gt;=26,People!$J2131&lt;=35),"26-35",IF(AND(People!$J2131&gt;=36,People!$J2131&lt;=45),"36-45",IF(AND(People!$J2131&gt;=46,People!$J2131&lt;=55),"46-55",IF(AND(People!$J2131&gt;=56,People!$J2131&lt;=65),"56-65",IF(AND(People!$J2131&gt;=66,People!$J2131&lt;=75),"66-75","ALL"))))))</f>
        <v>26-35</v>
      </c>
      <c r="J2131" t="str">
        <f>Table5[[#This Row],[Kid Home]]</f>
        <v>No</v>
      </c>
      <c r="K2131" t="str">
        <f>Table5[[#This Row],[TennHome]]</f>
        <v>No</v>
      </c>
    </row>
    <row r="2132" spans="1:11" ht="16.5" x14ac:dyDescent="0.3">
      <c r="A2132" s="6">
        <f>Table2[[#This Row],[MntWines]]</f>
        <v>890</v>
      </c>
      <c r="B2132" s="6">
        <f>Table2[[#This Row],[MntFruits]]</f>
        <v>63</v>
      </c>
      <c r="C2132" s="6">
        <f>Table2[[#This Row],[MntMeatProducts]]</f>
        <v>292</v>
      </c>
      <c r="D2132" s="6">
        <f>Table2[[#This Row],[MntFishProducts]]</f>
        <v>0</v>
      </c>
      <c r="E2132" s="6">
        <f>Table2[[#This Row],[MntSweetProducts]]</f>
        <v>25</v>
      </c>
      <c r="F2132" s="6">
        <f>Table2[[#This Row],[MntGoldProds]]</f>
        <v>12</v>
      </c>
      <c r="G2132" s="8">
        <f>Table5[[#This Row],[Age]]</f>
        <v>47</v>
      </c>
      <c r="H2132" s="17" t="s">
        <v>35</v>
      </c>
      <c r="I2132" s="16" t="str">
        <f>IF(AND(People!$J2132&gt;=16,People!$J2132&lt;=25),"16-25",IF(AND(People!$J2132&gt;=26,People!$J2132&lt;=35),"26-35",IF(AND(People!$J2132&gt;=36,People!$J2132&lt;=45),"36-45",IF(AND(People!$J2132&gt;=46,People!$J2132&lt;=55),"46-55",IF(AND(People!$J2132&gt;=56,People!$J2132&lt;=65),"56-65",IF(AND(People!$J2132&gt;=66,People!$J2132&lt;=75),"66-75","ALL"))))))</f>
        <v>46-55</v>
      </c>
      <c r="J2132" t="str">
        <f>Table5[[#This Row],[Kid Home]]</f>
        <v>No</v>
      </c>
      <c r="K2132" t="str">
        <f>Table5[[#This Row],[TennHome]]</f>
        <v>No</v>
      </c>
    </row>
    <row r="2133" spans="1:11" ht="16.5" x14ac:dyDescent="0.3">
      <c r="A2133" s="4">
        <f>Table2[[#This Row],[MntWines]]</f>
        <v>4</v>
      </c>
      <c r="B2133" s="4">
        <f>Table2[[#This Row],[MntFruits]]</f>
        <v>0</v>
      </c>
      <c r="C2133" s="4">
        <f>Table2[[#This Row],[MntMeatProducts]]</f>
        <v>2</v>
      </c>
      <c r="D2133" s="4">
        <f>Table2[[#This Row],[MntFishProducts]]</f>
        <v>0</v>
      </c>
      <c r="E2133" s="4">
        <f>Table2[[#This Row],[MntSweetProducts]]</f>
        <v>0</v>
      </c>
      <c r="F2133" s="4">
        <f>Table2[[#This Row],[MntGoldProds]]</f>
        <v>2</v>
      </c>
      <c r="G2133" s="8">
        <f>Table5[[#This Row],[Age]]</f>
        <v>39</v>
      </c>
      <c r="H2133" s="2" t="s">
        <v>30</v>
      </c>
      <c r="I2133" s="16" t="str">
        <f>IF(AND(People!$J2133&gt;=16,People!$J2133&lt;=25),"16-25",IF(AND(People!$J2133&gt;=26,People!$J2133&lt;=35),"26-35",IF(AND(People!$J2133&gt;=36,People!$J2133&lt;=45),"36-45",IF(AND(People!$J2133&gt;=46,People!$J2133&lt;=55),"46-55",IF(AND(People!$J2133&gt;=56,People!$J2133&lt;=65),"56-65",IF(AND(People!$J2133&gt;=66,People!$J2133&lt;=75),"66-75","ALL"))))))</f>
        <v>36-45</v>
      </c>
      <c r="J2133" t="str">
        <f>Table5[[#This Row],[Kid Home]]</f>
        <v>Yes</v>
      </c>
      <c r="K2133" t="str">
        <f>Table5[[#This Row],[TennHome]]</f>
        <v>Yes</v>
      </c>
    </row>
    <row r="2134" spans="1:11" ht="16.5" x14ac:dyDescent="0.3">
      <c r="A2134" s="6">
        <f>Table2[[#This Row],[MntWines]]</f>
        <v>17</v>
      </c>
      <c r="B2134" s="6">
        <f>Table2[[#This Row],[MntFruits]]</f>
        <v>0</v>
      </c>
      <c r="C2134" s="6">
        <f>Table2[[#This Row],[MntMeatProducts]]</f>
        <v>14</v>
      </c>
      <c r="D2134" s="6">
        <f>Table2[[#This Row],[MntFishProducts]]</f>
        <v>7</v>
      </c>
      <c r="E2134" s="6">
        <f>Table2[[#This Row],[MntSweetProducts]]</f>
        <v>3</v>
      </c>
      <c r="F2134" s="6">
        <f>Table2[[#This Row],[MntGoldProds]]</f>
        <v>2</v>
      </c>
      <c r="G2134" s="8">
        <f>Table5[[#This Row],[Age]]</f>
        <v>37</v>
      </c>
      <c r="H2134" s="17" t="s">
        <v>33</v>
      </c>
      <c r="I2134" s="16" t="str">
        <f>IF(AND(People!$J2134&gt;=16,People!$J2134&lt;=25),"16-25",IF(AND(People!$J2134&gt;=26,People!$J2134&lt;=35),"26-35",IF(AND(People!$J2134&gt;=36,People!$J2134&lt;=45),"36-45",IF(AND(People!$J2134&gt;=46,People!$J2134&lt;=55),"46-55",IF(AND(People!$J2134&gt;=56,People!$J2134&lt;=65),"56-65",IF(AND(People!$J2134&gt;=66,People!$J2134&lt;=75),"66-75","ALL"))))))</f>
        <v>36-45</v>
      </c>
      <c r="J2134" t="str">
        <f>Table5[[#This Row],[Kid Home]]</f>
        <v>Yes</v>
      </c>
      <c r="K2134" t="str">
        <f>Table5[[#This Row],[TennHome]]</f>
        <v>No</v>
      </c>
    </row>
    <row r="2135" spans="1:11" ht="16.5" x14ac:dyDescent="0.3">
      <c r="A2135" s="4">
        <f>Table2[[#This Row],[MntWines]]</f>
        <v>960</v>
      </c>
      <c r="B2135" s="4">
        <f>Table2[[#This Row],[MntFruits]]</f>
        <v>0</v>
      </c>
      <c r="C2135" s="4">
        <f>Table2[[#This Row],[MntMeatProducts]]</f>
        <v>883</v>
      </c>
      <c r="D2135" s="4">
        <f>Table2[[#This Row],[MntFishProducts]]</f>
        <v>50</v>
      </c>
      <c r="E2135" s="4">
        <f>Table2[[#This Row],[MntSweetProducts]]</f>
        <v>38</v>
      </c>
      <c r="F2135" s="4">
        <f>Table2[[#This Row],[MntGoldProds]]</f>
        <v>0</v>
      </c>
      <c r="G2135" s="8">
        <f>Table5[[#This Row],[Age]]</f>
        <v>37</v>
      </c>
      <c r="H2135" s="2" t="s">
        <v>33</v>
      </c>
      <c r="I2135" s="16" t="str">
        <f>IF(AND(People!$J2135&gt;=16,People!$J2135&lt;=25),"16-25",IF(AND(People!$J2135&gt;=26,People!$J2135&lt;=35),"26-35",IF(AND(People!$J2135&gt;=36,People!$J2135&lt;=45),"36-45",IF(AND(People!$J2135&gt;=46,People!$J2135&lt;=55),"46-55",IF(AND(People!$J2135&gt;=56,People!$J2135&lt;=65),"56-65",IF(AND(People!$J2135&gt;=66,People!$J2135&lt;=75),"66-75","ALL"))))))</f>
        <v>36-45</v>
      </c>
      <c r="J2135" t="str">
        <f>Table5[[#This Row],[Kid Home]]</f>
        <v>No</v>
      </c>
      <c r="K2135" t="str">
        <f>Table5[[#This Row],[TennHome]]</f>
        <v>No</v>
      </c>
    </row>
    <row r="2136" spans="1:11" ht="16.5" x14ac:dyDescent="0.3">
      <c r="A2136" s="6">
        <f>Table2[[#This Row],[MntWines]]</f>
        <v>2</v>
      </c>
      <c r="B2136" s="6">
        <f>Table2[[#This Row],[MntFruits]]</f>
        <v>1</v>
      </c>
      <c r="C2136" s="6">
        <f>Table2[[#This Row],[MntMeatProducts]]</f>
        <v>2</v>
      </c>
      <c r="D2136" s="6">
        <f>Table2[[#This Row],[MntFishProducts]]</f>
        <v>1</v>
      </c>
      <c r="E2136" s="6">
        <f>Table2[[#This Row],[MntSweetProducts]]</f>
        <v>1</v>
      </c>
      <c r="F2136" s="6">
        <f>Table2[[#This Row],[MntGoldProds]]</f>
        <v>1</v>
      </c>
      <c r="G2136" s="8">
        <f>Table5[[#This Row],[Age]]</f>
        <v>64</v>
      </c>
      <c r="H2136" s="17" t="s">
        <v>40</v>
      </c>
      <c r="I2136" s="16" t="str">
        <f>IF(AND(People!$J2136&gt;=16,People!$J2136&lt;=25),"16-25",IF(AND(People!$J2136&gt;=26,People!$J2136&lt;=35),"26-35",IF(AND(People!$J2136&gt;=36,People!$J2136&lt;=45),"36-45",IF(AND(People!$J2136&gt;=46,People!$J2136&lt;=55),"46-55",IF(AND(People!$J2136&gt;=56,People!$J2136&lt;=65),"56-65",IF(AND(People!$J2136&gt;=66,People!$J2136&lt;=75),"66-75","ALL"))))))</f>
        <v>56-65</v>
      </c>
      <c r="J2136" t="str">
        <f>Table5[[#This Row],[Kid Home]]</f>
        <v>No</v>
      </c>
      <c r="K2136" t="str">
        <f>Table5[[#This Row],[TennHome]]</f>
        <v>No</v>
      </c>
    </row>
    <row r="2137" spans="1:11" ht="16.5" x14ac:dyDescent="0.3">
      <c r="A2137" s="4">
        <f>Table2[[#This Row],[MntWines]]</f>
        <v>1</v>
      </c>
      <c r="B2137" s="4">
        <f>Table2[[#This Row],[MntFruits]]</f>
        <v>3</v>
      </c>
      <c r="C2137" s="4">
        <f>Table2[[#This Row],[MntMeatProducts]]</f>
        <v>2</v>
      </c>
      <c r="D2137" s="4">
        <f>Table2[[#This Row],[MntFishProducts]]</f>
        <v>20</v>
      </c>
      <c r="E2137" s="4">
        <f>Table2[[#This Row],[MntSweetProducts]]</f>
        <v>30</v>
      </c>
      <c r="F2137" s="4">
        <f>Table2[[#This Row],[MntGoldProds]]</f>
        <v>47</v>
      </c>
      <c r="G2137" s="8">
        <f>Table5[[#This Row],[Age]]</f>
        <v>32</v>
      </c>
      <c r="H2137" s="2" t="s">
        <v>33</v>
      </c>
      <c r="I2137" s="16" t="str">
        <f>IF(AND(People!$J2137&gt;=16,People!$J2137&lt;=25),"16-25",IF(AND(People!$J2137&gt;=26,People!$J2137&lt;=35),"26-35",IF(AND(People!$J2137&gt;=36,People!$J2137&lt;=45),"36-45",IF(AND(People!$J2137&gt;=46,People!$J2137&lt;=55),"46-55",IF(AND(People!$J2137&gt;=56,People!$J2137&lt;=65),"56-65",IF(AND(People!$J2137&gt;=66,People!$J2137&lt;=75),"66-75","ALL"))))))</f>
        <v>26-35</v>
      </c>
      <c r="J2137" t="str">
        <f>Table5[[#This Row],[Kid Home]]</f>
        <v>Yes</v>
      </c>
      <c r="K2137" t="str">
        <f>Table5[[#This Row],[TennHome]]</f>
        <v>No</v>
      </c>
    </row>
    <row r="2138" spans="1:11" ht="16.5" x14ac:dyDescent="0.3">
      <c r="A2138" s="6">
        <f>Table2[[#This Row],[MntWines]]</f>
        <v>240</v>
      </c>
      <c r="B2138" s="6">
        <f>Table2[[#This Row],[MntFruits]]</f>
        <v>67</v>
      </c>
      <c r="C2138" s="6">
        <f>Table2[[#This Row],[MntMeatProducts]]</f>
        <v>500</v>
      </c>
      <c r="D2138" s="6">
        <f>Table2[[#This Row],[MntFishProducts]]</f>
        <v>199</v>
      </c>
      <c r="E2138" s="6">
        <f>Table2[[#This Row],[MntSweetProducts]]</f>
        <v>0</v>
      </c>
      <c r="F2138" s="6">
        <f>Table2[[#This Row],[MntGoldProds]]</f>
        <v>163</v>
      </c>
      <c r="G2138" s="8">
        <f>Table5[[#This Row],[Age]]</f>
        <v>57</v>
      </c>
      <c r="H2138" s="17" t="s">
        <v>38</v>
      </c>
      <c r="I2138" s="16" t="str">
        <f>IF(AND(People!$J2138&gt;=16,People!$J2138&lt;=25),"16-25",IF(AND(People!$J2138&gt;=26,People!$J2138&lt;=35),"26-35",IF(AND(People!$J2138&gt;=36,People!$J2138&lt;=45),"36-45",IF(AND(People!$J2138&gt;=46,People!$J2138&lt;=55),"46-55",IF(AND(People!$J2138&gt;=56,People!$J2138&lt;=65),"56-65",IF(AND(People!$J2138&gt;=66,People!$J2138&lt;=75),"66-75","ALL"))))))</f>
        <v>56-65</v>
      </c>
      <c r="J2138" t="str">
        <f>Table5[[#This Row],[Kid Home]]</f>
        <v>No</v>
      </c>
      <c r="K2138" t="str">
        <f>Table5[[#This Row],[TennHome]]</f>
        <v>No</v>
      </c>
    </row>
    <row r="2139" spans="1:11" ht="16.5" x14ac:dyDescent="0.3">
      <c r="A2139" s="4">
        <f>Table2[[#This Row],[MntWines]]</f>
        <v>301</v>
      </c>
      <c r="B2139" s="4">
        <f>Table2[[#This Row],[MntFruits]]</f>
        <v>11</v>
      </c>
      <c r="C2139" s="4">
        <f>Table2[[#This Row],[MntMeatProducts]]</f>
        <v>61</v>
      </c>
      <c r="D2139" s="4">
        <f>Table2[[#This Row],[MntFishProducts]]</f>
        <v>4</v>
      </c>
      <c r="E2139" s="4">
        <f>Table2[[#This Row],[MntSweetProducts]]</f>
        <v>7</v>
      </c>
      <c r="F2139" s="4">
        <f>Table2[[#This Row],[MntGoldProds]]</f>
        <v>11</v>
      </c>
      <c r="G2139" s="8">
        <f>Table5[[#This Row],[Age]]</f>
        <v>49</v>
      </c>
      <c r="H2139" s="2" t="s">
        <v>30</v>
      </c>
      <c r="I2139" s="16" t="str">
        <f>IF(AND(People!$J2139&gt;=16,People!$J2139&lt;=25),"16-25",IF(AND(People!$J2139&gt;=26,People!$J2139&lt;=35),"26-35",IF(AND(People!$J2139&gt;=36,People!$J2139&lt;=45),"36-45",IF(AND(People!$J2139&gt;=46,People!$J2139&lt;=55),"46-55",IF(AND(People!$J2139&gt;=56,People!$J2139&lt;=65),"56-65",IF(AND(People!$J2139&gt;=66,People!$J2139&lt;=75),"66-75","ALL"))))))</f>
        <v>46-55</v>
      </c>
      <c r="J2139" t="str">
        <f>Table5[[#This Row],[Kid Home]]</f>
        <v>No</v>
      </c>
      <c r="K2139" t="str">
        <f>Table5[[#This Row],[TennHome]]</f>
        <v>Yes</v>
      </c>
    </row>
    <row r="2140" spans="1:11" ht="16.5" x14ac:dyDescent="0.3">
      <c r="A2140" s="6">
        <f>Table2[[#This Row],[MntWines]]</f>
        <v>154</v>
      </c>
      <c r="B2140" s="6">
        <f>Table2[[#This Row],[MntFruits]]</f>
        <v>0</v>
      </c>
      <c r="C2140" s="6">
        <f>Table2[[#This Row],[MntMeatProducts]]</f>
        <v>50</v>
      </c>
      <c r="D2140" s="6">
        <f>Table2[[#This Row],[MntFishProducts]]</f>
        <v>6</v>
      </c>
      <c r="E2140" s="6">
        <f>Table2[[#This Row],[MntSweetProducts]]</f>
        <v>11</v>
      </c>
      <c r="F2140" s="6">
        <f>Table2[[#This Row],[MntGoldProds]]</f>
        <v>37</v>
      </c>
      <c r="G2140" s="8">
        <f>Table5[[#This Row],[Age]]</f>
        <v>44</v>
      </c>
      <c r="H2140" s="17" t="s">
        <v>35</v>
      </c>
      <c r="I2140" s="16" t="str">
        <f>IF(AND(People!$J2140&gt;=16,People!$J2140&lt;=25),"16-25",IF(AND(People!$J2140&gt;=26,People!$J2140&lt;=35),"26-35",IF(AND(People!$J2140&gt;=36,People!$J2140&lt;=45),"36-45",IF(AND(People!$J2140&gt;=46,People!$J2140&lt;=55),"46-55",IF(AND(People!$J2140&gt;=56,People!$J2140&lt;=65),"56-65",IF(AND(People!$J2140&gt;=66,People!$J2140&lt;=75),"66-75","ALL"))))))</f>
        <v>36-45</v>
      </c>
      <c r="J2140" t="str">
        <f>Table5[[#This Row],[Kid Home]]</f>
        <v>Yes</v>
      </c>
      <c r="K2140" t="str">
        <f>Table5[[#This Row],[TennHome]]</f>
        <v>Yes</v>
      </c>
    </row>
    <row r="2141" spans="1:11" ht="16.5" x14ac:dyDescent="0.3">
      <c r="A2141" s="4">
        <f>Table2[[#This Row],[MntWines]]</f>
        <v>2</v>
      </c>
      <c r="B2141" s="4">
        <f>Table2[[#This Row],[MntFruits]]</f>
        <v>3</v>
      </c>
      <c r="C2141" s="4">
        <f>Table2[[#This Row],[MntMeatProducts]]</f>
        <v>6</v>
      </c>
      <c r="D2141" s="4">
        <f>Table2[[#This Row],[MntFishProducts]]</f>
        <v>4</v>
      </c>
      <c r="E2141" s="4">
        <f>Table2[[#This Row],[MntSweetProducts]]</f>
        <v>1</v>
      </c>
      <c r="F2141" s="4">
        <f>Table2[[#This Row],[MntGoldProds]]</f>
        <v>9</v>
      </c>
      <c r="G2141" s="8">
        <f>Table5[[#This Row],[Age]]</f>
        <v>44</v>
      </c>
      <c r="H2141" s="2" t="s">
        <v>35</v>
      </c>
      <c r="I2141" s="16" t="str">
        <f>IF(AND(People!$J2141&gt;=16,People!$J2141&lt;=25),"16-25",IF(AND(People!$J2141&gt;=26,People!$J2141&lt;=35),"26-35",IF(AND(People!$J2141&gt;=36,People!$J2141&lt;=45),"36-45",IF(AND(People!$J2141&gt;=46,People!$J2141&lt;=55),"46-55",IF(AND(People!$J2141&gt;=56,People!$J2141&lt;=65),"56-65",IF(AND(People!$J2141&gt;=66,People!$J2141&lt;=75),"66-75","ALL"))))))</f>
        <v>36-45</v>
      </c>
      <c r="J2141" t="str">
        <f>Table5[[#This Row],[Kid Home]]</f>
        <v>Yes</v>
      </c>
      <c r="K2141" t="str">
        <f>Table5[[#This Row],[TennHome]]</f>
        <v>No</v>
      </c>
    </row>
    <row r="2142" spans="1:11" ht="16.5" x14ac:dyDescent="0.3">
      <c r="A2142" s="6">
        <f>Table2[[#This Row],[MntWines]]</f>
        <v>104</v>
      </c>
      <c r="B2142" s="6">
        <f>Table2[[#This Row],[MntFruits]]</f>
        <v>12</v>
      </c>
      <c r="C2142" s="6">
        <f>Table2[[#This Row],[MntMeatProducts]]</f>
        <v>48</v>
      </c>
      <c r="D2142" s="6">
        <f>Table2[[#This Row],[MntFishProducts]]</f>
        <v>4</v>
      </c>
      <c r="E2142" s="6">
        <f>Table2[[#This Row],[MntSweetProducts]]</f>
        <v>12</v>
      </c>
      <c r="F2142" s="6">
        <f>Table2[[#This Row],[MntGoldProds]]</f>
        <v>5</v>
      </c>
      <c r="G2142" s="8">
        <f>Table5[[#This Row],[Age]]</f>
        <v>60</v>
      </c>
      <c r="H2142" s="17" t="s">
        <v>35</v>
      </c>
      <c r="I2142" s="16" t="str">
        <f>IF(AND(People!$J2142&gt;=16,People!$J2142&lt;=25),"16-25",IF(AND(People!$J2142&gt;=26,People!$J2142&lt;=35),"26-35",IF(AND(People!$J2142&gt;=36,People!$J2142&lt;=45),"36-45",IF(AND(People!$J2142&gt;=46,People!$J2142&lt;=55),"46-55",IF(AND(People!$J2142&gt;=56,People!$J2142&lt;=65),"56-65",IF(AND(People!$J2142&gt;=66,People!$J2142&lt;=75),"66-75","ALL"))))))</f>
        <v>56-65</v>
      </c>
      <c r="J2142" t="str">
        <f>Table5[[#This Row],[Kid Home]]</f>
        <v>No</v>
      </c>
      <c r="K2142" t="str">
        <f>Table5[[#This Row],[TennHome]]</f>
        <v>Yes</v>
      </c>
    </row>
    <row r="2143" spans="1:11" ht="16.5" x14ac:dyDescent="0.3">
      <c r="A2143" s="4">
        <f>Table2[[#This Row],[MntWines]]</f>
        <v>70</v>
      </c>
      <c r="B2143" s="4">
        <f>Table2[[#This Row],[MntFruits]]</f>
        <v>3</v>
      </c>
      <c r="C2143" s="4">
        <f>Table2[[#This Row],[MntMeatProducts]]</f>
        <v>37</v>
      </c>
      <c r="D2143" s="4">
        <f>Table2[[#This Row],[MntFishProducts]]</f>
        <v>4</v>
      </c>
      <c r="E2143" s="4">
        <f>Table2[[#This Row],[MntSweetProducts]]</f>
        <v>2</v>
      </c>
      <c r="F2143" s="4">
        <f>Table2[[#This Row],[MntGoldProds]]</f>
        <v>64</v>
      </c>
      <c r="G2143" s="8">
        <f>Table5[[#This Row],[Age]]</f>
        <v>46</v>
      </c>
      <c r="H2143" s="2" t="s">
        <v>33</v>
      </c>
      <c r="I2143" s="16" t="str">
        <f>IF(AND(People!$J2143&gt;=16,People!$J2143&lt;=25),"16-25",IF(AND(People!$J2143&gt;=26,People!$J2143&lt;=35),"26-35",IF(AND(People!$J2143&gt;=36,People!$J2143&lt;=45),"36-45",IF(AND(People!$J2143&gt;=46,People!$J2143&lt;=55),"46-55",IF(AND(People!$J2143&gt;=56,People!$J2143&lt;=65),"56-65",IF(AND(People!$J2143&gt;=66,People!$J2143&lt;=75),"66-75","ALL"))))))</f>
        <v>46-55</v>
      </c>
      <c r="J2143" t="str">
        <f>Table5[[#This Row],[Kid Home]]</f>
        <v>Yes</v>
      </c>
      <c r="K2143" t="str">
        <f>Table5[[#This Row],[TennHome]]</f>
        <v>Yes</v>
      </c>
    </row>
    <row r="2144" spans="1:11" ht="16.5" x14ac:dyDescent="0.3">
      <c r="A2144" s="6">
        <f>Table2[[#This Row],[MntWines]]</f>
        <v>2</v>
      </c>
      <c r="B2144" s="6">
        <f>Table2[[#This Row],[MntFruits]]</f>
        <v>0</v>
      </c>
      <c r="C2144" s="6">
        <f>Table2[[#This Row],[MntMeatProducts]]</f>
        <v>9</v>
      </c>
      <c r="D2144" s="6">
        <f>Table2[[#This Row],[MntFishProducts]]</f>
        <v>3</v>
      </c>
      <c r="E2144" s="6">
        <f>Table2[[#This Row],[MntSweetProducts]]</f>
        <v>6</v>
      </c>
      <c r="F2144" s="6">
        <f>Table2[[#This Row],[MntGoldProds]]</f>
        <v>2</v>
      </c>
      <c r="G2144" s="8">
        <f>Table5[[#This Row],[Age]]</f>
        <v>40</v>
      </c>
      <c r="H2144" s="17" t="s">
        <v>35</v>
      </c>
      <c r="I2144" s="16" t="str">
        <f>IF(AND(People!$J2144&gt;=16,People!$J2144&lt;=25),"16-25",IF(AND(People!$J2144&gt;=26,People!$J2144&lt;=35),"26-35",IF(AND(People!$J2144&gt;=36,People!$J2144&lt;=45),"36-45",IF(AND(People!$J2144&gt;=46,People!$J2144&lt;=55),"46-55",IF(AND(People!$J2144&gt;=56,People!$J2144&lt;=65),"56-65",IF(AND(People!$J2144&gt;=66,People!$J2144&lt;=75),"66-75","ALL"))))))</f>
        <v>36-45</v>
      </c>
      <c r="J2144" t="str">
        <f>Table5[[#This Row],[Kid Home]]</f>
        <v>Yes</v>
      </c>
      <c r="K2144" t="str">
        <f>Table5[[#This Row],[TennHome]]</f>
        <v>No</v>
      </c>
    </row>
    <row r="2145" spans="1:11" ht="16.5" x14ac:dyDescent="0.3">
      <c r="A2145" s="4">
        <f>Table2[[#This Row],[MntWines]]</f>
        <v>23</v>
      </c>
      <c r="B2145" s="4">
        <f>Table2[[#This Row],[MntFruits]]</f>
        <v>2</v>
      </c>
      <c r="C2145" s="4">
        <f>Table2[[#This Row],[MntMeatProducts]]</f>
        <v>11</v>
      </c>
      <c r="D2145" s="4">
        <f>Table2[[#This Row],[MntFishProducts]]</f>
        <v>3</v>
      </c>
      <c r="E2145" s="4">
        <f>Table2[[#This Row],[MntSweetProducts]]</f>
        <v>1</v>
      </c>
      <c r="F2145" s="4">
        <f>Table2[[#This Row],[MntGoldProds]]</f>
        <v>4</v>
      </c>
      <c r="G2145" s="8">
        <f>Table5[[#This Row],[Age]]</f>
        <v>43</v>
      </c>
      <c r="H2145" s="2" t="s">
        <v>33</v>
      </c>
      <c r="I2145" s="16" t="str">
        <f>IF(AND(People!$J2145&gt;=16,People!$J2145&lt;=25),"16-25",IF(AND(People!$J2145&gt;=26,People!$J2145&lt;=35),"26-35",IF(AND(People!$J2145&gt;=36,People!$J2145&lt;=45),"36-45",IF(AND(People!$J2145&gt;=46,People!$J2145&lt;=55),"46-55",IF(AND(People!$J2145&gt;=56,People!$J2145&lt;=65),"56-65",IF(AND(People!$J2145&gt;=66,People!$J2145&lt;=75),"66-75","ALL"))))))</f>
        <v>36-45</v>
      </c>
      <c r="J2145" t="str">
        <f>Table5[[#This Row],[Kid Home]]</f>
        <v>Yes</v>
      </c>
      <c r="K2145" t="str">
        <f>Table5[[#This Row],[TennHome]]</f>
        <v>Yes</v>
      </c>
    </row>
    <row r="2146" spans="1:11" ht="16.5" x14ac:dyDescent="0.3">
      <c r="A2146" s="6">
        <f>Table2[[#This Row],[MntWines]]</f>
        <v>43</v>
      </c>
      <c r="B2146" s="6">
        <f>Table2[[#This Row],[MntFruits]]</f>
        <v>4</v>
      </c>
      <c r="C2146" s="6">
        <f>Table2[[#This Row],[MntMeatProducts]]</f>
        <v>12</v>
      </c>
      <c r="D2146" s="6">
        <f>Table2[[#This Row],[MntFishProducts]]</f>
        <v>8</v>
      </c>
      <c r="E2146" s="6">
        <f>Table2[[#This Row],[MntSweetProducts]]</f>
        <v>0</v>
      </c>
      <c r="F2146" s="6">
        <f>Table2[[#This Row],[MntGoldProds]]</f>
        <v>27</v>
      </c>
      <c r="G2146" s="8">
        <f>Table5[[#This Row],[Age]]</f>
        <v>45</v>
      </c>
      <c r="H2146" s="17" t="s">
        <v>30</v>
      </c>
      <c r="I2146" s="16" t="str">
        <f>IF(AND(People!$J2146&gt;=16,People!$J2146&lt;=25),"16-25",IF(AND(People!$J2146&gt;=26,People!$J2146&lt;=35),"26-35",IF(AND(People!$J2146&gt;=36,People!$J2146&lt;=45),"36-45",IF(AND(People!$J2146&gt;=46,People!$J2146&lt;=55),"46-55",IF(AND(People!$J2146&gt;=56,People!$J2146&lt;=65),"56-65",IF(AND(People!$J2146&gt;=66,People!$J2146&lt;=75),"66-75","ALL"))))))</f>
        <v>36-45</v>
      </c>
      <c r="J2146" t="str">
        <f>Table5[[#This Row],[Kid Home]]</f>
        <v>Yes</v>
      </c>
      <c r="K2146" t="str">
        <f>Table5[[#This Row],[TennHome]]</f>
        <v>Yes</v>
      </c>
    </row>
    <row r="2147" spans="1:11" ht="16.5" x14ac:dyDescent="0.3">
      <c r="A2147" s="4">
        <f>Table2[[#This Row],[MntWines]]</f>
        <v>4</v>
      </c>
      <c r="B2147" s="4">
        <f>Table2[[#This Row],[MntFruits]]</f>
        <v>24</v>
      </c>
      <c r="C2147" s="4">
        <f>Table2[[#This Row],[MntMeatProducts]]</f>
        <v>11</v>
      </c>
      <c r="D2147" s="4">
        <f>Table2[[#This Row],[MntFishProducts]]</f>
        <v>16</v>
      </c>
      <c r="E2147" s="4">
        <f>Table2[[#This Row],[MntSweetProducts]]</f>
        <v>1</v>
      </c>
      <c r="F2147" s="4">
        <f>Table2[[#This Row],[MntGoldProds]]</f>
        <v>25</v>
      </c>
      <c r="G2147" s="8">
        <f>Table5[[#This Row],[Age]]</f>
        <v>57</v>
      </c>
      <c r="H2147" s="2" t="s">
        <v>30</v>
      </c>
      <c r="I2147" s="16" t="str">
        <f>IF(AND(People!$J2147&gt;=16,People!$J2147&lt;=25),"16-25",IF(AND(People!$J2147&gt;=26,People!$J2147&lt;=35),"26-35",IF(AND(People!$J2147&gt;=36,People!$J2147&lt;=45),"36-45",IF(AND(People!$J2147&gt;=46,People!$J2147&lt;=55),"46-55",IF(AND(People!$J2147&gt;=56,People!$J2147&lt;=65),"56-65",IF(AND(People!$J2147&gt;=66,People!$J2147&lt;=75),"66-75","ALL"))))))</f>
        <v>56-65</v>
      </c>
      <c r="J2147" t="str">
        <f>Table5[[#This Row],[Kid Home]]</f>
        <v>No</v>
      </c>
      <c r="K2147" t="str">
        <f>Table5[[#This Row],[TennHome]]</f>
        <v>No</v>
      </c>
    </row>
    <row r="2148" spans="1:11" ht="16.5" x14ac:dyDescent="0.3">
      <c r="A2148" s="6">
        <f>Table2[[#This Row],[MntWines]]</f>
        <v>654</v>
      </c>
      <c r="B2148" s="6">
        <f>Table2[[#This Row],[MntFruits]]</f>
        <v>7</v>
      </c>
      <c r="C2148" s="6">
        <f>Table2[[#This Row],[MntMeatProducts]]</f>
        <v>92</v>
      </c>
      <c r="D2148" s="6">
        <f>Table2[[#This Row],[MntFishProducts]]</f>
        <v>0</v>
      </c>
      <c r="E2148" s="6">
        <f>Table2[[#This Row],[MntSweetProducts]]</f>
        <v>15</v>
      </c>
      <c r="F2148" s="6">
        <f>Table2[[#This Row],[MntGoldProds]]</f>
        <v>30</v>
      </c>
      <c r="G2148" s="8">
        <f>Table5[[#This Row],[Age]]</f>
        <v>41</v>
      </c>
      <c r="H2148" s="17" t="s">
        <v>31</v>
      </c>
      <c r="I2148" s="16" t="str">
        <f>IF(AND(People!$J2148&gt;=16,People!$J2148&lt;=25),"16-25",IF(AND(People!$J2148&gt;=26,People!$J2148&lt;=35),"26-35",IF(AND(People!$J2148&gt;=36,People!$J2148&lt;=45),"36-45",IF(AND(People!$J2148&gt;=46,People!$J2148&lt;=55),"46-55",IF(AND(People!$J2148&gt;=56,People!$J2148&lt;=65),"56-65",IF(AND(People!$J2148&gt;=66,People!$J2148&lt;=75),"66-75","ALL"))))))</f>
        <v>36-45</v>
      </c>
      <c r="J2148" t="str">
        <f>Table5[[#This Row],[Kid Home]]</f>
        <v>No</v>
      </c>
      <c r="K2148" t="str">
        <f>Table5[[#This Row],[TennHome]]</f>
        <v>Yes</v>
      </c>
    </row>
    <row r="2149" spans="1:11" ht="16.5" x14ac:dyDescent="0.3">
      <c r="A2149" s="4">
        <f>Table2[[#This Row],[MntWines]]</f>
        <v>912</v>
      </c>
      <c r="B2149" s="4">
        <f>Table2[[#This Row],[MntFruits]]</f>
        <v>72</v>
      </c>
      <c r="C2149" s="4">
        <f>Table2[[#This Row],[MntMeatProducts]]</f>
        <v>170</v>
      </c>
      <c r="D2149" s="4">
        <f>Table2[[#This Row],[MntFishProducts]]</f>
        <v>47</v>
      </c>
      <c r="E2149" s="4">
        <f>Table2[[#This Row],[MntSweetProducts]]</f>
        <v>36</v>
      </c>
      <c r="F2149" s="4">
        <f>Table2[[#This Row],[MntGoldProds]]</f>
        <v>97</v>
      </c>
      <c r="G2149" s="8">
        <f>Table5[[#This Row],[Age]]</f>
        <v>56</v>
      </c>
      <c r="H2149" s="2" t="s">
        <v>31</v>
      </c>
      <c r="I2149" s="16" t="str">
        <f>IF(AND(People!$J2149&gt;=16,People!$J2149&lt;=25),"16-25",IF(AND(People!$J2149&gt;=26,People!$J2149&lt;=35),"26-35",IF(AND(People!$J2149&gt;=36,People!$J2149&lt;=45),"36-45",IF(AND(People!$J2149&gt;=46,People!$J2149&lt;=55),"46-55",IF(AND(People!$J2149&gt;=56,People!$J2149&lt;=65),"56-65",IF(AND(People!$J2149&gt;=66,People!$J2149&lt;=75),"66-75","ALL"))))))</f>
        <v>56-65</v>
      </c>
      <c r="J2149" t="str">
        <f>Table5[[#This Row],[Kid Home]]</f>
        <v>No</v>
      </c>
      <c r="K2149" t="str">
        <f>Table5[[#This Row],[TennHome]]</f>
        <v>No</v>
      </c>
    </row>
    <row r="2150" spans="1:11" ht="16.5" x14ac:dyDescent="0.3">
      <c r="A2150" s="6">
        <f>Table2[[#This Row],[MntWines]]</f>
        <v>25</v>
      </c>
      <c r="B2150" s="6">
        <f>Table2[[#This Row],[MntFruits]]</f>
        <v>0</v>
      </c>
      <c r="C2150" s="6">
        <f>Table2[[#This Row],[MntMeatProducts]]</f>
        <v>8</v>
      </c>
      <c r="D2150" s="6">
        <f>Table2[[#This Row],[MntFishProducts]]</f>
        <v>0</v>
      </c>
      <c r="E2150" s="6">
        <f>Table2[[#This Row],[MntSweetProducts]]</f>
        <v>1</v>
      </c>
      <c r="F2150" s="6">
        <f>Table2[[#This Row],[MntGoldProds]]</f>
        <v>4</v>
      </c>
      <c r="G2150" s="8">
        <f>Table5[[#This Row],[Age]]</f>
        <v>43</v>
      </c>
      <c r="H2150" s="17" t="s">
        <v>31</v>
      </c>
      <c r="I2150" s="16" t="str">
        <f>IF(AND(People!$J2150&gt;=16,People!$J2150&lt;=25),"16-25",IF(AND(People!$J2150&gt;=26,People!$J2150&lt;=35),"26-35",IF(AND(People!$J2150&gt;=36,People!$J2150&lt;=45),"36-45",IF(AND(People!$J2150&gt;=46,People!$J2150&lt;=55),"46-55",IF(AND(People!$J2150&gt;=56,People!$J2150&lt;=65),"56-65",IF(AND(People!$J2150&gt;=66,People!$J2150&lt;=75),"66-75","ALL"))))))</f>
        <v>36-45</v>
      </c>
      <c r="J2150" t="str">
        <f>Table5[[#This Row],[Kid Home]]</f>
        <v>Yes</v>
      </c>
      <c r="K2150" t="str">
        <f>Table5[[#This Row],[TennHome]]</f>
        <v>No</v>
      </c>
    </row>
    <row r="2151" spans="1:11" ht="16.5" x14ac:dyDescent="0.3">
      <c r="A2151" s="4">
        <f>Table2[[#This Row],[MntWines]]</f>
        <v>24</v>
      </c>
      <c r="B2151" s="4">
        <f>Table2[[#This Row],[MntFruits]]</f>
        <v>4</v>
      </c>
      <c r="C2151" s="4">
        <f>Table2[[#This Row],[MntMeatProducts]]</f>
        <v>22</v>
      </c>
      <c r="D2151" s="4">
        <f>Table2[[#This Row],[MntFishProducts]]</f>
        <v>0</v>
      </c>
      <c r="E2151" s="4">
        <f>Table2[[#This Row],[MntSweetProducts]]</f>
        <v>2</v>
      </c>
      <c r="F2151" s="4">
        <f>Table2[[#This Row],[MntGoldProds]]</f>
        <v>9</v>
      </c>
      <c r="G2151" s="8">
        <f>Table5[[#This Row],[Age]]</f>
        <v>54</v>
      </c>
      <c r="H2151" s="2" t="s">
        <v>33</v>
      </c>
      <c r="I2151" s="16" t="str">
        <f>IF(AND(People!$J2151&gt;=16,People!$J2151&lt;=25),"16-25",IF(AND(People!$J2151&gt;=26,People!$J2151&lt;=35),"26-35",IF(AND(People!$J2151&gt;=36,People!$J2151&lt;=45),"36-45",IF(AND(People!$J2151&gt;=46,People!$J2151&lt;=55),"46-55",IF(AND(People!$J2151&gt;=56,People!$J2151&lt;=65),"56-65",IF(AND(People!$J2151&gt;=66,People!$J2151&lt;=75),"66-75","ALL"))))))</f>
        <v>46-55</v>
      </c>
      <c r="J2151" t="str">
        <f>Table5[[#This Row],[Kid Home]]</f>
        <v>Yes</v>
      </c>
      <c r="K2151" t="str">
        <f>Table5[[#This Row],[TennHome]]</f>
        <v>Yes</v>
      </c>
    </row>
    <row r="2152" spans="1:11" ht="16.5" x14ac:dyDescent="0.3">
      <c r="A2152" s="6">
        <f>Table2[[#This Row],[MntWines]]</f>
        <v>141</v>
      </c>
      <c r="B2152" s="6">
        <f>Table2[[#This Row],[MntFruits]]</f>
        <v>11</v>
      </c>
      <c r="C2152" s="6">
        <f>Table2[[#This Row],[MntMeatProducts]]</f>
        <v>114</v>
      </c>
      <c r="D2152" s="6">
        <f>Table2[[#This Row],[MntFishProducts]]</f>
        <v>15</v>
      </c>
      <c r="E2152" s="6">
        <f>Table2[[#This Row],[MntSweetProducts]]</f>
        <v>14</v>
      </c>
      <c r="F2152" s="6">
        <f>Table2[[#This Row],[MntGoldProds]]</f>
        <v>5</v>
      </c>
      <c r="G2152" s="8">
        <f>Table5[[#This Row],[Age]]</f>
        <v>40</v>
      </c>
      <c r="H2152" s="17" t="s">
        <v>33</v>
      </c>
      <c r="I2152" s="16" t="str">
        <f>IF(AND(People!$J2152&gt;=16,People!$J2152&lt;=25),"16-25",IF(AND(People!$J2152&gt;=26,People!$J2152&lt;=35),"26-35",IF(AND(People!$J2152&gt;=36,People!$J2152&lt;=45),"36-45",IF(AND(People!$J2152&gt;=46,People!$J2152&lt;=55),"46-55",IF(AND(People!$J2152&gt;=56,People!$J2152&lt;=65),"56-65",IF(AND(People!$J2152&gt;=66,People!$J2152&lt;=75),"66-75","ALL"))))))</f>
        <v>36-45</v>
      </c>
      <c r="J2152" t="str">
        <f>Table5[[#This Row],[Kid Home]]</f>
        <v>Yes</v>
      </c>
      <c r="K2152" t="str">
        <f>Table5[[#This Row],[TennHome]]</f>
        <v>Yes</v>
      </c>
    </row>
    <row r="2153" spans="1:11" ht="16.5" x14ac:dyDescent="0.3">
      <c r="A2153" s="4">
        <f>Table2[[#This Row],[MntWines]]</f>
        <v>71</v>
      </c>
      <c r="B2153" s="4">
        <f>Table2[[#This Row],[MntFruits]]</f>
        <v>0</v>
      </c>
      <c r="C2153" s="4">
        <f>Table2[[#This Row],[MntMeatProducts]]</f>
        <v>13</v>
      </c>
      <c r="D2153" s="4">
        <f>Table2[[#This Row],[MntFishProducts]]</f>
        <v>3</v>
      </c>
      <c r="E2153" s="4">
        <f>Table2[[#This Row],[MntSweetProducts]]</f>
        <v>1</v>
      </c>
      <c r="F2153" s="4">
        <f>Table2[[#This Row],[MntGoldProds]]</f>
        <v>0</v>
      </c>
      <c r="G2153" s="8">
        <f>Table5[[#This Row],[Age]]</f>
        <v>51</v>
      </c>
      <c r="H2153" s="2" t="s">
        <v>33</v>
      </c>
      <c r="I2153" s="16" t="str">
        <f>IF(AND(People!$J2153&gt;=16,People!$J2153&lt;=25),"16-25",IF(AND(People!$J2153&gt;=26,People!$J2153&lt;=35),"26-35",IF(AND(People!$J2153&gt;=36,People!$J2153&lt;=45),"36-45",IF(AND(People!$J2153&gt;=46,People!$J2153&lt;=55),"46-55",IF(AND(People!$J2153&gt;=56,People!$J2153&lt;=65),"56-65",IF(AND(People!$J2153&gt;=66,People!$J2153&lt;=75),"66-75","ALL"))))))</f>
        <v>46-55</v>
      </c>
      <c r="J2153" t="str">
        <f>Table5[[#This Row],[Kid Home]]</f>
        <v>No</v>
      </c>
      <c r="K2153" t="str">
        <f>Table5[[#This Row],[TennHome]]</f>
        <v>Yes</v>
      </c>
    </row>
    <row r="2154" spans="1:11" ht="16.5" x14ac:dyDescent="0.3">
      <c r="A2154" s="6">
        <f>Table2[[#This Row],[MntWines]]</f>
        <v>35</v>
      </c>
      <c r="B2154" s="6">
        <f>Table2[[#This Row],[MntFruits]]</f>
        <v>1</v>
      </c>
      <c r="C2154" s="6">
        <f>Table2[[#This Row],[MntMeatProducts]]</f>
        <v>16</v>
      </c>
      <c r="D2154" s="6">
        <f>Table2[[#This Row],[MntFishProducts]]</f>
        <v>0</v>
      </c>
      <c r="E2154" s="6">
        <f>Table2[[#This Row],[MntSweetProducts]]</f>
        <v>1</v>
      </c>
      <c r="F2154" s="6">
        <f>Table2[[#This Row],[MntGoldProds]]</f>
        <v>1</v>
      </c>
      <c r="G2154" s="8">
        <f>Table5[[#This Row],[Age]]</f>
        <v>55</v>
      </c>
      <c r="H2154" s="17" t="s">
        <v>33</v>
      </c>
      <c r="I2154" s="16" t="str">
        <f>IF(AND(People!$J2154&gt;=16,People!$J2154&lt;=25),"16-25",IF(AND(People!$J2154&gt;=26,People!$J2154&lt;=35),"26-35",IF(AND(People!$J2154&gt;=36,People!$J2154&lt;=45),"36-45",IF(AND(People!$J2154&gt;=46,People!$J2154&lt;=55),"46-55",IF(AND(People!$J2154&gt;=56,People!$J2154&lt;=65),"56-65",IF(AND(People!$J2154&gt;=66,People!$J2154&lt;=75),"66-75","ALL"))))))</f>
        <v>46-55</v>
      </c>
      <c r="J2154" t="str">
        <f>Table5[[#This Row],[Kid Home]]</f>
        <v>Yes</v>
      </c>
      <c r="K2154" t="str">
        <f>Table5[[#This Row],[TennHome]]</f>
        <v>Yes</v>
      </c>
    </row>
    <row r="2155" spans="1:11" ht="16.5" x14ac:dyDescent="0.3">
      <c r="A2155" s="4">
        <f>Table2[[#This Row],[MntWines]]</f>
        <v>496</v>
      </c>
      <c r="B2155" s="4">
        <f>Table2[[#This Row],[MntFruits]]</f>
        <v>32</v>
      </c>
      <c r="C2155" s="4">
        <f>Table2[[#This Row],[MntMeatProducts]]</f>
        <v>849</v>
      </c>
      <c r="D2155" s="4">
        <f>Table2[[#This Row],[MntFishProducts]]</f>
        <v>229</v>
      </c>
      <c r="E2155" s="4">
        <f>Table2[[#This Row],[MntSweetProducts]]</f>
        <v>48</v>
      </c>
      <c r="F2155" s="4">
        <f>Table2[[#This Row],[MntGoldProds]]</f>
        <v>128</v>
      </c>
      <c r="G2155" s="8">
        <f>Table5[[#This Row],[Age]]</f>
        <v>40</v>
      </c>
      <c r="H2155" s="2" t="s">
        <v>38</v>
      </c>
      <c r="I2155" s="16" t="str">
        <f>IF(AND(People!$J2155&gt;=16,People!$J2155&lt;=25),"16-25",IF(AND(People!$J2155&gt;=26,People!$J2155&lt;=35),"26-35",IF(AND(People!$J2155&gt;=36,People!$J2155&lt;=45),"36-45",IF(AND(People!$J2155&gt;=46,People!$J2155&lt;=55),"46-55",IF(AND(People!$J2155&gt;=56,People!$J2155&lt;=65),"56-65",IF(AND(People!$J2155&gt;=66,People!$J2155&lt;=75),"66-75","ALL"))))))</f>
        <v>36-45</v>
      </c>
      <c r="J2155" t="str">
        <f>Table5[[#This Row],[Kid Home]]</f>
        <v>No</v>
      </c>
      <c r="K2155" t="str">
        <f>Table5[[#This Row],[TennHome]]</f>
        <v>No</v>
      </c>
    </row>
    <row r="2156" spans="1:11" ht="16.5" x14ac:dyDescent="0.3">
      <c r="A2156" s="6">
        <f>Table2[[#This Row],[MntWines]]</f>
        <v>9</v>
      </c>
      <c r="B2156" s="6">
        <f>Table2[[#This Row],[MntFruits]]</f>
        <v>9</v>
      </c>
      <c r="C2156" s="6">
        <f>Table2[[#This Row],[MntMeatProducts]]</f>
        <v>11</v>
      </c>
      <c r="D2156" s="6">
        <f>Table2[[#This Row],[MntFishProducts]]</f>
        <v>13</v>
      </c>
      <c r="E2156" s="6">
        <f>Table2[[#This Row],[MntSweetProducts]]</f>
        <v>10</v>
      </c>
      <c r="F2156" s="6">
        <f>Table2[[#This Row],[MntGoldProds]]</f>
        <v>16</v>
      </c>
      <c r="G2156" s="8">
        <f>Table5[[#This Row],[Age]]</f>
        <v>38</v>
      </c>
      <c r="H2156" s="17" t="s">
        <v>31</v>
      </c>
      <c r="I2156" s="16" t="str">
        <f>IF(AND(People!$J2156&gt;=16,People!$J2156&lt;=25),"16-25",IF(AND(People!$J2156&gt;=26,People!$J2156&lt;=35),"26-35",IF(AND(People!$J2156&gt;=36,People!$J2156&lt;=45),"36-45",IF(AND(People!$J2156&gt;=46,People!$J2156&lt;=55),"46-55",IF(AND(People!$J2156&gt;=56,People!$J2156&lt;=65),"56-65",IF(AND(People!$J2156&gt;=66,People!$J2156&lt;=75),"66-75","ALL"))))))</f>
        <v>36-45</v>
      </c>
      <c r="J2156" t="str">
        <f>Table5[[#This Row],[Kid Home]]</f>
        <v>Yes</v>
      </c>
      <c r="K2156" t="str">
        <f>Table5[[#This Row],[TennHome]]</f>
        <v>No</v>
      </c>
    </row>
    <row r="2157" spans="1:11" ht="16.5" x14ac:dyDescent="0.3">
      <c r="A2157" s="4">
        <f>Table2[[#This Row],[MntWines]]</f>
        <v>154</v>
      </c>
      <c r="B2157" s="4">
        <f>Table2[[#This Row],[MntFruits]]</f>
        <v>0</v>
      </c>
      <c r="C2157" s="4">
        <f>Table2[[#This Row],[MntMeatProducts]]</f>
        <v>50</v>
      </c>
      <c r="D2157" s="4">
        <f>Table2[[#This Row],[MntFishProducts]]</f>
        <v>6</v>
      </c>
      <c r="E2157" s="4">
        <f>Table2[[#This Row],[MntSweetProducts]]</f>
        <v>11</v>
      </c>
      <c r="F2157" s="4">
        <f>Table2[[#This Row],[MntGoldProds]]</f>
        <v>37</v>
      </c>
      <c r="G2157" s="8">
        <f>Table5[[#This Row],[Age]]</f>
        <v>44</v>
      </c>
      <c r="H2157" s="2" t="s">
        <v>33</v>
      </c>
      <c r="I2157" s="16" t="str">
        <f>IF(AND(People!$J2157&gt;=16,People!$J2157&lt;=25),"16-25",IF(AND(People!$J2157&gt;=26,People!$J2157&lt;=35),"26-35",IF(AND(People!$J2157&gt;=36,People!$J2157&lt;=45),"36-45",IF(AND(People!$J2157&gt;=46,People!$J2157&lt;=55),"46-55",IF(AND(People!$J2157&gt;=56,People!$J2157&lt;=65),"56-65",IF(AND(People!$J2157&gt;=66,People!$J2157&lt;=75),"66-75","ALL"))))))</f>
        <v>36-45</v>
      </c>
      <c r="J2157" t="str">
        <f>Table5[[#This Row],[Kid Home]]</f>
        <v>Yes</v>
      </c>
      <c r="K2157" t="str">
        <f>Table5[[#This Row],[TennHome]]</f>
        <v>Yes</v>
      </c>
    </row>
    <row r="2158" spans="1:11" ht="16.5" x14ac:dyDescent="0.3">
      <c r="A2158" s="6">
        <f>Table2[[#This Row],[MntWines]]</f>
        <v>9</v>
      </c>
      <c r="B2158" s="6">
        <f>Table2[[#This Row],[MntFruits]]</f>
        <v>1</v>
      </c>
      <c r="C2158" s="6">
        <f>Table2[[#This Row],[MntMeatProducts]]</f>
        <v>5</v>
      </c>
      <c r="D2158" s="6">
        <f>Table2[[#This Row],[MntFishProducts]]</f>
        <v>4</v>
      </c>
      <c r="E2158" s="6">
        <f>Table2[[#This Row],[MntSweetProducts]]</f>
        <v>5</v>
      </c>
      <c r="F2158" s="6">
        <f>Table2[[#This Row],[MntGoldProds]]</f>
        <v>7</v>
      </c>
      <c r="G2158" s="8">
        <f>Table5[[#This Row],[Age]]</f>
        <v>37</v>
      </c>
      <c r="H2158" s="17" t="s">
        <v>35</v>
      </c>
      <c r="I2158" s="16" t="str">
        <f>IF(AND(People!$J2158&gt;=16,People!$J2158&lt;=25),"16-25",IF(AND(People!$J2158&gt;=26,People!$J2158&lt;=35),"26-35",IF(AND(People!$J2158&gt;=36,People!$J2158&lt;=45),"36-45",IF(AND(People!$J2158&gt;=46,People!$J2158&lt;=55),"46-55",IF(AND(People!$J2158&gt;=56,People!$J2158&lt;=65),"56-65",IF(AND(People!$J2158&gt;=66,People!$J2158&lt;=75),"66-75","ALL"))))))</f>
        <v>36-45</v>
      </c>
      <c r="J2158" t="str">
        <f>Table5[[#This Row],[Kid Home]]</f>
        <v>Yes</v>
      </c>
      <c r="K2158" t="str">
        <f>Table5[[#This Row],[TennHome]]</f>
        <v>No</v>
      </c>
    </row>
    <row r="2159" spans="1:11" ht="16.5" x14ac:dyDescent="0.3">
      <c r="A2159" s="4">
        <f>Table2[[#This Row],[MntWines]]</f>
        <v>26</v>
      </c>
      <c r="B2159" s="4">
        <f>Table2[[#This Row],[MntFruits]]</f>
        <v>3</v>
      </c>
      <c r="C2159" s="4">
        <f>Table2[[#This Row],[MntMeatProducts]]</f>
        <v>23</v>
      </c>
      <c r="D2159" s="4">
        <f>Table2[[#This Row],[MntFishProducts]]</f>
        <v>4</v>
      </c>
      <c r="E2159" s="4">
        <f>Table2[[#This Row],[MntSweetProducts]]</f>
        <v>7</v>
      </c>
      <c r="F2159" s="4">
        <f>Table2[[#This Row],[MntGoldProds]]</f>
        <v>3</v>
      </c>
      <c r="G2159" s="8">
        <f>Table5[[#This Row],[Age]]</f>
        <v>31</v>
      </c>
      <c r="H2159" s="2" t="s">
        <v>31</v>
      </c>
      <c r="I2159" s="16" t="str">
        <f>IF(AND(People!$J2159&gt;=16,People!$J2159&lt;=25),"16-25",IF(AND(People!$J2159&gt;=26,People!$J2159&lt;=35),"26-35",IF(AND(People!$J2159&gt;=36,People!$J2159&lt;=45),"36-45",IF(AND(People!$J2159&gt;=46,People!$J2159&lt;=55),"46-55",IF(AND(People!$J2159&gt;=56,People!$J2159&lt;=65),"56-65",IF(AND(People!$J2159&gt;=66,People!$J2159&lt;=75),"66-75","ALL"))))))</f>
        <v>26-35</v>
      </c>
      <c r="J2159" t="str">
        <f>Table5[[#This Row],[Kid Home]]</f>
        <v>Yes</v>
      </c>
      <c r="K2159" t="str">
        <f>Table5[[#This Row],[TennHome]]</f>
        <v>No</v>
      </c>
    </row>
    <row r="2160" spans="1:11" ht="16.5" x14ac:dyDescent="0.3">
      <c r="A2160" s="6">
        <f>Table2[[#This Row],[MntWines]]</f>
        <v>77</v>
      </c>
      <c r="B2160" s="6">
        <f>Table2[[#This Row],[MntFruits]]</f>
        <v>8</v>
      </c>
      <c r="C2160" s="6">
        <f>Table2[[#This Row],[MntMeatProducts]]</f>
        <v>44</v>
      </c>
      <c r="D2160" s="6">
        <f>Table2[[#This Row],[MntFishProducts]]</f>
        <v>10</v>
      </c>
      <c r="E2160" s="6">
        <f>Table2[[#This Row],[MntSweetProducts]]</f>
        <v>10</v>
      </c>
      <c r="F2160" s="6">
        <f>Table2[[#This Row],[MntGoldProds]]</f>
        <v>25</v>
      </c>
      <c r="G2160" s="8">
        <f>Table5[[#This Row],[Age]]</f>
        <v>50</v>
      </c>
      <c r="H2160" s="17" t="s">
        <v>33</v>
      </c>
      <c r="I2160" s="16" t="str">
        <f>IF(AND(People!$J2160&gt;=16,People!$J2160&lt;=25),"16-25",IF(AND(People!$J2160&gt;=26,People!$J2160&lt;=35),"26-35",IF(AND(People!$J2160&gt;=36,People!$J2160&lt;=45),"36-45",IF(AND(People!$J2160&gt;=46,People!$J2160&lt;=55),"46-55",IF(AND(People!$J2160&gt;=56,People!$J2160&lt;=65),"56-65",IF(AND(People!$J2160&gt;=66,People!$J2160&lt;=75),"66-75","ALL"))))))</f>
        <v>46-55</v>
      </c>
      <c r="J2160" t="str">
        <f>Table5[[#This Row],[Kid Home]]</f>
        <v>Yes</v>
      </c>
      <c r="K2160" t="str">
        <f>Table5[[#This Row],[TennHome]]</f>
        <v>Yes</v>
      </c>
    </row>
    <row r="2161" spans="1:11" ht="16.5" x14ac:dyDescent="0.3">
      <c r="A2161" s="4">
        <f>Table2[[#This Row],[MntWines]]</f>
        <v>11</v>
      </c>
      <c r="B2161" s="4">
        <f>Table2[[#This Row],[MntFruits]]</f>
        <v>2</v>
      </c>
      <c r="C2161" s="4">
        <f>Table2[[#This Row],[MntMeatProducts]]</f>
        <v>7</v>
      </c>
      <c r="D2161" s="4">
        <f>Table2[[#This Row],[MntFishProducts]]</f>
        <v>4</v>
      </c>
      <c r="E2161" s="4">
        <f>Table2[[#This Row],[MntSweetProducts]]</f>
        <v>2</v>
      </c>
      <c r="F2161" s="4">
        <f>Table2[[#This Row],[MntGoldProds]]</f>
        <v>2</v>
      </c>
      <c r="G2161" s="8">
        <f>Table5[[#This Row],[Age]]</f>
        <v>39</v>
      </c>
      <c r="H2161" s="2" t="s">
        <v>30</v>
      </c>
      <c r="I2161" s="16" t="str">
        <f>IF(AND(People!$J2161&gt;=16,People!$J2161&lt;=25),"16-25",IF(AND(People!$J2161&gt;=26,People!$J2161&lt;=35),"26-35",IF(AND(People!$J2161&gt;=36,People!$J2161&lt;=45),"36-45",IF(AND(People!$J2161&gt;=46,People!$J2161&lt;=55),"46-55",IF(AND(People!$J2161&gt;=56,People!$J2161&lt;=65),"56-65",IF(AND(People!$J2161&gt;=66,People!$J2161&lt;=75),"66-75","ALL"))))))</f>
        <v>36-45</v>
      </c>
      <c r="J2161" t="str">
        <f>Table5[[#This Row],[Kid Home]]</f>
        <v>No</v>
      </c>
      <c r="K2161" t="str">
        <f>Table5[[#This Row],[TennHome]]</f>
        <v>Yes</v>
      </c>
    </row>
    <row r="2162" spans="1:11" ht="16.5" x14ac:dyDescent="0.3">
      <c r="A2162" s="6">
        <f>Table2[[#This Row],[MntWines]]</f>
        <v>576</v>
      </c>
      <c r="B2162" s="6">
        <f>Table2[[#This Row],[MntFruits]]</f>
        <v>7</v>
      </c>
      <c r="C2162" s="6">
        <f>Table2[[#This Row],[MntMeatProducts]]</f>
        <v>115</v>
      </c>
      <c r="D2162" s="6">
        <f>Table2[[#This Row],[MntFishProducts]]</f>
        <v>19</v>
      </c>
      <c r="E2162" s="6">
        <f>Table2[[#This Row],[MntSweetProducts]]</f>
        <v>7</v>
      </c>
      <c r="F2162" s="6">
        <f>Table2[[#This Row],[MntGoldProds]]</f>
        <v>7</v>
      </c>
      <c r="G2162" s="8">
        <f>Table5[[#This Row],[Age]]</f>
        <v>59</v>
      </c>
      <c r="H2162" s="17" t="s">
        <v>33</v>
      </c>
      <c r="I2162" s="16" t="str">
        <f>IF(AND(People!$J2162&gt;=16,People!$J2162&lt;=25),"16-25",IF(AND(People!$J2162&gt;=26,People!$J2162&lt;=35),"26-35",IF(AND(People!$J2162&gt;=36,People!$J2162&lt;=45),"36-45",IF(AND(People!$J2162&gt;=46,People!$J2162&lt;=55),"46-55",IF(AND(People!$J2162&gt;=56,People!$J2162&lt;=65),"56-65",IF(AND(People!$J2162&gt;=66,People!$J2162&lt;=75),"66-75","ALL"))))))</f>
        <v>56-65</v>
      </c>
      <c r="J2162" t="str">
        <f>Table5[[#This Row],[Kid Home]]</f>
        <v>No</v>
      </c>
      <c r="K2162" t="str">
        <f>Table5[[#This Row],[TennHome]]</f>
        <v>Yes</v>
      </c>
    </row>
    <row r="2163" spans="1:11" ht="16.5" x14ac:dyDescent="0.3">
      <c r="A2163" s="4">
        <f>Table2[[#This Row],[MntWines]]</f>
        <v>89</v>
      </c>
      <c r="B2163" s="4">
        <f>Table2[[#This Row],[MntFruits]]</f>
        <v>15</v>
      </c>
      <c r="C2163" s="4">
        <f>Table2[[#This Row],[MntMeatProducts]]</f>
        <v>89</v>
      </c>
      <c r="D2163" s="4">
        <f>Table2[[#This Row],[MntFishProducts]]</f>
        <v>34</v>
      </c>
      <c r="E2163" s="4">
        <f>Table2[[#This Row],[MntSweetProducts]]</f>
        <v>42</v>
      </c>
      <c r="F2163" s="4">
        <f>Table2[[#This Row],[MntGoldProds]]</f>
        <v>5</v>
      </c>
      <c r="G2163" s="8">
        <f>Table5[[#This Row],[Age]]</f>
        <v>49</v>
      </c>
      <c r="H2163" s="2" t="s">
        <v>31</v>
      </c>
      <c r="I2163" s="16" t="str">
        <f>IF(AND(People!$J2163&gt;=16,People!$J2163&lt;=25),"16-25",IF(AND(People!$J2163&gt;=26,People!$J2163&lt;=35),"26-35",IF(AND(People!$J2163&gt;=36,People!$J2163&lt;=45),"36-45",IF(AND(People!$J2163&gt;=46,People!$J2163&lt;=55),"46-55",IF(AND(People!$J2163&gt;=56,People!$J2163&lt;=65),"56-65",IF(AND(People!$J2163&gt;=66,People!$J2163&lt;=75),"66-75","ALL"))))))</f>
        <v>46-55</v>
      </c>
      <c r="J2163" t="str">
        <f>Table5[[#This Row],[Kid Home]]</f>
        <v>No</v>
      </c>
      <c r="K2163" t="str">
        <f>Table5[[#This Row],[TennHome]]</f>
        <v>Yes</v>
      </c>
    </row>
    <row r="2164" spans="1:11" ht="16.5" x14ac:dyDescent="0.3">
      <c r="A2164" s="6">
        <f>Table2[[#This Row],[MntWines]]</f>
        <v>1013</v>
      </c>
      <c r="B2164" s="6">
        <f>Table2[[#This Row],[MntFruits]]</f>
        <v>30</v>
      </c>
      <c r="C2164" s="6">
        <f>Table2[[#This Row],[MntMeatProducts]]</f>
        <v>399</v>
      </c>
      <c r="D2164" s="6">
        <f>Table2[[#This Row],[MntFishProducts]]</f>
        <v>60</v>
      </c>
      <c r="E2164" s="6">
        <f>Table2[[#This Row],[MntSweetProducts]]</f>
        <v>46</v>
      </c>
      <c r="F2164" s="6">
        <f>Table2[[#This Row],[MntGoldProds]]</f>
        <v>153</v>
      </c>
      <c r="G2164" s="8">
        <f>Table5[[#This Row],[Age]]</f>
        <v>48</v>
      </c>
      <c r="H2164" s="17" t="s">
        <v>31</v>
      </c>
      <c r="I2164" s="16" t="str">
        <f>IF(AND(People!$J2164&gt;=16,People!$J2164&lt;=25),"16-25",IF(AND(People!$J2164&gt;=26,People!$J2164&lt;=35),"26-35",IF(AND(People!$J2164&gt;=36,People!$J2164&lt;=45),"36-45",IF(AND(People!$J2164&gt;=46,People!$J2164&lt;=55),"46-55",IF(AND(People!$J2164&gt;=56,People!$J2164&lt;=65),"56-65",IF(AND(People!$J2164&gt;=66,People!$J2164&lt;=75),"66-75","ALL"))))))</f>
        <v>46-55</v>
      </c>
      <c r="J2164" t="str">
        <f>Table5[[#This Row],[Kid Home]]</f>
        <v>No</v>
      </c>
      <c r="K2164" t="str">
        <f>Table5[[#This Row],[TennHome]]</f>
        <v>Yes</v>
      </c>
    </row>
    <row r="2165" spans="1:11" ht="16.5" x14ac:dyDescent="0.3">
      <c r="A2165" s="4">
        <f>Table2[[#This Row],[MntWines]]</f>
        <v>224</v>
      </c>
      <c r="B2165" s="4">
        <f>Table2[[#This Row],[MntFruits]]</f>
        <v>12</v>
      </c>
      <c r="C2165" s="4">
        <f>Table2[[#This Row],[MntMeatProducts]]</f>
        <v>48</v>
      </c>
      <c r="D2165" s="4">
        <f>Table2[[#This Row],[MntFishProducts]]</f>
        <v>4</v>
      </c>
      <c r="E2165" s="4">
        <f>Table2[[#This Row],[MntSweetProducts]]</f>
        <v>12</v>
      </c>
      <c r="F2165" s="4">
        <f>Table2[[#This Row],[MntGoldProds]]</f>
        <v>12</v>
      </c>
      <c r="G2165" s="8">
        <f>Table5[[#This Row],[Age]]</f>
        <v>34</v>
      </c>
      <c r="H2165" s="2" t="s">
        <v>38</v>
      </c>
      <c r="I2165" s="16" t="str">
        <f>IF(AND(People!$J2165&gt;=16,People!$J2165&lt;=25),"16-25",IF(AND(People!$J2165&gt;=26,People!$J2165&lt;=35),"26-35",IF(AND(People!$J2165&gt;=36,People!$J2165&lt;=45),"36-45",IF(AND(People!$J2165&gt;=46,People!$J2165&lt;=55),"46-55",IF(AND(People!$J2165&gt;=56,People!$J2165&lt;=65),"56-65",IF(AND(People!$J2165&gt;=66,People!$J2165&lt;=75),"66-75","ALL"))))))</f>
        <v>26-35</v>
      </c>
      <c r="J2165" t="str">
        <f>Table5[[#This Row],[Kid Home]]</f>
        <v>Yes</v>
      </c>
      <c r="K2165" t="str">
        <f>Table5[[#This Row],[TennHome]]</f>
        <v>No</v>
      </c>
    </row>
    <row r="2166" spans="1:11" ht="16.5" x14ac:dyDescent="0.3">
      <c r="A2166" s="6">
        <f>Table2[[#This Row],[MntWines]]</f>
        <v>200</v>
      </c>
      <c r="B2166" s="6">
        <f>Table2[[#This Row],[MntFruits]]</f>
        <v>19</v>
      </c>
      <c r="C2166" s="6">
        <f>Table2[[#This Row],[MntMeatProducts]]</f>
        <v>111</v>
      </c>
      <c r="D2166" s="6">
        <f>Table2[[#This Row],[MntFishProducts]]</f>
        <v>50</v>
      </c>
      <c r="E2166" s="6">
        <f>Table2[[#This Row],[MntSweetProducts]]</f>
        <v>15</v>
      </c>
      <c r="F2166" s="6">
        <f>Table2[[#This Row],[MntGoldProds]]</f>
        <v>19</v>
      </c>
      <c r="G2166" s="8">
        <f>Table5[[#This Row],[Age]]</f>
        <v>56</v>
      </c>
      <c r="H2166" s="17" t="s">
        <v>30</v>
      </c>
      <c r="I2166" s="16" t="str">
        <f>IF(AND(People!$J2166&gt;=16,People!$J2166&lt;=25),"16-25",IF(AND(People!$J2166&gt;=26,People!$J2166&lt;=35),"26-35",IF(AND(People!$J2166&gt;=36,People!$J2166&lt;=45),"36-45",IF(AND(People!$J2166&gt;=46,People!$J2166&lt;=55),"46-55",IF(AND(People!$J2166&gt;=56,People!$J2166&lt;=65),"56-65",IF(AND(People!$J2166&gt;=66,People!$J2166&lt;=75),"66-75","ALL"))))))</f>
        <v>56-65</v>
      </c>
      <c r="J2166" t="str">
        <f>Table5[[#This Row],[Kid Home]]</f>
        <v>No</v>
      </c>
      <c r="K2166" t="str">
        <f>Table5[[#This Row],[TennHome]]</f>
        <v>Yes</v>
      </c>
    </row>
    <row r="2167" spans="1:11" ht="16.5" x14ac:dyDescent="0.3">
      <c r="A2167" s="4">
        <f>Table2[[#This Row],[MntWines]]</f>
        <v>570</v>
      </c>
      <c r="B2167" s="4">
        <f>Table2[[#This Row],[MntFruits]]</f>
        <v>73</v>
      </c>
      <c r="C2167" s="4">
        <f>Table2[[#This Row],[MntMeatProducts]]</f>
        <v>614</v>
      </c>
      <c r="D2167" s="4">
        <f>Table2[[#This Row],[MntFishProducts]]</f>
        <v>133</v>
      </c>
      <c r="E2167" s="4">
        <f>Table2[[#This Row],[MntSweetProducts]]</f>
        <v>102</v>
      </c>
      <c r="F2167" s="4">
        <f>Table2[[#This Row],[MntGoldProds]]</f>
        <v>73</v>
      </c>
      <c r="G2167" s="8">
        <f>Table5[[#This Row],[Age]]</f>
        <v>64</v>
      </c>
      <c r="H2167" s="2" t="s">
        <v>30</v>
      </c>
      <c r="I2167" s="16" t="str">
        <f>IF(AND(People!$J2167&gt;=16,People!$J2167&lt;=25),"16-25",IF(AND(People!$J2167&gt;=26,People!$J2167&lt;=35),"26-35",IF(AND(People!$J2167&gt;=36,People!$J2167&lt;=45),"36-45",IF(AND(People!$J2167&gt;=46,People!$J2167&lt;=55),"46-55",IF(AND(People!$J2167&gt;=56,People!$J2167&lt;=65),"56-65",IF(AND(People!$J2167&gt;=66,People!$J2167&lt;=75),"66-75","ALL"))))))</f>
        <v>56-65</v>
      </c>
      <c r="J2167" t="str">
        <f>Table5[[#This Row],[Kid Home]]</f>
        <v>No</v>
      </c>
      <c r="K2167" t="str">
        <f>Table5[[#This Row],[TennHome]]</f>
        <v>No</v>
      </c>
    </row>
    <row r="2168" spans="1:11" ht="16.5" x14ac:dyDescent="0.3">
      <c r="A2168" s="6">
        <f>Table2[[#This Row],[MntWines]]</f>
        <v>1</v>
      </c>
      <c r="B2168" s="6">
        <f>Table2[[#This Row],[MntFruits]]</f>
        <v>3</v>
      </c>
      <c r="C2168" s="6">
        <f>Table2[[#This Row],[MntMeatProducts]]</f>
        <v>3</v>
      </c>
      <c r="D2168" s="6">
        <f>Table2[[#This Row],[MntFishProducts]]</f>
        <v>8</v>
      </c>
      <c r="E2168" s="6">
        <f>Table2[[#This Row],[MntSweetProducts]]</f>
        <v>1</v>
      </c>
      <c r="F2168" s="6">
        <f>Table2[[#This Row],[MntGoldProds]]</f>
        <v>13</v>
      </c>
      <c r="G2168" s="8">
        <f>Table5[[#This Row],[Age]]</f>
        <v>21</v>
      </c>
      <c r="H2168" s="17" t="s">
        <v>35</v>
      </c>
      <c r="I2168" s="16" t="str">
        <f>IF(AND(People!$J2168&gt;=16,People!$J2168&lt;=25),"16-25",IF(AND(People!$J2168&gt;=26,People!$J2168&lt;=35),"26-35",IF(AND(People!$J2168&gt;=36,People!$J2168&lt;=45),"36-45",IF(AND(People!$J2168&gt;=46,People!$J2168&lt;=55),"46-55",IF(AND(People!$J2168&gt;=56,People!$J2168&lt;=65),"56-65",IF(AND(People!$J2168&gt;=66,People!$J2168&lt;=75),"66-75","ALL"))))))</f>
        <v>16-25</v>
      </c>
      <c r="J2168" t="str">
        <f>Table5[[#This Row],[Kid Home]]</f>
        <v>Yes</v>
      </c>
      <c r="K2168" t="str">
        <f>Table5[[#This Row],[TennHome]]</f>
        <v>No</v>
      </c>
    </row>
    <row r="2169" spans="1:11" ht="16.5" x14ac:dyDescent="0.3">
      <c r="A2169" s="4">
        <f>Table2[[#This Row],[MntWines]]</f>
        <v>62</v>
      </c>
      <c r="B2169" s="4">
        <f>Table2[[#This Row],[MntFruits]]</f>
        <v>1</v>
      </c>
      <c r="C2169" s="4">
        <f>Table2[[#This Row],[MntMeatProducts]]</f>
        <v>20</v>
      </c>
      <c r="D2169" s="4">
        <f>Table2[[#This Row],[MntFishProducts]]</f>
        <v>4</v>
      </c>
      <c r="E2169" s="4">
        <f>Table2[[#This Row],[MntSweetProducts]]</f>
        <v>0</v>
      </c>
      <c r="F2169" s="4">
        <f>Table2[[#This Row],[MntGoldProds]]</f>
        <v>7</v>
      </c>
      <c r="G2169" s="8">
        <f>Table5[[#This Row],[Age]]</f>
        <v>39</v>
      </c>
      <c r="H2169" s="2" t="s">
        <v>30</v>
      </c>
      <c r="I2169" s="16" t="str">
        <f>IF(AND(People!$J2169&gt;=16,People!$J2169&lt;=25),"16-25",IF(AND(People!$J2169&gt;=26,People!$J2169&lt;=35),"26-35",IF(AND(People!$J2169&gt;=36,People!$J2169&lt;=45),"36-45",IF(AND(People!$J2169&gt;=46,People!$J2169&lt;=55),"46-55",IF(AND(People!$J2169&gt;=56,People!$J2169&lt;=65),"56-65",IF(AND(People!$J2169&gt;=66,People!$J2169&lt;=75),"66-75","ALL"))))))</f>
        <v>36-45</v>
      </c>
      <c r="J2169" t="str">
        <f>Table5[[#This Row],[Kid Home]]</f>
        <v>Yes</v>
      </c>
      <c r="K2169" t="str">
        <f>Table5[[#This Row],[TennHome]]</f>
        <v>No</v>
      </c>
    </row>
    <row r="2170" spans="1:11" ht="16.5" x14ac:dyDescent="0.3">
      <c r="A2170" s="6">
        <f>Table2[[#This Row],[MntWines]]</f>
        <v>531</v>
      </c>
      <c r="B2170" s="6">
        <f>Table2[[#This Row],[MntFruits]]</f>
        <v>69</v>
      </c>
      <c r="C2170" s="6">
        <f>Table2[[#This Row],[MntMeatProducts]]</f>
        <v>300</v>
      </c>
      <c r="D2170" s="6">
        <f>Table2[[#This Row],[MntFishProducts]]</f>
        <v>150</v>
      </c>
      <c r="E2170" s="6">
        <f>Table2[[#This Row],[MntSweetProducts]]</f>
        <v>138</v>
      </c>
      <c r="F2170" s="6">
        <f>Table2[[#This Row],[MntGoldProds]]</f>
        <v>150</v>
      </c>
      <c r="G2170" s="8">
        <f>Table5[[#This Row],[Age]]</f>
        <v>59</v>
      </c>
      <c r="H2170" s="17" t="s">
        <v>33</v>
      </c>
      <c r="I2170" s="16" t="str">
        <f>IF(AND(People!$J2170&gt;=16,People!$J2170&lt;=25),"16-25",IF(AND(People!$J2170&gt;=26,People!$J2170&lt;=35),"26-35",IF(AND(People!$J2170&gt;=36,People!$J2170&lt;=45),"36-45",IF(AND(People!$J2170&gt;=46,People!$J2170&lt;=55),"46-55",IF(AND(People!$J2170&gt;=56,People!$J2170&lt;=65),"56-65",IF(AND(People!$J2170&gt;=66,People!$J2170&lt;=75),"66-75","ALL"))))))</f>
        <v>56-65</v>
      </c>
      <c r="J2170" t="str">
        <f>Table5[[#This Row],[Kid Home]]</f>
        <v>No</v>
      </c>
      <c r="K2170" t="str">
        <f>Table5[[#This Row],[TennHome]]</f>
        <v>Yes</v>
      </c>
    </row>
    <row r="2171" spans="1:11" ht="16.5" x14ac:dyDescent="0.3">
      <c r="A2171" s="4">
        <f>Table2[[#This Row],[MntWines]]</f>
        <v>162</v>
      </c>
      <c r="B2171" s="4">
        <f>Table2[[#This Row],[MntFruits]]</f>
        <v>28</v>
      </c>
      <c r="C2171" s="4">
        <f>Table2[[#This Row],[MntMeatProducts]]</f>
        <v>818</v>
      </c>
      <c r="D2171" s="4">
        <f>Table2[[#This Row],[MntFishProducts]]</f>
        <v>0</v>
      </c>
      <c r="E2171" s="4">
        <f>Table2[[#This Row],[MntSweetProducts]]</f>
        <v>28</v>
      </c>
      <c r="F2171" s="4">
        <f>Table2[[#This Row],[MntGoldProds]]</f>
        <v>56</v>
      </c>
      <c r="G2171" s="8">
        <f>Table5[[#This Row],[Age]]</f>
        <v>23</v>
      </c>
      <c r="H2171" s="2" t="s">
        <v>30</v>
      </c>
      <c r="I2171" s="16" t="str">
        <f>IF(AND(People!$J2171&gt;=16,People!$J2171&lt;=25),"16-25",IF(AND(People!$J2171&gt;=26,People!$J2171&lt;=35),"26-35",IF(AND(People!$J2171&gt;=36,People!$J2171&lt;=45),"36-45",IF(AND(People!$J2171&gt;=46,People!$J2171&lt;=55),"46-55",IF(AND(People!$J2171&gt;=56,People!$J2171&lt;=65),"56-65",IF(AND(People!$J2171&gt;=66,People!$J2171&lt;=75),"66-75","ALL"))))))</f>
        <v>16-25</v>
      </c>
      <c r="J2171" t="str">
        <f>Table5[[#This Row],[Kid Home]]</f>
        <v>No</v>
      </c>
      <c r="K2171" t="str">
        <f>Table5[[#This Row],[TennHome]]</f>
        <v>No</v>
      </c>
    </row>
    <row r="2172" spans="1:11" ht="16.5" x14ac:dyDescent="0.3">
      <c r="A2172" s="6">
        <f>Table2[[#This Row],[MntWines]]</f>
        <v>675</v>
      </c>
      <c r="B2172" s="6">
        <f>Table2[[#This Row],[MntFruits]]</f>
        <v>144</v>
      </c>
      <c r="C2172" s="6">
        <f>Table2[[#This Row],[MntMeatProducts]]</f>
        <v>133</v>
      </c>
      <c r="D2172" s="6">
        <f>Table2[[#This Row],[MntFishProducts]]</f>
        <v>94</v>
      </c>
      <c r="E2172" s="6">
        <f>Table2[[#This Row],[MntSweetProducts]]</f>
        <v>192</v>
      </c>
      <c r="F2172" s="6">
        <f>Table2[[#This Row],[MntGoldProds]]</f>
        <v>241</v>
      </c>
      <c r="G2172" s="8">
        <f>Table5[[#This Row],[Age]]</f>
        <v>29</v>
      </c>
      <c r="H2172" s="17" t="s">
        <v>30</v>
      </c>
      <c r="I2172" s="16" t="str">
        <f>IF(AND(People!$J2172&gt;=16,People!$J2172&lt;=25),"16-25",IF(AND(People!$J2172&gt;=26,People!$J2172&lt;=35),"26-35",IF(AND(People!$J2172&gt;=36,People!$J2172&lt;=45),"36-45",IF(AND(People!$J2172&gt;=46,People!$J2172&lt;=55),"46-55",IF(AND(People!$J2172&gt;=56,People!$J2172&lt;=65),"56-65",IF(AND(People!$J2172&gt;=66,People!$J2172&lt;=75),"66-75","ALL"))))))</f>
        <v>26-35</v>
      </c>
      <c r="J2172" t="str">
        <f>Table5[[#This Row],[Kid Home]]</f>
        <v>No</v>
      </c>
      <c r="K2172" t="str">
        <f>Table5[[#This Row],[TennHome]]</f>
        <v>No</v>
      </c>
    </row>
    <row r="2173" spans="1:11" ht="16.5" x14ac:dyDescent="0.3">
      <c r="A2173" s="4">
        <f>Table2[[#This Row],[MntWines]]</f>
        <v>23</v>
      </c>
      <c r="B2173" s="4">
        <f>Table2[[#This Row],[MntFruits]]</f>
        <v>4</v>
      </c>
      <c r="C2173" s="4">
        <f>Table2[[#This Row],[MntMeatProducts]]</f>
        <v>10</v>
      </c>
      <c r="D2173" s="4">
        <f>Table2[[#This Row],[MntFishProducts]]</f>
        <v>0</v>
      </c>
      <c r="E2173" s="4">
        <f>Table2[[#This Row],[MntSweetProducts]]</f>
        <v>2</v>
      </c>
      <c r="F2173" s="4">
        <f>Table2[[#This Row],[MntGoldProds]]</f>
        <v>15</v>
      </c>
      <c r="G2173" s="8">
        <f>Table5[[#This Row],[Age]]</f>
        <v>32</v>
      </c>
      <c r="H2173" s="2" t="s">
        <v>35</v>
      </c>
      <c r="I2173" s="16" t="str">
        <f>IF(AND(People!$J2173&gt;=16,People!$J2173&lt;=25),"16-25",IF(AND(People!$J2173&gt;=26,People!$J2173&lt;=35),"26-35",IF(AND(People!$J2173&gt;=36,People!$J2173&lt;=45),"36-45",IF(AND(People!$J2173&gt;=46,People!$J2173&lt;=55),"46-55",IF(AND(People!$J2173&gt;=56,People!$J2173&lt;=65),"56-65",IF(AND(People!$J2173&gt;=66,People!$J2173&lt;=75),"66-75","ALL"))))))</f>
        <v>26-35</v>
      </c>
      <c r="J2173" t="str">
        <f>Table5[[#This Row],[Kid Home]]</f>
        <v>Yes</v>
      </c>
      <c r="K2173" t="str">
        <f>Table5[[#This Row],[TennHome]]</f>
        <v>Yes</v>
      </c>
    </row>
    <row r="2174" spans="1:11" ht="16.5" x14ac:dyDescent="0.3">
      <c r="A2174" s="6">
        <f>Table2[[#This Row],[MntWines]]</f>
        <v>492</v>
      </c>
      <c r="B2174" s="6">
        <f>Table2[[#This Row],[MntFruits]]</f>
        <v>5</v>
      </c>
      <c r="C2174" s="6">
        <f>Table2[[#This Row],[MntMeatProducts]]</f>
        <v>32</v>
      </c>
      <c r="D2174" s="6">
        <f>Table2[[#This Row],[MntFishProducts]]</f>
        <v>13</v>
      </c>
      <c r="E2174" s="6">
        <f>Table2[[#This Row],[MntSweetProducts]]</f>
        <v>5</v>
      </c>
      <c r="F2174" s="6">
        <f>Table2[[#This Row],[MntGoldProds]]</f>
        <v>21</v>
      </c>
      <c r="G2174" s="8">
        <f>Table5[[#This Row],[Age]]</f>
        <v>49</v>
      </c>
      <c r="H2174" s="17" t="s">
        <v>31</v>
      </c>
      <c r="I2174" s="16" t="str">
        <f>IF(AND(People!$J2174&gt;=16,People!$J2174&lt;=25),"16-25",IF(AND(People!$J2174&gt;=26,People!$J2174&lt;=35),"26-35",IF(AND(People!$J2174&gt;=36,People!$J2174&lt;=45),"36-45",IF(AND(People!$J2174&gt;=46,People!$J2174&lt;=55),"46-55",IF(AND(People!$J2174&gt;=56,People!$J2174&lt;=65),"56-65",IF(AND(People!$J2174&gt;=66,People!$J2174&lt;=75),"66-75","ALL"))))))</f>
        <v>46-55</v>
      </c>
      <c r="J2174" t="str">
        <f>Table5[[#This Row],[Kid Home]]</f>
        <v>No</v>
      </c>
      <c r="K2174" t="str">
        <f>Table5[[#This Row],[TennHome]]</f>
        <v>Yes</v>
      </c>
    </row>
    <row r="2175" spans="1:11" ht="16.5" x14ac:dyDescent="0.3">
      <c r="A2175" s="4">
        <f>Table2[[#This Row],[MntWines]]</f>
        <v>918</v>
      </c>
      <c r="B2175" s="4">
        <f>Table2[[#This Row],[MntFruits]]</f>
        <v>10</v>
      </c>
      <c r="C2175" s="4">
        <f>Table2[[#This Row],[MntMeatProducts]]</f>
        <v>129</v>
      </c>
      <c r="D2175" s="4">
        <f>Table2[[#This Row],[MntFishProducts]]</f>
        <v>13</v>
      </c>
      <c r="E2175" s="4">
        <f>Table2[[#This Row],[MntSweetProducts]]</f>
        <v>0</v>
      </c>
      <c r="F2175" s="4">
        <f>Table2[[#This Row],[MntGoldProds]]</f>
        <v>129</v>
      </c>
      <c r="G2175" s="8">
        <f>Table5[[#This Row],[Age]]</f>
        <v>43</v>
      </c>
      <c r="H2175" s="2" t="s">
        <v>33</v>
      </c>
      <c r="I2175" s="16" t="str">
        <f>IF(AND(People!$J2175&gt;=16,People!$J2175&lt;=25),"16-25",IF(AND(People!$J2175&gt;=26,People!$J2175&lt;=35),"26-35",IF(AND(People!$J2175&gt;=36,People!$J2175&lt;=45),"36-45",IF(AND(People!$J2175&gt;=46,People!$J2175&lt;=55),"46-55",IF(AND(People!$J2175&gt;=56,People!$J2175&lt;=65),"56-65",IF(AND(People!$J2175&gt;=66,People!$J2175&lt;=75),"66-75","ALL"))))))</f>
        <v>36-45</v>
      </c>
      <c r="J2175" t="str">
        <f>Table5[[#This Row],[Kid Home]]</f>
        <v>No</v>
      </c>
      <c r="K2175" t="str">
        <f>Table5[[#This Row],[TennHome]]</f>
        <v>No</v>
      </c>
    </row>
    <row r="2176" spans="1:11" ht="16.5" x14ac:dyDescent="0.3">
      <c r="A2176" s="6">
        <f>Table2[[#This Row],[MntWines]]</f>
        <v>224</v>
      </c>
      <c r="B2176" s="6">
        <f>Table2[[#This Row],[MntFruits]]</f>
        <v>155</v>
      </c>
      <c r="C2176" s="6">
        <f>Table2[[#This Row],[MntMeatProducts]]</f>
        <v>155</v>
      </c>
      <c r="D2176" s="6">
        <f>Table2[[#This Row],[MntFishProducts]]</f>
        <v>192</v>
      </c>
      <c r="E2176" s="6">
        <f>Table2[[#This Row],[MntSweetProducts]]</f>
        <v>93</v>
      </c>
      <c r="F2176" s="6">
        <f>Table2[[#This Row],[MntGoldProds]]</f>
        <v>54</v>
      </c>
      <c r="G2176" s="8">
        <f>Table5[[#This Row],[Age]]</f>
        <v>39</v>
      </c>
      <c r="H2176" s="17" t="s">
        <v>33</v>
      </c>
      <c r="I2176" s="16" t="str">
        <f>IF(AND(People!$J2176&gt;=16,People!$J2176&lt;=25),"16-25",IF(AND(People!$J2176&gt;=26,People!$J2176&lt;=35),"26-35",IF(AND(People!$J2176&gt;=36,People!$J2176&lt;=45),"36-45",IF(AND(People!$J2176&gt;=46,People!$J2176&lt;=55),"46-55",IF(AND(People!$J2176&gt;=56,People!$J2176&lt;=65),"56-65",IF(AND(People!$J2176&gt;=66,People!$J2176&lt;=75),"66-75","ALL"))))))</f>
        <v>36-45</v>
      </c>
      <c r="J2176" t="str">
        <f>Table5[[#This Row],[Kid Home]]</f>
        <v>No</v>
      </c>
      <c r="K2176" t="str">
        <f>Table5[[#This Row],[TennHome]]</f>
        <v>Yes</v>
      </c>
    </row>
    <row r="2177" spans="1:11" ht="16.5" x14ac:dyDescent="0.3">
      <c r="A2177" s="4">
        <f>Table2[[#This Row],[MntWines]]</f>
        <v>572</v>
      </c>
      <c r="B2177" s="4">
        <f>Table2[[#This Row],[MntFruits]]</f>
        <v>19</v>
      </c>
      <c r="C2177" s="4">
        <f>Table2[[#This Row],[MntMeatProducts]]</f>
        <v>286</v>
      </c>
      <c r="D2177" s="4">
        <f>Table2[[#This Row],[MntFishProducts]]</f>
        <v>50</v>
      </c>
      <c r="E2177" s="4">
        <f>Table2[[#This Row],[MntSweetProducts]]</f>
        <v>38</v>
      </c>
      <c r="F2177" s="4">
        <f>Table2[[#This Row],[MntGoldProds]]</f>
        <v>248</v>
      </c>
      <c r="G2177" s="8">
        <f>Table5[[#This Row],[Age]]</f>
        <v>62</v>
      </c>
      <c r="H2177" s="2" t="s">
        <v>33</v>
      </c>
      <c r="I2177" s="16" t="str">
        <f>IF(AND(People!$J2177&gt;=16,People!$J2177&lt;=25),"16-25",IF(AND(People!$J2177&gt;=26,People!$J2177&lt;=35),"26-35",IF(AND(People!$J2177&gt;=36,People!$J2177&lt;=45),"36-45",IF(AND(People!$J2177&gt;=46,People!$J2177&lt;=55),"46-55",IF(AND(People!$J2177&gt;=56,People!$J2177&lt;=65),"56-65",IF(AND(People!$J2177&gt;=66,People!$J2177&lt;=75),"66-75","ALL"))))))</f>
        <v>56-65</v>
      </c>
      <c r="J2177" t="str">
        <f>Table5[[#This Row],[Kid Home]]</f>
        <v>No</v>
      </c>
      <c r="K2177" t="str">
        <f>Table5[[#This Row],[TennHome]]</f>
        <v>Yes</v>
      </c>
    </row>
    <row r="2178" spans="1:11" ht="16.5" x14ac:dyDescent="0.3">
      <c r="A2178" s="6">
        <f>Table2[[#This Row],[MntWines]]</f>
        <v>626</v>
      </c>
      <c r="B2178" s="6">
        <f>Table2[[#This Row],[MntFruits]]</f>
        <v>0</v>
      </c>
      <c r="C2178" s="6">
        <f>Table2[[#This Row],[MntMeatProducts]]</f>
        <v>70</v>
      </c>
      <c r="D2178" s="6">
        <f>Table2[[#This Row],[MntFishProducts]]</f>
        <v>0</v>
      </c>
      <c r="E2178" s="6">
        <f>Table2[[#This Row],[MntSweetProducts]]</f>
        <v>7</v>
      </c>
      <c r="F2178" s="6">
        <f>Table2[[#This Row],[MntGoldProds]]</f>
        <v>28</v>
      </c>
      <c r="G2178" s="8">
        <f>Table5[[#This Row],[Age]]</f>
        <v>59</v>
      </c>
      <c r="H2178" s="17" t="s">
        <v>35</v>
      </c>
      <c r="I2178" s="16" t="str">
        <f>IF(AND(People!$J2178&gt;=16,People!$J2178&lt;=25),"16-25",IF(AND(People!$J2178&gt;=26,People!$J2178&lt;=35),"26-35",IF(AND(People!$J2178&gt;=36,People!$J2178&lt;=45),"36-45",IF(AND(People!$J2178&gt;=46,People!$J2178&lt;=55),"46-55",IF(AND(People!$J2178&gt;=56,People!$J2178&lt;=65),"56-65",IF(AND(People!$J2178&gt;=66,People!$J2178&lt;=75),"66-75","ALL"))))))</f>
        <v>56-65</v>
      </c>
      <c r="J2178" t="str">
        <f>Table5[[#This Row],[Kid Home]]</f>
        <v>No</v>
      </c>
      <c r="K2178" t="str">
        <f>Table5[[#This Row],[TennHome]]</f>
        <v>Yes</v>
      </c>
    </row>
    <row r="2179" spans="1:11" ht="16.5" x14ac:dyDescent="0.3">
      <c r="A2179" s="4">
        <f>Table2[[#This Row],[MntWines]]</f>
        <v>1074</v>
      </c>
      <c r="B2179" s="4">
        <f>Table2[[#This Row],[MntFruits]]</f>
        <v>37</v>
      </c>
      <c r="C2179" s="4">
        <f>Table2[[#This Row],[MntMeatProducts]]</f>
        <v>518</v>
      </c>
      <c r="D2179" s="4">
        <f>Table2[[#This Row],[MntFishProducts]]</f>
        <v>193</v>
      </c>
      <c r="E2179" s="4">
        <f>Table2[[#This Row],[MntSweetProducts]]</f>
        <v>92</v>
      </c>
      <c r="F2179" s="4">
        <f>Table2[[#This Row],[MntGoldProds]]</f>
        <v>129</v>
      </c>
      <c r="G2179" s="8">
        <f>Table5[[#This Row],[Age]]</f>
        <v>38</v>
      </c>
      <c r="H2179" s="2" t="s">
        <v>41</v>
      </c>
      <c r="I2179" s="16" t="str">
        <f>IF(AND(People!$J2179&gt;=16,People!$J2179&lt;=25),"16-25",IF(AND(People!$J2179&gt;=26,People!$J2179&lt;=35),"26-35",IF(AND(People!$J2179&gt;=36,People!$J2179&lt;=45),"36-45",IF(AND(People!$J2179&gt;=46,People!$J2179&lt;=55),"46-55",IF(AND(People!$J2179&gt;=56,People!$J2179&lt;=65),"56-65",IF(AND(People!$J2179&gt;=66,People!$J2179&lt;=75),"66-75","ALL"))))))</f>
        <v>36-45</v>
      </c>
      <c r="J2179" t="str">
        <f>Table5[[#This Row],[Kid Home]]</f>
        <v>No</v>
      </c>
      <c r="K2179" t="str">
        <f>Table5[[#This Row],[TennHome]]</f>
        <v>No</v>
      </c>
    </row>
    <row r="2180" spans="1:11" ht="16.5" x14ac:dyDescent="0.3">
      <c r="A2180" s="6">
        <f>Table2[[#This Row],[MntWines]]</f>
        <v>741</v>
      </c>
      <c r="B2180" s="6">
        <f>Table2[[#This Row],[MntFruits]]</f>
        <v>68</v>
      </c>
      <c r="C2180" s="6">
        <f>Table2[[#This Row],[MntMeatProducts]]</f>
        <v>689</v>
      </c>
      <c r="D2180" s="6">
        <f>Table2[[#This Row],[MntFishProducts]]</f>
        <v>224</v>
      </c>
      <c r="E2180" s="6">
        <f>Table2[[#This Row],[MntSweetProducts]]</f>
        <v>68</v>
      </c>
      <c r="F2180" s="6">
        <f>Table2[[#This Row],[MntGoldProds]]</f>
        <v>103</v>
      </c>
      <c r="G2180" s="8">
        <f>Table5[[#This Row],[Age]]</f>
        <v>45</v>
      </c>
      <c r="H2180" s="17" t="s">
        <v>33</v>
      </c>
      <c r="I2180" s="16" t="str">
        <f>IF(AND(People!$J2180&gt;=16,People!$J2180&lt;=25),"16-25",IF(AND(People!$J2180&gt;=26,People!$J2180&lt;=35),"26-35",IF(AND(People!$J2180&gt;=36,People!$J2180&lt;=45),"36-45",IF(AND(People!$J2180&gt;=46,People!$J2180&lt;=55),"46-55",IF(AND(People!$J2180&gt;=56,People!$J2180&lt;=65),"56-65",IF(AND(People!$J2180&gt;=66,People!$J2180&lt;=75),"66-75","ALL"))))))</f>
        <v>36-45</v>
      </c>
      <c r="J2180" t="str">
        <f>Table5[[#This Row],[Kid Home]]</f>
        <v>No</v>
      </c>
      <c r="K2180" t="str">
        <f>Table5[[#This Row],[TennHome]]</f>
        <v>No</v>
      </c>
    </row>
    <row r="2181" spans="1:11" ht="16.5" x14ac:dyDescent="0.3">
      <c r="A2181" s="4">
        <f>Table2[[#This Row],[MntWines]]</f>
        <v>322</v>
      </c>
      <c r="B2181" s="4">
        <f>Table2[[#This Row],[MntFruits]]</f>
        <v>3</v>
      </c>
      <c r="C2181" s="4">
        <f>Table2[[#This Row],[MntMeatProducts]]</f>
        <v>50</v>
      </c>
      <c r="D2181" s="4">
        <f>Table2[[#This Row],[MntFishProducts]]</f>
        <v>4</v>
      </c>
      <c r="E2181" s="4">
        <f>Table2[[#This Row],[MntSweetProducts]]</f>
        <v>3</v>
      </c>
      <c r="F2181" s="4">
        <f>Table2[[#This Row],[MntGoldProds]]</f>
        <v>42</v>
      </c>
      <c r="G2181" s="8">
        <f>Table5[[#This Row],[Age]]</f>
        <v>39</v>
      </c>
      <c r="H2181" s="2" t="s">
        <v>31</v>
      </c>
      <c r="I2181" s="16" t="str">
        <f>IF(AND(People!$J2181&gt;=16,People!$J2181&lt;=25),"16-25",IF(AND(People!$J2181&gt;=26,People!$J2181&lt;=35),"26-35",IF(AND(People!$J2181&gt;=36,People!$J2181&lt;=45),"36-45",IF(AND(People!$J2181&gt;=46,People!$J2181&lt;=55),"46-55",IF(AND(People!$J2181&gt;=56,People!$J2181&lt;=65),"56-65",IF(AND(People!$J2181&gt;=66,People!$J2181&lt;=75),"66-75","ALL"))))))</f>
        <v>36-45</v>
      </c>
      <c r="J2181" t="str">
        <f>Table5[[#This Row],[Kid Home]]</f>
        <v>No</v>
      </c>
      <c r="K2181" t="str">
        <f>Table5[[#This Row],[TennHome]]</f>
        <v>Yes</v>
      </c>
    </row>
    <row r="2182" spans="1:11" ht="16.5" x14ac:dyDescent="0.3">
      <c r="A2182" s="6">
        <f>Table2[[#This Row],[MntWines]]</f>
        <v>254</v>
      </c>
      <c r="B2182" s="6">
        <f>Table2[[#This Row],[MntFruits]]</f>
        <v>10</v>
      </c>
      <c r="C2182" s="6">
        <f>Table2[[#This Row],[MntMeatProducts]]</f>
        <v>44</v>
      </c>
      <c r="D2182" s="6">
        <f>Table2[[#This Row],[MntFishProducts]]</f>
        <v>30</v>
      </c>
      <c r="E2182" s="6">
        <f>Table2[[#This Row],[MntSweetProducts]]</f>
        <v>10</v>
      </c>
      <c r="F2182" s="6">
        <f>Table2[[#This Row],[MntGoldProds]]</f>
        <v>227</v>
      </c>
      <c r="G2182" s="8">
        <f>Table5[[#This Row],[Age]]</f>
        <v>42</v>
      </c>
      <c r="H2182" s="17" t="s">
        <v>33</v>
      </c>
      <c r="I2182" s="16" t="str">
        <f>IF(AND(People!$J2182&gt;=16,People!$J2182&lt;=25),"16-25",IF(AND(People!$J2182&gt;=26,People!$J2182&lt;=35),"26-35",IF(AND(People!$J2182&gt;=36,People!$J2182&lt;=45),"36-45",IF(AND(People!$J2182&gt;=46,People!$J2182&lt;=55),"46-55",IF(AND(People!$J2182&gt;=56,People!$J2182&lt;=65),"56-65",IF(AND(People!$J2182&gt;=66,People!$J2182&lt;=75),"66-75","ALL"))))))</f>
        <v>36-45</v>
      </c>
      <c r="J2182" t="str">
        <f>Table5[[#This Row],[Kid Home]]</f>
        <v>No</v>
      </c>
      <c r="K2182" t="str">
        <f>Table5[[#This Row],[TennHome]]</f>
        <v>Yes</v>
      </c>
    </row>
    <row r="2183" spans="1:11" ht="16.5" x14ac:dyDescent="0.3">
      <c r="A2183" s="4">
        <f>Table2[[#This Row],[MntWines]]</f>
        <v>116</v>
      </c>
      <c r="B2183" s="4">
        <f>Table2[[#This Row],[MntFruits]]</f>
        <v>6</v>
      </c>
      <c r="C2183" s="4">
        <f>Table2[[#This Row],[MntMeatProducts]]</f>
        <v>82</v>
      </c>
      <c r="D2183" s="4">
        <f>Table2[[#This Row],[MntFishProducts]]</f>
        <v>6</v>
      </c>
      <c r="E2183" s="4">
        <f>Table2[[#This Row],[MntSweetProducts]]</f>
        <v>6</v>
      </c>
      <c r="F2183" s="4">
        <f>Table2[[#This Row],[MntGoldProds]]</f>
        <v>41</v>
      </c>
      <c r="G2183" s="8">
        <f>Table5[[#This Row],[Age]]</f>
        <v>58</v>
      </c>
      <c r="H2183" s="2" t="s">
        <v>33</v>
      </c>
      <c r="I2183" s="16" t="str">
        <f>IF(AND(People!$J2183&gt;=16,People!$J2183&lt;=25),"16-25",IF(AND(People!$J2183&gt;=26,People!$J2183&lt;=35),"26-35",IF(AND(People!$J2183&gt;=36,People!$J2183&lt;=45),"36-45",IF(AND(People!$J2183&gt;=46,People!$J2183&lt;=55),"46-55",IF(AND(People!$J2183&gt;=56,People!$J2183&lt;=65),"56-65",IF(AND(People!$J2183&gt;=66,People!$J2183&lt;=75),"66-75","ALL"))))))</f>
        <v>56-65</v>
      </c>
      <c r="J2183" t="str">
        <f>Table5[[#This Row],[Kid Home]]</f>
        <v>No</v>
      </c>
      <c r="K2183" t="str">
        <f>Table5[[#This Row],[TennHome]]</f>
        <v>Yes</v>
      </c>
    </row>
    <row r="2184" spans="1:11" ht="16.5" x14ac:dyDescent="0.3">
      <c r="A2184" s="6">
        <f>Table2[[#This Row],[MntWines]]</f>
        <v>22</v>
      </c>
      <c r="B2184" s="6">
        <f>Table2[[#This Row],[MntFruits]]</f>
        <v>2</v>
      </c>
      <c r="C2184" s="6">
        <f>Table2[[#This Row],[MntMeatProducts]]</f>
        <v>18</v>
      </c>
      <c r="D2184" s="6">
        <f>Table2[[#This Row],[MntFishProducts]]</f>
        <v>0</v>
      </c>
      <c r="E2184" s="6">
        <f>Table2[[#This Row],[MntSweetProducts]]</f>
        <v>2</v>
      </c>
      <c r="F2184" s="6">
        <f>Table2[[#This Row],[MntGoldProds]]</f>
        <v>12</v>
      </c>
      <c r="G2184" s="8">
        <f>Table5[[#This Row],[Age]]</f>
        <v>39</v>
      </c>
      <c r="H2184" s="17" t="s">
        <v>33</v>
      </c>
      <c r="I2184" s="16" t="str">
        <f>IF(AND(People!$J2184&gt;=16,People!$J2184&lt;=25),"16-25",IF(AND(People!$J2184&gt;=26,People!$J2184&lt;=35),"26-35",IF(AND(People!$J2184&gt;=36,People!$J2184&lt;=45),"36-45",IF(AND(People!$J2184&gt;=46,People!$J2184&lt;=55),"46-55",IF(AND(People!$J2184&gt;=56,People!$J2184&lt;=65),"56-65",IF(AND(People!$J2184&gt;=66,People!$J2184&lt;=75),"66-75","ALL"))))))</f>
        <v>36-45</v>
      </c>
      <c r="J2184" t="str">
        <f>Table5[[#This Row],[Kid Home]]</f>
        <v>Yes</v>
      </c>
      <c r="K2184" t="str">
        <f>Table5[[#This Row],[TennHome]]</f>
        <v>No</v>
      </c>
    </row>
    <row r="2185" spans="1:11" ht="16.5" x14ac:dyDescent="0.3">
      <c r="A2185" s="4">
        <f>Table2[[#This Row],[MntWines]]</f>
        <v>516</v>
      </c>
      <c r="B2185" s="4">
        <f>Table2[[#This Row],[MntFruits]]</f>
        <v>0</v>
      </c>
      <c r="C2185" s="4">
        <f>Table2[[#This Row],[MntMeatProducts]]</f>
        <v>21</v>
      </c>
      <c r="D2185" s="4">
        <f>Table2[[#This Row],[MntFishProducts]]</f>
        <v>0</v>
      </c>
      <c r="E2185" s="4">
        <f>Table2[[#This Row],[MntSweetProducts]]</f>
        <v>0</v>
      </c>
      <c r="F2185" s="4">
        <f>Table2[[#This Row],[MntGoldProds]]</f>
        <v>5</v>
      </c>
      <c r="G2185" s="8">
        <f>Table5[[#This Row],[Age]]</f>
        <v>41</v>
      </c>
      <c r="H2185" s="2" t="s">
        <v>30</v>
      </c>
      <c r="I2185" s="16" t="str">
        <f>IF(AND(People!$J2185&gt;=16,People!$J2185&lt;=25),"16-25",IF(AND(People!$J2185&gt;=26,People!$J2185&lt;=35),"26-35",IF(AND(People!$J2185&gt;=36,People!$J2185&lt;=45),"36-45",IF(AND(People!$J2185&gt;=46,People!$J2185&lt;=55),"46-55",IF(AND(People!$J2185&gt;=56,People!$J2185&lt;=65),"56-65",IF(AND(People!$J2185&gt;=66,People!$J2185&lt;=75),"66-75","ALL"))))))</f>
        <v>36-45</v>
      </c>
      <c r="J2185" t="str">
        <f>Table5[[#This Row],[Kid Home]]</f>
        <v>No</v>
      </c>
      <c r="K2185" t="str">
        <f>Table5[[#This Row],[TennHome]]</f>
        <v>Yes</v>
      </c>
    </row>
    <row r="2186" spans="1:11" ht="16.5" x14ac:dyDescent="0.3">
      <c r="A2186" s="6">
        <f>Table2[[#This Row],[MntWines]]</f>
        <v>14</v>
      </c>
      <c r="B2186" s="6">
        <f>Table2[[#This Row],[MntFruits]]</f>
        <v>36</v>
      </c>
      <c r="C2186" s="6">
        <f>Table2[[#This Row],[MntMeatProducts]]</f>
        <v>11</v>
      </c>
      <c r="D2186" s="6">
        <f>Table2[[#This Row],[MntFishProducts]]</f>
        <v>3</v>
      </c>
      <c r="E2186" s="6">
        <f>Table2[[#This Row],[MntSweetProducts]]</f>
        <v>26</v>
      </c>
      <c r="F2186" s="6">
        <f>Table2[[#This Row],[MntGoldProds]]</f>
        <v>35</v>
      </c>
      <c r="G2186" s="8">
        <f>Table5[[#This Row],[Age]]</f>
        <v>50</v>
      </c>
      <c r="H2186" s="17" t="s">
        <v>33</v>
      </c>
      <c r="I2186" s="16" t="str">
        <f>IF(AND(People!$J2186&gt;=16,People!$J2186&lt;=25),"16-25",IF(AND(People!$J2186&gt;=26,People!$J2186&lt;=35),"26-35",IF(AND(People!$J2186&gt;=36,People!$J2186&lt;=45),"36-45",IF(AND(People!$J2186&gt;=46,People!$J2186&lt;=55),"46-55",IF(AND(People!$J2186&gt;=56,People!$J2186&lt;=65),"56-65",IF(AND(People!$J2186&gt;=66,People!$J2186&lt;=75),"66-75","ALL"))))))</f>
        <v>46-55</v>
      </c>
      <c r="J2186" t="str">
        <f>Table5[[#This Row],[Kid Home]]</f>
        <v>No</v>
      </c>
      <c r="K2186" t="str">
        <f>Table5[[#This Row],[TennHome]]</f>
        <v>No</v>
      </c>
    </row>
    <row r="2187" spans="1:11" ht="16.5" x14ac:dyDescent="0.3">
      <c r="A2187" s="4">
        <f>Table2[[#This Row],[MntWines]]</f>
        <v>2</v>
      </c>
      <c r="B2187" s="4">
        <f>Table2[[#This Row],[MntFruits]]</f>
        <v>8</v>
      </c>
      <c r="C2187" s="4">
        <f>Table2[[#This Row],[MntMeatProducts]]</f>
        <v>10</v>
      </c>
      <c r="D2187" s="4">
        <f>Table2[[#This Row],[MntFishProducts]]</f>
        <v>12</v>
      </c>
      <c r="E2187" s="4">
        <f>Table2[[#This Row],[MntSweetProducts]]</f>
        <v>14</v>
      </c>
      <c r="F2187" s="4">
        <f>Table2[[#This Row],[MntGoldProds]]</f>
        <v>23</v>
      </c>
      <c r="G2187" s="8">
        <f>Table5[[#This Row],[Age]]</f>
        <v>35</v>
      </c>
      <c r="H2187" s="2" t="s">
        <v>33</v>
      </c>
      <c r="I2187" s="16" t="str">
        <f>IF(AND(People!$J2187&gt;=16,People!$J2187&lt;=25),"16-25",IF(AND(People!$J2187&gt;=26,People!$J2187&lt;=35),"26-35",IF(AND(People!$J2187&gt;=36,People!$J2187&lt;=45),"36-45",IF(AND(People!$J2187&gt;=46,People!$J2187&lt;=55),"46-55",IF(AND(People!$J2187&gt;=56,People!$J2187&lt;=65),"56-65",IF(AND(People!$J2187&gt;=66,People!$J2187&lt;=75),"66-75","ALL"))))))</f>
        <v>26-35</v>
      </c>
      <c r="J2187" t="str">
        <f>Table5[[#This Row],[Kid Home]]</f>
        <v>Yes</v>
      </c>
      <c r="K2187" t="str">
        <f>Table5[[#This Row],[TennHome]]</f>
        <v>No</v>
      </c>
    </row>
    <row r="2188" spans="1:11" ht="16.5" x14ac:dyDescent="0.3">
      <c r="A2188" s="6">
        <f>Table2[[#This Row],[MntWines]]</f>
        <v>28</v>
      </c>
      <c r="B2188" s="6">
        <f>Table2[[#This Row],[MntFruits]]</f>
        <v>0</v>
      </c>
      <c r="C2188" s="6">
        <f>Table2[[#This Row],[MntMeatProducts]]</f>
        <v>9</v>
      </c>
      <c r="D2188" s="6">
        <f>Table2[[#This Row],[MntFishProducts]]</f>
        <v>3</v>
      </c>
      <c r="E2188" s="6">
        <f>Table2[[#This Row],[MntSweetProducts]]</f>
        <v>0</v>
      </c>
      <c r="F2188" s="6">
        <f>Table2[[#This Row],[MntGoldProds]]</f>
        <v>0</v>
      </c>
      <c r="G2188" s="8">
        <f>Table5[[#This Row],[Age]]</f>
        <v>57</v>
      </c>
      <c r="H2188" s="17" t="s">
        <v>33</v>
      </c>
      <c r="I2188" s="16" t="str">
        <f>IF(AND(People!$J2188&gt;=16,People!$J2188&lt;=25),"16-25",IF(AND(People!$J2188&gt;=26,People!$J2188&lt;=35),"26-35",IF(AND(People!$J2188&gt;=36,People!$J2188&lt;=45),"36-45",IF(AND(People!$J2188&gt;=46,People!$J2188&lt;=55),"46-55",IF(AND(People!$J2188&gt;=56,People!$J2188&lt;=65),"56-65",IF(AND(People!$J2188&gt;=66,People!$J2188&lt;=75),"66-75","ALL"))))))</f>
        <v>56-65</v>
      </c>
      <c r="J2188" t="str">
        <f>Table5[[#This Row],[Kid Home]]</f>
        <v>No</v>
      </c>
      <c r="K2188" t="str">
        <f>Table5[[#This Row],[TennHome]]</f>
        <v>Yes</v>
      </c>
    </row>
    <row r="2189" spans="1:11" ht="16.5" x14ac:dyDescent="0.3">
      <c r="A2189" s="4">
        <f>Table2[[#This Row],[MntWines]]</f>
        <v>530</v>
      </c>
      <c r="B2189" s="4">
        <f>Table2[[#This Row],[MntFruits]]</f>
        <v>142</v>
      </c>
      <c r="C2189" s="4">
        <f>Table2[[#This Row],[MntMeatProducts]]</f>
        <v>217</v>
      </c>
      <c r="D2189" s="4">
        <f>Table2[[#This Row],[MntFishProducts]]</f>
        <v>62</v>
      </c>
      <c r="E2189" s="4">
        <f>Table2[[#This Row],[MntSweetProducts]]</f>
        <v>9</v>
      </c>
      <c r="F2189" s="4">
        <f>Table2[[#This Row],[MntGoldProds]]</f>
        <v>56</v>
      </c>
      <c r="G2189" s="8">
        <f>Table5[[#This Row],[Age]]</f>
        <v>53</v>
      </c>
      <c r="H2189" s="2" t="s">
        <v>33</v>
      </c>
      <c r="I2189" s="16" t="str">
        <f>IF(AND(People!$J2189&gt;=16,People!$J2189&lt;=25),"16-25",IF(AND(People!$J2189&gt;=26,People!$J2189&lt;=35),"26-35",IF(AND(People!$J2189&gt;=36,People!$J2189&lt;=45),"36-45",IF(AND(People!$J2189&gt;=46,People!$J2189&lt;=55),"46-55",IF(AND(People!$J2189&gt;=56,People!$J2189&lt;=65),"56-65",IF(AND(People!$J2189&gt;=66,People!$J2189&lt;=75),"66-75","ALL"))))))</f>
        <v>46-55</v>
      </c>
      <c r="J2189" t="str">
        <f>Table5[[#This Row],[Kid Home]]</f>
        <v>No</v>
      </c>
      <c r="K2189" t="str">
        <f>Table5[[#This Row],[TennHome]]</f>
        <v>Yes</v>
      </c>
    </row>
    <row r="2190" spans="1:11" ht="16.5" x14ac:dyDescent="0.3">
      <c r="A2190" s="6">
        <f>Table2[[#This Row],[MntWines]]</f>
        <v>519</v>
      </c>
      <c r="B2190" s="6">
        <f>Table2[[#This Row],[MntFruits]]</f>
        <v>50</v>
      </c>
      <c r="C2190" s="6">
        <f>Table2[[#This Row],[MntMeatProducts]]</f>
        <v>167</v>
      </c>
      <c r="D2190" s="6">
        <f>Table2[[#This Row],[MntFishProducts]]</f>
        <v>130</v>
      </c>
      <c r="E2190" s="6">
        <f>Table2[[#This Row],[MntSweetProducts]]</f>
        <v>0</v>
      </c>
      <c r="F2190" s="6">
        <f>Table2[[#This Row],[MntGoldProds]]</f>
        <v>41</v>
      </c>
      <c r="G2190" s="8">
        <f>Table5[[#This Row],[Age]]</f>
        <v>42</v>
      </c>
      <c r="H2190" s="17" t="s">
        <v>31</v>
      </c>
      <c r="I2190" s="16" t="str">
        <f>IF(AND(People!$J2190&gt;=16,People!$J2190&lt;=25),"16-25",IF(AND(People!$J2190&gt;=26,People!$J2190&lt;=35),"26-35",IF(AND(People!$J2190&gt;=36,People!$J2190&lt;=45),"36-45",IF(AND(People!$J2190&gt;=46,People!$J2190&lt;=55),"46-55",IF(AND(People!$J2190&gt;=56,People!$J2190&lt;=65),"56-65",IF(AND(People!$J2190&gt;=66,People!$J2190&lt;=75),"66-75","ALL"))))))</f>
        <v>36-45</v>
      </c>
      <c r="J2190" t="str">
        <f>Table5[[#This Row],[Kid Home]]</f>
        <v>No</v>
      </c>
      <c r="K2190" t="str">
        <f>Table5[[#This Row],[TennHome]]</f>
        <v>Yes</v>
      </c>
    </row>
    <row r="2191" spans="1:11" ht="16.5" x14ac:dyDescent="0.3">
      <c r="A2191" s="4">
        <f>Table2[[#This Row],[MntWines]]</f>
        <v>611</v>
      </c>
      <c r="B2191" s="4">
        <f>Table2[[#This Row],[MntFruits]]</f>
        <v>76</v>
      </c>
      <c r="C2191" s="4">
        <f>Table2[[#This Row],[MntMeatProducts]]</f>
        <v>749</v>
      </c>
      <c r="D2191" s="4">
        <f>Table2[[#This Row],[MntFishProducts]]</f>
        <v>59</v>
      </c>
      <c r="E2191" s="4">
        <f>Table2[[#This Row],[MntSweetProducts]]</f>
        <v>45</v>
      </c>
      <c r="F2191" s="4">
        <f>Table2[[#This Row],[MntGoldProds]]</f>
        <v>26</v>
      </c>
      <c r="G2191" s="8">
        <f>Table5[[#This Row],[Age]]</f>
        <v>58</v>
      </c>
      <c r="H2191" s="2" t="s">
        <v>33</v>
      </c>
      <c r="I2191" s="16" t="str">
        <f>IF(AND(People!$J2191&gt;=16,People!$J2191&lt;=25),"16-25",IF(AND(People!$J2191&gt;=26,People!$J2191&lt;=35),"26-35",IF(AND(People!$J2191&gt;=36,People!$J2191&lt;=45),"36-45",IF(AND(People!$J2191&gt;=46,People!$J2191&lt;=55),"46-55",IF(AND(People!$J2191&gt;=56,People!$J2191&lt;=65),"56-65",IF(AND(People!$J2191&gt;=66,People!$J2191&lt;=75),"66-75","ALL"))))))</f>
        <v>56-65</v>
      </c>
      <c r="J2191" t="str">
        <f>Table5[[#This Row],[Kid Home]]</f>
        <v>No</v>
      </c>
      <c r="K2191" t="str">
        <f>Table5[[#This Row],[TennHome]]</f>
        <v>No</v>
      </c>
    </row>
    <row r="2192" spans="1:11" ht="16.5" x14ac:dyDescent="0.3">
      <c r="A2192" s="6">
        <f>Table2[[#This Row],[MntWines]]</f>
        <v>240</v>
      </c>
      <c r="B2192" s="6">
        <f>Table2[[#This Row],[MntFruits]]</f>
        <v>67</v>
      </c>
      <c r="C2192" s="6">
        <f>Table2[[#This Row],[MntMeatProducts]]</f>
        <v>500</v>
      </c>
      <c r="D2192" s="6">
        <f>Table2[[#This Row],[MntFishProducts]]</f>
        <v>199</v>
      </c>
      <c r="E2192" s="6">
        <f>Table2[[#This Row],[MntSweetProducts]]</f>
        <v>0</v>
      </c>
      <c r="F2192" s="6">
        <f>Table2[[#This Row],[MntGoldProds]]</f>
        <v>163</v>
      </c>
      <c r="G2192" s="8">
        <f>Table5[[#This Row],[Age]]</f>
        <v>57</v>
      </c>
      <c r="H2192" s="17" t="s">
        <v>30</v>
      </c>
      <c r="I2192" s="16" t="str">
        <f>IF(AND(People!$J2192&gt;=16,People!$J2192&lt;=25),"16-25",IF(AND(People!$J2192&gt;=26,People!$J2192&lt;=35),"26-35",IF(AND(People!$J2192&gt;=36,People!$J2192&lt;=45),"36-45",IF(AND(People!$J2192&gt;=46,People!$J2192&lt;=55),"46-55",IF(AND(People!$J2192&gt;=56,People!$J2192&lt;=65),"56-65",IF(AND(People!$J2192&gt;=66,People!$J2192&lt;=75),"66-75","ALL"))))))</f>
        <v>56-65</v>
      </c>
      <c r="J2192" t="str">
        <f>Table5[[#This Row],[Kid Home]]</f>
        <v>No</v>
      </c>
      <c r="K2192" t="str">
        <f>Table5[[#This Row],[TennHome]]</f>
        <v>No</v>
      </c>
    </row>
    <row r="2193" spans="1:11" ht="16.5" x14ac:dyDescent="0.3">
      <c r="A2193" s="4">
        <f>Table2[[#This Row],[MntWines]]</f>
        <v>4</v>
      </c>
      <c r="B2193" s="4">
        <f>Table2[[#This Row],[MntFruits]]</f>
        <v>9</v>
      </c>
      <c r="C2193" s="4">
        <f>Table2[[#This Row],[MntMeatProducts]]</f>
        <v>12</v>
      </c>
      <c r="D2193" s="4">
        <f>Table2[[#This Row],[MntFishProducts]]</f>
        <v>11</v>
      </c>
      <c r="E2193" s="4">
        <f>Table2[[#This Row],[MntSweetProducts]]</f>
        <v>2</v>
      </c>
      <c r="F2193" s="4">
        <f>Table2[[#This Row],[MntGoldProds]]</f>
        <v>8</v>
      </c>
      <c r="G2193" s="8">
        <f>Table5[[#This Row],[Age]]</f>
        <v>42</v>
      </c>
      <c r="H2193" s="2" t="s">
        <v>35</v>
      </c>
      <c r="I2193" s="16" t="str">
        <f>IF(AND(People!$J2193&gt;=16,People!$J2193&lt;=25),"16-25",IF(AND(People!$J2193&gt;=26,People!$J2193&lt;=35),"26-35",IF(AND(People!$J2193&gt;=36,People!$J2193&lt;=45),"36-45",IF(AND(People!$J2193&gt;=46,People!$J2193&lt;=55),"46-55",IF(AND(People!$J2193&gt;=56,People!$J2193&lt;=65),"56-65",IF(AND(People!$J2193&gt;=66,People!$J2193&lt;=75),"66-75","ALL"))))))</f>
        <v>36-45</v>
      </c>
      <c r="J2193" t="str">
        <f>Table5[[#This Row],[Kid Home]]</f>
        <v>Yes</v>
      </c>
      <c r="K2193" t="str">
        <f>Table5[[#This Row],[TennHome]]</f>
        <v>No</v>
      </c>
    </row>
    <row r="2194" spans="1:11" ht="16.5" x14ac:dyDescent="0.3">
      <c r="A2194" s="6">
        <f>Table2[[#This Row],[MntWines]]</f>
        <v>671</v>
      </c>
      <c r="B2194" s="6">
        <f>Table2[[#This Row],[MntFruits]]</f>
        <v>47</v>
      </c>
      <c r="C2194" s="6">
        <f>Table2[[#This Row],[MntMeatProducts]]</f>
        <v>655</v>
      </c>
      <c r="D2194" s="6">
        <f>Table2[[#This Row],[MntFishProducts]]</f>
        <v>145</v>
      </c>
      <c r="E2194" s="6">
        <f>Table2[[#This Row],[MntSweetProducts]]</f>
        <v>111</v>
      </c>
      <c r="F2194" s="6">
        <f>Table2[[#This Row],[MntGoldProds]]</f>
        <v>15</v>
      </c>
      <c r="G2194" s="8">
        <f>Table5[[#This Row],[Age]]</f>
        <v>30</v>
      </c>
      <c r="H2194" s="17" t="s">
        <v>33</v>
      </c>
      <c r="I2194" s="16" t="str">
        <f>IF(AND(People!$J2194&gt;=16,People!$J2194&lt;=25),"16-25",IF(AND(People!$J2194&gt;=26,People!$J2194&lt;=35),"26-35",IF(AND(People!$J2194&gt;=36,People!$J2194&lt;=45),"36-45",IF(AND(People!$J2194&gt;=46,People!$J2194&lt;=55),"46-55",IF(AND(People!$J2194&gt;=56,People!$J2194&lt;=65),"56-65",IF(AND(People!$J2194&gt;=66,People!$J2194&lt;=75),"66-75","ALL"))))))</f>
        <v>26-35</v>
      </c>
      <c r="J2194" t="str">
        <f>Table5[[#This Row],[Kid Home]]</f>
        <v>No</v>
      </c>
      <c r="K2194" t="str">
        <f>Table5[[#This Row],[TennHome]]</f>
        <v>No</v>
      </c>
    </row>
    <row r="2195" spans="1:11" ht="16.5" x14ac:dyDescent="0.3">
      <c r="A2195" s="4">
        <f>Table2[[#This Row],[MntWines]]</f>
        <v>23</v>
      </c>
      <c r="B2195" s="4">
        <f>Table2[[#This Row],[MntFruits]]</f>
        <v>1</v>
      </c>
      <c r="C2195" s="4">
        <f>Table2[[#This Row],[MntMeatProducts]]</f>
        <v>7</v>
      </c>
      <c r="D2195" s="4">
        <f>Table2[[#This Row],[MntFishProducts]]</f>
        <v>0</v>
      </c>
      <c r="E2195" s="4">
        <f>Table2[[#This Row],[MntSweetProducts]]</f>
        <v>4</v>
      </c>
      <c r="F2195" s="4">
        <f>Table2[[#This Row],[MntGoldProds]]</f>
        <v>24</v>
      </c>
      <c r="G2195" s="8">
        <f>Table5[[#This Row],[Age]]</f>
        <v>42</v>
      </c>
      <c r="H2195" s="2" t="s">
        <v>33</v>
      </c>
      <c r="I2195" s="16" t="str">
        <f>IF(AND(People!$J2195&gt;=16,People!$J2195&lt;=25),"16-25",IF(AND(People!$J2195&gt;=26,People!$J2195&lt;=35),"26-35",IF(AND(People!$J2195&gt;=36,People!$J2195&lt;=45),"36-45",IF(AND(People!$J2195&gt;=46,People!$J2195&lt;=55),"46-55",IF(AND(People!$J2195&gt;=56,People!$J2195&lt;=65),"56-65",IF(AND(People!$J2195&gt;=66,People!$J2195&lt;=75),"66-75","ALL"))))))</f>
        <v>36-45</v>
      </c>
      <c r="J2195" t="str">
        <f>Table5[[#This Row],[Kid Home]]</f>
        <v>Yes</v>
      </c>
      <c r="K2195" t="str">
        <f>Table5[[#This Row],[TennHome]]</f>
        <v>Yes</v>
      </c>
    </row>
    <row r="2196" spans="1:11" ht="16.5" x14ac:dyDescent="0.3">
      <c r="A2196" s="6">
        <f>Table2[[#This Row],[MntWines]]</f>
        <v>9</v>
      </c>
      <c r="B2196" s="6">
        <f>Table2[[#This Row],[MntFruits]]</f>
        <v>1</v>
      </c>
      <c r="C2196" s="6">
        <f>Table2[[#This Row],[MntMeatProducts]]</f>
        <v>2</v>
      </c>
      <c r="D2196" s="6">
        <f>Table2[[#This Row],[MntFishProducts]]</f>
        <v>3</v>
      </c>
      <c r="E2196" s="6">
        <f>Table2[[#This Row],[MntSweetProducts]]</f>
        <v>2</v>
      </c>
      <c r="F2196" s="6">
        <f>Table2[[#This Row],[MntGoldProds]]</f>
        <v>0</v>
      </c>
      <c r="G2196" s="8">
        <f>Table5[[#This Row],[Age]]</f>
        <v>65</v>
      </c>
      <c r="H2196" s="17" t="s">
        <v>33</v>
      </c>
      <c r="I2196" s="16" t="str">
        <f>IF(AND(People!$J2196&gt;=16,People!$J2196&lt;=25),"16-25",IF(AND(People!$J2196&gt;=26,People!$J2196&lt;=35),"26-35",IF(AND(People!$J2196&gt;=36,People!$J2196&lt;=45),"36-45",IF(AND(People!$J2196&gt;=46,People!$J2196&lt;=55),"46-55",IF(AND(People!$J2196&gt;=56,People!$J2196&lt;=65),"56-65",IF(AND(People!$J2196&gt;=66,People!$J2196&lt;=75),"66-75","ALL"))))))</f>
        <v>56-65</v>
      </c>
      <c r="J2196" t="str">
        <f>Table5[[#This Row],[Kid Home]]</f>
        <v>No</v>
      </c>
      <c r="K2196" t="str">
        <f>Table5[[#This Row],[TennHome]]</f>
        <v>No</v>
      </c>
    </row>
    <row r="2197" spans="1:11" ht="16.5" x14ac:dyDescent="0.3">
      <c r="A2197" s="4">
        <f>Table2[[#This Row],[MntWines]]</f>
        <v>556</v>
      </c>
      <c r="B2197" s="4">
        <f>Table2[[#This Row],[MntFruits]]</f>
        <v>54</v>
      </c>
      <c r="C2197" s="4">
        <f>Table2[[#This Row],[MntMeatProducts]]</f>
        <v>845</v>
      </c>
      <c r="D2197" s="4">
        <f>Table2[[#This Row],[MntFishProducts]]</f>
        <v>202</v>
      </c>
      <c r="E2197" s="4">
        <f>Table2[[#This Row],[MntSweetProducts]]</f>
        <v>133</v>
      </c>
      <c r="F2197" s="4">
        <f>Table2[[#This Row],[MntGoldProds]]</f>
        <v>63</v>
      </c>
      <c r="G2197" s="8">
        <f>Table5[[#This Row],[Age]]</f>
        <v>55</v>
      </c>
      <c r="H2197" s="2" t="s">
        <v>30</v>
      </c>
      <c r="I2197" s="16" t="str">
        <f>IF(AND(People!$J2197&gt;=16,People!$J2197&lt;=25),"16-25",IF(AND(People!$J2197&gt;=26,People!$J2197&lt;=35),"26-35",IF(AND(People!$J2197&gt;=36,People!$J2197&lt;=45),"36-45",IF(AND(People!$J2197&gt;=46,People!$J2197&lt;=55),"46-55",IF(AND(People!$J2197&gt;=56,People!$J2197&lt;=65),"56-65",IF(AND(People!$J2197&gt;=66,People!$J2197&lt;=75),"66-75","ALL"))))))</f>
        <v>46-55</v>
      </c>
      <c r="J2197" t="str">
        <f>Table5[[#This Row],[Kid Home]]</f>
        <v>No</v>
      </c>
      <c r="K2197" t="str">
        <f>Table5[[#This Row],[TennHome]]</f>
        <v>No</v>
      </c>
    </row>
    <row r="2198" spans="1:11" ht="16.5" x14ac:dyDescent="0.3">
      <c r="A2198" s="6">
        <f>Table2[[#This Row],[MntWines]]</f>
        <v>833</v>
      </c>
      <c r="B2198" s="6">
        <f>Table2[[#This Row],[MntFruits]]</f>
        <v>80</v>
      </c>
      <c r="C2198" s="6">
        <f>Table2[[#This Row],[MntMeatProducts]]</f>
        <v>363</v>
      </c>
      <c r="D2198" s="6">
        <f>Table2[[#This Row],[MntFishProducts]]</f>
        <v>52</v>
      </c>
      <c r="E2198" s="6">
        <f>Table2[[#This Row],[MntSweetProducts]]</f>
        <v>26</v>
      </c>
      <c r="F2198" s="6">
        <f>Table2[[#This Row],[MntGoldProds]]</f>
        <v>174</v>
      </c>
      <c r="G2198" s="8">
        <f>Table5[[#This Row],[Age]]</f>
        <v>55</v>
      </c>
      <c r="H2198" s="17" t="s">
        <v>30</v>
      </c>
      <c r="I2198" s="16" t="str">
        <f>IF(AND(People!$J2198&gt;=16,People!$J2198&lt;=25),"16-25",IF(AND(People!$J2198&gt;=26,People!$J2198&lt;=35),"26-35",IF(AND(People!$J2198&gt;=36,People!$J2198&lt;=45),"36-45",IF(AND(People!$J2198&gt;=46,People!$J2198&lt;=55),"46-55",IF(AND(People!$J2198&gt;=56,People!$J2198&lt;=65),"56-65",IF(AND(People!$J2198&gt;=66,People!$J2198&lt;=75),"66-75","ALL"))))))</f>
        <v>46-55</v>
      </c>
      <c r="J2198" t="str">
        <f>Table5[[#This Row],[Kid Home]]</f>
        <v>No</v>
      </c>
      <c r="K2198" t="str">
        <f>Table5[[#This Row],[TennHome]]</f>
        <v>Yes</v>
      </c>
    </row>
    <row r="2199" spans="1:11" ht="16.5" x14ac:dyDescent="0.3">
      <c r="A2199" s="4">
        <f>Table2[[#This Row],[MntWines]]</f>
        <v>12</v>
      </c>
      <c r="B2199" s="4">
        <f>Table2[[#This Row],[MntFruits]]</f>
        <v>0</v>
      </c>
      <c r="C2199" s="4">
        <f>Table2[[#This Row],[MntMeatProducts]]</f>
        <v>13</v>
      </c>
      <c r="D2199" s="4">
        <f>Table2[[#This Row],[MntFishProducts]]</f>
        <v>4</v>
      </c>
      <c r="E2199" s="4">
        <f>Table2[[#This Row],[MntSweetProducts]]</f>
        <v>2</v>
      </c>
      <c r="F2199" s="4">
        <f>Table2[[#This Row],[MntGoldProds]]</f>
        <v>4</v>
      </c>
      <c r="G2199" s="8">
        <f>Table5[[#This Row],[Age]]</f>
        <v>61</v>
      </c>
      <c r="H2199" s="2" t="s">
        <v>31</v>
      </c>
      <c r="I2199" s="16" t="str">
        <f>IF(AND(People!$J2199&gt;=16,People!$J2199&lt;=25),"16-25",IF(AND(People!$J2199&gt;=26,People!$J2199&lt;=35),"26-35",IF(AND(People!$J2199&gt;=36,People!$J2199&lt;=45),"36-45",IF(AND(People!$J2199&gt;=46,People!$J2199&lt;=55),"46-55",IF(AND(People!$J2199&gt;=56,People!$J2199&lt;=65),"56-65",IF(AND(People!$J2199&gt;=66,People!$J2199&lt;=75),"66-75","ALL"))))))</f>
        <v>56-65</v>
      </c>
      <c r="J2199" t="str">
        <f>Table5[[#This Row],[Kid Home]]</f>
        <v>Yes</v>
      </c>
      <c r="K2199" t="str">
        <f>Table5[[#This Row],[TennHome]]</f>
        <v>Yes</v>
      </c>
    </row>
    <row r="2200" spans="1:11" ht="16.5" x14ac:dyDescent="0.3">
      <c r="A2200" s="6">
        <f>Table2[[#This Row],[MntWines]]</f>
        <v>56</v>
      </c>
      <c r="B2200" s="6">
        <f>Table2[[#This Row],[MntFruits]]</f>
        <v>7</v>
      </c>
      <c r="C2200" s="6">
        <f>Table2[[#This Row],[MntMeatProducts]]</f>
        <v>48</v>
      </c>
      <c r="D2200" s="6">
        <f>Table2[[#This Row],[MntFishProducts]]</f>
        <v>10</v>
      </c>
      <c r="E2200" s="6">
        <f>Table2[[#This Row],[MntSweetProducts]]</f>
        <v>2</v>
      </c>
      <c r="F2200" s="6">
        <f>Table2[[#This Row],[MntGoldProds]]</f>
        <v>18</v>
      </c>
      <c r="G2200" s="8">
        <f>Table5[[#This Row],[Age]]</f>
        <v>40</v>
      </c>
      <c r="H2200" s="17" t="s">
        <v>33</v>
      </c>
      <c r="I2200" s="16" t="str">
        <f>IF(AND(People!$J2200&gt;=16,People!$J2200&lt;=25),"16-25",IF(AND(People!$J2200&gt;=26,People!$J2200&lt;=35),"26-35",IF(AND(People!$J2200&gt;=36,People!$J2200&lt;=45),"36-45",IF(AND(People!$J2200&gt;=46,People!$J2200&lt;=55),"46-55",IF(AND(People!$J2200&gt;=56,People!$J2200&lt;=65),"56-65",IF(AND(People!$J2200&gt;=66,People!$J2200&lt;=75),"66-75","ALL"))))))</f>
        <v>36-45</v>
      </c>
      <c r="J2200" t="str">
        <f>Table5[[#This Row],[Kid Home]]</f>
        <v>No</v>
      </c>
      <c r="K2200" t="str">
        <f>Table5[[#This Row],[TennHome]]</f>
        <v>No</v>
      </c>
    </row>
    <row r="2201" spans="1:11" ht="16.5" x14ac:dyDescent="0.3">
      <c r="A2201" s="4">
        <f>Table2[[#This Row],[MntWines]]</f>
        <v>293</v>
      </c>
      <c r="B2201" s="4">
        <f>Table2[[#This Row],[MntFruits]]</f>
        <v>8</v>
      </c>
      <c r="C2201" s="4">
        <f>Table2[[#This Row],[MntMeatProducts]]</f>
        <v>124</v>
      </c>
      <c r="D2201" s="4">
        <f>Table2[[#This Row],[MntFishProducts]]</f>
        <v>11</v>
      </c>
      <c r="E2201" s="4">
        <f>Table2[[#This Row],[MntSweetProducts]]</f>
        <v>4</v>
      </c>
      <c r="F2201" s="4">
        <f>Table2[[#This Row],[MntGoldProds]]</f>
        <v>106</v>
      </c>
      <c r="G2201" s="8">
        <f>Table5[[#This Row],[Age]]</f>
        <v>40</v>
      </c>
      <c r="H2201" s="2" t="s">
        <v>33</v>
      </c>
      <c r="I2201" s="16" t="str">
        <f>IF(AND(People!$J2201&gt;=16,People!$J2201&lt;=25),"16-25",IF(AND(People!$J2201&gt;=26,People!$J2201&lt;=35),"26-35",IF(AND(People!$J2201&gt;=36,People!$J2201&lt;=45),"36-45",IF(AND(People!$J2201&gt;=46,People!$J2201&lt;=55),"46-55",IF(AND(People!$J2201&gt;=56,People!$J2201&lt;=65),"56-65",IF(AND(People!$J2201&gt;=66,People!$J2201&lt;=75),"66-75","ALL"))))))</f>
        <v>36-45</v>
      </c>
      <c r="J2201" t="str">
        <f>Table5[[#This Row],[Kid Home]]</f>
        <v>No</v>
      </c>
      <c r="K2201" t="str">
        <f>Table5[[#This Row],[TennHome]]</f>
        <v>Yes</v>
      </c>
    </row>
    <row r="2202" spans="1:11" ht="16.5" x14ac:dyDescent="0.3">
      <c r="A2202" s="6">
        <f>Table2[[#This Row],[MntWines]]</f>
        <v>297</v>
      </c>
      <c r="B2202" s="6">
        <f>Table2[[#This Row],[MntFruits]]</f>
        <v>0</v>
      </c>
      <c r="C2202" s="6">
        <f>Table2[[#This Row],[MntMeatProducts]]</f>
        <v>38</v>
      </c>
      <c r="D2202" s="6">
        <f>Table2[[#This Row],[MntFishProducts]]</f>
        <v>13</v>
      </c>
      <c r="E2202" s="6">
        <f>Table2[[#This Row],[MntSweetProducts]]</f>
        <v>0</v>
      </c>
      <c r="F2202" s="6">
        <f>Table2[[#This Row],[MntGoldProds]]</f>
        <v>152</v>
      </c>
      <c r="G2202" s="8">
        <f>Table5[[#This Row],[Age]]</f>
        <v>59</v>
      </c>
      <c r="H2202" s="17" t="s">
        <v>30</v>
      </c>
      <c r="I2202" s="16" t="str">
        <f>IF(AND(People!$J2202&gt;=16,People!$J2202&lt;=25),"16-25",IF(AND(People!$J2202&gt;=26,People!$J2202&lt;=35),"26-35",IF(AND(People!$J2202&gt;=36,People!$J2202&lt;=45),"36-45",IF(AND(People!$J2202&gt;=46,People!$J2202&lt;=55),"46-55",IF(AND(People!$J2202&gt;=56,People!$J2202&lt;=65),"56-65",IF(AND(People!$J2202&gt;=66,People!$J2202&lt;=75),"66-75","ALL"))))))</f>
        <v>56-65</v>
      </c>
      <c r="J2202" t="str">
        <f>Table5[[#This Row],[Kid Home]]</f>
        <v>Yes</v>
      </c>
      <c r="K2202" t="str">
        <f>Table5[[#This Row],[TennHome]]</f>
        <v>Yes</v>
      </c>
    </row>
    <row r="2203" spans="1:11" ht="16.5" x14ac:dyDescent="0.3">
      <c r="A2203" s="4">
        <f>Table2[[#This Row],[MntWines]]</f>
        <v>39</v>
      </c>
      <c r="B2203" s="4">
        <f>Table2[[#This Row],[MntFruits]]</f>
        <v>1</v>
      </c>
      <c r="C2203" s="4">
        <f>Table2[[#This Row],[MntMeatProducts]]</f>
        <v>16</v>
      </c>
      <c r="D2203" s="4">
        <f>Table2[[#This Row],[MntFishProducts]]</f>
        <v>2</v>
      </c>
      <c r="E2203" s="4">
        <f>Table2[[#This Row],[MntSweetProducts]]</f>
        <v>0</v>
      </c>
      <c r="F2203" s="4">
        <f>Table2[[#This Row],[MntGoldProds]]</f>
        <v>3</v>
      </c>
      <c r="G2203" s="8">
        <f>Table5[[#This Row],[Age]]</f>
        <v>39</v>
      </c>
      <c r="H2203" s="2" t="s">
        <v>30</v>
      </c>
      <c r="I2203" s="16" t="str">
        <f>IF(AND(People!$J2203&gt;=16,People!$J2203&lt;=25),"16-25",IF(AND(People!$J2203&gt;=26,People!$J2203&lt;=35),"26-35",IF(AND(People!$J2203&gt;=36,People!$J2203&lt;=45),"36-45",IF(AND(People!$J2203&gt;=46,People!$J2203&lt;=55),"46-55",IF(AND(People!$J2203&gt;=56,People!$J2203&lt;=65),"56-65",IF(AND(People!$J2203&gt;=66,People!$J2203&lt;=75),"66-75","ALL"))))))</f>
        <v>36-45</v>
      </c>
      <c r="J2203" t="str">
        <f>Table5[[#This Row],[Kid Home]]</f>
        <v>Yes</v>
      </c>
      <c r="K2203" t="str">
        <f>Table5[[#This Row],[TennHome]]</f>
        <v>Yes</v>
      </c>
    </row>
    <row r="2204" spans="1:11" ht="16.5" x14ac:dyDescent="0.3">
      <c r="A2204" s="6">
        <f>Table2[[#This Row],[MntWines]]</f>
        <v>5</v>
      </c>
      <c r="B2204" s="6">
        <f>Table2[[#This Row],[MntFruits]]</f>
        <v>11</v>
      </c>
      <c r="C2204" s="6">
        <f>Table2[[#This Row],[MntMeatProducts]]</f>
        <v>16</v>
      </c>
      <c r="D2204" s="6">
        <f>Table2[[#This Row],[MntFishProducts]]</f>
        <v>21</v>
      </c>
      <c r="E2204" s="6">
        <f>Table2[[#This Row],[MntSweetProducts]]</f>
        <v>8</v>
      </c>
      <c r="F2204" s="6">
        <f>Table2[[#This Row],[MntGoldProds]]</f>
        <v>45</v>
      </c>
      <c r="G2204" s="8">
        <f>Table5[[#This Row],[Age]]</f>
        <v>23</v>
      </c>
      <c r="H2204" s="17" t="s">
        <v>41</v>
      </c>
      <c r="I2204" s="16" t="str">
        <f>IF(AND(People!$J2204&gt;=16,People!$J2204&lt;=25),"16-25",IF(AND(People!$J2204&gt;=26,People!$J2204&lt;=35),"26-35",IF(AND(People!$J2204&gt;=36,People!$J2204&lt;=45),"36-45",IF(AND(People!$J2204&gt;=46,People!$J2204&lt;=55),"46-55",IF(AND(People!$J2204&gt;=56,People!$J2204&lt;=65),"56-65",IF(AND(People!$J2204&gt;=66,People!$J2204&lt;=75),"66-75","ALL"))))))</f>
        <v>16-25</v>
      </c>
      <c r="J2204" t="str">
        <f>Table5[[#This Row],[Kid Home]]</f>
        <v>Yes</v>
      </c>
      <c r="K2204" t="str">
        <f>Table5[[#This Row],[TennHome]]</f>
        <v>No</v>
      </c>
    </row>
    <row r="2205" spans="1:11" ht="16.5" x14ac:dyDescent="0.3">
      <c r="A2205" s="4">
        <f>Table2[[#This Row],[MntWines]]</f>
        <v>266</v>
      </c>
      <c r="B2205" s="4">
        <f>Table2[[#This Row],[MntFruits]]</f>
        <v>21</v>
      </c>
      <c r="C2205" s="4">
        <f>Table2[[#This Row],[MntMeatProducts]]</f>
        <v>300</v>
      </c>
      <c r="D2205" s="4">
        <f>Table2[[#This Row],[MntFishProducts]]</f>
        <v>65</v>
      </c>
      <c r="E2205" s="4">
        <f>Table2[[#This Row],[MntSweetProducts]]</f>
        <v>8</v>
      </c>
      <c r="F2205" s="4">
        <f>Table2[[#This Row],[MntGoldProds]]</f>
        <v>44</v>
      </c>
      <c r="G2205" s="8">
        <f>Table5[[#This Row],[Age]]</f>
        <v>43</v>
      </c>
      <c r="H2205" s="2" t="s">
        <v>33</v>
      </c>
      <c r="I2205" s="16" t="str">
        <f>IF(AND(People!$J2205&gt;=16,People!$J2205&lt;=25),"16-25",IF(AND(People!$J2205&gt;=26,People!$J2205&lt;=35),"26-35",IF(AND(People!$J2205&gt;=36,People!$J2205&lt;=45),"36-45",IF(AND(People!$J2205&gt;=46,People!$J2205&lt;=55),"46-55",IF(AND(People!$J2205&gt;=56,People!$J2205&lt;=65),"56-65",IF(AND(People!$J2205&gt;=66,People!$J2205&lt;=75),"66-75","ALL"))))))</f>
        <v>36-45</v>
      </c>
      <c r="J2205" t="str">
        <f>Table5[[#This Row],[Kid Home]]</f>
        <v>No</v>
      </c>
      <c r="K2205" t="str">
        <f>Table5[[#This Row],[TennHome]]</f>
        <v>Yes</v>
      </c>
    </row>
    <row r="2206" spans="1:11" ht="16.5" x14ac:dyDescent="0.3">
      <c r="A2206" s="6">
        <f>Table2[[#This Row],[MntWines]]</f>
        <v>322</v>
      </c>
      <c r="B2206" s="6">
        <f>Table2[[#This Row],[MntFruits]]</f>
        <v>3</v>
      </c>
      <c r="C2206" s="6">
        <f>Table2[[#This Row],[MntMeatProducts]]</f>
        <v>50</v>
      </c>
      <c r="D2206" s="6">
        <f>Table2[[#This Row],[MntFishProducts]]</f>
        <v>4</v>
      </c>
      <c r="E2206" s="6">
        <f>Table2[[#This Row],[MntSweetProducts]]</f>
        <v>3</v>
      </c>
      <c r="F2206" s="6">
        <f>Table2[[#This Row],[MntGoldProds]]</f>
        <v>42</v>
      </c>
      <c r="G2206" s="8">
        <f>Table5[[#This Row],[Age]]</f>
        <v>39</v>
      </c>
      <c r="H2206" s="17" t="s">
        <v>33</v>
      </c>
      <c r="I2206" s="16" t="str">
        <f>IF(AND(People!$J2206&gt;=16,People!$J2206&lt;=25),"16-25",IF(AND(People!$J2206&gt;=26,People!$J2206&lt;=35),"26-35",IF(AND(People!$J2206&gt;=36,People!$J2206&lt;=45),"36-45",IF(AND(People!$J2206&gt;=46,People!$J2206&lt;=55),"46-55",IF(AND(People!$J2206&gt;=56,People!$J2206&lt;=65),"56-65",IF(AND(People!$J2206&gt;=66,People!$J2206&lt;=75),"66-75","ALL"))))))</f>
        <v>36-45</v>
      </c>
      <c r="J2206" t="str">
        <f>Table5[[#This Row],[Kid Home]]</f>
        <v>No</v>
      </c>
      <c r="K2206" t="str">
        <f>Table5[[#This Row],[TennHome]]</f>
        <v>Yes</v>
      </c>
    </row>
    <row r="2207" spans="1:11" ht="16.5" x14ac:dyDescent="0.3">
      <c r="A2207" s="4">
        <f>Table2[[#This Row],[MntWines]]</f>
        <v>366</v>
      </c>
      <c r="B2207" s="4">
        <f>Table2[[#This Row],[MntFruits]]</f>
        <v>124</v>
      </c>
      <c r="C2207" s="4">
        <f>Table2[[#This Row],[MntMeatProducts]]</f>
        <v>156</v>
      </c>
      <c r="D2207" s="4">
        <f>Table2[[#This Row],[MntFishProducts]]</f>
        <v>71</v>
      </c>
      <c r="E2207" s="4">
        <f>Table2[[#This Row],[MntSweetProducts]]</f>
        <v>78</v>
      </c>
      <c r="F2207" s="4">
        <f>Table2[[#This Row],[MntGoldProds]]</f>
        <v>54</v>
      </c>
      <c r="G2207" s="8">
        <f>Table5[[#This Row],[Age]]</f>
        <v>35</v>
      </c>
      <c r="H2207" s="2" t="s">
        <v>30</v>
      </c>
      <c r="I2207" s="16" t="str">
        <f>IF(AND(People!$J2207&gt;=16,People!$J2207&lt;=25),"16-25",IF(AND(People!$J2207&gt;=26,People!$J2207&lt;=35),"26-35",IF(AND(People!$J2207&gt;=36,People!$J2207&lt;=45),"36-45",IF(AND(People!$J2207&gt;=46,People!$J2207&lt;=55),"46-55",IF(AND(People!$J2207&gt;=56,People!$J2207&lt;=65),"56-65",IF(AND(People!$J2207&gt;=66,People!$J2207&lt;=75),"66-75","ALL"))))))</f>
        <v>26-35</v>
      </c>
      <c r="J2207" t="str">
        <f>Table5[[#This Row],[Kid Home]]</f>
        <v>No</v>
      </c>
      <c r="K2207" t="str">
        <f>Table5[[#This Row],[TennHome]]</f>
        <v>Yes</v>
      </c>
    </row>
    <row r="2208" spans="1:11" ht="16.5" x14ac:dyDescent="0.3">
      <c r="A2208" s="6">
        <f>Table2[[#This Row],[MntWines]]</f>
        <v>32</v>
      </c>
      <c r="B2208" s="6">
        <f>Table2[[#This Row],[MntFruits]]</f>
        <v>0</v>
      </c>
      <c r="C2208" s="6">
        <f>Table2[[#This Row],[MntMeatProducts]]</f>
        <v>8</v>
      </c>
      <c r="D2208" s="6">
        <f>Table2[[#This Row],[MntFishProducts]]</f>
        <v>23</v>
      </c>
      <c r="E2208" s="6">
        <f>Table2[[#This Row],[MntSweetProducts]]</f>
        <v>4</v>
      </c>
      <c r="F2208" s="6">
        <f>Table2[[#This Row],[MntGoldProds]]</f>
        <v>18</v>
      </c>
      <c r="G2208" s="8">
        <f>Table5[[#This Row],[Age]]</f>
        <v>23</v>
      </c>
      <c r="H2208" s="17" t="s">
        <v>33</v>
      </c>
      <c r="I2208" s="16" t="str">
        <f>IF(AND(People!$J2208&gt;=16,People!$J2208&lt;=25),"16-25",IF(AND(People!$J2208&gt;=26,People!$J2208&lt;=35),"26-35",IF(AND(People!$J2208&gt;=36,People!$J2208&lt;=45),"36-45",IF(AND(People!$J2208&gt;=46,People!$J2208&lt;=55),"46-55",IF(AND(People!$J2208&gt;=56,People!$J2208&lt;=65),"56-65",IF(AND(People!$J2208&gt;=66,People!$J2208&lt;=75),"66-75","ALL"))))))</f>
        <v>16-25</v>
      </c>
      <c r="J2208" t="str">
        <f>Table5[[#This Row],[Kid Home]]</f>
        <v>No</v>
      </c>
      <c r="K2208" t="str">
        <f>Table5[[#This Row],[TennHome]]</f>
        <v>No</v>
      </c>
    </row>
    <row r="2209" spans="1:11" ht="16.5" x14ac:dyDescent="0.3">
      <c r="A2209" s="4">
        <f>Table2[[#This Row],[MntWines]]</f>
        <v>158</v>
      </c>
      <c r="B2209" s="4">
        <f>Table2[[#This Row],[MntFruits]]</f>
        <v>0</v>
      </c>
      <c r="C2209" s="4">
        <f>Table2[[#This Row],[MntMeatProducts]]</f>
        <v>23</v>
      </c>
      <c r="D2209" s="4">
        <f>Table2[[#This Row],[MntFishProducts]]</f>
        <v>0</v>
      </c>
      <c r="E2209" s="4">
        <f>Table2[[#This Row],[MntSweetProducts]]</f>
        <v>0</v>
      </c>
      <c r="F2209" s="4">
        <f>Table2[[#This Row],[MntGoldProds]]</f>
        <v>18</v>
      </c>
      <c r="G2209" s="8">
        <f>Table5[[#This Row],[Age]]</f>
        <v>44</v>
      </c>
      <c r="H2209" s="2" t="s">
        <v>31</v>
      </c>
      <c r="I2209" s="16" t="str">
        <f>IF(AND(People!$J2209&gt;=16,People!$J2209&lt;=25),"16-25",IF(AND(People!$J2209&gt;=26,People!$J2209&lt;=35),"26-35",IF(AND(People!$J2209&gt;=36,People!$J2209&lt;=45),"36-45",IF(AND(People!$J2209&gt;=46,People!$J2209&lt;=55),"46-55",IF(AND(People!$J2209&gt;=56,People!$J2209&lt;=65),"56-65",IF(AND(People!$J2209&gt;=66,People!$J2209&lt;=75),"66-75","ALL"))))))</f>
        <v>36-45</v>
      </c>
      <c r="J2209" t="str">
        <f>Table5[[#This Row],[Kid Home]]</f>
        <v>Yes</v>
      </c>
      <c r="K2209" t="str">
        <f>Table5[[#This Row],[TennHome]]</f>
        <v>Yes</v>
      </c>
    </row>
    <row r="2210" spans="1:11" ht="16.5" x14ac:dyDescent="0.3">
      <c r="A2210" s="6">
        <f>Table2[[#This Row],[MntWines]]</f>
        <v>269</v>
      </c>
      <c r="B2210" s="6">
        <f>Table2[[#This Row],[MntFruits]]</f>
        <v>129</v>
      </c>
      <c r="C2210" s="6">
        <f>Table2[[#This Row],[MntMeatProducts]]</f>
        <v>495</v>
      </c>
      <c r="D2210" s="6">
        <f>Table2[[#This Row],[MntFishProducts]]</f>
        <v>182</v>
      </c>
      <c r="E2210" s="6">
        <f>Table2[[#This Row],[MntSweetProducts]]</f>
        <v>43</v>
      </c>
      <c r="F2210" s="6">
        <f>Table2[[#This Row],[MntGoldProds]]</f>
        <v>29</v>
      </c>
      <c r="G2210" s="8">
        <f>Table5[[#This Row],[Age]]</f>
        <v>32</v>
      </c>
      <c r="H2210" s="17" t="s">
        <v>31</v>
      </c>
      <c r="I2210" s="16" t="str">
        <f>IF(AND(People!$J2210&gt;=16,People!$J2210&lt;=25),"16-25",IF(AND(People!$J2210&gt;=26,People!$J2210&lt;=35),"26-35",IF(AND(People!$J2210&gt;=36,People!$J2210&lt;=45),"36-45",IF(AND(People!$J2210&gt;=46,People!$J2210&lt;=55),"46-55",IF(AND(People!$J2210&gt;=56,People!$J2210&lt;=65),"56-65",IF(AND(People!$J2210&gt;=66,People!$J2210&lt;=75),"66-75","ALL"))))))</f>
        <v>26-35</v>
      </c>
      <c r="J2210" t="str">
        <f>Table5[[#This Row],[Kid Home]]</f>
        <v>No</v>
      </c>
      <c r="K2210" t="str">
        <f>Table5[[#This Row],[TennHome]]</f>
        <v>Yes</v>
      </c>
    </row>
    <row r="2211" spans="1:11" ht="16.5" x14ac:dyDescent="0.3">
      <c r="A2211" s="4">
        <f>Table2[[#This Row],[MntWines]]</f>
        <v>41</v>
      </c>
      <c r="B2211" s="4">
        <f>Table2[[#This Row],[MntFruits]]</f>
        <v>0</v>
      </c>
      <c r="C2211" s="4">
        <f>Table2[[#This Row],[MntMeatProducts]]</f>
        <v>10</v>
      </c>
      <c r="D2211" s="4">
        <f>Table2[[#This Row],[MntFishProducts]]</f>
        <v>0</v>
      </c>
      <c r="E2211" s="4">
        <f>Table2[[#This Row],[MntSweetProducts]]</f>
        <v>0</v>
      </c>
      <c r="F2211" s="4">
        <f>Table2[[#This Row],[MntGoldProds]]</f>
        <v>3</v>
      </c>
      <c r="G2211" s="8">
        <f>Table5[[#This Row],[Age]]</f>
        <v>60</v>
      </c>
      <c r="H2211" s="2" t="s">
        <v>35</v>
      </c>
      <c r="I2211" s="16" t="str">
        <f>IF(AND(People!$J2211&gt;=16,People!$J2211&lt;=25),"16-25",IF(AND(People!$J2211&gt;=26,People!$J2211&lt;=35),"26-35",IF(AND(People!$J2211&gt;=36,People!$J2211&lt;=45),"36-45",IF(AND(People!$J2211&gt;=46,People!$J2211&lt;=55),"46-55",IF(AND(People!$J2211&gt;=56,People!$J2211&lt;=65),"56-65",IF(AND(People!$J2211&gt;=66,People!$J2211&lt;=75),"66-75","ALL"))))))</f>
        <v>56-65</v>
      </c>
      <c r="J2211" t="str">
        <f>Table5[[#This Row],[Kid Home]]</f>
        <v>Yes</v>
      </c>
      <c r="K2211" t="str">
        <f>Table5[[#This Row],[TennHome]]</f>
        <v>Yes</v>
      </c>
    </row>
    <row r="2212" spans="1:11" ht="16.5" x14ac:dyDescent="0.3">
      <c r="A2212" s="6">
        <f>Table2[[#This Row],[MntWines]]</f>
        <v>3</v>
      </c>
      <c r="B2212" s="6">
        <f>Table2[[#This Row],[MntFruits]]</f>
        <v>3</v>
      </c>
      <c r="C2212" s="6">
        <f>Table2[[#This Row],[MntMeatProducts]]</f>
        <v>3</v>
      </c>
      <c r="D2212" s="6">
        <f>Table2[[#This Row],[MntFishProducts]]</f>
        <v>15</v>
      </c>
      <c r="E2212" s="6">
        <f>Table2[[#This Row],[MntSweetProducts]]</f>
        <v>4</v>
      </c>
      <c r="F2212" s="6">
        <f>Table2[[#This Row],[MntGoldProds]]</f>
        <v>15</v>
      </c>
      <c r="G2212" s="8">
        <f>Table5[[#This Row],[Age]]</f>
        <v>49</v>
      </c>
      <c r="H2212" s="17" t="s">
        <v>35</v>
      </c>
      <c r="I2212" s="16" t="str">
        <f>IF(AND(People!$J2212&gt;=16,People!$J2212&lt;=25),"16-25",IF(AND(People!$J2212&gt;=26,People!$J2212&lt;=35),"26-35",IF(AND(People!$J2212&gt;=36,People!$J2212&lt;=45),"36-45",IF(AND(People!$J2212&gt;=46,People!$J2212&lt;=55),"46-55",IF(AND(People!$J2212&gt;=56,People!$J2212&lt;=65),"56-65",IF(AND(People!$J2212&gt;=66,People!$J2212&lt;=75),"66-75","ALL"))))))</f>
        <v>46-55</v>
      </c>
      <c r="J2212" t="str">
        <f>Table5[[#This Row],[Kid Home]]</f>
        <v>No</v>
      </c>
      <c r="K2212" t="str">
        <f>Table5[[#This Row],[TennHome]]</f>
        <v>Yes</v>
      </c>
    </row>
    <row r="2213" spans="1:11" ht="16.5" x14ac:dyDescent="0.3">
      <c r="A2213" s="4">
        <f>Table2[[#This Row],[MntWines]]</f>
        <v>33</v>
      </c>
      <c r="B2213" s="4">
        <f>Table2[[#This Row],[MntFruits]]</f>
        <v>0</v>
      </c>
      <c r="C2213" s="4">
        <f>Table2[[#This Row],[MntMeatProducts]]</f>
        <v>5</v>
      </c>
      <c r="D2213" s="4">
        <f>Table2[[#This Row],[MntFishProducts]]</f>
        <v>0</v>
      </c>
      <c r="E2213" s="4">
        <f>Table2[[#This Row],[MntSweetProducts]]</f>
        <v>0</v>
      </c>
      <c r="F2213" s="4">
        <f>Table2[[#This Row],[MntGoldProds]]</f>
        <v>15</v>
      </c>
      <c r="G2213" s="8">
        <f>Table5[[#This Row],[Age]]</f>
        <v>50</v>
      </c>
      <c r="H2213" s="2" t="s">
        <v>31</v>
      </c>
      <c r="I2213" s="16" t="str">
        <f>IF(AND(People!$J2213&gt;=16,People!$J2213&lt;=25),"16-25",IF(AND(People!$J2213&gt;=26,People!$J2213&lt;=35),"26-35",IF(AND(People!$J2213&gt;=36,People!$J2213&lt;=45),"36-45",IF(AND(People!$J2213&gt;=46,People!$J2213&lt;=55),"46-55",IF(AND(People!$J2213&gt;=56,People!$J2213&lt;=65),"56-65",IF(AND(People!$J2213&gt;=66,People!$J2213&lt;=75),"66-75","ALL"))))))</f>
        <v>46-55</v>
      </c>
      <c r="J2213" t="str">
        <f>Table5[[#This Row],[Kid Home]]</f>
        <v>Yes</v>
      </c>
      <c r="K2213" t="str">
        <f>Table5[[#This Row],[TennHome]]</f>
        <v>Yes</v>
      </c>
    </row>
    <row r="2214" spans="1:11" ht="16.5" x14ac:dyDescent="0.3">
      <c r="A2214" s="6">
        <f>Table2[[#This Row],[MntWines]]</f>
        <v>302</v>
      </c>
      <c r="B2214" s="6">
        <f>Table2[[#This Row],[MntFruits]]</f>
        <v>29</v>
      </c>
      <c r="C2214" s="6">
        <f>Table2[[#This Row],[MntMeatProducts]]</f>
        <v>131</v>
      </c>
      <c r="D2214" s="6">
        <f>Table2[[#This Row],[MntFishProducts]]</f>
        <v>32</v>
      </c>
      <c r="E2214" s="6">
        <f>Table2[[#This Row],[MntSweetProducts]]</f>
        <v>0</v>
      </c>
      <c r="F2214" s="6">
        <f>Table2[[#This Row],[MntGoldProds]]</f>
        <v>27</v>
      </c>
      <c r="G2214" s="8">
        <f>Table5[[#This Row],[Age]]</f>
        <v>58</v>
      </c>
      <c r="H2214" s="17" t="s">
        <v>35</v>
      </c>
      <c r="I2214" s="16" t="str">
        <f>IF(AND(People!$J2214&gt;=16,People!$J2214&lt;=25),"16-25",IF(AND(People!$J2214&gt;=26,People!$J2214&lt;=35),"26-35",IF(AND(People!$J2214&gt;=36,People!$J2214&lt;=45),"36-45",IF(AND(People!$J2214&gt;=46,People!$J2214&lt;=55),"46-55",IF(AND(People!$J2214&gt;=56,People!$J2214&lt;=65),"56-65",IF(AND(People!$J2214&gt;=66,People!$J2214&lt;=75),"66-75","ALL"))))))</f>
        <v>56-65</v>
      </c>
      <c r="J2214" t="str">
        <f>Table5[[#This Row],[Kid Home]]</f>
        <v>No</v>
      </c>
      <c r="K2214" t="str">
        <f>Table5[[#This Row],[TennHome]]</f>
        <v>Yes</v>
      </c>
    </row>
    <row r="2215" spans="1:11" ht="16.5" x14ac:dyDescent="0.3">
      <c r="A2215" s="4">
        <f>Table2[[#This Row],[MntWines]]</f>
        <v>519</v>
      </c>
      <c r="B2215" s="4">
        <f>Table2[[#This Row],[MntFruits]]</f>
        <v>71</v>
      </c>
      <c r="C2215" s="4">
        <f>Table2[[#This Row],[MntMeatProducts]]</f>
        <v>860</v>
      </c>
      <c r="D2215" s="4">
        <f>Table2[[#This Row],[MntFishProducts]]</f>
        <v>93</v>
      </c>
      <c r="E2215" s="4">
        <f>Table2[[#This Row],[MntSweetProducts]]</f>
        <v>27</v>
      </c>
      <c r="F2215" s="4">
        <f>Table2[[#This Row],[MntGoldProds]]</f>
        <v>53</v>
      </c>
      <c r="G2215" s="8">
        <f>Table5[[#This Row],[Age]]</f>
        <v>33</v>
      </c>
      <c r="H2215" s="2" t="s">
        <v>30</v>
      </c>
      <c r="I2215" s="16" t="str">
        <f>IF(AND(People!$J2215&gt;=16,People!$J2215&lt;=25),"16-25",IF(AND(People!$J2215&gt;=26,People!$J2215&lt;=35),"26-35",IF(AND(People!$J2215&gt;=36,People!$J2215&lt;=45),"36-45",IF(AND(People!$J2215&gt;=46,People!$J2215&lt;=55),"46-55",IF(AND(People!$J2215&gt;=56,People!$J2215&lt;=65),"56-65",IF(AND(People!$J2215&gt;=66,People!$J2215&lt;=75),"66-75","ALL"))))))</f>
        <v>26-35</v>
      </c>
      <c r="J2215" t="str">
        <f>Table5[[#This Row],[Kid Home]]</f>
        <v>No</v>
      </c>
      <c r="K2215" t="str">
        <f>Table5[[#This Row],[TennHome]]</f>
        <v>No</v>
      </c>
    </row>
    <row r="2216" spans="1:11" ht="16.5" x14ac:dyDescent="0.3">
      <c r="A2216" s="6">
        <f>Table2[[#This Row],[MntWines]]</f>
        <v>23</v>
      </c>
      <c r="B2216" s="6">
        <f>Table2[[#This Row],[MntFruits]]</f>
        <v>2</v>
      </c>
      <c r="C2216" s="6">
        <f>Table2[[#This Row],[MntMeatProducts]]</f>
        <v>17</v>
      </c>
      <c r="D2216" s="6">
        <f>Table2[[#This Row],[MntFishProducts]]</f>
        <v>2</v>
      </c>
      <c r="E2216" s="6">
        <f>Table2[[#This Row],[MntSweetProducts]]</f>
        <v>1</v>
      </c>
      <c r="F2216" s="6">
        <f>Table2[[#This Row],[MntGoldProds]]</f>
        <v>0</v>
      </c>
      <c r="G2216" s="8">
        <f>Table5[[#This Row],[Age]]</f>
        <v>64</v>
      </c>
      <c r="H2216" s="17" t="s">
        <v>33</v>
      </c>
      <c r="I2216" s="16" t="str">
        <f>IF(AND(People!$J2216&gt;=16,People!$J2216&lt;=25),"16-25",IF(AND(People!$J2216&gt;=26,People!$J2216&lt;=35),"26-35",IF(AND(People!$J2216&gt;=36,People!$J2216&lt;=45),"36-45",IF(AND(People!$J2216&gt;=46,People!$J2216&lt;=55),"46-55",IF(AND(People!$J2216&gt;=56,People!$J2216&lt;=65),"56-65",IF(AND(People!$J2216&gt;=66,People!$J2216&lt;=75),"66-75","ALL"))))))</f>
        <v>56-65</v>
      </c>
      <c r="J2216" t="str">
        <f>Table5[[#This Row],[Kid Home]]</f>
        <v>Yes</v>
      </c>
      <c r="K2216" t="str">
        <f>Table5[[#This Row],[TennHome]]</f>
        <v>Yes</v>
      </c>
    </row>
    <row r="2217" spans="1:11" ht="16.5" x14ac:dyDescent="0.3">
      <c r="A2217" s="4">
        <f>Table2[[#This Row],[MntWines]]</f>
        <v>594</v>
      </c>
      <c r="B2217" s="4">
        <f>Table2[[#This Row],[MntFruits]]</f>
        <v>51</v>
      </c>
      <c r="C2217" s="4">
        <f>Table2[[#This Row],[MntMeatProducts]]</f>
        <v>631</v>
      </c>
      <c r="D2217" s="4">
        <f>Table2[[#This Row],[MntFishProducts]]</f>
        <v>72</v>
      </c>
      <c r="E2217" s="4">
        <f>Table2[[#This Row],[MntSweetProducts]]</f>
        <v>55</v>
      </c>
      <c r="F2217" s="4">
        <f>Table2[[#This Row],[MntGoldProds]]</f>
        <v>32</v>
      </c>
      <c r="G2217" s="8">
        <f>Table5[[#This Row],[Age]]</f>
        <v>17</v>
      </c>
      <c r="H2217" s="2" t="s">
        <v>31</v>
      </c>
      <c r="I2217" s="16" t="str">
        <f>IF(AND(People!$J2217&gt;=16,People!$J2217&lt;=25),"16-25",IF(AND(People!$J2217&gt;=26,People!$J2217&lt;=35),"26-35",IF(AND(People!$J2217&gt;=36,People!$J2217&lt;=45),"36-45",IF(AND(People!$J2217&gt;=46,People!$J2217&lt;=55),"46-55",IF(AND(People!$J2217&gt;=56,People!$J2217&lt;=65),"56-65",IF(AND(People!$J2217&gt;=66,People!$J2217&lt;=75),"66-75","ALL"))))))</f>
        <v>16-25</v>
      </c>
      <c r="J2217" t="str">
        <f>Table5[[#This Row],[Kid Home]]</f>
        <v>No</v>
      </c>
      <c r="K2217" t="str">
        <f>Table5[[#This Row],[TennHome]]</f>
        <v>No</v>
      </c>
    </row>
    <row r="2218" spans="1:11" ht="16.5" x14ac:dyDescent="0.3">
      <c r="A2218" s="6">
        <f>Table2[[#This Row],[MntWines]]</f>
        <v>12</v>
      </c>
      <c r="B2218" s="6">
        <f>Table2[[#This Row],[MntFruits]]</f>
        <v>4</v>
      </c>
      <c r="C2218" s="6">
        <f>Table2[[#This Row],[MntMeatProducts]]</f>
        <v>7</v>
      </c>
      <c r="D2218" s="6">
        <f>Table2[[#This Row],[MntFishProducts]]</f>
        <v>1</v>
      </c>
      <c r="E2218" s="6">
        <f>Table2[[#This Row],[MntSweetProducts]]</f>
        <v>3</v>
      </c>
      <c r="F2218" s="6">
        <f>Table2[[#This Row],[MntGoldProds]]</f>
        <v>5</v>
      </c>
      <c r="G2218" s="8">
        <f>Table5[[#This Row],[Age]]</f>
        <v>37</v>
      </c>
      <c r="H2218" s="17" t="s">
        <v>31</v>
      </c>
      <c r="I2218" s="16" t="str">
        <f>IF(AND(People!$J2218&gt;=16,People!$J2218&lt;=25),"16-25",IF(AND(People!$J2218&gt;=26,People!$J2218&lt;=35),"26-35",IF(AND(People!$J2218&gt;=36,People!$J2218&lt;=45),"36-45",IF(AND(People!$J2218&gt;=46,People!$J2218&lt;=55),"46-55",IF(AND(People!$J2218&gt;=56,People!$J2218&lt;=65),"56-65",IF(AND(People!$J2218&gt;=66,People!$J2218&lt;=75),"66-75","ALL"))))))</f>
        <v>36-45</v>
      </c>
      <c r="J2218" t="str">
        <f>Table5[[#This Row],[Kid Home]]</f>
        <v>No</v>
      </c>
      <c r="K2218" t="str">
        <f>Table5[[#This Row],[TennHome]]</f>
        <v>Yes</v>
      </c>
    </row>
    <row r="2219" spans="1:11" ht="16.5" x14ac:dyDescent="0.3">
      <c r="A2219" s="4">
        <f>Table2[[#This Row],[MntWines]]</f>
        <v>4</v>
      </c>
      <c r="B2219" s="4">
        <f>Table2[[#This Row],[MntFruits]]</f>
        <v>2</v>
      </c>
      <c r="C2219" s="4">
        <f>Table2[[#This Row],[MntMeatProducts]]</f>
        <v>5</v>
      </c>
      <c r="D2219" s="4">
        <f>Table2[[#This Row],[MntFishProducts]]</f>
        <v>0</v>
      </c>
      <c r="E2219" s="4">
        <f>Table2[[#This Row],[MntSweetProducts]]</f>
        <v>0</v>
      </c>
      <c r="F2219" s="4">
        <f>Table2[[#This Row],[MntGoldProds]]</f>
        <v>5</v>
      </c>
      <c r="G2219" s="8">
        <f>Table5[[#This Row],[Age]]</f>
        <v>58</v>
      </c>
      <c r="H2219" s="2" t="s">
        <v>38</v>
      </c>
      <c r="I2219" s="16" t="str">
        <f>IF(AND(People!$J2219&gt;=16,People!$J2219&lt;=25),"16-25",IF(AND(People!$J2219&gt;=26,People!$J2219&lt;=35),"26-35",IF(AND(People!$J2219&gt;=36,People!$J2219&lt;=45),"36-45",IF(AND(People!$J2219&gt;=46,People!$J2219&lt;=55),"46-55",IF(AND(People!$J2219&gt;=56,People!$J2219&lt;=65),"56-65",IF(AND(People!$J2219&gt;=66,People!$J2219&lt;=75),"66-75","ALL"))))))</f>
        <v>56-65</v>
      </c>
      <c r="J2219" t="str">
        <f>Table5[[#This Row],[Kid Home]]</f>
        <v>Yes</v>
      </c>
      <c r="K2219" t="str">
        <f>Table5[[#This Row],[TennHome]]</f>
        <v>Yes</v>
      </c>
    </row>
    <row r="2220" spans="1:11" ht="16.5" x14ac:dyDescent="0.3">
      <c r="A2220" s="6">
        <f>Table2[[#This Row],[MntWines]]</f>
        <v>18</v>
      </c>
      <c r="B2220" s="6">
        <f>Table2[[#This Row],[MntFruits]]</f>
        <v>3</v>
      </c>
      <c r="C2220" s="6">
        <f>Table2[[#This Row],[MntMeatProducts]]</f>
        <v>19</v>
      </c>
      <c r="D2220" s="6">
        <f>Table2[[#This Row],[MntFishProducts]]</f>
        <v>3</v>
      </c>
      <c r="E2220" s="6">
        <f>Table2[[#This Row],[MntSweetProducts]]</f>
        <v>3</v>
      </c>
      <c r="F2220" s="6">
        <f>Table2[[#This Row],[MntGoldProds]]</f>
        <v>6</v>
      </c>
      <c r="G2220" s="8">
        <f>Table5[[#This Row],[Age]]</f>
        <v>30</v>
      </c>
      <c r="H2220" s="17" t="s">
        <v>31</v>
      </c>
      <c r="I2220" s="16" t="str">
        <f>IF(AND(People!$J2220&gt;=16,People!$J2220&lt;=25),"16-25",IF(AND(People!$J2220&gt;=26,People!$J2220&lt;=35),"26-35",IF(AND(People!$J2220&gt;=36,People!$J2220&lt;=45),"36-45",IF(AND(People!$J2220&gt;=46,People!$J2220&lt;=55),"46-55",IF(AND(People!$J2220&gt;=56,People!$J2220&lt;=65),"56-65",IF(AND(People!$J2220&gt;=66,People!$J2220&lt;=75),"66-75","ALL"))))))</f>
        <v>26-35</v>
      </c>
      <c r="J2220" t="str">
        <f>Table5[[#This Row],[Kid Home]]</f>
        <v>Yes</v>
      </c>
      <c r="K2220" t="str">
        <f>Table5[[#This Row],[TennHome]]</f>
        <v>No</v>
      </c>
    </row>
    <row r="2221" spans="1:11" ht="16.5" x14ac:dyDescent="0.3">
      <c r="A2221" s="4">
        <f>Table2[[#This Row],[MntWines]]</f>
        <v>332</v>
      </c>
      <c r="B2221" s="4">
        <f>Table2[[#This Row],[MntFruits]]</f>
        <v>194</v>
      </c>
      <c r="C2221" s="4">
        <f>Table2[[#This Row],[MntMeatProducts]]</f>
        <v>377</v>
      </c>
      <c r="D2221" s="4">
        <f>Table2[[#This Row],[MntFishProducts]]</f>
        <v>149</v>
      </c>
      <c r="E2221" s="4">
        <f>Table2[[#This Row],[MntSweetProducts]]</f>
        <v>125</v>
      </c>
      <c r="F2221" s="4">
        <f>Table2[[#This Row],[MntGoldProds]]</f>
        <v>57</v>
      </c>
      <c r="G2221" s="8">
        <f>Table5[[#This Row],[Age]]</f>
        <v>66</v>
      </c>
      <c r="H2221" s="2" t="s">
        <v>31</v>
      </c>
      <c r="I2221" s="16" t="str">
        <f>IF(AND(People!$J2221&gt;=16,People!$J2221&lt;=25),"16-25",IF(AND(People!$J2221&gt;=26,People!$J2221&lt;=35),"26-35",IF(AND(People!$J2221&gt;=36,People!$J2221&lt;=45),"36-45",IF(AND(People!$J2221&gt;=46,People!$J2221&lt;=55),"46-55",IF(AND(People!$J2221&gt;=56,People!$J2221&lt;=65),"56-65",IF(AND(People!$J2221&gt;=66,People!$J2221&lt;=75),"66-75","ALL"))))))</f>
        <v>66-75</v>
      </c>
      <c r="J2221" t="str">
        <f>Table5[[#This Row],[Kid Home]]</f>
        <v>No</v>
      </c>
      <c r="K2221" t="str">
        <f>Table5[[#This Row],[TennHome]]</f>
        <v>No</v>
      </c>
    </row>
    <row r="2222" spans="1:11" ht="16.5" x14ac:dyDescent="0.3">
      <c r="A2222" s="6">
        <f>Table2[[#This Row],[MntWines]]</f>
        <v>5</v>
      </c>
      <c r="B2222" s="6">
        <f>Table2[[#This Row],[MntFruits]]</f>
        <v>1</v>
      </c>
      <c r="C2222" s="6">
        <f>Table2[[#This Row],[MntMeatProducts]]</f>
        <v>8</v>
      </c>
      <c r="D2222" s="6">
        <f>Table2[[#This Row],[MntFishProducts]]</f>
        <v>0</v>
      </c>
      <c r="E2222" s="6">
        <f>Table2[[#This Row],[MntSweetProducts]]</f>
        <v>0</v>
      </c>
      <c r="F2222" s="6">
        <f>Table2[[#This Row],[MntGoldProds]]</f>
        <v>1</v>
      </c>
      <c r="G2222" s="8">
        <f>Table5[[#This Row],[Age]]</f>
        <v>35</v>
      </c>
      <c r="H2222" s="17" t="s">
        <v>33</v>
      </c>
      <c r="I2222" s="16" t="str">
        <f>IF(AND(People!$J2222&gt;=16,People!$J2222&lt;=25),"16-25",IF(AND(People!$J2222&gt;=26,People!$J2222&lt;=35),"26-35",IF(AND(People!$J2222&gt;=36,People!$J2222&lt;=45),"36-45",IF(AND(People!$J2222&gt;=46,People!$J2222&lt;=55),"46-55",IF(AND(People!$J2222&gt;=56,People!$J2222&lt;=65),"56-65",IF(AND(People!$J2222&gt;=66,People!$J2222&lt;=75),"66-75","ALL"))))))</f>
        <v>26-35</v>
      </c>
      <c r="J2222" t="str">
        <f>Table5[[#This Row],[Kid Home]]</f>
        <v>Yes</v>
      </c>
      <c r="K2222" t="str">
        <f>Table5[[#This Row],[TennHome]]</f>
        <v>No</v>
      </c>
    </row>
    <row r="2223" spans="1:11" ht="16.5" x14ac:dyDescent="0.3">
      <c r="A2223" s="4">
        <f>Table2[[#This Row],[MntWines]]</f>
        <v>171</v>
      </c>
      <c r="B2223" s="4">
        <f>Table2[[#This Row],[MntFruits]]</f>
        <v>3</v>
      </c>
      <c r="C2223" s="4">
        <f>Table2[[#This Row],[MntMeatProducts]]</f>
        <v>129</v>
      </c>
      <c r="D2223" s="4">
        <f>Table2[[#This Row],[MntFishProducts]]</f>
        <v>26</v>
      </c>
      <c r="E2223" s="4">
        <f>Table2[[#This Row],[MntSweetProducts]]</f>
        <v>24</v>
      </c>
      <c r="F2223" s="4">
        <f>Table2[[#This Row],[MntGoldProds]]</f>
        <v>62</v>
      </c>
      <c r="G2223" s="8">
        <f>Table5[[#This Row],[Age]]</f>
        <v>27</v>
      </c>
      <c r="H2223" s="2" t="s">
        <v>30</v>
      </c>
      <c r="I2223" s="16" t="str">
        <f>IF(AND(People!$J2223&gt;=16,People!$J2223&lt;=25),"16-25",IF(AND(People!$J2223&gt;=26,People!$J2223&lt;=35),"26-35",IF(AND(People!$J2223&gt;=36,People!$J2223&lt;=45),"36-45",IF(AND(People!$J2223&gt;=46,People!$J2223&lt;=55),"46-55",IF(AND(People!$J2223&gt;=56,People!$J2223&lt;=65),"56-65",IF(AND(People!$J2223&gt;=66,People!$J2223&lt;=75),"66-75","ALL"))))))</f>
        <v>26-35</v>
      </c>
      <c r="J2223" t="str">
        <f>Table5[[#This Row],[Kid Home]]</f>
        <v>Yes</v>
      </c>
      <c r="K2223" t="str">
        <f>Table5[[#This Row],[TennHome]]</f>
        <v>No</v>
      </c>
    </row>
    <row r="2224" spans="1:11" ht="16.5" x14ac:dyDescent="0.3">
      <c r="A2224" s="6">
        <f>Table2[[#This Row],[MntWines]]</f>
        <v>270</v>
      </c>
      <c r="B2224" s="6">
        <f>Table2[[#This Row],[MntFruits]]</f>
        <v>31</v>
      </c>
      <c r="C2224" s="6">
        <f>Table2[[#This Row],[MntMeatProducts]]</f>
        <v>88</v>
      </c>
      <c r="D2224" s="6">
        <f>Table2[[#This Row],[MntFishProducts]]</f>
        <v>11</v>
      </c>
      <c r="E2224" s="6">
        <f>Table2[[#This Row],[MntSweetProducts]]</f>
        <v>48</v>
      </c>
      <c r="F2224" s="6">
        <f>Table2[[#This Row],[MntGoldProds]]</f>
        <v>22</v>
      </c>
      <c r="G2224" s="8">
        <f>Table5[[#This Row],[Age]]</f>
        <v>34</v>
      </c>
      <c r="H2224" s="17" t="s">
        <v>31</v>
      </c>
      <c r="I2224" s="16" t="str">
        <f>IF(AND(People!$J2224&gt;=16,People!$J2224&lt;=25),"16-25",IF(AND(People!$J2224&gt;=26,People!$J2224&lt;=35),"26-35",IF(AND(People!$J2224&gt;=36,People!$J2224&lt;=45),"36-45",IF(AND(People!$J2224&gt;=46,People!$J2224&lt;=55),"46-55",IF(AND(People!$J2224&gt;=56,People!$J2224&lt;=65),"56-65",IF(AND(People!$J2224&gt;=66,People!$J2224&lt;=75),"66-75","ALL"))))))</f>
        <v>26-35</v>
      </c>
      <c r="J2224" t="str">
        <f>Table5[[#This Row],[Kid Home]]</f>
        <v>No</v>
      </c>
      <c r="K2224" t="str">
        <f>Table5[[#This Row],[TennHome]]</f>
        <v>Yes</v>
      </c>
    </row>
    <row r="2225" spans="1:11" ht="16.5" x14ac:dyDescent="0.3">
      <c r="A2225" s="4">
        <f>Table2[[#This Row],[MntWines]]</f>
        <v>712</v>
      </c>
      <c r="B2225" s="4">
        <f>Table2[[#This Row],[MntFruits]]</f>
        <v>26</v>
      </c>
      <c r="C2225" s="4">
        <f>Table2[[#This Row],[MntMeatProducts]]</f>
        <v>538</v>
      </c>
      <c r="D2225" s="4">
        <f>Table2[[#This Row],[MntFishProducts]]</f>
        <v>69</v>
      </c>
      <c r="E2225" s="4">
        <f>Table2[[#This Row],[MntSweetProducts]]</f>
        <v>13</v>
      </c>
      <c r="F2225" s="4">
        <f>Table2[[#This Row],[MntGoldProds]]</f>
        <v>80</v>
      </c>
      <c r="G2225" s="8">
        <f>Table5[[#This Row],[Age]]</f>
        <v>31</v>
      </c>
      <c r="H2225" s="2" t="s">
        <v>33</v>
      </c>
      <c r="I2225" s="16" t="str">
        <f>IF(AND(People!$J2225&gt;=16,People!$J2225&lt;=25),"16-25",IF(AND(People!$J2225&gt;=26,People!$J2225&lt;=35),"26-35",IF(AND(People!$J2225&gt;=36,People!$J2225&lt;=45),"36-45",IF(AND(People!$J2225&gt;=46,People!$J2225&lt;=55),"46-55",IF(AND(People!$J2225&gt;=56,People!$J2225&lt;=65),"56-65",IF(AND(People!$J2225&gt;=66,People!$J2225&lt;=75),"66-75","ALL"))))))</f>
        <v>26-35</v>
      </c>
      <c r="J2225" t="str">
        <f>Table5[[#This Row],[Kid Home]]</f>
        <v>No</v>
      </c>
      <c r="K2225" t="str">
        <f>Table5[[#This Row],[TennHome]]</f>
        <v>No</v>
      </c>
    </row>
    <row r="2226" spans="1:11" ht="16.5" x14ac:dyDescent="0.3">
      <c r="A2226" s="6">
        <f>Table2[[#This Row],[MntWines]]</f>
        <v>2</v>
      </c>
      <c r="B2226" s="6">
        <f>Table2[[#This Row],[MntFruits]]</f>
        <v>8</v>
      </c>
      <c r="C2226" s="6">
        <f>Table2[[#This Row],[MntMeatProducts]]</f>
        <v>11</v>
      </c>
      <c r="D2226" s="6">
        <f>Table2[[#This Row],[MntFishProducts]]</f>
        <v>3</v>
      </c>
      <c r="E2226" s="6">
        <f>Table2[[#This Row],[MntSweetProducts]]</f>
        <v>8</v>
      </c>
      <c r="F2226" s="6">
        <f>Table2[[#This Row],[MntGoldProds]]</f>
        <v>21</v>
      </c>
      <c r="G2226" s="8">
        <f>Table5[[#This Row],[Age]]</f>
        <v>34</v>
      </c>
      <c r="H2226" s="17" t="s">
        <v>30</v>
      </c>
      <c r="I2226" s="16" t="str">
        <f>IF(AND(People!$J2226&gt;=16,People!$J2226&lt;=25),"16-25",IF(AND(People!$J2226&gt;=26,People!$J2226&lt;=35),"26-35",IF(AND(People!$J2226&gt;=36,People!$J2226&lt;=45),"36-45",IF(AND(People!$J2226&gt;=46,People!$J2226&lt;=55),"46-55",IF(AND(People!$J2226&gt;=56,People!$J2226&lt;=65),"56-65",IF(AND(People!$J2226&gt;=66,People!$J2226&lt;=75),"66-75","ALL"))))))</f>
        <v>26-35</v>
      </c>
      <c r="J2226" t="str">
        <f>Table5[[#This Row],[Kid Home]]</f>
        <v>Yes</v>
      </c>
      <c r="K2226" t="str">
        <f>Table5[[#This Row],[TennHome]]</f>
        <v>No</v>
      </c>
    </row>
    <row r="2227" spans="1:11" ht="16.5" x14ac:dyDescent="0.3">
      <c r="A2227" s="4">
        <f>Table2[[#This Row],[MntWines]]</f>
        <v>21</v>
      </c>
      <c r="B2227" s="4">
        <f>Table2[[#This Row],[MntFruits]]</f>
        <v>12</v>
      </c>
      <c r="C2227" s="4">
        <f>Table2[[#This Row],[MntMeatProducts]]</f>
        <v>12</v>
      </c>
      <c r="D2227" s="4">
        <f>Table2[[#This Row],[MntFishProducts]]</f>
        <v>0</v>
      </c>
      <c r="E2227" s="4">
        <f>Table2[[#This Row],[MntSweetProducts]]</f>
        <v>3</v>
      </c>
      <c r="F2227" s="4">
        <f>Table2[[#This Row],[MntGoldProds]]</f>
        <v>3</v>
      </c>
      <c r="G2227" s="8">
        <f>Table5[[#This Row],[Age]]</f>
        <v>51</v>
      </c>
      <c r="H2227" s="2" t="s">
        <v>31</v>
      </c>
      <c r="I2227" s="16" t="str">
        <f>IF(AND(People!$J2227&gt;=16,People!$J2227&lt;=25),"16-25",IF(AND(People!$J2227&gt;=26,People!$J2227&lt;=35),"26-35",IF(AND(People!$J2227&gt;=36,People!$J2227&lt;=45),"36-45",IF(AND(People!$J2227&gt;=46,People!$J2227&lt;=55),"46-55",IF(AND(People!$J2227&gt;=56,People!$J2227&lt;=65),"56-65",IF(AND(People!$J2227&gt;=66,People!$J2227&lt;=75),"66-75","ALL"))))))</f>
        <v>46-55</v>
      </c>
      <c r="J2227" t="str">
        <f>Table5[[#This Row],[Kid Home]]</f>
        <v>Yes</v>
      </c>
      <c r="K2227" t="str">
        <f>Table5[[#This Row],[TennHome]]</f>
        <v>Yes</v>
      </c>
    </row>
    <row r="2228" spans="1:11" ht="16.5" x14ac:dyDescent="0.3">
      <c r="A2228" s="6">
        <f>Table2[[#This Row],[MntWines]]</f>
        <v>580</v>
      </c>
      <c r="B2228" s="6">
        <f>Table2[[#This Row],[MntFruits]]</f>
        <v>6</v>
      </c>
      <c r="C2228" s="6">
        <f>Table2[[#This Row],[MntMeatProducts]]</f>
        <v>58</v>
      </c>
      <c r="D2228" s="6">
        <f>Table2[[#This Row],[MntFishProducts]]</f>
        <v>8</v>
      </c>
      <c r="E2228" s="6">
        <f>Table2[[#This Row],[MntSweetProducts]]</f>
        <v>0</v>
      </c>
      <c r="F2228" s="6">
        <f>Table2[[#This Row],[MntGoldProds]]</f>
        <v>27</v>
      </c>
      <c r="G2228" s="8">
        <f>Table5[[#This Row],[Age]]</f>
        <v>44</v>
      </c>
      <c r="H2228" s="17" t="s">
        <v>33</v>
      </c>
      <c r="I2228" s="16" t="str">
        <f>IF(AND(People!$J2228&gt;=16,People!$J2228&lt;=25),"16-25",IF(AND(People!$J2228&gt;=26,People!$J2228&lt;=35),"26-35",IF(AND(People!$J2228&gt;=36,People!$J2228&lt;=45),"36-45",IF(AND(People!$J2228&gt;=46,People!$J2228&lt;=55),"46-55",IF(AND(People!$J2228&gt;=56,People!$J2228&lt;=65),"56-65",IF(AND(People!$J2228&gt;=66,People!$J2228&lt;=75),"66-75","ALL"))))))</f>
        <v>36-45</v>
      </c>
      <c r="J2228" t="str">
        <f>Table5[[#This Row],[Kid Home]]</f>
        <v>No</v>
      </c>
      <c r="K2228" t="str">
        <f>Table5[[#This Row],[TennHome]]</f>
        <v>Yes</v>
      </c>
    </row>
    <row r="2229" spans="1:11" ht="16.5" x14ac:dyDescent="0.3">
      <c r="A2229" s="4">
        <f>Table2[[#This Row],[MntWines]]</f>
        <v>368</v>
      </c>
      <c r="B2229" s="4">
        <f>Table2[[#This Row],[MntFruits]]</f>
        <v>24</v>
      </c>
      <c r="C2229" s="4">
        <f>Table2[[#This Row],[MntMeatProducts]]</f>
        <v>68</v>
      </c>
      <c r="D2229" s="4">
        <f>Table2[[#This Row],[MntFishProducts]]</f>
        <v>38</v>
      </c>
      <c r="E2229" s="4">
        <f>Table2[[#This Row],[MntSweetProducts]]</f>
        <v>0</v>
      </c>
      <c r="F2229" s="4">
        <f>Table2[[#This Row],[MntGoldProds]]</f>
        <v>88</v>
      </c>
      <c r="G2229" s="8">
        <f>Table5[[#This Row],[Age]]</f>
        <v>44</v>
      </c>
      <c r="H2229" s="2" t="s">
        <v>30</v>
      </c>
      <c r="I2229" s="16" t="str">
        <f>IF(AND(People!$J2229&gt;=16,People!$J2229&lt;=25),"16-25",IF(AND(People!$J2229&gt;=26,People!$J2229&lt;=35),"26-35",IF(AND(People!$J2229&gt;=36,People!$J2229&lt;=45),"36-45",IF(AND(People!$J2229&gt;=46,People!$J2229&lt;=55),"46-55",IF(AND(People!$J2229&gt;=56,People!$J2229&lt;=65),"56-65",IF(AND(People!$J2229&gt;=66,People!$J2229&lt;=75),"66-75","ALL"))))))</f>
        <v>36-45</v>
      </c>
      <c r="J2229" t="str">
        <f>Table5[[#This Row],[Kid Home]]</f>
        <v>Yes</v>
      </c>
      <c r="K2229" t="str">
        <f>Table5[[#This Row],[TennHome]]</f>
        <v>Yes</v>
      </c>
    </row>
    <row r="2230" spans="1:11" ht="16.5" x14ac:dyDescent="0.3">
      <c r="A2230" s="6">
        <f>Table2[[#This Row],[MntWines]]</f>
        <v>457</v>
      </c>
      <c r="B2230" s="6">
        <f>Table2[[#This Row],[MntFruits]]</f>
        <v>5</v>
      </c>
      <c r="C2230" s="6">
        <f>Table2[[#This Row],[MntMeatProducts]]</f>
        <v>106</v>
      </c>
      <c r="D2230" s="6">
        <f>Table2[[#This Row],[MntFishProducts]]</f>
        <v>15</v>
      </c>
      <c r="E2230" s="6">
        <f>Table2[[#This Row],[MntSweetProducts]]</f>
        <v>17</v>
      </c>
      <c r="F2230" s="6">
        <f>Table2[[#This Row],[MntGoldProds]]</f>
        <v>53</v>
      </c>
      <c r="G2230" s="8">
        <f>Table5[[#This Row],[Age]]</f>
        <v>34</v>
      </c>
      <c r="H2230" s="17" t="s">
        <v>31</v>
      </c>
      <c r="I2230" s="16" t="str">
        <f>IF(AND(People!$J2230&gt;=16,People!$J2230&lt;=25),"16-25",IF(AND(People!$J2230&gt;=26,People!$J2230&lt;=35),"26-35",IF(AND(People!$J2230&gt;=36,People!$J2230&lt;=45),"36-45",IF(AND(People!$J2230&gt;=46,People!$J2230&lt;=55),"46-55",IF(AND(People!$J2230&gt;=56,People!$J2230&lt;=65),"56-65",IF(AND(People!$J2230&gt;=66,People!$J2230&lt;=75),"66-75","ALL"))))))</f>
        <v>26-35</v>
      </c>
      <c r="J2230" t="str">
        <f>Table5[[#This Row],[Kid Home]]</f>
        <v>Yes</v>
      </c>
      <c r="K2230" t="str">
        <f>Table5[[#This Row],[TennHome]]</f>
        <v>Yes</v>
      </c>
    </row>
    <row r="2231" spans="1:11" ht="16.5" x14ac:dyDescent="0.3">
      <c r="A2231" s="4">
        <f>Table2[[#This Row],[MntWines]]</f>
        <v>229</v>
      </c>
      <c r="B2231" s="4">
        <f>Table2[[#This Row],[MntFruits]]</f>
        <v>7</v>
      </c>
      <c r="C2231" s="4">
        <f>Table2[[#This Row],[MntMeatProducts]]</f>
        <v>137</v>
      </c>
      <c r="D2231" s="4">
        <f>Table2[[#This Row],[MntFishProducts]]</f>
        <v>4</v>
      </c>
      <c r="E2231" s="4">
        <f>Table2[[#This Row],[MntSweetProducts]]</f>
        <v>0</v>
      </c>
      <c r="F2231" s="4">
        <f>Table2[[#This Row],[MntGoldProds]]</f>
        <v>91</v>
      </c>
      <c r="G2231" s="8">
        <f>Table5[[#This Row],[Age]]</f>
        <v>51</v>
      </c>
      <c r="H2231" s="2" t="s">
        <v>33</v>
      </c>
      <c r="I2231" s="16" t="str">
        <f>IF(AND(People!$J2231&gt;=16,People!$J2231&lt;=25),"16-25",IF(AND(People!$J2231&gt;=26,People!$J2231&lt;=35),"26-35",IF(AND(People!$J2231&gt;=36,People!$J2231&lt;=45),"36-45",IF(AND(People!$J2231&gt;=46,People!$J2231&lt;=55),"46-55",IF(AND(People!$J2231&gt;=56,People!$J2231&lt;=65),"56-65",IF(AND(People!$J2231&gt;=66,People!$J2231&lt;=75),"66-75","ALL"))))))</f>
        <v>46-55</v>
      </c>
      <c r="J2231" t="str">
        <f>Table5[[#This Row],[Kid Home]]</f>
        <v>No</v>
      </c>
      <c r="K2231" t="str">
        <f>Table5[[#This Row],[TennHome]]</f>
        <v>Yes</v>
      </c>
    </row>
    <row r="2232" spans="1:11" ht="16.5" x14ac:dyDescent="0.3">
      <c r="A2232" s="6">
        <f>Table2[[#This Row],[MntWines]]</f>
        <v>32</v>
      </c>
      <c r="B2232" s="6">
        <f>Table2[[#This Row],[MntFruits]]</f>
        <v>2</v>
      </c>
      <c r="C2232" s="6">
        <f>Table2[[#This Row],[MntMeatProducts]]</f>
        <v>1607</v>
      </c>
      <c r="D2232" s="6">
        <f>Table2[[#This Row],[MntFishProducts]]</f>
        <v>12</v>
      </c>
      <c r="E2232" s="6">
        <f>Table2[[#This Row],[MntSweetProducts]]</f>
        <v>4</v>
      </c>
      <c r="F2232" s="6">
        <f>Table2[[#This Row],[MntGoldProds]]</f>
        <v>22</v>
      </c>
      <c r="G2232" s="8">
        <f>Table5[[#This Row],[Age]]</f>
        <v>34</v>
      </c>
      <c r="H2232" s="17" t="s">
        <v>30</v>
      </c>
      <c r="I2232" s="16" t="str">
        <f>IF(AND(People!$J2232&gt;=16,People!$J2232&lt;=25),"16-25",IF(AND(People!$J2232&gt;=26,People!$J2232&lt;=35),"26-35",IF(AND(People!$J2232&gt;=36,People!$J2232&lt;=45),"36-45",IF(AND(People!$J2232&gt;=46,People!$J2232&lt;=55),"46-55",IF(AND(People!$J2232&gt;=56,People!$J2232&lt;=65),"56-65",IF(AND(People!$J2232&gt;=66,People!$J2232&lt;=75),"66-75","ALL"))))))</f>
        <v>26-35</v>
      </c>
      <c r="J2232" t="str">
        <f>Table5[[#This Row],[Kid Home]]</f>
        <v>No</v>
      </c>
      <c r="K2232" t="str">
        <f>Table5[[#This Row],[TennHome]]</f>
        <v>No</v>
      </c>
    </row>
    <row r="2233" spans="1:11" ht="16.5" x14ac:dyDescent="0.3">
      <c r="A2233" s="4">
        <f>Table2[[#This Row],[MntWines]]</f>
        <v>3</v>
      </c>
      <c r="B2233" s="4">
        <f>Table2[[#This Row],[MntFruits]]</f>
        <v>2</v>
      </c>
      <c r="C2233" s="4">
        <f>Table2[[#This Row],[MntMeatProducts]]</f>
        <v>8</v>
      </c>
      <c r="D2233" s="4">
        <f>Table2[[#This Row],[MntFishProducts]]</f>
        <v>20</v>
      </c>
      <c r="E2233" s="4">
        <f>Table2[[#This Row],[MntSweetProducts]]</f>
        <v>0</v>
      </c>
      <c r="F2233" s="4">
        <f>Table2[[#This Row],[MntGoldProds]]</f>
        <v>17</v>
      </c>
      <c r="G2233" s="8">
        <f>Table5[[#This Row],[Age]]</f>
        <v>42</v>
      </c>
      <c r="H2233" s="2" t="s">
        <v>30</v>
      </c>
      <c r="I2233" s="16" t="str">
        <f>IF(AND(People!$J2233&gt;=16,People!$J2233&lt;=25),"16-25",IF(AND(People!$J2233&gt;=26,People!$J2233&lt;=35),"26-35",IF(AND(People!$J2233&gt;=36,People!$J2233&lt;=45),"36-45",IF(AND(People!$J2233&gt;=46,People!$J2233&lt;=55),"46-55",IF(AND(People!$J2233&gt;=56,People!$J2233&lt;=65),"56-65",IF(AND(People!$J2233&gt;=66,People!$J2233&lt;=75),"66-75","ALL"))))))</f>
        <v>36-45</v>
      </c>
      <c r="J2233" t="str">
        <f>Table5[[#This Row],[Kid Home]]</f>
        <v>Yes</v>
      </c>
      <c r="K2233" t="str">
        <f>Table5[[#This Row],[TennHome]]</f>
        <v>No</v>
      </c>
    </row>
    <row r="2234" spans="1:11" ht="16.5" x14ac:dyDescent="0.3">
      <c r="A2234" s="6">
        <f>Table2[[#This Row],[MntWines]]</f>
        <v>24</v>
      </c>
      <c r="B2234" s="6">
        <f>Table2[[#This Row],[MntFruits]]</f>
        <v>3</v>
      </c>
      <c r="C2234" s="6">
        <f>Table2[[#This Row],[MntMeatProducts]]</f>
        <v>26</v>
      </c>
      <c r="D2234" s="6">
        <f>Table2[[#This Row],[MntFishProducts]]</f>
        <v>7</v>
      </c>
      <c r="E2234" s="6">
        <f>Table2[[#This Row],[MntSweetProducts]]</f>
        <v>1</v>
      </c>
      <c r="F2234" s="6">
        <f>Table2[[#This Row],[MntGoldProds]]</f>
        <v>23</v>
      </c>
      <c r="G2234" s="8">
        <f>Table5[[#This Row],[Age]]</f>
        <v>29</v>
      </c>
      <c r="H2234" s="17" t="s">
        <v>30</v>
      </c>
      <c r="I2234" s="16" t="str">
        <f>IF(AND(People!$J2234&gt;=16,People!$J2234&lt;=25),"16-25",IF(AND(People!$J2234&gt;=26,People!$J2234&lt;=35),"26-35",IF(AND(People!$J2234&gt;=36,People!$J2234&lt;=45),"36-45",IF(AND(People!$J2234&gt;=46,People!$J2234&lt;=55),"46-55",IF(AND(People!$J2234&gt;=56,People!$J2234&lt;=65),"56-65",IF(AND(People!$J2234&gt;=66,People!$J2234&lt;=75),"66-75","ALL"))))))</f>
        <v>26-35</v>
      </c>
      <c r="J2234" t="str">
        <f>Table5[[#This Row],[Kid Home]]</f>
        <v>Yes</v>
      </c>
      <c r="K2234" t="str">
        <f>Table5[[#This Row],[TennHome]]</f>
        <v>No</v>
      </c>
    </row>
    <row r="2235" spans="1:11" ht="16.5" x14ac:dyDescent="0.3">
      <c r="A2235" s="4">
        <f>Table2[[#This Row],[MntWines]]</f>
        <v>853</v>
      </c>
      <c r="B2235" s="4">
        <f>Table2[[#This Row],[MntFruits]]</f>
        <v>10</v>
      </c>
      <c r="C2235" s="4">
        <f>Table2[[#This Row],[MntMeatProducts]]</f>
        <v>143</v>
      </c>
      <c r="D2235" s="4">
        <f>Table2[[#This Row],[MntFishProducts]]</f>
        <v>13</v>
      </c>
      <c r="E2235" s="4">
        <f>Table2[[#This Row],[MntSweetProducts]]</f>
        <v>10</v>
      </c>
      <c r="F2235" s="4">
        <f>Table2[[#This Row],[MntGoldProds]]</f>
        <v>20</v>
      </c>
      <c r="G2235" s="8">
        <f>Table5[[#This Row],[Age]]</f>
        <v>42</v>
      </c>
      <c r="H2235" s="2" t="s">
        <v>31</v>
      </c>
      <c r="I2235" s="16" t="str">
        <f>IF(AND(People!$J2235&gt;=16,People!$J2235&lt;=25),"16-25",IF(AND(People!$J2235&gt;=26,People!$J2235&lt;=35),"26-35",IF(AND(People!$J2235&gt;=36,People!$J2235&lt;=45),"36-45",IF(AND(People!$J2235&gt;=46,People!$J2235&lt;=55),"46-55",IF(AND(People!$J2235&gt;=56,People!$J2235&lt;=65),"56-65",IF(AND(People!$J2235&gt;=66,People!$J2235&lt;=75),"66-75","ALL"))))))</f>
        <v>36-45</v>
      </c>
      <c r="J2235" t="str">
        <f>Table5[[#This Row],[Kid Home]]</f>
        <v>No</v>
      </c>
      <c r="K2235" t="str">
        <f>Table5[[#This Row],[TennHome]]</f>
        <v>No</v>
      </c>
    </row>
    <row r="2236" spans="1:11" ht="16.5" x14ac:dyDescent="0.3">
      <c r="A2236" s="6">
        <f>Table2[[#This Row],[MntWines]]</f>
        <v>5</v>
      </c>
      <c r="B2236" s="6">
        <f>Table2[[#This Row],[MntFruits]]</f>
        <v>1</v>
      </c>
      <c r="C2236" s="6">
        <f>Table2[[#This Row],[MntMeatProducts]]</f>
        <v>6</v>
      </c>
      <c r="D2236" s="6">
        <f>Table2[[#This Row],[MntFishProducts]]</f>
        <v>3</v>
      </c>
      <c r="E2236" s="6">
        <f>Table2[[#This Row],[MntSweetProducts]]</f>
        <v>4</v>
      </c>
      <c r="F2236" s="6">
        <f>Table2[[#This Row],[MntGoldProds]]</f>
        <v>3</v>
      </c>
      <c r="G2236" s="8">
        <f>Table5[[#This Row],[Age]]</f>
        <v>26</v>
      </c>
      <c r="H2236" s="17" t="s">
        <v>33</v>
      </c>
      <c r="I2236" s="16" t="str">
        <f>IF(AND(People!$J2236&gt;=16,People!$J2236&lt;=25),"16-25",IF(AND(People!$J2236&gt;=26,People!$J2236&lt;=35),"26-35",IF(AND(People!$J2236&gt;=36,People!$J2236&lt;=45),"36-45",IF(AND(People!$J2236&gt;=46,People!$J2236&lt;=55),"46-55",IF(AND(People!$J2236&gt;=56,People!$J2236&lt;=65),"56-65",IF(AND(People!$J2236&gt;=66,People!$J2236&lt;=75),"66-75","ALL"))))))</f>
        <v>26-35</v>
      </c>
      <c r="J2236" t="str">
        <f>Table5[[#This Row],[Kid Home]]</f>
        <v>No</v>
      </c>
      <c r="K2236" t="str">
        <f>Table5[[#This Row],[TennHome]]</f>
        <v>No</v>
      </c>
    </row>
    <row r="2237" spans="1:11" ht="16.5" x14ac:dyDescent="0.3">
      <c r="A2237" s="4">
        <f>Table2[[#This Row],[MntWines]]</f>
        <v>3</v>
      </c>
      <c r="B2237" s="4">
        <f>Table2[[#This Row],[MntFruits]]</f>
        <v>3</v>
      </c>
      <c r="C2237" s="4">
        <f>Table2[[#This Row],[MntMeatProducts]]</f>
        <v>7</v>
      </c>
      <c r="D2237" s="4">
        <f>Table2[[#This Row],[MntFishProducts]]</f>
        <v>6</v>
      </c>
      <c r="E2237" s="4">
        <f>Table2[[#This Row],[MntSweetProducts]]</f>
        <v>2</v>
      </c>
      <c r="F2237" s="4">
        <f>Table2[[#This Row],[MntGoldProds]]</f>
        <v>9</v>
      </c>
      <c r="G2237" s="8">
        <f>Table5[[#This Row],[Age]]</f>
        <v>39</v>
      </c>
      <c r="H2237" s="2" t="s">
        <v>33</v>
      </c>
      <c r="I2237" s="16" t="str">
        <f>IF(AND(People!$J2237&gt;=16,People!$J2237&lt;=25),"16-25",IF(AND(People!$J2237&gt;=26,People!$J2237&lt;=35),"26-35",IF(AND(People!$J2237&gt;=36,People!$J2237&lt;=45),"36-45",IF(AND(People!$J2237&gt;=46,People!$J2237&lt;=55),"46-55",IF(AND(People!$J2237&gt;=56,People!$J2237&lt;=65),"56-65",IF(AND(People!$J2237&gt;=66,People!$J2237&lt;=75),"66-75","ALL"))))))</f>
        <v>36-45</v>
      </c>
      <c r="J2237" t="str">
        <f>Table5[[#This Row],[Kid Home]]</f>
        <v>Yes</v>
      </c>
      <c r="K2237" t="str">
        <f>Table5[[#This Row],[TennHome]]</f>
        <v>No</v>
      </c>
    </row>
    <row r="2238" spans="1:11" ht="16.5" x14ac:dyDescent="0.3">
      <c r="A2238" s="6">
        <f>Table2[[#This Row],[MntWines]]</f>
        <v>709</v>
      </c>
      <c r="B2238" s="6">
        <f>Table2[[#This Row],[MntFruits]]</f>
        <v>43</v>
      </c>
      <c r="C2238" s="6">
        <f>Table2[[#This Row],[MntMeatProducts]]</f>
        <v>182</v>
      </c>
      <c r="D2238" s="6">
        <f>Table2[[#This Row],[MntFishProducts]]</f>
        <v>42</v>
      </c>
      <c r="E2238" s="6">
        <f>Table2[[#This Row],[MntSweetProducts]]</f>
        <v>118</v>
      </c>
      <c r="F2238" s="6">
        <f>Table2[[#This Row],[MntGoldProds]]</f>
        <v>247</v>
      </c>
      <c r="G2238" s="8">
        <f>Table5[[#This Row],[Age]]</f>
        <v>46</v>
      </c>
      <c r="H2238" s="17" t="s">
        <v>31</v>
      </c>
      <c r="I2238" s="16" t="str">
        <f>IF(AND(People!$J2238&gt;=16,People!$J2238&lt;=25),"16-25",IF(AND(People!$J2238&gt;=26,People!$J2238&lt;=35),"26-35",IF(AND(People!$J2238&gt;=36,People!$J2238&lt;=45),"36-45",IF(AND(People!$J2238&gt;=46,People!$J2238&lt;=55),"46-55",IF(AND(People!$J2238&gt;=56,People!$J2238&lt;=65),"56-65",IF(AND(People!$J2238&gt;=66,People!$J2238&lt;=75),"66-75","ALL"))))))</f>
        <v>46-55</v>
      </c>
      <c r="J2238" t="str">
        <f>Table5[[#This Row],[Kid Home]]</f>
        <v>No</v>
      </c>
      <c r="K2238" t="str">
        <f>Table5[[#This Row],[TennHome]]</f>
        <v>Yes</v>
      </c>
    </row>
    <row r="2239" spans="1:11" ht="16.5" x14ac:dyDescent="0.3">
      <c r="A2239" s="4">
        <f>Table2[[#This Row],[MntWines]]</f>
        <v>406</v>
      </c>
      <c r="B2239" s="4">
        <f>Table2[[#This Row],[MntFruits]]</f>
        <v>0</v>
      </c>
      <c r="C2239" s="4">
        <f>Table2[[#This Row],[MntMeatProducts]]</f>
        <v>30</v>
      </c>
      <c r="D2239" s="4">
        <f>Table2[[#This Row],[MntFishProducts]]</f>
        <v>0</v>
      </c>
      <c r="E2239" s="4">
        <f>Table2[[#This Row],[MntSweetProducts]]</f>
        <v>0</v>
      </c>
      <c r="F2239" s="4">
        <f>Table2[[#This Row],[MntGoldProds]]</f>
        <v>8</v>
      </c>
      <c r="G2239" s="8">
        <f>Table5[[#This Row],[Age]]</f>
        <v>68</v>
      </c>
      <c r="H2239" s="2" t="s">
        <v>35</v>
      </c>
      <c r="I2239" s="16" t="str">
        <f>IF(AND(People!$J2239&gt;=16,People!$J2239&lt;=25),"16-25",IF(AND(People!$J2239&gt;=26,People!$J2239&lt;=35),"26-35",IF(AND(People!$J2239&gt;=36,People!$J2239&lt;=45),"36-45",IF(AND(People!$J2239&gt;=46,People!$J2239&lt;=55),"46-55",IF(AND(People!$J2239&gt;=56,People!$J2239&lt;=65),"56-65",IF(AND(People!$J2239&gt;=66,People!$J2239&lt;=75),"66-75","ALL"))))))</f>
        <v>66-75</v>
      </c>
      <c r="J2239" t="str">
        <f>Table5[[#This Row],[Kid Home]]</f>
        <v>Yes</v>
      </c>
      <c r="K2239" t="str">
        <f>Table5[[#This Row],[TennHome]]</f>
        <v>Yes</v>
      </c>
    </row>
    <row r="2240" spans="1:11" ht="16.5" x14ac:dyDescent="0.3">
      <c r="A2240" s="6">
        <f>Table2[[#This Row],[MntWines]]</f>
        <v>908</v>
      </c>
      <c r="B2240" s="6">
        <f>Table2[[#This Row],[MntFruits]]</f>
        <v>48</v>
      </c>
      <c r="C2240" s="6">
        <f>Table2[[#This Row],[MntMeatProducts]]</f>
        <v>217</v>
      </c>
      <c r="D2240" s="6">
        <f>Table2[[#This Row],[MntFishProducts]]</f>
        <v>32</v>
      </c>
      <c r="E2240" s="6">
        <f>Table2[[#This Row],[MntSweetProducts]]</f>
        <v>12</v>
      </c>
      <c r="F2240" s="6">
        <f>Table2[[#This Row],[MntGoldProds]]</f>
        <v>24</v>
      </c>
      <c r="G2240" s="8">
        <f>Table5[[#This Row],[Age]]</f>
        <v>33</v>
      </c>
      <c r="H2240" s="17" t="s">
        <v>31</v>
      </c>
      <c r="I2240" s="16" t="str">
        <f>IF(AND(People!$J2240&gt;=16,People!$J2240&lt;=25),"16-25",IF(AND(People!$J2240&gt;=26,People!$J2240&lt;=35),"26-35",IF(AND(People!$J2240&gt;=36,People!$J2240&lt;=45),"36-45",IF(AND(People!$J2240&gt;=46,People!$J2240&lt;=55),"46-55",IF(AND(People!$J2240&gt;=56,People!$J2240&lt;=65),"56-65",IF(AND(People!$J2240&gt;=66,People!$J2240&lt;=75),"66-75","ALL"))))))</f>
        <v>26-35</v>
      </c>
      <c r="J2240" t="str">
        <f>Table5[[#This Row],[Kid Home]]</f>
        <v>No</v>
      </c>
      <c r="K2240" t="str">
        <f>Table5[[#This Row],[TennHome]]</f>
        <v>No</v>
      </c>
    </row>
    <row r="2241" ht="16.5" x14ac:dyDescent="0.3"/>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2241"/>
  <sheetViews>
    <sheetView workbookViewId="0">
      <selection activeCell="A2241" sqref="A2241:XFD2241"/>
    </sheetView>
  </sheetViews>
  <sheetFormatPr defaultRowHeight="15" x14ac:dyDescent="0.3"/>
  <cols>
    <col min="1" max="1" width="21" customWidth="1"/>
    <col min="2" max="6" width="16.375" customWidth="1"/>
    <col min="7" max="7" width="11.625" customWidth="1"/>
    <col min="9" max="9" width="15.625" customWidth="1"/>
  </cols>
  <sheetData>
    <row r="1" spans="1:12" ht="16.5" x14ac:dyDescent="0.3">
      <c r="A1" t="s">
        <v>15</v>
      </c>
      <c r="B1" t="s">
        <v>20</v>
      </c>
      <c r="C1" t="s">
        <v>21</v>
      </c>
      <c r="D1" t="s">
        <v>22</v>
      </c>
      <c r="E1" t="s">
        <v>23</v>
      </c>
      <c r="F1" t="s">
        <v>24</v>
      </c>
      <c r="G1" t="s">
        <v>28</v>
      </c>
      <c r="H1" t="s">
        <v>51</v>
      </c>
      <c r="I1" t="s">
        <v>42</v>
      </c>
      <c r="J1" t="s">
        <v>58</v>
      </c>
      <c r="K1" t="s">
        <v>81</v>
      </c>
      <c r="L1" t="s">
        <v>82</v>
      </c>
    </row>
    <row r="2" spans="1:12" ht="16.5" x14ac:dyDescent="0.3">
      <c r="A2" t="e">
        <f>Table2[[#This Row],[NumDealsPurchases]]</f>
        <v>#VALUE!</v>
      </c>
      <c r="B2" t="e">
        <f>Table2[[#This Row],[AcceptedCmp3]]</f>
        <v>#VALUE!</v>
      </c>
      <c r="C2" t="e">
        <f>Table2[[#This Row],[AcceptedCmp4]]</f>
        <v>#VALUE!</v>
      </c>
      <c r="D2" t="e">
        <f>Table2[[#This Row],[AcceptedCmp5]]</f>
        <v>#VALUE!</v>
      </c>
      <c r="E2" t="e">
        <f>Table2[[#This Row],[AcceptedCmp1]]</f>
        <v>#VALUE!</v>
      </c>
      <c r="F2" t="e">
        <f>Table2[[#This Row],[AcceptedCmp2]]</f>
        <v>#VALUE!</v>
      </c>
      <c r="G2" t="e">
        <f>Table2[[#This Row],[Response]]</f>
        <v>#VALUE!</v>
      </c>
      <c r="H2" s="8" t="e">
        <f>Products!G2</f>
        <v>#VALUE!</v>
      </c>
      <c r="I2" s="17" t="str">
        <f>Products!H2</f>
        <v>Single</v>
      </c>
      <c r="J2" t="e">
        <f>Products!I2</f>
        <v>#VALUE!</v>
      </c>
      <c r="K2" t="e">
        <f>Table6[[#This Row],[Kids]]</f>
        <v>#VALUE!</v>
      </c>
      <c r="L2" t="e">
        <f>Table6[[#This Row],[Teens]]</f>
        <v>#VALUE!</v>
      </c>
    </row>
    <row r="3" spans="1:12" ht="16.5" x14ac:dyDescent="0.3">
      <c r="A3" t="e">
        <f>Table2[[#This Row],[NumDealsPurchases]]</f>
        <v>#VALUE!</v>
      </c>
      <c r="B3" t="e">
        <f>Table2[[#This Row],[AcceptedCmp3]]</f>
        <v>#VALUE!</v>
      </c>
      <c r="C3" t="e">
        <f>Table2[[#This Row],[AcceptedCmp4]]</f>
        <v>#VALUE!</v>
      </c>
      <c r="D3" t="e">
        <f>Table2[[#This Row],[AcceptedCmp5]]</f>
        <v>#VALUE!</v>
      </c>
      <c r="E3" t="e">
        <f>Table2[[#This Row],[AcceptedCmp1]]</f>
        <v>#VALUE!</v>
      </c>
      <c r="F3" t="e">
        <f>Table2[[#This Row],[AcceptedCmp2]]</f>
        <v>#VALUE!</v>
      </c>
      <c r="G3" t="e">
        <f>Table2[[#This Row],[Response]]</f>
        <v>#VALUE!</v>
      </c>
      <c r="H3" s="8" t="e">
        <f>Products!G3</f>
        <v>#VALUE!</v>
      </c>
      <c r="I3" s="17" t="str">
        <f>Products!H3</f>
        <v>Single</v>
      </c>
      <c r="J3" t="e">
        <f>Products!I3</f>
        <v>#VALUE!</v>
      </c>
      <c r="K3" t="e">
        <f>Table6[[#This Row],[Kids]]</f>
        <v>#VALUE!</v>
      </c>
      <c r="L3" t="e">
        <f>Table6[[#This Row],[Teens]]</f>
        <v>#VALUE!</v>
      </c>
    </row>
    <row r="4" spans="1:12" ht="16.5" x14ac:dyDescent="0.3">
      <c r="A4">
        <f>Table2[[#This Row],[NumDealsPurchases]]</f>
        <v>3</v>
      </c>
      <c r="B4">
        <f>Table2[[#This Row],[AcceptedCmp3]]</f>
        <v>0</v>
      </c>
      <c r="C4">
        <f>Table2[[#This Row],[AcceptedCmp4]]</f>
        <v>0</v>
      </c>
      <c r="D4">
        <f>Table2[[#This Row],[AcceptedCmp5]]</f>
        <v>0</v>
      </c>
      <c r="E4">
        <f>Table2[[#This Row],[AcceptedCmp1]]</f>
        <v>0</v>
      </c>
      <c r="F4">
        <f>Table2[[#This Row],[AcceptedCmp2]]</f>
        <v>0</v>
      </c>
      <c r="G4">
        <f>Table2[[#This Row],[Response]]</f>
        <v>1</v>
      </c>
      <c r="H4" s="8">
        <f>Products!G4</f>
        <v>55</v>
      </c>
      <c r="I4" s="17" t="str">
        <f>Products!H4</f>
        <v>Together</v>
      </c>
      <c r="J4" t="str">
        <f>Products!I4</f>
        <v>46-55</v>
      </c>
      <c r="K4" t="str">
        <f>Table6[[#This Row],[Kids]]</f>
        <v>No</v>
      </c>
      <c r="L4" t="str">
        <f>Table6[[#This Row],[Teens]]</f>
        <v>No</v>
      </c>
    </row>
    <row r="5" spans="1:12" ht="16.5" x14ac:dyDescent="0.3">
      <c r="A5">
        <f>Table2[[#This Row],[NumDealsPurchases]]</f>
        <v>2</v>
      </c>
      <c r="B5">
        <f>Table2[[#This Row],[AcceptedCmp3]]</f>
        <v>0</v>
      </c>
      <c r="C5">
        <f>Table2[[#This Row],[AcceptedCmp4]]</f>
        <v>0</v>
      </c>
      <c r="D5">
        <f>Table2[[#This Row],[AcceptedCmp5]]</f>
        <v>0</v>
      </c>
      <c r="E5">
        <f>Table2[[#This Row],[AcceptedCmp1]]</f>
        <v>0</v>
      </c>
      <c r="F5">
        <f>Table2[[#This Row],[AcceptedCmp2]]</f>
        <v>0</v>
      </c>
      <c r="G5">
        <f>Table2[[#This Row],[Response]]</f>
        <v>0</v>
      </c>
      <c r="H5" s="8">
        <f>Products!G5</f>
        <v>60</v>
      </c>
      <c r="I5" s="17" t="str">
        <f>Products!H5</f>
        <v>Together</v>
      </c>
      <c r="J5" t="str">
        <f>Products!I5</f>
        <v>56-65</v>
      </c>
      <c r="K5" t="str">
        <f>Table6[[#This Row],[Kids]]</f>
        <v>Yes</v>
      </c>
      <c r="L5" t="str">
        <f>Table6[[#This Row],[Teens]]</f>
        <v>Yes</v>
      </c>
    </row>
    <row r="6" spans="1:12" ht="16.5" x14ac:dyDescent="0.3">
      <c r="A6">
        <f>Table2[[#This Row],[NumDealsPurchases]]</f>
        <v>1</v>
      </c>
      <c r="B6">
        <f>Table2[[#This Row],[AcceptedCmp3]]</f>
        <v>0</v>
      </c>
      <c r="C6">
        <f>Table2[[#This Row],[AcceptedCmp4]]</f>
        <v>0</v>
      </c>
      <c r="D6">
        <f>Table2[[#This Row],[AcceptedCmp5]]</f>
        <v>0</v>
      </c>
      <c r="E6">
        <f>Table2[[#This Row],[AcceptedCmp1]]</f>
        <v>0</v>
      </c>
      <c r="F6">
        <f>Table2[[#This Row],[AcceptedCmp2]]</f>
        <v>0</v>
      </c>
      <c r="G6">
        <f>Table2[[#This Row],[Response]]</f>
        <v>0</v>
      </c>
      <c r="H6" s="8">
        <f>Products!G6</f>
        <v>48</v>
      </c>
      <c r="I6" s="17" t="str">
        <f>Products!H6</f>
        <v>Married</v>
      </c>
      <c r="J6" t="str">
        <f>Products!I6</f>
        <v>46-55</v>
      </c>
      <c r="K6" t="str">
        <f>Table6[[#This Row],[Kids]]</f>
        <v>No</v>
      </c>
      <c r="L6" t="str">
        <f>Table6[[#This Row],[Teens]]</f>
        <v>No</v>
      </c>
    </row>
    <row r="7" spans="1:12" ht="16.5" x14ac:dyDescent="0.3">
      <c r="A7">
        <f>Table2[[#This Row],[NumDealsPurchases]]</f>
        <v>2</v>
      </c>
      <c r="B7">
        <f>Table2[[#This Row],[AcceptedCmp3]]</f>
        <v>0</v>
      </c>
      <c r="C7">
        <f>Table2[[#This Row],[AcceptedCmp4]]</f>
        <v>0</v>
      </c>
      <c r="D7">
        <f>Table2[[#This Row],[AcceptedCmp5]]</f>
        <v>0</v>
      </c>
      <c r="E7">
        <f>Table2[[#This Row],[AcceptedCmp1]]</f>
        <v>0</v>
      </c>
      <c r="F7">
        <f>Table2[[#This Row],[AcceptedCmp2]]</f>
        <v>0</v>
      </c>
      <c r="G7">
        <f>Table2[[#This Row],[Response]]</f>
        <v>0</v>
      </c>
      <c r="H7" s="8">
        <f>Products!G7</f>
        <v>30</v>
      </c>
      <c r="I7" s="17" t="str">
        <f>Products!H7</f>
        <v>Together</v>
      </c>
      <c r="J7" t="str">
        <f>Products!I7</f>
        <v>26-35</v>
      </c>
      <c r="K7" t="str">
        <f>Table6[[#This Row],[Kids]]</f>
        <v>Yes</v>
      </c>
      <c r="L7" t="str">
        <f>Table6[[#This Row],[Teens]]</f>
        <v>No</v>
      </c>
    </row>
    <row r="8" spans="1:12" ht="16.5" x14ac:dyDescent="0.3">
      <c r="A8">
        <f>Table2[[#This Row],[NumDealsPurchases]]</f>
        <v>5</v>
      </c>
      <c r="B8">
        <f>Table2[[#This Row],[AcceptedCmp3]]</f>
        <v>0</v>
      </c>
      <c r="C8">
        <f>Table2[[#This Row],[AcceptedCmp4]]</f>
        <v>0</v>
      </c>
      <c r="D8">
        <f>Table2[[#This Row],[AcceptedCmp5]]</f>
        <v>0</v>
      </c>
      <c r="E8">
        <f>Table2[[#This Row],[AcceptedCmp1]]</f>
        <v>0</v>
      </c>
      <c r="F8">
        <f>Table2[[#This Row],[AcceptedCmp2]]</f>
        <v>0</v>
      </c>
      <c r="G8">
        <f>Table2[[#This Row],[Response]]</f>
        <v>0</v>
      </c>
      <c r="H8" s="8">
        <f>Products!G8</f>
        <v>33</v>
      </c>
      <c r="I8" s="17" t="str">
        <f>Products!H8</f>
        <v>Divorced</v>
      </c>
      <c r="J8" t="str">
        <f>Products!I8</f>
        <v>26-35</v>
      </c>
      <c r="K8" t="str">
        <f>Table6[[#This Row],[Kids]]</f>
        <v>Yes</v>
      </c>
      <c r="L8" t="str">
        <f>Table6[[#This Row],[Teens]]</f>
        <v>No</v>
      </c>
    </row>
    <row r="9" spans="1:12" ht="16.5" x14ac:dyDescent="0.3">
      <c r="A9">
        <f>Table2[[#This Row],[NumDealsPurchases]]</f>
        <v>2</v>
      </c>
      <c r="B9">
        <f>Table2[[#This Row],[AcceptedCmp3]]</f>
        <v>0</v>
      </c>
      <c r="C9">
        <f>Table2[[#This Row],[AcceptedCmp4]]</f>
        <v>0</v>
      </c>
      <c r="D9">
        <f>Table2[[#This Row],[AcceptedCmp5]]</f>
        <v>0</v>
      </c>
      <c r="E9">
        <f>Table2[[#This Row],[AcceptedCmp1]]</f>
        <v>0</v>
      </c>
      <c r="F9">
        <f>Table2[[#This Row],[AcceptedCmp2]]</f>
        <v>0</v>
      </c>
      <c r="G9">
        <f>Table2[[#This Row],[Response]]</f>
        <v>0</v>
      </c>
      <c r="H9" s="8">
        <f>Products!G9</f>
        <v>46</v>
      </c>
      <c r="I9" s="17" t="str">
        <f>Products!H9</f>
        <v>Married</v>
      </c>
      <c r="J9" t="str">
        <f>Products!I9</f>
        <v>46-55</v>
      </c>
      <c r="K9" t="str">
        <f>Table6[[#This Row],[Kids]]</f>
        <v>No</v>
      </c>
      <c r="L9" t="str">
        <f>Table6[[#This Row],[Teens]]</f>
        <v>Yes</v>
      </c>
    </row>
    <row r="10" spans="1:12" ht="16.5" x14ac:dyDescent="0.3">
      <c r="A10">
        <f>Table2[[#This Row],[NumDealsPurchases]]</f>
        <v>4</v>
      </c>
      <c r="B10">
        <f>Table2[[#This Row],[AcceptedCmp3]]</f>
        <v>0</v>
      </c>
      <c r="C10">
        <f>Table2[[#This Row],[AcceptedCmp4]]</f>
        <v>0</v>
      </c>
      <c r="D10">
        <f>Table2[[#This Row],[AcceptedCmp5]]</f>
        <v>0</v>
      </c>
      <c r="E10">
        <f>Table2[[#This Row],[AcceptedCmp1]]</f>
        <v>0</v>
      </c>
      <c r="F10">
        <f>Table2[[#This Row],[AcceptedCmp2]]</f>
        <v>0</v>
      </c>
      <c r="G10">
        <f>Table2[[#This Row],[Response]]</f>
        <v>0</v>
      </c>
      <c r="H10" s="8">
        <f>Products!G10</f>
        <v>41</v>
      </c>
      <c r="I10" s="17" t="str">
        <f>Products!H10</f>
        <v>Together</v>
      </c>
      <c r="J10" t="str">
        <f>Products!I10</f>
        <v>36-45</v>
      </c>
      <c r="K10" t="str">
        <f>Table6[[#This Row],[Kids]]</f>
        <v>No</v>
      </c>
      <c r="L10" t="str">
        <f>Table6[[#This Row],[Teens]]</f>
        <v>Yes</v>
      </c>
    </row>
    <row r="11" spans="1:12" ht="16.5" x14ac:dyDescent="0.3">
      <c r="A11">
        <f>Table2[[#This Row],[NumDealsPurchases]]</f>
        <v>2</v>
      </c>
      <c r="B11">
        <f>Table2[[#This Row],[AcceptedCmp3]]</f>
        <v>0</v>
      </c>
      <c r="C11">
        <f>Table2[[#This Row],[AcceptedCmp4]]</f>
        <v>0</v>
      </c>
      <c r="D11">
        <f>Table2[[#This Row],[AcceptedCmp5]]</f>
        <v>0</v>
      </c>
      <c r="E11">
        <f>Table2[[#This Row],[AcceptedCmp1]]</f>
        <v>0</v>
      </c>
      <c r="F11">
        <f>Table2[[#This Row],[AcceptedCmp2]]</f>
        <v>0</v>
      </c>
      <c r="G11">
        <f>Table2[[#This Row],[Response]]</f>
        <v>0</v>
      </c>
      <c r="H11" s="8">
        <f>Products!G11</f>
        <v>28</v>
      </c>
      <c r="I11" s="17" t="str">
        <f>Products!H11</f>
        <v>Together</v>
      </c>
      <c r="J11" t="str">
        <f>Products!I11</f>
        <v>26-35</v>
      </c>
      <c r="K11" t="str">
        <f>Table6[[#This Row],[Kids]]</f>
        <v>Yes</v>
      </c>
      <c r="L11" t="str">
        <f>Table6[[#This Row],[Teens]]</f>
        <v>No</v>
      </c>
    </row>
    <row r="12" spans="1:12" ht="16.5" x14ac:dyDescent="0.3">
      <c r="A12">
        <f>Table2[[#This Row],[NumDealsPurchases]]</f>
        <v>1</v>
      </c>
      <c r="B12">
        <f>Table2[[#This Row],[AcceptedCmp3]]</f>
        <v>0</v>
      </c>
      <c r="C12">
        <f>Table2[[#This Row],[AcceptedCmp4]]</f>
        <v>0</v>
      </c>
      <c r="D12">
        <f>Table2[[#This Row],[AcceptedCmp5]]</f>
        <v>0</v>
      </c>
      <c r="E12">
        <f>Table2[[#This Row],[AcceptedCmp1]]</f>
        <v>0</v>
      </c>
      <c r="F12">
        <f>Table2[[#This Row],[AcceptedCmp2]]</f>
        <v>0</v>
      </c>
      <c r="G12">
        <f>Table2[[#This Row],[Response]]</f>
        <v>1</v>
      </c>
      <c r="H12" s="8">
        <f>Products!G12</f>
        <v>39</v>
      </c>
      <c r="I12" s="17" t="str">
        <f>Products!H12</f>
        <v>Married</v>
      </c>
      <c r="J12" t="str">
        <f>Products!I12</f>
        <v>36-45</v>
      </c>
      <c r="K12" t="str">
        <f>Table6[[#This Row],[Kids]]</f>
        <v>Yes</v>
      </c>
      <c r="L12" t="str">
        <f>Table6[[#This Row],[Teens]]</f>
        <v>No</v>
      </c>
    </row>
    <row r="13" spans="1:12" ht="16.5" x14ac:dyDescent="0.3">
      <c r="A13">
        <f>Table2[[#This Row],[NumDealsPurchases]]</f>
        <v>1</v>
      </c>
      <c r="B13">
        <f>Table2[[#This Row],[AcceptedCmp3]]</f>
        <v>1</v>
      </c>
      <c r="C13">
        <f>Table2[[#This Row],[AcceptedCmp4]]</f>
        <v>0</v>
      </c>
      <c r="D13">
        <f>Table2[[#This Row],[AcceptedCmp5]]</f>
        <v>0</v>
      </c>
      <c r="E13">
        <f>Table2[[#This Row],[AcceptedCmp1]]</f>
        <v>0</v>
      </c>
      <c r="F13">
        <f>Table2[[#This Row],[AcceptedCmp2]]</f>
        <v>0</v>
      </c>
      <c r="G13">
        <f>Table2[[#This Row],[Response]]</f>
        <v>0</v>
      </c>
      <c r="H13" s="8">
        <f>Products!G13</f>
        <v>64</v>
      </c>
      <c r="I13" s="17" t="str">
        <f>Products!H13</f>
        <v>Married</v>
      </c>
      <c r="J13" t="str">
        <f>Products!I13</f>
        <v>56-65</v>
      </c>
      <c r="K13" t="str">
        <f>Table6[[#This Row],[Kids]]</f>
        <v>Yes</v>
      </c>
      <c r="L13" t="str">
        <f>Table6[[#This Row],[Teens]]</f>
        <v>Yes</v>
      </c>
    </row>
    <row r="14" spans="1:12" ht="16.5" x14ac:dyDescent="0.3">
      <c r="A14">
        <f>Table2[[#This Row],[NumDealsPurchases]]</f>
        <v>1</v>
      </c>
      <c r="B14">
        <f>Table2[[#This Row],[AcceptedCmp3]]</f>
        <v>0</v>
      </c>
      <c r="C14">
        <f>Table2[[#This Row],[AcceptedCmp4]]</f>
        <v>0</v>
      </c>
      <c r="D14">
        <f>Table2[[#This Row],[AcceptedCmp5]]</f>
        <v>0</v>
      </c>
      <c r="E14">
        <f>Table2[[#This Row],[AcceptedCmp1]]</f>
        <v>0</v>
      </c>
      <c r="F14">
        <f>Table2[[#This Row],[AcceptedCmp2]]</f>
        <v>0</v>
      </c>
      <c r="G14">
        <f>Table2[[#This Row],[Response]]</f>
        <v>0</v>
      </c>
      <c r="H14" s="8">
        <f>Products!G14</f>
        <v>30</v>
      </c>
      <c r="I14" s="17" t="str">
        <f>Products!H14</f>
        <v>Divorced</v>
      </c>
      <c r="J14" t="str">
        <f>Products!I14</f>
        <v>26-35</v>
      </c>
      <c r="K14" t="str">
        <f>Table6[[#This Row],[Kids]]</f>
        <v>Yes</v>
      </c>
      <c r="L14" t="str">
        <f>Table6[[#This Row],[Teens]]</f>
        <v>No</v>
      </c>
    </row>
    <row r="15" spans="1:12" ht="16.5" x14ac:dyDescent="0.3">
      <c r="A15">
        <f>Table2[[#This Row],[NumDealsPurchases]]</f>
        <v>1</v>
      </c>
      <c r="B15">
        <f>Table2[[#This Row],[AcceptedCmp3]]</f>
        <v>0</v>
      </c>
      <c r="C15">
        <f>Table2[[#This Row],[AcceptedCmp4]]</f>
        <v>0</v>
      </c>
      <c r="D15">
        <f>Table2[[#This Row],[AcceptedCmp5]]</f>
        <v>0</v>
      </c>
      <c r="E15">
        <f>Table2[[#This Row],[AcceptedCmp1]]</f>
        <v>0</v>
      </c>
      <c r="F15">
        <f>Table2[[#This Row],[AcceptedCmp2]]</f>
        <v>0</v>
      </c>
      <c r="G15">
        <f>Table2[[#This Row],[Response]]</f>
        <v>0</v>
      </c>
      <c r="H15" s="8">
        <f>Products!G15</f>
        <v>36</v>
      </c>
      <c r="I15" s="17" t="str">
        <f>Products!H15</f>
        <v>Divorced</v>
      </c>
      <c r="J15" t="str">
        <f>Products!I15</f>
        <v>36-45</v>
      </c>
      <c r="K15" t="str">
        <f>Table6[[#This Row],[Kids]]</f>
        <v>No</v>
      </c>
      <c r="L15" t="str">
        <f>Table6[[#This Row],[Teens]]</f>
        <v>No</v>
      </c>
    </row>
    <row r="16" spans="1:12" ht="16.5" x14ac:dyDescent="0.3">
      <c r="A16">
        <f>Table2[[#This Row],[NumDealsPurchases]]</f>
        <v>1</v>
      </c>
      <c r="B16">
        <f>Table2[[#This Row],[AcceptedCmp3]]</f>
        <v>0</v>
      </c>
      <c r="C16">
        <f>Table2[[#This Row],[AcceptedCmp4]]</f>
        <v>0</v>
      </c>
      <c r="D16">
        <f>Table2[[#This Row],[AcceptedCmp5]]</f>
        <v>0</v>
      </c>
      <c r="E16">
        <f>Table2[[#This Row],[AcceptedCmp1]]</f>
        <v>0</v>
      </c>
      <c r="F16">
        <f>Table2[[#This Row],[AcceptedCmp2]]</f>
        <v>0</v>
      </c>
      <c r="G16">
        <f>Table2[[#This Row],[Response]]</f>
        <v>0</v>
      </c>
      <c r="H16" s="8">
        <f>Products!G16</f>
        <v>54</v>
      </c>
      <c r="I16" s="17" t="str">
        <f>Products!H16</f>
        <v>Married</v>
      </c>
      <c r="J16" t="str">
        <f>Products!I16</f>
        <v>46-55</v>
      </c>
      <c r="K16" t="str">
        <f>Table6[[#This Row],[Kids]]</f>
        <v>No</v>
      </c>
      <c r="L16" t="str">
        <f>Table6[[#This Row],[Teens]]</f>
        <v>No</v>
      </c>
    </row>
    <row r="17" spans="1:12" ht="16.5" x14ac:dyDescent="0.3">
      <c r="A17">
        <f>Table2[[#This Row],[NumDealsPurchases]]</f>
        <v>3</v>
      </c>
      <c r="B17">
        <f>Table2[[#This Row],[AcceptedCmp3]]</f>
        <v>0</v>
      </c>
      <c r="C17">
        <f>Table2[[#This Row],[AcceptedCmp4]]</f>
        <v>0</v>
      </c>
      <c r="D17">
        <f>Table2[[#This Row],[AcceptedCmp5]]</f>
        <v>0</v>
      </c>
      <c r="E17">
        <f>Table2[[#This Row],[AcceptedCmp1]]</f>
        <v>0</v>
      </c>
      <c r="F17">
        <f>Table2[[#This Row],[AcceptedCmp2]]</f>
        <v>0</v>
      </c>
      <c r="G17">
        <f>Table2[[#This Row],[Response]]</f>
        <v>0</v>
      </c>
      <c r="H17" s="8">
        <f>Products!G17</f>
        <v>61</v>
      </c>
      <c r="I17" s="17" t="str">
        <f>Products!H17</f>
        <v>Single</v>
      </c>
      <c r="J17" t="str">
        <f>Products!I17</f>
        <v>56-65</v>
      </c>
      <c r="K17" t="str">
        <f>Table6[[#This Row],[Kids]]</f>
        <v>Yes</v>
      </c>
      <c r="L17" t="str">
        <f>Table6[[#This Row],[Teens]]</f>
        <v>Yes</v>
      </c>
    </row>
    <row r="18" spans="1:12" ht="16.5" x14ac:dyDescent="0.3">
      <c r="A18">
        <f>Table2[[#This Row],[NumDealsPurchases]]</f>
        <v>1</v>
      </c>
      <c r="B18">
        <f>Table2[[#This Row],[AcceptedCmp3]]</f>
        <v>0</v>
      </c>
      <c r="C18">
        <f>Table2[[#This Row],[AcceptedCmp4]]</f>
        <v>0</v>
      </c>
      <c r="D18">
        <f>Table2[[#This Row],[AcceptedCmp5]]</f>
        <v>0</v>
      </c>
      <c r="E18">
        <f>Table2[[#This Row],[AcceptedCmp1]]</f>
        <v>0</v>
      </c>
      <c r="F18">
        <f>Table2[[#This Row],[AcceptedCmp2]]</f>
        <v>0</v>
      </c>
      <c r="G18">
        <f>Table2[[#This Row],[Response]]</f>
        <v>0</v>
      </c>
      <c r="H18" s="8">
        <f>Products!G18</f>
        <v>25</v>
      </c>
      <c r="I18" s="17" t="str">
        <f>Products!H18</f>
        <v>Married</v>
      </c>
      <c r="J18" t="str">
        <f>Products!I18</f>
        <v>16-25</v>
      </c>
      <c r="K18" t="str">
        <f>Table6[[#This Row],[Kids]]</f>
        <v>No</v>
      </c>
      <c r="L18" t="str">
        <f>Table6[[#This Row],[Teens]]</f>
        <v>No</v>
      </c>
    </row>
    <row r="19" spans="1:12" ht="16.5" x14ac:dyDescent="0.3">
      <c r="A19">
        <f>Table2[[#This Row],[NumDealsPurchases]]</f>
        <v>1</v>
      </c>
      <c r="B19">
        <f>Table2[[#This Row],[AcceptedCmp3]]</f>
        <v>0</v>
      </c>
      <c r="C19">
        <f>Table2[[#This Row],[AcceptedCmp4]]</f>
        <v>0</v>
      </c>
      <c r="D19">
        <f>Table2[[#This Row],[AcceptedCmp5]]</f>
        <v>1</v>
      </c>
      <c r="E19">
        <f>Table2[[#This Row],[AcceptedCmp1]]</f>
        <v>1</v>
      </c>
      <c r="F19">
        <f>Table2[[#This Row],[AcceptedCmp2]]</f>
        <v>0</v>
      </c>
      <c r="G19">
        <f>Table2[[#This Row],[Response]]</f>
        <v>1</v>
      </c>
      <c r="H19" s="8">
        <f>Products!G19</f>
        <v>66</v>
      </c>
      <c r="I19" s="17" t="str">
        <f>Products!H19</f>
        <v>Together</v>
      </c>
      <c r="J19" t="str">
        <f>Products!I19</f>
        <v>66-75</v>
      </c>
      <c r="K19" t="str">
        <f>Table6[[#This Row],[Kids]]</f>
        <v>No</v>
      </c>
      <c r="L19" t="str">
        <f>Table6[[#This Row],[Teens]]</f>
        <v>No</v>
      </c>
    </row>
    <row r="20" spans="1:12" ht="16.5" x14ac:dyDescent="0.3">
      <c r="A20">
        <f>Table2[[#This Row],[NumDealsPurchases]]</f>
        <v>3</v>
      </c>
      <c r="B20">
        <f>Table2[[#This Row],[AcceptedCmp3]]</f>
        <v>0</v>
      </c>
      <c r="C20">
        <f>Table2[[#This Row],[AcceptedCmp4]]</f>
        <v>0</v>
      </c>
      <c r="D20">
        <f>Table2[[#This Row],[AcceptedCmp5]]</f>
        <v>0</v>
      </c>
      <c r="E20">
        <f>Table2[[#This Row],[AcceptedCmp1]]</f>
        <v>0</v>
      </c>
      <c r="F20">
        <f>Table2[[#This Row],[AcceptedCmp2]]</f>
        <v>0</v>
      </c>
      <c r="G20">
        <f>Table2[[#This Row],[Response]]</f>
        <v>0</v>
      </c>
      <c r="H20" s="8">
        <f>Products!G20</f>
        <v>32</v>
      </c>
      <c r="I20" s="17" t="str">
        <f>Products!H20</f>
        <v>Married</v>
      </c>
      <c r="J20" t="str">
        <f>Products!I20</f>
        <v>26-35</v>
      </c>
      <c r="K20" t="str">
        <f>Table6[[#This Row],[Kids]]</f>
        <v>Yes</v>
      </c>
      <c r="L20" t="str">
        <f>Table6[[#This Row],[Teens]]</f>
        <v>Yes</v>
      </c>
    </row>
    <row r="21" spans="1:12" ht="16.5" x14ac:dyDescent="0.3">
      <c r="A21">
        <f>Table2[[#This Row],[NumDealsPurchases]]</f>
        <v>2</v>
      </c>
      <c r="B21">
        <f>Table2[[#This Row],[AcceptedCmp3]]</f>
        <v>0</v>
      </c>
      <c r="C21">
        <f>Table2[[#This Row],[AcceptedCmp4]]</f>
        <v>0</v>
      </c>
      <c r="D21">
        <f>Table2[[#This Row],[AcceptedCmp5]]</f>
        <v>0</v>
      </c>
      <c r="E21">
        <f>Table2[[#This Row],[AcceptedCmp1]]</f>
        <v>0</v>
      </c>
      <c r="F21">
        <f>Table2[[#This Row],[AcceptedCmp2]]</f>
        <v>0</v>
      </c>
      <c r="G21">
        <f>Table2[[#This Row],[Response]]</f>
        <v>0</v>
      </c>
      <c r="H21" s="8">
        <f>Products!G21</f>
        <v>66</v>
      </c>
      <c r="I21" s="17" t="str">
        <f>Products!H21</f>
        <v>Single</v>
      </c>
      <c r="J21" t="str">
        <f>Products!I21</f>
        <v>66-75</v>
      </c>
      <c r="K21" t="str">
        <f>Table6[[#This Row],[Kids]]</f>
        <v>No</v>
      </c>
      <c r="L21" t="str">
        <f>Table6[[#This Row],[Teens]]</f>
        <v>No</v>
      </c>
    </row>
    <row r="22" spans="1:12" ht="16.5" x14ac:dyDescent="0.3">
      <c r="A22">
        <f>Table2[[#This Row],[NumDealsPurchases]]</f>
        <v>2</v>
      </c>
      <c r="B22">
        <f>Table2[[#This Row],[AcceptedCmp3]]</f>
        <v>0</v>
      </c>
      <c r="C22">
        <f>Table2[[#This Row],[AcceptedCmp4]]</f>
        <v>0</v>
      </c>
      <c r="D22">
        <f>Table2[[#This Row],[AcceptedCmp5]]</f>
        <v>0</v>
      </c>
      <c r="E22">
        <f>Table2[[#This Row],[AcceptedCmp1]]</f>
        <v>1</v>
      </c>
      <c r="F22">
        <f>Table2[[#This Row],[AcceptedCmp2]]</f>
        <v>0</v>
      </c>
      <c r="G22">
        <f>Table2[[#This Row],[Response]]</f>
        <v>0</v>
      </c>
      <c r="H22" s="8">
        <f>Products!G22</f>
        <v>64</v>
      </c>
      <c r="I22" s="17" t="str">
        <f>Products!H22</f>
        <v>Married</v>
      </c>
      <c r="J22" t="str">
        <f>Products!I22</f>
        <v>56-65</v>
      </c>
      <c r="K22" t="str">
        <f>Table6[[#This Row],[Kids]]</f>
        <v>No</v>
      </c>
      <c r="L22" t="str">
        <f>Table6[[#This Row],[Teens]]</f>
        <v>Yes</v>
      </c>
    </row>
    <row r="23" spans="1:12" ht="16.5" x14ac:dyDescent="0.3">
      <c r="A23">
        <f>Table2[[#This Row],[NumDealsPurchases]]</f>
        <v>2</v>
      </c>
      <c r="B23">
        <f>Table2[[#This Row],[AcceptedCmp3]]</f>
        <v>0</v>
      </c>
      <c r="C23">
        <f>Table2[[#This Row],[AcceptedCmp4]]</f>
        <v>0</v>
      </c>
      <c r="D23">
        <f>Table2[[#This Row],[AcceptedCmp5]]</f>
        <v>0</v>
      </c>
      <c r="E23">
        <f>Table2[[#This Row],[AcceptedCmp1]]</f>
        <v>0</v>
      </c>
      <c r="F23">
        <f>Table2[[#This Row],[AcceptedCmp2]]</f>
        <v>0</v>
      </c>
      <c r="G23">
        <f>Table2[[#This Row],[Response]]</f>
        <v>0</v>
      </c>
      <c r="H23" s="8">
        <f>Products!G23</f>
        <v>27</v>
      </c>
      <c r="I23" s="17" t="str">
        <f>Products!H23</f>
        <v>Married</v>
      </c>
      <c r="J23" t="str">
        <f>Products!I23</f>
        <v>26-35</v>
      </c>
      <c r="K23" t="str">
        <f>Table6[[#This Row],[Kids]]</f>
        <v>Yes</v>
      </c>
      <c r="L23" t="str">
        <f>Table6[[#This Row],[Teens]]</f>
        <v>No</v>
      </c>
    </row>
    <row r="24" spans="1:12" ht="16.5" x14ac:dyDescent="0.3">
      <c r="A24">
        <f>Table2[[#This Row],[NumDealsPurchases]]</f>
        <v>1</v>
      </c>
      <c r="B24">
        <f>Table2[[#This Row],[AcceptedCmp3]]</f>
        <v>0</v>
      </c>
      <c r="C24">
        <f>Table2[[#This Row],[AcceptedCmp4]]</f>
        <v>0</v>
      </c>
      <c r="D24">
        <f>Table2[[#This Row],[AcceptedCmp5]]</f>
        <v>0</v>
      </c>
      <c r="E24">
        <f>Table2[[#This Row],[AcceptedCmp1]]</f>
        <v>0</v>
      </c>
      <c r="F24">
        <f>Table2[[#This Row],[AcceptedCmp2]]</f>
        <v>0</v>
      </c>
      <c r="G24">
        <f>Table2[[#This Row],[Response]]</f>
        <v>0</v>
      </c>
      <c r="H24" s="8">
        <f>Products!G24</f>
        <v>30</v>
      </c>
      <c r="I24" s="17" t="str">
        <f>Products!H24</f>
        <v>Married</v>
      </c>
      <c r="J24" t="str">
        <f>Products!I24</f>
        <v>26-35</v>
      </c>
      <c r="K24" t="str">
        <f>Table6[[#This Row],[Kids]]</f>
        <v>No</v>
      </c>
      <c r="L24" t="str">
        <f>Table6[[#This Row],[Teens]]</f>
        <v>No</v>
      </c>
    </row>
    <row r="25" spans="1:12" ht="16.5" x14ac:dyDescent="0.3">
      <c r="A25">
        <f>Table2[[#This Row],[NumDealsPurchases]]</f>
        <v>15</v>
      </c>
      <c r="B25">
        <f>Table2[[#This Row],[AcceptedCmp3]]</f>
        <v>0</v>
      </c>
      <c r="C25">
        <f>Table2[[#This Row],[AcceptedCmp4]]</f>
        <v>0</v>
      </c>
      <c r="D25">
        <f>Table2[[#This Row],[AcceptedCmp5]]</f>
        <v>0</v>
      </c>
      <c r="E25">
        <f>Table2[[#This Row],[AcceptedCmp1]]</f>
        <v>0</v>
      </c>
      <c r="F25">
        <f>Table2[[#This Row],[AcceptedCmp2]]</f>
        <v>0</v>
      </c>
      <c r="G25">
        <f>Table2[[#This Row],[Response]]</f>
        <v>0</v>
      </c>
      <c r="H25" s="8">
        <f>Products!G25</f>
        <v>34</v>
      </c>
      <c r="I25" s="17" t="str">
        <f>Products!H25</f>
        <v>Married</v>
      </c>
      <c r="J25" t="str">
        <f>Products!I25</f>
        <v>26-35</v>
      </c>
      <c r="K25" t="str">
        <f>Table6[[#This Row],[Kids]]</f>
        <v>Yes</v>
      </c>
      <c r="L25" t="str">
        <f>Table6[[#This Row],[Teens]]</f>
        <v>No</v>
      </c>
    </row>
    <row r="26" spans="1:12" ht="16.5" x14ac:dyDescent="0.3">
      <c r="A26">
        <f>Table2[[#This Row],[NumDealsPurchases]]</f>
        <v>3</v>
      </c>
      <c r="B26">
        <f>Table2[[#This Row],[AcceptedCmp3]]</f>
        <v>0</v>
      </c>
      <c r="C26">
        <f>Table2[[#This Row],[AcceptedCmp4]]</f>
        <v>1</v>
      </c>
      <c r="D26">
        <f>Table2[[#This Row],[AcceptedCmp5]]</f>
        <v>0</v>
      </c>
      <c r="E26">
        <f>Table2[[#This Row],[AcceptedCmp1]]</f>
        <v>0</v>
      </c>
      <c r="F26">
        <f>Table2[[#This Row],[AcceptedCmp2]]</f>
        <v>0</v>
      </c>
      <c r="G26">
        <f>Table2[[#This Row],[Response]]</f>
        <v>0</v>
      </c>
      <c r="H26" s="8">
        <f>Products!G26</f>
        <v>63</v>
      </c>
      <c r="I26" s="17" t="str">
        <f>Products!H26</f>
        <v>Together</v>
      </c>
      <c r="J26" t="str">
        <f>Products!I26</f>
        <v>56-65</v>
      </c>
      <c r="K26" t="str">
        <f>Table6[[#This Row],[Kids]]</f>
        <v>No</v>
      </c>
      <c r="L26" t="str">
        <f>Table6[[#This Row],[Teens]]</f>
        <v>Yes</v>
      </c>
    </row>
    <row r="27" spans="1:12" ht="16.5" x14ac:dyDescent="0.3">
      <c r="A27">
        <f>Table2[[#This Row],[NumDealsPurchases]]</f>
        <v>3</v>
      </c>
      <c r="B27">
        <f>Table2[[#This Row],[AcceptedCmp3]]</f>
        <v>0</v>
      </c>
      <c r="C27">
        <f>Table2[[#This Row],[AcceptedCmp4]]</f>
        <v>0</v>
      </c>
      <c r="D27">
        <f>Table2[[#This Row],[AcceptedCmp5]]</f>
        <v>0</v>
      </c>
      <c r="E27">
        <f>Table2[[#This Row],[AcceptedCmp1]]</f>
        <v>0</v>
      </c>
      <c r="F27">
        <f>Table2[[#This Row],[AcceptedCmp2]]</f>
        <v>0</v>
      </c>
      <c r="G27">
        <f>Table2[[#This Row],[Response]]</f>
        <v>0</v>
      </c>
      <c r="H27" s="8">
        <f>Products!G27</f>
        <v>60</v>
      </c>
      <c r="I27" s="17" t="str">
        <f>Products!H27</f>
        <v>Single</v>
      </c>
      <c r="J27" t="str">
        <f>Products!I27</f>
        <v>56-65</v>
      </c>
      <c r="K27" t="str">
        <f>Table6[[#This Row],[Kids]]</f>
        <v>No</v>
      </c>
      <c r="L27" t="str">
        <f>Table6[[#This Row],[Teens]]</f>
        <v>Yes</v>
      </c>
    </row>
    <row r="28" spans="1:12" ht="16.5" x14ac:dyDescent="0.3">
      <c r="A28">
        <f>Table2[[#This Row],[NumDealsPurchases]]</f>
        <v>7</v>
      </c>
      <c r="B28">
        <f>Table2[[#This Row],[AcceptedCmp3]]</f>
        <v>0</v>
      </c>
      <c r="C28">
        <f>Table2[[#This Row],[AcceptedCmp4]]</f>
        <v>0</v>
      </c>
      <c r="D28">
        <f>Table2[[#This Row],[AcceptedCmp5]]</f>
        <v>0</v>
      </c>
      <c r="E28">
        <f>Table2[[#This Row],[AcceptedCmp1]]</f>
        <v>0</v>
      </c>
      <c r="F28">
        <f>Table2[[#This Row],[AcceptedCmp2]]</f>
        <v>0</v>
      </c>
      <c r="G28">
        <f>Table2[[#This Row],[Response]]</f>
        <v>0</v>
      </c>
      <c r="H28" s="8">
        <f>Products!G28</f>
        <v>62</v>
      </c>
      <c r="I28" s="17" t="str">
        <f>Products!H28</f>
        <v>Married</v>
      </c>
      <c r="J28" t="str">
        <f>Products!I28</f>
        <v>56-65</v>
      </c>
      <c r="K28" t="str">
        <f>Table6[[#This Row],[Kids]]</f>
        <v>No</v>
      </c>
      <c r="L28" t="str">
        <f>Table6[[#This Row],[Teens]]</f>
        <v>Yes</v>
      </c>
    </row>
    <row r="29" spans="1:12" ht="16.5" x14ac:dyDescent="0.3">
      <c r="A29">
        <f>Table2[[#This Row],[NumDealsPurchases]]</f>
        <v>2</v>
      </c>
      <c r="B29">
        <f>Table2[[#This Row],[AcceptedCmp3]]</f>
        <v>0</v>
      </c>
      <c r="C29">
        <f>Table2[[#This Row],[AcceptedCmp4]]</f>
        <v>0</v>
      </c>
      <c r="D29">
        <f>Table2[[#This Row],[AcceptedCmp5]]</f>
        <v>0</v>
      </c>
      <c r="E29">
        <f>Table2[[#This Row],[AcceptedCmp1]]</f>
        <v>0</v>
      </c>
      <c r="F29">
        <f>Table2[[#This Row],[AcceptedCmp2]]</f>
        <v>0</v>
      </c>
      <c r="G29">
        <f>Table2[[#This Row],[Response]]</f>
        <v>0</v>
      </c>
      <c r="H29" s="8">
        <f>Products!G29</f>
        <v>44</v>
      </c>
      <c r="I29" s="17" t="str">
        <f>Products!H29</f>
        <v>Single</v>
      </c>
      <c r="J29" t="str">
        <f>Products!I29</f>
        <v>36-45</v>
      </c>
      <c r="K29" t="str">
        <f>Table6[[#This Row],[Kids]]</f>
        <v>No</v>
      </c>
      <c r="L29" t="str">
        <f>Table6[[#This Row],[Teens]]</f>
        <v>No</v>
      </c>
    </row>
    <row r="30" spans="1:12" ht="16.5" x14ac:dyDescent="0.3">
      <c r="A30">
        <f>Table2[[#This Row],[NumDealsPurchases]]</f>
        <v>4</v>
      </c>
      <c r="B30">
        <f>Table2[[#This Row],[AcceptedCmp3]]</f>
        <v>0</v>
      </c>
      <c r="C30">
        <f>Table2[[#This Row],[AcceptedCmp4]]</f>
        <v>0</v>
      </c>
      <c r="D30">
        <f>Table2[[#This Row],[AcceptedCmp5]]</f>
        <v>0</v>
      </c>
      <c r="E30">
        <f>Table2[[#This Row],[AcceptedCmp1]]</f>
        <v>0</v>
      </c>
      <c r="F30">
        <f>Table2[[#This Row],[AcceptedCmp2]]</f>
        <v>0</v>
      </c>
      <c r="G30">
        <f>Table2[[#This Row],[Response]]</f>
        <v>0</v>
      </c>
      <c r="H30" s="8">
        <f>Products!G30</f>
        <v>37</v>
      </c>
      <c r="I30" s="17" t="str">
        <f>Products!H30</f>
        <v>Married</v>
      </c>
      <c r="J30" t="str">
        <f>Products!I30</f>
        <v>36-45</v>
      </c>
      <c r="K30" t="str">
        <f>Table6[[#This Row],[Kids]]</f>
        <v>Yes</v>
      </c>
      <c r="L30" t="str">
        <f>Table6[[#This Row],[Teens]]</f>
        <v>Yes</v>
      </c>
    </row>
    <row r="31" spans="1:12" ht="16.5" x14ac:dyDescent="0.3">
      <c r="A31">
        <f>Table2[[#This Row],[NumDealsPurchases]]</f>
        <v>0</v>
      </c>
      <c r="B31">
        <f>Table2[[#This Row],[AcceptedCmp3]]</f>
        <v>0</v>
      </c>
      <c r="C31">
        <f>Table2[[#This Row],[AcceptedCmp4]]</f>
        <v>0</v>
      </c>
      <c r="D31">
        <f>Table2[[#This Row],[AcceptedCmp5]]</f>
        <v>0</v>
      </c>
      <c r="E31">
        <f>Table2[[#This Row],[AcceptedCmp1]]</f>
        <v>0</v>
      </c>
      <c r="F31">
        <f>Table2[[#This Row],[AcceptedCmp2]]</f>
        <v>0</v>
      </c>
      <c r="G31">
        <f>Table2[[#This Row],[Response]]</f>
        <v>0</v>
      </c>
      <c r="H31" s="8">
        <f>Products!G31</f>
        <v>27</v>
      </c>
      <c r="I31" s="17" t="str">
        <f>Products!H31</f>
        <v>Married</v>
      </c>
      <c r="J31" t="str">
        <f>Products!I31</f>
        <v>26-35</v>
      </c>
      <c r="K31" t="str">
        <f>Table6[[#This Row],[Kids]]</f>
        <v>Yes</v>
      </c>
      <c r="L31" t="str">
        <f>Table6[[#This Row],[Teens]]</f>
        <v>No</v>
      </c>
    </row>
    <row r="32" spans="1:12" ht="16.5" x14ac:dyDescent="0.3">
      <c r="A32">
        <f>Table2[[#This Row],[NumDealsPurchases]]</f>
        <v>2</v>
      </c>
      <c r="B32">
        <f>Table2[[#This Row],[AcceptedCmp3]]</f>
        <v>0</v>
      </c>
      <c r="C32">
        <f>Table2[[#This Row],[AcceptedCmp4]]</f>
        <v>0</v>
      </c>
      <c r="D32">
        <f>Table2[[#This Row],[AcceptedCmp5]]</f>
        <v>0</v>
      </c>
      <c r="E32">
        <f>Table2[[#This Row],[AcceptedCmp1]]</f>
        <v>0</v>
      </c>
      <c r="F32">
        <f>Table2[[#This Row],[AcceptedCmp2]]</f>
        <v>0</v>
      </c>
      <c r="G32">
        <f>Table2[[#This Row],[Response]]</f>
        <v>0</v>
      </c>
      <c r="H32" s="8">
        <f>Products!G32</f>
        <v>24</v>
      </c>
      <c r="I32" s="17" t="str">
        <f>Products!H32</f>
        <v>Divorced</v>
      </c>
      <c r="J32" t="str">
        <f>Products!I32</f>
        <v>16-25</v>
      </c>
      <c r="K32" t="str">
        <f>Table6[[#This Row],[Kids]]</f>
        <v>Yes</v>
      </c>
      <c r="L32" t="str">
        <f>Table6[[#This Row],[Teens]]</f>
        <v>No</v>
      </c>
    </row>
    <row r="33" spans="1:12" ht="16.5" x14ac:dyDescent="0.3">
      <c r="A33">
        <f>Table2[[#This Row],[NumDealsPurchases]]</f>
        <v>1</v>
      </c>
      <c r="B33">
        <f>Table2[[#This Row],[AcceptedCmp3]]</f>
        <v>0</v>
      </c>
      <c r="C33">
        <f>Table2[[#This Row],[AcceptedCmp4]]</f>
        <v>0</v>
      </c>
      <c r="D33">
        <f>Table2[[#This Row],[AcceptedCmp5]]</f>
        <v>1</v>
      </c>
      <c r="E33">
        <f>Table2[[#This Row],[AcceptedCmp1]]</f>
        <v>0</v>
      </c>
      <c r="F33">
        <f>Table2[[#This Row],[AcceptedCmp2]]</f>
        <v>0</v>
      </c>
      <c r="G33">
        <f>Table2[[#This Row],[Response]]</f>
        <v>0</v>
      </c>
      <c r="H33" s="8">
        <f>Products!G33</f>
        <v>48</v>
      </c>
      <c r="I33" s="17" t="str">
        <f>Products!H33</f>
        <v>Together</v>
      </c>
      <c r="J33" t="str">
        <f>Products!I33</f>
        <v>46-55</v>
      </c>
      <c r="K33" t="str">
        <f>Table6[[#This Row],[Kids]]</f>
        <v>No</v>
      </c>
      <c r="L33" t="str">
        <f>Table6[[#This Row],[Teens]]</f>
        <v>No</v>
      </c>
    </row>
    <row r="34" spans="1:12" ht="16.5" x14ac:dyDescent="0.3">
      <c r="A34">
        <f>Table2[[#This Row],[NumDealsPurchases]]</f>
        <v>2</v>
      </c>
      <c r="B34">
        <f>Table2[[#This Row],[AcceptedCmp3]]</f>
        <v>0</v>
      </c>
      <c r="C34">
        <f>Table2[[#This Row],[AcceptedCmp4]]</f>
        <v>0</v>
      </c>
      <c r="D34">
        <f>Table2[[#This Row],[AcceptedCmp5]]</f>
        <v>0</v>
      </c>
      <c r="E34">
        <f>Table2[[#This Row],[AcceptedCmp1]]</f>
        <v>0</v>
      </c>
      <c r="F34">
        <f>Table2[[#This Row],[AcceptedCmp2]]</f>
        <v>0</v>
      </c>
      <c r="G34">
        <f>Table2[[#This Row],[Response]]</f>
        <v>0</v>
      </c>
      <c r="H34" s="8">
        <f>Products!G34</f>
        <v>25</v>
      </c>
      <c r="I34" s="17" t="str">
        <f>Products!H34</f>
        <v>Together</v>
      </c>
      <c r="J34" t="str">
        <f>Products!I34</f>
        <v>16-25</v>
      </c>
      <c r="K34" t="str">
        <f>Table6[[#This Row],[Kids]]</f>
        <v>No</v>
      </c>
      <c r="L34" t="str">
        <f>Table6[[#This Row],[Teens]]</f>
        <v>No</v>
      </c>
    </row>
    <row r="35" spans="1:12" ht="16.5" x14ac:dyDescent="0.3">
      <c r="A35">
        <f>Table2[[#This Row],[NumDealsPurchases]]</f>
        <v>1</v>
      </c>
      <c r="B35">
        <f>Table2[[#This Row],[AcceptedCmp3]]</f>
        <v>0</v>
      </c>
      <c r="C35">
        <f>Table2[[#This Row],[AcceptedCmp4]]</f>
        <v>0</v>
      </c>
      <c r="D35">
        <f>Table2[[#This Row],[AcceptedCmp5]]</f>
        <v>0</v>
      </c>
      <c r="E35">
        <f>Table2[[#This Row],[AcceptedCmp1]]</f>
        <v>0</v>
      </c>
      <c r="F35">
        <f>Table2[[#This Row],[AcceptedCmp2]]</f>
        <v>0</v>
      </c>
      <c r="G35">
        <f>Table2[[#This Row],[Response]]</f>
        <v>0</v>
      </c>
      <c r="H35" s="8">
        <f>Products!G35</f>
        <v>50</v>
      </c>
      <c r="I35" s="17" t="str">
        <f>Products!H35</f>
        <v>Divorced</v>
      </c>
      <c r="J35" t="str">
        <f>Products!I35</f>
        <v>46-55</v>
      </c>
      <c r="K35" t="str">
        <f>Table6[[#This Row],[Kids]]</f>
        <v>No</v>
      </c>
      <c r="L35" t="str">
        <f>Table6[[#This Row],[Teens]]</f>
        <v>No</v>
      </c>
    </row>
    <row r="36" spans="1:12" ht="16.5" x14ac:dyDescent="0.3">
      <c r="A36">
        <f>Table2[[#This Row],[NumDealsPurchases]]</f>
        <v>2</v>
      </c>
      <c r="B36">
        <f>Table2[[#This Row],[AcceptedCmp3]]</f>
        <v>0</v>
      </c>
      <c r="C36">
        <f>Table2[[#This Row],[AcceptedCmp4]]</f>
        <v>1</v>
      </c>
      <c r="D36">
        <f>Table2[[#This Row],[AcceptedCmp5]]</f>
        <v>0</v>
      </c>
      <c r="E36">
        <f>Table2[[#This Row],[AcceptedCmp1]]</f>
        <v>0</v>
      </c>
      <c r="F36">
        <f>Table2[[#This Row],[AcceptedCmp2]]</f>
        <v>0</v>
      </c>
      <c r="G36">
        <f>Table2[[#This Row],[Response]]</f>
        <v>0</v>
      </c>
      <c r="H36" s="8">
        <f>Products!G36</f>
        <v>42</v>
      </c>
      <c r="I36" s="17" t="str">
        <f>Products!H36</f>
        <v>Married</v>
      </c>
      <c r="J36" t="str">
        <f>Products!I36</f>
        <v>36-45</v>
      </c>
      <c r="K36" t="str">
        <f>Table6[[#This Row],[Kids]]</f>
        <v>No</v>
      </c>
      <c r="L36" t="str">
        <f>Table6[[#This Row],[Teens]]</f>
        <v>Yes</v>
      </c>
    </row>
    <row r="37" spans="1:12" ht="16.5" x14ac:dyDescent="0.3">
      <c r="A37">
        <f>Table2[[#This Row],[NumDealsPurchases]]</f>
        <v>6</v>
      </c>
      <c r="B37">
        <f>Table2[[#This Row],[AcceptedCmp3]]</f>
        <v>0</v>
      </c>
      <c r="C37">
        <f>Table2[[#This Row],[AcceptedCmp4]]</f>
        <v>0</v>
      </c>
      <c r="D37">
        <f>Table2[[#This Row],[AcceptedCmp5]]</f>
        <v>0</v>
      </c>
      <c r="E37">
        <f>Table2[[#This Row],[AcceptedCmp1]]</f>
        <v>0</v>
      </c>
      <c r="F37">
        <f>Table2[[#This Row],[AcceptedCmp2]]</f>
        <v>0</v>
      </c>
      <c r="G37">
        <f>Table2[[#This Row],[Response]]</f>
        <v>1</v>
      </c>
      <c r="H37" s="8">
        <f>Products!G37</f>
        <v>60</v>
      </c>
      <c r="I37" s="17" t="str">
        <f>Products!H37</f>
        <v>Single</v>
      </c>
      <c r="J37" t="str">
        <f>Products!I37</f>
        <v>56-65</v>
      </c>
      <c r="K37" t="str">
        <f>Table6[[#This Row],[Kids]]</f>
        <v>No</v>
      </c>
      <c r="L37" t="str">
        <f>Table6[[#This Row],[Teens]]</f>
        <v>Yes</v>
      </c>
    </row>
    <row r="38" spans="1:12" ht="16.5" x14ac:dyDescent="0.3">
      <c r="A38">
        <f>Table2[[#This Row],[NumDealsPurchases]]</f>
        <v>1</v>
      </c>
      <c r="B38">
        <f>Table2[[#This Row],[AcceptedCmp3]]</f>
        <v>0</v>
      </c>
      <c r="C38">
        <f>Table2[[#This Row],[AcceptedCmp4]]</f>
        <v>0</v>
      </c>
      <c r="D38">
        <f>Table2[[#This Row],[AcceptedCmp5]]</f>
        <v>0</v>
      </c>
      <c r="E38">
        <f>Table2[[#This Row],[AcceptedCmp1]]</f>
        <v>0</v>
      </c>
      <c r="F38">
        <f>Table2[[#This Row],[AcceptedCmp2]]</f>
        <v>0</v>
      </c>
      <c r="G38">
        <f>Table2[[#This Row],[Response]]</f>
        <v>0</v>
      </c>
      <c r="H38" s="8">
        <f>Products!G38</f>
        <v>67</v>
      </c>
      <c r="I38" s="17" t="str">
        <f>Products!H38</f>
        <v>Married</v>
      </c>
      <c r="J38" t="str">
        <f>Products!I38</f>
        <v>66-75</v>
      </c>
      <c r="K38" t="str">
        <f>Table6[[#This Row],[Kids]]</f>
        <v>No</v>
      </c>
      <c r="L38" t="str">
        <f>Table6[[#This Row],[Teens]]</f>
        <v>No</v>
      </c>
    </row>
    <row r="39" spans="1:12" ht="16.5" x14ac:dyDescent="0.3">
      <c r="A39">
        <f>Table2[[#This Row],[NumDealsPurchases]]</f>
        <v>1</v>
      </c>
      <c r="B39">
        <f>Table2[[#This Row],[AcceptedCmp3]]</f>
        <v>0</v>
      </c>
      <c r="C39">
        <f>Table2[[#This Row],[AcceptedCmp4]]</f>
        <v>0</v>
      </c>
      <c r="D39">
        <f>Table2[[#This Row],[AcceptedCmp5]]</f>
        <v>0</v>
      </c>
      <c r="E39">
        <f>Table2[[#This Row],[AcceptedCmp1]]</f>
        <v>0</v>
      </c>
      <c r="F39">
        <f>Table2[[#This Row],[AcceptedCmp2]]</f>
        <v>0</v>
      </c>
      <c r="G39">
        <f>Table2[[#This Row],[Response]]</f>
        <v>0</v>
      </c>
      <c r="H39" s="8">
        <f>Products!G39</f>
        <v>62</v>
      </c>
      <c r="I39" s="17" t="str">
        <f>Products!H39</f>
        <v>Married</v>
      </c>
      <c r="J39" t="str">
        <f>Products!I39</f>
        <v>56-65</v>
      </c>
      <c r="K39" t="str">
        <f>Table6[[#This Row],[Kids]]</f>
        <v>Yes</v>
      </c>
      <c r="L39" t="str">
        <f>Table6[[#This Row],[Teens]]</f>
        <v>Yes</v>
      </c>
    </row>
    <row r="40" spans="1:12" ht="16.5" x14ac:dyDescent="0.3">
      <c r="A40">
        <f>Table2[[#This Row],[NumDealsPurchases]]</f>
        <v>5</v>
      </c>
      <c r="B40">
        <f>Table2[[#This Row],[AcceptedCmp3]]</f>
        <v>0</v>
      </c>
      <c r="C40">
        <f>Table2[[#This Row],[AcceptedCmp4]]</f>
        <v>0</v>
      </c>
      <c r="D40">
        <f>Table2[[#This Row],[AcceptedCmp5]]</f>
        <v>0</v>
      </c>
      <c r="E40">
        <f>Table2[[#This Row],[AcceptedCmp1]]</f>
        <v>0</v>
      </c>
      <c r="F40">
        <f>Table2[[#This Row],[AcceptedCmp2]]</f>
        <v>0</v>
      </c>
      <c r="G40">
        <f>Table2[[#This Row],[Response]]</f>
        <v>0</v>
      </c>
      <c r="H40" s="8">
        <f>Products!G40</f>
        <v>43</v>
      </c>
      <c r="I40" s="17" t="str">
        <f>Products!H40</f>
        <v>Widow</v>
      </c>
      <c r="J40" t="str">
        <f>Products!I40</f>
        <v>36-45</v>
      </c>
      <c r="K40" t="str">
        <f>Table6[[#This Row],[Kids]]</f>
        <v>No</v>
      </c>
      <c r="L40" t="str">
        <f>Table6[[#This Row],[Teens]]</f>
        <v>Yes</v>
      </c>
    </row>
    <row r="41" spans="1:12" ht="16.5" x14ac:dyDescent="0.3">
      <c r="A41">
        <f>Table2[[#This Row],[NumDealsPurchases]]</f>
        <v>3</v>
      </c>
      <c r="B41">
        <f>Table2[[#This Row],[AcceptedCmp3]]</f>
        <v>0</v>
      </c>
      <c r="C41">
        <f>Table2[[#This Row],[AcceptedCmp4]]</f>
        <v>0</v>
      </c>
      <c r="D41">
        <f>Table2[[#This Row],[AcceptedCmp5]]</f>
        <v>0</v>
      </c>
      <c r="E41">
        <f>Table2[[#This Row],[AcceptedCmp1]]</f>
        <v>0</v>
      </c>
      <c r="F41">
        <f>Table2[[#This Row],[AcceptedCmp2]]</f>
        <v>0</v>
      </c>
      <c r="G41">
        <f>Table2[[#This Row],[Response]]</f>
        <v>0</v>
      </c>
      <c r="H41" s="8">
        <f>Products!G41</f>
        <v>37</v>
      </c>
      <c r="I41" s="17" t="str">
        <f>Products!H41</f>
        <v>Divorced</v>
      </c>
      <c r="J41" t="str">
        <f>Products!I41</f>
        <v>36-45</v>
      </c>
      <c r="K41" t="str">
        <f>Table6[[#This Row],[Kids]]</f>
        <v>Yes</v>
      </c>
      <c r="L41" t="str">
        <f>Table6[[#This Row],[Teens]]</f>
        <v>No</v>
      </c>
    </row>
    <row r="42" spans="1:12" ht="16.5" x14ac:dyDescent="0.3">
      <c r="A42">
        <f>Table2[[#This Row],[NumDealsPurchases]]</f>
        <v>2</v>
      </c>
      <c r="B42">
        <f>Table2[[#This Row],[AcceptedCmp3]]</f>
        <v>0</v>
      </c>
      <c r="C42">
        <f>Table2[[#This Row],[AcceptedCmp4]]</f>
        <v>0</v>
      </c>
      <c r="D42">
        <f>Table2[[#This Row],[AcceptedCmp5]]</f>
        <v>0</v>
      </c>
      <c r="E42">
        <f>Table2[[#This Row],[AcceptedCmp1]]</f>
        <v>0</v>
      </c>
      <c r="F42">
        <f>Table2[[#This Row],[AcceptedCmp2]]</f>
        <v>0</v>
      </c>
      <c r="G42">
        <f>Table2[[#This Row],[Response]]</f>
        <v>0</v>
      </c>
      <c r="H42" s="8">
        <f>Products!G42</f>
        <v>41</v>
      </c>
      <c r="I42" s="17" t="str">
        <f>Products!H42</f>
        <v>Married</v>
      </c>
      <c r="J42" t="str">
        <f>Products!I42</f>
        <v>36-45</v>
      </c>
      <c r="K42" t="str">
        <f>Table6[[#This Row],[Kids]]</f>
        <v>No</v>
      </c>
      <c r="L42" t="str">
        <f>Table6[[#This Row],[Teens]]</f>
        <v>Yes</v>
      </c>
    </row>
    <row r="43" spans="1:12" ht="16.5" x14ac:dyDescent="0.3">
      <c r="A43">
        <f>Table2[[#This Row],[NumDealsPurchases]]</f>
        <v>2</v>
      </c>
      <c r="B43">
        <f>Table2[[#This Row],[AcceptedCmp3]]</f>
        <v>1</v>
      </c>
      <c r="C43">
        <f>Table2[[#This Row],[AcceptedCmp4]]</f>
        <v>0</v>
      </c>
      <c r="D43">
        <f>Table2[[#This Row],[AcceptedCmp5]]</f>
        <v>0</v>
      </c>
      <c r="E43">
        <f>Table2[[#This Row],[AcceptedCmp1]]</f>
        <v>0</v>
      </c>
      <c r="F43">
        <f>Table2[[#This Row],[AcceptedCmp2]]</f>
        <v>0</v>
      </c>
      <c r="G43">
        <f>Table2[[#This Row],[Response]]</f>
        <v>1</v>
      </c>
      <c r="H43" s="8">
        <f>Products!G43</f>
        <v>70</v>
      </c>
      <c r="I43" s="17" t="str">
        <f>Products!H43</f>
        <v>Married</v>
      </c>
      <c r="J43" t="str">
        <f>Products!I43</f>
        <v>66-75</v>
      </c>
      <c r="K43" t="str">
        <f>Table6[[#This Row],[Kids]]</f>
        <v>No</v>
      </c>
      <c r="L43" t="str">
        <f>Table6[[#This Row],[Teens]]</f>
        <v>No</v>
      </c>
    </row>
    <row r="44" spans="1:12" ht="16.5" x14ac:dyDescent="0.3">
      <c r="A44">
        <f>Table2[[#This Row],[NumDealsPurchases]]</f>
        <v>2</v>
      </c>
      <c r="B44">
        <f>Table2[[#This Row],[AcceptedCmp3]]</f>
        <v>0</v>
      </c>
      <c r="C44">
        <f>Table2[[#This Row],[AcceptedCmp4]]</f>
        <v>0</v>
      </c>
      <c r="D44">
        <f>Table2[[#This Row],[AcceptedCmp5]]</f>
        <v>0</v>
      </c>
      <c r="E44">
        <f>Table2[[#This Row],[AcceptedCmp1]]</f>
        <v>0</v>
      </c>
      <c r="F44">
        <f>Table2[[#This Row],[AcceptedCmp2]]</f>
        <v>0</v>
      </c>
      <c r="G44">
        <f>Table2[[#This Row],[Response]]</f>
        <v>0</v>
      </c>
      <c r="H44" s="8">
        <f>Products!G44</f>
        <v>33</v>
      </c>
      <c r="I44" s="17" t="str">
        <f>Products!H44</f>
        <v>Together</v>
      </c>
      <c r="J44" t="str">
        <f>Products!I44</f>
        <v>26-35</v>
      </c>
      <c r="K44" t="str">
        <f>Table6[[#This Row],[Kids]]</f>
        <v>No</v>
      </c>
      <c r="L44" t="str">
        <f>Table6[[#This Row],[Teens]]</f>
        <v>Yes</v>
      </c>
    </row>
    <row r="45" spans="1:12" ht="16.5" x14ac:dyDescent="0.3">
      <c r="A45">
        <f>Table2[[#This Row],[NumDealsPurchases]]</f>
        <v>2</v>
      </c>
      <c r="B45">
        <f>Table2[[#This Row],[AcceptedCmp3]]</f>
        <v>0</v>
      </c>
      <c r="C45">
        <f>Table2[[#This Row],[AcceptedCmp4]]</f>
        <v>0</v>
      </c>
      <c r="D45">
        <f>Table2[[#This Row],[AcceptedCmp5]]</f>
        <v>0</v>
      </c>
      <c r="E45">
        <f>Table2[[#This Row],[AcceptedCmp1]]</f>
        <v>0</v>
      </c>
      <c r="F45">
        <f>Table2[[#This Row],[AcceptedCmp2]]</f>
        <v>0</v>
      </c>
      <c r="G45">
        <f>Table2[[#This Row],[Response]]</f>
        <v>0</v>
      </c>
      <c r="H45" s="8">
        <f>Products!G45</f>
        <v>28</v>
      </c>
      <c r="I45" s="17" t="str">
        <f>Products!H45</f>
        <v>Single</v>
      </c>
      <c r="J45" t="str">
        <f>Products!I45</f>
        <v>26-35</v>
      </c>
      <c r="K45" t="str">
        <f>Table6[[#This Row],[Kids]]</f>
        <v>Yes</v>
      </c>
      <c r="L45" t="str">
        <f>Table6[[#This Row],[Teens]]</f>
        <v>No</v>
      </c>
    </row>
    <row r="46" spans="1:12" ht="16.5" x14ac:dyDescent="0.3">
      <c r="A46">
        <f>Table2[[#This Row],[NumDealsPurchases]]</f>
        <v>1</v>
      </c>
      <c r="B46">
        <f>Table2[[#This Row],[AcceptedCmp3]]</f>
        <v>0</v>
      </c>
      <c r="C46">
        <f>Table2[[#This Row],[AcceptedCmp4]]</f>
        <v>0</v>
      </c>
      <c r="D46">
        <f>Table2[[#This Row],[AcceptedCmp5]]</f>
        <v>0</v>
      </c>
      <c r="E46">
        <f>Table2[[#This Row],[AcceptedCmp1]]</f>
        <v>0</v>
      </c>
      <c r="F46">
        <f>Table2[[#This Row],[AcceptedCmp2]]</f>
        <v>0</v>
      </c>
      <c r="G46">
        <f>Table2[[#This Row],[Response]]</f>
        <v>0</v>
      </c>
      <c r="H46" s="8">
        <f>Products!G46</f>
        <v>55</v>
      </c>
      <c r="I46" s="17" t="str">
        <f>Products!H46</f>
        <v>Married</v>
      </c>
      <c r="J46" t="str">
        <f>Products!I46</f>
        <v>46-55</v>
      </c>
      <c r="K46" t="str">
        <f>Table6[[#This Row],[Kids]]</f>
        <v>No</v>
      </c>
      <c r="L46" t="str">
        <f>Table6[[#This Row],[Teens]]</f>
        <v>Yes</v>
      </c>
    </row>
    <row r="47" spans="1:12" ht="16.5" x14ac:dyDescent="0.3">
      <c r="A47">
        <f>Table2[[#This Row],[NumDealsPurchases]]</f>
        <v>1</v>
      </c>
      <c r="B47">
        <f>Table2[[#This Row],[AcceptedCmp3]]</f>
        <v>0</v>
      </c>
      <c r="C47">
        <f>Table2[[#This Row],[AcceptedCmp4]]</f>
        <v>0</v>
      </c>
      <c r="D47">
        <f>Table2[[#This Row],[AcceptedCmp5]]</f>
        <v>0</v>
      </c>
      <c r="E47">
        <f>Table2[[#This Row],[AcceptedCmp1]]</f>
        <v>0</v>
      </c>
      <c r="F47">
        <f>Table2[[#This Row],[AcceptedCmp2]]</f>
        <v>0</v>
      </c>
      <c r="G47">
        <f>Table2[[#This Row],[Response]]</f>
        <v>0</v>
      </c>
      <c r="H47" s="8">
        <f>Products!G47</f>
        <v>54</v>
      </c>
      <c r="I47" s="17" t="str">
        <f>Products!H47</f>
        <v>Single</v>
      </c>
      <c r="J47" t="str">
        <f>Products!I47</f>
        <v>46-55</v>
      </c>
      <c r="K47" t="str">
        <f>Table6[[#This Row],[Kids]]</f>
        <v>No</v>
      </c>
      <c r="L47" t="str">
        <f>Table6[[#This Row],[Teens]]</f>
        <v>No</v>
      </c>
    </row>
    <row r="48" spans="1:12" ht="16.5" x14ac:dyDescent="0.3">
      <c r="A48">
        <f>Table2[[#This Row],[NumDealsPurchases]]</f>
        <v>3</v>
      </c>
      <c r="B48">
        <f>Table2[[#This Row],[AcceptedCmp3]]</f>
        <v>0</v>
      </c>
      <c r="C48">
        <f>Table2[[#This Row],[AcceptedCmp4]]</f>
        <v>0</v>
      </c>
      <c r="D48">
        <f>Table2[[#This Row],[AcceptedCmp5]]</f>
        <v>0</v>
      </c>
      <c r="E48">
        <f>Table2[[#This Row],[AcceptedCmp1]]</f>
        <v>0</v>
      </c>
      <c r="F48">
        <f>Table2[[#This Row],[AcceptedCmp2]]</f>
        <v>0</v>
      </c>
      <c r="G48">
        <f>Table2[[#This Row],[Response]]</f>
        <v>0</v>
      </c>
      <c r="H48" s="8">
        <f>Products!G48</f>
        <v>38</v>
      </c>
      <c r="I48" s="17" t="str">
        <f>Products!H48</f>
        <v>Married</v>
      </c>
      <c r="J48" t="str">
        <f>Products!I48</f>
        <v>36-45</v>
      </c>
      <c r="K48" t="str">
        <f>Table6[[#This Row],[Kids]]</f>
        <v>Yes</v>
      </c>
      <c r="L48" t="str">
        <f>Table6[[#This Row],[Teens]]</f>
        <v>No</v>
      </c>
    </row>
    <row r="49" spans="1:12" ht="16.5" x14ac:dyDescent="0.3">
      <c r="A49">
        <f>Table2[[#This Row],[NumDealsPurchases]]</f>
        <v>1</v>
      </c>
      <c r="B49">
        <f>Table2[[#This Row],[AcceptedCmp3]]</f>
        <v>0</v>
      </c>
      <c r="C49">
        <f>Table2[[#This Row],[AcceptedCmp4]]</f>
        <v>0</v>
      </c>
      <c r="D49">
        <f>Table2[[#This Row],[AcceptedCmp5]]</f>
        <v>0</v>
      </c>
      <c r="E49">
        <f>Table2[[#This Row],[AcceptedCmp1]]</f>
        <v>0</v>
      </c>
      <c r="F49">
        <f>Table2[[#This Row],[AcceptedCmp2]]</f>
        <v>0</v>
      </c>
      <c r="G49">
        <f>Table2[[#This Row],[Response]]</f>
        <v>0</v>
      </c>
      <c r="H49" s="8">
        <f>Products!G49</f>
        <v>38</v>
      </c>
      <c r="I49" s="17" t="str">
        <f>Products!H49</f>
        <v>Together</v>
      </c>
      <c r="J49" t="str">
        <f>Products!I49</f>
        <v>36-45</v>
      </c>
      <c r="K49" t="str">
        <f>Table6[[#This Row],[Kids]]</f>
        <v>No</v>
      </c>
      <c r="L49" t="str">
        <f>Table6[[#This Row],[Teens]]</f>
        <v>No</v>
      </c>
    </row>
    <row r="50" spans="1:12" ht="16.5" x14ac:dyDescent="0.3">
      <c r="A50">
        <f>Table2[[#This Row],[NumDealsPurchases]]</f>
        <v>3</v>
      </c>
      <c r="B50">
        <f>Table2[[#This Row],[AcceptedCmp3]]</f>
        <v>0</v>
      </c>
      <c r="C50">
        <f>Table2[[#This Row],[AcceptedCmp4]]</f>
        <v>0</v>
      </c>
      <c r="D50">
        <f>Table2[[#This Row],[AcceptedCmp5]]</f>
        <v>0</v>
      </c>
      <c r="E50">
        <f>Table2[[#This Row],[AcceptedCmp1]]</f>
        <v>0</v>
      </c>
      <c r="F50">
        <f>Table2[[#This Row],[AcceptedCmp2]]</f>
        <v>0</v>
      </c>
      <c r="G50">
        <f>Table2[[#This Row],[Response]]</f>
        <v>1</v>
      </c>
      <c r="H50" s="8">
        <f>Products!G50</f>
        <v>16</v>
      </c>
      <c r="I50" s="17" t="str">
        <f>Products!H50</f>
        <v>Single</v>
      </c>
      <c r="J50" t="str">
        <f>Products!I50</f>
        <v>16-25</v>
      </c>
      <c r="K50" t="str">
        <f>Table6[[#This Row],[Kids]]</f>
        <v>No</v>
      </c>
      <c r="L50" t="str">
        <f>Table6[[#This Row],[Teens]]</f>
        <v>No</v>
      </c>
    </row>
    <row r="51" spans="1:12" ht="16.5" x14ac:dyDescent="0.3">
      <c r="A51">
        <f>Table2[[#This Row],[NumDealsPurchases]]</f>
        <v>1</v>
      </c>
      <c r="B51">
        <f>Table2[[#This Row],[AcceptedCmp3]]</f>
        <v>0</v>
      </c>
      <c r="C51">
        <f>Table2[[#This Row],[AcceptedCmp4]]</f>
        <v>0</v>
      </c>
      <c r="D51">
        <f>Table2[[#This Row],[AcceptedCmp5]]</f>
        <v>0</v>
      </c>
      <c r="E51">
        <f>Table2[[#This Row],[AcceptedCmp1]]</f>
        <v>0</v>
      </c>
      <c r="F51">
        <f>Table2[[#This Row],[AcceptedCmp2]]</f>
        <v>0</v>
      </c>
      <c r="G51">
        <f>Table2[[#This Row],[Response]]</f>
        <v>0</v>
      </c>
      <c r="H51" s="8">
        <f>Products!G51</f>
        <v>45</v>
      </c>
      <c r="I51" s="17" t="str">
        <f>Products!H51</f>
        <v>Married</v>
      </c>
      <c r="J51" t="str">
        <f>Products!I51</f>
        <v>36-45</v>
      </c>
      <c r="K51" t="str">
        <f>Table6[[#This Row],[Kids]]</f>
        <v>Yes</v>
      </c>
      <c r="L51" t="str">
        <f>Table6[[#This Row],[Teens]]</f>
        <v>No</v>
      </c>
    </row>
    <row r="52" spans="1:12" ht="16.5" x14ac:dyDescent="0.3">
      <c r="A52">
        <f>Table2[[#This Row],[NumDealsPurchases]]</f>
        <v>3</v>
      </c>
      <c r="B52">
        <f>Table2[[#This Row],[AcceptedCmp3]]</f>
        <v>0</v>
      </c>
      <c r="C52">
        <f>Table2[[#This Row],[AcceptedCmp4]]</f>
        <v>0</v>
      </c>
      <c r="D52">
        <f>Table2[[#This Row],[AcceptedCmp5]]</f>
        <v>0</v>
      </c>
      <c r="E52">
        <f>Table2[[#This Row],[AcceptedCmp1]]</f>
        <v>0</v>
      </c>
      <c r="F52">
        <f>Table2[[#This Row],[AcceptedCmp2]]</f>
        <v>0</v>
      </c>
      <c r="G52">
        <f>Table2[[#This Row],[Response]]</f>
        <v>0</v>
      </c>
      <c r="H52" s="8">
        <f>Products!G52</f>
        <v>63</v>
      </c>
      <c r="I52" s="17" t="str">
        <f>Products!H52</f>
        <v>Widow</v>
      </c>
      <c r="J52" t="str">
        <f>Products!I52</f>
        <v>56-65</v>
      </c>
      <c r="K52" t="str">
        <f>Table6[[#This Row],[Kids]]</f>
        <v>Yes</v>
      </c>
      <c r="L52" t="str">
        <f>Table6[[#This Row],[Teens]]</f>
        <v>Yes</v>
      </c>
    </row>
    <row r="53" spans="1:12" ht="16.5" x14ac:dyDescent="0.3">
      <c r="A53">
        <f>Table2[[#This Row],[NumDealsPurchases]]</f>
        <v>9</v>
      </c>
      <c r="B53">
        <f>Table2[[#This Row],[AcceptedCmp3]]</f>
        <v>0</v>
      </c>
      <c r="C53">
        <f>Table2[[#This Row],[AcceptedCmp4]]</f>
        <v>0</v>
      </c>
      <c r="D53">
        <f>Table2[[#This Row],[AcceptedCmp5]]</f>
        <v>0</v>
      </c>
      <c r="E53">
        <f>Table2[[#This Row],[AcceptedCmp1]]</f>
        <v>0</v>
      </c>
      <c r="F53">
        <f>Table2[[#This Row],[AcceptedCmp2]]</f>
        <v>0</v>
      </c>
      <c r="G53">
        <f>Table2[[#This Row],[Response]]</f>
        <v>0</v>
      </c>
      <c r="H53" s="8">
        <f>Products!G53</f>
        <v>58</v>
      </c>
      <c r="I53" s="17" t="str">
        <f>Products!H53</f>
        <v>Married</v>
      </c>
      <c r="J53" t="str">
        <f>Products!I53</f>
        <v>56-65</v>
      </c>
      <c r="K53" t="str">
        <f>Table6[[#This Row],[Kids]]</f>
        <v>Yes</v>
      </c>
      <c r="L53" t="str">
        <f>Table6[[#This Row],[Teens]]</f>
        <v>Yes</v>
      </c>
    </row>
    <row r="54" spans="1:12" ht="16.5" x14ac:dyDescent="0.3">
      <c r="A54">
        <f>Table2[[#This Row],[NumDealsPurchases]]</f>
        <v>1</v>
      </c>
      <c r="B54">
        <f>Table2[[#This Row],[AcceptedCmp3]]</f>
        <v>0</v>
      </c>
      <c r="C54">
        <f>Table2[[#This Row],[AcceptedCmp4]]</f>
        <v>0</v>
      </c>
      <c r="D54">
        <f>Table2[[#This Row],[AcceptedCmp5]]</f>
        <v>0</v>
      </c>
      <c r="E54">
        <f>Table2[[#This Row],[AcceptedCmp1]]</f>
        <v>0</v>
      </c>
      <c r="F54">
        <f>Table2[[#This Row],[AcceptedCmp2]]</f>
        <v>0</v>
      </c>
      <c r="G54">
        <f>Table2[[#This Row],[Response]]</f>
        <v>0</v>
      </c>
      <c r="H54" s="8">
        <f>Products!G54</f>
        <v>57</v>
      </c>
      <c r="I54" s="17" t="str">
        <f>Products!H54</f>
        <v>Single</v>
      </c>
      <c r="J54" t="str">
        <f>Products!I54</f>
        <v>56-65</v>
      </c>
      <c r="K54" t="str">
        <f>Table6[[#This Row],[Kids]]</f>
        <v>No</v>
      </c>
      <c r="L54" t="str">
        <f>Table6[[#This Row],[Teens]]</f>
        <v>Yes</v>
      </c>
    </row>
    <row r="55" spans="1:12" ht="16.5" x14ac:dyDescent="0.3">
      <c r="A55">
        <f>Table2[[#This Row],[NumDealsPurchases]]</f>
        <v>1</v>
      </c>
      <c r="B55">
        <f>Table2[[#This Row],[AcceptedCmp3]]</f>
        <v>0</v>
      </c>
      <c r="C55">
        <f>Table2[[#This Row],[AcceptedCmp4]]</f>
        <v>0</v>
      </c>
      <c r="D55">
        <f>Table2[[#This Row],[AcceptedCmp5]]</f>
        <v>0</v>
      </c>
      <c r="E55">
        <f>Table2[[#This Row],[AcceptedCmp1]]</f>
        <v>0</v>
      </c>
      <c r="F55">
        <f>Table2[[#This Row],[AcceptedCmp2]]</f>
        <v>0</v>
      </c>
      <c r="G55">
        <f>Table2[[#This Row],[Response]]</f>
        <v>0</v>
      </c>
      <c r="H55" s="8">
        <f>Products!G55</f>
        <v>48</v>
      </c>
      <c r="I55" s="17" t="str">
        <f>Products!H55</f>
        <v>Divorced</v>
      </c>
      <c r="J55" t="str">
        <f>Products!I55</f>
        <v>46-55</v>
      </c>
      <c r="K55" t="str">
        <f>Table6[[#This Row],[Kids]]</f>
        <v>No</v>
      </c>
      <c r="L55" t="str">
        <f>Table6[[#This Row],[Teens]]</f>
        <v>No</v>
      </c>
    </row>
    <row r="56" spans="1:12" ht="16.5" x14ac:dyDescent="0.3">
      <c r="A56">
        <f>Table2[[#This Row],[NumDealsPurchases]]</f>
        <v>2</v>
      </c>
      <c r="B56">
        <f>Table2[[#This Row],[AcceptedCmp3]]</f>
        <v>0</v>
      </c>
      <c r="C56">
        <f>Table2[[#This Row],[AcceptedCmp4]]</f>
        <v>0</v>
      </c>
      <c r="D56">
        <f>Table2[[#This Row],[AcceptedCmp5]]</f>
        <v>0</v>
      </c>
      <c r="E56">
        <f>Table2[[#This Row],[AcceptedCmp1]]</f>
        <v>0</v>
      </c>
      <c r="F56">
        <f>Table2[[#This Row],[AcceptedCmp2]]</f>
        <v>0</v>
      </c>
      <c r="G56">
        <f>Table2[[#This Row],[Response]]</f>
        <v>0</v>
      </c>
      <c r="H56" s="8">
        <f>Products!G56</f>
        <v>36</v>
      </c>
      <c r="I56" s="17" t="str">
        <f>Products!H56</f>
        <v>Married</v>
      </c>
      <c r="J56" t="str">
        <f>Products!I56</f>
        <v>36-45</v>
      </c>
      <c r="K56" t="str">
        <f>Table6[[#This Row],[Kids]]</f>
        <v>Yes</v>
      </c>
      <c r="L56" t="str">
        <f>Table6[[#This Row],[Teens]]</f>
        <v>No</v>
      </c>
    </row>
    <row r="57" spans="1:12" ht="16.5" x14ac:dyDescent="0.3">
      <c r="A57">
        <f>Table2[[#This Row],[NumDealsPurchases]]</f>
        <v>1</v>
      </c>
      <c r="B57">
        <f>Table2[[#This Row],[AcceptedCmp3]]</f>
        <v>1</v>
      </c>
      <c r="C57">
        <f>Table2[[#This Row],[AcceptedCmp4]]</f>
        <v>0</v>
      </c>
      <c r="D57">
        <f>Table2[[#This Row],[AcceptedCmp5]]</f>
        <v>0</v>
      </c>
      <c r="E57">
        <f>Table2[[#This Row],[AcceptedCmp1]]</f>
        <v>1</v>
      </c>
      <c r="F57">
        <f>Table2[[#This Row],[AcceptedCmp2]]</f>
        <v>0</v>
      </c>
      <c r="G57">
        <f>Table2[[#This Row],[Response]]</f>
        <v>1</v>
      </c>
      <c r="H57" s="8">
        <f>Products!G57</f>
        <v>37</v>
      </c>
      <c r="I57" s="17" t="str">
        <f>Products!H57</f>
        <v>Together</v>
      </c>
      <c r="J57" t="str">
        <f>Products!I57</f>
        <v>36-45</v>
      </c>
      <c r="K57" t="str">
        <f>Table6[[#This Row],[Kids]]</f>
        <v>No</v>
      </c>
      <c r="L57" t="str">
        <f>Table6[[#This Row],[Teens]]</f>
        <v>No</v>
      </c>
    </row>
    <row r="58" spans="1:12" ht="16.5" x14ac:dyDescent="0.3">
      <c r="A58">
        <f>Table2[[#This Row],[NumDealsPurchases]]</f>
        <v>7</v>
      </c>
      <c r="B58">
        <f>Table2[[#This Row],[AcceptedCmp3]]</f>
        <v>0</v>
      </c>
      <c r="C58">
        <f>Table2[[#This Row],[AcceptedCmp4]]</f>
        <v>0</v>
      </c>
      <c r="D58">
        <f>Table2[[#This Row],[AcceptedCmp5]]</f>
        <v>0</v>
      </c>
      <c r="E58">
        <f>Table2[[#This Row],[AcceptedCmp1]]</f>
        <v>0</v>
      </c>
      <c r="F58">
        <f>Table2[[#This Row],[AcceptedCmp2]]</f>
        <v>0</v>
      </c>
      <c r="G58">
        <f>Table2[[#This Row],[Response]]</f>
        <v>0</v>
      </c>
      <c r="H58" s="8">
        <f>Products!G58</f>
        <v>35</v>
      </c>
      <c r="I58" s="17" t="str">
        <f>Products!H58</f>
        <v>Divorced</v>
      </c>
      <c r="J58" t="str">
        <f>Products!I58</f>
        <v>26-35</v>
      </c>
      <c r="K58" t="str">
        <f>Table6[[#This Row],[Kids]]</f>
        <v>Yes</v>
      </c>
      <c r="L58" t="str">
        <f>Table6[[#This Row],[Teens]]</f>
        <v>Yes</v>
      </c>
    </row>
    <row r="59" spans="1:12" ht="16.5" x14ac:dyDescent="0.3">
      <c r="A59">
        <f>Table2[[#This Row],[NumDealsPurchases]]</f>
        <v>1</v>
      </c>
      <c r="B59">
        <f>Table2[[#This Row],[AcceptedCmp3]]</f>
        <v>0</v>
      </c>
      <c r="C59">
        <f>Table2[[#This Row],[AcceptedCmp4]]</f>
        <v>0</v>
      </c>
      <c r="D59">
        <f>Table2[[#This Row],[AcceptedCmp5]]</f>
        <v>1</v>
      </c>
      <c r="E59">
        <f>Table2[[#This Row],[AcceptedCmp1]]</f>
        <v>0</v>
      </c>
      <c r="F59">
        <f>Table2[[#This Row],[AcceptedCmp2]]</f>
        <v>0</v>
      </c>
      <c r="G59">
        <f>Table2[[#This Row],[Response]]</f>
        <v>1</v>
      </c>
      <c r="H59" s="8">
        <f>Products!G59</f>
        <v>57</v>
      </c>
      <c r="I59" s="17" t="str">
        <f>Products!H59</f>
        <v>Single</v>
      </c>
      <c r="J59" t="str">
        <f>Products!I59</f>
        <v>56-65</v>
      </c>
      <c r="K59" t="str">
        <f>Table6[[#This Row],[Kids]]</f>
        <v>No</v>
      </c>
      <c r="L59" t="str">
        <f>Table6[[#This Row],[Teens]]</f>
        <v>No</v>
      </c>
    </row>
    <row r="60" spans="1:12" ht="16.5" x14ac:dyDescent="0.3">
      <c r="A60">
        <f>Table2[[#This Row],[NumDealsPurchases]]</f>
        <v>1</v>
      </c>
      <c r="B60">
        <f>Table2[[#This Row],[AcceptedCmp3]]</f>
        <v>0</v>
      </c>
      <c r="C60">
        <f>Table2[[#This Row],[AcceptedCmp4]]</f>
        <v>0</v>
      </c>
      <c r="D60">
        <f>Table2[[#This Row],[AcceptedCmp5]]</f>
        <v>0</v>
      </c>
      <c r="E60">
        <f>Table2[[#This Row],[AcceptedCmp1]]</f>
        <v>0</v>
      </c>
      <c r="F60">
        <f>Table2[[#This Row],[AcceptedCmp2]]</f>
        <v>0</v>
      </c>
      <c r="G60">
        <f>Table2[[#This Row],[Response]]</f>
        <v>1</v>
      </c>
      <c r="H60" s="8">
        <f>Products!G60</f>
        <v>47</v>
      </c>
      <c r="I60" s="17" t="str">
        <f>Products!H60</f>
        <v>Single</v>
      </c>
      <c r="J60" t="str">
        <f>Products!I60</f>
        <v>46-55</v>
      </c>
      <c r="K60" t="str">
        <f>Table6[[#This Row],[Kids]]</f>
        <v>No</v>
      </c>
      <c r="L60" t="str">
        <f>Table6[[#This Row],[Teens]]</f>
        <v>No</v>
      </c>
    </row>
    <row r="61" spans="1:12" ht="16.5" x14ac:dyDescent="0.3">
      <c r="A61">
        <f>Table2[[#This Row],[NumDealsPurchases]]</f>
        <v>1</v>
      </c>
      <c r="B61">
        <f>Table2[[#This Row],[AcceptedCmp3]]</f>
        <v>0</v>
      </c>
      <c r="C61">
        <f>Table2[[#This Row],[AcceptedCmp4]]</f>
        <v>0</v>
      </c>
      <c r="D61">
        <f>Table2[[#This Row],[AcceptedCmp5]]</f>
        <v>0</v>
      </c>
      <c r="E61">
        <f>Table2[[#This Row],[AcceptedCmp1]]</f>
        <v>0</v>
      </c>
      <c r="F61">
        <f>Table2[[#This Row],[AcceptedCmp2]]</f>
        <v>0</v>
      </c>
      <c r="G61">
        <f>Table2[[#This Row],[Response]]</f>
        <v>0</v>
      </c>
      <c r="H61" s="8">
        <f>Products!G61</f>
        <v>26</v>
      </c>
      <c r="I61" s="17" t="str">
        <f>Products!H61</f>
        <v>Married</v>
      </c>
      <c r="J61" t="str">
        <f>Products!I61</f>
        <v>26-35</v>
      </c>
      <c r="K61" t="str">
        <f>Table6[[#This Row],[Kids]]</f>
        <v>Yes</v>
      </c>
      <c r="L61" t="str">
        <f>Table6[[#This Row],[Teens]]</f>
        <v>No</v>
      </c>
    </row>
    <row r="62" spans="1:12" ht="16.5" x14ac:dyDescent="0.3">
      <c r="A62">
        <f>Table2[[#This Row],[NumDealsPurchases]]</f>
        <v>2</v>
      </c>
      <c r="B62">
        <f>Table2[[#This Row],[AcceptedCmp3]]</f>
        <v>0</v>
      </c>
      <c r="C62">
        <f>Table2[[#This Row],[AcceptedCmp4]]</f>
        <v>0</v>
      </c>
      <c r="D62">
        <f>Table2[[#This Row],[AcceptedCmp5]]</f>
        <v>0</v>
      </c>
      <c r="E62">
        <f>Table2[[#This Row],[AcceptedCmp1]]</f>
        <v>0</v>
      </c>
      <c r="F62">
        <f>Table2[[#This Row],[AcceptedCmp2]]</f>
        <v>0</v>
      </c>
      <c r="G62">
        <f>Table2[[#This Row],[Response]]</f>
        <v>0</v>
      </c>
      <c r="H62" s="8">
        <f>Products!G62</f>
        <v>31</v>
      </c>
      <c r="I62" s="17" t="str">
        <f>Products!H62</f>
        <v>Single</v>
      </c>
      <c r="J62" t="str">
        <f>Products!I62</f>
        <v>26-35</v>
      </c>
      <c r="K62" t="str">
        <f>Table6[[#This Row],[Kids]]</f>
        <v>Yes</v>
      </c>
      <c r="L62" t="str">
        <f>Table6[[#This Row],[Teens]]</f>
        <v>No</v>
      </c>
    </row>
    <row r="63" spans="1:12" ht="16.5" x14ac:dyDescent="0.3">
      <c r="A63">
        <f>Table2[[#This Row],[NumDealsPurchases]]</f>
        <v>3</v>
      </c>
      <c r="B63">
        <f>Table2[[#This Row],[AcceptedCmp3]]</f>
        <v>0</v>
      </c>
      <c r="C63">
        <f>Table2[[#This Row],[AcceptedCmp4]]</f>
        <v>0</v>
      </c>
      <c r="D63">
        <f>Table2[[#This Row],[AcceptedCmp5]]</f>
        <v>0</v>
      </c>
      <c r="E63">
        <f>Table2[[#This Row],[AcceptedCmp1]]</f>
        <v>0</v>
      </c>
      <c r="F63">
        <f>Table2[[#This Row],[AcceptedCmp2]]</f>
        <v>0</v>
      </c>
      <c r="G63">
        <f>Table2[[#This Row],[Response]]</f>
        <v>0</v>
      </c>
      <c r="H63" s="8">
        <f>Products!G63</f>
        <v>46</v>
      </c>
      <c r="I63" s="17" t="str">
        <f>Products!H63</f>
        <v>Together</v>
      </c>
      <c r="J63" t="str">
        <f>Products!I63</f>
        <v>46-55</v>
      </c>
      <c r="K63" t="str">
        <f>Table6[[#This Row],[Kids]]</f>
        <v>No</v>
      </c>
      <c r="L63" t="str">
        <f>Table6[[#This Row],[Teens]]</f>
        <v>Yes</v>
      </c>
    </row>
    <row r="64" spans="1:12" ht="16.5" x14ac:dyDescent="0.3">
      <c r="A64">
        <f>Table2[[#This Row],[NumDealsPurchases]]</f>
        <v>1</v>
      </c>
      <c r="B64">
        <f>Table2[[#This Row],[AcceptedCmp3]]</f>
        <v>0</v>
      </c>
      <c r="C64">
        <f>Table2[[#This Row],[AcceptedCmp4]]</f>
        <v>1</v>
      </c>
      <c r="D64">
        <f>Table2[[#This Row],[AcceptedCmp5]]</f>
        <v>1</v>
      </c>
      <c r="E64">
        <f>Table2[[#This Row],[AcceptedCmp1]]</f>
        <v>0</v>
      </c>
      <c r="F64">
        <f>Table2[[#This Row],[AcceptedCmp2]]</f>
        <v>0</v>
      </c>
      <c r="G64">
        <f>Table2[[#This Row],[Response]]</f>
        <v>1</v>
      </c>
      <c r="H64" s="8">
        <f>Products!G64</f>
        <v>31</v>
      </c>
      <c r="I64" s="17" t="str">
        <f>Products!H64</f>
        <v>Single</v>
      </c>
      <c r="J64" t="str">
        <f>Products!I64</f>
        <v>26-35</v>
      </c>
      <c r="K64" t="str">
        <f>Table6[[#This Row],[Kids]]</f>
        <v>No</v>
      </c>
      <c r="L64" t="str">
        <f>Table6[[#This Row],[Teens]]</f>
        <v>No</v>
      </c>
    </row>
    <row r="65" spans="1:12" ht="16.5" x14ac:dyDescent="0.3">
      <c r="A65">
        <f>Table2[[#This Row],[NumDealsPurchases]]</f>
        <v>4</v>
      </c>
      <c r="B65">
        <f>Table2[[#This Row],[AcceptedCmp3]]</f>
        <v>0</v>
      </c>
      <c r="C65">
        <f>Table2[[#This Row],[AcceptedCmp4]]</f>
        <v>0</v>
      </c>
      <c r="D65">
        <f>Table2[[#This Row],[AcceptedCmp5]]</f>
        <v>0</v>
      </c>
      <c r="E65">
        <f>Table2[[#This Row],[AcceptedCmp1]]</f>
        <v>0</v>
      </c>
      <c r="F65">
        <f>Table2[[#This Row],[AcceptedCmp2]]</f>
        <v>0</v>
      </c>
      <c r="G65">
        <f>Table2[[#This Row],[Response]]</f>
        <v>0</v>
      </c>
      <c r="H65" s="8">
        <f>Products!G65</f>
        <v>37</v>
      </c>
      <c r="I65" s="17" t="str">
        <f>Products!H65</f>
        <v>Widow</v>
      </c>
      <c r="J65" t="str">
        <f>Products!I65</f>
        <v>36-45</v>
      </c>
      <c r="K65" t="str">
        <f>Table6[[#This Row],[Kids]]</f>
        <v>Yes</v>
      </c>
      <c r="L65" t="str">
        <f>Table6[[#This Row],[Teens]]</f>
        <v>Yes</v>
      </c>
    </row>
    <row r="66" spans="1:12" ht="16.5" x14ac:dyDescent="0.3">
      <c r="A66">
        <f>Table2[[#This Row],[NumDealsPurchases]]</f>
        <v>4</v>
      </c>
      <c r="B66">
        <f>Table2[[#This Row],[AcceptedCmp3]]</f>
        <v>0</v>
      </c>
      <c r="C66">
        <f>Table2[[#This Row],[AcceptedCmp4]]</f>
        <v>0</v>
      </c>
      <c r="D66">
        <f>Table2[[#This Row],[AcceptedCmp5]]</f>
        <v>0</v>
      </c>
      <c r="E66">
        <f>Table2[[#This Row],[AcceptedCmp1]]</f>
        <v>0</v>
      </c>
      <c r="F66">
        <f>Table2[[#This Row],[AcceptedCmp2]]</f>
        <v>0</v>
      </c>
      <c r="G66">
        <f>Table2[[#This Row],[Response]]</f>
        <v>0</v>
      </c>
      <c r="H66" s="8">
        <f>Products!G66</f>
        <v>61</v>
      </c>
      <c r="I66" s="17" t="str">
        <f>Products!H66</f>
        <v>Together</v>
      </c>
      <c r="J66" t="str">
        <f>Products!I66</f>
        <v>56-65</v>
      </c>
      <c r="K66" t="str">
        <f>Table6[[#This Row],[Kids]]</f>
        <v>No</v>
      </c>
      <c r="L66" t="str">
        <f>Table6[[#This Row],[Teens]]</f>
        <v>Yes</v>
      </c>
    </row>
    <row r="67" spans="1:12" ht="16.5" x14ac:dyDescent="0.3">
      <c r="A67">
        <f>Table2[[#This Row],[NumDealsPurchases]]</f>
        <v>1</v>
      </c>
      <c r="B67">
        <f>Table2[[#This Row],[AcceptedCmp3]]</f>
        <v>0</v>
      </c>
      <c r="C67">
        <f>Table2[[#This Row],[AcceptedCmp4]]</f>
        <v>0</v>
      </c>
      <c r="D67">
        <f>Table2[[#This Row],[AcceptedCmp5]]</f>
        <v>0</v>
      </c>
      <c r="E67">
        <f>Table2[[#This Row],[AcceptedCmp1]]</f>
        <v>0</v>
      </c>
      <c r="F67">
        <f>Table2[[#This Row],[AcceptedCmp2]]</f>
        <v>0</v>
      </c>
      <c r="G67">
        <f>Table2[[#This Row],[Response]]</f>
        <v>0</v>
      </c>
      <c r="H67" s="8">
        <f>Products!G67</f>
        <v>62</v>
      </c>
      <c r="I67" s="17" t="str">
        <f>Products!H67</f>
        <v>Married</v>
      </c>
      <c r="J67" t="str">
        <f>Products!I67</f>
        <v>56-65</v>
      </c>
      <c r="K67" t="str">
        <f>Table6[[#This Row],[Kids]]</f>
        <v>No</v>
      </c>
      <c r="L67" t="str">
        <f>Table6[[#This Row],[Teens]]</f>
        <v>Yes</v>
      </c>
    </row>
    <row r="68" spans="1:12" ht="16.5" x14ac:dyDescent="0.3">
      <c r="A68">
        <f>Table2[[#This Row],[NumDealsPurchases]]</f>
        <v>1</v>
      </c>
      <c r="B68">
        <f>Table2[[#This Row],[AcceptedCmp3]]</f>
        <v>0</v>
      </c>
      <c r="C68">
        <f>Table2[[#This Row],[AcceptedCmp4]]</f>
        <v>0</v>
      </c>
      <c r="D68">
        <f>Table2[[#This Row],[AcceptedCmp5]]</f>
        <v>0</v>
      </c>
      <c r="E68">
        <f>Table2[[#This Row],[AcceptedCmp1]]</f>
        <v>0</v>
      </c>
      <c r="F68">
        <f>Table2[[#This Row],[AcceptedCmp2]]</f>
        <v>0</v>
      </c>
      <c r="G68">
        <f>Table2[[#This Row],[Response]]</f>
        <v>0</v>
      </c>
      <c r="H68" s="8">
        <f>Products!G68</f>
        <v>65</v>
      </c>
      <c r="I68" s="17" t="str">
        <f>Products!H68</f>
        <v>Together</v>
      </c>
      <c r="J68" t="str">
        <f>Products!I68</f>
        <v>56-65</v>
      </c>
      <c r="K68" t="str">
        <f>Table6[[#This Row],[Kids]]</f>
        <v>No</v>
      </c>
      <c r="L68" t="str">
        <f>Table6[[#This Row],[Teens]]</f>
        <v>No</v>
      </c>
    </row>
    <row r="69" spans="1:12" ht="16.5" x14ac:dyDescent="0.3">
      <c r="A69">
        <f>Table2[[#This Row],[NumDealsPurchases]]</f>
        <v>1</v>
      </c>
      <c r="B69">
        <f>Table2[[#This Row],[AcceptedCmp3]]</f>
        <v>0</v>
      </c>
      <c r="C69">
        <f>Table2[[#This Row],[AcceptedCmp4]]</f>
        <v>0</v>
      </c>
      <c r="D69">
        <f>Table2[[#This Row],[AcceptedCmp5]]</f>
        <v>0</v>
      </c>
      <c r="E69">
        <f>Table2[[#This Row],[AcceptedCmp1]]</f>
        <v>0</v>
      </c>
      <c r="F69">
        <f>Table2[[#This Row],[AcceptedCmp2]]</f>
        <v>0</v>
      </c>
      <c r="G69">
        <f>Table2[[#This Row],[Response]]</f>
        <v>1</v>
      </c>
      <c r="H69" s="8">
        <f>Products!G69</f>
        <v>42</v>
      </c>
      <c r="I69" s="17" t="str">
        <f>Products!H69</f>
        <v>Single</v>
      </c>
      <c r="J69" t="str">
        <f>Products!I69</f>
        <v>36-45</v>
      </c>
      <c r="K69" t="str">
        <f>Table6[[#This Row],[Kids]]</f>
        <v>Yes</v>
      </c>
      <c r="L69" t="str">
        <f>Table6[[#This Row],[Teens]]</f>
        <v>No</v>
      </c>
    </row>
    <row r="70" spans="1:12" ht="16.5" x14ac:dyDescent="0.3">
      <c r="A70">
        <f>Table2[[#This Row],[NumDealsPurchases]]</f>
        <v>1</v>
      </c>
      <c r="B70">
        <f>Table2[[#This Row],[AcceptedCmp3]]</f>
        <v>0</v>
      </c>
      <c r="C70">
        <f>Table2[[#This Row],[AcceptedCmp4]]</f>
        <v>0</v>
      </c>
      <c r="D70">
        <f>Table2[[#This Row],[AcceptedCmp5]]</f>
        <v>0</v>
      </c>
      <c r="E70">
        <f>Table2[[#This Row],[AcceptedCmp1]]</f>
        <v>0</v>
      </c>
      <c r="F70">
        <f>Table2[[#This Row],[AcceptedCmp2]]</f>
        <v>0</v>
      </c>
      <c r="G70">
        <f>Table2[[#This Row],[Response]]</f>
        <v>0</v>
      </c>
      <c r="H70" s="8">
        <f>Products!G70</f>
        <v>47</v>
      </c>
      <c r="I70" s="17" t="str">
        <f>Products!H70</f>
        <v>Together</v>
      </c>
      <c r="J70" t="str">
        <f>Products!I70</f>
        <v>46-55</v>
      </c>
      <c r="K70" t="str">
        <f>Table6[[#This Row],[Kids]]</f>
        <v>Yes</v>
      </c>
      <c r="L70" t="str">
        <f>Table6[[#This Row],[Teens]]</f>
        <v>Yes</v>
      </c>
    </row>
    <row r="71" spans="1:12" ht="16.5" x14ac:dyDescent="0.3">
      <c r="A71">
        <f>Table2[[#This Row],[NumDealsPurchases]]</f>
        <v>1</v>
      </c>
      <c r="B71">
        <f>Table2[[#This Row],[AcceptedCmp3]]</f>
        <v>1</v>
      </c>
      <c r="C71">
        <f>Table2[[#This Row],[AcceptedCmp4]]</f>
        <v>0</v>
      </c>
      <c r="D71">
        <f>Table2[[#This Row],[AcceptedCmp5]]</f>
        <v>0</v>
      </c>
      <c r="E71">
        <f>Table2[[#This Row],[AcceptedCmp1]]</f>
        <v>1</v>
      </c>
      <c r="F71">
        <f>Table2[[#This Row],[AcceptedCmp2]]</f>
        <v>0</v>
      </c>
      <c r="G71">
        <f>Table2[[#This Row],[Response]]</f>
        <v>1</v>
      </c>
      <c r="H71" s="8">
        <f>Products!G71</f>
        <v>35</v>
      </c>
      <c r="I71" s="17" t="str">
        <f>Products!H71</f>
        <v>Together</v>
      </c>
      <c r="J71" t="str">
        <f>Products!I71</f>
        <v>26-35</v>
      </c>
      <c r="K71" t="str">
        <f>Table6[[#This Row],[Kids]]</f>
        <v>No</v>
      </c>
      <c r="L71" t="str">
        <f>Table6[[#This Row],[Teens]]</f>
        <v>Yes</v>
      </c>
    </row>
    <row r="72" spans="1:12" ht="16.5" x14ac:dyDescent="0.3">
      <c r="A72">
        <f>Table2[[#This Row],[NumDealsPurchases]]</f>
        <v>1</v>
      </c>
      <c r="B72">
        <f>Table2[[#This Row],[AcceptedCmp3]]</f>
        <v>0</v>
      </c>
      <c r="C72">
        <f>Table2[[#This Row],[AcceptedCmp4]]</f>
        <v>0</v>
      </c>
      <c r="D72">
        <f>Table2[[#This Row],[AcceptedCmp5]]</f>
        <v>0</v>
      </c>
      <c r="E72">
        <f>Table2[[#This Row],[AcceptedCmp1]]</f>
        <v>0</v>
      </c>
      <c r="F72">
        <f>Table2[[#This Row],[AcceptedCmp2]]</f>
        <v>0</v>
      </c>
      <c r="G72">
        <f>Table2[[#This Row],[Response]]</f>
        <v>0</v>
      </c>
      <c r="H72" s="8">
        <f>Products!G72</f>
        <v>55</v>
      </c>
      <c r="I72" s="17" t="str">
        <f>Products!H72</f>
        <v>Married</v>
      </c>
      <c r="J72" t="str">
        <f>Products!I72</f>
        <v>46-55</v>
      </c>
      <c r="K72" t="str">
        <f>Table6[[#This Row],[Kids]]</f>
        <v>No</v>
      </c>
      <c r="L72" t="str">
        <f>Table6[[#This Row],[Teens]]</f>
        <v>Yes</v>
      </c>
    </row>
    <row r="73" spans="1:12" ht="16.5" x14ac:dyDescent="0.3">
      <c r="A73">
        <f>Table2[[#This Row],[NumDealsPurchases]]</f>
        <v>7</v>
      </c>
      <c r="B73">
        <f>Table2[[#This Row],[AcceptedCmp3]]</f>
        <v>0</v>
      </c>
      <c r="C73">
        <f>Table2[[#This Row],[AcceptedCmp4]]</f>
        <v>0</v>
      </c>
      <c r="D73">
        <f>Table2[[#This Row],[AcceptedCmp5]]</f>
        <v>0</v>
      </c>
      <c r="E73">
        <f>Table2[[#This Row],[AcceptedCmp1]]</f>
        <v>0</v>
      </c>
      <c r="F73">
        <f>Table2[[#This Row],[AcceptedCmp2]]</f>
        <v>0</v>
      </c>
      <c r="G73">
        <f>Table2[[#This Row],[Response]]</f>
        <v>0</v>
      </c>
      <c r="H73" s="8">
        <f>Products!G73</f>
        <v>43</v>
      </c>
      <c r="I73" s="17" t="str">
        <f>Products!H73</f>
        <v>Married</v>
      </c>
      <c r="J73" t="str">
        <f>Products!I73</f>
        <v>36-45</v>
      </c>
      <c r="K73" t="str">
        <f>Table6[[#This Row],[Kids]]</f>
        <v>Yes</v>
      </c>
      <c r="L73" t="str">
        <f>Table6[[#This Row],[Teens]]</f>
        <v>Yes</v>
      </c>
    </row>
    <row r="74" spans="1:12" ht="16.5" x14ac:dyDescent="0.3">
      <c r="A74">
        <f>Table2[[#This Row],[NumDealsPurchases]]</f>
        <v>3</v>
      </c>
      <c r="B74">
        <f>Table2[[#This Row],[AcceptedCmp3]]</f>
        <v>0</v>
      </c>
      <c r="C74">
        <f>Table2[[#This Row],[AcceptedCmp4]]</f>
        <v>0</v>
      </c>
      <c r="D74">
        <f>Table2[[#This Row],[AcceptedCmp5]]</f>
        <v>0</v>
      </c>
      <c r="E74">
        <f>Table2[[#This Row],[AcceptedCmp1]]</f>
        <v>0</v>
      </c>
      <c r="F74">
        <f>Table2[[#This Row],[AcceptedCmp2]]</f>
        <v>0</v>
      </c>
      <c r="G74">
        <f>Table2[[#This Row],[Response]]</f>
        <v>0</v>
      </c>
      <c r="H74" s="8">
        <f>Products!G74</f>
        <v>58</v>
      </c>
      <c r="I74" s="17" t="str">
        <f>Products!H74</f>
        <v>Married</v>
      </c>
      <c r="J74" t="str">
        <f>Products!I74</f>
        <v>56-65</v>
      </c>
      <c r="K74" t="str">
        <f>Table6[[#This Row],[Kids]]</f>
        <v>No</v>
      </c>
      <c r="L74" t="str">
        <f>Table6[[#This Row],[Teens]]</f>
        <v>No</v>
      </c>
    </row>
    <row r="75" spans="1:12" ht="16.5" x14ac:dyDescent="0.3">
      <c r="A75">
        <f>Table2[[#This Row],[NumDealsPurchases]]</f>
        <v>3</v>
      </c>
      <c r="B75">
        <f>Table2[[#This Row],[AcceptedCmp3]]</f>
        <v>0</v>
      </c>
      <c r="C75">
        <f>Table2[[#This Row],[AcceptedCmp4]]</f>
        <v>0</v>
      </c>
      <c r="D75">
        <f>Table2[[#This Row],[AcceptedCmp5]]</f>
        <v>0</v>
      </c>
      <c r="E75">
        <f>Table2[[#This Row],[AcceptedCmp1]]</f>
        <v>0</v>
      </c>
      <c r="F75">
        <f>Table2[[#This Row],[AcceptedCmp2]]</f>
        <v>0</v>
      </c>
      <c r="G75">
        <f>Table2[[#This Row],[Response]]</f>
        <v>0</v>
      </c>
      <c r="H75" s="8">
        <f>Products!G75</f>
        <v>39</v>
      </c>
      <c r="I75" s="17" t="str">
        <f>Products!H75</f>
        <v>Married</v>
      </c>
      <c r="J75" t="str">
        <f>Products!I75</f>
        <v>36-45</v>
      </c>
      <c r="K75" t="str">
        <f>Table6[[#This Row],[Kids]]</f>
        <v>Yes</v>
      </c>
      <c r="L75" t="str">
        <f>Table6[[#This Row],[Teens]]</f>
        <v>No</v>
      </c>
    </row>
    <row r="76" spans="1:12" ht="16.5" x14ac:dyDescent="0.3">
      <c r="A76">
        <f>Table2[[#This Row],[NumDealsPurchases]]</f>
        <v>4</v>
      </c>
      <c r="B76">
        <f>Table2[[#This Row],[AcceptedCmp3]]</f>
        <v>0</v>
      </c>
      <c r="C76">
        <f>Table2[[#This Row],[AcceptedCmp4]]</f>
        <v>0</v>
      </c>
      <c r="D76">
        <f>Table2[[#This Row],[AcceptedCmp5]]</f>
        <v>0</v>
      </c>
      <c r="E76">
        <f>Table2[[#This Row],[AcceptedCmp1]]</f>
        <v>0</v>
      </c>
      <c r="F76">
        <f>Table2[[#This Row],[AcceptedCmp2]]</f>
        <v>0</v>
      </c>
      <c r="G76">
        <f>Table2[[#This Row],[Response]]</f>
        <v>0</v>
      </c>
      <c r="H76" s="8">
        <f>Products!G76</f>
        <v>54</v>
      </c>
      <c r="I76" s="17" t="str">
        <f>Products!H76</f>
        <v>Married</v>
      </c>
      <c r="J76" t="str">
        <f>Products!I76</f>
        <v>46-55</v>
      </c>
      <c r="K76" t="str">
        <f>Table6[[#This Row],[Kids]]</f>
        <v>No</v>
      </c>
      <c r="L76" t="str">
        <f>Table6[[#This Row],[Teens]]</f>
        <v>Yes</v>
      </c>
    </row>
    <row r="77" spans="1:12" ht="16.5" x14ac:dyDescent="0.3">
      <c r="A77">
        <f>Table2[[#This Row],[NumDealsPurchases]]</f>
        <v>5</v>
      </c>
      <c r="B77">
        <f>Table2[[#This Row],[AcceptedCmp3]]</f>
        <v>0</v>
      </c>
      <c r="C77">
        <f>Table2[[#This Row],[AcceptedCmp4]]</f>
        <v>1</v>
      </c>
      <c r="D77">
        <f>Table2[[#This Row],[AcceptedCmp5]]</f>
        <v>0</v>
      </c>
      <c r="E77">
        <f>Table2[[#This Row],[AcceptedCmp1]]</f>
        <v>0</v>
      </c>
      <c r="F77">
        <f>Table2[[#This Row],[AcceptedCmp2]]</f>
        <v>0</v>
      </c>
      <c r="G77">
        <f>Table2[[#This Row],[Response]]</f>
        <v>0</v>
      </c>
      <c r="H77" s="8">
        <f>Products!G77</f>
        <v>38</v>
      </c>
      <c r="I77" s="17" t="str">
        <f>Products!H77</f>
        <v>Divorced</v>
      </c>
      <c r="J77" t="str">
        <f>Products!I77</f>
        <v>36-45</v>
      </c>
      <c r="K77" t="str">
        <f>Table6[[#This Row],[Kids]]</f>
        <v>Yes</v>
      </c>
      <c r="L77" t="str">
        <f>Table6[[#This Row],[Teens]]</f>
        <v>Yes</v>
      </c>
    </row>
    <row r="78" spans="1:12" ht="16.5" x14ac:dyDescent="0.3">
      <c r="A78">
        <f>Table2[[#This Row],[NumDealsPurchases]]</f>
        <v>1</v>
      </c>
      <c r="B78">
        <f>Table2[[#This Row],[AcceptedCmp3]]</f>
        <v>0</v>
      </c>
      <c r="C78">
        <f>Table2[[#This Row],[AcceptedCmp4]]</f>
        <v>0</v>
      </c>
      <c r="D78">
        <f>Table2[[#This Row],[AcceptedCmp5]]</f>
        <v>0</v>
      </c>
      <c r="E78">
        <f>Table2[[#This Row],[AcceptedCmp1]]</f>
        <v>0</v>
      </c>
      <c r="F78">
        <f>Table2[[#This Row],[AcceptedCmp2]]</f>
        <v>0</v>
      </c>
      <c r="G78">
        <f>Table2[[#This Row],[Response]]</f>
        <v>0</v>
      </c>
      <c r="H78" s="8">
        <f>Products!G78</f>
        <v>62</v>
      </c>
      <c r="I78" s="17" t="str">
        <f>Products!H78</f>
        <v>Married</v>
      </c>
      <c r="J78" t="str">
        <f>Products!I78</f>
        <v>56-65</v>
      </c>
      <c r="K78" t="str">
        <f>Table6[[#This Row],[Kids]]</f>
        <v>No</v>
      </c>
      <c r="L78" t="str">
        <f>Table6[[#This Row],[Teens]]</f>
        <v>No</v>
      </c>
    </row>
    <row r="79" spans="1:12" ht="16.5" x14ac:dyDescent="0.3">
      <c r="A79">
        <f>Table2[[#This Row],[NumDealsPurchases]]</f>
        <v>1</v>
      </c>
      <c r="B79">
        <f>Table2[[#This Row],[AcceptedCmp3]]</f>
        <v>0</v>
      </c>
      <c r="C79">
        <f>Table2[[#This Row],[AcceptedCmp4]]</f>
        <v>0</v>
      </c>
      <c r="D79">
        <f>Table2[[#This Row],[AcceptedCmp5]]</f>
        <v>0</v>
      </c>
      <c r="E79">
        <f>Table2[[#This Row],[AcceptedCmp1]]</f>
        <v>0</v>
      </c>
      <c r="F79">
        <f>Table2[[#This Row],[AcceptedCmp2]]</f>
        <v>0</v>
      </c>
      <c r="G79">
        <f>Table2[[#This Row],[Response]]</f>
        <v>0</v>
      </c>
      <c r="H79" s="8">
        <f>Products!G79</f>
        <v>35</v>
      </c>
      <c r="I79" s="17" t="str">
        <f>Products!H79</f>
        <v>Single</v>
      </c>
      <c r="J79" t="str">
        <f>Products!I79</f>
        <v>26-35</v>
      </c>
      <c r="K79" t="str">
        <f>Table6[[#This Row],[Kids]]</f>
        <v>Yes</v>
      </c>
      <c r="L79" t="str">
        <f>Table6[[#This Row],[Teens]]</f>
        <v>No</v>
      </c>
    </row>
    <row r="80" spans="1:12" ht="16.5" x14ac:dyDescent="0.3">
      <c r="A80">
        <f>Table2[[#This Row],[NumDealsPurchases]]</f>
        <v>1</v>
      </c>
      <c r="B80">
        <f>Table2[[#This Row],[AcceptedCmp3]]</f>
        <v>0</v>
      </c>
      <c r="C80">
        <f>Table2[[#This Row],[AcceptedCmp4]]</f>
        <v>0</v>
      </c>
      <c r="D80">
        <f>Table2[[#This Row],[AcceptedCmp5]]</f>
        <v>0</v>
      </c>
      <c r="E80">
        <f>Table2[[#This Row],[AcceptedCmp1]]</f>
        <v>0</v>
      </c>
      <c r="F80">
        <f>Table2[[#This Row],[AcceptedCmp2]]</f>
        <v>0</v>
      </c>
      <c r="G80">
        <f>Table2[[#This Row],[Response]]</f>
        <v>1</v>
      </c>
      <c r="H80" s="8">
        <f>Products!G80</f>
        <v>40</v>
      </c>
      <c r="I80" s="17" t="str">
        <f>Products!H80</f>
        <v>Together</v>
      </c>
      <c r="J80" t="str">
        <f>Products!I80</f>
        <v>36-45</v>
      </c>
      <c r="K80" t="str">
        <f>Table6[[#This Row],[Kids]]</f>
        <v>No</v>
      </c>
      <c r="L80" t="str">
        <f>Table6[[#This Row],[Teens]]</f>
        <v>No</v>
      </c>
    </row>
    <row r="81" spans="1:12" ht="16.5" x14ac:dyDescent="0.3">
      <c r="A81">
        <f>Table2[[#This Row],[NumDealsPurchases]]</f>
        <v>0</v>
      </c>
      <c r="B81">
        <f>Table2[[#This Row],[AcceptedCmp3]]</f>
        <v>1</v>
      </c>
      <c r="C81">
        <f>Table2[[#This Row],[AcceptedCmp4]]</f>
        <v>0</v>
      </c>
      <c r="D81">
        <f>Table2[[#This Row],[AcceptedCmp5]]</f>
        <v>0</v>
      </c>
      <c r="E81">
        <f>Table2[[#This Row],[AcceptedCmp1]]</f>
        <v>0</v>
      </c>
      <c r="F81">
        <f>Table2[[#This Row],[AcceptedCmp2]]</f>
        <v>0</v>
      </c>
      <c r="G81">
        <f>Table2[[#This Row],[Response]]</f>
        <v>1</v>
      </c>
      <c r="H81" s="8">
        <f>Products!G81</f>
        <v>36</v>
      </c>
      <c r="I81" s="17" t="str">
        <f>Products!H81</f>
        <v>Together</v>
      </c>
      <c r="J81" t="str">
        <f>Products!I81</f>
        <v>36-45</v>
      </c>
      <c r="K81" t="str">
        <f>Table6[[#This Row],[Kids]]</f>
        <v>No</v>
      </c>
      <c r="L81" t="str">
        <f>Table6[[#This Row],[Teens]]</f>
        <v>No</v>
      </c>
    </row>
    <row r="82" spans="1:12" ht="16.5" x14ac:dyDescent="0.3">
      <c r="A82">
        <f>Table2[[#This Row],[NumDealsPurchases]]</f>
        <v>1</v>
      </c>
      <c r="B82">
        <f>Table2[[#This Row],[AcceptedCmp3]]</f>
        <v>0</v>
      </c>
      <c r="C82">
        <f>Table2[[#This Row],[AcceptedCmp4]]</f>
        <v>0</v>
      </c>
      <c r="D82">
        <f>Table2[[#This Row],[AcceptedCmp5]]</f>
        <v>0</v>
      </c>
      <c r="E82">
        <f>Table2[[#This Row],[AcceptedCmp1]]</f>
        <v>0</v>
      </c>
      <c r="F82">
        <f>Table2[[#This Row],[AcceptedCmp2]]</f>
        <v>0</v>
      </c>
      <c r="G82">
        <f>Table2[[#This Row],[Response]]</f>
        <v>0</v>
      </c>
      <c r="H82" s="8">
        <f>Products!G82</f>
        <v>37</v>
      </c>
      <c r="I82" s="17" t="str">
        <f>Products!H82</f>
        <v>Single</v>
      </c>
      <c r="J82" t="str">
        <f>Products!I82</f>
        <v>36-45</v>
      </c>
      <c r="K82" t="str">
        <f>Table6[[#This Row],[Kids]]</f>
        <v>No</v>
      </c>
      <c r="L82" t="str">
        <f>Table6[[#This Row],[Teens]]</f>
        <v>No</v>
      </c>
    </row>
    <row r="83" spans="1:12" ht="16.5" x14ac:dyDescent="0.3">
      <c r="A83">
        <f>Table2[[#This Row],[NumDealsPurchases]]</f>
        <v>2</v>
      </c>
      <c r="B83">
        <f>Table2[[#This Row],[AcceptedCmp3]]</f>
        <v>1</v>
      </c>
      <c r="C83">
        <f>Table2[[#This Row],[AcceptedCmp4]]</f>
        <v>0</v>
      </c>
      <c r="D83">
        <f>Table2[[#This Row],[AcceptedCmp5]]</f>
        <v>0</v>
      </c>
      <c r="E83">
        <f>Table2[[#This Row],[AcceptedCmp1]]</f>
        <v>0</v>
      </c>
      <c r="F83">
        <f>Table2[[#This Row],[AcceptedCmp2]]</f>
        <v>0</v>
      </c>
      <c r="G83">
        <f>Table2[[#This Row],[Response]]</f>
        <v>1</v>
      </c>
      <c r="H83" s="8">
        <f>Products!G83</f>
        <v>48</v>
      </c>
      <c r="I83" s="17" t="str">
        <f>Products!H83</f>
        <v>Married</v>
      </c>
      <c r="J83" t="str">
        <f>Products!I83</f>
        <v>46-55</v>
      </c>
      <c r="K83" t="str">
        <f>Table6[[#This Row],[Kids]]</f>
        <v>No</v>
      </c>
      <c r="L83" t="str">
        <f>Table6[[#This Row],[Teens]]</f>
        <v>No</v>
      </c>
    </row>
    <row r="84" spans="1:12" ht="16.5" x14ac:dyDescent="0.3">
      <c r="A84">
        <f>Table2[[#This Row],[NumDealsPurchases]]</f>
        <v>4</v>
      </c>
      <c r="B84">
        <f>Table2[[#This Row],[AcceptedCmp3]]</f>
        <v>0</v>
      </c>
      <c r="C84">
        <f>Table2[[#This Row],[AcceptedCmp4]]</f>
        <v>0</v>
      </c>
      <c r="D84">
        <f>Table2[[#This Row],[AcceptedCmp5]]</f>
        <v>0</v>
      </c>
      <c r="E84">
        <f>Table2[[#This Row],[AcceptedCmp1]]</f>
        <v>0</v>
      </c>
      <c r="F84">
        <f>Table2[[#This Row],[AcceptedCmp2]]</f>
        <v>0</v>
      </c>
      <c r="G84">
        <f>Table2[[#This Row],[Response]]</f>
        <v>0</v>
      </c>
      <c r="H84" s="8">
        <f>Products!G84</f>
        <v>27</v>
      </c>
      <c r="I84" s="17" t="str">
        <f>Products!H84</f>
        <v>Married</v>
      </c>
      <c r="J84" t="str">
        <f>Products!I84</f>
        <v>26-35</v>
      </c>
      <c r="K84" t="str">
        <f>Table6[[#This Row],[Kids]]</f>
        <v>Yes</v>
      </c>
      <c r="L84" t="str">
        <f>Table6[[#This Row],[Teens]]</f>
        <v>No</v>
      </c>
    </row>
    <row r="85" spans="1:12" ht="16.5" x14ac:dyDescent="0.3">
      <c r="A85">
        <f>Table2[[#This Row],[NumDealsPurchases]]</f>
        <v>1</v>
      </c>
      <c r="B85">
        <f>Table2[[#This Row],[AcceptedCmp3]]</f>
        <v>0</v>
      </c>
      <c r="C85">
        <f>Table2[[#This Row],[AcceptedCmp4]]</f>
        <v>0</v>
      </c>
      <c r="D85">
        <f>Table2[[#This Row],[AcceptedCmp5]]</f>
        <v>0</v>
      </c>
      <c r="E85">
        <f>Table2[[#This Row],[AcceptedCmp1]]</f>
        <v>0</v>
      </c>
      <c r="F85">
        <f>Table2[[#This Row],[AcceptedCmp2]]</f>
        <v>0</v>
      </c>
      <c r="G85">
        <f>Table2[[#This Row],[Response]]</f>
        <v>0</v>
      </c>
      <c r="H85" s="8">
        <f>Products!G85</f>
        <v>44</v>
      </c>
      <c r="I85" s="17" t="str">
        <f>Products!H85</f>
        <v>Together</v>
      </c>
      <c r="J85" t="str">
        <f>Products!I85</f>
        <v>36-45</v>
      </c>
      <c r="K85" t="str">
        <f>Table6[[#This Row],[Kids]]</f>
        <v>Yes</v>
      </c>
      <c r="L85" t="str">
        <f>Table6[[#This Row],[Teens]]</f>
        <v>No</v>
      </c>
    </row>
    <row r="86" spans="1:12" ht="16.5" x14ac:dyDescent="0.3">
      <c r="A86">
        <f>Table2[[#This Row],[NumDealsPurchases]]</f>
        <v>3</v>
      </c>
      <c r="B86">
        <f>Table2[[#This Row],[AcceptedCmp3]]</f>
        <v>0</v>
      </c>
      <c r="C86">
        <f>Table2[[#This Row],[AcceptedCmp4]]</f>
        <v>0</v>
      </c>
      <c r="D86">
        <f>Table2[[#This Row],[AcceptedCmp5]]</f>
        <v>0</v>
      </c>
      <c r="E86">
        <f>Table2[[#This Row],[AcceptedCmp1]]</f>
        <v>0</v>
      </c>
      <c r="F86">
        <f>Table2[[#This Row],[AcceptedCmp2]]</f>
        <v>0</v>
      </c>
      <c r="G86">
        <f>Table2[[#This Row],[Response]]</f>
        <v>0</v>
      </c>
      <c r="H86" s="8">
        <f>Products!G86</f>
        <v>40</v>
      </c>
      <c r="I86" s="17" t="str">
        <f>Products!H86</f>
        <v>Divorced</v>
      </c>
      <c r="J86" t="str">
        <f>Products!I86</f>
        <v>36-45</v>
      </c>
      <c r="K86" t="str">
        <f>Table6[[#This Row],[Kids]]</f>
        <v>Yes</v>
      </c>
      <c r="L86" t="str">
        <f>Table6[[#This Row],[Teens]]</f>
        <v>No</v>
      </c>
    </row>
    <row r="87" spans="1:12" ht="16.5" x14ac:dyDescent="0.3">
      <c r="A87">
        <f>Table2[[#This Row],[NumDealsPurchases]]</f>
        <v>1</v>
      </c>
      <c r="B87">
        <f>Table2[[#This Row],[AcceptedCmp3]]</f>
        <v>0</v>
      </c>
      <c r="C87">
        <f>Table2[[#This Row],[AcceptedCmp4]]</f>
        <v>0</v>
      </c>
      <c r="D87">
        <f>Table2[[#This Row],[AcceptedCmp5]]</f>
        <v>0</v>
      </c>
      <c r="E87">
        <f>Table2[[#This Row],[AcceptedCmp1]]</f>
        <v>0</v>
      </c>
      <c r="F87">
        <f>Table2[[#This Row],[AcceptedCmp2]]</f>
        <v>0</v>
      </c>
      <c r="G87">
        <f>Table2[[#This Row],[Response]]</f>
        <v>0</v>
      </c>
      <c r="H87" s="8">
        <f>Products!G87</f>
        <v>50</v>
      </c>
      <c r="I87" s="17" t="str">
        <f>Products!H87</f>
        <v>Married</v>
      </c>
      <c r="J87" t="str">
        <f>Products!I87</f>
        <v>46-55</v>
      </c>
      <c r="K87" t="str">
        <f>Table6[[#This Row],[Kids]]</f>
        <v>No</v>
      </c>
      <c r="L87" t="str">
        <f>Table6[[#This Row],[Teens]]</f>
        <v>No</v>
      </c>
    </row>
    <row r="88" spans="1:12" ht="16.5" x14ac:dyDescent="0.3">
      <c r="A88">
        <f>Table2[[#This Row],[NumDealsPurchases]]</f>
        <v>1</v>
      </c>
      <c r="B88">
        <f>Table2[[#This Row],[AcceptedCmp3]]</f>
        <v>0</v>
      </c>
      <c r="C88">
        <f>Table2[[#This Row],[AcceptedCmp4]]</f>
        <v>0</v>
      </c>
      <c r="D88">
        <f>Table2[[#This Row],[AcceptedCmp5]]</f>
        <v>0</v>
      </c>
      <c r="E88">
        <f>Table2[[#This Row],[AcceptedCmp1]]</f>
        <v>0</v>
      </c>
      <c r="F88">
        <f>Table2[[#This Row],[AcceptedCmp2]]</f>
        <v>0</v>
      </c>
      <c r="G88">
        <f>Table2[[#This Row],[Response]]</f>
        <v>0</v>
      </c>
      <c r="H88" s="8">
        <f>Products!G88</f>
        <v>27</v>
      </c>
      <c r="I88" s="17" t="str">
        <f>Products!H88</f>
        <v>Married</v>
      </c>
      <c r="J88" t="str">
        <f>Products!I88</f>
        <v>26-35</v>
      </c>
      <c r="K88" t="str">
        <f>Table6[[#This Row],[Kids]]</f>
        <v>No</v>
      </c>
      <c r="L88" t="str">
        <f>Table6[[#This Row],[Teens]]</f>
        <v>No</v>
      </c>
    </row>
    <row r="89" spans="1:12" ht="16.5" x14ac:dyDescent="0.3">
      <c r="A89">
        <f>Table2[[#This Row],[NumDealsPurchases]]</f>
        <v>2</v>
      </c>
      <c r="B89">
        <f>Table2[[#This Row],[AcceptedCmp3]]</f>
        <v>0</v>
      </c>
      <c r="C89">
        <f>Table2[[#This Row],[AcceptedCmp4]]</f>
        <v>0</v>
      </c>
      <c r="D89">
        <f>Table2[[#This Row],[AcceptedCmp5]]</f>
        <v>0</v>
      </c>
      <c r="E89">
        <f>Table2[[#This Row],[AcceptedCmp1]]</f>
        <v>0</v>
      </c>
      <c r="F89">
        <f>Table2[[#This Row],[AcceptedCmp2]]</f>
        <v>0</v>
      </c>
      <c r="G89">
        <f>Table2[[#This Row],[Response]]</f>
        <v>0</v>
      </c>
      <c r="H89" s="8">
        <f>Products!G89</f>
        <v>53</v>
      </c>
      <c r="I89" s="17" t="str">
        <f>Products!H89</f>
        <v>Single</v>
      </c>
      <c r="J89" t="str">
        <f>Products!I89</f>
        <v>46-55</v>
      </c>
      <c r="K89" t="str">
        <f>Table6[[#This Row],[Kids]]</f>
        <v>Yes</v>
      </c>
      <c r="L89" t="str">
        <f>Table6[[#This Row],[Teens]]</f>
        <v>Yes</v>
      </c>
    </row>
    <row r="90" spans="1:12" ht="16.5" x14ac:dyDescent="0.3">
      <c r="A90">
        <f>Table2[[#This Row],[NumDealsPurchases]]</f>
        <v>5</v>
      </c>
      <c r="B90">
        <f>Table2[[#This Row],[AcceptedCmp3]]</f>
        <v>0</v>
      </c>
      <c r="C90">
        <f>Table2[[#This Row],[AcceptedCmp4]]</f>
        <v>1</v>
      </c>
      <c r="D90">
        <f>Table2[[#This Row],[AcceptedCmp5]]</f>
        <v>0</v>
      </c>
      <c r="E90">
        <f>Table2[[#This Row],[AcceptedCmp1]]</f>
        <v>0</v>
      </c>
      <c r="F90">
        <f>Table2[[#This Row],[AcceptedCmp2]]</f>
        <v>0</v>
      </c>
      <c r="G90">
        <f>Table2[[#This Row],[Response]]</f>
        <v>0</v>
      </c>
      <c r="H90" s="8">
        <f>Products!G90</f>
        <v>43</v>
      </c>
      <c r="I90" s="17" t="str">
        <f>Products!H90</f>
        <v>Married</v>
      </c>
      <c r="J90" t="str">
        <f>Products!I90</f>
        <v>36-45</v>
      </c>
      <c r="K90" t="str">
        <f>Table6[[#This Row],[Kids]]</f>
        <v>Yes</v>
      </c>
      <c r="L90" t="str">
        <f>Table6[[#This Row],[Teens]]</f>
        <v>Yes</v>
      </c>
    </row>
    <row r="91" spans="1:12" ht="16.5" x14ac:dyDescent="0.3">
      <c r="A91">
        <f>Table2[[#This Row],[NumDealsPurchases]]</f>
        <v>4</v>
      </c>
      <c r="B91">
        <f>Table2[[#This Row],[AcceptedCmp3]]</f>
        <v>0</v>
      </c>
      <c r="C91">
        <f>Table2[[#This Row],[AcceptedCmp4]]</f>
        <v>1</v>
      </c>
      <c r="D91">
        <f>Table2[[#This Row],[AcceptedCmp5]]</f>
        <v>0</v>
      </c>
      <c r="E91">
        <f>Table2[[#This Row],[AcceptedCmp1]]</f>
        <v>1</v>
      </c>
      <c r="F91">
        <f>Table2[[#This Row],[AcceptedCmp2]]</f>
        <v>0</v>
      </c>
      <c r="G91">
        <f>Table2[[#This Row],[Response]]</f>
        <v>1</v>
      </c>
      <c r="H91" s="8">
        <f>Products!G91</f>
        <v>57</v>
      </c>
      <c r="I91" s="17" t="str">
        <f>Products!H91</f>
        <v>Together</v>
      </c>
      <c r="J91" t="str">
        <f>Products!I91</f>
        <v>56-65</v>
      </c>
      <c r="K91" t="str">
        <f>Table6[[#This Row],[Kids]]</f>
        <v>No</v>
      </c>
      <c r="L91" t="str">
        <f>Table6[[#This Row],[Teens]]</f>
        <v>Yes</v>
      </c>
    </row>
    <row r="92" spans="1:12" ht="16.5" x14ac:dyDescent="0.3">
      <c r="A92">
        <f>Table2[[#This Row],[NumDealsPurchases]]</f>
        <v>1</v>
      </c>
      <c r="B92">
        <f>Table2[[#This Row],[AcceptedCmp3]]</f>
        <v>0</v>
      </c>
      <c r="C92">
        <f>Table2[[#This Row],[AcceptedCmp4]]</f>
        <v>0</v>
      </c>
      <c r="D92">
        <f>Table2[[#This Row],[AcceptedCmp5]]</f>
        <v>1</v>
      </c>
      <c r="E92">
        <f>Table2[[#This Row],[AcceptedCmp1]]</f>
        <v>0</v>
      </c>
      <c r="F92">
        <f>Table2[[#This Row],[AcceptedCmp2]]</f>
        <v>0</v>
      </c>
      <c r="G92">
        <f>Table2[[#This Row],[Response]]</f>
        <v>0</v>
      </c>
      <c r="H92" s="8">
        <f>Products!G92</f>
        <v>41</v>
      </c>
      <c r="I92" s="17" t="str">
        <f>Products!H92</f>
        <v>Married</v>
      </c>
      <c r="J92" t="str">
        <f>Products!I92</f>
        <v>36-45</v>
      </c>
      <c r="K92" t="str">
        <f>Table6[[#This Row],[Kids]]</f>
        <v>No</v>
      </c>
      <c r="L92" t="str">
        <f>Table6[[#This Row],[Teens]]</f>
        <v>No</v>
      </c>
    </row>
    <row r="93" spans="1:12" ht="16.5" x14ac:dyDescent="0.3">
      <c r="A93">
        <f>Table2[[#This Row],[NumDealsPurchases]]</f>
        <v>1</v>
      </c>
      <c r="B93">
        <f>Table2[[#This Row],[AcceptedCmp3]]</f>
        <v>0</v>
      </c>
      <c r="C93">
        <f>Table2[[#This Row],[AcceptedCmp4]]</f>
        <v>0</v>
      </c>
      <c r="D93">
        <f>Table2[[#This Row],[AcceptedCmp5]]</f>
        <v>0</v>
      </c>
      <c r="E93">
        <f>Table2[[#This Row],[AcceptedCmp1]]</f>
        <v>0</v>
      </c>
      <c r="F93">
        <f>Table2[[#This Row],[AcceptedCmp2]]</f>
        <v>0</v>
      </c>
      <c r="G93">
        <f>Table2[[#This Row],[Response]]</f>
        <v>0</v>
      </c>
      <c r="H93" s="8">
        <f>Products!G93</f>
        <v>47</v>
      </c>
      <c r="I93" s="17" t="str">
        <f>Products!H93</f>
        <v>Single</v>
      </c>
      <c r="J93" t="str">
        <f>Products!I93</f>
        <v>46-55</v>
      </c>
      <c r="K93" t="str">
        <f>Table6[[#This Row],[Kids]]</f>
        <v>No</v>
      </c>
      <c r="L93" t="str">
        <f>Table6[[#This Row],[Teens]]</f>
        <v>Yes</v>
      </c>
    </row>
    <row r="94" spans="1:12" ht="16.5" x14ac:dyDescent="0.3">
      <c r="A94">
        <f>Table2[[#This Row],[NumDealsPurchases]]</f>
        <v>12</v>
      </c>
      <c r="B94">
        <f>Table2[[#This Row],[AcceptedCmp3]]</f>
        <v>0</v>
      </c>
      <c r="C94">
        <f>Table2[[#This Row],[AcceptedCmp4]]</f>
        <v>0</v>
      </c>
      <c r="D94">
        <f>Table2[[#This Row],[AcceptedCmp5]]</f>
        <v>0</v>
      </c>
      <c r="E94">
        <f>Table2[[#This Row],[AcceptedCmp1]]</f>
        <v>0</v>
      </c>
      <c r="F94">
        <f>Table2[[#This Row],[AcceptedCmp2]]</f>
        <v>0</v>
      </c>
      <c r="G94">
        <f>Table2[[#This Row],[Response]]</f>
        <v>0</v>
      </c>
      <c r="H94" s="8">
        <f>Products!G94</f>
        <v>55</v>
      </c>
      <c r="I94" s="17" t="str">
        <f>Products!H94</f>
        <v>Together</v>
      </c>
      <c r="J94" t="str">
        <f>Products!I94</f>
        <v>46-55</v>
      </c>
      <c r="K94" t="str">
        <f>Table6[[#This Row],[Kids]]</f>
        <v>Yes</v>
      </c>
      <c r="L94" t="str">
        <f>Table6[[#This Row],[Teens]]</f>
        <v>Yes</v>
      </c>
    </row>
    <row r="95" spans="1:12" ht="16.5" x14ac:dyDescent="0.3">
      <c r="A95">
        <f>Table2[[#This Row],[NumDealsPurchases]]</f>
        <v>1</v>
      </c>
      <c r="B95">
        <f>Table2[[#This Row],[AcceptedCmp3]]</f>
        <v>0</v>
      </c>
      <c r="C95">
        <f>Table2[[#This Row],[AcceptedCmp4]]</f>
        <v>0</v>
      </c>
      <c r="D95">
        <f>Table2[[#This Row],[AcceptedCmp5]]</f>
        <v>0</v>
      </c>
      <c r="E95">
        <f>Table2[[#This Row],[AcceptedCmp1]]</f>
        <v>0</v>
      </c>
      <c r="F95">
        <f>Table2[[#This Row],[AcceptedCmp2]]</f>
        <v>0</v>
      </c>
      <c r="G95">
        <f>Table2[[#This Row],[Response]]</f>
        <v>0</v>
      </c>
      <c r="H95" s="8">
        <f>Products!G95</f>
        <v>57</v>
      </c>
      <c r="I95" s="17" t="str">
        <f>Products!H95</f>
        <v>Single</v>
      </c>
      <c r="J95" t="str">
        <f>Products!I95</f>
        <v>56-65</v>
      </c>
      <c r="K95" t="str">
        <f>Table6[[#This Row],[Kids]]</f>
        <v>Yes</v>
      </c>
      <c r="L95" t="str">
        <f>Table6[[#This Row],[Teens]]</f>
        <v>Yes</v>
      </c>
    </row>
    <row r="96" spans="1:12" ht="16.5" x14ac:dyDescent="0.3">
      <c r="A96">
        <f>Table2[[#This Row],[NumDealsPurchases]]</f>
        <v>1</v>
      </c>
      <c r="B96">
        <f>Table2[[#This Row],[AcceptedCmp3]]</f>
        <v>0</v>
      </c>
      <c r="C96">
        <f>Table2[[#This Row],[AcceptedCmp4]]</f>
        <v>0</v>
      </c>
      <c r="D96">
        <f>Table2[[#This Row],[AcceptedCmp5]]</f>
        <v>0</v>
      </c>
      <c r="E96">
        <f>Table2[[#This Row],[AcceptedCmp1]]</f>
        <v>0</v>
      </c>
      <c r="F96">
        <f>Table2[[#This Row],[AcceptedCmp2]]</f>
        <v>0</v>
      </c>
      <c r="G96">
        <f>Table2[[#This Row],[Response]]</f>
        <v>0</v>
      </c>
      <c r="H96" s="8">
        <f>Products!G96</f>
        <v>40</v>
      </c>
      <c r="I96" s="17" t="str">
        <f>Products!H96</f>
        <v>Married</v>
      </c>
      <c r="J96" t="str">
        <f>Products!I96</f>
        <v>36-45</v>
      </c>
      <c r="K96" t="str">
        <f>Table6[[#This Row],[Kids]]</f>
        <v>No</v>
      </c>
      <c r="L96" t="str">
        <f>Table6[[#This Row],[Teens]]</f>
        <v>No</v>
      </c>
    </row>
    <row r="97" spans="1:12" ht="16.5" x14ac:dyDescent="0.3">
      <c r="A97">
        <f>Table2[[#This Row],[NumDealsPurchases]]</f>
        <v>1</v>
      </c>
      <c r="B97">
        <f>Table2[[#This Row],[AcceptedCmp3]]</f>
        <v>0</v>
      </c>
      <c r="C97">
        <f>Table2[[#This Row],[AcceptedCmp4]]</f>
        <v>0</v>
      </c>
      <c r="D97">
        <f>Table2[[#This Row],[AcceptedCmp5]]</f>
        <v>0</v>
      </c>
      <c r="E97">
        <f>Table2[[#This Row],[AcceptedCmp1]]</f>
        <v>0</v>
      </c>
      <c r="F97">
        <f>Table2[[#This Row],[AcceptedCmp2]]</f>
        <v>0</v>
      </c>
      <c r="G97">
        <f>Table2[[#This Row],[Response]]</f>
        <v>0</v>
      </c>
      <c r="H97" s="8">
        <f>Products!G97</f>
        <v>42</v>
      </c>
      <c r="I97" s="17" t="str">
        <f>Products!H97</f>
        <v>Married</v>
      </c>
      <c r="J97" t="str">
        <f>Products!I97</f>
        <v>36-45</v>
      </c>
      <c r="K97" t="str">
        <f>Table6[[#This Row],[Kids]]</f>
        <v>Yes</v>
      </c>
      <c r="L97" t="str">
        <f>Table6[[#This Row],[Teens]]</f>
        <v>No</v>
      </c>
    </row>
    <row r="98" spans="1:12" ht="16.5" x14ac:dyDescent="0.3">
      <c r="A98">
        <f>Table2[[#This Row],[NumDealsPurchases]]</f>
        <v>3</v>
      </c>
      <c r="B98">
        <f>Table2[[#This Row],[AcceptedCmp3]]</f>
        <v>0</v>
      </c>
      <c r="C98">
        <f>Table2[[#This Row],[AcceptedCmp4]]</f>
        <v>0</v>
      </c>
      <c r="D98">
        <f>Table2[[#This Row],[AcceptedCmp5]]</f>
        <v>0</v>
      </c>
      <c r="E98">
        <f>Table2[[#This Row],[AcceptedCmp1]]</f>
        <v>0</v>
      </c>
      <c r="F98">
        <f>Table2[[#This Row],[AcceptedCmp2]]</f>
        <v>0</v>
      </c>
      <c r="G98">
        <f>Table2[[#This Row],[Response]]</f>
        <v>0</v>
      </c>
      <c r="H98" s="8">
        <f>Products!G98</f>
        <v>44</v>
      </c>
      <c r="I98" s="17" t="str">
        <f>Products!H98</f>
        <v>Widow</v>
      </c>
      <c r="J98" t="str">
        <f>Products!I98</f>
        <v>36-45</v>
      </c>
      <c r="K98" t="str">
        <f>Table6[[#This Row],[Kids]]</f>
        <v>Yes</v>
      </c>
      <c r="L98" t="str">
        <f>Table6[[#This Row],[Teens]]</f>
        <v>No</v>
      </c>
    </row>
    <row r="99" spans="1:12" ht="16.5" x14ac:dyDescent="0.3">
      <c r="A99">
        <f>Table2[[#This Row],[NumDealsPurchases]]</f>
        <v>1</v>
      </c>
      <c r="B99">
        <f>Table2[[#This Row],[AcceptedCmp3]]</f>
        <v>0</v>
      </c>
      <c r="C99">
        <f>Table2[[#This Row],[AcceptedCmp4]]</f>
        <v>0</v>
      </c>
      <c r="D99">
        <f>Table2[[#This Row],[AcceptedCmp5]]</f>
        <v>0</v>
      </c>
      <c r="E99">
        <f>Table2[[#This Row],[AcceptedCmp1]]</f>
        <v>0</v>
      </c>
      <c r="F99">
        <f>Table2[[#This Row],[AcceptedCmp2]]</f>
        <v>0</v>
      </c>
      <c r="G99">
        <f>Table2[[#This Row],[Response]]</f>
        <v>0</v>
      </c>
      <c r="H99" s="8">
        <f>Products!G99</f>
        <v>31</v>
      </c>
      <c r="I99" s="17" t="str">
        <f>Products!H99</f>
        <v>Divorced</v>
      </c>
      <c r="J99" t="str">
        <f>Products!I99</f>
        <v>26-35</v>
      </c>
      <c r="K99" t="str">
        <f>Table6[[#This Row],[Kids]]</f>
        <v>Yes</v>
      </c>
      <c r="L99" t="str">
        <f>Table6[[#This Row],[Teens]]</f>
        <v>No</v>
      </c>
    </row>
    <row r="100" spans="1:12" ht="16.5" x14ac:dyDescent="0.3">
      <c r="A100">
        <f>Table2[[#This Row],[NumDealsPurchases]]</f>
        <v>5</v>
      </c>
      <c r="B100">
        <f>Table2[[#This Row],[AcceptedCmp3]]</f>
        <v>0</v>
      </c>
      <c r="C100">
        <f>Table2[[#This Row],[AcceptedCmp4]]</f>
        <v>1</v>
      </c>
      <c r="D100">
        <f>Table2[[#This Row],[AcceptedCmp5]]</f>
        <v>0</v>
      </c>
      <c r="E100">
        <f>Table2[[#This Row],[AcceptedCmp1]]</f>
        <v>0</v>
      </c>
      <c r="F100">
        <f>Table2[[#This Row],[AcceptedCmp2]]</f>
        <v>0</v>
      </c>
      <c r="G100">
        <f>Table2[[#This Row],[Response]]</f>
        <v>0</v>
      </c>
      <c r="H100" s="8">
        <f>Products!G100</f>
        <v>52</v>
      </c>
      <c r="I100" s="17" t="str">
        <f>Products!H100</f>
        <v>Married</v>
      </c>
      <c r="J100" t="str">
        <f>Products!I100</f>
        <v>46-55</v>
      </c>
      <c r="K100" t="str">
        <f>Table6[[#This Row],[Kids]]</f>
        <v>No</v>
      </c>
      <c r="L100" t="str">
        <f>Table6[[#This Row],[Teens]]</f>
        <v>Yes</v>
      </c>
    </row>
    <row r="101" spans="1:12" ht="16.5" x14ac:dyDescent="0.3">
      <c r="A101">
        <f>Table2[[#This Row],[NumDealsPurchases]]</f>
        <v>2</v>
      </c>
      <c r="B101">
        <f>Table2[[#This Row],[AcceptedCmp3]]</f>
        <v>0</v>
      </c>
      <c r="C101">
        <f>Table2[[#This Row],[AcceptedCmp4]]</f>
        <v>0</v>
      </c>
      <c r="D101">
        <f>Table2[[#This Row],[AcceptedCmp5]]</f>
        <v>0</v>
      </c>
      <c r="E101">
        <f>Table2[[#This Row],[AcceptedCmp1]]</f>
        <v>0</v>
      </c>
      <c r="F101">
        <f>Table2[[#This Row],[AcceptedCmp2]]</f>
        <v>0</v>
      </c>
      <c r="G101">
        <f>Table2[[#This Row],[Response]]</f>
        <v>0</v>
      </c>
      <c r="H101" s="8">
        <f>Products!G101</f>
        <v>41</v>
      </c>
      <c r="I101" s="17" t="str">
        <f>Products!H101</f>
        <v>Married</v>
      </c>
      <c r="J101" t="str">
        <f>Products!I101</f>
        <v>36-45</v>
      </c>
      <c r="K101" t="str">
        <f>Table6[[#This Row],[Kids]]</f>
        <v>Yes</v>
      </c>
      <c r="L101" t="str">
        <f>Table6[[#This Row],[Teens]]</f>
        <v>Yes</v>
      </c>
    </row>
    <row r="102" spans="1:12" ht="16.5" x14ac:dyDescent="0.3">
      <c r="A102">
        <f>Table2[[#This Row],[NumDealsPurchases]]</f>
        <v>1</v>
      </c>
      <c r="B102">
        <f>Table2[[#This Row],[AcceptedCmp3]]</f>
        <v>0</v>
      </c>
      <c r="C102">
        <f>Table2[[#This Row],[AcceptedCmp4]]</f>
        <v>0</v>
      </c>
      <c r="D102">
        <f>Table2[[#This Row],[AcceptedCmp5]]</f>
        <v>0</v>
      </c>
      <c r="E102">
        <f>Table2[[#This Row],[AcceptedCmp1]]</f>
        <v>1</v>
      </c>
      <c r="F102">
        <f>Table2[[#This Row],[AcceptedCmp2]]</f>
        <v>0</v>
      </c>
      <c r="G102">
        <f>Table2[[#This Row],[Response]]</f>
        <v>0</v>
      </c>
      <c r="H102" s="8">
        <f>Products!G102</f>
        <v>62</v>
      </c>
      <c r="I102" s="17" t="str">
        <f>Products!H102</f>
        <v>Single</v>
      </c>
      <c r="J102" t="str">
        <f>Products!I102</f>
        <v>56-65</v>
      </c>
      <c r="K102" t="str">
        <f>Table6[[#This Row],[Kids]]</f>
        <v>No</v>
      </c>
      <c r="L102" t="str">
        <f>Table6[[#This Row],[Teens]]</f>
        <v>No</v>
      </c>
    </row>
    <row r="103" spans="1:12" ht="16.5" x14ac:dyDescent="0.3">
      <c r="A103">
        <f>Table2[[#This Row],[NumDealsPurchases]]</f>
        <v>2</v>
      </c>
      <c r="B103">
        <f>Table2[[#This Row],[AcceptedCmp3]]</f>
        <v>0</v>
      </c>
      <c r="C103">
        <f>Table2[[#This Row],[AcceptedCmp4]]</f>
        <v>0</v>
      </c>
      <c r="D103">
        <f>Table2[[#This Row],[AcceptedCmp5]]</f>
        <v>0</v>
      </c>
      <c r="E103">
        <f>Table2[[#This Row],[AcceptedCmp1]]</f>
        <v>0</v>
      </c>
      <c r="F103">
        <f>Table2[[#This Row],[AcceptedCmp2]]</f>
        <v>0</v>
      </c>
      <c r="G103">
        <f>Table2[[#This Row],[Response]]</f>
        <v>0</v>
      </c>
      <c r="H103" s="8">
        <f>Products!G103</f>
        <v>30</v>
      </c>
      <c r="I103" s="17" t="str">
        <f>Products!H103</f>
        <v>Single</v>
      </c>
      <c r="J103" t="str">
        <f>Products!I103</f>
        <v>26-35</v>
      </c>
      <c r="K103" t="str">
        <f>Table6[[#This Row],[Kids]]</f>
        <v>No</v>
      </c>
      <c r="L103" t="str">
        <f>Table6[[#This Row],[Teens]]</f>
        <v>No</v>
      </c>
    </row>
    <row r="104" spans="1:12" ht="16.5" x14ac:dyDescent="0.3">
      <c r="A104">
        <f>Table2[[#This Row],[NumDealsPurchases]]</f>
        <v>2</v>
      </c>
      <c r="B104">
        <f>Table2[[#This Row],[AcceptedCmp3]]</f>
        <v>0</v>
      </c>
      <c r="C104">
        <f>Table2[[#This Row],[AcceptedCmp4]]</f>
        <v>0</v>
      </c>
      <c r="D104">
        <f>Table2[[#This Row],[AcceptedCmp5]]</f>
        <v>0</v>
      </c>
      <c r="E104">
        <f>Table2[[#This Row],[AcceptedCmp1]]</f>
        <v>0</v>
      </c>
      <c r="F104">
        <f>Table2[[#This Row],[AcceptedCmp2]]</f>
        <v>0</v>
      </c>
      <c r="G104">
        <f>Table2[[#This Row],[Response]]</f>
        <v>0</v>
      </c>
      <c r="H104" s="8">
        <f>Products!G104</f>
        <v>53</v>
      </c>
      <c r="I104" s="17" t="str">
        <f>Products!H104</f>
        <v>Together</v>
      </c>
      <c r="J104" t="str">
        <f>Products!I104</f>
        <v>46-55</v>
      </c>
      <c r="K104" t="str">
        <f>Table6[[#This Row],[Kids]]</f>
        <v>No</v>
      </c>
      <c r="L104" t="str">
        <f>Table6[[#This Row],[Teens]]</f>
        <v>Yes</v>
      </c>
    </row>
    <row r="105" spans="1:12" ht="16.5" x14ac:dyDescent="0.3">
      <c r="A105">
        <f>Table2[[#This Row],[NumDealsPurchases]]</f>
        <v>2</v>
      </c>
      <c r="B105">
        <f>Table2[[#This Row],[AcceptedCmp3]]</f>
        <v>0</v>
      </c>
      <c r="C105">
        <f>Table2[[#This Row],[AcceptedCmp4]]</f>
        <v>0</v>
      </c>
      <c r="D105">
        <f>Table2[[#This Row],[AcceptedCmp5]]</f>
        <v>0</v>
      </c>
      <c r="E105">
        <f>Table2[[#This Row],[AcceptedCmp1]]</f>
        <v>0</v>
      </c>
      <c r="F105">
        <f>Table2[[#This Row],[AcceptedCmp2]]</f>
        <v>0</v>
      </c>
      <c r="G105">
        <f>Table2[[#This Row],[Response]]</f>
        <v>0</v>
      </c>
      <c r="H105" s="8">
        <f>Products!G105</f>
        <v>55</v>
      </c>
      <c r="I105" s="17" t="str">
        <f>Products!H105</f>
        <v>Married</v>
      </c>
      <c r="J105" t="str">
        <f>Products!I105</f>
        <v>46-55</v>
      </c>
      <c r="K105" t="str">
        <f>Table6[[#This Row],[Kids]]</f>
        <v>No</v>
      </c>
      <c r="L105" t="str">
        <f>Table6[[#This Row],[Teens]]</f>
        <v>Yes</v>
      </c>
    </row>
    <row r="106" spans="1:12" ht="16.5" x14ac:dyDescent="0.3">
      <c r="A106">
        <f>Table2[[#This Row],[NumDealsPurchases]]</f>
        <v>2</v>
      </c>
      <c r="B106">
        <f>Table2[[#This Row],[AcceptedCmp3]]</f>
        <v>0</v>
      </c>
      <c r="C106">
        <f>Table2[[#This Row],[AcceptedCmp4]]</f>
        <v>0</v>
      </c>
      <c r="D106">
        <f>Table2[[#This Row],[AcceptedCmp5]]</f>
        <v>0</v>
      </c>
      <c r="E106">
        <f>Table2[[#This Row],[AcceptedCmp1]]</f>
        <v>0</v>
      </c>
      <c r="F106">
        <f>Table2[[#This Row],[AcceptedCmp2]]</f>
        <v>0</v>
      </c>
      <c r="G106">
        <f>Table2[[#This Row],[Response]]</f>
        <v>0</v>
      </c>
      <c r="H106" s="8">
        <f>Products!G106</f>
        <v>34</v>
      </c>
      <c r="I106" s="17" t="str">
        <f>Products!H106</f>
        <v>Married</v>
      </c>
      <c r="J106" t="str">
        <f>Products!I106</f>
        <v>26-35</v>
      </c>
      <c r="K106" t="str">
        <f>Table6[[#This Row],[Kids]]</f>
        <v>No</v>
      </c>
      <c r="L106" t="str">
        <f>Table6[[#This Row],[Teens]]</f>
        <v>Yes</v>
      </c>
    </row>
    <row r="107" spans="1:12" ht="16.5" x14ac:dyDescent="0.3">
      <c r="A107">
        <f>Table2[[#This Row],[NumDealsPurchases]]</f>
        <v>1</v>
      </c>
      <c r="B107">
        <f>Table2[[#This Row],[AcceptedCmp3]]</f>
        <v>0</v>
      </c>
      <c r="C107">
        <f>Table2[[#This Row],[AcceptedCmp4]]</f>
        <v>0</v>
      </c>
      <c r="D107">
        <f>Table2[[#This Row],[AcceptedCmp5]]</f>
        <v>0</v>
      </c>
      <c r="E107">
        <f>Table2[[#This Row],[AcceptedCmp1]]</f>
        <v>0</v>
      </c>
      <c r="F107">
        <f>Table2[[#This Row],[AcceptedCmp2]]</f>
        <v>0</v>
      </c>
      <c r="G107">
        <f>Table2[[#This Row],[Response]]</f>
        <v>0</v>
      </c>
      <c r="H107" s="8">
        <f>Products!G107</f>
        <v>68</v>
      </c>
      <c r="I107" s="17" t="str">
        <f>Products!H107</f>
        <v>Together</v>
      </c>
      <c r="J107" t="str">
        <f>Products!I107</f>
        <v>66-75</v>
      </c>
      <c r="K107" t="str">
        <f>Table6[[#This Row],[Kids]]</f>
        <v>No</v>
      </c>
      <c r="L107" t="str">
        <f>Table6[[#This Row],[Teens]]</f>
        <v>No</v>
      </c>
    </row>
    <row r="108" spans="1:12" ht="16.5" x14ac:dyDescent="0.3">
      <c r="A108">
        <f>Table2[[#This Row],[NumDealsPurchases]]</f>
        <v>1</v>
      </c>
      <c r="B108">
        <f>Table2[[#This Row],[AcceptedCmp3]]</f>
        <v>0</v>
      </c>
      <c r="C108">
        <f>Table2[[#This Row],[AcceptedCmp4]]</f>
        <v>0</v>
      </c>
      <c r="D108">
        <f>Table2[[#This Row],[AcceptedCmp5]]</f>
        <v>0</v>
      </c>
      <c r="E108">
        <f>Table2[[#This Row],[AcceptedCmp1]]</f>
        <v>0</v>
      </c>
      <c r="F108">
        <f>Table2[[#This Row],[AcceptedCmp2]]</f>
        <v>0</v>
      </c>
      <c r="G108">
        <f>Table2[[#This Row],[Response]]</f>
        <v>1</v>
      </c>
      <c r="H108" s="8">
        <f>Products!G108</f>
        <v>55</v>
      </c>
      <c r="I108" s="17" t="str">
        <f>Products!H108</f>
        <v>Married</v>
      </c>
      <c r="J108" t="str">
        <f>Products!I108</f>
        <v>46-55</v>
      </c>
      <c r="K108" t="str">
        <f>Table6[[#This Row],[Kids]]</f>
        <v>No</v>
      </c>
      <c r="L108" t="str">
        <f>Table6[[#This Row],[Teens]]</f>
        <v>No</v>
      </c>
    </row>
    <row r="109" spans="1:12" ht="16.5" x14ac:dyDescent="0.3">
      <c r="A109">
        <f>Table2[[#This Row],[NumDealsPurchases]]</f>
        <v>1</v>
      </c>
      <c r="B109">
        <f>Table2[[#This Row],[AcceptedCmp3]]</f>
        <v>0</v>
      </c>
      <c r="C109">
        <f>Table2[[#This Row],[AcceptedCmp4]]</f>
        <v>0</v>
      </c>
      <c r="D109">
        <f>Table2[[#This Row],[AcceptedCmp5]]</f>
        <v>0</v>
      </c>
      <c r="E109">
        <f>Table2[[#This Row],[AcceptedCmp1]]</f>
        <v>0</v>
      </c>
      <c r="F109">
        <f>Table2[[#This Row],[AcceptedCmp2]]</f>
        <v>0</v>
      </c>
      <c r="G109">
        <f>Table2[[#This Row],[Response]]</f>
        <v>0</v>
      </c>
      <c r="H109" s="8">
        <f>Products!G109</f>
        <v>34</v>
      </c>
      <c r="I109" s="17" t="str">
        <f>Products!H109</f>
        <v>Married</v>
      </c>
      <c r="J109" t="str">
        <f>Products!I109</f>
        <v>26-35</v>
      </c>
      <c r="K109" t="str">
        <f>Table6[[#This Row],[Kids]]</f>
        <v>Yes</v>
      </c>
      <c r="L109" t="str">
        <f>Table6[[#This Row],[Teens]]</f>
        <v>No</v>
      </c>
    </row>
    <row r="110" spans="1:12" ht="16.5" x14ac:dyDescent="0.3">
      <c r="A110">
        <f>Table2[[#This Row],[NumDealsPurchases]]</f>
        <v>4</v>
      </c>
      <c r="B110">
        <f>Table2[[#This Row],[AcceptedCmp3]]</f>
        <v>0</v>
      </c>
      <c r="C110">
        <f>Table2[[#This Row],[AcceptedCmp4]]</f>
        <v>0</v>
      </c>
      <c r="D110">
        <f>Table2[[#This Row],[AcceptedCmp5]]</f>
        <v>0</v>
      </c>
      <c r="E110">
        <f>Table2[[#This Row],[AcceptedCmp1]]</f>
        <v>0</v>
      </c>
      <c r="F110">
        <f>Table2[[#This Row],[AcceptedCmp2]]</f>
        <v>0</v>
      </c>
      <c r="G110">
        <f>Table2[[#This Row],[Response]]</f>
        <v>0</v>
      </c>
      <c r="H110" s="8">
        <f>Products!G110</f>
        <v>49</v>
      </c>
      <c r="I110" s="17" t="str">
        <f>Products!H110</f>
        <v>Single</v>
      </c>
      <c r="J110" t="str">
        <f>Products!I110</f>
        <v>46-55</v>
      </c>
      <c r="K110" t="str">
        <f>Table6[[#This Row],[Kids]]</f>
        <v>Yes</v>
      </c>
      <c r="L110" t="str">
        <f>Table6[[#This Row],[Teens]]</f>
        <v>Yes</v>
      </c>
    </row>
    <row r="111" spans="1:12" ht="16.5" x14ac:dyDescent="0.3">
      <c r="A111">
        <f>Table2[[#This Row],[NumDealsPurchases]]</f>
        <v>4</v>
      </c>
      <c r="B111">
        <f>Table2[[#This Row],[AcceptedCmp3]]</f>
        <v>0</v>
      </c>
      <c r="C111">
        <f>Table2[[#This Row],[AcceptedCmp4]]</f>
        <v>0</v>
      </c>
      <c r="D111">
        <f>Table2[[#This Row],[AcceptedCmp5]]</f>
        <v>0</v>
      </c>
      <c r="E111">
        <f>Table2[[#This Row],[AcceptedCmp1]]</f>
        <v>0</v>
      </c>
      <c r="F111">
        <f>Table2[[#This Row],[AcceptedCmp2]]</f>
        <v>0</v>
      </c>
      <c r="G111">
        <f>Table2[[#This Row],[Response]]</f>
        <v>0</v>
      </c>
      <c r="H111" s="8">
        <f>Products!G111</f>
        <v>44</v>
      </c>
      <c r="I111" s="17" t="str">
        <f>Products!H111</f>
        <v>Married</v>
      </c>
      <c r="J111" t="str">
        <f>Products!I111</f>
        <v>36-45</v>
      </c>
      <c r="K111" t="str">
        <f>Table6[[#This Row],[Kids]]</f>
        <v>No</v>
      </c>
      <c r="L111" t="str">
        <f>Table6[[#This Row],[Teens]]</f>
        <v>Yes</v>
      </c>
    </row>
    <row r="112" spans="1:12" ht="16.5" x14ac:dyDescent="0.3">
      <c r="A112">
        <f>Table2[[#This Row],[NumDealsPurchases]]</f>
        <v>2</v>
      </c>
      <c r="B112">
        <f>Table2[[#This Row],[AcceptedCmp3]]</f>
        <v>0</v>
      </c>
      <c r="C112">
        <f>Table2[[#This Row],[AcceptedCmp4]]</f>
        <v>0</v>
      </c>
      <c r="D112">
        <f>Table2[[#This Row],[AcceptedCmp5]]</f>
        <v>0</v>
      </c>
      <c r="E112">
        <f>Table2[[#This Row],[AcceptedCmp1]]</f>
        <v>0</v>
      </c>
      <c r="F112">
        <f>Table2[[#This Row],[AcceptedCmp2]]</f>
        <v>0</v>
      </c>
      <c r="G112">
        <f>Table2[[#This Row],[Response]]</f>
        <v>0</v>
      </c>
      <c r="H112" s="8">
        <f>Products!G112</f>
        <v>34</v>
      </c>
      <c r="I112" s="17" t="str">
        <f>Products!H112</f>
        <v>Together</v>
      </c>
      <c r="J112" t="str">
        <f>Products!I112</f>
        <v>26-35</v>
      </c>
      <c r="K112" t="str">
        <f>Table6[[#This Row],[Kids]]</f>
        <v>Yes</v>
      </c>
      <c r="L112" t="str">
        <f>Table6[[#This Row],[Teens]]</f>
        <v>No</v>
      </c>
    </row>
    <row r="113" spans="1:12" ht="16.5" x14ac:dyDescent="0.3">
      <c r="A113">
        <f>Table2[[#This Row],[NumDealsPurchases]]</f>
        <v>1</v>
      </c>
      <c r="B113">
        <f>Table2[[#This Row],[AcceptedCmp3]]</f>
        <v>0</v>
      </c>
      <c r="C113">
        <f>Table2[[#This Row],[AcceptedCmp4]]</f>
        <v>0</v>
      </c>
      <c r="D113">
        <f>Table2[[#This Row],[AcceptedCmp5]]</f>
        <v>0</v>
      </c>
      <c r="E113">
        <f>Table2[[#This Row],[AcceptedCmp1]]</f>
        <v>0</v>
      </c>
      <c r="F113">
        <f>Table2[[#This Row],[AcceptedCmp2]]</f>
        <v>0</v>
      </c>
      <c r="G113">
        <f>Table2[[#This Row],[Response]]</f>
        <v>0</v>
      </c>
      <c r="H113" s="8">
        <f>Products!G113</f>
        <v>52</v>
      </c>
      <c r="I113" s="17" t="str">
        <f>Products!H113</f>
        <v>Single</v>
      </c>
      <c r="J113" t="str">
        <f>Products!I113</f>
        <v>46-55</v>
      </c>
      <c r="K113" t="str">
        <f>Table6[[#This Row],[Kids]]</f>
        <v>No</v>
      </c>
      <c r="L113" t="str">
        <f>Table6[[#This Row],[Teens]]</f>
        <v>No</v>
      </c>
    </row>
    <row r="114" spans="1:12" ht="16.5" x14ac:dyDescent="0.3">
      <c r="A114">
        <f>Table2[[#This Row],[NumDealsPurchases]]</f>
        <v>1</v>
      </c>
      <c r="B114">
        <f>Table2[[#This Row],[AcceptedCmp3]]</f>
        <v>0</v>
      </c>
      <c r="C114">
        <f>Table2[[#This Row],[AcceptedCmp4]]</f>
        <v>0</v>
      </c>
      <c r="D114">
        <f>Table2[[#This Row],[AcceptedCmp5]]</f>
        <v>0</v>
      </c>
      <c r="E114">
        <f>Table2[[#This Row],[AcceptedCmp1]]</f>
        <v>0</v>
      </c>
      <c r="F114">
        <f>Table2[[#This Row],[AcceptedCmp2]]</f>
        <v>0</v>
      </c>
      <c r="G114">
        <f>Table2[[#This Row],[Response]]</f>
        <v>0</v>
      </c>
      <c r="H114" s="8">
        <f>Products!G114</f>
        <v>34</v>
      </c>
      <c r="I114" s="17" t="str">
        <f>Products!H114</f>
        <v>Together</v>
      </c>
      <c r="J114" t="str">
        <f>Products!I114</f>
        <v>26-35</v>
      </c>
      <c r="K114" t="str">
        <f>Table6[[#This Row],[Kids]]</f>
        <v>No</v>
      </c>
      <c r="L114" t="str">
        <f>Table6[[#This Row],[Teens]]</f>
        <v>Yes</v>
      </c>
    </row>
    <row r="115" spans="1:12" ht="16.5" x14ac:dyDescent="0.3">
      <c r="A115">
        <f>Table2[[#This Row],[NumDealsPurchases]]</f>
        <v>1</v>
      </c>
      <c r="B115">
        <f>Table2[[#This Row],[AcceptedCmp3]]</f>
        <v>0</v>
      </c>
      <c r="C115">
        <f>Table2[[#This Row],[AcceptedCmp4]]</f>
        <v>1</v>
      </c>
      <c r="D115">
        <f>Table2[[#This Row],[AcceptedCmp5]]</f>
        <v>0</v>
      </c>
      <c r="E115">
        <f>Table2[[#This Row],[AcceptedCmp1]]</f>
        <v>0</v>
      </c>
      <c r="F115">
        <f>Table2[[#This Row],[AcceptedCmp2]]</f>
        <v>0</v>
      </c>
      <c r="G115">
        <f>Table2[[#This Row],[Response]]</f>
        <v>1</v>
      </c>
      <c r="H115" s="8">
        <f>Products!G115</f>
        <v>21</v>
      </c>
      <c r="I115" s="17" t="str">
        <f>Products!H115</f>
        <v>Single</v>
      </c>
      <c r="J115" t="str">
        <f>Products!I115</f>
        <v>16-25</v>
      </c>
      <c r="K115" t="str">
        <f>Table6[[#This Row],[Kids]]</f>
        <v>No</v>
      </c>
      <c r="L115" t="str">
        <f>Table6[[#This Row],[Teens]]</f>
        <v>No</v>
      </c>
    </row>
    <row r="116" spans="1:12" ht="16.5" x14ac:dyDescent="0.3">
      <c r="A116">
        <f>Table2[[#This Row],[NumDealsPurchases]]</f>
        <v>3</v>
      </c>
      <c r="B116">
        <f>Table2[[#This Row],[AcceptedCmp3]]</f>
        <v>0</v>
      </c>
      <c r="C116">
        <f>Table2[[#This Row],[AcceptedCmp4]]</f>
        <v>1</v>
      </c>
      <c r="D116">
        <f>Table2[[#This Row],[AcceptedCmp5]]</f>
        <v>0</v>
      </c>
      <c r="E116">
        <f>Table2[[#This Row],[AcceptedCmp1]]</f>
        <v>0</v>
      </c>
      <c r="F116">
        <f>Table2[[#This Row],[AcceptedCmp2]]</f>
        <v>0</v>
      </c>
      <c r="G116">
        <f>Table2[[#This Row],[Response]]</f>
        <v>0</v>
      </c>
      <c r="H116" s="8">
        <f>Products!G116</f>
        <v>51</v>
      </c>
      <c r="I116" s="17" t="str">
        <f>Products!H116</f>
        <v>Married</v>
      </c>
      <c r="J116" t="str">
        <f>Products!I116</f>
        <v>46-55</v>
      </c>
      <c r="K116" t="str">
        <f>Table6[[#This Row],[Kids]]</f>
        <v>No</v>
      </c>
      <c r="L116" t="str">
        <f>Table6[[#This Row],[Teens]]</f>
        <v>Yes</v>
      </c>
    </row>
    <row r="117" spans="1:12" ht="16.5" x14ac:dyDescent="0.3">
      <c r="A117">
        <f>Table2[[#This Row],[NumDealsPurchases]]</f>
        <v>1</v>
      </c>
      <c r="B117">
        <f>Table2[[#This Row],[AcceptedCmp3]]</f>
        <v>0</v>
      </c>
      <c r="C117">
        <f>Table2[[#This Row],[AcceptedCmp4]]</f>
        <v>1</v>
      </c>
      <c r="D117">
        <f>Table2[[#This Row],[AcceptedCmp5]]</f>
        <v>1</v>
      </c>
      <c r="E117">
        <f>Table2[[#This Row],[AcceptedCmp1]]</f>
        <v>0</v>
      </c>
      <c r="F117">
        <f>Table2[[#This Row],[AcceptedCmp2]]</f>
        <v>0</v>
      </c>
      <c r="G117">
        <f>Table2[[#This Row],[Response]]</f>
        <v>1</v>
      </c>
      <c r="H117" s="8">
        <f>Products!G117</f>
        <v>22</v>
      </c>
      <c r="I117" s="17" t="str">
        <f>Products!H117</f>
        <v>Single</v>
      </c>
      <c r="J117" t="str">
        <f>Products!I117</f>
        <v>16-25</v>
      </c>
      <c r="K117" t="str">
        <f>Table6[[#This Row],[Kids]]</f>
        <v>No</v>
      </c>
      <c r="L117" t="str">
        <f>Table6[[#This Row],[Teens]]</f>
        <v>No</v>
      </c>
    </row>
    <row r="118" spans="1:12" ht="16.5" x14ac:dyDescent="0.3">
      <c r="A118">
        <f>Table2[[#This Row],[NumDealsPurchases]]</f>
        <v>5</v>
      </c>
      <c r="B118">
        <f>Table2[[#This Row],[AcceptedCmp3]]</f>
        <v>0</v>
      </c>
      <c r="C118">
        <f>Table2[[#This Row],[AcceptedCmp4]]</f>
        <v>0</v>
      </c>
      <c r="D118">
        <f>Table2[[#This Row],[AcceptedCmp5]]</f>
        <v>0</v>
      </c>
      <c r="E118">
        <f>Table2[[#This Row],[AcceptedCmp1]]</f>
        <v>0</v>
      </c>
      <c r="F118">
        <f>Table2[[#This Row],[AcceptedCmp2]]</f>
        <v>0</v>
      </c>
      <c r="G118">
        <f>Table2[[#This Row],[Response]]</f>
        <v>0</v>
      </c>
      <c r="H118" s="8">
        <f>Products!G118</f>
        <v>32</v>
      </c>
      <c r="I118" s="17" t="str">
        <f>Products!H118</f>
        <v>Married</v>
      </c>
      <c r="J118" t="str">
        <f>Products!I118</f>
        <v>26-35</v>
      </c>
      <c r="K118" t="str">
        <f>Table6[[#This Row],[Kids]]</f>
        <v>Yes</v>
      </c>
      <c r="L118" t="str">
        <f>Table6[[#This Row],[Teens]]</f>
        <v>No</v>
      </c>
    </row>
    <row r="119" spans="1:12" ht="16.5" x14ac:dyDescent="0.3">
      <c r="A119">
        <f>Table2[[#This Row],[NumDealsPurchases]]</f>
        <v>2</v>
      </c>
      <c r="B119">
        <f>Table2[[#This Row],[AcceptedCmp3]]</f>
        <v>0</v>
      </c>
      <c r="C119">
        <f>Table2[[#This Row],[AcceptedCmp4]]</f>
        <v>0</v>
      </c>
      <c r="D119">
        <f>Table2[[#This Row],[AcceptedCmp5]]</f>
        <v>0</v>
      </c>
      <c r="E119">
        <f>Table2[[#This Row],[AcceptedCmp1]]</f>
        <v>0</v>
      </c>
      <c r="F119">
        <f>Table2[[#This Row],[AcceptedCmp2]]</f>
        <v>0</v>
      </c>
      <c r="G119">
        <f>Table2[[#This Row],[Response]]</f>
        <v>0</v>
      </c>
      <c r="H119" s="8">
        <f>Products!G119</f>
        <v>51</v>
      </c>
      <c r="I119" s="17" t="str">
        <f>Products!H119</f>
        <v>Married</v>
      </c>
      <c r="J119" t="str">
        <f>Products!I119</f>
        <v>46-55</v>
      </c>
      <c r="K119" t="str">
        <f>Table6[[#This Row],[Kids]]</f>
        <v>Yes</v>
      </c>
      <c r="L119" t="str">
        <f>Table6[[#This Row],[Teens]]</f>
        <v>Yes</v>
      </c>
    </row>
    <row r="120" spans="1:12" ht="16.5" x14ac:dyDescent="0.3">
      <c r="A120">
        <f>Table2[[#This Row],[NumDealsPurchases]]</f>
        <v>0</v>
      </c>
      <c r="B120">
        <f>Table2[[#This Row],[AcceptedCmp3]]</f>
        <v>0</v>
      </c>
      <c r="C120">
        <f>Table2[[#This Row],[AcceptedCmp4]]</f>
        <v>0</v>
      </c>
      <c r="D120">
        <f>Table2[[#This Row],[AcceptedCmp5]]</f>
        <v>1</v>
      </c>
      <c r="E120">
        <f>Table2[[#This Row],[AcceptedCmp1]]</f>
        <v>1</v>
      </c>
      <c r="F120">
        <f>Table2[[#This Row],[AcceptedCmp2]]</f>
        <v>0</v>
      </c>
      <c r="G120">
        <f>Table2[[#This Row],[Response]]</f>
        <v>0</v>
      </c>
      <c r="H120" s="8">
        <f>Products!G120</f>
        <v>44</v>
      </c>
      <c r="I120" s="17" t="str">
        <f>Products!H120</f>
        <v>Together</v>
      </c>
      <c r="J120" t="str">
        <f>Products!I120</f>
        <v>36-45</v>
      </c>
      <c r="K120" t="str">
        <f>Table6[[#This Row],[Kids]]</f>
        <v>No</v>
      </c>
      <c r="L120" t="str">
        <f>Table6[[#This Row],[Teens]]</f>
        <v>No</v>
      </c>
    </row>
    <row r="121" spans="1:12" ht="16.5" x14ac:dyDescent="0.3">
      <c r="A121">
        <f>Table2[[#This Row],[NumDealsPurchases]]</f>
        <v>5</v>
      </c>
      <c r="B121">
        <f>Table2[[#This Row],[AcceptedCmp3]]</f>
        <v>0</v>
      </c>
      <c r="C121">
        <f>Table2[[#This Row],[AcceptedCmp4]]</f>
        <v>0</v>
      </c>
      <c r="D121">
        <f>Table2[[#This Row],[AcceptedCmp5]]</f>
        <v>0</v>
      </c>
      <c r="E121">
        <f>Table2[[#This Row],[AcceptedCmp1]]</f>
        <v>0</v>
      </c>
      <c r="F121">
        <f>Table2[[#This Row],[AcceptedCmp2]]</f>
        <v>0</v>
      </c>
      <c r="G121">
        <f>Table2[[#This Row],[Response]]</f>
        <v>0</v>
      </c>
      <c r="H121" s="8">
        <f>Products!G121</f>
        <v>35</v>
      </c>
      <c r="I121" s="17" t="str">
        <f>Products!H121</f>
        <v>Together</v>
      </c>
      <c r="J121" t="str">
        <f>Products!I121</f>
        <v>26-35</v>
      </c>
      <c r="K121" t="str">
        <f>Table6[[#This Row],[Kids]]</f>
        <v>Yes</v>
      </c>
      <c r="L121" t="str">
        <f>Table6[[#This Row],[Teens]]</f>
        <v>No</v>
      </c>
    </row>
    <row r="122" spans="1:12" ht="16.5" x14ac:dyDescent="0.3">
      <c r="A122">
        <f>Table2[[#This Row],[NumDealsPurchases]]</f>
        <v>2</v>
      </c>
      <c r="B122">
        <f>Table2[[#This Row],[AcceptedCmp3]]</f>
        <v>0</v>
      </c>
      <c r="C122">
        <f>Table2[[#This Row],[AcceptedCmp4]]</f>
        <v>0</v>
      </c>
      <c r="D122">
        <f>Table2[[#This Row],[AcceptedCmp5]]</f>
        <v>0</v>
      </c>
      <c r="E122">
        <f>Table2[[#This Row],[AcceptedCmp1]]</f>
        <v>0</v>
      </c>
      <c r="F122">
        <f>Table2[[#This Row],[AcceptedCmp2]]</f>
        <v>0</v>
      </c>
      <c r="G122">
        <f>Table2[[#This Row],[Response]]</f>
        <v>0</v>
      </c>
      <c r="H122" s="8">
        <f>Products!G122</f>
        <v>46</v>
      </c>
      <c r="I122" s="17" t="str">
        <f>Products!H122</f>
        <v>Together</v>
      </c>
      <c r="J122" t="str">
        <f>Products!I122</f>
        <v>46-55</v>
      </c>
      <c r="K122" t="str">
        <f>Table6[[#This Row],[Kids]]</f>
        <v>Yes</v>
      </c>
      <c r="L122" t="str">
        <f>Table6[[#This Row],[Teens]]</f>
        <v>Yes</v>
      </c>
    </row>
    <row r="123" spans="1:12" ht="16.5" x14ac:dyDescent="0.3">
      <c r="A123">
        <f>Table2[[#This Row],[NumDealsPurchases]]</f>
        <v>2</v>
      </c>
      <c r="B123">
        <f>Table2[[#This Row],[AcceptedCmp3]]</f>
        <v>0</v>
      </c>
      <c r="C123">
        <f>Table2[[#This Row],[AcceptedCmp4]]</f>
        <v>0</v>
      </c>
      <c r="D123">
        <f>Table2[[#This Row],[AcceptedCmp5]]</f>
        <v>0</v>
      </c>
      <c r="E123">
        <f>Table2[[#This Row],[AcceptedCmp1]]</f>
        <v>0</v>
      </c>
      <c r="F123">
        <f>Table2[[#This Row],[AcceptedCmp2]]</f>
        <v>0</v>
      </c>
      <c r="G123">
        <f>Table2[[#This Row],[Response]]</f>
        <v>0</v>
      </c>
      <c r="H123" s="8">
        <f>Products!G123</f>
        <v>44</v>
      </c>
      <c r="I123" s="17" t="str">
        <f>Products!H123</f>
        <v>Single</v>
      </c>
      <c r="J123" t="str">
        <f>Products!I123</f>
        <v>36-45</v>
      </c>
      <c r="K123" t="str">
        <f>Table6[[#This Row],[Kids]]</f>
        <v>Yes</v>
      </c>
      <c r="L123" t="str">
        <f>Table6[[#This Row],[Teens]]</f>
        <v>No</v>
      </c>
    </row>
    <row r="124" spans="1:12" ht="16.5" x14ac:dyDescent="0.3">
      <c r="A124">
        <f>Table2[[#This Row],[NumDealsPurchases]]</f>
        <v>4</v>
      </c>
      <c r="B124">
        <f>Table2[[#This Row],[AcceptedCmp3]]</f>
        <v>0</v>
      </c>
      <c r="C124">
        <f>Table2[[#This Row],[AcceptedCmp4]]</f>
        <v>0</v>
      </c>
      <c r="D124">
        <f>Table2[[#This Row],[AcceptedCmp5]]</f>
        <v>0</v>
      </c>
      <c r="E124">
        <f>Table2[[#This Row],[AcceptedCmp1]]</f>
        <v>0</v>
      </c>
      <c r="F124">
        <f>Table2[[#This Row],[AcceptedCmp2]]</f>
        <v>0</v>
      </c>
      <c r="G124">
        <f>Table2[[#This Row],[Response]]</f>
        <v>0</v>
      </c>
      <c r="H124" s="8">
        <f>Products!G124</f>
        <v>60</v>
      </c>
      <c r="I124" s="17" t="str">
        <f>Products!H124</f>
        <v>Married</v>
      </c>
      <c r="J124" t="str">
        <f>Products!I124</f>
        <v>56-65</v>
      </c>
      <c r="K124" t="str">
        <f>Table6[[#This Row],[Kids]]</f>
        <v>No</v>
      </c>
      <c r="L124" t="str">
        <f>Table6[[#This Row],[Teens]]</f>
        <v>Yes</v>
      </c>
    </row>
    <row r="125" spans="1:12" ht="16.5" x14ac:dyDescent="0.3">
      <c r="A125">
        <f>Table2[[#This Row],[NumDealsPurchases]]</f>
        <v>3</v>
      </c>
      <c r="B125">
        <f>Table2[[#This Row],[AcceptedCmp3]]</f>
        <v>0</v>
      </c>
      <c r="C125">
        <f>Table2[[#This Row],[AcceptedCmp4]]</f>
        <v>0</v>
      </c>
      <c r="D125">
        <f>Table2[[#This Row],[AcceptedCmp5]]</f>
        <v>0</v>
      </c>
      <c r="E125">
        <f>Table2[[#This Row],[AcceptedCmp1]]</f>
        <v>0</v>
      </c>
      <c r="F125">
        <f>Table2[[#This Row],[AcceptedCmp2]]</f>
        <v>0</v>
      </c>
      <c r="G125">
        <f>Table2[[#This Row],[Response]]</f>
        <v>1</v>
      </c>
      <c r="H125" s="8">
        <f>Products!G125</f>
        <v>47</v>
      </c>
      <c r="I125" s="17" t="str">
        <f>Products!H125</f>
        <v>Divorced</v>
      </c>
      <c r="J125" t="str">
        <f>Products!I125</f>
        <v>46-55</v>
      </c>
      <c r="K125" t="str">
        <f>Table6[[#This Row],[Kids]]</f>
        <v>Yes</v>
      </c>
      <c r="L125" t="str">
        <f>Table6[[#This Row],[Teens]]</f>
        <v>No</v>
      </c>
    </row>
    <row r="126" spans="1:12" ht="16.5" x14ac:dyDescent="0.3">
      <c r="A126">
        <f>Table2[[#This Row],[NumDealsPurchases]]</f>
        <v>2</v>
      </c>
      <c r="B126">
        <f>Table2[[#This Row],[AcceptedCmp3]]</f>
        <v>0</v>
      </c>
      <c r="C126">
        <f>Table2[[#This Row],[AcceptedCmp4]]</f>
        <v>0</v>
      </c>
      <c r="D126">
        <f>Table2[[#This Row],[AcceptedCmp5]]</f>
        <v>0</v>
      </c>
      <c r="E126">
        <f>Table2[[#This Row],[AcceptedCmp1]]</f>
        <v>0</v>
      </c>
      <c r="F126">
        <f>Table2[[#This Row],[AcceptedCmp2]]</f>
        <v>0</v>
      </c>
      <c r="G126">
        <f>Table2[[#This Row],[Response]]</f>
        <v>0</v>
      </c>
      <c r="H126" s="8">
        <f>Products!G126</f>
        <v>28</v>
      </c>
      <c r="I126" s="17" t="str">
        <f>Products!H126</f>
        <v>Single</v>
      </c>
      <c r="J126" t="str">
        <f>Products!I126</f>
        <v>26-35</v>
      </c>
      <c r="K126" t="str">
        <f>Table6[[#This Row],[Kids]]</f>
        <v>Yes</v>
      </c>
      <c r="L126" t="str">
        <f>Table6[[#This Row],[Teens]]</f>
        <v>No</v>
      </c>
    </row>
    <row r="127" spans="1:12" ht="16.5" x14ac:dyDescent="0.3">
      <c r="A127">
        <f>Table2[[#This Row],[NumDealsPurchases]]</f>
        <v>1</v>
      </c>
      <c r="B127">
        <f>Table2[[#This Row],[AcceptedCmp3]]</f>
        <v>0</v>
      </c>
      <c r="C127">
        <f>Table2[[#This Row],[AcceptedCmp4]]</f>
        <v>0</v>
      </c>
      <c r="D127">
        <f>Table2[[#This Row],[AcceptedCmp5]]</f>
        <v>0</v>
      </c>
      <c r="E127">
        <f>Table2[[#This Row],[AcceptedCmp1]]</f>
        <v>0</v>
      </c>
      <c r="F127">
        <f>Table2[[#This Row],[AcceptedCmp2]]</f>
        <v>0</v>
      </c>
      <c r="G127">
        <f>Table2[[#This Row],[Response]]</f>
        <v>0</v>
      </c>
      <c r="H127" s="8">
        <f>Products!G127</f>
        <v>37</v>
      </c>
      <c r="I127" s="17" t="str">
        <f>Products!H127</f>
        <v>Together</v>
      </c>
      <c r="J127" t="str">
        <f>Products!I127</f>
        <v>36-45</v>
      </c>
      <c r="K127" t="str">
        <f>Table6[[#This Row],[Kids]]</f>
        <v>Yes</v>
      </c>
      <c r="L127" t="str">
        <f>Table6[[#This Row],[Teens]]</f>
        <v>No</v>
      </c>
    </row>
    <row r="128" spans="1:12" ht="16.5" x14ac:dyDescent="0.3">
      <c r="A128">
        <f>Table2[[#This Row],[NumDealsPurchases]]</f>
        <v>0</v>
      </c>
      <c r="B128">
        <f>Table2[[#This Row],[AcceptedCmp3]]</f>
        <v>0</v>
      </c>
      <c r="C128">
        <f>Table2[[#This Row],[AcceptedCmp4]]</f>
        <v>1</v>
      </c>
      <c r="D128">
        <f>Table2[[#This Row],[AcceptedCmp5]]</f>
        <v>1</v>
      </c>
      <c r="E128">
        <f>Table2[[#This Row],[AcceptedCmp1]]</f>
        <v>1</v>
      </c>
      <c r="F128">
        <f>Table2[[#This Row],[AcceptedCmp2]]</f>
        <v>0</v>
      </c>
      <c r="G128">
        <f>Table2[[#This Row],[Response]]</f>
        <v>1</v>
      </c>
      <c r="H128" s="8">
        <f>Products!G128</f>
        <v>30</v>
      </c>
      <c r="I128" s="17" t="str">
        <f>Products!H128</f>
        <v>Single</v>
      </c>
      <c r="J128" t="str">
        <f>Products!I128</f>
        <v>26-35</v>
      </c>
      <c r="K128" t="str">
        <f>Table6[[#This Row],[Kids]]</f>
        <v>No</v>
      </c>
      <c r="L128" t="str">
        <f>Table6[[#This Row],[Teens]]</f>
        <v>No</v>
      </c>
    </row>
    <row r="129" spans="1:12" ht="16.5" x14ac:dyDescent="0.3">
      <c r="A129">
        <f>Table2[[#This Row],[NumDealsPurchases]]</f>
        <v>2</v>
      </c>
      <c r="B129">
        <f>Table2[[#This Row],[AcceptedCmp3]]</f>
        <v>0</v>
      </c>
      <c r="C129">
        <f>Table2[[#This Row],[AcceptedCmp4]]</f>
        <v>0</v>
      </c>
      <c r="D129">
        <f>Table2[[#This Row],[AcceptedCmp5]]</f>
        <v>0</v>
      </c>
      <c r="E129">
        <f>Table2[[#This Row],[AcceptedCmp1]]</f>
        <v>0</v>
      </c>
      <c r="F129">
        <f>Table2[[#This Row],[AcceptedCmp2]]</f>
        <v>0</v>
      </c>
      <c r="G129">
        <f>Table2[[#This Row],[Response]]</f>
        <v>0</v>
      </c>
      <c r="H129" s="8">
        <f>Products!G129</f>
        <v>48</v>
      </c>
      <c r="I129" s="17" t="str">
        <f>Products!H129</f>
        <v>Married</v>
      </c>
      <c r="J129" t="str">
        <f>Products!I129</f>
        <v>46-55</v>
      </c>
      <c r="K129" t="str">
        <f>Table6[[#This Row],[Kids]]</f>
        <v>No</v>
      </c>
      <c r="L129" t="str">
        <f>Table6[[#This Row],[Teens]]</f>
        <v>No</v>
      </c>
    </row>
    <row r="130" spans="1:12" ht="16.5" x14ac:dyDescent="0.3">
      <c r="A130">
        <f>Table2[[#This Row],[NumDealsPurchases]]</f>
        <v>1</v>
      </c>
      <c r="B130">
        <f>Table2[[#This Row],[AcceptedCmp3]]</f>
        <v>0</v>
      </c>
      <c r="C130">
        <f>Table2[[#This Row],[AcceptedCmp4]]</f>
        <v>0</v>
      </c>
      <c r="D130">
        <f>Table2[[#This Row],[AcceptedCmp5]]</f>
        <v>0</v>
      </c>
      <c r="E130">
        <f>Table2[[#This Row],[AcceptedCmp1]]</f>
        <v>0</v>
      </c>
      <c r="F130">
        <f>Table2[[#This Row],[AcceptedCmp2]]</f>
        <v>0</v>
      </c>
      <c r="G130">
        <f>Table2[[#This Row],[Response]]</f>
        <v>1</v>
      </c>
      <c r="H130" s="8">
        <f>Products!G130</f>
        <v>29</v>
      </c>
      <c r="I130" s="17" t="str">
        <f>Products!H130</f>
        <v>Married</v>
      </c>
      <c r="J130" t="str">
        <f>Products!I130</f>
        <v>26-35</v>
      </c>
      <c r="K130" t="str">
        <f>Table6[[#This Row],[Kids]]</f>
        <v>No</v>
      </c>
      <c r="L130" t="str">
        <f>Table6[[#This Row],[Teens]]</f>
        <v>No</v>
      </c>
    </row>
    <row r="131" spans="1:12" ht="16.5" x14ac:dyDescent="0.3">
      <c r="A131">
        <f>Table2[[#This Row],[NumDealsPurchases]]</f>
        <v>2</v>
      </c>
      <c r="B131">
        <f>Table2[[#This Row],[AcceptedCmp3]]</f>
        <v>0</v>
      </c>
      <c r="C131">
        <f>Table2[[#This Row],[AcceptedCmp4]]</f>
        <v>0</v>
      </c>
      <c r="D131">
        <f>Table2[[#This Row],[AcceptedCmp5]]</f>
        <v>0</v>
      </c>
      <c r="E131">
        <f>Table2[[#This Row],[AcceptedCmp1]]</f>
        <v>0</v>
      </c>
      <c r="F131">
        <f>Table2[[#This Row],[AcceptedCmp2]]</f>
        <v>0</v>
      </c>
      <c r="G131">
        <f>Table2[[#This Row],[Response]]</f>
        <v>0</v>
      </c>
      <c r="H131" s="8">
        <f>Products!G131</f>
        <v>61</v>
      </c>
      <c r="I131" s="17" t="str">
        <f>Products!H131</f>
        <v>Together</v>
      </c>
      <c r="J131" t="str">
        <f>Products!I131</f>
        <v>56-65</v>
      </c>
      <c r="K131" t="str">
        <f>Table6[[#This Row],[Kids]]</f>
        <v>Yes</v>
      </c>
      <c r="L131" t="str">
        <f>Table6[[#This Row],[Teens]]</f>
        <v>Yes</v>
      </c>
    </row>
    <row r="132" spans="1:12" ht="16.5" x14ac:dyDescent="0.3">
      <c r="A132">
        <f>Table2[[#This Row],[NumDealsPurchases]]</f>
        <v>3</v>
      </c>
      <c r="B132">
        <f>Table2[[#This Row],[AcceptedCmp3]]</f>
        <v>0</v>
      </c>
      <c r="C132">
        <f>Table2[[#This Row],[AcceptedCmp4]]</f>
        <v>0</v>
      </c>
      <c r="D132">
        <f>Table2[[#This Row],[AcceptedCmp5]]</f>
        <v>0</v>
      </c>
      <c r="E132">
        <f>Table2[[#This Row],[AcceptedCmp1]]</f>
        <v>0</v>
      </c>
      <c r="F132">
        <f>Table2[[#This Row],[AcceptedCmp2]]</f>
        <v>0</v>
      </c>
      <c r="G132">
        <f>Table2[[#This Row],[Response]]</f>
        <v>0</v>
      </c>
      <c r="H132" s="8">
        <f>Products!G132</f>
        <v>52</v>
      </c>
      <c r="I132" s="17" t="str">
        <f>Products!H132</f>
        <v>Married</v>
      </c>
      <c r="J132" t="str">
        <f>Products!I132</f>
        <v>46-55</v>
      </c>
      <c r="K132" t="str">
        <f>Table6[[#This Row],[Kids]]</f>
        <v>No</v>
      </c>
      <c r="L132" t="str">
        <f>Table6[[#This Row],[Teens]]</f>
        <v>Yes</v>
      </c>
    </row>
    <row r="133" spans="1:12" ht="16.5" x14ac:dyDescent="0.3">
      <c r="A133">
        <f>Table2[[#This Row],[NumDealsPurchases]]</f>
        <v>4</v>
      </c>
      <c r="B133">
        <f>Table2[[#This Row],[AcceptedCmp3]]</f>
        <v>0</v>
      </c>
      <c r="C133">
        <f>Table2[[#This Row],[AcceptedCmp4]]</f>
        <v>0</v>
      </c>
      <c r="D133">
        <f>Table2[[#This Row],[AcceptedCmp5]]</f>
        <v>0</v>
      </c>
      <c r="E133">
        <f>Table2[[#This Row],[AcceptedCmp1]]</f>
        <v>0</v>
      </c>
      <c r="F133">
        <f>Table2[[#This Row],[AcceptedCmp2]]</f>
        <v>0</v>
      </c>
      <c r="G133">
        <f>Table2[[#This Row],[Response]]</f>
        <v>0</v>
      </c>
      <c r="H133" s="8">
        <f>Products!G133</f>
        <v>58</v>
      </c>
      <c r="I133" s="17" t="str">
        <f>Products!H133</f>
        <v>Alone</v>
      </c>
      <c r="J133" t="str">
        <f>Products!I133</f>
        <v>56-65</v>
      </c>
      <c r="K133" t="str">
        <f>Table6[[#This Row],[Kids]]</f>
        <v>Yes</v>
      </c>
      <c r="L133" t="str">
        <f>Table6[[#This Row],[Teens]]</f>
        <v>Yes</v>
      </c>
    </row>
    <row r="134" spans="1:12" ht="16.5" x14ac:dyDescent="0.3">
      <c r="A134">
        <f>Table2[[#This Row],[NumDealsPurchases]]</f>
        <v>5</v>
      </c>
      <c r="B134">
        <f>Table2[[#This Row],[AcceptedCmp3]]</f>
        <v>0</v>
      </c>
      <c r="C134">
        <f>Table2[[#This Row],[AcceptedCmp4]]</f>
        <v>0</v>
      </c>
      <c r="D134">
        <f>Table2[[#This Row],[AcceptedCmp5]]</f>
        <v>0</v>
      </c>
      <c r="E134">
        <f>Table2[[#This Row],[AcceptedCmp1]]</f>
        <v>0</v>
      </c>
      <c r="F134">
        <f>Table2[[#This Row],[AcceptedCmp2]]</f>
        <v>0</v>
      </c>
      <c r="G134">
        <f>Table2[[#This Row],[Response]]</f>
        <v>0</v>
      </c>
      <c r="H134" s="8">
        <f>Products!G134</f>
        <v>61</v>
      </c>
      <c r="I134" s="17" t="str">
        <f>Products!H134</f>
        <v>Married</v>
      </c>
      <c r="J134" t="str">
        <f>Products!I134</f>
        <v>56-65</v>
      </c>
      <c r="K134" t="str">
        <f>Table6[[#This Row],[Kids]]</f>
        <v>No</v>
      </c>
      <c r="L134" t="str">
        <f>Table6[[#This Row],[Teens]]</f>
        <v>Yes</v>
      </c>
    </row>
    <row r="135" spans="1:12" ht="16.5" x14ac:dyDescent="0.3">
      <c r="A135">
        <f>Table2[[#This Row],[NumDealsPurchases]]</f>
        <v>5</v>
      </c>
      <c r="B135">
        <f>Table2[[#This Row],[AcceptedCmp3]]</f>
        <v>0</v>
      </c>
      <c r="C135">
        <f>Table2[[#This Row],[AcceptedCmp4]]</f>
        <v>0</v>
      </c>
      <c r="D135">
        <f>Table2[[#This Row],[AcceptedCmp5]]</f>
        <v>0</v>
      </c>
      <c r="E135">
        <f>Table2[[#This Row],[AcceptedCmp1]]</f>
        <v>0</v>
      </c>
      <c r="F135">
        <f>Table2[[#This Row],[AcceptedCmp2]]</f>
        <v>0</v>
      </c>
      <c r="G135">
        <f>Table2[[#This Row],[Response]]</f>
        <v>0</v>
      </c>
      <c r="H135" s="8">
        <f>Products!G135</f>
        <v>55</v>
      </c>
      <c r="I135" s="17" t="str">
        <f>Products!H135</f>
        <v>Married</v>
      </c>
      <c r="J135" t="str">
        <f>Products!I135</f>
        <v>46-55</v>
      </c>
      <c r="K135" t="str">
        <f>Table6[[#This Row],[Kids]]</f>
        <v>Yes</v>
      </c>
      <c r="L135" t="str">
        <f>Table6[[#This Row],[Teens]]</f>
        <v>Yes</v>
      </c>
    </row>
    <row r="136" spans="1:12" ht="16.5" x14ac:dyDescent="0.3">
      <c r="A136">
        <f>Table2[[#This Row],[NumDealsPurchases]]</f>
        <v>1</v>
      </c>
      <c r="B136">
        <f>Table2[[#This Row],[AcceptedCmp3]]</f>
        <v>0</v>
      </c>
      <c r="C136">
        <f>Table2[[#This Row],[AcceptedCmp4]]</f>
        <v>0</v>
      </c>
      <c r="D136">
        <f>Table2[[#This Row],[AcceptedCmp5]]</f>
        <v>0</v>
      </c>
      <c r="E136">
        <f>Table2[[#This Row],[AcceptedCmp1]]</f>
        <v>0</v>
      </c>
      <c r="F136">
        <f>Table2[[#This Row],[AcceptedCmp2]]</f>
        <v>0</v>
      </c>
      <c r="G136">
        <f>Table2[[#This Row],[Response]]</f>
        <v>0</v>
      </c>
      <c r="H136" s="8">
        <f>Products!G136</f>
        <v>45</v>
      </c>
      <c r="I136" s="17" t="str">
        <f>Products!H136</f>
        <v>Married</v>
      </c>
      <c r="J136" t="str">
        <f>Products!I136</f>
        <v>36-45</v>
      </c>
      <c r="K136" t="str">
        <f>Table6[[#This Row],[Kids]]</f>
        <v>No</v>
      </c>
      <c r="L136" t="str">
        <f>Table6[[#This Row],[Teens]]</f>
        <v>No</v>
      </c>
    </row>
    <row r="137" spans="1:12" ht="16.5" x14ac:dyDescent="0.3">
      <c r="A137">
        <f>Table2[[#This Row],[NumDealsPurchases]]</f>
        <v>1</v>
      </c>
      <c r="B137">
        <f>Table2[[#This Row],[AcceptedCmp3]]</f>
        <v>0</v>
      </c>
      <c r="C137">
        <f>Table2[[#This Row],[AcceptedCmp4]]</f>
        <v>0</v>
      </c>
      <c r="D137">
        <f>Table2[[#This Row],[AcceptedCmp5]]</f>
        <v>0</v>
      </c>
      <c r="E137">
        <f>Table2[[#This Row],[AcceptedCmp1]]</f>
        <v>0</v>
      </c>
      <c r="F137">
        <f>Table2[[#This Row],[AcceptedCmp2]]</f>
        <v>0</v>
      </c>
      <c r="G137">
        <f>Table2[[#This Row],[Response]]</f>
        <v>0</v>
      </c>
      <c r="H137" s="8">
        <f>Products!G137</f>
        <v>50</v>
      </c>
      <c r="I137" s="17" t="str">
        <f>Products!H137</f>
        <v>Together</v>
      </c>
      <c r="J137" t="str">
        <f>Products!I137</f>
        <v>46-55</v>
      </c>
      <c r="K137" t="str">
        <f>Table6[[#This Row],[Kids]]</f>
        <v>No</v>
      </c>
      <c r="L137" t="str">
        <f>Table6[[#This Row],[Teens]]</f>
        <v>Yes</v>
      </c>
    </row>
    <row r="138" spans="1:12" ht="16.5" x14ac:dyDescent="0.3">
      <c r="A138">
        <f>Table2[[#This Row],[NumDealsPurchases]]</f>
        <v>5</v>
      </c>
      <c r="B138">
        <f>Table2[[#This Row],[AcceptedCmp3]]</f>
        <v>0</v>
      </c>
      <c r="C138">
        <f>Table2[[#This Row],[AcceptedCmp4]]</f>
        <v>0</v>
      </c>
      <c r="D138">
        <f>Table2[[#This Row],[AcceptedCmp5]]</f>
        <v>0</v>
      </c>
      <c r="E138">
        <f>Table2[[#This Row],[AcceptedCmp1]]</f>
        <v>0</v>
      </c>
      <c r="F138">
        <f>Table2[[#This Row],[AcceptedCmp2]]</f>
        <v>0</v>
      </c>
      <c r="G138">
        <f>Table2[[#This Row],[Response]]</f>
        <v>0</v>
      </c>
      <c r="H138" s="8">
        <f>Products!G138</f>
        <v>49</v>
      </c>
      <c r="I138" s="17" t="str">
        <f>Products!H138</f>
        <v>Divorced</v>
      </c>
      <c r="J138" t="str">
        <f>Products!I138</f>
        <v>46-55</v>
      </c>
      <c r="K138" t="str">
        <f>Table6[[#This Row],[Kids]]</f>
        <v>Yes</v>
      </c>
      <c r="L138" t="str">
        <f>Table6[[#This Row],[Teens]]</f>
        <v>Yes</v>
      </c>
    </row>
    <row r="139" spans="1:12" ht="16.5" x14ac:dyDescent="0.3">
      <c r="A139">
        <f>Table2[[#This Row],[NumDealsPurchases]]</f>
        <v>1</v>
      </c>
      <c r="B139">
        <f>Table2[[#This Row],[AcceptedCmp3]]</f>
        <v>0</v>
      </c>
      <c r="C139">
        <f>Table2[[#This Row],[AcceptedCmp4]]</f>
        <v>1</v>
      </c>
      <c r="D139">
        <f>Table2[[#This Row],[AcceptedCmp5]]</f>
        <v>0</v>
      </c>
      <c r="E139">
        <f>Table2[[#This Row],[AcceptedCmp1]]</f>
        <v>0</v>
      </c>
      <c r="F139">
        <f>Table2[[#This Row],[AcceptedCmp2]]</f>
        <v>0</v>
      </c>
      <c r="G139">
        <f>Table2[[#This Row],[Response]]</f>
        <v>0</v>
      </c>
      <c r="H139" s="8">
        <f>Products!G139</f>
        <v>46</v>
      </c>
      <c r="I139" s="17" t="str">
        <f>Products!H139</f>
        <v>Married</v>
      </c>
      <c r="J139" t="str">
        <f>Products!I139</f>
        <v>46-55</v>
      </c>
      <c r="K139" t="str">
        <f>Table6[[#This Row],[Kids]]</f>
        <v>No</v>
      </c>
      <c r="L139" t="str">
        <f>Table6[[#This Row],[Teens]]</f>
        <v>No</v>
      </c>
    </row>
    <row r="140" spans="1:12" ht="16.5" x14ac:dyDescent="0.3">
      <c r="A140">
        <f>Table2[[#This Row],[NumDealsPurchases]]</f>
        <v>2</v>
      </c>
      <c r="B140">
        <f>Table2[[#This Row],[AcceptedCmp3]]</f>
        <v>0</v>
      </c>
      <c r="C140">
        <f>Table2[[#This Row],[AcceptedCmp4]]</f>
        <v>0</v>
      </c>
      <c r="D140">
        <f>Table2[[#This Row],[AcceptedCmp5]]</f>
        <v>0</v>
      </c>
      <c r="E140">
        <f>Table2[[#This Row],[AcceptedCmp1]]</f>
        <v>0</v>
      </c>
      <c r="F140">
        <f>Table2[[#This Row],[AcceptedCmp2]]</f>
        <v>0</v>
      </c>
      <c r="G140">
        <f>Table2[[#This Row],[Response]]</f>
        <v>0</v>
      </c>
      <c r="H140" s="8">
        <f>Products!G140</f>
        <v>36</v>
      </c>
      <c r="I140" s="17" t="str">
        <f>Products!H140</f>
        <v>Alone</v>
      </c>
      <c r="J140" t="str">
        <f>Products!I140</f>
        <v>36-45</v>
      </c>
      <c r="K140" t="str">
        <f>Table6[[#This Row],[Kids]]</f>
        <v>Yes</v>
      </c>
      <c r="L140" t="str">
        <f>Table6[[#This Row],[Teens]]</f>
        <v>No</v>
      </c>
    </row>
    <row r="141" spans="1:12" ht="16.5" x14ac:dyDescent="0.3">
      <c r="A141">
        <f>Table2[[#This Row],[NumDealsPurchases]]</f>
        <v>3</v>
      </c>
      <c r="B141">
        <f>Table2[[#This Row],[AcceptedCmp3]]</f>
        <v>0</v>
      </c>
      <c r="C141">
        <f>Table2[[#This Row],[AcceptedCmp4]]</f>
        <v>0</v>
      </c>
      <c r="D141">
        <f>Table2[[#This Row],[AcceptedCmp5]]</f>
        <v>0</v>
      </c>
      <c r="E141">
        <f>Table2[[#This Row],[AcceptedCmp1]]</f>
        <v>0</v>
      </c>
      <c r="F141">
        <f>Table2[[#This Row],[AcceptedCmp2]]</f>
        <v>0</v>
      </c>
      <c r="G141">
        <f>Table2[[#This Row],[Response]]</f>
        <v>0</v>
      </c>
      <c r="H141" s="8">
        <f>Products!G141</f>
        <v>54</v>
      </c>
      <c r="I141" s="17" t="str">
        <f>Products!H141</f>
        <v>Divorced</v>
      </c>
      <c r="J141" t="str">
        <f>Products!I141</f>
        <v>46-55</v>
      </c>
      <c r="K141" t="str">
        <f>Table6[[#This Row],[Kids]]</f>
        <v>Yes</v>
      </c>
      <c r="L141" t="str">
        <f>Table6[[#This Row],[Teens]]</f>
        <v>Yes</v>
      </c>
    </row>
    <row r="142" spans="1:12" ht="16.5" x14ac:dyDescent="0.3">
      <c r="A142">
        <f>Table2[[#This Row],[NumDealsPurchases]]</f>
        <v>2</v>
      </c>
      <c r="B142">
        <f>Table2[[#This Row],[AcceptedCmp3]]</f>
        <v>1</v>
      </c>
      <c r="C142">
        <f>Table2[[#This Row],[AcceptedCmp4]]</f>
        <v>0</v>
      </c>
      <c r="D142">
        <f>Table2[[#This Row],[AcceptedCmp5]]</f>
        <v>0</v>
      </c>
      <c r="E142">
        <f>Table2[[#This Row],[AcceptedCmp1]]</f>
        <v>0</v>
      </c>
      <c r="F142">
        <f>Table2[[#This Row],[AcceptedCmp2]]</f>
        <v>0</v>
      </c>
      <c r="G142">
        <f>Table2[[#This Row],[Response]]</f>
        <v>1</v>
      </c>
      <c r="H142" s="8">
        <f>Products!G142</f>
        <v>41</v>
      </c>
      <c r="I142" s="17" t="str">
        <f>Products!H142</f>
        <v>Single</v>
      </c>
      <c r="J142" t="str">
        <f>Products!I142</f>
        <v>36-45</v>
      </c>
      <c r="K142" t="str">
        <f>Table6[[#This Row],[Kids]]</f>
        <v>Yes</v>
      </c>
      <c r="L142" t="str">
        <f>Table6[[#This Row],[Teens]]</f>
        <v>Yes</v>
      </c>
    </row>
    <row r="143" spans="1:12" ht="16.5" x14ac:dyDescent="0.3">
      <c r="A143">
        <f>Table2[[#This Row],[NumDealsPurchases]]</f>
        <v>2</v>
      </c>
      <c r="B143">
        <f>Table2[[#This Row],[AcceptedCmp3]]</f>
        <v>0</v>
      </c>
      <c r="C143">
        <f>Table2[[#This Row],[AcceptedCmp4]]</f>
        <v>0</v>
      </c>
      <c r="D143">
        <f>Table2[[#This Row],[AcceptedCmp5]]</f>
        <v>0</v>
      </c>
      <c r="E143">
        <f>Table2[[#This Row],[AcceptedCmp1]]</f>
        <v>0</v>
      </c>
      <c r="F143">
        <f>Table2[[#This Row],[AcceptedCmp2]]</f>
        <v>0</v>
      </c>
      <c r="G143">
        <f>Table2[[#This Row],[Response]]</f>
        <v>0</v>
      </c>
      <c r="H143" s="8">
        <f>Products!G143</f>
        <v>48</v>
      </c>
      <c r="I143" s="17" t="str">
        <f>Products!H143</f>
        <v>Together</v>
      </c>
      <c r="J143" t="str">
        <f>Products!I143</f>
        <v>46-55</v>
      </c>
      <c r="K143" t="str">
        <f>Table6[[#This Row],[Kids]]</f>
        <v>Yes</v>
      </c>
      <c r="L143" t="str">
        <f>Table6[[#This Row],[Teens]]</f>
        <v>Yes</v>
      </c>
    </row>
    <row r="144" spans="1:12" ht="16.5" x14ac:dyDescent="0.3">
      <c r="A144">
        <f>Table2[[#This Row],[NumDealsPurchases]]</f>
        <v>1</v>
      </c>
      <c r="B144">
        <f>Table2[[#This Row],[AcceptedCmp3]]</f>
        <v>0</v>
      </c>
      <c r="C144">
        <f>Table2[[#This Row],[AcceptedCmp4]]</f>
        <v>0</v>
      </c>
      <c r="D144">
        <f>Table2[[#This Row],[AcceptedCmp5]]</f>
        <v>0</v>
      </c>
      <c r="E144">
        <f>Table2[[#This Row],[AcceptedCmp1]]</f>
        <v>0</v>
      </c>
      <c r="F144">
        <f>Table2[[#This Row],[AcceptedCmp2]]</f>
        <v>0</v>
      </c>
      <c r="G144">
        <f>Table2[[#This Row],[Response]]</f>
        <v>0</v>
      </c>
      <c r="H144" s="8">
        <f>Products!G144</f>
        <v>20</v>
      </c>
      <c r="I144" s="17" t="str">
        <f>Products!H144</f>
        <v>Married</v>
      </c>
      <c r="J144" t="str">
        <f>Products!I144</f>
        <v>16-25</v>
      </c>
      <c r="K144" t="str">
        <f>Table6[[#This Row],[Kids]]</f>
        <v>No</v>
      </c>
      <c r="L144" t="str">
        <f>Table6[[#This Row],[Teens]]</f>
        <v>No</v>
      </c>
    </row>
    <row r="145" spans="1:12" ht="16.5" x14ac:dyDescent="0.3">
      <c r="A145">
        <f>Table2[[#This Row],[NumDealsPurchases]]</f>
        <v>2</v>
      </c>
      <c r="B145">
        <f>Table2[[#This Row],[AcceptedCmp3]]</f>
        <v>0</v>
      </c>
      <c r="C145">
        <f>Table2[[#This Row],[AcceptedCmp4]]</f>
        <v>0</v>
      </c>
      <c r="D145">
        <f>Table2[[#This Row],[AcceptedCmp5]]</f>
        <v>0</v>
      </c>
      <c r="E145">
        <f>Table2[[#This Row],[AcceptedCmp1]]</f>
        <v>0</v>
      </c>
      <c r="F145">
        <f>Table2[[#This Row],[AcceptedCmp2]]</f>
        <v>0</v>
      </c>
      <c r="G145">
        <f>Table2[[#This Row],[Response]]</f>
        <v>1</v>
      </c>
      <c r="H145" s="8">
        <f>Products!G145</f>
        <v>37</v>
      </c>
      <c r="I145" s="17" t="str">
        <f>Products!H145</f>
        <v>Single</v>
      </c>
      <c r="J145" t="str">
        <f>Products!I145</f>
        <v>36-45</v>
      </c>
      <c r="K145" t="str">
        <f>Table6[[#This Row],[Kids]]</f>
        <v>No</v>
      </c>
      <c r="L145" t="str">
        <f>Table6[[#This Row],[Teens]]</f>
        <v>Yes</v>
      </c>
    </row>
    <row r="146" spans="1:12" ht="16.5" x14ac:dyDescent="0.3">
      <c r="A146">
        <f>Table2[[#This Row],[NumDealsPurchases]]</f>
        <v>1</v>
      </c>
      <c r="B146">
        <f>Table2[[#This Row],[AcceptedCmp3]]</f>
        <v>0</v>
      </c>
      <c r="C146">
        <f>Table2[[#This Row],[AcceptedCmp4]]</f>
        <v>0</v>
      </c>
      <c r="D146">
        <f>Table2[[#This Row],[AcceptedCmp5]]</f>
        <v>0</v>
      </c>
      <c r="E146">
        <f>Table2[[#This Row],[AcceptedCmp1]]</f>
        <v>0</v>
      </c>
      <c r="F146">
        <f>Table2[[#This Row],[AcceptedCmp2]]</f>
        <v>0</v>
      </c>
      <c r="G146">
        <f>Table2[[#This Row],[Response]]</f>
        <v>0</v>
      </c>
      <c r="H146" s="8">
        <f>Products!G146</f>
        <v>51</v>
      </c>
      <c r="I146" s="17" t="str">
        <f>Products!H146</f>
        <v>Together</v>
      </c>
      <c r="J146" t="str">
        <f>Products!I146</f>
        <v>46-55</v>
      </c>
      <c r="K146" t="str">
        <f>Table6[[#This Row],[Kids]]</f>
        <v>No</v>
      </c>
      <c r="L146" t="str">
        <f>Table6[[#This Row],[Teens]]</f>
        <v>No</v>
      </c>
    </row>
    <row r="147" spans="1:12" ht="16.5" x14ac:dyDescent="0.3">
      <c r="A147">
        <f>Table2[[#This Row],[NumDealsPurchases]]</f>
        <v>3</v>
      </c>
      <c r="B147">
        <f>Table2[[#This Row],[AcceptedCmp3]]</f>
        <v>0</v>
      </c>
      <c r="C147">
        <f>Table2[[#This Row],[AcceptedCmp4]]</f>
        <v>0</v>
      </c>
      <c r="D147">
        <f>Table2[[#This Row],[AcceptedCmp5]]</f>
        <v>0</v>
      </c>
      <c r="E147">
        <f>Table2[[#This Row],[AcceptedCmp1]]</f>
        <v>0</v>
      </c>
      <c r="F147">
        <f>Table2[[#This Row],[AcceptedCmp2]]</f>
        <v>0</v>
      </c>
      <c r="G147">
        <f>Table2[[#This Row],[Response]]</f>
        <v>0</v>
      </c>
      <c r="H147" s="8">
        <f>Products!G147</f>
        <v>39</v>
      </c>
      <c r="I147" s="17" t="str">
        <f>Products!H147</f>
        <v>Married</v>
      </c>
      <c r="J147" t="str">
        <f>Products!I147</f>
        <v>36-45</v>
      </c>
      <c r="K147" t="str">
        <f>Table6[[#This Row],[Kids]]</f>
        <v>No</v>
      </c>
      <c r="L147" t="str">
        <f>Table6[[#This Row],[Teens]]</f>
        <v>Yes</v>
      </c>
    </row>
    <row r="148" spans="1:12" ht="16.5" x14ac:dyDescent="0.3">
      <c r="A148">
        <f>Table2[[#This Row],[NumDealsPurchases]]</f>
        <v>3</v>
      </c>
      <c r="B148">
        <f>Table2[[#This Row],[AcceptedCmp3]]</f>
        <v>0</v>
      </c>
      <c r="C148">
        <f>Table2[[#This Row],[AcceptedCmp4]]</f>
        <v>0</v>
      </c>
      <c r="D148">
        <f>Table2[[#This Row],[AcceptedCmp5]]</f>
        <v>0</v>
      </c>
      <c r="E148">
        <f>Table2[[#This Row],[AcceptedCmp1]]</f>
        <v>0</v>
      </c>
      <c r="F148">
        <f>Table2[[#This Row],[AcceptedCmp2]]</f>
        <v>0</v>
      </c>
      <c r="G148">
        <f>Table2[[#This Row],[Response]]</f>
        <v>0</v>
      </c>
      <c r="H148" s="8">
        <f>Products!G148</f>
        <v>25</v>
      </c>
      <c r="I148" s="17" t="str">
        <f>Products!H148</f>
        <v>Married</v>
      </c>
      <c r="J148" t="str">
        <f>Products!I148</f>
        <v>16-25</v>
      </c>
      <c r="K148" t="str">
        <f>Table6[[#This Row],[Kids]]</f>
        <v>Yes</v>
      </c>
      <c r="L148" t="str">
        <f>Table6[[#This Row],[Teens]]</f>
        <v>No</v>
      </c>
    </row>
    <row r="149" spans="1:12" ht="16.5" x14ac:dyDescent="0.3">
      <c r="A149">
        <f>Table2[[#This Row],[NumDealsPurchases]]</f>
        <v>3</v>
      </c>
      <c r="B149">
        <f>Table2[[#This Row],[AcceptedCmp3]]</f>
        <v>0</v>
      </c>
      <c r="C149">
        <f>Table2[[#This Row],[AcceptedCmp4]]</f>
        <v>0</v>
      </c>
      <c r="D149">
        <f>Table2[[#This Row],[AcceptedCmp5]]</f>
        <v>0</v>
      </c>
      <c r="E149">
        <f>Table2[[#This Row],[AcceptedCmp1]]</f>
        <v>0</v>
      </c>
      <c r="F149">
        <f>Table2[[#This Row],[AcceptedCmp2]]</f>
        <v>0</v>
      </c>
      <c r="G149">
        <f>Table2[[#This Row],[Response]]</f>
        <v>0</v>
      </c>
      <c r="H149" s="8">
        <f>Products!G149</f>
        <v>36</v>
      </c>
      <c r="I149" s="17" t="str">
        <f>Products!H149</f>
        <v>Together</v>
      </c>
      <c r="J149" t="str">
        <f>Products!I149</f>
        <v>36-45</v>
      </c>
      <c r="K149" t="str">
        <f>Table6[[#This Row],[Kids]]</f>
        <v>No</v>
      </c>
      <c r="L149" t="str">
        <f>Table6[[#This Row],[Teens]]</f>
        <v>Yes</v>
      </c>
    </row>
    <row r="150" spans="1:12" ht="16.5" x14ac:dyDescent="0.3">
      <c r="A150">
        <f>Table2[[#This Row],[NumDealsPurchases]]</f>
        <v>1</v>
      </c>
      <c r="B150">
        <f>Table2[[#This Row],[AcceptedCmp3]]</f>
        <v>0</v>
      </c>
      <c r="C150">
        <f>Table2[[#This Row],[AcceptedCmp4]]</f>
        <v>0</v>
      </c>
      <c r="D150">
        <f>Table2[[#This Row],[AcceptedCmp5]]</f>
        <v>0</v>
      </c>
      <c r="E150">
        <f>Table2[[#This Row],[AcceptedCmp1]]</f>
        <v>0</v>
      </c>
      <c r="F150">
        <f>Table2[[#This Row],[AcceptedCmp2]]</f>
        <v>0</v>
      </c>
      <c r="G150">
        <f>Table2[[#This Row],[Response]]</f>
        <v>1</v>
      </c>
      <c r="H150" s="8">
        <f>Products!G150</f>
        <v>37</v>
      </c>
      <c r="I150" s="17" t="str">
        <f>Products!H150</f>
        <v>Married</v>
      </c>
      <c r="J150" t="str">
        <f>Products!I150</f>
        <v>36-45</v>
      </c>
      <c r="K150" t="str">
        <f>Table6[[#This Row],[Kids]]</f>
        <v>Yes</v>
      </c>
      <c r="L150" t="str">
        <f>Table6[[#This Row],[Teens]]</f>
        <v>No</v>
      </c>
    </row>
    <row r="151" spans="1:12" ht="16.5" x14ac:dyDescent="0.3">
      <c r="A151">
        <f>Table2[[#This Row],[NumDealsPurchases]]</f>
        <v>1</v>
      </c>
      <c r="B151">
        <f>Table2[[#This Row],[AcceptedCmp3]]</f>
        <v>0</v>
      </c>
      <c r="C151">
        <f>Table2[[#This Row],[AcceptedCmp4]]</f>
        <v>0</v>
      </c>
      <c r="D151">
        <f>Table2[[#This Row],[AcceptedCmp5]]</f>
        <v>0</v>
      </c>
      <c r="E151">
        <f>Table2[[#This Row],[AcceptedCmp1]]</f>
        <v>0</v>
      </c>
      <c r="F151">
        <f>Table2[[#This Row],[AcceptedCmp2]]</f>
        <v>0</v>
      </c>
      <c r="G151">
        <f>Table2[[#This Row],[Response]]</f>
        <v>0</v>
      </c>
      <c r="H151" s="8">
        <f>Products!G151</f>
        <v>32</v>
      </c>
      <c r="I151" s="17" t="str">
        <f>Products!H151</f>
        <v>Married</v>
      </c>
      <c r="J151" t="str">
        <f>Products!I151</f>
        <v>26-35</v>
      </c>
      <c r="K151" t="str">
        <f>Table6[[#This Row],[Kids]]</f>
        <v>Yes</v>
      </c>
      <c r="L151" t="str">
        <f>Table6[[#This Row],[Teens]]</f>
        <v>No</v>
      </c>
    </row>
    <row r="152" spans="1:12" ht="16.5" x14ac:dyDescent="0.3">
      <c r="A152">
        <f>Table2[[#This Row],[NumDealsPurchases]]</f>
        <v>7</v>
      </c>
      <c r="B152">
        <f>Table2[[#This Row],[AcceptedCmp3]]</f>
        <v>0</v>
      </c>
      <c r="C152">
        <f>Table2[[#This Row],[AcceptedCmp4]]</f>
        <v>0</v>
      </c>
      <c r="D152">
        <f>Table2[[#This Row],[AcceptedCmp5]]</f>
        <v>0</v>
      </c>
      <c r="E152">
        <f>Table2[[#This Row],[AcceptedCmp1]]</f>
        <v>0</v>
      </c>
      <c r="F152">
        <f>Table2[[#This Row],[AcceptedCmp2]]</f>
        <v>0</v>
      </c>
      <c r="G152">
        <f>Table2[[#This Row],[Response]]</f>
        <v>0</v>
      </c>
      <c r="H152" s="8">
        <f>Products!G152</f>
        <v>39</v>
      </c>
      <c r="I152" s="17" t="str">
        <f>Products!H152</f>
        <v>Married</v>
      </c>
      <c r="J152" t="str">
        <f>Products!I152</f>
        <v>36-45</v>
      </c>
      <c r="K152" t="str">
        <f>Table6[[#This Row],[Kids]]</f>
        <v>Yes</v>
      </c>
      <c r="L152" t="str">
        <f>Table6[[#This Row],[Teens]]</f>
        <v>Yes</v>
      </c>
    </row>
    <row r="153" spans="1:12" ht="16.5" x14ac:dyDescent="0.3">
      <c r="A153">
        <f>Table2[[#This Row],[NumDealsPurchases]]</f>
        <v>1</v>
      </c>
      <c r="B153">
        <f>Table2[[#This Row],[AcceptedCmp3]]</f>
        <v>0</v>
      </c>
      <c r="C153">
        <f>Table2[[#This Row],[AcceptedCmp4]]</f>
        <v>0</v>
      </c>
      <c r="D153">
        <f>Table2[[#This Row],[AcceptedCmp5]]</f>
        <v>0</v>
      </c>
      <c r="E153">
        <f>Table2[[#This Row],[AcceptedCmp1]]</f>
        <v>0</v>
      </c>
      <c r="F153">
        <f>Table2[[#This Row],[AcceptedCmp2]]</f>
        <v>0</v>
      </c>
      <c r="G153">
        <f>Table2[[#This Row],[Response]]</f>
        <v>0</v>
      </c>
      <c r="H153" s="8">
        <f>Products!G153</f>
        <v>48</v>
      </c>
      <c r="I153" s="17" t="str">
        <f>Products!H153</f>
        <v>Married</v>
      </c>
      <c r="J153" t="str">
        <f>Products!I153</f>
        <v>46-55</v>
      </c>
      <c r="K153" t="str">
        <f>Table6[[#This Row],[Kids]]</f>
        <v>No</v>
      </c>
      <c r="L153" t="str">
        <f>Table6[[#This Row],[Teens]]</f>
        <v>No</v>
      </c>
    </row>
    <row r="154" spans="1:12" ht="16.5" x14ac:dyDescent="0.3">
      <c r="A154">
        <f>Table2[[#This Row],[NumDealsPurchases]]</f>
        <v>1</v>
      </c>
      <c r="B154">
        <f>Table2[[#This Row],[AcceptedCmp3]]</f>
        <v>0</v>
      </c>
      <c r="C154">
        <f>Table2[[#This Row],[AcceptedCmp4]]</f>
        <v>0</v>
      </c>
      <c r="D154">
        <f>Table2[[#This Row],[AcceptedCmp5]]</f>
        <v>0</v>
      </c>
      <c r="E154">
        <f>Table2[[#This Row],[AcceptedCmp1]]</f>
        <v>0</v>
      </c>
      <c r="F154">
        <f>Table2[[#This Row],[AcceptedCmp2]]</f>
        <v>0</v>
      </c>
      <c r="G154">
        <f>Table2[[#This Row],[Response]]</f>
        <v>0</v>
      </c>
      <c r="H154" s="8">
        <f>Products!G154</f>
        <v>61</v>
      </c>
      <c r="I154" s="17" t="str">
        <f>Products!H154</f>
        <v>Together</v>
      </c>
      <c r="J154" t="str">
        <f>Products!I154</f>
        <v>56-65</v>
      </c>
      <c r="K154" t="str">
        <f>Table6[[#This Row],[Kids]]</f>
        <v>No</v>
      </c>
      <c r="L154" t="str">
        <f>Table6[[#This Row],[Teens]]</f>
        <v>Yes</v>
      </c>
    </row>
    <row r="155" spans="1:12" ht="16.5" x14ac:dyDescent="0.3">
      <c r="A155">
        <f>Table2[[#This Row],[NumDealsPurchases]]</f>
        <v>4</v>
      </c>
      <c r="B155">
        <f>Table2[[#This Row],[AcceptedCmp3]]</f>
        <v>0</v>
      </c>
      <c r="C155">
        <f>Table2[[#This Row],[AcceptedCmp4]]</f>
        <v>1</v>
      </c>
      <c r="D155">
        <f>Table2[[#This Row],[AcceptedCmp5]]</f>
        <v>0</v>
      </c>
      <c r="E155">
        <f>Table2[[#This Row],[AcceptedCmp1]]</f>
        <v>0</v>
      </c>
      <c r="F155">
        <f>Table2[[#This Row],[AcceptedCmp2]]</f>
        <v>0</v>
      </c>
      <c r="G155">
        <f>Table2[[#This Row],[Response]]</f>
        <v>0</v>
      </c>
      <c r="H155" s="8">
        <f>Products!G155</f>
        <v>45</v>
      </c>
      <c r="I155" s="17" t="str">
        <f>Products!H155</f>
        <v>Alone</v>
      </c>
      <c r="J155" t="str">
        <f>Products!I155</f>
        <v>36-45</v>
      </c>
      <c r="K155" t="str">
        <f>Table6[[#This Row],[Kids]]</f>
        <v>No</v>
      </c>
      <c r="L155" t="str">
        <f>Table6[[#This Row],[Teens]]</f>
        <v>Yes</v>
      </c>
    </row>
    <row r="156" spans="1:12" ht="16.5" x14ac:dyDescent="0.3">
      <c r="A156">
        <f>Table2[[#This Row],[NumDealsPurchases]]</f>
        <v>4</v>
      </c>
      <c r="B156">
        <f>Table2[[#This Row],[AcceptedCmp3]]</f>
        <v>0</v>
      </c>
      <c r="C156">
        <f>Table2[[#This Row],[AcceptedCmp4]]</f>
        <v>0</v>
      </c>
      <c r="D156">
        <f>Table2[[#This Row],[AcceptedCmp5]]</f>
        <v>0</v>
      </c>
      <c r="E156">
        <f>Table2[[#This Row],[AcceptedCmp1]]</f>
        <v>0</v>
      </c>
      <c r="F156">
        <f>Table2[[#This Row],[AcceptedCmp2]]</f>
        <v>0</v>
      </c>
      <c r="G156">
        <f>Table2[[#This Row],[Response]]</f>
        <v>0</v>
      </c>
      <c r="H156" s="8">
        <f>Products!G156</f>
        <v>40</v>
      </c>
      <c r="I156" s="17" t="str">
        <f>Products!H156</f>
        <v>Together</v>
      </c>
      <c r="J156" t="str">
        <f>Products!I156</f>
        <v>36-45</v>
      </c>
      <c r="K156" t="str">
        <f>Table6[[#This Row],[Kids]]</f>
        <v>No</v>
      </c>
      <c r="L156" t="str">
        <f>Table6[[#This Row],[Teens]]</f>
        <v>Yes</v>
      </c>
    </row>
    <row r="157" spans="1:12" ht="16.5" x14ac:dyDescent="0.3">
      <c r="A157">
        <f>Table2[[#This Row],[NumDealsPurchases]]</f>
        <v>4</v>
      </c>
      <c r="B157">
        <f>Table2[[#This Row],[AcceptedCmp3]]</f>
        <v>0</v>
      </c>
      <c r="C157">
        <f>Table2[[#This Row],[AcceptedCmp4]]</f>
        <v>0</v>
      </c>
      <c r="D157">
        <f>Table2[[#This Row],[AcceptedCmp5]]</f>
        <v>0</v>
      </c>
      <c r="E157">
        <f>Table2[[#This Row],[AcceptedCmp1]]</f>
        <v>0</v>
      </c>
      <c r="F157">
        <f>Table2[[#This Row],[AcceptedCmp2]]</f>
        <v>0</v>
      </c>
      <c r="G157">
        <f>Table2[[#This Row],[Response]]</f>
        <v>0</v>
      </c>
      <c r="H157" s="8">
        <f>Products!G157</f>
        <v>26</v>
      </c>
      <c r="I157" s="17" t="str">
        <f>Products!H157</f>
        <v>Together</v>
      </c>
      <c r="J157" t="str">
        <f>Products!I157</f>
        <v>26-35</v>
      </c>
      <c r="K157" t="str">
        <f>Table6[[#This Row],[Kids]]</f>
        <v>Yes</v>
      </c>
      <c r="L157" t="str">
        <f>Table6[[#This Row],[Teens]]</f>
        <v>No</v>
      </c>
    </row>
    <row r="158" spans="1:12" ht="16.5" x14ac:dyDescent="0.3">
      <c r="A158">
        <f>Table2[[#This Row],[NumDealsPurchases]]</f>
        <v>2</v>
      </c>
      <c r="B158">
        <f>Table2[[#This Row],[AcceptedCmp3]]</f>
        <v>0</v>
      </c>
      <c r="C158">
        <f>Table2[[#This Row],[AcceptedCmp4]]</f>
        <v>0</v>
      </c>
      <c r="D158">
        <f>Table2[[#This Row],[AcceptedCmp5]]</f>
        <v>0</v>
      </c>
      <c r="E158">
        <f>Table2[[#This Row],[AcceptedCmp1]]</f>
        <v>0</v>
      </c>
      <c r="F158">
        <f>Table2[[#This Row],[AcceptedCmp2]]</f>
        <v>0</v>
      </c>
      <c r="G158">
        <f>Table2[[#This Row],[Response]]</f>
        <v>0</v>
      </c>
      <c r="H158" s="8">
        <f>Products!G158</f>
        <v>60</v>
      </c>
      <c r="I158" s="17" t="str">
        <f>Products!H158</f>
        <v>Single</v>
      </c>
      <c r="J158" t="str">
        <f>Products!I158</f>
        <v>56-65</v>
      </c>
      <c r="K158" t="str">
        <f>Table6[[#This Row],[Kids]]</f>
        <v>No</v>
      </c>
      <c r="L158" t="str">
        <f>Table6[[#This Row],[Teens]]</f>
        <v>Yes</v>
      </c>
    </row>
    <row r="159" spans="1:12" ht="16.5" x14ac:dyDescent="0.3">
      <c r="A159">
        <f>Table2[[#This Row],[NumDealsPurchases]]</f>
        <v>1</v>
      </c>
      <c r="B159">
        <f>Table2[[#This Row],[AcceptedCmp3]]</f>
        <v>0</v>
      </c>
      <c r="C159">
        <f>Table2[[#This Row],[AcceptedCmp4]]</f>
        <v>1</v>
      </c>
      <c r="D159">
        <f>Table2[[#This Row],[AcceptedCmp5]]</f>
        <v>1</v>
      </c>
      <c r="E159">
        <f>Table2[[#This Row],[AcceptedCmp1]]</f>
        <v>0</v>
      </c>
      <c r="F159">
        <f>Table2[[#This Row],[AcceptedCmp2]]</f>
        <v>0</v>
      </c>
      <c r="G159">
        <f>Table2[[#This Row],[Response]]</f>
        <v>1</v>
      </c>
      <c r="H159" s="8">
        <f>Products!G159</f>
        <v>64</v>
      </c>
      <c r="I159" s="17" t="str">
        <f>Products!H159</f>
        <v>Single</v>
      </c>
      <c r="J159" t="str">
        <f>Products!I159</f>
        <v>56-65</v>
      </c>
      <c r="K159" t="str">
        <f>Table6[[#This Row],[Kids]]</f>
        <v>No</v>
      </c>
      <c r="L159" t="str">
        <f>Table6[[#This Row],[Teens]]</f>
        <v>No</v>
      </c>
    </row>
    <row r="160" spans="1:12" ht="16.5" x14ac:dyDescent="0.3">
      <c r="A160">
        <f>Table2[[#This Row],[NumDealsPurchases]]</f>
        <v>3</v>
      </c>
      <c r="B160">
        <f>Table2[[#This Row],[AcceptedCmp3]]</f>
        <v>0</v>
      </c>
      <c r="C160">
        <f>Table2[[#This Row],[AcceptedCmp4]]</f>
        <v>0</v>
      </c>
      <c r="D160">
        <f>Table2[[#This Row],[AcceptedCmp5]]</f>
        <v>0</v>
      </c>
      <c r="E160">
        <f>Table2[[#This Row],[AcceptedCmp1]]</f>
        <v>0</v>
      </c>
      <c r="F160">
        <f>Table2[[#This Row],[AcceptedCmp2]]</f>
        <v>0</v>
      </c>
      <c r="G160">
        <f>Table2[[#This Row],[Response]]</f>
        <v>0</v>
      </c>
      <c r="H160" s="8">
        <f>Products!G160</f>
        <v>55</v>
      </c>
      <c r="I160" s="17" t="str">
        <f>Products!H160</f>
        <v>Together</v>
      </c>
      <c r="J160" t="str">
        <f>Products!I160</f>
        <v>46-55</v>
      </c>
      <c r="K160" t="str">
        <f>Table6[[#This Row],[Kids]]</f>
        <v>No</v>
      </c>
      <c r="L160" t="str">
        <f>Table6[[#This Row],[Teens]]</f>
        <v>Yes</v>
      </c>
    </row>
    <row r="161" spans="1:12" ht="16.5" x14ac:dyDescent="0.3">
      <c r="A161">
        <f>Table2[[#This Row],[NumDealsPurchases]]</f>
        <v>1</v>
      </c>
      <c r="B161">
        <f>Table2[[#This Row],[AcceptedCmp3]]</f>
        <v>0</v>
      </c>
      <c r="C161">
        <f>Table2[[#This Row],[AcceptedCmp4]]</f>
        <v>0</v>
      </c>
      <c r="D161">
        <f>Table2[[#This Row],[AcceptedCmp5]]</f>
        <v>0</v>
      </c>
      <c r="E161">
        <f>Table2[[#This Row],[AcceptedCmp1]]</f>
        <v>0</v>
      </c>
      <c r="F161">
        <f>Table2[[#This Row],[AcceptedCmp2]]</f>
        <v>0</v>
      </c>
      <c r="G161">
        <f>Table2[[#This Row],[Response]]</f>
        <v>0</v>
      </c>
      <c r="H161" s="8">
        <f>Products!G161</f>
        <v>35</v>
      </c>
      <c r="I161" s="17" t="str">
        <f>Products!H161</f>
        <v>Single</v>
      </c>
      <c r="J161" t="str">
        <f>Products!I161</f>
        <v>26-35</v>
      </c>
      <c r="K161" t="str">
        <f>Table6[[#This Row],[Kids]]</f>
        <v>Yes</v>
      </c>
      <c r="L161" t="str">
        <f>Table6[[#This Row],[Teens]]</f>
        <v>Yes</v>
      </c>
    </row>
    <row r="162" spans="1:12" ht="16.5" x14ac:dyDescent="0.3">
      <c r="A162">
        <f>Table2[[#This Row],[NumDealsPurchases]]</f>
        <v>1</v>
      </c>
      <c r="B162">
        <f>Table2[[#This Row],[AcceptedCmp3]]</f>
        <v>0</v>
      </c>
      <c r="C162">
        <f>Table2[[#This Row],[AcceptedCmp4]]</f>
        <v>0</v>
      </c>
      <c r="D162">
        <f>Table2[[#This Row],[AcceptedCmp5]]</f>
        <v>0</v>
      </c>
      <c r="E162">
        <f>Table2[[#This Row],[AcceptedCmp1]]</f>
        <v>0</v>
      </c>
      <c r="F162">
        <f>Table2[[#This Row],[AcceptedCmp2]]</f>
        <v>0</v>
      </c>
      <c r="G162">
        <f>Table2[[#This Row],[Response]]</f>
        <v>0</v>
      </c>
      <c r="H162" s="8">
        <f>Products!G162</f>
        <v>36</v>
      </c>
      <c r="I162" s="17" t="str">
        <f>Products!H162</f>
        <v>Single</v>
      </c>
      <c r="J162" t="str">
        <f>Products!I162</f>
        <v>36-45</v>
      </c>
      <c r="K162" t="str">
        <f>Table6[[#This Row],[Kids]]</f>
        <v>No</v>
      </c>
      <c r="L162" t="str">
        <f>Table6[[#This Row],[Teens]]</f>
        <v>Yes</v>
      </c>
    </row>
    <row r="163" spans="1:12" ht="16.5" x14ac:dyDescent="0.3">
      <c r="A163">
        <f>Table2[[#This Row],[NumDealsPurchases]]</f>
        <v>1</v>
      </c>
      <c r="B163">
        <f>Table2[[#This Row],[AcceptedCmp3]]</f>
        <v>0</v>
      </c>
      <c r="C163">
        <f>Table2[[#This Row],[AcceptedCmp4]]</f>
        <v>0</v>
      </c>
      <c r="D163">
        <f>Table2[[#This Row],[AcceptedCmp5]]</f>
        <v>0</v>
      </c>
      <c r="E163">
        <f>Table2[[#This Row],[AcceptedCmp1]]</f>
        <v>0</v>
      </c>
      <c r="F163">
        <f>Table2[[#This Row],[AcceptedCmp2]]</f>
        <v>0</v>
      </c>
      <c r="G163">
        <f>Table2[[#This Row],[Response]]</f>
        <v>0</v>
      </c>
      <c r="H163" s="8">
        <f>Products!G163</f>
        <v>58</v>
      </c>
      <c r="I163" s="17" t="str">
        <f>Products!H163</f>
        <v>Married</v>
      </c>
      <c r="J163" t="str">
        <f>Products!I163</f>
        <v>56-65</v>
      </c>
      <c r="K163" t="str">
        <f>Table6[[#This Row],[Kids]]</f>
        <v>No</v>
      </c>
      <c r="L163" t="str">
        <f>Table6[[#This Row],[Teens]]</f>
        <v>No</v>
      </c>
    </row>
    <row r="164" spans="1:12" ht="16.5" x14ac:dyDescent="0.3">
      <c r="A164">
        <f>Table2[[#This Row],[NumDealsPurchases]]</f>
        <v>1</v>
      </c>
      <c r="B164">
        <f>Table2[[#This Row],[AcceptedCmp3]]</f>
        <v>0</v>
      </c>
      <c r="C164">
        <f>Table2[[#This Row],[AcceptedCmp4]]</f>
        <v>0</v>
      </c>
      <c r="D164">
        <f>Table2[[#This Row],[AcceptedCmp5]]</f>
        <v>0</v>
      </c>
      <c r="E164">
        <f>Table2[[#This Row],[AcceptedCmp1]]</f>
        <v>0</v>
      </c>
      <c r="F164">
        <f>Table2[[#This Row],[AcceptedCmp2]]</f>
        <v>0</v>
      </c>
      <c r="G164">
        <f>Table2[[#This Row],[Response]]</f>
        <v>0</v>
      </c>
      <c r="H164" s="8">
        <f>Products!G164</f>
        <v>55</v>
      </c>
      <c r="I164" s="17" t="str">
        <f>Products!H164</f>
        <v>Married</v>
      </c>
      <c r="J164" t="str">
        <f>Products!I164</f>
        <v>46-55</v>
      </c>
      <c r="K164" t="str">
        <f>Table6[[#This Row],[Kids]]</f>
        <v>Yes</v>
      </c>
      <c r="L164" t="str">
        <f>Table6[[#This Row],[Teens]]</f>
        <v>Yes</v>
      </c>
    </row>
    <row r="165" spans="1:12" ht="16.5" x14ac:dyDescent="0.3">
      <c r="A165">
        <f>Table2[[#This Row],[NumDealsPurchases]]</f>
        <v>2</v>
      </c>
      <c r="B165">
        <f>Table2[[#This Row],[AcceptedCmp3]]</f>
        <v>0</v>
      </c>
      <c r="C165">
        <f>Table2[[#This Row],[AcceptedCmp4]]</f>
        <v>0</v>
      </c>
      <c r="D165">
        <f>Table2[[#This Row],[AcceptedCmp5]]</f>
        <v>0</v>
      </c>
      <c r="E165">
        <f>Table2[[#This Row],[AcceptedCmp1]]</f>
        <v>0</v>
      </c>
      <c r="F165">
        <f>Table2[[#This Row],[AcceptedCmp2]]</f>
        <v>0</v>
      </c>
      <c r="G165">
        <f>Table2[[#This Row],[Response]]</f>
        <v>0</v>
      </c>
      <c r="H165" s="8">
        <f>Products!G165</f>
        <v>67</v>
      </c>
      <c r="I165" s="17" t="str">
        <f>Products!H165</f>
        <v>Divorced</v>
      </c>
      <c r="J165" t="str">
        <f>Products!I165</f>
        <v>66-75</v>
      </c>
      <c r="K165" t="str">
        <f>Table6[[#This Row],[Kids]]</f>
        <v>No</v>
      </c>
      <c r="L165" t="str">
        <f>Table6[[#This Row],[Teens]]</f>
        <v>No</v>
      </c>
    </row>
    <row r="166" spans="1:12" ht="16.5" x14ac:dyDescent="0.3">
      <c r="A166">
        <f>Table2[[#This Row],[NumDealsPurchases]]</f>
        <v>4</v>
      </c>
      <c r="B166">
        <f>Table2[[#This Row],[AcceptedCmp3]]</f>
        <v>0</v>
      </c>
      <c r="C166">
        <f>Table2[[#This Row],[AcceptedCmp4]]</f>
        <v>0</v>
      </c>
      <c r="D166">
        <f>Table2[[#This Row],[AcceptedCmp5]]</f>
        <v>0</v>
      </c>
      <c r="E166">
        <f>Table2[[#This Row],[AcceptedCmp1]]</f>
        <v>0</v>
      </c>
      <c r="F166">
        <f>Table2[[#This Row],[AcceptedCmp2]]</f>
        <v>0</v>
      </c>
      <c r="G166">
        <f>Table2[[#This Row],[Response]]</f>
        <v>0</v>
      </c>
      <c r="H166" s="8">
        <f>Products!G166</f>
        <v>30</v>
      </c>
      <c r="I166" s="17" t="str">
        <f>Products!H166</f>
        <v>Married</v>
      </c>
      <c r="J166" t="str">
        <f>Products!I166</f>
        <v>26-35</v>
      </c>
      <c r="K166" t="str">
        <f>Table6[[#This Row],[Kids]]</f>
        <v>Yes</v>
      </c>
      <c r="L166" t="str">
        <f>Table6[[#This Row],[Teens]]</f>
        <v>No</v>
      </c>
    </row>
    <row r="167" spans="1:12" ht="16.5" x14ac:dyDescent="0.3">
      <c r="A167">
        <f>Table2[[#This Row],[NumDealsPurchases]]</f>
        <v>1</v>
      </c>
      <c r="B167">
        <f>Table2[[#This Row],[AcceptedCmp3]]</f>
        <v>0</v>
      </c>
      <c r="C167">
        <f>Table2[[#This Row],[AcceptedCmp4]]</f>
        <v>0</v>
      </c>
      <c r="D167">
        <f>Table2[[#This Row],[AcceptedCmp5]]</f>
        <v>0</v>
      </c>
      <c r="E167">
        <f>Table2[[#This Row],[AcceptedCmp1]]</f>
        <v>0</v>
      </c>
      <c r="F167">
        <f>Table2[[#This Row],[AcceptedCmp2]]</f>
        <v>0</v>
      </c>
      <c r="G167">
        <f>Table2[[#This Row],[Response]]</f>
        <v>0</v>
      </c>
      <c r="H167" s="8">
        <f>Products!G167</f>
        <v>38</v>
      </c>
      <c r="I167" s="17" t="str">
        <f>Products!H167</f>
        <v>Together</v>
      </c>
      <c r="J167" t="str">
        <f>Products!I167</f>
        <v>36-45</v>
      </c>
      <c r="K167" t="str">
        <f>Table6[[#This Row],[Kids]]</f>
        <v>No</v>
      </c>
      <c r="L167" t="str">
        <f>Table6[[#This Row],[Teens]]</f>
        <v>No</v>
      </c>
    </row>
    <row r="168" spans="1:12" ht="16.5" x14ac:dyDescent="0.3">
      <c r="A168">
        <f>Table2[[#This Row],[NumDealsPurchases]]</f>
        <v>15</v>
      </c>
      <c r="B168">
        <f>Table2[[#This Row],[AcceptedCmp3]]</f>
        <v>0</v>
      </c>
      <c r="C168">
        <f>Table2[[#This Row],[AcceptedCmp4]]</f>
        <v>0</v>
      </c>
      <c r="D168">
        <f>Table2[[#This Row],[AcceptedCmp5]]</f>
        <v>0</v>
      </c>
      <c r="E168">
        <f>Table2[[#This Row],[AcceptedCmp1]]</f>
        <v>0</v>
      </c>
      <c r="F168">
        <f>Table2[[#This Row],[AcceptedCmp2]]</f>
        <v>0</v>
      </c>
      <c r="G168">
        <f>Table2[[#This Row],[Response]]</f>
        <v>0</v>
      </c>
      <c r="H168" s="8">
        <f>Products!G168</f>
        <v>41</v>
      </c>
      <c r="I168" s="17" t="str">
        <f>Products!H168</f>
        <v>Divorced</v>
      </c>
      <c r="J168" t="str">
        <f>Products!I168</f>
        <v>36-45</v>
      </c>
      <c r="K168" t="str">
        <f>Table6[[#This Row],[Kids]]</f>
        <v>No</v>
      </c>
      <c r="L168" t="str">
        <f>Table6[[#This Row],[Teens]]</f>
        <v>Yes</v>
      </c>
    </row>
    <row r="169" spans="1:12" ht="16.5" x14ac:dyDescent="0.3">
      <c r="A169">
        <f>Table2[[#This Row],[NumDealsPurchases]]</f>
        <v>3</v>
      </c>
      <c r="B169">
        <f>Table2[[#This Row],[AcceptedCmp3]]</f>
        <v>0</v>
      </c>
      <c r="C169">
        <f>Table2[[#This Row],[AcceptedCmp4]]</f>
        <v>0</v>
      </c>
      <c r="D169">
        <f>Table2[[#This Row],[AcceptedCmp5]]</f>
        <v>0</v>
      </c>
      <c r="E169">
        <f>Table2[[#This Row],[AcceptedCmp1]]</f>
        <v>0</v>
      </c>
      <c r="F169">
        <f>Table2[[#This Row],[AcceptedCmp2]]</f>
        <v>0</v>
      </c>
      <c r="G169">
        <f>Table2[[#This Row],[Response]]</f>
        <v>0</v>
      </c>
      <c r="H169" s="8">
        <f>Products!G169</f>
        <v>47</v>
      </c>
      <c r="I169" s="17" t="str">
        <f>Products!H169</f>
        <v>Divorced</v>
      </c>
      <c r="J169" t="str">
        <f>Products!I169</f>
        <v>46-55</v>
      </c>
      <c r="K169" t="str">
        <f>Table6[[#This Row],[Kids]]</f>
        <v>Yes</v>
      </c>
      <c r="L169" t="str">
        <f>Table6[[#This Row],[Teens]]</f>
        <v>Yes</v>
      </c>
    </row>
    <row r="170" spans="1:12" ht="16.5" x14ac:dyDescent="0.3">
      <c r="A170">
        <f>Table2[[#This Row],[NumDealsPurchases]]</f>
        <v>1</v>
      </c>
      <c r="B170">
        <f>Table2[[#This Row],[AcceptedCmp3]]</f>
        <v>1</v>
      </c>
      <c r="C170">
        <f>Table2[[#This Row],[AcceptedCmp4]]</f>
        <v>0</v>
      </c>
      <c r="D170">
        <f>Table2[[#This Row],[AcceptedCmp5]]</f>
        <v>0</v>
      </c>
      <c r="E170">
        <f>Table2[[#This Row],[AcceptedCmp1]]</f>
        <v>0</v>
      </c>
      <c r="F170">
        <f>Table2[[#This Row],[AcceptedCmp2]]</f>
        <v>0</v>
      </c>
      <c r="G170">
        <f>Table2[[#This Row],[Response]]</f>
        <v>0</v>
      </c>
      <c r="H170" s="8">
        <f>Products!G170</f>
        <v>60</v>
      </c>
      <c r="I170" s="17" t="str">
        <f>Products!H170</f>
        <v>Single</v>
      </c>
      <c r="J170" t="str">
        <f>Products!I170</f>
        <v>56-65</v>
      </c>
      <c r="K170" t="str">
        <f>Table6[[#This Row],[Kids]]</f>
        <v>No</v>
      </c>
      <c r="L170" t="str">
        <f>Table6[[#This Row],[Teens]]</f>
        <v>No</v>
      </c>
    </row>
    <row r="171" spans="1:12" ht="16.5" x14ac:dyDescent="0.3">
      <c r="A171">
        <f>Table2[[#This Row],[NumDealsPurchases]]</f>
        <v>1</v>
      </c>
      <c r="B171">
        <f>Table2[[#This Row],[AcceptedCmp3]]</f>
        <v>0</v>
      </c>
      <c r="C171">
        <f>Table2[[#This Row],[AcceptedCmp4]]</f>
        <v>1</v>
      </c>
      <c r="D171">
        <f>Table2[[#This Row],[AcceptedCmp5]]</f>
        <v>0</v>
      </c>
      <c r="E171">
        <f>Table2[[#This Row],[AcceptedCmp1]]</f>
        <v>0</v>
      </c>
      <c r="F171">
        <f>Table2[[#This Row],[AcceptedCmp2]]</f>
        <v>0</v>
      </c>
      <c r="G171">
        <f>Table2[[#This Row],[Response]]</f>
        <v>0</v>
      </c>
      <c r="H171" s="8">
        <f>Products!G171</f>
        <v>54</v>
      </c>
      <c r="I171" s="17" t="str">
        <f>Products!H171</f>
        <v>Together</v>
      </c>
      <c r="J171" t="str">
        <f>Products!I171</f>
        <v>46-55</v>
      </c>
      <c r="K171" t="str">
        <f>Table6[[#This Row],[Kids]]</f>
        <v>No</v>
      </c>
      <c r="L171" t="str">
        <f>Table6[[#This Row],[Teens]]</f>
        <v>No</v>
      </c>
    </row>
    <row r="172" spans="1:12" ht="16.5" x14ac:dyDescent="0.3">
      <c r="A172">
        <f>Table2[[#This Row],[NumDealsPurchases]]</f>
        <v>1</v>
      </c>
      <c r="B172">
        <f>Table2[[#This Row],[AcceptedCmp3]]</f>
        <v>0</v>
      </c>
      <c r="C172">
        <f>Table2[[#This Row],[AcceptedCmp4]]</f>
        <v>0</v>
      </c>
      <c r="D172">
        <f>Table2[[#This Row],[AcceptedCmp5]]</f>
        <v>0</v>
      </c>
      <c r="E172">
        <f>Table2[[#This Row],[AcceptedCmp1]]</f>
        <v>0</v>
      </c>
      <c r="F172">
        <f>Table2[[#This Row],[AcceptedCmp2]]</f>
        <v>0</v>
      </c>
      <c r="G172">
        <f>Table2[[#This Row],[Response]]</f>
        <v>0</v>
      </c>
      <c r="H172" s="8">
        <f>Products!G172</f>
        <v>25</v>
      </c>
      <c r="I172" s="17" t="str">
        <f>Products!H172</f>
        <v>Together</v>
      </c>
      <c r="J172" t="str">
        <f>Products!I172</f>
        <v>16-25</v>
      </c>
      <c r="K172" t="str">
        <f>Table6[[#This Row],[Kids]]</f>
        <v>No</v>
      </c>
      <c r="L172" t="str">
        <f>Table6[[#This Row],[Teens]]</f>
        <v>No</v>
      </c>
    </row>
    <row r="173" spans="1:12" ht="16.5" x14ac:dyDescent="0.3">
      <c r="A173">
        <f>Table2[[#This Row],[NumDealsPurchases]]</f>
        <v>3</v>
      </c>
      <c r="B173">
        <f>Table2[[#This Row],[AcceptedCmp3]]</f>
        <v>0</v>
      </c>
      <c r="C173">
        <f>Table2[[#This Row],[AcceptedCmp4]]</f>
        <v>0</v>
      </c>
      <c r="D173">
        <f>Table2[[#This Row],[AcceptedCmp5]]</f>
        <v>0</v>
      </c>
      <c r="E173">
        <f>Table2[[#This Row],[AcceptedCmp1]]</f>
        <v>0</v>
      </c>
      <c r="F173">
        <f>Table2[[#This Row],[AcceptedCmp2]]</f>
        <v>0</v>
      </c>
      <c r="G173">
        <f>Table2[[#This Row],[Response]]</f>
        <v>0</v>
      </c>
      <c r="H173" s="8">
        <f>Products!G173</f>
        <v>57</v>
      </c>
      <c r="I173" s="17" t="str">
        <f>Products!H173</f>
        <v>Married</v>
      </c>
      <c r="J173" t="str">
        <f>Products!I173</f>
        <v>56-65</v>
      </c>
      <c r="K173" t="str">
        <f>Table6[[#This Row],[Kids]]</f>
        <v>Yes</v>
      </c>
      <c r="L173" t="str">
        <f>Table6[[#This Row],[Teens]]</f>
        <v>Yes</v>
      </c>
    </row>
    <row r="174" spans="1:12" ht="16.5" x14ac:dyDescent="0.3">
      <c r="A174">
        <f>Table2[[#This Row],[NumDealsPurchases]]</f>
        <v>2</v>
      </c>
      <c r="B174">
        <f>Table2[[#This Row],[AcceptedCmp3]]</f>
        <v>0</v>
      </c>
      <c r="C174">
        <f>Table2[[#This Row],[AcceptedCmp4]]</f>
        <v>0</v>
      </c>
      <c r="D174">
        <f>Table2[[#This Row],[AcceptedCmp5]]</f>
        <v>0</v>
      </c>
      <c r="E174">
        <f>Table2[[#This Row],[AcceptedCmp1]]</f>
        <v>0</v>
      </c>
      <c r="F174">
        <f>Table2[[#This Row],[AcceptedCmp2]]</f>
        <v>0</v>
      </c>
      <c r="G174">
        <f>Table2[[#This Row],[Response]]</f>
        <v>0</v>
      </c>
      <c r="H174" s="8">
        <f>Products!G174</f>
        <v>49</v>
      </c>
      <c r="I174" s="17" t="str">
        <f>Products!H174</f>
        <v>Married</v>
      </c>
      <c r="J174" t="str">
        <f>Products!I174</f>
        <v>46-55</v>
      </c>
      <c r="K174" t="str">
        <f>Table6[[#This Row],[Kids]]</f>
        <v>Yes</v>
      </c>
      <c r="L174" t="str">
        <f>Table6[[#This Row],[Teens]]</f>
        <v>Yes</v>
      </c>
    </row>
    <row r="175" spans="1:12" ht="16.5" x14ac:dyDescent="0.3">
      <c r="A175">
        <f>Table2[[#This Row],[NumDealsPurchases]]</f>
        <v>2</v>
      </c>
      <c r="B175">
        <f>Table2[[#This Row],[AcceptedCmp3]]</f>
        <v>0</v>
      </c>
      <c r="C175">
        <f>Table2[[#This Row],[AcceptedCmp4]]</f>
        <v>0</v>
      </c>
      <c r="D175">
        <f>Table2[[#This Row],[AcceptedCmp5]]</f>
        <v>0</v>
      </c>
      <c r="E175">
        <f>Table2[[#This Row],[AcceptedCmp1]]</f>
        <v>0</v>
      </c>
      <c r="F175">
        <f>Table2[[#This Row],[AcceptedCmp2]]</f>
        <v>0</v>
      </c>
      <c r="G175">
        <f>Table2[[#This Row],[Response]]</f>
        <v>0</v>
      </c>
      <c r="H175" s="8">
        <f>Products!G175</f>
        <v>31</v>
      </c>
      <c r="I175" s="17" t="str">
        <f>Products!H175</f>
        <v>Together</v>
      </c>
      <c r="J175" t="str">
        <f>Products!I175</f>
        <v>26-35</v>
      </c>
      <c r="K175" t="str">
        <f>Table6[[#This Row],[Kids]]</f>
        <v>Yes</v>
      </c>
      <c r="L175" t="str">
        <f>Table6[[#This Row],[Teens]]</f>
        <v>No</v>
      </c>
    </row>
    <row r="176" spans="1:12" ht="16.5" x14ac:dyDescent="0.3">
      <c r="A176">
        <f>Table2[[#This Row],[NumDealsPurchases]]</f>
        <v>1</v>
      </c>
      <c r="B176">
        <f>Table2[[#This Row],[AcceptedCmp3]]</f>
        <v>0</v>
      </c>
      <c r="C176">
        <f>Table2[[#This Row],[AcceptedCmp4]]</f>
        <v>0</v>
      </c>
      <c r="D176">
        <f>Table2[[#This Row],[AcceptedCmp5]]</f>
        <v>0</v>
      </c>
      <c r="E176">
        <f>Table2[[#This Row],[AcceptedCmp1]]</f>
        <v>0</v>
      </c>
      <c r="F176">
        <f>Table2[[#This Row],[AcceptedCmp2]]</f>
        <v>0</v>
      </c>
      <c r="G176">
        <f>Table2[[#This Row],[Response]]</f>
        <v>0</v>
      </c>
      <c r="H176" s="8">
        <f>Products!G176</f>
        <v>44</v>
      </c>
      <c r="I176" s="17" t="str">
        <f>Products!H176</f>
        <v>Single</v>
      </c>
      <c r="J176" t="str">
        <f>Products!I176</f>
        <v>36-45</v>
      </c>
      <c r="K176" t="str">
        <f>Table6[[#This Row],[Kids]]</f>
        <v>Yes</v>
      </c>
      <c r="L176" t="str">
        <f>Table6[[#This Row],[Teens]]</f>
        <v>No</v>
      </c>
    </row>
    <row r="177" spans="1:12" ht="16.5" x14ac:dyDescent="0.3">
      <c r="A177">
        <f>Table2[[#This Row],[NumDealsPurchases]]</f>
        <v>2</v>
      </c>
      <c r="B177">
        <f>Table2[[#This Row],[AcceptedCmp3]]</f>
        <v>0</v>
      </c>
      <c r="C177">
        <f>Table2[[#This Row],[AcceptedCmp4]]</f>
        <v>0</v>
      </c>
      <c r="D177">
        <f>Table2[[#This Row],[AcceptedCmp5]]</f>
        <v>0</v>
      </c>
      <c r="E177">
        <f>Table2[[#This Row],[AcceptedCmp1]]</f>
        <v>0</v>
      </c>
      <c r="F177">
        <f>Table2[[#This Row],[AcceptedCmp2]]</f>
        <v>0</v>
      </c>
      <c r="G177">
        <f>Table2[[#This Row],[Response]]</f>
        <v>0</v>
      </c>
      <c r="H177" s="8">
        <f>Products!G177</f>
        <v>55</v>
      </c>
      <c r="I177" s="17" t="str">
        <f>Products!H177</f>
        <v>Married</v>
      </c>
      <c r="J177" t="str">
        <f>Products!I177</f>
        <v>46-55</v>
      </c>
      <c r="K177" t="str">
        <f>Table6[[#This Row],[Kids]]</f>
        <v>Yes</v>
      </c>
      <c r="L177" t="str">
        <f>Table6[[#This Row],[Teens]]</f>
        <v>Yes</v>
      </c>
    </row>
    <row r="178" spans="1:12" ht="16.5" x14ac:dyDescent="0.3">
      <c r="A178">
        <f>Table2[[#This Row],[NumDealsPurchases]]</f>
        <v>1</v>
      </c>
      <c r="B178">
        <f>Table2[[#This Row],[AcceptedCmp3]]</f>
        <v>1</v>
      </c>
      <c r="C178">
        <f>Table2[[#This Row],[AcceptedCmp4]]</f>
        <v>0</v>
      </c>
      <c r="D178">
        <f>Table2[[#This Row],[AcceptedCmp5]]</f>
        <v>0</v>
      </c>
      <c r="E178">
        <f>Table2[[#This Row],[AcceptedCmp1]]</f>
        <v>0</v>
      </c>
      <c r="F178">
        <f>Table2[[#This Row],[AcceptedCmp2]]</f>
        <v>0</v>
      </c>
      <c r="G178">
        <f>Table2[[#This Row],[Response]]</f>
        <v>0</v>
      </c>
      <c r="H178" s="8">
        <f>Products!G178</f>
        <v>47</v>
      </c>
      <c r="I178" s="17" t="str">
        <f>Products!H178</f>
        <v>Married</v>
      </c>
      <c r="J178" t="str">
        <f>Products!I178</f>
        <v>46-55</v>
      </c>
      <c r="K178" t="str">
        <f>Table6[[#This Row],[Kids]]</f>
        <v>No</v>
      </c>
      <c r="L178" t="str">
        <f>Table6[[#This Row],[Teens]]</f>
        <v>Yes</v>
      </c>
    </row>
    <row r="179" spans="1:12" ht="16.5" x14ac:dyDescent="0.3">
      <c r="A179">
        <f>Table2[[#This Row],[NumDealsPurchases]]</f>
        <v>1</v>
      </c>
      <c r="B179">
        <f>Table2[[#This Row],[AcceptedCmp3]]</f>
        <v>0</v>
      </c>
      <c r="C179">
        <f>Table2[[#This Row],[AcceptedCmp4]]</f>
        <v>0</v>
      </c>
      <c r="D179">
        <f>Table2[[#This Row],[AcceptedCmp5]]</f>
        <v>0</v>
      </c>
      <c r="E179">
        <f>Table2[[#This Row],[AcceptedCmp1]]</f>
        <v>0</v>
      </c>
      <c r="F179">
        <f>Table2[[#This Row],[AcceptedCmp2]]</f>
        <v>0</v>
      </c>
      <c r="G179">
        <f>Table2[[#This Row],[Response]]</f>
        <v>0</v>
      </c>
      <c r="H179" s="8">
        <f>Products!G179</f>
        <v>37</v>
      </c>
      <c r="I179" s="17" t="str">
        <f>Products!H179</f>
        <v>Married</v>
      </c>
      <c r="J179" t="str">
        <f>Products!I179</f>
        <v>36-45</v>
      </c>
      <c r="K179" t="str">
        <f>Table6[[#This Row],[Kids]]</f>
        <v>No</v>
      </c>
      <c r="L179" t="str">
        <f>Table6[[#This Row],[Teens]]</f>
        <v>Yes</v>
      </c>
    </row>
    <row r="180" spans="1:12" ht="16.5" x14ac:dyDescent="0.3">
      <c r="A180">
        <f>Table2[[#This Row],[NumDealsPurchases]]</f>
        <v>1</v>
      </c>
      <c r="B180">
        <f>Table2[[#This Row],[AcceptedCmp3]]</f>
        <v>0</v>
      </c>
      <c r="C180">
        <f>Table2[[#This Row],[AcceptedCmp4]]</f>
        <v>1</v>
      </c>
      <c r="D180">
        <f>Table2[[#This Row],[AcceptedCmp5]]</f>
        <v>0</v>
      </c>
      <c r="E180">
        <f>Table2[[#This Row],[AcceptedCmp1]]</f>
        <v>1</v>
      </c>
      <c r="F180">
        <f>Table2[[#This Row],[AcceptedCmp2]]</f>
        <v>0</v>
      </c>
      <c r="G180">
        <f>Table2[[#This Row],[Response]]</f>
        <v>1</v>
      </c>
      <c r="H180" s="8">
        <f>Products!G180</f>
        <v>64</v>
      </c>
      <c r="I180" s="17" t="str">
        <f>Products!H180</f>
        <v>Together</v>
      </c>
      <c r="J180" t="str">
        <f>Products!I180</f>
        <v>56-65</v>
      </c>
      <c r="K180" t="str">
        <f>Table6[[#This Row],[Kids]]</f>
        <v>No</v>
      </c>
      <c r="L180" t="str">
        <f>Table6[[#This Row],[Teens]]</f>
        <v>No</v>
      </c>
    </row>
    <row r="181" spans="1:12" ht="16.5" x14ac:dyDescent="0.3">
      <c r="A181">
        <f>Table2[[#This Row],[NumDealsPurchases]]</f>
        <v>2</v>
      </c>
      <c r="B181">
        <f>Table2[[#This Row],[AcceptedCmp3]]</f>
        <v>0</v>
      </c>
      <c r="C181">
        <f>Table2[[#This Row],[AcceptedCmp4]]</f>
        <v>0</v>
      </c>
      <c r="D181">
        <f>Table2[[#This Row],[AcceptedCmp5]]</f>
        <v>0</v>
      </c>
      <c r="E181">
        <f>Table2[[#This Row],[AcceptedCmp1]]</f>
        <v>0</v>
      </c>
      <c r="F181">
        <f>Table2[[#This Row],[AcceptedCmp2]]</f>
        <v>0</v>
      </c>
      <c r="G181">
        <f>Table2[[#This Row],[Response]]</f>
        <v>0</v>
      </c>
      <c r="H181" s="8">
        <f>Products!G181</f>
        <v>44</v>
      </c>
      <c r="I181" s="17" t="str">
        <f>Products!H181</f>
        <v>Married</v>
      </c>
      <c r="J181" t="str">
        <f>Products!I181</f>
        <v>36-45</v>
      </c>
      <c r="K181" t="str">
        <f>Table6[[#This Row],[Kids]]</f>
        <v>Yes</v>
      </c>
      <c r="L181" t="str">
        <f>Table6[[#This Row],[Teens]]</f>
        <v>Yes</v>
      </c>
    </row>
    <row r="182" spans="1:12" ht="16.5" x14ac:dyDescent="0.3">
      <c r="A182">
        <f>Table2[[#This Row],[NumDealsPurchases]]</f>
        <v>1</v>
      </c>
      <c r="B182">
        <f>Table2[[#This Row],[AcceptedCmp3]]</f>
        <v>0</v>
      </c>
      <c r="C182">
        <f>Table2[[#This Row],[AcceptedCmp4]]</f>
        <v>0</v>
      </c>
      <c r="D182">
        <f>Table2[[#This Row],[AcceptedCmp5]]</f>
        <v>0</v>
      </c>
      <c r="E182">
        <f>Table2[[#This Row],[AcceptedCmp1]]</f>
        <v>0</v>
      </c>
      <c r="F182">
        <f>Table2[[#This Row],[AcceptedCmp2]]</f>
        <v>0</v>
      </c>
      <c r="G182">
        <f>Table2[[#This Row],[Response]]</f>
        <v>0</v>
      </c>
      <c r="H182" s="8">
        <f>Products!G182</f>
        <v>55</v>
      </c>
      <c r="I182" s="17" t="str">
        <f>Products!H182</f>
        <v>Married</v>
      </c>
      <c r="J182" t="str">
        <f>Products!I182</f>
        <v>46-55</v>
      </c>
      <c r="K182" t="str">
        <f>Table6[[#This Row],[Kids]]</f>
        <v>Yes</v>
      </c>
      <c r="L182" t="str">
        <f>Table6[[#This Row],[Teens]]</f>
        <v>Yes</v>
      </c>
    </row>
    <row r="183" spans="1:12" ht="16.5" x14ac:dyDescent="0.3">
      <c r="A183">
        <f>Table2[[#This Row],[NumDealsPurchases]]</f>
        <v>1</v>
      </c>
      <c r="B183">
        <f>Table2[[#This Row],[AcceptedCmp3]]</f>
        <v>0</v>
      </c>
      <c r="C183">
        <f>Table2[[#This Row],[AcceptedCmp4]]</f>
        <v>0</v>
      </c>
      <c r="D183">
        <f>Table2[[#This Row],[AcceptedCmp5]]</f>
        <v>0</v>
      </c>
      <c r="E183">
        <f>Table2[[#This Row],[AcceptedCmp1]]</f>
        <v>1</v>
      </c>
      <c r="F183">
        <f>Table2[[#This Row],[AcceptedCmp2]]</f>
        <v>0</v>
      </c>
      <c r="G183">
        <f>Table2[[#This Row],[Response]]</f>
        <v>0</v>
      </c>
      <c r="H183" s="8">
        <f>Products!G183</f>
        <v>62</v>
      </c>
      <c r="I183" s="17" t="str">
        <f>Products!H183</f>
        <v>Married</v>
      </c>
      <c r="J183" t="str">
        <f>Products!I183</f>
        <v>56-65</v>
      </c>
      <c r="K183" t="str">
        <f>Table6[[#This Row],[Kids]]</f>
        <v>No</v>
      </c>
      <c r="L183" t="str">
        <f>Table6[[#This Row],[Teens]]</f>
        <v>No</v>
      </c>
    </row>
    <row r="184" spans="1:12" ht="16.5" x14ac:dyDescent="0.3">
      <c r="A184">
        <f>Table2[[#This Row],[NumDealsPurchases]]</f>
        <v>1</v>
      </c>
      <c r="B184">
        <f>Table2[[#This Row],[AcceptedCmp3]]</f>
        <v>0</v>
      </c>
      <c r="C184">
        <f>Table2[[#This Row],[AcceptedCmp4]]</f>
        <v>0</v>
      </c>
      <c r="D184">
        <f>Table2[[#This Row],[AcceptedCmp5]]</f>
        <v>0</v>
      </c>
      <c r="E184">
        <f>Table2[[#This Row],[AcceptedCmp1]]</f>
        <v>0</v>
      </c>
      <c r="F184">
        <f>Table2[[#This Row],[AcceptedCmp2]]</f>
        <v>0</v>
      </c>
      <c r="G184">
        <f>Table2[[#This Row],[Response]]</f>
        <v>0</v>
      </c>
      <c r="H184" s="8">
        <f>Products!G184</f>
        <v>38</v>
      </c>
      <c r="I184" s="17" t="str">
        <f>Products!H184</f>
        <v>Married</v>
      </c>
      <c r="J184" t="str">
        <f>Products!I184</f>
        <v>36-45</v>
      </c>
      <c r="K184" t="str">
        <f>Table6[[#This Row],[Kids]]</f>
        <v>No</v>
      </c>
      <c r="L184" t="str">
        <f>Table6[[#This Row],[Teens]]</f>
        <v>Yes</v>
      </c>
    </row>
    <row r="185" spans="1:12" ht="16.5" x14ac:dyDescent="0.3">
      <c r="A185">
        <f>Table2[[#This Row],[NumDealsPurchases]]</f>
        <v>3</v>
      </c>
      <c r="B185">
        <f>Table2[[#This Row],[AcceptedCmp3]]</f>
        <v>0</v>
      </c>
      <c r="C185">
        <f>Table2[[#This Row],[AcceptedCmp4]]</f>
        <v>0</v>
      </c>
      <c r="D185">
        <f>Table2[[#This Row],[AcceptedCmp5]]</f>
        <v>0</v>
      </c>
      <c r="E185">
        <f>Table2[[#This Row],[AcceptedCmp1]]</f>
        <v>0</v>
      </c>
      <c r="F185">
        <f>Table2[[#This Row],[AcceptedCmp2]]</f>
        <v>0</v>
      </c>
      <c r="G185">
        <f>Table2[[#This Row],[Response]]</f>
        <v>0</v>
      </c>
      <c r="H185" s="8">
        <f>Products!G185</f>
        <v>26</v>
      </c>
      <c r="I185" s="17" t="str">
        <f>Products!H185</f>
        <v>Married</v>
      </c>
      <c r="J185" t="str">
        <f>Products!I185</f>
        <v>26-35</v>
      </c>
      <c r="K185" t="str">
        <f>Table6[[#This Row],[Kids]]</f>
        <v>Yes</v>
      </c>
      <c r="L185" t="str">
        <f>Table6[[#This Row],[Teens]]</f>
        <v>No</v>
      </c>
    </row>
    <row r="186" spans="1:12" ht="16.5" x14ac:dyDescent="0.3">
      <c r="A186">
        <f>Table2[[#This Row],[NumDealsPurchases]]</f>
        <v>1</v>
      </c>
      <c r="B186">
        <f>Table2[[#This Row],[AcceptedCmp3]]</f>
        <v>0</v>
      </c>
      <c r="C186">
        <f>Table2[[#This Row],[AcceptedCmp4]]</f>
        <v>0</v>
      </c>
      <c r="D186">
        <f>Table2[[#This Row],[AcceptedCmp5]]</f>
        <v>0</v>
      </c>
      <c r="E186">
        <f>Table2[[#This Row],[AcceptedCmp1]]</f>
        <v>0</v>
      </c>
      <c r="F186">
        <f>Table2[[#This Row],[AcceptedCmp2]]</f>
        <v>0</v>
      </c>
      <c r="G186">
        <f>Table2[[#This Row],[Response]]</f>
        <v>0</v>
      </c>
      <c r="H186" s="8">
        <f>Products!G186</f>
        <v>67</v>
      </c>
      <c r="I186" s="17" t="str">
        <f>Products!H186</f>
        <v>Married</v>
      </c>
      <c r="J186" t="str">
        <f>Products!I186</f>
        <v>66-75</v>
      </c>
      <c r="K186" t="str">
        <f>Table6[[#This Row],[Kids]]</f>
        <v>No</v>
      </c>
      <c r="L186" t="str">
        <f>Table6[[#This Row],[Teens]]</f>
        <v>No</v>
      </c>
    </row>
    <row r="187" spans="1:12" ht="16.5" x14ac:dyDescent="0.3">
      <c r="A187">
        <f>Table2[[#This Row],[NumDealsPurchases]]</f>
        <v>1</v>
      </c>
      <c r="B187">
        <f>Table2[[#This Row],[AcceptedCmp3]]</f>
        <v>0</v>
      </c>
      <c r="C187">
        <f>Table2[[#This Row],[AcceptedCmp4]]</f>
        <v>0</v>
      </c>
      <c r="D187">
        <f>Table2[[#This Row],[AcceptedCmp5]]</f>
        <v>0</v>
      </c>
      <c r="E187">
        <f>Table2[[#This Row],[AcceptedCmp1]]</f>
        <v>0</v>
      </c>
      <c r="F187">
        <f>Table2[[#This Row],[AcceptedCmp2]]</f>
        <v>0</v>
      </c>
      <c r="G187">
        <f>Table2[[#This Row],[Response]]</f>
        <v>0</v>
      </c>
      <c r="H187" s="8">
        <f>Products!G187</f>
        <v>30</v>
      </c>
      <c r="I187" s="17" t="str">
        <f>Products!H187</f>
        <v>Married</v>
      </c>
      <c r="J187" t="str">
        <f>Products!I187</f>
        <v>26-35</v>
      </c>
      <c r="K187" t="str">
        <f>Table6[[#This Row],[Kids]]</f>
        <v>Yes</v>
      </c>
      <c r="L187" t="str">
        <f>Table6[[#This Row],[Teens]]</f>
        <v>No</v>
      </c>
    </row>
    <row r="188" spans="1:12" ht="16.5" x14ac:dyDescent="0.3">
      <c r="A188">
        <f>Table2[[#This Row],[NumDealsPurchases]]</f>
        <v>1</v>
      </c>
      <c r="B188">
        <f>Table2[[#This Row],[AcceptedCmp3]]</f>
        <v>0</v>
      </c>
      <c r="C188">
        <f>Table2[[#This Row],[AcceptedCmp4]]</f>
        <v>0</v>
      </c>
      <c r="D188">
        <f>Table2[[#This Row],[AcceptedCmp5]]</f>
        <v>0</v>
      </c>
      <c r="E188">
        <f>Table2[[#This Row],[AcceptedCmp1]]</f>
        <v>0</v>
      </c>
      <c r="F188">
        <f>Table2[[#This Row],[AcceptedCmp2]]</f>
        <v>0</v>
      </c>
      <c r="G188">
        <f>Table2[[#This Row],[Response]]</f>
        <v>0</v>
      </c>
      <c r="H188" s="8">
        <f>Products!G188</f>
        <v>53</v>
      </c>
      <c r="I188" s="17" t="str">
        <f>Products!H188</f>
        <v>Single</v>
      </c>
      <c r="J188" t="str">
        <f>Products!I188</f>
        <v>46-55</v>
      </c>
      <c r="K188" t="str">
        <f>Table6[[#This Row],[Kids]]</f>
        <v>No</v>
      </c>
      <c r="L188" t="str">
        <f>Table6[[#This Row],[Teens]]</f>
        <v>No</v>
      </c>
    </row>
    <row r="189" spans="1:12" ht="16.5" x14ac:dyDescent="0.3">
      <c r="A189">
        <f>Table2[[#This Row],[NumDealsPurchases]]</f>
        <v>1</v>
      </c>
      <c r="B189">
        <f>Table2[[#This Row],[AcceptedCmp3]]</f>
        <v>0</v>
      </c>
      <c r="C189">
        <f>Table2[[#This Row],[AcceptedCmp4]]</f>
        <v>0</v>
      </c>
      <c r="D189">
        <f>Table2[[#This Row],[AcceptedCmp5]]</f>
        <v>0</v>
      </c>
      <c r="E189">
        <f>Table2[[#This Row],[AcceptedCmp1]]</f>
        <v>0</v>
      </c>
      <c r="F189">
        <f>Table2[[#This Row],[AcceptedCmp2]]</f>
        <v>0</v>
      </c>
      <c r="G189">
        <f>Table2[[#This Row],[Response]]</f>
        <v>0</v>
      </c>
      <c r="H189" s="8">
        <f>Products!G189</f>
        <v>29</v>
      </c>
      <c r="I189" s="17" t="str">
        <f>Products!H189</f>
        <v>Married</v>
      </c>
      <c r="J189" t="str">
        <f>Products!I189</f>
        <v>26-35</v>
      </c>
      <c r="K189" t="str">
        <f>Table6[[#This Row],[Kids]]</f>
        <v>Yes</v>
      </c>
      <c r="L189" t="str">
        <f>Table6[[#This Row],[Teens]]</f>
        <v>No</v>
      </c>
    </row>
    <row r="190" spans="1:12" ht="16.5" x14ac:dyDescent="0.3">
      <c r="A190">
        <f>Table2[[#This Row],[NumDealsPurchases]]</f>
        <v>2</v>
      </c>
      <c r="B190">
        <f>Table2[[#This Row],[AcceptedCmp3]]</f>
        <v>0</v>
      </c>
      <c r="C190">
        <f>Table2[[#This Row],[AcceptedCmp4]]</f>
        <v>0</v>
      </c>
      <c r="D190">
        <f>Table2[[#This Row],[AcceptedCmp5]]</f>
        <v>0</v>
      </c>
      <c r="E190">
        <f>Table2[[#This Row],[AcceptedCmp1]]</f>
        <v>0</v>
      </c>
      <c r="F190">
        <f>Table2[[#This Row],[AcceptedCmp2]]</f>
        <v>0</v>
      </c>
      <c r="G190">
        <f>Table2[[#This Row],[Response]]</f>
        <v>0</v>
      </c>
      <c r="H190" s="8">
        <f>Products!G190</f>
        <v>44</v>
      </c>
      <c r="I190" s="17" t="str">
        <f>Products!H190</f>
        <v>Married</v>
      </c>
      <c r="J190" t="str">
        <f>Products!I190</f>
        <v>36-45</v>
      </c>
      <c r="K190" t="str">
        <f>Table6[[#This Row],[Kids]]</f>
        <v>No</v>
      </c>
      <c r="L190" t="str">
        <f>Table6[[#This Row],[Teens]]</f>
        <v>Yes</v>
      </c>
    </row>
    <row r="191" spans="1:12" ht="16.5" x14ac:dyDescent="0.3">
      <c r="A191">
        <f>Table2[[#This Row],[NumDealsPurchases]]</f>
        <v>2</v>
      </c>
      <c r="B191">
        <f>Table2[[#This Row],[AcceptedCmp3]]</f>
        <v>0</v>
      </c>
      <c r="C191">
        <f>Table2[[#This Row],[AcceptedCmp4]]</f>
        <v>0</v>
      </c>
      <c r="D191">
        <f>Table2[[#This Row],[AcceptedCmp5]]</f>
        <v>0</v>
      </c>
      <c r="E191">
        <f>Table2[[#This Row],[AcceptedCmp1]]</f>
        <v>0</v>
      </c>
      <c r="F191">
        <f>Table2[[#This Row],[AcceptedCmp2]]</f>
        <v>0</v>
      </c>
      <c r="G191">
        <f>Table2[[#This Row],[Response]]</f>
        <v>0</v>
      </c>
      <c r="H191" s="8">
        <f>Products!G191</f>
        <v>47</v>
      </c>
      <c r="I191" s="17" t="str">
        <f>Products!H191</f>
        <v>Married</v>
      </c>
      <c r="J191" t="str">
        <f>Products!I191</f>
        <v>46-55</v>
      </c>
      <c r="K191" t="str">
        <f>Table6[[#This Row],[Kids]]</f>
        <v>No</v>
      </c>
      <c r="L191" t="str">
        <f>Table6[[#This Row],[Teens]]</f>
        <v>Yes</v>
      </c>
    </row>
    <row r="192" spans="1:12" ht="16.5" x14ac:dyDescent="0.3">
      <c r="A192">
        <f>Table2[[#This Row],[NumDealsPurchases]]</f>
        <v>1</v>
      </c>
      <c r="B192">
        <f>Table2[[#This Row],[AcceptedCmp3]]</f>
        <v>0</v>
      </c>
      <c r="C192">
        <f>Table2[[#This Row],[AcceptedCmp4]]</f>
        <v>0</v>
      </c>
      <c r="D192">
        <f>Table2[[#This Row],[AcceptedCmp5]]</f>
        <v>0</v>
      </c>
      <c r="E192">
        <f>Table2[[#This Row],[AcceptedCmp1]]</f>
        <v>0</v>
      </c>
      <c r="F192">
        <f>Table2[[#This Row],[AcceptedCmp2]]</f>
        <v>0</v>
      </c>
      <c r="G192">
        <f>Table2[[#This Row],[Response]]</f>
        <v>0</v>
      </c>
      <c r="H192" s="8">
        <f>Products!G192</f>
        <v>37</v>
      </c>
      <c r="I192" s="17" t="str">
        <f>Products!H192</f>
        <v>Together</v>
      </c>
      <c r="J192" t="str">
        <f>Products!I192</f>
        <v>36-45</v>
      </c>
      <c r="K192" t="str">
        <f>Table6[[#This Row],[Kids]]</f>
        <v>No</v>
      </c>
      <c r="L192" t="str">
        <f>Table6[[#This Row],[Teens]]</f>
        <v>No</v>
      </c>
    </row>
    <row r="193" spans="1:12" ht="16.5" x14ac:dyDescent="0.3">
      <c r="A193">
        <f>Table2[[#This Row],[NumDealsPurchases]]</f>
        <v>2</v>
      </c>
      <c r="B193">
        <f>Table2[[#This Row],[AcceptedCmp3]]</f>
        <v>0</v>
      </c>
      <c r="C193">
        <f>Table2[[#This Row],[AcceptedCmp4]]</f>
        <v>0</v>
      </c>
      <c r="D193">
        <f>Table2[[#This Row],[AcceptedCmp5]]</f>
        <v>0</v>
      </c>
      <c r="E193">
        <f>Table2[[#This Row],[AcceptedCmp1]]</f>
        <v>0</v>
      </c>
      <c r="F193">
        <f>Table2[[#This Row],[AcceptedCmp2]]</f>
        <v>0</v>
      </c>
      <c r="G193">
        <f>Table2[[#This Row],[Response]]</f>
        <v>0</v>
      </c>
      <c r="H193" s="8">
        <f>Products!G193</f>
        <v>49</v>
      </c>
      <c r="I193" s="17" t="str">
        <f>Products!H193</f>
        <v>Together</v>
      </c>
      <c r="J193" t="str">
        <f>Products!I193</f>
        <v>46-55</v>
      </c>
      <c r="K193" t="str">
        <f>Table6[[#This Row],[Kids]]</f>
        <v>Yes</v>
      </c>
      <c r="L193" t="str">
        <f>Table6[[#This Row],[Teens]]</f>
        <v>Yes</v>
      </c>
    </row>
    <row r="194" spans="1:12" ht="16.5" x14ac:dyDescent="0.3">
      <c r="A194">
        <f>Table2[[#This Row],[NumDealsPurchases]]</f>
        <v>1</v>
      </c>
      <c r="B194">
        <f>Table2[[#This Row],[AcceptedCmp3]]</f>
        <v>1</v>
      </c>
      <c r="C194">
        <f>Table2[[#This Row],[AcceptedCmp4]]</f>
        <v>0</v>
      </c>
      <c r="D194">
        <f>Table2[[#This Row],[AcceptedCmp5]]</f>
        <v>0</v>
      </c>
      <c r="E194">
        <f>Table2[[#This Row],[AcceptedCmp1]]</f>
        <v>0</v>
      </c>
      <c r="F194">
        <f>Table2[[#This Row],[AcceptedCmp2]]</f>
        <v>0</v>
      </c>
      <c r="G194">
        <f>Table2[[#This Row],[Response]]</f>
        <v>0</v>
      </c>
      <c r="H194" s="8">
        <v>44</v>
      </c>
      <c r="I194" s="17" t="str">
        <f>Products!H194</f>
        <v>Divorced</v>
      </c>
      <c r="J194" t="str">
        <f>Products!I194</f>
        <v>26-35</v>
      </c>
      <c r="K194" t="str">
        <f>Table6[[#This Row],[Kids]]</f>
        <v>Yes</v>
      </c>
      <c r="L194" t="str">
        <f>Table6[[#This Row],[Teens]]</f>
        <v>No</v>
      </c>
    </row>
    <row r="195" spans="1:12" ht="16.5" x14ac:dyDescent="0.3">
      <c r="A195">
        <f>Table2[[#This Row],[NumDealsPurchases]]</f>
        <v>1</v>
      </c>
      <c r="B195">
        <f>Table2[[#This Row],[AcceptedCmp3]]</f>
        <v>0</v>
      </c>
      <c r="C195">
        <f>Table2[[#This Row],[AcceptedCmp4]]</f>
        <v>0</v>
      </c>
      <c r="D195">
        <f>Table2[[#This Row],[AcceptedCmp5]]</f>
        <v>0</v>
      </c>
      <c r="E195">
        <f>Table2[[#This Row],[AcceptedCmp1]]</f>
        <v>0</v>
      </c>
      <c r="F195">
        <f>Table2[[#This Row],[AcceptedCmp2]]</f>
        <v>0</v>
      </c>
      <c r="G195">
        <f>Table2[[#This Row],[Response]]</f>
        <v>0</v>
      </c>
      <c r="H195" s="8">
        <f>Products!G195</f>
        <v>24</v>
      </c>
      <c r="I195" s="17" t="str">
        <f>Products!H195</f>
        <v>Married</v>
      </c>
      <c r="J195" t="str">
        <f>Products!I195</f>
        <v>16-25</v>
      </c>
      <c r="K195" t="str">
        <f>Table6[[#This Row],[Kids]]</f>
        <v>No</v>
      </c>
      <c r="L195" t="str">
        <f>Table6[[#This Row],[Teens]]</f>
        <v>No</v>
      </c>
    </row>
    <row r="196" spans="1:12" ht="16.5" x14ac:dyDescent="0.3">
      <c r="A196">
        <f>Table2[[#This Row],[NumDealsPurchases]]</f>
        <v>1</v>
      </c>
      <c r="B196">
        <f>Table2[[#This Row],[AcceptedCmp3]]</f>
        <v>0</v>
      </c>
      <c r="C196">
        <f>Table2[[#This Row],[AcceptedCmp4]]</f>
        <v>0</v>
      </c>
      <c r="D196">
        <f>Table2[[#This Row],[AcceptedCmp5]]</f>
        <v>0</v>
      </c>
      <c r="E196">
        <f>Table2[[#This Row],[AcceptedCmp1]]</f>
        <v>0</v>
      </c>
      <c r="F196">
        <f>Table2[[#This Row],[AcceptedCmp2]]</f>
        <v>0</v>
      </c>
      <c r="G196">
        <f>Table2[[#This Row],[Response]]</f>
        <v>0</v>
      </c>
      <c r="H196" s="8">
        <f>Products!G196</f>
        <v>44</v>
      </c>
      <c r="I196" s="17" t="str">
        <f>Products!H196</f>
        <v>Married</v>
      </c>
      <c r="J196" t="str">
        <f>Products!I196</f>
        <v>36-45</v>
      </c>
      <c r="K196" t="str">
        <f>Table6[[#This Row],[Kids]]</f>
        <v>Yes</v>
      </c>
      <c r="L196" t="str">
        <f>Table6[[#This Row],[Teens]]</f>
        <v>No</v>
      </c>
    </row>
    <row r="197" spans="1:12" ht="16.5" x14ac:dyDescent="0.3">
      <c r="A197">
        <f>Table2[[#This Row],[NumDealsPurchases]]</f>
        <v>2</v>
      </c>
      <c r="B197">
        <f>Table2[[#This Row],[AcceptedCmp3]]</f>
        <v>0</v>
      </c>
      <c r="C197">
        <f>Table2[[#This Row],[AcceptedCmp4]]</f>
        <v>0</v>
      </c>
      <c r="D197">
        <f>Table2[[#This Row],[AcceptedCmp5]]</f>
        <v>0</v>
      </c>
      <c r="E197">
        <f>Table2[[#This Row],[AcceptedCmp1]]</f>
        <v>0</v>
      </c>
      <c r="F197">
        <f>Table2[[#This Row],[AcceptedCmp2]]</f>
        <v>0</v>
      </c>
      <c r="G197">
        <f>Table2[[#This Row],[Response]]</f>
        <v>0</v>
      </c>
      <c r="H197" s="8">
        <f>Products!G197</f>
        <v>25</v>
      </c>
      <c r="I197" s="17" t="str">
        <f>Products!H197</f>
        <v>Married</v>
      </c>
      <c r="J197" t="str">
        <f>Products!I197</f>
        <v>16-25</v>
      </c>
      <c r="K197" t="str">
        <f>Table6[[#This Row],[Kids]]</f>
        <v>Yes</v>
      </c>
      <c r="L197" t="str">
        <f>Table6[[#This Row],[Teens]]</f>
        <v>No</v>
      </c>
    </row>
    <row r="198" spans="1:12" ht="16.5" x14ac:dyDescent="0.3">
      <c r="A198">
        <f>Table2[[#This Row],[NumDealsPurchases]]</f>
        <v>4</v>
      </c>
      <c r="B198">
        <f>Table2[[#This Row],[AcceptedCmp3]]</f>
        <v>0</v>
      </c>
      <c r="C198">
        <f>Table2[[#This Row],[AcceptedCmp4]]</f>
        <v>0</v>
      </c>
      <c r="D198">
        <f>Table2[[#This Row],[AcceptedCmp5]]</f>
        <v>0</v>
      </c>
      <c r="E198">
        <f>Table2[[#This Row],[AcceptedCmp1]]</f>
        <v>0</v>
      </c>
      <c r="F198">
        <f>Table2[[#This Row],[AcceptedCmp2]]</f>
        <v>0</v>
      </c>
      <c r="G198">
        <f>Table2[[#This Row],[Response]]</f>
        <v>0</v>
      </c>
      <c r="H198" s="8">
        <f>Products!G198</f>
        <v>40</v>
      </c>
      <c r="I198" s="17" t="str">
        <f>Products!H198</f>
        <v>Married</v>
      </c>
      <c r="J198" t="str">
        <f>Products!I198</f>
        <v>36-45</v>
      </c>
      <c r="K198" t="str">
        <f>Table6[[#This Row],[Kids]]</f>
        <v>Yes</v>
      </c>
      <c r="L198" t="str">
        <f>Table6[[#This Row],[Teens]]</f>
        <v>Yes</v>
      </c>
    </row>
    <row r="199" spans="1:12" ht="16.5" x14ac:dyDescent="0.3">
      <c r="A199">
        <f>Table2[[#This Row],[NumDealsPurchases]]</f>
        <v>2</v>
      </c>
      <c r="B199">
        <f>Table2[[#This Row],[AcceptedCmp3]]</f>
        <v>0</v>
      </c>
      <c r="C199">
        <f>Table2[[#This Row],[AcceptedCmp4]]</f>
        <v>0</v>
      </c>
      <c r="D199">
        <f>Table2[[#This Row],[AcceptedCmp5]]</f>
        <v>0</v>
      </c>
      <c r="E199">
        <f>Table2[[#This Row],[AcceptedCmp1]]</f>
        <v>0</v>
      </c>
      <c r="F199">
        <f>Table2[[#This Row],[AcceptedCmp2]]</f>
        <v>0</v>
      </c>
      <c r="G199">
        <f>Table2[[#This Row],[Response]]</f>
        <v>0</v>
      </c>
      <c r="H199" s="8">
        <f>Products!G199</f>
        <v>36</v>
      </c>
      <c r="I199" s="17" t="str">
        <f>Products!H199</f>
        <v>Married</v>
      </c>
      <c r="J199" t="str">
        <f>Products!I199</f>
        <v>36-45</v>
      </c>
      <c r="K199" t="str">
        <f>Table6[[#This Row],[Kids]]</f>
        <v>Yes</v>
      </c>
      <c r="L199" t="str">
        <f>Table6[[#This Row],[Teens]]</f>
        <v>Yes</v>
      </c>
    </row>
    <row r="200" spans="1:12" ht="16.5" x14ac:dyDescent="0.3">
      <c r="A200">
        <f>Table2[[#This Row],[NumDealsPurchases]]</f>
        <v>1</v>
      </c>
      <c r="B200">
        <f>Table2[[#This Row],[AcceptedCmp3]]</f>
        <v>0</v>
      </c>
      <c r="C200">
        <f>Table2[[#This Row],[AcceptedCmp4]]</f>
        <v>0</v>
      </c>
      <c r="D200">
        <f>Table2[[#This Row],[AcceptedCmp5]]</f>
        <v>0</v>
      </c>
      <c r="E200">
        <f>Table2[[#This Row],[AcceptedCmp1]]</f>
        <v>0</v>
      </c>
      <c r="F200">
        <f>Table2[[#This Row],[AcceptedCmp2]]</f>
        <v>0</v>
      </c>
      <c r="G200">
        <f>Table2[[#This Row],[Response]]</f>
        <v>0</v>
      </c>
      <c r="H200" s="8">
        <f>Products!G200</f>
        <v>34</v>
      </c>
      <c r="I200" s="17" t="str">
        <f>Products!H200</f>
        <v>Married</v>
      </c>
      <c r="J200" t="str">
        <f>Products!I200</f>
        <v>26-35</v>
      </c>
      <c r="K200" t="str">
        <f>Table6[[#This Row],[Kids]]</f>
        <v>No</v>
      </c>
      <c r="L200" t="str">
        <f>Table6[[#This Row],[Teens]]</f>
        <v>No</v>
      </c>
    </row>
    <row r="201" spans="1:12" ht="16.5" x14ac:dyDescent="0.3">
      <c r="A201">
        <f>Table2[[#This Row],[NumDealsPurchases]]</f>
        <v>1</v>
      </c>
      <c r="B201">
        <f>Table2[[#This Row],[AcceptedCmp3]]</f>
        <v>0</v>
      </c>
      <c r="C201">
        <f>Table2[[#This Row],[AcceptedCmp4]]</f>
        <v>0</v>
      </c>
      <c r="D201">
        <f>Table2[[#This Row],[AcceptedCmp5]]</f>
        <v>1</v>
      </c>
      <c r="E201">
        <f>Table2[[#This Row],[AcceptedCmp1]]</f>
        <v>0</v>
      </c>
      <c r="F201">
        <f>Table2[[#This Row],[AcceptedCmp2]]</f>
        <v>0</v>
      </c>
      <c r="G201">
        <f>Table2[[#This Row],[Response]]</f>
        <v>0</v>
      </c>
      <c r="H201" s="8">
        <f>Products!G201</f>
        <v>59</v>
      </c>
      <c r="I201" s="17" t="str">
        <f>Products!H201</f>
        <v>Single</v>
      </c>
      <c r="J201" t="str">
        <f>Products!I201</f>
        <v>56-65</v>
      </c>
      <c r="K201" t="str">
        <f>Table6[[#This Row],[Kids]]</f>
        <v>No</v>
      </c>
      <c r="L201" t="str">
        <f>Table6[[#This Row],[Teens]]</f>
        <v>No</v>
      </c>
    </row>
    <row r="202" spans="1:12" ht="16.5" x14ac:dyDescent="0.3">
      <c r="A202">
        <f>Table2[[#This Row],[NumDealsPurchases]]</f>
        <v>1</v>
      </c>
      <c r="B202">
        <f>Table2[[#This Row],[AcceptedCmp3]]</f>
        <v>0</v>
      </c>
      <c r="C202">
        <f>Table2[[#This Row],[AcceptedCmp4]]</f>
        <v>0</v>
      </c>
      <c r="D202">
        <f>Table2[[#This Row],[AcceptedCmp5]]</f>
        <v>0</v>
      </c>
      <c r="E202">
        <f>Table2[[#This Row],[AcceptedCmp1]]</f>
        <v>0</v>
      </c>
      <c r="F202">
        <f>Table2[[#This Row],[AcceptedCmp2]]</f>
        <v>0</v>
      </c>
      <c r="G202">
        <f>Table2[[#This Row],[Response]]</f>
        <v>0</v>
      </c>
      <c r="H202" s="8">
        <f>Products!G202</f>
        <v>59</v>
      </c>
      <c r="I202" s="17" t="str">
        <f>Products!H202</f>
        <v>Divorced</v>
      </c>
      <c r="J202" t="str">
        <f>Products!I202</f>
        <v>56-65</v>
      </c>
      <c r="K202" t="str">
        <f>Table6[[#This Row],[Kids]]</f>
        <v>No</v>
      </c>
      <c r="L202" t="str">
        <f>Table6[[#This Row],[Teens]]</f>
        <v>No</v>
      </c>
    </row>
    <row r="203" spans="1:12" ht="16.5" x14ac:dyDescent="0.3">
      <c r="A203">
        <f>Table2[[#This Row],[NumDealsPurchases]]</f>
        <v>6</v>
      </c>
      <c r="B203">
        <f>Table2[[#This Row],[AcceptedCmp3]]</f>
        <v>1</v>
      </c>
      <c r="C203">
        <f>Table2[[#This Row],[AcceptedCmp4]]</f>
        <v>0</v>
      </c>
      <c r="D203">
        <f>Table2[[#This Row],[AcceptedCmp5]]</f>
        <v>0</v>
      </c>
      <c r="E203">
        <f>Table2[[#This Row],[AcceptedCmp1]]</f>
        <v>0</v>
      </c>
      <c r="F203">
        <f>Table2[[#This Row],[AcceptedCmp2]]</f>
        <v>0</v>
      </c>
      <c r="G203">
        <f>Table2[[#This Row],[Response]]</f>
        <v>1</v>
      </c>
      <c r="H203" s="8">
        <f>Products!G203</f>
        <v>41</v>
      </c>
      <c r="I203" s="17" t="str">
        <f>Products!H203</f>
        <v>Single</v>
      </c>
      <c r="J203" t="str">
        <f>Products!I203</f>
        <v>36-45</v>
      </c>
      <c r="K203" t="str">
        <f>Table6[[#This Row],[Kids]]</f>
        <v>Yes</v>
      </c>
      <c r="L203" t="str">
        <f>Table6[[#This Row],[Teens]]</f>
        <v>Yes</v>
      </c>
    </row>
    <row r="204" spans="1:12" ht="16.5" x14ac:dyDescent="0.3">
      <c r="A204">
        <f>Table2[[#This Row],[NumDealsPurchases]]</f>
        <v>3</v>
      </c>
      <c r="B204">
        <f>Table2[[#This Row],[AcceptedCmp3]]</f>
        <v>0</v>
      </c>
      <c r="C204">
        <f>Table2[[#This Row],[AcceptedCmp4]]</f>
        <v>1</v>
      </c>
      <c r="D204">
        <f>Table2[[#This Row],[AcceptedCmp5]]</f>
        <v>0</v>
      </c>
      <c r="E204">
        <f>Table2[[#This Row],[AcceptedCmp1]]</f>
        <v>0</v>
      </c>
      <c r="F204">
        <f>Table2[[#This Row],[AcceptedCmp2]]</f>
        <v>0</v>
      </c>
      <c r="G204">
        <f>Table2[[#This Row],[Response]]</f>
        <v>0</v>
      </c>
      <c r="H204" s="8">
        <f>Products!G204</f>
        <v>62</v>
      </c>
      <c r="I204" s="17" t="str">
        <f>Products!H204</f>
        <v>Divorced</v>
      </c>
      <c r="J204" t="str">
        <f>Products!I204</f>
        <v>56-65</v>
      </c>
      <c r="K204" t="str">
        <f>Table6[[#This Row],[Kids]]</f>
        <v>No</v>
      </c>
      <c r="L204" t="str">
        <f>Table6[[#This Row],[Teens]]</f>
        <v>Yes</v>
      </c>
    </row>
    <row r="205" spans="1:12" ht="16.5" x14ac:dyDescent="0.3">
      <c r="A205">
        <f>Table2[[#This Row],[NumDealsPurchases]]</f>
        <v>1</v>
      </c>
      <c r="B205">
        <f>Table2[[#This Row],[AcceptedCmp3]]</f>
        <v>0</v>
      </c>
      <c r="C205">
        <f>Table2[[#This Row],[AcceptedCmp4]]</f>
        <v>0</v>
      </c>
      <c r="D205">
        <f>Table2[[#This Row],[AcceptedCmp5]]</f>
        <v>0</v>
      </c>
      <c r="E205">
        <f>Table2[[#This Row],[AcceptedCmp1]]</f>
        <v>0</v>
      </c>
      <c r="F205">
        <f>Table2[[#This Row],[AcceptedCmp2]]</f>
        <v>0</v>
      </c>
      <c r="G205">
        <f>Table2[[#This Row],[Response]]</f>
        <v>0</v>
      </c>
      <c r="H205" s="8">
        <f>Products!G205</f>
        <v>45</v>
      </c>
      <c r="I205" s="17" t="str">
        <f>Products!H205</f>
        <v>Together</v>
      </c>
      <c r="J205" t="str">
        <f>Products!I205</f>
        <v>36-45</v>
      </c>
      <c r="K205" t="str">
        <f>Table6[[#This Row],[Kids]]</f>
        <v>No</v>
      </c>
      <c r="L205" t="str">
        <f>Table6[[#This Row],[Teens]]</f>
        <v>No</v>
      </c>
    </row>
    <row r="206" spans="1:12" ht="16.5" x14ac:dyDescent="0.3">
      <c r="A206">
        <f>Table2[[#This Row],[NumDealsPurchases]]</f>
        <v>3</v>
      </c>
      <c r="B206">
        <f>Table2[[#This Row],[AcceptedCmp3]]</f>
        <v>0</v>
      </c>
      <c r="C206">
        <f>Table2[[#This Row],[AcceptedCmp4]]</f>
        <v>0</v>
      </c>
      <c r="D206">
        <f>Table2[[#This Row],[AcceptedCmp5]]</f>
        <v>0</v>
      </c>
      <c r="E206">
        <f>Table2[[#This Row],[AcceptedCmp1]]</f>
        <v>0</v>
      </c>
      <c r="F206">
        <f>Table2[[#This Row],[AcceptedCmp2]]</f>
        <v>0</v>
      </c>
      <c r="G206">
        <f>Table2[[#This Row],[Response]]</f>
        <v>0</v>
      </c>
      <c r="H206" s="8">
        <f>Products!G206</f>
        <v>35</v>
      </c>
      <c r="I206" s="17" t="str">
        <f>Products!H206</f>
        <v>Single</v>
      </c>
      <c r="J206" t="str">
        <f>Products!I206</f>
        <v>26-35</v>
      </c>
      <c r="K206" t="str">
        <f>Table6[[#This Row],[Kids]]</f>
        <v>No</v>
      </c>
      <c r="L206" t="str">
        <f>Table6[[#This Row],[Teens]]</f>
        <v>Yes</v>
      </c>
    </row>
    <row r="207" spans="1:12" ht="16.5" x14ac:dyDescent="0.3">
      <c r="A207">
        <f>Table2[[#This Row],[NumDealsPurchases]]</f>
        <v>0</v>
      </c>
      <c r="B207">
        <f>Table2[[#This Row],[AcceptedCmp3]]</f>
        <v>0</v>
      </c>
      <c r="C207">
        <f>Table2[[#This Row],[AcceptedCmp4]]</f>
        <v>1</v>
      </c>
      <c r="D207">
        <f>Table2[[#This Row],[AcceptedCmp5]]</f>
        <v>1</v>
      </c>
      <c r="E207">
        <f>Table2[[#This Row],[AcceptedCmp1]]</f>
        <v>1</v>
      </c>
      <c r="F207">
        <f>Table2[[#This Row],[AcceptedCmp2]]</f>
        <v>0</v>
      </c>
      <c r="G207">
        <f>Table2[[#This Row],[Response]]</f>
        <v>1</v>
      </c>
      <c r="H207" s="8">
        <f>Products!G207</f>
        <v>35</v>
      </c>
      <c r="I207" s="17" t="str">
        <f>Products!H207</f>
        <v>Single</v>
      </c>
      <c r="J207" t="str">
        <f>Products!I207</f>
        <v>26-35</v>
      </c>
      <c r="K207" t="str">
        <f>Table6[[#This Row],[Kids]]</f>
        <v>No</v>
      </c>
      <c r="L207" t="str">
        <f>Table6[[#This Row],[Teens]]</f>
        <v>No</v>
      </c>
    </row>
    <row r="208" spans="1:12" ht="16.5" x14ac:dyDescent="0.3">
      <c r="A208">
        <f>Table2[[#This Row],[NumDealsPurchases]]</f>
        <v>2</v>
      </c>
      <c r="B208">
        <f>Table2[[#This Row],[AcceptedCmp3]]</f>
        <v>0</v>
      </c>
      <c r="C208">
        <f>Table2[[#This Row],[AcceptedCmp4]]</f>
        <v>0</v>
      </c>
      <c r="D208">
        <f>Table2[[#This Row],[AcceptedCmp5]]</f>
        <v>0</v>
      </c>
      <c r="E208">
        <f>Table2[[#This Row],[AcceptedCmp1]]</f>
        <v>0</v>
      </c>
      <c r="F208">
        <f>Table2[[#This Row],[AcceptedCmp2]]</f>
        <v>0</v>
      </c>
      <c r="G208">
        <f>Table2[[#This Row],[Response]]</f>
        <v>0</v>
      </c>
      <c r="H208" s="8">
        <f>Products!G208</f>
        <v>48</v>
      </c>
      <c r="I208" s="17" t="str">
        <f>Products!H208</f>
        <v>Together</v>
      </c>
      <c r="J208" t="str">
        <f>Products!I208</f>
        <v>46-55</v>
      </c>
      <c r="K208" t="str">
        <f>Table6[[#This Row],[Kids]]</f>
        <v>Yes</v>
      </c>
      <c r="L208" t="str">
        <f>Table6[[#This Row],[Teens]]</f>
        <v>Yes</v>
      </c>
    </row>
    <row r="209" spans="1:12" ht="16.5" x14ac:dyDescent="0.3">
      <c r="A209">
        <f>Table2[[#This Row],[NumDealsPurchases]]</f>
        <v>1</v>
      </c>
      <c r="B209">
        <f>Table2[[#This Row],[AcceptedCmp3]]</f>
        <v>1</v>
      </c>
      <c r="C209">
        <f>Table2[[#This Row],[AcceptedCmp4]]</f>
        <v>0</v>
      </c>
      <c r="D209">
        <f>Table2[[#This Row],[AcceptedCmp5]]</f>
        <v>0</v>
      </c>
      <c r="E209">
        <f>Table2[[#This Row],[AcceptedCmp1]]</f>
        <v>0</v>
      </c>
      <c r="F209">
        <f>Table2[[#This Row],[AcceptedCmp2]]</f>
        <v>0</v>
      </c>
      <c r="G209">
        <f>Table2[[#This Row],[Response]]</f>
        <v>1</v>
      </c>
      <c r="H209" s="8">
        <f>Products!G209</f>
        <v>28</v>
      </c>
      <c r="I209" s="17" t="str">
        <f>Products!H209</f>
        <v>Divorced</v>
      </c>
      <c r="J209" t="str">
        <f>Products!I209</f>
        <v>26-35</v>
      </c>
      <c r="K209" t="str">
        <f>Table6[[#This Row],[Kids]]</f>
        <v>No</v>
      </c>
      <c r="L209" t="str">
        <f>Table6[[#This Row],[Teens]]</f>
        <v>No</v>
      </c>
    </row>
    <row r="210" spans="1:12" ht="16.5" x14ac:dyDescent="0.3">
      <c r="A210">
        <f>Table2[[#This Row],[NumDealsPurchases]]</f>
        <v>1</v>
      </c>
      <c r="B210">
        <f>Table2[[#This Row],[AcceptedCmp3]]</f>
        <v>1</v>
      </c>
      <c r="C210">
        <f>Table2[[#This Row],[AcceptedCmp4]]</f>
        <v>0</v>
      </c>
      <c r="D210">
        <f>Table2[[#This Row],[AcceptedCmp5]]</f>
        <v>0</v>
      </c>
      <c r="E210">
        <f>Table2[[#This Row],[AcceptedCmp1]]</f>
        <v>0</v>
      </c>
      <c r="F210">
        <f>Table2[[#This Row],[AcceptedCmp2]]</f>
        <v>0</v>
      </c>
      <c r="G210">
        <f>Table2[[#This Row],[Response]]</f>
        <v>0</v>
      </c>
      <c r="H210" s="8">
        <f>Products!G210</f>
        <v>25</v>
      </c>
      <c r="I210" s="17" t="str">
        <f>Products!H210</f>
        <v>Married</v>
      </c>
      <c r="J210" t="str">
        <f>Products!I210</f>
        <v>16-25</v>
      </c>
      <c r="K210" t="str">
        <f>Table6[[#This Row],[Kids]]</f>
        <v>Yes</v>
      </c>
      <c r="L210" t="str">
        <f>Table6[[#This Row],[Teens]]</f>
        <v>No</v>
      </c>
    </row>
    <row r="211" spans="1:12" ht="16.5" x14ac:dyDescent="0.3">
      <c r="A211">
        <f>Table2[[#This Row],[NumDealsPurchases]]</f>
        <v>6</v>
      </c>
      <c r="B211">
        <f>Table2[[#This Row],[AcceptedCmp3]]</f>
        <v>0</v>
      </c>
      <c r="C211">
        <f>Table2[[#This Row],[AcceptedCmp4]]</f>
        <v>0</v>
      </c>
      <c r="D211">
        <f>Table2[[#This Row],[AcceptedCmp5]]</f>
        <v>0</v>
      </c>
      <c r="E211">
        <f>Table2[[#This Row],[AcceptedCmp1]]</f>
        <v>0</v>
      </c>
      <c r="F211">
        <f>Table2[[#This Row],[AcceptedCmp2]]</f>
        <v>0</v>
      </c>
      <c r="G211">
        <f>Table2[[#This Row],[Response]]</f>
        <v>0</v>
      </c>
      <c r="H211" s="8">
        <f>Products!G211</f>
        <v>50</v>
      </c>
      <c r="I211" s="17" t="str">
        <f>Products!H211</f>
        <v>Divorced</v>
      </c>
      <c r="J211" t="str">
        <f>Products!I211</f>
        <v>46-55</v>
      </c>
      <c r="K211" t="str">
        <f>Table6[[#This Row],[Kids]]</f>
        <v>Yes</v>
      </c>
      <c r="L211" t="str">
        <f>Table6[[#This Row],[Teens]]</f>
        <v>Yes</v>
      </c>
    </row>
    <row r="212" spans="1:12" ht="16.5" x14ac:dyDescent="0.3">
      <c r="A212">
        <f>Table2[[#This Row],[NumDealsPurchases]]</f>
        <v>1</v>
      </c>
      <c r="B212">
        <f>Table2[[#This Row],[AcceptedCmp3]]</f>
        <v>0</v>
      </c>
      <c r="C212">
        <f>Table2[[#This Row],[AcceptedCmp4]]</f>
        <v>0</v>
      </c>
      <c r="D212">
        <f>Table2[[#This Row],[AcceptedCmp5]]</f>
        <v>0</v>
      </c>
      <c r="E212">
        <f>Table2[[#This Row],[AcceptedCmp1]]</f>
        <v>0</v>
      </c>
      <c r="F212">
        <f>Table2[[#This Row],[AcceptedCmp2]]</f>
        <v>0</v>
      </c>
      <c r="G212">
        <f>Table2[[#This Row],[Response]]</f>
        <v>0</v>
      </c>
      <c r="H212" s="8">
        <f>Products!G212</f>
        <v>48</v>
      </c>
      <c r="I212" s="17" t="str">
        <f>Products!H212</f>
        <v>Together</v>
      </c>
      <c r="J212" t="str">
        <f>Products!I212</f>
        <v>46-55</v>
      </c>
      <c r="K212" t="str">
        <f>Table6[[#This Row],[Kids]]</f>
        <v>No</v>
      </c>
      <c r="L212" t="str">
        <f>Table6[[#This Row],[Teens]]</f>
        <v>Yes</v>
      </c>
    </row>
    <row r="213" spans="1:12" ht="16.5" x14ac:dyDescent="0.3">
      <c r="A213">
        <f>Table2[[#This Row],[NumDealsPurchases]]</f>
        <v>5</v>
      </c>
      <c r="B213">
        <f>Table2[[#This Row],[AcceptedCmp3]]</f>
        <v>1</v>
      </c>
      <c r="C213">
        <f>Table2[[#This Row],[AcceptedCmp4]]</f>
        <v>0</v>
      </c>
      <c r="D213">
        <f>Table2[[#This Row],[AcceptedCmp5]]</f>
        <v>0</v>
      </c>
      <c r="E213">
        <f>Table2[[#This Row],[AcceptedCmp1]]</f>
        <v>0</v>
      </c>
      <c r="F213">
        <f>Table2[[#This Row],[AcceptedCmp2]]</f>
        <v>0</v>
      </c>
      <c r="G213">
        <f>Table2[[#This Row],[Response]]</f>
        <v>1</v>
      </c>
      <c r="H213" s="8">
        <f>Products!G213</f>
        <v>58</v>
      </c>
      <c r="I213" s="17" t="str">
        <f>Products!H213</f>
        <v>Together</v>
      </c>
      <c r="J213" t="str">
        <f>Products!I213</f>
        <v>56-65</v>
      </c>
      <c r="K213" t="str">
        <f>Table6[[#This Row],[Kids]]</f>
        <v>No</v>
      </c>
      <c r="L213" t="str">
        <f>Table6[[#This Row],[Teens]]</f>
        <v>Yes</v>
      </c>
    </row>
    <row r="214" spans="1:12" ht="16.5" x14ac:dyDescent="0.3">
      <c r="A214">
        <f>Table2[[#This Row],[NumDealsPurchases]]</f>
        <v>5</v>
      </c>
      <c r="B214">
        <f>Table2[[#This Row],[AcceptedCmp3]]</f>
        <v>0</v>
      </c>
      <c r="C214">
        <f>Table2[[#This Row],[AcceptedCmp4]]</f>
        <v>0</v>
      </c>
      <c r="D214">
        <f>Table2[[#This Row],[AcceptedCmp5]]</f>
        <v>0</v>
      </c>
      <c r="E214">
        <f>Table2[[#This Row],[AcceptedCmp1]]</f>
        <v>0</v>
      </c>
      <c r="F214">
        <f>Table2[[#This Row],[AcceptedCmp2]]</f>
        <v>0</v>
      </c>
      <c r="G214">
        <f>Table2[[#This Row],[Response]]</f>
        <v>0</v>
      </c>
      <c r="H214" s="8">
        <f>Products!G214</f>
        <v>57</v>
      </c>
      <c r="I214" s="17" t="str">
        <f>Products!H214</f>
        <v>Married</v>
      </c>
      <c r="J214" t="str">
        <f>Products!I214</f>
        <v>56-65</v>
      </c>
      <c r="K214" t="str">
        <f>Table6[[#This Row],[Kids]]</f>
        <v>No</v>
      </c>
      <c r="L214" t="str">
        <f>Table6[[#This Row],[Teens]]</f>
        <v>Yes</v>
      </c>
    </row>
    <row r="215" spans="1:12" ht="16.5" x14ac:dyDescent="0.3">
      <c r="A215">
        <f>Table2[[#This Row],[NumDealsPurchases]]</f>
        <v>1</v>
      </c>
      <c r="B215">
        <f>Table2[[#This Row],[AcceptedCmp3]]</f>
        <v>0</v>
      </c>
      <c r="C215">
        <f>Table2[[#This Row],[AcceptedCmp4]]</f>
        <v>0</v>
      </c>
      <c r="D215">
        <f>Table2[[#This Row],[AcceptedCmp5]]</f>
        <v>0</v>
      </c>
      <c r="E215">
        <f>Table2[[#This Row],[AcceptedCmp1]]</f>
        <v>0</v>
      </c>
      <c r="F215">
        <f>Table2[[#This Row],[AcceptedCmp2]]</f>
        <v>0</v>
      </c>
      <c r="G215">
        <f>Table2[[#This Row],[Response]]</f>
        <v>0</v>
      </c>
      <c r="H215" s="8">
        <f>Products!G215</f>
        <v>60</v>
      </c>
      <c r="I215" s="17" t="str">
        <f>Products!H215</f>
        <v>Together</v>
      </c>
      <c r="J215" t="str">
        <f>Products!I215</f>
        <v>56-65</v>
      </c>
      <c r="K215" t="str">
        <f>Table6[[#This Row],[Kids]]</f>
        <v>No</v>
      </c>
      <c r="L215" t="str">
        <f>Table6[[#This Row],[Teens]]</f>
        <v>No</v>
      </c>
    </row>
    <row r="216" spans="1:12" ht="16.5" x14ac:dyDescent="0.3">
      <c r="A216">
        <f>Table2[[#This Row],[NumDealsPurchases]]</f>
        <v>8</v>
      </c>
      <c r="B216">
        <f>Table2[[#This Row],[AcceptedCmp3]]</f>
        <v>0</v>
      </c>
      <c r="C216">
        <f>Table2[[#This Row],[AcceptedCmp4]]</f>
        <v>0</v>
      </c>
      <c r="D216">
        <f>Table2[[#This Row],[AcceptedCmp5]]</f>
        <v>0</v>
      </c>
      <c r="E216">
        <f>Table2[[#This Row],[AcceptedCmp1]]</f>
        <v>0</v>
      </c>
      <c r="F216">
        <f>Table2[[#This Row],[AcceptedCmp2]]</f>
        <v>0</v>
      </c>
      <c r="G216">
        <f>Table2[[#This Row],[Response]]</f>
        <v>0</v>
      </c>
      <c r="H216" s="8">
        <f>Products!G216</f>
        <v>44</v>
      </c>
      <c r="I216" s="17" t="str">
        <f>Products!H216</f>
        <v>Married</v>
      </c>
      <c r="J216" t="str">
        <f>Products!I216</f>
        <v>36-45</v>
      </c>
      <c r="K216" t="str">
        <f>Table6[[#This Row],[Kids]]</f>
        <v>Yes</v>
      </c>
      <c r="L216" t="str">
        <f>Table6[[#This Row],[Teens]]</f>
        <v>Yes</v>
      </c>
    </row>
    <row r="217" spans="1:12" ht="16.5" x14ac:dyDescent="0.3">
      <c r="A217">
        <f>Table2[[#This Row],[NumDealsPurchases]]</f>
        <v>10</v>
      </c>
      <c r="B217">
        <f>Table2[[#This Row],[AcceptedCmp3]]</f>
        <v>0</v>
      </c>
      <c r="C217">
        <f>Table2[[#This Row],[AcceptedCmp4]]</f>
        <v>0</v>
      </c>
      <c r="D217">
        <f>Table2[[#This Row],[AcceptedCmp5]]</f>
        <v>0</v>
      </c>
      <c r="E217">
        <f>Table2[[#This Row],[AcceptedCmp1]]</f>
        <v>0</v>
      </c>
      <c r="F217">
        <f>Table2[[#This Row],[AcceptedCmp2]]</f>
        <v>0</v>
      </c>
      <c r="G217">
        <f>Table2[[#This Row],[Response]]</f>
        <v>0</v>
      </c>
      <c r="H217" s="8">
        <f>Products!G217</f>
        <v>39</v>
      </c>
      <c r="I217" s="17" t="str">
        <f>Products!H217</f>
        <v>Married</v>
      </c>
      <c r="J217" t="str">
        <f>Products!I217</f>
        <v>36-45</v>
      </c>
      <c r="K217" t="str">
        <f>Table6[[#This Row],[Kids]]</f>
        <v>Yes</v>
      </c>
      <c r="L217" t="str">
        <f>Table6[[#This Row],[Teens]]</f>
        <v>Yes</v>
      </c>
    </row>
    <row r="218" spans="1:12" ht="16.5" x14ac:dyDescent="0.3">
      <c r="A218">
        <f>Table2[[#This Row],[NumDealsPurchases]]</f>
        <v>1</v>
      </c>
      <c r="B218">
        <f>Table2[[#This Row],[AcceptedCmp3]]</f>
        <v>0</v>
      </c>
      <c r="C218">
        <f>Table2[[#This Row],[AcceptedCmp4]]</f>
        <v>0</v>
      </c>
      <c r="D218">
        <f>Table2[[#This Row],[AcceptedCmp5]]</f>
        <v>0</v>
      </c>
      <c r="E218">
        <f>Table2[[#This Row],[AcceptedCmp1]]</f>
        <v>0</v>
      </c>
      <c r="F218">
        <f>Table2[[#This Row],[AcceptedCmp2]]</f>
        <v>0</v>
      </c>
      <c r="G218">
        <f>Table2[[#This Row],[Response]]</f>
        <v>0</v>
      </c>
      <c r="H218" s="8">
        <f>Products!G218</f>
        <v>28</v>
      </c>
      <c r="I218" s="17" t="str">
        <f>Products!H218</f>
        <v>Single</v>
      </c>
      <c r="J218" t="str">
        <f>Products!I218</f>
        <v>26-35</v>
      </c>
      <c r="K218" t="str">
        <f>Table6[[#This Row],[Kids]]</f>
        <v>No</v>
      </c>
      <c r="L218" t="str">
        <f>Table6[[#This Row],[Teens]]</f>
        <v>No</v>
      </c>
    </row>
    <row r="219" spans="1:12" ht="16.5" x14ac:dyDescent="0.3">
      <c r="A219">
        <f>Table2[[#This Row],[NumDealsPurchases]]</f>
        <v>6</v>
      </c>
      <c r="B219">
        <f>Table2[[#This Row],[AcceptedCmp3]]</f>
        <v>0</v>
      </c>
      <c r="C219">
        <f>Table2[[#This Row],[AcceptedCmp4]]</f>
        <v>0</v>
      </c>
      <c r="D219">
        <f>Table2[[#This Row],[AcceptedCmp5]]</f>
        <v>0</v>
      </c>
      <c r="E219">
        <f>Table2[[#This Row],[AcceptedCmp1]]</f>
        <v>0</v>
      </c>
      <c r="F219">
        <f>Table2[[#This Row],[AcceptedCmp2]]</f>
        <v>0</v>
      </c>
      <c r="G219">
        <f>Table2[[#This Row],[Response]]</f>
        <v>0</v>
      </c>
      <c r="H219" s="8">
        <f>Products!G219</f>
        <v>37</v>
      </c>
      <c r="I219" s="17" t="str">
        <f>Products!H219</f>
        <v>Married</v>
      </c>
      <c r="J219" t="str">
        <f>Products!I219</f>
        <v>36-45</v>
      </c>
      <c r="K219" t="str">
        <f>Table6[[#This Row],[Kids]]</f>
        <v>Yes</v>
      </c>
      <c r="L219" t="str">
        <f>Table6[[#This Row],[Teens]]</f>
        <v>No</v>
      </c>
    </row>
    <row r="220" spans="1:12" ht="16.5" x14ac:dyDescent="0.3">
      <c r="A220">
        <f>Table2[[#This Row],[NumDealsPurchases]]</f>
        <v>1</v>
      </c>
      <c r="B220">
        <f>Table2[[#This Row],[AcceptedCmp3]]</f>
        <v>0</v>
      </c>
      <c r="C220">
        <f>Table2[[#This Row],[AcceptedCmp4]]</f>
        <v>0</v>
      </c>
      <c r="D220">
        <f>Table2[[#This Row],[AcceptedCmp5]]</f>
        <v>0</v>
      </c>
      <c r="E220">
        <f>Table2[[#This Row],[AcceptedCmp1]]</f>
        <v>0</v>
      </c>
      <c r="F220">
        <f>Table2[[#This Row],[AcceptedCmp2]]</f>
        <v>0</v>
      </c>
      <c r="G220">
        <f>Table2[[#This Row],[Response]]</f>
        <v>0</v>
      </c>
      <c r="H220" s="8">
        <f>Products!G220</f>
        <v>36</v>
      </c>
      <c r="I220" s="17" t="str">
        <f>Products!H220</f>
        <v>Widow</v>
      </c>
      <c r="J220" t="str">
        <f>Products!I220</f>
        <v>36-45</v>
      </c>
      <c r="K220" t="str">
        <f>Table6[[#This Row],[Kids]]</f>
        <v>Yes</v>
      </c>
      <c r="L220" t="str">
        <f>Table6[[#This Row],[Teens]]</f>
        <v>Yes</v>
      </c>
    </row>
    <row r="221" spans="1:12" ht="16.5" x14ac:dyDescent="0.3">
      <c r="A221">
        <f>Table2[[#This Row],[NumDealsPurchases]]</f>
        <v>1</v>
      </c>
      <c r="B221">
        <f>Table2[[#This Row],[AcceptedCmp3]]</f>
        <v>0</v>
      </c>
      <c r="C221">
        <f>Table2[[#This Row],[AcceptedCmp4]]</f>
        <v>1</v>
      </c>
      <c r="D221">
        <f>Table2[[#This Row],[AcceptedCmp5]]</f>
        <v>1</v>
      </c>
      <c r="E221">
        <f>Table2[[#This Row],[AcceptedCmp1]]</f>
        <v>0</v>
      </c>
      <c r="F221">
        <f>Table2[[#This Row],[AcceptedCmp2]]</f>
        <v>0</v>
      </c>
      <c r="G221">
        <f>Table2[[#This Row],[Response]]</f>
        <v>0</v>
      </c>
      <c r="H221" s="8">
        <f>Products!G221</f>
        <v>65</v>
      </c>
      <c r="I221" s="17" t="str">
        <f>Products!H221</f>
        <v>Together</v>
      </c>
      <c r="J221" t="str">
        <f>Products!I221</f>
        <v>56-65</v>
      </c>
      <c r="K221" t="str">
        <f>Table6[[#This Row],[Kids]]</f>
        <v>No</v>
      </c>
      <c r="L221" t="str">
        <f>Table6[[#This Row],[Teens]]</f>
        <v>No</v>
      </c>
    </row>
    <row r="222" spans="1:12" ht="16.5" x14ac:dyDescent="0.3">
      <c r="A222">
        <f>Table2[[#This Row],[NumDealsPurchases]]</f>
        <v>2</v>
      </c>
      <c r="B222">
        <f>Table2[[#This Row],[AcceptedCmp3]]</f>
        <v>0</v>
      </c>
      <c r="C222">
        <f>Table2[[#This Row],[AcceptedCmp4]]</f>
        <v>0</v>
      </c>
      <c r="D222">
        <f>Table2[[#This Row],[AcceptedCmp5]]</f>
        <v>0</v>
      </c>
      <c r="E222">
        <f>Table2[[#This Row],[AcceptedCmp1]]</f>
        <v>0</v>
      </c>
      <c r="F222">
        <f>Table2[[#This Row],[AcceptedCmp2]]</f>
        <v>0</v>
      </c>
      <c r="G222">
        <f>Table2[[#This Row],[Response]]</f>
        <v>0</v>
      </c>
      <c r="H222" s="8">
        <f>Products!G222</f>
        <v>59</v>
      </c>
      <c r="I222" s="17" t="str">
        <f>Products!H222</f>
        <v>Together</v>
      </c>
      <c r="J222" t="str">
        <f>Products!I222</f>
        <v>56-65</v>
      </c>
      <c r="K222" t="str">
        <f>Table6[[#This Row],[Kids]]</f>
        <v>No</v>
      </c>
      <c r="L222" t="str">
        <f>Table6[[#This Row],[Teens]]</f>
        <v>Yes</v>
      </c>
    </row>
    <row r="223" spans="1:12" ht="16.5" x14ac:dyDescent="0.3">
      <c r="A223">
        <f>Table2[[#This Row],[NumDealsPurchases]]</f>
        <v>2</v>
      </c>
      <c r="B223">
        <f>Table2[[#This Row],[AcceptedCmp3]]</f>
        <v>0</v>
      </c>
      <c r="C223">
        <f>Table2[[#This Row],[AcceptedCmp4]]</f>
        <v>0</v>
      </c>
      <c r="D223">
        <f>Table2[[#This Row],[AcceptedCmp5]]</f>
        <v>0</v>
      </c>
      <c r="E223">
        <f>Table2[[#This Row],[AcceptedCmp1]]</f>
        <v>0</v>
      </c>
      <c r="F223">
        <f>Table2[[#This Row],[AcceptedCmp2]]</f>
        <v>0</v>
      </c>
      <c r="G223">
        <f>Table2[[#This Row],[Response]]</f>
        <v>0</v>
      </c>
      <c r="H223" s="8">
        <f>Products!G223</f>
        <v>32</v>
      </c>
      <c r="I223" s="17" t="str">
        <f>Products!H223</f>
        <v>Married</v>
      </c>
      <c r="J223" t="str">
        <f>Products!I223</f>
        <v>26-35</v>
      </c>
      <c r="K223" t="str">
        <f>Table6[[#This Row],[Kids]]</f>
        <v>Yes</v>
      </c>
      <c r="L223" t="str">
        <f>Table6[[#This Row],[Teens]]</f>
        <v>No</v>
      </c>
    </row>
    <row r="224" spans="1:12" ht="16.5" x14ac:dyDescent="0.3">
      <c r="A224">
        <f>Table2[[#This Row],[NumDealsPurchases]]</f>
        <v>1</v>
      </c>
      <c r="B224">
        <f>Table2[[#This Row],[AcceptedCmp3]]</f>
        <v>0</v>
      </c>
      <c r="C224">
        <f>Table2[[#This Row],[AcceptedCmp4]]</f>
        <v>0</v>
      </c>
      <c r="D224">
        <f>Table2[[#This Row],[AcceptedCmp5]]</f>
        <v>0</v>
      </c>
      <c r="E224">
        <f>Table2[[#This Row],[AcceptedCmp1]]</f>
        <v>0</v>
      </c>
      <c r="F224">
        <f>Table2[[#This Row],[AcceptedCmp2]]</f>
        <v>0</v>
      </c>
      <c r="G224">
        <f>Table2[[#This Row],[Response]]</f>
        <v>0</v>
      </c>
      <c r="H224" s="8">
        <f>Products!G224</f>
        <v>26</v>
      </c>
      <c r="I224" s="17" t="str">
        <f>Products!H224</f>
        <v>Together</v>
      </c>
      <c r="J224" t="str">
        <f>Products!I224</f>
        <v>26-35</v>
      </c>
      <c r="K224" t="str">
        <f>Table6[[#This Row],[Kids]]</f>
        <v>Yes</v>
      </c>
      <c r="L224" t="str">
        <f>Table6[[#This Row],[Teens]]</f>
        <v>No</v>
      </c>
    </row>
    <row r="225" spans="1:12" ht="16.5" x14ac:dyDescent="0.3">
      <c r="A225">
        <f>Table2[[#This Row],[NumDealsPurchases]]</f>
        <v>1</v>
      </c>
      <c r="B225">
        <f>Table2[[#This Row],[AcceptedCmp3]]</f>
        <v>0</v>
      </c>
      <c r="C225">
        <f>Table2[[#This Row],[AcceptedCmp4]]</f>
        <v>0</v>
      </c>
      <c r="D225">
        <f>Table2[[#This Row],[AcceptedCmp5]]</f>
        <v>0</v>
      </c>
      <c r="E225">
        <f>Table2[[#This Row],[AcceptedCmp1]]</f>
        <v>0</v>
      </c>
      <c r="F225">
        <f>Table2[[#This Row],[AcceptedCmp2]]</f>
        <v>0</v>
      </c>
      <c r="G225">
        <f>Table2[[#This Row],[Response]]</f>
        <v>0</v>
      </c>
      <c r="H225" s="8">
        <f>Products!G225</f>
        <v>44</v>
      </c>
      <c r="I225" s="17" t="str">
        <f>Products!H225</f>
        <v>Married</v>
      </c>
      <c r="J225" t="str">
        <f>Products!I225</f>
        <v>36-45</v>
      </c>
      <c r="K225" t="str">
        <f>Table6[[#This Row],[Kids]]</f>
        <v>No</v>
      </c>
      <c r="L225" t="str">
        <f>Table6[[#This Row],[Teens]]</f>
        <v>No</v>
      </c>
    </row>
    <row r="226" spans="1:12" ht="16.5" x14ac:dyDescent="0.3">
      <c r="A226">
        <f>Table2[[#This Row],[NumDealsPurchases]]</f>
        <v>2</v>
      </c>
      <c r="B226">
        <f>Table2[[#This Row],[AcceptedCmp3]]</f>
        <v>0</v>
      </c>
      <c r="C226">
        <f>Table2[[#This Row],[AcceptedCmp4]]</f>
        <v>0</v>
      </c>
      <c r="D226">
        <f>Table2[[#This Row],[AcceptedCmp5]]</f>
        <v>0</v>
      </c>
      <c r="E226">
        <f>Table2[[#This Row],[AcceptedCmp1]]</f>
        <v>0</v>
      </c>
      <c r="F226">
        <f>Table2[[#This Row],[AcceptedCmp2]]</f>
        <v>0</v>
      </c>
      <c r="G226">
        <f>Table2[[#This Row],[Response]]</f>
        <v>0</v>
      </c>
      <c r="H226" s="8">
        <f>Products!G226</f>
        <v>44</v>
      </c>
      <c r="I226" s="17" t="str">
        <f>Products!H226</f>
        <v>Divorced</v>
      </c>
      <c r="J226" t="str">
        <f>Products!I226</f>
        <v>36-45</v>
      </c>
      <c r="K226" t="str">
        <f>Table6[[#This Row],[Kids]]</f>
        <v>No</v>
      </c>
      <c r="L226" t="str">
        <f>Table6[[#This Row],[Teens]]</f>
        <v>Yes</v>
      </c>
    </row>
    <row r="227" spans="1:12" ht="16.5" x14ac:dyDescent="0.3">
      <c r="A227">
        <f>Table2[[#This Row],[NumDealsPurchases]]</f>
        <v>4</v>
      </c>
      <c r="B227">
        <f>Table2[[#This Row],[AcceptedCmp3]]</f>
        <v>0</v>
      </c>
      <c r="C227">
        <f>Table2[[#This Row],[AcceptedCmp4]]</f>
        <v>0</v>
      </c>
      <c r="D227">
        <f>Table2[[#This Row],[AcceptedCmp5]]</f>
        <v>0</v>
      </c>
      <c r="E227">
        <f>Table2[[#This Row],[AcceptedCmp1]]</f>
        <v>0</v>
      </c>
      <c r="F227">
        <f>Table2[[#This Row],[AcceptedCmp2]]</f>
        <v>0</v>
      </c>
      <c r="G227">
        <f>Table2[[#This Row],[Response]]</f>
        <v>0</v>
      </c>
      <c r="H227" s="8">
        <f>Products!G227</f>
        <v>33</v>
      </c>
      <c r="I227" s="17" t="str">
        <f>Products!H227</f>
        <v>Together</v>
      </c>
      <c r="J227" t="str">
        <f>Products!I227</f>
        <v>26-35</v>
      </c>
      <c r="K227" t="str">
        <f>Table6[[#This Row],[Kids]]</f>
        <v>Yes</v>
      </c>
      <c r="L227" t="str">
        <f>Table6[[#This Row],[Teens]]</f>
        <v>No</v>
      </c>
    </row>
    <row r="228" spans="1:12" ht="16.5" x14ac:dyDescent="0.3">
      <c r="A228">
        <f>Table2[[#This Row],[NumDealsPurchases]]</f>
        <v>5</v>
      </c>
      <c r="B228">
        <f>Table2[[#This Row],[AcceptedCmp3]]</f>
        <v>0</v>
      </c>
      <c r="C228">
        <f>Table2[[#This Row],[AcceptedCmp4]]</f>
        <v>0</v>
      </c>
      <c r="D228">
        <f>Table2[[#This Row],[AcceptedCmp5]]</f>
        <v>0</v>
      </c>
      <c r="E228">
        <f>Table2[[#This Row],[AcceptedCmp1]]</f>
        <v>0</v>
      </c>
      <c r="F228">
        <f>Table2[[#This Row],[AcceptedCmp2]]</f>
        <v>0</v>
      </c>
      <c r="G228">
        <f>Table2[[#This Row],[Response]]</f>
        <v>0</v>
      </c>
      <c r="H228" s="8">
        <f>Products!G228</f>
        <v>50</v>
      </c>
      <c r="I228" s="17" t="str">
        <f>Products!H228</f>
        <v>Together</v>
      </c>
      <c r="J228" t="str">
        <f>Products!I228</f>
        <v>46-55</v>
      </c>
      <c r="K228" t="str">
        <f>Table6[[#This Row],[Kids]]</f>
        <v>No</v>
      </c>
      <c r="L228" t="str">
        <f>Table6[[#This Row],[Teens]]</f>
        <v>Yes</v>
      </c>
    </row>
    <row r="229" spans="1:12" ht="16.5" x14ac:dyDescent="0.3">
      <c r="A229">
        <f>Table2[[#This Row],[NumDealsPurchases]]</f>
        <v>4</v>
      </c>
      <c r="B229">
        <f>Table2[[#This Row],[AcceptedCmp3]]</f>
        <v>0</v>
      </c>
      <c r="C229">
        <f>Table2[[#This Row],[AcceptedCmp4]]</f>
        <v>0</v>
      </c>
      <c r="D229">
        <f>Table2[[#This Row],[AcceptedCmp5]]</f>
        <v>0</v>
      </c>
      <c r="E229">
        <f>Table2[[#This Row],[AcceptedCmp1]]</f>
        <v>0</v>
      </c>
      <c r="F229">
        <f>Table2[[#This Row],[AcceptedCmp2]]</f>
        <v>0</v>
      </c>
      <c r="G229">
        <f>Table2[[#This Row],[Response]]</f>
        <v>0</v>
      </c>
      <c r="H229" s="8">
        <f>Products!G229</f>
        <v>35</v>
      </c>
      <c r="I229" s="17" t="str">
        <f>Products!H229</f>
        <v>Divorced</v>
      </c>
      <c r="J229" t="str">
        <f>Products!I229</f>
        <v>26-35</v>
      </c>
      <c r="K229" t="str">
        <f>Table6[[#This Row],[Kids]]</f>
        <v>Yes</v>
      </c>
      <c r="L229" t="str">
        <f>Table6[[#This Row],[Teens]]</f>
        <v>No</v>
      </c>
    </row>
    <row r="230" spans="1:12" ht="16.5" x14ac:dyDescent="0.3">
      <c r="A230">
        <f>Table2[[#This Row],[NumDealsPurchases]]</f>
        <v>2</v>
      </c>
      <c r="B230">
        <f>Table2[[#This Row],[AcceptedCmp3]]</f>
        <v>0</v>
      </c>
      <c r="C230">
        <f>Table2[[#This Row],[AcceptedCmp4]]</f>
        <v>0</v>
      </c>
      <c r="D230">
        <f>Table2[[#This Row],[AcceptedCmp5]]</f>
        <v>0</v>
      </c>
      <c r="E230">
        <f>Table2[[#This Row],[AcceptedCmp1]]</f>
        <v>0</v>
      </c>
      <c r="F230">
        <f>Table2[[#This Row],[AcceptedCmp2]]</f>
        <v>0</v>
      </c>
      <c r="G230">
        <f>Table2[[#This Row],[Response]]</f>
        <v>0</v>
      </c>
      <c r="H230" s="8">
        <f>Products!G230</f>
        <v>36</v>
      </c>
      <c r="I230" s="17" t="str">
        <f>Products!H230</f>
        <v>Married</v>
      </c>
      <c r="J230" t="str">
        <f>Products!I230</f>
        <v>36-45</v>
      </c>
      <c r="K230" t="str">
        <f>Table6[[#This Row],[Kids]]</f>
        <v>No</v>
      </c>
      <c r="L230" t="str">
        <f>Table6[[#This Row],[Teens]]</f>
        <v>Yes</v>
      </c>
    </row>
    <row r="231" spans="1:12" ht="16.5" x14ac:dyDescent="0.3">
      <c r="A231">
        <f>Table2[[#This Row],[NumDealsPurchases]]</f>
        <v>3</v>
      </c>
      <c r="B231">
        <f>Table2[[#This Row],[AcceptedCmp3]]</f>
        <v>0</v>
      </c>
      <c r="C231">
        <f>Table2[[#This Row],[AcceptedCmp4]]</f>
        <v>0</v>
      </c>
      <c r="D231">
        <f>Table2[[#This Row],[AcceptedCmp5]]</f>
        <v>0</v>
      </c>
      <c r="E231">
        <f>Table2[[#This Row],[AcceptedCmp1]]</f>
        <v>0</v>
      </c>
      <c r="F231">
        <f>Table2[[#This Row],[AcceptedCmp2]]</f>
        <v>0</v>
      </c>
      <c r="G231">
        <f>Table2[[#This Row],[Response]]</f>
        <v>0</v>
      </c>
      <c r="H231" s="8">
        <f>Products!G231</f>
        <v>60</v>
      </c>
      <c r="I231" s="17" t="str">
        <f>Products!H231</f>
        <v>Together</v>
      </c>
      <c r="J231" t="str">
        <f>Products!I231</f>
        <v>56-65</v>
      </c>
      <c r="K231" t="str">
        <f>Table6[[#This Row],[Kids]]</f>
        <v>No</v>
      </c>
      <c r="L231" t="str">
        <f>Table6[[#This Row],[Teens]]</f>
        <v>Yes</v>
      </c>
    </row>
    <row r="232" spans="1:12" ht="16.5" x14ac:dyDescent="0.3">
      <c r="A232">
        <f>Table2[[#This Row],[NumDealsPurchases]]</f>
        <v>1</v>
      </c>
      <c r="B232">
        <f>Table2[[#This Row],[AcceptedCmp3]]</f>
        <v>0</v>
      </c>
      <c r="C232">
        <f>Table2[[#This Row],[AcceptedCmp4]]</f>
        <v>0</v>
      </c>
      <c r="D232">
        <f>Table2[[#This Row],[AcceptedCmp5]]</f>
        <v>0</v>
      </c>
      <c r="E232">
        <f>Table2[[#This Row],[AcceptedCmp1]]</f>
        <v>0</v>
      </c>
      <c r="F232">
        <f>Table2[[#This Row],[AcceptedCmp2]]</f>
        <v>0</v>
      </c>
      <c r="G232">
        <f>Table2[[#This Row],[Response]]</f>
        <v>0</v>
      </c>
      <c r="H232" s="8">
        <f>Products!G232</f>
        <v>40</v>
      </c>
      <c r="I232" s="17" t="str">
        <f>Products!H232</f>
        <v>Single</v>
      </c>
      <c r="J232" t="str">
        <f>Products!I232</f>
        <v>36-45</v>
      </c>
      <c r="K232" t="str">
        <f>Table6[[#This Row],[Kids]]</f>
        <v>No</v>
      </c>
      <c r="L232" t="str">
        <f>Table6[[#This Row],[Teens]]</f>
        <v>No</v>
      </c>
    </row>
    <row r="233" spans="1:12" ht="16.5" x14ac:dyDescent="0.3">
      <c r="A233">
        <f>Table2[[#This Row],[NumDealsPurchases]]</f>
        <v>1</v>
      </c>
      <c r="B233">
        <f>Table2[[#This Row],[AcceptedCmp3]]</f>
        <v>0</v>
      </c>
      <c r="C233">
        <f>Table2[[#This Row],[AcceptedCmp4]]</f>
        <v>0</v>
      </c>
      <c r="D233">
        <f>Table2[[#This Row],[AcceptedCmp5]]</f>
        <v>0</v>
      </c>
      <c r="E233">
        <f>Table2[[#This Row],[AcceptedCmp1]]</f>
        <v>0</v>
      </c>
      <c r="F233">
        <f>Table2[[#This Row],[AcceptedCmp2]]</f>
        <v>0</v>
      </c>
      <c r="G233">
        <f>Table2[[#This Row],[Response]]</f>
        <v>0</v>
      </c>
      <c r="H233" s="8">
        <f>Products!G233</f>
        <v>28</v>
      </c>
      <c r="I233" s="17" t="str">
        <f>Products!H233</f>
        <v>Divorced</v>
      </c>
      <c r="J233" t="str">
        <f>Products!I233</f>
        <v>26-35</v>
      </c>
      <c r="K233" t="str">
        <f>Table6[[#This Row],[Kids]]</f>
        <v>Yes</v>
      </c>
      <c r="L233" t="str">
        <f>Table6[[#This Row],[Teens]]</f>
        <v>No</v>
      </c>
    </row>
    <row r="234" spans="1:12" ht="16.5" x14ac:dyDescent="0.3">
      <c r="A234">
        <f>Table2[[#This Row],[NumDealsPurchases]]</f>
        <v>9</v>
      </c>
      <c r="B234">
        <f>Table2[[#This Row],[AcceptedCmp3]]</f>
        <v>0</v>
      </c>
      <c r="C234">
        <f>Table2[[#This Row],[AcceptedCmp4]]</f>
        <v>0</v>
      </c>
      <c r="D234">
        <f>Table2[[#This Row],[AcceptedCmp5]]</f>
        <v>0</v>
      </c>
      <c r="E234">
        <f>Table2[[#This Row],[AcceptedCmp1]]</f>
        <v>0</v>
      </c>
      <c r="F234">
        <f>Table2[[#This Row],[AcceptedCmp2]]</f>
        <v>0</v>
      </c>
      <c r="G234">
        <f>Table2[[#This Row],[Response]]</f>
        <v>1</v>
      </c>
      <c r="H234" s="8">
        <f>Products!G234</f>
        <v>47</v>
      </c>
      <c r="I234" s="17" t="str">
        <f>Products!H234</f>
        <v>Together</v>
      </c>
      <c r="J234" t="str">
        <f>Products!I234</f>
        <v>46-55</v>
      </c>
      <c r="K234" t="str">
        <f>Table6[[#This Row],[Kids]]</f>
        <v>Yes</v>
      </c>
      <c r="L234" t="str">
        <f>Table6[[#This Row],[Teens]]</f>
        <v>Yes</v>
      </c>
    </row>
    <row r="235" spans="1:12" ht="16.5" x14ac:dyDescent="0.3">
      <c r="A235">
        <f>Table2[[#This Row],[NumDealsPurchases]]</f>
        <v>1</v>
      </c>
      <c r="B235">
        <f>Table2[[#This Row],[AcceptedCmp3]]</f>
        <v>0</v>
      </c>
      <c r="C235">
        <f>Table2[[#This Row],[AcceptedCmp4]]</f>
        <v>0</v>
      </c>
      <c r="D235">
        <f>Table2[[#This Row],[AcceptedCmp5]]</f>
        <v>1</v>
      </c>
      <c r="E235">
        <f>Table2[[#This Row],[AcceptedCmp1]]</f>
        <v>0</v>
      </c>
      <c r="F235">
        <f>Table2[[#This Row],[AcceptedCmp2]]</f>
        <v>0</v>
      </c>
      <c r="G235">
        <f>Table2[[#This Row],[Response]]</f>
        <v>0</v>
      </c>
      <c r="H235" s="8">
        <f>Products!G235</f>
        <v>51</v>
      </c>
      <c r="I235" s="17" t="str">
        <f>Products!H235</f>
        <v>Single</v>
      </c>
      <c r="J235" t="str">
        <f>Products!I235</f>
        <v>46-55</v>
      </c>
      <c r="K235" t="str">
        <f>Table6[[#This Row],[Kids]]</f>
        <v>No</v>
      </c>
      <c r="L235" t="str">
        <f>Table6[[#This Row],[Teens]]</f>
        <v>Yes</v>
      </c>
    </row>
    <row r="236" spans="1:12" ht="16.5" x14ac:dyDescent="0.3">
      <c r="A236">
        <f>Table2[[#This Row],[NumDealsPurchases]]</f>
        <v>1</v>
      </c>
      <c r="B236">
        <f>Table2[[#This Row],[AcceptedCmp3]]</f>
        <v>0</v>
      </c>
      <c r="C236">
        <f>Table2[[#This Row],[AcceptedCmp4]]</f>
        <v>0</v>
      </c>
      <c r="D236">
        <f>Table2[[#This Row],[AcceptedCmp5]]</f>
        <v>0</v>
      </c>
      <c r="E236">
        <f>Table2[[#This Row],[AcceptedCmp1]]</f>
        <v>0</v>
      </c>
      <c r="F236">
        <f>Table2[[#This Row],[AcceptedCmp2]]</f>
        <v>0</v>
      </c>
      <c r="G236">
        <f>Table2[[#This Row],[Response]]</f>
        <v>0</v>
      </c>
      <c r="H236" s="8">
        <f>Products!G236</f>
        <v>42</v>
      </c>
      <c r="I236" s="17" t="str">
        <f>Products!H236</f>
        <v>Married</v>
      </c>
      <c r="J236" t="str">
        <f>Products!I236</f>
        <v>36-45</v>
      </c>
      <c r="K236" t="str">
        <f>Table6[[#This Row],[Kids]]</f>
        <v>Yes</v>
      </c>
      <c r="L236" t="str">
        <f>Table6[[#This Row],[Teens]]</f>
        <v>No</v>
      </c>
    </row>
    <row r="237" spans="1:12" ht="16.5" x14ac:dyDescent="0.3">
      <c r="A237">
        <f>Table2[[#This Row],[NumDealsPurchases]]</f>
        <v>1</v>
      </c>
      <c r="B237">
        <f>Table2[[#This Row],[AcceptedCmp3]]</f>
        <v>0</v>
      </c>
      <c r="C237">
        <f>Table2[[#This Row],[AcceptedCmp4]]</f>
        <v>0</v>
      </c>
      <c r="D237">
        <f>Table2[[#This Row],[AcceptedCmp5]]</f>
        <v>0</v>
      </c>
      <c r="E237">
        <f>Table2[[#This Row],[AcceptedCmp1]]</f>
        <v>0</v>
      </c>
      <c r="F237">
        <f>Table2[[#This Row],[AcceptedCmp2]]</f>
        <v>0</v>
      </c>
      <c r="G237">
        <f>Table2[[#This Row],[Response]]</f>
        <v>0</v>
      </c>
      <c r="H237" s="8">
        <f>Products!G237</f>
        <v>63</v>
      </c>
      <c r="I237" s="17" t="str">
        <f>Products!H237</f>
        <v>Married</v>
      </c>
      <c r="J237" t="str">
        <f>Products!I237</f>
        <v>56-65</v>
      </c>
      <c r="K237" t="str">
        <f>Table6[[#This Row],[Kids]]</f>
        <v>No</v>
      </c>
      <c r="L237" t="str">
        <f>Table6[[#This Row],[Teens]]</f>
        <v>No</v>
      </c>
    </row>
    <row r="238" spans="1:12" ht="16.5" x14ac:dyDescent="0.3">
      <c r="A238">
        <f>Table2[[#This Row],[NumDealsPurchases]]</f>
        <v>3</v>
      </c>
      <c r="B238">
        <f>Table2[[#This Row],[AcceptedCmp3]]</f>
        <v>0</v>
      </c>
      <c r="C238">
        <f>Table2[[#This Row],[AcceptedCmp4]]</f>
        <v>0</v>
      </c>
      <c r="D238">
        <f>Table2[[#This Row],[AcceptedCmp5]]</f>
        <v>0</v>
      </c>
      <c r="E238">
        <f>Table2[[#This Row],[AcceptedCmp1]]</f>
        <v>0</v>
      </c>
      <c r="F238">
        <f>Table2[[#This Row],[AcceptedCmp2]]</f>
        <v>0</v>
      </c>
      <c r="G238">
        <f>Table2[[#This Row],[Response]]</f>
        <v>0</v>
      </c>
      <c r="H238" s="8">
        <f>Products!G238</f>
        <v>48</v>
      </c>
      <c r="I238" s="17" t="str">
        <f>Products!H238</f>
        <v>Together</v>
      </c>
      <c r="J238" t="str">
        <f>Products!I238</f>
        <v>46-55</v>
      </c>
      <c r="K238" t="str">
        <f>Table6[[#This Row],[Kids]]</f>
        <v>No</v>
      </c>
      <c r="L238" t="str">
        <f>Table6[[#This Row],[Teens]]</f>
        <v>Yes</v>
      </c>
    </row>
    <row r="239" spans="1:12" ht="16.5" x14ac:dyDescent="0.3">
      <c r="A239">
        <f>Table2[[#This Row],[NumDealsPurchases]]</f>
        <v>2</v>
      </c>
      <c r="B239">
        <f>Table2[[#This Row],[AcceptedCmp3]]</f>
        <v>0</v>
      </c>
      <c r="C239">
        <f>Table2[[#This Row],[AcceptedCmp4]]</f>
        <v>0</v>
      </c>
      <c r="D239">
        <f>Table2[[#This Row],[AcceptedCmp5]]</f>
        <v>0</v>
      </c>
      <c r="E239">
        <f>Table2[[#This Row],[AcceptedCmp1]]</f>
        <v>0</v>
      </c>
      <c r="F239">
        <f>Table2[[#This Row],[AcceptedCmp2]]</f>
        <v>0</v>
      </c>
      <c r="G239">
        <f>Table2[[#This Row],[Response]]</f>
        <v>0</v>
      </c>
      <c r="H239" s="8">
        <f>Products!G239</f>
        <v>38</v>
      </c>
      <c r="I239" s="17" t="str">
        <f>Products!H239</f>
        <v>Single</v>
      </c>
      <c r="J239" t="str">
        <f>Products!I239</f>
        <v>36-45</v>
      </c>
      <c r="K239" t="str">
        <f>Table6[[#This Row],[Kids]]</f>
        <v>Yes</v>
      </c>
      <c r="L239" t="str">
        <f>Table6[[#This Row],[Teens]]</f>
        <v>No</v>
      </c>
    </row>
    <row r="240" spans="1:12" ht="16.5" x14ac:dyDescent="0.3">
      <c r="A240">
        <f>Table2[[#This Row],[NumDealsPurchases]]</f>
        <v>1</v>
      </c>
      <c r="B240">
        <f>Table2[[#This Row],[AcceptedCmp3]]</f>
        <v>0</v>
      </c>
      <c r="C240">
        <f>Table2[[#This Row],[AcceptedCmp4]]</f>
        <v>0</v>
      </c>
      <c r="D240">
        <f>Table2[[#This Row],[AcceptedCmp5]]</f>
        <v>0</v>
      </c>
      <c r="E240">
        <f>Table2[[#This Row],[AcceptedCmp1]]</f>
        <v>0</v>
      </c>
      <c r="F240">
        <f>Table2[[#This Row],[AcceptedCmp2]]</f>
        <v>0</v>
      </c>
      <c r="G240">
        <f>Table2[[#This Row],[Response]]</f>
        <v>0</v>
      </c>
      <c r="H240" s="8">
        <f>Products!G240</f>
        <v>31</v>
      </c>
      <c r="I240" s="17" t="str">
        <f>Products!H240</f>
        <v>Single</v>
      </c>
      <c r="J240" t="str">
        <f>Products!I240</f>
        <v>26-35</v>
      </c>
      <c r="K240" t="str">
        <f>Table6[[#This Row],[Kids]]</f>
        <v>Yes</v>
      </c>
      <c r="L240" t="str">
        <f>Table6[[#This Row],[Teens]]</f>
        <v>No</v>
      </c>
    </row>
    <row r="241" spans="1:12" ht="16.5" x14ac:dyDescent="0.3">
      <c r="A241">
        <f>Table2[[#This Row],[NumDealsPurchases]]</f>
        <v>1</v>
      </c>
      <c r="B241">
        <f>Table2[[#This Row],[AcceptedCmp3]]</f>
        <v>0</v>
      </c>
      <c r="C241">
        <f>Table2[[#This Row],[AcceptedCmp4]]</f>
        <v>0</v>
      </c>
      <c r="D241">
        <f>Table2[[#This Row],[AcceptedCmp5]]</f>
        <v>0</v>
      </c>
      <c r="E241">
        <f>Table2[[#This Row],[AcceptedCmp1]]</f>
        <v>0</v>
      </c>
      <c r="F241">
        <f>Table2[[#This Row],[AcceptedCmp2]]</f>
        <v>0</v>
      </c>
      <c r="G241">
        <f>Table2[[#This Row],[Response]]</f>
        <v>0</v>
      </c>
      <c r="H241" s="8">
        <v>44</v>
      </c>
      <c r="I241" s="17" t="str">
        <f>Products!H241</f>
        <v>Single</v>
      </c>
      <c r="J241" t="str">
        <f>Products!I241</f>
        <v>46-55</v>
      </c>
      <c r="K241" t="str">
        <f>Table6[[#This Row],[Kids]]</f>
        <v>No</v>
      </c>
      <c r="L241" t="str">
        <f>Table6[[#This Row],[Teens]]</f>
        <v>Yes</v>
      </c>
    </row>
    <row r="242" spans="1:12" ht="16.5" x14ac:dyDescent="0.3">
      <c r="A242">
        <f>Table2[[#This Row],[NumDealsPurchases]]</f>
        <v>4</v>
      </c>
      <c r="B242">
        <f>Table2[[#This Row],[AcceptedCmp3]]</f>
        <v>0</v>
      </c>
      <c r="C242">
        <f>Table2[[#This Row],[AcceptedCmp4]]</f>
        <v>0</v>
      </c>
      <c r="D242">
        <f>Table2[[#This Row],[AcceptedCmp5]]</f>
        <v>0</v>
      </c>
      <c r="E242">
        <f>Table2[[#This Row],[AcceptedCmp1]]</f>
        <v>0</v>
      </c>
      <c r="F242">
        <f>Table2[[#This Row],[AcceptedCmp2]]</f>
        <v>0</v>
      </c>
      <c r="G242">
        <f>Table2[[#This Row],[Response]]</f>
        <v>0</v>
      </c>
      <c r="H242" s="8">
        <f>Products!G242</f>
        <v>40</v>
      </c>
      <c r="I242" s="17" t="str">
        <f>Products!H242</f>
        <v>Widow</v>
      </c>
      <c r="J242" t="str">
        <f>Products!I242</f>
        <v>36-45</v>
      </c>
      <c r="K242" t="str">
        <f>Table6[[#This Row],[Kids]]</f>
        <v>Yes</v>
      </c>
      <c r="L242" t="str">
        <f>Table6[[#This Row],[Teens]]</f>
        <v>No</v>
      </c>
    </row>
    <row r="243" spans="1:12" ht="16.5" x14ac:dyDescent="0.3">
      <c r="A243">
        <f>Table2[[#This Row],[NumDealsPurchases]]</f>
        <v>1</v>
      </c>
      <c r="B243">
        <f>Table2[[#This Row],[AcceptedCmp3]]</f>
        <v>0</v>
      </c>
      <c r="C243">
        <f>Table2[[#This Row],[AcceptedCmp4]]</f>
        <v>0</v>
      </c>
      <c r="D243">
        <f>Table2[[#This Row],[AcceptedCmp5]]</f>
        <v>0</v>
      </c>
      <c r="E243">
        <f>Table2[[#This Row],[AcceptedCmp1]]</f>
        <v>0</v>
      </c>
      <c r="F243">
        <f>Table2[[#This Row],[AcceptedCmp2]]</f>
        <v>0</v>
      </c>
      <c r="G243">
        <f>Table2[[#This Row],[Response]]</f>
        <v>0</v>
      </c>
      <c r="H243" s="8">
        <f>Products!G243</f>
        <v>44</v>
      </c>
      <c r="I243" s="17" t="str">
        <f>Products!H243</f>
        <v>Together</v>
      </c>
      <c r="J243" t="str">
        <f>Products!I243</f>
        <v>36-45</v>
      </c>
      <c r="K243" t="str">
        <f>Table6[[#This Row],[Kids]]</f>
        <v>No</v>
      </c>
      <c r="L243" t="str">
        <f>Table6[[#This Row],[Teens]]</f>
        <v>Yes</v>
      </c>
    </row>
    <row r="244" spans="1:12" ht="16.5" x14ac:dyDescent="0.3">
      <c r="A244">
        <f>Table2[[#This Row],[NumDealsPurchases]]</f>
        <v>1</v>
      </c>
      <c r="B244">
        <f>Table2[[#This Row],[AcceptedCmp3]]</f>
        <v>0</v>
      </c>
      <c r="C244">
        <f>Table2[[#This Row],[AcceptedCmp4]]</f>
        <v>1</v>
      </c>
      <c r="D244">
        <f>Table2[[#This Row],[AcceptedCmp5]]</f>
        <v>0</v>
      </c>
      <c r="E244">
        <f>Table2[[#This Row],[AcceptedCmp1]]</f>
        <v>0</v>
      </c>
      <c r="F244">
        <f>Table2[[#This Row],[AcceptedCmp2]]</f>
        <v>0</v>
      </c>
      <c r="G244">
        <f>Table2[[#This Row],[Response]]</f>
        <v>0</v>
      </c>
      <c r="H244" s="8">
        <f>Products!G244</f>
        <v>45</v>
      </c>
      <c r="I244" s="17" t="str">
        <f>Products!H244</f>
        <v>Single</v>
      </c>
      <c r="J244" t="str">
        <f>Products!I244</f>
        <v>36-45</v>
      </c>
      <c r="K244" t="str">
        <f>Table6[[#This Row],[Kids]]</f>
        <v>No</v>
      </c>
      <c r="L244" t="str">
        <f>Table6[[#This Row],[Teens]]</f>
        <v>No</v>
      </c>
    </row>
    <row r="245" spans="1:12" ht="16.5" x14ac:dyDescent="0.3">
      <c r="A245">
        <f>Table2[[#This Row],[NumDealsPurchases]]</f>
        <v>2</v>
      </c>
      <c r="B245">
        <f>Table2[[#This Row],[AcceptedCmp3]]</f>
        <v>0</v>
      </c>
      <c r="C245">
        <f>Table2[[#This Row],[AcceptedCmp4]]</f>
        <v>0</v>
      </c>
      <c r="D245">
        <f>Table2[[#This Row],[AcceptedCmp5]]</f>
        <v>0</v>
      </c>
      <c r="E245">
        <f>Table2[[#This Row],[AcceptedCmp1]]</f>
        <v>0</v>
      </c>
      <c r="F245">
        <f>Table2[[#This Row],[AcceptedCmp2]]</f>
        <v>0</v>
      </c>
      <c r="G245">
        <f>Table2[[#This Row],[Response]]</f>
        <v>0</v>
      </c>
      <c r="H245" s="8">
        <f>Products!G245</f>
        <v>54</v>
      </c>
      <c r="I245" s="17" t="str">
        <f>Products!H245</f>
        <v>Married</v>
      </c>
      <c r="J245" t="str">
        <f>Products!I245</f>
        <v>46-55</v>
      </c>
      <c r="K245" t="str">
        <f>Table6[[#This Row],[Kids]]</f>
        <v>No</v>
      </c>
      <c r="L245" t="str">
        <f>Table6[[#This Row],[Teens]]</f>
        <v>Yes</v>
      </c>
    </row>
    <row r="246" spans="1:12" ht="16.5" x14ac:dyDescent="0.3">
      <c r="A246">
        <f>Table2[[#This Row],[NumDealsPurchases]]</f>
        <v>1</v>
      </c>
      <c r="B246">
        <f>Table2[[#This Row],[AcceptedCmp3]]</f>
        <v>0</v>
      </c>
      <c r="C246">
        <f>Table2[[#This Row],[AcceptedCmp4]]</f>
        <v>0</v>
      </c>
      <c r="D246">
        <f>Table2[[#This Row],[AcceptedCmp5]]</f>
        <v>0</v>
      </c>
      <c r="E246">
        <f>Table2[[#This Row],[AcceptedCmp1]]</f>
        <v>0</v>
      </c>
      <c r="F246">
        <f>Table2[[#This Row],[AcceptedCmp2]]</f>
        <v>0</v>
      </c>
      <c r="G246">
        <f>Table2[[#This Row],[Response]]</f>
        <v>0</v>
      </c>
      <c r="H246" s="8">
        <f>Products!G246</f>
        <v>42</v>
      </c>
      <c r="I246" s="17" t="str">
        <f>Products!H246</f>
        <v>Married</v>
      </c>
      <c r="J246" t="str">
        <f>Products!I246</f>
        <v>36-45</v>
      </c>
      <c r="K246" t="str">
        <f>Table6[[#This Row],[Kids]]</f>
        <v>Yes</v>
      </c>
      <c r="L246" t="str">
        <f>Table6[[#This Row],[Teens]]</f>
        <v>No</v>
      </c>
    </row>
    <row r="247" spans="1:12" ht="16.5" x14ac:dyDescent="0.3">
      <c r="A247">
        <f>Table2[[#This Row],[NumDealsPurchases]]</f>
        <v>1</v>
      </c>
      <c r="B247">
        <f>Table2[[#This Row],[AcceptedCmp3]]</f>
        <v>0</v>
      </c>
      <c r="C247">
        <f>Table2[[#This Row],[AcceptedCmp4]]</f>
        <v>0</v>
      </c>
      <c r="D247">
        <f>Table2[[#This Row],[AcceptedCmp5]]</f>
        <v>0</v>
      </c>
      <c r="E247">
        <f>Table2[[#This Row],[AcceptedCmp1]]</f>
        <v>1</v>
      </c>
      <c r="F247">
        <f>Table2[[#This Row],[AcceptedCmp2]]</f>
        <v>0</v>
      </c>
      <c r="G247">
        <f>Table2[[#This Row],[Response]]</f>
        <v>1</v>
      </c>
      <c r="H247" s="8">
        <f>Products!G247</f>
        <v>23</v>
      </c>
      <c r="I247" s="17" t="str">
        <f>Products!H247</f>
        <v>Married</v>
      </c>
      <c r="J247" t="str">
        <f>Products!I247</f>
        <v>16-25</v>
      </c>
      <c r="K247" t="str">
        <f>Table6[[#This Row],[Kids]]</f>
        <v>No</v>
      </c>
      <c r="L247" t="str">
        <f>Table6[[#This Row],[Teens]]</f>
        <v>No</v>
      </c>
    </row>
    <row r="248" spans="1:12" ht="16.5" x14ac:dyDescent="0.3">
      <c r="A248">
        <f>Table2[[#This Row],[NumDealsPurchases]]</f>
        <v>7</v>
      </c>
      <c r="B248">
        <f>Table2[[#This Row],[AcceptedCmp3]]</f>
        <v>0</v>
      </c>
      <c r="C248">
        <f>Table2[[#This Row],[AcceptedCmp4]]</f>
        <v>0</v>
      </c>
      <c r="D248">
        <f>Table2[[#This Row],[AcceptedCmp5]]</f>
        <v>0</v>
      </c>
      <c r="E248">
        <f>Table2[[#This Row],[AcceptedCmp1]]</f>
        <v>0</v>
      </c>
      <c r="F248">
        <f>Table2[[#This Row],[AcceptedCmp2]]</f>
        <v>0</v>
      </c>
      <c r="G248">
        <f>Table2[[#This Row],[Response]]</f>
        <v>0</v>
      </c>
      <c r="H248" s="8">
        <f>Products!G248</f>
        <v>54</v>
      </c>
      <c r="I248" s="17" t="str">
        <f>Products!H248</f>
        <v>Married</v>
      </c>
      <c r="J248" t="str">
        <f>Products!I248</f>
        <v>46-55</v>
      </c>
      <c r="K248" t="str">
        <f>Table6[[#This Row],[Kids]]</f>
        <v>No</v>
      </c>
      <c r="L248" t="str">
        <f>Table6[[#This Row],[Teens]]</f>
        <v>Yes</v>
      </c>
    </row>
    <row r="249" spans="1:12" ht="16.5" x14ac:dyDescent="0.3">
      <c r="A249">
        <f>Table2[[#This Row],[NumDealsPurchases]]</f>
        <v>2</v>
      </c>
      <c r="B249">
        <f>Table2[[#This Row],[AcceptedCmp3]]</f>
        <v>0</v>
      </c>
      <c r="C249">
        <f>Table2[[#This Row],[AcceptedCmp4]]</f>
        <v>0</v>
      </c>
      <c r="D249">
        <f>Table2[[#This Row],[AcceptedCmp5]]</f>
        <v>0</v>
      </c>
      <c r="E249">
        <f>Table2[[#This Row],[AcceptedCmp1]]</f>
        <v>0</v>
      </c>
      <c r="F249">
        <f>Table2[[#This Row],[AcceptedCmp2]]</f>
        <v>0</v>
      </c>
      <c r="G249">
        <f>Table2[[#This Row],[Response]]</f>
        <v>0</v>
      </c>
      <c r="H249" s="8">
        <f>Products!G249</f>
        <v>50</v>
      </c>
      <c r="I249" s="17" t="str">
        <f>Products!H249</f>
        <v>Married</v>
      </c>
      <c r="J249" t="str">
        <f>Products!I249</f>
        <v>46-55</v>
      </c>
      <c r="K249" t="str">
        <f>Table6[[#This Row],[Kids]]</f>
        <v>Yes</v>
      </c>
      <c r="L249" t="str">
        <f>Table6[[#This Row],[Teens]]</f>
        <v>Yes</v>
      </c>
    </row>
    <row r="250" spans="1:12" ht="16.5" x14ac:dyDescent="0.3">
      <c r="A250">
        <f>Table2[[#This Row],[NumDealsPurchases]]</f>
        <v>2</v>
      </c>
      <c r="B250">
        <f>Table2[[#This Row],[AcceptedCmp3]]</f>
        <v>0</v>
      </c>
      <c r="C250">
        <f>Table2[[#This Row],[AcceptedCmp4]]</f>
        <v>1</v>
      </c>
      <c r="D250">
        <f>Table2[[#This Row],[AcceptedCmp5]]</f>
        <v>1</v>
      </c>
      <c r="E250">
        <f>Table2[[#This Row],[AcceptedCmp1]]</f>
        <v>1</v>
      </c>
      <c r="F250">
        <f>Table2[[#This Row],[AcceptedCmp2]]</f>
        <v>0</v>
      </c>
      <c r="G250">
        <f>Table2[[#This Row],[Response]]</f>
        <v>1</v>
      </c>
      <c r="H250" s="8">
        <f>Products!G250</f>
        <v>41</v>
      </c>
      <c r="I250" s="17" t="str">
        <f>Products!H250</f>
        <v>Married</v>
      </c>
      <c r="J250" t="str">
        <f>Products!I250</f>
        <v>36-45</v>
      </c>
      <c r="K250" t="str">
        <f>Table6[[#This Row],[Kids]]</f>
        <v>Yes</v>
      </c>
      <c r="L250" t="str">
        <f>Table6[[#This Row],[Teens]]</f>
        <v>No</v>
      </c>
    </row>
    <row r="251" spans="1:12" ht="16.5" x14ac:dyDescent="0.3">
      <c r="A251">
        <f>Table2[[#This Row],[NumDealsPurchases]]</f>
        <v>2</v>
      </c>
      <c r="B251">
        <f>Table2[[#This Row],[AcceptedCmp3]]</f>
        <v>0</v>
      </c>
      <c r="C251">
        <f>Table2[[#This Row],[AcceptedCmp4]]</f>
        <v>0</v>
      </c>
      <c r="D251">
        <f>Table2[[#This Row],[AcceptedCmp5]]</f>
        <v>0</v>
      </c>
      <c r="E251">
        <f>Table2[[#This Row],[AcceptedCmp1]]</f>
        <v>0</v>
      </c>
      <c r="F251">
        <f>Table2[[#This Row],[AcceptedCmp2]]</f>
        <v>0</v>
      </c>
      <c r="G251">
        <f>Table2[[#This Row],[Response]]</f>
        <v>0</v>
      </c>
      <c r="H251" s="8">
        <f>Products!G251</f>
        <v>60</v>
      </c>
      <c r="I251" s="17" t="str">
        <f>Products!H251</f>
        <v>Together</v>
      </c>
      <c r="J251" t="str">
        <f>Products!I251</f>
        <v>56-65</v>
      </c>
      <c r="K251" t="str">
        <f>Table6[[#This Row],[Kids]]</f>
        <v>No</v>
      </c>
      <c r="L251" t="str">
        <f>Table6[[#This Row],[Teens]]</f>
        <v>Yes</v>
      </c>
    </row>
    <row r="252" spans="1:12" ht="16.5" x14ac:dyDescent="0.3">
      <c r="A252">
        <f>Table2[[#This Row],[NumDealsPurchases]]</f>
        <v>1</v>
      </c>
      <c r="B252">
        <f>Table2[[#This Row],[AcceptedCmp3]]</f>
        <v>0</v>
      </c>
      <c r="C252">
        <f>Table2[[#This Row],[AcceptedCmp4]]</f>
        <v>0</v>
      </c>
      <c r="D252">
        <f>Table2[[#This Row],[AcceptedCmp5]]</f>
        <v>0</v>
      </c>
      <c r="E252">
        <f>Table2[[#This Row],[AcceptedCmp1]]</f>
        <v>0</v>
      </c>
      <c r="F252">
        <f>Table2[[#This Row],[AcceptedCmp2]]</f>
        <v>0</v>
      </c>
      <c r="G252">
        <f>Table2[[#This Row],[Response]]</f>
        <v>0</v>
      </c>
      <c r="H252" s="8">
        <f>Products!G252</f>
        <v>24</v>
      </c>
      <c r="I252" s="17" t="str">
        <f>Products!H252</f>
        <v>Single</v>
      </c>
      <c r="J252" t="str">
        <f>Products!I252</f>
        <v>16-25</v>
      </c>
      <c r="K252" t="str">
        <f>Table6[[#This Row],[Kids]]</f>
        <v>No</v>
      </c>
      <c r="L252" t="str">
        <f>Table6[[#This Row],[Teens]]</f>
        <v>No</v>
      </c>
    </row>
    <row r="253" spans="1:12" ht="16.5" x14ac:dyDescent="0.3">
      <c r="A253">
        <f>Table2[[#This Row],[NumDealsPurchases]]</f>
        <v>4</v>
      </c>
      <c r="B253">
        <f>Table2[[#This Row],[AcceptedCmp3]]</f>
        <v>0</v>
      </c>
      <c r="C253">
        <f>Table2[[#This Row],[AcceptedCmp4]]</f>
        <v>0</v>
      </c>
      <c r="D253">
        <f>Table2[[#This Row],[AcceptedCmp5]]</f>
        <v>0</v>
      </c>
      <c r="E253">
        <f>Table2[[#This Row],[AcceptedCmp1]]</f>
        <v>0</v>
      </c>
      <c r="F253">
        <f>Table2[[#This Row],[AcceptedCmp2]]</f>
        <v>0</v>
      </c>
      <c r="G253">
        <f>Table2[[#This Row],[Response]]</f>
        <v>0</v>
      </c>
      <c r="H253" s="8">
        <f>Products!G253</f>
        <v>43</v>
      </c>
      <c r="I253" s="17" t="str">
        <f>Products!H253</f>
        <v>Single</v>
      </c>
      <c r="J253" t="str">
        <f>Products!I253</f>
        <v>36-45</v>
      </c>
      <c r="K253" t="str">
        <f>Table6[[#This Row],[Kids]]</f>
        <v>No</v>
      </c>
      <c r="L253" t="str">
        <f>Table6[[#This Row],[Teens]]</f>
        <v>Yes</v>
      </c>
    </row>
    <row r="254" spans="1:12" ht="16.5" x14ac:dyDescent="0.3">
      <c r="A254">
        <f>Table2[[#This Row],[NumDealsPurchases]]</f>
        <v>2</v>
      </c>
      <c r="B254">
        <f>Table2[[#This Row],[AcceptedCmp3]]</f>
        <v>0</v>
      </c>
      <c r="C254">
        <f>Table2[[#This Row],[AcceptedCmp4]]</f>
        <v>0</v>
      </c>
      <c r="D254">
        <f>Table2[[#This Row],[AcceptedCmp5]]</f>
        <v>0</v>
      </c>
      <c r="E254">
        <f>Table2[[#This Row],[AcceptedCmp1]]</f>
        <v>0</v>
      </c>
      <c r="F254">
        <f>Table2[[#This Row],[AcceptedCmp2]]</f>
        <v>0</v>
      </c>
      <c r="G254">
        <f>Table2[[#This Row],[Response]]</f>
        <v>0</v>
      </c>
      <c r="H254" s="8">
        <f>Products!G254</f>
        <v>38</v>
      </c>
      <c r="I254" s="17" t="str">
        <f>Products!H254</f>
        <v>Divorced</v>
      </c>
      <c r="J254" t="str">
        <f>Products!I254</f>
        <v>36-45</v>
      </c>
      <c r="K254" t="str">
        <f>Table6[[#This Row],[Kids]]</f>
        <v>Yes</v>
      </c>
      <c r="L254" t="str">
        <f>Table6[[#This Row],[Teens]]</f>
        <v>No</v>
      </c>
    </row>
    <row r="255" spans="1:12" ht="16.5" x14ac:dyDescent="0.3">
      <c r="A255">
        <f>Table2[[#This Row],[NumDealsPurchases]]</f>
        <v>2</v>
      </c>
      <c r="B255">
        <f>Table2[[#This Row],[AcceptedCmp3]]</f>
        <v>0</v>
      </c>
      <c r="C255">
        <f>Table2[[#This Row],[AcceptedCmp4]]</f>
        <v>0</v>
      </c>
      <c r="D255">
        <f>Table2[[#This Row],[AcceptedCmp5]]</f>
        <v>0</v>
      </c>
      <c r="E255">
        <f>Table2[[#This Row],[AcceptedCmp1]]</f>
        <v>0</v>
      </c>
      <c r="F255">
        <f>Table2[[#This Row],[AcceptedCmp2]]</f>
        <v>0</v>
      </c>
      <c r="G255">
        <f>Table2[[#This Row],[Response]]</f>
        <v>0</v>
      </c>
      <c r="H255" s="8">
        <f>Products!G255</f>
        <v>28</v>
      </c>
      <c r="I255" s="17" t="str">
        <f>Products!H255</f>
        <v>Together</v>
      </c>
      <c r="J255" t="str">
        <f>Products!I255</f>
        <v>26-35</v>
      </c>
      <c r="K255" t="str">
        <f>Table6[[#This Row],[Kids]]</f>
        <v>Yes</v>
      </c>
      <c r="L255" t="str">
        <f>Table6[[#This Row],[Teens]]</f>
        <v>No</v>
      </c>
    </row>
    <row r="256" spans="1:12" ht="16.5" x14ac:dyDescent="0.3">
      <c r="A256">
        <f>Table2[[#This Row],[NumDealsPurchases]]</f>
        <v>1</v>
      </c>
      <c r="B256">
        <f>Table2[[#This Row],[AcceptedCmp3]]</f>
        <v>0</v>
      </c>
      <c r="C256">
        <f>Table2[[#This Row],[AcceptedCmp4]]</f>
        <v>1</v>
      </c>
      <c r="D256">
        <f>Table2[[#This Row],[AcceptedCmp5]]</f>
        <v>1</v>
      </c>
      <c r="E256">
        <f>Table2[[#This Row],[AcceptedCmp1]]</f>
        <v>1</v>
      </c>
      <c r="F256">
        <f>Table2[[#This Row],[AcceptedCmp2]]</f>
        <v>1</v>
      </c>
      <c r="G256">
        <f>Table2[[#This Row],[Response]]</f>
        <v>1</v>
      </c>
      <c r="H256" s="8">
        <f>Products!G256</f>
        <v>39</v>
      </c>
      <c r="I256" s="17" t="str">
        <f>Products!H256</f>
        <v>Together</v>
      </c>
      <c r="J256" t="str">
        <f>Products!I256</f>
        <v>36-45</v>
      </c>
      <c r="K256" t="str">
        <f>Table6[[#This Row],[Kids]]</f>
        <v>No</v>
      </c>
      <c r="L256" t="str">
        <f>Table6[[#This Row],[Teens]]</f>
        <v>No</v>
      </c>
    </row>
    <row r="257" spans="1:12" ht="16.5" x14ac:dyDescent="0.3">
      <c r="A257">
        <f>Table2[[#This Row],[NumDealsPurchases]]</f>
        <v>2</v>
      </c>
      <c r="B257">
        <f>Table2[[#This Row],[AcceptedCmp3]]</f>
        <v>0</v>
      </c>
      <c r="C257">
        <f>Table2[[#This Row],[AcceptedCmp4]]</f>
        <v>0</v>
      </c>
      <c r="D257">
        <f>Table2[[#This Row],[AcceptedCmp5]]</f>
        <v>0</v>
      </c>
      <c r="E257">
        <f>Table2[[#This Row],[AcceptedCmp1]]</f>
        <v>0</v>
      </c>
      <c r="F257">
        <f>Table2[[#This Row],[AcceptedCmp2]]</f>
        <v>0</v>
      </c>
      <c r="G257">
        <f>Table2[[#This Row],[Response]]</f>
        <v>0</v>
      </c>
      <c r="H257" s="8">
        <f>Products!G257</f>
        <v>54</v>
      </c>
      <c r="I257" s="17" t="str">
        <f>Products!H257</f>
        <v>Single</v>
      </c>
      <c r="J257" t="str">
        <f>Products!I257</f>
        <v>46-55</v>
      </c>
      <c r="K257" t="str">
        <f>Table6[[#This Row],[Kids]]</f>
        <v>No</v>
      </c>
      <c r="L257" t="str">
        <f>Table6[[#This Row],[Teens]]</f>
        <v>No</v>
      </c>
    </row>
    <row r="258" spans="1:12" ht="16.5" x14ac:dyDescent="0.3">
      <c r="A258">
        <f>Table2[[#This Row],[NumDealsPurchases]]</f>
        <v>5</v>
      </c>
      <c r="B258">
        <f>Table2[[#This Row],[AcceptedCmp3]]</f>
        <v>0</v>
      </c>
      <c r="C258">
        <f>Table2[[#This Row],[AcceptedCmp4]]</f>
        <v>0</v>
      </c>
      <c r="D258">
        <f>Table2[[#This Row],[AcceptedCmp5]]</f>
        <v>0</v>
      </c>
      <c r="E258">
        <f>Table2[[#This Row],[AcceptedCmp1]]</f>
        <v>0</v>
      </c>
      <c r="F258">
        <f>Table2[[#This Row],[AcceptedCmp2]]</f>
        <v>0</v>
      </c>
      <c r="G258">
        <f>Table2[[#This Row],[Response]]</f>
        <v>0</v>
      </c>
      <c r="H258" s="8">
        <f>Products!G258</f>
        <v>45</v>
      </c>
      <c r="I258" s="17" t="str">
        <f>Products!H258</f>
        <v>Together</v>
      </c>
      <c r="J258" t="str">
        <f>Products!I258</f>
        <v>36-45</v>
      </c>
      <c r="K258" t="str">
        <f>Table6[[#This Row],[Kids]]</f>
        <v>Yes</v>
      </c>
      <c r="L258" t="str">
        <f>Table6[[#This Row],[Teens]]</f>
        <v>Yes</v>
      </c>
    </row>
    <row r="259" spans="1:12" ht="16.5" x14ac:dyDescent="0.3">
      <c r="A259">
        <f>Table2[[#This Row],[NumDealsPurchases]]</f>
        <v>2</v>
      </c>
      <c r="B259">
        <f>Table2[[#This Row],[AcceptedCmp3]]</f>
        <v>0</v>
      </c>
      <c r="C259">
        <f>Table2[[#This Row],[AcceptedCmp4]]</f>
        <v>0</v>
      </c>
      <c r="D259">
        <f>Table2[[#This Row],[AcceptedCmp5]]</f>
        <v>0</v>
      </c>
      <c r="E259">
        <f>Table2[[#This Row],[AcceptedCmp1]]</f>
        <v>0</v>
      </c>
      <c r="F259">
        <f>Table2[[#This Row],[AcceptedCmp2]]</f>
        <v>0</v>
      </c>
      <c r="G259">
        <f>Table2[[#This Row],[Response]]</f>
        <v>0</v>
      </c>
      <c r="H259" s="8">
        <f>Products!G259</f>
        <v>38</v>
      </c>
      <c r="I259" s="17" t="str">
        <f>Products!H259</f>
        <v>Single</v>
      </c>
      <c r="J259" t="str">
        <f>Products!I259</f>
        <v>36-45</v>
      </c>
      <c r="K259" t="str">
        <f>Table6[[#This Row],[Kids]]</f>
        <v>Yes</v>
      </c>
      <c r="L259" t="str">
        <f>Table6[[#This Row],[Teens]]</f>
        <v>No</v>
      </c>
    </row>
    <row r="260" spans="1:12" ht="16.5" x14ac:dyDescent="0.3">
      <c r="A260">
        <f>Table2[[#This Row],[NumDealsPurchases]]</f>
        <v>3</v>
      </c>
      <c r="B260">
        <f>Table2[[#This Row],[AcceptedCmp3]]</f>
        <v>0</v>
      </c>
      <c r="C260">
        <f>Table2[[#This Row],[AcceptedCmp4]]</f>
        <v>1</v>
      </c>
      <c r="D260">
        <f>Table2[[#This Row],[AcceptedCmp5]]</f>
        <v>0</v>
      </c>
      <c r="E260">
        <f>Table2[[#This Row],[AcceptedCmp1]]</f>
        <v>0</v>
      </c>
      <c r="F260">
        <f>Table2[[#This Row],[AcceptedCmp2]]</f>
        <v>0</v>
      </c>
      <c r="G260">
        <f>Table2[[#This Row],[Response]]</f>
        <v>0</v>
      </c>
      <c r="H260" s="8">
        <f>Products!G260</f>
        <v>51</v>
      </c>
      <c r="I260" s="17" t="str">
        <f>Products!H260</f>
        <v>Single</v>
      </c>
      <c r="J260" t="str">
        <f>Products!I260</f>
        <v>46-55</v>
      </c>
      <c r="K260" t="str">
        <f>Table6[[#This Row],[Kids]]</f>
        <v>No</v>
      </c>
      <c r="L260" t="str">
        <f>Table6[[#This Row],[Teens]]</f>
        <v>Yes</v>
      </c>
    </row>
    <row r="261" spans="1:12" ht="16.5" x14ac:dyDescent="0.3">
      <c r="A261">
        <f>Table2[[#This Row],[NumDealsPurchases]]</f>
        <v>4</v>
      </c>
      <c r="B261">
        <f>Table2[[#This Row],[AcceptedCmp3]]</f>
        <v>0</v>
      </c>
      <c r="C261">
        <f>Table2[[#This Row],[AcceptedCmp4]]</f>
        <v>0</v>
      </c>
      <c r="D261">
        <f>Table2[[#This Row],[AcceptedCmp5]]</f>
        <v>0</v>
      </c>
      <c r="E261">
        <f>Table2[[#This Row],[AcceptedCmp1]]</f>
        <v>0</v>
      </c>
      <c r="F261">
        <f>Table2[[#This Row],[AcceptedCmp2]]</f>
        <v>0</v>
      </c>
      <c r="G261">
        <f>Table2[[#This Row],[Response]]</f>
        <v>0</v>
      </c>
      <c r="H261" s="8">
        <f>Products!G261</f>
        <v>48</v>
      </c>
      <c r="I261" s="17" t="str">
        <f>Products!H261</f>
        <v>Single</v>
      </c>
      <c r="J261" t="str">
        <f>Products!I261</f>
        <v>46-55</v>
      </c>
      <c r="K261" t="str">
        <f>Table6[[#This Row],[Kids]]</f>
        <v>No</v>
      </c>
      <c r="L261" t="str">
        <f>Table6[[#This Row],[Teens]]</f>
        <v>Yes</v>
      </c>
    </row>
    <row r="262" spans="1:12" ht="16.5" x14ac:dyDescent="0.3">
      <c r="A262">
        <f>Table2[[#This Row],[NumDealsPurchases]]</f>
        <v>4</v>
      </c>
      <c r="B262">
        <f>Table2[[#This Row],[AcceptedCmp3]]</f>
        <v>0</v>
      </c>
      <c r="C262">
        <f>Table2[[#This Row],[AcceptedCmp4]]</f>
        <v>0</v>
      </c>
      <c r="D262">
        <f>Table2[[#This Row],[AcceptedCmp5]]</f>
        <v>0</v>
      </c>
      <c r="E262">
        <f>Table2[[#This Row],[AcceptedCmp1]]</f>
        <v>0</v>
      </c>
      <c r="F262">
        <f>Table2[[#This Row],[AcceptedCmp2]]</f>
        <v>0</v>
      </c>
      <c r="G262">
        <f>Table2[[#This Row],[Response]]</f>
        <v>0</v>
      </c>
      <c r="H262" s="8">
        <f>Products!G262</f>
        <v>49</v>
      </c>
      <c r="I262" s="17" t="str">
        <f>Products!H262</f>
        <v>Divorced</v>
      </c>
      <c r="J262" t="str">
        <f>Products!I262</f>
        <v>46-55</v>
      </c>
      <c r="K262" t="str">
        <f>Table6[[#This Row],[Kids]]</f>
        <v>Yes</v>
      </c>
      <c r="L262" t="str">
        <f>Table6[[#This Row],[Teens]]</f>
        <v>Yes</v>
      </c>
    </row>
    <row r="263" spans="1:12" ht="16.5" x14ac:dyDescent="0.3">
      <c r="A263">
        <f>Table2[[#This Row],[NumDealsPurchases]]</f>
        <v>1</v>
      </c>
      <c r="B263">
        <f>Table2[[#This Row],[AcceptedCmp3]]</f>
        <v>0</v>
      </c>
      <c r="C263">
        <f>Table2[[#This Row],[AcceptedCmp4]]</f>
        <v>0</v>
      </c>
      <c r="D263">
        <f>Table2[[#This Row],[AcceptedCmp5]]</f>
        <v>0</v>
      </c>
      <c r="E263">
        <f>Table2[[#This Row],[AcceptedCmp1]]</f>
        <v>0</v>
      </c>
      <c r="F263">
        <f>Table2[[#This Row],[AcceptedCmp2]]</f>
        <v>0</v>
      </c>
      <c r="G263">
        <f>Table2[[#This Row],[Response]]</f>
        <v>0</v>
      </c>
      <c r="H263" s="8">
        <f>Products!G263</f>
        <v>56</v>
      </c>
      <c r="I263" s="17" t="str">
        <f>Products!H263</f>
        <v>Divorced</v>
      </c>
      <c r="J263" t="str">
        <f>Products!I263</f>
        <v>56-65</v>
      </c>
      <c r="K263" t="str">
        <f>Table6[[#This Row],[Kids]]</f>
        <v>Yes</v>
      </c>
      <c r="L263" t="str">
        <f>Table6[[#This Row],[Teens]]</f>
        <v>Yes</v>
      </c>
    </row>
    <row r="264" spans="1:12" ht="16.5" x14ac:dyDescent="0.3">
      <c r="A264">
        <f>Table2[[#This Row],[NumDealsPurchases]]</f>
        <v>2</v>
      </c>
      <c r="B264">
        <f>Table2[[#This Row],[AcceptedCmp3]]</f>
        <v>1</v>
      </c>
      <c r="C264">
        <f>Table2[[#This Row],[AcceptedCmp4]]</f>
        <v>0</v>
      </c>
      <c r="D264">
        <f>Table2[[#This Row],[AcceptedCmp5]]</f>
        <v>0</v>
      </c>
      <c r="E264">
        <f>Table2[[#This Row],[AcceptedCmp1]]</f>
        <v>0</v>
      </c>
      <c r="F264">
        <f>Table2[[#This Row],[AcceptedCmp2]]</f>
        <v>0</v>
      </c>
      <c r="G264">
        <f>Table2[[#This Row],[Response]]</f>
        <v>1</v>
      </c>
      <c r="H264" s="8">
        <f>Products!G264</f>
        <v>33</v>
      </c>
      <c r="I264" s="17" t="str">
        <f>Products!H264</f>
        <v>Married</v>
      </c>
      <c r="J264" t="str">
        <f>Products!I264</f>
        <v>26-35</v>
      </c>
      <c r="K264" t="str">
        <f>Table6[[#This Row],[Kids]]</f>
        <v>Yes</v>
      </c>
      <c r="L264" t="str">
        <f>Table6[[#This Row],[Teens]]</f>
        <v>No</v>
      </c>
    </row>
    <row r="265" spans="1:12" ht="16.5" x14ac:dyDescent="0.3">
      <c r="A265">
        <f>Table2[[#This Row],[NumDealsPurchases]]</f>
        <v>3</v>
      </c>
      <c r="B265">
        <f>Table2[[#This Row],[AcceptedCmp3]]</f>
        <v>0</v>
      </c>
      <c r="C265">
        <f>Table2[[#This Row],[AcceptedCmp4]]</f>
        <v>0</v>
      </c>
      <c r="D265">
        <f>Table2[[#This Row],[AcceptedCmp5]]</f>
        <v>0</v>
      </c>
      <c r="E265">
        <f>Table2[[#This Row],[AcceptedCmp1]]</f>
        <v>0</v>
      </c>
      <c r="F265">
        <f>Table2[[#This Row],[AcceptedCmp2]]</f>
        <v>0</v>
      </c>
      <c r="G265">
        <f>Table2[[#This Row],[Response]]</f>
        <v>0</v>
      </c>
      <c r="H265" s="8">
        <f>Products!G265</f>
        <v>45</v>
      </c>
      <c r="I265" s="17" t="str">
        <f>Products!H265</f>
        <v>Married</v>
      </c>
      <c r="J265" t="str">
        <f>Products!I265</f>
        <v>36-45</v>
      </c>
      <c r="K265" t="str">
        <f>Table6[[#This Row],[Kids]]</f>
        <v>No</v>
      </c>
      <c r="L265" t="str">
        <f>Table6[[#This Row],[Teens]]</f>
        <v>Yes</v>
      </c>
    </row>
    <row r="266" spans="1:12" ht="16.5" x14ac:dyDescent="0.3">
      <c r="A266">
        <f>Table2[[#This Row],[NumDealsPurchases]]</f>
        <v>4</v>
      </c>
      <c r="B266">
        <f>Table2[[#This Row],[AcceptedCmp3]]</f>
        <v>0</v>
      </c>
      <c r="C266">
        <f>Table2[[#This Row],[AcceptedCmp4]]</f>
        <v>0</v>
      </c>
      <c r="D266">
        <f>Table2[[#This Row],[AcceptedCmp5]]</f>
        <v>0</v>
      </c>
      <c r="E266">
        <f>Table2[[#This Row],[AcceptedCmp1]]</f>
        <v>0</v>
      </c>
      <c r="F266">
        <f>Table2[[#This Row],[AcceptedCmp2]]</f>
        <v>0</v>
      </c>
      <c r="G266">
        <f>Table2[[#This Row],[Response]]</f>
        <v>0</v>
      </c>
      <c r="H266" s="8">
        <f>Products!G266</f>
        <v>44</v>
      </c>
      <c r="I266" s="17" t="str">
        <f>Products!H266</f>
        <v>Together</v>
      </c>
      <c r="J266" t="str">
        <f>Products!I266</f>
        <v>36-45</v>
      </c>
      <c r="K266" t="str">
        <f>Table6[[#This Row],[Kids]]</f>
        <v>Yes</v>
      </c>
      <c r="L266" t="str">
        <f>Table6[[#This Row],[Teens]]</f>
        <v>No</v>
      </c>
    </row>
    <row r="267" spans="1:12" ht="16.5" x14ac:dyDescent="0.3">
      <c r="A267">
        <f>Table2[[#This Row],[NumDealsPurchases]]</f>
        <v>1</v>
      </c>
      <c r="B267">
        <f>Table2[[#This Row],[AcceptedCmp3]]</f>
        <v>0</v>
      </c>
      <c r="C267">
        <f>Table2[[#This Row],[AcceptedCmp4]]</f>
        <v>0</v>
      </c>
      <c r="D267">
        <f>Table2[[#This Row],[AcceptedCmp5]]</f>
        <v>0</v>
      </c>
      <c r="E267">
        <f>Table2[[#This Row],[AcceptedCmp1]]</f>
        <v>0</v>
      </c>
      <c r="F267">
        <f>Table2[[#This Row],[AcceptedCmp2]]</f>
        <v>0</v>
      </c>
      <c r="G267">
        <f>Table2[[#This Row],[Response]]</f>
        <v>0</v>
      </c>
      <c r="H267" s="8">
        <f>Products!G267</f>
        <v>34</v>
      </c>
      <c r="I267" s="17" t="str">
        <f>Products!H267</f>
        <v>Married</v>
      </c>
      <c r="J267" t="str">
        <f>Products!I267</f>
        <v>26-35</v>
      </c>
      <c r="K267" t="str">
        <f>Table6[[#This Row],[Kids]]</f>
        <v>Yes</v>
      </c>
      <c r="L267" t="str">
        <f>Table6[[#This Row],[Teens]]</f>
        <v>No</v>
      </c>
    </row>
    <row r="268" spans="1:12" ht="16.5" x14ac:dyDescent="0.3">
      <c r="A268">
        <f>Table2[[#This Row],[NumDealsPurchases]]</f>
        <v>6</v>
      </c>
      <c r="B268">
        <f>Table2[[#This Row],[AcceptedCmp3]]</f>
        <v>0</v>
      </c>
      <c r="C268">
        <f>Table2[[#This Row],[AcceptedCmp4]]</f>
        <v>0</v>
      </c>
      <c r="D268">
        <f>Table2[[#This Row],[AcceptedCmp5]]</f>
        <v>0</v>
      </c>
      <c r="E268">
        <f>Table2[[#This Row],[AcceptedCmp1]]</f>
        <v>0</v>
      </c>
      <c r="F268">
        <f>Table2[[#This Row],[AcceptedCmp2]]</f>
        <v>0</v>
      </c>
      <c r="G268">
        <f>Table2[[#This Row],[Response]]</f>
        <v>1</v>
      </c>
      <c r="H268" s="8">
        <f>Products!G268</f>
        <v>61</v>
      </c>
      <c r="I268" s="17" t="str">
        <f>Products!H268</f>
        <v>Married</v>
      </c>
      <c r="J268" t="str">
        <f>Products!I268</f>
        <v>56-65</v>
      </c>
      <c r="K268" t="str">
        <f>Table6[[#This Row],[Kids]]</f>
        <v>Yes</v>
      </c>
      <c r="L268" t="str">
        <f>Table6[[#This Row],[Teens]]</f>
        <v>Yes</v>
      </c>
    </row>
    <row r="269" spans="1:12" ht="16.5" x14ac:dyDescent="0.3">
      <c r="A269">
        <f>Table2[[#This Row],[NumDealsPurchases]]</f>
        <v>4</v>
      </c>
      <c r="B269">
        <f>Table2[[#This Row],[AcceptedCmp3]]</f>
        <v>0</v>
      </c>
      <c r="C269">
        <f>Table2[[#This Row],[AcceptedCmp4]]</f>
        <v>0</v>
      </c>
      <c r="D269">
        <f>Table2[[#This Row],[AcceptedCmp5]]</f>
        <v>0</v>
      </c>
      <c r="E269">
        <f>Table2[[#This Row],[AcceptedCmp1]]</f>
        <v>0</v>
      </c>
      <c r="F269">
        <f>Table2[[#This Row],[AcceptedCmp2]]</f>
        <v>0</v>
      </c>
      <c r="G269">
        <f>Table2[[#This Row],[Response]]</f>
        <v>0</v>
      </c>
      <c r="H269" s="8">
        <f>Products!G269</f>
        <v>47</v>
      </c>
      <c r="I269" s="17" t="str">
        <f>Products!H269</f>
        <v>Married</v>
      </c>
      <c r="J269" t="str">
        <f>Products!I269</f>
        <v>46-55</v>
      </c>
      <c r="K269" t="str">
        <f>Table6[[#This Row],[Kids]]</f>
        <v>Yes</v>
      </c>
      <c r="L269" t="str">
        <f>Table6[[#This Row],[Teens]]</f>
        <v>Yes</v>
      </c>
    </row>
    <row r="270" spans="1:12" ht="16.5" x14ac:dyDescent="0.3">
      <c r="A270">
        <f>Table2[[#This Row],[NumDealsPurchases]]</f>
        <v>1</v>
      </c>
      <c r="B270">
        <f>Table2[[#This Row],[AcceptedCmp3]]</f>
        <v>1</v>
      </c>
      <c r="C270">
        <f>Table2[[#This Row],[AcceptedCmp4]]</f>
        <v>0</v>
      </c>
      <c r="D270">
        <f>Table2[[#This Row],[AcceptedCmp5]]</f>
        <v>0</v>
      </c>
      <c r="E270">
        <f>Table2[[#This Row],[AcceptedCmp1]]</f>
        <v>0</v>
      </c>
      <c r="F270">
        <f>Table2[[#This Row],[AcceptedCmp2]]</f>
        <v>0</v>
      </c>
      <c r="G270">
        <f>Table2[[#This Row],[Response]]</f>
        <v>0</v>
      </c>
      <c r="H270" s="8">
        <f>Products!G270</f>
        <v>51</v>
      </c>
      <c r="I270" s="17" t="str">
        <f>Products!H270</f>
        <v>Married</v>
      </c>
      <c r="J270" t="str">
        <f>Products!I270</f>
        <v>46-55</v>
      </c>
      <c r="K270" t="str">
        <f>Table6[[#This Row],[Kids]]</f>
        <v>No</v>
      </c>
      <c r="L270" t="str">
        <f>Table6[[#This Row],[Teens]]</f>
        <v>No</v>
      </c>
    </row>
    <row r="271" spans="1:12" ht="16.5" x14ac:dyDescent="0.3">
      <c r="A271">
        <f>Table2[[#This Row],[NumDealsPurchases]]</f>
        <v>4</v>
      </c>
      <c r="B271">
        <f>Table2[[#This Row],[AcceptedCmp3]]</f>
        <v>1</v>
      </c>
      <c r="C271">
        <f>Table2[[#This Row],[AcceptedCmp4]]</f>
        <v>0</v>
      </c>
      <c r="D271">
        <f>Table2[[#This Row],[AcceptedCmp5]]</f>
        <v>0</v>
      </c>
      <c r="E271">
        <f>Table2[[#This Row],[AcceptedCmp1]]</f>
        <v>0</v>
      </c>
      <c r="F271">
        <f>Table2[[#This Row],[AcceptedCmp2]]</f>
        <v>0</v>
      </c>
      <c r="G271">
        <f>Table2[[#This Row],[Response]]</f>
        <v>1</v>
      </c>
      <c r="H271" s="8">
        <f>Products!G271</f>
        <v>42</v>
      </c>
      <c r="I271" s="17" t="str">
        <f>Products!H271</f>
        <v>Together</v>
      </c>
      <c r="J271" t="str">
        <f>Products!I271</f>
        <v>36-45</v>
      </c>
      <c r="K271" t="str">
        <f>Table6[[#This Row],[Kids]]</f>
        <v>Yes</v>
      </c>
      <c r="L271" t="str">
        <f>Table6[[#This Row],[Teens]]</f>
        <v>Yes</v>
      </c>
    </row>
    <row r="272" spans="1:12" ht="16.5" x14ac:dyDescent="0.3">
      <c r="A272">
        <f>Table2[[#This Row],[NumDealsPurchases]]</f>
        <v>1</v>
      </c>
      <c r="B272">
        <f>Table2[[#This Row],[AcceptedCmp3]]</f>
        <v>0</v>
      </c>
      <c r="C272">
        <f>Table2[[#This Row],[AcceptedCmp4]]</f>
        <v>0</v>
      </c>
      <c r="D272">
        <f>Table2[[#This Row],[AcceptedCmp5]]</f>
        <v>0</v>
      </c>
      <c r="E272">
        <f>Table2[[#This Row],[AcceptedCmp1]]</f>
        <v>0</v>
      </c>
      <c r="F272">
        <f>Table2[[#This Row],[AcceptedCmp2]]</f>
        <v>0</v>
      </c>
      <c r="G272">
        <f>Table2[[#This Row],[Response]]</f>
        <v>0</v>
      </c>
      <c r="H272" s="8">
        <f>Products!G272</f>
        <v>43</v>
      </c>
      <c r="I272" s="17" t="str">
        <f>Products!H272</f>
        <v>Single</v>
      </c>
      <c r="J272" t="str">
        <f>Products!I272</f>
        <v>36-45</v>
      </c>
      <c r="K272" t="str">
        <f>Table6[[#This Row],[Kids]]</f>
        <v>No</v>
      </c>
      <c r="L272" t="str">
        <f>Table6[[#This Row],[Teens]]</f>
        <v>No</v>
      </c>
    </row>
    <row r="273" spans="1:12" ht="16.5" x14ac:dyDescent="0.3">
      <c r="A273">
        <f>Table2[[#This Row],[NumDealsPurchases]]</f>
        <v>2</v>
      </c>
      <c r="B273">
        <f>Table2[[#This Row],[AcceptedCmp3]]</f>
        <v>0</v>
      </c>
      <c r="C273">
        <f>Table2[[#This Row],[AcceptedCmp4]]</f>
        <v>0</v>
      </c>
      <c r="D273">
        <f>Table2[[#This Row],[AcceptedCmp5]]</f>
        <v>0</v>
      </c>
      <c r="E273">
        <f>Table2[[#This Row],[AcceptedCmp1]]</f>
        <v>0</v>
      </c>
      <c r="F273">
        <f>Table2[[#This Row],[AcceptedCmp2]]</f>
        <v>0</v>
      </c>
      <c r="G273">
        <f>Table2[[#This Row],[Response]]</f>
        <v>0</v>
      </c>
      <c r="H273" s="8">
        <f>Products!G273</f>
        <v>43</v>
      </c>
      <c r="I273" s="17" t="str">
        <f>Products!H273</f>
        <v>Single</v>
      </c>
      <c r="J273" t="str">
        <f>Products!I273</f>
        <v>36-45</v>
      </c>
      <c r="K273" t="str">
        <f>Table6[[#This Row],[Kids]]</f>
        <v>Yes</v>
      </c>
      <c r="L273" t="str">
        <f>Table6[[#This Row],[Teens]]</f>
        <v>No</v>
      </c>
    </row>
    <row r="274" spans="1:12" ht="16.5" x14ac:dyDescent="0.3">
      <c r="A274">
        <f>Table2[[#This Row],[NumDealsPurchases]]</f>
        <v>2</v>
      </c>
      <c r="B274">
        <f>Table2[[#This Row],[AcceptedCmp3]]</f>
        <v>0</v>
      </c>
      <c r="C274">
        <f>Table2[[#This Row],[AcceptedCmp4]]</f>
        <v>0</v>
      </c>
      <c r="D274">
        <f>Table2[[#This Row],[AcceptedCmp5]]</f>
        <v>0</v>
      </c>
      <c r="E274">
        <f>Table2[[#This Row],[AcceptedCmp1]]</f>
        <v>0</v>
      </c>
      <c r="F274">
        <f>Table2[[#This Row],[AcceptedCmp2]]</f>
        <v>0</v>
      </c>
      <c r="G274">
        <f>Table2[[#This Row],[Response]]</f>
        <v>1</v>
      </c>
      <c r="H274" s="8">
        <f>Products!G274</f>
        <v>59</v>
      </c>
      <c r="I274" s="17" t="str">
        <f>Products!H274</f>
        <v>Together</v>
      </c>
      <c r="J274" t="str">
        <f>Products!I274</f>
        <v>56-65</v>
      </c>
      <c r="K274" t="str">
        <f>Table6[[#This Row],[Kids]]</f>
        <v>No</v>
      </c>
      <c r="L274" t="str">
        <f>Table6[[#This Row],[Teens]]</f>
        <v>No</v>
      </c>
    </row>
    <row r="275" spans="1:12" ht="16.5" x14ac:dyDescent="0.3">
      <c r="A275">
        <f>Table2[[#This Row],[NumDealsPurchases]]</f>
        <v>3</v>
      </c>
      <c r="B275">
        <f>Table2[[#This Row],[AcceptedCmp3]]</f>
        <v>0</v>
      </c>
      <c r="C275">
        <f>Table2[[#This Row],[AcceptedCmp4]]</f>
        <v>0</v>
      </c>
      <c r="D275">
        <f>Table2[[#This Row],[AcceptedCmp5]]</f>
        <v>0</v>
      </c>
      <c r="E275">
        <f>Table2[[#This Row],[AcceptedCmp1]]</f>
        <v>0</v>
      </c>
      <c r="F275">
        <f>Table2[[#This Row],[AcceptedCmp2]]</f>
        <v>0</v>
      </c>
      <c r="G275">
        <f>Table2[[#This Row],[Response]]</f>
        <v>0</v>
      </c>
      <c r="H275" s="8">
        <f>Products!G275</f>
        <v>31</v>
      </c>
      <c r="I275" s="17" t="str">
        <f>Products!H275</f>
        <v>Married</v>
      </c>
      <c r="J275" t="str">
        <f>Products!I275</f>
        <v>26-35</v>
      </c>
      <c r="K275" t="str">
        <f>Table6[[#This Row],[Kids]]</f>
        <v>Yes</v>
      </c>
      <c r="L275" t="str">
        <f>Table6[[#This Row],[Teens]]</f>
        <v>No</v>
      </c>
    </row>
    <row r="276" spans="1:12" ht="16.5" x14ac:dyDescent="0.3">
      <c r="A276">
        <f>Table2[[#This Row],[NumDealsPurchases]]</f>
        <v>2</v>
      </c>
      <c r="B276">
        <f>Table2[[#This Row],[AcceptedCmp3]]</f>
        <v>0</v>
      </c>
      <c r="C276">
        <f>Table2[[#This Row],[AcceptedCmp4]]</f>
        <v>0</v>
      </c>
      <c r="D276">
        <f>Table2[[#This Row],[AcceptedCmp5]]</f>
        <v>0</v>
      </c>
      <c r="E276">
        <f>Table2[[#This Row],[AcceptedCmp1]]</f>
        <v>0</v>
      </c>
      <c r="F276">
        <f>Table2[[#This Row],[AcceptedCmp2]]</f>
        <v>0</v>
      </c>
      <c r="G276">
        <f>Table2[[#This Row],[Response]]</f>
        <v>0</v>
      </c>
      <c r="H276" s="8">
        <f>Products!G276</f>
        <v>39</v>
      </c>
      <c r="I276" s="17" t="str">
        <f>Products!H276</f>
        <v>Divorced</v>
      </c>
      <c r="J276" t="str">
        <f>Products!I276</f>
        <v>36-45</v>
      </c>
      <c r="K276" t="str">
        <f>Table6[[#This Row],[Kids]]</f>
        <v>No</v>
      </c>
      <c r="L276" t="str">
        <f>Table6[[#This Row],[Teens]]</f>
        <v>Yes</v>
      </c>
    </row>
    <row r="277" spans="1:12" ht="16.5" x14ac:dyDescent="0.3">
      <c r="A277">
        <f>Table2[[#This Row],[NumDealsPurchases]]</f>
        <v>4</v>
      </c>
      <c r="B277">
        <f>Table2[[#This Row],[AcceptedCmp3]]</f>
        <v>0</v>
      </c>
      <c r="C277">
        <f>Table2[[#This Row],[AcceptedCmp4]]</f>
        <v>0</v>
      </c>
      <c r="D277">
        <f>Table2[[#This Row],[AcceptedCmp5]]</f>
        <v>0</v>
      </c>
      <c r="E277">
        <f>Table2[[#This Row],[AcceptedCmp1]]</f>
        <v>0</v>
      </c>
      <c r="F277">
        <f>Table2[[#This Row],[AcceptedCmp2]]</f>
        <v>0</v>
      </c>
      <c r="G277">
        <f>Table2[[#This Row],[Response]]</f>
        <v>0</v>
      </c>
      <c r="H277" s="8">
        <f>Products!G277</f>
        <v>54</v>
      </c>
      <c r="I277" s="17" t="str">
        <f>Products!H277</f>
        <v>Together</v>
      </c>
      <c r="J277" t="str">
        <f>Products!I277</f>
        <v>46-55</v>
      </c>
      <c r="K277" t="str">
        <f>Table6[[#This Row],[Kids]]</f>
        <v>Yes</v>
      </c>
      <c r="L277" t="str">
        <f>Table6[[#This Row],[Teens]]</f>
        <v>Yes</v>
      </c>
    </row>
    <row r="278" spans="1:12" ht="16.5" x14ac:dyDescent="0.3">
      <c r="A278">
        <f>Table2[[#This Row],[NumDealsPurchases]]</f>
        <v>3</v>
      </c>
      <c r="B278">
        <f>Table2[[#This Row],[AcceptedCmp3]]</f>
        <v>0</v>
      </c>
      <c r="C278">
        <f>Table2[[#This Row],[AcceptedCmp4]]</f>
        <v>0</v>
      </c>
      <c r="D278">
        <f>Table2[[#This Row],[AcceptedCmp5]]</f>
        <v>0</v>
      </c>
      <c r="E278">
        <f>Table2[[#This Row],[AcceptedCmp1]]</f>
        <v>0</v>
      </c>
      <c r="F278">
        <f>Table2[[#This Row],[AcceptedCmp2]]</f>
        <v>0</v>
      </c>
      <c r="G278">
        <f>Table2[[#This Row],[Response]]</f>
        <v>0</v>
      </c>
      <c r="H278" s="8">
        <f>Products!G278</f>
        <v>50</v>
      </c>
      <c r="I278" s="17" t="str">
        <f>Products!H278</f>
        <v>Single</v>
      </c>
      <c r="J278" t="str">
        <f>Products!I278</f>
        <v>46-55</v>
      </c>
      <c r="K278" t="str">
        <f>Table6[[#This Row],[Kids]]</f>
        <v>Yes</v>
      </c>
      <c r="L278" t="str">
        <f>Table6[[#This Row],[Teens]]</f>
        <v>Yes</v>
      </c>
    </row>
    <row r="279" spans="1:12" ht="16.5" x14ac:dyDescent="0.3">
      <c r="A279">
        <f>Table2[[#This Row],[NumDealsPurchases]]</f>
        <v>2</v>
      </c>
      <c r="B279">
        <f>Table2[[#This Row],[AcceptedCmp3]]</f>
        <v>0</v>
      </c>
      <c r="C279">
        <f>Table2[[#This Row],[AcceptedCmp4]]</f>
        <v>0</v>
      </c>
      <c r="D279">
        <f>Table2[[#This Row],[AcceptedCmp5]]</f>
        <v>0</v>
      </c>
      <c r="E279">
        <f>Table2[[#This Row],[AcceptedCmp1]]</f>
        <v>0</v>
      </c>
      <c r="F279">
        <f>Table2[[#This Row],[AcceptedCmp2]]</f>
        <v>0</v>
      </c>
      <c r="G279">
        <f>Table2[[#This Row],[Response]]</f>
        <v>0</v>
      </c>
      <c r="H279" s="8">
        <f>Products!G279</f>
        <v>50</v>
      </c>
      <c r="I279" s="17" t="str">
        <f>Products!H279</f>
        <v>Together</v>
      </c>
      <c r="J279" t="str">
        <f>Products!I279</f>
        <v>46-55</v>
      </c>
      <c r="K279" t="str">
        <f>Table6[[#This Row],[Kids]]</f>
        <v>No</v>
      </c>
      <c r="L279" t="str">
        <f>Table6[[#This Row],[Teens]]</f>
        <v>Yes</v>
      </c>
    </row>
    <row r="280" spans="1:12" ht="16.5" x14ac:dyDescent="0.3">
      <c r="A280">
        <f>Table2[[#This Row],[NumDealsPurchases]]</f>
        <v>2</v>
      </c>
      <c r="B280">
        <f>Table2[[#This Row],[AcceptedCmp3]]</f>
        <v>0</v>
      </c>
      <c r="C280">
        <f>Table2[[#This Row],[AcceptedCmp4]]</f>
        <v>0</v>
      </c>
      <c r="D280">
        <f>Table2[[#This Row],[AcceptedCmp5]]</f>
        <v>0</v>
      </c>
      <c r="E280">
        <f>Table2[[#This Row],[AcceptedCmp1]]</f>
        <v>0</v>
      </c>
      <c r="F280">
        <f>Table2[[#This Row],[AcceptedCmp2]]</f>
        <v>0</v>
      </c>
      <c r="G280">
        <f>Table2[[#This Row],[Response]]</f>
        <v>1</v>
      </c>
      <c r="H280" s="8">
        <f>Products!G280</f>
        <v>57</v>
      </c>
      <c r="I280" s="17" t="str">
        <f>Products!H280</f>
        <v>Single</v>
      </c>
      <c r="J280" t="str">
        <f>Products!I280</f>
        <v>56-65</v>
      </c>
      <c r="K280" t="str">
        <f>Table6[[#This Row],[Kids]]</f>
        <v>No</v>
      </c>
      <c r="L280" t="str">
        <f>Table6[[#This Row],[Teens]]</f>
        <v>No</v>
      </c>
    </row>
    <row r="281" spans="1:12" ht="16.5" x14ac:dyDescent="0.3">
      <c r="A281">
        <f>Table2[[#This Row],[NumDealsPurchases]]</f>
        <v>1</v>
      </c>
      <c r="B281">
        <f>Table2[[#This Row],[AcceptedCmp3]]</f>
        <v>0</v>
      </c>
      <c r="C281">
        <f>Table2[[#This Row],[AcceptedCmp4]]</f>
        <v>0</v>
      </c>
      <c r="D281">
        <f>Table2[[#This Row],[AcceptedCmp5]]</f>
        <v>0</v>
      </c>
      <c r="E281">
        <f>Table2[[#This Row],[AcceptedCmp1]]</f>
        <v>0</v>
      </c>
      <c r="F281">
        <f>Table2[[#This Row],[AcceptedCmp2]]</f>
        <v>0</v>
      </c>
      <c r="G281">
        <f>Table2[[#This Row],[Response]]</f>
        <v>0</v>
      </c>
      <c r="H281" s="8">
        <f>Products!G281</f>
        <v>33</v>
      </c>
      <c r="I281" s="17" t="str">
        <f>Products!H281</f>
        <v>Divorced</v>
      </c>
      <c r="J281" t="str">
        <f>Products!I281</f>
        <v>26-35</v>
      </c>
      <c r="K281" t="str">
        <f>Table6[[#This Row],[Kids]]</f>
        <v>No</v>
      </c>
      <c r="L281" t="str">
        <f>Table6[[#This Row],[Teens]]</f>
        <v>No</v>
      </c>
    </row>
    <row r="282" spans="1:12" ht="16.5" x14ac:dyDescent="0.3">
      <c r="A282">
        <f>Table2[[#This Row],[NumDealsPurchases]]</f>
        <v>1</v>
      </c>
      <c r="B282">
        <f>Table2[[#This Row],[AcceptedCmp3]]</f>
        <v>0</v>
      </c>
      <c r="C282">
        <f>Table2[[#This Row],[AcceptedCmp4]]</f>
        <v>0</v>
      </c>
      <c r="D282">
        <f>Table2[[#This Row],[AcceptedCmp5]]</f>
        <v>0</v>
      </c>
      <c r="E282">
        <f>Table2[[#This Row],[AcceptedCmp1]]</f>
        <v>1</v>
      </c>
      <c r="F282">
        <f>Table2[[#This Row],[AcceptedCmp2]]</f>
        <v>0</v>
      </c>
      <c r="G282">
        <f>Table2[[#This Row],[Response]]</f>
        <v>1</v>
      </c>
      <c r="H282" s="8">
        <f>Products!G282</f>
        <v>27</v>
      </c>
      <c r="I282" s="17" t="str">
        <f>Products!H282</f>
        <v>Married</v>
      </c>
      <c r="J282" t="str">
        <f>Products!I282</f>
        <v>26-35</v>
      </c>
      <c r="K282" t="str">
        <f>Table6[[#This Row],[Kids]]</f>
        <v>No</v>
      </c>
      <c r="L282" t="str">
        <f>Table6[[#This Row],[Teens]]</f>
        <v>No</v>
      </c>
    </row>
    <row r="283" spans="1:12" ht="16.5" x14ac:dyDescent="0.3">
      <c r="A283">
        <f>Table2[[#This Row],[NumDealsPurchases]]</f>
        <v>1</v>
      </c>
      <c r="B283">
        <f>Table2[[#This Row],[AcceptedCmp3]]</f>
        <v>0</v>
      </c>
      <c r="C283">
        <f>Table2[[#This Row],[AcceptedCmp4]]</f>
        <v>0</v>
      </c>
      <c r="D283">
        <f>Table2[[#This Row],[AcceptedCmp5]]</f>
        <v>0</v>
      </c>
      <c r="E283">
        <f>Table2[[#This Row],[AcceptedCmp1]]</f>
        <v>0</v>
      </c>
      <c r="F283">
        <f>Table2[[#This Row],[AcceptedCmp2]]</f>
        <v>0</v>
      </c>
      <c r="G283">
        <f>Table2[[#This Row],[Response]]</f>
        <v>0</v>
      </c>
      <c r="H283" s="8">
        <f>Products!G283</f>
        <v>45</v>
      </c>
      <c r="I283" s="17" t="str">
        <f>Products!H283</f>
        <v>Together</v>
      </c>
      <c r="J283" t="str">
        <f>Products!I283</f>
        <v>36-45</v>
      </c>
      <c r="K283" t="str">
        <f>Table6[[#This Row],[Kids]]</f>
        <v>No</v>
      </c>
      <c r="L283" t="str">
        <f>Table6[[#This Row],[Teens]]</f>
        <v>Yes</v>
      </c>
    </row>
    <row r="284" spans="1:12" ht="16.5" x14ac:dyDescent="0.3">
      <c r="A284">
        <f>Table2[[#This Row],[NumDealsPurchases]]</f>
        <v>3</v>
      </c>
      <c r="B284">
        <f>Table2[[#This Row],[AcceptedCmp3]]</f>
        <v>0</v>
      </c>
      <c r="C284">
        <f>Table2[[#This Row],[AcceptedCmp4]]</f>
        <v>0</v>
      </c>
      <c r="D284">
        <f>Table2[[#This Row],[AcceptedCmp5]]</f>
        <v>0</v>
      </c>
      <c r="E284">
        <f>Table2[[#This Row],[AcceptedCmp1]]</f>
        <v>0</v>
      </c>
      <c r="F284">
        <f>Table2[[#This Row],[AcceptedCmp2]]</f>
        <v>0</v>
      </c>
      <c r="G284">
        <f>Table2[[#This Row],[Response]]</f>
        <v>0</v>
      </c>
      <c r="H284" s="8">
        <f>Products!G284</f>
        <v>32</v>
      </c>
      <c r="I284" s="17" t="str">
        <f>Products!H284</f>
        <v>Together</v>
      </c>
      <c r="J284" t="str">
        <f>Products!I284</f>
        <v>26-35</v>
      </c>
      <c r="K284" t="str">
        <f>Table6[[#This Row],[Kids]]</f>
        <v>Yes</v>
      </c>
      <c r="L284" t="str">
        <f>Table6[[#This Row],[Teens]]</f>
        <v>No</v>
      </c>
    </row>
    <row r="285" spans="1:12" ht="16.5" x14ac:dyDescent="0.3">
      <c r="A285">
        <f>Table2[[#This Row],[NumDealsPurchases]]</f>
        <v>2</v>
      </c>
      <c r="B285">
        <f>Table2[[#This Row],[AcceptedCmp3]]</f>
        <v>0</v>
      </c>
      <c r="C285">
        <f>Table2[[#This Row],[AcceptedCmp4]]</f>
        <v>0</v>
      </c>
      <c r="D285">
        <f>Table2[[#This Row],[AcceptedCmp5]]</f>
        <v>0</v>
      </c>
      <c r="E285">
        <f>Table2[[#This Row],[AcceptedCmp1]]</f>
        <v>0</v>
      </c>
      <c r="F285">
        <f>Table2[[#This Row],[AcceptedCmp2]]</f>
        <v>0</v>
      </c>
      <c r="G285">
        <f>Table2[[#This Row],[Response]]</f>
        <v>0</v>
      </c>
      <c r="H285" s="8">
        <f>Products!G285</f>
        <v>36</v>
      </c>
      <c r="I285" s="17" t="str">
        <f>Products!H285</f>
        <v>Together</v>
      </c>
      <c r="J285" t="str">
        <f>Products!I285</f>
        <v>36-45</v>
      </c>
      <c r="K285" t="str">
        <f>Table6[[#This Row],[Kids]]</f>
        <v>No</v>
      </c>
      <c r="L285" t="str">
        <f>Table6[[#This Row],[Teens]]</f>
        <v>Yes</v>
      </c>
    </row>
    <row r="286" spans="1:12" ht="16.5" x14ac:dyDescent="0.3">
      <c r="A286">
        <f>Table2[[#This Row],[NumDealsPurchases]]</f>
        <v>2</v>
      </c>
      <c r="B286">
        <f>Table2[[#This Row],[AcceptedCmp3]]</f>
        <v>0</v>
      </c>
      <c r="C286">
        <f>Table2[[#This Row],[AcceptedCmp4]]</f>
        <v>0</v>
      </c>
      <c r="D286">
        <f>Table2[[#This Row],[AcceptedCmp5]]</f>
        <v>0</v>
      </c>
      <c r="E286">
        <f>Table2[[#This Row],[AcceptedCmp1]]</f>
        <v>0</v>
      </c>
      <c r="F286">
        <f>Table2[[#This Row],[AcceptedCmp2]]</f>
        <v>0</v>
      </c>
      <c r="G286">
        <f>Table2[[#This Row],[Response]]</f>
        <v>0</v>
      </c>
      <c r="H286" s="8">
        <f>Products!G286</f>
        <v>66</v>
      </c>
      <c r="I286" s="17" t="str">
        <f>Products!H286</f>
        <v>Married</v>
      </c>
      <c r="J286" t="str">
        <f>Products!I286</f>
        <v>66-75</v>
      </c>
      <c r="K286" t="str">
        <f>Table6[[#This Row],[Kids]]</f>
        <v>No</v>
      </c>
      <c r="L286" t="str">
        <f>Table6[[#This Row],[Teens]]</f>
        <v>No</v>
      </c>
    </row>
    <row r="287" spans="1:12" ht="16.5" x14ac:dyDescent="0.3">
      <c r="A287">
        <f>Table2[[#This Row],[NumDealsPurchases]]</f>
        <v>1</v>
      </c>
      <c r="B287">
        <f>Table2[[#This Row],[AcceptedCmp3]]</f>
        <v>0</v>
      </c>
      <c r="C287">
        <f>Table2[[#This Row],[AcceptedCmp4]]</f>
        <v>0</v>
      </c>
      <c r="D287">
        <f>Table2[[#This Row],[AcceptedCmp5]]</f>
        <v>0</v>
      </c>
      <c r="E287">
        <f>Table2[[#This Row],[AcceptedCmp1]]</f>
        <v>0</v>
      </c>
      <c r="F287">
        <f>Table2[[#This Row],[AcceptedCmp2]]</f>
        <v>0</v>
      </c>
      <c r="G287">
        <f>Table2[[#This Row],[Response]]</f>
        <v>0</v>
      </c>
      <c r="H287" s="8">
        <f>Products!G287</f>
        <v>40</v>
      </c>
      <c r="I287" s="17" t="str">
        <f>Products!H287</f>
        <v>Married</v>
      </c>
      <c r="J287" t="str">
        <f>Products!I287</f>
        <v>36-45</v>
      </c>
      <c r="K287" t="str">
        <f>Table6[[#This Row],[Kids]]</f>
        <v>No</v>
      </c>
      <c r="L287" t="str">
        <f>Table6[[#This Row],[Teens]]</f>
        <v>Yes</v>
      </c>
    </row>
    <row r="288" spans="1:12" ht="16.5" x14ac:dyDescent="0.3">
      <c r="A288">
        <f>Table2[[#This Row],[NumDealsPurchases]]</f>
        <v>2</v>
      </c>
      <c r="B288">
        <f>Table2[[#This Row],[AcceptedCmp3]]</f>
        <v>0</v>
      </c>
      <c r="C288">
        <f>Table2[[#This Row],[AcceptedCmp4]]</f>
        <v>0</v>
      </c>
      <c r="D288">
        <f>Table2[[#This Row],[AcceptedCmp5]]</f>
        <v>0</v>
      </c>
      <c r="E288">
        <f>Table2[[#This Row],[AcceptedCmp1]]</f>
        <v>0</v>
      </c>
      <c r="F288">
        <f>Table2[[#This Row],[AcceptedCmp2]]</f>
        <v>0</v>
      </c>
      <c r="G288">
        <f>Table2[[#This Row],[Response]]</f>
        <v>0</v>
      </c>
      <c r="H288" s="8">
        <f>Products!G288</f>
        <v>39</v>
      </c>
      <c r="I288" s="17" t="str">
        <f>Products!H288</f>
        <v>Together</v>
      </c>
      <c r="J288" t="str">
        <f>Products!I288</f>
        <v>36-45</v>
      </c>
      <c r="K288" t="str">
        <f>Table6[[#This Row],[Kids]]</f>
        <v>Yes</v>
      </c>
      <c r="L288" t="str">
        <f>Table6[[#This Row],[Teens]]</f>
        <v>Yes</v>
      </c>
    </row>
    <row r="289" spans="1:12" ht="16.5" x14ac:dyDescent="0.3">
      <c r="A289">
        <f>Table2[[#This Row],[NumDealsPurchases]]</f>
        <v>1</v>
      </c>
      <c r="B289">
        <f>Table2[[#This Row],[AcceptedCmp3]]</f>
        <v>0</v>
      </c>
      <c r="C289">
        <f>Table2[[#This Row],[AcceptedCmp4]]</f>
        <v>0</v>
      </c>
      <c r="D289">
        <f>Table2[[#This Row],[AcceptedCmp5]]</f>
        <v>0</v>
      </c>
      <c r="E289">
        <f>Table2[[#This Row],[AcceptedCmp1]]</f>
        <v>0</v>
      </c>
      <c r="F289">
        <f>Table2[[#This Row],[AcceptedCmp2]]</f>
        <v>0</v>
      </c>
      <c r="G289">
        <f>Table2[[#This Row],[Response]]</f>
        <v>0</v>
      </c>
      <c r="H289" s="8">
        <f>Products!G289</f>
        <v>39</v>
      </c>
      <c r="I289" s="17" t="str">
        <f>Products!H289</f>
        <v>Together</v>
      </c>
      <c r="J289" t="str">
        <f>Products!I289</f>
        <v>36-45</v>
      </c>
      <c r="K289" t="str">
        <f>Table6[[#This Row],[Kids]]</f>
        <v>Yes</v>
      </c>
      <c r="L289" t="str">
        <f>Table6[[#This Row],[Teens]]</f>
        <v>No</v>
      </c>
    </row>
    <row r="290" spans="1:12" ht="16.5" x14ac:dyDescent="0.3">
      <c r="A290">
        <f>Table2[[#This Row],[NumDealsPurchases]]</f>
        <v>1</v>
      </c>
      <c r="B290">
        <f>Table2[[#This Row],[AcceptedCmp3]]</f>
        <v>0</v>
      </c>
      <c r="C290">
        <f>Table2[[#This Row],[AcceptedCmp4]]</f>
        <v>0</v>
      </c>
      <c r="D290">
        <f>Table2[[#This Row],[AcceptedCmp5]]</f>
        <v>0</v>
      </c>
      <c r="E290">
        <f>Table2[[#This Row],[AcceptedCmp1]]</f>
        <v>0</v>
      </c>
      <c r="F290">
        <f>Table2[[#This Row],[AcceptedCmp2]]</f>
        <v>0</v>
      </c>
      <c r="G290">
        <f>Table2[[#This Row],[Response]]</f>
        <v>0</v>
      </c>
      <c r="H290" s="8">
        <f>Products!G290</f>
        <v>61</v>
      </c>
      <c r="I290" s="17" t="str">
        <f>Products!H290</f>
        <v>Widow</v>
      </c>
      <c r="J290" t="str">
        <f>Products!I290</f>
        <v>56-65</v>
      </c>
      <c r="K290" t="str">
        <f>Table6[[#This Row],[Kids]]</f>
        <v>No</v>
      </c>
      <c r="L290" t="str">
        <f>Table6[[#This Row],[Teens]]</f>
        <v>No</v>
      </c>
    </row>
    <row r="291" spans="1:12" ht="16.5" x14ac:dyDescent="0.3">
      <c r="A291">
        <f>Table2[[#This Row],[NumDealsPurchases]]</f>
        <v>13</v>
      </c>
      <c r="B291">
        <f>Table2[[#This Row],[AcceptedCmp3]]</f>
        <v>0</v>
      </c>
      <c r="C291">
        <f>Table2[[#This Row],[AcceptedCmp4]]</f>
        <v>0</v>
      </c>
      <c r="D291">
        <f>Table2[[#This Row],[AcceptedCmp5]]</f>
        <v>0</v>
      </c>
      <c r="E291">
        <f>Table2[[#This Row],[AcceptedCmp1]]</f>
        <v>0</v>
      </c>
      <c r="F291">
        <f>Table2[[#This Row],[AcceptedCmp2]]</f>
        <v>0</v>
      </c>
      <c r="G291">
        <f>Table2[[#This Row],[Response]]</f>
        <v>0</v>
      </c>
      <c r="H291" s="8">
        <f>Products!G291</f>
        <v>57</v>
      </c>
      <c r="I291" s="17" t="str">
        <f>Products!H291</f>
        <v>Divorced</v>
      </c>
      <c r="J291" t="str">
        <f>Products!I291</f>
        <v>56-65</v>
      </c>
      <c r="K291" t="str">
        <f>Table6[[#This Row],[Kids]]</f>
        <v>Yes</v>
      </c>
      <c r="L291" t="str">
        <f>Table6[[#This Row],[Teens]]</f>
        <v>Yes</v>
      </c>
    </row>
    <row r="292" spans="1:12" ht="16.5" x14ac:dyDescent="0.3">
      <c r="A292">
        <f>Table2[[#This Row],[NumDealsPurchases]]</f>
        <v>1</v>
      </c>
      <c r="B292">
        <f>Table2[[#This Row],[AcceptedCmp3]]</f>
        <v>0</v>
      </c>
      <c r="C292">
        <f>Table2[[#This Row],[AcceptedCmp4]]</f>
        <v>0</v>
      </c>
      <c r="D292">
        <f>Table2[[#This Row],[AcceptedCmp5]]</f>
        <v>0</v>
      </c>
      <c r="E292">
        <f>Table2[[#This Row],[AcceptedCmp1]]</f>
        <v>0</v>
      </c>
      <c r="F292">
        <f>Table2[[#This Row],[AcceptedCmp2]]</f>
        <v>0</v>
      </c>
      <c r="G292">
        <f>Table2[[#This Row],[Response]]</f>
        <v>0</v>
      </c>
      <c r="H292" s="8">
        <f>Products!G292</f>
        <v>48</v>
      </c>
      <c r="I292" s="17" t="str">
        <f>Products!H292</f>
        <v>Together</v>
      </c>
      <c r="J292" t="str">
        <f>Products!I292</f>
        <v>46-55</v>
      </c>
      <c r="K292" t="str">
        <f>Table6[[#This Row],[Kids]]</f>
        <v>No</v>
      </c>
      <c r="L292" t="str">
        <f>Table6[[#This Row],[Teens]]</f>
        <v>No</v>
      </c>
    </row>
    <row r="293" spans="1:12" ht="16.5" x14ac:dyDescent="0.3">
      <c r="A293">
        <f>Table2[[#This Row],[NumDealsPurchases]]</f>
        <v>3</v>
      </c>
      <c r="B293">
        <f>Table2[[#This Row],[AcceptedCmp3]]</f>
        <v>0</v>
      </c>
      <c r="C293">
        <f>Table2[[#This Row],[AcceptedCmp4]]</f>
        <v>0</v>
      </c>
      <c r="D293">
        <f>Table2[[#This Row],[AcceptedCmp5]]</f>
        <v>0</v>
      </c>
      <c r="E293">
        <f>Table2[[#This Row],[AcceptedCmp1]]</f>
        <v>0</v>
      </c>
      <c r="F293">
        <f>Table2[[#This Row],[AcceptedCmp2]]</f>
        <v>0</v>
      </c>
      <c r="G293">
        <f>Table2[[#This Row],[Response]]</f>
        <v>0</v>
      </c>
      <c r="H293" s="8">
        <f>Products!G293</f>
        <v>64</v>
      </c>
      <c r="I293" s="17" t="str">
        <f>Products!H293</f>
        <v>Together</v>
      </c>
      <c r="J293" t="str">
        <f>Products!I293</f>
        <v>56-65</v>
      </c>
      <c r="K293" t="str">
        <f>Table6[[#This Row],[Kids]]</f>
        <v>No</v>
      </c>
      <c r="L293" t="str">
        <f>Table6[[#This Row],[Teens]]</f>
        <v>No</v>
      </c>
    </row>
    <row r="294" spans="1:12" ht="16.5" x14ac:dyDescent="0.3">
      <c r="A294">
        <f>Table2[[#This Row],[NumDealsPurchases]]</f>
        <v>1</v>
      </c>
      <c r="B294">
        <f>Table2[[#This Row],[AcceptedCmp3]]</f>
        <v>1</v>
      </c>
      <c r="C294">
        <f>Table2[[#This Row],[AcceptedCmp4]]</f>
        <v>0</v>
      </c>
      <c r="D294">
        <f>Table2[[#This Row],[AcceptedCmp5]]</f>
        <v>0</v>
      </c>
      <c r="E294">
        <f>Table2[[#This Row],[AcceptedCmp1]]</f>
        <v>0</v>
      </c>
      <c r="F294">
        <f>Table2[[#This Row],[AcceptedCmp2]]</f>
        <v>0</v>
      </c>
      <c r="G294">
        <f>Table2[[#This Row],[Response]]</f>
        <v>0</v>
      </c>
      <c r="H294" s="8">
        <f>Products!G294</f>
        <v>29</v>
      </c>
      <c r="I294" s="17" t="str">
        <f>Products!H294</f>
        <v>Married</v>
      </c>
      <c r="J294" t="str">
        <f>Products!I294</f>
        <v>26-35</v>
      </c>
      <c r="K294" t="str">
        <f>Table6[[#This Row],[Kids]]</f>
        <v>No</v>
      </c>
      <c r="L294" t="str">
        <f>Table6[[#This Row],[Teens]]</f>
        <v>No</v>
      </c>
    </row>
    <row r="295" spans="1:12" ht="16.5" x14ac:dyDescent="0.3">
      <c r="A295">
        <f>Table2[[#This Row],[NumDealsPurchases]]</f>
        <v>3</v>
      </c>
      <c r="B295">
        <f>Table2[[#This Row],[AcceptedCmp3]]</f>
        <v>0</v>
      </c>
      <c r="C295">
        <f>Table2[[#This Row],[AcceptedCmp4]]</f>
        <v>0</v>
      </c>
      <c r="D295">
        <f>Table2[[#This Row],[AcceptedCmp5]]</f>
        <v>0</v>
      </c>
      <c r="E295">
        <f>Table2[[#This Row],[AcceptedCmp1]]</f>
        <v>0</v>
      </c>
      <c r="F295">
        <f>Table2[[#This Row],[AcceptedCmp2]]</f>
        <v>0</v>
      </c>
      <c r="G295">
        <f>Table2[[#This Row],[Response]]</f>
        <v>0</v>
      </c>
      <c r="H295" s="8">
        <f>Products!G295</f>
        <v>44</v>
      </c>
      <c r="I295" s="17" t="str">
        <f>Products!H295</f>
        <v>Together</v>
      </c>
      <c r="J295" t="str">
        <f>Products!I295</f>
        <v>36-45</v>
      </c>
      <c r="K295" t="str">
        <f>Table6[[#This Row],[Kids]]</f>
        <v>Yes</v>
      </c>
      <c r="L295" t="str">
        <f>Table6[[#This Row],[Teens]]</f>
        <v>No</v>
      </c>
    </row>
    <row r="296" spans="1:12" ht="16.5" x14ac:dyDescent="0.3">
      <c r="A296">
        <f>Table2[[#This Row],[NumDealsPurchases]]</f>
        <v>1</v>
      </c>
      <c r="B296">
        <f>Table2[[#This Row],[AcceptedCmp3]]</f>
        <v>0</v>
      </c>
      <c r="C296">
        <f>Table2[[#This Row],[AcceptedCmp4]]</f>
        <v>0</v>
      </c>
      <c r="D296">
        <f>Table2[[#This Row],[AcceptedCmp5]]</f>
        <v>1</v>
      </c>
      <c r="E296">
        <f>Table2[[#This Row],[AcceptedCmp1]]</f>
        <v>0</v>
      </c>
      <c r="F296">
        <f>Table2[[#This Row],[AcceptedCmp2]]</f>
        <v>0</v>
      </c>
      <c r="G296">
        <f>Table2[[#This Row],[Response]]</f>
        <v>0</v>
      </c>
      <c r="H296" s="8">
        <f>Products!G296</f>
        <v>32</v>
      </c>
      <c r="I296" s="17" t="str">
        <f>Products!H296</f>
        <v>Together</v>
      </c>
      <c r="J296" t="str">
        <f>Products!I296</f>
        <v>26-35</v>
      </c>
      <c r="K296" t="str">
        <f>Table6[[#This Row],[Kids]]</f>
        <v>No</v>
      </c>
      <c r="L296" t="str">
        <f>Table6[[#This Row],[Teens]]</f>
        <v>No</v>
      </c>
    </row>
    <row r="297" spans="1:12" ht="16.5" x14ac:dyDescent="0.3">
      <c r="A297">
        <f>Table2[[#This Row],[NumDealsPurchases]]</f>
        <v>3</v>
      </c>
      <c r="B297">
        <f>Table2[[#This Row],[AcceptedCmp3]]</f>
        <v>0</v>
      </c>
      <c r="C297">
        <f>Table2[[#This Row],[AcceptedCmp4]]</f>
        <v>0</v>
      </c>
      <c r="D297">
        <f>Table2[[#This Row],[AcceptedCmp5]]</f>
        <v>0</v>
      </c>
      <c r="E297">
        <f>Table2[[#This Row],[AcceptedCmp1]]</f>
        <v>0</v>
      </c>
      <c r="F297">
        <f>Table2[[#This Row],[AcceptedCmp2]]</f>
        <v>0</v>
      </c>
      <c r="G297">
        <f>Table2[[#This Row],[Response]]</f>
        <v>0</v>
      </c>
      <c r="H297" s="8">
        <f>Products!G297</f>
        <v>43</v>
      </c>
      <c r="I297" s="17" t="str">
        <f>Products!H297</f>
        <v>Together</v>
      </c>
      <c r="J297" t="str">
        <f>Products!I297</f>
        <v>36-45</v>
      </c>
      <c r="K297" t="str">
        <f>Table6[[#This Row],[Kids]]</f>
        <v>Yes</v>
      </c>
      <c r="L297" t="str">
        <f>Table6[[#This Row],[Teens]]</f>
        <v>No</v>
      </c>
    </row>
    <row r="298" spans="1:12" ht="16.5" x14ac:dyDescent="0.3">
      <c r="A298">
        <f>Table2[[#This Row],[NumDealsPurchases]]</f>
        <v>1</v>
      </c>
      <c r="B298">
        <f>Table2[[#This Row],[AcceptedCmp3]]</f>
        <v>0</v>
      </c>
      <c r="C298">
        <f>Table2[[#This Row],[AcceptedCmp4]]</f>
        <v>0</v>
      </c>
      <c r="D298">
        <f>Table2[[#This Row],[AcceptedCmp5]]</f>
        <v>0</v>
      </c>
      <c r="E298">
        <f>Table2[[#This Row],[AcceptedCmp1]]</f>
        <v>0</v>
      </c>
      <c r="F298">
        <f>Table2[[#This Row],[AcceptedCmp2]]</f>
        <v>0</v>
      </c>
      <c r="G298">
        <f>Table2[[#This Row],[Response]]</f>
        <v>0</v>
      </c>
      <c r="H298" s="8">
        <f>Products!G298</f>
        <v>48</v>
      </c>
      <c r="I298" s="17" t="str">
        <f>Products!H298</f>
        <v>Divorced</v>
      </c>
      <c r="J298" t="str">
        <f>Products!I298</f>
        <v>46-55</v>
      </c>
      <c r="K298" t="str">
        <f>Table6[[#This Row],[Kids]]</f>
        <v>Yes</v>
      </c>
      <c r="L298" t="str">
        <f>Table6[[#This Row],[Teens]]</f>
        <v>Yes</v>
      </c>
    </row>
    <row r="299" spans="1:12" ht="16.5" x14ac:dyDescent="0.3">
      <c r="A299">
        <f>Table2[[#This Row],[NumDealsPurchases]]</f>
        <v>3</v>
      </c>
      <c r="B299">
        <f>Table2[[#This Row],[AcceptedCmp3]]</f>
        <v>0</v>
      </c>
      <c r="C299">
        <f>Table2[[#This Row],[AcceptedCmp4]]</f>
        <v>1</v>
      </c>
      <c r="D299">
        <f>Table2[[#This Row],[AcceptedCmp5]]</f>
        <v>0</v>
      </c>
      <c r="E299">
        <f>Table2[[#This Row],[AcceptedCmp1]]</f>
        <v>0</v>
      </c>
      <c r="F299">
        <f>Table2[[#This Row],[AcceptedCmp2]]</f>
        <v>1</v>
      </c>
      <c r="G299">
        <f>Table2[[#This Row],[Response]]</f>
        <v>0</v>
      </c>
      <c r="H299" s="8">
        <f>Products!G299</f>
        <v>60</v>
      </c>
      <c r="I299" s="17" t="str">
        <f>Products!H299</f>
        <v>Together</v>
      </c>
      <c r="J299" t="str">
        <f>Products!I299</f>
        <v>56-65</v>
      </c>
      <c r="K299" t="str">
        <f>Table6[[#This Row],[Kids]]</f>
        <v>No</v>
      </c>
      <c r="L299" t="str">
        <f>Table6[[#This Row],[Teens]]</f>
        <v>Yes</v>
      </c>
    </row>
    <row r="300" spans="1:12" ht="16.5" x14ac:dyDescent="0.3">
      <c r="A300">
        <f>Table2[[#This Row],[NumDealsPurchases]]</f>
        <v>1</v>
      </c>
      <c r="B300">
        <f>Table2[[#This Row],[AcceptedCmp3]]</f>
        <v>0</v>
      </c>
      <c r="C300">
        <f>Table2[[#This Row],[AcceptedCmp4]]</f>
        <v>0</v>
      </c>
      <c r="D300">
        <f>Table2[[#This Row],[AcceptedCmp5]]</f>
        <v>0</v>
      </c>
      <c r="E300">
        <f>Table2[[#This Row],[AcceptedCmp1]]</f>
        <v>0</v>
      </c>
      <c r="F300">
        <f>Table2[[#This Row],[AcceptedCmp2]]</f>
        <v>0</v>
      </c>
      <c r="G300">
        <f>Table2[[#This Row],[Response]]</f>
        <v>0</v>
      </c>
      <c r="H300" s="8">
        <f>Products!G300</f>
        <v>25</v>
      </c>
      <c r="I300" s="17" t="str">
        <f>Products!H300</f>
        <v>Single</v>
      </c>
      <c r="J300" t="str">
        <f>Products!I300</f>
        <v>16-25</v>
      </c>
      <c r="K300" t="str">
        <f>Table6[[#This Row],[Kids]]</f>
        <v>Yes</v>
      </c>
      <c r="L300" t="str">
        <f>Table6[[#This Row],[Teens]]</f>
        <v>No</v>
      </c>
    </row>
    <row r="301" spans="1:12" ht="16.5" x14ac:dyDescent="0.3">
      <c r="A301">
        <f>Table2[[#This Row],[NumDealsPurchases]]</f>
        <v>1</v>
      </c>
      <c r="B301">
        <f>Table2[[#This Row],[AcceptedCmp3]]</f>
        <v>0</v>
      </c>
      <c r="C301">
        <f>Table2[[#This Row],[AcceptedCmp4]]</f>
        <v>0</v>
      </c>
      <c r="D301">
        <f>Table2[[#This Row],[AcceptedCmp5]]</f>
        <v>0</v>
      </c>
      <c r="E301">
        <f>Table2[[#This Row],[AcceptedCmp1]]</f>
        <v>0</v>
      </c>
      <c r="F301">
        <f>Table2[[#This Row],[AcceptedCmp2]]</f>
        <v>0</v>
      </c>
      <c r="G301">
        <f>Table2[[#This Row],[Response]]</f>
        <v>0</v>
      </c>
      <c r="H301" s="8">
        <f>Products!G301</f>
        <v>27</v>
      </c>
      <c r="I301" s="17" t="str">
        <f>Products!H301</f>
        <v>Divorced</v>
      </c>
      <c r="J301" t="str">
        <f>Products!I301</f>
        <v>26-35</v>
      </c>
      <c r="K301" t="str">
        <f>Table6[[#This Row],[Kids]]</f>
        <v>Yes</v>
      </c>
      <c r="L301" t="str">
        <f>Table6[[#This Row],[Teens]]</f>
        <v>No</v>
      </c>
    </row>
    <row r="302" spans="1:12" ht="16.5" x14ac:dyDescent="0.3">
      <c r="A302">
        <f>Table2[[#This Row],[NumDealsPurchases]]</f>
        <v>1</v>
      </c>
      <c r="B302">
        <f>Table2[[#This Row],[AcceptedCmp3]]</f>
        <v>0</v>
      </c>
      <c r="C302">
        <f>Table2[[#This Row],[AcceptedCmp4]]</f>
        <v>0</v>
      </c>
      <c r="D302">
        <f>Table2[[#This Row],[AcceptedCmp5]]</f>
        <v>0</v>
      </c>
      <c r="E302">
        <f>Table2[[#This Row],[AcceptedCmp1]]</f>
        <v>0</v>
      </c>
      <c r="F302">
        <f>Table2[[#This Row],[AcceptedCmp2]]</f>
        <v>0</v>
      </c>
      <c r="G302">
        <f>Table2[[#This Row],[Response]]</f>
        <v>0</v>
      </c>
      <c r="H302" s="8">
        <f>Products!G302</f>
        <v>31</v>
      </c>
      <c r="I302" s="17" t="str">
        <f>Products!H302</f>
        <v>Divorced</v>
      </c>
      <c r="J302" t="str">
        <f>Products!I302</f>
        <v>26-35</v>
      </c>
      <c r="K302" t="str">
        <f>Table6[[#This Row],[Kids]]</f>
        <v>No</v>
      </c>
      <c r="L302" t="str">
        <f>Table6[[#This Row],[Teens]]</f>
        <v>No</v>
      </c>
    </row>
    <row r="303" spans="1:12" ht="16.5" x14ac:dyDescent="0.3">
      <c r="A303">
        <f>Table2[[#This Row],[NumDealsPurchases]]</f>
        <v>5</v>
      </c>
      <c r="B303">
        <f>Table2[[#This Row],[AcceptedCmp3]]</f>
        <v>0</v>
      </c>
      <c r="C303">
        <f>Table2[[#This Row],[AcceptedCmp4]]</f>
        <v>1</v>
      </c>
      <c r="D303">
        <f>Table2[[#This Row],[AcceptedCmp5]]</f>
        <v>0</v>
      </c>
      <c r="E303">
        <f>Table2[[#This Row],[AcceptedCmp1]]</f>
        <v>0</v>
      </c>
      <c r="F303">
        <f>Table2[[#This Row],[AcceptedCmp2]]</f>
        <v>0</v>
      </c>
      <c r="G303">
        <f>Table2[[#This Row],[Response]]</f>
        <v>0</v>
      </c>
      <c r="H303" s="8">
        <f>Products!G303</f>
        <v>49</v>
      </c>
      <c r="I303" s="17" t="str">
        <f>Products!H303</f>
        <v>Together</v>
      </c>
      <c r="J303" t="str">
        <f>Products!I303</f>
        <v>46-55</v>
      </c>
      <c r="K303" t="str">
        <f>Table6[[#This Row],[Kids]]</f>
        <v>No</v>
      </c>
      <c r="L303" t="str">
        <f>Table6[[#This Row],[Teens]]</f>
        <v>Yes</v>
      </c>
    </row>
    <row r="304" spans="1:12" ht="16.5" x14ac:dyDescent="0.3">
      <c r="A304">
        <f>Table2[[#This Row],[NumDealsPurchases]]</f>
        <v>4</v>
      </c>
      <c r="B304">
        <f>Table2[[#This Row],[AcceptedCmp3]]</f>
        <v>0</v>
      </c>
      <c r="C304">
        <f>Table2[[#This Row],[AcceptedCmp4]]</f>
        <v>0</v>
      </c>
      <c r="D304">
        <f>Table2[[#This Row],[AcceptedCmp5]]</f>
        <v>0</v>
      </c>
      <c r="E304">
        <f>Table2[[#This Row],[AcceptedCmp1]]</f>
        <v>0</v>
      </c>
      <c r="F304">
        <f>Table2[[#This Row],[AcceptedCmp2]]</f>
        <v>0</v>
      </c>
      <c r="G304">
        <f>Table2[[#This Row],[Response]]</f>
        <v>0</v>
      </c>
      <c r="H304" s="8">
        <f>Products!G304</f>
        <v>56</v>
      </c>
      <c r="I304" s="17" t="str">
        <f>Products!H304</f>
        <v>Married</v>
      </c>
      <c r="J304" t="str">
        <f>Products!I304</f>
        <v>56-65</v>
      </c>
      <c r="K304" t="str">
        <f>Table6[[#This Row],[Kids]]</f>
        <v>Yes</v>
      </c>
      <c r="L304" t="str">
        <f>Table6[[#This Row],[Teens]]</f>
        <v>Yes</v>
      </c>
    </row>
    <row r="305" spans="1:12" ht="16.5" x14ac:dyDescent="0.3">
      <c r="A305">
        <f>Table2[[#This Row],[NumDealsPurchases]]</f>
        <v>1</v>
      </c>
      <c r="B305">
        <f>Table2[[#This Row],[AcceptedCmp3]]</f>
        <v>0</v>
      </c>
      <c r="C305">
        <f>Table2[[#This Row],[AcceptedCmp4]]</f>
        <v>0</v>
      </c>
      <c r="D305">
        <f>Table2[[#This Row],[AcceptedCmp5]]</f>
        <v>0</v>
      </c>
      <c r="E305">
        <f>Table2[[#This Row],[AcceptedCmp1]]</f>
        <v>0</v>
      </c>
      <c r="F305">
        <f>Table2[[#This Row],[AcceptedCmp2]]</f>
        <v>0</v>
      </c>
      <c r="G305">
        <f>Table2[[#This Row],[Response]]</f>
        <v>0</v>
      </c>
      <c r="H305" s="8">
        <f>Products!G305</f>
        <v>57</v>
      </c>
      <c r="I305" s="17" t="str">
        <f>Products!H305</f>
        <v>Single</v>
      </c>
      <c r="J305" t="str">
        <f>Products!I305</f>
        <v>56-65</v>
      </c>
      <c r="K305" t="str">
        <f>Table6[[#This Row],[Kids]]</f>
        <v>No</v>
      </c>
      <c r="L305" t="str">
        <f>Table6[[#This Row],[Teens]]</f>
        <v>Yes</v>
      </c>
    </row>
    <row r="306" spans="1:12" ht="16.5" x14ac:dyDescent="0.3">
      <c r="A306">
        <f>Table2[[#This Row],[NumDealsPurchases]]</f>
        <v>1</v>
      </c>
      <c r="B306">
        <f>Table2[[#This Row],[AcceptedCmp3]]</f>
        <v>0</v>
      </c>
      <c r="C306">
        <f>Table2[[#This Row],[AcceptedCmp4]]</f>
        <v>0</v>
      </c>
      <c r="D306">
        <f>Table2[[#This Row],[AcceptedCmp5]]</f>
        <v>0</v>
      </c>
      <c r="E306">
        <f>Table2[[#This Row],[AcceptedCmp1]]</f>
        <v>0</v>
      </c>
      <c r="F306">
        <f>Table2[[#This Row],[AcceptedCmp2]]</f>
        <v>0</v>
      </c>
      <c r="G306">
        <f>Table2[[#This Row],[Response]]</f>
        <v>0</v>
      </c>
      <c r="H306" s="8">
        <f>Products!G306</f>
        <v>36</v>
      </c>
      <c r="I306" s="17" t="str">
        <f>Products!H306</f>
        <v>Together</v>
      </c>
      <c r="J306" t="str">
        <f>Products!I306</f>
        <v>36-45</v>
      </c>
      <c r="K306" t="str">
        <f>Table6[[#This Row],[Kids]]</f>
        <v>Yes</v>
      </c>
      <c r="L306" t="str">
        <f>Table6[[#This Row],[Teens]]</f>
        <v>No</v>
      </c>
    </row>
    <row r="307" spans="1:12" ht="16.5" x14ac:dyDescent="0.3">
      <c r="A307">
        <f>Table2[[#This Row],[NumDealsPurchases]]</f>
        <v>3</v>
      </c>
      <c r="B307">
        <f>Table2[[#This Row],[AcceptedCmp3]]</f>
        <v>0</v>
      </c>
      <c r="C307">
        <f>Table2[[#This Row],[AcceptedCmp4]]</f>
        <v>0</v>
      </c>
      <c r="D307">
        <f>Table2[[#This Row],[AcceptedCmp5]]</f>
        <v>0</v>
      </c>
      <c r="E307">
        <f>Table2[[#This Row],[AcceptedCmp1]]</f>
        <v>0</v>
      </c>
      <c r="F307">
        <f>Table2[[#This Row],[AcceptedCmp2]]</f>
        <v>0</v>
      </c>
      <c r="G307">
        <f>Table2[[#This Row],[Response]]</f>
        <v>0</v>
      </c>
      <c r="H307" s="8">
        <f>Products!G307</f>
        <v>26</v>
      </c>
      <c r="I307" s="17" t="str">
        <f>Products!H307</f>
        <v>Married</v>
      </c>
      <c r="J307" t="str">
        <f>Products!I307</f>
        <v>26-35</v>
      </c>
      <c r="K307" t="str">
        <f>Table6[[#This Row],[Kids]]</f>
        <v>Yes</v>
      </c>
      <c r="L307" t="str">
        <f>Table6[[#This Row],[Teens]]</f>
        <v>No</v>
      </c>
    </row>
    <row r="308" spans="1:12" ht="16.5" x14ac:dyDescent="0.3">
      <c r="A308">
        <f>Table2[[#This Row],[NumDealsPurchases]]</f>
        <v>3</v>
      </c>
      <c r="B308">
        <f>Table2[[#This Row],[AcceptedCmp3]]</f>
        <v>0</v>
      </c>
      <c r="C308">
        <f>Table2[[#This Row],[AcceptedCmp4]]</f>
        <v>0</v>
      </c>
      <c r="D308">
        <f>Table2[[#This Row],[AcceptedCmp5]]</f>
        <v>0</v>
      </c>
      <c r="E308">
        <f>Table2[[#This Row],[AcceptedCmp1]]</f>
        <v>0</v>
      </c>
      <c r="F308">
        <f>Table2[[#This Row],[AcceptedCmp2]]</f>
        <v>0</v>
      </c>
      <c r="G308">
        <f>Table2[[#This Row],[Response]]</f>
        <v>0</v>
      </c>
      <c r="H308" s="8">
        <f>Products!G308</f>
        <v>29</v>
      </c>
      <c r="I308" s="17" t="str">
        <f>Products!H308</f>
        <v>Widow</v>
      </c>
      <c r="J308" t="str">
        <f>Products!I308</f>
        <v>26-35</v>
      </c>
      <c r="K308" t="str">
        <f>Table6[[#This Row],[Kids]]</f>
        <v>Yes</v>
      </c>
      <c r="L308" t="str">
        <f>Table6[[#This Row],[Teens]]</f>
        <v>No</v>
      </c>
    </row>
    <row r="309" spans="1:12" ht="16.5" x14ac:dyDescent="0.3">
      <c r="A309">
        <f>Table2[[#This Row],[NumDealsPurchases]]</f>
        <v>1</v>
      </c>
      <c r="B309">
        <f>Table2[[#This Row],[AcceptedCmp3]]</f>
        <v>0</v>
      </c>
      <c r="C309">
        <f>Table2[[#This Row],[AcceptedCmp4]]</f>
        <v>0</v>
      </c>
      <c r="D309">
        <f>Table2[[#This Row],[AcceptedCmp5]]</f>
        <v>0</v>
      </c>
      <c r="E309">
        <f>Table2[[#This Row],[AcceptedCmp1]]</f>
        <v>1</v>
      </c>
      <c r="F309">
        <f>Table2[[#This Row],[AcceptedCmp2]]</f>
        <v>0</v>
      </c>
      <c r="G309">
        <f>Table2[[#This Row],[Response]]</f>
        <v>0</v>
      </c>
      <c r="H309" s="8">
        <f>Products!G309</f>
        <v>52</v>
      </c>
      <c r="I309" s="17" t="str">
        <f>Products!H309</f>
        <v>Single</v>
      </c>
      <c r="J309" t="str">
        <f>Products!I309</f>
        <v>46-55</v>
      </c>
      <c r="K309" t="str">
        <f>Table6[[#This Row],[Kids]]</f>
        <v>No</v>
      </c>
      <c r="L309" t="str">
        <f>Table6[[#This Row],[Teens]]</f>
        <v>No</v>
      </c>
    </row>
    <row r="310" spans="1:12" ht="16.5" x14ac:dyDescent="0.3">
      <c r="A310">
        <f>Table2[[#This Row],[NumDealsPurchases]]</f>
        <v>1</v>
      </c>
      <c r="B310">
        <f>Table2[[#This Row],[AcceptedCmp3]]</f>
        <v>0</v>
      </c>
      <c r="C310">
        <f>Table2[[#This Row],[AcceptedCmp4]]</f>
        <v>0</v>
      </c>
      <c r="D310">
        <f>Table2[[#This Row],[AcceptedCmp5]]</f>
        <v>0</v>
      </c>
      <c r="E310">
        <f>Table2[[#This Row],[AcceptedCmp1]]</f>
        <v>0</v>
      </c>
      <c r="F310">
        <f>Table2[[#This Row],[AcceptedCmp2]]</f>
        <v>0</v>
      </c>
      <c r="G310">
        <f>Table2[[#This Row],[Response]]</f>
        <v>1</v>
      </c>
      <c r="H310" s="8">
        <f>Products!G310</f>
        <v>46</v>
      </c>
      <c r="I310" s="17" t="str">
        <f>Products!H310</f>
        <v>Married</v>
      </c>
      <c r="J310" t="str">
        <f>Products!I310</f>
        <v>46-55</v>
      </c>
      <c r="K310" t="str">
        <f>Table6[[#This Row],[Kids]]</f>
        <v>No</v>
      </c>
      <c r="L310" t="str">
        <f>Table6[[#This Row],[Teens]]</f>
        <v>No</v>
      </c>
    </row>
    <row r="311" spans="1:12" ht="16.5" x14ac:dyDescent="0.3">
      <c r="A311">
        <f>Table2[[#This Row],[NumDealsPurchases]]</f>
        <v>1</v>
      </c>
      <c r="B311">
        <f>Table2[[#This Row],[AcceptedCmp3]]</f>
        <v>0</v>
      </c>
      <c r="C311">
        <f>Table2[[#This Row],[AcceptedCmp4]]</f>
        <v>0</v>
      </c>
      <c r="D311">
        <f>Table2[[#This Row],[AcceptedCmp5]]</f>
        <v>1</v>
      </c>
      <c r="E311">
        <f>Table2[[#This Row],[AcceptedCmp1]]</f>
        <v>0</v>
      </c>
      <c r="F311">
        <f>Table2[[#This Row],[AcceptedCmp2]]</f>
        <v>0</v>
      </c>
      <c r="G311">
        <f>Table2[[#This Row],[Response]]</f>
        <v>0</v>
      </c>
      <c r="H311" s="8">
        <f>Products!G311</f>
        <v>67</v>
      </c>
      <c r="I311" s="17" t="str">
        <f>Products!H311</f>
        <v>Together</v>
      </c>
      <c r="J311" t="str">
        <f>Products!I311</f>
        <v>66-75</v>
      </c>
      <c r="K311" t="str">
        <f>Table6[[#This Row],[Kids]]</f>
        <v>No</v>
      </c>
      <c r="L311" t="str">
        <f>Table6[[#This Row],[Teens]]</f>
        <v>No</v>
      </c>
    </row>
    <row r="312" spans="1:12" ht="16.5" x14ac:dyDescent="0.3">
      <c r="A312">
        <f>Table2[[#This Row],[NumDealsPurchases]]</f>
        <v>1</v>
      </c>
      <c r="B312">
        <f>Table2[[#This Row],[AcceptedCmp3]]</f>
        <v>0</v>
      </c>
      <c r="C312">
        <f>Table2[[#This Row],[AcceptedCmp4]]</f>
        <v>1</v>
      </c>
      <c r="D312">
        <f>Table2[[#This Row],[AcceptedCmp5]]</f>
        <v>0</v>
      </c>
      <c r="E312">
        <f>Table2[[#This Row],[AcceptedCmp1]]</f>
        <v>0</v>
      </c>
      <c r="F312">
        <f>Table2[[#This Row],[AcceptedCmp2]]</f>
        <v>0</v>
      </c>
      <c r="G312">
        <f>Table2[[#This Row],[Response]]</f>
        <v>0</v>
      </c>
      <c r="H312" s="8">
        <f>Products!G312</f>
        <v>49</v>
      </c>
      <c r="I312" s="17" t="str">
        <f>Products!H312</f>
        <v>Divorced</v>
      </c>
      <c r="J312" t="str">
        <f>Products!I312</f>
        <v>46-55</v>
      </c>
      <c r="K312" t="str">
        <f>Table6[[#This Row],[Kids]]</f>
        <v>No</v>
      </c>
      <c r="L312" t="str">
        <f>Table6[[#This Row],[Teens]]</f>
        <v>Yes</v>
      </c>
    </row>
    <row r="313" spans="1:12" ht="16.5" x14ac:dyDescent="0.3">
      <c r="A313">
        <f>Table2[[#This Row],[NumDealsPurchases]]</f>
        <v>1</v>
      </c>
      <c r="B313">
        <f>Table2[[#This Row],[AcceptedCmp3]]</f>
        <v>0</v>
      </c>
      <c r="C313">
        <f>Table2[[#This Row],[AcceptedCmp4]]</f>
        <v>0</v>
      </c>
      <c r="D313">
        <f>Table2[[#This Row],[AcceptedCmp5]]</f>
        <v>0</v>
      </c>
      <c r="E313">
        <f>Table2[[#This Row],[AcceptedCmp1]]</f>
        <v>0</v>
      </c>
      <c r="F313">
        <f>Table2[[#This Row],[AcceptedCmp2]]</f>
        <v>0</v>
      </c>
      <c r="G313">
        <f>Table2[[#This Row],[Response]]</f>
        <v>0</v>
      </c>
      <c r="H313" s="8">
        <f>Products!G313</f>
        <v>21</v>
      </c>
      <c r="I313" s="17" t="str">
        <f>Products!H313</f>
        <v>Married</v>
      </c>
      <c r="J313" t="str">
        <f>Products!I313</f>
        <v>16-25</v>
      </c>
      <c r="K313" t="str">
        <f>Table6[[#This Row],[Kids]]</f>
        <v>No</v>
      </c>
      <c r="L313" t="str">
        <f>Table6[[#This Row],[Teens]]</f>
        <v>No</v>
      </c>
    </row>
    <row r="314" spans="1:12" ht="16.5" x14ac:dyDescent="0.3">
      <c r="A314">
        <f>Table2[[#This Row],[NumDealsPurchases]]</f>
        <v>4</v>
      </c>
      <c r="B314">
        <f>Table2[[#This Row],[AcceptedCmp3]]</f>
        <v>0</v>
      </c>
      <c r="C314">
        <f>Table2[[#This Row],[AcceptedCmp4]]</f>
        <v>0</v>
      </c>
      <c r="D314">
        <f>Table2[[#This Row],[AcceptedCmp5]]</f>
        <v>0</v>
      </c>
      <c r="E314">
        <f>Table2[[#This Row],[AcceptedCmp1]]</f>
        <v>0</v>
      </c>
      <c r="F314">
        <f>Table2[[#This Row],[AcceptedCmp2]]</f>
        <v>0</v>
      </c>
      <c r="G314">
        <f>Table2[[#This Row],[Response]]</f>
        <v>0</v>
      </c>
      <c r="H314" s="8">
        <f>Products!G314</f>
        <v>38</v>
      </c>
      <c r="I314" s="17" t="str">
        <f>Products!H314</f>
        <v>Married</v>
      </c>
      <c r="J314" t="str">
        <f>Products!I314</f>
        <v>36-45</v>
      </c>
      <c r="K314" t="str">
        <f>Table6[[#This Row],[Kids]]</f>
        <v>Yes</v>
      </c>
      <c r="L314" t="str">
        <f>Table6[[#This Row],[Teens]]</f>
        <v>No</v>
      </c>
    </row>
    <row r="315" spans="1:12" ht="16.5" x14ac:dyDescent="0.3">
      <c r="A315">
        <f>Table2[[#This Row],[NumDealsPurchases]]</f>
        <v>2</v>
      </c>
      <c r="B315">
        <f>Table2[[#This Row],[AcceptedCmp3]]</f>
        <v>0</v>
      </c>
      <c r="C315">
        <f>Table2[[#This Row],[AcceptedCmp4]]</f>
        <v>0</v>
      </c>
      <c r="D315">
        <f>Table2[[#This Row],[AcceptedCmp5]]</f>
        <v>0</v>
      </c>
      <c r="E315">
        <f>Table2[[#This Row],[AcceptedCmp1]]</f>
        <v>0</v>
      </c>
      <c r="F315">
        <f>Table2[[#This Row],[AcceptedCmp2]]</f>
        <v>0</v>
      </c>
      <c r="G315">
        <f>Table2[[#This Row],[Response]]</f>
        <v>0</v>
      </c>
      <c r="H315" s="8">
        <f>Products!G315</f>
        <v>46</v>
      </c>
      <c r="I315" s="17" t="str">
        <f>Products!H315</f>
        <v>Single</v>
      </c>
      <c r="J315" t="str">
        <f>Products!I315</f>
        <v>46-55</v>
      </c>
      <c r="K315" t="str">
        <f>Table6[[#This Row],[Kids]]</f>
        <v>Yes</v>
      </c>
      <c r="L315" t="str">
        <f>Table6[[#This Row],[Teens]]</f>
        <v>Yes</v>
      </c>
    </row>
    <row r="316" spans="1:12" ht="16.5" x14ac:dyDescent="0.3">
      <c r="A316">
        <f>Table2[[#This Row],[NumDealsPurchases]]</f>
        <v>1</v>
      </c>
      <c r="B316">
        <f>Table2[[#This Row],[AcceptedCmp3]]</f>
        <v>0</v>
      </c>
      <c r="C316">
        <f>Table2[[#This Row],[AcceptedCmp4]]</f>
        <v>1</v>
      </c>
      <c r="D316">
        <f>Table2[[#This Row],[AcceptedCmp5]]</f>
        <v>0</v>
      </c>
      <c r="E316">
        <f>Table2[[#This Row],[AcceptedCmp1]]</f>
        <v>1</v>
      </c>
      <c r="F316">
        <f>Table2[[#This Row],[AcceptedCmp2]]</f>
        <v>0</v>
      </c>
      <c r="G316">
        <f>Table2[[#This Row],[Response]]</f>
        <v>0</v>
      </c>
      <c r="H316" s="8">
        <f>Products!G316</f>
        <v>24</v>
      </c>
      <c r="I316" s="17" t="str">
        <f>Products!H316</f>
        <v>Married</v>
      </c>
      <c r="J316" t="str">
        <f>Products!I316</f>
        <v>16-25</v>
      </c>
      <c r="K316" t="str">
        <f>Table6[[#This Row],[Kids]]</f>
        <v>No</v>
      </c>
      <c r="L316" t="str">
        <f>Table6[[#This Row],[Teens]]</f>
        <v>No</v>
      </c>
    </row>
    <row r="317" spans="1:12" ht="16.5" x14ac:dyDescent="0.3">
      <c r="A317">
        <f>Table2[[#This Row],[NumDealsPurchases]]</f>
        <v>1</v>
      </c>
      <c r="B317">
        <f>Table2[[#This Row],[AcceptedCmp3]]</f>
        <v>0</v>
      </c>
      <c r="C317">
        <f>Table2[[#This Row],[AcceptedCmp4]]</f>
        <v>0</v>
      </c>
      <c r="D317">
        <f>Table2[[#This Row],[AcceptedCmp5]]</f>
        <v>0</v>
      </c>
      <c r="E317">
        <f>Table2[[#This Row],[AcceptedCmp1]]</f>
        <v>0</v>
      </c>
      <c r="F317">
        <f>Table2[[#This Row],[AcceptedCmp2]]</f>
        <v>0</v>
      </c>
      <c r="G317">
        <f>Table2[[#This Row],[Response]]</f>
        <v>0</v>
      </c>
      <c r="H317" s="8">
        <f>Products!G317</f>
        <v>37</v>
      </c>
      <c r="I317" s="17" t="str">
        <f>Products!H317</f>
        <v>Together</v>
      </c>
      <c r="J317" t="str">
        <f>Products!I317</f>
        <v>36-45</v>
      </c>
      <c r="K317" t="str">
        <f>Table6[[#This Row],[Kids]]</f>
        <v>No</v>
      </c>
      <c r="L317" t="str">
        <f>Table6[[#This Row],[Teens]]</f>
        <v>No</v>
      </c>
    </row>
    <row r="318" spans="1:12" ht="16.5" x14ac:dyDescent="0.3">
      <c r="A318">
        <f>Table2[[#This Row],[NumDealsPurchases]]</f>
        <v>6</v>
      </c>
      <c r="B318">
        <f>Table2[[#This Row],[AcceptedCmp3]]</f>
        <v>0</v>
      </c>
      <c r="C318">
        <f>Table2[[#This Row],[AcceptedCmp4]]</f>
        <v>0</v>
      </c>
      <c r="D318">
        <f>Table2[[#This Row],[AcceptedCmp5]]</f>
        <v>0</v>
      </c>
      <c r="E318">
        <f>Table2[[#This Row],[AcceptedCmp1]]</f>
        <v>0</v>
      </c>
      <c r="F318">
        <f>Table2[[#This Row],[AcceptedCmp2]]</f>
        <v>0</v>
      </c>
      <c r="G318">
        <f>Table2[[#This Row],[Response]]</f>
        <v>0</v>
      </c>
      <c r="H318" s="8">
        <f>Products!G318</f>
        <v>47</v>
      </c>
      <c r="I318" s="17" t="str">
        <f>Products!H318</f>
        <v>Married</v>
      </c>
      <c r="J318" t="str">
        <f>Products!I318</f>
        <v>46-55</v>
      </c>
      <c r="K318" t="str">
        <f>Table6[[#This Row],[Kids]]</f>
        <v>Yes</v>
      </c>
      <c r="L318" t="str">
        <f>Table6[[#This Row],[Teens]]</f>
        <v>Yes</v>
      </c>
    </row>
    <row r="319" spans="1:12" ht="16.5" x14ac:dyDescent="0.3">
      <c r="A319">
        <f>Table2[[#This Row],[NumDealsPurchases]]</f>
        <v>2</v>
      </c>
      <c r="B319">
        <f>Table2[[#This Row],[AcceptedCmp3]]</f>
        <v>0</v>
      </c>
      <c r="C319">
        <f>Table2[[#This Row],[AcceptedCmp4]]</f>
        <v>0</v>
      </c>
      <c r="D319">
        <f>Table2[[#This Row],[AcceptedCmp5]]</f>
        <v>0</v>
      </c>
      <c r="E319">
        <f>Table2[[#This Row],[AcceptedCmp1]]</f>
        <v>0</v>
      </c>
      <c r="F319">
        <f>Table2[[#This Row],[AcceptedCmp2]]</f>
        <v>0</v>
      </c>
      <c r="G319">
        <f>Table2[[#This Row],[Response]]</f>
        <v>0</v>
      </c>
      <c r="H319" s="8">
        <f>Products!G319</f>
        <v>58</v>
      </c>
      <c r="I319" s="17" t="str">
        <f>Products!H319</f>
        <v>Single</v>
      </c>
      <c r="J319" t="str">
        <f>Products!I319</f>
        <v>56-65</v>
      </c>
      <c r="K319" t="str">
        <f>Table6[[#This Row],[Kids]]</f>
        <v>Yes</v>
      </c>
      <c r="L319" t="str">
        <f>Table6[[#This Row],[Teens]]</f>
        <v>Yes</v>
      </c>
    </row>
    <row r="320" spans="1:12" ht="16.5" x14ac:dyDescent="0.3">
      <c r="A320">
        <f>Table2[[#This Row],[NumDealsPurchases]]</f>
        <v>2</v>
      </c>
      <c r="B320">
        <f>Table2[[#This Row],[AcceptedCmp3]]</f>
        <v>0</v>
      </c>
      <c r="C320">
        <f>Table2[[#This Row],[AcceptedCmp4]]</f>
        <v>0</v>
      </c>
      <c r="D320">
        <f>Table2[[#This Row],[AcceptedCmp5]]</f>
        <v>0</v>
      </c>
      <c r="E320">
        <f>Table2[[#This Row],[AcceptedCmp1]]</f>
        <v>0</v>
      </c>
      <c r="F320">
        <f>Table2[[#This Row],[AcceptedCmp2]]</f>
        <v>0</v>
      </c>
      <c r="G320">
        <f>Table2[[#This Row],[Response]]</f>
        <v>0</v>
      </c>
      <c r="H320" s="8">
        <f>Products!G320</f>
        <v>41</v>
      </c>
      <c r="I320" s="17" t="str">
        <f>Products!H320</f>
        <v>Married</v>
      </c>
      <c r="J320" t="str">
        <f>Products!I320</f>
        <v>36-45</v>
      </c>
      <c r="K320" t="str">
        <f>Table6[[#This Row],[Kids]]</f>
        <v>Yes</v>
      </c>
      <c r="L320" t="str">
        <f>Table6[[#This Row],[Teens]]</f>
        <v>Yes</v>
      </c>
    </row>
    <row r="321" spans="1:12" ht="16.5" x14ac:dyDescent="0.3">
      <c r="A321">
        <f>Table2[[#This Row],[NumDealsPurchases]]</f>
        <v>2</v>
      </c>
      <c r="B321">
        <f>Table2[[#This Row],[AcceptedCmp3]]</f>
        <v>0</v>
      </c>
      <c r="C321">
        <f>Table2[[#This Row],[AcceptedCmp4]]</f>
        <v>0</v>
      </c>
      <c r="D321">
        <f>Table2[[#This Row],[AcceptedCmp5]]</f>
        <v>0</v>
      </c>
      <c r="E321">
        <f>Table2[[#This Row],[AcceptedCmp1]]</f>
        <v>0</v>
      </c>
      <c r="F321">
        <f>Table2[[#This Row],[AcceptedCmp2]]</f>
        <v>0</v>
      </c>
      <c r="G321">
        <f>Table2[[#This Row],[Response]]</f>
        <v>0</v>
      </c>
      <c r="H321" s="8">
        <f>Products!G321</f>
        <v>27</v>
      </c>
      <c r="I321" s="17" t="str">
        <f>Products!H321</f>
        <v>Single</v>
      </c>
      <c r="J321" t="str">
        <f>Products!I321</f>
        <v>26-35</v>
      </c>
      <c r="K321" t="str">
        <f>Table6[[#This Row],[Kids]]</f>
        <v>Yes</v>
      </c>
      <c r="L321" t="str">
        <f>Table6[[#This Row],[Teens]]</f>
        <v>No</v>
      </c>
    </row>
    <row r="322" spans="1:12" ht="16.5" x14ac:dyDescent="0.3">
      <c r="A322">
        <f>Table2[[#This Row],[NumDealsPurchases]]</f>
        <v>2</v>
      </c>
      <c r="B322">
        <f>Table2[[#This Row],[AcceptedCmp3]]</f>
        <v>0</v>
      </c>
      <c r="C322">
        <f>Table2[[#This Row],[AcceptedCmp4]]</f>
        <v>0</v>
      </c>
      <c r="D322">
        <f>Table2[[#This Row],[AcceptedCmp5]]</f>
        <v>0</v>
      </c>
      <c r="E322">
        <f>Table2[[#This Row],[AcceptedCmp1]]</f>
        <v>0</v>
      </c>
      <c r="F322">
        <f>Table2[[#This Row],[AcceptedCmp2]]</f>
        <v>0</v>
      </c>
      <c r="G322">
        <f>Table2[[#This Row],[Response]]</f>
        <v>0</v>
      </c>
      <c r="H322" s="8">
        <f>Products!G322</f>
        <v>62</v>
      </c>
      <c r="I322" s="17" t="str">
        <f>Products!H322</f>
        <v>Married</v>
      </c>
      <c r="J322" t="str">
        <f>Products!I322</f>
        <v>56-65</v>
      </c>
      <c r="K322" t="str">
        <f>Table6[[#This Row],[Kids]]</f>
        <v>Yes</v>
      </c>
      <c r="L322" t="str">
        <f>Table6[[#This Row],[Teens]]</f>
        <v>Yes</v>
      </c>
    </row>
    <row r="323" spans="1:12" ht="16.5" x14ac:dyDescent="0.3">
      <c r="A323">
        <f>Table2[[#This Row],[NumDealsPurchases]]</f>
        <v>6</v>
      </c>
      <c r="B323">
        <f>Table2[[#This Row],[AcceptedCmp3]]</f>
        <v>0</v>
      </c>
      <c r="C323">
        <f>Table2[[#This Row],[AcceptedCmp4]]</f>
        <v>1</v>
      </c>
      <c r="D323">
        <f>Table2[[#This Row],[AcceptedCmp5]]</f>
        <v>0</v>
      </c>
      <c r="E323">
        <f>Table2[[#This Row],[AcceptedCmp1]]</f>
        <v>1</v>
      </c>
      <c r="F323">
        <f>Table2[[#This Row],[AcceptedCmp2]]</f>
        <v>0</v>
      </c>
      <c r="G323">
        <f>Table2[[#This Row],[Response]]</f>
        <v>0</v>
      </c>
      <c r="H323" s="8">
        <f>Products!G323</f>
        <v>43</v>
      </c>
      <c r="I323" s="17" t="str">
        <f>Products!H323</f>
        <v>Married</v>
      </c>
      <c r="J323" t="str">
        <f>Products!I323</f>
        <v>36-45</v>
      </c>
      <c r="K323" t="str">
        <f>Table6[[#This Row],[Kids]]</f>
        <v>Yes</v>
      </c>
      <c r="L323" t="str">
        <f>Table6[[#This Row],[Teens]]</f>
        <v>Yes</v>
      </c>
    </row>
    <row r="324" spans="1:12" ht="16.5" x14ac:dyDescent="0.3">
      <c r="A324">
        <f>Table2[[#This Row],[NumDealsPurchases]]</f>
        <v>3</v>
      </c>
      <c r="B324">
        <f>Table2[[#This Row],[AcceptedCmp3]]</f>
        <v>0</v>
      </c>
      <c r="C324">
        <f>Table2[[#This Row],[AcceptedCmp4]]</f>
        <v>0</v>
      </c>
      <c r="D324">
        <f>Table2[[#This Row],[AcceptedCmp5]]</f>
        <v>0</v>
      </c>
      <c r="E324">
        <f>Table2[[#This Row],[AcceptedCmp1]]</f>
        <v>0</v>
      </c>
      <c r="F324">
        <f>Table2[[#This Row],[AcceptedCmp2]]</f>
        <v>0</v>
      </c>
      <c r="G324">
        <f>Table2[[#This Row],[Response]]</f>
        <v>0</v>
      </c>
      <c r="H324" s="8">
        <f>Products!G324</f>
        <v>42</v>
      </c>
      <c r="I324" s="17" t="str">
        <f>Products!H324</f>
        <v>Divorced</v>
      </c>
      <c r="J324" t="str">
        <f>Products!I324</f>
        <v>36-45</v>
      </c>
      <c r="K324" t="str">
        <f>Table6[[#This Row],[Kids]]</f>
        <v>No</v>
      </c>
      <c r="L324" t="str">
        <f>Table6[[#This Row],[Teens]]</f>
        <v>Yes</v>
      </c>
    </row>
    <row r="325" spans="1:12" ht="16.5" x14ac:dyDescent="0.3">
      <c r="A325">
        <f>Table2[[#This Row],[NumDealsPurchases]]</f>
        <v>1</v>
      </c>
      <c r="B325">
        <f>Table2[[#This Row],[AcceptedCmp3]]</f>
        <v>0</v>
      </c>
      <c r="C325">
        <f>Table2[[#This Row],[AcceptedCmp4]]</f>
        <v>0</v>
      </c>
      <c r="D325">
        <f>Table2[[#This Row],[AcceptedCmp5]]</f>
        <v>0</v>
      </c>
      <c r="E325">
        <f>Table2[[#This Row],[AcceptedCmp1]]</f>
        <v>0</v>
      </c>
      <c r="F325">
        <f>Table2[[#This Row],[AcceptedCmp2]]</f>
        <v>0</v>
      </c>
      <c r="G325">
        <f>Table2[[#This Row],[Response]]</f>
        <v>0</v>
      </c>
      <c r="H325" s="8">
        <f>Products!G325</f>
        <v>39</v>
      </c>
      <c r="I325" s="17" t="str">
        <f>Products!H325</f>
        <v>Divorced</v>
      </c>
      <c r="J325" t="str">
        <f>Products!I325</f>
        <v>36-45</v>
      </c>
      <c r="K325" t="str">
        <f>Table6[[#This Row],[Kids]]</f>
        <v>Yes</v>
      </c>
      <c r="L325" t="str">
        <f>Table6[[#This Row],[Teens]]</f>
        <v>No</v>
      </c>
    </row>
    <row r="326" spans="1:12" ht="16.5" x14ac:dyDescent="0.3">
      <c r="A326">
        <f>Table2[[#This Row],[NumDealsPurchases]]</f>
        <v>1</v>
      </c>
      <c r="B326">
        <f>Table2[[#This Row],[AcceptedCmp3]]</f>
        <v>0</v>
      </c>
      <c r="C326">
        <f>Table2[[#This Row],[AcceptedCmp4]]</f>
        <v>0</v>
      </c>
      <c r="D326">
        <f>Table2[[#This Row],[AcceptedCmp5]]</f>
        <v>0</v>
      </c>
      <c r="E326">
        <f>Table2[[#This Row],[AcceptedCmp1]]</f>
        <v>0</v>
      </c>
      <c r="F326">
        <f>Table2[[#This Row],[AcceptedCmp2]]</f>
        <v>0</v>
      </c>
      <c r="G326">
        <f>Table2[[#This Row],[Response]]</f>
        <v>0</v>
      </c>
      <c r="H326" s="8">
        <f>Products!G326</f>
        <v>49</v>
      </c>
      <c r="I326" s="17" t="str">
        <f>Products!H326</f>
        <v>Single</v>
      </c>
      <c r="J326" t="str">
        <f>Products!I326</f>
        <v>46-55</v>
      </c>
      <c r="K326" t="str">
        <f>Table6[[#This Row],[Kids]]</f>
        <v>Yes</v>
      </c>
      <c r="L326" t="str">
        <f>Table6[[#This Row],[Teens]]</f>
        <v>Yes</v>
      </c>
    </row>
    <row r="327" spans="1:12" ht="16.5" x14ac:dyDescent="0.3">
      <c r="A327">
        <f>Table2[[#This Row],[NumDealsPurchases]]</f>
        <v>5</v>
      </c>
      <c r="B327">
        <f>Table2[[#This Row],[AcceptedCmp3]]</f>
        <v>0</v>
      </c>
      <c r="C327">
        <f>Table2[[#This Row],[AcceptedCmp4]]</f>
        <v>0</v>
      </c>
      <c r="D327">
        <f>Table2[[#This Row],[AcceptedCmp5]]</f>
        <v>0</v>
      </c>
      <c r="E327">
        <f>Table2[[#This Row],[AcceptedCmp1]]</f>
        <v>0</v>
      </c>
      <c r="F327">
        <f>Table2[[#This Row],[AcceptedCmp2]]</f>
        <v>0</v>
      </c>
      <c r="G327">
        <f>Table2[[#This Row],[Response]]</f>
        <v>0</v>
      </c>
      <c r="H327" s="8">
        <f>Products!G327</f>
        <v>52</v>
      </c>
      <c r="I327" s="17" t="str">
        <f>Products!H327</f>
        <v>Married</v>
      </c>
      <c r="J327" t="str">
        <f>Products!I327</f>
        <v>46-55</v>
      </c>
      <c r="K327" t="str">
        <f>Table6[[#This Row],[Kids]]</f>
        <v>No</v>
      </c>
      <c r="L327" t="str">
        <f>Table6[[#This Row],[Teens]]</f>
        <v>Yes</v>
      </c>
    </row>
    <row r="328" spans="1:12" ht="16.5" x14ac:dyDescent="0.3">
      <c r="A328">
        <f>Table2[[#This Row],[NumDealsPurchases]]</f>
        <v>6</v>
      </c>
      <c r="B328">
        <f>Table2[[#This Row],[AcceptedCmp3]]</f>
        <v>0</v>
      </c>
      <c r="C328">
        <f>Table2[[#This Row],[AcceptedCmp4]]</f>
        <v>0</v>
      </c>
      <c r="D328">
        <f>Table2[[#This Row],[AcceptedCmp5]]</f>
        <v>0</v>
      </c>
      <c r="E328">
        <f>Table2[[#This Row],[AcceptedCmp1]]</f>
        <v>0</v>
      </c>
      <c r="F328">
        <f>Table2[[#This Row],[AcceptedCmp2]]</f>
        <v>0</v>
      </c>
      <c r="G328">
        <f>Table2[[#This Row],[Response]]</f>
        <v>0</v>
      </c>
      <c r="H328" s="8">
        <f>Products!G328</f>
        <v>60</v>
      </c>
      <c r="I328" s="17" t="str">
        <f>Products!H328</f>
        <v>Divorced</v>
      </c>
      <c r="J328" t="str">
        <f>Products!I328</f>
        <v>56-65</v>
      </c>
      <c r="K328" t="str">
        <f>Table6[[#This Row],[Kids]]</f>
        <v>No</v>
      </c>
      <c r="L328" t="str">
        <f>Table6[[#This Row],[Teens]]</f>
        <v>Yes</v>
      </c>
    </row>
    <row r="329" spans="1:12" ht="16.5" x14ac:dyDescent="0.3">
      <c r="A329">
        <f>Table2[[#This Row],[NumDealsPurchases]]</f>
        <v>1</v>
      </c>
      <c r="B329">
        <f>Table2[[#This Row],[AcceptedCmp3]]</f>
        <v>0</v>
      </c>
      <c r="C329">
        <f>Table2[[#This Row],[AcceptedCmp4]]</f>
        <v>0</v>
      </c>
      <c r="D329">
        <f>Table2[[#This Row],[AcceptedCmp5]]</f>
        <v>0</v>
      </c>
      <c r="E329">
        <f>Table2[[#This Row],[AcceptedCmp1]]</f>
        <v>0</v>
      </c>
      <c r="F329">
        <f>Table2[[#This Row],[AcceptedCmp2]]</f>
        <v>0</v>
      </c>
      <c r="G329">
        <f>Table2[[#This Row],[Response]]</f>
        <v>0</v>
      </c>
      <c r="H329" s="8">
        <f>Products!G329</f>
        <v>56</v>
      </c>
      <c r="I329" s="17" t="str">
        <f>Products!H329</f>
        <v>Married</v>
      </c>
      <c r="J329" t="str">
        <f>Products!I329</f>
        <v>56-65</v>
      </c>
      <c r="K329" t="str">
        <f>Table6[[#This Row],[Kids]]</f>
        <v>No</v>
      </c>
      <c r="L329" t="str">
        <f>Table6[[#This Row],[Teens]]</f>
        <v>No</v>
      </c>
    </row>
    <row r="330" spans="1:12" ht="16.5" x14ac:dyDescent="0.3">
      <c r="A330">
        <f>Table2[[#This Row],[NumDealsPurchases]]</f>
        <v>3</v>
      </c>
      <c r="B330">
        <f>Table2[[#This Row],[AcceptedCmp3]]</f>
        <v>0</v>
      </c>
      <c r="C330">
        <f>Table2[[#This Row],[AcceptedCmp4]]</f>
        <v>0</v>
      </c>
      <c r="D330">
        <f>Table2[[#This Row],[AcceptedCmp5]]</f>
        <v>0</v>
      </c>
      <c r="E330">
        <f>Table2[[#This Row],[AcceptedCmp1]]</f>
        <v>0</v>
      </c>
      <c r="F330">
        <f>Table2[[#This Row],[AcceptedCmp2]]</f>
        <v>0</v>
      </c>
      <c r="G330">
        <f>Table2[[#This Row],[Response]]</f>
        <v>0</v>
      </c>
      <c r="H330" s="8">
        <f>Products!G330</f>
        <v>37</v>
      </c>
      <c r="I330" s="17" t="str">
        <f>Products!H330</f>
        <v>Married</v>
      </c>
      <c r="J330" t="str">
        <f>Products!I330</f>
        <v>36-45</v>
      </c>
      <c r="K330" t="str">
        <f>Table6[[#This Row],[Kids]]</f>
        <v>Yes</v>
      </c>
      <c r="L330" t="str">
        <f>Table6[[#This Row],[Teens]]</f>
        <v>No</v>
      </c>
    </row>
    <row r="331" spans="1:12" ht="16.5" x14ac:dyDescent="0.3">
      <c r="A331">
        <f>Table2[[#This Row],[NumDealsPurchases]]</f>
        <v>1</v>
      </c>
      <c r="B331">
        <f>Table2[[#This Row],[AcceptedCmp3]]</f>
        <v>0</v>
      </c>
      <c r="C331">
        <f>Table2[[#This Row],[AcceptedCmp4]]</f>
        <v>0</v>
      </c>
      <c r="D331">
        <f>Table2[[#This Row],[AcceptedCmp5]]</f>
        <v>0</v>
      </c>
      <c r="E331">
        <f>Table2[[#This Row],[AcceptedCmp1]]</f>
        <v>0</v>
      </c>
      <c r="F331">
        <f>Table2[[#This Row],[AcceptedCmp2]]</f>
        <v>0</v>
      </c>
      <c r="G331">
        <f>Table2[[#This Row],[Response]]</f>
        <v>0</v>
      </c>
      <c r="H331" s="8">
        <f>Products!G331</f>
        <v>29</v>
      </c>
      <c r="I331" s="17" t="str">
        <f>Products!H331</f>
        <v>Single</v>
      </c>
      <c r="J331" t="str">
        <f>Products!I331</f>
        <v>26-35</v>
      </c>
      <c r="K331" t="str">
        <f>Table6[[#This Row],[Kids]]</f>
        <v>Yes</v>
      </c>
      <c r="L331" t="str">
        <f>Table6[[#This Row],[Teens]]</f>
        <v>No</v>
      </c>
    </row>
    <row r="332" spans="1:12" ht="16.5" x14ac:dyDescent="0.3">
      <c r="A332">
        <f>Table2[[#This Row],[NumDealsPurchases]]</f>
        <v>1</v>
      </c>
      <c r="B332">
        <f>Table2[[#This Row],[AcceptedCmp3]]</f>
        <v>0</v>
      </c>
      <c r="C332">
        <f>Table2[[#This Row],[AcceptedCmp4]]</f>
        <v>0</v>
      </c>
      <c r="D332">
        <f>Table2[[#This Row],[AcceptedCmp5]]</f>
        <v>0</v>
      </c>
      <c r="E332">
        <f>Table2[[#This Row],[AcceptedCmp1]]</f>
        <v>0</v>
      </c>
      <c r="F332">
        <f>Table2[[#This Row],[AcceptedCmp2]]</f>
        <v>0</v>
      </c>
      <c r="G332">
        <f>Table2[[#This Row],[Response]]</f>
        <v>0</v>
      </c>
      <c r="H332" s="8">
        <f>Products!G332</f>
        <v>63</v>
      </c>
      <c r="I332" s="17" t="str">
        <f>Products!H332</f>
        <v>Single</v>
      </c>
      <c r="J332" t="str">
        <f>Products!I332</f>
        <v>56-65</v>
      </c>
      <c r="K332" t="str">
        <f>Table6[[#This Row],[Kids]]</f>
        <v>Yes</v>
      </c>
      <c r="L332" t="str">
        <f>Table6[[#This Row],[Teens]]</f>
        <v>Yes</v>
      </c>
    </row>
    <row r="333" spans="1:12" ht="16.5" x14ac:dyDescent="0.3">
      <c r="A333">
        <f>Table2[[#This Row],[NumDealsPurchases]]</f>
        <v>4</v>
      </c>
      <c r="B333">
        <f>Table2[[#This Row],[AcceptedCmp3]]</f>
        <v>0</v>
      </c>
      <c r="C333">
        <f>Table2[[#This Row],[AcceptedCmp4]]</f>
        <v>0</v>
      </c>
      <c r="D333">
        <f>Table2[[#This Row],[AcceptedCmp5]]</f>
        <v>0</v>
      </c>
      <c r="E333">
        <f>Table2[[#This Row],[AcceptedCmp1]]</f>
        <v>0</v>
      </c>
      <c r="F333">
        <f>Table2[[#This Row],[AcceptedCmp2]]</f>
        <v>0</v>
      </c>
      <c r="G333">
        <f>Table2[[#This Row],[Response]]</f>
        <v>0</v>
      </c>
      <c r="H333" s="8">
        <f>Products!G333</f>
        <v>27</v>
      </c>
      <c r="I333" s="17" t="str">
        <f>Products!H333</f>
        <v>Single</v>
      </c>
      <c r="J333" t="str">
        <f>Products!I333</f>
        <v>26-35</v>
      </c>
      <c r="K333" t="str">
        <f>Table6[[#This Row],[Kids]]</f>
        <v>Yes</v>
      </c>
      <c r="L333" t="str">
        <f>Table6[[#This Row],[Teens]]</f>
        <v>No</v>
      </c>
    </row>
    <row r="334" spans="1:12" ht="16.5" x14ac:dyDescent="0.3">
      <c r="A334">
        <f>Table2[[#This Row],[NumDealsPurchases]]</f>
        <v>1</v>
      </c>
      <c r="B334">
        <f>Table2[[#This Row],[AcceptedCmp3]]</f>
        <v>0</v>
      </c>
      <c r="C334">
        <f>Table2[[#This Row],[AcceptedCmp4]]</f>
        <v>0</v>
      </c>
      <c r="D334">
        <f>Table2[[#This Row],[AcceptedCmp5]]</f>
        <v>0</v>
      </c>
      <c r="E334">
        <f>Table2[[#This Row],[AcceptedCmp1]]</f>
        <v>0</v>
      </c>
      <c r="F334">
        <f>Table2[[#This Row],[AcceptedCmp2]]</f>
        <v>0</v>
      </c>
      <c r="G334">
        <f>Table2[[#This Row],[Response]]</f>
        <v>0</v>
      </c>
      <c r="H334" s="8">
        <f>Products!G334</f>
        <v>30</v>
      </c>
      <c r="I334" s="17" t="str">
        <f>Products!H334</f>
        <v>Married</v>
      </c>
      <c r="J334" t="str">
        <f>Products!I334</f>
        <v>26-35</v>
      </c>
      <c r="K334" t="str">
        <f>Table6[[#This Row],[Kids]]</f>
        <v>Yes</v>
      </c>
      <c r="L334" t="str">
        <f>Table6[[#This Row],[Teens]]</f>
        <v>No</v>
      </c>
    </row>
    <row r="335" spans="1:12" ht="16.5" x14ac:dyDescent="0.3">
      <c r="A335">
        <f>Table2[[#This Row],[NumDealsPurchases]]</f>
        <v>1</v>
      </c>
      <c r="B335">
        <f>Table2[[#This Row],[AcceptedCmp3]]</f>
        <v>0</v>
      </c>
      <c r="C335">
        <f>Table2[[#This Row],[AcceptedCmp4]]</f>
        <v>0</v>
      </c>
      <c r="D335">
        <f>Table2[[#This Row],[AcceptedCmp5]]</f>
        <v>0</v>
      </c>
      <c r="E335">
        <f>Table2[[#This Row],[AcceptedCmp1]]</f>
        <v>0</v>
      </c>
      <c r="F335">
        <f>Table2[[#This Row],[AcceptedCmp2]]</f>
        <v>0</v>
      </c>
      <c r="G335">
        <f>Table2[[#This Row],[Response]]</f>
        <v>0</v>
      </c>
      <c r="H335" s="8">
        <f>Products!G335</f>
        <v>24</v>
      </c>
      <c r="I335" s="17" t="str">
        <f>Products!H335</f>
        <v>Married</v>
      </c>
      <c r="J335" t="str">
        <f>Products!I335</f>
        <v>16-25</v>
      </c>
      <c r="K335" t="str">
        <f>Table6[[#This Row],[Kids]]</f>
        <v>No</v>
      </c>
      <c r="L335" t="str">
        <f>Table6[[#This Row],[Teens]]</f>
        <v>No</v>
      </c>
    </row>
    <row r="336" spans="1:12" ht="16.5" x14ac:dyDescent="0.3">
      <c r="A336">
        <f>Table2[[#This Row],[NumDealsPurchases]]</f>
        <v>2</v>
      </c>
      <c r="B336">
        <f>Table2[[#This Row],[AcceptedCmp3]]</f>
        <v>0</v>
      </c>
      <c r="C336">
        <f>Table2[[#This Row],[AcceptedCmp4]]</f>
        <v>0</v>
      </c>
      <c r="D336">
        <f>Table2[[#This Row],[AcceptedCmp5]]</f>
        <v>0</v>
      </c>
      <c r="E336">
        <f>Table2[[#This Row],[AcceptedCmp1]]</f>
        <v>0</v>
      </c>
      <c r="F336">
        <f>Table2[[#This Row],[AcceptedCmp2]]</f>
        <v>0</v>
      </c>
      <c r="G336">
        <f>Table2[[#This Row],[Response]]</f>
        <v>1</v>
      </c>
      <c r="H336" s="8">
        <f>Products!G336</f>
        <v>57</v>
      </c>
      <c r="I336" s="17" t="str">
        <f>Products!H336</f>
        <v>Together</v>
      </c>
      <c r="J336" t="str">
        <f>Products!I336</f>
        <v>56-65</v>
      </c>
      <c r="K336" t="str">
        <f>Table6[[#This Row],[Kids]]</f>
        <v>No</v>
      </c>
      <c r="L336" t="str">
        <f>Table6[[#This Row],[Teens]]</f>
        <v>Yes</v>
      </c>
    </row>
    <row r="337" spans="1:12" ht="16.5" x14ac:dyDescent="0.3">
      <c r="A337">
        <f>Table2[[#This Row],[NumDealsPurchases]]</f>
        <v>1</v>
      </c>
      <c r="B337">
        <f>Table2[[#This Row],[AcceptedCmp3]]</f>
        <v>1</v>
      </c>
      <c r="C337">
        <f>Table2[[#This Row],[AcceptedCmp4]]</f>
        <v>0</v>
      </c>
      <c r="D337">
        <f>Table2[[#This Row],[AcceptedCmp5]]</f>
        <v>0</v>
      </c>
      <c r="E337">
        <f>Table2[[#This Row],[AcceptedCmp1]]</f>
        <v>0</v>
      </c>
      <c r="F337">
        <f>Table2[[#This Row],[AcceptedCmp2]]</f>
        <v>0</v>
      </c>
      <c r="G337">
        <f>Table2[[#This Row],[Response]]</f>
        <v>1</v>
      </c>
      <c r="H337" s="8">
        <f>Products!G337</f>
        <v>42</v>
      </c>
      <c r="I337" s="17" t="str">
        <f>Products!H337</f>
        <v>Divorced</v>
      </c>
      <c r="J337" t="str">
        <f>Products!I337</f>
        <v>36-45</v>
      </c>
      <c r="K337" t="str">
        <f>Table6[[#This Row],[Kids]]</f>
        <v>Yes</v>
      </c>
      <c r="L337" t="str">
        <f>Table6[[#This Row],[Teens]]</f>
        <v>No</v>
      </c>
    </row>
    <row r="338" spans="1:12" ht="16.5" x14ac:dyDescent="0.3">
      <c r="A338">
        <f>Table2[[#This Row],[NumDealsPurchases]]</f>
        <v>2</v>
      </c>
      <c r="B338">
        <f>Table2[[#This Row],[AcceptedCmp3]]</f>
        <v>0</v>
      </c>
      <c r="C338">
        <f>Table2[[#This Row],[AcceptedCmp4]]</f>
        <v>0</v>
      </c>
      <c r="D338">
        <f>Table2[[#This Row],[AcceptedCmp5]]</f>
        <v>0</v>
      </c>
      <c r="E338">
        <f>Table2[[#This Row],[AcceptedCmp1]]</f>
        <v>0</v>
      </c>
      <c r="F338">
        <f>Table2[[#This Row],[AcceptedCmp2]]</f>
        <v>0</v>
      </c>
      <c r="G338">
        <f>Table2[[#This Row],[Response]]</f>
        <v>0</v>
      </c>
      <c r="H338" s="8">
        <f>Products!G338</f>
        <v>30</v>
      </c>
      <c r="I338" s="17" t="str">
        <f>Products!H338</f>
        <v>Divorced</v>
      </c>
      <c r="J338" t="str">
        <f>Products!I338</f>
        <v>26-35</v>
      </c>
      <c r="K338" t="str">
        <f>Table6[[#This Row],[Kids]]</f>
        <v>Yes</v>
      </c>
      <c r="L338" t="str">
        <f>Table6[[#This Row],[Teens]]</f>
        <v>No</v>
      </c>
    </row>
    <row r="339" spans="1:12" ht="16.5" x14ac:dyDescent="0.3">
      <c r="A339">
        <f>Table2[[#This Row],[NumDealsPurchases]]</f>
        <v>1</v>
      </c>
      <c r="B339">
        <f>Table2[[#This Row],[AcceptedCmp3]]</f>
        <v>0</v>
      </c>
      <c r="C339">
        <f>Table2[[#This Row],[AcceptedCmp4]]</f>
        <v>0</v>
      </c>
      <c r="D339">
        <f>Table2[[#This Row],[AcceptedCmp5]]</f>
        <v>0</v>
      </c>
      <c r="E339">
        <f>Table2[[#This Row],[AcceptedCmp1]]</f>
        <v>0</v>
      </c>
      <c r="F339">
        <f>Table2[[#This Row],[AcceptedCmp2]]</f>
        <v>0</v>
      </c>
      <c r="G339">
        <f>Table2[[#This Row],[Response]]</f>
        <v>0</v>
      </c>
      <c r="H339" s="8">
        <f>Products!G339</f>
        <v>52</v>
      </c>
      <c r="I339" s="17" t="str">
        <f>Products!H339</f>
        <v>Married</v>
      </c>
      <c r="J339" t="str">
        <f>Products!I339</f>
        <v>46-55</v>
      </c>
      <c r="K339" t="str">
        <f>Table6[[#This Row],[Kids]]</f>
        <v>No</v>
      </c>
      <c r="L339" t="str">
        <f>Table6[[#This Row],[Teens]]</f>
        <v>Yes</v>
      </c>
    </row>
    <row r="340" spans="1:12" ht="16.5" x14ac:dyDescent="0.3">
      <c r="A340">
        <f>Table2[[#This Row],[NumDealsPurchases]]</f>
        <v>1</v>
      </c>
      <c r="B340">
        <f>Table2[[#This Row],[AcceptedCmp3]]</f>
        <v>0</v>
      </c>
      <c r="C340">
        <f>Table2[[#This Row],[AcceptedCmp4]]</f>
        <v>1</v>
      </c>
      <c r="D340">
        <f>Table2[[#This Row],[AcceptedCmp5]]</f>
        <v>1</v>
      </c>
      <c r="E340">
        <f>Table2[[#This Row],[AcceptedCmp1]]</f>
        <v>1</v>
      </c>
      <c r="F340">
        <f>Table2[[#This Row],[AcceptedCmp2]]</f>
        <v>0</v>
      </c>
      <c r="G340">
        <f>Table2[[#This Row],[Response]]</f>
        <v>1</v>
      </c>
      <c r="H340" s="8">
        <f>Products!G340</f>
        <v>44</v>
      </c>
      <c r="I340" s="17" t="str">
        <f>Products!H340</f>
        <v>Together</v>
      </c>
      <c r="J340" t="str">
        <f>Products!I340</f>
        <v>36-45</v>
      </c>
      <c r="K340" t="str">
        <f>Table6[[#This Row],[Kids]]</f>
        <v>No</v>
      </c>
      <c r="L340" t="str">
        <f>Table6[[#This Row],[Teens]]</f>
        <v>No</v>
      </c>
    </row>
    <row r="341" spans="1:12" ht="16.5" x14ac:dyDescent="0.3">
      <c r="A341">
        <f>Table2[[#This Row],[NumDealsPurchases]]</f>
        <v>1</v>
      </c>
      <c r="B341">
        <f>Table2[[#This Row],[AcceptedCmp3]]</f>
        <v>0</v>
      </c>
      <c r="C341">
        <f>Table2[[#This Row],[AcceptedCmp4]]</f>
        <v>0</v>
      </c>
      <c r="D341">
        <f>Table2[[#This Row],[AcceptedCmp5]]</f>
        <v>0</v>
      </c>
      <c r="E341">
        <f>Table2[[#This Row],[AcceptedCmp1]]</f>
        <v>0</v>
      </c>
      <c r="F341">
        <f>Table2[[#This Row],[AcceptedCmp2]]</f>
        <v>0</v>
      </c>
      <c r="G341">
        <f>Table2[[#This Row],[Response]]</f>
        <v>0</v>
      </c>
      <c r="H341" s="8">
        <v>44</v>
      </c>
      <c r="I341" s="17" t="str">
        <f>Products!H341</f>
        <v>Together</v>
      </c>
      <c r="J341" t="str">
        <f>Products!I341</f>
        <v>36-45</v>
      </c>
      <c r="K341" t="str">
        <f>Table6[[#This Row],[Kids]]</f>
        <v>Yes</v>
      </c>
      <c r="L341" t="str">
        <f>Table6[[#This Row],[Teens]]</f>
        <v>No</v>
      </c>
    </row>
    <row r="342" spans="1:12" ht="16.5" x14ac:dyDescent="0.3">
      <c r="A342">
        <f>Table2[[#This Row],[NumDealsPurchases]]</f>
        <v>1</v>
      </c>
      <c r="B342">
        <f>Table2[[#This Row],[AcceptedCmp3]]</f>
        <v>0</v>
      </c>
      <c r="C342">
        <f>Table2[[#This Row],[AcceptedCmp4]]</f>
        <v>0</v>
      </c>
      <c r="D342">
        <f>Table2[[#This Row],[AcceptedCmp5]]</f>
        <v>1</v>
      </c>
      <c r="E342">
        <f>Table2[[#This Row],[AcceptedCmp1]]</f>
        <v>0</v>
      </c>
      <c r="F342">
        <f>Table2[[#This Row],[AcceptedCmp2]]</f>
        <v>0</v>
      </c>
      <c r="G342">
        <f>Table2[[#This Row],[Response]]</f>
        <v>1</v>
      </c>
      <c r="H342" s="8">
        <f>Products!G342</f>
        <v>48</v>
      </c>
      <c r="I342" s="17" t="str">
        <f>Products!H342</f>
        <v>Single</v>
      </c>
      <c r="J342" t="str">
        <f>Products!I342</f>
        <v>46-55</v>
      </c>
      <c r="K342" t="str">
        <f>Table6[[#This Row],[Kids]]</f>
        <v>No</v>
      </c>
      <c r="L342" t="str">
        <f>Table6[[#This Row],[Teens]]</f>
        <v>No</v>
      </c>
    </row>
    <row r="343" spans="1:12" ht="16.5" x14ac:dyDescent="0.3">
      <c r="A343">
        <f>Table2[[#This Row],[NumDealsPurchases]]</f>
        <v>1</v>
      </c>
      <c r="B343">
        <f>Table2[[#This Row],[AcceptedCmp3]]</f>
        <v>0</v>
      </c>
      <c r="C343">
        <f>Table2[[#This Row],[AcceptedCmp4]]</f>
        <v>0</v>
      </c>
      <c r="D343">
        <f>Table2[[#This Row],[AcceptedCmp5]]</f>
        <v>1</v>
      </c>
      <c r="E343">
        <f>Table2[[#This Row],[AcceptedCmp1]]</f>
        <v>0</v>
      </c>
      <c r="F343">
        <f>Table2[[#This Row],[AcceptedCmp2]]</f>
        <v>0</v>
      </c>
      <c r="G343">
        <f>Table2[[#This Row],[Response]]</f>
        <v>0</v>
      </c>
      <c r="H343" s="8">
        <f>Products!G343</f>
        <v>44</v>
      </c>
      <c r="I343" s="17" t="str">
        <f>Products!H343</f>
        <v>Divorced</v>
      </c>
      <c r="J343" t="str">
        <f>Products!I343</f>
        <v>36-45</v>
      </c>
      <c r="K343" t="str">
        <f>Table6[[#This Row],[Kids]]</f>
        <v>No</v>
      </c>
      <c r="L343" t="str">
        <f>Table6[[#This Row],[Teens]]</f>
        <v>No</v>
      </c>
    </row>
    <row r="344" spans="1:12" ht="16.5" x14ac:dyDescent="0.3">
      <c r="A344">
        <f>Table2[[#This Row],[NumDealsPurchases]]</f>
        <v>1</v>
      </c>
      <c r="B344">
        <f>Table2[[#This Row],[AcceptedCmp3]]</f>
        <v>0</v>
      </c>
      <c r="C344">
        <f>Table2[[#This Row],[AcceptedCmp4]]</f>
        <v>0</v>
      </c>
      <c r="D344">
        <f>Table2[[#This Row],[AcceptedCmp5]]</f>
        <v>0</v>
      </c>
      <c r="E344">
        <f>Table2[[#This Row],[AcceptedCmp1]]</f>
        <v>0</v>
      </c>
      <c r="F344">
        <f>Table2[[#This Row],[AcceptedCmp2]]</f>
        <v>0</v>
      </c>
      <c r="G344">
        <f>Table2[[#This Row],[Response]]</f>
        <v>0</v>
      </c>
      <c r="H344" s="8">
        <f>Products!G344</f>
        <v>24</v>
      </c>
      <c r="I344" s="17" t="str">
        <f>Products!H344</f>
        <v>Married</v>
      </c>
      <c r="J344" t="str">
        <f>Products!I344</f>
        <v>16-25</v>
      </c>
      <c r="K344" t="str">
        <f>Table6[[#This Row],[Kids]]</f>
        <v>No</v>
      </c>
      <c r="L344" t="str">
        <f>Table6[[#This Row],[Teens]]</f>
        <v>No</v>
      </c>
    </row>
    <row r="345" spans="1:12" ht="16.5" x14ac:dyDescent="0.3">
      <c r="A345">
        <f>Table2[[#This Row],[NumDealsPurchases]]</f>
        <v>1</v>
      </c>
      <c r="B345">
        <f>Table2[[#This Row],[AcceptedCmp3]]</f>
        <v>0</v>
      </c>
      <c r="C345">
        <f>Table2[[#This Row],[AcceptedCmp4]]</f>
        <v>0</v>
      </c>
      <c r="D345">
        <f>Table2[[#This Row],[AcceptedCmp5]]</f>
        <v>0</v>
      </c>
      <c r="E345">
        <f>Table2[[#This Row],[AcceptedCmp1]]</f>
        <v>0</v>
      </c>
      <c r="F345">
        <f>Table2[[#This Row],[AcceptedCmp2]]</f>
        <v>0</v>
      </c>
      <c r="G345">
        <f>Table2[[#This Row],[Response]]</f>
        <v>0</v>
      </c>
      <c r="H345" s="8">
        <f>Products!G345</f>
        <v>27</v>
      </c>
      <c r="I345" s="17" t="str">
        <f>Products!H345</f>
        <v>Together</v>
      </c>
      <c r="J345" t="str">
        <f>Products!I345</f>
        <v>26-35</v>
      </c>
      <c r="K345" t="str">
        <f>Table6[[#This Row],[Kids]]</f>
        <v>No</v>
      </c>
      <c r="L345" t="str">
        <f>Table6[[#This Row],[Teens]]</f>
        <v>No</v>
      </c>
    </row>
    <row r="346" spans="1:12" ht="16.5" x14ac:dyDescent="0.3">
      <c r="A346">
        <f>Table2[[#This Row],[NumDealsPurchases]]</f>
        <v>3</v>
      </c>
      <c r="B346">
        <f>Table2[[#This Row],[AcceptedCmp3]]</f>
        <v>0</v>
      </c>
      <c r="C346">
        <f>Table2[[#This Row],[AcceptedCmp4]]</f>
        <v>1</v>
      </c>
      <c r="D346">
        <f>Table2[[#This Row],[AcceptedCmp5]]</f>
        <v>0</v>
      </c>
      <c r="E346">
        <f>Table2[[#This Row],[AcceptedCmp1]]</f>
        <v>0</v>
      </c>
      <c r="F346">
        <f>Table2[[#This Row],[AcceptedCmp2]]</f>
        <v>1</v>
      </c>
      <c r="G346">
        <f>Table2[[#This Row],[Response]]</f>
        <v>0</v>
      </c>
      <c r="H346" s="8">
        <f>Products!G346</f>
        <v>43</v>
      </c>
      <c r="I346" s="17" t="str">
        <f>Products!H346</f>
        <v>Together</v>
      </c>
      <c r="J346" t="str">
        <f>Products!I346</f>
        <v>36-45</v>
      </c>
      <c r="K346" t="str">
        <f>Table6[[#This Row],[Kids]]</f>
        <v>No</v>
      </c>
      <c r="L346" t="str">
        <f>Table6[[#This Row],[Teens]]</f>
        <v>Yes</v>
      </c>
    </row>
    <row r="347" spans="1:12" ht="16.5" x14ac:dyDescent="0.3">
      <c r="A347">
        <f>Table2[[#This Row],[NumDealsPurchases]]</f>
        <v>2</v>
      </c>
      <c r="B347">
        <f>Table2[[#This Row],[AcceptedCmp3]]</f>
        <v>0</v>
      </c>
      <c r="C347">
        <f>Table2[[#This Row],[AcceptedCmp4]]</f>
        <v>0</v>
      </c>
      <c r="D347">
        <f>Table2[[#This Row],[AcceptedCmp5]]</f>
        <v>0</v>
      </c>
      <c r="E347">
        <f>Table2[[#This Row],[AcceptedCmp1]]</f>
        <v>0</v>
      </c>
      <c r="F347">
        <f>Table2[[#This Row],[AcceptedCmp2]]</f>
        <v>0</v>
      </c>
      <c r="G347">
        <f>Table2[[#This Row],[Response]]</f>
        <v>0</v>
      </c>
      <c r="H347" s="8">
        <f>Products!G347</f>
        <v>63</v>
      </c>
      <c r="I347" s="17" t="str">
        <f>Products!H347</f>
        <v>Divorced</v>
      </c>
      <c r="J347" t="str">
        <f>Products!I347</f>
        <v>56-65</v>
      </c>
      <c r="K347" t="str">
        <f>Table6[[#This Row],[Kids]]</f>
        <v>No</v>
      </c>
      <c r="L347" t="str">
        <f>Table6[[#This Row],[Teens]]</f>
        <v>Yes</v>
      </c>
    </row>
    <row r="348" spans="1:12" ht="16.5" x14ac:dyDescent="0.3">
      <c r="A348">
        <f>Table2[[#This Row],[NumDealsPurchases]]</f>
        <v>1</v>
      </c>
      <c r="B348">
        <f>Table2[[#This Row],[AcceptedCmp3]]</f>
        <v>1</v>
      </c>
      <c r="C348">
        <f>Table2[[#This Row],[AcceptedCmp4]]</f>
        <v>0</v>
      </c>
      <c r="D348">
        <f>Table2[[#This Row],[AcceptedCmp5]]</f>
        <v>0</v>
      </c>
      <c r="E348">
        <f>Table2[[#This Row],[AcceptedCmp1]]</f>
        <v>0</v>
      </c>
      <c r="F348">
        <f>Table2[[#This Row],[AcceptedCmp2]]</f>
        <v>0</v>
      </c>
      <c r="G348">
        <f>Table2[[#This Row],[Response]]</f>
        <v>1</v>
      </c>
      <c r="H348" s="8">
        <f>Products!G348</f>
        <v>40</v>
      </c>
      <c r="I348" s="17" t="str">
        <f>Products!H348</f>
        <v>Married</v>
      </c>
      <c r="J348" t="str">
        <f>Products!I348</f>
        <v>36-45</v>
      </c>
      <c r="K348" t="str">
        <f>Table6[[#This Row],[Kids]]</f>
        <v>Yes</v>
      </c>
      <c r="L348" t="str">
        <f>Table6[[#This Row],[Teens]]</f>
        <v>No</v>
      </c>
    </row>
    <row r="349" spans="1:12" ht="16.5" x14ac:dyDescent="0.3">
      <c r="A349">
        <f>Table2[[#This Row],[NumDealsPurchases]]</f>
        <v>1</v>
      </c>
      <c r="B349">
        <f>Table2[[#This Row],[AcceptedCmp3]]</f>
        <v>0</v>
      </c>
      <c r="C349">
        <f>Table2[[#This Row],[AcceptedCmp4]]</f>
        <v>0</v>
      </c>
      <c r="D349">
        <f>Table2[[#This Row],[AcceptedCmp5]]</f>
        <v>0</v>
      </c>
      <c r="E349">
        <f>Table2[[#This Row],[AcceptedCmp1]]</f>
        <v>0</v>
      </c>
      <c r="F349">
        <f>Table2[[#This Row],[AcceptedCmp2]]</f>
        <v>0</v>
      </c>
      <c r="G349">
        <f>Table2[[#This Row],[Response]]</f>
        <v>0</v>
      </c>
      <c r="H349" s="8">
        <f>Products!G349</f>
        <v>61</v>
      </c>
      <c r="I349" s="17" t="str">
        <f>Products!H349</f>
        <v>Divorced</v>
      </c>
      <c r="J349" t="str">
        <f>Products!I349</f>
        <v>56-65</v>
      </c>
      <c r="K349" t="str">
        <f>Table6[[#This Row],[Kids]]</f>
        <v>No</v>
      </c>
      <c r="L349" t="str">
        <f>Table6[[#This Row],[Teens]]</f>
        <v>No</v>
      </c>
    </row>
    <row r="350" spans="1:12" ht="16.5" x14ac:dyDescent="0.3">
      <c r="A350">
        <f>Table2[[#This Row],[NumDealsPurchases]]</f>
        <v>2</v>
      </c>
      <c r="B350">
        <f>Table2[[#This Row],[AcceptedCmp3]]</f>
        <v>0</v>
      </c>
      <c r="C350">
        <f>Table2[[#This Row],[AcceptedCmp4]]</f>
        <v>0</v>
      </c>
      <c r="D350">
        <f>Table2[[#This Row],[AcceptedCmp5]]</f>
        <v>0</v>
      </c>
      <c r="E350">
        <f>Table2[[#This Row],[AcceptedCmp1]]</f>
        <v>0</v>
      </c>
      <c r="F350">
        <f>Table2[[#This Row],[AcceptedCmp2]]</f>
        <v>0</v>
      </c>
      <c r="G350">
        <f>Table2[[#This Row],[Response]]</f>
        <v>0</v>
      </c>
      <c r="H350" s="8">
        <f>Products!G350</f>
        <v>48</v>
      </c>
      <c r="I350" s="17" t="str">
        <f>Products!H350</f>
        <v>Widow</v>
      </c>
      <c r="J350" t="str">
        <f>Products!I350</f>
        <v>46-55</v>
      </c>
      <c r="K350" t="str">
        <f>Table6[[#This Row],[Kids]]</f>
        <v>Yes</v>
      </c>
      <c r="L350" t="str">
        <f>Table6[[#This Row],[Teens]]</f>
        <v>Yes</v>
      </c>
    </row>
    <row r="351" spans="1:12" ht="16.5" x14ac:dyDescent="0.3">
      <c r="A351">
        <f>Table2[[#This Row],[NumDealsPurchases]]</f>
        <v>1</v>
      </c>
      <c r="B351">
        <f>Table2[[#This Row],[AcceptedCmp3]]</f>
        <v>0</v>
      </c>
      <c r="C351">
        <f>Table2[[#This Row],[AcceptedCmp4]]</f>
        <v>0</v>
      </c>
      <c r="D351">
        <f>Table2[[#This Row],[AcceptedCmp5]]</f>
        <v>0</v>
      </c>
      <c r="E351">
        <f>Table2[[#This Row],[AcceptedCmp1]]</f>
        <v>0</v>
      </c>
      <c r="F351">
        <f>Table2[[#This Row],[AcceptedCmp2]]</f>
        <v>0</v>
      </c>
      <c r="G351">
        <f>Table2[[#This Row],[Response]]</f>
        <v>1</v>
      </c>
      <c r="H351" s="8">
        <f>Products!G351</f>
        <v>44</v>
      </c>
      <c r="I351" s="17" t="str">
        <f>Products!H351</f>
        <v>Married</v>
      </c>
      <c r="J351" t="str">
        <f>Products!I351</f>
        <v>36-45</v>
      </c>
      <c r="K351" t="str">
        <f>Table6[[#This Row],[Kids]]</f>
        <v>No</v>
      </c>
      <c r="L351" t="str">
        <f>Table6[[#This Row],[Teens]]</f>
        <v>No</v>
      </c>
    </row>
    <row r="352" spans="1:12" ht="16.5" x14ac:dyDescent="0.3">
      <c r="A352">
        <f>Table2[[#This Row],[NumDealsPurchases]]</f>
        <v>3</v>
      </c>
      <c r="B352">
        <f>Table2[[#This Row],[AcceptedCmp3]]</f>
        <v>0</v>
      </c>
      <c r="C352">
        <f>Table2[[#This Row],[AcceptedCmp4]]</f>
        <v>0</v>
      </c>
      <c r="D352">
        <f>Table2[[#This Row],[AcceptedCmp5]]</f>
        <v>0</v>
      </c>
      <c r="E352">
        <f>Table2[[#This Row],[AcceptedCmp1]]</f>
        <v>0</v>
      </c>
      <c r="F352">
        <f>Table2[[#This Row],[AcceptedCmp2]]</f>
        <v>0</v>
      </c>
      <c r="G352">
        <f>Table2[[#This Row],[Response]]</f>
        <v>0</v>
      </c>
      <c r="H352" s="8">
        <f>Products!G352</f>
        <v>41</v>
      </c>
      <c r="I352" s="17" t="str">
        <f>Products!H352</f>
        <v>Married</v>
      </c>
      <c r="J352" t="str">
        <f>Products!I352</f>
        <v>36-45</v>
      </c>
      <c r="K352" t="str">
        <f>Table6[[#This Row],[Kids]]</f>
        <v>Yes</v>
      </c>
      <c r="L352" t="str">
        <f>Table6[[#This Row],[Teens]]</f>
        <v>Yes</v>
      </c>
    </row>
    <row r="353" spans="1:12" ht="16.5" x14ac:dyDescent="0.3">
      <c r="A353">
        <f>Table2[[#This Row],[NumDealsPurchases]]</f>
        <v>1</v>
      </c>
      <c r="B353">
        <f>Table2[[#This Row],[AcceptedCmp3]]</f>
        <v>1</v>
      </c>
      <c r="C353">
        <f>Table2[[#This Row],[AcceptedCmp4]]</f>
        <v>0</v>
      </c>
      <c r="D353">
        <f>Table2[[#This Row],[AcceptedCmp5]]</f>
        <v>0</v>
      </c>
      <c r="E353">
        <f>Table2[[#This Row],[AcceptedCmp1]]</f>
        <v>0</v>
      </c>
      <c r="F353">
        <f>Table2[[#This Row],[AcceptedCmp2]]</f>
        <v>0</v>
      </c>
      <c r="G353">
        <f>Table2[[#This Row],[Response]]</f>
        <v>0</v>
      </c>
      <c r="H353" s="8">
        <f>Products!G353</f>
        <v>38</v>
      </c>
      <c r="I353" s="17" t="str">
        <f>Products!H353</f>
        <v>Married</v>
      </c>
      <c r="J353" t="str">
        <f>Products!I353</f>
        <v>36-45</v>
      </c>
      <c r="K353" t="str">
        <f>Table6[[#This Row],[Kids]]</f>
        <v>Yes</v>
      </c>
      <c r="L353" t="str">
        <f>Table6[[#This Row],[Teens]]</f>
        <v>No</v>
      </c>
    </row>
    <row r="354" spans="1:12" ht="16.5" x14ac:dyDescent="0.3">
      <c r="A354">
        <f>Table2[[#This Row],[NumDealsPurchases]]</f>
        <v>4</v>
      </c>
      <c r="B354">
        <f>Table2[[#This Row],[AcceptedCmp3]]</f>
        <v>0</v>
      </c>
      <c r="C354">
        <f>Table2[[#This Row],[AcceptedCmp4]]</f>
        <v>0</v>
      </c>
      <c r="D354">
        <f>Table2[[#This Row],[AcceptedCmp5]]</f>
        <v>0</v>
      </c>
      <c r="E354">
        <f>Table2[[#This Row],[AcceptedCmp1]]</f>
        <v>0</v>
      </c>
      <c r="F354">
        <f>Table2[[#This Row],[AcceptedCmp2]]</f>
        <v>0</v>
      </c>
      <c r="G354">
        <f>Table2[[#This Row],[Response]]</f>
        <v>0</v>
      </c>
      <c r="H354" s="8">
        <f>Products!G354</f>
        <v>56</v>
      </c>
      <c r="I354" s="17" t="str">
        <f>Products!H354</f>
        <v>Single</v>
      </c>
      <c r="J354" t="str">
        <f>Products!I354</f>
        <v>56-65</v>
      </c>
      <c r="K354" t="str">
        <f>Table6[[#This Row],[Kids]]</f>
        <v>No</v>
      </c>
      <c r="L354" t="str">
        <f>Table6[[#This Row],[Teens]]</f>
        <v>Yes</v>
      </c>
    </row>
    <row r="355" spans="1:12" ht="16.5" x14ac:dyDescent="0.3">
      <c r="A355">
        <f>Table2[[#This Row],[NumDealsPurchases]]</f>
        <v>2</v>
      </c>
      <c r="B355">
        <f>Table2[[#This Row],[AcceptedCmp3]]</f>
        <v>1</v>
      </c>
      <c r="C355">
        <f>Table2[[#This Row],[AcceptedCmp4]]</f>
        <v>0</v>
      </c>
      <c r="D355">
        <f>Table2[[#This Row],[AcceptedCmp5]]</f>
        <v>1</v>
      </c>
      <c r="E355">
        <f>Table2[[#This Row],[AcceptedCmp1]]</f>
        <v>0</v>
      </c>
      <c r="F355">
        <f>Table2[[#This Row],[AcceptedCmp2]]</f>
        <v>0</v>
      </c>
      <c r="G355">
        <f>Table2[[#This Row],[Response]]</f>
        <v>0</v>
      </c>
      <c r="H355" s="8">
        <f>Products!G355</f>
        <v>27</v>
      </c>
      <c r="I355" s="17" t="str">
        <f>Products!H355</f>
        <v>Married</v>
      </c>
      <c r="J355" t="str">
        <f>Products!I355</f>
        <v>26-35</v>
      </c>
      <c r="K355" t="str">
        <f>Table6[[#This Row],[Kids]]</f>
        <v>Yes</v>
      </c>
      <c r="L355" t="str">
        <f>Table6[[#This Row],[Teens]]</f>
        <v>No</v>
      </c>
    </row>
    <row r="356" spans="1:12" ht="16.5" x14ac:dyDescent="0.3">
      <c r="A356">
        <f>Table2[[#This Row],[NumDealsPurchases]]</f>
        <v>3</v>
      </c>
      <c r="B356">
        <f>Table2[[#This Row],[AcceptedCmp3]]</f>
        <v>0</v>
      </c>
      <c r="C356">
        <f>Table2[[#This Row],[AcceptedCmp4]]</f>
        <v>0</v>
      </c>
      <c r="D356">
        <f>Table2[[#This Row],[AcceptedCmp5]]</f>
        <v>0</v>
      </c>
      <c r="E356">
        <f>Table2[[#This Row],[AcceptedCmp1]]</f>
        <v>0</v>
      </c>
      <c r="F356">
        <f>Table2[[#This Row],[AcceptedCmp2]]</f>
        <v>0</v>
      </c>
      <c r="G356">
        <f>Table2[[#This Row],[Response]]</f>
        <v>1</v>
      </c>
      <c r="H356" s="8">
        <f>Products!G356</f>
        <v>47</v>
      </c>
      <c r="I356" s="17" t="str">
        <f>Products!H356</f>
        <v>Single</v>
      </c>
      <c r="J356" t="str">
        <f>Products!I356</f>
        <v>46-55</v>
      </c>
      <c r="K356" t="str">
        <f>Table6[[#This Row],[Kids]]</f>
        <v>No</v>
      </c>
      <c r="L356" t="str">
        <f>Table6[[#This Row],[Teens]]</f>
        <v>No</v>
      </c>
    </row>
    <row r="357" spans="1:12" ht="16.5" x14ac:dyDescent="0.3">
      <c r="A357">
        <f>Table2[[#This Row],[NumDealsPurchases]]</f>
        <v>1</v>
      </c>
      <c r="B357">
        <f>Table2[[#This Row],[AcceptedCmp3]]</f>
        <v>0</v>
      </c>
      <c r="C357">
        <f>Table2[[#This Row],[AcceptedCmp4]]</f>
        <v>0</v>
      </c>
      <c r="D357">
        <f>Table2[[#This Row],[AcceptedCmp5]]</f>
        <v>0</v>
      </c>
      <c r="E357">
        <f>Table2[[#This Row],[AcceptedCmp1]]</f>
        <v>0</v>
      </c>
      <c r="F357">
        <f>Table2[[#This Row],[AcceptedCmp2]]</f>
        <v>0</v>
      </c>
      <c r="G357">
        <f>Table2[[#This Row],[Response]]</f>
        <v>0</v>
      </c>
      <c r="H357" s="8">
        <f>Products!G357</f>
        <v>38</v>
      </c>
      <c r="I357" s="17" t="str">
        <f>Products!H357</f>
        <v>Single</v>
      </c>
      <c r="J357" t="str">
        <f>Products!I357</f>
        <v>36-45</v>
      </c>
      <c r="K357" t="str">
        <f>Table6[[#This Row],[Kids]]</f>
        <v>No</v>
      </c>
      <c r="L357" t="str">
        <f>Table6[[#This Row],[Teens]]</f>
        <v>No</v>
      </c>
    </row>
    <row r="358" spans="1:12" ht="16.5" x14ac:dyDescent="0.3">
      <c r="A358">
        <f>Table2[[#This Row],[NumDealsPurchases]]</f>
        <v>5</v>
      </c>
      <c r="B358">
        <f>Table2[[#This Row],[AcceptedCmp3]]</f>
        <v>0</v>
      </c>
      <c r="C358">
        <f>Table2[[#This Row],[AcceptedCmp4]]</f>
        <v>0</v>
      </c>
      <c r="D358">
        <f>Table2[[#This Row],[AcceptedCmp5]]</f>
        <v>0</v>
      </c>
      <c r="E358">
        <f>Table2[[#This Row],[AcceptedCmp1]]</f>
        <v>0</v>
      </c>
      <c r="F358">
        <f>Table2[[#This Row],[AcceptedCmp2]]</f>
        <v>0</v>
      </c>
      <c r="G358">
        <f>Table2[[#This Row],[Response]]</f>
        <v>0</v>
      </c>
      <c r="H358" s="8">
        <f>Products!G358</f>
        <v>36</v>
      </c>
      <c r="I358" s="17" t="str">
        <f>Products!H358</f>
        <v>Married</v>
      </c>
      <c r="J358" t="str">
        <f>Products!I358</f>
        <v>36-45</v>
      </c>
      <c r="K358" t="str">
        <f>Table6[[#This Row],[Kids]]</f>
        <v>No</v>
      </c>
      <c r="L358" t="str">
        <f>Table6[[#This Row],[Teens]]</f>
        <v>Yes</v>
      </c>
    </row>
    <row r="359" spans="1:12" ht="16.5" x14ac:dyDescent="0.3">
      <c r="A359">
        <f>Table2[[#This Row],[NumDealsPurchases]]</f>
        <v>2</v>
      </c>
      <c r="B359">
        <f>Table2[[#This Row],[AcceptedCmp3]]</f>
        <v>0</v>
      </c>
      <c r="C359">
        <f>Table2[[#This Row],[AcceptedCmp4]]</f>
        <v>0</v>
      </c>
      <c r="D359">
        <f>Table2[[#This Row],[AcceptedCmp5]]</f>
        <v>0</v>
      </c>
      <c r="E359">
        <f>Table2[[#This Row],[AcceptedCmp1]]</f>
        <v>0</v>
      </c>
      <c r="F359">
        <f>Table2[[#This Row],[AcceptedCmp2]]</f>
        <v>0</v>
      </c>
      <c r="G359">
        <f>Table2[[#This Row],[Response]]</f>
        <v>0</v>
      </c>
      <c r="H359" s="8">
        <f>Products!G359</f>
        <v>35</v>
      </c>
      <c r="I359" s="17" t="str">
        <f>Products!H359</f>
        <v>Married</v>
      </c>
      <c r="J359" t="str">
        <f>Products!I359</f>
        <v>26-35</v>
      </c>
      <c r="K359" t="str">
        <f>Table6[[#This Row],[Kids]]</f>
        <v>Yes</v>
      </c>
      <c r="L359" t="str">
        <f>Table6[[#This Row],[Teens]]</f>
        <v>Yes</v>
      </c>
    </row>
    <row r="360" spans="1:12" ht="16.5" x14ac:dyDescent="0.3">
      <c r="A360">
        <f>Table2[[#This Row],[NumDealsPurchases]]</f>
        <v>1</v>
      </c>
      <c r="B360">
        <f>Table2[[#This Row],[AcceptedCmp3]]</f>
        <v>0</v>
      </c>
      <c r="C360">
        <f>Table2[[#This Row],[AcceptedCmp4]]</f>
        <v>1</v>
      </c>
      <c r="D360">
        <f>Table2[[#This Row],[AcceptedCmp5]]</f>
        <v>0</v>
      </c>
      <c r="E360">
        <f>Table2[[#This Row],[AcceptedCmp1]]</f>
        <v>0</v>
      </c>
      <c r="F360">
        <f>Table2[[#This Row],[AcceptedCmp2]]</f>
        <v>0</v>
      </c>
      <c r="G360">
        <f>Table2[[#This Row],[Response]]</f>
        <v>0</v>
      </c>
      <c r="H360" s="8">
        <f>Products!G360</f>
        <v>58</v>
      </c>
      <c r="I360" s="17" t="str">
        <f>Products!H360</f>
        <v>Married</v>
      </c>
      <c r="J360" t="str">
        <f>Products!I360</f>
        <v>56-65</v>
      </c>
      <c r="K360" t="str">
        <f>Table6[[#This Row],[Kids]]</f>
        <v>No</v>
      </c>
      <c r="L360" t="str">
        <f>Table6[[#This Row],[Teens]]</f>
        <v>Yes</v>
      </c>
    </row>
    <row r="361" spans="1:12" ht="16.5" x14ac:dyDescent="0.3">
      <c r="A361">
        <f>Table2[[#This Row],[NumDealsPurchases]]</f>
        <v>1</v>
      </c>
      <c r="B361">
        <f>Table2[[#This Row],[AcceptedCmp3]]</f>
        <v>0</v>
      </c>
      <c r="C361">
        <f>Table2[[#This Row],[AcceptedCmp4]]</f>
        <v>0</v>
      </c>
      <c r="D361">
        <f>Table2[[#This Row],[AcceptedCmp5]]</f>
        <v>0</v>
      </c>
      <c r="E361">
        <f>Table2[[#This Row],[AcceptedCmp1]]</f>
        <v>0</v>
      </c>
      <c r="F361">
        <f>Table2[[#This Row],[AcceptedCmp2]]</f>
        <v>0</v>
      </c>
      <c r="G361">
        <f>Table2[[#This Row],[Response]]</f>
        <v>0</v>
      </c>
      <c r="H361" s="8">
        <f>Products!G361</f>
        <v>43</v>
      </c>
      <c r="I361" s="17" t="str">
        <f>Products!H361</f>
        <v>Together</v>
      </c>
      <c r="J361" t="str">
        <f>Products!I361</f>
        <v>36-45</v>
      </c>
      <c r="K361" t="str">
        <f>Table6[[#This Row],[Kids]]</f>
        <v>No</v>
      </c>
      <c r="L361" t="str">
        <f>Table6[[#This Row],[Teens]]</f>
        <v>No</v>
      </c>
    </row>
    <row r="362" spans="1:12" ht="16.5" x14ac:dyDescent="0.3">
      <c r="A362">
        <f>Table2[[#This Row],[NumDealsPurchases]]</f>
        <v>1</v>
      </c>
      <c r="B362">
        <f>Table2[[#This Row],[AcceptedCmp3]]</f>
        <v>0</v>
      </c>
      <c r="C362">
        <f>Table2[[#This Row],[AcceptedCmp4]]</f>
        <v>0</v>
      </c>
      <c r="D362">
        <f>Table2[[#This Row],[AcceptedCmp5]]</f>
        <v>0</v>
      </c>
      <c r="E362">
        <f>Table2[[#This Row],[AcceptedCmp1]]</f>
        <v>0</v>
      </c>
      <c r="F362">
        <f>Table2[[#This Row],[AcceptedCmp2]]</f>
        <v>0</v>
      </c>
      <c r="G362">
        <f>Table2[[#This Row],[Response]]</f>
        <v>0</v>
      </c>
      <c r="H362" s="8">
        <f>Products!G362</f>
        <v>70</v>
      </c>
      <c r="I362" s="17" t="str">
        <f>Products!H362</f>
        <v>Married</v>
      </c>
      <c r="J362" t="str">
        <f>Products!I362</f>
        <v>66-75</v>
      </c>
      <c r="K362" t="str">
        <f>Table6[[#This Row],[Kids]]</f>
        <v>No</v>
      </c>
      <c r="L362" t="str">
        <f>Table6[[#This Row],[Teens]]</f>
        <v>No</v>
      </c>
    </row>
    <row r="363" spans="1:12" ht="16.5" x14ac:dyDescent="0.3">
      <c r="A363">
        <f>Table2[[#This Row],[NumDealsPurchases]]</f>
        <v>2</v>
      </c>
      <c r="B363">
        <f>Table2[[#This Row],[AcceptedCmp3]]</f>
        <v>0</v>
      </c>
      <c r="C363">
        <f>Table2[[#This Row],[AcceptedCmp4]]</f>
        <v>0</v>
      </c>
      <c r="D363">
        <f>Table2[[#This Row],[AcceptedCmp5]]</f>
        <v>0</v>
      </c>
      <c r="E363">
        <f>Table2[[#This Row],[AcceptedCmp1]]</f>
        <v>0</v>
      </c>
      <c r="F363">
        <f>Table2[[#This Row],[AcceptedCmp2]]</f>
        <v>0</v>
      </c>
      <c r="G363">
        <f>Table2[[#This Row],[Response]]</f>
        <v>0</v>
      </c>
      <c r="H363" s="8">
        <f>Products!G363</f>
        <v>65</v>
      </c>
      <c r="I363" s="17" t="str">
        <f>Products!H363</f>
        <v>Widow</v>
      </c>
      <c r="J363" t="str">
        <f>Products!I363</f>
        <v>56-65</v>
      </c>
      <c r="K363" t="str">
        <f>Table6[[#This Row],[Kids]]</f>
        <v>No</v>
      </c>
      <c r="L363" t="str">
        <f>Table6[[#This Row],[Teens]]</f>
        <v>Yes</v>
      </c>
    </row>
    <row r="364" spans="1:12" ht="16.5" x14ac:dyDescent="0.3">
      <c r="A364">
        <f>Table2[[#This Row],[NumDealsPurchases]]</f>
        <v>1</v>
      </c>
      <c r="B364">
        <f>Table2[[#This Row],[AcceptedCmp3]]</f>
        <v>0</v>
      </c>
      <c r="C364">
        <f>Table2[[#This Row],[AcceptedCmp4]]</f>
        <v>1</v>
      </c>
      <c r="D364">
        <f>Table2[[#This Row],[AcceptedCmp5]]</f>
        <v>0</v>
      </c>
      <c r="E364">
        <f>Table2[[#This Row],[AcceptedCmp1]]</f>
        <v>0</v>
      </c>
      <c r="F364">
        <f>Table2[[#This Row],[AcceptedCmp2]]</f>
        <v>0</v>
      </c>
      <c r="G364">
        <f>Table2[[#This Row],[Response]]</f>
        <v>0</v>
      </c>
      <c r="H364" s="8">
        <f>Products!G364</f>
        <v>55</v>
      </c>
      <c r="I364" s="17" t="str">
        <f>Products!H364</f>
        <v>Married</v>
      </c>
      <c r="J364" t="str">
        <f>Products!I364</f>
        <v>46-55</v>
      </c>
      <c r="K364" t="str">
        <f>Table6[[#This Row],[Kids]]</f>
        <v>No</v>
      </c>
      <c r="L364" t="str">
        <f>Table6[[#This Row],[Teens]]</f>
        <v>No</v>
      </c>
    </row>
    <row r="365" spans="1:12" ht="16.5" x14ac:dyDescent="0.3">
      <c r="A365">
        <f>Table2[[#This Row],[NumDealsPurchases]]</f>
        <v>3</v>
      </c>
      <c r="B365">
        <f>Table2[[#This Row],[AcceptedCmp3]]</f>
        <v>0</v>
      </c>
      <c r="C365">
        <f>Table2[[#This Row],[AcceptedCmp4]]</f>
        <v>0</v>
      </c>
      <c r="D365">
        <f>Table2[[#This Row],[AcceptedCmp5]]</f>
        <v>0</v>
      </c>
      <c r="E365">
        <f>Table2[[#This Row],[AcceptedCmp1]]</f>
        <v>0</v>
      </c>
      <c r="F365">
        <f>Table2[[#This Row],[AcceptedCmp2]]</f>
        <v>0</v>
      </c>
      <c r="G365">
        <f>Table2[[#This Row],[Response]]</f>
        <v>0</v>
      </c>
      <c r="H365" s="8">
        <f>Products!G365</f>
        <v>45</v>
      </c>
      <c r="I365" s="17" t="str">
        <f>Products!H365</f>
        <v>Married</v>
      </c>
      <c r="J365" t="str">
        <f>Products!I365</f>
        <v>36-45</v>
      </c>
      <c r="K365" t="str">
        <f>Table6[[#This Row],[Kids]]</f>
        <v>No</v>
      </c>
      <c r="L365" t="str">
        <f>Table6[[#This Row],[Teens]]</f>
        <v>Yes</v>
      </c>
    </row>
    <row r="366" spans="1:12" ht="16.5" x14ac:dyDescent="0.3">
      <c r="A366">
        <f>Table2[[#This Row],[NumDealsPurchases]]</f>
        <v>3</v>
      </c>
      <c r="B366">
        <f>Table2[[#This Row],[AcceptedCmp3]]</f>
        <v>0</v>
      </c>
      <c r="C366">
        <f>Table2[[#This Row],[AcceptedCmp4]]</f>
        <v>0</v>
      </c>
      <c r="D366">
        <f>Table2[[#This Row],[AcceptedCmp5]]</f>
        <v>0</v>
      </c>
      <c r="E366">
        <f>Table2[[#This Row],[AcceptedCmp1]]</f>
        <v>0</v>
      </c>
      <c r="F366">
        <f>Table2[[#This Row],[AcceptedCmp2]]</f>
        <v>0</v>
      </c>
      <c r="G366">
        <f>Table2[[#This Row],[Response]]</f>
        <v>0</v>
      </c>
      <c r="H366" s="8">
        <f>Products!G366</f>
        <v>36</v>
      </c>
      <c r="I366" s="17" t="str">
        <f>Products!H366</f>
        <v>Married</v>
      </c>
      <c r="J366" t="str">
        <f>Products!I366</f>
        <v>36-45</v>
      </c>
      <c r="K366" t="str">
        <f>Table6[[#This Row],[Kids]]</f>
        <v>Yes</v>
      </c>
      <c r="L366" t="str">
        <f>Table6[[#This Row],[Teens]]</f>
        <v>No</v>
      </c>
    </row>
    <row r="367" spans="1:12" ht="16.5" x14ac:dyDescent="0.3">
      <c r="A367">
        <f>Table2[[#This Row],[NumDealsPurchases]]</f>
        <v>1</v>
      </c>
      <c r="B367">
        <f>Table2[[#This Row],[AcceptedCmp3]]</f>
        <v>0</v>
      </c>
      <c r="C367">
        <f>Table2[[#This Row],[AcceptedCmp4]]</f>
        <v>0</v>
      </c>
      <c r="D367">
        <f>Table2[[#This Row],[AcceptedCmp5]]</f>
        <v>0</v>
      </c>
      <c r="E367">
        <f>Table2[[#This Row],[AcceptedCmp1]]</f>
        <v>0</v>
      </c>
      <c r="F367">
        <f>Table2[[#This Row],[AcceptedCmp2]]</f>
        <v>0</v>
      </c>
      <c r="G367">
        <f>Table2[[#This Row],[Response]]</f>
        <v>0</v>
      </c>
      <c r="H367" s="8">
        <f>Products!G367</f>
        <v>34</v>
      </c>
      <c r="I367" s="17" t="str">
        <f>Products!H367</f>
        <v>Single</v>
      </c>
      <c r="J367" t="str">
        <f>Products!I367</f>
        <v>26-35</v>
      </c>
      <c r="K367" t="str">
        <f>Table6[[#This Row],[Kids]]</f>
        <v>Yes</v>
      </c>
      <c r="L367" t="str">
        <f>Table6[[#This Row],[Teens]]</f>
        <v>No</v>
      </c>
    </row>
    <row r="368" spans="1:12" ht="16.5" x14ac:dyDescent="0.3">
      <c r="A368">
        <f>Table2[[#This Row],[NumDealsPurchases]]</f>
        <v>7</v>
      </c>
      <c r="B368">
        <f>Table2[[#This Row],[AcceptedCmp3]]</f>
        <v>0</v>
      </c>
      <c r="C368">
        <f>Table2[[#This Row],[AcceptedCmp4]]</f>
        <v>0</v>
      </c>
      <c r="D368">
        <f>Table2[[#This Row],[AcceptedCmp5]]</f>
        <v>0</v>
      </c>
      <c r="E368">
        <f>Table2[[#This Row],[AcceptedCmp1]]</f>
        <v>0</v>
      </c>
      <c r="F368">
        <f>Table2[[#This Row],[AcceptedCmp2]]</f>
        <v>0</v>
      </c>
      <c r="G368">
        <f>Table2[[#This Row],[Response]]</f>
        <v>0</v>
      </c>
      <c r="H368" s="8">
        <f>Products!G368</f>
        <v>45</v>
      </c>
      <c r="I368" s="17" t="str">
        <f>Products!H368</f>
        <v>Married</v>
      </c>
      <c r="J368" t="str">
        <f>Products!I368</f>
        <v>36-45</v>
      </c>
      <c r="K368" t="str">
        <f>Table6[[#This Row],[Kids]]</f>
        <v>Yes</v>
      </c>
      <c r="L368" t="str">
        <f>Table6[[#This Row],[Teens]]</f>
        <v>Yes</v>
      </c>
    </row>
    <row r="369" spans="1:12" ht="16.5" x14ac:dyDescent="0.3">
      <c r="A369">
        <f>Table2[[#This Row],[NumDealsPurchases]]</f>
        <v>2</v>
      </c>
      <c r="B369">
        <f>Table2[[#This Row],[AcceptedCmp3]]</f>
        <v>0</v>
      </c>
      <c r="C369">
        <f>Table2[[#This Row],[AcceptedCmp4]]</f>
        <v>0</v>
      </c>
      <c r="D369">
        <f>Table2[[#This Row],[AcceptedCmp5]]</f>
        <v>0</v>
      </c>
      <c r="E369">
        <f>Table2[[#This Row],[AcceptedCmp1]]</f>
        <v>0</v>
      </c>
      <c r="F369">
        <f>Table2[[#This Row],[AcceptedCmp2]]</f>
        <v>0</v>
      </c>
      <c r="G369">
        <f>Table2[[#This Row],[Response]]</f>
        <v>0</v>
      </c>
      <c r="H369" s="8">
        <f>Products!G369</f>
        <v>43</v>
      </c>
      <c r="I369" s="17" t="str">
        <f>Products!H369</f>
        <v>Divorced</v>
      </c>
      <c r="J369" t="str">
        <f>Products!I369</f>
        <v>36-45</v>
      </c>
      <c r="K369" t="str">
        <f>Table6[[#This Row],[Kids]]</f>
        <v>No</v>
      </c>
      <c r="L369" t="str">
        <f>Table6[[#This Row],[Teens]]</f>
        <v>Yes</v>
      </c>
    </row>
    <row r="370" spans="1:12" ht="16.5" x14ac:dyDescent="0.3">
      <c r="A370">
        <f>Table2[[#This Row],[NumDealsPurchases]]</f>
        <v>1</v>
      </c>
      <c r="B370">
        <f>Table2[[#This Row],[AcceptedCmp3]]</f>
        <v>0</v>
      </c>
      <c r="C370">
        <f>Table2[[#This Row],[AcceptedCmp4]]</f>
        <v>0</v>
      </c>
      <c r="D370">
        <f>Table2[[#This Row],[AcceptedCmp5]]</f>
        <v>0</v>
      </c>
      <c r="E370">
        <f>Table2[[#This Row],[AcceptedCmp1]]</f>
        <v>0</v>
      </c>
      <c r="F370">
        <f>Table2[[#This Row],[AcceptedCmp2]]</f>
        <v>0</v>
      </c>
      <c r="G370">
        <f>Table2[[#This Row],[Response]]</f>
        <v>0</v>
      </c>
      <c r="H370" s="8">
        <f>Products!G370</f>
        <v>53</v>
      </c>
      <c r="I370" s="17" t="str">
        <f>Products!H370</f>
        <v>Together</v>
      </c>
      <c r="J370" t="str">
        <f>Products!I370</f>
        <v>46-55</v>
      </c>
      <c r="K370" t="str">
        <f>Table6[[#This Row],[Kids]]</f>
        <v>No</v>
      </c>
      <c r="L370" t="str">
        <f>Table6[[#This Row],[Teens]]</f>
        <v>No</v>
      </c>
    </row>
    <row r="371" spans="1:12" ht="16.5" x14ac:dyDescent="0.3">
      <c r="A371">
        <f>Table2[[#This Row],[NumDealsPurchases]]</f>
        <v>2</v>
      </c>
      <c r="B371">
        <f>Table2[[#This Row],[AcceptedCmp3]]</f>
        <v>0</v>
      </c>
      <c r="C371">
        <f>Table2[[#This Row],[AcceptedCmp4]]</f>
        <v>0</v>
      </c>
      <c r="D371">
        <f>Table2[[#This Row],[AcceptedCmp5]]</f>
        <v>0</v>
      </c>
      <c r="E371">
        <f>Table2[[#This Row],[AcceptedCmp1]]</f>
        <v>0</v>
      </c>
      <c r="F371">
        <f>Table2[[#This Row],[AcceptedCmp2]]</f>
        <v>0</v>
      </c>
      <c r="G371">
        <f>Table2[[#This Row],[Response]]</f>
        <v>0</v>
      </c>
      <c r="H371" s="8">
        <f>Products!G371</f>
        <v>37</v>
      </c>
      <c r="I371" s="17" t="str">
        <f>Products!H371</f>
        <v>Single</v>
      </c>
      <c r="J371" t="str">
        <f>Products!I371</f>
        <v>36-45</v>
      </c>
      <c r="K371" t="str">
        <f>Table6[[#This Row],[Kids]]</f>
        <v>Yes</v>
      </c>
      <c r="L371" t="str">
        <f>Table6[[#This Row],[Teens]]</f>
        <v>No</v>
      </c>
    </row>
    <row r="372" spans="1:12" ht="16.5" x14ac:dyDescent="0.3">
      <c r="A372">
        <f>Table2[[#This Row],[NumDealsPurchases]]</f>
        <v>1</v>
      </c>
      <c r="B372">
        <f>Table2[[#This Row],[AcceptedCmp3]]</f>
        <v>0</v>
      </c>
      <c r="C372">
        <f>Table2[[#This Row],[AcceptedCmp4]]</f>
        <v>0</v>
      </c>
      <c r="D372">
        <f>Table2[[#This Row],[AcceptedCmp5]]</f>
        <v>0</v>
      </c>
      <c r="E372">
        <f>Table2[[#This Row],[AcceptedCmp1]]</f>
        <v>0</v>
      </c>
      <c r="F372">
        <f>Table2[[#This Row],[AcceptedCmp2]]</f>
        <v>0</v>
      </c>
      <c r="G372">
        <f>Table2[[#This Row],[Response]]</f>
        <v>0</v>
      </c>
      <c r="H372" s="8">
        <f>Products!G372</f>
        <v>50</v>
      </c>
      <c r="I372" s="17" t="str">
        <f>Products!H372</f>
        <v>Married</v>
      </c>
      <c r="J372" t="str">
        <f>Products!I372</f>
        <v>46-55</v>
      </c>
      <c r="K372" t="str">
        <f>Table6[[#This Row],[Kids]]</f>
        <v>No</v>
      </c>
      <c r="L372" t="str">
        <f>Table6[[#This Row],[Teens]]</f>
        <v>No</v>
      </c>
    </row>
    <row r="373" spans="1:12" ht="16.5" x14ac:dyDescent="0.3">
      <c r="A373">
        <f>Table2[[#This Row],[NumDealsPurchases]]</f>
        <v>2</v>
      </c>
      <c r="B373">
        <f>Table2[[#This Row],[AcceptedCmp3]]</f>
        <v>0</v>
      </c>
      <c r="C373">
        <f>Table2[[#This Row],[AcceptedCmp4]]</f>
        <v>0</v>
      </c>
      <c r="D373">
        <f>Table2[[#This Row],[AcceptedCmp5]]</f>
        <v>0</v>
      </c>
      <c r="E373">
        <f>Table2[[#This Row],[AcceptedCmp1]]</f>
        <v>0</v>
      </c>
      <c r="F373">
        <f>Table2[[#This Row],[AcceptedCmp2]]</f>
        <v>0</v>
      </c>
      <c r="G373">
        <f>Table2[[#This Row],[Response]]</f>
        <v>0</v>
      </c>
      <c r="H373" s="8">
        <f>Products!G373</f>
        <v>37</v>
      </c>
      <c r="I373" s="17" t="str">
        <f>Products!H373</f>
        <v>Married</v>
      </c>
      <c r="J373" t="str">
        <f>Products!I373</f>
        <v>36-45</v>
      </c>
      <c r="K373" t="str">
        <f>Table6[[#This Row],[Kids]]</f>
        <v>No</v>
      </c>
      <c r="L373" t="str">
        <f>Table6[[#This Row],[Teens]]</f>
        <v>Yes</v>
      </c>
    </row>
    <row r="374" spans="1:12" ht="16.5" x14ac:dyDescent="0.3">
      <c r="A374">
        <f>Table2[[#This Row],[NumDealsPurchases]]</f>
        <v>1</v>
      </c>
      <c r="B374">
        <f>Table2[[#This Row],[AcceptedCmp3]]</f>
        <v>0</v>
      </c>
      <c r="C374">
        <f>Table2[[#This Row],[AcceptedCmp4]]</f>
        <v>0</v>
      </c>
      <c r="D374">
        <f>Table2[[#This Row],[AcceptedCmp5]]</f>
        <v>0</v>
      </c>
      <c r="E374">
        <f>Table2[[#This Row],[AcceptedCmp1]]</f>
        <v>0</v>
      </c>
      <c r="F374">
        <f>Table2[[#This Row],[AcceptedCmp2]]</f>
        <v>0</v>
      </c>
      <c r="G374">
        <f>Table2[[#This Row],[Response]]</f>
        <v>0</v>
      </c>
      <c r="H374" s="8">
        <f>Products!G374</f>
        <v>30</v>
      </c>
      <c r="I374" s="17" t="str">
        <f>Products!H374</f>
        <v>Single</v>
      </c>
      <c r="J374" t="str">
        <f>Products!I374</f>
        <v>26-35</v>
      </c>
      <c r="K374" t="str">
        <f>Table6[[#This Row],[Kids]]</f>
        <v>Yes</v>
      </c>
      <c r="L374" t="str">
        <f>Table6[[#This Row],[Teens]]</f>
        <v>No</v>
      </c>
    </row>
    <row r="375" spans="1:12" ht="16.5" x14ac:dyDescent="0.3">
      <c r="A375">
        <f>Table2[[#This Row],[NumDealsPurchases]]</f>
        <v>6</v>
      </c>
      <c r="B375">
        <f>Table2[[#This Row],[AcceptedCmp3]]</f>
        <v>0</v>
      </c>
      <c r="C375">
        <f>Table2[[#This Row],[AcceptedCmp4]]</f>
        <v>0</v>
      </c>
      <c r="D375">
        <f>Table2[[#This Row],[AcceptedCmp5]]</f>
        <v>0</v>
      </c>
      <c r="E375">
        <f>Table2[[#This Row],[AcceptedCmp1]]</f>
        <v>0</v>
      </c>
      <c r="F375">
        <f>Table2[[#This Row],[AcceptedCmp2]]</f>
        <v>0</v>
      </c>
      <c r="G375">
        <f>Table2[[#This Row],[Response]]</f>
        <v>0</v>
      </c>
      <c r="H375" s="8">
        <f>Products!G375</f>
        <v>37</v>
      </c>
      <c r="I375" s="17" t="str">
        <f>Products!H375</f>
        <v>Single</v>
      </c>
      <c r="J375" t="str">
        <f>Products!I375</f>
        <v>36-45</v>
      </c>
      <c r="K375" t="str">
        <f>Table6[[#This Row],[Kids]]</f>
        <v>Yes</v>
      </c>
      <c r="L375" t="str">
        <f>Table6[[#This Row],[Teens]]</f>
        <v>Yes</v>
      </c>
    </row>
    <row r="376" spans="1:12" ht="16.5" x14ac:dyDescent="0.3">
      <c r="A376">
        <f>Table2[[#This Row],[NumDealsPurchases]]</f>
        <v>1</v>
      </c>
      <c r="B376">
        <f>Table2[[#This Row],[AcceptedCmp3]]</f>
        <v>1</v>
      </c>
      <c r="C376">
        <f>Table2[[#This Row],[AcceptedCmp4]]</f>
        <v>0</v>
      </c>
      <c r="D376">
        <f>Table2[[#This Row],[AcceptedCmp5]]</f>
        <v>0</v>
      </c>
      <c r="E376">
        <f>Table2[[#This Row],[AcceptedCmp1]]</f>
        <v>0</v>
      </c>
      <c r="F376">
        <f>Table2[[#This Row],[AcceptedCmp2]]</f>
        <v>0</v>
      </c>
      <c r="G376">
        <f>Table2[[#This Row],[Response]]</f>
        <v>0</v>
      </c>
      <c r="H376" s="8">
        <f>Products!G376</f>
        <v>43</v>
      </c>
      <c r="I376" s="17" t="str">
        <f>Products!H376</f>
        <v>Single</v>
      </c>
      <c r="J376" t="str">
        <f>Products!I376</f>
        <v>36-45</v>
      </c>
      <c r="K376" t="str">
        <f>Table6[[#This Row],[Kids]]</f>
        <v>Yes</v>
      </c>
      <c r="L376" t="str">
        <f>Table6[[#This Row],[Teens]]</f>
        <v>No</v>
      </c>
    </row>
    <row r="377" spans="1:12" ht="16.5" x14ac:dyDescent="0.3">
      <c r="A377">
        <f>Table2[[#This Row],[NumDealsPurchases]]</f>
        <v>4</v>
      </c>
      <c r="B377">
        <f>Table2[[#This Row],[AcceptedCmp3]]</f>
        <v>0</v>
      </c>
      <c r="C377">
        <f>Table2[[#This Row],[AcceptedCmp4]]</f>
        <v>1</v>
      </c>
      <c r="D377">
        <f>Table2[[#This Row],[AcceptedCmp5]]</f>
        <v>0</v>
      </c>
      <c r="E377">
        <f>Table2[[#This Row],[AcceptedCmp1]]</f>
        <v>0</v>
      </c>
      <c r="F377">
        <f>Table2[[#This Row],[AcceptedCmp2]]</f>
        <v>0</v>
      </c>
      <c r="G377">
        <f>Table2[[#This Row],[Response]]</f>
        <v>0</v>
      </c>
      <c r="H377" s="8">
        <f>Products!G377</f>
        <v>46</v>
      </c>
      <c r="I377" s="17" t="str">
        <f>Products!H377</f>
        <v>Single</v>
      </c>
      <c r="J377" t="str">
        <f>Products!I377</f>
        <v>46-55</v>
      </c>
      <c r="K377" t="str">
        <f>Table6[[#This Row],[Kids]]</f>
        <v>No</v>
      </c>
      <c r="L377" t="str">
        <f>Table6[[#This Row],[Teens]]</f>
        <v>Yes</v>
      </c>
    </row>
    <row r="378" spans="1:12" ht="16.5" x14ac:dyDescent="0.3">
      <c r="A378">
        <f>Table2[[#This Row],[NumDealsPurchases]]</f>
        <v>3</v>
      </c>
      <c r="B378">
        <f>Table2[[#This Row],[AcceptedCmp3]]</f>
        <v>0</v>
      </c>
      <c r="C378">
        <f>Table2[[#This Row],[AcceptedCmp4]]</f>
        <v>0</v>
      </c>
      <c r="D378">
        <f>Table2[[#This Row],[AcceptedCmp5]]</f>
        <v>0</v>
      </c>
      <c r="E378">
        <f>Table2[[#This Row],[AcceptedCmp1]]</f>
        <v>0</v>
      </c>
      <c r="F378">
        <f>Table2[[#This Row],[AcceptedCmp2]]</f>
        <v>0</v>
      </c>
      <c r="G378">
        <f>Table2[[#This Row],[Response]]</f>
        <v>1</v>
      </c>
      <c r="H378" s="8">
        <f>Products!G378</f>
        <v>41</v>
      </c>
      <c r="I378" s="17" t="str">
        <f>Products!H378</f>
        <v>Single</v>
      </c>
      <c r="J378" t="str">
        <f>Products!I378</f>
        <v>36-45</v>
      </c>
      <c r="K378" t="str">
        <f>Table6[[#This Row],[Kids]]</f>
        <v>Yes</v>
      </c>
      <c r="L378" t="str">
        <f>Table6[[#This Row],[Teens]]</f>
        <v>Yes</v>
      </c>
    </row>
    <row r="379" spans="1:12" ht="16.5" x14ac:dyDescent="0.3">
      <c r="A379">
        <f>Table2[[#This Row],[NumDealsPurchases]]</f>
        <v>4</v>
      </c>
      <c r="B379">
        <f>Table2[[#This Row],[AcceptedCmp3]]</f>
        <v>0</v>
      </c>
      <c r="C379">
        <f>Table2[[#This Row],[AcceptedCmp4]]</f>
        <v>0</v>
      </c>
      <c r="D379">
        <f>Table2[[#This Row],[AcceptedCmp5]]</f>
        <v>0</v>
      </c>
      <c r="E379">
        <f>Table2[[#This Row],[AcceptedCmp1]]</f>
        <v>0</v>
      </c>
      <c r="F379">
        <f>Table2[[#This Row],[AcceptedCmp2]]</f>
        <v>0</v>
      </c>
      <c r="G379">
        <f>Table2[[#This Row],[Response]]</f>
        <v>0</v>
      </c>
      <c r="H379" s="8">
        <f>Products!G379</f>
        <v>37</v>
      </c>
      <c r="I379" s="17" t="str">
        <f>Products!H379</f>
        <v>Single</v>
      </c>
      <c r="J379" t="str">
        <f>Products!I379</f>
        <v>36-45</v>
      </c>
      <c r="K379" t="str">
        <f>Table6[[#This Row],[Kids]]</f>
        <v>Yes</v>
      </c>
      <c r="L379" t="str">
        <f>Table6[[#This Row],[Teens]]</f>
        <v>Yes</v>
      </c>
    </row>
    <row r="380" spans="1:12" ht="16.5" x14ac:dyDescent="0.3">
      <c r="A380">
        <f>Table2[[#This Row],[NumDealsPurchases]]</f>
        <v>1</v>
      </c>
      <c r="B380">
        <f>Table2[[#This Row],[AcceptedCmp3]]</f>
        <v>1</v>
      </c>
      <c r="C380">
        <f>Table2[[#This Row],[AcceptedCmp4]]</f>
        <v>0</v>
      </c>
      <c r="D380">
        <f>Table2[[#This Row],[AcceptedCmp5]]</f>
        <v>0</v>
      </c>
      <c r="E380">
        <f>Table2[[#This Row],[AcceptedCmp1]]</f>
        <v>0</v>
      </c>
      <c r="F380">
        <f>Table2[[#This Row],[AcceptedCmp2]]</f>
        <v>0</v>
      </c>
      <c r="G380">
        <f>Table2[[#This Row],[Response]]</f>
        <v>1</v>
      </c>
      <c r="H380" s="8">
        <f>Products!G380</f>
        <v>43</v>
      </c>
      <c r="I380" s="17" t="str">
        <f>Products!H380</f>
        <v>Together</v>
      </c>
      <c r="J380" t="str">
        <f>Products!I380</f>
        <v>36-45</v>
      </c>
      <c r="K380" t="str">
        <f>Table6[[#This Row],[Kids]]</f>
        <v>No</v>
      </c>
      <c r="L380" t="str">
        <f>Table6[[#This Row],[Teens]]</f>
        <v>No</v>
      </c>
    </row>
    <row r="381" spans="1:12" ht="16.5" x14ac:dyDescent="0.3">
      <c r="A381">
        <f>Table2[[#This Row],[NumDealsPurchases]]</f>
        <v>1</v>
      </c>
      <c r="B381">
        <f>Table2[[#This Row],[AcceptedCmp3]]</f>
        <v>0</v>
      </c>
      <c r="C381">
        <f>Table2[[#This Row],[AcceptedCmp4]]</f>
        <v>0</v>
      </c>
      <c r="D381">
        <f>Table2[[#This Row],[AcceptedCmp5]]</f>
        <v>0</v>
      </c>
      <c r="E381">
        <f>Table2[[#This Row],[AcceptedCmp1]]</f>
        <v>0</v>
      </c>
      <c r="F381">
        <f>Table2[[#This Row],[AcceptedCmp2]]</f>
        <v>0</v>
      </c>
      <c r="G381">
        <f>Table2[[#This Row],[Response]]</f>
        <v>0</v>
      </c>
      <c r="H381" s="8">
        <f>Products!G381</f>
        <v>23</v>
      </c>
      <c r="I381" s="17" t="str">
        <f>Products!H381</f>
        <v>Single</v>
      </c>
      <c r="J381" t="str">
        <f>Products!I381</f>
        <v>16-25</v>
      </c>
      <c r="K381" t="str">
        <f>Table6[[#This Row],[Kids]]</f>
        <v>Yes</v>
      </c>
      <c r="L381" t="str">
        <f>Table6[[#This Row],[Teens]]</f>
        <v>No</v>
      </c>
    </row>
    <row r="382" spans="1:12" ht="16.5" x14ac:dyDescent="0.3">
      <c r="A382">
        <f>Table2[[#This Row],[NumDealsPurchases]]</f>
        <v>2</v>
      </c>
      <c r="B382">
        <f>Table2[[#This Row],[AcceptedCmp3]]</f>
        <v>0</v>
      </c>
      <c r="C382">
        <f>Table2[[#This Row],[AcceptedCmp4]]</f>
        <v>0</v>
      </c>
      <c r="D382">
        <f>Table2[[#This Row],[AcceptedCmp5]]</f>
        <v>0</v>
      </c>
      <c r="E382">
        <f>Table2[[#This Row],[AcceptedCmp1]]</f>
        <v>0</v>
      </c>
      <c r="F382">
        <f>Table2[[#This Row],[AcceptedCmp2]]</f>
        <v>0</v>
      </c>
      <c r="G382">
        <f>Table2[[#This Row],[Response]]</f>
        <v>0</v>
      </c>
      <c r="H382" s="8">
        <f>Products!G382</f>
        <v>52</v>
      </c>
      <c r="I382" s="17" t="str">
        <f>Products!H382</f>
        <v>Married</v>
      </c>
      <c r="J382" t="str">
        <f>Products!I382</f>
        <v>46-55</v>
      </c>
      <c r="K382" t="str">
        <f>Table6[[#This Row],[Kids]]</f>
        <v>No</v>
      </c>
      <c r="L382" t="str">
        <f>Table6[[#This Row],[Teens]]</f>
        <v>Yes</v>
      </c>
    </row>
    <row r="383" spans="1:12" ht="16.5" x14ac:dyDescent="0.3">
      <c r="A383">
        <f>Table2[[#This Row],[NumDealsPurchases]]</f>
        <v>1</v>
      </c>
      <c r="B383">
        <f>Table2[[#This Row],[AcceptedCmp3]]</f>
        <v>0</v>
      </c>
      <c r="C383">
        <f>Table2[[#This Row],[AcceptedCmp4]]</f>
        <v>0</v>
      </c>
      <c r="D383">
        <f>Table2[[#This Row],[AcceptedCmp5]]</f>
        <v>0</v>
      </c>
      <c r="E383">
        <f>Table2[[#This Row],[AcceptedCmp1]]</f>
        <v>0</v>
      </c>
      <c r="F383">
        <f>Table2[[#This Row],[AcceptedCmp2]]</f>
        <v>0</v>
      </c>
      <c r="G383">
        <f>Table2[[#This Row],[Response]]</f>
        <v>0</v>
      </c>
      <c r="H383" s="8">
        <f>Products!G383</f>
        <v>44</v>
      </c>
      <c r="I383" s="17" t="str">
        <f>Products!H383</f>
        <v>Married</v>
      </c>
      <c r="J383" t="str">
        <f>Products!I383</f>
        <v>36-45</v>
      </c>
      <c r="K383" t="str">
        <f>Table6[[#This Row],[Kids]]</f>
        <v>Yes</v>
      </c>
      <c r="L383" t="str">
        <f>Table6[[#This Row],[Teens]]</f>
        <v>No</v>
      </c>
    </row>
    <row r="384" spans="1:12" ht="16.5" x14ac:dyDescent="0.3">
      <c r="A384">
        <f>Table2[[#This Row],[NumDealsPurchases]]</f>
        <v>1</v>
      </c>
      <c r="B384">
        <f>Table2[[#This Row],[AcceptedCmp3]]</f>
        <v>0</v>
      </c>
      <c r="C384">
        <f>Table2[[#This Row],[AcceptedCmp4]]</f>
        <v>0</v>
      </c>
      <c r="D384">
        <f>Table2[[#This Row],[AcceptedCmp5]]</f>
        <v>0</v>
      </c>
      <c r="E384">
        <f>Table2[[#This Row],[AcceptedCmp1]]</f>
        <v>0</v>
      </c>
      <c r="F384">
        <f>Table2[[#This Row],[AcceptedCmp2]]</f>
        <v>0</v>
      </c>
      <c r="G384">
        <f>Table2[[#This Row],[Response]]</f>
        <v>0</v>
      </c>
      <c r="H384" s="8">
        <f>Products!G384</f>
        <v>44</v>
      </c>
      <c r="I384" s="17" t="str">
        <f>Products!H384</f>
        <v>Widow</v>
      </c>
      <c r="J384" t="str">
        <f>Products!I384</f>
        <v>36-45</v>
      </c>
      <c r="K384" t="str">
        <f>Table6[[#This Row],[Kids]]</f>
        <v>Yes</v>
      </c>
      <c r="L384" t="str">
        <f>Table6[[#This Row],[Teens]]</f>
        <v>No</v>
      </c>
    </row>
    <row r="385" spans="1:12" ht="16.5" x14ac:dyDescent="0.3">
      <c r="A385">
        <f>Table2[[#This Row],[NumDealsPurchases]]</f>
        <v>1</v>
      </c>
      <c r="B385">
        <f>Table2[[#This Row],[AcceptedCmp3]]</f>
        <v>0</v>
      </c>
      <c r="C385">
        <f>Table2[[#This Row],[AcceptedCmp4]]</f>
        <v>0</v>
      </c>
      <c r="D385">
        <f>Table2[[#This Row],[AcceptedCmp5]]</f>
        <v>0</v>
      </c>
      <c r="E385">
        <f>Table2[[#This Row],[AcceptedCmp1]]</f>
        <v>0</v>
      </c>
      <c r="F385">
        <f>Table2[[#This Row],[AcceptedCmp2]]</f>
        <v>0</v>
      </c>
      <c r="G385">
        <f>Table2[[#This Row],[Response]]</f>
        <v>0</v>
      </c>
      <c r="H385" s="8">
        <f>Products!G385</f>
        <v>28</v>
      </c>
      <c r="I385" s="17" t="str">
        <f>Products!H385</f>
        <v>Married</v>
      </c>
      <c r="J385" t="str">
        <f>Products!I385</f>
        <v>26-35</v>
      </c>
      <c r="K385" t="str">
        <f>Table6[[#This Row],[Kids]]</f>
        <v>Yes</v>
      </c>
      <c r="L385" t="str">
        <f>Table6[[#This Row],[Teens]]</f>
        <v>No</v>
      </c>
    </row>
    <row r="386" spans="1:12" ht="16.5" x14ac:dyDescent="0.3">
      <c r="A386">
        <f>Table2[[#This Row],[NumDealsPurchases]]</f>
        <v>3</v>
      </c>
      <c r="B386">
        <f>Table2[[#This Row],[AcceptedCmp3]]</f>
        <v>0</v>
      </c>
      <c r="C386">
        <f>Table2[[#This Row],[AcceptedCmp4]]</f>
        <v>0</v>
      </c>
      <c r="D386">
        <f>Table2[[#This Row],[AcceptedCmp5]]</f>
        <v>0</v>
      </c>
      <c r="E386">
        <f>Table2[[#This Row],[AcceptedCmp1]]</f>
        <v>0</v>
      </c>
      <c r="F386">
        <f>Table2[[#This Row],[AcceptedCmp2]]</f>
        <v>0</v>
      </c>
      <c r="G386">
        <f>Table2[[#This Row],[Response]]</f>
        <v>0</v>
      </c>
      <c r="H386" s="8">
        <f>Products!G386</f>
        <v>58</v>
      </c>
      <c r="I386" s="17" t="str">
        <f>Products!H386</f>
        <v>Single</v>
      </c>
      <c r="J386" t="str">
        <f>Products!I386</f>
        <v>56-65</v>
      </c>
      <c r="K386" t="str">
        <f>Table6[[#This Row],[Kids]]</f>
        <v>No</v>
      </c>
      <c r="L386" t="str">
        <f>Table6[[#This Row],[Teens]]</f>
        <v>No</v>
      </c>
    </row>
    <row r="387" spans="1:12" ht="16.5" x14ac:dyDescent="0.3">
      <c r="A387">
        <f>Table2[[#This Row],[NumDealsPurchases]]</f>
        <v>7</v>
      </c>
      <c r="B387">
        <f>Table2[[#This Row],[AcceptedCmp3]]</f>
        <v>0</v>
      </c>
      <c r="C387">
        <f>Table2[[#This Row],[AcceptedCmp4]]</f>
        <v>0</v>
      </c>
      <c r="D387">
        <f>Table2[[#This Row],[AcceptedCmp5]]</f>
        <v>0</v>
      </c>
      <c r="E387">
        <f>Table2[[#This Row],[AcceptedCmp1]]</f>
        <v>0</v>
      </c>
      <c r="F387">
        <f>Table2[[#This Row],[AcceptedCmp2]]</f>
        <v>0</v>
      </c>
      <c r="G387">
        <f>Table2[[#This Row],[Response]]</f>
        <v>0</v>
      </c>
      <c r="H387" s="8">
        <f>Products!G387</f>
        <v>39</v>
      </c>
      <c r="I387" s="17" t="str">
        <f>Products!H387</f>
        <v>Single</v>
      </c>
      <c r="J387" t="str">
        <f>Products!I387</f>
        <v>36-45</v>
      </c>
      <c r="K387" t="str">
        <f>Table6[[#This Row],[Kids]]</f>
        <v>Yes</v>
      </c>
      <c r="L387" t="str">
        <f>Table6[[#This Row],[Teens]]</f>
        <v>Yes</v>
      </c>
    </row>
    <row r="388" spans="1:12" ht="16.5" x14ac:dyDescent="0.3">
      <c r="A388">
        <f>Table2[[#This Row],[NumDealsPurchases]]</f>
        <v>1</v>
      </c>
      <c r="B388">
        <f>Table2[[#This Row],[AcceptedCmp3]]</f>
        <v>0</v>
      </c>
      <c r="C388">
        <f>Table2[[#This Row],[AcceptedCmp4]]</f>
        <v>0</v>
      </c>
      <c r="D388">
        <f>Table2[[#This Row],[AcceptedCmp5]]</f>
        <v>0</v>
      </c>
      <c r="E388">
        <f>Table2[[#This Row],[AcceptedCmp1]]</f>
        <v>0</v>
      </c>
      <c r="F388">
        <f>Table2[[#This Row],[AcceptedCmp2]]</f>
        <v>0</v>
      </c>
      <c r="G388">
        <f>Table2[[#This Row],[Response]]</f>
        <v>0</v>
      </c>
      <c r="H388" s="8">
        <f>Products!G388</f>
        <v>33</v>
      </c>
      <c r="I388" s="17" t="str">
        <f>Products!H388</f>
        <v>Together</v>
      </c>
      <c r="J388" t="str">
        <f>Products!I388</f>
        <v>26-35</v>
      </c>
      <c r="K388" t="str">
        <f>Table6[[#This Row],[Kids]]</f>
        <v>Yes</v>
      </c>
      <c r="L388" t="str">
        <f>Table6[[#This Row],[Teens]]</f>
        <v>No</v>
      </c>
    </row>
    <row r="389" spans="1:12" ht="16.5" x14ac:dyDescent="0.3">
      <c r="A389">
        <f>Table2[[#This Row],[NumDealsPurchases]]</f>
        <v>3</v>
      </c>
      <c r="B389">
        <f>Table2[[#This Row],[AcceptedCmp3]]</f>
        <v>0</v>
      </c>
      <c r="C389">
        <f>Table2[[#This Row],[AcceptedCmp4]]</f>
        <v>0</v>
      </c>
      <c r="D389">
        <f>Table2[[#This Row],[AcceptedCmp5]]</f>
        <v>0</v>
      </c>
      <c r="E389">
        <f>Table2[[#This Row],[AcceptedCmp1]]</f>
        <v>0</v>
      </c>
      <c r="F389">
        <f>Table2[[#This Row],[AcceptedCmp2]]</f>
        <v>0</v>
      </c>
      <c r="G389">
        <f>Table2[[#This Row],[Response]]</f>
        <v>0</v>
      </c>
      <c r="H389" s="8">
        <f>Products!G389</f>
        <v>42</v>
      </c>
      <c r="I389" s="17" t="str">
        <f>Products!H389</f>
        <v>Together</v>
      </c>
      <c r="J389" t="str">
        <f>Products!I389</f>
        <v>36-45</v>
      </c>
      <c r="K389" t="str">
        <f>Table6[[#This Row],[Kids]]</f>
        <v>Yes</v>
      </c>
      <c r="L389" t="str">
        <f>Table6[[#This Row],[Teens]]</f>
        <v>No</v>
      </c>
    </row>
    <row r="390" spans="1:12" ht="16.5" x14ac:dyDescent="0.3">
      <c r="A390">
        <f>Table2[[#This Row],[NumDealsPurchases]]</f>
        <v>3</v>
      </c>
      <c r="B390">
        <f>Table2[[#This Row],[AcceptedCmp3]]</f>
        <v>0</v>
      </c>
      <c r="C390">
        <f>Table2[[#This Row],[AcceptedCmp4]]</f>
        <v>1</v>
      </c>
      <c r="D390">
        <f>Table2[[#This Row],[AcceptedCmp5]]</f>
        <v>0</v>
      </c>
      <c r="E390">
        <f>Table2[[#This Row],[AcceptedCmp1]]</f>
        <v>0</v>
      </c>
      <c r="F390">
        <f>Table2[[#This Row],[AcceptedCmp2]]</f>
        <v>0</v>
      </c>
      <c r="G390">
        <f>Table2[[#This Row],[Response]]</f>
        <v>1</v>
      </c>
      <c r="H390" s="8">
        <f>Products!G390</f>
        <v>45</v>
      </c>
      <c r="I390" s="17" t="str">
        <f>Products!H390</f>
        <v>Together</v>
      </c>
      <c r="J390" t="str">
        <f>Products!I390</f>
        <v>36-45</v>
      </c>
      <c r="K390" t="str">
        <f>Table6[[#This Row],[Kids]]</f>
        <v>No</v>
      </c>
      <c r="L390" t="str">
        <f>Table6[[#This Row],[Teens]]</f>
        <v>Yes</v>
      </c>
    </row>
    <row r="391" spans="1:12" ht="16.5" x14ac:dyDescent="0.3">
      <c r="A391">
        <f>Table2[[#This Row],[NumDealsPurchases]]</f>
        <v>4</v>
      </c>
      <c r="B391">
        <f>Table2[[#This Row],[AcceptedCmp3]]</f>
        <v>0</v>
      </c>
      <c r="C391">
        <f>Table2[[#This Row],[AcceptedCmp4]]</f>
        <v>0</v>
      </c>
      <c r="D391">
        <f>Table2[[#This Row],[AcceptedCmp5]]</f>
        <v>0</v>
      </c>
      <c r="E391">
        <f>Table2[[#This Row],[AcceptedCmp1]]</f>
        <v>0</v>
      </c>
      <c r="F391">
        <f>Table2[[#This Row],[AcceptedCmp2]]</f>
        <v>0</v>
      </c>
      <c r="G391">
        <f>Table2[[#This Row],[Response]]</f>
        <v>0</v>
      </c>
      <c r="H391" s="8">
        <f>Products!G391</f>
        <v>52</v>
      </c>
      <c r="I391" s="17" t="str">
        <f>Products!H391</f>
        <v>Divorced</v>
      </c>
      <c r="J391" t="str">
        <f>Products!I391</f>
        <v>46-55</v>
      </c>
      <c r="K391" t="str">
        <f>Table6[[#This Row],[Kids]]</f>
        <v>No</v>
      </c>
      <c r="L391" t="str">
        <f>Table6[[#This Row],[Teens]]</f>
        <v>Yes</v>
      </c>
    </row>
    <row r="392" spans="1:12" ht="16.5" x14ac:dyDescent="0.3">
      <c r="A392">
        <f>Table2[[#This Row],[NumDealsPurchases]]</f>
        <v>1</v>
      </c>
      <c r="B392">
        <f>Table2[[#This Row],[AcceptedCmp3]]</f>
        <v>0</v>
      </c>
      <c r="C392">
        <f>Table2[[#This Row],[AcceptedCmp4]]</f>
        <v>0</v>
      </c>
      <c r="D392">
        <f>Table2[[#This Row],[AcceptedCmp5]]</f>
        <v>0</v>
      </c>
      <c r="E392">
        <f>Table2[[#This Row],[AcceptedCmp1]]</f>
        <v>0</v>
      </c>
      <c r="F392">
        <f>Table2[[#This Row],[AcceptedCmp2]]</f>
        <v>0</v>
      </c>
      <c r="G392">
        <f>Table2[[#This Row],[Response]]</f>
        <v>0</v>
      </c>
      <c r="H392" s="8">
        <f>Products!G392</f>
        <v>63</v>
      </c>
      <c r="I392" s="17" t="str">
        <f>Products!H392</f>
        <v>Together</v>
      </c>
      <c r="J392" t="str">
        <f>Products!I392</f>
        <v>56-65</v>
      </c>
      <c r="K392" t="str">
        <f>Table6[[#This Row],[Kids]]</f>
        <v>No</v>
      </c>
      <c r="L392" t="str">
        <f>Table6[[#This Row],[Teens]]</f>
        <v>Yes</v>
      </c>
    </row>
    <row r="393" spans="1:12" ht="16.5" x14ac:dyDescent="0.3">
      <c r="A393">
        <f>Table2[[#This Row],[NumDealsPurchases]]</f>
        <v>3</v>
      </c>
      <c r="B393">
        <f>Table2[[#This Row],[AcceptedCmp3]]</f>
        <v>0</v>
      </c>
      <c r="C393">
        <f>Table2[[#This Row],[AcceptedCmp4]]</f>
        <v>0</v>
      </c>
      <c r="D393">
        <f>Table2[[#This Row],[AcceptedCmp5]]</f>
        <v>0</v>
      </c>
      <c r="E393">
        <f>Table2[[#This Row],[AcceptedCmp1]]</f>
        <v>0</v>
      </c>
      <c r="F393">
        <f>Table2[[#This Row],[AcceptedCmp2]]</f>
        <v>0</v>
      </c>
      <c r="G393">
        <f>Table2[[#This Row],[Response]]</f>
        <v>0</v>
      </c>
      <c r="H393" s="8">
        <f>Products!G393</f>
        <v>45</v>
      </c>
      <c r="I393" s="17" t="str">
        <f>Products!H393</f>
        <v>Together</v>
      </c>
      <c r="J393" t="str">
        <f>Products!I393</f>
        <v>36-45</v>
      </c>
      <c r="K393" t="str">
        <f>Table6[[#This Row],[Kids]]</f>
        <v>Yes</v>
      </c>
      <c r="L393" t="str">
        <f>Table6[[#This Row],[Teens]]</f>
        <v>Yes</v>
      </c>
    </row>
    <row r="394" spans="1:12" ht="16.5" x14ac:dyDescent="0.3">
      <c r="A394">
        <f>Table2[[#This Row],[NumDealsPurchases]]</f>
        <v>0</v>
      </c>
      <c r="B394">
        <f>Table2[[#This Row],[AcceptedCmp3]]</f>
        <v>0</v>
      </c>
      <c r="C394">
        <f>Table2[[#This Row],[AcceptedCmp4]]</f>
        <v>0</v>
      </c>
      <c r="D394">
        <f>Table2[[#This Row],[AcceptedCmp5]]</f>
        <v>1</v>
      </c>
      <c r="E394">
        <f>Table2[[#This Row],[AcceptedCmp1]]</f>
        <v>0</v>
      </c>
      <c r="F394">
        <f>Table2[[#This Row],[AcceptedCmp2]]</f>
        <v>0</v>
      </c>
      <c r="G394">
        <f>Table2[[#This Row],[Response]]</f>
        <v>0</v>
      </c>
      <c r="H394" s="8">
        <f>Products!G394</f>
        <v>35</v>
      </c>
      <c r="I394" s="17" t="str">
        <f>Products!H394</f>
        <v>Single</v>
      </c>
      <c r="J394" t="str">
        <f>Products!I394</f>
        <v>26-35</v>
      </c>
      <c r="K394" t="str">
        <f>Table6[[#This Row],[Kids]]</f>
        <v>No</v>
      </c>
      <c r="L394" t="str">
        <f>Table6[[#This Row],[Teens]]</f>
        <v>No</v>
      </c>
    </row>
    <row r="395" spans="1:12" ht="16.5" x14ac:dyDescent="0.3">
      <c r="A395">
        <f>Table2[[#This Row],[NumDealsPurchases]]</f>
        <v>2</v>
      </c>
      <c r="B395">
        <f>Table2[[#This Row],[AcceptedCmp3]]</f>
        <v>0</v>
      </c>
      <c r="C395">
        <f>Table2[[#This Row],[AcceptedCmp4]]</f>
        <v>0</v>
      </c>
      <c r="D395">
        <f>Table2[[#This Row],[AcceptedCmp5]]</f>
        <v>0</v>
      </c>
      <c r="E395">
        <f>Table2[[#This Row],[AcceptedCmp1]]</f>
        <v>0</v>
      </c>
      <c r="F395">
        <f>Table2[[#This Row],[AcceptedCmp2]]</f>
        <v>0</v>
      </c>
      <c r="G395">
        <f>Table2[[#This Row],[Response]]</f>
        <v>0</v>
      </c>
      <c r="H395" s="8">
        <f>Products!G395</f>
        <v>34</v>
      </c>
      <c r="I395" s="17" t="str">
        <f>Products!H395</f>
        <v>Married</v>
      </c>
      <c r="J395" t="str">
        <f>Products!I395</f>
        <v>26-35</v>
      </c>
      <c r="K395" t="str">
        <f>Table6[[#This Row],[Kids]]</f>
        <v>Yes</v>
      </c>
      <c r="L395" t="str">
        <f>Table6[[#This Row],[Teens]]</f>
        <v>No</v>
      </c>
    </row>
    <row r="396" spans="1:12" ht="16.5" x14ac:dyDescent="0.3">
      <c r="A396">
        <f>Table2[[#This Row],[NumDealsPurchases]]</f>
        <v>1</v>
      </c>
      <c r="B396">
        <f>Table2[[#This Row],[AcceptedCmp3]]</f>
        <v>0</v>
      </c>
      <c r="C396">
        <f>Table2[[#This Row],[AcceptedCmp4]]</f>
        <v>0</v>
      </c>
      <c r="D396">
        <f>Table2[[#This Row],[AcceptedCmp5]]</f>
        <v>0</v>
      </c>
      <c r="E396">
        <f>Table2[[#This Row],[AcceptedCmp1]]</f>
        <v>0</v>
      </c>
      <c r="F396">
        <f>Table2[[#This Row],[AcceptedCmp2]]</f>
        <v>0</v>
      </c>
      <c r="G396">
        <f>Table2[[#This Row],[Response]]</f>
        <v>0</v>
      </c>
      <c r="H396" s="8">
        <f>Products!G396</f>
        <v>21</v>
      </c>
      <c r="I396" s="17" t="str">
        <f>Products!H396</f>
        <v>Married</v>
      </c>
      <c r="J396" t="str">
        <f>Products!I396</f>
        <v>16-25</v>
      </c>
      <c r="K396" t="str">
        <f>Table6[[#This Row],[Kids]]</f>
        <v>No</v>
      </c>
      <c r="L396" t="str">
        <f>Table6[[#This Row],[Teens]]</f>
        <v>No</v>
      </c>
    </row>
    <row r="397" spans="1:12" ht="16.5" x14ac:dyDescent="0.3">
      <c r="A397">
        <f>Table2[[#This Row],[NumDealsPurchases]]</f>
        <v>1</v>
      </c>
      <c r="B397">
        <f>Table2[[#This Row],[AcceptedCmp3]]</f>
        <v>0</v>
      </c>
      <c r="C397">
        <f>Table2[[#This Row],[AcceptedCmp4]]</f>
        <v>0</v>
      </c>
      <c r="D397">
        <f>Table2[[#This Row],[AcceptedCmp5]]</f>
        <v>0</v>
      </c>
      <c r="E397">
        <f>Table2[[#This Row],[AcceptedCmp1]]</f>
        <v>0</v>
      </c>
      <c r="F397">
        <f>Table2[[#This Row],[AcceptedCmp2]]</f>
        <v>0</v>
      </c>
      <c r="G397">
        <f>Table2[[#This Row],[Response]]</f>
        <v>0</v>
      </c>
      <c r="H397" s="8">
        <f>Products!G397</f>
        <v>67</v>
      </c>
      <c r="I397" s="17" t="str">
        <f>Products!H397</f>
        <v>Together</v>
      </c>
      <c r="J397" t="str">
        <f>Products!I397</f>
        <v>66-75</v>
      </c>
      <c r="K397" t="str">
        <f>Table6[[#This Row],[Kids]]</f>
        <v>No</v>
      </c>
      <c r="L397" t="str">
        <f>Table6[[#This Row],[Teens]]</f>
        <v>No</v>
      </c>
    </row>
    <row r="398" spans="1:12" ht="16.5" x14ac:dyDescent="0.3">
      <c r="A398">
        <f>Table2[[#This Row],[NumDealsPurchases]]</f>
        <v>3</v>
      </c>
      <c r="B398">
        <f>Table2[[#This Row],[AcceptedCmp3]]</f>
        <v>0</v>
      </c>
      <c r="C398">
        <f>Table2[[#This Row],[AcceptedCmp4]]</f>
        <v>0</v>
      </c>
      <c r="D398">
        <f>Table2[[#This Row],[AcceptedCmp5]]</f>
        <v>0</v>
      </c>
      <c r="E398">
        <f>Table2[[#This Row],[AcceptedCmp1]]</f>
        <v>0</v>
      </c>
      <c r="F398">
        <f>Table2[[#This Row],[AcceptedCmp2]]</f>
        <v>0</v>
      </c>
      <c r="G398">
        <f>Table2[[#This Row],[Response]]</f>
        <v>0</v>
      </c>
      <c r="H398" s="8">
        <f>Products!G398</f>
        <v>46</v>
      </c>
      <c r="I398" s="17" t="str">
        <f>Products!H398</f>
        <v>Married</v>
      </c>
      <c r="J398" t="str">
        <f>Products!I398</f>
        <v>46-55</v>
      </c>
      <c r="K398" t="str">
        <f>Table6[[#This Row],[Kids]]</f>
        <v>No</v>
      </c>
      <c r="L398" t="str">
        <f>Table6[[#This Row],[Teens]]</f>
        <v>Yes</v>
      </c>
    </row>
    <row r="399" spans="1:12" ht="16.5" x14ac:dyDescent="0.3">
      <c r="A399">
        <f>Table2[[#This Row],[NumDealsPurchases]]</f>
        <v>1</v>
      </c>
      <c r="B399">
        <f>Table2[[#This Row],[AcceptedCmp3]]</f>
        <v>0</v>
      </c>
      <c r="C399">
        <f>Table2[[#This Row],[AcceptedCmp4]]</f>
        <v>0</v>
      </c>
      <c r="D399">
        <f>Table2[[#This Row],[AcceptedCmp5]]</f>
        <v>0</v>
      </c>
      <c r="E399">
        <f>Table2[[#This Row],[AcceptedCmp1]]</f>
        <v>0</v>
      </c>
      <c r="F399">
        <f>Table2[[#This Row],[AcceptedCmp2]]</f>
        <v>0</v>
      </c>
      <c r="G399">
        <f>Table2[[#This Row],[Response]]</f>
        <v>0</v>
      </c>
      <c r="H399" s="8">
        <f>Products!G399</f>
        <v>22</v>
      </c>
      <c r="I399" s="17" t="str">
        <f>Products!H399</f>
        <v>Together</v>
      </c>
      <c r="J399" t="str">
        <f>Products!I399</f>
        <v>16-25</v>
      </c>
      <c r="K399" t="str">
        <f>Table6[[#This Row],[Kids]]</f>
        <v>No</v>
      </c>
      <c r="L399" t="str">
        <f>Table6[[#This Row],[Teens]]</f>
        <v>No</v>
      </c>
    </row>
    <row r="400" spans="1:12" ht="16.5" x14ac:dyDescent="0.3">
      <c r="A400">
        <f>Table2[[#This Row],[NumDealsPurchases]]</f>
        <v>4</v>
      </c>
      <c r="B400">
        <f>Table2[[#This Row],[AcceptedCmp3]]</f>
        <v>0</v>
      </c>
      <c r="C400">
        <f>Table2[[#This Row],[AcceptedCmp4]]</f>
        <v>0</v>
      </c>
      <c r="D400">
        <f>Table2[[#This Row],[AcceptedCmp5]]</f>
        <v>0</v>
      </c>
      <c r="E400">
        <f>Table2[[#This Row],[AcceptedCmp1]]</f>
        <v>0</v>
      </c>
      <c r="F400">
        <f>Table2[[#This Row],[AcceptedCmp2]]</f>
        <v>0</v>
      </c>
      <c r="G400">
        <f>Table2[[#This Row],[Response]]</f>
        <v>0</v>
      </c>
      <c r="H400" s="8">
        <f>Products!G400</f>
        <v>41</v>
      </c>
      <c r="I400" s="17" t="str">
        <f>Products!H400</f>
        <v>Single</v>
      </c>
      <c r="J400" t="str">
        <f>Products!I400</f>
        <v>36-45</v>
      </c>
      <c r="K400" t="str">
        <f>Table6[[#This Row],[Kids]]</f>
        <v>Yes</v>
      </c>
      <c r="L400" t="str">
        <f>Table6[[#This Row],[Teens]]</f>
        <v>Yes</v>
      </c>
    </row>
    <row r="401" spans="1:12" ht="16.5" x14ac:dyDescent="0.3">
      <c r="A401">
        <f>Table2[[#This Row],[NumDealsPurchases]]</f>
        <v>2</v>
      </c>
      <c r="B401">
        <f>Table2[[#This Row],[AcceptedCmp3]]</f>
        <v>0</v>
      </c>
      <c r="C401">
        <f>Table2[[#This Row],[AcceptedCmp4]]</f>
        <v>0</v>
      </c>
      <c r="D401">
        <f>Table2[[#This Row],[AcceptedCmp5]]</f>
        <v>0</v>
      </c>
      <c r="E401">
        <f>Table2[[#This Row],[AcceptedCmp1]]</f>
        <v>0</v>
      </c>
      <c r="F401">
        <f>Table2[[#This Row],[AcceptedCmp2]]</f>
        <v>0</v>
      </c>
      <c r="G401">
        <f>Table2[[#This Row],[Response]]</f>
        <v>1</v>
      </c>
      <c r="H401" s="8">
        <f>Products!G401</f>
        <v>28</v>
      </c>
      <c r="I401" s="17" t="str">
        <f>Products!H401</f>
        <v>Together</v>
      </c>
      <c r="J401" t="str">
        <f>Products!I401</f>
        <v>26-35</v>
      </c>
      <c r="K401" t="str">
        <f>Table6[[#This Row],[Kids]]</f>
        <v>Yes</v>
      </c>
      <c r="L401" t="str">
        <f>Table6[[#This Row],[Teens]]</f>
        <v>No</v>
      </c>
    </row>
    <row r="402" spans="1:12" ht="16.5" x14ac:dyDescent="0.3">
      <c r="A402">
        <f>Table2[[#This Row],[NumDealsPurchases]]</f>
        <v>1</v>
      </c>
      <c r="B402">
        <f>Table2[[#This Row],[AcceptedCmp3]]</f>
        <v>0</v>
      </c>
      <c r="C402">
        <f>Table2[[#This Row],[AcceptedCmp4]]</f>
        <v>0</v>
      </c>
      <c r="D402">
        <f>Table2[[#This Row],[AcceptedCmp5]]</f>
        <v>0</v>
      </c>
      <c r="E402">
        <f>Table2[[#This Row],[AcceptedCmp1]]</f>
        <v>0</v>
      </c>
      <c r="F402">
        <f>Table2[[#This Row],[AcceptedCmp2]]</f>
        <v>0</v>
      </c>
      <c r="G402">
        <f>Table2[[#This Row],[Response]]</f>
        <v>0</v>
      </c>
      <c r="H402" s="8">
        <f>Products!G402</f>
        <v>25</v>
      </c>
      <c r="I402" s="17" t="str">
        <f>Products!H402</f>
        <v>Divorced</v>
      </c>
      <c r="J402" t="str">
        <f>Products!I402</f>
        <v>16-25</v>
      </c>
      <c r="K402" t="str">
        <f>Table6[[#This Row],[Kids]]</f>
        <v>Yes</v>
      </c>
      <c r="L402" t="str">
        <f>Table6[[#This Row],[Teens]]</f>
        <v>No</v>
      </c>
    </row>
    <row r="403" spans="1:12" ht="16.5" x14ac:dyDescent="0.3">
      <c r="A403">
        <f>Table2[[#This Row],[NumDealsPurchases]]</f>
        <v>4</v>
      </c>
      <c r="B403">
        <f>Table2[[#This Row],[AcceptedCmp3]]</f>
        <v>0</v>
      </c>
      <c r="C403">
        <f>Table2[[#This Row],[AcceptedCmp4]]</f>
        <v>0</v>
      </c>
      <c r="D403">
        <f>Table2[[#This Row],[AcceptedCmp5]]</f>
        <v>0</v>
      </c>
      <c r="E403">
        <f>Table2[[#This Row],[AcceptedCmp1]]</f>
        <v>0</v>
      </c>
      <c r="F403">
        <f>Table2[[#This Row],[AcceptedCmp2]]</f>
        <v>0</v>
      </c>
      <c r="G403">
        <f>Table2[[#This Row],[Response]]</f>
        <v>1</v>
      </c>
      <c r="H403" s="8">
        <f>Products!G403</f>
        <v>32</v>
      </c>
      <c r="I403" s="17" t="str">
        <f>Products!H403</f>
        <v>Together</v>
      </c>
      <c r="J403" t="str">
        <f>Products!I403</f>
        <v>26-35</v>
      </c>
      <c r="K403" t="str">
        <f>Table6[[#This Row],[Kids]]</f>
        <v>Yes</v>
      </c>
      <c r="L403" t="str">
        <f>Table6[[#This Row],[Teens]]</f>
        <v>No</v>
      </c>
    </row>
    <row r="404" spans="1:12" ht="16.5" x14ac:dyDescent="0.3">
      <c r="A404">
        <f>Table2[[#This Row],[NumDealsPurchases]]</f>
        <v>4</v>
      </c>
      <c r="B404">
        <f>Table2[[#This Row],[AcceptedCmp3]]</f>
        <v>0</v>
      </c>
      <c r="C404">
        <f>Table2[[#This Row],[AcceptedCmp4]]</f>
        <v>0</v>
      </c>
      <c r="D404">
        <f>Table2[[#This Row],[AcceptedCmp5]]</f>
        <v>0</v>
      </c>
      <c r="E404">
        <f>Table2[[#This Row],[AcceptedCmp1]]</f>
        <v>0</v>
      </c>
      <c r="F404">
        <f>Table2[[#This Row],[AcceptedCmp2]]</f>
        <v>0</v>
      </c>
      <c r="G404">
        <f>Table2[[#This Row],[Response]]</f>
        <v>0</v>
      </c>
      <c r="H404" s="8">
        <f>Products!G404</f>
        <v>57</v>
      </c>
      <c r="I404" s="17" t="str">
        <f>Products!H404</f>
        <v>Single</v>
      </c>
      <c r="J404" t="str">
        <f>Products!I404</f>
        <v>56-65</v>
      </c>
      <c r="K404" t="str">
        <f>Table6[[#This Row],[Kids]]</f>
        <v>Yes</v>
      </c>
      <c r="L404" t="str">
        <f>Table6[[#This Row],[Teens]]</f>
        <v>Yes</v>
      </c>
    </row>
    <row r="405" spans="1:12" ht="16.5" x14ac:dyDescent="0.3">
      <c r="A405">
        <f>Table2[[#This Row],[NumDealsPurchases]]</f>
        <v>1</v>
      </c>
      <c r="B405">
        <f>Table2[[#This Row],[AcceptedCmp3]]</f>
        <v>0</v>
      </c>
      <c r="C405">
        <f>Table2[[#This Row],[AcceptedCmp4]]</f>
        <v>0</v>
      </c>
      <c r="D405">
        <f>Table2[[#This Row],[AcceptedCmp5]]</f>
        <v>0</v>
      </c>
      <c r="E405">
        <f>Table2[[#This Row],[AcceptedCmp1]]</f>
        <v>0</v>
      </c>
      <c r="F405">
        <f>Table2[[#This Row],[AcceptedCmp2]]</f>
        <v>0</v>
      </c>
      <c r="G405">
        <f>Table2[[#This Row],[Response]]</f>
        <v>0</v>
      </c>
      <c r="H405" s="8">
        <f>Products!G405</f>
        <v>47</v>
      </c>
      <c r="I405" s="17" t="str">
        <f>Products!H405</f>
        <v>Together</v>
      </c>
      <c r="J405" t="str">
        <f>Products!I405</f>
        <v>46-55</v>
      </c>
      <c r="K405" t="str">
        <f>Table6[[#This Row],[Kids]]</f>
        <v>No</v>
      </c>
      <c r="L405" t="str">
        <f>Table6[[#This Row],[Teens]]</f>
        <v>No</v>
      </c>
    </row>
    <row r="406" spans="1:12" ht="16.5" x14ac:dyDescent="0.3">
      <c r="A406">
        <f>Table2[[#This Row],[NumDealsPurchases]]</f>
        <v>5</v>
      </c>
      <c r="B406">
        <f>Table2[[#This Row],[AcceptedCmp3]]</f>
        <v>0</v>
      </c>
      <c r="C406">
        <f>Table2[[#This Row],[AcceptedCmp4]]</f>
        <v>0</v>
      </c>
      <c r="D406">
        <f>Table2[[#This Row],[AcceptedCmp5]]</f>
        <v>0</v>
      </c>
      <c r="E406">
        <f>Table2[[#This Row],[AcceptedCmp1]]</f>
        <v>0</v>
      </c>
      <c r="F406">
        <f>Table2[[#This Row],[AcceptedCmp2]]</f>
        <v>0</v>
      </c>
      <c r="G406">
        <f>Table2[[#This Row],[Response]]</f>
        <v>0</v>
      </c>
      <c r="H406" s="8">
        <f>Products!G406</f>
        <v>39</v>
      </c>
      <c r="I406" s="17" t="str">
        <f>Products!H406</f>
        <v>Single</v>
      </c>
      <c r="J406" t="str">
        <f>Products!I406</f>
        <v>36-45</v>
      </c>
      <c r="K406" t="str">
        <f>Table6[[#This Row],[Kids]]</f>
        <v>Yes</v>
      </c>
      <c r="L406" t="str">
        <f>Table6[[#This Row],[Teens]]</f>
        <v>Yes</v>
      </c>
    </row>
    <row r="407" spans="1:12" ht="16.5" x14ac:dyDescent="0.3">
      <c r="A407">
        <f>Table2[[#This Row],[NumDealsPurchases]]</f>
        <v>1</v>
      </c>
      <c r="B407">
        <f>Table2[[#This Row],[AcceptedCmp3]]</f>
        <v>0</v>
      </c>
      <c r="C407">
        <f>Table2[[#This Row],[AcceptedCmp4]]</f>
        <v>0</v>
      </c>
      <c r="D407">
        <f>Table2[[#This Row],[AcceptedCmp5]]</f>
        <v>0</v>
      </c>
      <c r="E407">
        <f>Table2[[#This Row],[AcceptedCmp1]]</f>
        <v>0</v>
      </c>
      <c r="F407">
        <f>Table2[[#This Row],[AcceptedCmp2]]</f>
        <v>0</v>
      </c>
      <c r="G407">
        <f>Table2[[#This Row],[Response]]</f>
        <v>0</v>
      </c>
      <c r="H407" s="8">
        <f>Products!G407</f>
        <v>53</v>
      </c>
      <c r="I407" s="17" t="str">
        <f>Products!H407</f>
        <v>Married</v>
      </c>
      <c r="J407" t="str">
        <f>Products!I407</f>
        <v>46-55</v>
      </c>
      <c r="K407" t="str">
        <f>Table6[[#This Row],[Kids]]</f>
        <v>No</v>
      </c>
      <c r="L407" t="str">
        <f>Table6[[#This Row],[Teens]]</f>
        <v>No</v>
      </c>
    </row>
    <row r="408" spans="1:12" ht="16.5" x14ac:dyDescent="0.3">
      <c r="A408">
        <f>Table2[[#This Row],[NumDealsPurchases]]</f>
        <v>9</v>
      </c>
      <c r="B408">
        <f>Table2[[#This Row],[AcceptedCmp3]]</f>
        <v>0</v>
      </c>
      <c r="C408">
        <f>Table2[[#This Row],[AcceptedCmp4]]</f>
        <v>1</v>
      </c>
      <c r="D408">
        <f>Table2[[#This Row],[AcceptedCmp5]]</f>
        <v>0</v>
      </c>
      <c r="E408">
        <f>Table2[[#This Row],[AcceptedCmp1]]</f>
        <v>0</v>
      </c>
      <c r="F408">
        <f>Table2[[#This Row],[AcceptedCmp2]]</f>
        <v>0</v>
      </c>
      <c r="G408">
        <f>Table2[[#This Row],[Response]]</f>
        <v>1</v>
      </c>
      <c r="H408" s="8">
        <f>Products!G408</f>
        <v>58</v>
      </c>
      <c r="I408" s="17" t="str">
        <f>Products!H408</f>
        <v>Single</v>
      </c>
      <c r="J408" t="str">
        <f>Products!I408</f>
        <v>56-65</v>
      </c>
      <c r="K408" t="str">
        <f>Table6[[#This Row],[Kids]]</f>
        <v>Yes</v>
      </c>
      <c r="L408" t="str">
        <f>Table6[[#This Row],[Teens]]</f>
        <v>Yes</v>
      </c>
    </row>
    <row r="409" spans="1:12" ht="16.5" x14ac:dyDescent="0.3">
      <c r="A409">
        <f>Table2[[#This Row],[NumDealsPurchases]]</f>
        <v>1</v>
      </c>
      <c r="B409">
        <f>Table2[[#This Row],[AcceptedCmp3]]</f>
        <v>0</v>
      </c>
      <c r="C409">
        <f>Table2[[#This Row],[AcceptedCmp4]]</f>
        <v>0</v>
      </c>
      <c r="D409">
        <f>Table2[[#This Row],[AcceptedCmp5]]</f>
        <v>0</v>
      </c>
      <c r="E409">
        <f>Table2[[#This Row],[AcceptedCmp1]]</f>
        <v>0</v>
      </c>
      <c r="F409">
        <f>Table2[[#This Row],[AcceptedCmp2]]</f>
        <v>0</v>
      </c>
      <c r="G409">
        <f>Table2[[#This Row],[Response]]</f>
        <v>0</v>
      </c>
      <c r="H409" s="8">
        <f>Products!G409</f>
        <v>49</v>
      </c>
      <c r="I409" s="17" t="str">
        <f>Products!H409</f>
        <v>Divorced</v>
      </c>
      <c r="J409" t="str">
        <f>Products!I409</f>
        <v>46-55</v>
      </c>
      <c r="K409" t="str">
        <f>Table6[[#This Row],[Kids]]</f>
        <v>Yes</v>
      </c>
      <c r="L409" t="str">
        <f>Table6[[#This Row],[Teens]]</f>
        <v>Yes</v>
      </c>
    </row>
    <row r="410" spans="1:12" ht="16.5" x14ac:dyDescent="0.3">
      <c r="A410">
        <f>Table2[[#This Row],[NumDealsPurchases]]</f>
        <v>3</v>
      </c>
      <c r="B410">
        <f>Table2[[#This Row],[AcceptedCmp3]]</f>
        <v>0</v>
      </c>
      <c r="C410">
        <f>Table2[[#This Row],[AcceptedCmp4]]</f>
        <v>0</v>
      </c>
      <c r="D410">
        <f>Table2[[#This Row],[AcceptedCmp5]]</f>
        <v>0</v>
      </c>
      <c r="E410">
        <f>Table2[[#This Row],[AcceptedCmp1]]</f>
        <v>0</v>
      </c>
      <c r="F410">
        <f>Table2[[#This Row],[AcceptedCmp2]]</f>
        <v>0</v>
      </c>
      <c r="G410">
        <f>Table2[[#This Row],[Response]]</f>
        <v>1</v>
      </c>
      <c r="H410" s="8">
        <f>Products!G410</f>
        <v>40</v>
      </c>
      <c r="I410" s="17" t="str">
        <f>Products!H410</f>
        <v>Together</v>
      </c>
      <c r="J410" t="str">
        <f>Products!I410</f>
        <v>36-45</v>
      </c>
      <c r="K410" t="str">
        <f>Table6[[#This Row],[Kids]]</f>
        <v>Yes</v>
      </c>
      <c r="L410" t="str">
        <f>Table6[[#This Row],[Teens]]</f>
        <v>No</v>
      </c>
    </row>
    <row r="411" spans="1:12" ht="16.5" x14ac:dyDescent="0.3">
      <c r="A411">
        <f>Table2[[#This Row],[NumDealsPurchases]]</f>
        <v>3</v>
      </c>
      <c r="B411">
        <f>Table2[[#This Row],[AcceptedCmp3]]</f>
        <v>0</v>
      </c>
      <c r="C411">
        <f>Table2[[#This Row],[AcceptedCmp4]]</f>
        <v>0</v>
      </c>
      <c r="D411">
        <f>Table2[[#This Row],[AcceptedCmp5]]</f>
        <v>0</v>
      </c>
      <c r="E411">
        <f>Table2[[#This Row],[AcceptedCmp1]]</f>
        <v>0</v>
      </c>
      <c r="F411">
        <f>Table2[[#This Row],[AcceptedCmp2]]</f>
        <v>0</v>
      </c>
      <c r="G411">
        <f>Table2[[#This Row],[Response]]</f>
        <v>0</v>
      </c>
      <c r="H411" s="8">
        <f>Products!G411</f>
        <v>43</v>
      </c>
      <c r="I411" s="17" t="str">
        <f>Products!H411</f>
        <v>Married</v>
      </c>
      <c r="J411" t="str">
        <f>Products!I411</f>
        <v>36-45</v>
      </c>
      <c r="K411" t="str">
        <f>Table6[[#This Row],[Kids]]</f>
        <v>Yes</v>
      </c>
      <c r="L411" t="str">
        <f>Table6[[#This Row],[Teens]]</f>
        <v>Yes</v>
      </c>
    </row>
    <row r="412" spans="1:12" ht="16.5" x14ac:dyDescent="0.3">
      <c r="A412">
        <f>Table2[[#This Row],[NumDealsPurchases]]</f>
        <v>1</v>
      </c>
      <c r="B412">
        <f>Table2[[#This Row],[AcceptedCmp3]]</f>
        <v>0</v>
      </c>
      <c r="C412">
        <f>Table2[[#This Row],[AcceptedCmp4]]</f>
        <v>0</v>
      </c>
      <c r="D412">
        <f>Table2[[#This Row],[AcceptedCmp5]]</f>
        <v>0</v>
      </c>
      <c r="E412">
        <f>Table2[[#This Row],[AcceptedCmp1]]</f>
        <v>0</v>
      </c>
      <c r="F412">
        <f>Table2[[#This Row],[AcceptedCmp2]]</f>
        <v>0</v>
      </c>
      <c r="G412">
        <f>Table2[[#This Row],[Response]]</f>
        <v>0</v>
      </c>
      <c r="H412" s="8">
        <f>Products!G412</f>
        <v>39</v>
      </c>
      <c r="I412" s="17" t="str">
        <f>Products!H412</f>
        <v>Single</v>
      </c>
      <c r="J412" t="str">
        <f>Products!I412</f>
        <v>36-45</v>
      </c>
      <c r="K412" t="str">
        <f>Table6[[#This Row],[Kids]]</f>
        <v>Yes</v>
      </c>
      <c r="L412" t="str">
        <f>Table6[[#This Row],[Teens]]</f>
        <v>No</v>
      </c>
    </row>
    <row r="413" spans="1:12" ht="16.5" x14ac:dyDescent="0.3">
      <c r="A413">
        <f>Table2[[#This Row],[NumDealsPurchases]]</f>
        <v>3</v>
      </c>
      <c r="B413">
        <f>Table2[[#This Row],[AcceptedCmp3]]</f>
        <v>0</v>
      </c>
      <c r="C413">
        <f>Table2[[#This Row],[AcceptedCmp4]]</f>
        <v>0</v>
      </c>
      <c r="D413">
        <f>Table2[[#This Row],[AcceptedCmp5]]</f>
        <v>0</v>
      </c>
      <c r="E413">
        <f>Table2[[#This Row],[AcceptedCmp1]]</f>
        <v>0</v>
      </c>
      <c r="F413">
        <f>Table2[[#This Row],[AcceptedCmp2]]</f>
        <v>0</v>
      </c>
      <c r="G413">
        <f>Table2[[#This Row],[Response]]</f>
        <v>0</v>
      </c>
      <c r="H413" s="8">
        <f>Products!G413</f>
        <v>49</v>
      </c>
      <c r="I413" s="17" t="str">
        <f>Products!H413</f>
        <v>Married</v>
      </c>
      <c r="J413" t="str">
        <f>Products!I413</f>
        <v>46-55</v>
      </c>
      <c r="K413" t="str">
        <f>Table6[[#This Row],[Kids]]</f>
        <v>No</v>
      </c>
      <c r="L413" t="str">
        <f>Table6[[#This Row],[Teens]]</f>
        <v>Yes</v>
      </c>
    </row>
    <row r="414" spans="1:12" ht="16.5" x14ac:dyDescent="0.3">
      <c r="A414">
        <f>Table2[[#This Row],[NumDealsPurchases]]</f>
        <v>2</v>
      </c>
      <c r="B414">
        <f>Table2[[#This Row],[AcceptedCmp3]]</f>
        <v>0</v>
      </c>
      <c r="C414">
        <f>Table2[[#This Row],[AcceptedCmp4]]</f>
        <v>0</v>
      </c>
      <c r="D414">
        <f>Table2[[#This Row],[AcceptedCmp5]]</f>
        <v>0</v>
      </c>
      <c r="E414">
        <f>Table2[[#This Row],[AcceptedCmp1]]</f>
        <v>0</v>
      </c>
      <c r="F414">
        <f>Table2[[#This Row],[AcceptedCmp2]]</f>
        <v>0</v>
      </c>
      <c r="G414">
        <f>Table2[[#This Row],[Response]]</f>
        <v>1</v>
      </c>
      <c r="H414" s="8">
        <f>Products!G414</f>
        <v>30</v>
      </c>
      <c r="I414" s="17" t="str">
        <f>Products!H414</f>
        <v>Married</v>
      </c>
      <c r="J414" t="str">
        <f>Products!I414</f>
        <v>26-35</v>
      </c>
      <c r="K414" t="str">
        <f>Table6[[#This Row],[Kids]]</f>
        <v>Yes</v>
      </c>
      <c r="L414" t="str">
        <f>Table6[[#This Row],[Teens]]</f>
        <v>No</v>
      </c>
    </row>
    <row r="415" spans="1:12" ht="16.5" x14ac:dyDescent="0.3">
      <c r="A415">
        <f>Table2[[#This Row],[NumDealsPurchases]]</f>
        <v>4</v>
      </c>
      <c r="B415">
        <f>Table2[[#This Row],[AcceptedCmp3]]</f>
        <v>0</v>
      </c>
      <c r="C415">
        <f>Table2[[#This Row],[AcceptedCmp4]]</f>
        <v>0</v>
      </c>
      <c r="D415">
        <f>Table2[[#This Row],[AcceptedCmp5]]</f>
        <v>0</v>
      </c>
      <c r="E415">
        <f>Table2[[#This Row],[AcceptedCmp1]]</f>
        <v>0</v>
      </c>
      <c r="F415">
        <f>Table2[[#This Row],[AcceptedCmp2]]</f>
        <v>0</v>
      </c>
      <c r="G415">
        <f>Table2[[#This Row],[Response]]</f>
        <v>0</v>
      </c>
      <c r="H415" s="8">
        <f>Products!G415</f>
        <v>36</v>
      </c>
      <c r="I415" s="17" t="str">
        <f>Products!H415</f>
        <v>Single</v>
      </c>
      <c r="J415" t="str">
        <f>Products!I415</f>
        <v>36-45</v>
      </c>
      <c r="K415" t="str">
        <f>Table6[[#This Row],[Kids]]</f>
        <v>No</v>
      </c>
      <c r="L415" t="str">
        <f>Table6[[#This Row],[Teens]]</f>
        <v>Yes</v>
      </c>
    </row>
    <row r="416" spans="1:12" ht="16.5" x14ac:dyDescent="0.3">
      <c r="A416">
        <f>Table2[[#This Row],[NumDealsPurchases]]</f>
        <v>3</v>
      </c>
      <c r="B416">
        <f>Table2[[#This Row],[AcceptedCmp3]]</f>
        <v>0</v>
      </c>
      <c r="C416">
        <f>Table2[[#This Row],[AcceptedCmp4]]</f>
        <v>0</v>
      </c>
      <c r="D416">
        <f>Table2[[#This Row],[AcceptedCmp5]]</f>
        <v>0</v>
      </c>
      <c r="E416">
        <f>Table2[[#This Row],[AcceptedCmp1]]</f>
        <v>1</v>
      </c>
      <c r="F416">
        <f>Table2[[#This Row],[AcceptedCmp2]]</f>
        <v>0</v>
      </c>
      <c r="G416">
        <f>Table2[[#This Row],[Response]]</f>
        <v>0</v>
      </c>
      <c r="H416" s="8">
        <f>Products!G416</f>
        <v>58</v>
      </c>
      <c r="I416" s="17" t="str">
        <f>Products!H416</f>
        <v>Together</v>
      </c>
      <c r="J416" t="str">
        <f>Products!I416</f>
        <v>56-65</v>
      </c>
      <c r="K416" t="str">
        <f>Table6[[#This Row],[Kids]]</f>
        <v>No</v>
      </c>
      <c r="L416" t="str">
        <f>Table6[[#This Row],[Teens]]</f>
        <v>Yes</v>
      </c>
    </row>
    <row r="417" spans="1:12" ht="16.5" x14ac:dyDescent="0.3">
      <c r="A417">
        <f>Table2[[#This Row],[NumDealsPurchases]]</f>
        <v>3</v>
      </c>
      <c r="B417">
        <f>Table2[[#This Row],[AcceptedCmp3]]</f>
        <v>0</v>
      </c>
      <c r="C417">
        <f>Table2[[#This Row],[AcceptedCmp4]]</f>
        <v>0</v>
      </c>
      <c r="D417">
        <f>Table2[[#This Row],[AcceptedCmp5]]</f>
        <v>0</v>
      </c>
      <c r="E417">
        <f>Table2[[#This Row],[AcceptedCmp1]]</f>
        <v>0</v>
      </c>
      <c r="F417">
        <f>Table2[[#This Row],[AcceptedCmp2]]</f>
        <v>0</v>
      </c>
      <c r="G417">
        <f>Table2[[#This Row],[Response]]</f>
        <v>0</v>
      </c>
      <c r="H417" s="8">
        <f>Products!G417</f>
        <v>25</v>
      </c>
      <c r="I417" s="17" t="str">
        <f>Products!H417</f>
        <v>Married</v>
      </c>
      <c r="J417" t="str">
        <f>Products!I417</f>
        <v>16-25</v>
      </c>
      <c r="K417" t="str">
        <f>Table6[[#This Row],[Kids]]</f>
        <v>Yes</v>
      </c>
      <c r="L417" t="str">
        <f>Table6[[#This Row],[Teens]]</f>
        <v>No</v>
      </c>
    </row>
    <row r="418" spans="1:12" ht="16.5" x14ac:dyDescent="0.3">
      <c r="A418">
        <f>Table2[[#This Row],[NumDealsPurchases]]</f>
        <v>2</v>
      </c>
      <c r="B418">
        <f>Table2[[#This Row],[AcceptedCmp3]]</f>
        <v>0</v>
      </c>
      <c r="C418">
        <f>Table2[[#This Row],[AcceptedCmp4]]</f>
        <v>0</v>
      </c>
      <c r="D418">
        <f>Table2[[#This Row],[AcceptedCmp5]]</f>
        <v>0</v>
      </c>
      <c r="E418">
        <f>Table2[[#This Row],[AcceptedCmp1]]</f>
        <v>0</v>
      </c>
      <c r="F418">
        <f>Table2[[#This Row],[AcceptedCmp2]]</f>
        <v>0</v>
      </c>
      <c r="G418">
        <f>Table2[[#This Row],[Response]]</f>
        <v>0</v>
      </c>
      <c r="H418" s="8">
        <f>Products!G418</f>
        <v>51</v>
      </c>
      <c r="I418" s="17" t="str">
        <f>Products!H418</f>
        <v>Together</v>
      </c>
      <c r="J418" t="str">
        <f>Products!I418</f>
        <v>46-55</v>
      </c>
      <c r="K418" t="str">
        <f>Table6[[#This Row],[Kids]]</f>
        <v>No</v>
      </c>
      <c r="L418" t="str">
        <f>Table6[[#This Row],[Teens]]</f>
        <v>Yes</v>
      </c>
    </row>
    <row r="419" spans="1:12" ht="16.5" x14ac:dyDescent="0.3">
      <c r="A419">
        <f>Table2[[#This Row],[NumDealsPurchases]]</f>
        <v>1</v>
      </c>
      <c r="B419">
        <f>Table2[[#This Row],[AcceptedCmp3]]</f>
        <v>0</v>
      </c>
      <c r="C419">
        <f>Table2[[#This Row],[AcceptedCmp4]]</f>
        <v>0</v>
      </c>
      <c r="D419">
        <f>Table2[[#This Row],[AcceptedCmp5]]</f>
        <v>0</v>
      </c>
      <c r="E419">
        <f>Table2[[#This Row],[AcceptedCmp1]]</f>
        <v>0</v>
      </c>
      <c r="F419">
        <f>Table2[[#This Row],[AcceptedCmp2]]</f>
        <v>0</v>
      </c>
      <c r="G419">
        <f>Table2[[#This Row],[Response]]</f>
        <v>0</v>
      </c>
      <c r="H419" s="8">
        <f>Products!G419</f>
        <v>71</v>
      </c>
      <c r="I419" s="17" t="str">
        <f>Products!H419</f>
        <v>Together</v>
      </c>
      <c r="J419" t="str">
        <f>Products!I419</f>
        <v>66-75</v>
      </c>
      <c r="K419" t="str">
        <f>Table6[[#This Row],[Kids]]</f>
        <v>No</v>
      </c>
      <c r="L419" t="str">
        <f>Table6[[#This Row],[Teens]]</f>
        <v>No</v>
      </c>
    </row>
    <row r="420" spans="1:12" ht="16.5" x14ac:dyDescent="0.3">
      <c r="A420">
        <f>Table2[[#This Row],[NumDealsPurchases]]</f>
        <v>3</v>
      </c>
      <c r="B420">
        <f>Table2[[#This Row],[AcceptedCmp3]]</f>
        <v>1</v>
      </c>
      <c r="C420">
        <f>Table2[[#This Row],[AcceptedCmp4]]</f>
        <v>0</v>
      </c>
      <c r="D420">
        <f>Table2[[#This Row],[AcceptedCmp5]]</f>
        <v>0</v>
      </c>
      <c r="E420">
        <f>Table2[[#This Row],[AcceptedCmp1]]</f>
        <v>0</v>
      </c>
      <c r="F420">
        <f>Table2[[#This Row],[AcceptedCmp2]]</f>
        <v>0</v>
      </c>
      <c r="G420">
        <f>Table2[[#This Row],[Response]]</f>
        <v>0</v>
      </c>
      <c r="H420" s="8">
        <f>Products!G420</f>
        <v>38</v>
      </c>
      <c r="I420" s="17" t="str">
        <f>Products!H420</f>
        <v>Single</v>
      </c>
      <c r="J420" t="str">
        <f>Products!I420</f>
        <v>36-45</v>
      </c>
      <c r="K420" t="str">
        <f>Table6[[#This Row],[Kids]]</f>
        <v>Yes</v>
      </c>
      <c r="L420" t="str">
        <f>Table6[[#This Row],[Teens]]</f>
        <v>No</v>
      </c>
    </row>
    <row r="421" spans="1:12" ht="16.5" x14ac:dyDescent="0.3">
      <c r="A421">
        <f>Table2[[#This Row],[NumDealsPurchases]]</f>
        <v>1</v>
      </c>
      <c r="B421">
        <f>Table2[[#This Row],[AcceptedCmp3]]</f>
        <v>0</v>
      </c>
      <c r="C421">
        <f>Table2[[#This Row],[AcceptedCmp4]]</f>
        <v>1</v>
      </c>
      <c r="D421">
        <f>Table2[[#This Row],[AcceptedCmp5]]</f>
        <v>1</v>
      </c>
      <c r="E421">
        <f>Table2[[#This Row],[AcceptedCmp1]]</f>
        <v>1</v>
      </c>
      <c r="F421">
        <f>Table2[[#This Row],[AcceptedCmp2]]</f>
        <v>1</v>
      </c>
      <c r="G421">
        <f>Table2[[#This Row],[Response]]</f>
        <v>0</v>
      </c>
      <c r="H421" s="8">
        <f>Products!G421</f>
        <v>20</v>
      </c>
      <c r="I421" s="17" t="str">
        <f>Products!H421</f>
        <v>Married</v>
      </c>
      <c r="J421" t="str">
        <f>Products!I421</f>
        <v>16-25</v>
      </c>
      <c r="K421" t="str">
        <f>Table6[[#This Row],[Kids]]</f>
        <v>No</v>
      </c>
      <c r="L421" t="str">
        <f>Table6[[#This Row],[Teens]]</f>
        <v>No</v>
      </c>
    </row>
    <row r="422" spans="1:12" ht="16.5" x14ac:dyDescent="0.3">
      <c r="A422">
        <f>Table2[[#This Row],[NumDealsPurchases]]</f>
        <v>1</v>
      </c>
      <c r="B422">
        <f>Table2[[#This Row],[AcceptedCmp3]]</f>
        <v>0</v>
      </c>
      <c r="C422">
        <f>Table2[[#This Row],[AcceptedCmp4]]</f>
        <v>0</v>
      </c>
      <c r="D422">
        <f>Table2[[#This Row],[AcceptedCmp5]]</f>
        <v>1</v>
      </c>
      <c r="E422">
        <f>Table2[[#This Row],[AcceptedCmp1]]</f>
        <v>1</v>
      </c>
      <c r="F422">
        <f>Table2[[#This Row],[AcceptedCmp2]]</f>
        <v>0</v>
      </c>
      <c r="G422">
        <f>Table2[[#This Row],[Response]]</f>
        <v>1</v>
      </c>
      <c r="H422" s="8">
        <f>Products!G422</f>
        <v>32</v>
      </c>
      <c r="I422" s="17" t="str">
        <f>Products!H422</f>
        <v>Married</v>
      </c>
      <c r="J422" t="str">
        <f>Products!I422</f>
        <v>26-35</v>
      </c>
      <c r="K422" t="str">
        <f>Table6[[#This Row],[Kids]]</f>
        <v>No</v>
      </c>
      <c r="L422" t="str">
        <f>Table6[[#This Row],[Teens]]</f>
        <v>No</v>
      </c>
    </row>
    <row r="423" spans="1:12" ht="16.5" x14ac:dyDescent="0.3">
      <c r="A423">
        <f>Table2[[#This Row],[NumDealsPurchases]]</f>
        <v>9</v>
      </c>
      <c r="B423">
        <f>Table2[[#This Row],[AcceptedCmp3]]</f>
        <v>0</v>
      </c>
      <c r="C423">
        <f>Table2[[#This Row],[AcceptedCmp4]]</f>
        <v>0</v>
      </c>
      <c r="D423">
        <f>Table2[[#This Row],[AcceptedCmp5]]</f>
        <v>0</v>
      </c>
      <c r="E423">
        <f>Table2[[#This Row],[AcceptedCmp1]]</f>
        <v>0</v>
      </c>
      <c r="F423">
        <f>Table2[[#This Row],[AcceptedCmp2]]</f>
        <v>0</v>
      </c>
      <c r="G423">
        <f>Table2[[#This Row],[Response]]</f>
        <v>0</v>
      </c>
      <c r="H423" s="8">
        <f>Products!G423</f>
        <v>42</v>
      </c>
      <c r="I423" s="17" t="str">
        <f>Products!H423</f>
        <v>Married</v>
      </c>
      <c r="J423" t="str">
        <f>Products!I423</f>
        <v>36-45</v>
      </c>
      <c r="K423" t="str">
        <f>Table6[[#This Row],[Kids]]</f>
        <v>Yes</v>
      </c>
      <c r="L423" t="str">
        <f>Table6[[#This Row],[Teens]]</f>
        <v>Yes</v>
      </c>
    </row>
    <row r="424" spans="1:12" ht="16.5" x14ac:dyDescent="0.3">
      <c r="A424">
        <f>Table2[[#This Row],[NumDealsPurchases]]</f>
        <v>2</v>
      </c>
      <c r="B424">
        <f>Table2[[#This Row],[AcceptedCmp3]]</f>
        <v>0</v>
      </c>
      <c r="C424">
        <f>Table2[[#This Row],[AcceptedCmp4]]</f>
        <v>0</v>
      </c>
      <c r="D424">
        <f>Table2[[#This Row],[AcceptedCmp5]]</f>
        <v>0</v>
      </c>
      <c r="E424">
        <f>Table2[[#This Row],[AcceptedCmp1]]</f>
        <v>0</v>
      </c>
      <c r="F424">
        <f>Table2[[#This Row],[AcceptedCmp2]]</f>
        <v>0</v>
      </c>
      <c r="G424">
        <f>Table2[[#This Row],[Response]]</f>
        <v>0</v>
      </c>
      <c r="H424" s="8">
        <f>Products!G424</f>
        <v>41</v>
      </c>
      <c r="I424" s="17" t="str">
        <f>Products!H424</f>
        <v>Together</v>
      </c>
      <c r="J424" t="str">
        <f>Products!I424</f>
        <v>36-45</v>
      </c>
      <c r="K424" t="str">
        <f>Table6[[#This Row],[Kids]]</f>
        <v>Yes</v>
      </c>
      <c r="L424" t="str">
        <f>Table6[[#This Row],[Teens]]</f>
        <v>No</v>
      </c>
    </row>
    <row r="425" spans="1:12" ht="16.5" x14ac:dyDescent="0.3">
      <c r="A425">
        <f>Table2[[#This Row],[NumDealsPurchases]]</f>
        <v>1</v>
      </c>
      <c r="B425">
        <f>Table2[[#This Row],[AcceptedCmp3]]</f>
        <v>0</v>
      </c>
      <c r="C425">
        <f>Table2[[#This Row],[AcceptedCmp4]]</f>
        <v>0</v>
      </c>
      <c r="D425">
        <f>Table2[[#This Row],[AcceptedCmp5]]</f>
        <v>0</v>
      </c>
      <c r="E425">
        <f>Table2[[#This Row],[AcceptedCmp1]]</f>
        <v>0</v>
      </c>
      <c r="F425">
        <f>Table2[[#This Row],[AcceptedCmp2]]</f>
        <v>0</v>
      </c>
      <c r="G425">
        <f>Table2[[#This Row],[Response]]</f>
        <v>0</v>
      </c>
      <c r="H425" s="8">
        <f>Products!G425</f>
        <v>31</v>
      </c>
      <c r="I425" s="17" t="str">
        <f>Products!H425</f>
        <v>Married</v>
      </c>
      <c r="J425" t="str">
        <f>Products!I425</f>
        <v>26-35</v>
      </c>
      <c r="K425" t="str">
        <f>Table6[[#This Row],[Kids]]</f>
        <v>Yes</v>
      </c>
      <c r="L425" t="str">
        <f>Table6[[#This Row],[Teens]]</f>
        <v>No</v>
      </c>
    </row>
    <row r="426" spans="1:12" ht="16.5" x14ac:dyDescent="0.3">
      <c r="A426">
        <f>Table2[[#This Row],[NumDealsPurchases]]</f>
        <v>1</v>
      </c>
      <c r="B426">
        <f>Table2[[#This Row],[AcceptedCmp3]]</f>
        <v>0</v>
      </c>
      <c r="C426">
        <f>Table2[[#This Row],[AcceptedCmp4]]</f>
        <v>0</v>
      </c>
      <c r="D426">
        <f>Table2[[#This Row],[AcceptedCmp5]]</f>
        <v>0</v>
      </c>
      <c r="E426">
        <f>Table2[[#This Row],[AcceptedCmp1]]</f>
        <v>0</v>
      </c>
      <c r="F426">
        <f>Table2[[#This Row],[AcceptedCmp2]]</f>
        <v>0</v>
      </c>
      <c r="G426">
        <f>Table2[[#This Row],[Response]]</f>
        <v>0</v>
      </c>
      <c r="H426" s="8">
        <f>Products!G426</f>
        <v>32</v>
      </c>
      <c r="I426" s="17" t="str">
        <f>Products!H426</f>
        <v>Married</v>
      </c>
      <c r="J426" t="str">
        <f>Products!I426</f>
        <v>26-35</v>
      </c>
      <c r="K426" t="str">
        <f>Table6[[#This Row],[Kids]]</f>
        <v>Yes</v>
      </c>
      <c r="L426" t="str">
        <f>Table6[[#This Row],[Teens]]</f>
        <v>No</v>
      </c>
    </row>
    <row r="427" spans="1:12" ht="16.5" x14ac:dyDescent="0.3">
      <c r="A427">
        <f>Table2[[#This Row],[NumDealsPurchases]]</f>
        <v>1</v>
      </c>
      <c r="B427">
        <f>Table2[[#This Row],[AcceptedCmp3]]</f>
        <v>0</v>
      </c>
      <c r="C427">
        <f>Table2[[#This Row],[AcceptedCmp4]]</f>
        <v>1</v>
      </c>
      <c r="D427">
        <f>Table2[[#This Row],[AcceptedCmp5]]</f>
        <v>1</v>
      </c>
      <c r="E427">
        <f>Table2[[#This Row],[AcceptedCmp1]]</f>
        <v>0</v>
      </c>
      <c r="F427">
        <f>Table2[[#This Row],[AcceptedCmp2]]</f>
        <v>0</v>
      </c>
      <c r="G427">
        <f>Table2[[#This Row],[Response]]</f>
        <v>1</v>
      </c>
      <c r="H427" s="8">
        <f>Products!G427</f>
        <v>39</v>
      </c>
      <c r="I427" s="17" t="str">
        <f>Products!H427</f>
        <v>Married</v>
      </c>
      <c r="J427" t="str">
        <f>Products!I427</f>
        <v>36-45</v>
      </c>
      <c r="K427" t="str">
        <f>Table6[[#This Row],[Kids]]</f>
        <v>No</v>
      </c>
      <c r="L427" t="str">
        <f>Table6[[#This Row],[Teens]]</f>
        <v>No</v>
      </c>
    </row>
    <row r="428" spans="1:12" ht="16.5" x14ac:dyDescent="0.3">
      <c r="A428">
        <f>Table2[[#This Row],[NumDealsPurchases]]</f>
        <v>0</v>
      </c>
      <c r="B428">
        <f>Table2[[#This Row],[AcceptedCmp3]]</f>
        <v>0</v>
      </c>
      <c r="C428">
        <f>Table2[[#This Row],[AcceptedCmp4]]</f>
        <v>0</v>
      </c>
      <c r="D428">
        <f>Table2[[#This Row],[AcceptedCmp5]]</f>
        <v>1</v>
      </c>
      <c r="E428">
        <f>Table2[[#This Row],[AcceptedCmp1]]</f>
        <v>0</v>
      </c>
      <c r="F428">
        <f>Table2[[#This Row],[AcceptedCmp2]]</f>
        <v>0</v>
      </c>
      <c r="G428">
        <f>Table2[[#This Row],[Response]]</f>
        <v>0</v>
      </c>
      <c r="H428" s="8">
        <f>Products!G428</f>
        <v>72</v>
      </c>
      <c r="I428" s="17" t="str">
        <f>Products!H428</f>
        <v>Married</v>
      </c>
      <c r="J428" t="str">
        <f>Products!I428</f>
        <v>66-75</v>
      </c>
      <c r="K428" t="str">
        <f>Table6[[#This Row],[Kids]]</f>
        <v>No</v>
      </c>
      <c r="L428" t="str">
        <f>Table6[[#This Row],[Teens]]</f>
        <v>No</v>
      </c>
    </row>
    <row r="429" spans="1:12" ht="16.5" x14ac:dyDescent="0.3">
      <c r="A429">
        <f>Table2[[#This Row],[NumDealsPurchases]]</f>
        <v>1</v>
      </c>
      <c r="B429">
        <f>Table2[[#This Row],[AcceptedCmp3]]</f>
        <v>0</v>
      </c>
      <c r="C429">
        <f>Table2[[#This Row],[AcceptedCmp4]]</f>
        <v>0</v>
      </c>
      <c r="D429">
        <f>Table2[[#This Row],[AcceptedCmp5]]</f>
        <v>0</v>
      </c>
      <c r="E429">
        <f>Table2[[#This Row],[AcceptedCmp1]]</f>
        <v>0</v>
      </c>
      <c r="F429">
        <f>Table2[[#This Row],[AcceptedCmp2]]</f>
        <v>0</v>
      </c>
      <c r="G429">
        <f>Table2[[#This Row],[Response]]</f>
        <v>0</v>
      </c>
      <c r="H429" s="8">
        <f>Products!G429</f>
        <v>60</v>
      </c>
      <c r="I429" s="17" t="str">
        <f>Products!H429</f>
        <v>Married</v>
      </c>
      <c r="J429" t="str">
        <f>Products!I429</f>
        <v>56-65</v>
      </c>
      <c r="K429" t="str">
        <f>Table6[[#This Row],[Kids]]</f>
        <v>Yes</v>
      </c>
      <c r="L429" t="str">
        <f>Table6[[#This Row],[Teens]]</f>
        <v>Yes</v>
      </c>
    </row>
    <row r="430" spans="1:12" ht="16.5" x14ac:dyDescent="0.3">
      <c r="A430">
        <f>Table2[[#This Row],[NumDealsPurchases]]</f>
        <v>1</v>
      </c>
      <c r="B430">
        <f>Table2[[#This Row],[AcceptedCmp3]]</f>
        <v>0</v>
      </c>
      <c r="C430">
        <f>Table2[[#This Row],[AcceptedCmp4]]</f>
        <v>1</v>
      </c>
      <c r="D430">
        <f>Table2[[#This Row],[AcceptedCmp5]]</f>
        <v>1</v>
      </c>
      <c r="E430">
        <f>Table2[[#This Row],[AcceptedCmp1]]</f>
        <v>1</v>
      </c>
      <c r="F430">
        <f>Table2[[#This Row],[AcceptedCmp2]]</f>
        <v>0</v>
      </c>
      <c r="G430">
        <f>Table2[[#This Row],[Response]]</f>
        <v>0</v>
      </c>
      <c r="H430" s="8">
        <f>Products!G430</f>
        <v>28</v>
      </c>
      <c r="I430" s="17" t="str">
        <f>Products!H430</f>
        <v>Together</v>
      </c>
      <c r="J430" t="str">
        <f>Products!I430</f>
        <v>26-35</v>
      </c>
      <c r="K430" t="str">
        <f>Table6[[#This Row],[Kids]]</f>
        <v>No</v>
      </c>
      <c r="L430" t="str">
        <f>Table6[[#This Row],[Teens]]</f>
        <v>No</v>
      </c>
    </row>
    <row r="431" spans="1:12" ht="16.5" x14ac:dyDescent="0.3">
      <c r="A431">
        <f>Table2[[#This Row],[NumDealsPurchases]]</f>
        <v>2</v>
      </c>
      <c r="B431">
        <f>Table2[[#This Row],[AcceptedCmp3]]</f>
        <v>0</v>
      </c>
      <c r="C431">
        <f>Table2[[#This Row],[AcceptedCmp4]]</f>
        <v>1</v>
      </c>
      <c r="D431">
        <f>Table2[[#This Row],[AcceptedCmp5]]</f>
        <v>0</v>
      </c>
      <c r="E431">
        <f>Table2[[#This Row],[AcceptedCmp1]]</f>
        <v>1</v>
      </c>
      <c r="F431">
        <f>Table2[[#This Row],[AcceptedCmp2]]</f>
        <v>0</v>
      </c>
      <c r="G431">
        <f>Table2[[#This Row],[Response]]</f>
        <v>0</v>
      </c>
      <c r="H431" s="8">
        <f>Products!G431</f>
        <v>25</v>
      </c>
      <c r="I431" s="17" t="str">
        <f>Products!H431</f>
        <v>Married</v>
      </c>
      <c r="J431" t="str">
        <f>Products!I431</f>
        <v>16-25</v>
      </c>
      <c r="K431" t="str">
        <f>Table6[[#This Row],[Kids]]</f>
        <v>Yes</v>
      </c>
      <c r="L431" t="str">
        <f>Table6[[#This Row],[Teens]]</f>
        <v>No</v>
      </c>
    </row>
    <row r="432" spans="1:12" ht="16.5" x14ac:dyDescent="0.3">
      <c r="A432">
        <f>Table2[[#This Row],[NumDealsPurchases]]</f>
        <v>2</v>
      </c>
      <c r="B432">
        <f>Table2[[#This Row],[AcceptedCmp3]]</f>
        <v>0</v>
      </c>
      <c r="C432">
        <f>Table2[[#This Row],[AcceptedCmp4]]</f>
        <v>0</v>
      </c>
      <c r="D432">
        <f>Table2[[#This Row],[AcceptedCmp5]]</f>
        <v>0</v>
      </c>
      <c r="E432">
        <f>Table2[[#This Row],[AcceptedCmp1]]</f>
        <v>0</v>
      </c>
      <c r="F432">
        <f>Table2[[#This Row],[AcceptedCmp2]]</f>
        <v>0</v>
      </c>
      <c r="G432">
        <f>Table2[[#This Row],[Response]]</f>
        <v>0</v>
      </c>
      <c r="H432" s="8">
        <f>Products!G432</f>
        <v>25</v>
      </c>
      <c r="I432" s="17" t="str">
        <f>Products!H432</f>
        <v>Single</v>
      </c>
      <c r="J432" t="str">
        <f>Products!I432</f>
        <v>16-25</v>
      </c>
      <c r="K432" t="str">
        <f>Table6[[#This Row],[Kids]]</f>
        <v>Yes</v>
      </c>
      <c r="L432" t="str">
        <f>Table6[[#This Row],[Teens]]</f>
        <v>No</v>
      </c>
    </row>
    <row r="433" spans="1:12" ht="16.5" x14ac:dyDescent="0.3">
      <c r="A433">
        <f>Table2[[#This Row],[NumDealsPurchases]]</f>
        <v>2</v>
      </c>
      <c r="B433">
        <f>Table2[[#This Row],[AcceptedCmp3]]</f>
        <v>0</v>
      </c>
      <c r="C433">
        <f>Table2[[#This Row],[AcceptedCmp4]]</f>
        <v>0</v>
      </c>
      <c r="D433">
        <f>Table2[[#This Row],[AcceptedCmp5]]</f>
        <v>0</v>
      </c>
      <c r="E433">
        <f>Table2[[#This Row],[AcceptedCmp1]]</f>
        <v>0</v>
      </c>
      <c r="F433">
        <f>Table2[[#This Row],[AcceptedCmp2]]</f>
        <v>0</v>
      </c>
      <c r="G433">
        <f>Table2[[#This Row],[Response]]</f>
        <v>0</v>
      </c>
      <c r="H433" s="8">
        <f>Products!G433</f>
        <v>45</v>
      </c>
      <c r="I433" s="17" t="str">
        <f>Products!H433</f>
        <v>Married</v>
      </c>
      <c r="J433" t="str">
        <f>Products!I433</f>
        <v>36-45</v>
      </c>
      <c r="K433" t="str">
        <f>Table6[[#This Row],[Kids]]</f>
        <v>No</v>
      </c>
      <c r="L433" t="str">
        <f>Table6[[#This Row],[Teens]]</f>
        <v>Yes</v>
      </c>
    </row>
    <row r="434" spans="1:12" ht="16.5" x14ac:dyDescent="0.3">
      <c r="A434">
        <f>Table2[[#This Row],[NumDealsPurchases]]</f>
        <v>1</v>
      </c>
      <c r="B434">
        <f>Table2[[#This Row],[AcceptedCmp3]]</f>
        <v>0</v>
      </c>
      <c r="C434">
        <f>Table2[[#This Row],[AcceptedCmp4]]</f>
        <v>1</v>
      </c>
      <c r="D434">
        <f>Table2[[#This Row],[AcceptedCmp5]]</f>
        <v>1</v>
      </c>
      <c r="E434">
        <f>Table2[[#This Row],[AcceptedCmp1]]</f>
        <v>1</v>
      </c>
      <c r="F434">
        <f>Table2[[#This Row],[AcceptedCmp2]]</f>
        <v>1</v>
      </c>
      <c r="G434">
        <f>Table2[[#This Row],[Response]]</f>
        <v>1</v>
      </c>
      <c r="H434" s="8">
        <f>Products!G434</f>
        <v>52</v>
      </c>
      <c r="I434" s="17" t="str">
        <f>Products!H434</f>
        <v>Together</v>
      </c>
      <c r="J434" t="str">
        <f>Products!I434</f>
        <v>46-55</v>
      </c>
      <c r="K434" t="str">
        <f>Table6[[#This Row],[Kids]]</f>
        <v>No</v>
      </c>
      <c r="L434" t="str">
        <f>Table6[[#This Row],[Teens]]</f>
        <v>No</v>
      </c>
    </row>
    <row r="435" spans="1:12" ht="16.5" x14ac:dyDescent="0.3">
      <c r="A435">
        <f>Table2[[#This Row],[NumDealsPurchases]]</f>
        <v>5</v>
      </c>
      <c r="B435">
        <f>Table2[[#This Row],[AcceptedCmp3]]</f>
        <v>0</v>
      </c>
      <c r="C435">
        <f>Table2[[#This Row],[AcceptedCmp4]]</f>
        <v>0</v>
      </c>
      <c r="D435">
        <f>Table2[[#This Row],[AcceptedCmp5]]</f>
        <v>0</v>
      </c>
      <c r="E435">
        <f>Table2[[#This Row],[AcceptedCmp1]]</f>
        <v>0</v>
      </c>
      <c r="F435">
        <f>Table2[[#This Row],[AcceptedCmp2]]</f>
        <v>0</v>
      </c>
      <c r="G435">
        <f>Table2[[#This Row],[Response]]</f>
        <v>0</v>
      </c>
      <c r="H435" s="8">
        <f>Products!G435</f>
        <v>23</v>
      </c>
      <c r="I435" s="17" t="str">
        <f>Products!H435</f>
        <v>Married</v>
      </c>
      <c r="J435" t="str">
        <f>Products!I435</f>
        <v>16-25</v>
      </c>
      <c r="K435" t="str">
        <f>Table6[[#This Row],[Kids]]</f>
        <v>Yes</v>
      </c>
      <c r="L435" t="str">
        <f>Table6[[#This Row],[Teens]]</f>
        <v>No</v>
      </c>
    </row>
    <row r="436" spans="1:12" ht="16.5" x14ac:dyDescent="0.3">
      <c r="A436">
        <f>Table2[[#This Row],[NumDealsPurchases]]</f>
        <v>15</v>
      </c>
      <c r="B436">
        <f>Table2[[#This Row],[AcceptedCmp3]]</f>
        <v>0</v>
      </c>
      <c r="C436">
        <f>Table2[[#This Row],[AcceptedCmp4]]</f>
        <v>0</v>
      </c>
      <c r="D436">
        <f>Table2[[#This Row],[AcceptedCmp5]]</f>
        <v>0</v>
      </c>
      <c r="E436">
        <f>Table2[[#This Row],[AcceptedCmp1]]</f>
        <v>0</v>
      </c>
      <c r="F436">
        <f>Table2[[#This Row],[AcceptedCmp2]]</f>
        <v>0</v>
      </c>
      <c r="G436">
        <f>Table2[[#This Row],[Response]]</f>
        <v>0</v>
      </c>
      <c r="H436" s="8">
        <f>Products!G436</f>
        <v>46</v>
      </c>
      <c r="I436" s="17" t="str">
        <f>Products!H436</f>
        <v>Single</v>
      </c>
      <c r="J436" t="str">
        <f>Products!I436</f>
        <v>46-55</v>
      </c>
      <c r="K436" t="str">
        <f>Table6[[#This Row],[Kids]]</f>
        <v>Yes</v>
      </c>
      <c r="L436" t="str">
        <f>Table6[[#This Row],[Teens]]</f>
        <v>Yes</v>
      </c>
    </row>
    <row r="437" spans="1:12" ht="16.5" x14ac:dyDescent="0.3">
      <c r="A437">
        <f>Table2[[#This Row],[NumDealsPurchases]]</f>
        <v>1</v>
      </c>
      <c r="B437">
        <f>Table2[[#This Row],[AcceptedCmp3]]</f>
        <v>0</v>
      </c>
      <c r="C437">
        <f>Table2[[#This Row],[AcceptedCmp4]]</f>
        <v>0</v>
      </c>
      <c r="D437">
        <f>Table2[[#This Row],[AcceptedCmp5]]</f>
        <v>0</v>
      </c>
      <c r="E437">
        <f>Table2[[#This Row],[AcceptedCmp1]]</f>
        <v>0</v>
      </c>
      <c r="F437">
        <f>Table2[[#This Row],[AcceptedCmp2]]</f>
        <v>0</v>
      </c>
      <c r="G437">
        <f>Table2[[#This Row],[Response]]</f>
        <v>0</v>
      </c>
      <c r="H437" s="8">
        <f>Products!G437</f>
        <v>49</v>
      </c>
      <c r="I437" s="17" t="str">
        <f>Products!H437</f>
        <v>Together</v>
      </c>
      <c r="J437" t="str">
        <f>Products!I437</f>
        <v>46-55</v>
      </c>
      <c r="K437" t="str">
        <f>Table6[[#This Row],[Kids]]</f>
        <v>No</v>
      </c>
      <c r="L437" t="str">
        <f>Table6[[#This Row],[Teens]]</f>
        <v>Yes</v>
      </c>
    </row>
    <row r="438" spans="1:12" ht="16.5" x14ac:dyDescent="0.3">
      <c r="A438">
        <f>Table2[[#This Row],[NumDealsPurchases]]</f>
        <v>2</v>
      </c>
      <c r="B438">
        <f>Table2[[#This Row],[AcceptedCmp3]]</f>
        <v>0</v>
      </c>
      <c r="C438">
        <f>Table2[[#This Row],[AcceptedCmp4]]</f>
        <v>0</v>
      </c>
      <c r="D438">
        <f>Table2[[#This Row],[AcceptedCmp5]]</f>
        <v>0</v>
      </c>
      <c r="E438">
        <f>Table2[[#This Row],[AcceptedCmp1]]</f>
        <v>0</v>
      </c>
      <c r="F438">
        <f>Table2[[#This Row],[AcceptedCmp2]]</f>
        <v>0</v>
      </c>
      <c r="G438">
        <f>Table2[[#This Row],[Response]]</f>
        <v>0</v>
      </c>
      <c r="H438" s="8">
        <f>Products!G438</f>
        <v>44</v>
      </c>
      <c r="I438" s="17" t="str">
        <f>Products!H438</f>
        <v>Divorced</v>
      </c>
      <c r="J438" t="str">
        <f>Products!I438</f>
        <v>36-45</v>
      </c>
      <c r="K438" t="str">
        <f>Table6[[#This Row],[Kids]]</f>
        <v>Yes</v>
      </c>
      <c r="L438" t="str">
        <f>Table6[[#This Row],[Teens]]</f>
        <v>No</v>
      </c>
    </row>
    <row r="439" spans="1:12" ht="16.5" x14ac:dyDescent="0.3">
      <c r="A439">
        <f>Table2[[#This Row],[NumDealsPurchases]]</f>
        <v>1</v>
      </c>
      <c r="B439">
        <f>Table2[[#This Row],[AcceptedCmp3]]</f>
        <v>0</v>
      </c>
      <c r="C439">
        <f>Table2[[#This Row],[AcceptedCmp4]]</f>
        <v>0</v>
      </c>
      <c r="D439">
        <f>Table2[[#This Row],[AcceptedCmp5]]</f>
        <v>0</v>
      </c>
      <c r="E439">
        <f>Table2[[#This Row],[AcceptedCmp1]]</f>
        <v>0</v>
      </c>
      <c r="F439">
        <f>Table2[[#This Row],[AcceptedCmp2]]</f>
        <v>0</v>
      </c>
      <c r="G439">
        <f>Table2[[#This Row],[Response]]</f>
        <v>0</v>
      </c>
      <c r="H439" s="8">
        <f>Products!G439</f>
        <v>57</v>
      </c>
      <c r="I439" s="17" t="str">
        <f>Products!H439</f>
        <v>Widow</v>
      </c>
      <c r="J439" t="str">
        <f>Products!I439</f>
        <v>56-65</v>
      </c>
      <c r="K439" t="str">
        <f>Table6[[#This Row],[Kids]]</f>
        <v>No</v>
      </c>
      <c r="L439" t="str">
        <f>Table6[[#This Row],[Teens]]</f>
        <v>Yes</v>
      </c>
    </row>
    <row r="440" spans="1:12" ht="16.5" x14ac:dyDescent="0.3">
      <c r="A440">
        <f>Table2[[#This Row],[NumDealsPurchases]]</f>
        <v>3</v>
      </c>
      <c r="B440">
        <f>Table2[[#This Row],[AcceptedCmp3]]</f>
        <v>0</v>
      </c>
      <c r="C440">
        <f>Table2[[#This Row],[AcceptedCmp4]]</f>
        <v>0</v>
      </c>
      <c r="D440">
        <f>Table2[[#This Row],[AcceptedCmp5]]</f>
        <v>0</v>
      </c>
      <c r="E440">
        <f>Table2[[#This Row],[AcceptedCmp1]]</f>
        <v>0</v>
      </c>
      <c r="F440">
        <f>Table2[[#This Row],[AcceptedCmp2]]</f>
        <v>0</v>
      </c>
      <c r="G440">
        <f>Table2[[#This Row],[Response]]</f>
        <v>0</v>
      </c>
      <c r="H440" s="8">
        <f>Products!G440</f>
        <v>47</v>
      </c>
      <c r="I440" s="17" t="str">
        <f>Products!H440</f>
        <v>Married</v>
      </c>
      <c r="J440" t="str">
        <f>Products!I440</f>
        <v>46-55</v>
      </c>
      <c r="K440" t="str">
        <f>Table6[[#This Row],[Kids]]</f>
        <v>No</v>
      </c>
      <c r="L440" t="str">
        <f>Table6[[#This Row],[Teens]]</f>
        <v>Yes</v>
      </c>
    </row>
    <row r="441" spans="1:12" ht="16.5" x14ac:dyDescent="0.3">
      <c r="A441">
        <f>Table2[[#This Row],[NumDealsPurchases]]</f>
        <v>2</v>
      </c>
      <c r="B441">
        <f>Table2[[#This Row],[AcceptedCmp3]]</f>
        <v>0</v>
      </c>
      <c r="C441">
        <f>Table2[[#This Row],[AcceptedCmp4]]</f>
        <v>0</v>
      </c>
      <c r="D441">
        <f>Table2[[#This Row],[AcceptedCmp5]]</f>
        <v>0</v>
      </c>
      <c r="E441">
        <f>Table2[[#This Row],[AcceptedCmp1]]</f>
        <v>0</v>
      </c>
      <c r="F441">
        <f>Table2[[#This Row],[AcceptedCmp2]]</f>
        <v>0</v>
      </c>
      <c r="G441">
        <f>Table2[[#This Row],[Response]]</f>
        <v>0</v>
      </c>
      <c r="H441" s="8">
        <f>Products!G441</f>
        <v>64</v>
      </c>
      <c r="I441" s="17" t="str">
        <f>Products!H441</f>
        <v>Married</v>
      </c>
      <c r="J441" t="str">
        <f>Products!I441</f>
        <v>56-65</v>
      </c>
      <c r="K441" t="str">
        <f>Table6[[#This Row],[Kids]]</f>
        <v>No</v>
      </c>
      <c r="L441" t="str">
        <f>Table6[[#This Row],[Teens]]</f>
        <v>Yes</v>
      </c>
    </row>
    <row r="442" spans="1:12" ht="16.5" x14ac:dyDescent="0.3">
      <c r="A442">
        <f>Table2[[#This Row],[NumDealsPurchases]]</f>
        <v>3</v>
      </c>
      <c r="B442">
        <f>Table2[[#This Row],[AcceptedCmp3]]</f>
        <v>0</v>
      </c>
      <c r="C442">
        <f>Table2[[#This Row],[AcceptedCmp4]]</f>
        <v>0</v>
      </c>
      <c r="D442">
        <f>Table2[[#This Row],[AcceptedCmp5]]</f>
        <v>0</v>
      </c>
      <c r="E442">
        <f>Table2[[#This Row],[AcceptedCmp1]]</f>
        <v>0</v>
      </c>
      <c r="F442">
        <f>Table2[[#This Row],[AcceptedCmp2]]</f>
        <v>0</v>
      </c>
      <c r="G442">
        <f>Table2[[#This Row],[Response]]</f>
        <v>0</v>
      </c>
      <c r="H442" s="8">
        <f>Products!G442</f>
        <v>42</v>
      </c>
      <c r="I442" s="17" t="str">
        <f>Products!H442</f>
        <v>Married</v>
      </c>
      <c r="J442" t="str">
        <f>Products!I442</f>
        <v>36-45</v>
      </c>
      <c r="K442" t="str">
        <f>Table6[[#This Row],[Kids]]</f>
        <v>Yes</v>
      </c>
      <c r="L442" t="str">
        <f>Table6[[#This Row],[Teens]]</f>
        <v>No</v>
      </c>
    </row>
    <row r="443" spans="1:12" ht="16.5" x14ac:dyDescent="0.3">
      <c r="A443">
        <f>Table2[[#This Row],[NumDealsPurchases]]</f>
        <v>2</v>
      </c>
      <c r="B443">
        <f>Table2[[#This Row],[AcceptedCmp3]]</f>
        <v>0</v>
      </c>
      <c r="C443">
        <f>Table2[[#This Row],[AcceptedCmp4]]</f>
        <v>0</v>
      </c>
      <c r="D443">
        <f>Table2[[#This Row],[AcceptedCmp5]]</f>
        <v>0</v>
      </c>
      <c r="E443">
        <f>Table2[[#This Row],[AcceptedCmp1]]</f>
        <v>0</v>
      </c>
      <c r="F443">
        <f>Table2[[#This Row],[AcceptedCmp2]]</f>
        <v>0</v>
      </c>
      <c r="G443">
        <f>Table2[[#This Row],[Response]]</f>
        <v>0</v>
      </c>
      <c r="H443" s="8">
        <f>Products!G443</f>
        <v>27</v>
      </c>
      <c r="I443" s="17" t="str">
        <f>Products!H443</f>
        <v>Married</v>
      </c>
      <c r="J443" t="str">
        <f>Products!I443</f>
        <v>26-35</v>
      </c>
      <c r="K443" t="str">
        <f>Table6[[#This Row],[Kids]]</f>
        <v>Yes</v>
      </c>
      <c r="L443" t="str">
        <f>Table6[[#This Row],[Teens]]</f>
        <v>No</v>
      </c>
    </row>
    <row r="444" spans="1:12" ht="16.5" x14ac:dyDescent="0.3">
      <c r="A444">
        <f>Table2[[#This Row],[NumDealsPurchases]]</f>
        <v>1</v>
      </c>
      <c r="B444">
        <f>Table2[[#This Row],[AcceptedCmp3]]</f>
        <v>0</v>
      </c>
      <c r="C444">
        <f>Table2[[#This Row],[AcceptedCmp4]]</f>
        <v>0</v>
      </c>
      <c r="D444">
        <f>Table2[[#This Row],[AcceptedCmp5]]</f>
        <v>0</v>
      </c>
      <c r="E444">
        <f>Table2[[#This Row],[AcceptedCmp1]]</f>
        <v>0</v>
      </c>
      <c r="F444">
        <f>Table2[[#This Row],[AcceptedCmp2]]</f>
        <v>0</v>
      </c>
      <c r="G444">
        <f>Table2[[#This Row],[Response]]</f>
        <v>0</v>
      </c>
      <c r="H444" s="8">
        <f>Products!G444</f>
        <v>24</v>
      </c>
      <c r="I444" s="17" t="str">
        <f>Products!H444</f>
        <v>Married</v>
      </c>
      <c r="J444" t="str">
        <f>Products!I444</f>
        <v>16-25</v>
      </c>
      <c r="K444" t="str">
        <f>Table6[[#This Row],[Kids]]</f>
        <v>Yes</v>
      </c>
      <c r="L444" t="str">
        <f>Table6[[#This Row],[Teens]]</f>
        <v>No</v>
      </c>
    </row>
    <row r="445" spans="1:12" ht="16.5" x14ac:dyDescent="0.3">
      <c r="A445">
        <f>Table2[[#This Row],[NumDealsPurchases]]</f>
        <v>2</v>
      </c>
      <c r="B445">
        <f>Table2[[#This Row],[AcceptedCmp3]]</f>
        <v>0</v>
      </c>
      <c r="C445">
        <f>Table2[[#This Row],[AcceptedCmp4]]</f>
        <v>0</v>
      </c>
      <c r="D445">
        <f>Table2[[#This Row],[AcceptedCmp5]]</f>
        <v>0</v>
      </c>
      <c r="E445">
        <f>Table2[[#This Row],[AcceptedCmp1]]</f>
        <v>0</v>
      </c>
      <c r="F445">
        <f>Table2[[#This Row],[AcceptedCmp2]]</f>
        <v>0</v>
      </c>
      <c r="G445">
        <f>Table2[[#This Row],[Response]]</f>
        <v>0</v>
      </c>
      <c r="H445" s="8">
        <f>Products!G445</f>
        <v>65</v>
      </c>
      <c r="I445" s="17" t="str">
        <f>Products!H445</f>
        <v>Single</v>
      </c>
      <c r="J445" t="str">
        <f>Products!I445</f>
        <v>56-65</v>
      </c>
      <c r="K445" t="str">
        <f>Table6[[#This Row],[Kids]]</f>
        <v>No</v>
      </c>
      <c r="L445" t="str">
        <f>Table6[[#This Row],[Teens]]</f>
        <v>Yes</v>
      </c>
    </row>
    <row r="446" spans="1:12" ht="16.5" x14ac:dyDescent="0.3">
      <c r="A446">
        <f>Table2[[#This Row],[NumDealsPurchases]]</f>
        <v>1</v>
      </c>
      <c r="B446">
        <f>Table2[[#This Row],[AcceptedCmp3]]</f>
        <v>0</v>
      </c>
      <c r="C446">
        <f>Table2[[#This Row],[AcceptedCmp4]]</f>
        <v>0</v>
      </c>
      <c r="D446">
        <f>Table2[[#This Row],[AcceptedCmp5]]</f>
        <v>0</v>
      </c>
      <c r="E446">
        <f>Table2[[#This Row],[AcceptedCmp1]]</f>
        <v>0</v>
      </c>
      <c r="F446">
        <f>Table2[[#This Row],[AcceptedCmp2]]</f>
        <v>0</v>
      </c>
      <c r="G446">
        <f>Table2[[#This Row],[Response]]</f>
        <v>0</v>
      </c>
      <c r="H446" s="8">
        <f>Products!G446</f>
        <v>67</v>
      </c>
      <c r="I446" s="17" t="str">
        <f>Products!H446</f>
        <v>Married</v>
      </c>
      <c r="J446" t="str">
        <f>Products!I446</f>
        <v>66-75</v>
      </c>
      <c r="K446" t="str">
        <f>Table6[[#This Row],[Kids]]</f>
        <v>No</v>
      </c>
      <c r="L446" t="str">
        <f>Table6[[#This Row],[Teens]]</f>
        <v>No</v>
      </c>
    </row>
    <row r="447" spans="1:12" ht="16.5" x14ac:dyDescent="0.3">
      <c r="A447">
        <f>Table2[[#This Row],[NumDealsPurchases]]</f>
        <v>1</v>
      </c>
      <c r="B447">
        <f>Table2[[#This Row],[AcceptedCmp3]]</f>
        <v>0</v>
      </c>
      <c r="C447">
        <f>Table2[[#This Row],[AcceptedCmp4]]</f>
        <v>0</v>
      </c>
      <c r="D447">
        <f>Table2[[#This Row],[AcceptedCmp5]]</f>
        <v>0</v>
      </c>
      <c r="E447">
        <f>Table2[[#This Row],[AcceptedCmp1]]</f>
        <v>0</v>
      </c>
      <c r="F447">
        <f>Table2[[#This Row],[AcceptedCmp2]]</f>
        <v>0</v>
      </c>
      <c r="G447">
        <f>Table2[[#This Row],[Response]]</f>
        <v>0</v>
      </c>
      <c r="H447" s="8">
        <f>Products!G447</f>
        <v>23</v>
      </c>
      <c r="I447" s="17" t="str">
        <f>Products!H447</f>
        <v>Divorced</v>
      </c>
      <c r="J447" t="str">
        <f>Products!I447</f>
        <v>16-25</v>
      </c>
      <c r="K447" t="str">
        <f>Table6[[#This Row],[Kids]]</f>
        <v>Yes</v>
      </c>
      <c r="L447" t="str">
        <f>Table6[[#This Row],[Teens]]</f>
        <v>No</v>
      </c>
    </row>
    <row r="448" spans="1:12" ht="16.5" x14ac:dyDescent="0.3">
      <c r="A448">
        <f>Table2[[#This Row],[NumDealsPurchases]]</f>
        <v>1</v>
      </c>
      <c r="B448">
        <f>Table2[[#This Row],[AcceptedCmp3]]</f>
        <v>0</v>
      </c>
      <c r="C448">
        <f>Table2[[#This Row],[AcceptedCmp4]]</f>
        <v>0</v>
      </c>
      <c r="D448">
        <f>Table2[[#This Row],[AcceptedCmp5]]</f>
        <v>0</v>
      </c>
      <c r="E448">
        <f>Table2[[#This Row],[AcceptedCmp1]]</f>
        <v>0</v>
      </c>
      <c r="F448">
        <f>Table2[[#This Row],[AcceptedCmp2]]</f>
        <v>0</v>
      </c>
      <c r="G448">
        <f>Table2[[#This Row],[Response]]</f>
        <v>0</v>
      </c>
      <c r="H448" s="8">
        <f>Products!G448</f>
        <v>40</v>
      </c>
      <c r="I448" s="17" t="str">
        <f>Products!H448</f>
        <v>Divorced</v>
      </c>
      <c r="J448" t="str">
        <f>Products!I448</f>
        <v>36-45</v>
      </c>
      <c r="K448" t="str">
        <f>Table6[[#This Row],[Kids]]</f>
        <v>No</v>
      </c>
      <c r="L448" t="str">
        <f>Table6[[#This Row],[Teens]]</f>
        <v>No</v>
      </c>
    </row>
    <row r="449" spans="1:12" ht="16.5" x14ac:dyDescent="0.3">
      <c r="A449">
        <f>Table2[[#This Row],[NumDealsPurchases]]</f>
        <v>1</v>
      </c>
      <c r="B449">
        <f>Table2[[#This Row],[AcceptedCmp3]]</f>
        <v>0</v>
      </c>
      <c r="C449">
        <f>Table2[[#This Row],[AcceptedCmp4]]</f>
        <v>0</v>
      </c>
      <c r="D449">
        <f>Table2[[#This Row],[AcceptedCmp5]]</f>
        <v>0</v>
      </c>
      <c r="E449">
        <f>Table2[[#This Row],[AcceptedCmp1]]</f>
        <v>0</v>
      </c>
      <c r="F449">
        <f>Table2[[#This Row],[AcceptedCmp2]]</f>
        <v>0</v>
      </c>
      <c r="G449">
        <f>Table2[[#This Row],[Response]]</f>
        <v>0</v>
      </c>
      <c r="H449" s="8">
        <f>Products!G449</f>
        <v>54</v>
      </c>
      <c r="I449" s="17" t="str">
        <f>Products!H449</f>
        <v>Single</v>
      </c>
      <c r="J449" t="str">
        <f>Products!I449</f>
        <v>46-55</v>
      </c>
      <c r="K449" t="str">
        <f>Table6[[#This Row],[Kids]]</f>
        <v>No</v>
      </c>
      <c r="L449" t="str">
        <f>Table6[[#This Row],[Teens]]</f>
        <v>No</v>
      </c>
    </row>
    <row r="450" spans="1:12" ht="16.5" x14ac:dyDescent="0.3">
      <c r="A450">
        <f>Table2[[#This Row],[NumDealsPurchases]]</f>
        <v>2</v>
      </c>
      <c r="B450">
        <f>Table2[[#This Row],[AcceptedCmp3]]</f>
        <v>0</v>
      </c>
      <c r="C450">
        <f>Table2[[#This Row],[AcceptedCmp4]]</f>
        <v>0</v>
      </c>
      <c r="D450">
        <f>Table2[[#This Row],[AcceptedCmp5]]</f>
        <v>0</v>
      </c>
      <c r="E450">
        <f>Table2[[#This Row],[AcceptedCmp1]]</f>
        <v>0</v>
      </c>
      <c r="F450">
        <f>Table2[[#This Row],[AcceptedCmp2]]</f>
        <v>0</v>
      </c>
      <c r="G450">
        <f>Table2[[#This Row],[Response]]</f>
        <v>0</v>
      </c>
      <c r="H450" s="8">
        <f>Products!G450</f>
        <v>41</v>
      </c>
      <c r="I450" s="17" t="str">
        <f>Products!H450</f>
        <v>Married</v>
      </c>
      <c r="J450" t="str">
        <f>Products!I450</f>
        <v>36-45</v>
      </c>
      <c r="K450" t="str">
        <f>Table6[[#This Row],[Kids]]</f>
        <v>Yes</v>
      </c>
      <c r="L450" t="str">
        <f>Table6[[#This Row],[Teens]]</f>
        <v>No</v>
      </c>
    </row>
    <row r="451" spans="1:12" ht="16.5" x14ac:dyDescent="0.3">
      <c r="A451">
        <f>Table2[[#This Row],[NumDealsPurchases]]</f>
        <v>1</v>
      </c>
      <c r="B451">
        <f>Table2[[#This Row],[AcceptedCmp3]]</f>
        <v>1</v>
      </c>
      <c r="C451">
        <f>Table2[[#This Row],[AcceptedCmp4]]</f>
        <v>0</v>
      </c>
      <c r="D451">
        <f>Table2[[#This Row],[AcceptedCmp5]]</f>
        <v>0</v>
      </c>
      <c r="E451">
        <f>Table2[[#This Row],[AcceptedCmp1]]</f>
        <v>1</v>
      </c>
      <c r="F451">
        <f>Table2[[#This Row],[AcceptedCmp2]]</f>
        <v>0</v>
      </c>
      <c r="G451">
        <f>Table2[[#This Row],[Response]]</f>
        <v>0</v>
      </c>
      <c r="H451" s="8">
        <f>Products!G451</f>
        <v>49</v>
      </c>
      <c r="I451" s="17" t="str">
        <f>Products!H451</f>
        <v>Married</v>
      </c>
      <c r="J451" t="str">
        <f>Products!I451</f>
        <v>46-55</v>
      </c>
      <c r="K451" t="str">
        <f>Table6[[#This Row],[Kids]]</f>
        <v>No</v>
      </c>
      <c r="L451" t="str">
        <f>Table6[[#This Row],[Teens]]</f>
        <v>No</v>
      </c>
    </row>
    <row r="452" spans="1:12" ht="16.5" x14ac:dyDescent="0.3">
      <c r="A452">
        <f>Table2[[#This Row],[NumDealsPurchases]]</f>
        <v>2</v>
      </c>
      <c r="B452">
        <f>Table2[[#This Row],[AcceptedCmp3]]</f>
        <v>0</v>
      </c>
      <c r="C452">
        <f>Table2[[#This Row],[AcceptedCmp4]]</f>
        <v>0</v>
      </c>
      <c r="D452">
        <f>Table2[[#This Row],[AcceptedCmp5]]</f>
        <v>0</v>
      </c>
      <c r="E452">
        <f>Table2[[#This Row],[AcceptedCmp1]]</f>
        <v>0</v>
      </c>
      <c r="F452">
        <f>Table2[[#This Row],[AcceptedCmp2]]</f>
        <v>0</v>
      </c>
      <c r="G452">
        <f>Table2[[#This Row],[Response]]</f>
        <v>0</v>
      </c>
      <c r="H452" s="8">
        <f>Products!G452</f>
        <v>37</v>
      </c>
      <c r="I452" s="17" t="str">
        <f>Products!H452</f>
        <v>Single</v>
      </c>
      <c r="J452" t="str">
        <f>Products!I452</f>
        <v>36-45</v>
      </c>
      <c r="K452" t="str">
        <f>Table6[[#This Row],[Kids]]</f>
        <v>Yes</v>
      </c>
      <c r="L452" t="str">
        <f>Table6[[#This Row],[Teens]]</f>
        <v>No</v>
      </c>
    </row>
    <row r="453" spans="1:12" ht="16.5" x14ac:dyDescent="0.3">
      <c r="A453">
        <f>Table2[[#This Row],[NumDealsPurchases]]</f>
        <v>2</v>
      </c>
      <c r="B453">
        <f>Table2[[#This Row],[AcceptedCmp3]]</f>
        <v>0</v>
      </c>
      <c r="C453">
        <f>Table2[[#This Row],[AcceptedCmp4]]</f>
        <v>0</v>
      </c>
      <c r="D453">
        <f>Table2[[#This Row],[AcceptedCmp5]]</f>
        <v>0</v>
      </c>
      <c r="E453">
        <f>Table2[[#This Row],[AcceptedCmp1]]</f>
        <v>0</v>
      </c>
      <c r="F453">
        <f>Table2[[#This Row],[AcceptedCmp2]]</f>
        <v>0</v>
      </c>
      <c r="G453">
        <f>Table2[[#This Row],[Response]]</f>
        <v>0</v>
      </c>
      <c r="H453" s="8">
        <f>Products!G453</f>
        <v>60</v>
      </c>
      <c r="I453" s="17" t="str">
        <f>Products!H453</f>
        <v>Married</v>
      </c>
      <c r="J453" t="str">
        <f>Products!I453</f>
        <v>56-65</v>
      </c>
      <c r="K453" t="str">
        <f>Table6[[#This Row],[Kids]]</f>
        <v>No</v>
      </c>
      <c r="L453" t="str">
        <f>Table6[[#This Row],[Teens]]</f>
        <v>Yes</v>
      </c>
    </row>
    <row r="454" spans="1:12" ht="16.5" x14ac:dyDescent="0.3">
      <c r="A454">
        <f>Table2[[#This Row],[NumDealsPurchases]]</f>
        <v>5</v>
      </c>
      <c r="B454">
        <f>Table2[[#This Row],[AcceptedCmp3]]</f>
        <v>0</v>
      </c>
      <c r="C454">
        <f>Table2[[#This Row],[AcceptedCmp4]]</f>
        <v>0</v>
      </c>
      <c r="D454">
        <f>Table2[[#This Row],[AcceptedCmp5]]</f>
        <v>0</v>
      </c>
      <c r="E454">
        <f>Table2[[#This Row],[AcceptedCmp1]]</f>
        <v>0</v>
      </c>
      <c r="F454">
        <f>Table2[[#This Row],[AcceptedCmp2]]</f>
        <v>0</v>
      </c>
      <c r="G454">
        <f>Table2[[#This Row],[Response]]</f>
        <v>0</v>
      </c>
      <c r="H454" s="8">
        <f>Products!G454</f>
        <v>58</v>
      </c>
      <c r="I454" s="17" t="str">
        <f>Products!H454</f>
        <v>Single</v>
      </c>
      <c r="J454" t="str">
        <f>Products!I454</f>
        <v>56-65</v>
      </c>
      <c r="K454" t="str">
        <f>Table6[[#This Row],[Kids]]</f>
        <v>No</v>
      </c>
      <c r="L454" t="str">
        <f>Table6[[#This Row],[Teens]]</f>
        <v>Yes</v>
      </c>
    </row>
    <row r="455" spans="1:12" ht="16.5" x14ac:dyDescent="0.3">
      <c r="A455">
        <f>Table2[[#This Row],[NumDealsPurchases]]</f>
        <v>3</v>
      </c>
      <c r="B455">
        <f>Table2[[#This Row],[AcceptedCmp3]]</f>
        <v>0</v>
      </c>
      <c r="C455">
        <f>Table2[[#This Row],[AcceptedCmp4]]</f>
        <v>0</v>
      </c>
      <c r="D455">
        <f>Table2[[#This Row],[AcceptedCmp5]]</f>
        <v>0</v>
      </c>
      <c r="E455">
        <f>Table2[[#This Row],[AcceptedCmp1]]</f>
        <v>0</v>
      </c>
      <c r="F455">
        <f>Table2[[#This Row],[AcceptedCmp2]]</f>
        <v>0</v>
      </c>
      <c r="G455">
        <f>Table2[[#This Row],[Response]]</f>
        <v>0</v>
      </c>
      <c r="H455" s="8">
        <f>Products!G455</f>
        <v>44</v>
      </c>
      <c r="I455" s="17" t="str">
        <f>Products!H455</f>
        <v>Married</v>
      </c>
      <c r="J455" t="str">
        <f>Products!I455</f>
        <v>36-45</v>
      </c>
      <c r="K455" t="str">
        <f>Table6[[#This Row],[Kids]]</f>
        <v>No</v>
      </c>
      <c r="L455" t="str">
        <f>Table6[[#This Row],[Teens]]</f>
        <v>Yes</v>
      </c>
    </row>
    <row r="456" spans="1:12" ht="16.5" x14ac:dyDescent="0.3">
      <c r="A456">
        <f>Table2[[#This Row],[NumDealsPurchases]]</f>
        <v>1</v>
      </c>
      <c r="B456">
        <f>Table2[[#This Row],[AcceptedCmp3]]</f>
        <v>0</v>
      </c>
      <c r="C456">
        <f>Table2[[#This Row],[AcceptedCmp4]]</f>
        <v>0</v>
      </c>
      <c r="D456">
        <f>Table2[[#This Row],[AcceptedCmp5]]</f>
        <v>0</v>
      </c>
      <c r="E456">
        <f>Table2[[#This Row],[AcceptedCmp1]]</f>
        <v>0</v>
      </c>
      <c r="F456">
        <f>Table2[[#This Row],[AcceptedCmp2]]</f>
        <v>0</v>
      </c>
      <c r="G456">
        <f>Table2[[#This Row],[Response]]</f>
        <v>0</v>
      </c>
      <c r="H456" s="8">
        <f>Products!G456</f>
        <v>42</v>
      </c>
      <c r="I456" s="17" t="str">
        <f>Products!H456</f>
        <v>Married</v>
      </c>
      <c r="J456" t="str">
        <f>Products!I456</f>
        <v>36-45</v>
      </c>
      <c r="K456" t="str">
        <f>Table6[[#This Row],[Kids]]</f>
        <v>Yes</v>
      </c>
      <c r="L456" t="str">
        <f>Table6[[#This Row],[Teens]]</f>
        <v>No</v>
      </c>
    </row>
    <row r="457" spans="1:12" ht="16.5" x14ac:dyDescent="0.3">
      <c r="A457">
        <f>Table2[[#This Row],[NumDealsPurchases]]</f>
        <v>2</v>
      </c>
      <c r="B457">
        <f>Table2[[#This Row],[AcceptedCmp3]]</f>
        <v>0</v>
      </c>
      <c r="C457">
        <f>Table2[[#This Row],[AcceptedCmp4]]</f>
        <v>0</v>
      </c>
      <c r="D457">
        <f>Table2[[#This Row],[AcceptedCmp5]]</f>
        <v>0</v>
      </c>
      <c r="E457">
        <f>Table2[[#This Row],[AcceptedCmp1]]</f>
        <v>0</v>
      </c>
      <c r="F457">
        <f>Table2[[#This Row],[AcceptedCmp2]]</f>
        <v>0</v>
      </c>
      <c r="G457">
        <f>Table2[[#This Row],[Response]]</f>
        <v>0</v>
      </c>
      <c r="H457" s="8">
        <f>Products!G457</f>
        <v>33</v>
      </c>
      <c r="I457" s="17" t="str">
        <f>Products!H457</f>
        <v>Married</v>
      </c>
      <c r="J457" t="str">
        <f>Products!I457</f>
        <v>26-35</v>
      </c>
      <c r="K457" t="str">
        <f>Table6[[#This Row],[Kids]]</f>
        <v>Yes</v>
      </c>
      <c r="L457" t="str">
        <f>Table6[[#This Row],[Teens]]</f>
        <v>Yes</v>
      </c>
    </row>
    <row r="458" spans="1:12" ht="16.5" x14ac:dyDescent="0.3">
      <c r="A458">
        <f>Table2[[#This Row],[NumDealsPurchases]]</f>
        <v>3</v>
      </c>
      <c r="B458">
        <f>Table2[[#This Row],[AcceptedCmp3]]</f>
        <v>0</v>
      </c>
      <c r="C458">
        <f>Table2[[#This Row],[AcceptedCmp4]]</f>
        <v>0</v>
      </c>
      <c r="D458">
        <f>Table2[[#This Row],[AcceptedCmp5]]</f>
        <v>0</v>
      </c>
      <c r="E458">
        <f>Table2[[#This Row],[AcceptedCmp1]]</f>
        <v>0</v>
      </c>
      <c r="F458">
        <f>Table2[[#This Row],[AcceptedCmp2]]</f>
        <v>0</v>
      </c>
      <c r="G458">
        <f>Table2[[#This Row],[Response]]</f>
        <v>0</v>
      </c>
      <c r="H458" s="8">
        <f>Products!G458</f>
        <v>36</v>
      </c>
      <c r="I458" s="17" t="str">
        <f>Products!H458</f>
        <v>Single</v>
      </c>
      <c r="J458" t="str">
        <f>Products!I458</f>
        <v>36-45</v>
      </c>
      <c r="K458" t="str">
        <f>Table6[[#This Row],[Kids]]</f>
        <v>No</v>
      </c>
      <c r="L458" t="str">
        <f>Table6[[#This Row],[Teens]]</f>
        <v>Yes</v>
      </c>
    </row>
    <row r="459" spans="1:12" ht="16.5" x14ac:dyDescent="0.3">
      <c r="A459">
        <f>Table2[[#This Row],[NumDealsPurchases]]</f>
        <v>7</v>
      </c>
      <c r="B459">
        <f>Table2[[#This Row],[AcceptedCmp3]]</f>
        <v>0</v>
      </c>
      <c r="C459">
        <f>Table2[[#This Row],[AcceptedCmp4]]</f>
        <v>0</v>
      </c>
      <c r="D459">
        <f>Table2[[#This Row],[AcceptedCmp5]]</f>
        <v>0</v>
      </c>
      <c r="E459">
        <f>Table2[[#This Row],[AcceptedCmp1]]</f>
        <v>0</v>
      </c>
      <c r="F459">
        <f>Table2[[#This Row],[AcceptedCmp2]]</f>
        <v>0</v>
      </c>
      <c r="G459">
        <f>Table2[[#This Row],[Response]]</f>
        <v>0</v>
      </c>
      <c r="H459" s="8">
        <f>Products!G459</f>
        <v>40</v>
      </c>
      <c r="I459" s="17" t="str">
        <f>Products!H459</f>
        <v>Married</v>
      </c>
      <c r="J459" t="str">
        <f>Products!I459</f>
        <v>36-45</v>
      </c>
      <c r="K459" t="str">
        <f>Table6[[#This Row],[Kids]]</f>
        <v>Yes</v>
      </c>
      <c r="L459" t="str">
        <f>Table6[[#This Row],[Teens]]</f>
        <v>Yes</v>
      </c>
    </row>
    <row r="460" spans="1:12" ht="16.5" x14ac:dyDescent="0.3">
      <c r="A460">
        <f>Table2[[#This Row],[NumDealsPurchases]]</f>
        <v>1</v>
      </c>
      <c r="B460">
        <f>Table2[[#This Row],[AcceptedCmp3]]</f>
        <v>0</v>
      </c>
      <c r="C460">
        <f>Table2[[#This Row],[AcceptedCmp4]]</f>
        <v>1</v>
      </c>
      <c r="D460">
        <f>Table2[[#This Row],[AcceptedCmp5]]</f>
        <v>0</v>
      </c>
      <c r="E460">
        <f>Table2[[#This Row],[AcceptedCmp1]]</f>
        <v>1</v>
      </c>
      <c r="F460">
        <f>Table2[[#This Row],[AcceptedCmp2]]</f>
        <v>0</v>
      </c>
      <c r="G460">
        <f>Table2[[#This Row],[Response]]</f>
        <v>1</v>
      </c>
      <c r="H460" s="8">
        <f>Products!G460</f>
        <v>46</v>
      </c>
      <c r="I460" s="17" t="str">
        <f>Products!H460</f>
        <v>Married</v>
      </c>
      <c r="J460" t="str">
        <f>Products!I460</f>
        <v>46-55</v>
      </c>
      <c r="K460" t="str">
        <f>Table6[[#This Row],[Kids]]</f>
        <v>No</v>
      </c>
      <c r="L460" t="str">
        <f>Table6[[#This Row],[Teens]]</f>
        <v>No</v>
      </c>
    </row>
    <row r="461" spans="1:12" ht="16.5" x14ac:dyDescent="0.3">
      <c r="A461">
        <f>Table2[[#This Row],[NumDealsPurchases]]</f>
        <v>4</v>
      </c>
      <c r="B461">
        <f>Table2[[#This Row],[AcceptedCmp3]]</f>
        <v>1</v>
      </c>
      <c r="C461">
        <f>Table2[[#This Row],[AcceptedCmp4]]</f>
        <v>0</v>
      </c>
      <c r="D461">
        <f>Table2[[#This Row],[AcceptedCmp5]]</f>
        <v>0</v>
      </c>
      <c r="E461">
        <f>Table2[[#This Row],[AcceptedCmp1]]</f>
        <v>0</v>
      </c>
      <c r="F461">
        <f>Table2[[#This Row],[AcceptedCmp2]]</f>
        <v>0</v>
      </c>
      <c r="G461">
        <f>Table2[[#This Row],[Response]]</f>
        <v>1</v>
      </c>
      <c r="H461" s="8">
        <f>Products!G461</f>
        <v>29</v>
      </c>
      <c r="I461" s="17" t="str">
        <f>Products!H461</f>
        <v>Together</v>
      </c>
      <c r="J461" t="str">
        <f>Products!I461</f>
        <v>26-35</v>
      </c>
      <c r="K461" t="str">
        <f>Table6[[#This Row],[Kids]]</f>
        <v>Yes</v>
      </c>
      <c r="L461" t="str">
        <f>Table6[[#This Row],[Teens]]</f>
        <v>No</v>
      </c>
    </row>
    <row r="462" spans="1:12" ht="16.5" x14ac:dyDescent="0.3">
      <c r="A462">
        <f>Table2[[#This Row],[NumDealsPurchases]]</f>
        <v>2</v>
      </c>
      <c r="B462">
        <f>Table2[[#This Row],[AcceptedCmp3]]</f>
        <v>0</v>
      </c>
      <c r="C462">
        <f>Table2[[#This Row],[AcceptedCmp4]]</f>
        <v>0</v>
      </c>
      <c r="D462">
        <f>Table2[[#This Row],[AcceptedCmp5]]</f>
        <v>0</v>
      </c>
      <c r="E462">
        <f>Table2[[#This Row],[AcceptedCmp1]]</f>
        <v>0</v>
      </c>
      <c r="F462">
        <f>Table2[[#This Row],[AcceptedCmp2]]</f>
        <v>0</v>
      </c>
      <c r="G462">
        <f>Table2[[#This Row],[Response]]</f>
        <v>0</v>
      </c>
      <c r="H462" s="8">
        <f>Products!G462</f>
        <v>62</v>
      </c>
      <c r="I462" s="17" t="str">
        <f>Products!H462</f>
        <v>Married</v>
      </c>
      <c r="J462" t="str">
        <f>Products!I462</f>
        <v>56-65</v>
      </c>
      <c r="K462" t="str">
        <f>Table6[[#This Row],[Kids]]</f>
        <v>No</v>
      </c>
      <c r="L462" t="str">
        <f>Table6[[#This Row],[Teens]]</f>
        <v>Yes</v>
      </c>
    </row>
    <row r="463" spans="1:12" ht="16.5" x14ac:dyDescent="0.3">
      <c r="A463">
        <f>Table2[[#This Row],[NumDealsPurchases]]</f>
        <v>1</v>
      </c>
      <c r="B463">
        <f>Table2[[#This Row],[AcceptedCmp3]]</f>
        <v>0</v>
      </c>
      <c r="C463">
        <f>Table2[[#This Row],[AcceptedCmp4]]</f>
        <v>0</v>
      </c>
      <c r="D463">
        <f>Table2[[#This Row],[AcceptedCmp5]]</f>
        <v>0</v>
      </c>
      <c r="E463">
        <f>Table2[[#This Row],[AcceptedCmp1]]</f>
        <v>0</v>
      </c>
      <c r="F463">
        <f>Table2[[#This Row],[AcceptedCmp2]]</f>
        <v>0</v>
      </c>
      <c r="G463">
        <f>Table2[[#This Row],[Response]]</f>
        <v>0</v>
      </c>
      <c r="H463" s="8">
        <f>Products!G463</f>
        <v>30</v>
      </c>
      <c r="I463" s="17" t="str">
        <f>Products!H463</f>
        <v>Widow</v>
      </c>
      <c r="J463" t="str">
        <f>Products!I463</f>
        <v>26-35</v>
      </c>
      <c r="K463" t="str">
        <f>Table6[[#This Row],[Kids]]</f>
        <v>No</v>
      </c>
      <c r="L463" t="str">
        <f>Table6[[#This Row],[Teens]]</f>
        <v>No</v>
      </c>
    </row>
    <row r="464" spans="1:12" ht="16.5" x14ac:dyDescent="0.3">
      <c r="A464">
        <f>Table2[[#This Row],[NumDealsPurchases]]</f>
        <v>4</v>
      </c>
      <c r="B464">
        <f>Table2[[#This Row],[AcceptedCmp3]]</f>
        <v>0</v>
      </c>
      <c r="C464">
        <f>Table2[[#This Row],[AcceptedCmp4]]</f>
        <v>0</v>
      </c>
      <c r="D464">
        <f>Table2[[#This Row],[AcceptedCmp5]]</f>
        <v>0</v>
      </c>
      <c r="E464">
        <f>Table2[[#This Row],[AcceptedCmp1]]</f>
        <v>1</v>
      </c>
      <c r="F464">
        <f>Table2[[#This Row],[AcceptedCmp2]]</f>
        <v>0</v>
      </c>
      <c r="G464">
        <f>Table2[[#This Row],[Response]]</f>
        <v>1</v>
      </c>
      <c r="H464" s="8">
        <f>Products!G464</f>
        <v>50</v>
      </c>
      <c r="I464" s="17" t="str">
        <f>Products!H464</f>
        <v>Widow</v>
      </c>
      <c r="J464" t="str">
        <f>Products!I464</f>
        <v>46-55</v>
      </c>
      <c r="K464" t="str">
        <f>Table6[[#This Row],[Kids]]</f>
        <v>No</v>
      </c>
      <c r="L464" t="str">
        <f>Table6[[#This Row],[Teens]]</f>
        <v>Yes</v>
      </c>
    </row>
    <row r="465" spans="1:12" ht="16.5" x14ac:dyDescent="0.3">
      <c r="A465">
        <f>Table2[[#This Row],[NumDealsPurchases]]</f>
        <v>1</v>
      </c>
      <c r="B465">
        <f>Table2[[#This Row],[AcceptedCmp3]]</f>
        <v>0</v>
      </c>
      <c r="C465">
        <f>Table2[[#This Row],[AcceptedCmp4]]</f>
        <v>0</v>
      </c>
      <c r="D465">
        <f>Table2[[#This Row],[AcceptedCmp5]]</f>
        <v>0</v>
      </c>
      <c r="E465">
        <f>Table2[[#This Row],[AcceptedCmp1]]</f>
        <v>0</v>
      </c>
      <c r="F465">
        <f>Table2[[#This Row],[AcceptedCmp2]]</f>
        <v>0</v>
      </c>
      <c r="G465">
        <f>Table2[[#This Row],[Response]]</f>
        <v>0</v>
      </c>
      <c r="H465" s="8">
        <f>Products!G465</f>
        <v>64</v>
      </c>
      <c r="I465" s="17" t="str">
        <f>Products!H465</f>
        <v>Married</v>
      </c>
      <c r="J465" t="str">
        <f>Products!I465</f>
        <v>56-65</v>
      </c>
      <c r="K465" t="str">
        <f>Table6[[#This Row],[Kids]]</f>
        <v>No</v>
      </c>
      <c r="L465" t="str">
        <f>Table6[[#This Row],[Teens]]</f>
        <v>No</v>
      </c>
    </row>
    <row r="466" spans="1:12" ht="16.5" x14ac:dyDescent="0.3">
      <c r="A466">
        <f>Table2[[#This Row],[NumDealsPurchases]]</f>
        <v>2</v>
      </c>
      <c r="B466">
        <f>Table2[[#This Row],[AcceptedCmp3]]</f>
        <v>0</v>
      </c>
      <c r="C466">
        <f>Table2[[#This Row],[AcceptedCmp4]]</f>
        <v>0</v>
      </c>
      <c r="D466">
        <f>Table2[[#This Row],[AcceptedCmp5]]</f>
        <v>0</v>
      </c>
      <c r="E466">
        <f>Table2[[#This Row],[AcceptedCmp1]]</f>
        <v>0</v>
      </c>
      <c r="F466">
        <f>Table2[[#This Row],[AcceptedCmp2]]</f>
        <v>0</v>
      </c>
      <c r="G466">
        <f>Table2[[#This Row],[Response]]</f>
        <v>0</v>
      </c>
      <c r="H466" s="8">
        <f>Products!G466</f>
        <v>56</v>
      </c>
      <c r="I466" s="17" t="str">
        <f>Products!H466</f>
        <v>Married</v>
      </c>
      <c r="J466" t="str">
        <f>Products!I466</f>
        <v>56-65</v>
      </c>
      <c r="K466" t="str">
        <f>Table6[[#This Row],[Kids]]</f>
        <v>No</v>
      </c>
      <c r="L466" t="str">
        <f>Table6[[#This Row],[Teens]]</f>
        <v>Yes</v>
      </c>
    </row>
    <row r="467" spans="1:12" ht="16.5" x14ac:dyDescent="0.3">
      <c r="A467">
        <f>Table2[[#This Row],[NumDealsPurchases]]</f>
        <v>1</v>
      </c>
      <c r="B467">
        <f>Table2[[#This Row],[AcceptedCmp3]]</f>
        <v>1</v>
      </c>
      <c r="C467">
        <f>Table2[[#This Row],[AcceptedCmp4]]</f>
        <v>0</v>
      </c>
      <c r="D467">
        <f>Table2[[#This Row],[AcceptedCmp5]]</f>
        <v>0</v>
      </c>
      <c r="E467">
        <f>Table2[[#This Row],[AcceptedCmp1]]</f>
        <v>0</v>
      </c>
      <c r="F467">
        <f>Table2[[#This Row],[AcceptedCmp2]]</f>
        <v>0</v>
      </c>
      <c r="G467">
        <f>Table2[[#This Row],[Response]]</f>
        <v>0</v>
      </c>
      <c r="H467" s="8">
        <f>Products!G467</f>
        <v>51</v>
      </c>
      <c r="I467" s="17" t="str">
        <f>Products!H467</f>
        <v>Single</v>
      </c>
      <c r="J467" t="str">
        <f>Products!I467</f>
        <v>46-55</v>
      </c>
      <c r="K467" t="str">
        <f>Table6[[#This Row],[Kids]]</f>
        <v>No</v>
      </c>
      <c r="L467" t="str">
        <f>Table6[[#This Row],[Teens]]</f>
        <v>No</v>
      </c>
    </row>
    <row r="468" spans="1:12" ht="16.5" x14ac:dyDescent="0.3">
      <c r="A468">
        <f>Table2[[#This Row],[NumDealsPurchases]]</f>
        <v>2</v>
      </c>
      <c r="B468">
        <f>Table2[[#This Row],[AcceptedCmp3]]</f>
        <v>0</v>
      </c>
      <c r="C468">
        <f>Table2[[#This Row],[AcceptedCmp4]]</f>
        <v>0</v>
      </c>
      <c r="D468">
        <f>Table2[[#This Row],[AcceptedCmp5]]</f>
        <v>0</v>
      </c>
      <c r="E468">
        <f>Table2[[#This Row],[AcceptedCmp1]]</f>
        <v>0</v>
      </c>
      <c r="F468">
        <f>Table2[[#This Row],[AcceptedCmp2]]</f>
        <v>0</v>
      </c>
      <c r="G468">
        <f>Table2[[#This Row],[Response]]</f>
        <v>0</v>
      </c>
      <c r="H468" s="8">
        <f>Products!G468</f>
        <v>39</v>
      </c>
      <c r="I468" s="17" t="str">
        <f>Products!H468</f>
        <v>Together</v>
      </c>
      <c r="J468" t="str">
        <f>Products!I468</f>
        <v>36-45</v>
      </c>
      <c r="K468" t="str">
        <f>Table6[[#This Row],[Kids]]</f>
        <v>Yes</v>
      </c>
      <c r="L468" t="str">
        <f>Table6[[#This Row],[Teens]]</f>
        <v>No</v>
      </c>
    </row>
    <row r="469" spans="1:12" ht="16.5" x14ac:dyDescent="0.3">
      <c r="A469">
        <f>Table2[[#This Row],[NumDealsPurchases]]</f>
        <v>1</v>
      </c>
      <c r="B469">
        <f>Table2[[#This Row],[AcceptedCmp3]]</f>
        <v>0</v>
      </c>
      <c r="C469">
        <f>Table2[[#This Row],[AcceptedCmp4]]</f>
        <v>0</v>
      </c>
      <c r="D469">
        <f>Table2[[#This Row],[AcceptedCmp5]]</f>
        <v>0</v>
      </c>
      <c r="E469">
        <f>Table2[[#This Row],[AcceptedCmp1]]</f>
        <v>0</v>
      </c>
      <c r="F469">
        <f>Table2[[#This Row],[AcceptedCmp2]]</f>
        <v>0</v>
      </c>
      <c r="G469">
        <f>Table2[[#This Row],[Response]]</f>
        <v>0</v>
      </c>
      <c r="H469" s="8">
        <f>Products!G469</f>
        <v>45</v>
      </c>
      <c r="I469" s="17" t="str">
        <f>Products!H469</f>
        <v>Widow</v>
      </c>
      <c r="J469" t="str">
        <f>Products!I469</f>
        <v>36-45</v>
      </c>
      <c r="K469" t="str">
        <f>Table6[[#This Row],[Kids]]</f>
        <v>No</v>
      </c>
      <c r="L469" t="str">
        <f>Table6[[#This Row],[Teens]]</f>
        <v>No</v>
      </c>
    </row>
    <row r="470" spans="1:12" ht="16.5" x14ac:dyDescent="0.3">
      <c r="A470">
        <f>Table2[[#This Row],[NumDealsPurchases]]</f>
        <v>1</v>
      </c>
      <c r="B470">
        <f>Table2[[#This Row],[AcceptedCmp3]]</f>
        <v>0</v>
      </c>
      <c r="C470">
        <f>Table2[[#This Row],[AcceptedCmp4]]</f>
        <v>1</v>
      </c>
      <c r="D470">
        <f>Table2[[#This Row],[AcceptedCmp5]]</f>
        <v>1</v>
      </c>
      <c r="E470">
        <f>Table2[[#This Row],[AcceptedCmp1]]</f>
        <v>0</v>
      </c>
      <c r="F470">
        <f>Table2[[#This Row],[AcceptedCmp2]]</f>
        <v>0</v>
      </c>
      <c r="G470">
        <f>Table2[[#This Row],[Response]]</f>
        <v>1</v>
      </c>
      <c r="H470" s="8">
        <f>Products!G470</f>
        <v>58</v>
      </c>
      <c r="I470" s="17" t="str">
        <f>Products!H470</f>
        <v>Married</v>
      </c>
      <c r="J470" t="str">
        <f>Products!I470</f>
        <v>56-65</v>
      </c>
      <c r="K470" t="str">
        <f>Table6[[#This Row],[Kids]]</f>
        <v>No</v>
      </c>
      <c r="L470" t="str">
        <f>Table6[[#This Row],[Teens]]</f>
        <v>No</v>
      </c>
    </row>
    <row r="471" spans="1:12" ht="16.5" x14ac:dyDescent="0.3">
      <c r="A471">
        <f>Table2[[#This Row],[NumDealsPurchases]]</f>
        <v>1</v>
      </c>
      <c r="B471">
        <f>Table2[[#This Row],[AcceptedCmp3]]</f>
        <v>0</v>
      </c>
      <c r="C471">
        <f>Table2[[#This Row],[AcceptedCmp4]]</f>
        <v>0</v>
      </c>
      <c r="D471">
        <f>Table2[[#This Row],[AcceptedCmp5]]</f>
        <v>0</v>
      </c>
      <c r="E471">
        <f>Table2[[#This Row],[AcceptedCmp1]]</f>
        <v>0</v>
      </c>
      <c r="F471">
        <f>Table2[[#This Row],[AcceptedCmp2]]</f>
        <v>0</v>
      </c>
      <c r="G471">
        <f>Table2[[#This Row],[Response]]</f>
        <v>0</v>
      </c>
      <c r="H471" s="8">
        <f>Products!G471</f>
        <v>42</v>
      </c>
      <c r="I471" s="17" t="str">
        <f>Products!H471</f>
        <v>Together</v>
      </c>
      <c r="J471" t="str">
        <f>Products!I471</f>
        <v>36-45</v>
      </c>
      <c r="K471" t="str">
        <f>Table6[[#This Row],[Kids]]</f>
        <v>Yes</v>
      </c>
      <c r="L471" t="str">
        <f>Table6[[#This Row],[Teens]]</f>
        <v>No</v>
      </c>
    </row>
    <row r="472" spans="1:12" ht="16.5" x14ac:dyDescent="0.3">
      <c r="A472">
        <f>Table2[[#This Row],[NumDealsPurchases]]</f>
        <v>3</v>
      </c>
      <c r="B472">
        <f>Table2[[#This Row],[AcceptedCmp3]]</f>
        <v>0</v>
      </c>
      <c r="C472">
        <f>Table2[[#This Row],[AcceptedCmp4]]</f>
        <v>0</v>
      </c>
      <c r="D472">
        <f>Table2[[#This Row],[AcceptedCmp5]]</f>
        <v>0</v>
      </c>
      <c r="E472">
        <f>Table2[[#This Row],[AcceptedCmp1]]</f>
        <v>0</v>
      </c>
      <c r="F472">
        <f>Table2[[#This Row],[AcceptedCmp2]]</f>
        <v>0</v>
      </c>
      <c r="G472">
        <f>Table2[[#This Row],[Response]]</f>
        <v>0</v>
      </c>
      <c r="H472" s="8">
        <f>Products!G472</f>
        <v>63</v>
      </c>
      <c r="I472" s="17" t="str">
        <f>Products!H472</f>
        <v>Married</v>
      </c>
      <c r="J472" t="str">
        <f>Products!I472</f>
        <v>56-65</v>
      </c>
      <c r="K472" t="str">
        <f>Table6[[#This Row],[Kids]]</f>
        <v>No</v>
      </c>
      <c r="L472" t="str">
        <f>Table6[[#This Row],[Teens]]</f>
        <v>Yes</v>
      </c>
    </row>
    <row r="473" spans="1:12" ht="16.5" x14ac:dyDescent="0.3">
      <c r="A473">
        <f>Table2[[#This Row],[NumDealsPurchases]]</f>
        <v>3</v>
      </c>
      <c r="B473">
        <f>Table2[[#This Row],[AcceptedCmp3]]</f>
        <v>0</v>
      </c>
      <c r="C473">
        <f>Table2[[#This Row],[AcceptedCmp4]]</f>
        <v>0</v>
      </c>
      <c r="D473">
        <f>Table2[[#This Row],[AcceptedCmp5]]</f>
        <v>0</v>
      </c>
      <c r="E473">
        <f>Table2[[#This Row],[AcceptedCmp1]]</f>
        <v>0</v>
      </c>
      <c r="F473">
        <f>Table2[[#This Row],[AcceptedCmp2]]</f>
        <v>0</v>
      </c>
      <c r="G473">
        <f>Table2[[#This Row],[Response]]</f>
        <v>0</v>
      </c>
      <c r="H473" s="8">
        <f>Products!G473</f>
        <v>41</v>
      </c>
      <c r="I473" s="17" t="str">
        <f>Products!H473</f>
        <v>Married</v>
      </c>
      <c r="J473" t="str">
        <f>Products!I473</f>
        <v>36-45</v>
      </c>
      <c r="K473" t="str">
        <f>Table6[[#This Row],[Kids]]</f>
        <v>Yes</v>
      </c>
      <c r="L473" t="str">
        <f>Table6[[#This Row],[Teens]]</f>
        <v>No</v>
      </c>
    </row>
    <row r="474" spans="1:12" ht="16.5" x14ac:dyDescent="0.3">
      <c r="A474">
        <f>Table2[[#This Row],[NumDealsPurchases]]</f>
        <v>4</v>
      </c>
      <c r="B474">
        <f>Table2[[#This Row],[AcceptedCmp3]]</f>
        <v>0</v>
      </c>
      <c r="C474">
        <f>Table2[[#This Row],[AcceptedCmp4]]</f>
        <v>0</v>
      </c>
      <c r="D474">
        <f>Table2[[#This Row],[AcceptedCmp5]]</f>
        <v>0</v>
      </c>
      <c r="E474">
        <f>Table2[[#This Row],[AcceptedCmp1]]</f>
        <v>0</v>
      </c>
      <c r="F474">
        <f>Table2[[#This Row],[AcceptedCmp2]]</f>
        <v>0</v>
      </c>
      <c r="G474">
        <f>Table2[[#This Row],[Response]]</f>
        <v>0</v>
      </c>
      <c r="H474" s="8">
        <f>Products!G474</f>
        <v>38</v>
      </c>
      <c r="I474" s="17" t="str">
        <f>Products!H474</f>
        <v>Together</v>
      </c>
      <c r="J474" t="str">
        <f>Products!I474</f>
        <v>36-45</v>
      </c>
      <c r="K474" t="str">
        <f>Table6[[#This Row],[Kids]]</f>
        <v>No</v>
      </c>
      <c r="L474" t="str">
        <f>Table6[[#This Row],[Teens]]</f>
        <v>Yes</v>
      </c>
    </row>
    <row r="475" spans="1:12" ht="16.5" x14ac:dyDescent="0.3">
      <c r="A475">
        <f>Table2[[#This Row],[NumDealsPurchases]]</f>
        <v>1</v>
      </c>
      <c r="B475">
        <f>Table2[[#This Row],[AcceptedCmp3]]</f>
        <v>0</v>
      </c>
      <c r="C475">
        <f>Table2[[#This Row],[AcceptedCmp4]]</f>
        <v>0</v>
      </c>
      <c r="D475">
        <f>Table2[[#This Row],[AcceptedCmp5]]</f>
        <v>0</v>
      </c>
      <c r="E475">
        <f>Table2[[#This Row],[AcceptedCmp1]]</f>
        <v>0</v>
      </c>
      <c r="F475">
        <f>Table2[[#This Row],[AcceptedCmp2]]</f>
        <v>0</v>
      </c>
      <c r="G475">
        <f>Table2[[#This Row],[Response]]</f>
        <v>1</v>
      </c>
      <c r="H475" s="8">
        <f>Products!G475</f>
        <v>33</v>
      </c>
      <c r="I475" s="17" t="str">
        <f>Products!H475</f>
        <v>Married</v>
      </c>
      <c r="J475" t="str">
        <f>Products!I475</f>
        <v>26-35</v>
      </c>
      <c r="K475" t="str">
        <f>Table6[[#This Row],[Kids]]</f>
        <v>Yes</v>
      </c>
      <c r="L475" t="str">
        <f>Table6[[#This Row],[Teens]]</f>
        <v>No</v>
      </c>
    </row>
    <row r="476" spans="1:12" ht="16.5" x14ac:dyDescent="0.3">
      <c r="A476">
        <f>Table2[[#This Row],[NumDealsPurchases]]</f>
        <v>7</v>
      </c>
      <c r="B476">
        <f>Table2[[#This Row],[AcceptedCmp3]]</f>
        <v>0</v>
      </c>
      <c r="C476">
        <f>Table2[[#This Row],[AcceptedCmp4]]</f>
        <v>1</v>
      </c>
      <c r="D476">
        <f>Table2[[#This Row],[AcceptedCmp5]]</f>
        <v>0</v>
      </c>
      <c r="E476">
        <f>Table2[[#This Row],[AcceptedCmp1]]</f>
        <v>0</v>
      </c>
      <c r="F476">
        <f>Table2[[#This Row],[AcceptedCmp2]]</f>
        <v>0</v>
      </c>
      <c r="G476">
        <f>Table2[[#This Row],[Response]]</f>
        <v>1</v>
      </c>
      <c r="H476" s="8">
        <f>Products!G476</f>
        <v>31</v>
      </c>
      <c r="I476" s="17" t="str">
        <f>Products!H476</f>
        <v>Single</v>
      </c>
      <c r="J476" t="str">
        <f>Products!I476</f>
        <v>26-35</v>
      </c>
      <c r="K476" t="str">
        <f>Table6[[#This Row],[Kids]]</f>
        <v>Yes</v>
      </c>
      <c r="L476" t="str">
        <f>Table6[[#This Row],[Teens]]</f>
        <v>No</v>
      </c>
    </row>
    <row r="477" spans="1:12" ht="16.5" x14ac:dyDescent="0.3">
      <c r="A477">
        <f>Table2[[#This Row],[NumDealsPurchases]]</f>
        <v>2</v>
      </c>
      <c r="B477">
        <f>Table2[[#This Row],[AcceptedCmp3]]</f>
        <v>0</v>
      </c>
      <c r="C477">
        <f>Table2[[#This Row],[AcceptedCmp4]]</f>
        <v>0</v>
      </c>
      <c r="D477">
        <f>Table2[[#This Row],[AcceptedCmp5]]</f>
        <v>0</v>
      </c>
      <c r="E477">
        <f>Table2[[#This Row],[AcceptedCmp1]]</f>
        <v>0</v>
      </c>
      <c r="F477">
        <f>Table2[[#This Row],[AcceptedCmp2]]</f>
        <v>0</v>
      </c>
      <c r="G477">
        <f>Table2[[#This Row],[Response]]</f>
        <v>0</v>
      </c>
      <c r="H477" s="8">
        <f>Products!G477</f>
        <v>35</v>
      </c>
      <c r="I477" s="17" t="str">
        <f>Products!H477</f>
        <v>Married</v>
      </c>
      <c r="J477" t="str">
        <f>Products!I477</f>
        <v>26-35</v>
      </c>
      <c r="K477" t="str">
        <f>Table6[[#This Row],[Kids]]</f>
        <v>Yes</v>
      </c>
      <c r="L477" t="str">
        <f>Table6[[#This Row],[Teens]]</f>
        <v>Yes</v>
      </c>
    </row>
    <row r="478" spans="1:12" ht="16.5" x14ac:dyDescent="0.3">
      <c r="A478">
        <f>Table2[[#This Row],[NumDealsPurchases]]</f>
        <v>1</v>
      </c>
      <c r="B478">
        <f>Table2[[#This Row],[AcceptedCmp3]]</f>
        <v>0</v>
      </c>
      <c r="C478">
        <f>Table2[[#This Row],[AcceptedCmp4]]</f>
        <v>0</v>
      </c>
      <c r="D478">
        <f>Table2[[#This Row],[AcceptedCmp5]]</f>
        <v>0</v>
      </c>
      <c r="E478">
        <f>Table2[[#This Row],[AcceptedCmp1]]</f>
        <v>0</v>
      </c>
      <c r="F478">
        <f>Table2[[#This Row],[AcceptedCmp2]]</f>
        <v>0</v>
      </c>
      <c r="G478">
        <f>Table2[[#This Row],[Response]]</f>
        <v>0</v>
      </c>
      <c r="H478" s="8">
        <f>Products!G478</f>
        <v>26</v>
      </c>
      <c r="I478" s="17" t="str">
        <f>Products!H478</f>
        <v>Single</v>
      </c>
      <c r="J478" t="str">
        <f>Products!I478</f>
        <v>26-35</v>
      </c>
      <c r="K478" t="str">
        <f>Table6[[#This Row],[Kids]]</f>
        <v>Yes</v>
      </c>
      <c r="L478" t="str">
        <f>Table6[[#This Row],[Teens]]</f>
        <v>No</v>
      </c>
    </row>
    <row r="479" spans="1:12" ht="16.5" x14ac:dyDescent="0.3">
      <c r="A479">
        <f>Table2[[#This Row],[NumDealsPurchases]]</f>
        <v>4</v>
      </c>
      <c r="B479">
        <f>Table2[[#This Row],[AcceptedCmp3]]</f>
        <v>0</v>
      </c>
      <c r="C479">
        <f>Table2[[#This Row],[AcceptedCmp4]]</f>
        <v>0</v>
      </c>
      <c r="D479">
        <f>Table2[[#This Row],[AcceptedCmp5]]</f>
        <v>0</v>
      </c>
      <c r="E479">
        <f>Table2[[#This Row],[AcceptedCmp1]]</f>
        <v>0</v>
      </c>
      <c r="F479">
        <f>Table2[[#This Row],[AcceptedCmp2]]</f>
        <v>0</v>
      </c>
      <c r="G479">
        <f>Table2[[#This Row],[Response]]</f>
        <v>0</v>
      </c>
      <c r="H479" s="8">
        <f>Products!G479</f>
        <v>57</v>
      </c>
      <c r="I479" s="17" t="str">
        <f>Products!H479</f>
        <v>Married</v>
      </c>
      <c r="J479" t="str">
        <f>Products!I479</f>
        <v>56-65</v>
      </c>
      <c r="K479" t="str">
        <f>Table6[[#This Row],[Kids]]</f>
        <v>No</v>
      </c>
      <c r="L479" t="str">
        <f>Table6[[#This Row],[Teens]]</f>
        <v>Yes</v>
      </c>
    </row>
    <row r="480" spans="1:12" ht="16.5" x14ac:dyDescent="0.3">
      <c r="A480">
        <f>Table2[[#This Row],[NumDealsPurchases]]</f>
        <v>2</v>
      </c>
      <c r="B480">
        <f>Table2[[#This Row],[AcceptedCmp3]]</f>
        <v>0</v>
      </c>
      <c r="C480">
        <f>Table2[[#This Row],[AcceptedCmp4]]</f>
        <v>0</v>
      </c>
      <c r="D480">
        <f>Table2[[#This Row],[AcceptedCmp5]]</f>
        <v>0</v>
      </c>
      <c r="E480">
        <f>Table2[[#This Row],[AcceptedCmp1]]</f>
        <v>0</v>
      </c>
      <c r="F480">
        <f>Table2[[#This Row],[AcceptedCmp2]]</f>
        <v>0</v>
      </c>
      <c r="G480">
        <f>Table2[[#This Row],[Response]]</f>
        <v>0</v>
      </c>
      <c r="H480" s="8">
        <f>Products!G480</f>
        <v>42</v>
      </c>
      <c r="I480" s="17" t="str">
        <f>Products!H480</f>
        <v>Married</v>
      </c>
      <c r="J480" t="str">
        <f>Products!I480</f>
        <v>36-45</v>
      </c>
      <c r="K480" t="str">
        <f>Table6[[#This Row],[Kids]]</f>
        <v>Yes</v>
      </c>
      <c r="L480" t="str">
        <f>Table6[[#This Row],[Teens]]</f>
        <v>Yes</v>
      </c>
    </row>
    <row r="481" spans="1:12" ht="16.5" x14ac:dyDescent="0.3">
      <c r="A481">
        <f>Table2[[#This Row],[NumDealsPurchases]]</f>
        <v>1</v>
      </c>
      <c r="B481">
        <f>Table2[[#This Row],[AcceptedCmp3]]</f>
        <v>0</v>
      </c>
      <c r="C481">
        <f>Table2[[#This Row],[AcceptedCmp4]]</f>
        <v>0</v>
      </c>
      <c r="D481">
        <f>Table2[[#This Row],[AcceptedCmp5]]</f>
        <v>0</v>
      </c>
      <c r="E481">
        <f>Table2[[#This Row],[AcceptedCmp1]]</f>
        <v>0</v>
      </c>
      <c r="F481">
        <f>Table2[[#This Row],[AcceptedCmp2]]</f>
        <v>0</v>
      </c>
      <c r="G481">
        <f>Table2[[#This Row],[Response]]</f>
        <v>0</v>
      </c>
      <c r="H481" s="8">
        <f>Products!G481</f>
        <v>37</v>
      </c>
      <c r="I481" s="17" t="str">
        <f>Products!H481</f>
        <v>Married</v>
      </c>
      <c r="J481" t="str">
        <f>Products!I481</f>
        <v>36-45</v>
      </c>
      <c r="K481" t="str">
        <f>Table6[[#This Row],[Kids]]</f>
        <v>No</v>
      </c>
      <c r="L481" t="str">
        <f>Table6[[#This Row],[Teens]]</f>
        <v>Yes</v>
      </c>
    </row>
    <row r="482" spans="1:12" ht="16.5" x14ac:dyDescent="0.3">
      <c r="A482">
        <f>Table2[[#This Row],[NumDealsPurchases]]</f>
        <v>4</v>
      </c>
      <c r="B482">
        <f>Table2[[#This Row],[AcceptedCmp3]]</f>
        <v>0</v>
      </c>
      <c r="C482">
        <f>Table2[[#This Row],[AcceptedCmp4]]</f>
        <v>0</v>
      </c>
      <c r="D482">
        <f>Table2[[#This Row],[AcceptedCmp5]]</f>
        <v>0</v>
      </c>
      <c r="E482">
        <f>Table2[[#This Row],[AcceptedCmp1]]</f>
        <v>0</v>
      </c>
      <c r="F482">
        <f>Table2[[#This Row],[AcceptedCmp2]]</f>
        <v>0</v>
      </c>
      <c r="G482">
        <f>Table2[[#This Row],[Response]]</f>
        <v>0</v>
      </c>
      <c r="H482" s="8">
        <f>Products!G482</f>
        <v>40</v>
      </c>
      <c r="I482" s="17" t="str">
        <f>Products!H482</f>
        <v>Married</v>
      </c>
      <c r="J482" t="str">
        <f>Products!I482</f>
        <v>36-45</v>
      </c>
      <c r="K482" t="str">
        <f>Table6[[#This Row],[Kids]]</f>
        <v>No</v>
      </c>
      <c r="L482" t="str">
        <f>Table6[[#This Row],[Teens]]</f>
        <v>Yes</v>
      </c>
    </row>
    <row r="483" spans="1:12" ht="16.5" x14ac:dyDescent="0.3">
      <c r="A483">
        <f>Table2[[#This Row],[NumDealsPurchases]]</f>
        <v>7</v>
      </c>
      <c r="B483">
        <f>Table2[[#This Row],[AcceptedCmp3]]</f>
        <v>0</v>
      </c>
      <c r="C483">
        <f>Table2[[#This Row],[AcceptedCmp4]]</f>
        <v>0</v>
      </c>
      <c r="D483">
        <f>Table2[[#This Row],[AcceptedCmp5]]</f>
        <v>0</v>
      </c>
      <c r="E483">
        <f>Table2[[#This Row],[AcceptedCmp1]]</f>
        <v>0</v>
      </c>
      <c r="F483">
        <f>Table2[[#This Row],[AcceptedCmp2]]</f>
        <v>0</v>
      </c>
      <c r="G483">
        <f>Table2[[#This Row],[Response]]</f>
        <v>0</v>
      </c>
      <c r="H483" s="8">
        <f>Products!G483</f>
        <v>35</v>
      </c>
      <c r="I483" s="17" t="str">
        <f>Products!H483</f>
        <v>Divorced</v>
      </c>
      <c r="J483" t="str">
        <f>Products!I483</f>
        <v>26-35</v>
      </c>
      <c r="K483" t="str">
        <f>Table6[[#This Row],[Kids]]</f>
        <v>Yes</v>
      </c>
      <c r="L483" t="str">
        <f>Table6[[#This Row],[Teens]]</f>
        <v>No</v>
      </c>
    </row>
    <row r="484" spans="1:12" ht="16.5" x14ac:dyDescent="0.3">
      <c r="A484">
        <f>Table2[[#This Row],[NumDealsPurchases]]</f>
        <v>1</v>
      </c>
      <c r="B484">
        <f>Table2[[#This Row],[AcceptedCmp3]]</f>
        <v>0</v>
      </c>
      <c r="C484">
        <f>Table2[[#This Row],[AcceptedCmp4]]</f>
        <v>0</v>
      </c>
      <c r="D484">
        <f>Table2[[#This Row],[AcceptedCmp5]]</f>
        <v>0</v>
      </c>
      <c r="E484">
        <f>Table2[[#This Row],[AcceptedCmp1]]</f>
        <v>0</v>
      </c>
      <c r="F484">
        <f>Table2[[#This Row],[AcceptedCmp2]]</f>
        <v>0</v>
      </c>
      <c r="G484">
        <f>Table2[[#This Row],[Response]]</f>
        <v>0</v>
      </c>
      <c r="H484" s="8">
        <f>Products!G484</f>
        <v>40</v>
      </c>
      <c r="I484" s="17" t="str">
        <f>Products!H484</f>
        <v>Single</v>
      </c>
      <c r="J484" t="str">
        <f>Products!I484</f>
        <v>36-45</v>
      </c>
      <c r="K484" t="str">
        <f>Table6[[#This Row],[Kids]]</f>
        <v>Yes</v>
      </c>
      <c r="L484" t="str">
        <f>Table6[[#This Row],[Teens]]</f>
        <v>No</v>
      </c>
    </row>
    <row r="485" spans="1:12" ht="16.5" x14ac:dyDescent="0.3">
      <c r="A485">
        <f>Table2[[#This Row],[NumDealsPurchases]]</f>
        <v>1</v>
      </c>
      <c r="B485">
        <f>Table2[[#This Row],[AcceptedCmp3]]</f>
        <v>0</v>
      </c>
      <c r="C485">
        <f>Table2[[#This Row],[AcceptedCmp4]]</f>
        <v>0</v>
      </c>
      <c r="D485">
        <f>Table2[[#This Row],[AcceptedCmp5]]</f>
        <v>0</v>
      </c>
      <c r="E485">
        <f>Table2[[#This Row],[AcceptedCmp1]]</f>
        <v>0</v>
      </c>
      <c r="F485">
        <f>Table2[[#This Row],[AcceptedCmp2]]</f>
        <v>0</v>
      </c>
      <c r="G485">
        <f>Table2[[#This Row],[Response]]</f>
        <v>0</v>
      </c>
      <c r="H485" s="8">
        <f>Products!G485</f>
        <v>41</v>
      </c>
      <c r="I485" s="17" t="str">
        <f>Products!H485</f>
        <v>Married</v>
      </c>
      <c r="J485" t="str">
        <f>Products!I485</f>
        <v>36-45</v>
      </c>
      <c r="K485" t="str">
        <f>Table6[[#This Row],[Kids]]</f>
        <v>Yes</v>
      </c>
      <c r="L485" t="str">
        <f>Table6[[#This Row],[Teens]]</f>
        <v>No</v>
      </c>
    </row>
    <row r="486" spans="1:12" ht="16.5" x14ac:dyDescent="0.3">
      <c r="A486">
        <f>Table2[[#This Row],[NumDealsPurchases]]</f>
        <v>2</v>
      </c>
      <c r="B486">
        <f>Table2[[#This Row],[AcceptedCmp3]]</f>
        <v>1</v>
      </c>
      <c r="C486">
        <f>Table2[[#This Row],[AcceptedCmp4]]</f>
        <v>0</v>
      </c>
      <c r="D486">
        <f>Table2[[#This Row],[AcceptedCmp5]]</f>
        <v>0</v>
      </c>
      <c r="E486">
        <f>Table2[[#This Row],[AcceptedCmp1]]</f>
        <v>0</v>
      </c>
      <c r="F486">
        <f>Table2[[#This Row],[AcceptedCmp2]]</f>
        <v>0</v>
      </c>
      <c r="G486">
        <f>Table2[[#This Row],[Response]]</f>
        <v>1</v>
      </c>
      <c r="H486" s="8">
        <f>Products!G486</f>
        <v>38</v>
      </c>
      <c r="I486" s="17" t="str">
        <f>Products!H486</f>
        <v>Together</v>
      </c>
      <c r="J486" t="str">
        <f>Products!I486</f>
        <v>36-45</v>
      </c>
      <c r="K486" t="str">
        <f>Table6[[#This Row],[Kids]]</f>
        <v>Yes</v>
      </c>
      <c r="L486" t="str">
        <f>Table6[[#This Row],[Teens]]</f>
        <v>No</v>
      </c>
    </row>
    <row r="487" spans="1:12" ht="16.5" x14ac:dyDescent="0.3">
      <c r="A487">
        <f>Table2[[#This Row],[NumDealsPurchases]]</f>
        <v>4</v>
      </c>
      <c r="B487">
        <f>Table2[[#This Row],[AcceptedCmp3]]</f>
        <v>0</v>
      </c>
      <c r="C487">
        <f>Table2[[#This Row],[AcceptedCmp4]]</f>
        <v>0</v>
      </c>
      <c r="D487">
        <f>Table2[[#This Row],[AcceptedCmp5]]</f>
        <v>0</v>
      </c>
      <c r="E487">
        <f>Table2[[#This Row],[AcceptedCmp1]]</f>
        <v>0</v>
      </c>
      <c r="F487">
        <f>Table2[[#This Row],[AcceptedCmp2]]</f>
        <v>0</v>
      </c>
      <c r="G487">
        <f>Table2[[#This Row],[Response]]</f>
        <v>0</v>
      </c>
      <c r="H487" s="8">
        <f>Products!G487</f>
        <v>38</v>
      </c>
      <c r="I487" s="17" t="str">
        <f>Products!H487</f>
        <v>Divorced</v>
      </c>
      <c r="J487" t="str">
        <f>Products!I487</f>
        <v>36-45</v>
      </c>
      <c r="K487" t="str">
        <f>Table6[[#This Row],[Kids]]</f>
        <v>No</v>
      </c>
      <c r="L487" t="str">
        <f>Table6[[#This Row],[Teens]]</f>
        <v>Yes</v>
      </c>
    </row>
    <row r="488" spans="1:12" ht="16.5" x14ac:dyDescent="0.3">
      <c r="A488">
        <f>Table2[[#This Row],[NumDealsPurchases]]</f>
        <v>1</v>
      </c>
      <c r="B488">
        <f>Table2[[#This Row],[AcceptedCmp3]]</f>
        <v>0</v>
      </c>
      <c r="C488">
        <f>Table2[[#This Row],[AcceptedCmp4]]</f>
        <v>0</v>
      </c>
      <c r="D488">
        <f>Table2[[#This Row],[AcceptedCmp5]]</f>
        <v>0</v>
      </c>
      <c r="E488">
        <f>Table2[[#This Row],[AcceptedCmp1]]</f>
        <v>0</v>
      </c>
      <c r="F488">
        <f>Table2[[#This Row],[AcceptedCmp2]]</f>
        <v>0</v>
      </c>
      <c r="G488">
        <f>Table2[[#This Row],[Response]]</f>
        <v>0</v>
      </c>
      <c r="H488" s="8">
        <f>Products!G488</f>
        <v>52</v>
      </c>
      <c r="I488" s="17" t="str">
        <f>Products!H488</f>
        <v>Together</v>
      </c>
      <c r="J488" t="str">
        <f>Products!I488</f>
        <v>46-55</v>
      </c>
      <c r="K488" t="str">
        <f>Table6[[#This Row],[Kids]]</f>
        <v>No</v>
      </c>
      <c r="L488" t="str">
        <f>Table6[[#This Row],[Teens]]</f>
        <v>No</v>
      </c>
    </row>
    <row r="489" spans="1:12" ht="16.5" x14ac:dyDescent="0.3">
      <c r="A489">
        <f>Table2[[#This Row],[NumDealsPurchases]]</f>
        <v>1</v>
      </c>
      <c r="B489">
        <f>Table2[[#This Row],[AcceptedCmp3]]</f>
        <v>0</v>
      </c>
      <c r="C489">
        <f>Table2[[#This Row],[AcceptedCmp4]]</f>
        <v>0</v>
      </c>
      <c r="D489">
        <f>Table2[[#This Row],[AcceptedCmp5]]</f>
        <v>0</v>
      </c>
      <c r="E489">
        <f>Table2[[#This Row],[AcceptedCmp1]]</f>
        <v>0</v>
      </c>
      <c r="F489">
        <f>Table2[[#This Row],[AcceptedCmp2]]</f>
        <v>0</v>
      </c>
      <c r="G489">
        <f>Table2[[#This Row],[Response]]</f>
        <v>1</v>
      </c>
      <c r="H489" s="8">
        <f>Products!G489</f>
        <v>48</v>
      </c>
      <c r="I489" s="17" t="str">
        <f>Products!H489</f>
        <v>Married</v>
      </c>
      <c r="J489" t="str">
        <f>Products!I489</f>
        <v>46-55</v>
      </c>
      <c r="K489" t="str">
        <f>Table6[[#This Row],[Kids]]</f>
        <v>No</v>
      </c>
      <c r="L489" t="str">
        <f>Table6[[#This Row],[Teens]]</f>
        <v>No</v>
      </c>
    </row>
    <row r="490" spans="1:12" ht="16.5" x14ac:dyDescent="0.3">
      <c r="A490">
        <f>Table2[[#This Row],[NumDealsPurchases]]</f>
        <v>2</v>
      </c>
      <c r="B490">
        <f>Table2[[#This Row],[AcceptedCmp3]]</f>
        <v>0</v>
      </c>
      <c r="C490">
        <f>Table2[[#This Row],[AcceptedCmp4]]</f>
        <v>0</v>
      </c>
      <c r="D490">
        <f>Table2[[#This Row],[AcceptedCmp5]]</f>
        <v>0</v>
      </c>
      <c r="E490">
        <f>Table2[[#This Row],[AcceptedCmp1]]</f>
        <v>0</v>
      </c>
      <c r="F490">
        <f>Table2[[#This Row],[AcceptedCmp2]]</f>
        <v>0</v>
      </c>
      <c r="G490">
        <f>Table2[[#This Row],[Response]]</f>
        <v>0</v>
      </c>
      <c r="H490" s="8">
        <f>Products!G490</f>
        <v>37</v>
      </c>
      <c r="I490" s="17" t="str">
        <f>Products!H490</f>
        <v>Married</v>
      </c>
      <c r="J490" t="str">
        <f>Products!I490</f>
        <v>36-45</v>
      </c>
      <c r="K490" t="str">
        <f>Table6[[#This Row],[Kids]]</f>
        <v>No</v>
      </c>
      <c r="L490" t="str">
        <f>Table6[[#This Row],[Teens]]</f>
        <v>Yes</v>
      </c>
    </row>
    <row r="491" spans="1:12" ht="16.5" x14ac:dyDescent="0.3">
      <c r="A491">
        <f>Table2[[#This Row],[NumDealsPurchases]]</f>
        <v>2</v>
      </c>
      <c r="B491">
        <f>Table2[[#This Row],[AcceptedCmp3]]</f>
        <v>0</v>
      </c>
      <c r="C491">
        <f>Table2[[#This Row],[AcceptedCmp4]]</f>
        <v>0</v>
      </c>
      <c r="D491">
        <f>Table2[[#This Row],[AcceptedCmp5]]</f>
        <v>0</v>
      </c>
      <c r="E491">
        <f>Table2[[#This Row],[AcceptedCmp1]]</f>
        <v>0</v>
      </c>
      <c r="F491">
        <f>Table2[[#This Row],[AcceptedCmp2]]</f>
        <v>0</v>
      </c>
      <c r="G491">
        <f>Table2[[#This Row],[Response]]</f>
        <v>0</v>
      </c>
      <c r="H491" s="8">
        <f>Products!G491</f>
        <v>39</v>
      </c>
      <c r="I491" s="17" t="str">
        <f>Products!H491</f>
        <v>Widow</v>
      </c>
      <c r="J491" t="str">
        <f>Products!I491</f>
        <v>36-45</v>
      </c>
      <c r="K491" t="str">
        <f>Table6[[#This Row],[Kids]]</f>
        <v>No</v>
      </c>
      <c r="L491" t="str">
        <f>Table6[[#This Row],[Teens]]</f>
        <v>Yes</v>
      </c>
    </row>
    <row r="492" spans="1:12" ht="16.5" x14ac:dyDescent="0.3">
      <c r="A492">
        <f>Table2[[#This Row],[NumDealsPurchases]]</f>
        <v>1</v>
      </c>
      <c r="B492">
        <f>Table2[[#This Row],[AcceptedCmp3]]</f>
        <v>0</v>
      </c>
      <c r="C492">
        <f>Table2[[#This Row],[AcceptedCmp4]]</f>
        <v>0</v>
      </c>
      <c r="D492">
        <f>Table2[[#This Row],[AcceptedCmp5]]</f>
        <v>0</v>
      </c>
      <c r="E492">
        <f>Table2[[#This Row],[AcceptedCmp1]]</f>
        <v>0</v>
      </c>
      <c r="F492">
        <f>Table2[[#This Row],[AcceptedCmp2]]</f>
        <v>0</v>
      </c>
      <c r="G492">
        <f>Table2[[#This Row],[Response]]</f>
        <v>0</v>
      </c>
      <c r="H492" s="8">
        <f>Products!G492</f>
        <v>45</v>
      </c>
      <c r="I492" s="17" t="str">
        <f>Products!H492</f>
        <v>Together</v>
      </c>
      <c r="J492" t="str">
        <f>Products!I492</f>
        <v>36-45</v>
      </c>
      <c r="K492" t="str">
        <f>Table6[[#This Row],[Kids]]</f>
        <v>Yes</v>
      </c>
      <c r="L492" t="str">
        <f>Table6[[#This Row],[Teens]]</f>
        <v>No</v>
      </c>
    </row>
    <row r="493" spans="1:12" ht="16.5" x14ac:dyDescent="0.3">
      <c r="A493">
        <f>Table2[[#This Row],[NumDealsPurchases]]</f>
        <v>1</v>
      </c>
      <c r="B493">
        <f>Table2[[#This Row],[AcceptedCmp3]]</f>
        <v>0</v>
      </c>
      <c r="C493">
        <f>Table2[[#This Row],[AcceptedCmp4]]</f>
        <v>0</v>
      </c>
      <c r="D493">
        <f>Table2[[#This Row],[AcceptedCmp5]]</f>
        <v>0</v>
      </c>
      <c r="E493">
        <f>Table2[[#This Row],[AcceptedCmp1]]</f>
        <v>0</v>
      </c>
      <c r="F493">
        <f>Table2[[#This Row],[AcceptedCmp2]]</f>
        <v>0</v>
      </c>
      <c r="G493">
        <f>Table2[[#This Row],[Response]]</f>
        <v>0</v>
      </c>
      <c r="H493" s="8">
        <f>Products!G493</f>
        <v>60</v>
      </c>
      <c r="I493" s="17" t="str">
        <f>Products!H493</f>
        <v>Divorced</v>
      </c>
      <c r="J493" t="str">
        <f>Products!I493</f>
        <v>56-65</v>
      </c>
      <c r="K493" t="str">
        <f>Table6[[#This Row],[Kids]]</f>
        <v>No</v>
      </c>
      <c r="L493" t="str">
        <f>Table6[[#This Row],[Teens]]</f>
        <v>No</v>
      </c>
    </row>
    <row r="494" spans="1:12" ht="16.5" x14ac:dyDescent="0.3">
      <c r="A494">
        <f>Table2[[#This Row],[NumDealsPurchases]]</f>
        <v>2</v>
      </c>
      <c r="B494">
        <f>Table2[[#This Row],[AcceptedCmp3]]</f>
        <v>0</v>
      </c>
      <c r="C494">
        <f>Table2[[#This Row],[AcceptedCmp4]]</f>
        <v>0</v>
      </c>
      <c r="D494">
        <f>Table2[[#This Row],[AcceptedCmp5]]</f>
        <v>0</v>
      </c>
      <c r="E494">
        <f>Table2[[#This Row],[AcceptedCmp1]]</f>
        <v>0</v>
      </c>
      <c r="F494">
        <f>Table2[[#This Row],[AcceptedCmp2]]</f>
        <v>0</v>
      </c>
      <c r="G494">
        <f>Table2[[#This Row],[Response]]</f>
        <v>0</v>
      </c>
      <c r="H494" s="8">
        <f>Products!G494</f>
        <v>54</v>
      </c>
      <c r="I494" s="17" t="str">
        <f>Products!H494</f>
        <v>Together</v>
      </c>
      <c r="J494" t="str">
        <f>Products!I494</f>
        <v>46-55</v>
      </c>
      <c r="K494" t="str">
        <f>Table6[[#This Row],[Kids]]</f>
        <v>No</v>
      </c>
      <c r="L494" t="str">
        <f>Table6[[#This Row],[Teens]]</f>
        <v>Yes</v>
      </c>
    </row>
    <row r="495" spans="1:12" ht="16.5" x14ac:dyDescent="0.3">
      <c r="A495">
        <f>Table2[[#This Row],[NumDealsPurchases]]</f>
        <v>2</v>
      </c>
      <c r="B495">
        <f>Table2[[#This Row],[AcceptedCmp3]]</f>
        <v>0</v>
      </c>
      <c r="C495">
        <f>Table2[[#This Row],[AcceptedCmp4]]</f>
        <v>0</v>
      </c>
      <c r="D495">
        <f>Table2[[#This Row],[AcceptedCmp5]]</f>
        <v>0</v>
      </c>
      <c r="E495">
        <f>Table2[[#This Row],[AcceptedCmp1]]</f>
        <v>0</v>
      </c>
      <c r="F495">
        <f>Table2[[#This Row],[AcceptedCmp2]]</f>
        <v>0</v>
      </c>
      <c r="G495">
        <f>Table2[[#This Row],[Response]]</f>
        <v>0</v>
      </c>
      <c r="H495" s="8">
        <f>Products!G495</f>
        <v>36</v>
      </c>
      <c r="I495" s="17" t="str">
        <f>Products!H495</f>
        <v>Single</v>
      </c>
      <c r="J495" t="str">
        <f>Products!I495</f>
        <v>36-45</v>
      </c>
      <c r="K495" t="str">
        <f>Table6[[#This Row],[Kids]]</f>
        <v>Yes</v>
      </c>
      <c r="L495" t="str">
        <f>Table6[[#This Row],[Teens]]</f>
        <v>No</v>
      </c>
    </row>
    <row r="496" spans="1:12" ht="16.5" x14ac:dyDescent="0.3">
      <c r="A496">
        <f>Table2[[#This Row],[NumDealsPurchases]]</f>
        <v>1</v>
      </c>
      <c r="B496">
        <f>Table2[[#This Row],[AcceptedCmp3]]</f>
        <v>0</v>
      </c>
      <c r="C496">
        <f>Table2[[#This Row],[AcceptedCmp4]]</f>
        <v>0</v>
      </c>
      <c r="D496">
        <f>Table2[[#This Row],[AcceptedCmp5]]</f>
        <v>0</v>
      </c>
      <c r="E496">
        <f>Table2[[#This Row],[AcceptedCmp1]]</f>
        <v>1</v>
      </c>
      <c r="F496">
        <f>Table2[[#This Row],[AcceptedCmp2]]</f>
        <v>0</v>
      </c>
      <c r="G496">
        <f>Table2[[#This Row],[Response]]</f>
        <v>0</v>
      </c>
      <c r="H496" s="8">
        <f>Products!G496</f>
        <v>58</v>
      </c>
      <c r="I496" s="17" t="str">
        <f>Products!H496</f>
        <v>Divorced</v>
      </c>
      <c r="J496" t="str">
        <f>Products!I496</f>
        <v>56-65</v>
      </c>
      <c r="K496" t="str">
        <f>Table6[[#This Row],[Kids]]</f>
        <v>No</v>
      </c>
      <c r="L496" t="str">
        <f>Table6[[#This Row],[Teens]]</f>
        <v>No</v>
      </c>
    </row>
    <row r="497" spans="1:12" ht="16.5" x14ac:dyDescent="0.3">
      <c r="A497">
        <f>Table2[[#This Row],[NumDealsPurchases]]</f>
        <v>4</v>
      </c>
      <c r="B497">
        <f>Table2[[#This Row],[AcceptedCmp3]]</f>
        <v>0</v>
      </c>
      <c r="C497">
        <f>Table2[[#This Row],[AcceptedCmp4]]</f>
        <v>0</v>
      </c>
      <c r="D497">
        <f>Table2[[#This Row],[AcceptedCmp5]]</f>
        <v>0</v>
      </c>
      <c r="E497">
        <f>Table2[[#This Row],[AcceptedCmp1]]</f>
        <v>0</v>
      </c>
      <c r="F497">
        <f>Table2[[#This Row],[AcceptedCmp2]]</f>
        <v>0</v>
      </c>
      <c r="G497">
        <f>Table2[[#This Row],[Response]]</f>
        <v>0</v>
      </c>
      <c r="H497" s="8">
        <f>Products!G497</f>
        <v>49</v>
      </c>
      <c r="I497" s="17" t="str">
        <f>Products!H497</f>
        <v>Divorced</v>
      </c>
      <c r="J497" t="str">
        <f>Products!I497</f>
        <v>46-55</v>
      </c>
      <c r="K497" t="str">
        <f>Table6[[#This Row],[Kids]]</f>
        <v>No</v>
      </c>
      <c r="L497" t="str">
        <f>Table6[[#This Row],[Teens]]</f>
        <v>Yes</v>
      </c>
    </row>
    <row r="498" spans="1:12" ht="16.5" x14ac:dyDescent="0.3">
      <c r="A498">
        <f>Table2[[#This Row],[NumDealsPurchases]]</f>
        <v>1</v>
      </c>
      <c r="B498">
        <f>Table2[[#This Row],[AcceptedCmp3]]</f>
        <v>0</v>
      </c>
      <c r="C498">
        <f>Table2[[#This Row],[AcceptedCmp4]]</f>
        <v>1</v>
      </c>
      <c r="D498">
        <f>Table2[[#This Row],[AcceptedCmp5]]</f>
        <v>0</v>
      </c>
      <c r="E498">
        <f>Table2[[#This Row],[AcceptedCmp1]]</f>
        <v>0</v>
      </c>
      <c r="F498">
        <f>Table2[[#This Row],[AcceptedCmp2]]</f>
        <v>0</v>
      </c>
      <c r="G498">
        <f>Table2[[#This Row],[Response]]</f>
        <v>0</v>
      </c>
      <c r="H498" s="8">
        <f>Products!G498</f>
        <v>69</v>
      </c>
      <c r="I498" s="17" t="str">
        <f>Products!H498</f>
        <v>Divorced</v>
      </c>
      <c r="J498" t="str">
        <f>Products!I498</f>
        <v>66-75</v>
      </c>
      <c r="K498" t="str">
        <f>Table6[[#This Row],[Kids]]</f>
        <v>No</v>
      </c>
      <c r="L498" t="str">
        <f>Table6[[#This Row],[Teens]]</f>
        <v>No</v>
      </c>
    </row>
    <row r="499" spans="1:12" ht="16.5" x14ac:dyDescent="0.3">
      <c r="A499">
        <f>Table2[[#This Row],[NumDealsPurchases]]</f>
        <v>3</v>
      </c>
      <c r="B499">
        <f>Table2[[#This Row],[AcceptedCmp3]]</f>
        <v>0</v>
      </c>
      <c r="C499">
        <f>Table2[[#This Row],[AcceptedCmp4]]</f>
        <v>0</v>
      </c>
      <c r="D499">
        <f>Table2[[#This Row],[AcceptedCmp5]]</f>
        <v>0</v>
      </c>
      <c r="E499">
        <f>Table2[[#This Row],[AcceptedCmp1]]</f>
        <v>0</v>
      </c>
      <c r="F499">
        <f>Table2[[#This Row],[AcceptedCmp2]]</f>
        <v>0</v>
      </c>
      <c r="G499">
        <f>Table2[[#This Row],[Response]]</f>
        <v>0</v>
      </c>
      <c r="H499" s="8">
        <f>Products!G499</f>
        <v>51</v>
      </c>
      <c r="I499" s="17" t="str">
        <f>Products!H499</f>
        <v>Together</v>
      </c>
      <c r="J499" t="str">
        <f>Products!I499</f>
        <v>46-55</v>
      </c>
      <c r="K499" t="str">
        <f>Table6[[#This Row],[Kids]]</f>
        <v>No</v>
      </c>
      <c r="L499" t="str">
        <f>Table6[[#This Row],[Teens]]</f>
        <v>Yes</v>
      </c>
    </row>
    <row r="500" spans="1:12" ht="16.5" x14ac:dyDescent="0.3">
      <c r="A500">
        <f>Table2[[#This Row],[NumDealsPurchases]]</f>
        <v>1</v>
      </c>
      <c r="B500">
        <f>Table2[[#This Row],[AcceptedCmp3]]</f>
        <v>0</v>
      </c>
      <c r="C500">
        <f>Table2[[#This Row],[AcceptedCmp4]]</f>
        <v>0</v>
      </c>
      <c r="D500">
        <f>Table2[[#This Row],[AcceptedCmp5]]</f>
        <v>0</v>
      </c>
      <c r="E500">
        <f>Table2[[#This Row],[AcceptedCmp1]]</f>
        <v>0</v>
      </c>
      <c r="F500">
        <f>Table2[[#This Row],[AcceptedCmp2]]</f>
        <v>0</v>
      </c>
      <c r="G500">
        <f>Table2[[#This Row],[Response]]</f>
        <v>0</v>
      </c>
      <c r="H500" s="8">
        <f>Products!G500</f>
        <v>36</v>
      </c>
      <c r="I500" s="17" t="str">
        <f>Products!H500</f>
        <v>Together</v>
      </c>
      <c r="J500" t="str">
        <f>Products!I500</f>
        <v>36-45</v>
      </c>
      <c r="K500" t="str">
        <f>Table6[[#This Row],[Kids]]</f>
        <v>No</v>
      </c>
      <c r="L500" t="str">
        <f>Table6[[#This Row],[Teens]]</f>
        <v>Yes</v>
      </c>
    </row>
    <row r="501" spans="1:12" ht="16.5" x14ac:dyDescent="0.3">
      <c r="A501">
        <f>Table2[[#This Row],[NumDealsPurchases]]</f>
        <v>1</v>
      </c>
      <c r="B501">
        <f>Table2[[#This Row],[AcceptedCmp3]]</f>
        <v>0</v>
      </c>
      <c r="C501">
        <f>Table2[[#This Row],[AcceptedCmp4]]</f>
        <v>0</v>
      </c>
      <c r="D501">
        <f>Table2[[#This Row],[AcceptedCmp5]]</f>
        <v>0</v>
      </c>
      <c r="E501">
        <f>Table2[[#This Row],[AcceptedCmp1]]</f>
        <v>0</v>
      </c>
      <c r="F501">
        <f>Table2[[#This Row],[AcceptedCmp2]]</f>
        <v>0</v>
      </c>
      <c r="G501">
        <f>Table2[[#This Row],[Response]]</f>
        <v>0</v>
      </c>
      <c r="H501" s="8">
        <f>Products!G501</f>
        <v>42</v>
      </c>
      <c r="I501" s="17" t="str">
        <f>Products!H501</f>
        <v>Married</v>
      </c>
      <c r="J501" t="str">
        <f>Products!I501</f>
        <v>36-45</v>
      </c>
      <c r="K501" t="str">
        <f>Table6[[#This Row],[Kids]]</f>
        <v>No</v>
      </c>
      <c r="L501" t="str">
        <f>Table6[[#This Row],[Teens]]</f>
        <v>Yes</v>
      </c>
    </row>
    <row r="502" spans="1:12" ht="16.5" x14ac:dyDescent="0.3">
      <c r="A502">
        <f>Table2[[#This Row],[NumDealsPurchases]]</f>
        <v>3</v>
      </c>
      <c r="B502">
        <f>Table2[[#This Row],[AcceptedCmp3]]</f>
        <v>0</v>
      </c>
      <c r="C502">
        <f>Table2[[#This Row],[AcceptedCmp4]]</f>
        <v>0</v>
      </c>
      <c r="D502">
        <f>Table2[[#This Row],[AcceptedCmp5]]</f>
        <v>0</v>
      </c>
      <c r="E502">
        <f>Table2[[#This Row],[AcceptedCmp1]]</f>
        <v>0</v>
      </c>
      <c r="F502">
        <f>Table2[[#This Row],[AcceptedCmp2]]</f>
        <v>0</v>
      </c>
      <c r="G502">
        <f>Table2[[#This Row],[Response]]</f>
        <v>0</v>
      </c>
      <c r="H502" s="8">
        <f>Products!G502</f>
        <v>65</v>
      </c>
      <c r="I502" s="17" t="str">
        <f>Products!H502</f>
        <v>Together</v>
      </c>
      <c r="J502" t="str">
        <f>Products!I502</f>
        <v>56-65</v>
      </c>
      <c r="K502" t="str">
        <f>Table6[[#This Row],[Kids]]</f>
        <v>No</v>
      </c>
      <c r="L502" t="str">
        <f>Table6[[#This Row],[Teens]]</f>
        <v>Yes</v>
      </c>
    </row>
    <row r="503" spans="1:12" ht="16.5" x14ac:dyDescent="0.3">
      <c r="A503">
        <f>Table2[[#This Row],[NumDealsPurchases]]</f>
        <v>1</v>
      </c>
      <c r="B503">
        <f>Table2[[#This Row],[AcceptedCmp3]]</f>
        <v>0</v>
      </c>
      <c r="C503">
        <f>Table2[[#This Row],[AcceptedCmp4]]</f>
        <v>0</v>
      </c>
      <c r="D503">
        <f>Table2[[#This Row],[AcceptedCmp5]]</f>
        <v>0</v>
      </c>
      <c r="E503">
        <f>Table2[[#This Row],[AcceptedCmp1]]</f>
        <v>0</v>
      </c>
      <c r="F503">
        <f>Table2[[#This Row],[AcceptedCmp2]]</f>
        <v>0</v>
      </c>
      <c r="G503">
        <f>Table2[[#This Row],[Response]]</f>
        <v>0</v>
      </c>
      <c r="H503" s="8">
        <f>Products!G503</f>
        <v>69</v>
      </c>
      <c r="I503" s="17" t="str">
        <f>Products!H503</f>
        <v>Together</v>
      </c>
      <c r="J503" t="str">
        <f>Products!I503</f>
        <v>66-75</v>
      </c>
      <c r="K503" t="str">
        <f>Table6[[#This Row],[Kids]]</f>
        <v>No</v>
      </c>
      <c r="L503" t="str">
        <f>Table6[[#This Row],[Teens]]</f>
        <v>No</v>
      </c>
    </row>
    <row r="504" spans="1:12" ht="16.5" x14ac:dyDescent="0.3">
      <c r="A504">
        <f>Table2[[#This Row],[NumDealsPurchases]]</f>
        <v>2</v>
      </c>
      <c r="B504">
        <f>Table2[[#This Row],[AcceptedCmp3]]</f>
        <v>0</v>
      </c>
      <c r="C504">
        <f>Table2[[#This Row],[AcceptedCmp4]]</f>
        <v>0</v>
      </c>
      <c r="D504">
        <f>Table2[[#This Row],[AcceptedCmp5]]</f>
        <v>0</v>
      </c>
      <c r="E504">
        <f>Table2[[#This Row],[AcceptedCmp1]]</f>
        <v>0</v>
      </c>
      <c r="F504">
        <f>Table2[[#This Row],[AcceptedCmp2]]</f>
        <v>0</v>
      </c>
      <c r="G504">
        <f>Table2[[#This Row],[Response]]</f>
        <v>0</v>
      </c>
      <c r="H504" s="8">
        <f>Products!G504</f>
        <v>62</v>
      </c>
      <c r="I504" s="17" t="str">
        <f>Products!H504</f>
        <v>Married</v>
      </c>
      <c r="J504" t="str">
        <f>Products!I504</f>
        <v>56-65</v>
      </c>
      <c r="K504" t="str">
        <f>Table6[[#This Row],[Kids]]</f>
        <v>Yes</v>
      </c>
      <c r="L504" t="str">
        <f>Table6[[#This Row],[Teens]]</f>
        <v>Yes</v>
      </c>
    </row>
    <row r="505" spans="1:12" ht="16.5" x14ac:dyDescent="0.3">
      <c r="A505">
        <f>Table2[[#This Row],[NumDealsPurchases]]</f>
        <v>1</v>
      </c>
      <c r="B505">
        <f>Table2[[#This Row],[AcceptedCmp3]]</f>
        <v>0</v>
      </c>
      <c r="C505">
        <f>Table2[[#This Row],[AcceptedCmp4]]</f>
        <v>0</v>
      </c>
      <c r="D505">
        <f>Table2[[#This Row],[AcceptedCmp5]]</f>
        <v>0</v>
      </c>
      <c r="E505">
        <f>Table2[[#This Row],[AcceptedCmp1]]</f>
        <v>0</v>
      </c>
      <c r="F505">
        <f>Table2[[#This Row],[AcceptedCmp2]]</f>
        <v>0</v>
      </c>
      <c r="G505">
        <f>Table2[[#This Row],[Response]]</f>
        <v>0</v>
      </c>
      <c r="H505" s="8">
        <f>Products!G505</f>
        <v>52</v>
      </c>
      <c r="I505" s="17" t="str">
        <f>Products!H505</f>
        <v>Married</v>
      </c>
      <c r="J505" t="str">
        <f>Products!I505</f>
        <v>46-55</v>
      </c>
      <c r="K505" t="str">
        <f>Table6[[#This Row],[Kids]]</f>
        <v>No</v>
      </c>
      <c r="L505" t="str">
        <f>Table6[[#This Row],[Teens]]</f>
        <v>Yes</v>
      </c>
    </row>
    <row r="506" spans="1:12" ht="16.5" x14ac:dyDescent="0.3">
      <c r="A506">
        <f>Table2[[#This Row],[NumDealsPurchases]]</f>
        <v>1</v>
      </c>
      <c r="B506">
        <f>Table2[[#This Row],[AcceptedCmp3]]</f>
        <v>0</v>
      </c>
      <c r="C506">
        <f>Table2[[#This Row],[AcceptedCmp4]]</f>
        <v>0</v>
      </c>
      <c r="D506">
        <f>Table2[[#This Row],[AcceptedCmp5]]</f>
        <v>0</v>
      </c>
      <c r="E506">
        <f>Table2[[#This Row],[AcceptedCmp1]]</f>
        <v>0</v>
      </c>
      <c r="F506">
        <f>Table2[[#This Row],[AcceptedCmp2]]</f>
        <v>0</v>
      </c>
      <c r="G506">
        <f>Table2[[#This Row],[Response]]</f>
        <v>0</v>
      </c>
      <c r="H506" s="8">
        <f>Products!G506</f>
        <v>22</v>
      </c>
      <c r="I506" s="17" t="str">
        <f>Products!H506</f>
        <v>Together</v>
      </c>
      <c r="J506" t="str">
        <f>Products!I506</f>
        <v>16-25</v>
      </c>
      <c r="K506" t="str">
        <f>Table6[[#This Row],[Kids]]</f>
        <v>No</v>
      </c>
      <c r="L506" t="str">
        <f>Table6[[#This Row],[Teens]]</f>
        <v>No</v>
      </c>
    </row>
    <row r="507" spans="1:12" ht="16.5" x14ac:dyDescent="0.3">
      <c r="A507">
        <f>Table2[[#This Row],[NumDealsPurchases]]</f>
        <v>2</v>
      </c>
      <c r="B507">
        <f>Table2[[#This Row],[AcceptedCmp3]]</f>
        <v>0</v>
      </c>
      <c r="C507">
        <f>Table2[[#This Row],[AcceptedCmp4]]</f>
        <v>0</v>
      </c>
      <c r="D507">
        <f>Table2[[#This Row],[AcceptedCmp5]]</f>
        <v>0</v>
      </c>
      <c r="E507">
        <f>Table2[[#This Row],[AcceptedCmp1]]</f>
        <v>0</v>
      </c>
      <c r="F507">
        <f>Table2[[#This Row],[AcceptedCmp2]]</f>
        <v>0</v>
      </c>
      <c r="G507">
        <f>Table2[[#This Row],[Response]]</f>
        <v>0</v>
      </c>
      <c r="H507" s="8">
        <f>Products!G507</f>
        <v>27</v>
      </c>
      <c r="I507" s="17" t="str">
        <f>Products!H507</f>
        <v>Widow</v>
      </c>
      <c r="J507" t="str">
        <f>Products!I507</f>
        <v>26-35</v>
      </c>
      <c r="K507" t="str">
        <f>Table6[[#This Row],[Kids]]</f>
        <v>Yes</v>
      </c>
      <c r="L507" t="str">
        <f>Table6[[#This Row],[Teens]]</f>
        <v>No</v>
      </c>
    </row>
    <row r="508" spans="1:12" ht="16.5" x14ac:dyDescent="0.3">
      <c r="A508">
        <f>Table2[[#This Row],[NumDealsPurchases]]</f>
        <v>1</v>
      </c>
      <c r="B508">
        <f>Table2[[#This Row],[AcceptedCmp3]]</f>
        <v>0</v>
      </c>
      <c r="C508">
        <f>Table2[[#This Row],[AcceptedCmp4]]</f>
        <v>0</v>
      </c>
      <c r="D508">
        <f>Table2[[#This Row],[AcceptedCmp5]]</f>
        <v>0</v>
      </c>
      <c r="E508">
        <f>Table2[[#This Row],[AcceptedCmp1]]</f>
        <v>0</v>
      </c>
      <c r="F508">
        <f>Table2[[#This Row],[AcceptedCmp2]]</f>
        <v>0</v>
      </c>
      <c r="G508">
        <f>Table2[[#This Row],[Response]]</f>
        <v>0</v>
      </c>
      <c r="H508" s="8">
        <f>Products!G508</f>
        <v>57</v>
      </c>
      <c r="I508" s="17" t="str">
        <f>Products!H508</f>
        <v>Married</v>
      </c>
      <c r="J508" t="str">
        <f>Products!I508</f>
        <v>56-65</v>
      </c>
      <c r="K508" t="str">
        <f>Table6[[#This Row],[Kids]]</f>
        <v>No</v>
      </c>
      <c r="L508" t="str">
        <f>Table6[[#This Row],[Teens]]</f>
        <v>Yes</v>
      </c>
    </row>
    <row r="509" spans="1:12" ht="16.5" x14ac:dyDescent="0.3">
      <c r="A509">
        <f>Table2[[#This Row],[NumDealsPurchases]]</f>
        <v>2</v>
      </c>
      <c r="B509">
        <f>Table2[[#This Row],[AcceptedCmp3]]</f>
        <v>0</v>
      </c>
      <c r="C509">
        <f>Table2[[#This Row],[AcceptedCmp4]]</f>
        <v>0</v>
      </c>
      <c r="D509">
        <f>Table2[[#This Row],[AcceptedCmp5]]</f>
        <v>0</v>
      </c>
      <c r="E509">
        <f>Table2[[#This Row],[AcceptedCmp1]]</f>
        <v>0</v>
      </c>
      <c r="F509">
        <f>Table2[[#This Row],[AcceptedCmp2]]</f>
        <v>0</v>
      </c>
      <c r="G509">
        <f>Table2[[#This Row],[Response]]</f>
        <v>0</v>
      </c>
      <c r="H509" s="8">
        <f>Products!G509</f>
        <v>59</v>
      </c>
      <c r="I509" s="17" t="str">
        <f>Products!H509</f>
        <v>Single</v>
      </c>
      <c r="J509" t="str">
        <f>Products!I509</f>
        <v>56-65</v>
      </c>
      <c r="K509" t="str">
        <f>Table6[[#This Row],[Kids]]</f>
        <v>No</v>
      </c>
      <c r="L509" t="str">
        <f>Table6[[#This Row],[Teens]]</f>
        <v>No</v>
      </c>
    </row>
    <row r="510" spans="1:12" ht="16.5" x14ac:dyDescent="0.3">
      <c r="A510">
        <f>Table2[[#This Row],[NumDealsPurchases]]</f>
        <v>1</v>
      </c>
      <c r="B510">
        <f>Table2[[#This Row],[AcceptedCmp3]]</f>
        <v>0</v>
      </c>
      <c r="C510">
        <f>Table2[[#This Row],[AcceptedCmp4]]</f>
        <v>0</v>
      </c>
      <c r="D510">
        <f>Table2[[#This Row],[AcceptedCmp5]]</f>
        <v>0</v>
      </c>
      <c r="E510">
        <f>Table2[[#This Row],[AcceptedCmp1]]</f>
        <v>0</v>
      </c>
      <c r="F510">
        <f>Table2[[#This Row],[AcceptedCmp2]]</f>
        <v>0</v>
      </c>
      <c r="G510">
        <f>Table2[[#This Row],[Response]]</f>
        <v>0</v>
      </c>
      <c r="H510" s="8">
        <f>Products!G510</f>
        <v>37</v>
      </c>
      <c r="I510" s="17" t="str">
        <f>Products!H510</f>
        <v>Married</v>
      </c>
      <c r="J510" t="str">
        <f>Products!I510</f>
        <v>36-45</v>
      </c>
      <c r="K510" t="str">
        <f>Table6[[#This Row],[Kids]]</f>
        <v>No</v>
      </c>
      <c r="L510" t="str">
        <f>Table6[[#This Row],[Teens]]</f>
        <v>Yes</v>
      </c>
    </row>
    <row r="511" spans="1:12" ht="16.5" x14ac:dyDescent="0.3">
      <c r="A511">
        <f>Table2[[#This Row],[NumDealsPurchases]]</f>
        <v>1</v>
      </c>
      <c r="B511">
        <f>Table2[[#This Row],[AcceptedCmp3]]</f>
        <v>0</v>
      </c>
      <c r="C511">
        <f>Table2[[#This Row],[AcceptedCmp4]]</f>
        <v>0</v>
      </c>
      <c r="D511">
        <f>Table2[[#This Row],[AcceptedCmp5]]</f>
        <v>0</v>
      </c>
      <c r="E511">
        <f>Table2[[#This Row],[AcceptedCmp1]]</f>
        <v>0</v>
      </c>
      <c r="F511">
        <f>Table2[[#This Row],[AcceptedCmp2]]</f>
        <v>0</v>
      </c>
      <c r="G511">
        <f>Table2[[#This Row],[Response]]</f>
        <v>0</v>
      </c>
      <c r="H511" s="8">
        <f>Products!G511</f>
        <v>24</v>
      </c>
      <c r="I511" s="17" t="str">
        <f>Products!H511</f>
        <v>Divorced</v>
      </c>
      <c r="J511" t="str">
        <f>Products!I511</f>
        <v>16-25</v>
      </c>
      <c r="K511" t="str">
        <f>Table6[[#This Row],[Kids]]</f>
        <v>No</v>
      </c>
      <c r="L511" t="str">
        <f>Table6[[#This Row],[Teens]]</f>
        <v>No</v>
      </c>
    </row>
    <row r="512" spans="1:12" ht="16.5" x14ac:dyDescent="0.3">
      <c r="A512">
        <f>Table2[[#This Row],[NumDealsPurchases]]</f>
        <v>1</v>
      </c>
      <c r="B512">
        <f>Table2[[#This Row],[AcceptedCmp3]]</f>
        <v>0</v>
      </c>
      <c r="C512">
        <f>Table2[[#This Row],[AcceptedCmp4]]</f>
        <v>0</v>
      </c>
      <c r="D512">
        <f>Table2[[#This Row],[AcceptedCmp5]]</f>
        <v>0</v>
      </c>
      <c r="E512">
        <f>Table2[[#This Row],[AcceptedCmp1]]</f>
        <v>0</v>
      </c>
      <c r="F512">
        <f>Table2[[#This Row],[AcceptedCmp2]]</f>
        <v>0</v>
      </c>
      <c r="G512">
        <f>Table2[[#This Row],[Response]]</f>
        <v>0</v>
      </c>
      <c r="H512" s="8">
        <f>Products!G512</f>
        <v>21</v>
      </c>
      <c r="I512" s="17" t="str">
        <f>Products!H512</f>
        <v>Together</v>
      </c>
      <c r="J512" t="str">
        <f>Products!I512</f>
        <v>16-25</v>
      </c>
      <c r="K512" t="str">
        <f>Table6[[#This Row],[Kids]]</f>
        <v>No</v>
      </c>
      <c r="L512" t="str">
        <f>Table6[[#This Row],[Teens]]</f>
        <v>No</v>
      </c>
    </row>
    <row r="513" spans="1:12" ht="16.5" x14ac:dyDescent="0.3">
      <c r="A513">
        <f>Table2[[#This Row],[NumDealsPurchases]]</f>
        <v>6</v>
      </c>
      <c r="B513">
        <f>Table2[[#This Row],[AcceptedCmp3]]</f>
        <v>0</v>
      </c>
      <c r="C513">
        <f>Table2[[#This Row],[AcceptedCmp4]]</f>
        <v>0</v>
      </c>
      <c r="D513">
        <f>Table2[[#This Row],[AcceptedCmp5]]</f>
        <v>0</v>
      </c>
      <c r="E513">
        <f>Table2[[#This Row],[AcceptedCmp1]]</f>
        <v>0</v>
      </c>
      <c r="F513">
        <f>Table2[[#This Row],[AcceptedCmp2]]</f>
        <v>0</v>
      </c>
      <c r="G513">
        <f>Table2[[#This Row],[Response]]</f>
        <v>0</v>
      </c>
      <c r="H513" s="8">
        <f>Products!G513</f>
        <v>53</v>
      </c>
      <c r="I513" s="17" t="str">
        <f>Products!H513</f>
        <v>Single</v>
      </c>
      <c r="J513" t="str">
        <f>Products!I513</f>
        <v>46-55</v>
      </c>
      <c r="K513" t="str">
        <f>Table6[[#This Row],[Kids]]</f>
        <v>No</v>
      </c>
      <c r="L513" t="str">
        <f>Table6[[#This Row],[Teens]]</f>
        <v>Yes</v>
      </c>
    </row>
    <row r="514" spans="1:12" ht="16.5" x14ac:dyDescent="0.3">
      <c r="A514">
        <f>Table2[[#This Row],[NumDealsPurchases]]</f>
        <v>3</v>
      </c>
      <c r="B514">
        <f>Table2[[#This Row],[AcceptedCmp3]]</f>
        <v>1</v>
      </c>
      <c r="C514">
        <f>Table2[[#This Row],[AcceptedCmp4]]</f>
        <v>0</v>
      </c>
      <c r="D514">
        <f>Table2[[#This Row],[AcceptedCmp5]]</f>
        <v>0</v>
      </c>
      <c r="E514">
        <f>Table2[[#This Row],[AcceptedCmp1]]</f>
        <v>0</v>
      </c>
      <c r="F514">
        <f>Table2[[#This Row],[AcceptedCmp2]]</f>
        <v>0</v>
      </c>
      <c r="G514">
        <f>Table2[[#This Row],[Response]]</f>
        <v>0</v>
      </c>
      <c r="H514" s="8">
        <f>Products!G514</f>
        <v>32</v>
      </c>
      <c r="I514" s="17" t="str">
        <f>Products!H514</f>
        <v>Married</v>
      </c>
      <c r="J514" t="str">
        <f>Products!I514</f>
        <v>26-35</v>
      </c>
      <c r="K514" t="str">
        <f>Table6[[#This Row],[Kids]]</f>
        <v>Yes</v>
      </c>
      <c r="L514" t="str">
        <f>Table6[[#This Row],[Teens]]</f>
        <v>No</v>
      </c>
    </row>
    <row r="515" spans="1:12" ht="16.5" x14ac:dyDescent="0.3">
      <c r="A515">
        <f>Table2[[#This Row],[NumDealsPurchases]]</f>
        <v>1</v>
      </c>
      <c r="B515">
        <f>Table2[[#This Row],[AcceptedCmp3]]</f>
        <v>0</v>
      </c>
      <c r="C515">
        <f>Table2[[#This Row],[AcceptedCmp4]]</f>
        <v>0</v>
      </c>
      <c r="D515">
        <f>Table2[[#This Row],[AcceptedCmp5]]</f>
        <v>0</v>
      </c>
      <c r="E515">
        <f>Table2[[#This Row],[AcceptedCmp1]]</f>
        <v>0</v>
      </c>
      <c r="F515">
        <f>Table2[[#This Row],[AcceptedCmp2]]</f>
        <v>0</v>
      </c>
      <c r="G515">
        <f>Table2[[#This Row],[Response]]</f>
        <v>0</v>
      </c>
      <c r="H515" s="8">
        <f>Products!G515</f>
        <v>34</v>
      </c>
      <c r="I515" s="17" t="str">
        <f>Products!H515</f>
        <v>Together</v>
      </c>
      <c r="J515" t="str">
        <f>Products!I515</f>
        <v>26-35</v>
      </c>
      <c r="K515" t="str">
        <f>Table6[[#This Row],[Kids]]</f>
        <v>No</v>
      </c>
      <c r="L515" t="str">
        <f>Table6[[#This Row],[Teens]]</f>
        <v>Yes</v>
      </c>
    </row>
    <row r="516" spans="1:12" ht="16.5" x14ac:dyDescent="0.3">
      <c r="A516">
        <f>Table2[[#This Row],[NumDealsPurchases]]</f>
        <v>3</v>
      </c>
      <c r="B516">
        <f>Table2[[#This Row],[AcceptedCmp3]]</f>
        <v>0</v>
      </c>
      <c r="C516">
        <f>Table2[[#This Row],[AcceptedCmp4]]</f>
        <v>1</v>
      </c>
      <c r="D516">
        <f>Table2[[#This Row],[AcceptedCmp5]]</f>
        <v>0</v>
      </c>
      <c r="E516">
        <f>Table2[[#This Row],[AcceptedCmp1]]</f>
        <v>0</v>
      </c>
      <c r="F516">
        <f>Table2[[#This Row],[AcceptedCmp2]]</f>
        <v>0</v>
      </c>
      <c r="G516">
        <f>Table2[[#This Row],[Response]]</f>
        <v>0</v>
      </c>
      <c r="H516" s="8">
        <f>Products!G516</f>
        <v>49</v>
      </c>
      <c r="I516" s="17" t="str">
        <f>Products!H516</f>
        <v>Together</v>
      </c>
      <c r="J516" t="str">
        <f>Products!I516</f>
        <v>46-55</v>
      </c>
      <c r="K516" t="str">
        <f>Table6[[#This Row],[Kids]]</f>
        <v>No</v>
      </c>
      <c r="L516" t="str">
        <f>Table6[[#This Row],[Teens]]</f>
        <v>Yes</v>
      </c>
    </row>
    <row r="517" spans="1:12" ht="16.5" x14ac:dyDescent="0.3">
      <c r="A517">
        <f>Table2[[#This Row],[NumDealsPurchases]]</f>
        <v>1</v>
      </c>
      <c r="B517">
        <f>Table2[[#This Row],[AcceptedCmp3]]</f>
        <v>0</v>
      </c>
      <c r="C517">
        <f>Table2[[#This Row],[AcceptedCmp4]]</f>
        <v>0</v>
      </c>
      <c r="D517">
        <f>Table2[[#This Row],[AcceptedCmp5]]</f>
        <v>1</v>
      </c>
      <c r="E517">
        <f>Table2[[#This Row],[AcceptedCmp1]]</f>
        <v>0</v>
      </c>
      <c r="F517">
        <f>Table2[[#This Row],[AcceptedCmp2]]</f>
        <v>0</v>
      </c>
      <c r="G517">
        <f>Table2[[#This Row],[Response]]</f>
        <v>0</v>
      </c>
      <c r="H517" s="8">
        <f>Products!G517</f>
        <v>55</v>
      </c>
      <c r="I517" s="17" t="str">
        <f>Products!H517</f>
        <v>Single</v>
      </c>
      <c r="J517" t="str">
        <f>Products!I517</f>
        <v>46-55</v>
      </c>
      <c r="K517" t="str">
        <f>Table6[[#This Row],[Kids]]</f>
        <v>No</v>
      </c>
      <c r="L517" t="str">
        <f>Table6[[#This Row],[Teens]]</f>
        <v>No</v>
      </c>
    </row>
    <row r="518" spans="1:12" ht="16.5" x14ac:dyDescent="0.3">
      <c r="A518">
        <f>Table2[[#This Row],[NumDealsPurchases]]</f>
        <v>4</v>
      </c>
      <c r="B518">
        <f>Table2[[#This Row],[AcceptedCmp3]]</f>
        <v>0</v>
      </c>
      <c r="C518">
        <f>Table2[[#This Row],[AcceptedCmp4]]</f>
        <v>0</v>
      </c>
      <c r="D518">
        <f>Table2[[#This Row],[AcceptedCmp5]]</f>
        <v>0</v>
      </c>
      <c r="E518">
        <f>Table2[[#This Row],[AcceptedCmp1]]</f>
        <v>0</v>
      </c>
      <c r="F518">
        <f>Table2[[#This Row],[AcceptedCmp2]]</f>
        <v>0</v>
      </c>
      <c r="G518">
        <f>Table2[[#This Row],[Response]]</f>
        <v>0</v>
      </c>
      <c r="H518" s="8">
        <f>Products!G518</f>
        <v>67</v>
      </c>
      <c r="I518" s="17" t="str">
        <f>Products!H518</f>
        <v>Married</v>
      </c>
      <c r="J518" t="str">
        <f>Products!I518</f>
        <v>66-75</v>
      </c>
      <c r="K518" t="str">
        <f>Table6[[#This Row],[Kids]]</f>
        <v>No</v>
      </c>
      <c r="L518" t="str">
        <f>Table6[[#This Row],[Teens]]</f>
        <v>Yes</v>
      </c>
    </row>
    <row r="519" spans="1:12" ht="16.5" x14ac:dyDescent="0.3">
      <c r="A519">
        <f>Table2[[#This Row],[NumDealsPurchases]]</f>
        <v>1</v>
      </c>
      <c r="B519">
        <f>Table2[[#This Row],[AcceptedCmp3]]</f>
        <v>0</v>
      </c>
      <c r="C519">
        <f>Table2[[#This Row],[AcceptedCmp4]]</f>
        <v>0</v>
      </c>
      <c r="D519">
        <f>Table2[[#This Row],[AcceptedCmp5]]</f>
        <v>0</v>
      </c>
      <c r="E519">
        <f>Table2[[#This Row],[AcceptedCmp1]]</f>
        <v>0</v>
      </c>
      <c r="F519">
        <f>Table2[[#This Row],[AcceptedCmp2]]</f>
        <v>0</v>
      </c>
      <c r="G519">
        <f>Table2[[#This Row],[Response]]</f>
        <v>0</v>
      </c>
      <c r="H519" s="8">
        <f>Products!G519</f>
        <v>38</v>
      </c>
      <c r="I519" s="17" t="str">
        <f>Products!H519</f>
        <v>Single</v>
      </c>
      <c r="J519" t="str">
        <f>Products!I519</f>
        <v>36-45</v>
      </c>
      <c r="K519" t="str">
        <f>Table6[[#This Row],[Kids]]</f>
        <v>No</v>
      </c>
      <c r="L519" t="str">
        <f>Table6[[#This Row],[Teens]]</f>
        <v>No</v>
      </c>
    </row>
    <row r="520" spans="1:12" ht="16.5" x14ac:dyDescent="0.3">
      <c r="A520">
        <f>Table2[[#This Row],[NumDealsPurchases]]</f>
        <v>4</v>
      </c>
      <c r="B520">
        <f>Table2[[#This Row],[AcceptedCmp3]]</f>
        <v>0</v>
      </c>
      <c r="C520">
        <f>Table2[[#This Row],[AcceptedCmp4]]</f>
        <v>0</v>
      </c>
      <c r="D520">
        <f>Table2[[#This Row],[AcceptedCmp5]]</f>
        <v>0</v>
      </c>
      <c r="E520">
        <f>Table2[[#This Row],[AcceptedCmp1]]</f>
        <v>0</v>
      </c>
      <c r="F520">
        <f>Table2[[#This Row],[AcceptedCmp2]]</f>
        <v>0</v>
      </c>
      <c r="G520">
        <f>Table2[[#This Row],[Response]]</f>
        <v>0</v>
      </c>
      <c r="H520" s="8">
        <f>Products!G520</f>
        <v>52</v>
      </c>
      <c r="I520" s="17" t="str">
        <f>Products!H520</f>
        <v>Together</v>
      </c>
      <c r="J520" t="str">
        <f>Products!I520</f>
        <v>46-55</v>
      </c>
      <c r="K520" t="str">
        <f>Table6[[#This Row],[Kids]]</f>
        <v>Yes</v>
      </c>
      <c r="L520" t="str">
        <f>Table6[[#This Row],[Teens]]</f>
        <v>Yes</v>
      </c>
    </row>
    <row r="521" spans="1:12" ht="16.5" x14ac:dyDescent="0.3">
      <c r="A521">
        <f>Table2[[#This Row],[NumDealsPurchases]]</f>
        <v>1</v>
      </c>
      <c r="B521">
        <f>Table2[[#This Row],[AcceptedCmp3]]</f>
        <v>0</v>
      </c>
      <c r="C521">
        <f>Table2[[#This Row],[AcceptedCmp4]]</f>
        <v>0</v>
      </c>
      <c r="D521">
        <f>Table2[[#This Row],[AcceptedCmp5]]</f>
        <v>0</v>
      </c>
      <c r="E521">
        <f>Table2[[#This Row],[AcceptedCmp1]]</f>
        <v>0</v>
      </c>
      <c r="F521">
        <f>Table2[[#This Row],[AcceptedCmp2]]</f>
        <v>0</v>
      </c>
      <c r="G521">
        <f>Table2[[#This Row],[Response]]</f>
        <v>0</v>
      </c>
      <c r="H521" s="8">
        <f>Products!G521</f>
        <v>23</v>
      </c>
      <c r="I521" s="17" t="str">
        <f>Products!H521</f>
        <v>Married</v>
      </c>
      <c r="J521" t="str">
        <f>Products!I521</f>
        <v>16-25</v>
      </c>
      <c r="K521" t="str">
        <f>Table6[[#This Row],[Kids]]</f>
        <v>Yes</v>
      </c>
      <c r="L521" t="str">
        <f>Table6[[#This Row],[Teens]]</f>
        <v>No</v>
      </c>
    </row>
    <row r="522" spans="1:12" ht="16.5" x14ac:dyDescent="0.3">
      <c r="A522">
        <f>Table2[[#This Row],[NumDealsPurchases]]</f>
        <v>1</v>
      </c>
      <c r="B522">
        <f>Table2[[#This Row],[AcceptedCmp3]]</f>
        <v>0</v>
      </c>
      <c r="C522">
        <f>Table2[[#This Row],[AcceptedCmp4]]</f>
        <v>0</v>
      </c>
      <c r="D522">
        <f>Table2[[#This Row],[AcceptedCmp5]]</f>
        <v>0</v>
      </c>
      <c r="E522">
        <f>Table2[[#This Row],[AcceptedCmp1]]</f>
        <v>0</v>
      </c>
      <c r="F522">
        <f>Table2[[#This Row],[AcceptedCmp2]]</f>
        <v>0</v>
      </c>
      <c r="G522">
        <f>Table2[[#This Row],[Response]]</f>
        <v>0</v>
      </c>
      <c r="H522" s="8">
        <f>Products!G522</f>
        <v>54</v>
      </c>
      <c r="I522" s="17" t="str">
        <f>Products!H522</f>
        <v>Divorced</v>
      </c>
      <c r="J522" t="str">
        <f>Products!I522</f>
        <v>46-55</v>
      </c>
      <c r="K522" t="str">
        <f>Table6[[#This Row],[Kids]]</f>
        <v>No</v>
      </c>
      <c r="L522" t="str">
        <f>Table6[[#This Row],[Teens]]</f>
        <v>No</v>
      </c>
    </row>
    <row r="523" spans="1:12" ht="16.5" x14ac:dyDescent="0.3">
      <c r="A523">
        <f>Table2[[#This Row],[NumDealsPurchases]]</f>
        <v>1</v>
      </c>
      <c r="B523">
        <f>Table2[[#This Row],[AcceptedCmp3]]</f>
        <v>0</v>
      </c>
      <c r="C523">
        <f>Table2[[#This Row],[AcceptedCmp4]]</f>
        <v>0</v>
      </c>
      <c r="D523">
        <f>Table2[[#This Row],[AcceptedCmp5]]</f>
        <v>1</v>
      </c>
      <c r="E523">
        <f>Table2[[#This Row],[AcceptedCmp1]]</f>
        <v>1</v>
      </c>
      <c r="F523">
        <f>Table2[[#This Row],[AcceptedCmp2]]</f>
        <v>0</v>
      </c>
      <c r="G523">
        <f>Table2[[#This Row],[Response]]</f>
        <v>0</v>
      </c>
      <c r="H523" s="8">
        <f>Products!G523</f>
        <v>70</v>
      </c>
      <c r="I523" s="17" t="str">
        <f>Products!H523</f>
        <v>Single</v>
      </c>
      <c r="J523" t="str">
        <f>Products!I523</f>
        <v>66-75</v>
      </c>
      <c r="K523" t="str">
        <f>Table6[[#This Row],[Kids]]</f>
        <v>No</v>
      </c>
      <c r="L523" t="str">
        <f>Table6[[#This Row],[Teens]]</f>
        <v>No</v>
      </c>
    </row>
    <row r="524" spans="1:12" ht="16.5" x14ac:dyDescent="0.3">
      <c r="A524">
        <f>Table2[[#This Row],[NumDealsPurchases]]</f>
        <v>2</v>
      </c>
      <c r="B524">
        <f>Table2[[#This Row],[AcceptedCmp3]]</f>
        <v>0</v>
      </c>
      <c r="C524">
        <f>Table2[[#This Row],[AcceptedCmp4]]</f>
        <v>0</v>
      </c>
      <c r="D524">
        <f>Table2[[#This Row],[AcceptedCmp5]]</f>
        <v>0</v>
      </c>
      <c r="E524">
        <f>Table2[[#This Row],[AcceptedCmp1]]</f>
        <v>0</v>
      </c>
      <c r="F524">
        <f>Table2[[#This Row],[AcceptedCmp2]]</f>
        <v>0</v>
      </c>
      <c r="G524">
        <f>Table2[[#This Row],[Response]]</f>
        <v>0</v>
      </c>
      <c r="H524" s="8">
        <f>Products!G524</f>
        <v>49</v>
      </c>
      <c r="I524" s="17" t="str">
        <f>Products!H524</f>
        <v>Married</v>
      </c>
      <c r="J524" t="str">
        <f>Products!I524</f>
        <v>46-55</v>
      </c>
      <c r="K524" t="str">
        <f>Table6[[#This Row],[Kids]]</f>
        <v>Yes</v>
      </c>
      <c r="L524" t="str">
        <f>Table6[[#This Row],[Teens]]</f>
        <v>Yes</v>
      </c>
    </row>
    <row r="525" spans="1:12" ht="16.5" x14ac:dyDescent="0.3">
      <c r="A525">
        <f>Table2[[#This Row],[NumDealsPurchases]]</f>
        <v>1</v>
      </c>
      <c r="B525">
        <f>Table2[[#This Row],[AcceptedCmp3]]</f>
        <v>1</v>
      </c>
      <c r="C525">
        <f>Table2[[#This Row],[AcceptedCmp4]]</f>
        <v>0</v>
      </c>
      <c r="D525">
        <f>Table2[[#This Row],[AcceptedCmp5]]</f>
        <v>0</v>
      </c>
      <c r="E525">
        <f>Table2[[#This Row],[AcceptedCmp1]]</f>
        <v>0</v>
      </c>
      <c r="F525">
        <f>Table2[[#This Row],[AcceptedCmp2]]</f>
        <v>0</v>
      </c>
      <c r="G525">
        <f>Table2[[#This Row],[Response]]</f>
        <v>0</v>
      </c>
      <c r="H525" s="8">
        <f>Products!G525</f>
        <v>27</v>
      </c>
      <c r="I525" s="17" t="str">
        <f>Products!H525</f>
        <v>Married</v>
      </c>
      <c r="J525" t="str">
        <f>Products!I525</f>
        <v>26-35</v>
      </c>
      <c r="K525" t="str">
        <f>Table6[[#This Row],[Kids]]</f>
        <v>No</v>
      </c>
      <c r="L525" t="str">
        <f>Table6[[#This Row],[Teens]]</f>
        <v>No</v>
      </c>
    </row>
    <row r="526" spans="1:12" ht="16.5" x14ac:dyDescent="0.3">
      <c r="A526">
        <f>Table2[[#This Row],[NumDealsPurchases]]</f>
        <v>1</v>
      </c>
      <c r="B526">
        <f>Table2[[#This Row],[AcceptedCmp3]]</f>
        <v>0</v>
      </c>
      <c r="C526">
        <f>Table2[[#This Row],[AcceptedCmp4]]</f>
        <v>0</v>
      </c>
      <c r="D526">
        <f>Table2[[#This Row],[AcceptedCmp5]]</f>
        <v>0</v>
      </c>
      <c r="E526">
        <f>Table2[[#This Row],[AcceptedCmp1]]</f>
        <v>0</v>
      </c>
      <c r="F526">
        <f>Table2[[#This Row],[AcceptedCmp2]]</f>
        <v>0</v>
      </c>
      <c r="G526">
        <f>Table2[[#This Row],[Response]]</f>
        <v>0</v>
      </c>
      <c r="H526" s="8">
        <f>Products!G526</f>
        <v>22</v>
      </c>
      <c r="I526" s="17" t="str">
        <f>Products!H526</f>
        <v>Married</v>
      </c>
      <c r="J526" t="str">
        <f>Products!I526</f>
        <v>16-25</v>
      </c>
      <c r="K526" t="str">
        <f>Table6[[#This Row],[Kids]]</f>
        <v>No</v>
      </c>
      <c r="L526" t="str">
        <f>Table6[[#This Row],[Teens]]</f>
        <v>No</v>
      </c>
    </row>
    <row r="527" spans="1:12" ht="16.5" x14ac:dyDescent="0.3">
      <c r="A527">
        <f>Table2[[#This Row],[NumDealsPurchases]]</f>
        <v>1</v>
      </c>
      <c r="B527">
        <f>Table2[[#This Row],[AcceptedCmp3]]</f>
        <v>0</v>
      </c>
      <c r="C527">
        <f>Table2[[#This Row],[AcceptedCmp4]]</f>
        <v>1</v>
      </c>
      <c r="D527">
        <f>Table2[[#This Row],[AcceptedCmp5]]</f>
        <v>1</v>
      </c>
      <c r="E527">
        <f>Table2[[#This Row],[AcceptedCmp1]]</f>
        <v>0</v>
      </c>
      <c r="F527">
        <f>Table2[[#This Row],[AcceptedCmp2]]</f>
        <v>0</v>
      </c>
      <c r="G527">
        <f>Table2[[#This Row],[Response]]</f>
        <v>0</v>
      </c>
      <c r="H527" s="8">
        <f>Products!G527</f>
        <v>59</v>
      </c>
      <c r="I527" s="17" t="str">
        <f>Products!H527</f>
        <v>Married</v>
      </c>
      <c r="J527" t="str">
        <f>Products!I527</f>
        <v>56-65</v>
      </c>
      <c r="K527" t="str">
        <f>Table6[[#This Row],[Kids]]</f>
        <v>No</v>
      </c>
      <c r="L527" t="str">
        <f>Table6[[#This Row],[Teens]]</f>
        <v>No</v>
      </c>
    </row>
    <row r="528" spans="1:12" ht="16.5" x14ac:dyDescent="0.3">
      <c r="A528">
        <f>Table2[[#This Row],[NumDealsPurchases]]</f>
        <v>3</v>
      </c>
      <c r="B528">
        <f>Table2[[#This Row],[AcceptedCmp3]]</f>
        <v>0</v>
      </c>
      <c r="C528">
        <f>Table2[[#This Row],[AcceptedCmp4]]</f>
        <v>0</v>
      </c>
      <c r="D528">
        <f>Table2[[#This Row],[AcceptedCmp5]]</f>
        <v>0</v>
      </c>
      <c r="E528">
        <f>Table2[[#This Row],[AcceptedCmp1]]</f>
        <v>0</v>
      </c>
      <c r="F528">
        <f>Table2[[#This Row],[AcceptedCmp2]]</f>
        <v>0</v>
      </c>
      <c r="G528">
        <f>Table2[[#This Row],[Response]]</f>
        <v>1</v>
      </c>
      <c r="H528" s="8">
        <f>Products!G528</f>
        <v>25</v>
      </c>
      <c r="I528" s="17" t="str">
        <f>Products!H528</f>
        <v>Together</v>
      </c>
      <c r="J528" t="str">
        <f>Products!I528</f>
        <v>16-25</v>
      </c>
      <c r="K528" t="str">
        <f>Table6[[#This Row],[Kids]]</f>
        <v>Yes</v>
      </c>
      <c r="L528" t="str">
        <f>Table6[[#This Row],[Teens]]</f>
        <v>No</v>
      </c>
    </row>
    <row r="529" spans="1:12" ht="16.5" x14ac:dyDescent="0.3">
      <c r="A529">
        <f>Table2[[#This Row],[NumDealsPurchases]]</f>
        <v>1</v>
      </c>
      <c r="B529">
        <f>Table2[[#This Row],[AcceptedCmp3]]</f>
        <v>0</v>
      </c>
      <c r="C529">
        <f>Table2[[#This Row],[AcceptedCmp4]]</f>
        <v>0</v>
      </c>
      <c r="D529">
        <f>Table2[[#This Row],[AcceptedCmp5]]</f>
        <v>0</v>
      </c>
      <c r="E529">
        <f>Table2[[#This Row],[AcceptedCmp1]]</f>
        <v>0</v>
      </c>
      <c r="F529">
        <f>Table2[[#This Row],[AcceptedCmp2]]</f>
        <v>0</v>
      </c>
      <c r="G529">
        <f>Table2[[#This Row],[Response]]</f>
        <v>0</v>
      </c>
      <c r="H529" s="8">
        <f>Products!G529</f>
        <v>26</v>
      </c>
      <c r="I529" s="17" t="str">
        <f>Products!H529</f>
        <v>Married</v>
      </c>
      <c r="J529" t="str">
        <f>Products!I529</f>
        <v>26-35</v>
      </c>
      <c r="K529" t="str">
        <f>Table6[[#This Row],[Kids]]</f>
        <v>Yes</v>
      </c>
      <c r="L529" t="str">
        <f>Table6[[#This Row],[Teens]]</f>
        <v>No</v>
      </c>
    </row>
    <row r="530" spans="1:12" ht="16.5" x14ac:dyDescent="0.3">
      <c r="A530">
        <f>Table2[[#This Row],[NumDealsPurchases]]</f>
        <v>1</v>
      </c>
      <c r="B530">
        <f>Table2[[#This Row],[AcceptedCmp3]]</f>
        <v>0</v>
      </c>
      <c r="C530">
        <f>Table2[[#This Row],[AcceptedCmp4]]</f>
        <v>0</v>
      </c>
      <c r="D530">
        <f>Table2[[#This Row],[AcceptedCmp5]]</f>
        <v>0</v>
      </c>
      <c r="E530">
        <f>Table2[[#This Row],[AcceptedCmp1]]</f>
        <v>0</v>
      </c>
      <c r="F530">
        <f>Table2[[#This Row],[AcceptedCmp2]]</f>
        <v>0</v>
      </c>
      <c r="G530">
        <f>Table2[[#This Row],[Response]]</f>
        <v>0</v>
      </c>
      <c r="H530" s="8">
        <f>Products!G530</f>
        <v>55</v>
      </c>
      <c r="I530" s="17" t="str">
        <f>Products!H530</f>
        <v>Single</v>
      </c>
      <c r="J530" t="str">
        <f>Products!I530</f>
        <v>46-55</v>
      </c>
      <c r="K530" t="str">
        <f>Table6[[#This Row],[Kids]]</f>
        <v>No</v>
      </c>
      <c r="L530" t="str">
        <f>Table6[[#This Row],[Teens]]</f>
        <v>No</v>
      </c>
    </row>
    <row r="531" spans="1:12" ht="16.5" x14ac:dyDescent="0.3">
      <c r="A531">
        <f>Table2[[#This Row],[NumDealsPurchases]]</f>
        <v>1</v>
      </c>
      <c r="B531">
        <f>Table2[[#This Row],[AcceptedCmp3]]</f>
        <v>0</v>
      </c>
      <c r="C531">
        <f>Table2[[#This Row],[AcceptedCmp4]]</f>
        <v>0</v>
      </c>
      <c r="D531">
        <f>Table2[[#This Row],[AcceptedCmp5]]</f>
        <v>0</v>
      </c>
      <c r="E531">
        <f>Table2[[#This Row],[AcceptedCmp1]]</f>
        <v>0</v>
      </c>
      <c r="F531">
        <f>Table2[[#This Row],[AcceptedCmp2]]</f>
        <v>0</v>
      </c>
      <c r="G531">
        <f>Table2[[#This Row],[Response]]</f>
        <v>0</v>
      </c>
      <c r="H531" s="8">
        <f>Products!G531</f>
        <v>37</v>
      </c>
      <c r="I531" s="17" t="str">
        <f>Products!H531</f>
        <v>Married</v>
      </c>
      <c r="J531" t="str">
        <f>Products!I531</f>
        <v>36-45</v>
      </c>
      <c r="K531" t="str">
        <f>Table6[[#This Row],[Kids]]</f>
        <v>No</v>
      </c>
      <c r="L531" t="str">
        <f>Table6[[#This Row],[Teens]]</f>
        <v>No</v>
      </c>
    </row>
    <row r="532" spans="1:12" ht="16.5" x14ac:dyDescent="0.3">
      <c r="A532">
        <f>Table2[[#This Row],[NumDealsPurchases]]</f>
        <v>1</v>
      </c>
      <c r="B532">
        <f>Table2[[#This Row],[AcceptedCmp3]]</f>
        <v>0</v>
      </c>
      <c r="C532">
        <f>Table2[[#This Row],[AcceptedCmp4]]</f>
        <v>0</v>
      </c>
      <c r="D532">
        <f>Table2[[#This Row],[AcceptedCmp5]]</f>
        <v>0</v>
      </c>
      <c r="E532">
        <f>Table2[[#This Row],[AcceptedCmp1]]</f>
        <v>0</v>
      </c>
      <c r="F532">
        <f>Table2[[#This Row],[AcceptedCmp2]]</f>
        <v>0</v>
      </c>
      <c r="G532">
        <f>Table2[[#This Row],[Response]]</f>
        <v>0</v>
      </c>
      <c r="H532" s="8">
        <f>Products!G532</f>
        <v>48</v>
      </c>
      <c r="I532" s="17" t="str">
        <f>Products!H532</f>
        <v>Widow</v>
      </c>
      <c r="J532" t="str">
        <f>Products!I532</f>
        <v>46-55</v>
      </c>
      <c r="K532" t="str">
        <f>Table6[[#This Row],[Kids]]</f>
        <v>No</v>
      </c>
      <c r="L532" t="str">
        <f>Table6[[#This Row],[Teens]]</f>
        <v>No</v>
      </c>
    </row>
    <row r="533" spans="1:12" ht="16.5" x14ac:dyDescent="0.3">
      <c r="A533">
        <f>Table2[[#This Row],[NumDealsPurchases]]</f>
        <v>6</v>
      </c>
      <c r="B533">
        <f>Table2[[#This Row],[AcceptedCmp3]]</f>
        <v>0</v>
      </c>
      <c r="C533">
        <f>Table2[[#This Row],[AcceptedCmp4]]</f>
        <v>0</v>
      </c>
      <c r="D533">
        <f>Table2[[#This Row],[AcceptedCmp5]]</f>
        <v>0</v>
      </c>
      <c r="E533">
        <f>Table2[[#This Row],[AcceptedCmp1]]</f>
        <v>0</v>
      </c>
      <c r="F533">
        <f>Table2[[#This Row],[AcceptedCmp2]]</f>
        <v>0</v>
      </c>
      <c r="G533">
        <f>Table2[[#This Row],[Response]]</f>
        <v>0</v>
      </c>
      <c r="H533" s="8">
        <f>Products!G533</f>
        <v>53</v>
      </c>
      <c r="I533" s="17" t="str">
        <f>Products!H533</f>
        <v>Single</v>
      </c>
      <c r="J533" t="str">
        <f>Products!I533</f>
        <v>46-55</v>
      </c>
      <c r="K533" t="str">
        <f>Table6[[#This Row],[Kids]]</f>
        <v>Yes</v>
      </c>
      <c r="L533" t="str">
        <f>Table6[[#This Row],[Teens]]</f>
        <v>Yes</v>
      </c>
    </row>
    <row r="534" spans="1:12" ht="16.5" x14ac:dyDescent="0.3">
      <c r="A534">
        <f>Table2[[#This Row],[NumDealsPurchases]]</f>
        <v>4</v>
      </c>
      <c r="B534">
        <f>Table2[[#This Row],[AcceptedCmp3]]</f>
        <v>0</v>
      </c>
      <c r="C534">
        <f>Table2[[#This Row],[AcceptedCmp4]]</f>
        <v>0</v>
      </c>
      <c r="D534">
        <f>Table2[[#This Row],[AcceptedCmp5]]</f>
        <v>0</v>
      </c>
      <c r="E534">
        <f>Table2[[#This Row],[AcceptedCmp1]]</f>
        <v>0</v>
      </c>
      <c r="F534">
        <f>Table2[[#This Row],[AcceptedCmp2]]</f>
        <v>0</v>
      </c>
      <c r="G534">
        <f>Table2[[#This Row],[Response]]</f>
        <v>0</v>
      </c>
      <c r="H534" s="8">
        <f>Products!G534</f>
        <v>38</v>
      </c>
      <c r="I534" s="17" t="str">
        <f>Products!H534</f>
        <v>Together</v>
      </c>
      <c r="J534" t="str">
        <f>Products!I534</f>
        <v>36-45</v>
      </c>
      <c r="K534" t="str">
        <f>Table6[[#This Row],[Kids]]</f>
        <v>No</v>
      </c>
      <c r="L534" t="str">
        <f>Table6[[#This Row],[Teens]]</f>
        <v>Yes</v>
      </c>
    </row>
    <row r="535" spans="1:12" ht="16.5" x14ac:dyDescent="0.3">
      <c r="A535">
        <f>Table2[[#This Row],[NumDealsPurchases]]</f>
        <v>1</v>
      </c>
      <c r="B535">
        <f>Table2[[#This Row],[AcceptedCmp3]]</f>
        <v>0</v>
      </c>
      <c r="C535">
        <f>Table2[[#This Row],[AcceptedCmp4]]</f>
        <v>0</v>
      </c>
      <c r="D535">
        <f>Table2[[#This Row],[AcceptedCmp5]]</f>
        <v>0</v>
      </c>
      <c r="E535">
        <f>Table2[[#This Row],[AcceptedCmp1]]</f>
        <v>0</v>
      </c>
      <c r="F535">
        <f>Table2[[#This Row],[AcceptedCmp2]]</f>
        <v>0</v>
      </c>
      <c r="G535">
        <f>Table2[[#This Row],[Response]]</f>
        <v>0</v>
      </c>
      <c r="H535" s="8">
        <f>Products!G535</f>
        <v>44</v>
      </c>
      <c r="I535" s="17" t="str">
        <f>Products!H535</f>
        <v>Married</v>
      </c>
      <c r="J535" t="str">
        <f>Products!I535</f>
        <v>36-45</v>
      </c>
      <c r="K535" t="str">
        <f>Table6[[#This Row],[Kids]]</f>
        <v>No</v>
      </c>
      <c r="L535" t="str">
        <f>Table6[[#This Row],[Teens]]</f>
        <v>Yes</v>
      </c>
    </row>
    <row r="536" spans="1:12" ht="16.5" x14ac:dyDescent="0.3">
      <c r="A536">
        <f>Table2[[#This Row],[NumDealsPurchases]]</f>
        <v>7</v>
      </c>
      <c r="B536">
        <f>Table2[[#This Row],[AcceptedCmp3]]</f>
        <v>0</v>
      </c>
      <c r="C536">
        <f>Table2[[#This Row],[AcceptedCmp4]]</f>
        <v>1</v>
      </c>
      <c r="D536">
        <f>Table2[[#This Row],[AcceptedCmp5]]</f>
        <v>0</v>
      </c>
      <c r="E536">
        <f>Table2[[#This Row],[AcceptedCmp1]]</f>
        <v>0</v>
      </c>
      <c r="F536">
        <f>Table2[[#This Row],[AcceptedCmp2]]</f>
        <v>0</v>
      </c>
      <c r="G536">
        <f>Table2[[#This Row],[Response]]</f>
        <v>0</v>
      </c>
      <c r="H536" s="8">
        <f>Products!G536</f>
        <v>37</v>
      </c>
      <c r="I536" s="17" t="str">
        <f>Products!H536</f>
        <v>Single</v>
      </c>
      <c r="J536" t="str">
        <f>Products!I536</f>
        <v>36-45</v>
      </c>
      <c r="K536" t="str">
        <f>Table6[[#This Row],[Kids]]</f>
        <v>Yes</v>
      </c>
      <c r="L536" t="str">
        <f>Table6[[#This Row],[Teens]]</f>
        <v>Yes</v>
      </c>
    </row>
    <row r="537" spans="1:12" ht="16.5" x14ac:dyDescent="0.3">
      <c r="A537">
        <f>Table2[[#This Row],[NumDealsPurchases]]</f>
        <v>2</v>
      </c>
      <c r="B537">
        <f>Table2[[#This Row],[AcceptedCmp3]]</f>
        <v>0</v>
      </c>
      <c r="C537">
        <f>Table2[[#This Row],[AcceptedCmp4]]</f>
        <v>0</v>
      </c>
      <c r="D537">
        <f>Table2[[#This Row],[AcceptedCmp5]]</f>
        <v>0</v>
      </c>
      <c r="E537">
        <f>Table2[[#This Row],[AcceptedCmp1]]</f>
        <v>0</v>
      </c>
      <c r="F537">
        <f>Table2[[#This Row],[AcceptedCmp2]]</f>
        <v>0</v>
      </c>
      <c r="G537">
        <f>Table2[[#This Row],[Response]]</f>
        <v>0</v>
      </c>
      <c r="H537" s="8">
        <f>Products!G537</f>
        <v>51</v>
      </c>
      <c r="I537" s="17" t="str">
        <f>Products!H537</f>
        <v>Together</v>
      </c>
      <c r="J537" t="str">
        <f>Products!I537</f>
        <v>46-55</v>
      </c>
      <c r="K537" t="str">
        <f>Table6[[#This Row],[Kids]]</f>
        <v>Yes</v>
      </c>
      <c r="L537" t="str">
        <f>Table6[[#This Row],[Teens]]</f>
        <v>Yes</v>
      </c>
    </row>
    <row r="538" spans="1:12" ht="16.5" x14ac:dyDescent="0.3">
      <c r="A538">
        <f>Table2[[#This Row],[NumDealsPurchases]]</f>
        <v>2</v>
      </c>
      <c r="B538">
        <f>Table2[[#This Row],[AcceptedCmp3]]</f>
        <v>0</v>
      </c>
      <c r="C538">
        <f>Table2[[#This Row],[AcceptedCmp4]]</f>
        <v>0</v>
      </c>
      <c r="D538">
        <f>Table2[[#This Row],[AcceptedCmp5]]</f>
        <v>0</v>
      </c>
      <c r="E538">
        <f>Table2[[#This Row],[AcceptedCmp1]]</f>
        <v>0</v>
      </c>
      <c r="F538">
        <f>Table2[[#This Row],[AcceptedCmp2]]</f>
        <v>0</v>
      </c>
      <c r="G538">
        <f>Table2[[#This Row],[Response]]</f>
        <v>0</v>
      </c>
      <c r="H538" s="8">
        <f>Products!G538</f>
        <v>31</v>
      </c>
      <c r="I538" s="17" t="str">
        <f>Products!H538</f>
        <v>Together</v>
      </c>
      <c r="J538" t="str">
        <f>Products!I538</f>
        <v>26-35</v>
      </c>
      <c r="K538" t="str">
        <f>Table6[[#This Row],[Kids]]</f>
        <v>Yes</v>
      </c>
      <c r="L538" t="str">
        <f>Table6[[#This Row],[Teens]]</f>
        <v>No</v>
      </c>
    </row>
    <row r="539" spans="1:12" ht="16.5" x14ac:dyDescent="0.3">
      <c r="A539">
        <f>Table2[[#This Row],[NumDealsPurchases]]</f>
        <v>4</v>
      </c>
      <c r="B539">
        <f>Table2[[#This Row],[AcceptedCmp3]]</f>
        <v>0</v>
      </c>
      <c r="C539">
        <f>Table2[[#This Row],[AcceptedCmp4]]</f>
        <v>0</v>
      </c>
      <c r="D539">
        <f>Table2[[#This Row],[AcceptedCmp5]]</f>
        <v>0</v>
      </c>
      <c r="E539">
        <f>Table2[[#This Row],[AcceptedCmp1]]</f>
        <v>0</v>
      </c>
      <c r="F539">
        <f>Table2[[#This Row],[AcceptedCmp2]]</f>
        <v>0</v>
      </c>
      <c r="G539">
        <f>Table2[[#This Row],[Response]]</f>
        <v>0</v>
      </c>
      <c r="H539" s="8">
        <f>Products!G539</f>
        <v>62</v>
      </c>
      <c r="I539" s="17" t="str">
        <f>Products!H539</f>
        <v>Divorced</v>
      </c>
      <c r="J539" t="str">
        <f>Products!I539</f>
        <v>56-65</v>
      </c>
      <c r="K539" t="str">
        <f>Table6[[#This Row],[Kids]]</f>
        <v>No</v>
      </c>
      <c r="L539" t="str">
        <f>Table6[[#This Row],[Teens]]</f>
        <v>Yes</v>
      </c>
    </row>
    <row r="540" spans="1:12" ht="16.5" x14ac:dyDescent="0.3">
      <c r="A540">
        <f>Table2[[#This Row],[NumDealsPurchases]]</f>
        <v>1</v>
      </c>
      <c r="B540">
        <f>Table2[[#This Row],[AcceptedCmp3]]</f>
        <v>0</v>
      </c>
      <c r="C540">
        <f>Table2[[#This Row],[AcceptedCmp4]]</f>
        <v>0</v>
      </c>
      <c r="D540">
        <f>Table2[[#This Row],[AcceptedCmp5]]</f>
        <v>0</v>
      </c>
      <c r="E540">
        <f>Table2[[#This Row],[AcceptedCmp1]]</f>
        <v>0</v>
      </c>
      <c r="F540">
        <f>Table2[[#This Row],[AcceptedCmp2]]</f>
        <v>0</v>
      </c>
      <c r="G540">
        <f>Table2[[#This Row],[Response]]</f>
        <v>0</v>
      </c>
      <c r="H540" s="8">
        <f>Products!G540</f>
        <v>47</v>
      </c>
      <c r="I540" s="17" t="str">
        <f>Products!H540</f>
        <v>Together</v>
      </c>
      <c r="J540" t="str">
        <f>Products!I540</f>
        <v>46-55</v>
      </c>
      <c r="K540" t="str">
        <f>Table6[[#This Row],[Kids]]</f>
        <v>No</v>
      </c>
      <c r="L540" t="str">
        <f>Table6[[#This Row],[Teens]]</f>
        <v>Yes</v>
      </c>
    </row>
    <row r="541" spans="1:12" ht="16.5" x14ac:dyDescent="0.3">
      <c r="A541">
        <f>Table2[[#This Row],[NumDealsPurchases]]</f>
        <v>1</v>
      </c>
      <c r="B541">
        <f>Table2[[#This Row],[AcceptedCmp3]]</f>
        <v>0</v>
      </c>
      <c r="C541">
        <f>Table2[[#This Row],[AcceptedCmp4]]</f>
        <v>0</v>
      </c>
      <c r="D541">
        <f>Table2[[#This Row],[AcceptedCmp5]]</f>
        <v>1</v>
      </c>
      <c r="E541">
        <f>Table2[[#This Row],[AcceptedCmp1]]</f>
        <v>0</v>
      </c>
      <c r="F541">
        <f>Table2[[#This Row],[AcceptedCmp2]]</f>
        <v>0</v>
      </c>
      <c r="G541">
        <f>Table2[[#This Row],[Response]]</f>
        <v>1</v>
      </c>
      <c r="H541" s="8">
        <f>Products!G541</f>
        <v>47</v>
      </c>
      <c r="I541" s="17" t="str">
        <f>Products!H541</f>
        <v>Single</v>
      </c>
      <c r="J541" t="str">
        <f>Products!I541</f>
        <v>46-55</v>
      </c>
      <c r="K541" t="str">
        <f>Table6[[#This Row],[Kids]]</f>
        <v>No</v>
      </c>
      <c r="L541" t="str">
        <f>Table6[[#This Row],[Teens]]</f>
        <v>No</v>
      </c>
    </row>
    <row r="542" spans="1:12" ht="16.5" x14ac:dyDescent="0.3">
      <c r="A542">
        <f>Table2[[#This Row],[NumDealsPurchases]]</f>
        <v>2</v>
      </c>
      <c r="B542">
        <f>Table2[[#This Row],[AcceptedCmp3]]</f>
        <v>0</v>
      </c>
      <c r="C542">
        <f>Table2[[#This Row],[AcceptedCmp4]]</f>
        <v>0</v>
      </c>
      <c r="D542">
        <f>Table2[[#This Row],[AcceptedCmp5]]</f>
        <v>0</v>
      </c>
      <c r="E542">
        <f>Table2[[#This Row],[AcceptedCmp1]]</f>
        <v>0</v>
      </c>
      <c r="F542">
        <f>Table2[[#This Row],[AcceptedCmp2]]</f>
        <v>0</v>
      </c>
      <c r="G542">
        <f>Table2[[#This Row],[Response]]</f>
        <v>0</v>
      </c>
      <c r="H542" s="8">
        <f>Products!G542</f>
        <v>61</v>
      </c>
      <c r="I542" s="17" t="str">
        <f>Products!H542</f>
        <v>Together</v>
      </c>
      <c r="J542" t="str">
        <f>Products!I542</f>
        <v>56-65</v>
      </c>
      <c r="K542" t="str">
        <f>Table6[[#This Row],[Kids]]</f>
        <v>No</v>
      </c>
      <c r="L542" t="str">
        <f>Table6[[#This Row],[Teens]]</f>
        <v>Yes</v>
      </c>
    </row>
    <row r="543" spans="1:12" ht="16.5" x14ac:dyDescent="0.3">
      <c r="A543">
        <f>Table2[[#This Row],[NumDealsPurchases]]</f>
        <v>3</v>
      </c>
      <c r="B543">
        <f>Table2[[#This Row],[AcceptedCmp3]]</f>
        <v>0</v>
      </c>
      <c r="C543">
        <f>Table2[[#This Row],[AcceptedCmp4]]</f>
        <v>0</v>
      </c>
      <c r="D543">
        <f>Table2[[#This Row],[AcceptedCmp5]]</f>
        <v>0</v>
      </c>
      <c r="E543">
        <f>Table2[[#This Row],[AcceptedCmp1]]</f>
        <v>0</v>
      </c>
      <c r="F543">
        <f>Table2[[#This Row],[AcceptedCmp2]]</f>
        <v>0</v>
      </c>
      <c r="G543">
        <f>Table2[[#This Row],[Response]]</f>
        <v>0</v>
      </c>
      <c r="H543" s="8">
        <f>Products!G543</f>
        <v>32</v>
      </c>
      <c r="I543" s="17" t="str">
        <f>Products!H543</f>
        <v>Widow</v>
      </c>
      <c r="J543" t="str">
        <f>Products!I543</f>
        <v>26-35</v>
      </c>
      <c r="K543" t="str">
        <f>Table6[[#This Row],[Kids]]</f>
        <v>Yes</v>
      </c>
      <c r="L543" t="str">
        <f>Table6[[#This Row],[Teens]]</f>
        <v>No</v>
      </c>
    </row>
    <row r="544" spans="1:12" ht="16.5" x14ac:dyDescent="0.3">
      <c r="A544">
        <f>Table2[[#This Row],[NumDealsPurchases]]</f>
        <v>3</v>
      </c>
      <c r="B544">
        <f>Table2[[#This Row],[AcceptedCmp3]]</f>
        <v>0</v>
      </c>
      <c r="C544">
        <f>Table2[[#This Row],[AcceptedCmp4]]</f>
        <v>0</v>
      </c>
      <c r="D544">
        <f>Table2[[#This Row],[AcceptedCmp5]]</f>
        <v>0</v>
      </c>
      <c r="E544">
        <f>Table2[[#This Row],[AcceptedCmp1]]</f>
        <v>0</v>
      </c>
      <c r="F544">
        <f>Table2[[#This Row],[AcceptedCmp2]]</f>
        <v>0</v>
      </c>
      <c r="G544">
        <f>Table2[[#This Row],[Response]]</f>
        <v>0</v>
      </c>
      <c r="H544" s="8">
        <f>Products!G544</f>
        <v>36</v>
      </c>
      <c r="I544" s="17" t="str">
        <f>Products!H544</f>
        <v>Single</v>
      </c>
      <c r="J544" t="str">
        <f>Products!I544</f>
        <v>36-45</v>
      </c>
      <c r="K544" t="str">
        <f>Table6[[#This Row],[Kids]]</f>
        <v>Yes</v>
      </c>
      <c r="L544" t="str">
        <f>Table6[[#This Row],[Teens]]</f>
        <v>No</v>
      </c>
    </row>
    <row r="545" spans="1:12" ht="16.5" x14ac:dyDescent="0.3">
      <c r="A545">
        <f>Table2[[#This Row],[NumDealsPurchases]]</f>
        <v>2</v>
      </c>
      <c r="B545">
        <f>Table2[[#This Row],[AcceptedCmp3]]</f>
        <v>0</v>
      </c>
      <c r="C545">
        <f>Table2[[#This Row],[AcceptedCmp4]]</f>
        <v>0</v>
      </c>
      <c r="D545">
        <f>Table2[[#This Row],[AcceptedCmp5]]</f>
        <v>0</v>
      </c>
      <c r="E545">
        <f>Table2[[#This Row],[AcceptedCmp1]]</f>
        <v>0</v>
      </c>
      <c r="F545">
        <f>Table2[[#This Row],[AcceptedCmp2]]</f>
        <v>0</v>
      </c>
      <c r="G545">
        <f>Table2[[#This Row],[Response]]</f>
        <v>0</v>
      </c>
      <c r="H545" s="8">
        <f>Products!G545</f>
        <v>43</v>
      </c>
      <c r="I545" s="17" t="str">
        <f>Products!H545</f>
        <v>Married</v>
      </c>
      <c r="J545" t="str">
        <f>Products!I545</f>
        <v>36-45</v>
      </c>
      <c r="K545" t="str">
        <f>Table6[[#This Row],[Kids]]</f>
        <v>No</v>
      </c>
      <c r="L545" t="str">
        <f>Table6[[#This Row],[Teens]]</f>
        <v>Yes</v>
      </c>
    </row>
    <row r="546" spans="1:12" ht="16.5" x14ac:dyDescent="0.3">
      <c r="A546">
        <f>Table2[[#This Row],[NumDealsPurchases]]</f>
        <v>2</v>
      </c>
      <c r="B546">
        <f>Table2[[#This Row],[AcceptedCmp3]]</f>
        <v>0</v>
      </c>
      <c r="C546">
        <f>Table2[[#This Row],[AcceptedCmp4]]</f>
        <v>0</v>
      </c>
      <c r="D546">
        <f>Table2[[#This Row],[AcceptedCmp5]]</f>
        <v>0</v>
      </c>
      <c r="E546">
        <f>Table2[[#This Row],[AcceptedCmp1]]</f>
        <v>0</v>
      </c>
      <c r="F546">
        <f>Table2[[#This Row],[AcceptedCmp2]]</f>
        <v>0</v>
      </c>
      <c r="G546">
        <f>Table2[[#This Row],[Response]]</f>
        <v>0</v>
      </c>
      <c r="H546" s="8">
        <f>Products!G546</f>
        <v>28</v>
      </c>
      <c r="I546" s="17" t="str">
        <f>Products!H546</f>
        <v>Together</v>
      </c>
      <c r="J546" t="str">
        <f>Products!I546</f>
        <v>26-35</v>
      </c>
      <c r="K546" t="str">
        <f>Table6[[#This Row],[Kids]]</f>
        <v>Yes</v>
      </c>
      <c r="L546" t="str">
        <f>Table6[[#This Row],[Teens]]</f>
        <v>No</v>
      </c>
    </row>
    <row r="547" spans="1:12" ht="16.5" x14ac:dyDescent="0.3">
      <c r="A547">
        <f>Table2[[#This Row],[NumDealsPurchases]]</f>
        <v>1</v>
      </c>
      <c r="B547">
        <f>Table2[[#This Row],[AcceptedCmp3]]</f>
        <v>0</v>
      </c>
      <c r="C547">
        <f>Table2[[#This Row],[AcceptedCmp4]]</f>
        <v>1</v>
      </c>
      <c r="D547">
        <f>Table2[[#This Row],[AcceptedCmp5]]</f>
        <v>1</v>
      </c>
      <c r="E547">
        <f>Table2[[#This Row],[AcceptedCmp1]]</f>
        <v>0</v>
      </c>
      <c r="F547">
        <f>Table2[[#This Row],[AcceptedCmp2]]</f>
        <v>0</v>
      </c>
      <c r="G547">
        <f>Table2[[#This Row],[Response]]</f>
        <v>1</v>
      </c>
      <c r="H547" s="8">
        <f>Products!G547</f>
        <v>31</v>
      </c>
      <c r="I547" s="17" t="str">
        <f>Products!H547</f>
        <v>Married</v>
      </c>
      <c r="J547" t="str">
        <f>Products!I547</f>
        <v>26-35</v>
      </c>
      <c r="K547" t="str">
        <f>Table6[[#This Row],[Kids]]</f>
        <v>No</v>
      </c>
      <c r="L547" t="str">
        <f>Table6[[#This Row],[Teens]]</f>
        <v>No</v>
      </c>
    </row>
    <row r="548" spans="1:12" ht="16.5" x14ac:dyDescent="0.3">
      <c r="A548">
        <f>Table2[[#This Row],[NumDealsPurchases]]</f>
        <v>2</v>
      </c>
      <c r="B548">
        <f>Table2[[#This Row],[AcceptedCmp3]]</f>
        <v>0</v>
      </c>
      <c r="C548">
        <f>Table2[[#This Row],[AcceptedCmp4]]</f>
        <v>0</v>
      </c>
      <c r="D548">
        <f>Table2[[#This Row],[AcceptedCmp5]]</f>
        <v>0</v>
      </c>
      <c r="E548">
        <f>Table2[[#This Row],[AcceptedCmp1]]</f>
        <v>0</v>
      </c>
      <c r="F548">
        <f>Table2[[#This Row],[AcceptedCmp2]]</f>
        <v>0</v>
      </c>
      <c r="G548">
        <f>Table2[[#This Row],[Response]]</f>
        <v>0</v>
      </c>
      <c r="H548" s="8">
        <f>Products!G548</f>
        <v>37</v>
      </c>
      <c r="I548" s="17" t="str">
        <f>Products!H548</f>
        <v>Widow</v>
      </c>
      <c r="J548" t="str">
        <f>Products!I548</f>
        <v>36-45</v>
      </c>
      <c r="K548" t="str">
        <f>Table6[[#This Row],[Kids]]</f>
        <v>No</v>
      </c>
      <c r="L548" t="str">
        <f>Table6[[#This Row],[Teens]]</f>
        <v>Yes</v>
      </c>
    </row>
    <row r="549" spans="1:12" ht="16.5" x14ac:dyDescent="0.3">
      <c r="A549">
        <f>Table2[[#This Row],[NumDealsPurchases]]</f>
        <v>2</v>
      </c>
      <c r="B549">
        <f>Table2[[#This Row],[AcceptedCmp3]]</f>
        <v>0</v>
      </c>
      <c r="C549">
        <f>Table2[[#This Row],[AcceptedCmp4]]</f>
        <v>0</v>
      </c>
      <c r="D549">
        <f>Table2[[#This Row],[AcceptedCmp5]]</f>
        <v>0</v>
      </c>
      <c r="E549">
        <f>Table2[[#This Row],[AcceptedCmp1]]</f>
        <v>0</v>
      </c>
      <c r="F549">
        <f>Table2[[#This Row],[AcceptedCmp2]]</f>
        <v>0</v>
      </c>
      <c r="G549">
        <f>Table2[[#This Row],[Response]]</f>
        <v>0</v>
      </c>
      <c r="H549" s="8">
        <f>Products!G549</f>
        <v>24</v>
      </c>
      <c r="I549" s="17" t="str">
        <f>Products!H549</f>
        <v>Married</v>
      </c>
      <c r="J549" t="str">
        <f>Products!I549</f>
        <v>16-25</v>
      </c>
      <c r="K549" t="str">
        <f>Table6[[#This Row],[Kids]]</f>
        <v>Yes</v>
      </c>
      <c r="L549" t="str">
        <f>Table6[[#This Row],[Teens]]</f>
        <v>No</v>
      </c>
    </row>
    <row r="550" spans="1:12" ht="16.5" x14ac:dyDescent="0.3">
      <c r="A550">
        <f>Table2[[#This Row],[NumDealsPurchases]]</f>
        <v>1</v>
      </c>
      <c r="B550">
        <f>Table2[[#This Row],[AcceptedCmp3]]</f>
        <v>0</v>
      </c>
      <c r="C550">
        <f>Table2[[#This Row],[AcceptedCmp4]]</f>
        <v>0</v>
      </c>
      <c r="D550">
        <f>Table2[[#This Row],[AcceptedCmp5]]</f>
        <v>0</v>
      </c>
      <c r="E550">
        <f>Table2[[#This Row],[AcceptedCmp1]]</f>
        <v>0</v>
      </c>
      <c r="F550">
        <f>Table2[[#This Row],[AcceptedCmp2]]</f>
        <v>0</v>
      </c>
      <c r="G550">
        <f>Table2[[#This Row],[Response]]</f>
        <v>1</v>
      </c>
      <c r="H550" s="8">
        <f>Products!G550</f>
        <v>50</v>
      </c>
      <c r="I550" s="17" t="str">
        <f>Products!H550</f>
        <v>Married</v>
      </c>
      <c r="J550" t="str">
        <f>Products!I550</f>
        <v>46-55</v>
      </c>
      <c r="K550" t="str">
        <f>Table6[[#This Row],[Kids]]</f>
        <v>No</v>
      </c>
      <c r="L550" t="str">
        <f>Table6[[#This Row],[Teens]]</f>
        <v>No</v>
      </c>
    </row>
    <row r="551" spans="1:12" ht="16.5" x14ac:dyDescent="0.3">
      <c r="A551">
        <f>Table2[[#This Row],[NumDealsPurchases]]</f>
        <v>1</v>
      </c>
      <c r="B551">
        <f>Table2[[#This Row],[AcceptedCmp3]]</f>
        <v>0</v>
      </c>
      <c r="C551">
        <f>Table2[[#This Row],[AcceptedCmp4]]</f>
        <v>0</v>
      </c>
      <c r="D551">
        <f>Table2[[#This Row],[AcceptedCmp5]]</f>
        <v>0</v>
      </c>
      <c r="E551">
        <f>Table2[[#This Row],[AcceptedCmp1]]</f>
        <v>0</v>
      </c>
      <c r="F551">
        <f>Table2[[#This Row],[AcceptedCmp2]]</f>
        <v>0</v>
      </c>
      <c r="G551">
        <f>Table2[[#This Row],[Response]]</f>
        <v>0</v>
      </c>
      <c r="H551" s="8">
        <f>Products!G551</f>
        <v>33</v>
      </c>
      <c r="I551" s="17" t="str">
        <f>Products!H551</f>
        <v>Married</v>
      </c>
      <c r="J551" t="str">
        <f>Products!I551</f>
        <v>26-35</v>
      </c>
      <c r="K551" t="str">
        <f>Table6[[#This Row],[Kids]]</f>
        <v>Yes</v>
      </c>
      <c r="L551" t="str">
        <f>Table6[[#This Row],[Teens]]</f>
        <v>No</v>
      </c>
    </row>
    <row r="552" spans="1:12" ht="16.5" x14ac:dyDescent="0.3">
      <c r="A552">
        <f>Table2[[#This Row],[NumDealsPurchases]]</f>
        <v>4</v>
      </c>
      <c r="B552">
        <f>Table2[[#This Row],[AcceptedCmp3]]</f>
        <v>1</v>
      </c>
      <c r="C552">
        <f>Table2[[#This Row],[AcceptedCmp4]]</f>
        <v>0</v>
      </c>
      <c r="D552">
        <f>Table2[[#This Row],[AcceptedCmp5]]</f>
        <v>0</v>
      </c>
      <c r="E552">
        <f>Table2[[#This Row],[AcceptedCmp1]]</f>
        <v>0</v>
      </c>
      <c r="F552">
        <f>Table2[[#This Row],[AcceptedCmp2]]</f>
        <v>0</v>
      </c>
      <c r="G552">
        <f>Table2[[#This Row],[Response]]</f>
        <v>1</v>
      </c>
      <c r="H552" s="8">
        <f>Products!G552</f>
        <v>46</v>
      </c>
      <c r="I552" s="17" t="str">
        <f>Products!H552</f>
        <v>Single</v>
      </c>
      <c r="J552" t="str">
        <f>Products!I552</f>
        <v>46-55</v>
      </c>
      <c r="K552" t="str">
        <f>Table6[[#This Row],[Kids]]</f>
        <v>Yes</v>
      </c>
      <c r="L552" t="str">
        <f>Table6[[#This Row],[Teens]]</f>
        <v>Yes</v>
      </c>
    </row>
    <row r="553" spans="1:12" ht="16.5" x14ac:dyDescent="0.3">
      <c r="A553">
        <f>Table2[[#This Row],[NumDealsPurchases]]</f>
        <v>2</v>
      </c>
      <c r="B553">
        <f>Table2[[#This Row],[AcceptedCmp3]]</f>
        <v>0</v>
      </c>
      <c r="C553">
        <f>Table2[[#This Row],[AcceptedCmp4]]</f>
        <v>0</v>
      </c>
      <c r="D553">
        <f>Table2[[#This Row],[AcceptedCmp5]]</f>
        <v>0</v>
      </c>
      <c r="E553">
        <f>Table2[[#This Row],[AcceptedCmp1]]</f>
        <v>0</v>
      </c>
      <c r="F553">
        <f>Table2[[#This Row],[AcceptedCmp2]]</f>
        <v>0</v>
      </c>
      <c r="G553">
        <f>Table2[[#This Row],[Response]]</f>
        <v>0</v>
      </c>
      <c r="H553" s="8">
        <f>Products!G553</f>
        <v>41</v>
      </c>
      <c r="I553" s="17" t="str">
        <f>Products!H553</f>
        <v>Single</v>
      </c>
      <c r="J553" t="str">
        <f>Products!I553</f>
        <v>36-45</v>
      </c>
      <c r="K553" t="str">
        <f>Table6[[#This Row],[Kids]]</f>
        <v>Yes</v>
      </c>
      <c r="L553" t="str">
        <f>Table6[[#This Row],[Teens]]</f>
        <v>Yes</v>
      </c>
    </row>
    <row r="554" spans="1:12" ht="16.5" x14ac:dyDescent="0.3">
      <c r="A554">
        <f>Table2[[#This Row],[NumDealsPurchases]]</f>
        <v>2</v>
      </c>
      <c r="B554">
        <f>Table2[[#This Row],[AcceptedCmp3]]</f>
        <v>0</v>
      </c>
      <c r="C554">
        <f>Table2[[#This Row],[AcceptedCmp4]]</f>
        <v>0</v>
      </c>
      <c r="D554">
        <f>Table2[[#This Row],[AcceptedCmp5]]</f>
        <v>0</v>
      </c>
      <c r="E554">
        <f>Table2[[#This Row],[AcceptedCmp1]]</f>
        <v>0</v>
      </c>
      <c r="F554">
        <f>Table2[[#This Row],[AcceptedCmp2]]</f>
        <v>0</v>
      </c>
      <c r="G554">
        <f>Table2[[#This Row],[Response]]</f>
        <v>0</v>
      </c>
      <c r="H554" s="8">
        <f>Products!G554</f>
        <v>51</v>
      </c>
      <c r="I554" s="17" t="str">
        <f>Products!H554</f>
        <v>Single</v>
      </c>
      <c r="J554" t="str">
        <f>Products!I554</f>
        <v>46-55</v>
      </c>
      <c r="K554" t="str">
        <f>Table6[[#This Row],[Kids]]</f>
        <v>Yes</v>
      </c>
      <c r="L554" t="str">
        <f>Table6[[#This Row],[Teens]]</f>
        <v>Yes</v>
      </c>
    </row>
    <row r="555" spans="1:12" ht="16.5" x14ac:dyDescent="0.3">
      <c r="A555">
        <f>Table2[[#This Row],[NumDealsPurchases]]</f>
        <v>2</v>
      </c>
      <c r="B555">
        <f>Table2[[#This Row],[AcceptedCmp3]]</f>
        <v>1</v>
      </c>
      <c r="C555">
        <f>Table2[[#This Row],[AcceptedCmp4]]</f>
        <v>0</v>
      </c>
      <c r="D555">
        <f>Table2[[#This Row],[AcceptedCmp5]]</f>
        <v>0</v>
      </c>
      <c r="E555">
        <f>Table2[[#This Row],[AcceptedCmp1]]</f>
        <v>0</v>
      </c>
      <c r="F555">
        <f>Table2[[#This Row],[AcceptedCmp2]]</f>
        <v>0</v>
      </c>
      <c r="G555">
        <f>Table2[[#This Row],[Response]]</f>
        <v>1</v>
      </c>
      <c r="H555" s="8">
        <f>Products!G555</f>
        <v>25</v>
      </c>
      <c r="I555" s="17" t="str">
        <f>Products!H555</f>
        <v>Married</v>
      </c>
      <c r="J555" t="str">
        <f>Products!I555</f>
        <v>16-25</v>
      </c>
      <c r="K555" t="str">
        <f>Table6[[#This Row],[Kids]]</f>
        <v>Yes</v>
      </c>
      <c r="L555" t="str">
        <f>Table6[[#This Row],[Teens]]</f>
        <v>No</v>
      </c>
    </row>
    <row r="556" spans="1:12" ht="16.5" x14ac:dyDescent="0.3">
      <c r="A556">
        <f>Table2[[#This Row],[NumDealsPurchases]]</f>
        <v>2</v>
      </c>
      <c r="B556">
        <f>Table2[[#This Row],[AcceptedCmp3]]</f>
        <v>0</v>
      </c>
      <c r="C556">
        <f>Table2[[#This Row],[AcceptedCmp4]]</f>
        <v>0</v>
      </c>
      <c r="D556">
        <f>Table2[[#This Row],[AcceptedCmp5]]</f>
        <v>0</v>
      </c>
      <c r="E556">
        <f>Table2[[#This Row],[AcceptedCmp1]]</f>
        <v>0</v>
      </c>
      <c r="F556">
        <f>Table2[[#This Row],[AcceptedCmp2]]</f>
        <v>0</v>
      </c>
      <c r="G556">
        <f>Table2[[#This Row],[Response]]</f>
        <v>0</v>
      </c>
      <c r="H556" s="8">
        <f>Products!G556</f>
        <v>43</v>
      </c>
      <c r="I556" s="17" t="str">
        <f>Products!H556</f>
        <v>Married</v>
      </c>
      <c r="J556" t="str">
        <f>Products!I556</f>
        <v>36-45</v>
      </c>
      <c r="K556" t="str">
        <f>Table6[[#This Row],[Kids]]</f>
        <v>No</v>
      </c>
      <c r="L556" t="str">
        <f>Table6[[#This Row],[Teens]]</f>
        <v>Yes</v>
      </c>
    </row>
    <row r="557" spans="1:12" ht="16.5" x14ac:dyDescent="0.3">
      <c r="A557">
        <f>Table2[[#This Row],[NumDealsPurchases]]</f>
        <v>1</v>
      </c>
      <c r="B557">
        <f>Table2[[#This Row],[AcceptedCmp3]]</f>
        <v>0</v>
      </c>
      <c r="C557">
        <f>Table2[[#This Row],[AcceptedCmp4]]</f>
        <v>0</v>
      </c>
      <c r="D557">
        <f>Table2[[#This Row],[AcceptedCmp5]]</f>
        <v>0</v>
      </c>
      <c r="E557">
        <f>Table2[[#This Row],[AcceptedCmp1]]</f>
        <v>0</v>
      </c>
      <c r="F557">
        <f>Table2[[#This Row],[AcceptedCmp2]]</f>
        <v>0</v>
      </c>
      <c r="G557">
        <f>Table2[[#This Row],[Response]]</f>
        <v>0</v>
      </c>
      <c r="H557" s="8">
        <f>Products!G557</f>
        <v>50</v>
      </c>
      <c r="I557" s="17" t="str">
        <f>Products!H557</f>
        <v>Together</v>
      </c>
      <c r="J557" t="str">
        <f>Products!I557</f>
        <v>46-55</v>
      </c>
      <c r="K557" t="str">
        <f>Table6[[#This Row],[Kids]]</f>
        <v>No</v>
      </c>
      <c r="L557" t="str">
        <f>Table6[[#This Row],[Teens]]</f>
        <v>No</v>
      </c>
    </row>
    <row r="558" spans="1:12" ht="16.5" x14ac:dyDescent="0.3">
      <c r="A558">
        <f>Table2[[#This Row],[NumDealsPurchases]]</f>
        <v>1</v>
      </c>
      <c r="B558">
        <f>Table2[[#This Row],[AcceptedCmp3]]</f>
        <v>0</v>
      </c>
      <c r="C558">
        <f>Table2[[#This Row],[AcceptedCmp4]]</f>
        <v>0</v>
      </c>
      <c r="D558">
        <f>Table2[[#This Row],[AcceptedCmp5]]</f>
        <v>0</v>
      </c>
      <c r="E558">
        <f>Table2[[#This Row],[AcceptedCmp1]]</f>
        <v>0</v>
      </c>
      <c r="F558">
        <f>Table2[[#This Row],[AcceptedCmp2]]</f>
        <v>0</v>
      </c>
      <c r="G558">
        <f>Table2[[#This Row],[Response]]</f>
        <v>1</v>
      </c>
      <c r="H558" s="8">
        <f>Products!G558</f>
        <v>64</v>
      </c>
      <c r="I558" s="17" t="str">
        <f>Products!H558</f>
        <v>Single</v>
      </c>
      <c r="J558" t="str">
        <f>Products!I558</f>
        <v>56-65</v>
      </c>
      <c r="K558" t="str">
        <f>Table6[[#This Row],[Kids]]</f>
        <v>No</v>
      </c>
      <c r="L558" t="str">
        <f>Table6[[#This Row],[Teens]]</f>
        <v>No</v>
      </c>
    </row>
    <row r="559" spans="1:12" ht="16.5" x14ac:dyDescent="0.3">
      <c r="A559">
        <f>Table2[[#This Row],[NumDealsPurchases]]</f>
        <v>6</v>
      </c>
      <c r="B559">
        <f>Table2[[#This Row],[AcceptedCmp3]]</f>
        <v>0</v>
      </c>
      <c r="C559">
        <f>Table2[[#This Row],[AcceptedCmp4]]</f>
        <v>0</v>
      </c>
      <c r="D559">
        <f>Table2[[#This Row],[AcceptedCmp5]]</f>
        <v>0</v>
      </c>
      <c r="E559">
        <f>Table2[[#This Row],[AcceptedCmp1]]</f>
        <v>0</v>
      </c>
      <c r="F559">
        <f>Table2[[#This Row],[AcceptedCmp2]]</f>
        <v>0</v>
      </c>
      <c r="G559">
        <f>Table2[[#This Row],[Response]]</f>
        <v>0</v>
      </c>
      <c r="H559" s="8">
        <f>Products!G559</f>
        <v>60</v>
      </c>
      <c r="I559" s="17" t="str">
        <f>Products!H559</f>
        <v>Married</v>
      </c>
      <c r="J559" t="str">
        <f>Products!I559</f>
        <v>56-65</v>
      </c>
      <c r="K559" t="str">
        <f>Table6[[#This Row],[Kids]]</f>
        <v>Yes</v>
      </c>
      <c r="L559" t="str">
        <f>Table6[[#This Row],[Teens]]</f>
        <v>Yes</v>
      </c>
    </row>
    <row r="560" spans="1:12" ht="16.5" x14ac:dyDescent="0.3">
      <c r="A560">
        <f>Table2[[#This Row],[NumDealsPurchases]]</f>
        <v>2</v>
      </c>
      <c r="B560">
        <f>Table2[[#This Row],[AcceptedCmp3]]</f>
        <v>0</v>
      </c>
      <c r="C560">
        <f>Table2[[#This Row],[AcceptedCmp4]]</f>
        <v>0</v>
      </c>
      <c r="D560">
        <f>Table2[[#This Row],[AcceptedCmp5]]</f>
        <v>0</v>
      </c>
      <c r="E560">
        <f>Table2[[#This Row],[AcceptedCmp1]]</f>
        <v>0</v>
      </c>
      <c r="F560">
        <f>Table2[[#This Row],[AcceptedCmp2]]</f>
        <v>0</v>
      </c>
      <c r="G560">
        <f>Table2[[#This Row],[Response]]</f>
        <v>0</v>
      </c>
      <c r="H560" s="8">
        <f>Products!G560</f>
        <v>35</v>
      </c>
      <c r="I560" s="17" t="str">
        <f>Products!H560</f>
        <v>Married</v>
      </c>
      <c r="J560" t="str">
        <f>Products!I560</f>
        <v>26-35</v>
      </c>
      <c r="K560" t="str">
        <f>Table6[[#This Row],[Kids]]</f>
        <v>Yes</v>
      </c>
      <c r="L560" t="str">
        <f>Table6[[#This Row],[Teens]]</f>
        <v>No</v>
      </c>
    </row>
    <row r="561" spans="1:12" ht="16.5" x14ac:dyDescent="0.3">
      <c r="A561">
        <f>Table2[[#This Row],[NumDealsPurchases]]</f>
        <v>1</v>
      </c>
      <c r="B561">
        <f>Table2[[#This Row],[AcceptedCmp3]]</f>
        <v>0</v>
      </c>
      <c r="C561">
        <f>Table2[[#This Row],[AcceptedCmp4]]</f>
        <v>0</v>
      </c>
      <c r="D561">
        <f>Table2[[#This Row],[AcceptedCmp5]]</f>
        <v>1</v>
      </c>
      <c r="E561">
        <f>Table2[[#This Row],[AcceptedCmp1]]</f>
        <v>0</v>
      </c>
      <c r="F561">
        <f>Table2[[#This Row],[AcceptedCmp2]]</f>
        <v>0</v>
      </c>
      <c r="G561">
        <f>Table2[[#This Row],[Response]]</f>
        <v>0</v>
      </c>
      <c r="H561" s="8">
        <f>Products!G561</f>
        <v>31</v>
      </c>
      <c r="I561" s="17" t="str">
        <f>Products!H561</f>
        <v>Together</v>
      </c>
      <c r="J561" t="str">
        <f>Products!I561</f>
        <v>26-35</v>
      </c>
      <c r="K561" t="str">
        <f>Table6[[#This Row],[Kids]]</f>
        <v>No</v>
      </c>
      <c r="L561" t="str">
        <f>Table6[[#This Row],[Teens]]</f>
        <v>No</v>
      </c>
    </row>
    <row r="562" spans="1:12" ht="16.5" x14ac:dyDescent="0.3">
      <c r="A562">
        <f>Table2[[#This Row],[NumDealsPurchases]]</f>
        <v>2</v>
      </c>
      <c r="B562">
        <f>Table2[[#This Row],[AcceptedCmp3]]</f>
        <v>0</v>
      </c>
      <c r="C562">
        <f>Table2[[#This Row],[AcceptedCmp4]]</f>
        <v>0</v>
      </c>
      <c r="D562">
        <f>Table2[[#This Row],[AcceptedCmp5]]</f>
        <v>0</v>
      </c>
      <c r="E562">
        <f>Table2[[#This Row],[AcceptedCmp1]]</f>
        <v>0</v>
      </c>
      <c r="F562">
        <f>Table2[[#This Row],[AcceptedCmp2]]</f>
        <v>0</v>
      </c>
      <c r="G562">
        <f>Table2[[#This Row],[Response]]</f>
        <v>0</v>
      </c>
      <c r="H562" s="8">
        <f>Products!G562</f>
        <v>43</v>
      </c>
      <c r="I562" s="17" t="str">
        <f>Products!H562</f>
        <v>Married</v>
      </c>
      <c r="J562" t="str">
        <f>Products!I562</f>
        <v>36-45</v>
      </c>
      <c r="K562" t="str">
        <f>Table6[[#This Row],[Kids]]</f>
        <v>No</v>
      </c>
      <c r="L562" t="str">
        <f>Table6[[#This Row],[Teens]]</f>
        <v>No</v>
      </c>
    </row>
    <row r="563" spans="1:12" ht="16.5" x14ac:dyDescent="0.3">
      <c r="A563">
        <f>Table2[[#This Row],[NumDealsPurchases]]</f>
        <v>1</v>
      </c>
      <c r="B563">
        <f>Table2[[#This Row],[AcceptedCmp3]]</f>
        <v>0</v>
      </c>
      <c r="C563">
        <f>Table2[[#This Row],[AcceptedCmp4]]</f>
        <v>1</v>
      </c>
      <c r="D563">
        <f>Table2[[#This Row],[AcceptedCmp5]]</f>
        <v>1</v>
      </c>
      <c r="E563">
        <f>Table2[[#This Row],[AcceptedCmp1]]</f>
        <v>1</v>
      </c>
      <c r="F563">
        <f>Table2[[#This Row],[AcceptedCmp2]]</f>
        <v>1</v>
      </c>
      <c r="G563">
        <f>Table2[[#This Row],[Response]]</f>
        <v>1</v>
      </c>
      <c r="H563" s="8">
        <f>Products!G563</f>
        <v>54</v>
      </c>
      <c r="I563" s="17" t="str">
        <f>Products!H563</f>
        <v>Single</v>
      </c>
      <c r="J563" t="str">
        <f>Products!I563</f>
        <v>46-55</v>
      </c>
      <c r="K563" t="str">
        <f>Table6[[#This Row],[Kids]]</f>
        <v>No</v>
      </c>
      <c r="L563" t="str">
        <f>Table6[[#This Row],[Teens]]</f>
        <v>Yes</v>
      </c>
    </row>
    <row r="564" spans="1:12" ht="16.5" x14ac:dyDescent="0.3">
      <c r="A564">
        <f>Table2[[#This Row],[NumDealsPurchases]]</f>
        <v>1</v>
      </c>
      <c r="B564">
        <f>Table2[[#This Row],[AcceptedCmp3]]</f>
        <v>0</v>
      </c>
      <c r="C564">
        <f>Table2[[#This Row],[AcceptedCmp4]]</f>
        <v>0</v>
      </c>
      <c r="D564">
        <f>Table2[[#This Row],[AcceptedCmp5]]</f>
        <v>0</v>
      </c>
      <c r="E564">
        <f>Table2[[#This Row],[AcceptedCmp1]]</f>
        <v>0</v>
      </c>
      <c r="F564">
        <f>Table2[[#This Row],[AcceptedCmp2]]</f>
        <v>0</v>
      </c>
      <c r="G564">
        <f>Table2[[#This Row],[Response]]</f>
        <v>0</v>
      </c>
      <c r="H564" s="8">
        <f>Products!G564</f>
        <v>35</v>
      </c>
      <c r="I564" s="17" t="str">
        <f>Products!H564</f>
        <v>Together</v>
      </c>
      <c r="J564" t="str">
        <f>Products!I564</f>
        <v>26-35</v>
      </c>
      <c r="K564" t="str">
        <f>Table6[[#This Row],[Kids]]</f>
        <v>Yes</v>
      </c>
      <c r="L564" t="str">
        <f>Table6[[#This Row],[Teens]]</f>
        <v>No</v>
      </c>
    </row>
    <row r="565" spans="1:12" ht="16.5" x14ac:dyDescent="0.3">
      <c r="A565">
        <f>Table2[[#This Row],[NumDealsPurchases]]</f>
        <v>0</v>
      </c>
      <c r="B565">
        <f>Table2[[#This Row],[AcceptedCmp3]]</f>
        <v>0</v>
      </c>
      <c r="C565">
        <f>Table2[[#This Row],[AcceptedCmp4]]</f>
        <v>0</v>
      </c>
      <c r="D565">
        <f>Table2[[#This Row],[AcceptedCmp5]]</f>
        <v>0</v>
      </c>
      <c r="E565">
        <f>Table2[[#This Row],[AcceptedCmp1]]</f>
        <v>0</v>
      </c>
      <c r="F565">
        <f>Table2[[#This Row],[AcceptedCmp2]]</f>
        <v>0</v>
      </c>
      <c r="G565">
        <f>Table2[[#This Row],[Response]]</f>
        <v>0</v>
      </c>
      <c r="H565" s="8">
        <f>Products!G565</f>
        <v>33</v>
      </c>
      <c r="I565" s="17" t="str">
        <f>Products!H565</f>
        <v>Married</v>
      </c>
      <c r="J565" t="str">
        <f>Products!I565</f>
        <v>26-35</v>
      </c>
      <c r="K565" t="str">
        <f>Table6[[#This Row],[Kids]]</f>
        <v>No</v>
      </c>
      <c r="L565" t="str">
        <f>Table6[[#This Row],[Teens]]</f>
        <v>No</v>
      </c>
    </row>
    <row r="566" spans="1:12" ht="16.5" x14ac:dyDescent="0.3">
      <c r="A566">
        <f>Table2[[#This Row],[NumDealsPurchases]]</f>
        <v>2</v>
      </c>
      <c r="B566">
        <f>Table2[[#This Row],[AcceptedCmp3]]</f>
        <v>0</v>
      </c>
      <c r="C566">
        <f>Table2[[#This Row],[AcceptedCmp4]]</f>
        <v>0</v>
      </c>
      <c r="D566">
        <f>Table2[[#This Row],[AcceptedCmp5]]</f>
        <v>0</v>
      </c>
      <c r="E566">
        <f>Table2[[#This Row],[AcceptedCmp1]]</f>
        <v>0</v>
      </c>
      <c r="F566">
        <f>Table2[[#This Row],[AcceptedCmp2]]</f>
        <v>0</v>
      </c>
      <c r="G566">
        <f>Table2[[#This Row],[Response]]</f>
        <v>0</v>
      </c>
      <c r="H566" s="8">
        <f>Products!G566</f>
        <v>42</v>
      </c>
      <c r="I566" s="17" t="str">
        <f>Products!H566</f>
        <v>Divorced</v>
      </c>
      <c r="J566" t="str">
        <f>Products!I566</f>
        <v>36-45</v>
      </c>
      <c r="K566" t="str">
        <f>Table6[[#This Row],[Kids]]</f>
        <v>No</v>
      </c>
      <c r="L566" t="str">
        <f>Table6[[#This Row],[Teens]]</f>
        <v>Yes</v>
      </c>
    </row>
    <row r="567" spans="1:12" ht="16.5" x14ac:dyDescent="0.3">
      <c r="A567">
        <f>Table2[[#This Row],[NumDealsPurchases]]</f>
        <v>5</v>
      </c>
      <c r="B567">
        <f>Table2[[#This Row],[AcceptedCmp3]]</f>
        <v>0</v>
      </c>
      <c r="C567">
        <f>Table2[[#This Row],[AcceptedCmp4]]</f>
        <v>0</v>
      </c>
      <c r="D567">
        <f>Table2[[#This Row],[AcceptedCmp5]]</f>
        <v>0</v>
      </c>
      <c r="E567">
        <f>Table2[[#This Row],[AcceptedCmp1]]</f>
        <v>0</v>
      </c>
      <c r="F567">
        <f>Table2[[#This Row],[AcceptedCmp2]]</f>
        <v>0</v>
      </c>
      <c r="G567">
        <f>Table2[[#This Row],[Response]]</f>
        <v>0</v>
      </c>
      <c r="H567" s="8">
        <f>Products!G567</f>
        <v>44</v>
      </c>
      <c r="I567" s="17" t="str">
        <f>Products!H567</f>
        <v>Together</v>
      </c>
      <c r="J567" t="str">
        <f>Products!I567</f>
        <v>36-45</v>
      </c>
      <c r="K567" t="str">
        <f>Table6[[#This Row],[Kids]]</f>
        <v>No</v>
      </c>
      <c r="L567" t="str">
        <f>Table6[[#This Row],[Teens]]</f>
        <v>Yes</v>
      </c>
    </row>
    <row r="568" spans="1:12" ht="16.5" x14ac:dyDescent="0.3">
      <c r="A568">
        <f>Table2[[#This Row],[NumDealsPurchases]]</f>
        <v>3</v>
      </c>
      <c r="B568">
        <f>Table2[[#This Row],[AcceptedCmp3]]</f>
        <v>0</v>
      </c>
      <c r="C568">
        <f>Table2[[#This Row],[AcceptedCmp4]]</f>
        <v>0</v>
      </c>
      <c r="D568">
        <f>Table2[[#This Row],[AcceptedCmp5]]</f>
        <v>0</v>
      </c>
      <c r="E568">
        <f>Table2[[#This Row],[AcceptedCmp1]]</f>
        <v>0</v>
      </c>
      <c r="F568">
        <f>Table2[[#This Row],[AcceptedCmp2]]</f>
        <v>0</v>
      </c>
      <c r="G568">
        <f>Table2[[#This Row],[Response]]</f>
        <v>0</v>
      </c>
      <c r="H568" s="8">
        <f>Products!G568</f>
        <v>50</v>
      </c>
      <c r="I568" s="17" t="str">
        <f>Products!H568</f>
        <v>Single</v>
      </c>
      <c r="J568" t="str">
        <f>Products!I568</f>
        <v>46-55</v>
      </c>
      <c r="K568" t="str">
        <f>Table6[[#This Row],[Kids]]</f>
        <v>No</v>
      </c>
      <c r="L568" t="str">
        <f>Table6[[#This Row],[Teens]]</f>
        <v>Yes</v>
      </c>
    </row>
    <row r="569" spans="1:12" ht="16.5" x14ac:dyDescent="0.3">
      <c r="A569">
        <f>Table2[[#This Row],[NumDealsPurchases]]</f>
        <v>2</v>
      </c>
      <c r="B569">
        <f>Table2[[#This Row],[AcceptedCmp3]]</f>
        <v>0</v>
      </c>
      <c r="C569">
        <f>Table2[[#This Row],[AcceptedCmp4]]</f>
        <v>0</v>
      </c>
      <c r="D569">
        <f>Table2[[#This Row],[AcceptedCmp5]]</f>
        <v>0</v>
      </c>
      <c r="E569">
        <f>Table2[[#This Row],[AcceptedCmp1]]</f>
        <v>0</v>
      </c>
      <c r="F569">
        <f>Table2[[#This Row],[AcceptedCmp2]]</f>
        <v>0</v>
      </c>
      <c r="G569">
        <f>Table2[[#This Row],[Response]]</f>
        <v>0</v>
      </c>
      <c r="H569" s="8">
        <f>Products!G569</f>
        <v>64</v>
      </c>
      <c r="I569" s="17" t="str">
        <f>Products!H569</f>
        <v>Together</v>
      </c>
      <c r="J569" t="str">
        <f>Products!I569</f>
        <v>56-65</v>
      </c>
      <c r="K569" t="str">
        <f>Table6[[#This Row],[Kids]]</f>
        <v>No</v>
      </c>
      <c r="L569" t="str">
        <f>Table6[[#This Row],[Teens]]</f>
        <v>Yes</v>
      </c>
    </row>
    <row r="570" spans="1:12" ht="16.5" x14ac:dyDescent="0.3">
      <c r="A570">
        <f>Table2[[#This Row],[NumDealsPurchases]]</f>
        <v>4</v>
      </c>
      <c r="B570">
        <f>Table2[[#This Row],[AcceptedCmp3]]</f>
        <v>0</v>
      </c>
      <c r="C570">
        <f>Table2[[#This Row],[AcceptedCmp4]]</f>
        <v>0</v>
      </c>
      <c r="D570">
        <f>Table2[[#This Row],[AcceptedCmp5]]</f>
        <v>0</v>
      </c>
      <c r="E570">
        <f>Table2[[#This Row],[AcceptedCmp1]]</f>
        <v>0</v>
      </c>
      <c r="F570">
        <f>Table2[[#This Row],[AcceptedCmp2]]</f>
        <v>0</v>
      </c>
      <c r="G570">
        <f>Table2[[#This Row],[Response]]</f>
        <v>0</v>
      </c>
      <c r="H570" s="8">
        <f>Products!G570</f>
        <v>50</v>
      </c>
      <c r="I570" s="17" t="str">
        <f>Products!H570</f>
        <v>Single</v>
      </c>
      <c r="J570" t="str">
        <f>Products!I570</f>
        <v>46-55</v>
      </c>
      <c r="K570" t="str">
        <f>Table6[[#This Row],[Kids]]</f>
        <v>No</v>
      </c>
      <c r="L570" t="str">
        <f>Table6[[#This Row],[Teens]]</f>
        <v>Yes</v>
      </c>
    </row>
    <row r="571" spans="1:12" ht="16.5" x14ac:dyDescent="0.3">
      <c r="A571">
        <f>Table2[[#This Row],[NumDealsPurchases]]</f>
        <v>1</v>
      </c>
      <c r="B571">
        <f>Table2[[#This Row],[AcceptedCmp3]]</f>
        <v>0</v>
      </c>
      <c r="C571">
        <f>Table2[[#This Row],[AcceptedCmp4]]</f>
        <v>0</v>
      </c>
      <c r="D571">
        <f>Table2[[#This Row],[AcceptedCmp5]]</f>
        <v>0</v>
      </c>
      <c r="E571">
        <f>Table2[[#This Row],[AcceptedCmp1]]</f>
        <v>0</v>
      </c>
      <c r="F571">
        <f>Table2[[#This Row],[AcceptedCmp2]]</f>
        <v>0</v>
      </c>
      <c r="G571">
        <f>Table2[[#This Row],[Response]]</f>
        <v>0</v>
      </c>
      <c r="H571" s="8">
        <f>Products!G571</f>
        <v>62</v>
      </c>
      <c r="I571" s="17" t="str">
        <f>Products!H571</f>
        <v>Together</v>
      </c>
      <c r="J571" t="str">
        <f>Products!I571</f>
        <v>56-65</v>
      </c>
      <c r="K571" t="str">
        <f>Table6[[#This Row],[Kids]]</f>
        <v>Yes</v>
      </c>
      <c r="L571" t="str">
        <f>Table6[[#This Row],[Teens]]</f>
        <v>Yes</v>
      </c>
    </row>
    <row r="572" spans="1:12" ht="16.5" x14ac:dyDescent="0.3">
      <c r="A572">
        <f>Table2[[#This Row],[NumDealsPurchases]]</f>
        <v>1</v>
      </c>
      <c r="B572">
        <f>Table2[[#This Row],[AcceptedCmp3]]</f>
        <v>0</v>
      </c>
      <c r="C572">
        <f>Table2[[#This Row],[AcceptedCmp4]]</f>
        <v>0</v>
      </c>
      <c r="D572">
        <f>Table2[[#This Row],[AcceptedCmp5]]</f>
        <v>0</v>
      </c>
      <c r="E572">
        <f>Table2[[#This Row],[AcceptedCmp1]]</f>
        <v>0</v>
      </c>
      <c r="F572">
        <f>Table2[[#This Row],[AcceptedCmp2]]</f>
        <v>0</v>
      </c>
      <c r="G572">
        <f>Table2[[#This Row],[Response]]</f>
        <v>0</v>
      </c>
      <c r="H572" s="8">
        <f>Products!G572</f>
        <v>34</v>
      </c>
      <c r="I572" s="17" t="str">
        <f>Products!H572</f>
        <v>Married</v>
      </c>
      <c r="J572" t="str">
        <f>Products!I572</f>
        <v>26-35</v>
      </c>
      <c r="K572" t="str">
        <f>Table6[[#This Row],[Kids]]</f>
        <v>No</v>
      </c>
      <c r="L572" t="str">
        <f>Table6[[#This Row],[Teens]]</f>
        <v>Yes</v>
      </c>
    </row>
    <row r="573" spans="1:12" ht="16.5" x14ac:dyDescent="0.3">
      <c r="A573">
        <f>Table2[[#This Row],[NumDealsPurchases]]</f>
        <v>1</v>
      </c>
      <c r="B573">
        <f>Table2[[#This Row],[AcceptedCmp3]]</f>
        <v>0</v>
      </c>
      <c r="C573">
        <f>Table2[[#This Row],[AcceptedCmp4]]</f>
        <v>0</v>
      </c>
      <c r="D573">
        <f>Table2[[#This Row],[AcceptedCmp5]]</f>
        <v>0</v>
      </c>
      <c r="E573">
        <f>Table2[[#This Row],[AcceptedCmp1]]</f>
        <v>0</v>
      </c>
      <c r="F573">
        <f>Table2[[#This Row],[AcceptedCmp2]]</f>
        <v>0</v>
      </c>
      <c r="G573">
        <f>Table2[[#This Row],[Response]]</f>
        <v>0</v>
      </c>
      <c r="H573" s="8">
        <f>Products!G573</f>
        <v>42</v>
      </c>
      <c r="I573" s="17" t="str">
        <f>Products!H573</f>
        <v>Married</v>
      </c>
      <c r="J573" t="str">
        <f>Products!I573</f>
        <v>36-45</v>
      </c>
      <c r="K573" t="str">
        <f>Table6[[#This Row],[Kids]]</f>
        <v>Yes</v>
      </c>
      <c r="L573" t="str">
        <f>Table6[[#This Row],[Teens]]</f>
        <v>Yes</v>
      </c>
    </row>
    <row r="574" spans="1:12" ht="16.5" x14ac:dyDescent="0.3">
      <c r="A574">
        <f>Table2[[#This Row],[NumDealsPurchases]]</f>
        <v>5</v>
      </c>
      <c r="B574">
        <f>Table2[[#This Row],[AcceptedCmp3]]</f>
        <v>0</v>
      </c>
      <c r="C574">
        <f>Table2[[#This Row],[AcceptedCmp4]]</f>
        <v>0</v>
      </c>
      <c r="D574">
        <f>Table2[[#This Row],[AcceptedCmp5]]</f>
        <v>0</v>
      </c>
      <c r="E574">
        <f>Table2[[#This Row],[AcceptedCmp1]]</f>
        <v>0</v>
      </c>
      <c r="F574">
        <f>Table2[[#This Row],[AcceptedCmp2]]</f>
        <v>0</v>
      </c>
      <c r="G574">
        <f>Table2[[#This Row],[Response]]</f>
        <v>0</v>
      </c>
      <c r="H574" s="8">
        <f>Products!G574</f>
        <v>38</v>
      </c>
      <c r="I574" s="17" t="str">
        <f>Products!H574</f>
        <v>Single</v>
      </c>
      <c r="J574" t="str">
        <f>Products!I574</f>
        <v>36-45</v>
      </c>
      <c r="K574" t="str">
        <f>Table6[[#This Row],[Kids]]</f>
        <v>No</v>
      </c>
      <c r="L574" t="str">
        <f>Table6[[#This Row],[Teens]]</f>
        <v>Yes</v>
      </c>
    </row>
    <row r="575" spans="1:12" ht="16.5" x14ac:dyDescent="0.3">
      <c r="A575">
        <f>Table2[[#This Row],[NumDealsPurchases]]</f>
        <v>2</v>
      </c>
      <c r="B575">
        <f>Table2[[#This Row],[AcceptedCmp3]]</f>
        <v>0</v>
      </c>
      <c r="C575">
        <f>Table2[[#This Row],[AcceptedCmp4]]</f>
        <v>0</v>
      </c>
      <c r="D575">
        <f>Table2[[#This Row],[AcceptedCmp5]]</f>
        <v>0</v>
      </c>
      <c r="E575">
        <f>Table2[[#This Row],[AcceptedCmp1]]</f>
        <v>0</v>
      </c>
      <c r="F575">
        <f>Table2[[#This Row],[AcceptedCmp2]]</f>
        <v>0</v>
      </c>
      <c r="G575">
        <f>Table2[[#This Row],[Response]]</f>
        <v>0</v>
      </c>
      <c r="H575" s="8">
        <f>Products!G575</f>
        <v>46</v>
      </c>
      <c r="I575" s="17" t="str">
        <f>Products!H575</f>
        <v>Together</v>
      </c>
      <c r="J575" t="str">
        <f>Products!I575</f>
        <v>46-55</v>
      </c>
      <c r="K575" t="str">
        <f>Table6[[#This Row],[Kids]]</f>
        <v>Yes</v>
      </c>
      <c r="L575" t="str">
        <f>Table6[[#This Row],[Teens]]</f>
        <v>Yes</v>
      </c>
    </row>
    <row r="576" spans="1:12" ht="16.5" x14ac:dyDescent="0.3">
      <c r="A576">
        <f>Table2[[#This Row],[NumDealsPurchases]]</f>
        <v>3</v>
      </c>
      <c r="B576">
        <f>Table2[[#This Row],[AcceptedCmp3]]</f>
        <v>0</v>
      </c>
      <c r="C576">
        <f>Table2[[#This Row],[AcceptedCmp4]]</f>
        <v>0</v>
      </c>
      <c r="D576">
        <f>Table2[[#This Row],[AcceptedCmp5]]</f>
        <v>0</v>
      </c>
      <c r="E576">
        <f>Table2[[#This Row],[AcceptedCmp1]]</f>
        <v>0</v>
      </c>
      <c r="F576">
        <f>Table2[[#This Row],[AcceptedCmp2]]</f>
        <v>0</v>
      </c>
      <c r="G576">
        <f>Table2[[#This Row],[Response]]</f>
        <v>0</v>
      </c>
      <c r="H576" s="8">
        <f>Products!G576</f>
        <v>35</v>
      </c>
      <c r="I576" s="17" t="str">
        <f>Products!H576</f>
        <v>Married</v>
      </c>
      <c r="J576" t="str">
        <f>Products!I576</f>
        <v>26-35</v>
      </c>
      <c r="K576" t="str">
        <f>Table6[[#This Row],[Kids]]</f>
        <v>Yes</v>
      </c>
      <c r="L576" t="str">
        <f>Table6[[#This Row],[Teens]]</f>
        <v>No</v>
      </c>
    </row>
    <row r="577" spans="1:12" ht="16.5" x14ac:dyDescent="0.3">
      <c r="A577">
        <f>Table2[[#This Row],[NumDealsPurchases]]</f>
        <v>1</v>
      </c>
      <c r="B577">
        <f>Table2[[#This Row],[AcceptedCmp3]]</f>
        <v>0</v>
      </c>
      <c r="C577">
        <f>Table2[[#This Row],[AcceptedCmp4]]</f>
        <v>0</v>
      </c>
      <c r="D577">
        <f>Table2[[#This Row],[AcceptedCmp5]]</f>
        <v>0</v>
      </c>
      <c r="E577">
        <f>Table2[[#This Row],[AcceptedCmp1]]</f>
        <v>0</v>
      </c>
      <c r="F577">
        <f>Table2[[#This Row],[AcceptedCmp2]]</f>
        <v>0</v>
      </c>
      <c r="G577">
        <f>Table2[[#This Row],[Response]]</f>
        <v>0</v>
      </c>
      <c r="H577" s="8">
        <f>Products!G577</f>
        <v>43</v>
      </c>
      <c r="I577" s="17" t="str">
        <f>Products!H577</f>
        <v>Married</v>
      </c>
      <c r="J577" t="str">
        <f>Products!I577</f>
        <v>36-45</v>
      </c>
      <c r="K577" t="str">
        <f>Table6[[#This Row],[Kids]]</f>
        <v>No</v>
      </c>
      <c r="L577" t="str">
        <f>Table6[[#This Row],[Teens]]</f>
        <v>Yes</v>
      </c>
    </row>
    <row r="578" spans="1:12" ht="16.5" x14ac:dyDescent="0.3">
      <c r="A578">
        <f>Table2[[#This Row],[NumDealsPurchases]]</f>
        <v>2</v>
      </c>
      <c r="B578">
        <f>Table2[[#This Row],[AcceptedCmp3]]</f>
        <v>0</v>
      </c>
      <c r="C578">
        <f>Table2[[#This Row],[AcceptedCmp4]]</f>
        <v>0</v>
      </c>
      <c r="D578">
        <f>Table2[[#This Row],[AcceptedCmp5]]</f>
        <v>0</v>
      </c>
      <c r="E578">
        <f>Table2[[#This Row],[AcceptedCmp1]]</f>
        <v>0</v>
      </c>
      <c r="F578">
        <f>Table2[[#This Row],[AcceptedCmp2]]</f>
        <v>0</v>
      </c>
      <c r="G578">
        <f>Table2[[#This Row],[Response]]</f>
        <v>0</v>
      </c>
      <c r="H578" s="8">
        <f>Products!G578</f>
        <v>32</v>
      </c>
      <c r="I578" s="17" t="str">
        <f>Products!H578</f>
        <v>Married</v>
      </c>
      <c r="J578" t="str">
        <f>Products!I578</f>
        <v>26-35</v>
      </c>
      <c r="K578" t="str">
        <f>Table6[[#This Row],[Kids]]</f>
        <v>Yes</v>
      </c>
      <c r="L578" t="str">
        <f>Table6[[#This Row],[Teens]]</f>
        <v>No</v>
      </c>
    </row>
    <row r="579" spans="1:12" ht="16.5" x14ac:dyDescent="0.3">
      <c r="A579">
        <f>Table2[[#This Row],[NumDealsPurchases]]</f>
        <v>3</v>
      </c>
      <c r="B579">
        <f>Table2[[#This Row],[AcceptedCmp3]]</f>
        <v>0</v>
      </c>
      <c r="C579">
        <f>Table2[[#This Row],[AcceptedCmp4]]</f>
        <v>1</v>
      </c>
      <c r="D579">
        <f>Table2[[#This Row],[AcceptedCmp5]]</f>
        <v>0</v>
      </c>
      <c r="E579">
        <f>Table2[[#This Row],[AcceptedCmp1]]</f>
        <v>1</v>
      </c>
      <c r="F579">
        <f>Table2[[#This Row],[AcceptedCmp2]]</f>
        <v>1</v>
      </c>
      <c r="G579">
        <f>Table2[[#This Row],[Response]]</f>
        <v>1</v>
      </c>
      <c r="H579" s="8">
        <f>Products!G579</f>
        <v>36</v>
      </c>
      <c r="I579" s="17" t="str">
        <f>Products!H579</f>
        <v>Married</v>
      </c>
      <c r="J579" t="str">
        <f>Products!I579</f>
        <v>36-45</v>
      </c>
      <c r="K579" t="str">
        <f>Table6[[#This Row],[Kids]]</f>
        <v>No</v>
      </c>
      <c r="L579" t="str">
        <f>Table6[[#This Row],[Teens]]</f>
        <v>Yes</v>
      </c>
    </row>
    <row r="580" spans="1:12" ht="16.5" x14ac:dyDescent="0.3">
      <c r="A580">
        <f>Table2[[#This Row],[NumDealsPurchases]]</f>
        <v>3</v>
      </c>
      <c r="B580">
        <f>Table2[[#This Row],[AcceptedCmp3]]</f>
        <v>0</v>
      </c>
      <c r="C580">
        <f>Table2[[#This Row],[AcceptedCmp4]]</f>
        <v>0</v>
      </c>
      <c r="D580">
        <f>Table2[[#This Row],[AcceptedCmp5]]</f>
        <v>0</v>
      </c>
      <c r="E580">
        <f>Table2[[#This Row],[AcceptedCmp1]]</f>
        <v>0</v>
      </c>
      <c r="F580">
        <f>Table2[[#This Row],[AcceptedCmp2]]</f>
        <v>0</v>
      </c>
      <c r="G580">
        <f>Table2[[#This Row],[Response]]</f>
        <v>0</v>
      </c>
      <c r="H580" s="8">
        <f>Products!G580</f>
        <v>46</v>
      </c>
      <c r="I580" s="17" t="str">
        <f>Products!H580</f>
        <v>Together</v>
      </c>
      <c r="J580" t="str">
        <f>Products!I580</f>
        <v>46-55</v>
      </c>
      <c r="K580" t="str">
        <f>Table6[[#This Row],[Kids]]</f>
        <v>Yes</v>
      </c>
      <c r="L580" t="str">
        <f>Table6[[#This Row],[Teens]]</f>
        <v>Yes</v>
      </c>
    </row>
    <row r="581" spans="1:12" ht="16.5" x14ac:dyDescent="0.3">
      <c r="A581">
        <f>Table2[[#This Row],[NumDealsPurchases]]</f>
        <v>4</v>
      </c>
      <c r="B581">
        <f>Table2[[#This Row],[AcceptedCmp3]]</f>
        <v>0</v>
      </c>
      <c r="C581">
        <f>Table2[[#This Row],[AcceptedCmp4]]</f>
        <v>0</v>
      </c>
      <c r="D581">
        <f>Table2[[#This Row],[AcceptedCmp5]]</f>
        <v>0</v>
      </c>
      <c r="E581">
        <f>Table2[[#This Row],[AcceptedCmp1]]</f>
        <v>0</v>
      </c>
      <c r="F581">
        <f>Table2[[#This Row],[AcceptedCmp2]]</f>
        <v>0</v>
      </c>
      <c r="G581">
        <f>Table2[[#This Row],[Response]]</f>
        <v>0</v>
      </c>
      <c r="H581" s="8">
        <f>Products!G581</f>
        <v>43</v>
      </c>
      <c r="I581" s="17" t="str">
        <f>Products!H581</f>
        <v>Together</v>
      </c>
      <c r="J581" t="str">
        <f>Products!I581</f>
        <v>36-45</v>
      </c>
      <c r="K581" t="str">
        <f>Table6[[#This Row],[Kids]]</f>
        <v>Yes</v>
      </c>
      <c r="L581" t="str">
        <f>Table6[[#This Row],[Teens]]</f>
        <v>Yes</v>
      </c>
    </row>
    <row r="582" spans="1:12" ht="16.5" x14ac:dyDescent="0.3">
      <c r="A582">
        <f>Table2[[#This Row],[NumDealsPurchases]]</f>
        <v>2</v>
      </c>
      <c r="B582">
        <f>Table2[[#This Row],[AcceptedCmp3]]</f>
        <v>0</v>
      </c>
      <c r="C582">
        <f>Table2[[#This Row],[AcceptedCmp4]]</f>
        <v>0</v>
      </c>
      <c r="D582">
        <f>Table2[[#This Row],[AcceptedCmp5]]</f>
        <v>0</v>
      </c>
      <c r="E582">
        <f>Table2[[#This Row],[AcceptedCmp1]]</f>
        <v>0</v>
      </c>
      <c r="F582">
        <f>Table2[[#This Row],[AcceptedCmp2]]</f>
        <v>0</v>
      </c>
      <c r="G582">
        <f>Table2[[#This Row],[Response]]</f>
        <v>0</v>
      </c>
      <c r="H582" s="8">
        <f>Products!G582</f>
        <v>47</v>
      </c>
      <c r="I582" s="17" t="str">
        <f>Products!H582</f>
        <v>Married</v>
      </c>
      <c r="J582" t="str">
        <f>Products!I582</f>
        <v>46-55</v>
      </c>
      <c r="K582" t="str">
        <f>Table6[[#This Row],[Kids]]</f>
        <v>Yes</v>
      </c>
      <c r="L582" t="str">
        <f>Table6[[#This Row],[Teens]]</f>
        <v>Yes</v>
      </c>
    </row>
    <row r="583" spans="1:12" ht="16.5" x14ac:dyDescent="0.3">
      <c r="A583">
        <f>Table2[[#This Row],[NumDealsPurchases]]</f>
        <v>6</v>
      </c>
      <c r="B583">
        <f>Table2[[#This Row],[AcceptedCmp3]]</f>
        <v>0</v>
      </c>
      <c r="C583">
        <f>Table2[[#This Row],[AcceptedCmp4]]</f>
        <v>0</v>
      </c>
      <c r="D583">
        <f>Table2[[#This Row],[AcceptedCmp5]]</f>
        <v>0</v>
      </c>
      <c r="E583">
        <f>Table2[[#This Row],[AcceptedCmp1]]</f>
        <v>0</v>
      </c>
      <c r="F583">
        <f>Table2[[#This Row],[AcceptedCmp2]]</f>
        <v>0</v>
      </c>
      <c r="G583">
        <f>Table2[[#This Row],[Response]]</f>
        <v>0</v>
      </c>
      <c r="H583" s="8">
        <f>Products!G583</f>
        <v>57</v>
      </c>
      <c r="I583" s="17" t="str">
        <f>Products!H583</f>
        <v>Together</v>
      </c>
      <c r="J583" t="str">
        <f>Products!I583</f>
        <v>56-65</v>
      </c>
      <c r="K583" t="str">
        <f>Table6[[#This Row],[Kids]]</f>
        <v>Yes</v>
      </c>
      <c r="L583" t="str">
        <f>Table6[[#This Row],[Teens]]</f>
        <v>Yes</v>
      </c>
    </row>
    <row r="584" spans="1:12" ht="16.5" x14ac:dyDescent="0.3">
      <c r="A584">
        <f>Table2[[#This Row],[NumDealsPurchases]]</f>
        <v>5</v>
      </c>
      <c r="B584">
        <f>Table2[[#This Row],[AcceptedCmp3]]</f>
        <v>0</v>
      </c>
      <c r="C584">
        <f>Table2[[#This Row],[AcceptedCmp4]]</f>
        <v>1</v>
      </c>
      <c r="D584">
        <f>Table2[[#This Row],[AcceptedCmp5]]</f>
        <v>0</v>
      </c>
      <c r="E584">
        <f>Table2[[#This Row],[AcceptedCmp1]]</f>
        <v>0</v>
      </c>
      <c r="F584">
        <f>Table2[[#This Row],[AcceptedCmp2]]</f>
        <v>0</v>
      </c>
      <c r="G584">
        <f>Table2[[#This Row],[Response]]</f>
        <v>0</v>
      </c>
      <c r="H584" s="8">
        <f>Products!G584</f>
        <v>38</v>
      </c>
      <c r="I584" s="17" t="str">
        <f>Products!H584</f>
        <v>Together</v>
      </c>
      <c r="J584" t="str">
        <f>Products!I584</f>
        <v>36-45</v>
      </c>
      <c r="K584" t="str">
        <f>Table6[[#This Row],[Kids]]</f>
        <v>Yes</v>
      </c>
      <c r="L584" t="str">
        <f>Table6[[#This Row],[Teens]]</f>
        <v>Yes</v>
      </c>
    </row>
    <row r="585" spans="1:12" ht="16.5" x14ac:dyDescent="0.3">
      <c r="A585">
        <f>Table2[[#This Row],[NumDealsPurchases]]</f>
        <v>7</v>
      </c>
      <c r="B585">
        <f>Table2[[#This Row],[AcceptedCmp3]]</f>
        <v>0</v>
      </c>
      <c r="C585">
        <f>Table2[[#This Row],[AcceptedCmp4]]</f>
        <v>0</v>
      </c>
      <c r="D585">
        <f>Table2[[#This Row],[AcceptedCmp5]]</f>
        <v>0</v>
      </c>
      <c r="E585">
        <f>Table2[[#This Row],[AcceptedCmp1]]</f>
        <v>0</v>
      </c>
      <c r="F585">
        <f>Table2[[#This Row],[AcceptedCmp2]]</f>
        <v>0</v>
      </c>
      <c r="G585">
        <f>Table2[[#This Row],[Response]]</f>
        <v>0</v>
      </c>
      <c r="H585" s="8">
        <f>Products!G585</f>
        <v>62</v>
      </c>
      <c r="I585" s="17" t="str">
        <f>Products!H585</f>
        <v>Married</v>
      </c>
      <c r="J585" t="str">
        <f>Products!I585</f>
        <v>56-65</v>
      </c>
      <c r="K585" t="str">
        <f>Table6[[#This Row],[Kids]]</f>
        <v>No</v>
      </c>
      <c r="L585" t="str">
        <f>Table6[[#This Row],[Teens]]</f>
        <v>Yes</v>
      </c>
    </row>
    <row r="586" spans="1:12" ht="16.5" x14ac:dyDescent="0.3">
      <c r="A586">
        <f>Table2[[#This Row],[NumDealsPurchases]]</f>
        <v>1</v>
      </c>
      <c r="B586">
        <f>Table2[[#This Row],[AcceptedCmp3]]</f>
        <v>0</v>
      </c>
      <c r="C586">
        <f>Table2[[#This Row],[AcceptedCmp4]]</f>
        <v>0</v>
      </c>
      <c r="D586">
        <f>Table2[[#This Row],[AcceptedCmp5]]</f>
        <v>0</v>
      </c>
      <c r="E586">
        <f>Table2[[#This Row],[AcceptedCmp1]]</f>
        <v>0</v>
      </c>
      <c r="F586">
        <f>Table2[[#This Row],[AcceptedCmp2]]</f>
        <v>0</v>
      </c>
      <c r="G586">
        <f>Table2[[#This Row],[Response]]</f>
        <v>0</v>
      </c>
      <c r="H586" s="8">
        <f>Products!G586</f>
        <v>46</v>
      </c>
      <c r="I586" s="17" t="str">
        <f>Products!H586</f>
        <v>Together</v>
      </c>
      <c r="J586" t="str">
        <f>Products!I586</f>
        <v>46-55</v>
      </c>
      <c r="K586" t="str">
        <f>Table6[[#This Row],[Kids]]</f>
        <v>Yes</v>
      </c>
      <c r="L586" t="str">
        <f>Table6[[#This Row],[Teens]]</f>
        <v>Yes</v>
      </c>
    </row>
    <row r="587" spans="1:12" ht="16.5" x14ac:dyDescent="0.3">
      <c r="A587">
        <f>Table2[[#This Row],[NumDealsPurchases]]</f>
        <v>1</v>
      </c>
      <c r="B587">
        <f>Table2[[#This Row],[AcceptedCmp3]]</f>
        <v>0</v>
      </c>
      <c r="C587">
        <f>Table2[[#This Row],[AcceptedCmp4]]</f>
        <v>0</v>
      </c>
      <c r="D587">
        <f>Table2[[#This Row],[AcceptedCmp5]]</f>
        <v>0</v>
      </c>
      <c r="E587">
        <f>Table2[[#This Row],[AcceptedCmp1]]</f>
        <v>0</v>
      </c>
      <c r="F587">
        <f>Table2[[#This Row],[AcceptedCmp2]]</f>
        <v>0</v>
      </c>
      <c r="G587">
        <f>Table2[[#This Row],[Response]]</f>
        <v>0</v>
      </c>
      <c r="H587" s="8">
        <f>Products!G587</f>
        <v>62</v>
      </c>
      <c r="I587" s="17" t="str">
        <f>Products!H587</f>
        <v>Together</v>
      </c>
      <c r="J587" t="str">
        <f>Products!I587</f>
        <v>56-65</v>
      </c>
      <c r="K587" t="str">
        <f>Table6[[#This Row],[Kids]]</f>
        <v>No</v>
      </c>
      <c r="L587" t="str">
        <f>Table6[[#This Row],[Teens]]</f>
        <v>No</v>
      </c>
    </row>
    <row r="588" spans="1:12" ht="16.5" x14ac:dyDescent="0.3">
      <c r="A588">
        <f>Table2[[#This Row],[NumDealsPurchases]]</f>
        <v>2</v>
      </c>
      <c r="B588">
        <f>Table2[[#This Row],[AcceptedCmp3]]</f>
        <v>0</v>
      </c>
      <c r="C588">
        <f>Table2[[#This Row],[AcceptedCmp4]]</f>
        <v>0</v>
      </c>
      <c r="D588">
        <f>Table2[[#This Row],[AcceptedCmp5]]</f>
        <v>0</v>
      </c>
      <c r="E588">
        <f>Table2[[#This Row],[AcceptedCmp1]]</f>
        <v>0</v>
      </c>
      <c r="F588">
        <f>Table2[[#This Row],[AcceptedCmp2]]</f>
        <v>0</v>
      </c>
      <c r="G588">
        <f>Table2[[#This Row],[Response]]</f>
        <v>0</v>
      </c>
      <c r="H588" s="8">
        <f>Products!G588</f>
        <v>31</v>
      </c>
      <c r="I588" s="17" t="str">
        <f>Products!H588</f>
        <v>Widow</v>
      </c>
      <c r="J588" t="str">
        <f>Products!I588</f>
        <v>26-35</v>
      </c>
      <c r="K588" t="str">
        <f>Table6[[#This Row],[Kids]]</f>
        <v>Yes</v>
      </c>
      <c r="L588" t="str">
        <f>Table6[[#This Row],[Teens]]</f>
        <v>No</v>
      </c>
    </row>
    <row r="589" spans="1:12" ht="16.5" x14ac:dyDescent="0.3">
      <c r="A589">
        <f>Table2[[#This Row],[NumDealsPurchases]]</f>
        <v>4</v>
      </c>
      <c r="B589">
        <f>Table2[[#This Row],[AcceptedCmp3]]</f>
        <v>0</v>
      </c>
      <c r="C589">
        <f>Table2[[#This Row],[AcceptedCmp4]]</f>
        <v>0</v>
      </c>
      <c r="D589">
        <f>Table2[[#This Row],[AcceptedCmp5]]</f>
        <v>0</v>
      </c>
      <c r="E589">
        <f>Table2[[#This Row],[AcceptedCmp1]]</f>
        <v>0</v>
      </c>
      <c r="F589">
        <f>Table2[[#This Row],[AcceptedCmp2]]</f>
        <v>0</v>
      </c>
      <c r="G589">
        <f>Table2[[#This Row],[Response]]</f>
        <v>0</v>
      </c>
      <c r="H589" s="8">
        <f>Products!G589</f>
        <v>43</v>
      </c>
      <c r="I589" s="17" t="str">
        <f>Products!H589</f>
        <v>Married</v>
      </c>
      <c r="J589" t="str">
        <f>Products!I589</f>
        <v>36-45</v>
      </c>
      <c r="K589" t="str">
        <f>Table6[[#This Row],[Kids]]</f>
        <v>Yes</v>
      </c>
      <c r="L589" t="str">
        <f>Table6[[#This Row],[Teens]]</f>
        <v>Yes</v>
      </c>
    </row>
    <row r="590" spans="1:12" ht="16.5" x14ac:dyDescent="0.3">
      <c r="A590">
        <f>Table2[[#This Row],[NumDealsPurchases]]</f>
        <v>1</v>
      </c>
      <c r="B590">
        <f>Table2[[#This Row],[AcceptedCmp3]]</f>
        <v>1</v>
      </c>
      <c r="C590">
        <f>Table2[[#This Row],[AcceptedCmp4]]</f>
        <v>0</v>
      </c>
      <c r="D590">
        <f>Table2[[#This Row],[AcceptedCmp5]]</f>
        <v>1</v>
      </c>
      <c r="E590">
        <f>Table2[[#This Row],[AcceptedCmp1]]</f>
        <v>1</v>
      </c>
      <c r="F590">
        <f>Table2[[#This Row],[AcceptedCmp2]]</f>
        <v>0</v>
      </c>
      <c r="G590">
        <f>Table2[[#This Row],[Response]]</f>
        <v>1</v>
      </c>
      <c r="H590" s="8">
        <f>Products!G590</f>
        <v>57</v>
      </c>
      <c r="I590" s="17" t="str">
        <f>Products!H590</f>
        <v>Together</v>
      </c>
      <c r="J590" t="str">
        <f>Products!I590</f>
        <v>56-65</v>
      </c>
      <c r="K590" t="str">
        <f>Table6[[#This Row],[Kids]]</f>
        <v>No</v>
      </c>
      <c r="L590" t="str">
        <f>Table6[[#This Row],[Teens]]</f>
        <v>No</v>
      </c>
    </row>
    <row r="591" spans="1:12" ht="16.5" x14ac:dyDescent="0.3">
      <c r="A591">
        <f>Table2[[#This Row],[NumDealsPurchases]]</f>
        <v>2</v>
      </c>
      <c r="B591">
        <f>Table2[[#This Row],[AcceptedCmp3]]</f>
        <v>0</v>
      </c>
      <c r="C591">
        <f>Table2[[#This Row],[AcceptedCmp4]]</f>
        <v>0</v>
      </c>
      <c r="D591">
        <f>Table2[[#This Row],[AcceptedCmp5]]</f>
        <v>0</v>
      </c>
      <c r="E591">
        <f>Table2[[#This Row],[AcceptedCmp1]]</f>
        <v>0</v>
      </c>
      <c r="F591">
        <f>Table2[[#This Row],[AcceptedCmp2]]</f>
        <v>0</v>
      </c>
      <c r="G591">
        <f>Table2[[#This Row],[Response]]</f>
        <v>0</v>
      </c>
      <c r="H591" s="8">
        <f>Products!G591</f>
        <v>52</v>
      </c>
      <c r="I591" s="17" t="str">
        <f>Products!H591</f>
        <v>Together</v>
      </c>
      <c r="J591" t="str">
        <f>Products!I591</f>
        <v>46-55</v>
      </c>
      <c r="K591" t="str">
        <f>Table6[[#This Row],[Kids]]</f>
        <v>No</v>
      </c>
      <c r="L591" t="str">
        <f>Table6[[#This Row],[Teens]]</f>
        <v>Yes</v>
      </c>
    </row>
    <row r="592" spans="1:12" ht="16.5" x14ac:dyDescent="0.3">
      <c r="A592">
        <f>Table2[[#This Row],[NumDealsPurchases]]</f>
        <v>3</v>
      </c>
      <c r="B592">
        <f>Table2[[#This Row],[AcceptedCmp3]]</f>
        <v>0</v>
      </c>
      <c r="C592">
        <f>Table2[[#This Row],[AcceptedCmp4]]</f>
        <v>1</v>
      </c>
      <c r="D592">
        <f>Table2[[#This Row],[AcceptedCmp5]]</f>
        <v>0</v>
      </c>
      <c r="E592">
        <f>Table2[[#This Row],[AcceptedCmp1]]</f>
        <v>0</v>
      </c>
      <c r="F592">
        <f>Table2[[#This Row],[AcceptedCmp2]]</f>
        <v>0</v>
      </c>
      <c r="G592">
        <f>Table2[[#This Row],[Response]]</f>
        <v>0</v>
      </c>
      <c r="H592" s="8">
        <f>Products!G592</f>
        <v>59</v>
      </c>
      <c r="I592" s="17" t="str">
        <f>Products!H592</f>
        <v>Single</v>
      </c>
      <c r="J592" t="str">
        <f>Products!I592</f>
        <v>56-65</v>
      </c>
      <c r="K592" t="str">
        <f>Table6[[#This Row],[Kids]]</f>
        <v>No</v>
      </c>
      <c r="L592" t="str">
        <f>Table6[[#This Row],[Teens]]</f>
        <v>Yes</v>
      </c>
    </row>
    <row r="593" spans="1:12" ht="16.5" x14ac:dyDescent="0.3">
      <c r="A593">
        <f>Table2[[#This Row],[NumDealsPurchases]]</f>
        <v>1</v>
      </c>
      <c r="B593">
        <f>Table2[[#This Row],[AcceptedCmp3]]</f>
        <v>0</v>
      </c>
      <c r="C593">
        <f>Table2[[#This Row],[AcceptedCmp4]]</f>
        <v>0</v>
      </c>
      <c r="D593">
        <f>Table2[[#This Row],[AcceptedCmp5]]</f>
        <v>0</v>
      </c>
      <c r="E593">
        <f>Table2[[#This Row],[AcceptedCmp1]]</f>
        <v>0</v>
      </c>
      <c r="F593">
        <f>Table2[[#This Row],[AcceptedCmp2]]</f>
        <v>0</v>
      </c>
      <c r="G593">
        <f>Table2[[#This Row],[Response]]</f>
        <v>0</v>
      </c>
      <c r="H593" s="8">
        <f>Products!G593</f>
        <v>54</v>
      </c>
      <c r="I593" s="17" t="str">
        <f>Products!H593</f>
        <v>Married</v>
      </c>
      <c r="J593" t="str">
        <f>Products!I593</f>
        <v>46-55</v>
      </c>
      <c r="K593" t="str">
        <f>Table6[[#This Row],[Kids]]</f>
        <v>No</v>
      </c>
      <c r="L593" t="str">
        <f>Table6[[#This Row],[Teens]]</f>
        <v>No</v>
      </c>
    </row>
    <row r="594" spans="1:12" ht="16.5" x14ac:dyDescent="0.3">
      <c r="A594">
        <f>Table2[[#This Row],[NumDealsPurchases]]</f>
        <v>2</v>
      </c>
      <c r="B594">
        <f>Table2[[#This Row],[AcceptedCmp3]]</f>
        <v>0</v>
      </c>
      <c r="C594">
        <f>Table2[[#This Row],[AcceptedCmp4]]</f>
        <v>0</v>
      </c>
      <c r="D594">
        <f>Table2[[#This Row],[AcceptedCmp5]]</f>
        <v>0</v>
      </c>
      <c r="E594">
        <f>Table2[[#This Row],[AcceptedCmp1]]</f>
        <v>0</v>
      </c>
      <c r="F594">
        <f>Table2[[#This Row],[AcceptedCmp2]]</f>
        <v>0</v>
      </c>
      <c r="G594">
        <f>Table2[[#This Row],[Response]]</f>
        <v>1</v>
      </c>
      <c r="H594" s="8">
        <f>Products!G594</f>
        <v>28</v>
      </c>
      <c r="I594" s="17" t="str">
        <f>Products!H594</f>
        <v>Single</v>
      </c>
      <c r="J594" t="str">
        <f>Products!I594</f>
        <v>26-35</v>
      </c>
      <c r="K594" t="str">
        <f>Table6[[#This Row],[Kids]]</f>
        <v>Yes</v>
      </c>
      <c r="L594" t="str">
        <f>Table6[[#This Row],[Teens]]</f>
        <v>No</v>
      </c>
    </row>
    <row r="595" spans="1:12" ht="16.5" x14ac:dyDescent="0.3">
      <c r="A595">
        <f>Table2[[#This Row],[NumDealsPurchases]]</f>
        <v>0</v>
      </c>
      <c r="B595">
        <f>Table2[[#This Row],[AcceptedCmp3]]</f>
        <v>0</v>
      </c>
      <c r="C595">
        <f>Table2[[#This Row],[AcceptedCmp4]]</f>
        <v>0</v>
      </c>
      <c r="D595">
        <f>Table2[[#This Row],[AcceptedCmp5]]</f>
        <v>1</v>
      </c>
      <c r="E595">
        <f>Table2[[#This Row],[AcceptedCmp1]]</f>
        <v>1</v>
      </c>
      <c r="F595">
        <f>Table2[[#This Row],[AcceptedCmp2]]</f>
        <v>0</v>
      </c>
      <c r="G595">
        <f>Table2[[#This Row],[Response]]</f>
        <v>1</v>
      </c>
      <c r="H595" s="8">
        <f>Products!G595</f>
        <v>37</v>
      </c>
      <c r="I595" s="17" t="str">
        <f>Products!H595</f>
        <v>Together</v>
      </c>
      <c r="J595" t="str">
        <f>Products!I595</f>
        <v>36-45</v>
      </c>
      <c r="K595" t="str">
        <f>Table6[[#This Row],[Kids]]</f>
        <v>No</v>
      </c>
      <c r="L595" t="str">
        <f>Table6[[#This Row],[Teens]]</f>
        <v>No</v>
      </c>
    </row>
    <row r="596" spans="1:12" ht="16.5" x14ac:dyDescent="0.3">
      <c r="A596">
        <f>Table2[[#This Row],[NumDealsPurchases]]</f>
        <v>1</v>
      </c>
      <c r="B596">
        <f>Table2[[#This Row],[AcceptedCmp3]]</f>
        <v>0</v>
      </c>
      <c r="C596">
        <f>Table2[[#This Row],[AcceptedCmp4]]</f>
        <v>0</v>
      </c>
      <c r="D596">
        <f>Table2[[#This Row],[AcceptedCmp5]]</f>
        <v>0</v>
      </c>
      <c r="E596">
        <f>Table2[[#This Row],[AcceptedCmp1]]</f>
        <v>0</v>
      </c>
      <c r="F596">
        <f>Table2[[#This Row],[AcceptedCmp2]]</f>
        <v>0</v>
      </c>
      <c r="G596">
        <f>Table2[[#This Row],[Response]]</f>
        <v>0</v>
      </c>
      <c r="H596" s="8">
        <f>Products!G596</f>
        <v>48</v>
      </c>
      <c r="I596" s="17" t="str">
        <f>Products!H596</f>
        <v>Married</v>
      </c>
      <c r="J596" t="str">
        <f>Products!I596</f>
        <v>46-55</v>
      </c>
      <c r="K596" t="str">
        <f>Table6[[#This Row],[Kids]]</f>
        <v>No</v>
      </c>
      <c r="L596" t="str">
        <f>Table6[[#This Row],[Teens]]</f>
        <v>No</v>
      </c>
    </row>
    <row r="597" spans="1:12" ht="16.5" x14ac:dyDescent="0.3">
      <c r="A597">
        <f>Table2[[#This Row],[NumDealsPurchases]]</f>
        <v>1</v>
      </c>
      <c r="B597">
        <f>Table2[[#This Row],[AcceptedCmp3]]</f>
        <v>0</v>
      </c>
      <c r="C597">
        <f>Table2[[#This Row],[AcceptedCmp4]]</f>
        <v>0</v>
      </c>
      <c r="D597">
        <f>Table2[[#This Row],[AcceptedCmp5]]</f>
        <v>0</v>
      </c>
      <c r="E597">
        <f>Table2[[#This Row],[AcceptedCmp1]]</f>
        <v>0</v>
      </c>
      <c r="F597">
        <f>Table2[[#This Row],[AcceptedCmp2]]</f>
        <v>0</v>
      </c>
      <c r="G597">
        <f>Table2[[#This Row],[Response]]</f>
        <v>0</v>
      </c>
      <c r="H597" s="8">
        <f>Products!G597</f>
        <v>37</v>
      </c>
      <c r="I597" s="17" t="str">
        <f>Products!H597</f>
        <v>Together</v>
      </c>
      <c r="J597" t="str">
        <f>Products!I597</f>
        <v>36-45</v>
      </c>
      <c r="K597" t="str">
        <f>Table6[[#This Row],[Kids]]</f>
        <v>Yes</v>
      </c>
      <c r="L597" t="str">
        <f>Table6[[#This Row],[Teens]]</f>
        <v>No</v>
      </c>
    </row>
    <row r="598" spans="1:12" ht="16.5" x14ac:dyDescent="0.3">
      <c r="A598">
        <f>Table2[[#This Row],[NumDealsPurchases]]</f>
        <v>1</v>
      </c>
      <c r="B598">
        <f>Table2[[#This Row],[AcceptedCmp3]]</f>
        <v>0</v>
      </c>
      <c r="C598">
        <f>Table2[[#This Row],[AcceptedCmp4]]</f>
        <v>0</v>
      </c>
      <c r="D598">
        <f>Table2[[#This Row],[AcceptedCmp5]]</f>
        <v>0</v>
      </c>
      <c r="E598">
        <f>Table2[[#This Row],[AcceptedCmp1]]</f>
        <v>0</v>
      </c>
      <c r="F598">
        <f>Table2[[#This Row],[AcceptedCmp2]]</f>
        <v>0</v>
      </c>
      <c r="G598">
        <f>Table2[[#This Row],[Response]]</f>
        <v>0</v>
      </c>
      <c r="H598" s="8">
        <f>Products!G598</f>
        <v>41</v>
      </c>
      <c r="I598" s="17" t="str">
        <f>Products!H598</f>
        <v>Divorced</v>
      </c>
      <c r="J598" t="str">
        <f>Products!I598</f>
        <v>36-45</v>
      </c>
      <c r="K598" t="str">
        <f>Table6[[#This Row],[Kids]]</f>
        <v>No</v>
      </c>
      <c r="L598" t="str">
        <f>Table6[[#This Row],[Teens]]</f>
        <v>No</v>
      </c>
    </row>
    <row r="599" spans="1:12" ht="16.5" x14ac:dyDescent="0.3">
      <c r="A599">
        <f>Table2[[#This Row],[NumDealsPurchases]]</f>
        <v>3</v>
      </c>
      <c r="B599">
        <f>Table2[[#This Row],[AcceptedCmp3]]</f>
        <v>0</v>
      </c>
      <c r="C599">
        <f>Table2[[#This Row],[AcceptedCmp4]]</f>
        <v>0</v>
      </c>
      <c r="D599">
        <f>Table2[[#This Row],[AcceptedCmp5]]</f>
        <v>0</v>
      </c>
      <c r="E599">
        <f>Table2[[#This Row],[AcceptedCmp1]]</f>
        <v>0</v>
      </c>
      <c r="F599">
        <f>Table2[[#This Row],[AcceptedCmp2]]</f>
        <v>0</v>
      </c>
      <c r="G599">
        <f>Table2[[#This Row],[Response]]</f>
        <v>1</v>
      </c>
      <c r="H599" s="8">
        <f>Products!G599</f>
        <v>38</v>
      </c>
      <c r="I599" s="17" t="str">
        <f>Products!H599</f>
        <v>Married</v>
      </c>
      <c r="J599" t="str">
        <f>Products!I599</f>
        <v>36-45</v>
      </c>
      <c r="K599" t="str">
        <f>Table6[[#This Row],[Kids]]</f>
        <v>Yes</v>
      </c>
      <c r="L599" t="str">
        <f>Table6[[#This Row],[Teens]]</f>
        <v>No</v>
      </c>
    </row>
    <row r="600" spans="1:12" ht="16.5" x14ac:dyDescent="0.3">
      <c r="A600">
        <f>Table2[[#This Row],[NumDealsPurchases]]</f>
        <v>1</v>
      </c>
      <c r="B600">
        <f>Table2[[#This Row],[AcceptedCmp3]]</f>
        <v>0</v>
      </c>
      <c r="C600">
        <f>Table2[[#This Row],[AcceptedCmp4]]</f>
        <v>0</v>
      </c>
      <c r="D600">
        <f>Table2[[#This Row],[AcceptedCmp5]]</f>
        <v>0</v>
      </c>
      <c r="E600">
        <f>Table2[[#This Row],[AcceptedCmp1]]</f>
        <v>0</v>
      </c>
      <c r="F600">
        <f>Table2[[#This Row],[AcceptedCmp2]]</f>
        <v>0</v>
      </c>
      <c r="G600">
        <f>Table2[[#This Row],[Response]]</f>
        <v>0</v>
      </c>
      <c r="H600" s="8">
        <f>Products!G600</f>
        <v>43</v>
      </c>
      <c r="I600" s="17" t="str">
        <f>Products!H600</f>
        <v>Married</v>
      </c>
      <c r="J600" t="str">
        <f>Products!I600</f>
        <v>36-45</v>
      </c>
      <c r="K600" t="str">
        <f>Table6[[#This Row],[Kids]]</f>
        <v>Yes</v>
      </c>
      <c r="L600" t="str">
        <f>Table6[[#This Row],[Teens]]</f>
        <v>No</v>
      </c>
    </row>
    <row r="601" spans="1:12" ht="16.5" x14ac:dyDescent="0.3">
      <c r="A601">
        <f>Table2[[#This Row],[NumDealsPurchases]]</f>
        <v>2</v>
      </c>
      <c r="B601">
        <f>Table2[[#This Row],[AcceptedCmp3]]</f>
        <v>0</v>
      </c>
      <c r="C601">
        <f>Table2[[#This Row],[AcceptedCmp4]]</f>
        <v>0</v>
      </c>
      <c r="D601">
        <f>Table2[[#This Row],[AcceptedCmp5]]</f>
        <v>0</v>
      </c>
      <c r="E601">
        <f>Table2[[#This Row],[AcceptedCmp1]]</f>
        <v>0</v>
      </c>
      <c r="F601">
        <f>Table2[[#This Row],[AcceptedCmp2]]</f>
        <v>0</v>
      </c>
      <c r="G601">
        <f>Table2[[#This Row],[Response]]</f>
        <v>0</v>
      </c>
      <c r="H601" s="8">
        <f>Products!G601</f>
        <v>44</v>
      </c>
      <c r="I601" s="17" t="str">
        <f>Products!H601</f>
        <v>Together</v>
      </c>
      <c r="J601" t="str">
        <f>Products!I601</f>
        <v>36-45</v>
      </c>
      <c r="K601" t="str">
        <f>Table6[[#This Row],[Kids]]</f>
        <v>Yes</v>
      </c>
      <c r="L601" t="str">
        <f>Table6[[#This Row],[Teens]]</f>
        <v>Yes</v>
      </c>
    </row>
    <row r="602" spans="1:12" ht="16.5" x14ac:dyDescent="0.3">
      <c r="A602">
        <f>Table2[[#This Row],[NumDealsPurchases]]</f>
        <v>3</v>
      </c>
      <c r="B602">
        <f>Table2[[#This Row],[AcceptedCmp3]]</f>
        <v>0</v>
      </c>
      <c r="C602">
        <f>Table2[[#This Row],[AcceptedCmp4]]</f>
        <v>0</v>
      </c>
      <c r="D602">
        <f>Table2[[#This Row],[AcceptedCmp5]]</f>
        <v>0</v>
      </c>
      <c r="E602">
        <f>Table2[[#This Row],[AcceptedCmp1]]</f>
        <v>0</v>
      </c>
      <c r="F602">
        <f>Table2[[#This Row],[AcceptedCmp2]]</f>
        <v>0</v>
      </c>
      <c r="G602">
        <f>Table2[[#This Row],[Response]]</f>
        <v>0</v>
      </c>
      <c r="H602" s="8">
        <f>Products!G602</f>
        <v>35</v>
      </c>
      <c r="I602" s="17" t="str">
        <f>Products!H602</f>
        <v>Single</v>
      </c>
      <c r="J602" t="str">
        <f>Products!I602</f>
        <v>26-35</v>
      </c>
      <c r="K602" t="str">
        <f>Table6[[#This Row],[Kids]]</f>
        <v>Yes</v>
      </c>
      <c r="L602" t="str">
        <f>Table6[[#This Row],[Teens]]</f>
        <v>No</v>
      </c>
    </row>
    <row r="603" spans="1:12" ht="16.5" x14ac:dyDescent="0.3">
      <c r="A603">
        <f>Table2[[#This Row],[NumDealsPurchases]]</f>
        <v>3</v>
      </c>
      <c r="B603">
        <f>Table2[[#This Row],[AcceptedCmp3]]</f>
        <v>0</v>
      </c>
      <c r="C603">
        <f>Table2[[#This Row],[AcceptedCmp4]]</f>
        <v>0</v>
      </c>
      <c r="D603">
        <f>Table2[[#This Row],[AcceptedCmp5]]</f>
        <v>0</v>
      </c>
      <c r="E603">
        <f>Table2[[#This Row],[AcceptedCmp1]]</f>
        <v>0</v>
      </c>
      <c r="F603">
        <f>Table2[[#This Row],[AcceptedCmp2]]</f>
        <v>0</v>
      </c>
      <c r="G603">
        <f>Table2[[#This Row],[Response]]</f>
        <v>0</v>
      </c>
      <c r="H603" s="8">
        <f>Products!G603</f>
        <v>31</v>
      </c>
      <c r="I603" s="17" t="str">
        <f>Products!H603</f>
        <v>Together</v>
      </c>
      <c r="J603" t="str">
        <f>Products!I603</f>
        <v>26-35</v>
      </c>
      <c r="K603" t="str">
        <f>Table6[[#This Row],[Kids]]</f>
        <v>Yes</v>
      </c>
      <c r="L603" t="str">
        <f>Table6[[#This Row],[Teens]]</f>
        <v>No</v>
      </c>
    </row>
    <row r="604" spans="1:12" ht="16.5" x14ac:dyDescent="0.3">
      <c r="A604">
        <f>Table2[[#This Row],[NumDealsPurchases]]</f>
        <v>1</v>
      </c>
      <c r="B604">
        <f>Table2[[#This Row],[AcceptedCmp3]]</f>
        <v>0</v>
      </c>
      <c r="C604">
        <f>Table2[[#This Row],[AcceptedCmp4]]</f>
        <v>0</v>
      </c>
      <c r="D604">
        <f>Table2[[#This Row],[AcceptedCmp5]]</f>
        <v>0</v>
      </c>
      <c r="E604">
        <f>Table2[[#This Row],[AcceptedCmp1]]</f>
        <v>0</v>
      </c>
      <c r="F604">
        <f>Table2[[#This Row],[AcceptedCmp2]]</f>
        <v>0</v>
      </c>
      <c r="G604">
        <f>Table2[[#This Row],[Response]]</f>
        <v>0</v>
      </c>
      <c r="H604" s="8">
        <f>Products!G604</f>
        <v>52</v>
      </c>
      <c r="I604" s="17" t="str">
        <f>Products!H604</f>
        <v>Single</v>
      </c>
      <c r="J604" t="str">
        <f>Products!I604</f>
        <v>46-55</v>
      </c>
      <c r="K604" t="str">
        <f>Table6[[#This Row],[Kids]]</f>
        <v>No</v>
      </c>
      <c r="L604" t="str">
        <f>Table6[[#This Row],[Teens]]</f>
        <v>Yes</v>
      </c>
    </row>
    <row r="605" spans="1:12" ht="16.5" x14ac:dyDescent="0.3">
      <c r="A605">
        <f>Table2[[#This Row],[NumDealsPurchases]]</f>
        <v>3</v>
      </c>
      <c r="B605">
        <f>Table2[[#This Row],[AcceptedCmp3]]</f>
        <v>0</v>
      </c>
      <c r="C605">
        <f>Table2[[#This Row],[AcceptedCmp4]]</f>
        <v>0</v>
      </c>
      <c r="D605">
        <f>Table2[[#This Row],[AcceptedCmp5]]</f>
        <v>0</v>
      </c>
      <c r="E605">
        <f>Table2[[#This Row],[AcceptedCmp1]]</f>
        <v>0</v>
      </c>
      <c r="F605">
        <f>Table2[[#This Row],[AcceptedCmp2]]</f>
        <v>0</v>
      </c>
      <c r="G605">
        <f>Table2[[#This Row],[Response]]</f>
        <v>0</v>
      </c>
      <c r="H605" s="8">
        <f>Products!G605</f>
        <v>52</v>
      </c>
      <c r="I605" s="17" t="str">
        <f>Products!H605</f>
        <v>Married</v>
      </c>
      <c r="J605" t="str">
        <f>Products!I605</f>
        <v>46-55</v>
      </c>
      <c r="K605" t="str">
        <f>Table6[[#This Row],[Kids]]</f>
        <v>No</v>
      </c>
      <c r="L605" t="str">
        <f>Table6[[#This Row],[Teens]]</f>
        <v>Yes</v>
      </c>
    </row>
    <row r="606" spans="1:12" ht="16.5" x14ac:dyDescent="0.3">
      <c r="A606">
        <f>Table2[[#This Row],[NumDealsPurchases]]</f>
        <v>1</v>
      </c>
      <c r="B606">
        <f>Table2[[#This Row],[AcceptedCmp3]]</f>
        <v>0</v>
      </c>
      <c r="C606">
        <f>Table2[[#This Row],[AcceptedCmp4]]</f>
        <v>0</v>
      </c>
      <c r="D606">
        <f>Table2[[#This Row],[AcceptedCmp5]]</f>
        <v>0</v>
      </c>
      <c r="E606">
        <f>Table2[[#This Row],[AcceptedCmp1]]</f>
        <v>0</v>
      </c>
      <c r="F606">
        <f>Table2[[#This Row],[AcceptedCmp2]]</f>
        <v>0</v>
      </c>
      <c r="G606">
        <f>Table2[[#This Row],[Response]]</f>
        <v>0</v>
      </c>
      <c r="H606" s="8">
        <f>Products!G606</f>
        <v>58</v>
      </c>
      <c r="I606" s="17" t="str">
        <f>Products!H606</f>
        <v>Together</v>
      </c>
      <c r="J606" t="str">
        <f>Products!I606</f>
        <v>56-65</v>
      </c>
      <c r="K606" t="str">
        <f>Table6[[#This Row],[Kids]]</f>
        <v>No</v>
      </c>
      <c r="L606" t="str">
        <f>Table6[[#This Row],[Teens]]</f>
        <v>No</v>
      </c>
    </row>
    <row r="607" spans="1:12" ht="16.5" x14ac:dyDescent="0.3">
      <c r="A607">
        <f>Table2[[#This Row],[NumDealsPurchases]]</f>
        <v>3</v>
      </c>
      <c r="B607">
        <f>Table2[[#This Row],[AcceptedCmp3]]</f>
        <v>0</v>
      </c>
      <c r="C607">
        <f>Table2[[#This Row],[AcceptedCmp4]]</f>
        <v>0</v>
      </c>
      <c r="D607">
        <f>Table2[[#This Row],[AcceptedCmp5]]</f>
        <v>0</v>
      </c>
      <c r="E607">
        <f>Table2[[#This Row],[AcceptedCmp1]]</f>
        <v>0</v>
      </c>
      <c r="F607">
        <f>Table2[[#This Row],[AcceptedCmp2]]</f>
        <v>0</v>
      </c>
      <c r="G607">
        <f>Table2[[#This Row],[Response]]</f>
        <v>0</v>
      </c>
      <c r="H607" s="8">
        <f>Products!G607</f>
        <v>64</v>
      </c>
      <c r="I607" s="17" t="str">
        <f>Products!H607</f>
        <v>Single</v>
      </c>
      <c r="J607" t="str">
        <f>Products!I607</f>
        <v>56-65</v>
      </c>
      <c r="K607" t="str">
        <f>Table6[[#This Row],[Kids]]</f>
        <v>No</v>
      </c>
      <c r="L607" t="str">
        <f>Table6[[#This Row],[Teens]]</f>
        <v>Yes</v>
      </c>
    </row>
    <row r="608" spans="1:12" ht="16.5" x14ac:dyDescent="0.3">
      <c r="A608">
        <f>Table2[[#This Row],[NumDealsPurchases]]</f>
        <v>4</v>
      </c>
      <c r="B608">
        <f>Table2[[#This Row],[AcceptedCmp3]]</f>
        <v>0</v>
      </c>
      <c r="C608">
        <f>Table2[[#This Row],[AcceptedCmp4]]</f>
        <v>0</v>
      </c>
      <c r="D608">
        <f>Table2[[#This Row],[AcceptedCmp5]]</f>
        <v>0</v>
      </c>
      <c r="E608">
        <f>Table2[[#This Row],[AcceptedCmp1]]</f>
        <v>0</v>
      </c>
      <c r="F608">
        <f>Table2[[#This Row],[AcceptedCmp2]]</f>
        <v>0</v>
      </c>
      <c r="G608">
        <f>Table2[[#This Row],[Response]]</f>
        <v>0</v>
      </c>
      <c r="H608" s="8">
        <f>Products!G608</f>
        <v>47</v>
      </c>
      <c r="I608" s="17" t="str">
        <f>Products!H608</f>
        <v>Widow</v>
      </c>
      <c r="J608" t="str">
        <f>Products!I608</f>
        <v>46-55</v>
      </c>
      <c r="K608" t="str">
        <f>Table6[[#This Row],[Kids]]</f>
        <v>Yes</v>
      </c>
      <c r="L608" t="str">
        <f>Table6[[#This Row],[Teens]]</f>
        <v>Yes</v>
      </c>
    </row>
    <row r="609" spans="1:12" ht="16.5" x14ac:dyDescent="0.3">
      <c r="A609">
        <f>Table2[[#This Row],[NumDealsPurchases]]</f>
        <v>4</v>
      </c>
      <c r="B609">
        <f>Table2[[#This Row],[AcceptedCmp3]]</f>
        <v>0</v>
      </c>
      <c r="C609">
        <f>Table2[[#This Row],[AcceptedCmp4]]</f>
        <v>0</v>
      </c>
      <c r="D609">
        <f>Table2[[#This Row],[AcceptedCmp5]]</f>
        <v>0</v>
      </c>
      <c r="E609">
        <f>Table2[[#This Row],[AcceptedCmp1]]</f>
        <v>0</v>
      </c>
      <c r="F609">
        <f>Table2[[#This Row],[AcceptedCmp2]]</f>
        <v>0</v>
      </c>
      <c r="G609">
        <f>Table2[[#This Row],[Response]]</f>
        <v>1</v>
      </c>
      <c r="H609" s="8">
        <f>Products!G609</f>
        <v>26</v>
      </c>
      <c r="I609" s="17" t="str">
        <f>Products!H609</f>
        <v>Divorced</v>
      </c>
      <c r="J609" t="str">
        <f>Products!I609</f>
        <v>26-35</v>
      </c>
      <c r="K609" t="str">
        <f>Table6[[#This Row],[Kids]]</f>
        <v>Yes</v>
      </c>
      <c r="L609" t="str">
        <f>Table6[[#This Row],[Teens]]</f>
        <v>No</v>
      </c>
    </row>
    <row r="610" spans="1:12" ht="16.5" x14ac:dyDescent="0.3">
      <c r="A610">
        <f>Table2[[#This Row],[NumDealsPurchases]]</f>
        <v>2</v>
      </c>
      <c r="B610">
        <f>Table2[[#This Row],[AcceptedCmp3]]</f>
        <v>0</v>
      </c>
      <c r="C610">
        <f>Table2[[#This Row],[AcceptedCmp4]]</f>
        <v>0</v>
      </c>
      <c r="D610">
        <f>Table2[[#This Row],[AcceptedCmp5]]</f>
        <v>0</v>
      </c>
      <c r="E610">
        <f>Table2[[#This Row],[AcceptedCmp1]]</f>
        <v>0</v>
      </c>
      <c r="F610">
        <f>Table2[[#This Row],[AcceptedCmp2]]</f>
        <v>0</v>
      </c>
      <c r="G610">
        <f>Table2[[#This Row],[Response]]</f>
        <v>0</v>
      </c>
      <c r="H610" s="8">
        <f>Products!G610</f>
        <v>41</v>
      </c>
      <c r="I610" s="17" t="str">
        <f>Products!H610</f>
        <v>Married</v>
      </c>
      <c r="J610" t="str">
        <f>Products!I610</f>
        <v>36-45</v>
      </c>
      <c r="K610" t="str">
        <f>Table6[[#This Row],[Kids]]</f>
        <v>No</v>
      </c>
      <c r="L610" t="str">
        <f>Table6[[#This Row],[Teens]]</f>
        <v>Yes</v>
      </c>
    </row>
    <row r="611" spans="1:12" ht="16.5" x14ac:dyDescent="0.3">
      <c r="A611">
        <f>Table2[[#This Row],[NumDealsPurchases]]</f>
        <v>1</v>
      </c>
      <c r="B611">
        <f>Table2[[#This Row],[AcceptedCmp3]]</f>
        <v>0</v>
      </c>
      <c r="C611">
        <f>Table2[[#This Row],[AcceptedCmp4]]</f>
        <v>0</v>
      </c>
      <c r="D611">
        <f>Table2[[#This Row],[AcceptedCmp5]]</f>
        <v>0</v>
      </c>
      <c r="E611">
        <f>Table2[[#This Row],[AcceptedCmp1]]</f>
        <v>0</v>
      </c>
      <c r="F611">
        <f>Table2[[#This Row],[AcceptedCmp2]]</f>
        <v>0</v>
      </c>
      <c r="G611">
        <f>Table2[[#This Row],[Response]]</f>
        <v>0</v>
      </c>
      <c r="H611" s="8">
        <f>Products!G611</f>
        <v>57</v>
      </c>
      <c r="I611" s="17" t="str">
        <f>Products!H611</f>
        <v>Married</v>
      </c>
      <c r="J611" t="str">
        <f>Products!I611</f>
        <v>56-65</v>
      </c>
      <c r="K611" t="str">
        <f>Table6[[#This Row],[Kids]]</f>
        <v>Yes</v>
      </c>
      <c r="L611" t="str">
        <f>Table6[[#This Row],[Teens]]</f>
        <v>Yes</v>
      </c>
    </row>
    <row r="612" spans="1:12" ht="16.5" x14ac:dyDescent="0.3">
      <c r="A612">
        <f>Table2[[#This Row],[NumDealsPurchases]]</f>
        <v>2</v>
      </c>
      <c r="B612">
        <f>Table2[[#This Row],[AcceptedCmp3]]</f>
        <v>0</v>
      </c>
      <c r="C612">
        <f>Table2[[#This Row],[AcceptedCmp4]]</f>
        <v>0</v>
      </c>
      <c r="D612">
        <f>Table2[[#This Row],[AcceptedCmp5]]</f>
        <v>0</v>
      </c>
      <c r="E612">
        <f>Table2[[#This Row],[AcceptedCmp1]]</f>
        <v>0</v>
      </c>
      <c r="F612">
        <f>Table2[[#This Row],[AcceptedCmp2]]</f>
        <v>0</v>
      </c>
      <c r="G612">
        <f>Table2[[#This Row],[Response]]</f>
        <v>0</v>
      </c>
      <c r="H612" s="8">
        <f>Products!G612</f>
        <v>37</v>
      </c>
      <c r="I612" s="17" t="str">
        <f>Products!H612</f>
        <v>Single</v>
      </c>
      <c r="J612" t="str">
        <f>Products!I612</f>
        <v>36-45</v>
      </c>
      <c r="K612" t="str">
        <f>Table6[[#This Row],[Kids]]</f>
        <v>No</v>
      </c>
      <c r="L612" t="str">
        <f>Table6[[#This Row],[Teens]]</f>
        <v>Yes</v>
      </c>
    </row>
    <row r="613" spans="1:12" ht="16.5" x14ac:dyDescent="0.3">
      <c r="A613">
        <f>Table2[[#This Row],[NumDealsPurchases]]</f>
        <v>1</v>
      </c>
      <c r="B613">
        <f>Table2[[#This Row],[AcceptedCmp3]]</f>
        <v>0</v>
      </c>
      <c r="C613">
        <f>Table2[[#This Row],[AcceptedCmp4]]</f>
        <v>0</v>
      </c>
      <c r="D613">
        <f>Table2[[#This Row],[AcceptedCmp5]]</f>
        <v>0</v>
      </c>
      <c r="E613">
        <f>Table2[[#This Row],[AcceptedCmp1]]</f>
        <v>1</v>
      </c>
      <c r="F613">
        <f>Table2[[#This Row],[AcceptedCmp2]]</f>
        <v>0</v>
      </c>
      <c r="G613">
        <f>Table2[[#This Row],[Response]]</f>
        <v>0</v>
      </c>
      <c r="H613" s="8">
        <f>Products!G613</f>
        <v>49</v>
      </c>
      <c r="I613" s="17" t="str">
        <f>Products!H613</f>
        <v>Widow</v>
      </c>
      <c r="J613" t="str">
        <f>Products!I613</f>
        <v>46-55</v>
      </c>
      <c r="K613" t="str">
        <f>Table6[[#This Row],[Kids]]</f>
        <v>No</v>
      </c>
      <c r="L613" t="str">
        <f>Table6[[#This Row],[Teens]]</f>
        <v>No</v>
      </c>
    </row>
    <row r="614" spans="1:12" ht="16.5" x14ac:dyDescent="0.3">
      <c r="A614">
        <f>Table2[[#This Row],[NumDealsPurchases]]</f>
        <v>2</v>
      </c>
      <c r="B614">
        <f>Table2[[#This Row],[AcceptedCmp3]]</f>
        <v>0</v>
      </c>
      <c r="C614">
        <f>Table2[[#This Row],[AcceptedCmp4]]</f>
        <v>0</v>
      </c>
      <c r="D614">
        <f>Table2[[#This Row],[AcceptedCmp5]]</f>
        <v>0</v>
      </c>
      <c r="E614">
        <f>Table2[[#This Row],[AcceptedCmp1]]</f>
        <v>0</v>
      </c>
      <c r="F614">
        <f>Table2[[#This Row],[AcceptedCmp2]]</f>
        <v>0</v>
      </c>
      <c r="G614">
        <f>Table2[[#This Row],[Response]]</f>
        <v>0</v>
      </c>
      <c r="H614" s="8">
        <f>Products!G614</f>
        <v>44</v>
      </c>
      <c r="I614" s="17" t="str">
        <f>Products!H614</f>
        <v>Married</v>
      </c>
      <c r="J614" t="str">
        <f>Products!I614</f>
        <v>36-45</v>
      </c>
      <c r="K614" t="str">
        <f>Table6[[#This Row],[Kids]]</f>
        <v>No</v>
      </c>
      <c r="L614" t="str">
        <f>Table6[[#This Row],[Teens]]</f>
        <v>No</v>
      </c>
    </row>
    <row r="615" spans="1:12" ht="16.5" x14ac:dyDescent="0.3">
      <c r="A615">
        <f>Table2[[#This Row],[NumDealsPurchases]]</f>
        <v>1</v>
      </c>
      <c r="B615">
        <f>Table2[[#This Row],[AcceptedCmp3]]</f>
        <v>0</v>
      </c>
      <c r="C615">
        <f>Table2[[#This Row],[AcceptedCmp4]]</f>
        <v>0</v>
      </c>
      <c r="D615">
        <f>Table2[[#This Row],[AcceptedCmp5]]</f>
        <v>0</v>
      </c>
      <c r="E615">
        <f>Table2[[#This Row],[AcceptedCmp1]]</f>
        <v>0</v>
      </c>
      <c r="F615">
        <f>Table2[[#This Row],[AcceptedCmp2]]</f>
        <v>0</v>
      </c>
      <c r="G615">
        <f>Table2[[#This Row],[Response]]</f>
        <v>0</v>
      </c>
      <c r="H615" s="8">
        <f>Products!G615</f>
        <v>69</v>
      </c>
      <c r="I615" s="17" t="str">
        <f>Products!H615</f>
        <v>Married</v>
      </c>
      <c r="J615" t="str">
        <f>Products!I615</f>
        <v>66-75</v>
      </c>
      <c r="K615" t="str">
        <f>Table6[[#This Row],[Kids]]</f>
        <v>No</v>
      </c>
      <c r="L615" t="str">
        <f>Table6[[#This Row],[Teens]]</f>
        <v>No</v>
      </c>
    </row>
    <row r="616" spans="1:12" ht="16.5" x14ac:dyDescent="0.3">
      <c r="A616">
        <f>Table2[[#This Row],[NumDealsPurchases]]</f>
        <v>1</v>
      </c>
      <c r="B616">
        <f>Table2[[#This Row],[AcceptedCmp3]]</f>
        <v>0</v>
      </c>
      <c r="C616">
        <f>Table2[[#This Row],[AcceptedCmp4]]</f>
        <v>0</v>
      </c>
      <c r="D616">
        <f>Table2[[#This Row],[AcceptedCmp5]]</f>
        <v>0</v>
      </c>
      <c r="E616">
        <f>Table2[[#This Row],[AcceptedCmp1]]</f>
        <v>0</v>
      </c>
      <c r="F616">
        <f>Table2[[#This Row],[AcceptedCmp2]]</f>
        <v>0</v>
      </c>
      <c r="G616">
        <f>Table2[[#This Row],[Response]]</f>
        <v>0</v>
      </c>
      <c r="H616" s="8">
        <f>Products!G616</f>
        <v>39</v>
      </c>
      <c r="I616" s="17" t="str">
        <f>Products!H616</f>
        <v>Single</v>
      </c>
      <c r="J616" t="str">
        <f>Products!I616</f>
        <v>36-45</v>
      </c>
      <c r="K616" t="str">
        <f>Table6[[#This Row],[Kids]]</f>
        <v>Yes</v>
      </c>
      <c r="L616" t="str">
        <f>Table6[[#This Row],[Teens]]</f>
        <v>No</v>
      </c>
    </row>
    <row r="617" spans="1:12" ht="16.5" x14ac:dyDescent="0.3">
      <c r="A617">
        <f>Table2[[#This Row],[NumDealsPurchases]]</f>
        <v>2</v>
      </c>
      <c r="B617">
        <f>Table2[[#This Row],[AcceptedCmp3]]</f>
        <v>0</v>
      </c>
      <c r="C617">
        <f>Table2[[#This Row],[AcceptedCmp4]]</f>
        <v>0</v>
      </c>
      <c r="D617">
        <f>Table2[[#This Row],[AcceptedCmp5]]</f>
        <v>0</v>
      </c>
      <c r="E617">
        <f>Table2[[#This Row],[AcceptedCmp1]]</f>
        <v>0</v>
      </c>
      <c r="F617">
        <f>Table2[[#This Row],[AcceptedCmp2]]</f>
        <v>0</v>
      </c>
      <c r="G617">
        <f>Table2[[#This Row],[Response]]</f>
        <v>0</v>
      </c>
      <c r="H617" s="8">
        <f>Products!G617</f>
        <v>46</v>
      </c>
      <c r="I617" s="17" t="str">
        <f>Products!H617</f>
        <v>Married</v>
      </c>
      <c r="J617" t="str">
        <f>Products!I617</f>
        <v>46-55</v>
      </c>
      <c r="K617" t="str">
        <f>Table6[[#This Row],[Kids]]</f>
        <v>Yes</v>
      </c>
      <c r="L617" t="str">
        <f>Table6[[#This Row],[Teens]]</f>
        <v>Yes</v>
      </c>
    </row>
    <row r="618" spans="1:12" ht="16.5" x14ac:dyDescent="0.3">
      <c r="A618">
        <f>Table2[[#This Row],[NumDealsPurchases]]</f>
        <v>3</v>
      </c>
      <c r="B618">
        <f>Table2[[#This Row],[AcceptedCmp3]]</f>
        <v>0</v>
      </c>
      <c r="C618">
        <f>Table2[[#This Row],[AcceptedCmp4]]</f>
        <v>0</v>
      </c>
      <c r="D618">
        <f>Table2[[#This Row],[AcceptedCmp5]]</f>
        <v>0</v>
      </c>
      <c r="E618">
        <f>Table2[[#This Row],[AcceptedCmp1]]</f>
        <v>0</v>
      </c>
      <c r="F618">
        <f>Table2[[#This Row],[AcceptedCmp2]]</f>
        <v>0</v>
      </c>
      <c r="G618">
        <f>Table2[[#This Row],[Response]]</f>
        <v>1</v>
      </c>
      <c r="H618" s="8">
        <f>Products!G618</f>
        <v>43</v>
      </c>
      <c r="I618" s="17" t="str">
        <f>Products!H618</f>
        <v>Single</v>
      </c>
      <c r="J618" t="str">
        <f>Products!I618</f>
        <v>36-45</v>
      </c>
      <c r="K618" t="str">
        <f>Table6[[#This Row],[Kids]]</f>
        <v>No</v>
      </c>
      <c r="L618" t="str">
        <f>Table6[[#This Row],[Teens]]</f>
        <v>No</v>
      </c>
    </row>
    <row r="619" spans="1:12" ht="16.5" x14ac:dyDescent="0.3">
      <c r="A619">
        <f>Table2[[#This Row],[NumDealsPurchases]]</f>
        <v>5</v>
      </c>
      <c r="B619">
        <f>Table2[[#This Row],[AcceptedCmp3]]</f>
        <v>0</v>
      </c>
      <c r="C619">
        <f>Table2[[#This Row],[AcceptedCmp4]]</f>
        <v>0</v>
      </c>
      <c r="D619">
        <f>Table2[[#This Row],[AcceptedCmp5]]</f>
        <v>0</v>
      </c>
      <c r="E619">
        <f>Table2[[#This Row],[AcceptedCmp1]]</f>
        <v>0</v>
      </c>
      <c r="F619">
        <f>Table2[[#This Row],[AcceptedCmp2]]</f>
        <v>0</v>
      </c>
      <c r="G619">
        <f>Table2[[#This Row],[Response]]</f>
        <v>0</v>
      </c>
      <c r="H619" s="8">
        <f>Products!G619</f>
        <v>39</v>
      </c>
      <c r="I619" s="17" t="str">
        <f>Products!H619</f>
        <v>Together</v>
      </c>
      <c r="J619" t="str">
        <f>Products!I619</f>
        <v>36-45</v>
      </c>
      <c r="K619" t="str">
        <f>Table6[[#This Row],[Kids]]</f>
        <v>Yes</v>
      </c>
      <c r="L619" t="str">
        <f>Table6[[#This Row],[Teens]]</f>
        <v>Yes</v>
      </c>
    </row>
    <row r="620" spans="1:12" ht="16.5" x14ac:dyDescent="0.3">
      <c r="A620">
        <f>Table2[[#This Row],[NumDealsPurchases]]</f>
        <v>2</v>
      </c>
      <c r="B620">
        <f>Table2[[#This Row],[AcceptedCmp3]]</f>
        <v>0</v>
      </c>
      <c r="C620">
        <f>Table2[[#This Row],[AcceptedCmp4]]</f>
        <v>0</v>
      </c>
      <c r="D620">
        <f>Table2[[#This Row],[AcceptedCmp5]]</f>
        <v>0</v>
      </c>
      <c r="E620">
        <f>Table2[[#This Row],[AcceptedCmp1]]</f>
        <v>0</v>
      </c>
      <c r="F620">
        <f>Table2[[#This Row],[AcceptedCmp2]]</f>
        <v>0</v>
      </c>
      <c r="G620">
        <f>Table2[[#This Row],[Response]]</f>
        <v>0</v>
      </c>
      <c r="H620" s="8">
        <f>Products!G620</f>
        <v>48</v>
      </c>
      <c r="I620" s="17" t="str">
        <f>Products!H620</f>
        <v>Widow</v>
      </c>
      <c r="J620" t="str">
        <f>Products!I620</f>
        <v>46-55</v>
      </c>
      <c r="K620" t="str">
        <f>Table6[[#This Row],[Kids]]</f>
        <v>Yes</v>
      </c>
      <c r="L620" t="str">
        <f>Table6[[#This Row],[Teens]]</f>
        <v>Yes</v>
      </c>
    </row>
    <row r="621" spans="1:12" ht="16.5" x14ac:dyDescent="0.3">
      <c r="A621">
        <f>Table2[[#This Row],[NumDealsPurchases]]</f>
        <v>0</v>
      </c>
      <c r="B621">
        <f>Table2[[#This Row],[AcceptedCmp3]]</f>
        <v>0</v>
      </c>
      <c r="C621">
        <f>Table2[[#This Row],[AcceptedCmp4]]</f>
        <v>0</v>
      </c>
      <c r="D621">
        <f>Table2[[#This Row],[AcceptedCmp5]]</f>
        <v>0</v>
      </c>
      <c r="E621">
        <f>Table2[[#This Row],[AcceptedCmp1]]</f>
        <v>0</v>
      </c>
      <c r="F621">
        <f>Table2[[#This Row],[AcceptedCmp2]]</f>
        <v>0</v>
      </c>
      <c r="G621">
        <f>Table2[[#This Row],[Response]]</f>
        <v>0</v>
      </c>
      <c r="H621" s="8">
        <f>Products!G621</f>
        <v>37</v>
      </c>
      <c r="I621" s="17" t="str">
        <f>Products!H621</f>
        <v>Married</v>
      </c>
      <c r="J621" t="str">
        <f>Products!I621</f>
        <v>36-45</v>
      </c>
      <c r="K621" t="str">
        <f>Table6[[#This Row],[Kids]]</f>
        <v>Yes</v>
      </c>
      <c r="L621" t="str">
        <f>Table6[[#This Row],[Teens]]</f>
        <v>Yes</v>
      </c>
    </row>
    <row r="622" spans="1:12" ht="16.5" x14ac:dyDescent="0.3">
      <c r="A622">
        <f>Table2[[#This Row],[NumDealsPurchases]]</f>
        <v>1</v>
      </c>
      <c r="B622">
        <f>Table2[[#This Row],[AcceptedCmp3]]</f>
        <v>0</v>
      </c>
      <c r="C622">
        <f>Table2[[#This Row],[AcceptedCmp4]]</f>
        <v>0</v>
      </c>
      <c r="D622">
        <f>Table2[[#This Row],[AcceptedCmp5]]</f>
        <v>0</v>
      </c>
      <c r="E622">
        <f>Table2[[#This Row],[AcceptedCmp1]]</f>
        <v>0</v>
      </c>
      <c r="F622">
        <f>Table2[[#This Row],[AcceptedCmp2]]</f>
        <v>0</v>
      </c>
      <c r="G622">
        <f>Table2[[#This Row],[Response]]</f>
        <v>0</v>
      </c>
      <c r="H622" s="8">
        <f>Products!G622</f>
        <v>35</v>
      </c>
      <c r="I622" s="17" t="str">
        <f>Products!H622</f>
        <v>Married</v>
      </c>
      <c r="J622" t="str">
        <f>Products!I622</f>
        <v>26-35</v>
      </c>
      <c r="K622" t="str">
        <f>Table6[[#This Row],[Kids]]</f>
        <v>Yes</v>
      </c>
      <c r="L622" t="str">
        <f>Table6[[#This Row],[Teens]]</f>
        <v>Yes</v>
      </c>
    </row>
    <row r="623" spans="1:12" ht="16.5" x14ac:dyDescent="0.3">
      <c r="A623">
        <f>Table2[[#This Row],[NumDealsPurchases]]</f>
        <v>5</v>
      </c>
      <c r="B623">
        <f>Table2[[#This Row],[AcceptedCmp3]]</f>
        <v>0</v>
      </c>
      <c r="C623">
        <f>Table2[[#This Row],[AcceptedCmp4]]</f>
        <v>0</v>
      </c>
      <c r="D623">
        <f>Table2[[#This Row],[AcceptedCmp5]]</f>
        <v>0</v>
      </c>
      <c r="E623">
        <f>Table2[[#This Row],[AcceptedCmp1]]</f>
        <v>0</v>
      </c>
      <c r="F623">
        <f>Table2[[#This Row],[AcceptedCmp2]]</f>
        <v>0</v>
      </c>
      <c r="G623">
        <f>Table2[[#This Row],[Response]]</f>
        <v>0</v>
      </c>
      <c r="H623" s="8">
        <f>Products!G623</f>
        <v>52</v>
      </c>
      <c r="I623" s="17" t="str">
        <f>Products!H623</f>
        <v>Single</v>
      </c>
      <c r="J623" t="str">
        <f>Products!I623</f>
        <v>46-55</v>
      </c>
      <c r="K623" t="str">
        <f>Table6[[#This Row],[Kids]]</f>
        <v>No</v>
      </c>
      <c r="L623" t="str">
        <f>Table6[[#This Row],[Teens]]</f>
        <v>Yes</v>
      </c>
    </row>
    <row r="624" spans="1:12" ht="16.5" x14ac:dyDescent="0.3">
      <c r="A624">
        <f>Table2[[#This Row],[NumDealsPurchases]]</f>
        <v>3</v>
      </c>
      <c r="B624">
        <f>Table2[[#This Row],[AcceptedCmp3]]</f>
        <v>0</v>
      </c>
      <c r="C624">
        <f>Table2[[#This Row],[AcceptedCmp4]]</f>
        <v>0</v>
      </c>
      <c r="D624">
        <f>Table2[[#This Row],[AcceptedCmp5]]</f>
        <v>0</v>
      </c>
      <c r="E624">
        <f>Table2[[#This Row],[AcceptedCmp1]]</f>
        <v>0</v>
      </c>
      <c r="F624">
        <f>Table2[[#This Row],[AcceptedCmp2]]</f>
        <v>0</v>
      </c>
      <c r="G624">
        <f>Table2[[#This Row],[Response]]</f>
        <v>0</v>
      </c>
      <c r="H624" s="8">
        <f>Products!G624</f>
        <v>52</v>
      </c>
      <c r="I624" s="17" t="str">
        <f>Products!H624</f>
        <v>Widow</v>
      </c>
      <c r="J624" t="str">
        <f>Products!I624</f>
        <v>46-55</v>
      </c>
      <c r="K624" t="str">
        <f>Table6[[#This Row],[Kids]]</f>
        <v>No</v>
      </c>
      <c r="L624" t="str">
        <f>Table6[[#This Row],[Teens]]</f>
        <v>Yes</v>
      </c>
    </row>
    <row r="625" spans="1:12" ht="16.5" x14ac:dyDescent="0.3">
      <c r="A625">
        <f>Table2[[#This Row],[NumDealsPurchases]]</f>
        <v>1</v>
      </c>
      <c r="B625">
        <f>Table2[[#This Row],[AcceptedCmp3]]</f>
        <v>0</v>
      </c>
      <c r="C625">
        <f>Table2[[#This Row],[AcceptedCmp4]]</f>
        <v>0</v>
      </c>
      <c r="D625">
        <f>Table2[[#This Row],[AcceptedCmp5]]</f>
        <v>0</v>
      </c>
      <c r="E625">
        <f>Table2[[#This Row],[AcceptedCmp1]]</f>
        <v>0</v>
      </c>
      <c r="F625">
        <f>Table2[[#This Row],[AcceptedCmp2]]</f>
        <v>0</v>
      </c>
      <c r="G625">
        <f>Table2[[#This Row],[Response]]</f>
        <v>0</v>
      </c>
      <c r="H625" s="8">
        <f>Products!G625</f>
        <v>42</v>
      </c>
      <c r="I625" s="17" t="str">
        <f>Products!H625</f>
        <v>Single</v>
      </c>
      <c r="J625" t="str">
        <f>Products!I625</f>
        <v>36-45</v>
      </c>
      <c r="K625" t="str">
        <f>Table6[[#This Row],[Kids]]</f>
        <v>No</v>
      </c>
      <c r="L625" t="str">
        <f>Table6[[#This Row],[Teens]]</f>
        <v>No</v>
      </c>
    </row>
    <row r="626" spans="1:12" ht="16.5" x14ac:dyDescent="0.3">
      <c r="A626">
        <f>Table2[[#This Row],[NumDealsPurchases]]</f>
        <v>1</v>
      </c>
      <c r="B626">
        <f>Table2[[#This Row],[AcceptedCmp3]]</f>
        <v>0</v>
      </c>
      <c r="C626">
        <f>Table2[[#This Row],[AcceptedCmp4]]</f>
        <v>1</v>
      </c>
      <c r="D626">
        <f>Table2[[#This Row],[AcceptedCmp5]]</f>
        <v>1</v>
      </c>
      <c r="E626">
        <f>Table2[[#This Row],[AcceptedCmp1]]</f>
        <v>0</v>
      </c>
      <c r="F626">
        <f>Table2[[#This Row],[AcceptedCmp2]]</f>
        <v>0</v>
      </c>
      <c r="G626">
        <f>Table2[[#This Row],[Response]]</f>
        <v>0</v>
      </c>
      <c r="H626" s="8">
        <f>Products!G626</f>
        <v>65</v>
      </c>
      <c r="I626" s="17" t="str">
        <f>Products!H626</f>
        <v>Married</v>
      </c>
      <c r="J626" t="str">
        <f>Products!I626</f>
        <v>56-65</v>
      </c>
      <c r="K626" t="str">
        <f>Table6[[#This Row],[Kids]]</f>
        <v>No</v>
      </c>
      <c r="L626" t="str">
        <f>Table6[[#This Row],[Teens]]</f>
        <v>No</v>
      </c>
    </row>
    <row r="627" spans="1:12" ht="16.5" x14ac:dyDescent="0.3">
      <c r="A627">
        <f>Table2[[#This Row],[NumDealsPurchases]]</f>
        <v>1</v>
      </c>
      <c r="B627">
        <f>Table2[[#This Row],[AcceptedCmp3]]</f>
        <v>0</v>
      </c>
      <c r="C627">
        <f>Table2[[#This Row],[AcceptedCmp4]]</f>
        <v>0</v>
      </c>
      <c r="D627">
        <f>Table2[[#This Row],[AcceptedCmp5]]</f>
        <v>0</v>
      </c>
      <c r="E627">
        <f>Table2[[#This Row],[AcceptedCmp1]]</f>
        <v>0</v>
      </c>
      <c r="F627">
        <f>Table2[[#This Row],[AcceptedCmp2]]</f>
        <v>0</v>
      </c>
      <c r="G627">
        <f>Table2[[#This Row],[Response]]</f>
        <v>0</v>
      </c>
      <c r="H627" s="8">
        <f>Products!G627</f>
        <v>35</v>
      </c>
      <c r="I627" s="17" t="str">
        <f>Products!H627</f>
        <v>Married</v>
      </c>
      <c r="J627" t="str">
        <f>Products!I627</f>
        <v>26-35</v>
      </c>
      <c r="K627" t="str">
        <f>Table6[[#This Row],[Kids]]</f>
        <v>Yes</v>
      </c>
      <c r="L627" t="str">
        <f>Table6[[#This Row],[Teens]]</f>
        <v>No</v>
      </c>
    </row>
    <row r="628" spans="1:12" ht="16.5" x14ac:dyDescent="0.3">
      <c r="A628">
        <f>Table2[[#This Row],[NumDealsPurchases]]</f>
        <v>1</v>
      </c>
      <c r="B628">
        <f>Table2[[#This Row],[AcceptedCmp3]]</f>
        <v>0</v>
      </c>
      <c r="C628">
        <f>Table2[[#This Row],[AcceptedCmp4]]</f>
        <v>0</v>
      </c>
      <c r="D628">
        <f>Table2[[#This Row],[AcceptedCmp5]]</f>
        <v>0</v>
      </c>
      <c r="E628">
        <f>Table2[[#This Row],[AcceptedCmp1]]</f>
        <v>1</v>
      </c>
      <c r="F628">
        <f>Table2[[#This Row],[AcceptedCmp2]]</f>
        <v>0</v>
      </c>
      <c r="G628">
        <f>Table2[[#This Row],[Response]]</f>
        <v>0</v>
      </c>
      <c r="H628" s="8">
        <f>Products!G628</f>
        <v>58</v>
      </c>
      <c r="I628" s="17" t="str">
        <f>Products!H628</f>
        <v>Single</v>
      </c>
      <c r="J628" t="str">
        <f>Products!I628</f>
        <v>56-65</v>
      </c>
      <c r="K628" t="str">
        <f>Table6[[#This Row],[Kids]]</f>
        <v>No</v>
      </c>
      <c r="L628" t="str">
        <f>Table6[[#This Row],[Teens]]</f>
        <v>No</v>
      </c>
    </row>
    <row r="629" spans="1:12" ht="16.5" x14ac:dyDescent="0.3">
      <c r="A629">
        <f>Table2[[#This Row],[NumDealsPurchases]]</f>
        <v>2</v>
      </c>
      <c r="B629">
        <f>Table2[[#This Row],[AcceptedCmp3]]</f>
        <v>0</v>
      </c>
      <c r="C629">
        <f>Table2[[#This Row],[AcceptedCmp4]]</f>
        <v>0</v>
      </c>
      <c r="D629">
        <f>Table2[[#This Row],[AcceptedCmp5]]</f>
        <v>0</v>
      </c>
      <c r="E629">
        <f>Table2[[#This Row],[AcceptedCmp1]]</f>
        <v>0</v>
      </c>
      <c r="F629">
        <f>Table2[[#This Row],[AcceptedCmp2]]</f>
        <v>0</v>
      </c>
      <c r="G629">
        <f>Table2[[#This Row],[Response]]</f>
        <v>0</v>
      </c>
      <c r="H629" s="8">
        <f>Products!G629</f>
        <v>37</v>
      </c>
      <c r="I629" s="17" t="str">
        <f>Products!H629</f>
        <v>Together</v>
      </c>
      <c r="J629" t="str">
        <f>Products!I629</f>
        <v>36-45</v>
      </c>
      <c r="K629" t="str">
        <f>Table6[[#This Row],[Kids]]</f>
        <v>Yes</v>
      </c>
      <c r="L629" t="str">
        <f>Table6[[#This Row],[Teens]]</f>
        <v>No</v>
      </c>
    </row>
    <row r="630" spans="1:12" ht="16.5" x14ac:dyDescent="0.3">
      <c r="A630">
        <f>Table2[[#This Row],[NumDealsPurchases]]</f>
        <v>1</v>
      </c>
      <c r="B630">
        <f>Table2[[#This Row],[AcceptedCmp3]]</f>
        <v>0</v>
      </c>
      <c r="C630">
        <f>Table2[[#This Row],[AcceptedCmp4]]</f>
        <v>0</v>
      </c>
      <c r="D630">
        <f>Table2[[#This Row],[AcceptedCmp5]]</f>
        <v>0</v>
      </c>
      <c r="E630">
        <f>Table2[[#This Row],[AcceptedCmp1]]</f>
        <v>0</v>
      </c>
      <c r="F630">
        <f>Table2[[#This Row],[AcceptedCmp2]]</f>
        <v>0</v>
      </c>
      <c r="G630">
        <f>Table2[[#This Row],[Response]]</f>
        <v>0</v>
      </c>
      <c r="H630" s="8">
        <f>Products!G630</f>
        <v>38</v>
      </c>
      <c r="I630" s="17" t="str">
        <f>Products!H630</f>
        <v>Divorced</v>
      </c>
      <c r="J630" t="str">
        <f>Products!I630</f>
        <v>36-45</v>
      </c>
      <c r="K630" t="str">
        <f>Table6[[#This Row],[Kids]]</f>
        <v>No</v>
      </c>
      <c r="L630" t="str">
        <f>Table6[[#This Row],[Teens]]</f>
        <v>Yes</v>
      </c>
    </row>
    <row r="631" spans="1:12" ht="16.5" x14ac:dyDescent="0.3">
      <c r="A631">
        <f>Table2[[#This Row],[NumDealsPurchases]]</f>
        <v>7</v>
      </c>
      <c r="B631">
        <f>Table2[[#This Row],[AcceptedCmp3]]</f>
        <v>0</v>
      </c>
      <c r="C631">
        <f>Table2[[#This Row],[AcceptedCmp4]]</f>
        <v>0</v>
      </c>
      <c r="D631">
        <f>Table2[[#This Row],[AcceptedCmp5]]</f>
        <v>0</v>
      </c>
      <c r="E631">
        <f>Table2[[#This Row],[AcceptedCmp1]]</f>
        <v>0</v>
      </c>
      <c r="F631">
        <f>Table2[[#This Row],[AcceptedCmp2]]</f>
        <v>0</v>
      </c>
      <c r="G631">
        <f>Table2[[#This Row],[Response]]</f>
        <v>1</v>
      </c>
      <c r="H631" s="8">
        <f>Products!G631</f>
        <v>52</v>
      </c>
      <c r="I631" s="17" t="str">
        <f>Products!H631</f>
        <v>Single</v>
      </c>
      <c r="J631" t="str">
        <f>Products!I631</f>
        <v>46-55</v>
      </c>
      <c r="K631" t="str">
        <f>Table6[[#This Row],[Kids]]</f>
        <v>No</v>
      </c>
      <c r="L631" t="str">
        <f>Table6[[#This Row],[Teens]]</f>
        <v>Yes</v>
      </c>
    </row>
    <row r="632" spans="1:12" ht="16.5" x14ac:dyDescent="0.3">
      <c r="A632">
        <f>Table2[[#This Row],[NumDealsPurchases]]</f>
        <v>3</v>
      </c>
      <c r="B632">
        <f>Table2[[#This Row],[AcceptedCmp3]]</f>
        <v>0</v>
      </c>
      <c r="C632">
        <f>Table2[[#This Row],[AcceptedCmp4]]</f>
        <v>0</v>
      </c>
      <c r="D632">
        <f>Table2[[#This Row],[AcceptedCmp5]]</f>
        <v>0</v>
      </c>
      <c r="E632">
        <f>Table2[[#This Row],[AcceptedCmp1]]</f>
        <v>0</v>
      </c>
      <c r="F632">
        <f>Table2[[#This Row],[AcceptedCmp2]]</f>
        <v>0</v>
      </c>
      <c r="G632">
        <f>Table2[[#This Row],[Response]]</f>
        <v>0</v>
      </c>
      <c r="H632" s="8">
        <f>Products!G632</f>
        <v>35</v>
      </c>
      <c r="I632" s="17" t="str">
        <f>Products!H632</f>
        <v>Married</v>
      </c>
      <c r="J632" t="str">
        <f>Products!I632</f>
        <v>26-35</v>
      </c>
      <c r="K632" t="str">
        <f>Table6[[#This Row],[Kids]]</f>
        <v>Yes</v>
      </c>
      <c r="L632" t="str">
        <f>Table6[[#This Row],[Teens]]</f>
        <v>Yes</v>
      </c>
    </row>
    <row r="633" spans="1:12" ht="16.5" x14ac:dyDescent="0.3">
      <c r="A633">
        <f>Table2[[#This Row],[NumDealsPurchases]]</f>
        <v>3</v>
      </c>
      <c r="B633">
        <f>Table2[[#This Row],[AcceptedCmp3]]</f>
        <v>0</v>
      </c>
      <c r="C633">
        <f>Table2[[#This Row],[AcceptedCmp4]]</f>
        <v>0</v>
      </c>
      <c r="D633">
        <f>Table2[[#This Row],[AcceptedCmp5]]</f>
        <v>0</v>
      </c>
      <c r="E633">
        <f>Table2[[#This Row],[AcceptedCmp1]]</f>
        <v>0</v>
      </c>
      <c r="F633">
        <f>Table2[[#This Row],[AcceptedCmp2]]</f>
        <v>0</v>
      </c>
      <c r="G633">
        <f>Table2[[#This Row],[Response]]</f>
        <v>0</v>
      </c>
      <c r="H633" s="8">
        <f>Products!G633</f>
        <v>35</v>
      </c>
      <c r="I633" s="17" t="str">
        <f>Products!H633</f>
        <v>Together</v>
      </c>
      <c r="J633" t="str">
        <f>Products!I633</f>
        <v>26-35</v>
      </c>
      <c r="K633" t="str">
        <f>Table6[[#This Row],[Kids]]</f>
        <v>Yes</v>
      </c>
      <c r="L633" t="str">
        <f>Table6[[#This Row],[Teens]]</f>
        <v>No</v>
      </c>
    </row>
    <row r="634" spans="1:12" ht="16.5" x14ac:dyDescent="0.3">
      <c r="A634">
        <f>Table2[[#This Row],[NumDealsPurchases]]</f>
        <v>2</v>
      </c>
      <c r="B634">
        <f>Table2[[#This Row],[AcceptedCmp3]]</f>
        <v>0</v>
      </c>
      <c r="C634">
        <f>Table2[[#This Row],[AcceptedCmp4]]</f>
        <v>0</v>
      </c>
      <c r="D634">
        <f>Table2[[#This Row],[AcceptedCmp5]]</f>
        <v>0</v>
      </c>
      <c r="E634">
        <f>Table2[[#This Row],[AcceptedCmp1]]</f>
        <v>0</v>
      </c>
      <c r="F634">
        <f>Table2[[#This Row],[AcceptedCmp2]]</f>
        <v>0</v>
      </c>
      <c r="G634">
        <f>Table2[[#This Row],[Response]]</f>
        <v>0</v>
      </c>
      <c r="H634" s="8">
        <f>Products!G634</f>
        <v>43</v>
      </c>
      <c r="I634" s="17" t="str">
        <f>Products!H634</f>
        <v>Married</v>
      </c>
      <c r="J634" t="str">
        <f>Products!I634</f>
        <v>36-45</v>
      </c>
      <c r="K634" t="str">
        <f>Table6[[#This Row],[Kids]]</f>
        <v>Yes</v>
      </c>
      <c r="L634" t="str">
        <f>Table6[[#This Row],[Teens]]</f>
        <v>No</v>
      </c>
    </row>
    <row r="635" spans="1:12" ht="16.5" x14ac:dyDescent="0.3">
      <c r="A635">
        <f>Table2[[#This Row],[NumDealsPurchases]]</f>
        <v>1</v>
      </c>
      <c r="B635">
        <f>Table2[[#This Row],[AcceptedCmp3]]</f>
        <v>0</v>
      </c>
      <c r="C635">
        <f>Table2[[#This Row],[AcceptedCmp4]]</f>
        <v>0</v>
      </c>
      <c r="D635">
        <f>Table2[[#This Row],[AcceptedCmp5]]</f>
        <v>0</v>
      </c>
      <c r="E635">
        <f>Table2[[#This Row],[AcceptedCmp1]]</f>
        <v>0</v>
      </c>
      <c r="F635">
        <f>Table2[[#This Row],[AcceptedCmp2]]</f>
        <v>0</v>
      </c>
      <c r="G635">
        <f>Table2[[#This Row],[Response]]</f>
        <v>0</v>
      </c>
      <c r="H635" s="8">
        <f>Products!G635</f>
        <v>56</v>
      </c>
      <c r="I635" s="17" t="str">
        <f>Products!H635</f>
        <v>Single</v>
      </c>
      <c r="J635" t="str">
        <f>Products!I635</f>
        <v>56-65</v>
      </c>
      <c r="K635" t="str">
        <f>Table6[[#This Row],[Kids]]</f>
        <v>No</v>
      </c>
      <c r="L635" t="str">
        <f>Table6[[#This Row],[Teens]]</f>
        <v>No</v>
      </c>
    </row>
    <row r="636" spans="1:12" ht="16.5" x14ac:dyDescent="0.3">
      <c r="A636">
        <f>Table2[[#This Row],[NumDealsPurchases]]</f>
        <v>5</v>
      </c>
      <c r="B636">
        <f>Table2[[#This Row],[AcceptedCmp3]]</f>
        <v>0</v>
      </c>
      <c r="C636">
        <f>Table2[[#This Row],[AcceptedCmp4]]</f>
        <v>0</v>
      </c>
      <c r="D636">
        <f>Table2[[#This Row],[AcceptedCmp5]]</f>
        <v>0</v>
      </c>
      <c r="E636">
        <f>Table2[[#This Row],[AcceptedCmp1]]</f>
        <v>0</v>
      </c>
      <c r="F636">
        <f>Table2[[#This Row],[AcceptedCmp2]]</f>
        <v>0</v>
      </c>
      <c r="G636">
        <f>Table2[[#This Row],[Response]]</f>
        <v>0</v>
      </c>
      <c r="H636" s="8">
        <f>Products!G636</f>
        <v>44</v>
      </c>
      <c r="I636" s="17" t="str">
        <f>Products!H636</f>
        <v>Single</v>
      </c>
      <c r="J636" t="str">
        <f>Products!I636</f>
        <v>36-45</v>
      </c>
      <c r="K636" t="str">
        <f>Table6[[#This Row],[Kids]]</f>
        <v>No</v>
      </c>
      <c r="L636" t="str">
        <f>Table6[[#This Row],[Teens]]</f>
        <v>Yes</v>
      </c>
    </row>
    <row r="637" spans="1:12" ht="16.5" x14ac:dyDescent="0.3">
      <c r="A637">
        <f>Table2[[#This Row],[NumDealsPurchases]]</f>
        <v>1</v>
      </c>
      <c r="B637">
        <f>Table2[[#This Row],[AcceptedCmp3]]</f>
        <v>1</v>
      </c>
      <c r="C637">
        <f>Table2[[#This Row],[AcceptedCmp4]]</f>
        <v>0</v>
      </c>
      <c r="D637">
        <f>Table2[[#This Row],[AcceptedCmp5]]</f>
        <v>0</v>
      </c>
      <c r="E637">
        <f>Table2[[#This Row],[AcceptedCmp1]]</f>
        <v>0</v>
      </c>
      <c r="F637">
        <f>Table2[[#This Row],[AcceptedCmp2]]</f>
        <v>0</v>
      </c>
      <c r="G637">
        <f>Table2[[#This Row],[Response]]</f>
        <v>1</v>
      </c>
      <c r="H637" s="8">
        <f>Products!G637</f>
        <v>54</v>
      </c>
      <c r="I637" s="17" t="str">
        <f>Products!H637</f>
        <v>Divorced</v>
      </c>
      <c r="J637" t="str">
        <f>Products!I637</f>
        <v>46-55</v>
      </c>
      <c r="K637" t="str">
        <f>Table6[[#This Row],[Kids]]</f>
        <v>No</v>
      </c>
      <c r="L637" t="str">
        <f>Table6[[#This Row],[Teens]]</f>
        <v>No</v>
      </c>
    </row>
    <row r="638" spans="1:12" ht="16.5" x14ac:dyDescent="0.3">
      <c r="A638">
        <f>Table2[[#This Row],[NumDealsPurchases]]</f>
        <v>1</v>
      </c>
      <c r="B638">
        <f>Table2[[#This Row],[AcceptedCmp3]]</f>
        <v>0</v>
      </c>
      <c r="C638">
        <f>Table2[[#This Row],[AcceptedCmp4]]</f>
        <v>0</v>
      </c>
      <c r="D638">
        <f>Table2[[#This Row],[AcceptedCmp5]]</f>
        <v>0</v>
      </c>
      <c r="E638">
        <f>Table2[[#This Row],[AcceptedCmp1]]</f>
        <v>0</v>
      </c>
      <c r="F638">
        <f>Table2[[#This Row],[AcceptedCmp2]]</f>
        <v>0</v>
      </c>
      <c r="G638">
        <f>Table2[[#This Row],[Response]]</f>
        <v>1</v>
      </c>
      <c r="H638" s="8">
        <f>Products!G638</f>
        <v>40</v>
      </c>
      <c r="I638" s="17" t="str">
        <f>Products!H638</f>
        <v>Single</v>
      </c>
      <c r="J638" t="str">
        <f>Products!I638</f>
        <v>36-45</v>
      </c>
      <c r="K638" t="str">
        <f>Table6[[#This Row],[Kids]]</f>
        <v>No</v>
      </c>
      <c r="L638" t="str">
        <f>Table6[[#This Row],[Teens]]</f>
        <v>No</v>
      </c>
    </row>
    <row r="639" spans="1:12" ht="16.5" x14ac:dyDescent="0.3">
      <c r="A639">
        <f>Table2[[#This Row],[NumDealsPurchases]]</f>
        <v>1</v>
      </c>
      <c r="B639">
        <f>Table2[[#This Row],[AcceptedCmp3]]</f>
        <v>0</v>
      </c>
      <c r="C639">
        <f>Table2[[#This Row],[AcceptedCmp4]]</f>
        <v>0</v>
      </c>
      <c r="D639">
        <f>Table2[[#This Row],[AcceptedCmp5]]</f>
        <v>0</v>
      </c>
      <c r="E639">
        <f>Table2[[#This Row],[AcceptedCmp1]]</f>
        <v>0</v>
      </c>
      <c r="F639">
        <f>Table2[[#This Row],[AcceptedCmp2]]</f>
        <v>0</v>
      </c>
      <c r="G639">
        <f>Table2[[#This Row],[Response]]</f>
        <v>0</v>
      </c>
      <c r="H639" s="8">
        <f>Products!G639</f>
        <v>52</v>
      </c>
      <c r="I639" s="17" t="str">
        <f>Products!H639</f>
        <v>Married</v>
      </c>
      <c r="J639" t="str">
        <f>Products!I639</f>
        <v>46-55</v>
      </c>
      <c r="K639" t="str">
        <f>Table6[[#This Row],[Kids]]</f>
        <v>Yes</v>
      </c>
      <c r="L639" t="str">
        <f>Table6[[#This Row],[Teens]]</f>
        <v>Yes</v>
      </c>
    </row>
    <row r="640" spans="1:12" ht="16.5" x14ac:dyDescent="0.3">
      <c r="A640">
        <f>Table2[[#This Row],[NumDealsPurchases]]</f>
        <v>1</v>
      </c>
      <c r="B640">
        <f>Table2[[#This Row],[AcceptedCmp3]]</f>
        <v>0</v>
      </c>
      <c r="C640">
        <f>Table2[[#This Row],[AcceptedCmp4]]</f>
        <v>0</v>
      </c>
      <c r="D640">
        <f>Table2[[#This Row],[AcceptedCmp5]]</f>
        <v>0</v>
      </c>
      <c r="E640">
        <f>Table2[[#This Row],[AcceptedCmp1]]</f>
        <v>0</v>
      </c>
      <c r="F640">
        <f>Table2[[#This Row],[AcceptedCmp2]]</f>
        <v>0</v>
      </c>
      <c r="G640">
        <f>Table2[[#This Row],[Response]]</f>
        <v>0</v>
      </c>
      <c r="H640" s="8">
        <f>Products!G640</f>
        <v>61</v>
      </c>
      <c r="I640" s="17" t="str">
        <f>Products!H640</f>
        <v>Divorced</v>
      </c>
      <c r="J640" t="str">
        <f>Products!I640</f>
        <v>56-65</v>
      </c>
      <c r="K640" t="str">
        <f>Table6[[#This Row],[Kids]]</f>
        <v>No</v>
      </c>
      <c r="L640" t="str">
        <f>Table6[[#This Row],[Teens]]</f>
        <v>No</v>
      </c>
    </row>
    <row r="641" spans="1:12" ht="16.5" x14ac:dyDescent="0.3">
      <c r="A641">
        <f>Table2[[#This Row],[NumDealsPurchases]]</f>
        <v>1</v>
      </c>
      <c r="B641">
        <f>Table2[[#This Row],[AcceptedCmp3]]</f>
        <v>0</v>
      </c>
      <c r="C641">
        <f>Table2[[#This Row],[AcceptedCmp4]]</f>
        <v>0</v>
      </c>
      <c r="D641">
        <f>Table2[[#This Row],[AcceptedCmp5]]</f>
        <v>0</v>
      </c>
      <c r="E641">
        <f>Table2[[#This Row],[AcceptedCmp1]]</f>
        <v>0</v>
      </c>
      <c r="F641">
        <f>Table2[[#This Row],[AcceptedCmp2]]</f>
        <v>0</v>
      </c>
      <c r="G641">
        <f>Table2[[#This Row],[Response]]</f>
        <v>0</v>
      </c>
      <c r="H641" s="8">
        <f>Products!G641</f>
        <v>51</v>
      </c>
      <c r="I641" s="17" t="str">
        <f>Products!H641</f>
        <v>Married</v>
      </c>
      <c r="J641" t="str">
        <f>Products!I641</f>
        <v>46-55</v>
      </c>
      <c r="K641" t="str">
        <f>Table6[[#This Row],[Kids]]</f>
        <v>No</v>
      </c>
      <c r="L641" t="str">
        <f>Table6[[#This Row],[Teens]]</f>
        <v>Yes</v>
      </c>
    </row>
    <row r="642" spans="1:12" ht="16.5" x14ac:dyDescent="0.3">
      <c r="A642">
        <f>Table2[[#This Row],[NumDealsPurchases]]</f>
        <v>5</v>
      </c>
      <c r="B642">
        <f>Table2[[#This Row],[AcceptedCmp3]]</f>
        <v>0</v>
      </c>
      <c r="C642">
        <f>Table2[[#This Row],[AcceptedCmp4]]</f>
        <v>0</v>
      </c>
      <c r="D642">
        <f>Table2[[#This Row],[AcceptedCmp5]]</f>
        <v>0</v>
      </c>
      <c r="E642">
        <f>Table2[[#This Row],[AcceptedCmp1]]</f>
        <v>0</v>
      </c>
      <c r="F642">
        <f>Table2[[#This Row],[AcceptedCmp2]]</f>
        <v>0</v>
      </c>
      <c r="G642">
        <f>Table2[[#This Row],[Response]]</f>
        <v>1</v>
      </c>
      <c r="H642" s="8">
        <f>Products!G642</f>
        <v>62</v>
      </c>
      <c r="I642" s="17" t="str">
        <f>Products!H642</f>
        <v>Together</v>
      </c>
      <c r="J642" t="str">
        <f>Products!I642</f>
        <v>56-65</v>
      </c>
      <c r="K642" t="str">
        <f>Table6[[#This Row],[Kids]]</f>
        <v>No</v>
      </c>
      <c r="L642" t="str">
        <f>Table6[[#This Row],[Teens]]</f>
        <v>Yes</v>
      </c>
    </row>
    <row r="643" spans="1:12" ht="16.5" x14ac:dyDescent="0.3">
      <c r="A643">
        <f>Table2[[#This Row],[NumDealsPurchases]]</f>
        <v>2</v>
      </c>
      <c r="B643">
        <f>Table2[[#This Row],[AcceptedCmp3]]</f>
        <v>1</v>
      </c>
      <c r="C643">
        <f>Table2[[#This Row],[AcceptedCmp4]]</f>
        <v>0</v>
      </c>
      <c r="D643">
        <f>Table2[[#This Row],[AcceptedCmp5]]</f>
        <v>0</v>
      </c>
      <c r="E643">
        <f>Table2[[#This Row],[AcceptedCmp1]]</f>
        <v>0</v>
      </c>
      <c r="F643">
        <f>Table2[[#This Row],[AcceptedCmp2]]</f>
        <v>0</v>
      </c>
      <c r="G643">
        <f>Table2[[#This Row],[Response]]</f>
        <v>0</v>
      </c>
      <c r="H643" s="8">
        <f>Products!G643</f>
        <v>42</v>
      </c>
      <c r="I643" s="17" t="str">
        <f>Products!H643</f>
        <v>Together</v>
      </c>
      <c r="J643" t="str">
        <f>Products!I643</f>
        <v>36-45</v>
      </c>
      <c r="K643" t="str">
        <f>Table6[[#This Row],[Kids]]</f>
        <v>No</v>
      </c>
      <c r="L643" t="str">
        <f>Table6[[#This Row],[Teens]]</f>
        <v>Yes</v>
      </c>
    </row>
    <row r="644" spans="1:12" ht="16.5" x14ac:dyDescent="0.3">
      <c r="A644">
        <f>Table2[[#This Row],[NumDealsPurchases]]</f>
        <v>4</v>
      </c>
      <c r="B644">
        <f>Table2[[#This Row],[AcceptedCmp3]]</f>
        <v>0</v>
      </c>
      <c r="C644">
        <f>Table2[[#This Row],[AcceptedCmp4]]</f>
        <v>0</v>
      </c>
      <c r="D644">
        <f>Table2[[#This Row],[AcceptedCmp5]]</f>
        <v>0</v>
      </c>
      <c r="E644">
        <f>Table2[[#This Row],[AcceptedCmp1]]</f>
        <v>0</v>
      </c>
      <c r="F644">
        <f>Table2[[#This Row],[AcceptedCmp2]]</f>
        <v>0</v>
      </c>
      <c r="G644">
        <f>Table2[[#This Row],[Response]]</f>
        <v>0</v>
      </c>
      <c r="H644" s="8">
        <f>Products!G644</f>
        <v>52</v>
      </c>
      <c r="I644" s="17" t="str">
        <f>Products!H644</f>
        <v>Divorced</v>
      </c>
      <c r="J644" t="str">
        <f>Products!I644</f>
        <v>46-55</v>
      </c>
      <c r="K644" t="str">
        <f>Table6[[#This Row],[Kids]]</f>
        <v>No</v>
      </c>
      <c r="L644" t="str">
        <f>Table6[[#This Row],[Teens]]</f>
        <v>Yes</v>
      </c>
    </row>
    <row r="645" spans="1:12" ht="16.5" x14ac:dyDescent="0.3">
      <c r="A645">
        <f>Table2[[#This Row],[NumDealsPurchases]]</f>
        <v>1</v>
      </c>
      <c r="B645">
        <f>Table2[[#This Row],[AcceptedCmp3]]</f>
        <v>0</v>
      </c>
      <c r="C645">
        <f>Table2[[#This Row],[AcceptedCmp4]]</f>
        <v>0</v>
      </c>
      <c r="D645">
        <f>Table2[[#This Row],[AcceptedCmp5]]</f>
        <v>0</v>
      </c>
      <c r="E645">
        <f>Table2[[#This Row],[AcceptedCmp1]]</f>
        <v>0</v>
      </c>
      <c r="F645">
        <f>Table2[[#This Row],[AcceptedCmp2]]</f>
        <v>0</v>
      </c>
      <c r="G645">
        <f>Table2[[#This Row],[Response]]</f>
        <v>0</v>
      </c>
      <c r="H645" s="8">
        <f>Products!G645</f>
        <v>66</v>
      </c>
      <c r="I645" s="17" t="str">
        <f>Products!H645</f>
        <v>Single</v>
      </c>
      <c r="J645" t="str">
        <f>Products!I645</f>
        <v>66-75</v>
      </c>
      <c r="K645" t="str">
        <f>Table6[[#This Row],[Kids]]</f>
        <v>No</v>
      </c>
      <c r="L645" t="str">
        <f>Table6[[#This Row],[Teens]]</f>
        <v>No</v>
      </c>
    </row>
    <row r="646" spans="1:12" ht="16.5" x14ac:dyDescent="0.3">
      <c r="A646">
        <f>Table2[[#This Row],[NumDealsPurchases]]</f>
        <v>4</v>
      </c>
      <c r="B646">
        <f>Table2[[#This Row],[AcceptedCmp3]]</f>
        <v>0</v>
      </c>
      <c r="C646">
        <f>Table2[[#This Row],[AcceptedCmp4]]</f>
        <v>0</v>
      </c>
      <c r="D646">
        <f>Table2[[#This Row],[AcceptedCmp5]]</f>
        <v>0</v>
      </c>
      <c r="E646">
        <f>Table2[[#This Row],[AcceptedCmp1]]</f>
        <v>0</v>
      </c>
      <c r="F646">
        <f>Table2[[#This Row],[AcceptedCmp2]]</f>
        <v>0</v>
      </c>
      <c r="G646">
        <f>Table2[[#This Row],[Response]]</f>
        <v>0</v>
      </c>
      <c r="H646" s="8">
        <f>Products!G646</f>
        <v>53</v>
      </c>
      <c r="I646" s="17" t="str">
        <f>Products!H646</f>
        <v>Together</v>
      </c>
      <c r="J646" t="str">
        <f>Products!I646</f>
        <v>46-55</v>
      </c>
      <c r="K646" t="str">
        <f>Table6[[#This Row],[Kids]]</f>
        <v>No</v>
      </c>
      <c r="L646" t="str">
        <f>Table6[[#This Row],[Teens]]</f>
        <v>Yes</v>
      </c>
    </row>
    <row r="647" spans="1:12" ht="16.5" x14ac:dyDescent="0.3">
      <c r="A647">
        <f>Table2[[#This Row],[NumDealsPurchases]]</f>
        <v>2</v>
      </c>
      <c r="B647">
        <f>Table2[[#This Row],[AcceptedCmp3]]</f>
        <v>1</v>
      </c>
      <c r="C647">
        <f>Table2[[#This Row],[AcceptedCmp4]]</f>
        <v>0</v>
      </c>
      <c r="D647">
        <f>Table2[[#This Row],[AcceptedCmp5]]</f>
        <v>0</v>
      </c>
      <c r="E647">
        <f>Table2[[#This Row],[AcceptedCmp1]]</f>
        <v>0</v>
      </c>
      <c r="F647">
        <f>Table2[[#This Row],[AcceptedCmp2]]</f>
        <v>0</v>
      </c>
      <c r="G647">
        <f>Table2[[#This Row],[Response]]</f>
        <v>0</v>
      </c>
      <c r="H647" s="8">
        <f>Products!G647</f>
        <v>49</v>
      </c>
      <c r="I647" s="17" t="str">
        <f>Products!H647</f>
        <v>Married</v>
      </c>
      <c r="J647" t="str">
        <f>Products!I647</f>
        <v>46-55</v>
      </c>
      <c r="K647" t="str">
        <f>Table6[[#This Row],[Kids]]</f>
        <v>No</v>
      </c>
      <c r="L647" t="str">
        <f>Table6[[#This Row],[Teens]]</f>
        <v>Yes</v>
      </c>
    </row>
    <row r="648" spans="1:12" ht="16.5" x14ac:dyDescent="0.3">
      <c r="A648">
        <f>Table2[[#This Row],[NumDealsPurchases]]</f>
        <v>1</v>
      </c>
      <c r="B648">
        <f>Table2[[#This Row],[AcceptedCmp3]]</f>
        <v>0</v>
      </c>
      <c r="C648">
        <f>Table2[[#This Row],[AcceptedCmp4]]</f>
        <v>1</v>
      </c>
      <c r="D648">
        <f>Table2[[#This Row],[AcceptedCmp5]]</f>
        <v>1</v>
      </c>
      <c r="E648">
        <f>Table2[[#This Row],[AcceptedCmp1]]</f>
        <v>0</v>
      </c>
      <c r="F648">
        <f>Table2[[#This Row],[AcceptedCmp2]]</f>
        <v>0</v>
      </c>
      <c r="G648">
        <f>Table2[[#This Row],[Response]]</f>
        <v>1</v>
      </c>
      <c r="H648" s="8">
        <f>Products!G648</f>
        <v>66</v>
      </c>
      <c r="I648" s="17" t="str">
        <f>Products!H648</f>
        <v>Together</v>
      </c>
      <c r="J648" t="str">
        <f>Products!I648</f>
        <v>66-75</v>
      </c>
      <c r="K648" t="str">
        <f>Table6[[#This Row],[Kids]]</f>
        <v>No</v>
      </c>
      <c r="L648" t="str">
        <f>Table6[[#This Row],[Teens]]</f>
        <v>No</v>
      </c>
    </row>
    <row r="649" spans="1:12" ht="16.5" x14ac:dyDescent="0.3">
      <c r="A649">
        <f>Table2[[#This Row],[NumDealsPurchases]]</f>
        <v>7</v>
      </c>
      <c r="B649">
        <f>Table2[[#This Row],[AcceptedCmp3]]</f>
        <v>0</v>
      </c>
      <c r="C649">
        <f>Table2[[#This Row],[AcceptedCmp4]]</f>
        <v>0</v>
      </c>
      <c r="D649">
        <f>Table2[[#This Row],[AcceptedCmp5]]</f>
        <v>0</v>
      </c>
      <c r="E649">
        <f>Table2[[#This Row],[AcceptedCmp1]]</f>
        <v>0</v>
      </c>
      <c r="F649">
        <f>Table2[[#This Row],[AcceptedCmp2]]</f>
        <v>0</v>
      </c>
      <c r="G649">
        <f>Table2[[#This Row],[Response]]</f>
        <v>0</v>
      </c>
      <c r="H649" s="8">
        <f>Products!G649</f>
        <v>42</v>
      </c>
      <c r="I649" s="17" t="str">
        <f>Products!H649</f>
        <v>Divorced</v>
      </c>
      <c r="J649" t="str">
        <f>Products!I649</f>
        <v>36-45</v>
      </c>
      <c r="K649" t="str">
        <f>Table6[[#This Row],[Kids]]</f>
        <v>Yes</v>
      </c>
      <c r="L649" t="str">
        <f>Table6[[#This Row],[Teens]]</f>
        <v>Yes</v>
      </c>
    </row>
    <row r="650" spans="1:12" ht="16.5" x14ac:dyDescent="0.3">
      <c r="A650">
        <f>Table2[[#This Row],[NumDealsPurchases]]</f>
        <v>0</v>
      </c>
      <c r="B650">
        <f>Table2[[#This Row],[AcceptedCmp3]]</f>
        <v>0</v>
      </c>
      <c r="C650">
        <f>Table2[[#This Row],[AcceptedCmp4]]</f>
        <v>0</v>
      </c>
      <c r="D650">
        <f>Table2[[#This Row],[AcceptedCmp5]]</f>
        <v>1</v>
      </c>
      <c r="E650">
        <f>Table2[[#This Row],[AcceptedCmp1]]</f>
        <v>1</v>
      </c>
      <c r="F650">
        <f>Table2[[#This Row],[AcceptedCmp2]]</f>
        <v>0</v>
      </c>
      <c r="G650">
        <f>Table2[[#This Row],[Response]]</f>
        <v>1</v>
      </c>
      <c r="H650" s="8">
        <f>Products!G650</f>
        <v>43</v>
      </c>
      <c r="I650" s="17" t="str">
        <f>Products!H650</f>
        <v>Married</v>
      </c>
      <c r="J650" t="str">
        <f>Products!I650</f>
        <v>36-45</v>
      </c>
      <c r="K650" t="str">
        <f>Table6[[#This Row],[Kids]]</f>
        <v>No</v>
      </c>
      <c r="L650" t="str">
        <f>Table6[[#This Row],[Teens]]</f>
        <v>No</v>
      </c>
    </row>
    <row r="651" spans="1:12" ht="16.5" x14ac:dyDescent="0.3">
      <c r="A651">
        <f>Table2[[#This Row],[NumDealsPurchases]]</f>
        <v>1</v>
      </c>
      <c r="B651">
        <f>Table2[[#This Row],[AcceptedCmp3]]</f>
        <v>0</v>
      </c>
      <c r="C651">
        <f>Table2[[#This Row],[AcceptedCmp4]]</f>
        <v>0</v>
      </c>
      <c r="D651">
        <f>Table2[[#This Row],[AcceptedCmp5]]</f>
        <v>0</v>
      </c>
      <c r="E651">
        <f>Table2[[#This Row],[AcceptedCmp1]]</f>
        <v>0</v>
      </c>
      <c r="F651">
        <f>Table2[[#This Row],[AcceptedCmp2]]</f>
        <v>0</v>
      </c>
      <c r="G651">
        <f>Table2[[#This Row],[Response]]</f>
        <v>0</v>
      </c>
      <c r="H651" s="8">
        <f>Products!G651</f>
        <v>43</v>
      </c>
      <c r="I651" s="17" t="str">
        <f>Products!H651</f>
        <v>Together</v>
      </c>
      <c r="J651" t="str">
        <f>Products!I651</f>
        <v>36-45</v>
      </c>
      <c r="K651" t="str">
        <f>Table6[[#This Row],[Kids]]</f>
        <v>Yes</v>
      </c>
      <c r="L651" t="str">
        <f>Table6[[#This Row],[Teens]]</f>
        <v>No</v>
      </c>
    </row>
    <row r="652" spans="1:12" ht="16.5" x14ac:dyDescent="0.3">
      <c r="A652">
        <f>Table2[[#This Row],[NumDealsPurchases]]</f>
        <v>3</v>
      </c>
      <c r="B652">
        <f>Table2[[#This Row],[AcceptedCmp3]]</f>
        <v>0</v>
      </c>
      <c r="C652">
        <f>Table2[[#This Row],[AcceptedCmp4]]</f>
        <v>0</v>
      </c>
      <c r="D652">
        <f>Table2[[#This Row],[AcceptedCmp5]]</f>
        <v>0</v>
      </c>
      <c r="E652">
        <f>Table2[[#This Row],[AcceptedCmp1]]</f>
        <v>0</v>
      </c>
      <c r="F652">
        <f>Table2[[#This Row],[AcceptedCmp2]]</f>
        <v>0</v>
      </c>
      <c r="G652">
        <f>Table2[[#This Row],[Response]]</f>
        <v>0</v>
      </c>
      <c r="H652" s="8">
        <f>Products!G652</f>
        <v>37</v>
      </c>
      <c r="I652" s="17" t="str">
        <f>Products!H652</f>
        <v>Single</v>
      </c>
      <c r="J652" t="str">
        <f>Products!I652</f>
        <v>36-45</v>
      </c>
      <c r="K652" t="str">
        <f>Table6[[#This Row],[Kids]]</f>
        <v>No</v>
      </c>
      <c r="L652" t="str">
        <f>Table6[[#This Row],[Teens]]</f>
        <v>Yes</v>
      </c>
    </row>
    <row r="653" spans="1:12" ht="16.5" x14ac:dyDescent="0.3">
      <c r="A653">
        <f>Table2[[#This Row],[NumDealsPurchases]]</f>
        <v>2</v>
      </c>
      <c r="B653">
        <f>Table2[[#This Row],[AcceptedCmp3]]</f>
        <v>0</v>
      </c>
      <c r="C653">
        <f>Table2[[#This Row],[AcceptedCmp4]]</f>
        <v>0</v>
      </c>
      <c r="D653">
        <f>Table2[[#This Row],[AcceptedCmp5]]</f>
        <v>0</v>
      </c>
      <c r="E653">
        <f>Table2[[#This Row],[AcceptedCmp1]]</f>
        <v>0</v>
      </c>
      <c r="F653">
        <f>Table2[[#This Row],[AcceptedCmp2]]</f>
        <v>0</v>
      </c>
      <c r="G653">
        <f>Table2[[#This Row],[Response]]</f>
        <v>0</v>
      </c>
      <c r="H653" s="8">
        <f>Products!G653</f>
        <v>55</v>
      </c>
      <c r="I653" s="17" t="str">
        <f>Products!H653</f>
        <v>Together</v>
      </c>
      <c r="J653" t="str">
        <f>Products!I653</f>
        <v>46-55</v>
      </c>
      <c r="K653" t="str">
        <f>Table6[[#This Row],[Kids]]</f>
        <v>No</v>
      </c>
      <c r="L653" t="str">
        <f>Table6[[#This Row],[Teens]]</f>
        <v>Yes</v>
      </c>
    </row>
    <row r="654" spans="1:12" ht="16.5" x14ac:dyDescent="0.3">
      <c r="A654">
        <f>Table2[[#This Row],[NumDealsPurchases]]</f>
        <v>0</v>
      </c>
      <c r="B654">
        <f>Table2[[#This Row],[AcceptedCmp3]]</f>
        <v>0</v>
      </c>
      <c r="C654">
        <f>Table2[[#This Row],[AcceptedCmp4]]</f>
        <v>1</v>
      </c>
      <c r="D654">
        <f>Table2[[#This Row],[AcceptedCmp5]]</f>
        <v>0</v>
      </c>
      <c r="E654">
        <f>Table2[[#This Row],[AcceptedCmp1]]</f>
        <v>0</v>
      </c>
      <c r="F654">
        <f>Table2[[#This Row],[AcceptedCmp2]]</f>
        <v>0</v>
      </c>
      <c r="G654">
        <f>Table2[[#This Row],[Response]]</f>
        <v>0</v>
      </c>
      <c r="H654" s="8">
        <f>Products!G654</f>
        <v>54</v>
      </c>
      <c r="I654" s="17" t="str">
        <f>Products!H654</f>
        <v>Married</v>
      </c>
      <c r="J654" t="str">
        <f>Products!I654</f>
        <v>46-55</v>
      </c>
      <c r="K654" t="str">
        <f>Table6[[#This Row],[Kids]]</f>
        <v>No</v>
      </c>
      <c r="L654" t="str">
        <f>Table6[[#This Row],[Teens]]</f>
        <v>No</v>
      </c>
    </row>
    <row r="655" spans="1:12" ht="16.5" x14ac:dyDescent="0.3">
      <c r="A655">
        <f>Table2[[#This Row],[NumDealsPurchases]]</f>
        <v>2</v>
      </c>
      <c r="B655">
        <f>Table2[[#This Row],[AcceptedCmp3]]</f>
        <v>0</v>
      </c>
      <c r="C655">
        <f>Table2[[#This Row],[AcceptedCmp4]]</f>
        <v>0</v>
      </c>
      <c r="D655">
        <f>Table2[[#This Row],[AcceptedCmp5]]</f>
        <v>0</v>
      </c>
      <c r="E655">
        <f>Table2[[#This Row],[AcceptedCmp1]]</f>
        <v>0</v>
      </c>
      <c r="F655">
        <f>Table2[[#This Row],[AcceptedCmp2]]</f>
        <v>0</v>
      </c>
      <c r="G655">
        <f>Table2[[#This Row],[Response]]</f>
        <v>0</v>
      </c>
      <c r="H655" s="8">
        <f>Products!G655</f>
        <v>27</v>
      </c>
      <c r="I655" s="17" t="str">
        <f>Products!H655</f>
        <v>Together</v>
      </c>
      <c r="J655" t="str">
        <f>Products!I655</f>
        <v>26-35</v>
      </c>
      <c r="K655" t="str">
        <f>Table6[[#This Row],[Kids]]</f>
        <v>Yes</v>
      </c>
      <c r="L655" t="str">
        <f>Table6[[#This Row],[Teens]]</f>
        <v>No</v>
      </c>
    </row>
    <row r="656" spans="1:12" ht="16.5" x14ac:dyDescent="0.3">
      <c r="A656">
        <f>Table2[[#This Row],[NumDealsPurchases]]</f>
        <v>5</v>
      </c>
      <c r="B656">
        <f>Table2[[#This Row],[AcceptedCmp3]]</f>
        <v>0</v>
      </c>
      <c r="C656">
        <f>Table2[[#This Row],[AcceptedCmp4]]</f>
        <v>0</v>
      </c>
      <c r="D656">
        <f>Table2[[#This Row],[AcceptedCmp5]]</f>
        <v>0</v>
      </c>
      <c r="E656">
        <f>Table2[[#This Row],[AcceptedCmp1]]</f>
        <v>0</v>
      </c>
      <c r="F656">
        <f>Table2[[#This Row],[AcceptedCmp2]]</f>
        <v>0</v>
      </c>
      <c r="G656">
        <f>Table2[[#This Row],[Response]]</f>
        <v>0</v>
      </c>
      <c r="H656" s="8">
        <f>Products!G656</f>
        <v>38</v>
      </c>
      <c r="I656" s="17" t="str">
        <f>Products!H656</f>
        <v>Divorced</v>
      </c>
      <c r="J656" t="str">
        <f>Products!I656</f>
        <v>36-45</v>
      </c>
      <c r="K656" t="str">
        <f>Table6[[#This Row],[Kids]]</f>
        <v>No</v>
      </c>
      <c r="L656" t="str">
        <f>Table6[[#This Row],[Teens]]</f>
        <v>Yes</v>
      </c>
    </row>
    <row r="657" spans="1:12" ht="16.5" x14ac:dyDescent="0.3">
      <c r="A657">
        <f>Table2[[#This Row],[NumDealsPurchases]]</f>
        <v>1</v>
      </c>
      <c r="B657">
        <f>Table2[[#This Row],[AcceptedCmp3]]</f>
        <v>0</v>
      </c>
      <c r="C657">
        <f>Table2[[#This Row],[AcceptedCmp4]]</f>
        <v>0</v>
      </c>
      <c r="D657">
        <f>Table2[[#This Row],[AcceptedCmp5]]</f>
        <v>0</v>
      </c>
      <c r="E657">
        <f>Table2[[#This Row],[AcceptedCmp1]]</f>
        <v>0</v>
      </c>
      <c r="F657">
        <f>Table2[[#This Row],[AcceptedCmp2]]</f>
        <v>0</v>
      </c>
      <c r="G657">
        <f>Table2[[#This Row],[Response]]</f>
        <v>0</v>
      </c>
      <c r="H657" s="8">
        <f>Products!G657</f>
        <v>64</v>
      </c>
      <c r="I657" s="17" t="str">
        <f>Products!H657</f>
        <v>Divorced</v>
      </c>
      <c r="J657" t="str">
        <f>Products!I657</f>
        <v>56-65</v>
      </c>
      <c r="K657" t="str">
        <f>Table6[[#This Row],[Kids]]</f>
        <v>No</v>
      </c>
      <c r="L657" t="str">
        <f>Table6[[#This Row],[Teens]]</f>
        <v>Yes</v>
      </c>
    </row>
    <row r="658" spans="1:12" ht="16.5" x14ac:dyDescent="0.3">
      <c r="A658">
        <f>Table2[[#This Row],[NumDealsPurchases]]</f>
        <v>2</v>
      </c>
      <c r="B658">
        <f>Table2[[#This Row],[AcceptedCmp3]]</f>
        <v>0</v>
      </c>
      <c r="C658">
        <f>Table2[[#This Row],[AcceptedCmp4]]</f>
        <v>0</v>
      </c>
      <c r="D658">
        <f>Table2[[#This Row],[AcceptedCmp5]]</f>
        <v>0</v>
      </c>
      <c r="E658">
        <f>Table2[[#This Row],[AcceptedCmp1]]</f>
        <v>0</v>
      </c>
      <c r="F658">
        <f>Table2[[#This Row],[AcceptedCmp2]]</f>
        <v>0</v>
      </c>
      <c r="G658">
        <f>Table2[[#This Row],[Response]]</f>
        <v>0</v>
      </c>
      <c r="H658" s="8">
        <f>Products!G658</f>
        <v>57</v>
      </c>
      <c r="I658" s="17" t="str">
        <f>Products!H658</f>
        <v>Together</v>
      </c>
      <c r="J658" t="str">
        <f>Products!I658</f>
        <v>56-65</v>
      </c>
      <c r="K658" t="str">
        <f>Table6[[#This Row],[Kids]]</f>
        <v>No</v>
      </c>
      <c r="L658" t="str">
        <f>Table6[[#This Row],[Teens]]</f>
        <v>Yes</v>
      </c>
    </row>
    <row r="659" spans="1:12" ht="16.5" x14ac:dyDescent="0.3">
      <c r="A659">
        <f>Table2[[#This Row],[NumDealsPurchases]]</f>
        <v>0</v>
      </c>
      <c r="B659">
        <f>Table2[[#This Row],[AcceptedCmp3]]</f>
        <v>0</v>
      </c>
      <c r="C659">
        <f>Table2[[#This Row],[AcceptedCmp4]]</f>
        <v>0</v>
      </c>
      <c r="D659">
        <f>Table2[[#This Row],[AcceptedCmp5]]</f>
        <v>0</v>
      </c>
      <c r="E659">
        <f>Table2[[#This Row],[AcceptedCmp1]]</f>
        <v>0</v>
      </c>
      <c r="F659">
        <f>Table2[[#This Row],[AcceptedCmp2]]</f>
        <v>0</v>
      </c>
      <c r="G659">
        <f>Table2[[#This Row],[Response]]</f>
        <v>0</v>
      </c>
      <c r="H659" s="8">
        <f>Products!G659</f>
        <v>39</v>
      </c>
      <c r="I659" s="17" t="str">
        <f>Products!H659</f>
        <v>Together</v>
      </c>
      <c r="J659" t="str">
        <f>Products!I659</f>
        <v>36-45</v>
      </c>
      <c r="K659" t="str">
        <f>Table6[[#This Row],[Kids]]</f>
        <v>No</v>
      </c>
      <c r="L659" t="str">
        <f>Table6[[#This Row],[Teens]]</f>
        <v>No</v>
      </c>
    </row>
    <row r="660" spans="1:12" ht="16.5" x14ac:dyDescent="0.3">
      <c r="A660">
        <f>Table2[[#This Row],[NumDealsPurchases]]</f>
        <v>2</v>
      </c>
      <c r="B660">
        <f>Table2[[#This Row],[AcceptedCmp3]]</f>
        <v>0</v>
      </c>
      <c r="C660">
        <f>Table2[[#This Row],[AcceptedCmp4]]</f>
        <v>0</v>
      </c>
      <c r="D660">
        <f>Table2[[#This Row],[AcceptedCmp5]]</f>
        <v>0</v>
      </c>
      <c r="E660">
        <f>Table2[[#This Row],[AcceptedCmp1]]</f>
        <v>0</v>
      </c>
      <c r="F660">
        <f>Table2[[#This Row],[AcceptedCmp2]]</f>
        <v>0</v>
      </c>
      <c r="G660">
        <f>Table2[[#This Row],[Response]]</f>
        <v>0</v>
      </c>
      <c r="H660" s="8">
        <f>Products!G660</f>
        <v>61</v>
      </c>
      <c r="I660" s="17" t="str">
        <f>Products!H660</f>
        <v>Together</v>
      </c>
      <c r="J660" t="str">
        <f>Products!I660</f>
        <v>56-65</v>
      </c>
      <c r="K660" t="str">
        <f>Table6[[#This Row],[Kids]]</f>
        <v>No</v>
      </c>
      <c r="L660" t="str">
        <f>Table6[[#This Row],[Teens]]</f>
        <v>Yes</v>
      </c>
    </row>
    <row r="661" spans="1:12" ht="16.5" x14ac:dyDescent="0.3">
      <c r="A661">
        <f>Table2[[#This Row],[NumDealsPurchases]]</f>
        <v>2</v>
      </c>
      <c r="B661">
        <f>Table2[[#This Row],[AcceptedCmp3]]</f>
        <v>0</v>
      </c>
      <c r="C661">
        <f>Table2[[#This Row],[AcceptedCmp4]]</f>
        <v>0</v>
      </c>
      <c r="D661">
        <f>Table2[[#This Row],[AcceptedCmp5]]</f>
        <v>0</v>
      </c>
      <c r="E661">
        <f>Table2[[#This Row],[AcceptedCmp1]]</f>
        <v>0</v>
      </c>
      <c r="F661">
        <f>Table2[[#This Row],[AcceptedCmp2]]</f>
        <v>0</v>
      </c>
      <c r="G661">
        <f>Table2[[#This Row],[Response]]</f>
        <v>0</v>
      </c>
      <c r="H661" s="8">
        <f>Products!G661</f>
        <v>54</v>
      </c>
      <c r="I661" s="17" t="str">
        <f>Products!H661</f>
        <v>Single</v>
      </c>
      <c r="J661" t="str">
        <f>Products!I661</f>
        <v>46-55</v>
      </c>
      <c r="K661" t="str">
        <f>Table6[[#This Row],[Kids]]</f>
        <v>No</v>
      </c>
      <c r="L661" t="str">
        <f>Table6[[#This Row],[Teens]]</f>
        <v>No</v>
      </c>
    </row>
    <row r="662" spans="1:12" ht="16.5" x14ac:dyDescent="0.3">
      <c r="A662">
        <f>Table2[[#This Row],[NumDealsPurchases]]</f>
        <v>1</v>
      </c>
      <c r="B662">
        <f>Table2[[#This Row],[AcceptedCmp3]]</f>
        <v>0</v>
      </c>
      <c r="C662">
        <f>Table2[[#This Row],[AcceptedCmp4]]</f>
        <v>0</v>
      </c>
      <c r="D662">
        <f>Table2[[#This Row],[AcceptedCmp5]]</f>
        <v>0</v>
      </c>
      <c r="E662">
        <f>Table2[[#This Row],[AcceptedCmp1]]</f>
        <v>0</v>
      </c>
      <c r="F662">
        <f>Table2[[#This Row],[AcceptedCmp2]]</f>
        <v>0</v>
      </c>
      <c r="G662">
        <f>Table2[[#This Row],[Response]]</f>
        <v>0</v>
      </c>
      <c r="H662" s="8">
        <f>Products!G662</f>
        <v>66</v>
      </c>
      <c r="I662" s="17" t="str">
        <f>Products!H662</f>
        <v>Together</v>
      </c>
      <c r="J662" t="str">
        <f>Products!I662</f>
        <v>66-75</v>
      </c>
      <c r="K662" t="str">
        <f>Table6[[#This Row],[Kids]]</f>
        <v>No</v>
      </c>
      <c r="L662" t="str">
        <f>Table6[[#This Row],[Teens]]</f>
        <v>Yes</v>
      </c>
    </row>
    <row r="663" spans="1:12" ht="16.5" x14ac:dyDescent="0.3">
      <c r="A663">
        <f>Table2[[#This Row],[NumDealsPurchases]]</f>
        <v>4</v>
      </c>
      <c r="B663">
        <f>Table2[[#This Row],[AcceptedCmp3]]</f>
        <v>1</v>
      </c>
      <c r="C663">
        <f>Table2[[#This Row],[AcceptedCmp4]]</f>
        <v>0</v>
      </c>
      <c r="D663">
        <f>Table2[[#This Row],[AcceptedCmp5]]</f>
        <v>0</v>
      </c>
      <c r="E663">
        <f>Table2[[#This Row],[AcceptedCmp1]]</f>
        <v>0</v>
      </c>
      <c r="F663">
        <f>Table2[[#This Row],[AcceptedCmp2]]</f>
        <v>0</v>
      </c>
      <c r="G663">
        <f>Table2[[#This Row],[Response]]</f>
        <v>0</v>
      </c>
      <c r="H663" s="8">
        <f>Products!G663</f>
        <v>47</v>
      </c>
      <c r="I663" s="17" t="str">
        <f>Products!H663</f>
        <v>Married</v>
      </c>
      <c r="J663" t="str">
        <f>Products!I663</f>
        <v>46-55</v>
      </c>
      <c r="K663" t="str">
        <f>Table6[[#This Row],[Kids]]</f>
        <v>Yes</v>
      </c>
      <c r="L663" t="str">
        <f>Table6[[#This Row],[Teens]]</f>
        <v>Yes</v>
      </c>
    </row>
    <row r="664" spans="1:12" ht="16.5" x14ac:dyDescent="0.3">
      <c r="A664">
        <f>Table2[[#This Row],[NumDealsPurchases]]</f>
        <v>4</v>
      </c>
      <c r="B664">
        <f>Table2[[#This Row],[AcceptedCmp3]]</f>
        <v>0</v>
      </c>
      <c r="C664">
        <f>Table2[[#This Row],[AcceptedCmp4]]</f>
        <v>0</v>
      </c>
      <c r="D664">
        <f>Table2[[#This Row],[AcceptedCmp5]]</f>
        <v>0</v>
      </c>
      <c r="E664">
        <f>Table2[[#This Row],[AcceptedCmp1]]</f>
        <v>0</v>
      </c>
      <c r="F664">
        <f>Table2[[#This Row],[AcceptedCmp2]]</f>
        <v>0</v>
      </c>
      <c r="G664">
        <f>Table2[[#This Row],[Response]]</f>
        <v>0</v>
      </c>
      <c r="H664" s="8">
        <f>Products!G664</f>
        <v>49</v>
      </c>
      <c r="I664" s="17" t="str">
        <f>Products!H664</f>
        <v>Widow</v>
      </c>
      <c r="J664" t="str">
        <f>Products!I664</f>
        <v>46-55</v>
      </c>
      <c r="K664" t="str">
        <f>Table6[[#This Row],[Kids]]</f>
        <v>No</v>
      </c>
      <c r="L664" t="str">
        <f>Table6[[#This Row],[Teens]]</f>
        <v>Yes</v>
      </c>
    </row>
    <row r="665" spans="1:12" ht="16.5" x14ac:dyDescent="0.3">
      <c r="A665">
        <f>Table2[[#This Row],[NumDealsPurchases]]</f>
        <v>1</v>
      </c>
      <c r="B665">
        <f>Table2[[#This Row],[AcceptedCmp3]]</f>
        <v>0</v>
      </c>
      <c r="C665">
        <f>Table2[[#This Row],[AcceptedCmp4]]</f>
        <v>0</v>
      </c>
      <c r="D665">
        <f>Table2[[#This Row],[AcceptedCmp5]]</f>
        <v>0</v>
      </c>
      <c r="E665">
        <f>Table2[[#This Row],[AcceptedCmp1]]</f>
        <v>0</v>
      </c>
      <c r="F665">
        <f>Table2[[#This Row],[AcceptedCmp2]]</f>
        <v>0</v>
      </c>
      <c r="G665">
        <f>Table2[[#This Row],[Response]]</f>
        <v>0</v>
      </c>
      <c r="H665" s="8">
        <f>Products!G665</f>
        <v>28</v>
      </c>
      <c r="I665" s="17" t="str">
        <f>Products!H665</f>
        <v>Married</v>
      </c>
      <c r="J665" t="str">
        <f>Products!I665</f>
        <v>26-35</v>
      </c>
      <c r="K665" t="str">
        <f>Table6[[#This Row],[Kids]]</f>
        <v>Yes</v>
      </c>
      <c r="L665" t="str">
        <f>Table6[[#This Row],[Teens]]</f>
        <v>No</v>
      </c>
    </row>
    <row r="666" spans="1:12" ht="16.5" x14ac:dyDescent="0.3">
      <c r="A666">
        <f>Table2[[#This Row],[NumDealsPurchases]]</f>
        <v>1</v>
      </c>
      <c r="B666">
        <f>Table2[[#This Row],[AcceptedCmp3]]</f>
        <v>0</v>
      </c>
      <c r="C666">
        <f>Table2[[#This Row],[AcceptedCmp4]]</f>
        <v>0</v>
      </c>
      <c r="D666">
        <f>Table2[[#This Row],[AcceptedCmp5]]</f>
        <v>0</v>
      </c>
      <c r="E666">
        <f>Table2[[#This Row],[AcceptedCmp1]]</f>
        <v>0</v>
      </c>
      <c r="F666">
        <f>Table2[[#This Row],[AcceptedCmp2]]</f>
        <v>0</v>
      </c>
      <c r="G666">
        <f>Table2[[#This Row],[Response]]</f>
        <v>0</v>
      </c>
      <c r="H666" s="8">
        <f>Products!G666</f>
        <v>38</v>
      </c>
      <c r="I666" s="17" t="str">
        <f>Products!H666</f>
        <v>Together</v>
      </c>
      <c r="J666" t="str">
        <f>Products!I666</f>
        <v>36-45</v>
      </c>
      <c r="K666" t="str">
        <f>Table6[[#This Row],[Kids]]</f>
        <v>No</v>
      </c>
      <c r="L666" t="str">
        <f>Table6[[#This Row],[Teens]]</f>
        <v>Yes</v>
      </c>
    </row>
    <row r="667" spans="1:12" ht="16.5" x14ac:dyDescent="0.3">
      <c r="A667">
        <f>Table2[[#This Row],[NumDealsPurchases]]</f>
        <v>1</v>
      </c>
      <c r="B667">
        <f>Table2[[#This Row],[AcceptedCmp3]]</f>
        <v>0</v>
      </c>
      <c r="C667">
        <f>Table2[[#This Row],[AcceptedCmp4]]</f>
        <v>0</v>
      </c>
      <c r="D667">
        <f>Table2[[#This Row],[AcceptedCmp5]]</f>
        <v>0</v>
      </c>
      <c r="E667">
        <f>Table2[[#This Row],[AcceptedCmp1]]</f>
        <v>0</v>
      </c>
      <c r="F667">
        <f>Table2[[#This Row],[AcceptedCmp2]]</f>
        <v>0</v>
      </c>
      <c r="G667">
        <f>Table2[[#This Row],[Response]]</f>
        <v>0</v>
      </c>
      <c r="H667" s="8">
        <f>Products!G667</f>
        <v>32</v>
      </c>
      <c r="I667" s="17" t="str">
        <f>Products!H667</f>
        <v>Married</v>
      </c>
      <c r="J667" t="str">
        <f>Products!I667</f>
        <v>26-35</v>
      </c>
      <c r="K667" t="str">
        <f>Table6[[#This Row],[Kids]]</f>
        <v>No</v>
      </c>
      <c r="L667" t="str">
        <f>Table6[[#This Row],[Teens]]</f>
        <v>No</v>
      </c>
    </row>
    <row r="668" spans="1:12" ht="16.5" x14ac:dyDescent="0.3">
      <c r="A668">
        <f>Table2[[#This Row],[NumDealsPurchases]]</f>
        <v>1</v>
      </c>
      <c r="B668">
        <f>Table2[[#This Row],[AcceptedCmp3]]</f>
        <v>0</v>
      </c>
      <c r="C668">
        <f>Table2[[#This Row],[AcceptedCmp4]]</f>
        <v>0</v>
      </c>
      <c r="D668">
        <f>Table2[[#This Row],[AcceptedCmp5]]</f>
        <v>0</v>
      </c>
      <c r="E668">
        <f>Table2[[#This Row],[AcceptedCmp1]]</f>
        <v>0</v>
      </c>
      <c r="F668">
        <f>Table2[[#This Row],[AcceptedCmp2]]</f>
        <v>0</v>
      </c>
      <c r="G668">
        <f>Table2[[#This Row],[Response]]</f>
        <v>0</v>
      </c>
      <c r="H668" s="8">
        <f>Products!G668</f>
        <v>57</v>
      </c>
      <c r="I668" s="17" t="str">
        <f>Products!H668</f>
        <v>Together</v>
      </c>
      <c r="J668" t="str">
        <f>Products!I668</f>
        <v>56-65</v>
      </c>
      <c r="K668" t="str">
        <f>Table6[[#This Row],[Kids]]</f>
        <v>No</v>
      </c>
      <c r="L668" t="str">
        <f>Table6[[#This Row],[Teens]]</f>
        <v>No</v>
      </c>
    </row>
    <row r="669" spans="1:12" ht="16.5" x14ac:dyDescent="0.3">
      <c r="A669">
        <f>Table2[[#This Row],[NumDealsPurchases]]</f>
        <v>1</v>
      </c>
      <c r="B669">
        <f>Table2[[#This Row],[AcceptedCmp3]]</f>
        <v>0</v>
      </c>
      <c r="C669">
        <f>Table2[[#This Row],[AcceptedCmp4]]</f>
        <v>0</v>
      </c>
      <c r="D669">
        <f>Table2[[#This Row],[AcceptedCmp5]]</f>
        <v>0</v>
      </c>
      <c r="E669">
        <f>Table2[[#This Row],[AcceptedCmp1]]</f>
        <v>0</v>
      </c>
      <c r="F669">
        <f>Table2[[#This Row],[AcceptedCmp2]]</f>
        <v>0</v>
      </c>
      <c r="G669">
        <f>Table2[[#This Row],[Response]]</f>
        <v>0</v>
      </c>
      <c r="H669" s="8">
        <f>Products!G669</f>
        <v>53</v>
      </c>
      <c r="I669" s="17" t="str">
        <f>Products!H669</f>
        <v>Single</v>
      </c>
      <c r="J669" t="str">
        <f>Products!I669</f>
        <v>46-55</v>
      </c>
      <c r="K669" t="str">
        <f>Table6[[#This Row],[Kids]]</f>
        <v>No</v>
      </c>
      <c r="L669" t="str">
        <f>Table6[[#This Row],[Teens]]</f>
        <v>No</v>
      </c>
    </row>
    <row r="670" spans="1:12" ht="16.5" x14ac:dyDescent="0.3">
      <c r="A670">
        <f>Table2[[#This Row],[NumDealsPurchases]]</f>
        <v>1</v>
      </c>
      <c r="B670">
        <f>Table2[[#This Row],[AcceptedCmp3]]</f>
        <v>0</v>
      </c>
      <c r="C670">
        <f>Table2[[#This Row],[AcceptedCmp4]]</f>
        <v>0</v>
      </c>
      <c r="D670">
        <f>Table2[[#This Row],[AcceptedCmp5]]</f>
        <v>0</v>
      </c>
      <c r="E670">
        <f>Table2[[#This Row],[AcceptedCmp1]]</f>
        <v>0</v>
      </c>
      <c r="F670">
        <f>Table2[[#This Row],[AcceptedCmp2]]</f>
        <v>0</v>
      </c>
      <c r="G670">
        <f>Table2[[#This Row],[Response]]</f>
        <v>0</v>
      </c>
      <c r="H670" s="8">
        <f>Products!G670</f>
        <v>39</v>
      </c>
      <c r="I670" s="17" t="str">
        <f>Products!H670</f>
        <v>Married</v>
      </c>
      <c r="J670" t="str">
        <f>Products!I670</f>
        <v>36-45</v>
      </c>
      <c r="K670" t="str">
        <f>Table6[[#This Row],[Kids]]</f>
        <v>No</v>
      </c>
      <c r="L670" t="str">
        <f>Table6[[#This Row],[Teens]]</f>
        <v>Yes</v>
      </c>
    </row>
    <row r="671" spans="1:12" ht="16.5" x14ac:dyDescent="0.3">
      <c r="A671">
        <f>Table2[[#This Row],[NumDealsPurchases]]</f>
        <v>2</v>
      </c>
      <c r="B671">
        <f>Table2[[#This Row],[AcceptedCmp3]]</f>
        <v>0</v>
      </c>
      <c r="C671">
        <f>Table2[[#This Row],[AcceptedCmp4]]</f>
        <v>0</v>
      </c>
      <c r="D671">
        <f>Table2[[#This Row],[AcceptedCmp5]]</f>
        <v>0</v>
      </c>
      <c r="E671">
        <f>Table2[[#This Row],[AcceptedCmp1]]</f>
        <v>0</v>
      </c>
      <c r="F671">
        <f>Table2[[#This Row],[AcceptedCmp2]]</f>
        <v>0</v>
      </c>
      <c r="G671">
        <f>Table2[[#This Row],[Response]]</f>
        <v>0</v>
      </c>
      <c r="H671" s="8">
        <f>Products!G671</f>
        <v>26</v>
      </c>
      <c r="I671" s="17" t="str">
        <f>Products!H671</f>
        <v>Married</v>
      </c>
      <c r="J671" t="str">
        <f>Products!I671</f>
        <v>26-35</v>
      </c>
      <c r="K671" t="str">
        <f>Table6[[#This Row],[Kids]]</f>
        <v>Yes</v>
      </c>
      <c r="L671" t="str">
        <f>Table6[[#This Row],[Teens]]</f>
        <v>No</v>
      </c>
    </row>
    <row r="672" spans="1:12" ht="16.5" x14ac:dyDescent="0.3">
      <c r="A672">
        <f>Table2[[#This Row],[NumDealsPurchases]]</f>
        <v>1</v>
      </c>
      <c r="B672">
        <f>Table2[[#This Row],[AcceptedCmp3]]</f>
        <v>0</v>
      </c>
      <c r="C672">
        <f>Table2[[#This Row],[AcceptedCmp4]]</f>
        <v>0</v>
      </c>
      <c r="D672">
        <f>Table2[[#This Row],[AcceptedCmp5]]</f>
        <v>0</v>
      </c>
      <c r="E672">
        <f>Table2[[#This Row],[AcceptedCmp1]]</f>
        <v>0</v>
      </c>
      <c r="F672">
        <f>Table2[[#This Row],[AcceptedCmp2]]</f>
        <v>0</v>
      </c>
      <c r="G672">
        <f>Table2[[#This Row],[Response]]</f>
        <v>0</v>
      </c>
      <c r="H672" s="8">
        <f>Products!G672</f>
        <v>45</v>
      </c>
      <c r="I672" s="17" t="str">
        <f>Products!H672</f>
        <v>Married</v>
      </c>
      <c r="J672" t="str">
        <f>Products!I672</f>
        <v>36-45</v>
      </c>
      <c r="K672" t="str">
        <f>Table6[[#This Row],[Kids]]</f>
        <v>Yes</v>
      </c>
      <c r="L672" t="str">
        <f>Table6[[#This Row],[Teens]]</f>
        <v>No</v>
      </c>
    </row>
    <row r="673" spans="1:12" ht="16.5" x14ac:dyDescent="0.3">
      <c r="A673">
        <f>Table2[[#This Row],[NumDealsPurchases]]</f>
        <v>3</v>
      </c>
      <c r="B673">
        <f>Table2[[#This Row],[AcceptedCmp3]]</f>
        <v>0</v>
      </c>
      <c r="C673">
        <f>Table2[[#This Row],[AcceptedCmp4]]</f>
        <v>0</v>
      </c>
      <c r="D673">
        <f>Table2[[#This Row],[AcceptedCmp5]]</f>
        <v>0</v>
      </c>
      <c r="E673">
        <f>Table2[[#This Row],[AcceptedCmp1]]</f>
        <v>0</v>
      </c>
      <c r="F673">
        <f>Table2[[#This Row],[AcceptedCmp2]]</f>
        <v>0</v>
      </c>
      <c r="G673">
        <f>Table2[[#This Row],[Response]]</f>
        <v>0</v>
      </c>
      <c r="H673" s="8">
        <f>Products!G673</f>
        <v>42</v>
      </c>
      <c r="I673" s="17" t="str">
        <f>Products!H673</f>
        <v>Single</v>
      </c>
      <c r="J673" t="str">
        <f>Products!I673</f>
        <v>36-45</v>
      </c>
      <c r="K673" t="str">
        <f>Table6[[#This Row],[Kids]]</f>
        <v>Yes</v>
      </c>
      <c r="L673" t="str">
        <f>Table6[[#This Row],[Teens]]</f>
        <v>Yes</v>
      </c>
    </row>
    <row r="674" spans="1:12" ht="16.5" x14ac:dyDescent="0.3">
      <c r="A674">
        <f>Table2[[#This Row],[NumDealsPurchases]]</f>
        <v>3</v>
      </c>
      <c r="B674">
        <f>Table2[[#This Row],[AcceptedCmp3]]</f>
        <v>0</v>
      </c>
      <c r="C674">
        <f>Table2[[#This Row],[AcceptedCmp4]]</f>
        <v>0</v>
      </c>
      <c r="D674">
        <f>Table2[[#This Row],[AcceptedCmp5]]</f>
        <v>0</v>
      </c>
      <c r="E674">
        <f>Table2[[#This Row],[AcceptedCmp1]]</f>
        <v>0</v>
      </c>
      <c r="F674">
        <f>Table2[[#This Row],[AcceptedCmp2]]</f>
        <v>0</v>
      </c>
      <c r="G674">
        <f>Table2[[#This Row],[Response]]</f>
        <v>0</v>
      </c>
      <c r="H674" s="8">
        <f>Products!G674</f>
        <v>49</v>
      </c>
      <c r="I674" s="17" t="str">
        <f>Products!H674</f>
        <v>Widow</v>
      </c>
      <c r="J674" t="str">
        <f>Products!I674</f>
        <v>46-55</v>
      </c>
      <c r="K674" t="str">
        <f>Table6[[#This Row],[Kids]]</f>
        <v>No</v>
      </c>
      <c r="L674" t="str">
        <f>Table6[[#This Row],[Teens]]</f>
        <v>Yes</v>
      </c>
    </row>
    <row r="675" spans="1:12" ht="16.5" x14ac:dyDescent="0.3">
      <c r="A675">
        <f>Table2[[#This Row],[NumDealsPurchases]]</f>
        <v>5</v>
      </c>
      <c r="B675">
        <f>Table2[[#This Row],[AcceptedCmp3]]</f>
        <v>0</v>
      </c>
      <c r="C675">
        <f>Table2[[#This Row],[AcceptedCmp4]]</f>
        <v>0</v>
      </c>
      <c r="D675">
        <f>Table2[[#This Row],[AcceptedCmp5]]</f>
        <v>0</v>
      </c>
      <c r="E675">
        <f>Table2[[#This Row],[AcceptedCmp1]]</f>
        <v>0</v>
      </c>
      <c r="F675">
        <f>Table2[[#This Row],[AcceptedCmp2]]</f>
        <v>0</v>
      </c>
      <c r="G675">
        <f>Table2[[#This Row],[Response]]</f>
        <v>0</v>
      </c>
      <c r="H675" s="8">
        <f>Products!G675</f>
        <v>51</v>
      </c>
      <c r="I675" s="17" t="str">
        <f>Products!H675</f>
        <v>Married</v>
      </c>
      <c r="J675" t="str">
        <f>Products!I675</f>
        <v>46-55</v>
      </c>
      <c r="K675" t="str">
        <f>Table6[[#This Row],[Kids]]</f>
        <v>No</v>
      </c>
      <c r="L675" t="str">
        <f>Table6[[#This Row],[Teens]]</f>
        <v>Yes</v>
      </c>
    </row>
    <row r="676" spans="1:12" ht="16.5" x14ac:dyDescent="0.3">
      <c r="A676">
        <f>Table2[[#This Row],[NumDealsPurchases]]</f>
        <v>4</v>
      </c>
      <c r="B676">
        <f>Table2[[#This Row],[AcceptedCmp3]]</f>
        <v>0</v>
      </c>
      <c r="C676">
        <f>Table2[[#This Row],[AcceptedCmp4]]</f>
        <v>0</v>
      </c>
      <c r="D676">
        <f>Table2[[#This Row],[AcceptedCmp5]]</f>
        <v>0</v>
      </c>
      <c r="E676">
        <f>Table2[[#This Row],[AcceptedCmp1]]</f>
        <v>0</v>
      </c>
      <c r="F676">
        <f>Table2[[#This Row],[AcceptedCmp2]]</f>
        <v>0</v>
      </c>
      <c r="G676">
        <f>Table2[[#This Row],[Response]]</f>
        <v>0</v>
      </c>
      <c r="H676" s="8">
        <f>Products!G676</f>
        <v>42</v>
      </c>
      <c r="I676" s="17" t="str">
        <f>Products!H676</f>
        <v>Single</v>
      </c>
      <c r="J676" t="str">
        <f>Products!I676</f>
        <v>36-45</v>
      </c>
      <c r="K676" t="str">
        <f>Table6[[#This Row],[Kids]]</f>
        <v>No</v>
      </c>
      <c r="L676" t="str">
        <f>Table6[[#This Row],[Teens]]</f>
        <v>Yes</v>
      </c>
    </row>
    <row r="677" spans="1:12" ht="16.5" x14ac:dyDescent="0.3">
      <c r="A677">
        <f>Table2[[#This Row],[NumDealsPurchases]]</f>
        <v>2</v>
      </c>
      <c r="B677">
        <f>Table2[[#This Row],[AcceptedCmp3]]</f>
        <v>0</v>
      </c>
      <c r="C677">
        <f>Table2[[#This Row],[AcceptedCmp4]]</f>
        <v>0</v>
      </c>
      <c r="D677">
        <f>Table2[[#This Row],[AcceptedCmp5]]</f>
        <v>0</v>
      </c>
      <c r="E677">
        <f>Table2[[#This Row],[AcceptedCmp1]]</f>
        <v>0</v>
      </c>
      <c r="F677">
        <f>Table2[[#This Row],[AcceptedCmp2]]</f>
        <v>0</v>
      </c>
      <c r="G677">
        <f>Table2[[#This Row],[Response]]</f>
        <v>0</v>
      </c>
      <c r="H677" s="8">
        <f>Products!G677</f>
        <v>33</v>
      </c>
      <c r="I677" s="17" t="str">
        <f>Products!H677</f>
        <v>Married</v>
      </c>
      <c r="J677" t="str">
        <f>Products!I677</f>
        <v>26-35</v>
      </c>
      <c r="K677" t="str">
        <f>Table6[[#This Row],[Kids]]</f>
        <v>No</v>
      </c>
      <c r="L677" t="str">
        <f>Table6[[#This Row],[Teens]]</f>
        <v>Yes</v>
      </c>
    </row>
    <row r="678" spans="1:12" ht="16.5" x14ac:dyDescent="0.3">
      <c r="A678">
        <f>Table2[[#This Row],[NumDealsPurchases]]</f>
        <v>2</v>
      </c>
      <c r="B678">
        <f>Table2[[#This Row],[AcceptedCmp3]]</f>
        <v>0</v>
      </c>
      <c r="C678">
        <f>Table2[[#This Row],[AcceptedCmp4]]</f>
        <v>0</v>
      </c>
      <c r="D678">
        <f>Table2[[#This Row],[AcceptedCmp5]]</f>
        <v>0</v>
      </c>
      <c r="E678">
        <f>Table2[[#This Row],[AcceptedCmp1]]</f>
        <v>0</v>
      </c>
      <c r="F678">
        <f>Table2[[#This Row],[AcceptedCmp2]]</f>
        <v>0</v>
      </c>
      <c r="G678">
        <f>Table2[[#This Row],[Response]]</f>
        <v>0</v>
      </c>
      <c r="H678" s="8">
        <f>Products!G678</f>
        <v>37</v>
      </c>
      <c r="I678" s="17" t="str">
        <f>Products!H678</f>
        <v>Married</v>
      </c>
      <c r="J678" t="str">
        <f>Products!I678</f>
        <v>36-45</v>
      </c>
      <c r="K678" t="str">
        <f>Table6[[#This Row],[Kids]]</f>
        <v>No</v>
      </c>
      <c r="L678" t="str">
        <f>Table6[[#This Row],[Teens]]</f>
        <v>Yes</v>
      </c>
    </row>
    <row r="679" spans="1:12" ht="16.5" x14ac:dyDescent="0.3">
      <c r="A679">
        <f>Table2[[#This Row],[NumDealsPurchases]]</f>
        <v>1</v>
      </c>
      <c r="B679">
        <f>Table2[[#This Row],[AcceptedCmp3]]</f>
        <v>0</v>
      </c>
      <c r="C679">
        <f>Table2[[#This Row],[AcceptedCmp4]]</f>
        <v>0</v>
      </c>
      <c r="D679">
        <f>Table2[[#This Row],[AcceptedCmp5]]</f>
        <v>0</v>
      </c>
      <c r="E679">
        <f>Table2[[#This Row],[AcceptedCmp1]]</f>
        <v>0</v>
      </c>
      <c r="F679">
        <f>Table2[[#This Row],[AcceptedCmp2]]</f>
        <v>0</v>
      </c>
      <c r="G679">
        <f>Table2[[#This Row],[Response]]</f>
        <v>0</v>
      </c>
      <c r="H679" s="8">
        <f>Products!G679</f>
        <v>40</v>
      </c>
      <c r="I679" s="17" t="str">
        <f>Products!H679</f>
        <v>Single</v>
      </c>
      <c r="J679" t="str">
        <f>Products!I679</f>
        <v>36-45</v>
      </c>
      <c r="K679" t="str">
        <f>Table6[[#This Row],[Kids]]</f>
        <v>Yes</v>
      </c>
      <c r="L679" t="str">
        <f>Table6[[#This Row],[Teens]]</f>
        <v>No</v>
      </c>
    </row>
    <row r="680" spans="1:12" ht="16.5" x14ac:dyDescent="0.3">
      <c r="A680">
        <f>Table2[[#This Row],[NumDealsPurchases]]</f>
        <v>3</v>
      </c>
      <c r="B680">
        <f>Table2[[#This Row],[AcceptedCmp3]]</f>
        <v>0</v>
      </c>
      <c r="C680">
        <f>Table2[[#This Row],[AcceptedCmp4]]</f>
        <v>0</v>
      </c>
      <c r="D680">
        <f>Table2[[#This Row],[AcceptedCmp5]]</f>
        <v>0</v>
      </c>
      <c r="E680">
        <f>Table2[[#This Row],[AcceptedCmp1]]</f>
        <v>1</v>
      </c>
      <c r="F680">
        <f>Table2[[#This Row],[AcceptedCmp2]]</f>
        <v>0</v>
      </c>
      <c r="G680">
        <f>Table2[[#This Row],[Response]]</f>
        <v>1</v>
      </c>
      <c r="H680" s="8">
        <f>Products!G680</f>
        <v>49</v>
      </c>
      <c r="I680" s="17" t="str">
        <f>Products!H680</f>
        <v>Married</v>
      </c>
      <c r="J680" t="str">
        <f>Products!I680</f>
        <v>46-55</v>
      </c>
      <c r="K680" t="str">
        <f>Table6[[#This Row],[Kids]]</f>
        <v>No</v>
      </c>
      <c r="L680" t="str">
        <f>Table6[[#This Row],[Teens]]</f>
        <v>Yes</v>
      </c>
    </row>
    <row r="681" spans="1:12" ht="16.5" x14ac:dyDescent="0.3">
      <c r="A681">
        <f>Table2[[#This Row],[NumDealsPurchases]]</f>
        <v>1</v>
      </c>
      <c r="B681">
        <f>Table2[[#This Row],[AcceptedCmp3]]</f>
        <v>0</v>
      </c>
      <c r="C681">
        <f>Table2[[#This Row],[AcceptedCmp4]]</f>
        <v>0</v>
      </c>
      <c r="D681">
        <f>Table2[[#This Row],[AcceptedCmp5]]</f>
        <v>0</v>
      </c>
      <c r="E681">
        <f>Table2[[#This Row],[AcceptedCmp1]]</f>
        <v>0</v>
      </c>
      <c r="F681">
        <f>Table2[[#This Row],[AcceptedCmp2]]</f>
        <v>0</v>
      </c>
      <c r="G681">
        <f>Table2[[#This Row],[Response]]</f>
        <v>0</v>
      </c>
      <c r="H681" s="8">
        <f>Products!G681</f>
        <v>35</v>
      </c>
      <c r="I681" s="17" t="str">
        <f>Products!H681</f>
        <v>Single</v>
      </c>
      <c r="J681" t="str">
        <f>Products!I681</f>
        <v>26-35</v>
      </c>
      <c r="K681" t="str">
        <f>Table6[[#This Row],[Kids]]</f>
        <v>No</v>
      </c>
      <c r="L681" t="str">
        <f>Table6[[#This Row],[Teens]]</f>
        <v>No</v>
      </c>
    </row>
    <row r="682" spans="1:12" ht="16.5" x14ac:dyDescent="0.3">
      <c r="A682">
        <f>Table2[[#This Row],[NumDealsPurchases]]</f>
        <v>4</v>
      </c>
      <c r="B682">
        <f>Table2[[#This Row],[AcceptedCmp3]]</f>
        <v>1</v>
      </c>
      <c r="C682">
        <f>Table2[[#This Row],[AcceptedCmp4]]</f>
        <v>0</v>
      </c>
      <c r="D682">
        <f>Table2[[#This Row],[AcceptedCmp5]]</f>
        <v>0</v>
      </c>
      <c r="E682">
        <f>Table2[[#This Row],[AcceptedCmp1]]</f>
        <v>0</v>
      </c>
      <c r="F682">
        <f>Table2[[#This Row],[AcceptedCmp2]]</f>
        <v>0</v>
      </c>
      <c r="G682">
        <f>Table2[[#This Row],[Response]]</f>
        <v>1</v>
      </c>
      <c r="H682" s="8">
        <f>Products!G682</f>
        <v>28</v>
      </c>
      <c r="I682" s="17" t="str">
        <f>Products!H682</f>
        <v>Divorced</v>
      </c>
      <c r="J682" t="str">
        <f>Products!I682</f>
        <v>26-35</v>
      </c>
      <c r="K682" t="str">
        <f>Table6[[#This Row],[Kids]]</f>
        <v>Yes</v>
      </c>
      <c r="L682" t="str">
        <f>Table6[[#This Row],[Teens]]</f>
        <v>No</v>
      </c>
    </row>
    <row r="683" spans="1:12" ht="16.5" x14ac:dyDescent="0.3">
      <c r="A683">
        <f>Table2[[#This Row],[NumDealsPurchases]]</f>
        <v>1</v>
      </c>
      <c r="B683">
        <f>Table2[[#This Row],[AcceptedCmp3]]</f>
        <v>0</v>
      </c>
      <c r="C683">
        <f>Table2[[#This Row],[AcceptedCmp4]]</f>
        <v>0</v>
      </c>
      <c r="D683">
        <f>Table2[[#This Row],[AcceptedCmp5]]</f>
        <v>0</v>
      </c>
      <c r="E683">
        <f>Table2[[#This Row],[AcceptedCmp1]]</f>
        <v>0</v>
      </c>
      <c r="F683">
        <f>Table2[[#This Row],[AcceptedCmp2]]</f>
        <v>0</v>
      </c>
      <c r="G683">
        <f>Table2[[#This Row],[Response]]</f>
        <v>0</v>
      </c>
      <c r="H683" s="8">
        <f>Products!G683</f>
        <v>33</v>
      </c>
      <c r="I683" s="17" t="str">
        <f>Products!H683</f>
        <v>Divorced</v>
      </c>
      <c r="J683" t="str">
        <f>Products!I683</f>
        <v>26-35</v>
      </c>
      <c r="K683" t="str">
        <f>Table6[[#This Row],[Kids]]</f>
        <v>No</v>
      </c>
      <c r="L683" t="str">
        <f>Table6[[#This Row],[Teens]]</f>
        <v>No</v>
      </c>
    </row>
    <row r="684" spans="1:12" ht="16.5" x14ac:dyDescent="0.3">
      <c r="A684">
        <f>Table2[[#This Row],[NumDealsPurchases]]</f>
        <v>2</v>
      </c>
      <c r="B684">
        <f>Table2[[#This Row],[AcceptedCmp3]]</f>
        <v>0</v>
      </c>
      <c r="C684">
        <f>Table2[[#This Row],[AcceptedCmp4]]</f>
        <v>0</v>
      </c>
      <c r="D684">
        <f>Table2[[#This Row],[AcceptedCmp5]]</f>
        <v>0</v>
      </c>
      <c r="E684">
        <f>Table2[[#This Row],[AcceptedCmp1]]</f>
        <v>0</v>
      </c>
      <c r="F684">
        <f>Table2[[#This Row],[AcceptedCmp2]]</f>
        <v>0</v>
      </c>
      <c r="G684">
        <f>Table2[[#This Row],[Response]]</f>
        <v>0</v>
      </c>
      <c r="H684" s="8">
        <f>Products!G684</f>
        <v>50</v>
      </c>
      <c r="I684" s="17" t="str">
        <f>Products!H684</f>
        <v>Together</v>
      </c>
      <c r="J684" t="str">
        <f>Products!I684</f>
        <v>46-55</v>
      </c>
      <c r="K684" t="str">
        <f>Table6[[#This Row],[Kids]]</f>
        <v>No</v>
      </c>
      <c r="L684" t="str">
        <f>Table6[[#This Row],[Teens]]</f>
        <v>Yes</v>
      </c>
    </row>
    <row r="685" spans="1:12" ht="16.5" x14ac:dyDescent="0.3">
      <c r="A685">
        <f>Table2[[#This Row],[NumDealsPurchases]]</f>
        <v>1</v>
      </c>
      <c r="B685">
        <f>Table2[[#This Row],[AcceptedCmp3]]</f>
        <v>0</v>
      </c>
      <c r="C685">
        <f>Table2[[#This Row],[AcceptedCmp4]]</f>
        <v>0</v>
      </c>
      <c r="D685">
        <f>Table2[[#This Row],[AcceptedCmp5]]</f>
        <v>0</v>
      </c>
      <c r="E685">
        <f>Table2[[#This Row],[AcceptedCmp1]]</f>
        <v>0</v>
      </c>
      <c r="F685">
        <f>Table2[[#This Row],[AcceptedCmp2]]</f>
        <v>0</v>
      </c>
      <c r="G685">
        <f>Table2[[#This Row],[Response]]</f>
        <v>0</v>
      </c>
      <c r="H685" s="8">
        <f>Products!G685</f>
        <v>45</v>
      </c>
      <c r="I685" s="17" t="str">
        <f>Products!H685</f>
        <v>Together</v>
      </c>
      <c r="J685" t="str">
        <f>Products!I685</f>
        <v>36-45</v>
      </c>
      <c r="K685" t="str">
        <f>Table6[[#This Row],[Kids]]</f>
        <v>No</v>
      </c>
      <c r="L685" t="str">
        <f>Table6[[#This Row],[Teens]]</f>
        <v>No</v>
      </c>
    </row>
    <row r="686" spans="1:12" ht="16.5" x14ac:dyDescent="0.3">
      <c r="A686">
        <f>Table2[[#This Row],[NumDealsPurchases]]</f>
        <v>1</v>
      </c>
      <c r="B686">
        <f>Table2[[#This Row],[AcceptedCmp3]]</f>
        <v>0</v>
      </c>
      <c r="C686">
        <f>Table2[[#This Row],[AcceptedCmp4]]</f>
        <v>0</v>
      </c>
      <c r="D686">
        <f>Table2[[#This Row],[AcceptedCmp5]]</f>
        <v>0</v>
      </c>
      <c r="E686">
        <f>Table2[[#This Row],[AcceptedCmp1]]</f>
        <v>0</v>
      </c>
      <c r="F686">
        <f>Table2[[#This Row],[AcceptedCmp2]]</f>
        <v>0</v>
      </c>
      <c r="G686">
        <f>Table2[[#This Row],[Response]]</f>
        <v>0</v>
      </c>
      <c r="H686" s="8">
        <f>Products!G686</f>
        <v>31</v>
      </c>
      <c r="I686" s="17" t="str">
        <f>Products!H686</f>
        <v>Together</v>
      </c>
      <c r="J686" t="str">
        <f>Products!I686</f>
        <v>26-35</v>
      </c>
      <c r="K686" t="str">
        <f>Table6[[#This Row],[Kids]]</f>
        <v>No</v>
      </c>
      <c r="L686" t="str">
        <f>Table6[[#This Row],[Teens]]</f>
        <v>No</v>
      </c>
    </row>
    <row r="687" spans="1:12" ht="16.5" x14ac:dyDescent="0.3">
      <c r="A687">
        <f>Table2[[#This Row],[NumDealsPurchases]]</f>
        <v>2</v>
      </c>
      <c r="B687">
        <f>Table2[[#This Row],[AcceptedCmp3]]</f>
        <v>0</v>
      </c>
      <c r="C687">
        <f>Table2[[#This Row],[AcceptedCmp4]]</f>
        <v>0</v>
      </c>
      <c r="D687">
        <f>Table2[[#This Row],[AcceptedCmp5]]</f>
        <v>0</v>
      </c>
      <c r="E687">
        <f>Table2[[#This Row],[AcceptedCmp1]]</f>
        <v>0</v>
      </c>
      <c r="F687">
        <f>Table2[[#This Row],[AcceptedCmp2]]</f>
        <v>0</v>
      </c>
      <c r="G687">
        <f>Table2[[#This Row],[Response]]</f>
        <v>0</v>
      </c>
      <c r="H687" s="8">
        <f>Products!G687</f>
        <v>58</v>
      </c>
      <c r="I687" s="17" t="str">
        <f>Products!H687</f>
        <v>Divorced</v>
      </c>
      <c r="J687" t="str">
        <f>Products!I687</f>
        <v>56-65</v>
      </c>
      <c r="K687" t="str">
        <f>Table6[[#This Row],[Kids]]</f>
        <v>No</v>
      </c>
      <c r="L687" t="str">
        <f>Table6[[#This Row],[Teens]]</f>
        <v>Yes</v>
      </c>
    </row>
    <row r="688" spans="1:12" ht="16.5" x14ac:dyDescent="0.3">
      <c r="A688">
        <f>Table2[[#This Row],[NumDealsPurchases]]</f>
        <v>1</v>
      </c>
      <c r="B688">
        <f>Table2[[#This Row],[AcceptedCmp3]]</f>
        <v>0</v>
      </c>
      <c r="C688">
        <f>Table2[[#This Row],[AcceptedCmp4]]</f>
        <v>0</v>
      </c>
      <c r="D688">
        <f>Table2[[#This Row],[AcceptedCmp5]]</f>
        <v>0</v>
      </c>
      <c r="E688">
        <f>Table2[[#This Row],[AcceptedCmp1]]</f>
        <v>0</v>
      </c>
      <c r="F688">
        <f>Table2[[#This Row],[AcceptedCmp2]]</f>
        <v>0</v>
      </c>
      <c r="G688">
        <f>Table2[[#This Row],[Response]]</f>
        <v>0</v>
      </c>
      <c r="H688" s="8">
        <f>Products!G688</f>
        <v>46</v>
      </c>
      <c r="I688" s="17" t="str">
        <f>Products!H688</f>
        <v>Single</v>
      </c>
      <c r="J688" t="str">
        <f>Products!I688</f>
        <v>46-55</v>
      </c>
      <c r="K688" t="str">
        <f>Table6[[#This Row],[Kids]]</f>
        <v>No</v>
      </c>
      <c r="L688" t="str">
        <f>Table6[[#This Row],[Teens]]</f>
        <v>No</v>
      </c>
    </row>
    <row r="689" spans="1:12" ht="16.5" x14ac:dyDescent="0.3">
      <c r="A689">
        <f>Table2[[#This Row],[NumDealsPurchases]]</f>
        <v>2</v>
      </c>
      <c r="B689">
        <f>Table2[[#This Row],[AcceptedCmp3]]</f>
        <v>0</v>
      </c>
      <c r="C689">
        <f>Table2[[#This Row],[AcceptedCmp4]]</f>
        <v>0</v>
      </c>
      <c r="D689">
        <f>Table2[[#This Row],[AcceptedCmp5]]</f>
        <v>0</v>
      </c>
      <c r="E689">
        <f>Table2[[#This Row],[AcceptedCmp1]]</f>
        <v>0</v>
      </c>
      <c r="F689">
        <f>Table2[[#This Row],[AcceptedCmp2]]</f>
        <v>0</v>
      </c>
      <c r="G689">
        <f>Table2[[#This Row],[Response]]</f>
        <v>0</v>
      </c>
      <c r="H689" s="8">
        <f>Products!G689</f>
        <v>37</v>
      </c>
      <c r="I689" s="17" t="str">
        <f>Products!H689</f>
        <v>Married</v>
      </c>
      <c r="J689" t="str">
        <f>Products!I689</f>
        <v>36-45</v>
      </c>
      <c r="K689" t="str">
        <f>Table6[[#This Row],[Kids]]</f>
        <v>No</v>
      </c>
      <c r="L689" t="str">
        <f>Table6[[#This Row],[Teens]]</f>
        <v>Yes</v>
      </c>
    </row>
    <row r="690" spans="1:12" ht="16.5" x14ac:dyDescent="0.3">
      <c r="A690">
        <f>Table2[[#This Row],[NumDealsPurchases]]</f>
        <v>1</v>
      </c>
      <c r="B690">
        <f>Table2[[#This Row],[AcceptedCmp3]]</f>
        <v>0</v>
      </c>
      <c r="C690">
        <f>Table2[[#This Row],[AcceptedCmp4]]</f>
        <v>0</v>
      </c>
      <c r="D690">
        <f>Table2[[#This Row],[AcceptedCmp5]]</f>
        <v>0</v>
      </c>
      <c r="E690">
        <f>Table2[[#This Row],[AcceptedCmp1]]</f>
        <v>0</v>
      </c>
      <c r="F690">
        <f>Table2[[#This Row],[AcceptedCmp2]]</f>
        <v>0</v>
      </c>
      <c r="G690">
        <f>Table2[[#This Row],[Response]]</f>
        <v>1</v>
      </c>
      <c r="H690" s="8">
        <f>Products!G690</f>
        <v>40</v>
      </c>
      <c r="I690" s="17" t="str">
        <f>Products!H690</f>
        <v>Together</v>
      </c>
      <c r="J690" t="str">
        <f>Products!I690</f>
        <v>36-45</v>
      </c>
      <c r="K690" t="str">
        <f>Table6[[#This Row],[Kids]]</f>
        <v>No</v>
      </c>
      <c r="L690" t="str">
        <f>Table6[[#This Row],[Teens]]</f>
        <v>No</v>
      </c>
    </row>
    <row r="691" spans="1:12" ht="16.5" x14ac:dyDescent="0.3">
      <c r="A691">
        <f>Table2[[#This Row],[NumDealsPurchases]]</f>
        <v>15</v>
      </c>
      <c r="B691">
        <f>Table2[[#This Row],[AcceptedCmp3]]</f>
        <v>0</v>
      </c>
      <c r="C691">
        <f>Table2[[#This Row],[AcceptedCmp4]]</f>
        <v>0</v>
      </c>
      <c r="D691">
        <f>Table2[[#This Row],[AcceptedCmp5]]</f>
        <v>0</v>
      </c>
      <c r="E691">
        <f>Table2[[#This Row],[AcceptedCmp1]]</f>
        <v>0</v>
      </c>
      <c r="F691">
        <f>Table2[[#This Row],[AcceptedCmp2]]</f>
        <v>0</v>
      </c>
      <c r="G691">
        <f>Table2[[#This Row],[Response]]</f>
        <v>0</v>
      </c>
      <c r="H691" s="8">
        <f>Products!G691</f>
        <v>30</v>
      </c>
      <c r="I691" s="17" t="str">
        <f>Products!H691</f>
        <v>Together</v>
      </c>
      <c r="J691" t="str">
        <f>Products!I691</f>
        <v>26-35</v>
      </c>
      <c r="K691" t="str">
        <f>Table6[[#This Row],[Kids]]</f>
        <v>No</v>
      </c>
      <c r="L691" t="str">
        <f>Table6[[#This Row],[Teens]]</f>
        <v>No</v>
      </c>
    </row>
    <row r="692" spans="1:12" ht="16.5" x14ac:dyDescent="0.3">
      <c r="A692">
        <f>Table2[[#This Row],[NumDealsPurchases]]</f>
        <v>1</v>
      </c>
      <c r="B692">
        <f>Table2[[#This Row],[AcceptedCmp3]]</f>
        <v>0</v>
      </c>
      <c r="C692">
        <f>Table2[[#This Row],[AcceptedCmp4]]</f>
        <v>0</v>
      </c>
      <c r="D692">
        <f>Table2[[#This Row],[AcceptedCmp5]]</f>
        <v>1</v>
      </c>
      <c r="E692">
        <f>Table2[[#This Row],[AcceptedCmp1]]</f>
        <v>1</v>
      </c>
      <c r="F692">
        <f>Table2[[#This Row],[AcceptedCmp2]]</f>
        <v>0</v>
      </c>
      <c r="G692">
        <f>Table2[[#This Row],[Response]]</f>
        <v>0</v>
      </c>
      <c r="H692" s="8">
        <f>Products!G692</f>
        <v>25</v>
      </c>
      <c r="I692" s="17" t="str">
        <f>Products!H692</f>
        <v>Divorced</v>
      </c>
      <c r="J692" t="str">
        <f>Products!I692</f>
        <v>16-25</v>
      </c>
      <c r="K692" t="str">
        <f>Table6[[#This Row],[Kids]]</f>
        <v>No</v>
      </c>
      <c r="L692" t="str">
        <f>Table6[[#This Row],[Teens]]</f>
        <v>No</v>
      </c>
    </row>
    <row r="693" spans="1:12" ht="16.5" x14ac:dyDescent="0.3">
      <c r="A693">
        <f>Table2[[#This Row],[NumDealsPurchases]]</f>
        <v>1</v>
      </c>
      <c r="B693">
        <f>Table2[[#This Row],[AcceptedCmp3]]</f>
        <v>0</v>
      </c>
      <c r="C693">
        <f>Table2[[#This Row],[AcceptedCmp4]]</f>
        <v>0</v>
      </c>
      <c r="D693">
        <f>Table2[[#This Row],[AcceptedCmp5]]</f>
        <v>0</v>
      </c>
      <c r="E693">
        <f>Table2[[#This Row],[AcceptedCmp1]]</f>
        <v>0</v>
      </c>
      <c r="F693">
        <f>Table2[[#This Row],[AcceptedCmp2]]</f>
        <v>0</v>
      </c>
      <c r="G693">
        <f>Table2[[#This Row],[Response]]</f>
        <v>0</v>
      </c>
      <c r="H693" s="8">
        <f>Products!G693</f>
        <v>44</v>
      </c>
      <c r="I693" s="17" t="str">
        <f>Products!H693</f>
        <v>Single</v>
      </c>
      <c r="J693" t="str">
        <f>Products!I693</f>
        <v>36-45</v>
      </c>
      <c r="K693" t="str">
        <f>Table6[[#This Row],[Kids]]</f>
        <v>No</v>
      </c>
      <c r="L693" t="str">
        <f>Table6[[#This Row],[Teens]]</f>
        <v>No</v>
      </c>
    </row>
    <row r="694" spans="1:12" ht="16.5" x14ac:dyDescent="0.3">
      <c r="A694">
        <f>Table2[[#This Row],[NumDealsPurchases]]</f>
        <v>6</v>
      </c>
      <c r="B694">
        <f>Table2[[#This Row],[AcceptedCmp3]]</f>
        <v>0</v>
      </c>
      <c r="C694">
        <f>Table2[[#This Row],[AcceptedCmp4]]</f>
        <v>1</v>
      </c>
      <c r="D694">
        <f>Table2[[#This Row],[AcceptedCmp5]]</f>
        <v>0</v>
      </c>
      <c r="E694">
        <f>Table2[[#This Row],[AcceptedCmp1]]</f>
        <v>0</v>
      </c>
      <c r="F694">
        <f>Table2[[#This Row],[AcceptedCmp2]]</f>
        <v>0</v>
      </c>
      <c r="G694">
        <f>Table2[[#This Row],[Response]]</f>
        <v>1</v>
      </c>
      <c r="H694" s="8">
        <f>Products!G694</f>
        <v>52</v>
      </c>
      <c r="I694" s="17" t="str">
        <f>Products!H694</f>
        <v>Together</v>
      </c>
      <c r="J694" t="str">
        <f>Products!I694</f>
        <v>46-55</v>
      </c>
      <c r="K694" t="str">
        <f>Table6[[#This Row],[Kids]]</f>
        <v>No</v>
      </c>
      <c r="L694" t="str">
        <f>Table6[[#This Row],[Teens]]</f>
        <v>Yes</v>
      </c>
    </row>
    <row r="695" spans="1:12" ht="16.5" x14ac:dyDescent="0.3">
      <c r="A695">
        <f>Table2[[#This Row],[NumDealsPurchases]]</f>
        <v>1</v>
      </c>
      <c r="B695">
        <f>Table2[[#This Row],[AcceptedCmp3]]</f>
        <v>0</v>
      </c>
      <c r="C695">
        <f>Table2[[#This Row],[AcceptedCmp4]]</f>
        <v>0</v>
      </c>
      <c r="D695">
        <f>Table2[[#This Row],[AcceptedCmp5]]</f>
        <v>0</v>
      </c>
      <c r="E695">
        <f>Table2[[#This Row],[AcceptedCmp1]]</f>
        <v>0</v>
      </c>
      <c r="F695">
        <f>Table2[[#This Row],[AcceptedCmp2]]</f>
        <v>0</v>
      </c>
      <c r="G695">
        <f>Table2[[#This Row],[Response]]</f>
        <v>0</v>
      </c>
      <c r="H695" s="8">
        <f>Products!G695</f>
        <v>43</v>
      </c>
      <c r="I695" s="17" t="str">
        <f>Products!H695</f>
        <v>Together</v>
      </c>
      <c r="J695" t="str">
        <f>Products!I695</f>
        <v>36-45</v>
      </c>
      <c r="K695" t="str">
        <f>Table6[[#This Row],[Kids]]</f>
        <v>No</v>
      </c>
      <c r="L695" t="str">
        <f>Table6[[#This Row],[Teens]]</f>
        <v>No</v>
      </c>
    </row>
    <row r="696" spans="1:12" ht="16.5" x14ac:dyDescent="0.3">
      <c r="A696">
        <f>Table2[[#This Row],[NumDealsPurchases]]</f>
        <v>3</v>
      </c>
      <c r="B696">
        <f>Table2[[#This Row],[AcceptedCmp3]]</f>
        <v>0</v>
      </c>
      <c r="C696">
        <f>Table2[[#This Row],[AcceptedCmp4]]</f>
        <v>0</v>
      </c>
      <c r="D696">
        <f>Table2[[#This Row],[AcceptedCmp5]]</f>
        <v>0</v>
      </c>
      <c r="E696">
        <f>Table2[[#This Row],[AcceptedCmp1]]</f>
        <v>0</v>
      </c>
      <c r="F696">
        <f>Table2[[#This Row],[AcceptedCmp2]]</f>
        <v>0</v>
      </c>
      <c r="G696">
        <f>Table2[[#This Row],[Response]]</f>
        <v>0</v>
      </c>
      <c r="H696" s="8">
        <f>Products!G696</f>
        <v>55</v>
      </c>
      <c r="I696" s="17" t="str">
        <f>Products!H696</f>
        <v>Widow</v>
      </c>
      <c r="J696" t="str">
        <f>Products!I696</f>
        <v>46-55</v>
      </c>
      <c r="K696" t="str">
        <f>Table6[[#This Row],[Kids]]</f>
        <v>No</v>
      </c>
      <c r="L696" t="str">
        <f>Table6[[#This Row],[Teens]]</f>
        <v>Yes</v>
      </c>
    </row>
    <row r="697" spans="1:12" ht="16.5" x14ac:dyDescent="0.3">
      <c r="A697">
        <f>Table2[[#This Row],[NumDealsPurchases]]</f>
        <v>1</v>
      </c>
      <c r="B697">
        <f>Table2[[#This Row],[AcceptedCmp3]]</f>
        <v>0</v>
      </c>
      <c r="C697">
        <f>Table2[[#This Row],[AcceptedCmp4]]</f>
        <v>0</v>
      </c>
      <c r="D697">
        <f>Table2[[#This Row],[AcceptedCmp5]]</f>
        <v>0</v>
      </c>
      <c r="E697">
        <f>Table2[[#This Row],[AcceptedCmp1]]</f>
        <v>0</v>
      </c>
      <c r="F697">
        <f>Table2[[#This Row],[AcceptedCmp2]]</f>
        <v>0</v>
      </c>
      <c r="G697">
        <f>Table2[[#This Row],[Response]]</f>
        <v>0</v>
      </c>
      <c r="H697" s="8">
        <f>Products!G697</f>
        <v>61</v>
      </c>
      <c r="I697" s="17" t="str">
        <f>Products!H697</f>
        <v>Married</v>
      </c>
      <c r="J697" t="str">
        <f>Products!I697</f>
        <v>56-65</v>
      </c>
      <c r="K697" t="str">
        <f>Table6[[#This Row],[Kids]]</f>
        <v>No</v>
      </c>
      <c r="L697" t="str">
        <f>Table6[[#This Row],[Teens]]</f>
        <v>No</v>
      </c>
    </row>
    <row r="698" spans="1:12" ht="16.5" x14ac:dyDescent="0.3">
      <c r="A698">
        <f>Table2[[#This Row],[NumDealsPurchases]]</f>
        <v>3</v>
      </c>
      <c r="B698">
        <f>Table2[[#This Row],[AcceptedCmp3]]</f>
        <v>0</v>
      </c>
      <c r="C698">
        <f>Table2[[#This Row],[AcceptedCmp4]]</f>
        <v>0</v>
      </c>
      <c r="D698">
        <f>Table2[[#This Row],[AcceptedCmp5]]</f>
        <v>0</v>
      </c>
      <c r="E698">
        <f>Table2[[#This Row],[AcceptedCmp1]]</f>
        <v>0</v>
      </c>
      <c r="F698">
        <f>Table2[[#This Row],[AcceptedCmp2]]</f>
        <v>0</v>
      </c>
      <c r="G698">
        <f>Table2[[#This Row],[Response]]</f>
        <v>1</v>
      </c>
      <c r="H698" s="8">
        <f>Products!G698</f>
        <v>64</v>
      </c>
      <c r="I698" s="17" t="str">
        <f>Products!H698</f>
        <v>Single</v>
      </c>
      <c r="J698" t="str">
        <f>Products!I698</f>
        <v>56-65</v>
      </c>
      <c r="K698" t="str">
        <f>Table6[[#This Row],[Kids]]</f>
        <v>Yes</v>
      </c>
      <c r="L698" t="str">
        <f>Table6[[#This Row],[Teens]]</f>
        <v>Yes</v>
      </c>
    </row>
    <row r="699" spans="1:12" ht="16.5" x14ac:dyDescent="0.3">
      <c r="A699">
        <f>Table2[[#This Row],[NumDealsPurchases]]</f>
        <v>1</v>
      </c>
      <c r="B699">
        <f>Table2[[#This Row],[AcceptedCmp3]]</f>
        <v>0</v>
      </c>
      <c r="C699">
        <f>Table2[[#This Row],[AcceptedCmp4]]</f>
        <v>0</v>
      </c>
      <c r="D699">
        <f>Table2[[#This Row],[AcceptedCmp5]]</f>
        <v>0</v>
      </c>
      <c r="E699">
        <f>Table2[[#This Row],[AcceptedCmp1]]</f>
        <v>0</v>
      </c>
      <c r="F699">
        <f>Table2[[#This Row],[AcceptedCmp2]]</f>
        <v>0</v>
      </c>
      <c r="G699">
        <f>Table2[[#This Row],[Response]]</f>
        <v>0</v>
      </c>
      <c r="H699" s="8">
        <f>Products!G699</f>
        <v>52</v>
      </c>
      <c r="I699" s="17" t="str">
        <f>Products!H699</f>
        <v>Single</v>
      </c>
      <c r="J699" t="str">
        <f>Products!I699</f>
        <v>46-55</v>
      </c>
      <c r="K699" t="str">
        <f>Table6[[#This Row],[Kids]]</f>
        <v>No</v>
      </c>
      <c r="L699" t="str">
        <f>Table6[[#This Row],[Teens]]</f>
        <v>Yes</v>
      </c>
    </row>
    <row r="700" spans="1:12" ht="16.5" x14ac:dyDescent="0.3">
      <c r="A700">
        <f>Table2[[#This Row],[NumDealsPurchases]]</f>
        <v>1</v>
      </c>
      <c r="B700">
        <f>Table2[[#This Row],[AcceptedCmp3]]</f>
        <v>0</v>
      </c>
      <c r="C700">
        <f>Table2[[#This Row],[AcceptedCmp4]]</f>
        <v>0</v>
      </c>
      <c r="D700">
        <f>Table2[[#This Row],[AcceptedCmp5]]</f>
        <v>0</v>
      </c>
      <c r="E700">
        <f>Table2[[#This Row],[AcceptedCmp1]]</f>
        <v>0</v>
      </c>
      <c r="F700">
        <f>Table2[[#This Row],[AcceptedCmp2]]</f>
        <v>0</v>
      </c>
      <c r="G700">
        <f>Table2[[#This Row],[Response]]</f>
        <v>0</v>
      </c>
      <c r="H700" s="8">
        <f>Products!G700</f>
        <v>19</v>
      </c>
      <c r="I700" s="17" t="str">
        <f>Products!H700</f>
        <v>Single</v>
      </c>
      <c r="J700" t="str">
        <f>Products!I700</f>
        <v>16-25</v>
      </c>
      <c r="K700" t="str">
        <f>Table6[[#This Row],[Kids]]</f>
        <v>No</v>
      </c>
      <c r="L700" t="str">
        <f>Table6[[#This Row],[Teens]]</f>
        <v>No</v>
      </c>
    </row>
    <row r="701" spans="1:12" ht="16.5" x14ac:dyDescent="0.3">
      <c r="A701">
        <f>Table2[[#This Row],[NumDealsPurchases]]</f>
        <v>3</v>
      </c>
      <c r="B701">
        <f>Table2[[#This Row],[AcceptedCmp3]]</f>
        <v>0</v>
      </c>
      <c r="C701">
        <f>Table2[[#This Row],[AcceptedCmp4]]</f>
        <v>0</v>
      </c>
      <c r="D701">
        <f>Table2[[#This Row],[AcceptedCmp5]]</f>
        <v>0</v>
      </c>
      <c r="E701">
        <f>Table2[[#This Row],[AcceptedCmp1]]</f>
        <v>0</v>
      </c>
      <c r="F701">
        <f>Table2[[#This Row],[AcceptedCmp2]]</f>
        <v>0</v>
      </c>
      <c r="G701">
        <f>Table2[[#This Row],[Response]]</f>
        <v>1</v>
      </c>
      <c r="H701" s="8">
        <f>Products!G701</f>
        <v>64</v>
      </c>
      <c r="I701" s="17" t="str">
        <f>Products!H701</f>
        <v>Together</v>
      </c>
      <c r="J701" t="str">
        <f>Products!I701</f>
        <v>56-65</v>
      </c>
      <c r="K701" t="str">
        <f>Table6[[#This Row],[Kids]]</f>
        <v>Yes</v>
      </c>
      <c r="L701" t="str">
        <f>Table6[[#This Row],[Teens]]</f>
        <v>Yes</v>
      </c>
    </row>
    <row r="702" spans="1:12" ht="16.5" x14ac:dyDescent="0.3">
      <c r="A702">
        <f>Table2[[#This Row],[NumDealsPurchases]]</f>
        <v>2</v>
      </c>
      <c r="B702">
        <f>Table2[[#This Row],[AcceptedCmp3]]</f>
        <v>0</v>
      </c>
      <c r="C702">
        <f>Table2[[#This Row],[AcceptedCmp4]]</f>
        <v>0</v>
      </c>
      <c r="D702">
        <f>Table2[[#This Row],[AcceptedCmp5]]</f>
        <v>0</v>
      </c>
      <c r="E702">
        <f>Table2[[#This Row],[AcceptedCmp1]]</f>
        <v>0</v>
      </c>
      <c r="F702">
        <f>Table2[[#This Row],[AcceptedCmp2]]</f>
        <v>0</v>
      </c>
      <c r="G702">
        <f>Table2[[#This Row],[Response]]</f>
        <v>0</v>
      </c>
      <c r="H702" s="8">
        <f>Products!G702</f>
        <v>52</v>
      </c>
      <c r="I702" s="17" t="str">
        <f>Products!H702</f>
        <v>Divorced</v>
      </c>
      <c r="J702" t="str">
        <f>Products!I702</f>
        <v>46-55</v>
      </c>
      <c r="K702" t="str">
        <f>Table6[[#This Row],[Kids]]</f>
        <v>No</v>
      </c>
      <c r="L702" t="str">
        <f>Table6[[#This Row],[Teens]]</f>
        <v>No</v>
      </c>
    </row>
    <row r="703" spans="1:12" ht="16.5" x14ac:dyDescent="0.3">
      <c r="A703">
        <f>Table2[[#This Row],[NumDealsPurchases]]</f>
        <v>1</v>
      </c>
      <c r="B703">
        <f>Table2[[#This Row],[AcceptedCmp3]]</f>
        <v>0</v>
      </c>
      <c r="C703">
        <f>Table2[[#This Row],[AcceptedCmp4]]</f>
        <v>0</v>
      </c>
      <c r="D703">
        <f>Table2[[#This Row],[AcceptedCmp5]]</f>
        <v>0</v>
      </c>
      <c r="E703">
        <f>Table2[[#This Row],[AcceptedCmp1]]</f>
        <v>1</v>
      </c>
      <c r="F703">
        <f>Table2[[#This Row],[AcceptedCmp2]]</f>
        <v>0</v>
      </c>
      <c r="G703">
        <f>Table2[[#This Row],[Response]]</f>
        <v>0</v>
      </c>
      <c r="H703" s="8">
        <f>Products!G703</f>
        <v>54</v>
      </c>
      <c r="I703" s="17" t="str">
        <f>Products!H703</f>
        <v>Married</v>
      </c>
      <c r="J703" t="str">
        <f>Products!I703</f>
        <v>46-55</v>
      </c>
      <c r="K703" t="str">
        <f>Table6[[#This Row],[Kids]]</f>
        <v>No</v>
      </c>
      <c r="L703" t="str">
        <f>Table6[[#This Row],[Teens]]</f>
        <v>No</v>
      </c>
    </row>
    <row r="704" spans="1:12" ht="16.5" x14ac:dyDescent="0.3">
      <c r="A704">
        <f>Table2[[#This Row],[NumDealsPurchases]]</f>
        <v>3</v>
      </c>
      <c r="B704">
        <f>Table2[[#This Row],[AcceptedCmp3]]</f>
        <v>0</v>
      </c>
      <c r="C704">
        <f>Table2[[#This Row],[AcceptedCmp4]]</f>
        <v>0</v>
      </c>
      <c r="D704">
        <f>Table2[[#This Row],[AcceptedCmp5]]</f>
        <v>0</v>
      </c>
      <c r="E704">
        <f>Table2[[#This Row],[AcceptedCmp1]]</f>
        <v>0</v>
      </c>
      <c r="F704">
        <f>Table2[[#This Row],[AcceptedCmp2]]</f>
        <v>0</v>
      </c>
      <c r="G704">
        <f>Table2[[#This Row],[Response]]</f>
        <v>0</v>
      </c>
      <c r="H704" s="8">
        <f>Products!G704</f>
        <v>40</v>
      </c>
      <c r="I704" s="17" t="str">
        <f>Products!H704</f>
        <v>Divorced</v>
      </c>
      <c r="J704" t="str">
        <f>Products!I704</f>
        <v>36-45</v>
      </c>
      <c r="K704" t="str">
        <f>Table6[[#This Row],[Kids]]</f>
        <v>No</v>
      </c>
      <c r="L704" t="str">
        <f>Table6[[#This Row],[Teens]]</f>
        <v>Yes</v>
      </c>
    </row>
    <row r="705" spans="1:12" ht="16.5" x14ac:dyDescent="0.3">
      <c r="A705">
        <f>Table2[[#This Row],[NumDealsPurchases]]</f>
        <v>2</v>
      </c>
      <c r="B705">
        <f>Table2[[#This Row],[AcceptedCmp3]]</f>
        <v>0</v>
      </c>
      <c r="C705">
        <f>Table2[[#This Row],[AcceptedCmp4]]</f>
        <v>0</v>
      </c>
      <c r="D705">
        <f>Table2[[#This Row],[AcceptedCmp5]]</f>
        <v>0</v>
      </c>
      <c r="E705">
        <f>Table2[[#This Row],[AcceptedCmp1]]</f>
        <v>0</v>
      </c>
      <c r="F705">
        <f>Table2[[#This Row],[AcceptedCmp2]]</f>
        <v>0</v>
      </c>
      <c r="G705">
        <f>Table2[[#This Row],[Response]]</f>
        <v>0</v>
      </c>
      <c r="H705" s="8">
        <f>Products!G705</f>
        <v>36</v>
      </c>
      <c r="I705" s="17" t="str">
        <f>Products!H705</f>
        <v>Single</v>
      </c>
      <c r="J705" t="str">
        <f>Products!I705</f>
        <v>36-45</v>
      </c>
      <c r="K705" t="str">
        <f>Table6[[#This Row],[Kids]]</f>
        <v>Yes</v>
      </c>
      <c r="L705" t="str">
        <f>Table6[[#This Row],[Teens]]</f>
        <v>No</v>
      </c>
    </row>
    <row r="706" spans="1:12" ht="16.5" x14ac:dyDescent="0.3">
      <c r="A706">
        <f>Table2[[#This Row],[NumDealsPurchases]]</f>
        <v>3</v>
      </c>
      <c r="B706">
        <f>Table2[[#This Row],[AcceptedCmp3]]</f>
        <v>1</v>
      </c>
      <c r="C706">
        <f>Table2[[#This Row],[AcceptedCmp4]]</f>
        <v>0</v>
      </c>
      <c r="D706">
        <f>Table2[[#This Row],[AcceptedCmp5]]</f>
        <v>0</v>
      </c>
      <c r="E706">
        <f>Table2[[#This Row],[AcceptedCmp1]]</f>
        <v>0</v>
      </c>
      <c r="F706">
        <f>Table2[[#This Row],[AcceptedCmp2]]</f>
        <v>0</v>
      </c>
      <c r="G706">
        <f>Table2[[#This Row],[Response]]</f>
        <v>0</v>
      </c>
      <c r="H706" s="8">
        <f>Products!G706</f>
        <v>36</v>
      </c>
      <c r="I706" s="17" t="str">
        <f>Products!H706</f>
        <v>Divorced</v>
      </c>
      <c r="J706" t="str">
        <f>Products!I706</f>
        <v>36-45</v>
      </c>
      <c r="K706" t="str">
        <f>Table6[[#This Row],[Kids]]</f>
        <v>No</v>
      </c>
      <c r="L706" t="str">
        <f>Table6[[#This Row],[Teens]]</f>
        <v>Yes</v>
      </c>
    </row>
    <row r="707" spans="1:12" ht="16.5" x14ac:dyDescent="0.3">
      <c r="A707">
        <f>Table2[[#This Row],[NumDealsPurchases]]</f>
        <v>1</v>
      </c>
      <c r="B707">
        <f>Table2[[#This Row],[AcceptedCmp3]]</f>
        <v>0</v>
      </c>
      <c r="C707">
        <f>Table2[[#This Row],[AcceptedCmp4]]</f>
        <v>1</v>
      </c>
      <c r="D707">
        <f>Table2[[#This Row],[AcceptedCmp5]]</f>
        <v>1</v>
      </c>
      <c r="E707">
        <f>Table2[[#This Row],[AcceptedCmp1]]</f>
        <v>1</v>
      </c>
      <c r="F707">
        <f>Table2[[#This Row],[AcceptedCmp2]]</f>
        <v>0</v>
      </c>
      <c r="G707">
        <f>Table2[[#This Row],[Response]]</f>
        <v>1</v>
      </c>
      <c r="H707" s="8">
        <f>Products!G707</f>
        <v>26</v>
      </c>
      <c r="I707" s="17" t="str">
        <f>Products!H707</f>
        <v>Married</v>
      </c>
      <c r="J707" t="str">
        <f>Products!I707</f>
        <v>26-35</v>
      </c>
      <c r="K707" t="str">
        <f>Table6[[#This Row],[Kids]]</f>
        <v>No</v>
      </c>
      <c r="L707" t="str">
        <f>Table6[[#This Row],[Teens]]</f>
        <v>No</v>
      </c>
    </row>
    <row r="708" spans="1:12" ht="16.5" x14ac:dyDescent="0.3">
      <c r="A708">
        <f>Table2[[#This Row],[NumDealsPurchases]]</f>
        <v>3</v>
      </c>
      <c r="B708">
        <f>Table2[[#This Row],[AcceptedCmp3]]</f>
        <v>0</v>
      </c>
      <c r="C708">
        <f>Table2[[#This Row],[AcceptedCmp4]]</f>
        <v>0</v>
      </c>
      <c r="D708">
        <f>Table2[[#This Row],[AcceptedCmp5]]</f>
        <v>0</v>
      </c>
      <c r="E708">
        <f>Table2[[#This Row],[AcceptedCmp1]]</f>
        <v>0</v>
      </c>
      <c r="F708">
        <f>Table2[[#This Row],[AcceptedCmp2]]</f>
        <v>0</v>
      </c>
      <c r="G708">
        <f>Table2[[#This Row],[Response]]</f>
        <v>0</v>
      </c>
      <c r="H708" s="8">
        <f>Products!G708</f>
        <v>45</v>
      </c>
      <c r="I708" s="17" t="str">
        <f>Products!H708</f>
        <v>Divorced</v>
      </c>
      <c r="J708" t="str">
        <f>Products!I708</f>
        <v>36-45</v>
      </c>
      <c r="K708" t="str">
        <f>Table6[[#This Row],[Kids]]</f>
        <v>Yes</v>
      </c>
      <c r="L708" t="str">
        <f>Table6[[#This Row],[Teens]]</f>
        <v>No</v>
      </c>
    </row>
    <row r="709" spans="1:12" ht="16.5" x14ac:dyDescent="0.3">
      <c r="A709">
        <f>Table2[[#This Row],[NumDealsPurchases]]</f>
        <v>2</v>
      </c>
      <c r="B709">
        <f>Table2[[#This Row],[AcceptedCmp3]]</f>
        <v>1</v>
      </c>
      <c r="C709">
        <f>Table2[[#This Row],[AcceptedCmp4]]</f>
        <v>0</v>
      </c>
      <c r="D709">
        <f>Table2[[#This Row],[AcceptedCmp5]]</f>
        <v>1</v>
      </c>
      <c r="E709">
        <f>Table2[[#This Row],[AcceptedCmp1]]</f>
        <v>0</v>
      </c>
      <c r="F709">
        <f>Table2[[#This Row],[AcceptedCmp2]]</f>
        <v>0</v>
      </c>
      <c r="G709">
        <f>Table2[[#This Row],[Response]]</f>
        <v>0</v>
      </c>
      <c r="H709" s="8">
        <f>Products!G709</f>
        <v>27</v>
      </c>
      <c r="I709" s="17" t="str">
        <f>Products!H709</f>
        <v>Divorced</v>
      </c>
      <c r="J709" t="str">
        <f>Products!I709</f>
        <v>26-35</v>
      </c>
      <c r="K709" t="str">
        <f>Table6[[#This Row],[Kids]]</f>
        <v>Yes</v>
      </c>
      <c r="L709" t="str">
        <f>Table6[[#This Row],[Teens]]</f>
        <v>No</v>
      </c>
    </row>
    <row r="710" spans="1:12" ht="16.5" x14ac:dyDescent="0.3">
      <c r="A710">
        <f>Table2[[#This Row],[NumDealsPurchases]]</f>
        <v>1</v>
      </c>
      <c r="B710">
        <f>Table2[[#This Row],[AcceptedCmp3]]</f>
        <v>0</v>
      </c>
      <c r="C710">
        <f>Table2[[#This Row],[AcceptedCmp4]]</f>
        <v>0</v>
      </c>
      <c r="D710">
        <f>Table2[[#This Row],[AcceptedCmp5]]</f>
        <v>0</v>
      </c>
      <c r="E710">
        <f>Table2[[#This Row],[AcceptedCmp1]]</f>
        <v>0</v>
      </c>
      <c r="F710">
        <f>Table2[[#This Row],[AcceptedCmp2]]</f>
        <v>0</v>
      </c>
      <c r="G710">
        <f>Table2[[#This Row],[Response]]</f>
        <v>0</v>
      </c>
      <c r="H710" s="8">
        <f>Products!G710</f>
        <v>44</v>
      </c>
      <c r="I710" s="17" t="str">
        <f>Products!H710</f>
        <v>Together</v>
      </c>
      <c r="J710" t="str">
        <f>Products!I710</f>
        <v>36-45</v>
      </c>
      <c r="K710" t="str">
        <f>Table6[[#This Row],[Kids]]</f>
        <v>Yes</v>
      </c>
      <c r="L710" t="str">
        <f>Table6[[#This Row],[Teens]]</f>
        <v>No</v>
      </c>
    </row>
    <row r="711" spans="1:12" ht="16.5" x14ac:dyDescent="0.3">
      <c r="A711">
        <f>Table2[[#This Row],[NumDealsPurchases]]</f>
        <v>2</v>
      </c>
      <c r="B711">
        <f>Table2[[#This Row],[AcceptedCmp3]]</f>
        <v>0</v>
      </c>
      <c r="C711">
        <f>Table2[[#This Row],[AcceptedCmp4]]</f>
        <v>0</v>
      </c>
      <c r="D711">
        <f>Table2[[#This Row],[AcceptedCmp5]]</f>
        <v>0</v>
      </c>
      <c r="E711">
        <f>Table2[[#This Row],[AcceptedCmp1]]</f>
        <v>0</v>
      </c>
      <c r="F711">
        <f>Table2[[#This Row],[AcceptedCmp2]]</f>
        <v>0</v>
      </c>
      <c r="G711">
        <f>Table2[[#This Row],[Response]]</f>
        <v>0</v>
      </c>
      <c r="H711" s="8">
        <f>Products!G711</f>
        <v>62</v>
      </c>
      <c r="I711" s="17" t="str">
        <f>Products!H711</f>
        <v>Married</v>
      </c>
      <c r="J711" t="str">
        <f>Products!I711</f>
        <v>56-65</v>
      </c>
      <c r="K711" t="str">
        <f>Table6[[#This Row],[Kids]]</f>
        <v>No</v>
      </c>
      <c r="L711" t="str">
        <f>Table6[[#This Row],[Teens]]</f>
        <v>Yes</v>
      </c>
    </row>
    <row r="712" spans="1:12" ht="16.5" x14ac:dyDescent="0.3">
      <c r="A712">
        <f>Table2[[#This Row],[NumDealsPurchases]]</f>
        <v>3</v>
      </c>
      <c r="B712">
        <f>Table2[[#This Row],[AcceptedCmp3]]</f>
        <v>1</v>
      </c>
      <c r="C712">
        <f>Table2[[#This Row],[AcceptedCmp4]]</f>
        <v>0</v>
      </c>
      <c r="D712">
        <f>Table2[[#This Row],[AcceptedCmp5]]</f>
        <v>0</v>
      </c>
      <c r="E712">
        <f>Table2[[#This Row],[AcceptedCmp1]]</f>
        <v>0</v>
      </c>
      <c r="F712">
        <f>Table2[[#This Row],[AcceptedCmp2]]</f>
        <v>0</v>
      </c>
      <c r="G712">
        <f>Table2[[#This Row],[Response]]</f>
        <v>0</v>
      </c>
      <c r="H712" s="8">
        <f>Products!G712</f>
        <v>65</v>
      </c>
      <c r="I712" s="17" t="str">
        <f>Products!H712</f>
        <v>Married</v>
      </c>
      <c r="J712" t="str">
        <f>Products!I712</f>
        <v>56-65</v>
      </c>
      <c r="K712" t="str">
        <f>Table6[[#This Row],[Kids]]</f>
        <v>No</v>
      </c>
      <c r="L712" t="str">
        <f>Table6[[#This Row],[Teens]]</f>
        <v>Yes</v>
      </c>
    </row>
    <row r="713" spans="1:12" ht="16.5" x14ac:dyDescent="0.3">
      <c r="A713">
        <f>Table2[[#This Row],[NumDealsPurchases]]</f>
        <v>1</v>
      </c>
      <c r="B713">
        <f>Table2[[#This Row],[AcceptedCmp3]]</f>
        <v>1</v>
      </c>
      <c r="C713">
        <f>Table2[[#This Row],[AcceptedCmp4]]</f>
        <v>0</v>
      </c>
      <c r="D713">
        <f>Table2[[#This Row],[AcceptedCmp5]]</f>
        <v>0</v>
      </c>
      <c r="E713">
        <f>Table2[[#This Row],[AcceptedCmp1]]</f>
        <v>0</v>
      </c>
      <c r="F713">
        <f>Table2[[#This Row],[AcceptedCmp2]]</f>
        <v>0</v>
      </c>
      <c r="G713">
        <f>Table2[[#This Row],[Response]]</f>
        <v>1</v>
      </c>
      <c r="H713" s="8">
        <f>Products!G713</f>
        <v>42</v>
      </c>
      <c r="I713" s="17" t="str">
        <f>Products!H713</f>
        <v>Single</v>
      </c>
      <c r="J713" t="str">
        <f>Products!I713</f>
        <v>36-45</v>
      </c>
      <c r="K713" t="str">
        <f>Table6[[#This Row],[Kids]]</f>
        <v>Yes</v>
      </c>
      <c r="L713" t="str">
        <f>Table6[[#This Row],[Teens]]</f>
        <v>No</v>
      </c>
    </row>
    <row r="714" spans="1:12" ht="16.5" x14ac:dyDescent="0.3">
      <c r="A714">
        <f>Table2[[#This Row],[NumDealsPurchases]]</f>
        <v>1</v>
      </c>
      <c r="B714">
        <f>Table2[[#This Row],[AcceptedCmp3]]</f>
        <v>0</v>
      </c>
      <c r="C714">
        <f>Table2[[#This Row],[AcceptedCmp4]]</f>
        <v>0</v>
      </c>
      <c r="D714">
        <f>Table2[[#This Row],[AcceptedCmp5]]</f>
        <v>0</v>
      </c>
      <c r="E714">
        <f>Table2[[#This Row],[AcceptedCmp1]]</f>
        <v>0</v>
      </c>
      <c r="F714">
        <f>Table2[[#This Row],[AcceptedCmp2]]</f>
        <v>0</v>
      </c>
      <c r="G714">
        <f>Table2[[#This Row],[Response]]</f>
        <v>0</v>
      </c>
      <c r="H714" s="8">
        <f>Products!G714</f>
        <v>27</v>
      </c>
      <c r="I714" s="17" t="str">
        <f>Products!H714</f>
        <v>Single</v>
      </c>
      <c r="J714" t="str">
        <f>Products!I714</f>
        <v>26-35</v>
      </c>
      <c r="K714" t="str">
        <f>Table6[[#This Row],[Kids]]</f>
        <v>Yes</v>
      </c>
      <c r="L714" t="str">
        <f>Table6[[#This Row],[Teens]]</f>
        <v>No</v>
      </c>
    </row>
    <row r="715" spans="1:12" ht="16.5" x14ac:dyDescent="0.3">
      <c r="A715">
        <f>Table2[[#This Row],[NumDealsPurchases]]</f>
        <v>4</v>
      </c>
      <c r="B715">
        <f>Table2[[#This Row],[AcceptedCmp3]]</f>
        <v>0</v>
      </c>
      <c r="C715">
        <f>Table2[[#This Row],[AcceptedCmp4]]</f>
        <v>0</v>
      </c>
      <c r="D715">
        <f>Table2[[#This Row],[AcceptedCmp5]]</f>
        <v>0</v>
      </c>
      <c r="E715">
        <f>Table2[[#This Row],[AcceptedCmp1]]</f>
        <v>0</v>
      </c>
      <c r="F715">
        <f>Table2[[#This Row],[AcceptedCmp2]]</f>
        <v>0</v>
      </c>
      <c r="G715">
        <f>Table2[[#This Row],[Response]]</f>
        <v>0</v>
      </c>
      <c r="H715" s="8">
        <f>Products!G715</f>
        <v>47</v>
      </c>
      <c r="I715" s="17" t="str">
        <f>Products!H715</f>
        <v>Together</v>
      </c>
      <c r="J715" t="str">
        <f>Products!I715</f>
        <v>46-55</v>
      </c>
      <c r="K715" t="str">
        <f>Table6[[#This Row],[Kids]]</f>
        <v>No</v>
      </c>
      <c r="L715" t="str">
        <f>Table6[[#This Row],[Teens]]</f>
        <v>Yes</v>
      </c>
    </row>
    <row r="716" spans="1:12" ht="16.5" x14ac:dyDescent="0.3">
      <c r="A716">
        <f>Table2[[#This Row],[NumDealsPurchases]]</f>
        <v>2</v>
      </c>
      <c r="B716">
        <f>Table2[[#This Row],[AcceptedCmp3]]</f>
        <v>0</v>
      </c>
      <c r="C716">
        <f>Table2[[#This Row],[AcceptedCmp4]]</f>
        <v>0</v>
      </c>
      <c r="D716">
        <f>Table2[[#This Row],[AcceptedCmp5]]</f>
        <v>0</v>
      </c>
      <c r="E716">
        <f>Table2[[#This Row],[AcceptedCmp1]]</f>
        <v>0</v>
      </c>
      <c r="F716">
        <f>Table2[[#This Row],[AcceptedCmp2]]</f>
        <v>0</v>
      </c>
      <c r="G716">
        <f>Table2[[#This Row],[Response]]</f>
        <v>0</v>
      </c>
      <c r="H716" s="8">
        <f>Products!G716</f>
        <v>38</v>
      </c>
      <c r="I716" s="17" t="str">
        <f>Products!H716</f>
        <v>Together</v>
      </c>
      <c r="J716" t="str">
        <f>Products!I716</f>
        <v>36-45</v>
      </c>
      <c r="K716" t="str">
        <f>Table6[[#This Row],[Kids]]</f>
        <v>Yes</v>
      </c>
      <c r="L716" t="str">
        <f>Table6[[#This Row],[Teens]]</f>
        <v>No</v>
      </c>
    </row>
    <row r="717" spans="1:12" ht="16.5" x14ac:dyDescent="0.3">
      <c r="A717">
        <f>Table2[[#This Row],[NumDealsPurchases]]</f>
        <v>3</v>
      </c>
      <c r="B717">
        <f>Table2[[#This Row],[AcceptedCmp3]]</f>
        <v>0</v>
      </c>
      <c r="C717">
        <f>Table2[[#This Row],[AcceptedCmp4]]</f>
        <v>0</v>
      </c>
      <c r="D717">
        <f>Table2[[#This Row],[AcceptedCmp5]]</f>
        <v>0</v>
      </c>
      <c r="E717">
        <f>Table2[[#This Row],[AcceptedCmp1]]</f>
        <v>0</v>
      </c>
      <c r="F717">
        <f>Table2[[#This Row],[AcceptedCmp2]]</f>
        <v>0</v>
      </c>
      <c r="G717">
        <f>Table2[[#This Row],[Response]]</f>
        <v>0</v>
      </c>
      <c r="H717" s="8">
        <f>Products!G717</f>
        <v>60</v>
      </c>
      <c r="I717" s="17" t="str">
        <f>Products!H717</f>
        <v>Married</v>
      </c>
      <c r="J717" t="str">
        <f>Products!I717</f>
        <v>56-65</v>
      </c>
      <c r="K717" t="str">
        <f>Table6[[#This Row],[Kids]]</f>
        <v>No</v>
      </c>
      <c r="L717" t="str">
        <f>Table6[[#This Row],[Teens]]</f>
        <v>No</v>
      </c>
    </row>
    <row r="718" spans="1:12" ht="16.5" x14ac:dyDescent="0.3">
      <c r="A718">
        <f>Table2[[#This Row],[NumDealsPurchases]]</f>
        <v>3</v>
      </c>
      <c r="B718">
        <f>Table2[[#This Row],[AcceptedCmp3]]</f>
        <v>0</v>
      </c>
      <c r="C718">
        <f>Table2[[#This Row],[AcceptedCmp4]]</f>
        <v>0</v>
      </c>
      <c r="D718">
        <f>Table2[[#This Row],[AcceptedCmp5]]</f>
        <v>0</v>
      </c>
      <c r="E718">
        <f>Table2[[#This Row],[AcceptedCmp1]]</f>
        <v>0</v>
      </c>
      <c r="F718">
        <f>Table2[[#This Row],[AcceptedCmp2]]</f>
        <v>0</v>
      </c>
      <c r="G718">
        <f>Table2[[#This Row],[Response]]</f>
        <v>0</v>
      </c>
      <c r="H718" s="8">
        <f>Products!G718</f>
        <v>31</v>
      </c>
      <c r="I718" s="17" t="str">
        <f>Products!H718</f>
        <v>Divorced</v>
      </c>
      <c r="J718" t="str">
        <f>Products!I718</f>
        <v>26-35</v>
      </c>
      <c r="K718" t="str">
        <f>Table6[[#This Row],[Kids]]</f>
        <v>Yes</v>
      </c>
      <c r="L718" t="str">
        <f>Table6[[#This Row],[Teens]]</f>
        <v>No</v>
      </c>
    </row>
    <row r="719" spans="1:12" ht="16.5" x14ac:dyDescent="0.3">
      <c r="A719">
        <f>Table2[[#This Row],[NumDealsPurchases]]</f>
        <v>1</v>
      </c>
      <c r="B719">
        <f>Table2[[#This Row],[AcceptedCmp3]]</f>
        <v>0</v>
      </c>
      <c r="C719">
        <f>Table2[[#This Row],[AcceptedCmp4]]</f>
        <v>0</v>
      </c>
      <c r="D719">
        <f>Table2[[#This Row],[AcceptedCmp5]]</f>
        <v>0</v>
      </c>
      <c r="E719">
        <f>Table2[[#This Row],[AcceptedCmp1]]</f>
        <v>0</v>
      </c>
      <c r="F719">
        <f>Table2[[#This Row],[AcceptedCmp2]]</f>
        <v>0</v>
      </c>
      <c r="G719">
        <f>Table2[[#This Row],[Response]]</f>
        <v>0</v>
      </c>
      <c r="H719" s="8">
        <f>Products!G719</f>
        <v>37</v>
      </c>
      <c r="I719" s="17" t="str">
        <f>Products!H719</f>
        <v>Together</v>
      </c>
      <c r="J719" t="str">
        <f>Products!I719</f>
        <v>36-45</v>
      </c>
      <c r="K719" t="str">
        <f>Table6[[#This Row],[Kids]]</f>
        <v>No</v>
      </c>
      <c r="L719" t="str">
        <f>Table6[[#This Row],[Teens]]</f>
        <v>No</v>
      </c>
    </row>
    <row r="720" spans="1:12" ht="16.5" x14ac:dyDescent="0.3">
      <c r="A720">
        <f>Table2[[#This Row],[NumDealsPurchases]]</f>
        <v>1</v>
      </c>
      <c r="B720">
        <f>Table2[[#This Row],[AcceptedCmp3]]</f>
        <v>0</v>
      </c>
      <c r="C720">
        <f>Table2[[#This Row],[AcceptedCmp4]]</f>
        <v>0</v>
      </c>
      <c r="D720">
        <f>Table2[[#This Row],[AcceptedCmp5]]</f>
        <v>1</v>
      </c>
      <c r="E720">
        <f>Table2[[#This Row],[AcceptedCmp1]]</f>
        <v>0</v>
      </c>
      <c r="F720">
        <f>Table2[[#This Row],[AcceptedCmp2]]</f>
        <v>0</v>
      </c>
      <c r="G720">
        <f>Table2[[#This Row],[Response]]</f>
        <v>1</v>
      </c>
      <c r="H720" s="8">
        <f>Products!G720</f>
        <v>52</v>
      </c>
      <c r="I720" s="17" t="str">
        <f>Products!H720</f>
        <v>Divorced</v>
      </c>
      <c r="J720" t="str">
        <f>Products!I720</f>
        <v>46-55</v>
      </c>
      <c r="K720" t="str">
        <f>Table6[[#This Row],[Kids]]</f>
        <v>No</v>
      </c>
      <c r="L720" t="str">
        <f>Table6[[#This Row],[Teens]]</f>
        <v>No</v>
      </c>
    </row>
    <row r="721" spans="1:12" ht="16.5" x14ac:dyDescent="0.3">
      <c r="A721">
        <f>Table2[[#This Row],[NumDealsPurchases]]</f>
        <v>2</v>
      </c>
      <c r="B721">
        <f>Table2[[#This Row],[AcceptedCmp3]]</f>
        <v>0</v>
      </c>
      <c r="C721">
        <f>Table2[[#This Row],[AcceptedCmp4]]</f>
        <v>0</v>
      </c>
      <c r="D721">
        <f>Table2[[#This Row],[AcceptedCmp5]]</f>
        <v>0</v>
      </c>
      <c r="E721">
        <f>Table2[[#This Row],[AcceptedCmp1]]</f>
        <v>0</v>
      </c>
      <c r="F721">
        <f>Table2[[#This Row],[AcceptedCmp2]]</f>
        <v>0</v>
      </c>
      <c r="G721">
        <f>Table2[[#This Row],[Response]]</f>
        <v>0</v>
      </c>
      <c r="H721" s="8">
        <f>Products!G721</f>
        <v>35</v>
      </c>
      <c r="I721" s="17" t="str">
        <f>Products!H721</f>
        <v>Single</v>
      </c>
      <c r="J721" t="str">
        <f>Products!I721</f>
        <v>26-35</v>
      </c>
      <c r="K721" t="str">
        <f>Table6[[#This Row],[Kids]]</f>
        <v>Yes</v>
      </c>
      <c r="L721" t="str">
        <f>Table6[[#This Row],[Teens]]</f>
        <v>No</v>
      </c>
    </row>
    <row r="722" spans="1:12" ht="16.5" x14ac:dyDescent="0.3">
      <c r="A722">
        <f>Table2[[#This Row],[NumDealsPurchases]]</f>
        <v>6</v>
      </c>
      <c r="B722">
        <f>Table2[[#This Row],[AcceptedCmp3]]</f>
        <v>0</v>
      </c>
      <c r="C722">
        <f>Table2[[#This Row],[AcceptedCmp4]]</f>
        <v>0</v>
      </c>
      <c r="D722">
        <f>Table2[[#This Row],[AcceptedCmp5]]</f>
        <v>0</v>
      </c>
      <c r="E722">
        <f>Table2[[#This Row],[AcceptedCmp1]]</f>
        <v>0</v>
      </c>
      <c r="F722">
        <f>Table2[[#This Row],[AcceptedCmp2]]</f>
        <v>0</v>
      </c>
      <c r="G722">
        <f>Table2[[#This Row],[Response]]</f>
        <v>0</v>
      </c>
      <c r="H722" s="8">
        <f>Products!G722</f>
        <v>43</v>
      </c>
      <c r="I722" s="17" t="str">
        <f>Products!H722</f>
        <v>Married</v>
      </c>
      <c r="J722" t="str">
        <f>Products!I722</f>
        <v>36-45</v>
      </c>
      <c r="K722" t="str">
        <f>Table6[[#This Row],[Kids]]</f>
        <v>No</v>
      </c>
      <c r="L722" t="str">
        <f>Table6[[#This Row],[Teens]]</f>
        <v>Yes</v>
      </c>
    </row>
    <row r="723" spans="1:12" ht="16.5" x14ac:dyDescent="0.3">
      <c r="A723">
        <f>Table2[[#This Row],[NumDealsPurchases]]</f>
        <v>1</v>
      </c>
      <c r="B723">
        <f>Table2[[#This Row],[AcceptedCmp3]]</f>
        <v>0</v>
      </c>
      <c r="C723">
        <f>Table2[[#This Row],[AcceptedCmp4]]</f>
        <v>0</v>
      </c>
      <c r="D723">
        <f>Table2[[#This Row],[AcceptedCmp5]]</f>
        <v>0</v>
      </c>
      <c r="E723">
        <f>Table2[[#This Row],[AcceptedCmp1]]</f>
        <v>0</v>
      </c>
      <c r="F723">
        <f>Table2[[#This Row],[AcceptedCmp2]]</f>
        <v>0</v>
      </c>
      <c r="G723">
        <f>Table2[[#This Row],[Response]]</f>
        <v>0</v>
      </c>
      <c r="H723" s="8">
        <f>Products!G723</f>
        <v>56</v>
      </c>
      <c r="I723" s="17" t="str">
        <f>Products!H723</f>
        <v>Married</v>
      </c>
      <c r="J723" t="str">
        <f>Products!I723</f>
        <v>56-65</v>
      </c>
      <c r="K723" t="str">
        <f>Table6[[#This Row],[Kids]]</f>
        <v>Yes</v>
      </c>
      <c r="L723" t="str">
        <f>Table6[[#This Row],[Teens]]</f>
        <v>Yes</v>
      </c>
    </row>
    <row r="724" spans="1:12" ht="16.5" x14ac:dyDescent="0.3">
      <c r="A724">
        <f>Table2[[#This Row],[NumDealsPurchases]]</f>
        <v>2</v>
      </c>
      <c r="B724">
        <f>Table2[[#This Row],[AcceptedCmp3]]</f>
        <v>0</v>
      </c>
      <c r="C724">
        <f>Table2[[#This Row],[AcceptedCmp4]]</f>
        <v>0</v>
      </c>
      <c r="D724">
        <f>Table2[[#This Row],[AcceptedCmp5]]</f>
        <v>0</v>
      </c>
      <c r="E724">
        <f>Table2[[#This Row],[AcceptedCmp1]]</f>
        <v>0</v>
      </c>
      <c r="F724">
        <f>Table2[[#This Row],[AcceptedCmp2]]</f>
        <v>0</v>
      </c>
      <c r="G724">
        <f>Table2[[#This Row],[Response]]</f>
        <v>0</v>
      </c>
      <c r="H724" s="8">
        <f>Products!G724</f>
        <v>47</v>
      </c>
      <c r="I724" s="17" t="str">
        <f>Products!H724</f>
        <v>Married</v>
      </c>
      <c r="J724" t="str">
        <f>Products!I724</f>
        <v>46-55</v>
      </c>
      <c r="K724" t="str">
        <f>Table6[[#This Row],[Kids]]</f>
        <v>No</v>
      </c>
      <c r="L724" t="str">
        <f>Table6[[#This Row],[Teens]]</f>
        <v>Yes</v>
      </c>
    </row>
    <row r="725" spans="1:12" ht="16.5" x14ac:dyDescent="0.3">
      <c r="A725">
        <f>Table2[[#This Row],[NumDealsPurchases]]</f>
        <v>1</v>
      </c>
      <c r="B725">
        <f>Table2[[#This Row],[AcceptedCmp3]]</f>
        <v>0</v>
      </c>
      <c r="C725">
        <f>Table2[[#This Row],[AcceptedCmp4]]</f>
        <v>0</v>
      </c>
      <c r="D725">
        <f>Table2[[#This Row],[AcceptedCmp5]]</f>
        <v>0</v>
      </c>
      <c r="E725">
        <f>Table2[[#This Row],[AcceptedCmp1]]</f>
        <v>0</v>
      </c>
      <c r="F725">
        <f>Table2[[#This Row],[AcceptedCmp2]]</f>
        <v>0</v>
      </c>
      <c r="G725">
        <f>Table2[[#This Row],[Response]]</f>
        <v>0</v>
      </c>
      <c r="H725" s="8">
        <f>Products!G725</f>
        <v>59</v>
      </c>
      <c r="I725" s="17" t="str">
        <f>Products!H725</f>
        <v>Married</v>
      </c>
      <c r="J725" t="str">
        <f>Products!I725</f>
        <v>56-65</v>
      </c>
      <c r="K725" t="str">
        <f>Table6[[#This Row],[Kids]]</f>
        <v>No</v>
      </c>
      <c r="L725" t="str">
        <f>Table6[[#This Row],[Teens]]</f>
        <v>No</v>
      </c>
    </row>
    <row r="726" spans="1:12" ht="16.5" x14ac:dyDescent="0.3">
      <c r="A726">
        <f>Table2[[#This Row],[NumDealsPurchases]]</f>
        <v>2</v>
      </c>
      <c r="B726">
        <f>Table2[[#This Row],[AcceptedCmp3]]</f>
        <v>0</v>
      </c>
      <c r="C726">
        <f>Table2[[#This Row],[AcceptedCmp4]]</f>
        <v>0</v>
      </c>
      <c r="D726">
        <f>Table2[[#This Row],[AcceptedCmp5]]</f>
        <v>0</v>
      </c>
      <c r="E726">
        <f>Table2[[#This Row],[AcceptedCmp1]]</f>
        <v>0</v>
      </c>
      <c r="F726">
        <f>Table2[[#This Row],[AcceptedCmp2]]</f>
        <v>0</v>
      </c>
      <c r="G726">
        <f>Table2[[#This Row],[Response]]</f>
        <v>0</v>
      </c>
      <c r="H726" s="8">
        <f>Products!G726</f>
        <v>30</v>
      </c>
      <c r="I726" s="17" t="str">
        <f>Products!H726</f>
        <v>Married</v>
      </c>
      <c r="J726" t="str">
        <f>Products!I726</f>
        <v>26-35</v>
      </c>
      <c r="K726" t="str">
        <f>Table6[[#This Row],[Kids]]</f>
        <v>Yes</v>
      </c>
      <c r="L726" t="str">
        <f>Table6[[#This Row],[Teens]]</f>
        <v>No</v>
      </c>
    </row>
    <row r="727" spans="1:12" ht="16.5" x14ac:dyDescent="0.3">
      <c r="A727">
        <f>Table2[[#This Row],[NumDealsPurchases]]</f>
        <v>1</v>
      </c>
      <c r="B727">
        <f>Table2[[#This Row],[AcceptedCmp3]]</f>
        <v>0</v>
      </c>
      <c r="C727">
        <f>Table2[[#This Row],[AcceptedCmp4]]</f>
        <v>0</v>
      </c>
      <c r="D727">
        <f>Table2[[#This Row],[AcceptedCmp5]]</f>
        <v>0</v>
      </c>
      <c r="E727">
        <f>Table2[[#This Row],[AcceptedCmp1]]</f>
        <v>0</v>
      </c>
      <c r="F727">
        <f>Table2[[#This Row],[AcceptedCmp2]]</f>
        <v>0</v>
      </c>
      <c r="G727">
        <f>Table2[[#This Row],[Response]]</f>
        <v>0</v>
      </c>
      <c r="H727" s="8">
        <f>Products!G727</f>
        <v>48</v>
      </c>
      <c r="I727" s="17" t="str">
        <f>Products!H727</f>
        <v>Married</v>
      </c>
      <c r="J727" t="str">
        <f>Products!I727</f>
        <v>46-55</v>
      </c>
      <c r="K727" t="str">
        <f>Table6[[#This Row],[Kids]]</f>
        <v>No</v>
      </c>
      <c r="L727" t="str">
        <f>Table6[[#This Row],[Teens]]</f>
        <v>No</v>
      </c>
    </row>
    <row r="728" spans="1:12" ht="16.5" x14ac:dyDescent="0.3">
      <c r="A728">
        <f>Table2[[#This Row],[NumDealsPurchases]]</f>
        <v>5</v>
      </c>
      <c r="B728">
        <f>Table2[[#This Row],[AcceptedCmp3]]</f>
        <v>1</v>
      </c>
      <c r="C728">
        <f>Table2[[#This Row],[AcceptedCmp4]]</f>
        <v>0</v>
      </c>
      <c r="D728">
        <f>Table2[[#This Row],[AcceptedCmp5]]</f>
        <v>0</v>
      </c>
      <c r="E728">
        <f>Table2[[#This Row],[AcceptedCmp1]]</f>
        <v>0</v>
      </c>
      <c r="F728">
        <f>Table2[[#This Row],[AcceptedCmp2]]</f>
        <v>0</v>
      </c>
      <c r="G728">
        <f>Table2[[#This Row],[Response]]</f>
        <v>1</v>
      </c>
      <c r="H728" s="8">
        <f>Products!G728</f>
        <v>36</v>
      </c>
      <c r="I728" s="17" t="str">
        <f>Products!H728</f>
        <v>Married</v>
      </c>
      <c r="J728" t="str">
        <f>Products!I728</f>
        <v>36-45</v>
      </c>
      <c r="K728" t="str">
        <f>Table6[[#This Row],[Kids]]</f>
        <v>Yes</v>
      </c>
      <c r="L728" t="str">
        <f>Table6[[#This Row],[Teens]]</f>
        <v>No</v>
      </c>
    </row>
    <row r="729" spans="1:12" ht="16.5" x14ac:dyDescent="0.3">
      <c r="A729">
        <f>Table2[[#This Row],[NumDealsPurchases]]</f>
        <v>1</v>
      </c>
      <c r="B729">
        <f>Table2[[#This Row],[AcceptedCmp3]]</f>
        <v>0</v>
      </c>
      <c r="C729">
        <f>Table2[[#This Row],[AcceptedCmp4]]</f>
        <v>0</v>
      </c>
      <c r="D729">
        <f>Table2[[#This Row],[AcceptedCmp5]]</f>
        <v>0</v>
      </c>
      <c r="E729">
        <f>Table2[[#This Row],[AcceptedCmp1]]</f>
        <v>0</v>
      </c>
      <c r="F729">
        <f>Table2[[#This Row],[AcceptedCmp2]]</f>
        <v>0</v>
      </c>
      <c r="G729">
        <f>Table2[[#This Row],[Response]]</f>
        <v>0</v>
      </c>
      <c r="H729" s="8">
        <f>Products!G729</f>
        <v>48</v>
      </c>
      <c r="I729" s="17" t="str">
        <f>Products!H729</f>
        <v>Divorced</v>
      </c>
      <c r="J729" t="str">
        <f>Products!I729</f>
        <v>46-55</v>
      </c>
      <c r="K729" t="str">
        <f>Table6[[#This Row],[Kids]]</f>
        <v>No</v>
      </c>
      <c r="L729" t="str">
        <f>Table6[[#This Row],[Teens]]</f>
        <v>Yes</v>
      </c>
    </row>
    <row r="730" spans="1:12" ht="16.5" x14ac:dyDescent="0.3">
      <c r="A730">
        <f>Table2[[#This Row],[NumDealsPurchases]]</f>
        <v>1</v>
      </c>
      <c r="B730">
        <f>Table2[[#This Row],[AcceptedCmp3]]</f>
        <v>0</v>
      </c>
      <c r="C730">
        <f>Table2[[#This Row],[AcceptedCmp4]]</f>
        <v>0</v>
      </c>
      <c r="D730">
        <f>Table2[[#This Row],[AcceptedCmp5]]</f>
        <v>0</v>
      </c>
      <c r="E730">
        <f>Table2[[#This Row],[AcceptedCmp1]]</f>
        <v>1</v>
      </c>
      <c r="F730">
        <f>Table2[[#This Row],[AcceptedCmp2]]</f>
        <v>0</v>
      </c>
      <c r="G730">
        <f>Table2[[#This Row],[Response]]</f>
        <v>0</v>
      </c>
      <c r="H730" s="8">
        <f>Products!G730</f>
        <v>58</v>
      </c>
      <c r="I730" s="17" t="str">
        <f>Products!H730</f>
        <v>Married</v>
      </c>
      <c r="J730" t="str">
        <f>Products!I730</f>
        <v>56-65</v>
      </c>
      <c r="K730" t="str">
        <f>Table6[[#This Row],[Kids]]</f>
        <v>No</v>
      </c>
      <c r="L730" t="str">
        <f>Table6[[#This Row],[Teens]]</f>
        <v>No</v>
      </c>
    </row>
    <row r="731" spans="1:12" ht="16.5" x14ac:dyDescent="0.3">
      <c r="A731">
        <f>Table2[[#This Row],[NumDealsPurchases]]</f>
        <v>1</v>
      </c>
      <c r="B731">
        <f>Table2[[#This Row],[AcceptedCmp3]]</f>
        <v>0</v>
      </c>
      <c r="C731">
        <f>Table2[[#This Row],[AcceptedCmp4]]</f>
        <v>0</v>
      </c>
      <c r="D731">
        <f>Table2[[#This Row],[AcceptedCmp5]]</f>
        <v>0</v>
      </c>
      <c r="E731">
        <f>Table2[[#This Row],[AcceptedCmp1]]</f>
        <v>0</v>
      </c>
      <c r="F731">
        <f>Table2[[#This Row],[AcceptedCmp2]]</f>
        <v>0</v>
      </c>
      <c r="G731">
        <f>Table2[[#This Row],[Response]]</f>
        <v>0</v>
      </c>
      <c r="H731" s="8">
        <f>Products!G731</f>
        <v>38</v>
      </c>
      <c r="I731" s="17" t="str">
        <f>Products!H731</f>
        <v>Together</v>
      </c>
      <c r="J731" t="str">
        <f>Products!I731</f>
        <v>36-45</v>
      </c>
      <c r="K731" t="str">
        <f>Table6[[#This Row],[Kids]]</f>
        <v>No</v>
      </c>
      <c r="L731" t="str">
        <f>Table6[[#This Row],[Teens]]</f>
        <v>No</v>
      </c>
    </row>
    <row r="732" spans="1:12" ht="16.5" x14ac:dyDescent="0.3">
      <c r="A732">
        <f>Table2[[#This Row],[NumDealsPurchases]]</f>
        <v>7</v>
      </c>
      <c r="B732">
        <f>Table2[[#This Row],[AcceptedCmp3]]</f>
        <v>0</v>
      </c>
      <c r="C732">
        <f>Table2[[#This Row],[AcceptedCmp4]]</f>
        <v>0</v>
      </c>
      <c r="D732">
        <f>Table2[[#This Row],[AcceptedCmp5]]</f>
        <v>0</v>
      </c>
      <c r="E732">
        <f>Table2[[#This Row],[AcceptedCmp1]]</f>
        <v>0</v>
      </c>
      <c r="F732">
        <f>Table2[[#This Row],[AcceptedCmp2]]</f>
        <v>0</v>
      </c>
      <c r="G732">
        <f>Table2[[#This Row],[Response]]</f>
        <v>0</v>
      </c>
      <c r="H732" s="8">
        <f>Products!G732</f>
        <v>48</v>
      </c>
      <c r="I732" s="17" t="str">
        <f>Products!H732</f>
        <v>Divorced</v>
      </c>
      <c r="J732" t="str">
        <f>Products!I732</f>
        <v>46-55</v>
      </c>
      <c r="K732" t="str">
        <f>Table6[[#This Row],[Kids]]</f>
        <v>Yes</v>
      </c>
      <c r="L732" t="str">
        <f>Table6[[#This Row],[Teens]]</f>
        <v>Yes</v>
      </c>
    </row>
    <row r="733" spans="1:12" ht="16.5" x14ac:dyDescent="0.3">
      <c r="A733">
        <f>Table2[[#This Row],[NumDealsPurchases]]</f>
        <v>1</v>
      </c>
      <c r="B733">
        <f>Table2[[#This Row],[AcceptedCmp3]]</f>
        <v>0</v>
      </c>
      <c r="C733">
        <f>Table2[[#This Row],[AcceptedCmp4]]</f>
        <v>0</v>
      </c>
      <c r="D733">
        <f>Table2[[#This Row],[AcceptedCmp5]]</f>
        <v>1</v>
      </c>
      <c r="E733">
        <f>Table2[[#This Row],[AcceptedCmp1]]</f>
        <v>0</v>
      </c>
      <c r="F733">
        <f>Table2[[#This Row],[AcceptedCmp2]]</f>
        <v>0</v>
      </c>
      <c r="G733">
        <f>Table2[[#This Row],[Response]]</f>
        <v>0</v>
      </c>
      <c r="H733" s="8">
        <f>Products!G733</f>
        <v>22</v>
      </c>
      <c r="I733" s="17" t="str">
        <f>Products!H733</f>
        <v>Together</v>
      </c>
      <c r="J733" t="str">
        <f>Products!I733</f>
        <v>16-25</v>
      </c>
      <c r="K733" t="str">
        <f>Table6[[#This Row],[Kids]]</f>
        <v>No</v>
      </c>
      <c r="L733" t="str">
        <f>Table6[[#This Row],[Teens]]</f>
        <v>No</v>
      </c>
    </row>
    <row r="734" spans="1:12" ht="16.5" x14ac:dyDescent="0.3">
      <c r="A734">
        <f>Table2[[#This Row],[NumDealsPurchases]]</f>
        <v>1</v>
      </c>
      <c r="B734">
        <f>Table2[[#This Row],[AcceptedCmp3]]</f>
        <v>0</v>
      </c>
      <c r="C734">
        <f>Table2[[#This Row],[AcceptedCmp4]]</f>
        <v>0</v>
      </c>
      <c r="D734">
        <f>Table2[[#This Row],[AcceptedCmp5]]</f>
        <v>0</v>
      </c>
      <c r="E734">
        <f>Table2[[#This Row],[AcceptedCmp1]]</f>
        <v>0</v>
      </c>
      <c r="F734">
        <f>Table2[[#This Row],[AcceptedCmp2]]</f>
        <v>0</v>
      </c>
      <c r="G734">
        <f>Table2[[#This Row],[Response]]</f>
        <v>0</v>
      </c>
      <c r="H734" s="8">
        <f>Products!G734</f>
        <v>64</v>
      </c>
      <c r="I734" s="17" t="str">
        <f>Products!H734</f>
        <v>Married</v>
      </c>
      <c r="J734" t="str">
        <f>Products!I734</f>
        <v>56-65</v>
      </c>
      <c r="K734" t="str">
        <f>Table6[[#This Row],[Kids]]</f>
        <v>Yes</v>
      </c>
      <c r="L734" t="str">
        <f>Table6[[#This Row],[Teens]]</f>
        <v>Yes</v>
      </c>
    </row>
    <row r="735" spans="1:12" ht="16.5" x14ac:dyDescent="0.3">
      <c r="A735">
        <f>Table2[[#This Row],[NumDealsPurchases]]</f>
        <v>8</v>
      </c>
      <c r="B735">
        <f>Table2[[#This Row],[AcceptedCmp3]]</f>
        <v>0</v>
      </c>
      <c r="C735">
        <f>Table2[[#This Row],[AcceptedCmp4]]</f>
        <v>0</v>
      </c>
      <c r="D735">
        <f>Table2[[#This Row],[AcceptedCmp5]]</f>
        <v>0</v>
      </c>
      <c r="E735">
        <f>Table2[[#This Row],[AcceptedCmp1]]</f>
        <v>0</v>
      </c>
      <c r="F735">
        <f>Table2[[#This Row],[AcceptedCmp2]]</f>
        <v>0</v>
      </c>
      <c r="G735">
        <f>Table2[[#This Row],[Response]]</f>
        <v>0</v>
      </c>
      <c r="H735" s="8">
        <f>Products!G735</f>
        <v>59</v>
      </c>
      <c r="I735" s="17" t="str">
        <f>Products!H735</f>
        <v>Divorced</v>
      </c>
      <c r="J735" t="str">
        <f>Products!I735</f>
        <v>56-65</v>
      </c>
      <c r="K735" t="str">
        <f>Table6[[#This Row],[Kids]]</f>
        <v>Yes</v>
      </c>
      <c r="L735" t="str">
        <f>Table6[[#This Row],[Teens]]</f>
        <v>Yes</v>
      </c>
    </row>
    <row r="736" spans="1:12" ht="16.5" x14ac:dyDescent="0.3">
      <c r="A736">
        <f>Table2[[#This Row],[NumDealsPurchases]]</f>
        <v>7</v>
      </c>
      <c r="B736">
        <f>Table2[[#This Row],[AcceptedCmp3]]</f>
        <v>0</v>
      </c>
      <c r="C736">
        <f>Table2[[#This Row],[AcceptedCmp4]]</f>
        <v>0</v>
      </c>
      <c r="D736">
        <f>Table2[[#This Row],[AcceptedCmp5]]</f>
        <v>0</v>
      </c>
      <c r="E736">
        <f>Table2[[#This Row],[AcceptedCmp1]]</f>
        <v>0</v>
      </c>
      <c r="F736">
        <f>Table2[[#This Row],[AcceptedCmp2]]</f>
        <v>0</v>
      </c>
      <c r="G736">
        <f>Table2[[#This Row],[Response]]</f>
        <v>0</v>
      </c>
      <c r="H736" s="8">
        <f>Products!G736</f>
        <v>35</v>
      </c>
      <c r="I736" s="17" t="str">
        <f>Products!H736</f>
        <v>Divorced</v>
      </c>
      <c r="J736" t="str">
        <f>Products!I736</f>
        <v>26-35</v>
      </c>
      <c r="K736" t="str">
        <f>Table6[[#This Row],[Kids]]</f>
        <v>Yes</v>
      </c>
      <c r="L736" t="str">
        <f>Table6[[#This Row],[Teens]]</f>
        <v>Yes</v>
      </c>
    </row>
    <row r="737" spans="1:12" ht="16.5" x14ac:dyDescent="0.3">
      <c r="A737">
        <f>Table2[[#This Row],[NumDealsPurchases]]</f>
        <v>5</v>
      </c>
      <c r="B737">
        <f>Table2[[#This Row],[AcceptedCmp3]]</f>
        <v>0</v>
      </c>
      <c r="C737">
        <f>Table2[[#This Row],[AcceptedCmp4]]</f>
        <v>0</v>
      </c>
      <c r="D737">
        <f>Table2[[#This Row],[AcceptedCmp5]]</f>
        <v>0</v>
      </c>
      <c r="E737">
        <f>Table2[[#This Row],[AcceptedCmp1]]</f>
        <v>0</v>
      </c>
      <c r="F737">
        <f>Table2[[#This Row],[AcceptedCmp2]]</f>
        <v>0</v>
      </c>
      <c r="G737">
        <f>Table2[[#This Row],[Response]]</f>
        <v>0</v>
      </c>
      <c r="H737" s="8">
        <f>Products!G737</f>
        <v>65</v>
      </c>
      <c r="I737" s="17" t="str">
        <f>Products!H737</f>
        <v>Married</v>
      </c>
      <c r="J737" t="str">
        <f>Products!I737</f>
        <v>56-65</v>
      </c>
      <c r="K737" t="str">
        <f>Table6[[#This Row],[Kids]]</f>
        <v>Yes</v>
      </c>
      <c r="L737" t="str">
        <f>Table6[[#This Row],[Teens]]</f>
        <v>Yes</v>
      </c>
    </row>
    <row r="738" spans="1:12" ht="16.5" x14ac:dyDescent="0.3">
      <c r="A738">
        <f>Table2[[#This Row],[NumDealsPurchases]]</f>
        <v>3</v>
      </c>
      <c r="B738">
        <f>Table2[[#This Row],[AcceptedCmp3]]</f>
        <v>0</v>
      </c>
      <c r="C738">
        <f>Table2[[#This Row],[AcceptedCmp4]]</f>
        <v>1</v>
      </c>
      <c r="D738">
        <f>Table2[[#This Row],[AcceptedCmp5]]</f>
        <v>1</v>
      </c>
      <c r="E738">
        <f>Table2[[#This Row],[AcceptedCmp1]]</f>
        <v>1</v>
      </c>
      <c r="F738">
        <f>Table2[[#This Row],[AcceptedCmp2]]</f>
        <v>0</v>
      </c>
      <c r="G738">
        <f>Table2[[#This Row],[Response]]</f>
        <v>0</v>
      </c>
      <c r="H738" s="8">
        <f>Products!G738</f>
        <v>40</v>
      </c>
      <c r="I738" s="17" t="str">
        <f>Products!H738</f>
        <v>Married</v>
      </c>
      <c r="J738" t="str">
        <f>Products!I738</f>
        <v>36-45</v>
      </c>
      <c r="K738" t="str">
        <f>Table6[[#This Row],[Kids]]</f>
        <v>Yes</v>
      </c>
      <c r="L738" t="str">
        <f>Table6[[#This Row],[Teens]]</f>
        <v>Yes</v>
      </c>
    </row>
    <row r="739" spans="1:12" ht="16.5" x14ac:dyDescent="0.3">
      <c r="A739">
        <f>Table2[[#This Row],[NumDealsPurchases]]</f>
        <v>1</v>
      </c>
      <c r="B739">
        <f>Table2[[#This Row],[AcceptedCmp3]]</f>
        <v>0</v>
      </c>
      <c r="C739">
        <f>Table2[[#This Row],[AcceptedCmp4]]</f>
        <v>1</v>
      </c>
      <c r="D739">
        <f>Table2[[#This Row],[AcceptedCmp5]]</f>
        <v>1</v>
      </c>
      <c r="E739">
        <f>Table2[[#This Row],[AcceptedCmp1]]</f>
        <v>1</v>
      </c>
      <c r="F739">
        <f>Table2[[#This Row],[AcceptedCmp2]]</f>
        <v>0</v>
      </c>
      <c r="G739">
        <f>Table2[[#This Row],[Response]]</f>
        <v>1</v>
      </c>
      <c r="H739" s="8">
        <f>Products!G739</f>
        <v>65</v>
      </c>
      <c r="I739" s="17" t="str">
        <f>Products!H739</f>
        <v>Together</v>
      </c>
      <c r="J739" t="str">
        <f>Products!I739</f>
        <v>56-65</v>
      </c>
      <c r="K739" t="str">
        <f>Table6[[#This Row],[Kids]]</f>
        <v>No</v>
      </c>
      <c r="L739" t="str">
        <f>Table6[[#This Row],[Teens]]</f>
        <v>No</v>
      </c>
    </row>
    <row r="740" spans="1:12" ht="16.5" x14ac:dyDescent="0.3">
      <c r="A740">
        <f>Table2[[#This Row],[NumDealsPurchases]]</f>
        <v>2</v>
      </c>
      <c r="B740">
        <f>Table2[[#This Row],[AcceptedCmp3]]</f>
        <v>0</v>
      </c>
      <c r="C740">
        <f>Table2[[#This Row],[AcceptedCmp4]]</f>
        <v>0</v>
      </c>
      <c r="D740">
        <f>Table2[[#This Row],[AcceptedCmp5]]</f>
        <v>0</v>
      </c>
      <c r="E740">
        <f>Table2[[#This Row],[AcceptedCmp1]]</f>
        <v>0</v>
      </c>
      <c r="F740">
        <f>Table2[[#This Row],[AcceptedCmp2]]</f>
        <v>0</v>
      </c>
      <c r="G740">
        <f>Table2[[#This Row],[Response]]</f>
        <v>0</v>
      </c>
      <c r="H740" s="8">
        <f>Products!G740</f>
        <v>40</v>
      </c>
      <c r="I740" s="17" t="str">
        <f>Products!H740</f>
        <v>Married</v>
      </c>
      <c r="J740" t="str">
        <f>Products!I740</f>
        <v>36-45</v>
      </c>
      <c r="K740" t="str">
        <f>Table6[[#This Row],[Kids]]</f>
        <v>No</v>
      </c>
      <c r="L740" t="str">
        <f>Table6[[#This Row],[Teens]]</f>
        <v>Yes</v>
      </c>
    </row>
    <row r="741" spans="1:12" ht="16.5" x14ac:dyDescent="0.3">
      <c r="A741">
        <f>Table2[[#This Row],[NumDealsPurchases]]</f>
        <v>1</v>
      </c>
      <c r="B741">
        <f>Table2[[#This Row],[AcceptedCmp3]]</f>
        <v>0</v>
      </c>
      <c r="C741">
        <f>Table2[[#This Row],[AcceptedCmp4]]</f>
        <v>0</v>
      </c>
      <c r="D741">
        <f>Table2[[#This Row],[AcceptedCmp5]]</f>
        <v>0</v>
      </c>
      <c r="E741">
        <f>Table2[[#This Row],[AcceptedCmp1]]</f>
        <v>0</v>
      </c>
      <c r="F741">
        <f>Table2[[#This Row],[AcceptedCmp2]]</f>
        <v>0</v>
      </c>
      <c r="G741">
        <f>Table2[[#This Row],[Response]]</f>
        <v>0</v>
      </c>
      <c r="H741" s="8">
        <f>Products!G741</f>
        <v>62</v>
      </c>
      <c r="I741" s="17" t="str">
        <f>Products!H741</f>
        <v>Together</v>
      </c>
      <c r="J741" t="str">
        <f>Products!I741</f>
        <v>56-65</v>
      </c>
      <c r="K741" t="str">
        <f>Table6[[#This Row],[Kids]]</f>
        <v>No</v>
      </c>
      <c r="L741" t="str">
        <f>Table6[[#This Row],[Teens]]</f>
        <v>Yes</v>
      </c>
    </row>
    <row r="742" spans="1:12" ht="16.5" x14ac:dyDescent="0.3">
      <c r="A742">
        <f>Table2[[#This Row],[NumDealsPurchases]]</f>
        <v>1</v>
      </c>
      <c r="B742">
        <f>Table2[[#This Row],[AcceptedCmp3]]</f>
        <v>0</v>
      </c>
      <c r="C742">
        <f>Table2[[#This Row],[AcceptedCmp4]]</f>
        <v>0</v>
      </c>
      <c r="D742">
        <f>Table2[[#This Row],[AcceptedCmp5]]</f>
        <v>0</v>
      </c>
      <c r="E742">
        <f>Table2[[#This Row],[AcceptedCmp1]]</f>
        <v>0</v>
      </c>
      <c r="F742">
        <f>Table2[[#This Row],[AcceptedCmp2]]</f>
        <v>0</v>
      </c>
      <c r="G742">
        <f>Table2[[#This Row],[Response]]</f>
        <v>0</v>
      </c>
      <c r="H742" s="8">
        <f>Products!G742</f>
        <v>24</v>
      </c>
      <c r="I742" s="17" t="str">
        <f>Products!H742</f>
        <v>Single</v>
      </c>
      <c r="J742" t="str">
        <f>Products!I742</f>
        <v>16-25</v>
      </c>
      <c r="K742" t="str">
        <f>Table6[[#This Row],[Kids]]</f>
        <v>Yes</v>
      </c>
      <c r="L742" t="str">
        <f>Table6[[#This Row],[Teens]]</f>
        <v>No</v>
      </c>
    </row>
    <row r="743" spans="1:12" ht="16.5" x14ac:dyDescent="0.3">
      <c r="A743">
        <f>Table2[[#This Row],[NumDealsPurchases]]</f>
        <v>2</v>
      </c>
      <c r="B743">
        <f>Table2[[#This Row],[AcceptedCmp3]]</f>
        <v>0</v>
      </c>
      <c r="C743">
        <f>Table2[[#This Row],[AcceptedCmp4]]</f>
        <v>0</v>
      </c>
      <c r="D743">
        <f>Table2[[#This Row],[AcceptedCmp5]]</f>
        <v>0</v>
      </c>
      <c r="E743">
        <f>Table2[[#This Row],[AcceptedCmp1]]</f>
        <v>0</v>
      </c>
      <c r="F743">
        <f>Table2[[#This Row],[AcceptedCmp2]]</f>
        <v>0</v>
      </c>
      <c r="G743">
        <f>Table2[[#This Row],[Response]]</f>
        <v>0</v>
      </c>
      <c r="H743" s="8">
        <f>Products!G743</f>
        <v>43</v>
      </c>
      <c r="I743" s="17" t="str">
        <f>Products!H743</f>
        <v>Together</v>
      </c>
      <c r="J743" t="str">
        <f>Products!I743</f>
        <v>36-45</v>
      </c>
      <c r="K743" t="str">
        <f>Table6[[#This Row],[Kids]]</f>
        <v>No</v>
      </c>
      <c r="L743" t="str">
        <f>Table6[[#This Row],[Teens]]</f>
        <v>Yes</v>
      </c>
    </row>
    <row r="744" spans="1:12" ht="16.5" x14ac:dyDescent="0.3">
      <c r="A744">
        <f>Table2[[#This Row],[NumDealsPurchases]]</f>
        <v>4</v>
      </c>
      <c r="B744">
        <f>Table2[[#This Row],[AcceptedCmp3]]</f>
        <v>0</v>
      </c>
      <c r="C744">
        <f>Table2[[#This Row],[AcceptedCmp4]]</f>
        <v>0</v>
      </c>
      <c r="D744">
        <f>Table2[[#This Row],[AcceptedCmp5]]</f>
        <v>0</v>
      </c>
      <c r="E744">
        <f>Table2[[#This Row],[AcceptedCmp1]]</f>
        <v>0</v>
      </c>
      <c r="F744">
        <f>Table2[[#This Row],[AcceptedCmp2]]</f>
        <v>0</v>
      </c>
      <c r="G744">
        <f>Table2[[#This Row],[Response]]</f>
        <v>0</v>
      </c>
      <c r="H744" s="8">
        <f>Products!G744</f>
        <v>60</v>
      </c>
      <c r="I744" s="17" t="str">
        <f>Products!H744</f>
        <v>Single</v>
      </c>
      <c r="J744" t="str">
        <f>Products!I744</f>
        <v>56-65</v>
      </c>
      <c r="K744" t="str">
        <f>Table6[[#This Row],[Kids]]</f>
        <v>No</v>
      </c>
      <c r="L744" t="str">
        <f>Table6[[#This Row],[Teens]]</f>
        <v>Yes</v>
      </c>
    </row>
    <row r="745" spans="1:12" ht="16.5" x14ac:dyDescent="0.3">
      <c r="A745">
        <f>Table2[[#This Row],[NumDealsPurchases]]</f>
        <v>2</v>
      </c>
      <c r="B745">
        <f>Table2[[#This Row],[AcceptedCmp3]]</f>
        <v>0</v>
      </c>
      <c r="C745">
        <f>Table2[[#This Row],[AcceptedCmp4]]</f>
        <v>0</v>
      </c>
      <c r="D745">
        <f>Table2[[#This Row],[AcceptedCmp5]]</f>
        <v>0</v>
      </c>
      <c r="E745">
        <f>Table2[[#This Row],[AcceptedCmp1]]</f>
        <v>0</v>
      </c>
      <c r="F745">
        <f>Table2[[#This Row],[AcceptedCmp2]]</f>
        <v>0</v>
      </c>
      <c r="G745">
        <f>Table2[[#This Row],[Response]]</f>
        <v>0</v>
      </c>
      <c r="H745" s="8">
        <f>Products!G745</f>
        <v>57</v>
      </c>
      <c r="I745" s="17" t="str">
        <f>Products!H745</f>
        <v>Together</v>
      </c>
      <c r="J745" t="str">
        <f>Products!I745</f>
        <v>56-65</v>
      </c>
      <c r="K745" t="str">
        <f>Table6[[#This Row],[Kids]]</f>
        <v>Yes</v>
      </c>
      <c r="L745" t="str">
        <f>Table6[[#This Row],[Teens]]</f>
        <v>Yes</v>
      </c>
    </row>
    <row r="746" spans="1:12" ht="16.5" x14ac:dyDescent="0.3">
      <c r="A746">
        <f>Table2[[#This Row],[NumDealsPurchases]]</f>
        <v>3</v>
      </c>
      <c r="B746">
        <f>Table2[[#This Row],[AcceptedCmp3]]</f>
        <v>0</v>
      </c>
      <c r="C746">
        <f>Table2[[#This Row],[AcceptedCmp4]]</f>
        <v>0</v>
      </c>
      <c r="D746">
        <f>Table2[[#This Row],[AcceptedCmp5]]</f>
        <v>0</v>
      </c>
      <c r="E746">
        <f>Table2[[#This Row],[AcceptedCmp1]]</f>
        <v>0</v>
      </c>
      <c r="F746">
        <f>Table2[[#This Row],[AcceptedCmp2]]</f>
        <v>0</v>
      </c>
      <c r="G746">
        <f>Table2[[#This Row],[Response]]</f>
        <v>0</v>
      </c>
      <c r="H746" s="8">
        <f>Products!G746</f>
        <v>64</v>
      </c>
      <c r="I746" s="17" t="str">
        <f>Products!H746</f>
        <v>Married</v>
      </c>
      <c r="J746" t="str">
        <f>Products!I746</f>
        <v>56-65</v>
      </c>
      <c r="K746" t="str">
        <f>Table6[[#This Row],[Kids]]</f>
        <v>Yes</v>
      </c>
      <c r="L746" t="str">
        <f>Table6[[#This Row],[Teens]]</f>
        <v>Yes</v>
      </c>
    </row>
    <row r="747" spans="1:12" ht="16.5" x14ac:dyDescent="0.3">
      <c r="A747">
        <f>Table2[[#This Row],[NumDealsPurchases]]</f>
        <v>2</v>
      </c>
      <c r="B747">
        <f>Table2[[#This Row],[AcceptedCmp3]]</f>
        <v>0</v>
      </c>
      <c r="C747">
        <f>Table2[[#This Row],[AcceptedCmp4]]</f>
        <v>0</v>
      </c>
      <c r="D747">
        <f>Table2[[#This Row],[AcceptedCmp5]]</f>
        <v>0</v>
      </c>
      <c r="E747">
        <f>Table2[[#This Row],[AcceptedCmp1]]</f>
        <v>0</v>
      </c>
      <c r="F747">
        <f>Table2[[#This Row],[AcceptedCmp2]]</f>
        <v>0</v>
      </c>
      <c r="G747">
        <f>Table2[[#This Row],[Response]]</f>
        <v>0</v>
      </c>
      <c r="H747" s="8">
        <f>Products!G747</f>
        <v>35</v>
      </c>
      <c r="I747" s="17" t="str">
        <f>Products!H747</f>
        <v>Together</v>
      </c>
      <c r="J747" t="str">
        <f>Products!I747</f>
        <v>26-35</v>
      </c>
      <c r="K747" t="str">
        <f>Table6[[#This Row],[Kids]]</f>
        <v>Yes</v>
      </c>
      <c r="L747" t="str">
        <f>Table6[[#This Row],[Teens]]</f>
        <v>No</v>
      </c>
    </row>
    <row r="748" spans="1:12" ht="16.5" x14ac:dyDescent="0.3">
      <c r="A748">
        <f>Table2[[#This Row],[NumDealsPurchases]]</f>
        <v>1</v>
      </c>
      <c r="B748">
        <f>Table2[[#This Row],[AcceptedCmp3]]</f>
        <v>0</v>
      </c>
      <c r="C748">
        <f>Table2[[#This Row],[AcceptedCmp4]]</f>
        <v>0</v>
      </c>
      <c r="D748">
        <f>Table2[[#This Row],[AcceptedCmp5]]</f>
        <v>0</v>
      </c>
      <c r="E748">
        <f>Table2[[#This Row],[AcceptedCmp1]]</f>
        <v>1</v>
      </c>
      <c r="F748">
        <f>Table2[[#This Row],[AcceptedCmp2]]</f>
        <v>0</v>
      </c>
      <c r="G748">
        <f>Table2[[#This Row],[Response]]</f>
        <v>0</v>
      </c>
      <c r="H748" s="8">
        <f>Products!G748</f>
        <v>50</v>
      </c>
      <c r="I748" s="17" t="str">
        <f>Products!H748</f>
        <v>Married</v>
      </c>
      <c r="J748" t="str">
        <f>Products!I748</f>
        <v>46-55</v>
      </c>
      <c r="K748" t="str">
        <f>Table6[[#This Row],[Kids]]</f>
        <v>No</v>
      </c>
      <c r="L748" t="str">
        <f>Table6[[#This Row],[Teens]]</f>
        <v>No</v>
      </c>
    </row>
    <row r="749" spans="1:12" ht="16.5" x14ac:dyDescent="0.3">
      <c r="A749">
        <f>Table2[[#This Row],[NumDealsPurchases]]</f>
        <v>1</v>
      </c>
      <c r="B749">
        <f>Table2[[#This Row],[AcceptedCmp3]]</f>
        <v>0</v>
      </c>
      <c r="C749">
        <f>Table2[[#This Row],[AcceptedCmp4]]</f>
        <v>0</v>
      </c>
      <c r="D749">
        <f>Table2[[#This Row],[AcceptedCmp5]]</f>
        <v>1</v>
      </c>
      <c r="E749">
        <f>Table2[[#This Row],[AcceptedCmp1]]</f>
        <v>0</v>
      </c>
      <c r="F749">
        <f>Table2[[#This Row],[AcceptedCmp2]]</f>
        <v>0</v>
      </c>
      <c r="G749">
        <f>Table2[[#This Row],[Response]]</f>
        <v>0</v>
      </c>
      <c r="H749" s="8">
        <f>Products!G749</f>
        <v>61</v>
      </c>
      <c r="I749" s="17" t="str">
        <f>Products!H749</f>
        <v>Single</v>
      </c>
      <c r="J749" t="str">
        <f>Products!I749</f>
        <v>56-65</v>
      </c>
      <c r="K749" t="str">
        <f>Table6[[#This Row],[Kids]]</f>
        <v>No</v>
      </c>
      <c r="L749" t="str">
        <f>Table6[[#This Row],[Teens]]</f>
        <v>No</v>
      </c>
    </row>
    <row r="750" spans="1:12" ht="16.5" x14ac:dyDescent="0.3">
      <c r="A750">
        <f>Table2[[#This Row],[NumDealsPurchases]]</f>
        <v>3</v>
      </c>
      <c r="B750">
        <f>Table2[[#This Row],[AcceptedCmp3]]</f>
        <v>0</v>
      </c>
      <c r="C750">
        <f>Table2[[#This Row],[AcceptedCmp4]]</f>
        <v>0</v>
      </c>
      <c r="D750">
        <f>Table2[[#This Row],[AcceptedCmp5]]</f>
        <v>0</v>
      </c>
      <c r="E750">
        <f>Table2[[#This Row],[AcceptedCmp1]]</f>
        <v>0</v>
      </c>
      <c r="F750">
        <f>Table2[[#This Row],[AcceptedCmp2]]</f>
        <v>0</v>
      </c>
      <c r="G750">
        <f>Table2[[#This Row],[Response]]</f>
        <v>0</v>
      </c>
      <c r="H750" s="8">
        <f>Products!G750</f>
        <v>38</v>
      </c>
      <c r="I750" s="17" t="str">
        <f>Products!H750</f>
        <v>Single</v>
      </c>
      <c r="J750" t="str">
        <f>Products!I750</f>
        <v>36-45</v>
      </c>
      <c r="K750" t="str">
        <f>Table6[[#This Row],[Kids]]</f>
        <v>Yes</v>
      </c>
      <c r="L750" t="str">
        <f>Table6[[#This Row],[Teens]]</f>
        <v>No</v>
      </c>
    </row>
    <row r="751" spans="1:12" ht="16.5" x14ac:dyDescent="0.3">
      <c r="A751">
        <f>Table2[[#This Row],[NumDealsPurchases]]</f>
        <v>1</v>
      </c>
      <c r="B751">
        <f>Table2[[#This Row],[AcceptedCmp3]]</f>
        <v>0</v>
      </c>
      <c r="C751">
        <f>Table2[[#This Row],[AcceptedCmp4]]</f>
        <v>0</v>
      </c>
      <c r="D751">
        <f>Table2[[#This Row],[AcceptedCmp5]]</f>
        <v>0</v>
      </c>
      <c r="E751">
        <f>Table2[[#This Row],[AcceptedCmp1]]</f>
        <v>0</v>
      </c>
      <c r="F751">
        <f>Table2[[#This Row],[AcceptedCmp2]]</f>
        <v>0</v>
      </c>
      <c r="G751">
        <f>Table2[[#This Row],[Response]]</f>
        <v>0</v>
      </c>
      <c r="H751" s="8">
        <f>Products!G751</f>
        <v>19</v>
      </c>
      <c r="I751" s="17" t="str">
        <f>Products!H751</f>
        <v>Married</v>
      </c>
      <c r="J751" t="str">
        <f>Products!I751</f>
        <v>16-25</v>
      </c>
      <c r="K751" t="str">
        <f>Table6[[#This Row],[Kids]]</f>
        <v>No</v>
      </c>
      <c r="L751" t="str">
        <f>Table6[[#This Row],[Teens]]</f>
        <v>No</v>
      </c>
    </row>
    <row r="752" spans="1:12" ht="16.5" x14ac:dyDescent="0.3">
      <c r="A752">
        <f>Table2[[#This Row],[NumDealsPurchases]]</f>
        <v>1</v>
      </c>
      <c r="B752">
        <f>Table2[[#This Row],[AcceptedCmp3]]</f>
        <v>1</v>
      </c>
      <c r="C752">
        <f>Table2[[#This Row],[AcceptedCmp4]]</f>
        <v>0</v>
      </c>
      <c r="D752">
        <f>Table2[[#This Row],[AcceptedCmp5]]</f>
        <v>0</v>
      </c>
      <c r="E752">
        <f>Table2[[#This Row],[AcceptedCmp1]]</f>
        <v>0</v>
      </c>
      <c r="F752">
        <f>Table2[[#This Row],[AcceptedCmp2]]</f>
        <v>0</v>
      </c>
      <c r="G752">
        <f>Table2[[#This Row],[Response]]</f>
        <v>0</v>
      </c>
      <c r="H752" s="8">
        <f>Products!G752</f>
        <v>43</v>
      </c>
      <c r="I752" s="17" t="str">
        <f>Products!H752</f>
        <v>Together</v>
      </c>
      <c r="J752" t="str">
        <f>Products!I752</f>
        <v>36-45</v>
      </c>
      <c r="K752" t="str">
        <f>Table6[[#This Row],[Kids]]</f>
        <v>Yes</v>
      </c>
      <c r="L752" t="str">
        <f>Table6[[#This Row],[Teens]]</f>
        <v>No</v>
      </c>
    </row>
    <row r="753" spans="1:12" ht="16.5" x14ac:dyDescent="0.3">
      <c r="A753">
        <f>Table2[[#This Row],[NumDealsPurchases]]</f>
        <v>1</v>
      </c>
      <c r="B753">
        <f>Table2[[#This Row],[AcceptedCmp3]]</f>
        <v>1</v>
      </c>
      <c r="C753">
        <f>Table2[[#This Row],[AcceptedCmp4]]</f>
        <v>0</v>
      </c>
      <c r="D753">
        <f>Table2[[#This Row],[AcceptedCmp5]]</f>
        <v>0</v>
      </c>
      <c r="E753">
        <f>Table2[[#This Row],[AcceptedCmp1]]</f>
        <v>0</v>
      </c>
      <c r="F753">
        <f>Table2[[#This Row],[AcceptedCmp2]]</f>
        <v>0</v>
      </c>
      <c r="G753">
        <f>Table2[[#This Row],[Response]]</f>
        <v>1</v>
      </c>
      <c r="H753" s="8">
        <f>Products!G753</f>
        <v>60</v>
      </c>
      <c r="I753" s="17" t="str">
        <f>Products!H753</f>
        <v>Together</v>
      </c>
      <c r="J753" t="str">
        <f>Products!I753</f>
        <v>56-65</v>
      </c>
      <c r="K753" t="str">
        <f>Table6[[#This Row],[Kids]]</f>
        <v>No</v>
      </c>
      <c r="L753" t="str">
        <f>Table6[[#This Row],[Teens]]</f>
        <v>No</v>
      </c>
    </row>
    <row r="754" spans="1:12" ht="16.5" x14ac:dyDescent="0.3">
      <c r="A754">
        <f>Table2[[#This Row],[NumDealsPurchases]]</f>
        <v>1</v>
      </c>
      <c r="B754">
        <f>Table2[[#This Row],[AcceptedCmp3]]</f>
        <v>0</v>
      </c>
      <c r="C754">
        <f>Table2[[#This Row],[AcceptedCmp4]]</f>
        <v>0</v>
      </c>
      <c r="D754">
        <f>Table2[[#This Row],[AcceptedCmp5]]</f>
        <v>0</v>
      </c>
      <c r="E754">
        <f>Table2[[#This Row],[AcceptedCmp1]]</f>
        <v>0</v>
      </c>
      <c r="F754">
        <f>Table2[[#This Row],[AcceptedCmp2]]</f>
        <v>0</v>
      </c>
      <c r="G754">
        <f>Table2[[#This Row],[Response]]</f>
        <v>0</v>
      </c>
      <c r="H754" s="8">
        <f>Products!G754</f>
        <v>41</v>
      </c>
      <c r="I754" s="17" t="str">
        <f>Products!H754</f>
        <v>Widow</v>
      </c>
      <c r="J754" t="str">
        <f>Products!I754</f>
        <v>36-45</v>
      </c>
      <c r="K754" t="str">
        <f>Table6[[#This Row],[Kids]]</f>
        <v>No</v>
      </c>
      <c r="L754" t="str">
        <f>Table6[[#This Row],[Teens]]</f>
        <v>No</v>
      </c>
    </row>
    <row r="755" spans="1:12" ht="16.5" x14ac:dyDescent="0.3">
      <c r="A755">
        <f>Table2[[#This Row],[NumDealsPurchases]]</f>
        <v>2</v>
      </c>
      <c r="B755">
        <f>Table2[[#This Row],[AcceptedCmp3]]</f>
        <v>0</v>
      </c>
      <c r="C755">
        <f>Table2[[#This Row],[AcceptedCmp4]]</f>
        <v>0</v>
      </c>
      <c r="D755">
        <f>Table2[[#This Row],[AcceptedCmp5]]</f>
        <v>0</v>
      </c>
      <c r="E755">
        <f>Table2[[#This Row],[AcceptedCmp1]]</f>
        <v>0</v>
      </c>
      <c r="F755">
        <f>Table2[[#This Row],[AcceptedCmp2]]</f>
        <v>0</v>
      </c>
      <c r="G755">
        <f>Table2[[#This Row],[Response]]</f>
        <v>0</v>
      </c>
      <c r="H755" s="8">
        <f>Products!G755</f>
        <v>55</v>
      </c>
      <c r="I755" s="17" t="str">
        <f>Products!H755</f>
        <v>Married</v>
      </c>
      <c r="J755" t="str">
        <f>Products!I755</f>
        <v>46-55</v>
      </c>
      <c r="K755" t="str">
        <f>Table6[[#This Row],[Kids]]</f>
        <v>No</v>
      </c>
      <c r="L755" t="str">
        <f>Table6[[#This Row],[Teens]]</f>
        <v>Yes</v>
      </c>
    </row>
    <row r="756" spans="1:12" ht="16.5" x14ac:dyDescent="0.3">
      <c r="A756">
        <f>Table2[[#This Row],[NumDealsPurchases]]</f>
        <v>1</v>
      </c>
      <c r="B756">
        <f>Table2[[#This Row],[AcceptedCmp3]]</f>
        <v>0</v>
      </c>
      <c r="C756">
        <f>Table2[[#This Row],[AcceptedCmp4]]</f>
        <v>0</v>
      </c>
      <c r="D756">
        <f>Table2[[#This Row],[AcceptedCmp5]]</f>
        <v>0</v>
      </c>
      <c r="E756">
        <f>Table2[[#This Row],[AcceptedCmp1]]</f>
        <v>0</v>
      </c>
      <c r="F756">
        <f>Table2[[#This Row],[AcceptedCmp2]]</f>
        <v>0</v>
      </c>
      <c r="G756">
        <f>Table2[[#This Row],[Response]]</f>
        <v>0</v>
      </c>
      <c r="H756" s="8">
        <f>Products!G756</f>
        <v>38</v>
      </c>
      <c r="I756" s="17" t="str">
        <f>Products!H756</f>
        <v>Together</v>
      </c>
      <c r="J756" t="str">
        <f>Products!I756</f>
        <v>36-45</v>
      </c>
      <c r="K756" t="str">
        <f>Table6[[#This Row],[Kids]]</f>
        <v>No</v>
      </c>
      <c r="L756" t="str">
        <f>Table6[[#This Row],[Teens]]</f>
        <v>Yes</v>
      </c>
    </row>
    <row r="757" spans="1:12" ht="16.5" x14ac:dyDescent="0.3">
      <c r="A757">
        <f>Table2[[#This Row],[NumDealsPurchases]]</f>
        <v>1</v>
      </c>
      <c r="B757">
        <f>Table2[[#This Row],[AcceptedCmp3]]</f>
        <v>0</v>
      </c>
      <c r="C757">
        <f>Table2[[#This Row],[AcceptedCmp4]]</f>
        <v>1</v>
      </c>
      <c r="D757">
        <f>Table2[[#This Row],[AcceptedCmp5]]</f>
        <v>1</v>
      </c>
      <c r="E757">
        <f>Table2[[#This Row],[AcceptedCmp1]]</f>
        <v>1</v>
      </c>
      <c r="F757">
        <f>Table2[[#This Row],[AcceptedCmp2]]</f>
        <v>0</v>
      </c>
      <c r="G757">
        <f>Table2[[#This Row],[Response]]</f>
        <v>1</v>
      </c>
      <c r="H757" s="8">
        <f>Products!G757</f>
        <v>44</v>
      </c>
      <c r="I757" s="17" t="str">
        <f>Products!H757</f>
        <v>Together</v>
      </c>
      <c r="J757" t="str">
        <f>Products!I757</f>
        <v>36-45</v>
      </c>
      <c r="K757" t="str">
        <f>Table6[[#This Row],[Kids]]</f>
        <v>No</v>
      </c>
      <c r="L757" t="str">
        <f>Table6[[#This Row],[Teens]]</f>
        <v>No</v>
      </c>
    </row>
    <row r="758" spans="1:12" ht="16.5" x14ac:dyDescent="0.3">
      <c r="A758">
        <f>Table2[[#This Row],[NumDealsPurchases]]</f>
        <v>1</v>
      </c>
      <c r="B758">
        <f>Table2[[#This Row],[AcceptedCmp3]]</f>
        <v>0</v>
      </c>
      <c r="C758">
        <f>Table2[[#This Row],[AcceptedCmp4]]</f>
        <v>0</v>
      </c>
      <c r="D758">
        <f>Table2[[#This Row],[AcceptedCmp5]]</f>
        <v>0</v>
      </c>
      <c r="E758">
        <f>Table2[[#This Row],[AcceptedCmp1]]</f>
        <v>0</v>
      </c>
      <c r="F758">
        <f>Table2[[#This Row],[AcceptedCmp2]]</f>
        <v>0</v>
      </c>
      <c r="G758">
        <f>Table2[[#This Row],[Response]]</f>
        <v>0</v>
      </c>
      <c r="H758" s="8">
        <f>Products!G758</f>
        <v>35</v>
      </c>
      <c r="I758" s="17" t="str">
        <f>Products!H758</f>
        <v>Together</v>
      </c>
      <c r="J758" t="str">
        <f>Products!I758</f>
        <v>26-35</v>
      </c>
      <c r="K758" t="str">
        <f>Table6[[#This Row],[Kids]]</f>
        <v>No</v>
      </c>
      <c r="L758" t="str">
        <f>Table6[[#This Row],[Teens]]</f>
        <v>No</v>
      </c>
    </row>
    <row r="759" spans="1:12" ht="16.5" x14ac:dyDescent="0.3">
      <c r="A759">
        <f>Table2[[#This Row],[NumDealsPurchases]]</f>
        <v>1</v>
      </c>
      <c r="B759">
        <f>Table2[[#This Row],[AcceptedCmp3]]</f>
        <v>0</v>
      </c>
      <c r="C759">
        <f>Table2[[#This Row],[AcceptedCmp4]]</f>
        <v>0</v>
      </c>
      <c r="D759">
        <f>Table2[[#This Row],[AcceptedCmp5]]</f>
        <v>0</v>
      </c>
      <c r="E759">
        <f>Table2[[#This Row],[AcceptedCmp1]]</f>
        <v>0</v>
      </c>
      <c r="F759">
        <f>Table2[[#This Row],[AcceptedCmp2]]</f>
        <v>0</v>
      </c>
      <c r="G759">
        <f>Table2[[#This Row],[Response]]</f>
        <v>0</v>
      </c>
      <c r="H759" s="8">
        <f>Products!G759</f>
        <v>35</v>
      </c>
      <c r="I759" s="17" t="str">
        <f>Products!H759</f>
        <v>Married</v>
      </c>
      <c r="J759" t="str">
        <f>Products!I759</f>
        <v>26-35</v>
      </c>
      <c r="K759" t="str">
        <f>Table6[[#This Row],[Kids]]</f>
        <v>No</v>
      </c>
      <c r="L759" t="str">
        <f>Table6[[#This Row],[Teens]]</f>
        <v>No</v>
      </c>
    </row>
    <row r="760" spans="1:12" ht="16.5" x14ac:dyDescent="0.3">
      <c r="A760">
        <f>Table2[[#This Row],[NumDealsPurchases]]</f>
        <v>5</v>
      </c>
      <c r="B760">
        <f>Table2[[#This Row],[AcceptedCmp3]]</f>
        <v>0</v>
      </c>
      <c r="C760">
        <f>Table2[[#This Row],[AcceptedCmp4]]</f>
        <v>0</v>
      </c>
      <c r="D760">
        <f>Table2[[#This Row],[AcceptedCmp5]]</f>
        <v>0</v>
      </c>
      <c r="E760">
        <f>Table2[[#This Row],[AcceptedCmp1]]</f>
        <v>0</v>
      </c>
      <c r="F760">
        <f>Table2[[#This Row],[AcceptedCmp2]]</f>
        <v>0</v>
      </c>
      <c r="G760">
        <f>Table2[[#This Row],[Response]]</f>
        <v>1</v>
      </c>
      <c r="H760" s="8">
        <f>Products!G760</f>
        <v>40</v>
      </c>
      <c r="I760" s="17" t="str">
        <f>Products!H760</f>
        <v>Married</v>
      </c>
      <c r="J760" t="str">
        <f>Products!I760</f>
        <v>36-45</v>
      </c>
      <c r="K760" t="str">
        <f>Table6[[#This Row],[Kids]]</f>
        <v>No</v>
      </c>
      <c r="L760" t="str">
        <f>Table6[[#This Row],[Teens]]</f>
        <v>Yes</v>
      </c>
    </row>
    <row r="761" spans="1:12" ht="16.5" x14ac:dyDescent="0.3">
      <c r="A761">
        <f>Table2[[#This Row],[NumDealsPurchases]]</f>
        <v>5</v>
      </c>
      <c r="B761">
        <f>Table2[[#This Row],[AcceptedCmp3]]</f>
        <v>0</v>
      </c>
      <c r="C761">
        <f>Table2[[#This Row],[AcceptedCmp4]]</f>
        <v>0</v>
      </c>
      <c r="D761">
        <f>Table2[[#This Row],[AcceptedCmp5]]</f>
        <v>0</v>
      </c>
      <c r="E761">
        <f>Table2[[#This Row],[AcceptedCmp1]]</f>
        <v>0</v>
      </c>
      <c r="F761">
        <f>Table2[[#This Row],[AcceptedCmp2]]</f>
        <v>0</v>
      </c>
      <c r="G761">
        <f>Table2[[#This Row],[Response]]</f>
        <v>0</v>
      </c>
      <c r="H761" s="8">
        <f>Products!G761</f>
        <v>49</v>
      </c>
      <c r="I761" s="17" t="str">
        <f>Products!H761</f>
        <v>Married</v>
      </c>
      <c r="J761" t="str">
        <f>Products!I761</f>
        <v>46-55</v>
      </c>
      <c r="K761" t="str">
        <f>Table6[[#This Row],[Kids]]</f>
        <v>No</v>
      </c>
      <c r="L761" t="str">
        <f>Table6[[#This Row],[Teens]]</f>
        <v>Yes</v>
      </c>
    </row>
    <row r="762" spans="1:12" ht="16.5" x14ac:dyDescent="0.3">
      <c r="A762">
        <f>Table2[[#This Row],[NumDealsPurchases]]</f>
        <v>2</v>
      </c>
      <c r="B762">
        <f>Table2[[#This Row],[AcceptedCmp3]]</f>
        <v>0</v>
      </c>
      <c r="C762">
        <f>Table2[[#This Row],[AcceptedCmp4]]</f>
        <v>0</v>
      </c>
      <c r="D762">
        <f>Table2[[#This Row],[AcceptedCmp5]]</f>
        <v>0</v>
      </c>
      <c r="E762">
        <f>Table2[[#This Row],[AcceptedCmp1]]</f>
        <v>0</v>
      </c>
      <c r="F762">
        <f>Table2[[#This Row],[AcceptedCmp2]]</f>
        <v>0</v>
      </c>
      <c r="G762">
        <f>Table2[[#This Row],[Response]]</f>
        <v>0</v>
      </c>
      <c r="H762" s="8">
        <f>Products!G762</f>
        <v>34</v>
      </c>
      <c r="I762" s="17" t="str">
        <f>Products!H762</f>
        <v>Married</v>
      </c>
      <c r="J762" t="str">
        <f>Products!I762</f>
        <v>26-35</v>
      </c>
      <c r="K762" t="str">
        <f>Table6[[#This Row],[Kids]]</f>
        <v>Yes</v>
      </c>
      <c r="L762" t="str">
        <f>Table6[[#This Row],[Teens]]</f>
        <v>No</v>
      </c>
    </row>
    <row r="763" spans="1:12" ht="16.5" x14ac:dyDescent="0.3">
      <c r="A763">
        <f>Table2[[#This Row],[NumDealsPurchases]]</f>
        <v>1</v>
      </c>
      <c r="B763">
        <f>Table2[[#This Row],[AcceptedCmp3]]</f>
        <v>0</v>
      </c>
      <c r="C763">
        <f>Table2[[#This Row],[AcceptedCmp4]]</f>
        <v>0</v>
      </c>
      <c r="D763">
        <f>Table2[[#This Row],[AcceptedCmp5]]</f>
        <v>0</v>
      </c>
      <c r="E763">
        <f>Table2[[#This Row],[AcceptedCmp1]]</f>
        <v>0</v>
      </c>
      <c r="F763">
        <f>Table2[[#This Row],[AcceptedCmp2]]</f>
        <v>0</v>
      </c>
      <c r="G763">
        <f>Table2[[#This Row],[Response]]</f>
        <v>0</v>
      </c>
      <c r="H763" s="8">
        <f>Products!G763</f>
        <v>55</v>
      </c>
      <c r="I763" s="17" t="str">
        <f>Products!H763</f>
        <v>Single</v>
      </c>
      <c r="J763" t="str">
        <f>Products!I763</f>
        <v>46-55</v>
      </c>
      <c r="K763" t="str">
        <f>Table6[[#This Row],[Kids]]</f>
        <v>No</v>
      </c>
      <c r="L763" t="str">
        <f>Table6[[#This Row],[Teens]]</f>
        <v>Yes</v>
      </c>
    </row>
    <row r="764" spans="1:12" ht="16.5" x14ac:dyDescent="0.3">
      <c r="A764">
        <f>Table2[[#This Row],[NumDealsPurchases]]</f>
        <v>2</v>
      </c>
      <c r="B764">
        <f>Table2[[#This Row],[AcceptedCmp3]]</f>
        <v>0</v>
      </c>
      <c r="C764">
        <f>Table2[[#This Row],[AcceptedCmp4]]</f>
        <v>0</v>
      </c>
      <c r="D764">
        <f>Table2[[#This Row],[AcceptedCmp5]]</f>
        <v>0</v>
      </c>
      <c r="E764">
        <f>Table2[[#This Row],[AcceptedCmp1]]</f>
        <v>0</v>
      </c>
      <c r="F764">
        <f>Table2[[#This Row],[AcceptedCmp2]]</f>
        <v>0</v>
      </c>
      <c r="G764">
        <f>Table2[[#This Row],[Response]]</f>
        <v>0</v>
      </c>
      <c r="H764" s="8">
        <f>Products!G764</f>
        <v>32</v>
      </c>
      <c r="I764" s="17" t="str">
        <f>Products!H764</f>
        <v>Married</v>
      </c>
      <c r="J764" t="str">
        <f>Products!I764</f>
        <v>26-35</v>
      </c>
      <c r="K764" t="str">
        <f>Table6[[#This Row],[Kids]]</f>
        <v>Yes</v>
      </c>
      <c r="L764" t="str">
        <f>Table6[[#This Row],[Teens]]</f>
        <v>No</v>
      </c>
    </row>
    <row r="765" spans="1:12" ht="16.5" x14ac:dyDescent="0.3">
      <c r="A765">
        <f>Table2[[#This Row],[NumDealsPurchases]]</f>
        <v>2</v>
      </c>
      <c r="B765">
        <f>Table2[[#This Row],[AcceptedCmp3]]</f>
        <v>0</v>
      </c>
      <c r="C765">
        <f>Table2[[#This Row],[AcceptedCmp4]]</f>
        <v>0</v>
      </c>
      <c r="D765">
        <f>Table2[[#This Row],[AcceptedCmp5]]</f>
        <v>0</v>
      </c>
      <c r="E765">
        <f>Table2[[#This Row],[AcceptedCmp1]]</f>
        <v>0</v>
      </c>
      <c r="F765">
        <f>Table2[[#This Row],[AcceptedCmp2]]</f>
        <v>0</v>
      </c>
      <c r="G765">
        <f>Table2[[#This Row],[Response]]</f>
        <v>0</v>
      </c>
      <c r="H765" s="8">
        <f>Products!G765</f>
        <v>47</v>
      </c>
      <c r="I765" s="17" t="str">
        <f>Products!H765</f>
        <v>Single</v>
      </c>
      <c r="J765" t="str">
        <f>Products!I765</f>
        <v>46-55</v>
      </c>
      <c r="K765" t="str">
        <f>Table6[[#This Row],[Kids]]</f>
        <v>Yes</v>
      </c>
      <c r="L765" t="str">
        <f>Table6[[#This Row],[Teens]]</f>
        <v>Yes</v>
      </c>
    </row>
    <row r="766" spans="1:12" ht="16.5" x14ac:dyDescent="0.3">
      <c r="A766">
        <f>Table2[[#This Row],[NumDealsPurchases]]</f>
        <v>1</v>
      </c>
      <c r="B766">
        <f>Table2[[#This Row],[AcceptedCmp3]]</f>
        <v>0</v>
      </c>
      <c r="C766">
        <f>Table2[[#This Row],[AcceptedCmp4]]</f>
        <v>0</v>
      </c>
      <c r="D766">
        <f>Table2[[#This Row],[AcceptedCmp5]]</f>
        <v>0</v>
      </c>
      <c r="E766">
        <f>Table2[[#This Row],[AcceptedCmp1]]</f>
        <v>0</v>
      </c>
      <c r="F766">
        <f>Table2[[#This Row],[AcceptedCmp2]]</f>
        <v>0</v>
      </c>
      <c r="G766">
        <f>Table2[[#This Row],[Response]]</f>
        <v>0</v>
      </c>
      <c r="H766" s="8">
        <f>Products!G766</f>
        <v>25</v>
      </c>
      <c r="I766" s="17" t="str">
        <f>Products!H766</f>
        <v>Single</v>
      </c>
      <c r="J766" t="str">
        <f>Products!I766</f>
        <v>16-25</v>
      </c>
      <c r="K766" t="str">
        <f>Table6[[#This Row],[Kids]]</f>
        <v>No</v>
      </c>
      <c r="L766" t="str">
        <f>Table6[[#This Row],[Teens]]</f>
        <v>No</v>
      </c>
    </row>
    <row r="767" spans="1:12" ht="16.5" x14ac:dyDescent="0.3">
      <c r="A767">
        <f>Table2[[#This Row],[NumDealsPurchases]]</f>
        <v>1</v>
      </c>
      <c r="B767">
        <f>Table2[[#This Row],[AcceptedCmp3]]</f>
        <v>1</v>
      </c>
      <c r="C767">
        <f>Table2[[#This Row],[AcceptedCmp4]]</f>
        <v>0</v>
      </c>
      <c r="D767">
        <f>Table2[[#This Row],[AcceptedCmp5]]</f>
        <v>0</v>
      </c>
      <c r="E767">
        <f>Table2[[#This Row],[AcceptedCmp1]]</f>
        <v>0</v>
      </c>
      <c r="F767">
        <f>Table2[[#This Row],[AcceptedCmp2]]</f>
        <v>0</v>
      </c>
      <c r="G767">
        <f>Table2[[#This Row],[Response]]</f>
        <v>1</v>
      </c>
      <c r="H767" s="8">
        <f>Products!G767</f>
        <v>35</v>
      </c>
      <c r="I767" s="17" t="str">
        <f>Products!H767</f>
        <v>Married</v>
      </c>
      <c r="J767" t="str">
        <f>Products!I767</f>
        <v>26-35</v>
      </c>
      <c r="K767" t="str">
        <f>Table6[[#This Row],[Kids]]</f>
        <v>Yes</v>
      </c>
      <c r="L767" t="str">
        <f>Table6[[#This Row],[Teens]]</f>
        <v>No</v>
      </c>
    </row>
    <row r="768" spans="1:12" ht="16.5" x14ac:dyDescent="0.3">
      <c r="A768">
        <f>Table2[[#This Row],[NumDealsPurchases]]</f>
        <v>1</v>
      </c>
      <c r="B768">
        <f>Table2[[#This Row],[AcceptedCmp3]]</f>
        <v>0</v>
      </c>
      <c r="C768">
        <f>Table2[[#This Row],[AcceptedCmp4]]</f>
        <v>0</v>
      </c>
      <c r="D768">
        <f>Table2[[#This Row],[AcceptedCmp5]]</f>
        <v>0</v>
      </c>
      <c r="E768">
        <f>Table2[[#This Row],[AcceptedCmp1]]</f>
        <v>0</v>
      </c>
      <c r="F768">
        <f>Table2[[#This Row],[AcceptedCmp2]]</f>
        <v>0</v>
      </c>
      <c r="G768">
        <f>Table2[[#This Row],[Response]]</f>
        <v>0</v>
      </c>
      <c r="H768" s="8">
        <f>Products!G768</f>
        <v>62</v>
      </c>
      <c r="I768" s="17" t="str">
        <f>Products!H768</f>
        <v>Married</v>
      </c>
      <c r="J768" t="str">
        <f>Products!I768</f>
        <v>56-65</v>
      </c>
      <c r="K768" t="str">
        <f>Table6[[#This Row],[Kids]]</f>
        <v>No</v>
      </c>
      <c r="L768" t="str">
        <f>Table6[[#This Row],[Teens]]</f>
        <v>No</v>
      </c>
    </row>
    <row r="769" spans="1:12" ht="16.5" x14ac:dyDescent="0.3">
      <c r="A769">
        <f>Table2[[#This Row],[NumDealsPurchases]]</f>
        <v>3</v>
      </c>
      <c r="B769">
        <f>Table2[[#This Row],[AcceptedCmp3]]</f>
        <v>0</v>
      </c>
      <c r="C769">
        <f>Table2[[#This Row],[AcceptedCmp4]]</f>
        <v>0</v>
      </c>
      <c r="D769">
        <f>Table2[[#This Row],[AcceptedCmp5]]</f>
        <v>0</v>
      </c>
      <c r="E769">
        <f>Table2[[#This Row],[AcceptedCmp1]]</f>
        <v>0</v>
      </c>
      <c r="F769">
        <f>Table2[[#This Row],[AcceptedCmp2]]</f>
        <v>0</v>
      </c>
      <c r="G769">
        <f>Table2[[#This Row],[Response]]</f>
        <v>0</v>
      </c>
      <c r="H769" s="8">
        <f>Products!G769</f>
        <v>58</v>
      </c>
      <c r="I769" s="17" t="str">
        <f>Products!H769</f>
        <v>Together</v>
      </c>
      <c r="J769" t="str">
        <f>Products!I769</f>
        <v>56-65</v>
      </c>
      <c r="K769" t="str">
        <f>Table6[[#This Row],[Kids]]</f>
        <v>No</v>
      </c>
      <c r="L769" t="str">
        <f>Table6[[#This Row],[Teens]]</f>
        <v>Yes</v>
      </c>
    </row>
    <row r="770" spans="1:12" ht="16.5" x14ac:dyDescent="0.3">
      <c r="A770">
        <f>Table2[[#This Row],[NumDealsPurchases]]</f>
        <v>1</v>
      </c>
      <c r="B770">
        <f>Table2[[#This Row],[AcceptedCmp3]]</f>
        <v>0</v>
      </c>
      <c r="C770">
        <f>Table2[[#This Row],[AcceptedCmp4]]</f>
        <v>0</v>
      </c>
      <c r="D770">
        <f>Table2[[#This Row],[AcceptedCmp5]]</f>
        <v>0</v>
      </c>
      <c r="E770">
        <f>Table2[[#This Row],[AcceptedCmp1]]</f>
        <v>0</v>
      </c>
      <c r="F770">
        <f>Table2[[#This Row],[AcceptedCmp2]]</f>
        <v>0</v>
      </c>
      <c r="G770">
        <f>Table2[[#This Row],[Response]]</f>
        <v>0</v>
      </c>
      <c r="H770" s="8">
        <f>Products!G770</f>
        <v>35</v>
      </c>
      <c r="I770" s="17" t="str">
        <f>Products!H770</f>
        <v>Married</v>
      </c>
      <c r="J770" t="str">
        <f>Products!I770</f>
        <v>26-35</v>
      </c>
      <c r="K770" t="str">
        <f>Table6[[#This Row],[Kids]]</f>
        <v>No</v>
      </c>
      <c r="L770" t="str">
        <f>Table6[[#This Row],[Teens]]</f>
        <v>No</v>
      </c>
    </row>
    <row r="771" spans="1:12" ht="16.5" x14ac:dyDescent="0.3">
      <c r="A771">
        <f>Table2[[#This Row],[NumDealsPurchases]]</f>
        <v>1</v>
      </c>
      <c r="B771">
        <f>Table2[[#This Row],[AcceptedCmp3]]</f>
        <v>0</v>
      </c>
      <c r="C771">
        <f>Table2[[#This Row],[AcceptedCmp4]]</f>
        <v>0</v>
      </c>
      <c r="D771">
        <f>Table2[[#This Row],[AcceptedCmp5]]</f>
        <v>0</v>
      </c>
      <c r="E771">
        <f>Table2[[#This Row],[AcceptedCmp1]]</f>
        <v>0</v>
      </c>
      <c r="F771">
        <f>Table2[[#This Row],[AcceptedCmp2]]</f>
        <v>0</v>
      </c>
      <c r="G771">
        <f>Table2[[#This Row],[Response]]</f>
        <v>0</v>
      </c>
      <c r="H771" s="8">
        <f>Products!G771</f>
        <v>25</v>
      </c>
      <c r="I771" s="17" t="str">
        <f>Products!H771</f>
        <v>Married</v>
      </c>
      <c r="J771" t="str">
        <f>Products!I771</f>
        <v>16-25</v>
      </c>
      <c r="K771" t="str">
        <f>Table6[[#This Row],[Kids]]</f>
        <v>No</v>
      </c>
      <c r="L771" t="str">
        <f>Table6[[#This Row],[Teens]]</f>
        <v>No</v>
      </c>
    </row>
    <row r="772" spans="1:12" ht="16.5" x14ac:dyDescent="0.3">
      <c r="A772">
        <f>Table2[[#This Row],[NumDealsPurchases]]</f>
        <v>1</v>
      </c>
      <c r="B772">
        <f>Table2[[#This Row],[AcceptedCmp3]]</f>
        <v>0</v>
      </c>
      <c r="C772">
        <f>Table2[[#This Row],[AcceptedCmp4]]</f>
        <v>0</v>
      </c>
      <c r="D772">
        <f>Table2[[#This Row],[AcceptedCmp5]]</f>
        <v>0</v>
      </c>
      <c r="E772">
        <f>Table2[[#This Row],[AcceptedCmp1]]</f>
        <v>0</v>
      </c>
      <c r="F772">
        <f>Table2[[#This Row],[AcceptedCmp2]]</f>
        <v>0</v>
      </c>
      <c r="G772">
        <f>Table2[[#This Row],[Response]]</f>
        <v>0</v>
      </c>
      <c r="H772" s="8">
        <f>Products!G772</f>
        <v>48</v>
      </c>
      <c r="I772" s="17" t="str">
        <f>Products!H772</f>
        <v>Married</v>
      </c>
      <c r="J772" t="str">
        <f>Products!I772</f>
        <v>46-55</v>
      </c>
      <c r="K772" t="str">
        <f>Table6[[#This Row],[Kids]]</f>
        <v>No</v>
      </c>
      <c r="L772" t="str">
        <f>Table6[[#This Row],[Teens]]</f>
        <v>Yes</v>
      </c>
    </row>
    <row r="773" spans="1:12" ht="16.5" x14ac:dyDescent="0.3">
      <c r="A773">
        <f>Table2[[#This Row],[NumDealsPurchases]]</f>
        <v>4</v>
      </c>
      <c r="B773">
        <f>Table2[[#This Row],[AcceptedCmp3]]</f>
        <v>0</v>
      </c>
      <c r="C773">
        <f>Table2[[#This Row],[AcceptedCmp4]]</f>
        <v>0</v>
      </c>
      <c r="D773">
        <f>Table2[[#This Row],[AcceptedCmp5]]</f>
        <v>0</v>
      </c>
      <c r="E773">
        <f>Table2[[#This Row],[AcceptedCmp1]]</f>
        <v>0</v>
      </c>
      <c r="F773">
        <f>Table2[[#This Row],[AcceptedCmp2]]</f>
        <v>0</v>
      </c>
      <c r="G773">
        <f>Table2[[#This Row],[Response]]</f>
        <v>0</v>
      </c>
      <c r="H773" s="8">
        <f>Products!G773</f>
        <v>57</v>
      </c>
      <c r="I773" s="17" t="str">
        <f>Products!H773</f>
        <v>Married</v>
      </c>
      <c r="J773" t="str">
        <f>Products!I773</f>
        <v>56-65</v>
      </c>
      <c r="K773" t="str">
        <f>Table6[[#This Row],[Kids]]</f>
        <v>No</v>
      </c>
      <c r="L773" t="str">
        <f>Table6[[#This Row],[Teens]]</f>
        <v>Yes</v>
      </c>
    </row>
    <row r="774" spans="1:12" ht="16.5" x14ac:dyDescent="0.3">
      <c r="A774">
        <f>Table2[[#This Row],[NumDealsPurchases]]</f>
        <v>2</v>
      </c>
      <c r="B774">
        <f>Table2[[#This Row],[AcceptedCmp3]]</f>
        <v>0</v>
      </c>
      <c r="C774">
        <f>Table2[[#This Row],[AcceptedCmp4]]</f>
        <v>0</v>
      </c>
      <c r="D774">
        <f>Table2[[#This Row],[AcceptedCmp5]]</f>
        <v>0</v>
      </c>
      <c r="E774">
        <f>Table2[[#This Row],[AcceptedCmp1]]</f>
        <v>0</v>
      </c>
      <c r="F774">
        <f>Table2[[#This Row],[AcceptedCmp2]]</f>
        <v>0</v>
      </c>
      <c r="G774">
        <f>Table2[[#This Row],[Response]]</f>
        <v>0</v>
      </c>
      <c r="H774" s="8">
        <f>Products!G774</f>
        <v>34</v>
      </c>
      <c r="I774" s="17" t="str">
        <f>Products!H774</f>
        <v>Single</v>
      </c>
      <c r="J774" t="str">
        <f>Products!I774</f>
        <v>26-35</v>
      </c>
      <c r="K774" t="str">
        <f>Table6[[#This Row],[Kids]]</f>
        <v>No</v>
      </c>
      <c r="L774" t="str">
        <f>Table6[[#This Row],[Teens]]</f>
        <v>Yes</v>
      </c>
    </row>
    <row r="775" spans="1:12" ht="16.5" x14ac:dyDescent="0.3">
      <c r="A775">
        <f>Table2[[#This Row],[NumDealsPurchases]]</f>
        <v>1</v>
      </c>
      <c r="B775">
        <f>Table2[[#This Row],[AcceptedCmp3]]</f>
        <v>0</v>
      </c>
      <c r="C775">
        <f>Table2[[#This Row],[AcceptedCmp4]]</f>
        <v>0</v>
      </c>
      <c r="D775">
        <f>Table2[[#This Row],[AcceptedCmp5]]</f>
        <v>0</v>
      </c>
      <c r="E775">
        <f>Table2[[#This Row],[AcceptedCmp1]]</f>
        <v>0</v>
      </c>
      <c r="F775">
        <f>Table2[[#This Row],[AcceptedCmp2]]</f>
        <v>0</v>
      </c>
      <c r="G775">
        <f>Table2[[#This Row],[Response]]</f>
        <v>0</v>
      </c>
      <c r="H775" s="8">
        <f>Products!G775</f>
        <v>62</v>
      </c>
      <c r="I775" s="17" t="str">
        <f>Products!H775</f>
        <v>Married</v>
      </c>
      <c r="J775" t="str">
        <f>Products!I775</f>
        <v>56-65</v>
      </c>
      <c r="K775" t="str">
        <f>Table6[[#This Row],[Kids]]</f>
        <v>No</v>
      </c>
      <c r="L775" t="str">
        <f>Table6[[#This Row],[Teens]]</f>
        <v>No</v>
      </c>
    </row>
    <row r="776" spans="1:12" ht="16.5" x14ac:dyDescent="0.3">
      <c r="A776">
        <f>Table2[[#This Row],[NumDealsPurchases]]</f>
        <v>8</v>
      </c>
      <c r="B776">
        <f>Table2[[#This Row],[AcceptedCmp3]]</f>
        <v>0</v>
      </c>
      <c r="C776">
        <f>Table2[[#This Row],[AcceptedCmp4]]</f>
        <v>0</v>
      </c>
      <c r="D776">
        <f>Table2[[#This Row],[AcceptedCmp5]]</f>
        <v>0</v>
      </c>
      <c r="E776">
        <f>Table2[[#This Row],[AcceptedCmp1]]</f>
        <v>0</v>
      </c>
      <c r="F776">
        <f>Table2[[#This Row],[AcceptedCmp2]]</f>
        <v>0</v>
      </c>
      <c r="G776">
        <f>Table2[[#This Row],[Response]]</f>
        <v>1</v>
      </c>
      <c r="H776" s="8">
        <f>Products!G776</f>
        <v>48</v>
      </c>
      <c r="I776" s="17" t="str">
        <f>Products!H776</f>
        <v>Together</v>
      </c>
      <c r="J776" t="str">
        <f>Products!I776</f>
        <v>46-55</v>
      </c>
      <c r="K776" t="str">
        <f>Table6[[#This Row],[Kids]]</f>
        <v>Yes</v>
      </c>
      <c r="L776" t="str">
        <f>Table6[[#This Row],[Teens]]</f>
        <v>Yes</v>
      </c>
    </row>
    <row r="777" spans="1:12" ht="16.5" x14ac:dyDescent="0.3">
      <c r="A777">
        <f>Table2[[#This Row],[NumDealsPurchases]]</f>
        <v>3</v>
      </c>
      <c r="B777">
        <f>Table2[[#This Row],[AcceptedCmp3]]</f>
        <v>0</v>
      </c>
      <c r="C777">
        <f>Table2[[#This Row],[AcceptedCmp4]]</f>
        <v>0</v>
      </c>
      <c r="D777">
        <f>Table2[[#This Row],[AcceptedCmp5]]</f>
        <v>0</v>
      </c>
      <c r="E777">
        <f>Table2[[#This Row],[AcceptedCmp1]]</f>
        <v>0</v>
      </c>
      <c r="F777">
        <f>Table2[[#This Row],[AcceptedCmp2]]</f>
        <v>0</v>
      </c>
      <c r="G777">
        <f>Table2[[#This Row],[Response]]</f>
        <v>0</v>
      </c>
      <c r="H777" s="8">
        <f>Products!G777</f>
        <v>41</v>
      </c>
      <c r="I777" s="17" t="str">
        <f>Products!H777</f>
        <v>Together</v>
      </c>
      <c r="J777" t="str">
        <f>Products!I777</f>
        <v>36-45</v>
      </c>
      <c r="K777" t="str">
        <f>Table6[[#This Row],[Kids]]</f>
        <v>Yes</v>
      </c>
      <c r="L777" t="str">
        <f>Table6[[#This Row],[Teens]]</f>
        <v>Yes</v>
      </c>
    </row>
    <row r="778" spans="1:12" ht="16.5" x14ac:dyDescent="0.3">
      <c r="A778">
        <f>Table2[[#This Row],[NumDealsPurchases]]</f>
        <v>0</v>
      </c>
      <c r="B778">
        <f>Table2[[#This Row],[AcceptedCmp3]]</f>
        <v>0</v>
      </c>
      <c r="C778">
        <f>Table2[[#This Row],[AcceptedCmp4]]</f>
        <v>0</v>
      </c>
      <c r="D778">
        <f>Table2[[#This Row],[AcceptedCmp5]]</f>
        <v>0</v>
      </c>
      <c r="E778">
        <f>Table2[[#This Row],[AcceptedCmp1]]</f>
        <v>0</v>
      </c>
      <c r="F778">
        <f>Table2[[#This Row],[AcceptedCmp2]]</f>
        <v>0</v>
      </c>
      <c r="G778">
        <f>Table2[[#This Row],[Response]]</f>
        <v>0</v>
      </c>
      <c r="H778" s="8">
        <f>Products!G778</f>
        <v>55</v>
      </c>
      <c r="I778" s="17" t="str">
        <f>Products!H778</f>
        <v>Single</v>
      </c>
      <c r="J778" t="str">
        <f>Products!I778</f>
        <v>46-55</v>
      </c>
      <c r="K778" t="str">
        <f>Table6[[#This Row],[Kids]]</f>
        <v>No</v>
      </c>
      <c r="L778" t="str">
        <f>Table6[[#This Row],[Teens]]</f>
        <v>Yes</v>
      </c>
    </row>
    <row r="779" spans="1:12" ht="16.5" x14ac:dyDescent="0.3">
      <c r="A779">
        <f>Table2[[#This Row],[NumDealsPurchases]]</f>
        <v>1</v>
      </c>
      <c r="B779">
        <f>Table2[[#This Row],[AcceptedCmp3]]</f>
        <v>0</v>
      </c>
      <c r="C779">
        <f>Table2[[#This Row],[AcceptedCmp4]]</f>
        <v>0</v>
      </c>
      <c r="D779">
        <f>Table2[[#This Row],[AcceptedCmp5]]</f>
        <v>0</v>
      </c>
      <c r="E779">
        <f>Table2[[#This Row],[AcceptedCmp1]]</f>
        <v>0</v>
      </c>
      <c r="F779">
        <f>Table2[[#This Row],[AcceptedCmp2]]</f>
        <v>0</v>
      </c>
      <c r="G779">
        <f>Table2[[#This Row],[Response]]</f>
        <v>0</v>
      </c>
      <c r="H779" s="8">
        <f>Products!G779</f>
        <v>60</v>
      </c>
      <c r="I779" s="17" t="str">
        <f>Products!H779</f>
        <v>Together</v>
      </c>
      <c r="J779" t="str">
        <f>Products!I779</f>
        <v>56-65</v>
      </c>
      <c r="K779" t="str">
        <f>Table6[[#This Row],[Kids]]</f>
        <v>Yes</v>
      </c>
      <c r="L779" t="str">
        <f>Table6[[#This Row],[Teens]]</f>
        <v>Yes</v>
      </c>
    </row>
    <row r="780" spans="1:12" ht="16.5" x14ac:dyDescent="0.3">
      <c r="A780">
        <f>Table2[[#This Row],[NumDealsPurchases]]</f>
        <v>2</v>
      </c>
      <c r="B780">
        <f>Table2[[#This Row],[AcceptedCmp3]]</f>
        <v>0</v>
      </c>
      <c r="C780">
        <f>Table2[[#This Row],[AcceptedCmp4]]</f>
        <v>0</v>
      </c>
      <c r="D780">
        <f>Table2[[#This Row],[AcceptedCmp5]]</f>
        <v>0</v>
      </c>
      <c r="E780">
        <f>Table2[[#This Row],[AcceptedCmp1]]</f>
        <v>0</v>
      </c>
      <c r="F780">
        <f>Table2[[#This Row],[AcceptedCmp2]]</f>
        <v>0</v>
      </c>
      <c r="G780">
        <f>Table2[[#This Row],[Response]]</f>
        <v>0</v>
      </c>
      <c r="H780" s="8">
        <f>Products!G780</f>
        <v>48</v>
      </c>
      <c r="I780" s="17" t="str">
        <f>Products!H780</f>
        <v>Single</v>
      </c>
      <c r="J780" t="str">
        <f>Products!I780</f>
        <v>46-55</v>
      </c>
      <c r="K780" t="str">
        <f>Table6[[#This Row],[Kids]]</f>
        <v>No</v>
      </c>
      <c r="L780" t="str">
        <f>Table6[[#This Row],[Teens]]</f>
        <v>Yes</v>
      </c>
    </row>
    <row r="781" spans="1:12" ht="16.5" x14ac:dyDescent="0.3">
      <c r="A781">
        <f>Table2[[#This Row],[NumDealsPurchases]]</f>
        <v>1</v>
      </c>
      <c r="B781">
        <f>Table2[[#This Row],[AcceptedCmp3]]</f>
        <v>0</v>
      </c>
      <c r="C781">
        <f>Table2[[#This Row],[AcceptedCmp4]]</f>
        <v>0</v>
      </c>
      <c r="D781">
        <f>Table2[[#This Row],[AcceptedCmp5]]</f>
        <v>0</v>
      </c>
      <c r="E781">
        <f>Table2[[#This Row],[AcceptedCmp1]]</f>
        <v>0</v>
      </c>
      <c r="F781">
        <f>Table2[[#This Row],[AcceptedCmp2]]</f>
        <v>0</v>
      </c>
      <c r="G781">
        <f>Table2[[#This Row],[Response]]</f>
        <v>0</v>
      </c>
      <c r="H781" s="8">
        <f>Products!G781</f>
        <v>56</v>
      </c>
      <c r="I781" s="17" t="str">
        <f>Products!H781</f>
        <v>Single</v>
      </c>
      <c r="J781" t="str">
        <f>Products!I781</f>
        <v>56-65</v>
      </c>
      <c r="K781" t="str">
        <f>Table6[[#This Row],[Kids]]</f>
        <v>No</v>
      </c>
      <c r="L781" t="str">
        <f>Table6[[#This Row],[Teens]]</f>
        <v>No</v>
      </c>
    </row>
    <row r="782" spans="1:12" ht="16.5" x14ac:dyDescent="0.3">
      <c r="A782">
        <f>Table2[[#This Row],[NumDealsPurchases]]</f>
        <v>2</v>
      </c>
      <c r="B782">
        <f>Table2[[#This Row],[AcceptedCmp3]]</f>
        <v>0</v>
      </c>
      <c r="C782">
        <f>Table2[[#This Row],[AcceptedCmp4]]</f>
        <v>0</v>
      </c>
      <c r="D782">
        <f>Table2[[#This Row],[AcceptedCmp5]]</f>
        <v>0</v>
      </c>
      <c r="E782">
        <f>Table2[[#This Row],[AcceptedCmp1]]</f>
        <v>0</v>
      </c>
      <c r="F782">
        <f>Table2[[#This Row],[AcceptedCmp2]]</f>
        <v>0</v>
      </c>
      <c r="G782">
        <f>Table2[[#This Row],[Response]]</f>
        <v>0</v>
      </c>
      <c r="H782" s="8">
        <f>Products!G782</f>
        <v>58</v>
      </c>
      <c r="I782" s="17" t="str">
        <f>Products!H782</f>
        <v>Single</v>
      </c>
      <c r="J782" t="str">
        <f>Products!I782</f>
        <v>56-65</v>
      </c>
      <c r="K782" t="str">
        <f>Table6[[#This Row],[Kids]]</f>
        <v>Yes</v>
      </c>
      <c r="L782" t="str">
        <f>Table6[[#This Row],[Teens]]</f>
        <v>Yes</v>
      </c>
    </row>
    <row r="783" spans="1:12" ht="16.5" x14ac:dyDescent="0.3">
      <c r="A783">
        <f>Table2[[#This Row],[NumDealsPurchases]]</f>
        <v>2</v>
      </c>
      <c r="B783">
        <f>Table2[[#This Row],[AcceptedCmp3]]</f>
        <v>0</v>
      </c>
      <c r="C783">
        <f>Table2[[#This Row],[AcceptedCmp4]]</f>
        <v>0</v>
      </c>
      <c r="D783">
        <f>Table2[[#This Row],[AcceptedCmp5]]</f>
        <v>0</v>
      </c>
      <c r="E783">
        <f>Table2[[#This Row],[AcceptedCmp1]]</f>
        <v>0</v>
      </c>
      <c r="F783">
        <f>Table2[[#This Row],[AcceptedCmp2]]</f>
        <v>0</v>
      </c>
      <c r="G783">
        <f>Table2[[#This Row],[Response]]</f>
        <v>0</v>
      </c>
      <c r="H783" s="8">
        <f>Products!G783</f>
        <v>42</v>
      </c>
      <c r="I783" s="17" t="str">
        <f>Products!H783</f>
        <v>Together</v>
      </c>
      <c r="J783" t="str">
        <f>Products!I783</f>
        <v>36-45</v>
      </c>
      <c r="K783" t="str">
        <f>Table6[[#This Row],[Kids]]</f>
        <v>No</v>
      </c>
      <c r="L783" t="str">
        <f>Table6[[#This Row],[Teens]]</f>
        <v>Yes</v>
      </c>
    </row>
    <row r="784" spans="1:12" ht="16.5" x14ac:dyDescent="0.3">
      <c r="A784">
        <f>Table2[[#This Row],[NumDealsPurchases]]</f>
        <v>1</v>
      </c>
      <c r="B784">
        <f>Table2[[#This Row],[AcceptedCmp3]]</f>
        <v>0</v>
      </c>
      <c r="C784">
        <f>Table2[[#This Row],[AcceptedCmp4]]</f>
        <v>0</v>
      </c>
      <c r="D784">
        <f>Table2[[#This Row],[AcceptedCmp5]]</f>
        <v>0</v>
      </c>
      <c r="E784">
        <f>Table2[[#This Row],[AcceptedCmp1]]</f>
        <v>0</v>
      </c>
      <c r="F784">
        <f>Table2[[#This Row],[AcceptedCmp2]]</f>
        <v>0</v>
      </c>
      <c r="G784">
        <f>Table2[[#This Row],[Response]]</f>
        <v>0</v>
      </c>
      <c r="H784" s="8">
        <f>Products!G784</f>
        <v>40</v>
      </c>
      <c r="I784" s="17" t="str">
        <f>Products!H784</f>
        <v>Single</v>
      </c>
      <c r="J784" t="str">
        <f>Products!I784</f>
        <v>36-45</v>
      </c>
      <c r="K784" t="str">
        <f>Table6[[#This Row],[Kids]]</f>
        <v>No</v>
      </c>
      <c r="L784" t="str">
        <f>Table6[[#This Row],[Teens]]</f>
        <v>No</v>
      </c>
    </row>
    <row r="785" spans="1:12" ht="16.5" x14ac:dyDescent="0.3">
      <c r="A785">
        <f>Table2[[#This Row],[NumDealsPurchases]]</f>
        <v>2</v>
      </c>
      <c r="B785">
        <f>Table2[[#This Row],[AcceptedCmp3]]</f>
        <v>0</v>
      </c>
      <c r="C785">
        <f>Table2[[#This Row],[AcceptedCmp4]]</f>
        <v>0</v>
      </c>
      <c r="D785">
        <f>Table2[[#This Row],[AcceptedCmp5]]</f>
        <v>0</v>
      </c>
      <c r="E785">
        <f>Table2[[#This Row],[AcceptedCmp1]]</f>
        <v>0</v>
      </c>
      <c r="F785">
        <f>Table2[[#This Row],[AcceptedCmp2]]</f>
        <v>0</v>
      </c>
      <c r="G785">
        <f>Table2[[#This Row],[Response]]</f>
        <v>0</v>
      </c>
      <c r="H785" s="8">
        <f>Products!G785</f>
        <v>38</v>
      </c>
      <c r="I785" s="17" t="str">
        <f>Products!H785</f>
        <v>Married</v>
      </c>
      <c r="J785" t="str">
        <f>Products!I785</f>
        <v>36-45</v>
      </c>
      <c r="K785" t="str">
        <f>Table6[[#This Row],[Kids]]</f>
        <v>Yes</v>
      </c>
      <c r="L785" t="str">
        <f>Table6[[#This Row],[Teens]]</f>
        <v>Yes</v>
      </c>
    </row>
    <row r="786" spans="1:12" ht="16.5" x14ac:dyDescent="0.3">
      <c r="A786">
        <f>Table2[[#This Row],[NumDealsPurchases]]</f>
        <v>1</v>
      </c>
      <c r="B786">
        <f>Table2[[#This Row],[AcceptedCmp3]]</f>
        <v>0</v>
      </c>
      <c r="C786">
        <f>Table2[[#This Row],[AcceptedCmp4]]</f>
        <v>0</v>
      </c>
      <c r="D786">
        <f>Table2[[#This Row],[AcceptedCmp5]]</f>
        <v>0</v>
      </c>
      <c r="E786">
        <f>Table2[[#This Row],[AcceptedCmp1]]</f>
        <v>0</v>
      </c>
      <c r="F786">
        <f>Table2[[#This Row],[AcceptedCmp2]]</f>
        <v>0</v>
      </c>
      <c r="G786">
        <f>Table2[[#This Row],[Response]]</f>
        <v>0</v>
      </c>
      <c r="H786" s="8">
        <f>Products!G786</f>
        <v>44</v>
      </c>
      <c r="I786" s="17" t="str">
        <f>Products!H786</f>
        <v>Together</v>
      </c>
      <c r="J786" t="str">
        <f>Products!I786</f>
        <v>36-45</v>
      </c>
      <c r="K786" t="str">
        <f>Table6[[#This Row],[Kids]]</f>
        <v>Yes</v>
      </c>
      <c r="L786" t="str">
        <f>Table6[[#This Row],[Teens]]</f>
        <v>No</v>
      </c>
    </row>
    <row r="787" spans="1:12" ht="16.5" x14ac:dyDescent="0.3">
      <c r="A787">
        <f>Table2[[#This Row],[NumDealsPurchases]]</f>
        <v>1</v>
      </c>
      <c r="B787">
        <f>Table2[[#This Row],[AcceptedCmp3]]</f>
        <v>0</v>
      </c>
      <c r="C787">
        <f>Table2[[#This Row],[AcceptedCmp4]]</f>
        <v>0</v>
      </c>
      <c r="D787">
        <f>Table2[[#This Row],[AcceptedCmp5]]</f>
        <v>0</v>
      </c>
      <c r="E787">
        <f>Table2[[#This Row],[AcceptedCmp1]]</f>
        <v>0</v>
      </c>
      <c r="F787">
        <f>Table2[[#This Row],[AcceptedCmp2]]</f>
        <v>0</v>
      </c>
      <c r="G787">
        <f>Table2[[#This Row],[Response]]</f>
        <v>0</v>
      </c>
      <c r="H787" s="8">
        <f>Products!G787</f>
        <v>42</v>
      </c>
      <c r="I787" s="17" t="str">
        <f>Products!H787</f>
        <v>Married</v>
      </c>
      <c r="J787" t="str">
        <f>Products!I787</f>
        <v>36-45</v>
      </c>
      <c r="K787" t="str">
        <f>Table6[[#This Row],[Kids]]</f>
        <v>Yes</v>
      </c>
      <c r="L787" t="str">
        <f>Table6[[#This Row],[Teens]]</f>
        <v>No</v>
      </c>
    </row>
    <row r="788" spans="1:12" ht="16.5" x14ac:dyDescent="0.3">
      <c r="A788">
        <f>Table2[[#This Row],[NumDealsPurchases]]</f>
        <v>1</v>
      </c>
      <c r="B788">
        <f>Table2[[#This Row],[AcceptedCmp3]]</f>
        <v>0</v>
      </c>
      <c r="C788">
        <f>Table2[[#This Row],[AcceptedCmp4]]</f>
        <v>0</v>
      </c>
      <c r="D788">
        <f>Table2[[#This Row],[AcceptedCmp5]]</f>
        <v>0</v>
      </c>
      <c r="E788">
        <f>Table2[[#This Row],[AcceptedCmp1]]</f>
        <v>0</v>
      </c>
      <c r="F788">
        <f>Table2[[#This Row],[AcceptedCmp2]]</f>
        <v>0</v>
      </c>
      <c r="G788">
        <f>Table2[[#This Row],[Response]]</f>
        <v>0</v>
      </c>
      <c r="H788" s="8">
        <f>Products!G788</f>
        <v>41</v>
      </c>
      <c r="I788" s="17" t="str">
        <f>Products!H788</f>
        <v>Together</v>
      </c>
      <c r="J788" t="str">
        <f>Products!I788</f>
        <v>36-45</v>
      </c>
      <c r="K788" t="str">
        <f>Table6[[#This Row],[Kids]]</f>
        <v>Yes</v>
      </c>
      <c r="L788" t="str">
        <f>Table6[[#This Row],[Teens]]</f>
        <v>No</v>
      </c>
    </row>
    <row r="789" spans="1:12" ht="16.5" x14ac:dyDescent="0.3">
      <c r="A789">
        <f>Table2[[#This Row],[NumDealsPurchases]]</f>
        <v>2</v>
      </c>
      <c r="B789">
        <f>Table2[[#This Row],[AcceptedCmp3]]</f>
        <v>0</v>
      </c>
      <c r="C789">
        <f>Table2[[#This Row],[AcceptedCmp4]]</f>
        <v>0</v>
      </c>
      <c r="D789">
        <f>Table2[[#This Row],[AcceptedCmp5]]</f>
        <v>0</v>
      </c>
      <c r="E789">
        <f>Table2[[#This Row],[AcceptedCmp1]]</f>
        <v>0</v>
      </c>
      <c r="F789">
        <f>Table2[[#This Row],[AcceptedCmp2]]</f>
        <v>0</v>
      </c>
      <c r="G789">
        <f>Table2[[#This Row],[Response]]</f>
        <v>0</v>
      </c>
      <c r="H789" s="8">
        <f>Products!G789</f>
        <v>26</v>
      </c>
      <c r="I789" s="17" t="str">
        <f>Products!H789</f>
        <v>Divorced</v>
      </c>
      <c r="J789" t="str">
        <f>Products!I789</f>
        <v>26-35</v>
      </c>
      <c r="K789" t="str">
        <f>Table6[[#This Row],[Kids]]</f>
        <v>Yes</v>
      </c>
      <c r="L789" t="str">
        <f>Table6[[#This Row],[Teens]]</f>
        <v>No</v>
      </c>
    </row>
    <row r="790" spans="1:12" ht="16.5" x14ac:dyDescent="0.3">
      <c r="A790">
        <f>Table2[[#This Row],[NumDealsPurchases]]</f>
        <v>5</v>
      </c>
      <c r="B790">
        <f>Table2[[#This Row],[AcceptedCmp3]]</f>
        <v>0</v>
      </c>
      <c r="C790">
        <f>Table2[[#This Row],[AcceptedCmp4]]</f>
        <v>0</v>
      </c>
      <c r="D790">
        <f>Table2[[#This Row],[AcceptedCmp5]]</f>
        <v>0</v>
      </c>
      <c r="E790">
        <f>Table2[[#This Row],[AcceptedCmp1]]</f>
        <v>0</v>
      </c>
      <c r="F790">
        <f>Table2[[#This Row],[AcceptedCmp2]]</f>
        <v>0</v>
      </c>
      <c r="G790">
        <f>Table2[[#This Row],[Response]]</f>
        <v>0</v>
      </c>
      <c r="H790" s="8">
        <f>Products!G790</f>
        <v>54</v>
      </c>
      <c r="I790" s="17" t="str">
        <f>Products!H790</f>
        <v>Married</v>
      </c>
      <c r="J790" t="str">
        <f>Products!I790</f>
        <v>46-55</v>
      </c>
      <c r="K790" t="str">
        <f>Table6[[#This Row],[Kids]]</f>
        <v>Yes</v>
      </c>
      <c r="L790" t="str">
        <f>Table6[[#This Row],[Teens]]</f>
        <v>Yes</v>
      </c>
    </row>
    <row r="791" spans="1:12" ht="16.5" x14ac:dyDescent="0.3">
      <c r="A791">
        <f>Table2[[#This Row],[NumDealsPurchases]]</f>
        <v>6</v>
      </c>
      <c r="B791">
        <f>Table2[[#This Row],[AcceptedCmp3]]</f>
        <v>1</v>
      </c>
      <c r="C791">
        <f>Table2[[#This Row],[AcceptedCmp4]]</f>
        <v>0</v>
      </c>
      <c r="D791">
        <f>Table2[[#This Row],[AcceptedCmp5]]</f>
        <v>0</v>
      </c>
      <c r="E791">
        <f>Table2[[#This Row],[AcceptedCmp1]]</f>
        <v>0</v>
      </c>
      <c r="F791">
        <f>Table2[[#This Row],[AcceptedCmp2]]</f>
        <v>0</v>
      </c>
      <c r="G791">
        <f>Table2[[#This Row],[Response]]</f>
        <v>1</v>
      </c>
      <c r="H791" s="8">
        <f>Products!G791</f>
        <v>45</v>
      </c>
      <c r="I791" s="17" t="str">
        <f>Products!H791</f>
        <v>Divorced</v>
      </c>
      <c r="J791" t="str">
        <f>Products!I791</f>
        <v>36-45</v>
      </c>
      <c r="K791" t="str">
        <f>Table6[[#This Row],[Kids]]</f>
        <v>No</v>
      </c>
      <c r="L791" t="str">
        <f>Table6[[#This Row],[Teens]]</f>
        <v>Yes</v>
      </c>
    </row>
    <row r="792" spans="1:12" ht="16.5" x14ac:dyDescent="0.3">
      <c r="A792">
        <f>Table2[[#This Row],[NumDealsPurchases]]</f>
        <v>6</v>
      </c>
      <c r="B792">
        <f>Table2[[#This Row],[AcceptedCmp3]]</f>
        <v>1</v>
      </c>
      <c r="C792">
        <f>Table2[[#This Row],[AcceptedCmp4]]</f>
        <v>0</v>
      </c>
      <c r="D792">
        <f>Table2[[#This Row],[AcceptedCmp5]]</f>
        <v>0</v>
      </c>
      <c r="E792">
        <f>Table2[[#This Row],[AcceptedCmp1]]</f>
        <v>0</v>
      </c>
      <c r="F792">
        <f>Table2[[#This Row],[AcceptedCmp2]]</f>
        <v>0</v>
      </c>
      <c r="G792">
        <f>Table2[[#This Row],[Response]]</f>
        <v>0</v>
      </c>
      <c r="H792" s="8">
        <f>Products!G792</f>
        <v>36</v>
      </c>
      <c r="I792" s="17" t="str">
        <f>Products!H792</f>
        <v>Together</v>
      </c>
      <c r="J792" t="str">
        <f>Products!I792</f>
        <v>36-45</v>
      </c>
      <c r="K792" t="str">
        <f>Table6[[#This Row],[Kids]]</f>
        <v>Yes</v>
      </c>
      <c r="L792" t="str">
        <f>Table6[[#This Row],[Teens]]</f>
        <v>No</v>
      </c>
    </row>
    <row r="793" spans="1:12" ht="16.5" x14ac:dyDescent="0.3">
      <c r="A793">
        <f>Table2[[#This Row],[NumDealsPurchases]]</f>
        <v>4</v>
      </c>
      <c r="B793">
        <f>Table2[[#This Row],[AcceptedCmp3]]</f>
        <v>0</v>
      </c>
      <c r="C793">
        <f>Table2[[#This Row],[AcceptedCmp4]]</f>
        <v>0</v>
      </c>
      <c r="D793">
        <f>Table2[[#This Row],[AcceptedCmp5]]</f>
        <v>0</v>
      </c>
      <c r="E793">
        <f>Table2[[#This Row],[AcceptedCmp1]]</f>
        <v>0</v>
      </c>
      <c r="F793">
        <f>Table2[[#This Row],[AcceptedCmp2]]</f>
        <v>0</v>
      </c>
      <c r="G793">
        <f>Table2[[#This Row],[Response]]</f>
        <v>0</v>
      </c>
      <c r="H793" s="8">
        <f>Products!G793</f>
        <v>36</v>
      </c>
      <c r="I793" s="17" t="str">
        <f>Products!H793</f>
        <v>Married</v>
      </c>
      <c r="J793" t="str">
        <f>Products!I793</f>
        <v>36-45</v>
      </c>
      <c r="K793" t="str">
        <f>Table6[[#This Row],[Kids]]</f>
        <v>No</v>
      </c>
      <c r="L793" t="str">
        <f>Table6[[#This Row],[Teens]]</f>
        <v>Yes</v>
      </c>
    </row>
    <row r="794" spans="1:12" ht="16.5" x14ac:dyDescent="0.3">
      <c r="A794">
        <f>Table2[[#This Row],[NumDealsPurchases]]</f>
        <v>1</v>
      </c>
      <c r="B794">
        <f>Table2[[#This Row],[AcceptedCmp3]]</f>
        <v>0</v>
      </c>
      <c r="C794">
        <f>Table2[[#This Row],[AcceptedCmp4]]</f>
        <v>0</v>
      </c>
      <c r="D794">
        <f>Table2[[#This Row],[AcceptedCmp5]]</f>
        <v>0</v>
      </c>
      <c r="E794">
        <f>Table2[[#This Row],[AcceptedCmp1]]</f>
        <v>0</v>
      </c>
      <c r="F794">
        <f>Table2[[#This Row],[AcceptedCmp2]]</f>
        <v>0</v>
      </c>
      <c r="G794">
        <f>Table2[[#This Row],[Response]]</f>
        <v>0</v>
      </c>
      <c r="H794" s="8">
        <f>Products!G794</f>
        <v>68</v>
      </c>
      <c r="I794" s="17" t="str">
        <f>Products!H794</f>
        <v>Single</v>
      </c>
      <c r="J794" t="str">
        <f>Products!I794</f>
        <v>66-75</v>
      </c>
      <c r="K794" t="str">
        <f>Table6[[#This Row],[Kids]]</f>
        <v>No</v>
      </c>
      <c r="L794" t="str">
        <f>Table6[[#This Row],[Teens]]</f>
        <v>No</v>
      </c>
    </row>
    <row r="795" spans="1:12" ht="16.5" x14ac:dyDescent="0.3">
      <c r="A795">
        <f>Table2[[#This Row],[NumDealsPurchases]]</f>
        <v>1</v>
      </c>
      <c r="B795">
        <f>Table2[[#This Row],[AcceptedCmp3]]</f>
        <v>0</v>
      </c>
      <c r="C795">
        <f>Table2[[#This Row],[AcceptedCmp4]]</f>
        <v>1</v>
      </c>
      <c r="D795">
        <f>Table2[[#This Row],[AcceptedCmp5]]</f>
        <v>1</v>
      </c>
      <c r="E795">
        <f>Table2[[#This Row],[AcceptedCmp1]]</f>
        <v>1</v>
      </c>
      <c r="F795">
        <f>Table2[[#This Row],[AcceptedCmp2]]</f>
        <v>0</v>
      </c>
      <c r="G795">
        <f>Table2[[#This Row],[Response]]</f>
        <v>1</v>
      </c>
      <c r="H795" s="8">
        <f>Products!G795</f>
        <v>55</v>
      </c>
      <c r="I795" s="17" t="str">
        <f>Products!H795</f>
        <v>Married</v>
      </c>
      <c r="J795" t="str">
        <f>Products!I795</f>
        <v>46-55</v>
      </c>
      <c r="K795" t="str">
        <f>Table6[[#This Row],[Kids]]</f>
        <v>No</v>
      </c>
      <c r="L795" t="str">
        <f>Table6[[#This Row],[Teens]]</f>
        <v>No</v>
      </c>
    </row>
    <row r="796" spans="1:12" ht="16.5" x14ac:dyDescent="0.3">
      <c r="A796">
        <f>Table2[[#This Row],[NumDealsPurchases]]</f>
        <v>1</v>
      </c>
      <c r="B796">
        <f>Table2[[#This Row],[AcceptedCmp3]]</f>
        <v>1</v>
      </c>
      <c r="C796">
        <f>Table2[[#This Row],[AcceptedCmp4]]</f>
        <v>0</v>
      </c>
      <c r="D796">
        <f>Table2[[#This Row],[AcceptedCmp5]]</f>
        <v>0</v>
      </c>
      <c r="E796">
        <f>Table2[[#This Row],[AcceptedCmp1]]</f>
        <v>0</v>
      </c>
      <c r="F796">
        <f>Table2[[#This Row],[AcceptedCmp2]]</f>
        <v>0</v>
      </c>
      <c r="G796">
        <f>Table2[[#This Row],[Response]]</f>
        <v>0</v>
      </c>
      <c r="H796" s="8">
        <f>Products!G796</f>
        <v>63</v>
      </c>
      <c r="I796" s="17" t="str">
        <f>Products!H796</f>
        <v>Single</v>
      </c>
      <c r="J796" t="str">
        <f>Products!I796</f>
        <v>56-65</v>
      </c>
      <c r="K796" t="str">
        <f>Table6[[#This Row],[Kids]]</f>
        <v>No</v>
      </c>
      <c r="L796" t="str">
        <f>Table6[[#This Row],[Teens]]</f>
        <v>No</v>
      </c>
    </row>
    <row r="797" spans="1:12" ht="16.5" x14ac:dyDescent="0.3">
      <c r="A797">
        <f>Table2[[#This Row],[NumDealsPurchases]]</f>
        <v>4</v>
      </c>
      <c r="B797">
        <f>Table2[[#This Row],[AcceptedCmp3]]</f>
        <v>0</v>
      </c>
      <c r="C797">
        <f>Table2[[#This Row],[AcceptedCmp4]]</f>
        <v>0</v>
      </c>
      <c r="D797">
        <f>Table2[[#This Row],[AcceptedCmp5]]</f>
        <v>0</v>
      </c>
      <c r="E797">
        <f>Table2[[#This Row],[AcceptedCmp1]]</f>
        <v>0</v>
      </c>
      <c r="F797">
        <f>Table2[[#This Row],[AcceptedCmp2]]</f>
        <v>0</v>
      </c>
      <c r="G797">
        <f>Table2[[#This Row],[Response]]</f>
        <v>0</v>
      </c>
      <c r="H797" s="8">
        <f>Products!G797</f>
        <v>35</v>
      </c>
      <c r="I797" s="17" t="str">
        <f>Products!H797</f>
        <v>Single</v>
      </c>
      <c r="J797" t="str">
        <f>Products!I797</f>
        <v>26-35</v>
      </c>
      <c r="K797" t="str">
        <f>Table6[[#This Row],[Kids]]</f>
        <v>Yes</v>
      </c>
      <c r="L797" t="str">
        <f>Table6[[#This Row],[Teens]]</f>
        <v>Yes</v>
      </c>
    </row>
    <row r="798" spans="1:12" ht="16.5" x14ac:dyDescent="0.3">
      <c r="A798">
        <f>Table2[[#This Row],[NumDealsPurchases]]</f>
        <v>2</v>
      </c>
      <c r="B798">
        <f>Table2[[#This Row],[AcceptedCmp3]]</f>
        <v>0</v>
      </c>
      <c r="C798">
        <f>Table2[[#This Row],[AcceptedCmp4]]</f>
        <v>0</v>
      </c>
      <c r="D798">
        <f>Table2[[#This Row],[AcceptedCmp5]]</f>
        <v>0</v>
      </c>
      <c r="E798">
        <f>Table2[[#This Row],[AcceptedCmp1]]</f>
        <v>0</v>
      </c>
      <c r="F798">
        <f>Table2[[#This Row],[AcceptedCmp2]]</f>
        <v>0</v>
      </c>
      <c r="G798">
        <f>Table2[[#This Row],[Response]]</f>
        <v>0</v>
      </c>
      <c r="H798" s="8">
        <f>Products!G798</f>
        <v>52</v>
      </c>
      <c r="I798" s="17" t="str">
        <f>Products!H798</f>
        <v>Married</v>
      </c>
      <c r="J798" t="str">
        <f>Products!I798</f>
        <v>46-55</v>
      </c>
      <c r="K798" t="str">
        <f>Table6[[#This Row],[Kids]]</f>
        <v>No</v>
      </c>
      <c r="L798" t="str">
        <f>Table6[[#This Row],[Teens]]</f>
        <v>Yes</v>
      </c>
    </row>
    <row r="799" spans="1:12" ht="16.5" x14ac:dyDescent="0.3">
      <c r="A799">
        <f>Table2[[#This Row],[NumDealsPurchases]]</f>
        <v>1</v>
      </c>
      <c r="B799">
        <f>Table2[[#This Row],[AcceptedCmp3]]</f>
        <v>0</v>
      </c>
      <c r="C799">
        <f>Table2[[#This Row],[AcceptedCmp4]]</f>
        <v>1</v>
      </c>
      <c r="D799">
        <f>Table2[[#This Row],[AcceptedCmp5]]</f>
        <v>0</v>
      </c>
      <c r="E799">
        <f>Table2[[#This Row],[AcceptedCmp1]]</f>
        <v>0</v>
      </c>
      <c r="F799">
        <f>Table2[[#This Row],[AcceptedCmp2]]</f>
        <v>0</v>
      </c>
      <c r="G799">
        <f>Table2[[#This Row],[Response]]</f>
        <v>0</v>
      </c>
      <c r="H799" s="8">
        <f>Products!G799</f>
        <v>51</v>
      </c>
      <c r="I799" s="17" t="str">
        <f>Products!H799</f>
        <v>Divorced</v>
      </c>
      <c r="J799" t="str">
        <f>Products!I799</f>
        <v>46-55</v>
      </c>
      <c r="K799" t="str">
        <f>Table6[[#This Row],[Kids]]</f>
        <v>No</v>
      </c>
      <c r="L799" t="str">
        <f>Table6[[#This Row],[Teens]]</f>
        <v>No</v>
      </c>
    </row>
    <row r="800" spans="1:12" ht="16.5" x14ac:dyDescent="0.3">
      <c r="A800">
        <f>Table2[[#This Row],[NumDealsPurchases]]</f>
        <v>3</v>
      </c>
      <c r="B800">
        <f>Table2[[#This Row],[AcceptedCmp3]]</f>
        <v>0</v>
      </c>
      <c r="C800">
        <f>Table2[[#This Row],[AcceptedCmp4]]</f>
        <v>0</v>
      </c>
      <c r="D800">
        <f>Table2[[#This Row],[AcceptedCmp5]]</f>
        <v>0</v>
      </c>
      <c r="E800">
        <f>Table2[[#This Row],[AcceptedCmp1]]</f>
        <v>0</v>
      </c>
      <c r="F800">
        <f>Table2[[#This Row],[AcceptedCmp2]]</f>
        <v>0</v>
      </c>
      <c r="G800">
        <f>Table2[[#This Row],[Response]]</f>
        <v>0</v>
      </c>
      <c r="H800" s="8">
        <f>Products!G800</f>
        <v>60</v>
      </c>
      <c r="I800" s="17" t="str">
        <f>Products!H800</f>
        <v>Together</v>
      </c>
      <c r="J800" t="str">
        <f>Products!I800</f>
        <v>56-65</v>
      </c>
      <c r="K800" t="str">
        <f>Table6[[#This Row],[Kids]]</f>
        <v>No</v>
      </c>
      <c r="L800" t="str">
        <f>Table6[[#This Row],[Teens]]</f>
        <v>Yes</v>
      </c>
    </row>
    <row r="801" spans="1:12" ht="16.5" x14ac:dyDescent="0.3">
      <c r="A801">
        <f>Table2[[#This Row],[NumDealsPurchases]]</f>
        <v>3</v>
      </c>
      <c r="B801">
        <f>Table2[[#This Row],[AcceptedCmp3]]</f>
        <v>0</v>
      </c>
      <c r="C801">
        <f>Table2[[#This Row],[AcceptedCmp4]]</f>
        <v>0</v>
      </c>
      <c r="D801">
        <f>Table2[[#This Row],[AcceptedCmp5]]</f>
        <v>0</v>
      </c>
      <c r="E801">
        <f>Table2[[#This Row],[AcceptedCmp1]]</f>
        <v>0</v>
      </c>
      <c r="F801">
        <f>Table2[[#This Row],[AcceptedCmp2]]</f>
        <v>0</v>
      </c>
      <c r="G801">
        <f>Table2[[#This Row],[Response]]</f>
        <v>0</v>
      </c>
      <c r="H801" s="8">
        <f>Products!G801</f>
        <v>47</v>
      </c>
      <c r="I801" s="17" t="str">
        <f>Products!H801</f>
        <v>Married</v>
      </c>
      <c r="J801" t="str">
        <f>Products!I801</f>
        <v>46-55</v>
      </c>
      <c r="K801" t="str">
        <f>Table6[[#This Row],[Kids]]</f>
        <v>No</v>
      </c>
      <c r="L801" t="str">
        <f>Table6[[#This Row],[Teens]]</f>
        <v>Yes</v>
      </c>
    </row>
    <row r="802" spans="1:12" ht="16.5" x14ac:dyDescent="0.3">
      <c r="A802">
        <f>Table2[[#This Row],[NumDealsPurchases]]</f>
        <v>1</v>
      </c>
      <c r="B802">
        <f>Table2[[#This Row],[AcceptedCmp3]]</f>
        <v>0</v>
      </c>
      <c r="C802">
        <f>Table2[[#This Row],[AcceptedCmp4]]</f>
        <v>0</v>
      </c>
      <c r="D802">
        <f>Table2[[#This Row],[AcceptedCmp5]]</f>
        <v>0</v>
      </c>
      <c r="E802">
        <f>Table2[[#This Row],[AcceptedCmp1]]</f>
        <v>0</v>
      </c>
      <c r="F802">
        <f>Table2[[#This Row],[AcceptedCmp2]]</f>
        <v>0</v>
      </c>
      <c r="G802">
        <f>Table2[[#This Row],[Response]]</f>
        <v>0</v>
      </c>
      <c r="H802" s="8">
        <f>Products!G802</f>
        <v>40</v>
      </c>
      <c r="I802" s="17" t="str">
        <f>Products!H802</f>
        <v>Married</v>
      </c>
      <c r="J802" t="str">
        <f>Products!I802</f>
        <v>36-45</v>
      </c>
      <c r="K802" t="str">
        <f>Table6[[#This Row],[Kids]]</f>
        <v>No</v>
      </c>
      <c r="L802" t="str">
        <f>Table6[[#This Row],[Teens]]</f>
        <v>No</v>
      </c>
    </row>
    <row r="803" spans="1:12" ht="16.5" x14ac:dyDescent="0.3">
      <c r="A803">
        <f>Table2[[#This Row],[NumDealsPurchases]]</f>
        <v>3</v>
      </c>
      <c r="B803">
        <f>Table2[[#This Row],[AcceptedCmp3]]</f>
        <v>0</v>
      </c>
      <c r="C803">
        <f>Table2[[#This Row],[AcceptedCmp4]]</f>
        <v>0</v>
      </c>
      <c r="D803">
        <f>Table2[[#This Row],[AcceptedCmp5]]</f>
        <v>0</v>
      </c>
      <c r="E803">
        <f>Table2[[#This Row],[AcceptedCmp1]]</f>
        <v>0</v>
      </c>
      <c r="F803">
        <f>Table2[[#This Row],[AcceptedCmp2]]</f>
        <v>0</v>
      </c>
      <c r="G803">
        <f>Table2[[#This Row],[Response]]</f>
        <v>0</v>
      </c>
      <c r="H803" s="8">
        <f>Products!G803</f>
        <v>45</v>
      </c>
      <c r="I803" s="17" t="str">
        <f>Products!H803</f>
        <v>Widow</v>
      </c>
      <c r="J803" t="str">
        <f>Products!I803</f>
        <v>36-45</v>
      </c>
      <c r="K803" t="str">
        <f>Table6[[#This Row],[Kids]]</f>
        <v>Yes</v>
      </c>
      <c r="L803" t="str">
        <f>Table6[[#This Row],[Teens]]</f>
        <v>No</v>
      </c>
    </row>
    <row r="804" spans="1:12" ht="16.5" x14ac:dyDescent="0.3">
      <c r="A804">
        <f>Table2[[#This Row],[NumDealsPurchases]]</f>
        <v>4</v>
      </c>
      <c r="B804">
        <f>Table2[[#This Row],[AcceptedCmp3]]</f>
        <v>0</v>
      </c>
      <c r="C804">
        <f>Table2[[#This Row],[AcceptedCmp4]]</f>
        <v>0</v>
      </c>
      <c r="D804">
        <f>Table2[[#This Row],[AcceptedCmp5]]</f>
        <v>0</v>
      </c>
      <c r="E804">
        <f>Table2[[#This Row],[AcceptedCmp1]]</f>
        <v>0</v>
      </c>
      <c r="F804">
        <f>Table2[[#This Row],[AcceptedCmp2]]</f>
        <v>0</v>
      </c>
      <c r="G804">
        <f>Table2[[#This Row],[Response]]</f>
        <v>0</v>
      </c>
      <c r="H804" s="8">
        <f>Products!G804</f>
        <v>43</v>
      </c>
      <c r="I804" s="17" t="str">
        <f>Products!H804</f>
        <v>Married</v>
      </c>
      <c r="J804" t="str">
        <f>Products!I804</f>
        <v>36-45</v>
      </c>
      <c r="K804" t="str">
        <f>Table6[[#This Row],[Kids]]</f>
        <v>No</v>
      </c>
      <c r="L804" t="str">
        <f>Table6[[#This Row],[Teens]]</f>
        <v>Yes</v>
      </c>
    </row>
    <row r="805" spans="1:12" ht="16.5" x14ac:dyDescent="0.3">
      <c r="A805">
        <f>Table2[[#This Row],[NumDealsPurchases]]</f>
        <v>1</v>
      </c>
      <c r="B805">
        <f>Table2[[#This Row],[AcceptedCmp3]]</f>
        <v>0</v>
      </c>
      <c r="C805">
        <f>Table2[[#This Row],[AcceptedCmp4]]</f>
        <v>0</v>
      </c>
      <c r="D805">
        <f>Table2[[#This Row],[AcceptedCmp5]]</f>
        <v>0</v>
      </c>
      <c r="E805">
        <f>Table2[[#This Row],[AcceptedCmp1]]</f>
        <v>0</v>
      </c>
      <c r="F805">
        <f>Table2[[#This Row],[AcceptedCmp2]]</f>
        <v>0</v>
      </c>
      <c r="G805">
        <f>Table2[[#This Row],[Response]]</f>
        <v>0</v>
      </c>
      <c r="H805" s="8">
        <f>Products!G805</f>
        <v>57</v>
      </c>
      <c r="I805" s="17" t="str">
        <f>Products!H805</f>
        <v>Single</v>
      </c>
      <c r="J805" t="str">
        <f>Products!I805</f>
        <v>56-65</v>
      </c>
      <c r="K805" t="str">
        <f>Table6[[#This Row],[Kids]]</f>
        <v>Yes</v>
      </c>
      <c r="L805" t="str">
        <f>Table6[[#This Row],[Teens]]</f>
        <v>Yes</v>
      </c>
    </row>
    <row r="806" spans="1:12" ht="16.5" x14ac:dyDescent="0.3">
      <c r="A806">
        <f>Table2[[#This Row],[NumDealsPurchases]]</f>
        <v>3</v>
      </c>
      <c r="B806">
        <f>Table2[[#This Row],[AcceptedCmp3]]</f>
        <v>0</v>
      </c>
      <c r="C806">
        <f>Table2[[#This Row],[AcceptedCmp4]]</f>
        <v>0</v>
      </c>
      <c r="D806">
        <f>Table2[[#This Row],[AcceptedCmp5]]</f>
        <v>0</v>
      </c>
      <c r="E806">
        <f>Table2[[#This Row],[AcceptedCmp1]]</f>
        <v>0</v>
      </c>
      <c r="F806">
        <f>Table2[[#This Row],[AcceptedCmp2]]</f>
        <v>0</v>
      </c>
      <c r="G806">
        <f>Table2[[#This Row],[Response]]</f>
        <v>0</v>
      </c>
      <c r="H806" s="8">
        <f>Products!G806</f>
        <v>62</v>
      </c>
      <c r="I806" s="17" t="str">
        <f>Products!H806</f>
        <v>Married</v>
      </c>
      <c r="J806" t="str">
        <f>Products!I806</f>
        <v>56-65</v>
      </c>
      <c r="K806" t="str">
        <f>Table6[[#This Row],[Kids]]</f>
        <v>Yes</v>
      </c>
      <c r="L806" t="str">
        <f>Table6[[#This Row],[Teens]]</f>
        <v>Yes</v>
      </c>
    </row>
    <row r="807" spans="1:12" ht="16.5" x14ac:dyDescent="0.3">
      <c r="A807">
        <f>Table2[[#This Row],[NumDealsPurchases]]</f>
        <v>1</v>
      </c>
      <c r="B807">
        <f>Table2[[#This Row],[AcceptedCmp3]]</f>
        <v>0</v>
      </c>
      <c r="C807">
        <f>Table2[[#This Row],[AcceptedCmp4]]</f>
        <v>0</v>
      </c>
      <c r="D807">
        <f>Table2[[#This Row],[AcceptedCmp5]]</f>
        <v>0</v>
      </c>
      <c r="E807">
        <f>Table2[[#This Row],[AcceptedCmp1]]</f>
        <v>0</v>
      </c>
      <c r="F807">
        <f>Table2[[#This Row],[AcceptedCmp2]]</f>
        <v>0</v>
      </c>
      <c r="G807">
        <f>Table2[[#This Row],[Response]]</f>
        <v>0</v>
      </c>
      <c r="H807" s="8">
        <f>Products!G807</f>
        <v>69</v>
      </c>
      <c r="I807" s="17" t="str">
        <f>Products!H807</f>
        <v>Married</v>
      </c>
      <c r="J807" t="str">
        <f>Products!I807</f>
        <v>66-75</v>
      </c>
      <c r="K807" t="str">
        <f>Table6[[#This Row],[Kids]]</f>
        <v>No</v>
      </c>
      <c r="L807" t="str">
        <f>Table6[[#This Row],[Teens]]</f>
        <v>No</v>
      </c>
    </row>
    <row r="808" spans="1:12" ht="16.5" x14ac:dyDescent="0.3">
      <c r="A808">
        <f>Table2[[#This Row],[NumDealsPurchases]]</f>
        <v>3</v>
      </c>
      <c r="B808">
        <f>Table2[[#This Row],[AcceptedCmp3]]</f>
        <v>0</v>
      </c>
      <c r="C808">
        <f>Table2[[#This Row],[AcceptedCmp4]]</f>
        <v>1</v>
      </c>
      <c r="D808">
        <f>Table2[[#This Row],[AcceptedCmp5]]</f>
        <v>0</v>
      </c>
      <c r="E808">
        <f>Table2[[#This Row],[AcceptedCmp1]]</f>
        <v>1</v>
      </c>
      <c r="F808">
        <f>Table2[[#This Row],[AcceptedCmp2]]</f>
        <v>1</v>
      </c>
      <c r="G808">
        <f>Table2[[#This Row],[Response]]</f>
        <v>1</v>
      </c>
      <c r="H808" s="8">
        <f>Products!G808</f>
        <v>55</v>
      </c>
      <c r="I808" s="17" t="str">
        <f>Products!H808</f>
        <v>Married</v>
      </c>
      <c r="J808" t="str">
        <f>Products!I808</f>
        <v>46-55</v>
      </c>
      <c r="K808" t="str">
        <f>Table6[[#This Row],[Kids]]</f>
        <v>No</v>
      </c>
      <c r="L808" t="str">
        <f>Table6[[#This Row],[Teens]]</f>
        <v>No</v>
      </c>
    </row>
    <row r="809" spans="1:12" ht="16.5" x14ac:dyDescent="0.3">
      <c r="A809">
        <f>Table2[[#This Row],[NumDealsPurchases]]</f>
        <v>6</v>
      </c>
      <c r="B809">
        <f>Table2[[#This Row],[AcceptedCmp3]]</f>
        <v>0</v>
      </c>
      <c r="C809">
        <f>Table2[[#This Row],[AcceptedCmp4]]</f>
        <v>0</v>
      </c>
      <c r="D809">
        <f>Table2[[#This Row],[AcceptedCmp5]]</f>
        <v>0</v>
      </c>
      <c r="E809">
        <f>Table2[[#This Row],[AcceptedCmp1]]</f>
        <v>0</v>
      </c>
      <c r="F809">
        <f>Table2[[#This Row],[AcceptedCmp2]]</f>
        <v>0</v>
      </c>
      <c r="G809">
        <f>Table2[[#This Row],[Response]]</f>
        <v>0</v>
      </c>
      <c r="H809" s="8">
        <f>Products!G809</f>
        <v>37</v>
      </c>
      <c r="I809" s="17" t="str">
        <f>Products!H809</f>
        <v>Married</v>
      </c>
      <c r="J809" t="str">
        <f>Products!I809</f>
        <v>36-45</v>
      </c>
      <c r="K809" t="str">
        <f>Table6[[#This Row],[Kids]]</f>
        <v>No</v>
      </c>
      <c r="L809" t="str">
        <f>Table6[[#This Row],[Teens]]</f>
        <v>Yes</v>
      </c>
    </row>
    <row r="810" spans="1:12" ht="16.5" x14ac:dyDescent="0.3">
      <c r="A810">
        <f>Table2[[#This Row],[NumDealsPurchases]]</f>
        <v>1</v>
      </c>
      <c r="B810">
        <f>Table2[[#This Row],[AcceptedCmp3]]</f>
        <v>0</v>
      </c>
      <c r="C810">
        <f>Table2[[#This Row],[AcceptedCmp4]]</f>
        <v>0</v>
      </c>
      <c r="D810">
        <f>Table2[[#This Row],[AcceptedCmp5]]</f>
        <v>0</v>
      </c>
      <c r="E810">
        <f>Table2[[#This Row],[AcceptedCmp1]]</f>
        <v>0</v>
      </c>
      <c r="F810">
        <f>Table2[[#This Row],[AcceptedCmp2]]</f>
        <v>0</v>
      </c>
      <c r="G810">
        <f>Table2[[#This Row],[Response]]</f>
        <v>0</v>
      </c>
      <c r="H810" s="8">
        <f>Products!G810</f>
        <v>43</v>
      </c>
      <c r="I810" s="17" t="str">
        <f>Products!H810</f>
        <v>Married</v>
      </c>
      <c r="J810" t="str">
        <f>Products!I810</f>
        <v>36-45</v>
      </c>
      <c r="K810" t="str">
        <f>Table6[[#This Row],[Kids]]</f>
        <v>No</v>
      </c>
      <c r="L810" t="str">
        <f>Table6[[#This Row],[Teens]]</f>
        <v>Yes</v>
      </c>
    </row>
    <row r="811" spans="1:12" ht="16.5" x14ac:dyDescent="0.3">
      <c r="A811">
        <f>Table2[[#This Row],[NumDealsPurchases]]</f>
        <v>4</v>
      </c>
      <c r="B811">
        <f>Table2[[#This Row],[AcceptedCmp3]]</f>
        <v>0</v>
      </c>
      <c r="C811">
        <f>Table2[[#This Row],[AcceptedCmp4]]</f>
        <v>0</v>
      </c>
      <c r="D811">
        <f>Table2[[#This Row],[AcceptedCmp5]]</f>
        <v>0</v>
      </c>
      <c r="E811">
        <f>Table2[[#This Row],[AcceptedCmp1]]</f>
        <v>0</v>
      </c>
      <c r="F811">
        <f>Table2[[#This Row],[AcceptedCmp2]]</f>
        <v>0</v>
      </c>
      <c r="G811">
        <f>Table2[[#This Row],[Response]]</f>
        <v>0</v>
      </c>
      <c r="H811" s="8">
        <f>Products!G811</f>
        <v>56</v>
      </c>
      <c r="I811" s="17" t="str">
        <f>Products!H811</f>
        <v>Single</v>
      </c>
      <c r="J811" t="str">
        <f>Products!I811</f>
        <v>56-65</v>
      </c>
      <c r="K811" t="str">
        <f>Table6[[#This Row],[Kids]]</f>
        <v>No</v>
      </c>
      <c r="L811" t="str">
        <f>Table6[[#This Row],[Teens]]</f>
        <v>Yes</v>
      </c>
    </row>
    <row r="812" spans="1:12" ht="16.5" x14ac:dyDescent="0.3">
      <c r="A812">
        <f>Table2[[#This Row],[NumDealsPurchases]]</f>
        <v>7</v>
      </c>
      <c r="B812">
        <f>Table2[[#This Row],[AcceptedCmp3]]</f>
        <v>0</v>
      </c>
      <c r="C812">
        <f>Table2[[#This Row],[AcceptedCmp4]]</f>
        <v>1</v>
      </c>
      <c r="D812">
        <f>Table2[[#This Row],[AcceptedCmp5]]</f>
        <v>0</v>
      </c>
      <c r="E812">
        <f>Table2[[#This Row],[AcceptedCmp1]]</f>
        <v>0</v>
      </c>
      <c r="F812">
        <f>Table2[[#This Row],[AcceptedCmp2]]</f>
        <v>0</v>
      </c>
      <c r="G812">
        <f>Table2[[#This Row],[Response]]</f>
        <v>0</v>
      </c>
      <c r="H812" s="8">
        <f>Products!G812</f>
        <v>41</v>
      </c>
      <c r="I812" s="17" t="str">
        <f>Products!H812</f>
        <v>Married</v>
      </c>
      <c r="J812" t="str">
        <f>Products!I812</f>
        <v>36-45</v>
      </c>
      <c r="K812" t="str">
        <f>Table6[[#This Row],[Kids]]</f>
        <v>Yes</v>
      </c>
      <c r="L812" t="str">
        <f>Table6[[#This Row],[Teens]]</f>
        <v>Yes</v>
      </c>
    </row>
    <row r="813" spans="1:12" ht="16.5" x14ac:dyDescent="0.3">
      <c r="A813">
        <f>Table2[[#This Row],[NumDealsPurchases]]</f>
        <v>2</v>
      </c>
      <c r="B813">
        <f>Table2[[#This Row],[AcceptedCmp3]]</f>
        <v>0</v>
      </c>
      <c r="C813">
        <f>Table2[[#This Row],[AcceptedCmp4]]</f>
        <v>0</v>
      </c>
      <c r="D813">
        <f>Table2[[#This Row],[AcceptedCmp5]]</f>
        <v>0</v>
      </c>
      <c r="E813">
        <f>Table2[[#This Row],[AcceptedCmp1]]</f>
        <v>0</v>
      </c>
      <c r="F813">
        <f>Table2[[#This Row],[AcceptedCmp2]]</f>
        <v>0</v>
      </c>
      <c r="G813">
        <f>Table2[[#This Row],[Response]]</f>
        <v>0</v>
      </c>
      <c r="H813" s="8">
        <f>Products!G813</f>
        <v>41</v>
      </c>
      <c r="I813" s="17" t="str">
        <f>Products!H813</f>
        <v>Single</v>
      </c>
      <c r="J813" t="str">
        <f>Products!I813</f>
        <v>36-45</v>
      </c>
      <c r="K813" t="str">
        <f>Table6[[#This Row],[Kids]]</f>
        <v>No</v>
      </c>
      <c r="L813" t="str">
        <f>Table6[[#This Row],[Teens]]</f>
        <v>Yes</v>
      </c>
    </row>
    <row r="814" spans="1:12" ht="16.5" x14ac:dyDescent="0.3">
      <c r="A814">
        <f>Table2[[#This Row],[NumDealsPurchases]]</f>
        <v>1</v>
      </c>
      <c r="B814">
        <f>Table2[[#This Row],[AcceptedCmp3]]</f>
        <v>0</v>
      </c>
      <c r="C814">
        <f>Table2[[#This Row],[AcceptedCmp4]]</f>
        <v>0</v>
      </c>
      <c r="D814">
        <f>Table2[[#This Row],[AcceptedCmp5]]</f>
        <v>0</v>
      </c>
      <c r="E814">
        <f>Table2[[#This Row],[AcceptedCmp1]]</f>
        <v>0</v>
      </c>
      <c r="F814">
        <f>Table2[[#This Row],[AcceptedCmp2]]</f>
        <v>0</v>
      </c>
      <c r="G814">
        <f>Table2[[#This Row],[Response]]</f>
        <v>0</v>
      </c>
      <c r="H814" s="8">
        <f>Products!G814</f>
        <v>32</v>
      </c>
      <c r="I814" s="17" t="str">
        <f>Products!H814</f>
        <v>Single</v>
      </c>
      <c r="J814" t="str">
        <f>Products!I814</f>
        <v>26-35</v>
      </c>
      <c r="K814" t="str">
        <f>Table6[[#This Row],[Kids]]</f>
        <v>No</v>
      </c>
      <c r="L814" t="str">
        <f>Table6[[#This Row],[Teens]]</f>
        <v>No</v>
      </c>
    </row>
    <row r="815" spans="1:12" ht="16.5" x14ac:dyDescent="0.3">
      <c r="A815">
        <f>Table2[[#This Row],[NumDealsPurchases]]</f>
        <v>2</v>
      </c>
      <c r="B815">
        <f>Table2[[#This Row],[AcceptedCmp3]]</f>
        <v>0</v>
      </c>
      <c r="C815">
        <f>Table2[[#This Row],[AcceptedCmp4]]</f>
        <v>0</v>
      </c>
      <c r="D815">
        <f>Table2[[#This Row],[AcceptedCmp5]]</f>
        <v>0</v>
      </c>
      <c r="E815">
        <f>Table2[[#This Row],[AcceptedCmp1]]</f>
        <v>0</v>
      </c>
      <c r="F815">
        <f>Table2[[#This Row],[AcceptedCmp2]]</f>
        <v>0</v>
      </c>
      <c r="G815">
        <f>Table2[[#This Row],[Response]]</f>
        <v>1</v>
      </c>
      <c r="H815" s="8">
        <f>Products!G815</f>
        <v>41</v>
      </c>
      <c r="I815" s="17" t="str">
        <f>Products!H815</f>
        <v>Married</v>
      </c>
      <c r="J815" t="str">
        <f>Products!I815</f>
        <v>36-45</v>
      </c>
      <c r="K815" t="str">
        <f>Table6[[#This Row],[Kids]]</f>
        <v>Yes</v>
      </c>
      <c r="L815" t="str">
        <f>Table6[[#This Row],[Teens]]</f>
        <v>No</v>
      </c>
    </row>
    <row r="816" spans="1:12" ht="16.5" x14ac:dyDescent="0.3">
      <c r="A816">
        <f>Table2[[#This Row],[NumDealsPurchases]]</f>
        <v>1</v>
      </c>
      <c r="B816">
        <f>Table2[[#This Row],[AcceptedCmp3]]</f>
        <v>0</v>
      </c>
      <c r="C816">
        <f>Table2[[#This Row],[AcceptedCmp4]]</f>
        <v>0</v>
      </c>
      <c r="D816">
        <f>Table2[[#This Row],[AcceptedCmp5]]</f>
        <v>0</v>
      </c>
      <c r="E816">
        <f>Table2[[#This Row],[AcceptedCmp1]]</f>
        <v>0</v>
      </c>
      <c r="F816">
        <f>Table2[[#This Row],[AcceptedCmp2]]</f>
        <v>0</v>
      </c>
      <c r="G816">
        <f>Table2[[#This Row],[Response]]</f>
        <v>0</v>
      </c>
      <c r="H816" s="8">
        <f>Products!G816</f>
        <v>39</v>
      </c>
      <c r="I816" s="17" t="str">
        <f>Products!H816</f>
        <v>Together</v>
      </c>
      <c r="J816" t="str">
        <f>Products!I816</f>
        <v>36-45</v>
      </c>
      <c r="K816" t="str">
        <f>Table6[[#This Row],[Kids]]</f>
        <v>No</v>
      </c>
      <c r="L816" t="str">
        <f>Table6[[#This Row],[Teens]]</f>
        <v>No</v>
      </c>
    </row>
    <row r="817" spans="1:12" ht="16.5" x14ac:dyDescent="0.3">
      <c r="A817">
        <f>Table2[[#This Row],[NumDealsPurchases]]</f>
        <v>6</v>
      </c>
      <c r="B817">
        <f>Table2[[#This Row],[AcceptedCmp3]]</f>
        <v>0</v>
      </c>
      <c r="C817">
        <f>Table2[[#This Row],[AcceptedCmp4]]</f>
        <v>0</v>
      </c>
      <c r="D817">
        <f>Table2[[#This Row],[AcceptedCmp5]]</f>
        <v>0</v>
      </c>
      <c r="E817">
        <f>Table2[[#This Row],[AcceptedCmp1]]</f>
        <v>0</v>
      </c>
      <c r="F817">
        <f>Table2[[#This Row],[AcceptedCmp2]]</f>
        <v>0</v>
      </c>
      <c r="G817">
        <f>Table2[[#This Row],[Response]]</f>
        <v>0</v>
      </c>
      <c r="H817" s="8">
        <f>Products!G817</f>
        <v>58</v>
      </c>
      <c r="I817" s="17" t="str">
        <f>Products!H817</f>
        <v>Together</v>
      </c>
      <c r="J817" t="str">
        <f>Products!I817</f>
        <v>56-65</v>
      </c>
      <c r="K817" t="str">
        <f>Table6[[#This Row],[Kids]]</f>
        <v>No</v>
      </c>
      <c r="L817" t="str">
        <f>Table6[[#This Row],[Teens]]</f>
        <v>Yes</v>
      </c>
    </row>
    <row r="818" spans="1:12" ht="16.5" x14ac:dyDescent="0.3">
      <c r="A818">
        <f>Table2[[#This Row],[NumDealsPurchases]]</f>
        <v>0</v>
      </c>
      <c r="B818">
        <f>Table2[[#This Row],[AcceptedCmp3]]</f>
        <v>0</v>
      </c>
      <c r="C818">
        <f>Table2[[#This Row],[AcceptedCmp4]]</f>
        <v>0</v>
      </c>
      <c r="D818">
        <f>Table2[[#This Row],[AcceptedCmp5]]</f>
        <v>0</v>
      </c>
      <c r="E818">
        <f>Table2[[#This Row],[AcceptedCmp1]]</f>
        <v>0</v>
      </c>
      <c r="F818">
        <f>Table2[[#This Row],[AcceptedCmp2]]</f>
        <v>0</v>
      </c>
      <c r="G818">
        <f>Table2[[#This Row],[Response]]</f>
        <v>0</v>
      </c>
      <c r="H818" s="8">
        <f>Products!G818</f>
        <v>27</v>
      </c>
      <c r="I818" s="17" t="str">
        <f>Products!H818</f>
        <v>Married</v>
      </c>
      <c r="J818" t="str">
        <f>Products!I818</f>
        <v>26-35</v>
      </c>
      <c r="K818" t="str">
        <f>Table6[[#This Row],[Kids]]</f>
        <v>No</v>
      </c>
      <c r="L818" t="str">
        <f>Table6[[#This Row],[Teens]]</f>
        <v>No</v>
      </c>
    </row>
    <row r="819" spans="1:12" ht="16.5" x14ac:dyDescent="0.3">
      <c r="A819">
        <f>Table2[[#This Row],[NumDealsPurchases]]</f>
        <v>2</v>
      </c>
      <c r="B819">
        <f>Table2[[#This Row],[AcceptedCmp3]]</f>
        <v>0</v>
      </c>
      <c r="C819">
        <f>Table2[[#This Row],[AcceptedCmp4]]</f>
        <v>0</v>
      </c>
      <c r="D819">
        <f>Table2[[#This Row],[AcceptedCmp5]]</f>
        <v>0</v>
      </c>
      <c r="E819">
        <f>Table2[[#This Row],[AcceptedCmp1]]</f>
        <v>0</v>
      </c>
      <c r="F819">
        <f>Table2[[#This Row],[AcceptedCmp2]]</f>
        <v>0</v>
      </c>
      <c r="G819">
        <f>Table2[[#This Row],[Response]]</f>
        <v>0</v>
      </c>
      <c r="H819" s="8">
        <f>Products!G819</f>
        <v>44</v>
      </c>
      <c r="I819" s="17" t="str">
        <f>Products!H819</f>
        <v>Single</v>
      </c>
      <c r="J819" t="str">
        <f>Products!I819</f>
        <v>36-45</v>
      </c>
      <c r="K819" t="str">
        <f>Table6[[#This Row],[Kids]]</f>
        <v>No</v>
      </c>
      <c r="L819" t="str">
        <f>Table6[[#This Row],[Teens]]</f>
        <v>Yes</v>
      </c>
    </row>
    <row r="820" spans="1:12" ht="16.5" x14ac:dyDescent="0.3">
      <c r="A820">
        <f>Table2[[#This Row],[NumDealsPurchases]]</f>
        <v>1</v>
      </c>
      <c r="B820">
        <f>Table2[[#This Row],[AcceptedCmp3]]</f>
        <v>0</v>
      </c>
      <c r="C820">
        <f>Table2[[#This Row],[AcceptedCmp4]]</f>
        <v>0</v>
      </c>
      <c r="D820">
        <f>Table2[[#This Row],[AcceptedCmp5]]</f>
        <v>0</v>
      </c>
      <c r="E820">
        <f>Table2[[#This Row],[AcceptedCmp1]]</f>
        <v>0</v>
      </c>
      <c r="F820">
        <f>Table2[[#This Row],[AcceptedCmp2]]</f>
        <v>0</v>
      </c>
      <c r="G820">
        <f>Table2[[#This Row],[Response]]</f>
        <v>0</v>
      </c>
      <c r="H820" s="8">
        <f>Products!G820</f>
        <v>38</v>
      </c>
      <c r="I820" s="17" t="str">
        <f>Products!H820</f>
        <v>Married</v>
      </c>
      <c r="J820" t="str">
        <f>Products!I820</f>
        <v>36-45</v>
      </c>
      <c r="K820" t="str">
        <f>Table6[[#This Row],[Kids]]</f>
        <v>Yes</v>
      </c>
      <c r="L820" t="str">
        <f>Table6[[#This Row],[Teens]]</f>
        <v>Yes</v>
      </c>
    </row>
    <row r="821" spans="1:12" ht="16.5" x14ac:dyDescent="0.3">
      <c r="A821">
        <f>Table2[[#This Row],[NumDealsPurchases]]</f>
        <v>3</v>
      </c>
      <c r="B821">
        <f>Table2[[#This Row],[AcceptedCmp3]]</f>
        <v>0</v>
      </c>
      <c r="C821">
        <f>Table2[[#This Row],[AcceptedCmp4]]</f>
        <v>0</v>
      </c>
      <c r="D821">
        <f>Table2[[#This Row],[AcceptedCmp5]]</f>
        <v>0</v>
      </c>
      <c r="E821">
        <f>Table2[[#This Row],[AcceptedCmp1]]</f>
        <v>0</v>
      </c>
      <c r="F821">
        <f>Table2[[#This Row],[AcceptedCmp2]]</f>
        <v>0</v>
      </c>
      <c r="G821">
        <f>Table2[[#This Row],[Response]]</f>
        <v>0</v>
      </c>
      <c r="H821" s="8">
        <f>Products!G821</f>
        <v>58</v>
      </c>
      <c r="I821" s="17" t="str">
        <f>Products!H821</f>
        <v>Married</v>
      </c>
      <c r="J821" t="str">
        <f>Products!I821</f>
        <v>56-65</v>
      </c>
      <c r="K821" t="str">
        <f>Table6[[#This Row],[Kids]]</f>
        <v>No</v>
      </c>
      <c r="L821" t="str">
        <f>Table6[[#This Row],[Teens]]</f>
        <v>No</v>
      </c>
    </row>
    <row r="822" spans="1:12" ht="16.5" x14ac:dyDescent="0.3">
      <c r="A822">
        <f>Table2[[#This Row],[NumDealsPurchases]]</f>
        <v>1</v>
      </c>
      <c r="B822">
        <f>Table2[[#This Row],[AcceptedCmp3]]</f>
        <v>0</v>
      </c>
      <c r="C822">
        <f>Table2[[#This Row],[AcceptedCmp4]]</f>
        <v>0</v>
      </c>
      <c r="D822">
        <f>Table2[[#This Row],[AcceptedCmp5]]</f>
        <v>0</v>
      </c>
      <c r="E822">
        <f>Table2[[#This Row],[AcceptedCmp1]]</f>
        <v>0</v>
      </c>
      <c r="F822">
        <f>Table2[[#This Row],[AcceptedCmp2]]</f>
        <v>0</v>
      </c>
      <c r="G822">
        <f>Table2[[#This Row],[Response]]</f>
        <v>0</v>
      </c>
      <c r="H822" s="8">
        <f>Products!G822</f>
        <v>42</v>
      </c>
      <c r="I822" s="17" t="str">
        <f>Products!H822</f>
        <v>Single</v>
      </c>
      <c r="J822" t="str">
        <f>Products!I822</f>
        <v>36-45</v>
      </c>
      <c r="K822" t="str">
        <f>Table6[[#This Row],[Kids]]</f>
        <v>No</v>
      </c>
      <c r="L822" t="str">
        <f>Table6[[#This Row],[Teens]]</f>
        <v>Yes</v>
      </c>
    </row>
    <row r="823" spans="1:12" ht="16.5" x14ac:dyDescent="0.3">
      <c r="A823">
        <f>Table2[[#This Row],[NumDealsPurchases]]</f>
        <v>2</v>
      </c>
      <c r="B823">
        <f>Table2[[#This Row],[AcceptedCmp3]]</f>
        <v>0</v>
      </c>
      <c r="C823">
        <f>Table2[[#This Row],[AcceptedCmp4]]</f>
        <v>0</v>
      </c>
      <c r="D823">
        <f>Table2[[#This Row],[AcceptedCmp5]]</f>
        <v>0</v>
      </c>
      <c r="E823">
        <f>Table2[[#This Row],[AcceptedCmp1]]</f>
        <v>0</v>
      </c>
      <c r="F823">
        <f>Table2[[#This Row],[AcceptedCmp2]]</f>
        <v>0</v>
      </c>
      <c r="G823">
        <f>Table2[[#This Row],[Response]]</f>
        <v>0</v>
      </c>
      <c r="H823" s="8">
        <f>Products!G823</f>
        <v>35</v>
      </c>
      <c r="I823" s="17" t="str">
        <f>Products!H823</f>
        <v>Married</v>
      </c>
      <c r="J823" t="str">
        <f>Products!I823</f>
        <v>26-35</v>
      </c>
      <c r="K823" t="str">
        <f>Table6[[#This Row],[Kids]]</f>
        <v>Yes</v>
      </c>
      <c r="L823" t="str">
        <f>Table6[[#This Row],[Teens]]</f>
        <v>No</v>
      </c>
    </row>
    <row r="824" spans="1:12" ht="16.5" x14ac:dyDescent="0.3">
      <c r="A824">
        <f>Table2[[#This Row],[NumDealsPurchases]]</f>
        <v>1</v>
      </c>
      <c r="B824">
        <f>Table2[[#This Row],[AcceptedCmp3]]</f>
        <v>0</v>
      </c>
      <c r="C824">
        <f>Table2[[#This Row],[AcceptedCmp4]]</f>
        <v>0</v>
      </c>
      <c r="D824">
        <f>Table2[[#This Row],[AcceptedCmp5]]</f>
        <v>1</v>
      </c>
      <c r="E824">
        <f>Table2[[#This Row],[AcceptedCmp1]]</f>
        <v>1</v>
      </c>
      <c r="F824">
        <f>Table2[[#This Row],[AcceptedCmp2]]</f>
        <v>0</v>
      </c>
      <c r="G824">
        <f>Table2[[#This Row],[Response]]</f>
        <v>1</v>
      </c>
      <c r="H824" s="8">
        <f>Products!G824</f>
        <v>33</v>
      </c>
      <c r="I824" s="17" t="str">
        <f>Products!H824</f>
        <v>Single</v>
      </c>
      <c r="J824" t="str">
        <f>Products!I824</f>
        <v>26-35</v>
      </c>
      <c r="K824" t="str">
        <f>Table6[[#This Row],[Kids]]</f>
        <v>No</v>
      </c>
      <c r="L824" t="str">
        <f>Table6[[#This Row],[Teens]]</f>
        <v>No</v>
      </c>
    </row>
    <row r="825" spans="1:12" ht="16.5" x14ac:dyDescent="0.3">
      <c r="A825">
        <f>Table2[[#This Row],[NumDealsPurchases]]</f>
        <v>2</v>
      </c>
      <c r="B825">
        <f>Table2[[#This Row],[AcceptedCmp3]]</f>
        <v>0</v>
      </c>
      <c r="C825">
        <f>Table2[[#This Row],[AcceptedCmp4]]</f>
        <v>0</v>
      </c>
      <c r="D825">
        <f>Table2[[#This Row],[AcceptedCmp5]]</f>
        <v>0</v>
      </c>
      <c r="E825">
        <f>Table2[[#This Row],[AcceptedCmp1]]</f>
        <v>0</v>
      </c>
      <c r="F825">
        <f>Table2[[#This Row],[AcceptedCmp2]]</f>
        <v>0</v>
      </c>
      <c r="G825">
        <f>Table2[[#This Row],[Response]]</f>
        <v>0</v>
      </c>
      <c r="H825" s="8">
        <f>Products!G825</f>
        <v>41</v>
      </c>
      <c r="I825" s="17" t="str">
        <f>Products!H825</f>
        <v>Married</v>
      </c>
      <c r="J825" t="str">
        <f>Products!I825</f>
        <v>36-45</v>
      </c>
      <c r="K825" t="str">
        <f>Table6[[#This Row],[Kids]]</f>
        <v>Yes</v>
      </c>
      <c r="L825" t="str">
        <f>Table6[[#This Row],[Teens]]</f>
        <v>No</v>
      </c>
    </row>
    <row r="826" spans="1:12" ht="16.5" x14ac:dyDescent="0.3">
      <c r="A826">
        <f>Table2[[#This Row],[NumDealsPurchases]]</f>
        <v>1</v>
      </c>
      <c r="B826">
        <f>Table2[[#This Row],[AcceptedCmp3]]</f>
        <v>0</v>
      </c>
      <c r="C826">
        <f>Table2[[#This Row],[AcceptedCmp4]]</f>
        <v>0</v>
      </c>
      <c r="D826">
        <f>Table2[[#This Row],[AcceptedCmp5]]</f>
        <v>0</v>
      </c>
      <c r="E826">
        <f>Table2[[#This Row],[AcceptedCmp1]]</f>
        <v>0</v>
      </c>
      <c r="F826">
        <f>Table2[[#This Row],[AcceptedCmp2]]</f>
        <v>1</v>
      </c>
      <c r="G826">
        <f>Table2[[#This Row],[Response]]</f>
        <v>1</v>
      </c>
      <c r="H826" s="8">
        <f>Products!G826</f>
        <v>53</v>
      </c>
      <c r="I826" s="17" t="str">
        <f>Products!H826</f>
        <v>Together</v>
      </c>
      <c r="J826" t="str">
        <f>Products!I826</f>
        <v>46-55</v>
      </c>
      <c r="K826" t="str">
        <f>Table6[[#This Row],[Kids]]</f>
        <v>No</v>
      </c>
      <c r="L826" t="str">
        <f>Table6[[#This Row],[Teens]]</f>
        <v>No</v>
      </c>
    </row>
    <row r="827" spans="1:12" ht="16.5" x14ac:dyDescent="0.3">
      <c r="A827">
        <f>Table2[[#This Row],[NumDealsPurchases]]</f>
        <v>1</v>
      </c>
      <c r="B827">
        <f>Table2[[#This Row],[AcceptedCmp3]]</f>
        <v>0</v>
      </c>
      <c r="C827">
        <f>Table2[[#This Row],[AcceptedCmp4]]</f>
        <v>0</v>
      </c>
      <c r="D827">
        <f>Table2[[#This Row],[AcceptedCmp5]]</f>
        <v>0</v>
      </c>
      <c r="E827">
        <f>Table2[[#This Row],[AcceptedCmp1]]</f>
        <v>0</v>
      </c>
      <c r="F827">
        <f>Table2[[#This Row],[AcceptedCmp2]]</f>
        <v>0</v>
      </c>
      <c r="G827">
        <f>Table2[[#This Row],[Response]]</f>
        <v>0</v>
      </c>
      <c r="H827" s="8">
        <f>Products!G827</f>
        <v>50</v>
      </c>
      <c r="I827" s="17" t="str">
        <f>Products!H827</f>
        <v>Divorced</v>
      </c>
      <c r="J827" t="str">
        <f>Products!I827</f>
        <v>46-55</v>
      </c>
      <c r="K827" t="str">
        <f>Table6[[#This Row],[Kids]]</f>
        <v>No</v>
      </c>
      <c r="L827" t="str">
        <f>Table6[[#This Row],[Teens]]</f>
        <v>No</v>
      </c>
    </row>
    <row r="828" spans="1:12" ht="16.5" x14ac:dyDescent="0.3">
      <c r="A828">
        <f>Table2[[#This Row],[NumDealsPurchases]]</f>
        <v>1</v>
      </c>
      <c r="B828">
        <f>Table2[[#This Row],[AcceptedCmp3]]</f>
        <v>0</v>
      </c>
      <c r="C828">
        <f>Table2[[#This Row],[AcceptedCmp4]]</f>
        <v>1</v>
      </c>
      <c r="D828">
        <f>Table2[[#This Row],[AcceptedCmp5]]</f>
        <v>1</v>
      </c>
      <c r="E828">
        <f>Table2[[#This Row],[AcceptedCmp1]]</f>
        <v>1</v>
      </c>
      <c r="F828">
        <f>Table2[[#This Row],[AcceptedCmp2]]</f>
        <v>1</v>
      </c>
      <c r="G828">
        <f>Table2[[#This Row],[Response]]</f>
        <v>1</v>
      </c>
      <c r="H828" s="8">
        <f>Products!G828</f>
        <v>54</v>
      </c>
      <c r="I828" s="17" t="str">
        <f>Products!H828</f>
        <v>Married</v>
      </c>
      <c r="J828" t="str">
        <f>Products!I828</f>
        <v>46-55</v>
      </c>
      <c r="K828" t="str">
        <f>Table6[[#This Row],[Kids]]</f>
        <v>No</v>
      </c>
      <c r="L828" t="str">
        <f>Table6[[#This Row],[Teens]]</f>
        <v>Yes</v>
      </c>
    </row>
    <row r="829" spans="1:12" ht="16.5" x14ac:dyDescent="0.3">
      <c r="A829">
        <f>Table2[[#This Row],[NumDealsPurchases]]</f>
        <v>1</v>
      </c>
      <c r="B829">
        <f>Table2[[#This Row],[AcceptedCmp3]]</f>
        <v>0</v>
      </c>
      <c r="C829">
        <f>Table2[[#This Row],[AcceptedCmp4]]</f>
        <v>0</v>
      </c>
      <c r="D829">
        <f>Table2[[#This Row],[AcceptedCmp5]]</f>
        <v>0</v>
      </c>
      <c r="E829">
        <f>Table2[[#This Row],[AcceptedCmp1]]</f>
        <v>0</v>
      </c>
      <c r="F829">
        <f>Table2[[#This Row],[AcceptedCmp2]]</f>
        <v>0</v>
      </c>
      <c r="G829">
        <f>Table2[[#This Row],[Response]]</f>
        <v>0</v>
      </c>
      <c r="H829" s="8">
        <f>Products!G829</f>
        <v>54</v>
      </c>
      <c r="I829" s="17" t="str">
        <f>Products!H829</f>
        <v>Divorced</v>
      </c>
      <c r="J829" t="str">
        <f>Products!I829</f>
        <v>46-55</v>
      </c>
      <c r="K829" t="str">
        <f>Table6[[#This Row],[Kids]]</f>
        <v>No</v>
      </c>
      <c r="L829" t="str">
        <f>Table6[[#This Row],[Teens]]</f>
        <v>Yes</v>
      </c>
    </row>
    <row r="830" spans="1:12" ht="16.5" x14ac:dyDescent="0.3">
      <c r="A830">
        <f>Table2[[#This Row],[NumDealsPurchases]]</f>
        <v>3</v>
      </c>
      <c r="B830">
        <f>Table2[[#This Row],[AcceptedCmp3]]</f>
        <v>0</v>
      </c>
      <c r="C830">
        <f>Table2[[#This Row],[AcceptedCmp4]]</f>
        <v>1</v>
      </c>
      <c r="D830">
        <f>Table2[[#This Row],[AcceptedCmp5]]</f>
        <v>1</v>
      </c>
      <c r="E830">
        <f>Table2[[#This Row],[AcceptedCmp1]]</f>
        <v>0</v>
      </c>
      <c r="F830">
        <f>Table2[[#This Row],[AcceptedCmp2]]</f>
        <v>0</v>
      </c>
      <c r="G830">
        <f>Table2[[#This Row],[Response]]</f>
        <v>0</v>
      </c>
      <c r="H830" s="8">
        <f>Products!G830</f>
        <v>59</v>
      </c>
      <c r="I830" s="17" t="str">
        <f>Products!H830</f>
        <v>Widow</v>
      </c>
      <c r="J830" t="str">
        <f>Products!I830</f>
        <v>56-65</v>
      </c>
      <c r="K830" t="str">
        <f>Table6[[#This Row],[Kids]]</f>
        <v>Yes</v>
      </c>
      <c r="L830" t="str">
        <f>Table6[[#This Row],[Teens]]</f>
        <v>Yes</v>
      </c>
    </row>
    <row r="831" spans="1:12" ht="16.5" x14ac:dyDescent="0.3">
      <c r="A831">
        <f>Table2[[#This Row],[NumDealsPurchases]]</f>
        <v>2</v>
      </c>
      <c r="B831">
        <f>Table2[[#This Row],[AcceptedCmp3]]</f>
        <v>0</v>
      </c>
      <c r="C831">
        <f>Table2[[#This Row],[AcceptedCmp4]]</f>
        <v>0</v>
      </c>
      <c r="D831">
        <f>Table2[[#This Row],[AcceptedCmp5]]</f>
        <v>0</v>
      </c>
      <c r="E831">
        <f>Table2[[#This Row],[AcceptedCmp1]]</f>
        <v>0</v>
      </c>
      <c r="F831">
        <f>Table2[[#This Row],[AcceptedCmp2]]</f>
        <v>0</v>
      </c>
      <c r="G831">
        <f>Table2[[#This Row],[Response]]</f>
        <v>0</v>
      </c>
      <c r="H831" s="8">
        <f>Products!G831</f>
        <v>51</v>
      </c>
      <c r="I831" s="17" t="str">
        <f>Products!H831</f>
        <v>Together</v>
      </c>
      <c r="J831" t="str">
        <f>Products!I831</f>
        <v>46-55</v>
      </c>
      <c r="K831" t="str">
        <f>Table6[[#This Row],[Kids]]</f>
        <v>Yes</v>
      </c>
      <c r="L831" t="str">
        <f>Table6[[#This Row],[Teens]]</f>
        <v>Yes</v>
      </c>
    </row>
    <row r="832" spans="1:12" ht="16.5" x14ac:dyDescent="0.3">
      <c r="A832">
        <f>Table2[[#This Row],[NumDealsPurchases]]</f>
        <v>1</v>
      </c>
      <c r="B832">
        <f>Table2[[#This Row],[AcceptedCmp3]]</f>
        <v>0</v>
      </c>
      <c r="C832">
        <f>Table2[[#This Row],[AcceptedCmp4]]</f>
        <v>0</v>
      </c>
      <c r="D832">
        <f>Table2[[#This Row],[AcceptedCmp5]]</f>
        <v>0</v>
      </c>
      <c r="E832">
        <f>Table2[[#This Row],[AcceptedCmp1]]</f>
        <v>0</v>
      </c>
      <c r="F832">
        <f>Table2[[#This Row],[AcceptedCmp2]]</f>
        <v>0</v>
      </c>
      <c r="G832">
        <f>Table2[[#This Row],[Response]]</f>
        <v>0</v>
      </c>
      <c r="H832" s="8">
        <f>Products!G832</f>
        <v>55</v>
      </c>
      <c r="I832" s="17" t="str">
        <f>Products!H832</f>
        <v>Divorced</v>
      </c>
      <c r="J832" t="str">
        <f>Products!I832</f>
        <v>46-55</v>
      </c>
      <c r="K832" t="str">
        <f>Table6[[#This Row],[Kids]]</f>
        <v>No</v>
      </c>
      <c r="L832" t="str">
        <f>Table6[[#This Row],[Teens]]</f>
        <v>Yes</v>
      </c>
    </row>
    <row r="833" spans="1:12" ht="16.5" x14ac:dyDescent="0.3">
      <c r="A833">
        <f>Table2[[#This Row],[NumDealsPurchases]]</f>
        <v>1</v>
      </c>
      <c r="B833">
        <f>Table2[[#This Row],[AcceptedCmp3]]</f>
        <v>0</v>
      </c>
      <c r="C833">
        <f>Table2[[#This Row],[AcceptedCmp4]]</f>
        <v>0</v>
      </c>
      <c r="D833">
        <f>Table2[[#This Row],[AcceptedCmp5]]</f>
        <v>0</v>
      </c>
      <c r="E833">
        <f>Table2[[#This Row],[AcceptedCmp1]]</f>
        <v>0</v>
      </c>
      <c r="F833">
        <f>Table2[[#This Row],[AcceptedCmp2]]</f>
        <v>0</v>
      </c>
      <c r="G833">
        <f>Table2[[#This Row],[Response]]</f>
        <v>0</v>
      </c>
      <c r="H833" s="8">
        <f>Products!G833</f>
        <v>30</v>
      </c>
      <c r="I833" s="17" t="str">
        <f>Products!H833</f>
        <v>Single</v>
      </c>
      <c r="J833" t="str">
        <f>Products!I833</f>
        <v>26-35</v>
      </c>
      <c r="K833" t="str">
        <f>Table6[[#This Row],[Kids]]</f>
        <v>Yes</v>
      </c>
      <c r="L833" t="str">
        <f>Table6[[#This Row],[Teens]]</f>
        <v>No</v>
      </c>
    </row>
    <row r="834" spans="1:12" ht="16.5" x14ac:dyDescent="0.3">
      <c r="A834">
        <f>Table2[[#This Row],[NumDealsPurchases]]</f>
        <v>1</v>
      </c>
      <c r="B834">
        <f>Table2[[#This Row],[AcceptedCmp3]]</f>
        <v>0</v>
      </c>
      <c r="C834">
        <f>Table2[[#This Row],[AcceptedCmp4]]</f>
        <v>0</v>
      </c>
      <c r="D834">
        <f>Table2[[#This Row],[AcceptedCmp5]]</f>
        <v>0</v>
      </c>
      <c r="E834">
        <f>Table2[[#This Row],[AcceptedCmp1]]</f>
        <v>0</v>
      </c>
      <c r="F834">
        <f>Table2[[#This Row],[AcceptedCmp2]]</f>
        <v>0</v>
      </c>
      <c r="G834">
        <f>Table2[[#This Row],[Response]]</f>
        <v>0</v>
      </c>
      <c r="H834" s="8">
        <f>Products!G834</f>
        <v>37</v>
      </c>
      <c r="I834" s="17" t="str">
        <f>Products!H834</f>
        <v>Together</v>
      </c>
      <c r="J834" t="str">
        <f>Products!I834</f>
        <v>36-45</v>
      </c>
      <c r="K834" t="str">
        <f>Table6[[#This Row],[Kids]]</f>
        <v>Yes</v>
      </c>
      <c r="L834" t="str">
        <f>Table6[[#This Row],[Teens]]</f>
        <v>Yes</v>
      </c>
    </row>
    <row r="835" spans="1:12" ht="16.5" x14ac:dyDescent="0.3">
      <c r="A835">
        <f>Table2[[#This Row],[NumDealsPurchases]]</f>
        <v>1</v>
      </c>
      <c r="B835">
        <f>Table2[[#This Row],[AcceptedCmp3]]</f>
        <v>0</v>
      </c>
      <c r="C835">
        <f>Table2[[#This Row],[AcceptedCmp4]]</f>
        <v>0</v>
      </c>
      <c r="D835">
        <f>Table2[[#This Row],[AcceptedCmp5]]</f>
        <v>0</v>
      </c>
      <c r="E835">
        <f>Table2[[#This Row],[AcceptedCmp1]]</f>
        <v>0</v>
      </c>
      <c r="F835">
        <f>Table2[[#This Row],[AcceptedCmp2]]</f>
        <v>0</v>
      </c>
      <c r="G835">
        <f>Table2[[#This Row],[Response]]</f>
        <v>0</v>
      </c>
      <c r="H835" s="8">
        <f>Products!G835</f>
        <v>20</v>
      </c>
      <c r="I835" s="17" t="str">
        <f>Products!H835</f>
        <v>Together</v>
      </c>
      <c r="J835" t="str">
        <f>Products!I835</f>
        <v>16-25</v>
      </c>
      <c r="K835" t="str">
        <f>Table6[[#This Row],[Kids]]</f>
        <v>No</v>
      </c>
      <c r="L835" t="str">
        <f>Table6[[#This Row],[Teens]]</f>
        <v>No</v>
      </c>
    </row>
    <row r="836" spans="1:12" ht="16.5" x14ac:dyDescent="0.3">
      <c r="A836">
        <f>Table2[[#This Row],[NumDealsPurchases]]</f>
        <v>3</v>
      </c>
      <c r="B836">
        <f>Table2[[#This Row],[AcceptedCmp3]]</f>
        <v>0</v>
      </c>
      <c r="C836">
        <f>Table2[[#This Row],[AcceptedCmp4]]</f>
        <v>0</v>
      </c>
      <c r="D836">
        <f>Table2[[#This Row],[AcceptedCmp5]]</f>
        <v>0</v>
      </c>
      <c r="E836">
        <f>Table2[[#This Row],[AcceptedCmp1]]</f>
        <v>0</v>
      </c>
      <c r="F836">
        <f>Table2[[#This Row],[AcceptedCmp2]]</f>
        <v>0</v>
      </c>
      <c r="G836">
        <f>Table2[[#This Row],[Response]]</f>
        <v>0</v>
      </c>
      <c r="H836" s="8">
        <f>Products!G836</f>
        <v>46</v>
      </c>
      <c r="I836" s="17" t="str">
        <f>Products!H836</f>
        <v>Married</v>
      </c>
      <c r="J836" t="str">
        <f>Products!I836</f>
        <v>46-55</v>
      </c>
      <c r="K836" t="str">
        <f>Table6[[#This Row],[Kids]]</f>
        <v>No</v>
      </c>
      <c r="L836" t="str">
        <f>Table6[[#This Row],[Teens]]</f>
        <v>Yes</v>
      </c>
    </row>
    <row r="837" spans="1:12" ht="16.5" x14ac:dyDescent="0.3">
      <c r="A837">
        <f>Table2[[#This Row],[NumDealsPurchases]]</f>
        <v>2</v>
      </c>
      <c r="B837">
        <f>Table2[[#This Row],[AcceptedCmp3]]</f>
        <v>0</v>
      </c>
      <c r="C837">
        <f>Table2[[#This Row],[AcceptedCmp4]]</f>
        <v>0</v>
      </c>
      <c r="D837">
        <f>Table2[[#This Row],[AcceptedCmp5]]</f>
        <v>0</v>
      </c>
      <c r="E837">
        <f>Table2[[#This Row],[AcceptedCmp1]]</f>
        <v>0</v>
      </c>
      <c r="F837">
        <f>Table2[[#This Row],[AcceptedCmp2]]</f>
        <v>0</v>
      </c>
      <c r="G837">
        <f>Table2[[#This Row],[Response]]</f>
        <v>0</v>
      </c>
      <c r="H837" s="8">
        <f>Products!G837</f>
        <v>33</v>
      </c>
      <c r="I837" s="17" t="str">
        <f>Products!H837</f>
        <v>Married</v>
      </c>
      <c r="J837" t="str">
        <f>Products!I837</f>
        <v>26-35</v>
      </c>
      <c r="K837" t="str">
        <f>Table6[[#This Row],[Kids]]</f>
        <v>Yes</v>
      </c>
      <c r="L837" t="str">
        <f>Table6[[#This Row],[Teens]]</f>
        <v>No</v>
      </c>
    </row>
    <row r="838" spans="1:12" ht="16.5" x14ac:dyDescent="0.3">
      <c r="A838">
        <f>Table2[[#This Row],[NumDealsPurchases]]</f>
        <v>2</v>
      </c>
      <c r="B838">
        <f>Table2[[#This Row],[AcceptedCmp3]]</f>
        <v>0</v>
      </c>
      <c r="C838">
        <f>Table2[[#This Row],[AcceptedCmp4]]</f>
        <v>0</v>
      </c>
      <c r="D838">
        <f>Table2[[#This Row],[AcceptedCmp5]]</f>
        <v>0</v>
      </c>
      <c r="E838">
        <f>Table2[[#This Row],[AcceptedCmp1]]</f>
        <v>0</v>
      </c>
      <c r="F838">
        <f>Table2[[#This Row],[AcceptedCmp2]]</f>
        <v>0</v>
      </c>
      <c r="G838">
        <f>Table2[[#This Row],[Response]]</f>
        <v>0</v>
      </c>
      <c r="H838" s="8">
        <f>Products!G838</f>
        <v>46</v>
      </c>
      <c r="I838" s="17" t="str">
        <f>Products!H838</f>
        <v>Single</v>
      </c>
      <c r="J838" t="str">
        <f>Products!I838</f>
        <v>46-55</v>
      </c>
      <c r="K838" t="str">
        <f>Table6[[#This Row],[Kids]]</f>
        <v>Yes</v>
      </c>
      <c r="L838" t="str">
        <f>Table6[[#This Row],[Teens]]</f>
        <v>Yes</v>
      </c>
    </row>
    <row r="839" spans="1:12" ht="16.5" x14ac:dyDescent="0.3">
      <c r="A839">
        <f>Table2[[#This Row],[NumDealsPurchases]]</f>
        <v>5</v>
      </c>
      <c r="B839">
        <f>Table2[[#This Row],[AcceptedCmp3]]</f>
        <v>0</v>
      </c>
      <c r="C839">
        <f>Table2[[#This Row],[AcceptedCmp4]]</f>
        <v>0</v>
      </c>
      <c r="D839">
        <f>Table2[[#This Row],[AcceptedCmp5]]</f>
        <v>0</v>
      </c>
      <c r="E839">
        <f>Table2[[#This Row],[AcceptedCmp1]]</f>
        <v>0</v>
      </c>
      <c r="F839">
        <f>Table2[[#This Row],[AcceptedCmp2]]</f>
        <v>0</v>
      </c>
      <c r="G839">
        <f>Table2[[#This Row],[Response]]</f>
        <v>0</v>
      </c>
      <c r="H839" s="8">
        <f>Products!G839</f>
        <v>57</v>
      </c>
      <c r="I839" s="17" t="str">
        <f>Products!H839</f>
        <v>Divorced</v>
      </c>
      <c r="J839" t="str">
        <f>Products!I839</f>
        <v>56-65</v>
      </c>
      <c r="K839" t="str">
        <f>Table6[[#This Row],[Kids]]</f>
        <v>No</v>
      </c>
      <c r="L839" t="str">
        <f>Table6[[#This Row],[Teens]]</f>
        <v>Yes</v>
      </c>
    </row>
    <row r="840" spans="1:12" ht="16.5" x14ac:dyDescent="0.3">
      <c r="A840">
        <f>Table2[[#This Row],[NumDealsPurchases]]</f>
        <v>2</v>
      </c>
      <c r="B840">
        <f>Table2[[#This Row],[AcceptedCmp3]]</f>
        <v>0</v>
      </c>
      <c r="C840">
        <f>Table2[[#This Row],[AcceptedCmp4]]</f>
        <v>0</v>
      </c>
      <c r="D840">
        <f>Table2[[#This Row],[AcceptedCmp5]]</f>
        <v>0</v>
      </c>
      <c r="E840">
        <f>Table2[[#This Row],[AcceptedCmp1]]</f>
        <v>0</v>
      </c>
      <c r="F840">
        <f>Table2[[#This Row],[AcceptedCmp2]]</f>
        <v>0</v>
      </c>
      <c r="G840">
        <f>Table2[[#This Row],[Response]]</f>
        <v>0</v>
      </c>
      <c r="H840" s="8">
        <f>Products!G840</f>
        <v>41</v>
      </c>
      <c r="I840" s="17" t="str">
        <f>Products!H840</f>
        <v>Single</v>
      </c>
      <c r="J840" t="str">
        <f>Products!I840</f>
        <v>36-45</v>
      </c>
      <c r="K840" t="str">
        <f>Table6[[#This Row],[Kids]]</f>
        <v>Yes</v>
      </c>
      <c r="L840" t="str">
        <f>Table6[[#This Row],[Teens]]</f>
        <v>No</v>
      </c>
    </row>
    <row r="841" spans="1:12" ht="16.5" x14ac:dyDescent="0.3">
      <c r="A841">
        <f>Table2[[#This Row],[NumDealsPurchases]]</f>
        <v>1</v>
      </c>
      <c r="B841">
        <f>Table2[[#This Row],[AcceptedCmp3]]</f>
        <v>0</v>
      </c>
      <c r="C841">
        <f>Table2[[#This Row],[AcceptedCmp4]]</f>
        <v>0</v>
      </c>
      <c r="D841">
        <f>Table2[[#This Row],[AcceptedCmp5]]</f>
        <v>0</v>
      </c>
      <c r="E841">
        <f>Table2[[#This Row],[AcceptedCmp1]]</f>
        <v>0</v>
      </c>
      <c r="F841">
        <f>Table2[[#This Row],[AcceptedCmp2]]</f>
        <v>0</v>
      </c>
      <c r="G841">
        <f>Table2[[#This Row],[Response]]</f>
        <v>0</v>
      </c>
      <c r="H841" s="8">
        <f>Products!G841</f>
        <v>32</v>
      </c>
      <c r="I841" s="17" t="str">
        <f>Products!H841</f>
        <v>Single</v>
      </c>
      <c r="J841" t="str">
        <f>Products!I841</f>
        <v>26-35</v>
      </c>
      <c r="K841" t="str">
        <f>Table6[[#This Row],[Kids]]</f>
        <v>No</v>
      </c>
      <c r="L841" t="str">
        <f>Table6[[#This Row],[Teens]]</f>
        <v>No</v>
      </c>
    </row>
    <row r="842" spans="1:12" ht="16.5" x14ac:dyDescent="0.3">
      <c r="A842">
        <f>Table2[[#This Row],[NumDealsPurchases]]</f>
        <v>1</v>
      </c>
      <c r="B842">
        <f>Table2[[#This Row],[AcceptedCmp3]]</f>
        <v>0</v>
      </c>
      <c r="C842">
        <f>Table2[[#This Row],[AcceptedCmp4]]</f>
        <v>0</v>
      </c>
      <c r="D842">
        <f>Table2[[#This Row],[AcceptedCmp5]]</f>
        <v>0</v>
      </c>
      <c r="E842">
        <f>Table2[[#This Row],[AcceptedCmp1]]</f>
        <v>0</v>
      </c>
      <c r="F842">
        <f>Table2[[#This Row],[AcceptedCmp2]]</f>
        <v>0</v>
      </c>
      <c r="G842">
        <f>Table2[[#This Row],[Response]]</f>
        <v>0</v>
      </c>
      <c r="H842" s="8">
        <f>Products!G842</f>
        <v>33</v>
      </c>
      <c r="I842" s="17" t="str">
        <f>Products!H842</f>
        <v>Together</v>
      </c>
      <c r="J842" t="str">
        <f>Products!I842</f>
        <v>26-35</v>
      </c>
      <c r="K842" t="str">
        <f>Table6[[#This Row],[Kids]]</f>
        <v>No</v>
      </c>
      <c r="L842" t="str">
        <f>Table6[[#This Row],[Teens]]</f>
        <v>Yes</v>
      </c>
    </row>
    <row r="843" spans="1:12" ht="16.5" x14ac:dyDescent="0.3">
      <c r="A843">
        <f>Table2[[#This Row],[NumDealsPurchases]]</f>
        <v>2</v>
      </c>
      <c r="B843">
        <f>Table2[[#This Row],[AcceptedCmp3]]</f>
        <v>1</v>
      </c>
      <c r="C843">
        <f>Table2[[#This Row],[AcceptedCmp4]]</f>
        <v>0</v>
      </c>
      <c r="D843">
        <f>Table2[[#This Row],[AcceptedCmp5]]</f>
        <v>0</v>
      </c>
      <c r="E843">
        <f>Table2[[#This Row],[AcceptedCmp1]]</f>
        <v>0</v>
      </c>
      <c r="F843">
        <f>Table2[[#This Row],[AcceptedCmp2]]</f>
        <v>0</v>
      </c>
      <c r="G843">
        <f>Table2[[#This Row],[Response]]</f>
        <v>0</v>
      </c>
      <c r="H843" s="8">
        <f>Products!G843</f>
        <v>37</v>
      </c>
      <c r="I843" s="17" t="str">
        <f>Products!H843</f>
        <v>Married</v>
      </c>
      <c r="J843" t="str">
        <f>Products!I843</f>
        <v>36-45</v>
      </c>
      <c r="K843" t="str">
        <f>Table6[[#This Row],[Kids]]</f>
        <v>No</v>
      </c>
      <c r="L843" t="str">
        <f>Table6[[#This Row],[Teens]]</f>
        <v>Yes</v>
      </c>
    </row>
    <row r="844" spans="1:12" ht="16.5" x14ac:dyDescent="0.3">
      <c r="A844">
        <f>Table2[[#This Row],[NumDealsPurchases]]</f>
        <v>3</v>
      </c>
      <c r="B844">
        <f>Table2[[#This Row],[AcceptedCmp3]]</f>
        <v>0</v>
      </c>
      <c r="C844">
        <f>Table2[[#This Row],[AcceptedCmp4]]</f>
        <v>0</v>
      </c>
      <c r="D844">
        <f>Table2[[#This Row],[AcceptedCmp5]]</f>
        <v>0</v>
      </c>
      <c r="E844">
        <f>Table2[[#This Row],[AcceptedCmp1]]</f>
        <v>0</v>
      </c>
      <c r="F844">
        <f>Table2[[#This Row],[AcceptedCmp2]]</f>
        <v>0</v>
      </c>
      <c r="G844">
        <f>Table2[[#This Row],[Response]]</f>
        <v>0</v>
      </c>
      <c r="H844" s="8">
        <f>Products!G844</f>
        <v>63</v>
      </c>
      <c r="I844" s="17" t="str">
        <f>Products!H844</f>
        <v>Single</v>
      </c>
      <c r="J844" t="str">
        <f>Products!I844</f>
        <v>56-65</v>
      </c>
      <c r="K844" t="str">
        <f>Table6[[#This Row],[Kids]]</f>
        <v>Yes</v>
      </c>
      <c r="L844" t="str">
        <f>Table6[[#This Row],[Teens]]</f>
        <v>Yes</v>
      </c>
    </row>
    <row r="845" spans="1:12" ht="16.5" x14ac:dyDescent="0.3">
      <c r="A845">
        <f>Table2[[#This Row],[NumDealsPurchases]]</f>
        <v>3</v>
      </c>
      <c r="B845">
        <f>Table2[[#This Row],[AcceptedCmp3]]</f>
        <v>0</v>
      </c>
      <c r="C845">
        <f>Table2[[#This Row],[AcceptedCmp4]]</f>
        <v>0</v>
      </c>
      <c r="D845">
        <f>Table2[[#This Row],[AcceptedCmp5]]</f>
        <v>0</v>
      </c>
      <c r="E845">
        <f>Table2[[#This Row],[AcceptedCmp1]]</f>
        <v>0</v>
      </c>
      <c r="F845">
        <f>Table2[[#This Row],[AcceptedCmp2]]</f>
        <v>0</v>
      </c>
      <c r="G845">
        <f>Table2[[#This Row],[Response]]</f>
        <v>0</v>
      </c>
      <c r="H845" s="8">
        <f>Products!G845</f>
        <v>38</v>
      </c>
      <c r="I845" s="17" t="str">
        <f>Products!H845</f>
        <v>Married</v>
      </c>
      <c r="J845" t="str">
        <f>Products!I845</f>
        <v>36-45</v>
      </c>
      <c r="K845" t="str">
        <f>Table6[[#This Row],[Kids]]</f>
        <v>No</v>
      </c>
      <c r="L845" t="str">
        <f>Table6[[#This Row],[Teens]]</f>
        <v>Yes</v>
      </c>
    </row>
    <row r="846" spans="1:12" ht="16.5" x14ac:dyDescent="0.3">
      <c r="A846">
        <f>Table2[[#This Row],[NumDealsPurchases]]</f>
        <v>4</v>
      </c>
      <c r="B846">
        <f>Table2[[#This Row],[AcceptedCmp3]]</f>
        <v>0</v>
      </c>
      <c r="C846">
        <f>Table2[[#This Row],[AcceptedCmp4]]</f>
        <v>0</v>
      </c>
      <c r="D846">
        <f>Table2[[#This Row],[AcceptedCmp5]]</f>
        <v>0</v>
      </c>
      <c r="E846">
        <f>Table2[[#This Row],[AcceptedCmp1]]</f>
        <v>0</v>
      </c>
      <c r="F846">
        <f>Table2[[#This Row],[AcceptedCmp2]]</f>
        <v>0</v>
      </c>
      <c r="G846">
        <f>Table2[[#This Row],[Response]]</f>
        <v>0</v>
      </c>
      <c r="H846" s="8">
        <f>Products!G846</f>
        <v>26</v>
      </c>
      <c r="I846" s="17" t="str">
        <f>Products!H846</f>
        <v>Married</v>
      </c>
      <c r="J846" t="str">
        <f>Products!I846</f>
        <v>26-35</v>
      </c>
      <c r="K846" t="str">
        <f>Table6[[#This Row],[Kids]]</f>
        <v>Yes</v>
      </c>
      <c r="L846" t="str">
        <f>Table6[[#This Row],[Teens]]</f>
        <v>No</v>
      </c>
    </row>
    <row r="847" spans="1:12" ht="16.5" x14ac:dyDescent="0.3">
      <c r="A847">
        <f>Table2[[#This Row],[NumDealsPurchases]]</f>
        <v>4</v>
      </c>
      <c r="B847">
        <f>Table2[[#This Row],[AcceptedCmp3]]</f>
        <v>0</v>
      </c>
      <c r="C847">
        <f>Table2[[#This Row],[AcceptedCmp4]]</f>
        <v>0</v>
      </c>
      <c r="D847">
        <f>Table2[[#This Row],[AcceptedCmp5]]</f>
        <v>0</v>
      </c>
      <c r="E847">
        <f>Table2[[#This Row],[AcceptedCmp1]]</f>
        <v>0</v>
      </c>
      <c r="F847">
        <f>Table2[[#This Row],[AcceptedCmp2]]</f>
        <v>0</v>
      </c>
      <c r="G847">
        <f>Table2[[#This Row],[Response]]</f>
        <v>0</v>
      </c>
      <c r="H847" s="8">
        <f>Products!G847</f>
        <v>31</v>
      </c>
      <c r="I847" s="17" t="str">
        <f>Products!H847</f>
        <v>Together</v>
      </c>
      <c r="J847" t="str">
        <f>Products!I847</f>
        <v>26-35</v>
      </c>
      <c r="K847" t="str">
        <f>Table6[[#This Row],[Kids]]</f>
        <v>Yes</v>
      </c>
      <c r="L847" t="str">
        <f>Table6[[#This Row],[Teens]]</f>
        <v>No</v>
      </c>
    </row>
    <row r="848" spans="1:12" ht="16.5" x14ac:dyDescent="0.3">
      <c r="A848">
        <f>Table2[[#This Row],[NumDealsPurchases]]</f>
        <v>1</v>
      </c>
      <c r="B848">
        <f>Table2[[#This Row],[AcceptedCmp3]]</f>
        <v>0</v>
      </c>
      <c r="C848">
        <f>Table2[[#This Row],[AcceptedCmp4]]</f>
        <v>0</v>
      </c>
      <c r="D848">
        <f>Table2[[#This Row],[AcceptedCmp5]]</f>
        <v>0</v>
      </c>
      <c r="E848">
        <f>Table2[[#This Row],[AcceptedCmp1]]</f>
        <v>0</v>
      </c>
      <c r="F848">
        <f>Table2[[#This Row],[AcceptedCmp2]]</f>
        <v>0</v>
      </c>
      <c r="G848">
        <f>Table2[[#This Row],[Response]]</f>
        <v>0</v>
      </c>
      <c r="H848" s="8">
        <f>Products!G848</f>
        <v>53</v>
      </c>
      <c r="I848" s="17" t="str">
        <f>Products!H848</f>
        <v>Single</v>
      </c>
      <c r="J848" t="str">
        <f>Products!I848</f>
        <v>46-55</v>
      </c>
      <c r="K848" t="str">
        <f>Table6[[#This Row],[Kids]]</f>
        <v>No</v>
      </c>
      <c r="L848" t="str">
        <f>Table6[[#This Row],[Teens]]</f>
        <v>No</v>
      </c>
    </row>
    <row r="849" spans="1:12" ht="16.5" x14ac:dyDescent="0.3">
      <c r="A849">
        <f>Table2[[#This Row],[NumDealsPurchases]]</f>
        <v>1</v>
      </c>
      <c r="B849">
        <f>Table2[[#This Row],[AcceptedCmp3]]</f>
        <v>1</v>
      </c>
      <c r="C849">
        <f>Table2[[#This Row],[AcceptedCmp4]]</f>
        <v>0</v>
      </c>
      <c r="D849">
        <f>Table2[[#This Row],[AcceptedCmp5]]</f>
        <v>1</v>
      </c>
      <c r="E849">
        <f>Table2[[#This Row],[AcceptedCmp1]]</f>
        <v>0</v>
      </c>
      <c r="F849">
        <f>Table2[[#This Row],[AcceptedCmp2]]</f>
        <v>1</v>
      </c>
      <c r="G849">
        <f>Table2[[#This Row],[Response]]</f>
        <v>1</v>
      </c>
      <c r="H849" s="8">
        <f>Products!G849</f>
        <v>44</v>
      </c>
      <c r="I849" s="17" t="str">
        <f>Products!H849</f>
        <v>Single</v>
      </c>
      <c r="J849" t="str">
        <f>Products!I849</f>
        <v>36-45</v>
      </c>
      <c r="K849" t="str">
        <f>Table6[[#This Row],[Kids]]</f>
        <v>No</v>
      </c>
      <c r="L849" t="str">
        <f>Table6[[#This Row],[Teens]]</f>
        <v>No</v>
      </c>
    </row>
    <row r="850" spans="1:12" ht="16.5" x14ac:dyDescent="0.3">
      <c r="A850">
        <f>Table2[[#This Row],[NumDealsPurchases]]</f>
        <v>2</v>
      </c>
      <c r="B850">
        <f>Table2[[#This Row],[AcceptedCmp3]]</f>
        <v>0</v>
      </c>
      <c r="C850">
        <f>Table2[[#This Row],[AcceptedCmp4]]</f>
        <v>0</v>
      </c>
      <c r="D850">
        <f>Table2[[#This Row],[AcceptedCmp5]]</f>
        <v>0</v>
      </c>
      <c r="E850">
        <f>Table2[[#This Row],[AcceptedCmp1]]</f>
        <v>0</v>
      </c>
      <c r="F850">
        <f>Table2[[#This Row],[AcceptedCmp2]]</f>
        <v>0</v>
      </c>
      <c r="G850">
        <f>Table2[[#This Row],[Response]]</f>
        <v>0</v>
      </c>
      <c r="H850" s="8">
        <f>Products!G850</f>
        <v>21</v>
      </c>
      <c r="I850" s="17" t="str">
        <f>Products!H850</f>
        <v>Single</v>
      </c>
      <c r="J850" t="str">
        <f>Products!I850</f>
        <v>16-25</v>
      </c>
      <c r="K850" t="str">
        <f>Table6[[#This Row],[Kids]]</f>
        <v>No</v>
      </c>
      <c r="L850" t="str">
        <f>Table6[[#This Row],[Teens]]</f>
        <v>No</v>
      </c>
    </row>
    <row r="851" spans="1:12" ht="16.5" x14ac:dyDescent="0.3">
      <c r="A851">
        <f>Table2[[#This Row],[NumDealsPurchases]]</f>
        <v>3</v>
      </c>
      <c r="B851">
        <f>Table2[[#This Row],[AcceptedCmp3]]</f>
        <v>0</v>
      </c>
      <c r="C851">
        <f>Table2[[#This Row],[AcceptedCmp4]]</f>
        <v>0</v>
      </c>
      <c r="D851">
        <f>Table2[[#This Row],[AcceptedCmp5]]</f>
        <v>0</v>
      </c>
      <c r="E851">
        <f>Table2[[#This Row],[AcceptedCmp1]]</f>
        <v>0</v>
      </c>
      <c r="F851">
        <f>Table2[[#This Row],[AcceptedCmp2]]</f>
        <v>0</v>
      </c>
      <c r="G851">
        <f>Table2[[#This Row],[Response]]</f>
        <v>0</v>
      </c>
      <c r="H851" s="8">
        <f>Products!G851</f>
        <v>56</v>
      </c>
      <c r="I851" s="17" t="str">
        <f>Products!H851</f>
        <v>Married</v>
      </c>
      <c r="J851" t="str">
        <f>Products!I851</f>
        <v>56-65</v>
      </c>
      <c r="K851" t="str">
        <f>Table6[[#This Row],[Kids]]</f>
        <v>No</v>
      </c>
      <c r="L851" t="str">
        <f>Table6[[#This Row],[Teens]]</f>
        <v>Yes</v>
      </c>
    </row>
    <row r="852" spans="1:12" ht="16.5" x14ac:dyDescent="0.3">
      <c r="A852">
        <f>Table2[[#This Row],[NumDealsPurchases]]</f>
        <v>2</v>
      </c>
      <c r="B852">
        <f>Table2[[#This Row],[AcceptedCmp3]]</f>
        <v>0</v>
      </c>
      <c r="C852">
        <f>Table2[[#This Row],[AcceptedCmp4]]</f>
        <v>0</v>
      </c>
      <c r="D852">
        <f>Table2[[#This Row],[AcceptedCmp5]]</f>
        <v>0</v>
      </c>
      <c r="E852">
        <f>Table2[[#This Row],[AcceptedCmp1]]</f>
        <v>0</v>
      </c>
      <c r="F852">
        <f>Table2[[#This Row],[AcceptedCmp2]]</f>
        <v>0</v>
      </c>
      <c r="G852">
        <f>Table2[[#This Row],[Response]]</f>
        <v>0</v>
      </c>
      <c r="H852" s="8">
        <f>Products!G852</f>
        <v>50</v>
      </c>
      <c r="I852" s="17" t="str">
        <f>Products!H852</f>
        <v>Single</v>
      </c>
      <c r="J852" t="str">
        <f>Products!I852</f>
        <v>46-55</v>
      </c>
      <c r="K852" t="str">
        <f>Table6[[#This Row],[Kids]]</f>
        <v>No</v>
      </c>
      <c r="L852" t="str">
        <f>Table6[[#This Row],[Teens]]</f>
        <v>Yes</v>
      </c>
    </row>
    <row r="853" spans="1:12" ht="16.5" x14ac:dyDescent="0.3">
      <c r="A853">
        <f>Table2[[#This Row],[NumDealsPurchases]]</f>
        <v>4</v>
      </c>
      <c r="B853">
        <f>Table2[[#This Row],[AcceptedCmp3]]</f>
        <v>0</v>
      </c>
      <c r="C853">
        <f>Table2[[#This Row],[AcceptedCmp4]]</f>
        <v>0</v>
      </c>
      <c r="D853">
        <f>Table2[[#This Row],[AcceptedCmp5]]</f>
        <v>0</v>
      </c>
      <c r="E853">
        <f>Table2[[#This Row],[AcceptedCmp1]]</f>
        <v>0</v>
      </c>
      <c r="F853">
        <f>Table2[[#This Row],[AcceptedCmp2]]</f>
        <v>0</v>
      </c>
      <c r="G853">
        <f>Table2[[#This Row],[Response]]</f>
        <v>0</v>
      </c>
      <c r="H853" s="8">
        <f>Products!G853</f>
        <v>33</v>
      </c>
      <c r="I853" s="17" t="str">
        <f>Products!H853</f>
        <v>Married</v>
      </c>
      <c r="J853" t="str">
        <f>Products!I853</f>
        <v>26-35</v>
      </c>
      <c r="K853" t="str">
        <f>Table6[[#This Row],[Kids]]</f>
        <v>Yes</v>
      </c>
      <c r="L853" t="str">
        <f>Table6[[#This Row],[Teens]]</f>
        <v>No</v>
      </c>
    </row>
    <row r="854" spans="1:12" ht="16.5" x14ac:dyDescent="0.3">
      <c r="A854">
        <f>Table2[[#This Row],[NumDealsPurchases]]</f>
        <v>2</v>
      </c>
      <c r="B854">
        <f>Table2[[#This Row],[AcceptedCmp3]]</f>
        <v>0</v>
      </c>
      <c r="C854">
        <f>Table2[[#This Row],[AcceptedCmp4]]</f>
        <v>0</v>
      </c>
      <c r="D854">
        <f>Table2[[#This Row],[AcceptedCmp5]]</f>
        <v>0</v>
      </c>
      <c r="E854">
        <f>Table2[[#This Row],[AcceptedCmp1]]</f>
        <v>0</v>
      </c>
      <c r="F854">
        <f>Table2[[#This Row],[AcceptedCmp2]]</f>
        <v>0</v>
      </c>
      <c r="G854">
        <f>Table2[[#This Row],[Response]]</f>
        <v>0</v>
      </c>
      <c r="H854" s="8">
        <f>Products!G854</f>
        <v>39</v>
      </c>
      <c r="I854" s="17" t="str">
        <f>Products!H854</f>
        <v>Married</v>
      </c>
      <c r="J854" t="str">
        <f>Products!I854</f>
        <v>36-45</v>
      </c>
      <c r="K854" t="str">
        <f>Table6[[#This Row],[Kids]]</f>
        <v>No</v>
      </c>
      <c r="L854" t="str">
        <f>Table6[[#This Row],[Teens]]</f>
        <v>Yes</v>
      </c>
    </row>
    <row r="855" spans="1:12" ht="16.5" x14ac:dyDescent="0.3">
      <c r="A855">
        <f>Table2[[#This Row],[NumDealsPurchases]]</f>
        <v>3</v>
      </c>
      <c r="B855">
        <f>Table2[[#This Row],[AcceptedCmp3]]</f>
        <v>0</v>
      </c>
      <c r="C855">
        <f>Table2[[#This Row],[AcceptedCmp4]]</f>
        <v>0</v>
      </c>
      <c r="D855">
        <f>Table2[[#This Row],[AcceptedCmp5]]</f>
        <v>0</v>
      </c>
      <c r="E855">
        <f>Table2[[#This Row],[AcceptedCmp1]]</f>
        <v>0</v>
      </c>
      <c r="F855">
        <f>Table2[[#This Row],[AcceptedCmp2]]</f>
        <v>0</v>
      </c>
      <c r="G855">
        <f>Table2[[#This Row],[Response]]</f>
        <v>0</v>
      </c>
      <c r="H855" s="8">
        <f>Products!G855</f>
        <v>60</v>
      </c>
      <c r="I855" s="17" t="str">
        <f>Products!H855</f>
        <v>Together</v>
      </c>
      <c r="J855" t="str">
        <f>Products!I855</f>
        <v>56-65</v>
      </c>
      <c r="K855" t="str">
        <f>Table6[[#This Row],[Kids]]</f>
        <v>No</v>
      </c>
      <c r="L855" t="str">
        <f>Table6[[#This Row],[Teens]]</f>
        <v>Yes</v>
      </c>
    </row>
    <row r="856" spans="1:12" ht="16.5" x14ac:dyDescent="0.3">
      <c r="A856">
        <f>Table2[[#This Row],[NumDealsPurchases]]</f>
        <v>1</v>
      </c>
      <c r="B856">
        <f>Table2[[#This Row],[AcceptedCmp3]]</f>
        <v>1</v>
      </c>
      <c r="C856">
        <f>Table2[[#This Row],[AcceptedCmp4]]</f>
        <v>0</v>
      </c>
      <c r="D856">
        <f>Table2[[#This Row],[AcceptedCmp5]]</f>
        <v>0</v>
      </c>
      <c r="E856">
        <f>Table2[[#This Row],[AcceptedCmp1]]</f>
        <v>1</v>
      </c>
      <c r="F856">
        <f>Table2[[#This Row],[AcceptedCmp2]]</f>
        <v>0</v>
      </c>
      <c r="G856">
        <f>Table2[[#This Row],[Response]]</f>
        <v>0</v>
      </c>
      <c r="H856" s="8">
        <f>Products!G856</f>
        <v>55</v>
      </c>
      <c r="I856" s="17" t="str">
        <f>Products!H856</f>
        <v>Married</v>
      </c>
      <c r="J856" t="str">
        <f>Products!I856</f>
        <v>46-55</v>
      </c>
      <c r="K856" t="str">
        <f>Table6[[#This Row],[Kids]]</f>
        <v>No</v>
      </c>
      <c r="L856" t="str">
        <f>Table6[[#This Row],[Teens]]</f>
        <v>No</v>
      </c>
    </row>
    <row r="857" spans="1:12" ht="16.5" x14ac:dyDescent="0.3">
      <c r="A857">
        <f>Table2[[#This Row],[NumDealsPurchases]]</f>
        <v>2</v>
      </c>
      <c r="B857">
        <f>Table2[[#This Row],[AcceptedCmp3]]</f>
        <v>1</v>
      </c>
      <c r="C857">
        <f>Table2[[#This Row],[AcceptedCmp4]]</f>
        <v>0</v>
      </c>
      <c r="D857">
        <f>Table2[[#This Row],[AcceptedCmp5]]</f>
        <v>0</v>
      </c>
      <c r="E857">
        <f>Table2[[#This Row],[AcceptedCmp1]]</f>
        <v>0</v>
      </c>
      <c r="F857">
        <f>Table2[[#This Row],[AcceptedCmp2]]</f>
        <v>0</v>
      </c>
      <c r="G857">
        <f>Table2[[#This Row],[Response]]</f>
        <v>0</v>
      </c>
      <c r="H857" s="8">
        <f>Products!G857</f>
        <v>48</v>
      </c>
      <c r="I857" s="17" t="str">
        <f>Products!H857</f>
        <v>Single</v>
      </c>
      <c r="J857" t="str">
        <f>Products!I857</f>
        <v>46-55</v>
      </c>
      <c r="K857" t="str">
        <f>Table6[[#This Row],[Kids]]</f>
        <v>Yes</v>
      </c>
      <c r="L857" t="str">
        <f>Table6[[#This Row],[Teens]]</f>
        <v>Yes</v>
      </c>
    </row>
    <row r="858" spans="1:12" ht="16.5" x14ac:dyDescent="0.3">
      <c r="A858">
        <f>Table2[[#This Row],[NumDealsPurchases]]</f>
        <v>3</v>
      </c>
      <c r="B858">
        <f>Table2[[#This Row],[AcceptedCmp3]]</f>
        <v>0</v>
      </c>
      <c r="C858">
        <f>Table2[[#This Row],[AcceptedCmp4]]</f>
        <v>1</v>
      </c>
      <c r="D858">
        <f>Table2[[#This Row],[AcceptedCmp5]]</f>
        <v>0</v>
      </c>
      <c r="E858">
        <f>Table2[[#This Row],[AcceptedCmp1]]</f>
        <v>1</v>
      </c>
      <c r="F858">
        <f>Table2[[#This Row],[AcceptedCmp2]]</f>
        <v>0</v>
      </c>
      <c r="G858">
        <f>Table2[[#This Row],[Response]]</f>
        <v>1</v>
      </c>
      <c r="H858" s="8">
        <f>Products!G858</f>
        <v>40</v>
      </c>
      <c r="I858" s="17" t="str">
        <f>Products!H858</f>
        <v>Married</v>
      </c>
      <c r="J858" t="str">
        <f>Products!I858</f>
        <v>36-45</v>
      </c>
      <c r="K858" t="str">
        <f>Table6[[#This Row],[Kids]]</f>
        <v>No</v>
      </c>
      <c r="L858" t="str">
        <f>Table6[[#This Row],[Teens]]</f>
        <v>Yes</v>
      </c>
    </row>
    <row r="859" spans="1:12" ht="16.5" x14ac:dyDescent="0.3">
      <c r="A859">
        <f>Table2[[#This Row],[NumDealsPurchases]]</f>
        <v>7</v>
      </c>
      <c r="B859">
        <f>Table2[[#This Row],[AcceptedCmp3]]</f>
        <v>0</v>
      </c>
      <c r="C859">
        <f>Table2[[#This Row],[AcceptedCmp4]]</f>
        <v>0</v>
      </c>
      <c r="D859">
        <f>Table2[[#This Row],[AcceptedCmp5]]</f>
        <v>0</v>
      </c>
      <c r="E859">
        <f>Table2[[#This Row],[AcceptedCmp1]]</f>
        <v>0</v>
      </c>
      <c r="F859">
        <f>Table2[[#This Row],[AcceptedCmp2]]</f>
        <v>0</v>
      </c>
      <c r="G859">
        <f>Table2[[#This Row],[Response]]</f>
        <v>0</v>
      </c>
      <c r="H859" s="8">
        <f>Products!G859</f>
        <v>34</v>
      </c>
      <c r="I859" s="17" t="str">
        <f>Products!H859</f>
        <v>Married</v>
      </c>
      <c r="J859" t="str">
        <f>Products!I859</f>
        <v>26-35</v>
      </c>
      <c r="K859" t="str">
        <f>Table6[[#This Row],[Kids]]</f>
        <v>No</v>
      </c>
      <c r="L859" t="str">
        <f>Table6[[#This Row],[Teens]]</f>
        <v>Yes</v>
      </c>
    </row>
    <row r="860" spans="1:12" ht="16.5" x14ac:dyDescent="0.3">
      <c r="A860">
        <f>Table2[[#This Row],[NumDealsPurchases]]</f>
        <v>1</v>
      </c>
      <c r="B860">
        <f>Table2[[#This Row],[AcceptedCmp3]]</f>
        <v>0</v>
      </c>
      <c r="C860">
        <f>Table2[[#This Row],[AcceptedCmp4]]</f>
        <v>0</v>
      </c>
      <c r="D860">
        <f>Table2[[#This Row],[AcceptedCmp5]]</f>
        <v>0</v>
      </c>
      <c r="E860">
        <f>Table2[[#This Row],[AcceptedCmp1]]</f>
        <v>0</v>
      </c>
      <c r="F860">
        <f>Table2[[#This Row],[AcceptedCmp2]]</f>
        <v>0</v>
      </c>
      <c r="G860">
        <f>Table2[[#This Row],[Response]]</f>
        <v>0</v>
      </c>
      <c r="H860" s="8">
        <f>Products!G860</f>
        <v>41</v>
      </c>
      <c r="I860" s="17" t="str">
        <f>Products!H860</f>
        <v>Together</v>
      </c>
      <c r="J860" t="str">
        <f>Products!I860</f>
        <v>36-45</v>
      </c>
      <c r="K860" t="str">
        <f>Table6[[#This Row],[Kids]]</f>
        <v>No</v>
      </c>
      <c r="L860" t="str">
        <f>Table6[[#This Row],[Teens]]</f>
        <v>Yes</v>
      </c>
    </row>
    <row r="861" spans="1:12" ht="16.5" x14ac:dyDescent="0.3">
      <c r="A861">
        <f>Table2[[#This Row],[NumDealsPurchases]]</f>
        <v>3</v>
      </c>
      <c r="B861">
        <f>Table2[[#This Row],[AcceptedCmp3]]</f>
        <v>0</v>
      </c>
      <c r="C861">
        <f>Table2[[#This Row],[AcceptedCmp4]]</f>
        <v>0</v>
      </c>
      <c r="D861">
        <f>Table2[[#This Row],[AcceptedCmp5]]</f>
        <v>0</v>
      </c>
      <c r="E861">
        <f>Table2[[#This Row],[AcceptedCmp1]]</f>
        <v>0</v>
      </c>
      <c r="F861">
        <f>Table2[[#This Row],[AcceptedCmp2]]</f>
        <v>0</v>
      </c>
      <c r="G861">
        <f>Table2[[#This Row],[Response]]</f>
        <v>0</v>
      </c>
      <c r="H861" s="8">
        <f>Products!G861</f>
        <v>28</v>
      </c>
      <c r="I861" s="17" t="str">
        <f>Products!H861</f>
        <v>Married</v>
      </c>
      <c r="J861" t="str">
        <f>Products!I861</f>
        <v>26-35</v>
      </c>
      <c r="K861" t="str">
        <f>Table6[[#This Row],[Kids]]</f>
        <v>Yes</v>
      </c>
      <c r="L861" t="str">
        <f>Table6[[#This Row],[Teens]]</f>
        <v>No</v>
      </c>
    </row>
    <row r="862" spans="1:12" ht="16.5" x14ac:dyDescent="0.3">
      <c r="A862">
        <f>Table2[[#This Row],[NumDealsPurchases]]</f>
        <v>2</v>
      </c>
      <c r="B862">
        <f>Table2[[#This Row],[AcceptedCmp3]]</f>
        <v>0</v>
      </c>
      <c r="C862">
        <f>Table2[[#This Row],[AcceptedCmp4]]</f>
        <v>0</v>
      </c>
      <c r="D862">
        <f>Table2[[#This Row],[AcceptedCmp5]]</f>
        <v>0</v>
      </c>
      <c r="E862">
        <f>Table2[[#This Row],[AcceptedCmp1]]</f>
        <v>0</v>
      </c>
      <c r="F862">
        <f>Table2[[#This Row],[AcceptedCmp2]]</f>
        <v>0</v>
      </c>
      <c r="G862">
        <f>Table2[[#This Row],[Response]]</f>
        <v>0</v>
      </c>
      <c r="H862" s="8">
        <f>Products!G862</f>
        <v>46</v>
      </c>
      <c r="I862" s="17" t="str">
        <f>Products!H862</f>
        <v>Together</v>
      </c>
      <c r="J862" t="str">
        <f>Products!I862</f>
        <v>46-55</v>
      </c>
      <c r="K862" t="str">
        <f>Table6[[#This Row],[Kids]]</f>
        <v>Yes</v>
      </c>
      <c r="L862" t="str">
        <f>Table6[[#This Row],[Teens]]</f>
        <v>Yes</v>
      </c>
    </row>
    <row r="863" spans="1:12" ht="16.5" x14ac:dyDescent="0.3">
      <c r="A863">
        <f>Table2[[#This Row],[NumDealsPurchases]]</f>
        <v>1</v>
      </c>
      <c r="B863">
        <f>Table2[[#This Row],[AcceptedCmp3]]</f>
        <v>0</v>
      </c>
      <c r="C863">
        <f>Table2[[#This Row],[AcceptedCmp4]]</f>
        <v>0</v>
      </c>
      <c r="D863">
        <f>Table2[[#This Row],[AcceptedCmp5]]</f>
        <v>1</v>
      </c>
      <c r="E863">
        <f>Table2[[#This Row],[AcceptedCmp1]]</f>
        <v>0</v>
      </c>
      <c r="F863">
        <f>Table2[[#This Row],[AcceptedCmp2]]</f>
        <v>0</v>
      </c>
      <c r="G863">
        <f>Table2[[#This Row],[Response]]</f>
        <v>0</v>
      </c>
      <c r="H863" s="8">
        <f>Products!G863</f>
        <v>24</v>
      </c>
      <c r="I863" s="17" t="str">
        <f>Products!H863</f>
        <v>Together</v>
      </c>
      <c r="J863" t="str">
        <f>Products!I863</f>
        <v>16-25</v>
      </c>
      <c r="K863" t="str">
        <f>Table6[[#This Row],[Kids]]</f>
        <v>No</v>
      </c>
      <c r="L863" t="str">
        <f>Table6[[#This Row],[Teens]]</f>
        <v>No</v>
      </c>
    </row>
    <row r="864" spans="1:12" ht="16.5" x14ac:dyDescent="0.3">
      <c r="A864">
        <f>Table2[[#This Row],[NumDealsPurchases]]</f>
        <v>2</v>
      </c>
      <c r="B864">
        <f>Table2[[#This Row],[AcceptedCmp3]]</f>
        <v>0</v>
      </c>
      <c r="C864">
        <f>Table2[[#This Row],[AcceptedCmp4]]</f>
        <v>0</v>
      </c>
      <c r="D864">
        <f>Table2[[#This Row],[AcceptedCmp5]]</f>
        <v>0</v>
      </c>
      <c r="E864">
        <f>Table2[[#This Row],[AcceptedCmp1]]</f>
        <v>0</v>
      </c>
      <c r="F864">
        <f>Table2[[#This Row],[AcceptedCmp2]]</f>
        <v>0</v>
      </c>
      <c r="G864">
        <f>Table2[[#This Row],[Response]]</f>
        <v>0</v>
      </c>
      <c r="H864" s="8">
        <f>Products!G864</f>
        <v>45</v>
      </c>
      <c r="I864" s="17" t="str">
        <f>Products!H864</f>
        <v>Married</v>
      </c>
      <c r="J864" t="str">
        <f>Products!I864</f>
        <v>36-45</v>
      </c>
      <c r="K864" t="str">
        <f>Table6[[#This Row],[Kids]]</f>
        <v>Yes</v>
      </c>
      <c r="L864" t="str">
        <f>Table6[[#This Row],[Teens]]</f>
        <v>No</v>
      </c>
    </row>
    <row r="865" spans="1:12" ht="16.5" x14ac:dyDescent="0.3">
      <c r="A865">
        <f>Table2[[#This Row],[NumDealsPurchases]]</f>
        <v>6</v>
      </c>
      <c r="B865">
        <f>Table2[[#This Row],[AcceptedCmp3]]</f>
        <v>0</v>
      </c>
      <c r="C865">
        <f>Table2[[#This Row],[AcceptedCmp4]]</f>
        <v>0</v>
      </c>
      <c r="D865">
        <f>Table2[[#This Row],[AcceptedCmp5]]</f>
        <v>0</v>
      </c>
      <c r="E865">
        <f>Table2[[#This Row],[AcceptedCmp1]]</f>
        <v>0</v>
      </c>
      <c r="F865">
        <f>Table2[[#This Row],[AcceptedCmp2]]</f>
        <v>0</v>
      </c>
      <c r="G865">
        <f>Table2[[#This Row],[Response]]</f>
        <v>0</v>
      </c>
      <c r="H865" s="8">
        <f>Products!G865</f>
        <v>45</v>
      </c>
      <c r="I865" s="17" t="str">
        <f>Products!H865</f>
        <v>Together</v>
      </c>
      <c r="J865" t="str">
        <f>Products!I865</f>
        <v>36-45</v>
      </c>
      <c r="K865" t="str">
        <f>Table6[[#This Row],[Kids]]</f>
        <v>Yes</v>
      </c>
      <c r="L865" t="str">
        <f>Table6[[#This Row],[Teens]]</f>
        <v>Yes</v>
      </c>
    </row>
    <row r="866" spans="1:12" ht="16.5" x14ac:dyDescent="0.3">
      <c r="A866">
        <f>Table2[[#This Row],[NumDealsPurchases]]</f>
        <v>1</v>
      </c>
      <c r="B866">
        <f>Table2[[#This Row],[AcceptedCmp3]]</f>
        <v>0</v>
      </c>
      <c r="C866">
        <f>Table2[[#This Row],[AcceptedCmp4]]</f>
        <v>0</v>
      </c>
      <c r="D866">
        <f>Table2[[#This Row],[AcceptedCmp5]]</f>
        <v>0</v>
      </c>
      <c r="E866">
        <f>Table2[[#This Row],[AcceptedCmp1]]</f>
        <v>0</v>
      </c>
      <c r="F866">
        <f>Table2[[#This Row],[AcceptedCmp2]]</f>
        <v>0</v>
      </c>
      <c r="G866">
        <f>Table2[[#This Row],[Response]]</f>
        <v>0</v>
      </c>
      <c r="H866" s="8">
        <f>Products!G866</f>
        <v>26</v>
      </c>
      <c r="I866" s="17" t="str">
        <f>Products!H866</f>
        <v>Single</v>
      </c>
      <c r="J866" t="str">
        <f>Products!I866</f>
        <v>26-35</v>
      </c>
      <c r="K866" t="str">
        <f>Table6[[#This Row],[Kids]]</f>
        <v>No</v>
      </c>
      <c r="L866" t="str">
        <f>Table6[[#This Row],[Teens]]</f>
        <v>No</v>
      </c>
    </row>
    <row r="867" spans="1:12" ht="16.5" x14ac:dyDescent="0.3">
      <c r="A867">
        <f>Table2[[#This Row],[NumDealsPurchases]]</f>
        <v>6</v>
      </c>
      <c r="B867">
        <f>Table2[[#This Row],[AcceptedCmp3]]</f>
        <v>0</v>
      </c>
      <c r="C867">
        <f>Table2[[#This Row],[AcceptedCmp4]]</f>
        <v>0</v>
      </c>
      <c r="D867">
        <f>Table2[[#This Row],[AcceptedCmp5]]</f>
        <v>0</v>
      </c>
      <c r="E867">
        <f>Table2[[#This Row],[AcceptedCmp1]]</f>
        <v>0</v>
      </c>
      <c r="F867">
        <f>Table2[[#This Row],[AcceptedCmp2]]</f>
        <v>0</v>
      </c>
      <c r="G867">
        <f>Table2[[#This Row],[Response]]</f>
        <v>0</v>
      </c>
      <c r="H867" s="8">
        <f>Products!G867</f>
        <v>23</v>
      </c>
      <c r="I867" s="17" t="str">
        <f>Products!H867</f>
        <v>Together</v>
      </c>
      <c r="J867" t="str">
        <f>Products!I867</f>
        <v>16-25</v>
      </c>
      <c r="K867" t="str">
        <f>Table6[[#This Row],[Kids]]</f>
        <v>Yes</v>
      </c>
      <c r="L867" t="str">
        <f>Table6[[#This Row],[Teens]]</f>
        <v>No</v>
      </c>
    </row>
    <row r="868" spans="1:12" ht="16.5" x14ac:dyDescent="0.3">
      <c r="A868">
        <f>Table2[[#This Row],[NumDealsPurchases]]</f>
        <v>2</v>
      </c>
      <c r="B868">
        <f>Table2[[#This Row],[AcceptedCmp3]]</f>
        <v>0</v>
      </c>
      <c r="C868">
        <f>Table2[[#This Row],[AcceptedCmp4]]</f>
        <v>0</v>
      </c>
      <c r="D868">
        <f>Table2[[#This Row],[AcceptedCmp5]]</f>
        <v>0</v>
      </c>
      <c r="E868">
        <f>Table2[[#This Row],[AcceptedCmp1]]</f>
        <v>0</v>
      </c>
      <c r="F868">
        <f>Table2[[#This Row],[AcceptedCmp2]]</f>
        <v>0</v>
      </c>
      <c r="G868">
        <f>Table2[[#This Row],[Response]]</f>
        <v>0</v>
      </c>
      <c r="H868" s="8">
        <f>Products!G868</f>
        <v>38</v>
      </c>
      <c r="I868" s="17" t="str">
        <f>Products!H868</f>
        <v>Single</v>
      </c>
      <c r="J868" t="str">
        <f>Products!I868</f>
        <v>36-45</v>
      </c>
      <c r="K868" t="str">
        <f>Table6[[#This Row],[Kids]]</f>
        <v>Yes</v>
      </c>
      <c r="L868" t="str">
        <f>Table6[[#This Row],[Teens]]</f>
        <v>No</v>
      </c>
    </row>
    <row r="869" spans="1:12" ht="16.5" x14ac:dyDescent="0.3">
      <c r="A869">
        <f>Table2[[#This Row],[NumDealsPurchases]]</f>
        <v>3</v>
      </c>
      <c r="B869">
        <f>Table2[[#This Row],[AcceptedCmp3]]</f>
        <v>0</v>
      </c>
      <c r="C869">
        <f>Table2[[#This Row],[AcceptedCmp4]]</f>
        <v>0</v>
      </c>
      <c r="D869">
        <f>Table2[[#This Row],[AcceptedCmp5]]</f>
        <v>0</v>
      </c>
      <c r="E869">
        <f>Table2[[#This Row],[AcceptedCmp1]]</f>
        <v>0</v>
      </c>
      <c r="F869">
        <f>Table2[[#This Row],[AcceptedCmp2]]</f>
        <v>0</v>
      </c>
      <c r="G869">
        <f>Table2[[#This Row],[Response]]</f>
        <v>0</v>
      </c>
      <c r="H869" s="8">
        <f>Products!G869</f>
        <v>40</v>
      </c>
      <c r="I869" s="17" t="str">
        <f>Products!H869</f>
        <v>Single</v>
      </c>
      <c r="J869" t="str">
        <f>Products!I869</f>
        <v>36-45</v>
      </c>
      <c r="K869" t="str">
        <f>Table6[[#This Row],[Kids]]</f>
        <v>No</v>
      </c>
      <c r="L869" t="str">
        <f>Table6[[#This Row],[Teens]]</f>
        <v>Yes</v>
      </c>
    </row>
    <row r="870" spans="1:12" ht="16.5" x14ac:dyDescent="0.3">
      <c r="A870">
        <f>Table2[[#This Row],[NumDealsPurchases]]</f>
        <v>3</v>
      </c>
      <c r="B870">
        <f>Table2[[#This Row],[AcceptedCmp3]]</f>
        <v>0</v>
      </c>
      <c r="C870">
        <f>Table2[[#This Row],[AcceptedCmp4]]</f>
        <v>0</v>
      </c>
      <c r="D870">
        <f>Table2[[#This Row],[AcceptedCmp5]]</f>
        <v>0</v>
      </c>
      <c r="E870">
        <f>Table2[[#This Row],[AcceptedCmp1]]</f>
        <v>0</v>
      </c>
      <c r="F870">
        <f>Table2[[#This Row],[AcceptedCmp2]]</f>
        <v>0</v>
      </c>
      <c r="G870">
        <f>Table2[[#This Row],[Response]]</f>
        <v>0</v>
      </c>
      <c r="H870" s="8">
        <f>Products!G870</f>
        <v>47</v>
      </c>
      <c r="I870" s="17" t="str">
        <f>Products!H870</f>
        <v>Together</v>
      </c>
      <c r="J870" t="str">
        <f>Products!I870</f>
        <v>46-55</v>
      </c>
      <c r="K870" t="str">
        <f>Table6[[#This Row],[Kids]]</f>
        <v>No</v>
      </c>
      <c r="L870" t="str">
        <f>Table6[[#This Row],[Teens]]</f>
        <v>Yes</v>
      </c>
    </row>
    <row r="871" spans="1:12" ht="16.5" x14ac:dyDescent="0.3">
      <c r="A871">
        <f>Table2[[#This Row],[NumDealsPurchases]]</f>
        <v>1</v>
      </c>
      <c r="B871">
        <f>Table2[[#This Row],[AcceptedCmp3]]</f>
        <v>0</v>
      </c>
      <c r="C871">
        <f>Table2[[#This Row],[AcceptedCmp4]]</f>
        <v>0</v>
      </c>
      <c r="D871">
        <f>Table2[[#This Row],[AcceptedCmp5]]</f>
        <v>0</v>
      </c>
      <c r="E871">
        <f>Table2[[#This Row],[AcceptedCmp1]]</f>
        <v>0</v>
      </c>
      <c r="F871">
        <f>Table2[[#This Row],[AcceptedCmp2]]</f>
        <v>0</v>
      </c>
      <c r="G871">
        <f>Table2[[#This Row],[Response]]</f>
        <v>0</v>
      </c>
      <c r="H871" s="8">
        <f>Products!G871</f>
        <v>27</v>
      </c>
      <c r="I871" s="17" t="str">
        <f>Products!H871</f>
        <v>Together</v>
      </c>
      <c r="J871" t="str">
        <f>Products!I871</f>
        <v>26-35</v>
      </c>
      <c r="K871" t="str">
        <f>Table6[[#This Row],[Kids]]</f>
        <v>Yes</v>
      </c>
      <c r="L871" t="str">
        <f>Table6[[#This Row],[Teens]]</f>
        <v>No</v>
      </c>
    </row>
    <row r="872" spans="1:12" ht="16.5" x14ac:dyDescent="0.3">
      <c r="A872">
        <f>Table2[[#This Row],[NumDealsPurchases]]</f>
        <v>3</v>
      </c>
      <c r="B872">
        <f>Table2[[#This Row],[AcceptedCmp3]]</f>
        <v>0</v>
      </c>
      <c r="C872">
        <f>Table2[[#This Row],[AcceptedCmp4]]</f>
        <v>0</v>
      </c>
      <c r="D872">
        <f>Table2[[#This Row],[AcceptedCmp5]]</f>
        <v>0</v>
      </c>
      <c r="E872">
        <f>Table2[[#This Row],[AcceptedCmp1]]</f>
        <v>0</v>
      </c>
      <c r="F872">
        <f>Table2[[#This Row],[AcceptedCmp2]]</f>
        <v>0</v>
      </c>
      <c r="G872">
        <f>Table2[[#This Row],[Response]]</f>
        <v>0</v>
      </c>
      <c r="H872" s="8">
        <f>Products!G872</f>
        <v>35</v>
      </c>
      <c r="I872" s="17" t="str">
        <f>Products!H872</f>
        <v>Together</v>
      </c>
      <c r="J872" t="str">
        <f>Products!I872</f>
        <v>26-35</v>
      </c>
      <c r="K872" t="str">
        <f>Table6[[#This Row],[Kids]]</f>
        <v>No</v>
      </c>
      <c r="L872" t="str">
        <f>Table6[[#This Row],[Teens]]</f>
        <v>Yes</v>
      </c>
    </row>
    <row r="873" spans="1:12" ht="16.5" x14ac:dyDescent="0.3">
      <c r="A873">
        <f>Table2[[#This Row],[NumDealsPurchases]]</f>
        <v>2</v>
      </c>
      <c r="B873">
        <f>Table2[[#This Row],[AcceptedCmp3]]</f>
        <v>0</v>
      </c>
      <c r="C873">
        <f>Table2[[#This Row],[AcceptedCmp4]]</f>
        <v>0</v>
      </c>
      <c r="D873">
        <f>Table2[[#This Row],[AcceptedCmp5]]</f>
        <v>0</v>
      </c>
      <c r="E873">
        <f>Table2[[#This Row],[AcceptedCmp1]]</f>
        <v>0</v>
      </c>
      <c r="F873">
        <f>Table2[[#This Row],[AcceptedCmp2]]</f>
        <v>0</v>
      </c>
      <c r="G873">
        <f>Table2[[#This Row],[Response]]</f>
        <v>0</v>
      </c>
      <c r="H873" s="8">
        <f>Products!G873</f>
        <v>33</v>
      </c>
      <c r="I873" s="17" t="str">
        <f>Products!H873</f>
        <v>Single</v>
      </c>
      <c r="J873" t="str">
        <f>Products!I873</f>
        <v>26-35</v>
      </c>
      <c r="K873" t="str">
        <f>Table6[[#This Row],[Kids]]</f>
        <v>Yes</v>
      </c>
      <c r="L873" t="str">
        <f>Table6[[#This Row],[Teens]]</f>
        <v>No</v>
      </c>
    </row>
    <row r="874" spans="1:12" ht="16.5" x14ac:dyDescent="0.3">
      <c r="A874">
        <f>Table2[[#This Row],[NumDealsPurchases]]</f>
        <v>1</v>
      </c>
      <c r="B874">
        <f>Table2[[#This Row],[AcceptedCmp3]]</f>
        <v>0</v>
      </c>
      <c r="C874">
        <f>Table2[[#This Row],[AcceptedCmp4]]</f>
        <v>1</v>
      </c>
      <c r="D874">
        <f>Table2[[#This Row],[AcceptedCmp5]]</f>
        <v>0</v>
      </c>
      <c r="E874">
        <f>Table2[[#This Row],[AcceptedCmp1]]</f>
        <v>0</v>
      </c>
      <c r="F874">
        <f>Table2[[#This Row],[AcceptedCmp2]]</f>
        <v>1</v>
      </c>
      <c r="G874">
        <f>Table2[[#This Row],[Response]]</f>
        <v>0</v>
      </c>
      <c r="H874" s="8">
        <f>Products!G874</f>
        <v>30</v>
      </c>
      <c r="I874" s="17" t="str">
        <f>Products!H874</f>
        <v>Together</v>
      </c>
      <c r="J874" t="str">
        <f>Products!I874</f>
        <v>26-35</v>
      </c>
      <c r="K874" t="str">
        <f>Table6[[#This Row],[Kids]]</f>
        <v>No</v>
      </c>
      <c r="L874" t="str">
        <f>Table6[[#This Row],[Teens]]</f>
        <v>No</v>
      </c>
    </row>
    <row r="875" spans="1:12" ht="16.5" x14ac:dyDescent="0.3">
      <c r="A875">
        <f>Table2[[#This Row],[NumDealsPurchases]]</f>
        <v>2</v>
      </c>
      <c r="B875">
        <f>Table2[[#This Row],[AcceptedCmp3]]</f>
        <v>0</v>
      </c>
      <c r="C875">
        <f>Table2[[#This Row],[AcceptedCmp4]]</f>
        <v>1</v>
      </c>
      <c r="D875">
        <f>Table2[[#This Row],[AcceptedCmp5]]</f>
        <v>0</v>
      </c>
      <c r="E875">
        <f>Table2[[#This Row],[AcceptedCmp1]]</f>
        <v>0</v>
      </c>
      <c r="F875">
        <f>Table2[[#This Row],[AcceptedCmp2]]</f>
        <v>0</v>
      </c>
      <c r="G875">
        <f>Table2[[#This Row],[Response]]</f>
        <v>0</v>
      </c>
      <c r="H875" s="8">
        <f>Products!G875</f>
        <v>55</v>
      </c>
      <c r="I875" s="17" t="str">
        <f>Products!H875</f>
        <v>Single</v>
      </c>
      <c r="J875" t="str">
        <f>Products!I875</f>
        <v>46-55</v>
      </c>
      <c r="K875" t="str">
        <f>Table6[[#This Row],[Kids]]</f>
        <v>No</v>
      </c>
      <c r="L875" t="str">
        <f>Table6[[#This Row],[Teens]]</f>
        <v>Yes</v>
      </c>
    </row>
    <row r="876" spans="1:12" ht="16.5" x14ac:dyDescent="0.3">
      <c r="A876">
        <f>Table2[[#This Row],[NumDealsPurchases]]</f>
        <v>3</v>
      </c>
      <c r="B876">
        <f>Table2[[#This Row],[AcceptedCmp3]]</f>
        <v>0</v>
      </c>
      <c r="C876">
        <f>Table2[[#This Row],[AcceptedCmp4]]</f>
        <v>0</v>
      </c>
      <c r="D876">
        <f>Table2[[#This Row],[AcceptedCmp5]]</f>
        <v>0</v>
      </c>
      <c r="E876">
        <f>Table2[[#This Row],[AcceptedCmp1]]</f>
        <v>0</v>
      </c>
      <c r="F876">
        <f>Table2[[#This Row],[AcceptedCmp2]]</f>
        <v>0</v>
      </c>
      <c r="G876">
        <f>Table2[[#This Row],[Response]]</f>
        <v>0</v>
      </c>
      <c r="H876" s="8">
        <f>Products!G876</f>
        <v>38</v>
      </c>
      <c r="I876" s="17" t="str">
        <f>Products!H876</f>
        <v>Together</v>
      </c>
      <c r="J876" t="str">
        <f>Products!I876</f>
        <v>36-45</v>
      </c>
      <c r="K876" t="str">
        <f>Table6[[#This Row],[Kids]]</f>
        <v>Yes</v>
      </c>
      <c r="L876" t="str">
        <f>Table6[[#This Row],[Teens]]</f>
        <v>No</v>
      </c>
    </row>
    <row r="877" spans="1:12" ht="16.5" x14ac:dyDescent="0.3">
      <c r="A877">
        <f>Table2[[#This Row],[NumDealsPurchases]]</f>
        <v>4</v>
      </c>
      <c r="B877">
        <f>Table2[[#This Row],[AcceptedCmp3]]</f>
        <v>0</v>
      </c>
      <c r="C877">
        <f>Table2[[#This Row],[AcceptedCmp4]]</f>
        <v>0</v>
      </c>
      <c r="D877">
        <f>Table2[[#This Row],[AcceptedCmp5]]</f>
        <v>0</v>
      </c>
      <c r="E877">
        <f>Table2[[#This Row],[AcceptedCmp1]]</f>
        <v>0</v>
      </c>
      <c r="F877">
        <f>Table2[[#This Row],[AcceptedCmp2]]</f>
        <v>0</v>
      </c>
      <c r="G877">
        <f>Table2[[#This Row],[Response]]</f>
        <v>0</v>
      </c>
      <c r="H877" s="8">
        <f>Products!G877</f>
        <v>33</v>
      </c>
      <c r="I877" s="17" t="str">
        <f>Products!H877</f>
        <v>Together</v>
      </c>
      <c r="J877" t="str">
        <f>Products!I877</f>
        <v>26-35</v>
      </c>
      <c r="K877" t="str">
        <f>Table6[[#This Row],[Kids]]</f>
        <v>Yes</v>
      </c>
      <c r="L877" t="str">
        <f>Table6[[#This Row],[Teens]]</f>
        <v>Yes</v>
      </c>
    </row>
    <row r="878" spans="1:12" ht="16.5" x14ac:dyDescent="0.3">
      <c r="A878">
        <f>Table2[[#This Row],[NumDealsPurchases]]</f>
        <v>1</v>
      </c>
      <c r="B878">
        <f>Table2[[#This Row],[AcceptedCmp3]]</f>
        <v>0</v>
      </c>
      <c r="C878">
        <f>Table2[[#This Row],[AcceptedCmp4]]</f>
        <v>0</v>
      </c>
      <c r="D878">
        <f>Table2[[#This Row],[AcceptedCmp5]]</f>
        <v>0</v>
      </c>
      <c r="E878">
        <f>Table2[[#This Row],[AcceptedCmp1]]</f>
        <v>0</v>
      </c>
      <c r="F878">
        <f>Table2[[#This Row],[AcceptedCmp2]]</f>
        <v>0</v>
      </c>
      <c r="G878">
        <f>Table2[[#This Row],[Response]]</f>
        <v>0</v>
      </c>
      <c r="H878" s="8">
        <f>Products!G878</f>
        <v>35</v>
      </c>
      <c r="I878" s="17" t="str">
        <f>Products!H878</f>
        <v>Divorced</v>
      </c>
      <c r="J878" t="str">
        <f>Products!I878</f>
        <v>26-35</v>
      </c>
      <c r="K878" t="str">
        <f>Table6[[#This Row],[Kids]]</f>
        <v>Yes</v>
      </c>
      <c r="L878" t="str">
        <f>Table6[[#This Row],[Teens]]</f>
        <v>No</v>
      </c>
    </row>
    <row r="879" spans="1:12" ht="16.5" x14ac:dyDescent="0.3">
      <c r="A879">
        <f>Table2[[#This Row],[NumDealsPurchases]]</f>
        <v>1</v>
      </c>
      <c r="B879">
        <f>Table2[[#This Row],[AcceptedCmp3]]</f>
        <v>1</v>
      </c>
      <c r="C879">
        <f>Table2[[#This Row],[AcceptedCmp4]]</f>
        <v>0</v>
      </c>
      <c r="D879">
        <f>Table2[[#This Row],[AcceptedCmp5]]</f>
        <v>1</v>
      </c>
      <c r="E879">
        <f>Table2[[#This Row],[AcceptedCmp1]]</f>
        <v>1</v>
      </c>
      <c r="F879">
        <f>Table2[[#This Row],[AcceptedCmp2]]</f>
        <v>0</v>
      </c>
      <c r="G879">
        <f>Table2[[#This Row],[Response]]</f>
        <v>0</v>
      </c>
      <c r="H879" s="8">
        <f>Products!G879</f>
        <v>60</v>
      </c>
      <c r="I879" s="17" t="str">
        <f>Products!H879</f>
        <v>Married</v>
      </c>
      <c r="J879" t="str">
        <f>Products!I879</f>
        <v>56-65</v>
      </c>
      <c r="K879" t="str">
        <f>Table6[[#This Row],[Kids]]</f>
        <v>No</v>
      </c>
      <c r="L879" t="str">
        <f>Table6[[#This Row],[Teens]]</f>
        <v>No</v>
      </c>
    </row>
    <row r="880" spans="1:12" ht="16.5" x14ac:dyDescent="0.3">
      <c r="A880">
        <f>Table2[[#This Row],[NumDealsPurchases]]</f>
        <v>7</v>
      </c>
      <c r="B880">
        <f>Table2[[#This Row],[AcceptedCmp3]]</f>
        <v>0</v>
      </c>
      <c r="C880">
        <f>Table2[[#This Row],[AcceptedCmp4]]</f>
        <v>0</v>
      </c>
      <c r="D880">
        <f>Table2[[#This Row],[AcceptedCmp5]]</f>
        <v>0</v>
      </c>
      <c r="E880">
        <f>Table2[[#This Row],[AcceptedCmp1]]</f>
        <v>0</v>
      </c>
      <c r="F880">
        <f>Table2[[#This Row],[AcceptedCmp2]]</f>
        <v>0</v>
      </c>
      <c r="G880">
        <f>Table2[[#This Row],[Response]]</f>
        <v>0</v>
      </c>
      <c r="H880" s="8">
        <f>Products!G880</f>
        <v>42</v>
      </c>
      <c r="I880" s="17" t="str">
        <f>Products!H880</f>
        <v>Single</v>
      </c>
      <c r="J880" t="str">
        <f>Products!I880</f>
        <v>36-45</v>
      </c>
      <c r="K880" t="str">
        <f>Table6[[#This Row],[Kids]]</f>
        <v>Yes</v>
      </c>
      <c r="L880" t="str">
        <f>Table6[[#This Row],[Teens]]</f>
        <v>Yes</v>
      </c>
    </row>
    <row r="881" spans="1:12" ht="16.5" x14ac:dyDescent="0.3">
      <c r="A881">
        <f>Table2[[#This Row],[NumDealsPurchases]]</f>
        <v>2</v>
      </c>
      <c r="B881">
        <f>Table2[[#This Row],[AcceptedCmp3]]</f>
        <v>0</v>
      </c>
      <c r="C881">
        <f>Table2[[#This Row],[AcceptedCmp4]]</f>
        <v>0</v>
      </c>
      <c r="D881">
        <f>Table2[[#This Row],[AcceptedCmp5]]</f>
        <v>0</v>
      </c>
      <c r="E881">
        <f>Table2[[#This Row],[AcceptedCmp1]]</f>
        <v>0</v>
      </c>
      <c r="F881">
        <f>Table2[[#This Row],[AcceptedCmp2]]</f>
        <v>0</v>
      </c>
      <c r="G881">
        <f>Table2[[#This Row],[Response]]</f>
        <v>0</v>
      </c>
      <c r="H881" s="8">
        <f>Products!G881</f>
        <v>30</v>
      </c>
      <c r="I881" s="17" t="str">
        <f>Products!H881</f>
        <v>Together</v>
      </c>
      <c r="J881" t="str">
        <f>Products!I881</f>
        <v>26-35</v>
      </c>
      <c r="K881" t="str">
        <f>Table6[[#This Row],[Kids]]</f>
        <v>Yes</v>
      </c>
      <c r="L881" t="str">
        <f>Table6[[#This Row],[Teens]]</f>
        <v>No</v>
      </c>
    </row>
    <row r="882" spans="1:12" ht="16.5" x14ac:dyDescent="0.3">
      <c r="A882">
        <f>Table2[[#This Row],[NumDealsPurchases]]</f>
        <v>1</v>
      </c>
      <c r="B882">
        <f>Table2[[#This Row],[AcceptedCmp3]]</f>
        <v>0</v>
      </c>
      <c r="C882">
        <f>Table2[[#This Row],[AcceptedCmp4]]</f>
        <v>0</v>
      </c>
      <c r="D882">
        <f>Table2[[#This Row],[AcceptedCmp5]]</f>
        <v>0</v>
      </c>
      <c r="E882">
        <f>Table2[[#This Row],[AcceptedCmp1]]</f>
        <v>0</v>
      </c>
      <c r="F882">
        <f>Table2[[#This Row],[AcceptedCmp2]]</f>
        <v>0</v>
      </c>
      <c r="G882">
        <f>Table2[[#This Row],[Response]]</f>
        <v>0</v>
      </c>
      <c r="H882" s="8">
        <f>Products!G882</f>
        <v>58</v>
      </c>
      <c r="I882" s="17" t="str">
        <f>Products!H882</f>
        <v>Single</v>
      </c>
      <c r="J882" t="str">
        <f>Products!I882</f>
        <v>56-65</v>
      </c>
      <c r="K882" t="str">
        <f>Table6[[#This Row],[Kids]]</f>
        <v>No</v>
      </c>
      <c r="L882" t="str">
        <f>Table6[[#This Row],[Teens]]</f>
        <v>No</v>
      </c>
    </row>
    <row r="883" spans="1:12" ht="16.5" x14ac:dyDescent="0.3">
      <c r="A883">
        <f>Table2[[#This Row],[NumDealsPurchases]]</f>
        <v>4</v>
      </c>
      <c r="B883">
        <f>Table2[[#This Row],[AcceptedCmp3]]</f>
        <v>0</v>
      </c>
      <c r="C883">
        <f>Table2[[#This Row],[AcceptedCmp4]]</f>
        <v>0</v>
      </c>
      <c r="D883">
        <f>Table2[[#This Row],[AcceptedCmp5]]</f>
        <v>0</v>
      </c>
      <c r="E883">
        <f>Table2[[#This Row],[AcceptedCmp1]]</f>
        <v>0</v>
      </c>
      <c r="F883">
        <f>Table2[[#This Row],[AcceptedCmp2]]</f>
        <v>0</v>
      </c>
      <c r="G883">
        <f>Table2[[#This Row],[Response]]</f>
        <v>0</v>
      </c>
      <c r="H883" s="8">
        <f>Products!G883</f>
        <v>35</v>
      </c>
      <c r="I883" s="17" t="str">
        <f>Products!H883</f>
        <v>Married</v>
      </c>
      <c r="J883" t="str">
        <f>Products!I883</f>
        <v>26-35</v>
      </c>
      <c r="K883" t="str">
        <f>Table6[[#This Row],[Kids]]</f>
        <v>Yes</v>
      </c>
      <c r="L883" t="str">
        <f>Table6[[#This Row],[Teens]]</f>
        <v>No</v>
      </c>
    </row>
    <row r="884" spans="1:12" ht="16.5" x14ac:dyDescent="0.3">
      <c r="A884">
        <f>Table2[[#This Row],[NumDealsPurchases]]</f>
        <v>3</v>
      </c>
      <c r="B884">
        <f>Table2[[#This Row],[AcceptedCmp3]]</f>
        <v>1</v>
      </c>
      <c r="C884">
        <f>Table2[[#This Row],[AcceptedCmp4]]</f>
        <v>0</v>
      </c>
      <c r="D884">
        <f>Table2[[#This Row],[AcceptedCmp5]]</f>
        <v>0</v>
      </c>
      <c r="E884">
        <f>Table2[[#This Row],[AcceptedCmp1]]</f>
        <v>0</v>
      </c>
      <c r="F884">
        <f>Table2[[#This Row],[AcceptedCmp2]]</f>
        <v>0</v>
      </c>
      <c r="G884">
        <f>Table2[[#This Row],[Response]]</f>
        <v>1</v>
      </c>
      <c r="H884" s="8">
        <f>Products!G884</f>
        <v>42</v>
      </c>
      <c r="I884" s="17" t="str">
        <f>Products!H884</f>
        <v>Divorced</v>
      </c>
      <c r="J884" t="str">
        <f>Products!I884</f>
        <v>36-45</v>
      </c>
      <c r="K884" t="str">
        <f>Table6[[#This Row],[Kids]]</f>
        <v>Yes</v>
      </c>
      <c r="L884" t="str">
        <f>Table6[[#This Row],[Teens]]</f>
        <v>No</v>
      </c>
    </row>
    <row r="885" spans="1:12" ht="16.5" x14ac:dyDescent="0.3">
      <c r="A885">
        <f>Table2[[#This Row],[NumDealsPurchases]]</f>
        <v>2</v>
      </c>
      <c r="B885">
        <f>Table2[[#This Row],[AcceptedCmp3]]</f>
        <v>0</v>
      </c>
      <c r="C885">
        <f>Table2[[#This Row],[AcceptedCmp4]]</f>
        <v>0</v>
      </c>
      <c r="D885">
        <f>Table2[[#This Row],[AcceptedCmp5]]</f>
        <v>0</v>
      </c>
      <c r="E885">
        <f>Table2[[#This Row],[AcceptedCmp1]]</f>
        <v>0</v>
      </c>
      <c r="F885">
        <f>Table2[[#This Row],[AcceptedCmp2]]</f>
        <v>0</v>
      </c>
      <c r="G885">
        <f>Table2[[#This Row],[Response]]</f>
        <v>0</v>
      </c>
      <c r="H885" s="8">
        <f>Products!G885</f>
        <v>37</v>
      </c>
      <c r="I885" s="17" t="str">
        <f>Products!H885</f>
        <v>Married</v>
      </c>
      <c r="J885" t="str">
        <f>Products!I885</f>
        <v>36-45</v>
      </c>
      <c r="K885" t="str">
        <f>Table6[[#This Row],[Kids]]</f>
        <v>No</v>
      </c>
      <c r="L885" t="str">
        <f>Table6[[#This Row],[Teens]]</f>
        <v>Yes</v>
      </c>
    </row>
    <row r="886" spans="1:12" ht="16.5" x14ac:dyDescent="0.3">
      <c r="A886">
        <f>Table2[[#This Row],[NumDealsPurchases]]</f>
        <v>1</v>
      </c>
      <c r="B886">
        <f>Table2[[#This Row],[AcceptedCmp3]]</f>
        <v>0</v>
      </c>
      <c r="C886">
        <f>Table2[[#This Row],[AcceptedCmp4]]</f>
        <v>0</v>
      </c>
      <c r="D886">
        <f>Table2[[#This Row],[AcceptedCmp5]]</f>
        <v>0</v>
      </c>
      <c r="E886">
        <f>Table2[[#This Row],[AcceptedCmp1]]</f>
        <v>0</v>
      </c>
      <c r="F886">
        <f>Table2[[#This Row],[AcceptedCmp2]]</f>
        <v>0</v>
      </c>
      <c r="G886">
        <f>Table2[[#This Row],[Response]]</f>
        <v>0</v>
      </c>
      <c r="H886" s="8">
        <f>Products!G886</f>
        <v>38</v>
      </c>
      <c r="I886" s="17" t="str">
        <f>Products!H886</f>
        <v>Single</v>
      </c>
      <c r="J886" t="str">
        <f>Products!I886</f>
        <v>36-45</v>
      </c>
      <c r="K886" t="str">
        <f>Table6[[#This Row],[Kids]]</f>
        <v>Yes</v>
      </c>
      <c r="L886" t="str">
        <f>Table6[[#This Row],[Teens]]</f>
        <v>No</v>
      </c>
    </row>
    <row r="887" spans="1:12" ht="16.5" x14ac:dyDescent="0.3">
      <c r="A887">
        <f>Table2[[#This Row],[NumDealsPurchases]]</f>
        <v>2</v>
      </c>
      <c r="B887">
        <f>Table2[[#This Row],[AcceptedCmp3]]</f>
        <v>0</v>
      </c>
      <c r="C887">
        <f>Table2[[#This Row],[AcceptedCmp4]]</f>
        <v>0</v>
      </c>
      <c r="D887">
        <f>Table2[[#This Row],[AcceptedCmp5]]</f>
        <v>0</v>
      </c>
      <c r="E887">
        <f>Table2[[#This Row],[AcceptedCmp1]]</f>
        <v>0</v>
      </c>
      <c r="F887">
        <f>Table2[[#This Row],[AcceptedCmp2]]</f>
        <v>0</v>
      </c>
      <c r="G887">
        <f>Table2[[#This Row],[Response]]</f>
        <v>0</v>
      </c>
      <c r="H887" s="8">
        <f>Products!G887</f>
        <v>33</v>
      </c>
      <c r="I887" s="17" t="str">
        <f>Products!H887</f>
        <v>Together</v>
      </c>
      <c r="J887" t="str">
        <f>Products!I887</f>
        <v>26-35</v>
      </c>
      <c r="K887" t="str">
        <f>Table6[[#This Row],[Kids]]</f>
        <v>Yes</v>
      </c>
      <c r="L887" t="str">
        <f>Table6[[#This Row],[Teens]]</f>
        <v>Yes</v>
      </c>
    </row>
    <row r="888" spans="1:12" ht="16.5" x14ac:dyDescent="0.3">
      <c r="A888">
        <f>Table2[[#This Row],[NumDealsPurchases]]</f>
        <v>1</v>
      </c>
      <c r="B888">
        <f>Table2[[#This Row],[AcceptedCmp3]]</f>
        <v>0</v>
      </c>
      <c r="C888">
        <f>Table2[[#This Row],[AcceptedCmp4]]</f>
        <v>0</v>
      </c>
      <c r="D888">
        <f>Table2[[#This Row],[AcceptedCmp5]]</f>
        <v>0</v>
      </c>
      <c r="E888">
        <f>Table2[[#This Row],[AcceptedCmp1]]</f>
        <v>0</v>
      </c>
      <c r="F888">
        <f>Table2[[#This Row],[AcceptedCmp2]]</f>
        <v>0</v>
      </c>
      <c r="G888">
        <f>Table2[[#This Row],[Response]]</f>
        <v>1</v>
      </c>
      <c r="H888" s="8">
        <f>Products!G888</f>
        <v>40</v>
      </c>
      <c r="I888" s="17" t="str">
        <f>Products!H888</f>
        <v>Single</v>
      </c>
      <c r="J888" t="str">
        <f>Products!I888</f>
        <v>36-45</v>
      </c>
      <c r="K888" t="str">
        <f>Table6[[#This Row],[Kids]]</f>
        <v>No</v>
      </c>
      <c r="L888" t="str">
        <f>Table6[[#This Row],[Teens]]</f>
        <v>No</v>
      </c>
    </row>
    <row r="889" spans="1:12" ht="16.5" x14ac:dyDescent="0.3">
      <c r="A889">
        <f>Table2[[#This Row],[NumDealsPurchases]]</f>
        <v>1</v>
      </c>
      <c r="B889">
        <f>Table2[[#This Row],[AcceptedCmp3]]</f>
        <v>0</v>
      </c>
      <c r="C889">
        <f>Table2[[#This Row],[AcceptedCmp4]]</f>
        <v>0</v>
      </c>
      <c r="D889">
        <f>Table2[[#This Row],[AcceptedCmp5]]</f>
        <v>0</v>
      </c>
      <c r="E889">
        <f>Table2[[#This Row],[AcceptedCmp1]]</f>
        <v>0</v>
      </c>
      <c r="F889">
        <f>Table2[[#This Row],[AcceptedCmp2]]</f>
        <v>0</v>
      </c>
      <c r="G889">
        <f>Table2[[#This Row],[Response]]</f>
        <v>0</v>
      </c>
      <c r="H889" s="8">
        <f>Products!G889</f>
        <v>43</v>
      </c>
      <c r="I889" s="17" t="str">
        <f>Products!H889</f>
        <v>Married</v>
      </c>
      <c r="J889" t="str">
        <f>Products!I889</f>
        <v>36-45</v>
      </c>
      <c r="K889" t="str">
        <f>Table6[[#This Row],[Kids]]</f>
        <v>No</v>
      </c>
      <c r="L889" t="str">
        <f>Table6[[#This Row],[Teens]]</f>
        <v>No</v>
      </c>
    </row>
    <row r="890" spans="1:12" ht="16.5" x14ac:dyDescent="0.3">
      <c r="A890">
        <f>Table2[[#This Row],[NumDealsPurchases]]</f>
        <v>4</v>
      </c>
      <c r="B890">
        <f>Table2[[#This Row],[AcceptedCmp3]]</f>
        <v>0</v>
      </c>
      <c r="C890">
        <f>Table2[[#This Row],[AcceptedCmp4]]</f>
        <v>0</v>
      </c>
      <c r="D890">
        <f>Table2[[#This Row],[AcceptedCmp5]]</f>
        <v>0</v>
      </c>
      <c r="E890">
        <f>Table2[[#This Row],[AcceptedCmp1]]</f>
        <v>0</v>
      </c>
      <c r="F890">
        <f>Table2[[#This Row],[AcceptedCmp2]]</f>
        <v>0</v>
      </c>
      <c r="G890">
        <f>Table2[[#This Row],[Response]]</f>
        <v>0</v>
      </c>
      <c r="H890" s="8">
        <f>Products!G890</f>
        <v>59</v>
      </c>
      <c r="I890" s="17" t="str">
        <f>Products!H890</f>
        <v>Together</v>
      </c>
      <c r="J890" t="str">
        <f>Products!I890</f>
        <v>56-65</v>
      </c>
      <c r="K890" t="str">
        <f>Table6[[#This Row],[Kids]]</f>
        <v>Yes</v>
      </c>
      <c r="L890" t="str">
        <f>Table6[[#This Row],[Teens]]</f>
        <v>Yes</v>
      </c>
    </row>
    <row r="891" spans="1:12" ht="16.5" x14ac:dyDescent="0.3">
      <c r="A891">
        <f>Table2[[#This Row],[NumDealsPurchases]]</f>
        <v>2</v>
      </c>
      <c r="B891">
        <f>Table2[[#This Row],[AcceptedCmp3]]</f>
        <v>0</v>
      </c>
      <c r="C891">
        <f>Table2[[#This Row],[AcceptedCmp4]]</f>
        <v>0</v>
      </c>
      <c r="D891">
        <f>Table2[[#This Row],[AcceptedCmp5]]</f>
        <v>0</v>
      </c>
      <c r="E891">
        <f>Table2[[#This Row],[AcceptedCmp1]]</f>
        <v>0</v>
      </c>
      <c r="F891">
        <f>Table2[[#This Row],[AcceptedCmp2]]</f>
        <v>0</v>
      </c>
      <c r="G891">
        <f>Table2[[#This Row],[Response]]</f>
        <v>0</v>
      </c>
      <c r="H891" s="8">
        <f>Products!G891</f>
        <v>54</v>
      </c>
      <c r="I891" s="17" t="str">
        <f>Products!H891</f>
        <v>Single</v>
      </c>
      <c r="J891" t="str">
        <f>Products!I891</f>
        <v>46-55</v>
      </c>
      <c r="K891" t="str">
        <f>Table6[[#This Row],[Kids]]</f>
        <v>Yes</v>
      </c>
      <c r="L891" t="str">
        <f>Table6[[#This Row],[Teens]]</f>
        <v>Yes</v>
      </c>
    </row>
    <row r="892" spans="1:12" ht="16.5" x14ac:dyDescent="0.3">
      <c r="A892">
        <f>Table2[[#This Row],[NumDealsPurchases]]</f>
        <v>8</v>
      </c>
      <c r="B892">
        <f>Table2[[#This Row],[AcceptedCmp3]]</f>
        <v>0</v>
      </c>
      <c r="C892">
        <f>Table2[[#This Row],[AcceptedCmp4]]</f>
        <v>0</v>
      </c>
      <c r="D892">
        <f>Table2[[#This Row],[AcceptedCmp5]]</f>
        <v>0</v>
      </c>
      <c r="E892">
        <f>Table2[[#This Row],[AcceptedCmp1]]</f>
        <v>0</v>
      </c>
      <c r="F892">
        <f>Table2[[#This Row],[AcceptedCmp2]]</f>
        <v>0</v>
      </c>
      <c r="G892">
        <f>Table2[[#This Row],[Response]]</f>
        <v>0</v>
      </c>
      <c r="H892" s="8">
        <f>Products!G892</f>
        <v>51</v>
      </c>
      <c r="I892" s="17" t="str">
        <f>Products!H892</f>
        <v>Married</v>
      </c>
      <c r="J892" t="str">
        <f>Products!I892</f>
        <v>46-55</v>
      </c>
      <c r="K892" t="str">
        <f>Table6[[#This Row],[Kids]]</f>
        <v>Yes</v>
      </c>
      <c r="L892" t="str">
        <f>Table6[[#This Row],[Teens]]</f>
        <v>Yes</v>
      </c>
    </row>
    <row r="893" spans="1:12" ht="16.5" x14ac:dyDescent="0.3">
      <c r="A893">
        <f>Table2[[#This Row],[NumDealsPurchases]]</f>
        <v>2</v>
      </c>
      <c r="B893">
        <f>Table2[[#This Row],[AcceptedCmp3]]</f>
        <v>0</v>
      </c>
      <c r="C893">
        <f>Table2[[#This Row],[AcceptedCmp4]]</f>
        <v>0</v>
      </c>
      <c r="D893">
        <f>Table2[[#This Row],[AcceptedCmp5]]</f>
        <v>0</v>
      </c>
      <c r="E893">
        <f>Table2[[#This Row],[AcceptedCmp1]]</f>
        <v>0</v>
      </c>
      <c r="F893">
        <f>Table2[[#This Row],[AcceptedCmp2]]</f>
        <v>0</v>
      </c>
      <c r="G893">
        <f>Table2[[#This Row],[Response]]</f>
        <v>0</v>
      </c>
      <c r="H893" s="8">
        <f>Products!G893</f>
        <v>35</v>
      </c>
      <c r="I893" s="17" t="str">
        <f>Products!H893</f>
        <v>Widow</v>
      </c>
      <c r="J893" t="str">
        <f>Products!I893</f>
        <v>26-35</v>
      </c>
      <c r="K893" t="str">
        <f>Table6[[#This Row],[Kids]]</f>
        <v>No</v>
      </c>
      <c r="L893" t="str">
        <f>Table6[[#This Row],[Teens]]</f>
        <v>No</v>
      </c>
    </row>
    <row r="894" spans="1:12" ht="16.5" x14ac:dyDescent="0.3">
      <c r="A894">
        <f>Table2[[#This Row],[NumDealsPurchases]]</f>
        <v>2</v>
      </c>
      <c r="B894">
        <f>Table2[[#This Row],[AcceptedCmp3]]</f>
        <v>1</v>
      </c>
      <c r="C894">
        <f>Table2[[#This Row],[AcceptedCmp4]]</f>
        <v>0</v>
      </c>
      <c r="D894">
        <f>Table2[[#This Row],[AcceptedCmp5]]</f>
        <v>0</v>
      </c>
      <c r="E894">
        <f>Table2[[#This Row],[AcceptedCmp1]]</f>
        <v>0</v>
      </c>
      <c r="F894">
        <f>Table2[[#This Row],[AcceptedCmp2]]</f>
        <v>0</v>
      </c>
      <c r="G894">
        <f>Table2[[#This Row],[Response]]</f>
        <v>0</v>
      </c>
      <c r="H894" s="8">
        <f>Products!G894</f>
        <v>40</v>
      </c>
      <c r="I894" s="17" t="str">
        <f>Products!H894</f>
        <v>Married</v>
      </c>
      <c r="J894" t="str">
        <f>Products!I894</f>
        <v>36-45</v>
      </c>
      <c r="K894" t="str">
        <f>Table6[[#This Row],[Kids]]</f>
        <v>Yes</v>
      </c>
      <c r="L894" t="str">
        <f>Table6[[#This Row],[Teens]]</f>
        <v>No</v>
      </c>
    </row>
    <row r="895" spans="1:12" ht="16.5" x14ac:dyDescent="0.3">
      <c r="A895">
        <f>Table2[[#This Row],[NumDealsPurchases]]</f>
        <v>6</v>
      </c>
      <c r="B895">
        <f>Table2[[#This Row],[AcceptedCmp3]]</f>
        <v>0</v>
      </c>
      <c r="C895">
        <f>Table2[[#This Row],[AcceptedCmp4]]</f>
        <v>0</v>
      </c>
      <c r="D895">
        <f>Table2[[#This Row],[AcceptedCmp5]]</f>
        <v>0</v>
      </c>
      <c r="E895">
        <f>Table2[[#This Row],[AcceptedCmp1]]</f>
        <v>0</v>
      </c>
      <c r="F895">
        <f>Table2[[#This Row],[AcceptedCmp2]]</f>
        <v>0</v>
      </c>
      <c r="G895">
        <f>Table2[[#This Row],[Response]]</f>
        <v>0</v>
      </c>
      <c r="H895" s="8">
        <f>Products!G895</f>
        <v>47</v>
      </c>
      <c r="I895" s="17" t="str">
        <f>Products!H895</f>
        <v>Single</v>
      </c>
      <c r="J895" t="str">
        <f>Products!I895</f>
        <v>46-55</v>
      </c>
      <c r="K895" t="str">
        <f>Table6[[#This Row],[Kids]]</f>
        <v>Yes</v>
      </c>
      <c r="L895" t="str">
        <f>Table6[[#This Row],[Teens]]</f>
        <v>Yes</v>
      </c>
    </row>
    <row r="896" spans="1:12" ht="16.5" x14ac:dyDescent="0.3">
      <c r="A896">
        <f>Table2[[#This Row],[NumDealsPurchases]]</f>
        <v>1</v>
      </c>
      <c r="B896">
        <f>Table2[[#This Row],[AcceptedCmp3]]</f>
        <v>0</v>
      </c>
      <c r="C896">
        <f>Table2[[#This Row],[AcceptedCmp4]]</f>
        <v>0</v>
      </c>
      <c r="D896">
        <f>Table2[[#This Row],[AcceptedCmp5]]</f>
        <v>0</v>
      </c>
      <c r="E896">
        <f>Table2[[#This Row],[AcceptedCmp1]]</f>
        <v>0</v>
      </c>
      <c r="F896">
        <f>Table2[[#This Row],[AcceptedCmp2]]</f>
        <v>0</v>
      </c>
      <c r="G896">
        <f>Table2[[#This Row],[Response]]</f>
        <v>0</v>
      </c>
      <c r="H896" s="8">
        <f>Products!G896</f>
        <v>31</v>
      </c>
      <c r="I896" s="17" t="str">
        <f>Products!H896</f>
        <v>Divorced</v>
      </c>
      <c r="J896" t="str">
        <f>Products!I896</f>
        <v>26-35</v>
      </c>
      <c r="K896" t="str">
        <f>Table6[[#This Row],[Kids]]</f>
        <v>No</v>
      </c>
      <c r="L896" t="str">
        <f>Table6[[#This Row],[Teens]]</f>
        <v>No</v>
      </c>
    </row>
    <row r="897" spans="1:12" ht="16.5" x14ac:dyDescent="0.3">
      <c r="A897">
        <f>Table2[[#This Row],[NumDealsPurchases]]</f>
        <v>1</v>
      </c>
      <c r="B897">
        <f>Table2[[#This Row],[AcceptedCmp3]]</f>
        <v>0</v>
      </c>
      <c r="C897">
        <f>Table2[[#This Row],[AcceptedCmp4]]</f>
        <v>0</v>
      </c>
      <c r="D897">
        <f>Table2[[#This Row],[AcceptedCmp5]]</f>
        <v>0</v>
      </c>
      <c r="E897">
        <f>Table2[[#This Row],[AcceptedCmp1]]</f>
        <v>0</v>
      </c>
      <c r="F897">
        <f>Table2[[#This Row],[AcceptedCmp2]]</f>
        <v>0</v>
      </c>
      <c r="G897">
        <f>Table2[[#This Row],[Response]]</f>
        <v>0</v>
      </c>
      <c r="H897" s="8">
        <f>Products!G897</f>
        <v>23</v>
      </c>
      <c r="I897" s="17" t="str">
        <f>Products!H897</f>
        <v>Single</v>
      </c>
      <c r="J897" t="str">
        <f>Products!I897</f>
        <v>16-25</v>
      </c>
      <c r="K897" t="str">
        <f>Table6[[#This Row],[Kids]]</f>
        <v>Yes</v>
      </c>
      <c r="L897" t="str">
        <f>Table6[[#This Row],[Teens]]</f>
        <v>No</v>
      </c>
    </row>
    <row r="898" spans="1:12" ht="16.5" x14ac:dyDescent="0.3">
      <c r="A898">
        <f>Table2[[#This Row],[NumDealsPurchases]]</f>
        <v>2</v>
      </c>
      <c r="B898">
        <f>Table2[[#This Row],[AcceptedCmp3]]</f>
        <v>1</v>
      </c>
      <c r="C898">
        <f>Table2[[#This Row],[AcceptedCmp4]]</f>
        <v>0</v>
      </c>
      <c r="D898">
        <f>Table2[[#This Row],[AcceptedCmp5]]</f>
        <v>0</v>
      </c>
      <c r="E898">
        <f>Table2[[#This Row],[AcceptedCmp1]]</f>
        <v>0</v>
      </c>
      <c r="F898">
        <f>Table2[[#This Row],[AcceptedCmp2]]</f>
        <v>0</v>
      </c>
      <c r="G898">
        <f>Table2[[#This Row],[Response]]</f>
        <v>1</v>
      </c>
      <c r="H898" s="8">
        <f>Products!G898</f>
        <v>70</v>
      </c>
      <c r="I898" s="17" t="str">
        <f>Products!H898</f>
        <v>Together</v>
      </c>
      <c r="J898" t="str">
        <f>Products!I898</f>
        <v>66-75</v>
      </c>
      <c r="K898" t="str">
        <f>Table6[[#This Row],[Kids]]</f>
        <v>No</v>
      </c>
      <c r="L898" t="str">
        <f>Table6[[#This Row],[Teens]]</f>
        <v>No</v>
      </c>
    </row>
    <row r="899" spans="1:12" ht="16.5" x14ac:dyDescent="0.3">
      <c r="A899">
        <f>Table2[[#This Row],[NumDealsPurchases]]</f>
        <v>2</v>
      </c>
      <c r="B899">
        <f>Table2[[#This Row],[AcceptedCmp3]]</f>
        <v>0</v>
      </c>
      <c r="C899">
        <f>Table2[[#This Row],[AcceptedCmp4]]</f>
        <v>0</v>
      </c>
      <c r="D899">
        <f>Table2[[#This Row],[AcceptedCmp5]]</f>
        <v>0</v>
      </c>
      <c r="E899">
        <f>Table2[[#This Row],[AcceptedCmp1]]</f>
        <v>0</v>
      </c>
      <c r="F899">
        <f>Table2[[#This Row],[AcceptedCmp2]]</f>
        <v>0</v>
      </c>
      <c r="G899">
        <f>Table2[[#This Row],[Response]]</f>
        <v>0</v>
      </c>
      <c r="H899" s="8">
        <f>Products!G899</f>
        <v>40</v>
      </c>
      <c r="I899" s="17" t="str">
        <f>Products!H899</f>
        <v>Divorced</v>
      </c>
      <c r="J899" t="str">
        <f>Products!I899</f>
        <v>36-45</v>
      </c>
      <c r="K899" t="str">
        <f>Table6[[#This Row],[Kids]]</f>
        <v>No</v>
      </c>
      <c r="L899" t="str">
        <f>Table6[[#This Row],[Teens]]</f>
        <v>Yes</v>
      </c>
    </row>
    <row r="900" spans="1:12" ht="16.5" x14ac:dyDescent="0.3">
      <c r="A900">
        <f>Table2[[#This Row],[NumDealsPurchases]]</f>
        <v>1</v>
      </c>
      <c r="B900">
        <f>Table2[[#This Row],[AcceptedCmp3]]</f>
        <v>0</v>
      </c>
      <c r="C900">
        <f>Table2[[#This Row],[AcceptedCmp4]]</f>
        <v>0</v>
      </c>
      <c r="D900">
        <f>Table2[[#This Row],[AcceptedCmp5]]</f>
        <v>0</v>
      </c>
      <c r="E900">
        <f>Table2[[#This Row],[AcceptedCmp1]]</f>
        <v>0</v>
      </c>
      <c r="F900">
        <f>Table2[[#This Row],[AcceptedCmp2]]</f>
        <v>0</v>
      </c>
      <c r="G900">
        <f>Table2[[#This Row],[Response]]</f>
        <v>1</v>
      </c>
      <c r="H900" s="8">
        <f>Products!G900</f>
        <v>57</v>
      </c>
      <c r="I900" s="17" t="str">
        <f>Products!H900</f>
        <v>Married</v>
      </c>
      <c r="J900" t="str">
        <f>Products!I900</f>
        <v>56-65</v>
      </c>
      <c r="K900" t="str">
        <f>Table6[[#This Row],[Kids]]</f>
        <v>No</v>
      </c>
      <c r="L900" t="str">
        <f>Table6[[#This Row],[Teens]]</f>
        <v>Yes</v>
      </c>
    </row>
    <row r="901" spans="1:12" ht="16.5" x14ac:dyDescent="0.3">
      <c r="A901">
        <f>Table2[[#This Row],[NumDealsPurchases]]</f>
        <v>2</v>
      </c>
      <c r="B901">
        <f>Table2[[#This Row],[AcceptedCmp3]]</f>
        <v>0</v>
      </c>
      <c r="C901">
        <f>Table2[[#This Row],[AcceptedCmp4]]</f>
        <v>0</v>
      </c>
      <c r="D901">
        <f>Table2[[#This Row],[AcceptedCmp5]]</f>
        <v>0</v>
      </c>
      <c r="E901">
        <f>Table2[[#This Row],[AcceptedCmp1]]</f>
        <v>0</v>
      </c>
      <c r="F901">
        <f>Table2[[#This Row],[AcceptedCmp2]]</f>
        <v>0</v>
      </c>
      <c r="G901">
        <f>Table2[[#This Row],[Response]]</f>
        <v>0</v>
      </c>
      <c r="H901" s="8">
        <f>Products!G901</f>
        <v>56</v>
      </c>
      <c r="I901" s="17" t="str">
        <f>Products!H901</f>
        <v>Divorced</v>
      </c>
      <c r="J901" t="str">
        <f>Products!I901</f>
        <v>56-65</v>
      </c>
      <c r="K901" t="str">
        <f>Table6[[#This Row],[Kids]]</f>
        <v>No</v>
      </c>
      <c r="L901" t="str">
        <f>Table6[[#This Row],[Teens]]</f>
        <v>Yes</v>
      </c>
    </row>
    <row r="902" spans="1:12" ht="16.5" x14ac:dyDescent="0.3">
      <c r="A902">
        <f>Table2[[#This Row],[NumDealsPurchases]]</f>
        <v>3</v>
      </c>
      <c r="B902">
        <f>Table2[[#This Row],[AcceptedCmp3]]</f>
        <v>0</v>
      </c>
      <c r="C902">
        <f>Table2[[#This Row],[AcceptedCmp4]]</f>
        <v>0</v>
      </c>
      <c r="D902">
        <f>Table2[[#This Row],[AcceptedCmp5]]</f>
        <v>0</v>
      </c>
      <c r="E902">
        <f>Table2[[#This Row],[AcceptedCmp1]]</f>
        <v>0</v>
      </c>
      <c r="F902">
        <f>Table2[[#This Row],[AcceptedCmp2]]</f>
        <v>0</v>
      </c>
      <c r="G902">
        <f>Table2[[#This Row],[Response]]</f>
        <v>0</v>
      </c>
      <c r="H902" s="8">
        <f>Products!G902</f>
        <v>39</v>
      </c>
      <c r="I902" s="17" t="str">
        <f>Products!H902</f>
        <v>Married</v>
      </c>
      <c r="J902" t="str">
        <f>Products!I902</f>
        <v>36-45</v>
      </c>
      <c r="K902" t="str">
        <f>Table6[[#This Row],[Kids]]</f>
        <v>Yes</v>
      </c>
      <c r="L902" t="str">
        <f>Table6[[#This Row],[Teens]]</f>
        <v>No</v>
      </c>
    </row>
    <row r="903" spans="1:12" ht="16.5" x14ac:dyDescent="0.3">
      <c r="A903">
        <f>Table2[[#This Row],[NumDealsPurchases]]</f>
        <v>4</v>
      </c>
      <c r="B903">
        <f>Table2[[#This Row],[AcceptedCmp3]]</f>
        <v>0</v>
      </c>
      <c r="C903">
        <f>Table2[[#This Row],[AcceptedCmp4]]</f>
        <v>0</v>
      </c>
      <c r="D903">
        <f>Table2[[#This Row],[AcceptedCmp5]]</f>
        <v>0</v>
      </c>
      <c r="E903">
        <f>Table2[[#This Row],[AcceptedCmp1]]</f>
        <v>0</v>
      </c>
      <c r="F903">
        <f>Table2[[#This Row],[AcceptedCmp2]]</f>
        <v>0</v>
      </c>
      <c r="G903">
        <f>Table2[[#This Row],[Response]]</f>
        <v>0</v>
      </c>
      <c r="H903" s="8">
        <f>Products!G903</f>
        <v>27</v>
      </c>
      <c r="I903" s="17" t="str">
        <f>Products!H903</f>
        <v>Divorced</v>
      </c>
      <c r="J903" t="str">
        <f>Products!I903</f>
        <v>26-35</v>
      </c>
      <c r="K903" t="str">
        <f>Table6[[#This Row],[Kids]]</f>
        <v>Yes</v>
      </c>
      <c r="L903" t="str">
        <f>Table6[[#This Row],[Teens]]</f>
        <v>No</v>
      </c>
    </row>
    <row r="904" spans="1:12" ht="16.5" x14ac:dyDescent="0.3">
      <c r="A904">
        <f>Table2[[#This Row],[NumDealsPurchases]]</f>
        <v>1</v>
      </c>
      <c r="B904">
        <f>Table2[[#This Row],[AcceptedCmp3]]</f>
        <v>0</v>
      </c>
      <c r="C904">
        <f>Table2[[#This Row],[AcceptedCmp4]]</f>
        <v>0</v>
      </c>
      <c r="D904">
        <f>Table2[[#This Row],[AcceptedCmp5]]</f>
        <v>0</v>
      </c>
      <c r="E904">
        <f>Table2[[#This Row],[AcceptedCmp1]]</f>
        <v>0</v>
      </c>
      <c r="F904">
        <f>Table2[[#This Row],[AcceptedCmp2]]</f>
        <v>0</v>
      </c>
      <c r="G904">
        <f>Table2[[#This Row],[Response]]</f>
        <v>0</v>
      </c>
      <c r="H904" s="8">
        <f>Products!G904</f>
        <v>55</v>
      </c>
      <c r="I904" s="17" t="str">
        <f>Products!H904</f>
        <v>Together</v>
      </c>
      <c r="J904" t="str">
        <f>Products!I904</f>
        <v>46-55</v>
      </c>
      <c r="K904" t="str">
        <f>Table6[[#This Row],[Kids]]</f>
        <v>No</v>
      </c>
      <c r="L904" t="str">
        <f>Table6[[#This Row],[Teens]]</f>
        <v>No</v>
      </c>
    </row>
    <row r="905" spans="1:12" ht="16.5" x14ac:dyDescent="0.3">
      <c r="A905">
        <f>Table2[[#This Row],[NumDealsPurchases]]</f>
        <v>2</v>
      </c>
      <c r="B905">
        <f>Table2[[#This Row],[AcceptedCmp3]]</f>
        <v>0</v>
      </c>
      <c r="C905">
        <f>Table2[[#This Row],[AcceptedCmp4]]</f>
        <v>0</v>
      </c>
      <c r="D905">
        <f>Table2[[#This Row],[AcceptedCmp5]]</f>
        <v>0</v>
      </c>
      <c r="E905">
        <f>Table2[[#This Row],[AcceptedCmp1]]</f>
        <v>0</v>
      </c>
      <c r="F905">
        <f>Table2[[#This Row],[AcceptedCmp2]]</f>
        <v>0</v>
      </c>
      <c r="G905">
        <f>Table2[[#This Row],[Response]]</f>
        <v>0</v>
      </c>
      <c r="H905" s="8">
        <f>Products!G905</f>
        <v>43</v>
      </c>
      <c r="I905" s="17" t="str">
        <f>Products!H905</f>
        <v>Together</v>
      </c>
      <c r="J905" t="str">
        <f>Products!I905</f>
        <v>36-45</v>
      </c>
      <c r="K905" t="str">
        <f>Table6[[#This Row],[Kids]]</f>
        <v>No</v>
      </c>
      <c r="L905" t="str">
        <f>Table6[[#This Row],[Teens]]</f>
        <v>Yes</v>
      </c>
    </row>
    <row r="906" spans="1:12" ht="16.5" x14ac:dyDescent="0.3">
      <c r="A906">
        <f>Table2[[#This Row],[NumDealsPurchases]]</f>
        <v>1</v>
      </c>
      <c r="B906">
        <f>Table2[[#This Row],[AcceptedCmp3]]</f>
        <v>0</v>
      </c>
      <c r="C906">
        <f>Table2[[#This Row],[AcceptedCmp4]]</f>
        <v>0</v>
      </c>
      <c r="D906">
        <f>Table2[[#This Row],[AcceptedCmp5]]</f>
        <v>0</v>
      </c>
      <c r="E906">
        <f>Table2[[#This Row],[AcceptedCmp1]]</f>
        <v>0</v>
      </c>
      <c r="F906">
        <f>Table2[[#This Row],[AcceptedCmp2]]</f>
        <v>0</v>
      </c>
      <c r="G906">
        <f>Table2[[#This Row],[Response]]</f>
        <v>0</v>
      </c>
      <c r="H906" s="8">
        <f>Products!G906</f>
        <v>46</v>
      </c>
      <c r="I906" s="17" t="str">
        <f>Products!H906</f>
        <v>Together</v>
      </c>
      <c r="J906" t="str">
        <f>Products!I906</f>
        <v>46-55</v>
      </c>
      <c r="K906" t="str">
        <f>Table6[[#This Row],[Kids]]</f>
        <v>No</v>
      </c>
      <c r="L906" t="str">
        <f>Table6[[#This Row],[Teens]]</f>
        <v>No</v>
      </c>
    </row>
    <row r="907" spans="1:12" ht="16.5" x14ac:dyDescent="0.3">
      <c r="A907">
        <f>Table2[[#This Row],[NumDealsPurchases]]</f>
        <v>1</v>
      </c>
      <c r="B907">
        <f>Table2[[#This Row],[AcceptedCmp3]]</f>
        <v>0</v>
      </c>
      <c r="C907">
        <f>Table2[[#This Row],[AcceptedCmp4]]</f>
        <v>0</v>
      </c>
      <c r="D907">
        <f>Table2[[#This Row],[AcceptedCmp5]]</f>
        <v>0</v>
      </c>
      <c r="E907">
        <f>Table2[[#This Row],[AcceptedCmp1]]</f>
        <v>0</v>
      </c>
      <c r="F907">
        <f>Table2[[#This Row],[AcceptedCmp2]]</f>
        <v>0</v>
      </c>
      <c r="G907">
        <f>Table2[[#This Row],[Response]]</f>
        <v>0</v>
      </c>
      <c r="H907" s="8">
        <f>Products!G907</f>
        <v>40</v>
      </c>
      <c r="I907" s="17" t="str">
        <f>Products!H907</f>
        <v>Single</v>
      </c>
      <c r="J907" t="str">
        <f>Products!I907</f>
        <v>36-45</v>
      </c>
      <c r="K907" t="str">
        <f>Table6[[#This Row],[Kids]]</f>
        <v>No</v>
      </c>
      <c r="L907" t="str">
        <f>Table6[[#This Row],[Teens]]</f>
        <v>No</v>
      </c>
    </row>
    <row r="908" spans="1:12" ht="16.5" x14ac:dyDescent="0.3">
      <c r="A908">
        <f>Table2[[#This Row],[NumDealsPurchases]]</f>
        <v>5</v>
      </c>
      <c r="B908">
        <f>Table2[[#This Row],[AcceptedCmp3]]</f>
        <v>0</v>
      </c>
      <c r="C908">
        <f>Table2[[#This Row],[AcceptedCmp4]]</f>
        <v>0</v>
      </c>
      <c r="D908">
        <f>Table2[[#This Row],[AcceptedCmp5]]</f>
        <v>0</v>
      </c>
      <c r="E908">
        <f>Table2[[#This Row],[AcceptedCmp1]]</f>
        <v>0</v>
      </c>
      <c r="F908">
        <f>Table2[[#This Row],[AcceptedCmp2]]</f>
        <v>0</v>
      </c>
      <c r="G908">
        <f>Table2[[#This Row],[Response]]</f>
        <v>0</v>
      </c>
      <c r="H908" s="8">
        <f>Products!G908</f>
        <v>44</v>
      </c>
      <c r="I908" s="17" t="str">
        <f>Products!H908</f>
        <v>Single</v>
      </c>
      <c r="J908" t="str">
        <f>Products!I908</f>
        <v>36-45</v>
      </c>
      <c r="K908" t="str">
        <f>Table6[[#This Row],[Kids]]</f>
        <v>Yes</v>
      </c>
      <c r="L908" t="str">
        <f>Table6[[#This Row],[Teens]]</f>
        <v>Yes</v>
      </c>
    </row>
    <row r="909" spans="1:12" ht="16.5" x14ac:dyDescent="0.3">
      <c r="A909">
        <f>Table2[[#This Row],[NumDealsPurchases]]</f>
        <v>1</v>
      </c>
      <c r="B909">
        <f>Table2[[#This Row],[AcceptedCmp3]]</f>
        <v>0</v>
      </c>
      <c r="C909">
        <f>Table2[[#This Row],[AcceptedCmp4]]</f>
        <v>0</v>
      </c>
      <c r="D909">
        <f>Table2[[#This Row],[AcceptedCmp5]]</f>
        <v>0</v>
      </c>
      <c r="E909">
        <f>Table2[[#This Row],[AcceptedCmp1]]</f>
        <v>0</v>
      </c>
      <c r="F909">
        <f>Table2[[#This Row],[AcceptedCmp2]]</f>
        <v>0</v>
      </c>
      <c r="G909">
        <f>Table2[[#This Row],[Response]]</f>
        <v>0</v>
      </c>
      <c r="H909" s="8">
        <f>Products!G909</f>
        <v>37</v>
      </c>
      <c r="I909" s="17" t="str">
        <f>Products!H909</f>
        <v>Widow</v>
      </c>
      <c r="J909" t="str">
        <f>Products!I909</f>
        <v>36-45</v>
      </c>
      <c r="K909" t="str">
        <f>Table6[[#This Row],[Kids]]</f>
        <v>No</v>
      </c>
      <c r="L909" t="str">
        <f>Table6[[#This Row],[Teens]]</f>
        <v>No</v>
      </c>
    </row>
    <row r="910" spans="1:12" ht="16.5" x14ac:dyDescent="0.3">
      <c r="A910">
        <f>Table2[[#This Row],[NumDealsPurchases]]</f>
        <v>0</v>
      </c>
      <c r="B910">
        <f>Table2[[#This Row],[AcceptedCmp3]]</f>
        <v>0</v>
      </c>
      <c r="C910">
        <f>Table2[[#This Row],[AcceptedCmp4]]</f>
        <v>0</v>
      </c>
      <c r="D910">
        <f>Table2[[#This Row],[AcceptedCmp5]]</f>
        <v>0</v>
      </c>
      <c r="E910">
        <f>Table2[[#This Row],[AcceptedCmp1]]</f>
        <v>1</v>
      </c>
      <c r="F910">
        <f>Table2[[#This Row],[AcceptedCmp2]]</f>
        <v>0</v>
      </c>
      <c r="G910">
        <f>Table2[[#This Row],[Response]]</f>
        <v>1</v>
      </c>
      <c r="H910" s="8">
        <f>Products!G910</f>
        <v>52</v>
      </c>
      <c r="I910" s="17" t="str">
        <f>Products!H910</f>
        <v>Together</v>
      </c>
      <c r="J910" t="str">
        <f>Products!I910</f>
        <v>46-55</v>
      </c>
      <c r="K910" t="str">
        <f>Table6[[#This Row],[Kids]]</f>
        <v>No</v>
      </c>
      <c r="L910" t="str">
        <f>Table6[[#This Row],[Teens]]</f>
        <v>No</v>
      </c>
    </row>
    <row r="911" spans="1:12" ht="16.5" x14ac:dyDescent="0.3">
      <c r="A911">
        <f>Table2[[#This Row],[NumDealsPurchases]]</f>
        <v>1</v>
      </c>
      <c r="B911">
        <f>Table2[[#This Row],[AcceptedCmp3]]</f>
        <v>0</v>
      </c>
      <c r="C911">
        <f>Table2[[#This Row],[AcceptedCmp4]]</f>
        <v>0</v>
      </c>
      <c r="D911">
        <f>Table2[[#This Row],[AcceptedCmp5]]</f>
        <v>0</v>
      </c>
      <c r="E911">
        <f>Table2[[#This Row],[AcceptedCmp1]]</f>
        <v>0</v>
      </c>
      <c r="F911">
        <f>Table2[[#This Row],[AcceptedCmp2]]</f>
        <v>0</v>
      </c>
      <c r="G911">
        <f>Table2[[#This Row],[Response]]</f>
        <v>0</v>
      </c>
      <c r="H911" s="8">
        <f>Products!G911</f>
        <v>42</v>
      </c>
      <c r="I911" s="17" t="str">
        <f>Products!H911</f>
        <v>Married</v>
      </c>
      <c r="J911" t="str">
        <f>Products!I911</f>
        <v>36-45</v>
      </c>
      <c r="K911" t="str">
        <f>Table6[[#This Row],[Kids]]</f>
        <v>Yes</v>
      </c>
      <c r="L911" t="str">
        <f>Table6[[#This Row],[Teens]]</f>
        <v>No</v>
      </c>
    </row>
    <row r="912" spans="1:12" ht="16.5" x14ac:dyDescent="0.3">
      <c r="A912">
        <f>Table2[[#This Row],[NumDealsPurchases]]</f>
        <v>1</v>
      </c>
      <c r="B912">
        <f>Table2[[#This Row],[AcceptedCmp3]]</f>
        <v>0</v>
      </c>
      <c r="C912">
        <f>Table2[[#This Row],[AcceptedCmp4]]</f>
        <v>0</v>
      </c>
      <c r="D912">
        <f>Table2[[#This Row],[AcceptedCmp5]]</f>
        <v>0</v>
      </c>
      <c r="E912">
        <f>Table2[[#This Row],[AcceptedCmp1]]</f>
        <v>0</v>
      </c>
      <c r="F912">
        <f>Table2[[#This Row],[AcceptedCmp2]]</f>
        <v>0</v>
      </c>
      <c r="G912">
        <f>Table2[[#This Row],[Response]]</f>
        <v>0</v>
      </c>
      <c r="H912" s="8">
        <f>Products!G912</f>
        <v>40</v>
      </c>
      <c r="I912" s="17" t="str">
        <f>Products!H912</f>
        <v>Single</v>
      </c>
      <c r="J912" t="str">
        <f>Products!I912</f>
        <v>36-45</v>
      </c>
      <c r="K912" t="str">
        <f>Table6[[#This Row],[Kids]]</f>
        <v>Yes</v>
      </c>
      <c r="L912" t="str">
        <f>Table6[[#This Row],[Teens]]</f>
        <v>No</v>
      </c>
    </row>
    <row r="913" spans="1:12" ht="16.5" x14ac:dyDescent="0.3">
      <c r="A913">
        <f>Table2[[#This Row],[NumDealsPurchases]]</f>
        <v>1</v>
      </c>
      <c r="B913">
        <f>Table2[[#This Row],[AcceptedCmp3]]</f>
        <v>0</v>
      </c>
      <c r="C913">
        <f>Table2[[#This Row],[AcceptedCmp4]]</f>
        <v>0</v>
      </c>
      <c r="D913">
        <f>Table2[[#This Row],[AcceptedCmp5]]</f>
        <v>0</v>
      </c>
      <c r="E913">
        <f>Table2[[#This Row],[AcceptedCmp1]]</f>
        <v>0</v>
      </c>
      <c r="F913">
        <f>Table2[[#This Row],[AcceptedCmp2]]</f>
        <v>0</v>
      </c>
      <c r="G913">
        <f>Table2[[#This Row],[Response]]</f>
        <v>0</v>
      </c>
      <c r="H913" s="8">
        <f>Products!G913</f>
        <v>28</v>
      </c>
      <c r="I913" s="17" t="str">
        <f>Products!H913</f>
        <v>Together</v>
      </c>
      <c r="J913" t="str">
        <f>Products!I913</f>
        <v>26-35</v>
      </c>
      <c r="K913" t="str">
        <f>Table6[[#This Row],[Kids]]</f>
        <v>No</v>
      </c>
      <c r="L913" t="str">
        <f>Table6[[#This Row],[Teens]]</f>
        <v>No</v>
      </c>
    </row>
    <row r="914" spans="1:12" ht="16.5" x14ac:dyDescent="0.3">
      <c r="A914">
        <f>Table2[[#This Row],[NumDealsPurchases]]</f>
        <v>1</v>
      </c>
      <c r="B914">
        <f>Table2[[#This Row],[AcceptedCmp3]]</f>
        <v>0</v>
      </c>
      <c r="C914">
        <f>Table2[[#This Row],[AcceptedCmp4]]</f>
        <v>0</v>
      </c>
      <c r="D914">
        <f>Table2[[#This Row],[AcceptedCmp5]]</f>
        <v>0</v>
      </c>
      <c r="E914">
        <f>Table2[[#This Row],[AcceptedCmp1]]</f>
        <v>0</v>
      </c>
      <c r="F914">
        <f>Table2[[#This Row],[AcceptedCmp2]]</f>
        <v>0</v>
      </c>
      <c r="G914">
        <f>Table2[[#This Row],[Response]]</f>
        <v>0</v>
      </c>
      <c r="H914" s="8">
        <f>Products!G914</f>
        <v>47</v>
      </c>
      <c r="I914" s="17" t="str">
        <f>Products!H914</f>
        <v>Widow</v>
      </c>
      <c r="J914" t="str">
        <f>Products!I914</f>
        <v>46-55</v>
      </c>
      <c r="K914" t="str">
        <f>Table6[[#This Row],[Kids]]</f>
        <v>No</v>
      </c>
      <c r="L914" t="str">
        <f>Table6[[#This Row],[Teens]]</f>
        <v>No</v>
      </c>
    </row>
    <row r="915" spans="1:12" ht="16.5" x14ac:dyDescent="0.3">
      <c r="A915">
        <f>Table2[[#This Row],[NumDealsPurchases]]</f>
        <v>1</v>
      </c>
      <c r="B915">
        <f>Table2[[#This Row],[AcceptedCmp3]]</f>
        <v>0</v>
      </c>
      <c r="C915">
        <f>Table2[[#This Row],[AcceptedCmp4]]</f>
        <v>0</v>
      </c>
      <c r="D915">
        <f>Table2[[#This Row],[AcceptedCmp5]]</f>
        <v>0</v>
      </c>
      <c r="E915">
        <f>Table2[[#This Row],[AcceptedCmp1]]</f>
        <v>0</v>
      </c>
      <c r="F915">
        <f>Table2[[#This Row],[AcceptedCmp2]]</f>
        <v>0</v>
      </c>
      <c r="G915">
        <f>Table2[[#This Row],[Response]]</f>
        <v>0</v>
      </c>
      <c r="H915" s="8">
        <f>Products!G915</f>
        <v>21</v>
      </c>
      <c r="I915" s="17" t="str">
        <f>Products!H915</f>
        <v>Married</v>
      </c>
      <c r="J915" t="str">
        <f>Products!I915</f>
        <v>16-25</v>
      </c>
      <c r="K915" t="str">
        <f>Table6[[#This Row],[Kids]]</f>
        <v>No</v>
      </c>
      <c r="L915" t="str">
        <f>Table6[[#This Row],[Teens]]</f>
        <v>No</v>
      </c>
    </row>
    <row r="916" spans="1:12" ht="16.5" x14ac:dyDescent="0.3">
      <c r="A916">
        <f>Table2[[#This Row],[NumDealsPurchases]]</f>
        <v>6</v>
      </c>
      <c r="B916">
        <f>Table2[[#This Row],[AcceptedCmp3]]</f>
        <v>0</v>
      </c>
      <c r="C916">
        <f>Table2[[#This Row],[AcceptedCmp4]]</f>
        <v>0</v>
      </c>
      <c r="D916">
        <f>Table2[[#This Row],[AcceptedCmp5]]</f>
        <v>0</v>
      </c>
      <c r="E916">
        <f>Table2[[#This Row],[AcceptedCmp1]]</f>
        <v>0</v>
      </c>
      <c r="F916">
        <f>Table2[[#This Row],[AcceptedCmp2]]</f>
        <v>0</v>
      </c>
      <c r="G916">
        <f>Table2[[#This Row],[Response]]</f>
        <v>1</v>
      </c>
      <c r="H916" s="8">
        <f>Products!G916</f>
        <v>50</v>
      </c>
      <c r="I916" s="17" t="str">
        <f>Products!H916</f>
        <v>Single</v>
      </c>
      <c r="J916" t="str">
        <f>Products!I916</f>
        <v>46-55</v>
      </c>
      <c r="K916" t="str">
        <f>Table6[[#This Row],[Kids]]</f>
        <v>No</v>
      </c>
      <c r="L916" t="str">
        <f>Table6[[#This Row],[Teens]]</f>
        <v>Yes</v>
      </c>
    </row>
    <row r="917" spans="1:12" ht="16.5" x14ac:dyDescent="0.3">
      <c r="A917">
        <f>Table2[[#This Row],[NumDealsPurchases]]</f>
        <v>2</v>
      </c>
      <c r="B917">
        <f>Table2[[#This Row],[AcceptedCmp3]]</f>
        <v>0</v>
      </c>
      <c r="C917">
        <f>Table2[[#This Row],[AcceptedCmp4]]</f>
        <v>0</v>
      </c>
      <c r="D917">
        <f>Table2[[#This Row],[AcceptedCmp5]]</f>
        <v>0</v>
      </c>
      <c r="E917">
        <f>Table2[[#This Row],[AcceptedCmp1]]</f>
        <v>0</v>
      </c>
      <c r="F917">
        <f>Table2[[#This Row],[AcceptedCmp2]]</f>
        <v>0</v>
      </c>
      <c r="G917">
        <f>Table2[[#This Row],[Response]]</f>
        <v>1</v>
      </c>
      <c r="H917" s="8">
        <f>Products!G917</f>
        <v>41</v>
      </c>
      <c r="I917" s="17" t="str">
        <f>Products!H917</f>
        <v>Married</v>
      </c>
      <c r="J917" t="str">
        <f>Products!I917</f>
        <v>36-45</v>
      </c>
      <c r="K917" t="str">
        <f>Table6[[#This Row],[Kids]]</f>
        <v>Yes</v>
      </c>
      <c r="L917" t="str">
        <f>Table6[[#This Row],[Teens]]</f>
        <v>No</v>
      </c>
    </row>
    <row r="918" spans="1:12" ht="16.5" x14ac:dyDescent="0.3">
      <c r="A918">
        <f>Table2[[#This Row],[NumDealsPurchases]]</f>
        <v>1</v>
      </c>
      <c r="B918">
        <f>Table2[[#This Row],[AcceptedCmp3]]</f>
        <v>0</v>
      </c>
      <c r="C918">
        <f>Table2[[#This Row],[AcceptedCmp4]]</f>
        <v>0</v>
      </c>
      <c r="D918">
        <f>Table2[[#This Row],[AcceptedCmp5]]</f>
        <v>1</v>
      </c>
      <c r="E918">
        <f>Table2[[#This Row],[AcceptedCmp1]]</f>
        <v>0</v>
      </c>
      <c r="F918">
        <f>Table2[[#This Row],[AcceptedCmp2]]</f>
        <v>0</v>
      </c>
      <c r="G918">
        <f>Table2[[#This Row],[Response]]</f>
        <v>1</v>
      </c>
      <c r="H918" s="8">
        <f>Products!G918</f>
        <v>18</v>
      </c>
      <c r="I918" s="17" t="str">
        <f>Products!H918</f>
        <v>Together</v>
      </c>
      <c r="J918" t="str">
        <f>Products!I918</f>
        <v>16-25</v>
      </c>
      <c r="K918" t="str">
        <f>Table6[[#This Row],[Kids]]</f>
        <v>No</v>
      </c>
      <c r="L918" t="str">
        <f>Table6[[#This Row],[Teens]]</f>
        <v>No</v>
      </c>
    </row>
    <row r="919" spans="1:12" ht="16.5" x14ac:dyDescent="0.3">
      <c r="A919">
        <f>Table2[[#This Row],[NumDealsPurchases]]</f>
        <v>1</v>
      </c>
      <c r="B919">
        <f>Table2[[#This Row],[AcceptedCmp3]]</f>
        <v>0</v>
      </c>
      <c r="C919">
        <f>Table2[[#This Row],[AcceptedCmp4]]</f>
        <v>0</v>
      </c>
      <c r="D919">
        <f>Table2[[#This Row],[AcceptedCmp5]]</f>
        <v>0</v>
      </c>
      <c r="E919">
        <f>Table2[[#This Row],[AcceptedCmp1]]</f>
        <v>0</v>
      </c>
      <c r="F919">
        <f>Table2[[#This Row],[AcceptedCmp2]]</f>
        <v>0</v>
      </c>
      <c r="G919">
        <f>Table2[[#This Row],[Response]]</f>
        <v>0</v>
      </c>
      <c r="H919" s="8">
        <f>Products!G919</f>
        <v>59</v>
      </c>
      <c r="I919" s="17" t="str">
        <f>Products!H919</f>
        <v>Married</v>
      </c>
      <c r="J919" t="str">
        <f>Products!I919</f>
        <v>56-65</v>
      </c>
      <c r="K919" t="str">
        <f>Table6[[#This Row],[Kids]]</f>
        <v>No</v>
      </c>
      <c r="L919" t="str">
        <f>Table6[[#This Row],[Teens]]</f>
        <v>No</v>
      </c>
    </row>
    <row r="920" spans="1:12" ht="16.5" x14ac:dyDescent="0.3">
      <c r="A920">
        <f>Table2[[#This Row],[NumDealsPurchases]]</f>
        <v>1</v>
      </c>
      <c r="B920">
        <f>Table2[[#This Row],[AcceptedCmp3]]</f>
        <v>0</v>
      </c>
      <c r="C920">
        <f>Table2[[#This Row],[AcceptedCmp4]]</f>
        <v>0</v>
      </c>
      <c r="D920">
        <f>Table2[[#This Row],[AcceptedCmp5]]</f>
        <v>0</v>
      </c>
      <c r="E920">
        <f>Table2[[#This Row],[AcceptedCmp1]]</f>
        <v>0</v>
      </c>
      <c r="F920">
        <f>Table2[[#This Row],[AcceptedCmp2]]</f>
        <v>0</v>
      </c>
      <c r="G920">
        <f>Table2[[#This Row],[Response]]</f>
        <v>0</v>
      </c>
      <c r="H920" s="8">
        <f>Products!G920</f>
        <v>53</v>
      </c>
      <c r="I920" s="17" t="str">
        <f>Products!H920</f>
        <v>Single</v>
      </c>
      <c r="J920" t="str">
        <f>Products!I920</f>
        <v>46-55</v>
      </c>
      <c r="K920" t="str">
        <f>Table6[[#This Row],[Kids]]</f>
        <v>No</v>
      </c>
      <c r="L920" t="str">
        <f>Table6[[#This Row],[Teens]]</f>
        <v>No</v>
      </c>
    </row>
    <row r="921" spans="1:12" ht="16.5" x14ac:dyDescent="0.3">
      <c r="A921">
        <f>Table2[[#This Row],[NumDealsPurchases]]</f>
        <v>1</v>
      </c>
      <c r="B921">
        <f>Table2[[#This Row],[AcceptedCmp3]]</f>
        <v>0</v>
      </c>
      <c r="C921">
        <f>Table2[[#This Row],[AcceptedCmp4]]</f>
        <v>1</v>
      </c>
      <c r="D921">
        <f>Table2[[#This Row],[AcceptedCmp5]]</f>
        <v>1</v>
      </c>
      <c r="E921">
        <f>Table2[[#This Row],[AcceptedCmp1]]</f>
        <v>0</v>
      </c>
      <c r="F921">
        <f>Table2[[#This Row],[AcceptedCmp2]]</f>
        <v>0</v>
      </c>
      <c r="G921">
        <f>Table2[[#This Row],[Response]]</f>
        <v>1</v>
      </c>
      <c r="H921" s="8">
        <f>Products!G921</f>
        <v>31</v>
      </c>
      <c r="I921" s="17" t="str">
        <f>Products!H921</f>
        <v>Single</v>
      </c>
      <c r="J921" t="str">
        <f>Products!I921</f>
        <v>26-35</v>
      </c>
      <c r="K921" t="str">
        <f>Table6[[#This Row],[Kids]]</f>
        <v>No</v>
      </c>
      <c r="L921" t="str">
        <f>Table6[[#This Row],[Teens]]</f>
        <v>No</v>
      </c>
    </row>
    <row r="922" spans="1:12" ht="16.5" x14ac:dyDescent="0.3">
      <c r="A922">
        <f>Table2[[#This Row],[NumDealsPurchases]]</f>
        <v>2</v>
      </c>
      <c r="B922">
        <f>Table2[[#This Row],[AcceptedCmp3]]</f>
        <v>0</v>
      </c>
      <c r="C922">
        <f>Table2[[#This Row],[AcceptedCmp4]]</f>
        <v>0</v>
      </c>
      <c r="D922">
        <f>Table2[[#This Row],[AcceptedCmp5]]</f>
        <v>0</v>
      </c>
      <c r="E922">
        <f>Table2[[#This Row],[AcceptedCmp1]]</f>
        <v>0</v>
      </c>
      <c r="F922">
        <f>Table2[[#This Row],[AcceptedCmp2]]</f>
        <v>0</v>
      </c>
      <c r="G922">
        <f>Table2[[#This Row],[Response]]</f>
        <v>0</v>
      </c>
      <c r="H922" s="8">
        <f>Products!G922</f>
        <v>59</v>
      </c>
      <c r="I922" s="17" t="str">
        <f>Products!H922</f>
        <v>Together</v>
      </c>
      <c r="J922" t="str">
        <f>Products!I922</f>
        <v>56-65</v>
      </c>
      <c r="K922" t="str">
        <f>Table6[[#This Row],[Kids]]</f>
        <v>No</v>
      </c>
      <c r="L922" t="str">
        <f>Table6[[#This Row],[Teens]]</f>
        <v>Yes</v>
      </c>
    </row>
    <row r="923" spans="1:12" ht="16.5" x14ac:dyDescent="0.3">
      <c r="A923">
        <f>Table2[[#This Row],[NumDealsPurchases]]</f>
        <v>1</v>
      </c>
      <c r="B923">
        <f>Table2[[#This Row],[AcceptedCmp3]]</f>
        <v>0</v>
      </c>
      <c r="C923">
        <f>Table2[[#This Row],[AcceptedCmp4]]</f>
        <v>0</v>
      </c>
      <c r="D923">
        <f>Table2[[#This Row],[AcceptedCmp5]]</f>
        <v>0</v>
      </c>
      <c r="E923">
        <f>Table2[[#This Row],[AcceptedCmp1]]</f>
        <v>1</v>
      </c>
      <c r="F923">
        <f>Table2[[#This Row],[AcceptedCmp2]]</f>
        <v>0</v>
      </c>
      <c r="G923">
        <f>Table2[[#This Row],[Response]]</f>
        <v>0</v>
      </c>
      <c r="H923" s="8">
        <f>Products!G923</f>
        <v>59</v>
      </c>
      <c r="I923" s="17" t="str">
        <f>Products!H923</f>
        <v>Single</v>
      </c>
      <c r="J923" t="str">
        <f>Products!I923</f>
        <v>56-65</v>
      </c>
      <c r="K923" t="str">
        <f>Table6[[#This Row],[Kids]]</f>
        <v>No</v>
      </c>
      <c r="L923" t="str">
        <f>Table6[[#This Row],[Teens]]</f>
        <v>No</v>
      </c>
    </row>
    <row r="924" spans="1:12" ht="16.5" x14ac:dyDescent="0.3">
      <c r="A924">
        <f>Table2[[#This Row],[NumDealsPurchases]]</f>
        <v>1</v>
      </c>
      <c r="B924">
        <f>Table2[[#This Row],[AcceptedCmp3]]</f>
        <v>1</v>
      </c>
      <c r="C924">
        <f>Table2[[#This Row],[AcceptedCmp4]]</f>
        <v>0</v>
      </c>
      <c r="D924">
        <f>Table2[[#This Row],[AcceptedCmp5]]</f>
        <v>0</v>
      </c>
      <c r="E924">
        <f>Table2[[#This Row],[AcceptedCmp1]]</f>
        <v>0</v>
      </c>
      <c r="F924">
        <f>Table2[[#This Row],[AcceptedCmp2]]</f>
        <v>1</v>
      </c>
      <c r="G924">
        <f>Table2[[#This Row],[Response]]</f>
        <v>0</v>
      </c>
      <c r="H924" s="8">
        <f>Products!G924</f>
        <v>59</v>
      </c>
      <c r="I924" s="17" t="str">
        <f>Products!H924</f>
        <v>Single</v>
      </c>
      <c r="J924" t="str">
        <f>Products!I924</f>
        <v>56-65</v>
      </c>
      <c r="K924" t="str">
        <f>Table6[[#This Row],[Kids]]</f>
        <v>Yes</v>
      </c>
      <c r="L924" t="str">
        <f>Table6[[#This Row],[Teens]]</f>
        <v>Yes</v>
      </c>
    </row>
    <row r="925" spans="1:12" ht="16.5" x14ac:dyDescent="0.3">
      <c r="A925">
        <f>Table2[[#This Row],[NumDealsPurchases]]</f>
        <v>1</v>
      </c>
      <c r="B925">
        <f>Table2[[#This Row],[AcceptedCmp3]]</f>
        <v>0</v>
      </c>
      <c r="C925">
        <f>Table2[[#This Row],[AcceptedCmp4]]</f>
        <v>0</v>
      </c>
      <c r="D925">
        <f>Table2[[#This Row],[AcceptedCmp5]]</f>
        <v>0</v>
      </c>
      <c r="E925">
        <f>Table2[[#This Row],[AcceptedCmp1]]</f>
        <v>0</v>
      </c>
      <c r="F925">
        <f>Table2[[#This Row],[AcceptedCmp2]]</f>
        <v>0</v>
      </c>
      <c r="G925">
        <f>Table2[[#This Row],[Response]]</f>
        <v>0</v>
      </c>
      <c r="H925" s="8">
        <f>Products!G925</f>
        <v>20</v>
      </c>
      <c r="I925" s="17" t="str">
        <f>Products!H925</f>
        <v>Married</v>
      </c>
      <c r="J925" t="str">
        <f>Products!I925</f>
        <v>16-25</v>
      </c>
      <c r="K925" t="str">
        <f>Table6[[#This Row],[Kids]]</f>
        <v>No</v>
      </c>
      <c r="L925" t="str">
        <f>Table6[[#This Row],[Teens]]</f>
        <v>No</v>
      </c>
    </row>
    <row r="926" spans="1:12" ht="16.5" x14ac:dyDescent="0.3">
      <c r="A926">
        <f>Table2[[#This Row],[NumDealsPurchases]]</f>
        <v>1</v>
      </c>
      <c r="B926">
        <f>Table2[[#This Row],[AcceptedCmp3]]</f>
        <v>0</v>
      </c>
      <c r="C926">
        <f>Table2[[#This Row],[AcceptedCmp4]]</f>
        <v>0</v>
      </c>
      <c r="D926">
        <f>Table2[[#This Row],[AcceptedCmp5]]</f>
        <v>0</v>
      </c>
      <c r="E926">
        <f>Table2[[#This Row],[AcceptedCmp1]]</f>
        <v>0</v>
      </c>
      <c r="F926">
        <f>Table2[[#This Row],[AcceptedCmp2]]</f>
        <v>0</v>
      </c>
      <c r="G926">
        <f>Table2[[#This Row],[Response]]</f>
        <v>1</v>
      </c>
      <c r="H926" s="8">
        <f>Products!G926</f>
        <v>44</v>
      </c>
      <c r="I926" s="17" t="str">
        <f>Products!H926</f>
        <v>Together</v>
      </c>
      <c r="J926" t="str">
        <f>Products!I926</f>
        <v>36-45</v>
      </c>
      <c r="K926" t="str">
        <f>Table6[[#This Row],[Kids]]</f>
        <v>Yes</v>
      </c>
      <c r="L926" t="str">
        <f>Table6[[#This Row],[Teens]]</f>
        <v>No</v>
      </c>
    </row>
    <row r="927" spans="1:12" ht="16.5" x14ac:dyDescent="0.3">
      <c r="A927">
        <f>Table2[[#This Row],[NumDealsPurchases]]</f>
        <v>3</v>
      </c>
      <c r="B927">
        <f>Table2[[#This Row],[AcceptedCmp3]]</f>
        <v>0</v>
      </c>
      <c r="C927">
        <f>Table2[[#This Row],[AcceptedCmp4]]</f>
        <v>0</v>
      </c>
      <c r="D927">
        <f>Table2[[#This Row],[AcceptedCmp5]]</f>
        <v>0</v>
      </c>
      <c r="E927">
        <f>Table2[[#This Row],[AcceptedCmp1]]</f>
        <v>0</v>
      </c>
      <c r="F927">
        <f>Table2[[#This Row],[AcceptedCmp2]]</f>
        <v>0</v>
      </c>
      <c r="G927">
        <f>Table2[[#This Row],[Response]]</f>
        <v>0</v>
      </c>
      <c r="H927" s="8">
        <f>Products!G927</f>
        <v>66</v>
      </c>
      <c r="I927" s="17" t="str">
        <f>Products!H927</f>
        <v>Together</v>
      </c>
      <c r="J927" t="str">
        <f>Products!I927</f>
        <v>66-75</v>
      </c>
      <c r="K927" t="str">
        <f>Table6[[#This Row],[Kids]]</f>
        <v>Yes</v>
      </c>
      <c r="L927" t="str">
        <f>Table6[[#This Row],[Teens]]</f>
        <v>Yes</v>
      </c>
    </row>
    <row r="928" spans="1:12" ht="16.5" x14ac:dyDescent="0.3">
      <c r="A928">
        <f>Table2[[#This Row],[NumDealsPurchases]]</f>
        <v>1</v>
      </c>
      <c r="B928">
        <f>Table2[[#This Row],[AcceptedCmp3]]</f>
        <v>0</v>
      </c>
      <c r="C928">
        <f>Table2[[#This Row],[AcceptedCmp4]]</f>
        <v>0</v>
      </c>
      <c r="D928">
        <f>Table2[[#This Row],[AcceptedCmp5]]</f>
        <v>0</v>
      </c>
      <c r="E928">
        <f>Table2[[#This Row],[AcceptedCmp1]]</f>
        <v>1</v>
      </c>
      <c r="F928">
        <f>Table2[[#This Row],[AcceptedCmp2]]</f>
        <v>0</v>
      </c>
      <c r="G928">
        <f>Table2[[#This Row],[Response]]</f>
        <v>0</v>
      </c>
      <c r="H928" s="8">
        <f>Products!G928</f>
        <v>28</v>
      </c>
      <c r="I928" s="17" t="str">
        <f>Products!H928</f>
        <v>Married</v>
      </c>
      <c r="J928" t="str">
        <f>Products!I928</f>
        <v>26-35</v>
      </c>
      <c r="K928" t="str">
        <f>Table6[[#This Row],[Kids]]</f>
        <v>Yes</v>
      </c>
      <c r="L928" t="str">
        <f>Table6[[#This Row],[Teens]]</f>
        <v>No</v>
      </c>
    </row>
    <row r="929" spans="1:12" ht="16.5" x14ac:dyDescent="0.3">
      <c r="A929">
        <f>Table2[[#This Row],[NumDealsPurchases]]</f>
        <v>3</v>
      </c>
      <c r="B929">
        <f>Table2[[#This Row],[AcceptedCmp3]]</f>
        <v>0</v>
      </c>
      <c r="C929">
        <f>Table2[[#This Row],[AcceptedCmp4]]</f>
        <v>0</v>
      </c>
      <c r="D929">
        <f>Table2[[#This Row],[AcceptedCmp5]]</f>
        <v>0</v>
      </c>
      <c r="E929">
        <f>Table2[[#This Row],[AcceptedCmp1]]</f>
        <v>0</v>
      </c>
      <c r="F929">
        <f>Table2[[#This Row],[AcceptedCmp2]]</f>
        <v>0</v>
      </c>
      <c r="G929">
        <f>Table2[[#This Row],[Response]]</f>
        <v>0</v>
      </c>
      <c r="H929" s="8">
        <f>Products!G929</f>
        <v>33</v>
      </c>
      <c r="I929" s="17" t="str">
        <f>Products!H929</f>
        <v>Single</v>
      </c>
      <c r="J929" t="str">
        <f>Products!I929</f>
        <v>26-35</v>
      </c>
      <c r="K929" t="str">
        <f>Table6[[#This Row],[Kids]]</f>
        <v>No</v>
      </c>
      <c r="L929" t="str">
        <f>Table6[[#This Row],[Teens]]</f>
        <v>No</v>
      </c>
    </row>
    <row r="930" spans="1:12" ht="16.5" x14ac:dyDescent="0.3">
      <c r="A930">
        <f>Table2[[#This Row],[NumDealsPurchases]]</f>
        <v>1</v>
      </c>
      <c r="B930">
        <f>Table2[[#This Row],[AcceptedCmp3]]</f>
        <v>0</v>
      </c>
      <c r="C930">
        <f>Table2[[#This Row],[AcceptedCmp4]]</f>
        <v>0</v>
      </c>
      <c r="D930">
        <f>Table2[[#This Row],[AcceptedCmp5]]</f>
        <v>0</v>
      </c>
      <c r="E930">
        <f>Table2[[#This Row],[AcceptedCmp1]]</f>
        <v>1</v>
      </c>
      <c r="F930">
        <f>Table2[[#This Row],[AcceptedCmp2]]</f>
        <v>0</v>
      </c>
      <c r="G930">
        <f>Table2[[#This Row],[Response]]</f>
        <v>0</v>
      </c>
      <c r="H930" s="8">
        <f>Products!G930</f>
        <v>36</v>
      </c>
      <c r="I930" s="17" t="str">
        <f>Products!H930</f>
        <v>Single</v>
      </c>
      <c r="J930" t="str">
        <f>Products!I930</f>
        <v>36-45</v>
      </c>
      <c r="K930" t="str">
        <f>Table6[[#This Row],[Kids]]</f>
        <v>No</v>
      </c>
      <c r="L930" t="str">
        <f>Table6[[#This Row],[Teens]]</f>
        <v>No</v>
      </c>
    </row>
    <row r="931" spans="1:12" ht="16.5" x14ac:dyDescent="0.3">
      <c r="A931">
        <f>Table2[[#This Row],[NumDealsPurchases]]</f>
        <v>1</v>
      </c>
      <c r="B931">
        <f>Table2[[#This Row],[AcceptedCmp3]]</f>
        <v>0</v>
      </c>
      <c r="C931">
        <f>Table2[[#This Row],[AcceptedCmp4]]</f>
        <v>1</v>
      </c>
      <c r="D931">
        <f>Table2[[#This Row],[AcceptedCmp5]]</f>
        <v>0</v>
      </c>
      <c r="E931">
        <f>Table2[[#This Row],[AcceptedCmp1]]</f>
        <v>0</v>
      </c>
      <c r="F931">
        <f>Table2[[#This Row],[AcceptedCmp2]]</f>
        <v>0</v>
      </c>
      <c r="G931">
        <f>Table2[[#This Row],[Response]]</f>
        <v>0</v>
      </c>
      <c r="H931" s="8">
        <f>Products!G931</f>
        <v>31</v>
      </c>
      <c r="I931" s="17" t="str">
        <f>Products!H931</f>
        <v>Married</v>
      </c>
      <c r="J931" t="str">
        <f>Products!I931</f>
        <v>26-35</v>
      </c>
      <c r="K931" t="str">
        <f>Table6[[#This Row],[Kids]]</f>
        <v>No</v>
      </c>
      <c r="L931" t="str">
        <f>Table6[[#This Row],[Teens]]</f>
        <v>No</v>
      </c>
    </row>
    <row r="932" spans="1:12" ht="16.5" x14ac:dyDescent="0.3">
      <c r="A932">
        <f>Table2[[#This Row],[NumDealsPurchases]]</f>
        <v>1</v>
      </c>
      <c r="B932">
        <f>Table2[[#This Row],[AcceptedCmp3]]</f>
        <v>0</v>
      </c>
      <c r="C932">
        <f>Table2[[#This Row],[AcceptedCmp4]]</f>
        <v>0</v>
      </c>
      <c r="D932">
        <f>Table2[[#This Row],[AcceptedCmp5]]</f>
        <v>0</v>
      </c>
      <c r="E932">
        <f>Table2[[#This Row],[AcceptedCmp1]]</f>
        <v>0</v>
      </c>
      <c r="F932">
        <f>Table2[[#This Row],[AcceptedCmp2]]</f>
        <v>0</v>
      </c>
      <c r="G932">
        <f>Table2[[#This Row],[Response]]</f>
        <v>0</v>
      </c>
      <c r="H932" s="8">
        <f>Products!G932</f>
        <v>21</v>
      </c>
      <c r="I932" s="17" t="str">
        <f>Products!H932</f>
        <v>Together</v>
      </c>
      <c r="J932" t="str">
        <f>Products!I932</f>
        <v>16-25</v>
      </c>
      <c r="K932" t="str">
        <f>Table6[[#This Row],[Kids]]</f>
        <v>No</v>
      </c>
      <c r="L932" t="str">
        <f>Table6[[#This Row],[Teens]]</f>
        <v>No</v>
      </c>
    </row>
    <row r="933" spans="1:12" ht="16.5" x14ac:dyDescent="0.3">
      <c r="A933">
        <f>Table2[[#This Row],[NumDealsPurchases]]</f>
        <v>1</v>
      </c>
      <c r="B933">
        <f>Table2[[#This Row],[AcceptedCmp3]]</f>
        <v>0</v>
      </c>
      <c r="C933">
        <f>Table2[[#This Row],[AcceptedCmp4]]</f>
        <v>0</v>
      </c>
      <c r="D933">
        <f>Table2[[#This Row],[AcceptedCmp5]]</f>
        <v>0</v>
      </c>
      <c r="E933">
        <f>Table2[[#This Row],[AcceptedCmp1]]</f>
        <v>0</v>
      </c>
      <c r="F933">
        <f>Table2[[#This Row],[AcceptedCmp2]]</f>
        <v>0</v>
      </c>
      <c r="G933">
        <f>Table2[[#This Row],[Response]]</f>
        <v>0</v>
      </c>
      <c r="H933" s="8">
        <f>Products!G933</f>
        <v>37</v>
      </c>
      <c r="I933" s="17" t="str">
        <f>Products!H933</f>
        <v>Single</v>
      </c>
      <c r="J933" t="str">
        <f>Products!I933</f>
        <v>36-45</v>
      </c>
      <c r="K933" t="str">
        <f>Table6[[#This Row],[Kids]]</f>
        <v>No</v>
      </c>
      <c r="L933" t="str">
        <f>Table6[[#This Row],[Teens]]</f>
        <v>Yes</v>
      </c>
    </row>
    <row r="934" spans="1:12" ht="16.5" x14ac:dyDescent="0.3">
      <c r="A934">
        <f>Table2[[#This Row],[NumDealsPurchases]]</f>
        <v>1</v>
      </c>
      <c r="B934">
        <f>Table2[[#This Row],[AcceptedCmp3]]</f>
        <v>0</v>
      </c>
      <c r="C934">
        <f>Table2[[#This Row],[AcceptedCmp4]]</f>
        <v>0</v>
      </c>
      <c r="D934">
        <f>Table2[[#This Row],[AcceptedCmp5]]</f>
        <v>0</v>
      </c>
      <c r="E934">
        <f>Table2[[#This Row],[AcceptedCmp1]]</f>
        <v>0</v>
      </c>
      <c r="F934">
        <f>Table2[[#This Row],[AcceptedCmp2]]</f>
        <v>0</v>
      </c>
      <c r="G934">
        <f>Table2[[#This Row],[Response]]</f>
        <v>0</v>
      </c>
      <c r="H934" s="8">
        <f>Products!G934</f>
        <v>40</v>
      </c>
      <c r="I934" s="17" t="str">
        <f>Products!H934</f>
        <v>Single</v>
      </c>
      <c r="J934" t="str">
        <f>Products!I934</f>
        <v>36-45</v>
      </c>
      <c r="K934" t="str">
        <f>Table6[[#This Row],[Kids]]</f>
        <v>No</v>
      </c>
      <c r="L934" t="str">
        <f>Table6[[#This Row],[Teens]]</f>
        <v>No</v>
      </c>
    </row>
    <row r="935" spans="1:12" ht="16.5" x14ac:dyDescent="0.3">
      <c r="A935">
        <f>Table2[[#This Row],[NumDealsPurchases]]</f>
        <v>1</v>
      </c>
      <c r="B935">
        <f>Table2[[#This Row],[AcceptedCmp3]]</f>
        <v>0</v>
      </c>
      <c r="C935">
        <f>Table2[[#This Row],[AcceptedCmp4]]</f>
        <v>0</v>
      </c>
      <c r="D935">
        <f>Table2[[#This Row],[AcceptedCmp5]]</f>
        <v>0</v>
      </c>
      <c r="E935">
        <f>Table2[[#This Row],[AcceptedCmp1]]</f>
        <v>0</v>
      </c>
      <c r="F935">
        <f>Table2[[#This Row],[AcceptedCmp2]]</f>
        <v>0</v>
      </c>
      <c r="G935">
        <f>Table2[[#This Row],[Response]]</f>
        <v>0</v>
      </c>
      <c r="H935" s="8">
        <f>Products!G935</f>
        <v>25</v>
      </c>
      <c r="I935" s="17" t="str">
        <f>Products!H935</f>
        <v>Married</v>
      </c>
      <c r="J935" t="str">
        <f>Products!I935</f>
        <v>16-25</v>
      </c>
      <c r="K935" t="str">
        <f>Table6[[#This Row],[Kids]]</f>
        <v>Yes</v>
      </c>
      <c r="L935" t="str">
        <f>Table6[[#This Row],[Teens]]</f>
        <v>No</v>
      </c>
    </row>
    <row r="936" spans="1:12" ht="16.5" x14ac:dyDescent="0.3">
      <c r="A936">
        <f>Table2[[#This Row],[NumDealsPurchases]]</f>
        <v>2</v>
      </c>
      <c r="B936">
        <f>Table2[[#This Row],[AcceptedCmp3]]</f>
        <v>0</v>
      </c>
      <c r="C936">
        <f>Table2[[#This Row],[AcceptedCmp4]]</f>
        <v>1</v>
      </c>
      <c r="D936">
        <f>Table2[[#This Row],[AcceptedCmp5]]</f>
        <v>0</v>
      </c>
      <c r="E936">
        <f>Table2[[#This Row],[AcceptedCmp1]]</f>
        <v>0</v>
      </c>
      <c r="F936">
        <f>Table2[[#This Row],[AcceptedCmp2]]</f>
        <v>0</v>
      </c>
      <c r="G936">
        <f>Table2[[#This Row],[Response]]</f>
        <v>0</v>
      </c>
      <c r="H936" s="8">
        <f>Products!G936</f>
        <v>61</v>
      </c>
      <c r="I936" s="17" t="str">
        <f>Products!H936</f>
        <v>Single</v>
      </c>
      <c r="J936" t="str">
        <f>Products!I936</f>
        <v>56-65</v>
      </c>
      <c r="K936" t="str">
        <f>Table6[[#This Row],[Kids]]</f>
        <v>No</v>
      </c>
      <c r="L936" t="str">
        <f>Table6[[#This Row],[Teens]]</f>
        <v>Yes</v>
      </c>
    </row>
    <row r="937" spans="1:12" ht="16.5" x14ac:dyDescent="0.3">
      <c r="A937">
        <f>Table2[[#This Row],[NumDealsPurchases]]</f>
        <v>1</v>
      </c>
      <c r="B937">
        <f>Table2[[#This Row],[AcceptedCmp3]]</f>
        <v>0</v>
      </c>
      <c r="C937">
        <f>Table2[[#This Row],[AcceptedCmp4]]</f>
        <v>0</v>
      </c>
      <c r="D937">
        <f>Table2[[#This Row],[AcceptedCmp5]]</f>
        <v>0</v>
      </c>
      <c r="E937">
        <f>Table2[[#This Row],[AcceptedCmp1]]</f>
        <v>0</v>
      </c>
      <c r="F937">
        <f>Table2[[#This Row],[AcceptedCmp2]]</f>
        <v>0</v>
      </c>
      <c r="G937">
        <f>Table2[[#This Row],[Response]]</f>
        <v>0</v>
      </c>
      <c r="H937" s="8">
        <f>Products!G937</f>
        <v>23</v>
      </c>
      <c r="I937" s="17" t="str">
        <f>Products!H937</f>
        <v>Together</v>
      </c>
      <c r="J937" t="str">
        <f>Products!I937</f>
        <v>16-25</v>
      </c>
      <c r="K937" t="str">
        <f>Table6[[#This Row],[Kids]]</f>
        <v>Yes</v>
      </c>
      <c r="L937" t="str">
        <f>Table6[[#This Row],[Teens]]</f>
        <v>No</v>
      </c>
    </row>
    <row r="938" spans="1:12" ht="16.5" x14ac:dyDescent="0.3">
      <c r="A938">
        <f>Table2[[#This Row],[NumDealsPurchases]]</f>
        <v>1</v>
      </c>
      <c r="B938">
        <f>Table2[[#This Row],[AcceptedCmp3]]</f>
        <v>0</v>
      </c>
      <c r="C938">
        <f>Table2[[#This Row],[AcceptedCmp4]]</f>
        <v>0</v>
      </c>
      <c r="D938">
        <f>Table2[[#This Row],[AcceptedCmp5]]</f>
        <v>0</v>
      </c>
      <c r="E938">
        <f>Table2[[#This Row],[AcceptedCmp1]]</f>
        <v>0</v>
      </c>
      <c r="F938">
        <f>Table2[[#This Row],[AcceptedCmp2]]</f>
        <v>0</v>
      </c>
      <c r="G938">
        <f>Table2[[#This Row],[Response]]</f>
        <v>0</v>
      </c>
      <c r="H938" s="8">
        <f>Products!G938</f>
        <v>62</v>
      </c>
      <c r="I938" s="17" t="str">
        <f>Products!H938</f>
        <v>Together</v>
      </c>
      <c r="J938" t="str">
        <f>Products!I938</f>
        <v>56-65</v>
      </c>
      <c r="K938" t="str">
        <f>Table6[[#This Row],[Kids]]</f>
        <v>No</v>
      </c>
      <c r="L938" t="str">
        <f>Table6[[#This Row],[Teens]]</f>
        <v>No</v>
      </c>
    </row>
    <row r="939" spans="1:12" ht="16.5" x14ac:dyDescent="0.3">
      <c r="A939">
        <f>Table2[[#This Row],[NumDealsPurchases]]</f>
        <v>2</v>
      </c>
      <c r="B939">
        <f>Table2[[#This Row],[AcceptedCmp3]]</f>
        <v>0</v>
      </c>
      <c r="C939">
        <f>Table2[[#This Row],[AcceptedCmp4]]</f>
        <v>0</v>
      </c>
      <c r="D939">
        <f>Table2[[#This Row],[AcceptedCmp5]]</f>
        <v>0</v>
      </c>
      <c r="E939">
        <f>Table2[[#This Row],[AcceptedCmp1]]</f>
        <v>0</v>
      </c>
      <c r="F939">
        <f>Table2[[#This Row],[AcceptedCmp2]]</f>
        <v>0</v>
      </c>
      <c r="G939">
        <f>Table2[[#This Row],[Response]]</f>
        <v>0</v>
      </c>
      <c r="H939" s="8">
        <f>Products!G939</f>
        <v>43</v>
      </c>
      <c r="I939" s="17" t="str">
        <f>Products!H939</f>
        <v>Married</v>
      </c>
      <c r="J939" t="str">
        <f>Products!I939</f>
        <v>36-45</v>
      </c>
      <c r="K939" t="str">
        <f>Table6[[#This Row],[Kids]]</f>
        <v>Yes</v>
      </c>
      <c r="L939" t="str">
        <f>Table6[[#This Row],[Teens]]</f>
        <v>No</v>
      </c>
    </row>
    <row r="940" spans="1:12" ht="16.5" x14ac:dyDescent="0.3">
      <c r="A940">
        <f>Table2[[#This Row],[NumDealsPurchases]]</f>
        <v>1</v>
      </c>
      <c r="B940">
        <f>Table2[[#This Row],[AcceptedCmp3]]</f>
        <v>0</v>
      </c>
      <c r="C940">
        <f>Table2[[#This Row],[AcceptedCmp4]]</f>
        <v>0</v>
      </c>
      <c r="D940">
        <f>Table2[[#This Row],[AcceptedCmp5]]</f>
        <v>0</v>
      </c>
      <c r="E940">
        <f>Table2[[#This Row],[AcceptedCmp1]]</f>
        <v>0</v>
      </c>
      <c r="F940">
        <f>Table2[[#This Row],[AcceptedCmp2]]</f>
        <v>0</v>
      </c>
      <c r="G940">
        <f>Table2[[#This Row],[Response]]</f>
        <v>0</v>
      </c>
      <c r="H940" s="8">
        <f>Products!G940</f>
        <v>42</v>
      </c>
      <c r="I940" s="17" t="str">
        <f>Products!H940</f>
        <v>Single</v>
      </c>
      <c r="J940" t="str">
        <f>Products!I940</f>
        <v>36-45</v>
      </c>
      <c r="K940" t="str">
        <f>Table6[[#This Row],[Kids]]</f>
        <v>No</v>
      </c>
      <c r="L940" t="str">
        <f>Table6[[#This Row],[Teens]]</f>
        <v>No</v>
      </c>
    </row>
    <row r="941" spans="1:12" ht="16.5" x14ac:dyDescent="0.3">
      <c r="A941">
        <f>Table2[[#This Row],[NumDealsPurchases]]</f>
        <v>3</v>
      </c>
      <c r="B941">
        <f>Table2[[#This Row],[AcceptedCmp3]]</f>
        <v>0</v>
      </c>
      <c r="C941">
        <f>Table2[[#This Row],[AcceptedCmp4]]</f>
        <v>0</v>
      </c>
      <c r="D941">
        <f>Table2[[#This Row],[AcceptedCmp5]]</f>
        <v>0</v>
      </c>
      <c r="E941">
        <f>Table2[[#This Row],[AcceptedCmp1]]</f>
        <v>1</v>
      </c>
      <c r="F941">
        <f>Table2[[#This Row],[AcceptedCmp2]]</f>
        <v>0</v>
      </c>
      <c r="G941">
        <f>Table2[[#This Row],[Response]]</f>
        <v>0</v>
      </c>
      <c r="H941" s="8">
        <f>Products!G941</f>
        <v>43</v>
      </c>
      <c r="I941" s="17" t="str">
        <f>Products!H941</f>
        <v>Divorced</v>
      </c>
      <c r="J941" t="str">
        <f>Products!I941</f>
        <v>36-45</v>
      </c>
      <c r="K941" t="str">
        <f>Table6[[#This Row],[Kids]]</f>
        <v>No</v>
      </c>
      <c r="L941" t="str">
        <f>Table6[[#This Row],[Teens]]</f>
        <v>Yes</v>
      </c>
    </row>
    <row r="942" spans="1:12" ht="16.5" x14ac:dyDescent="0.3">
      <c r="A942">
        <f>Table2[[#This Row],[NumDealsPurchases]]</f>
        <v>3</v>
      </c>
      <c r="B942">
        <f>Table2[[#This Row],[AcceptedCmp3]]</f>
        <v>0</v>
      </c>
      <c r="C942">
        <f>Table2[[#This Row],[AcceptedCmp4]]</f>
        <v>0</v>
      </c>
      <c r="D942">
        <f>Table2[[#This Row],[AcceptedCmp5]]</f>
        <v>0</v>
      </c>
      <c r="E942">
        <f>Table2[[#This Row],[AcceptedCmp1]]</f>
        <v>0</v>
      </c>
      <c r="F942">
        <f>Table2[[#This Row],[AcceptedCmp2]]</f>
        <v>0</v>
      </c>
      <c r="G942">
        <f>Table2[[#This Row],[Response]]</f>
        <v>0</v>
      </c>
      <c r="H942" s="8">
        <f>Products!G942</f>
        <v>42</v>
      </c>
      <c r="I942" s="17" t="str">
        <f>Products!H942</f>
        <v>Single</v>
      </c>
      <c r="J942" t="str">
        <f>Products!I942</f>
        <v>36-45</v>
      </c>
      <c r="K942" t="str">
        <f>Table6[[#This Row],[Kids]]</f>
        <v>No</v>
      </c>
      <c r="L942" t="str">
        <f>Table6[[#This Row],[Teens]]</f>
        <v>Yes</v>
      </c>
    </row>
    <row r="943" spans="1:12" ht="16.5" x14ac:dyDescent="0.3">
      <c r="A943">
        <f>Table2[[#This Row],[NumDealsPurchases]]</f>
        <v>2</v>
      </c>
      <c r="B943">
        <f>Table2[[#This Row],[AcceptedCmp3]]</f>
        <v>0</v>
      </c>
      <c r="C943">
        <f>Table2[[#This Row],[AcceptedCmp4]]</f>
        <v>0</v>
      </c>
      <c r="D943">
        <f>Table2[[#This Row],[AcceptedCmp5]]</f>
        <v>0</v>
      </c>
      <c r="E943">
        <f>Table2[[#This Row],[AcceptedCmp1]]</f>
        <v>0</v>
      </c>
      <c r="F943">
        <f>Table2[[#This Row],[AcceptedCmp2]]</f>
        <v>0</v>
      </c>
      <c r="G943">
        <f>Table2[[#This Row],[Response]]</f>
        <v>0</v>
      </c>
      <c r="H943" s="8">
        <f>Products!G943</f>
        <v>38</v>
      </c>
      <c r="I943" s="17" t="str">
        <f>Products!H943</f>
        <v>Together</v>
      </c>
      <c r="J943" t="str">
        <f>Products!I943</f>
        <v>36-45</v>
      </c>
      <c r="K943" t="str">
        <f>Table6[[#This Row],[Kids]]</f>
        <v>Yes</v>
      </c>
      <c r="L943" t="str">
        <f>Table6[[#This Row],[Teens]]</f>
        <v>No</v>
      </c>
    </row>
    <row r="944" spans="1:12" ht="16.5" x14ac:dyDescent="0.3">
      <c r="A944">
        <f>Table2[[#This Row],[NumDealsPurchases]]</f>
        <v>8</v>
      </c>
      <c r="B944">
        <f>Table2[[#This Row],[AcceptedCmp3]]</f>
        <v>0</v>
      </c>
      <c r="C944">
        <f>Table2[[#This Row],[AcceptedCmp4]]</f>
        <v>0</v>
      </c>
      <c r="D944">
        <f>Table2[[#This Row],[AcceptedCmp5]]</f>
        <v>0</v>
      </c>
      <c r="E944">
        <f>Table2[[#This Row],[AcceptedCmp1]]</f>
        <v>0</v>
      </c>
      <c r="F944">
        <f>Table2[[#This Row],[AcceptedCmp2]]</f>
        <v>0</v>
      </c>
      <c r="G944">
        <f>Table2[[#This Row],[Response]]</f>
        <v>0</v>
      </c>
      <c r="H944" s="8">
        <f>Products!G944</f>
        <v>61</v>
      </c>
      <c r="I944" s="17" t="str">
        <f>Products!H944</f>
        <v>Divorced</v>
      </c>
      <c r="J944" t="str">
        <f>Products!I944</f>
        <v>56-65</v>
      </c>
      <c r="K944" t="str">
        <f>Table6[[#This Row],[Kids]]</f>
        <v>Yes</v>
      </c>
      <c r="L944" t="str">
        <f>Table6[[#This Row],[Teens]]</f>
        <v>Yes</v>
      </c>
    </row>
    <row r="945" spans="1:12" ht="16.5" x14ac:dyDescent="0.3">
      <c r="A945">
        <f>Table2[[#This Row],[NumDealsPurchases]]</f>
        <v>2</v>
      </c>
      <c r="B945">
        <f>Table2[[#This Row],[AcceptedCmp3]]</f>
        <v>0</v>
      </c>
      <c r="C945">
        <f>Table2[[#This Row],[AcceptedCmp4]]</f>
        <v>0</v>
      </c>
      <c r="D945">
        <f>Table2[[#This Row],[AcceptedCmp5]]</f>
        <v>0</v>
      </c>
      <c r="E945">
        <f>Table2[[#This Row],[AcceptedCmp1]]</f>
        <v>0</v>
      </c>
      <c r="F945">
        <f>Table2[[#This Row],[AcceptedCmp2]]</f>
        <v>0</v>
      </c>
      <c r="G945">
        <f>Table2[[#This Row],[Response]]</f>
        <v>0</v>
      </c>
      <c r="H945" s="8">
        <f>Products!G945</f>
        <v>51</v>
      </c>
      <c r="I945" s="17" t="str">
        <f>Products!H945</f>
        <v>Together</v>
      </c>
      <c r="J945" t="str">
        <f>Products!I945</f>
        <v>46-55</v>
      </c>
      <c r="K945" t="str">
        <f>Table6[[#This Row],[Kids]]</f>
        <v>No</v>
      </c>
      <c r="L945" t="str">
        <f>Table6[[#This Row],[Teens]]</f>
        <v>Yes</v>
      </c>
    </row>
    <row r="946" spans="1:12" ht="16.5" x14ac:dyDescent="0.3">
      <c r="A946">
        <f>Table2[[#This Row],[NumDealsPurchases]]</f>
        <v>1</v>
      </c>
      <c r="B946">
        <f>Table2[[#This Row],[AcceptedCmp3]]</f>
        <v>0</v>
      </c>
      <c r="C946">
        <f>Table2[[#This Row],[AcceptedCmp4]]</f>
        <v>0</v>
      </c>
      <c r="D946">
        <f>Table2[[#This Row],[AcceptedCmp5]]</f>
        <v>1</v>
      </c>
      <c r="E946">
        <f>Table2[[#This Row],[AcceptedCmp1]]</f>
        <v>0</v>
      </c>
      <c r="F946">
        <f>Table2[[#This Row],[AcceptedCmp2]]</f>
        <v>0</v>
      </c>
      <c r="G946">
        <f>Table2[[#This Row],[Response]]</f>
        <v>1</v>
      </c>
      <c r="H946" s="8">
        <f>Products!G946</f>
        <v>30</v>
      </c>
      <c r="I946" s="17" t="str">
        <f>Products!H946</f>
        <v>Single</v>
      </c>
      <c r="J946" t="str">
        <f>Products!I946</f>
        <v>26-35</v>
      </c>
      <c r="K946" t="str">
        <f>Table6[[#This Row],[Kids]]</f>
        <v>No</v>
      </c>
      <c r="L946" t="str">
        <f>Table6[[#This Row],[Teens]]</f>
        <v>No</v>
      </c>
    </row>
    <row r="947" spans="1:12" ht="16.5" x14ac:dyDescent="0.3">
      <c r="A947">
        <f>Table2[[#This Row],[NumDealsPurchases]]</f>
        <v>0</v>
      </c>
      <c r="B947">
        <f>Table2[[#This Row],[AcceptedCmp3]]</f>
        <v>0</v>
      </c>
      <c r="C947">
        <f>Table2[[#This Row],[AcceptedCmp4]]</f>
        <v>1</v>
      </c>
      <c r="D947">
        <f>Table2[[#This Row],[AcceptedCmp5]]</f>
        <v>1</v>
      </c>
      <c r="E947">
        <f>Table2[[#This Row],[AcceptedCmp1]]</f>
        <v>1</v>
      </c>
      <c r="F947">
        <f>Table2[[#This Row],[AcceptedCmp2]]</f>
        <v>0</v>
      </c>
      <c r="G947">
        <f>Table2[[#This Row],[Response]]</f>
        <v>1</v>
      </c>
      <c r="H947" s="8">
        <f>Products!G947</f>
        <v>60</v>
      </c>
      <c r="I947" s="17" t="str">
        <f>Products!H947</f>
        <v>Married</v>
      </c>
      <c r="J947" t="str">
        <f>Products!I947</f>
        <v>56-65</v>
      </c>
      <c r="K947" t="str">
        <f>Table6[[#This Row],[Kids]]</f>
        <v>No</v>
      </c>
      <c r="L947" t="str">
        <f>Table6[[#This Row],[Teens]]</f>
        <v>No</v>
      </c>
    </row>
    <row r="948" spans="1:12" ht="16.5" x14ac:dyDescent="0.3">
      <c r="A948">
        <f>Table2[[#This Row],[NumDealsPurchases]]</f>
        <v>3</v>
      </c>
      <c r="B948">
        <f>Table2[[#This Row],[AcceptedCmp3]]</f>
        <v>0</v>
      </c>
      <c r="C948">
        <f>Table2[[#This Row],[AcceptedCmp4]]</f>
        <v>0</v>
      </c>
      <c r="D948">
        <f>Table2[[#This Row],[AcceptedCmp5]]</f>
        <v>0</v>
      </c>
      <c r="E948">
        <f>Table2[[#This Row],[AcceptedCmp1]]</f>
        <v>0</v>
      </c>
      <c r="F948">
        <f>Table2[[#This Row],[AcceptedCmp2]]</f>
        <v>0</v>
      </c>
      <c r="G948">
        <f>Table2[[#This Row],[Response]]</f>
        <v>0</v>
      </c>
      <c r="H948" s="8">
        <f>Products!G948</f>
        <v>26</v>
      </c>
      <c r="I948" s="17" t="str">
        <f>Products!H948</f>
        <v>Married</v>
      </c>
      <c r="J948" t="str">
        <f>Products!I948</f>
        <v>26-35</v>
      </c>
      <c r="K948" t="str">
        <f>Table6[[#This Row],[Kids]]</f>
        <v>No</v>
      </c>
      <c r="L948" t="str">
        <f>Table6[[#This Row],[Teens]]</f>
        <v>No</v>
      </c>
    </row>
    <row r="949" spans="1:12" ht="16.5" x14ac:dyDescent="0.3">
      <c r="A949">
        <f>Table2[[#This Row],[NumDealsPurchases]]</f>
        <v>1</v>
      </c>
      <c r="B949">
        <f>Table2[[#This Row],[AcceptedCmp3]]</f>
        <v>0</v>
      </c>
      <c r="C949">
        <f>Table2[[#This Row],[AcceptedCmp4]]</f>
        <v>1</v>
      </c>
      <c r="D949">
        <f>Table2[[#This Row],[AcceptedCmp5]]</f>
        <v>1</v>
      </c>
      <c r="E949">
        <f>Table2[[#This Row],[AcceptedCmp1]]</f>
        <v>0</v>
      </c>
      <c r="F949">
        <f>Table2[[#This Row],[AcceptedCmp2]]</f>
        <v>0</v>
      </c>
      <c r="G949">
        <f>Table2[[#This Row],[Response]]</f>
        <v>0</v>
      </c>
      <c r="H949" s="8">
        <f>Products!G949</f>
        <v>25</v>
      </c>
      <c r="I949" s="17" t="str">
        <f>Products!H949</f>
        <v>Divorced</v>
      </c>
      <c r="J949" t="str">
        <f>Products!I949</f>
        <v>16-25</v>
      </c>
      <c r="K949" t="str">
        <f>Table6[[#This Row],[Kids]]</f>
        <v>No</v>
      </c>
      <c r="L949" t="str">
        <f>Table6[[#This Row],[Teens]]</f>
        <v>No</v>
      </c>
    </row>
    <row r="950" spans="1:12" ht="16.5" x14ac:dyDescent="0.3">
      <c r="A950">
        <f>Table2[[#This Row],[NumDealsPurchases]]</f>
        <v>3</v>
      </c>
      <c r="B950">
        <f>Table2[[#This Row],[AcceptedCmp3]]</f>
        <v>0</v>
      </c>
      <c r="C950">
        <f>Table2[[#This Row],[AcceptedCmp4]]</f>
        <v>0</v>
      </c>
      <c r="D950">
        <f>Table2[[#This Row],[AcceptedCmp5]]</f>
        <v>0</v>
      </c>
      <c r="E950">
        <f>Table2[[#This Row],[AcceptedCmp1]]</f>
        <v>0</v>
      </c>
      <c r="F950">
        <f>Table2[[#This Row],[AcceptedCmp2]]</f>
        <v>0</v>
      </c>
      <c r="G950">
        <f>Table2[[#This Row],[Response]]</f>
        <v>0</v>
      </c>
      <c r="H950" s="8">
        <f>Products!G950</f>
        <v>32</v>
      </c>
      <c r="I950" s="17" t="str">
        <f>Products!H950</f>
        <v>Together</v>
      </c>
      <c r="J950" t="str">
        <f>Products!I950</f>
        <v>26-35</v>
      </c>
      <c r="K950" t="str">
        <f>Table6[[#This Row],[Kids]]</f>
        <v>No</v>
      </c>
      <c r="L950" t="str">
        <f>Table6[[#This Row],[Teens]]</f>
        <v>Yes</v>
      </c>
    </row>
    <row r="951" spans="1:12" ht="16.5" x14ac:dyDescent="0.3">
      <c r="A951">
        <f>Table2[[#This Row],[NumDealsPurchases]]</f>
        <v>2</v>
      </c>
      <c r="B951">
        <f>Table2[[#This Row],[AcceptedCmp3]]</f>
        <v>0</v>
      </c>
      <c r="C951">
        <f>Table2[[#This Row],[AcceptedCmp4]]</f>
        <v>0</v>
      </c>
      <c r="D951">
        <f>Table2[[#This Row],[AcceptedCmp5]]</f>
        <v>0</v>
      </c>
      <c r="E951">
        <f>Table2[[#This Row],[AcceptedCmp1]]</f>
        <v>0</v>
      </c>
      <c r="F951">
        <f>Table2[[#This Row],[AcceptedCmp2]]</f>
        <v>0</v>
      </c>
      <c r="G951">
        <f>Table2[[#This Row],[Response]]</f>
        <v>0</v>
      </c>
      <c r="H951" s="8">
        <f>Products!G951</f>
        <v>34</v>
      </c>
      <c r="I951" s="17" t="str">
        <f>Products!H951</f>
        <v>Divorced</v>
      </c>
      <c r="J951" t="str">
        <f>Products!I951</f>
        <v>26-35</v>
      </c>
      <c r="K951" t="str">
        <f>Table6[[#This Row],[Kids]]</f>
        <v>Yes</v>
      </c>
      <c r="L951" t="str">
        <f>Table6[[#This Row],[Teens]]</f>
        <v>Yes</v>
      </c>
    </row>
    <row r="952" spans="1:12" ht="16.5" x14ac:dyDescent="0.3">
      <c r="A952">
        <f>Table2[[#This Row],[NumDealsPurchases]]</f>
        <v>1</v>
      </c>
      <c r="B952">
        <f>Table2[[#This Row],[AcceptedCmp3]]</f>
        <v>0</v>
      </c>
      <c r="C952">
        <f>Table2[[#This Row],[AcceptedCmp4]]</f>
        <v>0</v>
      </c>
      <c r="D952">
        <f>Table2[[#This Row],[AcceptedCmp5]]</f>
        <v>0</v>
      </c>
      <c r="E952">
        <f>Table2[[#This Row],[AcceptedCmp1]]</f>
        <v>0</v>
      </c>
      <c r="F952">
        <f>Table2[[#This Row],[AcceptedCmp2]]</f>
        <v>0</v>
      </c>
      <c r="G952">
        <f>Table2[[#This Row],[Response]]</f>
        <v>0</v>
      </c>
      <c r="H952" s="8">
        <f>Products!G952</f>
        <v>36</v>
      </c>
      <c r="I952" s="17" t="str">
        <f>Products!H952</f>
        <v>Together</v>
      </c>
      <c r="J952" t="str">
        <f>Products!I952</f>
        <v>36-45</v>
      </c>
      <c r="K952" t="str">
        <f>Table6[[#This Row],[Kids]]</f>
        <v>Yes</v>
      </c>
      <c r="L952" t="str">
        <f>Table6[[#This Row],[Teens]]</f>
        <v>No</v>
      </c>
    </row>
    <row r="953" spans="1:12" ht="16.5" x14ac:dyDescent="0.3">
      <c r="A953">
        <f>Table2[[#This Row],[NumDealsPurchases]]</f>
        <v>2</v>
      </c>
      <c r="B953">
        <f>Table2[[#This Row],[AcceptedCmp3]]</f>
        <v>0</v>
      </c>
      <c r="C953">
        <f>Table2[[#This Row],[AcceptedCmp4]]</f>
        <v>0</v>
      </c>
      <c r="D953">
        <f>Table2[[#This Row],[AcceptedCmp5]]</f>
        <v>0</v>
      </c>
      <c r="E953">
        <f>Table2[[#This Row],[AcceptedCmp1]]</f>
        <v>0</v>
      </c>
      <c r="F953">
        <f>Table2[[#This Row],[AcceptedCmp2]]</f>
        <v>0</v>
      </c>
      <c r="G953">
        <f>Table2[[#This Row],[Response]]</f>
        <v>0</v>
      </c>
      <c r="H953" s="8">
        <f>Products!G953</f>
        <v>37</v>
      </c>
      <c r="I953" s="17" t="str">
        <f>Products!H953</f>
        <v>Together</v>
      </c>
      <c r="J953" t="str">
        <f>Products!I953</f>
        <v>36-45</v>
      </c>
      <c r="K953" t="str">
        <f>Table6[[#This Row],[Kids]]</f>
        <v>No</v>
      </c>
      <c r="L953" t="str">
        <f>Table6[[#This Row],[Teens]]</f>
        <v>Yes</v>
      </c>
    </row>
    <row r="954" spans="1:12" ht="16.5" x14ac:dyDescent="0.3">
      <c r="A954">
        <f>Table2[[#This Row],[NumDealsPurchases]]</f>
        <v>1</v>
      </c>
      <c r="B954">
        <f>Table2[[#This Row],[AcceptedCmp3]]</f>
        <v>0</v>
      </c>
      <c r="C954">
        <f>Table2[[#This Row],[AcceptedCmp4]]</f>
        <v>0</v>
      </c>
      <c r="D954">
        <f>Table2[[#This Row],[AcceptedCmp5]]</f>
        <v>0</v>
      </c>
      <c r="E954">
        <f>Table2[[#This Row],[AcceptedCmp1]]</f>
        <v>0</v>
      </c>
      <c r="F954">
        <f>Table2[[#This Row],[AcceptedCmp2]]</f>
        <v>0</v>
      </c>
      <c r="G954">
        <f>Table2[[#This Row],[Response]]</f>
        <v>0</v>
      </c>
      <c r="H954" s="8">
        <f>Products!G954</f>
        <v>35</v>
      </c>
      <c r="I954" s="17" t="str">
        <f>Products!H954</f>
        <v>Divorced</v>
      </c>
      <c r="J954" t="str">
        <f>Products!I954</f>
        <v>26-35</v>
      </c>
      <c r="K954" t="str">
        <f>Table6[[#This Row],[Kids]]</f>
        <v>Yes</v>
      </c>
      <c r="L954" t="str">
        <f>Table6[[#This Row],[Teens]]</f>
        <v>No</v>
      </c>
    </row>
    <row r="955" spans="1:12" ht="16.5" x14ac:dyDescent="0.3">
      <c r="A955">
        <f>Table2[[#This Row],[NumDealsPurchases]]</f>
        <v>3</v>
      </c>
      <c r="B955">
        <f>Table2[[#This Row],[AcceptedCmp3]]</f>
        <v>1</v>
      </c>
      <c r="C955">
        <f>Table2[[#This Row],[AcceptedCmp4]]</f>
        <v>0</v>
      </c>
      <c r="D955">
        <f>Table2[[#This Row],[AcceptedCmp5]]</f>
        <v>0</v>
      </c>
      <c r="E955">
        <f>Table2[[#This Row],[AcceptedCmp1]]</f>
        <v>0</v>
      </c>
      <c r="F955">
        <f>Table2[[#This Row],[AcceptedCmp2]]</f>
        <v>0</v>
      </c>
      <c r="G955">
        <f>Table2[[#This Row],[Response]]</f>
        <v>0</v>
      </c>
      <c r="H955" s="8">
        <f>Products!G955</f>
        <v>38</v>
      </c>
      <c r="I955" s="17" t="str">
        <f>Products!H955</f>
        <v>Single</v>
      </c>
      <c r="J955" t="str">
        <f>Products!I955</f>
        <v>36-45</v>
      </c>
      <c r="K955" t="str">
        <f>Table6[[#This Row],[Kids]]</f>
        <v>Yes</v>
      </c>
      <c r="L955" t="str">
        <f>Table6[[#This Row],[Teens]]</f>
        <v>Yes</v>
      </c>
    </row>
    <row r="956" spans="1:12" ht="16.5" x14ac:dyDescent="0.3">
      <c r="A956">
        <f>Table2[[#This Row],[NumDealsPurchases]]</f>
        <v>4</v>
      </c>
      <c r="B956">
        <f>Table2[[#This Row],[AcceptedCmp3]]</f>
        <v>0</v>
      </c>
      <c r="C956">
        <f>Table2[[#This Row],[AcceptedCmp4]]</f>
        <v>0</v>
      </c>
      <c r="D956">
        <f>Table2[[#This Row],[AcceptedCmp5]]</f>
        <v>0</v>
      </c>
      <c r="E956">
        <f>Table2[[#This Row],[AcceptedCmp1]]</f>
        <v>0</v>
      </c>
      <c r="F956">
        <f>Table2[[#This Row],[AcceptedCmp2]]</f>
        <v>0</v>
      </c>
      <c r="G956">
        <f>Table2[[#This Row],[Response]]</f>
        <v>1</v>
      </c>
      <c r="H956" s="8">
        <f>Products!G956</f>
        <v>40</v>
      </c>
      <c r="I956" s="17" t="str">
        <f>Products!H956</f>
        <v>Together</v>
      </c>
      <c r="J956" t="str">
        <f>Products!I956</f>
        <v>36-45</v>
      </c>
      <c r="K956" t="str">
        <f>Table6[[#This Row],[Kids]]</f>
        <v>Yes</v>
      </c>
      <c r="L956" t="str">
        <f>Table6[[#This Row],[Teens]]</f>
        <v>Yes</v>
      </c>
    </row>
    <row r="957" spans="1:12" ht="16.5" x14ac:dyDescent="0.3">
      <c r="A957">
        <f>Table2[[#This Row],[NumDealsPurchases]]</f>
        <v>1</v>
      </c>
      <c r="B957">
        <f>Table2[[#This Row],[AcceptedCmp3]]</f>
        <v>0</v>
      </c>
      <c r="C957">
        <f>Table2[[#This Row],[AcceptedCmp4]]</f>
        <v>0</v>
      </c>
      <c r="D957">
        <f>Table2[[#This Row],[AcceptedCmp5]]</f>
        <v>0</v>
      </c>
      <c r="E957">
        <f>Table2[[#This Row],[AcceptedCmp1]]</f>
        <v>0</v>
      </c>
      <c r="F957">
        <f>Table2[[#This Row],[AcceptedCmp2]]</f>
        <v>0</v>
      </c>
      <c r="G957">
        <f>Table2[[#This Row],[Response]]</f>
        <v>0</v>
      </c>
      <c r="H957" s="8">
        <f>Products!G957</f>
        <v>42</v>
      </c>
      <c r="I957" s="17" t="str">
        <f>Products!H957</f>
        <v>Married</v>
      </c>
      <c r="J957" t="str">
        <f>Products!I957</f>
        <v>36-45</v>
      </c>
      <c r="K957" t="str">
        <f>Table6[[#This Row],[Kids]]</f>
        <v>Yes</v>
      </c>
      <c r="L957" t="str">
        <f>Table6[[#This Row],[Teens]]</f>
        <v>No</v>
      </c>
    </row>
    <row r="958" spans="1:12" ht="16.5" x14ac:dyDescent="0.3">
      <c r="A958">
        <f>Table2[[#This Row],[NumDealsPurchases]]</f>
        <v>1</v>
      </c>
      <c r="B958">
        <f>Table2[[#This Row],[AcceptedCmp3]]</f>
        <v>0</v>
      </c>
      <c r="C958">
        <f>Table2[[#This Row],[AcceptedCmp4]]</f>
        <v>0</v>
      </c>
      <c r="D958">
        <f>Table2[[#This Row],[AcceptedCmp5]]</f>
        <v>0</v>
      </c>
      <c r="E958">
        <f>Table2[[#This Row],[AcceptedCmp1]]</f>
        <v>0</v>
      </c>
      <c r="F958">
        <f>Table2[[#This Row],[AcceptedCmp2]]</f>
        <v>0</v>
      </c>
      <c r="G958">
        <f>Table2[[#This Row],[Response]]</f>
        <v>0</v>
      </c>
      <c r="H958" s="8">
        <f>Products!G958</f>
        <v>38</v>
      </c>
      <c r="I958" s="17" t="str">
        <f>Products!H958</f>
        <v>Married</v>
      </c>
      <c r="J958" t="str">
        <f>Products!I958</f>
        <v>36-45</v>
      </c>
      <c r="K958" t="str">
        <f>Table6[[#This Row],[Kids]]</f>
        <v>Yes</v>
      </c>
      <c r="L958" t="str">
        <f>Table6[[#This Row],[Teens]]</f>
        <v>Yes</v>
      </c>
    </row>
    <row r="959" spans="1:12" ht="16.5" x14ac:dyDescent="0.3">
      <c r="A959">
        <f>Table2[[#This Row],[NumDealsPurchases]]</f>
        <v>5</v>
      </c>
      <c r="B959">
        <f>Table2[[#This Row],[AcceptedCmp3]]</f>
        <v>0</v>
      </c>
      <c r="C959">
        <f>Table2[[#This Row],[AcceptedCmp4]]</f>
        <v>0</v>
      </c>
      <c r="D959">
        <f>Table2[[#This Row],[AcceptedCmp5]]</f>
        <v>0</v>
      </c>
      <c r="E959">
        <f>Table2[[#This Row],[AcceptedCmp1]]</f>
        <v>0</v>
      </c>
      <c r="F959">
        <f>Table2[[#This Row],[AcceptedCmp2]]</f>
        <v>0</v>
      </c>
      <c r="G959">
        <f>Table2[[#This Row],[Response]]</f>
        <v>0</v>
      </c>
      <c r="H959" s="8">
        <f>Products!G959</f>
        <v>37</v>
      </c>
      <c r="I959" s="17" t="str">
        <f>Products!H959</f>
        <v>Single</v>
      </c>
      <c r="J959" t="str">
        <f>Products!I959</f>
        <v>36-45</v>
      </c>
      <c r="K959" t="str">
        <f>Table6[[#This Row],[Kids]]</f>
        <v>Yes</v>
      </c>
      <c r="L959" t="str">
        <f>Table6[[#This Row],[Teens]]</f>
        <v>Yes</v>
      </c>
    </row>
    <row r="960" spans="1:12" ht="16.5" x14ac:dyDescent="0.3">
      <c r="A960">
        <f>Table2[[#This Row],[NumDealsPurchases]]</f>
        <v>3</v>
      </c>
      <c r="B960">
        <f>Table2[[#This Row],[AcceptedCmp3]]</f>
        <v>0</v>
      </c>
      <c r="C960">
        <f>Table2[[#This Row],[AcceptedCmp4]]</f>
        <v>0</v>
      </c>
      <c r="D960">
        <f>Table2[[#This Row],[AcceptedCmp5]]</f>
        <v>0</v>
      </c>
      <c r="E960">
        <f>Table2[[#This Row],[AcceptedCmp1]]</f>
        <v>0</v>
      </c>
      <c r="F960">
        <f>Table2[[#This Row],[AcceptedCmp2]]</f>
        <v>0</v>
      </c>
      <c r="G960">
        <f>Table2[[#This Row],[Response]]</f>
        <v>1</v>
      </c>
      <c r="H960" s="8">
        <f>Products!G960</f>
        <v>47</v>
      </c>
      <c r="I960" s="17" t="str">
        <f>Products!H960</f>
        <v>Married</v>
      </c>
      <c r="J960" t="str">
        <f>Products!I960</f>
        <v>46-55</v>
      </c>
      <c r="K960" t="str">
        <f>Table6[[#This Row],[Kids]]</f>
        <v>No</v>
      </c>
      <c r="L960" t="str">
        <f>Table6[[#This Row],[Teens]]</f>
        <v>Yes</v>
      </c>
    </row>
    <row r="961" spans="1:12" ht="16.5" x14ac:dyDescent="0.3">
      <c r="A961">
        <f>Table2[[#This Row],[NumDealsPurchases]]</f>
        <v>4</v>
      </c>
      <c r="B961">
        <f>Table2[[#This Row],[AcceptedCmp3]]</f>
        <v>0</v>
      </c>
      <c r="C961">
        <f>Table2[[#This Row],[AcceptedCmp4]]</f>
        <v>0</v>
      </c>
      <c r="D961">
        <f>Table2[[#This Row],[AcceptedCmp5]]</f>
        <v>0</v>
      </c>
      <c r="E961">
        <f>Table2[[#This Row],[AcceptedCmp1]]</f>
        <v>0</v>
      </c>
      <c r="F961">
        <f>Table2[[#This Row],[AcceptedCmp2]]</f>
        <v>0</v>
      </c>
      <c r="G961">
        <f>Table2[[#This Row],[Response]]</f>
        <v>0</v>
      </c>
      <c r="H961" s="8">
        <f>Products!G961</f>
        <v>60</v>
      </c>
      <c r="I961" s="17" t="str">
        <f>Products!H961</f>
        <v>Divorced</v>
      </c>
      <c r="J961" t="str">
        <f>Products!I961</f>
        <v>56-65</v>
      </c>
      <c r="K961" t="str">
        <f>Table6[[#This Row],[Kids]]</f>
        <v>No</v>
      </c>
      <c r="L961" t="str">
        <f>Table6[[#This Row],[Teens]]</f>
        <v>Yes</v>
      </c>
    </row>
    <row r="962" spans="1:12" ht="16.5" x14ac:dyDescent="0.3">
      <c r="A962">
        <f>Table2[[#This Row],[NumDealsPurchases]]</f>
        <v>2</v>
      </c>
      <c r="B962">
        <f>Table2[[#This Row],[AcceptedCmp3]]</f>
        <v>0</v>
      </c>
      <c r="C962">
        <f>Table2[[#This Row],[AcceptedCmp4]]</f>
        <v>0</v>
      </c>
      <c r="D962">
        <f>Table2[[#This Row],[AcceptedCmp5]]</f>
        <v>0</v>
      </c>
      <c r="E962">
        <f>Table2[[#This Row],[AcceptedCmp1]]</f>
        <v>0</v>
      </c>
      <c r="F962">
        <f>Table2[[#This Row],[AcceptedCmp2]]</f>
        <v>0</v>
      </c>
      <c r="G962">
        <f>Table2[[#This Row],[Response]]</f>
        <v>0</v>
      </c>
      <c r="H962" s="8">
        <f>Products!G962</f>
        <v>41</v>
      </c>
      <c r="I962" s="17" t="str">
        <f>Products!H962</f>
        <v>Divorced</v>
      </c>
      <c r="J962" t="str">
        <f>Products!I962</f>
        <v>36-45</v>
      </c>
      <c r="K962" t="str">
        <f>Table6[[#This Row],[Kids]]</f>
        <v>Yes</v>
      </c>
      <c r="L962" t="str">
        <f>Table6[[#This Row],[Teens]]</f>
        <v>Yes</v>
      </c>
    </row>
    <row r="963" spans="1:12" ht="16.5" x14ac:dyDescent="0.3">
      <c r="A963">
        <f>Table2[[#This Row],[NumDealsPurchases]]</f>
        <v>4</v>
      </c>
      <c r="B963">
        <f>Table2[[#This Row],[AcceptedCmp3]]</f>
        <v>0</v>
      </c>
      <c r="C963">
        <f>Table2[[#This Row],[AcceptedCmp4]]</f>
        <v>0</v>
      </c>
      <c r="D963">
        <f>Table2[[#This Row],[AcceptedCmp5]]</f>
        <v>0</v>
      </c>
      <c r="E963">
        <f>Table2[[#This Row],[AcceptedCmp1]]</f>
        <v>0</v>
      </c>
      <c r="F963">
        <f>Table2[[#This Row],[AcceptedCmp2]]</f>
        <v>0</v>
      </c>
      <c r="G963">
        <f>Table2[[#This Row],[Response]]</f>
        <v>0</v>
      </c>
      <c r="H963" s="8">
        <f>Products!G963</f>
        <v>56</v>
      </c>
      <c r="I963" s="17" t="str">
        <f>Products!H963</f>
        <v>Single</v>
      </c>
      <c r="J963" t="str">
        <f>Products!I963</f>
        <v>56-65</v>
      </c>
      <c r="K963" t="str">
        <f>Table6[[#This Row],[Kids]]</f>
        <v>No</v>
      </c>
      <c r="L963" t="str">
        <f>Table6[[#This Row],[Teens]]</f>
        <v>Yes</v>
      </c>
    </row>
    <row r="964" spans="1:12" ht="16.5" x14ac:dyDescent="0.3">
      <c r="A964">
        <f>Table2[[#This Row],[NumDealsPurchases]]</f>
        <v>2</v>
      </c>
      <c r="B964">
        <f>Table2[[#This Row],[AcceptedCmp3]]</f>
        <v>0</v>
      </c>
      <c r="C964">
        <f>Table2[[#This Row],[AcceptedCmp4]]</f>
        <v>0</v>
      </c>
      <c r="D964">
        <f>Table2[[#This Row],[AcceptedCmp5]]</f>
        <v>0</v>
      </c>
      <c r="E964">
        <f>Table2[[#This Row],[AcceptedCmp1]]</f>
        <v>0</v>
      </c>
      <c r="F964">
        <f>Table2[[#This Row],[AcceptedCmp2]]</f>
        <v>0</v>
      </c>
      <c r="G964">
        <f>Table2[[#This Row],[Response]]</f>
        <v>0</v>
      </c>
      <c r="H964" s="8">
        <f>Products!G964</f>
        <v>45</v>
      </c>
      <c r="I964" s="17" t="str">
        <f>Products!H964</f>
        <v>Together</v>
      </c>
      <c r="J964" t="str">
        <f>Products!I964</f>
        <v>36-45</v>
      </c>
      <c r="K964" t="str">
        <f>Table6[[#This Row],[Kids]]</f>
        <v>No</v>
      </c>
      <c r="L964" t="str">
        <f>Table6[[#This Row],[Teens]]</f>
        <v>Yes</v>
      </c>
    </row>
    <row r="965" spans="1:12" ht="16.5" x14ac:dyDescent="0.3">
      <c r="A965">
        <f>Table2[[#This Row],[NumDealsPurchases]]</f>
        <v>3</v>
      </c>
      <c r="B965">
        <f>Table2[[#This Row],[AcceptedCmp3]]</f>
        <v>0</v>
      </c>
      <c r="C965">
        <f>Table2[[#This Row],[AcceptedCmp4]]</f>
        <v>0</v>
      </c>
      <c r="D965">
        <f>Table2[[#This Row],[AcceptedCmp5]]</f>
        <v>0</v>
      </c>
      <c r="E965">
        <f>Table2[[#This Row],[AcceptedCmp1]]</f>
        <v>0</v>
      </c>
      <c r="F965">
        <f>Table2[[#This Row],[AcceptedCmp2]]</f>
        <v>0</v>
      </c>
      <c r="G965">
        <f>Table2[[#This Row],[Response]]</f>
        <v>0</v>
      </c>
      <c r="H965" s="8">
        <f>Products!G965</f>
        <v>52</v>
      </c>
      <c r="I965" s="17" t="str">
        <f>Products!H965</f>
        <v>Married</v>
      </c>
      <c r="J965" t="str">
        <f>Products!I965</f>
        <v>46-55</v>
      </c>
      <c r="K965" t="str">
        <f>Table6[[#This Row],[Kids]]</f>
        <v>No</v>
      </c>
      <c r="L965" t="str">
        <f>Table6[[#This Row],[Teens]]</f>
        <v>Yes</v>
      </c>
    </row>
    <row r="966" spans="1:12" ht="16.5" x14ac:dyDescent="0.3">
      <c r="A966">
        <f>Table2[[#This Row],[NumDealsPurchases]]</f>
        <v>2</v>
      </c>
      <c r="B966">
        <f>Table2[[#This Row],[AcceptedCmp3]]</f>
        <v>0</v>
      </c>
      <c r="C966">
        <f>Table2[[#This Row],[AcceptedCmp4]]</f>
        <v>0</v>
      </c>
      <c r="D966">
        <f>Table2[[#This Row],[AcceptedCmp5]]</f>
        <v>0</v>
      </c>
      <c r="E966">
        <f>Table2[[#This Row],[AcceptedCmp1]]</f>
        <v>0</v>
      </c>
      <c r="F966">
        <f>Table2[[#This Row],[AcceptedCmp2]]</f>
        <v>0</v>
      </c>
      <c r="G966">
        <f>Table2[[#This Row],[Response]]</f>
        <v>1</v>
      </c>
      <c r="H966" s="8">
        <f>Products!G966</f>
        <v>43</v>
      </c>
      <c r="I966" s="17" t="str">
        <f>Products!H966</f>
        <v>Married</v>
      </c>
      <c r="J966" t="str">
        <f>Products!I966</f>
        <v>36-45</v>
      </c>
      <c r="K966" t="str">
        <f>Table6[[#This Row],[Kids]]</f>
        <v>Yes</v>
      </c>
      <c r="L966" t="str">
        <f>Table6[[#This Row],[Teens]]</f>
        <v>No</v>
      </c>
    </row>
    <row r="967" spans="1:12" ht="16.5" x14ac:dyDescent="0.3">
      <c r="A967">
        <f>Table2[[#This Row],[NumDealsPurchases]]</f>
        <v>5</v>
      </c>
      <c r="B967">
        <f>Table2[[#This Row],[AcceptedCmp3]]</f>
        <v>0</v>
      </c>
      <c r="C967">
        <f>Table2[[#This Row],[AcceptedCmp4]]</f>
        <v>0</v>
      </c>
      <c r="D967">
        <f>Table2[[#This Row],[AcceptedCmp5]]</f>
        <v>0</v>
      </c>
      <c r="E967">
        <f>Table2[[#This Row],[AcceptedCmp1]]</f>
        <v>0</v>
      </c>
      <c r="F967">
        <f>Table2[[#This Row],[AcceptedCmp2]]</f>
        <v>0</v>
      </c>
      <c r="G967">
        <f>Table2[[#This Row],[Response]]</f>
        <v>0</v>
      </c>
      <c r="H967" s="8">
        <f>Products!G967</f>
        <v>38</v>
      </c>
      <c r="I967" s="17" t="str">
        <f>Products!H967</f>
        <v>Together</v>
      </c>
      <c r="J967" t="str">
        <f>Products!I967</f>
        <v>36-45</v>
      </c>
      <c r="K967" t="str">
        <f>Table6[[#This Row],[Kids]]</f>
        <v>No</v>
      </c>
      <c r="L967" t="str">
        <f>Table6[[#This Row],[Teens]]</f>
        <v>Yes</v>
      </c>
    </row>
    <row r="968" spans="1:12" ht="16.5" x14ac:dyDescent="0.3">
      <c r="A968">
        <f>Table2[[#This Row],[NumDealsPurchases]]</f>
        <v>7</v>
      </c>
      <c r="B968">
        <f>Table2[[#This Row],[AcceptedCmp3]]</f>
        <v>0</v>
      </c>
      <c r="C968">
        <f>Table2[[#This Row],[AcceptedCmp4]]</f>
        <v>0</v>
      </c>
      <c r="D968">
        <f>Table2[[#This Row],[AcceptedCmp5]]</f>
        <v>0</v>
      </c>
      <c r="E968">
        <f>Table2[[#This Row],[AcceptedCmp1]]</f>
        <v>0</v>
      </c>
      <c r="F968">
        <f>Table2[[#This Row],[AcceptedCmp2]]</f>
        <v>0</v>
      </c>
      <c r="G968">
        <f>Table2[[#This Row],[Response]]</f>
        <v>0</v>
      </c>
      <c r="H968" s="8">
        <f>Products!G968</f>
        <v>34</v>
      </c>
      <c r="I968" s="17" t="str">
        <f>Products!H968</f>
        <v>Married</v>
      </c>
      <c r="J968" t="str">
        <f>Products!I968</f>
        <v>26-35</v>
      </c>
      <c r="K968" t="str">
        <f>Table6[[#This Row],[Kids]]</f>
        <v>Yes</v>
      </c>
      <c r="L968" t="str">
        <f>Table6[[#This Row],[Teens]]</f>
        <v>Yes</v>
      </c>
    </row>
    <row r="969" spans="1:12" ht="16.5" x14ac:dyDescent="0.3">
      <c r="A969">
        <f>Table2[[#This Row],[NumDealsPurchases]]</f>
        <v>3</v>
      </c>
      <c r="B969">
        <f>Table2[[#This Row],[AcceptedCmp3]]</f>
        <v>0</v>
      </c>
      <c r="C969">
        <f>Table2[[#This Row],[AcceptedCmp4]]</f>
        <v>0</v>
      </c>
      <c r="D969">
        <f>Table2[[#This Row],[AcceptedCmp5]]</f>
        <v>0</v>
      </c>
      <c r="E969">
        <f>Table2[[#This Row],[AcceptedCmp1]]</f>
        <v>0</v>
      </c>
      <c r="F969">
        <f>Table2[[#This Row],[AcceptedCmp2]]</f>
        <v>0</v>
      </c>
      <c r="G969">
        <f>Table2[[#This Row],[Response]]</f>
        <v>0</v>
      </c>
      <c r="H969" s="8">
        <f>Products!G969</f>
        <v>54</v>
      </c>
      <c r="I969" s="17" t="str">
        <f>Products!H969</f>
        <v>Married</v>
      </c>
      <c r="J969" t="str">
        <f>Products!I969</f>
        <v>46-55</v>
      </c>
      <c r="K969" t="str">
        <f>Table6[[#This Row],[Kids]]</f>
        <v>No</v>
      </c>
      <c r="L969" t="str">
        <f>Table6[[#This Row],[Teens]]</f>
        <v>Yes</v>
      </c>
    </row>
    <row r="970" spans="1:12" ht="16.5" x14ac:dyDescent="0.3">
      <c r="A970">
        <f>Table2[[#This Row],[NumDealsPurchases]]</f>
        <v>1</v>
      </c>
      <c r="B970">
        <f>Table2[[#This Row],[AcceptedCmp3]]</f>
        <v>0</v>
      </c>
      <c r="C970">
        <f>Table2[[#This Row],[AcceptedCmp4]]</f>
        <v>0</v>
      </c>
      <c r="D970">
        <f>Table2[[#This Row],[AcceptedCmp5]]</f>
        <v>1</v>
      </c>
      <c r="E970">
        <f>Table2[[#This Row],[AcceptedCmp1]]</f>
        <v>1</v>
      </c>
      <c r="F970">
        <f>Table2[[#This Row],[AcceptedCmp2]]</f>
        <v>0</v>
      </c>
      <c r="G970">
        <f>Table2[[#This Row],[Response]]</f>
        <v>1</v>
      </c>
      <c r="H970" s="8">
        <f>Products!G970</f>
        <v>40</v>
      </c>
      <c r="I970" s="17" t="str">
        <f>Products!H970</f>
        <v>Married</v>
      </c>
      <c r="J970" t="str">
        <f>Products!I970</f>
        <v>36-45</v>
      </c>
      <c r="K970" t="str">
        <f>Table6[[#This Row],[Kids]]</f>
        <v>No</v>
      </c>
      <c r="L970" t="str">
        <f>Table6[[#This Row],[Teens]]</f>
        <v>No</v>
      </c>
    </row>
    <row r="971" spans="1:12" ht="16.5" x14ac:dyDescent="0.3">
      <c r="A971">
        <f>Table2[[#This Row],[NumDealsPurchases]]</f>
        <v>3</v>
      </c>
      <c r="B971">
        <f>Table2[[#This Row],[AcceptedCmp3]]</f>
        <v>0</v>
      </c>
      <c r="C971">
        <f>Table2[[#This Row],[AcceptedCmp4]]</f>
        <v>0</v>
      </c>
      <c r="D971">
        <f>Table2[[#This Row],[AcceptedCmp5]]</f>
        <v>0</v>
      </c>
      <c r="E971">
        <f>Table2[[#This Row],[AcceptedCmp1]]</f>
        <v>0</v>
      </c>
      <c r="F971">
        <f>Table2[[#This Row],[AcceptedCmp2]]</f>
        <v>0</v>
      </c>
      <c r="G971">
        <f>Table2[[#This Row],[Response]]</f>
        <v>0</v>
      </c>
      <c r="H971" s="8">
        <f>Products!G971</f>
        <v>39</v>
      </c>
      <c r="I971" s="17" t="str">
        <f>Products!H971</f>
        <v>Together</v>
      </c>
      <c r="J971" t="str">
        <f>Products!I971</f>
        <v>36-45</v>
      </c>
      <c r="K971" t="str">
        <f>Table6[[#This Row],[Kids]]</f>
        <v>Yes</v>
      </c>
      <c r="L971" t="str">
        <f>Table6[[#This Row],[Teens]]</f>
        <v>No</v>
      </c>
    </row>
    <row r="972" spans="1:12" ht="16.5" x14ac:dyDescent="0.3">
      <c r="A972">
        <f>Table2[[#This Row],[NumDealsPurchases]]</f>
        <v>1</v>
      </c>
      <c r="B972">
        <f>Table2[[#This Row],[AcceptedCmp3]]</f>
        <v>0</v>
      </c>
      <c r="C972">
        <f>Table2[[#This Row],[AcceptedCmp4]]</f>
        <v>0</v>
      </c>
      <c r="D972">
        <f>Table2[[#This Row],[AcceptedCmp5]]</f>
        <v>0</v>
      </c>
      <c r="E972">
        <f>Table2[[#This Row],[AcceptedCmp1]]</f>
        <v>0</v>
      </c>
      <c r="F972">
        <f>Table2[[#This Row],[AcceptedCmp2]]</f>
        <v>0</v>
      </c>
      <c r="G972">
        <f>Table2[[#This Row],[Response]]</f>
        <v>1</v>
      </c>
      <c r="H972" s="8">
        <f>Products!G972</f>
        <v>39</v>
      </c>
      <c r="I972" s="17" t="str">
        <f>Products!H972</f>
        <v>Married</v>
      </c>
      <c r="J972" t="str">
        <f>Products!I972</f>
        <v>36-45</v>
      </c>
      <c r="K972" t="str">
        <f>Table6[[#This Row],[Kids]]</f>
        <v>Yes</v>
      </c>
      <c r="L972" t="str">
        <f>Table6[[#This Row],[Teens]]</f>
        <v>No</v>
      </c>
    </row>
    <row r="973" spans="1:12" ht="16.5" x14ac:dyDescent="0.3">
      <c r="A973">
        <f>Table2[[#This Row],[NumDealsPurchases]]</f>
        <v>6</v>
      </c>
      <c r="B973">
        <f>Table2[[#This Row],[AcceptedCmp3]]</f>
        <v>0</v>
      </c>
      <c r="C973">
        <f>Table2[[#This Row],[AcceptedCmp4]]</f>
        <v>0</v>
      </c>
      <c r="D973">
        <f>Table2[[#This Row],[AcceptedCmp5]]</f>
        <v>0</v>
      </c>
      <c r="E973">
        <f>Table2[[#This Row],[AcceptedCmp1]]</f>
        <v>0</v>
      </c>
      <c r="F973">
        <f>Table2[[#This Row],[AcceptedCmp2]]</f>
        <v>0</v>
      </c>
      <c r="G973">
        <f>Table2[[#This Row],[Response]]</f>
        <v>0</v>
      </c>
      <c r="H973" s="8">
        <f>Products!G973</f>
        <v>32</v>
      </c>
      <c r="I973" s="17" t="str">
        <f>Products!H973</f>
        <v>Together</v>
      </c>
      <c r="J973" t="str">
        <f>Products!I973</f>
        <v>26-35</v>
      </c>
      <c r="K973" t="str">
        <f>Table6[[#This Row],[Kids]]</f>
        <v>Yes</v>
      </c>
      <c r="L973" t="str">
        <f>Table6[[#This Row],[Teens]]</f>
        <v>No</v>
      </c>
    </row>
    <row r="974" spans="1:12" ht="16.5" x14ac:dyDescent="0.3">
      <c r="A974">
        <f>Table2[[#This Row],[NumDealsPurchases]]</f>
        <v>1</v>
      </c>
      <c r="B974">
        <f>Table2[[#This Row],[AcceptedCmp3]]</f>
        <v>0</v>
      </c>
      <c r="C974">
        <f>Table2[[#This Row],[AcceptedCmp4]]</f>
        <v>0</v>
      </c>
      <c r="D974">
        <f>Table2[[#This Row],[AcceptedCmp5]]</f>
        <v>0</v>
      </c>
      <c r="E974">
        <f>Table2[[#This Row],[AcceptedCmp1]]</f>
        <v>0</v>
      </c>
      <c r="F974">
        <f>Table2[[#This Row],[AcceptedCmp2]]</f>
        <v>0</v>
      </c>
      <c r="G974">
        <f>Table2[[#This Row],[Response]]</f>
        <v>0</v>
      </c>
      <c r="H974" s="8">
        <f>Products!G974</f>
        <v>26</v>
      </c>
      <c r="I974" s="17" t="str">
        <f>Products!H974</f>
        <v>Married</v>
      </c>
      <c r="J974" t="str">
        <f>Products!I974</f>
        <v>26-35</v>
      </c>
      <c r="K974" t="str">
        <f>Table6[[#This Row],[Kids]]</f>
        <v>No</v>
      </c>
      <c r="L974" t="str">
        <f>Table6[[#This Row],[Teens]]</f>
        <v>No</v>
      </c>
    </row>
    <row r="975" spans="1:12" ht="16.5" x14ac:dyDescent="0.3">
      <c r="A975">
        <f>Table2[[#This Row],[NumDealsPurchases]]</f>
        <v>4</v>
      </c>
      <c r="B975">
        <f>Table2[[#This Row],[AcceptedCmp3]]</f>
        <v>0</v>
      </c>
      <c r="C975">
        <f>Table2[[#This Row],[AcceptedCmp4]]</f>
        <v>0</v>
      </c>
      <c r="D975">
        <f>Table2[[#This Row],[AcceptedCmp5]]</f>
        <v>0</v>
      </c>
      <c r="E975">
        <f>Table2[[#This Row],[AcceptedCmp1]]</f>
        <v>0</v>
      </c>
      <c r="F975">
        <f>Table2[[#This Row],[AcceptedCmp2]]</f>
        <v>0</v>
      </c>
      <c r="G975">
        <f>Table2[[#This Row],[Response]]</f>
        <v>0</v>
      </c>
      <c r="H975" s="8">
        <f>Products!G975</f>
        <v>45</v>
      </c>
      <c r="I975" s="17" t="str">
        <f>Products!H975</f>
        <v>Divorced</v>
      </c>
      <c r="J975" t="str">
        <f>Products!I975</f>
        <v>36-45</v>
      </c>
      <c r="K975" t="str">
        <f>Table6[[#This Row],[Kids]]</f>
        <v>Yes</v>
      </c>
      <c r="L975" t="str">
        <f>Table6[[#This Row],[Teens]]</f>
        <v>Yes</v>
      </c>
    </row>
    <row r="976" spans="1:12" ht="16.5" x14ac:dyDescent="0.3">
      <c r="A976">
        <f>Table2[[#This Row],[NumDealsPurchases]]</f>
        <v>3</v>
      </c>
      <c r="B976">
        <f>Table2[[#This Row],[AcceptedCmp3]]</f>
        <v>0</v>
      </c>
      <c r="C976">
        <f>Table2[[#This Row],[AcceptedCmp4]]</f>
        <v>0</v>
      </c>
      <c r="D976">
        <f>Table2[[#This Row],[AcceptedCmp5]]</f>
        <v>0</v>
      </c>
      <c r="E976">
        <f>Table2[[#This Row],[AcceptedCmp1]]</f>
        <v>0</v>
      </c>
      <c r="F976">
        <f>Table2[[#This Row],[AcceptedCmp2]]</f>
        <v>0</v>
      </c>
      <c r="G976">
        <f>Table2[[#This Row],[Response]]</f>
        <v>0</v>
      </c>
      <c r="H976" s="8">
        <f>Products!G976</f>
        <v>24</v>
      </c>
      <c r="I976" s="17" t="str">
        <f>Products!H976</f>
        <v>Together</v>
      </c>
      <c r="J976" t="str">
        <f>Products!I976</f>
        <v>16-25</v>
      </c>
      <c r="K976" t="str">
        <f>Table6[[#This Row],[Kids]]</f>
        <v>Yes</v>
      </c>
      <c r="L976" t="str">
        <f>Table6[[#This Row],[Teens]]</f>
        <v>No</v>
      </c>
    </row>
    <row r="977" spans="1:12" ht="16.5" x14ac:dyDescent="0.3">
      <c r="A977">
        <f>Table2[[#This Row],[NumDealsPurchases]]</f>
        <v>3</v>
      </c>
      <c r="B977">
        <f>Table2[[#This Row],[AcceptedCmp3]]</f>
        <v>0</v>
      </c>
      <c r="C977">
        <f>Table2[[#This Row],[AcceptedCmp4]]</f>
        <v>0</v>
      </c>
      <c r="D977">
        <f>Table2[[#This Row],[AcceptedCmp5]]</f>
        <v>0</v>
      </c>
      <c r="E977">
        <f>Table2[[#This Row],[AcceptedCmp1]]</f>
        <v>0</v>
      </c>
      <c r="F977">
        <f>Table2[[#This Row],[AcceptedCmp2]]</f>
        <v>0</v>
      </c>
      <c r="G977">
        <f>Table2[[#This Row],[Response]]</f>
        <v>0</v>
      </c>
      <c r="H977" s="8">
        <f>Products!G977</f>
        <v>54</v>
      </c>
      <c r="I977" s="17" t="str">
        <f>Products!H977</f>
        <v>Married</v>
      </c>
      <c r="J977" t="str">
        <f>Products!I977</f>
        <v>46-55</v>
      </c>
      <c r="K977" t="str">
        <f>Table6[[#This Row],[Kids]]</f>
        <v>No</v>
      </c>
      <c r="L977" t="str">
        <f>Table6[[#This Row],[Teens]]</f>
        <v>Yes</v>
      </c>
    </row>
    <row r="978" spans="1:12" ht="16.5" x14ac:dyDescent="0.3">
      <c r="A978">
        <f>Table2[[#This Row],[NumDealsPurchases]]</f>
        <v>1</v>
      </c>
      <c r="B978">
        <f>Table2[[#This Row],[AcceptedCmp3]]</f>
        <v>0</v>
      </c>
      <c r="C978">
        <f>Table2[[#This Row],[AcceptedCmp4]]</f>
        <v>0</v>
      </c>
      <c r="D978">
        <f>Table2[[#This Row],[AcceptedCmp5]]</f>
        <v>0</v>
      </c>
      <c r="E978">
        <f>Table2[[#This Row],[AcceptedCmp1]]</f>
        <v>0</v>
      </c>
      <c r="F978">
        <f>Table2[[#This Row],[AcceptedCmp2]]</f>
        <v>0</v>
      </c>
      <c r="G978">
        <f>Table2[[#This Row],[Response]]</f>
        <v>0</v>
      </c>
      <c r="H978" s="8">
        <f>Products!G978</f>
        <v>41</v>
      </c>
      <c r="I978" s="17" t="str">
        <f>Products!H978</f>
        <v>Together</v>
      </c>
      <c r="J978" t="str">
        <f>Products!I978</f>
        <v>36-45</v>
      </c>
      <c r="K978" t="str">
        <f>Table6[[#This Row],[Kids]]</f>
        <v>No</v>
      </c>
      <c r="L978" t="str">
        <f>Table6[[#This Row],[Teens]]</f>
        <v>No</v>
      </c>
    </row>
    <row r="979" spans="1:12" ht="16.5" x14ac:dyDescent="0.3">
      <c r="A979">
        <f>Table2[[#This Row],[NumDealsPurchases]]</f>
        <v>1</v>
      </c>
      <c r="B979">
        <f>Table2[[#This Row],[AcceptedCmp3]]</f>
        <v>0</v>
      </c>
      <c r="C979">
        <f>Table2[[#This Row],[AcceptedCmp4]]</f>
        <v>0</v>
      </c>
      <c r="D979">
        <f>Table2[[#This Row],[AcceptedCmp5]]</f>
        <v>0</v>
      </c>
      <c r="E979">
        <f>Table2[[#This Row],[AcceptedCmp1]]</f>
        <v>0</v>
      </c>
      <c r="F979">
        <f>Table2[[#This Row],[AcceptedCmp2]]</f>
        <v>0</v>
      </c>
      <c r="G979">
        <f>Table2[[#This Row],[Response]]</f>
        <v>0</v>
      </c>
      <c r="H979" s="8">
        <f>Products!G979</f>
        <v>52</v>
      </c>
      <c r="I979" s="17" t="str">
        <f>Products!H979</f>
        <v>Married</v>
      </c>
      <c r="J979" t="str">
        <f>Products!I979</f>
        <v>46-55</v>
      </c>
      <c r="K979" t="str">
        <f>Table6[[#This Row],[Kids]]</f>
        <v>No</v>
      </c>
      <c r="L979" t="str">
        <f>Table6[[#This Row],[Teens]]</f>
        <v>No</v>
      </c>
    </row>
    <row r="980" spans="1:12" ht="16.5" x14ac:dyDescent="0.3">
      <c r="A980">
        <f>Table2[[#This Row],[NumDealsPurchases]]</f>
        <v>1</v>
      </c>
      <c r="B980">
        <f>Table2[[#This Row],[AcceptedCmp3]]</f>
        <v>0</v>
      </c>
      <c r="C980">
        <f>Table2[[#This Row],[AcceptedCmp4]]</f>
        <v>0</v>
      </c>
      <c r="D980">
        <f>Table2[[#This Row],[AcceptedCmp5]]</f>
        <v>1</v>
      </c>
      <c r="E980">
        <f>Table2[[#This Row],[AcceptedCmp1]]</f>
        <v>0</v>
      </c>
      <c r="F980">
        <f>Table2[[#This Row],[AcceptedCmp2]]</f>
        <v>0</v>
      </c>
      <c r="G980">
        <f>Table2[[#This Row],[Response]]</f>
        <v>0</v>
      </c>
      <c r="H980" s="8">
        <f>Products!G980</f>
        <v>53</v>
      </c>
      <c r="I980" s="17" t="str">
        <f>Products!H980</f>
        <v>Married</v>
      </c>
      <c r="J980" t="str">
        <f>Products!I980</f>
        <v>46-55</v>
      </c>
      <c r="K980" t="str">
        <f>Table6[[#This Row],[Kids]]</f>
        <v>No</v>
      </c>
      <c r="L980" t="str">
        <f>Table6[[#This Row],[Teens]]</f>
        <v>No</v>
      </c>
    </row>
    <row r="981" spans="1:12" ht="16.5" x14ac:dyDescent="0.3">
      <c r="A981">
        <f>Table2[[#This Row],[NumDealsPurchases]]</f>
        <v>7</v>
      </c>
      <c r="B981">
        <f>Table2[[#This Row],[AcceptedCmp3]]</f>
        <v>0</v>
      </c>
      <c r="C981">
        <f>Table2[[#This Row],[AcceptedCmp4]]</f>
        <v>0</v>
      </c>
      <c r="D981">
        <f>Table2[[#This Row],[AcceptedCmp5]]</f>
        <v>0</v>
      </c>
      <c r="E981">
        <f>Table2[[#This Row],[AcceptedCmp1]]</f>
        <v>0</v>
      </c>
      <c r="F981">
        <f>Table2[[#This Row],[AcceptedCmp2]]</f>
        <v>0</v>
      </c>
      <c r="G981">
        <f>Table2[[#This Row],[Response]]</f>
        <v>0</v>
      </c>
      <c r="H981" s="8">
        <f>Products!G981</f>
        <v>48</v>
      </c>
      <c r="I981" s="17" t="str">
        <f>Products!H981</f>
        <v>Together</v>
      </c>
      <c r="J981" t="str">
        <f>Products!I981</f>
        <v>46-55</v>
      </c>
      <c r="K981" t="str">
        <f>Table6[[#This Row],[Kids]]</f>
        <v>Yes</v>
      </c>
      <c r="L981" t="str">
        <f>Table6[[#This Row],[Teens]]</f>
        <v>Yes</v>
      </c>
    </row>
    <row r="982" spans="1:12" ht="16.5" x14ac:dyDescent="0.3">
      <c r="A982">
        <f>Table2[[#This Row],[NumDealsPurchases]]</f>
        <v>3</v>
      </c>
      <c r="B982">
        <f>Table2[[#This Row],[AcceptedCmp3]]</f>
        <v>0</v>
      </c>
      <c r="C982">
        <f>Table2[[#This Row],[AcceptedCmp4]]</f>
        <v>0</v>
      </c>
      <c r="D982">
        <f>Table2[[#This Row],[AcceptedCmp5]]</f>
        <v>0</v>
      </c>
      <c r="E982">
        <f>Table2[[#This Row],[AcceptedCmp1]]</f>
        <v>0</v>
      </c>
      <c r="F982">
        <f>Table2[[#This Row],[AcceptedCmp2]]</f>
        <v>0</v>
      </c>
      <c r="G982">
        <f>Table2[[#This Row],[Response]]</f>
        <v>0</v>
      </c>
      <c r="H982" s="8">
        <f>Products!G982</f>
        <v>62</v>
      </c>
      <c r="I982" s="17" t="str">
        <f>Products!H982</f>
        <v>Widow</v>
      </c>
      <c r="J982" t="str">
        <f>Products!I982</f>
        <v>56-65</v>
      </c>
      <c r="K982" t="str">
        <f>Table6[[#This Row],[Kids]]</f>
        <v>Yes</v>
      </c>
      <c r="L982" t="str">
        <f>Table6[[#This Row],[Teens]]</f>
        <v>Yes</v>
      </c>
    </row>
    <row r="983" spans="1:12" ht="16.5" x14ac:dyDescent="0.3">
      <c r="A983">
        <f>Table2[[#This Row],[NumDealsPurchases]]</f>
        <v>5</v>
      </c>
      <c r="B983">
        <f>Table2[[#This Row],[AcceptedCmp3]]</f>
        <v>1</v>
      </c>
      <c r="C983">
        <f>Table2[[#This Row],[AcceptedCmp4]]</f>
        <v>0</v>
      </c>
      <c r="D983">
        <f>Table2[[#This Row],[AcceptedCmp5]]</f>
        <v>0</v>
      </c>
      <c r="E983">
        <f>Table2[[#This Row],[AcceptedCmp1]]</f>
        <v>0</v>
      </c>
      <c r="F983">
        <f>Table2[[#This Row],[AcceptedCmp2]]</f>
        <v>0</v>
      </c>
      <c r="G983">
        <f>Table2[[#This Row],[Response]]</f>
        <v>0</v>
      </c>
      <c r="H983" s="8">
        <f>Products!G983</f>
        <v>59</v>
      </c>
      <c r="I983" s="17" t="str">
        <f>Products!H983</f>
        <v>Divorced</v>
      </c>
      <c r="J983" t="str">
        <f>Products!I983</f>
        <v>56-65</v>
      </c>
      <c r="K983" t="str">
        <f>Table6[[#This Row],[Kids]]</f>
        <v>No</v>
      </c>
      <c r="L983" t="str">
        <f>Table6[[#This Row],[Teens]]</f>
        <v>Yes</v>
      </c>
    </row>
    <row r="984" spans="1:12" ht="16.5" x14ac:dyDescent="0.3">
      <c r="A984">
        <f>Table2[[#This Row],[NumDealsPurchases]]</f>
        <v>1</v>
      </c>
      <c r="B984">
        <f>Table2[[#This Row],[AcceptedCmp3]]</f>
        <v>0</v>
      </c>
      <c r="C984">
        <f>Table2[[#This Row],[AcceptedCmp4]]</f>
        <v>0</v>
      </c>
      <c r="D984">
        <f>Table2[[#This Row],[AcceptedCmp5]]</f>
        <v>0</v>
      </c>
      <c r="E984">
        <f>Table2[[#This Row],[AcceptedCmp1]]</f>
        <v>0</v>
      </c>
      <c r="F984">
        <f>Table2[[#This Row],[AcceptedCmp2]]</f>
        <v>0</v>
      </c>
      <c r="G984">
        <f>Table2[[#This Row],[Response]]</f>
        <v>0</v>
      </c>
      <c r="H984" s="8">
        <f>Products!G984</f>
        <v>53</v>
      </c>
      <c r="I984" s="17" t="str">
        <f>Products!H984</f>
        <v>Divorced</v>
      </c>
      <c r="J984" t="str">
        <f>Products!I984</f>
        <v>46-55</v>
      </c>
      <c r="K984" t="str">
        <f>Table6[[#This Row],[Kids]]</f>
        <v>Yes</v>
      </c>
      <c r="L984" t="str">
        <f>Table6[[#This Row],[Teens]]</f>
        <v>Yes</v>
      </c>
    </row>
    <row r="985" spans="1:12" ht="16.5" x14ac:dyDescent="0.3">
      <c r="A985">
        <f>Table2[[#This Row],[NumDealsPurchases]]</f>
        <v>0</v>
      </c>
      <c r="B985">
        <f>Table2[[#This Row],[AcceptedCmp3]]</f>
        <v>0</v>
      </c>
      <c r="C985">
        <f>Table2[[#This Row],[AcceptedCmp4]]</f>
        <v>0</v>
      </c>
      <c r="D985">
        <f>Table2[[#This Row],[AcceptedCmp5]]</f>
        <v>0</v>
      </c>
      <c r="E985">
        <f>Table2[[#This Row],[AcceptedCmp1]]</f>
        <v>0</v>
      </c>
      <c r="F985">
        <f>Table2[[#This Row],[AcceptedCmp2]]</f>
        <v>0</v>
      </c>
      <c r="G985">
        <f>Table2[[#This Row],[Response]]</f>
        <v>0</v>
      </c>
      <c r="H985" s="8">
        <f>Products!G985</f>
        <v>49</v>
      </c>
      <c r="I985" s="17" t="str">
        <f>Products!H985</f>
        <v>Divorced</v>
      </c>
      <c r="J985" t="str">
        <f>Products!I985</f>
        <v>46-55</v>
      </c>
      <c r="K985" t="str">
        <f>Table6[[#This Row],[Kids]]</f>
        <v>No</v>
      </c>
      <c r="L985" t="str">
        <f>Table6[[#This Row],[Teens]]</f>
        <v>No</v>
      </c>
    </row>
    <row r="986" spans="1:12" ht="16.5" x14ac:dyDescent="0.3">
      <c r="A986">
        <f>Table2[[#This Row],[NumDealsPurchases]]</f>
        <v>1</v>
      </c>
      <c r="B986">
        <f>Table2[[#This Row],[AcceptedCmp3]]</f>
        <v>0</v>
      </c>
      <c r="C986">
        <f>Table2[[#This Row],[AcceptedCmp4]]</f>
        <v>0</v>
      </c>
      <c r="D986">
        <f>Table2[[#This Row],[AcceptedCmp5]]</f>
        <v>0</v>
      </c>
      <c r="E986">
        <f>Table2[[#This Row],[AcceptedCmp1]]</f>
        <v>0</v>
      </c>
      <c r="F986">
        <f>Table2[[#This Row],[AcceptedCmp2]]</f>
        <v>0</v>
      </c>
      <c r="G986">
        <f>Table2[[#This Row],[Response]]</f>
        <v>0</v>
      </c>
      <c r="H986" s="8">
        <f>Products!G986</f>
        <v>34</v>
      </c>
      <c r="I986" s="17" t="str">
        <f>Products!H986</f>
        <v>Married</v>
      </c>
      <c r="J986" t="str">
        <f>Products!I986</f>
        <v>26-35</v>
      </c>
      <c r="K986" t="str">
        <f>Table6[[#This Row],[Kids]]</f>
        <v>Yes</v>
      </c>
      <c r="L986" t="str">
        <f>Table6[[#This Row],[Teens]]</f>
        <v>No</v>
      </c>
    </row>
    <row r="987" spans="1:12" ht="16.5" x14ac:dyDescent="0.3">
      <c r="A987">
        <f>Table2[[#This Row],[NumDealsPurchases]]</f>
        <v>3</v>
      </c>
      <c r="B987">
        <f>Table2[[#This Row],[AcceptedCmp3]]</f>
        <v>0</v>
      </c>
      <c r="C987">
        <f>Table2[[#This Row],[AcceptedCmp4]]</f>
        <v>0</v>
      </c>
      <c r="D987">
        <f>Table2[[#This Row],[AcceptedCmp5]]</f>
        <v>0</v>
      </c>
      <c r="E987">
        <f>Table2[[#This Row],[AcceptedCmp1]]</f>
        <v>0</v>
      </c>
      <c r="F987">
        <f>Table2[[#This Row],[AcceptedCmp2]]</f>
        <v>0</v>
      </c>
      <c r="G987">
        <f>Table2[[#This Row],[Response]]</f>
        <v>0</v>
      </c>
      <c r="H987" s="8">
        <f>Products!G987</f>
        <v>35</v>
      </c>
      <c r="I987" s="17" t="str">
        <f>Products!H987</f>
        <v>Married</v>
      </c>
      <c r="J987" t="str">
        <f>Products!I987</f>
        <v>26-35</v>
      </c>
      <c r="K987" t="str">
        <f>Table6[[#This Row],[Kids]]</f>
        <v>No</v>
      </c>
      <c r="L987" t="str">
        <f>Table6[[#This Row],[Teens]]</f>
        <v>Yes</v>
      </c>
    </row>
    <row r="988" spans="1:12" ht="16.5" x14ac:dyDescent="0.3">
      <c r="A988">
        <f>Table2[[#This Row],[NumDealsPurchases]]</f>
        <v>1</v>
      </c>
      <c r="B988">
        <f>Table2[[#This Row],[AcceptedCmp3]]</f>
        <v>0</v>
      </c>
      <c r="C988">
        <f>Table2[[#This Row],[AcceptedCmp4]]</f>
        <v>0</v>
      </c>
      <c r="D988">
        <f>Table2[[#This Row],[AcceptedCmp5]]</f>
        <v>1</v>
      </c>
      <c r="E988">
        <f>Table2[[#This Row],[AcceptedCmp1]]</f>
        <v>1</v>
      </c>
      <c r="F988">
        <f>Table2[[#This Row],[AcceptedCmp2]]</f>
        <v>0</v>
      </c>
      <c r="G988">
        <f>Table2[[#This Row],[Response]]</f>
        <v>1</v>
      </c>
      <c r="H988" s="8">
        <f>Products!G988</f>
        <v>63</v>
      </c>
      <c r="I988" s="17" t="str">
        <f>Products!H988</f>
        <v>Married</v>
      </c>
      <c r="J988" t="str">
        <f>Products!I988</f>
        <v>56-65</v>
      </c>
      <c r="K988" t="str">
        <f>Table6[[#This Row],[Kids]]</f>
        <v>No</v>
      </c>
      <c r="L988" t="str">
        <f>Table6[[#This Row],[Teens]]</f>
        <v>No</v>
      </c>
    </row>
    <row r="989" spans="1:12" ht="16.5" x14ac:dyDescent="0.3">
      <c r="A989">
        <f>Table2[[#This Row],[NumDealsPurchases]]</f>
        <v>2</v>
      </c>
      <c r="B989">
        <f>Table2[[#This Row],[AcceptedCmp3]]</f>
        <v>0</v>
      </c>
      <c r="C989">
        <f>Table2[[#This Row],[AcceptedCmp4]]</f>
        <v>0</v>
      </c>
      <c r="D989">
        <f>Table2[[#This Row],[AcceptedCmp5]]</f>
        <v>0</v>
      </c>
      <c r="E989">
        <f>Table2[[#This Row],[AcceptedCmp1]]</f>
        <v>0</v>
      </c>
      <c r="F989">
        <f>Table2[[#This Row],[AcceptedCmp2]]</f>
        <v>0</v>
      </c>
      <c r="G989">
        <f>Table2[[#This Row],[Response]]</f>
        <v>0</v>
      </c>
      <c r="H989" s="8">
        <f>Products!G989</f>
        <v>39</v>
      </c>
      <c r="I989" s="17" t="str">
        <f>Products!H989</f>
        <v>Married</v>
      </c>
      <c r="J989" t="str">
        <f>Products!I989</f>
        <v>36-45</v>
      </c>
      <c r="K989" t="str">
        <f>Table6[[#This Row],[Kids]]</f>
        <v>No</v>
      </c>
      <c r="L989" t="str">
        <f>Table6[[#This Row],[Teens]]</f>
        <v>Yes</v>
      </c>
    </row>
    <row r="990" spans="1:12" ht="16.5" x14ac:dyDescent="0.3">
      <c r="A990">
        <f>Table2[[#This Row],[NumDealsPurchases]]</f>
        <v>1</v>
      </c>
      <c r="B990">
        <f>Table2[[#This Row],[AcceptedCmp3]]</f>
        <v>0</v>
      </c>
      <c r="C990">
        <f>Table2[[#This Row],[AcceptedCmp4]]</f>
        <v>0</v>
      </c>
      <c r="D990">
        <f>Table2[[#This Row],[AcceptedCmp5]]</f>
        <v>0</v>
      </c>
      <c r="E990">
        <f>Table2[[#This Row],[AcceptedCmp1]]</f>
        <v>0</v>
      </c>
      <c r="F990">
        <f>Table2[[#This Row],[AcceptedCmp2]]</f>
        <v>0</v>
      </c>
      <c r="G990">
        <f>Table2[[#This Row],[Response]]</f>
        <v>0</v>
      </c>
      <c r="H990" s="8">
        <f>Products!G990</f>
        <v>35</v>
      </c>
      <c r="I990" s="17" t="str">
        <f>Products!H990</f>
        <v>Single</v>
      </c>
      <c r="J990" t="str">
        <f>Products!I990</f>
        <v>26-35</v>
      </c>
      <c r="K990" t="str">
        <f>Table6[[#This Row],[Kids]]</f>
        <v>No</v>
      </c>
      <c r="L990" t="str">
        <f>Table6[[#This Row],[Teens]]</f>
        <v>No</v>
      </c>
    </row>
    <row r="991" spans="1:12" ht="16.5" x14ac:dyDescent="0.3">
      <c r="A991">
        <f>Table2[[#This Row],[NumDealsPurchases]]</f>
        <v>1</v>
      </c>
      <c r="B991">
        <f>Table2[[#This Row],[AcceptedCmp3]]</f>
        <v>1</v>
      </c>
      <c r="C991">
        <f>Table2[[#This Row],[AcceptedCmp4]]</f>
        <v>0</v>
      </c>
      <c r="D991">
        <f>Table2[[#This Row],[AcceptedCmp5]]</f>
        <v>1</v>
      </c>
      <c r="E991">
        <f>Table2[[#This Row],[AcceptedCmp1]]</f>
        <v>1</v>
      </c>
      <c r="F991">
        <f>Table2[[#This Row],[AcceptedCmp2]]</f>
        <v>0</v>
      </c>
      <c r="G991">
        <f>Table2[[#This Row],[Response]]</f>
        <v>1</v>
      </c>
      <c r="H991" s="8">
        <f>Products!G991</f>
        <v>44</v>
      </c>
      <c r="I991" s="17" t="str">
        <f>Products!H991</f>
        <v>Widow</v>
      </c>
      <c r="J991" t="str">
        <f>Products!I991</f>
        <v>36-45</v>
      </c>
      <c r="K991" t="str">
        <f>Table6[[#This Row],[Kids]]</f>
        <v>No</v>
      </c>
      <c r="L991" t="str">
        <f>Table6[[#This Row],[Teens]]</f>
        <v>No</v>
      </c>
    </row>
    <row r="992" spans="1:12" ht="16.5" x14ac:dyDescent="0.3">
      <c r="A992">
        <f>Table2[[#This Row],[NumDealsPurchases]]</f>
        <v>1</v>
      </c>
      <c r="B992">
        <f>Table2[[#This Row],[AcceptedCmp3]]</f>
        <v>0</v>
      </c>
      <c r="C992">
        <f>Table2[[#This Row],[AcceptedCmp4]]</f>
        <v>0</v>
      </c>
      <c r="D992">
        <f>Table2[[#This Row],[AcceptedCmp5]]</f>
        <v>0</v>
      </c>
      <c r="E992">
        <f>Table2[[#This Row],[AcceptedCmp1]]</f>
        <v>0</v>
      </c>
      <c r="F992">
        <f>Table2[[#This Row],[AcceptedCmp2]]</f>
        <v>0</v>
      </c>
      <c r="G992">
        <f>Table2[[#This Row],[Response]]</f>
        <v>0</v>
      </c>
      <c r="H992" s="8">
        <f>Products!G992</f>
        <v>37</v>
      </c>
      <c r="I992" s="17" t="str">
        <f>Products!H992</f>
        <v>Divorced</v>
      </c>
      <c r="J992" t="str">
        <f>Products!I992</f>
        <v>36-45</v>
      </c>
      <c r="K992" t="str">
        <f>Table6[[#This Row],[Kids]]</f>
        <v>No</v>
      </c>
      <c r="L992" t="str">
        <f>Table6[[#This Row],[Teens]]</f>
        <v>No</v>
      </c>
    </row>
    <row r="993" spans="1:12" ht="16.5" x14ac:dyDescent="0.3">
      <c r="A993">
        <f>Table2[[#This Row],[NumDealsPurchases]]</f>
        <v>2</v>
      </c>
      <c r="B993">
        <f>Table2[[#This Row],[AcceptedCmp3]]</f>
        <v>0</v>
      </c>
      <c r="C993">
        <f>Table2[[#This Row],[AcceptedCmp4]]</f>
        <v>0</v>
      </c>
      <c r="D993">
        <f>Table2[[#This Row],[AcceptedCmp5]]</f>
        <v>0</v>
      </c>
      <c r="E993">
        <f>Table2[[#This Row],[AcceptedCmp1]]</f>
        <v>0</v>
      </c>
      <c r="F993">
        <f>Table2[[#This Row],[AcceptedCmp2]]</f>
        <v>0</v>
      </c>
      <c r="G993">
        <f>Table2[[#This Row],[Response]]</f>
        <v>0</v>
      </c>
      <c r="H993" s="8">
        <f>Products!G993</f>
        <v>58</v>
      </c>
      <c r="I993" s="17" t="str">
        <f>Products!H993</f>
        <v>Married</v>
      </c>
      <c r="J993" t="str">
        <f>Products!I993</f>
        <v>56-65</v>
      </c>
      <c r="K993" t="str">
        <f>Table6[[#This Row],[Kids]]</f>
        <v>Yes</v>
      </c>
      <c r="L993" t="str">
        <f>Table6[[#This Row],[Teens]]</f>
        <v>Yes</v>
      </c>
    </row>
    <row r="994" spans="1:12" ht="16.5" x14ac:dyDescent="0.3">
      <c r="A994">
        <f>Table2[[#This Row],[NumDealsPurchases]]</f>
        <v>1</v>
      </c>
      <c r="B994">
        <f>Table2[[#This Row],[AcceptedCmp3]]</f>
        <v>0</v>
      </c>
      <c r="C994">
        <f>Table2[[#This Row],[AcceptedCmp4]]</f>
        <v>1</v>
      </c>
      <c r="D994">
        <f>Table2[[#This Row],[AcceptedCmp5]]</f>
        <v>1</v>
      </c>
      <c r="E994">
        <f>Table2[[#This Row],[AcceptedCmp1]]</f>
        <v>1</v>
      </c>
      <c r="F994">
        <f>Table2[[#This Row],[AcceptedCmp2]]</f>
        <v>1</v>
      </c>
      <c r="G994">
        <f>Table2[[#This Row],[Response]]</f>
        <v>1</v>
      </c>
      <c r="H994" s="8">
        <f>Products!G994</f>
        <v>60</v>
      </c>
      <c r="I994" s="17" t="str">
        <f>Products!H994</f>
        <v>Together</v>
      </c>
      <c r="J994" t="str">
        <f>Products!I994</f>
        <v>56-65</v>
      </c>
      <c r="K994" t="str">
        <f>Table6[[#This Row],[Kids]]</f>
        <v>No</v>
      </c>
      <c r="L994" t="str">
        <f>Table6[[#This Row],[Teens]]</f>
        <v>No</v>
      </c>
    </row>
    <row r="995" spans="1:12" ht="16.5" x14ac:dyDescent="0.3">
      <c r="A995">
        <f>Table2[[#This Row],[NumDealsPurchases]]</f>
        <v>1</v>
      </c>
      <c r="B995">
        <f>Table2[[#This Row],[AcceptedCmp3]]</f>
        <v>0</v>
      </c>
      <c r="C995">
        <f>Table2[[#This Row],[AcceptedCmp4]]</f>
        <v>0</v>
      </c>
      <c r="D995">
        <f>Table2[[#This Row],[AcceptedCmp5]]</f>
        <v>0</v>
      </c>
      <c r="E995">
        <f>Table2[[#This Row],[AcceptedCmp1]]</f>
        <v>0</v>
      </c>
      <c r="F995">
        <f>Table2[[#This Row],[AcceptedCmp2]]</f>
        <v>0</v>
      </c>
      <c r="G995">
        <f>Table2[[#This Row],[Response]]</f>
        <v>0</v>
      </c>
      <c r="H995" s="8">
        <f>Products!G995</f>
        <v>40</v>
      </c>
      <c r="I995" s="17" t="str">
        <f>Products!H995</f>
        <v>Single</v>
      </c>
      <c r="J995" t="str">
        <f>Products!I995</f>
        <v>36-45</v>
      </c>
      <c r="K995" t="str">
        <f>Table6[[#This Row],[Kids]]</f>
        <v>Yes</v>
      </c>
      <c r="L995" t="str">
        <f>Table6[[#This Row],[Teens]]</f>
        <v>No</v>
      </c>
    </row>
    <row r="996" spans="1:12" ht="16.5" x14ac:dyDescent="0.3">
      <c r="A996">
        <f>Table2[[#This Row],[NumDealsPurchases]]</f>
        <v>5</v>
      </c>
      <c r="B996">
        <f>Table2[[#This Row],[AcceptedCmp3]]</f>
        <v>1</v>
      </c>
      <c r="C996">
        <f>Table2[[#This Row],[AcceptedCmp4]]</f>
        <v>0</v>
      </c>
      <c r="D996">
        <f>Table2[[#This Row],[AcceptedCmp5]]</f>
        <v>0</v>
      </c>
      <c r="E996">
        <f>Table2[[#This Row],[AcceptedCmp1]]</f>
        <v>0</v>
      </c>
      <c r="F996">
        <f>Table2[[#This Row],[AcceptedCmp2]]</f>
        <v>0</v>
      </c>
      <c r="G996">
        <f>Table2[[#This Row],[Response]]</f>
        <v>0</v>
      </c>
      <c r="H996" s="8">
        <f>Products!G996</f>
        <v>31</v>
      </c>
      <c r="I996" s="17" t="str">
        <f>Products!H996</f>
        <v>Divorced</v>
      </c>
      <c r="J996" t="str">
        <f>Products!I996</f>
        <v>26-35</v>
      </c>
      <c r="K996" t="str">
        <f>Table6[[#This Row],[Kids]]</f>
        <v>Yes</v>
      </c>
      <c r="L996" t="str">
        <f>Table6[[#This Row],[Teens]]</f>
        <v>No</v>
      </c>
    </row>
    <row r="997" spans="1:12" ht="16.5" x14ac:dyDescent="0.3">
      <c r="A997">
        <f>Table2[[#This Row],[NumDealsPurchases]]</f>
        <v>4</v>
      </c>
      <c r="B997">
        <f>Table2[[#This Row],[AcceptedCmp3]]</f>
        <v>0</v>
      </c>
      <c r="C997">
        <f>Table2[[#This Row],[AcceptedCmp4]]</f>
        <v>0</v>
      </c>
      <c r="D997">
        <f>Table2[[#This Row],[AcceptedCmp5]]</f>
        <v>0</v>
      </c>
      <c r="E997">
        <f>Table2[[#This Row],[AcceptedCmp1]]</f>
        <v>0</v>
      </c>
      <c r="F997">
        <f>Table2[[#This Row],[AcceptedCmp2]]</f>
        <v>0</v>
      </c>
      <c r="G997">
        <f>Table2[[#This Row],[Response]]</f>
        <v>0</v>
      </c>
      <c r="H997" s="8">
        <f>Products!G997</f>
        <v>25</v>
      </c>
      <c r="I997" s="17" t="str">
        <f>Products!H997</f>
        <v>Single</v>
      </c>
      <c r="J997" t="str">
        <f>Products!I997</f>
        <v>16-25</v>
      </c>
      <c r="K997" t="str">
        <f>Table6[[#This Row],[Kids]]</f>
        <v>Yes</v>
      </c>
      <c r="L997" t="str">
        <f>Table6[[#This Row],[Teens]]</f>
        <v>No</v>
      </c>
    </row>
    <row r="998" spans="1:12" ht="16.5" x14ac:dyDescent="0.3">
      <c r="A998">
        <f>Table2[[#This Row],[NumDealsPurchases]]</f>
        <v>2</v>
      </c>
      <c r="B998">
        <f>Table2[[#This Row],[AcceptedCmp3]]</f>
        <v>0</v>
      </c>
      <c r="C998">
        <f>Table2[[#This Row],[AcceptedCmp4]]</f>
        <v>0</v>
      </c>
      <c r="D998">
        <f>Table2[[#This Row],[AcceptedCmp5]]</f>
        <v>0</v>
      </c>
      <c r="E998">
        <f>Table2[[#This Row],[AcceptedCmp1]]</f>
        <v>0</v>
      </c>
      <c r="F998">
        <f>Table2[[#This Row],[AcceptedCmp2]]</f>
        <v>0</v>
      </c>
      <c r="G998">
        <f>Table2[[#This Row],[Response]]</f>
        <v>0</v>
      </c>
      <c r="H998" s="8">
        <f>Products!G998</f>
        <v>60</v>
      </c>
      <c r="I998" s="17" t="str">
        <f>Products!H998</f>
        <v>Together</v>
      </c>
      <c r="J998" t="str">
        <f>Products!I998</f>
        <v>56-65</v>
      </c>
      <c r="K998" t="str">
        <f>Table6[[#This Row],[Kids]]</f>
        <v>Yes</v>
      </c>
      <c r="L998" t="str">
        <f>Table6[[#This Row],[Teens]]</f>
        <v>Yes</v>
      </c>
    </row>
    <row r="999" spans="1:12" ht="16.5" x14ac:dyDescent="0.3">
      <c r="A999">
        <f>Table2[[#This Row],[NumDealsPurchases]]</f>
        <v>1</v>
      </c>
      <c r="B999">
        <f>Table2[[#This Row],[AcceptedCmp3]]</f>
        <v>0</v>
      </c>
      <c r="C999">
        <f>Table2[[#This Row],[AcceptedCmp4]]</f>
        <v>0</v>
      </c>
      <c r="D999">
        <f>Table2[[#This Row],[AcceptedCmp5]]</f>
        <v>0</v>
      </c>
      <c r="E999">
        <f>Table2[[#This Row],[AcceptedCmp1]]</f>
        <v>0</v>
      </c>
      <c r="F999">
        <f>Table2[[#This Row],[AcceptedCmp2]]</f>
        <v>0</v>
      </c>
      <c r="G999">
        <f>Table2[[#This Row],[Response]]</f>
        <v>0</v>
      </c>
      <c r="H999" s="8">
        <f>Products!G999</f>
        <v>19</v>
      </c>
      <c r="I999" s="17" t="str">
        <f>Products!H999</f>
        <v>Together</v>
      </c>
      <c r="J999" t="str">
        <f>Products!I999</f>
        <v>16-25</v>
      </c>
      <c r="K999" t="str">
        <f>Table6[[#This Row],[Kids]]</f>
        <v>No</v>
      </c>
      <c r="L999" t="str">
        <f>Table6[[#This Row],[Teens]]</f>
        <v>No</v>
      </c>
    </row>
    <row r="1000" spans="1:12" ht="16.5" x14ac:dyDescent="0.3">
      <c r="A1000">
        <f>Table2[[#This Row],[NumDealsPurchases]]</f>
        <v>1</v>
      </c>
      <c r="B1000">
        <f>Table2[[#This Row],[AcceptedCmp3]]</f>
        <v>0</v>
      </c>
      <c r="C1000">
        <f>Table2[[#This Row],[AcceptedCmp4]]</f>
        <v>0</v>
      </c>
      <c r="D1000">
        <f>Table2[[#This Row],[AcceptedCmp5]]</f>
        <v>0</v>
      </c>
      <c r="E1000">
        <f>Table2[[#This Row],[AcceptedCmp1]]</f>
        <v>1</v>
      </c>
      <c r="F1000">
        <f>Table2[[#This Row],[AcceptedCmp2]]</f>
        <v>0</v>
      </c>
      <c r="G1000">
        <f>Table2[[#This Row],[Response]]</f>
        <v>0</v>
      </c>
      <c r="H1000" s="8">
        <f>Products!G1000</f>
        <v>35</v>
      </c>
      <c r="I1000" s="17" t="str">
        <f>Products!H1000</f>
        <v>Married</v>
      </c>
      <c r="J1000" t="str">
        <f>Products!I1000</f>
        <v>26-35</v>
      </c>
      <c r="K1000" t="str">
        <f>Table6[[#This Row],[Kids]]</f>
        <v>No</v>
      </c>
      <c r="L1000" t="str">
        <f>Table6[[#This Row],[Teens]]</f>
        <v>No</v>
      </c>
    </row>
    <row r="1001" spans="1:12" ht="16.5" x14ac:dyDescent="0.3">
      <c r="A1001">
        <f>Table2[[#This Row],[NumDealsPurchases]]</f>
        <v>3</v>
      </c>
      <c r="B1001">
        <f>Table2[[#This Row],[AcceptedCmp3]]</f>
        <v>0</v>
      </c>
      <c r="C1001">
        <f>Table2[[#This Row],[AcceptedCmp4]]</f>
        <v>0</v>
      </c>
      <c r="D1001">
        <f>Table2[[#This Row],[AcceptedCmp5]]</f>
        <v>0</v>
      </c>
      <c r="E1001">
        <f>Table2[[#This Row],[AcceptedCmp1]]</f>
        <v>0</v>
      </c>
      <c r="F1001">
        <f>Table2[[#This Row],[AcceptedCmp2]]</f>
        <v>0</v>
      </c>
      <c r="G1001">
        <f>Table2[[#This Row],[Response]]</f>
        <v>0</v>
      </c>
      <c r="H1001" s="8">
        <f>Products!G1001</f>
        <v>57</v>
      </c>
      <c r="I1001" s="17" t="str">
        <f>Products!H1001</f>
        <v>Divorced</v>
      </c>
      <c r="J1001" t="str">
        <f>Products!I1001</f>
        <v>56-65</v>
      </c>
      <c r="K1001" t="str">
        <f>Table6[[#This Row],[Kids]]</f>
        <v>Yes</v>
      </c>
      <c r="L1001" t="str">
        <f>Table6[[#This Row],[Teens]]</f>
        <v>Yes</v>
      </c>
    </row>
    <row r="1002" spans="1:12" ht="16.5" x14ac:dyDescent="0.3">
      <c r="A1002">
        <f>Table2[[#This Row],[NumDealsPurchases]]</f>
        <v>3</v>
      </c>
      <c r="B1002">
        <f>Table2[[#This Row],[AcceptedCmp3]]</f>
        <v>1</v>
      </c>
      <c r="C1002">
        <f>Table2[[#This Row],[AcceptedCmp4]]</f>
        <v>0</v>
      </c>
      <c r="D1002">
        <f>Table2[[#This Row],[AcceptedCmp5]]</f>
        <v>0</v>
      </c>
      <c r="E1002">
        <f>Table2[[#This Row],[AcceptedCmp1]]</f>
        <v>0</v>
      </c>
      <c r="F1002">
        <f>Table2[[#This Row],[AcceptedCmp2]]</f>
        <v>0</v>
      </c>
      <c r="G1002">
        <f>Table2[[#This Row],[Response]]</f>
        <v>0</v>
      </c>
      <c r="H1002" s="8">
        <f>Products!G1002</f>
        <v>40</v>
      </c>
      <c r="I1002" s="17" t="str">
        <f>Products!H1002</f>
        <v>Widow</v>
      </c>
      <c r="J1002" t="str">
        <f>Products!I1002</f>
        <v>36-45</v>
      </c>
      <c r="K1002" t="str">
        <f>Table6[[#This Row],[Kids]]</f>
        <v>Yes</v>
      </c>
      <c r="L1002" t="str">
        <f>Table6[[#This Row],[Teens]]</f>
        <v>No</v>
      </c>
    </row>
    <row r="1003" spans="1:12" ht="16.5" x14ac:dyDescent="0.3">
      <c r="A1003">
        <f>Table2[[#This Row],[NumDealsPurchases]]</f>
        <v>4</v>
      </c>
      <c r="B1003">
        <f>Table2[[#This Row],[AcceptedCmp3]]</f>
        <v>0</v>
      </c>
      <c r="C1003">
        <f>Table2[[#This Row],[AcceptedCmp4]]</f>
        <v>0</v>
      </c>
      <c r="D1003">
        <f>Table2[[#This Row],[AcceptedCmp5]]</f>
        <v>0</v>
      </c>
      <c r="E1003">
        <f>Table2[[#This Row],[AcceptedCmp1]]</f>
        <v>0</v>
      </c>
      <c r="F1003">
        <f>Table2[[#This Row],[AcceptedCmp2]]</f>
        <v>0</v>
      </c>
      <c r="G1003">
        <f>Table2[[#This Row],[Response]]</f>
        <v>0</v>
      </c>
      <c r="H1003" s="8">
        <f>Products!G1003</f>
        <v>57</v>
      </c>
      <c r="I1003" s="17" t="str">
        <f>Products!H1003</f>
        <v>Single</v>
      </c>
      <c r="J1003" t="str">
        <f>Products!I1003</f>
        <v>56-65</v>
      </c>
      <c r="K1003" t="str">
        <f>Table6[[#This Row],[Kids]]</f>
        <v>No</v>
      </c>
      <c r="L1003" t="str">
        <f>Table6[[#This Row],[Teens]]</f>
        <v>Yes</v>
      </c>
    </row>
    <row r="1004" spans="1:12" ht="16.5" x14ac:dyDescent="0.3">
      <c r="A1004">
        <f>Table2[[#This Row],[NumDealsPurchases]]</f>
        <v>1</v>
      </c>
      <c r="B1004">
        <f>Table2[[#This Row],[AcceptedCmp3]]</f>
        <v>0</v>
      </c>
      <c r="C1004">
        <f>Table2[[#This Row],[AcceptedCmp4]]</f>
        <v>1</v>
      </c>
      <c r="D1004">
        <f>Table2[[#This Row],[AcceptedCmp5]]</f>
        <v>1</v>
      </c>
      <c r="E1004">
        <f>Table2[[#This Row],[AcceptedCmp1]]</f>
        <v>0</v>
      </c>
      <c r="F1004">
        <f>Table2[[#This Row],[AcceptedCmp2]]</f>
        <v>0</v>
      </c>
      <c r="G1004">
        <f>Table2[[#This Row],[Response]]</f>
        <v>1</v>
      </c>
      <c r="H1004" s="8">
        <f>Products!G1004</f>
        <v>56</v>
      </c>
      <c r="I1004" s="17" t="str">
        <f>Products!H1004</f>
        <v>Married</v>
      </c>
      <c r="J1004" t="str">
        <f>Products!I1004</f>
        <v>56-65</v>
      </c>
      <c r="K1004" t="str">
        <f>Table6[[#This Row],[Kids]]</f>
        <v>No</v>
      </c>
      <c r="L1004" t="str">
        <f>Table6[[#This Row],[Teens]]</f>
        <v>Yes</v>
      </c>
    </row>
    <row r="1005" spans="1:12" ht="16.5" x14ac:dyDescent="0.3">
      <c r="A1005">
        <f>Table2[[#This Row],[NumDealsPurchases]]</f>
        <v>1</v>
      </c>
      <c r="B1005">
        <f>Table2[[#This Row],[AcceptedCmp3]]</f>
        <v>0</v>
      </c>
      <c r="C1005">
        <f>Table2[[#This Row],[AcceptedCmp4]]</f>
        <v>0</v>
      </c>
      <c r="D1005">
        <f>Table2[[#This Row],[AcceptedCmp5]]</f>
        <v>1</v>
      </c>
      <c r="E1005">
        <f>Table2[[#This Row],[AcceptedCmp1]]</f>
        <v>1</v>
      </c>
      <c r="F1005">
        <f>Table2[[#This Row],[AcceptedCmp2]]</f>
        <v>0</v>
      </c>
      <c r="G1005">
        <f>Table2[[#This Row],[Response]]</f>
        <v>1</v>
      </c>
      <c r="H1005" s="8">
        <f>Products!G1005</f>
        <v>26</v>
      </c>
      <c r="I1005" s="17" t="str">
        <f>Products!H1005</f>
        <v>Together</v>
      </c>
      <c r="J1005" t="str">
        <f>Products!I1005</f>
        <v>26-35</v>
      </c>
      <c r="K1005" t="str">
        <f>Table6[[#This Row],[Kids]]</f>
        <v>No</v>
      </c>
      <c r="L1005" t="str">
        <f>Table6[[#This Row],[Teens]]</f>
        <v>No</v>
      </c>
    </row>
    <row r="1006" spans="1:12" ht="16.5" x14ac:dyDescent="0.3">
      <c r="A1006">
        <f>Table2[[#This Row],[NumDealsPurchases]]</f>
        <v>5</v>
      </c>
      <c r="B1006">
        <f>Table2[[#This Row],[AcceptedCmp3]]</f>
        <v>1</v>
      </c>
      <c r="C1006">
        <f>Table2[[#This Row],[AcceptedCmp4]]</f>
        <v>0</v>
      </c>
      <c r="D1006">
        <f>Table2[[#This Row],[AcceptedCmp5]]</f>
        <v>0</v>
      </c>
      <c r="E1006">
        <f>Table2[[#This Row],[AcceptedCmp1]]</f>
        <v>1</v>
      </c>
      <c r="F1006">
        <f>Table2[[#This Row],[AcceptedCmp2]]</f>
        <v>0</v>
      </c>
      <c r="G1006">
        <f>Table2[[#This Row],[Response]]</f>
        <v>1</v>
      </c>
      <c r="H1006" s="8">
        <f>Products!G1006</f>
        <v>32</v>
      </c>
      <c r="I1006" s="17" t="str">
        <f>Products!H1006</f>
        <v>Married</v>
      </c>
      <c r="J1006" t="str">
        <f>Products!I1006</f>
        <v>26-35</v>
      </c>
      <c r="K1006" t="str">
        <f>Table6[[#This Row],[Kids]]</f>
        <v>Yes</v>
      </c>
      <c r="L1006" t="str">
        <f>Table6[[#This Row],[Teens]]</f>
        <v>Yes</v>
      </c>
    </row>
    <row r="1007" spans="1:12" ht="16.5" x14ac:dyDescent="0.3">
      <c r="A1007">
        <f>Table2[[#This Row],[NumDealsPurchases]]</f>
        <v>2</v>
      </c>
      <c r="B1007">
        <f>Table2[[#This Row],[AcceptedCmp3]]</f>
        <v>0</v>
      </c>
      <c r="C1007">
        <f>Table2[[#This Row],[AcceptedCmp4]]</f>
        <v>0</v>
      </c>
      <c r="D1007">
        <f>Table2[[#This Row],[AcceptedCmp5]]</f>
        <v>0</v>
      </c>
      <c r="E1007">
        <f>Table2[[#This Row],[AcceptedCmp1]]</f>
        <v>0</v>
      </c>
      <c r="F1007">
        <f>Table2[[#This Row],[AcceptedCmp2]]</f>
        <v>0</v>
      </c>
      <c r="G1007">
        <f>Table2[[#This Row],[Response]]</f>
        <v>0</v>
      </c>
      <c r="H1007" s="8">
        <f>Products!G1007</f>
        <v>26</v>
      </c>
      <c r="I1007" s="17" t="str">
        <f>Products!H1007</f>
        <v>Single</v>
      </c>
      <c r="J1007" t="str">
        <f>Products!I1007</f>
        <v>26-35</v>
      </c>
      <c r="K1007" t="str">
        <f>Table6[[#This Row],[Kids]]</f>
        <v>Yes</v>
      </c>
      <c r="L1007" t="str">
        <f>Table6[[#This Row],[Teens]]</f>
        <v>No</v>
      </c>
    </row>
    <row r="1008" spans="1:12" ht="16.5" x14ac:dyDescent="0.3">
      <c r="A1008">
        <f>Table2[[#This Row],[NumDealsPurchases]]</f>
        <v>5</v>
      </c>
      <c r="B1008">
        <f>Table2[[#This Row],[AcceptedCmp3]]</f>
        <v>0</v>
      </c>
      <c r="C1008">
        <f>Table2[[#This Row],[AcceptedCmp4]]</f>
        <v>0</v>
      </c>
      <c r="D1008">
        <f>Table2[[#This Row],[AcceptedCmp5]]</f>
        <v>0</v>
      </c>
      <c r="E1008">
        <f>Table2[[#This Row],[AcceptedCmp1]]</f>
        <v>0</v>
      </c>
      <c r="F1008">
        <f>Table2[[#This Row],[AcceptedCmp2]]</f>
        <v>0</v>
      </c>
      <c r="G1008">
        <f>Table2[[#This Row],[Response]]</f>
        <v>0</v>
      </c>
      <c r="H1008" s="8">
        <f>Products!G1008</f>
        <v>59</v>
      </c>
      <c r="I1008" s="17" t="str">
        <f>Products!H1008</f>
        <v>Married</v>
      </c>
      <c r="J1008" t="str">
        <f>Products!I1008</f>
        <v>56-65</v>
      </c>
      <c r="K1008" t="str">
        <f>Table6[[#This Row],[Kids]]</f>
        <v>No</v>
      </c>
      <c r="L1008" t="str">
        <f>Table6[[#This Row],[Teens]]</f>
        <v>Yes</v>
      </c>
    </row>
    <row r="1009" spans="1:12" ht="16.5" x14ac:dyDescent="0.3">
      <c r="A1009">
        <f>Table2[[#This Row],[NumDealsPurchases]]</f>
        <v>6</v>
      </c>
      <c r="B1009">
        <f>Table2[[#This Row],[AcceptedCmp3]]</f>
        <v>1</v>
      </c>
      <c r="C1009">
        <f>Table2[[#This Row],[AcceptedCmp4]]</f>
        <v>0</v>
      </c>
      <c r="D1009">
        <f>Table2[[#This Row],[AcceptedCmp5]]</f>
        <v>0</v>
      </c>
      <c r="E1009">
        <f>Table2[[#This Row],[AcceptedCmp1]]</f>
        <v>0</v>
      </c>
      <c r="F1009">
        <f>Table2[[#This Row],[AcceptedCmp2]]</f>
        <v>0</v>
      </c>
      <c r="G1009">
        <f>Table2[[#This Row],[Response]]</f>
        <v>1</v>
      </c>
      <c r="H1009" s="8">
        <f>Products!G1009</f>
        <v>59</v>
      </c>
      <c r="I1009" s="17" t="str">
        <f>Products!H1009</f>
        <v>Together</v>
      </c>
      <c r="J1009" t="str">
        <f>Products!I1009</f>
        <v>56-65</v>
      </c>
      <c r="K1009" t="str">
        <f>Table6[[#This Row],[Kids]]</f>
        <v>No</v>
      </c>
      <c r="L1009" t="str">
        <f>Table6[[#This Row],[Teens]]</f>
        <v>Yes</v>
      </c>
    </row>
    <row r="1010" spans="1:12" ht="16.5" x14ac:dyDescent="0.3">
      <c r="A1010">
        <f>Table2[[#This Row],[NumDealsPurchases]]</f>
        <v>2</v>
      </c>
      <c r="B1010">
        <f>Table2[[#This Row],[AcceptedCmp3]]</f>
        <v>0</v>
      </c>
      <c r="C1010">
        <f>Table2[[#This Row],[AcceptedCmp4]]</f>
        <v>0</v>
      </c>
      <c r="D1010">
        <f>Table2[[#This Row],[AcceptedCmp5]]</f>
        <v>0</v>
      </c>
      <c r="E1010">
        <f>Table2[[#This Row],[AcceptedCmp1]]</f>
        <v>0</v>
      </c>
      <c r="F1010">
        <f>Table2[[#This Row],[AcceptedCmp2]]</f>
        <v>0</v>
      </c>
      <c r="G1010">
        <f>Table2[[#This Row],[Response]]</f>
        <v>0</v>
      </c>
      <c r="H1010" s="8">
        <f>Products!G1010</f>
        <v>59</v>
      </c>
      <c r="I1010" s="17" t="str">
        <f>Products!H1010</f>
        <v>Married</v>
      </c>
      <c r="J1010" t="str">
        <f>Products!I1010</f>
        <v>56-65</v>
      </c>
      <c r="K1010" t="str">
        <f>Table6[[#This Row],[Kids]]</f>
        <v>No</v>
      </c>
      <c r="L1010" t="str">
        <f>Table6[[#This Row],[Teens]]</f>
        <v>Yes</v>
      </c>
    </row>
    <row r="1011" spans="1:12" ht="16.5" x14ac:dyDescent="0.3">
      <c r="A1011">
        <f>Table2[[#This Row],[NumDealsPurchases]]</f>
        <v>1</v>
      </c>
      <c r="B1011">
        <f>Table2[[#This Row],[AcceptedCmp3]]</f>
        <v>0</v>
      </c>
      <c r="C1011">
        <f>Table2[[#This Row],[AcceptedCmp4]]</f>
        <v>0</v>
      </c>
      <c r="D1011">
        <f>Table2[[#This Row],[AcceptedCmp5]]</f>
        <v>1</v>
      </c>
      <c r="E1011">
        <f>Table2[[#This Row],[AcceptedCmp1]]</f>
        <v>0</v>
      </c>
      <c r="F1011">
        <f>Table2[[#This Row],[AcceptedCmp2]]</f>
        <v>0</v>
      </c>
      <c r="G1011">
        <f>Table2[[#This Row],[Response]]</f>
        <v>0</v>
      </c>
      <c r="H1011" s="8">
        <f>Products!G1011</f>
        <v>61</v>
      </c>
      <c r="I1011" s="17" t="str">
        <f>Products!H1011</f>
        <v>Single</v>
      </c>
      <c r="J1011" t="str">
        <f>Products!I1011</f>
        <v>56-65</v>
      </c>
      <c r="K1011" t="str">
        <f>Table6[[#This Row],[Kids]]</f>
        <v>No</v>
      </c>
      <c r="L1011" t="str">
        <f>Table6[[#This Row],[Teens]]</f>
        <v>No</v>
      </c>
    </row>
    <row r="1012" spans="1:12" ht="16.5" x14ac:dyDescent="0.3">
      <c r="A1012">
        <f>Table2[[#This Row],[NumDealsPurchases]]</f>
        <v>4</v>
      </c>
      <c r="B1012">
        <f>Table2[[#This Row],[AcceptedCmp3]]</f>
        <v>1</v>
      </c>
      <c r="C1012">
        <f>Table2[[#This Row],[AcceptedCmp4]]</f>
        <v>0</v>
      </c>
      <c r="D1012">
        <f>Table2[[#This Row],[AcceptedCmp5]]</f>
        <v>0</v>
      </c>
      <c r="E1012">
        <f>Table2[[#This Row],[AcceptedCmp1]]</f>
        <v>0</v>
      </c>
      <c r="F1012">
        <f>Table2[[#This Row],[AcceptedCmp2]]</f>
        <v>0</v>
      </c>
      <c r="G1012">
        <f>Table2[[#This Row],[Response]]</f>
        <v>0</v>
      </c>
      <c r="H1012" s="8">
        <f>Products!G1012</f>
        <v>46</v>
      </c>
      <c r="I1012" s="17" t="str">
        <f>Products!H1012</f>
        <v>Together</v>
      </c>
      <c r="J1012" t="str">
        <f>Products!I1012</f>
        <v>46-55</v>
      </c>
      <c r="K1012" t="str">
        <f>Table6[[#This Row],[Kids]]</f>
        <v>Yes</v>
      </c>
      <c r="L1012" t="str">
        <f>Table6[[#This Row],[Teens]]</f>
        <v>Yes</v>
      </c>
    </row>
    <row r="1013" spans="1:12" ht="16.5" x14ac:dyDescent="0.3">
      <c r="A1013">
        <f>Table2[[#This Row],[NumDealsPurchases]]</f>
        <v>1</v>
      </c>
      <c r="B1013">
        <f>Table2[[#This Row],[AcceptedCmp3]]</f>
        <v>0</v>
      </c>
      <c r="C1013">
        <f>Table2[[#This Row],[AcceptedCmp4]]</f>
        <v>0</v>
      </c>
      <c r="D1013">
        <f>Table2[[#This Row],[AcceptedCmp5]]</f>
        <v>0</v>
      </c>
      <c r="E1013">
        <f>Table2[[#This Row],[AcceptedCmp1]]</f>
        <v>0</v>
      </c>
      <c r="F1013">
        <f>Table2[[#This Row],[AcceptedCmp2]]</f>
        <v>0</v>
      </c>
      <c r="G1013">
        <f>Table2[[#This Row],[Response]]</f>
        <v>0</v>
      </c>
      <c r="H1013" s="8">
        <f>Products!G1013</f>
        <v>50</v>
      </c>
      <c r="I1013" s="17" t="str">
        <f>Products!H1013</f>
        <v>Together</v>
      </c>
      <c r="J1013" t="str">
        <f>Products!I1013</f>
        <v>46-55</v>
      </c>
      <c r="K1013" t="str">
        <f>Table6[[#This Row],[Kids]]</f>
        <v>Yes</v>
      </c>
      <c r="L1013" t="str">
        <f>Table6[[#This Row],[Teens]]</f>
        <v>Yes</v>
      </c>
    </row>
    <row r="1014" spans="1:12" ht="16.5" x14ac:dyDescent="0.3">
      <c r="A1014">
        <f>Table2[[#This Row],[NumDealsPurchases]]</f>
        <v>1</v>
      </c>
      <c r="B1014">
        <f>Table2[[#This Row],[AcceptedCmp3]]</f>
        <v>0</v>
      </c>
      <c r="C1014">
        <f>Table2[[#This Row],[AcceptedCmp4]]</f>
        <v>1</v>
      </c>
      <c r="D1014">
        <f>Table2[[#This Row],[AcceptedCmp5]]</f>
        <v>1</v>
      </c>
      <c r="E1014">
        <f>Table2[[#This Row],[AcceptedCmp1]]</f>
        <v>1</v>
      </c>
      <c r="F1014">
        <f>Table2[[#This Row],[AcceptedCmp2]]</f>
        <v>0</v>
      </c>
      <c r="G1014">
        <f>Table2[[#This Row],[Response]]</f>
        <v>0</v>
      </c>
      <c r="H1014" s="8">
        <f>Products!G1014</f>
        <v>33</v>
      </c>
      <c r="I1014" s="17" t="str">
        <f>Products!H1014</f>
        <v>Single</v>
      </c>
      <c r="J1014" t="str">
        <f>Products!I1014</f>
        <v>26-35</v>
      </c>
      <c r="K1014" t="str">
        <f>Table6[[#This Row],[Kids]]</f>
        <v>No</v>
      </c>
      <c r="L1014" t="str">
        <f>Table6[[#This Row],[Teens]]</f>
        <v>Yes</v>
      </c>
    </row>
    <row r="1015" spans="1:12" ht="16.5" x14ac:dyDescent="0.3">
      <c r="A1015">
        <f>Table2[[#This Row],[NumDealsPurchases]]</f>
        <v>1</v>
      </c>
      <c r="B1015">
        <f>Table2[[#This Row],[AcceptedCmp3]]</f>
        <v>0</v>
      </c>
      <c r="C1015">
        <f>Table2[[#This Row],[AcceptedCmp4]]</f>
        <v>0</v>
      </c>
      <c r="D1015">
        <f>Table2[[#This Row],[AcceptedCmp5]]</f>
        <v>0</v>
      </c>
      <c r="E1015">
        <f>Table2[[#This Row],[AcceptedCmp1]]</f>
        <v>0</v>
      </c>
      <c r="F1015">
        <f>Table2[[#This Row],[AcceptedCmp2]]</f>
        <v>0</v>
      </c>
      <c r="G1015">
        <f>Table2[[#This Row],[Response]]</f>
        <v>0</v>
      </c>
      <c r="H1015" s="8">
        <f>Products!G1015</f>
        <v>38</v>
      </c>
      <c r="I1015" s="17" t="str">
        <f>Products!H1015</f>
        <v>Together</v>
      </c>
      <c r="J1015" t="str">
        <f>Products!I1015</f>
        <v>36-45</v>
      </c>
      <c r="K1015" t="str">
        <f>Table6[[#This Row],[Kids]]</f>
        <v>No</v>
      </c>
      <c r="L1015" t="str">
        <f>Table6[[#This Row],[Teens]]</f>
        <v>Yes</v>
      </c>
    </row>
    <row r="1016" spans="1:12" ht="16.5" x14ac:dyDescent="0.3">
      <c r="A1016">
        <f>Table2[[#This Row],[NumDealsPurchases]]</f>
        <v>7</v>
      </c>
      <c r="B1016">
        <f>Table2[[#This Row],[AcceptedCmp3]]</f>
        <v>0</v>
      </c>
      <c r="C1016">
        <f>Table2[[#This Row],[AcceptedCmp4]]</f>
        <v>0</v>
      </c>
      <c r="D1016">
        <f>Table2[[#This Row],[AcceptedCmp5]]</f>
        <v>0</v>
      </c>
      <c r="E1016">
        <f>Table2[[#This Row],[AcceptedCmp1]]</f>
        <v>0</v>
      </c>
      <c r="F1016">
        <f>Table2[[#This Row],[AcceptedCmp2]]</f>
        <v>0</v>
      </c>
      <c r="G1016">
        <f>Table2[[#This Row],[Response]]</f>
        <v>0</v>
      </c>
      <c r="H1016" s="8">
        <f>Products!G1016</f>
        <v>35</v>
      </c>
      <c r="I1016" s="17" t="str">
        <f>Products!H1016</f>
        <v>Married</v>
      </c>
      <c r="J1016" t="str">
        <f>Products!I1016</f>
        <v>26-35</v>
      </c>
      <c r="K1016" t="str">
        <f>Table6[[#This Row],[Kids]]</f>
        <v>Yes</v>
      </c>
      <c r="L1016" t="str">
        <f>Table6[[#This Row],[Teens]]</f>
        <v>No</v>
      </c>
    </row>
    <row r="1017" spans="1:12" ht="16.5" x14ac:dyDescent="0.3">
      <c r="A1017">
        <f>Table2[[#This Row],[NumDealsPurchases]]</f>
        <v>1</v>
      </c>
      <c r="B1017">
        <f>Table2[[#This Row],[AcceptedCmp3]]</f>
        <v>0</v>
      </c>
      <c r="C1017">
        <f>Table2[[#This Row],[AcceptedCmp4]]</f>
        <v>0</v>
      </c>
      <c r="D1017">
        <f>Table2[[#This Row],[AcceptedCmp5]]</f>
        <v>0</v>
      </c>
      <c r="E1017">
        <f>Table2[[#This Row],[AcceptedCmp1]]</f>
        <v>0</v>
      </c>
      <c r="F1017">
        <f>Table2[[#This Row],[AcceptedCmp2]]</f>
        <v>0</v>
      </c>
      <c r="G1017">
        <f>Table2[[#This Row],[Response]]</f>
        <v>0</v>
      </c>
      <c r="H1017" s="8">
        <f>Products!G1017</f>
        <v>44</v>
      </c>
      <c r="I1017" s="17" t="str">
        <f>Products!H1017</f>
        <v>Married</v>
      </c>
      <c r="J1017" t="str">
        <f>Products!I1017</f>
        <v>36-45</v>
      </c>
      <c r="K1017" t="str">
        <f>Table6[[#This Row],[Kids]]</f>
        <v>No</v>
      </c>
      <c r="L1017" t="str">
        <f>Table6[[#This Row],[Teens]]</f>
        <v>Yes</v>
      </c>
    </row>
    <row r="1018" spans="1:12" ht="16.5" x14ac:dyDescent="0.3">
      <c r="A1018">
        <f>Table2[[#This Row],[NumDealsPurchases]]</f>
        <v>3</v>
      </c>
      <c r="B1018">
        <f>Table2[[#This Row],[AcceptedCmp3]]</f>
        <v>0</v>
      </c>
      <c r="C1018">
        <f>Table2[[#This Row],[AcceptedCmp4]]</f>
        <v>0</v>
      </c>
      <c r="D1018">
        <f>Table2[[#This Row],[AcceptedCmp5]]</f>
        <v>0</v>
      </c>
      <c r="E1018">
        <f>Table2[[#This Row],[AcceptedCmp1]]</f>
        <v>0</v>
      </c>
      <c r="F1018">
        <f>Table2[[#This Row],[AcceptedCmp2]]</f>
        <v>0</v>
      </c>
      <c r="G1018">
        <f>Table2[[#This Row],[Response]]</f>
        <v>0</v>
      </c>
      <c r="H1018" s="8">
        <f>Products!G1018</f>
        <v>43</v>
      </c>
      <c r="I1018" s="17" t="str">
        <f>Products!H1018</f>
        <v>Married</v>
      </c>
      <c r="J1018" t="str">
        <f>Products!I1018</f>
        <v>36-45</v>
      </c>
      <c r="K1018" t="str">
        <f>Table6[[#This Row],[Kids]]</f>
        <v>Yes</v>
      </c>
      <c r="L1018" t="str">
        <f>Table6[[#This Row],[Teens]]</f>
        <v>Yes</v>
      </c>
    </row>
    <row r="1019" spans="1:12" ht="16.5" x14ac:dyDescent="0.3">
      <c r="A1019">
        <f>Table2[[#This Row],[NumDealsPurchases]]</f>
        <v>1</v>
      </c>
      <c r="B1019">
        <f>Table2[[#This Row],[AcceptedCmp3]]</f>
        <v>0</v>
      </c>
      <c r="C1019">
        <f>Table2[[#This Row],[AcceptedCmp4]]</f>
        <v>0</v>
      </c>
      <c r="D1019">
        <f>Table2[[#This Row],[AcceptedCmp5]]</f>
        <v>0</v>
      </c>
      <c r="E1019">
        <f>Table2[[#This Row],[AcceptedCmp1]]</f>
        <v>0</v>
      </c>
      <c r="F1019">
        <f>Table2[[#This Row],[AcceptedCmp2]]</f>
        <v>0</v>
      </c>
      <c r="G1019">
        <f>Table2[[#This Row],[Response]]</f>
        <v>0</v>
      </c>
      <c r="H1019" s="8">
        <f>Products!G1019</f>
        <v>63</v>
      </c>
      <c r="I1019" s="17" t="str">
        <f>Products!H1019</f>
        <v>Together</v>
      </c>
      <c r="J1019" t="str">
        <f>Products!I1019</f>
        <v>56-65</v>
      </c>
      <c r="K1019" t="str">
        <f>Table6[[#This Row],[Kids]]</f>
        <v>No</v>
      </c>
      <c r="L1019" t="str">
        <f>Table6[[#This Row],[Teens]]</f>
        <v>No</v>
      </c>
    </row>
    <row r="1020" spans="1:12" ht="16.5" x14ac:dyDescent="0.3">
      <c r="A1020">
        <f>Table2[[#This Row],[NumDealsPurchases]]</f>
        <v>1</v>
      </c>
      <c r="B1020">
        <f>Table2[[#This Row],[AcceptedCmp3]]</f>
        <v>0</v>
      </c>
      <c r="C1020">
        <f>Table2[[#This Row],[AcceptedCmp4]]</f>
        <v>0</v>
      </c>
      <c r="D1020">
        <f>Table2[[#This Row],[AcceptedCmp5]]</f>
        <v>1</v>
      </c>
      <c r="E1020">
        <f>Table2[[#This Row],[AcceptedCmp1]]</f>
        <v>0</v>
      </c>
      <c r="F1020">
        <f>Table2[[#This Row],[AcceptedCmp2]]</f>
        <v>0</v>
      </c>
      <c r="G1020">
        <f>Table2[[#This Row],[Response]]</f>
        <v>0</v>
      </c>
      <c r="H1020" s="8">
        <f>Products!G1020</f>
        <v>49</v>
      </c>
      <c r="I1020" s="17" t="str">
        <f>Products!H1020</f>
        <v>Married</v>
      </c>
      <c r="J1020" t="str">
        <f>Products!I1020</f>
        <v>46-55</v>
      </c>
      <c r="K1020" t="str">
        <f>Table6[[#This Row],[Kids]]</f>
        <v>No</v>
      </c>
      <c r="L1020" t="str">
        <f>Table6[[#This Row],[Teens]]</f>
        <v>No</v>
      </c>
    </row>
    <row r="1021" spans="1:12" ht="16.5" x14ac:dyDescent="0.3">
      <c r="A1021">
        <f>Table2[[#This Row],[NumDealsPurchases]]</f>
        <v>1</v>
      </c>
      <c r="B1021">
        <f>Table2[[#This Row],[AcceptedCmp3]]</f>
        <v>0</v>
      </c>
      <c r="C1021">
        <f>Table2[[#This Row],[AcceptedCmp4]]</f>
        <v>0</v>
      </c>
      <c r="D1021">
        <f>Table2[[#This Row],[AcceptedCmp5]]</f>
        <v>0</v>
      </c>
      <c r="E1021">
        <f>Table2[[#This Row],[AcceptedCmp1]]</f>
        <v>0</v>
      </c>
      <c r="F1021">
        <f>Table2[[#This Row],[AcceptedCmp2]]</f>
        <v>0</v>
      </c>
      <c r="G1021">
        <f>Table2[[#This Row],[Response]]</f>
        <v>0</v>
      </c>
      <c r="H1021" s="8">
        <f>Products!G1021</f>
        <v>44</v>
      </c>
      <c r="I1021" s="17" t="str">
        <f>Products!H1021</f>
        <v>Single</v>
      </c>
      <c r="J1021" t="str">
        <f>Products!I1021</f>
        <v>36-45</v>
      </c>
      <c r="K1021" t="str">
        <f>Table6[[#This Row],[Kids]]</f>
        <v>No</v>
      </c>
      <c r="L1021" t="str">
        <f>Table6[[#This Row],[Teens]]</f>
        <v>No</v>
      </c>
    </row>
    <row r="1022" spans="1:12" ht="16.5" x14ac:dyDescent="0.3">
      <c r="A1022">
        <f>Table2[[#This Row],[NumDealsPurchases]]</f>
        <v>1</v>
      </c>
      <c r="B1022">
        <f>Table2[[#This Row],[AcceptedCmp3]]</f>
        <v>0</v>
      </c>
      <c r="C1022">
        <f>Table2[[#This Row],[AcceptedCmp4]]</f>
        <v>0</v>
      </c>
      <c r="D1022">
        <f>Table2[[#This Row],[AcceptedCmp5]]</f>
        <v>0</v>
      </c>
      <c r="E1022">
        <f>Table2[[#This Row],[AcceptedCmp1]]</f>
        <v>0</v>
      </c>
      <c r="F1022">
        <f>Table2[[#This Row],[AcceptedCmp2]]</f>
        <v>0</v>
      </c>
      <c r="G1022">
        <f>Table2[[#This Row],[Response]]</f>
        <v>0</v>
      </c>
      <c r="H1022" s="8">
        <f>Products!G1022</f>
        <v>40</v>
      </c>
      <c r="I1022" s="17" t="str">
        <f>Products!H1022</f>
        <v>Married</v>
      </c>
      <c r="J1022" t="str">
        <f>Products!I1022</f>
        <v>36-45</v>
      </c>
      <c r="K1022" t="str">
        <f>Table6[[#This Row],[Kids]]</f>
        <v>Yes</v>
      </c>
      <c r="L1022" t="str">
        <f>Table6[[#This Row],[Teens]]</f>
        <v>No</v>
      </c>
    </row>
    <row r="1023" spans="1:12" ht="16.5" x14ac:dyDescent="0.3">
      <c r="A1023">
        <f>Table2[[#This Row],[NumDealsPurchases]]</f>
        <v>1</v>
      </c>
      <c r="B1023">
        <f>Table2[[#This Row],[AcceptedCmp3]]</f>
        <v>0</v>
      </c>
      <c r="C1023">
        <f>Table2[[#This Row],[AcceptedCmp4]]</f>
        <v>0</v>
      </c>
      <c r="D1023">
        <f>Table2[[#This Row],[AcceptedCmp5]]</f>
        <v>0</v>
      </c>
      <c r="E1023">
        <f>Table2[[#This Row],[AcceptedCmp1]]</f>
        <v>0</v>
      </c>
      <c r="F1023">
        <f>Table2[[#This Row],[AcceptedCmp2]]</f>
        <v>0</v>
      </c>
      <c r="G1023">
        <f>Table2[[#This Row],[Response]]</f>
        <v>0</v>
      </c>
      <c r="H1023" s="8">
        <f>Products!G1023</f>
        <v>37</v>
      </c>
      <c r="I1023" s="17" t="str">
        <f>Products!H1023</f>
        <v>Together</v>
      </c>
      <c r="J1023" t="str">
        <f>Products!I1023</f>
        <v>36-45</v>
      </c>
      <c r="K1023" t="str">
        <f>Table6[[#This Row],[Kids]]</f>
        <v>No</v>
      </c>
      <c r="L1023" t="str">
        <f>Table6[[#This Row],[Teens]]</f>
        <v>No</v>
      </c>
    </row>
    <row r="1024" spans="1:12" ht="16.5" x14ac:dyDescent="0.3">
      <c r="A1024">
        <f>Table2[[#This Row],[NumDealsPurchases]]</f>
        <v>3</v>
      </c>
      <c r="B1024">
        <f>Table2[[#This Row],[AcceptedCmp3]]</f>
        <v>0</v>
      </c>
      <c r="C1024">
        <f>Table2[[#This Row],[AcceptedCmp4]]</f>
        <v>0</v>
      </c>
      <c r="D1024">
        <f>Table2[[#This Row],[AcceptedCmp5]]</f>
        <v>0</v>
      </c>
      <c r="E1024">
        <f>Table2[[#This Row],[AcceptedCmp1]]</f>
        <v>0</v>
      </c>
      <c r="F1024">
        <f>Table2[[#This Row],[AcceptedCmp2]]</f>
        <v>0</v>
      </c>
      <c r="G1024">
        <f>Table2[[#This Row],[Response]]</f>
        <v>0</v>
      </c>
      <c r="H1024" s="8">
        <f>Products!G1024</f>
        <v>41</v>
      </c>
      <c r="I1024" s="17" t="str">
        <f>Products!H1024</f>
        <v>Together</v>
      </c>
      <c r="J1024" t="str">
        <f>Products!I1024</f>
        <v>36-45</v>
      </c>
      <c r="K1024" t="str">
        <f>Table6[[#This Row],[Kids]]</f>
        <v>Yes</v>
      </c>
      <c r="L1024" t="str">
        <f>Table6[[#This Row],[Teens]]</f>
        <v>No</v>
      </c>
    </row>
    <row r="1025" spans="1:12" ht="16.5" x14ac:dyDescent="0.3">
      <c r="A1025">
        <f>Table2[[#This Row],[NumDealsPurchases]]</f>
        <v>1</v>
      </c>
      <c r="B1025">
        <f>Table2[[#This Row],[AcceptedCmp3]]</f>
        <v>0</v>
      </c>
      <c r="C1025">
        <f>Table2[[#This Row],[AcceptedCmp4]]</f>
        <v>0</v>
      </c>
      <c r="D1025">
        <f>Table2[[#This Row],[AcceptedCmp5]]</f>
        <v>0</v>
      </c>
      <c r="E1025">
        <f>Table2[[#This Row],[AcceptedCmp1]]</f>
        <v>0</v>
      </c>
      <c r="F1025">
        <f>Table2[[#This Row],[AcceptedCmp2]]</f>
        <v>0</v>
      </c>
      <c r="G1025">
        <f>Table2[[#This Row],[Response]]</f>
        <v>0</v>
      </c>
      <c r="H1025" s="8">
        <f>Products!G1025</f>
        <v>39</v>
      </c>
      <c r="I1025" s="17" t="str">
        <f>Products!H1025</f>
        <v>Together</v>
      </c>
      <c r="J1025" t="str">
        <f>Products!I1025</f>
        <v>36-45</v>
      </c>
      <c r="K1025" t="str">
        <f>Table6[[#This Row],[Kids]]</f>
        <v>Yes</v>
      </c>
      <c r="L1025" t="str">
        <f>Table6[[#This Row],[Teens]]</f>
        <v>No</v>
      </c>
    </row>
    <row r="1026" spans="1:12" ht="16.5" x14ac:dyDescent="0.3">
      <c r="A1026">
        <f>Table2[[#This Row],[NumDealsPurchases]]</f>
        <v>7</v>
      </c>
      <c r="B1026">
        <f>Table2[[#This Row],[AcceptedCmp3]]</f>
        <v>0</v>
      </c>
      <c r="C1026">
        <f>Table2[[#This Row],[AcceptedCmp4]]</f>
        <v>0</v>
      </c>
      <c r="D1026">
        <f>Table2[[#This Row],[AcceptedCmp5]]</f>
        <v>0</v>
      </c>
      <c r="E1026">
        <f>Table2[[#This Row],[AcceptedCmp1]]</f>
        <v>0</v>
      </c>
      <c r="F1026">
        <f>Table2[[#This Row],[AcceptedCmp2]]</f>
        <v>0</v>
      </c>
      <c r="G1026">
        <f>Table2[[#This Row],[Response]]</f>
        <v>1</v>
      </c>
      <c r="H1026" s="8">
        <f>Products!G1026</f>
        <v>60</v>
      </c>
      <c r="I1026" s="17" t="str">
        <f>Products!H1026</f>
        <v>Married</v>
      </c>
      <c r="J1026" t="str">
        <f>Products!I1026</f>
        <v>56-65</v>
      </c>
      <c r="K1026" t="str">
        <f>Table6[[#This Row],[Kids]]</f>
        <v>Yes</v>
      </c>
      <c r="L1026" t="str">
        <f>Table6[[#This Row],[Teens]]</f>
        <v>Yes</v>
      </c>
    </row>
    <row r="1027" spans="1:12" ht="16.5" x14ac:dyDescent="0.3">
      <c r="A1027">
        <f>Table2[[#This Row],[NumDealsPurchases]]</f>
        <v>1</v>
      </c>
      <c r="B1027">
        <f>Table2[[#This Row],[AcceptedCmp3]]</f>
        <v>0</v>
      </c>
      <c r="C1027">
        <f>Table2[[#This Row],[AcceptedCmp4]]</f>
        <v>0</v>
      </c>
      <c r="D1027">
        <f>Table2[[#This Row],[AcceptedCmp5]]</f>
        <v>0</v>
      </c>
      <c r="E1027">
        <f>Table2[[#This Row],[AcceptedCmp1]]</f>
        <v>0</v>
      </c>
      <c r="F1027">
        <f>Table2[[#This Row],[AcceptedCmp2]]</f>
        <v>0</v>
      </c>
      <c r="G1027">
        <f>Table2[[#This Row],[Response]]</f>
        <v>0</v>
      </c>
      <c r="H1027" s="8">
        <f>Products!G1027</f>
        <v>48</v>
      </c>
      <c r="I1027" s="17" t="str">
        <f>Products!H1027</f>
        <v>Married</v>
      </c>
      <c r="J1027" t="str">
        <f>Products!I1027</f>
        <v>46-55</v>
      </c>
      <c r="K1027" t="str">
        <f>Table6[[#This Row],[Kids]]</f>
        <v>No</v>
      </c>
      <c r="L1027" t="str">
        <f>Table6[[#This Row],[Teens]]</f>
        <v>Yes</v>
      </c>
    </row>
    <row r="1028" spans="1:12" ht="16.5" x14ac:dyDescent="0.3">
      <c r="A1028">
        <f>Table2[[#This Row],[NumDealsPurchases]]</f>
        <v>2</v>
      </c>
      <c r="B1028">
        <f>Table2[[#This Row],[AcceptedCmp3]]</f>
        <v>0</v>
      </c>
      <c r="C1028">
        <f>Table2[[#This Row],[AcceptedCmp4]]</f>
        <v>0</v>
      </c>
      <c r="D1028">
        <f>Table2[[#This Row],[AcceptedCmp5]]</f>
        <v>0</v>
      </c>
      <c r="E1028">
        <f>Table2[[#This Row],[AcceptedCmp1]]</f>
        <v>0</v>
      </c>
      <c r="F1028">
        <f>Table2[[#This Row],[AcceptedCmp2]]</f>
        <v>0</v>
      </c>
      <c r="G1028">
        <f>Table2[[#This Row],[Response]]</f>
        <v>0</v>
      </c>
      <c r="H1028" s="8">
        <f>Products!G1028</f>
        <v>34</v>
      </c>
      <c r="I1028" s="17" t="str">
        <f>Products!H1028</f>
        <v>Single</v>
      </c>
      <c r="J1028" t="str">
        <f>Products!I1028</f>
        <v>26-35</v>
      </c>
      <c r="K1028" t="str">
        <f>Table6[[#This Row],[Kids]]</f>
        <v>Yes</v>
      </c>
      <c r="L1028" t="str">
        <f>Table6[[#This Row],[Teens]]</f>
        <v>No</v>
      </c>
    </row>
    <row r="1029" spans="1:12" ht="16.5" x14ac:dyDescent="0.3">
      <c r="A1029">
        <f>Table2[[#This Row],[NumDealsPurchases]]</f>
        <v>3</v>
      </c>
      <c r="B1029">
        <f>Table2[[#This Row],[AcceptedCmp3]]</f>
        <v>0</v>
      </c>
      <c r="C1029">
        <f>Table2[[#This Row],[AcceptedCmp4]]</f>
        <v>0</v>
      </c>
      <c r="D1029">
        <f>Table2[[#This Row],[AcceptedCmp5]]</f>
        <v>0</v>
      </c>
      <c r="E1029">
        <f>Table2[[#This Row],[AcceptedCmp1]]</f>
        <v>0</v>
      </c>
      <c r="F1029">
        <f>Table2[[#This Row],[AcceptedCmp2]]</f>
        <v>0</v>
      </c>
      <c r="G1029">
        <f>Table2[[#This Row],[Response]]</f>
        <v>0</v>
      </c>
      <c r="H1029" s="8">
        <f>Products!G1029</f>
        <v>46</v>
      </c>
      <c r="I1029" s="17" t="str">
        <f>Products!H1029</f>
        <v>Single</v>
      </c>
      <c r="J1029" t="str">
        <f>Products!I1029</f>
        <v>46-55</v>
      </c>
      <c r="K1029" t="str">
        <f>Table6[[#This Row],[Kids]]</f>
        <v>No</v>
      </c>
      <c r="L1029" t="str">
        <f>Table6[[#This Row],[Teens]]</f>
        <v>Yes</v>
      </c>
    </row>
    <row r="1030" spans="1:12" ht="16.5" x14ac:dyDescent="0.3">
      <c r="A1030">
        <f>Table2[[#This Row],[NumDealsPurchases]]</f>
        <v>1</v>
      </c>
      <c r="B1030">
        <f>Table2[[#This Row],[AcceptedCmp3]]</f>
        <v>1</v>
      </c>
      <c r="C1030">
        <f>Table2[[#This Row],[AcceptedCmp4]]</f>
        <v>0</v>
      </c>
      <c r="D1030">
        <f>Table2[[#This Row],[AcceptedCmp5]]</f>
        <v>0</v>
      </c>
      <c r="E1030">
        <f>Table2[[#This Row],[AcceptedCmp1]]</f>
        <v>0</v>
      </c>
      <c r="F1030">
        <f>Table2[[#This Row],[AcceptedCmp2]]</f>
        <v>0</v>
      </c>
      <c r="G1030">
        <f>Table2[[#This Row],[Response]]</f>
        <v>1</v>
      </c>
      <c r="H1030" s="8">
        <f>Products!G1030</f>
        <v>35</v>
      </c>
      <c r="I1030" s="17" t="str">
        <f>Products!H1030</f>
        <v>Divorced</v>
      </c>
      <c r="J1030" t="str">
        <f>Products!I1030</f>
        <v>26-35</v>
      </c>
      <c r="K1030" t="str">
        <f>Table6[[#This Row],[Kids]]</f>
        <v>Yes</v>
      </c>
      <c r="L1030" t="str">
        <f>Table6[[#This Row],[Teens]]</f>
        <v>No</v>
      </c>
    </row>
    <row r="1031" spans="1:12" ht="16.5" x14ac:dyDescent="0.3">
      <c r="A1031">
        <f>Table2[[#This Row],[NumDealsPurchases]]</f>
        <v>2</v>
      </c>
      <c r="B1031">
        <f>Table2[[#This Row],[AcceptedCmp3]]</f>
        <v>0</v>
      </c>
      <c r="C1031">
        <f>Table2[[#This Row],[AcceptedCmp4]]</f>
        <v>0</v>
      </c>
      <c r="D1031">
        <f>Table2[[#This Row],[AcceptedCmp5]]</f>
        <v>0</v>
      </c>
      <c r="E1031">
        <f>Table2[[#This Row],[AcceptedCmp1]]</f>
        <v>0</v>
      </c>
      <c r="F1031">
        <f>Table2[[#This Row],[AcceptedCmp2]]</f>
        <v>0</v>
      </c>
      <c r="G1031">
        <f>Table2[[#This Row],[Response]]</f>
        <v>0</v>
      </c>
      <c r="H1031" s="8">
        <f>Products!G1031</f>
        <v>26</v>
      </c>
      <c r="I1031" s="17" t="str">
        <f>Products!H1031</f>
        <v>Together</v>
      </c>
      <c r="J1031" t="str">
        <f>Products!I1031</f>
        <v>26-35</v>
      </c>
      <c r="K1031" t="str">
        <f>Table6[[#This Row],[Kids]]</f>
        <v>Yes</v>
      </c>
      <c r="L1031" t="str">
        <f>Table6[[#This Row],[Teens]]</f>
        <v>No</v>
      </c>
    </row>
    <row r="1032" spans="1:12" ht="16.5" x14ac:dyDescent="0.3">
      <c r="A1032">
        <f>Table2[[#This Row],[NumDealsPurchases]]</f>
        <v>1</v>
      </c>
      <c r="B1032">
        <f>Table2[[#This Row],[AcceptedCmp3]]</f>
        <v>0</v>
      </c>
      <c r="C1032">
        <f>Table2[[#This Row],[AcceptedCmp4]]</f>
        <v>0</v>
      </c>
      <c r="D1032">
        <f>Table2[[#This Row],[AcceptedCmp5]]</f>
        <v>0</v>
      </c>
      <c r="E1032">
        <f>Table2[[#This Row],[AcceptedCmp1]]</f>
        <v>0</v>
      </c>
      <c r="F1032">
        <f>Table2[[#This Row],[AcceptedCmp2]]</f>
        <v>0</v>
      </c>
      <c r="G1032">
        <f>Table2[[#This Row],[Response]]</f>
        <v>0</v>
      </c>
      <c r="H1032" s="8">
        <f>Products!G1032</f>
        <v>55</v>
      </c>
      <c r="I1032" s="17" t="str">
        <f>Products!H1032</f>
        <v>Together</v>
      </c>
      <c r="J1032" t="str">
        <f>Products!I1032</f>
        <v>46-55</v>
      </c>
      <c r="K1032" t="str">
        <f>Table6[[#This Row],[Kids]]</f>
        <v>No</v>
      </c>
      <c r="L1032" t="str">
        <f>Table6[[#This Row],[Teens]]</f>
        <v>Yes</v>
      </c>
    </row>
    <row r="1033" spans="1:12" ht="16.5" x14ac:dyDescent="0.3">
      <c r="A1033">
        <f>Table2[[#This Row],[NumDealsPurchases]]</f>
        <v>5</v>
      </c>
      <c r="B1033">
        <f>Table2[[#This Row],[AcceptedCmp3]]</f>
        <v>0</v>
      </c>
      <c r="C1033">
        <f>Table2[[#This Row],[AcceptedCmp4]]</f>
        <v>0</v>
      </c>
      <c r="D1033">
        <f>Table2[[#This Row],[AcceptedCmp5]]</f>
        <v>0</v>
      </c>
      <c r="E1033">
        <f>Table2[[#This Row],[AcceptedCmp1]]</f>
        <v>0</v>
      </c>
      <c r="F1033">
        <f>Table2[[#This Row],[AcceptedCmp2]]</f>
        <v>0</v>
      </c>
      <c r="G1033">
        <f>Table2[[#This Row],[Response]]</f>
        <v>0</v>
      </c>
      <c r="H1033" s="8">
        <f>Products!G1033</f>
        <v>48</v>
      </c>
      <c r="I1033" s="17" t="str">
        <f>Products!H1033</f>
        <v>Single</v>
      </c>
      <c r="J1033" t="str">
        <f>Products!I1033</f>
        <v>46-55</v>
      </c>
      <c r="K1033" t="str">
        <f>Table6[[#This Row],[Kids]]</f>
        <v>No</v>
      </c>
      <c r="L1033" t="str">
        <f>Table6[[#This Row],[Teens]]</f>
        <v>Yes</v>
      </c>
    </row>
    <row r="1034" spans="1:12" ht="16.5" x14ac:dyDescent="0.3">
      <c r="A1034">
        <f>Table2[[#This Row],[NumDealsPurchases]]</f>
        <v>1</v>
      </c>
      <c r="B1034">
        <f>Table2[[#This Row],[AcceptedCmp3]]</f>
        <v>0</v>
      </c>
      <c r="C1034">
        <f>Table2[[#This Row],[AcceptedCmp4]]</f>
        <v>0</v>
      </c>
      <c r="D1034">
        <f>Table2[[#This Row],[AcceptedCmp5]]</f>
        <v>1</v>
      </c>
      <c r="E1034">
        <f>Table2[[#This Row],[AcceptedCmp1]]</f>
        <v>0</v>
      </c>
      <c r="F1034">
        <f>Table2[[#This Row],[AcceptedCmp2]]</f>
        <v>0</v>
      </c>
      <c r="G1034">
        <f>Table2[[#This Row],[Response]]</f>
        <v>1</v>
      </c>
      <c r="H1034" s="8">
        <f>Products!G1034</f>
        <v>42</v>
      </c>
      <c r="I1034" s="17" t="str">
        <f>Products!H1034</f>
        <v>Together</v>
      </c>
      <c r="J1034" t="str">
        <f>Products!I1034</f>
        <v>36-45</v>
      </c>
      <c r="K1034" t="str">
        <f>Table6[[#This Row],[Kids]]</f>
        <v>No</v>
      </c>
      <c r="L1034" t="str">
        <f>Table6[[#This Row],[Teens]]</f>
        <v>No</v>
      </c>
    </row>
    <row r="1035" spans="1:12" ht="16.5" x14ac:dyDescent="0.3">
      <c r="A1035">
        <f>Table2[[#This Row],[NumDealsPurchases]]</f>
        <v>1</v>
      </c>
      <c r="B1035">
        <f>Table2[[#This Row],[AcceptedCmp3]]</f>
        <v>0</v>
      </c>
      <c r="C1035">
        <f>Table2[[#This Row],[AcceptedCmp4]]</f>
        <v>0</v>
      </c>
      <c r="D1035">
        <f>Table2[[#This Row],[AcceptedCmp5]]</f>
        <v>0</v>
      </c>
      <c r="E1035">
        <f>Table2[[#This Row],[AcceptedCmp1]]</f>
        <v>0</v>
      </c>
      <c r="F1035">
        <f>Table2[[#This Row],[AcceptedCmp2]]</f>
        <v>0</v>
      </c>
      <c r="G1035">
        <f>Table2[[#This Row],[Response]]</f>
        <v>1</v>
      </c>
      <c r="H1035" s="8">
        <f>Products!G1035</f>
        <v>42</v>
      </c>
      <c r="I1035" s="17" t="str">
        <f>Products!H1035</f>
        <v>Married</v>
      </c>
      <c r="J1035" t="str">
        <f>Products!I1035</f>
        <v>36-45</v>
      </c>
      <c r="K1035" t="str">
        <f>Table6[[#This Row],[Kids]]</f>
        <v>No</v>
      </c>
      <c r="L1035" t="str">
        <f>Table6[[#This Row],[Teens]]</f>
        <v>No</v>
      </c>
    </row>
    <row r="1036" spans="1:12" ht="16.5" x14ac:dyDescent="0.3">
      <c r="A1036">
        <f>Table2[[#This Row],[NumDealsPurchases]]</f>
        <v>1</v>
      </c>
      <c r="B1036">
        <f>Table2[[#This Row],[AcceptedCmp3]]</f>
        <v>0</v>
      </c>
      <c r="C1036">
        <f>Table2[[#This Row],[AcceptedCmp4]]</f>
        <v>0</v>
      </c>
      <c r="D1036">
        <f>Table2[[#This Row],[AcceptedCmp5]]</f>
        <v>0</v>
      </c>
      <c r="E1036">
        <f>Table2[[#This Row],[AcceptedCmp1]]</f>
        <v>0</v>
      </c>
      <c r="F1036">
        <f>Table2[[#This Row],[AcceptedCmp2]]</f>
        <v>0</v>
      </c>
      <c r="G1036">
        <f>Table2[[#This Row],[Response]]</f>
        <v>0</v>
      </c>
      <c r="H1036" s="8">
        <f>Products!G1036</f>
        <v>45</v>
      </c>
      <c r="I1036" s="17" t="str">
        <f>Products!H1036</f>
        <v>Married</v>
      </c>
      <c r="J1036" t="str">
        <f>Products!I1036</f>
        <v>36-45</v>
      </c>
      <c r="K1036" t="str">
        <f>Table6[[#This Row],[Kids]]</f>
        <v>No</v>
      </c>
      <c r="L1036" t="str">
        <f>Table6[[#This Row],[Teens]]</f>
        <v>No</v>
      </c>
    </row>
    <row r="1037" spans="1:12" ht="16.5" x14ac:dyDescent="0.3">
      <c r="A1037">
        <f>Table2[[#This Row],[NumDealsPurchases]]</f>
        <v>1</v>
      </c>
      <c r="B1037">
        <f>Table2[[#This Row],[AcceptedCmp3]]</f>
        <v>0</v>
      </c>
      <c r="C1037">
        <f>Table2[[#This Row],[AcceptedCmp4]]</f>
        <v>0</v>
      </c>
      <c r="D1037">
        <f>Table2[[#This Row],[AcceptedCmp5]]</f>
        <v>0</v>
      </c>
      <c r="E1037">
        <f>Table2[[#This Row],[AcceptedCmp1]]</f>
        <v>0</v>
      </c>
      <c r="F1037">
        <f>Table2[[#This Row],[AcceptedCmp2]]</f>
        <v>0</v>
      </c>
      <c r="G1037">
        <f>Table2[[#This Row],[Response]]</f>
        <v>0</v>
      </c>
      <c r="H1037" s="8">
        <f>Products!G1037</f>
        <v>36</v>
      </c>
      <c r="I1037" s="17" t="str">
        <f>Products!H1037</f>
        <v>Single</v>
      </c>
      <c r="J1037" t="str">
        <f>Products!I1037</f>
        <v>36-45</v>
      </c>
      <c r="K1037" t="str">
        <f>Table6[[#This Row],[Kids]]</f>
        <v>Yes</v>
      </c>
      <c r="L1037" t="str">
        <f>Table6[[#This Row],[Teens]]</f>
        <v>No</v>
      </c>
    </row>
    <row r="1038" spans="1:12" ht="16.5" x14ac:dyDescent="0.3">
      <c r="A1038">
        <f>Table2[[#This Row],[NumDealsPurchases]]</f>
        <v>1</v>
      </c>
      <c r="B1038">
        <f>Table2[[#This Row],[AcceptedCmp3]]</f>
        <v>0</v>
      </c>
      <c r="C1038">
        <f>Table2[[#This Row],[AcceptedCmp4]]</f>
        <v>0</v>
      </c>
      <c r="D1038">
        <f>Table2[[#This Row],[AcceptedCmp5]]</f>
        <v>1</v>
      </c>
      <c r="E1038">
        <f>Table2[[#This Row],[AcceptedCmp1]]</f>
        <v>0</v>
      </c>
      <c r="F1038">
        <f>Table2[[#This Row],[AcceptedCmp2]]</f>
        <v>0</v>
      </c>
      <c r="G1038">
        <f>Table2[[#This Row],[Response]]</f>
        <v>0</v>
      </c>
      <c r="H1038" s="8">
        <f>Products!G1038</f>
        <v>41</v>
      </c>
      <c r="I1038" s="17" t="str">
        <f>Products!H1038</f>
        <v>Together</v>
      </c>
      <c r="J1038" t="str">
        <f>Products!I1038</f>
        <v>36-45</v>
      </c>
      <c r="K1038" t="str">
        <f>Table6[[#This Row],[Kids]]</f>
        <v>No</v>
      </c>
      <c r="L1038" t="str">
        <f>Table6[[#This Row],[Teens]]</f>
        <v>No</v>
      </c>
    </row>
    <row r="1039" spans="1:12" ht="16.5" x14ac:dyDescent="0.3">
      <c r="A1039">
        <f>Table2[[#This Row],[NumDealsPurchases]]</f>
        <v>2</v>
      </c>
      <c r="B1039">
        <f>Table2[[#This Row],[AcceptedCmp3]]</f>
        <v>0</v>
      </c>
      <c r="C1039">
        <f>Table2[[#This Row],[AcceptedCmp4]]</f>
        <v>0</v>
      </c>
      <c r="D1039">
        <f>Table2[[#This Row],[AcceptedCmp5]]</f>
        <v>0</v>
      </c>
      <c r="E1039">
        <f>Table2[[#This Row],[AcceptedCmp1]]</f>
        <v>0</v>
      </c>
      <c r="F1039">
        <f>Table2[[#This Row],[AcceptedCmp2]]</f>
        <v>0</v>
      </c>
      <c r="G1039">
        <f>Table2[[#This Row],[Response]]</f>
        <v>0</v>
      </c>
      <c r="H1039" s="8">
        <f>Products!G1039</f>
        <v>32</v>
      </c>
      <c r="I1039" s="17" t="str">
        <f>Products!H1039</f>
        <v>Single</v>
      </c>
      <c r="J1039" t="str">
        <f>Products!I1039</f>
        <v>26-35</v>
      </c>
      <c r="K1039" t="str">
        <f>Table6[[#This Row],[Kids]]</f>
        <v>No</v>
      </c>
      <c r="L1039" t="str">
        <f>Table6[[#This Row],[Teens]]</f>
        <v>No</v>
      </c>
    </row>
    <row r="1040" spans="1:12" ht="16.5" x14ac:dyDescent="0.3">
      <c r="A1040">
        <f>Table2[[#This Row],[NumDealsPurchases]]</f>
        <v>4</v>
      </c>
      <c r="B1040">
        <f>Table2[[#This Row],[AcceptedCmp3]]</f>
        <v>0</v>
      </c>
      <c r="C1040">
        <f>Table2[[#This Row],[AcceptedCmp4]]</f>
        <v>0</v>
      </c>
      <c r="D1040">
        <f>Table2[[#This Row],[AcceptedCmp5]]</f>
        <v>0</v>
      </c>
      <c r="E1040">
        <f>Table2[[#This Row],[AcceptedCmp1]]</f>
        <v>0</v>
      </c>
      <c r="F1040">
        <f>Table2[[#This Row],[AcceptedCmp2]]</f>
        <v>0</v>
      </c>
      <c r="G1040">
        <f>Table2[[#This Row],[Response]]</f>
        <v>0</v>
      </c>
      <c r="H1040" s="8">
        <f>Products!G1040</f>
        <v>56</v>
      </c>
      <c r="I1040" s="17" t="str">
        <f>Products!H1040</f>
        <v>Married</v>
      </c>
      <c r="J1040" t="str">
        <f>Products!I1040</f>
        <v>56-65</v>
      </c>
      <c r="K1040" t="str">
        <f>Table6[[#This Row],[Kids]]</f>
        <v>Yes</v>
      </c>
      <c r="L1040" t="str">
        <f>Table6[[#This Row],[Teens]]</f>
        <v>Yes</v>
      </c>
    </row>
    <row r="1041" spans="1:12" ht="16.5" x14ac:dyDescent="0.3">
      <c r="A1041">
        <f>Table2[[#This Row],[NumDealsPurchases]]</f>
        <v>3</v>
      </c>
      <c r="B1041">
        <f>Table2[[#This Row],[AcceptedCmp3]]</f>
        <v>0</v>
      </c>
      <c r="C1041">
        <f>Table2[[#This Row],[AcceptedCmp4]]</f>
        <v>0</v>
      </c>
      <c r="D1041">
        <f>Table2[[#This Row],[AcceptedCmp5]]</f>
        <v>0</v>
      </c>
      <c r="E1041">
        <f>Table2[[#This Row],[AcceptedCmp1]]</f>
        <v>0</v>
      </c>
      <c r="F1041">
        <f>Table2[[#This Row],[AcceptedCmp2]]</f>
        <v>0</v>
      </c>
      <c r="G1041">
        <f>Table2[[#This Row],[Response]]</f>
        <v>0</v>
      </c>
      <c r="H1041" s="8">
        <f>Products!G1041</f>
        <v>41</v>
      </c>
      <c r="I1041" s="17" t="str">
        <f>Products!H1041</f>
        <v>Married</v>
      </c>
      <c r="J1041" t="str">
        <f>Products!I1041</f>
        <v>36-45</v>
      </c>
      <c r="K1041" t="str">
        <f>Table6[[#This Row],[Kids]]</f>
        <v>Yes</v>
      </c>
      <c r="L1041" t="str">
        <f>Table6[[#This Row],[Teens]]</f>
        <v>Yes</v>
      </c>
    </row>
    <row r="1042" spans="1:12" ht="16.5" x14ac:dyDescent="0.3">
      <c r="A1042">
        <f>Table2[[#This Row],[NumDealsPurchases]]</f>
        <v>1</v>
      </c>
      <c r="B1042">
        <f>Table2[[#This Row],[AcceptedCmp3]]</f>
        <v>1</v>
      </c>
      <c r="C1042">
        <f>Table2[[#This Row],[AcceptedCmp4]]</f>
        <v>0</v>
      </c>
      <c r="D1042">
        <f>Table2[[#This Row],[AcceptedCmp5]]</f>
        <v>0</v>
      </c>
      <c r="E1042">
        <f>Table2[[#This Row],[AcceptedCmp1]]</f>
        <v>0</v>
      </c>
      <c r="F1042">
        <f>Table2[[#This Row],[AcceptedCmp2]]</f>
        <v>0</v>
      </c>
      <c r="G1042">
        <f>Table2[[#This Row],[Response]]</f>
        <v>1</v>
      </c>
      <c r="H1042" s="8">
        <f>Products!G1042</f>
        <v>43</v>
      </c>
      <c r="I1042" s="17" t="str">
        <f>Products!H1042</f>
        <v>Married</v>
      </c>
      <c r="J1042" t="str">
        <f>Products!I1042</f>
        <v>36-45</v>
      </c>
      <c r="K1042" t="str">
        <f>Table6[[#This Row],[Kids]]</f>
        <v>Yes</v>
      </c>
      <c r="L1042" t="str">
        <f>Table6[[#This Row],[Teens]]</f>
        <v>No</v>
      </c>
    </row>
    <row r="1043" spans="1:12" ht="16.5" x14ac:dyDescent="0.3">
      <c r="A1043">
        <f>Table2[[#This Row],[NumDealsPurchases]]</f>
        <v>4</v>
      </c>
      <c r="B1043">
        <f>Table2[[#This Row],[AcceptedCmp3]]</f>
        <v>0</v>
      </c>
      <c r="C1043">
        <f>Table2[[#This Row],[AcceptedCmp4]]</f>
        <v>0</v>
      </c>
      <c r="D1043">
        <f>Table2[[#This Row],[AcceptedCmp5]]</f>
        <v>0</v>
      </c>
      <c r="E1043">
        <f>Table2[[#This Row],[AcceptedCmp1]]</f>
        <v>0</v>
      </c>
      <c r="F1043">
        <f>Table2[[#This Row],[AcceptedCmp2]]</f>
        <v>0</v>
      </c>
      <c r="G1043">
        <f>Table2[[#This Row],[Response]]</f>
        <v>0</v>
      </c>
      <c r="H1043" s="8">
        <f>Products!G1043</f>
        <v>60</v>
      </c>
      <c r="I1043" s="17" t="str">
        <f>Products!H1043</f>
        <v>Married</v>
      </c>
      <c r="J1043" t="str">
        <f>Products!I1043</f>
        <v>56-65</v>
      </c>
      <c r="K1043" t="str">
        <f>Table6[[#This Row],[Kids]]</f>
        <v>No</v>
      </c>
      <c r="L1043" t="str">
        <f>Table6[[#This Row],[Teens]]</f>
        <v>Yes</v>
      </c>
    </row>
    <row r="1044" spans="1:12" ht="16.5" x14ac:dyDescent="0.3">
      <c r="A1044">
        <f>Table2[[#This Row],[NumDealsPurchases]]</f>
        <v>2</v>
      </c>
      <c r="B1044">
        <f>Table2[[#This Row],[AcceptedCmp3]]</f>
        <v>1</v>
      </c>
      <c r="C1044">
        <f>Table2[[#This Row],[AcceptedCmp4]]</f>
        <v>0</v>
      </c>
      <c r="D1044">
        <f>Table2[[#This Row],[AcceptedCmp5]]</f>
        <v>0</v>
      </c>
      <c r="E1044">
        <f>Table2[[#This Row],[AcceptedCmp1]]</f>
        <v>0</v>
      </c>
      <c r="F1044">
        <f>Table2[[#This Row],[AcceptedCmp2]]</f>
        <v>0</v>
      </c>
      <c r="G1044">
        <f>Table2[[#This Row],[Response]]</f>
        <v>0</v>
      </c>
      <c r="H1044" s="8">
        <f>Products!G1044</f>
        <v>55</v>
      </c>
      <c r="I1044" s="17" t="str">
        <f>Products!H1044</f>
        <v>Single</v>
      </c>
      <c r="J1044" t="str">
        <f>Products!I1044</f>
        <v>46-55</v>
      </c>
      <c r="K1044" t="str">
        <f>Table6[[#This Row],[Kids]]</f>
        <v>No</v>
      </c>
      <c r="L1044" t="str">
        <f>Table6[[#This Row],[Teens]]</f>
        <v>Yes</v>
      </c>
    </row>
    <row r="1045" spans="1:12" ht="16.5" x14ac:dyDescent="0.3">
      <c r="A1045">
        <f>Table2[[#This Row],[NumDealsPurchases]]</f>
        <v>3</v>
      </c>
      <c r="B1045">
        <f>Table2[[#This Row],[AcceptedCmp3]]</f>
        <v>0</v>
      </c>
      <c r="C1045">
        <f>Table2[[#This Row],[AcceptedCmp4]]</f>
        <v>0</v>
      </c>
      <c r="D1045">
        <f>Table2[[#This Row],[AcceptedCmp5]]</f>
        <v>0</v>
      </c>
      <c r="E1045">
        <f>Table2[[#This Row],[AcceptedCmp1]]</f>
        <v>0</v>
      </c>
      <c r="F1045">
        <f>Table2[[#This Row],[AcceptedCmp2]]</f>
        <v>0</v>
      </c>
      <c r="G1045">
        <f>Table2[[#This Row],[Response]]</f>
        <v>0</v>
      </c>
      <c r="H1045" s="8">
        <f>Products!G1045</f>
        <v>58</v>
      </c>
      <c r="I1045" s="17" t="str">
        <f>Products!H1045</f>
        <v>Together</v>
      </c>
      <c r="J1045" t="str">
        <f>Products!I1045</f>
        <v>56-65</v>
      </c>
      <c r="K1045" t="str">
        <f>Table6[[#This Row],[Kids]]</f>
        <v>Yes</v>
      </c>
      <c r="L1045" t="str">
        <f>Table6[[#This Row],[Teens]]</f>
        <v>Yes</v>
      </c>
    </row>
    <row r="1046" spans="1:12" ht="16.5" x14ac:dyDescent="0.3">
      <c r="A1046">
        <f>Table2[[#This Row],[NumDealsPurchases]]</f>
        <v>15</v>
      </c>
      <c r="B1046">
        <f>Table2[[#This Row],[AcceptedCmp3]]</f>
        <v>0</v>
      </c>
      <c r="C1046">
        <f>Table2[[#This Row],[AcceptedCmp4]]</f>
        <v>0</v>
      </c>
      <c r="D1046">
        <f>Table2[[#This Row],[AcceptedCmp5]]</f>
        <v>0</v>
      </c>
      <c r="E1046">
        <f>Table2[[#This Row],[AcceptedCmp1]]</f>
        <v>0</v>
      </c>
      <c r="F1046">
        <f>Table2[[#This Row],[AcceptedCmp2]]</f>
        <v>0</v>
      </c>
      <c r="G1046">
        <f>Table2[[#This Row],[Response]]</f>
        <v>0</v>
      </c>
      <c r="H1046" s="8">
        <f>Products!G1046</f>
        <v>21</v>
      </c>
      <c r="I1046" s="17" t="str">
        <f>Products!H1046</f>
        <v>Together</v>
      </c>
      <c r="J1046" t="str">
        <f>Products!I1046</f>
        <v>16-25</v>
      </c>
      <c r="K1046" t="str">
        <f>Table6[[#This Row],[Kids]]</f>
        <v>No</v>
      </c>
      <c r="L1046" t="str">
        <f>Table6[[#This Row],[Teens]]</f>
        <v>No</v>
      </c>
    </row>
    <row r="1047" spans="1:12" ht="16.5" x14ac:dyDescent="0.3">
      <c r="A1047">
        <f>Table2[[#This Row],[NumDealsPurchases]]</f>
        <v>1</v>
      </c>
      <c r="B1047">
        <f>Table2[[#This Row],[AcceptedCmp3]]</f>
        <v>0</v>
      </c>
      <c r="C1047">
        <f>Table2[[#This Row],[AcceptedCmp4]]</f>
        <v>0</v>
      </c>
      <c r="D1047">
        <f>Table2[[#This Row],[AcceptedCmp5]]</f>
        <v>0</v>
      </c>
      <c r="E1047">
        <f>Table2[[#This Row],[AcceptedCmp1]]</f>
        <v>1</v>
      </c>
      <c r="F1047">
        <f>Table2[[#This Row],[AcceptedCmp2]]</f>
        <v>0</v>
      </c>
      <c r="G1047">
        <f>Table2[[#This Row],[Response]]</f>
        <v>0</v>
      </c>
      <c r="H1047" s="8">
        <f>Products!G1047</f>
        <v>52</v>
      </c>
      <c r="I1047" s="17" t="str">
        <f>Products!H1047</f>
        <v>Single</v>
      </c>
      <c r="J1047" t="str">
        <f>Products!I1047</f>
        <v>46-55</v>
      </c>
      <c r="K1047" t="str">
        <f>Table6[[#This Row],[Kids]]</f>
        <v>No</v>
      </c>
      <c r="L1047" t="str">
        <f>Table6[[#This Row],[Teens]]</f>
        <v>No</v>
      </c>
    </row>
    <row r="1048" spans="1:12" ht="16.5" x14ac:dyDescent="0.3">
      <c r="A1048">
        <f>Table2[[#This Row],[NumDealsPurchases]]</f>
        <v>1</v>
      </c>
      <c r="B1048">
        <f>Table2[[#This Row],[AcceptedCmp3]]</f>
        <v>0</v>
      </c>
      <c r="C1048">
        <f>Table2[[#This Row],[AcceptedCmp4]]</f>
        <v>0</v>
      </c>
      <c r="D1048">
        <f>Table2[[#This Row],[AcceptedCmp5]]</f>
        <v>0</v>
      </c>
      <c r="E1048">
        <f>Table2[[#This Row],[AcceptedCmp1]]</f>
        <v>0</v>
      </c>
      <c r="F1048">
        <f>Table2[[#This Row],[AcceptedCmp2]]</f>
        <v>0</v>
      </c>
      <c r="G1048">
        <f>Table2[[#This Row],[Response]]</f>
        <v>1</v>
      </c>
      <c r="H1048" s="8">
        <f>Products!G1048</f>
        <v>27</v>
      </c>
      <c r="I1048" s="17" t="str">
        <f>Products!H1048</f>
        <v>Married</v>
      </c>
      <c r="J1048" t="str">
        <f>Products!I1048</f>
        <v>26-35</v>
      </c>
      <c r="K1048" t="str">
        <f>Table6[[#This Row],[Kids]]</f>
        <v>Yes</v>
      </c>
      <c r="L1048" t="str">
        <f>Table6[[#This Row],[Teens]]</f>
        <v>No</v>
      </c>
    </row>
    <row r="1049" spans="1:12" ht="16.5" x14ac:dyDescent="0.3">
      <c r="A1049">
        <f>Table2[[#This Row],[NumDealsPurchases]]</f>
        <v>3</v>
      </c>
      <c r="B1049">
        <f>Table2[[#This Row],[AcceptedCmp3]]</f>
        <v>0</v>
      </c>
      <c r="C1049">
        <f>Table2[[#This Row],[AcceptedCmp4]]</f>
        <v>0</v>
      </c>
      <c r="D1049">
        <f>Table2[[#This Row],[AcceptedCmp5]]</f>
        <v>0</v>
      </c>
      <c r="E1049">
        <f>Table2[[#This Row],[AcceptedCmp1]]</f>
        <v>0</v>
      </c>
      <c r="F1049">
        <f>Table2[[#This Row],[AcceptedCmp2]]</f>
        <v>0</v>
      </c>
      <c r="G1049">
        <f>Table2[[#This Row],[Response]]</f>
        <v>0</v>
      </c>
      <c r="H1049" s="8">
        <f>Products!G1049</f>
        <v>47</v>
      </c>
      <c r="I1049" s="17" t="str">
        <f>Products!H1049</f>
        <v>Married</v>
      </c>
      <c r="J1049" t="str">
        <f>Products!I1049</f>
        <v>46-55</v>
      </c>
      <c r="K1049" t="str">
        <f>Table6[[#This Row],[Kids]]</f>
        <v>No</v>
      </c>
      <c r="L1049" t="str">
        <f>Table6[[#This Row],[Teens]]</f>
        <v>Yes</v>
      </c>
    </row>
    <row r="1050" spans="1:12" ht="16.5" x14ac:dyDescent="0.3">
      <c r="A1050">
        <f>Table2[[#This Row],[NumDealsPurchases]]</f>
        <v>1</v>
      </c>
      <c r="B1050">
        <f>Table2[[#This Row],[AcceptedCmp3]]</f>
        <v>0</v>
      </c>
      <c r="C1050">
        <f>Table2[[#This Row],[AcceptedCmp4]]</f>
        <v>0</v>
      </c>
      <c r="D1050">
        <f>Table2[[#This Row],[AcceptedCmp5]]</f>
        <v>0</v>
      </c>
      <c r="E1050">
        <f>Table2[[#This Row],[AcceptedCmp1]]</f>
        <v>0</v>
      </c>
      <c r="F1050">
        <f>Table2[[#This Row],[AcceptedCmp2]]</f>
        <v>0</v>
      </c>
      <c r="G1050">
        <f>Table2[[#This Row],[Response]]</f>
        <v>0</v>
      </c>
      <c r="H1050" s="8">
        <f>Products!G1050</f>
        <v>47</v>
      </c>
      <c r="I1050" s="17" t="str">
        <f>Products!H1050</f>
        <v>Together</v>
      </c>
      <c r="J1050" t="str">
        <f>Products!I1050</f>
        <v>46-55</v>
      </c>
      <c r="K1050" t="str">
        <f>Table6[[#This Row],[Kids]]</f>
        <v>No</v>
      </c>
      <c r="L1050" t="str">
        <f>Table6[[#This Row],[Teens]]</f>
        <v>Yes</v>
      </c>
    </row>
    <row r="1051" spans="1:12" ht="16.5" x14ac:dyDescent="0.3">
      <c r="A1051">
        <f>Table2[[#This Row],[NumDealsPurchases]]</f>
        <v>1</v>
      </c>
      <c r="B1051">
        <f>Table2[[#This Row],[AcceptedCmp3]]</f>
        <v>0</v>
      </c>
      <c r="C1051">
        <f>Table2[[#This Row],[AcceptedCmp4]]</f>
        <v>0</v>
      </c>
      <c r="D1051">
        <f>Table2[[#This Row],[AcceptedCmp5]]</f>
        <v>0</v>
      </c>
      <c r="E1051">
        <f>Table2[[#This Row],[AcceptedCmp1]]</f>
        <v>0</v>
      </c>
      <c r="F1051">
        <f>Table2[[#This Row],[AcceptedCmp2]]</f>
        <v>0</v>
      </c>
      <c r="G1051">
        <f>Table2[[#This Row],[Response]]</f>
        <v>0</v>
      </c>
      <c r="H1051" s="8">
        <f>Products!G1051</f>
        <v>53</v>
      </c>
      <c r="I1051" s="17" t="str">
        <f>Products!H1051</f>
        <v>Married</v>
      </c>
      <c r="J1051" t="str">
        <f>Products!I1051</f>
        <v>46-55</v>
      </c>
      <c r="K1051" t="str">
        <f>Table6[[#This Row],[Kids]]</f>
        <v>No</v>
      </c>
      <c r="L1051" t="str">
        <f>Table6[[#This Row],[Teens]]</f>
        <v>Yes</v>
      </c>
    </row>
    <row r="1052" spans="1:12" ht="16.5" x14ac:dyDescent="0.3">
      <c r="A1052">
        <f>Table2[[#This Row],[NumDealsPurchases]]</f>
        <v>6</v>
      </c>
      <c r="B1052">
        <f>Table2[[#This Row],[AcceptedCmp3]]</f>
        <v>0</v>
      </c>
      <c r="C1052">
        <f>Table2[[#This Row],[AcceptedCmp4]]</f>
        <v>0</v>
      </c>
      <c r="D1052">
        <f>Table2[[#This Row],[AcceptedCmp5]]</f>
        <v>0</v>
      </c>
      <c r="E1052">
        <f>Table2[[#This Row],[AcceptedCmp1]]</f>
        <v>0</v>
      </c>
      <c r="F1052">
        <f>Table2[[#This Row],[AcceptedCmp2]]</f>
        <v>0</v>
      </c>
      <c r="G1052">
        <f>Table2[[#This Row],[Response]]</f>
        <v>1</v>
      </c>
      <c r="H1052" s="8">
        <f>Products!G1052</f>
        <v>28</v>
      </c>
      <c r="I1052" s="17" t="str">
        <f>Products!H1052</f>
        <v>Married</v>
      </c>
      <c r="J1052" t="str">
        <f>Products!I1052</f>
        <v>26-35</v>
      </c>
      <c r="K1052" t="str">
        <f>Table6[[#This Row],[Kids]]</f>
        <v>Yes</v>
      </c>
      <c r="L1052" t="str">
        <f>Table6[[#This Row],[Teens]]</f>
        <v>No</v>
      </c>
    </row>
    <row r="1053" spans="1:12" ht="16.5" x14ac:dyDescent="0.3">
      <c r="A1053">
        <f>Table2[[#This Row],[NumDealsPurchases]]</f>
        <v>6</v>
      </c>
      <c r="B1053">
        <f>Table2[[#This Row],[AcceptedCmp3]]</f>
        <v>0</v>
      </c>
      <c r="C1053">
        <f>Table2[[#This Row],[AcceptedCmp4]]</f>
        <v>1</v>
      </c>
      <c r="D1053">
        <f>Table2[[#This Row],[AcceptedCmp5]]</f>
        <v>0</v>
      </c>
      <c r="E1053">
        <f>Table2[[#This Row],[AcceptedCmp1]]</f>
        <v>0</v>
      </c>
      <c r="F1053">
        <f>Table2[[#This Row],[AcceptedCmp2]]</f>
        <v>0</v>
      </c>
      <c r="G1053">
        <f>Table2[[#This Row],[Response]]</f>
        <v>0</v>
      </c>
      <c r="H1053" s="8">
        <f>Products!G1053</f>
        <v>47</v>
      </c>
      <c r="I1053" s="17" t="str">
        <f>Products!H1053</f>
        <v>Together</v>
      </c>
      <c r="J1053" t="str">
        <f>Products!I1053</f>
        <v>46-55</v>
      </c>
      <c r="K1053" t="str">
        <f>Table6[[#This Row],[Kids]]</f>
        <v>No</v>
      </c>
      <c r="L1053" t="str">
        <f>Table6[[#This Row],[Teens]]</f>
        <v>Yes</v>
      </c>
    </row>
    <row r="1054" spans="1:12" ht="16.5" x14ac:dyDescent="0.3">
      <c r="A1054">
        <f>Table2[[#This Row],[NumDealsPurchases]]</f>
        <v>1</v>
      </c>
      <c r="B1054">
        <f>Table2[[#This Row],[AcceptedCmp3]]</f>
        <v>0</v>
      </c>
      <c r="C1054">
        <f>Table2[[#This Row],[AcceptedCmp4]]</f>
        <v>0</v>
      </c>
      <c r="D1054">
        <f>Table2[[#This Row],[AcceptedCmp5]]</f>
        <v>1</v>
      </c>
      <c r="E1054">
        <f>Table2[[#This Row],[AcceptedCmp1]]</f>
        <v>0</v>
      </c>
      <c r="F1054">
        <f>Table2[[#This Row],[AcceptedCmp2]]</f>
        <v>0</v>
      </c>
      <c r="G1054">
        <f>Table2[[#This Row],[Response]]</f>
        <v>0</v>
      </c>
      <c r="H1054" s="8">
        <f>Products!G1054</f>
        <v>49</v>
      </c>
      <c r="I1054" s="17" t="str">
        <f>Products!H1054</f>
        <v>Married</v>
      </c>
      <c r="J1054" t="str">
        <f>Products!I1054</f>
        <v>46-55</v>
      </c>
      <c r="K1054" t="str">
        <f>Table6[[#This Row],[Kids]]</f>
        <v>No</v>
      </c>
      <c r="L1054" t="str">
        <f>Table6[[#This Row],[Teens]]</f>
        <v>No</v>
      </c>
    </row>
    <row r="1055" spans="1:12" ht="16.5" x14ac:dyDescent="0.3">
      <c r="A1055">
        <f>Table2[[#This Row],[NumDealsPurchases]]</f>
        <v>1</v>
      </c>
      <c r="B1055">
        <f>Table2[[#This Row],[AcceptedCmp3]]</f>
        <v>1</v>
      </c>
      <c r="C1055">
        <f>Table2[[#This Row],[AcceptedCmp4]]</f>
        <v>0</v>
      </c>
      <c r="D1055">
        <f>Table2[[#This Row],[AcceptedCmp5]]</f>
        <v>0</v>
      </c>
      <c r="E1055">
        <f>Table2[[#This Row],[AcceptedCmp1]]</f>
        <v>0</v>
      </c>
      <c r="F1055">
        <f>Table2[[#This Row],[AcceptedCmp2]]</f>
        <v>0</v>
      </c>
      <c r="G1055">
        <f>Table2[[#This Row],[Response]]</f>
        <v>0</v>
      </c>
      <c r="H1055" s="8">
        <f>Products!G1055</f>
        <v>48</v>
      </c>
      <c r="I1055" s="17" t="str">
        <f>Products!H1055</f>
        <v>Divorced</v>
      </c>
      <c r="J1055" t="str">
        <f>Products!I1055</f>
        <v>46-55</v>
      </c>
      <c r="K1055" t="str">
        <f>Table6[[#This Row],[Kids]]</f>
        <v>Yes</v>
      </c>
      <c r="L1055" t="str">
        <f>Table6[[#This Row],[Teens]]</f>
        <v>Yes</v>
      </c>
    </row>
    <row r="1056" spans="1:12" ht="16.5" x14ac:dyDescent="0.3">
      <c r="A1056">
        <f>Table2[[#This Row],[NumDealsPurchases]]</f>
        <v>1</v>
      </c>
      <c r="B1056">
        <f>Table2[[#This Row],[AcceptedCmp3]]</f>
        <v>0</v>
      </c>
      <c r="C1056">
        <f>Table2[[#This Row],[AcceptedCmp4]]</f>
        <v>0</v>
      </c>
      <c r="D1056">
        <f>Table2[[#This Row],[AcceptedCmp5]]</f>
        <v>0</v>
      </c>
      <c r="E1056">
        <f>Table2[[#This Row],[AcceptedCmp1]]</f>
        <v>0</v>
      </c>
      <c r="F1056">
        <f>Table2[[#This Row],[AcceptedCmp2]]</f>
        <v>0</v>
      </c>
      <c r="G1056">
        <f>Table2[[#This Row],[Response]]</f>
        <v>0</v>
      </c>
      <c r="H1056" s="8">
        <f>Products!G1056</f>
        <v>64</v>
      </c>
      <c r="I1056" s="17" t="str">
        <f>Products!H1056</f>
        <v>Married</v>
      </c>
      <c r="J1056" t="str">
        <f>Products!I1056</f>
        <v>56-65</v>
      </c>
      <c r="K1056" t="str">
        <f>Table6[[#This Row],[Kids]]</f>
        <v>No</v>
      </c>
      <c r="L1056" t="str">
        <f>Table6[[#This Row],[Teens]]</f>
        <v>No</v>
      </c>
    </row>
    <row r="1057" spans="1:12" ht="16.5" x14ac:dyDescent="0.3">
      <c r="A1057">
        <f>Table2[[#This Row],[NumDealsPurchases]]</f>
        <v>2</v>
      </c>
      <c r="B1057">
        <f>Table2[[#This Row],[AcceptedCmp3]]</f>
        <v>0</v>
      </c>
      <c r="C1057">
        <f>Table2[[#This Row],[AcceptedCmp4]]</f>
        <v>0</v>
      </c>
      <c r="D1057">
        <f>Table2[[#This Row],[AcceptedCmp5]]</f>
        <v>0</v>
      </c>
      <c r="E1057">
        <f>Table2[[#This Row],[AcceptedCmp1]]</f>
        <v>0</v>
      </c>
      <c r="F1057">
        <f>Table2[[#This Row],[AcceptedCmp2]]</f>
        <v>0</v>
      </c>
      <c r="G1057">
        <f>Table2[[#This Row],[Response]]</f>
        <v>1</v>
      </c>
      <c r="H1057" s="8">
        <f>Products!G1057</f>
        <v>43</v>
      </c>
      <c r="I1057" s="17" t="str">
        <f>Products!H1057</f>
        <v>Single</v>
      </c>
      <c r="J1057" t="str">
        <f>Products!I1057</f>
        <v>36-45</v>
      </c>
      <c r="K1057" t="str">
        <f>Table6[[#This Row],[Kids]]</f>
        <v>Yes</v>
      </c>
      <c r="L1057" t="str">
        <f>Table6[[#This Row],[Teens]]</f>
        <v>Yes</v>
      </c>
    </row>
    <row r="1058" spans="1:12" ht="16.5" x14ac:dyDescent="0.3">
      <c r="A1058">
        <f>Table2[[#This Row],[NumDealsPurchases]]</f>
        <v>1</v>
      </c>
      <c r="B1058">
        <f>Table2[[#This Row],[AcceptedCmp3]]</f>
        <v>0</v>
      </c>
      <c r="C1058">
        <f>Table2[[#This Row],[AcceptedCmp4]]</f>
        <v>0</v>
      </c>
      <c r="D1058">
        <f>Table2[[#This Row],[AcceptedCmp5]]</f>
        <v>0</v>
      </c>
      <c r="E1058">
        <f>Table2[[#This Row],[AcceptedCmp1]]</f>
        <v>0</v>
      </c>
      <c r="F1058">
        <f>Table2[[#This Row],[AcceptedCmp2]]</f>
        <v>0</v>
      </c>
      <c r="G1058">
        <f>Table2[[#This Row],[Response]]</f>
        <v>0</v>
      </c>
      <c r="H1058" s="8">
        <f>Products!G1058</f>
        <v>30</v>
      </c>
      <c r="I1058" s="17" t="str">
        <f>Products!H1058</f>
        <v>Married</v>
      </c>
      <c r="J1058" t="str">
        <f>Products!I1058</f>
        <v>26-35</v>
      </c>
      <c r="K1058" t="str">
        <f>Table6[[#This Row],[Kids]]</f>
        <v>Yes</v>
      </c>
      <c r="L1058" t="str">
        <f>Table6[[#This Row],[Teens]]</f>
        <v>No</v>
      </c>
    </row>
    <row r="1059" spans="1:12" ht="16.5" x14ac:dyDescent="0.3">
      <c r="A1059">
        <f>Table2[[#This Row],[NumDealsPurchases]]</f>
        <v>1</v>
      </c>
      <c r="B1059">
        <f>Table2[[#This Row],[AcceptedCmp3]]</f>
        <v>0</v>
      </c>
      <c r="C1059">
        <f>Table2[[#This Row],[AcceptedCmp4]]</f>
        <v>0</v>
      </c>
      <c r="D1059">
        <f>Table2[[#This Row],[AcceptedCmp5]]</f>
        <v>0</v>
      </c>
      <c r="E1059">
        <f>Table2[[#This Row],[AcceptedCmp1]]</f>
        <v>0</v>
      </c>
      <c r="F1059">
        <f>Table2[[#This Row],[AcceptedCmp2]]</f>
        <v>0</v>
      </c>
      <c r="G1059">
        <f>Table2[[#This Row],[Response]]</f>
        <v>0</v>
      </c>
      <c r="H1059" s="8">
        <f>Products!G1059</f>
        <v>27</v>
      </c>
      <c r="I1059" s="17" t="str">
        <f>Products!H1059</f>
        <v>Married</v>
      </c>
      <c r="J1059" t="str">
        <f>Products!I1059</f>
        <v>26-35</v>
      </c>
      <c r="K1059" t="str">
        <f>Table6[[#This Row],[Kids]]</f>
        <v>No</v>
      </c>
      <c r="L1059" t="str">
        <f>Table6[[#This Row],[Teens]]</f>
        <v>No</v>
      </c>
    </row>
    <row r="1060" spans="1:12" ht="16.5" x14ac:dyDescent="0.3">
      <c r="A1060">
        <f>Table2[[#This Row],[NumDealsPurchases]]</f>
        <v>4</v>
      </c>
      <c r="B1060">
        <f>Table2[[#This Row],[AcceptedCmp3]]</f>
        <v>0</v>
      </c>
      <c r="C1060">
        <f>Table2[[#This Row],[AcceptedCmp4]]</f>
        <v>0</v>
      </c>
      <c r="D1060">
        <f>Table2[[#This Row],[AcceptedCmp5]]</f>
        <v>0</v>
      </c>
      <c r="E1060">
        <f>Table2[[#This Row],[AcceptedCmp1]]</f>
        <v>0</v>
      </c>
      <c r="F1060">
        <f>Table2[[#This Row],[AcceptedCmp2]]</f>
        <v>0</v>
      </c>
      <c r="G1060">
        <f>Table2[[#This Row],[Response]]</f>
        <v>0</v>
      </c>
      <c r="H1060" s="8">
        <f>Products!G1060</f>
        <v>38</v>
      </c>
      <c r="I1060" s="17" t="str">
        <f>Products!H1060</f>
        <v>Single</v>
      </c>
      <c r="J1060" t="str">
        <f>Products!I1060</f>
        <v>36-45</v>
      </c>
      <c r="K1060" t="str">
        <f>Table6[[#This Row],[Kids]]</f>
        <v>No</v>
      </c>
      <c r="L1060" t="str">
        <f>Table6[[#This Row],[Teens]]</f>
        <v>Yes</v>
      </c>
    </row>
    <row r="1061" spans="1:12" ht="16.5" x14ac:dyDescent="0.3">
      <c r="A1061">
        <f>Table2[[#This Row],[NumDealsPurchases]]</f>
        <v>1</v>
      </c>
      <c r="B1061">
        <f>Table2[[#This Row],[AcceptedCmp3]]</f>
        <v>0</v>
      </c>
      <c r="C1061">
        <f>Table2[[#This Row],[AcceptedCmp4]]</f>
        <v>0</v>
      </c>
      <c r="D1061">
        <f>Table2[[#This Row],[AcceptedCmp5]]</f>
        <v>0</v>
      </c>
      <c r="E1061">
        <f>Table2[[#This Row],[AcceptedCmp1]]</f>
        <v>0</v>
      </c>
      <c r="F1061">
        <f>Table2[[#This Row],[AcceptedCmp2]]</f>
        <v>0</v>
      </c>
      <c r="G1061">
        <f>Table2[[#This Row],[Response]]</f>
        <v>0</v>
      </c>
      <c r="H1061" s="8">
        <f>Products!G1061</f>
        <v>62</v>
      </c>
      <c r="I1061" s="17" t="str">
        <f>Products!H1061</f>
        <v>Together</v>
      </c>
      <c r="J1061" t="str">
        <f>Products!I1061</f>
        <v>56-65</v>
      </c>
      <c r="K1061" t="str">
        <f>Table6[[#This Row],[Kids]]</f>
        <v>No</v>
      </c>
      <c r="L1061" t="str">
        <f>Table6[[#This Row],[Teens]]</f>
        <v>No</v>
      </c>
    </row>
    <row r="1062" spans="1:12" ht="16.5" x14ac:dyDescent="0.3">
      <c r="A1062">
        <f>Table2[[#This Row],[NumDealsPurchases]]</f>
        <v>1</v>
      </c>
      <c r="B1062">
        <f>Table2[[#This Row],[AcceptedCmp3]]</f>
        <v>0</v>
      </c>
      <c r="C1062">
        <f>Table2[[#This Row],[AcceptedCmp4]]</f>
        <v>0</v>
      </c>
      <c r="D1062">
        <f>Table2[[#This Row],[AcceptedCmp5]]</f>
        <v>0</v>
      </c>
      <c r="E1062">
        <f>Table2[[#This Row],[AcceptedCmp1]]</f>
        <v>0</v>
      </c>
      <c r="F1062">
        <f>Table2[[#This Row],[AcceptedCmp2]]</f>
        <v>0</v>
      </c>
      <c r="G1062">
        <f>Table2[[#This Row],[Response]]</f>
        <v>0</v>
      </c>
      <c r="H1062" s="8">
        <f>Products!G1062</f>
        <v>60</v>
      </c>
      <c r="I1062" s="17" t="str">
        <f>Products!H1062</f>
        <v>Married</v>
      </c>
      <c r="J1062" t="str">
        <f>Products!I1062</f>
        <v>56-65</v>
      </c>
      <c r="K1062" t="str">
        <f>Table6[[#This Row],[Kids]]</f>
        <v>No</v>
      </c>
      <c r="L1062" t="str">
        <f>Table6[[#This Row],[Teens]]</f>
        <v>No</v>
      </c>
    </row>
    <row r="1063" spans="1:12" ht="16.5" x14ac:dyDescent="0.3">
      <c r="A1063">
        <f>Table2[[#This Row],[NumDealsPurchases]]</f>
        <v>1</v>
      </c>
      <c r="B1063">
        <f>Table2[[#This Row],[AcceptedCmp3]]</f>
        <v>0</v>
      </c>
      <c r="C1063">
        <f>Table2[[#This Row],[AcceptedCmp4]]</f>
        <v>0</v>
      </c>
      <c r="D1063">
        <f>Table2[[#This Row],[AcceptedCmp5]]</f>
        <v>0</v>
      </c>
      <c r="E1063">
        <f>Table2[[#This Row],[AcceptedCmp1]]</f>
        <v>0</v>
      </c>
      <c r="F1063">
        <f>Table2[[#This Row],[AcceptedCmp2]]</f>
        <v>0</v>
      </c>
      <c r="G1063">
        <f>Table2[[#This Row],[Response]]</f>
        <v>0</v>
      </c>
      <c r="H1063" s="8">
        <f>Products!G1063</f>
        <v>26</v>
      </c>
      <c r="I1063" s="17" t="str">
        <f>Products!H1063</f>
        <v>Together</v>
      </c>
      <c r="J1063" t="str">
        <f>Products!I1063</f>
        <v>26-35</v>
      </c>
      <c r="K1063" t="str">
        <f>Table6[[#This Row],[Kids]]</f>
        <v>No</v>
      </c>
      <c r="L1063" t="str">
        <f>Table6[[#This Row],[Teens]]</f>
        <v>No</v>
      </c>
    </row>
    <row r="1064" spans="1:12" ht="16.5" x14ac:dyDescent="0.3">
      <c r="A1064">
        <f>Table2[[#This Row],[NumDealsPurchases]]</f>
        <v>11</v>
      </c>
      <c r="B1064">
        <f>Table2[[#This Row],[AcceptedCmp3]]</f>
        <v>0</v>
      </c>
      <c r="C1064">
        <f>Table2[[#This Row],[AcceptedCmp4]]</f>
        <v>1</v>
      </c>
      <c r="D1064">
        <f>Table2[[#This Row],[AcceptedCmp5]]</f>
        <v>0</v>
      </c>
      <c r="E1064">
        <f>Table2[[#This Row],[AcceptedCmp1]]</f>
        <v>0</v>
      </c>
      <c r="F1064">
        <f>Table2[[#This Row],[AcceptedCmp2]]</f>
        <v>0</v>
      </c>
      <c r="G1064">
        <f>Table2[[#This Row],[Response]]</f>
        <v>0</v>
      </c>
      <c r="H1064" s="8">
        <f>Products!G1064</f>
        <v>63</v>
      </c>
      <c r="I1064" s="17" t="str">
        <f>Products!H1064</f>
        <v>Single</v>
      </c>
      <c r="J1064" t="str">
        <f>Products!I1064</f>
        <v>56-65</v>
      </c>
      <c r="K1064" t="str">
        <f>Table6[[#This Row],[Kids]]</f>
        <v>Yes</v>
      </c>
      <c r="L1064" t="str">
        <f>Table6[[#This Row],[Teens]]</f>
        <v>Yes</v>
      </c>
    </row>
    <row r="1065" spans="1:12" ht="16.5" x14ac:dyDescent="0.3">
      <c r="A1065">
        <f>Table2[[#This Row],[NumDealsPurchases]]</f>
        <v>2</v>
      </c>
      <c r="B1065">
        <f>Table2[[#This Row],[AcceptedCmp3]]</f>
        <v>1</v>
      </c>
      <c r="C1065">
        <f>Table2[[#This Row],[AcceptedCmp4]]</f>
        <v>0</v>
      </c>
      <c r="D1065">
        <f>Table2[[#This Row],[AcceptedCmp5]]</f>
        <v>0</v>
      </c>
      <c r="E1065">
        <f>Table2[[#This Row],[AcceptedCmp1]]</f>
        <v>0</v>
      </c>
      <c r="F1065">
        <f>Table2[[#This Row],[AcceptedCmp2]]</f>
        <v>0</v>
      </c>
      <c r="G1065">
        <f>Table2[[#This Row],[Response]]</f>
        <v>0</v>
      </c>
      <c r="H1065" s="8">
        <f>Products!G1065</f>
        <v>55</v>
      </c>
      <c r="I1065" s="17" t="str">
        <f>Products!H1065</f>
        <v>Divorced</v>
      </c>
      <c r="J1065" t="str">
        <f>Products!I1065</f>
        <v>46-55</v>
      </c>
      <c r="K1065" t="str">
        <f>Table6[[#This Row],[Kids]]</f>
        <v>No</v>
      </c>
      <c r="L1065" t="str">
        <f>Table6[[#This Row],[Teens]]</f>
        <v>Yes</v>
      </c>
    </row>
    <row r="1066" spans="1:12" ht="16.5" x14ac:dyDescent="0.3">
      <c r="A1066">
        <f>Table2[[#This Row],[NumDealsPurchases]]</f>
        <v>2</v>
      </c>
      <c r="B1066">
        <f>Table2[[#This Row],[AcceptedCmp3]]</f>
        <v>0</v>
      </c>
      <c r="C1066">
        <f>Table2[[#This Row],[AcceptedCmp4]]</f>
        <v>0</v>
      </c>
      <c r="D1066">
        <f>Table2[[#This Row],[AcceptedCmp5]]</f>
        <v>0</v>
      </c>
      <c r="E1066">
        <f>Table2[[#This Row],[AcceptedCmp1]]</f>
        <v>0</v>
      </c>
      <c r="F1066">
        <f>Table2[[#This Row],[AcceptedCmp2]]</f>
        <v>0</v>
      </c>
      <c r="G1066">
        <f>Table2[[#This Row],[Response]]</f>
        <v>1</v>
      </c>
      <c r="H1066" s="8">
        <f>Products!G1066</f>
        <v>26</v>
      </c>
      <c r="I1066" s="17" t="str">
        <f>Products!H1066</f>
        <v>Married</v>
      </c>
      <c r="J1066" t="str">
        <f>Products!I1066</f>
        <v>26-35</v>
      </c>
      <c r="K1066" t="str">
        <f>Table6[[#This Row],[Kids]]</f>
        <v>No</v>
      </c>
      <c r="L1066" t="str">
        <f>Table6[[#This Row],[Teens]]</f>
        <v>No</v>
      </c>
    </row>
    <row r="1067" spans="1:12" ht="16.5" x14ac:dyDescent="0.3">
      <c r="A1067">
        <f>Table2[[#This Row],[NumDealsPurchases]]</f>
        <v>2</v>
      </c>
      <c r="B1067">
        <f>Table2[[#This Row],[AcceptedCmp3]]</f>
        <v>1</v>
      </c>
      <c r="C1067">
        <f>Table2[[#This Row],[AcceptedCmp4]]</f>
        <v>0</v>
      </c>
      <c r="D1067">
        <f>Table2[[#This Row],[AcceptedCmp5]]</f>
        <v>0</v>
      </c>
      <c r="E1067">
        <f>Table2[[#This Row],[AcceptedCmp1]]</f>
        <v>0</v>
      </c>
      <c r="F1067">
        <f>Table2[[#This Row],[AcceptedCmp2]]</f>
        <v>0</v>
      </c>
      <c r="G1067">
        <f>Table2[[#This Row],[Response]]</f>
        <v>0</v>
      </c>
      <c r="H1067" s="8">
        <f>Products!G1067</f>
        <v>41</v>
      </c>
      <c r="I1067" s="17" t="str">
        <f>Products!H1067</f>
        <v>Married</v>
      </c>
      <c r="J1067" t="str">
        <f>Products!I1067</f>
        <v>36-45</v>
      </c>
      <c r="K1067" t="str">
        <f>Table6[[#This Row],[Kids]]</f>
        <v>Yes</v>
      </c>
      <c r="L1067" t="str">
        <f>Table6[[#This Row],[Teens]]</f>
        <v>Yes</v>
      </c>
    </row>
    <row r="1068" spans="1:12" ht="16.5" x14ac:dyDescent="0.3">
      <c r="A1068">
        <f>Table2[[#This Row],[NumDealsPurchases]]</f>
        <v>1</v>
      </c>
      <c r="B1068">
        <f>Table2[[#This Row],[AcceptedCmp3]]</f>
        <v>0</v>
      </c>
      <c r="C1068">
        <f>Table2[[#This Row],[AcceptedCmp4]]</f>
        <v>0</v>
      </c>
      <c r="D1068">
        <f>Table2[[#This Row],[AcceptedCmp5]]</f>
        <v>0</v>
      </c>
      <c r="E1068">
        <f>Table2[[#This Row],[AcceptedCmp1]]</f>
        <v>0</v>
      </c>
      <c r="F1068">
        <f>Table2[[#This Row],[AcceptedCmp2]]</f>
        <v>0</v>
      </c>
      <c r="G1068">
        <f>Table2[[#This Row],[Response]]</f>
        <v>0</v>
      </c>
      <c r="H1068" s="8">
        <f>Products!G1068</f>
        <v>50</v>
      </c>
      <c r="I1068" s="17" t="str">
        <f>Products!H1068</f>
        <v>Single</v>
      </c>
      <c r="J1068" t="str">
        <f>Products!I1068</f>
        <v>46-55</v>
      </c>
      <c r="K1068" t="str">
        <f>Table6[[#This Row],[Kids]]</f>
        <v>No</v>
      </c>
      <c r="L1068" t="str">
        <f>Table6[[#This Row],[Teens]]</f>
        <v>Yes</v>
      </c>
    </row>
    <row r="1069" spans="1:12" ht="16.5" x14ac:dyDescent="0.3">
      <c r="A1069">
        <f>Table2[[#This Row],[NumDealsPurchases]]</f>
        <v>3</v>
      </c>
      <c r="B1069">
        <f>Table2[[#This Row],[AcceptedCmp3]]</f>
        <v>0</v>
      </c>
      <c r="C1069">
        <f>Table2[[#This Row],[AcceptedCmp4]]</f>
        <v>0</v>
      </c>
      <c r="D1069">
        <f>Table2[[#This Row],[AcceptedCmp5]]</f>
        <v>0</v>
      </c>
      <c r="E1069">
        <f>Table2[[#This Row],[AcceptedCmp1]]</f>
        <v>0</v>
      </c>
      <c r="F1069">
        <f>Table2[[#This Row],[AcceptedCmp2]]</f>
        <v>0</v>
      </c>
      <c r="G1069">
        <f>Table2[[#This Row],[Response]]</f>
        <v>0</v>
      </c>
      <c r="H1069" s="8">
        <f>Products!G1069</f>
        <v>51</v>
      </c>
      <c r="I1069" s="17" t="str">
        <f>Products!H1069</f>
        <v>Divorced</v>
      </c>
      <c r="J1069" t="str">
        <f>Products!I1069</f>
        <v>46-55</v>
      </c>
      <c r="K1069" t="str">
        <f>Table6[[#This Row],[Kids]]</f>
        <v>Yes</v>
      </c>
      <c r="L1069" t="str">
        <f>Table6[[#This Row],[Teens]]</f>
        <v>Yes</v>
      </c>
    </row>
    <row r="1070" spans="1:12" ht="16.5" x14ac:dyDescent="0.3">
      <c r="A1070">
        <f>Table2[[#This Row],[NumDealsPurchases]]</f>
        <v>1</v>
      </c>
      <c r="B1070">
        <f>Table2[[#This Row],[AcceptedCmp3]]</f>
        <v>1</v>
      </c>
      <c r="C1070">
        <f>Table2[[#This Row],[AcceptedCmp4]]</f>
        <v>0</v>
      </c>
      <c r="D1070">
        <f>Table2[[#This Row],[AcceptedCmp5]]</f>
        <v>0</v>
      </c>
      <c r="E1070">
        <f>Table2[[#This Row],[AcceptedCmp1]]</f>
        <v>1</v>
      </c>
      <c r="F1070">
        <f>Table2[[#This Row],[AcceptedCmp2]]</f>
        <v>0</v>
      </c>
      <c r="G1070">
        <f>Table2[[#This Row],[Response]]</f>
        <v>1</v>
      </c>
      <c r="H1070" s="8">
        <f>Products!G1070</f>
        <v>22</v>
      </c>
      <c r="I1070" s="17" t="str">
        <f>Products!H1070</f>
        <v>Divorced</v>
      </c>
      <c r="J1070" t="str">
        <f>Products!I1070</f>
        <v>16-25</v>
      </c>
      <c r="K1070" t="str">
        <f>Table6[[#This Row],[Kids]]</f>
        <v>No</v>
      </c>
      <c r="L1070" t="str">
        <f>Table6[[#This Row],[Teens]]</f>
        <v>No</v>
      </c>
    </row>
    <row r="1071" spans="1:12" ht="16.5" x14ac:dyDescent="0.3">
      <c r="A1071">
        <f>Table2[[#This Row],[NumDealsPurchases]]</f>
        <v>8</v>
      </c>
      <c r="B1071">
        <f>Table2[[#This Row],[AcceptedCmp3]]</f>
        <v>0</v>
      </c>
      <c r="C1071">
        <f>Table2[[#This Row],[AcceptedCmp4]]</f>
        <v>0</v>
      </c>
      <c r="D1071">
        <f>Table2[[#This Row],[AcceptedCmp5]]</f>
        <v>0</v>
      </c>
      <c r="E1071">
        <f>Table2[[#This Row],[AcceptedCmp1]]</f>
        <v>0</v>
      </c>
      <c r="F1071">
        <f>Table2[[#This Row],[AcceptedCmp2]]</f>
        <v>0</v>
      </c>
      <c r="G1071">
        <f>Table2[[#This Row],[Response]]</f>
        <v>0</v>
      </c>
      <c r="H1071" s="8">
        <f>Products!G1071</f>
        <v>47</v>
      </c>
      <c r="I1071" s="17" t="str">
        <f>Products!H1071</f>
        <v>Married</v>
      </c>
      <c r="J1071" t="str">
        <f>Products!I1071</f>
        <v>46-55</v>
      </c>
      <c r="K1071" t="str">
        <f>Table6[[#This Row],[Kids]]</f>
        <v>No</v>
      </c>
      <c r="L1071" t="str">
        <f>Table6[[#This Row],[Teens]]</f>
        <v>Yes</v>
      </c>
    </row>
    <row r="1072" spans="1:12" ht="16.5" x14ac:dyDescent="0.3">
      <c r="A1072">
        <f>Table2[[#This Row],[NumDealsPurchases]]</f>
        <v>1</v>
      </c>
      <c r="B1072">
        <f>Table2[[#This Row],[AcceptedCmp3]]</f>
        <v>0</v>
      </c>
      <c r="C1072">
        <f>Table2[[#This Row],[AcceptedCmp4]]</f>
        <v>0</v>
      </c>
      <c r="D1072">
        <f>Table2[[#This Row],[AcceptedCmp5]]</f>
        <v>0</v>
      </c>
      <c r="E1072">
        <f>Table2[[#This Row],[AcceptedCmp1]]</f>
        <v>0</v>
      </c>
      <c r="F1072">
        <f>Table2[[#This Row],[AcceptedCmp2]]</f>
        <v>0</v>
      </c>
      <c r="G1072">
        <f>Table2[[#This Row],[Response]]</f>
        <v>0</v>
      </c>
      <c r="H1072" s="8">
        <f>Products!G1072</f>
        <v>56</v>
      </c>
      <c r="I1072" s="17" t="str">
        <f>Products!H1072</f>
        <v>Together</v>
      </c>
      <c r="J1072" t="str">
        <f>Products!I1072</f>
        <v>56-65</v>
      </c>
      <c r="K1072" t="str">
        <f>Table6[[#This Row],[Kids]]</f>
        <v>No</v>
      </c>
      <c r="L1072" t="str">
        <f>Table6[[#This Row],[Teens]]</f>
        <v>No</v>
      </c>
    </row>
    <row r="1073" spans="1:12" ht="16.5" x14ac:dyDescent="0.3">
      <c r="A1073">
        <f>Table2[[#This Row],[NumDealsPurchases]]</f>
        <v>1</v>
      </c>
      <c r="B1073">
        <f>Table2[[#This Row],[AcceptedCmp3]]</f>
        <v>0</v>
      </c>
      <c r="C1073">
        <f>Table2[[#This Row],[AcceptedCmp4]]</f>
        <v>0</v>
      </c>
      <c r="D1073">
        <f>Table2[[#This Row],[AcceptedCmp5]]</f>
        <v>0</v>
      </c>
      <c r="E1073">
        <f>Table2[[#This Row],[AcceptedCmp1]]</f>
        <v>0</v>
      </c>
      <c r="F1073">
        <f>Table2[[#This Row],[AcceptedCmp2]]</f>
        <v>0</v>
      </c>
      <c r="G1073">
        <f>Table2[[#This Row],[Response]]</f>
        <v>0</v>
      </c>
      <c r="H1073" s="8">
        <f>Products!G1073</f>
        <v>36</v>
      </c>
      <c r="I1073" s="17" t="str">
        <f>Products!H1073</f>
        <v>Together</v>
      </c>
      <c r="J1073" t="str">
        <f>Products!I1073</f>
        <v>36-45</v>
      </c>
      <c r="K1073" t="str">
        <f>Table6[[#This Row],[Kids]]</f>
        <v>No</v>
      </c>
      <c r="L1073" t="str">
        <f>Table6[[#This Row],[Teens]]</f>
        <v>No</v>
      </c>
    </row>
    <row r="1074" spans="1:12" ht="16.5" x14ac:dyDescent="0.3">
      <c r="A1074">
        <f>Table2[[#This Row],[NumDealsPurchases]]</f>
        <v>2</v>
      </c>
      <c r="B1074">
        <f>Table2[[#This Row],[AcceptedCmp3]]</f>
        <v>0</v>
      </c>
      <c r="C1074">
        <f>Table2[[#This Row],[AcceptedCmp4]]</f>
        <v>0</v>
      </c>
      <c r="D1074">
        <f>Table2[[#This Row],[AcceptedCmp5]]</f>
        <v>0</v>
      </c>
      <c r="E1074">
        <f>Table2[[#This Row],[AcceptedCmp1]]</f>
        <v>0</v>
      </c>
      <c r="F1074">
        <f>Table2[[#This Row],[AcceptedCmp2]]</f>
        <v>0</v>
      </c>
      <c r="G1074">
        <f>Table2[[#This Row],[Response]]</f>
        <v>0</v>
      </c>
      <c r="H1074" s="8">
        <f>Products!G1074</f>
        <v>43</v>
      </c>
      <c r="I1074" s="17" t="str">
        <f>Products!H1074</f>
        <v>Together</v>
      </c>
      <c r="J1074" t="str">
        <f>Products!I1074</f>
        <v>36-45</v>
      </c>
      <c r="K1074" t="str">
        <f>Table6[[#This Row],[Kids]]</f>
        <v>Yes</v>
      </c>
      <c r="L1074" t="str">
        <f>Table6[[#This Row],[Teens]]</f>
        <v>No</v>
      </c>
    </row>
    <row r="1075" spans="1:12" ht="16.5" x14ac:dyDescent="0.3">
      <c r="A1075">
        <f>Table2[[#This Row],[NumDealsPurchases]]</f>
        <v>6</v>
      </c>
      <c r="B1075">
        <f>Table2[[#This Row],[AcceptedCmp3]]</f>
        <v>0</v>
      </c>
      <c r="C1075">
        <f>Table2[[#This Row],[AcceptedCmp4]]</f>
        <v>0</v>
      </c>
      <c r="D1075">
        <f>Table2[[#This Row],[AcceptedCmp5]]</f>
        <v>0</v>
      </c>
      <c r="E1075">
        <f>Table2[[#This Row],[AcceptedCmp1]]</f>
        <v>0</v>
      </c>
      <c r="F1075">
        <f>Table2[[#This Row],[AcceptedCmp2]]</f>
        <v>0</v>
      </c>
      <c r="G1075">
        <f>Table2[[#This Row],[Response]]</f>
        <v>0</v>
      </c>
      <c r="H1075" s="8">
        <f>Products!G1075</f>
        <v>46</v>
      </c>
      <c r="I1075" s="17" t="str">
        <f>Products!H1075</f>
        <v>Married</v>
      </c>
      <c r="J1075" t="str">
        <f>Products!I1075</f>
        <v>46-55</v>
      </c>
      <c r="K1075" t="str">
        <f>Table6[[#This Row],[Kids]]</f>
        <v>No</v>
      </c>
      <c r="L1075" t="str">
        <f>Table6[[#This Row],[Teens]]</f>
        <v>Yes</v>
      </c>
    </row>
    <row r="1076" spans="1:12" ht="16.5" x14ac:dyDescent="0.3">
      <c r="A1076">
        <f>Table2[[#This Row],[NumDealsPurchases]]</f>
        <v>3</v>
      </c>
      <c r="B1076">
        <f>Table2[[#This Row],[AcceptedCmp3]]</f>
        <v>0</v>
      </c>
      <c r="C1076">
        <f>Table2[[#This Row],[AcceptedCmp4]]</f>
        <v>0</v>
      </c>
      <c r="D1076">
        <f>Table2[[#This Row],[AcceptedCmp5]]</f>
        <v>0</v>
      </c>
      <c r="E1076">
        <f>Table2[[#This Row],[AcceptedCmp1]]</f>
        <v>0</v>
      </c>
      <c r="F1076">
        <f>Table2[[#This Row],[AcceptedCmp2]]</f>
        <v>0</v>
      </c>
      <c r="G1076">
        <f>Table2[[#This Row],[Response]]</f>
        <v>0</v>
      </c>
      <c r="H1076" s="8">
        <f>Products!G1076</f>
        <v>57</v>
      </c>
      <c r="I1076" s="17" t="str">
        <f>Products!H1076</f>
        <v>Together</v>
      </c>
      <c r="J1076" t="str">
        <f>Products!I1076</f>
        <v>56-65</v>
      </c>
      <c r="K1076" t="str">
        <f>Table6[[#This Row],[Kids]]</f>
        <v>No</v>
      </c>
      <c r="L1076" t="str">
        <f>Table6[[#This Row],[Teens]]</f>
        <v>Yes</v>
      </c>
    </row>
    <row r="1077" spans="1:12" ht="16.5" x14ac:dyDescent="0.3">
      <c r="A1077">
        <f>Table2[[#This Row],[NumDealsPurchases]]</f>
        <v>2</v>
      </c>
      <c r="B1077">
        <f>Table2[[#This Row],[AcceptedCmp3]]</f>
        <v>0</v>
      </c>
      <c r="C1077">
        <f>Table2[[#This Row],[AcceptedCmp4]]</f>
        <v>0</v>
      </c>
      <c r="D1077">
        <f>Table2[[#This Row],[AcceptedCmp5]]</f>
        <v>0</v>
      </c>
      <c r="E1077">
        <f>Table2[[#This Row],[AcceptedCmp1]]</f>
        <v>0</v>
      </c>
      <c r="F1077">
        <f>Table2[[#This Row],[AcceptedCmp2]]</f>
        <v>0</v>
      </c>
      <c r="G1077">
        <f>Table2[[#This Row],[Response]]</f>
        <v>0</v>
      </c>
      <c r="H1077" s="8">
        <f>Products!G1077</f>
        <v>61</v>
      </c>
      <c r="I1077" s="17" t="str">
        <f>Products!H1077</f>
        <v>Together</v>
      </c>
      <c r="J1077" t="str">
        <f>Products!I1077</f>
        <v>56-65</v>
      </c>
      <c r="K1077" t="str">
        <f>Table6[[#This Row],[Kids]]</f>
        <v>No</v>
      </c>
      <c r="L1077" t="str">
        <f>Table6[[#This Row],[Teens]]</f>
        <v>Yes</v>
      </c>
    </row>
    <row r="1078" spans="1:12" ht="16.5" x14ac:dyDescent="0.3">
      <c r="A1078">
        <f>Table2[[#This Row],[NumDealsPurchases]]</f>
        <v>1</v>
      </c>
      <c r="B1078">
        <f>Table2[[#This Row],[AcceptedCmp3]]</f>
        <v>0</v>
      </c>
      <c r="C1078">
        <f>Table2[[#This Row],[AcceptedCmp4]]</f>
        <v>0</v>
      </c>
      <c r="D1078">
        <f>Table2[[#This Row],[AcceptedCmp5]]</f>
        <v>0</v>
      </c>
      <c r="E1078">
        <f>Table2[[#This Row],[AcceptedCmp1]]</f>
        <v>0</v>
      </c>
      <c r="F1078">
        <f>Table2[[#This Row],[AcceptedCmp2]]</f>
        <v>0</v>
      </c>
      <c r="G1078">
        <f>Table2[[#This Row],[Response]]</f>
        <v>0</v>
      </c>
      <c r="H1078" s="8">
        <f>Products!G1078</f>
        <v>55</v>
      </c>
      <c r="I1078" s="17" t="str">
        <f>Products!H1078</f>
        <v>Married</v>
      </c>
      <c r="J1078" t="str">
        <f>Products!I1078</f>
        <v>46-55</v>
      </c>
      <c r="K1078" t="str">
        <f>Table6[[#This Row],[Kids]]</f>
        <v>No</v>
      </c>
      <c r="L1078" t="str">
        <f>Table6[[#This Row],[Teens]]</f>
        <v>No</v>
      </c>
    </row>
    <row r="1079" spans="1:12" ht="16.5" x14ac:dyDescent="0.3">
      <c r="A1079">
        <f>Table2[[#This Row],[NumDealsPurchases]]</f>
        <v>1</v>
      </c>
      <c r="B1079">
        <f>Table2[[#This Row],[AcceptedCmp3]]</f>
        <v>0</v>
      </c>
      <c r="C1079">
        <f>Table2[[#This Row],[AcceptedCmp4]]</f>
        <v>0</v>
      </c>
      <c r="D1079">
        <f>Table2[[#This Row],[AcceptedCmp5]]</f>
        <v>0</v>
      </c>
      <c r="E1079">
        <f>Table2[[#This Row],[AcceptedCmp1]]</f>
        <v>1</v>
      </c>
      <c r="F1079">
        <f>Table2[[#This Row],[AcceptedCmp2]]</f>
        <v>0</v>
      </c>
      <c r="G1079">
        <f>Table2[[#This Row],[Response]]</f>
        <v>0</v>
      </c>
      <c r="H1079" s="8">
        <f>Products!G1079</f>
        <v>52</v>
      </c>
      <c r="I1079" s="17" t="str">
        <f>Products!H1079</f>
        <v>Together</v>
      </c>
      <c r="J1079" t="str">
        <f>Products!I1079</f>
        <v>46-55</v>
      </c>
      <c r="K1079" t="str">
        <f>Table6[[#This Row],[Kids]]</f>
        <v>No</v>
      </c>
      <c r="L1079" t="str">
        <f>Table6[[#This Row],[Teens]]</f>
        <v>No</v>
      </c>
    </row>
    <row r="1080" spans="1:12" ht="16.5" x14ac:dyDescent="0.3">
      <c r="A1080">
        <f>Table2[[#This Row],[NumDealsPurchases]]</f>
        <v>1</v>
      </c>
      <c r="B1080">
        <f>Table2[[#This Row],[AcceptedCmp3]]</f>
        <v>1</v>
      </c>
      <c r="C1080">
        <f>Table2[[#This Row],[AcceptedCmp4]]</f>
        <v>0</v>
      </c>
      <c r="D1080">
        <f>Table2[[#This Row],[AcceptedCmp5]]</f>
        <v>1</v>
      </c>
      <c r="E1080">
        <f>Table2[[#This Row],[AcceptedCmp1]]</f>
        <v>0</v>
      </c>
      <c r="F1080">
        <f>Table2[[#This Row],[AcceptedCmp2]]</f>
        <v>0</v>
      </c>
      <c r="G1080">
        <f>Table2[[#This Row],[Response]]</f>
        <v>0</v>
      </c>
      <c r="H1080" s="8">
        <f>Products!G1080</f>
        <v>32</v>
      </c>
      <c r="I1080" s="17" t="str">
        <f>Products!H1080</f>
        <v>Single</v>
      </c>
      <c r="J1080" t="str">
        <f>Products!I1080</f>
        <v>26-35</v>
      </c>
      <c r="K1080" t="str">
        <f>Table6[[#This Row],[Kids]]</f>
        <v>No</v>
      </c>
      <c r="L1080" t="str">
        <f>Table6[[#This Row],[Teens]]</f>
        <v>No</v>
      </c>
    </row>
    <row r="1081" spans="1:12" ht="16.5" x14ac:dyDescent="0.3">
      <c r="A1081">
        <f>Table2[[#This Row],[NumDealsPurchases]]</f>
        <v>2</v>
      </c>
      <c r="B1081">
        <f>Table2[[#This Row],[AcceptedCmp3]]</f>
        <v>0</v>
      </c>
      <c r="C1081">
        <f>Table2[[#This Row],[AcceptedCmp4]]</f>
        <v>0</v>
      </c>
      <c r="D1081">
        <f>Table2[[#This Row],[AcceptedCmp5]]</f>
        <v>0</v>
      </c>
      <c r="E1081">
        <f>Table2[[#This Row],[AcceptedCmp1]]</f>
        <v>0</v>
      </c>
      <c r="F1081">
        <f>Table2[[#This Row],[AcceptedCmp2]]</f>
        <v>0</v>
      </c>
      <c r="G1081">
        <f>Table2[[#This Row],[Response]]</f>
        <v>0</v>
      </c>
      <c r="H1081" s="8">
        <f>Products!G1081</f>
        <v>37</v>
      </c>
      <c r="I1081" s="17" t="str">
        <f>Products!H1081</f>
        <v>Married</v>
      </c>
      <c r="J1081" t="str">
        <f>Products!I1081</f>
        <v>36-45</v>
      </c>
      <c r="K1081" t="str">
        <f>Table6[[#This Row],[Kids]]</f>
        <v>Yes</v>
      </c>
      <c r="L1081" t="str">
        <f>Table6[[#This Row],[Teens]]</f>
        <v>Yes</v>
      </c>
    </row>
    <row r="1082" spans="1:12" ht="16.5" x14ac:dyDescent="0.3">
      <c r="A1082">
        <f>Table2[[#This Row],[NumDealsPurchases]]</f>
        <v>2</v>
      </c>
      <c r="B1082">
        <f>Table2[[#This Row],[AcceptedCmp3]]</f>
        <v>0</v>
      </c>
      <c r="C1082">
        <f>Table2[[#This Row],[AcceptedCmp4]]</f>
        <v>0</v>
      </c>
      <c r="D1082">
        <f>Table2[[#This Row],[AcceptedCmp5]]</f>
        <v>0</v>
      </c>
      <c r="E1082">
        <f>Table2[[#This Row],[AcceptedCmp1]]</f>
        <v>0</v>
      </c>
      <c r="F1082">
        <f>Table2[[#This Row],[AcceptedCmp2]]</f>
        <v>0</v>
      </c>
      <c r="G1082">
        <f>Table2[[#This Row],[Response]]</f>
        <v>0</v>
      </c>
      <c r="H1082" s="8">
        <f>Products!G1082</f>
        <v>46</v>
      </c>
      <c r="I1082" s="17" t="str">
        <f>Products!H1082</f>
        <v>Single</v>
      </c>
      <c r="J1082" t="str">
        <f>Products!I1082</f>
        <v>46-55</v>
      </c>
      <c r="K1082" t="str">
        <f>Table6[[#This Row],[Kids]]</f>
        <v>Yes</v>
      </c>
      <c r="L1082" t="str">
        <f>Table6[[#This Row],[Teens]]</f>
        <v>No</v>
      </c>
    </row>
    <row r="1083" spans="1:12" ht="16.5" x14ac:dyDescent="0.3">
      <c r="A1083">
        <f>Table2[[#This Row],[NumDealsPurchases]]</f>
        <v>1</v>
      </c>
      <c r="B1083">
        <f>Table2[[#This Row],[AcceptedCmp3]]</f>
        <v>0</v>
      </c>
      <c r="C1083">
        <f>Table2[[#This Row],[AcceptedCmp4]]</f>
        <v>0</v>
      </c>
      <c r="D1083">
        <f>Table2[[#This Row],[AcceptedCmp5]]</f>
        <v>0</v>
      </c>
      <c r="E1083">
        <f>Table2[[#This Row],[AcceptedCmp1]]</f>
        <v>0</v>
      </c>
      <c r="F1083">
        <f>Table2[[#This Row],[AcceptedCmp2]]</f>
        <v>0</v>
      </c>
      <c r="G1083">
        <f>Table2[[#This Row],[Response]]</f>
        <v>0</v>
      </c>
      <c r="H1083" s="8">
        <f>Products!G1083</f>
        <v>35</v>
      </c>
      <c r="I1083" s="17" t="str">
        <f>Products!H1083</f>
        <v>Married</v>
      </c>
      <c r="J1083" t="str">
        <f>Products!I1083</f>
        <v>26-35</v>
      </c>
      <c r="K1083" t="str">
        <f>Table6[[#This Row],[Kids]]</f>
        <v>Yes</v>
      </c>
      <c r="L1083" t="str">
        <f>Table6[[#This Row],[Teens]]</f>
        <v>No</v>
      </c>
    </row>
    <row r="1084" spans="1:12" ht="16.5" x14ac:dyDescent="0.3">
      <c r="A1084">
        <f>Table2[[#This Row],[NumDealsPurchases]]</f>
        <v>1</v>
      </c>
      <c r="B1084">
        <f>Table2[[#This Row],[AcceptedCmp3]]</f>
        <v>0</v>
      </c>
      <c r="C1084">
        <f>Table2[[#This Row],[AcceptedCmp4]]</f>
        <v>0</v>
      </c>
      <c r="D1084">
        <f>Table2[[#This Row],[AcceptedCmp5]]</f>
        <v>0</v>
      </c>
      <c r="E1084">
        <f>Table2[[#This Row],[AcceptedCmp1]]</f>
        <v>0</v>
      </c>
      <c r="F1084">
        <f>Table2[[#This Row],[AcceptedCmp2]]</f>
        <v>0</v>
      </c>
      <c r="G1084">
        <f>Table2[[#This Row],[Response]]</f>
        <v>0</v>
      </c>
      <c r="H1084" s="8">
        <f>Products!G1084</f>
        <v>49</v>
      </c>
      <c r="I1084" s="17" t="str">
        <f>Products!H1084</f>
        <v>Married</v>
      </c>
      <c r="J1084" t="str">
        <f>Products!I1084</f>
        <v>46-55</v>
      </c>
      <c r="K1084" t="str">
        <f>Table6[[#This Row],[Kids]]</f>
        <v>No</v>
      </c>
      <c r="L1084" t="str">
        <f>Table6[[#This Row],[Teens]]</f>
        <v>No</v>
      </c>
    </row>
    <row r="1085" spans="1:12" ht="16.5" x14ac:dyDescent="0.3">
      <c r="A1085">
        <f>Table2[[#This Row],[NumDealsPurchases]]</f>
        <v>6</v>
      </c>
      <c r="B1085">
        <f>Table2[[#This Row],[AcceptedCmp3]]</f>
        <v>0</v>
      </c>
      <c r="C1085">
        <f>Table2[[#This Row],[AcceptedCmp4]]</f>
        <v>0</v>
      </c>
      <c r="D1085">
        <f>Table2[[#This Row],[AcceptedCmp5]]</f>
        <v>0</v>
      </c>
      <c r="E1085">
        <f>Table2[[#This Row],[AcceptedCmp1]]</f>
        <v>0</v>
      </c>
      <c r="F1085">
        <f>Table2[[#This Row],[AcceptedCmp2]]</f>
        <v>0</v>
      </c>
      <c r="G1085">
        <f>Table2[[#This Row],[Response]]</f>
        <v>1</v>
      </c>
      <c r="H1085" s="8">
        <f>Products!G1085</f>
        <v>41</v>
      </c>
      <c r="I1085" s="17" t="str">
        <f>Products!H1085</f>
        <v>Together</v>
      </c>
      <c r="J1085" t="str">
        <f>Products!I1085</f>
        <v>36-45</v>
      </c>
      <c r="K1085" t="str">
        <f>Table6[[#This Row],[Kids]]</f>
        <v>Yes</v>
      </c>
      <c r="L1085" t="str">
        <f>Table6[[#This Row],[Teens]]</f>
        <v>No</v>
      </c>
    </row>
    <row r="1086" spans="1:12" ht="16.5" x14ac:dyDescent="0.3">
      <c r="A1086">
        <f>Table2[[#This Row],[NumDealsPurchases]]</f>
        <v>1</v>
      </c>
      <c r="B1086">
        <f>Table2[[#This Row],[AcceptedCmp3]]</f>
        <v>0</v>
      </c>
      <c r="C1086">
        <f>Table2[[#This Row],[AcceptedCmp4]]</f>
        <v>0</v>
      </c>
      <c r="D1086">
        <f>Table2[[#This Row],[AcceptedCmp5]]</f>
        <v>0</v>
      </c>
      <c r="E1086">
        <f>Table2[[#This Row],[AcceptedCmp1]]</f>
        <v>0</v>
      </c>
      <c r="F1086">
        <f>Table2[[#This Row],[AcceptedCmp2]]</f>
        <v>0</v>
      </c>
      <c r="G1086">
        <f>Table2[[#This Row],[Response]]</f>
        <v>1</v>
      </c>
      <c r="H1086" s="8">
        <f>Products!G1086</f>
        <v>56</v>
      </c>
      <c r="I1086" s="17" t="str">
        <f>Products!H1086</f>
        <v>Single</v>
      </c>
      <c r="J1086" t="str">
        <f>Products!I1086</f>
        <v>56-65</v>
      </c>
      <c r="K1086" t="str">
        <f>Table6[[#This Row],[Kids]]</f>
        <v>No</v>
      </c>
      <c r="L1086" t="str">
        <f>Table6[[#This Row],[Teens]]</f>
        <v>No</v>
      </c>
    </row>
    <row r="1087" spans="1:12" ht="16.5" x14ac:dyDescent="0.3">
      <c r="A1087">
        <f>Table2[[#This Row],[NumDealsPurchases]]</f>
        <v>1</v>
      </c>
      <c r="B1087">
        <f>Table2[[#This Row],[AcceptedCmp3]]</f>
        <v>0</v>
      </c>
      <c r="C1087">
        <f>Table2[[#This Row],[AcceptedCmp4]]</f>
        <v>0</v>
      </c>
      <c r="D1087">
        <f>Table2[[#This Row],[AcceptedCmp5]]</f>
        <v>0</v>
      </c>
      <c r="E1087">
        <f>Table2[[#This Row],[AcceptedCmp1]]</f>
        <v>0</v>
      </c>
      <c r="F1087">
        <f>Table2[[#This Row],[AcceptedCmp2]]</f>
        <v>0</v>
      </c>
      <c r="G1087">
        <f>Table2[[#This Row],[Response]]</f>
        <v>0</v>
      </c>
      <c r="H1087" s="8">
        <f>Products!G1087</f>
        <v>31</v>
      </c>
      <c r="I1087" s="17" t="str">
        <f>Products!H1087</f>
        <v>Married</v>
      </c>
      <c r="J1087" t="str">
        <f>Products!I1087</f>
        <v>26-35</v>
      </c>
      <c r="K1087" t="str">
        <f>Table6[[#This Row],[Kids]]</f>
        <v>Yes</v>
      </c>
      <c r="L1087" t="str">
        <f>Table6[[#This Row],[Teens]]</f>
        <v>No</v>
      </c>
    </row>
    <row r="1088" spans="1:12" ht="16.5" x14ac:dyDescent="0.3">
      <c r="A1088">
        <f>Table2[[#This Row],[NumDealsPurchases]]</f>
        <v>1</v>
      </c>
      <c r="B1088">
        <f>Table2[[#This Row],[AcceptedCmp3]]</f>
        <v>0</v>
      </c>
      <c r="C1088">
        <f>Table2[[#This Row],[AcceptedCmp4]]</f>
        <v>0</v>
      </c>
      <c r="D1088">
        <f>Table2[[#This Row],[AcceptedCmp5]]</f>
        <v>0</v>
      </c>
      <c r="E1088">
        <f>Table2[[#This Row],[AcceptedCmp1]]</f>
        <v>1</v>
      </c>
      <c r="F1088">
        <f>Table2[[#This Row],[AcceptedCmp2]]</f>
        <v>0</v>
      </c>
      <c r="G1088">
        <f>Table2[[#This Row],[Response]]</f>
        <v>1</v>
      </c>
      <c r="H1088" s="8">
        <f>Products!G1088</f>
        <v>43</v>
      </c>
      <c r="I1088" s="17" t="str">
        <f>Products!H1088</f>
        <v>Single</v>
      </c>
      <c r="J1088" t="str">
        <f>Products!I1088</f>
        <v>36-45</v>
      </c>
      <c r="K1088" t="str">
        <f>Table6[[#This Row],[Kids]]</f>
        <v>No</v>
      </c>
      <c r="L1088" t="str">
        <f>Table6[[#This Row],[Teens]]</f>
        <v>No</v>
      </c>
    </row>
    <row r="1089" spans="1:12" ht="16.5" x14ac:dyDescent="0.3">
      <c r="A1089">
        <f>Table2[[#This Row],[NumDealsPurchases]]</f>
        <v>4</v>
      </c>
      <c r="B1089">
        <f>Table2[[#This Row],[AcceptedCmp3]]</f>
        <v>0</v>
      </c>
      <c r="C1089">
        <f>Table2[[#This Row],[AcceptedCmp4]]</f>
        <v>0</v>
      </c>
      <c r="D1089">
        <f>Table2[[#This Row],[AcceptedCmp5]]</f>
        <v>0</v>
      </c>
      <c r="E1089">
        <f>Table2[[#This Row],[AcceptedCmp1]]</f>
        <v>0</v>
      </c>
      <c r="F1089">
        <f>Table2[[#This Row],[AcceptedCmp2]]</f>
        <v>0</v>
      </c>
      <c r="G1089">
        <f>Table2[[#This Row],[Response]]</f>
        <v>0</v>
      </c>
      <c r="H1089" s="8">
        <f>Products!G1089</f>
        <v>36</v>
      </c>
      <c r="I1089" s="17" t="str">
        <f>Products!H1089</f>
        <v>Together</v>
      </c>
      <c r="J1089" t="str">
        <f>Products!I1089</f>
        <v>36-45</v>
      </c>
      <c r="K1089" t="str">
        <f>Table6[[#This Row],[Kids]]</f>
        <v>No</v>
      </c>
      <c r="L1089" t="str">
        <f>Table6[[#This Row],[Teens]]</f>
        <v>Yes</v>
      </c>
    </row>
    <row r="1090" spans="1:12" ht="16.5" x14ac:dyDescent="0.3">
      <c r="A1090">
        <f>Table2[[#This Row],[NumDealsPurchases]]</f>
        <v>2</v>
      </c>
      <c r="B1090">
        <f>Table2[[#This Row],[AcceptedCmp3]]</f>
        <v>0</v>
      </c>
      <c r="C1090">
        <f>Table2[[#This Row],[AcceptedCmp4]]</f>
        <v>0</v>
      </c>
      <c r="D1090">
        <f>Table2[[#This Row],[AcceptedCmp5]]</f>
        <v>0</v>
      </c>
      <c r="E1090">
        <f>Table2[[#This Row],[AcceptedCmp1]]</f>
        <v>0</v>
      </c>
      <c r="F1090">
        <f>Table2[[#This Row],[AcceptedCmp2]]</f>
        <v>0</v>
      </c>
      <c r="G1090">
        <f>Table2[[#This Row],[Response]]</f>
        <v>0</v>
      </c>
      <c r="H1090" s="8">
        <f>Products!G1090</f>
        <v>43</v>
      </c>
      <c r="I1090" s="17" t="str">
        <f>Products!H1090</f>
        <v>Together</v>
      </c>
      <c r="J1090" t="str">
        <f>Products!I1090</f>
        <v>36-45</v>
      </c>
      <c r="K1090" t="str">
        <f>Table6[[#This Row],[Kids]]</f>
        <v>Yes</v>
      </c>
      <c r="L1090" t="str">
        <f>Table6[[#This Row],[Teens]]</f>
        <v>Yes</v>
      </c>
    </row>
    <row r="1091" spans="1:12" ht="16.5" x14ac:dyDescent="0.3">
      <c r="A1091">
        <f>Table2[[#This Row],[NumDealsPurchases]]</f>
        <v>0</v>
      </c>
      <c r="B1091">
        <f>Table2[[#This Row],[AcceptedCmp3]]</f>
        <v>0</v>
      </c>
      <c r="C1091">
        <f>Table2[[#This Row],[AcceptedCmp4]]</f>
        <v>1</v>
      </c>
      <c r="D1091">
        <f>Table2[[#This Row],[AcceptedCmp5]]</f>
        <v>1</v>
      </c>
      <c r="E1091">
        <f>Table2[[#This Row],[AcceptedCmp1]]</f>
        <v>1</v>
      </c>
      <c r="F1091">
        <f>Table2[[#This Row],[AcceptedCmp2]]</f>
        <v>1</v>
      </c>
      <c r="G1091">
        <f>Table2[[#This Row],[Response]]</f>
        <v>1</v>
      </c>
      <c r="H1091" s="8">
        <f>Products!G1091</f>
        <v>55</v>
      </c>
      <c r="I1091" s="17" t="str">
        <f>Products!H1091</f>
        <v>Single</v>
      </c>
      <c r="J1091" t="str">
        <f>Products!I1091</f>
        <v>46-55</v>
      </c>
      <c r="K1091" t="str">
        <f>Table6[[#This Row],[Kids]]</f>
        <v>No</v>
      </c>
      <c r="L1091" t="str">
        <f>Table6[[#This Row],[Teens]]</f>
        <v>No</v>
      </c>
    </row>
    <row r="1092" spans="1:12" ht="16.5" x14ac:dyDescent="0.3">
      <c r="A1092">
        <f>Table2[[#This Row],[NumDealsPurchases]]</f>
        <v>1</v>
      </c>
      <c r="B1092">
        <f>Table2[[#This Row],[AcceptedCmp3]]</f>
        <v>0</v>
      </c>
      <c r="C1092">
        <f>Table2[[#This Row],[AcceptedCmp4]]</f>
        <v>0</v>
      </c>
      <c r="D1092">
        <f>Table2[[#This Row],[AcceptedCmp5]]</f>
        <v>0</v>
      </c>
      <c r="E1092">
        <f>Table2[[#This Row],[AcceptedCmp1]]</f>
        <v>0</v>
      </c>
      <c r="F1092">
        <f>Table2[[#This Row],[AcceptedCmp2]]</f>
        <v>0</v>
      </c>
      <c r="G1092">
        <f>Table2[[#This Row],[Response]]</f>
        <v>0</v>
      </c>
      <c r="H1092" s="8">
        <f>Products!G1092</f>
        <v>31</v>
      </c>
      <c r="I1092" s="17" t="str">
        <f>Products!H1092</f>
        <v>Married</v>
      </c>
      <c r="J1092" t="str">
        <f>Products!I1092</f>
        <v>26-35</v>
      </c>
      <c r="K1092" t="str">
        <f>Table6[[#This Row],[Kids]]</f>
        <v>Yes</v>
      </c>
      <c r="L1092" t="str">
        <f>Table6[[#This Row],[Teens]]</f>
        <v>No</v>
      </c>
    </row>
    <row r="1093" spans="1:12" ht="16.5" x14ac:dyDescent="0.3">
      <c r="A1093">
        <f>Table2[[#This Row],[NumDealsPurchases]]</f>
        <v>1</v>
      </c>
      <c r="B1093">
        <f>Table2[[#This Row],[AcceptedCmp3]]</f>
        <v>0</v>
      </c>
      <c r="C1093">
        <f>Table2[[#This Row],[AcceptedCmp4]]</f>
        <v>0</v>
      </c>
      <c r="D1093">
        <f>Table2[[#This Row],[AcceptedCmp5]]</f>
        <v>0</v>
      </c>
      <c r="E1093">
        <f>Table2[[#This Row],[AcceptedCmp1]]</f>
        <v>0</v>
      </c>
      <c r="F1093">
        <f>Table2[[#This Row],[AcceptedCmp2]]</f>
        <v>0</v>
      </c>
      <c r="G1093">
        <f>Table2[[#This Row],[Response]]</f>
        <v>1</v>
      </c>
      <c r="H1093" s="8">
        <f>Products!G1093</f>
        <v>56</v>
      </c>
      <c r="I1093" s="17" t="str">
        <f>Products!H1093</f>
        <v>Single</v>
      </c>
      <c r="J1093" t="str">
        <f>Products!I1093</f>
        <v>56-65</v>
      </c>
      <c r="K1093" t="str">
        <f>Table6[[#This Row],[Kids]]</f>
        <v>No</v>
      </c>
      <c r="L1093" t="str">
        <f>Table6[[#This Row],[Teens]]</f>
        <v>No</v>
      </c>
    </row>
    <row r="1094" spans="1:12" ht="16.5" x14ac:dyDescent="0.3">
      <c r="A1094">
        <f>Table2[[#This Row],[NumDealsPurchases]]</f>
        <v>1</v>
      </c>
      <c r="B1094">
        <f>Table2[[#This Row],[AcceptedCmp3]]</f>
        <v>0</v>
      </c>
      <c r="C1094">
        <f>Table2[[#This Row],[AcceptedCmp4]]</f>
        <v>0</v>
      </c>
      <c r="D1094">
        <f>Table2[[#This Row],[AcceptedCmp5]]</f>
        <v>1</v>
      </c>
      <c r="E1094">
        <f>Table2[[#This Row],[AcceptedCmp1]]</f>
        <v>0</v>
      </c>
      <c r="F1094">
        <f>Table2[[#This Row],[AcceptedCmp2]]</f>
        <v>0</v>
      </c>
      <c r="G1094">
        <f>Table2[[#This Row],[Response]]</f>
        <v>0</v>
      </c>
      <c r="H1094" s="8">
        <f>Products!G1094</f>
        <v>41</v>
      </c>
      <c r="I1094" s="17" t="str">
        <f>Products!H1094</f>
        <v>Together</v>
      </c>
      <c r="J1094" t="str">
        <f>Products!I1094</f>
        <v>36-45</v>
      </c>
      <c r="K1094" t="str">
        <f>Table6[[#This Row],[Kids]]</f>
        <v>No</v>
      </c>
      <c r="L1094" t="str">
        <f>Table6[[#This Row],[Teens]]</f>
        <v>No</v>
      </c>
    </row>
    <row r="1095" spans="1:12" ht="16.5" x14ac:dyDescent="0.3">
      <c r="A1095">
        <f>Table2[[#This Row],[NumDealsPurchases]]</f>
        <v>2</v>
      </c>
      <c r="B1095">
        <f>Table2[[#This Row],[AcceptedCmp3]]</f>
        <v>0</v>
      </c>
      <c r="C1095">
        <f>Table2[[#This Row],[AcceptedCmp4]]</f>
        <v>0</v>
      </c>
      <c r="D1095">
        <f>Table2[[#This Row],[AcceptedCmp5]]</f>
        <v>0</v>
      </c>
      <c r="E1095">
        <f>Table2[[#This Row],[AcceptedCmp1]]</f>
        <v>0</v>
      </c>
      <c r="F1095">
        <f>Table2[[#This Row],[AcceptedCmp2]]</f>
        <v>0</v>
      </c>
      <c r="G1095">
        <f>Table2[[#This Row],[Response]]</f>
        <v>0</v>
      </c>
      <c r="H1095" s="8">
        <f>Products!G1095</f>
        <v>40</v>
      </c>
      <c r="I1095" s="17" t="str">
        <f>Products!H1095</f>
        <v>Single</v>
      </c>
      <c r="J1095" t="str">
        <f>Products!I1095</f>
        <v>36-45</v>
      </c>
      <c r="K1095" t="str">
        <f>Table6[[#This Row],[Kids]]</f>
        <v>Yes</v>
      </c>
      <c r="L1095" t="str">
        <f>Table6[[#This Row],[Teens]]</f>
        <v>No</v>
      </c>
    </row>
    <row r="1096" spans="1:12" ht="16.5" x14ac:dyDescent="0.3">
      <c r="A1096">
        <f>Table2[[#This Row],[NumDealsPurchases]]</f>
        <v>1</v>
      </c>
      <c r="B1096">
        <f>Table2[[#This Row],[AcceptedCmp3]]</f>
        <v>0</v>
      </c>
      <c r="C1096">
        <f>Table2[[#This Row],[AcceptedCmp4]]</f>
        <v>0</v>
      </c>
      <c r="D1096">
        <f>Table2[[#This Row],[AcceptedCmp5]]</f>
        <v>0</v>
      </c>
      <c r="E1096">
        <f>Table2[[#This Row],[AcceptedCmp1]]</f>
        <v>0</v>
      </c>
      <c r="F1096">
        <f>Table2[[#This Row],[AcceptedCmp2]]</f>
        <v>0</v>
      </c>
      <c r="G1096">
        <f>Table2[[#This Row],[Response]]</f>
        <v>0</v>
      </c>
      <c r="H1096" s="8">
        <f>Products!G1096</f>
        <v>54</v>
      </c>
      <c r="I1096" s="17" t="str">
        <f>Products!H1096</f>
        <v>Married</v>
      </c>
      <c r="J1096" t="str">
        <f>Products!I1096</f>
        <v>46-55</v>
      </c>
      <c r="K1096" t="str">
        <f>Table6[[#This Row],[Kids]]</f>
        <v>No</v>
      </c>
      <c r="L1096" t="str">
        <f>Table6[[#This Row],[Teens]]</f>
        <v>No</v>
      </c>
    </row>
    <row r="1097" spans="1:12" ht="16.5" x14ac:dyDescent="0.3">
      <c r="A1097">
        <f>Table2[[#This Row],[NumDealsPurchases]]</f>
        <v>3</v>
      </c>
      <c r="B1097">
        <f>Table2[[#This Row],[AcceptedCmp3]]</f>
        <v>0</v>
      </c>
      <c r="C1097">
        <f>Table2[[#This Row],[AcceptedCmp4]]</f>
        <v>0</v>
      </c>
      <c r="D1097">
        <f>Table2[[#This Row],[AcceptedCmp5]]</f>
        <v>0</v>
      </c>
      <c r="E1097">
        <f>Table2[[#This Row],[AcceptedCmp1]]</f>
        <v>0</v>
      </c>
      <c r="F1097">
        <f>Table2[[#This Row],[AcceptedCmp2]]</f>
        <v>0</v>
      </c>
      <c r="G1097">
        <f>Table2[[#This Row],[Response]]</f>
        <v>0</v>
      </c>
      <c r="H1097" s="8">
        <f>Products!G1097</f>
        <v>41</v>
      </c>
      <c r="I1097" s="17" t="str">
        <f>Products!H1097</f>
        <v>Single</v>
      </c>
      <c r="J1097" t="str">
        <f>Products!I1097</f>
        <v>36-45</v>
      </c>
      <c r="K1097" t="str">
        <f>Table6[[#This Row],[Kids]]</f>
        <v>Yes</v>
      </c>
      <c r="L1097" t="str">
        <f>Table6[[#This Row],[Teens]]</f>
        <v>Yes</v>
      </c>
    </row>
    <row r="1098" spans="1:12" ht="16.5" x14ac:dyDescent="0.3">
      <c r="A1098">
        <f>Table2[[#This Row],[NumDealsPurchases]]</f>
        <v>3</v>
      </c>
      <c r="B1098">
        <f>Table2[[#This Row],[AcceptedCmp3]]</f>
        <v>0</v>
      </c>
      <c r="C1098">
        <f>Table2[[#This Row],[AcceptedCmp4]]</f>
        <v>0</v>
      </c>
      <c r="D1098">
        <f>Table2[[#This Row],[AcceptedCmp5]]</f>
        <v>0</v>
      </c>
      <c r="E1098">
        <f>Table2[[#This Row],[AcceptedCmp1]]</f>
        <v>0</v>
      </c>
      <c r="F1098">
        <f>Table2[[#This Row],[AcceptedCmp2]]</f>
        <v>0</v>
      </c>
      <c r="G1098">
        <f>Table2[[#This Row],[Response]]</f>
        <v>0</v>
      </c>
      <c r="H1098" s="8">
        <f>Products!G1098</f>
        <v>49</v>
      </c>
      <c r="I1098" s="17" t="str">
        <f>Products!H1098</f>
        <v>Divorced</v>
      </c>
      <c r="J1098" t="str">
        <f>Products!I1098</f>
        <v>46-55</v>
      </c>
      <c r="K1098" t="str">
        <f>Table6[[#This Row],[Kids]]</f>
        <v>Yes</v>
      </c>
      <c r="L1098" t="str">
        <f>Table6[[#This Row],[Teens]]</f>
        <v>Yes</v>
      </c>
    </row>
    <row r="1099" spans="1:12" ht="16.5" x14ac:dyDescent="0.3">
      <c r="A1099">
        <f>Table2[[#This Row],[NumDealsPurchases]]</f>
        <v>1</v>
      </c>
      <c r="B1099">
        <f>Table2[[#This Row],[AcceptedCmp3]]</f>
        <v>0</v>
      </c>
      <c r="C1099">
        <f>Table2[[#This Row],[AcceptedCmp4]]</f>
        <v>0</v>
      </c>
      <c r="D1099">
        <f>Table2[[#This Row],[AcceptedCmp5]]</f>
        <v>0</v>
      </c>
      <c r="E1099">
        <f>Table2[[#This Row],[AcceptedCmp1]]</f>
        <v>0</v>
      </c>
      <c r="F1099">
        <f>Table2[[#This Row],[AcceptedCmp2]]</f>
        <v>0</v>
      </c>
      <c r="G1099">
        <f>Table2[[#This Row],[Response]]</f>
        <v>0</v>
      </c>
      <c r="H1099" s="8">
        <f>Products!G1099</f>
        <v>34</v>
      </c>
      <c r="I1099" s="17" t="str">
        <f>Products!H1099</f>
        <v>Single</v>
      </c>
      <c r="J1099" t="str">
        <f>Products!I1099</f>
        <v>26-35</v>
      </c>
      <c r="K1099" t="str">
        <f>Table6[[#This Row],[Kids]]</f>
        <v>No</v>
      </c>
      <c r="L1099" t="str">
        <f>Table6[[#This Row],[Teens]]</f>
        <v>Yes</v>
      </c>
    </row>
    <row r="1100" spans="1:12" ht="16.5" x14ac:dyDescent="0.3">
      <c r="A1100">
        <f>Table2[[#This Row],[NumDealsPurchases]]</f>
        <v>1</v>
      </c>
      <c r="B1100">
        <f>Table2[[#This Row],[AcceptedCmp3]]</f>
        <v>0</v>
      </c>
      <c r="C1100">
        <f>Table2[[#This Row],[AcceptedCmp4]]</f>
        <v>0</v>
      </c>
      <c r="D1100">
        <f>Table2[[#This Row],[AcceptedCmp5]]</f>
        <v>0</v>
      </c>
      <c r="E1100">
        <f>Table2[[#This Row],[AcceptedCmp1]]</f>
        <v>0</v>
      </c>
      <c r="F1100">
        <f>Table2[[#This Row],[AcceptedCmp2]]</f>
        <v>0</v>
      </c>
      <c r="G1100">
        <f>Table2[[#This Row],[Response]]</f>
        <v>0</v>
      </c>
      <c r="H1100" s="8">
        <f>Products!G1100</f>
        <v>56</v>
      </c>
      <c r="I1100" s="17" t="str">
        <f>Products!H1100</f>
        <v>Together</v>
      </c>
      <c r="J1100" t="str">
        <f>Products!I1100</f>
        <v>56-65</v>
      </c>
      <c r="K1100" t="str">
        <f>Table6[[#This Row],[Kids]]</f>
        <v>No</v>
      </c>
      <c r="L1100" t="str">
        <f>Table6[[#This Row],[Teens]]</f>
        <v>Yes</v>
      </c>
    </row>
    <row r="1101" spans="1:12" ht="16.5" x14ac:dyDescent="0.3">
      <c r="A1101">
        <f>Table2[[#This Row],[NumDealsPurchases]]</f>
        <v>1</v>
      </c>
      <c r="B1101">
        <f>Table2[[#This Row],[AcceptedCmp3]]</f>
        <v>0</v>
      </c>
      <c r="C1101">
        <f>Table2[[#This Row],[AcceptedCmp4]]</f>
        <v>0</v>
      </c>
      <c r="D1101">
        <f>Table2[[#This Row],[AcceptedCmp5]]</f>
        <v>0</v>
      </c>
      <c r="E1101">
        <f>Table2[[#This Row],[AcceptedCmp1]]</f>
        <v>0</v>
      </c>
      <c r="F1101">
        <f>Table2[[#This Row],[AcceptedCmp2]]</f>
        <v>0</v>
      </c>
      <c r="G1101">
        <f>Table2[[#This Row],[Response]]</f>
        <v>0</v>
      </c>
      <c r="H1101" s="8">
        <f>Products!G1101</f>
        <v>26</v>
      </c>
      <c r="I1101" s="17" t="str">
        <f>Products!H1101</f>
        <v>Married</v>
      </c>
      <c r="J1101" t="str">
        <f>Products!I1101</f>
        <v>26-35</v>
      </c>
      <c r="K1101" t="str">
        <f>Table6[[#This Row],[Kids]]</f>
        <v>No</v>
      </c>
      <c r="L1101" t="str">
        <f>Table6[[#This Row],[Teens]]</f>
        <v>No</v>
      </c>
    </row>
    <row r="1102" spans="1:12" ht="16.5" x14ac:dyDescent="0.3">
      <c r="A1102">
        <f>Table2[[#This Row],[NumDealsPurchases]]</f>
        <v>1</v>
      </c>
      <c r="B1102">
        <f>Table2[[#This Row],[AcceptedCmp3]]</f>
        <v>0</v>
      </c>
      <c r="C1102">
        <f>Table2[[#This Row],[AcceptedCmp4]]</f>
        <v>0</v>
      </c>
      <c r="D1102">
        <f>Table2[[#This Row],[AcceptedCmp5]]</f>
        <v>0</v>
      </c>
      <c r="E1102">
        <f>Table2[[#This Row],[AcceptedCmp1]]</f>
        <v>0</v>
      </c>
      <c r="F1102">
        <f>Table2[[#This Row],[AcceptedCmp2]]</f>
        <v>0</v>
      </c>
      <c r="G1102">
        <f>Table2[[#This Row],[Response]]</f>
        <v>0</v>
      </c>
      <c r="H1102" s="8">
        <f>Products!G1102</f>
        <v>31</v>
      </c>
      <c r="I1102" s="17" t="str">
        <f>Products!H1102</f>
        <v>Divorced</v>
      </c>
      <c r="J1102" t="str">
        <f>Products!I1102</f>
        <v>26-35</v>
      </c>
      <c r="K1102" t="str">
        <f>Table6[[#This Row],[Kids]]</f>
        <v>Yes</v>
      </c>
      <c r="L1102" t="str">
        <f>Table6[[#This Row],[Teens]]</f>
        <v>No</v>
      </c>
    </row>
    <row r="1103" spans="1:12" ht="16.5" x14ac:dyDescent="0.3">
      <c r="A1103">
        <f>Table2[[#This Row],[NumDealsPurchases]]</f>
        <v>2</v>
      </c>
      <c r="B1103">
        <f>Table2[[#This Row],[AcceptedCmp3]]</f>
        <v>0</v>
      </c>
      <c r="C1103">
        <f>Table2[[#This Row],[AcceptedCmp4]]</f>
        <v>0</v>
      </c>
      <c r="D1103">
        <f>Table2[[#This Row],[AcceptedCmp5]]</f>
        <v>0</v>
      </c>
      <c r="E1103">
        <f>Table2[[#This Row],[AcceptedCmp1]]</f>
        <v>0</v>
      </c>
      <c r="F1103">
        <f>Table2[[#This Row],[AcceptedCmp2]]</f>
        <v>0</v>
      </c>
      <c r="G1103">
        <f>Table2[[#This Row],[Response]]</f>
        <v>0</v>
      </c>
      <c r="H1103" s="8">
        <f>Products!G1103</f>
        <v>34</v>
      </c>
      <c r="I1103" s="17" t="str">
        <f>Products!H1103</f>
        <v>Married</v>
      </c>
      <c r="J1103" t="str">
        <f>Products!I1103</f>
        <v>26-35</v>
      </c>
      <c r="K1103" t="str">
        <f>Table6[[#This Row],[Kids]]</f>
        <v>No</v>
      </c>
      <c r="L1103" t="str">
        <f>Table6[[#This Row],[Teens]]</f>
        <v>Yes</v>
      </c>
    </row>
    <row r="1104" spans="1:12" ht="16.5" x14ac:dyDescent="0.3">
      <c r="A1104">
        <f>Table2[[#This Row],[NumDealsPurchases]]</f>
        <v>0</v>
      </c>
      <c r="B1104">
        <f>Table2[[#This Row],[AcceptedCmp3]]</f>
        <v>1</v>
      </c>
      <c r="C1104">
        <f>Table2[[#This Row],[AcceptedCmp4]]</f>
        <v>0</v>
      </c>
      <c r="D1104">
        <f>Table2[[#This Row],[AcceptedCmp5]]</f>
        <v>1</v>
      </c>
      <c r="E1104">
        <f>Table2[[#This Row],[AcceptedCmp1]]</f>
        <v>1</v>
      </c>
      <c r="F1104">
        <f>Table2[[#This Row],[AcceptedCmp2]]</f>
        <v>0</v>
      </c>
      <c r="G1104">
        <f>Table2[[#This Row],[Response]]</f>
        <v>1</v>
      </c>
      <c r="H1104" s="8">
        <f>Products!G1104</f>
        <v>38</v>
      </c>
      <c r="I1104" s="17" t="str">
        <f>Products!H1104</f>
        <v>Married</v>
      </c>
      <c r="J1104" t="str">
        <f>Products!I1104</f>
        <v>36-45</v>
      </c>
      <c r="K1104" t="str">
        <f>Table6[[#This Row],[Kids]]</f>
        <v>No</v>
      </c>
      <c r="L1104" t="str">
        <f>Table6[[#This Row],[Teens]]</f>
        <v>No</v>
      </c>
    </row>
    <row r="1105" spans="1:12" ht="16.5" x14ac:dyDescent="0.3">
      <c r="A1105">
        <f>Table2[[#This Row],[NumDealsPurchases]]</f>
        <v>2</v>
      </c>
      <c r="B1105">
        <f>Table2[[#This Row],[AcceptedCmp3]]</f>
        <v>0</v>
      </c>
      <c r="C1105">
        <f>Table2[[#This Row],[AcceptedCmp4]]</f>
        <v>0</v>
      </c>
      <c r="D1105">
        <f>Table2[[#This Row],[AcceptedCmp5]]</f>
        <v>0</v>
      </c>
      <c r="E1105">
        <f>Table2[[#This Row],[AcceptedCmp1]]</f>
        <v>0</v>
      </c>
      <c r="F1105">
        <f>Table2[[#This Row],[AcceptedCmp2]]</f>
        <v>0</v>
      </c>
      <c r="G1105">
        <f>Table2[[#This Row],[Response]]</f>
        <v>0</v>
      </c>
      <c r="H1105" s="8">
        <f>Products!G1105</f>
        <v>34</v>
      </c>
      <c r="I1105" s="17" t="str">
        <f>Products!H1105</f>
        <v>Together</v>
      </c>
      <c r="J1105" t="str">
        <f>Products!I1105</f>
        <v>26-35</v>
      </c>
      <c r="K1105" t="str">
        <f>Table6[[#This Row],[Kids]]</f>
        <v>No</v>
      </c>
      <c r="L1105" t="str">
        <f>Table6[[#This Row],[Teens]]</f>
        <v>Yes</v>
      </c>
    </row>
    <row r="1106" spans="1:12" ht="16.5" x14ac:dyDescent="0.3">
      <c r="A1106">
        <f>Table2[[#This Row],[NumDealsPurchases]]</f>
        <v>6</v>
      </c>
      <c r="B1106">
        <f>Table2[[#This Row],[AcceptedCmp3]]</f>
        <v>0</v>
      </c>
      <c r="C1106">
        <f>Table2[[#This Row],[AcceptedCmp4]]</f>
        <v>0</v>
      </c>
      <c r="D1106">
        <f>Table2[[#This Row],[AcceptedCmp5]]</f>
        <v>0</v>
      </c>
      <c r="E1106">
        <f>Table2[[#This Row],[AcceptedCmp1]]</f>
        <v>0</v>
      </c>
      <c r="F1106">
        <f>Table2[[#This Row],[AcceptedCmp2]]</f>
        <v>0</v>
      </c>
      <c r="G1106">
        <f>Table2[[#This Row],[Response]]</f>
        <v>0</v>
      </c>
      <c r="H1106" s="8">
        <f>Products!G1106</f>
        <v>27</v>
      </c>
      <c r="I1106" s="17" t="str">
        <f>Products!H1106</f>
        <v>Married</v>
      </c>
      <c r="J1106" t="str">
        <f>Products!I1106</f>
        <v>26-35</v>
      </c>
      <c r="K1106" t="str">
        <f>Table6[[#This Row],[Kids]]</f>
        <v>Yes</v>
      </c>
      <c r="L1106" t="str">
        <f>Table6[[#This Row],[Teens]]</f>
        <v>No</v>
      </c>
    </row>
    <row r="1107" spans="1:12" ht="16.5" x14ac:dyDescent="0.3">
      <c r="A1107">
        <f>Table2[[#This Row],[NumDealsPurchases]]</f>
        <v>2</v>
      </c>
      <c r="B1107">
        <f>Table2[[#This Row],[AcceptedCmp3]]</f>
        <v>0</v>
      </c>
      <c r="C1107">
        <f>Table2[[#This Row],[AcceptedCmp4]]</f>
        <v>0</v>
      </c>
      <c r="D1107">
        <f>Table2[[#This Row],[AcceptedCmp5]]</f>
        <v>0</v>
      </c>
      <c r="E1107">
        <f>Table2[[#This Row],[AcceptedCmp1]]</f>
        <v>0</v>
      </c>
      <c r="F1107">
        <f>Table2[[#This Row],[AcceptedCmp2]]</f>
        <v>0</v>
      </c>
      <c r="G1107">
        <f>Table2[[#This Row],[Response]]</f>
        <v>0</v>
      </c>
      <c r="H1107" s="8">
        <f>Products!G1107</f>
        <v>43</v>
      </c>
      <c r="I1107" s="17" t="str">
        <f>Products!H1107</f>
        <v>Single</v>
      </c>
      <c r="J1107" t="str">
        <f>Products!I1107</f>
        <v>36-45</v>
      </c>
      <c r="K1107" t="str">
        <f>Table6[[#This Row],[Kids]]</f>
        <v>Yes</v>
      </c>
      <c r="L1107" t="str">
        <f>Table6[[#This Row],[Teens]]</f>
        <v>No</v>
      </c>
    </row>
    <row r="1108" spans="1:12" ht="16.5" x14ac:dyDescent="0.3">
      <c r="A1108">
        <f>Table2[[#This Row],[NumDealsPurchases]]</f>
        <v>1</v>
      </c>
      <c r="B1108">
        <f>Table2[[#This Row],[AcceptedCmp3]]</f>
        <v>0</v>
      </c>
      <c r="C1108">
        <f>Table2[[#This Row],[AcceptedCmp4]]</f>
        <v>0</v>
      </c>
      <c r="D1108">
        <f>Table2[[#This Row],[AcceptedCmp5]]</f>
        <v>0</v>
      </c>
      <c r="E1108">
        <f>Table2[[#This Row],[AcceptedCmp1]]</f>
        <v>0</v>
      </c>
      <c r="F1108">
        <f>Table2[[#This Row],[AcceptedCmp2]]</f>
        <v>0</v>
      </c>
      <c r="G1108">
        <f>Table2[[#This Row],[Response]]</f>
        <v>0</v>
      </c>
      <c r="H1108" s="8">
        <f>Products!G1108</f>
        <v>42</v>
      </c>
      <c r="I1108" s="17" t="str">
        <f>Products!H1108</f>
        <v>Married</v>
      </c>
      <c r="J1108" t="str">
        <f>Products!I1108</f>
        <v>36-45</v>
      </c>
      <c r="K1108" t="str">
        <f>Table6[[#This Row],[Kids]]</f>
        <v>Yes</v>
      </c>
      <c r="L1108" t="str">
        <f>Table6[[#This Row],[Teens]]</f>
        <v>No</v>
      </c>
    </row>
    <row r="1109" spans="1:12" ht="16.5" x14ac:dyDescent="0.3">
      <c r="A1109">
        <f>Table2[[#This Row],[NumDealsPurchases]]</f>
        <v>1</v>
      </c>
      <c r="B1109">
        <f>Table2[[#This Row],[AcceptedCmp3]]</f>
        <v>0</v>
      </c>
      <c r="C1109">
        <f>Table2[[#This Row],[AcceptedCmp4]]</f>
        <v>0</v>
      </c>
      <c r="D1109">
        <f>Table2[[#This Row],[AcceptedCmp5]]</f>
        <v>0</v>
      </c>
      <c r="E1109">
        <f>Table2[[#This Row],[AcceptedCmp1]]</f>
        <v>1</v>
      </c>
      <c r="F1109">
        <f>Table2[[#This Row],[AcceptedCmp2]]</f>
        <v>0</v>
      </c>
      <c r="G1109">
        <f>Table2[[#This Row],[Response]]</f>
        <v>0</v>
      </c>
      <c r="H1109" s="8">
        <f>Products!G1109</f>
        <v>53</v>
      </c>
      <c r="I1109" s="17" t="str">
        <f>Products!H1109</f>
        <v>Married</v>
      </c>
      <c r="J1109" t="str">
        <f>Products!I1109</f>
        <v>46-55</v>
      </c>
      <c r="K1109" t="str">
        <f>Table6[[#This Row],[Kids]]</f>
        <v>No</v>
      </c>
      <c r="L1109" t="str">
        <f>Table6[[#This Row],[Teens]]</f>
        <v>No</v>
      </c>
    </row>
    <row r="1110" spans="1:12" ht="16.5" x14ac:dyDescent="0.3">
      <c r="A1110">
        <f>Table2[[#This Row],[NumDealsPurchases]]</f>
        <v>1</v>
      </c>
      <c r="B1110">
        <f>Table2[[#This Row],[AcceptedCmp3]]</f>
        <v>0</v>
      </c>
      <c r="C1110">
        <f>Table2[[#This Row],[AcceptedCmp4]]</f>
        <v>0</v>
      </c>
      <c r="D1110">
        <f>Table2[[#This Row],[AcceptedCmp5]]</f>
        <v>0</v>
      </c>
      <c r="E1110">
        <f>Table2[[#This Row],[AcceptedCmp1]]</f>
        <v>0</v>
      </c>
      <c r="F1110">
        <f>Table2[[#This Row],[AcceptedCmp2]]</f>
        <v>0</v>
      </c>
      <c r="G1110">
        <f>Table2[[#This Row],[Response]]</f>
        <v>0</v>
      </c>
      <c r="H1110" s="8">
        <f>Products!G1110</f>
        <v>62</v>
      </c>
      <c r="I1110" s="17" t="str">
        <f>Products!H1110</f>
        <v>Married</v>
      </c>
      <c r="J1110" t="str">
        <f>Products!I1110</f>
        <v>56-65</v>
      </c>
      <c r="K1110" t="str">
        <f>Table6[[#This Row],[Kids]]</f>
        <v>No</v>
      </c>
      <c r="L1110" t="str">
        <f>Table6[[#This Row],[Teens]]</f>
        <v>Yes</v>
      </c>
    </row>
    <row r="1111" spans="1:12" ht="16.5" x14ac:dyDescent="0.3">
      <c r="A1111">
        <f>Table2[[#This Row],[NumDealsPurchases]]</f>
        <v>2</v>
      </c>
      <c r="B1111">
        <f>Table2[[#This Row],[AcceptedCmp3]]</f>
        <v>0</v>
      </c>
      <c r="C1111">
        <f>Table2[[#This Row],[AcceptedCmp4]]</f>
        <v>0</v>
      </c>
      <c r="D1111">
        <f>Table2[[#This Row],[AcceptedCmp5]]</f>
        <v>0</v>
      </c>
      <c r="E1111">
        <f>Table2[[#This Row],[AcceptedCmp1]]</f>
        <v>0</v>
      </c>
      <c r="F1111">
        <f>Table2[[#This Row],[AcceptedCmp2]]</f>
        <v>0</v>
      </c>
      <c r="G1111">
        <f>Table2[[#This Row],[Response]]</f>
        <v>0</v>
      </c>
      <c r="H1111" s="8">
        <f>Products!G1111</f>
        <v>43</v>
      </c>
      <c r="I1111" s="17" t="str">
        <f>Products!H1111</f>
        <v>Married</v>
      </c>
      <c r="J1111" t="str">
        <f>Products!I1111</f>
        <v>36-45</v>
      </c>
      <c r="K1111" t="str">
        <f>Table6[[#This Row],[Kids]]</f>
        <v>No</v>
      </c>
      <c r="L1111" t="str">
        <f>Table6[[#This Row],[Teens]]</f>
        <v>No</v>
      </c>
    </row>
    <row r="1112" spans="1:12" ht="16.5" x14ac:dyDescent="0.3">
      <c r="A1112">
        <f>Table2[[#This Row],[NumDealsPurchases]]</f>
        <v>2</v>
      </c>
      <c r="B1112">
        <f>Table2[[#This Row],[AcceptedCmp3]]</f>
        <v>0</v>
      </c>
      <c r="C1112">
        <f>Table2[[#This Row],[AcceptedCmp4]]</f>
        <v>1</v>
      </c>
      <c r="D1112">
        <f>Table2[[#This Row],[AcceptedCmp5]]</f>
        <v>0</v>
      </c>
      <c r="E1112">
        <f>Table2[[#This Row],[AcceptedCmp1]]</f>
        <v>0</v>
      </c>
      <c r="F1112">
        <f>Table2[[#This Row],[AcceptedCmp2]]</f>
        <v>0</v>
      </c>
      <c r="G1112">
        <f>Table2[[#This Row],[Response]]</f>
        <v>0</v>
      </c>
      <c r="H1112" s="8">
        <f>Products!G1112</f>
        <v>40</v>
      </c>
      <c r="I1112" s="17" t="str">
        <f>Products!H1112</f>
        <v>Divorced</v>
      </c>
      <c r="J1112" t="str">
        <f>Products!I1112</f>
        <v>36-45</v>
      </c>
      <c r="K1112" t="str">
        <f>Table6[[#This Row],[Kids]]</f>
        <v>Yes</v>
      </c>
      <c r="L1112" t="str">
        <f>Table6[[#This Row],[Teens]]</f>
        <v>No</v>
      </c>
    </row>
    <row r="1113" spans="1:12" ht="16.5" x14ac:dyDescent="0.3">
      <c r="A1113">
        <f>Table2[[#This Row],[NumDealsPurchases]]</f>
        <v>7</v>
      </c>
      <c r="B1113">
        <f>Table2[[#This Row],[AcceptedCmp3]]</f>
        <v>0</v>
      </c>
      <c r="C1113">
        <f>Table2[[#This Row],[AcceptedCmp4]]</f>
        <v>0</v>
      </c>
      <c r="D1113">
        <f>Table2[[#This Row],[AcceptedCmp5]]</f>
        <v>0</v>
      </c>
      <c r="E1113">
        <f>Table2[[#This Row],[AcceptedCmp1]]</f>
        <v>0</v>
      </c>
      <c r="F1113">
        <f>Table2[[#This Row],[AcceptedCmp2]]</f>
        <v>0</v>
      </c>
      <c r="G1113">
        <f>Table2[[#This Row],[Response]]</f>
        <v>0</v>
      </c>
      <c r="H1113" s="8">
        <f>Products!G1113</f>
        <v>49</v>
      </c>
      <c r="I1113" s="17" t="str">
        <f>Products!H1113</f>
        <v>Single</v>
      </c>
      <c r="J1113" t="str">
        <f>Products!I1113</f>
        <v>46-55</v>
      </c>
      <c r="K1113" t="str">
        <f>Table6[[#This Row],[Kids]]</f>
        <v>Yes</v>
      </c>
      <c r="L1113" t="str">
        <f>Table6[[#This Row],[Teens]]</f>
        <v>Yes</v>
      </c>
    </row>
    <row r="1114" spans="1:12" ht="16.5" x14ac:dyDescent="0.3">
      <c r="A1114">
        <f>Table2[[#This Row],[NumDealsPurchases]]</f>
        <v>1</v>
      </c>
      <c r="B1114">
        <f>Table2[[#This Row],[AcceptedCmp3]]</f>
        <v>0</v>
      </c>
      <c r="C1114">
        <f>Table2[[#This Row],[AcceptedCmp4]]</f>
        <v>0</v>
      </c>
      <c r="D1114">
        <f>Table2[[#This Row],[AcceptedCmp5]]</f>
        <v>0</v>
      </c>
      <c r="E1114">
        <f>Table2[[#This Row],[AcceptedCmp1]]</f>
        <v>0</v>
      </c>
      <c r="F1114">
        <f>Table2[[#This Row],[AcceptedCmp2]]</f>
        <v>0</v>
      </c>
      <c r="G1114">
        <f>Table2[[#This Row],[Response]]</f>
        <v>0</v>
      </c>
      <c r="H1114" s="8">
        <f>Products!G1114</f>
        <v>59</v>
      </c>
      <c r="I1114" s="17" t="str">
        <f>Products!H1114</f>
        <v>Single</v>
      </c>
      <c r="J1114" t="str">
        <f>Products!I1114</f>
        <v>56-65</v>
      </c>
      <c r="K1114" t="str">
        <f>Table6[[#This Row],[Kids]]</f>
        <v>No</v>
      </c>
      <c r="L1114" t="str">
        <f>Table6[[#This Row],[Teens]]</f>
        <v>No</v>
      </c>
    </row>
    <row r="1115" spans="1:12" ht="16.5" x14ac:dyDescent="0.3">
      <c r="A1115">
        <f>Table2[[#This Row],[NumDealsPurchases]]</f>
        <v>1</v>
      </c>
      <c r="B1115">
        <f>Table2[[#This Row],[AcceptedCmp3]]</f>
        <v>0</v>
      </c>
      <c r="C1115">
        <f>Table2[[#This Row],[AcceptedCmp4]]</f>
        <v>0</v>
      </c>
      <c r="D1115">
        <f>Table2[[#This Row],[AcceptedCmp5]]</f>
        <v>0</v>
      </c>
      <c r="E1115">
        <f>Table2[[#This Row],[AcceptedCmp1]]</f>
        <v>1</v>
      </c>
      <c r="F1115">
        <f>Table2[[#This Row],[AcceptedCmp2]]</f>
        <v>0</v>
      </c>
      <c r="G1115">
        <f>Table2[[#This Row],[Response]]</f>
        <v>1</v>
      </c>
      <c r="H1115" s="8">
        <f>Products!G1115</f>
        <v>30</v>
      </c>
      <c r="I1115" s="17" t="str">
        <f>Products!H1115</f>
        <v>Single</v>
      </c>
      <c r="J1115" t="str">
        <f>Products!I1115</f>
        <v>26-35</v>
      </c>
      <c r="K1115" t="str">
        <f>Table6[[#This Row],[Kids]]</f>
        <v>No</v>
      </c>
      <c r="L1115" t="str">
        <f>Table6[[#This Row],[Teens]]</f>
        <v>No</v>
      </c>
    </row>
    <row r="1116" spans="1:12" ht="16.5" x14ac:dyDescent="0.3">
      <c r="A1116">
        <f>Table2[[#This Row],[NumDealsPurchases]]</f>
        <v>1</v>
      </c>
      <c r="B1116">
        <f>Table2[[#This Row],[AcceptedCmp3]]</f>
        <v>0</v>
      </c>
      <c r="C1116">
        <f>Table2[[#This Row],[AcceptedCmp4]]</f>
        <v>0</v>
      </c>
      <c r="D1116">
        <f>Table2[[#This Row],[AcceptedCmp5]]</f>
        <v>0</v>
      </c>
      <c r="E1116">
        <f>Table2[[#This Row],[AcceptedCmp1]]</f>
        <v>0</v>
      </c>
      <c r="F1116">
        <f>Table2[[#This Row],[AcceptedCmp2]]</f>
        <v>0</v>
      </c>
      <c r="G1116">
        <f>Table2[[#This Row],[Response]]</f>
        <v>0</v>
      </c>
      <c r="H1116" s="8">
        <f>Products!G1116</f>
        <v>41</v>
      </c>
      <c r="I1116" s="17" t="str">
        <f>Products!H1116</f>
        <v>Single</v>
      </c>
      <c r="J1116" t="str">
        <f>Products!I1116</f>
        <v>36-45</v>
      </c>
      <c r="K1116" t="str">
        <f>Table6[[#This Row],[Kids]]</f>
        <v>Yes</v>
      </c>
      <c r="L1116" t="str">
        <f>Table6[[#This Row],[Teens]]</f>
        <v>Yes</v>
      </c>
    </row>
    <row r="1117" spans="1:12" ht="16.5" x14ac:dyDescent="0.3">
      <c r="A1117">
        <f>Table2[[#This Row],[NumDealsPurchases]]</f>
        <v>0</v>
      </c>
      <c r="B1117">
        <f>Table2[[#This Row],[AcceptedCmp3]]</f>
        <v>0</v>
      </c>
      <c r="C1117">
        <f>Table2[[#This Row],[AcceptedCmp4]]</f>
        <v>1</v>
      </c>
      <c r="D1117">
        <f>Table2[[#This Row],[AcceptedCmp5]]</f>
        <v>0</v>
      </c>
      <c r="E1117">
        <f>Table2[[#This Row],[AcceptedCmp1]]</f>
        <v>0</v>
      </c>
      <c r="F1117">
        <f>Table2[[#This Row],[AcceptedCmp2]]</f>
        <v>0</v>
      </c>
      <c r="G1117">
        <f>Table2[[#This Row],[Response]]</f>
        <v>0</v>
      </c>
      <c r="H1117" s="8">
        <f>Products!G1117</f>
        <v>54</v>
      </c>
      <c r="I1117" s="17" t="str">
        <f>Products!H1117</f>
        <v>Together</v>
      </c>
      <c r="J1117" t="str">
        <f>Products!I1117</f>
        <v>46-55</v>
      </c>
      <c r="K1117" t="str">
        <f>Table6[[#This Row],[Kids]]</f>
        <v>No</v>
      </c>
      <c r="L1117" t="str">
        <f>Table6[[#This Row],[Teens]]</f>
        <v>No</v>
      </c>
    </row>
    <row r="1118" spans="1:12" ht="16.5" x14ac:dyDescent="0.3">
      <c r="A1118">
        <f>Table2[[#This Row],[NumDealsPurchases]]</f>
        <v>3</v>
      </c>
      <c r="B1118">
        <f>Table2[[#This Row],[AcceptedCmp3]]</f>
        <v>0</v>
      </c>
      <c r="C1118">
        <f>Table2[[#This Row],[AcceptedCmp4]]</f>
        <v>0</v>
      </c>
      <c r="D1118">
        <f>Table2[[#This Row],[AcceptedCmp5]]</f>
        <v>0</v>
      </c>
      <c r="E1118">
        <f>Table2[[#This Row],[AcceptedCmp1]]</f>
        <v>0</v>
      </c>
      <c r="F1118">
        <f>Table2[[#This Row],[AcceptedCmp2]]</f>
        <v>0</v>
      </c>
      <c r="G1118">
        <f>Table2[[#This Row],[Response]]</f>
        <v>0</v>
      </c>
      <c r="H1118" s="8">
        <f>Products!G1118</f>
        <v>29</v>
      </c>
      <c r="I1118" s="17" t="str">
        <f>Products!H1118</f>
        <v>Married</v>
      </c>
      <c r="J1118" t="str">
        <f>Products!I1118</f>
        <v>26-35</v>
      </c>
      <c r="K1118" t="str">
        <f>Table6[[#This Row],[Kids]]</f>
        <v>Yes</v>
      </c>
      <c r="L1118" t="str">
        <f>Table6[[#This Row],[Teens]]</f>
        <v>No</v>
      </c>
    </row>
    <row r="1119" spans="1:12" ht="16.5" x14ac:dyDescent="0.3">
      <c r="A1119">
        <f>Table2[[#This Row],[NumDealsPurchases]]</f>
        <v>3</v>
      </c>
      <c r="B1119">
        <f>Table2[[#This Row],[AcceptedCmp3]]</f>
        <v>0</v>
      </c>
      <c r="C1119">
        <f>Table2[[#This Row],[AcceptedCmp4]]</f>
        <v>1</v>
      </c>
      <c r="D1119">
        <f>Table2[[#This Row],[AcceptedCmp5]]</f>
        <v>1</v>
      </c>
      <c r="E1119">
        <f>Table2[[#This Row],[AcceptedCmp1]]</f>
        <v>0</v>
      </c>
      <c r="F1119">
        <f>Table2[[#This Row],[AcceptedCmp2]]</f>
        <v>0</v>
      </c>
      <c r="G1119">
        <f>Table2[[#This Row],[Response]]</f>
        <v>0</v>
      </c>
      <c r="H1119" s="8">
        <f>Products!G1119</f>
        <v>42</v>
      </c>
      <c r="I1119" s="17" t="str">
        <f>Products!H1119</f>
        <v>Married</v>
      </c>
      <c r="J1119" t="str">
        <f>Products!I1119</f>
        <v>36-45</v>
      </c>
      <c r="K1119" t="str">
        <f>Table6[[#This Row],[Kids]]</f>
        <v>No</v>
      </c>
      <c r="L1119" t="str">
        <f>Table6[[#This Row],[Teens]]</f>
        <v>Yes</v>
      </c>
    </row>
    <row r="1120" spans="1:12" ht="16.5" x14ac:dyDescent="0.3">
      <c r="A1120">
        <f>Table2[[#This Row],[NumDealsPurchases]]</f>
        <v>1</v>
      </c>
      <c r="B1120">
        <f>Table2[[#This Row],[AcceptedCmp3]]</f>
        <v>1</v>
      </c>
      <c r="C1120">
        <f>Table2[[#This Row],[AcceptedCmp4]]</f>
        <v>0</v>
      </c>
      <c r="D1120">
        <f>Table2[[#This Row],[AcceptedCmp5]]</f>
        <v>0</v>
      </c>
      <c r="E1120">
        <f>Table2[[#This Row],[AcceptedCmp1]]</f>
        <v>0</v>
      </c>
      <c r="F1120">
        <f>Table2[[#This Row],[AcceptedCmp2]]</f>
        <v>0</v>
      </c>
      <c r="G1120">
        <f>Table2[[#This Row],[Response]]</f>
        <v>1</v>
      </c>
      <c r="H1120" s="8">
        <f>Products!G1120</f>
        <v>30</v>
      </c>
      <c r="I1120" s="17" t="str">
        <f>Products!H1120</f>
        <v>Together</v>
      </c>
      <c r="J1120" t="str">
        <f>Products!I1120</f>
        <v>26-35</v>
      </c>
      <c r="K1120" t="str">
        <f>Table6[[#This Row],[Kids]]</f>
        <v>Yes</v>
      </c>
      <c r="L1120" t="str">
        <f>Table6[[#This Row],[Teens]]</f>
        <v>No</v>
      </c>
    </row>
    <row r="1121" spans="1:12" ht="16.5" x14ac:dyDescent="0.3">
      <c r="A1121">
        <f>Table2[[#This Row],[NumDealsPurchases]]</f>
        <v>1</v>
      </c>
      <c r="B1121">
        <f>Table2[[#This Row],[AcceptedCmp3]]</f>
        <v>1</v>
      </c>
      <c r="C1121">
        <f>Table2[[#This Row],[AcceptedCmp4]]</f>
        <v>0</v>
      </c>
      <c r="D1121">
        <f>Table2[[#This Row],[AcceptedCmp5]]</f>
        <v>0</v>
      </c>
      <c r="E1121">
        <f>Table2[[#This Row],[AcceptedCmp1]]</f>
        <v>0</v>
      </c>
      <c r="F1121">
        <f>Table2[[#This Row],[AcceptedCmp2]]</f>
        <v>0</v>
      </c>
      <c r="G1121">
        <f>Table2[[#This Row],[Response]]</f>
        <v>1</v>
      </c>
      <c r="H1121" s="8">
        <f>Products!G1121</f>
        <v>30</v>
      </c>
      <c r="I1121" s="17" t="str">
        <f>Products!H1121</f>
        <v>Married</v>
      </c>
      <c r="J1121" t="str">
        <f>Products!I1121</f>
        <v>26-35</v>
      </c>
      <c r="K1121" t="str">
        <f>Table6[[#This Row],[Kids]]</f>
        <v>No</v>
      </c>
      <c r="L1121" t="str">
        <f>Table6[[#This Row],[Teens]]</f>
        <v>No</v>
      </c>
    </row>
    <row r="1122" spans="1:12" ht="16.5" x14ac:dyDescent="0.3">
      <c r="A1122">
        <f>Table2[[#This Row],[NumDealsPurchases]]</f>
        <v>1</v>
      </c>
      <c r="B1122">
        <f>Table2[[#This Row],[AcceptedCmp3]]</f>
        <v>0</v>
      </c>
      <c r="C1122">
        <f>Table2[[#This Row],[AcceptedCmp4]]</f>
        <v>0</v>
      </c>
      <c r="D1122">
        <f>Table2[[#This Row],[AcceptedCmp5]]</f>
        <v>0</v>
      </c>
      <c r="E1122">
        <f>Table2[[#This Row],[AcceptedCmp1]]</f>
        <v>0</v>
      </c>
      <c r="F1122">
        <f>Table2[[#This Row],[AcceptedCmp2]]</f>
        <v>0</v>
      </c>
      <c r="G1122">
        <f>Table2[[#This Row],[Response]]</f>
        <v>0</v>
      </c>
      <c r="H1122" s="8">
        <f>Products!G1122</f>
        <v>47</v>
      </c>
      <c r="I1122" s="17" t="str">
        <f>Products!H1122</f>
        <v>Single</v>
      </c>
      <c r="J1122" t="str">
        <f>Products!I1122</f>
        <v>46-55</v>
      </c>
      <c r="K1122" t="str">
        <f>Table6[[#This Row],[Kids]]</f>
        <v>No</v>
      </c>
      <c r="L1122" t="str">
        <f>Table6[[#This Row],[Teens]]</f>
        <v>No</v>
      </c>
    </row>
    <row r="1123" spans="1:12" ht="16.5" x14ac:dyDescent="0.3">
      <c r="A1123">
        <f>Table2[[#This Row],[NumDealsPurchases]]</f>
        <v>5</v>
      </c>
      <c r="B1123">
        <f>Table2[[#This Row],[AcceptedCmp3]]</f>
        <v>0</v>
      </c>
      <c r="C1123">
        <f>Table2[[#This Row],[AcceptedCmp4]]</f>
        <v>0</v>
      </c>
      <c r="D1123">
        <f>Table2[[#This Row],[AcceptedCmp5]]</f>
        <v>0</v>
      </c>
      <c r="E1123">
        <f>Table2[[#This Row],[AcceptedCmp1]]</f>
        <v>0</v>
      </c>
      <c r="F1123">
        <f>Table2[[#This Row],[AcceptedCmp2]]</f>
        <v>0</v>
      </c>
      <c r="G1123">
        <f>Table2[[#This Row],[Response]]</f>
        <v>0</v>
      </c>
      <c r="H1123" s="8">
        <f>Products!G1123</f>
        <v>35</v>
      </c>
      <c r="I1123" s="17" t="str">
        <f>Products!H1123</f>
        <v>Married</v>
      </c>
      <c r="J1123" t="str">
        <f>Products!I1123</f>
        <v>26-35</v>
      </c>
      <c r="K1123" t="str">
        <f>Table6[[#This Row],[Kids]]</f>
        <v>No</v>
      </c>
      <c r="L1123" t="str">
        <f>Table6[[#This Row],[Teens]]</f>
        <v>Yes</v>
      </c>
    </row>
    <row r="1124" spans="1:12" ht="16.5" x14ac:dyDescent="0.3">
      <c r="A1124">
        <f>Table2[[#This Row],[NumDealsPurchases]]</f>
        <v>2</v>
      </c>
      <c r="B1124">
        <f>Table2[[#This Row],[AcceptedCmp3]]</f>
        <v>0</v>
      </c>
      <c r="C1124">
        <f>Table2[[#This Row],[AcceptedCmp4]]</f>
        <v>0</v>
      </c>
      <c r="D1124">
        <f>Table2[[#This Row],[AcceptedCmp5]]</f>
        <v>0</v>
      </c>
      <c r="E1124">
        <f>Table2[[#This Row],[AcceptedCmp1]]</f>
        <v>0</v>
      </c>
      <c r="F1124">
        <f>Table2[[#This Row],[AcceptedCmp2]]</f>
        <v>0</v>
      </c>
      <c r="G1124">
        <f>Table2[[#This Row],[Response]]</f>
        <v>0</v>
      </c>
      <c r="H1124" s="8">
        <f>Products!G1124</f>
        <v>45</v>
      </c>
      <c r="I1124" s="17" t="str">
        <f>Products!H1124</f>
        <v>Divorced</v>
      </c>
      <c r="J1124" t="str">
        <f>Products!I1124</f>
        <v>36-45</v>
      </c>
      <c r="K1124" t="str">
        <f>Table6[[#This Row],[Kids]]</f>
        <v>No</v>
      </c>
      <c r="L1124" t="str">
        <f>Table6[[#This Row],[Teens]]</f>
        <v>Yes</v>
      </c>
    </row>
    <row r="1125" spans="1:12" ht="16.5" x14ac:dyDescent="0.3">
      <c r="A1125">
        <f>Table2[[#This Row],[NumDealsPurchases]]</f>
        <v>2</v>
      </c>
      <c r="B1125">
        <f>Table2[[#This Row],[AcceptedCmp3]]</f>
        <v>0</v>
      </c>
      <c r="C1125">
        <f>Table2[[#This Row],[AcceptedCmp4]]</f>
        <v>0</v>
      </c>
      <c r="D1125">
        <f>Table2[[#This Row],[AcceptedCmp5]]</f>
        <v>0</v>
      </c>
      <c r="E1125">
        <f>Table2[[#This Row],[AcceptedCmp1]]</f>
        <v>0</v>
      </c>
      <c r="F1125">
        <f>Table2[[#This Row],[AcceptedCmp2]]</f>
        <v>0</v>
      </c>
      <c r="G1125">
        <f>Table2[[#This Row],[Response]]</f>
        <v>0</v>
      </c>
      <c r="H1125" s="8">
        <f>Products!G1125</f>
        <v>33</v>
      </c>
      <c r="I1125" s="17" t="str">
        <f>Products!H1125</f>
        <v>Single</v>
      </c>
      <c r="J1125" t="str">
        <f>Products!I1125</f>
        <v>26-35</v>
      </c>
      <c r="K1125" t="str">
        <f>Table6[[#This Row],[Kids]]</f>
        <v>Yes</v>
      </c>
      <c r="L1125" t="str">
        <f>Table6[[#This Row],[Teens]]</f>
        <v>No</v>
      </c>
    </row>
    <row r="1126" spans="1:12" ht="16.5" x14ac:dyDescent="0.3">
      <c r="A1126">
        <f>Table2[[#This Row],[NumDealsPurchases]]</f>
        <v>5</v>
      </c>
      <c r="B1126">
        <f>Table2[[#This Row],[AcceptedCmp3]]</f>
        <v>0</v>
      </c>
      <c r="C1126">
        <f>Table2[[#This Row],[AcceptedCmp4]]</f>
        <v>0</v>
      </c>
      <c r="D1126">
        <f>Table2[[#This Row],[AcceptedCmp5]]</f>
        <v>0</v>
      </c>
      <c r="E1126">
        <f>Table2[[#This Row],[AcceptedCmp1]]</f>
        <v>0</v>
      </c>
      <c r="F1126">
        <f>Table2[[#This Row],[AcceptedCmp2]]</f>
        <v>0</v>
      </c>
      <c r="G1126">
        <f>Table2[[#This Row],[Response]]</f>
        <v>0</v>
      </c>
      <c r="H1126" s="8">
        <f>Products!G1126</f>
        <v>40</v>
      </c>
      <c r="I1126" s="17" t="str">
        <f>Products!H1126</f>
        <v>Married</v>
      </c>
      <c r="J1126" t="str">
        <f>Products!I1126</f>
        <v>36-45</v>
      </c>
      <c r="K1126" t="str">
        <f>Table6[[#This Row],[Kids]]</f>
        <v>Yes</v>
      </c>
      <c r="L1126" t="str">
        <f>Table6[[#This Row],[Teens]]</f>
        <v>Yes</v>
      </c>
    </row>
    <row r="1127" spans="1:12" ht="16.5" x14ac:dyDescent="0.3">
      <c r="A1127">
        <f>Table2[[#This Row],[NumDealsPurchases]]</f>
        <v>1</v>
      </c>
      <c r="B1127">
        <f>Table2[[#This Row],[AcceptedCmp3]]</f>
        <v>0</v>
      </c>
      <c r="C1127">
        <f>Table2[[#This Row],[AcceptedCmp4]]</f>
        <v>0</v>
      </c>
      <c r="D1127">
        <f>Table2[[#This Row],[AcceptedCmp5]]</f>
        <v>0</v>
      </c>
      <c r="E1127">
        <f>Table2[[#This Row],[AcceptedCmp1]]</f>
        <v>0</v>
      </c>
      <c r="F1127">
        <f>Table2[[#This Row],[AcceptedCmp2]]</f>
        <v>0</v>
      </c>
      <c r="G1127">
        <f>Table2[[#This Row],[Response]]</f>
        <v>0</v>
      </c>
      <c r="H1127" s="8">
        <f>Products!G1127</f>
        <v>34</v>
      </c>
      <c r="I1127" s="17" t="str">
        <f>Products!H1127</f>
        <v>Divorced</v>
      </c>
      <c r="J1127" t="str">
        <f>Products!I1127</f>
        <v>26-35</v>
      </c>
      <c r="K1127" t="str">
        <f>Table6[[#This Row],[Kids]]</f>
        <v>Yes</v>
      </c>
      <c r="L1127" t="str">
        <f>Table6[[#This Row],[Teens]]</f>
        <v>No</v>
      </c>
    </row>
    <row r="1128" spans="1:12" ht="16.5" x14ac:dyDescent="0.3">
      <c r="A1128">
        <f>Table2[[#This Row],[NumDealsPurchases]]</f>
        <v>2</v>
      </c>
      <c r="B1128">
        <f>Table2[[#This Row],[AcceptedCmp3]]</f>
        <v>0</v>
      </c>
      <c r="C1128">
        <f>Table2[[#This Row],[AcceptedCmp4]]</f>
        <v>0</v>
      </c>
      <c r="D1128">
        <f>Table2[[#This Row],[AcceptedCmp5]]</f>
        <v>0</v>
      </c>
      <c r="E1128">
        <f>Table2[[#This Row],[AcceptedCmp1]]</f>
        <v>0</v>
      </c>
      <c r="F1128">
        <f>Table2[[#This Row],[AcceptedCmp2]]</f>
        <v>0</v>
      </c>
      <c r="G1128">
        <f>Table2[[#This Row],[Response]]</f>
        <v>0</v>
      </c>
      <c r="H1128" s="8">
        <f>Products!G1128</f>
        <v>58</v>
      </c>
      <c r="I1128" s="17" t="str">
        <f>Products!H1128</f>
        <v>Single</v>
      </c>
      <c r="J1128" t="str">
        <f>Products!I1128</f>
        <v>56-65</v>
      </c>
      <c r="K1128" t="str">
        <f>Table6[[#This Row],[Kids]]</f>
        <v>No</v>
      </c>
      <c r="L1128" t="str">
        <f>Table6[[#This Row],[Teens]]</f>
        <v>Yes</v>
      </c>
    </row>
    <row r="1129" spans="1:12" ht="16.5" x14ac:dyDescent="0.3">
      <c r="A1129">
        <f>Table2[[#This Row],[NumDealsPurchases]]</f>
        <v>7</v>
      </c>
      <c r="B1129">
        <f>Table2[[#This Row],[AcceptedCmp3]]</f>
        <v>0</v>
      </c>
      <c r="C1129">
        <f>Table2[[#This Row],[AcceptedCmp4]]</f>
        <v>0</v>
      </c>
      <c r="D1129">
        <f>Table2[[#This Row],[AcceptedCmp5]]</f>
        <v>0</v>
      </c>
      <c r="E1129">
        <f>Table2[[#This Row],[AcceptedCmp1]]</f>
        <v>0</v>
      </c>
      <c r="F1129">
        <f>Table2[[#This Row],[AcceptedCmp2]]</f>
        <v>0</v>
      </c>
      <c r="G1129">
        <f>Table2[[#This Row],[Response]]</f>
        <v>1</v>
      </c>
      <c r="H1129" s="8">
        <f>Products!G1129</f>
        <v>50</v>
      </c>
      <c r="I1129" s="17" t="str">
        <f>Products!H1129</f>
        <v>Together</v>
      </c>
      <c r="J1129" t="str">
        <f>Products!I1129</f>
        <v>46-55</v>
      </c>
      <c r="K1129" t="str">
        <f>Table6[[#This Row],[Kids]]</f>
        <v>Yes</v>
      </c>
      <c r="L1129" t="str">
        <f>Table6[[#This Row],[Teens]]</f>
        <v>Yes</v>
      </c>
    </row>
    <row r="1130" spans="1:12" ht="16.5" x14ac:dyDescent="0.3">
      <c r="A1130">
        <f>Table2[[#This Row],[NumDealsPurchases]]</f>
        <v>4</v>
      </c>
      <c r="B1130">
        <f>Table2[[#This Row],[AcceptedCmp3]]</f>
        <v>0</v>
      </c>
      <c r="C1130">
        <f>Table2[[#This Row],[AcceptedCmp4]]</f>
        <v>0</v>
      </c>
      <c r="D1130">
        <f>Table2[[#This Row],[AcceptedCmp5]]</f>
        <v>0</v>
      </c>
      <c r="E1130">
        <f>Table2[[#This Row],[AcceptedCmp1]]</f>
        <v>0</v>
      </c>
      <c r="F1130">
        <f>Table2[[#This Row],[AcceptedCmp2]]</f>
        <v>0</v>
      </c>
      <c r="G1130">
        <f>Table2[[#This Row],[Response]]</f>
        <v>0</v>
      </c>
      <c r="H1130" s="8">
        <f>Products!G1130</f>
        <v>46</v>
      </c>
      <c r="I1130" s="17" t="str">
        <f>Products!H1130</f>
        <v>Single</v>
      </c>
      <c r="J1130" t="str">
        <f>Products!I1130</f>
        <v>46-55</v>
      </c>
      <c r="K1130" t="str">
        <f>Table6[[#This Row],[Kids]]</f>
        <v>Yes</v>
      </c>
      <c r="L1130" t="str">
        <f>Table6[[#This Row],[Teens]]</f>
        <v>Yes</v>
      </c>
    </row>
    <row r="1131" spans="1:12" ht="16.5" x14ac:dyDescent="0.3">
      <c r="A1131">
        <f>Table2[[#This Row],[NumDealsPurchases]]</f>
        <v>2</v>
      </c>
      <c r="B1131">
        <f>Table2[[#This Row],[AcceptedCmp3]]</f>
        <v>0</v>
      </c>
      <c r="C1131">
        <f>Table2[[#This Row],[AcceptedCmp4]]</f>
        <v>0</v>
      </c>
      <c r="D1131">
        <f>Table2[[#This Row],[AcceptedCmp5]]</f>
        <v>0</v>
      </c>
      <c r="E1131">
        <f>Table2[[#This Row],[AcceptedCmp1]]</f>
        <v>0</v>
      </c>
      <c r="F1131">
        <f>Table2[[#This Row],[AcceptedCmp2]]</f>
        <v>0</v>
      </c>
      <c r="G1131">
        <f>Table2[[#This Row],[Response]]</f>
        <v>0</v>
      </c>
      <c r="H1131" s="8">
        <f>Products!G1131</f>
        <v>37</v>
      </c>
      <c r="I1131" s="17" t="str">
        <f>Products!H1131</f>
        <v>Divorced</v>
      </c>
      <c r="J1131" t="str">
        <f>Products!I1131</f>
        <v>36-45</v>
      </c>
      <c r="K1131" t="str">
        <f>Table6[[#This Row],[Kids]]</f>
        <v>Yes</v>
      </c>
      <c r="L1131" t="str">
        <f>Table6[[#This Row],[Teens]]</f>
        <v>Yes</v>
      </c>
    </row>
    <row r="1132" spans="1:12" ht="16.5" x14ac:dyDescent="0.3">
      <c r="A1132">
        <f>Table2[[#This Row],[NumDealsPurchases]]</f>
        <v>1</v>
      </c>
      <c r="B1132">
        <f>Table2[[#This Row],[AcceptedCmp3]]</f>
        <v>0</v>
      </c>
      <c r="C1132">
        <f>Table2[[#This Row],[AcceptedCmp4]]</f>
        <v>0</v>
      </c>
      <c r="D1132">
        <f>Table2[[#This Row],[AcceptedCmp5]]</f>
        <v>0</v>
      </c>
      <c r="E1132">
        <f>Table2[[#This Row],[AcceptedCmp1]]</f>
        <v>0</v>
      </c>
      <c r="F1132">
        <f>Table2[[#This Row],[AcceptedCmp2]]</f>
        <v>0</v>
      </c>
      <c r="G1132">
        <f>Table2[[#This Row],[Response]]</f>
        <v>0</v>
      </c>
      <c r="H1132" s="8">
        <f>Products!G1132</f>
        <v>28</v>
      </c>
      <c r="I1132" s="17" t="str">
        <f>Products!H1132</f>
        <v>Married</v>
      </c>
      <c r="J1132" t="str">
        <f>Products!I1132</f>
        <v>26-35</v>
      </c>
      <c r="K1132" t="str">
        <f>Table6[[#This Row],[Kids]]</f>
        <v>No</v>
      </c>
      <c r="L1132" t="str">
        <f>Table6[[#This Row],[Teens]]</f>
        <v>No</v>
      </c>
    </row>
    <row r="1133" spans="1:12" ht="16.5" x14ac:dyDescent="0.3">
      <c r="A1133">
        <f>Table2[[#This Row],[NumDealsPurchases]]</f>
        <v>1</v>
      </c>
      <c r="B1133">
        <f>Table2[[#This Row],[AcceptedCmp3]]</f>
        <v>0</v>
      </c>
      <c r="C1133">
        <f>Table2[[#This Row],[AcceptedCmp4]]</f>
        <v>0</v>
      </c>
      <c r="D1133">
        <f>Table2[[#This Row],[AcceptedCmp5]]</f>
        <v>0</v>
      </c>
      <c r="E1133">
        <f>Table2[[#This Row],[AcceptedCmp1]]</f>
        <v>0</v>
      </c>
      <c r="F1133">
        <f>Table2[[#This Row],[AcceptedCmp2]]</f>
        <v>0</v>
      </c>
      <c r="G1133">
        <f>Table2[[#This Row],[Response]]</f>
        <v>1</v>
      </c>
      <c r="H1133" s="8">
        <f>Products!G1133</f>
        <v>61</v>
      </c>
      <c r="I1133" s="17" t="str">
        <f>Products!H1133</f>
        <v>Single</v>
      </c>
      <c r="J1133" t="str">
        <f>Products!I1133</f>
        <v>56-65</v>
      </c>
      <c r="K1133" t="str">
        <f>Table6[[#This Row],[Kids]]</f>
        <v>No</v>
      </c>
      <c r="L1133" t="str">
        <f>Table6[[#This Row],[Teens]]</f>
        <v>No</v>
      </c>
    </row>
    <row r="1134" spans="1:12" ht="16.5" x14ac:dyDescent="0.3">
      <c r="A1134">
        <f>Table2[[#This Row],[NumDealsPurchases]]</f>
        <v>4</v>
      </c>
      <c r="B1134">
        <f>Table2[[#This Row],[AcceptedCmp3]]</f>
        <v>0</v>
      </c>
      <c r="C1134">
        <f>Table2[[#This Row],[AcceptedCmp4]]</f>
        <v>1</v>
      </c>
      <c r="D1134">
        <f>Table2[[#This Row],[AcceptedCmp5]]</f>
        <v>0</v>
      </c>
      <c r="E1134">
        <f>Table2[[#This Row],[AcceptedCmp1]]</f>
        <v>0</v>
      </c>
      <c r="F1134">
        <f>Table2[[#This Row],[AcceptedCmp2]]</f>
        <v>0</v>
      </c>
      <c r="G1134">
        <f>Table2[[#This Row],[Response]]</f>
        <v>0</v>
      </c>
      <c r="H1134" s="8">
        <f>Products!G1134</f>
        <v>62</v>
      </c>
      <c r="I1134" s="17" t="str">
        <f>Products!H1134</f>
        <v>Married</v>
      </c>
      <c r="J1134" t="str">
        <f>Products!I1134</f>
        <v>56-65</v>
      </c>
      <c r="K1134" t="str">
        <f>Table6[[#This Row],[Kids]]</f>
        <v>No</v>
      </c>
      <c r="L1134" t="str">
        <f>Table6[[#This Row],[Teens]]</f>
        <v>Yes</v>
      </c>
    </row>
    <row r="1135" spans="1:12" ht="16.5" x14ac:dyDescent="0.3">
      <c r="A1135">
        <f>Table2[[#This Row],[NumDealsPurchases]]</f>
        <v>1</v>
      </c>
      <c r="B1135">
        <f>Table2[[#This Row],[AcceptedCmp3]]</f>
        <v>0</v>
      </c>
      <c r="C1135">
        <f>Table2[[#This Row],[AcceptedCmp4]]</f>
        <v>0</v>
      </c>
      <c r="D1135">
        <f>Table2[[#This Row],[AcceptedCmp5]]</f>
        <v>0</v>
      </c>
      <c r="E1135">
        <f>Table2[[#This Row],[AcceptedCmp1]]</f>
        <v>0</v>
      </c>
      <c r="F1135">
        <f>Table2[[#This Row],[AcceptedCmp2]]</f>
        <v>0</v>
      </c>
      <c r="G1135">
        <f>Table2[[#This Row],[Response]]</f>
        <v>0</v>
      </c>
      <c r="H1135" s="8">
        <f>Products!G1135</f>
        <v>46</v>
      </c>
      <c r="I1135" s="17" t="str">
        <f>Products!H1135</f>
        <v>Together</v>
      </c>
      <c r="J1135" t="str">
        <f>Products!I1135</f>
        <v>46-55</v>
      </c>
      <c r="K1135" t="str">
        <f>Table6[[#This Row],[Kids]]</f>
        <v>Yes</v>
      </c>
      <c r="L1135" t="str">
        <f>Table6[[#This Row],[Teens]]</f>
        <v>Yes</v>
      </c>
    </row>
    <row r="1136" spans="1:12" ht="16.5" x14ac:dyDescent="0.3">
      <c r="A1136">
        <f>Table2[[#This Row],[NumDealsPurchases]]</f>
        <v>1</v>
      </c>
      <c r="B1136">
        <f>Table2[[#This Row],[AcceptedCmp3]]</f>
        <v>0</v>
      </c>
      <c r="C1136">
        <f>Table2[[#This Row],[AcceptedCmp4]]</f>
        <v>0</v>
      </c>
      <c r="D1136">
        <f>Table2[[#This Row],[AcceptedCmp5]]</f>
        <v>0</v>
      </c>
      <c r="E1136">
        <f>Table2[[#This Row],[AcceptedCmp1]]</f>
        <v>0</v>
      </c>
      <c r="F1136">
        <f>Table2[[#This Row],[AcceptedCmp2]]</f>
        <v>0</v>
      </c>
      <c r="G1136">
        <f>Table2[[#This Row],[Response]]</f>
        <v>0</v>
      </c>
      <c r="H1136" s="8">
        <f>Products!G1136</f>
        <v>36</v>
      </c>
      <c r="I1136" s="17" t="str">
        <f>Products!H1136</f>
        <v>Single</v>
      </c>
      <c r="J1136" t="str">
        <f>Products!I1136</f>
        <v>36-45</v>
      </c>
      <c r="K1136" t="str">
        <f>Table6[[#This Row],[Kids]]</f>
        <v>Yes</v>
      </c>
      <c r="L1136" t="str">
        <f>Table6[[#This Row],[Teens]]</f>
        <v>No</v>
      </c>
    </row>
    <row r="1137" spans="1:12" ht="16.5" x14ac:dyDescent="0.3">
      <c r="A1137">
        <f>Table2[[#This Row],[NumDealsPurchases]]</f>
        <v>2</v>
      </c>
      <c r="B1137">
        <f>Table2[[#This Row],[AcceptedCmp3]]</f>
        <v>0</v>
      </c>
      <c r="C1137">
        <f>Table2[[#This Row],[AcceptedCmp4]]</f>
        <v>0</v>
      </c>
      <c r="D1137">
        <f>Table2[[#This Row],[AcceptedCmp5]]</f>
        <v>0</v>
      </c>
      <c r="E1137">
        <f>Table2[[#This Row],[AcceptedCmp1]]</f>
        <v>1</v>
      </c>
      <c r="F1137">
        <f>Table2[[#This Row],[AcceptedCmp2]]</f>
        <v>0</v>
      </c>
      <c r="G1137">
        <f>Table2[[#This Row],[Response]]</f>
        <v>0</v>
      </c>
      <c r="H1137" s="8">
        <f>Products!G1137</f>
        <v>36</v>
      </c>
      <c r="I1137" s="17" t="str">
        <f>Products!H1137</f>
        <v>Together</v>
      </c>
      <c r="J1137" t="str">
        <f>Products!I1137</f>
        <v>36-45</v>
      </c>
      <c r="K1137" t="str">
        <f>Table6[[#This Row],[Kids]]</f>
        <v>No</v>
      </c>
      <c r="L1137" t="str">
        <f>Table6[[#This Row],[Teens]]</f>
        <v>Yes</v>
      </c>
    </row>
    <row r="1138" spans="1:12" ht="16.5" x14ac:dyDescent="0.3">
      <c r="A1138">
        <f>Table2[[#This Row],[NumDealsPurchases]]</f>
        <v>1</v>
      </c>
      <c r="B1138">
        <f>Table2[[#This Row],[AcceptedCmp3]]</f>
        <v>0</v>
      </c>
      <c r="C1138">
        <f>Table2[[#This Row],[AcceptedCmp4]]</f>
        <v>1</v>
      </c>
      <c r="D1138">
        <f>Table2[[#This Row],[AcceptedCmp5]]</f>
        <v>1</v>
      </c>
      <c r="E1138">
        <f>Table2[[#This Row],[AcceptedCmp1]]</f>
        <v>1</v>
      </c>
      <c r="F1138">
        <f>Table2[[#This Row],[AcceptedCmp2]]</f>
        <v>0</v>
      </c>
      <c r="G1138">
        <f>Table2[[#This Row],[Response]]</f>
        <v>1</v>
      </c>
      <c r="H1138" s="8">
        <f>Products!G1138</f>
        <v>28</v>
      </c>
      <c r="I1138" s="17" t="str">
        <f>Products!H1138</f>
        <v>Married</v>
      </c>
      <c r="J1138" t="str">
        <f>Products!I1138</f>
        <v>26-35</v>
      </c>
      <c r="K1138" t="str">
        <f>Table6[[#This Row],[Kids]]</f>
        <v>No</v>
      </c>
      <c r="L1138" t="str">
        <f>Table6[[#This Row],[Teens]]</f>
        <v>No</v>
      </c>
    </row>
    <row r="1139" spans="1:12" ht="16.5" x14ac:dyDescent="0.3">
      <c r="A1139">
        <f>Table2[[#This Row],[NumDealsPurchases]]</f>
        <v>2</v>
      </c>
      <c r="B1139">
        <f>Table2[[#This Row],[AcceptedCmp3]]</f>
        <v>0</v>
      </c>
      <c r="C1139">
        <f>Table2[[#This Row],[AcceptedCmp4]]</f>
        <v>0</v>
      </c>
      <c r="D1139">
        <f>Table2[[#This Row],[AcceptedCmp5]]</f>
        <v>0</v>
      </c>
      <c r="E1139">
        <f>Table2[[#This Row],[AcceptedCmp1]]</f>
        <v>0</v>
      </c>
      <c r="F1139">
        <f>Table2[[#This Row],[AcceptedCmp2]]</f>
        <v>0</v>
      </c>
      <c r="G1139">
        <f>Table2[[#This Row],[Response]]</f>
        <v>0</v>
      </c>
      <c r="H1139" s="8">
        <f>Products!G1139</f>
        <v>40</v>
      </c>
      <c r="I1139" s="17" t="str">
        <f>Products!H1139</f>
        <v>Divorced</v>
      </c>
      <c r="J1139" t="str">
        <f>Products!I1139</f>
        <v>36-45</v>
      </c>
      <c r="K1139" t="str">
        <f>Table6[[#This Row],[Kids]]</f>
        <v>Yes</v>
      </c>
      <c r="L1139" t="str">
        <f>Table6[[#This Row],[Teens]]</f>
        <v>No</v>
      </c>
    </row>
    <row r="1140" spans="1:12" ht="16.5" x14ac:dyDescent="0.3">
      <c r="A1140">
        <f>Table2[[#This Row],[NumDealsPurchases]]</f>
        <v>3</v>
      </c>
      <c r="B1140">
        <f>Table2[[#This Row],[AcceptedCmp3]]</f>
        <v>0</v>
      </c>
      <c r="C1140">
        <f>Table2[[#This Row],[AcceptedCmp4]]</f>
        <v>0</v>
      </c>
      <c r="D1140">
        <f>Table2[[#This Row],[AcceptedCmp5]]</f>
        <v>0</v>
      </c>
      <c r="E1140">
        <f>Table2[[#This Row],[AcceptedCmp1]]</f>
        <v>0</v>
      </c>
      <c r="F1140">
        <f>Table2[[#This Row],[AcceptedCmp2]]</f>
        <v>0</v>
      </c>
      <c r="G1140">
        <f>Table2[[#This Row],[Response]]</f>
        <v>0</v>
      </c>
      <c r="H1140" s="8">
        <f>Products!G1140</f>
        <v>44</v>
      </c>
      <c r="I1140" s="17" t="str">
        <f>Products!H1140</f>
        <v>Divorced</v>
      </c>
      <c r="J1140" t="str">
        <f>Products!I1140</f>
        <v>36-45</v>
      </c>
      <c r="K1140" t="str">
        <f>Table6[[#This Row],[Kids]]</f>
        <v>Yes</v>
      </c>
      <c r="L1140" t="str">
        <f>Table6[[#This Row],[Teens]]</f>
        <v>Yes</v>
      </c>
    </row>
    <row r="1141" spans="1:12" ht="16.5" x14ac:dyDescent="0.3">
      <c r="A1141">
        <f>Table2[[#This Row],[NumDealsPurchases]]</f>
        <v>1</v>
      </c>
      <c r="B1141">
        <f>Table2[[#This Row],[AcceptedCmp3]]</f>
        <v>0</v>
      </c>
      <c r="C1141">
        <f>Table2[[#This Row],[AcceptedCmp4]]</f>
        <v>0</v>
      </c>
      <c r="D1141">
        <f>Table2[[#This Row],[AcceptedCmp5]]</f>
        <v>0</v>
      </c>
      <c r="E1141">
        <f>Table2[[#This Row],[AcceptedCmp1]]</f>
        <v>0</v>
      </c>
      <c r="F1141">
        <f>Table2[[#This Row],[AcceptedCmp2]]</f>
        <v>0</v>
      </c>
      <c r="G1141">
        <f>Table2[[#This Row],[Response]]</f>
        <v>1</v>
      </c>
      <c r="H1141" s="8">
        <f>Products!G1141</f>
        <v>51</v>
      </c>
      <c r="I1141" s="17" t="str">
        <f>Products!H1141</f>
        <v>Married</v>
      </c>
      <c r="J1141" t="str">
        <f>Products!I1141</f>
        <v>46-55</v>
      </c>
      <c r="K1141" t="str">
        <f>Table6[[#This Row],[Kids]]</f>
        <v>No</v>
      </c>
      <c r="L1141" t="str">
        <f>Table6[[#This Row],[Teens]]</f>
        <v>No</v>
      </c>
    </row>
    <row r="1142" spans="1:12" ht="16.5" x14ac:dyDescent="0.3">
      <c r="A1142">
        <f>Table2[[#This Row],[NumDealsPurchases]]</f>
        <v>2</v>
      </c>
      <c r="B1142">
        <f>Table2[[#This Row],[AcceptedCmp3]]</f>
        <v>0</v>
      </c>
      <c r="C1142">
        <f>Table2[[#This Row],[AcceptedCmp4]]</f>
        <v>0</v>
      </c>
      <c r="D1142">
        <f>Table2[[#This Row],[AcceptedCmp5]]</f>
        <v>0</v>
      </c>
      <c r="E1142">
        <f>Table2[[#This Row],[AcceptedCmp1]]</f>
        <v>0</v>
      </c>
      <c r="F1142">
        <f>Table2[[#This Row],[AcceptedCmp2]]</f>
        <v>0</v>
      </c>
      <c r="G1142">
        <f>Table2[[#This Row],[Response]]</f>
        <v>0</v>
      </c>
      <c r="H1142" s="8">
        <f>Products!G1142</f>
        <v>25</v>
      </c>
      <c r="I1142" s="17" t="str">
        <f>Products!H1142</f>
        <v>Together</v>
      </c>
      <c r="J1142" t="str">
        <f>Products!I1142</f>
        <v>16-25</v>
      </c>
      <c r="K1142" t="str">
        <f>Table6[[#This Row],[Kids]]</f>
        <v>No</v>
      </c>
      <c r="L1142" t="str">
        <f>Table6[[#This Row],[Teens]]</f>
        <v>No</v>
      </c>
    </row>
    <row r="1143" spans="1:12" ht="16.5" x14ac:dyDescent="0.3">
      <c r="A1143">
        <f>Table2[[#This Row],[NumDealsPurchases]]</f>
        <v>2</v>
      </c>
      <c r="B1143">
        <f>Table2[[#This Row],[AcceptedCmp3]]</f>
        <v>0</v>
      </c>
      <c r="C1143">
        <f>Table2[[#This Row],[AcceptedCmp4]]</f>
        <v>0</v>
      </c>
      <c r="D1143">
        <f>Table2[[#This Row],[AcceptedCmp5]]</f>
        <v>0</v>
      </c>
      <c r="E1143">
        <f>Table2[[#This Row],[AcceptedCmp1]]</f>
        <v>0</v>
      </c>
      <c r="F1143">
        <f>Table2[[#This Row],[AcceptedCmp2]]</f>
        <v>0</v>
      </c>
      <c r="G1143">
        <f>Table2[[#This Row],[Response]]</f>
        <v>0</v>
      </c>
      <c r="H1143" s="8">
        <f>Products!G1143</f>
        <v>52</v>
      </c>
      <c r="I1143" s="17" t="str">
        <f>Products!H1143</f>
        <v>Married</v>
      </c>
      <c r="J1143" t="str">
        <f>Products!I1143</f>
        <v>46-55</v>
      </c>
      <c r="K1143" t="str">
        <f>Table6[[#This Row],[Kids]]</f>
        <v>No</v>
      </c>
      <c r="L1143" t="str">
        <f>Table6[[#This Row],[Teens]]</f>
        <v>Yes</v>
      </c>
    </row>
    <row r="1144" spans="1:12" ht="16.5" x14ac:dyDescent="0.3">
      <c r="A1144">
        <f>Table2[[#This Row],[NumDealsPurchases]]</f>
        <v>4</v>
      </c>
      <c r="B1144">
        <f>Table2[[#This Row],[AcceptedCmp3]]</f>
        <v>0</v>
      </c>
      <c r="C1144">
        <f>Table2[[#This Row],[AcceptedCmp4]]</f>
        <v>0</v>
      </c>
      <c r="D1144">
        <f>Table2[[#This Row],[AcceptedCmp5]]</f>
        <v>0</v>
      </c>
      <c r="E1144">
        <f>Table2[[#This Row],[AcceptedCmp1]]</f>
        <v>0</v>
      </c>
      <c r="F1144">
        <f>Table2[[#This Row],[AcceptedCmp2]]</f>
        <v>0</v>
      </c>
      <c r="G1144">
        <f>Table2[[#This Row],[Response]]</f>
        <v>0</v>
      </c>
      <c r="H1144" s="8">
        <f>Products!G1144</f>
        <v>60</v>
      </c>
      <c r="I1144" s="17" t="str">
        <f>Products!H1144</f>
        <v>Divorced</v>
      </c>
      <c r="J1144" t="str">
        <f>Products!I1144</f>
        <v>56-65</v>
      </c>
      <c r="K1144" t="str">
        <f>Table6[[#This Row],[Kids]]</f>
        <v>No</v>
      </c>
      <c r="L1144" t="str">
        <f>Table6[[#This Row],[Teens]]</f>
        <v>Yes</v>
      </c>
    </row>
    <row r="1145" spans="1:12" ht="16.5" x14ac:dyDescent="0.3">
      <c r="A1145">
        <f>Table2[[#This Row],[NumDealsPurchases]]</f>
        <v>1</v>
      </c>
      <c r="B1145">
        <f>Table2[[#This Row],[AcceptedCmp3]]</f>
        <v>0</v>
      </c>
      <c r="C1145">
        <f>Table2[[#This Row],[AcceptedCmp4]]</f>
        <v>0</v>
      </c>
      <c r="D1145">
        <f>Table2[[#This Row],[AcceptedCmp5]]</f>
        <v>0</v>
      </c>
      <c r="E1145">
        <f>Table2[[#This Row],[AcceptedCmp1]]</f>
        <v>0</v>
      </c>
      <c r="F1145">
        <f>Table2[[#This Row],[AcceptedCmp2]]</f>
        <v>0</v>
      </c>
      <c r="G1145">
        <f>Table2[[#This Row],[Response]]</f>
        <v>0</v>
      </c>
      <c r="H1145" s="8">
        <f>Products!G1145</f>
        <v>24</v>
      </c>
      <c r="I1145" s="17" t="str">
        <f>Products!H1145</f>
        <v>Single</v>
      </c>
      <c r="J1145" t="str">
        <f>Products!I1145</f>
        <v>16-25</v>
      </c>
      <c r="K1145" t="str">
        <f>Table6[[#This Row],[Kids]]</f>
        <v>Yes</v>
      </c>
      <c r="L1145" t="str">
        <f>Table6[[#This Row],[Teens]]</f>
        <v>No</v>
      </c>
    </row>
    <row r="1146" spans="1:12" ht="16.5" x14ac:dyDescent="0.3">
      <c r="A1146">
        <f>Table2[[#This Row],[NumDealsPurchases]]</f>
        <v>2</v>
      </c>
      <c r="B1146">
        <f>Table2[[#This Row],[AcceptedCmp3]]</f>
        <v>0</v>
      </c>
      <c r="C1146">
        <f>Table2[[#This Row],[AcceptedCmp4]]</f>
        <v>0</v>
      </c>
      <c r="D1146">
        <f>Table2[[#This Row],[AcceptedCmp5]]</f>
        <v>0</v>
      </c>
      <c r="E1146">
        <f>Table2[[#This Row],[AcceptedCmp1]]</f>
        <v>0</v>
      </c>
      <c r="F1146">
        <f>Table2[[#This Row],[AcceptedCmp2]]</f>
        <v>0</v>
      </c>
      <c r="G1146">
        <f>Table2[[#This Row],[Response]]</f>
        <v>0</v>
      </c>
      <c r="H1146" s="8">
        <f>Products!G1146</f>
        <v>36</v>
      </c>
      <c r="I1146" s="17" t="str">
        <f>Products!H1146</f>
        <v>Widow</v>
      </c>
      <c r="J1146" t="str">
        <f>Products!I1146</f>
        <v>36-45</v>
      </c>
      <c r="K1146" t="str">
        <f>Table6[[#This Row],[Kids]]</f>
        <v>Yes</v>
      </c>
      <c r="L1146" t="str">
        <f>Table6[[#This Row],[Teens]]</f>
        <v>No</v>
      </c>
    </row>
    <row r="1147" spans="1:12" ht="16.5" x14ac:dyDescent="0.3">
      <c r="A1147">
        <f>Table2[[#This Row],[NumDealsPurchases]]</f>
        <v>2</v>
      </c>
      <c r="B1147">
        <f>Table2[[#This Row],[AcceptedCmp3]]</f>
        <v>0</v>
      </c>
      <c r="C1147">
        <f>Table2[[#This Row],[AcceptedCmp4]]</f>
        <v>0</v>
      </c>
      <c r="D1147">
        <f>Table2[[#This Row],[AcceptedCmp5]]</f>
        <v>0</v>
      </c>
      <c r="E1147">
        <f>Table2[[#This Row],[AcceptedCmp1]]</f>
        <v>0</v>
      </c>
      <c r="F1147">
        <f>Table2[[#This Row],[AcceptedCmp2]]</f>
        <v>0</v>
      </c>
      <c r="G1147">
        <f>Table2[[#This Row],[Response]]</f>
        <v>0</v>
      </c>
      <c r="H1147" s="8">
        <f>Products!G1147</f>
        <v>51</v>
      </c>
      <c r="I1147" s="17" t="str">
        <f>Products!H1147</f>
        <v>Together</v>
      </c>
      <c r="J1147" t="str">
        <f>Products!I1147</f>
        <v>46-55</v>
      </c>
      <c r="K1147" t="str">
        <f>Table6[[#This Row],[Kids]]</f>
        <v>No</v>
      </c>
      <c r="L1147" t="str">
        <f>Table6[[#This Row],[Teens]]</f>
        <v>Yes</v>
      </c>
    </row>
    <row r="1148" spans="1:12" ht="16.5" x14ac:dyDescent="0.3">
      <c r="A1148">
        <f>Table2[[#This Row],[NumDealsPurchases]]</f>
        <v>1</v>
      </c>
      <c r="B1148">
        <f>Table2[[#This Row],[AcceptedCmp3]]</f>
        <v>0</v>
      </c>
      <c r="C1148">
        <f>Table2[[#This Row],[AcceptedCmp4]]</f>
        <v>0</v>
      </c>
      <c r="D1148">
        <f>Table2[[#This Row],[AcceptedCmp5]]</f>
        <v>0</v>
      </c>
      <c r="E1148">
        <f>Table2[[#This Row],[AcceptedCmp1]]</f>
        <v>0</v>
      </c>
      <c r="F1148">
        <f>Table2[[#This Row],[AcceptedCmp2]]</f>
        <v>0</v>
      </c>
      <c r="G1148">
        <f>Table2[[#This Row],[Response]]</f>
        <v>0</v>
      </c>
      <c r="H1148" s="8">
        <f>Products!G1148</f>
        <v>68</v>
      </c>
      <c r="I1148" s="17" t="str">
        <f>Products!H1148</f>
        <v>Together</v>
      </c>
      <c r="J1148" t="str">
        <f>Products!I1148</f>
        <v>66-75</v>
      </c>
      <c r="K1148" t="str">
        <f>Table6[[#This Row],[Kids]]</f>
        <v>No</v>
      </c>
      <c r="L1148" t="str">
        <f>Table6[[#This Row],[Teens]]</f>
        <v>No</v>
      </c>
    </row>
    <row r="1149" spans="1:12" ht="16.5" x14ac:dyDescent="0.3">
      <c r="A1149">
        <f>Table2[[#This Row],[NumDealsPurchases]]</f>
        <v>4</v>
      </c>
      <c r="B1149">
        <f>Table2[[#This Row],[AcceptedCmp3]]</f>
        <v>0</v>
      </c>
      <c r="C1149">
        <f>Table2[[#This Row],[AcceptedCmp4]]</f>
        <v>0</v>
      </c>
      <c r="D1149">
        <f>Table2[[#This Row],[AcceptedCmp5]]</f>
        <v>0</v>
      </c>
      <c r="E1149">
        <f>Table2[[#This Row],[AcceptedCmp1]]</f>
        <v>0</v>
      </c>
      <c r="F1149">
        <f>Table2[[#This Row],[AcceptedCmp2]]</f>
        <v>0</v>
      </c>
      <c r="G1149">
        <f>Table2[[#This Row],[Response]]</f>
        <v>0</v>
      </c>
      <c r="H1149" s="8">
        <f>Products!G1149</f>
        <v>40</v>
      </c>
      <c r="I1149" s="17" t="str">
        <f>Products!H1149</f>
        <v>Together</v>
      </c>
      <c r="J1149" t="str">
        <f>Products!I1149</f>
        <v>36-45</v>
      </c>
      <c r="K1149" t="str">
        <f>Table6[[#This Row],[Kids]]</f>
        <v>Yes</v>
      </c>
      <c r="L1149" t="str">
        <f>Table6[[#This Row],[Teens]]</f>
        <v>No</v>
      </c>
    </row>
    <row r="1150" spans="1:12" ht="16.5" x14ac:dyDescent="0.3">
      <c r="A1150">
        <f>Table2[[#This Row],[NumDealsPurchases]]</f>
        <v>2</v>
      </c>
      <c r="B1150">
        <f>Table2[[#This Row],[AcceptedCmp3]]</f>
        <v>1</v>
      </c>
      <c r="C1150">
        <f>Table2[[#This Row],[AcceptedCmp4]]</f>
        <v>0</v>
      </c>
      <c r="D1150">
        <f>Table2[[#This Row],[AcceptedCmp5]]</f>
        <v>0</v>
      </c>
      <c r="E1150">
        <f>Table2[[#This Row],[AcceptedCmp1]]</f>
        <v>0</v>
      </c>
      <c r="F1150">
        <f>Table2[[#This Row],[AcceptedCmp2]]</f>
        <v>0</v>
      </c>
      <c r="G1150">
        <f>Table2[[#This Row],[Response]]</f>
        <v>1</v>
      </c>
      <c r="H1150" s="8">
        <f>Products!G1150</f>
        <v>32</v>
      </c>
      <c r="I1150" s="17" t="str">
        <f>Products!H1150</f>
        <v>Married</v>
      </c>
      <c r="J1150" t="str">
        <f>Products!I1150</f>
        <v>26-35</v>
      </c>
      <c r="K1150" t="str">
        <f>Table6[[#This Row],[Kids]]</f>
        <v>Yes</v>
      </c>
      <c r="L1150" t="str">
        <f>Table6[[#This Row],[Teens]]</f>
        <v>No</v>
      </c>
    </row>
    <row r="1151" spans="1:12" ht="16.5" x14ac:dyDescent="0.3">
      <c r="A1151">
        <f>Table2[[#This Row],[NumDealsPurchases]]</f>
        <v>12</v>
      </c>
      <c r="B1151">
        <f>Table2[[#This Row],[AcceptedCmp3]]</f>
        <v>0</v>
      </c>
      <c r="C1151">
        <f>Table2[[#This Row],[AcceptedCmp4]]</f>
        <v>0</v>
      </c>
      <c r="D1151">
        <f>Table2[[#This Row],[AcceptedCmp5]]</f>
        <v>0</v>
      </c>
      <c r="E1151">
        <f>Table2[[#This Row],[AcceptedCmp1]]</f>
        <v>0</v>
      </c>
      <c r="F1151">
        <f>Table2[[#This Row],[AcceptedCmp2]]</f>
        <v>0</v>
      </c>
      <c r="G1151">
        <f>Table2[[#This Row],[Response]]</f>
        <v>0</v>
      </c>
      <c r="H1151" s="8">
        <f>Products!G1151</f>
        <v>56</v>
      </c>
      <c r="I1151" s="17" t="str">
        <f>Products!H1151</f>
        <v>Single</v>
      </c>
      <c r="J1151" t="str">
        <f>Products!I1151</f>
        <v>56-65</v>
      </c>
      <c r="K1151" t="str">
        <f>Table6[[#This Row],[Kids]]</f>
        <v>Yes</v>
      </c>
      <c r="L1151" t="str">
        <f>Table6[[#This Row],[Teens]]</f>
        <v>Yes</v>
      </c>
    </row>
    <row r="1152" spans="1:12" ht="16.5" x14ac:dyDescent="0.3">
      <c r="A1152">
        <f>Table2[[#This Row],[NumDealsPurchases]]</f>
        <v>2</v>
      </c>
      <c r="B1152">
        <f>Table2[[#This Row],[AcceptedCmp3]]</f>
        <v>0</v>
      </c>
      <c r="C1152">
        <f>Table2[[#This Row],[AcceptedCmp4]]</f>
        <v>0</v>
      </c>
      <c r="D1152">
        <f>Table2[[#This Row],[AcceptedCmp5]]</f>
        <v>0</v>
      </c>
      <c r="E1152">
        <f>Table2[[#This Row],[AcceptedCmp1]]</f>
        <v>0</v>
      </c>
      <c r="F1152">
        <f>Table2[[#This Row],[AcceptedCmp2]]</f>
        <v>0</v>
      </c>
      <c r="G1152">
        <f>Table2[[#This Row],[Response]]</f>
        <v>0</v>
      </c>
      <c r="H1152" s="8">
        <f>Products!G1152</f>
        <v>59</v>
      </c>
      <c r="I1152" s="17" t="str">
        <f>Products!H1152</f>
        <v>Widow</v>
      </c>
      <c r="J1152" t="str">
        <f>Products!I1152</f>
        <v>56-65</v>
      </c>
      <c r="K1152" t="str">
        <f>Table6[[#This Row],[Kids]]</f>
        <v>No</v>
      </c>
      <c r="L1152" t="str">
        <f>Table6[[#This Row],[Teens]]</f>
        <v>Yes</v>
      </c>
    </row>
    <row r="1153" spans="1:12" ht="16.5" x14ac:dyDescent="0.3">
      <c r="A1153">
        <f>Table2[[#This Row],[NumDealsPurchases]]</f>
        <v>1</v>
      </c>
      <c r="B1153">
        <f>Table2[[#This Row],[AcceptedCmp3]]</f>
        <v>1</v>
      </c>
      <c r="C1153">
        <f>Table2[[#This Row],[AcceptedCmp4]]</f>
        <v>0</v>
      </c>
      <c r="D1153">
        <f>Table2[[#This Row],[AcceptedCmp5]]</f>
        <v>0</v>
      </c>
      <c r="E1153">
        <f>Table2[[#This Row],[AcceptedCmp1]]</f>
        <v>0</v>
      </c>
      <c r="F1153">
        <f>Table2[[#This Row],[AcceptedCmp2]]</f>
        <v>0</v>
      </c>
      <c r="G1153">
        <f>Table2[[#This Row],[Response]]</f>
        <v>1</v>
      </c>
      <c r="H1153" s="8">
        <f>Products!G1153</f>
        <v>26</v>
      </c>
      <c r="I1153" s="17" t="str">
        <f>Products!H1153</f>
        <v>Together</v>
      </c>
      <c r="J1153" t="str">
        <f>Products!I1153</f>
        <v>26-35</v>
      </c>
      <c r="K1153" t="str">
        <f>Table6[[#This Row],[Kids]]</f>
        <v>Yes</v>
      </c>
      <c r="L1153" t="str">
        <f>Table6[[#This Row],[Teens]]</f>
        <v>No</v>
      </c>
    </row>
    <row r="1154" spans="1:12" ht="16.5" x14ac:dyDescent="0.3">
      <c r="A1154">
        <f>Table2[[#This Row],[NumDealsPurchases]]</f>
        <v>2</v>
      </c>
      <c r="B1154">
        <f>Table2[[#This Row],[AcceptedCmp3]]</f>
        <v>0</v>
      </c>
      <c r="C1154">
        <f>Table2[[#This Row],[AcceptedCmp4]]</f>
        <v>0</v>
      </c>
      <c r="D1154">
        <f>Table2[[#This Row],[AcceptedCmp5]]</f>
        <v>0</v>
      </c>
      <c r="E1154">
        <f>Table2[[#This Row],[AcceptedCmp1]]</f>
        <v>0</v>
      </c>
      <c r="F1154">
        <f>Table2[[#This Row],[AcceptedCmp2]]</f>
        <v>0</v>
      </c>
      <c r="G1154">
        <f>Table2[[#This Row],[Response]]</f>
        <v>0</v>
      </c>
      <c r="H1154" s="8">
        <f>Products!G1154</f>
        <v>70</v>
      </c>
      <c r="I1154" s="17" t="str">
        <f>Products!H1154</f>
        <v>Married</v>
      </c>
      <c r="J1154" t="str">
        <f>Products!I1154</f>
        <v>66-75</v>
      </c>
      <c r="K1154" t="str">
        <f>Table6[[#This Row],[Kids]]</f>
        <v>No</v>
      </c>
      <c r="L1154" t="str">
        <f>Table6[[#This Row],[Teens]]</f>
        <v>No</v>
      </c>
    </row>
    <row r="1155" spans="1:12" ht="16.5" x14ac:dyDescent="0.3">
      <c r="A1155">
        <f>Table2[[#This Row],[NumDealsPurchases]]</f>
        <v>3</v>
      </c>
      <c r="B1155">
        <f>Table2[[#This Row],[AcceptedCmp3]]</f>
        <v>0</v>
      </c>
      <c r="C1155">
        <f>Table2[[#This Row],[AcceptedCmp4]]</f>
        <v>0</v>
      </c>
      <c r="D1155">
        <f>Table2[[#This Row],[AcceptedCmp5]]</f>
        <v>0</v>
      </c>
      <c r="E1155">
        <f>Table2[[#This Row],[AcceptedCmp1]]</f>
        <v>0</v>
      </c>
      <c r="F1155">
        <f>Table2[[#This Row],[AcceptedCmp2]]</f>
        <v>0</v>
      </c>
      <c r="G1155">
        <f>Table2[[#This Row],[Response]]</f>
        <v>0</v>
      </c>
      <c r="H1155" s="8">
        <f>Products!G1155</f>
        <v>48</v>
      </c>
      <c r="I1155" s="17" t="str">
        <f>Products!H1155</f>
        <v>Together</v>
      </c>
      <c r="J1155" t="str">
        <f>Products!I1155</f>
        <v>46-55</v>
      </c>
      <c r="K1155" t="str">
        <f>Table6[[#This Row],[Kids]]</f>
        <v>No</v>
      </c>
      <c r="L1155" t="str">
        <f>Table6[[#This Row],[Teens]]</f>
        <v>Yes</v>
      </c>
    </row>
    <row r="1156" spans="1:12" ht="16.5" x14ac:dyDescent="0.3">
      <c r="A1156">
        <f>Table2[[#This Row],[NumDealsPurchases]]</f>
        <v>1</v>
      </c>
      <c r="B1156">
        <f>Table2[[#This Row],[AcceptedCmp3]]</f>
        <v>0</v>
      </c>
      <c r="C1156">
        <f>Table2[[#This Row],[AcceptedCmp4]]</f>
        <v>0</v>
      </c>
      <c r="D1156">
        <f>Table2[[#This Row],[AcceptedCmp5]]</f>
        <v>0</v>
      </c>
      <c r="E1156">
        <f>Table2[[#This Row],[AcceptedCmp1]]</f>
        <v>0</v>
      </c>
      <c r="F1156">
        <f>Table2[[#This Row],[AcceptedCmp2]]</f>
        <v>0</v>
      </c>
      <c r="G1156">
        <f>Table2[[#This Row],[Response]]</f>
        <v>0</v>
      </c>
      <c r="H1156" s="8">
        <f>Products!G1156</f>
        <v>33</v>
      </c>
      <c r="I1156" s="17" t="str">
        <f>Products!H1156</f>
        <v>Married</v>
      </c>
      <c r="J1156" t="str">
        <f>Products!I1156</f>
        <v>26-35</v>
      </c>
      <c r="K1156" t="str">
        <f>Table6[[#This Row],[Kids]]</f>
        <v>No</v>
      </c>
      <c r="L1156" t="str">
        <f>Table6[[#This Row],[Teens]]</f>
        <v>Yes</v>
      </c>
    </row>
    <row r="1157" spans="1:12" ht="16.5" x14ac:dyDescent="0.3">
      <c r="A1157">
        <f>Table2[[#This Row],[NumDealsPurchases]]</f>
        <v>1</v>
      </c>
      <c r="B1157">
        <f>Table2[[#This Row],[AcceptedCmp3]]</f>
        <v>0</v>
      </c>
      <c r="C1157">
        <f>Table2[[#This Row],[AcceptedCmp4]]</f>
        <v>0</v>
      </c>
      <c r="D1157">
        <f>Table2[[#This Row],[AcceptedCmp5]]</f>
        <v>1</v>
      </c>
      <c r="E1157">
        <f>Table2[[#This Row],[AcceptedCmp1]]</f>
        <v>0</v>
      </c>
      <c r="F1157">
        <f>Table2[[#This Row],[AcceptedCmp2]]</f>
        <v>0</v>
      </c>
      <c r="G1157">
        <f>Table2[[#This Row],[Response]]</f>
        <v>1</v>
      </c>
      <c r="H1157" s="8">
        <f>Products!G1157</f>
        <v>38</v>
      </c>
      <c r="I1157" s="17" t="str">
        <f>Products!H1157</f>
        <v>Single</v>
      </c>
      <c r="J1157" t="str">
        <f>Products!I1157</f>
        <v>36-45</v>
      </c>
      <c r="K1157" t="str">
        <f>Table6[[#This Row],[Kids]]</f>
        <v>No</v>
      </c>
      <c r="L1157" t="str">
        <f>Table6[[#This Row],[Teens]]</f>
        <v>No</v>
      </c>
    </row>
    <row r="1158" spans="1:12" ht="16.5" x14ac:dyDescent="0.3">
      <c r="A1158">
        <f>Table2[[#This Row],[NumDealsPurchases]]</f>
        <v>2</v>
      </c>
      <c r="B1158">
        <f>Table2[[#This Row],[AcceptedCmp3]]</f>
        <v>0</v>
      </c>
      <c r="C1158">
        <f>Table2[[#This Row],[AcceptedCmp4]]</f>
        <v>0</v>
      </c>
      <c r="D1158">
        <f>Table2[[#This Row],[AcceptedCmp5]]</f>
        <v>0</v>
      </c>
      <c r="E1158">
        <f>Table2[[#This Row],[AcceptedCmp1]]</f>
        <v>0</v>
      </c>
      <c r="F1158">
        <f>Table2[[#This Row],[AcceptedCmp2]]</f>
        <v>0</v>
      </c>
      <c r="G1158">
        <f>Table2[[#This Row],[Response]]</f>
        <v>0</v>
      </c>
      <c r="H1158" s="8">
        <f>Products!G1158</f>
        <v>54</v>
      </c>
      <c r="I1158" s="17" t="str">
        <f>Products!H1158</f>
        <v>Married</v>
      </c>
      <c r="J1158" t="str">
        <f>Products!I1158</f>
        <v>46-55</v>
      </c>
      <c r="K1158" t="str">
        <f>Table6[[#This Row],[Kids]]</f>
        <v>No</v>
      </c>
      <c r="L1158" t="str">
        <f>Table6[[#This Row],[Teens]]</f>
        <v>Yes</v>
      </c>
    </row>
    <row r="1159" spans="1:12" ht="16.5" x14ac:dyDescent="0.3">
      <c r="A1159">
        <f>Table2[[#This Row],[NumDealsPurchases]]</f>
        <v>4</v>
      </c>
      <c r="B1159">
        <f>Table2[[#This Row],[AcceptedCmp3]]</f>
        <v>0</v>
      </c>
      <c r="C1159">
        <f>Table2[[#This Row],[AcceptedCmp4]]</f>
        <v>0</v>
      </c>
      <c r="D1159">
        <f>Table2[[#This Row],[AcceptedCmp5]]</f>
        <v>0</v>
      </c>
      <c r="E1159">
        <f>Table2[[#This Row],[AcceptedCmp1]]</f>
        <v>0</v>
      </c>
      <c r="F1159">
        <f>Table2[[#This Row],[AcceptedCmp2]]</f>
        <v>0</v>
      </c>
      <c r="G1159">
        <f>Table2[[#This Row],[Response]]</f>
        <v>0</v>
      </c>
      <c r="H1159" s="8">
        <f>Products!G1159</f>
        <v>51</v>
      </c>
      <c r="I1159" s="17" t="str">
        <f>Products!H1159</f>
        <v>Together</v>
      </c>
      <c r="J1159" t="str">
        <f>Products!I1159</f>
        <v>46-55</v>
      </c>
      <c r="K1159" t="str">
        <f>Table6[[#This Row],[Kids]]</f>
        <v>Yes</v>
      </c>
      <c r="L1159" t="str">
        <f>Table6[[#This Row],[Teens]]</f>
        <v>Yes</v>
      </c>
    </row>
    <row r="1160" spans="1:12" ht="16.5" x14ac:dyDescent="0.3">
      <c r="A1160">
        <f>Table2[[#This Row],[NumDealsPurchases]]</f>
        <v>10</v>
      </c>
      <c r="B1160">
        <f>Table2[[#This Row],[AcceptedCmp3]]</f>
        <v>0</v>
      </c>
      <c r="C1160">
        <f>Table2[[#This Row],[AcceptedCmp4]]</f>
        <v>0</v>
      </c>
      <c r="D1160">
        <f>Table2[[#This Row],[AcceptedCmp5]]</f>
        <v>0</v>
      </c>
      <c r="E1160">
        <f>Table2[[#This Row],[AcceptedCmp1]]</f>
        <v>0</v>
      </c>
      <c r="F1160">
        <f>Table2[[#This Row],[AcceptedCmp2]]</f>
        <v>0</v>
      </c>
      <c r="G1160">
        <f>Table2[[#This Row],[Response]]</f>
        <v>1</v>
      </c>
      <c r="H1160" s="8">
        <f>Products!G1160</f>
        <v>37</v>
      </c>
      <c r="I1160" s="17" t="str">
        <f>Products!H1160</f>
        <v>Married</v>
      </c>
      <c r="J1160" t="str">
        <f>Products!I1160</f>
        <v>36-45</v>
      </c>
      <c r="K1160" t="str">
        <f>Table6[[#This Row],[Kids]]</f>
        <v>Yes</v>
      </c>
      <c r="L1160" t="str">
        <f>Table6[[#This Row],[Teens]]</f>
        <v>Yes</v>
      </c>
    </row>
    <row r="1161" spans="1:12" ht="16.5" x14ac:dyDescent="0.3">
      <c r="A1161">
        <f>Table2[[#This Row],[NumDealsPurchases]]</f>
        <v>1</v>
      </c>
      <c r="B1161">
        <f>Table2[[#This Row],[AcceptedCmp3]]</f>
        <v>0</v>
      </c>
      <c r="C1161">
        <f>Table2[[#This Row],[AcceptedCmp4]]</f>
        <v>0</v>
      </c>
      <c r="D1161">
        <f>Table2[[#This Row],[AcceptedCmp5]]</f>
        <v>0</v>
      </c>
      <c r="E1161">
        <f>Table2[[#This Row],[AcceptedCmp1]]</f>
        <v>0</v>
      </c>
      <c r="F1161">
        <f>Table2[[#This Row],[AcceptedCmp2]]</f>
        <v>0</v>
      </c>
      <c r="G1161">
        <f>Table2[[#This Row],[Response]]</f>
        <v>0</v>
      </c>
      <c r="H1161" s="8">
        <f>Products!G1161</f>
        <v>38</v>
      </c>
      <c r="I1161" s="17" t="str">
        <f>Products!H1161</f>
        <v>Married</v>
      </c>
      <c r="J1161" t="str">
        <f>Products!I1161</f>
        <v>36-45</v>
      </c>
      <c r="K1161" t="str">
        <f>Table6[[#This Row],[Kids]]</f>
        <v>No</v>
      </c>
      <c r="L1161" t="str">
        <f>Table6[[#This Row],[Teens]]</f>
        <v>No</v>
      </c>
    </row>
    <row r="1162" spans="1:12" ht="16.5" x14ac:dyDescent="0.3">
      <c r="A1162">
        <f>Table2[[#This Row],[NumDealsPurchases]]</f>
        <v>1</v>
      </c>
      <c r="B1162">
        <f>Table2[[#This Row],[AcceptedCmp3]]</f>
        <v>0</v>
      </c>
      <c r="C1162">
        <f>Table2[[#This Row],[AcceptedCmp4]]</f>
        <v>0</v>
      </c>
      <c r="D1162">
        <f>Table2[[#This Row],[AcceptedCmp5]]</f>
        <v>0</v>
      </c>
      <c r="E1162">
        <f>Table2[[#This Row],[AcceptedCmp1]]</f>
        <v>0</v>
      </c>
      <c r="F1162">
        <f>Table2[[#This Row],[AcceptedCmp2]]</f>
        <v>0</v>
      </c>
      <c r="G1162">
        <f>Table2[[#This Row],[Response]]</f>
        <v>0</v>
      </c>
      <c r="H1162" s="8">
        <f>Products!G1162</f>
        <v>53</v>
      </c>
      <c r="I1162" s="17" t="str">
        <f>Products!H1162</f>
        <v>Married</v>
      </c>
      <c r="J1162" t="str">
        <f>Products!I1162</f>
        <v>46-55</v>
      </c>
      <c r="K1162" t="str">
        <f>Table6[[#This Row],[Kids]]</f>
        <v>No</v>
      </c>
      <c r="L1162" t="str">
        <f>Table6[[#This Row],[Teens]]</f>
        <v>No</v>
      </c>
    </row>
    <row r="1163" spans="1:12" ht="16.5" x14ac:dyDescent="0.3">
      <c r="A1163">
        <f>Table2[[#This Row],[NumDealsPurchases]]</f>
        <v>2</v>
      </c>
      <c r="B1163">
        <f>Table2[[#This Row],[AcceptedCmp3]]</f>
        <v>0</v>
      </c>
      <c r="C1163">
        <f>Table2[[#This Row],[AcceptedCmp4]]</f>
        <v>0</v>
      </c>
      <c r="D1163">
        <f>Table2[[#This Row],[AcceptedCmp5]]</f>
        <v>0</v>
      </c>
      <c r="E1163">
        <f>Table2[[#This Row],[AcceptedCmp1]]</f>
        <v>0</v>
      </c>
      <c r="F1163">
        <f>Table2[[#This Row],[AcceptedCmp2]]</f>
        <v>0</v>
      </c>
      <c r="G1163">
        <f>Table2[[#This Row],[Response]]</f>
        <v>0</v>
      </c>
      <c r="H1163" s="8">
        <f>Products!G1163</f>
        <v>62</v>
      </c>
      <c r="I1163" s="17" t="str">
        <f>Products!H1163</f>
        <v>Together</v>
      </c>
      <c r="J1163" t="str">
        <f>Products!I1163</f>
        <v>56-65</v>
      </c>
      <c r="K1163" t="str">
        <f>Table6[[#This Row],[Kids]]</f>
        <v>No</v>
      </c>
      <c r="L1163" t="str">
        <f>Table6[[#This Row],[Teens]]</f>
        <v>Yes</v>
      </c>
    </row>
    <row r="1164" spans="1:12" ht="16.5" x14ac:dyDescent="0.3">
      <c r="A1164">
        <f>Table2[[#This Row],[NumDealsPurchases]]</f>
        <v>1</v>
      </c>
      <c r="B1164">
        <f>Table2[[#This Row],[AcceptedCmp3]]</f>
        <v>0</v>
      </c>
      <c r="C1164">
        <f>Table2[[#This Row],[AcceptedCmp4]]</f>
        <v>0</v>
      </c>
      <c r="D1164">
        <f>Table2[[#This Row],[AcceptedCmp5]]</f>
        <v>0</v>
      </c>
      <c r="E1164">
        <f>Table2[[#This Row],[AcceptedCmp1]]</f>
        <v>0</v>
      </c>
      <c r="F1164">
        <f>Table2[[#This Row],[AcceptedCmp2]]</f>
        <v>0</v>
      </c>
      <c r="G1164">
        <f>Table2[[#This Row],[Response]]</f>
        <v>0</v>
      </c>
      <c r="H1164" s="8">
        <f>Products!G1164</f>
        <v>49</v>
      </c>
      <c r="I1164" s="17" t="str">
        <f>Products!H1164</f>
        <v>Married</v>
      </c>
      <c r="J1164" t="str">
        <f>Products!I1164</f>
        <v>46-55</v>
      </c>
      <c r="K1164" t="str">
        <f>Table6[[#This Row],[Kids]]</f>
        <v>No</v>
      </c>
      <c r="L1164" t="str">
        <f>Table6[[#This Row],[Teens]]</f>
        <v>Yes</v>
      </c>
    </row>
    <row r="1165" spans="1:12" ht="16.5" x14ac:dyDescent="0.3">
      <c r="A1165">
        <f>Table2[[#This Row],[NumDealsPurchases]]</f>
        <v>12</v>
      </c>
      <c r="B1165">
        <f>Table2[[#This Row],[AcceptedCmp3]]</f>
        <v>0</v>
      </c>
      <c r="C1165">
        <f>Table2[[#This Row],[AcceptedCmp4]]</f>
        <v>0</v>
      </c>
      <c r="D1165">
        <f>Table2[[#This Row],[AcceptedCmp5]]</f>
        <v>0</v>
      </c>
      <c r="E1165">
        <f>Table2[[#This Row],[AcceptedCmp1]]</f>
        <v>0</v>
      </c>
      <c r="F1165">
        <f>Table2[[#This Row],[AcceptedCmp2]]</f>
        <v>0</v>
      </c>
      <c r="G1165">
        <f>Table2[[#This Row],[Response]]</f>
        <v>0</v>
      </c>
      <c r="H1165" s="8">
        <f>Products!G1165</f>
        <v>56</v>
      </c>
      <c r="I1165" s="17" t="str">
        <f>Products!H1165</f>
        <v>Together</v>
      </c>
      <c r="J1165" t="str">
        <f>Products!I1165</f>
        <v>56-65</v>
      </c>
      <c r="K1165" t="str">
        <f>Table6[[#This Row],[Kids]]</f>
        <v>Yes</v>
      </c>
      <c r="L1165" t="str">
        <f>Table6[[#This Row],[Teens]]</f>
        <v>Yes</v>
      </c>
    </row>
    <row r="1166" spans="1:12" ht="16.5" x14ac:dyDescent="0.3">
      <c r="A1166">
        <f>Table2[[#This Row],[NumDealsPurchases]]</f>
        <v>1</v>
      </c>
      <c r="B1166">
        <f>Table2[[#This Row],[AcceptedCmp3]]</f>
        <v>0</v>
      </c>
      <c r="C1166">
        <f>Table2[[#This Row],[AcceptedCmp4]]</f>
        <v>1</v>
      </c>
      <c r="D1166">
        <f>Table2[[#This Row],[AcceptedCmp5]]</f>
        <v>0</v>
      </c>
      <c r="E1166">
        <f>Table2[[#This Row],[AcceptedCmp1]]</f>
        <v>0</v>
      </c>
      <c r="F1166">
        <f>Table2[[#This Row],[AcceptedCmp2]]</f>
        <v>0</v>
      </c>
      <c r="G1166">
        <f>Table2[[#This Row],[Response]]</f>
        <v>0</v>
      </c>
      <c r="H1166" s="8">
        <f>Products!G1166</f>
        <v>47</v>
      </c>
      <c r="I1166" s="17" t="str">
        <f>Products!H1166</f>
        <v>Married</v>
      </c>
      <c r="J1166" t="str">
        <f>Products!I1166</f>
        <v>46-55</v>
      </c>
      <c r="K1166" t="str">
        <f>Table6[[#This Row],[Kids]]</f>
        <v>No</v>
      </c>
      <c r="L1166" t="str">
        <f>Table6[[#This Row],[Teens]]</f>
        <v>Yes</v>
      </c>
    </row>
    <row r="1167" spans="1:12" ht="16.5" x14ac:dyDescent="0.3">
      <c r="A1167">
        <f>Table2[[#This Row],[NumDealsPurchases]]</f>
        <v>1</v>
      </c>
      <c r="B1167">
        <f>Table2[[#This Row],[AcceptedCmp3]]</f>
        <v>0</v>
      </c>
      <c r="C1167">
        <f>Table2[[#This Row],[AcceptedCmp4]]</f>
        <v>0</v>
      </c>
      <c r="D1167">
        <f>Table2[[#This Row],[AcceptedCmp5]]</f>
        <v>0</v>
      </c>
      <c r="E1167">
        <f>Table2[[#This Row],[AcceptedCmp1]]</f>
        <v>0</v>
      </c>
      <c r="F1167">
        <f>Table2[[#This Row],[AcceptedCmp2]]</f>
        <v>0</v>
      </c>
      <c r="G1167">
        <f>Table2[[#This Row],[Response]]</f>
        <v>0</v>
      </c>
      <c r="H1167" s="8">
        <f>Products!G1167</f>
        <v>18</v>
      </c>
      <c r="I1167" s="17" t="str">
        <f>Products!H1167</f>
        <v>Married</v>
      </c>
      <c r="J1167" t="str">
        <f>Products!I1167</f>
        <v>16-25</v>
      </c>
      <c r="K1167" t="str">
        <f>Table6[[#This Row],[Kids]]</f>
        <v>No</v>
      </c>
      <c r="L1167" t="str">
        <f>Table6[[#This Row],[Teens]]</f>
        <v>No</v>
      </c>
    </row>
    <row r="1168" spans="1:12" ht="16.5" x14ac:dyDescent="0.3">
      <c r="A1168">
        <f>Table2[[#This Row],[NumDealsPurchases]]</f>
        <v>2</v>
      </c>
      <c r="B1168">
        <f>Table2[[#This Row],[AcceptedCmp3]]</f>
        <v>0</v>
      </c>
      <c r="C1168">
        <f>Table2[[#This Row],[AcceptedCmp4]]</f>
        <v>0</v>
      </c>
      <c r="D1168">
        <f>Table2[[#This Row],[AcceptedCmp5]]</f>
        <v>0</v>
      </c>
      <c r="E1168">
        <f>Table2[[#This Row],[AcceptedCmp1]]</f>
        <v>0</v>
      </c>
      <c r="F1168">
        <f>Table2[[#This Row],[AcceptedCmp2]]</f>
        <v>0</v>
      </c>
      <c r="G1168">
        <f>Table2[[#This Row],[Response]]</f>
        <v>0</v>
      </c>
      <c r="H1168" s="8">
        <f>Products!G1168</f>
        <v>39</v>
      </c>
      <c r="I1168" s="17" t="str">
        <f>Products!H1168</f>
        <v>Married</v>
      </c>
      <c r="J1168" t="str">
        <f>Products!I1168</f>
        <v>36-45</v>
      </c>
      <c r="K1168" t="str">
        <f>Table6[[#This Row],[Kids]]</f>
        <v>No</v>
      </c>
      <c r="L1168" t="str">
        <f>Table6[[#This Row],[Teens]]</f>
        <v>Yes</v>
      </c>
    </row>
    <row r="1169" spans="1:12" ht="16.5" x14ac:dyDescent="0.3">
      <c r="A1169">
        <f>Table2[[#This Row],[NumDealsPurchases]]</f>
        <v>4</v>
      </c>
      <c r="B1169">
        <f>Table2[[#This Row],[AcceptedCmp3]]</f>
        <v>0</v>
      </c>
      <c r="C1169">
        <f>Table2[[#This Row],[AcceptedCmp4]]</f>
        <v>0</v>
      </c>
      <c r="D1169">
        <f>Table2[[#This Row],[AcceptedCmp5]]</f>
        <v>0</v>
      </c>
      <c r="E1169">
        <f>Table2[[#This Row],[AcceptedCmp1]]</f>
        <v>0</v>
      </c>
      <c r="F1169">
        <f>Table2[[#This Row],[AcceptedCmp2]]</f>
        <v>0</v>
      </c>
      <c r="G1169">
        <f>Table2[[#This Row],[Response]]</f>
        <v>0</v>
      </c>
      <c r="H1169" s="8">
        <f>Products!G1169</f>
        <v>41</v>
      </c>
      <c r="I1169" s="17" t="str">
        <f>Products!H1169</f>
        <v>Together</v>
      </c>
      <c r="J1169" t="str">
        <f>Products!I1169</f>
        <v>36-45</v>
      </c>
      <c r="K1169" t="str">
        <f>Table6[[#This Row],[Kids]]</f>
        <v>No</v>
      </c>
      <c r="L1169" t="str">
        <f>Table6[[#This Row],[Teens]]</f>
        <v>Yes</v>
      </c>
    </row>
    <row r="1170" spans="1:12" ht="16.5" x14ac:dyDescent="0.3">
      <c r="A1170">
        <f>Table2[[#This Row],[NumDealsPurchases]]</f>
        <v>1</v>
      </c>
      <c r="B1170">
        <f>Table2[[#This Row],[AcceptedCmp3]]</f>
        <v>0</v>
      </c>
      <c r="C1170">
        <f>Table2[[#This Row],[AcceptedCmp4]]</f>
        <v>0</v>
      </c>
      <c r="D1170">
        <f>Table2[[#This Row],[AcceptedCmp5]]</f>
        <v>0</v>
      </c>
      <c r="E1170">
        <f>Table2[[#This Row],[AcceptedCmp1]]</f>
        <v>0</v>
      </c>
      <c r="F1170">
        <f>Table2[[#This Row],[AcceptedCmp2]]</f>
        <v>0</v>
      </c>
      <c r="G1170">
        <f>Table2[[#This Row],[Response]]</f>
        <v>0</v>
      </c>
      <c r="H1170" s="8">
        <f>Products!G1170</f>
        <v>45</v>
      </c>
      <c r="I1170" s="17" t="str">
        <f>Products!H1170</f>
        <v>Married</v>
      </c>
      <c r="J1170" t="str">
        <f>Products!I1170</f>
        <v>36-45</v>
      </c>
      <c r="K1170" t="str">
        <f>Table6[[#This Row],[Kids]]</f>
        <v>No</v>
      </c>
      <c r="L1170" t="str">
        <f>Table6[[#This Row],[Teens]]</f>
        <v>Yes</v>
      </c>
    </row>
    <row r="1171" spans="1:12" ht="16.5" x14ac:dyDescent="0.3">
      <c r="A1171">
        <f>Table2[[#This Row],[NumDealsPurchases]]</f>
        <v>3</v>
      </c>
      <c r="B1171">
        <f>Table2[[#This Row],[AcceptedCmp3]]</f>
        <v>0</v>
      </c>
      <c r="C1171">
        <f>Table2[[#This Row],[AcceptedCmp4]]</f>
        <v>0</v>
      </c>
      <c r="D1171">
        <f>Table2[[#This Row],[AcceptedCmp5]]</f>
        <v>0</v>
      </c>
      <c r="E1171">
        <f>Table2[[#This Row],[AcceptedCmp1]]</f>
        <v>0</v>
      </c>
      <c r="F1171">
        <f>Table2[[#This Row],[AcceptedCmp2]]</f>
        <v>0</v>
      </c>
      <c r="G1171">
        <f>Table2[[#This Row],[Response]]</f>
        <v>0</v>
      </c>
      <c r="H1171" s="8">
        <f>Products!G1171</f>
        <v>44</v>
      </c>
      <c r="I1171" s="17" t="str">
        <f>Products!H1171</f>
        <v>Single</v>
      </c>
      <c r="J1171" t="str">
        <f>Products!I1171</f>
        <v>36-45</v>
      </c>
      <c r="K1171" t="str">
        <f>Table6[[#This Row],[Kids]]</f>
        <v>Yes</v>
      </c>
      <c r="L1171" t="str">
        <f>Table6[[#This Row],[Teens]]</f>
        <v>Yes</v>
      </c>
    </row>
    <row r="1172" spans="1:12" ht="16.5" x14ac:dyDescent="0.3">
      <c r="A1172">
        <f>Table2[[#This Row],[NumDealsPurchases]]</f>
        <v>1</v>
      </c>
      <c r="B1172">
        <f>Table2[[#This Row],[AcceptedCmp3]]</f>
        <v>0</v>
      </c>
      <c r="C1172">
        <f>Table2[[#This Row],[AcceptedCmp4]]</f>
        <v>0</v>
      </c>
      <c r="D1172">
        <f>Table2[[#This Row],[AcceptedCmp5]]</f>
        <v>0</v>
      </c>
      <c r="E1172">
        <f>Table2[[#This Row],[AcceptedCmp1]]</f>
        <v>0</v>
      </c>
      <c r="F1172">
        <f>Table2[[#This Row],[AcceptedCmp2]]</f>
        <v>0</v>
      </c>
      <c r="G1172">
        <f>Table2[[#This Row],[Response]]</f>
        <v>0</v>
      </c>
      <c r="H1172" s="8">
        <f>Products!G1172</f>
        <v>65</v>
      </c>
      <c r="I1172" s="17" t="str">
        <f>Products!H1172</f>
        <v>Married</v>
      </c>
      <c r="J1172" t="str">
        <f>Products!I1172</f>
        <v>56-65</v>
      </c>
      <c r="K1172" t="str">
        <f>Table6[[#This Row],[Kids]]</f>
        <v>No</v>
      </c>
      <c r="L1172" t="str">
        <f>Table6[[#This Row],[Teens]]</f>
        <v>No</v>
      </c>
    </row>
    <row r="1173" spans="1:12" ht="16.5" x14ac:dyDescent="0.3">
      <c r="A1173">
        <f>Table2[[#This Row],[NumDealsPurchases]]</f>
        <v>1</v>
      </c>
      <c r="B1173">
        <f>Table2[[#This Row],[AcceptedCmp3]]</f>
        <v>0</v>
      </c>
      <c r="C1173">
        <f>Table2[[#This Row],[AcceptedCmp4]]</f>
        <v>0</v>
      </c>
      <c r="D1173">
        <f>Table2[[#This Row],[AcceptedCmp5]]</f>
        <v>0</v>
      </c>
      <c r="E1173">
        <f>Table2[[#This Row],[AcceptedCmp1]]</f>
        <v>0</v>
      </c>
      <c r="F1173">
        <f>Table2[[#This Row],[AcceptedCmp2]]</f>
        <v>0</v>
      </c>
      <c r="G1173">
        <f>Table2[[#This Row],[Response]]</f>
        <v>0</v>
      </c>
      <c r="H1173" s="8">
        <f>Products!G1173</f>
        <v>45</v>
      </c>
      <c r="I1173" s="17" t="str">
        <f>Products!H1173</f>
        <v>Married</v>
      </c>
      <c r="J1173" t="str">
        <f>Products!I1173</f>
        <v>36-45</v>
      </c>
      <c r="K1173" t="str">
        <f>Table6[[#This Row],[Kids]]</f>
        <v>No</v>
      </c>
      <c r="L1173" t="str">
        <f>Table6[[#This Row],[Teens]]</f>
        <v>No</v>
      </c>
    </row>
    <row r="1174" spans="1:12" ht="16.5" x14ac:dyDescent="0.3">
      <c r="A1174">
        <f>Table2[[#This Row],[NumDealsPurchases]]</f>
        <v>1</v>
      </c>
      <c r="B1174">
        <f>Table2[[#This Row],[AcceptedCmp3]]</f>
        <v>1</v>
      </c>
      <c r="C1174">
        <f>Table2[[#This Row],[AcceptedCmp4]]</f>
        <v>0</v>
      </c>
      <c r="D1174">
        <f>Table2[[#This Row],[AcceptedCmp5]]</f>
        <v>0</v>
      </c>
      <c r="E1174">
        <f>Table2[[#This Row],[AcceptedCmp1]]</f>
        <v>0</v>
      </c>
      <c r="F1174">
        <f>Table2[[#This Row],[AcceptedCmp2]]</f>
        <v>0</v>
      </c>
      <c r="G1174">
        <f>Table2[[#This Row],[Response]]</f>
        <v>0</v>
      </c>
      <c r="H1174" s="8">
        <f>Products!G1174</f>
        <v>18</v>
      </c>
      <c r="I1174" s="17" t="str">
        <f>Products!H1174</f>
        <v>Married</v>
      </c>
      <c r="J1174" t="str">
        <f>Products!I1174</f>
        <v>16-25</v>
      </c>
      <c r="K1174" t="str">
        <f>Table6[[#This Row],[Kids]]</f>
        <v>No</v>
      </c>
      <c r="L1174" t="str">
        <f>Table6[[#This Row],[Teens]]</f>
        <v>No</v>
      </c>
    </row>
    <row r="1175" spans="1:12" ht="16.5" x14ac:dyDescent="0.3">
      <c r="A1175">
        <f>Table2[[#This Row],[NumDealsPurchases]]</f>
        <v>1</v>
      </c>
      <c r="B1175">
        <f>Table2[[#This Row],[AcceptedCmp3]]</f>
        <v>0</v>
      </c>
      <c r="C1175">
        <f>Table2[[#This Row],[AcceptedCmp4]]</f>
        <v>0</v>
      </c>
      <c r="D1175">
        <f>Table2[[#This Row],[AcceptedCmp5]]</f>
        <v>0</v>
      </c>
      <c r="E1175">
        <f>Table2[[#This Row],[AcceptedCmp1]]</f>
        <v>0</v>
      </c>
      <c r="F1175">
        <f>Table2[[#This Row],[AcceptedCmp2]]</f>
        <v>0</v>
      </c>
      <c r="G1175">
        <f>Table2[[#This Row],[Response]]</f>
        <v>0</v>
      </c>
      <c r="H1175" s="8">
        <f>Products!G1175</f>
        <v>40</v>
      </c>
      <c r="I1175" s="17" t="str">
        <f>Products!H1175</f>
        <v>Married</v>
      </c>
      <c r="J1175" t="str">
        <f>Products!I1175</f>
        <v>36-45</v>
      </c>
      <c r="K1175" t="str">
        <f>Table6[[#This Row],[Kids]]</f>
        <v>No</v>
      </c>
      <c r="L1175" t="str">
        <f>Table6[[#This Row],[Teens]]</f>
        <v>No</v>
      </c>
    </row>
    <row r="1176" spans="1:12" ht="16.5" x14ac:dyDescent="0.3">
      <c r="A1176">
        <f>Table2[[#This Row],[NumDealsPurchases]]</f>
        <v>1</v>
      </c>
      <c r="B1176">
        <f>Table2[[#This Row],[AcceptedCmp3]]</f>
        <v>0</v>
      </c>
      <c r="C1176">
        <f>Table2[[#This Row],[AcceptedCmp4]]</f>
        <v>0</v>
      </c>
      <c r="D1176">
        <f>Table2[[#This Row],[AcceptedCmp5]]</f>
        <v>0</v>
      </c>
      <c r="E1176">
        <f>Table2[[#This Row],[AcceptedCmp1]]</f>
        <v>0</v>
      </c>
      <c r="F1176">
        <f>Table2[[#This Row],[AcceptedCmp2]]</f>
        <v>0</v>
      </c>
      <c r="G1176">
        <f>Table2[[#This Row],[Response]]</f>
        <v>0</v>
      </c>
      <c r="H1176" s="8">
        <f>Products!G1176</f>
        <v>22</v>
      </c>
      <c r="I1176" s="17" t="str">
        <f>Products!H1176</f>
        <v>Together</v>
      </c>
      <c r="J1176" t="str">
        <f>Products!I1176</f>
        <v>16-25</v>
      </c>
      <c r="K1176" t="str">
        <f>Table6[[#This Row],[Kids]]</f>
        <v>No</v>
      </c>
      <c r="L1176" t="str">
        <f>Table6[[#This Row],[Teens]]</f>
        <v>No</v>
      </c>
    </row>
    <row r="1177" spans="1:12" ht="16.5" x14ac:dyDescent="0.3">
      <c r="A1177">
        <f>Table2[[#This Row],[NumDealsPurchases]]</f>
        <v>3</v>
      </c>
      <c r="B1177">
        <f>Table2[[#This Row],[AcceptedCmp3]]</f>
        <v>0</v>
      </c>
      <c r="C1177">
        <f>Table2[[#This Row],[AcceptedCmp4]]</f>
        <v>1</v>
      </c>
      <c r="D1177">
        <f>Table2[[#This Row],[AcceptedCmp5]]</f>
        <v>0</v>
      </c>
      <c r="E1177">
        <f>Table2[[#This Row],[AcceptedCmp1]]</f>
        <v>0</v>
      </c>
      <c r="F1177">
        <f>Table2[[#This Row],[AcceptedCmp2]]</f>
        <v>0</v>
      </c>
      <c r="G1177">
        <f>Table2[[#This Row],[Response]]</f>
        <v>0</v>
      </c>
      <c r="H1177" s="8">
        <f>Products!G1177</f>
        <v>57</v>
      </c>
      <c r="I1177" s="17" t="str">
        <f>Products!H1177</f>
        <v>Married</v>
      </c>
      <c r="J1177" t="str">
        <f>Products!I1177</f>
        <v>56-65</v>
      </c>
      <c r="K1177" t="str">
        <f>Table6[[#This Row],[Kids]]</f>
        <v>Yes</v>
      </c>
      <c r="L1177" t="str">
        <f>Table6[[#This Row],[Teens]]</f>
        <v>Yes</v>
      </c>
    </row>
    <row r="1178" spans="1:12" ht="16.5" x14ac:dyDescent="0.3">
      <c r="A1178">
        <f>Table2[[#This Row],[NumDealsPurchases]]</f>
        <v>2</v>
      </c>
      <c r="B1178">
        <f>Table2[[#This Row],[AcceptedCmp3]]</f>
        <v>0</v>
      </c>
      <c r="C1178">
        <f>Table2[[#This Row],[AcceptedCmp4]]</f>
        <v>0</v>
      </c>
      <c r="D1178">
        <f>Table2[[#This Row],[AcceptedCmp5]]</f>
        <v>0</v>
      </c>
      <c r="E1178">
        <f>Table2[[#This Row],[AcceptedCmp1]]</f>
        <v>0</v>
      </c>
      <c r="F1178">
        <f>Table2[[#This Row],[AcceptedCmp2]]</f>
        <v>0</v>
      </c>
      <c r="G1178">
        <f>Table2[[#This Row],[Response]]</f>
        <v>0</v>
      </c>
      <c r="H1178" s="8">
        <f>Products!G1178</f>
        <v>34</v>
      </c>
      <c r="I1178" s="17" t="str">
        <f>Products!H1178</f>
        <v>Married</v>
      </c>
      <c r="J1178" t="str">
        <f>Products!I1178</f>
        <v>26-35</v>
      </c>
      <c r="K1178" t="str">
        <f>Table6[[#This Row],[Kids]]</f>
        <v>Yes</v>
      </c>
      <c r="L1178" t="str">
        <f>Table6[[#This Row],[Teens]]</f>
        <v>No</v>
      </c>
    </row>
    <row r="1179" spans="1:12" ht="16.5" x14ac:dyDescent="0.3">
      <c r="A1179">
        <f>Table2[[#This Row],[NumDealsPurchases]]</f>
        <v>3</v>
      </c>
      <c r="B1179">
        <f>Table2[[#This Row],[AcceptedCmp3]]</f>
        <v>0</v>
      </c>
      <c r="C1179">
        <f>Table2[[#This Row],[AcceptedCmp4]]</f>
        <v>0</v>
      </c>
      <c r="D1179">
        <f>Table2[[#This Row],[AcceptedCmp5]]</f>
        <v>0</v>
      </c>
      <c r="E1179">
        <f>Table2[[#This Row],[AcceptedCmp1]]</f>
        <v>0</v>
      </c>
      <c r="F1179">
        <f>Table2[[#This Row],[AcceptedCmp2]]</f>
        <v>0</v>
      </c>
      <c r="G1179">
        <f>Table2[[#This Row],[Response]]</f>
        <v>0</v>
      </c>
      <c r="H1179" s="8">
        <f>Products!G1179</f>
        <v>53</v>
      </c>
      <c r="I1179" s="17" t="str">
        <f>Products!H1179</f>
        <v>Married</v>
      </c>
      <c r="J1179" t="str">
        <f>Products!I1179</f>
        <v>46-55</v>
      </c>
      <c r="K1179" t="str">
        <f>Table6[[#This Row],[Kids]]</f>
        <v>No</v>
      </c>
      <c r="L1179" t="str">
        <f>Table6[[#This Row],[Teens]]</f>
        <v>Yes</v>
      </c>
    </row>
    <row r="1180" spans="1:12" ht="16.5" x14ac:dyDescent="0.3">
      <c r="A1180">
        <f>Table2[[#This Row],[NumDealsPurchases]]</f>
        <v>1</v>
      </c>
      <c r="B1180">
        <f>Table2[[#This Row],[AcceptedCmp3]]</f>
        <v>0</v>
      </c>
      <c r="C1180">
        <f>Table2[[#This Row],[AcceptedCmp4]]</f>
        <v>0</v>
      </c>
      <c r="D1180">
        <f>Table2[[#This Row],[AcceptedCmp5]]</f>
        <v>0</v>
      </c>
      <c r="E1180">
        <f>Table2[[#This Row],[AcceptedCmp1]]</f>
        <v>0</v>
      </c>
      <c r="F1180">
        <f>Table2[[#This Row],[AcceptedCmp2]]</f>
        <v>0</v>
      </c>
      <c r="G1180">
        <f>Table2[[#This Row],[Response]]</f>
        <v>0</v>
      </c>
      <c r="H1180" s="8">
        <f>Products!G1180</f>
        <v>60</v>
      </c>
      <c r="I1180" s="17" t="str">
        <f>Products!H1180</f>
        <v>Divorced</v>
      </c>
      <c r="J1180" t="str">
        <f>Products!I1180</f>
        <v>56-65</v>
      </c>
      <c r="K1180" t="str">
        <f>Table6[[#This Row],[Kids]]</f>
        <v>Yes</v>
      </c>
      <c r="L1180" t="str">
        <f>Table6[[#This Row],[Teens]]</f>
        <v>Yes</v>
      </c>
    </row>
    <row r="1181" spans="1:12" ht="16.5" x14ac:dyDescent="0.3">
      <c r="A1181">
        <f>Table2[[#This Row],[NumDealsPurchases]]</f>
        <v>2</v>
      </c>
      <c r="B1181">
        <f>Table2[[#This Row],[AcceptedCmp3]]</f>
        <v>0</v>
      </c>
      <c r="C1181">
        <f>Table2[[#This Row],[AcceptedCmp4]]</f>
        <v>0</v>
      </c>
      <c r="D1181">
        <f>Table2[[#This Row],[AcceptedCmp5]]</f>
        <v>0</v>
      </c>
      <c r="E1181">
        <f>Table2[[#This Row],[AcceptedCmp1]]</f>
        <v>0</v>
      </c>
      <c r="F1181">
        <f>Table2[[#This Row],[AcceptedCmp2]]</f>
        <v>0</v>
      </c>
      <c r="G1181">
        <f>Table2[[#This Row],[Response]]</f>
        <v>0</v>
      </c>
      <c r="H1181" s="8">
        <f>Products!G1181</f>
        <v>32</v>
      </c>
      <c r="I1181" s="17" t="str">
        <f>Products!H1181</f>
        <v>Single</v>
      </c>
      <c r="J1181" t="str">
        <f>Products!I1181</f>
        <v>26-35</v>
      </c>
      <c r="K1181" t="str">
        <f>Table6[[#This Row],[Kids]]</f>
        <v>No</v>
      </c>
      <c r="L1181" t="str">
        <f>Table6[[#This Row],[Teens]]</f>
        <v>Yes</v>
      </c>
    </row>
    <row r="1182" spans="1:12" ht="16.5" x14ac:dyDescent="0.3">
      <c r="A1182">
        <f>Table2[[#This Row],[NumDealsPurchases]]</f>
        <v>3</v>
      </c>
      <c r="B1182">
        <f>Table2[[#This Row],[AcceptedCmp3]]</f>
        <v>0</v>
      </c>
      <c r="C1182">
        <f>Table2[[#This Row],[AcceptedCmp4]]</f>
        <v>0</v>
      </c>
      <c r="D1182">
        <f>Table2[[#This Row],[AcceptedCmp5]]</f>
        <v>0</v>
      </c>
      <c r="E1182">
        <f>Table2[[#This Row],[AcceptedCmp1]]</f>
        <v>0</v>
      </c>
      <c r="F1182">
        <f>Table2[[#This Row],[AcceptedCmp2]]</f>
        <v>0</v>
      </c>
      <c r="G1182">
        <f>Table2[[#This Row],[Response]]</f>
        <v>0</v>
      </c>
      <c r="H1182" s="8">
        <f>Products!G1182</f>
        <v>32</v>
      </c>
      <c r="I1182" s="17" t="str">
        <f>Products!H1182</f>
        <v>Together</v>
      </c>
      <c r="J1182" t="str">
        <f>Products!I1182</f>
        <v>26-35</v>
      </c>
      <c r="K1182" t="str">
        <f>Table6[[#This Row],[Kids]]</f>
        <v>Yes</v>
      </c>
      <c r="L1182" t="str">
        <f>Table6[[#This Row],[Teens]]</f>
        <v>Yes</v>
      </c>
    </row>
    <row r="1183" spans="1:12" ht="16.5" x14ac:dyDescent="0.3">
      <c r="A1183">
        <f>Table2[[#This Row],[NumDealsPurchases]]</f>
        <v>1</v>
      </c>
      <c r="B1183">
        <f>Table2[[#This Row],[AcceptedCmp3]]</f>
        <v>0</v>
      </c>
      <c r="C1183">
        <f>Table2[[#This Row],[AcceptedCmp4]]</f>
        <v>0</v>
      </c>
      <c r="D1183">
        <f>Table2[[#This Row],[AcceptedCmp5]]</f>
        <v>1</v>
      </c>
      <c r="E1183">
        <f>Table2[[#This Row],[AcceptedCmp1]]</f>
        <v>0</v>
      </c>
      <c r="F1183">
        <f>Table2[[#This Row],[AcceptedCmp2]]</f>
        <v>0</v>
      </c>
      <c r="G1183">
        <f>Table2[[#This Row],[Response]]</f>
        <v>0</v>
      </c>
      <c r="H1183" s="8">
        <f>Products!G1183</f>
        <v>23</v>
      </c>
      <c r="I1183" s="17" t="str">
        <f>Products!H1183</f>
        <v>Married</v>
      </c>
      <c r="J1183" t="str">
        <f>Products!I1183</f>
        <v>16-25</v>
      </c>
      <c r="K1183" t="str">
        <f>Table6[[#This Row],[Kids]]</f>
        <v>No</v>
      </c>
      <c r="L1183" t="str">
        <f>Table6[[#This Row],[Teens]]</f>
        <v>No</v>
      </c>
    </row>
    <row r="1184" spans="1:12" ht="16.5" x14ac:dyDescent="0.3">
      <c r="A1184">
        <f>Table2[[#This Row],[NumDealsPurchases]]</f>
        <v>3</v>
      </c>
      <c r="B1184">
        <f>Table2[[#This Row],[AcceptedCmp3]]</f>
        <v>0</v>
      </c>
      <c r="C1184">
        <f>Table2[[#This Row],[AcceptedCmp4]]</f>
        <v>0</v>
      </c>
      <c r="D1184">
        <f>Table2[[#This Row],[AcceptedCmp5]]</f>
        <v>0</v>
      </c>
      <c r="E1184">
        <f>Table2[[#This Row],[AcceptedCmp1]]</f>
        <v>0</v>
      </c>
      <c r="F1184">
        <f>Table2[[#This Row],[AcceptedCmp2]]</f>
        <v>0</v>
      </c>
      <c r="G1184">
        <f>Table2[[#This Row],[Response]]</f>
        <v>0</v>
      </c>
      <c r="H1184" s="8">
        <f>Products!G1184</f>
        <v>63</v>
      </c>
      <c r="I1184" s="17" t="str">
        <f>Products!H1184</f>
        <v>Divorced</v>
      </c>
      <c r="J1184" t="str">
        <f>Products!I1184</f>
        <v>56-65</v>
      </c>
      <c r="K1184" t="str">
        <f>Table6[[#This Row],[Kids]]</f>
        <v>No</v>
      </c>
      <c r="L1184" t="str">
        <f>Table6[[#This Row],[Teens]]</f>
        <v>Yes</v>
      </c>
    </row>
    <row r="1185" spans="1:12" ht="16.5" x14ac:dyDescent="0.3">
      <c r="A1185">
        <f>Table2[[#This Row],[NumDealsPurchases]]</f>
        <v>1</v>
      </c>
      <c r="B1185">
        <f>Table2[[#This Row],[AcceptedCmp3]]</f>
        <v>0</v>
      </c>
      <c r="C1185">
        <f>Table2[[#This Row],[AcceptedCmp4]]</f>
        <v>0</v>
      </c>
      <c r="D1185">
        <f>Table2[[#This Row],[AcceptedCmp5]]</f>
        <v>0</v>
      </c>
      <c r="E1185">
        <f>Table2[[#This Row],[AcceptedCmp1]]</f>
        <v>0</v>
      </c>
      <c r="F1185">
        <f>Table2[[#This Row],[AcceptedCmp2]]</f>
        <v>0</v>
      </c>
      <c r="G1185">
        <f>Table2[[#This Row],[Response]]</f>
        <v>0</v>
      </c>
      <c r="H1185" s="8">
        <f>Products!G1185</f>
        <v>56</v>
      </c>
      <c r="I1185" s="17" t="str">
        <f>Products!H1185</f>
        <v>Single</v>
      </c>
      <c r="J1185" t="str">
        <f>Products!I1185</f>
        <v>56-65</v>
      </c>
      <c r="K1185" t="str">
        <f>Table6[[#This Row],[Kids]]</f>
        <v>No</v>
      </c>
      <c r="L1185" t="str">
        <f>Table6[[#This Row],[Teens]]</f>
        <v>Yes</v>
      </c>
    </row>
    <row r="1186" spans="1:12" ht="16.5" x14ac:dyDescent="0.3">
      <c r="A1186">
        <f>Table2[[#This Row],[NumDealsPurchases]]</f>
        <v>3</v>
      </c>
      <c r="B1186">
        <f>Table2[[#This Row],[AcceptedCmp3]]</f>
        <v>0</v>
      </c>
      <c r="C1186">
        <f>Table2[[#This Row],[AcceptedCmp4]]</f>
        <v>1</v>
      </c>
      <c r="D1186">
        <f>Table2[[#This Row],[AcceptedCmp5]]</f>
        <v>0</v>
      </c>
      <c r="E1186">
        <f>Table2[[#This Row],[AcceptedCmp1]]</f>
        <v>0</v>
      </c>
      <c r="F1186">
        <f>Table2[[#This Row],[AcceptedCmp2]]</f>
        <v>0</v>
      </c>
      <c r="G1186">
        <f>Table2[[#This Row],[Response]]</f>
        <v>1</v>
      </c>
      <c r="H1186" s="8">
        <f>Products!G1186</f>
        <v>52</v>
      </c>
      <c r="I1186" s="17" t="str">
        <f>Products!H1186</f>
        <v>Single</v>
      </c>
      <c r="J1186" t="str">
        <f>Products!I1186</f>
        <v>46-55</v>
      </c>
      <c r="K1186" t="str">
        <f>Table6[[#This Row],[Kids]]</f>
        <v>No</v>
      </c>
      <c r="L1186" t="str">
        <f>Table6[[#This Row],[Teens]]</f>
        <v>Yes</v>
      </c>
    </row>
    <row r="1187" spans="1:12" ht="16.5" x14ac:dyDescent="0.3">
      <c r="A1187">
        <f>Table2[[#This Row],[NumDealsPurchases]]</f>
        <v>5</v>
      </c>
      <c r="B1187">
        <f>Table2[[#This Row],[AcceptedCmp3]]</f>
        <v>0</v>
      </c>
      <c r="C1187">
        <f>Table2[[#This Row],[AcceptedCmp4]]</f>
        <v>0</v>
      </c>
      <c r="D1187">
        <f>Table2[[#This Row],[AcceptedCmp5]]</f>
        <v>0</v>
      </c>
      <c r="E1187">
        <f>Table2[[#This Row],[AcceptedCmp1]]</f>
        <v>0</v>
      </c>
      <c r="F1187">
        <f>Table2[[#This Row],[AcceptedCmp2]]</f>
        <v>0</v>
      </c>
      <c r="G1187">
        <f>Table2[[#This Row],[Response]]</f>
        <v>0</v>
      </c>
      <c r="H1187" s="8">
        <f>Products!G1187</f>
        <v>55</v>
      </c>
      <c r="I1187" s="17" t="str">
        <f>Products!H1187</f>
        <v>Single</v>
      </c>
      <c r="J1187" t="str">
        <f>Products!I1187</f>
        <v>46-55</v>
      </c>
      <c r="K1187" t="str">
        <f>Table6[[#This Row],[Kids]]</f>
        <v>Yes</v>
      </c>
      <c r="L1187" t="str">
        <f>Table6[[#This Row],[Teens]]</f>
        <v>Yes</v>
      </c>
    </row>
    <row r="1188" spans="1:12" ht="16.5" x14ac:dyDescent="0.3">
      <c r="A1188">
        <f>Table2[[#This Row],[NumDealsPurchases]]</f>
        <v>1</v>
      </c>
      <c r="B1188">
        <f>Table2[[#This Row],[AcceptedCmp3]]</f>
        <v>0</v>
      </c>
      <c r="C1188">
        <f>Table2[[#This Row],[AcceptedCmp4]]</f>
        <v>0</v>
      </c>
      <c r="D1188">
        <f>Table2[[#This Row],[AcceptedCmp5]]</f>
        <v>0</v>
      </c>
      <c r="E1188">
        <f>Table2[[#This Row],[AcceptedCmp1]]</f>
        <v>0</v>
      </c>
      <c r="F1188">
        <f>Table2[[#This Row],[AcceptedCmp2]]</f>
        <v>0</v>
      </c>
      <c r="G1188">
        <f>Table2[[#This Row],[Response]]</f>
        <v>0</v>
      </c>
      <c r="H1188" s="8">
        <f>Products!G1188</f>
        <v>43</v>
      </c>
      <c r="I1188" s="17" t="str">
        <f>Products!H1188</f>
        <v>Married</v>
      </c>
      <c r="J1188" t="str">
        <f>Products!I1188</f>
        <v>36-45</v>
      </c>
      <c r="K1188" t="str">
        <f>Table6[[#This Row],[Kids]]</f>
        <v>Yes</v>
      </c>
      <c r="L1188" t="str">
        <f>Table6[[#This Row],[Teens]]</f>
        <v>No</v>
      </c>
    </row>
    <row r="1189" spans="1:12" ht="16.5" x14ac:dyDescent="0.3">
      <c r="A1189">
        <f>Table2[[#This Row],[NumDealsPurchases]]</f>
        <v>1</v>
      </c>
      <c r="B1189">
        <f>Table2[[#This Row],[AcceptedCmp3]]</f>
        <v>0</v>
      </c>
      <c r="C1189">
        <f>Table2[[#This Row],[AcceptedCmp4]]</f>
        <v>0</v>
      </c>
      <c r="D1189">
        <f>Table2[[#This Row],[AcceptedCmp5]]</f>
        <v>0</v>
      </c>
      <c r="E1189">
        <f>Table2[[#This Row],[AcceptedCmp1]]</f>
        <v>0</v>
      </c>
      <c r="F1189">
        <f>Table2[[#This Row],[AcceptedCmp2]]</f>
        <v>0</v>
      </c>
      <c r="G1189">
        <f>Table2[[#This Row],[Response]]</f>
        <v>0</v>
      </c>
      <c r="H1189" s="8">
        <f>Products!G1189</f>
        <v>28</v>
      </c>
      <c r="I1189" s="17" t="str">
        <f>Products!H1189</f>
        <v>Single</v>
      </c>
      <c r="J1189" t="str">
        <f>Products!I1189</f>
        <v>26-35</v>
      </c>
      <c r="K1189" t="str">
        <f>Table6[[#This Row],[Kids]]</f>
        <v>Yes</v>
      </c>
      <c r="L1189" t="str">
        <f>Table6[[#This Row],[Teens]]</f>
        <v>No</v>
      </c>
    </row>
    <row r="1190" spans="1:12" ht="16.5" x14ac:dyDescent="0.3">
      <c r="A1190">
        <f>Table2[[#This Row],[NumDealsPurchases]]</f>
        <v>2</v>
      </c>
      <c r="B1190">
        <f>Table2[[#This Row],[AcceptedCmp3]]</f>
        <v>0</v>
      </c>
      <c r="C1190">
        <f>Table2[[#This Row],[AcceptedCmp4]]</f>
        <v>0</v>
      </c>
      <c r="D1190">
        <f>Table2[[#This Row],[AcceptedCmp5]]</f>
        <v>0</v>
      </c>
      <c r="E1190">
        <f>Table2[[#This Row],[AcceptedCmp1]]</f>
        <v>0</v>
      </c>
      <c r="F1190">
        <f>Table2[[#This Row],[AcceptedCmp2]]</f>
        <v>0</v>
      </c>
      <c r="G1190">
        <f>Table2[[#This Row],[Response]]</f>
        <v>0</v>
      </c>
      <c r="H1190" s="8">
        <f>Products!G1190</f>
        <v>48</v>
      </c>
      <c r="I1190" s="17" t="str">
        <f>Products!H1190</f>
        <v>Together</v>
      </c>
      <c r="J1190" t="str">
        <f>Products!I1190</f>
        <v>46-55</v>
      </c>
      <c r="K1190" t="str">
        <f>Table6[[#This Row],[Kids]]</f>
        <v>Yes</v>
      </c>
      <c r="L1190" t="str">
        <f>Table6[[#This Row],[Teens]]</f>
        <v>Yes</v>
      </c>
    </row>
    <row r="1191" spans="1:12" ht="16.5" x14ac:dyDescent="0.3">
      <c r="A1191">
        <f>Table2[[#This Row],[NumDealsPurchases]]</f>
        <v>1</v>
      </c>
      <c r="B1191">
        <f>Table2[[#This Row],[AcceptedCmp3]]</f>
        <v>0</v>
      </c>
      <c r="C1191">
        <f>Table2[[#This Row],[AcceptedCmp4]]</f>
        <v>0</v>
      </c>
      <c r="D1191">
        <f>Table2[[#This Row],[AcceptedCmp5]]</f>
        <v>0</v>
      </c>
      <c r="E1191">
        <f>Table2[[#This Row],[AcceptedCmp1]]</f>
        <v>1</v>
      </c>
      <c r="F1191">
        <f>Table2[[#This Row],[AcceptedCmp2]]</f>
        <v>0</v>
      </c>
      <c r="G1191">
        <f>Table2[[#This Row],[Response]]</f>
        <v>0</v>
      </c>
      <c r="H1191" s="8">
        <f>Products!G1191</f>
        <v>61</v>
      </c>
      <c r="I1191" s="17" t="str">
        <f>Products!H1191</f>
        <v>Married</v>
      </c>
      <c r="J1191" t="str">
        <f>Products!I1191</f>
        <v>56-65</v>
      </c>
      <c r="K1191" t="str">
        <f>Table6[[#This Row],[Kids]]</f>
        <v>No</v>
      </c>
      <c r="L1191" t="str">
        <f>Table6[[#This Row],[Teens]]</f>
        <v>Yes</v>
      </c>
    </row>
    <row r="1192" spans="1:12" ht="16.5" x14ac:dyDescent="0.3">
      <c r="A1192">
        <f>Table2[[#This Row],[NumDealsPurchases]]</f>
        <v>2</v>
      </c>
      <c r="B1192">
        <f>Table2[[#This Row],[AcceptedCmp3]]</f>
        <v>0</v>
      </c>
      <c r="C1192">
        <f>Table2[[#This Row],[AcceptedCmp4]]</f>
        <v>0</v>
      </c>
      <c r="D1192">
        <f>Table2[[#This Row],[AcceptedCmp5]]</f>
        <v>0</v>
      </c>
      <c r="E1192">
        <f>Table2[[#This Row],[AcceptedCmp1]]</f>
        <v>0</v>
      </c>
      <c r="F1192">
        <f>Table2[[#This Row],[AcceptedCmp2]]</f>
        <v>0</v>
      </c>
      <c r="G1192">
        <f>Table2[[#This Row],[Response]]</f>
        <v>0</v>
      </c>
      <c r="H1192" s="8">
        <f>Products!G1192</f>
        <v>50</v>
      </c>
      <c r="I1192" s="17" t="str">
        <f>Products!H1192</f>
        <v>Divorced</v>
      </c>
      <c r="J1192" t="str">
        <f>Products!I1192</f>
        <v>46-55</v>
      </c>
      <c r="K1192" t="str">
        <f>Table6[[#This Row],[Kids]]</f>
        <v>No</v>
      </c>
      <c r="L1192" t="str">
        <f>Table6[[#This Row],[Teens]]</f>
        <v>Yes</v>
      </c>
    </row>
    <row r="1193" spans="1:12" ht="16.5" x14ac:dyDescent="0.3">
      <c r="A1193">
        <f>Table2[[#This Row],[NumDealsPurchases]]</f>
        <v>1</v>
      </c>
      <c r="B1193">
        <f>Table2[[#This Row],[AcceptedCmp3]]</f>
        <v>0</v>
      </c>
      <c r="C1193">
        <f>Table2[[#This Row],[AcceptedCmp4]]</f>
        <v>0</v>
      </c>
      <c r="D1193">
        <f>Table2[[#This Row],[AcceptedCmp5]]</f>
        <v>0</v>
      </c>
      <c r="E1193">
        <f>Table2[[#This Row],[AcceptedCmp1]]</f>
        <v>0</v>
      </c>
      <c r="F1193">
        <f>Table2[[#This Row],[AcceptedCmp2]]</f>
        <v>0</v>
      </c>
      <c r="G1193">
        <f>Table2[[#This Row],[Response]]</f>
        <v>0</v>
      </c>
      <c r="H1193" s="8">
        <f>Products!G1193</f>
        <v>40</v>
      </c>
      <c r="I1193" s="17" t="str">
        <f>Products!H1193</f>
        <v>Widow</v>
      </c>
      <c r="J1193" t="str">
        <f>Products!I1193</f>
        <v>36-45</v>
      </c>
      <c r="K1193" t="str">
        <f>Table6[[#This Row],[Kids]]</f>
        <v>No</v>
      </c>
      <c r="L1193" t="str">
        <f>Table6[[#This Row],[Teens]]</f>
        <v>Yes</v>
      </c>
    </row>
    <row r="1194" spans="1:12" ht="16.5" x14ac:dyDescent="0.3">
      <c r="A1194">
        <f>Table2[[#This Row],[NumDealsPurchases]]</f>
        <v>1</v>
      </c>
      <c r="B1194">
        <f>Table2[[#This Row],[AcceptedCmp3]]</f>
        <v>0</v>
      </c>
      <c r="C1194">
        <f>Table2[[#This Row],[AcceptedCmp4]]</f>
        <v>0</v>
      </c>
      <c r="D1194">
        <f>Table2[[#This Row],[AcceptedCmp5]]</f>
        <v>0</v>
      </c>
      <c r="E1194">
        <f>Table2[[#This Row],[AcceptedCmp1]]</f>
        <v>0</v>
      </c>
      <c r="F1194">
        <f>Table2[[#This Row],[AcceptedCmp2]]</f>
        <v>0</v>
      </c>
      <c r="G1194">
        <f>Table2[[#This Row],[Response]]</f>
        <v>1</v>
      </c>
      <c r="H1194" s="8">
        <f>Products!G1194</f>
        <v>42</v>
      </c>
      <c r="I1194" s="17" t="str">
        <f>Products!H1194</f>
        <v>Divorced</v>
      </c>
      <c r="J1194" t="str">
        <f>Products!I1194</f>
        <v>36-45</v>
      </c>
      <c r="K1194" t="str">
        <f>Table6[[#This Row],[Kids]]</f>
        <v>No</v>
      </c>
      <c r="L1194" t="str">
        <f>Table6[[#This Row],[Teens]]</f>
        <v>No</v>
      </c>
    </row>
    <row r="1195" spans="1:12" ht="16.5" x14ac:dyDescent="0.3">
      <c r="A1195">
        <f>Table2[[#This Row],[NumDealsPurchases]]</f>
        <v>4</v>
      </c>
      <c r="B1195">
        <f>Table2[[#This Row],[AcceptedCmp3]]</f>
        <v>0</v>
      </c>
      <c r="C1195">
        <f>Table2[[#This Row],[AcceptedCmp4]]</f>
        <v>1</v>
      </c>
      <c r="D1195">
        <f>Table2[[#This Row],[AcceptedCmp5]]</f>
        <v>1</v>
      </c>
      <c r="E1195">
        <f>Table2[[#This Row],[AcceptedCmp1]]</f>
        <v>0</v>
      </c>
      <c r="F1195">
        <f>Table2[[#This Row],[AcceptedCmp2]]</f>
        <v>0</v>
      </c>
      <c r="G1195">
        <f>Table2[[#This Row],[Response]]</f>
        <v>1</v>
      </c>
      <c r="H1195" s="8">
        <f>Products!G1195</f>
        <v>43</v>
      </c>
      <c r="I1195" s="17" t="str">
        <f>Products!H1195</f>
        <v>Single</v>
      </c>
      <c r="J1195" t="str">
        <f>Products!I1195</f>
        <v>36-45</v>
      </c>
      <c r="K1195" t="str">
        <f>Table6[[#This Row],[Kids]]</f>
        <v>No</v>
      </c>
      <c r="L1195" t="str">
        <f>Table6[[#This Row],[Teens]]</f>
        <v>Yes</v>
      </c>
    </row>
    <row r="1196" spans="1:12" ht="16.5" x14ac:dyDescent="0.3">
      <c r="A1196">
        <f>Table2[[#This Row],[NumDealsPurchases]]</f>
        <v>1</v>
      </c>
      <c r="B1196">
        <f>Table2[[#This Row],[AcceptedCmp3]]</f>
        <v>0</v>
      </c>
      <c r="C1196">
        <f>Table2[[#This Row],[AcceptedCmp4]]</f>
        <v>0</v>
      </c>
      <c r="D1196">
        <f>Table2[[#This Row],[AcceptedCmp5]]</f>
        <v>0</v>
      </c>
      <c r="E1196">
        <f>Table2[[#This Row],[AcceptedCmp1]]</f>
        <v>0</v>
      </c>
      <c r="F1196">
        <f>Table2[[#This Row],[AcceptedCmp2]]</f>
        <v>0</v>
      </c>
      <c r="G1196">
        <f>Table2[[#This Row],[Response]]</f>
        <v>0</v>
      </c>
      <c r="H1196" s="8">
        <f>Products!G1196</f>
        <v>54</v>
      </c>
      <c r="I1196" s="17" t="str">
        <f>Products!H1196</f>
        <v>Married</v>
      </c>
      <c r="J1196" t="str">
        <f>Products!I1196</f>
        <v>46-55</v>
      </c>
      <c r="K1196" t="str">
        <f>Table6[[#This Row],[Kids]]</f>
        <v>No</v>
      </c>
      <c r="L1196" t="str">
        <f>Table6[[#This Row],[Teens]]</f>
        <v>Yes</v>
      </c>
    </row>
    <row r="1197" spans="1:12" ht="16.5" x14ac:dyDescent="0.3">
      <c r="A1197">
        <f>Table2[[#This Row],[NumDealsPurchases]]</f>
        <v>1</v>
      </c>
      <c r="B1197">
        <f>Table2[[#This Row],[AcceptedCmp3]]</f>
        <v>0</v>
      </c>
      <c r="C1197">
        <f>Table2[[#This Row],[AcceptedCmp4]]</f>
        <v>0</v>
      </c>
      <c r="D1197">
        <f>Table2[[#This Row],[AcceptedCmp5]]</f>
        <v>0</v>
      </c>
      <c r="E1197">
        <f>Table2[[#This Row],[AcceptedCmp1]]</f>
        <v>0</v>
      </c>
      <c r="F1197">
        <f>Table2[[#This Row],[AcceptedCmp2]]</f>
        <v>0</v>
      </c>
      <c r="G1197">
        <f>Table2[[#This Row],[Response]]</f>
        <v>0</v>
      </c>
      <c r="H1197" s="8">
        <f>Products!G1197</f>
        <v>62</v>
      </c>
      <c r="I1197" s="17" t="str">
        <f>Products!H1197</f>
        <v>Divorced</v>
      </c>
      <c r="J1197" t="str">
        <f>Products!I1197</f>
        <v>56-65</v>
      </c>
      <c r="K1197" t="str">
        <f>Table6[[#This Row],[Kids]]</f>
        <v>No</v>
      </c>
      <c r="L1197" t="str">
        <f>Table6[[#This Row],[Teens]]</f>
        <v>Yes</v>
      </c>
    </row>
    <row r="1198" spans="1:12" ht="16.5" x14ac:dyDescent="0.3">
      <c r="A1198">
        <f>Table2[[#This Row],[NumDealsPurchases]]</f>
        <v>3</v>
      </c>
      <c r="B1198">
        <f>Table2[[#This Row],[AcceptedCmp3]]</f>
        <v>0</v>
      </c>
      <c r="C1198">
        <f>Table2[[#This Row],[AcceptedCmp4]]</f>
        <v>0</v>
      </c>
      <c r="D1198">
        <f>Table2[[#This Row],[AcceptedCmp5]]</f>
        <v>0</v>
      </c>
      <c r="E1198">
        <f>Table2[[#This Row],[AcceptedCmp1]]</f>
        <v>0</v>
      </c>
      <c r="F1198">
        <f>Table2[[#This Row],[AcceptedCmp2]]</f>
        <v>0</v>
      </c>
      <c r="G1198">
        <f>Table2[[#This Row],[Response]]</f>
        <v>0</v>
      </c>
      <c r="H1198" s="8">
        <f>Products!G1198</f>
        <v>44</v>
      </c>
      <c r="I1198" s="17" t="str">
        <f>Products!H1198</f>
        <v>Married</v>
      </c>
      <c r="J1198" t="str">
        <f>Products!I1198</f>
        <v>36-45</v>
      </c>
      <c r="K1198" t="str">
        <f>Table6[[#This Row],[Kids]]</f>
        <v>Yes</v>
      </c>
      <c r="L1198" t="str">
        <f>Table6[[#This Row],[Teens]]</f>
        <v>Yes</v>
      </c>
    </row>
    <row r="1199" spans="1:12" ht="16.5" x14ac:dyDescent="0.3">
      <c r="A1199">
        <f>Table2[[#This Row],[NumDealsPurchases]]</f>
        <v>1</v>
      </c>
      <c r="B1199">
        <f>Table2[[#This Row],[AcceptedCmp3]]</f>
        <v>0</v>
      </c>
      <c r="C1199">
        <f>Table2[[#This Row],[AcceptedCmp4]]</f>
        <v>0</v>
      </c>
      <c r="D1199">
        <f>Table2[[#This Row],[AcceptedCmp5]]</f>
        <v>0</v>
      </c>
      <c r="E1199">
        <f>Table2[[#This Row],[AcceptedCmp1]]</f>
        <v>0</v>
      </c>
      <c r="F1199">
        <f>Table2[[#This Row],[AcceptedCmp2]]</f>
        <v>0</v>
      </c>
      <c r="G1199">
        <f>Table2[[#This Row],[Response]]</f>
        <v>0</v>
      </c>
      <c r="H1199" s="8">
        <f>Products!G1199</f>
        <v>45</v>
      </c>
      <c r="I1199" s="17" t="str">
        <f>Products!H1199</f>
        <v>Married</v>
      </c>
      <c r="J1199" t="str">
        <f>Products!I1199</f>
        <v>36-45</v>
      </c>
      <c r="K1199" t="str">
        <f>Table6[[#This Row],[Kids]]</f>
        <v>No</v>
      </c>
      <c r="L1199" t="str">
        <f>Table6[[#This Row],[Teens]]</f>
        <v>Yes</v>
      </c>
    </row>
    <row r="1200" spans="1:12" ht="16.5" x14ac:dyDescent="0.3">
      <c r="A1200">
        <f>Table2[[#This Row],[NumDealsPurchases]]</f>
        <v>1</v>
      </c>
      <c r="B1200">
        <f>Table2[[#This Row],[AcceptedCmp3]]</f>
        <v>0</v>
      </c>
      <c r="C1200">
        <f>Table2[[#This Row],[AcceptedCmp4]]</f>
        <v>0</v>
      </c>
      <c r="D1200">
        <f>Table2[[#This Row],[AcceptedCmp5]]</f>
        <v>0</v>
      </c>
      <c r="E1200">
        <f>Table2[[#This Row],[AcceptedCmp1]]</f>
        <v>0</v>
      </c>
      <c r="F1200">
        <f>Table2[[#This Row],[AcceptedCmp2]]</f>
        <v>0</v>
      </c>
      <c r="G1200">
        <f>Table2[[#This Row],[Response]]</f>
        <v>0</v>
      </c>
      <c r="H1200" s="8">
        <f>Products!G1200</f>
        <v>48</v>
      </c>
      <c r="I1200" s="17" t="str">
        <f>Products!H1200</f>
        <v>Married</v>
      </c>
      <c r="J1200" t="str">
        <f>Products!I1200</f>
        <v>46-55</v>
      </c>
      <c r="K1200" t="str">
        <f>Table6[[#This Row],[Kids]]</f>
        <v>No</v>
      </c>
      <c r="L1200" t="str">
        <f>Table6[[#This Row],[Teens]]</f>
        <v>Yes</v>
      </c>
    </row>
    <row r="1201" spans="1:12" ht="16.5" x14ac:dyDescent="0.3">
      <c r="A1201">
        <f>Table2[[#This Row],[NumDealsPurchases]]</f>
        <v>2</v>
      </c>
      <c r="B1201">
        <f>Table2[[#This Row],[AcceptedCmp3]]</f>
        <v>0</v>
      </c>
      <c r="C1201">
        <f>Table2[[#This Row],[AcceptedCmp4]]</f>
        <v>1</v>
      </c>
      <c r="D1201">
        <f>Table2[[#This Row],[AcceptedCmp5]]</f>
        <v>0</v>
      </c>
      <c r="E1201">
        <f>Table2[[#This Row],[AcceptedCmp1]]</f>
        <v>0</v>
      </c>
      <c r="F1201">
        <f>Table2[[#This Row],[AcceptedCmp2]]</f>
        <v>0</v>
      </c>
      <c r="G1201">
        <f>Table2[[#This Row],[Response]]</f>
        <v>0</v>
      </c>
      <c r="H1201" s="8">
        <f>Products!G1201</f>
        <v>44</v>
      </c>
      <c r="I1201" s="17" t="str">
        <f>Products!H1201</f>
        <v>Widow</v>
      </c>
      <c r="J1201" t="str">
        <f>Products!I1201</f>
        <v>36-45</v>
      </c>
      <c r="K1201" t="str">
        <f>Table6[[#This Row],[Kids]]</f>
        <v>Yes</v>
      </c>
      <c r="L1201" t="str">
        <f>Table6[[#This Row],[Teens]]</f>
        <v>No</v>
      </c>
    </row>
    <row r="1202" spans="1:12" ht="16.5" x14ac:dyDescent="0.3">
      <c r="A1202">
        <f>Table2[[#This Row],[NumDealsPurchases]]</f>
        <v>1</v>
      </c>
      <c r="B1202">
        <f>Table2[[#This Row],[AcceptedCmp3]]</f>
        <v>0</v>
      </c>
      <c r="C1202">
        <f>Table2[[#This Row],[AcceptedCmp4]]</f>
        <v>0</v>
      </c>
      <c r="D1202">
        <f>Table2[[#This Row],[AcceptedCmp5]]</f>
        <v>0</v>
      </c>
      <c r="E1202">
        <f>Table2[[#This Row],[AcceptedCmp1]]</f>
        <v>0</v>
      </c>
      <c r="F1202">
        <f>Table2[[#This Row],[AcceptedCmp2]]</f>
        <v>0</v>
      </c>
      <c r="G1202">
        <f>Table2[[#This Row],[Response]]</f>
        <v>0</v>
      </c>
      <c r="H1202" s="8">
        <f>Products!G1202</f>
        <v>42</v>
      </c>
      <c r="I1202" s="17" t="str">
        <f>Products!H1202</f>
        <v>Married</v>
      </c>
      <c r="J1202" t="str">
        <f>Products!I1202</f>
        <v>36-45</v>
      </c>
      <c r="K1202" t="str">
        <f>Table6[[#This Row],[Kids]]</f>
        <v>No</v>
      </c>
      <c r="L1202" t="str">
        <f>Table6[[#This Row],[Teens]]</f>
        <v>No</v>
      </c>
    </row>
    <row r="1203" spans="1:12" ht="16.5" x14ac:dyDescent="0.3">
      <c r="A1203">
        <f>Table2[[#This Row],[NumDealsPurchases]]</f>
        <v>3</v>
      </c>
      <c r="B1203">
        <f>Table2[[#This Row],[AcceptedCmp3]]</f>
        <v>0</v>
      </c>
      <c r="C1203">
        <f>Table2[[#This Row],[AcceptedCmp4]]</f>
        <v>0</v>
      </c>
      <c r="D1203">
        <f>Table2[[#This Row],[AcceptedCmp5]]</f>
        <v>0</v>
      </c>
      <c r="E1203">
        <f>Table2[[#This Row],[AcceptedCmp1]]</f>
        <v>0</v>
      </c>
      <c r="F1203">
        <f>Table2[[#This Row],[AcceptedCmp2]]</f>
        <v>0</v>
      </c>
      <c r="G1203">
        <f>Table2[[#This Row],[Response]]</f>
        <v>0</v>
      </c>
      <c r="H1203" s="8">
        <f>Products!G1203</f>
        <v>51</v>
      </c>
      <c r="I1203" s="17" t="str">
        <f>Products!H1203</f>
        <v>Married</v>
      </c>
      <c r="J1203" t="str">
        <f>Products!I1203</f>
        <v>46-55</v>
      </c>
      <c r="K1203" t="str">
        <f>Table6[[#This Row],[Kids]]</f>
        <v>No</v>
      </c>
      <c r="L1203" t="str">
        <f>Table6[[#This Row],[Teens]]</f>
        <v>Yes</v>
      </c>
    </row>
    <row r="1204" spans="1:12" ht="16.5" x14ac:dyDescent="0.3">
      <c r="A1204">
        <f>Table2[[#This Row],[NumDealsPurchases]]</f>
        <v>4</v>
      </c>
      <c r="B1204">
        <f>Table2[[#This Row],[AcceptedCmp3]]</f>
        <v>0</v>
      </c>
      <c r="C1204">
        <f>Table2[[#This Row],[AcceptedCmp4]]</f>
        <v>0</v>
      </c>
      <c r="D1204">
        <f>Table2[[#This Row],[AcceptedCmp5]]</f>
        <v>0</v>
      </c>
      <c r="E1204">
        <f>Table2[[#This Row],[AcceptedCmp1]]</f>
        <v>0</v>
      </c>
      <c r="F1204">
        <f>Table2[[#This Row],[AcceptedCmp2]]</f>
        <v>0</v>
      </c>
      <c r="G1204">
        <f>Table2[[#This Row],[Response]]</f>
        <v>0</v>
      </c>
      <c r="H1204" s="8">
        <f>Products!G1204</f>
        <v>36</v>
      </c>
      <c r="I1204" s="17" t="str">
        <f>Products!H1204</f>
        <v>Married</v>
      </c>
      <c r="J1204" t="str">
        <f>Products!I1204</f>
        <v>36-45</v>
      </c>
      <c r="K1204" t="str">
        <f>Table6[[#This Row],[Kids]]</f>
        <v>Yes</v>
      </c>
      <c r="L1204" t="str">
        <f>Table6[[#This Row],[Teens]]</f>
        <v>Yes</v>
      </c>
    </row>
    <row r="1205" spans="1:12" ht="16.5" x14ac:dyDescent="0.3">
      <c r="A1205">
        <f>Table2[[#This Row],[NumDealsPurchases]]</f>
        <v>3</v>
      </c>
      <c r="B1205">
        <f>Table2[[#This Row],[AcceptedCmp3]]</f>
        <v>0</v>
      </c>
      <c r="C1205">
        <f>Table2[[#This Row],[AcceptedCmp4]]</f>
        <v>0</v>
      </c>
      <c r="D1205">
        <f>Table2[[#This Row],[AcceptedCmp5]]</f>
        <v>0</v>
      </c>
      <c r="E1205">
        <f>Table2[[#This Row],[AcceptedCmp1]]</f>
        <v>0</v>
      </c>
      <c r="F1205">
        <f>Table2[[#This Row],[AcceptedCmp2]]</f>
        <v>0</v>
      </c>
      <c r="G1205">
        <f>Table2[[#This Row],[Response]]</f>
        <v>0</v>
      </c>
      <c r="H1205" s="8">
        <f>Products!G1205</f>
        <v>54</v>
      </c>
      <c r="I1205" s="17" t="str">
        <f>Products!H1205</f>
        <v>Divorced</v>
      </c>
      <c r="J1205" t="str">
        <f>Products!I1205</f>
        <v>46-55</v>
      </c>
      <c r="K1205" t="str">
        <f>Table6[[#This Row],[Kids]]</f>
        <v>No</v>
      </c>
      <c r="L1205" t="str">
        <f>Table6[[#This Row],[Teens]]</f>
        <v>Yes</v>
      </c>
    </row>
    <row r="1206" spans="1:12" ht="16.5" x14ac:dyDescent="0.3">
      <c r="A1206">
        <f>Table2[[#This Row],[NumDealsPurchases]]</f>
        <v>2</v>
      </c>
      <c r="B1206">
        <f>Table2[[#This Row],[AcceptedCmp3]]</f>
        <v>0</v>
      </c>
      <c r="C1206">
        <f>Table2[[#This Row],[AcceptedCmp4]]</f>
        <v>0</v>
      </c>
      <c r="D1206">
        <f>Table2[[#This Row],[AcceptedCmp5]]</f>
        <v>0</v>
      </c>
      <c r="E1206">
        <f>Table2[[#This Row],[AcceptedCmp1]]</f>
        <v>0</v>
      </c>
      <c r="F1206">
        <f>Table2[[#This Row],[AcceptedCmp2]]</f>
        <v>0</v>
      </c>
      <c r="G1206">
        <f>Table2[[#This Row],[Response]]</f>
        <v>0</v>
      </c>
      <c r="H1206" s="8">
        <f>Products!G1206</f>
        <v>55</v>
      </c>
      <c r="I1206" s="17" t="str">
        <f>Products!H1206</f>
        <v>Together</v>
      </c>
      <c r="J1206" t="str">
        <f>Products!I1206</f>
        <v>46-55</v>
      </c>
      <c r="K1206" t="str">
        <f>Table6[[#This Row],[Kids]]</f>
        <v>No</v>
      </c>
      <c r="L1206" t="str">
        <f>Table6[[#This Row],[Teens]]</f>
        <v>Yes</v>
      </c>
    </row>
    <row r="1207" spans="1:12" ht="16.5" x14ac:dyDescent="0.3">
      <c r="A1207">
        <f>Table2[[#This Row],[NumDealsPurchases]]</f>
        <v>2</v>
      </c>
      <c r="B1207">
        <f>Table2[[#This Row],[AcceptedCmp3]]</f>
        <v>1</v>
      </c>
      <c r="C1207">
        <f>Table2[[#This Row],[AcceptedCmp4]]</f>
        <v>0</v>
      </c>
      <c r="D1207">
        <f>Table2[[#This Row],[AcceptedCmp5]]</f>
        <v>0</v>
      </c>
      <c r="E1207">
        <f>Table2[[#This Row],[AcceptedCmp1]]</f>
        <v>0</v>
      </c>
      <c r="F1207">
        <f>Table2[[#This Row],[AcceptedCmp2]]</f>
        <v>0</v>
      </c>
      <c r="G1207">
        <f>Table2[[#This Row],[Response]]</f>
        <v>1</v>
      </c>
      <c r="H1207" s="8">
        <f>Products!G1207</f>
        <v>33</v>
      </c>
      <c r="I1207" s="17" t="str">
        <f>Products!H1207</f>
        <v>Married</v>
      </c>
      <c r="J1207" t="str">
        <f>Products!I1207</f>
        <v>26-35</v>
      </c>
      <c r="K1207" t="str">
        <f>Table6[[#This Row],[Kids]]</f>
        <v>Yes</v>
      </c>
      <c r="L1207" t="str">
        <f>Table6[[#This Row],[Teens]]</f>
        <v>No</v>
      </c>
    </row>
    <row r="1208" spans="1:12" ht="16.5" x14ac:dyDescent="0.3">
      <c r="A1208">
        <f>Table2[[#This Row],[NumDealsPurchases]]</f>
        <v>1</v>
      </c>
      <c r="B1208">
        <f>Table2[[#This Row],[AcceptedCmp3]]</f>
        <v>0</v>
      </c>
      <c r="C1208">
        <f>Table2[[#This Row],[AcceptedCmp4]]</f>
        <v>0</v>
      </c>
      <c r="D1208">
        <f>Table2[[#This Row],[AcceptedCmp5]]</f>
        <v>0</v>
      </c>
      <c r="E1208">
        <f>Table2[[#This Row],[AcceptedCmp1]]</f>
        <v>0</v>
      </c>
      <c r="F1208">
        <f>Table2[[#This Row],[AcceptedCmp2]]</f>
        <v>0</v>
      </c>
      <c r="G1208">
        <f>Table2[[#This Row],[Response]]</f>
        <v>0</v>
      </c>
      <c r="H1208" s="8">
        <f>Products!G1208</f>
        <v>56</v>
      </c>
      <c r="I1208" s="17" t="str">
        <f>Products!H1208</f>
        <v>Married</v>
      </c>
      <c r="J1208" t="str">
        <f>Products!I1208</f>
        <v>56-65</v>
      </c>
      <c r="K1208" t="str">
        <f>Table6[[#This Row],[Kids]]</f>
        <v>No</v>
      </c>
      <c r="L1208" t="str">
        <f>Table6[[#This Row],[Teens]]</f>
        <v>No</v>
      </c>
    </row>
    <row r="1209" spans="1:12" ht="16.5" x14ac:dyDescent="0.3">
      <c r="A1209">
        <f>Table2[[#This Row],[NumDealsPurchases]]</f>
        <v>3</v>
      </c>
      <c r="B1209">
        <f>Table2[[#This Row],[AcceptedCmp3]]</f>
        <v>1</v>
      </c>
      <c r="C1209">
        <f>Table2[[#This Row],[AcceptedCmp4]]</f>
        <v>0</v>
      </c>
      <c r="D1209">
        <f>Table2[[#This Row],[AcceptedCmp5]]</f>
        <v>0</v>
      </c>
      <c r="E1209">
        <f>Table2[[#This Row],[AcceptedCmp1]]</f>
        <v>0</v>
      </c>
      <c r="F1209">
        <f>Table2[[#This Row],[AcceptedCmp2]]</f>
        <v>0</v>
      </c>
      <c r="G1209">
        <f>Table2[[#This Row],[Response]]</f>
        <v>0</v>
      </c>
      <c r="H1209" s="8">
        <f>Products!G1209</f>
        <v>57</v>
      </c>
      <c r="I1209" s="17" t="str">
        <f>Products!H1209</f>
        <v>Married</v>
      </c>
      <c r="J1209" t="str">
        <f>Products!I1209</f>
        <v>56-65</v>
      </c>
      <c r="K1209" t="str">
        <f>Table6[[#This Row],[Kids]]</f>
        <v>No</v>
      </c>
      <c r="L1209" t="str">
        <f>Table6[[#This Row],[Teens]]</f>
        <v>Yes</v>
      </c>
    </row>
    <row r="1210" spans="1:12" ht="16.5" x14ac:dyDescent="0.3">
      <c r="A1210">
        <f>Table2[[#This Row],[NumDealsPurchases]]</f>
        <v>1</v>
      </c>
      <c r="B1210">
        <f>Table2[[#This Row],[AcceptedCmp3]]</f>
        <v>0</v>
      </c>
      <c r="C1210">
        <f>Table2[[#This Row],[AcceptedCmp4]]</f>
        <v>0</v>
      </c>
      <c r="D1210">
        <f>Table2[[#This Row],[AcceptedCmp5]]</f>
        <v>1</v>
      </c>
      <c r="E1210">
        <f>Table2[[#This Row],[AcceptedCmp1]]</f>
        <v>0</v>
      </c>
      <c r="F1210">
        <f>Table2[[#This Row],[AcceptedCmp2]]</f>
        <v>0</v>
      </c>
      <c r="G1210">
        <f>Table2[[#This Row],[Response]]</f>
        <v>0</v>
      </c>
      <c r="H1210" s="8">
        <f>Products!G1210</f>
        <v>48</v>
      </c>
      <c r="I1210" s="17" t="str">
        <f>Products!H1210</f>
        <v>Together</v>
      </c>
      <c r="J1210" t="str">
        <f>Products!I1210</f>
        <v>46-55</v>
      </c>
      <c r="K1210" t="str">
        <f>Table6[[#This Row],[Kids]]</f>
        <v>No</v>
      </c>
      <c r="L1210" t="str">
        <f>Table6[[#This Row],[Teens]]</f>
        <v>No</v>
      </c>
    </row>
    <row r="1211" spans="1:12" ht="16.5" x14ac:dyDescent="0.3">
      <c r="A1211">
        <f>Table2[[#This Row],[NumDealsPurchases]]</f>
        <v>1</v>
      </c>
      <c r="B1211">
        <f>Table2[[#This Row],[AcceptedCmp3]]</f>
        <v>0</v>
      </c>
      <c r="C1211">
        <f>Table2[[#This Row],[AcceptedCmp4]]</f>
        <v>0</v>
      </c>
      <c r="D1211">
        <f>Table2[[#This Row],[AcceptedCmp5]]</f>
        <v>0</v>
      </c>
      <c r="E1211">
        <f>Table2[[#This Row],[AcceptedCmp1]]</f>
        <v>0</v>
      </c>
      <c r="F1211">
        <f>Table2[[#This Row],[AcceptedCmp2]]</f>
        <v>0</v>
      </c>
      <c r="G1211">
        <f>Table2[[#This Row],[Response]]</f>
        <v>0</v>
      </c>
      <c r="H1211" s="8">
        <f>Products!G1211</f>
        <v>23</v>
      </c>
      <c r="I1211" s="17" t="str">
        <f>Products!H1211</f>
        <v>Together</v>
      </c>
      <c r="J1211" t="str">
        <f>Products!I1211</f>
        <v>16-25</v>
      </c>
      <c r="K1211" t="str">
        <f>Table6[[#This Row],[Kids]]</f>
        <v>No</v>
      </c>
      <c r="L1211" t="str">
        <f>Table6[[#This Row],[Teens]]</f>
        <v>No</v>
      </c>
    </row>
    <row r="1212" spans="1:12" ht="16.5" x14ac:dyDescent="0.3">
      <c r="A1212">
        <f>Table2[[#This Row],[NumDealsPurchases]]</f>
        <v>1</v>
      </c>
      <c r="B1212">
        <f>Table2[[#This Row],[AcceptedCmp3]]</f>
        <v>1</v>
      </c>
      <c r="C1212">
        <f>Table2[[#This Row],[AcceptedCmp4]]</f>
        <v>0</v>
      </c>
      <c r="D1212">
        <f>Table2[[#This Row],[AcceptedCmp5]]</f>
        <v>0</v>
      </c>
      <c r="E1212">
        <f>Table2[[#This Row],[AcceptedCmp1]]</f>
        <v>0</v>
      </c>
      <c r="F1212">
        <f>Table2[[#This Row],[AcceptedCmp2]]</f>
        <v>0</v>
      </c>
      <c r="G1212">
        <f>Table2[[#This Row],[Response]]</f>
        <v>0</v>
      </c>
      <c r="H1212" s="8">
        <f>Products!G1212</f>
        <v>57</v>
      </c>
      <c r="I1212" s="17" t="str">
        <f>Products!H1212</f>
        <v>Together</v>
      </c>
      <c r="J1212" t="str">
        <f>Products!I1212</f>
        <v>56-65</v>
      </c>
      <c r="K1212" t="str">
        <f>Table6[[#This Row],[Kids]]</f>
        <v>No</v>
      </c>
      <c r="L1212" t="str">
        <f>Table6[[#This Row],[Teens]]</f>
        <v>Yes</v>
      </c>
    </row>
    <row r="1213" spans="1:12" ht="16.5" x14ac:dyDescent="0.3">
      <c r="A1213">
        <f>Table2[[#This Row],[NumDealsPurchases]]</f>
        <v>2</v>
      </c>
      <c r="B1213">
        <f>Table2[[#This Row],[AcceptedCmp3]]</f>
        <v>0</v>
      </c>
      <c r="C1213">
        <f>Table2[[#This Row],[AcceptedCmp4]]</f>
        <v>0</v>
      </c>
      <c r="D1213">
        <f>Table2[[#This Row],[AcceptedCmp5]]</f>
        <v>0</v>
      </c>
      <c r="E1213">
        <f>Table2[[#This Row],[AcceptedCmp1]]</f>
        <v>0</v>
      </c>
      <c r="F1213">
        <f>Table2[[#This Row],[AcceptedCmp2]]</f>
        <v>0</v>
      </c>
      <c r="G1213">
        <f>Table2[[#This Row],[Response]]</f>
        <v>0</v>
      </c>
      <c r="H1213" s="8">
        <f>Products!G1213</f>
        <v>48</v>
      </c>
      <c r="I1213" s="17" t="str">
        <f>Products!H1213</f>
        <v>Together</v>
      </c>
      <c r="J1213" t="str">
        <f>Products!I1213</f>
        <v>46-55</v>
      </c>
      <c r="K1213" t="str">
        <f>Table6[[#This Row],[Kids]]</f>
        <v>No</v>
      </c>
      <c r="L1213" t="str">
        <f>Table6[[#This Row],[Teens]]</f>
        <v>Yes</v>
      </c>
    </row>
    <row r="1214" spans="1:12" ht="16.5" x14ac:dyDescent="0.3">
      <c r="A1214">
        <f>Table2[[#This Row],[NumDealsPurchases]]</f>
        <v>2</v>
      </c>
      <c r="B1214">
        <f>Table2[[#This Row],[AcceptedCmp3]]</f>
        <v>0</v>
      </c>
      <c r="C1214">
        <f>Table2[[#This Row],[AcceptedCmp4]]</f>
        <v>1</v>
      </c>
      <c r="D1214">
        <f>Table2[[#This Row],[AcceptedCmp5]]</f>
        <v>0</v>
      </c>
      <c r="E1214">
        <f>Table2[[#This Row],[AcceptedCmp1]]</f>
        <v>0</v>
      </c>
      <c r="F1214">
        <f>Table2[[#This Row],[AcceptedCmp2]]</f>
        <v>0</v>
      </c>
      <c r="G1214">
        <f>Table2[[#This Row],[Response]]</f>
        <v>0</v>
      </c>
      <c r="H1214" s="8">
        <f>Products!G1214</f>
        <v>56</v>
      </c>
      <c r="I1214" s="17" t="str">
        <f>Products!H1214</f>
        <v>Together</v>
      </c>
      <c r="J1214" t="str">
        <f>Products!I1214</f>
        <v>56-65</v>
      </c>
      <c r="K1214" t="str">
        <f>Table6[[#This Row],[Kids]]</f>
        <v>No</v>
      </c>
      <c r="L1214" t="str">
        <f>Table6[[#This Row],[Teens]]</f>
        <v>Yes</v>
      </c>
    </row>
    <row r="1215" spans="1:12" ht="16.5" x14ac:dyDescent="0.3">
      <c r="A1215">
        <f>Table2[[#This Row],[NumDealsPurchases]]</f>
        <v>2</v>
      </c>
      <c r="B1215">
        <f>Table2[[#This Row],[AcceptedCmp3]]</f>
        <v>0</v>
      </c>
      <c r="C1215">
        <f>Table2[[#This Row],[AcceptedCmp4]]</f>
        <v>0</v>
      </c>
      <c r="D1215">
        <f>Table2[[#This Row],[AcceptedCmp5]]</f>
        <v>0</v>
      </c>
      <c r="E1215">
        <f>Table2[[#This Row],[AcceptedCmp1]]</f>
        <v>0</v>
      </c>
      <c r="F1215">
        <f>Table2[[#This Row],[AcceptedCmp2]]</f>
        <v>0</v>
      </c>
      <c r="G1215">
        <f>Table2[[#This Row],[Response]]</f>
        <v>0</v>
      </c>
      <c r="H1215" s="8">
        <f>Products!G1215</f>
        <v>58</v>
      </c>
      <c r="I1215" s="17" t="str">
        <f>Products!H1215</f>
        <v>Together</v>
      </c>
      <c r="J1215" t="str">
        <f>Products!I1215</f>
        <v>56-65</v>
      </c>
      <c r="K1215" t="str">
        <f>Table6[[#This Row],[Kids]]</f>
        <v>No</v>
      </c>
      <c r="L1215" t="str">
        <f>Table6[[#This Row],[Teens]]</f>
        <v>Yes</v>
      </c>
    </row>
    <row r="1216" spans="1:12" ht="16.5" x14ac:dyDescent="0.3">
      <c r="A1216">
        <f>Table2[[#This Row],[NumDealsPurchases]]</f>
        <v>2</v>
      </c>
      <c r="B1216">
        <f>Table2[[#This Row],[AcceptedCmp3]]</f>
        <v>1</v>
      </c>
      <c r="C1216">
        <f>Table2[[#This Row],[AcceptedCmp4]]</f>
        <v>0</v>
      </c>
      <c r="D1216">
        <f>Table2[[#This Row],[AcceptedCmp5]]</f>
        <v>0</v>
      </c>
      <c r="E1216">
        <f>Table2[[#This Row],[AcceptedCmp1]]</f>
        <v>0</v>
      </c>
      <c r="F1216">
        <f>Table2[[#This Row],[AcceptedCmp2]]</f>
        <v>0</v>
      </c>
      <c r="G1216">
        <f>Table2[[#This Row],[Response]]</f>
        <v>0</v>
      </c>
      <c r="H1216" s="8">
        <f>Products!G1216</f>
        <v>41</v>
      </c>
      <c r="I1216" s="17" t="str">
        <f>Products!H1216</f>
        <v>Married</v>
      </c>
      <c r="J1216" t="str">
        <f>Products!I1216</f>
        <v>36-45</v>
      </c>
      <c r="K1216" t="str">
        <f>Table6[[#This Row],[Kids]]</f>
        <v>No</v>
      </c>
      <c r="L1216" t="str">
        <f>Table6[[#This Row],[Teens]]</f>
        <v>Yes</v>
      </c>
    </row>
    <row r="1217" spans="1:12" ht="16.5" x14ac:dyDescent="0.3">
      <c r="A1217">
        <f>Table2[[#This Row],[NumDealsPurchases]]</f>
        <v>1</v>
      </c>
      <c r="B1217">
        <f>Table2[[#This Row],[AcceptedCmp3]]</f>
        <v>0</v>
      </c>
      <c r="C1217">
        <f>Table2[[#This Row],[AcceptedCmp4]]</f>
        <v>0</v>
      </c>
      <c r="D1217">
        <f>Table2[[#This Row],[AcceptedCmp5]]</f>
        <v>1</v>
      </c>
      <c r="E1217">
        <f>Table2[[#This Row],[AcceptedCmp1]]</f>
        <v>0</v>
      </c>
      <c r="F1217">
        <f>Table2[[#This Row],[AcceptedCmp2]]</f>
        <v>0</v>
      </c>
      <c r="G1217">
        <f>Table2[[#This Row],[Response]]</f>
        <v>0</v>
      </c>
      <c r="H1217" s="8">
        <f>Products!G1217</f>
        <v>44</v>
      </c>
      <c r="I1217" s="17" t="str">
        <f>Products!H1217</f>
        <v>Single</v>
      </c>
      <c r="J1217" t="str">
        <f>Products!I1217</f>
        <v>36-45</v>
      </c>
      <c r="K1217" t="str">
        <f>Table6[[#This Row],[Kids]]</f>
        <v>No</v>
      </c>
      <c r="L1217" t="str">
        <f>Table6[[#This Row],[Teens]]</f>
        <v>No</v>
      </c>
    </row>
    <row r="1218" spans="1:12" ht="16.5" x14ac:dyDescent="0.3">
      <c r="A1218">
        <f>Table2[[#This Row],[NumDealsPurchases]]</f>
        <v>5</v>
      </c>
      <c r="B1218">
        <f>Table2[[#This Row],[AcceptedCmp3]]</f>
        <v>0</v>
      </c>
      <c r="C1218">
        <f>Table2[[#This Row],[AcceptedCmp4]]</f>
        <v>0</v>
      </c>
      <c r="D1218">
        <f>Table2[[#This Row],[AcceptedCmp5]]</f>
        <v>0</v>
      </c>
      <c r="E1218">
        <f>Table2[[#This Row],[AcceptedCmp1]]</f>
        <v>0</v>
      </c>
      <c r="F1218">
        <f>Table2[[#This Row],[AcceptedCmp2]]</f>
        <v>0</v>
      </c>
      <c r="G1218">
        <f>Table2[[#This Row],[Response]]</f>
        <v>0</v>
      </c>
      <c r="H1218" s="8">
        <f>Products!G1218</f>
        <v>40</v>
      </c>
      <c r="I1218" s="17" t="str">
        <f>Products!H1218</f>
        <v>Single</v>
      </c>
      <c r="J1218" t="str">
        <f>Products!I1218</f>
        <v>36-45</v>
      </c>
      <c r="K1218" t="str">
        <f>Table6[[#This Row],[Kids]]</f>
        <v>Yes</v>
      </c>
      <c r="L1218" t="str">
        <f>Table6[[#This Row],[Teens]]</f>
        <v>Yes</v>
      </c>
    </row>
    <row r="1219" spans="1:12" ht="16.5" x14ac:dyDescent="0.3">
      <c r="A1219">
        <f>Table2[[#This Row],[NumDealsPurchases]]</f>
        <v>4</v>
      </c>
      <c r="B1219">
        <f>Table2[[#This Row],[AcceptedCmp3]]</f>
        <v>0</v>
      </c>
      <c r="C1219">
        <f>Table2[[#This Row],[AcceptedCmp4]]</f>
        <v>0</v>
      </c>
      <c r="D1219">
        <f>Table2[[#This Row],[AcceptedCmp5]]</f>
        <v>0</v>
      </c>
      <c r="E1219">
        <f>Table2[[#This Row],[AcceptedCmp1]]</f>
        <v>0</v>
      </c>
      <c r="F1219">
        <f>Table2[[#This Row],[AcceptedCmp2]]</f>
        <v>0</v>
      </c>
      <c r="G1219">
        <f>Table2[[#This Row],[Response]]</f>
        <v>1</v>
      </c>
      <c r="H1219" s="8">
        <f>Products!G1219</f>
        <v>38</v>
      </c>
      <c r="I1219" s="17" t="str">
        <f>Products!H1219</f>
        <v>Together</v>
      </c>
      <c r="J1219" t="str">
        <f>Products!I1219</f>
        <v>36-45</v>
      </c>
      <c r="K1219" t="str">
        <f>Table6[[#This Row],[Kids]]</f>
        <v>Yes</v>
      </c>
      <c r="L1219" t="str">
        <f>Table6[[#This Row],[Teens]]</f>
        <v>Yes</v>
      </c>
    </row>
    <row r="1220" spans="1:12" ht="16.5" x14ac:dyDescent="0.3">
      <c r="A1220">
        <f>Table2[[#This Row],[NumDealsPurchases]]</f>
        <v>1</v>
      </c>
      <c r="B1220">
        <f>Table2[[#This Row],[AcceptedCmp3]]</f>
        <v>0</v>
      </c>
      <c r="C1220">
        <f>Table2[[#This Row],[AcceptedCmp4]]</f>
        <v>0</v>
      </c>
      <c r="D1220">
        <f>Table2[[#This Row],[AcceptedCmp5]]</f>
        <v>0</v>
      </c>
      <c r="E1220">
        <f>Table2[[#This Row],[AcceptedCmp1]]</f>
        <v>0</v>
      </c>
      <c r="F1220">
        <f>Table2[[#This Row],[AcceptedCmp2]]</f>
        <v>0</v>
      </c>
      <c r="G1220">
        <f>Table2[[#This Row],[Response]]</f>
        <v>0</v>
      </c>
      <c r="H1220" s="8">
        <f>Products!G1220</f>
        <v>48</v>
      </c>
      <c r="I1220" s="17" t="str">
        <f>Products!H1220</f>
        <v>Together</v>
      </c>
      <c r="J1220" t="str">
        <f>Products!I1220</f>
        <v>46-55</v>
      </c>
      <c r="K1220" t="str">
        <f>Table6[[#This Row],[Kids]]</f>
        <v>No</v>
      </c>
      <c r="L1220" t="str">
        <f>Table6[[#This Row],[Teens]]</f>
        <v>Yes</v>
      </c>
    </row>
    <row r="1221" spans="1:12" ht="16.5" x14ac:dyDescent="0.3">
      <c r="A1221">
        <f>Table2[[#This Row],[NumDealsPurchases]]</f>
        <v>5</v>
      </c>
      <c r="B1221">
        <f>Table2[[#This Row],[AcceptedCmp3]]</f>
        <v>0</v>
      </c>
      <c r="C1221">
        <f>Table2[[#This Row],[AcceptedCmp4]]</f>
        <v>0</v>
      </c>
      <c r="D1221">
        <f>Table2[[#This Row],[AcceptedCmp5]]</f>
        <v>0</v>
      </c>
      <c r="E1221">
        <f>Table2[[#This Row],[AcceptedCmp1]]</f>
        <v>0</v>
      </c>
      <c r="F1221">
        <f>Table2[[#This Row],[AcceptedCmp2]]</f>
        <v>0</v>
      </c>
      <c r="G1221">
        <f>Table2[[#This Row],[Response]]</f>
        <v>0</v>
      </c>
      <c r="H1221" s="8">
        <f>Products!G1221</f>
        <v>49</v>
      </c>
      <c r="I1221" s="17" t="str">
        <f>Products!H1221</f>
        <v>Single</v>
      </c>
      <c r="J1221" t="str">
        <f>Products!I1221</f>
        <v>46-55</v>
      </c>
      <c r="K1221" t="str">
        <f>Table6[[#This Row],[Kids]]</f>
        <v>Yes</v>
      </c>
      <c r="L1221" t="str">
        <f>Table6[[#This Row],[Teens]]</f>
        <v>Yes</v>
      </c>
    </row>
    <row r="1222" spans="1:12" ht="16.5" x14ac:dyDescent="0.3">
      <c r="A1222">
        <f>Table2[[#This Row],[NumDealsPurchases]]</f>
        <v>1</v>
      </c>
      <c r="B1222">
        <f>Table2[[#This Row],[AcceptedCmp3]]</f>
        <v>0</v>
      </c>
      <c r="C1222">
        <f>Table2[[#This Row],[AcceptedCmp4]]</f>
        <v>0</v>
      </c>
      <c r="D1222">
        <f>Table2[[#This Row],[AcceptedCmp5]]</f>
        <v>0</v>
      </c>
      <c r="E1222">
        <f>Table2[[#This Row],[AcceptedCmp1]]</f>
        <v>0</v>
      </c>
      <c r="F1222">
        <f>Table2[[#This Row],[AcceptedCmp2]]</f>
        <v>0</v>
      </c>
      <c r="G1222">
        <f>Table2[[#This Row],[Response]]</f>
        <v>0</v>
      </c>
      <c r="H1222" s="8">
        <f>Products!G1222</f>
        <v>22</v>
      </c>
      <c r="I1222" s="17" t="str">
        <f>Products!H1222</f>
        <v>Single</v>
      </c>
      <c r="J1222" t="str">
        <f>Products!I1222</f>
        <v>16-25</v>
      </c>
      <c r="K1222" t="str">
        <f>Table6[[#This Row],[Kids]]</f>
        <v>No</v>
      </c>
      <c r="L1222" t="str">
        <f>Table6[[#This Row],[Teens]]</f>
        <v>No</v>
      </c>
    </row>
    <row r="1223" spans="1:12" ht="16.5" x14ac:dyDescent="0.3">
      <c r="A1223">
        <f>Table2[[#This Row],[NumDealsPurchases]]</f>
        <v>2</v>
      </c>
      <c r="B1223">
        <f>Table2[[#This Row],[AcceptedCmp3]]</f>
        <v>0</v>
      </c>
      <c r="C1223">
        <f>Table2[[#This Row],[AcceptedCmp4]]</f>
        <v>0</v>
      </c>
      <c r="D1223">
        <f>Table2[[#This Row],[AcceptedCmp5]]</f>
        <v>0</v>
      </c>
      <c r="E1223">
        <f>Table2[[#This Row],[AcceptedCmp1]]</f>
        <v>0</v>
      </c>
      <c r="F1223">
        <f>Table2[[#This Row],[AcceptedCmp2]]</f>
        <v>0</v>
      </c>
      <c r="G1223">
        <f>Table2[[#This Row],[Response]]</f>
        <v>0</v>
      </c>
      <c r="H1223" s="8">
        <f>Products!G1223</f>
        <v>50</v>
      </c>
      <c r="I1223" s="17" t="str">
        <f>Products!H1223</f>
        <v>Married</v>
      </c>
      <c r="J1223" t="str">
        <f>Products!I1223</f>
        <v>46-55</v>
      </c>
      <c r="K1223" t="str">
        <f>Table6[[#This Row],[Kids]]</f>
        <v>No</v>
      </c>
      <c r="L1223" t="str">
        <f>Table6[[#This Row],[Teens]]</f>
        <v>Yes</v>
      </c>
    </row>
    <row r="1224" spans="1:12" ht="16.5" x14ac:dyDescent="0.3">
      <c r="A1224">
        <f>Table2[[#This Row],[NumDealsPurchases]]</f>
        <v>3</v>
      </c>
      <c r="B1224">
        <f>Table2[[#This Row],[AcceptedCmp3]]</f>
        <v>0</v>
      </c>
      <c r="C1224">
        <f>Table2[[#This Row],[AcceptedCmp4]]</f>
        <v>0</v>
      </c>
      <c r="D1224">
        <f>Table2[[#This Row],[AcceptedCmp5]]</f>
        <v>0</v>
      </c>
      <c r="E1224">
        <f>Table2[[#This Row],[AcceptedCmp1]]</f>
        <v>0</v>
      </c>
      <c r="F1224">
        <f>Table2[[#This Row],[AcceptedCmp2]]</f>
        <v>0</v>
      </c>
      <c r="G1224">
        <f>Table2[[#This Row],[Response]]</f>
        <v>0</v>
      </c>
      <c r="H1224" s="8">
        <f>Products!G1224</f>
        <v>26</v>
      </c>
      <c r="I1224" s="17" t="str">
        <f>Products!H1224</f>
        <v>Divorced</v>
      </c>
      <c r="J1224" t="str">
        <f>Products!I1224</f>
        <v>26-35</v>
      </c>
      <c r="K1224" t="str">
        <f>Table6[[#This Row],[Kids]]</f>
        <v>Yes</v>
      </c>
      <c r="L1224" t="str">
        <f>Table6[[#This Row],[Teens]]</f>
        <v>No</v>
      </c>
    </row>
    <row r="1225" spans="1:12" ht="16.5" x14ac:dyDescent="0.3">
      <c r="A1225">
        <f>Table2[[#This Row],[NumDealsPurchases]]</f>
        <v>1</v>
      </c>
      <c r="B1225">
        <f>Table2[[#This Row],[AcceptedCmp3]]</f>
        <v>0</v>
      </c>
      <c r="C1225">
        <f>Table2[[#This Row],[AcceptedCmp4]]</f>
        <v>0</v>
      </c>
      <c r="D1225">
        <f>Table2[[#This Row],[AcceptedCmp5]]</f>
        <v>0</v>
      </c>
      <c r="E1225">
        <f>Table2[[#This Row],[AcceptedCmp1]]</f>
        <v>0</v>
      </c>
      <c r="F1225">
        <f>Table2[[#This Row],[AcceptedCmp2]]</f>
        <v>0</v>
      </c>
      <c r="G1225">
        <f>Table2[[#This Row],[Response]]</f>
        <v>0</v>
      </c>
      <c r="H1225" s="8">
        <f>Products!G1225</f>
        <v>40</v>
      </c>
      <c r="I1225" s="17" t="str">
        <f>Products!H1225</f>
        <v>Married</v>
      </c>
      <c r="J1225" t="str">
        <f>Products!I1225</f>
        <v>36-45</v>
      </c>
      <c r="K1225" t="str">
        <f>Table6[[#This Row],[Kids]]</f>
        <v>Yes</v>
      </c>
      <c r="L1225" t="str">
        <f>Table6[[#This Row],[Teens]]</f>
        <v>No</v>
      </c>
    </row>
    <row r="1226" spans="1:12" ht="16.5" x14ac:dyDescent="0.3">
      <c r="A1226">
        <f>Table2[[#This Row],[NumDealsPurchases]]</f>
        <v>1</v>
      </c>
      <c r="B1226">
        <f>Table2[[#This Row],[AcceptedCmp3]]</f>
        <v>0</v>
      </c>
      <c r="C1226">
        <f>Table2[[#This Row],[AcceptedCmp4]]</f>
        <v>0</v>
      </c>
      <c r="D1226">
        <f>Table2[[#This Row],[AcceptedCmp5]]</f>
        <v>0</v>
      </c>
      <c r="E1226">
        <f>Table2[[#This Row],[AcceptedCmp1]]</f>
        <v>1</v>
      </c>
      <c r="F1226">
        <f>Table2[[#This Row],[AcceptedCmp2]]</f>
        <v>0</v>
      </c>
      <c r="G1226">
        <f>Table2[[#This Row],[Response]]</f>
        <v>0</v>
      </c>
      <c r="H1226" s="8">
        <f>Products!G1226</f>
        <v>56</v>
      </c>
      <c r="I1226" s="17" t="str">
        <f>Products!H1226</f>
        <v>Widow</v>
      </c>
      <c r="J1226" t="str">
        <f>Products!I1226</f>
        <v>56-65</v>
      </c>
      <c r="K1226" t="str">
        <f>Table6[[#This Row],[Kids]]</f>
        <v>No</v>
      </c>
      <c r="L1226" t="str">
        <f>Table6[[#This Row],[Teens]]</f>
        <v>No</v>
      </c>
    </row>
    <row r="1227" spans="1:12" ht="16.5" x14ac:dyDescent="0.3">
      <c r="A1227">
        <f>Table2[[#This Row],[NumDealsPurchases]]</f>
        <v>2</v>
      </c>
      <c r="B1227">
        <f>Table2[[#This Row],[AcceptedCmp3]]</f>
        <v>1</v>
      </c>
      <c r="C1227">
        <f>Table2[[#This Row],[AcceptedCmp4]]</f>
        <v>0</v>
      </c>
      <c r="D1227">
        <f>Table2[[#This Row],[AcceptedCmp5]]</f>
        <v>0</v>
      </c>
      <c r="E1227">
        <f>Table2[[#This Row],[AcceptedCmp1]]</f>
        <v>0</v>
      </c>
      <c r="F1227">
        <f>Table2[[#This Row],[AcceptedCmp2]]</f>
        <v>0</v>
      </c>
      <c r="G1227">
        <f>Table2[[#This Row],[Response]]</f>
        <v>0</v>
      </c>
      <c r="H1227" s="8">
        <f>Products!G1227</f>
        <v>32</v>
      </c>
      <c r="I1227" s="17" t="str">
        <f>Products!H1227</f>
        <v>Married</v>
      </c>
      <c r="J1227" t="str">
        <f>Products!I1227</f>
        <v>26-35</v>
      </c>
      <c r="K1227" t="str">
        <f>Table6[[#This Row],[Kids]]</f>
        <v>Yes</v>
      </c>
      <c r="L1227" t="str">
        <f>Table6[[#This Row],[Teens]]</f>
        <v>Yes</v>
      </c>
    </row>
    <row r="1228" spans="1:12" ht="16.5" x14ac:dyDescent="0.3">
      <c r="A1228">
        <f>Table2[[#This Row],[NumDealsPurchases]]</f>
        <v>4</v>
      </c>
      <c r="B1228">
        <f>Table2[[#This Row],[AcceptedCmp3]]</f>
        <v>0</v>
      </c>
      <c r="C1228">
        <f>Table2[[#This Row],[AcceptedCmp4]]</f>
        <v>0</v>
      </c>
      <c r="D1228">
        <f>Table2[[#This Row],[AcceptedCmp5]]</f>
        <v>0</v>
      </c>
      <c r="E1228">
        <f>Table2[[#This Row],[AcceptedCmp1]]</f>
        <v>0</v>
      </c>
      <c r="F1228">
        <f>Table2[[#This Row],[AcceptedCmp2]]</f>
        <v>0</v>
      </c>
      <c r="G1228">
        <f>Table2[[#This Row],[Response]]</f>
        <v>0</v>
      </c>
      <c r="H1228" s="8">
        <f>Products!G1228</f>
        <v>55</v>
      </c>
      <c r="I1228" s="17" t="str">
        <f>Products!H1228</f>
        <v>Single</v>
      </c>
      <c r="J1228" t="str">
        <f>Products!I1228</f>
        <v>46-55</v>
      </c>
      <c r="K1228" t="str">
        <f>Table6[[#This Row],[Kids]]</f>
        <v>Yes</v>
      </c>
      <c r="L1228" t="str">
        <f>Table6[[#This Row],[Teens]]</f>
        <v>Yes</v>
      </c>
    </row>
    <row r="1229" spans="1:12" ht="16.5" x14ac:dyDescent="0.3">
      <c r="A1229">
        <f>Table2[[#This Row],[NumDealsPurchases]]</f>
        <v>2</v>
      </c>
      <c r="B1229">
        <f>Table2[[#This Row],[AcceptedCmp3]]</f>
        <v>0</v>
      </c>
      <c r="C1229">
        <f>Table2[[#This Row],[AcceptedCmp4]]</f>
        <v>0</v>
      </c>
      <c r="D1229">
        <f>Table2[[#This Row],[AcceptedCmp5]]</f>
        <v>0</v>
      </c>
      <c r="E1229">
        <f>Table2[[#This Row],[AcceptedCmp1]]</f>
        <v>0</v>
      </c>
      <c r="F1229">
        <f>Table2[[#This Row],[AcceptedCmp2]]</f>
        <v>0</v>
      </c>
      <c r="G1229">
        <f>Table2[[#This Row],[Response]]</f>
        <v>0</v>
      </c>
      <c r="H1229" s="8">
        <f>Products!G1229</f>
        <v>54</v>
      </c>
      <c r="I1229" s="17" t="str">
        <f>Products!H1229</f>
        <v>Married</v>
      </c>
      <c r="J1229" t="str">
        <f>Products!I1229</f>
        <v>46-55</v>
      </c>
      <c r="K1229" t="str">
        <f>Table6[[#This Row],[Kids]]</f>
        <v>No</v>
      </c>
      <c r="L1229" t="str">
        <f>Table6[[#This Row],[Teens]]</f>
        <v>Yes</v>
      </c>
    </row>
    <row r="1230" spans="1:12" ht="16.5" x14ac:dyDescent="0.3">
      <c r="A1230">
        <f>Table2[[#This Row],[NumDealsPurchases]]</f>
        <v>1</v>
      </c>
      <c r="B1230">
        <f>Table2[[#This Row],[AcceptedCmp3]]</f>
        <v>0</v>
      </c>
      <c r="C1230">
        <f>Table2[[#This Row],[AcceptedCmp4]]</f>
        <v>1</v>
      </c>
      <c r="D1230">
        <f>Table2[[#This Row],[AcceptedCmp5]]</f>
        <v>0</v>
      </c>
      <c r="E1230">
        <f>Table2[[#This Row],[AcceptedCmp1]]</f>
        <v>0</v>
      </c>
      <c r="F1230">
        <f>Table2[[#This Row],[AcceptedCmp2]]</f>
        <v>0</v>
      </c>
      <c r="G1230">
        <f>Table2[[#This Row],[Response]]</f>
        <v>0</v>
      </c>
      <c r="H1230" s="8">
        <f>Products!G1230</f>
        <v>58</v>
      </c>
      <c r="I1230" s="17" t="str">
        <f>Products!H1230</f>
        <v>Married</v>
      </c>
      <c r="J1230" t="str">
        <f>Products!I1230</f>
        <v>56-65</v>
      </c>
      <c r="K1230" t="str">
        <f>Table6[[#This Row],[Kids]]</f>
        <v>No</v>
      </c>
      <c r="L1230" t="str">
        <f>Table6[[#This Row],[Teens]]</f>
        <v>No</v>
      </c>
    </row>
    <row r="1231" spans="1:12" ht="16.5" x14ac:dyDescent="0.3">
      <c r="A1231">
        <f>Table2[[#This Row],[NumDealsPurchases]]</f>
        <v>2</v>
      </c>
      <c r="B1231">
        <f>Table2[[#This Row],[AcceptedCmp3]]</f>
        <v>1</v>
      </c>
      <c r="C1231">
        <f>Table2[[#This Row],[AcceptedCmp4]]</f>
        <v>0</v>
      </c>
      <c r="D1231">
        <f>Table2[[#This Row],[AcceptedCmp5]]</f>
        <v>0</v>
      </c>
      <c r="E1231">
        <f>Table2[[#This Row],[AcceptedCmp1]]</f>
        <v>0</v>
      </c>
      <c r="F1231">
        <f>Table2[[#This Row],[AcceptedCmp2]]</f>
        <v>0</v>
      </c>
      <c r="G1231">
        <f>Table2[[#This Row],[Response]]</f>
        <v>1</v>
      </c>
      <c r="H1231" s="8">
        <f>Products!G1231</f>
        <v>26</v>
      </c>
      <c r="I1231" s="17" t="str">
        <f>Products!H1231</f>
        <v>Married</v>
      </c>
      <c r="J1231" t="str">
        <f>Products!I1231</f>
        <v>26-35</v>
      </c>
      <c r="K1231" t="str">
        <f>Table6[[#This Row],[Kids]]</f>
        <v>Yes</v>
      </c>
      <c r="L1231" t="str">
        <f>Table6[[#This Row],[Teens]]</f>
        <v>No</v>
      </c>
    </row>
    <row r="1232" spans="1:12" ht="16.5" x14ac:dyDescent="0.3">
      <c r="A1232">
        <f>Table2[[#This Row],[NumDealsPurchases]]</f>
        <v>5</v>
      </c>
      <c r="B1232">
        <f>Table2[[#This Row],[AcceptedCmp3]]</f>
        <v>0</v>
      </c>
      <c r="C1232">
        <f>Table2[[#This Row],[AcceptedCmp4]]</f>
        <v>0</v>
      </c>
      <c r="D1232">
        <f>Table2[[#This Row],[AcceptedCmp5]]</f>
        <v>0</v>
      </c>
      <c r="E1232">
        <f>Table2[[#This Row],[AcceptedCmp1]]</f>
        <v>0</v>
      </c>
      <c r="F1232">
        <f>Table2[[#This Row],[AcceptedCmp2]]</f>
        <v>0</v>
      </c>
      <c r="G1232">
        <f>Table2[[#This Row],[Response]]</f>
        <v>0</v>
      </c>
      <c r="H1232" s="8">
        <f>Products!G1232</f>
        <v>38</v>
      </c>
      <c r="I1232" s="17" t="str">
        <f>Products!H1232</f>
        <v>Divorced</v>
      </c>
      <c r="J1232" t="str">
        <f>Products!I1232</f>
        <v>36-45</v>
      </c>
      <c r="K1232" t="str">
        <f>Table6[[#This Row],[Kids]]</f>
        <v>No</v>
      </c>
      <c r="L1232" t="str">
        <f>Table6[[#This Row],[Teens]]</f>
        <v>Yes</v>
      </c>
    </row>
    <row r="1233" spans="1:12" ht="16.5" x14ac:dyDescent="0.3">
      <c r="A1233">
        <f>Table2[[#This Row],[NumDealsPurchases]]</f>
        <v>3</v>
      </c>
      <c r="B1233">
        <f>Table2[[#This Row],[AcceptedCmp3]]</f>
        <v>0</v>
      </c>
      <c r="C1233">
        <f>Table2[[#This Row],[AcceptedCmp4]]</f>
        <v>0</v>
      </c>
      <c r="D1233">
        <f>Table2[[#This Row],[AcceptedCmp5]]</f>
        <v>0</v>
      </c>
      <c r="E1233">
        <f>Table2[[#This Row],[AcceptedCmp1]]</f>
        <v>0</v>
      </c>
      <c r="F1233">
        <f>Table2[[#This Row],[AcceptedCmp2]]</f>
        <v>0</v>
      </c>
      <c r="G1233">
        <f>Table2[[#This Row],[Response]]</f>
        <v>0</v>
      </c>
      <c r="H1233" s="8">
        <f>Products!G1233</f>
        <v>59</v>
      </c>
      <c r="I1233" s="17" t="str">
        <f>Products!H1233</f>
        <v>Together</v>
      </c>
      <c r="J1233" t="str">
        <f>Products!I1233</f>
        <v>56-65</v>
      </c>
      <c r="K1233" t="str">
        <f>Table6[[#This Row],[Kids]]</f>
        <v>Yes</v>
      </c>
      <c r="L1233" t="str">
        <f>Table6[[#This Row],[Teens]]</f>
        <v>Yes</v>
      </c>
    </row>
    <row r="1234" spans="1:12" ht="16.5" x14ac:dyDescent="0.3">
      <c r="A1234">
        <f>Table2[[#This Row],[NumDealsPurchases]]</f>
        <v>5</v>
      </c>
      <c r="B1234">
        <f>Table2[[#This Row],[AcceptedCmp3]]</f>
        <v>0</v>
      </c>
      <c r="C1234">
        <f>Table2[[#This Row],[AcceptedCmp4]]</f>
        <v>0</v>
      </c>
      <c r="D1234">
        <f>Table2[[#This Row],[AcceptedCmp5]]</f>
        <v>0</v>
      </c>
      <c r="E1234">
        <f>Table2[[#This Row],[AcceptedCmp1]]</f>
        <v>0</v>
      </c>
      <c r="F1234">
        <f>Table2[[#This Row],[AcceptedCmp2]]</f>
        <v>0</v>
      </c>
      <c r="G1234">
        <f>Table2[[#This Row],[Response]]</f>
        <v>0</v>
      </c>
      <c r="H1234" s="8">
        <f>Products!G1234</f>
        <v>42</v>
      </c>
      <c r="I1234" s="17" t="str">
        <f>Products!H1234</f>
        <v>Divorced</v>
      </c>
      <c r="J1234" t="str">
        <f>Products!I1234</f>
        <v>36-45</v>
      </c>
      <c r="K1234" t="str">
        <f>Table6[[#This Row],[Kids]]</f>
        <v>Yes</v>
      </c>
      <c r="L1234" t="str">
        <f>Table6[[#This Row],[Teens]]</f>
        <v>Yes</v>
      </c>
    </row>
    <row r="1235" spans="1:12" ht="16.5" x14ac:dyDescent="0.3">
      <c r="A1235">
        <f>Table2[[#This Row],[NumDealsPurchases]]</f>
        <v>1</v>
      </c>
      <c r="B1235">
        <f>Table2[[#This Row],[AcceptedCmp3]]</f>
        <v>0</v>
      </c>
      <c r="C1235">
        <f>Table2[[#This Row],[AcceptedCmp4]]</f>
        <v>0</v>
      </c>
      <c r="D1235">
        <f>Table2[[#This Row],[AcceptedCmp5]]</f>
        <v>0</v>
      </c>
      <c r="E1235">
        <f>Table2[[#This Row],[AcceptedCmp1]]</f>
        <v>0</v>
      </c>
      <c r="F1235">
        <f>Table2[[#This Row],[AcceptedCmp2]]</f>
        <v>0</v>
      </c>
      <c r="G1235">
        <f>Table2[[#This Row],[Response]]</f>
        <v>0</v>
      </c>
      <c r="H1235" s="8">
        <f>Products!G1235</f>
        <v>27</v>
      </c>
      <c r="I1235" s="17" t="str">
        <f>Products!H1235</f>
        <v>Together</v>
      </c>
      <c r="J1235" t="str">
        <f>Products!I1235</f>
        <v>26-35</v>
      </c>
      <c r="K1235" t="str">
        <f>Table6[[#This Row],[Kids]]</f>
        <v>Yes</v>
      </c>
      <c r="L1235" t="str">
        <f>Table6[[#This Row],[Teens]]</f>
        <v>No</v>
      </c>
    </row>
    <row r="1236" spans="1:12" ht="16.5" x14ac:dyDescent="0.3">
      <c r="A1236">
        <f>Table2[[#This Row],[NumDealsPurchases]]</f>
        <v>3</v>
      </c>
      <c r="B1236">
        <f>Table2[[#This Row],[AcceptedCmp3]]</f>
        <v>0</v>
      </c>
      <c r="C1236">
        <f>Table2[[#This Row],[AcceptedCmp4]]</f>
        <v>0</v>
      </c>
      <c r="D1236">
        <f>Table2[[#This Row],[AcceptedCmp5]]</f>
        <v>0</v>
      </c>
      <c r="E1236">
        <f>Table2[[#This Row],[AcceptedCmp1]]</f>
        <v>0</v>
      </c>
      <c r="F1236">
        <f>Table2[[#This Row],[AcceptedCmp2]]</f>
        <v>0</v>
      </c>
      <c r="G1236">
        <f>Table2[[#This Row],[Response]]</f>
        <v>0</v>
      </c>
      <c r="H1236" s="8">
        <f>Products!G1236</f>
        <v>36</v>
      </c>
      <c r="I1236" s="17" t="str">
        <f>Products!H1236</f>
        <v>Together</v>
      </c>
      <c r="J1236" t="str">
        <f>Products!I1236</f>
        <v>36-45</v>
      </c>
      <c r="K1236" t="str">
        <f>Table6[[#This Row],[Kids]]</f>
        <v>No</v>
      </c>
      <c r="L1236" t="str">
        <f>Table6[[#This Row],[Teens]]</f>
        <v>Yes</v>
      </c>
    </row>
    <row r="1237" spans="1:12" ht="16.5" x14ac:dyDescent="0.3">
      <c r="A1237">
        <f>Table2[[#This Row],[NumDealsPurchases]]</f>
        <v>2</v>
      </c>
      <c r="B1237">
        <f>Table2[[#This Row],[AcceptedCmp3]]</f>
        <v>0</v>
      </c>
      <c r="C1237">
        <f>Table2[[#This Row],[AcceptedCmp4]]</f>
        <v>0</v>
      </c>
      <c r="D1237">
        <f>Table2[[#This Row],[AcceptedCmp5]]</f>
        <v>0</v>
      </c>
      <c r="E1237">
        <f>Table2[[#This Row],[AcceptedCmp1]]</f>
        <v>0</v>
      </c>
      <c r="F1237">
        <f>Table2[[#This Row],[AcceptedCmp2]]</f>
        <v>0</v>
      </c>
      <c r="G1237">
        <f>Table2[[#This Row],[Response]]</f>
        <v>0</v>
      </c>
      <c r="H1237" s="8">
        <f>Products!G1237</f>
        <v>30</v>
      </c>
      <c r="I1237" s="17" t="str">
        <f>Products!H1237</f>
        <v>Married</v>
      </c>
      <c r="J1237" t="str">
        <f>Products!I1237</f>
        <v>26-35</v>
      </c>
      <c r="K1237" t="str">
        <f>Table6[[#This Row],[Kids]]</f>
        <v>Yes</v>
      </c>
      <c r="L1237" t="str">
        <f>Table6[[#This Row],[Teens]]</f>
        <v>No</v>
      </c>
    </row>
    <row r="1238" spans="1:12" ht="16.5" x14ac:dyDescent="0.3">
      <c r="A1238">
        <f>Table2[[#This Row],[NumDealsPurchases]]</f>
        <v>1</v>
      </c>
      <c r="B1238">
        <f>Table2[[#This Row],[AcceptedCmp3]]</f>
        <v>0</v>
      </c>
      <c r="C1238">
        <f>Table2[[#This Row],[AcceptedCmp4]]</f>
        <v>0</v>
      </c>
      <c r="D1238">
        <f>Table2[[#This Row],[AcceptedCmp5]]</f>
        <v>0</v>
      </c>
      <c r="E1238">
        <f>Table2[[#This Row],[AcceptedCmp1]]</f>
        <v>0</v>
      </c>
      <c r="F1238">
        <f>Table2[[#This Row],[AcceptedCmp2]]</f>
        <v>0</v>
      </c>
      <c r="G1238">
        <f>Table2[[#This Row],[Response]]</f>
        <v>0</v>
      </c>
      <c r="H1238" s="8">
        <f>Products!G1238</f>
        <v>38</v>
      </c>
      <c r="I1238" s="17" t="str">
        <f>Products!H1238</f>
        <v>Together</v>
      </c>
      <c r="J1238" t="str">
        <f>Products!I1238</f>
        <v>36-45</v>
      </c>
      <c r="K1238" t="str">
        <f>Table6[[#This Row],[Kids]]</f>
        <v>Yes</v>
      </c>
      <c r="L1238" t="str">
        <f>Table6[[#This Row],[Teens]]</f>
        <v>No</v>
      </c>
    </row>
    <row r="1239" spans="1:12" ht="16.5" x14ac:dyDescent="0.3">
      <c r="A1239">
        <f>Table2[[#This Row],[NumDealsPurchases]]</f>
        <v>4</v>
      </c>
      <c r="B1239">
        <f>Table2[[#This Row],[AcceptedCmp3]]</f>
        <v>0</v>
      </c>
      <c r="C1239">
        <f>Table2[[#This Row],[AcceptedCmp4]]</f>
        <v>0</v>
      </c>
      <c r="D1239">
        <f>Table2[[#This Row],[AcceptedCmp5]]</f>
        <v>0</v>
      </c>
      <c r="E1239">
        <f>Table2[[#This Row],[AcceptedCmp1]]</f>
        <v>0</v>
      </c>
      <c r="F1239">
        <f>Table2[[#This Row],[AcceptedCmp2]]</f>
        <v>0</v>
      </c>
      <c r="G1239">
        <f>Table2[[#This Row],[Response]]</f>
        <v>0</v>
      </c>
      <c r="H1239" s="8">
        <f>Products!G1239</f>
        <v>43</v>
      </c>
      <c r="I1239" s="17" t="str">
        <f>Products!H1239</f>
        <v>Together</v>
      </c>
      <c r="J1239" t="str">
        <f>Products!I1239</f>
        <v>36-45</v>
      </c>
      <c r="K1239" t="str">
        <f>Table6[[#This Row],[Kids]]</f>
        <v>Yes</v>
      </c>
      <c r="L1239" t="str">
        <f>Table6[[#This Row],[Teens]]</f>
        <v>No</v>
      </c>
    </row>
    <row r="1240" spans="1:12" ht="16.5" x14ac:dyDescent="0.3">
      <c r="A1240">
        <f>Table2[[#This Row],[NumDealsPurchases]]</f>
        <v>1</v>
      </c>
      <c r="B1240">
        <f>Table2[[#This Row],[AcceptedCmp3]]</f>
        <v>0</v>
      </c>
      <c r="C1240">
        <f>Table2[[#This Row],[AcceptedCmp4]]</f>
        <v>0</v>
      </c>
      <c r="D1240">
        <f>Table2[[#This Row],[AcceptedCmp5]]</f>
        <v>0</v>
      </c>
      <c r="E1240">
        <f>Table2[[#This Row],[AcceptedCmp1]]</f>
        <v>0</v>
      </c>
      <c r="F1240">
        <f>Table2[[#This Row],[AcceptedCmp2]]</f>
        <v>0</v>
      </c>
      <c r="G1240">
        <f>Table2[[#This Row],[Response]]</f>
        <v>0</v>
      </c>
      <c r="H1240" s="8">
        <f>Products!G1240</f>
        <v>58</v>
      </c>
      <c r="I1240" s="17" t="str">
        <f>Products!H1240</f>
        <v>Married</v>
      </c>
      <c r="J1240" t="str">
        <f>Products!I1240</f>
        <v>56-65</v>
      </c>
      <c r="K1240" t="str">
        <f>Table6[[#This Row],[Kids]]</f>
        <v>No</v>
      </c>
      <c r="L1240" t="str">
        <f>Table6[[#This Row],[Teens]]</f>
        <v>Yes</v>
      </c>
    </row>
    <row r="1241" spans="1:12" ht="16.5" x14ac:dyDescent="0.3">
      <c r="A1241">
        <f>Table2[[#This Row],[NumDealsPurchases]]</f>
        <v>1</v>
      </c>
      <c r="B1241">
        <f>Table2[[#This Row],[AcceptedCmp3]]</f>
        <v>0</v>
      </c>
      <c r="C1241">
        <f>Table2[[#This Row],[AcceptedCmp4]]</f>
        <v>1</v>
      </c>
      <c r="D1241">
        <f>Table2[[#This Row],[AcceptedCmp5]]</f>
        <v>1</v>
      </c>
      <c r="E1241">
        <f>Table2[[#This Row],[AcceptedCmp1]]</f>
        <v>0</v>
      </c>
      <c r="F1241">
        <f>Table2[[#This Row],[AcceptedCmp2]]</f>
        <v>1</v>
      </c>
      <c r="G1241">
        <f>Table2[[#This Row],[Response]]</f>
        <v>0</v>
      </c>
      <c r="H1241" s="8">
        <f>Products!G1241</f>
        <v>41</v>
      </c>
      <c r="I1241" s="17" t="str">
        <f>Products!H1241</f>
        <v>Single</v>
      </c>
      <c r="J1241" t="str">
        <f>Products!I1241</f>
        <v>36-45</v>
      </c>
      <c r="K1241" t="str">
        <f>Table6[[#This Row],[Kids]]</f>
        <v>No</v>
      </c>
      <c r="L1241" t="str">
        <f>Table6[[#This Row],[Teens]]</f>
        <v>No</v>
      </c>
    </row>
    <row r="1242" spans="1:12" ht="16.5" x14ac:dyDescent="0.3">
      <c r="A1242">
        <f>Table2[[#This Row],[NumDealsPurchases]]</f>
        <v>1</v>
      </c>
      <c r="B1242">
        <f>Table2[[#This Row],[AcceptedCmp3]]</f>
        <v>0</v>
      </c>
      <c r="C1242">
        <f>Table2[[#This Row],[AcceptedCmp4]]</f>
        <v>0</v>
      </c>
      <c r="D1242">
        <f>Table2[[#This Row],[AcceptedCmp5]]</f>
        <v>0</v>
      </c>
      <c r="E1242">
        <f>Table2[[#This Row],[AcceptedCmp1]]</f>
        <v>0</v>
      </c>
      <c r="F1242">
        <f>Table2[[#This Row],[AcceptedCmp2]]</f>
        <v>0</v>
      </c>
      <c r="G1242">
        <f>Table2[[#This Row],[Response]]</f>
        <v>0</v>
      </c>
      <c r="H1242" s="8">
        <f>Products!G1242</f>
        <v>24</v>
      </c>
      <c r="I1242" s="17" t="str">
        <f>Products!H1242</f>
        <v>Single</v>
      </c>
      <c r="J1242" t="str">
        <f>Products!I1242</f>
        <v>16-25</v>
      </c>
      <c r="K1242" t="str">
        <f>Table6[[#This Row],[Kids]]</f>
        <v>Yes</v>
      </c>
      <c r="L1242" t="str">
        <f>Table6[[#This Row],[Teens]]</f>
        <v>No</v>
      </c>
    </row>
    <row r="1243" spans="1:12" ht="16.5" x14ac:dyDescent="0.3">
      <c r="A1243">
        <f>Table2[[#This Row],[NumDealsPurchases]]</f>
        <v>4</v>
      </c>
      <c r="B1243">
        <f>Table2[[#This Row],[AcceptedCmp3]]</f>
        <v>0</v>
      </c>
      <c r="C1243">
        <f>Table2[[#This Row],[AcceptedCmp4]]</f>
        <v>0</v>
      </c>
      <c r="D1243">
        <f>Table2[[#This Row],[AcceptedCmp5]]</f>
        <v>0</v>
      </c>
      <c r="E1243">
        <f>Table2[[#This Row],[AcceptedCmp1]]</f>
        <v>0</v>
      </c>
      <c r="F1243">
        <f>Table2[[#This Row],[AcceptedCmp2]]</f>
        <v>0</v>
      </c>
      <c r="G1243">
        <f>Table2[[#This Row],[Response]]</f>
        <v>0</v>
      </c>
      <c r="H1243" s="8">
        <f>Products!G1243</f>
        <v>61</v>
      </c>
      <c r="I1243" s="17" t="str">
        <f>Products!H1243</f>
        <v>Married</v>
      </c>
      <c r="J1243" t="str">
        <f>Products!I1243</f>
        <v>56-65</v>
      </c>
      <c r="K1243" t="str">
        <f>Table6[[#This Row],[Kids]]</f>
        <v>Yes</v>
      </c>
      <c r="L1243" t="str">
        <f>Table6[[#This Row],[Teens]]</f>
        <v>Yes</v>
      </c>
    </row>
    <row r="1244" spans="1:12" ht="16.5" x14ac:dyDescent="0.3">
      <c r="A1244">
        <f>Table2[[#This Row],[NumDealsPurchases]]</f>
        <v>1</v>
      </c>
      <c r="B1244">
        <f>Table2[[#This Row],[AcceptedCmp3]]</f>
        <v>0</v>
      </c>
      <c r="C1244">
        <f>Table2[[#This Row],[AcceptedCmp4]]</f>
        <v>0</v>
      </c>
      <c r="D1244">
        <f>Table2[[#This Row],[AcceptedCmp5]]</f>
        <v>0</v>
      </c>
      <c r="E1244">
        <f>Table2[[#This Row],[AcceptedCmp1]]</f>
        <v>0</v>
      </c>
      <c r="F1244">
        <f>Table2[[#This Row],[AcceptedCmp2]]</f>
        <v>0</v>
      </c>
      <c r="G1244">
        <f>Table2[[#This Row],[Response]]</f>
        <v>0</v>
      </c>
      <c r="H1244" s="8">
        <f>Products!G1244</f>
        <v>30</v>
      </c>
      <c r="I1244" s="17" t="str">
        <f>Products!H1244</f>
        <v>Single</v>
      </c>
      <c r="J1244" t="str">
        <f>Products!I1244</f>
        <v>26-35</v>
      </c>
      <c r="K1244" t="str">
        <f>Table6[[#This Row],[Kids]]</f>
        <v>Yes</v>
      </c>
      <c r="L1244" t="str">
        <f>Table6[[#This Row],[Teens]]</f>
        <v>No</v>
      </c>
    </row>
    <row r="1245" spans="1:12" ht="16.5" x14ac:dyDescent="0.3">
      <c r="A1245">
        <f>Table2[[#This Row],[NumDealsPurchases]]</f>
        <v>2</v>
      </c>
      <c r="B1245">
        <f>Table2[[#This Row],[AcceptedCmp3]]</f>
        <v>0</v>
      </c>
      <c r="C1245">
        <f>Table2[[#This Row],[AcceptedCmp4]]</f>
        <v>0</v>
      </c>
      <c r="D1245">
        <f>Table2[[#This Row],[AcceptedCmp5]]</f>
        <v>0</v>
      </c>
      <c r="E1245">
        <f>Table2[[#This Row],[AcceptedCmp1]]</f>
        <v>0</v>
      </c>
      <c r="F1245">
        <f>Table2[[#This Row],[AcceptedCmp2]]</f>
        <v>0</v>
      </c>
      <c r="G1245">
        <f>Table2[[#This Row],[Response]]</f>
        <v>0</v>
      </c>
      <c r="H1245" s="8">
        <f>Products!G1245</f>
        <v>46</v>
      </c>
      <c r="I1245" s="17" t="str">
        <f>Products!H1245</f>
        <v>Together</v>
      </c>
      <c r="J1245" t="str">
        <f>Products!I1245</f>
        <v>46-55</v>
      </c>
      <c r="K1245" t="str">
        <f>Table6[[#This Row],[Kids]]</f>
        <v>Yes</v>
      </c>
      <c r="L1245" t="str">
        <f>Table6[[#This Row],[Teens]]</f>
        <v>Yes</v>
      </c>
    </row>
    <row r="1246" spans="1:12" ht="16.5" x14ac:dyDescent="0.3">
      <c r="A1246">
        <f>Table2[[#This Row],[NumDealsPurchases]]</f>
        <v>1</v>
      </c>
      <c r="B1246">
        <f>Table2[[#This Row],[AcceptedCmp3]]</f>
        <v>1</v>
      </c>
      <c r="C1246">
        <f>Table2[[#This Row],[AcceptedCmp4]]</f>
        <v>0</v>
      </c>
      <c r="D1246">
        <f>Table2[[#This Row],[AcceptedCmp5]]</f>
        <v>0</v>
      </c>
      <c r="E1246">
        <f>Table2[[#This Row],[AcceptedCmp1]]</f>
        <v>0</v>
      </c>
      <c r="F1246">
        <f>Table2[[#This Row],[AcceptedCmp2]]</f>
        <v>0</v>
      </c>
      <c r="G1246">
        <f>Table2[[#This Row],[Response]]</f>
        <v>0</v>
      </c>
      <c r="H1246" s="8">
        <f>Products!G1246</f>
        <v>52</v>
      </c>
      <c r="I1246" s="17" t="str">
        <f>Products!H1246</f>
        <v>Together</v>
      </c>
      <c r="J1246" t="str">
        <f>Products!I1246</f>
        <v>46-55</v>
      </c>
      <c r="K1246" t="str">
        <f>Table6[[#This Row],[Kids]]</f>
        <v>No</v>
      </c>
      <c r="L1246" t="str">
        <f>Table6[[#This Row],[Teens]]</f>
        <v>Yes</v>
      </c>
    </row>
    <row r="1247" spans="1:12" ht="16.5" x14ac:dyDescent="0.3">
      <c r="A1247">
        <f>Table2[[#This Row],[NumDealsPurchases]]</f>
        <v>1</v>
      </c>
      <c r="B1247">
        <f>Table2[[#This Row],[AcceptedCmp3]]</f>
        <v>0</v>
      </c>
      <c r="C1247">
        <f>Table2[[#This Row],[AcceptedCmp4]]</f>
        <v>0</v>
      </c>
      <c r="D1247">
        <f>Table2[[#This Row],[AcceptedCmp5]]</f>
        <v>0</v>
      </c>
      <c r="E1247">
        <f>Table2[[#This Row],[AcceptedCmp1]]</f>
        <v>0</v>
      </c>
      <c r="F1247">
        <f>Table2[[#This Row],[AcceptedCmp2]]</f>
        <v>0</v>
      </c>
      <c r="G1247">
        <f>Table2[[#This Row],[Response]]</f>
        <v>0</v>
      </c>
      <c r="H1247" s="8">
        <f>Products!G1247</f>
        <v>67</v>
      </c>
      <c r="I1247" s="17" t="str">
        <f>Products!H1247</f>
        <v>Divorced</v>
      </c>
      <c r="J1247" t="str">
        <f>Products!I1247</f>
        <v>66-75</v>
      </c>
      <c r="K1247" t="str">
        <f>Table6[[#This Row],[Kids]]</f>
        <v>No</v>
      </c>
      <c r="L1247" t="str">
        <f>Table6[[#This Row],[Teens]]</f>
        <v>No</v>
      </c>
    </row>
    <row r="1248" spans="1:12" ht="16.5" x14ac:dyDescent="0.3">
      <c r="A1248">
        <f>Table2[[#This Row],[NumDealsPurchases]]</f>
        <v>4</v>
      </c>
      <c r="B1248">
        <f>Table2[[#This Row],[AcceptedCmp3]]</f>
        <v>0</v>
      </c>
      <c r="C1248">
        <f>Table2[[#This Row],[AcceptedCmp4]]</f>
        <v>0</v>
      </c>
      <c r="D1248">
        <f>Table2[[#This Row],[AcceptedCmp5]]</f>
        <v>0</v>
      </c>
      <c r="E1248">
        <f>Table2[[#This Row],[AcceptedCmp1]]</f>
        <v>0</v>
      </c>
      <c r="F1248">
        <f>Table2[[#This Row],[AcceptedCmp2]]</f>
        <v>0</v>
      </c>
      <c r="G1248">
        <f>Table2[[#This Row],[Response]]</f>
        <v>0</v>
      </c>
      <c r="H1248" s="8">
        <f>Products!G1248</f>
        <v>34</v>
      </c>
      <c r="I1248" s="17" t="str">
        <f>Products!H1248</f>
        <v>Single</v>
      </c>
      <c r="J1248" t="str">
        <f>Products!I1248</f>
        <v>26-35</v>
      </c>
      <c r="K1248" t="str">
        <f>Table6[[#This Row],[Kids]]</f>
        <v>Yes</v>
      </c>
      <c r="L1248" t="str">
        <f>Table6[[#This Row],[Teens]]</f>
        <v>No</v>
      </c>
    </row>
    <row r="1249" spans="1:12" ht="16.5" x14ac:dyDescent="0.3">
      <c r="A1249">
        <f>Table2[[#This Row],[NumDealsPurchases]]</f>
        <v>15</v>
      </c>
      <c r="B1249">
        <f>Table2[[#This Row],[AcceptedCmp3]]</f>
        <v>0</v>
      </c>
      <c r="C1249">
        <f>Table2[[#This Row],[AcceptedCmp4]]</f>
        <v>0</v>
      </c>
      <c r="D1249">
        <f>Table2[[#This Row],[AcceptedCmp5]]</f>
        <v>0</v>
      </c>
      <c r="E1249">
        <f>Table2[[#This Row],[AcceptedCmp1]]</f>
        <v>0</v>
      </c>
      <c r="F1249">
        <f>Table2[[#This Row],[AcceptedCmp2]]</f>
        <v>0</v>
      </c>
      <c r="G1249">
        <f>Table2[[#This Row],[Response]]</f>
        <v>0</v>
      </c>
      <c r="H1249" s="8">
        <f>Products!G1249</f>
        <v>43</v>
      </c>
      <c r="I1249" s="17" t="str">
        <f>Products!H1249</f>
        <v>Together</v>
      </c>
      <c r="J1249" t="str">
        <f>Products!I1249</f>
        <v>36-45</v>
      </c>
      <c r="K1249" t="str">
        <f>Table6[[#This Row],[Kids]]</f>
        <v>No</v>
      </c>
      <c r="L1249" t="str">
        <f>Table6[[#This Row],[Teens]]</f>
        <v>No</v>
      </c>
    </row>
    <row r="1250" spans="1:12" ht="16.5" x14ac:dyDescent="0.3">
      <c r="A1250">
        <f>Table2[[#This Row],[NumDealsPurchases]]</f>
        <v>4</v>
      </c>
      <c r="B1250">
        <f>Table2[[#This Row],[AcceptedCmp3]]</f>
        <v>0</v>
      </c>
      <c r="C1250">
        <f>Table2[[#This Row],[AcceptedCmp4]]</f>
        <v>0</v>
      </c>
      <c r="D1250">
        <f>Table2[[#This Row],[AcceptedCmp5]]</f>
        <v>0</v>
      </c>
      <c r="E1250">
        <f>Table2[[#This Row],[AcceptedCmp1]]</f>
        <v>0</v>
      </c>
      <c r="F1250">
        <f>Table2[[#This Row],[AcceptedCmp2]]</f>
        <v>0</v>
      </c>
      <c r="G1250">
        <f>Table2[[#This Row],[Response]]</f>
        <v>0</v>
      </c>
      <c r="H1250" s="8">
        <f>Products!G1250</f>
        <v>20</v>
      </c>
      <c r="I1250" s="17" t="str">
        <f>Products!H1250</f>
        <v>Together</v>
      </c>
      <c r="J1250" t="str">
        <f>Products!I1250</f>
        <v>16-25</v>
      </c>
      <c r="K1250" t="str">
        <f>Table6[[#This Row],[Kids]]</f>
        <v>Yes</v>
      </c>
      <c r="L1250" t="str">
        <f>Table6[[#This Row],[Teens]]</f>
        <v>No</v>
      </c>
    </row>
    <row r="1251" spans="1:12" ht="16.5" x14ac:dyDescent="0.3">
      <c r="A1251">
        <f>Table2[[#This Row],[NumDealsPurchases]]</f>
        <v>1</v>
      </c>
      <c r="B1251">
        <f>Table2[[#This Row],[AcceptedCmp3]]</f>
        <v>0</v>
      </c>
      <c r="C1251">
        <f>Table2[[#This Row],[AcceptedCmp4]]</f>
        <v>0</v>
      </c>
      <c r="D1251">
        <f>Table2[[#This Row],[AcceptedCmp5]]</f>
        <v>0</v>
      </c>
      <c r="E1251">
        <f>Table2[[#This Row],[AcceptedCmp1]]</f>
        <v>0</v>
      </c>
      <c r="F1251">
        <f>Table2[[#This Row],[AcceptedCmp2]]</f>
        <v>0</v>
      </c>
      <c r="G1251">
        <f>Table2[[#This Row],[Response]]</f>
        <v>0</v>
      </c>
      <c r="H1251" s="8">
        <f>Products!G1251</f>
        <v>45</v>
      </c>
      <c r="I1251" s="17" t="str">
        <f>Products!H1251</f>
        <v>Married</v>
      </c>
      <c r="J1251" t="str">
        <f>Products!I1251</f>
        <v>36-45</v>
      </c>
      <c r="K1251" t="str">
        <f>Table6[[#This Row],[Kids]]</f>
        <v>Yes</v>
      </c>
      <c r="L1251" t="str">
        <f>Table6[[#This Row],[Teens]]</f>
        <v>Yes</v>
      </c>
    </row>
    <row r="1252" spans="1:12" ht="16.5" x14ac:dyDescent="0.3">
      <c r="A1252">
        <f>Table2[[#This Row],[NumDealsPurchases]]</f>
        <v>1</v>
      </c>
      <c r="B1252">
        <f>Table2[[#This Row],[AcceptedCmp3]]</f>
        <v>0</v>
      </c>
      <c r="C1252">
        <f>Table2[[#This Row],[AcceptedCmp4]]</f>
        <v>0</v>
      </c>
      <c r="D1252">
        <f>Table2[[#This Row],[AcceptedCmp5]]</f>
        <v>0</v>
      </c>
      <c r="E1252">
        <f>Table2[[#This Row],[AcceptedCmp1]]</f>
        <v>0</v>
      </c>
      <c r="F1252">
        <f>Table2[[#This Row],[AcceptedCmp2]]</f>
        <v>0</v>
      </c>
      <c r="G1252">
        <f>Table2[[#This Row],[Response]]</f>
        <v>0</v>
      </c>
      <c r="H1252" s="8">
        <f>Products!G1252</f>
        <v>41</v>
      </c>
      <c r="I1252" s="17" t="str">
        <f>Products!H1252</f>
        <v>Married</v>
      </c>
      <c r="J1252" t="str">
        <f>Products!I1252</f>
        <v>36-45</v>
      </c>
      <c r="K1252" t="str">
        <f>Table6[[#This Row],[Kids]]</f>
        <v>Yes</v>
      </c>
      <c r="L1252" t="str">
        <f>Table6[[#This Row],[Teens]]</f>
        <v>No</v>
      </c>
    </row>
    <row r="1253" spans="1:12" ht="16.5" x14ac:dyDescent="0.3">
      <c r="A1253">
        <f>Table2[[#This Row],[NumDealsPurchases]]</f>
        <v>3</v>
      </c>
      <c r="B1253">
        <f>Table2[[#This Row],[AcceptedCmp3]]</f>
        <v>0</v>
      </c>
      <c r="C1253">
        <f>Table2[[#This Row],[AcceptedCmp4]]</f>
        <v>1</v>
      </c>
      <c r="D1253">
        <f>Table2[[#This Row],[AcceptedCmp5]]</f>
        <v>0</v>
      </c>
      <c r="E1253">
        <f>Table2[[#This Row],[AcceptedCmp1]]</f>
        <v>0</v>
      </c>
      <c r="F1253">
        <f>Table2[[#This Row],[AcceptedCmp2]]</f>
        <v>0</v>
      </c>
      <c r="G1253">
        <f>Table2[[#This Row],[Response]]</f>
        <v>0</v>
      </c>
      <c r="H1253" s="8">
        <f>Products!G1253</f>
        <v>39</v>
      </c>
      <c r="I1253" s="17" t="str">
        <f>Products!H1253</f>
        <v>Married</v>
      </c>
      <c r="J1253" t="str">
        <f>Products!I1253</f>
        <v>36-45</v>
      </c>
      <c r="K1253" t="str">
        <f>Table6[[#This Row],[Kids]]</f>
        <v>No</v>
      </c>
      <c r="L1253" t="str">
        <f>Table6[[#This Row],[Teens]]</f>
        <v>Yes</v>
      </c>
    </row>
    <row r="1254" spans="1:12" ht="16.5" x14ac:dyDescent="0.3">
      <c r="A1254">
        <f>Table2[[#This Row],[NumDealsPurchases]]</f>
        <v>1</v>
      </c>
      <c r="B1254">
        <f>Table2[[#This Row],[AcceptedCmp3]]</f>
        <v>0</v>
      </c>
      <c r="C1254">
        <f>Table2[[#This Row],[AcceptedCmp4]]</f>
        <v>0</v>
      </c>
      <c r="D1254">
        <f>Table2[[#This Row],[AcceptedCmp5]]</f>
        <v>1</v>
      </c>
      <c r="E1254">
        <f>Table2[[#This Row],[AcceptedCmp1]]</f>
        <v>1</v>
      </c>
      <c r="F1254">
        <f>Table2[[#This Row],[AcceptedCmp2]]</f>
        <v>0</v>
      </c>
      <c r="G1254">
        <f>Table2[[#This Row],[Response]]</f>
        <v>1</v>
      </c>
      <c r="H1254" s="8">
        <f>Products!G1254</f>
        <v>48</v>
      </c>
      <c r="I1254" s="17" t="str">
        <f>Products!H1254</f>
        <v>Married</v>
      </c>
      <c r="J1254" t="str">
        <f>Products!I1254</f>
        <v>46-55</v>
      </c>
      <c r="K1254" t="str">
        <f>Table6[[#This Row],[Kids]]</f>
        <v>No</v>
      </c>
      <c r="L1254" t="str">
        <f>Table6[[#This Row],[Teens]]</f>
        <v>No</v>
      </c>
    </row>
    <row r="1255" spans="1:12" ht="16.5" x14ac:dyDescent="0.3">
      <c r="A1255">
        <f>Table2[[#This Row],[NumDealsPurchases]]</f>
        <v>4</v>
      </c>
      <c r="B1255">
        <f>Table2[[#This Row],[AcceptedCmp3]]</f>
        <v>0</v>
      </c>
      <c r="C1255">
        <f>Table2[[#This Row],[AcceptedCmp4]]</f>
        <v>1</v>
      </c>
      <c r="D1255">
        <f>Table2[[#This Row],[AcceptedCmp5]]</f>
        <v>0</v>
      </c>
      <c r="E1255">
        <f>Table2[[#This Row],[AcceptedCmp1]]</f>
        <v>0</v>
      </c>
      <c r="F1255">
        <f>Table2[[#This Row],[AcceptedCmp2]]</f>
        <v>0</v>
      </c>
      <c r="G1255">
        <f>Table2[[#This Row],[Response]]</f>
        <v>0</v>
      </c>
      <c r="H1255" s="8">
        <f>Products!G1255</f>
        <v>61</v>
      </c>
      <c r="I1255" s="17" t="str">
        <f>Products!H1255</f>
        <v>Married</v>
      </c>
      <c r="J1255" t="str">
        <f>Products!I1255</f>
        <v>56-65</v>
      </c>
      <c r="K1255" t="str">
        <f>Table6[[#This Row],[Kids]]</f>
        <v>No</v>
      </c>
      <c r="L1255" t="str">
        <f>Table6[[#This Row],[Teens]]</f>
        <v>Yes</v>
      </c>
    </row>
    <row r="1256" spans="1:12" ht="16.5" x14ac:dyDescent="0.3">
      <c r="A1256">
        <f>Table2[[#This Row],[NumDealsPurchases]]</f>
        <v>2</v>
      </c>
      <c r="B1256">
        <f>Table2[[#This Row],[AcceptedCmp3]]</f>
        <v>1</v>
      </c>
      <c r="C1256">
        <f>Table2[[#This Row],[AcceptedCmp4]]</f>
        <v>0</v>
      </c>
      <c r="D1256">
        <f>Table2[[#This Row],[AcceptedCmp5]]</f>
        <v>0</v>
      </c>
      <c r="E1256">
        <f>Table2[[#This Row],[AcceptedCmp1]]</f>
        <v>0</v>
      </c>
      <c r="F1256">
        <f>Table2[[#This Row],[AcceptedCmp2]]</f>
        <v>0</v>
      </c>
      <c r="G1256">
        <f>Table2[[#This Row],[Response]]</f>
        <v>1</v>
      </c>
      <c r="H1256" s="8">
        <f>Products!G1256</f>
        <v>46</v>
      </c>
      <c r="I1256" s="17" t="str">
        <f>Products!H1256</f>
        <v>Divorced</v>
      </c>
      <c r="J1256" t="str">
        <f>Products!I1256</f>
        <v>46-55</v>
      </c>
      <c r="K1256" t="str">
        <f>Table6[[#This Row],[Kids]]</f>
        <v>No</v>
      </c>
      <c r="L1256" t="str">
        <f>Table6[[#This Row],[Teens]]</f>
        <v>Yes</v>
      </c>
    </row>
    <row r="1257" spans="1:12" ht="16.5" x14ac:dyDescent="0.3">
      <c r="A1257">
        <f>Table2[[#This Row],[NumDealsPurchases]]</f>
        <v>2</v>
      </c>
      <c r="B1257">
        <f>Table2[[#This Row],[AcceptedCmp3]]</f>
        <v>0</v>
      </c>
      <c r="C1257">
        <f>Table2[[#This Row],[AcceptedCmp4]]</f>
        <v>0</v>
      </c>
      <c r="D1257">
        <f>Table2[[#This Row],[AcceptedCmp5]]</f>
        <v>0</v>
      </c>
      <c r="E1257">
        <f>Table2[[#This Row],[AcceptedCmp1]]</f>
        <v>0</v>
      </c>
      <c r="F1257">
        <f>Table2[[#This Row],[AcceptedCmp2]]</f>
        <v>0</v>
      </c>
      <c r="G1257">
        <f>Table2[[#This Row],[Response]]</f>
        <v>0</v>
      </c>
      <c r="H1257" s="8">
        <f>Products!G1257</f>
        <v>41</v>
      </c>
      <c r="I1257" s="17" t="str">
        <f>Products!H1257</f>
        <v>Married</v>
      </c>
      <c r="J1257" t="str">
        <f>Products!I1257</f>
        <v>36-45</v>
      </c>
      <c r="K1257" t="str">
        <f>Table6[[#This Row],[Kids]]</f>
        <v>No</v>
      </c>
      <c r="L1257" t="str">
        <f>Table6[[#This Row],[Teens]]</f>
        <v>Yes</v>
      </c>
    </row>
    <row r="1258" spans="1:12" ht="16.5" x14ac:dyDescent="0.3">
      <c r="A1258">
        <f>Table2[[#This Row],[NumDealsPurchases]]</f>
        <v>2</v>
      </c>
      <c r="B1258">
        <f>Table2[[#This Row],[AcceptedCmp3]]</f>
        <v>0</v>
      </c>
      <c r="C1258">
        <f>Table2[[#This Row],[AcceptedCmp4]]</f>
        <v>0</v>
      </c>
      <c r="D1258">
        <f>Table2[[#This Row],[AcceptedCmp5]]</f>
        <v>0</v>
      </c>
      <c r="E1258">
        <f>Table2[[#This Row],[AcceptedCmp1]]</f>
        <v>0</v>
      </c>
      <c r="F1258">
        <f>Table2[[#This Row],[AcceptedCmp2]]</f>
        <v>0</v>
      </c>
      <c r="G1258">
        <f>Table2[[#This Row],[Response]]</f>
        <v>0</v>
      </c>
      <c r="H1258" s="8">
        <f>Products!G1258</f>
        <v>50</v>
      </c>
      <c r="I1258" s="17" t="str">
        <f>Products!H1258</f>
        <v>Married</v>
      </c>
      <c r="J1258" t="str">
        <f>Products!I1258</f>
        <v>46-55</v>
      </c>
      <c r="K1258" t="str">
        <f>Table6[[#This Row],[Kids]]</f>
        <v>No</v>
      </c>
      <c r="L1258" t="str">
        <f>Table6[[#This Row],[Teens]]</f>
        <v>Yes</v>
      </c>
    </row>
    <row r="1259" spans="1:12" ht="16.5" x14ac:dyDescent="0.3">
      <c r="A1259">
        <f>Table2[[#This Row],[NumDealsPurchases]]</f>
        <v>4</v>
      </c>
      <c r="B1259">
        <f>Table2[[#This Row],[AcceptedCmp3]]</f>
        <v>0</v>
      </c>
      <c r="C1259">
        <f>Table2[[#This Row],[AcceptedCmp4]]</f>
        <v>0</v>
      </c>
      <c r="D1259">
        <f>Table2[[#This Row],[AcceptedCmp5]]</f>
        <v>0</v>
      </c>
      <c r="E1259">
        <f>Table2[[#This Row],[AcceptedCmp1]]</f>
        <v>0</v>
      </c>
      <c r="F1259">
        <f>Table2[[#This Row],[AcceptedCmp2]]</f>
        <v>0</v>
      </c>
      <c r="G1259">
        <f>Table2[[#This Row],[Response]]</f>
        <v>1</v>
      </c>
      <c r="H1259" s="8">
        <f>Products!G1259</f>
        <v>42</v>
      </c>
      <c r="I1259" s="17" t="str">
        <f>Products!H1259</f>
        <v>Married</v>
      </c>
      <c r="J1259" t="str">
        <f>Products!I1259</f>
        <v>36-45</v>
      </c>
      <c r="K1259" t="str">
        <f>Table6[[#This Row],[Kids]]</f>
        <v>Yes</v>
      </c>
      <c r="L1259" t="str">
        <f>Table6[[#This Row],[Teens]]</f>
        <v>Yes</v>
      </c>
    </row>
    <row r="1260" spans="1:12" ht="16.5" x14ac:dyDescent="0.3">
      <c r="A1260">
        <f>Table2[[#This Row],[NumDealsPurchases]]</f>
        <v>2</v>
      </c>
      <c r="B1260">
        <f>Table2[[#This Row],[AcceptedCmp3]]</f>
        <v>0</v>
      </c>
      <c r="C1260">
        <f>Table2[[#This Row],[AcceptedCmp4]]</f>
        <v>0</v>
      </c>
      <c r="D1260">
        <f>Table2[[#This Row],[AcceptedCmp5]]</f>
        <v>0</v>
      </c>
      <c r="E1260">
        <f>Table2[[#This Row],[AcceptedCmp1]]</f>
        <v>0</v>
      </c>
      <c r="F1260">
        <f>Table2[[#This Row],[AcceptedCmp2]]</f>
        <v>0</v>
      </c>
      <c r="G1260">
        <f>Table2[[#This Row],[Response]]</f>
        <v>1</v>
      </c>
      <c r="H1260" s="8">
        <f>Products!G1260</f>
        <v>57</v>
      </c>
      <c r="I1260" s="17" t="str">
        <f>Products!H1260</f>
        <v>Married</v>
      </c>
      <c r="J1260" t="str">
        <f>Products!I1260</f>
        <v>56-65</v>
      </c>
      <c r="K1260" t="str">
        <f>Table6[[#This Row],[Kids]]</f>
        <v>No</v>
      </c>
      <c r="L1260" t="str">
        <f>Table6[[#This Row],[Teens]]</f>
        <v>Yes</v>
      </c>
    </row>
    <row r="1261" spans="1:12" ht="16.5" x14ac:dyDescent="0.3">
      <c r="A1261">
        <f>Table2[[#This Row],[NumDealsPurchases]]</f>
        <v>2</v>
      </c>
      <c r="B1261">
        <f>Table2[[#This Row],[AcceptedCmp3]]</f>
        <v>0</v>
      </c>
      <c r="C1261">
        <f>Table2[[#This Row],[AcceptedCmp4]]</f>
        <v>0</v>
      </c>
      <c r="D1261">
        <f>Table2[[#This Row],[AcceptedCmp5]]</f>
        <v>0</v>
      </c>
      <c r="E1261">
        <f>Table2[[#This Row],[AcceptedCmp1]]</f>
        <v>0</v>
      </c>
      <c r="F1261">
        <f>Table2[[#This Row],[AcceptedCmp2]]</f>
        <v>0</v>
      </c>
      <c r="G1261">
        <f>Table2[[#This Row],[Response]]</f>
        <v>0</v>
      </c>
      <c r="H1261" s="8">
        <f>Products!G1261</f>
        <v>39</v>
      </c>
      <c r="I1261" s="17" t="str">
        <f>Products!H1261</f>
        <v>Together</v>
      </c>
      <c r="J1261" t="str">
        <f>Products!I1261</f>
        <v>36-45</v>
      </c>
      <c r="K1261" t="str">
        <f>Table6[[#This Row],[Kids]]</f>
        <v>No</v>
      </c>
      <c r="L1261" t="str">
        <f>Table6[[#This Row],[Teens]]</f>
        <v>Yes</v>
      </c>
    </row>
    <row r="1262" spans="1:12" ht="16.5" x14ac:dyDescent="0.3">
      <c r="A1262">
        <f>Table2[[#This Row],[NumDealsPurchases]]</f>
        <v>1</v>
      </c>
      <c r="B1262">
        <f>Table2[[#This Row],[AcceptedCmp3]]</f>
        <v>1</v>
      </c>
      <c r="C1262">
        <f>Table2[[#This Row],[AcceptedCmp4]]</f>
        <v>0</v>
      </c>
      <c r="D1262">
        <f>Table2[[#This Row],[AcceptedCmp5]]</f>
        <v>0</v>
      </c>
      <c r="E1262">
        <f>Table2[[#This Row],[AcceptedCmp1]]</f>
        <v>0</v>
      </c>
      <c r="F1262">
        <f>Table2[[#This Row],[AcceptedCmp2]]</f>
        <v>0</v>
      </c>
      <c r="G1262">
        <f>Table2[[#This Row],[Response]]</f>
        <v>0</v>
      </c>
      <c r="H1262" s="8">
        <f>Products!G1262</f>
        <v>38</v>
      </c>
      <c r="I1262" s="17" t="str">
        <f>Products!H1262</f>
        <v>Divorced</v>
      </c>
      <c r="J1262" t="str">
        <f>Products!I1262</f>
        <v>36-45</v>
      </c>
      <c r="K1262" t="str">
        <f>Table6[[#This Row],[Kids]]</f>
        <v>Yes</v>
      </c>
      <c r="L1262" t="str">
        <f>Table6[[#This Row],[Teens]]</f>
        <v>Yes</v>
      </c>
    </row>
    <row r="1263" spans="1:12" ht="16.5" x14ac:dyDescent="0.3">
      <c r="A1263">
        <f>Table2[[#This Row],[NumDealsPurchases]]</f>
        <v>1</v>
      </c>
      <c r="B1263">
        <f>Table2[[#This Row],[AcceptedCmp3]]</f>
        <v>0</v>
      </c>
      <c r="C1263">
        <f>Table2[[#This Row],[AcceptedCmp4]]</f>
        <v>0</v>
      </c>
      <c r="D1263">
        <f>Table2[[#This Row],[AcceptedCmp5]]</f>
        <v>1</v>
      </c>
      <c r="E1263">
        <f>Table2[[#This Row],[AcceptedCmp1]]</f>
        <v>1</v>
      </c>
      <c r="F1263">
        <f>Table2[[#This Row],[AcceptedCmp2]]</f>
        <v>0</v>
      </c>
      <c r="G1263">
        <f>Table2[[#This Row],[Response]]</f>
        <v>0</v>
      </c>
      <c r="H1263" s="8">
        <f>Products!G1263</f>
        <v>44</v>
      </c>
      <c r="I1263" s="17" t="str">
        <f>Products!H1263</f>
        <v>Divorced</v>
      </c>
      <c r="J1263" t="str">
        <f>Products!I1263</f>
        <v>36-45</v>
      </c>
      <c r="K1263" t="str">
        <f>Table6[[#This Row],[Kids]]</f>
        <v>No</v>
      </c>
      <c r="L1263" t="str">
        <f>Table6[[#This Row],[Teens]]</f>
        <v>No</v>
      </c>
    </row>
    <row r="1264" spans="1:12" ht="16.5" x14ac:dyDescent="0.3">
      <c r="A1264">
        <f>Table2[[#This Row],[NumDealsPurchases]]</f>
        <v>2</v>
      </c>
      <c r="B1264">
        <f>Table2[[#This Row],[AcceptedCmp3]]</f>
        <v>1</v>
      </c>
      <c r="C1264">
        <f>Table2[[#This Row],[AcceptedCmp4]]</f>
        <v>0</v>
      </c>
      <c r="D1264">
        <f>Table2[[#This Row],[AcceptedCmp5]]</f>
        <v>0</v>
      </c>
      <c r="E1264">
        <f>Table2[[#This Row],[AcceptedCmp1]]</f>
        <v>0</v>
      </c>
      <c r="F1264">
        <f>Table2[[#This Row],[AcceptedCmp2]]</f>
        <v>0</v>
      </c>
      <c r="G1264">
        <f>Table2[[#This Row],[Response]]</f>
        <v>0</v>
      </c>
      <c r="H1264" s="8">
        <f>Products!G1264</f>
        <v>41</v>
      </c>
      <c r="I1264" s="17" t="str">
        <f>Products!H1264</f>
        <v>Together</v>
      </c>
      <c r="J1264" t="str">
        <f>Products!I1264</f>
        <v>36-45</v>
      </c>
      <c r="K1264" t="str">
        <f>Table6[[#This Row],[Kids]]</f>
        <v>Yes</v>
      </c>
      <c r="L1264" t="str">
        <f>Table6[[#This Row],[Teens]]</f>
        <v>Yes</v>
      </c>
    </row>
    <row r="1265" spans="1:12" ht="16.5" x14ac:dyDescent="0.3">
      <c r="A1265">
        <f>Table2[[#This Row],[NumDealsPurchases]]</f>
        <v>1</v>
      </c>
      <c r="B1265">
        <f>Table2[[#This Row],[AcceptedCmp3]]</f>
        <v>0</v>
      </c>
      <c r="C1265">
        <f>Table2[[#This Row],[AcceptedCmp4]]</f>
        <v>0</v>
      </c>
      <c r="D1265">
        <f>Table2[[#This Row],[AcceptedCmp5]]</f>
        <v>1</v>
      </c>
      <c r="E1265">
        <f>Table2[[#This Row],[AcceptedCmp1]]</f>
        <v>0</v>
      </c>
      <c r="F1265">
        <f>Table2[[#This Row],[AcceptedCmp2]]</f>
        <v>0</v>
      </c>
      <c r="G1265">
        <f>Table2[[#This Row],[Response]]</f>
        <v>1</v>
      </c>
      <c r="H1265" s="8">
        <f>Products!G1265</f>
        <v>30</v>
      </c>
      <c r="I1265" s="17" t="str">
        <f>Products!H1265</f>
        <v>Married</v>
      </c>
      <c r="J1265" t="str">
        <f>Products!I1265</f>
        <v>26-35</v>
      </c>
      <c r="K1265" t="str">
        <f>Table6[[#This Row],[Kids]]</f>
        <v>No</v>
      </c>
      <c r="L1265" t="str">
        <f>Table6[[#This Row],[Teens]]</f>
        <v>No</v>
      </c>
    </row>
    <row r="1266" spans="1:12" ht="16.5" x14ac:dyDescent="0.3">
      <c r="A1266">
        <f>Table2[[#This Row],[NumDealsPurchases]]</f>
        <v>1</v>
      </c>
      <c r="B1266">
        <f>Table2[[#This Row],[AcceptedCmp3]]</f>
        <v>1</v>
      </c>
      <c r="C1266">
        <f>Table2[[#This Row],[AcceptedCmp4]]</f>
        <v>0</v>
      </c>
      <c r="D1266">
        <f>Table2[[#This Row],[AcceptedCmp5]]</f>
        <v>0</v>
      </c>
      <c r="E1266">
        <f>Table2[[#This Row],[AcceptedCmp1]]</f>
        <v>1</v>
      </c>
      <c r="F1266">
        <f>Table2[[#This Row],[AcceptedCmp2]]</f>
        <v>0</v>
      </c>
      <c r="G1266">
        <f>Table2[[#This Row],[Response]]</f>
        <v>0</v>
      </c>
      <c r="H1266" s="8">
        <f>Products!G1266</f>
        <v>31</v>
      </c>
      <c r="I1266" s="17" t="str">
        <f>Products!H1266</f>
        <v>Single</v>
      </c>
      <c r="J1266" t="str">
        <f>Products!I1266</f>
        <v>26-35</v>
      </c>
      <c r="K1266" t="str">
        <f>Table6[[#This Row],[Kids]]</f>
        <v>No</v>
      </c>
      <c r="L1266" t="str">
        <f>Table6[[#This Row],[Teens]]</f>
        <v>No</v>
      </c>
    </row>
    <row r="1267" spans="1:12" ht="16.5" x14ac:dyDescent="0.3">
      <c r="A1267">
        <f>Table2[[#This Row],[NumDealsPurchases]]</f>
        <v>3</v>
      </c>
      <c r="B1267">
        <f>Table2[[#This Row],[AcceptedCmp3]]</f>
        <v>0</v>
      </c>
      <c r="C1267">
        <f>Table2[[#This Row],[AcceptedCmp4]]</f>
        <v>0</v>
      </c>
      <c r="D1267">
        <f>Table2[[#This Row],[AcceptedCmp5]]</f>
        <v>0</v>
      </c>
      <c r="E1267">
        <f>Table2[[#This Row],[AcceptedCmp1]]</f>
        <v>0</v>
      </c>
      <c r="F1267">
        <f>Table2[[#This Row],[AcceptedCmp2]]</f>
        <v>0</v>
      </c>
      <c r="G1267">
        <f>Table2[[#This Row],[Response]]</f>
        <v>0</v>
      </c>
      <c r="H1267" s="8">
        <f>Products!G1267</f>
        <v>53</v>
      </c>
      <c r="I1267" s="17" t="str">
        <f>Products!H1267</f>
        <v>Divorced</v>
      </c>
      <c r="J1267" t="str">
        <f>Products!I1267</f>
        <v>46-55</v>
      </c>
      <c r="K1267" t="str">
        <f>Table6[[#This Row],[Kids]]</f>
        <v>Yes</v>
      </c>
      <c r="L1267" t="str">
        <f>Table6[[#This Row],[Teens]]</f>
        <v>Yes</v>
      </c>
    </row>
    <row r="1268" spans="1:12" ht="16.5" x14ac:dyDescent="0.3">
      <c r="A1268">
        <f>Table2[[#This Row],[NumDealsPurchases]]</f>
        <v>2</v>
      </c>
      <c r="B1268">
        <f>Table2[[#This Row],[AcceptedCmp3]]</f>
        <v>0</v>
      </c>
      <c r="C1268">
        <f>Table2[[#This Row],[AcceptedCmp4]]</f>
        <v>0</v>
      </c>
      <c r="D1268">
        <f>Table2[[#This Row],[AcceptedCmp5]]</f>
        <v>0</v>
      </c>
      <c r="E1268">
        <f>Table2[[#This Row],[AcceptedCmp1]]</f>
        <v>0</v>
      </c>
      <c r="F1268">
        <f>Table2[[#This Row],[AcceptedCmp2]]</f>
        <v>0</v>
      </c>
      <c r="G1268">
        <f>Table2[[#This Row],[Response]]</f>
        <v>1</v>
      </c>
      <c r="H1268" s="8">
        <f>Products!G1268</f>
        <v>62</v>
      </c>
      <c r="I1268" s="17" t="str">
        <f>Products!H1268</f>
        <v>Married</v>
      </c>
      <c r="J1268" t="str">
        <f>Products!I1268</f>
        <v>56-65</v>
      </c>
      <c r="K1268" t="str">
        <f>Table6[[#This Row],[Kids]]</f>
        <v>Yes</v>
      </c>
      <c r="L1268" t="str">
        <f>Table6[[#This Row],[Teens]]</f>
        <v>Yes</v>
      </c>
    </row>
    <row r="1269" spans="1:12" ht="16.5" x14ac:dyDescent="0.3">
      <c r="A1269">
        <f>Table2[[#This Row],[NumDealsPurchases]]</f>
        <v>0</v>
      </c>
      <c r="B1269">
        <f>Table2[[#This Row],[AcceptedCmp3]]</f>
        <v>1</v>
      </c>
      <c r="C1269">
        <f>Table2[[#This Row],[AcceptedCmp4]]</f>
        <v>0</v>
      </c>
      <c r="D1269">
        <f>Table2[[#This Row],[AcceptedCmp5]]</f>
        <v>1</v>
      </c>
      <c r="E1269">
        <f>Table2[[#This Row],[AcceptedCmp1]]</f>
        <v>1</v>
      </c>
      <c r="F1269">
        <f>Table2[[#This Row],[AcceptedCmp2]]</f>
        <v>0</v>
      </c>
      <c r="G1269">
        <f>Table2[[#This Row],[Response]]</f>
        <v>1</v>
      </c>
      <c r="H1269" s="8">
        <f>Products!G1269</f>
        <v>38</v>
      </c>
      <c r="I1269" s="17" t="str">
        <f>Products!H1269</f>
        <v>Together</v>
      </c>
      <c r="J1269" t="str">
        <f>Products!I1269</f>
        <v>36-45</v>
      </c>
      <c r="K1269" t="str">
        <f>Table6[[#This Row],[Kids]]</f>
        <v>No</v>
      </c>
      <c r="L1269" t="str">
        <f>Table6[[#This Row],[Teens]]</f>
        <v>No</v>
      </c>
    </row>
    <row r="1270" spans="1:12" ht="16.5" x14ac:dyDescent="0.3">
      <c r="A1270">
        <f>Table2[[#This Row],[NumDealsPurchases]]</f>
        <v>10</v>
      </c>
      <c r="B1270">
        <f>Table2[[#This Row],[AcceptedCmp3]]</f>
        <v>0</v>
      </c>
      <c r="C1270">
        <f>Table2[[#This Row],[AcceptedCmp4]]</f>
        <v>0</v>
      </c>
      <c r="D1270">
        <f>Table2[[#This Row],[AcceptedCmp5]]</f>
        <v>0</v>
      </c>
      <c r="E1270">
        <f>Table2[[#This Row],[AcceptedCmp1]]</f>
        <v>0</v>
      </c>
      <c r="F1270">
        <f>Table2[[#This Row],[AcceptedCmp2]]</f>
        <v>0</v>
      </c>
      <c r="G1270">
        <f>Table2[[#This Row],[Response]]</f>
        <v>1</v>
      </c>
      <c r="H1270" s="8">
        <f>Products!G1270</f>
        <v>49</v>
      </c>
      <c r="I1270" s="17" t="str">
        <f>Products!H1270</f>
        <v>Married</v>
      </c>
      <c r="J1270" t="str">
        <f>Products!I1270</f>
        <v>46-55</v>
      </c>
      <c r="K1270" t="str">
        <f>Table6[[#This Row],[Kids]]</f>
        <v>Yes</v>
      </c>
      <c r="L1270" t="str">
        <f>Table6[[#This Row],[Teens]]</f>
        <v>Yes</v>
      </c>
    </row>
    <row r="1271" spans="1:12" ht="16.5" x14ac:dyDescent="0.3">
      <c r="A1271">
        <f>Table2[[#This Row],[NumDealsPurchases]]</f>
        <v>3</v>
      </c>
      <c r="B1271">
        <f>Table2[[#This Row],[AcceptedCmp3]]</f>
        <v>0</v>
      </c>
      <c r="C1271">
        <f>Table2[[#This Row],[AcceptedCmp4]]</f>
        <v>0</v>
      </c>
      <c r="D1271">
        <f>Table2[[#This Row],[AcceptedCmp5]]</f>
        <v>0</v>
      </c>
      <c r="E1271">
        <f>Table2[[#This Row],[AcceptedCmp1]]</f>
        <v>0</v>
      </c>
      <c r="F1271">
        <f>Table2[[#This Row],[AcceptedCmp2]]</f>
        <v>0</v>
      </c>
      <c r="G1271">
        <f>Table2[[#This Row],[Response]]</f>
        <v>0</v>
      </c>
      <c r="H1271" s="8">
        <f>Products!G1271</f>
        <v>43</v>
      </c>
      <c r="I1271" s="17" t="str">
        <f>Products!H1271</f>
        <v>Single</v>
      </c>
      <c r="J1271" t="str">
        <f>Products!I1271</f>
        <v>36-45</v>
      </c>
      <c r="K1271" t="str">
        <f>Table6[[#This Row],[Kids]]</f>
        <v>Yes</v>
      </c>
      <c r="L1271" t="str">
        <f>Table6[[#This Row],[Teens]]</f>
        <v>No</v>
      </c>
    </row>
    <row r="1272" spans="1:12" ht="16.5" x14ac:dyDescent="0.3">
      <c r="A1272">
        <f>Table2[[#This Row],[NumDealsPurchases]]</f>
        <v>1</v>
      </c>
      <c r="B1272">
        <f>Table2[[#This Row],[AcceptedCmp3]]</f>
        <v>0</v>
      </c>
      <c r="C1272">
        <f>Table2[[#This Row],[AcceptedCmp4]]</f>
        <v>0</v>
      </c>
      <c r="D1272">
        <f>Table2[[#This Row],[AcceptedCmp5]]</f>
        <v>0</v>
      </c>
      <c r="E1272">
        <f>Table2[[#This Row],[AcceptedCmp1]]</f>
        <v>0</v>
      </c>
      <c r="F1272">
        <f>Table2[[#This Row],[AcceptedCmp2]]</f>
        <v>0</v>
      </c>
      <c r="G1272">
        <f>Table2[[#This Row],[Response]]</f>
        <v>0</v>
      </c>
      <c r="H1272" s="8">
        <f>Products!G1272</f>
        <v>65</v>
      </c>
      <c r="I1272" s="17" t="str">
        <f>Products!H1272</f>
        <v>Married</v>
      </c>
      <c r="J1272" t="str">
        <f>Products!I1272</f>
        <v>56-65</v>
      </c>
      <c r="K1272" t="str">
        <f>Table6[[#This Row],[Kids]]</f>
        <v>No</v>
      </c>
      <c r="L1272" t="str">
        <f>Table6[[#This Row],[Teens]]</f>
        <v>Yes</v>
      </c>
    </row>
    <row r="1273" spans="1:12" ht="16.5" x14ac:dyDescent="0.3">
      <c r="A1273">
        <f>Table2[[#This Row],[NumDealsPurchases]]</f>
        <v>1</v>
      </c>
      <c r="B1273">
        <f>Table2[[#This Row],[AcceptedCmp3]]</f>
        <v>0</v>
      </c>
      <c r="C1273">
        <f>Table2[[#This Row],[AcceptedCmp4]]</f>
        <v>0</v>
      </c>
      <c r="D1273">
        <f>Table2[[#This Row],[AcceptedCmp5]]</f>
        <v>0</v>
      </c>
      <c r="E1273">
        <f>Table2[[#This Row],[AcceptedCmp1]]</f>
        <v>0</v>
      </c>
      <c r="F1273">
        <f>Table2[[#This Row],[AcceptedCmp2]]</f>
        <v>0</v>
      </c>
      <c r="G1273">
        <f>Table2[[#This Row],[Response]]</f>
        <v>0</v>
      </c>
      <c r="H1273" s="8">
        <f>Products!G1273</f>
        <v>56</v>
      </c>
      <c r="I1273" s="17" t="str">
        <f>Products!H1273</f>
        <v>Single</v>
      </c>
      <c r="J1273" t="str">
        <f>Products!I1273</f>
        <v>56-65</v>
      </c>
      <c r="K1273" t="str">
        <f>Table6[[#This Row],[Kids]]</f>
        <v>No</v>
      </c>
      <c r="L1273" t="str">
        <f>Table6[[#This Row],[Teens]]</f>
        <v>No</v>
      </c>
    </row>
    <row r="1274" spans="1:12" ht="16.5" x14ac:dyDescent="0.3">
      <c r="A1274">
        <f>Table2[[#This Row],[NumDealsPurchases]]</f>
        <v>2</v>
      </c>
      <c r="B1274">
        <f>Table2[[#This Row],[AcceptedCmp3]]</f>
        <v>0</v>
      </c>
      <c r="C1274">
        <f>Table2[[#This Row],[AcceptedCmp4]]</f>
        <v>1</v>
      </c>
      <c r="D1274">
        <f>Table2[[#This Row],[AcceptedCmp5]]</f>
        <v>0</v>
      </c>
      <c r="E1274">
        <f>Table2[[#This Row],[AcceptedCmp1]]</f>
        <v>0</v>
      </c>
      <c r="F1274">
        <f>Table2[[#This Row],[AcceptedCmp2]]</f>
        <v>0</v>
      </c>
      <c r="G1274">
        <f>Table2[[#This Row],[Response]]</f>
        <v>0</v>
      </c>
      <c r="H1274" s="8">
        <f>Products!G1274</f>
        <v>70</v>
      </c>
      <c r="I1274" s="17" t="str">
        <f>Products!H1274</f>
        <v>Single</v>
      </c>
      <c r="J1274" t="str">
        <f>Products!I1274</f>
        <v>66-75</v>
      </c>
      <c r="K1274" t="str">
        <f>Table6[[#This Row],[Kids]]</f>
        <v>No</v>
      </c>
      <c r="L1274" t="str">
        <f>Table6[[#This Row],[Teens]]</f>
        <v>No</v>
      </c>
    </row>
    <row r="1275" spans="1:12" ht="16.5" x14ac:dyDescent="0.3">
      <c r="A1275">
        <f>Table2[[#This Row],[NumDealsPurchases]]</f>
        <v>3</v>
      </c>
      <c r="B1275">
        <f>Table2[[#This Row],[AcceptedCmp3]]</f>
        <v>0</v>
      </c>
      <c r="C1275">
        <f>Table2[[#This Row],[AcceptedCmp4]]</f>
        <v>0</v>
      </c>
      <c r="D1275">
        <f>Table2[[#This Row],[AcceptedCmp5]]</f>
        <v>0</v>
      </c>
      <c r="E1275">
        <f>Table2[[#This Row],[AcceptedCmp1]]</f>
        <v>0</v>
      </c>
      <c r="F1275">
        <f>Table2[[#This Row],[AcceptedCmp2]]</f>
        <v>0</v>
      </c>
      <c r="G1275">
        <f>Table2[[#This Row],[Response]]</f>
        <v>0</v>
      </c>
      <c r="H1275" s="8">
        <f>Products!G1275</f>
        <v>50</v>
      </c>
      <c r="I1275" s="17" t="str">
        <f>Products!H1275</f>
        <v>Married</v>
      </c>
      <c r="J1275" t="str">
        <f>Products!I1275</f>
        <v>46-55</v>
      </c>
      <c r="K1275" t="str">
        <f>Table6[[#This Row],[Kids]]</f>
        <v>No</v>
      </c>
      <c r="L1275" t="str">
        <f>Table6[[#This Row],[Teens]]</f>
        <v>Yes</v>
      </c>
    </row>
    <row r="1276" spans="1:12" ht="16.5" x14ac:dyDescent="0.3">
      <c r="A1276">
        <f>Table2[[#This Row],[NumDealsPurchases]]</f>
        <v>4</v>
      </c>
      <c r="B1276">
        <f>Table2[[#This Row],[AcceptedCmp3]]</f>
        <v>1</v>
      </c>
      <c r="C1276">
        <f>Table2[[#This Row],[AcceptedCmp4]]</f>
        <v>0</v>
      </c>
      <c r="D1276">
        <f>Table2[[#This Row],[AcceptedCmp5]]</f>
        <v>0</v>
      </c>
      <c r="E1276">
        <f>Table2[[#This Row],[AcceptedCmp1]]</f>
        <v>0</v>
      </c>
      <c r="F1276">
        <f>Table2[[#This Row],[AcceptedCmp2]]</f>
        <v>0</v>
      </c>
      <c r="G1276">
        <f>Table2[[#This Row],[Response]]</f>
        <v>1</v>
      </c>
      <c r="H1276" s="8">
        <f>Products!G1276</f>
        <v>40</v>
      </c>
      <c r="I1276" s="17" t="str">
        <f>Products!H1276</f>
        <v>Divorced</v>
      </c>
      <c r="J1276" t="str">
        <f>Products!I1276</f>
        <v>36-45</v>
      </c>
      <c r="K1276" t="str">
        <f>Table6[[#This Row],[Kids]]</f>
        <v>Yes</v>
      </c>
      <c r="L1276" t="str">
        <f>Table6[[#This Row],[Teens]]</f>
        <v>No</v>
      </c>
    </row>
    <row r="1277" spans="1:12" ht="16.5" x14ac:dyDescent="0.3">
      <c r="A1277">
        <f>Table2[[#This Row],[NumDealsPurchases]]</f>
        <v>8</v>
      </c>
      <c r="B1277">
        <f>Table2[[#This Row],[AcceptedCmp3]]</f>
        <v>0</v>
      </c>
      <c r="C1277">
        <f>Table2[[#This Row],[AcceptedCmp4]]</f>
        <v>0</v>
      </c>
      <c r="D1277">
        <f>Table2[[#This Row],[AcceptedCmp5]]</f>
        <v>0</v>
      </c>
      <c r="E1277">
        <f>Table2[[#This Row],[AcceptedCmp1]]</f>
        <v>0</v>
      </c>
      <c r="F1277">
        <f>Table2[[#This Row],[AcceptedCmp2]]</f>
        <v>0</v>
      </c>
      <c r="G1277">
        <f>Table2[[#This Row],[Response]]</f>
        <v>0</v>
      </c>
      <c r="H1277" s="8">
        <f>Products!G1277</f>
        <v>47</v>
      </c>
      <c r="I1277" s="17" t="str">
        <f>Products!H1277</f>
        <v>Married</v>
      </c>
      <c r="J1277" t="str">
        <f>Products!I1277</f>
        <v>46-55</v>
      </c>
      <c r="K1277" t="str">
        <f>Table6[[#This Row],[Kids]]</f>
        <v>Yes</v>
      </c>
      <c r="L1277" t="str">
        <f>Table6[[#This Row],[Teens]]</f>
        <v>Yes</v>
      </c>
    </row>
    <row r="1278" spans="1:12" ht="16.5" x14ac:dyDescent="0.3">
      <c r="A1278">
        <f>Table2[[#This Row],[NumDealsPurchases]]</f>
        <v>3</v>
      </c>
      <c r="B1278">
        <f>Table2[[#This Row],[AcceptedCmp3]]</f>
        <v>0</v>
      </c>
      <c r="C1278">
        <f>Table2[[#This Row],[AcceptedCmp4]]</f>
        <v>0</v>
      </c>
      <c r="D1278">
        <f>Table2[[#This Row],[AcceptedCmp5]]</f>
        <v>0</v>
      </c>
      <c r="E1278">
        <f>Table2[[#This Row],[AcceptedCmp1]]</f>
        <v>0</v>
      </c>
      <c r="F1278">
        <f>Table2[[#This Row],[AcceptedCmp2]]</f>
        <v>0</v>
      </c>
      <c r="G1278">
        <f>Table2[[#This Row],[Response]]</f>
        <v>0</v>
      </c>
      <c r="H1278" s="8">
        <f>Products!G1278</f>
        <v>44</v>
      </c>
      <c r="I1278" s="17" t="str">
        <f>Products!H1278</f>
        <v>Married</v>
      </c>
      <c r="J1278" t="str">
        <f>Products!I1278</f>
        <v>36-45</v>
      </c>
      <c r="K1278" t="str">
        <f>Table6[[#This Row],[Kids]]</f>
        <v>Yes</v>
      </c>
      <c r="L1278" t="str">
        <f>Table6[[#This Row],[Teens]]</f>
        <v>No</v>
      </c>
    </row>
    <row r="1279" spans="1:12" ht="16.5" x14ac:dyDescent="0.3">
      <c r="A1279">
        <f>Table2[[#This Row],[NumDealsPurchases]]</f>
        <v>4</v>
      </c>
      <c r="B1279">
        <f>Table2[[#This Row],[AcceptedCmp3]]</f>
        <v>0</v>
      </c>
      <c r="C1279">
        <f>Table2[[#This Row],[AcceptedCmp4]]</f>
        <v>1</v>
      </c>
      <c r="D1279">
        <f>Table2[[#This Row],[AcceptedCmp5]]</f>
        <v>0</v>
      </c>
      <c r="E1279">
        <f>Table2[[#This Row],[AcceptedCmp1]]</f>
        <v>0</v>
      </c>
      <c r="F1279">
        <f>Table2[[#This Row],[AcceptedCmp2]]</f>
        <v>0</v>
      </c>
      <c r="G1279">
        <f>Table2[[#This Row],[Response]]</f>
        <v>0</v>
      </c>
      <c r="H1279" s="8">
        <f>Products!G1279</f>
        <v>42</v>
      </c>
      <c r="I1279" s="17" t="str">
        <f>Products!H1279</f>
        <v>Married</v>
      </c>
      <c r="J1279" t="str">
        <f>Products!I1279</f>
        <v>36-45</v>
      </c>
      <c r="K1279" t="str">
        <f>Table6[[#This Row],[Kids]]</f>
        <v>No</v>
      </c>
      <c r="L1279" t="str">
        <f>Table6[[#This Row],[Teens]]</f>
        <v>Yes</v>
      </c>
    </row>
    <row r="1280" spans="1:12" ht="16.5" x14ac:dyDescent="0.3">
      <c r="A1280">
        <f>Table2[[#This Row],[NumDealsPurchases]]</f>
        <v>1</v>
      </c>
      <c r="B1280">
        <f>Table2[[#This Row],[AcceptedCmp3]]</f>
        <v>1</v>
      </c>
      <c r="C1280">
        <f>Table2[[#This Row],[AcceptedCmp4]]</f>
        <v>0</v>
      </c>
      <c r="D1280">
        <f>Table2[[#This Row],[AcceptedCmp5]]</f>
        <v>0</v>
      </c>
      <c r="E1280">
        <f>Table2[[#This Row],[AcceptedCmp1]]</f>
        <v>0</v>
      </c>
      <c r="F1280">
        <f>Table2[[#This Row],[AcceptedCmp2]]</f>
        <v>0</v>
      </c>
      <c r="G1280">
        <f>Table2[[#This Row],[Response]]</f>
        <v>0</v>
      </c>
      <c r="H1280" s="8">
        <f>Products!G1280</f>
        <v>38</v>
      </c>
      <c r="I1280" s="17" t="str">
        <f>Products!H1280</f>
        <v>Divorced</v>
      </c>
      <c r="J1280" t="str">
        <f>Products!I1280</f>
        <v>36-45</v>
      </c>
      <c r="K1280" t="str">
        <f>Table6[[#This Row],[Kids]]</f>
        <v>Yes</v>
      </c>
      <c r="L1280" t="str">
        <f>Table6[[#This Row],[Teens]]</f>
        <v>No</v>
      </c>
    </row>
    <row r="1281" spans="1:12" ht="16.5" x14ac:dyDescent="0.3">
      <c r="A1281">
        <f>Table2[[#This Row],[NumDealsPurchases]]</f>
        <v>2</v>
      </c>
      <c r="B1281">
        <f>Table2[[#This Row],[AcceptedCmp3]]</f>
        <v>0</v>
      </c>
      <c r="C1281">
        <f>Table2[[#This Row],[AcceptedCmp4]]</f>
        <v>0</v>
      </c>
      <c r="D1281">
        <f>Table2[[#This Row],[AcceptedCmp5]]</f>
        <v>0</v>
      </c>
      <c r="E1281">
        <f>Table2[[#This Row],[AcceptedCmp1]]</f>
        <v>0</v>
      </c>
      <c r="F1281">
        <f>Table2[[#This Row],[AcceptedCmp2]]</f>
        <v>0</v>
      </c>
      <c r="G1281">
        <f>Table2[[#This Row],[Response]]</f>
        <v>0</v>
      </c>
      <c r="H1281" s="8">
        <f>Products!G1281</f>
        <v>49</v>
      </c>
      <c r="I1281" s="17" t="str">
        <f>Products!H1281</f>
        <v>Married</v>
      </c>
      <c r="J1281" t="str">
        <f>Products!I1281</f>
        <v>46-55</v>
      </c>
      <c r="K1281" t="str">
        <f>Table6[[#This Row],[Kids]]</f>
        <v>Yes</v>
      </c>
      <c r="L1281" t="str">
        <f>Table6[[#This Row],[Teens]]</f>
        <v>Yes</v>
      </c>
    </row>
    <row r="1282" spans="1:12" ht="16.5" x14ac:dyDescent="0.3">
      <c r="A1282">
        <f>Table2[[#This Row],[NumDealsPurchases]]</f>
        <v>0</v>
      </c>
      <c r="B1282">
        <f>Table2[[#This Row],[AcceptedCmp3]]</f>
        <v>0</v>
      </c>
      <c r="C1282">
        <f>Table2[[#This Row],[AcceptedCmp4]]</f>
        <v>0</v>
      </c>
      <c r="D1282">
        <f>Table2[[#This Row],[AcceptedCmp5]]</f>
        <v>0</v>
      </c>
      <c r="E1282">
        <f>Table2[[#This Row],[AcceptedCmp1]]</f>
        <v>1</v>
      </c>
      <c r="F1282">
        <f>Table2[[#This Row],[AcceptedCmp2]]</f>
        <v>0</v>
      </c>
      <c r="G1282">
        <f>Table2[[#This Row],[Response]]</f>
        <v>0</v>
      </c>
      <c r="H1282" s="8">
        <f>Products!G1282</f>
        <v>34</v>
      </c>
      <c r="I1282" s="17" t="str">
        <f>Products!H1282</f>
        <v>Together</v>
      </c>
      <c r="J1282" t="str">
        <f>Products!I1282</f>
        <v>26-35</v>
      </c>
      <c r="K1282" t="str">
        <f>Table6[[#This Row],[Kids]]</f>
        <v>No</v>
      </c>
      <c r="L1282" t="str">
        <f>Table6[[#This Row],[Teens]]</f>
        <v>No</v>
      </c>
    </row>
    <row r="1283" spans="1:12" ht="16.5" x14ac:dyDescent="0.3">
      <c r="A1283">
        <f>Table2[[#This Row],[NumDealsPurchases]]</f>
        <v>5</v>
      </c>
      <c r="B1283">
        <f>Table2[[#This Row],[AcceptedCmp3]]</f>
        <v>0</v>
      </c>
      <c r="C1283">
        <f>Table2[[#This Row],[AcceptedCmp4]]</f>
        <v>0</v>
      </c>
      <c r="D1283">
        <f>Table2[[#This Row],[AcceptedCmp5]]</f>
        <v>0</v>
      </c>
      <c r="E1283">
        <f>Table2[[#This Row],[AcceptedCmp1]]</f>
        <v>0</v>
      </c>
      <c r="F1283">
        <f>Table2[[#This Row],[AcceptedCmp2]]</f>
        <v>0</v>
      </c>
      <c r="G1283">
        <f>Table2[[#This Row],[Response]]</f>
        <v>0</v>
      </c>
      <c r="H1283" s="8">
        <f>Products!G1283</f>
        <v>38</v>
      </c>
      <c r="I1283" s="17" t="str">
        <f>Products!H1283</f>
        <v>Divorced</v>
      </c>
      <c r="J1283" t="str">
        <f>Products!I1283</f>
        <v>36-45</v>
      </c>
      <c r="K1283" t="str">
        <f>Table6[[#This Row],[Kids]]</f>
        <v>No</v>
      </c>
      <c r="L1283" t="str">
        <f>Table6[[#This Row],[Teens]]</f>
        <v>Yes</v>
      </c>
    </row>
    <row r="1284" spans="1:12" ht="16.5" x14ac:dyDescent="0.3">
      <c r="A1284">
        <f>Table2[[#This Row],[NumDealsPurchases]]</f>
        <v>1</v>
      </c>
      <c r="B1284">
        <f>Table2[[#This Row],[AcceptedCmp3]]</f>
        <v>0</v>
      </c>
      <c r="C1284">
        <f>Table2[[#This Row],[AcceptedCmp4]]</f>
        <v>0</v>
      </c>
      <c r="D1284">
        <f>Table2[[#This Row],[AcceptedCmp5]]</f>
        <v>1</v>
      </c>
      <c r="E1284">
        <f>Table2[[#This Row],[AcceptedCmp1]]</f>
        <v>0</v>
      </c>
      <c r="F1284">
        <f>Table2[[#This Row],[AcceptedCmp2]]</f>
        <v>0</v>
      </c>
      <c r="G1284">
        <f>Table2[[#This Row],[Response]]</f>
        <v>1</v>
      </c>
      <c r="H1284" s="8">
        <f>Products!G1284</f>
        <v>29</v>
      </c>
      <c r="I1284" s="17" t="str">
        <f>Products!H1284</f>
        <v>Married</v>
      </c>
      <c r="J1284" t="str">
        <f>Products!I1284</f>
        <v>26-35</v>
      </c>
      <c r="K1284" t="str">
        <f>Table6[[#This Row],[Kids]]</f>
        <v>No</v>
      </c>
      <c r="L1284" t="str">
        <f>Table6[[#This Row],[Teens]]</f>
        <v>No</v>
      </c>
    </row>
    <row r="1285" spans="1:12" ht="16.5" x14ac:dyDescent="0.3">
      <c r="A1285">
        <f>Table2[[#This Row],[NumDealsPurchases]]</f>
        <v>2</v>
      </c>
      <c r="B1285">
        <f>Table2[[#This Row],[AcceptedCmp3]]</f>
        <v>0</v>
      </c>
      <c r="C1285">
        <f>Table2[[#This Row],[AcceptedCmp4]]</f>
        <v>1</v>
      </c>
      <c r="D1285">
        <f>Table2[[#This Row],[AcceptedCmp5]]</f>
        <v>0</v>
      </c>
      <c r="E1285">
        <f>Table2[[#This Row],[AcceptedCmp1]]</f>
        <v>0</v>
      </c>
      <c r="F1285">
        <f>Table2[[#This Row],[AcceptedCmp2]]</f>
        <v>1</v>
      </c>
      <c r="G1285">
        <f>Table2[[#This Row],[Response]]</f>
        <v>1</v>
      </c>
      <c r="H1285" s="8">
        <f>Products!G1285</f>
        <v>41</v>
      </c>
      <c r="I1285" s="17" t="str">
        <f>Products!H1285</f>
        <v>Together</v>
      </c>
      <c r="J1285" t="str">
        <f>Products!I1285</f>
        <v>36-45</v>
      </c>
      <c r="K1285" t="str">
        <f>Table6[[#This Row],[Kids]]</f>
        <v>No</v>
      </c>
      <c r="L1285" t="str">
        <f>Table6[[#This Row],[Teens]]</f>
        <v>No</v>
      </c>
    </row>
    <row r="1286" spans="1:12" ht="16.5" x14ac:dyDescent="0.3">
      <c r="A1286">
        <f>Table2[[#This Row],[NumDealsPurchases]]</f>
        <v>2</v>
      </c>
      <c r="B1286">
        <f>Table2[[#This Row],[AcceptedCmp3]]</f>
        <v>0</v>
      </c>
      <c r="C1286">
        <f>Table2[[#This Row],[AcceptedCmp4]]</f>
        <v>0</v>
      </c>
      <c r="D1286">
        <f>Table2[[#This Row],[AcceptedCmp5]]</f>
        <v>0</v>
      </c>
      <c r="E1286">
        <f>Table2[[#This Row],[AcceptedCmp1]]</f>
        <v>0</v>
      </c>
      <c r="F1286">
        <f>Table2[[#This Row],[AcceptedCmp2]]</f>
        <v>0</v>
      </c>
      <c r="G1286">
        <f>Table2[[#This Row],[Response]]</f>
        <v>0</v>
      </c>
      <c r="H1286" s="8">
        <f>Products!G1286</f>
        <v>55</v>
      </c>
      <c r="I1286" s="17" t="str">
        <f>Products!H1286</f>
        <v>Married</v>
      </c>
      <c r="J1286" t="str">
        <f>Products!I1286</f>
        <v>46-55</v>
      </c>
      <c r="K1286" t="str">
        <f>Table6[[#This Row],[Kids]]</f>
        <v>Yes</v>
      </c>
      <c r="L1286" t="str">
        <f>Table6[[#This Row],[Teens]]</f>
        <v>Yes</v>
      </c>
    </row>
    <row r="1287" spans="1:12" ht="16.5" x14ac:dyDescent="0.3">
      <c r="A1287">
        <f>Table2[[#This Row],[NumDealsPurchases]]</f>
        <v>2</v>
      </c>
      <c r="B1287">
        <f>Table2[[#This Row],[AcceptedCmp3]]</f>
        <v>0</v>
      </c>
      <c r="C1287">
        <f>Table2[[#This Row],[AcceptedCmp4]]</f>
        <v>0</v>
      </c>
      <c r="D1287">
        <f>Table2[[#This Row],[AcceptedCmp5]]</f>
        <v>0</v>
      </c>
      <c r="E1287">
        <f>Table2[[#This Row],[AcceptedCmp1]]</f>
        <v>0</v>
      </c>
      <c r="F1287">
        <f>Table2[[#This Row],[AcceptedCmp2]]</f>
        <v>0</v>
      </c>
      <c r="G1287">
        <f>Table2[[#This Row],[Response]]</f>
        <v>0</v>
      </c>
      <c r="H1287" s="8">
        <f>Products!G1287</f>
        <v>62</v>
      </c>
      <c r="I1287" s="17" t="str">
        <f>Products!H1287</f>
        <v>Divorced</v>
      </c>
      <c r="J1287" t="str">
        <f>Products!I1287</f>
        <v>56-65</v>
      </c>
      <c r="K1287" t="str">
        <f>Table6[[#This Row],[Kids]]</f>
        <v>No</v>
      </c>
      <c r="L1287" t="str">
        <f>Table6[[#This Row],[Teens]]</f>
        <v>No</v>
      </c>
    </row>
    <row r="1288" spans="1:12" ht="16.5" x14ac:dyDescent="0.3">
      <c r="A1288">
        <f>Table2[[#This Row],[NumDealsPurchases]]</f>
        <v>2</v>
      </c>
      <c r="B1288">
        <f>Table2[[#This Row],[AcceptedCmp3]]</f>
        <v>0</v>
      </c>
      <c r="C1288">
        <f>Table2[[#This Row],[AcceptedCmp4]]</f>
        <v>0</v>
      </c>
      <c r="D1288">
        <f>Table2[[#This Row],[AcceptedCmp5]]</f>
        <v>0</v>
      </c>
      <c r="E1288">
        <f>Table2[[#This Row],[AcceptedCmp1]]</f>
        <v>0</v>
      </c>
      <c r="F1288">
        <f>Table2[[#This Row],[AcceptedCmp2]]</f>
        <v>0</v>
      </c>
      <c r="G1288">
        <f>Table2[[#This Row],[Response]]</f>
        <v>0</v>
      </c>
      <c r="H1288" s="8">
        <f>Products!G1288</f>
        <v>61</v>
      </c>
      <c r="I1288" s="17" t="str">
        <f>Products!H1288</f>
        <v>Married</v>
      </c>
      <c r="J1288" t="str">
        <f>Products!I1288</f>
        <v>56-65</v>
      </c>
      <c r="K1288" t="str">
        <f>Table6[[#This Row],[Kids]]</f>
        <v>No</v>
      </c>
      <c r="L1288" t="str">
        <f>Table6[[#This Row],[Teens]]</f>
        <v>No</v>
      </c>
    </row>
    <row r="1289" spans="1:12" ht="16.5" x14ac:dyDescent="0.3">
      <c r="A1289">
        <f>Table2[[#This Row],[NumDealsPurchases]]</f>
        <v>1</v>
      </c>
      <c r="B1289">
        <f>Table2[[#This Row],[AcceptedCmp3]]</f>
        <v>0</v>
      </c>
      <c r="C1289">
        <f>Table2[[#This Row],[AcceptedCmp4]]</f>
        <v>0</v>
      </c>
      <c r="D1289">
        <f>Table2[[#This Row],[AcceptedCmp5]]</f>
        <v>0</v>
      </c>
      <c r="E1289">
        <f>Table2[[#This Row],[AcceptedCmp1]]</f>
        <v>0</v>
      </c>
      <c r="F1289">
        <f>Table2[[#This Row],[AcceptedCmp2]]</f>
        <v>0</v>
      </c>
      <c r="G1289">
        <f>Table2[[#This Row],[Response]]</f>
        <v>0</v>
      </c>
      <c r="H1289" s="8">
        <f>Products!G1289</f>
        <v>43</v>
      </c>
      <c r="I1289" s="17" t="str">
        <f>Products!H1289</f>
        <v>Married</v>
      </c>
      <c r="J1289" t="str">
        <f>Products!I1289</f>
        <v>36-45</v>
      </c>
      <c r="K1289" t="str">
        <f>Table6[[#This Row],[Kids]]</f>
        <v>Yes</v>
      </c>
      <c r="L1289" t="str">
        <f>Table6[[#This Row],[Teens]]</f>
        <v>No</v>
      </c>
    </row>
    <row r="1290" spans="1:12" ht="16.5" x14ac:dyDescent="0.3">
      <c r="A1290">
        <f>Table2[[#This Row],[NumDealsPurchases]]</f>
        <v>2</v>
      </c>
      <c r="B1290">
        <f>Table2[[#This Row],[AcceptedCmp3]]</f>
        <v>0</v>
      </c>
      <c r="C1290">
        <f>Table2[[#This Row],[AcceptedCmp4]]</f>
        <v>1</v>
      </c>
      <c r="D1290">
        <f>Table2[[#This Row],[AcceptedCmp5]]</f>
        <v>0</v>
      </c>
      <c r="E1290">
        <f>Table2[[#This Row],[AcceptedCmp1]]</f>
        <v>0</v>
      </c>
      <c r="F1290">
        <f>Table2[[#This Row],[AcceptedCmp2]]</f>
        <v>0</v>
      </c>
      <c r="G1290">
        <f>Table2[[#This Row],[Response]]</f>
        <v>1</v>
      </c>
      <c r="H1290" s="8">
        <f>Products!G1290</f>
        <v>40</v>
      </c>
      <c r="I1290" s="17" t="str">
        <f>Products!H1290</f>
        <v>Married</v>
      </c>
      <c r="J1290" t="str">
        <f>Products!I1290</f>
        <v>36-45</v>
      </c>
      <c r="K1290" t="str">
        <f>Table6[[#This Row],[Kids]]</f>
        <v>No</v>
      </c>
      <c r="L1290" t="str">
        <f>Table6[[#This Row],[Teens]]</f>
        <v>Yes</v>
      </c>
    </row>
    <row r="1291" spans="1:12" ht="16.5" x14ac:dyDescent="0.3">
      <c r="A1291">
        <f>Table2[[#This Row],[NumDealsPurchases]]</f>
        <v>2</v>
      </c>
      <c r="B1291">
        <f>Table2[[#This Row],[AcceptedCmp3]]</f>
        <v>0</v>
      </c>
      <c r="C1291">
        <f>Table2[[#This Row],[AcceptedCmp4]]</f>
        <v>0</v>
      </c>
      <c r="D1291">
        <f>Table2[[#This Row],[AcceptedCmp5]]</f>
        <v>0</v>
      </c>
      <c r="E1291">
        <f>Table2[[#This Row],[AcceptedCmp1]]</f>
        <v>0</v>
      </c>
      <c r="F1291">
        <f>Table2[[#This Row],[AcceptedCmp2]]</f>
        <v>0</v>
      </c>
      <c r="G1291">
        <f>Table2[[#This Row],[Response]]</f>
        <v>0</v>
      </c>
      <c r="H1291" s="8">
        <f>Products!G1291</f>
        <v>44</v>
      </c>
      <c r="I1291" s="17" t="str">
        <f>Products!H1291</f>
        <v>Married</v>
      </c>
      <c r="J1291" t="str">
        <f>Products!I1291</f>
        <v>36-45</v>
      </c>
      <c r="K1291" t="str">
        <f>Table6[[#This Row],[Kids]]</f>
        <v>Yes</v>
      </c>
      <c r="L1291" t="str">
        <f>Table6[[#This Row],[Teens]]</f>
        <v>Yes</v>
      </c>
    </row>
    <row r="1292" spans="1:12" ht="16.5" x14ac:dyDescent="0.3">
      <c r="A1292">
        <f>Table2[[#This Row],[NumDealsPurchases]]</f>
        <v>1</v>
      </c>
      <c r="B1292">
        <f>Table2[[#This Row],[AcceptedCmp3]]</f>
        <v>1</v>
      </c>
      <c r="C1292">
        <f>Table2[[#This Row],[AcceptedCmp4]]</f>
        <v>0</v>
      </c>
      <c r="D1292">
        <f>Table2[[#This Row],[AcceptedCmp5]]</f>
        <v>1</v>
      </c>
      <c r="E1292">
        <f>Table2[[#This Row],[AcceptedCmp1]]</f>
        <v>1</v>
      </c>
      <c r="F1292">
        <f>Table2[[#This Row],[AcceptedCmp2]]</f>
        <v>0</v>
      </c>
      <c r="G1292">
        <f>Table2[[#This Row],[Response]]</f>
        <v>1</v>
      </c>
      <c r="H1292" s="8">
        <f>Products!G1292</f>
        <v>41</v>
      </c>
      <c r="I1292" s="17" t="str">
        <f>Products!H1292</f>
        <v>Married</v>
      </c>
      <c r="J1292" t="str">
        <f>Products!I1292</f>
        <v>36-45</v>
      </c>
      <c r="K1292" t="str">
        <f>Table6[[#This Row],[Kids]]</f>
        <v>No</v>
      </c>
      <c r="L1292" t="str">
        <f>Table6[[#This Row],[Teens]]</f>
        <v>No</v>
      </c>
    </row>
    <row r="1293" spans="1:12" ht="16.5" x14ac:dyDescent="0.3">
      <c r="A1293">
        <f>Table2[[#This Row],[NumDealsPurchases]]</f>
        <v>2</v>
      </c>
      <c r="B1293">
        <f>Table2[[#This Row],[AcceptedCmp3]]</f>
        <v>0</v>
      </c>
      <c r="C1293">
        <f>Table2[[#This Row],[AcceptedCmp4]]</f>
        <v>0</v>
      </c>
      <c r="D1293">
        <f>Table2[[#This Row],[AcceptedCmp5]]</f>
        <v>0</v>
      </c>
      <c r="E1293">
        <f>Table2[[#This Row],[AcceptedCmp1]]</f>
        <v>0</v>
      </c>
      <c r="F1293">
        <f>Table2[[#This Row],[AcceptedCmp2]]</f>
        <v>0</v>
      </c>
      <c r="G1293">
        <f>Table2[[#This Row],[Response]]</f>
        <v>0</v>
      </c>
      <c r="H1293" s="8">
        <f>Products!G1293</f>
        <v>41</v>
      </c>
      <c r="I1293" s="17" t="str">
        <f>Products!H1293</f>
        <v>Single</v>
      </c>
      <c r="J1293" t="str">
        <f>Products!I1293</f>
        <v>36-45</v>
      </c>
      <c r="K1293" t="str">
        <f>Table6[[#This Row],[Kids]]</f>
        <v>No</v>
      </c>
      <c r="L1293" t="str">
        <f>Table6[[#This Row],[Teens]]</f>
        <v>No</v>
      </c>
    </row>
    <row r="1294" spans="1:12" ht="16.5" x14ac:dyDescent="0.3">
      <c r="A1294">
        <f>Table2[[#This Row],[NumDealsPurchases]]</f>
        <v>1</v>
      </c>
      <c r="B1294">
        <f>Table2[[#This Row],[AcceptedCmp3]]</f>
        <v>0</v>
      </c>
      <c r="C1294">
        <f>Table2[[#This Row],[AcceptedCmp4]]</f>
        <v>0</v>
      </c>
      <c r="D1294">
        <f>Table2[[#This Row],[AcceptedCmp5]]</f>
        <v>0</v>
      </c>
      <c r="E1294">
        <f>Table2[[#This Row],[AcceptedCmp1]]</f>
        <v>0</v>
      </c>
      <c r="F1294">
        <f>Table2[[#This Row],[AcceptedCmp2]]</f>
        <v>0</v>
      </c>
      <c r="G1294">
        <f>Table2[[#This Row],[Response]]</f>
        <v>0</v>
      </c>
      <c r="H1294" s="8">
        <f>Products!G1294</f>
        <v>57</v>
      </c>
      <c r="I1294" s="17" t="str">
        <f>Products!H1294</f>
        <v>Married</v>
      </c>
      <c r="J1294" t="str">
        <f>Products!I1294</f>
        <v>56-65</v>
      </c>
      <c r="K1294" t="str">
        <f>Table6[[#This Row],[Kids]]</f>
        <v>No</v>
      </c>
      <c r="L1294" t="str">
        <f>Table6[[#This Row],[Teens]]</f>
        <v>No</v>
      </c>
    </row>
    <row r="1295" spans="1:12" ht="16.5" x14ac:dyDescent="0.3">
      <c r="A1295">
        <f>Table2[[#This Row],[NumDealsPurchases]]</f>
        <v>1</v>
      </c>
      <c r="B1295">
        <f>Table2[[#This Row],[AcceptedCmp3]]</f>
        <v>0</v>
      </c>
      <c r="C1295">
        <f>Table2[[#This Row],[AcceptedCmp4]]</f>
        <v>0</v>
      </c>
      <c r="D1295">
        <f>Table2[[#This Row],[AcceptedCmp5]]</f>
        <v>0</v>
      </c>
      <c r="E1295">
        <f>Table2[[#This Row],[AcceptedCmp1]]</f>
        <v>0</v>
      </c>
      <c r="F1295">
        <f>Table2[[#This Row],[AcceptedCmp2]]</f>
        <v>0</v>
      </c>
      <c r="G1295">
        <f>Table2[[#This Row],[Response]]</f>
        <v>0</v>
      </c>
      <c r="H1295" s="8">
        <f>Products!G1295</f>
        <v>42</v>
      </c>
      <c r="I1295" s="17" t="str">
        <f>Products!H1295</f>
        <v>Single</v>
      </c>
      <c r="J1295" t="str">
        <f>Products!I1295</f>
        <v>36-45</v>
      </c>
      <c r="K1295" t="str">
        <f>Table6[[#This Row],[Kids]]</f>
        <v>Yes</v>
      </c>
      <c r="L1295" t="str">
        <f>Table6[[#This Row],[Teens]]</f>
        <v>No</v>
      </c>
    </row>
    <row r="1296" spans="1:12" ht="16.5" x14ac:dyDescent="0.3">
      <c r="A1296">
        <f>Table2[[#This Row],[NumDealsPurchases]]</f>
        <v>2</v>
      </c>
      <c r="B1296">
        <f>Table2[[#This Row],[AcceptedCmp3]]</f>
        <v>0</v>
      </c>
      <c r="C1296">
        <f>Table2[[#This Row],[AcceptedCmp4]]</f>
        <v>0</v>
      </c>
      <c r="D1296">
        <f>Table2[[#This Row],[AcceptedCmp5]]</f>
        <v>0</v>
      </c>
      <c r="E1296">
        <f>Table2[[#This Row],[AcceptedCmp1]]</f>
        <v>0</v>
      </c>
      <c r="F1296">
        <f>Table2[[#This Row],[AcceptedCmp2]]</f>
        <v>0</v>
      </c>
      <c r="G1296">
        <f>Table2[[#This Row],[Response]]</f>
        <v>0</v>
      </c>
      <c r="H1296" s="8">
        <f>Products!G1296</f>
        <v>41</v>
      </c>
      <c r="I1296" s="17" t="str">
        <f>Products!H1296</f>
        <v>Single</v>
      </c>
      <c r="J1296" t="str">
        <f>Products!I1296</f>
        <v>36-45</v>
      </c>
      <c r="K1296" t="str">
        <f>Table6[[#This Row],[Kids]]</f>
        <v>Yes</v>
      </c>
      <c r="L1296" t="str">
        <f>Table6[[#This Row],[Teens]]</f>
        <v>No</v>
      </c>
    </row>
    <row r="1297" spans="1:12" ht="16.5" x14ac:dyDescent="0.3">
      <c r="A1297">
        <f>Table2[[#This Row],[NumDealsPurchases]]</f>
        <v>1</v>
      </c>
      <c r="B1297">
        <f>Table2[[#This Row],[AcceptedCmp3]]</f>
        <v>0</v>
      </c>
      <c r="C1297">
        <f>Table2[[#This Row],[AcceptedCmp4]]</f>
        <v>0</v>
      </c>
      <c r="D1297">
        <f>Table2[[#This Row],[AcceptedCmp5]]</f>
        <v>0</v>
      </c>
      <c r="E1297">
        <f>Table2[[#This Row],[AcceptedCmp1]]</f>
        <v>0</v>
      </c>
      <c r="F1297">
        <f>Table2[[#This Row],[AcceptedCmp2]]</f>
        <v>0</v>
      </c>
      <c r="G1297">
        <f>Table2[[#This Row],[Response]]</f>
        <v>0</v>
      </c>
      <c r="H1297" s="8">
        <f>Products!G1297</f>
        <v>36</v>
      </c>
      <c r="I1297" s="17" t="str">
        <f>Products!H1297</f>
        <v>Together</v>
      </c>
      <c r="J1297" t="str">
        <f>Products!I1297</f>
        <v>36-45</v>
      </c>
      <c r="K1297" t="str">
        <f>Table6[[#This Row],[Kids]]</f>
        <v>Yes</v>
      </c>
      <c r="L1297" t="str">
        <f>Table6[[#This Row],[Teens]]</f>
        <v>Yes</v>
      </c>
    </row>
    <row r="1298" spans="1:12" ht="16.5" x14ac:dyDescent="0.3">
      <c r="A1298">
        <f>Table2[[#This Row],[NumDealsPurchases]]</f>
        <v>2</v>
      </c>
      <c r="B1298">
        <f>Table2[[#This Row],[AcceptedCmp3]]</f>
        <v>0</v>
      </c>
      <c r="C1298">
        <f>Table2[[#This Row],[AcceptedCmp4]]</f>
        <v>0</v>
      </c>
      <c r="D1298">
        <f>Table2[[#This Row],[AcceptedCmp5]]</f>
        <v>0</v>
      </c>
      <c r="E1298">
        <f>Table2[[#This Row],[AcceptedCmp1]]</f>
        <v>0</v>
      </c>
      <c r="F1298">
        <f>Table2[[#This Row],[AcceptedCmp2]]</f>
        <v>0</v>
      </c>
      <c r="G1298">
        <f>Table2[[#This Row],[Response]]</f>
        <v>0</v>
      </c>
      <c r="H1298" s="8">
        <f>Products!G1298</f>
        <v>51</v>
      </c>
      <c r="I1298" s="17" t="str">
        <f>Products!H1298</f>
        <v>Together</v>
      </c>
      <c r="J1298" t="str">
        <f>Products!I1298</f>
        <v>46-55</v>
      </c>
      <c r="K1298" t="str">
        <f>Table6[[#This Row],[Kids]]</f>
        <v>Yes</v>
      </c>
      <c r="L1298" t="str">
        <f>Table6[[#This Row],[Teens]]</f>
        <v>Yes</v>
      </c>
    </row>
    <row r="1299" spans="1:12" ht="16.5" x14ac:dyDescent="0.3">
      <c r="A1299">
        <f>Table2[[#This Row],[NumDealsPurchases]]</f>
        <v>2</v>
      </c>
      <c r="B1299">
        <f>Table2[[#This Row],[AcceptedCmp3]]</f>
        <v>0</v>
      </c>
      <c r="C1299">
        <f>Table2[[#This Row],[AcceptedCmp4]]</f>
        <v>0</v>
      </c>
      <c r="D1299">
        <f>Table2[[#This Row],[AcceptedCmp5]]</f>
        <v>0</v>
      </c>
      <c r="E1299">
        <f>Table2[[#This Row],[AcceptedCmp1]]</f>
        <v>0</v>
      </c>
      <c r="F1299">
        <f>Table2[[#This Row],[AcceptedCmp2]]</f>
        <v>0</v>
      </c>
      <c r="G1299">
        <f>Table2[[#This Row],[Response]]</f>
        <v>0</v>
      </c>
      <c r="H1299" s="8">
        <f>Products!G1299</f>
        <v>60</v>
      </c>
      <c r="I1299" s="17" t="str">
        <f>Products!H1299</f>
        <v>Together</v>
      </c>
      <c r="J1299" t="str">
        <f>Products!I1299</f>
        <v>56-65</v>
      </c>
      <c r="K1299" t="str">
        <f>Table6[[#This Row],[Kids]]</f>
        <v>No</v>
      </c>
      <c r="L1299" t="str">
        <f>Table6[[#This Row],[Teens]]</f>
        <v>Yes</v>
      </c>
    </row>
    <row r="1300" spans="1:12" ht="16.5" x14ac:dyDescent="0.3">
      <c r="A1300">
        <f>Table2[[#This Row],[NumDealsPurchases]]</f>
        <v>1</v>
      </c>
      <c r="B1300">
        <f>Table2[[#This Row],[AcceptedCmp3]]</f>
        <v>0</v>
      </c>
      <c r="C1300">
        <f>Table2[[#This Row],[AcceptedCmp4]]</f>
        <v>0</v>
      </c>
      <c r="D1300">
        <f>Table2[[#This Row],[AcceptedCmp5]]</f>
        <v>0</v>
      </c>
      <c r="E1300">
        <f>Table2[[#This Row],[AcceptedCmp1]]</f>
        <v>0</v>
      </c>
      <c r="F1300">
        <f>Table2[[#This Row],[AcceptedCmp2]]</f>
        <v>0</v>
      </c>
      <c r="G1300">
        <f>Table2[[#This Row],[Response]]</f>
        <v>0</v>
      </c>
      <c r="H1300" s="8">
        <f>Products!G1300</f>
        <v>35</v>
      </c>
      <c r="I1300" s="17" t="str">
        <f>Products!H1300</f>
        <v>Married</v>
      </c>
      <c r="J1300" t="str">
        <f>Products!I1300</f>
        <v>26-35</v>
      </c>
      <c r="K1300" t="str">
        <f>Table6[[#This Row],[Kids]]</f>
        <v>Yes</v>
      </c>
      <c r="L1300" t="str">
        <f>Table6[[#This Row],[Teens]]</f>
        <v>No</v>
      </c>
    </row>
    <row r="1301" spans="1:12" ht="16.5" x14ac:dyDescent="0.3">
      <c r="A1301">
        <f>Table2[[#This Row],[NumDealsPurchases]]</f>
        <v>5</v>
      </c>
      <c r="B1301">
        <f>Table2[[#This Row],[AcceptedCmp3]]</f>
        <v>0</v>
      </c>
      <c r="C1301">
        <f>Table2[[#This Row],[AcceptedCmp4]]</f>
        <v>1</v>
      </c>
      <c r="D1301">
        <f>Table2[[#This Row],[AcceptedCmp5]]</f>
        <v>0</v>
      </c>
      <c r="E1301">
        <f>Table2[[#This Row],[AcceptedCmp1]]</f>
        <v>0</v>
      </c>
      <c r="F1301">
        <f>Table2[[#This Row],[AcceptedCmp2]]</f>
        <v>0</v>
      </c>
      <c r="G1301">
        <f>Table2[[#This Row],[Response]]</f>
        <v>0</v>
      </c>
      <c r="H1301" s="8">
        <f>Products!G1301</f>
        <v>47</v>
      </c>
      <c r="I1301" s="17" t="str">
        <f>Products!H1301</f>
        <v>Single</v>
      </c>
      <c r="J1301" t="str">
        <f>Products!I1301</f>
        <v>46-55</v>
      </c>
      <c r="K1301" t="str">
        <f>Table6[[#This Row],[Kids]]</f>
        <v>No</v>
      </c>
      <c r="L1301" t="str">
        <f>Table6[[#This Row],[Teens]]</f>
        <v>Yes</v>
      </c>
    </row>
    <row r="1302" spans="1:12" ht="16.5" x14ac:dyDescent="0.3">
      <c r="A1302">
        <f>Table2[[#This Row],[NumDealsPurchases]]</f>
        <v>1</v>
      </c>
      <c r="B1302">
        <f>Table2[[#This Row],[AcceptedCmp3]]</f>
        <v>0</v>
      </c>
      <c r="C1302">
        <f>Table2[[#This Row],[AcceptedCmp4]]</f>
        <v>0</v>
      </c>
      <c r="D1302">
        <f>Table2[[#This Row],[AcceptedCmp5]]</f>
        <v>1</v>
      </c>
      <c r="E1302">
        <f>Table2[[#This Row],[AcceptedCmp1]]</f>
        <v>0</v>
      </c>
      <c r="F1302">
        <f>Table2[[#This Row],[AcceptedCmp2]]</f>
        <v>0</v>
      </c>
      <c r="G1302">
        <f>Table2[[#This Row],[Response]]</f>
        <v>1</v>
      </c>
      <c r="H1302" s="8">
        <f>Products!G1302</f>
        <v>68</v>
      </c>
      <c r="I1302" s="17" t="str">
        <f>Products!H1302</f>
        <v>Together</v>
      </c>
      <c r="J1302" t="str">
        <f>Products!I1302</f>
        <v>66-75</v>
      </c>
      <c r="K1302" t="str">
        <f>Table6[[#This Row],[Kids]]</f>
        <v>No</v>
      </c>
      <c r="L1302" t="str">
        <f>Table6[[#This Row],[Teens]]</f>
        <v>No</v>
      </c>
    </row>
    <row r="1303" spans="1:12" ht="16.5" x14ac:dyDescent="0.3">
      <c r="A1303">
        <f>Table2[[#This Row],[NumDealsPurchases]]</f>
        <v>4</v>
      </c>
      <c r="B1303">
        <f>Table2[[#This Row],[AcceptedCmp3]]</f>
        <v>0</v>
      </c>
      <c r="C1303">
        <f>Table2[[#This Row],[AcceptedCmp4]]</f>
        <v>0</v>
      </c>
      <c r="D1303">
        <f>Table2[[#This Row],[AcceptedCmp5]]</f>
        <v>0</v>
      </c>
      <c r="E1303">
        <f>Table2[[#This Row],[AcceptedCmp1]]</f>
        <v>0</v>
      </c>
      <c r="F1303">
        <f>Table2[[#This Row],[AcceptedCmp2]]</f>
        <v>0</v>
      </c>
      <c r="G1303">
        <f>Table2[[#This Row],[Response]]</f>
        <v>0</v>
      </c>
      <c r="H1303" s="8">
        <f>Products!G1303</f>
        <v>34</v>
      </c>
      <c r="I1303" s="17" t="str">
        <f>Products!H1303</f>
        <v>Together</v>
      </c>
      <c r="J1303" t="str">
        <f>Products!I1303</f>
        <v>26-35</v>
      </c>
      <c r="K1303" t="str">
        <f>Table6[[#This Row],[Kids]]</f>
        <v>Yes</v>
      </c>
      <c r="L1303" t="str">
        <f>Table6[[#This Row],[Teens]]</f>
        <v>Yes</v>
      </c>
    </row>
    <row r="1304" spans="1:12" ht="16.5" x14ac:dyDescent="0.3">
      <c r="A1304">
        <f>Table2[[#This Row],[NumDealsPurchases]]</f>
        <v>0</v>
      </c>
      <c r="B1304">
        <f>Table2[[#This Row],[AcceptedCmp3]]</f>
        <v>0</v>
      </c>
      <c r="C1304">
        <f>Table2[[#This Row],[AcceptedCmp4]]</f>
        <v>0</v>
      </c>
      <c r="D1304">
        <f>Table2[[#This Row],[AcceptedCmp5]]</f>
        <v>0</v>
      </c>
      <c r="E1304">
        <f>Table2[[#This Row],[AcceptedCmp1]]</f>
        <v>0</v>
      </c>
      <c r="F1304">
        <f>Table2[[#This Row],[AcceptedCmp2]]</f>
        <v>0</v>
      </c>
      <c r="G1304">
        <f>Table2[[#This Row],[Response]]</f>
        <v>0</v>
      </c>
      <c r="H1304" s="8">
        <f>Products!G1304</f>
        <v>42</v>
      </c>
      <c r="I1304" s="17" t="str">
        <f>Products!H1304</f>
        <v>Married</v>
      </c>
      <c r="J1304" t="str">
        <f>Products!I1304</f>
        <v>36-45</v>
      </c>
      <c r="K1304" t="str">
        <f>Table6[[#This Row],[Kids]]</f>
        <v>Yes</v>
      </c>
      <c r="L1304" t="str">
        <f>Table6[[#This Row],[Teens]]</f>
        <v>No</v>
      </c>
    </row>
    <row r="1305" spans="1:12" ht="16.5" x14ac:dyDescent="0.3">
      <c r="A1305">
        <f>Table2[[#This Row],[NumDealsPurchases]]</f>
        <v>0</v>
      </c>
      <c r="B1305">
        <f>Table2[[#This Row],[AcceptedCmp3]]</f>
        <v>0</v>
      </c>
      <c r="C1305">
        <f>Table2[[#This Row],[AcceptedCmp4]]</f>
        <v>1</v>
      </c>
      <c r="D1305">
        <f>Table2[[#This Row],[AcceptedCmp5]]</f>
        <v>1</v>
      </c>
      <c r="E1305">
        <f>Table2[[#This Row],[AcceptedCmp1]]</f>
        <v>1</v>
      </c>
      <c r="F1305">
        <f>Table2[[#This Row],[AcceptedCmp2]]</f>
        <v>0</v>
      </c>
      <c r="G1305">
        <f>Table2[[#This Row],[Response]]</f>
        <v>1</v>
      </c>
      <c r="H1305" s="8">
        <f>Products!G1305</f>
        <v>60</v>
      </c>
      <c r="I1305" s="17" t="str">
        <f>Products!H1305</f>
        <v>Divorced</v>
      </c>
      <c r="J1305" t="str">
        <f>Products!I1305</f>
        <v>56-65</v>
      </c>
      <c r="K1305" t="str">
        <f>Table6[[#This Row],[Kids]]</f>
        <v>No</v>
      </c>
      <c r="L1305" t="str">
        <f>Table6[[#This Row],[Teens]]</f>
        <v>No</v>
      </c>
    </row>
    <row r="1306" spans="1:12" ht="16.5" x14ac:dyDescent="0.3">
      <c r="A1306">
        <f>Table2[[#This Row],[NumDealsPurchases]]</f>
        <v>1</v>
      </c>
      <c r="B1306">
        <f>Table2[[#This Row],[AcceptedCmp3]]</f>
        <v>0</v>
      </c>
      <c r="C1306">
        <f>Table2[[#This Row],[AcceptedCmp4]]</f>
        <v>0</v>
      </c>
      <c r="D1306">
        <f>Table2[[#This Row],[AcceptedCmp5]]</f>
        <v>0</v>
      </c>
      <c r="E1306">
        <f>Table2[[#This Row],[AcceptedCmp1]]</f>
        <v>0</v>
      </c>
      <c r="F1306">
        <f>Table2[[#This Row],[AcceptedCmp2]]</f>
        <v>0</v>
      </c>
      <c r="G1306">
        <f>Table2[[#This Row],[Response]]</f>
        <v>0</v>
      </c>
      <c r="H1306" s="8">
        <f>Products!G1306</f>
        <v>29</v>
      </c>
      <c r="I1306" s="17" t="str">
        <f>Products!H1306</f>
        <v>Married</v>
      </c>
      <c r="J1306" t="str">
        <f>Products!I1306</f>
        <v>26-35</v>
      </c>
      <c r="K1306" t="str">
        <f>Table6[[#This Row],[Kids]]</f>
        <v>No</v>
      </c>
      <c r="L1306" t="str">
        <f>Table6[[#This Row],[Teens]]</f>
        <v>No</v>
      </c>
    </row>
    <row r="1307" spans="1:12" ht="16.5" x14ac:dyDescent="0.3">
      <c r="A1307">
        <f>Table2[[#This Row],[NumDealsPurchases]]</f>
        <v>5</v>
      </c>
      <c r="B1307">
        <f>Table2[[#This Row],[AcceptedCmp3]]</f>
        <v>0</v>
      </c>
      <c r="C1307">
        <f>Table2[[#This Row],[AcceptedCmp4]]</f>
        <v>0</v>
      </c>
      <c r="D1307">
        <f>Table2[[#This Row],[AcceptedCmp5]]</f>
        <v>0</v>
      </c>
      <c r="E1307">
        <f>Table2[[#This Row],[AcceptedCmp1]]</f>
        <v>0</v>
      </c>
      <c r="F1307">
        <f>Table2[[#This Row],[AcceptedCmp2]]</f>
        <v>0</v>
      </c>
      <c r="G1307">
        <f>Table2[[#This Row],[Response]]</f>
        <v>0</v>
      </c>
      <c r="H1307" s="8">
        <f>Products!G1307</f>
        <v>43</v>
      </c>
      <c r="I1307" s="17" t="str">
        <f>Products!H1307</f>
        <v>Together</v>
      </c>
      <c r="J1307" t="str">
        <f>Products!I1307</f>
        <v>36-45</v>
      </c>
      <c r="K1307" t="str">
        <f>Table6[[#This Row],[Kids]]</f>
        <v>Yes</v>
      </c>
      <c r="L1307" t="str">
        <f>Table6[[#This Row],[Teens]]</f>
        <v>Yes</v>
      </c>
    </row>
    <row r="1308" spans="1:12" ht="16.5" x14ac:dyDescent="0.3">
      <c r="A1308">
        <f>Table2[[#This Row],[NumDealsPurchases]]</f>
        <v>1</v>
      </c>
      <c r="B1308">
        <f>Table2[[#This Row],[AcceptedCmp3]]</f>
        <v>0</v>
      </c>
      <c r="C1308">
        <f>Table2[[#This Row],[AcceptedCmp4]]</f>
        <v>1</v>
      </c>
      <c r="D1308">
        <f>Table2[[#This Row],[AcceptedCmp5]]</f>
        <v>0</v>
      </c>
      <c r="E1308">
        <f>Table2[[#This Row],[AcceptedCmp1]]</f>
        <v>0</v>
      </c>
      <c r="F1308">
        <f>Table2[[#This Row],[AcceptedCmp2]]</f>
        <v>0</v>
      </c>
      <c r="G1308">
        <f>Table2[[#This Row],[Response]]</f>
        <v>0</v>
      </c>
      <c r="H1308" s="8">
        <f>Products!G1308</f>
        <v>33</v>
      </c>
      <c r="I1308" s="17" t="str">
        <f>Products!H1308</f>
        <v>Together</v>
      </c>
      <c r="J1308" t="str">
        <f>Products!I1308</f>
        <v>26-35</v>
      </c>
      <c r="K1308" t="str">
        <f>Table6[[#This Row],[Kids]]</f>
        <v>No</v>
      </c>
      <c r="L1308" t="str">
        <f>Table6[[#This Row],[Teens]]</f>
        <v>No</v>
      </c>
    </row>
    <row r="1309" spans="1:12" ht="16.5" x14ac:dyDescent="0.3">
      <c r="A1309">
        <f>Table2[[#This Row],[NumDealsPurchases]]</f>
        <v>5</v>
      </c>
      <c r="B1309">
        <f>Table2[[#This Row],[AcceptedCmp3]]</f>
        <v>0</v>
      </c>
      <c r="C1309">
        <f>Table2[[#This Row],[AcceptedCmp4]]</f>
        <v>0</v>
      </c>
      <c r="D1309">
        <f>Table2[[#This Row],[AcceptedCmp5]]</f>
        <v>0</v>
      </c>
      <c r="E1309">
        <f>Table2[[#This Row],[AcceptedCmp1]]</f>
        <v>0</v>
      </c>
      <c r="F1309">
        <f>Table2[[#This Row],[AcceptedCmp2]]</f>
        <v>0</v>
      </c>
      <c r="G1309">
        <f>Table2[[#This Row],[Response]]</f>
        <v>0</v>
      </c>
      <c r="H1309" s="8">
        <f>Products!G1309</f>
        <v>47</v>
      </c>
      <c r="I1309" s="17" t="str">
        <f>Products!H1309</f>
        <v>Married</v>
      </c>
      <c r="J1309" t="str">
        <f>Products!I1309</f>
        <v>46-55</v>
      </c>
      <c r="K1309" t="str">
        <f>Table6[[#This Row],[Kids]]</f>
        <v>No</v>
      </c>
      <c r="L1309" t="str">
        <f>Table6[[#This Row],[Teens]]</f>
        <v>Yes</v>
      </c>
    </row>
    <row r="1310" spans="1:12" ht="16.5" x14ac:dyDescent="0.3">
      <c r="A1310">
        <f>Table2[[#This Row],[NumDealsPurchases]]</f>
        <v>6</v>
      </c>
      <c r="B1310">
        <f>Table2[[#This Row],[AcceptedCmp3]]</f>
        <v>0</v>
      </c>
      <c r="C1310">
        <f>Table2[[#This Row],[AcceptedCmp4]]</f>
        <v>0</v>
      </c>
      <c r="D1310">
        <f>Table2[[#This Row],[AcceptedCmp5]]</f>
        <v>0</v>
      </c>
      <c r="E1310">
        <f>Table2[[#This Row],[AcceptedCmp1]]</f>
        <v>0</v>
      </c>
      <c r="F1310">
        <f>Table2[[#This Row],[AcceptedCmp2]]</f>
        <v>0</v>
      </c>
      <c r="G1310">
        <f>Table2[[#This Row],[Response]]</f>
        <v>0</v>
      </c>
      <c r="H1310" s="8">
        <f>Products!G1310</f>
        <v>37</v>
      </c>
      <c r="I1310" s="17" t="str">
        <f>Products!H1310</f>
        <v>Married</v>
      </c>
      <c r="J1310" t="str">
        <f>Products!I1310</f>
        <v>36-45</v>
      </c>
      <c r="K1310" t="str">
        <f>Table6[[#This Row],[Kids]]</f>
        <v>Yes</v>
      </c>
      <c r="L1310" t="str">
        <f>Table6[[#This Row],[Teens]]</f>
        <v>Yes</v>
      </c>
    </row>
    <row r="1311" spans="1:12" ht="16.5" x14ac:dyDescent="0.3">
      <c r="A1311">
        <f>Table2[[#This Row],[NumDealsPurchases]]</f>
        <v>1</v>
      </c>
      <c r="B1311">
        <f>Table2[[#This Row],[AcceptedCmp3]]</f>
        <v>0</v>
      </c>
      <c r="C1311">
        <f>Table2[[#This Row],[AcceptedCmp4]]</f>
        <v>1</v>
      </c>
      <c r="D1311">
        <f>Table2[[#This Row],[AcceptedCmp5]]</f>
        <v>1</v>
      </c>
      <c r="E1311">
        <f>Table2[[#This Row],[AcceptedCmp1]]</f>
        <v>0</v>
      </c>
      <c r="F1311">
        <f>Table2[[#This Row],[AcceptedCmp2]]</f>
        <v>0</v>
      </c>
      <c r="G1311">
        <f>Table2[[#This Row],[Response]]</f>
        <v>0</v>
      </c>
      <c r="H1311" s="8">
        <f>Products!G1311</f>
        <v>49</v>
      </c>
      <c r="I1311" s="17" t="str">
        <f>Products!H1311</f>
        <v>Together</v>
      </c>
      <c r="J1311" t="str">
        <f>Products!I1311</f>
        <v>46-55</v>
      </c>
      <c r="K1311" t="str">
        <f>Table6[[#This Row],[Kids]]</f>
        <v>No</v>
      </c>
      <c r="L1311" t="str">
        <f>Table6[[#This Row],[Teens]]</f>
        <v>No</v>
      </c>
    </row>
    <row r="1312" spans="1:12" ht="16.5" x14ac:dyDescent="0.3">
      <c r="A1312">
        <f>Table2[[#This Row],[NumDealsPurchases]]</f>
        <v>1</v>
      </c>
      <c r="B1312">
        <f>Table2[[#This Row],[AcceptedCmp3]]</f>
        <v>1</v>
      </c>
      <c r="C1312">
        <f>Table2[[#This Row],[AcceptedCmp4]]</f>
        <v>0</v>
      </c>
      <c r="D1312">
        <f>Table2[[#This Row],[AcceptedCmp5]]</f>
        <v>1</v>
      </c>
      <c r="E1312">
        <f>Table2[[#This Row],[AcceptedCmp1]]</f>
        <v>1</v>
      </c>
      <c r="F1312">
        <f>Table2[[#This Row],[AcceptedCmp2]]</f>
        <v>1</v>
      </c>
      <c r="G1312">
        <f>Table2[[#This Row],[Response]]</f>
        <v>1</v>
      </c>
      <c r="H1312" s="8">
        <f>Products!G1312</f>
        <v>32</v>
      </c>
      <c r="I1312" s="17" t="str">
        <f>Products!H1312</f>
        <v>Married</v>
      </c>
      <c r="J1312" t="str">
        <f>Products!I1312</f>
        <v>26-35</v>
      </c>
      <c r="K1312" t="str">
        <f>Table6[[#This Row],[Kids]]</f>
        <v>No</v>
      </c>
      <c r="L1312" t="str">
        <f>Table6[[#This Row],[Teens]]</f>
        <v>No</v>
      </c>
    </row>
    <row r="1313" spans="1:12" ht="16.5" x14ac:dyDescent="0.3">
      <c r="A1313">
        <f>Table2[[#This Row],[NumDealsPurchases]]</f>
        <v>7</v>
      </c>
      <c r="B1313">
        <f>Table2[[#This Row],[AcceptedCmp3]]</f>
        <v>0</v>
      </c>
      <c r="C1313">
        <f>Table2[[#This Row],[AcceptedCmp4]]</f>
        <v>0</v>
      </c>
      <c r="D1313">
        <f>Table2[[#This Row],[AcceptedCmp5]]</f>
        <v>0</v>
      </c>
      <c r="E1313">
        <f>Table2[[#This Row],[AcceptedCmp1]]</f>
        <v>0</v>
      </c>
      <c r="F1313">
        <f>Table2[[#This Row],[AcceptedCmp2]]</f>
        <v>0</v>
      </c>
      <c r="G1313">
        <f>Table2[[#This Row],[Response]]</f>
        <v>0</v>
      </c>
      <c r="H1313" s="8">
        <f>Products!G1313</f>
        <v>41</v>
      </c>
      <c r="I1313" s="17" t="str">
        <f>Products!H1313</f>
        <v>Single</v>
      </c>
      <c r="J1313" t="str">
        <f>Products!I1313</f>
        <v>36-45</v>
      </c>
      <c r="K1313" t="str">
        <f>Table6[[#This Row],[Kids]]</f>
        <v>No</v>
      </c>
      <c r="L1313" t="str">
        <f>Table6[[#This Row],[Teens]]</f>
        <v>Yes</v>
      </c>
    </row>
    <row r="1314" spans="1:12" ht="16.5" x14ac:dyDescent="0.3">
      <c r="A1314">
        <f>Table2[[#This Row],[NumDealsPurchases]]</f>
        <v>2</v>
      </c>
      <c r="B1314">
        <f>Table2[[#This Row],[AcceptedCmp3]]</f>
        <v>0</v>
      </c>
      <c r="C1314">
        <f>Table2[[#This Row],[AcceptedCmp4]]</f>
        <v>0</v>
      </c>
      <c r="D1314">
        <f>Table2[[#This Row],[AcceptedCmp5]]</f>
        <v>0</v>
      </c>
      <c r="E1314">
        <f>Table2[[#This Row],[AcceptedCmp1]]</f>
        <v>0</v>
      </c>
      <c r="F1314">
        <f>Table2[[#This Row],[AcceptedCmp2]]</f>
        <v>0</v>
      </c>
      <c r="G1314">
        <f>Table2[[#This Row],[Response]]</f>
        <v>0</v>
      </c>
      <c r="H1314" s="8">
        <f>Products!G1314</f>
        <v>54</v>
      </c>
      <c r="I1314" s="17" t="str">
        <f>Products!H1314</f>
        <v>Together</v>
      </c>
      <c r="J1314" t="str">
        <f>Products!I1314</f>
        <v>46-55</v>
      </c>
      <c r="K1314" t="str">
        <f>Table6[[#This Row],[Kids]]</f>
        <v>No</v>
      </c>
      <c r="L1314" t="str">
        <f>Table6[[#This Row],[Teens]]</f>
        <v>Yes</v>
      </c>
    </row>
    <row r="1315" spans="1:12" ht="16.5" x14ac:dyDescent="0.3">
      <c r="A1315">
        <f>Table2[[#This Row],[NumDealsPurchases]]</f>
        <v>1</v>
      </c>
      <c r="B1315">
        <f>Table2[[#This Row],[AcceptedCmp3]]</f>
        <v>0</v>
      </c>
      <c r="C1315">
        <f>Table2[[#This Row],[AcceptedCmp4]]</f>
        <v>0</v>
      </c>
      <c r="D1315">
        <f>Table2[[#This Row],[AcceptedCmp5]]</f>
        <v>0</v>
      </c>
      <c r="E1315">
        <f>Table2[[#This Row],[AcceptedCmp1]]</f>
        <v>0</v>
      </c>
      <c r="F1315">
        <f>Table2[[#This Row],[AcceptedCmp2]]</f>
        <v>0</v>
      </c>
      <c r="G1315">
        <f>Table2[[#This Row],[Response]]</f>
        <v>0</v>
      </c>
      <c r="H1315" s="8">
        <f>Products!G1315</f>
        <v>56</v>
      </c>
      <c r="I1315" s="17" t="str">
        <f>Products!H1315</f>
        <v>Together</v>
      </c>
      <c r="J1315" t="str">
        <f>Products!I1315</f>
        <v>56-65</v>
      </c>
      <c r="K1315" t="str">
        <f>Table6[[#This Row],[Kids]]</f>
        <v>No</v>
      </c>
      <c r="L1315" t="str">
        <f>Table6[[#This Row],[Teens]]</f>
        <v>No</v>
      </c>
    </row>
    <row r="1316" spans="1:12" ht="16.5" x14ac:dyDescent="0.3">
      <c r="A1316">
        <f>Table2[[#This Row],[NumDealsPurchases]]</f>
        <v>3</v>
      </c>
      <c r="B1316">
        <f>Table2[[#This Row],[AcceptedCmp3]]</f>
        <v>0</v>
      </c>
      <c r="C1316">
        <f>Table2[[#This Row],[AcceptedCmp4]]</f>
        <v>0</v>
      </c>
      <c r="D1316">
        <f>Table2[[#This Row],[AcceptedCmp5]]</f>
        <v>0</v>
      </c>
      <c r="E1316">
        <f>Table2[[#This Row],[AcceptedCmp1]]</f>
        <v>0</v>
      </c>
      <c r="F1316">
        <f>Table2[[#This Row],[AcceptedCmp2]]</f>
        <v>0</v>
      </c>
      <c r="G1316">
        <f>Table2[[#This Row],[Response]]</f>
        <v>0</v>
      </c>
      <c r="H1316" s="8">
        <f>Products!G1316</f>
        <v>48</v>
      </c>
      <c r="I1316" s="17" t="str">
        <f>Products!H1316</f>
        <v>Married</v>
      </c>
      <c r="J1316" t="str">
        <f>Products!I1316</f>
        <v>46-55</v>
      </c>
      <c r="K1316" t="str">
        <f>Table6[[#This Row],[Kids]]</f>
        <v>No</v>
      </c>
      <c r="L1316" t="str">
        <f>Table6[[#This Row],[Teens]]</f>
        <v>Yes</v>
      </c>
    </row>
    <row r="1317" spans="1:12" ht="16.5" x14ac:dyDescent="0.3">
      <c r="A1317">
        <f>Table2[[#This Row],[NumDealsPurchases]]</f>
        <v>5</v>
      </c>
      <c r="B1317">
        <f>Table2[[#This Row],[AcceptedCmp3]]</f>
        <v>0</v>
      </c>
      <c r="C1317">
        <f>Table2[[#This Row],[AcceptedCmp4]]</f>
        <v>0</v>
      </c>
      <c r="D1317">
        <f>Table2[[#This Row],[AcceptedCmp5]]</f>
        <v>0</v>
      </c>
      <c r="E1317">
        <f>Table2[[#This Row],[AcceptedCmp1]]</f>
        <v>0</v>
      </c>
      <c r="F1317">
        <f>Table2[[#This Row],[AcceptedCmp2]]</f>
        <v>0</v>
      </c>
      <c r="G1317">
        <f>Table2[[#This Row],[Response]]</f>
        <v>0</v>
      </c>
      <c r="H1317" s="8">
        <f>Products!G1317</f>
        <v>58</v>
      </c>
      <c r="I1317" s="17" t="str">
        <f>Products!H1317</f>
        <v>Single</v>
      </c>
      <c r="J1317" t="str">
        <f>Products!I1317</f>
        <v>56-65</v>
      </c>
      <c r="K1317" t="str">
        <f>Table6[[#This Row],[Kids]]</f>
        <v>No</v>
      </c>
      <c r="L1317" t="str">
        <f>Table6[[#This Row],[Teens]]</f>
        <v>Yes</v>
      </c>
    </row>
    <row r="1318" spans="1:12" ht="16.5" x14ac:dyDescent="0.3">
      <c r="A1318">
        <f>Table2[[#This Row],[NumDealsPurchases]]</f>
        <v>3</v>
      </c>
      <c r="B1318">
        <f>Table2[[#This Row],[AcceptedCmp3]]</f>
        <v>0</v>
      </c>
      <c r="C1318">
        <f>Table2[[#This Row],[AcceptedCmp4]]</f>
        <v>0</v>
      </c>
      <c r="D1318">
        <f>Table2[[#This Row],[AcceptedCmp5]]</f>
        <v>0</v>
      </c>
      <c r="E1318">
        <f>Table2[[#This Row],[AcceptedCmp1]]</f>
        <v>0</v>
      </c>
      <c r="F1318">
        <f>Table2[[#This Row],[AcceptedCmp2]]</f>
        <v>0</v>
      </c>
      <c r="G1318">
        <f>Table2[[#This Row],[Response]]</f>
        <v>0</v>
      </c>
      <c r="H1318" s="8">
        <f>Products!G1318</f>
        <v>25</v>
      </c>
      <c r="I1318" s="17" t="str">
        <f>Products!H1318</f>
        <v>Together</v>
      </c>
      <c r="J1318" t="str">
        <f>Products!I1318</f>
        <v>16-25</v>
      </c>
      <c r="K1318" t="str">
        <f>Table6[[#This Row],[Kids]]</f>
        <v>Yes</v>
      </c>
      <c r="L1318" t="str">
        <f>Table6[[#This Row],[Teens]]</f>
        <v>No</v>
      </c>
    </row>
    <row r="1319" spans="1:12" ht="16.5" x14ac:dyDescent="0.3">
      <c r="A1319">
        <f>Table2[[#This Row],[NumDealsPurchases]]</f>
        <v>3</v>
      </c>
      <c r="B1319">
        <f>Table2[[#This Row],[AcceptedCmp3]]</f>
        <v>0</v>
      </c>
      <c r="C1319">
        <f>Table2[[#This Row],[AcceptedCmp4]]</f>
        <v>0</v>
      </c>
      <c r="D1319">
        <f>Table2[[#This Row],[AcceptedCmp5]]</f>
        <v>0</v>
      </c>
      <c r="E1319">
        <f>Table2[[#This Row],[AcceptedCmp1]]</f>
        <v>0</v>
      </c>
      <c r="F1319">
        <f>Table2[[#This Row],[AcceptedCmp2]]</f>
        <v>0</v>
      </c>
      <c r="G1319">
        <f>Table2[[#This Row],[Response]]</f>
        <v>0</v>
      </c>
      <c r="H1319" s="8">
        <f>Products!G1319</f>
        <v>51</v>
      </c>
      <c r="I1319" s="17" t="str">
        <f>Products!H1319</f>
        <v>Married</v>
      </c>
      <c r="J1319" t="str">
        <f>Products!I1319</f>
        <v>46-55</v>
      </c>
      <c r="K1319" t="str">
        <f>Table6[[#This Row],[Kids]]</f>
        <v>Yes</v>
      </c>
      <c r="L1319" t="str">
        <f>Table6[[#This Row],[Teens]]</f>
        <v>Yes</v>
      </c>
    </row>
    <row r="1320" spans="1:12" ht="16.5" x14ac:dyDescent="0.3">
      <c r="A1320">
        <f>Table2[[#This Row],[NumDealsPurchases]]</f>
        <v>4</v>
      </c>
      <c r="B1320">
        <f>Table2[[#This Row],[AcceptedCmp3]]</f>
        <v>0</v>
      </c>
      <c r="C1320">
        <f>Table2[[#This Row],[AcceptedCmp4]]</f>
        <v>0</v>
      </c>
      <c r="D1320">
        <f>Table2[[#This Row],[AcceptedCmp5]]</f>
        <v>0</v>
      </c>
      <c r="E1320">
        <f>Table2[[#This Row],[AcceptedCmp1]]</f>
        <v>0</v>
      </c>
      <c r="F1320">
        <f>Table2[[#This Row],[AcceptedCmp2]]</f>
        <v>0</v>
      </c>
      <c r="G1320">
        <f>Table2[[#This Row],[Response]]</f>
        <v>0</v>
      </c>
      <c r="H1320" s="8">
        <f>Products!G1320</f>
        <v>48</v>
      </c>
      <c r="I1320" s="17" t="str">
        <f>Products!H1320</f>
        <v>Married</v>
      </c>
      <c r="J1320" t="str">
        <f>Products!I1320</f>
        <v>46-55</v>
      </c>
      <c r="K1320" t="str">
        <f>Table6[[#This Row],[Kids]]</f>
        <v>No</v>
      </c>
      <c r="L1320" t="str">
        <f>Table6[[#This Row],[Teens]]</f>
        <v>Yes</v>
      </c>
    </row>
    <row r="1321" spans="1:12" ht="16.5" x14ac:dyDescent="0.3">
      <c r="A1321">
        <f>Table2[[#This Row],[NumDealsPurchases]]</f>
        <v>1</v>
      </c>
      <c r="B1321">
        <f>Table2[[#This Row],[AcceptedCmp3]]</f>
        <v>0</v>
      </c>
      <c r="C1321">
        <f>Table2[[#This Row],[AcceptedCmp4]]</f>
        <v>0</v>
      </c>
      <c r="D1321">
        <f>Table2[[#This Row],[AcceptedCmp5]]</f>
        <v>0</v>
      </c>
      <c r="E1321">
        <f>Table2[[#This Row],[AcceptedCmp1]]</f>
        <v>0</v>
      </c>
      <c r="F1321">
        <f>Table2[[#This Row],[AcceptedCmp2]]</f>
        <v>0</v>
      </c>
      <c r="G1321">
        <f>Table2[[#This Row],[Response]]</f>
        <v>0</v>
      </c>
      <c r="H1321" s="8">
        <f>Products!G1321</f>
        <v>41</v>
      </c>
      <c r="I1321" s="17" t="str">
        <f>Products!H1321</f>
        <v>Together</v>
      </c>
      <c r="J1321" t="str">
        <f>Products!I1321</f>
        <v>36-45</v>
      </c>
      <c r="K1321" t="str">
        <f>Table6[[#This Row],[Kids]]</f>
        <v>Yes</v>
      </c>
      <c r="L1321" t="str">
        <f>Table6[[#This Row],[Teens]]</f>
        <v>Yes</v>
      </c>
    </row>
    <row r="1322" spans="1:12" ht="16.5" x14ac:dyDescent="0.3">
      <c r="A1322">
        <f>Table2[[#This Row],[NumDealsPurchases]]</f>
        <v>2</v>
      </c>
      <c r="B1322">
        <f>Table2[[#This Row],[AcceptedCmp3]]</f>
        <v>0</v>
      </c>
      <c r="C1322">
        <f>Table2[[#This Row],[AcceptedCmp4]]</f>
        <v>0</v>
      </c>
      <c r="D1322">
        <f>Table2[[#This Row],[AcceptedCmp5]]</f>
        <v>0</v>
      </c>
      <c r="E1322">
        <f>Table2[[#This Row],[AcceptedCmp1]]</f>
        <v>0</v>
      </c>
      <c r="F1322">
        <f>Table2[[#This Row],[AcceptedCmp2]]</f>
        <v>0</v>
      </c>
      <c r="G1322">
        <f>Table2[[#This Row],[Response]]</f>
        <v>0</v>
      </c>
      <c r="H1322" s="8">
        <f>Products!G1322</f>
        <v>41</v>
      </c>
      <c r="I1322" s="17" t="str">
        <f>Products!H1322</f>
        <v>Married</v>
      </c>
      <c r="J1322" t="str">
        <f>Products!I1322</f>
        <v>36-45</v>
      </c>
      <c r="K1322" t="str">
        <f>Table6[[#This Row],[Kids]]</f>
        <v>Yes</v>
      </c>
      <c r="L1322" t="str">
        <f>Table6[[#This Row],[Teens]]</f>
        <v>Yes</v>
      </c>
    </row>
    <row r="1323" spans="1:12" ht="16.5" x14ac:dyDescent="0.3">
      <c r="A1323">
        <f>Table2[[#This Row],[NumDealsPurchases]]</f>
        <v>1</v>
      </c>
      <c r="B1323">
        <f>Table2[[#This Row],[AcceptedCmp3]]</f>
        <v>0</v>
      </c>
      <c r="C1323">
        <f>Table2[[#This Row],[AcceptedCmp4]]</f>
        <v>0</v>
      </c>
      <c r="D1323">
        <f>Table2[[#This Row],[AcceptedCmp5]]</f>
        <v>0</v>
      </c>
      <c r="E1323">
        <f>Table2[[#This Row],[AcceptedCmp1]]</f>
        <v>0</v>
      </c>
      <c r="F1323">
        <f>Table2[[#This Row],[AcceptedCmp2]]</f>
        <v>0</v>
      </c>
      <c r="G1323">
        <f>Table2[[#This Row],[Response]]</f>
        <v>0</v>
      </c>
      <c r="H1323" s="8">
        <f>Products!G1323</f>
        <v>30</v>
      </c>
      <c r="I1323" s="17" t="str">
        <f>Products!H1323</f>
        <v>Together</v>
      </c>
      <c r="J1323" t="str">
        <f>Products!I1323</f>
        <v>26-35</v>
      </c>
      <c r="K1323" t="str">
        <f>Table6[[#This Row],[Kids]]</f>
        <v>Yes</v>
      </c>
      <c r="L1323" t="str">
        <f>Table6[[#This Row],[Teens]]</f>
        <v>No</v>
      </c>
    </row>
    <row r="1324" spans="1:12" ht="16.5" x14ac:dyDescent="0.3">
      <c r="A1324">
        <f>Table2[[#This Row],[NumDealsPurchases]]</f>
        <v>1</v>
      </c>
      <c r="B1324">
        <f>Table2[[#This Row],[AcceptedCmp3]]</f>
        <v>0</v>
      </c>
      <c r="C1324">
        <f>Table2[[#This Row],[AcceptedCmp4]]</f>
        <v>0</v>
      </c>
      <c r="D1324">
        <f>Table2[[#This Row],[AcceptedCmp5]]</f>
        <v>0</v>
      </c>
      <c r="E1324">
        <f>Table2[[#This Row],[AcceptedCmp1]]</f>
        <v>0</v>
      </c>
      <c r="F1324">
        <f>Table2[[#This Row],[AcceptedCmp2]]</f>
        <v>0</v>
      </c>
      <c r="G1324">
        <f>Table2[[#This Row],[Response]]</f>
        <v>0</v>
      </c>
      <c r="H1324" s="8">
        <f>Products!G1324</f>
        <v>53</v>
      </c>
      <c r="I1324" s="17" t="str">
        <f>Products!H1324</f>
        <v>Together</v>
      </c>
      <c r="J1324" t="str">
        <f>Products!I1324</f>
        <v>46-55</v>
      </c>
      <c r="K1324" t="str">
        <f>Table6[[#This Row],[Kids]]</f>
        <v>No</v>
      </c>
      <c r="L1324" t="str">
        <f>Table6[[#This Row],[Teens]]</f>
        <v>No</v>
      </c>
    </row>
    <row r="1325" spans="1:12" ht="16.5" x14ac:dyDescent="0.3">
      <c r="A1325">
        <f>Table2[[#This Row],[NumDealsPurchases]]</f>
        <v>3</v>
      </c>
      <c r="B1325">
        <f>Table2[[#This Row],[AcceptedCmp3]]</f>
        <v>0</v>
      </c>
      <c r="C1325">
        <f>Table2[[#This Row],[AcceptedCmp4]]</f>
        <v>0</v>
      </c>
      <c r="D1325">
        <f>Table2[[#This Row],[AcceptedCmp5]]</f>
        <v>0</v>
      </c>
      <c r="E1325">
        <f>Table2[[#This Row],[AcceptedCmp1]]</f>
        <v>0</v>
      </c>
      <c r="F1325">
        <f>Table2[[#This Row],[AcceptedCmp2]]</f>
        <v>0</v>
      </c>
      <c r="G1325">
        <f>Table2[[#This Row],[Response]]</f>
        <v>0</v>
      </c>
      <c r="H1325" s="8">
        <f>Products!G1325</f>
        <v>55</v>
      </c>
      <c r="I1325" s="17" t="str">
        <f>Products!H1325</f>
        <v>Single</v>
      </c>
      <c r="J1325" t="str">
        <f>Products!I1325</f>
        <v>46-55</v>
      </c>
      <c r="K1325" t="str">
        <f>Table6[[#This Row],[Kids]]</f>
        <v>No</v>
      </c>
      <c r="L1325" t="str">
        <f>Table6[[#This Row],[Teens]]</f>
        <v>Yes</v>
      </c>
    </row>
    <row r="1326" spans="1:12" ht="16.5" x14ac:dyDescent="0.3">
      <c r="A1326">
        <f>Table2[[#This Row],[NumDealsPurchases]]</f>
        <v>2</v>
      </c>
      <c r="B1326">
        <f>Table2[[#This Row],[AcceptedCmp3]]</f>
        <v>0</v>
      </c>
      <c r="C1326">
        <f>Table2[[#This Row],[AcceptedCmp4]]</f>
        <v>0</v>
      </c>
      <c r="D1326">
        <f>Table2[[#This Row],[AcceptedCmp5]]</f>
        <v>1</v>
      </c>
      <c r="E1326">
        <f>Table2[[#This Row],[AcceptedCmp1]]</f>
        <v>0</v>
      </c>
      <c r="F1326">
        <f>Table2[[#This Row],[AcceptedCmp2]]</f>
        <v>0</v>
      </c>
      <c r="G1326">
        <f>Table2[[#This Row],[Response]]</f>
        <v>0</v>
      </c>
      <c r="H1326" s="8">
        <f>Products!G1326</f>
        <v>46</v>
      </c>
      <c r="I1326" s="17" t="str">
        <f>Products!H1326</f>
        <v>Married</v>
      </c>
      <c r="J1326" t="str">
        <f>Products!I1326</f>
        <v>46-55</v>
      </c>
      <c r="K1326" t="str">
        <f>Table6[[#This Row],[Kids]]</f>
        <v>No</v>
      </c>
      <c r="L1326" t="str">
        <f>Table6[[#This Row],[Teens]]</f>
        <v>Yes</v>
      </c>
    </row>
    <row r="1327" spans="1:12" ht="16.5" x14ac:dyDescent="0.3">
      <c r="A1327">
        <f>Table2[[#This Row],[NumDealsPurchases]]</f>
        <v>4</v>
      </c>
      <c r="B1327">
        <f>Table2[[#This Row],[AcceptedCmp3]]</f>
        <v>1</v>
      </c>
      <c r="C1327">
        <f>Table2[[#This Row],[AcceptedCmp4]]</f>
        <v>0</v>
      </c>
      <c r="D1327">
        <f>Table2[[#This Row],[AcceptedCmp5]]</f>
        <v>0</v>
      </c>
      <c r="E1327">
        <f>Table2[[#This Row],[AcceptedCmp1]]</f>
        <v>0</v>
      </c>
      <c r="F1327">
        <f>Table2[[#This Row],[AcceptedCmp2]]</f>
        <v>0</v>
      </c>
      <c r="G1327">
        <f>Table2[[#This Row],[Response]]</f>
        <v>1</v>
      </c>
      <c r="H1327" s="8">
        <f>Products!G1327</f>
        <v>35</v>
      </c>
      <c r="I1327" s="17" t="str">
        <f>Products!H1327</f>
        <v>Married</v>
      </c>
      <c r="J1327" t="str">
        <f>Products!I1327</f>
        <v>26-35</v>
      </c>
      <c r="K1327" t="str">
        <f>Table6[[#This Row],[Kids]]</f>
        <v>Yes</v>
      </c>
      <c r="L1327" t="str">
        <f>Table6[[#This Row],[Teens]]</f>
        <v>No</v>
      </c>
    </row>
    <row r="1328" spans="1:12" ht="16.5" x14ac:dyDescent="0.3">
      <c r="A1328">
        <f>Table2[[#This Row],[NumDealsPurchases]]</f>
        <v>2</v>
      </c>
      <c r="B1328">
        <f>Table2[[#This Row],[AcceptedCmp3]]</f>
        <v>0</v>
      </c>
      <c r="C1328">
        <f>Table2[[#This Row],[AcceptedCmp4]]</f>
        <v>0</v>
      </c>
      <c r="D1328">
        <f>Table2[[#This Row],[AcceptedCmp5]]</f>
        <v>0</v>
      </c>
      <c r="E1328">
        <f>Table2[[#This Row],[AcceptedCmp1]]</f>
        <v>0</v>
      </c>
      <c r="F1328">
        <f>Table2[[#This Row],[AcceptedCmp2]]</f>
        <v>0</v>
      </c>
      <c r="G1328">
        <f>Table2[[#This Row],[Response]]</f>
        <v>0</v>
      </c>
      <c r="H1328" s="8">
        <f>Products!G1328</f>
        <v>40</v>
      </c>
      <c r="I1328" s="17" t="str">
        <f>Products!H1328</f>
        <v>Married</v>
      </c>
      <c r="J1328" t="str">
        <f>Products!I1328</f>
        <v>36-45</v>
      </c>
      <c r="K1328" t="str">
        <f>Table6[[#This Row],[Kids]]</f>
        <v>Yes</v>
      </c>
      <c r="L1328" t="str">
        <f>Table6[[#This Row],[Teens]]</f>
        <v>No</v>
      </c>
    </row>
    <row r="1329" spans="1:12" ht="16.5" x14ac:dyDescent="0.3">
      <c r="A1329">
        <f>Table2[[#This Row],[NumDealsPurchases]]</f>
        <v>6</v>
      </c>
      <c r="B1329">
        <f>Table2[[#This Row],[AcceptedCmp3]]</f>
        <v>0</v>
      </c>
      <c r="C1329">
        <f>Table2[[#This Row],[AcceptedCmp4]]</f>
        <v>0</v>
      </c>
      <c r="D1329">
        <f>Table2[[#This Row],[AcceptedCmp5]]</f>
        <v>0</v>
      </c>
      <c r="E1329">
        <f>Table2[[#This Row],[AcceptedCmp1]]</f>
        <v>0</v>
      </c>
      <c r="F1329">
        <f>Table2[[#This Row],[AcceptedCmp2]]</f>
        <v>0</v>
      </c>
      <c r="G1329">
        <f>Table2[[#This Row],[Response]]</f>
        <v>0</v>
      </c>
      <c r="H1329" s="8">
        <f>Products!G1329</f>
        <v>51</v>
      </c>
      <c r="I1329" s="17" t="str">
        <f>Products!H1329</f>
        <v>Married</v>
      </c>
      <c r="J1329" t="str">
        <f>Products!I1329</f>
        <v>46-55</v>
      </c>
      <c r="K1329" t="str">
        <f>Table6[[#This Row],[Kids]]</f>
        <v>No</v>
      </c>
      <c r="L1329" t="str">
        <f>Table6[[#This Row],[Teens]]</f>
        <v>Yes</v>
      </c>
    </row>
    <row r="1330" spans="1:12" ht="16.5" x14ac:dyDescent="0.3">
      <c r="A1330">
        <f>Table2[[#This Row],[NumDealsPurchases]]</f>
        <v>1</v>
      </c>
      <c r="B1330">
        <f>Table2[[#This Row],[AcceptedCmp3]]</f>
        <v>0</v>
      </c>
      <c r="C1330">
        <f>Table2[[#This Row],[AcceptedCmp4]]</f>
        <v>0</v>
      </c>
      <c r="D1330">
        <f>Table2[[#This Row],[AcceptedCmp5]]</f>
        <v>0</v>
      </c>
      <c r="E1330">
        <f>Table2[[#This Row],[AcceptedCmp1]]</f>
        <v>0</v>
      </c>
      <c r="F1330">
        <f>Table2[[#This Row],[AcceptedCmp2]]</f>
        <v>0</v>
      </c>
      <c r="G1330">
        <f>Table2[[#This Row],[Response]]</f>
        <v>0</v>
      </c>
      <c r="H1330" s="8">
        <f>Products!G1330</f>
        <v>32</v>
      </c>
      <c r="I1330" s="17" t="str">
        <f>Products!H1330</f>
        <v>Single</v>
      </c>
      <c r="J1330" t="str">
        <f>Products!I1330</f>
        <v>26-35</v>
      </c>
      <c r="K1330" t="str">
        <f>Table6[[#This Row],[Kids]]</f>
        <v>No</v>
      </c>
      <c r="L1330" t="str">
        <f>Table6[[#This Row],[Teens]]</f>
        <v>No</v>
      </c>
    </row>
    <row r="1331" spans="1:12" ht="16.5" x14ac:dyDescent="0.3">
      <c r="A1331">
        <f>Table2[[#This Row],[NumDealsPurchases]]</f>
        <v>1</v>
      </c>
      <c r="B1331">
        <f>Table2[[#This Row],[AcceptedCmp3]]</f>
        <v>0</v>
      </c>
      <c r="C1331">
        <f>Table2[[#This Row],[AcceptedCmp4]]</f>
        <v>0</v>
      </c>
      <c r="D1331">
        <f>Table2[[#This Row],[AcceptedCmp5]]</f>
        <v>0</v>
      </c>
      <c r="E1331">
        <f>Table2[[#This Row],[AcceptedCmp1]]</f>
        <v>0</v>
      </c>
      <c r="F1331">
        <f>Table2[[#This Row],[AcceptedCmp2]]</f>
        <v>0</v>
      </c>
      <c r="G1331">
        <f>Table2[[#This Row],[Response]]</f>
        <v>0</v>
      </c>
      <c r="H1331" s="8">
        <f>Products!G1331</f>
        <v>38</v>
      </c>
      <c r="I1331" s="17" t="str">
        <f>Products!H1331</f>
        <v>Together</v>
      </c>
      <c r="J1331" t="str">
        <f>Products!I1331</f>
        <v>36-45</v>
      </c>
      <c r="K1331" t="str">
        <f>Table6[[#This Row],[Kids]]</f>
        <v>Yes</v>
      </c>
      <c r="L1331" t="str">
        <f>Table6[[#This Row],[Teens]]</f>
        <v>No</v>
      </c>
    </row>
    <row r="1332" spans="1:12" ht="16.5" x14ac:dyDescent="0.3">
      <c r="A1332">
        <f>Table2[[#This Row],[NumDealsPurchases]]</f>
        <v>0</v>
      </c>
      <c r="B1332">
        <f>Table2[[#This Row],[AcceptedCmp3]]</f>
        <v>0</v>
      </c>
      <c r="C1332">
        <f>Table2[[#This Row],[AcceptedCmp4]]</f>
        <v>0</v>
      </c>
      <c r="D1332">
        <f>Table2[[#This Row],[AcceptedCmp5]]</f>
        <v>0</v>
      </c>
      <c r="E1332">
        <f>Table2[[#This Row],[AcceptedCmp1]]</f>
        <v>0</v>
      </c>
      <c r="F1332">
        <f>Table2[[#This Row],[AcceptedCmp2]]</f>
        <v>0</v>
      </c>
      <c r="G1332">
        <f>Table2[[#This Row],[Response]]</f>
        <v>0</v>
      </c>
      <c r="H1332" s="8">
        <f>Products!G1332</f>
        <v>31</v>
      </c>
      <c r="I1332" s="17" t="str">
        <f>Products!H1332</f>
        <v>Married</v>
      </c>
      <c r="J1332" t="str">
        <f>Products!I1332</f>
        <v>26-35</v>
      </c>
      <c r="K1332" t="str">
        <f>Table6[[#This Row],[Kids]]</f>
        <v>No</v>
      </c>
      <c r="L1332" t="str">
        <f>Table6[[#This Row],[Teens]]</f>
        <v>No</v>
      </c>
    </row>
    <row r="1333" spans="1:12" ht="16.5" x14ac:dyDescent="0.3">
      <c r="A1333">
        <f>Table2[[#This Row],[NumDealsPurchases]]</f>
        <v>1</v>
      </c>
      <c r="B1333">
        <f>Table2[[#This Row],[AcceptedCmp3]]</f>
        <v>1</v>
      </c>
      <c r="C1333">
        <f>Table2[[#This Row],[AcceptedCmp4]]</f>
        <v>0</v>
      </c>
      <c r="D1333">
        <f>Table2[[#This Row],[AcceptedCmp5]]</f>
        <v>0</v>
      </c>
      <c r="E1333">
        <f>Table2[[#This Row],[AcceptedCmp1]]</f>
        <v>0</v>
      </c>
      <c r="F1333">
        <f>Table2[[#This Row],[AcceptedCmp2]]</f>
        <v>0</v>
      </c>
      <c r="G1333">
        <f>Table2[[#This Row],[Response]]</f>
        <v>1</v>
      </c>
      <c r="H1333" s="8">
        <f>Products!G1333</f>
        <v>68</v>
      </c>
      <c r="I1333" s="17" t="str">
        <f>Products!H1333</f>
        <v>Married</v>
      </c>
      <c r="J1333" t="str">
        <f>Products!I1333</f>
        <v>66-75</v>
      </c>
      <c r="K1333" t="str">
        <f>Table6[[#This Row],[Kids]]</f>
        <v>No</v>
      </c>
      <c r="L1333" t="str">
        <f>Table6[[#This Row],[Teens]]</f>
        <v>No</v>
      </c>
    </row>
    <row r="1334" spans="1:12" ht="16.5" x14ac:dyDescent="0.3">
      <c r="A1334">
        <f>Table2[[#This Row],[NumDealsPurchases]]</f>
        <v>2</v>
      </c>
      <c r="B1334">
        <f>Table2[[#This Row],[AcceptedCmp3]]</f>
        <v>0</v>
      </c>
      <c r="C1334">
        <f>Table2[[#This Row],[AcceptedCmp4]]</f>
        <v>0</v>
      </c>
      <c r="D1334">
        <f>Table2[[#This Row],[AcceptedCmp5]]</f>
        <v>0</v>
      </c>
      <c r="E1334">
        <f>Table2[[#This Row],[AcceptedCmp1]]</f>
        <v>0</v>
      </c>
      <c r="F1334">
        <f>Table2[[#This Row],[AcceptedCmp2]]</f>
        <v>0</v>
      </c>
      <c r="G1334">
        <f>Table2[[#This Row],[Response]]</f>
        <v>0</v>
      </c>
      <c r="H1334" s="8">
        <f>Products!G1334</f>
        <v>35</v>
      </c>
      <c r="I1334" s="17" t="str">
        <f>Products!H1334</f>
        <v>Married</v>
      </c>
      <c r="J1334" t="str">
        <f>Products!I1334</f>
        <v>26-35</v>
      </c>
      <c r="K1334" t="str">
        <f>Table6[[#This Row],[Kids]]</f>
        <v>Yes</v>
      </c>
      <c r="L1334" t="str">
        <f>Table6[[#This Row],[Teens]]</f>
        <v>No</v>
      </c>
    </row>
    <row r="1335" spans="1:12" ht="16.5" x14ac:dyDescent="0.3">
      <c r="A1335">
        <f>Table2[[#This Row],[NumDealsPurchases]]</f>
        <v>5</v>
      </c>
      <c r="B1335">
        <f>Table2[[#This Row],[AcceptedCmp3]]</f>
        <v>0</v>
      </c>
      <c r="C1335">
        <f>Table2[[#This Row],[AcceptedCmp4]]</f>
        <v>0</v>
      </c>
      <c r="D1335">
        <f>Table2[[#This Row],[AcceptedCmp5]]</f>
        <v>0</v>
      </c>
      <c r="E1335">
        <f>Table2[[#This Row],[AcceptedCmp1]]</f>
        <v>0</v>
      </c>
      <c r="F1335">
        <f>Table2[[#This Row],[AcceptedCmp2]]</f>
        <v>0</v>
      </c>
      <c r="G1335">
        <f>Table2[[#This Row],[Response]]</f>
        <v>1</v>
      </c>
      <c r="H1335" s="8">
        <f>Products!G1335</f>
        <v>43</v>
      </c>
      <c r="I1335" s="17" t="str">
        <f>Products!H1335</f>
        <v>Single</v>
      </c>
      <c r="J1335" t="str">
        <f>Products!I1335</f>
        <v>36-45</v>
      </c>
      <c r="K1335" t="str">
        <f>Table6[[#This Row],[Kids]]</f>
        <v>Yes</v>
      </c>
      <c r="L1335" t="str">
        <f>Table6[[#This Row],[Teens]]</f>
        <v>Yes</v>
      </c>
    </row>
    <row r="1336" spans="1:12" ht="16.5" x14ac:dyDescent="0.3">
      <c r="A1336">
        <f>Table2[[#This Row],[NumDealsPurchases]]</f>
        <v>3</v>
      </c>
      <c r="B1336">
        <f>Table2[[#This Row],[AcceptedCmp3]]</f>
        <v>0</v>
      </c>
      <c r="C1336">
        <f>Table2[[#This Row],[AcceptedCmp4]]</f>
        <v>1</v>
      </c>
      <c r="D1336">
        <f>Table2[[#This Row],[AcceptedCmp5]]</f>
        <v>0</v>
      </c>
      <c r="E1336">
        <f>Table2[[#This Row],[AcceptedCmp1]]</f>
        <v>1</v>
      </c>
      <c r="F1336">
        <f>Table2[[#This Row],[AcceptedCmp2]]</f>
        <v>0</v>
      </c>
      <c r="G1336">
        <f>Table2[[#This Row],[Response]]</f>
        <v>0</v>
      </c>
      <c r="H1336" s="8">
        <f>Products!G1336</f>
        <v>51</v>
      </c>
      <c r="I1336" s="17" t="str">
        <f>Products!H1336</f>
        <v>Married</v>
      </c>
      <c r="J1336" t="str">
        <f>Products!I1336</f>
        <v>46-55</v>
      </c>
      <c r="K1336" t="str">
        <f>Table6[[#This Row],[Kids]]</f>
        <v>No</v>
      </c>
      <c r="L1336" t="str">
        <f>Table6[[#This Row],[Teens]]</f>
        <v>Yes</v>
      </c>
    </row>
    <row r="1337" spans="1:12" ht="16.5" x14ac:dyDescent="0.3">
      <c r="A1337">
        <f>Table2[[#This Row],[NumDealsPurchases]]</f>
        <v>1</v>
      </c>
      <c r="B1337">
        <f>Table2[[#This Row],[AcceptedCmp3]]</f>
        <v>0</v>
      </c>
      <c r="C1337">
        <f>Table2[[#This Row],[AcceptedCmp4]]</f>
        <v>0</v>
      </c>
      <c r="D1337">
        <f>Table2[[#This Row],[AcceptedCmp5]]</f>
        <v>0</v>
      </c>
      <c r="E1337">
        <f>Table2[[#This Row],[AcceptedCmp1]]</f>
        <v>0</v>
      </c>
      <c r="F1337">
        <f>Table2[[#This Row],[AcceptedCmp2]]</f>
        <v>0</v>
      </c>
      <c r="G1337">
        <f>Table2[[#This Row],[Response]]</f>
        <v>0</v>
      </c>
      <c r="H1337" s="8">
        <f>Products!G1337</f>
        <v>65</v>
      </c>
      <c r="I1337" s="17" t="str">
        <f>Products!H1337</f>
        <v>Married</v>
      </c>
      <c r="J1337" t="str">
        <f>Products!I1337</f>
        <v>56-65</v>
      </c>
      <c r="K1337" t="str">
        <f>Table6[[#This Row],[Kids]]</f>
        <v>No</v>
      </c>
      <c r="L1337" t="str">
        <f>Table6[[#This Row],[Teens]]</f>
        <v>No</v>
      </c>
    </row>
    <row r="1338" spans="1:12" ht="16.5" x14ac:dyDescent="0.3">
      <c r="A1338">
        <f>Table2[[#This Row],[NumDealsPurchases]]</f>
        <v>1</v>
      </c>
      <c r="B1338">
        <f>Table2[[#This Row],[AcceptedCmp3]]</f>
        <v>0</v>
      </c>
      <c r="C1338">
        <f>Table2[[#This Row],[AcceptedCmp4]]</f>
        <v>1</v>
      </c>
      <c r="D1338">
        <f>Table2[[#This Row],[AcceptedCmp5]]</f>
        <v>1</v>
      </c>
      <c r="E1338">
        <f>Table2[[#This Row],[AcceptedCmp1]]</f>
        <v>1</v>
      </c>
      <c r="F1338">
        <f>Table2[[#This Row],[AcceptedCmp2]]</f>
        <v>0</v>
      </c>
      <c r="G1338">
        <f>Table2[[#This Row],[Response]]</f>
        <v>1</v>
      </c>
      <c r="H1338" s="8">
        <f>Products!G1338</f>
        <v>34</v>
      </c>
      <c r="I1338" s="17" t="str">
        <f>Products!H1338</f>
        <v>Together</v>
      </c>
      <c r="J1338" t="str">
        <f>Products!I1338</f>
        <v>26-35</v>
      </c>
      <c r="K1338" t="str">
        <f>Table6[[#This Row],[Kids]]</f>
        <v>Yes</v>
      </c>
      <c r="L1338" t="str">
        <f>Table6[[#This Row],[Teens]]</f>
        <v>No</v>
      </c>
    </row>
    <row r="1339" spans="1:12" ht="16.5" x14ac:dyDescent="0.3">
      <c r="A1339">
        <f>Table2[[#This Row],[NumDealsPurchases]]</f>
        <v>2</v>
      </c>
      <c r="B1339">
        <f>Table2[[#This Row],[AcceptedCmp3]]</f>
        <v>0</v>
      </c>
      <c r="C1339">
        <f>Table2[[#This Row],[AcceptedCmp4]]</f>
        <v>0</v>
      </c>
      <c r="D1339">
        <f>Table2[[#This Row],[AcceptedCmp5]]</f>
        <v>0</v>
      </c>
      <c r="E1339">
        <f>Table2[[#This Row],[AcceptedCmp1]]</f>
        <v>0</v>
      </c>
      <c r="F1339">
        <f>Table2[[#This Row],[AcceptedCmp2]]</f>
        <v>0</v>
      </c>
      <c r="G1339">
        <f>Table2[[#This Row],[Response]]</f>
        <v>0</v>
      </c>
      <c r="H1339" s="8">
        <f>Products!G1339</f>
        <v>38</v>
      </c>
      <c r="I1339" s="17" t="str">
        <f>Products!H1339</f>
        <v>Married</v>
      </c>
      <c r="J1339" t="str">
        <f>Products!I1339</f>
        <v>36-45</v>
      </c>
      <c r="K1339" t="str">
        <f>Table6[[#This Row],[Kids]]</f>
        <v>No</v>
      </c>
      <c r="L1339" t="str">
        <f>Table6[[#This Row],[Teens]]</f>
        <v>Yes</v>
      </c>
    </row>
    <row r="1340" spans="1:12" ht="16.5" x14ac:dyDescent="0.3">
      <c r="A1340">
        <f>Table2[[#This Row],[NumDealsPurchases]]</f>
        <v>1</v>
      </c>
      <c r="B1340">
        <f>Table2[[#This Row],[AcceptedCmp3]]</f>
        <v>0</v>
      </c>
      <c r="C1340">
        <f>Table2[[#This Row],[AcceptedCmp4]]</f>
        <v>0</v>
      </c>
      <c r="D1340">
        <f>Table2[[#This Row],[AcceptedCmp5]]</f>
        <v>0</v>
      </c>
      <c r="E1340">
        <f>Table2[[#This Row],[AcceptedCmp1]]</f>
        <v>0</v>
      </c>
      <c r="F1340">
        <f>Table2[[#This Row],[AcceptedCmp2]]</f>
        <v>0</v>
      </c>
      <c r="G1340">
        <f>Table2[[#This Row],[Response]]</f>
        <v>0</v>
      </c>
      <c r="H1340" s="8">
        <f>Products!G1340</f>
        <v>31</v>
      </c>
      <c r="I1340" s="17" t="str">
        <f>Products!H1340</f>
        <v>Widow</v>
      </c>
      <c r="J1340" t="str">
        <f>Products!I1340</f>
        <v>26-35</v>
      </c>
      <c r="K1340" t="str">
        <f>Table6[[#This Row],[Kids]]</f>
        <v>No</v>
      </c>
      <c r="L1340" t="str">
        <f>Table6[[#This Row],[Teens]]</f>
        <v>No</v>
      </c>
    </row>
    <row r="1341" spans="1:12" ht="16.5" x14ac:dyDescent="0.3">
      <c r="A1341">
        <f>Table2[[#This Row],[NumDealsPurchases]]</f>
        <v>1</v>
      </c>
      <c r="B1341">
        <f>Table2[[#This Row],[AcceptedCmp3]]</f>
        <v>0</v>
      </c>
      <c r="C1341">
        <f>Table2[[#This Row],[AcceptedCmp4]]</f>
        <v>0</v>
      </c>
      <c r="D1341">
        <f>Table2[[#This Row],[AcceptedCmp5]]</f>
        <v>0</v>
      </c>
      <c r="E1341">
        <f>Table2[[#This Row],[AcceptedCmp1]]</f>
        <v>0</v>
      </c>
      <c r="F1341">
        <f>Table2[[#This Row],[AcceptedCmp2]]</f>
        <v>0</v>
      </c>
      <c r="G1341">
        <f>Table2[[#This Row],[Response]]</f>
        <v>0</v>
      </c>
      <c r="H1341" s="8">
        <f>Products!G1341</f>
        <v>31</v>
      </c>
      <c r="I1341" s="17" t="str">
        <f>Products!H1341</f>
        <v>Single</v>
      </c>
      <c r="J1341" t="str">
        <f>Products!I1341</f>
        <v>26-35</v>
      </c>
      <c r="K1341" t="str">
        <f>Table6[[#This Row],[Kids]]</f>
        <v>No</v>
      </c>
      <c r="L1341" t="str">
        <f>Table6[[#This Row],[Teens]]</f>
        <v>No</v>
      </c>
    </row>
    <row r="1342" spans="1:12" ht="16.5" x14ac:dyDescent="0.3">
      <c r="A1342">
        <f>Table2[[#This Row],[NumDealsPurchases]]</f>
        <v>1</v>
      </c>
      <c r="B1342">
        <f>Table2[[#This Row],[AcceptedCmp3]]</f>
        <v>0</v>
      </c>
      <c r="C1342">
        <f>Table2[[#This Row],[AcceptedCmp4]]</f>
        <v>0</v>
      </c>
      <c r="D1342">
        <f>Table2[[#This Row],[AcceptedCmp5]]</f>
        <v>0</v>
      </c>
      <c r="E1342">
        <f>Table2[[#This Row],[AcceptedCmp1]]</f>
        <v>0</v>
      </c>
      <c r="F1342">
        <f>Table2[[#This Row],[AcceptedCmp2]]</f>
        <v>0</v>
      </c>
      <c r="G1342">
        <f>Table2[[#This Row],[Response]]</f>
        <v>0</v>
      </c>
      <c r="H1342" s="8">
        <f>Products!G1342</f>
        <v>61</v>
      </c>
      <c r="I1342" s="17" t="str">
        <f>Products!H1342</f>
        <v>Together</v>
      </c>
      <c r="J1342" t="str">
        <f>Products!I1342</f>
        <v>56-65</v>
      </c>
      <c r="K1342" t="str">
        <f>Table6[[#This Row],[Kids]]</f>
        <v>No</v>
      </c>
      <c r="L1342" t="str">
        <f>Table6[[#This Row],[Teens]]</f>
        <v>Yes</v>
      </c>
    </row>
    <row r="1343" spans="1:12" ht="16.5" x14ac:dyDescent="0.3">
      <c r="A1343">
        <f>Table2[[#This Row],[NumDealsPurchases]]</f>
        <v>3</v>
      </c>
      <c r="B1343">
        <f>Table2[[#This Row],[AcceptedCmp3]]</f>
        <v>0</v>
      </c>
      <c r="C1343">
        <f>Table2[[#This Row],[AcceptedCmp4]]</f>
        <v>0</v>
      </c>
      <c r="D1343">
        <f>Table2[[#This Row],[AcceptedCmp5]]</f>
        <v>0</v>
      </c>
      <c r="E1343">
        <f>Table2[[#This Row],[AcceptedCmp1]]</f>
        <v>0</v>
      </c>
      <c r="F1343">
        <f>Table2[[#This Row],[AcceptedCmp2]]</f>
        <v>0</v>
      </c>
      <c r="G1343">
        <f>Table2[[#This Row],[Response]]</f>
        <v>1</v>
      </c>
      <c r="H1343" s="8">
        <f>Products!G1343</f>
        <v>30</v>
      </c>
      <c r="I1343" s="17" t="str">
        <f>Products!H1343</f>
        <v>Married</v>
      </c>
      <c r="J1343" t="str">
        <f>Products!I1343</f>
        <v>26-35</v>
      </c>
      <c r="K1343" t="str">
        <f>Table6[[#This Row],[Kids]]</f>
        <v>Yes</v>
      </c>
      <c r="L1343" t="str">
        <f>Table6[[#This Row],[Teens]]</f>
        <v>No</v>
      </c>
    </row>
    <row r="1344" spans="1:12" ht="16.5" x14ac:dyDescent="0.3">
      <c r="A1344">
        <f>Table2[[#This Row],[NumDealsPurchases]]</f>
        <v>1</v>
      </c>
      <c r="B1344">
        <f>Table2[[#This Row],[AcceptedCmp3]]</f>
        <v>0</v>
      </c>
      <c r="C1344">
        <f>Table2[[#This Row],[AcceptedCmp4]]</f>
        <v>1</v>
      </c>
      <c r="D1344">
        <f>Table2[[#This Row],[AcceptedCmp5]]</f>
        <v>0</v>
      </c>
      <c r="E1344">
        <f>Table2[[#This Row],[AcceptedCmp1]]</f>
        <v>0</v>
      </c>
      <c r="F1344">
        <f>Table2[[#This Row],[AcceptedCmp2]]</f>
        <v>0</v>
      </c>
      <c r="G1344">
        <f>Table2[[#This Row],[Response]]</f>
        <v>0</v>
      </c>
      <c r="H1344" s="8">
        <f>Products!G1344</f>
        <v>52</v>
      </c>
      <c r="I1344" s="17" t="str">
        <f>Products!H1344</f>
        <v>Married</v>
      </c>
      <c r="J1344" t="str">
        <f>Products!I1344</f>
        <v>46-55</v>
      </c>
      <c r="K1344" t="str">
        <f>Table6[[#This Row],[Kids]]</f>
        <v>No</v>
      </c>
      <c r="L1344" t="str">
        <f>Table6[[#This Row],[Teens]]</f>
        <v>Yes</v>
      </c>
    </row>
    <row r="1345" spans="1:12" ht="16.5" x14ac:dyDescent="0.3">
      <c r="A1345">
        <f>Table2[[#This Row],[NumDealsPurchases]]</f>
        <v>3</v>
      </c>
      <c r="B1345">
        <f>Table2[[#This Row],[AcceptedCmp3]]</f>
        <v>0</v>
      </c>
      <c r="C1345">
        <f>Table2[[#This Row],[AcceptedCmp4]]</f>
        <v>0</v>
      </c>
      <c r="D1345">
        <f>Table2[[#This Row],[AcceptedCmp5]]</f>
        <v>0</v>
      </c>
      <c r="E1345">
        <f>Table2[[#This Row],[AcceptedCmp1]]</f>
        <v>0</v>
      </c>
      <c r="F1345">
        <f>Table2[[#This Row],[AcceptedCmp2]]</f>
        <v>0</v>
      </c>
      <c r="G1345">
        <f>Table2[[#This Row],[Response]]</f>
        <v>0</v>
      </c>
      <c r="H1345" s="8">
        <f>Products!G1345</f>
        <v>35</v>
      </c>
      <c r="I1345" s="17" t="str">
        <f>Products!H1345</f>
        <v>Married</v>
      </c>
      <c r="J1345" t="str">
        <f>Products!I1345</f>
        <v>26-35</v>
      </c>
      <c r="K1345" t="str">
        <f>Table6[[#This Row],[Kids]]</f>
        <v>No</v>
      </c>
      <c r="L1345" t="str">
        <f>Table6[[#This Row],[Teens]]</f>
        <v>Yes</v>
      </c>
    </row>
    <row r="1346" spans="1:12" ht="16.5" x14ac:dyDescent="0.3">
      <c r="A1346">
        <f>Table2[[#This Row],[NumDealsPurchases]]</f>
        <v>11</v>
      </c>
      <c r="B1346">
        <f>Table2[[#This Row],[AcceptedCmp3]]</f>
        <v>0</v>
      </c>
      <c r="C1346">
        <f>Table2[[#This Row],[AcceptedCmp4]]</f>
        <v>1</v>
      </c>
      <c r="D1346">
        <f>Table2[[#This Row],[AcceptedCmp5]]</f>
        <v>0</v>
      </c>
      <c r="E1346">
        <f>Table2[[#This Row],[AcceptedCmp1]]</f>
        <v>0</v>
      </c>
      <c r="F1346">
        <f>Table2[[#This Row],[AcceptedCmp2]]</f>
        <v>0</v>
      </c>
      <c r="G1346">
        <f>Table2[[#This Row],[Response]]</f>
        <v>1</v>
      </c>
      <c r="H1346" s="8">
        <f>Products!G1346</f>
        <v>63</v>
      </c>
      <c r="I1346" s="17" t="str">
        <f>Products!H1346</f>
        <v>Single</v>
      </c>
      <c r="J1346" t="str">
        <f>Products!I1346</f>
        <v>56-65</v>
      </c>
      <c r="K1346" t="str">
        <f>Table6[[#This Row],[Kids]]</f>
        <v>Yes</v>
      </c>
      <c r="L1346" t="str">
        <f>Table6[[#This Row],[Teens]]</f>
        <v>Yes</v>
      </c>
    </row>
    <row r="1347" spans="1:12" ht="16.5" x14ac:dyDescent="0.3">
      <c r="A1347">
        <f>Table2[[#This Row],[NumDealsPurchases]]</f>
        <v>1</v>
      </c>
      <c r="B1347">
        <f>Table2[[#This Row],[AcceptedCmp3]]</f>
        <v>0</v>
      </c>
      <c r="C1347">
        <f>Table2[[#This Row],[AcceptedCmp4]]</f>
        <v>0</v>
      </c>
      <c r="D1347">
        <f>Table2[[#This Row],[AcceptedCmp5]]</f>
        <v>0</v>
      </c>
      <c r="E1347">
        <f>Table2[[#This Row],[AcceptedCmp1]]</f>
        <v>0</v>
      </c>
      <c r="F1347">
        <f>Table2[[#This Row],[AcceptedCmp2]]</f>
        <v>0</v>
      </c>
      <c r="G1347">
        <f>Table2[[#This Row],[Response]]</f>
        <v>0</v>
      </c>
      <c r="H1347" s="8">
        <f>Products!G1347</f>
        <v>23</v>
      </c>
      <c r="I1347" s="17" t="str">
        <f>Products!H1347</f>
        <v>Single</v>
      </c>
      <c r="J1347" t="str">
        <f>Products!I1347</f>
        <v>16-25</v>
      </c>
      <c r="K1347" t="str">
        <f>Table6[[#This Row],[Kids]]</f>
        <v>No</v>
      </c>
      <c r="L1347" t="str">
        <f>Table6[[#This Row],[Teens]]</f>
        <v>No</v>
      </c>
    </row>
    <row r="1348" spans="1:12" ht="16.5" x14ac:dyDescent="0.3">
      <c r="A1348">
        <f>Table2[[#This Row],[NumDealsPurchases]]</f>
        <v>1</v>
      </c>
      <c r="B1348">
        <f>Table2[[#This Row],[AcceptedCmp3]]</f>
        <v>0</v>
      </c>
      <c r="C1348">
        <f>Table2[[#This Row],[AcceptedCmp4]]</f>
        <v>0</v>
      </c>
      <c r="D1348">
        <f>Table2[[#This Row],[AcceptedCmp5]]</f>
        <v>0</v>
      </c>
      <c r="E1348">
        <f>Table2[[#This Row],[AcceptedCmp1]]</f>
        <v>0</v>
      </c>
      <c r="F1348">
        <f>Table2[[#This Row],[AcceptedCmp2]]</f>
        <v>0</v>
      </c>
      <c r="G1348">
        <f>Table2[[#This Row],[Response]]</f>
        <v>0</v>
      </c>
      <c r="H1348" s="8">
        <f>Products!G1348</f>
        <v>31</v>
      </c>
      <c r="I1348" s="17" t="str">
        <f>Products!H1348</f>
        <v>Married</v>
      </c>
      <c r="J1348" t="str">
        <f>Products!I1348</f>
        <v>26-35</v>
      </c>
      <c r="K1348" t="str">
        <f>Table6[[#This Row],[Kids]]</f>
        <v>Yes</v>
      </c>
      <c r="L1348" t="str">
        <f>Table6[[#This Row],[Teens]]</f>
        <v>No</v>
      </c>
    </row>
    <row r="1349" spans="1:12" ht="16.5" x14ac:dyDescent="0.3">
      <c r="A1349">
        <f>Table2[[#This Row],[NumDealsPurchases]]</f>
        <v>2</v>
      </c>
      <c r="B1349">
        <f>Table2[[#This Row],[AcceptedCmp3]]</f>
        <v>0</v>
      </c>
      <c r="C1349">
        <f>Table2[[#This Row],[AcceptedCmp4]]</f>
        <v>0</v>
      </c>
      <c r="D1349">
        <f>Table2[[#This Row],[AcceptedCmp5]]</f>
        <v>0</v>
      </c>
      <c r="E1349">
        <f>Table2[[#This Row],[AcceptedCmp1]]</f>
        <v>0</v>
      </c>
      <c r="F1349">
        <f>Table2[[#This Row],[AcceptedCmp2]]</f>
        <v>0</v>
      </c>
      <c r="G1349">
        <f>Table2[[#This Row],[Response]]</f>
        <v>0</v>
      </c>
      <c r="H1349" s="8">
        <f>Products!G1349</f>
        <v>38</v>
      </c>
      <c r="I1349" s="17" t="str">
        <f>Products!H1349</f>
        <v>Married</v>
      </c>
      <c r="J1349" t="str">
        <f>Products!I1349</f>
        <v>36-45</v>
      </c>
      <c r="K1349" t="str">
        <f>Table6[[#This Row],[Kids]]</f>
        <v>Yes</v>
      </c>
      <c r="L1349" t="str">
        <f>Table6[[#This Row],[Teens]]</f>
        <v>No</v>
      </c>
    </row>
    <row r="1350" spans="1:12" ht="16.5" x14ac:dyDescent="0.3">
      <c r="A1350">
        <f>Table2[[#This Row],[NumDealsPurchases]]</f>
        <v>1</v>
      </c>
      <c r="B1350">
        <f>Table2[[#This Row],[AcceptedCmp3]]</f>
        <v>0</v>
      </c>
      <c r="C1350">
        <f>Table2[[#This Row],[AcceptedCmp4]]</f>
        <v>0</v>
      </c>
      <c r="D1350">
        <f>Table2[[#This Row],[AcceptedCmp5]]</f>
        <v>0</v>
      </c>
      <c r="E1350">
        <f>Table2[[#This Row],[AcceptedCmp1]]</f>
        <v>0</v>
      </c>
      <c r="F1350">
        <f>Table2[[#This Row],[AcceptedCmp2]]</f>
        <v>0</v>
      </c>
      <c r="G1350">
        <f>Table2[[#This Row],[Response]]</f>
        <v>0</v>
      </c>
      <c r="H1350" s="8">
        <f>Products!G1350</f>
        <v>54</v>
      </c>
      <c r="I1350" s="17" t="str">
        <f>Products!H1350</f>
        <v>Together</v>
      </c>
      <c r="J1350" t="str">
        <f>Products!I1350</f>
        <v>46-55</v>
      </c>
      <c r="K1350" t="str">
        <f>Table6[[#This Row],[Kids]]</f>
        <v>No</v>
      </c>
      <c r="L1350" t="str">
        <f>Table6[[#This Row],[Teens]]</f>
        <v>Yes</v>
      </c>
    </row>
    <row r="1351" spans="1:12" ht="16.5" x14ac:dyDescent="0.3">
      <c r="A1351">
        <f>Table2[[#This Row],[NumDealsPurchases]]</f>
        <v>2</v>
      </c>
      <c r="B1351">
        <f>Table2[[#This Row],[AcceptedCmp3]]</f>
        <v>0</v>
      </c>
      <c r="C1351">
        <f>Table2[[#This Row],[AcceptedCmp4]]</f>
        <v>0</v>
      </c>
      <c r="D1351">
        <f>Table2[[#This Row],[AcceptedCmp5]]</f>
        <v>0</v>
      </c>
      <c r="E1351">
        <f>Table2[[#This Row],[AcceptedCmp1]]</f>
        <v>0</v>
      </c>
      <c r="F1351">
        <f>Table2[[#This Row],[AcceptedCmp2]]</f>
        <v>0</v>
      </c>
      <c r="G1351">
        <f>Table2[[#This Row],[Response]]</f>
        <v>0</v>
      </c>
      <c r="H1351" s="8">
        <f>Products!G1351</f>
        <v>30</v>
      </c>
      <c r="I1351" s="17" t="str">
        <f>Products!H1351</f>
        <v>Divorced</v>
      </c>
      <c r="J1351" t="str">
        <f>Products!I1351</f>
        <v>26-35</v>
      </c>
      <c r="K1351" t="str">
        <f>Table6[[#This Row],[Kids]]</f>
        <v>No</v>
      </c>
      <c r="L1351" t="str">
        <f>Table6[[#This Row],[Teens]]</f>
        <v>No</v>
      </c>
    </row>
    <row r="1352" spans="1:12" ht="16.5" x14ac:dyDescent="0.3">
      <c r="A1352">
        <f>Table2[[#This Row],[NumDealsPurchases]]</f>
        <v>3</v>
      </c>
      <c r="B1352">
        <f>Table2[[#This Row],[AcceptedCmp3]]</f>
        <v>0</v>
      </c>
      <c r="C1352">
        <f>Table2[[#This Row],[AcceptedCmp4]]</f>
        <v>1</v>
      </c>
      <c r="D1352">
        <f>Table2[[#This Row],[AcceptedCmp5]]</f>
        <v>0</v>
      </c>
      <c r="E1352">
        <f>Table2[[#This Row],[AcceptedCmp1]]</f>
        <v>0</v>
      </c>
      <c r="F1352">
        <f>Table2[[#This Row],[AcceptedCmp2]]</f>
        <v>0</v>
      </c>
      <c r="G1352">
        <f>Table2[[#This Row],[Response]]</f>
        <v>0</v>
      </c>
      <c r="H1352" s="8">
        <f>Products!G1352</f>
        <v>37</v>
      </c>
      <c r="I1352" s="17" t="str">
        <f>Products!H1352</f>
        <v>Together</v>
      </c>
      <c r="J1352" t="str">
        <f>Products!I1352</f>
        <v>36-45</v>
      </c>
      <c r="K1352" t="str">
        <f>Table6[[#This Row],[Kids]]</f>
        <v>No</v>
      </c>
      <c r="L1352" t="str">
        <f>Table6[[#This Row],[Teens]]</f>
        <v>Yes</v>
      </c>
    </row>
    <row r="1353" spans="1:12" ht="16.5" x14ac:dyDescent="0.3">
      <c r="A1353">
        <f>Table2[[#This Row],[NumDealsPurchases]]</f>
        <v>1</v>
      </c>
      <c r="B1353">
        <f>Table2[[#This Row],[AcceptedCmp3]]</f>
        <v>0</v>
      </c>
      <c r="C1353">
        <f>Table2[[#This Row],[AcceptedCmp4]]</f>
        <v>0</v>
      </c>
      <c r="D1353">
        <f>Table2[[#This Row],[AcceptedCmp5]]</f>
        <v>0</v>
      </c>
      <c r="E1353">
        <f>Table2[[#This Row],[AcceptedCmp1]]</f>
        <v>0</v>
      </c>
      <c r="F1353">
        <f>Table2[[#This Row],[AcceptedCmp2]]</f>
        <v>0</v>
      </c>
      <c r="G1353">
        <f>Table2[[#This Row],[Response]]</f>
        <v>1</v>
      </c>
      <c r="H1353" s="8">
        <f>Products!G1353</f>
        <v>51</v>
      </c>
      <c r="I1353" s="17" t="str">
        <f>Products!H1353</f>
        <v>Single</v>
      </c>
      <c r="J1353" t="str">
        <f>Products!I1353</f>
        <v>46-55</v>
      </c>
      <c r="K1353" t="str">
        <f>Table6[[#This Row],[Kids]]</f>
        <v>No</v>
      </c>
      <c r="L1353" t="str">
        <f>Table6[[#This Row],[Teens]]</f>
        <v>No</v>
      </c>
    </row>
    <row r="1354" spans="1:12" ht="16.5" x14ac:dyDescent="0.3">
      <c r="A1354">
        <f>Table2[[#This Row],[NumDealsPurchases]]</f>
        <v>1</v>
      </c>
      <c r="B1354">
        <f>Table2[[#This Row],[AcceptedCmp3]]</f>
        <v>0</v>
      </c>
      <c r="C1354">
        <f>Table2[[#This Row],[AcceptedCmp4]]</f>
        <v>0</v>
      </c>
      <c r="D1354">
        <f>Table2[[#This Row],[AcceptedCmp5]]</f>
        <v>0</v>
      </c>
      <c r="E1354">
        <f>Table2[[#This Row],[AcceptedCmp1]]</f>
        <v>0</v>
      </c>
      <c r="F1354">
        <f>Table2[[#This Row],[AcceptedCmp2]]</f>
        <v>0</v>
      </c>
      <c r="G1354">
        <f>Table2[[#This Row],[Response]]</f>
        <v>0</v>
      </c>
      <c r="H1354" s="8">
        <f>Products!G1354</f>
        <v>57</v>
      </c>
      <c r="I1354" s="17" t="str">
        <f>Products!H1354</f>
        <v>Together</v>
      </c>
      <c r="J1354" t="str">
        <f>Products!I1354</f>
        <v>56-65</v>
      </c>
      <c r="K1354" t="str">
        <f>Table6[[#This Row],[Kids]]</f>
        <v>No</v>
      </c>
      <c r="L1354" t="str">
        <f>Table6[[#This Row],[Teens]]</f>
        <v>No</v>
      </c>
    </row>
    <row r="1355" spans="1:12" ht="16.5" x14ac:dyDescent="0.3">
      <c r="A1355">
        <f>Table2[[#This Row],[NumDealsPurchases]]</f>
        <v>1</v>
      </c>
      <c r="B1355">
        <f>Table2[[#This Row],[AcceptedCmp3]]</f>
        <v>0</v>
      </c>
      <c r="C1355">
        <f>Table2[[#This Row],[AcceptedCmp4]]</f>
        <v>0</v>
      </c>
      <c r="D1355">
        <f>Table2[[#This Row],[AcceptedCmp5]]</f>
        <v>0</v>
      </c>
      <c r="E1355">
        <f>Table2[[#This Row],[AcceptedCmp1]]</f>
        <v>0</v>
      </c>
      <c r="F1355">
        <f>Table2[[#This Row],[AcceptedCmp2]]</f>
        <v>0</v>
      </c>
      <c r="G1355">
        <f>Table2[[#This Row],[Response]]</f>
        <v>1</v>
      </c>
      <c r="H1355" s="8">
        <f>Products!G1355</f>
        <v>20</v>
      </c>
      <c r="I1355" s="17" t="str">
        <f>Products!H1355</f>
        <v>Married</v>
      </c>
      <c r="J1355" t="str">
        <f>Products!I1355</f>
        <v>16-25</v>
      </c>
      <c r="K1355" t="str">
        <f>Table6[[#This Row],[Kids]]</f>
        <v>No</v>
      </c>
      <c r="L1355" t="str">
        <f>Table6[[#This Row],[Teens]]</f>
        <v>No</v>
      </c>
    </row>
    <row r="1356" spans="1:12" ht="16.5" x14ac:dyDescent="0.3">
      <c r="A1356">
        <f>Table2[[#This Row],[NumDealsPurchases]]</f>
        <v>1</v>
      </c>
      <c r="B1356">
        <f>Table2[[#This Row],[AcceptedCmp3]]</f>
        <v>0</v>
      </c>
      <c r="C1356">
        <f>Table2[[#This Row],[AcceptedCmp4]]</f>
        <v>0</v>
      </c>
      <c r="D1356">
        <f>Table2[[#This Row],[AcceptedCmp5]]</f>
        <v>0</v>
      </c>
      <c r="E1356">
        <f>Table2[[#This Row],[AcceptedCmp1]]</f>
        <v>0</v>
      </c>
      <c r="F1356">
        <f>Table2[[#This Row],[AcceptedCmp2]]</f>
        <v>0</v>
      </c>
      <c r="G1356">
        <f>Table2[[#This Row],[Response]]</f>
        <v>0</v>
      </c>
      <c r="H1356" s="8">
        <f>Products!G1356</f>
        <v>25</v>
      </c>
      <c r="I1356" s="17" t="str">
        <f>Products!H1356</f>
        <v>Married</v>
      </c>
      <c r="J1356" t="str">
        <f>Products!I1356</f>
        <v>16-25</v>
      </c>
      <c r="K1356" t="str">
        <f>Table6[[#This Row],[Kids]]</f>
        <v>Yes</v>
      </c>
      <c r="L1356" t="str">
        <f>Table6[[#This Row],[Teens]]</f>
        <v>No</v>
      </c>
    </row>
    <row r="1357" spans="1:12" ht="16.5" x14ac:dyDescent="0.3">
      <c r="A1357">
        <f>Table2[[#This Row],[NumDealsPurchases]]</f>
        <v>1</v>
      </c>
      <c r="B1357">
        <f>Table2[[#This Row],[AcceptedCmp3]]</f>
        <v>0</v>
      </c>
      <c r="C1357">
        <f>Table2[[#This Row],[AcceptedCmp4]]</f>
        <v>0</v>
      </c>
      <c r="D1357">
        <f>Table2[[#This Row],[AcceptedCmp5]]</f>
        <v>0</v>
      </c>
      <c r="E1357">
        <f>Table2[[#This Row],[AcceptedCmp1]]</f>
        <v>0</v>
      </c>
      <c r="F1357">
        <f>Table2[[#This Row],[AcceptedCmp2]]</f>
        <v>0</v>
      </c>
      <c r="G1357">
        <f>Table2[[#This Row],[Response]]</f>
        <v>0</v>
      </c>
      <c r="H1357" s="8">
        <f>Products!G1357</f>
        <v>49</v>
      </c>
      <c r="I1357" s="17" t="str">
        <f>Products!H1357</f>
        <v>Single</v>
      </c>
      <c r="J1357" t="str">
        <f>Products!I1357</f>
        <v>46-55</v>
      </c>
      <c r="K1357" t="str">
        <f>Table6[[#This Row],[Kids]]</f>
        <v>No</v>
      </c>
      <c r="L1357" t="str">
        <f>Table6[[#This Row],[Teens]]</f>
        <v>Yes</v>
      </c>
    </row>
    <row r="1358" spans="1:12" ht="16.5" x14ac:dyDescent="0.3">
      <c r="A1358">
        <f>Table2[[#This Row],[NumDealsPurchases]]</f>
        <v>1</v>
      </c>
      <c r="B1358">
        <f>Table2[[#This Row],[AcceptedCmp3]]</f>
        <v>0</v>
      </c>
      <c r="C1358">
        <f>Table2[[#This Row],[AcceptedCmp4]]</f>
        <v>0</v>
      </c>
      <c r="D1358">
        <f>Table2[[#This Row],[AcceptedCmp5]]</f>
        <v>1</v>
      </c>
      <c r="E1358">
        <f>Table2[[#This Row],[AcceptedCmp1]]</f>
        <v>0</v>
      </c>
      <c r="F1358">
        <f>Table2[[#This Row],[AcceptedCmp2]]</f>
        <v>0</v>
      </c>
      <c r="G1358">
        <f>Table2[[#This Row],[Response]]</f>
        <v>1</v>
      </c>
      <c r="H1358" s="8">
        <f>Products!G1358</f>
        <v>30</v>
      </c>
      <c r="I1358" s="17" t="str">
        <f>Products!H1358</f>
        <v>Married</v>
      </c>
      <c r="J1358" t="str">
        <f>Products!I1358</f>
        <v>26-35</v>
      </c>
      <c r="K1358" t="str">
        <f>Table6[[#This Row],[Kids]]</f>
        <v>No</v>
      </c>
      <c r="L1358" t="str">
        <f>Table6[[#This Row],[Teens]]</f>
        <v>No</v>
      </c>
    </row>
    <row r="1359" spans="1:12" ht="16.5" x14ac:dyDescent="0.3">
      <c r="A1359">
        <f>Table2[[#This Row],[NumDealsPurchases]]</f>
        <v>2</v>
      </c>
      <c r="B1359">
        <f>Table2[[#This Row],[AcceptedCmp3]]</f>
        <v>0</v>
      </c>
      <c r="C1359">
        <f>Table2[[#This Row],[AcceptedCmp4]]</f>
        <v>0</v>
      </c>
      <c r="D1359">
        <f>Table2[[#This Row],[AcceptedCmp5]]</f>
        <v>0</v>
      </c>
      <c r="E1359">
        <f>Table2[[#This Row],[AcceptedCmp1]]</f>
        <v>0</v>
      </c>
      <c r="F1359">
        <f>Table2[[#This Row],[AcceptedCmp2]]</f>
        <v>0</v>
      </c>
      <c r="G1359">
        <f>Table2[[#This Row],[Response]]</f>
        <v>0</v>
      </c>
      <c r="H1359" s="8">
        <f>Products!G1359</f>
        <v>51</v>
      </c>
      <c r="I1359" s="17" t="str">
        <f>Products!H1359</f>
        <v>Single</v>
      </c>
      <c r="J1359" t="str">
        <f>Products!I1359</f>
        <v>46-55</v>
      </c>
      <c r="K1359" t="str">
        <f>Table6[[#This Row],[Kids]]</f>
        <v>No</v>
      </c>
      <c r="L1359" t="str">
        <f>Table6[[#This Row],[Teens]]</f>
        <v>Yes</v>
      </c>
    </row>
    <row r="1360" spans="1:12" ht="16.5" x14ac:dyDescent="0.3">
      <c r="A1360">
        <f>Table2[[#This Row],[NumDealsPurchases]]</f>
        <v>2</v>
      </c>
      <c r="B1360">
        <f>Table2[[#This Row],[AcceptedCmp3]]</f>
        <v>1</v>
      </c>
      <c r="C1360">
        <f>Table2[[#This Row],[AcceptedCmp4]]</f>
        <v>0</v>
      </c>
      <c r="D1360">
        <f>Table2[[#This Row],[AcceptedCmp5]]</f>
        <v>0</v>
      </c>
      <c r="E1360">
        <f>Table2[[#This Row],[AcceptedCmp1]]</f>
        <v>0</v>
      </c>
      <c r="F1360">
        <f>Table2[[#This Row],[AcceptedCmp2]]</f>
        <v>0</v>
      </c>
      <c r="G1360">
        <f>Table2[[#This Row],[Response]]</f>
        <v>0</v>
      </c>
      <c r="H1360" s="8">
        <f>Products!G1360</f>
        <v>35</v>
      </c>
      <c r="I1360" s="17" t="str">
        <f>Products!H1360</f>
        <v>Single</v>
      </c>
      <c r="J1360" t="str">
        <f>Products!I1360</f>
        <v>26-35</v>
      </c>
      <c r="K1360" t="str">
        <f>Table6[[#This Row],[Kids]]</f>
        <v>Yes</v>
      </c>
      <c r="L1360" t="str">
        <f>Table6[[#This Row],[Teens]]</f>
        <v>No</v>
      </c>
    </row>
    <row r="1361" spans="1:12" ht="16.5" x14ac:dyDescent="0.3">
      <c r="A1361">
        <f>Table2[[#This Row],[NumDealsPurchases]]</f>
        <v>1</v>
      </c>
      <c r="B1361">
        <f>Table2[[#This Row],[AcceptedCmp3]]</f>
        <v>0</v>
      </c>
      <c r="C1361">
        <f>Table2[[#This Row],[AcceptedCmp4]]</f>
        <v>0</v>
      </c>
      <c r="D1361">
        <f>Table2[[#This Row],[AcceptedCmp5]]</f>
        <v>0</v>
      </c>
      <c r="E1361">
        <f>Table2[[#This Row],[AcceptedCmp1]]</f>
        <v>0</v>
      </c>
      <c r="F1361">
        <f>Table2[[#This Row],[AcceptedCmp2]]</f>
        <v>0</v>
      </c>
      <c r="G1361">
        <f>Table2[[#This Row],[Response]]</f>
        <v>0</v>
      </c>
      <c r="H1361" s="8">
        <f>Products!G1361</f>
        <v>68</v>
      </c>
      <c r="I1361" s="17" t="str">
        <f>Products!H1361</f>
        <v>Single</v>
      </c>
      <c r="J1361" t="str">
        <f>Products!I1361</f>
        <v>66-75</v>
      </c>
      <c r="K1361" t="str">
        <f>Table6[[#This Row],[Kids]]</f>
        <v>No</v>
      </c>
      <c r="L1361" t="str">
        <f>Table6[[#This Row],[Teens]]</f>
        <v>No</v>
      </c>
    </row>
    <row r="1362" spans="1:12" ht="16.5" x14ac:dyDescent="0.3">
      <c r="A1362">
        <f>Table2[[#This Row],[NumDealsPurchases]]</f>
        <v>1</v>
      </c>
      <c r="B1362">
        <f>Table2[[#This Row],[AcceptedCmp3]]</f>
        <v>0</v>
      </c>
      <c r="C1362">
        <f>Table2[[#This Row],[AcceptedCmp4]]</f>
        <v>0</v>
      </c>
      <c r="D1362">
        <f>Table2[[#This Row],[AcceptedCmp5]]</f>
        <v>0</v>
      </c>
      <c r="E1362">
        <f>Table2[[#This Row],[AcceptedCmp1]]</f>
        <v>0</v>
      </c>
      <c r="F1362">
        <f>Table2[[#This Row],[AcceptedCmp2]]</f>
        <v>0</v>
      </c>
      <c r="G1362">
        <f>Table2[[#This Row],[Response]]</f>
        <v>0</v>
      </c>
      <c r="H1362" s="8">
        <f>Products!G1362</f>
        <v>50</v>
      </c>
      <c r="I1362" s="17" t="str">
        <f>Products!H1362</f>
        <v>Together</v>
      </c>
      <c r="J1362" t="str">
        <f>Products!I1362</f>
        <v>46-55</v>
      </c>
      <c r="K1362" t="str">
        <f>Table6[[#This Row],[Kids]]</f>
        <v>No</v>
      </c>
      <c r="L1362" t="str">
        <f>Table6[[#This Row],[Teens]]</f>
        <v>No</v>
      </c>
    </row>
    <row r="1363" spans="1:12" ht="16.5" x14ac:dyDescent="0.3">
      <c r="A1363">
        <f>Table2[[#This Row],[NumDealsPurchases]]</f>
        <v>3</v>
      </c>
      <c r="B1363">
        <f>Table2[[#This Row],[AcceptedCmp3]]</f>
        <v>0</v>
      </c>
      <c r="C1363">
        <f>Table2[[#This Row],[AcceptedCmp4]]</f>
        <v>0</v>
      </c>
      <c r="D1363">
        <f>Table2[[#This Row],[AcceptedCmp5]]</f>
        <v>0</v>
      </c>
      <c r="E1363">
        <f>Table2[[#This Row],[AcceptedCmp1]]</f>
        <v>0</v>
      </c>
      <c r="F1363">
        <f>Table2[[#This Row],[AcceptedCmp2]]</f>
        <v>0</v>
      </c>
      <c r="G1363">
        <f>Table2[[#This Row],[Response]]</f>
        <v>0</v>
      </c>
      <c r="H1363" s="8">
        <f>Products!G1363</f>
        <v>42</v>
      </c>
      <c r="I1363" s="17" t="str">
        <f>Products!H1363</f>
        <v>Married</v>
      </c>
      <c r="J1363" t="str">
        <f>Products!I1363</f>
        <v>36-45</v>
      </c>
      <c r="K1363" t="str">
        <f>Table6[[#This Row],[Kids]]</f>
        <v>Yes</v>
      </c>
      <c r="L1363" t="str">
        <f>Table6[[#This Row],[Teens]]</f>
        <v>Yes</v>
      </c>
    </row>
    <row r="1364" spans="1:12" ht="16.5" x14ac:dyDescent="0.3">
      <c r="A1364">
        <f>Table2[[#This Row],[NumDealsPurchases]]</f>
        <v>6</v>
      </c>
      <c r="B1364">
        <f>Table2[[#This Row],[AcceptedCmp3]]</f>
        <v>0</v>
      </c>
      <c r="C1364">
        <f>Table2[[#This Row],[AcceptedCmp4]]</f>
        <v>0</v>
      </c>
      <c r="D1364">
        <f>Table2[[#This Row],[AcceptedCmp5]]</f>
        <v>0</v>
      </c>
      <c r="E1364">
        <f>Table2[[#This Row],[AcceptedCmp1]]</f>
        <v>0</v>
      </c>
      <c r="F1364">
        <f>Table2[[#This Row],[AcceptedCmp2]]</f>
        <v>0</v>
      </c>
      <c r="G1364">
        <f>Table2[[#This Row],[Response]]</f>
        <v>0</v>
      </c>
      <c r="H1364" s="8">
        <f>Products!G1364</f>
        <v>44</v>
      </c>
      <c r="I1364" s="17" t="str">
        <f>Products!H1364</f>
        <v>Divorced</v>
      </c>
      <c r="J1364" t="str">
        <f>Products!I1364</f>
        <v>36-45</v>
      </c>
      <c r="K1364" t="str">
        <f>Table6[[#This Row],[Kids]]</f>
        <v>Yes</v>
      </c>
      <c r="L1364" t="str">
        <f>Table6[[#This Row],[Teens]]</f>
        <v>Yes</v>
      </c>
    </row>
    <row r="1365" spans="1:12" ht="16.5" x14ac:dyDescent="0.3">
      <c r="A1365">
        <f>Table2[[#This Row],[NumDealsPurchases]]</f>
        <v>2</v>
      </c>
      <c r="B1365">
        <f>Table2[[#This Row],[AcceptedCmp3]]</f>
        <v>1</v>
      </c>
      <c r="C1365">
        <f>Table2[[#This Row],[AcceptedCmp4]]</f>
        <v>0</v>
      </c>
      <c r="D1365">
        <f>Table2[[#This Row],[AcceptedCmp5]]</f>
        <v>0</v>
      </c>
      <c r="E1365">
        <f>Table2[[#This Row],[AcceptedCmp1]]</f>
        <v>0</v>
      </c>
      <c r="F1365">
        <f>Table2[[#This Row],[AcceptedCmp2]]</f>
        <v>0</v>
      </c>
      <c r="G1365">
        <f>Table2[[#This Row],[Response]]</f>
        <v>0</v>
      </c>
      <c r="H1365" s="8">
        <f>Products!G1365</f>
        <v>21</v>
      </c>
      <c r="I1365" s="17" t="str">
        <f>Products!H1365</f>
        <v>Together</v>
      </c>
      <c r="J1365" t="str">
        <f>Products!I1365</f>
        <v>16-25</v>
      </c>
      <c r="K1365" t="str">
        <f>Table6[[#This Row],[Kids]]</f>
        <v>Yes</v>
      </c>
      <c r="L1365" t="str">
        <f>Table6[[#This Row],[Teens]]</f>
        <v>No</v>
      </c>
    </row>
    <row r="1366" spans="1:12" ht="16.5" x14ac:dyDescent="0.3">
      <c r="A1366">
        <f>Table2[[#This Row],[NumDealsPurchases]]</f>
        <v>8</v>
      </c>
      <c r="B1366">
        <f>Table2[[#This Row],[AcceptedCmp3]]</f>
        <v>0</v>
      </c>
      <c r="C1366">
        <f>Table2[[#This Row],[AcceptedCmp4]]</f>
        <v>0</v>
      </c>
      <c r="D1366">
        <f>Table2[[#This Row],[AcceptedCmp5]]</f>
        <v>0</v>
      </c>
      <c r="E1366">
        <f>Table2[[#This Row],[AcceptedCmp1]]</f>
        <v>0</v>
      </c>
      <c r="F1366">
        <f>Table2[[#This Row],[AcceptedCmp2]]</f>
        <v>0</v>
      </c>
      <c r="G1366">
        <f>Table2[[#This Row],[Response]]</f>
        <v>0</v>
      </c>
      <c r="H1366" s="8">
        <f>Products!G1366</f>
        <v>39</v>
      </c>
      <c r="I1366" s="17" t="str">
        <f>Products!H1366</f>
        <v>Divorced</v>
      </c>
      <c r="J1366" t="str">
        <f>Products!I1366</f>
        <v>36-45</v>
      </c>
      <c r="K1366" t="str">
        <f>Table6[[#This Row],[Kids]]</f>
        <v>Yes</v>
      </c>
      <c r="L1366" t="str">
        <f>Table6[[#This Row],[Teens]]</f>
        <v>Yes</v>
      </c>
    </row>
    <row r="1367" spans="1:12" ht="16.5" x14ac:dyDescent="0.3">
      <c r="A1367">
        <f>Table2[[#This Row],[NumDealsPurchases]]</f>
        <v>1</v>
      </c>
      <c r="B1367">
        <f>Table2[[#This Row],[AcceptedCmp3]]</f>
        <v>0</v>
      </c>
      <c r="C1367">
        <f>Table2[[#This Row],[AcceptedCmp4]]</f>
        <v>0</v>
      </c>
      <c r="D1367">
        <f>Table2[[#This Row],[AcceptedCmp5]]</f>
        <v>0</v>
      </c>
      <c r="E1367">
        <f>Table2[[#This Row],[AcceptedCmp1]]</f>
        <v>0</v>
      </c>
      <c r="F1367">
        <f>Table2[[#This Row],[AcceptedCmp2]]</f>
        <v>0</v>
      </c>
      <c r="G1367">
        <f>Table2[[#This Row],[Response]]</f>
        <v>0</v>
      </c>
      <c r="H1367" s="8">
        <f>Products!G1367</f>
        <v>62</v>
      </c>
      <c r="I1367" s="17" t="str">
        <f>Products!H1367</f>
        <v>Single</v>
      </c>
      <c r="J1367" t="str">
        <f>Products!I1367</f>
        <v>56-65</v>
      </c>
      <c r="K1367" t="str">
        <f>Table6[[#This Row],[Kids]]</f>
        <v>No</v>
      </c>
      <c r="L1367" t="str">
        <f>Table6[[#This Row],[Teens]]</f>
        <v>No</v>
      </c>
    </row>
    <row r="1368" spans="1:12" ht="16.5" x14ac:dyDescent="0.3">
      <c r="A1368">
        <f>Table2[[#This Row],[NumDealsPurchases]]</f>
        <v>4</v>
      </c>
      <c r="B1368">
        <f>Table2[[#This Row],[AcceptedCmp3]]</f>
        <v>0</v>
      </c>
      <c r="C1368">
        <f>Table2[[#This Row],[AcceptedCmp4]]</f>
        <v>1</v>
      </c>
      <c r="D1368">
        <f>Table2[[#This Row],[AcceptedCmp5]]</f>
        <v>0</v>
      </c>
      <c r="E1368">
        <f>Table2[[#This Row],[AcceptedCmp1]]</f>
        <v>0</v>
      </c>
      <c r="F1368">
        <f>Table2[[#This Row],[AcceptedCmp2]]</f>
        <v>0</v>
      </c>
      <c r="G1368">
        <f>Table2[[#This Row],[Response]]</f>
        <v>0</v>
      </c>
      <c r="H1368" s="8">
        <f>Products!G1368</f>
        <v>36</v>
      </c>
      <c r="I1368" s="17" t="str">
        <f>Products!H1368</f>
        <v>Single</v>
      </c>
      <c r="J1368" t="str">
        <f>Products!I1368</f>
        <v>36-45</v>
      </c>
      <c r="K1368" t="str">
        <f>Table6[[#This Row],[Kids]]</f>
        <v>No</v>
      </c>
      <c r="L1368" t="str">
        <f>Table6[[#This Row],[Teens]]</f>
        <v>Yes</v>
      </c>
    </row>
    <row r="1369" spans="1:12" ht="16.5" x14ac:dyDescent="0.3">
      <c r="A1369">
        <f>Table2[[#This Row],[NumDealsPurchases]]</f>
        <v>1</v>
      </c>
      <c r="B1369">
        <f>Table2[[#This Row],[AcceptedCmp3]]</f>
        <v>0</v>
      </c>
      <c r="C1369">
        <f>Table2[[#This Row],[AcceptedCmp4]]</f>
        <v>0</v>
      </c>
      <c r="D1369">
        <f>Table2[[#This Row],[AcceptedCmp5]]</f>
        <v>0</v>
      </c>
      <c r="E1369">
        <f>Table2[[#This Row],[AcceptedCmp1]]</f>
        <v>0</v>
      </c>
      <c r="F1369">
        <f>Table2[[#This Row],[AcceptedCmp2]]</f>
        <v>0</v>
      </c>
      <c r="G1369">
        <f>Table2[[#This Row],[Response]]</f>
        <v>1</v>
      </c>
      <c r="H1369" s="8">
        <f>Products!G1369</f>
        <v>54</v>
      </c>
      <c r="I1369" s="17" t="str">
        <f>Products!H1369</f>
        <v>Married</v>
      </c>
      <c r="J1369" t="str">
        <f>Products!I1369</f>
        <v>46-55</v>
      </c>
      <c r="K1369" t="str">
        <f>Table6[[#This Row],[Kids]]</f>
        <v>No</v>
      </c>
      <c r="L1369" t="str">
        <f>Table6[[#This Row],[Teens]]</f>
        <v>Yes</v>
      </c>
    </row>
    <row r="1370" spans="1:12" ht="16.5" x14ac:dyDescent="0.3">
      <c r="A1370">
        <f>Table2[[#This Row],[NumDealsPurchases]]</f>
        <v>3</v>
      </c>
      <c r="B1370">
        <f>Table2[[#This Row],[AcceptedCmp3]]</f>
        <v>0</v>
      </c>
      <c r="C1370">
        <f>Table2[[#This Row],[AcceptedCmp4]]</f>
        <v>0</v>
      </c>
      <c r="D1370">
        <f>Table2[[#This Row],[AcceptedCmp5]]</f>
        <v>0</v>
      </c>
      <c r="E1370">
        <f>Table2[[#This Row],[AcceptedCmp1]]</f>
        <v>0</v>
      </c>
      <c r="F1370">
        <f>Table2[[#This Row],[AcceptedCmp2]]</f>
        <v>0</v>
      </c>
      <c r="G1370">
        <f>Table2[[#This Row],[Response]]</f>
        <v>0</v>
      </c>
      <c r="H1370" s="8">
        <f>Products!G1370</f>
        <v>37</v>
      </c>
      <c r="I1370" s="17" t="str">
        <f>Products!H1370</f>
        <v>Divorced</v>
      </c>
      <c r="J1370" t="str">
        <f>Products!I1370</f>
        <v>36-45</v>
      </c>
      <c r="K1370" t="str">
        <f>Table6[[#This Row],[Kids]]</f>
        <v>No</v>
      </c>
      <c r="L1370" t="str">
        <f>Table6[[#This Row],[Teens]]</f>
        <v>Yes</v>
      </c>
    </row>
    <row r="1371" spans="1:12" ht="16.5" x14ac:dyDescent="0.3">
      <c r="A1371">
        <f>Table2[[#This Row],[NumDealsPurchases]]</f>
        <v>1</v>
      </c>
      <c r="B1371">
        <f>Table2[[#This Row],[AcceptedCmp3]]</f>
        <v>0</v>
      </c>
      <c r="C1371">
        <f>Table2[[#This Row],[AcceptedCmp4]]</f>
        <v>0</v>
      </c>
      <c r="D1371">
        <f>Table2[[#This Row],[AcceptedCmp5]]</f>
        <v>0</v>
      </c>
      <c r="E1371">
        <f>Table2[[#This Row],[AcceptedCmp1]]</f>
        <v>0</v>
      </c>
      <c r="F1371">
        <f>Table2[[#This Row],[AcceptedCmp2]]</f>
        <v>0</v>
      </c>
      <c r="G1371">
        <f>Table2[[#This Row],[Response]]</f>
        <v>0</v>
      </c>
      <c r="H1371" s="8">
        <f>Products!G1371</f>
        <v>40</v>
      </c>
      <c r="I1371" s="17" t="str">
        <f>Products!H1371</f>
        <v>Married</v>
      </c>
      <c r="J1371" t="str">
        <f>Products!I1371</f>
        <v>36-45</v>
      </c>
      <c r="K1371" t="str">
        <f>Table6[[#This Row],[Kids]]</f>
        <v>Yes</v>
      </c>
      <c r="L1371" t="str">
        <f>Table6[[#This Row],[Teens]]</f>
        <v>No</v>
      </c>
    </row>
    <row r="1372" spans="1:12" ht="16.5" x14ac:dyDescent="0.3">
      <c r="A1372">
        <f>Table2[[#This Row],[NumDealsPurchases]]</f>
        <v>3</v>
      </c>
      <c r="B1372">
        <f>Table2[[#This Row],[AcceptedCmp3]]</f>
        <v>0</v>
      </c>
      <c r="C1372">
        <f>Table2[[#This Row],[AcceptedCmp4]]</f>
        <v>0</v>
      </c>
      <c r="D1372">
        <f>Table2[[#This Row],[AcceptedCmp5]]</f>
        <v>0</v>
      </c>
      <c r="E1372">
        <f>Table2[[#This Row],[AcceptedCmp1]]</f>
        <v>0</v>
      </c>
      <c r="F1372">
        <f>Table2[[#This Row],[AcceptedCmp2]]</f>
        <v>0</v>
      </c>
      <c r="G1372">
        <f>Table2[[#This Row],[Response]]</f>
        <v>0</v>
      </c>
      <c r="H1372" s="8">
        <f>Products!G1372</f>
        <v>45</v>
      </c>
      <c r="I1372" s="17" t="str">
        <f>Products!H1372</f>
        <v>Single</v>
      </c>
      <c r="J1372" t="str">
        <f>Products!I1372</f>
        <v>36-45</v>
      </c>
      <c r="K1372" t="str">
        <f>Table6[[#This Row],[Kids]]</f>
        <v>Yes</v>
      </c>
      <c r="L1372" t="str">
        <f>Table6[[#This Row],[Teens]]</f>
        <v>No</v>
      </c>
    </row>
    <row r="1373" spans="1:12" ht="16.5" x14ac:dyDescent="0.3">
      <c r="A1373">
        <f>Table2[[#This Row],[NumDealsPurchases]]</f>
        <v>1</v>
      </c>
      <c r="B1373">
        <f>Table2[[#This Row],[AcceptedCmp3]]</f>
        <v>0</v>
      </c>
      <c r="C1373">
        <f>Table2[[#This Row],[AcceptedCmp4]]</f>
        <v>0</v>
      </c>
      <c r="D1373">
        <f>Table2[[#This Row],[AcceptedCmp5]]</f>
        <v>0</v>
      </c>
      <c r="E1373">
        <f>Table2[[#This Row],[AcceptedCmp1]]</f>
        <v>0</v>
      </c>
      <c r="F1373">
        <f>Table2[[#This Row],[AcceptedCmp2]]</f>
        <v>0</v>
      </c>
      <c r="G1373">
        <f>Table2[[#This Row],[Response]]</f>
        <v>0</v>
      </c>
      <c r="H1373" s="8">
        <f>Products!G1373</f>
        <v>56</v>
      </c>
      <c r="I1373" s="17" t="str">
        <f>Products!H1373</f>
        <v>Together</v>
      </c>
      <c r="J1373" t="str">
        <f>Products!I1373</f>
        <v>56-65</v>
      </c>
      <c r="K1373" t="str">
        <f>Table6[[#This Row],[Kids]]</f>
        <v>No</v>
      </c>
      <c r="L1373" t="str">
        <f>Table6[[#This Row],[Teens]]</f>
        <v>Yes</v>
      </c>
    </row>
    <row r="1374" spans="1:12" ht="16.5" x14ac:dyDescent="0.3">
      <c r="A1374">
        <f>Table2[[#This Row],[NumDealsPurchases]]</f>
        <v>2</v>
      </c>
      <c r="B1374">
        <f>Table2[[#This Row],[AcceptedCmp3]]</f>
        <v>0</v>
      </c>
      <c r="C1374">
        <f>Table2[[#This Row],[AcceptedCmp4]]</f>
        <v>0</v>
      </c>
      <c r="D1374">
        <f>Table2[[#This Row],[AcceptedCmp5]]</f>
        <v>0</v>
      </c>
      <c r="E1374">
        <f>Table2[[#This Row],[AcceptedCmp1]]</f>
        <v>0</v>
      </c>
      <c r="F1374">
        <f>Table2[[#This Row],[AcceptedCmp2]]</f>
        <v>0</v>
      </c>
      <c r="G1374">
        <f>Table2[[#This Row],[Response]]</f>
        <v>0</v>
      </c>
      <c r="H1374" s="8">
        <f>Products!G1374</f>
        <v>39</v>
      </c>
      <c r="I1374" s="17" t="str">
        <f>Products!H1374</f>
        <v>Single</v>
      </c>
      <c r="J1374" t="str">
        <f>Products!I1374</f>
        <v>36-45</v>
      </c>
      <c r="K1374" t="str">
        <f>Table6[[#This Row],[Kids]]</f>
        <v>No</v>
      </c>
      <c r="L1374" t="str">
        <f>Table6[[#This Row],[Teens]]</f>
        <v>Yes</v>
      </c>
    </row>
    <row r="1375" spans="1:12" ht="16.5" x14ac:dyDescent="0.3">
      <c r="A1375">
        <f>Table2[[#This Row],[NumDealsPurchases]]</f>
        <v>2</v>
      </c>
      <c r="B1375">
        <f>Table2[[#This Row],[AcceptedCmp3]]</f>
        <v>0</v>
      </c>
      <c r="C1375">
        <f>Table2[[#This Row],[AcceptedCmp4]]</f>
        <v>0</v>
      </c>
      <c r="D1375">
        <f>Table2[[#This Row],[AcceptedCmp5]]</f>
        <v>0</v>
      </c>
      <c r="E1375">
        <f>Table2[[#This Row],[AcceptedCmp1]]</f>
        <v>0</v>
      </c>
      <c r="F1375">
        <f>Table2[[#This Row],[AcceptedCmp2]]</f>
        <v>0</v>
      </c>
      <c r="G1375">
        <f>Table2[[#This Row],[Response]]</f>
        <v>0</v>
      </c>
      <c r="H1375" s="8">
        <f>Products!G1375</f>
        <v>53</v>
      </c>
      <c r="I1375" s="17" t="str">
        <f>Products!H1375</f>
        <v>Divorced</v>
      </c>
      <c r="J1375" t="str">
        <f>Products!I1375</f>
        <v>46-55</v>
      </c>
      <c r="K1375" t="str">
        <f>Table6[[#This Row],[Kids]]</f>
        <v>Yes</v>
      </c>
      <c r="L1375" t="str">
        <f>Table6[[#This Row],[Teens]]</f>
        <v>Yes</v>
      </c>
    </row>
    <row r="1376" spans="1:12" ht="16.5" x14ac:dyDescent="0.3">
      <c r="A1376">
        <f>Table2[[#This Row],[NumDealsPurchases]]</f>
        <v>2</v>
      </c>
      <c r="B1376">
        <f>Table2[[#This Row],[AcceptedCmp3]]</f>
        <v>0</v>
      </c>
      <c r="C1376">
        <f>Table2[[#This Row],[AcceptedCmp4]]</f>
        <v>0</v>
      </c>
      <c r="D1376">
        <f>Table2[[#This Row],[AcceptedCmp5]]</f>
        <v>0</v>
      </c>
      <c r="E1376">
        <f>Table2[[#This Row],[AcceptedCmp1]]</f>
        <v>0</v>
      </c>
      <c r="F1376">
        <f>Table2[[#This Row],[AcceptedCmp2]]</f>
        <v>0</v>
      </c>
      <c r="G1376">
        <f>Table2[[#This Row],[Response]]</f>
        <v>0</v>
      </c>
      <c r="H1376" s="8">
        <f>Products!G1376</f>
        <v>48</v>
      </c>
      <c r="I1376" s="17" t="str">
        <f>Products!H1376</f>
        <v>Married</v>
      </c>
      <c r="J1376" t="str">
        <f>Products!I1376</f>
        <v>46-55</v>
      </c>
      <c r="K1376" t="str">
        <f>Table6[[#This Row],[Kids]]</f>
        <v>Yes</v>
      </c>
      <c r="L1376" t="str">
        <f>Table6[[#This Row],[Teens]]</f>
        <v>Yes</v>
      </c>
    </row>
    <row r="1377" spans="1:12" ht="16.5" x14ac:dyDescent="0.3">
      <c r="A1377">
        <f>Table2[[#This Row],[NumDealsPurchases]]</f>
        <v>6</v>
      </c>
      <c r="B1377">
        <f>Table2[[#This Row],[AcceptedCmp3]]</f>
        <v>0</v>
      </c>
      <c r="C1377">
        <f>Table2[[#This Row],[AcceptedCmp4]]</f>
        <v>1</v>
      </c>
      <c r="D1377">
        <f>Table2[[#This Row],[AcceptedCmp5]]</f>
        <v>0</v>
      </c>
      <c r="E1377">
        <f>Table2[[#This Row],[AcceptedCmp1]]</f>
        <v>0</v>
      </c>
      <c r="F1377">
        <f>Table2[[#This Row],[AcceptedCmp2]]</f>
        <v>0</v>
      </c>
      <c r="G1377">
        <f>Table2[[#This Row],[Response]]</f>
        <v>0</v>
      </c>
      <c r="H1377" s="8">
        <f>Products!G1377</f>
        <v>52</v>
      </c>
      <c r="I1377" s="17" t="str">
        <f>Products!H1377</f>
        <v>Single</v>
      </c>
      <c r="J1377" t="str">
        <f>Products!I1377</f>
        <v>46-55</v>
      </c>
      <c r="K1377" t="str">
        <f>Table6[[#This Row],[Kids]]</f>
        <v>No</v>
      </c>
      <c r="L1377" t="str">
        <f>Table6[[#This Row],[Teens]]</f>
        <v>Yes</v>
      </c>
    </row>
    <row r="1378" spans="1:12" ht="16.5" x14ac:dyDescent="0.3">
      <c r="A1378">
        <f>Table2[[#This Row],[NumDealsPurchases]]</f>
        <v>5</v>
      </c>
      <c r="B1378">
        <f>Table2[[#This Row],[AcceptedCmp3]]</f>
        <v>0</v>
      </c>
      <c r="C1378">
        <f>Table2[[#This Row],[AcceptedCmp4]]</f>
        <v>0</v>
      </c>
      <c r="D1378">
        <f>Table2[[#This Row],[AcceptedCmp5]]</f>
        <v>0</v>
      </c>
      <c r="E1378">
        <f>Table2[[#This Row],[AcceptedCmp1]]</f>
        <v>0</v>
      </c>
      <c r="F1378">
        <f>Table2[[#This Row],[AcceptedCmp2]]</f>
        <v>0</v>
      </c>
      <c r="G1378">
        <f>Table2[[#This Row],[Response]]</f>
        <v>0</v>
      </c>
      <c r="H1378" s="8">
        <f>Products!G1378</f>
        <v>44</v>
      </c>
      <c r="I1378" s="17" t="str">
        <f>Products!H1378</f>
        <v>Single</v>
      </c>
      <c r="J1378" t="str">
        <f>Products!I1378</f>
        <v>36-45</v>
      </c>
      <c r="K1378" t="str">
        <f>Table6[[#This Row],[Kids]]</f>
        <v>No</v>
      </c>
      <c r="L1378" t="str">
        <f>Table6[[#This Row],[Teens]]</f>
        <v>Yes</v>
      </c>
    </row>
    <row r="1379" spans="1:12" ht="16.5" x14ac:dyDescent="0.3">
      <c r="A1379">
        <f>Table2[[#This Row],[NumDealsPurchases]]</f>
        <v>4</v>
      </c>
      <c r="B1379">
        <f>Table2[[#This Row],[AcceptedCmp3]]</f>
        <v>0</v>
      </c>
      <c r="C1379">
        <f>Table2[[#This Row],[AcceptedCmp4]]</f>
        <v>0</v>
      </c>
      <c r="D1379">
        <f>Table2[[#This Row],[AcceptedCmp5]]</f>
        <v>0</v>
      </c>
      <c r="E1379">
        <f>Table2[[#This Row],[AcceptedCmp1]]</f>
        <v>0</v>
      </c>
      <c r="F1379">
        <f>Table2[[#This Row],[AcceptedCmp2]]</f>
        <v>0</v>
      </c>
      <c r="G1379">
        <f>Table2[[#This Row],[Response]]</f>
        <v>0</v>
      </c>
      <c r="H1379" s="8">
        <f>Products!G1379</f>
        <v>52</v>
      </c>
      <c r="I1379" s="17" t="str">
        <f>Products!H1379</f>
        <v>Married</v>
      </c>
      <c r="J1379" t="str">
        <f>Products!I1379</f>
        <v>46-55</v>
      </c>
      <c r="K1379" t="str">
        <f>Table6[[#This Row],[Kids]]</f>
        <v>No</v>
      </c>
      <c r="L1379" t="str">
        <f>Table6[[#This Row],[Teens]]</f>
        <v>Yes</v>
      </c>
    </row>
    <row r="1380" spans="1:12" ht="16.5" x14ac:dyDescent="0.3">
      <c r="A1380">
        <f>Table2[[#This Row],[NumDealsPurchases]]</f>
        <v>6</v>
      </c>
      <c r="B1380">
        <f>Table2[[#This Row],[AcceptedCmp3]]</f>
        <v>0</v>
      </c>
      <c r="C1380">
        <f>Table2[[#This Row],[AcceptedCmp4]]</f>
        <v>0</v>
      </c>
      <c r="D1380">
        <f>Table2[[#This Row],[AcceptedCmp5]]</f>
        <v>0</v>
      </c>
      <c r="E1380">
        <f>Table2[[#This Row],[AcceptedCmp1]]</f>
        <v>0</v>
      </c>
      <c r="F1380">
        <f>Table2[[#This Row],[AcceptedCmp2]]</f>
        <v>0</v>
      </c>
      <c r="G1380">
        <f>Table2[[#This Row],[Response]]</f>
        <v>0</v>
      </c>
      <c r="H1380" s="8">
        <f>Products!G1380</f>
        <v>38</v>
      </c>
      <c r="I1380" s="17" t="str">
        <f>Products!H1380</f>
        <v>Together</v>
      </c>
      <c r="J1380" t="str">
        <f>Products!I1380</f>
        <v>36-45</v>
      </c>
      <c r="K1380" t="str">
        <f>Table6[[#This Row],[Kids]]</f>
        <v>Yes</v>
      </c>
      <c r="L1380" t="str">
        <f>Table6[[#This Row],[Teens]]</f>
        <v>Yes</v>
      </c>
    </row>
    <row r="1381" spans="1:12" ht="16.5" x14ac:dyDescent="0.3">
      <c r="A1381">
        <f>Table2[[#This Row],[NumDealsPurchases]]</f>
        <v>2</v>
      </c>
      <c r="B1381">
        <f>Table2[[#This Row],[AcceptedCmp3]]</f>
        <v>1</v>
      </c>
      <c r="C1381">
        <f>Table2[[#This Row],[AcceptedCmp4]]</f>
        <v>0</v>
      </c>
      <c r="D1381">
        <f>Table2[[#This Row],[AcceptedCmp5]]</f>
        <v>0</v>
      </c>
      <c r="E1381">
        <f>Table2[[#This Row],[AcceptedCmp1]]</f>
        <v>0</v>
      </c>
      <c r="F1381">
        <f>Table2[[#This Row],[AcceptedCmp2]]</f>
        <v>0</v>
      </c>
      <c r="G1381">
        <f>Table2[[#This Row],[Response]]</f>
        <v>1</v>
      </c>
      <c r="H1381" s="8">
        <f>Products!G1381</f>
        <v>28</v>
      </c>
      <c r="I1381" s="17" t="str">
        <f>Products!H1381</f>
        <v>Together</v>
      </c>
      <c r="J1381" t="str">
        <f>Products!I1381</f>
        <v>26-35</v>
      </c>
      <c r="K1381" t="str">
        <f>Table6[[#This Row],[Kids]]</f>
        <v>Yes</v>
      </c>
      <c r="L1381" t="str">
        <f>Table6[[#This Row],[Teens]]</f>
        <v>No</v>
      </c>
    </row>
    <row r="1382" spans="1:12" ht="16.5" x14ac:dyDescent="0.3">
      <c r="A1382">
        <f>Table2[[#This Row],[NumDealsPurchases]]</f>
        <v>3</v>
      </c>
      <c r="B1382">
        <f>Table2[[#This Row],[AcceptedCmp3]]</f>
        <v>0</v>
      </c>
      <c r="C1382">
        <f>Table2[[#This Row],[AcceptedCmp4]]</f>
        <v>1</v>
      </c>
      <c r="D1382">
        <f>Table2[[#This Row],[AcceptedCmp5]]</f>
        <v>0</v>
      </c>
      <c r="E1382">
        <f>Table2[[#This Row],[AcceptedCmp1]]</f>
        <v>0</v>
      </c>
      <c r="F1382">
        <f>Table2[[#This Row],[AcceptedCmp2]]</f>
        <v>0</v>
      </c>
      <c r="G1382">
        <f>Table2[[#This Row],[Response]]</f>
        <v>0</v>
      </c>
      <c r="H1382" s="8">
        <f>Products!G1382</f>
        <v>42</v>
      </c>
      <c r="I1382" s="17" t="str">
        <f>Products!H1382</f>
        <v>Divorced</v>
      </c>
      <c r="J1382" t="str">
        <f>Products!I1382</f>
        <v>36-45</v>
      </c>
      <c r="K1382" t="str">
        <f>Table6[[#This Row],[Kids]]</f>
        <v>No</v>
      </c>
      <c r="L1382" t="str">
        <f>Table6[[#This Row],[Teens]]</f>
        <v>Yes</v>
      </c>
    </row>
    <row r="1383" spans="1:12" ht="16.5" x14ac:dyDescent="0.3">
      <c r="A1383">
        <f>Table2[[#This Row],[NumDealsPurchases]]</f>
        <v>2</v>
      </c>
      <c r="B1383">
        <f>Table2[[#This Row],[AcceptedCmp3]]</f>
        <v>0</v>
      </c>
      <c r="C1383">
        <f>Table2[[#This Row],[AcceptedCmp4]]</f>
        <v>0</v>
      </c>
      <c r="D1383">
        <f>Table2[[#This Row],[AcceptedCmp5]]</f>
        <v>0</v>
      </c>
      <c r="E1383">
        <f>Table2[[#This Row],[AcceptedCmp1]]</f>
        <v>0</v>
      </c>
      <c r="F1383">
        <f>Table2[[#This Row],[AcceptedCmp2]]</f>
        <v>0</v>
      </c>
      <c r="G1383">
        <f>Table2[[#This Row],[Response]]</f>
        <v>0</v>
      </c>
      <c r="H1383" s="8">
        <f>Products!G1383</f>
        <v>43</v>
      </c>
      <c r="I1383" s="17" t="str">
        <f>Products!H1383</f>
        <v>Together</v>
      </c>
      <c r="J1383" t="str">
        <f>Products!I1383</f>
        <v>36-45</v>
      </c>
      <c r="K1383" t="str">
        <f>Table6[[#This Row],[Kids]]</f>
        <v>No</v>
      </c>
      <c r="L1383" t="str">
        <f>Table6[[#This Row],[Teens]]</f>
        <v>Yes</v>
      </c>
    </row>
    <row r="1384" spans="1:12" ht="16.5" x14ac:dyDescent="0.3">
      <c r="A1384">
        <f>Table2[[#This Row],[NumDealsPurchases]]</f>
        <v>1</v>
      </c>
      <c r="B1384">
        <f>Table2[[#This Row],[AcceptedCmp3]]</f>
        <v>0</v>
      </c>
      <c r="C1384">
        <f>Table2[[#This Row],[AcceptedCmp4]]</f>
        <v>0</v>
      </c>
      <c r="D1384">
        <f>Table2[[#This Row],[AcceptedCmp5]]</f>
        <v>0</v>
      </c>
      <c r="E1384">
        <f>Table2[[#This Row],[AcceptedCmp1]]</f>
        <v>0</v>
      </c>
      <c r="F1384">
        <f>Table2[[#This Row],[AcceptedCmp2]]</f>
        <v>0</v>
      </c>
      <c r="G1384">
        <f>Table2[[#This Row],[Response]]</f>
        <v>0</v>
      </c>
      <c r="H1384" s="8">
        <f>Products!G1384</f>
        <v>59</v>
      </c>
      <c r="I1384" s="17" t="str">
        <f>Products!H1384</f>
        <v>Together</v>
      </c>
      <c r="J1384" t="str">
        <f>Products!I1384</f>
        <v>56-65</v>
      </c>
      <c r="K1384" t="str">
        <f>Table6[[#This Row],[Kids]]</f>
        <v>No</v>
      </c>
      <c r="L1384" t="str">
        <f>Table6[[#This Row],[Teens]]</f>
        <v>Yes</v>
      </c>
    </row>
    <row r="1385" spans="1:12" ht="16.5" x14ac:dyDescent="0.3">
      <c r="A1385">
        <f>Table2[[#This Row],[NumDealsPurchases]]</f>
        <v>4</v>
      </c>
      <c r="B1385">
        <f>Table2[[#This Row],[AcceptedCmp3]]</f>
        <v>0</v>
      </c>
      <c r="C1385">
        <f>Table2[[#This Row],[AcceptedCmp4]]</f>
        <v>0</v>
      </c>
      <c r="D1385">
        <f>Table2[[#This Row],[AcceptedCmp5]]</f>
        <v>0</v>
      </c>
      <c r="E1385">
        <f>Table2[[#This Row],[AcceptedCmp1]]</f>
        <v>0</v>
      </c>
      <c r="F1385">
        <f>Table2[[#This Row],[AcceptedCmp2]]</f>
        <v>0</v>
      </c>
      <c r="G1385">
        <f>Table2[[#This Row],[Response]]</f>
        <v>0</v>
      </c>
      <c r="H1385" s="8">
        <f>Products!G1385</f>
        <v>57</v>
      </c>
      <c r="I1385" s="17" t="str">
        <f>Products!H1385</f>
        <v>Single</v>
      </c>
      <c r="J1385" t="str">
        <f>Products!I1385</f>
        <v>56-65</v>
      </c>
      <c r="K1385" t="str">
        <f>Table6[[#This Row],[Kids]]</f>
        <v>Yes</v>
      </c>
      <c r="L1385" t="str">
        <f>Table6[[#This Row],[Teens]]</f>
        <v>Yes</v>
      </c>
    </row>
    <row r="1386" spans="1:12" ht="16.5" x14ac:dyDescent="0.3">
      <c r="A1386">
        <f>Table2[[#This Row],[NumDealsPurchases]]</f>
        <v>1</v>
      </c>
      <c r="B1386">
        <f>Table2[[#This Row],[AcceptedCmp3]]</f>
        <v>0</v>
      </c>
      <c r="C1386">
        <f>Table2[[#This Row],[AcceptedCmp4]]</f>
        <v>0</v>
      </c>
      <c r="D1386">
        <f>Table2[[#This Row],[AcceptedCmp5]]</f>
        <v>0</v>
      </c>
      <c r="E1386">
        <f>Table2[[#This Row],[AcceptedCmp1]]</f>
        <v>0</v>
      </c>
      <c r="F1386">
        <f>Table2[[#This Row],[AcceptedCmp2]]</f>
        <v>0</v>
      </c>
      <c r="G1386">
        <f>Table2[[#This Row],[Response]]</f>
        <v>0</v>
      </c>
      <c r="H1386" s="8">
        <f>Products!G1386</f>
        <v>54</v>
      </c>
      <c r="I1386" s="17" t="str">
        <f>Products!H1386</f>
        <v>Married</v>
      </c>
      <c r="J1386" t="str">
        <f>Products!I1386</f>
        <v>46-55</v>
      </c>
      <c r="K1386" t="str">
        <f>Table6[[#This Row],[Kids]]</f>
        <v>Yes</v>
      </c>
      <c r="L1386" t="str">
        <f>Table6[[#This Row],[Teens]]</f>
        <v>Yes</v>
      </c>
    </row>
    <row r="1387" spans="1:12" ht="16.5" x14ac:dyDescent="0.3">
      <c r="A1387">
        <f>Table2[[#This Row],[NumDealsPurchases]]</f>
        <v>1</v>
      </c>
      <c r="B1387">
        <f>Table2[[#This Row],[AcceptedCmp3]]</f>
        <v>0</v>
      </c>
      <c r="C1387">
        <f>Table2[[#This Row],[AcceptedCmp4]]</f>
        <v>0</v>
      </c>
      <c r="D1387">
        <f>Table2[[#This Row],[AcceptedCmp5]]</f>
        <v>0</v>
      </c>
      <c r="E1387">
        <f>Table2[[#This Row],[AcceptedCmp1]]</f>
        <v>0</v>
      </c>
      <c r="F1387">
        <f>Table2[[#This Row],[AcceptedCmp2]]</f>
        <v>0</v>
      </c>
      <c r="G1387">
        <f>Table2[[#This Row],[Response]]</f>
        <v>0</v>
      </c>
      <c r="H1387" s="8">
        <f>Products!G1387</f>
        <v>50</v>
      </c>
      <c r="I1387" s="17" t="str">
        <f>Products!H1387</f>
        <v>Married</v>
      </c>
      <c r="J1387" t="str">
        <f>Products!I1387</f>
        <v>46-55</v>
      </c>
      <c r="K1387" t="str">
        <f>Table6[[#This Row],[Kids]]</f>
        <v>Yes</v>
      </c>
      <c r="L1387" t="str">
        <f>Table6[[#This Row],[Teens]]</f>
        <v>Yes</v>
      </c>
    </row>
    <row r="1388" spans="1:12" ht="16.5" x14ac:dyDescent="0.3">
      <c r="A1388">
        <f>Table2[[#This Row],[NumDealsPurchases]]</f>
        <v>1</v>
      </c>
      <c r="B1388">
        <f>Table2[[#This Row],[AcceptedCmp3]]</f>
        <v>0</v>
      </c>
      <c r="C1388">
        <f>Table2[[#This Row],[AcceptedCmp4]]</f>
        <v>0</v>
      </c>
      <c r="D1388">
        <f>Table2[[#This Row],[AcceptedCmp5]]</f>
        <v>0</v>
      </c>
      <c r="E1388">
        <f>Table2[[#This Row],[AcceptedCmp1]]</f>
        <v>0</v>
      </c>
      <c r="F1388">
        <f>Table2[[#This Row],[AcceptedCmp2]]</f>
        <v>0</v>
      </c>
      <c r="G1388">
        <f>Table2[[#This Row],[Response]]</f>
        <v>0</v>
      </c>
      <c r="H1388" s="8">
        <f>Products!G1388</f>
        <v>39</v>
      </c>
      <c r="I1388" s="17" t="str">
        <f>Products!H1388</f>
        <v>Together</v>
      </c>
      <c r="J1388" t="str">
        <f>Products!I1388</f>
        <v>36-45</v>
      </c>
      <c r="K1388" t="str">
        <f>Table6[[#This Row],[Kids]]</f>
        <v>Yes</v>
      </c>
      <c r="L1388" t="str">
        <f>Table6[[#This Row],[Teens]]</f>
        <v>No</v>
      </c>
    </row>
    <row r="1389" spans="1:12" ht="16.5" x14ac:dyDescent="0.3">
      <c r="A1389">
        <f>Table2[[#This Row],[NumDealsPurchases]]</f>
        <v>0</v>
      </c>
      <c r="B1389">
        <f>Table2[[#This Row],[AcceptedCmp3]]</f>
        <v>1</v>
      </c>
      <c r="C1389">
        <f>Table2[[#This Row],[AcceptedCmp4]]</f>
        <v>0</v>
      </c>
      <c r="D1389">
        <f>Table2[[#This Row],[AcceptedCmp5]]</f>
        <v>1</v>
      </c>
      <c r="E1389">
        <f>Table2[[#This Row],[AcceptedCmp1]]</f>
        <v>0</v>
      </c>
      <c r="F1389">
        <f>Table2[[#This Row],[AcceptedCmp2]]</f>
        <v>0</v>
      </c>
      <c r="G1389">
        <f>Table2[[#This Row],[Response]]</f>
        <v>0</v>
      </c>
      <c r="H1389" s="8">
        <f>Products!G1389</f>
        <v>66</v>
      </c>
      <c r="I1389" s="17" t="str">
        <f>Products!H1389</f>
        <v>Together</v>
      </c>
      <c r="J1389" t="str">
        <f>Products!I1389</f>
        <v>66-75</v>
      </c>
      <c r="K1389" t="str">
        <f>Table6[[#This Row],[Kids]]</f>
        <v>No</v>
      </c>
      <c r="L1389" t="str">
        <f>Table6[[#This Row],[Teens]]</f>
        <v>No</v>
      </c>
    </row>
    <row r="1390" spans="1:12" ht="16.5" x14ac:dyDescent="0.3">
      <c r="A1390">
        <f>Table2[[#This Row],[NumDealsPurchases]]</f>
        <v>1</v>
      </c>
      <c r="B1390">
        <f>Table2[[#This Row],[AcceptedCmp3]]</f>
        <v>0</v>
      </c>
      <c r="C1390">
        <f>Table2[[#This Row],[AcceptedCmp4]]</f>
        <v>0</v>
      </c>
      <c r="D1390">
        <f>Table2[[#This Row],[AcceptedCmp5]]</f>
        <v>0</v>
      </c>
      <c r="E1390">
        <f>Table2[[#This Row],[AcceptedCmp1]]</f>
        <v>0</v>
      </c>
      <c r="F1390">
        <f>Table2[[#This Row],[AcceptedCmp2]]</f>
        <v>0</v>
      </c>
      <c r="G1390">
        <f>Table2[[#This Row],[Response]]</f>
        <v>0</v>
      </c>
      <c r="H1390" s="8">
        <f>Products!G1390</f>
        <v>42</v>
      </c>
      <c r="I1390" s="17" t="str">
        <f>Products!H1390</f>
        <v>Together</v>
      </c>
      <c r="J1390" t="str">
        <f>Products!I1390</f>
        <v>36-45</v>
      </c>
      <c r="K1390" t="str">
        <f>Table6[[#This Row],[Kids]]</f>
        <v>Yes</v>
      </c>
      <c r="L1390" t="str">
        <f>Table6[[#This Row],[Teens]]</f>
        <v>No</v>
      </c>
    </row>
    <row r="1391" spans="1:12" ht="16.5" x14ac:dyDescent="0.3">
      <c r="A1391">
        <f>Table2[[#This Row],[NumDealsPurchases]]</f>
        <v>2</v>
      </c>
      <c r="B1391">
        <f>Table2[[#This Row],[AcceptedCmp3]]</f>
        <v>0</v>
      </c>
      <c r="C1391">
        <f>Table2[[#This Row],[AcceptedCmp4]]</f>
        <v>0</v>
      </c>
      <c r="D1391">
        <f>Table2[[#This Row],[AcceptedCmp5]]</f>
        <v>0</v>
      </c>
      <c r="E1391">
        <f>Table2[[#This Row],[AcceptedCmp1]]</f>
        <v>0</v>
      </c>
      <c r="F1391">
        <f>Table2[[#This Row],[AcceptedCmp2]]</f>
        <v>0</v>
      </c>
      <c r="G1391">
        <f>Table2[[#This Row],[Response]]</f>
        <v>0</v>
      </c>
      <c r="H1391" s="8">
        <f>Products!G1391</f>
        <v>37</v>
      </c>
      <c r="I1391" s="17" t="str">
        <f>Products!H1391</f>
        <v>Together</v>
      </c>
      <c r="J1391" t="str">
        <f>Products!I1391</f>
        <v>36-45</v>
      </c>
      <c r="K1391" t="str">
        <f>Table6[[#This Row],[Kids]]</f>
        <v>Yes</v>
      </c>
      <c r="L1391" t="str">
        <f>Table6[[#This Row],[Teens]]</f>
        <v>Yes</v>
      </c>
    </row>
    <row r="1392" spans="1:12" ht="16.5" x14ac:dyDescent="0.3">
      <c r="A1392">
        <f>Table2[[#This Row],[NumDealsPurchases]]</f>
        <v>1</v>
      </c>
      <c r="B1392">
        <f>Table2[[#This Row],[AcceptedCmp3]]</f>
        <v>0</v>
      </c>
      <c r="C1392">
        <f>Table2[[#This Row],[AcceptedCmp4]]</f>
        <v>0</v>
      </c>
      <c r="D1392">
        <f>Table2[[#This Row],[AcceptedCmp5]]</f>
        <v>0</v>
      </c>
      <c r="E1392">
        <f>Table2[[#This Row],[AcceptedCmp1]]</f>
        <v>0</v>
      </c>
      <c r="F1392">
        <f>Table2[[#This Row],[AcceptedCmp2]]</f>
        <v>0</v>
      </c>
      <c r="G1392">
        <f>Table2[[#This Row],[Response]]</f>
        <v>0</v>
      </c>
      <c r="H1392" s="8">
        <f>Products!G1392</f>
        <v>32</v>
      </c>
      <c r="I1392" s="17" t="str">
        <f>Products!H1392</f>
        <v>Married</v>
      </c>
      <c r="J1392" t="str">
        <f>Products!I1392</f>
        <v>26-35</v>
      </c>
      <c r="K1392" t="str">
        <f>Table6[[#This Row],[Kids]]</f>
        <v>Yes</v>
      </c>
      <c r="L1392" t="str">
        <f>Table6[[#This Row],[Teens]]</f>
        <v>Yes</v>
      </c>
    </row>
    <row r="1393" spans="1:12" ht="16.5" x14ac:dyDescent="0.3">
      <c r="A1393">
        <f>Table2[[#This Row],[NumDealsPurchases]]</f>
        <v>1</v>
      </c>
      <c r="B1393">
        <f>Table2[[#This Row],[AcceptedCmp3]]</f>
        <v>0</v>
      </c>
      <c r="C1393">
        <f>Table2[[#This Row],[AcceptedCmp4]]</f>
        <v>0</v>
      </c>
      <c r="D1393">
        <f>Table2[[#This Row],[AcceptedCmp5]]</f>
        <v>0</v>
      </c>
      <c r="E1393">
        <f>Table2[[#This Row],[AcceptedCmp1]]</f>
        <v>0</v>
      </c>
      <c r="F1393">
        <f>Table2[[#This Row],[AcceptedCmp2]]</f>
        <v>0</v>
      </c>
      <c r="G1393">
        <f>Table2[[#This Row],[Response]]</f>
        <v>0</v>
      </c>
      <c r="H1393" s="8">
        <f>Products!G1393</f>
        <v>35</v>
      </c>
      <c r="I1393" s="17" t="str">
        <f>Products!H1393</f>
        <v>Together</v>
      </c>
      <c r="J1393" t="str">
        <f>Products!I1393</f>
        <v>26-35</v>
      </c>
      <c r="K1393" t="str">
        <f>Table6[[#This Row],[Kids]]</f>
        <v>No</v>
      </c>
      <c r="L1393" t="str">
        <f>Table6[[#This Row],[Teens]]</f>
        <v>No</v>
      </c>
    </row>
    <row r="1394" spans="1:12" ht="16.5" x14ac:dyDescent="0.3">
      <c r="A1394">
        <f>Table2[[#This Row],[NumDealsPurchases]]</f>
        <v>6</v>
      </c>
      <c r="B1394">
        <f>Table2[[#This Row],[AcceptedCmp3]]</f>
        <v>0</v>
      </c>
      <c r="C1394">
        <f>Table2[[#This Row],[AcceptedCmp4]]</f>
        <v>0</v>
      </c>
      <c r="D1394">
        <f>Table2[[#This Row],[AcceptedCmp5]]</f>
        <v>0</v>
      </c>
      <c r="E1394">
        <f>Table2[[#This Row],[AcceptedCmp1]]</f>
        <v>0</v>
      </c>
      <c r="F1394">
        <f>Table2[[#This Row],[AcceptedCmp2]]</f>
        <v>0</v>
      </c>
      <c r="G1394">
        <f>Table2[[#This Row],[Response]]</f>
        <v>0</v>
      </c>
      <c r="H1394" s="8">
        <f>Products!G1394</f>
        <v>41</v>
      </c>
      <c r="I1394" s="17" t="str">
        <f>Products!H1394</f>
        <v>Together</v>
      </c>
      <c r="J1394" t="str">
        <f>Products!I1394</f>
        <v>36-45</v>
      </c>
      <c r="K1394" t="str">
        <f>Table6[[#This Row],[Kids]]</f>
        <v>Yes</v>
      </c>
      <c r="L1394" t="str">
        <f>Table6[[#This Row],[Teens]]</f>
        <v>Yes</v>
      </c>
    </row>
    <row r="1395" spans="1:12" ht="16.5" x14ac:dyDescent="0.3">
      <c r="A1395">
        <f>Table2[[#This Row],[NumDealsPurchases]]</f>
        <v>3</v>
      </c>
      <c r="B1395">
        <f>Table2[[#This Row],[AcceptedCmp3]]</f>
        <v>0</v>
      </c>
      <c r="C1395">
        <f>Table2[[#This Row],[AcceptedCmp4]]</f>
        <v>0</v>
      </c>
      <c r="D1395">
        <f>Table2[[#This Row],[AcceptedCmp5]]</f>
        <v>0</v>
      </c>
      <c r="E1395">
        <f>Table2[[#This Row],[AcceptedCmp1]]</f>
        <v>0</v>
      </c>
      <c r="F1395">
        <f>Table2[[#This Row],[AcceptedCmp2]]</f>
        <v>0</v>
      </c>
      <c r="G1395">
        <f>Table2[[#This Row],[Response]]</f>
        <v>0</v>
      </c>
      <c r="H1395" s="8">
        <f>Products!G1395</f>
        <v>40</v>
      </c>
      <c r="I1395" s="17" t="str">
        <f>Products!H1395</f>
        <v>Single</v>
      </c>
      <c r="J1395" t="str">
        <f>Products!I1395</f>
        <v>36-45</v>
      </c>
      <c r="K1395" t="str">
        <f>Table6[[#This Row],[Kids]]</f>
        <v>Yes</v>
      </c>
      <c r="L1395" t="str">
        <f>Table6[[#This Row],[Teens]]</f>
        <v>No</v>
      </c>
    </row>
    <row r="1396" spans="1:12" ht="16.5" x14ac:dyDescent="0.3">
      <c r="A1396">
        <f>Table2[[#This Row],[NumDealsPurchases]]</f>
        <v>1</v>
      </c>
      <c r="B1396">
        <f>Table2[[#This Row],[AcceptedCmp3]]</f>
        <v>0</v>
      </c>
      <c r="C1396">
        <f>Table2[[#This Row],[AcceptedCmp4]]</f>
        <v>0</v>
      </c>
      <c r="D1396">
        <f>Table2[[#This Row],[AcceptedCmp5]]</f>
        <v>0</v>
      </c>
      <c r="E1396">
        <f>Table2[[#This Row],[AcceptedCmp1]]</f>
        <v>0</v>
      </c>
      <c r="F1396">
        <f>Table2[[#This Row],[AcceptedCmp2]]</f>
        <v>0</v>
      </c>
      <c r="G1396">
        <f>Table2[[#This Row],[Response]]</f>
        <v>0</v>
      </c>
      <c r="H1396" s="8">
        <f>Products!G1396</f>
        <v>42</v>
      </c>
      <c r="I1396" s="17" t="str">
        <f>Products!H1396</f>
        <v>Married</v>
      </c>
      <c r="J1396" t="str">
        <f>Products!I1396</f>
        <v>36-45</v>
      </c>
      <c r="K1396" t="str">
        <f>Table6[[#This Row],[Kids]]</f>
        <v>Yes</v>
      </c>
      <c r="L1396" t="str">
        <f>Table6[[#This Row],[Teens]]</f>
        <v>No</v>
      </c>
    </row>
    <row r="1397" spans="1:12" ht="16.5" x14ac:dyDescent="0.3">
      <c r="A1397">
        <f>Table2[[#This Row],[NumDealsPurchases]]</f>
        <v>2</v>
      </c>
      <c r="B1397">
        <f>Table2[[#This Row],[AcceptedCmp3]]</f>
        <v>0</v>
      </c>
      <c r="C1397">
        <f>Table2[[#This Row],[AcceptedCmp4]]</f>
        <v>0</v>
      </c>
      <c r="D1397">
        <f>Table2[[#This Row],[AcceptedCmp5]]</f>
        <v>0</v>
      </c>
      <c r="E1397">
        <f>Table2[[#This Row],[AcceptedCmp1]]</f>
        <v>0</v>
      </c>
      <c r="F1397">
        <f>Table2[[#This Row],[AcceptedCmp2]]</f>
        <v>0</v>
      </c>
      <c r="G1397">
        <f>Table2[[#This Row],[Response]]</f>
        <v>0</v>
      </c>
      <c r="H1397" s="8">
        <f>Products!G1397</f>
        <v>37</v>
      </c>
      <c r="I1397" s="17" t="str">
        <f>Products!H1397</f>
        <v>Married</v>
      </c>
      <c r="J1397" t="str">
        <f>Products!I1397</f>
        <v>36-45</v>
      </c>
      <c r="K1397" t="str">
        <f>Table6[[#This Row],[Kids]]</f>
        <v>Yes</v>
      </c>
      <c r="L1397" t="str">
        <f>Table6[[#This Row],[Teens]]</f>
        <v>Yes</v>
      </c>
    </row>
    <row r="1398" spans="1:12" ht="16.5" x14ac:dyDescent="0.3">
      <c r="A1398">
        <f>Table2[[#This Row],[NumDealsPurchases]]</f>
        <v>2</v>
      </c>
      <c r="B1398">
        <f>Table2[[#This Row],[AcceptedCmp3]]</f>
        <v>0</v>
      </c>
      <c r="C1398">
        <f>Table2[[#This Row],[AcceptedCmp4]]</f>
        <v>0</v>
      </c>
      <c r="D1398">
        <f>Table2[[#This Row],[AcceptedCmp5]]</f>
        <v>0</v>
      </c>
      <c r="E1398">
        <f>Table2[[#This Row],[AcceptedCmp1]]</f>
        <v>0</v>
      </c>
      <c r="F1398">
        <f>Table2[[#This Row],[AcceptedCmp2]]</f>
        <v>0</v>
      </c>
      <c r="G1398">
        <f>Table2[[#This Row],[Response]]</f>
        <v>0</v>
      </c>
      <c r="H1398" s="8">
        <f>Products!G1398</f>
        <v>42</v>
      </c>
      <c r="I1398" s="17" t="str">
        <f>Products!H1398</f>
        <v>Divorced</v>
      </c>
      <c r="J1398" t="str">
        <f>Products!I1398</f>
        <v>36-45</v>
      </c>
      <c r="K1398" t="str">
        <f>Table6[[#This Row],[Kids]]</f>
        <v>Yes</v>
      </c>
      <c r="L1398" t="str">
        <f>Table6[[#This Row],[Teens]]</f>
        <v>No</v>
      </c>
    </row>
    <row r="1399" spans="1:12" ht="16.5" x14ac:dyDescent="0.3">
      <c r="A1399">
        <f>Table2[[#This Row],[NumDealsPurchases]]</f>
        <v>2</v>
      </c>
      <c r="B1399">
        <f>Table2[[#This Row],[AcceptedCmp3]]</f>
        <v>0</v>
      </c>
      <c r="C1399">
        <f>Table2[[#This Row],[AcceptedCmp4]]</f>
        <v>0</v>
      </c>
      <c r="D1399">
        <f>Table2[[#This Row],[AcceptedCmp5]]</f>
        <v>0</v>
      </c>
      <c r="E1399">
        <f>Table2[[#This Row],[AcceptedCmp1]]</f>
        <v>0</v>
      </c>
      <c r="F1399">
        <f>Table2[[#This Row],[AcceptedCmp2]]</f>
        <v>0</v>
      </c>
      <c r="G1399">
        <f>Table2[[#This Row],[Response]]</f>
        <v>0</v>
      </c>
      <c r="H1399" s="8">
        <f>Products!G1399</f>
        <v>57</v>
      </c>
      <c r="I1399" s="17" t="str">
        <f>Products!H1399</f>
        <v>Divorced</v>
      </c>
      <c r="J1399" t="str">
        <f>Products!I1399</f>
        <v>56-65</v>
      </c>
      <c r="K1399" t="str">
        <f>Table6[[#This Row],[Kids]]</f>
        <v>No</v>
      </c>
      <c r="L1399" t="str">
        <f>Table6[[#This Row],[Teens]]</f>
        <v>Yes</v>
      </c>
    </row>
    <row r="1400" spans="1:12" ht="16.5" x14ac:dyDescent="0.3">
      <c r="A1400">
        <f>Table2[[#This Row],[NumDealsPurchases]]</f>
        <v>1</v>
      </c>
      <c r="B1400">
        <f>Table2[[#This Row],[AcceptedCmp3]]</f>
        <v>0</v>
      </c>
      <c r="C1400">
        <f>Table2[[#This Row],[AcceptedCmp4]]</f>
        <v>0</v>
      </c>
      <c r="D1400">
        <f>Table2[[#This Row],[AcceptedCmp5]]</f>
        <v>0</v>
      </c>
      <c r="E1400">
        <f>Table2[[#This Row],[AcceptedCmp1]]</f>
        <v>0</v>
      </c>
      <c r="F1400">
        <f>Table2[[#This Row],[AcceptedCmp2]]</f>
        <v>0</v>
      </c>
      <c r="G1400">
        <f>Table2[[#This Row],[Response]]</f>
        <v>0</v>
      </c>
      <c r="H1400" s="8">
        <f>Products!G1400</f>
        <v>40</v>
      </c>
      <c r="I1400" s="17" t="str">
        <f>Products!H1400</f>
        <v>Divorced</v>
      </c>
      <c r="J1400" t="str">
        <f>Products!I1400</f>
        <v>36-45</v>
      </c>
      <c r="K1400" t="str">
        <f>Table6[[#This Row],[Kids]]</f>
        <v>Yes</v>
      </c>
      <c r="L1400" t="str">
        <f>Table6[[#This Row],[Teens]]</f>
        <v>Yes</v>
      </c>
    </row>
    <row r="1401" spans="1:12" ht="16.5" x14ac:dyDescent="0.3">
      <c r="A1401">
        <f>Table2[[#This Row],[NumDealsPurchases]]</f>
        <v>2</v>
      </c>
      <c r="B1401">
        <f>Table2[[#This Row],[AcceptedCmp3]]</f>
        <v>0</v>
      </c>
      <c r="C1401">
        <f>Table2[[#This Row],[AcceptedCmp4]]</f>
        <v>0</v>
      </c>
      <c r="D1401">
        <f>Table2[[#This Row],[AcceptedCmp5]]</f>
        <v>0</v>
      </c>
      <c r="E1401">
        <f>Table2[[#This Row],[AcceptedCmp1]]</f>
        <v>0</v>
      </c>
      <c r="F1401">
        <f>Table2[[#This Row],[AcceptedCmp2]]</f>
        <v>0</v>
      </c>
      <c r="G1401">
        <f>Table2[[#This Row],[Response]]</f>
        <v>0</v>
      </c>
      <c r="H1401" s="8">
        <f>Products!G1401</f>
        <v>42</v>
      </c>
      <c r="I1401" s="17" t="str">
        <f>Products!H1401</f>
        <v>Married</v>
      </c>
      <c r="J1401" t="str">
        <f>Products!I1401</f>
        <v>36-45</v>
      </c>
      <c r="K1401" t="str">
        <f>Table6[[#This Row],[Kids]]</f>
        <v>Yes</v>
      </c>
      <c r="L1401" t="str">
        <f>Table6[[#This Row],[Teens]]</f>
        <v>No</v>
      </c>
    </row>
    <row r="1402" spans="1:12" ht="16.5" x14ac:dyDescent="0.3">
      <c r="A1402">
        <f>Table2[[#This Row],[NumDealsPurchases]]</f>
        <v>1</v>
      </c>
      <c r="B1402">
        <f>Table2[[#This Row],[AcceptedCmp3]]</f>
        <v>0</v>
      </c>
      <c r="C1402">
        <f>Table2[[#This Row],[AcceptedCmp4]]</f>
        <v>0</v>
      </c>
      <c r="D1402">
        <f>Table2[[#This Row],[AcceptedCmp5]]</f>
        <v>0</v>
      </c>
      <c r="E1402">
        <f>Table2[[#This Row],[AcceptedCmp1]]</f>
        <v>0</v>
      </c>
      <c r="F1402">
        <f>Table2[[#This Row],[AcceptedCmp2]]</f>
        <v>0</v>
      </c>
      <c r="G1402">
        <f>Table2[[#This Row],[Response]]</f>
        <v>0</v>
      </c>
      <c r="H1402" s="8">
        <f>Products!G1402</f>
        <v>45</v>
      </c>
      <c r="I1402" s="17" t="str">
        <f>Products!H1402</f>
        <v>Married</v>
      </c>
      <c r="J1402" t="str">
        <f>Products!I1402</f>
        <v>36-45</v>
      </c>
      <c r="K1402" t="str">
        <f>Table6[[#This Row],[Kids]]</f>
        <v>No</v>
      </c>
      <c r="L1402" t="str">
        <f>Table6[[#This Row],[Teens]]</f>
        <v>Yes</v>
      </c>
    </row>
    <row r="1403" spans="1:12" ht="16.5" x14ac:dyDescent="0.3">
      <c r="A1403">
        <f>Table2[[#This Row],[NumDealsPurchases]]</f>
        <v>2</v>
      </c>
      <c r="B1403">
        <f>Table2[[#This Row],[AcceptedCmp3]]</f>
        <v>0</v>
      </c>
      <c r="C1403">
        <f>Table2[[#This Row],[AcceptedCmp4]]</f>
        <v>0</v>
      </c>
      <c r="D1403">
        <f>Table2[[#This Row],[AcceptedCmp5]]</f>
        <v>0</v>
      </c>
      <c r="E1403">
        <f>Table2[[#This Row],[AcceptedCmp1]]</f>
        <v>0</v>
      </c>
      <c r="F1403">
        <f>Table2[[#This Row],[AcceptedCmp2]]</f>
        <v>0</v>
      </c>
      <c r="G1403">
        <f>Table2[[#This Row],[Response]]</f>
        <v>0</v>
      </c>
      <c r="H1403" s="8">
        <f>Products!G1403</f>
        <v>43</v>
      </c>
      <c r="I1403" s="17" t="str">
        <f>Products!H1403</f>
        <v>Married</v>
      </c>
      <c r="J1403" t="str">
        <f>Products!I1403</f>
        <v>36-45</v>
      </c>
      <c r="K1403" t="str">
        <f>Table6[[#This Row],[Kids]]</f>
        <v>Yes</v>
      </c>
      <c r="L1403" t="str">
        <f>Table6[[#This Row],[Teens]]</f>
        <v>Yes</v>
      </c>
    </row>
    <row r="1404" spans="1:12" ht="16.5" x14ac:dyDescent="0.3">
      <c r="A1404">
        <f>Table2[[#This Row],[NumDealsPurchases]]</f>
        <v>4</v>
      </c>
      <c r="B1404">
        <f>Table2[[#This Row],[AcceptedCmp3]]</f>
        <v>0</v>
      </c>
      <c r="C1404">
        <f>Table2[[#This Row],[AcceptedCmp4]]</f>
        <v>0</v>
      </c>
      <c r="D1404">
        <f>Table2[[#This Row],[AcceptedCmp5]]</f>
        <v>0</v>
      </c>
      <c r="E1404">
        <f>Table2[[#This Row],[AcceptedCmp1]]</f>
        <v>0</v>
      </c>
      <c r="F1404">
        <f>Table2[[#This Row],[AcceptedCmp2]]</f>
        <v>0</v>
      </c>
      <c r="G1404">
        <f>Table2[[#This Row],[Response]]</f>
        <v>0</v>
      </c>
      <c r="H1404" s="8">
        <f>Products!G1404</f>
        <v>51</v>
      </c>
      <c r="I1404" s="17" t="str">
        <f>Products!H1404</f>
        <v>Married</v>
      </c>
      <c r="J1404" t="str">
        <f>Products!I1404</f>
        <v>46-55</v>
      </c>
      <c r="K1404" t="str">
        <f>Table6[[#This Row],[Kids]]</f>
        <v>Yes</v>
      </c>
      <c r="L1404" t="str">
        <f>Table6[[#This Row],[Teens]]</f>
        <v>Yes</v>
      </c>
    </row>
    <row r="1405" spans="1:12" ht="16.5" x14ac:dyDescent="0.3">
      <c r="A1405">
        <f>Table2[[#This Row],[NumDealsPurchases]]</f>
        <v>1</v>
      </c>
      <c r="B1405">
        <f>Table2[[#This Row],[AcceptedCmp3]]</f>
        <v>0</v>
      </c>
      <c r="C1405">
        <f>Table2[[#This Row],[AcceptedCmp4]]</f>
        <v>0</v>
      </c>
      <c r="D1405">
        <f>Table2[[#This Row],[AcceptedCmp5]]</f>
        <v>0</v>
      </c>
      <c r="E1405">
        <f>Table2[[#This Row],[AcceptedCmp1]]</f>
        <v>0</v>
      </c>
      <c r="F1405">
        <f>Table2[[#This Row],[AcceptedCmp2]]</f>
        <v>0</v>
      </c>
      <c r="G1405">
        <f>Table2[[#This Row],[Response]]</f>
        <v>0</v>
      </c>
      <c r="H1405" s="8">
        <f>Products!G1405</f>
        <v>42</v>
      </c>
      <c r="I1405" s="17" t="str">
        <f>Products!H1405</f>
        <v>Single</v>
      </c>
      <c r="J1405" t="str">
        <f>Products!I1405</f>
        <v>36-45</v>
      </c>
      <c r="K1405" t="str">
        <f>Table6[[#This Row],[Kids]]</f>
        <v>No</v>
      </c>
      <c r="L1405" t="str">
        <f>Table6[[#This Row],[Teens]]</f>
        <v>Yes</v>
      </c>
    </row>
    <row r="1406" spans="1:12" ht="16.5" x14ac:dyDescent="0.3">
      <c r="A1406">
        <f>Table2[[#This Row],[NumDealsPurchases]]</f>
        <v>2</v>
      </c>
      <c r="B1406">
        <f>Table2[[#This Row],[AcceptedCmp3]]</f>
        <v>0</v>
      </c>
      <c r="C1406">
        <f>Table2[[#This Row],[AcceptedCmp4]]</f>
        <v>0</v>
      </c>
      <c r="D1406">
        <f>Table2[[#This Row],[AcceptedCmp5]]</f>
        <v>0</v>
      </c>
      <c r="E1406">
        <f>Table2[[#This Row],[AcceptedCmp1]]</f>
        <v>0</v>
      </c>
      <c r="F1406">
        <f>Table2[[#This Row],[AcceptedCmp2]]</f>
        <v>0</v>
      </c>
      <c r="G1406">
        <f>Table2[[#This Row],[Response]]</f>
        <v>0</v>
      </c>
      <c r="H1406" s="8">
        <f>Products!G1406</f>
        <v>61</v>
      </c>
      <c r="I1406" s="17" t="str">
        <f>Products!H1406</f>
        <v>Married</v>
      </c>
      <c r="J1406" t="str">
        <f>Products!I1406</f>
        <v>56-65</v>
      </c>
      <c r="K1406" t="str">
        <f>Table6[[#This Row],[Kids]]</f>
        <v>No</v>
      </c>
      <c r="L1406" t="str">
        <f>Table6[[#This Row],[Teens]]</f>
        <v>Yes</v>
      </c>
    </row>
    <row r="1407" spans="1:12" ht="16.5" x14ac:dyDescent="0.3">
      <c r="A1407">
        <f>Table2[[#This Row],[NumDealsPurchases]]</f>
        <v>3</v>
      </c>
      <c r="B1407">
        <f>Table2[[#This Row],[AcceptedCmp3]]</f>
        <v>0</v>
      </c>
      <c r="C1407">
        <f>Table2[[#This Row],[AcceptedCmp4]]</f>
        <v>0</v>
      </c>
      <c r="D1407">
        <f>Table2[[#This Row],[AcceptedCmp5]]</f>
        <v>0</v>
      </c>
      <c r="E1407">
        <f>Table2[[#This Row],[AcceptedCmp1]]</f>
        <v>0</v>
      </c>
      <c r="F1407">
        <f>Table2[[#This Row],[AcceptedCmp2]]</f>
        <v>0</v>
      </c>
      <c r="G1407">
        <f>Table2[[#This Row],[Response]]</f>
        <v>1</v>
      </c>
      <c r="H1407" s="8">
        <f>Products!G1407</f>
        <v>55</v>
      </c>
      <c r="I1407" s="17" t="str">
        <f>Products!H1407</f>
        <v>Married</v>
      </c>
      <c r="J1407" t="str">
        <f>Products!I1407</f>
        <v>46-55</v>
      </c>
      <c r="K1407" t="str">
        <f>Table6[[#This Row],[Kids]]</f>
        <v>No</v>
      </c>
      <c r="L1407" t="str">
        <f>Table6[[#This Row],[Teens]]</f>
        <v>Yes</v>
      </c>
    </row>
    <row r="1408" spans="1:12" ht="16.5" x14ac:dyDescent="0.3">
      <c r="A1408">
        <f>Table2[[#This Row],[NumDealsPurchases]]</f>
        <v>6</v>
      </c>
      <c r="B1408">
        <f>Table2[[#This Row],[AcceptedCmp3]]</f>
        <v>0</v>
      </c>
      <c r="C1408">
        <f>Table2[[#This Row],[AcceptedCmp4]]</f>
        <v>0</v>
      </c>
      <c r="D1408">
        <f>Table2[[#This Row],[AcceptedCmp5]]</f>
        <v>0</v>
      </c>
      <c r="E1408">
        <f>Table2[[#This Row],[AcceptedCmp1]]</f>
        <v>0</v>
      </c>
      <c r="F1408">
        <f>Table2[[#This Row],[AcceptedCmp2]]</f>
        <v>0</v>
      </c>
      <c r="G1408">
        <f>Table2[[#This Row],[Response]]</f>
        <v>0</v>
      </c>
      <c r="H1408" s="8">
        <f>Products!G1408</f>
        <v>42</v>
      </c>
      <c r="I1408" s="17" t="str">
        <f>Products!H1408</f>
        <v>Together</v>
      </c>
      <c r="J1408" t="str">
        <f>Products!I1408</f>
        <v>36-45</v>
      </c>
      <c r="K1408" t="str">
        <f>Table6[[#This Row],[Kids]]</f>
        <v>Yes</v>
      </c>
      <c r="L1408" t="str">
        <f>Table6[[#This Row],[Teens]]</f>
        <v>No</v>
      </c>
    </row>
    <row r="1409" spans="1:12" ht="16.5" x14ac:dyDescent="0.3">
      <c r="A1409">
        <f>Table2[[#This Row],[NumDealsPurchases]]</f>
        <v>4</v>
      </c>
      <c r="B1409">
        <f>Table2[[#This Row],[AcceptedCmp3]]</f>
        <v>0</v>
      </c>
      <c r="C1409">
        <f>Table2[[#This Row],[AcceptedCmp4]]</f>
        <v>0</v>
      </c>
      <c r="D1409">
        <f>Table2[[#This Row],[AcceptedCmp5]]</f>
        <v>0</v>
      </c>
      <c r="E1409">
        <f>Table2[[#This Row],[AcceptedCmp1]]</f>
        <v>0</v>
      </c>
      <c r="F1409">
        <f>Table2[[#This Row],[AcceptedCmp2]]</f>
        <v>0</v>
      </c>
      <c r="G1409">
        <f>Table2[[#This Row],[Response]]</f>
        <v>0</v>
      </c>
      <c r="H1409" s="8">
        <f>Products!G1409</f>
        <v>45</v>
      </c>
      <c r="I1409" s="17" t="str">
        <f>Products!H1409</f>
        <v>Married</v>
      </c>
      <c r="J1409" t="str">
        <f>Products!I1409</f>
        <v>36-45</v>
      </c>
      <c r="K1409" t="str">
        <f>Table6[[#This Row],[Kids]]</f>
        <v>Yes</v>
      </c>
      <c r="L1409" t="str">
        <f>Table6[[#This Row],[Teens]]</f>
        <v>Yes</v>
      </c>
    </row>
    <row r="1410" spans="1:12" ht="16.5" x14ac:dyDescent="0.3">
      <c r="A1410">
        <f>Table2[[#This Row],[NumDealsPurchases]]</f>
        <v>4</v>
      </c>
      <c r="B1410">
        <f>Table2[[#This Row],[AcceptedCmp3]]</f>
        <v>0</v>
      </c>
      <c r="C1410">
        <f>Table2[[#This Row],[AcceptedCmp4]]</f>
        <v>0</v>
      </c>
      <c r="D1410">
        <f>Table2[[#This Row],[AcceptedCmp5]]</f>
        <v>0</v>
      </c>
      <c r="E1410">
        <f>Table2[[#This Row],[AcceptedCmp1]]</f>
        <v>0</v>
      </c>
      <c r="F1410">
        <f>Table2[[#This Row],[AcceptedCmp2]]</f>
        <v>0</v>
      </c>
      <c r="G1410">
        <f>Table2[[#This Row],[Response]]</f>
        <v>0</v>
      </c>
      <c r="H1410" s="8">
        <f>Products!G1410</f>
        <v>62</v>
      </c>
      <c r="I1410" s="17" t="str">
        <f>Products!H1410</f>
        <v>Married</v>
      </c>
      <c r="J1410" t="str">
        <f>Products!I1410</f>
        <v>56-65</v>
      </c>
      <c r="K1410" t="str">
        <f>Table6[[#This Row],[Kids]]</f>
        <v>No</v>
      </c>
      <c r="L1410" t="str">
        <f>Table6[[#This Row],[Teens]]</f>
        <v>Yes</v>
      </c>
    </row>
    <row r="1411" spans="1:12" ht="16.5" x14ac:dyDescent="0.3">
      <c r="A1411">
        <f>Table2[[#This Row],[NumDealsPurchases]]</f>
        <v>2</v>
      </c>
      <c r="B1411">
        <f>Table2[[#This Row],[AcceptedCmp3]]</f>
        <v>0</v>
      </c>
      <c r="C1411">
        <f>Table2[[#This Row],[AcceptedCmp4]]</f>
        <v>0</v>
      </c>
      <c r="D1411">
        <f>Table2[[#This Row],[AcceptedCmp5]]</f>
        <v>0</v>
      </c>
      <c r="E1411">
        <f>Table2[[#This Row],[AcceptedCmp1]]</f>
        <v>0</v>
      </c>
      <c r="F1411">
        <f>Table2[[#This Row],[AcceptedCmp2]]</f>
        <v>0</v>
      </c>
      <c r="G1411">
        <f>Table2[[#This Row],[Response]]</f>
        <v>0</v>
      </c>
      <c r="H1411" s="8">
        <f>Products!G1411</f>
        <v>60</v>
      </c>
      <c r="I1411" s="17" t="str">
        <f>Products!H1411</f>
        <v>Divorced</v>
      </c>
      <c r="J1411" t="str">
        <f>Products!I1411</f>
        <v>56-65</v>
      </c>
      <c r="K1411" t="str">
        <f>Table6[[#This Row],[Kids]]</f>
        <v>No</v>
      </c>
      <c r="L1411" t="str">
        <f>Table6[[#This Row],[Teens]]</f>
        <v>Yes</v>
      </c>
    </row>
    <row r="1412" spans="1:12" ht="16.5" x14ac:dyDescent="0.3">
      <c r="A1412">
        <f>Table2[[#This Row],[NumDealsPurchases]]</f>
        <v>3</v>
      </c>
      <c r="B1412">
        <f>Table2[[#This Row],[AcceptedCmp3]]</f>
        <v>0</v>
      </c>
      <c r="C1412">
        <f>Table2[[#This Row],[AcceptedCmp4]]</f>
        <v>0</v>
      </c>
      <c r="D1412">
        <f>Table2[[#This Row],[AcceptedCmp5]]</f>
        <v>0</v>
      </c>
      <c r="E1412">
        <f>Table2[[#This Row],[AcceptedCmp1]]</f>
        <v>0</v>
      </c>
      <c r="F1412">
        <f>Table2[[#This Row],[AcceptedCmp2]]</f>
        <v>0</v>
      </c>
      <c r="G1412">
        <f>Table2[[#This Row],[Response]]</f>
        <v>0</v>
      </c>
      <c r="H1412" s="8">
        <f>Products!G1412</f>
        <v>62</v>
      </c>
      <c r="I1412" s="17" t="str">
        <f>Products!H1412</f>
        <v>Married</v>
      </c>
      <c r="J1412" t="str">
        <f>Products!I1412</f>
        <v>56-65</v>
      </c>
      <c r="K1412" t="str">
        <f>Table6[[#This Row],[Kids]]</f>
        <v>No</v>
      </c>
      <c r="L1412" t="str">
        <f>Table6[[#This Row],[Teens]]</f>
        <v>Yes</v>
      </c>
    </row>
    <row r="1413" spans="1:12" ht="16.5" x14ac:dyDescent="0.3">
      <c r="A1413">
        <f>Table2[[#This Row],[NumDealsPurchases]]</f>
        <v>4</v>
      </c>
      <c r="B1413">
        <f>Table2[[#This Row],[AcceptedCmp3]]</f>
        <v>0</v>
      </c>
      <c r="C1413">
        <f>Table2[[#This Row],[AcceptedCmp4]]</f>
        <v>0</v>
      </c>
      <c r="D1413">
        <f>Table2[[#This Row],[AcceptedCmp5]]</f>
        <v>0</v>
      </c>
      <c r="E1413">
        <f>Table2[[#This Row],[AcceptedCmp1]]</f>
        <v>0</v>
      </c>
      <c r="F1413">
        <f>Table2[[#This Row],[AcceptedCmp2]]</f>
        <v>0</v>
      </c>
      <c r="G1413">
        <f>Table2[[#This Row],[Response]]</f>
        <v>1</v>
      </c>
      <c r="H1413" s="8">
        <f>Products!G1413</f>
        <v>59</v>
      </c>
      <c r="I1413" s="17" t="str">
        <f>Products!H1413</f>
        <v>Married</v>
      </c>
      <c r="J1413" t="str">
        <f>Products!I1413</f>
        <v>56-65</v>
      </c>
      <c r="K1413" t="str">
        <f>Table6[[#This Row],[Kids]]</f>
        <v>Yes</v>
      </c>
      <c r="L1413" t="str">
        <f>Table6[[#This Row],[Teens]]</f>
        <v>Yes</v>
      </c>
    </row>
    <row r="1414" spans="1:12" ht="16.5" x14ac:dyDescent="0.3">
      <c r="A1414">
        <f>Table2[[#This Row],[NumDealsPurchases]]</f>
        <v>1</v>
      </c>
      <c r="B1414">
        <f>Table2[[#This Row],[AcceptedCmp3]]</f>
        <v>0</v>
      </c>
      <c r="C1414">
        <f>Table2[[#This Row],[AcceptedCmp4]]</f>
        <v>0</v>
      </c>
      <c r="D1414">
        <f>Table2[[#This Row],[AcceptedCmp5]]</f>
        <v>0</v>
      </c>
      <c r="E1414">
        <f>Table2[[#This Row],[AcceptedCmp1]]</f>
        <v>0</v>
      </c>
      <c r="F1414">
        <f>Table2[[#This Row],[AcceptedCmp2]]</f>
        <v>0</v>
      </c>
      <c r="G1414">
        <f>Table2[[#This Row],[Response]]</f>
        <v>0</v>
      </c>
      <c r="H1414" s="8">
        <f>Products!G1414</f>
        <v>35</v>
      </c>
      <c r="I1414" s="17" t="str">
        <f>Products!H1414</f>
        <v>Married</v>
      </c>
      <c r="J1414" t="str">
        <f>Products!I1414</f>
        <v>26-35</v>
      </c>
      <c r="K1414" t="str">
        <f>Table6[[#This Row],[Kids]]</f>
        <v>No</v>
      </c>
      <c r="L1414" t="str">
        <f>Table6[[#This Row],[Teens]]</f>
        <v>Yes</v>
      </c>
    </row>
    <row r="1415" spans="1:12" ht="16.5" x14ac:dyDescent="0.3">
      <c r="A1415">
        <f>Table2[[#This Row],[NumDealsPurchases]]</f>
        <v>2</v>
      </c>
      <c r="B1415">
        <f>Table2[[#This Row],[AcceptedCmp3]]</f>
        <v>0</v>
      </c>
      <c r="C1415">
        <f>Table2[[#This Row],[AcceptedCmp4]]</f>
        <v>1</v>
      </c>
      <c r="D1415">
        <f>Table2[[#This Row],[AcceptedCmp5]]</f>
        <v>1</v>
      </c>
      <c r="E1415">
        <f>Table2[[#This Row],[AcceptedCmp1]]</f>
        <v>1</v>
      </c>
      <c r="F1415">
        <f>Table2[[#This Row],[AcceptedCmp2]]</f>
        <v>0</v>
      </c>
      <c r="G1415">
        <f>Table2[[#This Row],[Response]]</f>
        <v>1</v>
      </c>
      <c r="H1415" s="8">
        <f>Products!G1415</f>
        <v>41</v>
      </c>
      <c r="I1415" s="17" t="str">
        <f>Products!H1415</f>
        <v>Married</v>
      </c>
      <c r="J1415" t="str">
        <f>Products!I1415</f>
        <v>36-45</v>
      </c>
      <c r="K1415" t="str">
        <f>Table6[[#This Row],[Kids]]</f>
        <v>Yes</v>
      </c>
      <c r="L1415" t="str">
        <f>Table6[[#This Row],[Teens]]</f>
        <v>No</v>
      </c>
    </row>
    <row r="1416" spans="1:12" ht="16.5" x14ac:dyDescent="0.3">
      <c r="A1416">
        <f>Table2[[#This Row],[NumDealsPurchases]]</f>
        <v>1</v>
      </c>
      <c r="B1416">
        <f>Table2[[#This Row],[AcceptedCmp3]]</f>
        <v>0</v>
      </c>
      <c r="C1416">
        <f>Table2[[#This Row],[AcceptedCmp4]]</f>
        <v>0</v>
      </c>
      <c r="D1416">
        <f>Table2[[#This Row],[AcceptedCmp5]]</f>
        <v>0</v>
      </c>
      <c r="E1416">
        <f>Table2[[#This Row],[AcceptedCmp1]]</f>
        <v>0</v>
      </c>
      <c r="F1416">
        <f>Table2[[#This Row],[AcceptedCmp2]]</f>
        <v>0</v>
      </c>
      <c r="G1416">
        <f>Table2[[#This Row],[Response]]</f>
        <v>0</v>
      </c>
      <c r="H1416" s="8">
        <f>Products!G1416</f>
        <v>45</v>
      </c>
      <c r="I1416" s="17" t="str">
        <f>Products!H1416</f>
        <v>Single</v>
      </c>
      <c r="J1416" t="str">
        <f>Products!I1416</f>
        <v>36-45</v>
      </c>
      <c r="K1416" t="str">
        <f>Table6[[#This Row],[Kids]]</f>
        <v>Yes</v>
      </c>
      <c r="L1416" t="str">
        <f>Table6[[#This Row],[Teens]]</f>
        <v>Yes</v>
      </c>
    </row>
    <row r="1417" spans="1:12" ht="16.5" x14ac:dyDescent="0.3">
      <c r="A1417">
        <f>Table2[[#This Row],[NumDealsPurchases]]</f>
        <v>1</v>
      </c>
      <c r="B1417">
        <f>Table2[[#This Row],[AcceptedCmp3]]</f>
        <v>0</v>
      </c>
      <c r="C1417">
        <f>Table2[[#This Row],[AcceptedCmp4]]</f>
        <v>0</v>
      </c>
      <c r="D1417">
        <f>Table2[[#This Row],[AcceptedCmp5]]</f>
        <v>0</v>
      </c>
      <c r="E1417">
        <f>Table2[[#This Row],[AcceptedCmp1]]</f>
        <v>1</v>
      </c>
      <c r="F1417">
        <f>Table2[[#This Row],[AcceptedCmp2]]</f>
        <v>0</v>
      </c>
      <c r="G1417">
        <f>Table2[[#This Row],[Response]]</f>
        <v>1</v>
      </c>
      <c r="H1417" s="8">
        <f>Products!G1417</f>
        <v>70</v>
      </c>
      <c r="I1417" s="17" t="str">
        <f>Products!H1417</f>
        <v>Single</v>
      </c>
      <c r="J1417" t="str">
        <f>Products!I1417</f>
        <v>66-75</v>
      </c>
      <c r="K1417" t="str">
        <f>Table6[[#This Row],[Kids]]</f>
        <v>No</v>
      </c>
      <c r="L1417" t="str">
        <f>Table6[[#This Row],[Teens]]</f>
        <v>No</v>
      </c>
    </row>
    <row r="1418" spans="1:12" ht="16.5" x14ac:dyDescent="0.3">
      <c r="A1418">
        <f>Table2[[#This Row],[NumDealsPurchases]]</f>
        <v>3</v>
      </c>
      <c r="B1418">
        <f>Table2[[#This Row],[AcceptedCmp3]]</f>
        <v>0</v>
      </c>
      <c r="C1418">
        <f>Table2[[#This Row],[AcceptedCmp4]]</f>
        <v>0</v>
      </c>
      <c r="D1418">
        <f>Table2[[#This Row],[AcceptedCmp5]]</f>
        <v>0</v>
      </c>
      <c r="E1418">
        <f>Table2[[#This Row],[AcceptedCmp1]]</f>
        <v>0</v>
      </c>
      <c r="F1418">
        <f>Table2[[#This Row],[AcceptedCmp2]]</f>
        <v>0</v>
      </c>
      <c r="G1418">
        <f>Table2[[#This Row],[Response]]</f>
        <v>0</v>
      </c>
      <c r="H1418" s="8">
        <f>Products!G1418</f>
        <v>23</v>
      </c>
      <c r="I1418" s="17" t="str">
        <f>Products!H1418</f>
        <v>Together</v>
      </c>
      <c r="J1418" t="str">
        <f>Products!I1418</f>
        <v>16-25</v>
      </c>
      <c r="K1418" t="str">
        <f>Table6[[#This Row],[Kids]]</f>
        <v>Yes</v>
      </c>
      <c r="L1418" t="str">
        <f>Table6[[#This Row],[Teens]]</f>
        <v>No</v>
      </c>
    </row>
    <row r="1419" spans="1:12" ht="16.5" x14ac:dyDescent="0.3">
      <c r="A1419">
        <f>Table2[[#This Row],[NumDealsPurchases]]</f>
        <v>4</v>
      </c>
      <c r="B1419">
        <f>Table2[[#This Row],[AcceptedCmp3]]</f>
        <v>0</v>
      </c>
      <c r="C1419">
        <f>Table2[[#This Row],[AcceptedCmp4]]</f>
        <v>0</v>
      </c>
      <c r="D1419">
        <f>Table2[[#This Row],[AcceptedCmp5]]</f>
        <v>0</v>
      </c>
      <c r="E1419">
        <f>Table2[[#This Row],[AcceptedCmp1]]</f>
        <v>0</v>
      </c>
      <c r="F1419">
        <f>Table2[[#This Row],[AcceptedCmp2]]</f>
        <v>0</v>
      </c>
      <c r="G1419">
        <f>Table2[[#This Row],[Response]]</f>
        <v>0</v>
      </c>
      <c r="H1419" s="8">
        <f>Products!G1419</f>
        <v>34</v>
      </c>
      <c r="I1419" s="17" t="str">
        <f>Products!H1419</f>
        <v>Together</v>
      </c>
      <c r="J1419" t="str">
        <f>Products!I1419</f>
        <v>26-35</v>
      </c>
      <c r="K1419" t="str">
        <f>Table6[[#This Row],[Kids]]</f>
        <v>Yes</v>
      </c>
      <c r="L1419" t="str">
        <f>Table6[[#This Row],[Teens]]</f>
        <v>No</v>
      </c>
    </row>
    <row r="1420" spans="1:12" ht="16.5" x14ac:dyDescent="0.3">
      <c r="A1420">
        <f>Table2[[#This Row],[NumDealsPurchases]]</f>
        <v>1</v>
      </c>
      <c r="B1420">
        <f>Table2[[#This Row],[AcceptedCmp3]]</f>
        <v>0</v>
      </c>
      <c r="C1420">
        <f>Table2[[#This Row],[AcceptedCmp4]]</f>
        <v>0</v>
      </c>
      <c r="D1420">
        <f>Table2[[#This Row],[AcceptedCmp5]]</f>
        <v>0</v>
      </c>
      <c r="E1420">
        <f>Table2[[#This Row],[AcceptedCmp1]]</f>
        <v>0</v>
      </c>
      <c r="F1420">
        <f>Table2[[#This Row],[AcceptedCmp2]]</f>
        <v>0</v>
      </c>
      <c r="G1420">
        <f>Table2[[#This Row],[Response]]</f>
        <v>0</v>
      </c>
      <c r="H1420" s="8">
        <f>Products!G1420</f>
        <v>47</v>
      </c>
      <c r="I1420" s="17" t="str">
        <f>Products!H1420</f>
        <v>Married</v>
      </c>
      <c r="J1420" t="str">
        <f>Products!I1420</f>
        <v>46-55</v>
      </c>
      <c r="K1420" t="str">
        <f>Table6[[#This Row],[Kids]]</f>
        <v>No</v>
      </c>
      <c r="L1420" t="str">
        <f>Table6[[#This Row],[Teens]]</f>
        <v>No</v>
      </c>
    </row>
    <row r="1421" spans="1:12" ht="16.5" x14ac:dyDescent="0.3">
      <c r="A1421">
        <f>Table2[[#This Row],[NumDealsPurchases]]</f>
        <v>1</v>
      </c>
      <c r="B1421">
        <f>Table2[[#This Row],[AcceptedCmp3]]</f>
        <v>0</v>
      </c>
      <c r="C1421">
        <f>Table2[[#This Row],[AcceptedCmp4]]</f>
        <v>0</v>
      </c>
      <c r="D1421">
        <f>Table2[[#This Row],[AcceptedCmp5]]</f>
        <v>0</v>
      </c>
      <c r="E1421">
        <f>Table2[[#This Row],[AcceptedCmp1]]</f>
        <v>0</v>
      </c>
      <c r="F1421">
        <f>Table2[[#This Row],[AcceptedCmp2]]</f>
        <v>0</v>
      </c>
      <c r="G1421">
        <f>Table2[[#This Row],[Response]]</f>
        <v>0</v>
      </c>
      <c r="H1421" s="8">
        <f>Products!G1421</f>
        <v>66</v>
      </c>
      <c r="I1421" s="17" t="str">
        <f>Products!H1421</f>
        <v>Married</v>
      </c>
      <c r="J1421" t="str">
        <f>Products!I1421</f>
        <v>66-75</v>
      </c>
      <c r="K1421" t="str">
        <f>Table6[[#This Row],[Kids]]</f>
        <v>No</v>
      </c>
      <c r="L1421" t="str">
        <f>Table6[[#This Row],[Teens]]</f>
        <v>No</v>
      </c>
    </row>
    <row r="1422" spans="1:12" ht="16.5" x14ac:dyDescent="0.3">
      <c r="A1422">
        <f>Table2[[#This Row],[NumDealsPurchases]]</f>
        <v>2</v>
      </c>
      <c r="B1422">
        <f>Table2[[#This Row],[AcceptedCmp3]]</f>
        <v>0</v>
      </c>
      <c r="C1422">
        <f>Table2[[#This Row],[AcceptedCmp4]]</f>
        <v>0</v>
      </c>
      <c r="D1422">
        <f>Table2[[#This Row],[AcceptedCmp5]]</f>
        <v>0</v>
      </c>
      <c r="E1422">
        <f>Table2[[#This Row],[AcceptedCmp1]]</f>
        <v>0</v>
      </c>
      <c r="F1422">
        <f>Table2[[#This Row],[AcceptedCmp2]]</f>
        <v>0</v>
      </c>
      <c r="G1422">
        <f>Table2[[#This Row],[Response]]</f>
        <v>0</v>
      </c>
      <c r="H1422" s="8">
        <f>Products!G1422</f>
        <v>42</v>
      </c>
      <c r="I1422" s="17" t="str">
        <f>Products!H1422</f>
        <v>Together</v>
      </c>
      <c r="J1422" t="str">
        <f>Products!I1422</f>
        <v>36-45</v>
      </c>
      <c r="K1422" t="str">
        <f>Table6[[#This Row],[Kids]]</f>
        <v>Yes</v>
      </c>
      <c r="L1422" t="str">
        <f>Table6[[#This Row],[Teens]]</f>
        <v>Yes</v>
      </c>
    </row>
    <row r="1423" spans="1:12" ht="16.5" x14ac:dyDescent="0.3">
      <c r="A1423">
        <f>Table2[[#This Row],[NumDealsPurchases]]</f>
        <v>3</v>
      </c>
      <c r="B1423">
        <f>Table2[[#This Row],[AcceptedCmp3]]</f>
        <v>0</v>
      </c>
      <c r="C1423">
        <f>Table2[[#This Row],[AcceptedCmp4]]</f>
        <v>0</v>
      </c>
      <c r="D1423">
        <f>Table2[[#This Row],[AcceptedCmp5]]</f>
        <v>0</v>
      </c>
      <c r="E1423">
        <f>Table2[[#This Row],[AcceptedCmp1]]</f>
        <v>0</v>
      </c>
      <c r="F1423">
        <f>Table2[[#This Row],[AcceptedCmp2]]</f>
        <v>0</v>
      </c>
      <c r="G1423">
        <f>Table2[[#This Row],[Response]]</f>
        <v>0</v>
      </c>
      <c r="H1423" s="8">
        <f>Products!G1423</f>
        <v>41</v>
      </c>
      <c r="I1423" s="17" t="str">
        <f>Products!H1423</f>
        <v>Single</v>
      </c>
      <c r="J1423" t="str">
        <f>Products!I1423</f>
        <v>36-45</v>
      </c>
      <c r="K1423" t="str">
        <f>Table6[[#This Row],[Kids]]</f>
        <v>Yes</v>
      </c>
      <c r="L1423" t="str">
        <f>Table6[[#This Row],[Teens]]</f>
        <v>Yes</v>
      </c>
    </row>
    <row r="1424" spans="1:12" ht="16.5" x14ac:dyDescent="0.3">
      <c r="A1424">
        <f>Table2[[#This Row],[NumDealsPurchases]]</f>
        <v>1</v>
      </c>
      <c r="B1424">
        <f>Table2[[#This Row],[AcceptedCmp3]]</f>
        <v>0</v>
      </c>
      <c r="C1424">
        <f>Table2[[#This Row],[AcceptedCmp4]]</f>
        <v>0</v>
      </c>
      <c r="D1424">
        <f>Table2[[#This Row],[AcceptedCmp5]]</f>
        <v>0</v>
      </c>
      <c r="E1424">
        <f>Table2[[#This Row],[AcceptedCmp1]]</f>
        <v>0</v>
      </c>
      <c r="F1424">
        <f>Table2[[#This Row],[AcceptedCmp2]]</f>
        <v>0</v>
      </c>
      <c r="G1424">
        <f>Table2[[#This Row],[Response]]</f>
        <v>0</v>
      </c>
      <c r="H1424" s="8">
        <f>Products!G1424</f>
        <v>42</v>
      </c>
      <c r="I1424" s="17" t="str">
        <f>Products!H1424</f>
        <v>Single</v>
      </c>
      <c r="J1424" t="str">
        <f>Products!I1424</f>
        <v>36-45</v>
      </c>
      <c r="K1424" t="str">
        <f>Table6[[#This Row],[Kids]]</f>
        <v>Yes</v>
      </c>
      <c r="L1424" t="str">
        <f>Table6[[#This Row],[Teens]]</f>
        <v>Yes</v>
      </c>
    </row>
    <row r="1425" spans="1:12" ht="16.5" x14ac:dyDescent="0.3">
      <c r="A1425">
        <f>Table2[[#This Row],[NumDealsPurchases]]</f>
        <v>1</v>
      </c>
      <c r="B1425">
        <f>Table2[[#This Row],[AcceptedCmp3]]</f>
        <v>0</v>
      </c>
      <c r="C1425">
        <f>Table2[[#This Row],[AcceptedCmp4]]</f>
        <v>0</v>
      </c>
      <c r="D1425">
        <f>Table2[[#This Row],[AcceptedCmp5]]</f>
        <v>0</v>
      </c>
      <c r="E1425">
        <f>Table2[[#This Row],[AcceptedCmp1]]</f>
        <v>0</v>
      </c>
      <c r="F1425">
        <f>Table2[[#This Row],[AcceptedCmp2]]</f>
        <v>0</v>
      </c>
      <c r="G1425">
        <f>Table2[[#This Row],[Response]]</f>
        <v>0</v>
      </c>
      <c r="H1425" s="8">
        <f>Products!G1425</f>
        <v>41</v>
      </c>
      <c r="I1425" s="17" t="str">
        <f>Products!H1425</f>
        <v>Together</v>
      </c>
      <c r="J1425" t="str">
        <f>Products!I1425</f>
        <v>36-45</v>
      </c>
      <c r="K1425" t="str">
        <f>Table6[[#This Row],[Kids]]</f>
        <v>No</v>
      </c>
      <c r="L1425" t="str">
        <f>Table6[[#This Row],[Teens]]</f>
        <v>No</v>
      </c>
    </row>
    <row r="1426" spans="1:12" ht="16.5" x14ac:dyDescent="0.3">
      <c r="A1426">
        <f>Table2[[#This Row],[NumDealsPurchases]]</f>
        <v>4</v>
      </c>
      <c r="B1426">
        <f>Table2[[#This Row],[AcceptedCmp3]]</f>
        <v>0</v>
      </c>
      <c r="C1426">
        <f>Table2[[#This Row],[AcceptedCmp4]]</f>
        <v>1</v>
      </c>
      <c r="D1426">
        <f>Table2[[#This Row],[AcceptedCmp5]]</f>
        <v>0</v>
      </c>
      <c r="E1426">
        <f>Table2[[#This Row],[AcceptedCmp1]]</f>
        <v>0</v>
      </c>
      <c r="F1426">
        <f>Table2[[#This Row],[AcceptedCmp2]]</f>
        <v>0</v>
      </c>
      <c r="G1426">
        <f>Table2[[#This Row],[Response]]</f>
        <v>0</v>
      </c>
      <c r="H1426" s="8">
        <f>Products!G1426</f>
        <v>46</v>
      </c>
      <c r="I1426" s="17" t="str">
        <f>Products!H1426</f>
        <v>Married</v>
      </c>
      <c r="J1426" t="str">
        <f>Products!I1426</f>
        <v>46-55</v>
      </c>
      <c r="K1426" t="str">
        <f>Table6[[#This Row],[Kids]]</f>
        <v>No</v>
      </c>
      <c r="L1426" t="str">
        <f>Table6[[#This Row],[Teens]]</f>
        <v>Yes</v>
      </c>
    </row>
    <row r="1427" spans="1:12" ht="16.5" x14ac:dyDescent="0.3">
      <c r="A1427">
        <f>Table2[[#This Row],[NumDealsPurchases]]</f>
        <v>1</v>
      </c>
      <c r="B1427">
        <f>Table2[[#This Row],[AcceptedCmp3]]</f>
        <v>0</v>
      </c>
      <c r="C1427">
        <f>Table2[[#This Row],[AcceptedCmp4]]</f>
        <v>0</v>
      </c>
      <c r="D1427">
        <f>Table2[[#This Row],[AcceptedCmp5]]</f>
        <v>0</v>
      </c>
      <c r="E1427">
        <f>Table2[[#This Row],[AcceptedCmp1]]</f>
        <v>0</v>
      </c>
      <c r="F1427">
        <f>Table2[[#This Row],[AcceptedCmp2]]</f>
        <v>0</v>
      </c>
      <c r="G1427">
        <f>Table2[[#This Row],[Response]]</f>
        <v>0</v>
      </c>
      <c r="H1427" s="8">
        <f>Products!G1427</f>
        <v>45</v>
      </c>
      <c r="I1427" s="17" t="str">
        <f>Products!H1427</f>
        <v>Married</v>
      </c>
      <c r="J1427" t="str">
        <f>Products!I1427</f>
        <v>36-45</v>
      </c>
      <c r="K1427" t="str">
        <f>Table6[[#This Row],[Kids]]</f>
        <v>No</v>
      </c>
      <c r="L1427" t="str">
        <f>Table6[[#This Row],[Teens]]</f>
        <v>Yes</v>
      </c>
    </row>
    <row r="1428" spans="1:12" ht="16.5" x14ac:dyDescent="0.3">
      <c r="A1428">
        <f>Table2[[#This Row],[NumDealsPurchases]]</f>
        <v>1</v>
      </c>
      <c r="B1428">
        <f>Table2[[#This Row],[AcceptedCmp3]]</f>
        <v>0</v>
      </c>
      <c r="C1428">
        <f>Table2[[#This Row],[AcceptedCmp4]]</f>
        <v>0</v>
      </c>
      <c r="D1428">
        <f>Table2[[#This Row],[AcceptedCmp5]]</f>
        <v>0</v>
      </c>
      <c r="E1428">
        <f>Table2[[#This Row],[AcceptedCmp1]]</f>
        <v>0</v>
      </c>
      <c r="F1428">
        <f>Table2[[#This Row],[AcceptedCmp2]]</f>
        <v>0</v>
      </c>
      <c r="G1428">
        <f>Table2[[#This Row],[Response]]</f>
        <v>0</v>
      </c>
      <c r="H1428" s="8">
        <f>Products!G1428</f>
        <v>53</v>
      </c>
      <c r="I1428" s="17" t="str">
        <f>Products!H1428</f>
        <v>Married</v>
      </c>
      <c r="J1428" t="str">
        <f>Products!I1428</f>
        <v>46-55</v>
      </c>
      <c r="K1428" t="str">
        <f>Table6[[#This Row],[Kids]]</f>
        <v>No</v>
      </c>
      <c r="L1428" t="str">
        <f>Table6[[#This Row],[Teens]]</f>
        <v>No</v>
      </c>
    </row>
    <row r="1429" spans="1:12" ht="16.5" x14ac:dyDescent="0.3">
      <c r="A1429">
        <f>Table2[[#This Row],[NumDealsPurchases]]</f>
        <v>3</v>
      </c>
      <c r="B1429">
        <f>Table2[[#This Row],[AcceptedCmp3]]</f>
        <v>0</v>
      </c>
      <c r="C1429">
        <f>Table2[[#This Row],[AcceptedCmp4]]</f>
        <v>0</v>
      </c>
      <c r="D1429">
        <f>Table2[[#This Row],[AcceptedCmp5]]</f>
        <v>0</v>
      </c>
      <c r="E1429">
        <f>Table2[[#This Row],[AcceptedCmp1]]</f>
        <v>0</v>
      </c>
      <c r="F1429">
        <f>Table2[[#This Row],[AcceptedCmp2]]</f>
        <v>0</v>
      </c>
      <c r="G1429">
        <f>Table2[[#This Row],[Response]]</f>
        <v>0</v>
      </c>
      <c r="H1429" s="8">
        <f>Products!G1429</f>
        <v>43</v>
      </c>
      <c r="I1429" s="17" t="str">
        <f>Products!H1429</f>
        <v>Married</v>
      </c>
      <c r="J1429" t="str">
        <f>Products!I1429</f>
        <v>36-45</v>
      </c>
      <c r="K1429" t="str">
        <f>Table6[[#This Row],[Kids]]</f>
        <v>Yes</v>
      </c>
      <c r="L1429" t="str">
        <f>Table6[[#This Row],[Teens]]</f>
        <v>No</v>
      </c>
    </row>
    <row r="1430" spans="1:12" ht="16.5" x14ac:dyDescent="0.3">
      <c r="A1430">
        <f>Table2[[#This Row],[NumDealsPurchases]]</f>
        <v>1</v>
      </c>
      <c r="B1430">
        <f>Table2[[#This Row],[AcceptedCmp3]]</f>
        <v>0</v>
      </c>
      <c r="C1430">
        <f>Table2[[#This Row],[AcceptedCmp4]]</f>
        <v>0</v>
      </c>
      <c r="D1430">
        <f>Table2[[#This Row],[AcceptedCmp5]]</f>
        <v>0</v>
      </c>
      <c r="E1430">
        <f>Table2[[#This Row],[AcceptedCmp1]]</f>
        <v>0</v>
      </c>
      <c r="F1430">
        <f>Table2[[#This Row],[AcceptedCmp2]]</f>
        <v>0</v>
      </c>
      <c r="G1430">
        <f>Table2[[#This Row],[Response]]</f>
        <v>0</v>
      </c>
      <c r="H1430" s="8">
        <f>Products!G1430</f>
        <v>39</v>
      </c>
      <c r="I1430" s="17" t="str">
        <f>Products!H1430</f>
        <v>Single</v>
      </c>
      <c r="J1430" t="str">
        <f>Products!I1430</f>
        <v>36-45</v>
      </c>
      <c r="K1430" t="str">
        <f>Table6[[#This Row],[Kids]]</f>
        <v>Yes</v>
      </c>
      <c r="L1430" t="str">
        <f>Table6[[#This Row],[Teens]]</f>
        <v>No</v>
      </c>
    </row>
    <row r="1431" spans="1:12" ht="16.5" x14ac:dyDescent="0.3">
      <c r="A1431">
        <f>Table2[[#This Row],[NumDealsPurchases]]</f>
        <v>1</v>
      </c>
      <c r="B1431">
        <f>Table2[[#This Row],[AcceptedCmp3]]</f>
        <v>0</v>
      </c>
      <c r="C1431">
        <f>Table2[[#This Row],[AcceptedCmp4]]</f>
        <v>0</v>
      </c>
      <c r="D1431">
        <f>Table2[[#This Row],[AcceptedCmp5]]</f>
        <v>0</v>
      </c>
      <c r="E1431">
        <f>Table2[[#This Row],[AcceptedCmp1]]</f>
        <v>0</v>
      </c>
      <c r="F1431">
        <f>Table2[[#This Row],[AcceptedCmp2]]</f>
        <v>0</v>
      </c>
      <c r="G1431">
        <f>Table2[[#This Row],[Response]]</f>
        <v>0</v>
      </c>
      <c r="H1431" s="8">
        <f>Products!G1431</f>
        <v>41</v>
      </c>
      <c r="I1431" s="17" t="str">
        <f>Products!H1431</f>
        <v>Single</v>
      </c>
      <c r="J1431" t="str">
        <f>Products!I1431</f>
        <v>36-45</v>
      </c>
      <c r="K1431" t="str">
        <f>Table6[[#This Row],[Kids]]</f>
        <v>Yes</v>
      </c>
      <c r="L1431" t="str">
        <f>Table6[[#This Row],[Teens]]</f>
        <v>No</v>
      </c>
    </row>
    <row r="1432" spans="1:12" ht="16.5" x14ac:dyDescent="0.3">
      <c r="A1432">
        <f>Table2[[#This Row],[NumDealsPurchases]]</f>
        <v>2</v>
      </c>
      <c r="B1432">
        <f>Table2[[#This Row],[AcceptedCmp3]]</f>
        <v>0</v>
      </c>
      <c r="C1432">
        <f>Table2[[#This Row],[AcceptedCmp4]]</f>
        <v>0</v>
      </c>
      <c r="D1432">
        <f>Table2[[#This Row],[AcceptedCmp5]]</f>
        <v>0</v>
      </c>
      <c r="E1432">
        <f>Table2[[#This Row],[AcceptedCmp1]]</f>
        <v>0</v>
      </c>
      <c r="F1432">
        <f>Table2[[#This Row],[AcceptedCmp2]]</f>
        <v>0</v>
      </c>
      <c r="G1432">
        <f>Table2[[#This Row],[Response]]</f>
        <v>0</v>
      </c>
      <c r="H1432" s="8">
        <f>Products!G1432</f>
        <v>56</v>
      </c>
      <c r="I1432" s="17" t="str">
        <f>Products!H1432</f>
        <v>Married</v>
      </c>
      <c r="J1432" t="str">
        <f>Products!I1432</f>
        <v>56-65</v>
      </c>
      <c r="K1432" t="str">
        <f>Table6[[#This Row],[Kids]]</f>
        <v>Yes</v>
      </c>
      <c r="L1432" t="str">
        <f>Table6[[#This Row],[Teens]]</f>
        <v>Yes</v>
      </c>
    </row>
    <row r="1433" spans="1:12" ht="16.5" x14ac:dyDescent="0.3">
      <c r="A1433">
        <f>Table2[[#This Row],[NumDealsPurchases]]</f>
        <v>1</v>
      </c>
      <c r="B1433">
        <f>Table2[[#This Row],[AcceptedCmp3]]</f>
        <v>0</v>
      </c>
      <c r="C1433">
        <f>Table2[[#This Row],[AcceptedCmp4]]</f>
        <v>0</v>
      </c>
      <c r="D1433">
        <f>Table2[[#This Row],[AcceptedCmp5]]</f>
        <v>0</v>
      </c>
      <c r="E1433">
        <f>Table2[[#This Row],[AcceptedCmp1]]</f>
        <v>0</v>
      </c>
      <c r="F1433">
        <f>Table2[[#This Row],[AcceptedCmp2]]</f>
        <v>0</v>
      </c>
      <c r="G1433">
        <f>Table2[[#This Row],[Response]]</f>
        <v>0</v>
      </c>
      <c r="H1433" s="8">
        <f>Products!G1433</f>
        <v>41</v>
      </c>
      <c r="I1433" s="17" t="str">
        <f>Products!H1433</f>
        <v>Divorced</v>
      </c>
      <c r="J1433" t="str">
        <f>Products!I1433</f>
        <v>36-45</v>
      </c>
      <c r="K1433" t="str">
        <f>Table6[[#This Row],[Kids]]</f>
        <v>No</v>
      </c>
      <c r="L1433" t="str">
        <f>Table6[[#This Row],[Teens]]</f>
        <v>No</v>
      </c>
    </row>
    <row r="1434" spans="1:12" ht="16.5" x14ac:dyDescent="0.3">
      <c r="A1434">
        <f>Table2[[#This Row],[NumDealsPurchases]]</f>
        <v>1</v>
      </c>
      <c r="B1434">
        <f>Table2[[#This Row],[AcceptedCmp3]]</f>
        <v>0</v>
      </c>
      <c r="C1434">
        <f>Table2[[#This Row],[AcceptedCmp4]]</f>
        <v>0</v>
      </c>
      <c r="D1434">
        <f>Table2[[#This Row],[AcceptedCmp5]]</f>
        <v>0</v>
      </c>
      <c r="E1434">
        <f>Table2[[#This Row],[AcceptedCmp1]]</f>
        <v>0</v>
      </c>
      <c r="F1434">
        <f>Table2[[#This Row],[AcceptedCmp2]]</f>
        <v>0</v>
      </c>
      <c r="G1434">
        <f>Table2[[#This Row],[Response]]</f>
        <v>0</v>
      </c>
      <c r="H1434" s="8">
        <f>Products!G1434</f>
        <v>30</v>
      </c>
      <c r="I1434" s="17" t="str">
        <f>Products!H1434</f>
        <v>Married</v>
      </c>
      <c r="J1434" t="str">
        <f>Products!I1434</f>
        <v>26-35</v>
      </c>
      <c r="K1434" t="str">
        <f>Table6[[#This Row],[Kids]]</f>
        <v>Yes</v>
      </c>
      <c r="L1434" t="str">
        <f>Table6[[#This Row],[Teens]]</f>
        <v>No</v>
      </c>
    </row>
    <row r="1435" spans="1:12" ht="16.5" x14ac:dyDescent="0.3">
      <c r="A1435">
        <f>Table2[[#This Row],[NumDealsPurchases]]</f>
        <v>1</v>
      </c>
      <c r="B1435">
        <f>Table2[[#This Row],[AcceptedCmp3]]</f>
        <v>0</v>
      </c>
      <c r="C1435">
        <f>Table2[[#This Row],[AcceptedCmp4]]</f>
        <v>0</v>
      </c>
      <c r="D1435">
        <f>Table2[[#This Row],[AcceptedCmp5]]</f>
        <v>0</v>
      </c>
      <c r="E1435">
        <f>Table2[[#This Row],[AcceptedCmp1]]</f>
        <v>0</v>
      </c>
      <c r="F1435">
        <f>Table2[[#This Row],[AcceptedCmp2]]</f>
        <v>0</v>
      </c>
      <c r="G1435">
        <f>Table2[[#This Row],[Response]]</f>
        <v>0</v>
      </c>
      <c r="H1435" s="8">
        <f>Products!G1435</f>
        <v>41</v>
      </c>
      <c r="I1435" s="17" t="str">
        <f>Products!H1435</f>
        <v>Single</v>
      </c>
      <c r="J1435" t="str">
        <f>Products!I1435</f>
        <v>36-45</v>
      </c>
      <c r="K1435" t="str">
        <f>Table6[[#This Row],[Kids]]</f>
        <v>Yes</v>
      </c>
      <c r="L1435" t="str">
        <f>Table6[[#This Row],[Teens]]</f>
        <v>No</v>
      </c>
    </row>
    <row r="1436" spans="1:12" ht="16.5" x14ac:dyDescent="0.3">
      <c r="A1436">
        <f>Table2[[#This Row],[NumDealsPurchases]]</f>
        <v>1</v>
      </c>
      <c r="B1436">
        <f>Table2[[#This Row],[AcceptedCmp3]]</f>
        <v>0</v>
      </c>
      <c r="C1436">
        <f>Table2[[#This Row],[AcceptedCmp4]]</f>
        <v>0</v>
      </c>
      <c r="D1436">
        <f>Table2[[#This Row],[AcceptedCmp5]]</f>
        <v>1</v>
      </c>
      <c r="E1436">
        <f>Table2[[#This Row],[AcceptedCmp1]]</f>
        <v>1</v>
      </c>
      <c r="F1436">
        <f>Table2[[#This Row],[AcceptedCmp2]]</f>
        <v>0</v>
      </c>
      <c r="G1436">
        <f>Table2[[#This Row],[Response]]</f>
        <v>0</v>
      </c>
      <c r="H1436" s="8">
        <f>Products!G1436</f>
        <v>28</v>
      </c>
      <c r="I1436" s="17" t="str">
        <f>Products!H1436</f>
        <v>Divorced</v>
      </c>
      <c r="J1436" t="str">
        <f>Products!I1436</f>
        <v>26-35</v>
      </c>
      <c r="K1436" t="str">
        <f>Table6[[#This Row],[Kids]]</f>
        <v>No</v>
      </c>
      <c r="L1436" t="str">
        <f>Table6[[#This Row],[Teens]]</f>
        <v>No</v>
      </c>
    </row>
    <row r="1437" spans="1:12" ht="16.5" x14ac:dyDescent="0.3">
      <c r="A1437">
        <f>Table2[[#This Row],[NumDealsPurchases]]</f>
        <v>2</v>
      </c>
      <c r="B1437">
        <f>Table2[[#This Row],[AcceptedCmp3]]</f>
        <v>0</v>
      </c>
      <c r="C1437">
        <f>Table2[[#This Row],[AcceptedCmp4]]</f>
        <v>0</v>
      </c>
      <c r="D1437">
        <f>Table2[[#This Row],[AcceptedCmp5]]</f>
        <v>0</v>
      </c>
      <c r="E1437">
        <f>Table2[[#This Row],[AcceptedCmp1]]</f>
        <v>0</v>
      </c>
      <c r="F1437">
        <f>Table2[[#This Row],[AcceptedCmp2]]</f>
        <v>0</v>
      </c>
      <c r="G1437">
        <f>Table2[[#This Row],[Response]]</f>
        <v>0</v>
      </c>
      <c r="H1437" s="8">
        <f>Products!G1437</f>
        <v>40</v>
      </c>
      <c r="I1437" s="17" t="str">
        <f>Products!H1437</f>
        <v>Married</v>
      </c>
      <c r="J1437" t="str">
        <f>Products!I1437</f>
        <v>36-45</v>
      </c>
      <c r="K1437" t="str">
        <f>Table6[[#This Row],[Kids]]</f>
        <v>Yes</v>
      </c>
      <c r="L1437" t="str">
        <f>Table6[[#This Row],[Teens]]</f>
        <v>Yes</v>
      </c>
    </row>
    <row r="1438" spans="1:12" ht="16.5" x14ac:dyDescent="0.3">
      <c r="A1438">
        <f>Table2[[#This Row],[NumDealsPurchases]]</f>
        <v>5</v>
      </c>
      <c r="B1438">
        <f>Table2[[#This Row],[AcceptedCmp3]]</f>
        <v>0</v>
      </c>
      <c r="C1438">
        <f>Table2[[#This Row],[AcceptedCmp4]]</f>
        <v>0</v>
      </c>
      <c r="D1438">
        <f>Table2[[#This Row],[AcceptedCmp5]]</f>
        <v>0</v>
      </c>
      <c r="E1438">
        <f>Table2[[#This Row],[AcceptedCmp1]]</f>
        <v>0</v>
      </c>
      <c r="F1438">
        <f>Table2[[#This Row],[AcceptedCmp2]]</f>
        <v>0</v>
      </c>
      <c r="G1438">
        <f>Table2[[#This Row],[Response]]</f>
        <v>0</v>
      </c>
      <c r="H1438" s="8">
        <f>Products!G1438</f>
        <v>46</v>
      </c>
      <c r="I1438" s="17" t="str">
        <f>Products!H1438</f>
        <v>Married</v>
      </c>
      <c r="J1438" t="str">
        <f>Products!I1438</f>
        <v>46-55</v>
      </c>
      <c r="K1438" t="str">
        <f>Table6[[#This Row],[Kids]]</f>
        <v>Yes</v>
      </c>
      <c r="L1438" t="str">
        <f>Table6[[#This Row],[Teens]]</f>
        <v>Yes</v>
      </c>
    </row>
    <row r="1439" spans="1:12" ht="16.5" x14ac:dyDescent="0.3">
      <c r="A1439">
        <f>Table2[[#This Row],[NumDealsPurchases]]</f>
        <v>2</v>
      </c>
      <c r="B1439">
        <f>Table2[[#This Row],[AcceptedCmp3]]</f>
        <v>1</v>
      </c>
      <c r="C1439">
        <f>Table2[[#This Row],[AcceptedCmp4]]</f>
        <v>0</v>
      </c>
      <c r="D1439">
        <f>Table2[[#This Row],[AcceptedCmp5]]</f>
        <v>0</v>
      </c>
      <c r="E1439">
        <f>Table2[[#This Row],[AcceptedCmp1]]</f>
        <v>0</v>
      </c>
      <c r="F1439">
        <f>Table2[[#This Row],[AcceptedCmp2]]</f>
        <v>0</v>
      </c>
      <c r="G1439">
        <f>Table2[[#This Row],[Response]]</f>
        <v>0</v>
      </c>
      <c r="H1439" s="8">
        <f>Products!G1439</f>
        <v>34</v>
      </c>
      <c r="I1439" s="17" t="str">
        <f>Products!H1439</f>
        <v>Together</v>
      </c>
      <c r="J1439" t="str">
        <f>Products!I1439</f>
        <v>26-35</v>
      </c>
      <c r="K1439" t="str">
        <f>Table6[[#This Row],[Kids]]</f>
        <v>Yes</v>
      </c>
      <c r="L1439" t="str">
        <f>Table6[[#This Row],[Teens]]</f>
        <v>Yes</v>
      </c>
    </row>
    <row r="1440" spans="1:12" ht="16.5" x14ac:dyDescent="0.3">
      <c r="A1440">
        <f>Table2[[#This Row],[NumDealsPurchases]]</f>
        <v>4</v>
      </c>
      <c r="B1440">
        <f>Table2[[#This Row],[AcceptedCmp3]]</f>
        <v>0</v>
      </c>
      <c r="C1440">
        <f>Table2[[#This Row],[AcceptedCmp4]]</f>
        <v>0</v>
      </c>
      <c r="D1440">
        <f>Table2[[#This Row],[AcceptedCmp5]]</f>
        <v>0</v>
      </c>
      <c r="E1440">
        <f>Table2[[#This Row],[AcceptedCmp1]]</f>
        <v>0</v>
      </c>
      <c r="F1440">
        <f>Table2[[#This Row],[AcceptedCmp2]]</f>
        <v>0</v>
      </c>
      <c r="G1440">
        <f>Table2[[#This Row],[Response]]</f>
        <v>0</v>
      </c>
      <c r="H1440" s="8">
        <f>Products!G1440</f>
        <v>51</v>
      </c>
      <c r="I1440" s="17" t="str">
        <f>Products!H1440</f>
        <v>Married</v>
      </c>
      <c r="J1440" t="str">
        <f>Products!I1440</f>
        <v>46-55</v>
      </c>
      <c r="K1440" t="str">
        <f>Table6[[#This Row],[Kids]]</f>
        <v>Yes</v>
      </c>
      <c r="L1440" t="str">
        <f>Table6[[#This Row],[Teens]]</f>
        <v>Yes</v>
      </c>
    </row>
    <row r="1441" spans="1:12" ht="16.5" x14ac:dyDescent="0.3">
      <c r="A1441">
        <f>Table2[[#This Row],[NumDealsPurchases]]</f>
        <v>1</v>
      </c>
      <c r="B1441">
        <f>Table2[[#This Row],[AcceptedCmp3]]</f>
        <v>0</v>
      </c>
      <c r="C1441">
        <f>Table2[[#This Row],[AcceptedCmp4]]</f>
        <v>0</v>
      </c>
      <c r="D1441">
        <f>Table2[[#This Row],[AcceptedCmp5]]</f>
        <v>0</v>
      </c>
      <c r="E1441">
        <f>Table2[[#This Row],[AcceptedCmp1]]</f>
        <v>0</v>
      </c>
      <c r="F1441">
        <f>Table2[[#This Row],[AcceptedCmp2]]</f>
        <v>0</v>
      </c>
      <c r="G1441">
        <f>Table2[[#This Row],[Response]]</f>
        <v>0</v>
      </c>
      <c r="H1441" s="8">
        <f>Products!G1441</f>
        <v>27</v>
      </c>
      <c r="I1441" s="17" t="str">
        <f>Products!H1441</f>
        <v>Married</v>
      </c>
      <c r="J1441" t="str">
        <f>Products!I1441</f>
        <v>26-35</v>
      </c>
      <c r="K1441" t="str">
        <f>Table6[[#This Row],[Kids]]</f>
        <v>No</v>
      </c>
      <c r="L1441" t="str">
        <f>Table6[[#This Row],[Teens]]</f>
        <v>No</v>
      </c>
    </row>
    <row r="1442" spans="1:12" ht="16.5" x14ac:dyDescent="0.3">
      <c r="A1442">
        <f>Table2[[#This Row],[NumDealsPurchases]]</f>
        <v>1</v>
      </c>
      <c r="B1442">
        <f>Table2[[#This Row],[AcceptedCmp3]]</f>
        <v>0</v>
      </c>
      <c r="C1442">
        <f>Table2[[#This Row],[AcceptedCmp4]]</f>
        <v>0</v>
      </c>
      <c r="D1442">
        <f>Table2[[#This Row],[AcceptedCmp5]]</f>
        <v>0</v>
      </c>
      <c r="E1442">
        <f>Table2[[#This Row],[AcceptedCmp1]]</f>
        <v>0</v>
      </c>
      <c r="F1442">
        <f>Table2[[#This Row],[AcceptedCmp2]]</f>
        <v>0</v>
      </c>
      <c r="G1442">
        <f>Table2[[#This Row],[Response]]</f>
        <v>0</v>
      </c>
      <c r="H1442" s="8">
        <f>Products!G1442</f>
        <v>50</v>
      </c>
      <c r="I1442" s="17" t="str">
        <f>Products!H1442</f>
        <v>Together</v>
      </c>
      <c r="J1442" t="str">
        <f>Products!I1442</f>
        <v>46-55</v>
      </c>
      <c r="K1442" t="str">
        <f>Table6[[#This Row],[Kids]]</f>
        <v>No</v>
      </c>
      <c r="L1442" t="str">
        <f>Table6[[#This Row],[Teens]]</f>
        <v>No</v>
      </c>
    </row>
    <row r="1443" spans="1:12" ht="16.5" x14ac:dyDescent="0.3">
      <c r="A1443">
        <f>Table2[[#This Row],[NumDealsPurchases]]</f>
        <v>2</v>
      </c>
      <c r="B1443">
        <f>Table2[[#This Row],[AcceptedCmp3]]</f>
        <v>0</v>
      </c>
      <c r="C1443">
        <f>Table2[[#This Row],[AcceptedCmp4]]</f>
        <v>0</v>
      </c>
      <c r="D1443">
        <f>Table2[[#This Row],[AcceptedCmp5]]</f>
        <v>0</v>
      </c>
      <c r="E1443">
        <f>Table2[[#This Row],[AcceptedCmp1]]</f>
        <v>0</v>
      </c>
      <c r="F1443">
        <f>Table2[[#This Row],[AcceptedCmp2]]</f>
        <v>0</v>
      </c>
      <c r="G1443">
        <f>Table2[[#This Row],[Response]]</f>
        <v>0</v>
      </c>
      <c r="H1443" s="8">
        <f>Products!G1443</f>
        <v>30</v>
      </c>
      <c r="I1443" s="17" t="str">
        <f>Products!H1443</f>
        <v>Married</v>
      </c>
      <c r="J1443" t="str">
        <f>Products!I1443</f>
        <v>26-35</v>
      </c>
      <c r="K1443" t="str">
        <f>Table6[[#This Row],[Kids]]</f>
        <v>Yes</v>
      </c>
      <c r="L1443" t="str">
        <f>Table6[[#This Row],[Teens]]</f>
        <v>No</v>
      </c>
    </row>
    <row r="1444" spans="1:12" ht="16.5" x14ac:dyDescent="0.3">
      <c r="A1444">
        <f>Table2[[#This Row],[NumDealsPurchases]]</f>
        <v>3</v>
      </c>
      <c r="B1444">
        <f>Table2[[#This Row],[AcceptedCmp3]]</f>
        <v>0</v>
      </c>
      <c r="C1444">
        <f>Table2[[#This Row],[AcceptedCmp4]]</f>
        <v>0</v>
      </c>
      <c r="D1444">
        <f>Table2[[#This Row],[AcceptedCmp5]]</f>
        <v>0</v>
      </c>
      <c r="E1444">
        <f>Table2[[#This Row],[AcceptedCmp1]]</f>
        <v>0</v>
      </c>
      <c r="F1444">
        <f>Table2[[#This Row],[AcceptedCmp2]]</f>
        <v>0</v>
      </c>
      <c r="G1444">
        <f>Table2[[#This Row],[Response]]</f>
        <v>0</v>
      </c>
      <c r="H1444" s="8">
        <f>Products!G1444</f>
        <v>61</v>
      </c>
      <c r="I1444" s="17" t="str">
        <f>Products!H1444</f>
        <v>Together</v>
      </c>
      <c r="J1444" t="str">
        <f>Products!I1444</f>
        <v>56-65</v>
      </c>
      <c r="K1444" t="str">
        <f>Table6[[#This Row],[Kids]]</f>
        <v>Yes</v>
      </c>
      <c r="L1444" t="str">
        <f>Table6[[#This Row],[Teens]]</f>
        <v>Yes</v>
      </c>
    </row>
    <row r="1445" spans="1:12" ht="16.5" x14ac:dyDescent="0.3">
      <c r="A1445">
        <f>Table2[[#This Row],[NumDealsPurchases]]</f>
        <v>1</v>
      </c>
      <c r="B1445">
        <f>Table2[[#This Row],[AcceptedCmp3]]</f>
        <v>0</v>
      </c>
      <c r="C1445">
        <f>Table2[[#This Row],[AcceptedCmp4]]</f>
        <v>0</v>
      </c>
      <c r="D1445">
        <f>Table2[[#This Row],[AcceptedCmp5]]</f>
        <v>0</v>
      </c>
      <c r="E1445">
        <f>Table2[[#This Row],[AcceptedCmp1]]</f>
        <v>0</v>
      </c>
      <c r="F1445">
        <f>Table2[[#This Row],[AcceptedCmp2]]</f>
        <v>0</v>
      </c>
      <c r="G1445">
        <f>Table2[[#This Row],[Response]]</f>
        <v>0</v>
      </c>
      <c r="H1445" s="8">
        <f>Products!G1445</f>
        <v>64</v>
      </c>
      <c r="I1445" s="17" t="str">
        <f>Products!H1445</f>
        <v>Widow</v>
      </c>
      <c r="J1445" t="str">
        <f>Products!I1445</f>
        <v>56-65</v>
      </c>
      <c r="K1445" t="str">
        <f>Table6[[#This Row],[Kids]]</f>
        <v>Yes</v>
      </c>
      <c r="L1445" t="str">
        <f>Table6[[#This Row],[Teens]]</f>
        <v>Yes</v>
      </c>
    </row>
    <row r="1446" spans="1:12" ht="16.5" x14ac:dyDescent="0.3">
      <c r="A1446">
        <f>Table2[[#This Row],[NumDealsPurchases]]</f>
        <v>3</v>
      </c>
      <c r="B1446">
        <f>Table2[[#This Row],[AcceptedCmp3]]</f>
        <v>0</v>
      </c>
      <c r="C1446">
        <f>Table2[[#This Row],[AcceptedCmp4]]</f>
        <v>0</v>
      </c>
      <c r="D1446">
        <f>Table2[[#This Row],[AcceptedCmp5]]</f>
        <v>0</v>
      </c>
      <c r="E1446">
        <f>Table2[[#This Row],[AcceptedCmp1]]</f>
        <v>0</v>
      </c>
      <c r="F1446">
        <f>Table2[[#This Row],[AcceptedCmp2]]</f>
        <v>0</v>
      </c>
      <c r="G1446">
        <f>Table2[[#This Row],[Response]]</f>
        <v>1</v>
      </c>
      <c r="H1446" s="8">
        <f>Products!G1446</f>
        <v>33</v>
      </c>
      <c r="I1446" s="17" t="str">
        <f>Products!H1446</f>
        <v>Together</v>
      </c>
      <c r="J1446" t="str">
        <f>Products!I1446</f>
        <v>26-35</v>
      </c>
      <c r="K1446" t="str">
        <f>Table6[[#This Row],[Kids]]</f>
        <v>Yes</v>
      </c>
      <c r="L1446" t="str">
        <f>Table6[[#This Row],[Teens]]</f>
        <v>No</v>
      </c>
    </row>
    <row r="1447" spans="1:12" ht="16.5" x14ac:dyDescent="0.3">
      <c r="A1447">
        <f>Table2[[#This Row],[NumDealsPurchases]]</f>
        <v>3</v>
      </c>
      <c r="B1447">
        <f>Table2[[#This Row],[AcceptedCmp3]]</f>
        <v>0</v>
      </c>
      <c r="C1447">
        <f>Table2[[#This Row],[AcceptedCmp4]]</f>
        <v>0</v>
      </c>
      <c r="D1447">
        <f>Table2[[#This Row],[AcceptedCmp5]]</f>
        <v>0</v>
      </c>
      <c r="E1447">
        <f>Table2[[#This Row],[AcceptedCmp1]]</f>
        <v>1</v>
      </c>
      <c r="F1447">
        <f>Table2[[#This Row],[AcceptedCmp2]]</f>
        <v>0</v>
      </c>
      <c r="G1447">
        <f>Table2[[#This Row],[Response]]</f>
        <v>1</v>
      </c>
      <c r="H1447" s="8">
        <f>Products!G1447</f>
        <v>64</v>
      </c>
      <c r="I1447" s="17" t="str">
        <f>Products!H1447</f>
        <v>Married</v>
      </c>
      <c r="J1447" t="str">
        <f>Products!I1447</f>
        <v>56-65</v>
      </c>
      <c r="K1447" t="str">
        <f>Table6[[#This Row],[Kids]]</f>
        <v>No</v>
      </c>
      <c r="L1447" t="str">
        <f>Table6[[#This Row],[Teens]]</f>
        <v>No</v>
      </c>
    </row>
    <row r="1448" spans="1:12" ht="16.5" x14ac:dyDescent="0.3">
      <c r="A1448">
        <f>Table2[[#This Row],[NumDealsPurchases]]</f>
        <v>1</v>
      </c>
      <c r="B1448">
        <f>Table2[[#This Row],[AcceptedCmp3]]</f>
        <v>0</v>
      </c>
      <c r="C1448">
        <f>Table2[[#This Row],[AcceptedCmp4]]</f>
        <v>1</v>
      </c>
      <c r="D1448">
        <f>Table2[[#This Row],[AcceptedCmp5]]</f>
        <v>0</v>
      </c>
      <c r="E1448">
        <f>Table2[[#This Row],[AcceptedCmp1]]</f>
        <v>1</v>
      </c>
      <c r="F1448">
        <f>Table2[[#This Row],[AcceptedCmp2]]</f>
        <v>0</v>
      </c>
      <c r="G1448">
        <f>Table2[[#This Row],[Response]]</f>
        <v>0</v>
      </c>
      <c r="H1448" s="8">
        <f>Products!G1448</f>
        <v>67</v>
      </c>
      <c r="I1448" s="17" t="str">
        <f>Products!H1448</f>
        <v>Married</v>
      </c>
      <c r="J1448" t="str">
        <f>Products!I1448</f>
        <v>66-75</v>
      </c>
      <c r="K1448" t="str">
        <f>Table6[[#This Row],[Kids]]</f>
        <v>No</v>
      </c>
      <c r="L1448" t="str">
        <f>Table6[[#This Row],[Teens]]</f>
        <v>No</v>
      </c>
    </row>
    <row r="1449" spans="1:12" ht="16.5" x14ac:dyDescent="0.3">
      <c r="A1449">
        <f>Table2[[#This Row],[NumDealsPurchases]]</f>
        <v>1</v>
      </c>
      <c r="B1449">
        <f>Table2[[#This Row],[AcceptedCmp3]]</f>
        <v>0</v>
      </c>
      <c r="C1449">
        <f>Table2[[#This Row],[AcceptedCmp4]]</f>
        <v>0</v>
      </c>
      <c r="D1449">
        <f>Table2[[#This Row],[AcceptedCmp5]]</f>
        <v>0</v>
      </c>
      <c r="E1449">
        <f>Table2[[#This Row],[AcceptedCmp1]]</f>
        <v>0</v>
      </c>
      <c r="F1449">
        <f>Table2[[#This Row],[AcceptedCmp2]]</f>
        <v>0</v>
      </c>
      <c r="G1449">
        <f>Table2[[#This Row],[Response]]</f>
        <v>0</v>
      </c>
      <c r="H1449" s="8">
        <f>Products!G1449</f>
        <v>55</v>
      </c>
      <c r="I1449" s="17" t="str">
        <f>Products!H1449</f>
        <v>Married</v>
      </c>
      <c r="J1449" t="str">
        <f>Products!I1449</f>
        <v>46-55</v>
      </c>
      <c r="K1449" t="str">
        <f>Table6[[#This Row],[Kids]]</f>
        <v>No</v>
      </c>
      <c r="L1449" t="str">
        <f>Table6[[#This Row],[Teens]]</f>
        <v>No</v>
      </c>
    </row>
    <row r="1450" spans="1:12" ht="16.5" x14ac:dyDescent="0.3">
      <c r="A1450">
        <f>Table2[[#This Row],[NumDealsPurchases]]</f>
        <v>1</v>
      </c>
      <c r="B1450">
        <f>Table2[[#This Row],[AcceptedCmp3]]</f>
        <v>0</v>
      </c>
      <c r="C1450">
        <f>Table2[[#This Row],[AcceptedCmp4]]</f>
        <v>0</v>
      </c>
      <c r="D1450">
        <f>Table2[[#This Row],[AcceptedCmp5]]</f>
        <v>0</v>
      </c>
      <c r="E1450">
        <f>Table2[[#This Row],[AcceptedCmp1]]</f>
        <v>0</v>
      </c>
      <c r="F1450">
        <f>Table2[[#This Row],[AcceptedCmp2]]</f>
        <v>0</v>
      </c>
      <c r="G1450">
        <f>Table2[[#This Row],[Response]]</f>
        <v>0</v>
      </c>
      <c r="H1450" s="8">
        <f>Products!G1450</f>
        <v>41</v>
      </c>
      <c r="I1450" s="17" t="str">
        <f>Products!H1450</f>
        <v>Together</v>
      </c>
      <c r="J1450" t="str">
        <f>Products!I1450</f>
        <v>36-45</v>
      </c>
      <c r="K1450" t="str">
        <f>Table6[[#This Row],[Kids]]</f>
        <v>No</v>
      </c>
      <c r="L1450" t="str">
        <f>Table6[[#This Row],[Teens]]</f>
        <v>No</v>
      </c>
    </row>
    <row r="1451" spans="1:12" ht="16.5" x14ac:dyDescent="0.3">
      <c r="A1451">
        <f>Table2[[#This Row],[NumDealsPurchases]]</f>
        <v>4</v>
      </c>
      <c r="B1451">
        <f>Table2[[#This Row],[AcceptedCmp3]]</f>
        <v>1</v>
      </c>
      <c r="C1451">
        <f>Table2[[#This Row],[AcceptedCmp4]]</f>
        <v>0</v>
      </c>
      <c r="D1451">
        <f>Table2[[#This Row],[AcceptedCmp5]]</f>
        <v>0</v>
      </c>
      <c r="E1451">
        <f>Table2[[#This Row],[AcceptedCmp1]]</f>
        <v>0</v>
      </c>
      <c r="F1451">
        <f>Table2[[#This Row],[AcceptedCmp2]]</f>
        <v>0</v>
      </c>
      <c r="G1451">
        <f>Table2[[#This Row],[Response]]</f>
        <v>0</v>
      </c>
      <c r="H1451" s="8">
        <f>Products!G1451</f>
        <v>55</v>
      </c>
      <c r="I1451" s="17" t="str">
        <f>Products!H1451</f>
        <v>Together</v>
      </c>
      <c r="J1451" t="str">
        <f>Products!I1451</f>
        <v>46-55</v>
      </c>
      <c r="K1451" t="str">
        <f>Table6[[#This Row],[Kids]]</f>
        <v>No</v>
      </c>
      <c r="L1451" t="str">
        <f>Table6[[#This Row],[Teens]]</f>
        <v>Yes</v>
      </c>
    </row>
    <row r="1452" spans="1:12" ht="16.5" x14ac:dyDescent="0.3">
      <c r="A1452">
        <f>Table2[[#This Row],[NumDealsPurchases]]</f>
        <v>1</v>
      </c>
      <c r="B1452">
        <f>Table2[[#This Row],[AcceptedCmp3]]</f>
        <v>0</v>
      </c>
      <c r="C1452">
        <f>Table2[[#This Row],[AcceptedCmp4]]</f>
        <v>0</v>
      </c>
      <c r="D1452">
        <f>Table2[[#This Row],[AcceptedCmp5]]</f>
        <v>0</v>
      </c>
      <c r="E1452">
        <f>Table2[[#This Row],[AcceptedCmp1]]</f>
        <v>0</v>
      </c>
      <c r="F1452">
        <f>Table2[[#This Row],[AcceptedCmp2]]</f>
        <v>0</v>
      </c>
      <c r="G1452">
        <f>Table2[[#This Row],[Response]]</f>
        <v>0</v>
      </c>
      <c r="H1452" s="8">
        <f>Products!G1452</f>
        <v>31</v>
      </c>
      <c r="I1452" s="17" t="str">
        <f>Products!H1452</f>
        <v>Together</v>
      </c>
      <c r="J1452" t="str">
        <f>Products!I1452</f>
        <v>26-35</v>
      </c>
      <c r="K1452" t="str">
        <f>Table6[[#This Row],[Kids]]</f>
        <v>No</v>
      </c>
      <c r="L1452" t="str">
        <f>Table6[[#This Row],[Teens]]</f>
        <v>No</v>
      </c>
    </row>
    <row r="1453" spans="1:12" ht="16.5" x14ac:dyDescent="0.3">
      <c r="A1453">
        <f>Table2[[#This Row],[NumDealsPurchases]]</f>
        <v>4</v>
      </c>
      <c r="B1453">
        <f>Table2[[#This Row],[AcceptedCmp3]]</f>
        <v>0</v>
      </c>
      <c r="C1453">
        <f>Table2[[#This Row],[AcceptedCmp4]]</f>
        <v>0</v>
      </c>
      <c r="D1453">
        <f>Table2[[#This Row],[AcceptedCmp5]]</f>
        <v>0</v>
      </c>
      <c r="E1453">
        <f>Table2[[#This Row],[AcceptedCmp1]]</f>
        <v>0</v>
      </c>
      <c r="F1453">
        <f>Table2[[#This Row],[AcceptedCmp2]]</f>
        <v>0</v>
      </c>
      <c r="G1453">
        <f>Table2[[#This Row],[Response]]</f>
        <v>0</v>
      </c>
      <c r="H1453" s="8">
        <f>Products!G1453</f>
        <v>41</v>
      </c>
      <c r="I1453" s="17" t="str">
        <f>Products!H1453</f>
        <v>Married</v>
      </c>
      <c r="J1453" t="str">
        <f>Products!I1453</f>
        <v>36-45</v>
      </c>
      <c r="K1453" t="str">
        <f>Table6[[#This Row],[Kids]]</f>
        <v>No</v>
      </c>
      <c r="L1453" t="str">
        <f>Table6[[#This Row],[Teens]]</f>
        <v>Yes</v>
      </c>
    </row>
    <row r="1454" spans="1:12" ht="16.5" x14ac:dyDescent="0.3">
      <c r="A1454">
        <f>Table2[[#This Row],[NumDealsPurchases]]</f>
        <v>3</v>
      </c>
      <c r="B1454">
        <f>Table2[[#This Row],[AcceptedCmp3]]</f>
        <v>0</v>
      </c>
      <c r="C1454">
        <f>Table2[[#This Row],[AcceptedCmp4]]</f>
        <v>0</v>
      </c>
      <c r="D1454">
        <f>Table2[[#This Row],[AcceptedCmp5]]</f>
        <v>0</v>
      </c>
      <c r="E1454">
        <f>Table2[[#This Row],[AcceptedCmp1]]</f>
        <v>0</v>
      </c>
      <c r="F1454">
        <f>Table2[[#This Row],[AcceptedCmp2]]</f>
        <v>0</v>
      </c>
      <c r="G1454">
        <f>Table2[[#This Row],[Response]]</f>
        <v>0</v>
      </c>
      <c r="H1454" s="8">
        <f>Products!G1454</f>
        <v>41</v>
      </c>
      <c r="I1454" s="17" t="str">
        <f>Products!H1454</f>
        <v>Single</v>
      </c>
      <c r="J1454" t="str">
        <f>Products!I1454</f>
        <v>36-45</v>
      </c>
      <c r="K1454" t="str">
        <f>Table6[[#This Row],[Kids]]</f>
        <v>Yes</v>
      </c>
      <c r="L1454" t="str">
        <f>Table6[[#This Row],[Teens]]</f>
        <v>No</v>
      </c>
    </row>
    <row r="1455" spans="1:12" ht="16.5" x14ac:dyDescent="0.3">
      <c r="A1455">
        <f>Table2[[#This Row],[NumDealsPurchases]]</f>
        <v>1</v>
      </c>
      <c r="B1455">
        <f>Table2[[#This Row],[AcceptedCmp3]]</f>
        <v>0</v>
      </c>
      <c r="C1455">
        <f>Table2[[#This Row],[AcceptedCmp4]]</f>
        <v>0</v>
      </c>
      <c r="D1455">
        <f>Table2[[#This Row],[AcceptedCmp5]]</f>
        <v>0</v>
      </c>
      <c r="E1455">
        <f>Table2[[#This Row],[AcceptedCmp1]]</f>
        <v>0</v>
      </c>
      <c r="F1455">
        <f>Table2[[#This Row],[AcceptedCmp2]]</f>
        <v>0</v>
      </c>
      <c r="G1455">
        <f>Table2[[#This Row],[Response]]</f>
        <v>0</v>
      </c>
      <c r="H1455" s="8">
        <f>Products!G1455</f>
        <v>49</v>
      </c>
      <c r="I1455" s="17" t="str">
        <f>Products!H1455</f>
        <v>Single</v>
      </c>
      <c r="J1455" t="str">
        <f>Products!I1455</f>
        <v>46-55</v>
      </c>
      <c r="K1455" t="str">
        <f>Table6[[#This Row],[Kids]]</f>
        <v>No</v>
      </c>
      <c r="L1455" t="str">
        <f>Table6[[#This Row],[Teens]]</f>
        <v>No</v>
      </c>
    </row>
    <row r="1456" spans="1:12" ht="16.5" x14ac:dyDescent="0.3">
      <c r="A1456">
        <f>Table2[[#This Row],[NumDealsPurchases]]</f>
        <v>1</v>
      </c>
      <c r="B1456">
        <f>Table2[[#This Row],[AcceptedCmp3]]</f>
        <v>0</v>
      </c>
      <c r="C1456">
        <f>Table2[[#This Row],[AcceptedCmp4]]</f>
        <v>0</v>
      </c>
      <c r="D1456">
        <f>Table2[[#This Row],[AcceptedCmp5]]</f>
        <v>0</v>
      </c>
      <c r="E1456">
        <f>Table2[[#This Row],[AcceptedCmp1]]</f>
        <v>0</v>
      </c>
      <c r="F1456">
        <f>Table2[[#This Row],[AcceptedCmp2]]</f>
        <v>0</v>
      </c>
      <c r="G1456">
        <f>Table2[[#This Row],[Response]]</f>
        <v>1</v>
      </c>
      <c r="H1456" s="8">
        <f>Products!G1456</f>
        <v>60</v>
      </c>
      <c r="I1456" s="17" t="str">
        <f>Products!H1456</f>
        <v>Together</v>
      </c>
      <c r="J1456" t="str">
        <f>Products!I1456</f>
        <v>56-65</v>
      </c>
      <c r="K1456" t="str">
        <f>Table6[[#This Row],[Kids]]</f>
        <v>No</v>
      </c>
      <c r="L1456" t="str">
        <f>Table6[[#This Row],[Teens]]</f>
        <v>No</v>
      </c>
    </row>
    <row r="1457" spans="1:12" ht="16.5" x14ac:dyDescent="0.3">
      <c r="A1457">
        <f>Table2[[#This Row],[NumDealsPurchases]]</f>
        <v>1</v>
      </c>
      <c r="B1457">
        <f>Table2[[#This Row],[AcceptedCmp3]]</f>
        <v>0</v>
      </c>
      <c r="C1457">
        <f>Table2[[#This Row],[AcceptedCmp4]]</f>
        <v>0</v>
      </c>
      <c r="D1457">
        <f>Table2[[#This Row],[AcceptedCmp5]]</f>
        <v>0</v>
      </c>
      <c r="E1457">
        <f>Table2[[#This Row],[AcceptedCmp1]]</f>
        <v>0</v>
      </c>
      <c r="F1457">
        <f>Table2[[#This Row],[AcceptedCmp2]]</f>
        <v>0</v>
      </c>
      <c r="G1457">
        <f>Table2[[#This Row],[Response]]</f>
        <v>0</v>
      </c>
      <c r="H1457" s="8">
        <f>Products!G1457</f>
        <v>46</v>
      </c>
      <c r="I1457" s="17" t="str">
        <f>Products!H1457</f>
        <v>Together</v>
      </c>
      <c r="J1457" t="str">
        <f>Products!I1457</f>
        <v>46-55</v>
      </c>
      <c r="K1457" t="str">
        <f>Table6[[#This Row],[Kids]]</f>
        <v>Yes</v>
      </c>
      <c r="L1457" t="str">
        <f>Table6[[#This Row],[Teens]]</f>
        <v>No</v>
      </c>
    </row>
    <row r="1458" spans="1:12" ht="16.5" x14ac:dyDescent="0.3">
      <c r="A1458">
        <f>Table2[[#This Row],[NumDealsPurchases]]</f>
        <v>2</v>
      </c>
      <c r="B1458">
        <f>Table2[[#This Row],[AcceptedCmp3]]</f>
        <v>0</v>
      </c>
      <c r="C1458">
        <f>Table2[[#This Row],[AcceptedCmp4]]</f>
        <v>0</v>
      </c>
      <c r="D1458">
        <f>Table2[[#This Row],[AcceptedCmp5]]</f>
        <v>0</v>
      </c>
      <c r="E1458">
        <f>Table2[[#This Row],[AcceptedCmp1]]</f>
        <v>0</v>
      </c>
      <c r="F1458">
        <f>Table2[[#This Row],[AcceptedCmp2]]</f>
        <v>0</v>
      </c>
      <c r="G1458">
        <f>Table2[[#This Row],[Response]]</f>
        <v>0</v>
      </c>
      <c r="H1458" s="8">
        <f>Products!G1458</f>
        <v>47</v>
      </c>
      <c r="I1458" s="17" t="str">
        <f>Products!H1458</f>
        <v>Divorced</v>
      </c>
      <c r="J1458" t="str">
        <f>Products!I1458</f>
        <v>46-55</v>
      </c>
      <c r="K1458" t="str">
        <f>Table6[[#This Row],[Kids]]</f>
        <v>No</v>
      </c>
      <c r="L1458" t="str">
        <f>Table6[[#This Row],[Teens]]</f>
        <v>No</v>
      </c>
    </row>
    <row r="1459" spans="1:12" ht="16.5" x14ac:dyDescent="0.3">
      <c r="A1459">
        <f>Table2[[#This Row],[NumDealsPurchases]]</f>
        <v>1</v>
      </c>
      <c r="B1459">
        <f>Table2[[#This Row],[AcceptedCmp3]]</f>
        <v>0</v>
      </c>
      <c r="C1459">
        <f>Table2[[#This Row],[AcceptedCmp4]]</f>
        <v>0</v>
      </c>
      <c r="D1459">
        <f>Table2[[#This Row],[AcceptedCmp5]]</f>
        <v>0</v>
      </c>
      <c r="E1459">
        <f>Table2[[#This Row],[AcceptedCmp1]]</f>
        <v>0</v>
      </c>
      <c r="F1459">
        <f>Table2[[#This Row],[AcceptedCmp2]]</f>
        <v>0</v>
      </c>
      <c r="G1459">
        <f>Table2[[#This Row],[Response]]</f>
        <v>0</v>
      </c>
      <c r="H1459" s="8">
        <f>Products!G1459</f>
        <v>45</v>
      </c>
      <c r="I1459" s="17" t="str">
        <f>Products!H1459</f>
        <v>Together</v>
      </c>
      <c r="J1459" t="str">
        <f>Products!I1459</f>
        <v>36-45</v>
      </c>
      <c r="K1459" t="str">
        <f>Table6[[#This Row],[Kids]]</f>
        <v>No</v>
      </c>
      <c r="L1459" t="str">
        <f>Table6[[#This Row],[Teens]]</f>
        <v>No</v>
      </c>
    </row>
    <row r="1460" spans="1:12" ht="16.5" x14ac:dyDescent="0.3">
      <c r="A1460">
        <f>Table2[[#This Row],[NumDealsPurchases]]</f>
        <v>3</v>
      </c>
      <c r="B1460">
        <f>Table2[[#This Row],[AcceptedCmp3]]</f>
        <v>0</v>
      </c>
      <c r="C1460">
        <f>Table2[[#This Row],[AcceptedCmp4]]</f>
        <v>0</v>
      </c>
      <c r="D1460">
        <f>Table2[[#This Row],[AcceptedCmp5]]</f>
        <v>0</v>
      </c>
      <c r="E1460">
        <f>Table2[[#This Row],[AcceptedCmp1]]</f>
        <v>0</v>
      </c>
      <c r="F1460">
        <f>Table2[[#This Row],[AcceptedCmp2]]</f>
        <v>0</v>
      </c>
      <c r="G1460">
        <f>Table2[[#This Row],[Response]]</f>
        <v>1</v>
      </c>
      <c r="H1460" s="8">
        <f>Products!G1460</f>
        <v>41</v>
      </c>
      <c r="I1460" s="17" t="str">
        <f>Products!H1460</f>
        <v>Single</v>
      </c>
      <c r="J1460" t="str">
        <f>Products!I1460</f>
        <v>36-45</v>
      </c>
      <c r="K1460" t="str">
        <f>Table6[[#This Row],[Kids]]</f>
        <v>No</v>
      </c>
      <c r="L1460" t="str">
        <f>Table6[[#This Row],[Teens]]</f>
        <v>Yes</v>
      </c>
    </row>
    <row r="1461" spans="1:12" ht="16.5" x14ac:dyDescent="0.3">
      <c r="A1461">
        <f>Table2[[#This Row],[NumDealsPurchases]]</f>
        <v>4</v>
      </c>
      <c r="B1461">
        <f>Table2[[#This Row],[AcceptedCmp3]]</f>
        <v>0</v>
      </c>
      <c r="C1461">
        <f>Table2[[#This Row],[AcceptedCmp4]]</f>
        <v>0</v>
      </c>
      <c r="D1461">
        <f>Table2[[#This Row],[AcceptedCmp5]]</f>
        <v>0</v>
      </c>
      <c r="E1461">
        <f>Table2[[#This Row],[AcceptedCmp1]]</f>
        <v>0</v>
      </c>
      <c r="F1461">
        <f>Table2[[#This Row],[AcceptedCmp2]]</f>
        <v>0</v>
      </c>
      <c r="G1461">
        <f>Table2[[#This Row],[Response]]</f>
        <v>0</v>
      </c>
      <c r="H1461" s="8">
        <f>Products!G1461</f>
        <v>41</v>
      </c>
      <c r="I1461" s="17" t="str">
        <f>Products!H1461</f>
        <v>Married</v>
      </c>
      <c r="J1461" t="str">
        <f>Products!I1461</f>
        <v>36-45</v>
      </c>
      <c r="K1461" t="str">
        <f>Table6[[#This Row],[Kids]]</f>
        <v>Yes</v>
      </c>
      <c r="L1461" t="str">
        <f>Table6[[#This Row],[Teens]]</f>
        <v>Yes</v>
      </c>
    </row>
    <row r="1462" spans="1:12" ht="16.5" x14ac:dyDescent="0.3">
      <c r="A1462">
        <f>Table2[[#This Row],[NumDealsPurchases]]</f>
        <v>0</v>
      </c>
      <c r="B1462">
        <f>Table2[[#This Row],[AcceptedCmp3]]</f>
        <v>0</v>
      </c>
      <c r="C1462">
        <f>Table2[[#This Row],[AcceptedCmp4]]</f>
        <v>1</v>
      </c>
      <c r="D1462">
        <f>Table2[[#This Row],[AcceptedCmp5]]</f>
        <v>1</v>
      </c>
      <c r="E1462">
        <f>Table2[[#This Row],[AcceptedCmp1]]</f>
        <v>1</v>
      </c>
      <c r="F1462">
        <f>Table2[[#This Row],[AcceptedCmp2]]</f>
        <v>0</v>
      </c>
      <c r="G1462">
        <f>Table2[[#This Row],[Response]]</f>
        <v>1</v>
      </c>
      <c r="H1462" s="8">
        <f>Products!G1462</f>
        <v>44</v>
      </c>
      <c r="I1462" s="17" t="str">
        <f>Products!H1462</f>
        <v>Widow</v>
      </c>
      <c r="J1462" t="str">
        <f>Products!I1462</f>
        <v>36-45</v>
      </c>
      <c r="K1462" t="str">
        <f>Table6[[#This Row],[Kids]]</f>
        <v>No</v>
      </c>
      <c r="L1462" t="str">
        <f>Table6[[#This Row],[Teens]]</f>
        <v>No</v>
      </c>
    </row>
    <row r="1463" spans="1:12" ht="16.5" x14ac:dyDescent="0.3">
      <c r="A1463">
        <f>Table2[[#This Row],[NumDealsPurchases]]</f>
        <v>2</v>
      </c>
      <c r="B1463">
        <f>Table2[[#This Row],[AcceptedCmp3]]</f>
        <v>0</v>
      </c>
      <c r="C1463">
        <f>Table2[[#This Row],[AcceptedCmp4]]</f>
        <v>0</v>
      </c>
      <c r="D1463">
        <f>Table2[[#This Row],[AcceptedCmp5]]</f>
        <v>0</v>
      </c>
      <c r="E1463">
        <f>Table2[[#This Row],[AcceptedCmp1]]</f>
        <v>0</v>
      </c>
      <c r="F1463">
        <f>Table2[[#This Row],[AcceptedCmp2]]</f>
        <v>0</v>
      </c>
      <c r="G1463">
        <f>Table2[[#This Row],[Response]]</f>
        <v>1</v>
      </c>
      <c r="H1463" s="8">
        <f>Products!G1463</f>
        <v>38</v>
      </c>
      <c r="I1463" s="17" t="str">
        <f>Products!H1463</f>
        <v>Together</v>
      </c>
      <c r="J1463" t="str">
        <f>Products!I1463</f>
        <v>36-45</v>
      </c>
      <c r="K1463" t="str">
        <f>Table6[[#This Row],[Kids]]</f>
        <v>No</v>
      </c>
      <c r="L1463" t="str">
        <f>Table6[[#This Row],[Teens]]</f>
        <v>No</v>
      </c>
    </row>
    <row r="1464" spans="1:12" ht="16.5" x14ac:dyDescent="0.3">
      <c r="A1464">
        <f>Table2[[#This Row],[NumDealsPurchases]]</f>
        <v>4</v>
      </c>
      <c r="B1464">
        <f>Table2[[#This Row],[AcceptedCmp3]]</f>
        <v>0</v>
      </c>
      <c r="C1464">
        <f>Table2[[#This Row],[AcceptedCmp4]]</f>
        <v>1</v>
      </c>
      <c r="D1464">
        <f>Table2[[#This Row],[AcceptedCmp5]]</f>
        <v>0</v>
      </c>
      <c r="E1464">
        <f>Table2[[#This Row],[AcceptedCmp1]]</f>
        <v>0</v>
      </c>
      <c r="F1464">
        <f>Table2[[#This Row],[AcceptedCmp2]]</f>
        <v>0</v>
      </c>
      <c r="G1464">
        <f>Table2[[#This Row],[Response]]</f>
        <v>0</v>
      </c>
      <c r="H1464" s="8">
        <f>Products!G1464</f>
        <v>64</v>
      </c>
      <c r="I1464" s="17" t="str">
        <f>Products!H1464</f>
        <v>Together</v>
      </c>
      <c r="J1464" t="str">
        <f>Products!I1464</f>
        <v>56-65</v>
      </c>
      <c r="K1464" t="str">
        <f>Table6[[#This Row],[Kids]]</f>
        <v>No</v>
      </c>
      <c r="L1464" t="str">
        <f>Table6[[#This Row],[Teens]]</f>
        <v>Yes</v>
      </c>
    </row>
    <row r="1465" spans="1:12" ht="16.5" x14ac:dyDescent="0.3">
      <c r="A1465">
        <f>Table2[[#This Row],[NumDealsPurchases]]</f>
        <v>7</v>
      </c>
      <c r="B1465">
        <f>Table2[[#This Row],[AcceptedCmp3]]</f>
        <v>0</v>
      </c>
      <c r="C1465">
        <f>Table2[[#This Row],[AcceptedCmp4]]</f>
        <v>0</v>
      </c>
      <c r="D1465">
        <f>Table2[[#This Row],[AcceptedCmp5]]</f>
        <v>0</v>
      </c>
      <c r="E1465">
        <f>Table2[[#This Row],[AcceptedCmp1]]</f>
        <v>0</v>
      </c>
      <c r="F1465">
        <f>Table2[[#This Row],[AcceptedCmp2]]</f>
        <v>0</v>
      </c>
      <c r="G1465">
        <f>Table2[[#This Row],[Response]]</f>
        <v>0</v>
      </c>
      <c r="H1465" s="8">
        <f>Products!G1465</f>
        <v>54</v>
      </c>
      <c r="I1465" s="17" t="str">
        <f>Products!H1465</f>
        <v>Together</v>
      </c>
      <c r="J1465" t="str">
        <f>Products!I1465</f>
        <v>46-55</v>
      </c>
      <c r="K1465" t="str">
        <f>Table6[[#This Row],[Kids]]</f>
        <v>No</v>
      </c>
      <c r="L1465" t="str">
        <f>Table6[[#This Row],[Teens]]</f>
        <v>Yes</v>
      </c>
    </row>
    <row r="1466" spans="1:12" ht="16.5" x14ac:dyDescent="0.3">
      <c r="A1466">
        <f>Table2[[#This Row],[NumDealsPurchases]]</f>
        <v>1</v>
      </c>
      <c r="B1466">
        <f>Table2[[#This Row],[AcceptedCmp3]]</f>
        <v>1</v>
      </c>
      <c r="C1466">
        <f>Table2[[#This Row],[AcceptedCmp4]]</f>
        <v>0</v>
      </c>
      <c r="D1466">
        <f>Table2[[#This Row],[AcceptedCmp5]]</f>
        <v>0</v>
      </c>
      <c r="E1466">
        <f>Table2[[#This Row],[AcceptedCmp1]]</f>
        <v>0</v>
      </c>
      <c r="F1466">
        <f>Table2[[#This Row],[AcceptedCmp2]]</f>
        <v>1</v>
      </c>
      <c r="G1466">
        <f>Table2[[#This Row],[Response]]</f>
        <v>0</v>
      </c>
      <c r="H1466" s="8">
        <f>Products!G1466</f>
        <v>59</v>
      </c>
      <c r="I1466" s="17" t="str">
        <f>Products!H1466</f>
        <v>Married</v>
      </c>
      <c r="J1466" t="str">
        <f>Products!I1466</f>
        <v>56-65</v>
      </c>
      <c r="K1466" t="str">
        <f>Table6[[#This Row],[Kids]]</f>
        <v>Yes</v>
      </c>
      <c r="L1466" t="str">
        <f>Table6[[#This Row],[Teens]]</f>
        <v>Yes</v>
      </c>
    </row>
    <row r="1467" spans="1:12" ht="16.5" x14ac:dyDescent="0.3">
      <c r="A1467">
        <f>Table2[[#This Row],[NumDealsPurchases]]</f>
        <v>3</v>
      </c>
      <c r="B1467">
        <f>Table2[[#This Row],[AcceptedCmp3]]</f>
        <v>0</v>
      </c>
      <c r="C1467">
        <f>Table2[[#This Row],[AcceptedCmp4]]</f>
        <v>0</v>
      </c>
      <c r="D1467">
        <f>Table2[[#This Row],[AcceptedCmp5]]</f>
        <v>0</v>
      </c>
      <c r="E1467">
        <f>Table2[[#This Row],[AcceptedCmp1]]</f>
        <v>0</v>
      </c>
      <c r="F1467">
        <f>Table2[[#This Row],[AcceptedCmp2]]</f>
        <v>0</v>
      </c>
      <c r="G1467">
        <f>Table2[[#This Row],[Response]]</f>
        <v>0</v>
      </c>
      <c r="H1467" s="8">
        <f>Products!G1467</f>
        <v>36</v>
      </c>
      <c r="I1467" s="17" t="str">
        <f>Products!H1467</f>
        <v>Divorced</v>
      </c>
      <c r="J1467" t="str">
        <f>Products!I1467</f>
        <v>36-45</v>
      </c>
      <c r="K1467" t="str">
        <f>Table6[[#This Row],[Kids]]</f>
        <v>Yes</v>
      </c>
      <c r="L1467" t="str">
        <f>Table6[[#This Row],[Teens]]</f>
        <v>No</v>
      </c>
    </row>
    <row r="1468" spans="1:12" ht="16.5" x14ac:dyDescent="0.3">
      <c r="A1468">
        <f>Table2[[#This Row],[NumDealsPurchases]]</f>
        <v>1</v>
      </c>
      <c r="B1468">
        <f>Table2[[#This Row],[AcceptedCmp3]]</f>
        <v>0</v>
      </c>
      <c r="C1468">
        <f>Table2[[#This Row],[AcceptedCmp4]]</f>
        <v>0</v>
      </c>
      <c r="D1468">
        <f>Table2[[#This Row],[AcceptedCmp5]]</f>
        <v>0</v>
      </c>
      <c r="E1468">
        <f>Table2[[#This Row],[AcceptedCmp1]]</f>
        <v>0</v>
      </c>
      <c r="F1468">
        <f>Table2[[#This Row],[AcceptedCmp2]]</f>
        <v>0</v>
      </c>
      <c r="G1468">
        <f>Table2[[#This Row],[Response]]</f>
        <v>0</v>
      </c>
      <c r="H1468" s="8">
        <f>Products!G1468</f>
        <v>27</v>
      </c>
      <c r="I1468" s="17" t="str">
        <f>Products!H1468</f>
        <v>Married</v>
      </c>
      <c r="J1468" t="str">
        <f>Products!I1468</f>
        <v>26-35</v>
      </c>
      <c r="K1468" t="str">
        <f>Table6[[#This Row],[Kids]]</f>
        <v>Yes</v>
      </c>
      <c r="L1468" t="str">
        <f>Table6[[#This Row],[Teens]]</f>
        <v>No</v>
      </c>
    </row>
    <row r="1469" spans="1:12" ht="16.5" x14ac:dyDescent="0.3">
      <c r="A1469">
        <f>Table2[[#This Row],[NumDealsPurchases]]</f>
        <v>4</v>
      </c>
      <c r="B1469">
        <f>Table2[[#This Row],[AcceptedCmp3]]</f>
        <v>0</v>
      </c>
      <c r="C1469">
        <f>Table2[[#This Row],[AcceptedCmp4]]</f>
        <v>0</v>
      </c>
      <c r="D1469">
        <f>Table2[[#This Row],[AcceptedCmp5]]</f>
        <v>0</v>
      </c>
      <c r="E1469">
        <f>Table2[[#This Row],[AcceptedCmp1]]</f>
        <v>0</v>
      </c>
      <c r="F1469">
        <f>Table2[[#This Row],[AcceptedCmp2]]</f>
        <v>0</v>
      </c>
      <c r="G1469">
        <f>Table2[[#This Row],[Response]]</f>
        <v>0</v>
      </c>
      <c r="H1469" s="8">
        <f>Products!G1469</f>
        <v>50</v>
      </c>
      <c r="I1469" s="17" t="str">
        <f>Products!H1469</f>
        <v>Together</v>
      </c>
      <c r="J1469" t="str">
        <f>Products!I1469</f>
        <v>46-55</v>
      </c>
      <c r="K1469" t="str">
        <f>Table6[[#This Row],[Kids]]</f>
        <v>No</v>
      </c>
      <c r="L1469" t="str">
        <f>Table6[[#This Row],[Teens]]</f>
        <v>Yes</v>
      </c>
    </row>
    <row r="1470" spans="1:12" ht="16.5" x14ac:dyDescent="0.3">
      <c r="A1470">
        <f>Table2[[#This Row],[NumDealsPurchases]]</f>
        <v>4</v>
      </c>
      <c r="B1470">
        <f>Table2[[#This Row],[AcceptedCmp3]]</f>
        <v>0</v>
      </c>
      <c r="C1470">
        <f>Table2[[#This Row],[AcceptedCmp4]]</f>
        <v>0</v>
      </c>
      <c r="D1470">
        <f>Table2[[#This Row],[AcceptedCmp5]]</f>
        <v>0</v>
      </c>
      <c r="E1470">
        <f>Table2[[#This Row],[AcceptedCmp1]]</f>
        <v>0</v>
      </c>
      <c r="F1470">
        <f>Table2[[#This Row],[AcceptedCmp2]]</f>
        <v>0</v>
      </c>
      <c r="G1470">
        <f>Table2[[#This Row],[Response]]</f>
        <v>0</v>
      </c>
      <c r="H1470" s="8">
        <f>Products!G1470</f>
        <v>60</v>
      </c>
      <c r="I1470" s="17" t="str">
        <f>Products!H1470</f>
        <v>Married</v>
      </c>
      <c r="J1470" t="str">
        <f>Products!I1470</f>
        <v>56-65</v>
      </c>
      <c r="K1470" t="str">
        <f>Table6[[#This Row],[Kids]]</f>
        <v>No</v>
      </c>
      <c r="L1470" t="str">
        <f>Table6[[#This Row],[Teens]]</f>
        <v>Yes</v>
      </c>
    </row>
    <row r="1471" spans="1:12" ht="16.5" x14ac:dyDescent="0.3">
      <c r="A1471">
        <f>Table2[[#This Row],[NumDealsPurchases]]</f>
        <v>1</v>
      </c>
      <c r="B1471">
        <f>Table2[[#This Row],[AcceptedCmp3]]</f>
        <v>0</v>
      </c>
      <c r="C1471">
        <f>Table2[[#This Row],[AcceptedCmp4]]</f>
        <v>0</v>
      </c>
      <c r="D1471">
        <f>Table2[[#This Row],[AcceptedCmp5]]</f>
        <v>1</v>
      </c>
      <c r="E1471">
        <f>Table2[[#This Row],[AcceptedCmp1]]</f>
        <v>0</v>
      </c>
      <c r="F1471">
        <f>Table2[[#This Row],[AcceptedCmp2]]</f>
        <v>0</v>
      </c>
      <c r="G1471">
        <f>Table2[[#This Row],[Response]]</f>
        <v>0</v>
      </c>
      <c r="H1471" s="8">
        <f>Products!G1471</f>
        <v>61</v>
      </c>
      <c r="I1471" s="17" t="str">
        <f>Products!H1471</f>
        <v>Together</v>
      </c>
      <c r="J1471" t="str">
        <f>Products!I1471</f>
        <v>56-65</v>
      </c>
      <c r="K1471" t="str">
        <f>Table6[[#This Row],[Kids]]</f>
        <v>No</v>
      </c>
      <c r="L1471" t="str">
        <f>Table6[[#This Row],[Teens]]</f>
        <v>No</v>
      </c>
    </row>
    <row r="1472" spans="1:12" ht="16.5" x14ac:dyDescent="0.3">
      <c r="A1472">
        <f>Table2[[#This Row],[NumDealsPurchases]]</f>
        <v>1</v>
      </c>
      <c r="B1472">
        <f>Table2[[#This Row],[AcceptedCmp3]]</f>
        <v>0</v>
      </c>
      <c r="C1472">
        <f>Table2[[#This Row],[AcceptedCmp4]]</f>
        <v>0</v>
      </c>
      <c r="D1472">
        <f>Table2[[#This Row],[AcceptedCmp5]]</f>
        <v>0</v>
      </c>
      <c r="E1472">
        <f>Table2[[#This Row],[AcceptedCmp1]]</f>
        <v>0</v>
      </c>
      <c r="F1472">
        <f>Table2[[#This Row],[AcceptedCmp2]]</f>
        <v>0</v>
      </c>
      <c r="G1472">
        <f>Table2[[#This Row],[Response]]</f>
        <v>0</v>
      </c>
      <c r="H1472" s="8">
        <f>Products!G1472</f>
        <v>64</v>
      </c>
      <c r="I1472" s="17" t="str">
        <f>Products!H1472</f>
        <v>Married</v>
      </c>
      <c r="J1472" t="str">
        <f>Products!I1472</f>
        <v>56-65</v>
      </c>
      <c r="K1472" t="str">
        <f>Table6[[#This Row],[Kids]]</f>
        <v>Yes</v>
      </c>
      <c r="L1472" t="str">
        <f>Table6[[#This Row],[Teens]]</f>
        <v>Yes</v>
      </c>
    </row>
    <row r="1473" spans="1:12" ht="16.5" x14ac:dyDescent="0.3">
      <c r="A1473">
        <f>Table2[[#This Row],[NumDealsPurchases]]</f>
        <v>4</v>
      </c>
      <c r="B1473">
        <f>Table2[[#This Row],[AcceptedCmp3]]</f>
        <v>0</v>
      </c>
      <c r="C1473">
        <f>Table2[[#This Row],[AcceptedCmp4]]</f>
        <v>0</v>
      </c>
      <c r="D1473">
        <f>Table2[[#This Row],[AcceptedCmp5]]</f>
        <v>0</v>
      </c>
      <c r="E1473">
        <f>Table2[[#This Row],[AcceptedCmp1]]</f>
        <v>0</v>
      </c>
      <c r="F1473">
        <f>Table2[[#This Row],[AcceptedCmp2]]</f>
        <v>0</v>
      </c>
      <c r="G1473">
        <f>Table2[[#This Row],[Response]]</f>
        <v>0</v>
      </c>
      <c r="H1473" s="8">
        <f>Products!G1473</f>
        <v>43</v>
      </c>
      <c r="I1473" s="17" t="str">
        <f>Products!H1473</f>
        <v>Married</v>
      </c>
      <c r="J1473" t="str">
        <f>Products!I1473</f>
        <v>36-45</v>
      </c>
      <c r="K1473" t="str">
        <f>Table6[[#This Row],[Kids]]</f>
        <v>No</v>
      </c>
      <c r="L1473" t="str">
        <f>Table6[[#This Row],[Teens]]</f>
        <v>Yes</v>
      </c>
    </row>
    <row r="1474" spans="1:12" ht="16.5" x14ac:dyDescent="0.3">
      <c r="A1474">
        <f>Table2[[#This Row],[NumDealsPurchases]]</f>
        <v>3</v>
      </c>
      <c r="B1474">
        <f>Table2[[#This Row],[AcceptedCmp3]]</f>
        <v>0</v>
      </c>
      <c r="C1474">
        <f>Table2[[#This Row],[AcceptedCmp4]]</f>
        <v>0</v>
      </c>
      <c r="D1474">
        <f>Table2[[#This Row],[AcceptedCmp5]]</f>
        <v>0</v>
      </c>
      <c r="E1474">
        <f>Table2[[#This Row],[AcceptedCmp1]]</f>
        <v>0</v>
      </c>
      <c r="F1474">
        <f>Table2[[#This Row],[AcceptedCmp2]]</f>
        <v>0</v>
      </c>
      <c r="G1474">
        <f>Table2[[#This Row],[Response]]</f>
        <v>0</v>
      </c>
      <c r="H1474" s="8">
        <f>Products!G1474</f>
        <v>43</v>
      </c>
      <c r="I1474" s="17" t="str">
        <f>Products!H1474</f>
        <v>Single</v>
      </c>
      <c r="J1474" t="str">
        <f>Products!I1474</f>
        <v>36-45</v>
      </c>
      <c r="K1474" t="str">
        <f>Table6[[#This Row],[Kids]]</f>
        <v>Yes</v>
      </c>
      <c r="L1474" t="str">
        <f>Table6[[#This Row],[Teens]]</f>
        <v>Yes</v>
      </c>
    </row>
    <row r="1475" spans="1:12" ht="16.5" x14ac:dyDescent="0.3">
      <c r="A1475">
        <f>Table2[[#This Row],[NumDealsPurchases]]</f>
        <v>4</v>
      </c>
      <c r="B1475">
        <f>Table2[[#This Row],[AcceptedCmp3]]</f>
        <v>0</v>
      </c>
      <c r="C1475">
        <f>Table2[[#This Row],[AcceptedCmp4]]</f>
        <v>0</v>
      </c>
      <c r="D1475">
        <f>Table2[[#This Row],[AcceptedCmp5]]</f>
        <v>0</v>
      </c>
      <c r="E1475">
        <f>Table2[[#This Row],[AcceptedCmp1]]</f>
        <v>0</v>
      </c>
      <c r="F1475">
        <f>Table2[[#This Row],[AcceptedCmp2]]</f>
        <v>0</v>
      </c>
      <c r="G1475">
        <f>Table2[[#This Row],[Response]]</f>
        <v>0</v>
      </c>
      <c r="H1475" s="8">
        <f>Products!G1475</f>
        <v>36</v>
      </c>
      <c r="I1475" s="17" t="str">
        <f>Products!H1475</f>
        <v>Married</v>
      </c>
      <c r="J1475" t="str">
        <f>Products!I1475</f>
        <v>36-45</v>
      </c>
      <c r="K1475" t="str">
        <f>Table6[[#This Row],[Kids]]</f>
        <v>Yes</v>
      </c>
      <c r="L1475" t="str">
        <f>Table6[[#This Row],[Teens]]</f>
        <v>No</v>
      </c>
    </row>
    <row r="1476" spans="1:12" ht="16.5" x14ac:dyDescent="0.3">
      <c r="A1476">
        <f>Table2[[#This Row],[NumDealsPurchases]]</f>
        <v>1</v>
      </c>
      <c r="B1476">
        <f>Table2[[#This Row],[AcceptedCmp3]]</f>
        <v>0</v>
      </c>
      <c r="C1476">
        <f>Table2[[#This Row],[AcceptedCmp4]]</f>
        <v>0</v>
      </c>
      <c r="D1476">
        <f>Table2[[#This Row],[AcceptedCmp5]]</f>
        <v>0</v>
      </c>
      <c r="E1476">
        <f>Table2[[#This Row],[AcceptedCmp1]]</f>
        <v>0</v>
      </c>
      <c r="F1476">
        <f>Table2[[#This Row],[AcceptedCmp2]]</f>
        <v>0</v>
      </c>
      <c r="G1476">
        <f>Table2[[#This Row],[Response]]</f>
        <v>0</v>
      </c>
      <c r="H1476" s="8">
        <f>Products!G1476</f>
        <v>47</v>
      </c>
      <c r="I1476" s="17" t="str">
        <f>Products!H1476</f>
        <v>Married</v>
      </c>
      <c r="J1476" t="str">
        <f>Products!I1476</f>
        <v>46-55</v>
      </c>
      <c r="K1476" t="str">
        <f>Table6[[#This Row],[Kids]]</f>
        <v>No</v>
      </c>
      <c r="L1476" t="str">
        <f>Table6[[#This Row],[Teens]]</f>
        <v>Yes</v>
      </c>
    </row>
    <row r="1477" spans="1:12" ht="16.5" x14ac:dyDescent="0.3">
      <c r="A1477">
        <f>Table2[[#This Row],[NumDealsPurchases]]</f>
        <v>1</v>
      </c>
      <c r="B1477">
        <f>Table2[[#This Row],[AcceptedCmp3]]</f>
        <v>0</v>
      </c>
      <c r="C1477">
        <f>Table2[[#This Row],[AcceptedCmp4]]</f>
        <v>1</v>
      </c>
      <c r="D1477">
        <f>Table2[[#This Row],[AcceptedCmp5]]</f>
        <v>1</v>
      </c>
      <c r="E1477">
        <f>Table2[[#This Row],[AcceptedCmp1]]</f>
        <v>0</v>
      </c>
      <c r="F1477">
        <f>Table2[[#This Row],[AcceptedCmp2]]</f>
        <v>0</v>
      </c>
      <c r="G1477">
        <f>Table2[[#This Row],[Response]]</f>
        <v>1</v>
      </c>
      <c r="H1477" s="8">
        <f>Products!G1477</f>
        <v>43</v>
      </c>
      <c r="I1477" s="17" t="str">
        <f>Products!H1477</f>
        <v>Together</v>
      </c>
      <c r="J1477" t="str">
        <f>Products!I1477</f>
        <v>36-45</v>
      </c>
      <c r="K1477" t="str">
        <f>Table6[[#This Row],[Kids]]</f>
        <v>No</v>
      </c>
      <c r="L1477" t="str">
        <f>Table6[[#This Row],[Teens]]</f>
        <v>Yes</v>
      </c>
    </row>
    <row r="1478" spans="1:12" ht="16.5" x14ac:dyDescent="0.3">
      <c r="A1478">
        <f>Table2[[#This Row],[NumDealsPurchases]]</f>
        <v>2</v>
      </c>
      <c r="B1478">
        <f>Table2[[#This Row],[AcceptedCmp3]]</f>
        <v>0</v>
      </c>
      <c r="C1478">
        <f>Table2[[#This Row],[AcceptedCmp4]]</f>
        <v>0</v>
      </c>
      <c r="D1478">
        <f>Table2[[#This Row],[AcceptedCmp5]]</f>
        <v>0</v>
      </c>
      <c r="E1478">
        <f>Table2[[#This Row],[AcceptedCmp1]]</f>
        <v>0</v>
      </c>
      <c r="F1478">
        <f>Table2[[#This Row],[AcceptedCmp2]]</f>
        <v>0</v>
      </c>
      <c r="G1478">
        <f>Table2[[#This Row],[Response]]</f>
        <v>0</v>
      </c>
      <c r="H1478" s="8">
        <f>Products!G1478</f>
        <v>54</v>
      </c>
      <c r="I1478" s="17" t="str">
        <f>Products!H1478</f>
        <v>Single</v>
      </c>
      <c r="J1478" t="str">
        <f>Products!I1478</f>
        <v>46-55</v>
      </c>
      <c r="K1478" t="str">
        <f>Table6[[#This Row],[Kids]]</f>
        <v>No</v>
      </c>
      <c r="L1478" t="str">
        <f>Table6[[#This Row],[Teens]]</f>
        <v>Yes</v>
      </c>
    </row>
    <row r="1479" spans="1:12" ht="16.5" x14ac:dyDescent="0.3">
      <c r="A1479">
        <f>Table2[[#This Row],[NumDealsPurchases]]</f>
        <v>2</v>
      </c>
      <c r="B1479">
        <f>Table2[[#This Row],[AcceptedCmp3]]</f>
        <v>0</v>
      </c>
      <c r="C1479">
        <f>Table2[[#This Row],[AcceptedCmp4]]</f>
        <v>0</v>
      </c>
      <c r="D1479">
        <f>Table2[[#This Row],[AcceptedCmp5]]</f>
        <v>0</v>
      </c>
      <c r="E1479">
        <f>Table2[[#This Row],[AcceptedCmp1]]</f>
        <v>0</v>
      </c>
      <c r="F1479">
        <f>Table2[[#This Row],[AcceptedCmp2]]</f>
        <v>0</v>
      </c>
      <c r="G1479">
        <f>Table2[[#This Row],[Response]]</f>
        <v>0</v>
      </c>
      <c r="H1479" s="8">
        <f>Products!G1479</f>
        <v>59</v>
      </c>
      <c r="I1479" s="17" t="str">
        <f>Products!H1479</f>
        <v>Married</v>
      </c>
      <c r="J1479" t="str">
        <f>Products!I1479</f>
        <v>56-65</v>
      </c>
      <c r="K1479" t="str">
        <f>Table6[[#This Row],[Kids]]</f>
        <v>No</v>
      </c>
      <c r="L1479" t="str">
        <f>Table6[[#This Row],[Teens]]</f>
        <v>Yes</v>
      </c>
    </row>
    <row r="1480" spans="1:12" ht="16.5" x14ac:dyDescent="0.3">
      <c r="A1480">
        <f>Table2[[#This Row],[NumDealsPurchases]]</f>
        <v>1</v>
      </c>
      <c r="B1480">
        <f>Table2[[#This Row],[AcceptedCmp3]]</f>
        <v>0</v>
      </c>
      <c r="C1480">
        <f>Table2[[#This Row],[AcceptedCmp4]]</f>
        <v>0</v>
      </c>
      <c r="D1480">
        <f>Table2[[#This Row],[AcceptedCmp5]]</f>
        <v>0</v>
      </c>
      <c r="E1480">
        <f>Table2[[#This Row],[AcceptedCmp1]]</f>
        <v>0</v>
      </c>
      <c r="F1480">
        <f>Table2[[#This Row],[AcceptedCmp2]]</f>
        <v>0</v>
      </c>
      <c r="G1480">
        <f>Table2[[#This Row],[Response]]</f>
        <v>0</v>
      </c>
      <c r="H1480" s="8">
        <f>Products!G1480</f>
        <v>56</v>
      </c>
      <c r="I1480" s="17" t="str">
        <f>Products!H1480</f>
        <v>Single</v>
      </c>
      <c r="J1480" t="str">
        <f>Products!I1480</f>
        <v>56-65</v>
      </c>
      <c r="K1480" t="str">
        <f>Table6[[#This Row],[Kids]]</f>
        <v>No</v>
      </c>
      <c r="L1480" t="str">
        <f>Table6[[#This Row],[Teens]]</f>
        <v>No</v>
      </c>
    </row>
    <row r="1481" spans="1:12" ht="16.5" x14ac:dyDescent="0.3">
      <c r="A1481">
        <f>Table2[[#This Row],[NumDealsPurchases]]</f>
        <v>1</v>
      </c>
      <c r="B1481">
        <f>Table2[[#This Row],[AcceptedCmp3]]</f>
        <v>0</v>
      </c>
      <c r="C1481">
        <f>Table2[[#This Row],[AcceptedCmp4]]</f>
        <v>0</v>
      </c>
      <c r="D1481">
        <f>Table2[[#This Row],[AcceptedCmp5]]</f>
        <v>0</v>
      </c>
      <c r="E1481">
        <f>Table2[[#This Row],[AcceptedCmp1]]</f>
        <v>0</v>
      </c>
      <c r="F1481">
        <f>Table2[[#This Row],[AcceptedCmp2]]</f>
        <v>0</v>
      </c>
      <c r="G1481">
        <f>Table2[[#This Row],[Response]]</f>
        <v>0</v>
      </c>
      <c r="H1481" s="8">
        <f>Products!G1481</f>
        <v>43</v>
      </c>
      <c r="I1481" s="17" t="str">
        <f>Products!H1481</f>
        <v>Married</v>
      </c>
      <c r="J1481" t="str">
        <f>Products!I1481</f>
        <v>36-45</v>
      </c>
      <c r="K1481" t="str">
        <f>Table6[[#This Row],[Kids]]</f>
        <v>No</v>
      </c>
      <c r="L1481" t="str">
        <f>Table6[[#This Row],[Teens]]</f>
        <v>Yes</v>
      </c>
    </row>
    <row r="1482" spans="1:12" ht="16.5" x14ac:dyDescent="0.3">
      <c r="A1482">
        <f>Table2[[#This Row],[NumDealsPurchases]]</f>
        <v>1</v>
      </c>
      <c r="B1482">
        <f>Table2[[#This Row],[AcceptedCmp3]]</f>
        <v>0</v>
      </c>
      <c r="C1482">
        <f>Table2[[#This Row],[AcceptedCmp4]]</f>
        <v>0</v>
      </c>
      <c r="D1482">
        <f>Table2[[#This Row],[AcceptedCmp5]]</f>
        <v>0</v>
      </c>
      <c r="E1482">
        <f>Table2[[#This Row],[AcceptedCmp1]]</f>
        <v>0</v>
      </c>
      <c r="F1482">
        <f>Table2[[#This Row],[AcceptedCmp2]]</f>
        <v>0</v>
      </c>
      <c r="G1482">
        <f>Table2[[#This Row],[Response]]</f>
        <v>0</v>
      </c>
      <c r="H1482" s="8">
        <f>Products!G1482</f>
        <v>26</v>
      </c>
      <c r="I1482" s="17" t="str">
        <f>Products!H1482</f>
        <v>Single</v>
      </c>
      <c r="J1482" t="str">
        <f>Products!I1482</f>
        <v>26-35</v>
      </c>
      <c r="K1482" t="str">
        <f>Table6[[#This Row],[Kids]]</f>
        <v>No</v>
      </c>
      <c r="L1482" t="str">
        <f>Table6[[#This Row],[Teens]]</f>
        <v>No</v>
      </c>
    </row>
    <row r="1483" spans="1:12" ht="16.5" x14ac:dyDescent="0.3">
      <c r="A1483">
        <f>Table2[[#This Row],[NumDealsPurchases]]</f>
        <v>2</v>
      </c>
      <c r="B1483">
        <f>Table2[[#This Row],[AcceptedCmp3]]</f>
        <v>1</v>
      </c>
      <c r="C1483">
        <f>Table2[[#This Row],[AcceptedCmp4]]</f>
        <v>0</v>
      </c>
      <c r="D1483">
        <f>Table2[[#This Row],[AcceptedCmp5]]</f>
        <v>0</v>
      </c>
      <c r="E1483">
        <f>Table2[[#This Row],[AcceptedCmp1]]</f>
        <v>0</v>
      </c>
      <c r="F1483">
        <f>Table2[[#This Row],[AcceptedCmp2]]</f>
        <v>0</v>
      </c>
      <c r="G1483">
        <f>Table2[[#This Row],[Response]]</f>
        <v>0</v>
      </c>
      <c r="H1483" s="8">
        <f>Products!G1483</f>
        <v>53</v>
      </c>
      <c r="I1483" s="17" t="str">
        <f>Products!H1483</f>
        <v>Together</v>
      </c>
      <c r="J1483" t="str">
        <f>Products!I1483</f>
        <v>46-55</v>
      </c>
      <c r="K1483" t="str">
        <f>Table6[[#This Row],[Kids]]</f>
        <v>No</v>
      </c>
      <c r="L1483" t="str">
        <f>Table6[[#This Row],[Teens]]</f>
        <v>Yes</v>
      </c>
    </row>
    <row r="1484" spans="1:12" ht="16.5" x14ac:dyDescent="0.3">
      <c r="A1484">
        <f>Table2[[#This Row],[NumDealsPurchases]]</f>
        <v>7</v>
      </c>
      <c r="B1484">
        <f>Table2[[#This Row],[AcceptedCmp3]]</f>
        <v>0</v>
      </c>
      <c r="C1484">
        <f>Table2[[#This Row],[AcceptedCmp4]]</f>
        <v>0</v>
      </c>
      <c r="D1484">
        <f>Table2[[#This Row],[AcceptedCmp5]]</f>
        <v>0</v>
      </c>
      <c r="E1484">
        <f>Table2[[#This Row],[AcceptedCmp1]]</f>
        <v>0</v>
      </c>
      <c r="F1484">
        <f>Table2[[#This Row],[AcceptedCmp2]]</f>
        <v>0</v>
      </c>
      <c r="G1484">
        <f>Table2[[#This Row],[Response]]</f>
        <v>0</v>
      </c>
      <c r="H1484" s="8">
        <f>Products!G1484</f>
        <v>34</v>
      </c>
      <c r="I1484" s="17" t="str">
        <f>Products!H1484</f>
        <v>Together</v>
      </c>
      <c r="J1484" t="str">
        <f>Products!I1484</f>
        <v>26-35</v>
      </c>
      <c r="K1484" t="str">
        <f>Table6[[#This Row],[Kids]]</f>
        <v>No</v>
      </c>
      <c r="L1484" t="str">
        <f>Table6[[#This Row],[Teens]]</f>
        <v>Yes</v>
      </c>
    </row>
    <row r="1485" spans="1:12" ht="16.5" x14ac:dyDescent="0.3">
      <c r="A1485">
        <f>Table2[[#This Row],[NumDealsPurchases]]</f>
        <v>3</v>
      </c>
      <c r="B1485">
        <f>Table2[[#This Row],[AcceptedCmp3]]</f>
        <v>0</v>
      </c>
      <c r="C1485">
        <f>Table2[[#This Row],[AcceptedCmp4]]</f>
        <v>0</v>
      </c>
      <c r="D1485">
        <f>Table2[[#This Row],[AcceptedCmp5]]</f>
        <v>0</v>
      </c>
      <c r="E1485">
        <f>Table2[[#This Row],[AcceptedCmp1]]</f>
        <v>0</v>
      </c>
      <c r="F1485">
        <f>Table2[[#This Row],[AcceptedCmp2]]</f>
        <v>0</v>
      </c>
      <c r="G1485">
        <f>Table2[[#This Row],[Response]]</f>
        <v>0</v>
      </c>
      <c r="H1485" s="8">
        <f>Products!G1485</f>
        <v>52</v>
      </c>
      <c r="I1485" s="17" t="str">
        <f>Products!H1485</f>
        <v>Married</v>
      </c>
      <c r="J1485" t="str">
        <f>Products!I1485</f>
        <v>46-55</v>
      </c>
      <c r="K1485" t="str">
        <f>Table6[[#This Row],[Kids]]</f>
        <v>No</v>
      </c>
      <c r="L1485" t="str">
        <f>Table6[[#This Row],[Teens]]</f>
        <v>Yes</v>
      </c>
    </row>
    <row r="1486" spans="1:12" ht="16.5" x14ac:dyDescent="0.3">
      <c r="A1486">
        <f>Table2[[#This Row],[NumDealsPurchases]]</f>
        <v>1</v>
      </c>
      <c r="B1486">
        <f>Table2[[#This Row],[AcceptedCmp3]]</f>
        <v>0</v>
      </c>
      <c r="C1486">
        <f>Table2[[#This Row],[AcceptedCmp4]]</f>
        <v>0</v>
      </c>
      <c r="D1486">
        <f>Table2[[#This Row],[AcceptedCmp5]]</f>
        <v>0</v>
      </c>
      <c r="E1486">
        <f>Table2[[#This Row],[AcceptedCmp1]]</f>
        <v>0</v>
      </c>
      <c r="F1486">
        <f>Table2[[#This Row],[AcceptedCmp2]]</f>
        <v>0</v>
      </c>
      <c r="G1486">
        <f>Table2[[#This Row],[Response]]</f>
        <v>0</v>
      </c>
      <c r="H1486" s="8">
        <f>Products!G1486</f>
        <v>32</v>
      </c>
      <c r="I1486" s="17" t="str">
        <f>Products!H1486</f>
        <v>Together</v>
      </c>
      <c r="J1486" t="str">
        <f>Products!I1486</f>
        <v>26-35</v>
      </c>
      <c r="K1486" t="str">
        <f>Table6[[#This Row],[Kids]]</f>
        <v>Yes</v>
      </c>
      <c r="L1486" t="str">
        <f>Table6[[#This Row],[Teens]]</f>
        <v>No</v>
      </c>
    </row>
    <row r="1487" spans="1:12" ht="16.5" x14ac:dyDescent="0.3">
      <c r="A1487">
        <f>Table2[[#This Row],[NumDealsPurchases]]</f>
        <v>2</v>
      </c>
      <c r="B1487">
        <f>Table2[[#This Row],[AcceptedCmp3]]</f>
        <v>0</v>
      </c>
      <c r="C1487">
        <f>Table2[[#This Row],[AcceptedCmp4]]</f>
        <v>0</v>
      </c>
      <c r="D1487">
        <f>Table2[[#This Row],[AcceptedCmp5]]</f>
        <v>0</v>
      </c>
      <c r="E1487">
        <f>Table2[[#This Row],[AcceptedCmp1]]</f>
        <v>0</v>
      </c>
      <c r="F1487">
        <f>Table2[[#This Row],[AcceptedCmp2]]</f>
        <v>0</v>
      </c>
      <c r="G1487">
        <f>Table2[[#This Row],[Response]]</f>
        <v>0</v>
      </c>
      <c r="H1487" s="8">
        <f>Products!G1487</f>
        <v>33</v>
      </c>
      <c r="I1487" s="17" t="str">
        <f>Products!H1487</f>
        <v>Single</v>
      </c>
      <c r="J1487" t="str">
        <f>Products!I1487</f>
        <v>26-35</v>
      </c>
      <c r="K1487" t="str">
        <f>Table6[[#This Row],[Kids]]</f>
        <v>Yes</v>
      </c>
      <c r="L1487" t="str">
        <f>Table6[[#This Row],[Teens]]</f>
        <v>No</v>
      </c>
    </row>
    <row r="1488" spans="1:12" ht="16.5" x14ac:dyDescent="0.3">
      <c r="A1488">
        <f>Table2[[#This Row],[NumDealsPurchases]]</f>
        <v>2</v>
      </c>
      <c r="B1488">
        <f>Table2[[#This Row],[AcceptedCmp3]]</f>
        <v>0</v>
      </c>
      <c r="C1488">
        <f>Table2[[#This Row],[AcceptedCmp4]]</f>
        <v>0</v>
      </c>
      <c r="D1488">
        <f>Table2[[#This Row],[AcceptedCmp5]]</f>
        <v>0</v>
      </c>
      <c r="E1488">
        <f>Table2[[#This Row],[AcceptedCmp1]]</f>
        <v>0</v>
      </c>
      <c r="F1488">
        <f>Table2[[#This Row],[AcceptedCmp2]]</f>
        <v>0</v>
      </c>
      <c r="G1488">
        <f>Table2[[#This Row],[Response]]</f>
        <v>0</v>
      </c>
      <c r="H1488" s="8">
        <f>Products!G1488</f>
        <v>36</v>
      </c>
      <c r="I1488" s="17" t="str">
        <f>Products!H1488</f>
        <v>Together</v>
      </c>
      <c r="J1488" t="str">
        <f>Products!I1488</f>
        <v>36-45</v>
      </c>
      <c r="K1488" t="str">
        <f>Table6[[#This Row],[Kids]]</f>
        <v>No</v>
      </c>
      <c r="L1488" t="str">
        <f>Table6[[#This Row],[Teens]]</f>
        <v>Yes</v>
      </c>
    </row>
    <row r="1489" spans="1:12" ht="16.5" x14ac:dyDescent="0.3">
      <c r="A1489">
        <f>Table2[[#This Row],[NumDealsPurchases]]</f>
        <v>3</v>
      </c>
      <c r="B1489">
        <f>Table2[[#This Row],[AcceptedCmp3]]</f>
        <v>0</v>
      </c>
      <c r="C1489">
        <f>Table2[[#This Row],[AcceptedCmp4]]</f>
        <v>0</v>
      </c>
      <c r="D1489">
        <f>Table2[[#This Row],[AcceptedCmp5]]</f>
        <v>0</v>
      </c>
      <c r="E1489">
        <f>Table2[[#This Row],[AcceptedCmp1]]</f>
        <v>0</v>
      </c>
      <c r="F1489">
        <f>Table2[[#This Row],[AcceptedCmp2]]</f>
        <v>0</v>
      </c>
      <c r="G1489">
        <f>Table2[[#This Row],[Response]]</f>
        <v>0</v>
      </c>
      <c r="H1489" s="8">
        <f>Products!G1489</f>
        <v>37</v>
      </c>
      <c r="I1489" s="17" t="str">
        <f>Products!H1489</f>
        <v>Together</v>
      </c>
      <c r="J1489" t="str">
        <f>Products!I1489</f>
        <v>36-45</v>
      </c>
      <c r="K1489" t="str">
        <f>Table6[[#This Row],[Kids]]</f>
        <v>No</v>
      </c>
      <c r="L1489" t="str">
        <f>Table6[[#This Row],[Teens]]</f>
        <v>Yes</v>
      </c>
    </row>
    <row r="1490" spans="1:12" ht="16.5" x14ac:dyDescent="0.3">
      <c r="A1490">
        <f>Table2[[#This Row],[NumDealsPurchases]]</f>
        <v>1</v>
      </c>
      <c r="B1490">
        <f>Table2[[#This Row],[AcceptedCmp3]]</f>
        <v>0</v>
      </c>
      <c r="C1490">
        <f>Table2[[#This Row],[AcceptedCmp4]]</f>
        <v>0</v>
      </c>
      <c r="D1490">
        <f>Table2[[#This Row],[AcceptedCmp5]]</f>
        <v>0</v>
      </c>
      <c r="E1490">
        <f>Table2[[#This Row],[AcceptedCmp1]]</f>
        <v>0</v>
      </c>
      <c r="F1490">
        <f>Table2[[#This Row],[AcceptedCmp2]]</f>
        <v>0</v>
      </c>
      <c r="G1490">
        <f>Table2[[#This Row],[Response]]</f>
        <v>0</v>
      </c>
      <c r="H1490" s="8">
        <f>Products!G1490</f>
        <v>44</v>
      </c>
      <c r="I1490" s="17" t="str">
        <f>Products!H1490</f>
        <v>Married</v>
      </c>
      <c r="J1490" t="str">
        <f>Products!I1490</f>
        <v>36-45</v>
      </c>
      <c r="K1490" t="str">
        <f>Table6[[#This Row],[Kids]]</f>
        <v>No</v>
      </c>
      <c r="L1490" t="str">
        <f>Table6[[#This Row],[Teens]]</f>
        <v>No</v>
      </c>
    </row>
    <row r="1491" spans="1:12" ht="16.5" x14ac:dyDescent="0.3">
      <c r="A1491">
        <f>Table2[[#This Row],[NumDealsPurchases]]</f>
        <v>7</v>
      </c>
      <c r="B1491">
        <f>Table2[[#This Row],[AcceptedCmp3]]</f>
        <v>0</v>
      </c>
      <c r="C1491">
        <f>Table2[[#This Row],[AcceptedCmp4]]</f>
        <v>0</v>
      </c>
      <c r="D1491">
        <f>Table2[[#This Row],[AcceptedCmp5]]</f>
        <v>0</v>
      </c>
      <c r="E1491">
        <f>Table2[[#This Row],[AcceptedCmp1]]</f>
        <v>1</v>
      </c>
      <c r="F1491">
        <f>Table2[[#This Row],[AcceptedCmp2]]</f>
        <v>0</v>
      </c>
      <c r="G1491">
        <f>Table2[[#This Row],[Response]]</f>
        <v>0</v>
      </c>
      <c r="H1491" s="8">
        <f>Products!G1491</f>
        <v>68</v>
      </c>
      <c r="I1491" s="17" t="str">
        <f>Products!H1491</f>
        <v>Together</v>
      </c>
      <c r="J1491" t="str">
        <f>Products!I1491</f>
        <v>66-75</v>
      </c>
      <c r="K1491" t="str">
        <f>Table6[[#This Row],[Kids]]</f>
        <v>Yes</v>
      </c>
      <c r="L1491" t="str">
        <f>Table6[[#This Row],[Teens]]</f>
        <v>Yes</v>
      </c>
    </row>
    <row r="1492" spans="1:12" ht="16.5" x14ac:dyDescent="0.3">
      <c r="A1492">
        <f>Table2[[#This Row],[NumDealsPurchases]]</f>
        <v>2</v>
      </c>
      <c r="B1492">
        <f>Table2[[#This Row],[AcceptedCmp3]]</f>
        <v>0</v>
      </c>
      <c r="C1492">
        <f>Table2[[#This Row],[AcceptedCmp4]]</f>
        <v>0</v>
      </c>
      <c r="D1492">
        <f>Table2[[#This Row],[AcceptedCmp5]]</f>
        <v>1</v>
      </c>
      <c r="E1492">
        <f>Table2[[#This Row],[AcceptedCmp1]]</f>
        <v>0</v>
      </c>
      <c r="F1492">
        <f>Table2[[#This Row],[AcceptedCmp2]]</f>
        <v>0</v>
      </c>
      <c r="G1492">
        <f>Table2[[#This Row],[Response]]</f>
        <v>0</v>
      </c>
      <c r="H1492" s="8">
        <f>Products!G1492</f>
        <v>58</v>
      </c>
      <c r="I1492" s="17" t="str">
        <f>Products!H1492</f>
        <v>Married</v>
      </c>
      <c r="J1492" t="str">
        <f>Products!I1492</f>
        <v>56-65</v>
      </c>
      <c r="K1492" t="str">
        <f>Table6[[#This Row],[Kids]]</f>
        <v>No</v>
      </c>
      <c r="L1492" t="str">
        <f>Table6[[#This Row],[Teens]]</f>
        <v>Yes</v>
      </c>
    </row>
    <row r="1493" spans="1:12" ht="16.5" x14ac:dyDescent="0.3">
      <c r="A1493">
        <f>Table2[[#This Row],[NumDealsPurchases]]</f>
        <v>5</v>
      </c>
      <c r="B1493">
        <f>Table2[[#This Row],[AcceptedCmp3]]</f>
        <v>0</v>
      </c>
      <c r="C1493">
        <f>Table2[[#This Row],[AcceptedCmp4]]</f>
        <v>0</v>
      </c>
      <c r="D1493">
        <f>Table2[[#This Row],[AcceptedCmp5]]</f>
        <v>0</v>
      </c>
      <c r="E1493">
        <f>Table2[[#This Row],[AcceptedCmp1]]</f>
        <v>0</v>
      </c>
      <c r="F1493">
        <f>Table2[[#This Row],[AcceptedCmp2]]</f>
        <v>0</v>
      </c>
      <c r="G1493">
        <f>Table2[[#This Row],[Response]]</f>
        <v>0</v>
      </c>
      <c r="H1493" s="8">
        <f>Products!G1493</f>
        <v>41</v>
      </c>
      <c r="I1493" s="17" t="str">
        <f>Products!H1493</f>
        <v>Divorced</v>
      </c>
      <c r="J1493" t="str">
        <f>Products!I1493</f>
        <v>36-45</v>
      </c>
      <c r="K1493" t="str">
        <f>Table6[[#This Row],[Kids]]</f>
        <v>Yes</v>
      </c>
      <c r="L1493" t="str">
        <f>Table6[[#This Row],[Teens]]</f>
        <v>No</v>
      </c>
    </row>
    <row r="1494" spans="1:12" ht="16.5" x14ac:dyDescent="0.3">
      <c r="A1494">
        <f>Table2[[#This Row],[NumDealsPurchases]]</f>
        <v>10</v>
      </c>
      <c r="B1494">
        <f>Table2[[#This Row],[AcceptedCmp3]]</f>
        <v>0</v>
      </c>
      <c r="C1494">
        <f>Table2[[#This Row],[AcceptedCmp4]]</f>
        <v>0</v>
      </c>
      <c r="D1494">
        <f>Table2[[#This Row],[AcceptedCmp5]]</f>
        <v>0</v>
      </c>
      <c r="E1494">
        <f>Table2[[#This Row],[AcceptedCmp1]]</f>
        <v>0</v>
      </c>
      <c r="F1494">
        <f>Table2[[#This Row],[AcceptedCmp2]]</f>
        <v>0</v>
      </c>
      <c r="G1494">
        <f>Table2[[#This Row],[Response]]</f>
        <v>1</v>
      </c>
      <c r="H1494" s="8">
        <f>Products!G1494</f>
        <v>42</v>
      </c>
      <c r="I1494" s="17" t="str">
        <f>Products!H1494</f>
        <v>Together</v>
      </c>
      <c r="J1494" t="str">
        <f>Products!I1494</f>
        <v>36-45</v>
      </c>
      <c r="K1494" t="str">
        <f>Table6[[#This Row],[Kids]]</f>
        <v>Yes</v>
      </c>
      <c r="L1494" t="str">
        <f>Table6[[#This Row],[Teens]]</f>
        <v>Yes</v>
      </c>
    </row>
    <row r="1495" spans="1:12" ht="16.5" x14ac:dyDescent="0.3">
      <c r="A1495">
        <f>Table2[[#This Row],[NumDealsPurchases]]</f>
        <v>4</v>
      </c>
      <c r="B1495">
        <f>Table2[[#This Row],[AcceptedCmp3]]</f>
        <v>0</v>
      </c>
      <c r="C1495">
        <f>Table2[[#This Row],[AcceptedCmp4]]</f>
        <v>0</v>
      </c>
      <c r="D1495">
        <f>Table2[[#This Row],[AcceptedCmp5]]</f>
        <v>0</v>
      </c>
      <c r="E1495">
        <f>Table2[[#This Row],[AcceptedCmp1]]</f>
        <v>0</v>
      </c>
      <c r="F1495">
        <f>Table2[[#This Row],[AcceptedCmp2]]</f>
        <v>0</v>
      </c>
      <c r="G1495">
        <f>Table2[[#This Row],[Response]]</f>
        <v>0</v>
      </c>
      <c r="H1495" s="8">
        <f>Products!G1495</f>
        <v>63</v>
      </c>
      <c r="I1495" s="17" t="str">
        <f>Products!H1495</f>
        <v>Together</v>
      </c>
      <c r="J1495" t="str">
        <f>Products!I1495</f>
        <v>56-65</v>
      </c>
      <c r="K1495" t="str">
        <f>Table6[[#This Row],[Kids]]</f>
        <v>Yes</v>
      </c>
      <c r="L1495" t="str">
        <f>Table6[[#This Row],[Teens]]</f>
        <v>Yes</v>
      </c>
    </row>
    <row r="1496" spans="1:12" ht="16.5" x14ac:dyDescent="0.3">
      <c r="A1496">
        <f>Table2[[#This Row],[NumDealsPurchases]]</f>
        <v>1</v>
      </c>
      <c r="B1496">
        <f>Table2[[#This Row],[AcceptedCmp3]]</f>
        <v>1</v>
      </c>
      <c r="C1496">
        <f>Table2[[#This Row],[AcceptedCmp4]]</f>
        <v>0</v>
      </c>
      <c r="D1496">
        <f>Table2[[#This Row],[AcceptedCmp5]]</f>
        <v>1</v>
      </c>
      <c r="E1496">
        <f>Table2[[#This Row],[AcceptedCmp1]]</f>
        <v>1</v>
      </c>
      <c r="F1496">
        <f>Table2[[#This Row],[AcceptedCmp2]]</f>
        <v>0</v>
      </c>
      <c r="G1496">
        <f>Table2[[#This Row],[Response]]</f>
        <v>1</v>
      </c>
      <c r="H1496" s="8">
        <f>Products!G1496</f>
        <v>25</v>
      </c>
      <c r="I1496" s="17" t="str">
        <f>Products!H1496</f>
        <v>Married</v>
      </c>
      <c r="J1496" t="str">
        <f>Products!I1496</f>
        <v>16-25</v>
      </c>
      <c r="K1496" t="str">
        <f>Table6[[#This Row],[Kids]]</f>
        <v>No</v>
      </c>
      <c r="L1496" t="str">
        <f>Table6[[#This Row],[Teens]]</f>
        <v>No</v>
      </c>
    </row>
    <row r="1497" spans="1:12" ht="16.5" x14ac:dyDescent="0.3">
      <c r="A1497">
        <f>Table2[[#This Row],[NumDealsPurchases]]</f>
        <v>7</v>
      </c>
      <c r="B1497">
        <f>Table2[[#This Row],[AcceptedCmp3]]</f>
        <v>0</v>
      </c>
      <c r="C1497">
        <f>Table2[[#This Row],[AcceptedCmp4]]</f>
        <v>0</v>
      </c>
      <c r="D1497">
        <f>Table2[[#This Row],[AcceptedCmp5]]</f>
        <v>0</v>
      </c>
      <c r="E1497">
        <f>Table2[[#This Row],[AcceptedCmp1]]</f>
        <v>0</v>
      </c>
      <c r="F1497">
        <f>Table2[[#This Row],[AcceptedCmp2]]</f>
        <v>0</v>
      </c>
      <c r="G1497">
        <f>Table2[[#This Row],[Response]]</f>
        <v>0</v>
      </c>
      <c r="H1497" s="8">
        <f>Products!G1497</f>
        <v>35</v>
      </c>
      <c r="I1497" s="17" t="str">
        <f>Products!H1497</f>
        <v>Married</v>
      </c>
      <c r="J1497" t="str">
        <f>Products!I1497</f>
        <v>26-35</v>
      </c>
      <c r="K1497" t="str">
        <f>Table6[[#This Row],[Kids]]</f>
        <v>Yes</v>
      </c>
      <c r="L1497" t="str">
        <f>Table6[[#This Row],[Teens]]</f>
        <v>No</v>
      </c>
    </row>
    <row r="1498" spans="1:12" ht="16.5" x14ac:dyDescent="0.3">
      <c r="A1498">
        <f>Table2[[#This Row],[NumDealsPurchases]]</f>
        <v>2</v>
      </c>
      <c r="B1498">
        <f>Table2[[#This Row],[AcceptedCmp3]]</f>
        <v>0</v>
      </c>
      <c r="C1498">
        <f>Table2[[#This Row],[AcceptedCmp4]]</f>
        <v>0</v>
      </c>
      <c r="D1498">
        <f>Table2[[#This Row],[AcceptedCmp5]]</f>
        <v>0</v>
      </c>
      <c r="E1498">
        <f>Table2[[#This Row],[AcceptedCmp1]]</f>
        <v>0</v>
      </c>
      <c r="F1498">
        <f>Table2[[#This Row],[AcceptedCmp2]]</f>
        <v>0</v>
      </c>
      <c r="G1498">
        <f>Table2[[#This Row],[Response]]</f>
        <v>0</v>
      </c>
      <c r="H1498" s="8">
        <f>Products!G1498</f>
        <v>23</v>
      </c>
      <c r="I1498" s="17" t="str">
        <f>Products!H1498</f>
        <v>Divorced</v>
      </c>
      <c r="J1498" t="str">
        <f>Products!I1498</f>
        <v>16-25</v>
      </c>
      <c r="K1498" t="str">
        <f>Table6[[#This Row],[Kids]]</f>
        <v>Yes</v>
      </c>
      <c r="L1498" t="str">
        <f>Table6[[#This Row],[Teens]]</f>
        <v>No</v>
      </c>
    </row>
    <row r="1499" spans="1:12" ht="16.5" x14ac:dyDescent="0.3">
      <c r="A1499">
        <f>Table2[[#This Row],[NumDealsPurchases]]</f>
        <v>2</v>
      </c>
      <c r="B1499">
        <f>Table2[[#This Row],[AcceptedCmp3]]</f>
        <v>0</v>
      </c>
      <c r="C1499">
        <f>Table2[[#This Row],[AcceptedCmp4]]</f>
        <v>0</v>
      </c>
      <c r="D1499">
        <f>Table2[[#This Row],[AcceptedCmp5]]</f>
        <v>0</v>
      </c>
      <c r="E1499">
        <f>Table2[[#This Row],[AcceptedCmp1]]</f>
        <v>0</v>
      </c>
      <c r="F1499">
        <f>Table2[[#This Row],[AcceptedCmp2]]</f>
        <v>0</v>
      </c>
      <c r="G1499">
        <f>Table2[[#This Row],[Response]]</f>
        <v>0</v>
      </c>
      <c r="H1499" s="8">
        <f>Products!G1499</f>
        <v>55</v>
      </c>
      <c r="I1499" s="17" t="str">
        <f>Products!H1499</f>
        <v>Together</v>
      </c>
      <c r="J1499" t="str">
        <f>Products!I1499</f>
        <v>46-55</v>
      </c>
      <c r="K1499" t="str">
        <f>Table6[[#This Row],[Kids]]</f>
        <v>No</v>
      </c>
      <c r="L1499" t="str">
        <f>Table6[[#This Row],[Teens]]</f>
        <v>No</v>
      </c>
    </row>
    <row r="1500" spans="1:12" ht="16.5" x14ac:dyDescent="0.3">
      <c r="A1500">
        <f>Table2[[#This Row],[NumDealsPurchases]]</f>
        <v>1</v>
      </c>
      <c r="B1500">
        <f>Table2[[#This Row],[AcceptedCmp3]]</f>
        <v>0</v>
      </c>
      <c r="C1500">
        <f>Table2[[#This Row],[AcceptedCmp4]]</f>
        <v>0</v>
      </c>
      <c r="D1500">
        <f>Table2[[#This Row],[AcceptedCmp5]]</f>
        <v>0</v>
      </c>
      <c r="E1500">
        <f>Table2[[#This Row],[AcceptedCmp1]]</f>
        <v>0</v>
      </c>
      <c r="F1500">
        <f>Table2[[#This Row],[AcceptedCmp2]]</f>
        <v>0</v>
      </c>
      <c r="G1500">
        <f>Table2[[#This Row],[Response]]</f>
        <v>0</v>
      </c>
      <c r="H1500" s="8">
        <f>Products!G1500</f>
        <v>36</v>
      </c>
      <c r="I1500" s="17" t="str">
        <f>Products!H1500</f>
        <v>Together</v>
      </c>
      <c r="J1500" t="str">
        <f>Products!I1500</f>
        <v>36-45</v>
      </c>
      <c r="K1500" t="str">
        <f>Table6[[#This Row],[Kids]]</f>
        <v>Yes</v>
      </c>
      <c r="L1500" t="str">
        <f>Table6[[#This Row],[Teens]]</f>
        <v>No</v>
      </c>
    </row>
    <row r="1501" spans="1:12" ht="16.5" x14ac:dyDescent="0.3">
      <c r="A1501">
        <f>Table2[[#This Row],[NumDealsPurchases]]</f>
        <v>6</v>
      </c>
      <c r="B1501">
        <f>Table2[[#This Row],[AcceptedCmp3]]</f>
        <v>1</v>
      </c>
      <c r="C1501">
        <f>Table2[[#This Row],[AcceptedCmp4]]</f>
        <v>0</v>
      </c>
      <c r="D1501">
        <f>Table2[[#This Row],[AcceptedCmp5]]</f>
        <v>0</v>
      </c>
      <c r="E1501">
        <f>Table2[[#This Row],[AcceptedCmp1]]</f>
        <v>0</v>
      </c>
      <c r="F1501">
        <f>Table2[[#This Row],[AcceptedCmp2]]</f>
        <v>0</v>
      </c>
      <c r="G1501">
        <f>Table2[[#This Row],[Response]]</f>
        <v>1</v>
      </c>
      <c r="H1501" s="8">
        <f>Products!G1501</f>
        <v>43</v>
      </c>
      <c r="I1501" s="17" t="str">
        <f>Products!H1501</f>
        <v>Married</v>
      </c>
      <c r="J1501" t="str">
        <f>Products!I1501</f>
        <v>36-45</v>
      </c>
      <c r="K1501" t="str">
        <f>Table6[[#This Row],[Kids]]</f>
        <v>No</v>
      </c>
      <c r="L1501" t="str">
        <f>Table6[[#This Row],[Teens]]</f>
        <v>Yes</v>
      </c>
    </row>
    <row r="1502" spans="1:12" ht="16.5" x14ac:dyDescent="0.3">
      <c r="A1502">
        <f>Table2[[#This Row],[NumDealsPurchases]]</f>
        <v>4</v>
      </c>
      <c r="B1502">
        <f>Table2[[#This Row],[AcceptedCmp3]]</f>
        <v>0</v>
      </c>
      <c r="C1502">
        <f>Table2[[#This Row],[AcceptedCmp4]]</f>
        <v>0</v>
      </c>
      <c r="D1502">
        <f>Table2[[#This Row],[AcceptedCmp5]]</f>
        <v>0</v>
      </c>
      <c r="E1502">
        <f>Table2[[#This Row],[AcceptedCmp1]]</f>
        <v>0</v>
      </c>
      <c r="F1502">
        <f>Table2[[#This Row],[AcceptedCmp2]]</f>
        <v>0</v>
      </c>
      <c r="G1502">
        <f>Table2[[#This Row],[Response]]</f>
        <v>0</v>
      </c>
      <c r="H1502" s="8">
        <f>Products!G1502</f>
        <v>53</v>
      </c>
      <c r="I1502" s="17" t="str">
        <f>Products!H1502</f>
        <v>Together</v>
      </c>
      <c r="J1502" t="str">
        <f>Products!I1502</f>
        <v>46-55</v>
      </c>
      <c r="K1502" t="str">
        <f>Table6[[#This Row],[Kids]]</f>
        <v>No</v>
      </c>
      <c r="L1502" t="str">
        <f>Table6[[#This Row],[Teens]]</f>
        <v>Yes</v>
      </c>
    </row>
    <row r="1503" spans="1:12" ht="16.5" x14ac:dyDescent="0.3">
      <c r="A1503">
        <f>Table2[[#This Row],[NumDealsPurchases]]</f>
        <v>1</v>
      </c>
      <c r="B1503">
        <f>Table2[[#This Row],[AcceptedCmp3]]</f>
        <v>0</v>
      </c>
      <c r="C1503">
        <f>Table2[[#This Row],[AcceptedCmp4]]</f>
        <v>0</v>
      </c>
      <c r="D1503">
        <f>Table2[[#This Row],[AcceptedCmp5]]</f>
        <v>0</v>
      </c>
      <c r="E1503">
        <f>Table2[[#This Row],[AcceptedCmp1]]</f>
        <v>0</v>
      </c>
      <c r="F1503">
        <f>Table2[[#This Row],[AcceptedCmp2]]</f>
        <v>0</v>
      </c>
      <c r="G1503">
        <f>Table2[[#This Row],[Response]]</f>
        <v>0</v>
      </c>
      <c r="H1503" s="8">
        <f>Products!G1503</f>
        <v>25</v>
      </c>
      <c r="I1503" s="17" t="str">
        <f>Products!H1503</f>
        <v>Divorced</v>
      </c>
      <c r="J1503" t="str">
        <f>Products!I1503</f>
        <v>16-25</v>
      </c>
      <c r="K1503" t="str">
        <f>Table6[[#This Row],[Kids]]</f>
        <v>No</v>
      </c>
      <c r="L1503" t="str">
        <f>Table6[[#This Row],[Teens]]</f>
        <v>No</v>
      </c>
    </row>
    <row r="1504" spans="1:12" ht="16.5" x14ac:dyDescent="0.3">
      <c r="A1504">
        <f>Table2[[#This Row],[NumDealsPurchases]]</f>
        <v>7</v>
      </c>
      <c r="B1504">
        <f>Table2[[#This Row],[AcceptedCmp3]]</f>
        <v>0</v>
      </c>
      <c r="C1504">
        <f>Table2[[#This Row],[AcceptedCmp4]]</f>
        <v>0</v>
      </c>
      <c r="D1504">
        <f>Table2[[#This Row],[AcceptedCmp5]]</f>
        <v>0</v>
      </c>
      <c r="E1504">
        <f>Table2[[#This Row],[AcceptedCmp1]]</f>
        <v>0</v>
      </c>
      <c r="F1504">
        <f>Table2[[#This Row],[AcceptedCmp2]]</f>
        <v>0</v>
      </c>
      <c r="G1504">
        <f>Table2[[#This Row],[Response]]</f>
        <v>0</v>
      </c>
      <c r="H1504" s="8">
        <f>Products!G1504</f>
        <v>38</v>
      </c>
      <c r="I1504" s="17" t="str">
        <f>Products!H1504</f>
        <v>Married</v>
      </c>
      <c r="J1504" t="str">
        <f>Products!I1504</f>
        <v>36-45</v>
      </c>
      <c r="K1504" t="str">
        <f>Table6[[#This Row],[Kids]]</f>
        <v>Yes</v>
      </c>
      <c r="L1504" t="str">
        <f>Table6[[#This Row],[Teens]]</f>
        <v>Yes</v>
      </c>
    </row>
    <row r="1505" spans="1:12" ht="16.5" x14ac:dyDescent="0.3">
      <c r="A1505">
        <f>Table2[[#This Row],[NumDealsPurchases]]</f>
        <v>1</v>
      </c>
      <c r="B1505">
        <f>Table2[[#This Row],[AcceptedCmp3]]</f>
        <v>0</v>
      </c>
      <c r="C1505">
        <f>Table2[[#This Row],[AcceptedCmp4]]</f>
        <v>0</v>
      </c>
      <c r="D1505">
        <f>Table2[[#This Row],[AcceptedCmp5]]</f>
        <v>0</v>
      </c>
      <c r="E1505">
        <f>Table2[[#This Row],[AcceptedCmp1]]</f>
        <v>0</v>
      </c>
      <c r="F1505">
        <f>Table2[[#This Row],[AcceptedCmp2]]</f>
        <v>0</v>
      </c>
      <c r="G1505">
        <f>Table2[[#This Row],[Response]]</f>
        <v>0</v>
      </c>
      <c r="H1505" s="8">
        <f>Products!G1505</f>
        <v>41</v>
      </c>
      <c r="I1505" s="17" t="str">
        <f>Products!H1505</f>
        <v>Married</v>
      </c>
      <c r="J1505" t="str">
        <f>Products!I1505</f>
        <v>36-45</v>
      </c>
      <c r="K1505" t="str">
        <f>Table6[[#This Row],[Kids]]</f>
        <v>Yes</v>
      </c>
      <c r="L1505" t="str">
        <f>Table6[[#This Row],[Teens]]</f>
        <v>No</v>
      </c>
    </row>
    <row r="1506" spans="1:12" ht="16.5" x14ac:dyDescent="0.3">
      <c r="A1506">
        <f>Table2[[#This Row],[NumDealsPurchases]]</f>
        <v>6</v>
      </c>
      <c r="B1506">
        <f>Table2[[#This Row],[AcceptedCmp3]]</f>
        <v>0</v>
      </c>
      <c r="C1506">
        <f>Table2[[#This Row],[AcceptedCmp4]]</f>
        <v>0</v>
      </c>
      <c r="D1506">
        <f>Table2[[#This Row],[AcceptedCmp5]]</f>
        <v>0</v>
      </c>
      <c r="E1506">
        <f>Table2[[#This Row],[AcceptedCmp1]]</f>
        <v>0</v>
      </c>
      <c r="F1506">
        <f>Table2[[#This Row],[AcceptedCmp2]]</f>
        <v>0</v>
      </c>
      <c r="G1506">
        <f>Table2[[#This Row],[Response]]</f>
        <v>1</v>
      </c>
      <c r="H1506" s="8">
        <f>Products!G1506</f>
        <v>35</v>
      </c>
      <c r="I1506" s="17" t="str">
        <f>Products!H1506</f>
        <v>Single</v>
      </c>
      <c r="J1506" t="str">
        <f>Products!I1506</f>
        <v>26-35</v>
      </c>
      <c r="K1506" t="str">
        <f>Table6[[#This Row],[Kids]]</f>
        <v>Yes</v>
      </c>
      <c r="L1506" t="str">
        <f>Table6[[#This Row],[Teens]]</f>
        <v>No</v>
      </c>
    </row>
    <row r="1507" spans="1:12" ht="16.5" x14ac:dyDescent="0.3">
      <c r="A1507">
        <f>Table2[[#This Row],[NumDealsPurchases]]</f>
        <v>13</v>
      </c>
      <c r="B1507">
        <f>Table2[[#This Row],[AcceptedCmp3]]</f>
        <v>0</v>
      </c>
      <c r="C1507">
        <f>Table2[[#This Row],[AcceptedCmp4]]</f>
        <v>0</v>
      </c>
      <c r="D1507">
        <f>Table2[[#This Row],[AcceptedCmp5]]</f>
        <v>0</v>
      </c>
      <c r="E1507">
        <f>Table2[[#This Row],[AcceptedCmp1]]</f>
        <v>0</v>
      </c>
      <c r="F1507">
        <f>Table2[[#This Row],[AcceptedCmp2]]</f>
        <v>0</v>
      </c>
      <c r="G1507">
        <f>Table2[[#This Row],[Response]]</f>
        <v>0</v>
      </c>
      <c r="H1507" s="8">
        <f>Products!G1507</f>
        <v>39</v>
      </c>
      <c r="I1507" s="17" t="str">
        <f>Products!H1507</f>
        <v>Married</v>
      </c>
      <c r="J1507" t="str">
        <f>Products!I1507</f>
        <v>36-45</v>
      </c>
      <c r="K1507" t="str">
        <f>Table6[[#This Row],[Kids]]</f>
        <v>Yes</v>
      </c>
      <c r="L1507" t="str">
        <f>Table6[[#This Row],[Teens]]</f>
        <v>Yes</v>
      </c>
    </row>
    <row r="1508" spans="1:12" ht="16.5" x14ac:dyDescent="0.3">
      <c r="A1508">
        <f>Table2[[#This Row],[NumDealsPurchases]]</f>
        <v>2</v>
      </c>
      <c r="B1508">
        <f>Table2[[#This Row],[AcceptedCmp3]]</f>
        <v>1</v>
      </c>
      <c r="C1508">
        <f>Table2[[#This Row],[AcceptedCmp4]]</f>
        <v>0</v>
      </c>
      <c r="D1508">
        <f>Table2[[#This Row],[AcceptedCmp5]]</f>
        <v>0</v>
      </c>
      <c r="E1508">
        <f>Table2[[#This Row],[AcceptedCmp1]]</f>
        <v>0</v>
      </c>
      <c r="F1508">
        <f>Table2[[#This Row],[AcceptedCmp2]]</f>
        <v>0</v>
      </c>
      <c r="G1508">
        <f>Table2[[#This Row],[Response]]</f>
        <v>1</v>
      </c>
      <c r="H1508" s="8">
        <f>Products!G1508</f>
        <v>57</v>
      </c>
      <c r="I1508" s="17" t="str">
        <f>Products!H1508</f>
        <v>Married</v>
      </c>
      <c r="J1508" t="str">
        <f>Products!I1508</f>
        <v>56-65</v>
      </c>
      <c r="K1508" t="str">
        <f>Table6[[#This Row],[Kids]]</f>
        <v>No</v>
      </c>
      <c r="L1508" t="str">
        <f>Table6[[#This Row],[Teens]]</f>
        <v>No</v>
      </c>
    </row>
    <row r="1509" spans="1:12" ht="16.5" x14ac:dyDescent="0.3">
      <c r="A1509">
        <f>Table2[[#This Row],[NumDealsPurchases]]</f>
        <v>1</v>
      </c>
      <c r="B1509">
        <f>Table2[[#This Row],[AcceptedCmp3]]</f>
        <v>0</v>
      </c>
      <c r="C1509">
        <f>Table2[[#This Row],[AcceptedCmp4]]</f>
        <v>0</v>
      </c>
      <c r="D1509">
        <f>Table2[[#This Row],[AcceptedCmp5]]</f>
        <v>1</v>
      </c>
      <c r="E1509">
        <f>Table2[[#This Row],[AcceptedCmp1]]</f>
        <v>0</v>
      </c>
      <c r="F1509">
        <f>Table2[[#This Row],[AcceptedCmp2]]</f>
        <v>0</v>
      </c>
      <c r="G1509">
        <f>Table2[[#This Row],[Response]]</f>
        <v>0</v>
      </c>
      <c r="H1509" s="8">
        <f>Products!G1509</f>
        <v>40</v>
      </c>
      <c r="I1509" s="17" t="str">
        <f>Products!H1509</f>
        <v>Together</v>
      </c>
      <c r="J1509" t="str">
        <f>Products!I1509</f>
        <v>36-45</v>
      </c>
      <c r="K1509" t="str">
        <f>Table6[[#This Row],[Kids]]</f>
        <v>No</v>
      </c>
      <c r="L1509" t="str">
        <f>Table6[[#This Row],[Teens]]</f>
        <v>No</v>
      </c>
    </row>
    <row r="1510" spans="1:12" ht="16.5" x14ac:dyDescent="0.3">
      <c r="A1510">
        <f>Table2[[#This Row],[NumDealsPurchases]]</f>
        <v>9</v>
      </c>
      <c r="B1510">
        <f>Table2[[#This Row],[AcceptedCmp3]]</f>
        <v>0</v>
      </c>
      <c r="C1510">
        <f>Table2[[#This Row],[AcceptedCmp4]]</f>
        <v>0</v>
      </c>
      <c r="D1510">
        <f>Table2[[#This Row],[AcceptedCmp5]]</f>
        <v>0</v>
      </c>
      <c r="E1510">
        <f>Table2[[#This Row],[AcceptedCmp1]]</f>
        <v>0</v>
      </c>
      <c r="F1510">
        <f>Table2[[#This Row],[AcceptedCmp2]]</f>
        <v>0</v>
      </c>
      <c r="G1510">
        <f>Table2[[#This Row],[Response]]</f>
        <v>0</v>
      </c>
      <c r="H1510" s="8">
        <f>Products!G1510</f>
        <v>41</v>
      </c>
      <c r="I1510" s="17" t="str">
        <f>Products!H1510</f>
        <v>Married</v>
      </c>
      <c r="J1510" t="str">
        <f>Products!I1510</f>
        <v>36-45</v>
      </c>
      <c r="K1510" t="str">
        <f>Table6[[#This Row],[Kids]]</f>
        <v>Yes</v>
      </c>
      <c r="L1510" t="str">
        <f>Table6[[#This Row],[Teens]]</f>
        <v>Yes</v>
      </c>
    </row>
    <row r="1511" spans="1:12" ht="16.5" x14ac:dyDescent="0.3">
      <c r="A1511">
        <f>Table2[[#This Row],[NumDealsPurchases]]</f>
        <v>6</v>
      </c>
      <c r="B1511">
        <f>Table2[[#This Row],[AcceptedCmp3]]</f>
        <v>1</v>
      </c>
      <c r="C1511">
        <f>Table2[[#This Row],[AcceptedCmp4]]</f>
        <v>0</v>
      </c>
      <c r="D1511">
        <f>Table2[[#This Row],[AcceptedCmp5]]</f>
        <v>0</v>
      </c>
      <c r="E1511">
        <f>Table2[[#This Row],[AcceptedCmp1]]</f>
        <v>0</v>
      </c>
      <c r="F1511">
        <f>Table2[[#This Row],[AcceptedCmp2]]</f>
        <v>0</v>
      </c>
      <c r="G1511">
        <f>Table2[[#This Row],[Response]]</f>
        <v>0</v>
      </c>
      <c r="H1511" s="8">
        <f>Products!G1511</f>
        <v>37</v>
      </c>
      <c r="I1511" s="17" t="str">
        <f>Products!H1511</f>
        <v>Together</v>
      </c>
      <c r="J1511" t="str">
        <f>Products!I1511</f>
        <v>36-45</v>
      </c>
      <c r="K1511" t="str">
        <f>Table6[[#This Row],[Kids]]</f>
        <v>No</v>
      </c>
      <c r="L1511" t="str">
        <f>Table6[[#This Row],[Teens]]</f>
        <v>Yes</v>
      </c>
    </row>
    <row r="1512" spans="1:12" ht="16.5" x14ac:dyDescent="0.3">
      <c r="A1512">
        <f>Table2[[#This Row],[NumDealsPurchases]]</f>
        <v>1</v>
      </c>
      <c r="B1512">
        <f>Table2[[#This Row],[AcceptedCmp3]]</f>
        <v>0</v>
      </c>
      <c r="C1512">
        <f>Table2[[#This Row],[AcceptedCmp4]]</f>
        <v>0</v>
      </c>
      <c r="D1512">
        <f>Table2[[#This Row],[AcceptedCmp5]]</f>
        <v>0</v>
      </c>
      <c r="E1512">
        <f>Table2[[#This Row],[AcceptedCmp1]]</f>
        <v>0</v>
      </c>
      <c r="F1512">
        <f>Table2[[#This Row],[AcceptedCmp2]]</f>
        <v>0</v>
      </c>
      <c r="G1512">
        <f>Table2[[#This Row],[Response]]</f>
        <v>0</v>
      </c>
      <c r="H1512" s="8">
        <f>Products!G1512</f>
        <v>42</v>
      </c>
      <c r="I1512" s="17" t="str">
        <f>Products!H1512</f>
        <v>Married</v>
      </c>
      <c r="J1512" t="str">
        <f>Products!I1512</f>
        <v>36-45</v>
      </c>
      <c r="K1512" t="str">
        <f>Table6[[#This Row],[Kids]]</f>
        <v>No</v>
      </c>
      <c r="L1512" t="str">
        <f>Table6[[#This Row],[Teens]]</f>
        <v>No</v>
      </c>
    </row>
    <row r="1513" spans="1:12" ht="16.5" x14ac:dyDescent="0.3">
      <c r="A1513">
        <f>Table2[[#This Row],[NumDealsPurchases]]</f>
        <v>5</v>
      </c>
      <c r="B1513">
        <f>Table2[[#This Row],[AcceptedCmp3]]</f>
        <v>0</v>
      </c>
      <c r="C1513">
        <f>Table2[[#This Row],[AcceptedCmp4]]</f>
        <v>0</v>
      </c>
      <c r="D1513">
        <f>Table2[[#This Row],[AcceptedCmp5]]</f>
        <v>0</v>
      </c>
      <c r="E1513">
        <f>Table2[[#This Row],[AcceptedCmp1]]</f>
        <v>0</v>
      </c>
      <c r="F1513">
        <f>Table2[[#This Row],[AcceptedCmp2]]</f>
        <v>0</v>
      </c>
      <c r="G1513">
        <f>Table2[[#This Row],[Response]]</f>
        <v>0</v>
      </c>
      <c r="H1513" s="8">
        <f>Products!G1513</f>
        <v>55</v>
      </c>
      <c r="I1513" s="17" t="str">
        <f>Products!H1513</f>
        <v>Single</v>
      </c>
      <c r="J1513" t="str">
        <f>Products!I1513</f>
        <v>46-55</v>
      </c>
      <c r="K1513" t="str">
        <f>Table6[[#This Row],[Kids]]</f>
        <v>No</v>
      </c>
      <c r="L1513" t="str">
        <f>Table6[[#This Row],[Teens]]</f>
        <v>Yes</v>
      </c>
    </row>
    <row r="1514" spans="1:12" ht="16.5" x14ac:dyDescent="0.3">
      <c r="A1514">
        <f>Table2[[#This Row],[NumDealsPurchases]]</f>
        <v>1</v>
      </c>
      <c r="B1514">
        <f>Table2[[#This Row],[AcceptedCmp3]]</f>
        <v>0</v>
      </c>
      <c r="C1514">
        <f>Table2[[#This Row],[AcceptedCmp4]]</f>
        <v>0</v>
      </c>
      <c r="D1514">
        <f>Table2[[#This Row],[AcceptedCmp5]]</f>
        <v>0</v>
      </c>
      <c r="E1514">
        <f>Table2[[#This Row],[AcceptedCmp1]]</f>
        <v>0</v>
      </c>
      <c r="F1514">
        <f>Table2[[#This Row],[AcceptedCmp2]]</f>
        <v>0</v>
      </c>
      <c r="G1514">
        <f>Table2[[#This Row],[Response]]</f>
        <v>0</v>
      </c>
      <c r="H1514" s="8">
        <f>Products!G1514</f>
        <v>26</v>
      </c>
      <c r="I1514" s="17" t="str">
        <f>Products!H1514</f>
        <v>Married</v>
      </c>
      <c r="J1514" t="str">
        <f>Products!I1514</f>
        <v>26-35</v>
      </c>
      <c r="K1514" t="str">
        <f>Table6[[#This Row],[Kids]]</f>
        <v>No</v>
      </c>
      <c r="L1514" t="str">
        <f>Table6[[#This Row],[Teens]]</f>
        <v>No</v>
      </c>
    </row>
    <row r="1515" spans="1:12" ht="16.5" x14ac:dyDescent="0.3">
      <c r="A1515">
        <f>Table2[[#This Row],[NumDealsPurchases]]</f>
        <v>4</v>
      </c>
      <c r="B1515">
        <f>Table2[[#This Row],[AcceptedCmp3]]</f>
        <v>0</v>
      </c>
      <c r="C1515">
        <f>Table2[[#This Row],[AcceptedCmp4]]</f>
        <v>0</v>
      </c>
      <c r="D1515">
        <f>Table2[[#This Row],[AcceptedCmp5]]</f>
        <v>0</v>
      </c>
      <c r="E1515">
        <f>Table2[[#This Row],[AcceptedCmp1]]</f>
        <v>0</v>
      </c>
      <c r="F1515">
        <f>Table2[[#This Row],[AcceptedCmp2]]</f>
        <v>0</v>
      </c>
      <c r="G1515">
        <f>Table2[[#This Row],[Response]]</f>
        <v>0</v>
      </c>
      <c r="H1515" s="8">
        <f>Products!G1515</f>
        <v>37</v>
      </c>
      <c r="I1515" s="17" t="str">
        <f>Products!H1515</f>
        <v>Married</v>
      </c>
      <c r="J1515" t="str">
        <f>Products!I1515</f>
        <v>36-45</v>
      </c>
      <c r="K1515" t="str">
        <f>Table6[[#This Row],[Kids]]</f>
        <v>Yes</v>
      </c>
      <c r="L1515" t="str">
        <f>Table6[[#This Row],[Teens]]</f>
        <v>Yes</v>
      </c>
    </row>
    <row r="1516" spans="1:12" ht="16.5" x14ac:dyDescent="0.3">
      <c r="A1516">
        <f>Table2[[#This Row],[NumDealsPurchases]]</f>
        <v>3</v>
      </c>
      <c r="B1516">
        <f>Table2[[#This Row],[AcceptedCmp3]]</f>
        <v>0</v>
      </c>
      <c r="C1516">
        <f>Table2[[#This Row],[AcceptedCmp4]]</f>
        <v>0</v>
      </c>
      <c r="D1516">
        <f>Table2[[#This Row],[AcceptedCmp5]]</f>
        <v>0</v>
      </c>
      <c r="E1516">
        <f>Table2[[#This Row],[AcceptedCmp1]]</f>
        <v>0</v>
      </c>
      <c r="F1516">
        <f>Table2[[#This Row],[AcceptedCmp2]]</f>
        <v>0</v>
      </c>
      <c r="G1516">
        <f>Table2[[#This Row],[Response]]</f>
        <v>0</v>
      </c>
      <c r="H1516" s="8">
        <f>Products!G1516</f>
        <v>47</v>
      </c>
      <c r="I1516" s="17" t="str">
        <f>Products!H1516</f>
        <v>Together</v>
      </c>
      <c r="J1516" t="str">
        <f>Products!I1516</f>
        <v>46-55</v>
      </c>
      <c r="K1516" t="str">
        <f>Table6[[#This Row],[Kids]]</f>
        <v>No</v>
      </c>
      <c r="L1516" t="str">
        <f>Table6[[#This Row],[Teens]]</f>
        <v>Yes</v>
      </c>
    </row>
    <row r="1517" spans="1:12" ht="16.5" x14ac:dyDescent="0.3">
      <c r="A1517">
        <f>Table2[[#This Row],[NumDealsPurchases]]</f>
        <v>1</v>
      </c>
      <c r="B1517">
        <f>Table2[[#This Row],[AcceptedCmp3]]</f>
        <v>0</v>
      </c>
      <c r="C1517">
        <f>Table2[[#This Row],[AcceptedCmp4]]</f>
        <v>0</v>
      </c>
      <c r="D1517">
        <f>Table2[[#This Row],[AcceptedCmp5]]</f>
        <v>0</v>
      </c>
      <c r="E1517">
        <f>Table2[[#This Row],[AcceptedCmp1]]</f>
        <v>0</v>
      </c>
      <c r="F1517">
        <f>Table2[[#This Row],[AcceptedCmp2]]</f>
        <v>0</v>
      </c>
      <c r="G1517">
        <f>Table2[[#This Row],[Response]]</f>
        <v>0</v>
      </c>
      <c r="H1517" s="8">
        <f>Products!G1517</f>
        <v>28</v>
      </c>
      <c r="I1517" s="17" t="str">
        <f>Products!H1517</f>
        <v>Single</v>
      </c>
      <c r="J1517" t="str">
        <f>Products!I1517</f>
        <v>26-35</v>
      </c>
      <c r="K1517" t="str">
        <f>Table6[[#This Row],[Kids]]</f>
        <v>No</v>
      </c>
      <c r="L1517" t="str">
        <f>Table6[[#This Row],[Teens]]</f>
        <v>No</v>
      </c>
    </row>
    <row r="1518" spans="1:12" ht="16.5" x14ac:dyDescent="0.3">
      <c r="A1518">
        <f>Table2[[#This Row],[NumDealsPurchases]]</f>
        <v>1</v>
      </c>
      <c r="B1518">
        <f>Table2[[#This Row],[AcceptedCmp3]]</f>
        <v>0</v>
      </c>
      <c r="C1518">
        <f>Table2[[#This Row],[AcceptedCmp4]]</f>
        <v>0</v>
      </c>
      <c r="D1518">
        <f>Table2[[#This Row],[AcceptedCmp5]]</f>
        <v>0</v>
      </c>
      <c r="E1518">
        <f>Table2[[#This Row],[AcceptedCmp1]]</f>
        <v>0</v>
      </c>
      <c r="F1518">
        <f>Table2[[#This Row],[AcceptedCmp2]]</f>
        <v>0</v>
      </c>
      <c r="G1518">
        <f>Table2[[#This Row],[Response]]</f>
        <v>1</v>
      </c>
      <c r="H1518" s="8">
        <f>Products!G1518</f>
        <v>36</v>
      </c>
      <c r="I1518" s="17" t="str">
        <f>Products!H1518</f>
        <v>Married</v>
      </c>
      <c r="J1518" t="str">
        <f>Products!I1518</f>
        <v>36-45</v>
      </c>
      <c r="K1518" t="str">
        <f>Table6[[#This Row],[Kids]]</f>
        <v>No</v>
      </c>
      <c r="L1518" t="str">
        <f>Table6[[#This Row],[Teens]]</f>
        <v>No</v>
      </c>
    </row>
    <row r="1519" spans="1:12" ht="16.5" x14ac:dyDescent="0.3">
      <c r="A1519">
        <f>Table2[[#This Row],[NumDealsPurchases]]</f>
        <v>2</v>
      </c>
      <c r="B1519">
        <f>Table2[[#This Row],[AcceptedCmp3]]</f>
        <v>0</v>
      </c>
      <c r="C1519">
        <f>Table2[[#This Row],[AcceptedCmp4]]</f>
        <v>0</v>
      </c>
      <c r="D1519">
        <f>Table2[[#This Row],[AcceptedCmp5]]</f>
        <v>0</v>
      </c>
      <c r="E1519">
        <f>Table2[[#This Row],[AcceptedCmp1]]</f>
        <v>0</v>
      </c>
      <c r="F1519">
        <f>Table2[[#This Row],[AcceptedCmp2]]</f>
        <v>0</v>
      </c>
      <c r="G1519">
        <f>Table2[[#This Row],[Response]]</f>
        <v>0</v>
      </c>
      <c r="H1519" s="8">
        <f>Products!G1519</f>
        <v>34</v>
      </c>
      <c r="I1519" s="17" t="str">
        <f>Products!H1519</f>
        <v>Married</v>
      </c>
      <c r="J1519" t="str">
        <f>Products!I1519</f>
        <v>26-35</v>
      </c>
      <c r="K1519" t="str">
        <f>Table6[[#This Row],[Kids]]</f>
        <v>Yes</v>
      </c>
      <c r="L1519" t="str">
        <f>Table6[[#This Row],[Teens]]</f>
        <v>No</v>
      </c>
    </row>
    <row r="1520" spans="1:12" ht="16.5" x14ac:dyDescent="0.3">
      <c r="A1520">
        <f>Table2[[#This Row],[NumDealsPurchases]]</f>
        <v>5</v>
      </c>
      <c r="B1520">
        <f>Table2[[#This Row],[AcceptedCmp3]]</f>
        <v>0</v>
      </c>
      <c r="C1520">
        <f>Table2[[#This Row],[AcceptedCmp4]]</f>
        <v>0</v>
      </c>
      <c r="D1520">
        <f>Table2[[#This Row],[AcceptedCmp5]]</f>
        <v>0</v>
      </c>
      <c r="E1520">
        <f>Table2[[#This Row],[AcceptedCmp1]]</f>
        <v>0</v>
      </c>
      <c r="F1520">
        <f>Table2[[#This Row],[AcceptedCmp2]]</f>
        <v>0</v>
      </c>
      <c r="G1520">
        <f>Table2[[#This Row],[Response]]</f>
        <v>0</v>
      </c>
      <c r="H1520" s="8">
        <f>Products!G1520</f>
        <v>50</v>
      </c>
      <c r="I1520" s="17" t="str">
        <f>Products!H1520</f>
        <v>Married</v>
      </c>
      <c r="J1520" t="str">
        <f>Products!I1520</f>
        <v>46-55</v>
      </c>
      <c r="K1520" t="str">
        <f>Table6[[#This Row],[Kids]]</f>
        <v>No</v>
      </c>
      <c r="L1520" t="str">
        <f>Table6[[#This Row],[Teens]]</f>
        <v>Yes</v>
      </c>
    </row>
    <row r="1521" spans="1:12" ht="16.5" x14ac:dyDescent="0.3">
      <c r="A1521">
        <f>Table2[[#This Row],[NumDealsPurchases]]</f>
        <v>1</v>
      </c>
      <c r="B1521">
        <f>Table2[[#This Row],[AcceptedCmp3]]</f>
        <v>0</v>
      </c>
      <c r="C1521">
        <f>Table2[[#This Row],[AcceptedCmp4]]</f>
        <v>0</v>
      </c>
      <c r="D1521">
        <f>Table2[[#This Row],[AcceptedCmp5]]</f>
        <v>0</v>
      </c>
      <c r="E1521">
        <f>Table2[[#This Row],[AcceptedCmp1]]</f>
        <v>0</v>
      </c>
      <c r="F1521">
        <f>Table2[[#This Row],[AcceptedCmp2]]</f>
        <v>0</v>
      </c>
      <c r="G1521">
        <f>Table2[[#This Row],[Response]]</f>
        <v>0</v>
      </c>
      <c r="H1521" s="8">
        <f>Products!G1521</f>
        <v>35</v>
      </c>
      <c r="I1521" s="17" t="str">
        <f>Products!H1521</f>
        <v>Single</v>
      </c>
      <c r="J1521" t="str">
        <f>Products!I1521</f>
        <v>26-35</v>
      </c>
      <c r="K1521" t="str">
        <f>Table6[[#This Row],[Kids]]</f>
        <v>Yes</v>
      </c>
      <c r="L1521" t="str">
        <f>Table6[[#This Row],[Teens]]</f>
        <v>No</v>
      </c>
    </row>
    <row r="1522" spans="1:12" ht="16.5" x14ac:dyDescent="0.3">
      <c r="A1522">
        <f>Table2[[#This Row],[NumDealsPurchases]]</f>
        <v>1</v>
      </c>
      <c r="B1522">
        <f>Table2[[#This Row],[AcceptedCmp3]]</f>
        <v>0</v>
      </c>
      <c r="C1522">
        <f>Table2[[#This Row],[AcceptedCmp4]]</f>
        <v>0</v>
      </c>
      <c r="D1522">
        <f>Table2[[#This Row],[AcceptedCmp5]]</f>
        <v>0</v>
      </c>
      <c r="E1522">
        <f>Table2[[#This Row],[AcceptedCmp1]]</f>
        <v>0</v>
      </c>
      <c r="F1522">
        <f>Table2[[#This Row],[AcceptedCmp2]]</f>
        <v>0</v>
      </c>
      <c r="G1522">
        <f>Table2[[#This Row],[Response]]</f>
        <v>0</v>
      </c>
      <c r="H1522" s="8">
        <f>Products!G1522</f>
        <v>41</v>
      </c>
      <c r="I1522" s="17" t="str">
        <f>Products!H1522</f>
        <v>Single</v>
      </c>
      <c r="J1522" t="str">
        <f>Products!I1522</f>
        <v>36-45</v>
      </c>
      <c r="K1522" t="str">
        <f>Table6[[#This Row],[Kids]]</f>
        <v>Yes</v>
      </c>
      <c r="L1522" t="str">
        <f>Table6[[#This Row],[Teens]]</f>
        <v>No</v>
      </c>
    </row>
    <row r="1523" spans="1:12" ht="16.5" x14ac:dyDescent="0.3">
      <c r="A1523">
        <f>Table2[[#This Row],[NumDealsPurchases]]</f>
        <v>2</v>
      </c>
      <c r="B1523">
        <f>Table2[[#This Row],[AcceptedCmp3]]</f>
        <v>0</v>
      </c>
      <c r="C1523">
        <f>Table2[[#This Row],[AcceptedCmp4]]</f>
        <v>0</v>
      </c>
      <c r="D1523">
        <f>Table2[[#This Row],[AcceptedCmp5]]</f>
        <v>0</v>
      </c>
      <c r="E1523">
        <f>Table2[[#This Row],[AcceptedCmp1]]</f>
        <v>0</v>
      </c>
      <c r="F1523">
        <f>Table2[[#This Row],[AcceptedCmp2]]</f>
        <v>0</v>
      </c>
      <c r="G1523">
        <f>Table2[[#This Row],[Response]]</f>
        <v>1</v>
      </c>
      <c r="H1523" s="8">
        <f>Products!G1523</f>
        <v>42</v>
      </c>
      <c r="I1523" s="17" t="str">
        <f>Products!H1523</f>
        <v>Together</v>
      </c>
      <c r="J1523" t="str">
        <f>Products!I1523</f>
        <v>36-45</v>
      </c>
      <c r="K1523" t="str">
        <f>Table6[[#This Row],[Kids]]</f>
        <v>Yes</v>
      </c>
      <c r="L1523" t="str">
        <f>Table6[[#This Row],[Teens]]</f>
        <v>No</v>
      </c>
    </row>
    <row r="1524" spans="1:12" ht="16.5" x14ac:dyDescent="0.3">
      <c r="A1524">
        <f>Table2[[#This Row],[NumDealsPurchases]]</f>
        <v>1</v>
      </c>
      <c r="B1524">
        <f>Table2[[#This Row],[AcceptedCmp3]]</f>
        <v>0</v>
      </c>
      <c r="C1524">
        <f>Table2[[#This Row],[AcceptedCmp4]]</f>
        <v>0</v>
      </c>
      <c r="D1524">
        <f>Table2[[#This Row],[AcceptedCmp5]]</f>
        <v>0</v>
      </c>
      <c r="E1524">
        <f>Table2[[#This Row],[AcceptedCmp1]]</f>
        <v>0</v>
      </c>
      <c r="F1524">
        <f>Table2[[#This Row],[AcceptedCmp2]]</f>
        <v>0</v>
      </c>
      <c r="G1524">
        <f>Table2[[#This Row],[Response]]</f>
        <v>1</v>
      </c>
      <c r="H1524" s="8">
        <f>Products!G1524</f>
        <v>30</v>
      </c>
      <c r="I1524" s="17" t="str">
        <f>Products!H1524</f>
        <v>Single</v>
      </c>
      <c r="J1524" t="str">
        <f>Products!I1524</f>
        <v>26-35</v>
      </c>
      <c r="K1524" t="str">
        <f>Table6[[#This Row],[Kids]]</f>
        <v>No</v>
      </c>
      <c r="L1524" t="str">
        <f>Table6[[#This Row],[Teens]]</f>
        <v>No</v>
      </c>
    </row>
    <row r="1525" spans="1:12" ht="16.5" x14ac:dyDescent="0.3">
      <c r="A1525">
        <f>Table2[[#This Row],[NumDealsPurchases]]</f>
        <v>1</v>
      </c>
      <c r="B1525">
        <f>Table2[[#This Row],[AcceptedCmp3]]</f>
        <v>0</v>
      </c>
      <c r="C1525">
        <f>Table2[[#This Row],[AcceptedCmp4]]</f>
        <v>0</v>
      </c>
      <c r="D1525">
        <f>Table2[[#This Row],[AcceptedCmp5]]</f>
        <v>0</v>
      </c>
      <c r="E1525">
        <f>Table2[[#This Row],[AcceptedCmp1]]</f>
        <v>0</v>
      </c>
      <c r="F1525">
        <f>Table2[[#This Row],[AcceptedCmp2]]</f>
        <v>0</v>
      </c>
      <c r="G1525">
        <f>Table2[[#This Row],[Response]]</f>
        <v>0</v>
      </c>
      <c r="H1525" s="8">
        <f>Products!G1525</f>
        <v>42</v>
      </c>
      <c r="I1525" s="17" t="str">
        <f>Products!H1525</f>
        <v>Married</v>
      </c>
      <c r="J1525" t="str">
        <f>Products!I1525</f>
        <v>36-45</v>
      </c>
      <c r="K1525" t="str">
        <f>Table6[[#This Row],[Kids]]</f>
        <v>No</v>
      </c>
      <c r="L1525" t="str">
        <f>Table6[[#This Row],[Teens]]</f>
        <v>No</v>
      </c>
    </row>
    <row r="1526" spans="1:12" ht="16.5" x14ac:dyDescent="0.3">
      <c r="A1526">
        <f>Table2[[#This Row],[NumDealsPurchases]]</f>
        <v>1</v>
      </c>
      <c r="B1526">
        <f>Table2[[#This Row],[AcceptedCmp3]]</f>
        <v>0</v>
      </c>
      <c r="C1526">
        <f>Table2[[#This Row],[AcceptedCmp4]]</f>
        <v>0</v>
      </c>
      <c r="D1526">
        <f>Table2[[#This Row],[AcceptedCmp5]]</f>
        <v>0</v>
      </c>
      <c r="E1526">
        <f>Table2[[#This Row],[AcceptedCmp1]]</f>
        <v>0</v>
      </c>
      <c r="F1526">
        <f>Table2[[#This Row],[AcceptedCmp2]]</f>
        <v>0</v>
      </c>
      <c r="G1526">
        <f>Table2[[#This Row],[Response]]</f>
        <v>0</v>
      </c>
      <c r="H1526" s="8">
        <f>Products!G1526</f>
        <v>38</v>
      </c>
      <c r="I1526" s="17" t="str">
        <f>Products!H1526</f>
        <v>Single</v>
      </c>
      <c r="J1526" t="str">
        <f>Products!I1526</f>
        <v>36-45</v>
      </c>
      <c r="K1526" t="str">
        <f>Table6[[#This Row],[Kids]]</f>
        <v>Yes</v>
      </c>
      <c r="L1526" t="str">
        <f>Table6[[#This Row],[Teens]]</f>
        <v>No</v>
      </c>
    </row>
    <row r="1527" spans="1:12" ht="16.5" x14ac:dyDescent="0.3">
      <c r="A1527">
        <f>Table2[[#This Row],[NumDealsPurchases]]</f>
        <v>2</v>
      </c>
      <c r="B1527">
        <f>Table2[[#This Row],[AcceptedCmp3]]</f>
        <v>0</v>
      </c>
      <c r="C1527">
        <f>Table2[[#This Row],[AcceptedCmp4]]</f>
        <v>0</v>
      </c>
      <c r="D1527">
        <f>Table2[[#This Row],[AcceptedCmp5]]</f>
        <v>0</v>
      </c>
      <c r="E1527">
        <f>Table2[[#This Row],[AcceptedCmp1]]</f>
        <v>0</v>
      </c>
      <c r="F1527">
        <f>Table2[[#This Row],[AcceptedCmp2]]</f>
        <v>0</v>
      </c>
      <c r="G1527">
        <f>Table2[[#This Row],[Response]]</f>
        <v>0</v>
      </c>
      <c r="H1527" s="8">
        <f>Products!G1527</f>
        <v>41</v>
      </c>
      <c r="I1527" s="17" t="str">
        <f>Products!H1527</f>
        <v>Married</v>
      </c>
      <c r="J1527" t="str">
        <f>Products!I1527</f>
        <v>36-45</v>
      </c>
      <c r="K1527" t="str">
        <f>Table6[[#This Row],[Kids]]</f>
        <v>Yes</v>
      </c>
      <c r="L1527" t="str">
        <f>Table6[[#This Row],[Teens]]</f>
        <v>No</v>
      </c>
    </row>
    <row r="1528" spans="1:12" ht="16.5" x14ac:dyDescent="0.3">
      <c r="A1528">
        <f>Table2[[#This Row],[NumDealsPurchases]]</f>
        <v>0</v>
      </c>
      <c r="B1528">
        <f>Table2[[#This Row],[AcceptedCmp3]]</f>
        <v>0</v>
      </c>
      <c r="C1528">
        <f>Table2[[#This Row],[AcceptedCmp4]]</f>
        <v>0</v>
      </c>
      <c r="D1528">
        <f>Table2[[#This Row],[AcceptedCmp5]]</f>
        <v>0</v>
      </c>
      <c r="E1528">
        <f>Table2[[#This Row],[AcceptedCmp1]]</f>
        <v>0</v>
      </c>
      <c r="F1528">
        <f>Table2[[#This Row],[AcceptedCmp2]]</f>
        <v>0</v>
      </c>
      <c r="G1528">
        <f>Table2[[#This Row],[Response]]</f>
        <v>0</v>
      </c>
      <c r="H1528" s="8">
        <f>Products!G1528</f>
        <v>40</v>
      </c>
      <c r="I1528" s="17" t="str">
        <f>Products!H1528</f>
        <v>Widow</v>
      </c>
      <c r="J1528" t="str">
        <f>Products!I1528</f>
        <v>36-45</v>
      </c>
      <c r="K1528" t="str">
        <f>Table6[[#This Row],[Kids]]</f>
        <v>Yes</v>
      </c>
      <c r="L1528" t="str">
        <f>Table6[[#This Row],[Teens]]</f>
        <v>No</v>
      </c>
    </row>
    <row r="1529" spans="1:12" ht="16.5" x14ac:dyDescent="0.3">
      <c r="A1529">
        <f>Table2[[#This Row],[NumDealsPurchases]]</f>
        <v>12</v>
      </c>
      <c r="B1529">
        <f>Table2[[#This Row],[AcceptedCmp3]]</f>
        <v>0</v>
      </c>
      <c r="C1529">
        <f>Table2[[#This Row],[AcceptedCmp4]]</f>
        <v>0</v>
      </c>
      <c r="D1529">
        <f>Table2[[#This Row],[AcceptedCmp5]]</f>
        <v>0</v>
      </c>
      <c r="E1529">
        <f>Table2[[#This Row],[AcceptedCmp1]]</f>
        <v>0</v>
      </c>
      <c r="F1529">
        <f>Table2[[#This Row],[AcceptedCmp2]]</f>
        <v>0</v>
      </c>
      <c r="G1529">
        <f>Table2[[#This Row],[Response]]</f>
        <v>0</v>
      </c>
      <c r="H1529" s="8">
        <f>Products!G1529</f>
        <v>36</v>
      </c>
      <c r="I1529" s="17" t="str">
        <f>Products!H1529</f>
        <v>Together</v>
      </c>
      <c r="J1529" t="str">
        <f>Products!I1529</f>
        <v>36-45</v>
      </c>
      <c r="K1529" t="str">
        <f>Table6[[#This Row],[Kids]]</f>
        <v>Yes</v>
      </c>
      <c r="L1529" t="str">
        <f>Table6[[#This Row],[Teens]]</f>
        <v>Yes</v>
      </c>
    </row>
    <row r="1530" spans="1:12" ht="16.5" x14ac:dyDescent="0.3">
      <c r="A1530">
        <f>Table2[[#This Row],[NumDealsPurchases]]</f>
        <v>0</v>
      </c>
      <c r="B1530">
        <f>Table2[[#This Row],[AcceptedCmp3]]</f>
        <v>0</v>
      </c>
      <c r="C1530">
        <f>Table2[[#This Row],[AcceptedCmp4]]</f>
        <v>0</v>
      </c>
      <c r="D1530">
        <f>Table2[[#This Row],[AcceptedCmp5]]</f>
        <v>0</v>
      </c>
      <c r="E1530">
        <f>Table2[[#This Row],[AcceptedCmp1]]</f>
        <v>0</v>
      </c>
      <c r="F1530">
        <f>Table2[[#This Row],[AcceptedCmp2]]</f>
        <v>0</v>
      </c>
      <c r="G1530">
        <f>Table2[[#This Row],[Response]]</f>
        <v>0</v>
      </c>
      <c r="H1530" s="8">
        <f>Products!G1530</f>
        <v>66</v>
      </c>
      <c r="I1530" s="17" t="str">
        <f>Products!H1530</f>
        <v>Single</v>
      </c>
      <c r="J1530" t="str">
        <f>Products!I1530</f>
        <v>66-75</v>
      </c>
      <c r="K1530" t="str">
        <f>Table6[[#This Row],[Kids]]</f>
        <v>No</v>
      </c>
      <c r="L1530" t="str">
        <f>Table6[[#This Row],[Teens]]</f>
        <v>No</v>
      </c>
    </row>
    <row r="1531" spans="1:12" ht="16.5" x14ac:dyDescent="0.3">
      <c r="A1531">
        <f>Table2[[#This Row],[NumDealsPurchases]]</f>
        <v>3</v>
      </c>
      <c r="B1531">
        <f>Table2[[#This Row],[AcceptedCmp3]]</f>
        <v>0</v>
      </c>
      <c r="C1531">
        <f>Table2[[#This Row],[AcceptedCmp4]]</f>
        <v>0</v>
      </c>
      <c r="D1531">
        <f>Table2[[#This Row],[AcceptedCmp5]]</f>
        <v>0</v>
      </c>
      <c r="E1531">
        <f>Table2[[#This Row],[AcceptedCmp1]]</f>
        <v>0</v>
      </c>
      <c r="F1531">
        <f>Table2[[#This Row],[AcceptedCmp2]]</f>
        <v>0</v>
      </c>
      <c r="G1531">
        <f>Table2[[#This Row],[Response]]</f>
        <v>0</v>
      </c>
      <c r="H1531" s="8">
        <f>Products!G1531</f>
        <v>54</v>
      </c>
      <c r="I1531" s="17" t="str">
        <f>Products!H1531</f>
        <v>Together</v>
      </c>
      <c r="J1531" t="str">
        <f>Products!I1531</f>
        <v>46-55</v>
      </c>
      <c r="K1531" t="str">
        <f>Table6[[#This Row],[Kids]]</f>
        <v>Yes</v>
      </c>
      <c r="L1531" t="str">
        <f>Table6[[#This Row],[Teens]]</f>
        <v>Yes</v>
      </c>
    </row>
    <row r="1532" spans="1:12" ht="16.5" x14ac:dyDescent="0.3">
      <c r="A1532">
        <f>Table2[[#This Row],[NumDealsPurchases]]</f>
        <v>1</v>
      </c>
      <c r="B1532">
        <f>Table2[[#This Row],[AcceptedCmp3]]</f>
        <v>0</v>
      </c>
      <c r="C1532">
        <f>Table2[[#This Row],[AcceptedCmp4]]</f>
        <v>0</v>
      </c>
      <c r="D1532">
        <f>Table2[[#This Row],[AcceptedCmp5]]</f>
        <v>1</v>
      </c>
      <c r="E1532">
        <f>Table2[[#This Row],[AcceptedCmp1]]</f>
        <v>1</v>
      </c>
      <c r="F1532">
        <f>Table2[[#This Row],[AcceptedCmp2]]</f>
        <v>0</v>
      </c>
      <c r="G1532">
        <f>Table2[[#This Row],[Response]]</f>
        <v>1</v>
      </c>
      <c r="H1532" s="8">
        <f>Products!G1532</f>
        <v>27</v>
      </c>
      <c r="I1532" s="17" t="str">
        <f>Products!H1532</f>
        <v>Married</v>
      </c>
      <c r="J1532" t="str">
        <f>Products!I1532</f>
        <v>26-35</v>
      </c>
      <c r="K1532" t="str">
        <f>Table6[[#This Row],[Kids]]</f>
        <v>No</v>
      </c>
      <c r="L1532" t="str">
        <f>Table6[[#This Row],[Teens]]</f>
        <v>No</v>
      </c>
    </row>
    <row r="1533" spans="1:12" ht="16.5" x14ac:dyDescent="0.3">
      <c r="A1533">
        <f>Table2[[#This Row],[NumDealsPurchases]]</f>
        <v>2</v>
      </c>
      <c r="B1533">
        <f>Table2[[#This Row],[AcceptedCmp3]]</f>
        <v>0</v>
      </c>
      <c r="C1533">
        <f>Table2[[#This Row],[AcceptedCmp4]]</f>
        <v>0</v>
      </c>
      <c r="D1533">
        <f>Table2[[#This Row],[AcceptedCmp5]]</f>
        <v>0</v>
      </c>
      <c r="E1533">
        <f>Table2[[#This Row],[AcceptedCmp1]]</f>
        <v>0</v>
      </c>
      <c r="F1533">
        <f>Table2[[#This Row],[AcceptedCmp2]]</f>
        <v>0</v>
      </c>
      <c r="G1533">
        <f>Table2[[#This Row],[Response]]</f>
        <v>0</v>
      </c>
      <c r="H1533" s="8">
        <f>Products!G1533</f>
        <v>53</v>
      </c>
      <c r="I1533" s="17" t="str">
        <f>Products!H1533</f>
        <v>Together</v>
      </c>
      <c r="J1533" t="str">
        <f>Products!I1533</f>
        <v>46-55</v>
      </c>
      <c r="K1533" t="str">
        <f>Table6[[#This Row],[Kids]]</f>
        <v>No</v>
      </c>
      <c r="L1533" t="str">
        <f>Table6[[#This Row],[Teens]]</f>
        <v>Yes</v>
      </c>
    </row>
    <row r="1534" spans="1:12" ht="16.5" x14ac:dyDescent="0.3">
      <c r="A1534">
        <f>Table2[[#This Row],[NumDealsPurchases]]</f>
        <v>4</v>
      </c>
      <c r="B1534">
        <f>Table2[[#This Row],[AcceptedCmp3]]</f>
        <v>1</v>
      </c>
      <c r="C1534">
        <f>Table2[[#This Row],[AcceptedCmp4]]</f>
        <v>0</v>
      </c>
      <c r="D1534">
        <f>Table2[[#This Row],[AcceptedCmp5]]</f>
        <v>0</v>
      </c>
      <c r="E1534">
        <f>Table2[[#This Row],[AcceptedCmp1]]</f>
        <v>0</v>
      </c>
      <c r="F1534">
        <f>Table2[[#This Row],[AcceptedCmp2]]</f>
        <v>0</v>
      </c>
      <c r="G1534">
        <f>Table2[[#This Row],[Response]]</f>
        <v>0</v>
      </c>
      <c r="H1534" s="8">
        <f>Products!G1534</f>
        <v>37</v>
      </c>
      <c r="I1534" s="17" t="str">
        <f>Products!H1534</f>
        <v>Married</v>
      </c>
      <c r="J1534" t="str">
        <f>Products!I1534</f>
        <v>36-45</v>
      </c>
      <c r="K1534" t="str">
        <f>Table6[[#This Row],[Kids]]</f>
        <v>No</v>
      </c>
      <c r="L1534" t="str">
        <f>Table6[[#This Row],[Teens]]</f>
        <v>Yes</v>
      </c>
    </row>
    <row r="1535" spans="1:12" ht="16.5" x14ac:dyDescent="0.3">
      <c r="A1535">
        <f>Table2[[#This Row],[NumDealsPurchases]]</f>
        <v>6</v>
      </c>
      <c r="B1535">
        <f>Table2[[#This Row],[AcceptedCmp3]]</f>
        <v>0</v>
      </c>
      <c r="C1535">
        <f>Table2[[#This Row],[AcceptedCmp4]]</f>
        <v>1</v>
      </c>
      <c r="D1535">
        <f>Table2[[#This Row],[AcceptedCmp5]]</f>
        <v>0</v>
      </c>
      <c r="E1535">
        <f>Table2[[#This Row],[AcceptedCmp1]]</f>
        <v>0</v>
      </c>
      <c r="F1535">
        <f>Table2[[#This Row],[AcceptedCmp2]]</f>
        <v>0</v>
      </c>
      <c r="G1535">
        <f>Table2[[#This Row],[Response]]</f>
        <v>0</v>
      </c>
      <c r="H1535" s="8">
        <f>Products!G1535</f>
        <v>55</v>
      </c>
      <c r="I1535" s="17" t="str">
        <f>Products!H1535</f>
        <v>Single</v>
      </c>
      <c r="J1535" t="str">
        <f>Products!I1535</f>
        <v>46-55</v>
      </c>
      <c r="K1535" t="str">
        <f>Table6[[#This Row],[Kids]]</f>
        <v>Yes</v>
      </c>
      <c r="L1535" t="str">
        <f>Table6[[#This Row],[Teens]]</f>
        <v>Yes</v>
      </c>
    </row>
    <row r="1536" spans="1:12" ht="16.5" x14ac:dyDescent="0.3">
      <c r="A1536">
        <f>Table2[[#This Row],[NumDealsPurchases]]</f>
        <v>4</v>
      </c>
      <c r="B1536">
        <f>Table2[[#This Row],[AcceptedCmp3]]</f>
        <v>0</v>
      </c>
      <c r="C1536">
        <f>Table2[[#This Row],[AcceptedCmp4]]</f>
        <v>0</v>
      </c>
      <c r="D1536">
        <f>Table2[[#This Row],[AcceptedCmp5]]</f>
        <v>0</v>
      </c>
      <c r="E1536">
        <f>Table2[[#This Row],[AcceptedCmp1]]</f>
        <v>0</v>
      </c>
      <c r="F1536">
        <f>Table2[[#This Row],[AcceptedCmp2]]</f>
        <v>0</v>
      </c>
      <c r="G1536">
        <f>Table2[[#This Row],[Response]]</f>
        <v>0</v>
      </c>
      <c r="H1536" s="8">
        <f>Products!G1536</f>
        <v>39</v>
      </c>
      <c r="I1536" s="17" t="str">
        <f>Products!H1536</f>
        <v>Married</v>
      </c>
      <c r="J1536" t="str">
        <f>Products!I1536</f>
        <v>36-45</v>
      </c>
      <c r="K1536" t="str">
        <f>Table6[[#This Row],[Kids]]</f>
        <v>No</v>
      </c>
      <c r="L1536" t="str">
        <f>Table6[[#This Row],[Teens]]</f>
        <v>Yes</v>
      </c>
    </row>
    <row r="1537" spans="1:12" ht="16.5" x14ac:dyDescent="0.3">
      <c r="A1537">
        <f>Table2[[#This Row],[NumDealsPurchases]]</f>
        <v>4</v>
      </c>
      <c r="B1537">
        <f>Table2[[#This Row],[AcceptedCmp3]]</f>
        <v>0</v>
      </c>
      <c r="C1537">
        <f>Table2[[#This Row],[AcceptedCmp4]]</f>
        <v>0</v>
      </c>
      <c r="D1537">
        <f>Table2[[#This Row],[AcceptedCmp5]]</f>
        <v>0</v>
      </c>
      <c r="E1537">
        <f>Table2[[#This Row],[AcceptedCmp1]]</f>
        <v>0</v>
      </c>
      <c r="F1537">
        <f>Table2[[#This Row],[AcceptedCmp2]]</f>
        <v>0</v>
      </c>
      <c r="G1537">
        <f>Table2[[#This Row],[Response]]</f>
        <v>1</v>
      </c>
      <c r="H1537" s="8">
        <f>Products!G1537</f>
        <v>37</v>
      </c>
      <c r="I1537" s="17" t="str">
        <f>Products!H1537</f>
        <v>Single</v>
      </c>
      <c r="J1537" t="str">
        <f>Products!I1537</f>
        <v>36-45</v>
      </c>
      <c r="K1537" t="str">
        <f>Table6[[#This Row],[Kids]]</f>
        <v>Yes</v>
      </c>
      <c r="L1537" t="str">
        <f>Table6[[#This Row],[Teens]]</f>
        <v>Yes</v>
      </c>
    </row>
    <row r="1538" spans="1:12" ht="16.5" x14ac:dyDescent="0.3">
      <c r="A1538">
        <f>Table2[[#This Row],[NumDealsPurchases]]</f>
        <v>2</v>
      </c>
      <c r="B1538">
        <f>Table2[[#This Row],[AcceptedCmp3]]</f>
        <v>0</v>
      </c>
      <c r="C1538">
        <f>Table2[[#This Row],[AcceptedCmp4]]</f>
        <v>0</v>
      </c>
      <c r="D1538">
        <f>Table2[[#This Row],[AcceptedCmp5]]</f>
        <v>0</v>
      </c>
      <c r="E1538">
        <f>Table2[[#This Row],[AcceptedCmp1]]</f>
        <v>0</v>
      </c>
      <c r="F1538">
        <f>Table2[[#This Row],[AcceptedCmp2]]</f>
        <v>0</v>
      </c>
      <c r="G1538">
        <f>Table2[[#This Row],[Response]]</f>
        <v>0</v>
      </c>
      <c r="H1538" s="8">
        <f>Products!G1538</f>
        <v>24</v>
      </c>
      <c r="I1538" s="17" t="str">
        <f>Products!H1538</f>
        <v>Single</v>
      </c>
      <c r="J1538" t="str">
        <f>Products!I1538</f>
        <v>16-25</v>
      </c>
      <c r="K1538" t="str">
        <f>Table6[[#This Row],[Kids]]</f>
        <v>Yes</v>
      </c>
      <c r="L1538" t="str">
        <f>Table6[[#This Row],[Teens]]</f>
        <v>No</v>
      </c>
    </row>
    <row r="1539" spans="1:12" ht="16.5" x14ac:dyDescent="0.3">
      <c r="A1539">
        <f>Table2[[#This Row],[NumDealsPurchases]]</f>
        <v>6</v>
      </c>
      <c r="B1539">
        <f>Table2[[#This Row],[AcceptedCmp3]]</f>
        <v>0</v>
      </c>
      <c r="C1539">
        <f>Table2[[#This Row],[AcceptedCmp4]]</f>
        <v>0</v>
      </c>
      <c r="D1539">
        <f>Table2[[#This Row],[AcceptedCmp5]]</f>
        <v>0</v>
      </c>
      <c r="E1539">
        <f>Table2[[#This Row],[AcceptedCmp1]]</f>
        <v>0</v>
      </c>
      <c r="F1539">
        <f>Table2[[#This Row],[AcceptedCmp2]]</f>
        <v>0</v>
      </c>
      <c r="G1539">
        <f>Table2[[#This Row],[Response]]</f>
        <v>0</v>
      </c>
      <c r="H1539" s="8">
        <f>Products!G1539</f>
        <v>24</v>
      </c>
      <c r="I1539" s="17" t="str">
        <f>Products!H1539</f>
        <v>Widow</v>
      </c>
      <c r="J1539" t="str">
        <f>Products!I1539</f>
        <v>16-25</v>
      </c>
      <c r="K1539" t="str">
        <f>Table6[[#This Row],[Kids]]</f>
        <v>Yes</v>
      </c>
      <c r="L1539" t="str">
        <f>Table6[[#This Row],[Teens]]</f>
        <v>No</v>
      </c>
    </row>
    <row r="1540" spans="1:12" ht="16.5" x14ac:dyDescent="0.3">
      <c r="A1540">
        <f>Table2[[#This Row],[NumDealsPurchases]]</f>
        <v>1</v>
      </c>
      <c r="B1540">
        <f>Table2[[#This Row],[AcceptedCmp3]]</f>
        <v>0</v>
      </c>
      <c r="C1540">
        <f>Table2[[#This Row],[AcceptedCmp4]]</f>
        <v>0</v>
      </c>
      <c r="D1540">
        <f>Table2[[#This Row],[AcceptedCmp5]]</f>
        <v>0</v>
      </c>
      <c r="E1540">
        <f>Table2[[#This Row],[AcceptedCmp1]]</f>
        <v>0</v>
      </c>
      <c r="F1540">
        <f>Table2[[#This Row],[AcceptedCmp2]]</f>
        <v>0</v>
      </c>
      <c r="G1540">
        <f>Table2[[#This Row],[Response]]</f>
        <v>0</v>
      </c>
      <c r="H1540" s="8">
        <f>Products!G1540</f>
        <v>24</v>
      </c>
      <c r="I1540" s="17" t="str">
        <f>Products!H1540</f>
        <v>Married</v>
      </c>
      <c r="J1540" t="str">
        <f>Products!I1540</f>
        <v>16-25</v>
      </c>
      <c r="K1540" t="str">
        <f>Table6[[#This Row],[Kids]]</f>
        <v>Yes</v>
      </c>
      <c r="L1540" t="str">
        <f>Table6[[#This Row],[Teens]]</f>
        <v>No</v>
      </c>
    </row>
    <row r="1541" spans="1:12" ht="16.5" x14ac:dyDescent="0.3">
      <c r="A1541">
        <f>Table2[[#This Row],[NumDealsPurchases]]</f>
        <v>1</v>
      </c>
      <c r="B1541">
        <f>Table2[[#This Row],[AcceptedCmp3]]</f>
        <v>0</v>
      </c>
      <c r="C1541">
        <f>Table2[[#This Row],[AcceptedCmp4]]</f>
        <v>0</v>
      </c>
      <c r="D1541">
        <f>Table2[[#This Row],[AcceptedCmp5]]</f>
        <v>0</v>
      </c>
      <c r="E1541">
        <f>Table2[[#This Row],[AcceptedCmp1]]</f>
        <v>0</v>
      </c>
      <c r="F1541">
        <f>Table2[[#This Row],[AcceptedCmp2]]</f>
        <v>0</v>
      </c>
      <c r="G1541">
        <f>Table2[[#This Row],[Response]]</f>
        <v>1</v>
      </c>
      <c r="H1541" s="8">
        <f>Products!G1541</f>
        <v>54</v>
      </c>
      <c r="I1541" s="17" t="str">
        <f>Products!H1541</f>
        <v>Single</v>
      </c>
      <c r="J1541" t="str">
        <f>Products!I1541</f>
        <v>46-55</v>
      </c>
      <c r="K1541" t="str">
        <f>Table6[[#This Row],[Kids]]</f>
        <v>No</v>
      </c>
      <c r="L1541" t="str">
        <f>Table6[[#This Row],[Teens]]</f>
        <v>No</v>
      </c>
    </row>
    <row r="1542" spans="1:12" ht="16.5" x14ac:dyDescent="0.3">
      <c r="A1542">
        <f>Table2[[#This Row],[NumDealsPurchases]]</f>
        <v>3</v>
      </c>
      <c r="B1542">
        <f>Table2[[#This Row],[AcceptedCmp3]]</f>
        <v>0</v>
      </c>
      <c r="C1542">
        <f>Table2[[#This Row],[AcceptedCmp4]]</f>
        <v>1</v>
      </c>
      <c r="D1542">
        <f>Table2[[#This Row],[AcceptedCmp5]]</f>
        <v>0</v>
      </c>
      <c r="E1542">
        <f>Table2[[#This Row],[AcceptedCmp1]]</f>
        <v>0</v>
      </c>
      <c r="F1542">
        <f>Table2[[#This Row],[AcceptedCmp2]]</f>
        <v>0</v>
      </c>
      <c r="G1542">
        <f>Table2[[#This Row],[Response]]</f>
        <v>0</v>
      </c>
      <c r="H1542" s="8">
        <f>Products!G1542</f>
        <v>41</v>
      </c>
      <c r="I1542" s="17" t="str">
        <f>Products!H1542</f>
        <v>Together</v>
      </c>
      <c r="J1542" t="str">
        <f>Products!I1542</f>
        <v>36-45</v>
      </c>
      <c r="K1542" t="str">
        <f>Table6[[#This Row],[Kids]]</f>
        <v>No</v>
      </c>
      <c r="L1542" t="str">
        <f>Table6[[#This Row],[Teens]]</f>
        <v>Yes</v>
      </c>
    </row>
    <row r="1543" spans="1:12" ht="16.5" x14ac:dyDescent="0.3">
      <c r="A1543">
        <f>Table2[[#This Row],[NumDealsPurchases]]</f>
        <v>3</v>
      </c>
      <c r="B1543">
        <f>Table2[[#This Row],[AcceptedCmp3]]</f>
        <v>0</v>
      </c>
      <c r="C1543">
        <f>Table2[[#This Row],[AcceptedCmp4]]</f>
        <v>0</v>
      </c>
      <c r="D1543">
        <f>Table2[[#This Row],[AcceptedCmp5]]</f>
        <v>0</v>
      </c>
      <c r="E1543">
        <f>Table2[[#This Row],[AcceptedCmp1]]</f>
        <v>0</v>
      </c>
      <c r="F1543">
        <f>Table2[[#This Row],[AcceptedCmp2]]</f>
        <v>0</v>
      </c>
      <c r="G1543">
        <f>Table2[[#This Row],[Response]]</f>
        <v>0</v>
      </c>
      <c r="H1543" s="8">
        <f>Products!G1543</f>
        <v>46</v>
      </c>
      <c r="I1543" s="17" t="str">
        <f>Products!H1543</f>
        <v>Together</v>
      </c>
      <c r="J1543" t="str">
        <f>Products!I1543</f>
        <v>46-55</v>
      </c>
      <c r="K1543" t="str">
        <f>Table6[[#This Row],[Kids]]</f>
        <v>Yes</v>
      </c>
      <c r="L1543" t="str">
        <f>Table6[[#This Row],[Teens]]</f>
        <v>No</v>
      </c>
    </row>
    <row r="1544" spans="1:12" ht="16.5" x14ac:dyDescent="0.3">
      <c r="A1544">
        <f>Table2[[#This Row],[NumDealsPurchases]]</f>
        <v>2</v>
      </c>
      <c r="B1544">
        <f>Table2[[#This Row],[AcceptedCmp3]]</f>
        <v>0</v>
      </c>
      <c r="C1544">
        <f>Table2[[#This Row],[AcceptedCmp4]]</f>
        <v>0</v>
      </c>
      <c r="D1544">
        <f>Table2[[#This Row],[AcceptedCmp5]]</f>
        <v>0</v>
      </c>
      <c r="E1544">
        <f>Table2[[#This Row],[AcceptedCmp1]]</f>
        <v>0</v>
      </c>
      <c r="F1544">
        <f>Table2[[#This Row],[AcceptedCmp2]]</f>
        <v>0</v>
      </c>
      <c r="G1544">
        <f>Table2[[#This Row],[Response]]</f>
        <v>0</v>
      </c>
      <c r="H1544" s="8">
        <f>Products!G1544</f>
        <v>25</v>
      </c>
      <c r="I1544" s="17" t="str">
        <f>Products!H1544</f>
        <v>Married</v>
      </c>
      <c r="J1544" t="str">
        <f>Products!I1544</f>
        <v>16-25</v>
      </c>
      <c r="K1544" t="str">
        <f>Table6[[#This Row],[Kids]]</f>
        <v>Yes</v>
      </c>
      <c r="L1544" t="str">
        <f>Table6[[#This Row],[Teens]]</f>
        <v>No</v>
      </c>
    </row>
    <row r="1545" spans="1:12" ht="16.5" x14ac:dyDescent="0.3">
      <c r="A1545">
        <f>Table2[[#This Row],[NumDealsPurchases]]</f>
        <v>4</v>
      </c>
      <c r="B1545">
        <f>Table2[[#This Row],[AcceptedCmp3]]</f>
        <v>0</v>
      </c>
      <c r="C1545">
        <f>Table2[[#This Row],[AcceptedCmp4]]</f>
        <v>0</v>
      </c>
      <c r="D1545">
        <f>Table2[[#This Row],[AcceptedCmp5]]</f>
        <v>0</v>
      </c>
      <c r="E1545">
        <f>Table2[[#This Row],[AcceptedCmp1]]</f>
        <v>0</v>
      </c>
      <c r="F1545">
        <f>Table2[[#This Row],[AcceptedCmp2]]</f>
        <v>0</v>
      </c>
      <c r="G1545">
        <f>Table2[[#This Row],[Response]]</f>
        <v>0</v>
      </c>
      <c r="H1545" s="8">
        <f>Products!G1545</f>
        <v>52</v>
      </c>
      <c r="I1545" s="17" t="str">
        <f>Products!H1545</f>
        <v>Single</v>
      </c>
      <c r="J1545" t="str">
        <f>Products!I1545</f>
        <v>46-55</v>
      </c>
      <c r="K1545" t="str">
        <f>Table6[[#This Row],[Kids]]</f>
        <v>Yes</v>
      </c>
      <c r="L1545" t="str">
        <f>Table6[[#This Row],[Teens]]</f>
        <v>Yes</v>
      </c>
    </row>
    <row r="1546" spans="1:12" ht="16.5" x14ac:dyDescent="0.3">
      <c r="A1546">
        <f>Table2[[#This Row],[NumDealsPurchases]]</f>
        <v>1</v>
      </c>
      <c r="B1546">
        <f>Table2[[#This Row],[AcceptedCmp3]]</f>
        <v>0</v>
      </c>
      <c r="C1546">
        <f>Table2[[#This Row],[AcceptedCmp4]]</f>
        <v>0</v>
      </c>
      <c r="D1546">
        <f>Table2[[#This Row],[AcceptedCmp5]]</f>
        <v>0</v>
      </c>
      <c r="E1546">
        <f>Table2[[#This Row],[AcceptedCmp1]]</f>
        <v>0</v>
      </c>
      <c r="F1546">
        <f>Table2[[#This Row],[AcceptedCmp2]]</f>
        <v>0</v>
      </c>
      <c r="G1546">
        <f>Table2[[#This Row],[Response]]</f>
        <v>0</v>
      </c>
      <c r="H1546" s="8">
        <f>Products!G1546</f>
        <v>34</v>
      </c>
      <c r="I1546" s="17" t="str">
        <f>Products!H1546</f>
        <v>Divorced</v>
      </c>
      <c r="J1546" t="str">
        <f>Products!I1546</f>
        <v>26-35</v>
      </c>
      <c r="K1546" t="str">
        <f>Table6[[#This Row],[Kids]]</f>
        <v>No</v>
      </c>
      <c r="L1546" t="str">
        <f>Table6[[#This Row],[Teens]]</f>
        <v>No</v>
      </c>
    </row>
    <row r="1547" spans="1:12" ht="16.5" x14ac:dyDescent="0.3">
      <c r="A1547">
        <f>Table2[[#This Row],[NumDealsPurchases]]</f>
        <v>1</v>
      </c>
      <c r="B1547">
        <f>Table2[[#This Row],[AcceptedCmp3]]</f>
        <v>0</v>
      </c>
      <c r="C1547">
        <f>Table2[[#This Row],[AcceptedCmp4]]</f>
        <v>0</v>
      </c>
      <c r="D1547">
        <f>Table2[[#This Row],[AcceptedCmp5]]</f>
        <v>0</v>
      </c>
      <c r="E1547">
        <f>Table2[[#This Row],[AcceptedCmp1]]</f>
        <v>0</v>
      </c>
      <c r="F1547">
        <f>Table2[[#This Row],[AcceptedCmp2]]</f>
        <v>0</v>
      </c>
      <c r="G1547">
        <f>Table2[[#This Row],[Response]]</f>
        <v>0</v>
      </c>
      <c r="H1547" s="8">
        <f>Products!G1547</f>
        <v>60</v>
      </c>
      <c r="I1547" s="17" t="str">
        <f>Products!H1547</f>
        <v>Together</v>
      </c>
      <c r="J1547" t="str">
        <f>Products!I1547</f>
        <v>56-65</v>
      </c>
      <c r="K1547" t="str">
        <f>Table6[[#This Row],[Kids]]</f>
        <v>Yes</v>
      </c>
      <c r="L1547" t="str">
        <f>Table6[[#This Row],[Teens]]</f>
        <v>Yes</v>
      </c>
    </row>
    <row r="1548" spans="1:12" ht="16.5" x14ac:dyDescent="0.3">
      <c r="A1548">
        <f>Table2[[#This Row],[NumDealsPurchases]]</f>
        <v>3</v>
      </c>
      <c r="B1548">
        <f>Table2[[#This Row],[AcceptedCmp3]]</f>
        <v>0</v>
      </c>
      <c r="C1548">
        <f>Table2[[#This Row],[AcceptedCmp4]]</f>
        <v>0</v>
      </c>
      <c r="D1548">
        <f>Table2[[#This Row],[AcceptedCmp5]]</f>
        <v>0</v>
      </c>
      <c r="E1548">
        <f>Table2[[#This Row],[AcceptedCmp1]]</f>
        <v>0</v>
      </c>
      <c r="F1548">
        <f>Table2[[#This Row],[AcceptedCmp2]]</f>
        <v>0</v>
      </c>
      <c r="G1548">
        <f>Table2[[#This Row],[Response]]</f>
        <v>0</v>
      </c>
      <c r="H1548" s="8">
        <f>Products!G1548</f>
        <v>48</v>
      </c>
      <c r="I1548" s="17" t="str">
        <f>Products!H1548</f>
        <v>Married</v>
      </c>
      <c r="J1548" t="str">
        <f>Products!I1548</f>
        <v>46-55</v>
      </c>
      <c r="K1548" t="str">
        <f>Table6[[#This Row],[Kids]]</f>
        <v>No</v>
      </c>
      <c r="L1548" t="str">
        <f>Table6[[#This Row],[Teens]]</f>
        <v>Yes</v>
      </c>
    </row>
    <row r="1549" spans="1:12" ht="16.5" x14ac:dyDescent="0.3">
      <c r="A1549">
        <f>Table2[[#This Row],[NumDealsPurchases]]</f>
        <v>1</v>
      </c>
      <c r="B1549">
        <f>Table2[[#This Row],[AcceptedCmp3]]</f>
        <v>0</v>
      </c>
      <c r="C1549">
        <f>Table2[[#This Row],[AcceptedCmp4]]</f>
        <v>0</v>
      </c>
      <c r="D1549">
        <f>Table2[[#This Row],[AcceptedCmp5]]</f>
        <v>0</v>
      </c>
      <c r="E1549">
        <f>Table2[[#This Row],[AcceptedCmp1]]</f>
        <v>0</v>
      </c>
      <c r="F1549">
        <f>Table2[[#This Row],[AcceptedCmp2]]</f>
        <v>0</v>
      </c>
      <c r="G1549">
        <f>Table2[[#This Row],[Response]]</f>
        <v>0</v>
      </c>
      <c r="H1549" s="8">
        <f>Products!G1549</f>
        <v>27</v>
      </c>
      <c r="I1549" s="17" t="str">
        <f>Products!H1549</f>
        <v>Single</v>
      </c>
      <c r="J1549" t="str">
        <f>Products!I1549</f>
        <v>26-35</v>
      </c>
      <c r="K1549" t="str">
        <f>Table6[[#This Row],[Kids]]</f>
        <v>Yes</v>
      </c>
      <c r="L1549" t="str">
        <f>Table6[[#This Row],[Teens]]</f>
        <v>No</v>
      </c>
    </row>
    <row r="1550" spans="1:12" ht="16.5" x14ac:dyDescent="0.3">
      <c r="A1550">
        <f>Table2[[#This Row],[NumDealsPurchases]]</f>
        <v>1</v>
      </c>
      <c r="B1550">
        <f>Table2[[#This Row],[AcceptedCmp3]]</f>
        <v>0</v>
      </c>
      <c r="C1550">
        <f>Table2[[#This Row],[AcceptedCmp4]]</f>
        <v>0</v>
      </c>
      <c r="D1550">
        <f>Table2[[#This Row],[AcceptedCmp5]]</f>
        <v>0</v>
      </c>
      <c r="E1550">
        <f>Table2[[#This Row],[AcceptedCmp1]]</f>
        <v>0</v>
      </c>
      <c r="F1550">
        <f>Table2[[#This Row],[AcceptedCmp2]]</f>
        <v>0</v>
      </c>
      <c r="G1550">
        <f>Table2[[#This Row],[Response]]</f>
        <v>0</v>
      </c>
      <c r="H1550" s="8">
        <f>Products!G1550</f>
        <v>26</v>
      </c>
      <c r="I1550" s="17" t="str">
        <f>Products!H1550</f>
        <v>Widow</v>
      </c>
      <c r="J1550" t="str">
        <f>Products!I1550</f>
        <v>26-35</v>
      </c>
      <c r="K1550" t="str">
        <f>Table6[[#This Row],[Kids]]</f>
        <v>No</v>
      </c>
      <c r="L1550" t="str">
        <f>Table6[[#This Row],[Teens]]</f>
        <v>No</v>
      </c>
    </row>
    <row r="1551" spans="1:12" ht="16.5" x14ac:dyDescent="0.3">
      <c r="A1551">
        <f>Table2[[#This Row],[NumDealsPurchases]]</f>
        <v>1</v>
      </c>
      <c r="B1551">
        <f>Table2[[#This Row],[AcceptedCmp3]]</f>
        <v>0</v>
      </c>
      <c r="C1551">
        <f>Table2[[#This Row],[AcceptedCmp4]]</f>
        <v>0</v>
      </c>
      <c r="D1551">
        <f>Table2[[#This Row],[AcceptedCmp5]]</f>
        <v>0</v>
      </c>
      <c r="E1551">
        <f>Table2[[#This Row],[AcceptedCmp1]]</f>
        <v>0</v>
      </c>
      <c r="F1551">
        <f>Table2[[#This Row],[AcceptedCmp2]]</f>
        <v>0</v>
      </c>
      <c r="G1551">
        <f>Table2[[#This Row],[Response]]</f>
        <v>1</v>
      </c>
      <c r="H1551" s="8">
        <f>Products!G1551</f>
        <v>49</v>
      </c>
      <c r="I1551" s="17" t="str">
        <f>Products!H1551</f>
        <v>Married</v>
      </c>
      <c r="J1551" t="str">
        <f>Products!I1551</f>
        <v>46-55</v>
      </c>
      <c r="K1551" t="str">
        <f>Table6[[#This Row],[Kids]]</f>
        <v>No</v>
      </c>
      <c r="L1551" t="str">
        <f>Table6[[#This Row],[Teens]]</f>
        <v>No</v>
      </c>
    </row>
    <row r="1552" spans="1:12" ht="16.5" x14ac:dyDescent="0.3">
      <c r="A1552">
        <f>Table2[[#This Row],[NumDealsPurchases]]</f>
        <v>2</v>
      </c>
      <c r="B1552">
        <f>Table2[[#This Row],[AcceptedCmp3]]</f>
        <v>0</v>
      </c>
      <c r="C1552">
        <f>Table2[[#This Row],[AcceptedCmp4]]</f>
        <v>0</v>
      </c>
      <c r="D1552">
        <f>Table2[[#This Row],[AcceptedCmp5]]</f>
        <v>0</v>
      </c>
      <c r="E1552">
        <f>Table2[[#This Row],[AcceptedCmp1]]</f>
        <v>0</v>
      </c>
      <c r="F1552">
        <f>Table2[[#This Row],[AcceptedCmp2]]</f>
        <v>0</v>
      </c>
      <c r="G1552">
        <f>Table2[[#This Row],[Response]]</f>
        <v>0</v>
      </c>
      <c r="H1552" s="8">
        <f>Products!G1552</f>
        <v>56</v>
      </c>
      <c r="I1552" s="17" t="str">
        <f>Products!H1552</f>
        <v>Divorced</v>
      </c>
      <c r="J1552" t="str">
        <f>Products!I1552</f>
        <v>56-65</v>
      </c>
      <c r="K1552" t="str">
        <f>Table6[[#This Row],[Kids]]</f>
        <v>No</v>
      </c>
      <c r="L1552" t="str">
        <f>Table6[[#This Row],[Teens]]</f>
        <v>Yes</v>
      </c>
    </row>
    <row r="1553" spans="1:12" ht="16.5" x14ac:dyDescent="0.3">
      <c r="A1553">
        <f>Table2[[#This Row],[NumDealsPurchases]]</f>
        <v>1</v>
      </c>
      <c r="B1553">
        <f>Table2[[#This Row],[AcceptedCmp3]]</f>
        <v>0</v>
      </c>
      <c r="C1553">
        <f>Table2[[#This Row],[AcceptedCmp4]]</f>
        <v>0</v>
      </c>
      <c r="D1553">
        <f>Table2[[#This Row],[AcceptedCmp5]]</f>
        <v>0</v>
      </c>
      <c r="E1553">
        <f>Table2[[#This Row],[AcceptedCmp1]]</f>
        <v>0</v>
      </c>
      <c r="F1553">
        <f>Table2[[#This Row],[AcceptedCmp2]]</f>
        <v>0</v>
      </c>
      <c r="G1553">
        <f>Table2[[#This Row],[Response]]</f>
        <v>0</v>
      </c>
      <c r="H1553" s="8">
        <f>Products!G1553</f>
        <v>38</v>
      </c>
      <c r="I1553" s="17" t="str">
        <f>Products!H1553</f>
        <v>Married</v>
      </c>
      <c r="J1553" t="str">
        <f>Products!I1553</f>
        <v>36-45</v>
      </c>
      <c r="K1553" t="str">
        <f>Table6[[#This Row],[Kids]]</f>
        <v>Yes</v>
      </c>
      <c r="L1553" t="str">
        <f>Table6[[#This Row],[Teens]]</f>
        <v>Yes</v>
      </c>
    </row>
    <row r="1554" spans="1:12" ht="16.5" x14ac:dyDescent="0.3">
      <c r="A1554">
        <f>Table2[[#This Row],[NumDealsPurchases]]</f>
        <v>1</v>
      </c>
      <c r="B1554">
        <f>Table2[[#This Row],[AcceptedCmp3]]</f>
        <v>0</v>
      </c>
      <c r="C1554">
        <f>Table2[[#This Row],[AcceptedCmp4]]</f>
        <v>0</v>
      </c>
      <c r="D1554">
        <f>Table2[[#This Row],[AcceptedCmp5]]</f>
        <v>0</v>
      </c>
      <c r="E1554">
        <f>Table2[[#This Row],[AcceptedCmp1]]</f>
        <v>0</v>
      </c>
      <c r="F1554">
        <f>Table2[[#This Row],[AcceptedCmp2]]</f>
        <v>0</v>
      </c>
      <c r="G1554">
        <f>Table2[[#This Row],[Response]]</f>
        <v>0</v>
      </c>
      <c r="H1554" s="8">
        <f>Products!G1554</f>
        <v>62</v>
      </c>
      <c r="I1554" s="17" t="str">
        <f>Products!H1554</f>
        <v>Married</v>
      </c>
      <c r="J1554" t="str">
        <f>Products!I1554</f>
        <v>56-65</v>
      </c>
      <c r="K1554" t="str">
        <f>Table6[[#This Row],[Kids]]</f>
        <v>No</v>
      </c>
      <c r="L1554" t="str">
        <f>Table6[[#This Row],[Teens]]</f>
        <v>Yes</v>
      </c>
    </row>
    <row r="1555" spans="1:12" ht="16.5" x14ac:dyDescent="0.3">
      <c r="A1555">
        <f>Table2[[#This Row],[NumDealsPurchases]]</f>
        <v>1</v>
      </c>
      <c r="B1555">
        <f>Table2[[#This Row],[AcceptedCmp3]]</f>
        <v>0</v>
      </c>
      <c r="C1555">
        <f>Table2[[#This Row],[AcceptedCmp4]]</f>
        <v>0</v>
      </c>
      <c r="D1555">
        <f>Table2[[#This Row],[AcceptedCmp5]]</f>
        <v>0</v>
      </c>
      <c r="E1555">
        <f>Table2[[#This Row],[AcceptedCmp1]]</f>
        <v>0</v>
      </c>
      <c r="F1555">
        <f>Table2[[#This Row],[AcceptedCmp2]]</f>
        <v>0</v>
      </c>
      <c r="G1555">
        <f>Table2[[#This Row],[Response]]</f>
        <v>0</v>
      </c>
      <c r="H1555" s="8">
        <f>Products!G1555</f>
        <v>49</v>
      </c>
      <c r="I1555" s="17" t="str">
        <f>Products!H1555</f>
        <v>Together</v>
      </c>
      <c r="J1555" t="str">
        <f>Products!I1555</f>
        <v>46-55</v>
      </c>
      <c r="K1555" t="str">
        <f>Table6[[#This Row],[Kids]]</f>
        <v>No</v>
      </c>
      <c r="L1555" t="str">
        <f>Table6[[#This Row],[Teens]]</f>
        <v>No</v>
      </c>
    </row>
    <row r="1556" spans="1:12" ht="16.5" x14ac:dyDescent="0.3">
      <c r="A1556">
        <f>Table2[[#This Row],[NumDealsPurchases]]</f>
        <v>1</v>
      </c>
      <c r="B1556">
        <f>Table2[[#This Row],[AcceptedCmp3]]</f>
        <v>0</v>
      </c>
      <c r="C1556">
        <f>Table2[[#This Row],[AcceptedCmp4]]</f>
        <v>0</v>
      </c>
      <c r="D1556">
        <f>Table2[[#This Row],[AcceptedCmp5]]</f>
        <v>0</v>
      </c>
      <c r="E1556">
        <f>Table2[[#This Row],[AcceptedCmp1]]</f>
        <v>0</v>
      </c>
      <c r="F1556">
        <f>Table2[[#This Row],[AcceptedCmp2]]</f>
        <v>0</v>
      </c>
      <c r="G1556">
        <f>Table2[[#This Row],[Response]]</f>
        <v>0</v>
      </c>
      <c r="H1556" s="8">
        <f>Products!G1556</f>
        <v>56</v>
      </c>
      <c r="I1556" s="17" t="str">
        <f>Products!H1556</f>
        <v>Married</v>
      </c>
      <c r="J1556" t="str">
        <f>Products!I1556</f>
        <v>56-65</v>
      </c>
      <c r="K1556" t="str">
        <f>Table6[[#This Row],[Kids]]</f>
        <v>No</v>
      </c>
      <c r="L1556" t="str">
        <f>Table6[[#This Row],[Teens]]</f>
        <v>Yes</v>
      </c>
    </row>
    <row r="1557" spans="1:12" ht="16.5" x14ac:dyDescent="0.3">
      <c r="A1557">
        <f>Table2[[#This Row],[NumDealsPurchases]]</f>
        <v>1</v>
      </c>
      <c r="B1557">
        <f>Table2[[#This Row],[AcceptedCmp3]]</f>
        <v>0</v>
      </c>
      <c r="C1557">
        <f>Table2[[#This Row],[AcceptedCmp4]]</f>
        <v>0</v>
      </c>
      <c r="D1557">
        <f>Table2[[#This Row],[AcceptedCmp5]]</f>
        <v>0</v>
      </c>
      <c r="E1557">
        <f>Table2[[#This Row],[AcceptedCmp1]]</f>
        <v>1</v>
      </c>
      <c r="F1557">
        <f>Table2[[#This Row],[AcceptedCmp2]]</f>
        <v>0</v>
      </c>
      <c r="G1557">
        <f>Table2[[#This Row],[Response]]</f>
        <v>0</v>
      </c>
      <c r="H1557" s="8">
        <f>Products!G1557</f>
        <v>52</v>
      </c>
      <c r="I1557" s="17" t="str">
        <f>Products!H1557</f>
        <v>Married</v>
      </c>
      <c r="J1557" t="str">
        <f>Products!I1557</f>
        <v>46-55</v>
      </c>
      <c r="K1557" t="str">
        <f>Table6[[#This Row],[Kids]]</f>
        <v>No</v>
      </c>
      <c r="L1557" t="str">
        <f>Table6[[#This Row],[Teens]]</f>
        <v>No</v>
      </c>
    </row>
    <row r="1558" spans="1:12" ht="16.5" x14ac:dyDescent="0.3">
      <c r="A1558">
        <f>Table2[[#This Row],[NumDealsPurchases]]</f>
        <v>5</v>
      </c>
      <c r="B1558">
        <f>Table2[[#This Row],[AcceptedCmp3]]</f>
        <v>0</v>
      </c>
      <c r="C1558">
        <f>Table2[[#This Row],[AcceptedCmp4]]</f>
        <v>0</v>
      </c>
      <c r="D1558">
        <f>Table2[[#This Row],[AcceptedCmp5]]</f>
        <v>0</v>
      </c>
      <c r="E1558">
        <f>Table2[[#This Row],[AcceptedCmp1]]</f>
        <v>0</v>
      </c>
      <c r="F1558">
        <f>Table2[[#This Row],[AcceptedCmp2]]</f>
        <v>0</v>
      </c>
      <c r="G1558">
        <f>Table2[[#This Row],[Response]]</f>
        <v>0</v>
      </c>
      <c r="H1558" s="8">
        <f>Products!G1558</f>
        <v>38</v>
      </c>
      <c r="I1558" s="17" t="str">
        <f>Products!H1558</f>
        <v>Together</v>
      </c>
      <c r="J1558" t="str">
        <f>Products!I1558</f>
        <v>36-45</v>
      </c>
      <c r="K1558" t="str">
        <f>Table6[[#This Row],[Kids]]</f>
        <v>No</v>
      </c>
      <c r="L1558" t="str">
        <f>Table6[[#This Row],[Teens]]</f>
        <v>Yes</v>
      </c>
    </row>
    <row r="1559" spans="1:12" ht="16.5" x14ac:dyDescent="0.3">
      <c r="A1559">
        <f>Table2[[#This Row],[NumDealsPurchases]]</f>
        <v>2</v>
      </c>
      <c r="B1559">
        <f>Table2[[#This Row],[AcceptedCmp3]]</f>
        <v>0</v>
      </c>
      <c r="C1559">
        <f>Table2[[#This Row],[AcceptedCmp4]]</f>
        <v>0</v>
      </c>
      <c r="D1559">
        <f>Table2[[#This Row],[AcceptedCmp5]]</f>
        <v>0</v>
      </c>
      <c r="E1559">
        <f>Table2[[#This Row],[AcceptedCmp1]]</f>
        <v>0</v>
      </c>
      <c r="F1559">
        <f>Table2[[#This Row],[AcceptedCmp2]]</f>
        <v>0</v>
      </c>
      <c r="G1559">
        <f>Table2[[#This Row],[Response]]</f>
        <v>0</v>
      </c>
      <c r="H1559" s="8">
        <f>Products!G1559</f>
        <v>46</v>
      </c>
      <c r="I1559" s="17" t="str">
        <f>Products!H1559</f>
        <v>Divorced</v>
      </c>
      <c r="J1559" t="str">
        <f>Products!I1559</f>
        <v>46-55</v>
      </c>
      <c r="K1559" t="str">
        <f>Table6[[#This Row],[Kids]]</f>
        <v>Yes</v>
      </c>
      <c r="L1559" t="str">
        <f>Table6[[#This Row],[Teens]]</f>
        <v>Yes</v>
      </c>
    </row>
    <row r="1560" spans="1:12" ht="16.5" x14ac:dyDescent="0.3">
      <c r="A1560">
        <f>Table2[[#This Row],[NumDealsPurchases]]</f>
        <v>7</v>
      </c>
      <c r="B1560">
        <f>Table2[[#This Row],[AcceptedCmp3]]</f>
        <v>1</v>
      </c>
      <c r="C1560">
        <f>Table2[[#This Row],[AcceptedCmp4]]</f>
        <v>0</v>
      </c>
      <c r="D1560">
        <f>Table2[[#This Row],[AcceptedCmp5]]</f>
        <v>0</v>
      </c>
      <c r="E1560">
        <f>Table2[[#This Row],[AcceptedCmp1]]</f>
        <v>0</v>
      </c>
      <c r="F1560">
        <f>Table2[[#This Row],[AcceptedCmp2]]</f>
        <v>0</v>
      </c>
      <c r="G1560">
        <f>Table2[[#This Row],[Response]]</f>
        <v>1</v>
      </c>
      <c r="H1560" s="8">
        <f>Products!G1560</f>
        <v>50</v>
      </c>
      <c r="I1560" s="17" t="str">
        <f>Products!H1560</f>
        <v>Divorced</v>
      </c>
      <c r="J1560" t="str">
        <f>Products!I1560</f>
        <v>46-55</v>
      </c>
      <c r="K1560" t="str">
        <f>Table6[[#This Row],[Kids]]</f>
        <v>Yes</v>
      </c>
      <c r="L1560" t="str">
        <f>Table6[[#This Row],[Teens]]</f>
        <v>Yes</v>
      </c>
    </row>
    <row r="1561" spans="1:12" ht="16.5" x14ac:dyDescent="0.3">
      <c r="A1561">
        <f>Table2[[#This Row],[NumDealsPurchases]]</f>
        <v>1</v>
      </c>
      <c r="B1561">
        <f>Table2[[#This Row],[AcceptedCmp3]]</f>
        <v>0</v>
      </c>
      <c r="C1561">
        <f>Table2[[#This Row],[AcceptedCmp4]]</f>
        <v>0</v>
      </c>
      <c r="D1561">
        <f>Table2[[#This Row],[AcceptedCmp5]]</f>
        <v>0</v>
      </c>
      <c r="E1561">
        <f>Table2[[#This Row],[AcceptedCmp1]]</f>
        <v>0</v>
      </c>
      <c r="F1561">
        <f>Table2[[#This Row],[AcceptedCmp2]]</f>
        <v>0</v>
      </c>
      <c r="G1561">
        <f>Table2[[#This Row],[Response]]</f>
        <v>0</v>
      </c>
      <c r="H1561" s="8">
        <f>Products!G1561</f>
        <v>37</v>
      </c>
      <c r="I1561" s="17" t="str">
        <f>Products!H1561</f>
        <v>Divorced</v>
      </c>
      <c r="J1561" t="str">
        <f>Products!I1561</f>
        <v>36-45</v>
      </c>
      <c r="K1561" t="str">
        <f>Table6[[#This Row],[Kids]]</f>
        <v>Yes</v>
      </c>
      <c r="L1561" t="str">
        <f>Table6[[#This Row],[Teens]]</f>
        <v>No</v>
      </c>
    </row>
    <row r="1562" spans="1:12" ht="16.5" x14ac:dyDescent="0.3">
      <c r="A1562">
        <f>Table2[[#This Row],[NumDealsPurchases]]</f>
        <v>4</v>
      </c>
      <c r="B1562">
        <f>Table2[[#This Row],[AcceptedCmp3]]</f>
        <v>0</v>
      </c>
      <c r="C1562">
        <f>Table2[[#This Row],[AcceptedCmp4]]</f>
        <v>0</v>
      </c>
      <c r="D1562">
        <f>Table2[[#This Row],[AcceptedCmp5]]</f>
        <v>0</v>
      </c>
      <c r="E1562">
        <f>Table2[[#This Row],[AcceptedCmp1]]</f>
        <v>0</v>
      </c>
      <c r="F1562">
        <f>Table2[[#This Row],[AcceptedCmp2]]</f>
        <v>0</v>
      </c>
      <c r="G1562">
        <f>Table2[[#This Row],[Response]]</f>
        <v>0</v>
      </c>
      <c r="H1562" s="8">
        <f>Products!G1562</f>
        <v>52</v>
      </c>
      <c r="I1562" s="17" t="str">
        <f>Products!H1562</f>
        <v>Married</v>
      </c>
      <c r="J1562" t="str">
        <f>Products!I1562</f>
        <v>46-55</v>
      </c>
      <c r="K1562" t="str">
        <f>Table6[[#This Row],[Kids]]</f>
        <v>Yes</v>
      </c>
      <c r="L1562" t="str">
        <f>Table6[[#This Row],[Teens]]</f>
        <v>Yes</v>
      </c>
    </row>
    <row r="1563" spans="1:12" ht="16.5" x14ac:dyDescent="0.3">
      <c r="A1563">
        <f>Table2[[#This Row],[NumDealsPurchases]]</f>
        <v>3</v>
      </c>
      <c r="B1563">
        <f>Table2[[#This Row],[AcceptedCmp3]]</f>
        <v>0</v>
      </c>
      <c r="C1563">
        <f>Table2[[#This Row],[AcceptedCmp4]]</f>
        <v>0</v>
      </c>
      <c r="D1563">
        <f>Table2[[#This Row],[AcceptedCmp5]]</f>
        <v>0</v>
      </c>
      <c r="E1563">
        <f>Table2[[#This Row],[AcceptedCmp1]]</f>
        <v>0</v>
      </c>
      <c r="F1563">
        <f>Table2[[#This Row],[AcceptedCmp2]]</f>
        <v>0</v>
      </c>
      <c r="G1563">
        <f>Table2[[#This Row],[Response]]</f>
        <v>0</v>
      </c>
      <c r="H1563" s="8">
        <f>Products!G1563</f>
        <v>37</v>
      </c>
      <c r="I1563" s="17" t="str">
        <f>Products!H1563</f>
        <v>Married</v>
      </c>
      <c r="J1563" t="str">
        <f>Products!I1563</f>
        <v>36-45</v>
      </c>
      <c r="K1563" t="str">
        <f>Table6[[#This Row],[Kids]]</f>
        <v>No</v>
      </c>
      <c r="L1563" t="str">
        <f>Table6[[#This Row],[Teens]]</f>
        <v>Yes</v>
      </c>
    </row>
    <row r="1564" spans="1:12" ht="16.5" x14ac:dyDescent="0.3">
      <c r="A1564">
        <f>Table2[[#This Row],[NumDealsPurchases]]</f>
        <v>2</v>
      </c>
      <c r="B1564">
        <f>Table2[[#This Row],[AcceptedCmp3]]</f>
        <v>0</v>
      </c>
      <c r="C1564">
        <f>Table2[[#This Row],[AcceptedCmp4]]</f>
        <v>0</v>
      </c>
      <c r="D1564">
        <f>Table2[[#This Row],[AcceptedCmp5]]</f>
        <v>0</v>
      </c>
      <c r="E1564">
        <f>Table2[[#This Row],[AcceptedCmp1]]</f>
        <v>0</v>
      </c>
      <c r="F1564">
        <f>Table2[[#This Row],[AcceptedCmp2]]</f>
        <v>0</v>
      </c>
      <c r="G1564">
        <f>Table2[[#This Row],[Response]]</f>
        <v>0</v>
      </c>
      <c r="H1564" s="8">
        <f>Products!G1564</f>
        <v>30</v>
      </c>
      <c r="I1564" s="17" t="str">
        <f>Products!H1564</f>
        <v>Married</v>
      </c>
      <c r="J1564" t="str">
        <f>Products!I1564</f>
        <v>26-35</v>
      </c>
      <c r="K1564" t="str">
        <f>Table6[[#This Row],[Kids]]</f>
        <v>Yes</v>
      </c>
      <c r="L1564" t="str">
        <f>Table6[[#This Row],[Teens]]</f>
        <v>No</v>
      </c>
    </row>
    <row r="1565" spans="1:12" ht="16.5" x14ac:dyDescent="0.3">
      <c r="A1565">
        <f>Table2[[#This Row],[NumDealsPurchases]]</f>
        <v>6</v>
      </c>
      <c r="B1565">
        <f>Table2[[#This Row],[AcceptedCmp3]]</f>
        <v>0</v>
      </c>
      <c r="C1565">
        <f>Table2[[#This Row],[AcceptedCmp4]]</f>
        <v>0</v>
      </c>
      <c r="D1565">
        <f>Table2[[#This Row],[AcceptedCmp5]]</f>
        <v>0</v>
      </c>
      <c r="E1565">
        <f>Table2[[#This Row],[AcceptedCmp1]]</f>
        <v>0</v>
      </c>
      <c r="F1565">
        <f>Table2[[#This Row],[AcceptedCmp2]]</f>
        <v>0</v>
      </c>
      <c r="G1565">
        <f>Table2[[#This Row],[Response]]</f>
        <v>0</v>
      </c>
      <c r="H1565" s="8">
        <f>Products!G1565</f>
        <v>37</v>
      </c>
      <c r="I1565" s="17" t="str">
        <f>Products!H1565</f>
        <v>Divorced</v>
      </c>
      <c r="J1565" t="str">
        <f>Products!I1565</f>
        <v>36-45</v>
      </c>
      <c r="K1565" t="str">
        <f>Table6[[#This Row],[Kids]]</f>
        <v>No</v>
      </c>
      <c r="L1565" t="str">
        <f>Table6[[#This Row],[Teens]]</f>
        <v>Yes</v>
      </c>
    </row>
    <row r="1566" spans="1:12" ht="16.5" x14ac:dyDescent="0.3">
      <c r="A1566">
        <f>Table2[[#This Row],[NumDealsPurchases]]</f>
        <v>1</v>
      </c>
      <c r="B1566">
        <f>Table2[[#This Row],[AcceptedCmp3]]</f>
        <v>0</v>
      </c>
      <c r="C1566">
        <f>Table2[[#This Row],[AcceptedCmp4]]</f>
        <v>0</v>
      </c>
      <c r="D1566">
        <f>Table2[[#This Row],[AcceptedCmp5]]</f>
        <v>0</v>
      </c>
      <c r="E1566">
        <f>Table2[[#This Row],[AcceptedCmp1]]</f>
        <v>0</v>
      </c>
      <c r="F1566">
        <f>Table2[[#This Row],[AcceptedCmp2]]</f>
        <v>0</v>
      </c>
      <c r="G1566">
        <f>Table2[[#This Row],[Response]]</f>
        <v>0</v>
      </c>
      <c r="H1566" s="8">
        <f>Products!G1566</f>
        <v>24</v>
      </c>
      <c r="I1566" s="17" t="str">
        <f>Products!H1566</f>
        <v>Married</v>
      </c>
      <c r="J1566" t="str">
        <f>Products!I1566</f>
        <v>16-25</v>
      </c>
      <c r="K1566" t="str">
        <f>Table6[[#This Row],[Kids]]</f>
        <v>Yes</v>
      </c>
      <c r="L1566" t="str">
        <f>Table6[[#This Row],[Teens]]</f>
        <v>No</v>
      </c>
    </row>
    <row r="1567" spans="1:12" ht="16.5" x14ac:dyDescent="0.3">
      <c r="A1567">
        <f>Table2[[#This Row],[NumDealsPurchases]]</f>
        <v>1</v>
      </c>
      <c r="B1567">
        <f>Table2[[#This Row],[AcceptedCmp3]]</f>
        <v>0</v>
      </c>
      <c r="C1567">
        <f>Table2[[#This Row],[AcceptedCmp4]]</f>
        <v>0</v>
      </c>
      <c r="D1567">
        <f>Table2[[#This Row],[AcceptedCmp5]]</f>
        <v>0</v>
      </c>
      <c r="E1567">
        <f>Table2[[#This Row],[AcceptedCmp1]]</f>
        <v>0</v>
      </c>
      <c r="F1567">
        <f>Table2[[#This Row],[AcceptedCmp2]]</f>
        <v>0</v>
      </c>
      <c r="G1567">
        <f>Table2[[#This Row],[Response]]</f>
        <v>0</v>
      </c>
      <c r="H1567" s="8">
        <f>Products!G1567</f>
        <v>60</v>
      </c>
      <c r="I1567" s="17" t="str">
        <f>Products!H1567</f>
        <v>Single</v>
      </c>
      <c r="J1567" t="str">
        <f>Products!I1567</f>
        <v>56-65</v>
      </c>
      <c r="K1567" t="str">
        <f>Table6[[#This Row],[Kids]]</f>
        <v>No</v>
      </c>
      <c r="L1567" t="str">
        <f>Table6[[#This Row],[Teens]]</f>
        <v>Yes</v>
      </c>
    </row>
    <row r="1568" spans="1:12" ht="16.5" x14ac:dyDescent="0.3">
      <c r="A1568">
        <f>Table2[[#This Row],[NumDealsPurchases]]</f>
        <v>2</v>
      </c>
      <c r="B1568">
        <f>Table2[[#This Row],[AcceptedCmp3]]</f>
        <v>0</v>
      </c>
      <c r="C1568">
        <f>Table2[[#This Row],[AcceptedCmp4]]</f>
        <v>0</v>
      </c>
      <c r="D1568">
        <f>Table2[[#This Row],[AcceptedCmp5]]</f>
        <v>0</v>
      </c>
      <c r="E1568">
        <f>Table2[[#This Row],[AcceptedCmp1]]</f>
        <v>0</v>
      </c>
      <c r="F1568">
        <f>Table2[[#This Row],[AcceptedCmp2]]</f>
        <v>0</v>
      </c>
      <c r="G1568">
        <f>Table2[[#This Row],[Response]]</f>
        <v>0</v>
      </c>
      <c r="H1568" s="8">
        <f>Products!G1568</f>
        <v>29</v>
      </c>
      <c r="I1568" s="17" t="str">
        <f>Products!H1568</f>
        <v>Single</v>
      </c>
      <c r="J1568" t="str">
        <f>Products!I1568</f>
        <v>26-35</v>
      </c>
      <c r="K1568" t="str">
        <f>Table6[[#This Row],[Kids]]</f>
        <v>Yes</v>
      </c>
      <c r="L1568" t="str">
        <f>Table6[[#This Row],[Teens]]</f>
        <v>No</v>
      </c>
    </row>
    <row r="1569" spans="1:12" ht="16.5" x14ac:dyDescent="0.3">
      <c r="A1569">
        <f>Table2[[#This Row],[NumDealsPurchases]]</f>
        <v>2</v>
      </c>
      <c r="B1569">
        <f>Table2[[#This Row],[AcceptedCmp3]]</f>
        <v>0</v>
      </c>
      <c r="C1569">
        <f>Table2[[#This Row],[AcceptedCmp4]]</f>
        <v>0</v>
      </c>
      <c r="D1569">
        <f>Table2[[#This Row],[AcceptedCmp5]]</f>
        <v>0</v>
      </c>
      <c r="E1569">
        <f>Table2[[#This Row],[AcceptedCmp1]]</f>
        <v>0</v>
      </c>
      <c r="F1569">
        <f>Table2[[#This Row],[AcceptedCmp2]]</f>
        <v>0</v>
      </c>
      <c r="G1569">
        <f>Table2[[#This Row],[Response]]</f>
        <v>0</v>
      </c>
      <c r="H1569" s="8">
        <f>Products!G1569</f>
        <v>61</v>
      </c>
      <c r="I1569" s="17" t="str">
        <f>Products!H1569</f>
        <v>Together</v>
      </c>
      <c r="J1569" t="str">
        <f>Products!I1569</f>
        <v>56-65</v>
      </c>
      <c r="K1569" t="str">
        <f>Table6[[#This Row],[Kids]]</f>
        <v>No</v>
      </c>
      <c r="L1569" t="str">
        <f>Table6[[#This Row],[Teens]]</f>
        <v>Yes</v>
      </c>
    </row>
    <row r="1570" spans="1:12" ht="16.5" x14ac:dyDescent="0.3">
      <c r="A1570">
        <f>Table2[[#This Row],[NumDealsPurchases]]</f>
        <v>4</v>
      </c>
      <c r="B1570">
        <f>Table2[[#This Row],[AcceptedCmp3]]</f>
        <v>0</v>
      </c>
      <c r="C1570">
        <f>Table2[[#This Row],[AcceptedCmp4]]</f>
        <v>1</v>
      </c>
      <c r="D1570">
        <f>Table2[[#This Row],[AcceptedCmp5]]</f>
        <v>0</v>
      </c>
      <c r="E1570">
        <f>Table2[[#This Row],[AcceptedCmp1]]</f>
        <v>0</v>
      </c>
      <c r="F1570">
        <f>Table2[[#This Row],[AcceptedCmp2]]</f>
        <v>0</v>
      </c>
      <c r="G1570">
        <f>Table2[[#This Row],[Response]]</f>
        <v>0</v>
      </c>
      <c r="H1570" s="8">
        <f>Products!G1570</f>
        <v>48</v>
      </c>
      <c r="I1570" s="17" t="str">
        <f>Products!H1570</f>
        <v>Married</v>
      </c>
      <c r="J1570" t="str">
        <f>Products!I1570</f>
        <v>46-55</v>
      </c>
      <c r="K1570" t="str">
        <f>Table6[[#This Row],[Kids]]</f>
        <v>No</v>
      </c>
      <c r="L1570" t="str">
        <f>Table6[[#This Row],[Teens]]</f>
        <v>Yes</v>
      </c>
    </row>
    <row r="1571" spans="1:12" ht="16.5" x14ac:dyDescent="0.3">
      <c r="A1571">
        <f>Table2[[#This Row],[NumDealsPurchases]]</f>
        <v>2</v>
      </c>
      <c r="B1571">
        <f>Table2[[#This Row],[AcceptedCmp3]]</f>
        <v>0</v>
      </c>
      <c r="C1571">
        <f>Table2[[#This Row],[AcceptedCmp4]]</f>
        <v>0</v>
      </c>
      <c r="D1571">
        <f>Table2[[#This Row],[AcceptedCmp5]]</f>
        <v>0</v>
      </c>
      <c r="E1571">
        <f>Table2[[#This Row],[AcceptedCmp1]]</f>
        <v>0</v>
      </c>
      <c r="F1571">
        <f>Table2[[#This Row],[AcceptedCmp2]]</f>
        <v>0</v>
      </c>
      <c r="G1571">
        <f>Table2[[#This Row],[Response]]</f>
        <v>0</v>
      </c>
      <c r="H1571" s="8">
        <f>Products!G1571</f>
        <v>60</v>
      </c>
      <c r="I1571" s="17" t="str">
        <f>Products!H1571</f>
        <v>Married</v>
      </c>
      <c r="J1571" t="str">
        <f>Products!I1571</f>
        <v>56-65</v>
      </c>
      <c r="K1571" t="str">
        <f>Table6[[#This Row],[Kids]]</f>
        <v>No</v>
      </c>
      <c r="L1571" t="str">
        <f>Table6[[#This Row],[Teens]]</f>
        <v>Yes</v>
      </c>
    </row>
    <row r="1572" spans="1:12" ht="16.5" x14ac:dyDescent="0.3">
      <c r="A1572">
        <f>Table2[[#This Row],[NumDealsPurchases]]</f>
        <v>5</v>
      </c>
      <c r="B1572">
        <f>Table2[[#This Row],[AcceptedCmp3]]</f>
        <v>0</v>
      </c>
      <c r="C1572">
        <f>Table2[[#This Row],[AcceptedCmp4]]</f>
        <v>0</v>
      </c>
      <c r="D1572">
        <f>Table2[[#This Row],[AcceptedCmp5]]</f>
        <v>0</v>
      </c>
      <c r="E1572">
        <f>Table2[[#This Row],[AcceptedCmp1]]</f>
        <v>0</v>
      </c>
      <c r="F1572">
        <f>Table2[[#This Row],[AcceptedCmp2]]</f>
        <v>0</v>
      </c>
      <c r="G1572">
        <f>Table2[[#This Row],[Response]]</f>
        <v>1</v>
      </c>
      <c r="H1572" s="8">
        <f>Products!G1572</f>
        <v>62</v>
      </c>
      <c r="I1572" s="17" t="str">
        <f>Products!H1572</f>
        <v>Single</v>
      </c>
      <c r="J1572" t="str">
        <f>Products!I1572</f>
        <v>56-65</v>
      </c>
      <c r="K1572" t="str">
        <f>Table6[[#This Row],[Kids]]</f>
        <v>Yes</v>
      </c>
      <c r="L1572" t="str">
        <f>Table6[[#This Row],[Teens]]</f>
        <v>Yes</v>
      </c>
    </row>
    <row r="1573" spans="1:12" ht="16.5" x14ac:dyDescent="0.3">
      <c r="A1573">
        <f>Table2[[#This Row],[NumDealsPurchases]]</f>
        <v>11</v>
      </c>
      <c r="B1573">
        <f>Table2[[#This Row],[AcceptedCmp3]]</f>
        <v>0</v>
      </c>
      <c r="C1573">
        <f>Table2[[#This Row],[AcceptedCmp4]]</f>
        <v>0</v>
      </c>
      <c r="D1573">
        <f>Table2[[#This Row],[AcceptedCmp5]]</f>
        <v>0</v>
      </c>
      <c r="E1573">
        <f>Table2[[#This Row],[AcceptedCmp1]]</f>
        <v>0</v>
      </c>
      <c r="F1573">
        <f>Table2[[#This Row],[AcceptedCmp2]]</f>
        <v>0</v>
      </c>
      <c r="G1573">
        <f>Table2[[#This Row],[Response]]</f>
        <v>0</v>
      </c>
      <c r="H1573" s="8">
        <f>Products!G1573</f>
        <v>56</v>
      </c>
      <c r="I1573" s="17" t="str">
        <f>Products!H1573</f>
        <v>Married</v>
      </c>
      <c r="J1573" t="str">
        <f>Products!I1573</f>
        <v>56-65</v>
      </c>
      <c r="K1573" t="str">
        <f>Table6[[#This Row],[Kids]]</f>
        <v>Yes</v>
      </c>
      <c r="L1573" t="str">
        <f>Table6[[#This Row],[Teens]]</f>
        <v>Yes</v>
      </c>
    </row>
    <row r="1574" spans="1:12" ht="16.5" x14ac:dyDescent="0.3">
      <c r="A1574">
        <f>Table2[[#This Row],[NumDealsPurchases]]</f>
        <v>1</v>
      </c>
      <c r="B1574">
        <f>Table2[[#This Row],[AcceptedCmp3]]</f>
        <v>0</v>
      </c>
      <c r="C1574">
        <f>Table2[[#This Row],[AcceptedCmp4]]</f>
        <v>0</v>
      </c>
      <c r="D1574">
        <f>Table2[[#This Row],[AcceptedCmp5]]</f>
        <v>1</v>
      </c>
      <c r="E1574">
        <f>Table2[[#This Row],[AcceptedCmp1]]</f>
        <v>1</v>
      </c>
      <c r="F1574">
        <f>Table2[[#This Row],[AcceptedCmp2]]</f>
        <v>0</v>
      </c>
      <c r="G1574">
        <f>Table2[[#This Row],[Response]]</f>
        <v>1</v>
      </c>
      <c r="H1574" s="8">
        <f>Products!G1574</f>
        <v>66</v>
      </c>
      <c r="I1574" s="17" t="str">
        <f>Products!H1574</f>
        <v>Single</v>
      </c>
      <c r="J1574" t="str">
        <f>Products!I1574</f>
        <v>66-75</v>
      </c>
      <c r="K1574" t="str">
        <f>Table6[[#This Row],[Kids]]</f>
        <v>No</v>
      </c>
      <c r="L1574" t="str">
        <f>Table6[[#This Row],[Teens]]</f>
        <v>No</v>
      </c>
    </row>
    <row r="1575" spans="1:12" ht="16.5" x14ac:dyDescent="0.3">
      <c r="A1575">
        <f>Table2[[#This Row],[NumDealsPurchases]]</f>
        <v>3</v>
      </c>
      <c r="B1575">
        <f>Table2[[#This Row],[AcceptedCmp3]]</f>
        <v>0</v>
      </c>
      <c r="C1575">
        <f>Table2[[#This Row],[AcceptedCmp4]]</f>
        <v>0</v>
      </c>
      <c r="D1575">
        <f>Table2[[#This Row],[AcceptedCmp5]]</f>
        <v>0</v>
      </c>
      <c r="E1575">
        <f>Table2[[#This Row],[AcceptedCmp1]]</f>
        <v>0</v>
      </c>
      <c r="F1575">
        <f>Table2[[#This Row],[AcceptedCmp2]]</f>
        <v>0</v>
      </c>
      <c r="G1575">
        <f>Table2[[#This Row],[Response]]</f>
        <v>0</v>
      </c>
      <c r="H1575" s="8">
        <f>Products!G1575</f>
        <v>58</v>
      </c>
      <c r="I1575" s="17" t="str">
        <f>Products!H1575</f>
        <v>Married</v>
      </c>
      <c r="J1575" t="str">
        <f>Products!I1575</f>
        <v>56-65</v>
      </c>
      <c r="K1575" t="str">
        <f>Table6[[#This Row],[Kids]]</f>
        <v>Yes</v>
      </c>
      <c r="L1575" t="str">
        <f>Table6[[#This Row],[Teens]]</f>
        <v>Yes</v>
      </c>
    </row>
    <row r="1576" spans="1:12" ht="16.5" x14ac:dyDescent="0.3">
      <c r="A1576">
        <f>Table2[[#This Row],[NumDealsPurchases]]</f>
        <v>1</v>
      </c>
      <c r="B1576">
        <f>Table2[[#This Row],[AcceptedCmp3]]</f>
        <v>0</v>
      </c>
      <c r="C1576">
        <f>Table2[[#This Row],[AcceptedCmp4]]</f>
        <v>0</v>
      </c>
      <c r="D1576">
        <f>Table2[[#This Row],[AcceptedCmp5]]</f>
        <v>1</v>
      </c>
      <c r="E1576">
        <f>Table2[[#This Row],[AcceptedCmp1]]</f>
        <v>0</v>
      </c>
      <c r="F1576">
        <f>Table2[[#This Row],[AcceptedCmp2]]</f>
        <v>0</v>
      </c>
      <c r="G1576">
        <f>Table2[[#This Row],[Response]]</f>
        <v>1</v>
      </c>
      <c r="H1576" s="8">
        <f>Products!G1576</f>
        <v>23</v>
      </c>
      <c r="I1576" s="17" t="str">
        <f>Products!H1576</f>
        <v>Married</v>
      </c>
      <c r="J1576" t="str">
        <f>Products!I1576</f>
        <v>16-25</v>
      </c>
      <c r="K1576" t="str">
        <f>Table6[[#This Row],[Kids]]</f>
        <v>No</v>
      </c>
      <c r="L1576" t="str">
        <f>Table6[[#This Row],[Teens]]</f>
        <v>No</v>
      </c>
    </row>
    <row r="1577" spans="1:12" ht="16.5" x14ac:dyDescent="0.3">
      <c r="A1577">
        <f>Table2[[#This Row],[NumDealsPurchases]]</f>
        <v>1</v>
      </c>
      <c r="B1577">
        <f>Table2[[#This Row],[AcceptedCmp3]]</f>
        <v>0</v>
      </c>
      <c r="C1577">
        <f>Table2[[#This Row],[AcceptedCmp4]]</f>
        <v>0</v>
      </c>
      <c r="D1577">
        <f>Table2[[#This Row],[AcceptedCmp5]]</f>
        <v>0</v>
      </c>
      <c r="E1577">
        <f>Table2[[#This Row],[AcceptedCmp1]]</f>
        <v>0</v>
      </c>
      <c r="F1577">
        <f>Table2[[#This Row],[AcceptedCmp2]]</f>
        <v>0</v>
      </c>
      <c r="G1577">
        <f>Table2[[#This Row],[Response]]</f>
        <v>0</v>
      </c>
      <c r="H1577" s="8">
        <f>Products!G1577</f>
        <v>27</v>
      </c>
      <c r="I1577" s="17" t="str">
        <f>Products!H1577</f>
        <v>Together</v>
      </c>
      <c r="J1577" t="str">
        <f>Products!I1577</f>
        <v>26-35</v>
      </c>
      <c r="K1577" t="str">
        <f>Table6[[#This Row],[Kids]]</f>
        <v>Yes</v>
      </c>
      <c r="L1577" t="str">
        <f>Table6[[#This Row],[Teens]]</f>
        <v>No</v>
      </c>
    </row>
    <row r="1578" spans="1:12" ht="16.5" x14ac:dyDescent="0.3">
      <c r="A1578">
        <f>Table2[[#This Row],[NumDealsPurchases]]</f>
        <v>6</v>
      </c>
      <c r="B1578">
        <f>Table2[[#This Row],[AcceptedCmp3]]</f>
        <v>0</v>
      </c>
      <c r="C1578">
        <f>Table2[[#This Row],[AcceptedCmp4]]</f>
        <v>0</v>
      </c>
      <c r="D1578">
        <f>Table2[[#This Row],[AcceptedCmp5]]</f>
        <v>0</v>
      </c>
      <c r="E1578">
        <f>Table2[[#This Row],[AcceptedCmp1]]</f>
        <v>0</v>
      </c>
      <c r="F1578">
        <f>Table2[[#This Row],[AcceptedCmp2]]</f>
        <v>0</v>
      </c>
      <c r="G1578">
        <f>Table2[[#This Row],[Response]]</f>
        <v>1</v>
      </c>
      <c r="H1578" s="8">
        <f>Products!G1578</f>
        <v>35</v>
      </c>
      <c r="I1578" s="17" t="str">
        <f>Products!H1578</f>
        <v>Together</v>
      </c>
      <c r="J1578" t="str">
        <f>Products!I1578</f>
        <v>26-35</v>
      </c>
      <c r="K1578" t="str">
        <f>Table6[[#This Row],[Kids]]</f>
        <v>Yes</v>
      </c>
      <c r="L1578" t="str">
        <f>Table6[[#This Row],[Teens]]</f>
        <v>No</v>
      </c>
    </row>
    <row r="1579" spans="1:12" ht="16.5" x14ac:dyDescent="0.3">
      <c r="A1579">
        <f>Table2[[#This Row],[NumDealsPurchases]]</f>
        <v>4</v>
      </c>
      <c r="B1579">
        <f>Table2[[#This Row],[AcceptedCmp3]]</f>
        <v>0</v>
      </c>
      <c r="C1579">
        <f>Table2[[#This Row],[AcceptedCmp4]]</f>
        <v>0</v>
      </c>
      <c r="D1579">
        <f>Table2[[#This Row],[AcceptedCmp5]]</f>
        <v>0</v>
      </c>
      <c r="E1579">
        <f>Table2[[#This Row],[AcceptedCmp1]]</f>
        <v>0</v>
      </c>
      <c r="F1579">
        <f>Table2[[#This Row],[AcceptedCmp2]]</f>
        <v>0</v>
      </c>
      <c r="G1579">
        <f>Table2[[#This Row],[Response]]</f>
        <v>0</v>
      </c>
      <c r="H1579" s="8">
        <f>Products!G1579</f>
        <v>53</v>
      </c>
      <c r="I1579" s="17" t="str">
        <f>Products!H1579</f>
        <v>Together</v>
      </c>
      <c r="J1579" t="str">
        <f>Products!I1579</f>
        <v>46-55</v>
      </c>
      <c r="K1579" t="str">
        <f>Table6[[#This Row],[Kids]]</f>
        <v>No</v>
      </c>
      <c r="L1579" t="str">
        <f>Table6[[#This Row],[Teens]]</f>
        <v>Yes</v>
      </c>
    </row>
    <row r="1580" spans="1:12" ht="16.5" x14ac:dyDescent="0.3">
      <c r="A1580">
        <f>Table2[[#This Row],[NumDealsPurchases]]</f>
        <v>1</v>
      </c>
      <c r="B1580">
        <f>Table2[[#This Row],[AcceptedCmp3]]</f>
        <v>0</v>
      </c>
      <c r="C1580">
        <f>Table2[[#This Row],[AcceptedCmp4]]</f>
        <v>0</v>
      </c>
      <c r="D1580">
        <f>Table2[[#This Row],[AcceptedCmp5]]</f>
        <v>0</v>
      </c>
      <c r="E1580">
        <f>Table2[[#This Row],[AcceptedCmp1]]</f>
        <v>0</v>
      </c>
      <c r="F1580">
        <f>Table2[[#This Row],[AcceptedCmp2]]</f>
        <v>0</v>
      </c>
      <c r="G1580">
        <f>Table2[[#This Row],[Response]]</f>
        <v>1</v>
      </c>
      <c r="H1580" s="8">
        <f>Products!G1580</f>
        <v>32</v>
      </c>
      <c r="I1580" s="17" t="str">
        <f>Products!H1580</f>
        <v>Married</v>
      </c>
      <c r="J1580" t="str">
        <f>Products!I1580</f>
        <v>26-35</v>
      </c>
      <c r="K1580" t="str">
        <f>Table6[[#This Row],[Kids]]</f>
        <v>Yes</v>
      </c>
      <c r="L1580" t="str">
        <f>Table6[[#This Row],[Teens]]</f>
        <v>No</v>
      </c>
    </row>
    <row r="1581" spans="1:12" ht="16.5" x14ac:dyDescent="0.3">
      <c r="A1581">
        <f>Table2[[#This Row],[NumDealsPurchases]]</f>
        <v>1</v>
      </c>
      <c r="B1581">
        <f>Table2[[#This Row],[AcceptedCmp3]]</f>
        <v>0</v>
      </c>
      <c r="C1581">
        <f>Table2[[#This Row],[AcceptedCmp4]]</f>
        <v>1</v>
      </c>
      <c r="D1581">
        <f>Table2[[#This Row],[AcceptedCmp5]]</f>
        <v>1</v>
      </c>
      <c r="E1581">
        <f>Table2[[#This Row],[AcceptedCmp1]]</f>
        <v>0</v>
      </c>
      <c r="F1581">
        <f>Table2[[#This Row],[AcceptedCmp2]]</f>
        <v>0</v>
      </c>
      <c r="G1581">
        <f>Table2[[#This Row],[Response]]</f>
        <v>0</v>
      </c>
      <c r="H1581" s="8">
        <f>Products!G1581</f>
        <v>67</v>
      </c>
      <c r="I1581" s="17" t="str">
        <f>Products!H1581</f>
        <v>Single</v>
      </c>
      <c r="J1581" t="str">
        <f>Products!I1581</f>
        <v>66-75</v>
      </c>
      <c r="K1581" t="str">
        <f>Table6[[#This Row],[Kids]]</f>
        <v>No</v>
      </c>
      <c r="L1581" t="str">
        <f>Table6[[#This Row],[Teens]]</f>
        <v>No</v>
      </c>
    </row>
    <row r="1582" spans="1:12" ht="16.5" x14ac:dyDescent="0.3">
      <c r="A1582">
        <f>Table2[[#This Row],[NumDealsPurchases]]</f>
        <v>1</v>
      </c>
      <c r="B1582">
        <f>Table2[[#This Row],[AcceptedCmp3]]</f>
        <v>0</v>
      </c>
      <c r="C1582">
        <f>Table2[[#This Row],[AcceptedCmp4]]</f>
        <v>0</v>
      </c>
      <c r="D1582">
        <f>Table2[[#This Row],[AcceptedCmp5]]</f>
        <v>0</v>
      </c>
      <c r="E1582">
        <f>Table2[[#This Row],[AcceptedCmp1]]</f>
        <v>0</v>
      </c>
      <c r="F1582">
        <f>Table2[[#This Row],[AcceptedCmp2]]</f>
        <v>0</v>
      </c>
      <c r="G1582">
        <f>Table2[[#This Row],[Response]]</f>
        <v>0</v>
      </c>
      <c r="H1582" s="8">
        <f>Products!G1582</f>
        <v>21</v>
      </c>
      <c r="I1582" s="17" t="str">
        <f>Products!H1582</f>
        <v>Together</v>
      </c>
      <c r="J1582" t="str">
        <f>Products!I1582</f>
        <v>16-25</v>
      </c>
      <c r="K1582" t="str">
        <f>Table6[[#This Row],[Kids]]</f>
        <v>No</v>
      </c>
      <c r="L1582" t="str">
        <f>Table6[[#This Row],[Teens]]</f>
        <v>No</v>
      </c>
    </row>
    <row r="1583" spans="1:12" ht="16.5" x14ac:dyDescent="0.3">
      <c r="A1583">
        <f>Table2[[#This Row],[NumDealsPurchases]]</f>
        <v>1</v>
      </c>
      <c r="B1583">
        <f>Table2[[#This Row],[AcceptedCmp3]]</f>
        <v>0</v>
      </c>
      <c r="C1583">
        <f>Table2[[#This Row],[AcceptedCmp4]]</f>
        <v>0</v>
      </c>
      <c r="D1583">
        <f>Table2[[#This Row],[AcceptedCmp5]]</f>
        <v>0</v>
      </c>
      <c r="E1583">
        <f>Table2[[#This Row],[AcceptedCmp1]]</f>
        <v>0</v>
      </c>
      <c r="F1583">
        <f>Table2[[#This Row],[AcceptedCmp2]]</f>
        <v>0</v>
      </c>
      <c r="G1583">
        <f>Table2[[#This Row],[Response]]</f>
        <v>0</v>
      </c>
      <c r="H1583" s="8">
        <f>Products!G1583</f>
        <v>37</v>
      </c>
      <c r="I1583" s="17" t="str">
        <f>Products!H1583</f>
        <v>Together</v>
      </c>
      <c r="J1583" t="str">
        <f>Products!I1583</f>
        <v>36-45</v>
      </c>
      <c r="K1583" t="str">
        <f>Table6[[#This Row],[Kids]]</f>
        <v>No</v>
      </c>
      <c r="L1583" t="str">
        <f>Table6[[#This Row],[Teens]]</f>
        <v>Yes</v>
      </c>
    </row>
    <row r="1584" spans="1:12" ht="16.5" x14ac:dyDescent="0.3">
      <c r="A1584">
        <f>Table2[[#This Row],[NumDealsPurchases]]</f>
        <v>1</v>
      </c>
      <c r="B1584">
        <f>Table2[[#This Row],[AcceptedCmp3]]</f>
        <v>0</v>
      </c>
      <c r="C1584">
        <f>Table2[[#This Row],[AcceptedCmp4]]</f>
        <v>0</v>
      </c>
      <c r="D1584">
        <f>Table2[[#This Row],[AcceptedCmp5]]</f>
        <v>0</v>
      </c>
      <c r="E1584">
        <f>Table2[[#This Row],[AcceptedCmp1]]</f>
        <v>0</v>
      </c>
      <c r="F1584">
        <f>Table2[[#This Row],[AcceptedCmp2]]</f>
        <v>0</v>
      </c>
      <c r="G1584">
        <f>Table2[[#This Row],[Response]]</f>
        <v>0</v>
      </c>
      <c r="H1584" s="8">
        <f>Products!G1584</f>
        <v>58</v>
      </c>
      <c r="I1584" s="17" t="str">
        <f>Products!H1584</f>
        <v>Divorced</v>
      </c>
      <c r="J1584" t="str">
        <f>Products!I1584</f>
        <v>56-65</v>
      </c>
      <c r="K1584" t="str">
        <f>Table6[[#This Row],[Kids]]</f>
        <v>Yes</v>
      </c>
      <c r="L1584" t="str">
        <f>Table6[[#This Row],[Teens]]</f>
        <v>Yes</v>
      </c>
    </row>
    <row r="1585" spans="1:12" ht="16.5" x14ac:dyDescent="0.3">
      <c r="A1585">
        <f>Table2[[#This Row],[NumDealsPurchases]]</f>
        <v>1</v>
      </c>
      <c r="B1585">
        <f>Table2[[#This Row],[AcceptedCmp3]]</f>
        <v>0</v>
      </c>
      <c r="C1585">
        <f>Table2[[#This Row],[AcceptedCmp4]]</f>
        <v>0</v>
      </c>
      <c r="D1585">
        <f>Table2[[#This Row],[AcceptedCmp5]]</f>
        <v>0</v>
      </c>
      <c r="E1585">
        <f>Table2[[#This Row],[AcceptedCmp1]]</f>
        <v>0</v>
      </c>
      <c r="F1585">
        <f>Table2[[#This Row],[AcceptedCmp2]]</f>
        <v>0</v>
      </c>
      <c r="G1585">
        <f>Table2[[#This Row],[Response]]</f>
        <v>0</v>
      </c>
      <c r="H1585" s="8">
        <f>Products!G1585</f>
        <v>66</v>
      </c>
      <c r="I1585" s="17" t="str">
        <f>Products!H1585</f>
        <v>Together</v>
      </c>
      <c r="J1585" t="str">
        <f>Products!I1585</f>
        <v>66-75</v>
      </c>
      <c r="K1585" t="str">
        <f>Table6[[#This Row],[Kids]]</f>
        <v>No</v>
      </c>
      <c r="L1585" t="str">
        <f>Table6[[#This Row],[Teens]]</f>
        <v>No</v>
      </c>
    </row>
    <row r="1586" spans="1:12" ht="16.5" x14ac:dyDescent="0.3">
      <c r="A1586">
        <f>Table2[[#This Row],[NumDealsPurchases]]</f>
        <v>1</v>
      </c>
      <c r="B1586">
        <f>Table2[[#This Row],[AcceptedCmp3]]</f>
        <v>0</v>
      </c>
      <c r="C1586">
        <f>Table2[[#This Row],[AcceptedCmp4]]</f>
        <v>0</v>
      </c>
      <c r="D1586">
        <f>Table2[[#This Row],[AcceptedCmp5]]</f>
        <v>0</v>
      </c>
      <c r="E1586">
        <f>Table2[[#This Row],[AcceptedCmp1]]</f>
        <v>0</v>
      </c>
      <c r="F1586">
        <f>Table2[[#This Row],[AcceptedCmp2]]</f>
        <v>0</v>
      </c>
      <c r="G1586">
        <f>Table2[[#This Row],[Response]]</f>
        <v>0</v>
      </c>
      <c r="H1586" s="8">
        <f>Products!G1586</f>
        <v>63</v>
      </c>
      <c r="I1586" s="17" t="str">
        <f>Products!H1586</f>
        <v>Divorced</v>
      </c>
      <c r="J1586" t="str">
        <f>Products!I1586</f>
        <v>56-65</v>
      </c>
      <c r="K1586" t="str">
        <f>Table6[[#This Row],[Kids]]</f>
        <v>No</v>
      </c>
      <c r="L1586" t="str">
        <f>Table6[[#This Row],[Teens]]</f>
        <v>No</v>
      </c>
    </row>
    <row r="1587" spans="1:12" ht="16.5" x14ac:dyDescent="0.3">
      <c r="A1587">
        <f>Table2[[#This Row],[NumDealsPurchases]]</f>
        <v>2</v>
      </c>
      <c r="B1587">
        <f>Table2[[#This Row],[AcceptedCmp3]]</f>
        <v>0</v>
      </c>
      <c r="C1587">
        <f>Table2[[#This Row],[AcceptedCmp4]]</f>
        <v>0</v>
      </c>
      <c r="D1587">
        <f>Table2[[#This Row],[AcceptedCmp5]]</f>
        <v>0</v>
      </c>
      <c r="E1587">
        <f>Table2[[#This Row],[AcceptedCmp1]]</f>
        <v>0</v>
      </c>
      <c r="F1587">
        <f>Table2[[#This Row],[AcceptedCmp2]]</f>
        <v>0</v>
      </c>
      <c r="G1587">
        <f>Table2[[#This Row],[Response]]</f>
        <v>0</v>
      </c>
      <c r="H1587" s="8">
        <f>Products!G1587</f>
        <v>48</v>
      </c>
      <c r="I1587" s="17" t="str">
        <f>Products!H1587</f>
        <v>Divorced</v>
      </c>
      <c r="J1587" t="str">
        <f>Products!I1587</f>
        <v>46-55</v>
      </c>
      <c r="K1587" t="str">
        <f>Table6[[#This Row],[Kids]]</f>
        <v>No</v>
      </c>
      <c r="L1587" t="str">
        <f>Table6[[#This Row],[Teens]]</f>
        <v>Yes</v>
      </c>
    </row>
    <row r="1588" spans="1:12" ht="16.5" x14ac:dyDescent="0.3">
      <c r="A1588">
        <f>Table2[[#This Row],[NumDealsPurchases]]</f>
        <v>1</v>
      </c>
      <c r="B1588">
        <f>Table2[[#This Row],[AcceptedCmp3]]</f>
        <v>0</v>
      </c>
      <c r="C1588">
        <f>Table2[[#This Row],[AcceptedCmp4]]</f>
        <v>0</v>
      </c>
      <c r="D1588">
        <f>Table2[[#This Row],[AcceptedCmp5]]</f>
        <v>0</v>
      </c>
      <c r="E1588">
        <f>Table2[[#This Row],[AcceptedCmp1]]</f>
        <v>0</v>
      </c>
      <c r="F1588">
        <f>Table2[[#This Row],[AcceptedCmp2]]</f>
        <v>0</v>
      </c>
      <c r="G1588">
        <f>Table2[[#This Row],[Response]]</f>
        <v>1</v>
      </c>
      <c r="H1588" s="8">
        <f>Products!G1588</f>
        <v>27</v>
      </c>
      <c r="I1588" s="17" t="str">
        <f>Products!H1588</f>
        <v>Together</v>
      </c>
      <c r="J1588" t="str">
        <f>Products!I1588</f>
        <v>26-35</v>
      </c>
      <c r="K1588" t="str">
        <f>Table6[[#This Row],[Kids]]</f>
        <v>No</v>
      </c>
      <c r="L1588" t="str">
        <f>Table6[[#This Row],[Teens]]</f>
        <v>No</v>
      </c>
    </row>
    <row r="1589" spans="1:12" ht="16.5" x14ac:dyDescent="0.3">
      <c r="A1589">
        <f>Table2[[#This Row],[NumDealsPurchases]]</f>
        <v>2</v>
      </c>
      <c r="B1589">
        <f>Table2[[#This Row],[AcceptedCmp3]]</f>
        <v>1</v>
      </c>
      <c r="C1589">
        <f>Table2[[#This Row],[AcceptedCmp4]]</f>
        <v>0</v>
      </c>
      <c r="D1589">
        <f>Table2[[#This Row],[AcceptedCmp5]]</f>
        <v>0</v>
      </c>
      <c r="E1589">
        <f>Table2[[#This Row],[AcceptedCmp1]]</f>
        <v>0</v>
      </c>
      <c r="F1589">
        <f>Table2[[#This Row],[AcceptedCmp2]]</f>
        <v>0</v>
      </c>
      <c r="G1589">
        <f>Table2[[#This Row],[Response]]</f>
        <v>1</v>
      </c>
      <c r="H1589" s="8">
        <f>Products!G1589</f>
        <v>41</v>
      </c>
      <c r="I1589" s="17" t="str">
        <f>Products!H1589</f>
        <v>Married</v>
      </c>
      <c r="J1589" t="str">
        <f>Products!I1589</f>
        <v>36-45</v>
      </c>
      <c r="K1589" t="str">
        <f>Table6[[#This Row],[Kids]]</f>
        <v>Yes</v>
      </c>
      <c r="L1589" t="str">
        <f>Table6[[#This Row],[Teens]]</f>
        <v>Yes</v>
      </c>
    </row>
    <row r="1590" spans="1:12" ht="16.5" x14ac:dyDescent="0.3">
      <c r="A1590">
        <f>Table2[[#This Row],[NumDealsPurchases]]</f>
        <v>4</v>
      </c>
      <c r="B1590">
        <f>Table2[[#This Row],[AcceptedCmp3]]</f>
        <v>0</v>
      </c>
      <c r="C1590">
        <f>Table2[[#This Row],[AcceptedCmp4]]</f>
        <v>0</v>
      </c>
      <c r="D1590">
        <f>Table2[[#This Row],[AcceptedCmp5]]</f>
        <v>0</v>
      </c>
      <c r="E1590">
        <f>Table2[[#This Row],[AcceptedCmp1]]</f>
        <v>0</v>
      </c>
      <c r="F1590">
        <f>Table2[[#This Row],[AcceptedCmp2]]</f>
        <v>0</v>
      </c>
      <c r="G1590">
        <f>Table2[[#This Row],[Response]]</f>
        <v>1</v>
      </c>
      <c r="H1590" s="8">
        <f>Products!G1590</f>
        <v>60</v>
      </c>
      <c r="I1590" s="17" t="str">
        <f>Products!H1590</f>
        <v>Married</v>
      </c>
      <c r="J1590" t="str">
        <f>Products!I1590</f>
        <v>56-65</v>
      </c>
      <c r="K1590" t="str">
        <f>Table6[[#This Row],[Kids]]</f>
        <v>Yes</v>
      </c>
      <c r="L1590" t="str">
        <f>Table6[[#This Row],[Teens]]</f>
        <v>Yes</v>
      </c>
    </row>
    <row r="1591" spans="1:12" ht="16.5" x14ac:dyDescent="0.3">
      <c r="A1591">
        <f>Table2[[#This Row],[NumDealsPurchases]]</f>
        <v>1</v>
      </c>
      <c r="B1591">
        <f>Table2[[#This Row],[AcceptedCmp3]]</f>
        <v>0</v>
      </c>
      <c r="C1591">
        <f>Table2[[#This Row],[AcceptedCmp4]]</f>
        <v>0</v>
      </c>
      <c r="D1591">
        <f>Table2[[#This Row],[AcceptedCmp5]]</f>
        <v>0</v>
      </c>
      <c r="E1591">
        <f>Table2[[#This Row],[AcceptedCmp1]]</f>
        <v>0</v>
      </c>
      <c r="F1591">
        <f>Table2[[#This Row],[AcceptedCmp2]]</f>
        <v>0</v>
      </c>
      <c r="G1591">
        <f>Table2[[#This Row],[Response]]</f>
        <v>0</v>
      </c>
      <c r="H1591" s="8">
        <f>Products!G1591</f>
        <v>49</v>
      </c>
      <c r="I1591" s="17" t="str">
        <f>Products!H1591</f>
        <v>Married</v>
      </c>
      <c r="J1591" t="str">
        <f>Products!I1591</f>
        <v>46-55</v>
      </c>
      <c r="K1591" t="str">
        <f>Table6[[#This Row],[Kids]]</f>
        <v>No</v>
      </c>
      <c r="L1591" t="str">
        <f>Table6[[#This Row],[Teens]]</f>
        <v>No</v>
      </c>
    </row>
    <row r="1592" spans="1:12" ht="16.5" x14ac:dyDescent="0.3">
      <c r="A1592">
        <f>Table2[[#This Row],[NumDealsPurchases]]</f>
        <v>7</v>
      </c>
      <c r="B1592">
        <f>Table2[[#This Row],[AcceptedCmp3]]</f>
        <v>0</v>
      </c>
      <c r="C1592">
        <f>Table2[[#This Row],[AcceptedCmp4]]</f>
        <v>0</v>
      </c>
      <c r="D1592">
        <f>Table2[[#This Row],[AcceptedCmp5]]</f>
        <v>0</v>
      </c>
      <c r="E1592">
        <f>Table2[[#This Row],[AcceptedCmp1]]</f>
        <v>0</v>
      </c>
      <c r="F1592">
        <f>Table2[[#This Row],[AcceptedCmp2]]</f>
        <v>0</v>
      </c>
      <c r="G1592">
        <f>Table2[[#This Row],[Response]]</f>
        <v>0</v>
      </c>
      <c r="H1592" s="8">
        <f>Products!G1592</f>
        <v>33</v>
      </c>
      <c r="I1592" s="17" t="str">
        <f>Products!H1592</f>
        <v>Together</v>
      </c>
      <c r="J1592" t="str">
        <f>Products!I1592</f>
        <v>26-35</v>
      </c>
      <c r="K1592" t="str">
        <f>Table6[[#This Row],[Kids]]</f>
        <v>Yes</v>
      </c>
      <c r="L1592" t="str">
        <f>Table6[[#This Row],[Teens]]</f>
        <v>No</v>
      </c>
    </row>
    <row r="1593" spans="1:12" ht="16.5" x14ac:dyDescent="0.3">
      <c r="A1593">
        <f>Table2[[#This Row],[NumDealsPurchases]]</f>
        <v>1</v>
      </c>
      <c r="B1593">
        <f>Table2[[#This Row],[AcceptedCmp3]]</f>
        <v>0</v>
      </c>
      <c r="C1593">
        <f>Table2[[#This Row],[AcceptedCmp4]]</f>
        <v>0</v>
      </c>
      <c r="D1593">
        <f>Table2[[#This Row],[AcceptedCmp5]]</f>
        <v>0</v>
      </c>
      <c r="E1593">
        <f>Table2[[#This Row],[AcceptedCmp1]]</f>
        <v>1</v>
      </c>
      <c r="F1593">
        <f>Table2[[#This Row],[AcceptedCmp2]]</f>
        <v>0</v>
      </c>
      <c r="G1593">
        <f>Table2[[#This Row],[Response]]</f>
        <v>0</v>
      </c>
      <c r="H1593" s="8">
        <f>Products!G1593</f>
        <v>26</v>
      </c>
      <c r="I1593" s="17" t="str">
        <f>Products!H1593</f>
        <v>Married</v>
      </c>
      <c r="J1593" t="str">
        <f>Products!I1593</f>
        <v>26-35</v>
      </c>
      <c r="K1593" t="str">
        <f>Table6[[#This Row],[Kids]]</f>
        <v>No</v>
      </c>
      <c r="L1593" t="str">
        <f>Table6[[#This Row],[Teens]]</f>
        <v>No</v>
      </c>
    </row>
    <row r="1594" spans="1:12" ht="16.5" x14ac:dyDescent="0.3">
      <c r="A1594">
        <f>Table2[[#This Row],[NumDealsPurchases]]</f>
        <v>2</v>
      </c>
      <c r="B1594">
        <f>Table2[[#This Row],[AcceptedCmp3]]</f>
        <v>0</v>
      </c>
      <c r="C1594">
        <f>Table2[[#This Row],[AcceptedCmp4]]</f>
        <v>0</v>
      </c>
      <c r="D1594">
        <f>Table2[[#This Row],[AcceptedCmp5]]</f>
        <v>0</v>
      </c>
      <c r="E1594">
        <f>Table2[[#This Row],[AcceptedCmp1]]</f>
        <v>0</v>
      </c>
      <c r="F1594">
        <f>Table2[[#This Row],[AcceptedCmp2]]</f>
        <v>0</v>
      </c>
      <c r="G1594">
        <f>Table2[[#This Row],[Response]]</f>
        <v>0</v>
      </c>
      <c r="H1594" s="8">
        <f>Products!G1594</f>
        <v>50</v>
      </c>
      <c r="I1594" s="17" t="str">
        <f>Products!H1594</f>
        <v>Together</v>
      </c>
      <c r="J1594" t="str">
        <f>Products!I1594</f>
        <v>46-55</v>
      </c>
      <c r="K1594" t="str">
        <f>Table6[[#This Row],[Kids]]</f>
        <v>No</v>
      </c>
      <c r="L1594" t="str">
        <f>Table6[[#This Row],[Teens]]</f>
        <v>Yes</v>
      </c>
    </row>
    <row r="1595" spans="1:12" ht="16.5" x14ac:dyDescent="0.3">
      <c r="A1595">
        <f>Table2[[#This Row],[NumDealsPurchases]]</f>
        <v>1</v>
      </c>
      <c r="B1595">
        <f>Table2[[#This Row],[AcceptedCmp3]]</f>
        <v>0</v>
      </c>
      <c r="C1595">
        <f>Table2[[#This Row],[AcceptedCmp4]]</f>
        <v>0</v>
      </c>
      <c r="D1595">
        <f>Table2[[#This Row],[AcceptedCmp5]]</f>
        <v>0</v>
      </c>
      <c r="E1595">
        <f>Table2[[#This Row],[AcceptedCmp1]]</f>
        <v>0</v>
      </c>
      <c r="F1595">
        <f>Table2[[#This Row],[AcceptedCmp2]]</f>
        <v>0</v>
      </c>
      <c r="G1595">
        <f>Table2[[#This Row],[Response]]</f>
        <v>0</v>
      </c>
      <c r="H1595" s="8">
        <f>Products!G1595</f>
        <v>58</v>
      </c>
      <c r="I1595" s="17" t="str">
        <f>Products!H1595</f>
        <v>Together</v>
      </c>
      <c r="J1595" t="str">
        <f>Products!I1595</f>
        <v>56-65</v>
      </c>
      <c r="K1595" t="str">
        <f>Table6[[#This Row],[Kids]]</f>
        <v>No</v>
      </c>
      <c r="L1595" t="str">
        <f>Table6[[#This Row],[Teens]]</f>
        <v>No</v>
      </c>
    </row>
    <row r="1596" spans="1:12" ht="16.5" x14ac:dyDescent="0.3">
      <c r="A1596">
        <f>Table2[[#This Row],[NumDealsPurchases]]</f>
        <v>1</v>
      </c>
      <c r="B1596">
        <f>Table2[[#This Row],[AcceptedCmp3]]</f>
        <v>1</v>
      </c>
      <c r="C1596">
        <f>Table2[[#This Row],[AcceptedCmp4]]</f>
        <v>0</v>
      </c>
      <c r="D1596">
        <f>Table2[[#This Row],[AcceptedCmp5]]</f>
        <v>0</v>
      </c>
      <c r="E1596">
        <f>Table2[[#This Row],[AcceptedCmp1]]</f>
        <v>0</v>
      </c>
      <c r="F1596">
        <f>Table2[[#This Row],[AcceptedCmp2]]</f>
        <v>0</v>
      </c>
      <c r="G1596">
        <f>Table2[[#This Row],[Response]]</f>
        <v>0</v>
      </c>
      <c r="H1596" s="8">
        <f>Products!G1596</f>
        <v>24</v>
      </c>
      <c r="I1596" s="17" t="str">
        <f>Products!H1596</f>
        <v>Single</v>
      </c>
      <c r="J1596" t="str">
        <f>Products!I1596</f>
        <v>16-25</v>
      </c>
      <c r="K1596" t="str">
        <f>Table6[[#This Row],[Kids]]</f>
        <v>Yes</v>
      </c>
      <c r="L1596" t="str">
        <f>Table6[[#This Row],[Teens]]</f>
        <v>No</v>
      </c>
    </row>
    <row r="1597" spans="1:12" ht="16.5" x14ac:dyDescent="0.3">
      <c r="A1597">
        <f>Table2[[#This Row],[NumDealsPurchases]]</f>
        <v>3</v>
      </c>
      <c r="B1597">
        <f>Table2[[#This Row],[AcceptedCmp3]]</f>
        <v>0</v>
      </c>
      <c r="C1597">
        <f>Table2[[#This Row],[AcceptedCmp4]]</f>
        <v>0</v>
      </c>
      <c r="D1597">
        <f>Table2[[#This Row],[AcceptedCmp5]]</f>
        <v>0</v>
      </c>
      <c r="E1597">
        <f>Table2[[#This Row],[AcceptedCmp1]]</f>
        <v>0</v>
      </c>
      <c r="F1597">
        <f>Table2[[#This Row],[AcceptedCmp2]]</f>
        <v>0</v>
      </c>
      <c r="G1597">
        <f>Table2[[#This Row],[Response]]</f>
        <v>0</v>
      </c>
      <c r="H1597" s="8">
        <f>Products!G1597</f>
        <v>48</v>
      </c>
      <c r="I1597" s="17" t="str">
        <f>Products!H1597</f>
        <v>Single</v>
      </c>
      <c r="J1597" t="str">
        <f>Products!I1597</f>
        <v>46-55</v>
      </c>
      <c r="K1597" t="str">
        <f>Table6[[#This Row],[Kids]]</f>
        <v>No</v>
      </c>
      <c r="L1597" t="str">
        <f>Table6[[#This Row],[Teens]]</f>
        <v>Yes</v>
      </c>
    </row>
    <row r="1598" spans="1:12" ht="16.5" x14ac:dyDescent="0.3">
      <c r="A1598">
        <f>Table2[[#This Row],[NumDealsPurchases]]</f>
        <v>1</v>
      </c>
      <c r="B1598">
        <f>Table2[[#This Row],[AcceptedCmp3]]</f>
        <v>0</v>
      </c>
      <c r="C1598">
        <f>Table2[[#This Row],[AcceptedCmp4]]</f>
        <v>0</v>
      </c>
      <c r="D1598">
        <f>Table2[[#This Row],[AcceptedCmp5]]</f>
        <v>0</v>
      </c>
      <c r="E1598">
        <f>Table2[[#This Row],[AcceptedCmp1]]</f>
        <v>0</v>
      </c>
      <c r="F1598">
        <f>Table2[[#This Row],[AcceptedCmp2]]</f>
        <v>0</v>
      </c>
      <c r="G1598">
        <f>Table2[[#This Row],[Response]]</f>
        <v>0</v>
      </c>
      <c r="H1598" s="8">
        <f>Products!G1598</f>
        <v>47</v>
      </c>
      <c r="I1598" s="17" t="str">
        <f>Products!H1598</f>
        <v>Together</v>
      </c>
      <c r="J1598" t="str">
        <f>Products!I1598</f>
        <v>46-55</v>
      </c>
      <c r="K1598" t="str">
        <f>Table6[[#This Row],[Kids]]</f>
        <v>No</v>
      </c>
      <c r="L1598" t="str">
        <f>Table6[[#This Row],[Teens]]</f>
        <v>Yes</v>
      </c>
    </row>
    <row r="1599" spans="1:12" ht="16.5" x14ac:dyDescent="0.3">
      <c r="A1599">
        <f>Table2[[#This Row],[NumDealsPurchases]]</f>
        <v>5</v>
      </c>
      <c r="B1599">
        <f>Table2[[#This Row],[AcceptedCmp3]]</f>
        <v>0</v>
      </c>
      <c r="C1599">
        <f>Table2[[#This Row],[AcceptedCmp4]]</f>
        <v>0</v>
      </c>
      <c r="D1599">
        <f>Table2[[#This Row],[AcceptedCmp5]]</f>
        <v>0</v>
      </c>
      <c r="E1599">
        <f>Table2[[#This Row],[AcceptedCmp1]]</f>
        <v>0</v>
      </c>
      <c r="F1599">
        <f>Table2[[#This Row],[AcceptedCmp2]]</f>
        <v>0</v>
      </c>
      <c r="G1599">
        <f>Table2[[#This Row],[Response]]</f>
        <v>1</v>
      </c>
      <c r="H1599" s="8">
        <f>Products!G1599</f>
        <v>39</v>
      </c>
      <c r="I1599" s="17" t="str">
        <f>Products!H1599</f>
        <v>Single</v>
      </c>
      <c r="J1599" t="str">
        <f>Products!I1599</f>
        <v>36-45</v>
      </c>
      <c r="K1599" t="str">
        <f>Table6[[#This Row],[Kids]]</f>
        <v>No</v>
      </c>
      <c r="L1599" t="str">
        <f>Table6[[#This Row],[Teens]]</f>
        <v>Yes</v>
      </c>
    </row>
    <row r="1600" spans="1:12" ht="16.5" x14ac:dyDescent="0.3">
      <c r="A1600">
        <f>Table2[[#This Row],[NumDealsPurchases]]</f>
        <v>5</v>
      </c>
      <c r="B1600">
        <f>Table2[[#This Row],[AcceptedCmp3]]</f>
        <v>0</v>
      </c>
      <c r="C1600">
        <f>Table2[[#This Row],[AcceptedCmp4]]</f>
        <v>0</v>
      </c>
      <c r="D1600">
        <f>Table2[[#This Row],[AcceptedCmp5]]</f>
        <v>0</v>
      </c>
      <c r="E1600">
        <f>Table2[[#This Row],[AcceptedCmp1]]</f>
        <v>0</v>
      </c>
      <c r="F1600">
        <f>Table2[[#This Row],[AcceptedCmp2]]</f>
        <v>0</v>
      </c>
      <c r="G1600">
        <f>Table2[[#This Row],[Response]]</f>
        <v>0</v>
      </c>
      <c r="H1600" s="8">
        <f>Products!G1600</f>
        <v>54</v>
      </c>
      <c r="I1600" s="17" t="str">
        <f>Products!H1600</f>
        <v>Married</v>
      </c>
      <c r="J1600" t="str">
        <f>Products!I1600</f>
        <v>46-55</v>
      </c>
      <c r="K1600" t="str">
        <f>Table6[[#This Row],[Kids]]</f>
        <v>Yes</v>
      </c>
      <c r="L1600" t="str">
        <f>Table6[[#This Row],[Teens]]</f>
        <v>Yes</v>
      </c>
    </row>
    <row r="1601" spans="1:12" ht="16.5" x14ac:dyDescent="0.3">
      <c r="A1601">
        <f>Table2[[#This Row],[NumDealsPurchases]]</f>
        <v>3</v>
      </c>
      <c r="B1601">
        <f>Table2[[#This Row],[AcceptedCmp3]]</f>
        <v>1</v>
      </c>
      <c r="C1601">
        <f>Table2[[#This Row],[AcceptedCmp4]]</f>
        <v>0</v>
      </c>
      <c r="D1601">
        <f>Table2[[#This Row],[AcceptedCmp5]]</f>
        <v>0</v>
      </c>
      <c r="E1601">
        <f>Table2[[#This Row],[AcceptedCmp1]]</f>
        <v>0</v>
      </c>
      <c r="F1601">
        <f>Table2[[#This Row],[AcceptedCmp2]]</f>
        <v>0</v>
      </c>
      <c r="G1601">
        <f>Table2[[#This Row],[Response]]</f>
        <v>0</v>
      </c>
      <c r="H1601" s="8">
        <f>Products!G1601</f>
        <v>29</v>
      </c>
      <c r="I1601" s="17" t="str">
        <f>Products!H1601</f>
        <v>Married</v>
      </c>
      <c r="J1601" t="str">
        <f>Products!I1601</f>
        <v>26-35</v>
      </c>
      <c r="K1601" t="str">
        <f>Table6[[#This Row],[Kids]]</f>
        <v>Yes</v>
      </c>
      <c r="L1601" t="str">
        <f>Table6[[#This Row],[Teens]]</f>
        <v>No</v>
      </c>
    </row>
    <row r="1602" spans="1:12" ht="16.5" x14ac:dyDescent="0.3">
      <c r="A1602">
        <f>Table2[[#This Row],[NumDealsPurchases]]</f>
        <v>1</v>
      </c>
      <c r="B1602">
        <f>Table2[[#This Row],[AcceptedCmp3]]</f>
        <v>0</v>
      </c>
      <c r="C1602">
        <f>Table2[[#This Row],[AcceptedCmp4]]</f>
        <v>0</v>
      </c>
      <c r="D1602">
        <f>Table2[[#This Row],[AcceptedCmp5]]</f>
        <v>0</v>
      </c>
      <c r="E1602">
        <f>Table2[[#This Row],[AcceptedCmp1]]</f>
        <v>0</v>
      </c>
      <c r="F1602">
        <f>Table2[[#This Row],[AcceptedCmp2]]</f>
        <v>0</v>
      </c>
      <c r="G1602">
        <f>Table2[[#This Row],[Response]]</f>
        <v>0</v>
      </c>
      <c r="H1602" s="8">
        <f>Products!G1602</f>
        <v>41</v>
      </c>
      <c r="I1602" s="17" t="str">
        <f>Products!H1602</f>
        <v>Married</v>
      </c>
      <c r="J1602" t="str">
        <f>Products!I1602</f>
        <v>36-45</v>
      </c>
      <c r="K1602" t="str">
        <f>Table6[[#This Row],[Kids]]</f>
        <v>Yes</v>
      </c>
      <c r="L1602" t="str">
        <f>Table6[[#This Row],[Teens]]</f>
        <v>No</v>
      </c>
    </row>
    <row r="1603" spans="1:12" ht="16.5" x14ac:dyDescent="0.3">
      <c r="A1603">
        <f>Table2[[#This Row],[NumDealsPurchases]]</f>
        <v>1</v>
      </c>
      <c r="B1603">
        <f>Table2[[#This Row],[AcceptedCmp3]]</f>
        <v>0</v>
      </c>
      <c r="C1603">
        <f>Table2[[#This Row],[AcceptedCmp4]]</f>
        <v>0</v>
      </c>
      <c r="D1603">
        <f>Table2[[#This Row],[AcceptedCmp5]]</f>
        <v>0</v>
      </c>
      <c r="E1603">
        <f>Table2[[#This Row],[AcceptedCmp1]]</f>
        <v>0</v>
      </c>
      <c r="F1603">
        <f>Table2[[#This Row],[AcceptedCmp2]]</f>
        <v>0</v>
      </c>
      <c r="G1603">
        <f>Table2[[#This Row],[Response]]</f>
        <v>0</v>
      </c>
      <c r="H1603" s="8">
        <f>Products!G1603</f>
        <v>39</v>
      </c>
      <c r="I1603" s="17" t="str">
        <f>Products!H1603</f>
        <v>Married</v>
      </c>
      <c r="J1603" t="str">
        <f>Products!I1603</f>
        <v>36-45</v>
      </c>
      <c r="K1603" t="str">
        <f>Table6[[#This Row],[Kids]]</f>
        <v>Yes</v>
      </c>
      <c r="L1603" t="str">
        <f>Table6[[#This Row],[Teens]]</f>
        <v>No</v>
      </c>
    </row>
    <row r="1604" spans="1:12" ht="16.5" x14ac:dyDescent="0.3">
      <c r="A1604">
        <f>Table2[[#This Row],[NumDealsPurchases]]</f>
        <v>4</v>
      </c>
      <c r="B1604">
        <f>Table2[[#This Row],[AcceptedCmp3]]</f>
        <v>0</v>
      </c>
      <c r="C1604">
        <f>Table2[[#This Row],[AcceptedCmp4]]</f>
        <v>0</v>
      </c>
      <c r="D1604">
        <f>Table2[[#This Row],[AcceptedCmp5]]</f>
        <v>0</v>
      </c>
      <c r="E1604">
        <f>Table2[[#This Row],[AcceptedCmp1]]</f>
        <v>0</v>
      </c>
      <c r="F1604">
        <f>Table2[[#This Row],[AcceptedCmp2]]</f>
        <v>0</v>
      </c>
      <c r="G1604">
        <f>Table2[[#This Row],[Response]]</f>
        <v>0</v>
      </c>
      <c r="H1604" s="8">
        <f>Products!G1604</f>
        <v>48</v>
      </c>
      <c r="I1604" s="17" t="str">
        <f>Products!H1604</f>
        <v>Divorced</v>
      </c>
      <c r="J1604" t="str">
        <f>Products!I1604</f>
        <v>46-55</v>
      </c>
      <c r="K1604" t="str">
        <f>Table6[[#This Row],[Kids]]</f>
        <v>No</v>
      </c>
      <c r="L1604" t="str">
        <f>Table6[[#This Row],[Teens]]</f>
        <v>Yes</v>
      </c>
    </row>
    <row r="1605" spans="1:12" ht="16.5" x14ac:dyDescent="0.3">
      <c r="A1605">
        <f>Table2[[#This Row],[NumDealsPurchases]]</f>
        <v>1</v>
      </c>
      <c r="B1605">
        <f>Table2[[#This Row],[AcceptedCmp3]]</f>
        <v>0</v>
      </c>
      <c r="C1605">
        <f>Table2[[#This Row],[AcceptedCmp4]]</f>
        <v>0</v>
      </c>
      <c r="D1605">
        <f>Table2[[#This Row],[AcceptedCmp5]]</f>
        <v>0</v>
      </c>
      <c r="E1605">
        <f>Table2[[#This Row],[AcceptedCmp1]]</f>
        <v>1</v>
      </c>
      <c r="F1605">
        <f>Table2[[#This Row],[AcceptedCmp2]]</f>
        <v>0</v>
      </c>
      <c r="G1605">
        <f>Table2[[#This Row],[Response]]</f>
        <v>0</v>
      </c>
      <c r="H1605" s="8">
        <f>Products!G1605</f>
        <v>56</v>
      </c>
      <c r="I1605" s="17" t="str">
        <f>Products!H1605</f>
        <v>Together</v>
      </c>
      <c r="J1605" t="str">
        <f>Products!I1605</f>
        <v>56-65</v>
      </c>
      <c r="K1605" t="str">
        <f>Table6[[#This Row],[Kids]]</f>
        <v>No</v>
      </c>
      <c r="L1605" t="str">
        <f>Table6[[#This Row],[Teens]]</f>
        <v>No</v>
      </c>
    </row>
    <row r="1606" spans="1:12" ht="16.5" x14ac:dyDescent="0.3">
      <c r="A1606">
        <f>Table2[[#This Row],[NumDealsPurchases]]</f>
        <v>1</v>
      </c>
      <c r="B1606">
        <f>Table2[[#This Row],[AcceptedCmp3]]</f>
        <v>0</v>
      </c>
      <c r="C1606">
        <f>Table2[[#This Row],[AcceptedCmp4]]</f>
        <v>1</v>
      </c>
      <c r="D1606">
        <f>Table2[[#This Row],[AcceptedCmp5]]</f>
        <v>0</v>
      </c>
      <c r="E1606">
        <f>Table2[[#This Row],[AcceptedCmp1]]</f>
        <v>0</v>
      </c>
      <c r="F1606">
        <f>Table2[[#This Row],[AcceptedCmp2]]</f>
        <v>0</v>
      </c>
      <c r="G1606">
        <f>Table2[[#This Row],[Response]]</f>
        <v>0</v>
      </c>
      <c r="H1606" s="8">
        <f>Products!G1606</f>
        <v>58</v>
      </c>
      <c r="I1606" s="17" t="str">
        <f>Products!H1606</f>
        <v>Married</v>
      </c>
      <c r="J1606" t="str">
        <f>Products!I1606</f>
        <v>56-65</v>
      </c>
      <c r="K1606" t="str">
        <f>Table6[[#This Row],[Kids]]</f>
        <v>No</v>
      </c>
      <c r="L1606" t="str">
        <f>Table6[[#This Row],[Teens]]</f>
        <v>No</v>
      </c>
    </row>
    <row r="1607" spans="1:12" ht="16.5" x14ac:dyDescent="0.3">
      <c r="A1607">
        <f>Table2[[#This Row],[NumDealsPurchases]]</f>
        <v>2</v>
      </c>
      <c r="B1607">
        <f>Table2[[#This Row],[AcceptedCmp3]]</f>
        <v>0</v>
      </c>
      <c r="C1607">
        <f>Table2[[#This Row],[AcceptedCmp4]]</f>
        <v>0</v>
      </c>
      <c r="D1607">
        <f>Table2[[#This Row],[AcceptedCmp5]]</f>
        <v>0</v>
      </c>
      <c r="E1607">
        <f>Table2[[#This Row],[AcceptedCmp1]]</f>
        <v>0</v>
      </c>
      <c r="F1607">
        <f>Table2[[#This Row],[AcceptedCmp2]]</f>
        <v>0</v>
      </c>
      <c r="G1607">
        <f>Table2[[#This Row],[Response]]</f>
        <v>0</v>
      </c>
      <c r="H1607" s="8">
        <f>Products!G1607</f>
        <v>53</v>
      </c>
      <c r="I1607" s="17" t="str">
        <f>Products!H1607</f>
        <v>Married</v>
      </c>
      <c r="J1607" t="str">
        <f>Products!I1607</f>
        <v>46-55</v>
      </c>
      <c r="K1607" t="str">
        <f>Table6[[#This Row],[Kids]]</f>
        <v>Yes</v>
      </c>
      <c r="L1607" t="str">
        <f>Table6[[#This Row],[Teens]]</f>
        <v>Yes</v>
      </c>
    </row>
    <row r="1608" spans="1:12" ht="16.5" x14ac:dyDescent="0.3">
      <c r="A1608">
        <f>Table2[[#This Row],[NumDealsPurchases]]</f>
        <v>2</v>
      </c>
      <c r="B1608">
        <f>Table2[[#This Row],[AcceptedCmp3]]</f>
        <v>0</v>
      </c>
      <c r="C1608">
        <f>Table2[[#This Row],[AcceptedCmp4]]</f>
        <v>0</v>
      </c>
      <c r="D1608">
        <f>Table2[[#This Row],[AcceptedCmp5]]</f>
        <v>0</v>
      </c>
      <c r="E1608">
        <f>Table2[[#This Row],[AcceptedCmp1]]</f>
        <v>0</v>
      </c>
      <c r="F1608">
        <f>Table2[[#This Row],[AcceptedCmp2]]</f>
        <v>0</v>
      </c>
      <c r="G1608">
        <f>Table2[[#This Row],[Response]]</f>
        <v>0</v>
      </c>
      <c r="H1608" s="8">
        <f>Products!G1608</f>
        <v>53</v>
      </c>
      <c r="I1608" s="17" t="str">
        <f>Products!H1608</f>
        <v>Married</v>
      </c>
      <c r="J1608" t="str">
        <f>Products!I1608</f>
        <v>46-55</v>
      </c>
      <c r="K1608" t="str">
        <f>Table6[[#This Row],[Kids]]</f>
        <v>Yes</v>
      </c>
      <c r="L1608" t="str">
        <f>Table6[[#This Row],[Teens]]</f>
        <v>Yes</v>
      </c>
    </row>
    <row r="1609" spans="1:12" ht="16.5" x14ac:dyDescent="0.3">
      <c r="A1609">
        <f>Table2[[#This Row],[NumDealsPurchases]]</f>
        <v>1</v>
      </c>
      <c r="B1609">
        <f>Table2[[#This Row],[AcceptedCmp3]]</f>
        <v>0</v>
      </c>
      <c r="C1609">
        <f>Table2[[#This Row],[AcceptedCmp4]]</f>
        <v>0</v>
      </c>
      <c r="D1609">
        <f>Table2[[#This Row],[AcceptedCmp5]]</f>
        <v>0</v>
      </c>
      <c r="E1609">
        <f>Table2[[#This Row],[AcceptedCmp1]]</f>
        <v>0</v>
      </c>
      <c r="F1609">
        <f>Table2[[#This Row],[AcceptedCmp2]]</f>
        <v>0</v>
      </c>
      <c r="G1609">
        <f>Table2[[#This Row],[Response]]</f>
        <v>0</v>
      </c>
      <c r="H1609" s="8">
        <f>Products!G1609</f>
        <v>50</v>
      </c>
      <c r="I1609" s="17" t="str">
        <f>Products!H1609</f>
        <v>Single</v>
      </c>
      <c r="J1609" t="str">
        <f>Products!I1609</f>
        <v>46-55</v>
      </c>
      <c r="K1609" t="str">
        <f>Table6[[#This Row],[Kids]]</f>
        <v>Yes</v>
      </c>
      <c r="L1609" t="str">
        <f>Table6[[#This Row],[Teens]]</f>
        <v>Yes</v>
      </c>
    </row>
    <row r="1610" spans="1:12" ht="16.5" x14ac:dyDescent="0.3">
      <c r="A1610">
        <f>Table2[[#This Row],[NumDealsPurchases]]</f>
        <v>4</v>
      </c>
      <c r="B1610">
        <f>Table2[[#This Row],[AcceptedCmp3]]</f>
        <v>0</v>
      </c>
      <c r="C1610">
        <f>Table2[[#This Row],[AcceptedCmp4]]</f>
        <v>0</v>
      </c>
      <c r="D1610">
        <f>Table2[[#This Row],[AcceptedCmp5]]</f>
        <v>0</v>
      </c>
      <c r="E1610">
        <f>Table2[[#This Row],[AcceptedCmp1]]</f>
        <v>0</v>
      </c>
      <c r="F1610">
        <f>Table2[[#This Row],[AcceptedCmp2]]</f>
        <v>0</v>
      </c>
      <c r="G1610">
        <f>Table2[[#This Row],[Response]]</f>
        <v>0</v>
      </c>
      <c r="H1610" s="8">
        <f>Products!G1610</f>
        <v>36</v>
      </c>
      <c r="I1610" s="17" t="str">
        <f>Products!H1610</f>
        <v>Married</v>
      </c>
      <c r="J1610" t="str">
        <f>Products!I1610</f>
        <v>36-45</v>
      </c>
      <c r="K1610" t="str">
        <f>Table6[[#This Row],[Kids]]</f>
        <v>No</v>
      </c>
      <c r="L1610" t="str">
        <f>Table6[[#This Row],[Teens]]</f>
        <v>Yes</v>
      </c>
    </row>
    <row r="1611" spans="1:12" ht="16.5" x14ac:dyDescent="0.3">
      <c r="A1611">
        <f>Table2[[#This Row],[NumDealsPurchases]]</f>
        <v>5</v>
      </c>
      <c r="B1611">
        <f>Table2[[#This Row],[AcceptedCmp3]]</f>
        <v>1</v>
      </c>
      <c r="C1611">
        <f>Table2[[#This Row],[AcceptedCmp4]]</f>
        <v>0</v>
      </c>
      <c r="D1611">
        <f>Table2[[#This Row],[AcceptedCmp5]]</f>
        <v>0</v>
      </c>
      <c r="E1611">
        <f>Table2[[#This Row],[AcceptedCmp1]]</f>
        <v>0</v>
      </c>
      <c r="F1611">
        <f>Table2[[#This Row],[AcceptedCmp2]]</f>
        <v>0</v>
      </c>
      <c r="G1611">
        <f>Table2[[#This Row],[Response]]</f>
        <v>0</v>
      </c>
      <c r="H1611" s="8">
        <f>Products!G1611</f>
        <v>23</v>
      </c>
      <c r="I1611" s="17" t="str">
        <f>Products!H1611</f>
        <v>Married</v>
      </c>
      <c r="J1611" t="str">
        <f>Products!I1611</f>
        <v>16-25</v>
      </c>
      <c r="K1611" t="str">
        <f>Table6[[#This Row],[Kids]]</f>
        <v>Yes</v>
      </c>
      <c r="L1611" t="str">
        <f>Table6[[#This Row],[Teens]]</f>
        <v>No</v>
      </c>
    </row>
    <row r="1612" spans="1:12" ht="16.5" x14ac:dyDescent="0.3">
      <c r="A1612">
        <f>Table2[[#This Row],[NumDealsPurchases]]</f>
        <v>5</v>
      </c>
      <c r="B1612">
        <f>Table2[[#This Row],[AcceptedCmp3]]</f>
        <v>0</v>
      </c>
      <c r="C1612">
        <f>Table2[[#This Row],[AcceptedCmp4]]</f>
        <v>0</v>
      </c>
      <c r="D1612">
        <f>Table2[[#This Row],[AcceptedCmp5]]</f>
        <v>0</v>
      </c>
      <c r="E1612">
        <f>Table2[[#This Row],[AcceptedCmp1]]</f>
        <v>0</v>
      </c>
      <c r="F1612">
        <f>Table2[[#This Row],[AcceptedCmp2]]</f>
        <v>0</v>
      </c>
      <c r="G1612">
        <f>Table2[[#This Row],[Response]]</f>
        <v>0</v>
      </c>
      <c r="H1612" s="8">
        <f>Products!G1612</f>
        <v>41</v>
      </c>
      <c r="I1612" s="17" t="str">
        <f>Products!H1612</f>
        <v>Single</v>
      </c>
      <c r="J1612" t="str">
        <f>Products!I1612</f>
        <v>36-45</v>
      </c>
      <c r="K1612" t="str">
        <f>Table6[[#This Row],[Kids]]</f>
        <v>No</v>
      </c>
      <c r="L1612" t="str">
        <f>Table6[[#This Row],[Teens]]</f>
        <v>Yes</v>
      </c>
    </row>
    <row r="1613" spans="1:12" ht="16.5" x14ac:dyDescent="0.3">
      <c r="A1613">
        <f>Table2[[#This Row],[NumDealsPurchases]]</f>
        <v>1</v>
      </c>
      <c r="B1613">
        <f>Table2[[#This Row],[AcceptedCmp3]]</f>
        <v>0</v>
      </c>
      <c r="C1613">
        <f>Table2[[#This Row],[AcceptedCmp4]]</f>
        <v>0</v>
      </c>
      <c r="D1613">
        <f>Table2[[#This Row],[AcceptedCmp5]]</f>
        <v>0</v>
      </c>
      <c r="E1613">
        <f>Table2[[#This Row],[AcceptedCmp1]]</f>
        <v>0</v>
      </c>
      <c r="F1613">
        <f>Table2[[#This Row],[AcceptedCmp2]]</f>
        <v>0</v>
      </c>
      <c r="G1613">
        <f>Table2[[#This Row],[Response]]</f>
        <v>0</v>
      </c>
      <c r="H1613" s="8">
        <f>Products!G1613</f>
        <v>50</v>
      </c>
      <c r="I1613" s="17" t="str">
        <f>Products!H1613</f>
        <v>Married</v>
      </c>
      <c r="J1613" t="str">
        <f>Products!I1613</f>
        <v>46-55</v>
      </c>
      <c r="K1613" t="str">
        <f>Table6[[#This Row],[Kids]]</f>
        <v>No</v>
      </c>
      <c r="L1613" t="str">
        <f>Table6[[#This Row],[Teens]]</f>
        <v>Yes</v>
      </c>
    </row>
    <row r="1614" spans="1:12" ht="16.5" x14ac:dyDescent="0.3">
      <c r="A1614">
        <f>Table2[[#This Row],[NumDealsPurchases]]</f>
        <v>1</v>
      </c>
      <c r="B1614">
        <f>Table2[[#This Row],[AcceptedCmp3]]</f>
        <v>0</v>
      </c>
      <c r="C1614">
        <f>Table2[[#This Row],[AcceptedCmp4]]</f>
        <v>0</v>
      </c>
      <c r="D1614">
        <f>Table2[[#This Row],[AcceptedCmp5]]</f>
        <v>0</v>
      </c>
      <c r="E1614">
        <f>Table2[[#This Row],[AcceptedCmp1]]</f>
        <v>0</v>
      </c>
      <c r="F1614">
        <f>Table2[[#This Row],[AcceptedCmp2]]</f>
        <v>0</v>
      </c>
      <c r="G1614">
        <f>Table2[[#This Row],[Response]]</f>
        <v>0</v>
      </c>
      <c r="H1614" s="8">
        <f>Products!G1614</f>
        <v>24</v>
      </c>
      <c r="I1614" s="17" t="str">
        <f>Products!H1614</f>
        <v>Single</v>
      </c>
      <c r="J1614" t="str">
        <f>Products!I1614</f>
        <v>16-25</v>
      </c>
      <c r="K1614" t="str">
        <f>Table6[[#This Row],[Kids]]</f>
        <v>No</v>
      </c>
      <c r="L1614" t="str">
        <f>Table6[[#This Row],[Teens]]</f>
        <v>No</v>
      </c>
    </row>
    <row r="1615" spans="1:12" ht="16.5" x14ac:dyDescent="0.3">
      <c r="A1615">
        <f>Table2[[#This Row],[NumDealsPurchases]]</f>
        <v>1</v>
      </c>
      <c r="B1615">
        <f>Table2[[#This Row],[AcceptedCmp3]]</f>
        <v>0</v>
      </c>
      <c r="C1615">
        <f>Table2[[#This Row],[AcceptedCmp4]]</f>
        <v>0</v>
      </c>
      <c r="D1615">
        <f>Table2[[#This Row],[AcceptedCmp5]]</f>
        <v>0</v>
      </c>
      <c r="E1615">
        <f>Table2[[#This Row],[AcceptedCmp1]]</f>
        <v>0</v>
      </c>
      <c r="F1615">
        <f>Table2[[#This Row],[AcceptedCmp2]]</f>
        <v>0</v>
      </c>
      <c r="G1615">
        <f>Table2[[#This Row],[Response]]</f>
        <v>0</v>
      </c>
      <c r="H1615" s="8">
        <f>Products!G1615</f>
        <v>34</v>
      </c>
      <c r="I1615" s="17" t="str">
        <f>Products!H1615</f>
        <v>Single</v>
      </c>
      <c r="J1615" t="str">
        <f>Products!I1615</f>
        <v>26-35</v>
      </c>
      <c r="K1615" t="str">
        <f>Table6[[#This Row],[Kids]]</f>
        <v>No</v>
      </c>
      <c r="L1615" t="str">
        <f>Table6[[#This Row],[Teens]]</f>
        <v>No</v>
      </c>
    </row>
    <row r="1616" spans="1:12" ht="16.5" x14ac:dyDescent="0.3">
      <c r="A1616">
        <f>Table2[[#This Row],[NumDealsPurchases]]</f>
        <v>1</v>
      </c>
      <c r="B1616">
        <f>Table2[[#This Row],[AcceptedCmp3]]</f>
        <v>1</v>
      </c>
      <c r="C1616">
        <f>Table2[[#This Row],[AcceptedCmp4]]</f>
        <v>0</v>
      </c>
      <c r="D1616">
        <f>Table2[[#This Row],[AcceptedCmp5]]</f>
        <v>0</v>
      </c>
      <c r="E1616">
        <f>Table2[[#This Row],[AcceptedCmp1]]</f>
        <v>0</v>
      </c>
      <c r="F1616">
        <f>Table2[[#This Row],[AcceptedCmp2]]</f>
        <v>0</v>
      </c>
      <c r="G1616">
        <f>Table2[[#This Row],[Response]]</f>
        <v>1</v>
      </c>
      <c r="H1616" s="8">
        <f>Products!G1616</f>
        <v>23</v>
      </c>
      <c r="I1616" s="17" t="str">
        <f>Products!H1616</f>
        <v>Married</v>
      </c>
      <c r="J1616" t="str">
        <f>Products!I1616</f>
        <v>16-25</v>
      </c>
      <c r="K1616" t="str">
        <f>Table6[[#This Row],[Kids]]</f>
        <v>No</v>
      </c>
      <c r="L1616" t="str">
        <f>Table6[[#This Row],[Teens]]</f>
        <v>No</v>
      </c>
    </row>
    <row r="1617" spans="1:12" ht="16.5" x14ac:dyDescent="0.3">
      <c r="A1617">
        <f>Table2[[#This Row],[NumDealsPurchases]]</f>
        <v>4</v>
      </c>
      <c r="B1617">
        <f>Table2[[#This Row],[AcceptedCmp3]]</f>
        <v>0</v>
      </c>
      <c r="C1617">
        <f>Table2[[#This Row],[AcceptedCmp4]]</f>
        <v>0</v>
      </c>
      <c r="D1617">
        <f>Table2[[#This Row],[AcceptedCmp5]]</f>
        <v>0</v>
      </c>
      <c r="E1617">
        <f>Table2[[#This Row],[AcceptedCmp1]]</f>
        <v>0</v>
      </c>
      <c r="F1617">
        <f>Table2[[#This Row],[AcceptedCmp2]]</f>
        <v>0</v>
      </c>
      <c r="G1617">
        <f>Table2[[#This Row],[Response]]</f>
        <v>0</v>
      </c>
      <c r="H1617" s="8">
        <f>Products!G1617</f>
        <v>38</v>
      </c>
      <c r="I1617" s="17" t="str">
        <f>Products!H1617</f>
        <v>Married</v>
      </c>
      <c r="J1617" t="str">
        <f>Products!I1617</f>
        <v>36-45</v>
      </c>
      <c r="K1617" t="str">
        <f>Table6[[#This Row],[Kids]]</f>
        <v>Yes</v>
      </c>
      <c r="L1617" t="str">
        <f>Table6[[#This Row],[Teens]]</f>
        <v>No</v>
      </c>
    </row>
    <row r="1618" spans="1:12" ht="16.5" x14ac:dyDescent="0.3">
      <c r="A1618">
        <f>Table2[[#This Row],[NumDealsPurchases]]</f>
        <v>2</v>
      </c>
      <c r="B1618">
        <f>Table2[[#This Row],[AcceptedCmp3]]</f>
        <v>0</v>
      </c>
      <c r="C1618">
        <f>Table2[[#This Row],[AcceptedCmp4]]</f>
        <v>0</v>
      </c>
      <c r="D1618">
        <f>Table2[[#This Row],[AcceptedCmp5]]</f>
        <v>0</v>
      </c>
      <c r="E1618">
        <f>Table2[[#This Row],[AcceptedCmp1]]</f>
        <v>0</v>
      </c>
      <c r="F1618">
        <f>Table2[[#This Row],[AcceptedCmp2]]</f>
        <v>0</v>
      </c>
      <c r="G1618">
        <f>Table2[[#This Row],[Response]]</f>
        <v>1</v>
      </c>
      <c r="H1618" s="8">
        <f>Products!G1618</f>
        <v>36</v>
      </c>
      <c r="I1618" s="17" t="str">
        <f>Products!H1618</f>
        <v>Together</v>
      </c>
      <c r="J1618" t="str">
        <f>Products!I1618</f>
        <v>36-45</v>
      </c>
      <c r="K1618" t="str">
        <f>Table6[[#This Row],[Kids]]</f>
        <v>Yes</v>
      </c>
      <c r="L1618" t="str">
        <f>Table6[[#This Row],[Teens]]</f>
        <v>Yes</v>
      </c>
    </row>
    <row r="1619" spans="1:12" ht="16.5" x14ac:dyDescent="0.3">
      <c r="A1619">
        <f>Table2[[#This Row],[NumDealsPurchases]]</f>
        <v>3</v>
      </c>
      <c r="B1619">
        <f>Table2[[#This Row],[AcceptedCmp3]]</f>
        <v>0</v>
      </c>
      <c r="C1619">
        <f>Table2[[#This Row],[AcceptedCmp4]]</f>
        <v>0</v>
      </c>
      <c r="D1619">
        <f>Table2[[#This Row],[AcceptedCmp5]]</f>
        <v>0</v>
      </c>
      <c r="E1619">
        <f>Table2[[#This Row],[AcceptedCmp1]]</f>
        <v>0</v>
      </c>
      <c r="F1619">
        <f>Table2[[#This Row],[AcceptedCmp2]]</f>
        <v>0</v>
      </c>
      <c r="G1619">
        <f>Table2[[#This Row],[Response]]</f>
        <v>0</v>
      </c>
      <c r="H1619" s="8">
        <f>Products!G1619</f>
        <v>29</v>
      </c>
      <c r="I1619" s="17" t="str">
        <f>Products!H1619</f>
        <v>Single</v>
      </c>
      <c r="J1619" t="str">
        <f>Products!I1619</f>
        <v>26-35</v>
      </c>
      <c r="K1619" t="str">
        <f>Table6[[#This Row],[Kids]]</f>
        <v>Yes</v>
      </c>
      <c r="L1619" t="str">
        <f>Table6[[#This Row],[Teens]]</f>
        <v>No</v>
      </c>
    </row>
    <row r="1620" spans="1:12" ht="16.5" x14ac:dyDescent="0.3">
      <c r="A1620">
        <f>Table2[[#This Row],[NumDealsPurchases]]</f>
        <v>1</v>
      </c>
      <c r="B1620">
        <f>Table2[[#This Row],[AcceptedCmp3]]</f>
        <v>0</v>
      </c>
      <c r="C1620">
        <f>Table2[[#This Row],[AcceptedCmp4]]</f>
        <v>0</v>
      </c>
      <c r="D1620">
        <f>Table2[[#This Row],[AcceptedCmp5]]</f>
        <v>0</v>
      </c>
      <c r="E1620">
        <f>Table2[[#This Row],[AcceptedCmp1]]</f>
        <v>0</v>
      </c>
      <c r="F1620">
        <f>Table2[[#This Row],[AcceptedCmp2]]</f>
        <v>0</v>
      </c>
      <c r="G1620">
        <f>Table2[[#This Row],[Response]]</f>
        <v>0</v>
      </c>
      <c r="H1620" s="8">
        <f>Products!G1620</f>
        <v>30</v>
      </c>
      <c r="I1620" s="17" t="str">
        <f>Products!H1620</f>
        <v>Married</v>
      </c>
      <c r="J1620" t="str">
        <f>Products!I1620</f>
        <v>26-35</v>
      </c>
      <c r="K1620" t="str">
        <f>Table6[[#This Row],[Kids]]</f>
        <v>Yes</v>
      </c>
      <c r="L1620" t="str">
        <f>Table6[[#This Row],[Teens]]</f>
        <v>No</v>
      </c>
    </row>
    <row r="1621" spans="1:12" ht="16.5" x14ac:dyDescent="0.3">
      <c r="A1621">
        <f>Table2[[#This Row],[NumDealsPurchases]]</f>
        <v>2</v>
      </c>
      <c r="B1621">
        <f>Table2[[#This Row],[AcceptedCmp3]]</f>
        <v>0</v>
      </c>
      <c r="C1621">
        <f>Table2[[#This Row],[AcceptedCmp4]]</f>
        <v>0</v>
      </c>
      <c r="D1621">
        <f>Table2[[#This Row],[AcceptedCmp5]]</f>
        <v>0</v>
      </c>
      <c r="E1621">
        <f>Table2[[#This Row],[AcceptedCmp1]]</f>
        <v>0</v>
      </c>
      <c r="F1621">
        <f>Table2[[#This Row],[AcceptedCmp2]]</f>
        <v>0</v>
      </c>
      <c r="G1621">
        <f>Table2[[#This Row],[Response]]</f>
        <v>0</v>
      </c>
      <c r="H1621" s="8">
        <f>Products!G1621</f>
        <v>27</v>
      </c>
      <c r="I1621" s="17" t="str">
        <f>Products!H1621</f>
        <v>Married</v>
      </c>
      <c r="J1621" t="str">
        <f>Products!I1621</f>
        <v>26-35</v>
      </c>
      <c r="K1621" t="str">
        <f>Table6[[#This Row],[Kids]]</f>
        <v>Yes</v>
      </c>
      <c r="L1621" t="str">
        <f>Table6[[#This Row],[Teens]]</f>
        <v>No</v>
      </c>
    </row>
    <row r="1622" spans="1:12" ht="16.5" x14ac:dyDescent="0.3">
      <c r="A1622">
        <f>Table2[[#This Row],[NumDealsPurchases]]</f>
        <v>1</v>
      </c>
      <c r="B1622">
        <f>Table2[[#This Row],[AcceptedCmp3]]</f>
        <v>0</v>
      </c>
      <c r="C1622">
        <f>Table2[[#This Row],[AcceptedCmp4]]</f>
        <v>0</v>
      </c>
      <c r="D1622">
        <f>Table2[[#This Row],[AcceptedCmp5]]</f>
        <v>0</v>
      </c>
      <c r="E1622">
        <f>Table2[[#This Row],[AcceptedCmp1]]</f>
        <v>0</v>
      </c>
      <c r="F1622">
        <f>Table2[[#This Row],[AcceptedCmp2]]</f>
        <v>0</v>
      </c>
      <c r="G1622">
        <f>Table2[[#This Row],[Response]]</f>
        <v>0</v>
      </c>
      <c r="H1622" s="8">
        <f>Products!G1622</f>
        <v>49</v>
      </c>
      <c r="I1622" s="17" t="str">
        <f>Products!H1622</f>
        <v>Together</v>
      </c>
      <c r="J1622" t="str">
        <f>Products!I1622</f>
        <v>46-55</v>
      </c>
      <c r="K1622" t="str">
        <f>Table6[[#This Row],[Kids]]</f>
        <v>No</v>
      </c>
      <c r="L1622" t="str">
        <f>Table6[[#This Row],[Teens]]</f>
        <v>Yes</v>
      </c>
    </row>
    <row r="1623" spans="1:12" ht="16.5" x14ac:dyDescent="0.3">
      <c r="A1623">
        <f>Table2[[#This Row],[NumDealsPurchases]]</f>
        <v>7</v>
      </c>
      <c r="B1623">
        <f>Table2[[#This Row],[AcceptedCmp3]]</f>
        <v>0</v>
      </c>
      <c r="C1623">
        <f>Table2[[#This Row],[AcceptedCmp4]]</f>
        <v>0</v>
      </c>
      <c r="D1623">
        <f>Table2[[#This Row],[AcceptedCmp5]]</f>
        <v>0</v>
      </c>
      <c r="E1623">
        <f>Table2[[#This Row],[AcceptedCmp1]]</f>
        <v>0</v>
      </c>
      <c r="F1623">
        <f>Table2[[#This Row],[AcceptedCmp2]]</f>
        <v>0</v>
      </c>
      <c r="G1623">
        <f>Table2[[#This Row],[Response]]</f>
        <v>0</v>
      </c>
      <c r="H1623" s="8">
        <f>Products!G1623</f>
        <v>56</v>
      </c>
      <c r="I1623" s="17" t="str">
        <f>Products!H1623</f>
        <v>Married</v>
      </c>
      <c r="J1623" t="str">
        <f>Products!I1623</f>
        <v>56-65</v>
      </c>
      <c r="K1623" t="str">
        <f>Table6[[#This Row],[Kids]]</f>
        <v>No</v>
      </c>
      <c r="L1623" t="str">
        <f>Table6[[#This Row],[Teens]]</f>
        <v>Yes</v>
      </c>
    </row>
    <row r="1624" spans="1:12" ht="16.5" x14ac:dyDescent="0.3">
      <c r="A1624">
        <f>Table2[[#This Row],[NumDealsPurchases]]</f>
        <v>1</v>
      </c>
      <c r="B1624">
        <f>Table2[[#This Row],[AcceptedCmp3]]</f>
        <v>0</v>
      </c>
      <c r="C1624">
        <f>Table2[[#This Row],[AcceptedCmp4]]</f>
        <v>1</v>
      </c>
      <c r="D1624">
        <f>Table2[[#This Row],[AcceptedCmp5]]</f>
        <v>0</v>
      </c>
      <c r="E1624">
        <f>Table2[[#This Row],[AcceptedCmp1]]</f>
        <v>0</v>
      </c>
      <c r="F1624">
        <f>Table2[[#This Row],[AcceptedCmp2]]</f>
        <v>0</v>
      </c>
      <c r="G1624">
        <f>Table2[[#This Row],[Response]]</f>
        <v>0</v>
      </c>
      <c r="H1624" s="8">
        <f>Products!G1624</f>
        <v>48</v>
      </c>
      <c r="I1624" s="17" t="str">
        <f>Products!H1624</f>
        <v>Together</v>
      </c>
      <c r="J1624" t="str">
        <f>Products!I1624</f>
        <v>46-55</v>
      </c>
      <c r="K1624" t="str">
        <f>Table6[[#This Row],[Kids]]</f>
        <v>No</v>
      </c>
      <c r="L1624" t="str">
        <f>Table6[[#This Row],[Teens]]</f>
        <v>Yes</v>
      </c>
    </row>
    <row r="1625" spans="1:12" ht="16.5" x14ac:dyDescent="0.3">
      <c r="A1625">
        <f>Table2[[#This Row],[NumDealsPurchases]]</f>
        <v>3</v>
      </c>
      <c r="B1625">
        <f>Table2[[#This Row],[AcceptedCmp3]]</f>
        <v>0</v>
      </c>
      <c r="C1625">
        <f>Table2[[#This Row],[AcceptedCmp4]]</f>
        <v>0</v>
      </c>
      <c r="D1625">
        <f>Table2[[#This Row],[AcceptedCmp5]]</f>
        <v>0</v>
      </c>
      <c r="E1625">
        <f>Table2[[#This Row],[AcceptedCmp1]]</f>
        <v>0</v>
      </c>
      <c r="F1625">
        <f>Table2[[#This Row],[AcceptedCmp2]]</f>
        <v>0</v>
      </c>
      <c r="G1625">
        <f>Table2[[#This Row],[Response]]</f>
        <v>0</v>
      </c>
      <c r="H1625" s="8">
        <f>Products!G1625</f>
        <v>42</v>
      </c>
      <c r="I1625" s="17" t="str">
        <f>Products!H1625</f>
        <v>Single</v>
      </c>
      <c r="J1625" t="str">
        <f>Products!I1625</f>
        <v>36-45</v>
      </c>
      <c r="K1625" t="str">
        <f>Table6[[#This Row],[Kids]]</f>
        <v>Yes</v>
      </c>
      <c r="L1625" t="str">
        <f>Table6[[#This Row],[Teens]]</f>
        <v>No</v>
      </c>
    </row>
    <row r="1626" spans="1:12" ht="16.5" x14ac:dyDescent="0.3">
      <c r="A1626">
        <f>Table2[[#This Row],[NumDealsPurchases]]</f>
        <v>1</v>
      </c>
      <c r="B1626">
        <f>Table2[[#This Row],[AcceptedCmp3]]</f>
        <v>0</v>
      </c>
      <c r="C1626">
        <f>Table2[[#This Row],[AcceptedCmp4]]</f>
        <v>0</v>
      </c>
      <c r="D1626">
        <f>Table2[[#This Row],[AcceptedCmp5]]</f>
        <v>0</v>
      </c>
      <c r="E1626">
        <f>Table2[[#This Row],[AcceptedCmp1]]</f>
        <v>0</v>
      </c>
      <c r="F1626">
        <f>Table2[[#This Row],[AcceptedCmp2]]</f>
        <v>0</v>
      </c>
      <c r="G1626">
        <f>Table2[[#This Row],[Response]]</f>
        <v>0</v>
      </c>
      <c r="H1626" s="8">
        <f>Products!G1626</f>
        <v>30</v>
      </c>
      <c r="I1626" s="17" t="str">
        <f>Products!H1626</f>
        <v>Together</v>
      </c>
      <c r="J1626" t="str">
        <f>Products!I1626</f>
        <v>26-35</v>
      </c>
      <c r="K1626" t="str">
        <f>Table6[[#This Row],[Kids]]</f>
        <v>No</v>
      </c>
      <c r="L1626" t="str">
        <f>Table6[[#This Row],[Teens]]</f>
        <v>No</v>
      </c>
    </row>
    <row r="1627" spans="1:12" ht="16.5" x14ac:dyDescent="0.3">
      <c r="A1627">
        <f>Table2[[#This Row],[NumDealsPurchases]]</f>
        <v>9</v>
      </c>
      <c r="B1627">
        <f>Table2[[#This Row],[AcceptedCmp3]]</f>
        <v>0</v>
      </c>
      <c r="C1627">
        <f>Table2[[#This Row],[AcceptedCmp4]]</f>
        <v>0</v>
      </c>
      <c r="D1627">
        <f>Table2[[#This Row],[AcceptedCmp5]]</f>
        <v>0</v>
      </c>
      <c r="E1627">
        <f>Table2[[#This Row],[AcceptedCmp1]]</f>
        <v>0</v>
      </c>
      <c r="F1627">
        <f>Table2[[#This Row],[AcceptedCmp2]]</f>
        <v>0</v>
      </c>
      <c r="G1627">
        <f>Table2[[#This Row],[Response]]</f>
        <v>0</v>
      </c>
      <c r="H1627" s="8">
        <f>Products!G1627</f>
        <v>54</v>
      </c>
      <c r="I1627" s="17" t="str">
        <f>Products!H1627</f>
        <v>Married</v>
      </c>
      <c r="J1627" t="str">
        <f>Products!I1627</f>
        <v>46-55</v>
      </c>
      <c r="K1627" t="str">
        <f>Table6[[#This Row],[Kids]]</f>
        <v>Yes</v>
      </c>
      <c r="L1627" t="str">
        <f>Table6[[#This Row],[Teens]]</f>
        <v>Yes</v>
      </c>
    </row>
    <row r="1628" spans="1:12" ht="16.5" x14ac:dyDescent="0.3">
      <c r="A1628">
        <f>Table2[[#This Row],[NumDealsPurchases]]</f>
        <v>4</v>
      </c>
      <c r="B1628">
        <f>Table2[[#This Row],[AcceptedCmp3]]</f>
        <v>0</v>
      </c>
      <c r="C1628">
        <f>Table2[[#This Row],[AcceptedCmp4]]</f>
        <v>0</v>
      </c>
      <c r="D1628">
        <f>Table2[[#This Row],[AcceptedCmp5]]</f>
        <v>0</v>
      </c>
      <c r="E1628">
        <f>Table2[[#This Row],[AcceptedCmp1]]</f>
        <v>0</v>
      </c>
      <c r="F1628">
        <f>Table2[[#This Row],[AcceptedCmp2]]</f>
        <v>0</v>
      </c>
      <c r="G1628">
        <f>Table2[[#This Row],[Response]]</f>
        <v>0</v>
      </c>
      <c r="H1628" s="8">
        <f>Products!G1628</f>
        <v>50</v>
      </c>
      <c r="I1628" s="17" t="str">
        <f>Products!H1628</f>
        <v>Widow</v>
      </c>
      <c r="J1628" t="str">
        <f>Products!I1628</f>
        <v>46-55</v>
      </c>
      <c r="K1628" t="str">
        <f>Table6[[#This Row],[Kids]]</f>
        <v>Yes</v>
      </c>
      <c r="L1628" t="str">
        <f>Table6[[#This Row],[Teens]]</f>
        <v>Yes</v>
      </c>
    </row>
    <row r="1629" spans="1:12" ht="16.5" x14ac:dyDescent="0.3">
      <c r="A1629">
        <f>Table2[[#This Row],[NumDealsPurchases]]</f>
        <v>2</v>
      </c>
      <c r="B1629">
        <f>Table2[[#This Row],[AcceptedCmp3]]</f>
        <v>0</v>
      </c>
      <c r="C1629">
        <f>Table2[[#This Row],[AcceptedCmp4]]</f>
        <v>0</v>
      </c>
      <c r="D1629">
        <f>Table2[[#This Row],[AcceptedCmp5]]</f>
        <v>0</v>
      </c>
      <c r="E1629">
        <f>Table2[[#This Row],[AcceptedCmp1]]</f>
        <v>0</v>
      </c>
      <c r="F1629">
        <f>Table2[[#This Row],[AcceptedCmp2]]</f>
        <v>0</v>
      </c>
      <c r="G1629">
        <f>Table2[[#This Row],[Response]]</f>
        <v>0</v>
      </c>
      <c r="H1629" s="8">
        <f>Products!G1629</f>
        <v>62</v>
      </c>
      <c r="I1629" s="17" t="str">
        <f>Products!H1629</f>
        <v>Divorced</v>
      </c>
      <c r="J1629" t="str">
        <f>Products!I1629</f>
        <v>56-65</v>
      </c>
      <c r="K1629" t="str">
        <f>Table6[[#This Row],[Kids]]</f>
        <v>No</v>
      </c>
      <c r="L1629" t="str">
        <f>Table6[[#This Row],[Teens]]</f>
        <v>Yes</v>
      </c>
    </row>
    <row r="1630" spans="1:12" ht="16.5" x14ac:dyDescent="0.3">
      <c r="A1630">
        <f>Table2[[#This Row],[NumDealsPurchases]]</f>
        <v>6</v>
      </c>
      <c r="B1630">
        <f>Table2[[#This Row],[AcceptedCmp3]]</f>
        <v>0</v>
      </c>
      <c r="C1630">
        <f>Table2[[#This Row],[AcceptedCmp4]]</f>
        <v>0</v>
      </c>
      <c r="D1630">
        <f>Table2[[#This Row],[AcceptedCmp5]]</f>
        <v>0</v>
      </c>
      <c r="E1630">
        <f>Table2[[#This Row],[AcceptedCmp1]]</f>
        <v>0</v>
      </c>
      <c r="F1630">
        <f>Table2[[#This Row],[AcceptedCmp2]]</f>
        <v>0</v>
      </c>
      <c r="G1630">
        <f>Table2[[#This Row],[Response]]</f>
        <v>0</v>
      </c>
      <c r="H1630" s="8">
        <f>Products!G1630</f>
        <v>41</v>
      </c>
      <c r="I1630" s="17" t="str">
        <f>Products!H1630</f>
        <v>Together</v>
      </c>
      <c r="J1630" t="str">
        <f>Products!I1630</f>
        <v>36-45</v>
      </c>
      <c r="K1630" t="str">
        <f>Table6[[#This Row],[Kids]]</f>
        <v>No</v>
      </c>
      <c r="L1630" t="str">
        <f>Table6[[#This Row],[Teens]]</f>
        <v>Yes</v>
      </c>
    </row>
    <row r="1631" spans="1:12" ht="16.5" x14ac:dyDescent="0.3">
      <c r="A1631">
        <f>Table2[[#This Row],[NumDealsPurchases]]</f>
        <v>1</v>
      </c>
      <c r="B1631">
        <f>Table2[[#This Row],[AcceptedCmp3]]</f>
        <v>0</v>
      </c>
      <c r="C1631">
        <f>Table2[[#This Row],[AcceptedCmp4]]</f>
        <v>0</v>
      </c>
      <c r="D1631">
        <f>Table2[[#This Row],[AcceptedCmp5]]</f>
        <v>0</v>
      </c>
      <c r="E1631">
        <f>Table2[[#This Row],[AcceptedCmp1]]</f>
        <v>0</v>
      </c>
      <c r="F1631">
        <f>Table2[[#This Row],[AcceptedCmp2]]</f>
        <v>0</v>
      </c>
      <c r="G1631">
        <f>Table2[[#This Row],[Response]]</f>
        <v>0</v>
      </c>
      <c r="H1631" s="8">
        <f>Products!G1631</f>
        <v>50</v>
      </c>
      <c r="I1631" s="17" t="str">
        <f>Products!H1631</f>
        <v>Together</v>
      </c>
      <c r="J1631" t="str">
        <f>Products!I1631</f>
        <v>46-55</v>
      </c>
      <c r="K1631" t="str">
        <f>Table6[[#This Row],[Kids]]</f>
        <v>No</v>
      </c>
      <c r="L1631" t="str">
        <f>Table6[[#This Row],[Teens]]</f>
        <v>No</v>
      </c>
    </row>
    <row r="1632" spans="1:12" ht="16.5" x14ac:dyDescent="0.3">
      <c r="A1632">
        <f>Table2[[#This Row],[NumDealsPurchases]]</f>
        <v>3</v>
      </c>
      <c r="B1632">
        <f>Table2[[#This Row],[AcceptedCmp3]]</f>
        <v>0</v>
      </c>
      <c r="C1632">
        <f>Table2[[#This Row],[AcceptedCmp4]]</f>
        <v>0</v>
      </c>
      <c r="D1632">
        <f>Table2[[#This Row],[AcceptedCmp5]]</f>
        <v>0</v>
      </c>
      <c r="E1632">
        <f>Table2[[#This Row],[AcceptedCmp1]]</f>
        <v>0</v>
      </c>
      <c r="F1632">
        <f>Table2[[#This Row],[AcceptedCmp2]]</f>
        <v>0</v>
      </c>
      <c r="G1632">
        <f>Table2[[#This Row],[Response]]</f>
        <v>1</v>
      </c>
      <c r="H1632" s="8">
        <f>Products!G1632</f>
        <v>32</v>
      </c>
      <c r="I1632" s="17" t="str">
        <f>Products!H1632</f>
        <v>Together</v>
      </c>
      <c r="J1632" t="str">
        <f>Products!I1632</f>
        <v>26-35</v>
      </c>
      <c r="K1632" t="str">
        <f>Table6[[#This Row],[Kids]]</f>
        <v>Yes</v>
      </c>
      <c r="L1632" t="str">
        <f>Table6[[#This Row],[Teens]]</f>
        <v>No</v>
      </c>
    </row>
    <row r="1633" spans="1:12" ht="16.5" x14ac:dyDescent="0.3">
      <c r="A1633">
        <f>Table2[[#This Row],[NumDealsPurchases]]</f>
        <v>1</v>
      </c>
      <c r="B1633">
        <f>Table2[[#This Row],[AcceptedCmp3]]</f>
        <v>0</v>
      </c>
      <c r="C1633">
        <f>Table2[[#This Row],[AcceptedCmp4]]</f>
        <v>0</v>
      </c>
      <c r="D1633">
        <f>Table2[[#This Row],[AcceptedCmp5]]</f>
        <v>0</v>
      </c>
      <c r="E1633">
        <f>Table2[[#This Row],[AcceptedCmp1]]</f>
        <v>0</v>
      </c>
      <c r="F1633">
        <f>Table2[[#This Row],[AcceptedCmp2]]</f>
        <v>0</v>
      </c>
      <c r="G1633">
        <f>Table2[[#This Row],[Response]]</f>
        <v>0</v>
      </c>
      <c r="H1633" s="8">
        <f>Products!G1633</f>
        <v>37</v>
      </c>
      <c r="I1633" s="17" t="str">
        <f>Products!H1633</f>
        <v>Together</v>
      </c>
      <c r="J1633" t="str">
        <f>Products!I1633</f>
        <v>36-45</v>
      </c>
      <c r="K1633" t="str">
        <f>Table6[[#This Row],[Kids]]</f>
        <v>Yes</v>
      </c>
      <c r="L1633" t="str">
        <f>Table6[[#This Row],[Teens]]</f>
        <v>No</v>
      </c>
    </row>
    <row r="1634" spans="1:12" ht="16.5" x14ac:dyDescent="0.3">
      <c r="A1634">
        <f>Table2[[#This Row],[NumDealsPurchases]]</f>
        <v>1</v>
      </c>
      <c r="B1634">
        <f>Table2[[#This Row],[AcceptedCmp3]]</f>
        <v>0</v>
      </c>
      <c r="C1634">
        <f>Table2[[#This Row],[AcceptedCmp4]]</f>
        <v>0</v>
      </c>
      <c r="D1634">
        <f>Table2[[#This Row],[AcceptedCmp5]]</f>
        <v>0</v>
      </c>
      <c r="E1634">
        <f>Table2[[#This Row],[AcceptedCmp1]]</f>
        <v>0</v>
      </c>
      <c r="F1634">
        <f>Table2[[#This Row],[AcceptedCmp2]]</f>
        <v>0</v>
      </c>
      <c r="G1634">
        <f>Table2[[#This Row],[Response]]</f>
        <v>0</v>
      </c>
      <c r="H1634" s="8">
        <f>Products!G1634</f>
        <v>66</v>
      </c>
      <c r="I1634" s="17" t="str">
        <f>Products!H1634</f>
        <v>Married</v>
      </c>
      <c r="J1634" t="str">
        <f>Products!I1634</f>
        <v>66-75</v>
      </c>
      <c r="K1634" t="str">
        <f>Table6[[#This Row],[Kids]]</f>
        <v>No</v>
      </c>
      <c r="L1634" t="str">
        <f>Table6[[#This Row],[Teens]]</f>
        <v>Yes</v>
      </c>
    </row>
    <row r="1635" spans="1:12" ht="16.5" x14ac:dyDescent="0.3">
      <c r="A1635">
        <f>Table2[[#This Row],[NumDealsPurchases]]</f>
        <v>3</v>
      </c>
      <c r="B1635">
        <f>Table2[[#This Row],[AcceptedCmp3]]</f>
        <v>0</v>
      </c>
      <c r="C1635">
        <f>Table2[[#This Row],[AcceptedCmp4]]</f>
        <v>0</v>
      </c>
      <c r="D1635">
        <f>Table2[[#This Row],[AcceptedCmp5]]</f>
        <v>0</v>
      </c>
      <c r="E1635">
        <f>Table2[[#This Row],[AcceptedCmp1]]</f>
        <v>0</v>
      </c>
      <c r="F1635">
        <f>Table2[[#This Row],[AcceptedCmp2]]</f>
        <v>0</v>
      </c>
      <c r="G1635">
        <f>Table2[[#This Row],[Response]]</f>
        <v>0</v>
      </c>
      <c r="H1635" s="8">
        <f>Products!G1635</f>
        <v>44</v>
      </c>
      <c r="I1635" s="17" t="str">
        <f>Products!H1635</f>
        <v>Together</v>
      </c>
      <c r="J1635" t="str">
        <f>Products!I1635</f>
        <v>36-45</v>
      </c>
      <c r="K1635" t="str">
        <f>Table6[[#This Row],[Kids]]</f>
        <v>Yes</v>
      </c>
      <c r="L1635" t="str">
        <f>Table6[[#This Row],[Teens]]</f>
        <v>No</v>
      </c>
    </row>
    <row r="1636" spans="1:12" ht="16.5" x14ac:dyDescent="0.3">
      <c r="A1636">
        <f>Table2[[#This Row],[NumDealsPurchases]]</f>
        <v>2</v>
      </c>
      <c r="B1636">
        <f>Table2[[#This Row],[AcceptedCmp3]]</f>
        <v>0</v>
      </c>
      <c r="C1636">
        <f>Table2[[#This Row],[AcceptedCmp4]]</f>
        <v>0</v>
      </c>
      <c r="D1636">
        <f>Table2[[#This Row],[AcceptedCmp5]]</f>
        <v>0</v>
      </c>
      <c r="E1636">
        <f>Table2[[#This Row],[AcceptedCmp1]]</f>
        <v>0</v>
      </c>
      <c r="F1636">
        <f>Table2[[#This Row],[AcceptedCmp2]]</f>
        <v>0</v>
      </c>
      <c r="G1636">
        <f>Table2[[#This Row],[Response]]</f>
        <v>0</v>
      </c>
      <c r="H1636" s="8">
        <f>Products!G1636</f>
        <v>55</v>
      </c>
      <c r="I1636" s="17" t="str">
        <f>Products!H1636</f>
        <v>Together</v>
      </c>
      <c r="J1636" t="str">
        <f>Products!I1636</f>
        <v>46-55</v>
      </c>
      <c r="K1636" t="str">
        <f>Table6[[#This Row],[Kids]]</f>
        <v>Yes</v>
      </c>
      <c r="L1636" t="str">
        <f>Table6[[#This Row],[Teens]]</f>
        <v>Yes</v>
      </c>
    </row>
    <row r="1637" spans="1:12" ht="16.5" x14ac:dyDescent="0.3">
      <c r="A1637">
        <f>Table2[[#This Row],[NumDealsPurchases]]</f>
        <v>1</v>
      </c>
      <c r="B1637">
        <f>Table2[[#This Row],[AcceptedCmp3]]</f>
        <v>0</v>
      </c>
      <c r="C1637">
        <f>Table2[[#This Row],[AcceptedCmp4]]</f>
        <v>0</v>
      </c>
      <c r="D1637">
        <f>Table2[[#This Row],[AcceptedCmp5]]</f>
        <v>0</v>
      </c>
      <c r="E1637">
        <f>Table2[[#This Row],[AcceptedCmp1]]</f>
        <v>0</v>
      </c>
      <c r="F1637">
        <f>Table2[[#This Row],[AcceptedCmp2]]</f>
        <v>0</v>
      </c>
      <c r="G1637">
        <f>Table2[[#This Row],[Response]]</f>
        <v>0</v>
      </c>
      <c r="H1637" s="8">
        <f>Products!G1637</f>
        <v>35</v>
      </c>
      <c r="I1637" s="17" t="str">
        <f>Products!H1637</f>
        <v>Married</v>
      </c>
      <c r="J1637" t="str">
        <f>Products!I1637</f>
        <v>26-35</v>
      </c>
      <c r="K1637" t="str">
        <f>Table6[[#This Row],[Kids]]</f>
        <v>Yes</v>
      </c>
      <c r="L1637" t="str">
        <f>Table6[[#This Row],[Teens]]</f>
        <v>No</v>
      </c>
    </row>
    <row r="1638" spans="1:12" ht="16.5" x14ac:dyDescent="0.3">
      <c r="A1638">
        <f>Table2[[#This Row],[NumDealsPurchases]]</f>
        <v>2</v>
      </c>
      <c r="B1638">
        <f>Table2[[#This Row],[AcceptedCmp3]]</f>
        <v>0</v>
      </c>
      <c r="C1638">
        <f>Table2[[#This Row],[AcceptedCmp4]]</f>
        <v>0</v>
      </c>
      <c r="D1638">
        <f>Table2[[#This Row],[AcceptedCmp5]]</f>
        <v>0</v>
      </c>
      <c r="E1638">
        <f>Table2[[#This Row],[AcceptedCmp1]]</f>
        <v>0</v>
      </c>
      <c r="F1638">
        <f>Table2[[#This Row],[AcceptedCmp2]]</f>
        <v>0</v>
      </c>
      <c r="G1638">
        <f>Table2[[#This Row],[Response]]</f>
        <v>0</v>
      </c>
      <c r="H1638" s="8">
        <f>Products!G1638</f>
        <v>65</v>
      </c>
      <c r="I1638" s="17" t="str">
        <f>Products!H1638</f>
        <v>Divorced</v>
      </c>
      <c r="J1638" t="str">
        <f>Products!I1638</f>
        <v>56-65</v>
      </c>
      <c r="K1638" t="str">
        <f>Table6[[#This Row],[Kids]]</f>
        <v>No</v>
      </c>
      <c r="L1638" t="str">
        <f>Table6[[#This Row],[Teens]]</f>
        <v>Yes</v>
      </c>
    </row>
    <row r="1639" spans="1:12" ht="16.5" x14ac:dyDescent="0.3">
      <c r="A1639">
        <f>Table2[[#This Row],[NumDealsPurchases]]</f>
        <v>6</v>
      </c>
      <c r="B1639">
        <f>Table2[[#This Row],[AcceptedCmp3]]</f>
        <v>0</v>
      </c>
      <c r="C1639">
        <f>Table2[[#This Row],[AcceptedCmp4]]</f>
        <v>0</v>
      </c>
      <c r="D1639">
        <f>Table2[[#This Row],[AcceptedCmp5]]</f>
        <v>0</v>
      </c>
      <c r="E1639">
        <f>Table2[[#This Row],[AcceptedCmp1]]</f>
        <v>0</v>
      </c>
      <c r="F1639">
        <f>Table2[[#This Row],[AcceptedCmp2]]</f>
        <v>0</v>
      </c>
      <c r="G1639">
        <f>Table2[[#This Row],[Response]]</f>
        <v>0</v>
      </c>
      <c r="H1639" s="8">
        <f>Products!G1639</f>
        <v>58</v>
      </c>
      <c r="I1639" s="17" t="str">
        <f>Products!H1639</f>
        <v>Married</v>
      </c>
      <c r="J1639" t="str">
        <f>Products!I1639</f>
        <v>56-65</v>
      </c>
      <c r="K1639" t="str">
        <f>Table6[[#This Row],[Kids]]</f>
        <v>No</v>
      </c>
      <c r="L1639" t="str">
        <f>Table6[[#This Row],[Teens]]</f>
        <v>Yes</v>
      </c>
    </row>
    <row r="1640" spans="1:12" ht="16.5" x14ac:dyDescent="0.3">
      <c r="A1640">
        <f>Table2[[#This Row],[NumDealsPurchases]]</f>
        <v>2</v>
      </c>
      <c r="B1640">
        <f>Table2[[#This Row],[AcceptedCmp3]]</f>
        <v>0</v>
      </c>
      <c r="C1640">
        <f>Table2[[#This Row],[AcceptedCmp4]]</f>
        <v>0</v>
      </c>
      <c r="D1640">
        <f>Table2[[#This Row],[AcceptedCmp5]]</f>
        <v>0</v>
      </c>
      <c r="E1640">
        <f>Table2[[#This Row],[AcceptedCmp1]]</f>
        <v>0</v>
      </c>
      <c r="F1640">
        <f>Table2[[#This Row],[AcceptedCmp2]]</f>
        <v>0</v>
      </c>
      <c r="G1640">
        <f>Table2[[#This Row],[Response]]</f>
        <v>0</v>
      </c>
      <c r="H1640" s="8">
        <f>Products!G1640</f>
        <v>59</v>
      </c>
      <c r="I1640" s="17" t="str">
        <f>Products!H1640</f>
        <v>Married</v>
      </c>
      <c r="J1640" t="str">
        <f>Products!I1640</f>
        <v>56-65</v>
      </c>
      <c r="K1640" t="str">
        <f>Table6[[#This Row],[Kids]]</f>
        <v>No</v>
      </c>
      <c r="L1640" t="str">
        <f>Table6[[#This Row],[Teens]]</f>
        <v>Yes</v>
      </c>
    </row>
    <row r="1641" spans="1:12" ht="16.5" x14ac:dyDescent="0.3">
      <c r="A1641">
        <f>Table2[[#This Row],[NumDealsPurchases]]</f>
        <v>1</v>
      </c>
      <c r="B1641">
        <f>Table2[[#This Row],[AcceptedCmp3]]</f>
        <v>0</v>
      </c>
      <c r="C1641">
        <f>Table2[[#This Row],[AcceptedCmp4]]</f>
        <v>0</v>
      </c>
      <c r="D1641">
        <f>Table2[[#This Row],[AcceptedCmp5]]</f>
        <v>0</v>
      </c>
      <c r="E1641">
        <f>Table2[[#This Row],[AcceptedCmp1]]</f>
        <v>0</v>
      </c>
      <c r="F1641">
        <f>Table2[[#This Row],[AcceptedCmp2]]</f>
        <v>0</v>
      </c>
      <c r="G1641">
        <f>Table2[[#This Row],[Response]]</f>
        <v>0</v>
      </c>
      <c r="H1641" s="8">
        <f>Products!G1641</f>
        <v>68</v>
      </c>
      <c r="I1641" s="17" t="str">
        <f>Products!H1641</f>
        <v>Together</v>
      </c>
      <c r="J1641" t="str">
        <f>Products!I1641</f>
        <v>66-75</v>
      </c>
      <c r="K1641" t="str">
        <f>Table6[[#This Row],[Kids]]</f>
        <v>No</v>
      </c>
      <c r="L1641" t="str">
        <f>Table6[[#This Row],[Teens]]</f>
        <v>No</v>
      </c>
    </row>
    <row r="1642" spans="1:12" ht="16.5" x14ac:dyDescent="0.3">
      <c r="A1642">
        <f>Table2[[#This Row],[NumDealsPurchases]]</f>
        <v>2</v>
      </c>
      <c r="B1642">
        <f>Table2[[#This Row],[AcceptedCmp3]]</f>
        <v>0</v>
      </c>
      <c r="C1642">
        <f>Table2[[#This Row],[AcceptedCmp4]]</f>
        <v>0</v>
      </c>
      <c r="D1642">
        <f>Table2[[#This Row],[AcceptedCmp5]]</f>
        <v>0</v>
      </c>
      <c r="E1642">
        <f>Table2[[#This Row],[AcceptedCmp1]]</f>
        <v>0</v>
      </c>
      <c r="F1642">
        <f>Table2[[#This Row],[AcceptedCmp2]]</f>
        <v>0</v>
      </c>
      <c r="G1642">
        <f>Table2[[#This Row],[Response]]</f>
        <v>0</v>
      </c>
      <c r="H1642" s="8">
        <f>Products!G1642</f>
        <v>45</v>
      </c>
      <c r="I1642" s="17" t="str">
        <f>Products!H1642</f>
        <v>Together</v>
      </c>
      <c r="J1642" t="str">
        <f>Products!I1642</f>
        <v>36-45</v>
      </c>
      <c r="K1642" t="str">
        <f>Table6[[#This Row],[Kids]]</f>
        <v>Yes</v>
      </c>
      <c r="L1642" t="str">
        <f>Table6[[#This Row],[Teens]]</f>
        <v>Yes</v>
      </c>
    </row>
    <row r="1643" spans="1:12" ht="16.5" x14ac:dyDescent="0.3">
      <c r="A1643">
        <f>Table2[[#This Row],[NumDealsPurchases]]</f>
        <v>1</v>
      </c>
      <c r="B1643">
        <f>Table2[[#This Row],[AcceptedCmp3]]</f>
        <v>0</v>
      </c>
      <c r="C1643">
        <f>Table2[[#This Row],[AcceptedCmp4]]</f>
        <v>0</v>
      </c>
      <c r="D1643">
        <f>Table2[[#This Row],[AcceptedCmp5]]</f>
        <v>0</v>
      </c>
      <c r="E1643">
        <f>Table2[[#This Row],[AcceptedCmp1]]</f>
        <v>0</v>
      </c>
      <c r="F1643">
        <f>Table2[[#This Row],[AcceptedCmp2]]</f>
        <v>0</v>
      </c>
      <c r="G1643">
        <f>Table2[[#This Row],[Response]]</f>
        <v>0</v>
      </c>
      <c r="H1643" s="8">
        <f>Products!G1643</f>
        <v>37</v>
      </c>
      <c r="I1643" s="17" t="str">
        <f>Products!H1643</f>
        <v>Divorced</v>
      </c>
      <c r="J1643" t="str">
        <f>Products!I1643</f>
        <v>36-45</v>
      </c>
      <c r="K1643" t="str">
        <f>Table6[[#This Row],[Kids]]</f>
        <v>Yes</v>
      </c>
      <c r="L1643" t="str">
        <f>Table6[[#This Row],[Teens]]</f>
        <v>No</v>
      </c>
    </row>
    <row r="1644" spans="1:12" ht="16.5" x14ac:dyDescent="0.3">
      <c r="A1644">
        <f>Table2[[#This Row],[NumDealsPurchases]]</f>
        <v>1</v>
      </c>
      <c r="B1644">
        <f>Table2[[#This Row],[AcceptedCmp3]]</f>
        <v>0</v>
      </c>
      <c r="C1644">
        <f>Table2[[#This Row],[AcceptedCmp4]]</f>
        <v>0</v>
      </c>
      <c r="D1644">
        <f>Table2[[#This Row],[AcceptedCmp5]]</f>
        <v>0</v>
      </c>
      <c r="E1644">
        <f>Table2[[#This Row],[AcceptedCmp1]]</f>
        <v>0</v>
      </c>
      <c r="F1644">
        <f>Table2[[#This Row],[AcceptedCmp2]]</f>
        <v>0</v>
      </c>
      <c r="G1644">
        <f>Table2[[#This Row],[Response]]</f>
        <v>0</v>
      </c>
      <c r="H1644" s="8">
        <f>Products!G1644</f>
        <v>45</v>
      </c>
      <c r="I1644" s="17" t="str">
        <f>Products!H1644</f>
        <v>Together</v>
      </c>
      <c r="J1644" t="str">
        <f>Products!I1644</f>
        <v>36-45</v>
      </c>
      <c r="K1644" t="str">
        <f>Table6[[#This Row],[Kids]]</f>
        <v>Yes</v>
      </c>
      <c r="L1644" t="str">
        <f>Table6[[#This Row],[Teens]]</f>
        <v>Yes</v>
      </c>
    </row>
    <row r="1645" spans="1:12" ht="16.5" x14ac:dyDescent="0.3">
      <c r="A1645">
        <f>Table2[[#This Row],[NumDealsPurchases]]</f>
        <v>5</v>
      </c>
      <c r="B1645">
        <f>Table2[[#This Row],[AcceptedCmp3]]</f>
        <v>1</v>
      </c>
      <c r="C1645">
        <f>Table2[[#This Row],[AcceptedCmp4]]</f>
        <v>0</v>
      </c>
      <c r="D1645">
        <f>Table2[[#This Row],[AcceptedCmp5]]</f>
        <v>1</v>
      </c>
      <c r="E1645">
        <f>Table2[[#This Row],[AcceptedCmp1]]</f>
        <v>0</v>
      </c>
      <c r="F1645">
        <f>Table2[[#This Row],[AcceptedCmp2]]</f>
        <v>1</v>
      </c>
      <c r="G1645">
        <f>Table2[[#This Row],[Response]]</f>
        <v>1</v>
      </c>
      <c r="H1645" s="8">
        <f>Products!G1645</f>
        <v>49</v>
      </c>
      <c r="I1645" s="17" t="str">
        <f>Products!H1645</f>
        <v>Together</v>
      </c>
      <c r="J1645" t="str">
        <f>Products!I1645</f>
        <v>46-55</v>
      </c>
      <c r="K1645" t="str">
        <f>Table6[[#This Row],[Kids]]</f>
        <v>No</v>
      </c>
      <c r="L1645" t="str">
        <f>Table6[[#This Row],[Teens]]</f>
        <v>Yes</v>
      </c>
    </row>
    <row r="1646" spans="1:12" ht="16.5" x14ac:dyDescent="0.3">
      <c r="A1646">
        <f>Table2[[#This Row],[NumDealsPurchases]]</f>
        <v>8</v>
      </c>
      <c r="B1646">
        <f>Table2[[#This Row],[AcceptedCmp3]]</f>
        <v>0</v>
      </c>
      <c r="C1646">
        <f>Table2[[#This Row],[AcceptedCmp4]]</f>
        <v>0</v>
      </c>
      <c r="D1646">
        <f>Table2[[#This Row],[AcceptedCmp5]]</f>
        <v>0</v>
      </c>
      <c r="E1646">
        <f>Table2[[#This Row],[AcceptedCmp1]]</f>
        <v>0</v>
      </c>
      <c r="F1646">
        <f>Table2[[#This Row],[AcceptedCmp2]]</f>
        <v>0</v>
      </c>
      <c r="G1646">
        <f>Table2[[#This Row],[Response]]</f>
        <v>0</v>
      </c>
      <c r="H1646" s="8">
        <f>Products!G1646</f>
        <v>31</v>
      </c>
      <c r="I1646" s="17" t="str">
        <f>Products!H1646</f>
        <v>Together</v>
      </c>
      <c r="J1646" t="str">
        <f>Products!I1646</f>
        <v>26-35</v>
      </c>
      <c r="K1646" t="str">
        <f>Table6[[#This Row],[Kids]]</f>
        <v>Yes</v>
      </c>
      <c r="L1646" t="str">
        <f>Table6[[#This Row],[Teens]]</f>
        <v>Yes</v>
      </c>
    </row>
    <row r="1647" spans="1:12" ht="16.5" x14ac:dyDescent="0.3">
      <c r="A1647">
        <f>Table2[[#This Row],[NumDealsPurchases]]</f>
        <v>1</v>
      </c>
      <c r="B1647">
        <f>Table2[[#This Row],[AcceptedCmp3]]</f>
        <v>0</v>
      </c>
      <c r="C1647">
        <f>Table2[[#This Row],[AcceptedCmp4]]</f>
        <v>0</v>
      </c>
      <c r="D1647">
        <f>Table2[[#This Row],[AcceptedCmp5]]</f>
        <v>0</v>
      </c>
      <c r="E1647">
        <f>Table2[[#This Row],[AcceptedCmp1]]</f>
        <v>0</v>
      </c>
      <c r="F1647">
        <f>Table2[[#This Row],[AcceptedCmp2]]</f>
        <v>0</v>
      </c>
      <c r="G1647">
        <f>Table2[[#This Row],[Response]]</f>
        <v>0</v>
      </c>
      <c r="H1647" s="8">
        <f>Products!G1647</f>
        <v>34</v>
      </c>
      <c r="I1647" s="17" t="str">
        <f>Products!H1647</f>
        <v>Divorced</v>
      </c>
      <c r="J1647" t="str">
        <f>Products!I1647</f>
        <v>26-35</v>
      </c>
      <c r="K1647" t="str">
        <f>Table6[[#This Row],[Kids]]</f>
        <v>Yes</v>
      </c>
      <c r="L1647" t="str">
        <f>Table6[[#This Row],[Teens]]</f>
        <v>No</v>
      </c>
    </row>
    <row r="1648" spans="1:12" ht="16.5" x14ac:dyDescent="0.3">
      <c r="A1648">
        <f>Table2[[#This Row],[NumDealsPurchases]]</f>
        <v>1</v>
      </c>
      <c r="B1648">
        <f>Table2[[#This Row],[AcceptedCmp3]]</f>
        <v>0</v>
      </c>
      <c r="C1648">
        <f>Table2[[#This Row],[AcceptedCmp4]]</f>
        <v>0</v>
      </c>
      <c r="D1648">
        <f>Table2[[#This Row],[AcceptedCmp5]]</f>
        <v>0</v>
      </c>
      <c r="E1648">
        <f>Table2[[#This Row],[AcceptedCmp1]]</f>
        <v>0</v>
      </c>
      <c r="F1648">
        <f>Table2[[#This Row],[AcceptedCmp2]]</f>
        <v>0</v>
      </c>
      <c r="G1648">
        <f>Table2[[#This Row],[Response]]</f>
        <v>0</v>
      </c>
      <c r="H1648" s="8">
        <f>Products!G1648</f>
        <v>33</v>
      </c>
      <c r="I1648" s="17" t="str">
        <f>Products!H1648</f>
        <v>Married</v>
      </c>
      <c r="J1648" t="str">
        <f>Products!I1648</f>
        <v>26-35</v>
      </c>
      <c r="K1648" t="str">
        <f>Table6[[#This Row],[Kids]]</f>
        <v>Yes</v>
      </c>
      <c r="L1648" t="str">
        <f>Table6[[#This Row],[Teens]]</f>
        <v>No</v>
      </c>
    </row>
    <row r="1649" spans="1:12" ht="16.5" x14ac:dyDescent="0.3">
      <c r="A1649">
        <f>Table2[[#This Row],[NumDealsPurchases]]</f>
        <v>1</v>
      </c>
      <c r="B1649">
        <f>Table2[[#This Row],[AcceptedCmp3]]</f>
        <v>0</v>
      </c>
      <c r="C1649">
        <f>Table2[[#This Row],[AcceptedCmp4]]</f>
        <v>0</v>
      </c>
      <c r="D1649">
        <f>Table2[[#This Row],[AcceptedCmp5]]</f>
        <v>0</v>
      </c>
      <c r="E1649">
        <f>Table2[[#This Row],[AcceptedCmp1]]</f>
        <v>0</v>
      </c>
      <c r="F1649">
        <f>Table2[[#This Row],[AcceptedCmp2]]</f>
        <v>0</v>
      </c>
      <c r="G1649">
        <f>Table2[[#This Row],[Response]]</f>
        <v>0</v>
      </c>
      <c r="H1649" s="8">
        <f>Products!G1649</f>
        <v>53</v>
      </c>
      <c r="I1649" s="17" t="str">
        <f>Products!H1649</f>
        <v>Single</v>
      </c>
      <c r="J1649" t="str">
        <f>Products!I1649</f>
        <v>46-55</v>
      </c>
      <c r="K1649" t="str">
        <f>Table6[[#This Row],[Kids]]</f>
        <v>No</v>
      </c>
      <c r="L1649" t="str">
        <f>Table6[[#This Row],[Teens]]</f>
        <v>No</v>
      </c>
    </row>
    <row r="1650" spans="1:12" ht="16.5" x14ac:dyDescent="0.3">
      <c r="A1650">
        <f>Table2[[#This Row],[NumDealsPurchases]]</f>
        <v>2</v>
      </c>
      <c r="B1650">
        <f>Table2[[#This Row],[AcceptedCmp3]]</f>
        <v>0</v>
      </c>
      <c r="C1650">
        <f>Table2[[#This Row],[AcceptedCmp4]]</f>
        <v>0</v>
      </c>
      <c r="D1650">
        <f>Table2[[#This Row],[AcceptedCmp5]]</f>
        <v>0</v>
      </c>
      <c r="E1650">
        <f>Table2[[#This Row],[AcceptedCmp1]]</f>
        <v>0</v>
      </c>
      <c r="F1650">
        <f>Table2[[#This Row],[AcceptedCmp2]]</f>
        <v>0</v>
      </c>
      <c r="G1650">
        <f>Table2[[#This Row],[Response]]</f>
        <v>0</v>
      </c>
      <c r="H1650" s="8">
        <f>Products!G1650</f>
        <v>39</v>
      </c>
      <c r="I1650" s="17" t="str">
        <f>Products!H1650</f>
        <v>Divorced</v>
      </c>
      <c r="J1650" t="str">
        <f>Products!I1650</f>
        <v>36-45</v>
      </c>
      <c r="K1650" t="str">
        <f>Table6[[#This Row],[Kids]]</f>
        <v>No</v>
      </c>
      <c r="L1650" t="str">
        <f>Table6[[#This Row],[Teens]]</f>
        <v>Yes</v>
      </c>
    </row>
    <row r="1651" spans="1:12" ht="16.5" x14ac:dyDescent="0.3">
      <c r="A1651">
        <f>Table2[[#This Row],[NumDealsPurchases]]</f>
        <v>1</v>
      </c>
      <c r="B1651">
        <f>Table2[[#This Row],[AcceptedCmp3]]</f>
        <v>0</v>
      </c>
      <c r="C1651">
        <f>Table2[[#This Row],[AcceptedCmp4]]</f>
        <v>1</v>
      </c>
      <c r="D1651">
        <f>Table2[[#This Row],[AcceptedCmp5]]</f>
        <v>0</v>
      </c>
      <c r="E1651">
        <f>Table2[[#This Row],[AcceptedCmp1]]</f>
        <v>0</v>
      </c>
      <c r="F1651">
        <f>Table2[[#This Row],[AcceptedCmp2]]</f>
        <v>0</v>
      </c>
      <c r="G1651">
        <f>Table2[[#This Row],[Response]]</f>
        <v>0</v>
      </c>
      <c r="H1651" s="8">
        <f>Products!G1651</f>
        <v>33</v>
      </c>
      <c r="I1651" s="17" t="str">
        <f>Products!H1651</f>
        <v>Widow</v>
      </c>
      <c r="J1651" t="str">
        <f>Products!I1651</f>
        <v>26-35</v>
      </c>
      <c r="K1651" t="str">
        <f>Table6[[#This Row],[Kids]]</f>
        <v>No</v>
      </c>
      <c r="L1651" t="str">
        <f>Table6[[#This Row],[Teens]]</f>
        <v>No</v>
      </c>
    </row>
    <row r="1652" spans="1:12" ht="16.5" x14ac:dyDescent="0.3">
      <c r="A1652">
        <f>Table2[[#This Row],[NumDealsPurchases]]</f>
        <v>1</v>
      </c>
      <c r="B1652">
        <f>Table2[[#This Row],[AcceptedCmp3]]</f>
        <v>0</v>
      </c>
      <c r="C1652">
        <f>Table2[[#This Row],[AcceptedCmp4]]</f>
        <v>0</v>
      </c>
      <c r="D1652">
        <f>Table2[[#This Row],[AcceptedCmp5]]</f>
        <v>0</v>
      </c>
      <c r="E1652">
        <f>Table2[[#This Row],[AcceptedCmp1]]</f>
        <v>0</v>
      </c>
      <c r="F1652">
        <f>Table2[[#This Row],[AcceptedCmp2]]</f>
        <v>0</v>
      </c>
      <c r="G1652">
        <f>Table2[[#This Row],[Response]]</f>
        <v>1</v>
      </c>
      <c r="H1652" s="8">
        <f>Products!G1652</f>
        <v>46</v>
      </c>
      <c r="I1652" s="17" t="str">
        <f>Products!H1652</f>
        <v>Married</v>
      </c>
      <c r="J1652" t="str">
        <f>Products!I1652</f>
        <v>46-55</v>
      </c>
      <c r="K1652" t="str">
        <f>Table6[[#This Row],[Kids]]</f>
        <v>No</v>
      </c>
      <c r="L1652" t="str">
        <f>Table6[[#This Row],[Teens]]</f>
        <v>No</v>
      </c>
    </row>
    <row r="1653" spans="1:12" ht="16.5" x14ac:dyDescent="0.3">
      <c r="A1653">
        <f>Table2[[#This Row],[NumDealsPurchases]]</f>
        <v>3</v>
      </c>
      <c r="B1653">
        <f>Table2[[#This Row],[AcceptedCmp3]]</f>
        <v>0</v>
      </c>
      <c r="C1653">
        <f>Table2[[#This Row],[AcceptedCmp4]]</f>
        <v>0</v>
      </c>
      <c r="D1653">
        <f>Table2[[#This Row],[AcceptedCmp5]]</f>
        <v>0</v>
      </c>
      <c r="E1653">
        <f>Table2[[#This Row],[AcceptedCmp1]]</f>
        <v>0</v>
      </c>
      <c r="F1653">
        <f>Table2[[#This Row],[AcceptedCmp2]]</f>
        <v>0</v>
      </c>
      <c r="G1653">
        <f>Table2[[#This Row],[Response]]</f>
        <v>0</v>
      </c>
      <c r="H1653" s="8">
        <f>Products!G1653</f>
        <v>64</v>
      </c>
      <c r="I1653" s="17" t="str">
        <f>Products!H1653</f>
        <v>Single</v>
      </c>
      <c r="J1653" t="str">
        <f>Products!I1653</f>
        <v>56-65</v>
      </c>
      <c r="K1653" t="str">
        <f>Table6[[#This Row],[Kids]]</f>
        <v>Yes</v>
      </c>
      <c r="L1653" t="str">
        <f>Table6[[#This Row],[Teens]]</f>
        <v>Yes</v>
      </c>
    </row>
    <row r="1654" spans="1:12" ht="16.5" x14ac:dyDescent="0.3">
      <c r="A1654">
        <f>Table2[[#This Row],[NumDealsPurchases]]</f>
        <v>3</v>
      </c>
      <c r="B1654">
        <f>Table2[[#This Row],[AcceptedCmp3]]</f>
        <v>0</v>
      </c>
      <c r="C1654">
        <f>Table2[[#This Row],[AcceptedCmp4]]</f>
        <v>0</v>
      </c>
      <c r="D1654">
        <f>Table2[[#This Row],[AcceptedCmp5]]</f>
        <v>0</v>
      </c>
      <c r="E1654">
        <f>Table2[[#This Row],[AcceptedCmp1]]</f>
        <v>0</v>
      </c>
      <c r="F1654">
        <f>Table2[[#This Row],[AcceptedCmp2]]</f>
        <v>0</v>
      </c>
      <c r="G1654">
        <f>Table2[[#This Row],[Response]]</f>
        <v>0</v>
      </c>
      <c r="H1654" s="8">
        <f>Products!G1654</f>
        <v>32</v>
      </c>
      <c r="I1654" s="17" t="str">
        <f>Products!H1654</f>
        <v>Widow</v>
      </c>
      <c r="J1654" t="str">
        <f>Products!I1654</f>
        <v>26-35</v>
      </c>
      <c r="K1654" t="str">
        <f>Table6[[#This Row],[Kids]]</f>
        <v>Yes</v>
      </c>
      <c r="L1654" t="str">
        <f>Table6[[#This Row],[Teens]]</f>
        <v>No</v>
      </c>
    </row>
    <row r="1655" spans="1:12" ht="16.5" x14ac:dyDescent="0.3">
      <c r="A1655">
        <f>Table2[[#This Row],[NumDealsPurchases]]</f>
        <v>1</v>
      </c>
      <c r="B1655">
        <f>Table2[[#This Row],[AcceptedCmp3]]</f>
        <v>0</v>
      </c>
      <c r="C1655">
        <f>Table2[[#This Row],[AcceptedCmp4]]</f>
        <v>0</v>
      </c>
      <c r="D1655">
        <f>Table2[[#This Row],[AcceptedCmp5]]</f>
        <v>0</v>
      </c>
      <c r="E1655">
        <f>Table2[[#This Row],[AcceptedCmp1]]</f>
        <v>0</v>
      </c>
      <c r="F1655">
        <f>Table2[[#This Row],[AcceptedCmp2]]</f>
        <v>0</v>
      </c>
      <c r="G1655">
        <f>Table2[[#This Row],[Response]]</f>
        <v>1</v>
      </c>
      <c r="H1655" s="8">
        <f>Products!G1655</f>
        <v>51</v>
      </c>
      <c r="I1655" s="17" t="str">
        <f>Products!H1655</f>
        <v>Together</v>
      </c>
      <c r="J1655" t="str">
        <f>Products!I1655</f>
        <v>46-55</v>
      </c>
      <c r="K1655" t="str">
        <f>Table6[[#This Row],[Kids]]</f>
        <v>No</v>
      </c>
      <c r="L1655" t="str">
        <f>Table6[[#This Row],[Teens]]</f>
        <v>No</v>
      </c>
    </row>
    <row r="1656" spans="1:12" ht="16.5" x14ac:dyDescent="0.3">
      <c r="A1656">
        <f>Table2[[#This Row],[NumDealsPurchases]]</f>
        <v>3</v>
      </c>
      <c r="B1656">
        <f>Table2[[#This Row],[AcceptedCmp3]]</f>
        <v>0</v>
      </c>
      <c r="C1656">
        <f>Table2[[#This Row],[AcceptedCmp4]]</f>
        <v>0</v>
      </c>
      <c r="D1656">
        <f>Table2[[#This Row],[AcceptedCmp5]]</f>
        <v>0</v>
      </c>
      <c r="E1656">
        <f>Table2[[#This Row],[AcceptedCmp1]]</f>
        <v>0</v>
      </c>
      <c r="F1656">
        <f>Table2[[#This Row],[AcceptedCmp2]]</f>
        <v>0</v>
      </c>
      <c r="G1656">
        <f>Table2[[#This Row],[Response]]</f>
        <v>1</v>
      </c>
      <c r="H1656" s="8">
        <f>Products!G1656</f>
        <v>49</v>
      </c>
      <c r="I1656" s="17" t="str">
        <f>Products!H1656</f>
        <v>Widow</v>
      </c>
      <c r="J1656" t="str">
        <f>Products!I1656</f>
        <v>46-55</v>
      </c>
      <c r="K1656" t="str">
        <f>Table6[[#This Row],[Kids]]</f>
        <v>Yes</v>
      </c>
      <c r="L1656" t="str">
        <f>Table6[[#This Row],[Teens]]</f>
        <v>Yes</v>
      </c>
    </row>
    <row r="1657" spans="1:12" ht="16.5" x14ac:dyDescent="0.3">
      <c r="A1657">
        <f>Table2[[#This Row],[NumDealsPurchases]]</f>
        <v>0</v>
      </c>
      <c r="B1657">
        <f>Table2[[#This Row],[AcceptedCmp3]]</f>
        <v>0</v>
      </c>
      <c r="C1657">
        <f>Table2[[#This Row],[AcceptedCmp4]]</f>
        <v>0</v>
      </c>
      <c r="D1657">
        <f>Table2[[#This Row],[AcceptedCmp5]]</f>
        <v>0</v>
      </c>
      <c r="E1657">
        <f>Table2[[#This Row],[AcceptedCmp1]]</f>
        <v>0</v>
      </c>
      <c r="F1657">
        <f>Table2[[#This Row],[AcceptedCmp2]]</f>
        <v>0</v>
      </c>
      <c r="G1657">
        <f>Table2[[#This Row],[Response]]</f>
        <v>0</v>
      </c>
      <c r="H1657" s="8">
        <f>Products!G1657</f>
        <v>36</v>
      </c>
      <c r="I1657" s="17" t="str">
        <f>Products!H1657</f>
        <v>Single</v>
      </c>
      <c r="J1657" t="str">
        <f>Products!I1657</f>
        <v>36-45</v>
      </c>
      <c r="K1657" t="str">
        <f>Table6[[#This Row],[Kids]]</f>
        <v>No</v>
      </c>
      <c r="L1657" t="str">
        <f>Table6[[#This Row],[Teens]]</f>
        <v>No</v>
      </c>
    </row>
    <row r="1658" spans="1:12" ht="16.5" x14ac:dyDescent="0.3">
      <c r="A1658">
        <f>Table2[[#This Row],[NumDealsPurchases]]</f>
        <v>2</v>
      </c>
      <c r="B1658">
        <f>Table2[[#This Row],[AcceptedCmp3]]</f>
        <v>0</v>
      </c>
      <c r="C1658">
        <f>Table2[[#This Row],[AcceptedCmp4]]</f>
        <v>0</v>
      </c>
      <c r="D1658">
        <f>Table2[[#This Row],[AcceptedCmp5]]</f>
        <v>0</v>
      </c>
      <c r="E1658">
        <f>Table2[[#This Row],[AcceptedCmp1]]</f>
        <v>0</v>
      </c>
      <c r="F1658">
        <f>Table2[[#This Row],[AcceptedCmp2]]</f>
        <v>0</v>
      </c>
      <c r="G1658">
        <f>Table2[[#This Row],[Response]]</f>
        <v>0</v>
      </c>
      <c r="H1658" s="8">
        <f>Products!G1658</f>
        <v>66</v>
      </c>
      <c r="I1658" s="17" t="str">
        <f>Products!H1658</f>
        <v>Together</v>
      </c>
      <c r="J1658" t="str">
        <f>Products!I1658</f>
        <v>66-75</v>
      </c>
      <c r="K1658" t="str">
        <f>Table6[[#This Row],[Kids]]</f>
        <v>No</v>
      </c>
      <c r="L1658" t="str">
        <f>Table6[[#This Row],[Teens]]</f>
        <v>Yes</v>
      </c>
    </row>
    <row r="1659" spans="1:12" ht="16.5" x14ac:dyDescent="0.3">
      <c r="A1659">
        <f>Table2[[#This Row],[NumDealsPurchases]]</f>
        <v>1</v>
      </c>
      <c r="B1659">
        <f>Table2[[#This Row],[AcceptedCmp3]]</f>
        <v>0</v>
      </c>
      <c r="C1659">
        <f>Table2[[#This Row],[AcceptedCmp4]]</f>
        <v>0</v>
      </c>
      <c r="D1659">
        <f>Table2[[#This Row],[AcceptedCmp5]]</f>
        <v>0</v>
      </c>
      <c r="E1659">
        <f>Table2[[#This Row],[AcceptedCmp1]]</f>
        <v>0</v>
      </c>
      <c r="F1659">
        <f>Table2[[#This Row],[AcceptedCmp2]]</f>
        <v>0</v>
      </c>
      <c r="G1659">
        <f>Table2[[#This Row],[Response]]</f>
        <v>0</v>
      </c>
      <c r="H1659" s="8">
        <f>Products!G1659</f>
        <v>36</v>
      </c>
      <c r="I1659" s="17" t="str">
        <f>Products!H1659</f>
        <v>Married</v>
      </c>
      <c r="J1659" t="str">
        <f>Products!I1659</f>
        <v>36-45</v>
      </c>
      <c r="K1659" t="str">
        <f>Table6[[#This Row],[Kids]]</f>
        <v>Yes</v>
      </c>
      <c r="L1659" t="str">
        <f>Table6[[#This Row],[Teens]]</f>
        <v>No</v>
      </c>
    </row>
    <row r="1660" spans="1:12" ht="16.5" x14ac:dyDescent="0.3">
      <c r="A1660">
        <f>Table2[[#This Row],[NumDealsPurchases]]</f>
        <v>3</v>
      </c>
      <c r="B1660">
        <f>Table2[[#This Row],[AcceptedCmp3]]</f>
        <v>0</v>
      </c>
      <c r="C1660">
        <f>Table2[[#This Row],[AcceptedCmp4]]</f>
        <v>0</v>
      </c>
      <c r="D1660">
        <f>Table2[[#This Row],[AcceptedCmp5]]</f>
        <v>0</v>
      </c>
      <c r="E1660">
        <f>Table2[[#This Row],[AcceptedCmp1]]</f>
        <v>0</v>
      </c>
      <c r="F1660">
        <f>Table2[[#This Row],[AcceptedCmp2]]</f>
        <v>0</v>
      </c>
      <c r="G1660">
        <f>Table2[[#This Row],[Response]]</f>
        <v>0</v>
      </c>
      <c r="H1660" s="8">
        <f>Products!G1660</f>
        <v>59</v>
      </c>
      <c r="I1660" s="17" t="str">
        <f>Products!H1660</f>
        <v>Together</v>
      </c>
      <c r="J1660" t="str">
        <f>Products!I1660</f>
        <v>56-65</v>
      </c>
      <c r="K1660" t="str">
        <f>Table6[[#This Row],[Kids]]</f>
        <v>No</v>
      </c>
      <c r="L1660" t="str">
        <f>Table6[[#This Row],[Teens]]</f>
        <v>Yes</v>
      </c>
    </row>
    <row r="1661" spans="1:12" ht="16.5" x14ac:dyDescent="0.3">
      <c r="A1661">
        <f>Table2[[#This Row],[NumDealsPurchases]]</f>
        <v>1</v>
      </c>
      <c r="B1661">
        <f>Table2[[#This Row],[AcceptedCmp3]]</f>
        <v>0</v>
      </c>
      <c r="C1661">
        <f>Table2[[#This Row],[AcceptedCmp4]]</f>
        <v>0</v>
      </c>
      <c r="D1661">
        <f>Table2[[#This Row],[AcceptedCmp5]]</f>
        <v>0</v>
      </c>
      <c r="E1661">
        <f>Table2[[#This Row],[AcceptedCmp1]]</f>
        <v>0</v>
      </c>
      <c r="F1661">
        <f>Table2[[#This Row],[AcceptedCmp2]]</f>
        <v>0</v>
      </c>
      <c r="G1661">
        <f>Table2[[#This Row],[Response]]</f>
        <v>0</v>
      </c>
      <c r="H1661" s="8">
        <f>Products!G1661</f>
        <v>60</v>
      </c>
      <c r="I1661" s="17" t="str">
        <f>Products!H1661</f>
        <v>Single</v>
      </c>
      <c r="J1661" t="str">
        <f>Products!I1661</f>
        <v>56-65</v>
      </c>
      <c r="K1661" t="str">
        <f>Table6[[#This Row],[Kids]]</f>
        <v>No</v>
      </c>
      <c r="L1661" t="str">
        <f>Table6[[#This Row],[Teens]]</f>
        <v>Yes</v>
      </c>
    </row>
    <row r="1662" spans="1:12" ht="16.5" x14ac:dyDescent="0.3">
      <c r="A1662">
        <f>Table2[[#This Row],[NumDealsPurchases]]</f>
        <v>6</v>
      </c>
      <c r="B1662">
        <f>Table2[[#This Row],[AcceptedCmp3]]</f>
        <v>0</v>
      </c>
      <c r="C1662">
        <f>Table2[[#This Row],[AcceptedCmp4]]</f>
        <v>0</v>
      </c>
      <c r="D1662">
        <f>Table2[[#This Row],[AcceptedCmp5]]</f>
        <v>0</v>
      </c>
      <c r="E1662">
        <f>Table2[[#This Row],[AcceptedCmp1]]</f>
        <v>0</v>
      </c>
      <c r="F1662">
        <f>Table2[[#This Row],[AcceptedCmp2]]</f>
        <v>0</v>
      </c>
      <c r="G1662">
        <f>Table2[[#This Row],[Response]]</f>
        <v>0</v>
      </c>
      <c r="H1662" s="8">
        <f>Products!G1662</f>
        <v>41</v>
      </c>
      <c r="I1662" s="17" t="str">
        <f>Products!H1662</f>
        <v>Single</v>
      </c>
      <c r="J1662" t="str">
        <f>Products!I1662</f>
        <v>36-45</v>
      </c>
      <c r="K1662" t="str">
        <f>Table6[[#This Row],[Kids]]</f>
        <v>No</v>
      </c>
      <c r="L1662" t="str">
        <f>Table6[[#This Row],[Teens]]</f>
        <v>Yes</v>
      </c>
    </row>
    <row r="1663" spans="1:12" ht="16.5" x14ac:dyDescent="0.3">
      <c r="A1663">
        <f>Table2[[#This Row],[NumDealsPurchases]]</f>
        <v>1</v>
      </c>
      <c r="B1663">
        <f>Table2[[#This Row],[AcceptedCmp3]]</f>
        <v>0</v>
      </c>
      <c r="C1663">
        <f>Table2[[#This Row],[AcceptedCmp4]]</f>
        <v>0</v>
      </c>
      <c r="D1663">
        <f>Table2[[#This Row],[AcceptedCmp5]]</f>
        <v>1</v>
      </c>
      <c r="E1663">
        <f>Table2[[#This Row],[AcceptedCmp1]]</f>
        <v>1</v>
      </c>
      <c r="F1663">
        <f>Table2[[#This Row],[AcceptedCmp2]]</f>
        <v>0</v>
      </c>
      <c r="G1663">
        <f>Table2[[#This Row],[Response]]</f>
        <v>1</v>
      </c>
      <c r="H1663" s="8">
        <f>Products!G1663</f>
        <v>33</v>
      </c>
      <c r="I1663" s="17" t="str">
        <f>Products!H1663</f>
        <v>Together</v>
      </c>
      <c r="J1663" t="str">
        <f>Products!I1663</f>
        <v>26-35</v>
      </c>
      <c r="K1663" t="str">
        <f>Table6[[#This Row],[Kids]]</f>
        <v>No</v>
      </c>
      <c r="L1663" t="str">
        <f>Table6[[#This Row],[Teens]]</f>
        <v>No</v>
      </c>
    </row>
    <row r="1664" spans="1:12" ht="16.5" x14ac:dyDescent="0.3">
      <c r="A1664">
        <f>Table2[[#This Row],[NumDealsPurchases]]</f>
        <v>9</v>
      </c>
      <c r="B1664">
        <f>Table2[[#This Row],[AcceptedCmp3]]</f>
        <v>0</v>
      </c>
      <c r="C1664">
        <f>Table2[[#This Row],[AcceptedCmp4]]</f>
        <v>0</v>
      </c>
      <c r="D1664">
        <f>Table2[[#This Row],[AcceptedCmp5]]</f>
        <v>0</v>
      </c>
      <c r="E1664">
        <f>Table2[[#This Row],[AcceptedCmp1]]</f>
        <v>0</v>
      </c>
      <c r="F1664">
        <f>Table2[[#This Row],[AcceptedCmp2]]</f>
        <v>0</v>
      </c>
      <c r="G1664">
        <f>Table2[[#This Row],[Response]]</f>
        <v>0</v>
      </c>
      <c r="H1664" s="8">
        <f>Products!G1664</f>
        <v>55</v>
      </c>
      <c r="I1664" s="17" t="str">
        <f>Products!H1664</f>
        <v>Divorced</v>
      </c>
      <c r="J1664" t="str">
        <f>Products!I1664</f>
        <v>46-55</v>
      </c>
      <c r="K1664" t="str">
        <f>Table6[[#This Row],[Kids]]</f>
        <v>Yes</v>
      </c>
      <c r="L1664" t="str">
        <f>Table6[[#This Row],[Teens]]</f>
        <v>Yes</v>
      </c>
    </row>
    <row r="1665" spans="1:12" ht="16.5" x14ac:dyDescent="0.3">
      <c r="A1665">
        <f>Table2[[#This Row],[NumDealsPurchases]]</f>
        <v>4</v>
      </c>
      <c r="B1665">
        <f>Table2[[#This Row],[AcceptedCmp3]]</f>
        <v>0</v>
      </c>
      <c r="C1665">
        <f>Table2[[#This Row],[AcceptedCmp4]]</f>
        <v>0</v>
      </c>
      <c r="D1665">
        <f>Table2[[#This Row],[AcceptedCmp5]]</f>
        <v>0</v>
      </c>
      <c r="E1665">
        <f>Table2[[#This Row],[AcceptedCmp1]]</f>
        <v>0</v>
      </c>
      <c r="F1665">
        <f>Table2[[#This Row],[AcceptedCmp2]]</f>
        <v>0</v>
      </c>
      <c r="G1665">
        <f>Table2[[#This Row],[Response]]</f>
        <v>0</v>
      </c>
      <c r="H1665" s="8">
        <f>Products!G1665</f>
        <v>45</v>
      </c>
      <c r="I1665" s="17" t="str">
        <f>Products!H1665</f>
        <v>Single</v>
      </c>
      <c r="J1665" t="str">
        <f>Products!I1665</f>
        <v>36-45</v>
      </c>
      <c r="K1665" t="str">
        <f>Table6[[#This Row],[Kids]]</f>
        <v>Yes</v>
      </c>
      <c r="L1665" t="str">
        <f>Table6[[#This Row],[Teens]]</f>
        <v>No</v>
      </c>
    </row>
    <row r="1666" spans="1:12" ht="16.5" x14ac:dyDescent="0.3">
      <c r="A1666">
        <f>Table2[[#This Row],[NumDealsPurchases]]</f>
        <v>2</v>
      </c>
      <c r="B1666">
        <f>Table2[[#This Row],[AcceptedCmp3]]</f>
        <v>0</v>
      </c>
      <c r="C1666">
        <f>Table2[[#This Row],[AcceptedCmp4]]</f>
        <v>0</v>
      </c>
      <c r="D1666">
        <f>Table2[[#This Row],[AcceptedCmp5]]</f>
        <v>0</v>
      </c>
      <c r="E1666">
        <f>Table2[[#This Row],[AcceptedCmp1]]</f>
        <v>0</v>
      </c>
      <c r="F1666">
        <f>Table2[[#This Row],[AcceptedCmp2]]</f>
        <v>0</v>
      </c>
      <c r="G1666">
        <f>Table2[[#This Row],[Response]]</f>
        <v>0</v>
      </c>
      <c r="H1666" s="8">
        <f>Products!G1666</f>
        <v>38</v>
      </c>
      <c r="I1666" s="17" t="str">
        <f>Products!H1666</f>
        <v>Single</v>
      </c>
      <c r="J1666" t="str">
        <f>Products!I1666</f>
        <v>36-45</v>
      </c>
      <c r="K1666" t="str">
        <f>Table6[[#This Row],[Kids]]</f>
        <v>No</v>
      </c>
      <c r="L1666" t="str">
        <f>Table6[[#This Row],[Teens]]</f>
        <v>Yes</v>
      </c>
    </row>
    <row r="1667" spans="1:12" ht="16.5" x14ac:dyDescent="0.3">
      <c r="A1667">
        <f>Table2[[#This Row],[NumDealsPurchases]]</f>
        <v>3</v>
      </c>
      <c r="B1667">
        <f>Table2[[#This Row],[AcceptedCmp3]]</f>
        <v>0</v>
      </c>
      <c r="C1667">
        <f>Table2[[#This Row],[AcceptedCmp4]]</f>
        <v>0</v>
      </c>
      <c r="D1667">
        <f>Table2[[#This Row],[AcceptedCmp5]]</f>
        <v>0</v>
      </c>
      <c r="E1667">
        <f>Table2[[#This Row],[AcceptedCmp1]]</f>
        <v>0</v>
      </c>
      <c r="F1667">
        <f>Table2[[#This Row],[AcceptedCmp2]]</f>
        <v>0</v>
      </c>
      <c r="G1667">
        <f>Table2[[#This Row],[Response]]</f>
        <v>0</v>
      </c>
      <c r="H1667" s="8">
        <f>Products!G1667</f>
        <v>48</v>
      </c>
      <c r="I1667" s="17" t="str">
        <f>Products!H1667</f>
        <v>Single</v>
      </c>
      <c r="J1667" t="str">
        <f>Products!I1667</f>
        <v>46-55</v>
      </c>
      <c r="K1667" t="str">
        <f>Table6[[#This Row],[Kids]]</f>
        <v>Yes</v>
      </c>
      <c r="L1667" t="str">
        <f>Table6[[#This Row],[Teens]]</f>
        <v>Yes</v>
      </c>
    </row>
    <row r="1668" spans="1:12" ht="16.5" x14ac:dyDescent="0.3">
      <c r="A1668">
        <f>Table2[[#This Row],[NumDealsPurchases]]</f>
        <v>1</v>
      </c>
      <c r="B1668">
        <f>Table2[[#This Row],[AcceptedCmp3]]</f>
        <v>0</v>
      </c>
      <c r="C1668">
        <f>Table2[[#This Row],[AcceptedCmp4]]</f>
        <v>0</v>
      </c>
      <c r="D1668">
        <f>Table2[[#This Row],[AcceptedCmp5]]</f>
        <v>0</v>
      </c>
      <c r="E1668">
        <f>Table2[[#This Row],[AcceptedCmp1]]</f>
        <v>0</v>
      </c>
      <c r="F1668">
        <f>Table2[[#This Row],[AcceptedCmp2]]</f>
        <v>0</v>
      </c>
      <c r="G1668">
        <f>Table2[[#This Row],[Response]]</f>
        <v>0</v>
      </c>
      <c r="H1668" s="8">
        <f>Products!G1668</f>
        <v>24</v>
      </c>
      <c r="I1668" s="17" t="str">
        <f>Products!H1668</f>
        <v>Married</v>
      </c>
      <c r="J1668" t="str">
        <f>Products!I1668</f>
        <v>16-25</v>
      </c>
      <c r="K1668" t="str">
        <f>Table6[[#This Row],[Kids]]</f>
        <v>No</v>
      </c>
      <c r="L1668" t="str">
        <f>Table6[[#This Row],[Teens]]</f>
        <v>No</v>
      </c>
    </row>
    <row r="1669" spans="1:12" ht="16.5" x14ac:dyDescent="0.3">
      <c r="A1669">
        <f>Table2[[#This Row],[NumDealsPurchases]]</f>
        <v>1</v>
      </c>
      <c r="B1669">
        <f>Table2[[#This Row],[AcceptedCmp3]]</f>
        <v>0</v>
      </c>
      <c r="C1669">
        <f>Table2[[#This Row],[AcceptedCmp4]]</f>
        <v>0</v>
      </c>
      <c r="D1669">
        <f>Table2[[#This Row],[AcceptedCmp5]]</f>
        <v>0</v>
      </c>
      <c r="E1669">
        <f>Table2[[#This Row],[AcceptedCmp1]]</f>
        <v>0</v>
      </c>
      <c r="F1669">
        <f>Table2[[#This Row],[AcceptedCmp2]]</f>
        <v>0</v>
      </c>
      <c r="G1669">
        <f>Table2[[#This Row],[Response]]</f>
        <v>0</v>
      </c>
      <c r="H1669" s="8">
        <f>Products!G1669</f>
        <v>28</v>
      </c>
      <c r="I1669" s="17" t="str">
        <f>Products!H1669</f>
        <v>Married</v>
      </c>
      <c r="J1669" t="str">
        <f>Products!I1669</f>
        <v>26-35</v>
      </c>
      <c r="K1669" t="str">
        <f>Table6[[#This Row],[Kids]]</f>
        <v>Yes</v>
      </c>
      <c r="L1669" t="str">
        <f>Table6[[#This Row],[Teens]]</f>
        <v>No</v>
      </c>
    </row>
    <row r="1670" spans="1:12" ht="16.5" x14ac:dyDescent="0.3">
      <c r="A1670">
        <f>Table2[[#This Row],[NumDealsPurchases]]</f>
        <v>1</v>
      </c>
      <c r="B1670">
        <f>Table2[[#This Row],[AcceptedCmp3]]</f>
        <v>0</v>
      </c>
      <c r="C1670">
        <f>Table2[[#This Row],[AcceptedCmp4]]</f>
        <v>0</v>
      </c>
      <c r="D1670">
        <f>Table2[[#This Row],[AcceptedCmp5]]</f>
        <v>0</v>
      </c>
      <c r="E1670">
        <f>Table2[[#This Row],[AcceptedCmp1]]</f>
        <v>0</v>
      </c>
      <c r="F1670">
        <f>Table2[[#This Row],[AcceptedCmp2]]</f>
        <v>0</v>
      </c>
      <c r="G1670">
        <f>Table2[[#This Row],[Response]]</f>
        <v>0</v>
      </c>
      <c r="H1670" s="8">
        <f>Products!G1670</f>
        <v>46</v>
      </c>
      <c r="I1670" s="17" t="str">
        <f>Products!H1670</f>
        <v>Married</v>
      </c>
      <c r="J1670" t="str">
        <f>Products!I1670</f>
        <v>46-55</v>
      </c>
      <c r="K1670" t="str">
        <f>Table6[[#This Row],[Kids]]</f>
        <v>No</v>
      </c>
      <c r="L1670" t="str">
        <f>Table6[[#This Row],[Teens]]</f>
        <v>Yes</v>
      </c>
    </row>
    <row r="1671" spans="1:12" ht="16.5" x14ac:dyDescent="0.3">
      <c r="A1671">
        <f>Table2[[#This Row],[NumDealsPurchases]]</f>
        <v>3</v>
      </c>
      <c r="B1671">
        <f>Table2[[#This Row],[AcceptedCmp3]]</f>
        <v>0</v>
      </c>
      <c r="C1671">
        <f>Table2[[#This Row],[AcceptedCmp4]]</f>
        <v>0</v>
      </c>
      <c r="D1671">
        <f>Table2[[#This Row],[AcceptedCmp5]]</f>
        <v>0</v>
      </c>
      <c r="E1671">
        <f>Table2[[#This Row],[AcceptedCmp1]]</f>
        <v>0</v>
      </c>
      <c r="F1671">
        <f>Table2[[#This Row],[AcceptedCmp2]]</f>
        <v>0</v>
      </c>
      <c r="G1671">
        <f>Table2[[#This Row],[Response]]</f>
        <v>0</v>
      </c>
      <c r="H1671" s="8">
        <f>Products!G1671</f>
        <v>54</v>
      </c>
      <c r="I1671" s="17" t="str">
        <f>Products!H1671</f>
        <v>Married</v>
      </c>
      <c r="J1671" t="str">
        <f>Products!I1671</f>
        <v>46-55</v>
      </c>
      <c r="K1671" t="str">
        <f>Table6[[#This Row],[Kids]]</f>
        <v>Yes</v>
      </c>
      <c r="L1671" t="str">
        <f>Table6[[#This Row],[Teens]]</f>
        <v>Yes</v>
      </c>
    </row>
    <row r="1672" spans="1:12" ht="16.5" x14ac:dyDescent="0.3">
      <c r="A1672">
        <f>Table2[[#This Row],[NumDealsPurchases]]</f>
        <v>2</v>
      </c>
      <c r="B1672">
        <f>Table2[[#This Row],[AcceptedCmp3]]</f>
        <v>0</v>
      </c>
      <c r="C1672">
        <f>Table2[[#This Row],[AcceptedCmp4]]</f>
        <v>0</v>
      </c>
      <c r="D1672">
        <f>Table2[[#This Row],[AcceptedCmp5]]</f>
        <v>0</v>
      </c>
      <c r="E1672">
        <f>Table2[[#This Row],[AcceptedCmp1]]</f>
        <v>0</v>
      </c>
      <c r="F1672">
        <f>Table2[[#This Row],[AcceptedCmp2]]</f>
        <v>0</v>
      </c>
      <c r="G1672">
        <f>Table2[[#This Row],[Response]]</f>
        <v>0</v>
      </c>
      <c r="H1672" s="8">
        <f>Products!G1672</f>
        <v>43</v>
      </c>
      <c r="I1672" s="17" t="str">
        <f>Products!H1672</f>
        <v>Single</v>
      </c>
      <c r="J1672" t="str">
        <f>Products!I1672</f>
        <v>36-45</v>
      </c>
      <c r="K1672" t="str">
        <f>Table6[[#This Row],[Kids]]</f>
        <v>Yes</v>
      </c>
      <c r="L1672" t="str">
        <f>Table6[[#This Row],[Teens]]</f>
        <v>No</v>
      </c>
    </row>
    <row r="1673" spans="1:12" ht="16.5" x14ac:dyDescent="0.3">
      <c r="A1673">
        <f>Table2[[#This Row],[NumDealsPurchases]]</f>
        <v>2</v>
      </c>
      <c r="B1673">
        <f>Table2[[#This Row],[AcceptedCmp3]]</f>
        <v>1</v>
      </c>
      <c r="C1673">
        <f>Table2[[#This Row],[AcceptedCmp4]]</f>
        <v>0</v>
      </c>
      <c r="D1673">
        <f>Table2[[#This Row],[AcceptedCmp5]]</f>
        <v>0</v>
      </c>
      <c r="E1673">
        <f>Table2[[#This Row],[AcceptedCmp1]]</f>
        <v>0</v>
      </c>
      <c r="F1673">
        <f>Table2[[#This Row],[AcceptedCmp2]]</f>
        <v>0</v>
      </c>
      <c r="G1673">
        <f>Table2[[#This Row],[Response]]</f>
        <v>1</v>
      </c>
      <c r="H1673" s="8">
        <f>Products!G1673</f>
        <v>46</v>
      </c>
      <c r="I1673" s="17" t="str">
        <f>Products!H1673</f>
        <v>Together</v>
      </c>
      <c r="J1673" t="str">
        <f>Products!I1673</f>
        <v>46-55</v>
      </c>
      <c r="K1673" t="str">
        <f>Table6[[#This Row],[Kids]]</f>
        <v>No</v>
      </c>
      <c r="L1673" t="str">
        <f>Table6[[#This Row],[Teens]]</f>
        <v>Yes</v>
      </c>
    </row>
    <row r="1674" spans="1:12" ht="16.5" x14ac:dyDescent="0.3">
      <c r="A1674">
        <f>Table2[[#This Row],[NumDealsPurchases]]</f>
        <v>2</v>
      </c>
      <c r="B1674">
        <f>Table2[[#This Row],[AcceptedCmp3]]</f>
        <v>0</v>
      </c>
      <c r="C1674">
        <f>Table2[[#This Row],[AcceptedCmp4]]</f>
        <v>1</v>
      </c>
      <c r="D1674">
        <f>Table2[[#This Row],[AcceptedCmp5]]</f>
        <v>0</v>
      </c>
      <c r="E1674">
        <f>Table2[[#This Row],[AcceptedCmp1]]</f>
        <v>1</v>
      </c>
      <c r="F1674">
        <f>Table2[[#This Row],[AcceptedCmp2]]</f>
        <v>0</v>
      </c>
      <c r="G1674">
        <f>Table2[[#This Row],[Response]]</f>
        <v>1</v>
      </c>
      <c r="H1674" s="8">
        <f>Products!G1674</f>
        <v>28</v>
      </c>
      <c r="I1674" s="17" t="str">
        <f>Products!H1674</f>
        <v>Married</v>
      </c>
      <c r="J1674" t="str">
        <f>Products!I1674</f>
        <v>26-35</v>
      </c>
      <c r="K1674" t="str">
        <f>Table6[[#This Row],[Kids]]</f>
        <v>No</v>
      </c>
      <c r="L1674" t="str">
        <f>Table6[[#This Row],[Teens]]</f>
        <v>No</v>
      </c>
    </row>
    <row r="1675" spans="1:12" ht="16.5" x14ac:dyDescent="0.3">
      <c r="A1675">
        <f>Table2[[#This Row],[NumDealsPurchases]]</f>
        <v>1</v>
      </c>
      <c r="B1675">
        <f>Table2[[#This Row],[AcceptedCmp3]]</f>
        <v>0</v>
      </c>
      <c r="C1675">
        <f>Table2[[#This Row],[AcceptedCmp4]]</f>
        <v>0</v>
      </c>
      <c r="D1675">
        <f>Table2[[#This Row],[AcceptedCmp5]]</f>
        <v>0</v>
      </c>
      <c r="E1675">
        <f>Table2[[#This Row],[AcceptedCmp1]]</f>
        <v>0</v>
      </c>
      <c r="F1675">
        <f>Table2[[#This Row],[AcceptedCmp2]]</f>
        <v>0</v>
      </c>
      <c r="G1675">
        <f>Table2[[#This Row],[Response]]</f>
        <v>0</v>
      </c>
      <c r="H1675" s="8">
        <f>Products!G1675</f>
        <v>62</v>
      </c>
      <c r="I1675" s="17" t="str">
        <f>Products!H1675</f>
        <v>Married</v>
      </c>
      <c r="J1675" t="str">
        <f>Products!I1675</f>
        <v>56-65</v>
      </c>
      <c r="K1675" t="str">
        <f>Table6[[#This Row],[Kids]]</f>
        <v>No</v>
      </c>
      <c r="L1675" t="str">
        <f>Table6[[#This Row],[Teens]]</f>
        <v>No</v>
      </c>
    </row>
    <row r="1676" spans="1:12" ht="16.5" x14ac:dyDescent="0.3">
      <c r="A1676">
        <f>Table2[[#This Row],[NumDealsPurchases]]</f>
        <v>1</v>
      </c>
      <c r="B1676">
        <f>Table2[[#This Row],[AcceptedCmp3]]</f>
        <v>0</v>
      </c>
      <c r="C1676">
        <f>Table2[[#This Row],[AcceptedCmp4]]</f>
        <v>0</v>
      </c>
      <c r="D1676">
        <f>Table2[[#This Row],[AcceptedCmp5]]</f>
        <v>1</v>
      </c>
      <c r="E1676">
        <f>Table2[[#This Row],[AcceptedCmp1]]</f>
        <v>0</v>
      </c>
      <c r="F1676">
        <f>Table2[[#This Row],[AcceptedCmp2]]</f>
        <v>0</v>
      </c>
      <c r="G1676">
        <f>Table2[[#This Row],[Response]]</f>
        <v>1</v>
      </c>
      <c r="H1676" s="8">
        <f>Products!G1676</f>
        <v>27</v>
      </c>
      <c r="I1676" s="17" t="str">
        <f>Products!H1676</f>
        <v>Married</v>
      </c>
      <c r="J1676" t="str">
        <f>Products!I1676</f>
        <v>26-35</v>
      </c>
      <c r="K1676" t="str">
        <f>Table6[[#This Row],[Kids]]</f>
        <v>No</v>
      </c>
      <c r="L1676" t="str">
        <f>Table6[[#This Row],[Teens]]</f>
        <v>No</v>
      </c>
    </row>
    <row r="1677" spans="1:12" ht="16.5" x14ac:dyDescent="0.3">
      <c r="A1677">
        <f>Table2[[#This Row],[NumDealsPurchases]]</f>
        <v>1</v>
      </c>
      <c r="B1677">
        <f>Table2[[#This Row],[AcceptedCmp3]]</f>
        <v>0</v>
      </c>
      <c r="C1677">
        <f>Table2[[#This Row],[AcceptedCmp4]]</f>
        <v>0</v>
      </c>
      <c r="D1677">
        <f>Table2[[#This Row],[AcceptedCmp5]]</f>
        <v>0</v>
      </c>
      <c r="E1677">
        <f>Table2[[#This Row],[AcceptedCmp1]]</f>
        <v>1</v>
      </c>
      <c r="F1677">
        <f>Table2[[#This Row],[AcceptedCmp2]]</f>
        <v>0</v>
      </c>
      <c r="G1677">
        <f>Table2[[#This Row],[Response]]</f>
        <v>0</v>
      </c>
      <c r="H1677" s="8">
        <f>Products!G1677</f>
        <v>58</v>
      </c>
      <c r="I1677" s="17" t="str">
        <f>Products!H1677</f>
        <v>Together</v>
      </c>
      <c r="J1677" t="str">
        <f>Products!I1677</f>
        <v>56-65</v>
      </c>
      <c r="K1677" t="str">
        <f>Table6[[#This Row],[Kids]]</f>
        <v>No</v>
      </c>
      <c r="L1677" t="str">
        <f>Table6[[#This Row],[Teens]]</f>
        <v>No</v>
      </c>
    </row>
    <row r="1678" spans="1:12" ht="16.5" x14ac:dyDescent="0.3">
      <c r="A1678">
        <f>Table2[[#This Row],[NumDealsPurchases]]</f>
        <v>4</v>
      </c>
      <c r="B1678">
        <f>Table2[[#This Row],[AcceptedCmp3]]</f>
        <v>0</v>
      </c>
      <c r="C1678">
        <f>Table2[[#This Row],[AcceptedCmp4]]</f>
        <v>0</v>
      </c>
      <c r="D1678">
        <f>Table2[[#This Row],[AcceptedCmp5]]</f>
        <v>0</v>
      </c>
      <c r="E1678">
        <f>Table2[[#This Row],[AcceptedCmp1]]</f>
        <v>0</v>
      </c>
      <c r="F1678">
        <f>Table2[[#This Row],[AcceptedCmp2]]</f>
        <v>0</v>
      </c>
      <c r="G1678">
        <f>Table2[[#This Row],[Response]]</f>
        <v>0</v>
      </c>
      <c r="H1678" s="8">
        <f>Products!G1678</f>
        <v>42</v>
      </c>
      <c r="I1678" s="17" t="str">
        <f>Products!H1678</f>
        <v>Married</v>
      </c>
      <c r="J1678" t="str">
        <f>Products!I1678</f>
        <v>36-45</v>
      </c>
      <c r="K1678" t="str">
        <f>Table6[[#This Row],[Kids]]</f>
        <v>No</v>
      </c>
      <c r="L1678" t="str">
        <f>Table6[[#This Row],[Teens]]</f>
        <v>Yes</v>
      </c>
    </row>
    <row r="1679" spans="1:12" ht="16.5" x14ac:dyDescent="0.3">
      <c r="A1679">
        <f>Table2[[#This Row],[NumDealsPurchases]]</f>
        <v>1</v>
      </c>
      <c r="B1679">
        <f>Table2[[#This Row],[AcceptedCmp3]]</f>
        <v>0</v>
      </c>
      <c r="C1679">
        <f>Table2[[#This Row],[AcceptedCmp4]]</f>
        <v>0</v>
      </c>
      <c r="D1679">
        <f>Table2[[#This Row],[AcceptedCmp5]]</f>
        <v>0</v>
      </c>
      <c r="E1679">
        <f>Table2[[#This Row],[AcceptedCmp1]]</f>
        <v>0</v>
      </c>
      <c r="F1679">
        <f>Table2[[#This Row],[AcceptedCmp2]]</f>
        <v>0</v>
      </c>
      <c r="G1679">
        <f>Table2[[#This Row],[Response]]</f>
        <v>0</v>
      </c>
      <c r="H1679" s="8">
        <f>Products!G1679</f>
        <v>21</v>
      </c>
      <c r="I1679" s="17" t="str">
        <f>Products!H1679</f>
        <v>Single</v>
      </c>
      <c r="J1679" t="str">
        <f>Products!I1679</f>
        <v>16-25</v>
      </c>
      <c r="K1679" t="str">
        <f>Table6[[#This Row],[Kids]]</f>
        <v>No</v>
      </c>
      <c r="L1679" t="str">
        <f>Table6[[#This Row],[Teens]]</f>
        <v>No</v>
      </c>
    </row>
    <row r="1680" spans="1:12" ht="16.5" x14ac:dyDescent="0.3">
      <c r="A1680">
        <f>Table2[[#This Row],[NumDealsPurchases]]</f>
        <v>4</v>
      </c>
      <c r="B1680">
        <f>Table2[[#This Row],[AcceptedCmp3]]</f>
        <v>0</v>
      </c>
      <c r="C1680">
        <f>Table2[[#This Row],[AcceptedCmp4]]</f>
        <v>0</v>
      </c>
      <c r="D1680">
        <f>Table2[[#This Row],[AcceptedCmp5]]</f>
        <v>0</v>
      </c>
      <c r="E1680">
        <f>Table2[[#This Row],[AcceptedCmp1]]</f>
        <v>0</v>
      </c>
      <c r="F1680">
        <f>Table2[[#This Row],[AcceptedCmp2]]</f>
        <v>0</v>
      </c>
      <c r="G1680">
        <f>Table2[[#This Row],[Response]]</f>
        <v>0</v>
      </c>
      <c r="H1680" s="8">
        <f>Products!G1680</f>
        <v>38</v>
      </c>
      <c r="I1680" s="17" t="str">
        <f>Products!H1680</f>
        <v>Married</v>
      </c>
      <c r="J1680" t="str">
        <f>Products!I1680</f>
        <v>36-45</v>
      </c>
      <c r="K1680" t="str">
        <f>Table6[[#This Row],[Kids]]</f>
        <v>Yes</v>
      </c>
      <c r="L1680" t="str">
        <f>Table6[[#This Row],[Teens]]</f>
        <v>No</v>
      </c>
    </row>
    <row r="1681" spans="1:12" ht="16.5" x14ac:dyDescent="0.3">
      <c r="A1681">
        <f>Table2[[#This Row],[NumDealsPurchases]]</f>
        <v>1</v>
      </c>
      <c r="B1681">
        <f>Table2[[#This Row],[AcceptedCmp3]]</f>
        <v>0</v>
      </c>
      <c r="C1681">
        <f>Table2[[#This Row],[AcceptedCmp4]]</f>
        <v>0</v>
      </c>
      <c r="D1681">
        <f>Table2[[#This Row],[AcceptedCmp5]]</f>
        <v>0</v>
      </c>
      <c r="E1681">
        <f>Table2[[#This Row],[AcceptedCmp1]]</f>
        <v>0</v>
      </c>
      <c r="F1681">
        <f>Table2[[#This Row],[AcceptedCmp2]]</f>
        <v>0</v>
      </c>
      <c r="G1681">
        <f>Table2[[#This Row],[Response]]</f>
        <v>0</v>
      </c>
      <c r="H1681" s="8">
        <f>Products!G1681</f>
        <v>34</v>
      </c>
      <c r="I1681" s="17" t="str">
        <f>Products!H1681</f>
        <v>Married</v>
      </c>
      <c r="J1681" t="str">
        <f>Products!I1681</f>
        <v>26-35</v>
      </c>
      <c r="K1681" t="str">
        <f>Table6[[#This Row],[Kids]]</f>
        <v>Yes</v>
      </c>
      <c r="L1681" t="str">
        <f>Table6[[#This Row],[Teens]]</f>
        <v>No</v>
      </c>
    </row>
    <row r="1682" spans="1:12" ht="16.5" x14ac:dyDescent="0.3">
      <c r="A1682">
        <f>Table2[[#This Row],[NumDealsPurchases]]</f>
        <v>2</v>
      </c>
      <c r="B1682">
        <f>Table2[[#This Row],[AcceptedCmp3]]</f>
        <v>0</v>
      </c>
      <c r="C1682">
        <f>Table2[[#This Row],[AcceptedCmp4]]</f>
        <v>0</v>
      </c>
      <c r="D1682">
        <f>Table2[[#This Row],[AcceptedCmp5]]</f>
        <v>0</v>
      </c>
      <c r="E1682">
        <f>Table2[[#This Row],[AcceptedCmp1]]</f>
        <v>0</v>
      </c>
      <c r="F1682">
        <f>Table2[[#This Row],[AcceptedCmp2]]</f>
        <v>0</v>
      </c>
      <c r="G1682">
        <f>Table2[[#This Row],[Response]]</f>
        <v>0</v>
      </c>
      <c r="H1682" s="8">
        <f>Products!G1682</f>
        <v>37</v>
      </c>
      <c r="I1682" s="17" t="str">
        <f>Products!H1682</f>
        <v>Together</v>
      </c>
      <c r="J1682" t="str">
        <f>Products!I1682</f>
        <v>36-45</v>
      </c>
      <c r="K1682" t="str">
        <f>Table6[[#This Row],[Kids]]</f>
        <v>Yes</v>
      </c>
      <c r="L1682" t="str">
        <f>Table6[[#This Row],[Teens]]</f>
        <v>No</v>
      </c>
    </row>
    <row r="1683" spans="1:12" ht="16.5" x14ac:dyDescent="0.3">
      <c r="A1683">
        <f>Table2[[#This Row],[NumDealsPurchases]]</f>
        <v>1</v>
      </c>
      <c r="B1683">
        <f>Table2[[#This Row],[AcceptedCmp3]]</f>
        <v>0</v>
      </c>
      <c r="C1683">
        <f>Table2[[#This Row],[AcceptedCmp4]]</f>
        <v>0</v>
      </c>
      <c r="D1683">
        <f>Table2[[#This Row],[AcceptedCmp5]]</f>
        <v>0</v>
      </c>
      <c r="E1683">
        <f>Table2[[#This Row],[AcceptedCmp1]]</f>
        <v>0</v>
      </c>
      <c r="F1683">
        <f>Table2[[#This Row],[AcceptedCmp2]]</f>
        <v>0</v>
      </c>
      <c r="G1683">
        <f>Table2[[#This Row],[Response]]</f>
        <v>0</v>
      </c>
      <c r="H1683" s="8">
        <f>Products!G1683</f>
        <v>34</v>
      </c>
      <c r="I1683" s="17" t="str">
        <f>Products!H1683</f>
        <v>Together</v>
      </c>
      <c r="J1683" t="str">
        <f>Products!I1683</f>
        <v>26-35</v>
      </c>
      <c r="K1683" t="str">
        <f>Table6[[#This Row],[Kids]]</f>
        <v>Yes</v>
      </c>
      <c r="L1683" t="str">
        <f>Table6[[#This Row],[Teens]]</f>
        <v>No</v>
      </c>
    </row>
    <row r="1684" spans="1:12" ht="16.5" x14ac:dyDescent="0.3">
      <c r="A1684">
        <f>Table2[[#This Row],[NumDealsPurchases]]</f>
        <v>1</v>
      </c>
      <c r="B1684">
        <f>Table2[[#This Row],[AcceptedCmp3]]</f>
        <v>0</v>
      </c>
      <c r="C1684">
        <f>Table2[[#This Row],[AcceptedCmp4]]</f>
        <v>0</v>
      </c>
      <c r="D1684">
        <f>Table2[[#This Row],[AcceptedCmp5]]</f>
        <v>0</v>
      </c>
      <c r="E1684">
        <f>Table2[[#This Row],[AcceptedCmp1]]</f>
        <v>1</v>
      </c>
      <c r="F1684">
        <f>Table2[[#This Row],[AcceptedCmp2]]</f>
        <v>0</v>
      </c>
      <c r="G1684">
        <f>Table2[[#This Row],[Response]]</f>
        <v>0</v>
      </c>
      <c r="H1684" s="8">
        <f>Products!G1684</f>
        <v>35</v>
      </c>
      <c r="I1684" s="17" t="str">
        <f>Products!H1684</f>
        <v>Married</v>
      </c>
      <c r="J1684" t="str">
        <f>Products!I1684</f>
        <v>26-35</v>
      </c>
      <c r="K1684" t="str">
        <f>Table6[[#This Row],[Kids]]</f>
        <v>No</v>
      </c>
      <c r="L1684" t="str">
        <f>Table6[[#This Row],[Teens]]</f>
        <v>No</v>
      </c>
    </row>
    <row r="1685" spans="1:12" ht="16.5" x14ac:dyDescent="0.3">
      <c r="A1685">
        <f>Table2[[#This Row],[NumDealsPurchases]]</f>
        <v>4</v>
      </c>
      <c r="B1685">
        <f>Table2[[#This Row],[AcceptedCmp3]]</f>
        <v>0</v>
      </c>
      <c r="C1685">
        <f>Table2[[#This Row],[AcceptedCmp4]]</f>
        <v>0</v>
      </c>
      <c r="D1685">
        <f>Table2[[#This Row],[AcceptedCmp5]]</f>
        <v>0</v>
      </c>
      <c r="E1685">
        <f>Table2[[#This Row],[AcceptedCmp1]]</f>
        <v>0</v>
      </c>
      <c r="F1685">
        <f>Table2[[#This Row],[AcceptedCmp2]]</f>
        <v>0</v>
      </c>
      <c r="G1685">
        <f>Table2[[#This Row],[Response]]</f>
        <v>0</v>
      </c>
      <c r="H1685" s="8">
        <f>Products!G1685</f>
        <v>43</v>
      </c>
      <c r="I1685" s="17" t="str">
        <f>Products!H1685</f>
        <v>Married</v>
      </c>
      <c r="J1685" t="str">
        <f>Products!I1685</f>
        <v>36-45</v>
      </c>
      <c r="K1685" t="str">
        <f>Table6[[#This Row],[Kids]]</f>
        <v>Yes</v>
      </c>
      <c r="L1685" t="str">
        <f>Table6[[#This Row],[Teens]]</f>
        <v>Yes</v>
      </c>
    </row>
    <row r="1686" spans="1:12" ht="16.5" x14ac:dyDescent="0.3">
      <c r="A1686">
        <f>Table2[[#This Row],[NumDealsPurchases]]</f>
        <v>4</v>
      </c>
      <c r="B1686">
        <f>Table2[[#This Row],[AcceptedCmp3]]</f>
        <v>0</v>
      </c>
      <c r="C1686">
        <f>Table2[[#This Row],[AcceptedCmp4]]</f>
        <v>0</v>
      </c>
      <c r="D1686">
        <f>Table2[[#This Row],[AcceptedCmp5]]</f>
        <v>0</v>
      </c>
      <c r="E1686">
        <f>Table2[[#This Row],[AcceptedCmp1]]</f>
        <v>0</v>
      </c>
      <c r="F1686">
        <f>Table2[[#This Row],[AcceptedCmp2]]</f>
        <v>0</v>
      </c>
      <c r="G1686">
        <f>Table2[[#This Row],[Response]]</f>
        <v>0</v>
      </c>
      <c r="H1686" s="8">
        <f>Products!G1686</f>
        <v>57</v>
      </c>
      <c r="I1686" s="17" t="str">
        <f>Products!H1686</f>
        <v>Married</v>
      </c>
      <c r="J1686" t="str">
        <f>Products!I1686</f>
        <v>56-65</v>
      </c>
      <c r="K1686" t="str">
        <f>Table6[[#This Row],[Kids]]</f>
        <v>Yes</v>
      </c>
      <c r="L1686" t="str">
        <f>Table6[[#This Row],[Teens]]</f>
        <v>Yes</v>
      </c>
    </row>
    <row r="1687" spans="1:12" ht="16.5" x14ac:dyDescent="0.3">
      <c r="A1687">
        <f>Table2[[#This Row],[NumDealsPurchases]]</f>
        <v>1</v>
      </c>
      <c r="B1687">
        <f>Table2[[#This Row],[AcceptedCmp3]]</f>
        <v>0</v>
      </c>
      <c r="C1687">
        <f>Table2[[#This Row],[AcceptedCmp4]]</f>
        <v>0</v>
      </c>
      <c r="D1687">
        <f>Table2[[#This Row],[AcceptedCmp5]]</f>
        <v>0</v>
      </c>
      <c r="E1687">
        <f>Table2[[#This Row],[AcceptedCmp1]]</f>
        <v>0</v>
      </c>
      <c r="F1687">
        <f>Table2[[#This Row],[AcceptedCmp2]]</f>
        <v>0</v>
      </c>
      <c r="G1687">
        <f>Table2[[#This Row],[Response]]</f>
        <v>0</v>
      </c>
      <c r="H1687" s="8">
        <f>Products!G1687</f>
        <v>31</v>
      </c>
      <c r="I1687" s="17" t="str">
        <f>Products!H1687</f>
        <v>Married</v>
      </c>
      <c r="J1687" t="str">
        <f>Products!I1687</f>
        <v>26-35</v>
      </c>
      <c r="K1687" t="str">
        <f>Table6[[#This Row],[Kids]]</f>
        <v>Yes</v>
      </c>
      <c r="L1687" t="str">
        <f>Table6[[#This Row],[Teens]]</f>
        <v>No</v>
      </c>
    </row>
    <row r="1688" spans="1:12" ht="16.5" x14ac:dyDescent="0.3">
      <c r="A1688">
        <f>Table2[[#This Row],[NumDealsPurchases]]</f>
        <v>2</v>
      </c>
      <c r="B1688">
        <f>Table2[[#This Row],[AcceptedCmp3]]</f>
        <v>0</v>
      </c>
      <c r="C1688">
        <f>Table2[[#This Row],[AcceptedCmp4]]</f>
        <v>0</v>
      </c>
      <c r="D1688">
        <f>Table2[[#This Row],[AcceptedCmp5]]</f>
        <v>0</v>
      </c>
      <c r="E1688">
        <f>Table2[[#This Row],[AcceptedCmp1]]</f>
        <v>0</v>
      </c>
      <c r="F1688">
        <f>Table2[[#This Row],[AcceptedCmp2]]</f>
        <v>0</v>
      </c>
      <c r="G1688">
        <f>Table2[[#This Row],[Response]]</f>
        <v>0</v>
      </c>
      <c r="H1688" s="8">
        <f>Products!G1688</f>
        <v>61</v>
      </c>
      <c r="I1688" s="17" t="str">
        <f>Products!H1688</f>
        <v>Divorced</v>
      </c>
      <c r="J1688" t="str">
        <f>Products!I1688</f>
        <v>56-65</v>
      </c>
      <c r="K1688" t="str">
        <f>Table6[[#This Row],[Kids]]</f>
        <v>No</v>
      </c>
      <c r="L1688" t="str">
        <f>Table6[[#This Row],[Teens]]</f>
        <v>Yes</v>
      </c>
    </row>
    <row r="1689" spans="1:12" ht="16.5" x14ac:dyDescent="0.3">
      <c r="A1689">
        <f>Table2[[#This Row],[NumDealsPurchases]]</f>
        <v>1</v>
      </c>
      <c r="B1689">
        <f>Table2[[#This Row],[AcceptedCmp3]]</f>
        <v>0</v>
      </c>
      <c r="C1689">
        <f>Table2[[#This Row],[AcceptedCmp4]]</f>
        <v>0</v>
      </c>
      <c r="D1689">
        <f>Table2[[#This Row],[AcceptedCmp5]]</f>
        <v>0</v>
      </c>
      <c r="E1689">
        <f>Table2[[#This Row],[AcceptedCmp1]]</f>
        <v>0</v>
      </c>
      <c r="F1689">
        <f>Table2[[#This Row],[AcceptedCmp2]]</f>
        <v>0</v>
      </c>
      <c r="G1689">
        <f>Table2[[#This Row],[Response]]</f>
        <v>0</v>
      </c>
      <c r="H1689" s="8">
        <f>Products!G1689</f>
        <v>45</v>
      </c>
      <c r="I1689" s="17" t="str">
        <f>Products!H1689</f>
        <v>Together</v>
      </c>
      <c r="J1689" t="str">
        <f>Products!I1689</f>
        <v>36-45</v>
      </c>
      <c r="K1689" t="str">
        <f>Table6[[#This Row],[Kids]]</f>
        <v>Yes</v>
      </c>
      <c r="L1689" t="str">
        <f>Table6[[#This Row],[Teens]]</f>
        <v>Yes</v>
      </c>
    </row>
    <row r="1690" spans="1:12" ht="16.5" x14ac:dyDescent="0.3">
      <c r="A1690">
        <f>Table2[[#This Row],[NumDealsPurchases]]</f>
        <v>1</v>
      </c>
      <c r="B1690">
        <f>Table2[[#This Row],[AcceptedCmp3]]</f>
        <v>0</v>
      </c>
      <c r="C1690">
        <f>Table2[[#This Row],[AcceptedCmp4]]</f>
        <v>0</v>
      </c>
      <c r="D1690">
        <f>Table2[[#This Row],[AcceptedCmp5]]</f>
        <v>0</v>
      </c>
      <c r="E1690">
        <f>Table2[[#This Row],[AcceptedCmp1]]</f>
        <v>0</v>
      </c>
      <c r="F1690">
        <f>Table2[[#This Row],[AcceptedCmp2]]</f>
        <v>0</v>
      </c>
      <c r="G1690">
        <f>Table2[[#This Row],[Response]]</f>
        <v>1</v>
      </c>
      <c r="H1690" s="8">
        <f>Products!G1690</f>
        <v>32</v>
      </c>
      <c r="I1690" s="17" t="str">
        <f>Products!H1690</f>
        <v>Single</v>
      </c>
      <c r="J1690" t="str">
        <f>Products!I1690</f>
        <v>26-35</v>
      </c>
      <c r="K1690" t="str">
        <f>Table6[[#This Row],[Kids]]</f>
        <v>No</v>
      </c>
      <c r="L1690" t="str">
        <f>Table6[[#This Row],[Teens]]</f>
        <v>No</v>
      </c>
    </row>
    <row r="1691" spans="1:12" ht="16.5" x14ac:dyDescent="0.3">
      <c r="A1691">
        <f>Table2[[#This Row],[NumDealsPurchases]]</f>
        <v>4</v>
      </c>
      <c r="B1691">
        <f>Table2[[#This Row],[AcceptedCmp3]]</f>
        <v>0</v>
      </c>
      <c r="C1691">
        <f>Table2[[#This Row],[AcceptedCmp4]]</f>
        <v>1</v>
      </c>
      <c r="D1691">
        <f>Table2[[#This Row],[AcceptedCmp5]]</f>
        <v>0</v>
      </c>
      <c r="E1691">
        <f>Table2[[#This Row],[AcceptedCmp1]]</f>
        <v>0</v>
      </c>
      <c r="F1691">
        <f>Table2[[#This Row],[AcceptedCmp2]]</f>
        <v>1</v>
      </c>
      <c r="G1691">
        <f>Table2[[#This Row],[Response]]</f>
        <v>1</v>
      </c>
      <c r="H1691" s="8">
        <f>Products!G1691</f>
        <v>45</v>
      </c>
      <c r="I1691" s="17" t="str">
        <f>Products!H1691</f>
        <v>Single</v>
      </c>
      <c r="J1691" t="str">
        <f>Products!I1691</f>
        <v>36-45</v>
      </c>
      <c r="K1691" t="str">
        <f>Table6[[#This Row],[Kids]]</f>
        <v>No</v>
      </c>
      <c r="L1691" t="str">
        <f>Table6[[#This Row],[Teens]]</f>
        <v>Yes</v>
      </c>
    </row>
    <row r="1692" spans="1:12" ht="16.5" x14ac:dyDescent="0.3">
      <c r="A1692">
        <f>Table2[[#This Row],[NumDealsPurchases]]</f>
        <v>4</v>
      </c>
      <c r="B1692">
        <f>Table2[[#This Row],[AcceptedCmp3]]</f>
        <v>0</v>
      </c>
      <c r="C1692">
        <f>Table2[[#This Row],[AcceptedCmp4]]</f>
        <v>0</v>
      </c>
      <c r="D1692">
        <f>Table2[[#This Row],[AcceptedCmp5]]</f>
        <v>0</v>
      </c>
      <c r="E1692">
        <f>Table2[[#This Row],[AcceptedCmp1]]</f>
        <v>0</v>
      </c>
      <c r="F1692">
        <f>Table2[[#This Row],[AcceptedCmp2]]</f>
        <v>0</v>
      </c>
      <c r="G1692">
        <f>Table2[[#This Row],[Response]]</f>
        <v>0</v>
      </c>
      <c r="H1692" s="8">
        <f>Products!G1692</f>
        <v>42</v>
      </c>
      <c r="I1692" s="17" t="str">
        <f>Products!H1692</f>
        <v>Single</v>
      </c>
      <c r="J1692" t="str">
        <f>Products!I1692</f>
        <v>36-45</v>
      </c>
      <c r="K1692" t="str">
        <f>Table6[[#This Row],[Kids]]</f>
        <v>No</v>
      </c>
      <c r="L1692" t="str">
        <f>Table6[[#This Row],[Teens]]</f>
        <v>Yes</v>
      </c>
    </row>
    <row r="1693" spans="1:12" ht="16.5" x14ac:dyDescent="0.3">
      <c r="A1693">
        <f>Table2[[#This Row],[NumDealsPurchases]]</f>
        <v>1</v>
      </c>
      <c r="B1693">
        <f>Table2[[#This Row],[AcceptedCmp3]]</f>
        <v>0</v>
      </c>
      <c r="C1693">
        <f>Table2[[#This Row],[AcceptedCmp4]]</f>
        <v>0</v>
      </c>
      <c r="D1693">
        <f>Table2[[#This Row],[AcceptedCmp5]]</f>
        <v>0</v>
      </c>
      <c r="E1693">
        <f>Table2[[#This Row],[AcceptedCmp1]]</f>
        <v>0</v>
      </c>
      <c r="F1693">
        <f>Table2[[#This Row],[AcceptedCmp2]]</f>
        <v>0</v>
      </c>
      <c r="G1693">
        <f>Table2[[#This Row],[Response]]</f>
        <v>0</v>
      </c>
      <c r="H1693" s="8">
        <f>Products!G1693</f>
        <v>24</v>
      </c>
      <c r="I1693" s="17" t="str">
        <f>Products!H1693</f>
        <v>Divorced</v>
      </c>
      <c r="J1693" t="str">
        <f>Products!I1693</f>
        <v>16-25</v>
      </c>
      <c r="K1693" t="str">
        <f>Table6[[#This Row],[Kids]]</f>
        <v>No</v>
      </c>
      <c r="L1693" t="str">
        <f>Table6[[#This Row],[Teens]]</f>
        <v>No</v>
      </c>
    </row>
    <row r="1694" spans="1:12" ht="16.5" x14ac:dyDescent="0.3">
      <c r="A1694">
        <f>Table2[[#This Row],[NumDealsPurchases]]</f>
        <v>3</v>
      </c>
      <c r="B1694">
        <f>Table2[[#This Row],[AcceptedCmp3]]</f>
        <v>0</v>
      </c>
      <c r="C1694">
        <f>Table2[[#This Row],[AcceptedCmp4]]</f>
        <v>0</v>
      </c>
      <c r="D1694">
        <f>Table2[[#This Row],[AcceptedCmp5]]</f>
        <v>0</v>
      </c>
      <c r="E1694">
        <f>Table2[[#This Row],[AcceptedCmp1]]</f>
        <v>0</v>
      </c>
      <c r="F1694">
        <f>Table2[[#This Row],[AcceptedCmp2]]</f>
        <v>0</v>
      </c>
      <c r="G1694">
        <f>Table2[[#This Row],[Response]]</f>
        <v>0</v>
      </c>
      <c r="H1694" s="8">
        <f>Products!G1694</f>
        <v>62</v>
      </c>
      <c r="I1694" s="17" t="str">
        <f>Products!H1694</f>
        <v>Married</v>
      </c>
      <c r="J1694" t="str">
        <f>Products!I1694</f>
        <v>56-65</v>
      </c>
      <c r="K1694" t="str">
        <f>Table6[[#This Row],[Kids]]</f>
        <v>No</v>
      </c>
      <c r="L1694" t="str">
        <f>Table6[[#This Row],[Teens]]</f>
        <v>Yes</v>
      </c>
    </row>
    <row r="1695" spans="1:12" ht="16.5" x14ac:dyDescent="0.3">
      <c r="A1695">
        <f>Table2[[#This Row],[NumDealsPurchases]]</f>
        <v>1</v>
      </c>
      <c r="B1695">
        <f>Table2[[#This Row],[AcceptedCmp3]]</f>
        <v>0</v>
      </c>
      <c r="C1695">
        <f>Table2[[#This Row],[AcceptedCmp4]]</f>
        <v>0</v>
      </c>
      <c r="D1695">
        <f>Table2[[#This Row],[AcceptedCmp5]]</f>
        <v>0</v>
      </c>
      <c r="E1695">
        <f>Table2[[#This Row],[AcceptedCmp1]]</f>
        <v>0</v>
      </c>
      <c r="F1695">
        <f>Table2[[#This Row],[AcceptedCmp2]]</f>
        <v>0</v>
      </c>
      <c r="G1695">
        <f>Table2[[#This Row],[Response]]</f>
        <v>0</v>
      </c>
      <c r="H1695" s="8">
        <f>Products!G1695</f>
        <v>26</v>
      </c>
      <c r="I1695" s="17" t="str">
        <f>Products!H1695</f>
        <v>Single</v>
      </c>
      <c r="J1695" t="str">
        <f>Products!I1695</f>
        <v>26-35</v>
      </c>
      <c r="K1695" t="str">
        <f>Table6[[#This Row],[Kids]]</f>
        <v>No</v>
      </c>
      <c r="L1695" t="str">
        <f>Table6[[#This Row],[Teens]]</f>
        <v>No</v>
      </c>
    </row>
    <row r="1696" spans="1:12" ht="16.5" x14ac:dyDescent="0.3">
      <c r="A1696">
        <f>Table2[[#This Row],[NumDealsPurchases]]</f>
        <v>1</v>
      </c>
      <c r="B1696">
        <f>Table2[[#This Row],[AcceptedCmp3]]</f>
        <v>0</v>
      </c>
      <c r="C1696">
        <f>Table2[[#This Row],[AcceptedCmp4]]</f>
        <v>0</v>
      </c>
      <c r="D1696">
        <f>Table2[[#This Row],[AcceptedCmp5]]</f>
        <v>0</v>
      </c>
      <c r="E1696">
        <f>Table2[[#This Row],[AcceptedCmp1]]</f>
        <v>0</v>
      </c>
      <c r="F1696">
        <f>Table2[[#This Row],[AcceptedCmp2]]</f>
        <v>0</v>
      </c>
      <c r="G1696">
        <f>Table2[[#This Row],[Response]]</f>
        <v>0</v>
      </c>
      <c r="H1696" s="8">
        <f>Products!G1696</f>
        <v>28</v>
      </c>
      <c r="I1696" s="17" t="str">
        <f>Products!H1696</f>
        <v>Married</v>
      </c>
      <c r="J1696" t="str">
        <f>Products!I1696</f>
        <v>26-35</v>
      </c>
      <c r="K1696" t="str">
        <f>Table6[[#This Row],[Kids]]</f>
        <v>Yes</v>
      </c>
      <c r="L1696" t="str">
        <f>Table6[[#This Row],[Teens]]</f>
        <v>No</v>
      </c>
    </row>
    <row r="1697" spans="1:12" ht="16.5" x14ac:dyDescent="0.3">
      <c r="A1697">
        <f>Table2[[#This Row],[NumDealsPurchases]]</f>
        <v>1</v>
      </c>
      <c r="B1697">
        <f>Table2[[#This Row],[AcceptedCmp3]]</f>
        <v>0</v>
      </c>
      <c r="C1697">
        <f>Table2[[#This Row],[AcceptedCmp4]]</f>
        <v>0</v>
      </c>
      <c r="D1697">
        <f>Table2[[#This Row],[AcceptedCmp5]]</f>
        <v>0</v>
      </c>
      <c r="E1697">
        <f>Table2[[#This Row],[AcceptedCmp1]]</f>
        <v>0</v>
      </c>
      <c r="F1697">
        <f>Table2[[#This Row],[AcceptedCmp2]]</f>
        <v>0</v>
      </c>
      <c r="G1697">
        <f>Table2[[#This Row],[Response]]</f>
        <v>0</v>
      </c>
      <c r="H1697" s="8">
        <f>Products!G1697</f>
        <v>31</v>
      </c>
      <c r="I1697" s="17" t="str">
        <f>Products!H1697</f>
        <v>Divorced</v>
      </c>
      <c r="J1697" t="str">
        <f>Products!I1697</f>
        <v>26-35</v>
      </c>
      <c r="K1697" t="str">
        <f>Table6[[#This Row],[Kids]]</f>
        <v>Yes</v>
      </c>
      <c r="L1697" t="str">
        <f>Table6[[#This Row],[Teens]]</f>
        <v>No</v>
      </c>
    </row>
    <row r="1698" spans="1:12" ht="16.5" x14ac:dyDescent="0.3">
      <c r="A1698">
        <f>Table2[[#This Row],[NumDealsPurchases]]</f>
        <v>1</v>
      </c>
      <c r="B1698">
        <f>Table2[[#This Row],[AcceptedCmp3]]</f>
        <v>0</v>
      </c>
      <c r="C1698">
        <f>Table2[[#This Row],[AcceptedCmp4]]</f>
        <v>0</v>
      </c>
      <c r="D1698">
        <f>Table2[[#This Row],[AcceptedCmp5]]</f>
        <v>0</v>
      </c>
      <c r="E1698">
        <f>Table2[[#This Row],[AcceptedCmp1]]</f>
        <v>0</v>
      </c>
      <c r="F1698">
        <f>Table2[[#This Row],[AcceptedCmp2]]</f>
        <v>0</v>
      </c>
      <c r="G1698">
        <f>Table2[[#This Row],[Response]]</f>
        <v>0</v>
      </c>
      <c r="H1698" s="8">
        <f>Products!G1698</f>
        <v>22</v>
      </c>
      <c r="I1698" s="17" t="str">
        <f>Products!H1698</f>
        <v>Together</v>
      </c>
      <c r="J1698" t="str">
        <f>Products!I1698</f>
        <v>16-25</v>
      </c>
      <c r="K1698" t="str">
        <f>Table6[[#This Row],[Kids]]</f>
        <v>No</v>
      </c>
      <c r="L1698" t="str">
        <f>Table6[[#This Row],[Teens]]</f>
        <v>No</v>
      </c>
    </row>
    <row r="1699" spans="1:12" ht="16.5" x14ac:dyDescent="0.3">
      <c r="A1699">
        <f>Table2[[#This Row],[NumDealsPurchases]]</f>
        <v>2</v>
      </c>
      <c r="B1699">
        <f>Table2[[#This Row],[AcceptedCmp3]]</f>
        <v>0</v>
      </c>
      <c r="C1699">
        <f>Table2[[#This Row],[AcceptedCmp4]]</f>
        <v>0</v>
      </c>
      <c r="D1699">
        <f>Table2[[#This Row],[AcceptedCmp5]]</f>
        <v>0</v>
      </c>
      <c r="E1699">
        <f>Table2[[#This Row],[AcceptedCmp1]]</f>
        <v>0</v>
      </c>
      <c r="F1699">
        <f>Table2[[#This Row],[AcceptedCmp2]]</f>
        <v>0</v>
      </c>
      <c r="G1699">
        <f>Table2[[#This Row],[Response]]</f>
        <v>0</v>
      </c>
      <c r="H1699" s="8">
        <f>Products!G1699</f>
        <v>61</v>
      </c>
      <c r="I1699" s="17" t="str">
        <f>Products!H1699</f>
        <v>Married</v>
      </c>
      <c r="J1699" t="str">
        <f>Products!I1699</f>
        <v>56-65</v>
      </c>
      <c r="K1699" t="str">
        <f>Table6[[#This Row],[Kids]]</f>
        <v>No</v>
      </c>
      <c r="L1699" t="str">
        <f>Table6[[#This Row],[Teens]]</f>
        <v>Yes</v>
      </c>
    </row>
    <row r="1700" spans="1:12" ht="16.5" x14ac:dyDescent="0.3">
      <c r="A1700">
        <f>Table2[[#This Row],[NumDealsPurchases]]</f>
        <v>1</v>
      </c>
      <c r="B1700">
        <f>Table2[[#This Row],[AcceptedCmp3]]</f>
        <v>0</v>
      </c>
      <c r="C1700">
        <f>Table2[[#This Row],[AcceptedCmp4]]</f>
        <v>0</v>
      </c>
      <c r="D1700">
        <f>Table2[[#This Row],[AcceptedCmp5]]</f>
        <v>0</v>
      </c>
      <c r="E1700">
        <f>Table2[[#This Row],[AcceptedCmp1]]</f>
        <v>0</v>
      </c>
      <c r="F1700">
        <f>Table2[[#This Row],[AcceptedCmp2]]</f>
        <v>0</v>
      </c>
      <c r="G1700">
        <f>Table2[[#This Row],[Response]]</f>
        <v>0</v>
      </c>
      <c r="H1700" s="8">
        <f>Products!G1700</f>
        <v>41</v>
      </c>
      <c r="I1700" s="17" t="str">
        <f>Products!H1700</f>
        <v>Divorced</v>
      </c>
      <c r="J1700" t="str">
        <f>Products!I1700</f>
        <v>36-45</v>
      </c>
      <c r="K1700" t="str">
        <f>Table6[[#This Row],[Kids]]</f>
        <v>Yes</v>
      </c>
      <c r="L1700" t="str">
        <f>Table6[[#This Row],[Teens]]</f>
        <v>Yes</v>
      </c>
    </row>
    <row r="1701" spans="1:12" ht="16.5" x14ac:dyDescent="0.3">
      <c r="A1701">
        <f>Table2[[#This Row],[NumDealsPurchases]]</f>
        <v>0</v>
      </c>
      <c r="B1701">
        <f>Table2[[#This Row],[AcceptedCmp3]]</f>
        <v>0</v>
      </c>
      <c r="C1701">
        <f>Table2[[#This Row],[AcceptedCmp4]]</f>
        <v>0</v>
      </c>
      <c r="D1701">
        <f>Table2[[#This Row],[AcceptedCmp5]]</f>
        <v>1</v>
      </c>
      <c r="E1701">
        <f>Table2[[#This Row],[AcceptedCmp1]]</f>
        <v>0</v>
      </c>
      <c r="F1701">
        <f>Table2[[#This Row],[AcceptedCmp2]]</f>
        <v>0</v>
      </c>
      <c r="G1701">
        <f>Table2[[#This Row],[Response]]</f>
        <v>0</v>
      </c>
      <c r="H1701" s="8">
        <f>Products!G1701</f>
        <v>30</v>
      </c>
      <c r="I1701" s="17" t="str">
        <f>Products!H1701</f>
        <v>Widow</v>
      </c>
      <c r="J1701" t="str">
        <f>Products!I1701</f>
        <v>26-35</v>
      </c>
      <c r="K1701" t="str">
        <f>Table6[[#This Row],[Kids]]</f>
        <v>No</v>
      </c>
      <c r="L1701" t="str">
        <f>Table6[[#This Row],[Teens]]</f>
        <v>No</v>
      </c>
    </row>
    <row r="1702" spans="1:12" ht="16.5" x14ac:dyDescent="0.3">
      <c r="A1702">
        <f>Table2[[#This Row],[NumDealsPurchases]]</f>
        <v>1</v>
      </c>
      <c r="B1702">
        <f>Table2[[#This Row],[AcceptedCmp3]]</f>
        <v>0</v>
      </c>
      <c r="C1702">
        <f>Table2[[#This Row],[AcceptedCmp4]]</f>
        <v>0</v>
      </c>
      <c r="D1702">
        <f>Table2[[#This Row],[AcceptedCmp5]]</f>
        <v>0</v>
      </c>
      <c r="E1702">
        <f>Table2[[#This Row],[AcceptedCmp1]]</f>
        <v>0</v>
      </c>
      <c r="F1702">
        <f>Table2[[#This Row],[AcceptedCmp2]]</f>
        <v>0</v>
      </c>
      <c r="G1702">
        <f>Table2[[#This Row],[Response]]</f>
        <v>0</v>
      </c>
      <c r="H1702" s="8">
        <f>Products!G1702</f>
        <v>55</v>
      </c>
      <c r="I1702" s="17" t="str">
        <f>Products!H1702</f>
        <v>Married</v>
      </c>
      <c r="J1702" t="str">
        <f>Products!I1702</f>
        <v>46-55</v>
      </c>
      <c r="K1702" t="str">
        <f>Table6[[#This Row],[Kids]]</f>
        <v>Yes</v>
      </c>
      <c r="L1702" t="str">
        <f>Table6[[#This Row],[Teens]]</f>
        <v>Yes</v>
      </c>
    </row>
    <row r="1703" spans="1:12" ht="16.5" x14ac:dyDescent="0.3">
      <c r="A1703">
        <f>Table2[[#This Row],[NumDealsPurchases]]</f>
        <v>2</v>
      </c>
      <c r="B1703">
        <f>Table2[[#This Row],[AcceptedCmp3]]</f>
        <v>0</v>
      </c>
      <c r="C1703">
        <f>Table2[[#This Row],[AcceptedCmp4]]</f>
        <v>0</v>
      </c>
      <c r="D1703">
        <f>Table2[[#This Row],[AcceptedCmp5]]</f>
        <v>0</v>
      </c>
      <c r="E1703">
        <f>Table2[[#This Row],[AcceptedCmp1]]</f>
        <v>0</v>
      </c>
      <c r="F1703">
        <f>Table2[[#This Row],[AcceptedCmp2]]</f>
        <v>0</v>
      </c>
      <c r="G1703">
        <f>Table2[[#This Row],[Response]]</f>
        <v>0</v>
      </c>
      <c r="H1703" s="8">
        <f>Products!G1703</f>
        <v>63</v>
      </c>
      <c r="I1703" s="17" t="str">
        <f>Products!H1703</f>
        <v>Married</v>
      </c>
      <c r="J1703" t="str">
        <f>Products!I1703</f>
        <v>56-65</v>
      </c>
      <c r="K1703" t="str">
        <f>Table6[[#This Row],[Kids]]</f>
        <v>No</v>
      </c>
      <c r="L1703" t="str">
        <f>Table6[[#This Row],[Teens]]</f>
        <v>Yes</v>
      </c>
    </row>
    <row r="1704" spans="1:12" ht="16.5" x14ac:dyDescent="0.3">
      <c r="A1704">
        <f>Table2[[#This Row],[NumDealsPurchases]]</f>
        <v>5</v>
      </c>
      <c r="B1704">
        <f>Table2[[#This Row],[AcceptedCmp3]]</f>
        <v>0</v>
      </c>
      <c r="C1704">
        <f>Table2[[#This Row],[AcceptedCmp4]]</f>
        <v>0</v>
      </c>
      <c r="D1704">
        <f>Table2[[#This Row],[AcceptedCmp5]]</f>
        <v>0</v>
      </c>
      <c r="E1704">
        <f>Table2[[#This Row],[AcceptedCmp1]]</f>
        <v>0</v>
      </c>
      <c r="F1704">
        <f>Table2[[#This Row],[AcceptedCmp2]]</f>
        <v>0</v>
      </c>
      <c r="G1704">
        <f>Table2[[#This Row],[Response]]</f>
        <v>0</v>
      </c>
      <c r="H1704" s="8">
        <f>Products!G1704</f>
        <v>36</v>
      </c>
      <c r="I1704" s="17" t="str">
        <f>Products!H1704</f>
        <v>Single</v>
      </c>
      <c r="J1704" t="str">
        <f>Products!I1704</f>
        <v>36-45</v>
      </c>
      <c r="K1704" t="str">
        <f>Table6[[#This Row],[Kids]]</f>
        <v>No</v>
      </c>
      <c r="L1704" t="str">
        <f>Table6[[#This Row],[Teens]]</f>
        <v>Yes</v>
      </c>
    </row>
    <row r="1705" spans="1:12" ht="16.5" x14ac:dyDescent="0.3">
      <c r="A1705">
        <f>Table2[[#This Row],[NumDealsPurchases]]</f>
        <v>3</v>
      </c>
      <c r="B1705">
        <f>Table2[[#This Row],[AcceptedCmp3]]</f>
        <v>0</v>
      </c>
      <c r="C1705">
        <f>Table2[[#This Row],[AcceptedCmp4]]</f>
        <v>0</v>
      </c>
      <c r="D1705">
        <f>Table2[[#This Row],[AcceptedCmp5]]</f>
        <v>0</v>
      </c>
      <c r="E1705">
        <f>Table2[[#This Row],[AcceptedCmp1]]</f>
        <v>0</v>
      </c>
      <c r="F1705">
        <f>Table2[[#This Row],[AcceptedCmp2]]</f>
        <v>0</v>
      </c>
      <c r="G1705">
        <f>Table2[[#This Row],[Response]]</f>
        <v>0</v>
      </c>
      <c r="H1705" s="8">
        <f>Products!G1705</f>
        <v>59</v>
      </c>
      <c r="I1705" s="17" t="str">
        <f>Products!H1705</f>
        <v>Together</v>
      </c>
      <c r="J1705" t="str">
        <f>Products!I1705</f>
        <v>56-65</v>
      </c>
      <c r="K1705" t="str">
        <f>Table6[[#This Row],[Kids]]</f>
        <v>Yes</v>
      </c>
      <c r="L1705" t="str">
        <f>Table6[[#This Row],[Teens]]</f>
        <v>Yes</v>
      </c>
    </row>
    <row r="1706" spans="1:12" ht="16.5" x14ac:dyDescent="0.3">
      <c r="A1706">
        <f>Table2[[#This Row],[NumDealsPurchases]]</f>
        <v>3</v>
      </c>
      <c r="B1706">
        <f>Table2[[#This Row],[AcceptedCmp3]]</f>
        <v>0</v>
      </c>
      <c r="C1706">
        <f>Table2[[#This Row],[AcceptedCmp4]]</f>
        <v>0</v>
      </c>
      <c r="D1706">
        <f>Table2[[#This Row],[AcceptedCmp5]]</f>
        <v>0</v>
      </c>
      <c r="E1706">
        <f>Table2[[#This Row],[AcceptedCmp1]]</f>
        <v>0</v>
      </c>
      <c r="F1706">
        <f>Table2[[#This Row],[AcceptedCmp2]]</f>
        <v>0</v>
      </c>
      <c r="G1706">
        <f>Table2[[#This Row],[Response]]</f>
        <v>0</v>
      </c>
      <c r="H1706" s="8">
        <f>Products!G1706</f>
        <v>24</v>
      </c>
      <c r="I1706" s="17" t="str">
        <f>Products!H1706</f>
        <v>Together</v>
      </c>
      <c r="J1706" t="str">
        <f>Products!I1706</f>
        <v>16-25</v>
      </c>
      <c r="K1706" t="str">
        <f>Table6[[#This Row],[Kids]]</f>
        <v>Yes</v>
      </c>
      <c r="L1706" t="str">
        <f>Table6[[#This Row],[Teens]]</f>
        <v>No</v>
      </c>
    </row>
    <row r="1707" spans="1:12" ht="16.5" x14ac:dyDescent="0.3">
      <c r="A1707">
        <f>Table2[[#This Row],[NumDealsPurchases]]</f>
        <v>6</v>
      </c>
      <c r="B1707">
        <f>Table2[[#This Row],[AcceptedCmp3]]</f>
        <v>0</v>
      </c>
      <c r="C1707">
        <f>Table2[[#This Row],[AcceptedCmp4]]</f>
        <v>0</v>
      </c>
      <c r="D1707">
        <f>Table2[[#This Row],[AcceptedCmp5]]</f>
        <v>0</v>
      </c>
      <c r="E1707">
        <f>Table2[[#This Row],[AcceptedCmp1]]</f>
        <v>0</v>
      </c>
      <c r="F1707">
        <f>Table2[[#This Row],[AcceptedCmp2]]</f>
        <v>0</v>
      </c>
      <c r="G1707">
        <f>Table2[[#This Row],[Response]]</f>
        <v>0</v>
      </c>
      <c r="H1707" s="8">
        <f>Products!G1707</f>
        <v>41</v>
      </c>
      <c r="I1707" s="17" t="str">
        <f>Products!H1707</f>
        <v>Married</v>
      </c>
      <c r="J1707" t="str">
        <f>Products!I1707</f>
        <v>36-45</v>
      </c>
      <c r="K1707" t="str">
        <f>Table6[[#This Row],[Kids]]</f>
        <v>No</v>
      </c>
      <c r="L1707" t="str">
        <f>Table6[[#This Row],[Teens]]</f>
        <v>Yes</v>
      </c>
    </row>
    <row r="1708" spans="1:12" ht="16.5" x14ac:dyDescent="0.3">
      <c r="A1708">
        <f>Table2[[#This Row],[NumDealsPurchases]]</f>
        <v>4</v>
      </c>
      <c r="B1708">
        <f>Table2[[#This Row],[AcceptedCmp3]]</f>
        <v>0</v>
      </c>
      <c r="C1708">
        <f>Table2[[#This Row],[AcceptedCmp4]]</f>
        <v>0</v>
      </c>
      <c r="D1708">
        <f>Table2[[#This Row],[AcceptedCmp5]]</f>
        <v>0</v>
      </c>
      <c r="E1708">
        <f>Table2[[#This Row],[AcceptedCmp1]]</f>
        <v>0</v>
      </c>
      <c r="F1708">
        <f>Table2[[#This Row],[AcceptedCmp2]]</f>
        <v>0</v>
      </c>
      <c r="G1708">
        <f>Table2[[#This Row],[Response]]</f>
        <v>1</v>
      </c>
      <c r="H1708" s="8">
        <f>Products!G1708</f>
        <v>39</v>
      </c>
      <c r="I1708" s="17" t="str">
        <f>Products!H1708</f>
        <v>Together</v>
      </c>
      <c r="J1708" t="str">
        <f>Products!I1708</f>
        <v>36-45</v>
      </c>
      <c r="K1708" t="str">
        <f>Table6[[#This Row],[Kids]]</f>
        <v>Yes</v>
      </c>
      <c r="L1708" t="str">
        <f>Table6[[#This Row],[Teens]]</f>
        <v>No</v>
      </c>
    </row>
    <row r="1709" spans="1:12" ht="16.5" x14ac:dyDescent="0.3">
      <c r="A1709">
        <f>Table2[[#This Row],[NumDealsPurchases]]</f>
        <v>3</v>
      </c>
      <c r="B1709">
        <f>Table2[[#This Row],[AcceptedCmp3]]</f>
        <v>0</v>
      </c>
      <c r="C1709">
        <f>Table2[[#This Row],[AcceptedCmp4]]</f>
        <v>0</v>
      </c>
      <c r="D1709">
        <f>Table2[[#This Row],[AcceptedCmp5]]</f>
        <v>0</v>
      </c>
      <c r="E1709">
        <f>Table2[[#This Row],[AcceptedCmp1]]</f>
        <v>0</v>
      </c>
      <c r="F1709">
        <f>Table2[[#This Row],[AcceptedCmp2]]</f>
        <v>0</v>
      </c>
      <c r="G1709">
        <f>Table2[[#This Row],[Response]]</f>
        <v>0</v>
      </c>
      <c r="H1709" s="8">
        <f>Products!G1709</f>
        <v>29</v>
      </c>
      <c r="I1709" s="17" t="str">
        <f>Products!H1709</f>
        <v>Together</v>
      </c>
      <c r="J1709" t="str">
        <f>Products!I1709</f>
        <v>26-35</v>
      </c>
      <c r="K1709" t="str">
        <f>Table6[[#This Row],[Kids]]</f>
        <v>Yes</v>
      </c>
      <c r="L1709" t="str">
        <f>Table6[[#This Row],[Teens]]</f>
        <v>No</v>
      </c>
    </row>
    <row r="1710" spans="1:12" ht="16.5" x14ac:dyDescent="0.3">
      <c r="A1710">
        <f>Table2[[#This Row],[NumDealsPurchases]]</f>
        <v>4</v>
      </c>
      <c r="B1710">
        <f>Table2[[#This Row],[AcceptedCmp3]]</f>
        <v>0</v>
      </c>
      <c r="C1710">
        <f>Table2[[#This Row],[AcceptedCmp4]]</f>
        <v>0</v>
      </c>
      <c r="D1710">
        <f>Table2[[#This Row],[AcceptedCmp5]]</f>
        <v>1</v>
      </c>
      <c r="E1710">
        <f>Table2[[#This Row],[AcceptedCmp1]]</f>
        <v>0</v>
      </c>
      <c r="F1710">
        <f>Table2[[#This Row],[AcceptedCmp2]]</f>
        <v>0</v>
      </c>
      <c r="G1710">
        <f>Table2[[#This Row],[Response]]</f>
        <v>0</v>
      </c>
      <c r="H1710" s="8">
        <f>Products!G1710</f>
        <v>56</v>
      </c>
      <c r="I1710" s="17" t="str">
        <f>Products!H1710</f>
        <v>Married</v>
      </c>
      <c r="J1710" t="str">
        <f>Products!I1710</f>
        <v>56-65</v>
      </c>
      <c r="K1710" t="str">
        <f>Table6[[#This Row],[Kids]]</f>
        <v>No</v>
      </c>
      <c r="L1710" t="str">
        <f>Table6[[#This Row],[Teens]]</f>
        <v>Yes</v>
      </c>
    </row>
    <row r="1711" spans="1:12" ht="16.5" x14ac:dyDescent="0.3">
      <c r="A1711">
        <f>Table2[[#This Row],[NumDealsPurchases]]</f>
        <v>2</v>
      </c>
      <c r="B1711">
        <f>Table2[[#This Row],[AcceptedCmp3]]</f>
        <v>0</v>
      </c>
      <c r="C1711">
        <f>Table2[[#This Row],[AcceptedCmp4]]</f>
        <v>0</v>
      </c>
      <c r="D1711">
        <f>Table2[[#This Row],[AcceptedCmp5]]</f>
        <v>0</v>
      </c>
      <c r="E1711">
        <f>Table2[[#This Row],[AcceptedCmp1]]</f>
        <v>0</v>
      </c>
      <c r="F1711">
        <f>Table2[[#This Row],[AcceptedCmp2]]</f>
        <v>0</v>
      </c>
      <c r="G1711">
        <f>Table2[[#This Row],[Response]]</f>
        <v>0</v>
      </c>
      <c r="H1711" s="8">
        <f>Products!G1711</f>
        <v>47</v>
      </c>
      <c r="I1711" s="17" t="str">
        <f>Products!H1711</f>
        <v>Married</v>
      </c>
      <c r="J1711" t="str">
        <f>Products!I1711</f>
        <v>46-55</v>
      </c>
      <c r="K1711" t="str">
        <f>Table6[[#This Row],[Kids]]</f>
        <v>No</v>
      </c>
      <c r="L1711" t="str">
        <f>Table6[[#This Row],[Teens]]</f>
        <v>Yes</v>
      </c>
    </row>
    <row r="1712" spans="1:12" ht="16.5" x14ac:dyDescent="0.3">
      <c r="A1712">
        <f>Table2[[#This Row],[NumDealsPurchases]]</f>
        <v>1</v>
      </c>
      <c r="B1712">
        <f>Table2[[#This Row],[AcceptedCmp3]]</f>
        <v>0</v>
      </c>
      <c r="C1712">
        <f>Table2[[#This Row],[AcceptedCmp4]]</f>
        <v>0</v>
      </c>
      <c r="D1712">
        <f>Table2[[#This Row],[AcceptedCmp5]]</f>
        <v>0</v>
      </c>
      <c r="E1712">
        <f>Table2[[#This Row],[AcceptedCmp1]]</f>
        <v>0</v>
      </c>
      <c r="F1712">
        <f>Table2[[#This Row],[AcceptedCmp2]]</f>
        <v>0</v>
      </c>
      <c r="G1712">
        <f>Table2[[#This Row],[Response]]</f>
        <v>0</v>
      </c>
      <c r="H1712" s="8">
        <f>Products!G1712</f>
        <v>36</v>
      </c>
      <c r="I1712" s="17" t="str">
        <f>Products!H1712</f>
        <v>Married</v>
      </c>
      <c r="J1712" t="str">
        <f>Products!I1712</f>
        <v>36-45</v>
      </c>
      <c r="K1712" t="str">
        <f>Table6[[#This Row],[Kids]]</f>
        <v>Yes</v>
      </c>
      <c r="L1712" t="str">
        <f>Table6[[#This Row],[Teens]]</f>
        <v>No</v>
      </c>
    </row>
    <row r="1713" spans="1:12" ht="16.5" x14ac:dyDescent="0.3">
      <c r="A1713">
        <f>Table2[[#This Row],[NumDealsPurchases]]</f>
        <v>1</v>
      </c>
      <c r="B1713">
        <f>Table2[[#This Row],[AcceptedCmp3]]</f>
        <v>0</v>
      </c>
      <c r="C1713">
        <f>Table2[[#This Row],[AcceptedCmp4]]</f>
        <v>0</v>
      </c>
      <c r="D1713">
        <f>Table2[[#This Row],[AcceptedCmp5]]</f>
        <v>0</v>
      </c>
      <c r="E1713">
        <f>Table2[[#This Row],[AcceptedCmp1]]</f>
        <v>0</v>
      </c>
      <c r="F1713">
        <f>Table2[[#This Row],[AcceptedCmp2]]</f>
        <v>0</v>
      </c>
      <c r="G1713">
        <f>Table2[[#This Row],[Response]]</f>
        <v>0</v>
      </c>
      <c r="H1713" s="8">
        <f>Products!G1713</f>
        <v>41</v>
      </c>
      <c r="I1713" s="17" t="str">
        <f>Products!H1713</f>
        <v>Married</v>
      </c>
      <c r="J1713" t="str">
        <f>Products!I1713</f>
        <v>36-45</v>
      </c>
      <c r="K1713" t="str">
        <f>Table6[[#This Row],[Kids]]</f>
        <v>No</v>
      </c>
      <c r="L1713" t="str">
        <f>Table6[[#This Row],[Teens]]</f>
        <v>Yes</v>
      </c>
    </row>
    <row r="1714" spans="1:12" ht="16.5" x14ac:dyDescent="0.3">
      <c r="A1714">
        <f>Table2[[#This Row],[NumDealsPurchases]]</f>
        <v>1</v>
      </c>
      <c r="B1714">
        <f>Table2[[#This Row],[AcceptedCmp3]]</f>
        <v>1</v>
      </c>
      <c r="C1714">
        <f>Table2[[#This Row],[AcceptedCmp4]]</f>
        <v>0</v>
      </c>
      <c r="D1714">
        <f>Table2[[#This Row],[AcceptedCmp5]]</f>
        <v>1</v>
      </c>
      <c r="E1714">
        <f>Table2[[#This Row],[AcceptedCmp1]]</f>
        <v>1</v>
      </c>
      <c r="F1714">
        <f>Table2[[#This Row],[AcceptedCmp2]]</f>
        <v>1</v>
      </c>
      <c r="G1714">
        <f>Table2[[#This Row],[Response]]</f>
        <v>1</v>
      </c>
      <c r="H1714" s="8">
        <f>Products!G1714</f>
        <v>28</v>
      </c>
      <c r="I1714" s="17" t="str">
        <f>Products!H1714</f>
        <v>Together</v>
      </c>
      <c r="J1714" t="str">
        <f>Products!I1714</f>
        <v>26-35</v>
      </c>
      <c r="K1714" t="str">
        <f>Table6[[#This Row],[Kids]]</f>
        <v>No</v>
      </c>
      <c r="L1714" t="str">
        <f>Table6[[#This Row],[Teens]]</f>
        <v>No</v>
      </c>
    </row>
    <row r="1715" spans="1:12" ht="16.5" x14ac:dyDescent="0.3">
      <c r="A1715">
        <f>Table2[[#This Row],[NumDealsPurchases]]</f>
        <v>1</v>
      </c>
      <c r="B1715">
        <f>Table2[[#This Row],[AcceptedCmp3]]</f>
        <v>1</v>
      </c>
      <c r="C1715">
        <f>Table2[[#This Row],[AcceptedCmp4]]</f>
        <v>0</v>
      </c>
      <c r="D1715">
        <f>Table2[[#This Row],[AcceptedCmp5]]</f>
        <v>1</v>
      </c>
      <c r="E1715">
        <f>Table2[[#This Row],[AcceptedCmp1]]</f>
        <v>1</v>
      </c>
      <c r="F1715">
        <f>Table2[[#This Row],[AcceptedCmp2]]</f>
        <v>0</v>
      </c>
      <c r="G1715">
        <f>Table2[[#This Row],[Response]]</f>
        <v>1</v>
      </c>
      <c r="H1715" s="8">
        <f>Products!G1715</f>
        <v>54</v>
      </c>
      <c r="I1715" s="17" t="str">
        <f>Products!H1715</f>
        <v>Married</v>
      </c>
      <c r="J1715" t="str">
        <f>Products!I1715</f>
        <v>46-55</v>
      </c>
      <c r="K1715" t="str">
        <f>Table6[[#This Row],[Kids]]</f>
        <v>No</v>
      </c>
      <c r="L1715" t="str">
        <f>Table6[[#This Row],[Teens]]</f>
        <v>Yes</v>
      </c>
    </row>
    <row r="1716" spans="1:12" ht="16.5" x14ac:dyDescent="0.3">
      <c r="A1716">
        <f>Table2[[#This Row],[NumDealsPurchases]]</f>
        <v>1</v>
      </c>
      <c r="B1716">
        <f>Table2[[#This Row],[AcceptedCmp3]]</f>
        <v>0</v>
      </c>
      <c r="C1716">
        <f>Table2[[#This Row],[AcceptedCmp4]]</f>
        <v>0</v>
      </c>
      <c r="D1716">
        <f>Table2[[#This Row],[AcceptedCmp5]]</f>
        <v>0</v>
      </c>
      <c r="E1716">
        <f>Table2[[#This Row],[AcceptedCmp1]]</f>
        <v>0</v>
      </c>
      <c r="F1716">
        <f>Table2[[#This Row],[AcceptedCmp2]]</f>
        <v>0</v>
      </c>
      <c r="G1716">
        <f>Table2[[#This Row],[Response]]</f>
        <v>0</v>
      </c>
      <c r="H1716" s="8">
        <f>Products!G1716</f>
        <v>35</v>
      </c>
      <c r="I1716" s="17" t="str">
        <f>Products!H1716</f>
        <v>Single</v>
      </c>
      <c r="J1716" t="str">
        <f>Products!I1716</f>
        <v>26-35</v>
      </c>
      <c r="K1716" t="str">
        <f>Table6[[#This Row],[Kids]]</f>
        <v>No</v>
      </c>
      <c r="L1716" t="str">
        <f>Table6[[#This Row],[Teens]]</f>
        <v>Yes</v>
      </c>
    </row>
    <row r="1717" spans="1:12" ht="16.5" x14ac:dyDescent="0.3">
      <c r="A1717">
        <f>Table2[[#This Row],[NumDealsPurchases]]</f>
        <v>1</v>
      </c>
      <c r="B1717">
        <f>Table2[[#This Row],[AcceptedCmp3]]</f>
        <v>0</v>
      </c>
      <c r="C1717">
        <f>Table2[[#This Row],[AcceptedCmp4]]</f>
        <v>0</v>
      </c>
      <c r="D1717">
        <f>Table2[[#This Row],[AcceptedCmp5]]</f>
        <v>1</v>
      </c>
      <c r="E1717">
        <f>Table2[[#This Row],[AcceptedCmp1]]</f>
        <v>0</v>
      </c>
      <c r="F1717">
        <f>Table2[[#This Row],[AcceptedCmp2]]</f>
        <v>0</v>
      </c>
      <c r="G1717">
        <f>Table2[[#This Row],[Response]]</f>
        <v>0</v>
      </c>
      <c r="H1717" s="8">
        <f>Products!G1717</f>
        <v>46</v>
      </c>
      <c r="I1717" s="17" t="str">
        <f>Products!H1717</f>
        <v>Together</v>
      </c>
      <c r="J1717" t="str">
        <f>Products!I1717</f>
        <v>46-55</v>
      </c>
      <c r="K1717" t="str">
        <f>Table6[[#This Row],[Kids]]</f>
        <v>No</v>
      </c>
      <c r="L1717" t="str">
        <f>Table6[[#This Row],[Teens]]</f>
        <v>No</v>
      </c>
    </row>
    <row r="1718" spans="1:12" ht="16.5" x14ac:dyDescent="0.3">
      <c r="A1718">
        <f>Table2[[#This Row],[NumDealsPurchases]]</f>
        <v>2</v>
      </c>
      <c r="B1718">
        <f>Table2[[#This Row],[AcceptedCmp3]]</f>
        <v>0</v>
      </c>
      <c r="C1718">
        <f>Table2[[#This Row],[AcceptedCmp4]]</f>
        <v>0</v>
      </c>
      <c r="D1718">
        <f>Table2[[#This Row],[AcceptedCmp5]]</f>
        <v>0</v>
      </c>
      <c r="E1718">
        <f>Table2[[#This Row],[AcceptedCmp1]]</f>
        <v>0</v>
      </c>
      <c r="F1718">
        <f>Table2[[#This Row],[AcceptedCmp2]]</f>
        <v>0</v>
      </c>
      <c r="G1718">
        <f>Table2[[#This Row],[Response]]</f>
        <v>0</v>
      </c>
      <c r="H1718" s="8">
        <f>Products!G1718</f>
        <v>22</v>
      </c>
      <c r="I1718" s="17" t="str">
        <f>Products!H1718</f>
        <v>Single</v>
      </c>
      <c r="J1718" t="str">
        <f>Products!I1718</f>
        <v>16-25</v>
      </c>
      <c r="K1718" t="str">
        <f>Table6[[#This Row],[Kids]]</f>
        <v>Yes</v>
      </c>
      <c r="L1718" t="str">
        <f>Table6[[#This Row],[Teens]]</f>
        <v>No</v>
      </c>
    </row>
    <row r="1719" spans="1:12" ht="16.5" x14ac:dyDescent="0.3">
      <c r="A1719">
        <f>Table2[[#This Row],[NumDealsPurchases]]</f>
        <v>6</v>
      </c>
      <c r="B1719">
        <f>Table2[[#This Row],[AcceptedCmp3]]</f>
        <v>0</v>
      </c>
      <c r="C1719">
        <f>Table2[[#This Row],[AcceptedCmp4]]</f>
        <v>0</v>
      </c>
      <c r="D1719">
        <f>Table2[[#This Row],[AcceptedCmp5]]</f>
        <v>0</v>
      </c>
      <c r="E1719">
        <f>Table2[[#This Row],[AcceptedCmp1]]</f>
        <v>0</v>
      </c>
      <c r="F1719">
        <f>Table2[[#This Row],[AcceptedCmp2]]</f>
        <v>0</v>
      </c>
      <c r="G1719">
        <f>Table2[[#This Row],[Response]]</f>
        <v>0</v>
      </c>
      <c r="H1719" s="8">
        <f>Products!G1719</f>
        <v>28</v>
      </c>
      <c r="I1719" s="17" t="str">
        <f>Products!H1719</f>
        <v>Married</v>
      </c>
      <c r="J1719" t="str">
        <f>Products!I1719</f>
        <v>26-35</v>
      </c>
      <c r="K1719" t="str">
        <f>Table6[[#This Row],[Kids]]</f>
        <v>Yes</v>
      </c>
      <c r="L1719" t="str">
        <f>Table6[[#This Row],[Teens]]</f>
        <v>No</v>
      </c>
    </row>
    <row r="1720" spans="1:12" ht="16.5" x14ac:dyDescent="0.3">
      <c r="A1720">
        <f>Table2[[#This Row],[NumDealsPurchases]]</f>
        <v>2</v>
      </c>
      <c r="B1720">
        <f>Table2[[#This Row],[AcceptedCmp3]]</f>
        <v>0</v>
      </c>
      <c r="C1720">
        <f>Table2[[#This Row],[AcceptedCmp4]]</f>
        <v>0</v>
      </c>
      <c r="D1720">
        <f>Table2[[#This Row],[AcceptedCmp5]]</f>
        <v>0</v>
      </c>
      <c r="E1720">
        <f>Table2[[#This Row],[AcceptedCmp1]]</f>
        <v>0</v>
      </c>
      <c r="F1720">
        <f>Table2[[#This Row],[AcceptedCmp2]]</f>
        <v>0</v>
      </c>
      <c r="G1720">
        <f>Table2[[#This Row],[Response]]</f>
        <v>0</v>
      </c>
      <c r="H1720" s="8">
        <f>Products!G1720</f>
        <v>57</v>
      </c>
      <c r="I1720" s="17" t="str">
        <f>Products!H1720</f>
        <v>Together</v>
      </c>
      <c r="J1720" t="str">
        <f>Products!I1720</f>
        <v>56-65</v>
      </c>
      <c r="K1720" t="str">
        <f>Table6[[#This Row],[Kids]]</f>
        <v>No</v>
      </c>
      <c r="L1720" t="str">
        <f>Table6[[#This Row],[Teens]]</f>
        <v>Yes</v>
      </c>
    </row>
    <row r="1721" spans="1:12" ht="16.5" x14ac:dyDescent="0.3">
      <c r="A1721">
        <f>Table2[[#This Row],[NumDealsPurchases]]</f>
        <v>2</v>
      </c>
      <c r="B1721">
        <f>Table2[[#This Row],[AcceptedCmp3]]</f>
        <v>0</v>
      </c>
      <c r="C1721">
        <f>Table2[[#This Row],[AcceptedCmp4]]</f>
        <v>0</v>
      </c>
      <c r="D1721">
        <f>Table2[[#This Row],[AcceptedCmp5]]</f>
        <v>0</v>
      </c>
      <c r="E1721">
        <f>Table2[[#This Row],[AcceptedCmp1]]</f>
        <v>0</v>
      </c>
      <c r="F1721">
        <f>Table2[[#This Row],[AcceptedCmp2]]</f>
        <v>0</v>
      </c>
      <c r="G1721">
        <f>Table2[[#This Row],[Response]]</f>
        <v>0</v>
      </c>
      <c r="H1721" s="8">
        <f>Products!G1721</f>
        <v>37</v>
      </c>
      <c r="I1721" s="17" t="str">
        <f>Products!H1721</f>
        <v>Married</v>
      </c>
      <c r="J1721" t="str">
        <f>Products!I1721</f>
        <v>36-45</v>
      </c>
      <c r="K1721" t="str">
        <f>Table6[[#This Row],[Kids]]</f>
        <v>Yes</v>
      </c>
      <c r="L1721" t="str">
        <f>Table6[[#This Row],[Teens]]</f>
        <v>Yes</v>
      </c>
    </row>
    <row r="1722" spans="1:12" ht="16.5" x14ac:dyDescent="0.3">
      <c r="A1722">
        <f>Table2[[#This Row],[NumDealsPurchases]]</f>
        <v>5</v>
      </c>
      <c r="B1722">
        <f>Table2[[#This Row],[AcceptedCmp3]]</f>
        <v>0</v>
      </c>
      <c r="C1722">
        <f>Table2[[#This Row],[AcceptedCmp4]]</f>
        <v>0</v>
      </c>
      <c r="D1722">
        <f>Table2[[#This Row],[AcceptedCmp5]]</f>
        <v>0</v>
      </c>
      <c r="E1722">
        <f>Table2[[#This Row],[AcceptedCmp1]]</f>
        <v>0</v>
      </c>
      <c r="F1722">
        <f>Table2[[#This Row],[AcceptedCmp2]]</f>
        <v>0</v>
      </c>
      <c r="G1722">
        <f>Table2[[#This Row],[Response]]</f>
        <v>0</v>
      </c>
      <c r="H1722" s="8">
        <f>Products!G1722</f>
        <v>39</v>
      </c>
      <c r="I1722" s="17" t="str">
        <f>Products!H1722</f>
        <v>Married</v>
      </c>
      <c r="J1722" t="str">
        <f>Products!I1722</f>
        <v>36-45</v>
      </c>
      <c r="K1722" t="str">
        <f>Table6[[#This Row],[Kids]]</f>
        <v>Yes</v>
      </c>
      <c r="L1722" t="str">
        <f>Table6[[#This Row],[Teens]]</f>
        <v>Yes</v>
      </c>
    </row>
    <row r="1723" spans="1:12" ht="16.5" x14ac:dyDescent="0.3">
      <c r="A1723">
        <f>Table2[[#This Row],[NumDealsPurchases]]</f>
        <v>4</v>
      </c>
      <c r="B1723">
        <f>Table2[[#This Row],[AcceptedCmp3]]</f>
        <v>1</v>
      </c>
      <c r="C1723">
        <f>Table2[[#This Row],[AcceptedCmp4]]</f>
        <v>0</v>
      </c>
      <c r="D1723">
        <f>Table2[[#This Row],[AcceptedCmp5]]</f>
        <v>0</v>
      </c>
      <c r="E1723">
        <f>Table2[[#This Row],[AcceptedCmp1]]</f>
        <v>0</v>
      </c>
      <c r="F1723">
        <f>Table2[[#This Row],[AcceptedCmp2]]</f>
        <v>0</v>
      </c>
      <c r="G1723">
        <f>Table2[[#This Row],[Response]]</f>
        <v>1</v>
      </c>
      <c r="H1723" s="8">
        <f>Products!G1723</f>
        <v>36</v>
      </c>
      <c r="I1723" s="17" t="str">
        <f>Products!H1723</f>
        <v>Married</v>
      </c>
      <c r="J1723" t="str">
        <f>Products!I1723</f>
        <v>36-45</v>
      </c>
      <c r="K1723" t="str">
        <f>Table6[[#This Row],[Kids]]</f>
        <v>No</v>
      </c>
      <c r="L1723" t="str">
        <f>Table6[[#This Row],[Teens]]</f>
        <v>Yes</v>
      </c>
    </row>
    <row r="1724" spans="1:12" ht="16.5" x14ac:dyDescent="0.3">
      <c r="A1724">
        <f>Table2[[#This Row],[NumDealsPurchases]]</f>
        <v>1</v>
      </c>
      <c r="B1724">
        <f>Table2[[#This Row],[AcceptedCmp3]]</f>
        <v>0</v>
      </c>
      <c r="C1724">
        <f>Table2[[#This Row],[AcceptedCmp4]]</f>
        <v>0</v>
      </c>
      <c r="D1724">
        <f>Table2[[#This Row],[AcceptedCmp5]]</f>
        <v>0</v>
      </c>
      <c r="E1724">
        <f>Table2[[#This Row],[AcceptedCmp1]]</f>
        <v>0</v>
      </c>
      <c r="F1724">
        <f>Table2[[#This Row],[AcceptedCmp2]]</f>
        <v>0</v>
      </c>
      <c r="G1724">
        <f>Table2[[#This Row],[Response]]</f>
        <v>0</v>
      </c>
      <c r="H1724" s="8">
        <f>Products!G1724</f>
        <v>34</v>
      </c>
      <c r="I1724" s="17" t="str">
        <f>Products!H1724</f>
        <v>Single</v>
      </c>
      <c r="J1724" t="str">
        <f>Products!I1724</f>
        <v>26-35</v>
      </c>
      <c r="K1724" t="str">
        <f>Table6[[#This Row],[Kids]]</f>
        <v>Yes</v>
      </c>
      <c r="L1724" t="str">
        <f>Table6[[#This Row],[Teens]]</f>
        <v>No</v>
      </c>
    </row>
    <row r="1725" spans="1:12" ht="16.5" x14ac:dyDescent="0.3">
      <c r="A1725">
        <f>Table2[[#This Row],[NumDealsPurchases]]</f>
        <v>1</v>
      </c>
      <c r="B1725">
        <f>Table2[[#This Row],[AcceptedCmp3]]</f>
        <v>0</v>
      </c>
      <c r="C1725">
        <f>Table2[[#This Row],[AcceptedCmp4]]</f>
        <v>1</v>
      </c>
      <c r="D1725">
        <f>Table2[[#This Row],[AcceptedCmp5]]</f>
        <v>1</v>
      </c>
      <c r="E1725">
        <f>Table2[[#This Row],[AcceptedCmp1]]</f>
        <v>1</v>
      </c>
      <c r="F1725">
        <f>Table2[[#This Row],[AcceptedCmp2]]</f>
        <v>0</v>
      </c>
      <c r="G1725">
        <f>Table2[[#This Row],[Response]]</f>
        <v>1</v>
      </c>
      <c r="H1725" s="8">
        <f>Products!G1725</f>
        <v>30</v>
      </c>
      <c r="I1725" s="17" t="str">
        <f>Products!H1725</f>
        <v>Widow</v>
      </c>
      <c r="J1725" t="str">
        <f>Products!I1725</f>
        <v>26-35</v>
      </c>
      <c r="K1725" t="str">
        <f>Table6[[#This Row],[Kids]]</f>
        <v>No</v>
      </c>
      <c r="L1725" t="str">
        <f>Table6[[#This Row],[Teens]]</f>
        <v>No</v>
      </c>
    </row>
    <row r="1726" spans="1:12" ht="16.5" x14ac:dyDescent="0.3">
      <c r="A1726">
        <f>Table2[[#This Row],[NumDealsPurchases]]</f>
        <v>1</v>
      </c>
      <c r="B1726">
        <f>Table2[[#This Row],[AcceptedCmp3]]</f>
        <v>0</v>
      </c>
      <c r="C1726">
        <f>Table2[[#This Row],[AcceptedCmp4]]</f>
        <v>1</v>
      </c>
      <c r="D1726">
        <f>Table2[[#This Row],[AcceptedCmp5]]</f>
        <v>1</v>
      </c>
      <c r="E1726">
        <f>Table2[[#This Row],[AcceptedCmp1]]</f>
        <v>1</v>
      </c>
      <c r="F1726">
        <f>Table2[[#This Row],[AcceptedCmp2]]</f>
        <v>0</v>
      </c>
      <c r="G1726">
        <f>Table2[[#This Row],[Response]]</f>
        <v>1</v>
      </c>
      <c r="H1726" s="8">
        <f>Products!G1726</f>
        <v>22</v>
      </c>
      <c r="I1726" s="17" t="str">
        <f>Products!H1726</f>
        <v>Single</v>
      </c>
      <c r="J1726" t="str">
        <f>Products!I1726</f>
        <v>16-25</v>
      </c>
      <c r="K1726" t="str">
        <f>Table6[[#This Row],[Kids]]</f>
        <v>No</v>
      </c>
      <c r="L1726" t="str">
        <f>Table6[[#This Row],[Teens]]</f>
        <v>No</v>
      </c>
    </row>
    <row r="1727" spans="1:12" ht="16.5" x14ac:dyDescent="0.3">
      <c r="A1727">
        <f>Table2[[#This Row],[NumDealsPurchases]]</f>
        <v>0</v>
      </c>
      <c r="B1727">
        <f>Table2[[#This Row],[AcceptedCmp3]]</f>
        <v>0</v>
      </c>
      <c r="C1727">
        <f>Table2[[#This Row],[AcceptedCmp4]]</f>
        <v>0</v>
      </c>
      <c r="D1727">
        <f>Table2[[#This Row],[AcceptedCmp5]]</f>
        <v>1</v>
      </c>
      <c r="E1727">
        <f>Table2[[#This Row],[AcceptedCmp1]]</f>
        <v>0</v>
      </c>
      <c r="F1727">
        <f>Table2[[#This Row],[AcceptedCmp2]]</f>
        <v>0</v>
      </c>
      <c r="G1727">
        <f>Table2[[#This Row],[Response]]</f>
        <v>0</v>
      </c>
      <c r="H1727" s="8">
        <f>Products!G1727</f>
        <v>52</v>
      </c>
      <c r="I1727" s="17" t="str">
        <f>Products!H1727</f>
        <v>Single</v>
      </c>
      <c r="J1727" t="str">
        <f>Products!I1727</f>
        <v>46-55</v>
      </c>
      <c r="K1727" t="str">
        <f>Table6[[#This Row],[Kids]]</f>
        <v>No</v>
      </c>
      <c r="L1727" t="str">
        <f>Table6[[#This Row],[Teens]]</f>
        <v>No</v>
      </c>
    </row>
    <row r="1728" spans="1:12" ht="16.5" x14ac:dyDescent="0.3">
      <c r="A1728">
        <f>Table2[[#This Row],[NumDealsPurchases]]</f>
        <v>5</v>
      </c>
      <c r="B1728">
        <f>Table2[[#This Row],[AcceptedCmp3]]</f>
        <v>0</v>
      </c>
      <c r="C1728">
        <f>Table2[[#This Row],[AcceptedCmp4]]</f>
        <v>0</v>
      </c>
      <c r="D1728">
        <f>Table2[[#This Row],[AcceptedCmp5]]</f>
        <v>0</v>
      </c>
      <c r="E1728">
        <f>Table2[[#This Row],[AcceptedCmp1]]</f>
        <v>0</v>
      </c>
      <c r="F1728">
        <f>Table2[[#This Row],[AcceptedCmp2]]</f>
        <v>0</v>
      </c>
      <c r="G1728">
        <f>Table2[[#This Row],[Response]]</f>
        <v>1</v>
      </c>
      <c r="H1728" s="8">
        <f>Products!G1728</f>
        <v>32</v>
      </c>
      <c r="I1728" s="17" t="str">
        <f>Products!H1728</f>
        <v>Together</v>
      </c>
      <c r="J1728" t="str">
        <f>Products!I1728</f>
        <v>26-35</v>
      </c>
      <c r="K1728" t="str">
        <f>Table6[[#This Row],[Kids]]</f>
        <v>Yes</v>
      </c>
      <c r="L1728" t="str">
        <f>Table6[[#This Row],[Teens]]</f>
        <v>No</v>
      </c>
    </row>
    <row r="1729" spans="1:12" ht="16.5" x14ac:dyDescent="0.3">
      <c r="A1729">
        <f>Table2[[#This Row],[NumDealsPurchases]]</f>
        <v>3</v>
      </c>
      <c r="B1729">
        <f>Table2[[#This Row],[AcceptedCmp3]]</f>
        <v>0</v>
      </c>
      <c r="C1729">
        <f>Table2[[#This Row],[AcceptedCmp4]]</f>
        <v>0</v>
      </c>
      <c r="D1729">
        <f>Table2[[#This Row],[AcceptedCmp5]]</f>
        <v>0</v>
      </c>
      <c r="E1729">
        <f>Table2[[#This Row],[AcceptedCmp1]]</f>
        <v>0</v>
      </c>
      <c r="F1729">
        <f>Table2[[#This Row],[AcceptedCmp2]]</f>
        <v>0</v>
      </c>
      <c r="G1729">
        <f>Table2[[#This Row],[Response]]</f>
        <v>1</v>
      </c>
      <c r="H1729" s="8">
        <f>Products!G1729</f>
        <v>35</v>
      </c>
      <c r="I1729" s="17" t="str">
        <f>Products!H1729</f>
        <v>Single</v>
      </c>
      <c r="J1729" t="str">
        <f>Products!I1729</f>
        <v>26-35</v>
      </c>
      <c r="K1729" t="str">
        <f>Table6[[#This Row],[Kids]]</f>
        <v>Yes</v>
      </c>
      <c r="L1729" t="str">
        <f>Table6[[#This Row],[Teens]]</f>
        <v>No</v>
      </c>
    </row>
    <row r="1730" spans="1:12" ht="16.5" x14ac:dyDescent="0.3">
      <c r="A1730">
        <f>Table2[[#This Row],[NumDealsPurchases]]</f>
        <v>5</v>
      </c>
      <c r="B1730">
        <f>Table2[[#This Row],[AcceptedCmp3]]</f>
        <v>0</v>
      </c>
      <c r="C1730">
        <f>Table2[[#This Row],[AcceptedCmp4]]</f>
        <v>0</v>
      </c>
      <c r="D1730">
        <f>Table2[[#This Row],[AcceptedCmp5]]</f>
        <v>0</v>
      </c>
      <c r="E1730">
        <f>Table2[[#This Row],[AcceptedCmp1]]</f>
        <v>0</v>
      </c>
      <c r="F1730">
        <f>Table2[[#This Row],[AcceptedCmp2]]</f>
        <v>0</v>
      </c>
      <c r="G1730">
        <f>Table2[[#This Row],[Response]]</f>
        <v>1</v>
      </c>
      <c r="H1730" s="8">
        <f>Products!G1730</f>
        <v>57</v>
      </c>
      <c r="I1730" s="17" t="str">
        <f>Products!H1730</f>
        <v>Together</v>
      </c>
      <c r="J1730" t="str">
        <f>Products!I1730</f>
        <v>56-65</v>
      </c>
      <c r="K1730" t="str">
        <f>Table6[[#This Row],[Kids]]</f>
        <v>Yes</v>
      </c>
      <c r="L1730" t="str">
        <f>Table6[[#This Row],[Teens]]</f>
        <v>Yes</v>
      </c>
    </row>
    <row r="1731" spans="1:12" ht="16.5" x14ac:dyDescent="0.3">
      <c r="A1731">
        <f>Table2[[#This Row],[NumDealsPurchases]]</f>
        <v>1</v>
      </c>
      <c r="B1731">
        <f>Table2[[#This Row],[AcceptedCmp3]]</f>
        <v>0</v>
      </c>
      <c r="C1731">
        <f>Table2[[#This Row],[AcceptedCmp4]]</f>
        <v>0</v>
      </c>
      <c r="D1731">
        <f>Table2[[#This Row],[AcceptedCmp5]]</f>
        <v>0</v>
      </c>
      <c r="E1731">
        <f>Table2[[#This Row],[AcceptedCmp1]]</f>
        <v>0</v>
      </c>
      <c r="F1731">
        <f>Table2[[#This Row],[AcceptedCmp2]]</f>
        <v>0</v>
      </c>
      <c r="G1731">
        <f>Table2[[#This Row],[Response]]</f>
        <v>0</v>
      </c>
      <c r="H1731" s="8">
        <f>Products!G1731</f>
        <v>48</v>
      </c>
      <c r="I1731" s="17" t="str">
        <f>Products!H1731</f>
        <v>Married</v>
      </c>
      <c r="J1731" t="str">
        <f>Products!I1731</f>
        <v>46-55</v>
      </c>
      <c r="K1731" t="str">
        <f>Table6[[#This Row],[Kids]]</f>
        <v>No</v>
      </c>
      <c r="L1731" t="str">
        <f>Table6[[#This Row],[Teens]]</f>
        <v>Yes</v>
      </c>
    </row>
    <row r="1732" spans="1:12" ht="16.5" x14ac:dyDescent="0.3">
      <c r="A1732">
        <f>Table2[[#This Row],[NumDealsPurchases]]</f>
        <v>4</v>
      </c>
      <c r="B1732">
        <f>Table2[[#This Row],[AcceptedCmp3]]</f>
        <v>0</v>
      </c>
      <c r="C1732">
        <f>Table2[[#This Row],[AcceptedCmp4]]</f>
        <v>0</v>
      </c>
      <c r="D1732">
        <f>Table2[[#This Row],[AcceptedCmp5]]</f>
        <v>0</v>
      </c>
      <c r="E1732">
        <f>Table2[[#This Row],[AcceptedCmp1]]</f>
        <v>0</v>
      </c>
      <c r="F1732">
        <f>Table2[[#This Row],[AcceptedCmp2]]</f>
        <v>0</v>
      </c>
      <c r="G1732">
        <f>Table2[[#This Row],[Response]]</f>
        <v>0</v>
      </c>
      <c r="H1732" s="8">
        <f>Products!G1732</f>
        <v>52</v>
      </c>
      <c r="I1732" s="17" t="str">
        <f>Products!H1732</f>
        <v>Together</v>
      </c>
      <c r="J1732" t="str">
        <f>Products!I1732</f>
        <v>46-55</v>
      </c>
      <c r="K1732" t="str">
        <f>Table6[[#This Row],[Kids]]</f>
        <v>Yes</v>
      </c>
      <c r="L1732" t="str">
        <f>Table6[[#This Row],[Teens]]</f>
        <v>Yes</v>
      </c>
    </row>
    <row r="1733" spans="1:12" ht="16.5" x14ac:dyDescent="0.3">
      <c r="A1733">
        <f>Table2[[#This Row],[NumDealsPurchases]]</f>
        <v>2</v>
      </c>
      <c r="B1733">
        <f>Table2[[#This Row],[AcceptedCmp3]]</f>
        <v>0</v>
      </c>
      <c r="C1733">
        <f>Table2[[#This Row],[AcceptedCmp4]]</f>
        <v>0</v>
      </c>
      <c r="D1733">
        <f>Table2[[#This Row],[AcceptedCmp5]]</f>
        <v>0</v>
      </c>
      <c r="E1733">
        <f>Table2[[#This Row],[AcceptedCmp1]]</f>
        <v>0</v>
      </c>
      <c r="F1733">
        <f>Table2[[#This Row],[AcceptedCmp2]]</f>
        <v>0</v>
      </c>
      <c r="G1733">
        <f>Table2[[#This Row],[Response]]</f>
        <v>0</v>
      </c>
      <c r="H1733" s="8">
        <f>Products!G1733</f>
        <v>62</v>
      </c>
      <c r="I1733" s="17" t="str">
        <f>Products!H1733</f>
        <v>Married</v>
      </c>
      <c r="J1733" t="str">
        <f>Products!I1733</f>
        <v>56-65</v>
      </c>
      <c r="K1733" t="str">
        <f>Table6[[#This Row],[Kids]]</f>
        <v>No</v>
      </c>
      <c r="L1733" t="str">
        <f>Table6[[#This Row],[Teens]]</f>
        <v>Yes</v>
      </c>
    </row>
    <row r="1734" spans="1:12" ht="16.5" x14ac:dyDescent="0.3">
      <c r="A1734">
        <f>Table2[[#This Row],[NumDealsPurchases]]</f>
        <v>2</v>
      </c>
      <c r="B1734">
        <f>Table2[[#This Row],[AcceptedCmp3]]</f>
        <v>0</v>
      </c>
      <c r="C1734">
        <f>Table2[[#This Row],[AcceptedCmp4]]</f>
        <v>0</v>
      </c>
      <c r="D1734">
        <f>Table2[[#This Row],[AcceptedCmp5]]</f>
        <v>0</v>
      </c>
      <c r="E1734">
        <f>Table2[[#This Row],[AcceptedCmp1]]</f>
        <v>0</v>
      </c>
      <c r="F1734">
        <f>Table2[[#This Row],[AcceptedCmp2]]</f>
        <v>0</v>
      </c>
      <c r="G1734">
        <f>Table2[[#This Row],[Response]]</f>
        <v>0</v>
      </c>
      <c r="H1734" s="8">
        <f>Products!G1734</f>
        <v>50</v>
      </c>
      <c r="I1734" s="17" t="str">
        <f>Products!H1734</f>
        <v>Divorced</v>
      </c>
      <c r="J1734" t="str">
        <f>Products!I1734</f>
        <v>46-55</v>
      </c>
      <c r="K1734" t="str">
        <f>Table6[[#This Row],[Kids]]</f>
        <v>Yes</v>
      </c>
      <c r="L1734" t="str">
        <f>Table6[[#This Row],[Teens]]</f>
        <v>Yes</v>
      </c>
    </row>
    <row r="1735" spans="1:12" ht="16.5" x14ac:dyDescent="0.3">
      <c r="A1735">
        <f>Table2[[#This Row],[NumDealsPurchases]]</f>
        <v>1</v>
      </c>
      <c r="B1735">
        <f>Table2[[#This Row],[AcceptedCmp3]]</f>
        <v>0</v>
      </c>
      <c r="C1735">
        <f>Table2[[#This Row],[AcceptedCmp4]]</f>
        <v>0</v>
      </c>
      <c r="D1735">
        <f>Table2[[#This Row],[AcceptedCmp5]]</f>
        <v>0</v>
      </c>
      <c r="E1735">
        <f>Table2[[#This Row],[AcceptedCmp1]]</f>
        <v>0</v>
      </c>
      <c r="F1735">
        <f>Table2[[#This Row],[AcceptedCmp2]]</f>
        <v>0</v>
      </c>
      <c r="G1735">
        <f>Table2[[#This Row],[Response]]</f>
        <v>0</v>
      </c>
      <c r="H1735" s="8">
        <f>Products!G1735</f>
        <v>53</v>
      </c>
      <c r="I1735" s="17" t="str">
        <f>Products!H1735</f>
        <v>Together</v>
      </c>
      <c r="J1735" t="str">
        <f>Products!I1735</f>
        <v>46-55</v>
      </c>
      <c r="K1735" t="str">
        <f>Table6[[#This Row],[Kids]]</f>
        <v>No</v>
      </c>
      <c r="L1735" t="str">
        <f>Table6[[#This Row],[Teens]]</f>
        <v>No</v>
      </c>
    </row>
    <row r="1736" spans="1:12" ht="16.5" x14ac:dyDescent="0.3">
      <c r="A1736">
        <f>Table2[[#This Row],[NumDealsPurchases]]</f>
        <v>1</v>
      </c>
      <c r="B1736">
        <f>Table2[[#This Row],[AcceptedCmp3]]</f>
        <v>1</v>
      </c>
      <c r="C1736">
        <f>Table2[[#This Row],[AcceptedCmp4]]</f>
        <v>0</v>
      </c>
      <c r="D1736">
        <f>Table2[[#This Row],[AcceptedCmp5]]</f>
        <v>0</v>
      </c>
      <c r="E1736">
        <f>Table2[[#This Row],[AcceptedCmp1]]</f>
        <v>0</v>
      </c>
      <c r="F1736">
        <f>Table2[[#This Row],[AcceptedCmp2]]</f>
        <v>0</v>
      </c>
      <c r="G1736">
        <f>Table2[[#This Row],[Response]]</f>
        <v>0</v>
      </c>
      <c r="H1736" s="8">
        <f>Products!G1736</f>
        <v>58</v>
      </c>
      <c r="I1736" s="17" t="str">
        <f>Products!H1736</f>
        <v>Single</v>
      </c>
      <c r="J1736" t="str">
        <f>Products!I1736</f>
        <v>56-65</v>
      </c>
      <c r="K1736" t="str">
        <f>Table6[[#This Row],[Kids]]</f>
        <v>Yes</v>
      </c>
      <c r="L1736" t="str">
        <f>Table6[[#This Row],[Teens]]</f>
        <v>Yes</v>
      </c>
    </row>
    <row r="1737" spans="1:12" ht="16.5" x14ac:dyDescent="0.3">
      <c r="A1737">
        <f>Table2[[#This Row],[NumDealsPurchases]]</f>
        <v>1</v>
      </c>
      <c r="B1737">
        <f>Table2[[#This Row],[AcceptedCmp3]]</f>
        <v>0</v>
      </c>
      <c r="C1737">
        <f>Table2[[#This Row],[AcceptedCmp4]]</f>
        <v>0</v>
      </c>
      <c r="D1737">
        <f>Table2[[#This Row],[AcceptedCmp5]]</f>
        <v>1</v>
      </c>
      <c r="E1737">
        <f>Table2[[#This Row],[AcceptedCmp1]]</f>
        <v>0</v>
      </c>
      <c r="F1737">
        <f>Table2[[#This Row],[AcceptedCmp2]]</f>
        <v>0</v>
      </c>
      <c r="G1737">
        <f>Table2[[#This Row],[Response]]</f>
        <v>0</v>
      </c>
      <c r="H1737" s="8">
        <f>Products!G1737</f>
        <v>48</v>
      </c>
      <c r="I1737" s="17" t="str">
        <f>Products!H1737</f>
        <v>Divorced</v>
      </c>
      <c r="J1737" t="str">
        <f>Products!I1737</f>
        <v>46-55</v>
      </c>
      <c r="K1737" t="str">
        <f>Table6[[#This Row],[Kids]]</f>
        <v>No</v>
      </c>
      <c r="L1737" t="str">
        <f>Table6[[#This Row],[Teens]]</f>
        <v>No</v>
      </c>
    </row>
    <row r="1738" spans="1:12" ht="16.5" x14ac:dyDescent="0.3">
      <c r="A1738">
        <f>Table2[[#This Row],[NumDealsPurchases]]</f>
        <v>1</v>
      </c>
      <c r="B1738">
        <f>Table2[[#This Row],[AcceptedCmp3]]</f>
        <v>0</v>
      </c>
      <c r="C1738">
        <f>Table2[[#This Row],[AcceptedCmp4]]</f>
        <v>0</v>
      </c>
      <c r="D1738">
        <f>Table2[[#This Row],[AcceptedCmp5]]</f>
        <v>0</v>
      </c>
      <c r="E1738">
        <f>Table2[[#This Row],[AcceptedCmp1]]</f>
        <v>0</v>
      </c>
      <c r="F1738">
        <f>Table2[[#This Row],[AcceptedCmp2]]</f>
        <v>0</v>
      </c>
      <c r="G1738">
        <f>Table2[[#This Row],[Response]]</f>
        <v>0</v>
      </c>
      <c r="H1738" s="8">
        <f>Products!G1738</f>
        <v>55</v>
      </c>
      <c r="I1738" s="17" t="str">
        <f>Products!H1738</f>
        <v>Single</v>
      </c>
      <c r="J1738" t="str">
        <f>Products!I1738</f>
        <v>46-55</v>
      </c>
      <c r="K1738" t="str">
        <f>Table6[[#This Row],[Kids]]</f>
        <v>No</v>
      </c>
      <c r="L1738" t="str">
        <f>Table6[[#This Row],[Teens]]</f>
        <v>Yes</v>
      </c>
    </row>
    <row r="1739" spans="1:12" ht="16.5" x14ac:dyDescent="0.3">
      <c r="A1739">
        <f>Table2[[#This Row],[NumDealsPurchases]]</f>
        <v>4</v>
      </c>
      <c r="B1739">
        <f>Table2[[#This Row],[AcceptedCmp3]]</f>
        <v>0</v>
      </c>
      <c r="C1739">
        <f>Table2[[#This Row],[AcceptedCmp4]]</f>
        <v>0</v>
      </c>
      <c r="D1739">
        <f>Table2[[#This Row],[AcceptedCmp5]]</f>
        <v>0</v>
      </c>
      <c r="E1739">
        <f>Table2[[#This Row],[AcceptedCmp1]]</f>
        <v>0</v>
      </c>
      <c r="F1739">
        <f>Table2[[#This Row],[AcceptedCmp2]]</f>
        <v>0</v>
      </c>
      <c r="G1739">
        <f>Table2[[#This Row],[Response]]</f>
        <v>0</v>
      </c>
      <c r="H1739" s="8">
        <f>Products!G1739</f>
        <v>59</v>
      </c>
      <c r="I1739" s="17" t="str">
        <f>Products!H1739</f>
        <v>Married</v>
      </c>
      <c r="J1739" t="str">
        <f>Products!I1739</f>
        <v>56-65</v>
      </c>
      <c r="K1739" t="str">
        <f>Table6[[#This Row],[Kids]]</f>
        <v>No</v>
      </c>
      <c r="L1739" t="str">
        <f>Table6[[#This Row],[Teens]]</f>
        <v>Yes</v>
      </c>
    </row>
    <row r="1740" spans="1:12" ht="16.5" x14ac:dyDescent="0.3">
      <c r="A1740">
        <f>Table2[[#This Row],[NumDealsPurchases]]</f>
        <v>2</v>
      </c>
      <c r="B1740">
        <f>Table2[[#This Row],[AcceptedCmp3]]</f>
        <v>0</v>
      </c>
      <c r="C1740">
        <f>Table2[[#This Row],[AcceptedCmp4]]</f>
        <v>0</v>
      </c>
      <c r="D1740">
        <f>Table2[[#This Row],[AcceptedCmp5]]</f>
        <v>0</v>
      </c>
      <c r="E1740">
        <f>Table2[[#This Row],[AcceptedCmp1]]</f>
        <v>0</v>
      </c>
      <c r="F1740">
        <f>Table2[[#This Row],[AcceptedCmp2]]</f>
        <v>0</v>
      </c>
      <c r="G1740">
        <f>Table2[[#This Row],[Response]]</f>
        <v>0</v>
      </c>
      <c r="H1740" s="8">
        <f>Products!G1740</f>
        <v>47</v>
      </c>
      <c r="I1740" s="17" t="str">
        <f>Products!H1740</f>
        <v>Married</v>
      </c>
      <c r="J1740" t="str">
        <f>Products!I1740</f>
        <v>46-55</v>
      </c>
      <c r="K1740" t="str">
        <f>Table6[[#This Row],[Kids]]</f>
        <v>Yes</v>
      </c>
      <c r="L1740" t="str">
        <f>Table6[[#This Row],[Teens]]</f>
        <v>Yes</v>
      </c>
    </row>
    <row r="1741" spans="1:12" ht="16.5" x14ac:dyDescent="0.3">
      <c r="A1741">
        <f>Table2[[#This Row],[NumDealsPurchases]]</f>
        <v>1</v>
      </c>
      <c r="B1741">
        <f>Table2[[#This Row],[AcceptedCmp3]]</f>
        <v>0</v>
      </c>
      <c r="C1741">
        <f>Table2[[#This Row],[AcceptedCmp4]]</f>
        <v>0</v>
      </c>
      <c r="D1741">
        <f>Table2[[#This Row],[AcceptedCmp5]]</f>
        <v>1</v>
      </c>
      <c r="E1741">
        <f>Table2[[#This Row],[AcceptedCmp1]]</f>
        <v>0</v>
      </c>
      <c r="F1741">
        <f>Table2[[#This Row],[AcceptedCmp2]]</f>
        <v>0</v>
      </c>
      <c r="G1741">
        <f>Table2[[#This Row],[Response]]</f>
        <v>0</v>
      </c>
      <c r="H1741" s="8">
        <f>Products!G1741</f>
        <v>50</v>
      </c>
      <c r="I1741" s="17" t="str">
        <f>Products!H1741</f>
        <v>Married</v>
      </c>
      <c r="J1741" t="str">
        <f>Products!I1741</f>
        <v>46-55</v>
      </c>
      <c r="K1741" t="str">
        <f>Table6[[#This Row],[Kids]]</f>
        <v>No</v>
      </c>
      <c r="L1741" t="str">
        <f>Table6[[#This Row],[Teens]]</f>
        <v>No</v>
      </c>
    </row>
    <row r="1742" spans="1:12" ht="16.5" x14ac:dyDescent="0.3">
      <c r="A1742">
        <f>Table2[[#This Row],[NumDealsPurchases]]</f>
        <v>4</v>
      </c>
      <c r="B1742">
        <f>Table2[[#This Row],[AcceptedCmp3]]</f>
        <v>0</v>
      </c>
      <c r="C1742">
        <f>Table2[[#This Row],[AcceptedCmp4]]</f>
        <v>0</v>
      </c>
      <c r="D1742">
        <f>Table2[[#This Row],[AcceptedCmp5]]</f>
        <v>0</v>
      </c>
      <c r="E1742">
        <f>Table2[[#This Row],[AcceptedCmp1]]</f>
        <v>1</v>
      </c>
      <c r="F1742">
        <f>Table2[[#This Row],[AcceptedCmp2]]</f>
        <v>0</v>
      </c>
      <c r="G1742">
        <f>Table2[[#This Row],[Response]]</f>
        <v>0</v>
      </c>
      <c r="H1742" s="8">
        <f>Products!G1742</f>
        <v>55</v>
      </c>
      <c r="I1742" s="17" t="str">
        <f>Products!H1742</f>
        <v>Together</v>
      </c>
      <c r="J1742" t="str">
        <f>Products!I1742</f>
        <v>46-55</v>
      </c>
      <c r="K1742" t="str">
        <f>Table6[[#This Row],[Kids]]</f>
        <v>No</v>
      </c>
      <c r="L1742" t="str">
        <f>Table6[[#This Row],[Teens]]</f>
        <v>Yes</v>
      </c>
    </row>
    <row r="1743" spans="1:12" ht="16.5" x14ac:dyDescent="0.3">
      <c r="A1743">
        <f>Table2[[#This Row],[NumDealsPurchases]]</f>
        <v>1</v>
      </c>
      <c r="B1743">
        <f>Table2[[#This Row],[AcceptedCmp3]]</f>
        <v>0</v>
      </c>
      <c r="C1743">
        <f>Table2[[#This Row],[AcceptedCmp4]]</f>
        <v>0</v>
      </c>
      <c r="D1743">
        <f>Table2[[#This Row],[AcceptedCmp5]]</f>
        <v>0</v>
      </c>
      <c r="E1743">
        <f>Table2[[#This Row],[AcceptedCmp1]]</f>
        <v>0</v>
      </c>
      <c r="F1743">
        <f>Table2[[#This Row],[AcceptedCmp2]]</f>
        <v>0</v>
      </c>
      <c r="G1743">
        <f>Table2[[#This Row],[Response]]</f>
        <v>0</v>
      </c>
      <c r="H1743" s="8">
        <f>Products!G1743</f>
        <v>42</v>
      </c>
      <c r="I1743" s="17" t="str">
        <f>Products!H1743</f>
        <v>Together</v>
      </c>
      <c r="J1743" t="str">
        <f>Products!I1743</f>
        <v>36-45</v>
      </c>
      <c r="K1743" t="str">
        <f>Table6[[#This Row],[Kids]]</f>
        <v>Yes</v>
      </c>
      <c r="L1743" t="str">
        <f>Table6[[#This Row],[Teens]]</f>
        <v>No</v>
      </c>
    </row>
    <row r="1744" spans="1:12" ht="16.5" x14ac:dyDescent="0.3">
      <c r="A1744">
        <f>Table2[[#This Row],[NumDealsPurchases]]</f>
        <v>2</v>
      </c>
      <c r="B1744">
        <f>Table2[[#This Row],[AcceptedCmp3]]</f>
        <v>0</v>
      </c>
      <c r="C1744">
        <f>Table2[[#This Row],[AcceptedCmp4]]</f>
        <v>1</v>
      </c>
      <c r="D1744">
        <f>Table2[[#This Row],[AcceptedCmp5]]</f>
        <v>0</v>
      </c>
      <c r="E1744">
        <f>Table2[[#This Row],[AcceptedCmp1]]</f>
        <v>0</v>
      </c>
      <c r="F1744">
        <f>Table2[[#This Row],[AcceptedCmp2]]</f>
        <v>0</v>
      </c>
      <c r="G1744">
        <f>Table2[[#This Row],[Response]]</f>
        <v>0</v>
      </c>
      <c r="H1744" s="8">
        <f>Products!G1744</f>
        <v>50</v>
      </c>
      <c r="I1744" s="17" t="str">
        <f>Products!H1744</f>
        <v>Single</v>
      </c>
      <c r="J1744" t="str">
        <f>Products!I1744</f>
        <v>46-55</v>
      </c>
      <c r="K1744" t="str">
        <f>Table6[[#This Row],[Kids]]</f>
        <v>No</v>
      </c>
      <c r="L1744" t="str">
        <f>Table6[[#This Row],[Teens]]</f>
        <v>Yes</v>
      </c>
    </row>
    <row r="1745" spans="1:12" ht="16.5" x14ac:dyDescent="0.3">
      <c r="A1745">
        <f>Table2[[#This Row],[NumDealsPurchases]]</f>
        <v>5</v>
      </c>
      <c r="B1745">
        <f>Table2[[#This Row],[AcceptedCmp3]]</f>
        <v>0</v>
      </c>
      <c r="C1745">
        <f>Table2[[#This Row],[AcceptedCmp4]]</f>
        <v>0</v>
      </c>
      <c r="D1745">
        <f>Table2[[#This Row],[AcceptedCmp5]]</f>
        <v>0</v>
      </c>
      <c r="E1745">
        <f>Table2[[#This Row],[AcceptedCmp1]]</f>
        <v>0</v>
      </c>
      <c r="F1745">
        <f>Table2[[#This Row],[AcceptedCmp2]]</f>
        <v>0</v>
      </c>
      <c r="G1745">
        <f>Table2[[#This Row],[Response]]</f>
        <v>0</v>
      </c>
      <c r="H1745" s="8">
        <f>Products!G1745</f>
        <v>30</v>
      </c>
      <c r="I1745" s="17" t="str">
        <f>Products!H1745</f>
        <v>Together</v>
      </c>
      <c r="J1745" t="str">
        <f>Products!I1745</f>
        <v>26-35</v>
      </c>
      <c r="K1745" t="str">
        <f>Table6[[#This Row],[Kids]]</f>
        <v>Yes</v>
      </c>
      <c r="L1745" t="str">
        <f>Table6[[#This Row],[Teens]]</f>
        <v>No</v>
      </c>
    </row>
    <row r="1746" spans="1:12" ht="16.5" x14ac:dyDescent="0.3">
      <c r="A1746">
        <f>Table2[[#This Row],[NumDealsPurchases]]</f>
        <v>1</v>
      </c>
      <c r="B1746">
        <f>Table2[[#This Row],[AcceptedCmp3]]</f>
        <v>0</v>
      </c>
      <c r="C1746">
        <f>Table2[[#This Row],[AcceptedCmp4]]</f>
        <v>0</v>
      </c>
      <c r="D1746">
        <f>Table2[[#This Row],[AcceptedCmp5]]</f>
        <v>0</v>
      </c>
      <c r="E1746">
        <f>Table2[[#This Row],[AcceptedCmp1]]</f>
        <v>0</v>
      </c>
      <c r="F1746">
        <f>Table2[[#This Row],[AcceptedCmp2]]</f>
        <v>0</v>
      </c>
      <c r="G1746">
        <f>Table2[[#This Row],[Response]]</f>
        <v>1</v>
      </c>
      <c r="H1746" s="8">
        <f>Products!G1746</f>
        <v>69</v>
      </c>
      <c r="I1746" s="17" t="str">
        <f>Products!H1746</f>
        <v>Divorced</v>
      </c>
      <c r="J1746" t="str">
        <f>Products!I1746</f>
        <v>66-75</v>
      </c>
      <c r="K1746" t="str">
        <f>Table6[[#This Row],[Kids]]</f>
        <v>No</v>
      </c>
      <c r="L1746" t="str">
        <f>Table6[[#This Row],[Teens]]</f>
        <v>No</v>
      </c>
    </row>
    <row r="1747" spans="1:12" ht="16.5" x14ac:dyDescent="0.3">
      <c r="A1747">
        <f>Table2[[#This Row],[NumDealsPurchases]]</f>
        <v>1</v>
      </c>
      <c r="B1747">
        <f>Table2[[#This Row],[AcceptedCmp3]]</f>
        <v>0</v>
      </c>
      <c r="C1747">
        <f>Table2[[#This Row],[AcceptedCmp4]]</f>
        <v>0</v>
      </c>
      <c r="D1747">
        <f>Table2[[#This Row],[AcceptedCmp5]]</f>
        <v>0</v>
      </c>
      <c r="E1747">
        <f>Table2[[#This Row],[AcceptedCmp1]]</f>
        <v>0</v>
      </c>
      <c r="F1747">
        <f>Table2[[#This Row],[AcceptedCmp2]]</f>
        <v>0</v>
      </c>
      <c r="G1747">
        <f>Table2[[#This Row],[Response]]</f>
        <v>1</v>
      </c>
      <c r="H1747" s="8">
        <f>Products!G1747</f>
        <v>66</v>
      </c>
      <c r="I1747" s="17" t="str">
        <f>Products!H1747</f>
        <v>Married</v>
      </c>
      <c r="J1747" t="str">
        <f>Products!I1747</f>
        <v>66-75</v>
      </c>
      <c r="K1747" t="str">
        <f>Table6[[#This Row],[Kids]]</f>
        <v>No</v>
      </c>
      <c r="L1747" t="str">
        <f>Table6[[#This Row],[Teens]]</f>
        <v>No</v>
      </c>
    </row>
    <row r="1748" spans="1:12" ht="16.5" x14ac:dyDescent="0.3">
      <c r="A1748">
        <f>Table2[[#This Row],[NumDealsPurchases]]</f>
        <v>2</v>
      </c>
      <c r="B1748">
        <f>Table2[[#This Row],[AcceptedCmp3]]</f>
        <v>0</v>
      </c>
      <c r="C1748">
        <f>Table2[[#This Row],[AcceptedCmp4]]</f>
        <v>0</v>
      </c>
      <c r="D1748">
        <f>Table2[[#This Row],[AcceptedCmp5]]</f>
        <v>0</v>
      </c>
      <c r="E1748">
        <f>Table2[[#This Row],[AcceptedCmp1]]</f>
        <v>0</v>
      </c>
      <c r="F1748">
        <f>Table2[[#This Row],[AcceptedCmp2]]</f>
        <v>0</v>
      </c>
      <c r="G1748">
        <f>Table2[[#This Row],[Response]]</f>
        <v>0</v>
      </c>
      <c r="H1748" s="8">
        <f>Products!G1748</f>
        <v>44</v>
      </c>
      <c r="I1748" s="17" t="str">
        <f>Products!H1748</f>
        <v>Together</v>
      </c>
      <c r="J1748" t="str">
        <f>Products!I1748</f>
        <v>36-45</v>
      </c>
      <c r="K1748" t="str">
        <f>Table6[[#This Row],[Kids]]</f>
        <v>No</v>
      </c>
      <c r="L1748" t="str">
        <f>Table6[[#This Row],[Teens]]</f>
        <v>Yes</v>
      </c>
    </row>
    <row r="1749" spans="1:12" ht="16.5" x14ac:dyDescent="0.3">
      <c r="A1749">
        <f>Table2[[#This Row],[NumDealsPurchases]]</f>
        <v>1</v>
      </c>
      <c r="B1749">
        <f>Table2[[#This Row],[AcceptedCmp3]]</f>
        <v>0</v>
      </c>
      <c r="C1749">
        <f>Table2[[#This Row],[AcceptedCmp4]]</f>
        <v>0</v>
      </c>
      <c r="D1749">
        <f>Table2[[#This Row],[AcceptedCmp5]]</f>
        <v>0</v>
      </c>
      <c r="E1749">
        <f>Table2[[#This Row],[AcceptedCmp1]]</f>
        <v>0</v>
      </c>
      <c r="F1749">
        <f>Table2[[#This Row],[AcceptedCmp2]]</f>
        <v>0</v>
      </c>
      <c r="G1749">
        <f>Table2[[#This Row],[Response]]</f>
        <v>0</v>
      </c>
      <c r="H1749" s="8">
        <f>Products!G1749</f>
        <v>60</v>
      </c>
      <c r="I1749" s="17" t="str">
        <f>Products!H1749</f>
        <v>Married</v>
      </c>
      <c r="J1749" t="str">
        <f>Products!I1749</f>
        <v>56-65</v>
      </c>
      <c r="K1749" t="str">
        <f>Table6[[#This Row],[Kids]]</f>
        <v>No</v>
      </c>
      <c r="L1749" t="str">
        <f>Table6[[#This Row],[Teens]]</f>
        <v>No</v>
      </c>
    </row>
    <row r="1750" spans="1:12" ht="16.5" x14ac:dyDescent="0.3">
      <c r="A1750">
        <f>Table2[[#This Row],[NumDealsPurchases]]</f>
        <v>1</v>
      </c>
      <c r="B1750">
        <f>Table2[[#This Row],[AcceptedCmp3]]</f>
        <v>0</v>
      </c>
      <c r="C1750">
        <f>Table2[[#This Row],[AcceptedCmp4]]</f>
        <v>0</v>
      </c>
      <c r="D1750">
        <f>Table2[[#This Row],[AcceptedCmp5]]</f>
        <v>0</v>
      </c>
      <c r="E1750">
        <f>Table2[[#This Row],[AcceptedCmp1]]</f>
        <v>0</v>
      </c>
      <c r="F1750">
        <f>Table2[[#This Row],[AcceptedCmp2]]</f>
        <v>0</v>
      </c>
      <c r="G1750">
        <f>Table2[[#This Row],[Response]]</f>
        <v>0</v>
      </c>
      <c r="H1750" s="8">
        <f>Products!G1750</f>
        <v>65</v>
      </c>
      <c r="I1750" s="17" t="str">
        <f>Products!H1750</f>
        <v>Divorced</v>
      </c>
      <c r="J1750" t="str">
        <f>Products!I1750</f>
        <v>56-65</v>
      </c>
      <c r="K1750" t="str">
        <f>Table6[[#This Row],[Kids]]</f>
        <v>No</v>
      </c>
      <c r="L1750" t="str">
        <f>Table6[[#This Row],[Teens]]</f>
        <v>No</v>
      </c>
    </row>
    <row r="1751" spans="1:12" ht="16.5" x14ac:dyDescent="0.3">
      <c r="A1751">
        <f>Table2[[#This Row],[NumDealsPurchases]]</f>
        <v>1</v>
      </c>
      <c r="B1751">
        <f>Table2[[#This Row],[AcceptedCmp3]]</f>
        <v>0</v>
      </c>
      <c r="C1751">
        <f>Table2[[#This Row],[AcceptedCmp4]]</f>
        <v>0</v>
      </c>
      <c r="D1751">
        <f>Table2[[#This Row],[AcceptedCmp5]]</f>
        <v>0</v>
      </c>
      <c r="E1751">
        <f>Table2[[#This Row],[AcceptedCmp1]]</f>
        <v>0</v>
      </c>
      <c r="F1751">
        <f>Table2[[#This Row],[AcceptedCmp2]]</f>
        <v>0</v>
      </c>
      <c r="G1751">
        <f>Table2[[#This Row],[Response]]</f>
        <v>0</v>
      </c>
      <c r="H1751" s="8">
        <f>Products!G1751</f>
        <v>67</v>
      </c>
      <c r="I1751" s="17" t="str">
        <f>Products!H1751</f>
        <v>Married</v>
      </c>
      <c r="J1751" t="str">
        <f>Products!I1751</f>
        <v>66-75</v>
      </c>
      <c r="K1751" t="str">
        <f>Table6[[#This Row],[Kids]]</f>
        <v>No</v>
      </c>
      <c r="L1751" t="str">
        <f>Table6[[#This Row],[Teens]]</f>
        <v>No</v>
      </c>
    </row>
    <row r="1752" spans="1:12" ht="16.5" x14ac:dyDescent="0.3">
      <c r="A1752">
        <f>Table2[[#This Row],[NumDealsPurchases]]</f>
        <v>3</v>
      </c>
      <c r="B1752">
        <f>Table2[[#This Row],[AcceptedCmp3]]</f>
        <v>0</v>
      </c>
      <c r="C1752">
        <f>Table2[[#This Row],[AcceptedCmp4]]</f>
        <v>0</v>
      </c>
      <c r="D1752">
        <f>Table2[[#This Row],[AcceptedCmp5]]</f>
        <v>0</v>
      </c>
      <c r="E1752">
        <f>Table2[[#This Row],[AcceptedCmp1]]</f>
        <v>0</v>
      </c>
      <c r="F1752">
        <f>Table2[[#This Row],[AcceptedCmp2]]</f>
        <v>0</v>
      </c>
      <c r="G1752">
        <f>Table2[[#This Row],[Response]]</f>
        <v>0</v>
      </c>
      <c r="H1752" s="8">
        <f>Products!G1752</f>
        <v>44</v>
      </c>
      <c r="I1752" s="17" t="str">
        <f>Products!H1752</f>
        <v>Together</v>
      </c>
      <c r="J1752" t="str">
        <f>Products!I1752</f>
        <v>36-45</v>
      </c>
      <c r="K1752" t="str">
        <f>Table6[[#This Row],[Kids]]</f>
        <v>No</v>
      </c>
      <c r="L1752" t="str">
        <f>Table6[[#This Row],[Teens]]</f>
        <v>Yes</v>
      </c>
    </row>
    <row r="1753" spans="1:12" ht="16.5" x14ac:dyDescent="0.3">
      <c r="A1753">
        <f>Table2[[#This Row],[NumDealsPurchases]]</f>
        <v>2</v>
      </c>
      <c r="B1753">
        <f>Table2[[#This Row],[AcceptedCmp3]]</f>
        <v>0</v>
      </c>
      <c r="C1753">
        <f>Table2[[#This Row],[AcceptedCmp4]]</f>
        <v>1</v>
      </c>
      <c r="D1753">
        <f>Table2[[#This Row],[AcceptedCmp5]]</f>
        <v>1</v>
      </c>
      <c r="E1753">
        <f>Table2[[#This Row],[AcceptedCmp1]]</f>
        <v>1</v>
      </c>
      <c r="F1753">
        <f>Table2[[#This Row],[AcceptedCmp2]]</f>
        <v>0</v>
      </c>
      <c r="G1753">
        <f>Table2[[#This Row],[Response]]</f>
        <v>0</v>
      </c>
      <c r="H1753" s="8">
        <f>Products!G1753</f>
        <v>64</v>
      </c>
      <c r="I1753" s="17" t="str">
        <f>Products!H1753</f>
        <v>Married</v>
      </c>
      <c r="J1753" t="str">
        <f>Products!I1753</f>
        <v>56-65</v>
      </c>
      <c r="K1753" t="str">
        <f>Table6[[#This Row],[Kids]]</f>
        <v>No</v>
      </c>
      <c r="L1753" t="str">
        <f>Table6[[#This Row],[Teens]]</f>
        <v>No</v>
      </c>
    </row>
    <row r="1754" spans="1:12" ht="16.5" x14ac:dyDescent="0.3">
      <c r="A1754">
        <f>Table2[[#This Row],[NumDealsPurchases]]</f>
        <v>3</v>
      </c>
      <c r="B1754">
        <f>Table2[[#This Row],[AcceptedCmp3]]</f>
        <v>0</v>
      </c>
      <c r="C1754">
        <f>Table2[[#This Row],[AcceptedCmp4]]</f>
        <v>1</v>
      </c>
      <c r="D1754">
        <f>Table2[[#This Row],[AcceptedCmp5]]</f>
        <v>0</v>
      </c>
      <c r="E1754">
        <f>Table2[[#This Row],[AcceptedCmp1]]</f>
        <v>0</v>
      </c>
      <c r="F1754">
        <f>Table2[[#This Row],[AcceptedCmp2]]</f>
        <v>0</v>
      </c>
      <c r="G1754">
        <f>Table2[[#This Row],[Response]]</f>
        <v>1</v>
      </c>
      <c r="H1754" s="8">
        <f>Products!G1754</f>
        <v>51</v>
      </c>
      <c r="I1754" s="17" t="str">
        <f>Products!H1754</f>
        <v>Single</v>
      </c>
      <c r="J1754" t="str">
        <f>Products!I1754</f>
        <v>46-55</v>
      </c>
      <c r="K1754" t="str">
        <f>Table6[[#This Row],[Kids]]</f>
        <v>No</v>
      </c>
      <c r="L1754" t="str">
        <f>Table6[[#This Row],[Teens]]</f>
        <v>Yes</v>
      </c>
    </row>
    <row r="1755" spans="1:12" ht="16.5" x14ac:dyDescent="0.3">
      <c r="A1755">
        <f>Table2[[#This Row],[NumDealsPurchases]]</f>
        <v>5</v>
      </c>
      <c r="B1755">
        <f>Table2[[#This Row],[AcceptedCmp3]]</f>
        <v>0</v>
      </c>
      <c r="C1755">
        <f>Table2[[#This Row],[AcceptedCmp4]]</f>
        <v>0</v>
      </c>
      <c r="D1755">
        <f>Table2[[#This Row],[AcceptedCmp5]]</f>
        <v>0</v>
      </c>
      <c r="E1755">
        <f>Table2[[#This Row],[AcceptedCmp1]]</f>
        <v>0</v>
      </c>
      <c r="F1755">
        <f>Table2[[#This Row],[AcceptedCmp2]]</f>
        <v>0</v>
      </c>
      <c r="G1755">
        <f>Table2[[#This Row],[Response]]</f>
        <v>0</v>
      </c>
      <c r="H1755" s="8">
        <f>Products!G1755</f>
        <v>38</v>
      </c>
      <c r="I1755" s="17" t="str">
        <f>Products!H1755</f>
        <v>Widow</v>
      </c>
      <c r="J1755" t="str">
        <f>Products!I1755</f>
        <v>36-45</v>
      </c>
      <c r="K1755" t="str">
        <f>Table6[[#This Row],[Kids]]</f>
        <v>No</v>
      </c>
      <c r="L1755" t="str">
        <f>Table6[[#This Row],[Teens]]</f>
        <v>Yes</v>
      </c>
    </row>
    <row r="1756" spans="1:12" ht="16.5" x14ac:dyDescent="0.3">
      <c r="A1756">
        <f>Table2[[#This Row],[NumDealsPurchases]]</f>
        <v>1</v>
      </c>
      <c r="B1756">
        <f>Table2[[#This Row],[AcceptedCmp3]]</f>
        <v>0</v>
      </c>
      <c r="C1756">
        <f>Table2[[#This Row],[AcceptedCmp4]]</f>
        <v>0</v>
      </c>
      <c r="D1756">
        <f>Table2[[#This Row],[AcceptedCmp5]]</f>
        <v>0</v>
      </c>
      <c r="E1756">
        <f>Table2[[#This Row],[AcceptedCmp1]]</f>
        <v>0</v>
      </c>
      <c r="F1756">
        <f>Table2[[#This Row],[AcceptedCmp2]]</f>
        <v>0</v>
      </c>
      <c r="G1756">
        <f>Table2[[#This Row],[Response]]</f>
        <v>0</v>
      </c>
      <c r="H1756" s="8">
        <f>Products!G1756</f>
        <v>34</v>
      </c>
      <c r="I1756" s="17" t="str">
        <f>Products!H1756</f>
        <v>Widow</v>
      </c>
      <c r="J1756" t="str">
        <f>Products!I1756</f>
        <v>26-35</v>
      </c>
      <c r="K1756" t="str">
        <f>Table6[[#This Row],[Kids]]</f>
        <v>Yes</v>
      </c>
      <c r="L1756" t="str">
        <f>Table6[[#This Row],[Teens]]</f>
        <v>No</v>
      </c>
    </row>
    <row r="1757" spans="1:12" ht="16.5" x14ac:dyDescent="0.3">
      <c r="A1757">
        <f>Table2[[#This Row],[NumDealsPurchases]]</f>
        <v>4</v>
      </c>
      <c r="B1757">
        <f>Table2[[#This Row],[AcceptedCmp3]]</f>
        <v>0</v>
      </c>
      <c r="C1757">
        <f>Table2[[#This Row],[AcceptedCmp4]]</f>
        <v>1</v>
      </c>
      <c r="D1757">
        <f>Table2[[#This Row],[AcceptedCmp5]]</f>
        <v>0</v>
      </c>
      <c r="E1757">
        <f>Table2[[#This Row],[AcceptedCmp1]]</f>
        <v>0</v>
      </c>
      <c r="F1757">
        <f>Table2[[#This Row],[AcceptedCmp2]]</f>
        <v>0</v>
      </c>
      <c r="G1757">
        <f>Table2[[#This Row],[Response]]</f>
        <v>1</v>
      </c>
      <c r="H1757" s="8">
        <f>Products!G1757</f>
        <v>64</v>
      </c>
      <c r="I1757" s="17" t="str">
        <f>Products!H1757</f>
        <v>Single</v>
      </c>
      <c r="J1757" t="str">
        <f>Products!I1757</f>
        <v>56-65</v>
      </c>
      <c r="K1757" t="str">
        <f>Table6[[#This Row],[Kids]]</f>
        <v>No</v>
      </c>
      <c r="L1757" t="str">
        <f>Table6[[#This Row],[Teens]]</f>
        <v>Yes</v>
      </c>
    </row>
    <row r="1758" spans="1:12" ht="16.5" x14ac:dyDescent="0.3">
      <c r="A1758">
        <f>Table2[[#This Row],[NumDealsPurchases]]</f>
        <v>3</v>
      </c>
      <c r="B1758">
        <f>Table2[[#This Row],[AcceptedCmp3]]</f>
        <v>0</v>
      </c>
      <c r="C1758">
        <f>Table2[[#This Row],[AcceptedCmp4]]</f>
        <v>0</v>
      </c>
      <c r="D1758">
        <f>Table2[[#This Row],[AcceptedCmp5]]</f>
        <v>0</v>
      </c>
      <c r="E1758">
        <f>Table2[[#This Row],[AcceptedCmp1]]</f>
        <v>0</v>
      </c>
      <c r="F1758">
        <f>Table2[[#This Row],[AcceptedCmp2]]</f>
        <v>0</v>
      </c>
      <c r="G1758">
        <f>Table2[[#This Row],[Response]]</f>
        <v>0</v>
      </c>
      <c r="H1758" s="8">
        <f>Products!G1758</f>
        <v>41</v>
      </c>
      <c r="I1758" s="17" t="str">
        <f>Products!H1758</f>
        <v>Married</v>
      </c>
      <c r="J1758" t="str">
        <f>Products!I1758</f>
        <v>36-45</v>
      </c>
      <c r="K1758" t="str">
        <f>Table6[[#This Row],[Kids]]</f>
        <v>Yes</v>
      </c>
      <c r="L1758" t="str">
        <f>Table6[[#This Row],[Teens]]</f>
        <v>Yes</v>
      </c>
    </row>
    <row r="1759" spans="1:12" ht="16.5" x14ac:dyDescent="0.3">
      <c r="A1759">
        <f>Table2[[#This Row],[NumDealsPurchases]]</f>
        <v>4</v>
      </c>
      <c r="B1759">
        <f>Table2[[#This Row],[AcceptedCmp3]]</f>
        <v>0</v>
      </c>
      <c r="C1759">
        <f>Table2[[#This Row],[AcceptedCmp4]]</f>
        <v>0</v>
      </c>
      <c r="D1759">
        <f>Table2[[#This Row],[AcceptedCmp5]]</f>
        <v>0</v>
      </c>
      <c r="E1759">
        <f>Table2[[#This Row],[AcceptedCmp1]]</f>
        <v>0</v>
      </c>
      <c r="F1759">
        <f>Table2[[#This Row],[AcceptedCmp2]]</f>
        <v>0</v>
      </c>
      <c r="G1759">
        <f>Table2[[#This Row],[Response]]</f>
        <v>0</v>
      </c>
      <c r="H1759" s="8">
        <f>Products!G1759</f>
        <v>34</v>
      </c>
      <c r="I1759" s="17" t="str">
        <f>Products!H1759</f>
        <v>Single</v>
      </c>
      <c r="J1759" t="str">
        <f>Products!I1759</f>
        <v>26-35</v>
      </c>
      <c r="K1759" t="str">
        <f>Table6[[#This Row],[Kids]]</f>
        <v>Yes</v>
      </c>
      <c r="L1759" t="str">
        <f>Table6[[#This Row],[Teens]]</f>
        <v>Yes</v>
      </c>
    </row>
    <row r="1760" spans="1:12" ht="16.5" x14ac:dyDescent="0.3">
      <c r="A1760">
        <f>Table2[[#This Row],[NumDealsPurchases]]</f>
        <v>3</v>
      </c>
      <c r="B1760">
        <f>Table2[[#This Row],[AcceptedCmp3]]</f>
        <v>0</v>
      </c>
      <c r="C1760">
        <f>Table2[[#This Row],[AcceptedCmp4]]</f>
        <v>0</v>
      </c>
      <c r="D1760">
        <f>Table2[[#This Row],[AcceptedCmp5]]</f>
        <v>0</v>
      </c>
      <c r="E1760">
        <f>Table2[[#This Row],[AcceptedCmp1]]</f>
        <v>0</v>
      </c>
      <c r="F1760">
        <f>Table2[[#This Row],[AcceptedCmp2]]</f>
        <v>0</v>
      </c>
      <c r="G1760">
        <f>Table2[[#This Row],[Response]]</f>
        <v>0</v>
      </c>
      <c r="H1760" s="8">
        <f>Products!G1760</f>
        <v>45</v>
      </c>
      <c r="I1760" s="17" t="str">
        <f>Products!H1760</f>
        <v>Married</v>
      </c>
      <c r="J1760" t="str">
        <f>Products!I1760</f>
        <v>36-45</v>
      </c>
      <c r="K1760" t="str">
        <f>Table6[[#This Row],[Kids]]</f>
        <v>Yes</v>
      </c>
      <c r="L1760" t="str">
        <f>Table6[[#This Row],[Teens]]</f>
        <v>Yes</v>
      </c>
    </row>
    <row r="1761" spans="1:12" ht="16.5" x14ac:dyDescent="0.3">
      <c r="A1761">
        <f>Table2[[#This Row],[NumDealsPurchases]]</f>
        <v>2</v>
      </c>
      <c r="B1761">
        <f>Table2[[#This Row],[AcceptedCmp3]]</f>
        <v>0</v>
      </c>
      <c r="C1761">
        <f>Table2[[#This Row],[AcceptedCmp4]]</f>
        <v>0</v>
      </c>
      <c r="D1761">
        <f>Table2[[#This Row],[AcceptedCmp5]]</f>
        <v>0</v>
      </c>
      <c r="E1761">
        <f>Table2[[#This Row],[AcceptedCmp1]]</f>
        <v>0</v>
      </c>
      <c r="F1761">
        <f>Table2[[#This Row],[AcceptedCmp2]]</f>
        <v>0</v>
      </c>
      <c r="G1761">
        <f>Table2[[#This Row],[Response]]</f>
        <v>1</v>
      </c>
      <c r="H1761" s="8">
        <f>Products!G1761</f>
        <v>42</v>
      </c>
      <c r="I1761" s="17" t="str">
        <f>Products!H1761</f>
        <v>Married</v>
      </c>
      <c r="J1761" t="str">
        <f>Products!I1761</f>
        <v>36-45</v>
      </c>
      <c r="K1761" t="str">
        <f>Table6[[#This Row],[Kids]]</f>
        <v>Yes</v>
      </c>
      <c r="L1761" t="str">
        <f>Table6[[#This Row],[Teens]]</f>
        <v>No</v>
      </c>
    </row>
    <row r="1762" spans="1:12" ht="16.5" x14ac:dyDescent="0.3">
      <c r="A1762">
        <f>Table2[[#This Row],[NumDealsPurchases]]</f>
        <v>2</v>
      </c>
      <c r="B1762">
        <f>Table2[[#This Row],[AcceptedCmp3]]</f>
        <v>0</v>
      </c>
      <c r="C1762">
        <f>Table2[[#This Row],[AcceptedCmp4]]</f>
        <v>0</v>
      </c>
      <c r="D1762">
        <f>Table2[[#This Row],[AcceptedCmp5]]</f>
        <v>0</v>
      </c>
      <c r="E1762">
        <f>Table2[[#This Row],[AcceptedCmp1]]</f>
        <v>0</v>
      </c>
      <c r="F1762">
        <f>Table2[[#This Row],[AcceptedCmp2]]</f>
        <v>0</v>
      </c>
      <c r="G1762">
        <f>Table2[[#This Row],[Response]]</f>
        <v>0</v>
      </c>
      <c r="H1762" s="8">
        <f>Products!G1762</f>
        <v>59</v>
      </c>
      <c r="I1762" s="17" t="str">
        <f>Products!H1762</f>
        <v>Married</v>
      </c>
      <c r="J1762" t="str">
        <f>Products!I1762</f>
        <v>56-65</v>
      </c>
      <c r="K1762" t="str">
        <f>Table6[[#This Row],[Kids]]</f>
        <v>Yes</v>
      </c>
      <c r="L1762" t="str">
        <f>Table6[[#This Row],[Teens]]</f>
        <v>Yes</v>
      </c>
    </row>
    <row r="1763" spans="1:12" ht="16.5" x14ac:dyDescent="0.3">
      <c r="A1763">
        <f>Table2[[#This Row],[NumDealsPurchases]]</f>
        <v>3</v>
      </c>
      <c r="B1763">
        <f>Table2[[#This Row],[AcceptedCmp3]]</f>
        <v>0</v>
      </c>
      <c r="C1763">
        <f>Table2[[#This Row],[AcceptedCmp4]]</f>
        <v>0</v>
      </c>
      <c r="D1763">
        <f>Table2[[#This Row],[AcceptedCmp5]]</f>
        <v>0</v>
      </c>
      <c r="E1763">
        <f>Table2[[#This Row],[AcceptedCmp1]]</f>
        <v>0</v>
      </c>
      <c r="F1763">
        <f>Table2[[#This Row],[AcceptedCmp2]]</f>
        <v>0</v>
      </c>
      <c r="G1763">
        <f>Table2[[#This Row],[Response]]</f>
        <v>0</v>
      </c>
      <c r="H1763" s="8">
        <f>Products!G1763</f>
        <v>41</v>
      </c>
      <c r="I1763" s="17" t="str">
        <f>Products!H1763</f>
        <v>Divorced</v>
      </c>
      <c r="J1763" t="str">
        <f>Products!I1763</f>
        <v>36-45</v>
      </c>
      <c r="K1763" t="str">
        <f>Table6[[#This Row],[Kids]]</f>
        <v>Yes</v>
      </c>
      <c r="L1763" t="str">
        <f>Table6[[#This Row],[Teens]]</f>
        <v>No</v>
      </c>
    </row>
    <row r="1764" spans="1:12" ht="16.5" x14ac:dyDescent="0.3">
      <c r="A1764">
        <f>Table2[[#This Row],[NumDealsPurchases]]</f>
        <v>3</v>
      </c>
      <c r="B1764">
        <f>Table2[[#This Row],[AcceptedCmp3]]</f>
        <v>0</v>
      </c>
      <c r="C1764">
        <f>Table2[[#This Row],[AcceptedCmp4]]</f>
        <v>0</v>
      </c>
      <c r="D1764">
        <f>Table2[[#This Row],[AcceptedCmp5]]</f>
        <v>0</v>
      </c>
      <c r="E1764">
        <f>Table2[[#This Row],[AcceptedCmp1]]</f>
        <v>0</v>
      </c>
      <c r="F1764">
        <f>Table2[[#This Row],[AcceptedCmp2]]</f>
        <v>0</v>
      </c>
      <c r="G1764">
        <f>Table2[[#This Row],[Response]]</f>
        <v>0</v>
      </c>
      <c r="H1764" s="8">
        <f>Products!G1764</f>
        <v>49</v>
      </c>
      <c r="I1764" s="17" t="str">
        <f>Products!H1764</f>
        <v>Together</v>
      </c>
      <c r="J1764" t="str">
        <f>Products!I1764</f>
        <v>46-55</v>
      </c>
      <c r="K1764" t="str">
        <f>Table6[[#This Row],[Kids]]</f>
        <v>No</v>
      </c>
      <c r="L1764" t="str">
        <f>Table6[[#This Row],[Teens]]</f>
        <v>Yes</v>
      </c>
    </row>
    <row r="1765" spans="1:12" ht="16.5" x14ac:dyDescent="0.3">
      <c r="A1765">
        <f>Table2[[#This Row],[NumDealsPurchases]]</f>
        <v>2</v>
      </c>
      <c r="B1765">
        <f>Table2[[#This Row],[AcceptedCmp3]]</f>
        <v>0</v>
      </c>
      <c r="C1765">
        <f>Table2[[#This Row],[AcceptedCmp4]]</f>
        <v>0</v>
      </c>
      <c r="D1765">
        <f>Table2[[#This Row],[AcceptedCmp5]]</f>
        <v>0</v>
      </c>
      <c r="E1765">
        <f>Table2[[#This Row],[AcceptedCmp1]]</f>
        <v>0</v>
      </c>
      <c r="F1765">
        <f>Table2[[#This Row],[AcceptedCmp2]]</f>
        <v>0</v>
      </c>
      <c r="G1765">
        <f>Table2[[#This Row],[Response]]</f>
        <v>0</v>
      </c>
      <c r="H1765" s="8">
        <f>Products!G1765</f>
        <v>34</v>
      </c>
      <c r="I1765" s="17" t="str">
        <f>Products!H1765</f>
        <v>Married</v>
      </c>
      <c r="J1765" t="str">
        <f>Products!I1765</f>
        <v>26-35</v>
      </c>
      <c r="K1765" t="str">
        <f>Table6[[#This Row],[Kids]]</f>
        <v>Yes</v>
      </c>
      <c r="L1765" t="str">
        <f>Table6[[#This Row],[Teens]]</f>
        <v>No</v>
      </c>
    </row>
    <row r="1766" spans="1:12" ht="16.5" x14ac:dyDescent="0.3">
      <c r="A1766">
        <f>Table2[[#This Row],[NumDealsPurchases]]</f>
        <v>2</v>
      </c>
      <c r="B1766">
        <f>Table2[[#This Row],[AcceptedCmp3]]</f>
        <v>0</v>
      </c>
      <c r="C1766">
        <f>Table2[[#This Row],[AcceptedCmp4]]</f>
        <v>0</v>
      </c>
      <c r="D1766">
        <f>Table2[[#This Row],[AcceptedCmp5]]</f>
        <v>0</v>
      </c>
      <c r="E1766">
        <f>Table2[[#This Row],[AcceptedCmp1]]</f>
        <v>0</v>
      </c>
      <c r="F1766">
        <f>Table2[[#This Row],[AcceptedCmp2]]</f>
        <v>0</v>
      </c>
      <c r="G1766">
        <f>Table2[[#This Row],[Response]]</f>
        <v>0</v>
      </c>
      <c r="H1766" s="8">
        <f>Products!G1766</f>
        <v>38</v>
      </c>
      <c r="I1766" s="17" t="str">
        <f>Products!H1766</f>
        <v>Married</v>
      </c>
      <c r="J1766" t="str">
        <f>Products!I1766</f>
        <v>36-45</v>
      </c>
      <c r="K1766" t="str">
        <f>Table6[[#This Row],[Kids]]</f>
        <v>No</v>
      </c>
      <c r="L1766" t="str">
        <f>Table6[[#This Row],[Teens]]</f>
        <v>Yes</v>
      </c>
    </row>
    <row r="1767" spans="1:12" ht="16.5" x14ac:dyDescent="0.3">
      <c r="A1767">
        <f>Table2[[#This Row],[NumDealsPurchases]]</f>
        <v>1</v>
      </c>
      <c r="B1767">
        <f>Table2[[#This Row],[AcceptedCmp3]]</f>
        <v>0</v>
      </c>
      <c r="C1767">
        <f>Table2[[#This Row],[AcceptedCmp4]]</f>
        <v>0</v>
      </c>
      <c r="D1767">
        <f>Table2[[#This Row],[AcceptedCmp5]]</f>
        <v>0</v>
      </c>
      <c r="E1767">
        <f>Table2[[#This Row],[AcceptedCmp1]]</f>
        <v>0</v>
      </c>
      <c r="F1767">
        <f>Table2[[#This Row],[AcceptedCmp2]]</f>
        <v>0</v>
      </c>
      <c r="G1767">
        <f>Table2[[#This Row],[Response]]</f>
        <v>0</v>
      </c>
      <c r="H1767" s="8">
        <f>Products!G1767</f>
        <v>36</v>
      </c>
      <c r="I1767" s="17" t="str">
        <f>Products!H1767</f>
        <v>Married</v>
      </c>
      <c r="J1767" t="str">
        <f>Products!I1767</f>
        <v>36-45</v>
      </c>
      <c r="K1767" t="str">
        <f>Table6[[#This Row],[Kids]]</f>
        <v>No</v>
      </c>
      <c r="L1767" t="str">
        <f>Table6[[#This Row],[Teens]]</f>
        <v>Yes</v>
      </c>
    </row>
    <row r="1768" spans="1:12" ht="16.5" x14ac:dyDescent="0.3">
      <c r="A1768">
        <f>Table2[[#This Row],[NumDealsPurchases]]</f>
        <v>2</v>
      </c>
      <c r="B1768">
        <f>Table2[[#This Row],[AcceptedCmp3]]</f>
        <v>0</v>
      </c>
      <c r="C1768">
        <f>Table2[[#This Row],[AcceptedCmp4]]</f>
        <v>0</v>
      </c>
      <c r="D1768">
        <f>Table2[[#This Row],[AcceptedCmp5]]</f>
        <v>0</v>
      </c>
      <c r="E1768">
        <f>Table2[[#This Row],[AcceptedCmp1]]</f>
        <v>0</v>
      </c>
      <c r="F1768">
        <f>Table2[[#This Row],[AcceptedCmp2]]</f>
        <v>0</v>
      </c>
      <c r="G1768">
        <f>Table2[[#This Row],[Response]]</f>
        <v>0</v>
      </c>
      <c r="H1768" s="8">
        <f>Products!G1768</f>
        <v>27</v>
      </c>
      <c r="I1768" s="17" t="str">
        <f>Products!H1768</f>
        <v>Single</v>
      </c>
      <c r="J1768" t="str">
        <f>Products!I1768</f>
        <v>26-35</v>
      </c>
      <c r="K1768" t="str">
        <f>Table6[[#This Row],[Kids]]</f>
        <v>Yes</v>
      </c>
      <c r="L1768" t="str">
        <f>Table6[[#This Row],[Teens]]</f>
        <v>No</v>
      </c>
    </row>
    <row r="1769" spans="1:12" ht="16.5" x14ac:dyDescent="0.3">
      <c r="A1769">
        <f>Table2[[#This Row],[NumDealsPurchases]]</f>
        <v>3</v>
      </c>
      <c r="B1769">
        <f>Table2[[#This Row],[AcceptedCmp3]]</f>
        <v>0</v>
      </c>
      <c r="C1769">
        <f>Table2[[#This Row],[AcceptedCmp4]]</f>
        <v>0</v>
      </c>
      <c r="D1769">
        <f>Table2[[#This Row],[AcceptedCmp5]]</f>
        <v>0</v>
      </c>
      <c r="E1769">
        <f>Table2[[#This Row],[AcceptedCmp1]]</f>
        <v>0</v>
      </c>
      <c r="F1769">
        <f>Table2[[#This Row],[AcceptedCmp2]]</f>
        <v>0</v>
      </c>
      <c r="G1769">
        <f>Table2[[#This Row],[Response]]</f>
        <v>0</v>
      </c>
      <c r="H1769" s="8">
        <f>Products!G1769</f>
        <v>57</v>
      </c>
      <c r="I1769" s="17" t="str">
        <f>Products!H1769</f>
        <v>Together</v>
      </c>
      <c r="J1769" t="str">
        <f>Products!I1769</f>
        <v>56-65</v>
      </c>
      <c r="K1769" t="str">
        <f>Table6[[#This Row],[Kids]]</f>
        <v>No</v>
      </c>
      <c r="L1769" t="str">
        <f>Table6[[#This Row],[Teens]]</f>
        <v>Yes</v>
      </c>
    </row>
    <row r="1770" spans="1:12" ht="16.5" x14ac:dyDescent="0.3">
      <c r="A1770">
        <f>Table2[[#This Row],[NumDealsPurchases]]</f>
        <v>1</v>
      </c>
      <c r="B1770">
        <f>Table2[[#This Row],[AcceptedCmp3]]</f>
        <v>0</v>
      </c>
      <c r="C1770">
        <f>Table2[[#This Row],[AcceptedCmp4]]</f>
        <v>0</v>
      </c>
      <c r="D1770">
        <f>Table2[[#This Row],[AcceptedCmp5]]</f>
        <v>0</v>
      </c>
      <c r="E1770">
        <f>Table2[[#This Row],[AcceptedCmp1]]</f>
        <v>0</v>
      </c>
      <c r="F1770">
        <f>Table2[[#This Row],[AcceptedCmp2]]</f>
        <v>0</v>
      </c>
      <c r="G1770">
        <f>Table2[[#This Row],[Response]]</f>
        <v>0</v>
      </c>
      <c r="H1770" s="8">
        <f>Products!G1770</f>
        <v>34</v>
      </c>
      <c r="I1770" s="17" t="str">
        <f>Products!H1770</f>
        <v>Married</v>
      </c>
      <c r="J1770" t="str">
        <f>Products!I1770</f>
        <v>26-35</v>
      </c>
      <c r="K1770" t="str">
        <f>Table6[[#This Row],[Kids]]</f>
        <v>Yes</v>
      </c>
      <c r="L1770" t="str">
        <f>Table6[[#This Row],[Teens]]</f>
        <v>No</v>
      </c>
    </row>
    <row r="1771" spans="1:12" ht="16.5" x14ac:dyDescent="0.3">
      <c r="A1771">
        <f>Table2[[#This Row],[NumDealsPurchases]]</f>
        <v>1</v>
      </c>
      <c r="B1771">
        <f>Table2[[#This Row],[AcceptedCmp3]]</f>
        <v>0</v>
      </c>
      <c r="C1771">
        <f>Table2[[#This Row],[AcceptedCmp4]]</f>
        <v>0</v>
      </c>
      <c r="D1771">
        <f>Table2[[#This Row],[AcceptedCmp5]]</f>
        <v>0</v>
      </c>
      <c r="E1771">
        <f>Table2[[#This Row],[AcceptedCmp1]]</f>
        <v>0</v>
      </c>
      <c r="F1771">
        <f>Table2[[#This Row],[AcceptedCmp2]]</f>
        <v>0</v>
      </c>
      <c r="G1771">
        <f>Table2[[#This Row],[Response]]</f>
        <v>0</v>
      </c>
      <c r="H1771" s="8">
        <f>Products!G1771</f>
        <v>31</v>
      </c>
      <c r="I1771" s="17" t="str">
        <f>Products!H1771</f>
        <v>Married</v>
      </c>
      <c r="J1771" t="str">
        <f>Products!I1771</f>
        <v>26-35</v>
      </c>
      <c r="K1771" t="str">
        <f>Table6[[#This Row],[Kids]]</f>
        <v>No</v>
      </c>
      <c r="L1771" t="str">
        <f>Table6[[#This Row],[Teens]]</f>
        <v>No</v>
      </c>
    </row>
    <row r="1772" spans="1:12" ht="16.5" x14ac:dyDescent="0.3">
      <c r="A1772">
        <f>Table2[[#This Row],[NumDealsPurchases]]</f>
        <v>1</v>
      </c>
      <c r="B1772">
        <f>Table2[[#This Row],[AcceptedCmp3]]</f>
        <v>0</v>
      </c>
      <c r="C1772">
        <f>Table2[[#This Row],[AcceptedCmp4]]</f>
        <v>0</v>
      </c>
      <c r="D1772">
        <f>Table2[[#This Row],[AcceptedCmp5]]</f>
        <v>0</v>
      </c>
      <c r="E1772">
        <f>Table2[[#This Row],[AcceptedCmp1]]</f>
        <v>0</v>
      </c>
      <c r="F1772">
        <f>Table2[[#This Row],[AcceptedCmp2]]</f>
        <v>0</v>
      </c>
      <c r="G1772">
        <f>Table2[[#This Row],[Response]]</f>
        <v>0</v>
      </c>
      <c r="H1772" s="8">
        <f>Products!G1772</f>
        <v>53</v>
      </c>
      <c r="I1772" s="17" t="str">
        <f>Products!H1772</f>
        <v>Divorced</v>
      </c>
      <c r="J1772" t="str">
        <f>Products!I1772</f>
        <v>46-55</v>
      </c>
      <c r="K1772" t="str">
        <f>Table6[[#This Row],[Kids]]</f>
        <v>No</v>
      </c>
      <c r="L1772" t="str">
        <f>Table6[[#This Row],[Teens]]</f>
        <v>No</v>
      </c>
    </row>
    <row r="1773" spans="1:12" ht="16.5" x14ac:dyDescent="0.3">
      <c r="A1773">
        <f>Table2[[#This Row],[NumDealsPurchases]]</f>
        <v>2</v>
      </c>
      <c r="B1773">
        <f>Table2[[#This Row],[AcceptedCmp3]]</f>
        <v>1</v>
      </c>
      <c r="C1773">
        <f>Table2[[#This Row],[AcceptedCmp4]]</f>
        <v>0</v>
      </c>
      <c r="D1773">
        <f>Table2[[#This Row],[AcceptedCmp5]]</f>
        <v>0</v>
      </c>
      <c r="E1773">
        <f>Table2[[#This Row],[AcceptedCmp1]]</f>
        <v>0</v>
      </c>
      <c r="F1773">
        <f>Table2[[#This Row],[AcceptedCmp2]]</f>
        <v>0</v>
      </c>
      <c r="G1773">
        <f>Table2[[#This Row],[Response]]</f>
        <v>0</v>
      </c>
      <c r="H1773" s="8">
        <f>Products!G1773</f>
        <v>38</v>
      </c>
      <c r="I1773" s="17" t="str">
        <f>Products!H1773</f>
        <v>Married</v>
      </c>
      <c r="J1773" t="str">
        <f>Products!I1773</f>
        <v>36-45</v>
      </c>
      <c r="K1773" t="str">
        <f>Table6[[#This Row],[Kids]]</f>
        <v>No</v>
      </c>
      <c r="L1773" t="str">
        <f>Table6[[#This Row],[Teens]]</f>
        <v>Yes</v>
      </c>
    </row>
    <row r="1774" spans="1:12" ht="16.5" x14ac:dyDescent="0.3">
      <c r="A1774">
        <f>Table2[[#This Row],[NumDealsPurchases]]</f>
        <v>3</v>
      </c>
      <c r="B1774">
        <f>Table2[[#This Row],[AcceptedCmp3]]</f>
        <v>0</v>
      </c>
      <c r="C1774">
        <f>Table2[[#This Row],[AcceptedCmp4]]</f>
        <v>0</v>
      </c>
      <c r="D1774">
        <f>Table2[[#This Row],[AcceptedCmp5]]</f>
        <v>0</v>
      </c>
      <c r="E1774">
        <f>Table2[[#This Row],[AcceptedCmp1]]</f>
        <v>0</v>
      </c>
      <c r="F1774">
        <f>Table2[[#This Row],[AcceptedCmp2]]</f>
        <v>0</v>
      </c>
      <c r="G1774">
        <f>Table2[[#This Row],[Response]]</f>
        <v>1</v>
      </c>
      <c r="H1774" s="8">
        <f>Products!G1774</f>
        <v>38</v>
      </c>
      <c r="I1774" s="17" t="str">
        <f>Products!H1774</f>
        <v>Single</v>
      </c>
      <c r="J1774" t="str">
        <f>Products!I1774</f>
        <v>36-45</v>
      </c>
      <c r="K1774" t="str">
        <f>Table6[[#This Row],[Kids]]</f>
        <v>Yes</v>
      </c>
      <c r="L1774" t="str">
        <f>Table6[[#This Row],[Teens]]</f>
        <v>No</v>
      </c>
    </row>
    <row r="1775" spans="1:12" ht="16.5" x14ac:dyDescent="0.3">
      <c r="A1775">
        <f>Table2[[#This Row],[NumDealsPurchases]]</f>
        <v>1</v>
      </c>
      <c r="B1775">
        <f>Table2[[#This Row],[AcceptedCmp3]]</f>
        <v>0</v>
      </c>
      <c r="C1775">
        <f>Table2[[#This Row],[AcceptedCmp4]]</f>
        <v>0</v>
      </c>
      <c r="D1775">
        <f>Table2[[#This Row],[AcceptedCmp5]]</f>
        <v>0</v>
      </c>
      <c r="E1775">
        <f>Table2[[#This Row],[AcceptedCmp1]]</f>
        <v>0</v>
      </c>
      <c r="F1775">
        <f>Table2[[#This Row],[AcceptedCmp2]]</f>
        <v>0</v>
      </c>
      <c r="G1775">
        <f>Table2[[#This Row],[Response]]</f>
        <v>0</v>
      </c>
      <c r="H1775" s="8">
        <f>Products!G1775</f>
        <v>67</v>
      </c>
      <c r="I1775" s="17" t="str">
        <f>Products!H1775</f>
        <v>Together</v>
      </c>
      <c r="J1775" t="str">
        <f>Products!I1775</f>
        <v>66-75</v>
      </c>
      <c r="K1775" t="str">
        <f>Table6[[#This Row],[Kids]]</f>
        <v>No</v>
      </c>
      <c r="L1775" t="str">
        <f>Table6[[#This Row],[Teens]]</f>
        <v>No</v>
      </c>
    </row>
    <row r="1776" spans="1:12" ht="16.5" x14ac:dyDescent="0.3">
      <c r="A1776">
        <f>Table2[[#This Row],[NumDealsPurchases]]</f>
        <v>1</v>
      </c>
      <c r="B1776">
        <f>Table2[[#This Row],[AcceptedCmp3]]</f>
        <v>0</v>
      </c>
      <c r="C1776">
        <f>Table2[[#This Row],[AcceptedCmp4]]</f>
        <v>0</v>
      </c>
      <c r="D1776">
        <f>Table2[[#This Row],[AcceptedCmp5]]</f>
        <v>0</v>
      </c>
      <c r="E1776">
        <f>Table2[[#This Row],[AcceptedCmp1]]</f>
        <v>0</v>
      </c>
      <c r="F1776">
        <f>Table2[[#This Row],[AcceptedCmp2]]</f>
        <v>0</v>
      </c>
      <c r="G1776">
        <f>Table2[[#This Row],[Response]]</f>
        <v>0</v>
      </c>
      <c r="H1776" s="8">
        <f>Products!G1776</f>
        <v>27</v>
      </c>
      <c r="I1776" s="17" t="str">
        <f>Products!H1776</f>
        <v>Married</v>
      </c>
      <c r="J1776" t="str">
        <f>Products!I1776</f>
        <v>26-35</v>
      </c>
      <c r="K1776" t="str">
        <f>Table6[[#This Row],[Kids]]</f>
        <v>No</v>
      </c>
      <c r="L1776" t="str">
        <f>Table6[[#This Row],[Teens]]</f>
        <v>No</v>
      </c>
    </row>
    <row r="1777" spans="1:12" ht="16.5" x14ac:dyDescent="0.3">
      <c r="A1777">
        <f>Table2[[#This Row],[NumDealsPurchases]]</f>
        <v>1</v>
      </c>
      <c r="B1777">
        <f>Table2[[#This Row],[AcceptedCmp3]]</f>
        <v>0</v>
      </c>
      <c r="C1777">
        <f>Table2[[#This Row],[AcceptedCmp4]]</f>
        <v>0</v>
      </c>
      <c r="D1777">
        <f>Table2[[#This Row],[AcceptedCmp5]]</f>
        <v>0</v>
      </c>
      <c r="E1777">
        <f>Table2[[#This Row],[AcceptedCmp1]]</f>
        <v>0</v>
      </c>
      <c r="F1777">
        <f>Table2[[#This Row],[AcceptedCmp2]]</f>
        <v>0</v>
      </c>
      <c r="G1777">
        <f>Table2[[#This Row],[Response]]</f>
        <v>0</v>
      </c>
      <c r="H1777" s="8">
        <f>Products!G1777</f>
        <v>61</v>
      </c>
      <c r="I1777" s="17" t="str">
        <f>Products!H1777</f>
        <v>Together</v>
      </c>
      <c r="J1777" t="str">
        <f>Products!I1777</f>
        <v>56-65</v>
      </c>
      <c r="K1777" t="str">
        <f>Table6[[#This Row],[Kids]]</f>
        <v>No</v>
      </c>
      <c r="L1777" t="str">
        <f>Table6[[#This Row],[Teens]]</f>
        <v>No</v>
      </c>
    </row>
    <row r="1778" spans="1:12" ht="16.5" x14ac:dyDescent="0.3">
      <c r="A1778">
        <f>Table2[[#This Row],[NumDealsPurchases]]</f>
        <v>1</v>
      </c>
      <c r="B1778">
        <f>Table2[[#This Row],[AcceptedCmp3]]</f>
        <v>0</v>
      </c>
      <c r="C1778">
        <f>Table2[[#This Row],[AcceptedCmp4]]</f>
        <v>0</v>
      </c>
      <c r="D1778">
        <f>Table2[[#This Row],[AcceptedCmp5]]</f>
        <v>0</v>
      </c>
      <c r="E1778">
        <f>Table2[[#This Row],[AcceptedCmp1]]</f>
        <v>0</v>
      </c>
      <c r="F1778">
        <f>Table2[[#This Row],[AcceptedCmp2]]</f>
        <v>0</v>
      </c>
      <c r="G1778">
        <f>Table2[[#This Row],[Response]]</f>
        <v>0</v>
      </c>
      <c r="H1778" s="8">
        <f>Products!G1778</f>
        <v>47</v>
      </c>
      <c r="I1778" s="17" t="str">
        <f>Products!H1778</f>
        <v>Single</v>
      </c>
      <c r="J1778" t="str">
        <f>Products!I1778</f>
        <v>46-55</v>
      </c>
      <c r="K1778" t="str">
        <f>Table6[[#This Row],[Kids]]</f>
        <v>No</v>
      </c>
      <c r="L1778" t="str">
        <f>Table6[[#This Row],[Teens]]</f>
        <v>Yes</v>
      </c>
    </row>
    <row r="1779" spans="1:12" ht="16.5" x14ac:dyDescent="0.3">
      <c r="A1779">
        <f>Table2[[#This Row],[NumDealsPurchases]]</f>
        <v>5</v>
      </c>
      <c r="B1779">
        <f>Table2[[#This Row],[AcceptedCmp3]]</f>
        <v>0</v>
      </c>
      <c r="C1779">
        <f>Table2[[#This Row],[AcceptedCmp4]]</f>
        <v>0</v>
      </c>
      <c r="D1779">
        <f>Table2[[#This Row],[AcceptedCmp5]]</f>
        <v>0</v>
      </c>
      <c r="E1779">
        <f>Table2[[#This Row],[AcceptedCmp1]]</f>
        <v>0</v>
      </c>
      <c r="F1779">
        <f>Table2[[#This Row],[AcceptedCmp2]]</f>
        <v>0</v>
      </c>
      <c r="G1779">
        <f>Table2[[#This Row],[Response]]</f>
        <v>1</v>
      </c>
      <c r="H1779" s="8">
        <f>Products!G1779</f>
        <v>57</v>
      </c>
      <c r="I1779" s="17" t="str">
        <f>Products!H1779</f>
        <v>Married</v>
      </c>
      <c r="J1779" t="str">
        <f>Products!I1779</f>
        <v>56-65</v>
      </c>
      <c r="K1779" t="str">
        <f>Table6[[#This Row],[Kids]]</f>
        <v>Yes</v>
      </c>
      <c r="L1779" t="str">
        <f>Table6[[#This Row],[Teens]]</f>
        <v>Yes</v>
      </c>
    </row>
    <row r="1780" spans="1:12" ht="16.5" x14ac:dyDescent="0.3">
      <c r="A1780">
        <f>Table2[[#This Row],[NumDealsPurchases]]</f>
        <v>4</v>
      </c>
      <c r="B1780">
        <f>Table2[[#This Row],[AcceptedCmp3]]</f>
        <v>0</v>
      </c>
      <c r="C1780">
        <f>Table2[[#This Row],[AcceptedCmp4]]</f>
        <v>0</v>
      </c>
      <c r="D1780">
        <f>Table2[[#This Row],[AcceptedCmp5]]</f>
        <v>0</v>
      </c>
      <c r="E1780">
        <f>Table2[[#This Row],[AcceptedCmp1]]</f>
        <v>0</v>
      </c>
      <c r="F1780">
        <f>Table2[[#This Row],[AcceptedCmp2]]</f>
        <v>0</v>
      </c>
      <c r="G1780">
        <f>Table2[[#This Row],[Response]]</f>
        <v>0</v>
      </c>
      <c r="H1780" s="8">
        <f>Products!G1780</f>
        <v>27</v>
      </c>
      <c r="I1780" s="17" t="str">
        <f>Products!H1780</f>
        <v>Together</v>
      </c>
      <c r="J1780" t="str">
        <f>Products!I1780</f>
        <v>26-35</v>
      </c>
      <c r="K1780" t="str">
        <f>Table6[[#This Row],[Kids]]</f>
        <v>Yes</v>
      </c>
      <c r="L1780" t="str">
        <f>Table6[[#This Row],[Teens]]</f>
        <v>No</v>
      </c>
    </row>
    <row r="1781" spans="1:12" ht="16.5" x14ac:dyDescent="0.3">
      <c r="A1781">
        <f>Table2[[#This Row],[NumDealsPurchases]]</f>
        <v>2</v>
      </c>
      <c r="B1781">
        <f>Table2[[#This Row],[AcceptedCmp3]]</f>
        <v>0</v>
      </c>
      <c r="C1781">
        <f>Table2[[#This Row],[AcceptedCmp4]]</f>
        <v>0</v>
      </c>
      <c r="D1781">
        <f>Table2[[#This Row],[AcceptedCmp5]]</f>
        <v>0</v>
      </c>
      <c r="E1781">
        <f>Table2[[#This Row],[AcceptedCmp1]]</f>
        <v>0</v>
      </c>
      <c r="F1781">
        <f>Table2[[#This Row],[AcceptedCmp2]]</f>
        <v>0</v>
      </c>
      <c r="G1781">
        <f>Table2[[#This Row],[Response]]</f>
        <v>0</v>
      </c>
      <c r="H1781" s="8">
        <f>Products!G1781</f>
        <v>35</v>
      </c>
      <c r="I1781" s="17" t="str">
        <f>Products!H1781</f>
        <v>Married</v>
      </c>
      <c r="J1781" t="str">
        <f>Products!I1781</f>
        <v>26-35</v>
      </c>
      <c r="K1781" t="str">
        <f>Table6[[#This Row],[Kids]]</f>
        <v>No</v>
      </c>
      <c r="L1781" t="str">
        <f>Table6[[#This Row],[Teens]]</f>
        <v>No</v>
      </c>
    </row>
    <row r="1782" spans="1:12" ht="16.5" x14ac:dyDescent="0.3">
      <c r="A1782">
        <f>Table2[[#This Row],[NumDealsPurchases]]</f>
        <v>1</v>
      </c>
      <c r="B1782">
        <f>Table2[[#This Row],[AcceptedCmp3]]</f>
        <v>0</v>
      </c>
      <c r="C1782">
        <f>Table2[[#This Row],[AcceptedCmp4]]</f>
        <v>0</v>
      </c>
      <c r="D1782">
        <f>Table2[[#This Row],[AcceptedCmp5]]</f>
        <v>0</v>
      </c>
      <c r="E1782">
        <f>Table2[[#This Row],[AcceptedCmp1]]</f>
        <v>0</v>
      </c>
      <c r="F1782">
        <f>Table2[[#This Row],[AcceptedCmp2]]</f>
        <v>0</v>
      </c>
      <c r="G1782">
        <f>Table2[[#This Row],[Response]]</f>
        <v>0</v>
      </c>
      <c r="H1782" s="8">
        <f>Products!G1782</f>
        <v>40</v>
      </c>
      <c r="I1782" s="17" t="str">
        <f>Products!H1782</f>
        <v>Single</v>
      </c>
      <c r="J1782" t="str">
        <f>Products!I1782</f>
        <v>36-45</v>
      </c>
      <c r="K1782" t="str">
        <f>Table6[[#This Row],[Kids]]</f>
        <v>Yes</v>
      </c>
      <c r="L1782" t="str">
        <f>Table6[[#This Row],[Teens]]</f>
        <v>No</v>
      </c>
    </row>
    <row r="1783" spans="1:12" ht="16.5" x14ac:dyDescent="0.3">
      <c r="A1783">
        <f>Table2[[#This Row],[NumDealsPurchases]]</f>
        <v>1</v>
      </c>
      <c r="B1783">
        <f>Table2[[#This Row],[AcceptedCmp3]]</f>
        <v>0</v>
      </c>
      <c r="C1783">
        <f>Table2[[#This Row],[AcceptedCmp4]]</f>
        <v>0</v>
      </c>
      <c r="D1783">
        <f>Table2[[#This Row],[AcceptedCmp5]]</f>
        <v>0</v>
      </c>
      <c r="E1783">
        <f>Table2[[#This Row],[AcceptedCmp1]]</f>
        <v>0</v>
      </c>
      <c r="F1783">
        <f>Table2[[#This Row],[AcceptedCmp2]]</f>
        <v>0</v>
      </c>
      <c r="G1783">
        <f>Table2[[#This Row],[Response]]</f>
        <v>0</v>
      </c>
      <c r="H1783" s="8">
        <f>Products!G1783</f>
        <v>29</v>
      </c>
      <c r="I1783" s="17" t="str">
        <f>Products!H1783</f>
        <v>Single</v>
      </c>
      <c r="J1783" t="str">
        <f>Products!I1783</f>
        <v>26-35</v>
      </c>
      <c r="K1783" t="str">
        <f>Table6[[#This Row],[Kids]]</f>
        <v>No</v>
      </c>
      <c r="L1783" t="str">
        <f>Table6[[#This Row],[Teens]]</f>
        <v>No</v>
      </c>
    </row>
    <row r="1784" spans="1:12" ht="16.5" x14ac:dyDescent="0.3">
      <c r="A1784">
        <f>Table2[[#This Row],[NumDealsPurchases]]</f>
        <v>2</v>
      </c>
      <c r="B1784">
        <f>Table2[[#This Row],[AcceptedCmp3]]</f>
        <v>0</v>
      </c>
      <c r="C1784">
        <f>Table2[[#This Row],[AcceptedCmp4]]</f>
        <v>0</v>
      </c>
      <c r="D1784">
        <f>Table2[[#This Row],[AcceptedCmp5]]</f>
        <v>0</v>
      </c>
      <c r="E1784">
        <f>Table2[[#This Row],[AcceptedCmp1]]</f>
        <v>0</v>
      </c>
      <c r="F1784">
        <f>Table2[[#This Row],[AcceptedCmp2]]</f>
        <v>0</v>
      </c>
      <c r="G1784">
        <f>Table2[[#This Row],[Response]]</f>
        <v>0</v>
      </c>
      <c r="H1784" s="8">
        <f>Products!G1784</f>
        <v>33</v>
      </c>
      <c r="I1784" s="17" t="str">
        <f>Products!H1784</f>
        <v>Married</v>
      </c>
      <c r="J1784" t="str">
        <f>Products!I1784</f>
        <v>26-35</v>
      </c>
      <c r="K1784" t="str">
        <f>Table6[[#This Row],[Kids]]</f>
        <v>Yes</v>
      </c>
      <c r="L1784" t="str">
        <f>Table6[[#This Row],[Teens]]</f>
        <v>No</v>
      </c>
    </row>
    <row r="1785" spans="1:12" ht="16.5" x14ac:dyDescent="0.3">
      <c r="A1785">
        <f>Table2[[#This Row],[NumDealsPurchases]]</f>
        <v>3</v>
      </c>
      <c r="B1785">
        <f>Table2[[#This Row],[AcceptedCmp3]]</f>
        <v>0</v>
      </c>
      <c r="C1785">
        <f>Table2[[#This Row],[AcceptedCmp4]]</f>
        <v>0</v>
      </c>
      <c r="D1785">
        <f>Table2[[#This Row],[AcceptedCmp5]]</f>
        <v>0</v>
      </c>
      <c r="E1785">
        <f>Table2[[#This Row],[AcceptedCmp1]]</f>
        <v>0</v>
      </c>
      <c r="F1785">
        <f>Table2[[#This Row],[AcceptedCmp2]]</f>
        <v>0</v>
      </c>
      <c r="G1785">
        <f>Table2[[#This Row],[Response]]</f>
        <v>0</v>
      </c>
      <c r="H1785" s="8">
        <f>Products!G1785</f>
        <v>38</v>
      </c>
      <c r="I1785" s="17" t="str">
        <f>Products!H1785</f>
        <v>Together</v>
      </c>
      <c r="J1785" t="str">
        <f>Products!I1785</f>
        <v>36-45</v>
      </c>
      <c r="K1785" t="str">
        <f>Table6[[#This Row],[Kids]]</f>
        <v>Yes</v>
      </c>
      <c r="L1785" t="str">
        <f>Table6[[#This Row],[Teens]]</f>
        <v>Yes</v>
      </c>
    </row>
    <row r="1786" spans="1:12" ht="16.5" x14ac:dyDescent="0.3">
      <c r="A1786">
        <f>Table2[[#This Row],[NumDealsPurchases]]</f>
        <v>1</v>
      </c>
      <c r="B1786">
        <f>Table2[[#This Row],[AcceptedCmp3]]</f>
        <v>0</v>
      </c>
      <c r="C1786">
        <f>Table2[[#This Row],[AcceptedCmp4]]</f>
        <v>0</v>
      </c>
      <c r="D1786">
        <f>Table2[[#This Row],[AcceptedCmp5]]</f>
        <v>0</v>
      </c>
      <c r="E1786">
        <f>Table2[[#This Row],[AcceptedCmp1]]</f>
        <v>0</v>
      </c>
      <c r="F1786">
        <f>Table2[[#This Row],[AcceptedCmp2]]</f>
        <v>0</v>
      </c>
      <c r="G1786">
        <f>Table2[[#This Row],[Response]]</f>
        <v>0</v>
      </c>
      <c r="H1786" s="8">
        <f>Products!G1786</f>
        <v>44</v>
      </c>
      <c r="I1786" s="17" t="str">
        <f>Products!H1786</f>
        <v>Together</v>
      </c>
      <c r="J1786" t="str">
        <f>Products!I1786</f>
        <v>36-45</v>
      </c>
      <c r="K1786" t="str">
        <f>Table6[[#This Row],[Kids]]</f>
        <v>No</v>
      </c>
      <c r="L1786" t="str">
        <f>Table6[[#This Row],[Teens]]</f>
        <v>No</v>
      </c>
    </row>
    <row r="1787" spans="1:12" ht="16.5" x14ac:dyDescent="0.3">
      <c r="A1787">
        <f>Table2[[#This Row],[NumDealsPurchases]]</f>
        <v>2</v>
      </c>
      <c r="B1787">
        <f>Table2[[#This Row],[AcceptedCmp3]]</f>
        <v>0</v>
      </c>
      <c r="C1787">
        <f>Table2[[#This Row],[AcceptedCmp4]]</f>
        <v>0</v>
      </c>
      <c r="D1787">
        <f>Table2[[#This Row],[AcceptedCmp5]]</f>
        <v>0</v>
      </c>
      <c r="E1787">
        <f>Table2[[#This Row],[AcceptedCmp1]]</f>
        <v>0</v>
      </c>
      <c r="F1787">
        <f>Table2[[#This Row],[AcceptedCmp2]]</f>
        <v>0</v>
      </c>
      <c r="G1787">
        <f>Table2[[#This Row],[Response]]</f>
        <v>0</v>
      </c>
      <c r="H1787" s="8">
        <f>Products!G1787</f>
        <v>54</v>
      </c>
      <c r="I1787" s="17" t="str">
        <f>Products!H1787</f>
        <v>Single</v>
      </c>
      <c r="J1787" t="str">
        <f>Products!I1787</f>
        <v>46-55</v>
      </c>
      <c r="K1787" t="str">
        <f>Table6[[#This Row],[Kids]]</f>
        <v>No</v>
      </c>
      <c r="L1787" t="str">
        <f>Table6[[#This Row],[Teens]]</f>
        <v>Yes</v>
      </c>
    </row>
    <row r="1788" spans="1:12" ht="16.5" x14ac:dyDescent="0.3">
      <c r="A1788">
        <f>Table2[[#This Row],[NumDealsPurchases]]</f>
        <v>5</v>
      </c>
      <c r="B1788">
        <f>Table2[[#This Row],[AcceptedCmp3]]</f>
        <v>0</v>
      </c>
      <c r="C1788">
        <f>Table2[[#This Row],[AcceptedCmp4]]</f>
        <v>0</v>
      </c>
      <c r="D1788">
        <f>Table2[[#This Row],[AcceptedCmp5]]</f>
        <v>0</v>
      </c>
      <c r="E1788">
        <f>Table2[[#This Row],[AcceptedCmp1]]</f>
        <v>0</v>
      </c>
      <c r="F1788">
        <f>Table2[[#This Row],[AcceptedCmp2]]</f>
        <v>0</v>
      </c>
      <c r="G1788">
        <f>Table2[[#This Row],[Response]]</f>
        <v>1</v>
      </c>
      <c r="H1788" s="8">
        <f>Products!G1788</f>
        <v>42</v>
      </c>
      <c r="I1788" s="17" t="str">
        <f>Products!H1788</f>
        <v>Married</v>
      </c>
      <c r="J1788" t="str">
        <f>Products!I1788</f>
        <v>36-45</v>
      </c>
      <c r="K1788" t="str">
        <f>Table6[[#This Row],[Kids]]</f>
        <v>Yes</v>
      </c>
      <c r="L1788" t="str">
        <f>Table6[[#This Row],[Teens]]</f>
        <v>Yes</v>
      </c>
    </row>
    <row r="1789" spans="1:12" ht="16.5" x14ac:dyDescent="0.3">
      <c r="A1789">
        <f>Table2[[#This Row],[NumDealsPurchases]]</f>
        <v>4</v>
      </c>
      <c r="B1789">
        <f>Table2[[#This Row],[AcceptedCmp3]]</f>
        <v>0</v>
      </c>
      <c r="C1789">
        <f>Table2[[#This Row],[AcceptedCmp4]]</f>
        <v>0</v>
      </c>
      <c r="D1789">
        <f>Table2[[#This Row],[AcceptedCmp5]]</f>
        <v>0</v>
      </c>
      <c r="E1789">
        <f>Table2[[#This Row],[AcceptedCmp1]]</f>
        <v>0</v>
      </c>
      <c r="F1789">
        <f>Table2[[#This Row],[AcceptedCmp2]]</f>
        <v>0</v>
      </c>
      <c r="G1789">
        <f>Table2[[#This Row],[Response]]</f>
        <v>0</v>
      </c>
      <c r="H1789" s="8">
        <f>Products!G1789</f>
        <v>45</v>
      </c>
      <c r="I1789" s="17" t="str">
        <f>Products!H1789</f>
        <v>Together</v>
      </c>
      <c r="J1789" t="str">
        <f>Products!I1789</f>
        <v>36-45</v>
      </c>
      <c r="K1789" t="str">
        <f>Table6[[#This Row],[Kids]]</f>
        <v>Yes</v>
      </c>
      <c r="L1789" t="str">
        <f>Table6[[#This Row],[Teens]]</f>
        <v>Yes</v>
      </c>
    </row>
    <row r="1790" spans="1:12" ht="16.5" x14ac:dyDescent="0.3">
      <c r="A1790">
        <f>Table2[[#This Row],[NumDealsPurchases]]</f>
        <v>5</v>
      </c>
      <c r="B1790">
        <f>Table2[[#This Row],[AcceptedCmp3]]</f>
        <v>0</v>
      </c>
      <c r="C1790">
        <f>Table2[[#This Row],[AcceptedCmp4]]</f>
        <v>0</v>
      </c>
      <c r="D1790">
        <f>Table2[[#This Row],[AcceptedCmp5]]</f>
        <v>0</v>
      </c>
      <c r="E1790">
        <f>Table2[[#This Row],[AcceptedCmp1]]</f>
        <v>0</v>
      </c>
      <c r="F1790">
        <f>Table2[[#This Row],[AcceptedCmp2]]</f>
        <v>0</v>
      </c>
      <c r="G1790">
        <f>Table2[[#This Row],[Response]]</f>
        <v>0</v>
      </c>
      <c r="H1790" s="8">
        <f>Products!G1790</f>
        <v>39</v>
      </c>
      <c r="I1790" s="17" t="str">
        <f>Products!H1790</f>
        <v>Together</v>
      </c>
      <c r="J1790" t="str">
        <f>Products!I1790</f>
        <v>36-45</v>
      </c>
      <c r="K1790" t="str">
        <f>Table6[[#This Row],[Kids]]</f>
        <v>No</v>
      </c>
      <c r="L1790" t="str">
        <f>Table6[[#This Row],[Teens]]</f>
        <v>Yes</v>
      </c>
    </row>
    <row r="1791" spans="1:12" ht="16.5" x14ac:dyDescent="0.3">
      <c r="A1791">
        <f>Table2[[#This Row],[NumDealsPurchases]]</f>
        <v>1</v>
      </c>
      <c r="B1791">
        <f>Table2[[#This Row],[AcceptedCmp3]]</f>
        <v>0</v>
      </c>
      <c r="C1791">
        <f>Table2[[#This Row],[AcceptedCmp4]]</f>
        <v>0</v>
      </c>
      <c r="D1791">
        <f>Table2[[#This Row],[AcceptedCmp5]]</f>
        <v>0</v>
      </c>
      <c r="E1791">
        <f>Table2[[#This Row],[AcceptedCmp1]]</f>
        <v>0</v>
      </c>
      <c r="F1791">
        <f>Table2[[#This Row],[AcceptedCmp2]]</f>
        <v>0</v>
      </c>
      <c r="G1791">
        <f>Table2[[#This Row],[Response]]</f>
        <v>0</v>
      </c>
      <c r="H1791" s="8">
        <f>Products!G1791</f>
        <v>30</v>
      </c>
      <c r="I1791" s="17" t="str">
        <f>Products!H1791</f>
        <v>Together</v>
      </c>
      <c r="J1791" t="str">
        <f>Products!I1791</f>
        <v>26-35</v>
      </c>
      <c r="K1791" t="str">
        <f>Table6[[#This Row],[Kids]]</f>
        <v>Yes</v>
      </c>
      <c r="L1791" t="str">
        <f>Table6[[#This Row],[Teens]]</f>
        <v>No</v>
      </c>
    </row>
    <row r="1792" spans="1:12" ht="16.5" x14ac:dyDescent="0.3">
      <c r="A1792">
        <f>Table2[[#This Row],[NumDealsPurchases]]</f>
        <v>13</v>
      </c>
      <c r="B1792">
        <f>Table2[[#This Row],[AcceptedCmp3]]</f>
        <v>0</v>
      </c>
      <c r="C1792">
        <f>Table2[[#This Row],[AcceptedCmp4]]</f>
        <v>0</v>
      </c>
      <c r="D1792">
        <f>Table2[[#This Row],[AcceptedCmp5]]</f>
        <v>0</v>
      </c>
      <c r="E1792">
        <f>Table2[[#This Row],[AcceptedCmp1]]</f>
        <v>0</v>
      </c>
      <c r="F1792">
        <f>Table2[[#This Row],[AcceptedCmp2]]</f>
        <v>0</v>
      </c>
      <c r="G1792">
        <f>Table2[[#This Row],[Response]]</f>
        <v>0</v>
      </c>
      <c r="H1792" s="8">
        <f>Products!G1792</f>
        <v>33</v>
      </c>
      <c r="I1792" s="17" t="str">
        <f>Products!H1792</f>
        <v>Together</v>
      </c>
      <c r="J1792" t="str">
        <f>Products!I1792</f>
        <v>26-35</v>
      </c>
      <c r="K1792" t="str">
        <f>Table6[[#This Row],[Kids]]</f>
        <v>Yes</v>
      </c>
      <c r="L1792" t="str">
        <f>Table6[[#This Row],[Teens]]</f>
        <v>Yes</v>
      </c>
    </row>
    <row r="1793" spans="1:12" ht="16.5" x14ac:dyDescent="0.3">
      <c r="A1793">
        <f>Table2[[#This Row],[NumDealsPurchases]]</f>
        <v>1</v>
      </c>
      <c r="B1793">
        <f>Table2[[#This Row],[AcceptedCmp3]]</f>
        <v>0</v>
      </c>
      <c r="C1793">
        <f>Table2[[#This Row],[AcceptedCmp4]]</f>
        <v>0</v>
      </c>
      <c r="D1793">
        <f>Table2[[#This Row],[AcceptedCmp5]]</f>
        <v>0</v>
      </c>
      <c r="E1793">
        <f>Table2[[#This Row],[AcceptedCmp1]]</f>
        <v>0</v>
      </c>
      <c r="F1793">
        <f>Table2[[#This Row],[AcceptedCmp2]]</f>
        <v>0</v>
      </c>
      <c r="G1793">
        <f>Table2[[#This Row],[Response]]</f>
        <v>0</v>
      </c>
      <c r="H1793" s="8">
        <f>Products!G1793</f>
        <v>34</v>
      </c>
      <c r="I1793" s="17" t="str">
        <f>Products!H1793</f>
        <v>Single</v>
      </c>
      <c r="J1793" t="str">
        <f>Products!I1793</f>
        <v>26-35</v>
      </c>
      <c r="K1793" t="str">
        <f>Table6[[#This Row],[Kids]]</f>
        <v>No</v>
      </c>
      <c r="L1793" t="str">
        <f>Table6[[#This Row],[Teens]]</f>
        <v>Yes</v>
      </c>
    </row>
    <row r="1794" spans="1:12" ht="16.5" x14ac:dyDescent="0.3">
      <c r="A1794">
        <f>Table2[[#This Row],[NumDealsPurchases]]</f>
        <v>3</v>
      </c>
      <c r="B1794">
        <f>Table2[[#This Row],[AcceptedCmp3]]</f>
        <v>0</v>
      </c>
      <c r="C1794">
        <f>Table2[[#This Row],[AcceptedCmp4]]</f>
        <v>0</v>
      </c>
      <c r="D1794">
        <f>Table2[[#This Row],[AcceptedCmp5]]</f>
        <v>0</v>
      </c>
      <c r="E1794">
        <f>Table2[[#This Row],[AcceptedCmp1]]</f>
        <v>0</v>
      </c>
      <c r="F1794">
        <f>Table2[[#This Row],[AcceptedCmp2]]</f>
        <v>0</v>
      </c>
      <c r="G1794">
        <f>Table2[[#This Row],[Response]]</f>
        <v>0</v>
      </c>
      <c r="H1794" s="8">
        <f>Products!G1794</f>
        <v>63</v>
      </c>
      <c r="I1794" s="17" t="str">
        <f>Products!H1794</f>
        <v>Together</v>
      </c>
      <c r="J1794" t="str">
        <f>Products!I1794</f>
        <v>56-65</v>
      </c>
      <c r="K1794" t="str">
        <f>Table6[[#This Row],[Kids]]</f>
        <v>Yes</v>
      </c>
      <c r="L1794" t="str">
        <f>Table6[[#This Row],[Teens]]</f>
        <v>Yes</v>
      </c>
    </row>
    <row r="1795" spans="1:12" ht="16.5" x14ac:dyDescent="0.3">
      <c r="A1795">
        <f>Table2[[#This Row],[NumDealsPurchases]]</f>
        <v>2</v>
      </c>
      <c r="B1795">
        <f>Table2[[#This Row],[AcceptedCmp3]]</f>
        <v>0</v>
      </c>
      <c r="C1795">
        <f>Table2[[#This Row],[AcceptedCmp4]]</f>
        <v>0</v>
      </c>
      <c r="D1795">
        <f>Table2[[#This Row],[AcceptedCmp5]]</f>
        <v>0</v>
      </c>
      <c r="E1795">
        <f>Table2[[#This Row],[AcceptedCmp1]]</f>
        <v>0</v>
      </c>
      <c r="F1795">
        <f>Table2[[#This Row],[AcceptedCmp2]]</f>
        <v>0</v>
      </c>
      <c r="G1795">
        <f>Table2[[#This Row],[Response]]</f>
        <v>0</v>
      </c>
      <c r="H1795" s="8">
        <f>Products!G1795</f>
        <v>51</v>
      </c>
      <c r="I1795" s="17" t="str">
        <f>Products!H1795</f>
        <v>Single</v>
      </c>
      <c r="J1795" t="str">
        <f>Products!I1795</f>
        <v>46-55</v>
      </c>
      <c r="K1795" t="str">
        <f>Table6[[#This Row],[Kids]]</f>
        <v>Yes</v>
      </c>
      <c r="L1795" t="str">
        <f>Table6[[#This Row],[Teens]]</f>
        <v>Yes</v>
      </c>
    </row>
    <row r="1796" spans="1:12" ht="16.5" x14ac:dyDescent="0.3">
      <c r="A1796">
        <f>Table2[[#This Row],[NumDealsPurchases]]</f>
        <v>1</v>
      </c>
      <c r="B1796">
        <f>Table2[[#This Row],[AcceptedCmp3]]</f>
        <v>0</v>
      </c>
      <c r="C1796">
        <f>Table2[[#This Row],[AcceptedCmp4]]</f>
        <v>0</v>
      </c>
      <c r="D1796">
        <f>Table2[[#This Row],[AcceptedCmp5]]</f>
        <v>1</v>
      </c>
      <c r="E1796">
        <f>Table2[[#This Row],[AcceptedCmp1]]</f>
        <v>0</v>
      </c>
      <c r="F1796">
        <f>Table2[[#This Row],[AcceptedCmp2]]</f>
        <v>0</v>
      </c>
      <c r="G1796">
        <f>Table2[[#This Row],[Response]]</f>
        <v>0</v>
      </c>
      <c r="H1796" s="8">
        <f>Products!G1796</f>
        <v>51</v>
      </c>
      <c r="I1796" s="17" t="str">
        <f>Products!H1796</f>
        <v>Together</v>
      </c>
      <c r="J1796" t="str">
        <f>Products!I1796</f>
        <v>46-55</v>
      </c>
      <c r="K1796" t="str">
        <f>Table6[[#This Row],[Kids]]</f>
        <v>No</v>
      </c>
      <c r="L1796" t="str">
        <f>Table6[[#This Row],[Teens]]</f>
        <v>No</v>
      </c>
    </row>
    <row r="1797" spans="1:12" ht="16.5" x14ac:dyDescent="0.3">
      <c r="A1797">
        <f>Table2[[#This Row],[NumDealsPurchases]]</f>
        <v>1</v>
      </c>
      <c r="B1797">
        <f>Table2[[#This Row],[AcceptedCmp3]]</f>
        <v>0</v>
      </c>
      <c r="C1797">
        <f>Table2[[#This Row],[AcceptedCmp4]]</f>
        <v>0</v>
      </c>
      <c r="D1797">
        <f>Table2[[#This Row],[AcceptedCmp5]]</f>
        <v>0</v>
      </c>
      <c r="E1797">
        <f>Table2[[#This Row],[AcceptedCmp1]]</f>
        <v>0</v>
      </c>
      <c r="F1797">
        <f>Table2[[#This Row],[AcceptedCmp2]]</f>
        <v>0</v>
      </c>
      <c r="G1797">
        <f>Table2[[#This Row],[Response]]</f>
        <v>0</v>
      </c>
      <c r="H1797" s="8">
        <f>Products!G1797</f>
        <v>38</v>
      </c>
      <c r="I1797" s="17" t="str">
        <f>Products!H1797</f>
        <v>Married</v>
      </c>
      <c r="J1797" t="str">
        <f>Products!I1797</f>
        <v>36-45</v>
      </c>
      <c r="K1797" t="str">
        <f>Table6[[#This Row],[Kids]]</f>
        <v>Yes</v>
      </c>
      <c r="L1797" t="str">
        <f>Table6[[#This Row],[Teens]]</f>
        <v>No</v>
      </c>
    </row>
    <row r="1798" spans="1:12" ht="16.5" x14ac:dyDescent="0.3">
      <c r="A1798">
        <f>Table2[[#This Row],[NumDealsPurchases]]</f>
        <v>5</v>
      </c>
      <c r="B1798">
        <f>Table2[[#This Row],[AcceptedCmp3]]</f>
        <v>1</v>
      </c>
      <c r="C1798">
        <f>Table2[[#This Row],[AcceptedCmp4]]</f>
        <v>0</v>
      </c>
      <c r="D1798">
        <f>Table2[[#This Row],[AcceptedCmp5]]</f>
        <v>0</v>
      </c>
      <c r="E1798">
        <f>Table2[[#This Row],[AcceptedCmp1]]</f>
        <v>0</v>
      </c>
      <c r="F1798">
        <f>Table2[[#This Row],[AcceptedCmp2]]</f>
        <v>0</v>
      </c>
      <c r="G1798">
        <f>Table2[[#This Row],[Response]]</f>
        <v>0</v>
      </c>
      <c r="H1798" s="8">
        <f>Products!G1798</f>
        <v>61</v>
      </c>
      <c r="I1798" s="17" t="str">
        <f>Products!H1798</f>
        <v>Single</v>
      </c>
      <c r="J1798" t="str">
        <f>Products!I1798</f>
        <v>56-65</v>
      </c>
      <c r="K1798" t="str">
        <f>Table6[[#This Row],[Kids]]</f>
        <v>Yes</v>
      </c>
      <c r="L1798" t="str">
        <f>Table6[[#This Row],[Teens]]</f>
        <v>Yes</v>
      </c>
    </row>
    <row r="1799" spans="1:12" ht="16.5" x14ac:dyDescent="0.3">
      <c r="A1799">
        <f>Table2[[#This Row],[NumDealsPurchases]]</f>
        <v>1</v>
      </c>
      <c r="B1799">
        <f>Table2[[#This Row],[AcceptedCmp3]]</f>
        <v>0</v>
      </c>
      <c r="C1799">
        <f>Table2[[#This Row],[AcceptedCmp4]]</f>
        <v>0</v>
      </c>
      <c r="D1799">
        <f>Table2[[#This Row],[AcceptedCmp5]]</f>
        <v>0</v>
      </c>
      <c r="E1799">
        <f>Table2[[#This Row],[AcceptedCmp1]]</f>
        <v>0</v>
      </c>
      <c r="F1799">
        <f>Table2[[#This Row],[AcceptedCmp2]]</f>
        <v>0</v>
      </c>
      <c r="G1799">
        <f>Table2[[#This Row],[Response]]</f>
        <v>0</v>
      </c>
      <c r="H1799" s="8">
        <f>Products!G1799</f>
        <v>53</v>
      </c>
      <c r="I1799" s="17" t="str">
        <f>Products!H1799</f>
        <v>Single</v>
      </c>
      <c r="J1799" t="str">
        <f>Products!I1799</f>
        <v>46-55</v>
      </c>
      <c r="K1799" t="str">
        <f>Table6[[#This Row],[Kids]]</f>
        <v>Yes</v>
      </c>
      <c r="L1799" t="str">
        <f>Table6[[#This Row],[Teens]]</f>
        <v>Yes</v>
      </c>
    </row>
    <row r="1800" spans="1:12" ht="16.5" x14ac:dyDescent="0.3">
      <c r="A1800">
        <f>Table2[[#This Row],[NumDealsPurchases]]</f>
        <v>1</v>
      </c>
      <c r="B1800">
        <f>Table2[[#This Row],[AcceptedCmp3]]</f>
        <v>0</v>
      </c>
      <c r="C1800">
        <f>Table2[[#This Row],[AcceptedCmp4]]</f>
        <v>0</v>
      </c>
      <c r="D1800">
        <f>Table2[[#This Row],[AcceptedCmp5]]</f>
        <v>0</v>
      </c>
      <c r="E1800">
        <f>Table2[[#This Row],[AcceptedCmp1]]</f>
        <v>0</v>
      </c>
      <c r="F1800">
        <f>Table2[[#This Row],[AcceptedCmp2]]</f>
        <v>0</v>
      </c>
      <c r="G1800">
        <f>Table2[[#This Row],[Response]]</f>
        <v>0</v>
      </c>
      <c r="H1800" s="8">
        <f>Products!G1800</f>
        <v>58</v>
      </c>
      <c r="I1800" s="17" t="str">
        <f>Products!H1800</f>
        <v>Together</v>
      </c>
      <c r="J1800" t="str">
        <f>Products!I1800</f>
        <v>56-65</v>
      </c>
      <c r="K1800" t="str">
        <f>Table6[[#This Row],[Kids]]</f>
        <v>No</v>
      </c>
      <c r="L1800" t="str">
        <f>Table6[[#This Row],[Teens]]</f>
        <v>Yes</v>
      </c>
    </row>
    <row r="1801" spans="1:12" ht="16.5" x14ac:dyDescent="0.3">
      <c r="A1801">
        <f>Table2[[#This Row],[NumDealsPurchases]]</f>
        <v>2</v>
      </c>
      <c r="B1801">
        <f>Table2[[#This Row],[AcceptedCmp3]]</f>
        <v>0</v>
      </c>
      <c r="C1801">
        <f>Table2[[#This Row],[AcceptedCmp4]]</f>
        <v>0</v>
      </c>
      <c r="D1801">
        <f>Table2[[#This Row],[AcceptedCmp5]]</f>
        <v>0</v>
      </c>
      <c r="E1801">
        <f>Table2[[#This Row],[AcceptedCmp1]]</f>
        <v>0</v>
      </c>
      <c r="F1801">
        <f>Table2[[#This Row],[AcceptedCmp2]]</f>
        <v>0</v>
      </c>
      <c r="G1801">
        <f>Table2[[#This Row],[Response]]</f>
        <v>0</v>
      </c>
      <c r="H1801" s="8">
        <f>Products!G1801</f>
        <v>37</v>
      </c>
      <c r="I1801" s="17" t="str">
        <f>Products!H1801</f>
        <v>Together</v>
      </c>
      <c r="J1801" t="str">
        <f>Products!I1801</f>
        <v>36-45</v>
      </c>
      <c r="K1801" t="str">
        <f>Table6[[#This Row],[Kids]]</f>
        <v>Yes</v>
      </c>
      <c r="L1801" t="str">
        <f>Table6[[#This Row],[Teens]]</f>
        <v>No</v>
      </c>
    </row>
    <row r="1802" spans="1:12" ht="16.5" x14ac:dyDescent="0.3">
      <c r="A1802">
        <f>Table2[[#This Row],[NumDealsPurchases]]</f>
        <v>2</v>
      </c>
      <c r="B1802">
        <f>Table2[[#This Row],[AcceptedCmp3]]</f>
        <v>0</v>
      </c>
      <c r="C1802">
        <f>Table2[[#This Row],[AcceptedCmp4]]</f>
        <v>0</v>
      </c>
      <c r="D1802">
        <f>Table2[[#This Row],[AcceptedCmp5]]</f>
        <v>0</v>
      </c>
      <c r="E1802">
        <f>Table2[[#This Row],[AcceptedCmp1]]</f>
        <v>1</v>
      </c>
      <c r="F1802">
        <f>Table2[[#This Row],[AcceptedCmp2]]</f>
        <v>0</v>
      </c>
      <c r="G1802">
        <f>Table2[[#This Row],[Response]]</f>
        <v>0</v>
      </c>
      <c r="H1802" s="8">
        <f>Products!G1802</f>
        <v>50</v>
      </c>
      <c r="I1802" s="17" t="str">
        <f>Products!H1802</f>
        <v>Together</v>
      </c>
      <c r="J1802" t="str">
        <f>Products!I1802</f>
        <v>46-55</v>
      </c>
      <c r="K1802" t="str">
        <f>Table6[[#This Row],[Kids]]</f>
        <v>No</v>
      </c>
      <c r="L1802" t="str">
        <f>Table6[[#This Row],[Teens]]</f>
        <v>Yes</v>
      </c>
    </row>
    <row r="1803" spans="1:12" ht="16.5" x14ac:dyDescent="0.3">
      <c r="A1803">
        <f>Table2[[#This Row],[NumDealsPurchases]]</f>
        <v>1</v>
      </c>
      <c r="B1803">
        <f>Table2[[#This Row],[AcceptedCmp3]]</f>
        <v>0</v>
      </c>
      <c r="C1803">
        <f>Table2[[#This Row],[AcceptedCmp4]]</f>
        <v>0</v>
      </c>
      <c r="D1803">
        <f>Table2[[#This Row],[AcceptedCmp5]]</f>
        <v>0</v>
      </c>
      <c r="E1803">
        <f>Table2[[#This Row],[AcceptedCmp1]]</f>
        <v>0</v>
      </c>
      <c r="F1803">
        <f>Table2[[#This Row],[AcceptedCmp2]]</f>
        <v>0</v>
      </c>
      <c r="G1803">
        <f>Table2[[#This Row],[Response]]</f>
        <v>0</v>
      </c>
      <c r="H1803" s="8">
        <f>Products!G1803</f>
        <v>33</v>
      </c>
      <c r="I1803" s="17" t="str">
        <f>Products!H1803</f>
        <v>Together</v>
      </c>
      <c r="J1803" t="str">
        <f>Products!I1803</f>
        <v>26-35</v>
      </c>
      <c r="K1803" t="str">
        <f>Table6[[#This Row],[Kids]]</f>
        <v>Yes</v>
      </c>
      <c r="L1803" t="str">
        <f>Table6[[#This Row],[Teens]]</f>
        <v>No</v>
      </c>
    </row>
    <row r="1804" spans="1:12" ht="16.5" x14ac:dyDescent="0.3">
      <c r="A1804">
        <f>Table2[[#This Row],[NumDealsPurchases]]</f>
        <v>2</v>
      </c>
      <c r="B1804">
        <f>Table2[[#This Row],[AcceptedCmp3]]</f>
        <v>0</v>
      </c>
      <c r="C1804">
        <f>Table2[[#This Row],[AcceptedCmp4]]</f>
        <v>0</v>
      </c>
      <c r="D1804">
        <f>Table2[[#This Row],[AcceptedCmp5]]</f>
        <v>0</v>
      </c>
      <c r="E1804">
        <f>Table2[[#This Row],[AcceptedCmp1]]</f>
        <v>0</v>
      </c>
      <c r="F1804">
        <f>Table2[[#This Row],[AcceptedCmp2]]</f>
        <v>0</v>
      </c>
      <c r="G1804">
        <f>Table2[[#This Row],[Response]]</f>
        <v>0</v>
      </c>
      <c r="H1804" s="8">
        <f>Products!G1804</f>
        <v>38</v>
      </c>
      <c r="I1804" s="17" t="str">
        <f>Products!H1804</f>
        <v>Together</v>
      </c>
      <c r="J1804" t="str">
        <f>Products!I1804</f>
        <v>36-45</v>
      </c>
      <c r="K1804" t="str">
        <f>Table6[[#This Row],[Kids]]</f>
        <v>No</v>
      </c>
      <c r="L1804" t="str">
        <f>Table6[[#This Row],[Teens]]</f>
        <v>Yes</v>
      </c>
    </row>
    <row r="1805" spans="1:12" ht="16.5" x14ac:dyDescent="0.3">
      <c r="A1805">
        <f>Table2[[#This Row],[NumDealsPurchases]]</f>
        <v>1</v>
      </c>
      <c r="B1805">
        <f>Table2[[#This Row],[AcceptedCmp3]]</f>
        <v>0</v>
      </c>
      <c r="C1805">
        <f>Table2[[#This Row],[AcceptedCmp4]]</f>
        <v>0</v>
      </c>
      <c r="D1805">
        <f>Table2[[#This Row],[AcceptedCmp5]]</f>
        <v>1</v>
      </c>
      <c r="E1805">
        <f>Table2[[#This Row],[AcceptedCmp1]]</f>
        <v>0</v>
      </c>
      <c r="F1805">
        <f>Table2[[#This Row],[AcceptedCmp2]]</f>
        <v>0</v>
      </c>
      <c r="G1805">
        <f>Table2[[#This Row],[Response]]</f>
        <v>0</v>
      </c>
      <c r="H1805" s="8">
        <f>Products!G1805</f>
        <v>38</v>
      </c>
      <c r="I1805" s="17" t="str">
        <f>Products!H1805</f>
        <v>Single</v>
      </c>
      <c r="J1805" t="str">
        <f>Products!I1805</f>
        <v>36-45</v>
      </c>
      <c r="K1805" t="str">
        <f>Table6[[#This Row],[Kids]]</f>
        <v>No</v>
      </c>
      <c r="L1805" t="str">
        <f>Table6[[#This Row],[Teens]]</f>
        <v>Yes</v>
      </c>
    </row>
    <row r="1806" spans="1:12" ht="16.5" x14ac:dyDescent="0.3">
      <c r="A1806">
        <f>Table2[[#This Row],[NumDealsPurchases]]</f>
        <v>2</v>
      </c>
      <c r="B1806">
        <f>Table2[[#This Row],[AcceptedCmp3]]</f>
        <v>0</v>
      </c>
      <c r="C1806">
        <f>Table2[[#This Row],[AcceptedCmp4]]</f>
        <v>0</v>
      </c>
      <c r="D1806">
        <f>Table2[[#This Row],[AcceptedCmp5]]</f>
        <v>0</v>
      </c>
      <c r="E1806">
        <f>Table2[[#This Row],[AcceptedCmp1]]</f>
        <v>0</v>
      </c>
      <c r="F1806">
        <f>Table2[[#This Row],[AcceptedCmp2]]</f>
        <v>0</v>
      </c>
      <c r="G1806">
        <f>Table2[[#This Row],[Response]]</f>
        <v>0</v>
      </c>
      <c r="H1806" s="8">
        <f>Products!G1806</f>
        <v>62</v>
      </c>
      <c r="I1806" s="17" t="str">
        <f>Products!H1806</f>
        <v>Married</v>
      </c>
      <c r="J1806" t="str">
        <f>Products!I1806</f>
        <v>56-65</v>
      </c>
      <c r="K1806" t="str">
        <f>Table6[[#This Row],[Kids]]</f>
        <v>Yes</v>
      </c>
      <c r="L1806" t="str">
        <f>Table6[[#This Row],[Teens]]</f>
        <v>Yes</v>
      </c>
    </row>
    <row r="1807" spans="1:12" ht="16.5" x14ac:dyDescent="0.3">
      <c r="A1807">
        <f>Table2[[#This Row],[NumDealsPurchases]]</f>
        <v>9</v>
      </c>
      <c r="B1807">
        <f>Table2[[#This Row],[AcceptedCmp3]]</f>
        <v>0</v>
      </c>
      <c r="C1807">
        <f>Table2[[#This Row],[AcceptedCmp4]]</f>
        <v>0</v>
      </c>
      <c r="D1807">
        <f>Table2[[#This Row],[AcceptedCmp5]]</f>
        <v>0</v>
      </c>
      <c r="E1807">
        <f>Table2[[#This Row],[AcceptedCmp1]]</f>
        <v>0</v>
      </c>
      <c r="F1807">
        <f>Table2[[#This Row],[AcceptedCmp2]]</f>
        <v>0</v>
      </c>
      <c r="G1807">
        <f>Table2[[#This Row],[Response]]</f>
        <v>1</v>
      </c>
      <c r="H1807" s="8">
        <f>Products!G1807</f>
        <v>47</v>
      </c>
      <c r="I1807" s="17" t="str">
        <f>Products!H1807</f>
        <v>Together</v>
      </c>
      <c r="J1807" t="str">
        <f>Products!I1807</f>
        <v>46-55</v>
      </c>
      <c r="K1807" t="str">
        <f>Table6[[#This Row],[Kids]]</f>
        <v>Yes</v>
      </c>
      <c r="L1807" t="str">
        <f>Table6[[#This Row],[Teens]]</f>
        <v>Yes</v>
      </c>
    </row>
    <row r="1808" spans="1:12" ht="16.5" x14ac:dyDescent="0.3">
      <c r="A1808">
        <f>Table2[[#This Row],[NumDealsPurchases]]</f>
        <v>2</v>
      </c>
      <c r="B1808">
        <f>Table2[[#This Row],[AcceptedCmp3]]</f>
        <v>1</v>
      </c>
      <c r="C1808">
        <f>Table2[[#This Row],[AcceptedCmp4]]</f>
        <v>0</v>
      </c>
      <c r="D1808">
        <f>Table2[[#This Row],[AcceptedCmp5]]</f>
        <v>0</v>
      </c>
      <c r="E1808">
        <f>Table2[[#This Row],[AcceptedCmp1]]</f>
        <v>0</v>
      </c>
      <c r="F1808">
        <f>Table2[[#This Row],[AcceptedCmp2]]</f>
        <v>0</v>
      </c>
      <c r="G1808">
        <f>Table2[[#This Row],[Response]]</f>
        <v>0</v>
      </c>
      <c r="H1808" s="8">
        <f>Products!G1808</f>
        <v>63</v>
      </c>
      <c r="I1808" s="17" t="str">
        <f>Products!H1808</f>
        <v>Single</v>
      </c>
      <c r="J1808" t="str">
        <f>Products!I1808</f>
        <v>56-65</v>
      </c>
      <c r="K1808" t="str">
        <f>Table6[[#This Row],[Kids]]</f>
        <v>Yes</v>
      </c>
      <c r="L1808" t="str">
        <f>Table6[[#This Row],[Teens]]</f>
        <v>Yes</v>
      </c>
    </row>
    <row r="1809" spans="1:12" ht="16.5" x14ac:dyDescent="0.3">
      <c r="A1809">
        <f>Table2[[#This Row],[NumDealsPurchases]]</f>
        <v>5</v>
      </c>
      <c r="B1809">
        <f>Table2[[#This Row],[AcceptedCmp3]]</f>
        <v>0</v>
      </c>
      <c r="C1809">
        <f>Table2[[#This Row],[AcceptedCmp4]]</f>
        <v>0</v>
      </c>
      <c r="D1809">
        <f>Table2[[#This Row],[AcceptedCmp5]]</f>
        <v>0</v>
      </c>
      <c r="E1809">
        <f>Table2[[#This Row],[AcceptedCmp1]]</f>
        <v>0</v>
      </c>
      <c r="F1809">
        <f>Table2[[#This Row],[AcceptedCmp2]]</f>
        <v>0</v>
      </c>
      <c r="G1809">
        <f>Table2[[#This Row],[Response]]</f>
        <v>0</v>
      </c>
      <c r="H1809" s="8">
        <f>Products!G1809</f>
        <v>55</v>
      </c>
      <c r="I1809" s="17" t="str">
        <f>Products!H1809</f>
        <v>Single</v>
      </c>
      <c r="J1809" t="str">
        <f>Products!I1809</f>
        <v>46-55</v>
      </c>
      <c r="K1809" t="str">
        <f>Table6[[#This Row],[Kids]]</f>
        <v>No</v>
      </c>
      <c r="L1809" t="str">
        <f>Table6[[#This Row],[Teens]]</f>
        <v>Yes</v>
      </c>
    </row>
    <row r="1810" spans="1:12" ht="16.5" x14ac:dyDescent="0.3">
      <c r="A1810">
        <f>Table2[[#This Row],[NumDealsPurchases]]</f>
        <v>0</v>
      </c>
      <c r="B1810">
        <f>Table2[[#This Row],[AcceptedCmp3]]</f>
        <v>0</v>
      </c>
      <c r="C1810">
        <f>Table2[[#This Row],[AcceptedCmp4]]</f>
        <v>0</v>
      </c>
      <c r="D1810">
        <f>Table2[[#This Row],[AcceptedCmp5]]</f>
        <v>0</v>
      </c>
      <c r="E1810">
        <f>Table2[[#This Row],[AcceptedCmp1]]</f>
        <v>0</v>
      </c>
      <c r="F1810">
        <f>Table2[[#This Row],[AcceptedCmp2]]</f>
        <v>0</v>
      </c>
      <c r="G1810">
        <f>Table2[[#This Row],[Response]]</f>
        <v>0</v>
      </c>
      <c r="H1810" s="8">
        <f>Products!G1810</f>
        <v>47</v>
      </c>
      <c r="I1810" s="17" t="str">
        <f>Products!H1810</f>
        <v>Married</v>
      </c>
      <c r="J1810" t="str">
        <f>Products!I1810</f>
        <v>46-55</v>
      </c>
      <c r="K1810" t="str">
        <f>Table6[[#This Row],[Kids]]</f>
        <v>No</v>
      </c>
      <c r="L1810" t="str">
        <f>Table6[[#This Row],[Teens]]</f>
        <v>Yes</v>
      </c>
    </row>
    <row r="1811" spans="1:12" ht="16.5" x14ac:dyDescent="0.3">
      <c r="A1811">
        <f>Table2[[#This Row],[NumDealsPurchases]]</f>
        <v>4</v>
      </c>
      <c r="B1811">
        <f>Table2[[#This Row],[AcceptedCmp3]]</f>
        <v>0</v>
      </c>
      <c r="C1811">
        <f>Table2[[#This Row],[AcceptedCmp4]]</f>
        <v>0</v>
      </c>
      <c r="D1811">
        <f>Table2[[#This Row],[AcceptedCmp5]]</f>
        <v>0</v>
      </c>
      <c r="E1811">
        <f>Table2[[#This Row],[AcceptedCmp1]]</f>
        <v>0</v>
      </c>
      <c r="F1811">
        <f>Table2[[#This Row],[AcceptedCmp2]]</f>
        <v>0</v>
      </c>
      <c r="G1811">
        <f>Table2[[#This Row],[Response]]</f>
        <v>0</v>
      </c>
      <c r="H1811" s="8">
        <f>Products!G1811</f>
        <v>49</v>
      </c>
      <c r="I1811" s="17" t="str">
        <f>Products!H1811</f>
        <v>Single</v>
      </c>
      <c r="J1811" t="str">
        <f>Products!I1811</f>
        <v>46-55</v>
      </c>
      <c r="K1811" t="str">
        <f>Table6[[#This Row],[Kids]]</f>
        <v>Yes</v>
      </c>
      <c r="L1811" t="str">
        <f>Table6[[#This Row],[Teens]]</f>
        <v>Yes</v>
      </c>
    </row>
    <row r="1812" spans="1:12" ht="16.5" x14ac:dyDescent="0.3">
      <c r="A1812">
        <f>Table2[[#This Row],[NumDealsPurchases]]</f>
        <v>1</v>
      </c>
      <c r="B1812">
        <f>Table2[[#This Row],[AcceptedCmp3]]</f>
        <v>0</v>
      </c>
      <c r="C1812">
        <f>Table2[[#This Row],[AcceptedCmp4]]</f>
        <v>0</v>
      </c>
      <c r="D1812">
        <f>Table2[[#This Row],[AcceptedCmp5]]</f>
        <v>0</v>
      </c>
      <c r="E1812">
        <f>Table2[[#This Row],[AcceptedCmp1]]</f>
        <v>0</v>
      </c>
      <c r="F1812">
        <f>Table2[[#This Row],[AcceptedCmp2]]</f>
        <v>0</v>
      </c>
      <c r="G1812">
        <f>Table2[[#This Row],[Response]]</f>
        <v>1</v>
      </c>
      <c r="H1812" s="8">
        <f>Products!G1812</f>
        <v>58</v>
      </c>
      <c r="I1812" s="17" t="str">
        <f>Products!H1812</f>
        <v>Together</v>
      </c>
      <c r="J1812" t="str">
        <f>Products!I1812</f>
        <v>56-65</v>
      </c>
      <c r="K1812" t="str">
        <f>Table6[[#This Row],[Kids]]</f>
        <v>No</v>
      </c>
      <c r="L1812" t="str">
        <f>Table6[[#This Row],[Teens]]</f>
        <v>No</v>
      </c>
    </row>
    <row r="1813" spans="1:12" ht="16.5" x14ac:dyDescent="0.3">
      <c r="A1813">
        <f>Table2[[#This Row],[NumDealsPurchases]]</f>
        <v>1</v>
      </c>
      <c r="B1813">
        <f>Table2[[#This Row],[AcceptedCmp3]]</f>
        <v>1</v>
      </c>
      <c r="C1813">
        <f>Table2[[#This Row],[AcceptedCmp4]]</f>
        <v>0</v>
      </c>
      <c r="D1813">
        <f>Table2[[#This Row],[AcceptedCmp5]]</f>
        <v>0</v>
      </c>
      <c r="E1813">
        <f>Table2[[#This Row],[AcceptedCmp1]]</f>
        <v>0</v>
      </c>
      <c r="F1813">
        <f>Table2[[#This Row],[AcceptedCmp2]]</f>
        <v>0</v>
      </c>
      <c r="G1813">
        <f>Table2[[#This Row],[Response]]</f>
        <v>0</v>
      </c>
      <c r="H1813" s="8">
        <f>Products!G1813</f>
        <v>38</v>
      </c>
      <c r="I1813" s="17" t="str">
        <f>Products!H1813</f>
        <v>Single</v>
      </c>
      <c r="J1813" t="str">
        <f>Products!I1813</f>
        <v>36-45</v>
      </c>
      <c r="K1813" t="str">
        <f>Table6[[#This Row],[Kids]]</f>
        <v>No</v>
      </c>
      <c r="L1813" t="str">
        <f>Table6[[#This Row],[Teens]]</f>
        <v>No</v>
      </c>
    </row>
    <row r="1814" spans="1:12" ht="16.5" x14ac:dyDescent="0.3">
      <c r="A1814">
        <f>Table2[[#This Row],[NumDealsPurchases]]</f>
        <v>2</v>
      </c>
      <c r="B1814">
        <f>Table2[[#This Row],[AcceptedCmp3]]</f>
        <v>0</v>
      </c>
      <c r="C1814">
        <f>Table2[[#This Row],[AcceptedCmp4]]</f>
        <v>0</v>
      </c>
      <c r="D1814">
        <f>Table2[[#This Row],[AcceptedCmp5]]</f>
        <v>0</v>
      </c>
      <c r="E1814">
        <f>Table2[[#This Row],[AcceptedCmp1]]</f>
        <v>0</v>
      </c>
      <c r="F1814">
        <f>Table2[[#This Row],[AcceptedCmp2]]</f>
        <v>0</v>
      </c>
      <c r="G1814">
        <f>Table2[[#This Row],[Response]]</f>
        <v>0</v>
      </c>
      <c r="H1814" s="8">
        <f>Products!G1814</f>
        <v>46</v>
      </c>
      <c r="I1814" s="17" t="str">
        <f>Products!H1814</f>
        <v>Married</v>
      </c>
      <c r="J1814" t="str">
        <f>Products!I1814</f>
        <v>46-55</v>
      </c>
      <c r="K1814" t="str">
        <f>Table6[[#This Row],[Kids]]</f>
        <v>Yes</v>
      </c>
      <c r="L1814" t="str">
        <f>Table6[[#This Row],[Teens]]</f>
        <v>Yes</v>
      </c>
    </row>
    <row r="1815" spans="1:12" ht="16.5" x14ac:dyDescent="0.3">
      <c r="A1815">
        <f>Table2[[#This Row],[NumDealsPurchases]]</f>
        <v>6</v>
      </c>
      <c r="B1815">
        <f>Table2[[#This Row],[AcceptedCmp3]]</f>
        <v>0</v>
      </c>
      <c r="C1815">
        <f>Table2[[#This Row],[AcceptedCmp4]]</f>
        <v>0</v>
      </c>
      <c r="D1815">
        <f>Table2[[#This Row],[AcceptedCmp5]]</f>
        <v>0</v>
      </c>
      <c r="E1815">
        <f>Table2[[#This Row],[AcceptedCmp1]]</f>
        <v>0</v>
      </c>
      <c r="F1815">
        <f>Table2[[#This Row],[AcceptedCmp2]]</f>
        <v>0</v>
      </c>
      <c r="G1815">
        <f>Table2[[#This Row],[Response]]</f>
        <v>0</v>
      </c>
      <c r="H1815" s="8">
        <f>Products!G1815</f>
        <v>49</v>
      </c>
      <c r="I1815" s="17" t="str">
        <f>Products!H1815</f>
        <v>Together</v>
      </c>
      <c r="J1815" t="str">
        <f>Products!I1815</f>
        <v>46-55</v>
      </c>
      <c r="K1815" t="str">
        <f>Table6[[#This Row],[Kids]]</f>
        <v>No</v>
      </c>
      <c r="L1815" t="str">
        <f>Table6[[#This Row],[Teens]]</f>
        <v>Yes</v>
      </c>
    </row>
    <row r="1816" spans="1:12" ht="16.5" x14ac:dyDescent="0.3">
      <c r="A1816">
        <f>Table2[[#This Row],[NumDealsPurchases]]</f>
        <v>1</v>
      </c>
      <c r="B1816">
        <f>Table2[[#This Row],[AcceptedCmp3]]</f>
        <v>0</v>
      </c>
      <c r="C1816">
        <f>Table2[[#This Row],[AcceptedCmp4]]</f>
        <v>0</v>
      </c>
      <c r="D1816">
        <f>Table2[[#This Row],[AcceptedCmp5]]</f>
        <v>0</v>
      </c>
      <c r="E1816">
        <f>Table2[[#This Row],[AcceptedCmp1]]</f>
        <v>1</v>
      </c>
      <c r="F1816">
        <f>Table2[[#This Row],[AcceptedCmp2]]</f>
        <v>0</v>
      </c>
      <c r="G1816">
        <f>Table2[[#This Row],[Response]]</f>
        <v>0</v>
      </c>
      <c r="H1816" s="8">
        <f>Products!G1816</f>
        <v>45</v>
      </c>
      <c r="I1816" s="17" t="str">
        <f>Products!H1816</f>
        <v>Divorced</v>
      </c>
      <c r="J1816" t="str">
        <f>Products!I1816</f>
        <v>36-45</v>
      </c>
      <c r="K1816" t="str">
        <f>Table6[[#This Row],[Kids]]</f>
        <v>No</v>
      </c>
      <c r="L1816" t="str">
        <f>Table6[[#This Row],[Teens]]</f>
        <v>No</v>
      </c>
    </row>
    <row r="1817" spans="1:12" ht="16.5" x14ac:dyDescent="0.3">
      <c r="A1817">
        <f>Table2[[#This Row],[NumDealsPurchases]]</f>
        <v>1</v>
      </c>
      <c r="B1817">
        <f>Table2[[#This Row],[AcceptedCmp3]]</f>
        <v>0</v>
      </c>
      <c r="C1817">
        <f>Table2[[#This Row],[AcceptedCmp4]]</f>
        <v>0</v>
      </c>
      <c r="D1817">
        <f>Table2[[#This Row],[AcceptedCmp5]]</f>
        <v>0</v>
      </c>
      <c r="E1817">
        <f>Table2[[#This Row],[AcceptedCmp1]]</f>
        <v>1</v>
      </c>
      <c r="F1817">
        <f>Table2[[#This Row],[AcceptedCmp2]]</f>
        <v>0</v>
      </c>
      <c r="G1817">
        <f>Table2[[#This Row],[Response]]</f>
        <v>0</v>
      </c>
      <c r="H1817" s="8">
        <f>Products!G1817</f>
        <v>21</v>
      </c>
      <c r="I1817" s="17" t="str">
        <f>Products!H1817</f>
        <v>Together</v>
      </c>
      <c r="J1817" t="str">
        <f>Products!I1817</f>
        <v>16-25</v>
      </c>
      <c r="K1817" t="str">
        <f>Table6[[#This Row],[Kids]]</f>
        <v>No</v>
      </c>
      <c r="L1817" t="str">
        <f>Table6[[#This Row],[Teens]]</f>
        <v>No</v>
      </c>
    </row>
    <row r="1818" spans="1:12" ht="16.5" x14ac:dyDescent="0.3">
      <c r="A1818">
        <f>Table2[[#This Row],[NumDealsPurchases]]</f>
        <v>3</v>
      </c>
      <c r="B1818">
        <f>Table2[[#This Row],[AcceptedCmp3]]</f>
        <v>0</v>
      </c>
      <c r="C1818">
        <f>Table2[[#This Row],[AcceptedCmp4]]</f>
        <v>0</v>
      </c>
      <c r="D1818">
        <f>Table2[[#This Row],[AcceptedCmp5]]</f>
        <v>0</v>
      </c>
      <c r="E1818">
        <f>Table2[[#This Row],[AcceptedCmp1]]</f>
        <v>0</v>
      </c>
      <c r="F1818">
        <f>Table2[[#This Row],[AcceptedCmp2]]</f>
        <v>0</v>
      </c>
      <c r="G1818">
        <f>Table2[[#This Row],[Response]]</f>
        <v>0</v>
      </c>
      <c r="H1818" s="8">
        <f>Products!G1818</f>
        <v>59</v>
      </c>
      <c r="I1818" s="17" t="str">
        <f>Products!H1818</f>
        <v>Together</v>
      </c>
      <c r="J1818" t="str">
        <f>Products!I1818</f>
        <v>56-65</v>
      </c>
      <c r="K1818" t="str">
        <f>Table6[[#This Row],[Kids]]</f>
        <v>No</v>
      </c>
      <c r="L1818" t="str">
        <f>Table6[[#This Row],[Teens]]</f>
        <v>Yes</v>
      </c>
    </row>
    <row r="1819" spans="1:12" ht="16.5" x14ac:dyDescent="0.3">
      <c r="A1819">
        <f>Table2[[#This Row],[NumDealsPurchases]]</f>
        <v>1</v>
      </c>
      <c r="B1819">
        <f>Table2[[#This Row],[AcceptedCmp3]]</f>
        <v>0</v>
      </c>
      <c r="C1819">
        <f>Table2[[#This Row],[AcceptedCmp4]]</f>
        <v>0</v>
      </c>
      <c r="D1819">
        <f>Table2[[#This Row],[AcceptedCmp5]]</f>
        <v>0</v>
      </c>
      <c r="E1819">
        <f>Table2[[#This Row],[AcceptedCmp1]]</f>
        <v>0</v>
      </c>
      <c r="F1819">
        <f>Table2[[#This Row],[AcceptedCmp2]]</f>
        <v>0</v>
      </c>
      <c r="G1819">
        <f>Table2[[#This Row],[Response]]</f>
        <v>0</v>
      </c>
      <c r="H1819" s="8">
        <f>Products!G1819</f>
        <v>30</v>
      </c>
      <c r="I1819" s="17" t="str">
        <f>Products!H1819</f>
        <v>Single</v>
      </c>
      <c r="J1819" t="str">
        <f>Products!I1819</f>
        <v>26-35</v>
      </c>
      <c r="K1819" t="str">
        <f>Table6[[#This Row],[Kids]]</f>
        <v>Yes</v>
      </c>
      <c r="L1819" t="str">
        <f>Table6[[#This Row],[Teens]]</f>
        <v>No</v>
      </c>
    </row>
    <row r="1820" spans="1:12" ht="16.5" x14ac:dyDescent="0.3">
      <c r="A1820">
        <f>Table2[[#This Row],[NumDealsPurchases]]</f>
        <v>2</v>
      </c>
      <c r="B1820">
        <f>Table2[[#This Row],[AcceptedCmp3]]</f>
        <v>0</v>
      </c>
      <c r="C1820">
        <f>Table2[[#This Row],[AcceptedCmp4]]</f>
        <v>1</v>
      </c>
      <c r="D1820">
        <f>Table2[[#This Row],[AcceptedCmp5]]</f>
        <v>0</v>
      </c>
      <c r="E1820">
        <f>Table2[[#This Row],[AcceptedCmp1]]</f>
        <v>0</v>
      </c>
      <c r="F1820">
        <f>Table2[[#This Row],[AcceptedCmp2]]</f>
        <v>0</v>
      </c>
      <c r="G1820">
        <f>Table2[[#This Row],[Response]]</f>
        <v>0</v>
      </c>
      <c r="H1820" s="8">
        <f>Products!G1820</f>
        <v>31</v>
      </c>
      <c r="I1820" s="17" t="str">
        <f>Products!H1820</f>
        <v>Married</v>
      </c>
      <c r="J1820" t="str">
        <f>Products!I1820</f>
        <v>26-35</v>
      </c>
      <c r="K1820" t="str">
        <f>Table6[[#This Row],[Kids]]</f>
        <v>No</v>
      </c>
      <c r="L1820" t="str">
        <f>Table6[[#This Row],[Teens]]</f>
        <v>Yes</v>
      </c>
    </row>
    <row r="1821" spans="1:12" ht="16.5" x14ac:dyDescent="0.3">
      <c r="A1821">
        <f>Table2[[#This Row],[NumDealsPurchases]]</f>
        <v>1</v>
      </c>
      <c r="B1821">
        <f>Table2[[#This Row],[AcceptedCmp3]]</f>
        <v>0</v>
      </c>
      <c r="C1821">
        <f>Table2[[#This Row],[AcceptedCmp4]]</f>
        <v>0</v>
      </c>
      <c r="D1821">
        <f>Table2[[#This Row],[AcceptedCmp5]]</f>
        <v>0</v>
      </c>
      <c r="E1821">
        <f>Table2[[#This Row],[AcceptedCmp1]]</f>
        <v>0</v>
      </c>
      <c r="F1821">
        <f>Table2[[#This Row],[AcceptedCmp2]]</f>
        <v>0</v>
      </c>
      <c r="G1821">
        <f>Table2[[#This Row],[Response]]</f>
        <v>1</v>
      </c>
      <c r="H1821" s="8">
        <f>Products!G1821</f>
        <v>62</v>
      </c>
      <c r="I1821" s="17" t="str">
        <f>Products!H1821</f>
        <v>Together</v>
      </c>
      <c r="J1821" t="str">
        <f>Products!I1821</f>
        <v>56-65</v>
      </c>
      <c r="K1821" t="str">
        <f>Table6[[#This Row],[Kids]]</f>
        <v>No</v>
      </c>
      <c r="L1821" t="str">
        <f>Table6[[#This Row],[Teens]]</f>
        <v>No</v>
      </c>
    </row>
    <row r="1822" spans="1:12" ht="16.5" x14ac:dyDescent="0.3">
      <c r="A1822">
        <f>Table2[[#This Row],[NumDealsPurchases]]</f>
        <v>3</v>
      </c>
      <c r="B1822">
        <f>Table2[[#This Row],[AcceptedCmp3]]</f>
        <v>0</v>
      </c>
      <c r="C1822">
        <f>Table2[[#This Row],[AcceptedCmp4]]</f>
        <v>0</v>
      </c>
      <c r="D1822">
        <f>Table2[[#This Row],[AcceptedCmp5]]</f>
        <v>0</v>
      </c>
      <c r="E1822">
        <f>Table2[[#This Row],[AcceptedCmp1]]</f>
        <v>0</v>
      </c>
      <c r="F1822">
        <f>Table2[[#This Row],[AcceptedCmp2]]</f>
        <v>0</v>
      </c>
      <c r="G1822">
        <f>Table2[[#This Row],[Response]]</f>
        <v>0</v>
      </c>
      <c r="H1822" s="8">
        <f>Products!G1822</f>
        <v>57</v>
      </c>
      <c r="I1822" s="17" t="str">
        <f>Products!H1822</f>
        <v>Together</v>
      </c>
      <c r="J1822" t="str">
        <f>Products!I1822</f>
        <v>56-65</v>
      </c>
      <c r="K1822" t="str">
        <f>Table6[[#This Row],[Kids]]</f>
        <v>No</v>
      </c>
      <c r="L1822" t="str">
        <f>Table6[[#This Row],[Teens]]</f>
        <v>Yes</v>
      </c>
    </row>
    <row r="1823" spans="1:12" ht="16.5" x14ac:dyDescent="0.3">
      <c r="A1823">
        <f>Table2[[#This Row],[NumDealsPurchases]]</f>
        <v>1</v>
      </c>
      <c r="B1823">
        <f>Table2[[#This Row],[AcceptedCmp3]]</f>
        <v>0</v>
      </c>
      <c r="C1823">
        <f>Table2[[#This Row],[AcceptedCmp4]]</f>
        <v>0</v>
      </c>
      <c r="D1823">
        <f>Table2[[#This Row],[AcceptedCmp5]]</f>
        <v>0</v>
      </c>
      <c r="E1823">
        <f>Table2[[#This Row],[AcceptedCmp1]]</f>
        <v>0</v>
      </c>
      <c r="F1823">
        <f>Table2[[#This Row],[AcceptedCmp2]]</f>
        <v>0</v>
      </c>
      <c r="G1823">
        <f>Table2[[#This Row],[Response]]</f>
        <v>0</v>
      </c>
      <c r="H1823" s="8">
        <f>Products!G1823</f>
        <v>53</v>
      </c>
      <c r="I1823" s="17" t="str">
        <f>Products!H1823</f>
        <v>Divorced</v>
      </c>
      <c r="J1823" t="str">
        <f>Products!I1823</f>
        <v>46-55</v>
      </c>
      <c r="K1823" t="str">
        <f>Table6[[#This Row],[Kids]]</f>
        <v>Yes</v>
      </c>
      <c r="L1823" t="str">
        <f>Table6[[#This Row],[Teens]]</f>
        <v>Yes</v>
      </c>
    </row>
    <row r="1824" spans="1:12" ht="16.5" x14ac:dyDescent="0.3">
      <c r="A1824">
        <f>Table2[[#This Row],[NumDealsPurchases]]</f>
        <v>3</v>
      </c>
      <c r="B1824">
        <f>Table2[[#This Row],[AcceptedCmp3]]</f>
        <v>0</v>
      </c>
      <c r="C1824">
        <f>Table2[[#This Row],[AcceptedCmp4]]</f>
        <v>0</v>
      </c>
      <c r="D1824">
        <f>Table2[[#This Row],[AcceptedCmp5]]</f>
        <v>0</v>
      </c>
      <c r="E1824">
        <f>Table2[[#This Row],[AcceptedCmp1]]</f>
        <v>1</v>
      </c>
      <c r="F1824">
        <f>Table2[[#This Row],[AcceptedCmp2]]</f>
        <v>0</v>
      </c>
      <c r="G1824">
        <f>Table2[[#This Row],[Response]]</f>
        <v>0</v>
      </c>
      <c r="H1824" s="8">
        <f>Products!G1824</f>
        <v>52</v>
      </c>
      <c r="I1824" s="17" t="str">
        <f>Products!H1824</f>
        <v>Single</v>
      </c>
      <c r="J1824" t="str">
        <f>Products!I1824</f>
        <v>46-55</v>
      </c>
      <c r="K1824" t="str">
        <f>Table6[[#This Row],[Kids]]</f>
        <v>No</v>
      </c>
      <c r="L1824" t="str">
        <f>Table6[[#This Row],[Teens]]</f>
        <v>Yes</v>
      </c>
    </row>
    <row r="1825" spans="1:12" ht="16.5" x14ac:dyDescent="0.3">
      <c r="A1825">
        <f>Table2[[#This Row],[NumDealsPurchases]]</f>
        <v>2</v>
      </c>
      <c r="B1825">
        <f>Table2[[#This Row],[AcceptedCmp3]]</f>
        <v>0</v>
      </c>
      <c r="C1825">
        <f>Table2[[#This Row],[AcceptedCmp4]]</f>
        <v>0</v>
      </c>
      <c r="D1825">
        <f>Table2[[#This Row],[AcceptedCmp5]]</f>
        <v>0</v>
      </c>
      <c r="E1825">
        <f>Table2[[#This Row],[AcceptedCmp1]]</f>
        <v>0</v>
      </c>
      <c r="F1825">
        <f>Table2[[#This Row],[AcceptedCmp2]]</f>
        <v>0</v>
      </c>
      <c r="G1825">
        <f>Table2[[#This Row],[Response]]</f>
        <v>0</v>
      </c>
      <c r="H1825" s="8">
        <f>Products!G1825</f>
        <v>42</v>
      </c>
      <c r="I1825" s="17" t="str">
        <f>Products!H1825</f>
        <v>Married</v>
      </c>
      <c r="J1825" t="str">
        <f>Products!I1825</f>
        <v>36-45</v>
      </c>
      <c r="K1825" t="str">
        <f>Table6[[#This Row],[Kids]]</f>
        <v>Yes</v>
      </c>
      <c r="L1825" t="str">
        <f>Table6[[#This Row],[Teens]]</f>
        <v>Yes</v>
      </c>
    </row>
    <row r="1826" spans="1:12" ht="16.5" x14ac:dyDescent="0.3">
      <c r="A1826">
        <f>Table2[[#This Row],[NumDealsPurchases]]</f>
        <v>3</v>
      </c>
      <c r="B1826">
        <f>Table2[[#This Row],[AcceptedCmp3]]</f>
        <v>0</v>
      </c>
      <c r="C1826">
        <f>Table2[[#This Row],[AcceptedCmp4]]</f>
        <v>0</v>
      </c>
      <c r="D1826">
        <f>Table2[[#This Row],[AcceptedCmp5]]</f>
        <v>0</v>
      </c>
      <c r="E1826">
        <f>Table2[[#This Row],[AcceptedCmp1]]</f>
        <v>0</v>
      </c>
      <c r="F1826">
        <f>Table2[[#This Row],[AcceptedCmp2]]</f>
        <v>0</v>
      </c>
      <c r="G1826">
        <f>Table2[[#This Row],[Response]]</f>
        <v>0</v>
      </c>
      <c r="H1826" s="8">
        <f>Products!G1826</f>
        <v>42</v>
      </c>
      <c r="I1826" s="17" t="str">
        <f>Products!H1826</f>
        <v>Together</v>
      </c>
      <c r="J1826" t="str">
        <f>Products!I1826</f>
        <v>36-45</v>
      </c>
      <c r="K1826" t="str">
        <f>Table6[[#This Row],[Kids]]</f>
        <v>Yes</v>
      </c>
      <c r="L1826" t="str">
        <f>Table6[[#This Row],[Teens]]</f>
        <v>Yes</v>
      </c>
    </row>
    <row r="1827" spans="1:12" ht="16.5" x14ac:dyDescent="0.3">
      <c r="A1827">
        <f>Table2[[#This Row],[NumDealsPurchases]]</f>
        <v>3</v>
      </c>
      <c r="B1827">
        <f>Table2[[#This Row],[AcceptedCmp3]]</f>
        <v>0</v>
      </c>
      <c r="C1827">
        <f>Table2[[#This Row],[AcceptedCmp4]]</f>
        <v>0</v>
      </c>
      <c r="D1827">
        <f>Table2[[#This Row],[AcceptedCmp5]]</f>
        <v>0</v>
      </c>
      <c r="E1827">
        <f>Table2[[#This Row],[AcceptedCmp1]]</f>
        <v>0</v>
      </c>
      <c r="F1827">
        <f>Table2[[#This Row],[AcceptedCmp2]]</f>
        <v>0</v>
      </c>
      <c r="G1827">
        <f>Table2[[#This Row],[Response]]</f>
        <v>0</v>
      </c>
      <c r="H1827" s="8">
        <f>Products!G1827</f>
        <v>45</v>
      </c>
      <c r="I1827" s="17" t="str">
        <f>Products!H1827</f>
        <v>Married</v>
      </c>
      <c r="J1827" t="str">
        <f>Products!I1827</f>
        <v>36-45</v>
      </c>
      <c r="K1827" t="str">
        <f>Table6[[#This Row],[Kids]]</f>
        <v>No</v>
      </c>
      <c r="L1827" t="str">
        <f>Table6[[#This Row],[Teens]]</f>
        <v>Yes</v>
      </c>
    </row>
    <row r="1828" spans="1:12" ht="16.5" x14ac:dyDescent="0.3">
      <c r="A1828">
        <f>Table2[[#This Row],[NumDealsPurchases]]</f>
        <v>2</v>
      </c>
      <c r="B1828">
        <f>Table2[[#This Row],[AcceptedCmp3]]</f>
        <v>0</v>
      </c>
      <c r="C1828">
        <f>Table2[[#This Row],[AcceptedCmp4]]</f>
        <v>0</v>
      </c>
      <c r="D1828">
        <f>Table2[[#This Row],[AcceptedCmp5]]</f>
        <v>0</v>
      </c>
      <c r="E1828">
        <f>Table2[[#This Row],[AcceptedCmp1]]</f>
        <v>0</v>
      </c>
      <c r="F1828">
        <f>Table2[[#This Row],[AcceptedCmp2]]</f>
        <v>0</v>
      </c>
      <c r="G1828">
        <f>Table2[[#This Row],[Response]]</f>
        <v>0</v>
      </c>
      <c r="H1828" s="8">
        <f>Products!G1828</f>
        <v>34</v>
      </c>
      <c r="I1828" s="17" t="str">
        <f>Products!H1828</f>
        <v>Widow</v>
      </c>
      <c r="J1828" t="str">
        <f>Products!I1828</f>
        <v>26-35</v>
      </c>
      <c r="K1828" t="str">
        <f>Table6[[#This Row],[Kids]]</f>
        <v>No</v>
      </c>
      <c r="L1828" t="str">
        <f>Table6[[#This Row],[Teens]]</f>
        <v>No</v>
      </c>
    </row>
    <row r="1829" spans="1:12" ht="16.5" x14ac:dyDescent="0.3">
      <c r="A1829">
        <f>Table2[[#This Row],[NumDealsPurchases]]</f>
        <v>1</v>
      </c>
      <c r="B1829">
        <f>Table2[[#This Row],[AcceptedCmp3]]</f>
        <v>0</v>
      </c>
      <c r="C1829">
        <f>Table2[[#This Row],[AcceptedCmp4]]</f>
        <v>0</v>
      </c>
      <c r="D1829">
        <f>Table2[[#This Row],[AcceptedCmp5]]</f>
        <v>0</v>
      </c>
      <c r="E1829">
        <f>Table2[[#This Row],[AcceptedCmp1]]</f>
        <v>0</v>
      </c>
      <c r="F1829">
        <f>Table2[[#This Row],[AcceptedCmp2]]</f>
        <v>0</v>
      </c>
      <c r="G1829">
        <f>Table2[[#This Row],[Response]]</f>
        <v>0</v>
      </c>
      <c r="H1829" s="8">
        <f>Products!G1829</f>
        <v>44</v>
      </c>
      <c r="I1829" s="17" t="str">
        <f>Products!H1829</f>
        <v>Together</v>
      </c>
      <c r="J1829" t="str">
        <f>Products!I1829</f>
        <v>36-45</v>
      </c>
      <c r="K1829" t="str">
        <f>Table6[[#This Row],[Kids]]</f>
        <v>Yes</v>
      </c>
      <c r="L1829" t="str">
        <f>Table6[[#This Row],[Teens]]</f>
        <v>No</v>
      </c>
    </row>
    <row r="1830" spans="1:12" ht="16.5" x14ac:dyDescent="0.3">
      <c r="A1830">
        <f>Table2[[#This Row],[NumDealsPurchases]]</f>
        <v>2</v>
      </c>
      <c r="B1830">
        <f>Table2[[#This Row],[AcceptedCmp3]]</f>
        <v>0</v>
      </c>
      <c r="C1830">
        <f>Table2[[#This Row],[AcceptedCmp4]]</f>
        <v>0</v>
      </c>
      <c r="D1830">
        <f>Table2[[#This Row],[AcceptedCmp5]]</f>
        <v>0</v>
      </c>
      <c r="E1830">
        <f>Table2[[#This Row],[AcceptedCmp1]]</f>
        <v>0</v>
      </c>
      <c r="F1830">
        <f>Table2[[#This Row],[AcceptedCmp2]]</f>
        <v>0</v>
      </c>
      <c r="G1830">
        <f>Table2[[#This Row],[Response]]</f>
        <v>0</v>
      </c>
      <c r="H1830" s="8">
        <f>Products!G1830</f>
        <v>48</v>
      </c>
      <c r="I1830" s="17" t="str">
        <f>Products!H1830</f>
        <v>Married</v>
      </c>
      <c r="J1830" t="str">
        <f>Products!I1830</f>
        <v>46-55</v>
      </c>
      <c r="K1830" t="str">
        <f>Table6[[#This Row],[Kids]]</f>
        <v>No</v>
      </c>
      <c r="L1830" t="str">
        <f>Table6[[#This Row],[Teens]]</f>
        <v>Yes</v>
      </c>
    </row>
    <row r="1831" spans="1:12" ht="16.5" x14ac:dyDescent="0.3">
      <c r="A1831">
        <f>Table2[[#This Row],[NumDealsPurchases]]</f>
        <v>1</v>
      </c>
      <c r="B1831">
        <f>Table2[[#This Row],[AcceptedCmp3]]</f>
        <v>0</v>
      </c>
      <c r="C1831">
        <f>Table2[[#This Row],[AcceptedCmp4]]</f>
        <v>0</v>
      </c>
      <c r="D1831">
        <f>Table2[[#This Row],[AcceptedCmp5]]</f>
        <v>0</v>
      </c>
      <c r="E1831">
        <f>Table2[[#This Row],[AcceptedCmp1]]</f>
        <v>0</v>
      </c>
      <c r="F1831">
        <f>Table2[[#This Row],[AcceptedCmp2]]</f>
        <v>0</v>
      </c>
      <c r="G1831">
        <f>Table2[[#This Row],[Response]]</f>
        <v>1</v>
      </c>
      <c r="H1831" s="8">
        <f>Products!G1831</f>
        <v>27</v>
      </c>
      <c r="I1831" s="17" t="str">
        <f>Products!H1831</f>
        <v>Together</v>
      </c>
      <c r="J1831" t="str">
        <f>Products!I1831</f>
        <v>26-35</v>
      </c>
      <c r="K1831" t="str">
        <f>Table6[[#This Row],[Kids]]</f>
        <v>No</v>
      </c>
      <c r="L1831" t="str">
        <f>Table6[[#This Row],[Teens]]</f>
        <v>No</v>
      </c>
    </row>
    <row r="1832" spans="1:12" ht="16.5" x14ac:dyDescent="0.3">
      <c r="A1832">
        <f>Table2[[#This Row],[NumDealsPurchases]]</f>
        <v>1</v>
      </c>
      <c r="B1832">
        <f>Table2[[#This Row],[AcceptedCmp3]]</f>
        <v>0</v>
      </c>
      <c r="C1832">
        <f>Table2[[#This Row],[AcceptedCmp4]]</f>
        <v>0</v>
      </c>
      <c r="D1832">
        <f>Table2[[#This Row],[AcceptedCmp5]]</f>
        <v>0</v>
      </c>
      <c r="E1832">
        <f>Table2[[#This Row],[AcceptedCmp1]]</f>
        <v>0</v>
      </c>
      <c r="F1832">
        <f>Table2[[#This Row],[AcceptedCmp2]]</f>
        <v>0</v>
      </c>
      <c r="G1832">
        <f>Table2[[#This Row],[Response]]</f>
        <v>0</v>
      </c>
      <c r="H1832" s="8">
        <f>Products!G1832</f>
        <v>55</v>
      </c>
      <c r="I1832" s="17" t="str">
        <f>Products!H1832</f>
        <v>Single</v>
      </c>
      <c r="J1832" t="str">
        <f>Products!I1832</f>
        <v>46-55</v>
      </c>
      <c r="K1832" t="str">
        <f>Table6[[#This Row],[Kids]]</f>
        <v>No</v>
      </c>
      <c r="L1832" t="str">
        <f>Table6[[#This Row],[Teens]]</f>
        <v>No</v>
      </c>
    </row>
    <row r="1833" spans="1:12" ht="16.5" x14ac:dyDescent="0.3">
      <c r="A1833">
        <f>Table2[[#This Row],[NumDealsPurchases]]</f>
        <v>3</v>
      </c>
      <c r="B1833">
        <f>Table2[[#This Row],[AcceptedCmp3]]</f>
        <v>0</v>
      </c>
      <c r="C1833">
        <f>Table2[[#This Row],[AcceptedCmp4]]</f>
        <v>0</v>
      </c>
      <c r="D1833">
        <f>Table2[[#This Row],[AcceptedCmp5]]</f>
        <v>0</v>
      </c>
      <c r="E1833">
        <f>Table2[[#This Row],[AcceptedCmp1]]</f>
        <v>0</v>
      </c>
      <c r="F1833">
        <f>Table2[[#This Row],[AcceptedCmp2]]</f>
        <v>0</v>
      </c>
      <c r="G1833">
        <f>Table2[[#This Row],[Response]]</f>
        <v>1</v>
      </c>
      <c r="H1833" s="8">
        <f>Products!G1833</f>
        <v>38</v>
      </c>
      <c r="I1833" s="17" t="str">
        <f>Products!H1833</f>
        <v>Together</v>
      </c>
      <c r="J1833" t="str">
        <f>Products!I1833</f>
        <v>36-45</v>
      </c>
      <c r="K1833" t="str">
        <f>Table6[[#This Row],[Kids]]</f>
        <v>Yes</v>
      </c>
      <c r="L1833" t="str">
        <f>Table6[[#This Row],[Teens]]</f>
        <v>No</v>
      </c>
    </row>
    <row r="1834" spans="1:12" ht="16.5" x14ac:dyDescent="0.3">
      <c r="A1834">
        <f>Table2[[#This Row],[NumDealsPurchases]]</f>
        <v>2</v>
      </c>
      <c r="B1834">
        <f>Table2[[#This Row],[AcceptedCmp3]]</f>
        <v>0</v>
      </c>
      <c r="C1834">
        <f>Table2[[#This Row],[AcceptedCmp4]]</f>
        <v>0</v>
      </c>
      <c r="D1834">
        <f>Table2[[#This Row],[AcceptedCmp5]]</f>
        <v>0</v>
      </c>
      <c r="E1834">
        <f>Table2[[#This Row],[AcceptedCmp1]]</f>
        <v>0</v>
      </c>
      <c r="F1834">
        <f>Table2[[#This Row],[AcceptedCmp2]]</f>
        <v>0</v>
      </c>
      <c r="G1834">
        <f>Table2[[#This Row],[Response]]</f>
        <v>0</v>
      </c>
      <c r="H1834" s="8">
        <f>Products!G1834</f>
        <v>26</v>
      </c>
      <c r="I1834" s="17" t="str">
        <f>Products!H1834</f>
        <v>Married</v>
      </c>
      <c r="J1834" t="str">
        <f>Products!I1834</f>
        <v>26-35</v>
      </c>
      <c r="K1834" t="str">
        <f>Table6[[#This Row],[Kids]]</f>
        <v>Yes</v>
      </c>
      <c r="L1834" t="str">
        <f>Table6[[#This Row],[Teens]]</f>
        <v>No</v>
      </c>
    </row>
    <row r="1835" spans="1:12" ht="16.5" x14ac:dyDescent="0.3">
      <c r="A1835">
        <f>Table2[[#This Row],[NumDealsPurchases]]</f>
        <v>3</v>
      </c>
      <c r="B1835">
        <f>Table2[[#This Row],[AcceptedCmp3]]</f>
        <v>0</v>
      </c>
      <c r="C1835">
        <f>Table2[[#This Row],[AcceptedCmp4]]</f>
        <v>0</v>
      </c>
      <c r="D1835">
        <f>Table2[[#This Row],[AcceptedCmp5]]</f>
        <v>0</v>
      </c>
      <c r="E1835">
        <f>Table2[[#This Row],[AcceptedCmp1]]</f>
        <v>0</v>
      </c>
      <c r="F1835">
        <f>Table2[[#This Row],[AcceptedCmp2]]</f>
        <v>0</v>
      </c>
      <c r="G1835">
        <f>Table2[[#This Row],[Response]]</f>
        <v>0</v>
      </c>
      <c r="H1835" s="8">
        <f>Products!G1835</f>
        <v>54</v>
      </c>
      <c r="I1835" s="17" t="str">
        <f>Products!H1835</f>
        <v>Together</v>
      </c>
      <c r="J1835" t="str">
        <f>Products!I1835</f>
        <v>46-55</v>
      </c>
      <c r="K1835" t="str">
        <f>Table6[[#This Row],[Kids]]</f>
        <v>No</v>
      </c>
      <c r="L1835" t="str">
        <f>Table6[[#This Row],[Teens]]</f>
        <v>Yes</v>
      </c>
    </row>
    <row r="1836" spans="1:12" ht="16.5" x14ac:dyDescent="0.3">
      <c r="A1836">
        <f>Table2[[#This Row],[NumDealsPurchases]]</f>
        <v>8</v>
      </c>
      <c r="B1836">
        <f>Table2[[#This Row],[AcceptedCmp3]]</f>
        <v>0</v>
      </c>
      <c r="C1836">
        <f>Table2[[#This Row],[AcceptedCmp4]]</f>
        <v>0</v>
      </c>
      <c r="D1836">
        <f>Table2[[#This Row],[AcceptedCmp5]]</f>
        <v>0</v>
      </c>
      <c r="E1836">
        <f>Table2[[#This Row],[AcceptedCmp1]]</f>
        <v>0</v>
      </c>
      <c r="F1836">
        <f>Table2[[#This Row],[AcceptedCmp2]]</f>
        <v>0</v>
      </c>
      <c r="G1836">
        <f>Table2[[#This Row],[Response]]</f>
        <v>0</v>
      </c>
      <c r="H1836" s="8">
        <f>Products!G1836</f>
        <v>51</v>
      </c>
      <c r="I1836" s="17" t="str">
        <f>Products!H1836</f>
        <v>Married</v>
      </c>
      <c r="J1836" t="str">
        <f>Products!I1836</f>
        <v>46-55</v>
      </c>
      <c r="K1836" t="str">
        <f>Table6[[#This Row],[Kids]]</f>
        <v>No</v>
      </c>
      <c r="L1836" t="str">
        <f>Table6[[#This Row],[Teens]]</f>
        <v>Yes</v>
      </c>
    </row>
    <row r="1837" spans="1:12" ht="16.5" x14ac:dyDescent="0.3">
      <c r="A1837">
        <f>Table2[[#This Row],[NumDealsPurchases]]</f>
        <v>3</v>
      </c>
      <c r="B1837">
        <f>Table2[[#This Row],[AcceptedCmp3]]</f>
        <v>0</v>
      </c>
      <c r="C1837">
        <f>Table2[[#This Row],[AcceptedCmp4]]</f>
        <v>0</v>
      </c>
      <c r="D1837">
        <f>Table2[[#This Row],[AcceptedCmp5]]</f>
        <v>0</v>
      </c>
      <c r="E1837">
        <f>Table2[[#This Row],[AcceptedCmp1]]</f>
        <v>0</v>
      </c>
      <c r="F1837">
        <f>Table2[[#This Row],[AcceptedCmp2]]</f>
        <v>0</v>
      </c>
      <c r="G1837">
        <f>Table2[[#This Row],[Response]]</f>
        <v>0</v>
      </c>
      <c r="H1837" s="8">
        <f>Products!G1837</f>
        <v>40</v>
      </c>
      <c r="I1837" s="17" t="str">
        <f>Products!H1837</f>
        <v>Together</v>
      </c>
      <c r="J1837" t="str">
        <f>Products!I1837</f>
        <v>36-45</v>
      </c>
      <c r="K1837" t="str">
        <f>Table6[[#This Row],[Kids]]</f>
        <v>Yes</v>
      </c>
      <c r="L1837" t="str">
        <f>Table6[[#This Row],[Teens]]</f>
        <v>No</v>
      </c>
    </row>
    <row r="1838" spans="1:12" ht="16.5" x14ac:dyDescent="0.3">
      <c r="A1838">
        <f>Table2[[#This Row],[NumDealsPurchases]]</f>
        <v>4</v>
      </c>
      <c r="B1838">
        <f>Table2[[#This Row],[AcceptedCmp3]]</f>
        <v>0</v>
      </c>
      <c r="C1838">
        <f>Table2[[#This Row],[AcceptedCmp4]]</f>
        <v>0</v>
      </c>
      <c r="D1838">
        <f>Table2[[#This Row],[AcceptedCmp5]]</f>
        <v>0</v>
      </c>
      <c r="E1838">
        <f>Table2[[#This Row],[AcceptedCmp1]]</f>
        <v>0</v>
      </c>
      <c r="F1838">
        <f>Table2[[#This Row],[AcceptedCmp2]]</f>
        <v>0</v>
      </c>
      <c r="G1838">
        <f>Table2[[#This Row],[Response]]</f>
        <v>1</v>
      </c>
      <c r="H1838" s="8">
        <f>Products!G1838</f>
        <v>36</v>
      </c>
      <c r="I1838" s="17" t="str">
        <f>Products!H1838</f>
        <v>Married</v>
      </c>
      <c r="J1838" t="str">
        <f>Products!I1838</f>
        <v>36-45</v>
      </c>
      <c r="K1838" t="str">
        <f>Table6[[#This Row],[Kids]]</f>
        <v>Yes</v>
      </c>
      <c r="L1838" t="str">
        <f>Table6[[#This Row],[Teens]]</f>
        <v>Yes</v>
      </c>
    </row>
    <row r="1839" spans="1:12" ht="16.5" x14ac:dyDescent="0.3">
      <c r="A1839">
        <f>Table2[[#This Row],[NumDealsPurchases]]</f>
        <v>3</v>
      </c>
      <c r="B1839">
        <f>Table2[[#This Row],[AcceptedCmp3]]</f>
        <v>0</v>
      </c>
      <c r="C1839">
        <f>Table2[[#This Row],[AcceptedCmp4]]</f>
        <v>0</v>
      </c>
      <c r="D1839">
        <f>Table2[[#This Row],[AcceptedCmp5]]</f>
        <v>0</v>
      </c>
      <c r="E1839">
        <f>Table2[[#This Row],[AcceptedCmp1]]</f>
        <v>0</v>
      </c>
      <c r="F1839">
        <f>Table2[[#This Row],[AcceptedCmp2]]</f>
        <v>0</v>
      </c>
      <c r="G1839">
        <f>Table2[[#This Row],[Response]]</f>
        <v>0</v>
      </c>
      <c r="H1839" s="8">
        <f>Products!G1839</f>
        <v>34</v>
      </c>
      <c r="I1839" s="17" t="str">
        <f>Products!H1839</f>
        <v>Married</v>
      </c>
      <c r="J1839" t="str">
        <f>Products!I1839</f>
        <v>26-35</v>
      </c>
      <c r="K1839" t="str">
        <f>Table6[[#This Row],[Kids]]</f>
        <v>Yes</v>
      </c>
      <c r="L1839" t="str">
        <f>Table6[[#This Row],[Teens]]</f>
        <v>Yes</v>
      </c>
    </row>
    <row r="1840" spans="1:12" ht="16.5" x14ac:dyDescent="0.3">
      <c r="A1840">
        <f>Table2[[#This Row],[NumDealsPurchases]]</f>
        <v>1</v>
      </c>
      <c r="B1840">
        <f>Table2[[#This Row],[AcceptedCmp3]]</f>
        <v>0</v>
      </c>
      <c r="C1840">
        <f>Table2[[#This Row],[AcceptedCmp4]]</f>
        <v>0</v>
      </c>
      <c r="D1840">
        <f>Table2[[#This Row],[AcceptedCmp5]]</f>
        <v>0</v>
      </c>
      <c r="E1840">
        <f>Table2[[#This Row],[AcceptedCmp1]]</f>
        <v>0</v>
      </c>
      <c r="F1840">
        <f>Table2[[#This Row],[AcceptedCmp2]]</f>
        <v>0</v>
      </c>
      <c r="G1840">
        <f>Table2[[#This Row],[Response]]</f>
        <v>0</v>
      </c>
      <c r="H1840" s="8">
        <f>Products!G1840</f>
        <v>43</v>
      </c>
      <c r="I1840" s="17" t="str">
        <f>Products!H1840</f>
        <v>Married</v>
      </c>
      <c r="J1840" t="str">
        <f>Products!I1840</f>
        <v>36-45</v>
      </c>
      <c r="K1840" t="str">
        <f>Table6[[#This Row],[Kids]]</f>
        <v>No</v>
      </c>
      <c r="L1840" t="str">
        <f>Table6[[#This Row],[Teens]]</f>
        <v>No</v>
      </c>
    </row>
    <row r="1841" spans="1:12" ht="16.5" x14ac:dyDescent="0.3">
      <c r="A1841">
        <f>Table2[[#This Row],[NumDealsPurchases]]</f>
        <v>3</v>
      </c>
      <c r="B1841">
        <f>Table2[[#This Row],[AcceptedCmp3]]</f>
        <v>0</v>
      </c>
      <c r="C1841">
        <f>Table2[[#This Row],[AcceptedCmp4]]</f>
        <v>1</v>
      </c>
      <c r="D1841">
        <f>Table2[[#This Row],[AcceptedCmp5]]</f>
        <v>0</v>
      </c>
      <c r="E1841">
        <f>Table2[[#This Row],[AcceptedCmp1]]</f>
        <v>0</v>
      </c>
      <c r="F1841">
        <f>Table2[[#This Row],[AcceptedCmp2]]</f>
        <v>0</v>
      </c>
      <c r="G1841">
        <f>Table2[[#This Row],[Response]]</f>
        <v>0</v>
      </c>
      <c r="H1841" s="8">
        <f>Products!G1841</f>
        <v>56</v>
      </c>
      <c r="I1841" s="17" t="str">
        <f>Products!H1841</f>
        <v>Divorced</v>
      </c>
      <c r="J1841" t="str">
        <f>Products!I1841</f>
        <v>56-65</v>
      </c>
      <c r="K1841" t="str">
        <f>Table6[[#This Row],[Kids]]</f>
        <v>No</v>
      </c>
      <c r="L1841" t="str">
        <f>Table6[[#This Row],[Teens]]</f>
        <v>Yes</v>
      </c>
    </row>
    <row r="1842" spans="1:12" ht="16.5" x14ac:dyDescent="0.3">
      <c r="A1842">
        <f>Table2[[#This Row],[NumDealsPurchases]]</f>
        <v>2</v>
      </c>
      <c r="B1842">
        <f>Table2[[#This Row],[AcceptedCmp3]]</f>
        <v>0</v>
      </c>
      <c r="C1842">
        <f>Table2[[#This Row],[AcceptedCmp4]]</f>
        <v>0</v>
      </c>
      <c r="D1842">
        <f>Table2[[#This Row],[AcceptedCmp5]]</f>
        <v>0</v>
      </c>
      <c r="E1842">
        <f>Table2[[#This Row],[AcceptedCmp1]]</f>
        <v>0</v>
      </c>
      <c r="F1842">
        <f>Table2[[#This Row],[AcceptedCmp2]]</f>
        <v>0</v>
      </c>
      <c r="G1842">
        <f>Table2[[#This Row],[Response]]</f>
        <v>0</v>
      </c>
      <c r="H1842" s="8">
        <f>Products!G1842</f>
        <v>57</v>
      </c>
      <c r="I1842" s="17" t="str">
        <f>Products!H1842</f>
        <v>Together</v>
      </c>
      <c r="J1842" t="str">
        <f>Products!I1842</f>
        <v>56-65</v>
      </c>
      <c r="K1842" t="str">
        <f>Table6[[#This Row],[Kids]]</f>
        <v>No</v>
      </c>
      <c r="L1842" t="str">
        <f>Table6[[#This Row],[Teens]]</f>
        <v>Yes</v>
      </c>
    </row>
    <row r="1843" spans="1:12" ht="16.5" x14ac:dyDescent="0.3">
      <c r="A1843">
        <f>Table2[[#This Row],[NumDealsPurchases]]</f>
        <v>11</v>
      </c>
      <c r="B1843">
        <f>Table2[[#This Row],[AcceptedCmp3]]</f>
        <v>0</v>
      </c>
      <c r="C1843">
        <f>Table2[[#This Row],[AcceptedCmp4]]</f>
        <v>0</v>
      </c>
      <c r="D1843">
        <f>Table2[[#This Row],[AcceptedCmp5]]</f>
        <v>0</v>
      </c>
      <c r="E1843">
        <f>Table2[[#This Row],[AcceptedCmp1]]</f>
        <v>0</v>
      </c>
      <c r="F1843">
        <f>Table2[[#This Row],[AcceptedCmp2]]</f>
        <v>0</v>
      </c>
      <c r="G1843">
        <f>Table2[[#This Row],[Response]]</f>
        <v>1</v>
      </c>
      <c r="H1843" s="8">
        <f>Products!G1843</f>
        <v>58</v>
      </c>
      <c r="I1843" s="17" t="str">
        <f>Products!H1843</f>
        <v>Widow</v>
      </c>
      <c r="J1843" t="str">
        <f>Products!I1843</f>
        <v>56-65</v>
      </c>
      <c r="K1843" t="str">
        <f>Table6[[#This Row],[Kids]]</f>
        <v>No</v>
      </c>
      <c r="L1843" t="str">
        <f>Table6[[#This Row],[Teens]]</f>
        <v>Yes</v>
      </c>
    </row>
    <row r="1844" spans="1:12" ht="16.5" x14ac:dyDescent="0.3">
      <c r="A1844">
        <f>Table2[[#This Row],[NumDealsPurchases]]</f>
        <v>3</v>
      </c>
      <c r="B1844">
        <f>Table2[[#This Row],[AcceptedCmp3]]</f>
        <v>0</v>
      </c>
      <c r="C1844">
        <f>Table2[[#This Row],[AcceptedCmp4]]</f>
        <v>0</v>
      </c>
      <c r="D1844">
        <f>Table2[[#This Row],[AcceptedCmp5]]</f>
        <v>0</v>
      </c>
      <c r="E1844">
        <f>Table2[[#This Row],[AcceptedCmp1]]</f>
        <v>0</v>
      </c>
      <c r="F1844">
        <f>Table2[[#This Row],[AcceptedCmp2]]</f>
        <v>0</v>
      </c>
      <c r="G1844">
        <f>Table2[[#This Row],[Response]]</f>
        <v>0</v>
      </c>
      <c r="H1844" s="8">
        <f>Products!G1844</f>
        <v>31</v>
      </c>
      <c r="I1844" s="17" t="str">
        <f>Products!H1844</f>
        <v>Divorced</v>
      </c>
      <c r="J1844" t="str">
        <f>Products!I1844</f>
        <v>26-35</v>
      </c>
      <c r="K1844" t="str">
        <f>Table6[[#This Row],[Kids]]</f>
        <v>Yes</v>
      </c>
      <c r="L1844" t="str">
        <f>Table6[[#This Row],[Teens]]</f>
        <v>No</v>
      </c>
    </row>
    <row r="1845" spans="1:12" ht="16.5" x14ac:dyDescent="0.3">
      <c r="A1845">
        <f>Table2[[#This Row],[NumDealsPurchases]]</f>
        <v>1</v>
      </c>
      <c r="B1845">
        <f>Table2[[#This Row],[AcceptedCmp3]]</f>
        <v>0</v>
      </c>
      <c r="C1845">
        <f>Table2[[#This Row],[AcceptedCmp4]]</f>
        <v>1</v>
      </c>
      <c r="D1845">
        <f>Table2[[#This Row],[AcceptedCmp5]]</f>
        <v>1</v>
      </c>
      <c r="E1845">
        <f>Table2[[#This Row],[AcceptedCmp1]]</f>
        <v>1</v>
      </c>
      <c r="F1845">
        <f>Table2[[#This Row],[AcceptedCmp2]]</f>
        <v>0</v>
      </c>
      <c r="G1845">
        <f>Table2[[#This Row],[Response]]</f>
        <v>1</v>
      </c>
      <c r="H1845" s="8">
        <f>Products!G1845</f>
        <v>60</v>
      </c>
      <c r="I1845" s="17" t="str">
        <f>Products!H1845</f>
        <v>Together</v>
      </c>
      <c r="J1845" t="str">
        <f>Products!I1845</f>
        <v>56-65</v>
      </c>
      <c r="K1845" t="str">
        <f>Table6[[#This Row],[Kids]]</f>
        <v>No</v>
      </c>
      <c r="L1845" t="str">
        <f>Table6[[#This Row],[Teens]]</f>
        <v>No</v>
      </c>
    </row>
    <row r="1846" spans="1:12" ht="16.5" x14ac:dyDescent="0.3">
      <c r="A1846">
        <f>Table2[[#This Row],[NumDealsPurchases]]</f>
        <v>2</v>
      </c>
      <c r="B1846">
        <f>Table2[[#This Row],[AcceptedCmp3]]</f>
        <v>0</v>
      </c>
      <c r="C1846">
        <f>Table2[[#This Row],[AcceptedCmp4]]</f>
        <v>0</v>
      </c>
      <c r="D1846">
        <f>Table2[[#This Row],[AcceptedCmp5]]</f>
        <v>0</v>
      </c>
      <c r="E1846">
        <f>Table2[[#This Row],[AcceptedCmp1]]</f>
        <v>0</v>
      </c>
      <c r="F1846">
        <f>Table2[[#This Row],[AcceptedCmp2]]</f>
        <v>0</v>
      </c>
      <c r="G1846">
        <f>Table2[[#This Row],[Response]]</f>
        <v>0</v>
      </c>
      <c r="H1846" s="8">
        <f>Products!G1846</f>
        <v>46</v>
      </c>
      <c r="I1846" s="17" t="str">
        <f>Products!H1846</f>
        <v>Together</v>
      </c>
      <c r="J1846" t="str">
        <f>Products!I1846</f>
        <v>46-55</v>
      </c>
      <c r="K1846" t="str">
        <f>Table6[[#This Row],[Kids]]</f>
        <v>Yes</v>
      </c>
      <c r="L1846" t="str">
        <f>Table6[[#This Row],[Teens]]</f>
        <v>No</v>
      </c>
    </row>
    <row r="1847" spans="1:12" ht="16.5" x14ac:dyDescent="0.3">
      <c r="A1847">
        <f>Table2[[#This Row],[NumDealsPurchases]]</f>
        <v>1</v>
      </c>
      <c r="B1847">
        <f>Table2[[#This Row],[AcceptedCmp3]]</f>
        <v>0</v>
      </c>
      <c r="C1847">
        <f>Table2[[#This Row],[AcceptedCmp4]]</f>
        <v>0</v>
      </c>
      <c r="D1847">
        <f>Table2[[#This Row],[AcceptedCmp5]]</f>
        <v>0</v>
      </c>
      <c r="E1847">
        <f>Table2[[#This Row],[AcceptedCmp1]]</f>
        <v>0</v>
      </c>
      <c r="F1847">
        <f>Table2[[#This Row],[AcceptedCmp2]]</f>
        <v>0</v>
      </c>
      <c r="G1847">
        <f>Table2[[#This Row],[Response]]</f>
        <v>0</v>
      </c>
      <c r="H1847" s="8">
        <f>Products!G1847</f>
        <v>56</v>
      </c>
      <c r="I1847" s="17" t="str">
        <f>Products!H1847</f>
        <v>Married</v>
      </c>
      <c r="J1847" t="str">
        <f>Products!I1847</f>
        <v>56-65</v>
      </c>
      <c r="K1847" t="str">
        <f>Table6[[#This Row],[Kids]]</f>
        <v>No</v>
      </c>
      <c r="L1847" t="str">
        <f>Table6[[#This Row],[Teens]]</f>
        <v>No</v>
      </c>
    </row>
    <row r="1848" spans="1:12" ht="16.5" x14ac:dyDescent="0.3">
      <c r="A1848">
        <f>Table2[[#This Row],[NumDealsPurchases]]</f>
        <v>5</v>
      </c>
      <c r="B1848">
        <f>Table2[[#This Row],[AcceptedCmp3]]</f>
        <v>0</v>
      </c>
      <c r="C1848">
        <f>Table2[[#This Row],[AcceptedCmp4]]</f>
        <v>0</v>
      </c>
      <c r="D1848">
        <f>Table2[[#This Row],[AcceptedCmp5]]</f>
        <v>0</v>
      </c>
      <c r="E1848">
        <f>Table2[[#This Row],[AcceptedCmp1]]</f>
        <v>0</v>
      </c>
      <c r="F1848">
        <f>Table2[[#This Row],[AcceptedCmp2]]</f>
        <v>0</v>
      </c>
      <c r="G1848">
        <f>Table2[[#This Row],[Response]]</f>
        <v>0</v>
      </c>
      <c r="H1848" s="8">
        <f>Products!G1848</f>
        <v>48</v>
      </c>
      <c r="I1848" s="17" t="str">
        <f>Products!H1848</f>
        <v>Married</v>
      </c>
      <c r="J1848" t="str">
        <f>Products!I1848</f>
        <v>46-55</v>
      </c>
      <c r="K1848" t="str">
        <f>Table6[[#This Row],[Kids]]</f>
        <v>Yes</v>
      </c>
      <c r="L1848" t="str">
        <f>Table6[[#This Row],[Teens]]</f>
        <v>Yes</v>
      </c>
    </row>
    <row r="1849" spans="1:12" ht="16.5" x14ac:dyDescent="0.3">
      <c r="A1849">
        <f>Table2[[#This Row],[NumDealsPurchases]]</f>
        <v>1</v>
      </c>
      <c r="B1849">
        <f>Table2[[#This Row],[AcceptedCmp3]]</f>
        <v>1</v>
      </c>
      <c r="C1849">
        <f>Table2[[#This Row],[AcceptedCmp4]]</f>
        <v>0</v>
      </c>
      <c r="D1849">
        <f>Table2[[#This Row],[AcceptedCmp5]]</f>
        <v>1</v>
      </c>
      <c r="E1849">
        <f>Table2[[#This Row],[AcceptedCmp1]]</f>
        <v>1</v>
      </c>
      <c r="F1849">
        <f>Table2[[#This Row],[AcceptedCmp2]]</f>
        <v>0</v>
      </c>
      <c r="G1849">
        <f>Table2[[#This Row],[Response]]</f>
        <v>1</v>
      </c>
      <c r="H1849" s="8">
        <f>Products!G1849</f>
        <v>37</v>
      </c>
      <c r="I1849" s="17" t="str">
        <f>Products!H1849</f>
        <v>Married</v>
      </c>
      <c r="J1849" t="str">
        <f>Products!I1849</f>
        <v>36-45</v>
      </c>
      <c r="K1849" t="str">
        <f>Table6[[#This Row],[Kids]]</f>
        <v>No</v>
      </c>
      <c r="L1849" t="str">
        <f>Table6[[#This Row],[Teens]]</f>
        <v>No</v>
      </c>
    </row>
    <row r="1850" spans="1:12" ht="16.5" x14ac:dyDescent="0.3">
      <c r="A1850">
        <f>Table2[[#This Row],[NumDealsPurchases]]</f>
        <v>15</v>
      </c>
      <c r="B1850">
        <f>Table2[[#This Row],[AcceptedCmp3]]</f>
        <v>0</v>
      </c>
      <c r="C1850">
        <f>Table2[[#This Row],[AcceptedCmp4]]</f>
        <v>0</v>
      </c>
      <c r="D1850">
        <f>Table2[[#This Row],[AcceptedCmp5]]</f>
        <v>0</v>
      </c>
      <c r="E1850">
        <f>Table2[[#This Row],[AcceptedCmp1]]</f>
        <v>0</v>
      </c>
      <c r="F1850">
        <f>Table2[[#This Row],[AcceptedCmp2]]</f>
        <v>0</v>
      </c>
      <c r="G1850">
        <f>Table2[[#This Row],[Response]]</f>
        <v>0</v>
      </c>
      <c r="H1850" s="8">
        <f>Products!G1850</f>
        <v>51</v>
      </c>
      <c r="I1850" s="17" t="str">
        <f>Products!H1850</f>
        <v>Married</v>
      </c>
      <c r="J1850" t="str">
        <f>Products!I1850</f>
        <v>46-55</v>
      </c>
      <c r="K1850" t="str">
        <f>Table6[[#This Row],[Kids]]</f>
        <v>Yes</v>
      </c>
      <c r="L1850" t="str">
        <f>Table6[[#This Row],[Teens]]</f>
        <v>Yes</v>
      </c>
    </row>
    <row r="1851" spans="1:12" ht="16.5" x14ac:dyDescent="0.3">
      <c r="A1851">
        <f>Table2[[#This Row],[NumDealsPurchases]]</f>
        <v>1</v>
      </c>
      <c r="B1851">
        <f>Table2[[#This Row],[AcceptedCmp3]]</f>
        <v>0</v>
      </c>
      <c r="C1851">
        <f>Table2[[#This Row],[AcceptedCmp4]]</f>
        <v>0</v>
      </c>
      <c r="D1851">
        <f>Table2[[#This Row],[AcceptedCmp5]]</f>
        <v>0</v>
      </c>
      <c r="E1851">
        <f>Table2[[#This Row],[AcceptedCmp1]]</f>
        <v>0</v>
      </c>
      <c r="F1851">
        <f>Table2[[#This Row],[AcceptedCmp2]]</f>
        <v>0</v>
      </c>
      <c r="G1851">
        <f>Table2[[#This Row],[Response]]</f>
        <v>0</v>
      </c>
      <c r="H1851" s="8">
        <f>Products!G1851</f>
        <v>23</v>
      </c>
      <c r="I1851" s="17" t="str">
        <f>Products!H1851</f>
        <v>Single</v>
      </c>
      <c r="J1851" t="str">
        <f>Products!I1851</f>
        <v>16-25</v>
      </c>
      <c r="K1851" t="str">
        <f>Table6[[#This Row],[Kids]]</f>
        <v>No</v>
      </c>
      <c r="L1851" t="str">
        <f>Table6[[#This Row],[Teens]]</f>
        <v>No</v>
      </c>
    </row>
    <row r="1852" spans="1:12" ht="16.5" x14ac:dyDescent="0.3">
      <c r="A1852">
        <f>Table2[[#This Row],[NumDealsPurchases]]</f>
        <v>3</v>
      </c>
      <c r="B1852">
        <f>Table2[[#This Row],[AcceptedCmp3]]</f>
        <v>0</v>
      </c>
      <c r="C1852">
        <f>Table2[[#This Row],[AcceptedCmp4]]</f>
        <v>0</v>
      </c>
      <c r="D1852">
        <f>Table2[[#This Row],[AcceptedCmp5]]</f>
        <v>0</v>
      </c>
      <c r="E1852">
        <f>Table2[[#This Row],[AcceptedCmp1]]</f>
        <v>0</v>
      </c>
      <c r="F1852">
        <f>Table2[[#This Row],[AcceptedCmp2]]</f>
        <v>0</v>
      </c>
      <c r="G1852">
        <f>Table2[[#This Row],[Response]]</f>
        <v>0</v>
      </c>
      <c r="H1852" s="8">
        <f>Products!G1852</f>
        <v>48</v>
      </c>
      <c r="I1852" s="17" t="str">
        <f>Products!H1852</f>
        <v>Single</v>
      </c>
      <c r="J1852" t="str">
        <f>Products!I1852</f>
        <v>46-55</v>
      </c>
      <c r="K1852" t="str">
        <f>Table6[[#This Row],[Kids]]</f>
        <v>No</v>
      </c>
      <c r="L1852" t="str">
        <f>Table6[[#This Row],[Teens]]</f>
        <v>Yes</v>
      </c>
    </row>
    <row r="1853" spans="1:12" ht="16.5" x14ac:dyDescent="0.3">
      <c r="A1853">
        <f>Table2[[#This Row],[NumDealsPurchases]]</f>
        <v>2</v>
      </c>
      <c r="B1853">
        <f>Table2[[#This Row],[AcceptedCmp3]]</f>
        <v>0</v>
      </c>
      <c r="C1853">
        <f>Table2[[#This Row],[AcceptedCmp4]]</f>
        <v>0</v>
      </c>
      <c r="D1853">
        <f>Table2[[#This Row],[AcceptedCmp5]]</f>
        <v>0</v>
      </c>
      <c r="E1853">
        <f>Table2[[#This Row],[AcceptedCmp1]]</f>
        <v>0</v>
      </c>
      <c r="F1853">
        <f>Table2[[#This Row],[AcceptedCmp2]]</f>
        <v>0</v>
      </c>
      <c r="G1853">
        <f>Table2[[#This Row],[Response]]</f>
        <v>0</v>
      </c>
      <c r="H1853" s="8">
        <f>Products!G1853</f>
        <v>26</v>
      </c>
      <c r="I1853" s="17" t="str">
        <f>Products!H1853</f>
        <v>Together</v>
      </c>
      <c r="J1853" t="str">
        <f>Products!I1853</f>
        <v>26-35</v>
      </c>
      <c r="K1853" t="str">
        <f>Table6[[#This Row],[Kids]]</f>
        <v>Yes</v>
      </c>
      <c r="L1853" t="str">
        <f>Table6[[#This Row],[Teens]]</f>
        <v>No</v>
      </c>
    </row>
    <row r="1854" spans="1:12" ht="16.5" x14ac:dyDescent="0.3">
      <c r="A1854">
        <f>Table2[[#This Row],[NumDealsPurchases]]</f>
        <v>1</v>
      </c>
      <c r="B1854">
        <f>Table2[[#This Row],[AcceptedCmp3]]</f>
        <v>1</v>
      </c>
      <c r="C1854">
        <f>Table2[[#This Row],[AcceptedCmp4]]</f>
        <v>0</v>
      </c>
      <c r="D1854">
        <f>Table2[[#This Row],[AcceptedCmp5]]</f>
        <v>1</v>
      </c>
      <c r="E1854">
        <f>Table2[[#This Row],[AcceptedCmp1]]</f>
        <v>0</v>
      </c>
      <c r="F1854">
        <f>Table2[[#This Row],[AcceptedCmp2]]</f>
        <v>0</v>
      </c>
      <c r="G1854">
        <f>Table2[[#This Row],[Response]]</f>
        <v>1</v>
      </c>
      <c r="H1854" s="8">
        <f>Products!G1854</f>
        <v>17</v>
      </c>
      <c r="I1854" s="17" t="str">
        <f>Products!H1854</f>
        <v>Married</v>
      </c>
      <c r="J1854" t="str">
        <f>Products!I1854</f>
        <v>16-25</v>
      </c>
      <c r="K1854" t="str">
        <f>Table6[[#This Row],[Kids]]</f>
        <v>No</v>
      </c>
      <c r="L1854" t="str">
        <f>Table6[[#This Row],[Teens]]</f>
        <v>No</v>
      </c>
    </row>
    <row r="1855" spans="1:12" ht="16.5" x14ac:dyDescent="0.3">
      <c r="A1855">
        <f>Table2[[#This Row],[NumDealsPurchases]]</f>
        <v>1</v>
      </c>
      <c r="B1855">
        <f>Table2[[#This Row],[AcceptedCmp3]]</f>
        <v>0</v>
      </c>
      <c r="C1855">
        <f>Table2[[#This Row],[AcceptedCmp4]]</f>
        <v>0</v>
      </c>
      <c r="D1855">
        <f>Table2[[#This Row],[AcceptedCmp5]]</f>
        <v>0</v>
      </c>
      <c r="E1855">
        <f>Table2[[#This Row],[AcceptedCmp1]]</f>
        <v>0</v>
      </c>
      <c r="F1855">
        <f>Table2[[#This Row],[AcceptedCmp2]]</f>
        <v>0</v>
      </c>
      <c r="G1855">
        <f>Table2[[#This Row],[Response]]</f>
        <v>0</v>
      </c>
      <c r="H1855" s="8">
        <f>Products!G1855</f>
        <v>38</v>
      </c>
      <c r="I1855" s="17" t="str">
        <f>Products!H1855</f>
        <v>Together</v>
      </c>
      <c r="J1855" t="str">
        <f>Products!I1855</f>
        <v>36-45</v>
      </c>
      <c r="K1855" t="str">
        <f>Table6[[#This Row],[Kids]]</f>
        <v>Yes</v>
      </c>
      <c r="L1855" t="str">
        <f>Table6[[#This Row],[Teens]]</f>
        <v>No</v>
      </c>
    </row>
    <row r="1856" spans="1:12" ht="16.5" x14ac:dyDescent="0.3">
      <c r="A1856">
        <f>Table2[[#This Row],[NumDealsPurchases]]</f>
        <v>1</v>
      </c>
      <c r="B1856">
        <f>Table2[[#This Row],[AcceptedCmp3]]</f>
        <v>0</v>
      </c>
      <c r="C1856">
        <f>Table2[[#This Row],[AcceptedCmp4]]</f>
        <v>0</v>
      </c>
      <c r="D1856">
        <f>Table2[[#This Row],[AcceptedCmp5]]</f>
        <v>0</v>
      </c>
      <c r="E1856">
        <f>Table2[[#This Row],[AcceptedCmp1]]</f>
        <v>0</v>
      </c>
      <c r="F1856">
        <f>Table2[[#This Row],[AcceptedCmp2]]</f>
        <v>0</v>
      </c>
      <c r="G1856">
        <f>Table2[[#This Row],[Response]]</f>
        <v>0</v>
      </c>
      <c r="H1856" s="8">
        <f>Products!G1856</f>
        <v>34</v>
      </c>
      <c r="I1856" s="17" t="str">
        <f>Products!H1856</f>
        <v>Single</v>
      </c>
      <c r="J1856" t="str">
        <f>Products!I1856</f>
        <v>26-35</v>
      </c>
      <c r="K1856" t="str">
        <f>Table6[[#This Row],[Kids]]</f>
        <v>No</v>
      </c>
      <c r="L1856" t="str">
        <f>Table6[[#This Row],[Teens]]</f>
        <v>No</v>
      </c>
    </row>
    <row r="1857" spans="1:12" ht="16.5" x14ac:dyDescent="0.3">
      <c r="A1857">
        <f>Table2[[#This Row],[NumDealsPurchases]]</f>
        <v>1</v>
      </c>
      <c r="B1857">
        <f>Table2[[#This Row],[AcceptedCmp3]]</f>
        <v>0</v>
      </c>
      <c r="C1857">
        <f>Table2[[#This Row],[AcceptedCmp4]]</f>
        <v>0</v>
      </c>
      <c r="D1857">
        <f>Table2[[#This Row],[AcceptedCmp5]]</f>
        <v>0</v>
      </c>
      <c r="E1857">
        <f>Table2[[#This Row],[AcceptedCmp1]]</f>
        <v>0</v>
      </c>
      <c r="F1857">
        <f>Table2[[#This Row],[AcceptedCmp2]]</f>
        <v>0</v>
      </c>
      <c r="G1857">
        <f>Table2[[#This Row],[Response]]</f>
        <v>1</v>
      </c>
      <c r="H1857" s="8">
        <f>Products!G1857</f>
        <v>52</v>
      </c>
      <c r="I1857" s="17" t="str">
        <f>Products!H1857</f>
        <v>Divorced</v>
      </c>
      <c r="J1857" t="str">
        <f>Products!I1857</f>
        <v>46-55</v>
      </c>
      <c r="K1857" t="str">
        <f>Table6[[#This Row],[Kids]]</f>
        <v>No</v>
      </c>
      <c r="L1857" t="str">
        <f>Table6[[#This Row],[Teens]]</f>
        <v>No</v>
      </c>
    </row>
    <row r="1858" spans="1:12" ht="16.5" x14ac:dyDescent="0.3">
      <c r="A1858">
        <f>Table2[[#This Row],[NumDealsPurchases]]</f>
        <v>1</v>
      </c>
      <c r="B1858">
        <f>Table2[[#This Row],[AcceptedCmp3]]</f>
        <v>0</v>
      </c>
      <c r="C1858">
        <f>Table2[[#This Row],[AcceptedCmp4]]</f>
        <v>0</v>
      </c>
      <c r="D1858">
        <f>Table2[[#This Row],[AcceptedCmp5]]</f>
        <v>0</v>
      </c>
      <c r="E1858">
        <f>Table2[[#This Row],[AcceptedCmp1]]</f>
        <v>0</v>
      </c>
      <c r="F1858">
        <f>Table2[[#This Row],[AcceptedCmp2]]</f>
        <v>0</v>
      </c>
      <c r="G1858">
        <f>Table2[[#This Row],[Response]]</f>
        <v>1</v>
      </c>
      <c r="H1858" s="8">
        <f>Products!G1858</f>
        <v>29</v>
      </c>
      <c r="I1858" s="17" t="str">
        <f>Products!H1858</f>
        <v>Single</v>
      </c>
      <c r="J1858" t="str">
        <f>Products!I1858</f>
        <v>26-35</v>
      </c>
      <c r="K1858" t="str">
        <f>Table6[[#This Row],[Kids]]</f>
        <v>No</v>
      </c>
      <c r="L1858" t="str">
        <f>Table6[[#This Row],[Teens]]</f>
        <v>No</v>
      </c>
    </row>
    <row r="1859" spans="1:12" ht="16.5" x14ac:dyDescent="0.3">
      <c r="A1859">
        <f>Table2[[#This Row],[NumDealsPurchases]]</f>
        <v>4</v>
      </c>
      <c r="B1859">
        <f>Table2[[#This Row],[AcceptedCmp3]]</f>
        <v>0</v>
      </c>
      <c r="C1859">
        <f>Table2[[#This Row],[AcceptedCmp4]]</f>
        <v>1</v>
      </c>
      <c r="D1859">
        <f>Table2[[#This Row],[AcceptedCmp5]]</f>
        <v>0</v>
      </c>
      <c r="E1859">
        <f>Table2[[#This Row],[AcceptedCmp1]]</f>
        <v>1</v>
      </c>
      <c r="F1859">
        <f>Table2[[#This Row],[AcceptedCmp2]]</f>
        <v>0</v>
      </c>
      <c r="G1859">
        <f>Table2[[#This Row],[Response]]</f>
        <v>0</v>
      </c>
      <c r="H1859" s="8">
        <f>Products!G1859</f>
        <v>42</v>
      </c>
      <c r="I1859" s="17" t="str">
        <f>Products!H1859</f>
        <v>Together</v>
      </c>
      <c r="J1859" t="str">
        <f>Products!I1859</f>
        <v>36-45</v>
      </c>
      <c r="K1859" t="str">
        <f>Table6[[#This Row],[Kids]]</f>
        <v>No</v>
      </c>
      <c r="L1859" t="str">
        <f>Table6[[#This Row],[Teens]]</f>
        <v>Yes</v>
      </c>
    </row>
    <row r="1860" spans="1:12" ht="16.5" x14ac:dyDescent="0.3">
      <c r="A1860">
        <f>Table2[[#This Row],[NumDealsPurchases]]</f>
        <v>1</v>
      </c>
      <c r="B1860">
        <f>Table2[[#This Row],[AcceptedCmp3]]</f>
        <v>0</v>
      </c>
      <c r="C1860">
        <f>Table2[[#This Row],[AcceptedCmp4]]</f>
        <v>0</v>
      </c>
      <c r="D1860">
        <f>Table2[[#This Row],[AcceptedCmp5]]</f>
        <v>0</v>
      </c>
      <c r="E1860">
        <f>Table2[[#This Row],[AcceptedCmp1]]</f>
        <v>0</v>
      </c>
      <c r="F1860">
        <f>Table2[[#This Row],[AcceptedCmp2]]</f>
        <v>0</v>
      </c>
      <c r="G1860">
        <f>Table2[[#This Row],[Response]]</f>
        <v>0</v>
      </c>
      <c r="H1860" s="8">
        <f>Products!G1860</f>
        <v>61</v>
      </c>
      <c r="I1860" s="17" t="str">
        <f>Products!H1860</f>
        <v>Married</v>
      </c>
      <c r="J1860" t="str">
        <f>Products!I1860</f>
        <v>56-65</v>
      </c>
      <c r="K1860" t="str">
        <f>Table6[[#This Row],[Kids]]</f>
        <v>Yes</v>
      </c>
      <c r="L1860" t="str">
        <f>Table6[[#This Row],[Teens]]</f>
        <v>Yes</v>
      </c>
    </row>
    <row r="1861" spans="1:12" ht="16.5" x14ac:dyDescent="0.3">
      <c r="A1861">
        <f>Table2[[#This Row],[NumDealsPurchases]]</f>
        <v>1</v>
      </c>
      <c r="B1861">
        <f>Table2[[#This Row],[AcceptedCmp3]]</f>
        <v>0</v>
      </c>
      <c r="C1861">
        <f>Table2[[#This Row],[AcceptedCmp4]]</f>
        <v>0</v>
      </c>
      <c r="D1861">
        <f>Table2[[#This Row],[AcceptedCmp5]]</f>
        <v>0</v>
      </c>
      <c r="E1861">
        <f>Table2[[#This Row],[AcceptedCmp1]]</f>
        <v>0</v>
      </c>
      <c r="F1861">
        <f>Table2[[#This Row],[AcceptedCmp2]]</f>
        <v>0</v>
      </c>
      <c r="G1861">
        <f>Table2[[#This Row],[Response]]</f>
        <v>0</v>
      </c>
      <c r="H1861" s="8">
        <f>Products!G1861</f>
        <v>37</v>
      </c>
      <c r="I1861" s="17" t="str">
        <f>Products!H1861</f>
        <v>Together</v>
      </c>
      <c r="J1861" t="str">
        <f>Products!I1861</f>
        <v>36-45</v>
      </c>
      <c r="K1861" t="str">
        <f>Table6[[#This Row],[Kids]]</f>
        <v>No</v>
      </c>
      <c r="L1861" t="str">
        <f>Table6[[#This Row],[Teens]]</f>
        <v>No</v>
      </c>
    </row>
    <row r="1862" spans="1:12" ht="16.5" x14ac:dyDescent="0.3">
      <c r="A1862">
        <f>Table2[[#This Row],[NumDealsPurchases]]</f>
        <v>1</v>
      </c>
      <c r="B1862">
        <f>Table2[[#This Row],[AcceptedCmp3]]</f>
        <v>0</v>
      </c>
      <c r="C1862">
        <f>Table2[[#This Row],[AcceptedCmp4]]</f>
        <v>0</v>
      </c>
      <c r="D1862">
        <f>Table2[[#This Row],[AcceptedCmp5]]</f>
        <v>0</v>
      </c>
      <c r="E1862">
        <f>Table2[[#This Row],[AcceptedCmp1]]</f>
        <v>0</v>
      </c>
      <c r="F1862">
        <f>Table2[[#This Row],[AcceptedCmp2]]</f>
        <v>0</v>
      </c>
      <c r="G1862">
        <f>Table2[[#This Row],[Response]]</f>
        <v>0</v>
      </c>
      <c r="H1862" s="8">
        <f>Products!G1862</f>
        <v>41</v>
      </c>
      <c r="I1862" s="17" t="str">
        <f>Products!H1862</f>
        <v>Married</v>
      </c>
      <c r="J1862" t="str">
        <f>Products!I1862</f>
        <v>36-45</v>
      </c>
      <c r="K1862" t="str">
        <f>Table6[[#This Row],[Kids]]</f>
        <v>No</v>
      </c>
      <c r="L1862" t="str">
        <f>Table6[[#This Row],[Teens]]</f>
        <v>No</v>
      </c>
    </row>
    <row r="1863" spans="1:12" ht="16.5" x14ac:dyDescent="0.3">
      <c r="A1863">
        <f>Table2[[#This Row],[NumDealsPurchases]]</f>
        <v>2</v>
      </c>
      <c r="B1863">
        <f>Table2[[#This Row],[AcceptedCmp3]]</f>
        <v>0</v>
      </c>
      <c r="C1863">
        <f>Table2[[#This Row],[AcceptedCmp4]]</f>
        <v>0</v>
      </c>
      <c r="D1863">
        <f>Table2[[#This Row],[AcceptedCmp5]]</f>
        <v>0</v>
      </c>
      <c r="E1863">
        <f>Table2[[#This Row],[AcceptedCmp1]]</f>
        <v>0</v>
      </c>
      <c r="F1863">
        <f>Table2[[#This Row],[AcceptedCmp2]]</f>
        <v>0</v>
      </c>
      <c r="G1863">
        <f>Table2[[#This Row],[Response]]</f>
        <v>0</v>
      </c>
      <c r="H1863" s="8">
        <f>Products!G1863</f>
        <v>27</v>
      </c>
      <c r="I1863" s="17" t="str">
        <f>Products!H1863</f>
        <v>Divorced</v>
      </c>
      <c r="J1863" t="str">
        <f>Products!I1863</f>
        <v>26-35</v>
      </c>
      <c r="K1863" t="str">
        <f>Table6[[#This Row],[Kids]]</f>
        <v>Yes</v>
      </c>
      <c r="L1863" t="str">
        <f>Table6[[#This Row],[Teens]]</f>
        <v>No</v>
      </c>
    </row>
    <row r="1864" spans="1:12" ht="16.5" x14ac:dyDescent="0.3">
      <c r="A1864">
        <f>Table2[[#This Row],[NumDealsPurchases]]</f>
        <v>1</v>
      </c>
      <c r="B1864">
        <f>Table2[[#This Row],[AcceptedCmp3]]</f>
        <v>0</v>
      </c>
      <c r="C1864">
        <f>Table2[[#This Row],[AcceptedCmp4]]</f>
        <v>0</v>
      </c>
      <c r="D1864">
        <f>Table2[[#This Row],[AcceptedCmp5]]</f>
        <v>0</v>
      </c>
      <c r="E1864">
        <f>Table2[[#This Row],[AcceptedCmp1]]</f>
        <v>0</v>
      </c>
      <c r="F1864">
        <f>Table2[[#This Row],[AcceptedCmp2]]</f>
        <v>0</v>
      </c>
      <c r="G1864">
        <f>Table2[[#This Row],[Response]]</f>
        <v>0</v>
      </c>
      <c r="H1864" s="8">
        <f>Products!G1864</f>
        <v>46</v>
      </c>
      <c r="I1864" s="17" t="str">
        <f>Products!H1864</f>
        <v>Single</v>
      </c>
      <c r="J1864" t="str">
        <f>Products!I1864</f>
        <v>46-55</v>
      </c>
      <c r="K1864" t="str">
        <f>Table6[[#This Row],[Kids]]</f>
        <v>No</v>
      </c>
      <c r="L1864" t="str">
        <f>Table6[[#This Row],[Teens]]</f>
        <v>Yes</v>
      </c>
    </row>
    <row r="1865" spans="1:12" ht="16.5" x14ac:dyDescent="0.3">
      <c r="A1865">
        <f>Table2[[#This Row],[NumDealsPurchases]]</f>
        <v>1</v>
      </c>
      <c r="B1865">
        <f>Table2[[#This Row],[AcceptedCmp3]]</f>
        <v>0</v>
      </c>
      <c r="C1865">
        <f>Table2[[#This Row],[AcceptedCmp4]]</f>
        <v>0</v>
      </c>
      <c r="D1865">
        <f>Table2[[#This Row],[AcceptedCmp5]]</f>
        <v>0</v>
      </c>
      <c r="E1865">
        <f>Table2[[#This Row],[AcceptedCmp1]]</f>
        <v>0</v>
      </c>
      <c r="F1865">
        <f>Table2[[#This Row],[AcceptedCmp2]]</f>
        <v>0</v>
      </c>
      <c r="G1865">
        <f>Table2[[#This Row],[Response]]</f>
        <v>0</v>
      </c>
      <c r="H1865" s="8">
        <f>Products!G1865</f>
        <v>38</v>
      </c>
      <c r="I1865" s="17" t="str">
        <f>Products!H1865</f>
        <v>Married</v>
      </c>
      <c r="J1865" t="str">
        <f>Products!I1865</f>
        <v>36-45</v>
      </c>
      <c r="K1865" t="str">
        <f>Table6[[#This Row],[Kids]]</f>
        <v>No</v>
      </c>
      <c r="L1865" t="str">
        <f>Table6[[#This Row],[Teens]]</f>
        <v>No</v>
      </c>
    </row>
    <row r="1866" spans="1:12" ht="16.5" x14ac:dyDescent="0.3">
      <c r="A1866">
        <f>Table2[[#This Row],[NumDealsPurchases]]</f>
        <v>1</v>
      </c>
      <c r="B1866">
        <f>Table2[[#This Row],[AcceptedCmp3]]</f>
        <v>0</v>
      </c>
      <c r="C1866">
        <f>Table2[[#This Row],[AcceptedCmp4]]</f>
        <v>0</v>
      </c>
      <c r="D1866">
        <f>Table2[[#This Row],[AcceptedCmp5]]</f>
        <v>0</v>
      </c>
      <c r="E1866">
        <f>Table2[[#This Row],[AcceptedCmp1]]</f>
        <v>0</v>
      </c>
      <c r="F1866">
        <f>Table2[[#This Row],[AcceptedCmp2]]</f>
        <v>0</v>
      </c>
      <c r="G1866">
        <f>Table2[[#This Row],[Response]]</f>
        <v>0</v>
      </c>
      <c r="H1866" s="8">
        <f>Products!G1866</f>
        <v>34</v>
      </c>
      <c r="I1866" s="17" t="str">
        <f>Products!H1866</f>
        <v>Married</v>
      </c>
      <c r="J1866" t="str">
        <f>Products!I1866</f>
        <v>26-35</v>
      </c>
      <c r="K1866" t="str">
        <f>Table6[[#This Row],[Kids]]</f>
        <v>No</v>
      </c>
      <c r="L1866" t="str">
        <f>Table6[[#This Row],[Teens]]</f>
        <v>Yes</v>
      </c>
    </row>
    <row r="1867" spans="1:12" ht="16.5" x14ac:dyDescent="0.3">
      <c r="A1867">
        <f>Table2[[#This Row],[NumDealsPurchases]]</f>
        <v>1</v>
      </c>
      <c r="B1867">
        <f>Table2[[#This Row],[AcceptedCmp3]]</f>
        <v>0</v>
      </c>
      <c r="C1867">
        <f>Table2[[#This Row],[AcceptedCmp4]]</f>
        <v>0</v>
      </c>
      <c r="D1867">
        <f>Table2[[#This Row],[AcceptedCmp5]]</f>
        <v>0</v>
      </c>
      <c r="E1867">
        <f>Table2[[#This Row],[AcceptedCmp1]]</f>
        <v>0</v>
      </c>
      <c r="F1867">
        <f>Table2[[#This Row],[AcceptedCmp2]]</f>
        <v>0</v>
      </c>
      <c r="G1867">
        <f>Table2[[#This Row],[Response]]</f>
        <v>0</v>
      </c>
      <c r="H1867" s="8">
        <f>Products!G1867</f>
        <v>42</v>
      </c>
      <c r="I1867" s="17" t="str">
        <f>Products!H1867</f>
        <v>Widow</v>
      </c>
      <c r="J1867" t="str">
        <f>Products!I1867</f>
        <v>36-45</v>
      </c>
      <c r="K1867" t="str">
        <f>Table6[[#This Row],[Kids]]</f>
        <v>Yes</v>
      </c>
      <c r="L1867" t="str">
        <f>Table6[[#This Row],[Teens]]</f>
        <v>No</v>
      </c>
    </row>
    <row r="1868" spans="1:12" ht="16.5" x14ac:dyDescent="0.3">
      <c r="A1868">
        <f>Table2[[#This Row],[NumDealsPurchases]]</f>
        <v>1</v>
      </c>
      <c r="B1868">
        <f>Table2[[#This Row],[AcceptedCmp3]]</f>
        <v>0</v>
      </c>
      <c r="C1868">
        <f>Table2[[#This Row],[AcceptedCmp4]]</f>
        <v>0</v>
      </c>
      <c r="D1868">
        <f>Table2[[#This Row],[AcceptedCmp5]]</f>
        <v>1</v>
      </c>
      <c r="E1868">
        <f>Table2[[#This Row],[AcceptedCmp1]]</f>
        <v>0</v>
      </c>
      <c r="F1868">
        <f>Table2[[#This Row],[AcceptedCmp2]]</f>
        <v>0</v>
      </c>
      <c r="G1868">
        <f>Table2[[#This Row],[Response]]</f>
        <v>1</v>
      </c>
      <c r="H1868" s="8">
        <f>Products!G1868</f>
        <v>30</v>
      </c>
      <c r="I1868" s="17" t="str">
        <f>Products!H1868</f>
        <v>Together</v>
      </c>
      <c r="J1868" t="str">
        <f>Products!I1868</f>
        <v>26-35</v>
      </c>
      <c r="K1868" t="str">
        <f>Table6[[#This Row],[Kids]]</f>
        <v>No</v>
      </c>
      <c r="L1868" t="str">
        <f>Table6[[#This Row],[Teens]]</f>
        <v>No</v>
      </c>
    </row>
    <row r="1869" spans="1:12" ht="16.5" x14ac:dyDescent="0.3">
      <c r="A1869">
        <f>Table2[[#This Row],[NumDealsPurchases]]</f>
        <v>11</v>
      </c>
      <c r="B1869">
        <f>Table2[[#This Row],[AcceptedCmp3]]</f>
        <v>0</v>
      </c>
      <c r="C1869">
        <f>Table2[[#This Row],[AcceptedCmp4]]</f>
        <v>1</v>
      </c>
      <c r="D1869">
        <f>Table2[[#This Row],[AcceptedCmp5]]</f>
        <v>0</v>
      </c>
      <c r="E1869">
        <f>Table2[[#This Row],[AcceptedCmp1]]</f>
        <v>0</v>
      </c>
      <c r="F1869">
        <f>Table2[[#This Row],[AcceptedCmp2]]</f>
        <v>0</v>
      </c>
      <c r="G1869">
        <f>Table2[[#This Row],[Response]]</f>
        <v>1</v>
      </c>
      <c r="H1869" s="8">
        <f>Products!G1869</f>
        <v>39</v>
      </c>
      <c r="I1869" s="17" t="str">
        <f>Products!H1869</f>
        <v>Single</v>
      </c>
      <c r="J1869" t="str">
        <f>Products!I1869</f>
        <v>36-45</v>
      </c>
      <c r="K1869" t="str">
        <f>Table6[[#This Row],[Kids]]</f>
        <v>Yes</v>
      </c>
      <c r="L1869" t="str">
        <f>Table6[[#This Row],[Teens]]</f>
        <v>Yes</v>
      </c>
    </row>
    <row r="1870" spans="1:12" ht="16.5" x14ac:dyDescent="0.3">
      <c r="A1870">
        <f>Table2[[#This Row],[NumDealsPurchases]]</f>
        <v>3</v>
      </c>
      <c r="B1870">
        <f>Table2[[#This Row],[AcceptedCmp3]]</f>
        <v>0</v>
      </c>
      <c r="C1870">
        <f>Table2[[#This Row],[AcceptedCmp4]]</f>
        <v>0</v>
      </c>
      <c r="D1870">
        <f>Table2[[#This Row],[AcceptedCmp5]]</f>
        <v>0</v>
      </c>
      <c r="E1870">
        <f>Table2[[#This Row],[AcceptedCmp1]]</f>
        <v>0</v>
      </c>
      <c r="F1870">
        <f>Table2[[#This Row],[AcceptedCmp2]]</f>
        <v>0</v>
      </c>
      <c r="G1870">
        <f>Table2[[#This Row],[Response]]</f>
        <v>0</v>
      </c>
      <c r="H1870" s="8">
        <f>Products!G1870</f>
        <v>45</v>
      </c>
      <c r="I1870" s="17" t="str">
        <f>Products!H1870</f>
        <v>Together</v>
      </c>
      <c r="J1870" t="str">
        <f>Products!I1870</f>
        <v>36-45</v>
      </c>
      <c r="K1870" t="str">
        <f>Table6[[#This Row],[Kids]]</f>
        <v>Yes</v>
      </c>
      <c r="L1870" t="str">
        <f>Table6[[#This Row],[Teens]]</f>
        <v>Yes</v>
      </c>
    </row>
    <row r="1871" spans="1:12" ht="16.5" x14ac:dyDescent="0.3">
      <c r="A1871">
        <f>Table2[[#This Row],[NumDealsPurchases]]</f>
        <v>1</v>
      </c>
      <c r="B1871">
        <f>Table2[[#This Row],[AcceptedCmp3]]</f>
        <v>0</v>
      </c>
      <c r="C1871">
        <f>Table2[[#This Row],[AcceptedCmp4]]</f>
        <v>0</v>
      </c>
      <c r="D1871">
        <f>Table2[[#This Row],[AcceptedCmp5]]</f>
        <v>0</v>
      </c>
      <c r="E1871">
        <f>Table2[[#This Row],[AcceptedCmp1]]</f>
        <v>0</v>
      </c>
      <c r="F1871">
        <f>Table2[[#This Row],[AcceptedCmp2]]</f>
        <v>0</v>
      </c>
      <c r="G1871">
        <f>Table2[[#This Row],[Response]]</f>
        <v>0</v>
      </c>
      <c r="H1871" s="8">
        <f>Products!G1871</f>
        <v>30</v>
      </c>
      <c r="I1871" s="17" t="str">
        <f>Products!H1871</f>
        <v>Together</v>
      </c>
      <c r="J1871" t="str">
        <f>Products!I1871</f>
        <v>26-35</v>
      </c>
      <c r="K1871" t="str">
        <f>Table6[[#This Row],[Kids]]</f>
        <v>Yes</v>
      </c>
      <c r="L1871" t="str">
        <f>Table6[[#This Row],[Teens]]</f>
        <v>No</v>
      </c>
    </row>
    <row r="1872" spans="1:12" ht="16.5" x14ac:dyDescent="0.3">
      <c r="A1872">
        <f>Table2[[#This Row],[NumDealsPurchases]]</f>
        <v>4</v>
      </c>
      <c r="B1872">
        <f>Table2[[#This Row],[AcceptedCmp3]]</f>
        <v>0</v>
      </c>
      <c r="C1872">
        <f>Table2[[#This Row],[AcceptedCmp4]]</f>
        <v>0</v>
      </c>
      <c r="D1872">
        <f>Table2[[#This Row],[AcceptedCmp5]]</f>
        <v>0</v>
      </c>
      <c r="E1872">
        <f>Table2[[#This Row],[AcceptedCmp1]]</f>
        <v>0</v>
      </c>
      <c r="F1872">
        <f>Table2[[#This Row],[AcceptedCmp2]]</f>
        <v>0</v>
      </c>
      <c r="G1872">
        <f>Table2[[#This Row],[Response]]</f>
        <v>0</v>
      </c>
      <c r="H1872" s="8">
        <f>Products!G1872</f>
        <v>41</v>
      </c>
      <c r="I1872" s="17" t="str">
        <f>Products!H1872</f>
        <v>Divorced</v>
      </c>
      <c r="J1872" t="str">
        <f>Products!I1872</f>
        <v>36-45</v>
      </c>
      <c r="K1872" t="str">
        <f>Table6[[#This Row],[Kids]]</f>
        <v>Yes</v>
      </c>
      <c r="L1872" t="str">
        <f>Table6[[#This Row],[Teens]]</f>
        <v>No</v>
      </c>
    </row>
    <row r="1873" spans="1:12" ht="16.5" x14ac:dyDescent="0.3">
      <c r="A1873">
        <f>Table2[[#This Row],[NumDealsPurchases]]</f>
        <v>1</v>
      </c>
      <c r="B1873">
        <f>Table2[[#This Row],[AcceptedCmp3]]</f>
        <v>0</v>
      </c>
      <c r="C1873">
        <f>Table2[[#This Row],[AcceptedCmp4]]</f>
        <v>1</v>
      </c>
      <c r="D1873">
        <f>Table2[[#This Row],[AcceptedCmp5]]</f>
        <v>1</v>
      </c>
      <c r="E1873">
        <f>Table2[[#This Row],[AcceptedCmp1]]</f>
        <v>1</v>
      </c>
      <c r="F1873">
        <f>Table2[[#This Row],[AcceptedCmp2]]</f>
        <v>0</v>
      </c>
      <c r="G1873">
        <f>Table2[[#This Row],[Response]]</f>
        <v>1</v>
      </c>
      <c r="H1873" s="8">
        <f>Products!G1873</f>
        <v>37</v>
      </c>
      <c r="I1873" s="17" t="str">
        <f>Products!H1873</f>
        <v>Divorced</v>
      </c>
      <c r="J1873" t="str">
        <f>Products!I1873</f>
        <v>36-45</v>
      </c>
      <c r="K1873" t="str">
        <f>Table6[[#This Row],[Kids]]</f>
        <v>No</v>
      </c>
      <c r="L1873" t="str">
        <f>Table6[[#This Row],[Teens]]</f>
        <v>No</v>
      </c>
    </row>
    <row r="1874" spans="1:12" ht="16.5" x14ac:dyDescent="0.3">
      <c r="A1874">
        <f>Table2[[#This Row],[NumDealsPurchases]]</f>
        <v>2</v>
      </c>
      <c r="B1874">
        <f>Table2[[#This Row],[AcceptedCmp3]]</f>
        <v>0</v>
      </c>
      <c r="C1874">
        <f>Table2[[#This Row],[AcceptedCmp4]]</f>
        <v>0</v>
      </c>
      <c r="D1874">
        <f>Table2[[#This Row],[AcceptedCmp5]]</f>
        <v>0</v>
      </c>
      <c r="E1874">
        <f>Table2[[#This Row],[AcceptedCmp1]]</f>
        <v>0</v>
      </c>
      <c r="F1874">
        <f>Table2[[#This Row],[AcceptedCmp2]]</f>
        <v>0</v>
      </c>
      <c r="G1874">
        <f>Table2[[#This Row],[Response]]</f>
        <v>0</v>
      </c>
      <c r="H1874" s="8">
        <f>Products!G1874</f>
        <v>47</v>
      </c>
      <c r="I1874" s="17" t="str">
        <f>Products!H1874</f>
        <v>Single</v>
      </c>
      <c r="J1874" t="str">
        <f>Products!I1874</f>
        <v>46-55</v>
      </c>
      <c r="K1874" t="str">
        <f>Table6[[#This Row],[Kids]]</f>
        <v>Yes</v>
      </c>
      <c r="L1874" t="str">
        <f>Table6[[#This Row],[Teens]]</f>
        <v>No</v>
      </c>
    </row>
    <row r="1875" spans="1:12" ht="16.5" x14ac:dyDescent="0.3">
      <c r="A1875">
        <f>Table2[[#This Row],[NumDealsPurchases]]</f>
        <v>2</v>
      </c>
      <c r="B1875">
        <f>Table2[[#This Row],[AcceptedCmp3]]</f>
        <v>0</v>
      </c>
      <c r="C1875">
        <f>Table2[[#This Row],[AcceptedCmp4]]</f>
        <v>0</v>
      </c>
      <c r="D1875">
        <f>Table2[[#This Row],[AcceptedCmp5]]</f>
        <v>0</v>
      </c>
      <c r="E1875">
        <f>Table2[[#This Row],[AcceptedCmp1]]</f>
        <v>0</v>
      </c>
      <c r="F1875">
        <f>Table2[[#This Row],[AcceptedCmp2]]</f>
        <v>0</v>
      </c>
      <c r="G1875">
        <f>Table2[[#This Row],[Response]]</f>
        <v>0</v>
      </c>
      <c r="H1875" s="8">
        <f>Products!G1875</f>
        <v>49</v>
      </c>
      <c r="I1875" s="17" t="str">
        <f>Products!H1875</f>
        <v>Single</v>
      </c>
      <c r="J1875" t="str">
        <f>Products!I1875</f>
        <v>46-55</v>
      </c>
      <c r="K1875" t="str">
        <f>Table6[[#This Row],[Kids]]</f>
        <v>No</v>
      </c>
      <c r="L1875" t="str">
        <f>Table6[[#This Row],[Teens]]</f>
        <v>Yes</v>
      </c>
    </row>
    <row r="1876" spans="1:12" ht="16.5" x14ac:dyDescent="0.3">
      <c r="A1876">
        <f>Table2[[#This Row],[NumDealsPurchases]]</f>
        <v>2</v>
      </c>
      <c r="B1876">
        <f>Table2[[#This Row],[AcceptedCmp3]]</f>
        <v>0</v>
      </c>
      <c r="C1876">
        <f>Table2[[#This Row],[AcceptedCmp4]]</f>
        <v>0</v>
      </c>
      <c r="D1876">
        <f>Table2[[#This Row],[AcceptedCmp5]]</f>
        <v>0</v>
      </c>
      <c r="E1876">
        <f>Table2[[#This Row],[AcceptedCmp1]]</f>
        <v>0</v>
      </c>
      <c r="F1876">
        <f>Table2[[#This Row],[AcceptedCmp2]]</f>
        <v>0</v>
      </c>
      <c r="G1876">
        <f>Table2[[#This Row],[Response]]</f>
        <v>0</v>
      </c>
      <c r="H1876" s="8">
        <f>Products!G1876</f>
        <v>42</v>
      </c>
      <c r="I1876" s="17" t="str">
        <f>Products!H1876</f>
        <v>Divorced</v>
      </c>
      <c r="J1876" t="str">
        <f>Products!I1876</f>
        <v>36-45</v>
      </c>
      <c r="K1876" t="str">
        <f>Table6[[#This Row],[Kids]]</f>
        <v>Yes</v>
      </c>
      <c r="L1876" t="str">
        <f>Table6[[#This Row],[Teens]]</f>
        <v>Yes</v>
      </c>
    </row>
    <row r="1877" spans="1:12" ht="16.5" x14ac:dyDescent="0.3">
      <c r="A1877">
        <f>Table2[[#This Row],[NumDealsPurchases]]</f>
        <v>6</v>
      </c>
      <c r="B1877">
        <f>Table2[[#This Row],[AcceptedCmp3]]</f>
        <v>0</v>
      </c>
      <c r="C1877">
        <f>Table2[[#This Row],[AcceptedCmp4]]</f>
        <v>0</v>
      </c>
      <c r="D1877">
        <f>Table2[[#This Row],[AcceptedCmp5]]</f>
        <v>0</v>
      </c>
      <c r="E1877">
        <f>Table2[[#This Row],[AcceptedCmp1]]</f>
        <v>0</v>
      </c>
      <c r="F1877">
        <f>Table2[[#This Row],[AcceptedCmp2]]</f>
        <v>0</v>
      </c>
      <c r="G1877">
        <f>Table2[[#This Row],[Response]]</f>
        <v>0</v>
      </c>
      <c r="H1877" s="8">
        <f>Products!G1877</f>
        <v>65</v>
      </c>
      <c r="I1877" s="17" t="str">
        <f>Products!H1877</f>
        <v>Single</v>
      </c>
      <c r="J1877" t="str">
        <f>Products!I1877</f>
        <v>56-65</v>
      </c>
      <c r="K1877" t="str">
        <f>Table6[[#This Row],[Kids]]</f>
        <v>No</v>
      </c>
      <c r="L1877" t="str">
        <f>Table6[[#This Row],[Teens]]</f>
        <v>Yes</v>
      </c>
    </row>
    <row r="1878" spans="1:12" ht="16.5" x14ac:dyDescent="0.3">
      <c r="A1878">
        <f>Table2[[#This Row],[NumDealsPurchases]]</f>
        <v>1</v>
      </c>
      <c r="B1878">
        <f>Table2[[#This Row],[AcceptedCmp3]]</f>
        <v>0</v>
      </c>
      <c r="C1878">
        <f>Table2[[#This Row],[AcceptedCmp4]]</f>
        <v>0</v>
      </c>
      <c r="D1878">
        <f>Table2[[#This Row],[AcceptedCmp5]]</f>
        <v>0</v>
      </c>
      <c r="E1878">
        <f>Table2[[#This Row],[AcceptedCmp1]]</f>
        <v>0</v>
      </c>
      <c r="F1878">
        <f>Table2[[#This Row],[AcceptedCmp2]]</f>
        <v>0</v>
      </c>
      <c r="G1878">
        <f>Table2[[#This Row],[Response]]</f>
        <v>0</v>
      </c>
      <c r="H1878" s="8">
        <f>Products!G1878</f>
        <v>62</v>
      </c>
      <c r="I1878" s="17" t="str">
        <f>Products!H1878</f>
        <v>Widow</v>
      </c>
      <c r="J1878" t="str">
        <f>Products!I1878</f>
        <v>56-65</v>
      </c>
      <c r="K1878" t="str">
        <f>Table6[[#This Row],[Kids]]</f>
        <v>No</v>
      </c>
      <c r="L1878" t="str">
        <f>Table6[[#This Row],[Teens]]</f>
        <v>Yes</v>
      </c>
    </row>
    <row r="1879" spans="1:12" ht="16.5" x14ac:dyDescent="0.3">
      <c r="A1879">
        <f>Table2[[#This Row],[NumDealsPurchases]]</f>
        <v>1</v>
      </c>
      <c r="B1879">
        <f>Table2[[#This Row],[AcceptedCmp3]]</f>
        <v>0</v>
      </c>
      <c r="C1879">
        <f>Table2[[#This Row],[AcceptedCmp4]]</f>
        <v>0</v>
      </c>
      <c r="D1879">
        <f>Table2[[#This Row],[AcceptedCmp5]]</f>
        <v>0</v>
      </c>
      <c r="E1879">
        <f>Table2[[#This Row],[AcceptedCmp1]]</f>
        <v>0</v>
      </c>
      <c r="F1879">
        <f>Table2[[#This Row],[AcceptedCmp2]]</f>
        <v>0</v>
      </c>
      <c r="G1879">
        <f>Table2[[#This Row],[Response]]</f>
        <v>0</v>
      </c>
      <c r="H1879" s="8">
        <f>Products!G1879</f>
        <v>27</v>
      </c>
      <c r="I1879" s="17" t="str">
        <f>Products!H1879</f>
        <v>Married</v>
      </c>
      <c r="J1879" t="str">
        <f>Products!I1879</f>
        <v>26-35</v>
      </c>
      <c r="K1879" t="str">
        <f>Table6[[#This Row],[Kids]]</f>
        <v>No</v>
      </c>
      <c r="L1879" t="str">
        <f>Table6[[#This Row],[Teens]]</f>
        <v>No</v>
      </c>
    </row>
    <row r="1880" spans="1:12" ht="16.5" x14ac:dyDescent="0.3">
      <c r="A1880">
        <f>Table2[[#This Row],[NumDealsPurchases]]</f>
        <v>3</v>
      </c>
      <c r="B1880">
        <f>Table2[[#This Row],[AcceptedCmp3]]</f>
        <v>0</v>
      </c>
      <c r="C1880">
        <f>Table2[[#This Row],[AcceptedCmp4]]</f>
        <v>0</v>
      </c>
      <c r="D1880">
        <f>Table2[[#This Row],[AcceptedCmp5]]</f>
        <v>0</v>
      </c>
      <c r="E1880">
        <f>Table2[[#This Row],[AcceptedCmp1]]</f>
        <v>0</v>
      </c>
      <c r="F1880">
        <f>Table2[[#This Row],[AcceptedCmp2]]</f>
        <v>0</v>
      </c>
      <c r="G1880">
        <f>Table2[[#This Row],[Response]]</f>
        <v>1</v>
      </c>
      <c r="H1880" s="8">
        <f>Products!G1880</f>
        <v>53</v>
      </c>
      <c r="I1880" s="17" t="str">
        <f>Products!H1880</f>
        <v>Together</v>
      </c>
      <c r="J1880" t="str">
        <f>Products!I1880</f>
        <v>46-55</v>
      </c>
      <c r="K1880" t="str">
        <f>Table6[[#This Row],[Kids]]</f>
        <v>No</v>
      </c>
      <c r="L1880" t="str">
        <f>Table6[[#This Row],[Teens]]</f>
        <v>No</v>
      </c>
    </row>
    <row r="1881" spans="1:12" ht="16.5" x14ac:dyDescent="0.3">
      <c r="A1881">
        <f>Table2[[#This Row],[NumDealsPurchases]]</f>
        <v>1</v>
      </c>
      <c r="B1881">
        <f>Table2[[#This Row],[AcceptedCmp3]]</f>
        <v>0</v>
      </c>
      <c r="C1881">
        <f>Table2[[#This Row],[AcceptedCmp4]]</f>
        <v>0</v>
      </c>
      <c r="D1881">
        <f>Table2[[#This Row],[AcceptedCmp5]]</f>
        <v>0</v>
      </c>
      <c r="E1881">
        <f>Table2[[#This Row],[AcceptedCmp1]]</f>
        <v>1</v>
      </c>
      <c r="F1881">
        <f>Table2[[#This Row],[AcceptedCmp2]]</f>
        <v>0</v>
      </c>
      <c r="G1881">
        <f>Table2[[#This Row],[Response]]</f>
        <v>0</v>
      </c>
      <c r="H1881" s="8">
        <f>Products!G1881</f>
        <v>56</v>
      </c>
      <c r="I1881" s="17" t="str">
        <f>Products!H1881</f>
        <v>Divorced</v>
      </c>
      <c r="J1881" t="str">
        <f>Products!I1881</f>
        <v>56-65</v>
      </c>
      <c r="K1881" t="str">
        <f>Table6[[#This Row],[Kids]]</f>
        <v>No</v>
      </c>
      <c r="L1881" t="str">
        <f>Table6[[#This Row],[Teens]]</f>
        <v>No</v>
      </c>
    </row>
    <row r="1882" spans="1:12" ht="16.5" x14ac:dyDescent="0.3">
      <c r="A1882">
        <f>Table2[[#This Row],[NumDealsPurchases]]</f>
        <v>2</v>
      </c>
      <c r="B1882">
        <f>Table2[[#This Row],[AcceptedCmp3]]</f>
        <v>0</v>
      </c>
      <c r="C1882">
        <f>Table2[[#This Row],[AcceptedCmp4]]</f>
        <v>0</v>
      </c>
      <c r="D1882">
        <f>Table2[[#This Row],[AcceptedCmp5]]</f>
        <v>0</v>
      </c>
      <c r="E1882">
        <f>Table2[[#This Row],[AcceptedCmp1]]</f>
        <v>0</v>
      </c>
      <c r="F1882">
        <f>Table2[[#This Row],[AcceptedCmp2]]</f>
        <v>0</v>
      </c>
      <c r="G1882">
        <f>Table2[[#This Row],[Response]]</f>
        <v>0</v>
      </c>
      <c r="H1882" s="8">
        <f>Products!G1882</f>
        <v>62</v>
      </c>
      <c r="I1882" s="17" t="str">
        <f>Products!H1882</f>
        <v>Married</v>
      </c>
      <c r="J1882" t="str">
        <f>Products!I1882</f>
        <v>56-65</v>
      </c>
      <c r="K1882" t="str">
        <f>Table6[[#This Row],[Kids]]</f>
        <v>No</v>
      </c>
      <c r="L1882" t="str">
        <f>Table6[[#This Row],[Teens]]</f>
        <v>Yes</v>
      </c>
    </row>
    <row r="1883" spans="1:12" ht="16.5" x14ac:dyDescent="0.3">
      <c r="A1883">
        <f>Table2[[#This Row],[NumDealsPurchases]]</f>
        <v>3</v>
      </c>
      <c r="B1883">
        <f>Table2[[#This Row],[AcceptedCmp3]]</f>
        <v>0</v>
      </c>
      <c r="C1883">
        <f>Table2[[#This Row],[AcceptedCmp4]]</f>
        <v>0</v>
      </c>
      <c r="D1883">
        <f>Table2[[#This Row],[AcceptedCmp5]]</f>
        <v>0</v>
      </c>
      <c r="E1883">
        <f>Table2[[#This Row],[AcceptedCmp1]]</f>
        <v>0</v>
      </c>
      <c r="F1883">
        <f>Table2[[#This Row],[AcceptedCmp2]]</f>
        <v>0</v>
      </c>
      <c r="G1883">
        <f>Table2[[#This Row],[Response]]</f>
        <v>0</v>
      </c>
      <c r="H1883" s="8">
        <f>Products!G1883</f>
        <v>38</v>
      </c>
      <c r="I1883" s="17" t="str">
        <f>Products!H1883</f>
        <v>Married</v>
      </c>
      <c r="J1883" t="str">
        <f>Products!I1883</f>
        <v>36-45</v>
      </c>
      <c r="K1883" t="str">
        <f>Table6[[#This Row],[Kids]]</f>
        <v>Yes</v>
      </c>
      <c r="L1883" t="str">
        <f>Table6[[#This Row],[Teens]]</f>
        <v>No</v>
      </c>
    </row>
    <row r="1884" spans="1:12" ht="16.5" x14ac:dyDescent="0.3">
      <c r="A1884">
        <f>Table2[[#This Row],[NumDealsPurchases]]</f>
        <v>1</v>
      </c>
      <c r="B1884">
        <f>Table2[[#This Row],[AcceptedCmp3]]</f>
        <v>0</v>
      </c>
      <c r="C1884">
        <f>Table2[[#This Row],[AcceptedCmp4]]</f>
        <v>0</v>
      </c>
      <c r="D1884">
        <f>Table2[[#This Row],[AcceptedCmp5]]</f>
        <v>0</v>
      </c>
      <c r="E1884">
        <f>Table2[[#This Row],[AcceptedCmp1]]</f>
        <v>0</v>
      </c>
      <c r="F1884">
        <f>Table2[[#This Row],[AcceptedCmp2]]</f>
        <v>0</v>
      </c>
      <c r="G1884">
        <f>Table2[[#This Row],[Response]]</f>
        <v>1</v>
      </c>
      <c r="H1884" s="8">
        <f>Products!G1884</f>
        <v>28</v>
      </c>
      <c r="I1884" s="17" t="str">
        <f>Products!H1884</f>
        <v>Divorced</v>
      </c>
      <c r="J1884" t="str">
        <f>Products!I1884</f>
        <v>26-35</v>
      </c>
      <c r="K1884" t="str">
        <f>Table6[[#This Row],[Kids]]</f>
        <v>No</v>
      </c>
      <c r="L1884" t="str">
        <f>Table6[[#This Row],[Teens]]</f>
        <v>No</v>
      </c>
    </row>
    <row r="1885" spans="1:12" ht="16.5" x14ac:dyDescent="0.3">
      <c r="A1885">
        <f>Table2[[#This Row],[NumDealsPurchases]]</f>
        <v>2</v>
      </c>
      <c r="B1885">
        <f>Table2[[#This Row],[AcceptedCmp3]]</f>
        <v>1</v>
      </c>
      <c r="C1885">
        <f>Table2[[#This Row],[AcceptedCmp4]]</f>
        <v>0</v>
      </c>
      <c r="D1885">
        <f>Table2[[#This Row],[AcceptedCmp5]]</f>
        <v>0</v>
      </c>
      <c r="E1885">
        <f>Table2[[#This Row],[AcceptedCmp1]]</f>
        <v>0</v>
      </c>
      <c r="F1885">
        <f>Table2[[#This Row],[AcceptedCmp2]]</f>
        <v>0</v>
      </c>
      <c r="G1885">
        <f>Table2[[#This Row],[Response]]</f>
        <v>1</v>
      </c>
      <c r="H1885" s="8">
        <f>Products!G1885</f>
        <v>45</v>
      </c>
      <c r="I1885" s="17" t="str">
        <f>Products!H1885</f>
        <v>Single</v>
      </c>
      <c r="J1885" t="str">
        <f>Products!I1885</f>
        <v>36-45</v>
      </c>
      <c r="K1885" t="str">
        <f>Table6[[#This Row],[Kids]]</f>
        <v>Yes</v>
      </c>
      <c r="L1885" t="str">
        <f>Table6[[#This Row],[Teens]]</f>
        <v>No</v>
      </c>
    </row>
    <row r="1886" spans="1:12" ht="16.5" x14ac:dyDescent="0.3">
      <c r="A1886">
        <f>Table2[[#This Row],[NumDealsPurchases]]</f>
        <v>2</v>
      </c>
      <c r="B1886">
        <f>Table2[[#This Row],[AcceptedCmp3]]</f>
        <v>0</v>
      </c>
      <c r="C1886">
        <f>Table2[[#This Row],[AcceptedCmp4]]</f>
        <v>0</v>
      </c>
      <c r="D1886">
        <f>Table2[[#This Row],[AcceptedCmp5]]</f>
        <v>0</v>
      </c>
      <c r="E1886">
        <f>Table2[[#This Row],[AcceptedCmp1]]</f>
        <v>0</v>
      </c>
      <c r="F1886">
        <f>Table2[[#This Row],[AcceptedCmp2]]</f>
        <v>0</v>
      </c>
      <c r="G1886">
        <f>Table2[[#This Row],[Response]]</f>
        <v>0</v>
      </c>
      <c r="H1886" s="8">
        <f>Products!G1886</f>
        <v>46</v>
      </c>
      <c r="I1886" s="17" t="str">
        <f>Products!H1886</f>
        <v>Single</v>
      </c>
      <c r="J1886" t="str">
        <f>Products!I1886</f>
        <v>46-55</v>
      </c>
      <c r="K1886" t="str">
        <f>Table6[[#This Row],[Kids]]</f>
        <v>No</v>
      </c>
      <c r="L1886" t="str">
        <f>Table6[[#This Row],[Teens]]</f>
        <v>Yes</v>
      </c>
    </row>
    <row r="1887" spans="1:12" ht="16.5" x14ac:dyDescent="0.3">
      <c r="A1887">
        <f>Table2[[#This Row],[NumDealsPurchases]]</f>
        <v>1</v>
      </c>
      <c r="B1887">
        <f>Table2[[#This Row],[AcceptedCmp3]]</f>
        <v>0</v>
      </c>
      <c r="C1887">
        <f>Table2[[#This Row],[AcceptedCmp4]]</f>
        <v>1</v>
      </c>
      <c r="D1887">
        <f>Table2[[#This Row],[AcceptedCmp5]]</f>
        <v>0</v>
      </c>
      <c r="E1887">
        <f>Table2[[#This Row],[AcceptedCmp1]]</f>
        <v>0</v>
      </c>
      <c r="F1887">
        <f>Table2[[#This Row],[AcceptedCmp2]]</f>
        <v>0</v>
      </c>
      <c r="G1887">
        <f>Table2[[#This Row],[Response]]</f>
        <v>0</v>
      </c>
      <c r="H1887" s="8">
        <f>Products!G1887</f>
        <v>44</v>
      </c>
      <c r="I1887" s="17" t="str">
        <f>Products!H1887</f>
        <v>Single</v>
      </c>
      <c r="J1887" t="str">
        <f>Products!I1887</f>
        <v>36-45</v>
      </c>
      <c r="K1887" t="str">
        <f>Table6[[#This Row],[Kids]]</f>
        <v>No</v>
      </c>
      <c r="L1887" t="str">
        <f>Table6[[#This Row],[Teens]]</f>
        <v>Yes</v>
      </c>
    </row>
    <row r="1888" spans="1:12" ht="16.5" x14ac:dyDescent="0.3">
      <c r="A1888">
        <f>Table2[[#This Row],[NumDealsPurchases]]</f>
        <v>1</v>
      </c>
      <c r="B1888">
        <f>Table2[[#This Row],[AcceptedCmp3]]</f>
        <v>0</v>
      </c>
      <c r="C1888">
        <f>Table2[[#This Row],[AcceptedCmp4]]</f>
        <v>0</v>
      </c>
      <c r="D1888">
        <f>Table2[[#This Row],[AcceptedCmp5]]</f>
        <v>0</v>
      </c>
      <c r="E1888">
        <f>Table2[[#This Row],[AcceptedCmp1]]</f>
        <v>0</v>
      </c>
      <c r="F1888">
        <f>Table2[[#This Row],[AcceptedCmp2]]</f>
        <v>0</v>
      </c>
      <c r="G1888">
        <f>Table2[[#This Row],[Response]]</f>
        <v>0</v>
      </c>
      <c r="H1888" s="8">
        <f>Products!G1888</f>
        <v>29</v>
      </c>
      <c r="I1888" s="17" t="str">
        <f>Products!H1888</f>
        <v>Married</v>
      </c>
      <c r="J1888" t="str">
        <f>Products!I1888</f>
        <v>26-35</v>
      </c>
      <c r="K1888" t="str">
        <f>Table6[[#This Row],[Kids]]</f>
        <v>No</v>
      </c>
      <c r="L1888" t="str">
        <f>Table6[[#This Row],[Teens]]</f>
        <v>No</v>
      </c>
    </row>
    <row r="1889" spans="1:12" ht="16.5" x14ac:dyDescent="0.3">
      <c r="A1889">
        <f>Table2[[#This Row],[NumDealsPurchases]]</f>
        <v>2</v>
      </c>
      <c r="B1889">
        <f>Table2[[#This Row],[AcceptedCmp3]]</f>
        <v>0</v>
      </c>
      <c r="C1889">
        <f>Table2[[#This Row],[AcceptedCmp4]]</f>
        <v>0</v>
      </c>
      <c r="D1889">
        <f>Table2[[#This Row],[AcceptedCmp5]]</f>
        <v>0</v>
      </c>
      <c r="E1889">
        <f>Table2[[#This Row],[AcceptedCmp1]]</f>
        <v>0</v>
      </c>
      <c r="F1889">
        <f>Table2[[#This Row],[AcceptedCmp2]]</f>
        <v>0</v>
      </c>
      <c r="G1889">
        <f>Table2[[#This Row],[Response]]</f>
        <v>0</v>
      </c>
      <c r="H1889" s="8">
        <f>Products!G1889</f>
        <v>28</v>
      </c>
      <c r="I1889" s="17" t="str">
        <f>Products!H1889</f>
        <v>Divorced</v>
      </c>
      <c r="J1889" t="str">
        <f>Products!I1889</f>
        <v>26-35</v>
      </c>
      <c r="K1889" t="str">
        <f>Table6[[#This Row],[Kids]]</f>
        <v>Yes</v>
      </c>
      <c r="L1889" t="str">
        <f>Table6[[#This Row],[Teens]]</f>
        <v>No</v>
      </c>
    </row>
    <row r="1890" spans="1:12" ht="16.5" x14ac:dyDescent="0.3">
      <c r="A1890">
        <f>Table2[[#This Row],[NumDealsPurchases]]</f>
        <v>1</v>
      </c>
      <c r="B1890">
        <f>Table2[[#This Row],[AcceptedCmp3]]</f>
        <v>0</v>
      </c>
      <c r="C1890">
        <f>Table2[[#This Row],[AcceptedCmp4]]</f>
        <v>0</v>
      </c>
      <c r="D1890">
        <f>Table2[[#This Row],[AcceptedCmp5]]</f>
        <v>0</v>
      </c>
      <c r="E1890">
        <f>Table2[[#This Row],[AcceptedCmp1]]</f>
        <v>0</v>
      </c>
      <c r="F1890">
        <f>Table2[[#This Row],[AcceptedCmp2]]</f>
        <v>0</v>
      </c>
      <c r="G1890">
        <f>Table2[[#This Row],[Response]]</f>
        <v>0</v>
      </c>
      <c r="H1890" s="8">
        <f>Products!G1890</f>
        <v>57</v>
      </c>
      <c r="I1890" s="17" t="str">
        <f>Products!H1890</f>
        <v>Together</v>
      </c>
      <c r="J1890" t="str">
        <f>Products!I1890</f>
        <v>56-65</v>
      </c>
      <c r="K1890" t="str">
        <f>Table6[[#This Row],[Kids]]</f>
        <v>Yes</v>
      </c>
      <c r="L1890" t="str">
        <f>Table6[[#This Row],[Teens]]</f>
        <v>Yes</v>
      </c>
    </row>
    <row r="1891" spans="1:12" ht="16.5" x14ac:dyDescent="0.3">
      <c r="A1891">
        <f>Table2[[#This Row],[NumDealsPurchases]]</f>
        <v>1</v>
      </c>
      <c r="B1891">
        <f>Table2[[#This Row],[AcceptedCmp3]]</f>
        <v>1</v>
      </c>
      <c r="C1891">
        <f>Table2[[#This Row],[AcceptedCmp4]]</f>
        <v>0</v>
      </c>
      <c r="D1891">
        <f>Table2[[#This Row],[AcceptedCmp5]]</f>
        <v>0</v>
      </c>
      <c r="E1891">
        <f>Table2[[#This Row],[AcceptedCmp1]]</f>
        <v>0</v>
      </c>
      <c r="F1891">
        <f>Table2[[#This Row],[AcceptedCmp2]]</f>
        <v>0</v>
      </c>
      <c r="G1891">
        <f>Table2[[#This Row],[Response]]</f>
        <v>1</v>
      </c>
      <c r="H1891" s="8">
        <f>Products!G1891</f>
        <v>42</v>
      </c>
      <c r="I1891" s="17" t="str">
        <f>Products!H1891</f>
        <v>Married</v>
      </c>
      <c r="J1891" t="str">
        <f>Products!I1891</f>
        <v>36-45</v>
      </c>
      <c r="K1891" t="str">
        <f>Table6[[#This Row],[Kids]]</f>
        <v>No</v>
      </c>
      <c r="L1891" t="str">
        <f>Table6[[#This Row],[Teens]]</f>
        <v>No</v>
      </c>
    </row>
    <row r="1892" spans="1:12" ht="16.5" x14ac:dyDescent="0.3">
      <c r="A1892">
        <f>Table2[[#This Row],[NumDealsPurchases]]</f>
        <v>4</v>
      </c>
      <c r="B1892">
        <f>Table2[[#This Row],[AcceptedCmp3]]</f>
        <v>0</v>
      </c>
      <c r="C1892">
        <f>Table2[[#This Row],[AcceptedCmp4]]</f>
        <v>0</v>
      </c>
      <c r="D1892">
        <f>Table2[[#This Row],[AcceptedCmp5]]</f>
        <v>0</v>
      </c>
      <c r="E1892">
        <f>Table2[[#This Row],[AcceptedCmp1]]</f>
        <v>0</v>
      </c>
      <c r="F1892">
        <f>Table2[[#This Row],[AcceptedCmp2]]</f>
        <v>0</v>
      </c>
      <c r="G1892">
        <f>Table2[[#This Row],[Response]]</f>
        <v>0</v>
      </c>
      <c r="H1892" s="8">
        <f>Products!G1892</f>
        <v>38</v>
      </c>
      <c r="I1892" s="17" t="str">
        <f>Products!H1892</f>
        <v>Married</v>
      </c>
      <c r="J1892" t="str">
        <f>Products!I1892</f>
        <v>36-45</v>
      </c>
      <c r="K1892" t="str">
        <f>Table6[[#This Row],[Kids]]</f>
        <v>Yes</v>
      </c>
      <c r="L1892" t="str">
        <f>Table6[[#This Row],[Teens]]</f>
        <v>Yes</v>
      </c>
    </row>
    <row r="1893" spans="1:12" ht="16.5" x14ac:dyDescent="0.3">
      <c r="A1893">
        <f>Table2[[#This Row],[NumDealsPurchases]]</f>
        <v>2</v>
      </c>
      <c r="B1893">
        <f>Table2[[#This Row],[AcceptedCmp3]]</f>
        <v>1</v>
      </c>
      <c r="C1893">
        <f>Table2[[#This Row],[AcceptedCmp4]]</f>
        <v>0</v>
      </c>
      <c r="D1893">
        <f>Table2[[#This Row],[AcceptedCmp5]]</f>
        <v>0</v>
      </c>
      <c r="E1893">
        <f>Table2[[#This Row],[AcceptedCmp1]]</f>
        <v>0</v>
      </c>
      <c r="F1893">
        <f>Table2[[#This Row],[AcceptedCmp2]]</f>
        <v>0</v>
      </c>
      <c r="G1893">
        <f>Table2[[#This Row],[Response]]</f>
        <v>0</v>
      </c>
      <c r="H1893" s="8">
        <f>Products!G1893</f>
        <v>31</v>
      </c>
      <c r="I1893" s="17" t="str">
        <f>Products!H1893</f>
        <v>Together</v>
      </c>
      <c r="J1893" t="str">
        <f>Products!I1893</f>
        <v>26-35</v>
      </c>
      <c r="K1893" t="str">
        <f>Table6[[#This Row],[Kids]]</f>
        <v>Yes</v>
      </c>
      <c r="L1893" t="str">
        <f>Table6[[#This Row],[Teens]]</f>
        <v>No</v>
      </c>
    </row>
    <row r="1894" spans="1:12" ht="16.5" x14ac:dyDescent="0.3">
      <c r="A1894">
        <f>Table2[[#This Row],[NumDealsPurchases]]</f>
        <v>1</v>
      </c>
      <c r="B1894">
        <f>Table2[[#This Row],[AcceptedCmp3]]</f>
        <v>0</v>
      </c>
      <c r="C1894">
        <f>Table2[[#This Row],[AcceptedCmp4]]</f>
        <v>0</v>
      </c>
      <c r="D1894">
        <f>Table2[[#This Row],[AcceptedCmp5]]</f>
        <v>0</v>
      </c>
      <c r="E1894">
        <f>Table2[[#This Row],[AcceptedCmp1]]</f>
        <v>0</v>
      </c>
      <c r="F1894">
        <f>Table2[[#This Row],[AcceptedCmp2]]</f>
        <v>0</v>
      </c>
      <c r="G1894">
        <f>Table2[[#This Row],[Response]]</f>
        <v>0</v>
      </c>
      <c r="H1894" s="8">
        <f>Products!G1894</f>
        <v>24</v>
      </c>
      <c r="I1894" s="17" t="str">
        <f>Products!H1894</f>
        <v>Married</v>
      </c>
      <c r="J1894" t="str">
        <f>Products!I1894</f>
        <v>16-25</v>
      </c>
      <c r="K1894" t="str">
        <f>Table6[[#This Row],[Kids]]</f>
        <v>No</v>
      </c>
      <c r="L1894" t="str">
        <f>Table6[[#This Row],[Teens]]</f>
        <v>No</v>
      </c>
    </row>
    <row r="1895" spans="1:12" ht="16.5" x14ac:dyDescent="0.3">
      <c r="A1895">
        <f>Table2[[#This Row],[NumDealsPurchases]]</f>
        <v>1</v>
      </c>
      <c r="B1895">
        <f>Table2[[#This Row],[AcceptedCmp3]]</f>
        <v>1</v>
      </c>
      <c r="C1895">
        <f>Table2[[#This Row],[AcceptedCmp4]]</f>
        <v>0</v>
      </c>
      <c r="D1895">
        <f>Table2[[#This Row],[AcceptedCmp5]]</f>
        <v>1</v>
      </c>
      <c r="E1895">
        <f>Table2[[#This Row],[AcceptedCmp1]]</f>
        <v>1</v>
      </c>
      <c r="F1895">
        <f>Table2[[#This Row],[AcceptedCmp2]]</f>
        <v>0</v>
      </c>
      <c r="G1895">
        <f>Table2[[#This Row],[Response]]</f>
        <v>0</v>
      </c>
      <c r="H1895" s="8">
        <f>Products!G1895</f>
        <v>25</v>
      </c>
      <c r="I1895" s="17" t="str">
        <f>Products!H1895</f>
        <v>Divorced</v>
      </c>
      <c r="J1895" t="str">
        <f>Products!I1895</f>
        <v>16-25</v>
      </c>
      <c r="K1895" t="str">
        <f>Table6[[#This Row],[Kids]]</f>
        <v>No</v>
      </c>
      <c r="L1895" t="str">
        <f>Table6[[#This Row],[Teens]]</f>
        <v>No</v>
      </c>
    </row>
    <row r="1896" spans="1:12" ht="16.5" x14ac:dyDescent="0.3">
      <c r="A1896">
        <f>Table2[[#This Row],[NumDealsPurchases]]</f>
        <v>2</v>
      </c>
      <c r="B1896">
        <f>Table2[[#This Row],[AcceptedCmp3]]</f>
        <v>0</v>
      </c>
      <c r="C1896">
        <f>Table2[[#This Row],[AcceptedCmp4]]</f>
        <v>0</v>
      </c>
      <c r="D1896">
        <f>Table2[[#This Row],[AcceptedCmp5]]</f>
        <v>0</v>
      </c>
      <c r="E1896">
        <f>Table2[[#This Row],[AcceptedCmp1]]</f>
        <v>0</v>
      </c>
      <c r="F1896">
        <f>Table2[[#This Row],[AcceptedCmp2]]</f>
        <v>0</v>
      </c>
      <c r="G1896">
        <f>Table2[[#This Row],[Response]]</f>
        <v>0</v>
      </c>
      <c r="H1896" s="8">
        <f>Products!G1896</f>
        <v>28</v>
      </c>
      <c r="I1896" s="17" t="str">
        <f>Products!H1896</f>
        <v>Single</v>
      </c>
      <c r="J1896" t="str">
        <f>Products!I1896</f>
        <v>26-35</v>
      </c>
      <c r="K1896" t="str">
        <f>Table6[[#This Row],[Kids]]</f>
        <v>Yes</v>
      </c>
      <c r="L1896" t="str">
        <f>Table6[[#This Row],[Teens]]</f>
        <v>No</v>
      </c>
    </row>
    <row r="1897" spans="1:12" ht="16.5" x14ac:dyDescent="0.3">
      <c r="A1897">
        <f>Table2[[#This Row],[NumDealsPurchases]]</f>
        <v>8</v>
      </c>
      <c r="B1897">
        <f>Table2[[#This Row],[AcceptedCmp3]]</f>
        <v>0</v>
      </c>
      <c r="C1897">
        <f>Table2[[#This Row],[AcceptedCmp4]]</f>
        <v>1</v>
      </c>
      <c r="D1897">
        <f>Table2[[#This Row],[AcceptedCmp5]]</f>
        <v>0</v>
      </c>
      <c r="E1897">
        <f>Table2[[#This Row],[AcceptedCmp1]]</f>
        <v>1</v>
      </c>
      <c r="F1897">
        <f>Table2[[#This Row],[AcceptedCmp2]]</f>
        <v>0</v>
      </c>
      <c r="G1897">
        <f>Table2[[#This Row],[Response]]</f>
        <v>0</v>
      </c>
      <c r="H1897" s="8">
        <f>Products!G1897</f>
        <v>46</v>
      </c>
      <c r="I1897" s="17" t="str">
        <f>Products!H1897</f>
        <v>Divorced</v>
      </c>
      <c r="J1897" t="str">
        <f>Products!I1897</f>
        <v>46-55</v>
      </c>
      <c r="K1897" t="str">
        <f>Table6[[#This Row],[Kids]]</f>
        <v>No</v>
      </c>
      <c r="L1897" t="str">
        <f>Table6[[#This Row],[Teens]]</f>
        <v>Yes</v>
      </c>
    </row>
    <row r="1898" spans="1:12" ht="16.5" x14ac:dyDescent="0.3">
      <c r="A1898">
        <f>Table2[[#This Row],[NumDealsPurchases]]</f>
        <v>1</v>
      </c>
      <c r="B1898">
        <f>Table2[[#This Row],[AcceptedCmp3]]</f>
        <v>0</v>
      </c>
      <c r="C1898">
        <f>Table2[[#This Row],[AcceptedCmp4]]</f>
        <v>0</v>
      </c>
      <c r="D1898">
        <f>Table2[[#This Row],[AcceptedCmp5]]</f>
        <v>0</v>
      </c>
      <c r="E1898">
        <f>Table2[[#This Row],[AcceptedCmp1]]</f>
        <v>0</v>
      </c>
      <c r="F1898">
        <f>Table2[[#This Row],[AcceptedCmp2]]</f>
        <v>0</v>
      </c>
      <c r="G1898">
        <f>Table2[[#This Row],[Response]]</f>
        <v>0</v>
      </c>
      <c r="H1898" s="8">
        <f>Products!G1898</f>
        <v>40</v>
      </c>
      <c r="I1898" s="17" t="str">
        <f>Products!H1898</f>
        <v>Together</v>
      </c>
      <c r="J1898" t="str">
        <f>Products!I1898</f>
        <v>36-45</v>
      </c>
      <c r="K1898" t="str">
        <f>Table6[[#This Row],[Kids]]</f>
        <v>No</v>
      </c>
      <c r="L1898" t="str">
        <f>Table6[[#This Row],[Teens]]</f>
        <v>No</v>
      </c>
    </row>
    <row r="1899" spans="1:12" ht="16.5" x14ac:dyDescent="0.3">
      <c r="A1899">
        <f>Table2[[#This Row],[NumDealsPurchases]]</f>
        <v>2</v>
      </c>
      <c r="B1899">
        <f>Table2[[#This Row],[AcceptedCmp3]]</f>
        <v>0</v>
      </c>
      <c r="C1899">
        <f>Table2[[#This Row],[AcceptedCmp4]]</f>
        <v>0</v>
      </c>
      <c r="D1899">
        <f>Table2[[#This Row],[AcceptedCmp5]]</f>
        <v>0</v>
      </c>
      <c r="E1899">
        <f>Table2[[#This Row],[AcceptedCmp1]]</f>
        <v>0</v>
      </c>
      <c r="F1899">
        <f>Table2[[#This Row],[AcceptedCmp2]]</f>
        <v>0</v>
      </c>
      <c r="G1899">
        <f>Table2[[#This Row],[Response]]</f>
        <v>0</v>
      </c>
      <c r="H1899" s="8">
        <f>Products!G1899</f>
        <v>64</v>
      </c>
      <c r="I1899" s="17" t="str">
        <f>Products!H1899</f>
        <v>Single</v>
      </c>
      <c r="J1899" t="str">
        <f>Products!I1899</f>
        <v>56-65</v>
      </c>
      <c r="K1899" t="str">
        <f>Table6[[#This Row],[Kids]]</f>
        <v>No</v>
      </c>
      <c r="L1899" t="str">
        <f>Table6[[#This Row],[Teens]]</f>
        <v>Yes</v>
      </c>
    </row>
    <row r="1900" spans="1:12" ht="16.5" x14ac:dyDescent="0.3">
      <c r="A1900">
        <f>Table2[[#This Row],[NumDealsPurchases]]</f>
        <v>1</v>
      </c>
      <c r="B1900">
        <f>Table2[[#This Row],[AcceptedCmp3]]</f>
        <v>1</v>
      </c>
      <c r="C1900">
        <f>Table2[[#This Row],[AcceptedCmp4]]</f>
        <v>0</v>
      </c>
      <c r="D1900">
        <f>Table2[[#This Row],[AcceptedCmp5]]</f>
        <v>0</v>
      </c>
      <c r="E1900">
        <f>Table2[[#This Row],[AcceptedCmp1]]</f>
        <v>0</v>
      </c>
      <c r="F1900">
        <f>Table2[[#This Row],[AcceptedCmp2]]</f>
        <v>0</v>
      </c>
      <c r="G1900">
        <f>Table2[[#This Row],[Response]]</f>
        <v>0</v>
      </c>
      <c r="H1900" s="8">
        <f>Products!G1900</f>
        <v>34</v>
      </c>
      <c r="I1900" s="17" t="str">
        <f>Products!H1900</f>
        <v>Single</v>
      </c>
      <c r="J1900" t="str">
        <f>Products!I1900</f>
        <v>26-35</v>
      </c>
      <c r="K1900" t="str">
        <f>Table6[[#This Row],[Kids]]</f>
        <v>Yes</v>
      </c>
      <c r="L1900" t="str">
        <f>Table6[[#This Row],[Teens]]</f>
        <v>No</v>
      </c>
    </row>
    <row r="1901" spans="1:12" ht="16.5" x14ac:dyDescent="0.3">
      <c r="A1901">
        <f>Table2[[#This Row],[NumDealsPurchases]]</f>
        <v>1</v>
      </c>
      <c r="B1901">
        <f>Table2[[#This Row],[AcceptedCmp3]]</f>
        <v>0</v>
      </c>
      <c r="C1901">
        <f>Table2[[#This Row],[AcceptedCmp4]]</f>
        <v>0</v>
      </c>
      <c r="D1901">
        <f>Table2[[#This Row],[AcceptedCmp5]]</f>
        <v>1</v>
      </c>
      <c r="E1901">
        <f>Table2[[#This Row],[AcceptedCmp1]]</f>
        <v>0</v>
      </c>
      <c r="F1901">
        <f>Table2[[#This Row],[AcceptedCmp2]]</f>
        <v>0</v>
      </c>
      <c r="G1901">
        <f>Table2[[#This Row],[Response]]</f>
        <v>0</v>
      </c>
      <c r="H1901" s="8">
        <f>Products!G1901</f>
        <v>60</v>
      </c>
      <c r="I1901" s="17" t="str">
        <f>Products!H1901</f>
        <v>Together</v>
      </c>
      <c r="J1901" t="str">
        <f>Products!I1901</f>
        <v>56-65</v>
      </c>
      <c r="K1901" t="str">
        <f>Table6[[#This Row],[Kids]]</f>
        <v>No</v>
      </c>
      <c r="L1901" t="str">
        <f>Table6[[#This Row],[Teens]]</f>
        <v>No</v>
      </c>
    </row>
    <row r="1902" spans="1:12" ht="16.5" x14ac:dyDescent="0.3">
      <c r="A1902">
        <f>Table2[[#This Row],[NumDealsPurchases]]</f>
        <v>0</v>
      </c>
      <c r="B1902">
        <f>Table2[[#This Row],[AcceptedCmp3]]</f>
        <v>0</v>
      </c>
      <c r="C1902">
        <f>Table2[[#This Row],[AcceptedCmp4]]</f>
        <v>0</v>
      </c>
      <c r="D1902">
        <f>Table2[[#This Row],[AcceptedCmp5]]</f>
        <v>0</v>
      </c>
      <c r="E1902">
        <f>Table2[[#This Row],[AcceptedCmp1]]</f>
        <v>0</v>
      </c>
      <c r="F1902">
        <f>Table2[[#This Row],[AcceptedCmp2]]</f>
        <v>0</v>
      </c>
      <c r="G1902">
        <f>Table2[[#This Row],[Response]]</f>
        <v>0</v>
      </c>
      <c r="H1902" s="8">
        <f>Products!G1902</f>
        <v>69</v>
      </c>
      <c r="I1902" s="17" t="str">
        <f>Products!H1902</f>
        <v>Married</v>
      </c>
      <c r="J1902" t="str">
        <f>Products!I1902</f>
        <v>66-75</v>
      </c>
      <c r="K1902" t="str">
        <f>Table6[[#This Row],[Kids]]</f>
        <v>No</v>
      </c>
      <c r="L1902" t="str">
        <f>Table6[[#This Row],[Teens]]</f>
        <v>No</v>
      </c>
    </row>
    <row r="1903" spans="1:12" ht="16.5" x14ac:dyDescent="0.3">
      <c r="A1903">
        <f>Table2[[#This Row],[NumDealsPurchases]]</f>
        <v>2</v>
      </c>
      <c r="B1903">
        <f>Table2[[#This Row],[AcceptedCmp3]]</f>
        <v>0</v>
      </c>
      <c r="C1903">
        <f>Table2[[#This Row],[AcceptedCmp4]]</f>
        <v>0</v>
      </c>
      <c r="D1903">
        <f>Table2[[#This Row],[AcceptedCmp5]]</f>
        <v>0</v>
      </c>
      <c r="E1903">
        <f>Table2[[#This Row],[AcceptedCmp1]]</f>
        <v>0</v>
      </c>
      <c r="F1903">
        <f>Table2[[#This Row],[AcceptedCmp2]]</f>
        <v>0</v>
      </c>
      <c r="G1903">
        <f>Table2[[#This Row],[Response]]</f>
        <v>0</v>
      </c>
      <c r="H1903" s="8">
        <f>Products!G1903</f>
        <v>63</v>
      </c>
      <c r="I1903" s="17" t="str">
        <f>Products!H1903</f>
        <v>Single</v>
      </c>
      <c r="J1903" t="str">
        <f>Products!I1903</f>
        <v>56-65</v>
      </c>
      <c r="K1903" t="str">
        <f>Table6[[#This Row],[Kids]]</f>
        <v>No</v>
      </c>
      <c r="L1903" t="str">
        <f>Table6[[#This Row],[Teens]]</f>
        <v>Yes</v>
      </c>
    </row>
    <row r="1904" spans="1:12" ht="16.5" x14ac:dyDescent="0.3">
      <c r="A1904">
        <f>Table2[[#This Row],[NumDealsPurchases]]</f>
        <v>2</v>
      </c>
      <c r="B1904">
        <f>Table2[[#This Row],[AcceptedCmp3]]</f>
        <v>0</v>
      </c>
      <c r="C1904">
        <f>Table2[[#This Row],[AcceptedCmp4]]</f>
        <v>0</v>
      </c>
      <c r="D1904">
        <f>Table2[[#This Row],[AcceptedCmp5]]</f>
        <v>0</v>
      </c>
      <c r="E1904">
        <f>Table2[[#This Row],[AcceptedCmp1]]</f>
        <v>0</v>
      </c>
      <c r="F1904">
        <f>Table2[[#This Row],[AcceptedCmp2]]</f>
        <v>0</v>
      </c>
      <c r="G1904">
        <f>Table2[[#This Row],[Response]]</f>
        <v>0</v>
      </c>
      <c r="H1904" s="8">
        <f>Products!G1904</f>
        <v>49</v>
      </c>
      <c r="I1904" s="17" t="str">
        <f>Products!H1904</f>
        <v>Married</v>
      </c>
      <c r="J1904" t="str">
        <f>Products!I1904</f>
        <v>46-55</v>
      </c>
      <c r="K1904" t="str">
        <f>Table6[[#This Row],[Kids]]</f>
        <v>Yes</v>
      </c>
      <c r="L1904" t="str">
        <f>Table6[[#This Row],[Teens]]</f>
        <v>Yes</v>
      </c>
    </row>
    <row r="1905" spans="1:12" ht="16.5" x14ac:dyDescent="0.3">
      <c r="A1905">
        <f>Table2[[#This Row],[NumDealsPurchases]]</f>
        <v>1</v>
      </c>
      <c r="B1905">
        <f>Table2[[#This Row],[AcceptedCmp3]]</f>
        <v>0</v>
      </c>
      <c r="C1905">
        <f>Table2[[#This Row],[AcceptedCmp4]]</f>
        <v>0</v>
      </c>
      <c r="D1905">
        <f>Table2[[#This Row],[AcceptedCmp5]]</f>
        <v>0</v>
      </c>
      <c r="E1905">
        <f>Table2[[#This Row],[AcceptedCmp1]]</f>
        <v>0</v>
      </c>
      <c r="F1905">
        <f>Table2[[#This Row],[AcceptedCmp2]]</f>
        <v>0</v>
      </c>
      <c r="G1905">
        <f>Table2[[#This Row],[Response]]</f>
        <v>0</v>
      </c>
      <c r="H1905" s="8">
        <f>Products!G1905</f>
        <v>31</v>
      </c>
      <c r="I1905" s="17" t="str">
        <f>Products!H1905</f>
        <v>Divorced</v>
      </c>
      <c r="J1905" t="str">
        <f>Products!I1905</f>
        <v>26-35</v>
      </c>
      <c r="K1905" t="str">
        <f>Table6[[#This Row],[Kids]]</f>
        <v>No</v>
      </c>
      <c r="L1905" t="str">
        <f>Table6[[#This Row],[Teens]]</f>
        <v>No</v>
      </c>
    </row>
    <row r="1906" spans="1:12" ht="16.5" x14ac:dyDescent="0.3">
      <c r="A1906">
        <f>Table2[[#This Row],[NumDealsPurchases]]</f>
        <v>1</v>
      </c>
      <c r="B1906">
        <f>Table2[[#This Row],[AcceptedCmp3]]</f>
        <v>0</v>
      </c>
      <c r="C1906">
        <f>Table2[[#This Row],[AcceptedCmp4]]</f>
        <v>0</v>
      </c>
      <c r="D1906">
        <f>Table2[[#This Row],[AcceptedCmp5]]</f>
        <v>0</v>
      </c>
      <c r="E1906">
        <f>Table2[[#This Row],[AcceptedCmp1]]</f>
        <v>0</v>
      </c>
      <c r="F1906">
        <f>Table2[[#This Row],[AcceptedCmp2]]</f>
        <v>0</v>
      </c>
      <c r="G1906">
        <f>Table2[[#This Row],[Response]]</f>
        <v>0</v>
      </c>
      <c r="H1906" s="8">
        <f>Products!G1906</f>
        <v>27</v>
      </c>
      <c r="I1906" s="17" t="str">
        <f>Products!H1906</f>
        <v>Married</v>
      </c>
      <c r="J1906" t="str">
        <f>Products!I1906</f>
        <v>26-35</v>
      </c>
      <c r="K1906" t="str">
        <f>Table6[[#This Row],[Kids]]</f>
        <v>No</v>
      </c>
      <c r="L1906" t="str">
        <f>Table6[[#This Row],[Teens]]</f>
        <v>No</v>
      </c>
    </row>
    <row r="1907" spans="1:12" ht="16.5" x14ac:dyDescent="0.3">
      <c r="A1907">
        <f>Table2[[#This Row],[NumDealsPurchases]]</f>
        <v>3</v>
      </c>
      <c r="B1907">
        <f>Table2[[#This Row],[AcceptedCmp3]]</f>
        <v>0</v>
      </c>
      <c r="C1907">
        <f>Table2[[#This Row],[AcceptedCmp4]]</f>
        <v>0</v>
      </c>
      <c r="D1907">
        <f>Table2[[#This Row],[AcceptedCmp5]]</f>
        <v>0</v>
      </c>
      <c r="E1907">
        <f>Table2[[#This Row],[AcceptedCmp1]]</f>
        <v>0</v>
      </c>
      <c r="F1907">
        <f>Table2[[#This Row],[AcceptedCmp2]]</f>
        <v>0</v>
      </c>
      <c r="G1907">
        <f>Table2[[#This Row],[Response]]</f>
        <v>0</v>
      </c>
      <c r="H1907" s="8">
        <f>Products!G1907</f>
        <v>42</v>
      </c>
      <c r="I1907" s="17" t="str">
        <f>Products!H1907</f>
        <v>Married</v>
      </c>
      <c r="J1907" t="str">
        <f>Products!I1907</f>
        <v>36-45</v>
      </c>
      <c r="K1907" t="str">
        <f>Table6[[#This Row],[Kids]]</f>
        <v>Yes</v>
      </c>
      <c r="L1907" t="str">
        <f>Table6[[#This Row],[Teens]]</f>
        <v>No</v>
      </c>
    </row>
    <row r="1908" spans="1:12" ht="16.5" x14ac:dyDescent="0.3">
      <c r="A1908">
        <f>Table2[[#This Row],[NumDealsPurchases]]</f>
        <v>2</v>
      </c>
      <c r="B1908">
        <f>Table2[[#This Row],[AcceptedCmp3]]</f>
        <v>0</v>
      </c>
      <c r="C1908">
        <f>Table2[[#This Row],[AcceptedCmp4]]</f>
        <v>1</v>
      </c>
      <c r="D1908">
        <f>Table2[[#This Row],[AcceptedCmp5]]</f>
        <v>0</v>
      </c>
      <c r="E1908">
        <f>Table2[[#This Row],[AcceptedCmp1]]</f>
        <v>0</v>
      </c>
      <c r="F1908">
        <f>Table2[[#This Row],[AcceptedCmp2]]</f>
        <v>0</v>
      </c>
      <c r="G1908">
        <f>Table2[[#This Row],[Response]]</f>
        <v>0</v>
      </c>
      <c r="H1908" s="8">
        <f>Products!G1908</f>
        <v>46</v>
      </c>
      <c r="I1908" s="17" t="str">
        <f>Products!H1908</f>
        <v>Married</v>
      </c>
      <c r="J1908" t="str">
        <f>Products!I1908</f>
        <v>46-55</v>
      </c>
      <c r="K1908" t="str">
        <f>Table6[[#This Row],[Kids]]</f>
        <v>No</v>
      </c>
      <c r="L1908" t="str">
        <f>Table6[[#This Row],[Teens]]</f>
        <v>Yes</v>
      </c>
    </row>
    <row r="1909" spans="1:12" ht="16.5" x14ac:dyDescent="0.3">
      <c r="A1909">
        <f>Table2[[#This Row],[NumDealsPurchases]]</f>
        <v>1</v>
      </c>
      <c r="B1909">
        <f>Table2[[#This Row],[AcceptedCmp3]]</f>
        <v>0</v>
      </c>
      <c r="C1909">
        <f>Table2[[#This Row],[AcceptedCmp4]]</f>
        <v>0</v>
      </c>
      <c r="D1909">
        <f>Table2[[#This Row],[AcceptedCmp5]]</f>
        <v>0</v>
      </c>
      <c r="E1909">
        <f>Table2[[#This Row],[AcceptedCmp1]]</f>
        <v>0</v>
      </c>
      <c r="F1909">
        <f>Table2[[#This Row],[AcceptedCmp2]]</f>
        <v>0</v>
      </c>
      <c r="G1909">
        <f>Table2[[#This Row],[Response]]</f>
        <v>0</v>
      </c>
      <c r="H1909" s="8">
        <f>Products!G1909</f>
        <v>59</v>
      </c>
      <c r="I1909" s="17" t="str">
        <f>Products!H1909</f>
        <v>Together</v>
      </c>
      <c r="J1909" t="str">
        <f>Products!I1909</f>
        <v>56-65</v>
      </c>
      <c r="K1909" t="str">
        <f>Table6[[#This Row],[Kids]]</f>
        <v>No</v>
      </c>
      <c r="L1909" t="str">
        <f>Table6[[#This Row],[Teens]]</f>
        <v>No</v>
      </c>
    </row>
    <row r="1910" spans="1:12" ht="16.5" x14ac:dyDescent="0.3">
      <c r="A1910">
        <f>Table2[[#This Row],[NumDealsPurchases]]</f>
        <v>4</v>
      </c>
      <c r="B1910">
        <f>Table2[[#This Row],[AcceptedCmp3]]</f>
        <v>0</v>
      </c>
      <c r="C1910">
        <f>Table2[[#This Row],[AcceptedCmp4]]</f>
        <v>0</v>
      </c>
      <c r="D1910">
        <f>Table2[[#This Row],[AcceptedCmp5]]</f>
        <v>0</v>
      </c>
      <c r="E1910">
        <f>Table2[[#This Row],[AcceptedCmp1]]</f>
        <v>0</v>
      </c>
      <c r="F1910">
        <f>Table2[[#This Row],[AcceptedCmp2]]</f>
        <v>0</v>
      </c>
      <c r="G1910">
        <f>Table2[[#This Row],[Response]]</f>
        <v>0</v>
      </c>
      <c r="H1910" s="8">
        <f>Products!G1910</f>
        <v>42</v>
      </c>
      <c r="I1910" s="17" t="str">
        <f>Products!H1910</f>
        <v>Married</v>
      </c>
      <c r="J1910" t="str">
        <f>Products!I1910</f>
        <v>36-45</v>
      </c>
      <c r="K1910" t="str">
        <f>Table6[[#This Row],[Kids]]</f>
        <v>No</v>
      </c>
      <c r="L1910" t="str">
        <f>Table6[[#This Row],[Teens]]</f>
        <v>Yes</v>
      </c>
    </row>
    <row r="1911" spans="1:12" ht="16.5" x14ac:dyDescent="0.3">
      <c r="A1911">
        <f>Table2[[#This Row],[NumDealsPurchases]]</f>
        <v>1</v>
      </c>
      <c r="B1911">
        <f>Table2[[#This Row],[AcceptedCmp3]]</f>
        <v>0</v>
      </c>
      <c r="C1911">
        <f>Table2[[#This Row],[AcceptedCmp4]]</f>
        <v>0</v>
      </c>
      <c r="D1911">
        <f>Table2[[#This Row],[AcceptedCmp5]]</f>
        <v>0</v>
      </c>
      <c r="E1911">
        <f>Table2[[#This Row],[AcceptedCmp1]]</f>
        <v>0</v>
      </c>
      <c r="F1911">
        <f>Table2[[#This Row],[AcceptedCmp2]]</f>
        <v>0</v>
      </c>
      <c r="G1911">
        <f>Table2[[#This Row],[Response]]</f>
        <v>0</v>
      </c>
      <c r="H1911" s="8">
        <f>Products!G1911</f>
        <v>28</v>
      </c>
      <c r="I1911" s="17" t="str">
        <f>Products!H1911</f>
        <v>Married</v>
      </c>
      <c r="J1911" t="str">
        <f>Products!I1911</f>
        <v>26-35</v>
      </c>
      <c r="K1911" t="str">
        <f>Table6[[#This Row],[Kids]]</f>
        <v>Yes</v>
      </c>
      <c r="L1911" t="str">
        <f>Table6[[#This Row],[Teens]]</f>
        <v>No</v>
      </c>
    </row>
    <row r="1912" spans="1:12" ht="16.5" x14ac:dyDescent="0.3">
      <c r="A1912">
        <f>Table2[[#This Row],[NumDealsPurchases]]</f>
        <v>1</v>
      </c>
      <c r="B1912">
        <f>Table2[[#This Row],[AcceptedCmp3]]</f>
        <v>0</v>
      </c>
      <c r="C1912">
        <f>Table2[[#This Row],[AcceptedCmp4]]</f>
        <v>0</v>
      </c>
      <c r="D1912">
        <f>Table2[[#This Row],[AcceptedCmp5]]</f>
        <v>0</v>
      </c>
      <c r="E1912">
        <f>Table2[[#This Row],[AcceptedCmp1]]</f>
        <v>0</v>
      </c>
      <c r="F1912">
        <f>Table2[[#This Row],[AcceptedCmp2]]</f>
        <v>0</v>
      </c>
      <c r="G1912">
        <f>Table2[[#This Row],[Response]]</f>
        <v>0</v>
      </c>
      <c r="H1912" s="8">
        <f>Products!G1912</f>
        <v>54</v>
      </c>
      <c r="I1912" s="17" t="str">
        <f>Products!H1912</f>
        <v>Together</v>
      </c>
      <c r="J1912" t="str">
        <f>Products!I1912</f>
        <v>46-55</v>
      </c>
      <c r="K1912" t="str">
        <f>Table6[[#This Row],[Kids]]</f>
        <v>No</v>
      </c>
      <c r="L1912" t="str">
        <f>Table6[[#This Row],[Teens]]</f>
        <v>No</v>
      </c>
    </row>
    <row r="1913" spans="1:12" ht="16.5" x14ac:dyDescent="0.3">
      <c r="A1913">
        <f>Table2[[#This Row],[NumDealsPurchases]]</f>
        <v>1</v>
      </c>
      <c r="B1913">
        <f>Table2[[#This Row],[AcceptedCmp3]]</f>
        <v>1</v>
      </c>
      <c r="C1913">
        <f>Table2[[#This Row],[AcceptedCmp4]]</f>
        <v>0</v>
      </c>
      <c r="D1913">
        <f>Table2[[#This Row],[AcceptedCmp5]]</f>
        <v>0</v>
      </c>
      <c r="E1913">
        <f>Table2[[#This Row],[AcceptedCmp1]]</f>
        <v>0</v>
      </c>
      <c r="F1913">
        <f>Table2[[#This Row],[AcceptedCmp2]]</f>
        <v>0</v>
      </c>
      <c r="G1913">
        <f>Table2[[#This Row],[Response]]</f>
        <v>0</v>
      </c>
      <c r="H1913" s="8">
        <f>Products!G1913</f>
        <v>33</v>
      </c>
      <c r="I1913" s="17" t="str">
        <f>Products!H1913</f>
        <v>Single</v>
      </c>
      <c r="J1913" t="str">
        <f>Products!I1913</f>
        <v>26-35</v>
      </c>
      <c r="K1913" t="str">
        <f>Table6[[#This Row],[Kids]]</f>
        <v>Yes</v>
      </c>
      <c r="L1913" t="str">
        <f>Table6[[#This Row],[Teens]]</f>
        <v>No</v>
      </c>
    </row>
    <row r="1914" spans="1:12" ht="16.5" x14ac:dyDescent="0.3">
      <c r="A1914">
        <f>Table2[[#This Row],[NumDealsPurchases]]</f>
        <v>0</v>
      </c>
      <c r="B1914">
        <f>Table2[[#This Row],[AcceptedCmp3]]</f>
        <v>0</v>
      </c>
      <c r="C1914">
        <f>Table2[[#This Row],[AcceptedCmp4]]</f>
        <v>0</v>
      </c>
      <c r="D1914">
        <f>Table2[[#This Row],[AcceptedCmp5]]</f>
        <v>0</v>
      </c>
      <c r="E1914">
        <f>Table2[[#This Row],[AcceptedCmp1]]</f>
        <v>0</v>
      </c>
      <c r="F1914">
        <f>Table2[[#This Row],[AcceptedCmp2]]</f>
        <v>0</v>
      </c>
      <c r="G1914">
        <f>Table2[[#This Row],[Response]]</f>
        <v>0</v>
      </c>
      <c r="H1914" s="8">
        <f>Products!G1914</f>
        <v>54</v>
      </c>
      <c r="I1914" s="17" t="str">
        <f>Products!H1914</f>
        <v>Together</v>
      </c>
      <c r="J1914" t="str">
        <f>Products!I1914</f>
        <v>46-55</v>
      </c>
      <c r="K1914" t="str">
        <f>Table6[[#This Row],[Kids]]</f>
        <v>No</v>
      </c>
      <c r="L1914" t="str">
        <f>Table6[[#This Row],[Teens]]</f>
        <v>No</v>
      </c>
    </row>
    <row r="1915" spans="1:12" ht="16.5" x14ac:dyDescent="0.3">
      <c r="A1915">
        <f>Table2[[#This Row],[NumDealsPurchases]]</f>
        <v>2</v>
      </c>
      <c r="B1915">
        <f>Table2[[#This Row],[AcceptedCmp3]]</f>
        <v>0</v>
      </c>
      <c r="C1915">
        <f>Table2[[#This Row],[AcceptedCmp4]]</f>
        <v>1</v>
      </c>
      <c r="D1915">
        <f>Table2[[#This Row],[AcceptedCmp5]]</f>
        <v>0</v>
      </c>
      <c r="E1915">
        <f>Table2[[#This Row],[AcceptedCmp1]]</f>
        <v>0</v>
      </c>
      <c r="F1915">
        <f>Table2[[#This Row],[AcceptedCmp2]]</f>
        <v>0</v>
      </c>
      <c r="G1915">
        <f>Table2[[#This Row],[Response]]</f>
        <v>0</v>
      </c>
      <c r="H1915" s="8">
        <f>Products!G1915</f>
        <v>42</v>
      </c>
      <c r="I1915" s="17" t="str">
        <f>Products!H1915</f>
        <v>Married</v>
      </c>
      <c r="J1915" t="str">
        <f>Products!I1915</f>
        <v>36-45</v>
      </c>
      <c r="K1915" t="str">
        <f>Table6[[#This Row],[Kids]]</f>
        <v>No</v>
      </c>
      <c r="L1915" t="str">
        <f>Table6[[#This Row],[Teens]]</f>
        <v>Yes</v>
      </c>
    </row>
    <row r="1916" spans="1:12" ht="16.5" x14ac:dyDescent="0.3">
      <c r="A1916">
        <f>Table2[[#This Row],[NumDealsPurchases]]</f>
        <v>1</v>
      </c>
      <c r="B1916">
        <f>Table2[[#This Row],[AcceptedCmp3]]</f>
        <v>0</v>
      </c>
      <c r="C1916">
        <f>Table2[[#This Row],[AcceptedCmp4]]</f>
        <v>0</v>
      </c>
      <c r="D1916">
        <f>Table2[[#This Row],[AcceptedCmp5]]</f>
        <v>0</v>
      </c>
      <c r="E1916">
        <f>Table2[[#This Row],[AcceptedCmp1]]</f>
        <v>0</v>
      </c>
      <c r="F1916">
        <f>Table2[[#This Row],[AcceptedCmp2]]</f>
        <v>0</v>
      </c>
      <c r="G1916">
        <f>Table2[[#This Row],[Response]]</f>
        <v>0</v>
      </c>
      <c r="H1916" s="8">
        <f>Products!G1916</f>
        <v>41</v>
      </c>
      <c r="I1916" s="17" t="str">
        <f>Products!H1916</f>
        <v>Widow</v>
      </c>
      <c r="J1916" t="str">
        <f>Products!I1916</f>
        <v>36-45</v>
      </c>
      <c r="K1916" t="str">
        <f>Table6[[#This Row],[Kids]]</f>
        <v>No</v>
      </c>
      <c r="L1916" t="str">
        <f>Table6[[#This Row],[Teens]]</f>
        <v>No</v>
      </c>
    </row>
    <row r="1917" spans="1:12" ht="16.5" x14ac:dyDescent="0.3">
      <c r="A1917">
        <f>Table2[[#This Row],[NumDealsPurchases]]</f>
        <v>3</v>
      </c>
      <c r="B1917">
        <f>Table2[[#This Row],[AcceptedCmp3]]</f>
        <v>0</v>
      </c>
      <c r="C1917">
        <f>Table2[[#This Row],[AcceptedCmp4]]</f>
        <v>1</v>
      </c>
      <c r="D1917">
        <f>Table2[[#This Row],[AcceptedCmp5]]</f>
        <v>0</v>
      </c>
      <c r="E1917">
        <f>Table2[[#This Row],[AcceptedCmp1]]</f>
        <v>1</v>
      </c>
      <c r="F1917">
        <f>Table2[[#This Row],[AcceptedCmp2]]</f>
        <v>0</v>
      </c>
      <c r="G1917">
        <f>Table2[[#This Row],[Response]]</f>
        <v>1</v>
      </c>
      <c r="H1917" s="8">
        <f>Products!G1917</f>
        <v>45</v>
      </c>
      <c r="I1917" s="17" t="str">
        <f>Products!H1917</f>
        <v>Single</v>
      </c>
      <c r="J1917" t="str">
        <f>Products!I1917</f>
        <v>36-45</v>
      </c>
      <c r="K1917" t="str">
        <f>Table6[[#This Row],[Kids]]</f>
        <v>No</v>
      </c>
      <c r="L1917" t="str">
        <f>Table6[[#This Row],[Teens]]</f>
        <v>Yes</v>
      </c>
    </row>
    <row r="1918" spans="1:12" ht="16.5" x14ac:dyDescent="0.3">
      <c r="A1918">
        <f>Table2[[#This Row],[NumDealsPurchases]]</f>
        <v>6</v>
      </c>
      <c r="B1918">
        <f>Table2[[#This Row],[AcceptedCmp3]]</f>
        <v>0</v>
      </c>
      <c r="C1918">
        <f>Table2[[#This Row],[AcceptedCmp4]]</f>
        <v>0</v>
      </c>
      <c r="D1918">
        <f>Table2[[#This Row],[AcceptedCmp5]]</f>
        <v>0</v>
      </c>
      <c r="E1918">
        <f>Table2[[#This Row],[AcceptedCmp1]]</f>
        <v>0</v>
      </c>
      <c r="F1918">
        <f>Table2[[#This Row],[AcceptedCmp2]]</f>
        <v>0</v>
      </c>
      <c r="G1918">
        <f>Table2[[#This Row],[Response]]</f>
        <v>0</v>
      </c>
      <c r="H1918" s="8">
        <f>Products!G1918</f>
        <v>50</v>
      </c>
      <c r="I1918" s="17" t="str">
        <f>Products!H1918</f>
        <v>Married</v>
      </c>
      <c r="J1918" t="str">
        <f>Products!I1918</f>
        <v>46-55</v>
      </c>
      <c r="K1918" t="str">
        <f>Table6[[#This Row],[Kids]]</f>
        <v>No</v>
      </c>
      <c r="L1918" t="str">
        <f>Table6[[#This Row],[Teens]]</f>
        <v>Yes</v>
      </c>
    </row>
    <row r="1919" spans="1:12" ht="16.5" x14ac:dyDescent="0.3">
      <c r="A1919">
        <f>Table2[[#This Row],[NumDealsPurchases]]</f>
        <v>7</v>
      </c>
      <c r="B1919">
        <f>Table2[[#This Row],[AcceptedCmp3]]</f>
        <v>0</v>
      </c>
      <c r="C1919">
        <f>Table2[[#This Row],[AcceptedCmp4]]</f>
        <v>1</v>
      </c>
      <c r="D1919">
        <f>Table2[[#This Row],[AcceptedCmp5]]</f>
        <v>0</v>
      </c>
      <c r="E1919">
        <f>Table2[[#This Row],[AcceptedCmp1]]</f>
        <v>0</v>
      </c>
      <c r="F1919">
        <f>Table2[[#This Row],[AcceptedCmp2]]</f>
        <v>1</v>
      </c>
      <c r="G1919">
        <f>Table2[[#This Row],[Response]]</f>
        <v>1</v>
      </c>
      <c r="H1919" s="8">
        <f>Products!G1919</f>
        <v>44</v>
      </c>
      <c r="I1919" s="17" t="str">
        <f>Products!H1919</f>
        <v>Single</v>
      </c>
      <c r="J1919" t="str">
        <f>Products!I1919</f>
        <v>36-45</v>
      </c>
      <c r="K1919" t="str">
        <f>Table6[[#This Row],[Kids]]</f>
        <v>No</v>
      </c>
      <c r="L1919" t="str">
        <f>Table6[[#This Row],[Teens]]</f>
        <v>Yes</v>
      </c>
    </row>
    <row r="1920" spans="1:12" ht="16.5" x14ac:dyDescent="0.3">
      <c r="A1920">
        <f>Table2[[#This Row],[NumDealsPurchases]]</f>
        <v>1</v>
      </c>
      <c r="B1920">
        <f>Table2[[#This Row],[AcceptedCmp3]]</f>
        <v>0</v>
      </c>
      <c r="C1920">
        <f>Table2[[#This Row],[AcceptedCmp4]]</f>
        <v>0</v>
      </c>
      <c r="D1920">
        <f>Table2[[#This Row],[AcceptedCmp5]]</f>
        <v>0</v>
      </c>
      <c r="E1920">
        <f>Table2[[#This Row],[AcceptedCmp1]]</f>
        <v>0</v>
      </c>
      <c r="F1920">
        <f>Table2[[#This Row],[AcceptedCmp2]]</f>
        <v>0</v>
      </c>
      <c r="G1920">
        <f>Table2[[#This Row],[Response]]</f>
        <v>0</v>
      </c>
      <c r="H1920" s="8">
        <f>Products!G1920</f>
        <v>23</v>
      </c>
      <c r="I1920" s="17" t="str">
        <f>Products!H1920</f>
        <v>Single</v>
      </c>
      <c r="J1920" t="str">
        <f>Products!I1920</f>
        <v>16-25</v>
      </c>
      <c r="K1920" t="str">
        <f>Table6[[#This Row],[Kids]]</f>
        <v>No</v>
      </c>
      <c r="L1920" t="str">
        <f>Table6[[#This Row],[Teens]]</f>
        <v>No</v>
      </c>
    </row>
    <row r="1921" spans="1:12" ht="16.5" x14ac:dyDescent="0.3">
      <c r="A1921">
        <f>Table2[[#This Row],[NumDealsPurchases]]</f>
        <v>2</v>
      </c>
      <c r="B1921">
        <f>Table2[[#This Row],[AcceptedCmp3]]</f>
        <v>0</v>
      </c>
      <c r="C1921">
        <f>Table2[[#This Row],[AcceptedCmp4]]</f>
        <v>0</v>
      </c>
      <c r="D1921">
        <f>Table2[[#This Row],[AcceptedCmp5]]</f>
        <v>0</v>
      </c>
      <c r="E1921">
        <f>Table2[[#This Row],[AcceptedCmp1]]</f>
        <v>0</v>
      </c>
      <c r="F1921">
        <f>Table2[[#This Row],[AcceptedCmp2]]</f>
        <v>0</v>
      </c>
      <c r="G1921">
        <f>Table2[[#This Row],[Response]]</f>
        <v>0</v>
      </c>
      <c r="H1921" s="8">
        <f>Products!G1921</f>
        <v>32</v>
      </c>
      <c r="I1921" s="17" t="str">
        <f>Products!H1921</f>
        <v>Together</v>
      </c>
      <c r="J1921" t="str">
        <f>Products!I1921</f>
        <v>26-35</v>
      </c>
      <c r="K1921" t="str">
        <f>Table6[[#This Row],[Kids]]</f>
        <v>Yes</v>
      </c>
      <c r="L1921" t="str">
        <f>Table6[[#This Row],[Teens]]</f>
        <v>No</v>
      </c>
    </row>
    <row r="1922" spans="1:12" ht="16.5" x14ac:dyDescent="0.3">
      <c r="A1922">
        <f>Table2[[#This Row],[NumDealsPurchases]]</f>
        <v>1</v>
      </c>
      <c r="B1922">
        <f>Table2[[#This Row],[AcceptedCmp3]]</f>
        <v>0</v>
      </c>
      <c r="C1922">
        <f>Table2[[#This Row],[AcceptedCmp4]]</f>
        <v>0</v>
      </c>
      <c r="D1922">
        <f>Table2[[#This Row],[AcceptedCmp5]]</f>
        <v>0</v>
      </c>
      <c r="E1922">
        <f>Table2[[#This Row],[AcceptedCmp1]]</f>
        <v>0</v>
      </c>
      <c r="F1922">
        <f>Table2[[#This Row],[AcceptedCmp2]]</f>
        <v>0</v>
      </c>
      <c r="G1922">
        <f>Table2[[#This Row],[Response]]</f>
        <v>0</v>
      </c>
      <c r="H1922" s="8">
        <f>Products!G1922</f>
        <v>37</v>
      </c>
      <c r="I1922" s="17" t="str">
        <f>Products!H1922</f>
        <v>Single</v>
      </c>
      <c r="J1922" t="str">
        <f>Products!I1922</f>
        <v>36-45</v>
      </c>
      <c r="K1922" t="str">
        <f>Table6[[#This Row],[Kids]]</f>
        <v>No</v>
      </c>
      <c r="L1922" t="str">
        <f>Table6[[#This Row],[Teens]]</f>
        <v>No</v>
      </c>
    </row>
    <row r="1923" spans="1:12" ht="16.5" x14ac:dyDescent="0.3">
      <c r="A1923">
        <f>Table2[[#This Row],[NumDealsPurchases]]</f>
        <v>1</v>
      </c>
      <c r="B1923">
        <f>Table2[[#This Row],[AcceptedCmp3]]</f>
        <v>0</v>
      </c>
      <c r="C1923">
        <f>Table2[[#This Row],[AcceptedCmp4]]</f>
        <v>0</v>
      </c>
      <c r="D1923">
        <f>Table2[[#This Row],[AcceptedCmp5]]</f>
        <v>0</v>
      </c>
      <c r="E1923">
        <f>Table2[[#This Row],[AcceptedCmp1]]</f>
        <v>0</v>
      </c>
      <c r="F1923">
        <f>Table2[[#This Row],[AcceptedCmp2]]</f>
        <v>0</v>
      </c>
      <c r="G1923">
        <f>Table2[[#This Row],[Response]]</f>
        <v>0</v>
      </c>
      <c r="H1923" s="8">
        <f>Products!G1923</f>
        <v>47</v>
      </c>
      <c r="I1923" s="17" t="str">
        <f>Products!H1923</f>
        <v>Married</v>
      </c>
      <c r="J1923" t="str">
        <f>Products!I1923</f>
        <v>46-55</v>
      </c>
      <c r="K1923" t="str">
        <f>Table6[[#This Row],[Kids]]</f>
        <v>Yes</v>
      </c>
      <c r="L1923" t="str">
        <f>Table6[[#This Row],[Teens]]</f>
        <v>Yes</v>
      </c>
    </row>
    <row r="1924" spans="1:12" ht="16.5" x14ac:dyDescent="0.3">
      <c r="A1924">
        <f>Table2[[#This Row],[NumDealsPurchases]]</f>
        <v>1</v>
      </c>
      <c r="B1924">
        <f>Table2[[#This Row],[AcceptedCmp3]]</f>
        <v>0</v>
      </c>
      <c r="C1924">
        <f>Table2[[#This Row],[AcceptedCmp4]]</f>
        <v>0</v>
      </c>
      <c r="D1924">
        <f>Table2[[#This Row],[AcceptedCmp5]]</f>
        <v>0</v>
      </c>
      <c r="E1924">
        <f>Table2[[#This Row],[AcceptedCmp1]]</f>
        <v>0</v>
      </c>
      <c r="F1924">
        <f>Table2[[#This Row],[AcceptedCmp2]]</f>
        <v>0</v>
      </c>
      <c r="G1924">
        <f>Table2[[#This Row],[Response]]</f>
        <v>0</v>
      </c>
      <c r="H1924" s="8">
        <f>Products!G1924</f>
        <v>37</v>
      </c>
      <c r="I1924" s="17" t="str">
        <f>Products!H1924</f>
        <v>Single</v>
      </c>
      <c r="J1924" t="str">
        <f>Products!I1924</f>
        <v>36-45</v>
      </c>
      <c r="K1924" t="str">
        <f>Table6[[#This Row],[Kids]]</f>
        <v>No</v>
      </c>
      <c r="L1924" t="str">
        <f>Table6[[#This Row],[Teens]]</f>
        <v>Yes</v>
      </c>
    </row>
    <row r="1925" spans="1:12" ht="16.5" x14ac:dyDescent="0.3">
      <c r="A1925">
        <f>Table2[[#This Row],[NumDealsPurchases]]</f>
        <v>2</v>
      </c>
      <c r="B1925">
        <f>Table2[[#This Row],[AcceptedCmp3]]</f>
        <v>0</v>
      </c>
      <c r="C1925">
        <f>Table2[[#This Row],[AcceptedCmp4]]</f>
        <v>0</v>
      </c>
      <c r="D1925">
        <f>Table2[[#This Row],[AcceptedCmp5]]</f>
        <v>0</v>
      </c>
      <c r="E1925">
        <f>Table2[[#This Row],[AcceptedCmp1]]</f>
        <v>0</v>
      </c>
      <c r="F1925">
        <f>Table2[[#This Row],[AcceptedCmp2]]</f>
        <v>0</v>
      </c>
      <c r="G1925">
        <f>Table2[[#This Row],[Response]]</f>
        <v>0</v>
      </c>
      <c r="H1925" s="8">
        <f>Products!G1925</f>
        <v>42</v>
      </c>
      <c r="I1925" s="17" t="str">
        <f>Products!H1925</f>
        <v>Single</v>
      </c>
      <c r="J1925" t="str">
        <f>Products!I1925</f>
        <v>36-45</v>
      </c>
      <c r="K1925" t="str">
        <f>Table6[[#This Row],[Kids]]</f>
        <v>No</v>
      </c>
      <c r="L1925" t="str">
        <f>Table6[[#This Row],[Teens]]</f>
        <v>Yes</v>
      </c>
    </row>
    <row r="1926" spans="1:12" ht="16.5" x14ac:dyDescent="0.3">
      <c r="A1926">
        <f>Table2[[#This Row],[NumDealsPurchases]]</f>
        <v>0</v>
      </c>
      <c r="B1926">
        <f>Table2[[#This Row],[AcceptedCmp3]]</f>
        <v>0</v>
      </c>
      <c r="C1926">
        <f>Table2[[#This Row],[AcceptedCmp4]]</f>
        <v>1</v>
      </c>
      <c r="D1926">
        <f>Table2[[#This Row],[AcceptedCmp5]]</f>
        <v>1</v>
      </c>
      <c r="E1926">
        <f>Table2[[#This Row],[AcceptedCmp1]]</f>
        <v>1</v>
      </c>
      <c r="F1926">
        <f>Table2[[#This Row],[AcceptedCmp2]]</f>
        <v>1</v>
      </c>
      <c r="G1926">
        <f>Table2[[#This Row],[Response]]</f>
        <v>1</v>
      </c>
      <c r="H1926" s="8">
        <f>Products!G1926</f>
        <v>56</v>
      </c>
      <c r="I1926" s="17" t="str">
        <f>Products!H1926</f>
        <v>Single</v>
      </c>
      <c r="J1926" t="str">
        <f>Products!I1926</f>
        <v>56-65</v>
      </c>
      <c r="K1926" t="str">
        <f>Table6[[#This Row],[Kids]]</f>
        <v>No</v>
      </c>
      <c r="L1926" t="str">
        <f>Table6[[#This Row],[Teens]]</f>
        <v>No</v>
      </c>
    </row>
    <row r="1927" spans="1:12" ht="16.5" x14ac:dyDescent="0.3">
      <c r="A1927">
        <f>Table2[[#This Row],[NumDealsPurchases]]</f>
        <v>1</v>
      </c>
      <c r="B1927">
        <f>Table2[[#This Row],[AcceptedCmp3]]</f>
        <v>0</v>
      </c>
      <c r="C1927">
        <f>Table2[[#This Row],[AcceptedCmp4]]</f>
        <v>0</v>
      </c>
      <c r="D1927">
        <f>Table2[[#This Row],[AcceptedCmp5]]</f>
        <v>1</v>
      </c>
      <c r="E1927">
        <f>Table2[[#This Row],[AcceptedCmp1]]</f>
        <v>0</v>
      </c>
      <c r="F1927">
        <f>Table2[[#This Row],[AcceptedCmp2]]</f>
        <v>0</v>
      </c>
      <c r="G1927">
        <f>Table2[[#This Row],[Response]]</f>
        <v>0</v>
      </c>
      <c r="H1927" s="8">
        <f>Products!G1927</f>
        <v>70</v>
      </c>
      <c r="I1927" s="17" t="str">
        <f>Products!H1927</f>
        <v>Married</v>
      </c>
      <c r="J1927" t="str">
        <f>Products!I1927</f>
        <v>66-75</v>
      </c>
      <c r="K1927" t="str">
        <f>Table6[[#This Row],[Kids]]</f>
        <v>No</v>
      </c>
      <c r="L1927" t="str">
        <f>Table6[[#This Row],[Teens]]</f>
        <v>No</v>
      </c>
    </row>
    <row r="1928" spans="1:12" ht="16.5" x14ac:dyDescent="0.3">
      <c r="A1928">
        <f>Table2[[#This Row],[NumDealsPurchases]]</f>
        <v>3</v>
      </c>
      <c r="B1928">
        <f>Table2[[#This Row],[AcceptedCmp3]]</f>
        <v>0</v>
      </c>
      <c r="C1928">
        <f>Table2[[#This Row],[AcceptedCmp4]]</f>
        <v>0</v>
      </c>
      <c r="D1928">
        <f>Table2[[#This Row],[AcceptedCmp5]]</f>
        <v>0</v>
      </c>
      <c r="E1928">
        <f>Table2[[#This Row],[AcceptedCmp1]]</f>
        <v>0</v>
      </c>
      <c r="F1928">
        <f>Table2[[#This Row],[AcceptedCmp2]]</f>
        <v>0</v>
      </c>
      <c r="G1928">
        <f>Table2[[#This Row],[Response]]</f>
        <v>0</v>
      </c>
      <c r="H1928" s="8">
        <f>Products!G1928</f>
        <v>54</v>
      </c>
      <c r="I1928" s="17" t="str">
        <f>Products!H1928</f>
        <v>Married</v>
      </c>
      <c r="J1928" t="str">
        <f>Products!I1928</f>
        <v>46-55</v>
      </c>
      <c r="K1928" t="str">
        <f>Table6[[#This Row],[Kids]]</f>
        <v>Yes</v>
      </c>
      <c r="L1928" t="str">
        <f>Table6[[#This Row],[Teens]]</f>
        <v>Yes</v>
      </c>
    </row>
    <row r="1929" spans="1:12" ht="16.5" x14ac:dyDescent="0.3">
      <c r="A1929">
        <f>Table2[[#This Row],[NumDealsPurchases]]</f>
        <v>1</v>
      </c>
      <c r="B1929">
        <f>Table2[[#This Row],[AcceptedCmp3]]</f>
        <v>0</v>
      </c>
      <c r="C1929">
        <f>Table2[[#This Row],[AcceptedCmp4]]</f>
        <v>0</v>
      </c>
      <c r="D1929">
        <f>Table2[[#This Row],[AcceptedCmp5]]</f>
        <v>0</v>
      </c>
      <c r="E1929">
        <f>Table2[[#This Row],[AcceptedCmp1]]</f>
        <v>0</v>
      </c>
      <c r="F1929">
        <f>Table2[[#This Row],[AcceptedCmp2]]</f>
        <v>0</v>
      </c>
      <c r="G1929">
        <f>Table2[[#This Row],[Response]]</f>
        <v>0</v>
      </c>
      <c r="H1929" s="8">
        <f>Products!G1929</f>
        <v>36</v>
      </c>
      <c r="I1929" s="17" t="str">
        <f>Products!H1929</f>
        <v>Married</v>
      </c>
      <c r="J1929" t="str">
        <f>Products!I1929</f>
        <v>36-45</v>
      </c>
      <c r="K1929" t="str">
        <f>Table6[[#This Row],[Kids]]</f>
        <v>Yes</v>
      </c>
      <c r="L1929" t="str">
        <f>Table6[[#This Row],[Teens]]</f>
        <v>No</v>
      </c>
    </row>
    <row r="1930" spans="1:12" ht="16.5" x14ac:dyDescent="0.3">
      <c r="A1930">
        <f>Table2[[#This Row],[NumDealsPurchases]]</f>
        <v>3</v>
      </c>
      <c r="B1930">
        <f>Table2[[#This Row],[AcceptedCmp3]]</f>
        <v>0</v>
      </c>
      <c r="C1930">
        <f>Table2[[#This Row],[AcceptedCmp4]]</f>
        <v>1</v>
      </c>
      <c r="D1930">
        <f>Table2[[#This Row],[AcceptedCmp5]]</f>
        <v>0</v>
      </c>
      <c r="E1930">
        <f>Table2[[#This Row],[AcceptedCmp1]]</f>
        <v>0</v>
      </c>
      <c r="F1930">
        <f>Table2[[#This Row],[AcceptedCmp2]]</f>
        <v>1</v>
      </c>
      <c r="G1930">
        <f>Table2[[#This Row],[Response]]</f>
        <v>0</v>
      </c>
      <c r="H1930" s="8">
        <f>Products!G1930</f>
        <v>43</v>
      </c>
      <c r="I1930" s="17" t="str">
        <f>Products!H1930</f>
        <v>Single</v>
      </c>
      <c r="J1930" t="str">
        <f>Products!I1930</f>
        <v>36-45</v>
      </c>
      <c r="K1930" t="str">
        <f>Table6[[#This Row],[Kids]]</f>
        <v>No</v>
      </c>
      <c r="L1930" t="str">
        <f>Table6[[#This Row],[Teens]]</f>
        <v>Yes</v>
      </c>
    </row>
    <row r="1931" spans="1:12" ht="16.5" x14ac:dyDescent="0.3">
      <c r="A1931">
        <f>Table2[[#This Row],[NumDealsPurchases]]</f>
        <v>1</v>
      </c>
      <c r="B1931">
        <f>Table2[[#This Row],[AcceptedCmp3]]</f>
        <v>0</v>
      </c>
      <c r="C1931">
        <f>Table2[[#This Row],[AcceptedCmp4]]</f>
        <v>0</v>
      </c>
      <c r="D1931">
        <f>Table2[[#This Row],[AcceptedCmp5]]</f>
        <v>0</v>
      </c>
      <c r="E1931">
        <f>Table2[[#This Row],[AcceptedCmp1]]</f>
        <v>0</v>
      </c>
      <c r="F1931">
        <f>Table2[[#This Row],[AcceptedCmp2]]</f>
        <v>0</v>
      </c>
      <c r="G1931">
        <f>Table2[[#This Row],[Response]]</f>
        <v>0</v>
      </c>
      <c r="H1931" s="8">
        <f>Products!G1931</f>
        <v>43</v>
      </c>
      <c r="I1931" s="17" t="str">
        <f>Products!H1931</f>
        <v>Married</v>
      </c>
      <c r="J1931" t="str">
        <f>Products!I1931</f>
        <v>36-45</v>
      </c>
      <c r="K1931" t="str">
        <f>Table6[[#This Row],[Kids]]</f>
        <v>No</v>
      </c>
      <c r="L1931" t="str">
        <f>Table6[[#This Row],[Teens]]</f>
        <v>No</v>
      </c>
    </row>
    <row r="1932" spans="1:12" ht="16.5" x14ac:dyDescent="0.3">
      <c r="A1932">
        <f>Table2[[#This Row],[NumDealsPurchases]]</f>
        <v>1</v>
      </c>
      <c r="B1932">
        <f>Table2[[#This Row],[AcceptedCmp3]]</f>
        <v>0</v>
      </c>
      <c r="C1932">
        <f>Table2[[#This Row],[AcceptedCmp4]]</f>
        <v>0</v>
      </c>
      <c r="D1932">
        <f>Table2[[#This Row],[AcceptedCmp5]]</f>
        <v>0</v>
      </c>
      <c r="E1932">
        <f>Table2[[#This Row],[AcceptedCmp1]]</f>
        <v>0</v>
      </c>
      <c r="F1932">
        <f>Table2[[#This Row],[AcceptedCmp2]]</f>
        <v>0</v>
      </c>
      <c r="G1932">
        <f>Table2[[#This Row],[Response]]</f>
        <v>1</v>
      </c>
      <c r="H1932" s="8">
        <f>Products!G1932</f>
        <v>55</v>
      </c>
      <c r="I1932" s="17" t="str">
        <f>Products!H1932</f>
        <v>Married</v>
      </c>
      <c r="J1932" t="str">
        <f>Products!I1932</f>
        <v>46-55</v>
      </c>
      <c r="K1932" t="str">
        <f>Table6[[#This Row],[Kids]]</f>
        <v>No</v>
      </c>
      <c r="L1932" t="str">
        <f>Table6[[#This Row],[Teens]]</f>
        <v>No</v>
      </c>
    </row>
    <row r="1933" spans="1:12" ht="16.5" x14ac:dyDescent="0.3">
      <c r="A1933">
        <f>Table2[[#This Row],[NumDealsPurchases]]</f>
        <v>5</v>
      </c>
      <c r="B1933">
        <f>Table2[[#This Row],[AcceptedCmp3]]</f>
        <v>0</v>
      </c>
      <c r="C1933">
        <f>Table2[[#This Row],[AcceptedCmp4]]</f>
        <v>0</v>
      </c>
      <c r="D1933">
        <f>Table2[[#This Row],[AcceptedCmp5]]</f>
        <v>0</v>
      </c>
      <c r="E1933">
        <f>Table2[[#This Row],[AcceptedCmp1]]</f>
        <v>0</v>
      </c>
      <c r="F1933">
        <f>Table2[[#This Row],[AcceptedCmp2]]</f>
        <v>0</v>
      </c>
      <c r="G1933">
        <f>Table2[[#This Row],[Response]]</f>
        <v>0</v>
      </c>
      <c r="H1933" s="8">
        <f>Products!G1933</f>
        <v>48</v>
      </c>
      <c r="I1933" s="17" t="str">
        <f>Products!H1933</f>
        <v>Married</v>
      </c>
      <c r="J1933" t="str">
        <f>Products!I1933</f>
        <v>46-55</v>
      </c>
      <c r="K1933" t="str">
        <f>Table6[[#This Row],[Kids]]</f>
        <v>Yes</v>
      </c>
      <c r="L1933" t="str">
        <f>Table6[[#This Row],[Teens]]</f>
        <v>Yes</v>
      </c>
    </row>
    <row r="1934" spans="1:12" ht="16.5" x14ac:dyDescent="0.3">
      <c r="A1934">
        <f>Table2[[#This Row],[NumDealsPurchases]]</f>
        <v>1</v>
      </c>
      <c r="B1934">
        <f>Table2[[#This Row],[AcceptedCmp3]]</f>
        <v>0</v>
      </c>
      <c r="C1934">
        <f>Table2[[#This Row],[AcceptedCmp4]]</f>
        <v>0</v>
      </c>
      <c r="D1934">
        <f>Table2[[#This Row],[AcceptedCmp5]]</f>
        <v>0</v>
      </c>
      <c r="E1934">
        <f>Table2[[#This Row],[AcceptedCmp1]]</f>
        <v>0</v>
      </c>
      <c r="F1934">
        <f>Table2[[#This Row],[AcceptedCmp2]]</f>
        <v>0</v>
      </c>
      <c r="G1934">
        <f>Table2[[#This Row],[Response]]</f>
        <v>0</v>
      </c>
      <c r="H1934" s="8">
        <f>Products!G1934</f>
        <v>39</v>
      </c>
      <c r="I1934" s="17" t="str">
        <f>Products!H1934</f>
        <v>Married</v>
      </c>
      <c r="J1934" t="str">
        <f>Products!I1934</f>
        <v>36-45</v>
      </c>
      <c r="K1934" t="str">
        <f>Table6[[#This Row],[Kids]]</f>
        <v>Yes</v>
      </c>
      <c r="L1934" t="str">
        <f>Table6[[#This Row],[Teens]]</f>
        <v>Yes</v>
      </c>
    </row>
    <row r="1935" spans="1:12" ht="16.5" x14ac:dyDescent="0.3">
      <c r="A1935">
        <f>Table2[[#This Row],[NumDealsPurchases]]</f>
        <v>2</v>
      </c>
      <c r="B1935">
        <f>Table2[[#This Row],[AcceptedCmp3]]</f>
        <v>0</v>
      </c>
      <c r="C1935">
        <f>Table2[[#This Row],[AcceptedCmp4]]</f>
        <v>0</v>
      </c>
      <c r="D1935">
        <f>Table2[[#This Row],[AcceptedCmp5]]</f>
        <v>0</v>
      </c>
      <c r="E1935">
        <f>Table2[[#This Row],[AcceptedCmp1]]</f>
        <v>0</v>
      </c>
      <c r="F1935">
        <f>Table2[[#This Row],[AcceptedCmp2]]</f>
        <v>0</v>
      </c>
      <c r="G1935">
        <f>Table2[[#This Row],[Response]]</f>
        <v>0</v>
      </c>
      <c r="H1935" s="8">
        <f>Products!G1935</f>
        <v>66</v>
      </c>
      <c r="I1935" s="17" t="str">
        <f>Products!H1935</f>
        <v>Married</v>
      </c>
      <c r="J1935" t="str">
        <f>Products!I1935</f>
        <v>66-75</v>
      </c>
      <c r="K1935" t="str">
        <f>Table6[[#This Row],[Kids]]</f>
        <v>No</v>
      </c>
      <c r="L1935" t="str">
        <f>Table6[[#This Row],[Teens]]</f>
        <v>Yes</v>
      </c>
    </row>
    <row r="1936" spans="1:12" ht="16.5" x14ac:dyDescent="0.3">
      <c r="A1936">
        <f>Table2[[#This Row],[NumDealsPurchases]]</f>
        <v>3</v>
      </c>
      <c r="B1936">
        <f>Table2[[#This Row],[AcceptedCmp3]]</f>
        <v>0</v>
      </c>
      <c r="C1936">
        <f>Table2[[#This Row],[AcceptedCmp4]]</f>
        <v>0</v>
      </c>
      <c r="D1936">
        <f>Table2[[#This Row],[AcceptedCmp5]]</f>
        <v>0</v>
      </c>
      <c r="E1936">
        <f>Table2[[#This Row],[AcceptedCmp1]]</f>
        <v>0</v>
      </c>
      <c r="F1936">
        <f>Table2[[#This Row],[AcceptedCmp2]]</f>
        <v>0</v>
      </c>
      <c r="G1936">
        <f>Table2[[#This Row],[Response]]</f>
        <v>0</v>
      </c>
      <c r="H1936" s="8">
        <f>Products!G1936</f>
        <v>32</v>
      </c>
      <c r="I1936" s="17" t="str">
        <f>Products!H1936</f>
        <v>Married</v>
      </c>
      <c r="J1936" t="str">
        <f>Products!I1936</f>
        <v>26-35</v>
      </c>
      <c r="K1936" t="str">
        <f>Table6[[#This Row],[Kids]]</f>
        <v>Yes</v>
      </c>
      <c r="L1936" t="str">
        <f>Table6[[#This Row],[Teens]]</f>
        <v>No</v>
      </c>
    </row>
    <row r="1937" spans="1:12" ht="16.5" x14ac:dyDescent="0.3">
      <c r="A1937">
        <f>Table2[[#This Row],[NumDealsPurchases]]</f>
        <v>2</v>
      </c>
      <c r="B1937">
        <f>Table2[[#This Row],[AcceptedCmp3]]</f>
        <v>0</v>
      </c>
      <c r="C1937">
        <f>Table2[[#This Row],[AcceptedCmp4]]</f>
        <v>0</v>
      </c>
      <c r="D1937">
        <f>Table2[[#This Row],[AcceptedCmp5]]</f>
        <v>0</v>
      </c>
      <c r="E1937">
        <f>Table2[[#This Row],[AcceptedCmp1]]</f>
        <v>0</v>
      </c>
      <c r="F1937">
        <f>Table2[[#This Row],[AcceptedCmp2]]</f>
        <v>0</v>
      </c>
      <c r="G1937">
        <f>Table2[[#This Row],[Response]]</f>
        <v>0</v>
      </c>
      <c r="H1937" s="8">
        <f>Products!G1937</f>
        <v>46</v>
      </c>
      <c r="I1937" s="17" t="str">
        <f>Products!H1937</f>
        <v>Together</v>
      </c>
      <c r="J1937" t="str">
        <f>Products!I1937</f>
        <v>46-55</v>
      </c>
      <c r="K1937" t="str">
        <f>Table6[[#This Row],[Kids]]</f>
        <v>Yes</v>
      </c>
      <c r="L1937" t="str">
        <f>Table6[[#This Row],[Teens]]</f>
        <v>No</v>
      </c>
    </row>
    <row r="1938" spans="1:12" ht="16.5" x14ac:dyDescent="0.3">
      <c r="A1938">
        <f>Table2[[#This Row],[NumDealsPurchases]]</f>
        <v>2</v>
      </c>
      <c r="B1938">
        <f>Table2[[#This Row],[AcceptedCmp3]]</f>
        <v>0</v>
      </c>
      <c r="C1938">
        <f>Table2[[#This Row],[AcceptedCmp4]]</f>
        <v>0</v>
      </c>
      <c r="D1938">
        <f>Table2[[#This Row],[AcceptedCmp5]]</f>
        <v>0</v>
      </c>
      <c r="E1938">
        <f>Table2[[#This Row],[AcceptedCmp1]]</f>
        <v>0</v>
      </c>
      <c r="F1938">
        <f>Table2[[#This Row],[AcceptedCmp2]]</f>
        <v>0</v>
      </c>
      <c r="G1938">
        <f>Table2[[#This Row],[Response]]</f>
        <v>0</v>
      </c>
      <c r="H1938" s="8">
        <f>Products!G1938</f>
        <v>62</v>
      </c>
      <c r="I1938" s="17" t="str">
        <f>Products!H1938</f>
        <v>Single</v>
      </c>
      <c r="J1938" t="str">
        <f>Products!I1938</f>
        <v>56-65</v>
      </c>
      <c r="K1938" t="str">
        <f>Table6[[#This Row],[Kids]]</f>
        <v>No</v>
      </c>
      <c r="L1938" t="str">
        <f>Table6[[#This Row],[Teens]]</f>
        <v>Yes</v>
      </c>
    </row>
    <row r="1939" spans="1:12" ht="16.5" x14ac:dyDescent="0.3">
      <c r="A1939">
        <f>Table2[[#This Row],[NumDealsPurchases]]</f>
        <v>2</v>
      </c>
      <c r="B1939">
        <f>Table2[[#This Row],[AcceptedCmp3]]</f>
        <v>0</v>
      </c>
      <c r="C1939">
        <f>Table2[[#This Row],[AcceptedCmp4]]</f>
        <v>0</v>
      </c>
      <c r="D1939">
        <f>Table2[[#This Row],[AcceptedCmp5]]</f>
        <v>0</v>
      </c>
      <c r="E1939">
        <f>Table2[[#This Row],[AcceptedCmp1]]</f>
        <v>0</v>
      </c>
      <c r="F1939">
        <f>Table2[[#This Row],[AcceptedCmp2]]</f>
        <v>0</v>
      </c>
      <c r="G1939">
        <f>Table2[[#This Row],[Response]]</f>
        <v>0</v>
      </c>
      <c r="H1939" s="8">
        <f>Products!G1939</f>
        <v>37</v>
      </c>
      <c r="I1939" s="17" t="str">
        <f>Products!H1939</f>
        <v>Widow</v>
      </c>
      <c r="J1939" t="str">
        <f>Products!I1939</f>
        <v>36-45</v>
      </c>
      <c r="K1939" t="str">
        <f>Table6[[#This Row],[Kids]]</f>
        <v>Yes</v>
      </c>
      <c r="L1939" t="str">
        <f>Table6[[#This Row],[Teens]]</f>
        <v>Yes</v>
      </c>
    </row>
    <row r="1940" spans="1:12" ht="16.5" x14ac:dyDescent="0.3">
      <c r="A1940">
        <f>Table2[[#This Row],[NumDealsPurchases]]</f>
        <v>5</v>
      </c>
      <c r="B1940">
        <f>Table2[[#This Row],[AcceptedCmp3]]</f>
        <v>0</v>
      </c>
      <c r="C1940">
        <f>Table2[[#This Row],[AcceptedCmp4]]</f>
        <v>0</v>
      </c>
      <c r="D1940">
        <f>Table2[[#This Row],[AcceptedCmp5]]</f>
        <v>0</v>
      </c>
      <c r="E1940">
        <f>Table2[[#This Row],[AcceptedCmp1]]</f>
        <v>0</v>
      </c>
      <c r="F1940">
        <f>Table2[[#This Row],[AcceptedCmp2]]</f>
        <v>0</v>
      </c>
      <c r="G1940">
        <f>Table2[[#This Row],[Response]]</f>
        <v>1</v>
      </c>
      <c r="H1940" s="8">
        <f>Products!G1940</f>
        <v>57</v>
      </c>
      <c r="I1940" s="17" t="str">
        <f>Products!H1940</f>
        <v>Married</v>
      </c>
      <c r="J1940" t="str">
        <f>Products!I1940</f>
        <v>56-65</v>
      </c>
      <c r="K1940" t="str">
        <f>Table6[[#This Row],[Kids]]</f>
        <v>No</v>
      </c>
      <c r="L1940" t="str">
        <f>Table6[[#This Row],[Teens]]</f>
        <v>Yes</v>
      </c>
    </row>
    <row r="1941" spans="1:12" ht="16.5" x14ac:dyDescent="0.3">
      <c r="A1941">
        <f>Table2[[#This Row],[NumDealsPurchases]]</f>
        <v>3</v>
      </c>
      <c r="B1941">
        <f>Table2[[#This Row],[AcceptedCmp3]]</f>
        <v>0</v>
      </c>
      <c r="C1941">
        <f>Table2[[#This Row],[AcceptedCmp4]]</f>
        <v>0</v>
      </c>
      <c r="D1941">
        <f>Table2[[#This Row],[AcceptedCmp5]]</f>
        <v>0</v>
      </c>
      <c r="E1941">
        <f>Table2[[#This Row],[AcceptedCmp1]]</f>
        <v>0</v>
      </c>
      <c r="F1941">
        <f>Table2[[#This Row],[AcceptedCmp2]]</f>
        <v>0</v>
      </c>
      <c r="G1941">
        <f>Table2[[#This Row],[Response]]</f>
        <v>1</v>
      </c>
      <c r="H1941" s="8">
        <f>Products!G1941</f>
        <v>63</v>
      </c>
      <c r="I1941" s="17" t="str">
        <f>Products!H1941</f>
        <v>Married</v>
      </c>
      <c r="J1941" t="str">
        <f>Products!I1941</f>
        <v>56-65</v>
      </c>
      <c r="K1941" t="str">
        <f>Table6[[#This Row],[Kids]]</f>
        <v>No</v>
      </c>
      <c r="L1941" t="str">
        <f>Table6[[#This Row],[Teens]]</f>
        <v>Yes</v>
      </c>
    </row>
    <row r="1942" spans="1:12" ht="16.5" x14ac:dyDescent="0.3">
      <c r="A1942">
        <f>Table2[[#This Row],[NumDealsPurchases]]</f>
        <v>1</v>
      </c>
      <c r="B1942">
        <f>Table2[[#This Row],[AcceptedCmp3]]</f>
        <v>0</v>
      </c>
      <c r="C1942">
        <f>Table2[[#This Row],[AcceptedCmp4]]</f>
        <v>0</v>
      </c>
      <c r="D1942">
        <f>Table2[[#This Row],[AcceptedCmp5]]</f>
        <v>0</v>
      </c>
      <c r="E1942">
        <f>Table2[[#This Row],[AcceptedCmp1]]</f>
        <v>0</v>
      </c>
      <c r="F1942">
        <f>Table2[[#This Row],[AcceptedCmp2]]</f>
        <v>0</v>
      </c>
      <c r="G1942">
        <f>Table2[[#This Row],[Response]]</f>
        <v>0</v>
      </c>
      <c r="H1942" s="8">
        <f>Products!G1942</f>
        <v>55</v>
      </c>
      <c r="I1942" s="17" t="str">
        <f>Products!H1942</f>
        <v>Married</v>
      </c>
      <c r="J1942" t="str">
        <f>Products!I1942</f>
        <v>46-55</v>
      </c>
      <c r="K1942" t="str">
        <f>Table6[[#This Row],[Kids]]</f>
        <v>No</v>
      </c>
      <c r="L1942" t="str">
        <f>Table6[[#This Row],[Teens]]</f>
        <v>Yes</v>
      </c>
    </row>
    <row r="1943" spans="1:12" ht="16.5" x14ac:dyDescent="0.3">
      <c r="A1943">
        <f>Table2[[#This Row],[NumDealsPurchases]]</f>
        <v>1</v>
      </c>
      <c r="B1943">
        <f>Table2[[#This Row],[AcceptedCmp3]]</f>
        <v>0</v>
      </c>
      <c r="C1943">
        <f>Table2[[#This Row],[AcceptedCmp4]]</f>
        <v>0</v>
      </c>
      <c r="D1943">
        <f>Table2[[#This Row],[AcceptedCmp5]]</f>
        <v>0</v>
      </c>
      <c r="E1943">
        <f>Table2[[#This Row],[AcceptedCmp1]]</f>
        <v>0</v>
      </c>
      <c r="F1943">
        <f>Table2[[#This Row],[AcceptedCmp2]]</f>
        <v>0</v>
      </c>
      <c r="G1943">
        <f>Table2[[#This Row],[Response]]</f>
        <v>0</v>
      </c>
      <c r="H1943" s="8">
        <f>Products!G1943</f>
        <v>40</v>
      </c>
      <c r="I1943" s="17" t="str">
        <f>Products!H1943</f>
        <v>Together</v>
      </c>
      <c r="J1943" t="str">
        <f>Products!I1943</f>
        <v>36-45</v>
      </c>
      <c r="K1943" t="str">
        <f>Table6[[#This Row],[Kids]]</f>
        <v>Yes</v>
      </c>
      <c r="L1943" t="str">
        <f>Table6[[#This Row],[Teens]]</f>
        <v>No</v>
      </c>
    </row>
    <row r="1944" spans="1:12" ht="16.5" x14ac:dyDescent="0.3">
      <c r="A1944">
        <f>Table2[[#This Row],[NumDealsPurchases]]</f>
        <v>1</v>
      </c>
      <c r="B1944">
        <f>Table2[[#This Row],[AcceptedCmp3]]</f>
        <v>1</v>
      </c>
      <c r="C1944">
        <f>Table2[[#This Row],[AcceptedCmp4]]</f>
        <v>0</v>
      </c>
      <c r="D1944">
        <f>Table2[[#This Row],[AcceptedCmp5]]</f>
        <v>1</v>
      </c>
      <c r="E1944">
        <f>Table2[[#This Row],[AcceptedCmp1]]</f>
        <v>1</v>
      </c>
      <c r="F1944">
        <f>Table2[[#This Row],[AcceptedCmp2]]</f>
        <v>0</v>
      </c>
      <c r="G1944">
        <f>Table2[[#This Row],[Response]]</f>
        <v>1</v>
      </c>
      <c r="H1944" s="8">
        <f>Products!G1944</f>
        <v>30</v>
      </c>
      <c r="I1944" s="17" t="str">
        <f>Products!H1944</f>
        <v>Single</v>
      </c>
      <c r="J1944" t="str">
        <f>Products!I1944</f>
        <v>26-35</v>
      </c>
      <c r="K1944" t="str">
        <f>Table6[[#This Row],[Kids]]</f>
        <v>No</v>
      </c>
      <c r="L1944" t="str">
        <f>Table6[[#This Row],[Teens]]</f>
        <v>No</v>
      </c>
    </row>
    <row r="1945" spans="1:12" ht="16.5" x14ac:dyDescent="0.3">
      <c r="A1945">
        <f>Table2[[#This Row],[NumDealsPurchases]]</f>
        <v>1</v>
      </c>
      <c r="B1945">
        <f>Table2[[#This Row],[AcceptedCmp3]]</f>
        <v>0</v>
      </c>
      <c r="C1945">
        <f>Table2[[#This Row],[AcceptedCmp4]]</f>
        <v>0</v>
      </c>
      <c r="D1945">
        <f>Table2[[#This Row],[AcceptedCmp5]]</f>
        <v>0</v>
      </c>
      <c r="E1945">
        <f>Table2[[#This Row],[AcceptedCmp1]]</f>
        <v>0</v>
      </c>
      <c r="F1945">
        <f>Table2[[#This Row],[AcceptedCmp2]]</f>
        <v>0</v>
      </c>
      <c r="G1945">
        <f>Table2[[#This Row],[Response]]</f>
        <v>0</v>
      </c>
      <c r="H1945" s="8">
        <f>Products!G1945</f>
        <v>63</v>
      </c>
      <c r="I1945" s="17" t="str">
        <f>Products!H1945</f>
        <v>Married</v>
      </c>
      <c r="J1945" t="str">
        <f>Products!I1945</f>
        <v>56-65</v>
      </c>
      <c r="K1945" t="str">
        <f>Table6[[#This Row],[Kids]]</f>
        <v>No</v>
      </c>
      <c r="L1945" t="str">
        <f>Table6[[#This Row],[Teens]]</f>
        <v>Yes</v>
      </c>
    </row>
    <row r="1946" spans="1:12" ht="16.5" x14ac:dyDescent="0.3">
      <c r="A1946">
        <f>Table2[[#This Row],[NumDealsPurchases]]</f>
        <v>1</v>
      </c>
      <c r="B1946">
        <f>Table2[[#This Row],[AcceptedCmp3]]</f>
        <v>0</v>
      </c>
      <c r="C1946">
        <f>Table2[[#This Row],[AcceptedCmp4]]</f>
        <v>0</v>
      </c>
      <c r="D1946">
        <f>Table2[[#This Row],[AcceptedCmp5]]</f>
        <v>0</v>
      </c>
      <c r="E1946">
        <f>Table2[[#This Row],[AcceptedCmp1]]</f>
        <v>0</v>
      </c>
      <c r="F1946">
        <f>Table2[[#This Row],[AcceptedCmp2]]</f>
        <v>0</v>
      </c>
      <c r="G1946">
        <f>Table2[[#This Row],[Response]]</f>
        <v>0</v>
      </c>
      <c r="H1946" s="8">
        <f>Products!G1946</f>
        <v>35</v>
      </c>
      <c r="I1946" s="17" t="str">
        <f>Products!H1946</f>
        <v>Married</v>
      </c>
      <c r="J1946" t="str">
        <f>Products!I1946</f>
        <v>26-35</v>
      </c>
      <c r="K1946" t="str">
        <f>Table6[[#This Row],[Kids]]</f>
        <v>Yes</v>
      </c>
      <c r="L1946" t="str">
        <f>Table6[[#This Row],[Teens]]</f>
        <v>No</v>
      </c>
    </row>
    <row r="1947" spans="1:12" ht="16.5" x14ac:dyDescent="0.3">
      <c r="A1947">
        <f>Table2[[#This Row],[NumDealsPurchases]]</f>
        <v>1</v>
      </c>
      <c r="B1947">
        <f>Table2[[#This Row],[AcceptedCmp3]]</f>
        <v>0</v>
      </c>
      <c r="C1947">
        <f>Table2[[#This Row],[AcceptedCmp4]]</f>
        <v>0</v>
      </c>
      <c r="D1947">
        <f>Table2[[#This Row],[AcceptedCmp5]]</f>
        <v>0</v>
      </c>
      <c r="E1947">
        <f>Table2[[#This Row],[AcceptedCmp1]]</f>
        <v>0</v>
      </c>
      <c r="F1947">
        <f>Table2[[#This Row],[AcceptedCmp2]]</f>
        <v>0</v>
      </c>
      <c r="G1947">
        <f>Table2[[#This Row],[Response]]</f>
        <v>0</v>
      </c>
      <c r="H1947" s="8">
        <f>Products!G1947</f>
        <v>30</v>
      </c>
      <c r="I1947" s="17" t="str">
        <f>Products!H1947</f>
        <v>Widow</v>
      </c>
      <c r="J1947" t="str">
        <f>Products!I1947</f>
        <v>26-35</v>
      </c>
      <c r="K1947" t="str">
        <f>Table6[[#This Row],[Kids]]</f>
        <v>No</v>
      </c>
      <c r="L1947" t="str">
        <f>Table6[[#This Row],[Teens]]</f>
        <v>No</v>
      </c>
    </row>
    <row r="1948" spans="1:12" ht="16.5" x14ac:dyDescent="0.3">
      <c r="A1948">
        <f>Table2[[#This Row],[NumDealsPurchases]]</f>
        <v>2</v>
      </c>
      <c r="B1948">
        <f>Table2[[#This Row],[AcceptedCmp3]]</f>
        <v>0</v>
      </c>
      <c r="C1948">
        <f>Table2[[#This Row],[AcceptedCmp4]]</f>
        <v>0</v>
      </c>
      <c r="D1948">
        <f>Table2[[#This Row],[AcceptedCmp5]]</f>
        <v>0</v>
      </c>
      <c r="E1948">
        <f>Table2[[#This Row],[AcceptedCmp1]]</f>
        <v>0</v>
      </c>
      <c r="F1948">
        <f>Table2[[#This Row],[AcceptedCmp2]]</f>
        <v>0</v>
      </c>
      <c r="G1948">
        <f>Table2[[#This Row],[Response]]</f>
        <v>0</v>
      </c>
      <c r="H1948" s="8">
        <f>Products!G1948</f>
        <v>36</v>
      </c>
      <c r="I1948" s="17" t="str">
        <f>Products!H1948</f>
        <v>Married</v>
      </c>
      <c r="J1948" t="str">
        <f>Products!I1948</f>
        <v>36-45</v>
      </c>
      <c r="K1948" t="str">
        <f>Table6[[#This Row],[Kids]]</f>
        <v>Yes</v>
      </c>
      <c r="L1948" t="str">
        <f>Table6[[#This Row],[Teens]]</f>
        <v>No</v>
      </c>
    </row>
    <row r="1949" spans="1:12" ht="16.5" x14ac:dyDescent="0.3">
      <c r="A1949">
        <f>Table2[[#This Row],[NumDealsPurchases]]</f>
        <v>2</v>
      </c>
      <c r="B1949">
        <f>Table2[[#This Row],[AcceptedCmp3]]</f>
        <v>0</v>
      </c>
      <c r="C1949">
        <f>Table2[[#This Row],[AcceptedCmp4]]</f>
        <v>0</v>
      </c>
      <c r="D1949">
        <f>Table2[[#This Row],[AcceptedCmp5]]</f>
        <v>0</v>
      </c>
      <c r="E1949">
        <f>Table2[[#This Row],[AcceptedCmp1]]</f>
        <v>0</v>
      </c>
      <c r="F1949">
        <f>Table2[[#This Row],[AcceptedCmp2]]</f>
        <v>0</v>
      </c>
      <c r="G1949">
        <f>Table2[[#This Row],[Response]]</f>
        <v>0</v>
      </c>
      <c r="H1949" s="8">
        <f>Products!G1949</f>
        <v>62</v>
      </c>
      <c r="I1949" s="17" t="str">
        <f>Products!H1949</f>
        <v>Married</v>
      </c>
      <c r="J1949" t="str">
        <f>Products!I1949</f>
        <v>56-65</v>
      </c>
      <c r="K1949" t="str">
        <f>Table6[[#This Row],[Kids]]</f>
        <v>No</v>
      </c>
      <c r="L1949" t="str">
        <f>Table6[[#This Row],[Teens]]</f>
        <v>No</v>
      </c>
    </row>
    <row r="1950" spans="1:12" ht="16.5" x14ac:dyDescent="0.3">
      <c r="A1950">
        <f>Table2[[#This Row],[NumDealsPurchases]]</f>
        <v>2</v>
      </c>
      <c r="B1950">
        <f>Table2[[#This Row],[AcceptedCmp3]]</f>
        <v>0</v>
      </c>
      <c r="C1950">
        <f>Table2[[#This Row],[AcceptedCmp4]]</f>
        <v>0</v>
      </c>
      <c r="D1950">
        <f>Table2[[#This Row],[AcceptedCmp5]]</f>
        <v>0</v>
      </c>
      <c r="E1950">
        <f>Table2[[#This Row],[AcceptedCmp1]]</f>
        <v>0</v>
      </c>
      <c r="F1950">
        <f>Table2[[#This Row],[AcceptedCmp2]]</f>
        <v>0</v>
      </c>
      <c r="G1950">
        <f>Table2[[#This Row],[Response]]</f>
        <v>1</v>
      </c>
      <c r="H1950" s="8">
        <f>Products!G1950</f>
        <v>30</v>
      </c>
      <c r="I1950" s="17" t="str">
        <f>Products!H1950</f>
        <v>Single</v>
      </c>
      <c r="J1950" t="str">
        <f>Products!I1950</f>
        <v>26-35</v>
      </c>
      <c r="K1950" t="str">
        <f>Table6[[#This Row],[Kids]]</f>
        <v>No</v>
      </c>
      <c r="L1950" t="str">
        <f>Table6[[#This Row],[Teens]]</f>
        <v>No</v>
      </c>
    </row>
    <row r="1951" spans="1:12" ht="16.5" x14ac:dyDescent="0.3">
      <c r="A1951">
        <f>Table2[[#This Row],[NumDealsPurchases]]</f>
        <v>1</v>
      </c>
      <c r="B1951">
        <f>Table2[[#This Row],[AcceptedCmp3]]</f>
        <v>0</v>
      </c>
      <c r="C1951">
        <f>Table2[[#This Row],[AcceptedCmp4]]</f>
        <v>0</v>
      </c>
      <c r="D1951">
        <f>Table2[[#This Row],[AcceptedCmp5]]</f>
        <v>0</v>
      </c>
      <c r="E1951">
        <f>Table2[[#This Row],[AcceptedCmp1]]</f>
        <v>0</v>
      </c>
      <c r="F1951">
        <f>Table2[[#This Row],[AcceptedCmp2]]</f>
        <v>0</v>
      </c>
      <c r="G1951">
        <f>Table2[[#This Row],[Response]]</f>
        <v>0</v>
      </c>
      <c r="H1951" s="8">
        <f>Products!G1951</f>
        <v>40</v>
      </c>
      <c r="I1951" s="17" t="str">
        <f>Products!H1951</f>
        <v>Together</v>
      </c>
      <c r="J1951" t="str">
        <f>Products!I1951</f>
        <v>36-45</v>
      </c>
      <c r="K1951" t="str">
        <f>Table6[[#This Row],[Kids]]</f>
        <v>No</v>
      </c>
      <c r="L1951" t="str">
        <f>Table6[[#This Row],[Teens]]</f>
        <v>Yes</v>
      </c>
    </row>
    <row r="1952" spans="1:12" ht="16.5" x14ac:dyDescent="0.3">
      <c r="A1952">
        <f>Table2[[#This Row],[NumDealsPurchases]]</f>
        <v>3</v>
      </c>
      <c r="B1952">
        <f>Table2[[#This Row],[AcceptedCmp3]]</f>
        <v>0</v>
      </c>
      <c r="C1952">
        <f>Table2[[#This Row],[AcceptedCmp4]]</f>
        <v>0</v>
      </c>
      <c r="D1952">
        <f>Table2[[#This Row],[AcceptedCmp5]]</f>
        <v>0</v>
      </c>
      <c r="E1952">
        <f>Table2[[#This Row],[AcceptedCmp1]]</f>
        <v>0</v>
      </c>
      <c r="F1952">
        <f>Table2[[#This Row],[AcceptedCmp2]]</f>
        <v>0</v>
      </c>
      <c r="G1952">
        <f>Table2[[#This Row],[Response]]</f>
        <v>0</v>
      </c>
      <c r="H1952" s="8">
        <f>Products!G1952</f>
        <v>45</v>
      </c>
      <c r="I1952" s="17" t="str">
        <f>Products!H1952</f>
        <v>Single</v>
      </c>
      <c r="J1952" t="str">
        <f>Products!I1952</f>
        <v>36-45</v>
      </c>
      <c r="K1952" t="str">
        <f>Table6[[#This Row],[Kids]]</f>
        <v>Yes</v>
      </c>
      <c r="L1952" t="str">
        <f>Table6[[#This Row],[Teens]]</f>
        <v>Yes</v>
      </c>
    </row>
    <row r="1953" spans="1:12" ht="16.5" x14ac:dyDescent="0.3">
      <c r="A1953">
        <f>Table2[[#This Row],[NumDealsPurchases]]</f>
        <v>2</v>
      </c>
      <c r="B1953">
        <f>Table2[[#This Row],[AcceptedCmp3]]</f>
        <v>0</v>
      </c>
      <c r="C1953">
        <f>Table2[[#This Row],[AcceptedCmp4]]</f>
        <v>0</v>
      </c>
      <c r="D1953">
        <f>Table2[[#This Row],[AcceptedCmp5]]</f>
        <v>0</v>
      </c>
      <c r="E1953">
        <f>Table2[[#This Row],[AcceptedCmp1]]</f>
        <v>0</v>
      </c>
      <c r="F1953">
        <f>Table2[[#This Row],[AcceptedCmp2]]</f>
        <v>0</v>
      </c>
      <c r="G1953">
        <f>Table2[[#This Row],[Response]]</f>
        <v>0</v>
      </c>
      <c r="H1953" s="8">
        <f>Products!G1953</f>
        <v>59</v>
      </c>
      <c r="I1953" s="17" t="str">
        <f>Products!H1953</f>
        <v>Married</v>
      </c>
      <c r="J1953" t="str">
        <f>Products!I1953</f>
        <v>56-65</v>
      </c>
      <c r="K1953" t="str">
        <f>Table6[[#This Row],[Kids]]</f>
        <v>No</v>
      </c>
      <c r="L1953" t="str">
        <f>Table6[[#This Row],[Teens]]</f>
        <v>Yes</v>
      </c>
    </row>
    <row r="1954" spans="1:12" ht="16.5" x14ac:dyDescent="0.3">
      <c r="A1954">
        <f>Table2[[#This Row],[NumDealsPurchases]]</f>
        <v>1</v>
      </c>
      <c r="B1954">
        <f>Table2[[#This Row],[AcceptedCmp3]]</f>
        <v>0</v>
      </c>
      <c r="C1954">
        <f>Table2[[#This Row],[AcceptedCmp4]]</f>
        <v>0</v>
      </c>
      <c r="D1954">
        <f>Table2[[#This Row],[AcceptedCmp5]]</f>
        <v>0</v>
      </c>
      <c r="E1954">
        <f>Table2[[#This Row],[AcceptedCmp1]]</f>
        <v>0</v>
      </c>
      <c r="F1954">
        <f>Table2[[#This Row],[AcceptedCmp2]]</f>
        <v>0</v>
      </c>
      <c r="G1954">
        <f>Table2[[#This Row],[Response]]</f>
        <v>0</v>
      </c>
      <c r="H1954" s="8">
        <f>Products!G1954</f>
        <v>73</v>
      </c>
      <c r="I1954" s="17" t="str">
        <f>Products!H1954</f>
        <v>Single</v>
      </c>
      <c r="J1954" t="str">
        <f>Products!I1954</f>
        <v>66-75</v>
      </c>
      <c r="K1954" t="str">
        <f>Table6[[#This Row],[Kids]]</f>
        <v>No</v>
      </c>
      <c r="L1954" t="str">
        <f>Table6[[#This Row],[Teens]]</f>
        <v>No</v>
      </c>
    </row>
    <row r="1955" spans="1:12" ht="16.5" x14ac:dyDescent="0.3">
      <c r="A1955">
        <f>Table2[[#This Row],[NumDealsPurchases]]</f>
        <v>2</v>
      </c>
      <c r="B1955">
        <f>Table2[[#This Row],[AcceptedCmp3]]</f>
        <v>0</v>
      </c>
      <c r="C1955">
        <f>Table2[[#This Row],[AcceptedCmp4]]</f>
        <v>0</v>
      </c>
      <c r="D1955">
        <f>Table2[[#This Row],[AcceptedCmp5]]</f>
        <v>0</v>
      </c>
      <c r="E1955">
        <f>Table2[[#This Row],[AcceptedCmp1]]</f>
        <v>0</v>
      </c>
      <c r="F1955">
        <f>Table2[[#This Row],[AcceptedCmp2]]</f>
        <v>0</v>
      </c>
      <c r="G1955">
        <f>Table2[[#This Row],[Response]]</f>
        <v>0</v>
      </c>
      <c r="H1955" s="8">
        <f>Products!G1955</f>
        <v>37</v>
      </c>
      <c r="I1955" s="17" t="str">
        <f>Products!H1955</f>
        <v>Together</v>
      </c>
      <c r="J1955" t="str">
        <f>Products!I1955</f>
        <v>36-45</v>
      </c>
      <c r="K1955" t="str">
        <f>Table6[[#This Row],[Kids]]</f>
        <v>No</v>
      </c>
      <c r="L1955" t="str">
        <f>Table6[[#This Row],[Teens]]</f>
        <v>Yes</v>
      </c>
    </row>
    <row r="1956" spans="1:12" ht="16.5" x14ac:dyDescent="0.3">
      <c r="A1956">
        <f>Table2[[#This Row],[NumDealsPurchases]]</f>
        <v>1</v>
      </c>
      <c r="B1956">
        <f>Table2[[#This Row],[AcceptedCmp3]]</f>
        <v>0</v>
      </c>
      <c r="C1956">
        <f>Table2[[#This Row],[AcceptedCmp4]]</f>
        <v>0</v>
      </c>
      <c r="D1956">
        <f>Table2[[#This Row],[AcceptedCmp5]]</f>
        <v>0</v>
      </c>
      <c r="E1956">
        <f>Table2[[#This Row],[AcceptedCmp1]]</f>
        <v>0</v>
      </c>
      <c r="F1956">
        <f>Table2[[#This Row],[AcceptedCmp2]]</f>
        <v>0</v>
      </c>
      <c r="G1956">
        <f>Table2[[#This Row],[Response]]</f>
        <v>0</v>
      </c>
      <c r="H1956" s="8">
        <f>Products!G1956</f>
        <v>63</v>
      </c>
      <c r="I1956" s="17" t="str">
        <f>Products!H1956</f>
        <v>Single</v>
      </c>
      <c r="J1956" t="str">
        <f>Products!I1956</f>
        <v>56-65</v>
      </c>
      <c r="K1956" t="str">
        <f>Table6[[#This Row],[Kids]]</f>
        <v>No</v>
      </c>
      <c r="L1956" t="str">
        <f>Table6[[#This Row],[Teens]]</f>
        <v>No</v>
      </c>
    </row>
    <row r="1957" spans="1:12" ht="16.5" x14ac:dyDescent="0.3">
      <c r="A1957">
        <f>Table2[[#This Row],[NumDealsPurchases]]</f>
        <v>1</v>
      </c>
      <c r="B1957">
        <f>Table2[[#This Row],[AcceptedCmp3]]</f>
        <v>0</v>
      </c>
      <c r="C1957">
        <f>Table2[[#This Row],[AcceptedCmp4]]</f>
        <v>0</v>
      </c>
      <c r="D1957">
        <f>Table2[[#This Row],[AcceptedCmp5]]</f>
        <v>0</v>
      </c>
      <c r="E1957">
        <f>Table2[[#This Row],[AcceptedCmp1]]</f>
        <v>0</v>
      </c>
      <c r="F1957">
        <f>Table2[[#This Row],[AcceptedCmp2]]</f>
        <v>0</v>
      </c>
      <c r="G1957">
        <f>Table2[[#This Row],[Response]]</f>
        <v>1</v>
      </c>
      <c r="H1957" s="8">
        <f>Products!G1957</f>
        <v>36</v>
      </c>
      <c r="I1957" s="17" t="str">
        <f>Products!H1957</f>
        <v>Widow</v>
      </c>
      <c r="J1957" t="str">
        <f>Products!I1957</f>
        <v>36-45</v>
      </c>
      <c r="K1957" t="str">
        <f>Table6[[#This Row],[Kids]]</f>
        <v>No</v>
      </c>
      <c r="L1957" t="str">
        <f>Table6[[#This Row],[Teens]]</f>
        <v>No</v>
      </c>
    </row>
    <row r="1958" spans="1:12" ht="16.5" x14ac:dyDescent="0.3">
      <c r="A1958">
        <f>Table2[[#This Row],[NumDealsPurchases]]</f>
        <v>1</v>
      </c>
      <c r="B1958">
        <f>Table2[[#This Row],[AcceptedCmp3]]</f>
        <v>0</v>
      </c>
      <c r="C1958">
        <f>Table2[[#This Row],[AcceptedCmp4]]</f>
        <v>0</v>
      </c>
      <c r="D1958">
        <f>Table2[[#This Row],[AcceptedCmp5]]</f>
        <v>0</v>
      </c>
      <c r="E1958">
        <f>Table2[[#This Row],[AcceptedCmp1]]</f>
        <v>0</v>
      </c>
      <c r="F1958">
        <f>Table2[[#This Row],[AcceptedCmp2]]</f>
        <v>0</v>
      </c>
      <c r="G1958">
        <f>Table2[[#This Row],[Response]]</f>
        <v>0</v>
      </c>
      <c r="H1958" s="8">
        <f>Products!G1958</f>
        <v>49</v>
      </c>
      <c r="I1958" s="17" t="str">
        <f>Products!H1958</f>
        <v>Together</v>
      </c>
      <c r="J1958" t="str">
        <f>Products!I1958</f>
        <v>46-55</v>
      </c>
      <c r="K1958" t="str">
        <f>Table6[[#This Row],[Kids]]</f>
        <v>No</v>
      </c>
      <c r="L1958" t="str">
        <f>Table6[[#This Row],[Teens]]</f>
        <v>No</v>
      </c>
    </row>
    <row r="1959" spans="1:12" ht="16.5" x14ac:dyDescent="0.3">
      <c r="A1959">
        <f>Table2[[#This Row],[NumDealsPurchases]]</f>
        <v>1</v>
      </c>
      <c r="B1959">
        <f>Table2[[#This Row],[AcceptedCmp3]]</f>
        <v>0</v>
      </c>
      <c r="C1959">
        <f>Table2[[#This Row],[AcceptedCmp4]]</f>
        <v>0</v>
      </c>
      <c r="D1959">
        <f>Table2[[#This Row],[AcceptedCmp5]]</f>
        <v>0</v>
      </c>
      <c r="E1959">
        <f>Table2[[#This Row],[AcceptedCmp1]]</f>
        <v>0</v>
      </c>
      <c r="F1959">
        <f>Table2[[#This Row],[AcceptedCmp2]]</f>
        <v>0</v>
      </c>
      <c r="G1959">
        <f>Table2[[#This Row],[Response]]</f>
        <v>0</v>
      </c>
      <c r="H1959" s="8">
        <f>Products!G1959</f>
        <v>64</v>
      </c>
      <c r="I1959" s="17" t="str">
        <f>Products!H1959</f>
        <v>Single</v>
      </c>
      <c r="J1959" t="str">
        <f>Products!I1959</f>
        <v>56-65</v>
      </c>
      <c r="K1959" t="str">
        <f>Table6[[#This Row],[Kids]]</f>
        <v>No</v>
      </c>
      <c r="L1959" t="str">
        <f>Table6[[#This Row],[Teens]]</f>
        <v>No</v>
      </c>
    </row>
    <row r="1960" spans="1:12" ht="16.5" x14ac:dyDescent="0.3">
      <c r="A1960">
        <f>Table2[[#This Row],[NumDealsPurchases]]</f>
        <v>1</v>
      </c>
      <c r="B1960">
        <f>Table2[[#This Row],[AcceptedCmp3]]</f>
        <v>0</v>
      </c>
      <c r="C1960">
        <f>Table2[[#This Row],[AcceptedCmp4]]</f>
        <v>0</v>
      </c>
      <c r="D1960">
        <f>Table2[[#This Row],[AcceptedCmp5]]</f>
        <v>0</v>
      </c>
      <c r="E1960">
        <f>Table2[[#This Row],[AcceptedCmp1]]</f>
        <v>0</v>
      </c>
      <c r="F1960">
        <f>Table2[[#This Row],[AcceptedCmp2]]</f>
        <v>0</v>
      </c>
      <c r="G1960">
        <f>Table2[[#This Row],[Response]]</f>
        <v>0</v>
      </c>
      <c r="H1960" s="8">
        <f>Products!G1960</f>
        <v>38</v>
      </c>
      <c r="I1960" s="17" t="str">
        <f>Products!H1960</f>
        <v>Single</v>
      </c>
      <c r="J1960" t="str">
        <f>Products!I1960</f>
        <v>36-45</v>
      </c>
      <c r="K1960" t="str">
        <f>Table6[[#This Row],[Kids]]</f>
        <v>Yes</v>
      </c>
      <c r="L1960" t="str">
        <f>Table6[[#This Row],[Teens]]</f>
        <v>No</v>
      </c>
    </row>
    <row r="1961" spans="1:12" ht="16.5" x14ac:dyDescent="0.3">
      <c r="A1961">
        <f>Table2[[#This Row],[NumDealsPurchases]]</f>
        <v>5</v>
      </c>
      <c r="B1961">
        <f>Table2[[#This Row],[AcceptedCmp3]]</f>
        <v>1</v>
      </c>
      <c r="C1961">
        <f>Table2[[#This Row],[AcceptedCmp4]]</f>
        <v>0</v>
      </c>
      <c r="D1961">
        <f>Table2[[#This Row],[AcceptedCmp5]]</f>
        <v>0</v>
      </c>
      <c r="E1961">
        <f>Table2[[#This Row],[AcceptedCmp1]]</f>
        <v>0</v>
      </c>
      <c r="F1961">
        <f>Table2[[#This Row],[AcceptedCmp2]]</f>
        <v>0</v>
      </c>
      <c r="G1961">
        <f>Table2[[#This Row],[Response]]</f>
        <v>0</v>
      </c>
      <c r="H1961" s="8">
        <f>Products!G1961</f>
        <v>56</v>
      </c>
      <c r="I1961" s="17" t="str">
        <f>Products!H1961</f>
        <v>Widow</v>
      </c>
      <c r="J1961" t="str">
        <f>Products!I1961</f>
        <v>56-65</v>
      </c>
      <c r="K1961" t="str">
        <f>Table6[[#This Row],[Kids]]</f>
        <v>No</v>
      </c>
      <c r="L1961" t="str">
        <f>Table6[[#This Row],[Teens]]</f>
        <v>Yes</v>
      </c>
    </row>
    <row r="1962" spans="1:12" ht="16.5" x14ac:dyDescent="0.3">
      <c r="A1962">
        <f>Table2[[#This Row],[NumDealsPurchases]]</f>
        <v>1</v>
      </c>
      <c r="B1962">
        <f>Table2[[#This Row],[AcceptedCmp3]]</f>
        <v>0</v>
      </c>
      <c r="C1962">
        <f>Table2[[#This Row],[AcceptedCmp4]]</f>
        <v>0</v>
      </c>
      <c r="D1962">
        <f>Table2[[#This Row],[AcceptedCmp5]]</f>
        <v>1</v>
      </c>
      <c r="E1962">
        <f>Table2[[#This Row],[AcceptedCmp1]]</f>
        <v>0</v>
      </c>
      <c r="F1962">
        <f>Table2[[#This Row],[AcceptedCmp2]]</f>
        <v>0</v>
      </c>
      <c r="G1962">
        <f>Table2[[#This Row],[Response]]</f>
        <v>1</v>
      </c>
      <c r="H1962" s="8">
        <f>Products!G1962</f>
        <v>23</v>
      </c>
      <c r="I1962" s="17" t="str">
        <f>Products!H1962</f>
        <v>Married</v>
      </c>
      <c r="J1962" t="str">
        <f>Products!I1962</f>
        <v>16-25</v>
      </c>
      <c r="K1962" t="str">
        <f>Table6[[#This Row],[Kids]]</f>
        <v>No</v>
      </c>
      <c r="L1962" t="str">
        <f>Table6[[#This Row],[Teens]]</f>
        <v>No</v>
      </c>
    </row>
    <row r="1963" spans="1:12" ht="16.5" x14ac:dyDescent="0.3">
      <c r="A1963">
        <f>Table2[[#This Row],[NumDealsPurchases]]</f>
        <v>3</v>
      </c>
      <c r="B1963">
        <f>Table2[[#This Row],[AcceptedCmp3]]</f>
        <v>0</v>
      </c>
      <c r="C1963">
        <f>Table2[[#This Row],[AcceptedCmp4]]</f>
        <v>0</v>
      </c>
      <c r="D1963">
        <f>Table2[[#This Row],[AcceptedCmp5]]</f>
        <v>0</v>
      </c>
      <c r="E1963">
        <f>Table2[[#This Row],[AcceptedCmp1]]</f>
        <v>0</v>
      </c>
      <c r="F1963">
        <f>Table2[[#This Row],[AcceptedCmp2]]</f>
        <v>0</v>
      </c>
      <c r="G1963">
        <f>Table2[[#This Row],[Response]]</f>
        <v>0</v>
      </c>
      <c r="H1963" s="8">
        <f>Products!G1963</f>
        <v>64</v>
      </c>
      <c r="I1963" s="17" t="str">
        <f>Products!H1963</f>
        <v>Widow</v>
      </c>
      <c r="J1963" t="str">
        <f>Products!I1963</f>
        <v>56-65</v>
      </c>
      <c r="K1963" t="str">
        <f>Table6[[#This Row],[Kids]]</f>
        <v>Yes</v>
      </c>
      <c r="L1963" t="str">
        <f>Table6[[#This Row],[Teens]]</f>
        <v>Yes</v>
      </c>
    </row>
    <row r="1964" spans="1:12" ht="16.5" x14ac:dyDescent="0.3">
      <c r="A1964">
        <f>Table2[[#This Row],[NumDealsPurchases]]</f>
        <v>3</v>
      </c>
      <c r="B1964">
        <f>Table2[[#This Row],[AcceptedCmp3]]</f>
        <v>0</v>
      </c>
      <c r="C1964">
        <f>Table2[[#This Row],[AcceptedCmp4]]</f>
        <v>0</v>
      </c>
      <c r="D1964">
        <f>Table2[[#This Row],[AcceptedCmp5]]</f>
        <v>0</v>
      </c>
      <c r="E1964">
        <f>Table2[[#This Row],[AcceptedCmp1]]</f>
        <v>0</v>
      </c>
      <c r="F1964">
        <f>Table2[[#This Row],[AcceptedCmp2]]</f>
        <v>0</v>
      </c>
      <c r="G1964">
        <f>Table2[[#This Row],[Response]]</f>
        <v>0</v>
      </c>
      <c r="H1964" s="8">
        <f>Products!G1964</f>
        <v>48</v>
      </c>
      <c r="I1964" s="17" t="str">
        <f>Products!H1964</f>
        <v>Married</v>
      </c>
      <c r="J1964" t="str">
        <f>Products!I1964</f>
        <v>46-55</v>
      </c>
      <c r="K1964" t="str">
        <f>Table6[[#This Row],[Kids]]</f>
        <v>No</v>
      </c>
      <c r="L1964" t="str">
        <f>Table6[[#This Row],[Teens]]</f>
        <v>Yes</v>
      </c>
    </row>
    <row r="1965" spans="1:12" ht="16.5" x14ac:dyDescent="0.3">
      <c r="A1965">
        <f>Table2[[#This Row],[NumDealsPurchases]]</f>
        <v>1</v>
      </c>
      <c r="B1965">
        <f>Table2[[#This Row],[AcceptedCmp3]]</f>
        <v>0</v>
      </c>
      <c r="C1965">
        <f>Table2[[#This Row],[AcceptedCmp4]]</f>
        <v>1</v>
      </c>
      <c r="D1965">
        <f>Table2[[#This Row],[AcceptedCmp5]]</f>
        <v>1</v>
      </c>
      <c r="E1965">
        <f>Table2[[#This Row],[AcceptedCmp1]]</f>
        <v>0</v>
      </c>
      <c r="F1965">
        <f>Table2[[#This Row],[AcceptedCmp2]]</f>
        <v>1</v>
      </c>
      <c r="G1965">
        <f>Table2[[#This Row],[Response]]</f>
        <v>1</v>
      </c>
      <c r="H1965" s="8">
        <f>Products!G1965</f>
        <v>51</v>
      </c>
      <c r="I1965" s="17" t="str">
        <f>Products!H1965</f>
        <v>Single</v>
      </c>
      <c r="J1965" t="str">
        <f>Products!I1965</f>
        <v>46-55</v>
      </c>
      <c r="K1965" t="str">
        <f>Table6[[#This Row],[Kids]]</f>
        <v>No</v>
      </c>
      <c r="L1965" t="str">
        <f>Table6[[#This Row],[Teens]]</f>
        <v>No</v>
      </c>
    </row>
    <row r="1966" spans="1:12" ht="16.5" x14ac:dyDescent="0.3">
      <c r="A1966">
        <f>Table2[[#This Row],[NumDealsPurchases]]</f>
        <v>3</v>
      </c>
      <c r="B1966">
        <f>Table2[[#This Row],[AcceptedCmp3]]</f>
        <v>0</v>
      </c>
      <c r="C1966">
        <f>Table2[[#This Row],[AcceptedCmp4]]</f>
        <v>0</v>
      </c>
      <c r="D1966">
        <f>Table2[[#This Row],[AcceptedCmp5]]</f>
        <v>0</v>
      </c>
      <c r="E1966">
        <f>Table2[[#This Row],[AcceptedCmp1]]</f>
        <v>0</v>
      </c>
      <c r="F1966">
        <f>Table2[[#This Row],[AcceptedCmp2]]</f>
        <v>0</v>
      </c>
      <c r="G1966">
        <f>Table2[[#This Row],[Response]]</f>
        <v>0</v>
      </c>
      <c r="H1966" s="8">
        <f>Products!G1966</f>
        <v>36</v>
      </c>
      <c r="I1966" s="17" t="str">
        <f>Products!H1966</f>
        <v>Divorced</v>
      </c>
      <c r="J1966" t="str">
        <f>Products!I1966</f>
        <v>36-45</v>
      </c>
      <c r="K1966" t="str">
        <f>Table6[[#This Row],[Kids]]</f>
        <v>Yes</v>
      </c>
      <c r="L1966" t="str">
        <f>Table6[[#This Row],[Teens]]</f>
        <v>Yes</v>
      </c>
    </row>
    <row r="1967" spans="1:12" ht="16.5" x14ac:dyDescent="0.3">
      <c r="A1967">
        <f>Table2[[#This Row],[NumDealsPurchases]]</f>
        <v>3</v>
      </c>
      <c r="B1967">
        <f>Table2[[#This Row],[AcceptedCmp3]]</f>
        <v>0</v>
      </c>
      <c r="C1967">
        <f>Table2[[#This Row],[AcceptedCmp4]]</f>
        <v>0</v>
      </c>
      <c r="D1967">
        <f>Table2[[#This Row],[AcceptedCmp5]]</f>
        <v>0</v>
      </c>
      <c r="E1967">
        <f>Table2[[#This Row],[AcceptedCmp1]]</f>
        <v>0</v>
      </c>
      <c r="F1967">
        <f>Table2[[#This Row],[AcceptedCmp2]]</f>
        <v>0</v>
      </c>
      <c r="G1967">
        <f>Table2[[#This Row],[Response]]</f>
        <v>1</v>
      </c>
      <c r="H1967" s="8">
        <f>Products!G1967</f>
        <v>61</v>
      </c>
      <c r="I1967" s="17" t="str">
        <f>Products!H1967</f>
        <v>Together</v>
      </c>
      <c r="J1967" t="str">
        <f>Products!I1967</f>
        <v>56-65</v>
      </c>
      <c r="K1967" t="str">
        <f>Table6[[#This Row],[Kids]]</f>
        <v>Yes</v>
      </c>
      <c r="L1967" t="str">
        <f>Table6[[#This Row],[Teens]]</f>
        <v>Yes</v>
      </c>
    </row>
    <row r="1968" spans="1:12" ht="16.5" x14ac:dyDescent="0.3">
      <c r="A1968">
        <f>Table2[[#This Row],[NumDealsPurchases]]</f>
        <v>1</v>
      </c>
      <c r="B1968">
        <f>Table2[[#This Row],[AcceptedCmp3]]</f>
        <v>0</v>
      </c>
      <c r="C1968">
        <f>Table2[[#This Row],[AcceptedCmp4]]</f>
        <v>0</v>
      </c>
      <c r="D1968">
        <f>Table2[[#This Row],[AcceptedCmp5]]</f>
        <v>0</v>
      </c>
      <c r="E1968">
        <f>Table2[[#This Row],[AcceptedCmp1]]</f>
        <v>0</v>
      </c>
      <c r="F1968">
        <f>Table2[[#This Row],[AcceptedCmp2]]</f>
        <v>0</v>
      </c>
      <c r="G1968">
        <f>Table2[[#This Row],[Response]]</f>
        <v>0</v>
      </c>
      <c r="H1968" s="8">
        <f>Products!G1968</f>
        <v>48</v>
      </c>
      <c r="I1968" s="17" t="str">
        <f>Products!H1968</f>
        <v>Together</v>
      </c>
      <c r="J1968" t="str">
        <f>Products!I1968</f>
        <v>46-55</v>
      </c>
      <c r="K1968" t="str">
        <f>Table6[[#This Row],[Kids]]</f>
        <v>No</v>
      </c>
      <c r="L1968" t="str">
        <f>Table6[[#This Row],[Teens]]</f>
        <v>Yes</v>
      </c>
    </row>
    <row r="1969" spans="1:12" ht="16.5" x14ac:dyDescent="0.3">
      <c r="A1969">
        <f>Table2[[#This Row],[NumDealsPurchases]]</f>
        <v>1</v>
      </c>
      <c r="B1969">
        <f>Table2[[#This Row],[AcceptedCmp3]]</f>
        <v>0</v>
      </c>
      <c r="C1969">
        <f>Table2[[#This Row],[AcceptedCmp4]]</f>
        <v>0</v>
      </c>
      <c r="D1969">
        <f>Table2[[#This Row],[AcceptedCmp5]]</f>
        <v>0</v>
      </c>
      <c r="E1969">
        <f>Table2[[#This Row],[AcceptedCmp1]]</f>
        <v>0</v>
      </c>
      <c r="F1969">
        <f>Table2[[#This Row],[AcceptedCmp2]]</f>
        <v>0</v>
      </c>
      <c r="G1969">
        <f>Table2[[#This Row],[Response]]</f>
        <v>0</v>
      </c>
      <c r="H1969" s="8">
        <f>Products!G1969</f>
        <v>66</v>
      </c>
      <c r="I1969" s="17" t="str">
        <f>Products!H1969</f>
        <v>Together</v>
      </c>
      <c r="J1969" t="str">
        <f>Products!I1969</f>
        <v>66-75</v>
      </c>
      <c r="K1969" t="str">
        <f>Table6[[#This Row],[Kids]]</f>
        <v>No</v>
      </c>
      <c r="L1969" t="str">
        <f>Table6[[#This Row],[Teens]]</f>
        <v>No</v>
      </c>
    </row>
    <row r="1970" spans="1:12" ht="16.5" x14ac:dyDescent="0.3">
      <c r="A1970">
        <f>Table2[[#This Row],[NumDealsPurchases]]</f>
        <v>2</v>
      </c>
      <c r="B1970">
        <f>Table2[[#This Row],[AcceptedCmp3]]</f>
        <v>0</v>
      </c>
      <c r="C1970">
        <f>Table2[[#This Row],[AcceptedCmp4]]</f>
        <v>0</v>
      </c>
      <c r="D1970">
        <f>Table2[[#This Row],[AcceptedCmp5]]</f>
        <v>0</v>
      </c>
      <c r="E1970">
        <f>Table2[[#This Row],[AcceptedCmp1]]</f>
        <v>0</v>
      </c>
      <c r="F1970">
        <f>Table2[[#This Row],[AcceptedCmp2]]</f>
        <v>0</v>
      </c>
      <c r="G1970">
        <f>Table2[[#This Row],[Response]]</f>
        <v>0</v>
      </c>
      <c r="H1970" s="8">
        <f>Products!G1970</f>
        <v>41</v>
      </c>
      <c r="I1970" s="17" t="str">
        <f>Products!H1970</f>
        <v>Widow</v>
      </c>
      <c r="J1970" t="str">
        <f>Products!I1970</f>
        <v>36-45</v>
      </c>
      <c r="K1970" t="str">
        <f>Table6[[#This Row],[Kids]]</f>
        <v>No</v>
      </c>
      <c r="L1970" t="str">
        <f>Table6[[#This Row],[Teens]]</f>
        <v>Yes</v>
      </c>
    </row>
    <row r="1971" spans="1:12" ht="16.5" x14ac:dyDescent="0.3">
      <c r="A1971">
        <f>Table2[[#This Row],[NumDealsPurchases]]</f>
        <v>2</v>
      </c>
      <c r="B1971">
        <f>Table2[[#This Row],[AcceptedCmp3]]</f>
        <v>0</v>
      </c>
      <c r="C1971">
        <f>Table2[[#This Row],[AcceptedCmp4]]</f>
        <v>0</v>
      </c>
      <c r="D1971">
        <f>Table2[[#This Row],[AcceptedCmp5]]</f>
        <v>0</v>
      </c>
      <c r="E1971">
        <f>Table2[[#This Row],[AcceptedCmp1]]</f>
        <v>0</v>
      </c>
      <c r="F1971">
        <f>Table2[[#This Row],[AcceptedCmp2]]</f>
        <v>0</v>
      </c>
      <c r="G1971">
        <f>Table2[[#This Row],[Response]]</f>
        <v>0</v>
      </c>
      <c r="H1971" s="8">
        <f>Products!G1971</f>
        <v>51</v>
      </c>
      <c r="I1971" s="17" t="str">
        <f>Products!H1971</f>
        <v>Together</v>
      </c>
      <c r="J1971" t="str">
        <f>Products!I1971</f>
        <v>46-55</v>
      </c>
      <c r="K1971" t="str">
        <f>Table6[[#This Row],[Kids]]</f>
        <v>No</v>
      </c>
      <c r="L1971" t="str">
        <f>Table6[[#This Row],[Teens]]</f>
        <v>Yes</v>
      </c>
    </row>
    <row r="1972" spans="1:12" ht="16.5" x14ac:dyDescent="0.3">
      <c r="A1972">
        <f>Table2[[#This Row],[NumDealsPurchases]]</f>
        <v>1</v>
      </c>
      <c r="B1972">
        <f>Table2[[#This Row],[AcceptedCmp3]]</f>
        <v>0</v>
      </c>
      <c r="C1972">
        <f>Table2[[#This Row],[AcceptedCmp4]]</f>
        <v>0</v>
      </c>
      <c r="D1972">
        <f>Table2[[#This Row],[AcceptedCmp5]]</f>
        <v>0</v>
      </c>
      <c r="E1972">
        <f>Table2[[#This Row],[AcceptedCmp1]]</f>
        <v>1</v>
      </c>
      <c r="F1972">
        <f>Table2[[#This Row],[AcceptedCmp2]]</f>
        <v>0</v>
      </c>
      <c r="G1972">
        <f>Table2[[#This Row],[Response]]</f>
        <v>1</v>
      </c>
      <c r="H1972" s="8">
        <f>Products!G1972</f>
        <v>64</v>
      </c>
      <c r="I1972" s="17" t="str">
        <f>Products!H1972</f>
        <v>Divorced</v>
      </c>
      <c r="J1972" t="str">
        <f>Products!I1972</f>
        <v>56-65</v>
      </c>
      <c r="K1972" t="str">
        <f>Table6[[#This Row],[Kids]]</f>
        <v>No</v>
      </c>
      <c r="L1972" t="str">
        <f>Table6[[#This Row],[Teens]]</f>
        <v>No</v>
      </c>
    </row>
    <row r="1973" spans="1:12" ht="16.5" x14ac:dyDescent="0.3">
      <c r="A1973">
        <f>Table2[[#This Row],[NumDealsPurchases]]</f>
        <v>1</v>
      </c>
      <c r="B1973">
        <f>Table2[[#This Row],[AcceptedCmp3]]</f>
        <v>0</v>
      </c>
      <c r="C1973">
        <f>Table2[[#This Row],[AcceptedCmp4]]</f>
        <v>1</v>
      </c>
      <c r="D1973">
        <f>Table2[[#This Row],[AcceptedCmp5]]</f>
        <v>1</v>
      </c>
      <c r="E1973">
        <f>Table2[[#This Row],[AcceptedCmp1]]</f>
        <v>0</v>
      </c>
      <c r="F1973">
        <f>Table2[[#This Row],[AcceptedCmp2]]</f>
        <v>0</v>
      </c>
      <c r="G1973">
        <f>Table2[[#This Row],[Response]]</f>
        <v>0</v>
      </c>
      <c r="H1973" s="8">
        <f>Products!G1973</f>
        <v>36</v>
      </c>
      <c r="I1973" s="17" t="str">
        <f>Products!H1973</f>
        <v>Single</v>
      </c>
      <c r="J1973" t="str">
        <f>Products!I1973</f>
        <v>36-45</v>
      </c>
      <c r="K1973" t="str">
        <f>Table6[[#This Row],[Kids]]</f>
        <v>No</v>
      </c>
      <c r="L1973" t="str">
        <f>Table6[[#This Row],[Teens]]</f>
        <v>No</v>
      </c>
    </row>
    <row r="1974" spans="1:12" ht="16.5" x14ac:dyDescent="0.3">
      <c r="A1974">
        <f>Table2[[#This Row],[NumDealsPurchases]]</f>
        <v>2</v>
      </c>
      <c r="B1974">
        <f>Table2[[#This Row],[AcceptedCmp3]]</f>
        <v>1</v>
      </c>
      <c r="C1974">
        <f>Table2[[#This Row],[AcceptedCmp4]]</f>
        <v>0</v>
      </c>
      <c r="D1974">
        <f>Table2[[#This Row],[AcceptedCmp5]]</f>
        <v>0</v>
      </c>
      <c r="E1974">
        <f>Table2[[#This Row],[AcceptedCmp1]]</f>
        <v>0</v>
      </c>
      <c r="F1974">
        <f>Table2[[#This Row],[AcceptedCmp2]]</f>
        <v>0</v>
      </c>
      <c r="G1974">
        <f>Table2[[#This Row],[Response]]</f>
        <v>0</v>
      </c>
      <c r="H1974" s="8">
        <f>Products!G1974</f>
        <v>47</v>
      </c>
      <c r="I1974" s="17" t="str">
        <f>Products!H1974</f>
        <v>Together</v>
      </c>
      <c r="J1974" t="str">
        <f>Products!I1974</f>
        <v>46-55</v>
      </c>
      <c r="K1974" t="str">
        <f>Table6[[#This Row],[Kids]]</f>
        <v>No</v>
      </c>
      <c r="L1974" t="str">
        <f>Table6[[#This Row],[Teens]]</f>
        <v>Yes</v>
      </c>
    </row>
    <row r="1975" spans="1:12" ht="16.5" x14ac:dyDescent="0.3">
      <c r="A1975">
        <f>Table2[[#This Row],[NumDealsPurchases]]</f>
        <v>1</v>
      </c>
      <c r="B1975">
        <f>Table2[[#This Row],[AcceptedCmp3]]</f>
        <v>1</v>
      </c>
      <c r="C1975">
        <f>Table2[[#This Row],[AcceptedCmp4]]</f>
        <v>0</v>
      </c>
      <c r="D1975">
        <f>Table2[[#This Row],[AcceptedCmp5]]</f>
        <v>0</v>
      </c>
      <c r="E1975">
        <f>Table2[[#This Row],[AcceptedCmp1]]</f>
        <v>0</v>
      </c>
      <c r="F1975">
        <f>Table2[[#This Row],[AcceptedCmp2]]</f>
        <v>0</v>
      </c>
      <c r="G1975">
        <f>Table2[[#This Row],[Response]]</f>
        <v>0</v>
      </c>
      <c r="H1975" s="8">
        <f>Products!G1975</f>
        <v>31</v>
      </c>
      <c r="I1975" s="17" t="str">
        <f>Products!H1975</f>
        <v>Married</v>
      </c>
      <c r="J1975" t="str">
        <f>Products!I1975</f>
        <v>26-35</v>
      </c>
      <c r="K1975" t="str">
        <f>Table6[[#This Row],[Kids]]</f>
        <v>Yes</v>
      </c>
      <c r="L1975" t="str">
        <f>Table6[[#This Row],[Teens]]</f>
        <v>No</v>
      </c>
    </row>
    <row r="1976" spans="1:12" ht="16.5" x14ac:dyDescent="0.3">
      <c r="A1976">
        <f>Table2[[#This Row],[NumDealsPurchases]]</f>
        <v>5</v>
      </c>
      <c r="B1976">
        <f>Table2[[#This Row],[AcceptedCmp3]]</f>
        <v>0</v>
      </c>
      <c r="C1976">
        <f>Table2[[#This Row],[AcceptedCmp4]]</f>
        <v>0</v>
      </c>
      <c r="D1976">
        <f>Table2[[#This Row],[AcceptedCmp5]]</f>
        <v>0</v>
      </c>
      <c r="E1976">
        <f>Table2[[#This Row],[AcceptedCmp1]]</f>
        <v>0</v>
      </c>
      <c r="F1976">
        <f>Table2[[#This Row],[AcceptedCmp2]]</f>
        <v>0</v>
      </c>
      <c r="G1976">
        <f>Table2[[#This Row],[Response]]</f>
        <v>1</v>
      </c>
      <c r="H1976" s="8">
        <f>Products!G1976</f>
        <v>42</v>
      </c>
      <c r="I1976" s="17" t="str">
        <f>Products!H1976</f>
        <v>Married</v>
      </c>
      <c r="J1976" t="str">
        <f>Products!I1976</f>
        <v>36-45</v>
      </c>
      <c r="K1976" t="str">
        <f>Table6[[#This Row],[Kids]]</f>
        <v>Yes</v>
      </c>
      <c r="L1976" t="str">
        <f>Table6[[#This Row],[Teens]]</f>
        <v>Yes</v>
      </c>
    </row>
    <row r="1977" spans="1:12" ht="16.5" x14ac:dyDescent="0.3">
      <c r="A1977">
        <f>Table2[[#This Row],[NumDealsPurchases]]</f>
        <v>2</v>
      </c>
      <c r="B1977">
        <f>Table2[[#This Row],[AcceptedCmp3]]</f>
        <v>0</v>
      </c>
      <c r="C1977">
        <f>Table2[[#This Row],[AcceptedCmp4]]</f>
        <v>0</v>
      </c>
      <c r="D1977">
        <f>Table2[[#This Row],[AcceptedCmp5]]</f>
        <v>0</v>
      </c>
      <c r="E1977">
        <f>Table2[[#This Row],[AcceptedCmp1]]</f>
        <v>0</v>
      </c>
      <c r="F1977">
        <f>Table2[[#This Row],[AcceptedCmp2]]</f>
        <v>0</v>
      </c>
      <c r="G1977">
        <f>Table2[[#This Row],[Response]]</f>
        <v>0</v>
      </c>
      <c r="H1977" s="8">
        <f>Products!G1977</f>
        <v>38</v>
      </c>
      <c r="I1977" s="17" t="str">
        <f>Products!H1977</f>
        <v>Married</v>
      </c>
      <c r="J1977" t="str">
        <f>Products!I1977</f>
        <v>36-45</v>
      </c>
      <c r="K1977" t="str">
        <f>Table6[[#This Row],[Kids]]</f>
        <v>No</v>
      </c>
      <c r="L1977" t="str">
        <f>Table6[[#This Row],[Teens]]</f>
        <v>Yes</v>
      </c>
    </row>
    <row r="1978" spans="1:12" ht="16.5" x14ac:dyDescent="0.3">
      <c r="A1978">
        <f>Table2[[#This Row],[NumDealsPurchases]]</f>
        <v>3</v>
      </c>
      <c r="B1978">
        <f>Table2[[#This Row],[AcceptedCmp3]]</f>
        <v>0</v>
      </c>
      <c r="C1978">
        <f>Table2[[#This Row],[AcceptedCmp4]]</f>
        <v>0</v>
      </c>
      <c r="D1978">
        <f>Table2[[#This Row],[AcceptedCmp5]]</f>
        <v>0</v>
      </c>
      <c r="E1978">
        <f>Table2[[#This Row],[AcceptedCmp1]]</f>
        <v>0</v>
      </c>
      <c r="F1978">
        <f>Table2[[#This Row],[AcceptedCmp2]]</f>
        <v>0</v>
      </c>
      <c r="G1978">
        <f>Table2[[#This Row],[Response]]</f>
        <v>0</v>
      </c>
      <c r="H1978" s="8">
        <f>Products!G1978</f>
        <v>42</v>
      </c>
      <c r="I1978" s="17" t="str">
        <f>Products!H1978</f>
        <v>Married</v>
      </c>
      <c r="J1978" t="str">
        <f>Products!I1978</f>
        <v>36-45</v>
      </c>
      <c r="K1978" t="str">
        <f>Table6[[#This Row],[Kids]]</f>
        <v>Yes</v>
      </c>
      <c r="L1978" t="str">
        <f>Table6[[#This Row],[Teens]]</f>
        <v>Yes</v>
      </c>
    </row>
    <row r="1979" spans="1:12" ht="16.5" x14ac:dyDescent="0.3">
      <c r="A1979">
        <f>Table2[[#This Row],[NumDealsPurchases]]</f>
        <v>0</v>
      </c>
      <c r="B1979">
        <f>Table2[[#This Row],[AcceptedCmp3]]</f>
        <v>0</v>
      </c>
      <c r="C1979">
        <f>Table2[[#This Row],[AcceptedCmp4]]</f>
        <v>0</v>
      </c>
      <c r="D1979">
        <f>Table2[[#This Row],[AcceptedCmp5]]</f>
        <v>0</v>
      </c>
      <c r="E1979">
        <f>Table2[[#This Row],[AcceptedCmp1]]</f>
        <v>0</v>
      </c>
      <c r="F1979">
        <f>Table2[[#This Row],[AcceptedCmp2]]</f>
        <v>0</v>
      </c>
      <c r="G1979">
        <f>Table2[[#This Row],[Response]]</f>
        <v>0</v>
      </c>
      <c r="H1979" s="8">
        <f>Products!G1979</f>
        <v>44</v>
      </c>
      <c r="I1979" s="17" t="str">
        <f>Products!H1979</f>
        <v>Single</v>
      </c>
      <c r="J1979" t="str">
        <f>Products!I1979</f>
        <v>36-45</v>
      </c>
      <c r="K1979" t="str">
        <f>Table6[[#This Row],[Kids]]</f>
        <v>No</v>
      </c>
      <c r="L1979" t="str">
        <f>Table6[[#This Row],[Teens]]</f>
        <v>Yes</v>
      </c>
    </row>
    <row r="1980" spans="1:12" ht="16.5" x14ac:dyDescent="0.3">
      <c r="A1980">
        <f>Table2[[#This Row],[NumDealsPurchases]]</f>
        <v>2</v>
      </c>
      <c r="B1980">
        <f>Table2[[#This Row],[AcceptedCmp3]]</f>
        <v>0</v>
      </c>
      <c r="C1980">
        <f>Table2[[#This Row],[AcceptedCmp4]]</f>
        <v>0</v>
      </c>
      <c r="D1980">
        <f>Table2[[#This Row],[AcceptedCmp5]]</f>
        <v>0</v>
      </c>
      <c r="E1980">
        <f>Table2[[#This Row],[AcceptedCmp1]]</f>
        <v>0</v>
      </c>
      <c r="F1980">
        <f>Table2[[#This Row],[AcceptedCmp2]]</f>
        <v>0</v>
      </c>
      <c r="G1980">
        <f>Table2[[#This Row],[Response]]</f>
        <v>0</v>
      </c>
      <c r="H1980" s="8">
        <f>Products!G1980</f>
        <v>49</v>
      </c>
      <c r="I1980" s="17" t="str">
        <f>Products!H1980</f>
        <v>Married</v>
      </c>
      <c r="J1980" t="str">
        <f>Products!I1980</f>
        <v>46-55</v>
      </c>
      <c r="K1980" t="str">
        <f>Table6[[#This Row],[Kids]]</f>
        <v>No</v>
      </c>
      <c r="L1980" t="str">
        <f>Table6[[#This Row],[Teens]]</f>
        <v>No</v>
      </c>
    </row>
    <row r="1981" spans="1:12" ht="16.5" x14ac:dyDescent="0.3">
      <c r="A1981">
        <f>Table2[[#This Row],[NumDealsPurchases]]</f>
        <v>4</v>
      </c>
      <c r="B1981">
        <f>Table2[[#This Row],[AcceptedCmp3]]</f>
        <v>0</v>
      </c>
      <c r="C1981">
        <f>Table2[[#This Row],[AcceptedCmp4]]</f>
        <v>0</v>
      </c>
      <c r="D1981">
        <f>Table2[[#This Row],[AcceptedCmp5]]</f>
        <v>0</v>
      </c>
      <c r="E1981">
        <f>Table2[[#This Row],[AcceptedCmp1]]</f>
        <v>0</v>
      </c>
      <c r="F1981">
        <f>Table2[[#This Row],[AcceptedCmp2]]</f>
        <v>0</v>
      </c>
      <c r="G1981">
        <f>Table2[[#This Row],[Response]]</f>
        <v>0</v>
      </c>
      <c r="H1981" s="8">
        <f>Products!G1981</f>
        <v>45</v>
      </c>
      <c r="I1981" s="17" t="str">
        <f>Products!H1981</f>
        <v>Single</v>
      </c>
      <c r="J1981" t="str">
        <f>Products!I1981</f>
        <v>36-45</v>
      </c>
      <c r="K1981" t="str">
        <f>Table6[[#This Row],[Kids]]</f>
        <v>Yes</v>
      </c>
      <c r="L1981" t="str">
        <f>Table6[[#This Row],[Teens]]</f>
        <v>Yes</v>
      </c>
    </row>
    <row r="1982" spans="1:12" ht="16.5" x14ac:dyDescent="0.3">
      <c r="A1982">
        <f>Table2[[#This Row],[NumDealsPurchases]]</f>
        <v>1</v>
      </c>
      <c r="B1982">
        <f>Table2[[#This Row],[AcceptedCmp3]]</f>
        <v>0</v>
      </c>
      <c r="C1982">
        <f>Table2[[#This Row],[AcceptedCmp4]]</f>
        <v>0</v>
      </c>
      <c r="D1982">
        <f>Table2[[#This Row],[AcceptedCmp5]]</f>
        <v>0</v>
      </c>
      <c r="E1982">
        <f>Table2[[#This Row],[AcceptedCmp1]]</f>
        <v>0</v>
      </c>
      <c r="F1982">
        <f>Table2[[#This Row],[AcceptedCmp2]]</f>
        <v>0</v>
      </c>
      <c r="G1982">
        <f>Table2[[#This Row],[Response]]</f>
        <v>1</v>
      </c>
      <c r="H1982" s="8">
        <f>Products!G1982</f>
        <v>35</v>
      </c>
      <c r="I1982" s="17" t="str">
        <f>Products!H1982</f>
        <v>Married</v>
      </c>
      <c r="J1982" t="str">
        <f>Products!I1982</f>
        <v>26-35</v>
      </c>
      <c r="K1982" t="str">
        <f>Table6[[#This Row],[Kids]]</f>
        <v>Yes</v>
      </c>
      <c r="L1982" t="str">
        <f>Table6[[#This Row],[Teens]]</f>
        <v>No</v>
      </c>
    </row>
    <row r="1983" spans="1:12" ht="16.5" x14ac:dyDescent="0.3">
      <c r="A1983">
        <f>Table2[[#This Row],[NumDealsPurchases]]</f>
        <v>1</v>
      </c>
      <c r="B1983">
        <f>Table2[[#This Row],[AcceptedCmp3]]</f>
        <v>1</v>
      </c>
      <c r="C1983">
        <f>Table2[[#This Row],[AcceptedCmp4]]</f>
        <v>0</v>
      </c>
      <c r="D1983">
        <f>Table2[[#This Row],[AcceptedCmp5]]</f>
        <v>0</v>
      </c>
      <c r="E1983">
        <f>Table2[[#This Row],[AcceptedCmp1]]</f>
        <v>0</v>
      </c>
      <c r="F1983">
        <f>Table2[[#This Row],[AcceptedCmp2]]</f>
        <v>0</v>
      </c>
      <c r="G1983">
        <f>Table2[[#This Row],[Response]]</f>
        <v>1</v>
      </c>
      <c r="H1983" s="8">
        <f>Products!G1983</f>
        <v>28</v>
      </c>
      <c r="I1983" s="17" t="str">
        <f>Products!H1983</f>
        <v>Divorced</v>
      </c>
      <c r="J1983" t="str">
        <f>Products!I1983</f>
        <v>26-35</v>
      </c>
      <c r="K1983" t="str">
        <f>Table6[[#This Row],[Kids]]</f>
        <v>Yes</v>
      </c>
      <c r="L1983" t="str">
        <f>Table6[[#This Row],[Teens]]</f>
        <v>No</v>
      </c>
    </row>
    <row r="1984" spans="1:12" ht="16.5" x14ac:dyDescent="0.3">
      <c r="A1984">
        <f>Table2[[#This Row],[NumDealsPurchases]]</f>
        <v>3</v>
      </c>
      <c r="B1984">
        <f>Table2[[#This Row],[AcceptedCmp3]]</f>
        <v>0</v>
      </c>
      <c r="C1984">
        <f>Table2[[#This Row],[AcceptedCmp4]]</f>
        <v>0</v>
      </c>
      <c r="D1984">
        <f>Table2[[#This Row],[AcceptedCmp5]]</f>
        <v>0</v>
      </c>
      <c r="E1984">
        <f>Table2[[#This Row],[AcceptedCmp1]]</f>
        <v>0</v>
      </c>
      <c r="F1984">
        <f>Table2[[#This Row],[AcceptedCmp2]]</f>
        <v>0</v>
      </c>
      <c r="G1984">
        <f>Table2[[#This Row],[Response]]</f>
        <v>0</v>
      </c>
      <c r="H1984" s="8">
        <f>Products!G1984</f>
        <v>29</v>
      </c>
      <c r="I1984" s="17" t="str">
        <f>Products!H1984</f>
        <v>Married</v>
      </c>
      <c r="J1984" t="str">
        <f>Products!I1984</f>
        <v>26-35</v>
      </c>
      <c r="K1984" t="str">
        <f>Table6[[#This Row],[Kids]]</f>
        <v>Yes</v>
      </c>
      <c r="L1984" t="str">
        <f>Table6[[#This Row],[Teens]]</f>
        <v>No</v>
      </c>
    </row>
    <row r="1985" spans="1:12" ht="16.5" x14ac:dyDescent="0.3">
      <c r="A1985">
        <f>Table2[[#This Row],[NumDealsPurchases]]</f>
        <v>3</v>
      </c>
      <c r="B1985">
        <f>Table2[[#This Row],[AcceptedCmp3]]</f>
        <v>0</v>
      </c>
      <c r="C1985">
        <f>Table2[[#This Row],[AcceptedCmp4]]</f>
        <v>0</v>
      </c>
      <c r="D1985">
        <f>Table2[[#This Row],[AcceptedCmp5]]</f>
        <v>0</v>
      </c>
      <c r="E1985">
        <f>Table2[[#This Row],[AcceptedCmp1]]</f>
        <v>0</v>
      </c>
      <c r="F1985">
        <f>Table2[[#This Row],[AcceptedCmp2]]</f>
        <v>0</v>
      </c>
      <c r="G1985">
        <f>Table2[[#This Row],[Response]]</f>
        <v>1</v>
      </c>
      <c r="H1985" s="8">
        <f>Products!G1985</f>
        <v>38</v>
      </c>
      <c r="I1985" s="17" t="str">
        <f>Products!H1985</f>
        <v>Married</v>
      </c>
      <c r="J1985" t="str">
        <f>Products!I1985</f>
        <v>36-45</v>
      </c>
      <c r="K1985" t="str">
        <f>Table6[[#This Row],[Kids]]</f>
        <v>Yes</v>
      </c>
      <c r="L1985" t="str">
        <f>Table6[[#This Row],[Teens]]</f>
        <v>No</v>
      </c>
    </row>
    <row r="1986" spans="1:12" ht="16.5" x14ac:dyDescent="0.3">
      <c r="A1986">
        <f>Table2[[#This Row],[NumDealsPurchases]]</f>
        <v>0</v>
      </c>
      <c r="B1986">
        <f>Table2[[#This Row],[AcceptedCmp3]]</f>
        <v>0</v>
      </c>
      <c r="C1986">
        <f>Table2[[#This Row],[AcceptedCmp4]]</f>
        <v>0</v>
      </c>
      <c r="D1986">
        <f>Table2[[#This Row],[AcceptedCmp5]]</f>
        <v>1</v>
      </c>
      <c r="E1986">
        <f>Table2[[#This Row],[AcceptedCmp1]]</f>
        <v>1</v>
      </c>
      <c r="F1986">
        <f>Table2[[#This Row],[AcceptedCmp2]]</f>
        <v>0</v>
      </c>
      <c r="G1986">
        <f>Table2[[#This Row],[Response]]</f>
        <v>0</v>
      </c>
      <c r="H1986" s="8">
        <f>Products!G1986</f>
        <v>63</v>
      </c>
      <c r="I1986" s="17" t="str">
        <f>Products!H1986</f>
        <v>Single</v>
      </c>
      <c r="J1986" t="str">
        <f>Products!I1986</f>
        <v>56-65</v>
      </c>
      <c r="K1986" t="str">
        <f>Table6[[#This Row],[Kids]]</f>
        <v>No</v>
      </c>
      <c r="L1986" t="str">
        <f>Table6[[#This Row],[Teens]]</f>
        <v>No</v>
      </c>
    </row>
    <row r="1987" spans="1:12" ht="16.5" x14ac:dyDescent="0.3">
      <c r="A1987">
        <f>Table2[[#This Row],[NumDealsPurchases]]</f>
        <v>1</v>
      </c>
      <c r="B1987">
        <f>Table2[[#This Row],[AcceptedCmp3]]</f>
        <v>0</v>
      </c>
      <c r="C1987">
        <f>Table2[[#This Row],[AcceptedCmp4]]</f>
        <v>0</v>
      </c>
      <c r="D1987">
        <f>Table2[[#This Row],[AcceptedCmp5]]</f>
        <v>0</v>
      </c>
      <c r="E1987">
        <f>Table2[[#This Row],[AcceptedCmp1]]</f>
        <v>0</v>
      </c>
      <c r="F1987">
        <f>Table2[[#This Row],[AcceptedCmp2]]</f>
        <v>0</v>
      </c>
      <c r="G1987">
        <f>Table2[[#This Row],[Response]]</f>
        <v>0</v>
      </c>
      <c r="H1987" s="8">
        <f>Products!G1987</f>
        <v>51</v>
      </c>
      <c r="I1987" s="17" t="str">
        <f>Products!H1987</f>
        <v>Together</v>
      </c>
      <c r="J1987" t="str">
        <f>Products!I1987</f>
        <v>46-55</v>
      </c>
      <c r="K1987" t="str">
        <f>Table6[[#This Row],[Kids]]</f>
        <v>No</v>
      </c>
      <c r="L1987" t="str">
        <f>Table6[[#This Row],[Teens]]</f>
        <v>Yes</v>
      </c>
    </row>
    <row r="1988" spans="1:12" ht="16.5" x14ac:dyDescent="0.3">
      <c r="A1988">
        <f>Table2[[#This Row],[NumDealsPurchases]]</f>
        <v>8</v>
      </c>
      <c r="B1988">
        <f>Table2[[#This Row],[AcceptedCmp3]]</f>
        <v>0</v>
      </c>
      <c r="C1988">
        <f>Table2[[#This Row],[AcceptedCmp4]]</f>
        <v>0</v>
      </c>
      <c r="D1988">
        <f>Table2[[#This Row],[AcceptedCmp5]]</f>
        <v>0</v>
      </c>
      <c r="E1988">
        <f>Table2[[#This Row],[AcceptedCmp1]]</f>
        <v>0</v>
      </c>
      <c r="F1988">
        <f>Table2[[#This Row],[AcceptedCmp2]]</f>
        <v>0</v>
      </c>
      <c r="G1988">
        <f>Table2[[#This Row],[Response]]</f>
        <v>0</v>
      </c>
      <c r="H1988" s="8">
        <f>Products!G1988</f>
        <v>38</v>
      </c>
      <c r="I1988" s="17" t="str">
        <f>Products!H1988</f>
        <v>Married</v>
      </c>
      <c r="J1988" t="str">
        <f>Products!I1988</f>
        <v>36-45</v>
      </c>
      <c r="K1988" t="str">
        <f>Table6[[#This Row],[Kids]]</f>
        <v>Yes</v>
      </c>
      <c r="L1988" t="str">
        <f>Table6[[#This Row],[Teens]]</f>
        <v>Yes</v>
      </c>
    </row>
    <row r="1989" spans="1:12" ht="16.5" x14ac:dyDescent="0.3">
      <c r="A1989">
        <f>Table2[[#This Row],[NumDealsPurchases]]</f>
        <v>1</v>
      </c>
      <c r="B1989">
        <f>Table2[[#This Row],[AcceptedCmp3]]</f>
        <v>0</v>
      </c>
      <c r="C1989">
        <f>Table2[[#This Row],[AcceptedCmp4]]</f>
        <v>0</v>
      </c>
      <c r="D1989">
        <f>Table2[[#This Row],[AcceptedCmp5]]</f>
        <v>0</v>
      </c>
      <c r="E1989">
        <f>Table2[[#This Row],[AcceptedCmp1]]</f>
        <v>0</v>
      </c>
      <c r="F1989">
        <f>Table2[[#This Row],[AcceptedCmp2]]</f>
        <v>0</v>
      </c>
      <c r="G1989">
        <f>Table2[[#This Row],[Response]]</f>
        <v>0</v>
      </c>
      <c r="H1989" s="8">
        <f>Products!G1989</f>
        <v>55</v>
      </c>
      <c r="I1989" s="17" t="str">
        <f>Products!H1989</f>
        <v>Married</v>
      </c>
      <c r="J1989" t="str">
        <f>Products!I1989</f>
        <v>46-55</v>
      </c>
      <c r="K1989" t="str">
        <f>Table6[[#This Row],[Kids]]</f>
        <v>No</v>
      </c>
      <c r="L1989" t="str">
        <f>Table6[[#This Row],[Teens]]</f>
        <v>Yes</v>
      </c>
    </row>
    <row r="1990" spans="1:12" ht="16.5" x14ac:dyDescent="0.3">
      <c r="A1990">
        <f>Table2[[#This Row],[NumDealsPurchases]]</f>
        <v>6</v>
      </c>
      <c r="B1990">
        <f>Table2[[#This Row],[AcceptedCmp3]]</f>
        <v>0</v>
      </c>
      <c r="C1990">
        <f>Table2[[#This Row],[AcceptedCmp4]]</f>
        <v>0</v>
      </c>
      <c r="D1990">
        <f>Table2[[#This Row],[AcceptedCmp5]]</f>
        <v>0</v>
      </c>
      <c r="E1990">
        <f>Table2[[#This Row],[AcceptedCmp1]]</f>
        <v>0</v>
      </c>
      <c r="F1990">
        <f>Table2[[#This Row],[AcceptedCmp2]]</f>
        <v>0</v>
      </c>
      <c r="G1990">
        <f>Table2[[#This Row],[Response]]</f>
        <v>0</v>
      </c>
      <c r="H1990" s="8">
        <f>Products!G1990</f>
        <v>35</v>
      </c>
      <c r="I1990" s="17" t="str">
        <f>Products!H1990</f>
        <v>Married</v>
      </c>
      <c r="J1990" t="str">
        <f>Products!I1990</f>
        <v>26-35</v>
      </c>
      <c r="K1990" t="str">
        <f>Table6[[#This Row],[Kids]]</f>
        <v>Yes</v>
      </c>
      <c r="L1990" t="str">
        <f>Table6[[#This Row],[Teens]]</f>
        <v>Yes</v>
      </c>
    </row>
    <row r="1991" spans="1:12" ht="16.5" x14ac:dyDescent="0.3">
      <c r="A1991">
        <f>Table2[[#This Row],[NumDealsPurchases]]</f>
        <v>1</v>
      </c>
      <c r="B1991">
        <f>Table2[[#This Row],[AcceptedCmp3]]</f>
        <v>0</v>
      </c>
      <c r="C1991">
        <f>Table2[[#This Row],[AcceptedCmp4]]</f>
        <v>0</v>
      </c>
      <c r="D1991">
        <f>Table2[[#This Row],[AcceptedCmp5]]</f>
        <v>0</v>
      </c>
      <c r="E1991">
        <f>Table2[[#This Row],[AcceptedCmp1]]</f>
        <v>0</v>
      </c>
      <c r="F1991">
        <f>Table2[[#This Row],[AcceptedCmp2]]</f>
        <v>0</v>
      </c>
      <c r="G1991">
        <f>Table2[[#This Row],[Response]]</f>
        <v>0</v>
      </c>
      <c r="H1991" s="8">
        <f>Products!G1991</f>
        <v>22</v>
      </c>
      <c r="I1991" s="17" t="str">
        <f>Products!H1991</f>
        <v>Married</v>
      </c>
      <c r="J1991" t="str">
        <f>Products!I1991</f>
        <v>16-25</v>
      </c>
      <c r="K1991" t="str">
        <f>Table6[[#This Row],[Kids]]</f>
        <v>No</v>
      </c>
      <c r="L1991" t="str">
        <f>Table6[[#This Row],[Teens]]</f>
        <v>No</v>
      </c>
    </row>
    <row r="1992" spans="1:12" ht="16.5" x14ac:dyDescent="0.3">
      <c r="A1992">
        <f>Table2[[#This Row],[NumDealsPurchases]]</f>
        <v>3</v>
      </c>
      <c r="B1992">
        <f>Table2[[#This Row],[AcceptedCmp3]]</f>
        <v>0</v>
      </c>
      <c r="C1992">
        <f>Table2[[#This Row],[AcceptedCmp4]]</f>
        <v>0</v>
      </c>
      <c r="D1992">
        <f>Table2[[#This Row],[AcceptedCmp5]]</f>
        <v>0</v>
      </c>
      <c r="E1992">
        <f>Table2[[#This Row],[AcceptedCmp1]]</f>
        <v>0</v>
      </c>
      <c r="F1992">
        <f>Table2[[#This Row],[AcceptedCmp2]]</f>
        <v>0</v>
      </c>
      <c r="G1992">
        <f>Table2[[#This Row],[Response]]</f>
        <v>0</v>
      </c>
      <c r="H1992" s="8">
        <f>Products!G1992</f>
        <v>27</v>
      </c>
      <c r="I1992" s="17" t="str">
        <f>Products!H1992</f>
        <v>Divorced</v>
      </c>
      <c r="J1992" t="str">
        <f>Products!I1992</f>
        <v>26-35</v>
      </c>
      <c r="K1992" t="str">
        <f>Table6[[#This Row],[Kids]]</f>
        <v>Yes</v>
      </c>
      <c r="L1992" t="str">
        <f>Table6[[#This Row],[Teens]]</f>
        <v>No</v>
      </c>
    </row>
    <row r="1993" spans="1:12" ht="16.5" x14ac:dyDescent="0.3">
      <c r="A1993">
        <f>Table2[[#This Row],[NumDealsPurchases]]</f>
        <v>2</v>
      </c>
      <c r="B1993">
        <f>Table2[[#This Row],[AcceptedCmp3]]</f>
        <v>0</v>
      </c>
      <c r="C1993">
        <f>Table2[[#This Row],[AcceptedCmp4]]</f>
        <v>0</v>
      </c>
      <c r="D1993">
        <f>Table2[[#This Row],[AcceptedCmp5]]</f>
        <v>0</v>
      </c>
      <c r="E1993">
        <f>Table2[[#This Row],[AcceptedCmp1]]</f>
        <v>0</v>
      </c>
      <c r="F1993">
        <f>Table2[[#This Row],[AcceptedCmp2]]</f>
        <v>0</v>
      </c>
      <c r="G1993">
        <f>Table2[[#This Row],[Response]]</f>
        <v>0</v>
      </c>
      <c r="H1993" s="8">
        <f>Products!G1993</f>
        <v>58</v>
      </c>
      <c r="I1993" s="17" t="str">
        <f>Products!H1993</f>
        <v>Married</v>
      </c>
      <c r="J1993" t="str">
        <f>Products!I1993</f>
        <v>56-65</v>
      </c>
      <c r="K1993" t="str">
        <f>Table6[[#This Row],[Kids]]</f>
        <v>No</v>
      </c>
      <c r="L1993" t="str">
        <f>Table6[[#This Row],[Teens]]</f>
        <v>Yes</v>
      </c>
    </row>
    <row r="1994" spans="1:12" ht="16.5" x14ac:dyDescent="0.3">
      <c r="A1994">
        <f>Table2[[#This Row],[NumDealsPurchases]]</f>
        <v>1</v>
      </c>
      <c r="B1994">
        <f>Table2[[#This Row],[AcceptedCmp3]]</f>
        <v>0</v>
      </c>
      <c r="C1994">
        <f>Table2[[#This Row],[AcceptedCmp4]]</f>
        <v>0</v>
      </c>
      <c r="D1994">
        <f>Table2[[#This Row],[AcceptedCmp5]]</f>
        <v>0</v>
      </c>
      <c r="E1994">
        <f>Table2[[#This Row],[AcceptedCmp1]]</f>
        <v>1</v>
      </c>
      <c r="F1994">
        <f>Table2[[#This Row],[AcceptedCmp2]]</f>
        <v>0</v>
      </c>
      <c r="G1994">
        <f>Table2[[#This Row],[Response]]</f>
        <v>1</v>
      </c>
      <c r="H1994" s="8">
        <f>Products!G1994</f>
        <v>50</v>
      </c>
      <c r="I1994" s="17" t="str">
        <f>Products!H1994</f>
        <v>Single</v>
      </c>
      <c r="J1994" t="str">
        <f>Products!I1994</f>
        <v>46-55</v>
      </c>
      <c r="K1994" t="str">
        <f>Table6[[#This Row],[Kids]]</f>
        <v>No</v>
      </c>
      <c r="L1994" t="str">
        <f>Table6[[#This Row],[Teens]]</f>
        <v>No</v>
      </c>
    </row>
    <row r="1995" spans="1:12" ht="16.5" x14ac:dyDescent="0.3">
      <c r="A1995">
        <f>Table2[[#This Row],[NumDealsPurchases]]</f>
        <v>2</v>
      </c>
      <c r="B1995">
        <f>Table2[[#This Row],[AcceptedCmp3]]</f>
        <v>0</v>
      </c>
      <c r="C1995">
        <f>Table2[[#This Row],[AcceptedCmp4]]</f>
        <v>0</v>
      </c>
      <c r="D1995">
        <f>Table2[[#This Row],[AcceptedCmp5]]</f>
        <v>0</v>
      </c>
      <c r="E1995">
        <f>Table2[[#This Row],[AcceptedCmp1]]</f>
        <v>0</v>
      </c>
      <c r="F1995">
        <f>Table2[[#This Row],[AcceptedCmp2]]</f>
        <v>0</v>
      </c>
      <c r="G1995">
        <f>Table2[[#This Row],[Response]]</f>
        <v>0</v>
      </c>
      <c r="H1995" s="8">
        <f>Products!G1995</f>
        <v>42</v>
      </c>
      <c r="I1995" s="17" t="str">
        <f>Products!H1995</f>
        <v>Single</v>
      </c>
      <c r="J1995" t="str">
        <f>Products!I1995</f>
        <v>36-45</v>
      </c>
      <c r="K1995" t="str">
        <f>Table6[[#This Row],[Kids]]</f>
        <v>No</v>
      </c>
      <c r="L1995" t="str">
        <f>Table6[[#This Row],[Teens]]</f>
        <v>Yes</v>
      </c>
    </row>
    <row r="1996" spans="1:12" ht="16.5" x14ac:dyDescent="0.3">
      <c r="A1996">
        <f>Table2[[#This Row],[NumDealsPurchases]]</f>
        <v>0</v>
      </c>
      <c r="B1996">
        <f>Table2[[#This Row],[AcceptedCmp3]]</f>
        <v>0</v>
      </c>
      <c r="C1996">
        <f>Table2[[#This Row],[AcceptedCmp4]]</f>
        <v>0</v>
      </c>
      <c r="D1996">
        <f>Table2[[#This Row],[AcceptedCmp5]]</f>
        <v>1</v>
      </c>
      <c r="E1996">
        <f>Table2[[#This Row],[AcceptedCmp1]]</f>
        <v>0</v>
      </c>
      <c r="F1996">
        <f>Table2[[#This Row],[AcceptedCmp2]]</f>
        <v>0</v>
      </c>
      <c r="G1996">
        <f>Table2[[#This Row],[Response]]</f>
        <v>1</v>
      </c>
      <c r="H1996" s="8">
        <f>Products!G1996</f>
        <v>66</v>
      </c>
      <c r="I1996" s="17" t="str">
        <f>Products!H1996</f>
        <v>Together</v>
      </c>
      <c r="J1996" t="str">
        <f>Products!I1996</f>
        <v>66-75</v>
      </c>
      <c r="K1996" t="str">
        <f>Table6[[#This Row],[Kids]]</f>
        <v>No</v>
      </c>
      <c r="L1996" t="str">
        <f>Table6[[#This Row],[Teens]]</f>
        <v>No</v>
      </c>
    </row>
    <row r="1997" spans="1:12" ht="16.5" x14ac:dyDescent="0.3">
      <c r="A1997">
        <f>Table2[[#This Row],[NumDealsPurchases]]</f>
        <v>1</v>
      </c>
      <c r="B1997">
        <f>Table2[[#This Row],[AcceptedCmp3]]</f>
        <v>0</v>
      </c>
      <c r="C1997">
        <f>Table2[[#This Row],[AcceptedCmp4]]</f>
        <v>1</v>
      </c>
      <c r="D1997">
        <f>Table2[[#This Row],[AcceptedCmp5]]</f>
        <v>1</v>
      </c>
      <c r="E1997">
        <f>Table2[[#This Row],[AcceptedCmp1]]</f>
        <v>0</v>
      </c>
      <c r="F1997">
        <f>Table2[[#This Row],[AcceptedCmp2]]</f>
        <v>0</v>
      </c>
      <c r="G1997">
        <f>Table2[[#This Row],[Response]]</f>
        <v>0</v>
      </c>
      <c r="H1997" s="8">
        <f>Products!G1997</f>
        <v>56</v>
      </c>
      <c r="I1997" s="17" t="str">
        <f>Products!H1997</f>
        <v>Married</v>
      </c>
      <c r="J1997" t="str">
        <f>Products!I1997</f>
        <v>56-65</v>
      </c>
      <c r="K1997" t="str">
        <f>Table6[[#This Row],[Kids]]</f>
        <v>No</v>
      </c>
      <c r="L1997" t="str">
        <f>Table6[[#This Row],[Teens]]</f>
        <v>Yes</v>
      </c>
    </row>
    <row r="1998" spans="1:12" ht="16.5" x14ac:dyDescent="0.3">
      <c r="A1998">
        <f>Table2[[#This Row],[NumDealsPurchases]]</f>
        <v>2</v>
      </c>
      <c r="B1998">
        <f>Table2[[#This Row],[AcceptedCmp3]]</f>
        <v>0</v>
      </c>
      <c r="C1998">
        <f>Table2[[#This Row],[AcceptedCmp4]]</f>
        <v>0</v>
      </c>
      <c r="D1998">
        <f>Table2[[#This Row],[AcceptedCmp5]]</f>
        <v>0</v>
      </c>
      <c r="E1998">
        <f>Table2[[#This Row],[AcceptedCmp1]]</f>
        <v>0</v>
      </c>
      <c r="F1998">
        <f>Table2[[#This Row],[AcceptedCmp2]]</f>
        <v>0</v>
      </c>
      <c r="G1998">
        <f>Table2[[#This Row],[Response]]</f>
        <v>0</v>
      </c>
      <c r="H1998" s="8">
        <f>Products!G1998</f>
        <v>53</v>
      </c>
      <c r="I1998" s="17" t="str">
        <f>Products!H1998</f>
        <v>Married</v>
      </c>
      <c r="J1998" t="str">
        <f>Products!I1998</f>
        <v>46-55</v>
      </c>
      <c r="K1998" t="str">
        <f>Table6[[#This Row],[Kids]]</f>
        <v>Yes</v>
      </c>
      <c r="L1998" t="str">
        <f>Table6[[#This Row],[Teens]]</f>
        <v>Yes</v>
      </c>
    </row>
    <row r="1999" spans="1:12" ht="16.5" x14ac:dyDescent="0.3">
      <c r="A1999">
        <f>Table2[[#This Row],[NumDealsPurchases]]</f>
        <v>0</v>
      </c>
      <c r="B1999">
        <f>Table2[[#This Row],[AcceptedCmp3]]</f>
        <v>1</v>
      </c>
      <c r="C1999">
        <f>Table2[[#This Row],[AcceptedCmp4]]</f>
        <v>0</v>
      </c>
      <c r="D1999">
        <f>Table2[[#This Row],[AcceptedCmp5]]</f>
        <v>1</v>
      </c>
      <c r="E1999">
        <f>Table2[[#This Row],[AcceptedCmp1]]</f>
        <v>1</v>
      </c>
      <c r="F1999">
        <f>Table2[[#This Row],[AcceptedCmp2]]</f>
        <v>0</v>
      </c>
      <c r="G1999">
        <f>Table2[[#This Row],[Response]]</f>
        <v>1</v>
      </c>
      <c r="H1999" s="8">
        <f>Products!G1999</f>
        <v>34</v>
      </c>
      <c r="I1999" s="17" t="str">
        <f>Products!H1999</f>
        <v>Together</v>
      </c>
      <c r="J1999" t="str">
        <f>Products!I1999</f>
        <v>26-35</v>
      </c>
      <c r="K1999" t="str">
        <f>Table6[[#This Row],[Kids]]</f>
        <v>No</v>
      </c>
      <c r="L1999" t="str">
        <f>Table6[[#This Row],[Teens]]</f>
        <v>No</v>
      </c>
    </row>
    <row r="2000" spans="1:12" ht="16.5" x14ac:dyDescent="0.3">
      <c r="A2000">
        <f>Table2[[#This Row],[NumDealsPurchases]]</f>
        <v>1</v>
      </c>
      <c r="B2000">
        <f>Table2[[#This Row],[AcceptedCmp3]]</f>
        <v>0</v>
      </c>
      <c r="C2000">
        <f>Table2[[#This Row],[AcceptedCmp4]]</f>
        <v>0</v>
      </c>
      <c r="D2000">
        <f>Table2[[#This Row],[AcceptedCmp5]]</f>
        <v>0</v>
      </c>
      <c r="E2000">
        <f>Table2[[#This Row],[AcceptedCmp1]]</f>
        <v>1</v>
      </c>
      <c r="F2000">
        <f>Table2[[#This Row],[AcceptedCmp2]]</f>
        <v>0</v>
      </c>
      <c r="G2000">
        <f>Table2[[#This Row],[Response]]</f>
        <v>1</v>
      </c>
      <c r="H2000" s="8">
        <f>Products!G2000</f>
        <v>37</v>
      </c>
      <c r="I2000" s="17" t="str">
        <f>Products!H2000</f>
        <v>Married</v>
      </c>
      <c r="J2000" t="str">
        <f>Products!I2000</f>
        <v>36-45</v>
      </c>
      <c r="K2000" t="str">
        <f>Table6[[#This Row],[Kids]]</f>
        <v>No</v>
      </c>
      <c r="L2000" t="str">
        <f>Table6[[#This Row],[Teens]]</f>
        <v>No</v>
      </c>
    </row>
    <row r="2001" spans="1:12" ht="16.5" x14ac:dyDescent="0.3">
      <c r="A2001">
        <f>Table2[[#This Row],[NumDealsPurchases]]</f>
        <v>3</v>
      </c>
      <c r="B2001">
        <f>Table2[[#This Row],[AcceptedCmp3]]</f>
        <v>0</v>
      </c>
      <c r="C2001">
        <f>Table2[[#This Row],[AcceptedCmp4]]</f>
        <v>0</v>
      </c>
      <c r="D2001">
        <f>Table2[[#This Row],[AcceptedCmp5]]</f>
        <v>0</v>
      </c>
      <c r="E2001">
        <f>Table2[[#This Row],[AcceptedCmp1]]</f>
        <v>0</v>
      </c>
      <c r="F2001">
        <f>Table2[[#This Row],[AcceptedCmp2]]</f>
        <v>0</v>
      </c>
      <c r="G2001">
        <f>Table2[[#This Row],[Response]]</f>
        <v>0</v>
      </c>
      <c r="H2001" s="8">
        <f>Products!G2001</f>
        <v>37</v>
      </c>
      <c r="I2001" s="17" t="str">
        <f>Products!H2001</f>
        <v>Single</v>
      </c>
      <c r="J2001" t="str">
        <f>Products!I2001</f>
        <v>36-45</v>
      </c>
      <c r="K2001" t="str">
        <f>Table6[[#This Row],[Kids]]</f>
        <v>No</v>
      </c>
      <c r="L2001" t="str">
        <f>Table6[[#This Row],[Teens]]</f>
        <v>Yes</v>
      </c>
    </row>
    <row r="2002" spans="1:12" ht="16.5" x14ac:dyDescent="0.3">
      <c r="A2002">
        <f>Table2[[#This Row],[NumDealsPurchases]]</f>
        <v>4</v>
      </c>
      <c r="B2002">
        <f>Table2[[#This Row],[AcceptedCmp3]]</f>
        <v>1</v>
      </c>
      <c r="C2002">
        <f>Table2[[#This Row],[AcceptedCmp4]]</f>
        <v>0</v>
      </c>
      <c r="D2002">
        <f>Table2[[#This Row],[AcceptedCmp5]]</f>
        <v>0</v>
      </c>
      <c r="E2002">
        <f>Table2[[#This Row],[AcceptedCmp1]]</f>
        <v>0</v>
      </c>
      <c r="F2002">
        <f>Table2[[#This Row],[AcceptedCmp2]]</f>
        <v>0</v>
      </c>
      <c r="G2002">
        <f>Table2[[#This Row],[Response]]</f>
        <v>0</v>
      </c>
      <c r="H2002" s="8">
        <f>Products!G2002</f>
        <v>40</v>
      </c>
      <c r="I2002" s="17" t="str">
        <f>Products!H2002</f>
        <v>Single</v>
      </c>
      <c r="J2002" t="str">
        <f>Products!I2002</f>
        <v>36-45</v>
      </c>
      <c r="K2002" t="str">
        <f>Table6[[#This Row],[Kids]]</f>
        <v>Yes</v>
      </c>
      <c r="L2002" t="str">
        <f>Table6[[#This Row],[Teens]]</f>
        <v>No</v>
      </c>
    </row>
    <row r="2003" spans="1:12" ht="16.5" x14ac:dyDescent="0.3">
      <c r="A2003">
        <f>Table2[[#This Row],[NumDealsPurchases]]</f>
        <v>1</v>
      </c>
      <c r="B2003">
        <f>Table2[[#This Row],[AcceptedCmp3]]</f>
        <v>0</v>
      </c>
      <c r="C2003">
        <f>Table2[[#This Row],[AcceptedCmp4]]</f>
        <v>0</v>
      </c>
      <c r="D2003">
        <f>Table2[[#This Row],[AcceptedCmp5]]</f>
        <v>0</v>
      </c>
      <c r="E2003">
        <f>Table2[[#This Row],[AcceptedCmp1]]</f>
        <v>0</v>
      </c>
      <c r="F2003">
        <f>Table2[[#This Row],[AcceptedCmp2]]</f>
        <v>0</v>
      </c>
      <c r="G2003">
        <f>Table2[[#This Row],[Response]]</f>
        <v>0</v>
      </c>
      <c r="H2003" s="8">
        <f>Products!G2003</f>
        <v>34</v>
      </c>
      <c r="I2003" s="17" t="str">
        <f>Products!H2003</f>
        <v>Divorced</v>
      </c>
      <c r="J2003" t="str">
        <f>Products!I2003</f>
        <v>26-35</v>
      </c>
      <c r="K2003" t="str">
        <f>Table6[[#This Row],[Kids]]</f>
        <v>No</v>
      </c>
      <c r="L2003" t="str">
        <f>Table6[[#This Row],[Teens]]</f>
        <v>Yes</v>
      </c>
    </row>
    <row r="2004" spans="1:12" ht="16.5" x14ac:dyDescent="0.3">
      <c r="A2004">
        <f>Table2[[#This Row],[NumDealsPurchases]]</f>
        <v>1</v>
      </c>
      <c r="B2004">
        <f>Table2[[#This Row],[AcceptedCmp3]]</f>
        <v>0</v>
      </c>
      <c r="C2004">
        <f>Table2[[#This Row],[AcceptedCmp4]]</f>
        <v>0</v>
      </c>
      <c r="D2004">
        <f>Table2[[#This Row],[AcceptedCmp5]]</f>
        <v>0</v>
      </c>
      <c r="E2004">
        <f>Table2[[#This Row],[AcceptedCmp1]]</f>
        <v>0</v>
      </c>
      <c r="F2004">
        <f>Table2[[#This Row],[AcceptedCmp2]]</f>
        <v>0</v>
      </c>
      <c r="G2004">
        <f>Table2[[#This Row],[Response]]</f>
        <v>0</v>
      </c>
      <c r="H2004" s="8">
        <f>Products!G2004</f>
        <v>43</v>
      </c>
      <c r="I2004" s="17" t="str">
        <f>Products!H2004</f>
        <v>Married</v>
      </c>
      <c r="J2004" t="str">
        <f>Products!I2004</f>
        <v>36-45</v>
      </c>
      <c r="K2004" t="str">
        <f>Table6[[#This Row],[Kids]]</f>
        <v>Yes</v>
      </c>
      <c r="L2004" t="str">
        <f>Table6[[#This Row],[Teens]]</f>
        <v>No</v>
      </c>
    </row>
    <row r="2005" spans="1:12" ht="16.5" x14ac:dyDescent="0.3">
      <c r="A2005">
        <f>Table2[[#This Row],[NumDealsPurchases]]</f>
        <v>1</v>
      </c>
      <c r="B2005">
        <f>Table2[[#This Row],[AcceptedCmp3]]</f>
        <v>0</v>
      </c>
      <c r="C2005">
        <f>Table2[[#This Row],[AcceptedCmp4]]</f>
        <v>0</v>
      </c>
      <c r="D2005">
        <f>Table2[[#This Row],[AcceptedCmp5]]</f>
        <v>0</v>
      </c>
      <c r="E2005">
        <f>Table2[[#This Row],[AcceptedCmp1]]</f>
        <v>0</v>
      </c>
      <c r="F2005">
        <f>Table2[[#This Row],[AcceptedCmp2]]</f>
        <v>0</v>
      </c>
      <c r="G2005">
        <f>Table2[[#This Row],[Response]]</f>
        <v>0</v>
      </c>
      <c r="H2005" s="8">
        <f>Products!G2005</f>
        <v>46</v>
      </c>
      <c r="I2005" s="17" t="str">
        <f>Products!H2005</f>
        <v>Single</v>
      </c>
      <c r="J2005" t="str">
        <f>Products!I2005</f>
        <v>46-55</v>
      </c>
      <c r="K2005" t="str">
        <f>Table6[[#This Row],[Kids]]</f>
        <v>Yes</v>
      </c>
      <c r="L2005" t="str">
        <f>Table6[[#This Row],[Teens]]</f>
        <v>No</v>
      </c>
    </row>
    <row r="2006" spans="1:12" ht="16.5" x14ac:dyDescent="0.3">
      <c r="A2006">
        <f>Table2[[#This Row],[NumDealsPurchases]]</f>
        <v>3</v>
      </c>
      <c r="B2006">
        <f>Table2[[#This Row],[AcceptedCmp3]]</f>
        <v>0</v>
      </c>
      <c r="C2006">
        <f>Table2[[#This Row],[AcceptedCmp4]]</f>
        <v>0</v>
      </c>
      <c r="D2006">
        <f>Table2[[#This Row],[AcceptedCmp5]]</f>
        <v>0</v>
      </c>
      <c r="E2006">
        <f>Table2[[#This Row],[AcceptedCmp1]]</f>
        <v>0</v>
      </c>
      <c r="F2006">
        <f>Table2[[#This Row],[AcceptedCmp2]]</f>
        <v>0</v>
      </c>
      <c r="G2006">
        <f>Table2[[#This Row],[Response]]</f>
        <v>1</v>
      </c>
      <c r="H2006" s="8">
        <f>Products!G2006</f>
        <v>42</v>
      </c>
      <c r="I2006" s="17" t="str">
        <f>Products!H2006</f>
        <v>Single</v>
      </c>
      <c r="J2006" t="str">
        <f>Products!I2006</f>
        <v>36-45</v>
      </c>
      <c r="K2006" t="str">
        <f>Table6[[#This Row],[Kids]]</f>
        <v>Yes</v>
      </c>
      <c r="L2006" t="str">
        <f>Table6[[#This Row],[Teens]]</f>
        <v>No</v>
      </c>
    </row>
    <row r="2007" spans="1:12" ht="16.5" x14ac:dyDescent="0.3">
      <c r="A2007">
        <f>Table2[[#This Row],[NumDealsPurchases]]</f>
        <v>1</v>
      </c>
      <c r="B2007">
        <f>Table2[[#This Row],[AcceptedCmp3]]</f>
        <v>0</v>
      </c>
      <c r="C2007">
        <f>Table2[[#This Row],[AcceptedCmp4]]</f>
        <v>0</v>
      </c>
      <c r="D2007">
        <f>Table2[[#This Row],[AcceptedCmp5]]</f>
        <v>0</v>
      </c>
      <c r="E2007">
        <f>Table2[[#This Row],[AcceptedCmp1]]</f>
        <v>0</v>
      </c>
      <c r="F2007">
        <f>Table2[[#This Row],[AcceptedCmp2]]</f>
        <v>0</v>
      </c>
      <c r="G2007">
        <f>Table2[[#This Row],[Response]]</f>
        <v>0</v>
      </c>
      <c r="H2007" s="8">
        <f>Products!G2007</f>
        <v>48</v>
      </c>
      <c r="I2007" s="17" t="str">
        <f>Products!H2007</f>
        <v>Married</v>
      </c>
      <c r="J2007" t="str">
        <f>Products!I2007</f>
        <v>46-55</v>
      </c>
      <c r="K2007" t="str">
        <f>Table6[[#This Row],[Kids]]</f>
        <v>No</v>
      </c>
      <c r="L2007" t="str">
        <f>Table6[[#This Row],[Teens]]</f>
        <v>No</v>
      </c>
    </row>
    <row r="2008" spans="1:12" ht="16.5" x14ac:dyDescent="0.3">
      <c r="A2008">
        <f>Table2[[#This Row],[NumDealsPurchases]]</f>
        <v>3</v>
      </c>
      <c r="B2008">
        <f>Table2[[#This Row],[AcceptedCmp3]]</f>
        <v>0</v>
      </c>
      <c r="C2008">
        <f>Table2[[#This Row],[AcceptedCmp4]]</f>
        <v>0</v>
      </c>
      <c r="D2008">
        <f>Table2[[#This Row],[AcceptedCmp5]]</f>
        <v>0</v>
      </c>
      <c r="E2008">
        <f>Table2[[#This Row],[AcceptedCmp1]]</f>
        <v>0</v>
      </c>
      <c r="F2008">
        <f>Table2[[#This Row],[AcceptedCmp2]]</f>
        <v>0</v>
      </c>
      <c r="G2008">
        <f>Table2[[#This Row],[Response]]</f>
        <v>0</v>
      </c>
      <c r="H2008" s="8">
        <f>Products!G2008</f>
        <v>41</v>
      </c>
      <c r="I2008" s="17" t="str">
        <f>Products!H2008</f>
        <v>Married</v>
      </c>
      <c r="J2008" t="str">
        <f>Products!I2008</f>
        <v>36-45</v>
      </c>
      <c r="K2008" t="str">
        <f>Table6[[#This Row],[Kids]]</f>
        <v>Yes</v>
      </c>
      <c r="L2008" t="str">
        <f>Table6[[#This Row],[Teens]]</f>
        <v>Yes</v>
      </c>
    </row>
    <row r="2009" spans="1:12" ht="16.5" x14ac:dyDescent="0.3">
      <c r="A2009">
        <f>Table2[[#This Row],[NumDealsPurchases]]</f>
        <v>2</v>
      </c>
      <c r="B2009">
        <f>Table2[[#This Row],[AcceptedCmp3]]</f>
        <v>0</v>
      </c>
      <c r="C2009">
        <f>Table2[[#This Row],[AcceptedCmp4]]</f>
        <v>0</v>
      </c>
      <c r="D2009">
        <f>Table2[[#This Row],[AcceptedCmp5]]</f>
        <v>0</v>
      </c>
      <c r="E2009">
        <f>Table2[[#This Row],[AcceptedCmp1]]</f>
        <v>0</v>
      </c>
      <c r="F2009">
        <f>Table2[[#This Row],[AcceptedCmp2]]</f>
        <v>0</v>
      </c>
      <c r="G2009">
        <f>Table2[[#This Row],[Response]]</f>
        <v>0</v>
      </c>
      <c r="H2009" s="8">
        <f>Products!G2009</f>
        <v>36</v>
      </c>
      <c r="I2009" s="17" t="str">
        <f>Products!H2009</f>
        <v>Divorced</v>
      </c>
      <c r="J2009" t="str">
        <f>Products!I2009</f>
        <v>36-45</v>
      </c>
      <c r="K2009" t="str">
        <f>Table6[[#This Row],[Kids]]</f>
        <v>No</v>
      </c>
      <c r="L2009" t="str">
        <f>Table6[[#This Row],[Teens]]</f>
        <v>Yes</v>
      </c>
    </row>
    <row r="2010" spans="1:12" ht="16.5" x14ac:dyDescent="0.3">
      <c r="A2010">
        <f>Table2[[#This Row],[NumDealsPurchases]]</f>
        <v>3</v>
      </c>
      <c r="B2010">
        <f>Table2[[#This Row],[AcceptedCmp3]]</f>
        <v>0</v>
      </c>
      <c r="C2010">
        <f>Table2[[#This Row],[AcceptedCmp4]]</f>
        <v>0</v>
      </c>
      <c r="D2010">
        <f>Table2[[#This Row],[AcceptedCmp5]]</f>
        <v>0</v>
      </c>
      <c r="E2010">
        <f>Table2[[#This Row],[AcceptedCmp1]]</f>
        <v>0</v>
      </c>
      <c r="F2010">
        <f>Table2[[#This Row],[AcceptedCmp2]]</f>
        <v>0</v>
      </c>
      <c r="G2010">
        <f>Table2[[#This Row],[Response]]</f>
        <v>0</v>
      </c>
      <c r="H2010" s="8">
        <f>Products!G2010</f>
        <v>42</v>
      </c>
      <c r="I2010" s="17" t="str">
        <f>Products!H2010</f>
        <v>Divorced</v>
      </c>
      <c r="J2010" t="str">
        <f>Products!I2010</f>
        <v>36-45</v>
      </c>
      <c r="K2010" t="str">
        <f>Table6[[#This Row],[Kids]]</f>
        <v>No</v>
      </c>
      <c r="L2010" t="str">
        <f>Table6[[#This Row],[Teens]]</f>
        <v>Yes</v>
      </c>
    </row>
    <row r="2011" spans="1:12" ht="16.5" x14ac:dyDescent="0.3">
      <c r="A2011">
        <f>Table2[[#This Row],[NumDealsPurchases]]</f>
        <v>4</v>
      </c>
      <c r="B2011">
        <f>Table2[[#This Row],[AcceptedCmp3]]</f>
        <v>1</v>
      </c>
      <c r="C2011">
        <f>Table2[[#This Row],[AcceptedCmp4]]</f>
        <v>0</v>
      </c>
      <c r="D2011">
        <f>Table2[[#This Row],[AcceptedCmp5]]</f>
        <v>0</v>
      </c>
      <c r="E2011">
        <f>Table2[[#This Row],[AcceptedCmp1]]</f>
        <v>0</v>
      </c>
      <c r="F2011">
        <f>Table2[[#This Row],[AcceptedCmp2]]</f>
        <v>0</v>
      </c>
      <c r="G2011">
        <f>Table2[[#This Row],[Response]]</f>
        <v>0</v>
      </c>
      <c r="H2011" s="8">
        <f>Products!G2011</f>
        <v>49</v>
      </c>
      <c r="I2011" s="17" t="str">
        <f>Products!H2011</f>
        <v>Together</v>
      </c>
      <c r="J2011" t="str">
        <f>Products!I2011</f>
        <v>46-55</v>
      </c>
      <c r="K2011" t="str">
        <f>Table6[[#This Row],[Kids]]</f>
        <v>No</v>
      </c>
      <c r="L2011" t="str">
        <f>Table6[[#This Row],[Teens]]</f>
        <v>Yes</v>
      </c>
    </row>
    <row r="2012" spans="1:12" ht="16.5" x14ac:dyDescent="0.3">
      <c r="A2012">
        <f>Table2[[#This Row],[NumDealsPurchases]]</f>
        <v>1</v>
      </c>
      <c r="B2012">
        <f>Table2[[#This Row],[AcceptedCmp3]]</f>
        <v>0</v>
      </c>
      <c r="C2012">
        <f>Table2[[#This Row],[AcceptedCmp4]]</f>
        <v>0</v>
      </c>
      <c r="D2012">
        <f>Table2[[#This Row],[AcceptedCmp5]]</f>
        <v>0</v>
      </c>
      <c r="E2012">
        <f>Table2[[#This Row],[AcceptedCmp1]]</f>
        <v>0</v>
      </c>
      <c r="F2012">
        <f>Table2[[#This Row],[AcceptedCmp2]]</f>
        <v>0</v>
      </c>
      <c r="G2012">
        <f>Table2[[#This Row],[Response]]</f>
        <v>0</v>
      </c>
      <c r="H2012" s="8">
        <f>Products!G2012</f>
        <v>54</v>
      </c>
      <c r="I2012" s="17" t="str">
        <f>Products!H2012</f>
        <v>Divorced</v>
      </c>
      <c r="J2012" t="str">
        <f>Products!I2012</f>
        <v>46-55</v>
      </c>
      <c r="K2012" t="str">
        <f>Table6[[#This Row],[Kids]]</f>
        <v>No</v>
      </c>
      <c r="L2012" t="str">
        <f>Table6[[#This Row],[Teens]]</f>
        <v>Yes</v>
      </c>
    </row>
    <row r="2013" spans="1:12" ht="16.5" x14ac:dyDescent="0.3">
      <c r="A2013">
        <f>Table2[[#This Row],[NumDealsPurchases]]</f>
        <v>3</v>
      </c>
      <c r="B2013">
        <f>Table2[[#This Row],[AcceptedCmp3]]</f>
        <v>0</v>
      </c>
      <c r="C2013">
        <f>Table2[[#This Row],[AcceptedCmp4]]</f>
        <v>0</v>
      </c>
      <c r="D2013">
        <f>Table2[[#This Row],[AcceptedCmp5]]</f>
        <v>0</v>
      </c>
      <c r="E2013">
        <f>Table2[[#This Row],[AcceptedCmp1]]</f>
        <v>0</v>
      </c>
      <c r="F2013">
        <f>Table2[[#This Row],[AcceptedCmp2]]</f>
        <v>0</v>
      </c>
      <c r="G2013">
        <f>Table2[[#This Row],[Response]]</f>
        <v>0</v>
      </c>
      <c r="H2013" s="8">
        <f>Products!G2013</f>
        <v>48</v>
      </c>
      <c r="I2013" s="17" t="str">
        <f>Products!H2013</f>
        <v>Single</v>
      </c>
      <c r="J2013" t="str">
        <f>Products!I2013</f>
        <v>46-55</v>
      </c>
      <c r="K2013" t="str">
        <f>Table6[[#This Row],[Kids]]</f>
        <v>No</v>
      </c>
      <c r="L2013" t="str">
        <f>Table6[[#This Row],[Teens]]</f>
        <v>Yes</v>
      </c>
    </row>
    <row r="2014" spans="1:12" ht="16.5" x14ac:dyDescent="0.3">
      <c r="A2014">
        <f>Table2[[#This Row],[NumDealsPurchases]]</f>
        <v>1</v>
      </c>
      <c r="B2014">
        <f>Table2[[#This Row],[AcceptedCmp3]]</f>
        <v>0</v>
      </c>
      <c r="C2014">
        <f>Table2[[#This Row],[AcceptedCmp4]]</f>
        <v>0</v>
      </c>
      <c r="D2014">
        <f>Table2[[#This Row],[AcceptedCmp5]]</f>
        <v>0</v>
      </c>
      <c r="E2014">
        <f>Table2[[#This Row],[AcceptedCmp1]]</f>
        <v>0</v>
      </c>
      <c r="F2014">
        <f>Table2[[#This Row],[AcceptedCmp2]]</f>
        <v>0</v>
      </c>
      <c r="G2014">
        <f>Table2[[#This Row],[Response]]</f>
        <v>0</v>
      </c>
      <c r="H2014" s="8">
        <f>Products!G2014</f>
        <v>55</v>
      </c>
      <c r="I2014" s="17" t="str">
        <f>Products!H2014</f>
        <v>Together</v>
      </c>
      <c r="J2014" t="str">
        <f>Products!I2014</f>
        <v>46-55</v>
      </c>
      <c r="K2014" t="str">
        <f>Table6[[#This Row],[Kids]]</f>
        <v>No</v>
      </c>
      <c r="L2014" t="str">
        <f>Table6[[#This Row],[Teens]]</f>
        <v>No</v>
      </c>
    </row>
    <row r="2015" spans="1:12" ht="16.5" x14ac:dyDescent="0.3">
      <c r="A2015">
        <f>Table2[[#This Row],[NumDealsPurchases]]</f>
        <v>3</v>
      </c>
      <c r="B2015">
        <f>Table2[[#This Row],[AcceptedCmp3]]</f>
        <v>0</v>
      </c>
      <c r="C2015">
        <f>Table2[[#This Row],[AcceptedCmp4]]</f>
        <v>0</v>
      </c>
      <c r="D2015">
        <f>Table2[[#This Row],[AcceptedCmp5]]</f>
        <v>0</v>
      </c>
      <c r="E2015">
        <f>Table2[[#This Row],[AcceptedCmp1]]</f>
        <v>0</v>
      </c>
      <c r="F2015">
        <f>Table2[[#This Row],[AcceptedCmp2]]</f>
        <v>0</v>
      </c>
      <c r="G2015">
        <f>Table2[[#This Row],[Response]]</f>
        <v>0</v>
      </c>
      <c r="H2015" s="8">
        <f>Products!G2015</f>
        <v>27</v>
      </c>
      <c r="I2015" s="17" t="str">
        <f>Products!H2015</f>
        <v>Married</v>
      </c>
      <c r="J2015" t="str">
        <f>Products!I2015</f>
        <v>26-35</v>
      </c>
      <c r="K2015" t="str">
        <f>Table6[[#This Row],[Kids]]</f>
        <v>Yes</v>
      </c>
      <c r="L2015" t="str">
        <f>Table6[[#This Row],[Teens]]</f>
        <v>No</v>
      </c>
    </row>
    <row r="2016" spans="1:12" ht="16.5" x14ac:dyDescent="0.3">
      <c r="A2016">
        <f>Table2[[#This Row],[NumDealsPurchases]]</f>
        <v>1</v>
      </c>
      <c r="B2016">
        <f>Table2[[#This Row],[AcceptedCmp3]]</f>
        <v>0</v>
      </c>
      <c r="C2016">
        <f>Table2[[#This Row],[AcceptedCmp4]]</f>
        <v>1</v>
      </c>
      <c r="D2016">
        <f>Table2[[#This Row],[AcceptedCmp5]]</f>
        <v>1</v>
      </c>
      <c r="E2016">
        <f>Table2[[#This Row],[AcceptedCmp1]]</f>
        <v>1</v>
      </c>
      <c r="F2016">
        <f>Table2[[#This Row],[AcceptedCmp2]]</f>
        <v>0</v>
      </c>
      <c r="G2016">
        <f>Table2[[#This Row],[Response]]</f>
        <v>1</v>
      </c>
      <c r="H2016" s="8">
        <f>Products!G2016</f>
        <v>36</v>
      </c>
      <c r="I2016" s="17" t="str">
        <f>Products!H2016</f>
        <v>Single</v>
      </c>
      <c r="J2016" t="str">
        <f>Products!I2016</f>
        <v>36-45</v>
      </c>
      <c r="K2016" t="str">
        <f>Table6[[#This Row],[Kids]]</f>
        <v>No</v>
      </c>
      <c r="L2016" t="str">
        <f>Table6[[#This Row],[Teens]]</f>
        <v>No</v>
      </c>
    </row>
    <row r="2017" spans="1:12" ht="16.5" x14ac:dyDescent="0.3">
      <c r="A2017">
        <f>Table2[[#This Row],[NumDealsPurchases]]</f>
        <v>6</v>
      </c>
      <c r="B2017">
        <f>Table2[[#This Row],[AcceptedCmp3]]</f>
        <v>0</v>
      </c>
      <c r="C2017">
        <f>Table2[[#This Row],[AcceptedCmp4]]</f>
        <v>0</v>
      </c>
      <c r="D2017">
        <f>Table2[[#This Row],[AcceptedCmp5]]</f>
        <v>0</v>
      </c>
      <c r="E2017">
        <f>Table2[[#This Row],[AcceptedCmp1]]</f>
        <v>0</v>
      </c>
      <c r="F2017">
        <f>Table2[[#This Row],[AcceptedCmp2]]</f>
        <v>0</v>
      </c>
      <c r="G2017">
        <f>Table2[[#This Row],[Response]]</f>
        <v>0</v>
      </c>
      <c r="H2017" s="8">
        <f>Products!G2017</f>
        <v>32</v>
      </c>
      <c r="I2017" s="17" t="str">
        <f>Products!H2017</f>
        <v>Married</v>
      </c>
      <c r="J2017" t="str">
        <f>Products!I2017</f>
        <v>26-35</v>
      </c>
      <c r="K2017" t="str">
        <f>Table6[[#This Row],[Kids]]</f>
        <v>No</v>
      </c>
      <c r="L2017" t="str">
        <f>Table6[[#This Row],[Teens]]</f>
        <v>No</v>
      </c>
    </row>
    <row r="2018" spans="1:12" ht="16.5" x14ac:dyDescent="0.3">
      <c r="A2018">
        <f>Table2[[#This Row],[NumDealsPurchases]]</f>
        <v>1</v>
      </c>
      <c r="B2018">
        <f>Table2[[#This Row],[AcceptedCmp3]]</f>
        <v>0</v>
      </c>
      <c r="C2018">
        <f>Table2[[#This Row],[AcceptedCmp4]]</f>
        <v>0</v>
      </c>
      <c r="D2018">
        <f>Table2[[#This Row],[AcceptedCmp5]]</f>
        <v>0</v>
      </c>
      <c r="E2018">
        <f>Table2[[#This Row],[AcceptedCmp1]]</f>
        <v>0</v>
      </c>
      <c r="F2018">
        <f>Table2[[#This Row],[AcceptedCmp2]]</f>
        <v>0</v>
      </c>
      <c r="G2018">
        <f>Table2[[#This Row],[Response]]</f>
        <v>1</v>
      </c>
      <c r="H2018" s="8">
        <f>Products!G2018</f>
        <v>54</v>
      </c>
      <c r="I2018" s="17" t="str">
        <f>Products!H2018</f>
        <v>Married</v>
      </c>
      <c r="J2018" t="str">
        <f>Products!I2018</f>
        <v>46-55</v>
      </c>
      <c r="K2018" t="str">
        <f>Table6[[#This Row],[Kids]]</f>
        <v>No</v>
      </c>
      <c r="L2018" t="str">
        <f>Table6[[#This Row],[Teens]]</f>
        <v>No</v>
      </c>
    </row>
    <row r="2019" spans="1:12" ht="16.5" x14ac:dyDescent="0.3">
      <c r="A2019">
        <f>Table2[[#This Row],[NumDealsPurchases]]</f>
        <v>1</v>
      </c>
      <c r="B2019">
        <f>Table2[[#This Row],[AcceptedCmp3]]</f>
        <v>0</v>
      </c>
      <c r="C2019">
        <f>Table2[[#This Row],[AcceptedCmp4]]</f>
        <v>0</v>
      </c>
      <c r="D2019">
        <f>Table2[[#This Row],[AcceptedCmp5]]</f>
        <v>0</v>
      </c>
      <c r="E2019">
        <f>Table2[[#This Row],[AcceptedCmp1]]</f>
        <v>0</v>
      </c>
      <c r="F2019">
        <f>Table2[[#This Row],[AcceptedCmp2]]</f>
        <v>0</v>
      </c>
      <c r="G2019">
        <f>Table2[[#This Row],[Response]]</f>
        <v>0</v>
      </c>
      <c r="H2019" s="8">
        <f>Products!G2019</f>
        <v>38</v>
      </c>
      <c r="I2019" s="17" t="str">
        <f>Products!H2019</f>
        <v>Together</v>
      </c>
      <c r="J2019" t="str">
        <f>Products!I2019</f>
        <v>36-45</v>
      </c>
      <c r="K2019" t="str">
        <f>Table6[[#This Row],[Kids]]</f>
        <v>Yes</v>
      </c>
      <c r="L2019" t="str">
        <f>Table6[[#This Row],[Teens]]</f>
        <v>Yes</v>
      </c>
    </row>
    <row r="2020" spans="1:12" ht="16.5" x14ac:dyDescent="0.3">
      <c r="A2020">
        <f>Table2[[#This Row],[NumDealsPurchases]]</f>
        <v>1</v>
      </c>
      <c r="B2020">
        <f>Table2[[#This Row],[AcceptedCmp3]]</f>
        <v>0</v>
      </c>
      <c r="C2020">
        <f>Table2[[#This Row],[AcceptedCmp4]]</f>
        <v>0</v>
      </c>
      <c r="D2020">
        <f>Table2[[#This Row],[AcceptedCmp5]]</f>
        <v>0</v>
      </c>
      <c r="E2020">
        <f>Table2[[#This Row],[AcceptedCmp1]]</f>
        <v>0</v>
      </c>
      <c r="F2020">
        <f>Table2[[#This Row],[AcceptedCmp2]]</f>
        <v>0</v>
      </c>
      <c r="G2020">
        <f>Table2[[#This Row],[Response]]</f>
        <v>1</v>
      </c>
      <c r="H2020" s="8">
        <f>Products!G2020</f>
        <v>30</v>
      </c>
      <c r="I2020" s="17" t="str">
        <f>Products!H2020</f>
        <v>Divorced</v>
      </c>
      <c r="J2020" t="str">
        <f>Products!I2020</f>
        <v>26-35</v>
      </c>
      <c r="K2020" t="str">
        <f>Table6[[#This Row],[Kids]]</f>
        <v>No</v>
      </c>
      <c r="L2020" t="str">
        <f>Table6[[#This Row],[Teens]]</f>
        <v>No</v>
      </c>
    </row>
    <row r="2021" spans="1:12" ht="16.5" x14ac:dyDescent="0.3">
      <c r="A2021">
        <f>Table2[[#This Row],[NumDealsPurchases]]</f>
        <v>3</v>
      </c>
      <c r="B2021">
        <f>Table2[[#This Row],[AcceptedCmp3]]</f>
        <v>0</v>
      </c>
      <c r="C2021">
        <f>Table2[[#This Row],[AcceptedCmp4]]</f>
        <v>0</v>
      </c>
      <c r="D2021">
        <f>Table2[[#This Row],[AcceptedCmp5]]</f>
        <v>0</v>
      </c>
      <c r="E2021">
        <f>Table2[[#This Row],[AcceptedCmp1]]</f>
        <v>0</v>
      </c>
      <c r="F2021">
        <f>Table2[[#This Row],[AcceptedCmp2]]</f>
        <v>0</v>
      </c>
      <c r="G2021">
        <f>Table2[[#This Row],[Response]]</f>
        <v>0</v>
      </c>
      <c r="H2021" s="8">
        <f>Products!G2021</f>
        <v>46</v>
      </c>
      <c r="I2021" s="17" t="str">
        <f>Products!H2021</f>
        <v>Together</v>
      </c>
      <c r="J2021" t="str">
        <f>Products!I2021</f>
        <v>46-55</v>
      </c>
      <c r="K2021" t="str">
        <f>Table6[[#This Row],[Kids]]</f>
        <v>Yes</v>
      </c>
      <c r="L2021" t="str">
        <f>Table6[[#This Row],[Teens]]</f>
        <v>Yes</v>
      </c>
    </row>
    <row r="2022" spans="1:12" ht="16.5" x14ac:dyDescent="0.3">
      <c r="A2022">
        <f>Table2[[#This Row],[NumDealsPurchases]]</f>
        <v>2</v>
      </c>
      <c r="B2022">
        <f>Table2[[#This Row],[AcceptedCmp3]]</f>
        <v>0</v>
      </c>
      <c r="C2022">
        <f>Table2[[#This Row],[AcceptedCmp4]]</f>
        <v>0</v>
      </c>
      <c r="D2022">
        <f>Table2[[#This Row],[AcceptedCmp5]]</f>
        <v>0</v>
      </c>
      <c r="E2022">
        <f>Table2[[#This Row],[AcceptedCmp1]]</f>
        <v>0</v>
      </c>
      <c r="F2022">
        <f>Table2[[#This Row],[AcceptedCmp2]]</f>
        <v>0</v>
      </c>
      <c r="G2022">
        <f>Table2[[#This Row],[Response]]</f>
        <v>0</v>
      </c>
      <c r="H2022" s="8">
        <f>Products!G2022</f>
        <v>63</v>
      </c>
      <c r="I2022" s="17" t="str">
        <f>Products!H2022</f>
        <v>Together</v>
      </c>
      <c r="J2022" t="str">
        <f>Products!I2022</f>
        <v>56-65</v>
      </c>
      <c r="K2022" t="str">
        <f>Table6[[#This Row],[Kids]]</f>
        <v>Yes</v>
      </c>
      <c r="L2022" t="str">
        <f>Table6[[#This Row],[Teens]]</f>
        <v>Yes</v>
      </c>
    </row>
    <row r="2023" spans="1:12" ht="16.5" x14ac:dyDescent="0.3">
      <c r="A2023">
        <f>Table2[[#This Row],[NumDealsPurchases]]</f>
        <v>1</v>
      </c>
      <c r="B2023">
        <f>Table2[[#This Row],[AcceptedCmp3]]</f>
        <v>0</v>
      </c>
      <c r="C2023">
        <f>Table2[[#This Row],[AcceptedCmp4]]</f>
        <v>0</v>
      </c>
      <c r="D2023">
        <f>Table2[[#This Row],[AcceptedCmp5]]</f>
        <v>0</v>
      </c>
      <c r="E2023">
        <f>Table2[[#This Row],[AcceptedCmp1]]</f>
        <v>0</v>
      </c>
      <c r="F2023">
        <f>Table2[[#This Row],[AcceptedCmp2]]</f>
        <v>0</v>
      </c>
      <c r="G2023">
        <f>Table2[[#This Row],[Response]]</f>
        <v>0</v>
      </c>
      <c r="H2023" s="8">
        <f>Products!G2023</f>
        <v>40</v>
      </c>
      <c r="I2023" s="17" t="str">
        <f>Products!H2023</f>
        <v>Married</v>
      </c>
      <c r="J2023" t="str">
        <f>Products!I2023</f>
        <v>36-45</v>
      </c>
      <c r="K2023" t="str">
        <f>Table6[[#This Row],[Kids]]</f>
        <v>Yes</v>
      </c>
      <c r="L2023" t="str">
        <f>Table6[[#This Row],[Teens]]</f>
        <v>Yes</v>
      </c>
    </row>
    <row r="2024" spans="1:12" ht="16.5" x14ac:dyDescent="0.3">
      <c r="A2024">
        <f>Table2[[#This Row],[NumDealsPurchases]]</f>
        <v>3</v>
      </c>
      <c r="B2024">
        <f>Table2[[#This Row],[AcceptedCmp3]]</f>
        <v>0</v>
      </c>
      <c r="C2024">
        <f>Table2[[#This Row],[AcceptedCmp4]]</f>
        <v>0</v>
      </c>
      <c r="D2024">
        <f>Table2[[#This Row],[AcceptedCmp5]]</f>
        <v>0</v>
      </c>
      <c r="E2024">
        <f>Table2[[#This Row],[AcceptedCmp1]]</f>
        <v>0</v>
      </c>
      <c r="F2024">
        <f>Table2[[#This Row],[AcceptedCmp2]]</f>
        <v>0</v>
      </c>
      <c r="G2024">
        <f>Table2[[#This Row],[Response]]</f>
        <v>0</v>
      </c>
      <c r="H2024" s="8">
        <f>Products!G2024</f>
        <v>36</v>
      </c>
      <c r="I2024" s="17" t="str">
        <f>Products!H2024</f>
        <v>Married</v>
      </c>
      <c r="J2024" t="str">
        <f>Products!I2024</f>
        <v>36-45</v>
      </c>
      <c r="K2024" t="str">
        <f>Table6[[#This Row],[Kids]]</f>
        <v>Yes</v>
      </c>
      <c r="L2024" t="str">
        <f>Table6[[#This Row],[Teens]]</f>
        <v>No</v>
      </c>
    </row>
    <row r="2025" spans="1:12" ht="16.5" x14ac:dyDescent="0.3">
      <c r="A2025">
        <f>Table2[[#This Row],[NumDealsPurchases]]</f>
        <v>1</v>
      </c>
      <c r="B2025">
        <f>Table2[[#This Row],[AcceptedCmp3]]</f>
        <v>0</v>
      </c>
      <c r="C2025">
        <f>Table2[[#This Row],[AcceptedCmp4]]</f>
        <v>0</v>
      </c>
      <c r="D2025">
        <f>Table2[[#This Row],[AcceptedCmp5]]</f>
        <v>0</v>
      </c>
      <c r="E2025">
        <f>Table2[[#This Row],[AcceptedCmp1]]</f>
        <v>0</v>
      </c>
      <c r="F2025">
        <f>Table2[[#This Row],[AcceptedCmp2]]</f>
        <v>0</v>
      </c>
      <c r="G2025">
        <f>Table2[[#This Row],[Response]]</f>
        <v>0</v>
      </c>
      <c r="H2025" s="8">
        <f>Products!G2025</f>
        <v>31</v>
      </c>
      <c r="I2025" s="17" t="str">
        <f>Products!H2025</f>
        <v>Married</v>
      </c>
      <c r="J2025" t="str">
        <f>Products!I2025</f>
        <v>26-35</v>
      </c>
      <c r="K2025" t="str">
        <f>Table6[[#This Row],[Kids]]</f>
        <v>Yes</v>
      </c>
      <c r="L2025" t="str">
        <f>Table6[[#This Row],[Teens]]</f>
        <v>No</v>
      </c>
    </row>
    <row r="2026" spans="1:12" ht="16.5" x14ac:dyDescent="0.3">
      <c r="A2026">
        <f>Table2[[#This Row],[NumDealsPurchases]]</f>
        <v>6</v>
      </c>
      <c r="B2026">
        <f>Table2[[#This Row],[AcceptedCmp3]]</f>
        <v>0</v>
      </c>
      <c r="C2026">
        <f>Table2[[#This Row],[AcceptedCmp4]]</f>
        <v>0</v>
      </c>
      <c r="D2026">
        <f>Table2[[#This Row],[AcceptedCmp5]]</f>
        <v>0</v>
      </c>
      <c r="E2026">
        <f>Table2[[#This Row],[AcceptedCmp1]]</f>
        <v>0</v>
      </c>
      <c r="F2026">
        <f>Table2[[#This Row],[AcceptedCmp2]]</f>
        <v>0</v>
      </c>
      <c r="G2026">
        <f>Table2[[#This Row],[Response]]</f>
        <v>0</v>
      </c>
      <c r="H2026" s="8">
        <f>Products!G2026</f>
        <v>58</v>
      </c>
      <c r="I2026" s="17" t="str">
        <f>Products!H2026</f>
        <v>Married</v>
      </c>
      <c r="J2026" t="str">
        <f>Products!I2026</f>
        <v>56-65</v>
      </c>
      <c r="K2026" t="str">
        <f>Table6[[#This Row],[Kids]]</f>
        <v>Yes</v>
      </c>
      <c r="L2026" t="str">
        <f>Table6[[#This Row],[Teens]]</f>
        <v>Yes</v>
      </c>
    </row>
    <row r="2027" spans="1:12" ht="16.5" x14ac:dyDescent="0.3">
      <c r="A2027">
        <f>Table2[[#This Row],[NumDealsPurchases]]</f>
        <v>2</v>
      </c>
      <c r="B2027">
        <f>Table2[[#This Row],[AcceptedCmp3]]</f>
        <v>0</v>
      </c>
      <c r="C2027">
        <f>Table2[[#This Row],[AcceptedCmp4]]</f>
        <v>0</v>
      </c>
      <c r="D2027">
        <f>Table2[[#This Row],[AcceptedCmp5]]</f>
        <v>0</v>
      </c>
      <c r="E2027">
        <f>Table2[[#This Row],[AcceptedCmp1]]</f>
        <v>0</v>
      </c>
      <c r="F2027">
        <f>Table2[[#This Row],[AcceptedCmp2]]</f>
        <v>0</v>
      </c>
      <c r="G2027">
        <f>Table2[[#This Row],[Response]]</f>
        <v>0</v>
      </c>
      <c r="H2027" s="8">
        <f>Products!G2027</f>
        <v>62</v>
      </c>
      <c r="I2027" s="17" t="str">
        <f>Products!H2027</f>
        <v>Married</v>
      </c>
      <c r="J2027" t="str">
        <f>Products!I2027</f>
        <v>56-65</v>
      </c>
      <c r="K2027" t="str">
        <f>Table6[[#This Row],[Kids]]</f>
        <v>No</v>
      </c>
      <c r="L2027" t="str">
        <f>Table6[[#This Row],[Teens]]</f>
        <v>Yes</v>
      </c>
    </row>
    <row r="2028" spans="1:12" ht="16.5" x14ac:dyDescent="0.3">
      <c r="A2028">
        <f>Table2[[#This Row],[NumDealsPurchases]]</f>
        <v>2</v>
      </c>
      <c r="B2028">
        <f>Table2[[#This Row],[AcceptedCmp3]]</f>
        <v>0</v>
      </c>
      <c r="C2028">
        <f>Table2[[#This Row],[AcceptedCmp4]]</f>
        <v>0</v>
      </c>
      <c r="D2028">
        <f>Table2[[#This Row],[AcceptedCmp5]]</f>
        <v>0</v>
      </c>
      <c r="E2028">
        <f>Table2[[#This Row],[AcceptedCmp1]]</f>
        <v>0</v>
      </c>
      <c r="F2028">
        <f>Table2[[#This Row],[AcceptedCmp2]]</f>
        <v>0</v>
      </c>
      <c r="G2028">
        <f>Table2[[#This Row],[Response]]</f>
        <v>0</v>
      </c>
      <c r="H2028" s="8">
        <f>Products!G2028</f>
        <v>48</v>
      </c>
      <c r="I2028" s="17" t="str">
        <f>Products!H2028</f>
        <v>Together</v>
      </c>
      <c r="J2028" t="str">
        <f>Products!I2028</f>
        <v>46-55</v>
      </c>
      <c r="K2028" t="str">
        <f>Table6[[#This Row],[Kids]]</f>
        <v>No</v>
      </c>
      <c r="L2028" t="str">
        <f>Table6[[#This Row],[Teens]]</f>
        <v>Yes</v>
      </c>
    </row>
    <row r="2029" spans="1:12" ht="16.5" x14ac:dyDescent="0.3">
      <c r="A2029">
        <f>Table2[[#This Row],[NumDealsPurchases]]</f>
        <v>2</v>
      </c>
      <c r="B2029">
        <f>Table2[[#This Row],[AcceptedCmp3]]</f>
        <v>0</v>
      </c>
      <c r="C2029">
        <f>Table2[[#This Row],[AcceptedCmp4]]</f>
        <v>0</v>
      </c>
      <c r="D2029">
        <f>Table2[[#This Row],[AcceptedCmp5]]</f>
        <v>0</v>
      </c>
      <c r="E2029">
        <f>Table2[[#This Row],[AcceptedCmp1]]</f>
        <v>0</v>
      </c>
      <c r="F2029">
        <f>Table2[[#This Row],[AcceptedCmp2]]</f>
        <v>0</v>
      </c>
      <c r="G2029">
        <f>Table2[[#This Row],[Response]]</f>
        <v>0</v>
      </c>
      <c r="H2029" s="8">
        <f>Products!G2029</f>
        <v>35</v>
      </c>
      <c r="I2029" s="17" t="str">
        <f>Products!H2029</f>
        <v>Divorced</v>
      </c>
      <c r="J2029" t="str">
        <f>Products!I2029</f>
        <v>26-35</v>
      </c>
      <c r="K2029" t="str">
        <f>Table6[[#This Row],[Kids]]</f>
        <v>Yes</v>
      </c>
      <c r="L2029" t="str">
        <f>Table6[[#This Row],[Teens]]</f>
        <v>No</v>
      </c>
    </row>
    <row r="2030" spans="1:12" ht="16.5" x14ac:dyDescent="0.3">
      <c r="A2030">
        <f>Table2[[#This Row],[NumDealsPurchases]]</f>
        <v>1</v>
      </c>
      <c r="B2030">
        <f>Table2[[#This Row],[AcceptedCmp3]]</f>
        <v>0</v>
      </c>
      <c r="C2030">
        <f>Table2[[#This Row],[AcceptedCmp4]]</f>
        <v>0</v>
      </c>
      <c r="D2030">
        <f>Table2[[#This Row],[AcceptedCmp5]]</f>
        <v>0</v>
      </c>
      <c r="E2030">
        <f>Table2[[#This Row],[AcceptedCmp1]]</f>
        <v>0</v>
      </c>
      <c r="F2030">
        <f>Table2[[#This Row],[AcceptedCmp2]]</f>
        <v>0</v>
      </c>
      <c r="G2030">
        <f>Table2[[#This Row],[Response]]</f>
        <v>0</v>
      </c>
      <c r="H2030" s="8">
        <f>Products!G2030</f>
        <v>48</v>
      </c>
      <c r="I2030" s="17" t="str">
        <f>Products!H2030</f>
        <v>Together</v>
      </c>
      <c r="J2030" t="str">
        <f>Products!I2030</f>
        <v>46-55</v>
      </c>
      <c r="K2030" t="str">
        <f>Table6[[#This Row],[Kids]]</f>
        <v>Yes</v>
      </c>
      <c r="L2030" t="str">
        <f>Table6[[#This Row],[Teens]]</f>
        <v>Yes</v>
      </c>
    </row>
    <row r="2031" spans="1:12" ht="16.5" x14ac:dyDescent="0.3">
      <c r="A2031">
        <f>Table2[[#This Row],[NumDealsPurchases]]</f>
        <v>1</v>
      </c>
      <c r="B2031">
        <f>Table2[[#This Row],[AcceptedCmp3]]</f>
        <v>0</v>
      </c>
      <c r="C2031">
        <f>Table2[[#This Row],[AcceptedCmp4]]</f>
        <v>0</v>
      </c>
      <c r="D2031">
        <f>Table2[[#This Row],[AcceptedCmp5]]</f>
        <v>0</v>
      </c>
      <c r="E2031">
        <f>Table2[[#This Row],[AcceptedCmp1]]</f>
        <v>0</v>
      </c>
      <c r="F2031">
        <f>Table2[[#This Row],[AcceptedCmp2]]</f>
        <v>0</v>
      </c>
      <c r="G2031">
        <f>Table2[[#This Row],[Response]]</f>
        <v>0</v>
      </c>
      <c r="H2031" s="8">
        <f>Products!G2031</f>
        <v>60</v>
      </c>
      <c r="I2031" s="17" t="str">
        <f>Products!H2031</f>
        <v>Together</v>
      </c>
      <c r="J2031" t="str">
        <f>Products!I2031</f>
        <v>56-65</v>
      </c>
      <c r="K2031" t="str">
        <f>Table6[[#This Row],[Kids]]</f>
        <v>No</v>
      </c>
      <c r="L2031" t="str">
        <f>Table6[[#This Row],[Teens]]</f>
        <v>No</v>
      </c>
    </row>
    <row r="2032" spans="1:12" ht="16.5" x14ac:dyDescent="0.3">
      <c r="A2032">
        <f>Table2[[#This Row],[NumDealsPurchases]]</f>
        <v>4</v>
      </c>
      <c r="B2032">
        <f>Table2[[#This Row],[AcceptedCmp3]]</f>
        <v>1</v>
      </c>
      <c r="C2032">
        <f>Table2[[#This Row],[AcceptedCmp4]]</f>
        <v>0</v>
      </c>
      <c r="D2032">
        <f>Table2[[#This Row],[AcceptedCmp5]]</f>
        <v>0</v>
      </c>
      <c r="E2032">
        <f>Table2[[#This Row],[AcceptedCmp1]]</f>
        <v>0</v>
      </c>
      <c r="F2032">
        <f>Table2[[#This Row],[AcceptedCmp2]]</f>
        <v>0</v>
      </c>
      <c r="G2032">
        <f>Table2[[#This Row],[Response]]</f>
        <v>1</v>
      </c>
      <c r="H2032" s="8">
        <f>Products!G2032</f>
        <v>63</v>
      </c>
      <c r="I2032" s="17" t="str">
        <f>Products!H2032</f>
        <v>Widow</v>
      </c>
      <c r="J2032" t="str">
        <f>Products!I2032</f>
        <v>56-65</v>
      </c>
      <c r="K2032" t="str">
        <f>Table6[[#This Row],[Kids]]</f>
        <v>No</v>
      </c>
      <c r="L2032" t="str">
        <f>Table6[[#This Row],[Teens]]</f>
        <v>Yes</v>
      </c>
    </row>
    <row r="2033" spans="1:12" ht="16.5" x14ac:dyDescent="0.3">
      <c r="A2033">
        <f>Table2[[#This Row],[NumDealsPurchases]]</f>
        <v>4</v>
      </c>
      <c r="B2033">
        <f>Table2[[#This Row],[AcceptedCmp3]]</f>
        <v>0</v>
      </c>
      <c r="C2033">
        <f>Table2[[#This Row],[AcceptedCmp4]]</f>
        <v>0</v>
      </c>
      <c r="D2033">
        <f>Table2[[#This Row],[AcceptedCmp5]]</f>
        <v>0</v>
      </c>
      <c r="E2033">
        <f>Table2[[#This Row],[AcceptedCmp1]]</f>
        <v>0</v>
      </c>
      <c r="F2033">
        <f>Table2[[#This Row],[AcceptedCmp2]]</f>
        <v>0</v>
      </c>
      <c r="G2033">
        <f>Table2[[#This Row],[Response]]</f>
        <v>0</v>
      </c>
      <c r="H2033" s="8">
        <f>Products!G2033</f>
        <v>27</v>
      </c>
      <c r="I2033" s="17" t="str">
        <f>Products!H2033</f>
        <v>Married</v>
      </c>
      <c r="J2033" t="str">
        <f>Products!I2033</f>
        <v>26-35</v>
      </c>
      <c r="K2033" t="str">
        <f>Table6[[#This Row],[Kids]]</f>
        <v>Yes</v>
      </c>
      <c r="L2033" t="str">
        <f>Table6[[#This Row],[Teens]]</f>
        <v>No</v>
      </c>
    </row>
    <row r="2034" spans="1:12" ht="16.5" x14ac:dyDescent="0.3">
      <c r="A2034">
        <f>Table2[[#This Row],[NumDealsPurchases]]</f>
        <v>2</v>
      </c>
      <c r="B2034">
        <f>Table2[[#This Row],[AcceptedCmp3]]</f>
        <v>1</v>
      </c>
      <c r="C2034">
        <f>Table2[[#This Row],[AcceptedCmp4]]</f>
        <v>0</v>
      </c>
      <c r="D2034">
        <f>Table2[[#This Row],[AcceptedCmp5]]</f>
        <v>0</v>
      </c>
      <c r="E2034">
        <f>Table2[[#This Row],[AcceptedCmp1]]</f>
        <v>0</v>
      </c>
      <c r="F2034">
        <f>Table2[[#This Row],[AcceptedCmp2]]</f>
        <v>0</v>
      </c>
      <c r="G2034">
        <f>Table2[[#This Row],[Response]]</f>
        <v>1</v>
      </c>
      <c r="H2034" s="8">
        <f>Products!G2034</f>
        <v>66</v>
      </c>
      <c r="I2034" s="17" t="str">
        <f>Products!H2034</f>
        <v>Married</v>
      </c>
      <c r="J2034" t="str">
        <f>Products!I2034</f>
        <v>66-75</v>
      </c>
      <c r="K2034" t="str">
        <f>Table6[[#This Row],[Kids]]</f>
        <v>No</v>
      </c>
      <c r="L2034" t="str">
        <f>Table6[[#This Row],[Teens]]</f>
        <v>Yes</v>
      </c>
    </row>
    <row r="2035" spans="1:12" ht="16.5" x14ac:dyDescent="0.3">
      <c r="A2035">
        <f>Table2[[#This Row],[NumDealsPurchases]]</f>
        <v>3</v>
      </c>
      <c r="B2035">
        <f>Table2[[#This Row],[AcceptedCmp3]]</f>
        <v>0</v>
      </c>
      <c r="C2035">
        <f>Table2[[#This Row],[AcceptedCmp4]]</f>
        <v>0</v>
      </c>
      <c r="D2035">
        <f>Table2[[#This Row],[AcceptedCmp5]]</f>
        <v>0</v>
      </c>
      <c r="E2035">
        <f>Table2[[#This Row],[AcceptedCmp1]]</f>
        <v>0</v>
      </c>
      <c r="F2035">
        <f>Table2[[#This Row],[AcceptedCmp2]]</f>
        <v>0</v>
      </c>
      <c r="G2035">
        <f>Table2[[#This Row],[Response]]</f>
        <v>0</v>
      </c>
      <c r="H2035" s="8">
        <f>Products!G2035</f>
        <v>58</v>
      </c>
      <c r="I2035" s="17" t="str">
        <f>Products!H2035</f>
        <v>Together</v>
      </c>
      <c r="J2035" t="str">
        <f>Products!I2035</f>
        <v>56-65</v>
      </c>
      <c r="K2035" t="str">
        <f>Table6[[#This Row],[Kids]]</f>
        <v>No</v>
      </c>
      <c r="L2035" t="str">
        <f>Table6[[#This Row],[Teens]]</f>
        <v>Yes</v>
      </c>
    </row>
    <row r="2036" spans="1:12" ht="16.5" x14ac:dyDescent="0.3">
      <c r="A2036">
        <f>Table2[[#This Row],[NumDealsPurchases]]</f>
        <v>3</v>
      </c>
      <c r="B2036">
        <f>Table2[[#This Row],[AcceptedCmp3]]</f>
        <v>0</v>
      </c>
      <c r="C2036">
        <f>Table2[[#This Row],[AcceptedCmp4]]</f>
        <v>0</v>
      </c>
      <c r="D2036">
        <f>Table2[[#This Row],[AcceptedCmp5]]</f>
        <v>0</v>
      </c>
      <c r="E2036">
        <f>Table2[[#This Row],[AcceptedCmp1]]</f>
        <v>0</v>
      </c>
      <c r="F2036">
        <f>Table2[[#This Row],[AcceptedCmp2]]</f>
        <v>0</v>
      </c>
      <c r="G2036">
        <f>Table2[[#This Row],[Response]]</f>
        <v>0</v>
      </c>
      <c r="H2036" s="8">
        <f>Products!G2036</f>
        <v>37</v>
      </c>
      <c r="I2036" s="17" t="str">
        <f>Products!H2036</f>
        <v>Married</v>
      </c>
      <c r="J2036" t="str">
        <f>Products!I2036</f>
        <v>36-45</v>
      </c>
      <c r="K2036" t="str">
        <f>Table6[[#This Row],[Kids]]</f>
        <v>Yes</v>
      </c>
      <c r="L2036" t="str">
        <f>Table6[[#This Row],[Teens]]</f>
        <v>No</v>
      </c>
    </row>
    <row r="2037" spans="1:12" ht="16.5" x14ac:dyDescent="0.3">
      <c r="A2037">
        <f>Table2[[#This Row],[NumDealsPurchases]]</f>
        <v>4</v>
      </c>
      <c r="B2037">
        <f>Table2[[#This Row],[AcceptedCmp3]]</f>
        <v>0</v>
      </c>
      <c r="C2037">
        <f>Table2[[#This Row],[AcceptedCmp4]]</f>
        <v>0</v>
      </c>
      <c r="D2037">
        <f>Table2[[#This Row],[AcceptedCmp5]]</f>
        <v>0</v>
      </c>
      <c r="E2037">
        <f>Table2[[#This Row],[AcceptedCmp1]]</f>
        <v>0</v>
      </c>
      <c r="F2037">
        <f>Table2[[#This Row],[AcceptedCmp2]]</f>
        <v>0</v>
      </c>
      <c r="G2037">
        <f>Table2[[#This Row],[Response]]</f>
        <v>0</v>
      </c>
      <c r="H2037" s="8">
        <f>Products!G2037</f>
        <v>38</v>
      </c>
      <c r="I2037" s="17" t="str">
        <f>Products!H2037</f>
        <v>Together</v>
      </c>
      <c r="J2037" t="str">
        <f>Products!I2037</f>
        <v>36-45</v>
      </c>
      <c r="K2037" t="str">
        <f>Table6[[#This Row],[Kids]]</f>
        <v>No</v>
      </c>
      <c r="L2037" t="str">
        <f>Table6[[#This Row],[Teens]]</f>
        <v>Yes</v>
      </c>
    </row>
    <row r="2038" spans="1:12" ht="16.5" x14ac:dyDescent="0.3">
      <c r="A2038">
        <f>Table2[[#This Row],[NumDealsPurchases]]</f>
        <v>1</v>
      </c>
      <c r="B2038">
        <f>Table2[[#This Row],[AcceptedCmp3]]</f>
        <v>1</v>
      </c>
      <c r="C2038">
        <f>Table2[[#This Row],[AcceptedCmp4]]</f>
        <v>0</v>
      </c>
      <c r="D2038">
        <f>Table2[[#This Row],[AcceptedCmp5]]</f>
        <v>0</v>
      </c>
      <c r="E2038">
        <f>Table2[[#This Row],[AcceptedCmp1]]</f>
        <v>0</v>
      </c>
      <c r="F2038">
        <f>Table2[[#This Row],[AcceptedCmp2]]</f>
        <v>0</v>
      </c>
      <c r="G2038">
        <f>Table2[[#This Row],[Response]]</f>
        <v>0</v>
      </c>
      <c r="H2038" s="8">
        <f>Products!G2038</f>
        <v>29</v>
      </c>
      <c r="I2038" s="17" t="str">
        <f>Products!H2038</f>
        <v>Married</v>
      </c>
      <c r="J2038" t="str">
        <f>Products!I2038</f>
        <v>26-35</v>
      </c>
      <c r="K2038" t="str">
        <f>Table6[[#This Row],[Kids]]</f>
        <v>Yes</v>
      </c>
      <c r="L2038" t="str">
        <f>Table6[[#This Row],[Teens]]</f>
        <v>No</v>
      </c>
    </row>
    <row r="2039" spans="1:12" ht="16.5" x14ac:dyDescent="0.3">
      <c r="A2039">
        <f>Table2[[#This Row],[NumDealsPurchases]]</f>
        <v>2</v>
      </c>
      <c r="B2039">
        <f>Table2[[#This Row],[AcceptedCmp3]]</f>
        <v>0</v>
      </c>
      <c r="C2039">
        <f>Table2[[#This Row],[AcceptedCmp4]]</f>
        <v>0</v>
      </c>
      <c r="D2039">
        <f>Table2[[#This Row],[AcceptedCmp5]]</f>
        <v>0</v>
      </c>
      <c r="E2039">
        <f>Table2[[#This Row],[AcceptedCmp1]]</f>
        <v>0</v>
      </c>
      <c r="F2039">
        <f>Table2[[#This Row],[AcceptedCmp2]]</f>
        <v>0</v>
      </c>
      <c r="G2039">
        <f>Table2[[#This Row],[Response]]</f>
        <v>0</v>
      </c>
      <c r="H2039" s="8">
        <f>Products!G2039</f>
        <v>63</v>
      </c>
      <c r="I2039" s="17" t="str">
        <f>Products!H2039</f>
        <v>Single</v>
      </c>
      <c r="J2039" t="str">
        <f>Products!I2039</f>
        <v>56-65</v>
      </c>
      <c r="K2039" t="str">
        <f>Table6[[#This Row],[Kids]]</f>
        <v>No</v>
      </c>
      <c r="L2039" t="str">
        <f>Table6[[#This Row],[Teens]]</f>
        <v>Yes</v>
      </c>
    </row>
    <row r="2040" spans="1:12" ht="16.5" x14ac:dyDescent="0.3">
      <c r="A2040">
        <f>Table2[[#This Row],[NumDealsPurchases]]</f>
        <v>4</v>
      </c>
      <c r="B2040">
        <f>Table2[[#This Row],[AcceptedCmp3]]</f>
        <v>0</v>
      </c>
      <c r="C2040">
        <f>Table2[[#This Row],[AcceptedCmp4]]</f>
        <v>0</v>
      </c>
      <c r="D2040">
        <f>Table2[[#This Row],[AcceptedCmp5]]</f>
        <v>0</v>
      </c>
      <c r="E2040">
        <f>Table2[[#This Row],[AcceptedCmp1]]</f>
        <v>0</v>
      </c>
      <c r="F2040">
        <f>Table2[[#This Row],[AcceptedCmp2]]</f>
        <v>0</v>
      </c>
      <c r="G2040">
        <f>Table2[[#This Row],[Response]]</f>
        <v>0</v>
      </c>
      <c r="H2040" s="8">
        <f>Products!G2040</f>
        <v>35</v>
      </c>
      <c r="I2040" s="17" t="str">
        <f>Products!H2040</f>
        <v>Married</v>
      </c>
      <c r="J2040" t="str">
        <f>Products!I2040</f>
        <v>26-35</v>
      </c>
      <c r="K2040" t="str">
        <f>Table6[[#This Row],[Kids]]</f>
        <v>Yes</v>
      </c>
      <c r="L2040" t="str">
        <f>Table6[[#This Row],[Teens]]</f>
        <v>Yes</v>
      </c>
    </row>
    <row r="2041" spans="1:12" ht="16.5" x14ac:dyDescent="0.3">
      <c r="A2041">
        <f>Table2[[#This Row],[NumDealsPurchases]]</f>
        <v>4</v>
      </c>
      <c r="B2041">
        <f>Table2[[#This Row],[AcceptedCmp3]]</f>
        <v>0</v>
      </c>
      <c r="C2041">
        <f>Table2[[#This Row],[AcceptedCmp4]]</f>
        <v>0</v>
      </c>
      <c r="D2041">
        <f>Table2[[#This Row],[AcceptedCmp5]]</f>
        <v>0</v>
      </c>
      <c r="E2041">
        <f>Table2[[#This Row],[AcceptedCmp1]]</f>
        <v>0</v>
      </c>
      <c r="F2041">
        <f>Table2[[#This Row],[AcceptedCmp2]]</f>
        <v>0</v>
      </c>
      <c r="G2041">
        <f>Table2[[#This Row],[Response]]</f>
        <v>0</v>
      </c>
      <c r="H2041" s="8">
        <f>Products!G2041</f>
        <v>62</v>
      </c>
      <c r="I2041" s="17" t="str">
        <f>Products!H2041</f>
        <v>Together</v>
      </c>
      <c r="J2041" t="str">
        <f>Products!I2041</f>
        <v>56-65</v>
      </c>
      <c r="K2041" t="str">
        <f>Table6[[#This Row],[Kids]]</f>
        <v>No</v>
      </c>
      <c r="L2041" t="str">
        <f>Table6[[#This Row],[Teens]]</f>
        <v>Yes</v>
      </c>
    </row>
    <row r="2042" spans="1:12" ht="16.5" x14ac:dyDescent="0.3">
      <c r="A2042">
        <f>Table2[[#This Row],[NumDealsPurchases]]</f>
        <v>1</v>
      </c>
      <c r="B2042">
        <f>Table2[[#This Row],[AcceptedCmp3]]</f>
        <v>0</v>
      </c>
      <c r="C2042">
        <f>Table2[[#This Row],[AcceptedCmp4]]</f>
        <v>0</v>
      </c>
      <c r="D2042">
        <f>Table2[[#This Row],[AcceptedCmp5]]</f>
        <v>0</v>
      </c>
      <c r="E2042">
        <f>Table2[[#This Row],[AcceptedCmp1]]</f>
        <v>0</v>
      </c>
      <c r="F2042">
        <f>Table2[[#This Row],[AcceptedCmp2]]</f>
        <v>0</v>
      </c>
      <c r="G2042">
        <f>Table2[[#This Row],[Response]]</f>
        <v>0</v>
      </c>
      <c r="H2042" s="8">
        <f>Products!G2042</f>
        <v>29</v>
      </c>
      <c r="I2042" s="17" t="str">
        <f>Products!H2042</f>
        <v>Single</v>
      </c>
      <c r="J2042" t="str">
        <f>Products!I2042</f>
        <v>26-35</v>
      </c>
      <c r="K2042" t="str">
        <f>Table6[[#This Row],[Kids]]</f>
        <v>Yes</v>
      </c>
      <c r="L2042" t="str">
        <f>Table6[[#This Row],[Teens]]</f>
        <v>No</v>
      </c>
    </row>
    <row r="2043" spans="1:12" ht="16.5" x14ac:dyDescent="0.3">
      <c r="A2043">
        <f>Table2[[#This Row],[NumDealsPurchases]]</f>
        <v>1</v>
      </c>
      <c r="B2043">
        <f>Table2[[#This Row],[AcceptedCmp3]]</f>
        <v>1</v>
      </c>
      <c r="C2043">
        <f>Table2[[#This Row],[AcceptedCmp4]]</f>
        <v>0</v>
      </c>
      <c r="D2043">
        <f>Table2[[#This Row],[AcceptedCmp5]]</f>
        <v>0</v>
      </c>
      <c r="E2043">
        <f>Table2[[#This Row],[AcceptedCmp1]]</f>
        <v>0</v>
      </c>
      <c r="F2043">
        <f>Table2[[#This Row],[AcceptedCmp2]]</f>
        <v>0</v>
      </c>
      <c r="G2043">
        <f>Table2[[#This Row],[Response]]</f>
        <v>0</v>
      </c>
      <c r="H2043" s="8">
        <f>Products!G2043</f>
        <v>31</v>
      </c>
      <c r="I2043" s="17" t="str">
        <f>Products!H2043</f>
        <v>Single</v>
      </c>
      <c r="J2043" t="str">
        <f>Products!I2043</f>
        <v>26-35</v>
      </c>
      <c r="K2043" t="str">
        <f>Table6[[#This Row],[Kids]]</f>
        <v>No</v>
      </c>
      <c r="L2043" t="str">
        <f>Table6[[#This Row],[Teens]]</f>
        <v>No</v>
      </c>
    </row>
    <row r="2044" spans="1:12" ht="16.5" x14ac:dyDescent="0.3">
      <c r="A2044">
        <f>Table2[[#This Row],[NumDealsPurchases]]</f>
        <v>1</v>
      </c>
      <c r="B2044">
        <f>Table2[[#This Row],[AcceptedCmp3]]</f>
        <v>0</v>
      </c>
      <c r="C2044">
        <f>Table2[[#This Row],[AcceptedCmp4]]</f>
        <v>0</v>
      </c>
      <c r="D2044">
        <f>Table2[[#This Row],[AcceptedCmp5]]</f>
        <v>0</v>
      </c>
      <c r="E2044">
        <f>Table2[[#This Row],[AcceptedCmp1]]</f>
        <v>0</v>
      </c>
      <c r="F2044">
        <f>Table2[[#This Row],[AcceptedCmp2]]</f>
        <v>0</v>
      </c>
      <c r="G2044">
        <f>Table2[[#This Row],[Response]]</f>
        <v>0</v>
      </c>
      <c r="H2044" s="8">
        <f>Products!G2044</f>
        <v>22</v>
      </c>
      <c r="I2044" s="17" t="str">
        <f>Products!H2044</f>
        <v>Married</v>
      </c>
      <c r="J2044" t="str">
        <f>Products!I2044</f>
        <v>16-25</v>
      </c>
      <c r="K2044" t="str">
        <f>Table6[[#This Row],[Kids]]</f>
        <v>No</v>
      </c>
      <c r="L2044" t="str">
        <f>Table6[[#This Row],[Teens]]</f>
        <v>No</v>
      </c>
    </row>
    <row r="2045" spans="1:12" ht="16.5" x14ac:dyDescent="0.3">
      <c r="A2045">
        <f>Table2[[#This Row],[NumDealsPurchases]]</f>
        <v>10</v>
      </c>
      <c r="B2045">
        <f>Table2[[#This Row],[AcceptedCmp3]]</f>
        <v>0</v>
      </c>
      <c r="C2045">
        <f>Table2[[#This Row],[AcceptedCmp4]]</f>
        <v>0</v>
      </c>
      <c r="D2045">
        <f>Table2[[#This Row],[AcceptedCmp5]]</f>
        <v>0</v>
      </c>
      <c r="E2045">
        <f>Table2[[#This Row],[AcceptedCmp1]]</f>
        <v>0</v>
      </c>
      <c r="F2045">
        <f>Table2[[#This Row],[AcceptedCmp2]]</f>
        <v>0</v>
      </c>
      <c r="G2045">
        <f>Table2[[#This Row],[Response]]</f>
        <v>0</v>
      </c>
      <c r="H2045" s="8">
        <f>Products!G2045</f>
        <v>42</v>
      </c>
      <c r="I2045" s="17" t="str">
        <f>Products!H2045</f>
        <v>Married</v>
      </c>
      <c r="J2045" t="str">
        <f>Products!I2045</f>
        <v>36-45</v>
      </c>
      <c r="K2045" t="str">
        <f>Table6[[#This Row],[Kids]]</f>
        <v>Yes</v>
      </c>
      <c r="L2045" t="str">
        <f>Table6[[#This Row],[Teens]]</f>
        <v>Yes</v>
      </c>
    </row>
    <row r="2046" spans="1:12" ht="16.5" x14ac:dyDescent="0.3">
      <c r="A2046">
        <f>Table2[[#This Row],[NumDealsPurchases]]</f>
        <v>2</v>
      </c>
      <c r="B2046">
        <f>Table2[[#This Row],[AcceptedCmp3]]</f>
        <v>0</v>
      </c>
      <c r="C2046">
        <f>Table2[[#This Row],[AcceptedCmp4]]</f>
        <v>0</v>
      </c>
      <c r="D2046">
        <f>Table2[[#This Row],[AcceptedCmp5]]</f>
        <v>0</v>
      </c>
      <c r="E2046">
        <f>Table2[[#This Row],[AcceptedCmp1]]</f>
        <v>0</v>
      </c>
      <c r="F2046">
        <f>Table2[[#This Row],[AcceptedCmp2]]</f>
        <v>0</v>
      </c>
      <c r="G2046">
        <f>Table2[[#This Row],[Response]]</f>
        <v>0</v>
      </c>
      <c r="H2046" s="8">
        <f>Products!G2046</f>
        <v>32</v>
      </c>
      <c r="I2046" s="17" t="str">
        <f>Products!H2046</f>
        <v>Married</v>
      </c>
      <c r="J2046" t="str">
        <f>Products!I2046</f>
        <v>26-35</v>
      </c>
      <c r="K2046" t="str">
        <f>Table6[[#This Row],[Kids]]</f>
        <v>Yes</v>
      </c>
      <c r="L2046" t="str">
        <f>Table6[[#This Row],[Teens]]</f>
        <v>No</v>
      </c>
    </row>
    <row r="2047" spans="1:12" ht="16.5" x14ac:dyDescent="0.3">
      <c r="A2047">
        <f>Table2[[#This Row],[NumDealsPurchases]]</f>
        <v>1</v>
      </c>
      <c r="B2047">
        <f>Table2[[#This Row],[AcceptedCmp3]]</f>
        <v>0</v>
      </c>
      <c r="C2047">
        <f>Table2[[#This Row],[AcceptedCmp4]]</f>
        <v>0</v>
      </c>
      <c r="D2047">
        <f>Table2[[#This Row],[AcceptedCmp5]]</f>
        <v>0</v>
      </c>
      <c r="E2047">
        <f>Table2[[#This Row],[AcceptedCmp1]]</f>
        <v>0</v>
      </c>
      <c r="F2047">
        <f>Table2[[#This Row],[AcceptedCmp2]]</f>
        <v>0</v>
      </c>
      <c r="G2047">
        <f>Table2[[#This Row],[Response]]</f>
        <v>0</v>
      </c>
      <c r="H2047" s="8">
        <f>Products!G2047</f>
        <v>34</v>
      </c>
      <c r="I2047" s="17" t="str">
        <f>Products!H2047</f>
        <v>Single</v>
      </c>
      <c r="J2047" t="str">
        <f>Products!I2047</f>
        <v>26-35</v>
      </c>
      <c r="K2047" t="str">
        <f>Table6[[#This Row],[Kids]]</f>
        <v>Yes</v>
      </c>
      <c r="L2047" t="str">
        <f>Table6[[#This Row],[Teens]]</f>
        <v>No</v>
      </c>
    </row>
    <row r="2048" spans="1:12" ht="16.5" x14ac:dyDescent="0.3">
      <c r="A2048">
        <f>Table2[[#This Row],[NumDealsPurchases]]</f>
        <v>8</v>
      </c>
      <c r="B2048">
        <f>Table2[[#This Row],[AcceptedCmp3]]</f>
        <v>0</v>
      </c>
      <c r="C2048">
        <f>Table2[[#This Row],[AcceptedCmp4]]</f>
        <v>0</v>
      </c>
      <c r="D2048">
        <f>Table2[[#This Row],[AcceptedCmp5]]</f>
        <v>0</v>
      </c>
      <c r="E2048">
        <f>Table2[[#This Row],[AcceptedCmp1]]</f>
        <v>0</v>
      </c>
      <c r="F2048">
        <f>Table2[[#This Row],[AcceptedCmp2]]</f>
        <v>0</v>
      </c>
      <c r="G2048">
        <f>Table2[[#This Row],[Response]]</f>
        <v>0</v>
      </c>
      <c r="H2048" s="8">
        <f>Products!G2048</f>
        <v>41</v>
      </c>
      <c r="I2048" s="17" t="str">
        <f>Products!H2048</f>
        <v>Married</v>
      </c>
      <c r="J2048" t="str">
        <f>Products!I2048</f>
        <v>36-45</v>
      </c>
      <c r="K2048" t="str">
        <f>Table6[[#This Row],[Kids]]</f>
        <v>Yes</v>
      </c>
      <c r="L2048" t="str">
        <f>Table6[[#This Row],[Teens]]</f>
        <v>No</v>
      </c>
    </row>
    <row r="2049" spans="1:12" ht="16.5" x14ac:dyDescent="0.3">
      <c r="A2049">
        <f>Table2[[#This Row],[NumDealsPurchases]]</f>
        <v>3</v>
      </c>
      <c r="B2049">
        <f>Table2[[#This Row],[AcceptedCmp3]]</f>
        <v>0</v>
      </c>
      <c r="C2049">
        <f>Table2[[#This Row],[AcceptedCmp4]]</f>
        <v>0</v>
      </c>
      <c r="D2049">
        <f>Table2[[#This Row],[AcceptedCmp5]]</f>
        <v>0</v>
      </c>
      <c r="E2049">
        <f>Table2[[#This Row],[AcceptedCmp1]]</f>
        <v>0</v>
      </c>
      <c r="F2049">
        <f>Table2[[#This Row],[AcceptedCmp2]]</f>
        <v>0</v>
      </c>
      <c r="G2049">
        <f>Table2[[#This Row],[Response]]</f>
        <v>0</v>
      </c>
      <c r="H2049" s="8">
        <f>Products!G2049</f>
        <v>43</v>
      </c>
      <c r="I2049" s="17" t="str">
        <f>Products!H2049</f>
        <v>Married</v>
      </c>
      <c r="J2049" t="str">
        <f>Products!I2049</f>
        <v>36-45</v>
      </c>
      <c r="K2049" t="str">
        <f>Table6[[#This Row],[Kids]]</f>
        <v>Yes</v>
      </c>
      <c r="L2049" t="str">
        <f>Table6[[#This Row],[Teens]]</f>
        <v>No</v>
      </c>
    </row>
    <row r="2050" spans="1:12" ht="16.5" x14ac:dyDescent="0.3">
      <c r="A2050">
        <f>Table2[[#This Row],[NumDealsPurchases]]</f>
        <v>1</v>
      </c>
      <c r="B2050">
        <f>Table2[[#This Row],[AcceptedCmp3]]</f>
        <v>0</v>
      </c>
      <c r="C2050">
        <f>Table2[[#This Row],[AcceptedCmp4]]</f>
        <v>0</v>
      </c>
      <c r="D2050">
        <f>Table2[[#This Row],[AcceptedCmp5]]</f>
        <v>0</v>
      </c>
      <c r="E2050">
        <f>Table2[[#This Row],[AcceptedCmp1]]</f>
        <v>0</v>
      </c>
      <c r="F2050">
        <f>Table2[[#This Row],[AcceptedCmp2]]</f>
        <v>0</v>
      </c>
      <c r="G2050">
        <f>Table2[[#This Row],[Response]]</f>
        <v>0</v>
      </c>
      <c r="H2050" s="8">
        <f>Products!G2050</f>
        <v>55</v>
      </c>
      <c r="I2050" s="17" t="str">
        <f>Products!H2050</f>
        <v>Single</v>
      </c>
      <c r="J2050" t="str">
        <f>Products!I2050</f>
        <v>46-55</v>
      </c>
      <c r="K2050" t="str">
        <f>Table6[[#This Row],[Kids]]</f>
        <v>No</v>
      </c>
      <c r="L2050" t="str">
        <f>Table6[[#This Row],[Teens]]</f>
        <v>Yes</v>
      </c>
    </row>
    <row r="2051" spans="1:12" ht="16.5" x14ac:dyDescent="0.3">
      <c r="A2051">
        <f>Table2[[#This Row],[NumDealsPurchases]]</f>
        <v>1</v>
      </c>
      <c r="B2051">
        <f>Table2[[#This Row],[AcceptedCmp3]]</f>
        <v>0</v>
      </c>
      <c r="C2051">
        <f>Table2[[#This Row],[AcceptedCmp4]]</f>
        <v>0</v>
      </c>
      <c r="D2051">
        <f>Table2[[#This Row],[AcceptedCmp5]]</f>
        <v>1</v>
      </c>
      <c r="E2051">
        <f>Table2[[#This Row],[AcceptedCmp1]]</f>
        <v>1</v>
      </c>
      <c r="F2051">
        <f>Table2[[#This Row],[AcceptedCmp2]]</f>
        <v>0</v>
      </c>
      <c r="G2051">
        <f>Table2[[#This Row],[Response]]</f>
        <v>0</v>
      </c>
      <c r="H2051" s="8">
        <f>Products!G2051</f>
        <v>40</v>
      </c>
      <c r="I2051" s="17" t="str">
        <f>Products!H2051</f>
        <v>Married</v>
      </c>
      <c r="J2051" t="str">
        <f>Products!I2051</f>
        <v>36-45</v>
      </c>
      <c r="K2051" t="str">
        <f>Table6[[#This Row],[Kids]]</f>
        <v>No</v>
      </c>
      <c r="L2051" t="str">
        <f>Table6[[#This Row],[Teens]]</f>
        <v>No</v>
      </c>
    </row>
    <row r="2052" spans="1:12" ht="16.5" x14ac:dyDescent="0.3">
      <c r="A2052">
        <f>Table2[[#This Row],[NumDealsPurchases]]</f>
        <v>2</v>
      </c>
      <c r="B2052">
        <f>Table2[[#This Row],[AcceptedCmp3]]</f>
        <v>0</v>
      </c>
      <c r="C2052">
        <f>Table2[[#This Row],[AcceptedCmp4]]</f>
        <v>0</v>
      </c>
      <c r="D2052">
        <f>Table2[[#This Row],[AcceptedCmp5]]</f>
        <v>0</v>
      </c>
      <c r="E2052">
        <f>Table2[[#This Row],[AcceptedCmp1]]</f>
        <v>0</v>
      </c>
      <c r="F2052">
        <f>Table2[[#This Row],[AcceptedCmp2]]</f>
        <v>0</v>
      </c>
      <c r="G2052">
        <f>Table2[[#This Row],[Response]]</f>
        <v>1</v>
      </c>
      <c r="H2052" s="8">
        <f>Products!G2052</f>
        <v>42</v>
      </c>
      <c r="I2052" s="17" t="str">
        <f>Products!H2052</f>
        <v>Married</v>
      </c>
      <c r="J2052" t="str">
        <f>Products!I2052</f>
        <v>36-45</v>
      </c>
      <c r="K2052" t="str">
        <f>Table6[[#This Row],[Kids]]</f>
        <v>Yes</v>
      </c>
      <c r="L2052" t="str">
        <f>Table6[[#This Row],[Teens]]</f>
        <v>No</v>
      </c>
    </row>
    <row r="2053" spans="1:12" ht="16.5" x14ac:dyDescent="0.3">
      <c r="A2053">
        <f>Table2[[#This Row],[NumDealsPurchases]]</f>
        <v>1</v>
      </c>
      <c r="B2053">
        <f>Table2[[#This Row],[AcceptedCmp3]]</f>
        <v>0</v>
      </c>
      <c r="C2053">
        <f>Table2[[#This Row],[AcceptedCmp4]]</f>
        <v>0</v>
      </c>
      <c r="D2053">
        <f>Table2[[#This Row],[AcceptedCmp5]]</f>
        <v>0</v>
      </c>
      <c r="E2053">
        <f>Table2[[#This Row],[AcceptedCmp1]]</f>
        <v>0</v>
      </c>
      <c r="F2053">
        <f>Table2[[#This Row],[AcceptedCmp2]]</f>
        <v>0</v>
      </c>
      <c r="G2053">
        <f>Table2[[#This Row],[Response]]</f>
        <v>0</v>
      </c>
      <c r="H2053" s="8">
        <f>Products!G2053</f>
        <v>66</v>
      </c>
      <c r="I2053" s="17" t="str">
        <f>Products!H2053</f>
        <v>Single</v>
      </c>
      <c r="J2053" t="str">
        <f>Products!I2053</f>
        <v>66-75</v>
      </c>
      <c r="K2053" t="str">
        <f>Table6[[#This Row],[Kids]]</f>
        <v>No</v>
      </c>
      <c r="L2053" t="str">
        <f>Table6[[#This Row],[Teens]]</f>
        <v>No</v>
      </c>
    </row>
    <row r="2054" spans="1:12" ht="16.5" x14ac:dyDescent="0.3">
      <c r="A2054">
        <f>Table2[[#This Row],[NumDealsPurchases]]</f>
        <v>1</v>
      </c>
      <c r="B2054">
        <f>Table2[[#This Row],[AcceptedCmp3]]</f>
        <v>0</v>
      </c>
      <c r="C2054">
        <f>Table2[[#This Row],[AcceptedCmp4]]</f>
        <v>0</v>
      </c>
      <c r="D2054">
        <f>Table2[[#This Row],[AcceptedCmp5]]</f>
        <v>0</v>
      </c>
      <c r="E2054">
        <f>Table2[[#This Row],[AcceptedCmp1]]</f>
        <v>0</v>
      </c>
      <c r="F2054">
        <f>Table2[[#This Row],[AcceptedCmp2]]</f>
        <v>0</v>
      </c>
      <c r="G2054">
        <f>Table2[[#This Row],[Response]]</f>
        <v>0</v>
      </c>
      <c r="H2054" s="8">
        <f>Products!G2054</f>
        <v>62</v>
      </c>
      <c r="I2054" s="17" t="str">
        <f>Products!H2054</f>
        <v>Widow</v>
      </c>
      <c r="J2054" t="str">
        <f>Products!I2054</f>
        <v>56-65</v>
      </c>
      <c r="K2054" t="str">
        <f>Table6[[#This Row],[Kids]]</f>
        <v>Yes</v>
      </c>
      <c r="L2054" t="str">
        <f>Table6[[#This Row],[Teens]]</f>
        <v>Yes</v>
      </c>
    </row>
    <row r="2055" spans="1:12" ht="16.5" x14ac:dyDescent="0.3">
      <c r="A2055">
        <f>Table2[[#This Row],[NumDealsPurchases]]</f>
        <v>6</v>
      </c>
      <c r="B2055">
        <f>Table2[[#This Row],[AcceptedCmp3]]</f>
        <v>0</v>
      </c>
      <c r="C2055">
        <f>Table2[[#This Row],[AcceptedCmp4]]</f>
        <v>0</v>
      </c>
      <c r="D2055">
        <f>Table2[[#This Row],[AcceptedCmp5]]</f>
        <v>0</v>
      </c>
      <c r="E2055">
        <f>Table2[[#This Row],[AcceptedCmp1]]</f>
        <v>1</v>
      </c>
      <c r="F2055">
        <f>Table2[[#This Row],[AcceptedCmp2]]</f>
        <v>0</v>
      </c>
      <c r="G2055">
        <f>Table2[[#This Row],[Response]]</f>
        <v>0</v>
      </c>
      <c r="H2055" s="8">
        <f>Products!G2055</f>
        <v>38</v>
      </c>
      <c r="I2055" s="17" t="str">
        <f>Products!H2055</f>
        <v>Single</v>
      </c>
      <c r="J2055" t="str">
        <f>Products!I2055</f>
        <v>36-45</v>
      </c>
      <c r="K2055" t="str">
        <f>Table6[[#This Row],[Kids]]</f>
        <v>Yes</v>
      </c>
      <c r="L2055" t="str">
        <f>Table6[[#This Row],[Teens]]</f>
        <v>Yes</v>
      </c>
    </row>
    <row r="2056" spans="1:12" ht="16.5" x14ac:dyDescent="0.3">
      <c r="A2056">
        <f>Table2[[#This Row],[NumDealsPurchases]]</f>
        <v>2</v>
      </c>
      <c r="B2056">
        <f>Table2[[#This Row],[AcceptedCmp3]]</f>
        <v>0</v>
      </c>
      <c r="C2056">
        <f>Table2[[#This Row],[AcceptedCmp4]]</f>
        <v>0</v>
      </c>
      <c r="D2056">
        <f>Table2[[#This Row],[AcceptedCmp5]]</f>
        <v>0</v>
      </c>
      <c r="E2056">
        <f>Table2[[#This Row],[AcceptedCmp1]]</f>
        <v>0</v>
      </c>
      <c r="F2056">
        <f>Table2[[#This Row],[AcceptedCmp2]]</f>
        <v>0</v>
      </c>
      <c r="G2056">
        <f>Table2[[#This Row],[Response]]</f>
        <v>0</v>
      </c>
      <c r="H2056" s="8">
        <f>Products!G2056</f>
        <v>55</v>
      </c>
      <c r="I2056" s="17" t="str">
        <f>Products!H2056</f>
        <v>Together</v>
      </c>
      <c r="J2056" t="str">
        <f>Products!I2056</f>
        <v>46-55</v>
      </c>
      <c r="K2056" t="str">
        <f>Table6[[#This Row],[Kids]]</f>
        <v>No</v>
      </c>
      <c r="L2056" t="str">
        <f>Table6[[#This Row],[Teens]]</f>
        <v>Yes</v>
      </c>
    </row>
    <row r="2057" spans="1:12" ht="16.5" x14ac:dyDescent="0.3">
      <c r="A2057">
        <f>Table2[[#This Row],[NumDealsPurchases]]</f>
        <v>2</v>
      </c>
      <c r="B2057">
        <f>Table2[[#This Row],[AcceptedCmp3]]</f>
        <v>0</v>
      </c>
      <c r="C2057">
        <f>Table2[[#This Row],[AcceptedCmp4]]</f>
        <v>0</v>
      </c>
      <c r="D2057">
        <f>Table2[[#This Row],[AcceptedCmp5]]</f>
        <v>0</v>
      </c>
      <c r="E2057">
        <f>Table2[[#This Row],[AcceptedCmp1]]</f>
        <v>0</v>
      </c>
      <c r="F2057">
        <f>Table2[[#This Row],[AcceptedCmp2]]</f>
        <v>0</v>
      </c>
      <c r="G2057">
        <f>Table2[[#This Row],[Response]]</f>
        <v>0</v>
      </c>
      <c r="H2057" s="8">
        <f>Products!G2057</f>
        <v>59</v>
      </c>
      <c r="I2057" s="17" t="str">
        <f>Products!H2057</f>
        <v>Single</v>
      </c>
      <c r="J2057" t="str">
        <f>Products!I2057</f>
        <v>56-65</v>
      </c>
      <c r="K2057" t="str">
        <f>Table6[[#This Row],[Kids]]</f>
        <v>Yes</v>
      </c>
      <c r="L2057" t="str">
        <f>Table6[[#This Row],[Teens]]</f>
        <v>Yes</v>
      </c>
    </row>
    <row r="2058" spans="1:12" ht="16.5" x14ac:dyDescent="0.3">
      <c r="A2058">
        <f>Table2[[#This Row],[NumDealsPurchases]]</f>
        <v>1</v>
      </c>
      <c r="B2058">
        <f>Table2[[#This Row],[AcceptedCmp3]]</f>
        <v>0</v>
      </c>
      <c r="C2058">
        <f>Table2[[#This Row],[AcceptedCmp4]]</f>
        <v>0</v>
      </c>
      <c r="D2058">
        <f>Table2[[#This Row],[AcceptedCmp5]]</f>
        <v>0</v>
      </c>
      <c r="E2058">
        <f>Table2[[#This Row],[AcceptedCmp1]]</f>
        <v>0</v>
      </c>
      <c r="F2058">
        <f>Table2[[#This Row],[AcceptedCmp2]]</f>
        <v>0</v>
      </c>
      <c r="G2058">
        <f>Table2[[#This Row],[Response]]</f>
        <v>0</v>
      </c>
      <c r="H2058" s="8">
        <f>Products!G2058</f>
        <v>61</v>
      </c>
      <c r="I2058" s="17" t="str">
        <f>Products!H2058</f>
        <v>Divorced</v>
      </c>
      <c r="J2058" t="str">
        <f>Products!I2058</f>
        <v>56-65</v>
      </c>
      <c r="K2058" t="str">
        <f>Table6[[#This Row],[Kids]]</f>
        <v>Yes</v>
      </c>
      <c r="L2058" t="str">
        <f>Table6[[#This Row],[Teens]]</f>
        <v>Yes</v>
      </c>
    </row>
    <row r="2059" spans="1:12" ht="16.5" x14ac:dyDescent="0.3">
      <c r="A2059">
        <f>Table2[[#This Row],[NumDealsPurchases]]</f>
        <v>1</v>
      </c>
      <c r="B2059">
        <f>Table2[[#This Row],[AcceptedCmp3]]</f>
        <v>0</v>
      </c>
      <c r="C2059">
        <f>Table2[[#This Row],[AcceptedCmp4]]</f>
        <v>0</v>
      </c>
      <c r="D2059">
        <f>Table2[[#This Row],[AcceptedCmp5]]</f>
        <v>0</v>
      </c>
      <c r="E2059">
        <f>Table2[[#This Row],[AcceptedCmp1]]</f>
        <v>0</v>
      </c>
      <c r="F2059">
        <f>Table2[[#This Row],[AcceptedCmp2]]</f>
        <v>0</v>
      </c>
      <c r="G2059">
        <f>Table2[[#This Row],[Response]]</f>
        <v>0</v>
      </c>
      <c r="H2059" s="8">
        <f>Products!G2059</f>
        <v>48</v>
      </c>
      <c r="I2059" s="17" t="str">
        <f>Products!H2059</f>
        <v>Divorced</v>
      </c>
      <c r="J2059" t="str">
        <f>Products!I2059</f>
        <v>46-55</v>
      </c>
      <c r="K2059" t="str">
        <f>Table6[[#This Row],[Kids]]</f>
        <v>No</v>
      </c>
      <c r="L2059" t="str">
        <f>Table6[[#This Row],[Teens]]</f>
        <v>No</v>
      </c>
    </row>
    <row r="2060" spans="1:12" ht="16.5" x14ac:dyDescent="0.3">
      <c r="A2060">
        <f>Table2[[#This Row],[NumDealsPurchases]]</f>
        <v>3</v>
      </c>
      <c r="B2060">
        <f>Table2[[#This Row],[AcceptedCmp3]]</f>
        <v>0</v>
      </c>
      <c r="C2060">
        <f>Table2[[#This Row],[AcceptedCmp4]]</f>
        <v>0</v>
      </c>
      <c r="D2060">
        <f>Table2[[#This Row],[AcceptedCmp5]]</f>
        <v>0</v>
      </c>
      <c r="E2060">
        <f>Table2[[#This Row],[AcceptedCmp1]]</f>
        <v>0</v>
      </c>
      <c r="F2060">
        <f>Table2[[#This Row],[AcceptedCmp2]]</f>
        <v>0</v>
      </c>
      <c r="G2060">
        <f>Table2[[#This Row],[Response]]</f>
        <v>0</v>
      </c>
      <c r="H2060" s="8">
        <f>Products!G2060</f>
        <v>39</v>
      </c>
      <c r="I2060" s="17" t="str">
        <f>Products!H2060</f>
        <v>Married</v>
      </c>
      <c r="J2060" t="str">
        <f>Products!I2060</f>
        <v>36-45</v>
      </c>
      <c r="K2060" t="str">
        <f>Table6[[#This Row],[Kids]]</f>
        <v>Yes</v>
      </c>
      <c r="L2060" t="str">
        <f>Table6[[#This Row],[Teens]]</f>
        <v>No</v>
      </c>
    </row>
    <row r="2061" spans="1:12" ht="16.5" x14ac:dyDescent="0.3">
      <c r="A2061">
        <f>Table2[[#This Row],[NumDealsPurchases]]</f>
        <v>3</v>
      </c>
      <c r="B2061">
        <f>Table2[[#This Row],[AcceptedCmp3]]</f>
        <v>0</v>
      </c>
      <c r="C2061">
        <f>Table2[[#This Row],[AcceptedCmp4]]</f>
        <v>0</v>
      </c>
      <c r="D2061">
        <f>Table2[[#This Row],[AcceptedCmp5]]</f>
        <v>0</v>
      </c>
      <c r="E2061">
        <f>Table2[[#This Row],[AcceptedCmp1]]</f>
        <v>0</v>
      </c>
      <c r="F2061">
        <f>Table2[[#This Row],[AcceptedCmp2]]</f>
        <v>0</v>
      </c>
      <c r="G2061">
        <f>Table2[[#This Row],[Response]]</f>
        <v>0</v>
      </c>
      <c r="H2061" s="8">
        <f>Products!G2061</f>
        <v>37</v>
      </c>
      <c r="I2061" s="17" t="str">
        <f>Products!H2061</f>
        <v>Together</v>
      </c>
      <c r="J2061" t="str">
        <f>Products!I2061</f>
        <v>36-45</v>
      </c>
      <c r="K2061" t="str">
        <f>Table6[[#This Row],[Kids]]</f>
        <v>No</v>
      </c>
      <c r="L2061" t="str">
        <f>Table6[[#This Row],[Teens]]</f>
        <v>Yes</v>
      </c>
    </row>
    <row r="2062" spans="1:12" ht="16.5" x14ac:dyDescent="0.3">
      <c r="A2062">
        <f>Table2[[#This Row],[NumDealsPurchases]]</f>
        <v>2</v>
      </c>
      <c r="B2062">
        <f>Table2[[#This Row],[AcceptedCmp3]]</f>
        <v>0</v>
      </c>
      <c r="C2062">
        <f>Table2[[#This Row],[AcceptedCmp4]]</f>
        <v>0</v>
      </c>
      <c r="D2062">
        <f>Table2[[#This Row],[AcceptedCmp5]]</f>
        <v>0</v>
      </c>
      <c r="E2062">
        <f>Table2[[#This Row],[AcceptedCmp1]]</f>
        <v>0</v>
      </c>
      <c r="F2062">
        <f>Table2[[#This Row],[AcceptedCmp2]]</f>
        <v>0</v>
      </c>
      <c r="G2062">
        <f>Table2[[#This Row],[Response]]</f>
        <v>0</v>
      </c>
      <c r="H2062" s="8">
        <f>Products!G2062</f>
        <v>63</v>
      </c>
      <c r="I2062" s="17" t="str">
        <f>Products!H2062</f>
        <v>Together</v>
      </c>
      <c r="J2062" t="str">
        <f>Products!I2062</f>
        <v>56-65</v>
      </c>
      <c r="K2062" t="str">
        <f>Table6[[#This Row],[Kids]]</f>
        <v>No</v>
      </c>
      <c r="L2062" t="str">
        <f>Table6[[#This Row],[Teens]]</f>
        <v>Yes</v>
      </c>
    </row>
    <row r="2063" spans="1:12" ht="16.5" x14ac:dyDescent="0.3">
      <c r="A2063">
        <f>Table2[[#This Row],[NumDealsPurchases]]</f>
        <v>7</v>
      </c>
      <c r="B2063">
        <f>Table2[[#This Row],[AcceptedCmp3]]</f>
        <v>0</v>
      </c>
      <c r="C2063">
        <f>Table2[[#This Row],[AcceptedCmp4]]</f>
        <v>0</v>
      </c>
      <c r="D2063">
        <f>Table2[[#This Row],[AcceptedCmp5]]</f>
        <v>0</v>
      </c>
      <c r="E2063">
        <f>Table2[[#This Row],[AcceptedCmp1]]</f>
        <v>0</v>
      </c>
      <c r="F2063">
        <f>Table2[[#This Row],[AcceptedCmp2]]</f>
        <v>0</v>
      </c>
      <c r="G2063">
        <f>Table2[[#This Row],[Response]]</f>
        <v>0</v>
      </c>
      <c r="H2063" s="8">
        <f>Products!G2063</f>
        <v>44</v>
      </c>
      <c r="I2063" s="17" t="str">
        <f>Products!H2063</f>
        <v>Single</v>
      </c>
      <c r="J2063" t="str">
        <f>Products!I2063</f>
        <v>36-45</v>
      </c>
      <c r="K2063" t="str">
        <f>Table6[[#This Row],[Kids]]</f>
        <v>Yes</v>
      </c>
      <c r="L2063" t="str">
        <f>Table6[[#This Row],[Teens]]</f>
        <v>Yes</v>
      </c>
    </row>
    <row r="2064" spans="1:12" ht="16.5" x14ac:dyDescent="0.3">
      <c r="A2064">
        <f>Table2[[#This Row],[NumDealsPurchases]]</f>
        <v>3</v>
      </c>
      <c r="B2064">
        <f>Table2[[#This Row],[AcceptedCmp3]]</f>
        <v>0</v>
      </c>
      <c r="C2064">
        <f>Table2[[#This Row],[AcceptedCmp4]]</f>
        <v>0</v>
      </c>
      <c r="D2064">
        <f>Table2[[#This Row],[AcceptedCmp5]]</f>
        <v>0</v>
      </c>
      <c r="E2064">
        <f>Table2[[#This Row],[AcceptedCmp1]]</f>
        <v>0</v>
      </c>
      <c r="F2064">
        <f>Table2[[#This Row],[AcceptedCmp2]]</f>
        <v>0</v>
      </c>
      <c r="G2064">
        <f>Table2[[#This Row],[Response]]</f>
        <v>0</v>
      </c>
      <c r="H2064" s="8">
        <f>Products!G2064</f>
        <v>44</v>
      </c>
      <c r="I2064" s="17" t="str">
        <f>Products!H2064</f>
        <v>Together</v>
      </c>
      <c r="J2064" t="str">
        <f>Products!I2064</f>
        <v>36-45</v>
      </c>
      <c r="K2064" t="str">
        <f>Table6[[#This Row],[Kids]]</f>
        <v>Yes</v>
      </c>
      <c r="L2064" t="str">
        <f>Table6[[#This Row],[Teens]]</f>
        <v>No</v>
      </c>
    </row>
    <row r="2065" spans="1:12" ht="16.5" x14ac:dyDescent="0.3">
      <c r="A2065">
        <f>Table2[[#This Row],[NumDealsPurchases]]</f>
        <v>2</v>
      </c>
      <c r="B2065">
        <f>Table2[[#This Row],[AcceptedCmp3]]</f>
        <v>0</v>
      </c>
      <c r="C2065">
        <f>Table2[[#This Row],[AcceptedCmp4]]</f>
        <v>0</v>
      </c>
      <c r="D2065">
        <f>Table2[[#This Row],[AcceptedCmp5]]</f>
        <v>0</v>
      </c>
      <c r="E2065">
        <f>Table2[[#This Row],[AcceptedCmp1]]</f>
        <v>0</v>
      </c>
      <c r="F2065">
        <f>Table2[[#This Row],[AcceptedCmp2]]</f>
        <v>0</v>
      </c>
      <c r="G2065">
        <f>Table2[[#This Row],[Response]]</f>
        <v>0</v>
      </c>
      <c r="H2065" s="8">
        <f>Products!G2065</f>
        <v>32</v>
      </c>
      <c r="I2065" s="17" t="str">
        <f>Products!H2065</f>
        <v>Together</v>
      </c>
      <c r="J2065" t="str">
        <f>Products!I2065</f>
        <v>26-35</v>
      </c>
      <c r="K2065" t="str">
        <f>Table6[[#This Row],[Kids]]</f>
        <v>Yes</v>
      </c>
      <c r="L2065" t="str">
        <f>Table6[[#This Row],[Teens]]</f>
        <v>No</v>
      </c>
    </row>
    <row r="2066" spans="1:12" ht="16.5" x14ac:dyDescent="0.3">
      <c r="A2066">
        <f>Table2[[#This Row],[NumDealsPurchases]]</f>
        <v>1</v>
      </c>
      <c r="B2066">
        <f>Table2[[#This Row],[AcceptedCmp3]]</f>
        <v>0</v>
      </c>
      <c r="C2066">
        <f>Table2[[#This Row],[AcceptedCmp4]]</f>
        <v>0</v>
      </c>
      <c r="D2066">
        <f>Table2[[#This Row],[AcceptedCmp5]]</f>
        <v>0</v>
      </c>
      <c r="E2066">
        <f>Table2[[#This Row],[AcceptedCmp1]]</f>
        <v>0</v>
      </c>
      <c r="F2066">
        <f>Table2[[#This Row],[AcceptedCmp2]]</f>
        <v>0</v>
      </c>
      <c r="G2066">
        <f>Table2[[#This Row],[Response]]</f>
        <v>0</v>
      </c>
      <c r="H2066" s="8">
        <f>Products!G2066</f>
        <v>31</v>
      </c>
      <c r="I2066" s="17" t="str">
        <f>Products!H2066</f>
        <v>Married</v>
      </c>
      <c r="J2066" t="str">
        <f>Products!I2066</f>
        <v>26-35</v>
      </c>
      <c r="K2066" t="str">
        <f>Table6[[#This Row],[Kids]]</f>
        <v>No</v>
      </c>
      <c r="L2066" t="str">
        <f>Table6[[#This Row],[Teens]]</f>
        <v>No</v>
      </c>
    </row>
    <row r="2067" spans="1:12" ht="16.5" x14ac:dyDescent="0.3">
      <c r="A2067">
        <f>Table2[[#This Row],[NumDealsPurchases]]</f>
        <v>2</v>
      </c>
      <c r="B2067">
        <f>Table2[[#This Row],[AcceptedCmp3]]</f>
        <v>0</v>
      </c>
      <c r="C2067">
        <f>Table2[[#This Row],[AcceptedCmp4]]</f>
        <v>0</v>
      </c>
      <c r="D2067">
        <f>Table2[[#This Row],[AcceptedCmp5]]</f>
        <v>0</v>
      </c>
      <c r="E2067">
        <f>Table2[[#This Row],[AcceptedCmp1]]</f>
        <v>0</v>
      </c>
      <c r="F2067">
        <f>Table2[[#This Row],[AcceptedCmp2]]</f>
        <v>0</v>
      </c>
      <c r="G2067">
        <f>Table2[[#This Row],[Response]]</f>
        <v>0</v>
      </c>
      <c r="H2067" s="8">
        <f>Products!G2067</f>
        <v>35</v>
      </c>
      <c r="I2067" s="17" t="str">
        <f>Products!H2067</f>
        <v>Widow</v>
      </c>
      <c r="J2067" t="str">
        <f>Products!I2067</f>
        <v>26-35</v>
      </c>
      <c r="K2067" t="str">
        <f>Table6[[#This Row],[Kids]]</f>
        <v>Yes</v>
      </c>
      <c r="L2067" t="str">
        <f>Table6[[#This Row],[Teens]]</f>
        <v>Yes</v>
      </c>
    </row>
    <row r="2068" spans="1:12" ht="16.5" x14ac:dyDescent="0.3">
      <c r="A2068">
        <f>Table2[[#This Row],[NumDealsPurchases]]</f>
        <v>5</v>
      </c>
      <c r="B2068">
        <f>Table2[[#This Row],[AcceptedCmp3]]</f>
        <v>0</v>
      </c>
      <c r="C2068">
        <f>Table2[[#This Row],[AcceptedCmp4]]</f>
        <v>0</v>
      </c>
      <c r="D2068">
        <f>Table2[[#This Row],[AcceptedCmp5]]</f>
        <v>0</v>
      </c>
      <c r="E2068">
        <f>Table2[[#This Row],[AcceptedCmp1]]</f>
        <v>0</v>
      </c>
      <c r="F2068">
        <f>Table2[[#This Row],[AcceptedCmp2]]</f>
        <v>0</v>
      </c>
      <c r="G2068">
        <f>Table2[[#This Row],[Response]]</f>
        <v>0</v>
      </c>
      <c r="H2068" s="8">
        <f>Products!G2068</f>
        <v>38</v>
      </c>
      <c r="I2068" s="17" t="str">
        <f>Products!H2068</f>
        <v>Married</v>
      </c>
      <c r="J2068" t="str">
        <f>Products!I2068</f>
        <v>36-45</v>
      </c>
      <c r="K2068" t="str">
        <f>Table6[[#This Row],[Kids]]</f>
        <v>No</v>
      </c>
      <c r="L2068" t="str">
        <f>Table6[[#This Row],[Teens]]</f>
        <v>Yes</v>
      </c>
    </row>
    <row r="2069" spans="1:12" ht="16.5" x14ac:dyDescent="0.3">
      <c r="A2069">
        <f>Table2[[#This Row],[NumDealsPurchases]]</f>
        <v>2</v>
      </c>
      <c r="B2069">
        <f>Table2[[#This Row],[AcceptedCmp3]]</f>
        <v>0</v>
      </c>
      <c r="C2069">
        <f>Table2[[#This Row],[AcceptedCmp4]]</f>
        <v>0</v>
      </c>
      <c r="D2069">
        <f>Table2[[#This Row],[AcceptedCmp5]]</f>
        <v>0</v>
      </c>
      <c r="E2069">
        <f>Table2[[#This Row],[AcceptedCmp1]]</f>
        <v>0</v>
      </c>
      <c r="F2069">
        <f>Table2[[#This Row],[AcceptedCmp2]]</f>
        <v>0</v>
      </c>
      <c r="G2069">
        <f>Table2[[#This Row],[Response]]</f>
        <v>0</v>
      </c>
      <c r="H2069" s="8">
        <f>Products!G2069</f>
        <v>62</v>
      </c>
      <c r="I2069" s="17" t="str">
        <f>Products!H2069</f>
        <v>Married</v>
      </c>
      <c r="J2069" t="str">
        <f>Products!I2069</f>
        <v>56-65</v>
      </c>
      <c r="K2069" t="str">
        <f>Table6[[#This Row],[Kids]]</f>
        <v>No</v>
      </c>
      <c r="L2069" t="str">
        <f>Table6[[#This Row],[Teens]]</f>
        <v>Yes</v>
      </c>
    </row>
    <row r="2070" spans="1:12" ht="16.5" x14ac:dyDescent="0.3">
      <c r="A2070">
        <f>Table2[[#This Row],[NumDealsPurchases]]</f>
        <v>1</v>
      </c>
      <c r="B2070">
        <f>Table2[[#This Row],[AcceptedCmp3]]</f>
        <v>0</v>
      </c>
      <c r="C2070">
        <f>Table2[[#This Row],[AcceptedCmp4]]</f>
        <v>0</v>
      </c>
      <c r="D2070">
        <f>Table2[[#This Row],[AcceptedCmp5]]</f>
        <v>0</v>
      </c>
      <c r="E2070">
        <f>Table2[[#This Row],[AcceptedCmp1]]</f>
        <v>0</v>
      </c>
      <c r="F2070">
        <f>Table2[[#This Row],[AcceptedCmp2]]</f>
        <v>0</v>
      </c>
      <c r="G2070">
        <f>Table2[[#This Row],[Response]]</f>
        <v>0</v>
      </c>
      <c r="H2070" s="8">
        <f>Products!G2070</f>
        <v>65</v>
      </c>
      <c r="I2070" s="17" t="str">
        <f>Products!H2070</f>
        <v>Married</v>
      </c>
      <c r="J2070" t="str">
        <f>Products!I2070</f>
        <v>56-65</v>
      </c>
      <c r="K2070" t="str">
        <f>Table6[[#This Row],[Kids]]</f>
        <v>No</v>
      </c>
      <c r="L2070" t="str">
        <f>Table6[[#This Row],[Teens]]</f>
        <v>No</v>
      </c>
    </row>
    <row r="2071" spans="1:12" ht="16.5" x14ac:dyDescent="0.3">
      <c r="A2071">
        <f>Table2[[#This Row],[NumDealsPurchases]]</f>
        <v>2</v>
      </c>
      <c r="B2071">
        <f>Table2[[#This Row],[AcceptedCmp3]]</f>
        <v>0</v>
      </c>
      <c r="C2071">
        <f>Table2[[#This Row],[AcceptedCmp4]]</f>
        <v>0</v>
      </c>
      <c r="D2071">
        <f>Table2[[#This Row],[AcceptedCmp5]]</f>
        <v>0</v>
      </c>
      <c r="E2071">
        <f>Table2[[#This Row],[AcceptedCmp1]]</f>
        <v>0</v>
      </c>
      <c r="F2071">
        <f>Table2[[#This Row],[AcceptedCmp2]]</f>
        <v>0</v>
      </c>
      <c r="G2071">
        <f>Table2[[#This Row],[Response]]</f>
        <v>0</v>
      </c>
      <c r="H2071" s="8">
        <f>Products!G2071</f>
        <v>60</v>
      </c>
      <c r="I2071" s="17" t="str">
        <f>Products!H2071</f>
        <v>Together</v>
      </c>
      <c r="J2071" t="str">
        <f>Products!I2071</f>
        <v>56-65</v>
      </c>
      <c r="K2071" t="str">
        <f>Table6[[#This Row],[Kids]]</f>
        <v>No</v>
      </c>
      <c r="L2071" t="str">
        <f>Table6[[#This Row],[Teens]]</f>
        <v>Yes</v>
      </c>
    </row>
    <row r="2072" spans="1:12" ht="16.5" x14ac:dyDescent="0.3">
      <c r="A2072">
        <f>Table2[[#This Row],[NumDealsPurchases]]</f>
        <v>2</v>
      </c>
      <c r="B2072">
        <f>Table2[[#This Row],[AcceptedCmp3]]</f>
        <v>0</v>
      </c>
      <c r="C2072">
        <f>Table2[[#This Row],[AcceptedCmp4]]</f>
        <v>0</v>
      </c>
      <c r="D2072">
        <f>Table2[[#This Row],[AcceptedCmp5]]</f>
        <v>0</v>
      </c>
      <c r="E2072">
        <f>Table2[[#This Row],[AcceptedCmp1]]</f>
        <v>0</v>
      </c>
      <c r="F2072">
        <f>Table2[[#This Row],[AcceptedCmp2]]</f>
        <v>0</v>
      </c>
      <c r="G2072">
        <f>Table2[[#This Row],[Response]]</f>
        <v>0</v>
      </c>
      <c r="H2072" s="8">
        <f>Products!G2072</f>
        <v>30</v>
      </c>
      <c r="I2072" s="17" t="str">
        <f>Products!H2072</f>
        <v>Together</v>
      </c>
      <c r="J2072" t="str">
        <f>Products!I2072</f>
        <v>26-35</v>
      </c>
      <c r="K2072" t="str">
        <f>Table6[[#This Row],[Kids]]</f>
        <v>Yes</v>
      </c>
      <c r="L2072" t="str">
        <f>Table6[[#This Row],[Teens]]</f>
        <v>No</v>
      </c>
    </row>
    <row r="2073" spans="1:12" ht="16.5" x14ac:dyDescent="0.3">
      <c r="A2073">
        <f>Table2[[#This Row],[NumDealsPurchases]]</f>
        <v>1</v>
      </c>
      <c r="B2073">
        <f>Table2[[#This Row],[AcceptedCmp3]]</f>
        <v>0</v>
      </c>
      <c r="C2073">
        <f>Table2[[#This Row],[AcceptedCmp4]]</f>
        <v>0</v>
      </c>
      <c r="D2073">
        <f>Table2[[#This Row],[AcceptedCmp5]]</f>
        <v>0</v>
      </c>
      <c r="E2073">
        <f>Table2[[#This Row],[AcceptedCmp1]]</f>
        <v>0</v>
      </c>
      <c r="F2073">
        <f>Table2[[#This Row],[AcceptedCmp2]]</f>
        <v>0</v>
      </c>
      <c r="G2073">
        <f>Table2[[#This Row],[Response]]</f>
        <v>0</v>
      </c>
      <c r="H2073" s="8">
        <f>Products!G2073</f>
        <v>34</v>
      </c>
      <c r="I2073" s="17" t="str">
        <f>Products!H2073</f>
        <v>Married</v>
      </c>
      <c r="J2073" t="str">
        <f>Products!I2073</f>
        <v>26-35</v>
      </c>
      <c r="K2073" t="str">
        <f>Table6[[#This Row],[Kids]]</f>
        <v>Yes</v>
      </c>
      <c r="L2073" t="str">
        <f>Table6[[#This Row],[Teens]]</f>
        <v>No</v>
      </c>
    </row>
    <row r="2074" spans="1:12" ht="16.5" x14ac:dyDescent="0.3">
      <c r="A2074">
        <f>Table2[[#This Row],[NumDealsPurchases]]</f>
        <v>3</v>
      </c>
      <c r="B2074">
        <f>Table2[[#This Row],[AcceptedCmp3]]</f>
        <v>0</v>
      </c>
      <c r="C2074">
        <f>Table2[[#This Row],[AcceptedCmp4]]</f>
        <v>0</v>
      </c>
      <c r="D2074">
        <f>Table2[[#This Row],[AcceptedCmp5]]</f>
        <v>0</v>
      </c>
      <c r="E2074">
        <f>Table2[[#This Row],[AcceptedCmp1]]</f>
        <v>0</v>
      </c>
      <c r="F2074">
        <f>Table2[[#This Row],[AcceptedCmp2]]</f>
        <v>0</v>
      </c>
      <c r="G2074">
        <f>Table2[[#This Row],[Response]]</f>
        <v>0</v>
      </c>
      <c r="H2074" s="8">
        <f>Products!G2074</f>
        <v>64</v>
      </c>
      <c r="I2074" s="17" t="str">
        <f>Products!H2074</f>
        <v>Married</v>
      </c>
      <c r="J2074" t="str">
        <f>Products!I2074</f>
        <v>56-65</v>
      </c>
      <c r="K2074" t="str">
        <f>Table6[[#This Row],[Kids]]</f>
        <v>No</v>
      </c>
      <c r="L2074" t="str">
        <f>Table6[[#This Row],[Teens]]</f>
        <v>Yes</v>
      </c>
    </row>
    <row r="2075" spans="1:12" ht="16.5" x14ac:dyDescent="0.3">
      <c r="A2075">
        <f>Table2[[#This Row],[NumDealsPurchases]]</f>
        <v>1</v>
      </c>
      <c r="B2075">
        <f>Table2[[#This Row],[AcceptedCmp3]]</f>
        <v>0</v>
      </c>
      <c r="C2075">
        <f>Table2[[#This Row],[AcceptedCmp4]]</f>
        <v>0</v>
      </c>
      <c r="D2075">
        <f>Table2[[#This Row],[AcceptedCmp5]]</f>
        <v>0</v>
      </c>
      <c r="E2075">
        <f>Table2[[#This Row],[AcceptedCmp1]]</f>
        <v>0</v>
      </c>
      <c r="F2075">
        <f>Table2[[#This Row],[AcceptedCmp2]]</f>
        <v>0</v>
      </c>
      <c r="G2075">
        <f>Table2[[#This Row],[Response]]</f>
        <v>0</v>
      </c>
      <c r="H2075" s="8">
        <f>Products!G2075</f>
        <v>57</v>
      </c>
      <c r="I2075" s="17" t="str">
        <f>Products!H2075</f>
        <v>Single</v>
      </c>
      <c r="J2075" t="str">
        <f>Products!I2075</f>
        <v>56-65</v>
      </c>
      <c r="K2075" t="str">
        <f>Table6[[#This Row],[Kids]]</f>
        <v>No</v>
      </c>
      <c r="L2075" t="str">
        <f>Table6[[#This Row],[Teens]]</f>
        <v>Yes</v>
      </c>
    </row>
    <row r="2076" spans="1:12" ht="16.5" x14ac:dyDescent="0.3">
      <c r="A2076">
        <f>Table2[[#This Row],[NumDealsPurchases]]</f>
        <v>1</v>
      </c>
      <c r="B2076">
        <f>Table2[[#This Row],[AcceptedCmp3]]</f>
        <v>0</v>
      </c>
      <c r="C2076">
        <f>Table2[[#This Row],[AcceptedCmp4]]</f>
        <v>0</v>
      </c>
      <c r="D2076">
        <f>Table2[[#This Row],[AcceptedCmp5]]</f>
        <v>0</v>
      </c>
      <c r="E2076">
        <f>Table2[[#This Row],[AcceptedCmp1]]</f>
        <v>0</v>
      </c>
      <c r="F2076">
        <f>Table2[[#This Row],[AcceptedCmp2]]</f>
        <v>0</v>
      </c>
      <c r="G2076">
        <f>Table2[[#This Row],[Response]]</f>
        <v>0</v>
      </c>
      <c r="H2076" s="8">
        <f>Products!G2076</f>
        <v>44</v>
      </c>
      <c r="I2076" s="17" t="str">
        <f>Products!H2076</f>
        <v>Married</v>
      </c>
      <c r="J2076" t="str">
        <f>Products!I2076</f>
        <v>36-45</v>
      </c>
      <c r="K2076" t="str">
        <f>Table6[[#This Row],[Kids]]</f>
        <v>Yes</v>
      </c>
      <c r="L2076" t="str">
        <f>Table6[[#This Row],[Teens]]</f>
        <v>No</v>
      </c>
    </row>
    <row r="2077" spans="1:12" ht="16.5" x14ac:dyDescent="0.3">
      <c r="A2077">
        <f>Table2[[#This Row],[NumDealsPurchases]]</f>
        <v>2</v>
      </c>
      <c r="B2077">
        <f>Table2[[#This Row],[AcceptedCmp3]]</f>
        <v>0</v>
      </c>
      <c r="C2077">
        <f>Table2[[#This Row],[AcceptedCmp4]]</f>
        <v>0</v>
      </c>
      <c r="D2077">
        <f>Table2[[#This Row],[AcceptedCmp5]]</f>
        <v>0</v>
      </c>
      <c r="E2077">
        <f>Table2[[#This Row],[AcceptedCmp1]]</f>
        <v>0</v>
      </c>
      <c r="F2077">
        <f>Table2[[#This Row],[AcceptedCmp2]]</f>
        <v>0</v>
      </c>
      <c r="G2077">
        <f>Table2[[#This Row],[Response]]</f>
        <v>1</v>
      </c>
      <c r="H2077" s="8">
        <f>Products!G2077</f>
        <v>26</v>
      </c>
      <c r="I2077" s="17" t="str">
        <f>Products!H2077</f>
        <v>Divorced</v>
      </c>
      <c r="J2077" t="str">
        <f>Products!I2077</f>
        <v>26-35</v>
      </c>
      <c r="K2077" t="str">
        <f>Table6[[#This Row],[Kids]]</f>
        <v>No</v>
      </c>
      <c r="L2077" t="str">
        <f>Table6[[#This Row],[Teens]]</f>
        <v>No</v>
      </c>
    </row>
    <row r="2078" spans="1:12" ht="16.5" x14ac:dyDescent="0.3">
      <c r="A2078">
        <f>Table2[[#This Row],[NumDealsPurchases]]</f>
        <v>1</v>
      </c>
      <c r="B2078">
        <f>Table2[[#This Row],[AcceptedCmp3]]</f>
        <v>0</v>
      </c>
      <c r="C2078">
        <f>Table2[[#This Row],[AcceptedCmp4]]</f>
        <v>0</v>
      </c>
      <c r="D2078">
        <f>Table2[[#This Row],[AcceptedCmp5]]</f>
        <v>0</v>
      </c>
      <c r="E2078">
        <f>Table2[[#This Row],[AcceptedCmp1]]</f>
        <v>0</v>
      </c>
      <c r="F2078">
        <f>Table2[[#This Row],[AcceptedCmp2]]</f>
        <v>0</v>
      </c>
      <c r="G2078">
        <f>Table2[[#This Row],[Response]]</f>
        <v>0</v>
      </c>
      <c r="H2078" s="8">
        <f>Products!G2078</f>
        <v>30</v>
      </c>
      <c r="I2078" s="17" t="str">
        <f>Products!H2078</f>
        <v>Married</v>
      </c>
      <c r="J2078" t="str">
        <f>Products!I2078</f>
        <v>26-35</v>
      </c>
      <c r="K2078" t="str">
        <f>Table6[[#This Row],[Kids]]</f>
        <v>No</v>
      </c>
      <c r="L2078" t="str">
        <f>Table6[[#This Row],[Teens]]</f>
        <v>No</v>
      </c>
    </row>
    <row r="2079" spans="1:12" ht="16.5" x14ac:dyDescent="0.3">
      <c r="A2079">
        <f>Table2[[#This Row],[NumDealsPurchases]]</f>
        <v>2</v>
      </c>
      <c r="B2079">
        <f>Table2[[#This Row],[AcceptedCmp3]]</f>
        <v>0</v>
      </c>
      <c r="C2079">
        <f>Table2[[#This Row],[AcceptedCmp4]]</f>
        <v>0</v>
      </c>
      <c r="D2079">
        <f>Table2[[#This Row],[AcceptedCmp5]]</f>
        <v>0</v>
      </c>
      <c r="E2079">
        <f>Table2[[#This Row],[AcceptedCmp1]]</f>
        <v>0</v>
      </c>
      <c r="F2079">
        <f>Table2[[#This Row],[AcceptedCmp2]]</f>
        <v>0</v>
      </c>
      <c r="G2079">
        <f>Table2[[#This Row],[Response]]</f>
        <v>1</v>
      </c>
      <c r="H2079" s="8">
        <f>Products!G2079</f>
        <v>44</v>
      </c>
      <c r="I2079" s="17" t="str">
        <f>Products!H2079</f>
        <v>Widow</v>
      </c>
      <c r="J2079" t="str">
        <f>Products!I2079</f>
        <v>36-45</v>
      </c>
      <c r="K2079" t="str">
        <f>Table6[[#This Row],[Kids]]</f>
        <v>Yes</v>
      </c>
      <c r="L2079" t="str">
        <f>Table6[[#This Row],[Teens]]</f>
        <v>No</v>
      </c>
    </row>
    <row r="2080" spans="1:12" ht="16.5" x14ac:dyDescent="0.3">
      <c r="A2080">
        <f>Table2[[#This Row],[NumDealsPurchases]]</f>
        <v>1</v>
      </c>
      <c r="B2080">
        <f>Table2[[#This Row],[AcceptedCmp3]]</f>
        <v>0</v>
      </c>
      <c r="C2080">
        <f>Table2[[#This Row],[AcceptedCmp4]]</f>
        <v>0</v>
      </c>
      <c r="D2080">
        <f>Table2[[#This Row],[AcceptedCmp5]]</f>
        <v>0</v>
      </c>
      <c r="E2080">
        <f>Table2[[#This Row],[AcceptedCmp1]]</f>
        <v>0</v>
      </c>
      <c r="F2080">
        <f>Table2[[#This Row],[AcceptedCmp2]]</f>
        <v>0</v>
      </c>
      <c r="G2080">
        <f>Table2[[#This Row],[Response]]</f>
        <v>0</v>
      </c>
      <c r="H2080" s="8">
        <f>Products!G2080</f>
        <v>36</v>
      </c>
      <c r="I2080" s="17" t="str">
        <f>Products!H2080</f>
        <v>Married</v>
      </c>
      <c r="J2080" t="str">
        <f>Products!I2080</f>
        <v>36-45</v>
      </c>
      <c r="K2080" t="str">
        <f>Table6[[#This Row],[Kids]]</f>
        <v>Yes</v>
      </c>
      <c r="L2080" t="str">
        <f>Table6[[#This Row],[Teens]]</f>
        <v>No</v>
      </c>
    </row>
    <row r="2081" spans="1:12" ht="16.5" x14ac:dyDescent="0.3">
      <c r="A2081">
        <f>Table2[[#This Row],[NumDealsPurchases]]</f>
        <v>1</v>
      </c>
      <c r="B2081">
        <f>Table2[[#This Row],[AcceptedCmp3]]</f>
        <v>0</v>
      </c>
      <c r="C2081">
        <f>Table2[[#This Row],[AcceptedCmp4]]</f>
        <v>0</v>
      </c>
      <c r="D2081">
        <f>Table2[[#This Row],[AcceptedCmp5]]</f>
        <v>0</v>
      </c>
      <c r="E2081">
        <f>Table2[[#This Row],[AcceptedCmp1]]</f>
        <v>0</v>
      </c>
      <c r="F2081">
        <f>Table2[[#This Row],[AcceptedCmp2]]</f>
        <v>0</v>
      </c>
      <c r="G2081">
        <f>Table2[[#This Row],[Response]]</f>
        <v>0</v>
      </c>
      <c r="H2081" s="8">
        <f>Products!G2081</f>
        <v>54</v>
      </c>
      <c r="I2081" s="17" t="str">
        <f>Products!H2081</f>
        <v>Together</v>
      </c>
      <c r="J2081" t="str">
        <f>Products!I2081</f>
        <v>46-55</v>
      </c>
      <c r="K2081" t="str">
        <f>Table6[[#This Row],[Kids]]</f>
        <v>No</v>
      </c>
      <c r="L2081" t="str">
        <f>Table6[[#This Row],[Teens]]</f>
        <v>No</v>
      </c>
    </row>
    <row r="2082" spans="1:12" ht="16.5" x14ac:dyDescent="0.3">
      <c r="A2082">
        <f>Table2[[#This Row],[NumDealsPurchases]]</f>
        <v>4</v>
      </c>
      <c r="B2082">
        <f>Table2[[#This Row],[AcceptedCmp3]]</f>
        <v>0</v>
      </c>
      <c r="C2082">
        <f>Table2[[#This Row],[AcceptedCmp4]]</f>
        <v>0</v>
      </c>
      <c r="D2082">
        <f>Table2[[#This Row],[AcceptedCmp5]]</f>
        <v>0</v>
      </c>
      <c r="E2082">
        <f>Table2[[#This Row],[AcceptedCmp1]]</f>
        <v>0</v>
      </c>
      <c r="F2082">
        <f>Table2[[#This Row],[AcceptedCmp2]]</f>
        <v>0</v>
      </c>
      <c r="G2082">
        <f>Table2[[#This Row],[Response]]</f>
        <v>0</v>
      </c>
      <c r="H2082" s="8">
        <f>Products!G2082</f>
        <v>42</v>
      </c>
      <c r="I2082" s="17" t="str">
        <f>Products!H2082</f>
        <v>Married</v>
      </c>
      <c r="J2082" t="str">
        <f>Products!I2082</f>
        <v>36-45</v>
      </c>
      <c r="K2082" t="str">
        <f>Table6[[#This Row],[Kids]]</f>
        <v>Yes</v>
      </c>
      <c r="L2082" t="str">
        <f>Table6[[#This Row],[Teens]]</f>
        <v>Yes</v>
      </c>
    </row>
    <row r="2083" spans="1:12" ht="16.5" x14ac:dyDescent="0.3">
      <c r="A2083">
        <f>Table2[[#This Row],[NumDealsPurchases]]</f>
        <v>2</v>
      </c>
      <c r="B2083">
        <f>Table2[[#This Row],[AcceptedCmp3]]</f>
        <v>0</v>
      </c>
      <c r="C2083">
        <f>Table2[[#This Row],[AcceptedCmp4]]</f>
        <v>0</v>
      </c>
      <c r="D2083">
        <f>Table2[[#This Row],[AcceptedCmp5]]</f>
        <v>0</v>
      </c>
      <c r="E2083">
        <f>Table2[[#This Row],[AcceptedCmp1]]</f>
        <v>0</v>
      </c>
      <c r="F2083">
        <f>Table2[[#This Row],[AcceptedCmp2]]</f>
        <v>0</v>
      </c>
      <c r="G2083">
        <f>Table2[[#This Row],[Response]]</f>
        <v>0</v>
      </c>
      <c r="H2083" s="8">
        <f>Products!G2083</f>
        <v>59</v>
      </c>
      <c r="I2083" s="17" t="str">
        <f>Products!H2083</f>
        <v>Single</v>
      </c>
      <c r="J2083" t="str">
        <f>Products!I2083</f>
        <v>56-65</v>
      </c>
      <c r="K2083" t="str">
        <f>Table6[[#This Row],[Kids]]</f>
        <v>No</v>
      </c>
      <c r="L2083" t="str">
        <f>Table6[[#This Row],[Teens]]</f>
        <v>Yes</v>
      </c>
    </row>
    <row r="2084" spans="1:12" ht="16.5" x14ac:dyDescent="0.3">
      <c r="A2084">
        <f>Table2[[#This Row],[NumDealsPurchases]]</f>
        <v>2</v>
      </c>
      <c r="B2084">
        <f>Table2[[#This Row],[AcceptedCmp3]]</f>
        <v>0</v>
      </c>
      <c r="C2084">
        <f>Table2[[#This Row],[AcceptedCmp4]]</f>
        <v>0</v>
      </c>
      <c r="D2084">
        <f>Table2[[#This Row],[AcceptedCmp5]]</f>
        <v>0</v>
      </c>
      <c r="E2084">
        <f>Table2[[#This Row],[AcceptedCmp1]]</f>
        <v>0</v>
      </c>
      <c r="F2084">
        <f>Table2[[#This Row],[AcceptedCmp2]]</f>
        <v>0</v>
      </c>
      <c r="G2084">
        <f>Table2[[#This Row],[Response]]</f>
        <v>0</v>
      </c>
      <c r="H2084" s="8">
        <f>Products!G2084</f>
        <v>39</v>
      </c>
      <c r="I2084" s="17" t="str">
        <f>Products!H2084</f>
        <v>Married</v>
      </c>
      <c r="J2084" t="str">
        <f>Products!I2084</f>
        <v>36-45</v>
      </c>
      <c r="K2084" t="str">
        <f>Table6[[#This Row],[Kids]]</f>
        <v>Yes</v>
      </c>
      <c r="L2084" t="str">
        <f>Table6[[#This Row],[Teens]]</f>
        <v>No</v>
      </c>
    </row>
    <row r="2085" spans="1:12" ht="16.5" x14ac:dyDescent="0.3">
      <c r="A2085">
        <f>Table2[[#This Row],[NumDealsPurchases]]</f>
        <v>3</v>
      </c>
      <c r="B2085">
        <f>Table2[[#This Row],[AcceptedCmp3]]</f>
        <v>0</v>
      </c>
      <c r="C2085">
        <f>Table2[[#This Row],[AcceptedCmp4]]</f>
        <v>0</v>
      </c>
      <c r="D2085">
        <f>Table2[[#This Row],[AcceptedCmp5]]</f>
        <v>0</v>
      </c>
      <c r="E2085">
        <f>Table2[[#This Row],[AcceptedCmp1]]</f>
        <v>0</v>
      </c>
      <c r="F2085">
        <f>Table2[[#This Row],[AcceptedCmp2]]</f>
        <v>0</v>
      </c>
      <c r="G2085">
        <f>Table2[[#This Row],[Response]]</f>
        <v>0</v>
      </c>
      <c r="H2085" s="8">
        <f>Products!G2085</f>
        <v>58</v>
      </c>
      <c r="I2085" s="17" t="str">
        <f>Products!H2085</f>
        <v>Married</v>
      </c>
      <c r="J2085" t="str">
        <f>Products!I2085</f>
        <v>56-65</v>
      </c>
      <c r="K2085" t="str">
        <f>Table6[[#This Row],[Kids]]</f>
        <v>No</v>
      </c>
      <c r="L2085" t="str">
        <f>Table6[[#This Row],[Teens]]</f>
        <v>Yes</v>
      </c>
    </row>
    <row r="2086" spans="1:12" ht="16.5" x14ac:dyDescent="0.3">
      <c r="A2086">
        <f>Table2[[#This Row],[NumDealsPurchases]]</f>
        <v>4</v>
      </c>
      <c r="B2086">
        <f>Table2[[#This Row],[AcceptedCmp3]]</f>
        <v>0</v>
      </c>
      <c r="C2086">
        <f>Table2[[#This Row],[AcceptedCmp4]]</f>
        <v>0</v>
      </c>
      <c r="D2086">
        <f>Table2[[#This Row],[AcceptedCmp5]]</f>
        <v>0</v>
      </c>
      <c r="E2086">
        <f>Table2[[#This Row],[AcceptedCmp1]]</f>
        <v>0</v>
      </c>
      <c r="F2086">
        <f>Table2[[#This Row],[AcceptedCmp2]]</f>
        <v>0</v>
      </c>
      <c r="G2086">
        <f>Table2[[#This Row],[Response]]</f>
        <v>0</v>
      </c>
      <c r="H2086" s="8">
        <f>Products!G2086</f>
        <v>52</v>
      </c>
      <c r="I2086" s="17" t="str">
        <f>Products!H2086</f>
        <v>Widow</v>
      </c>
      <c r="J2086" t="str">
        <f>Products!I2086</f>
        <v>46-55</v>
      </c>
      <c r="K2086" t="str">
        <f>Table6[[#This Row],[Kids]]</f>
        <v>No</v>
      </c>
      <c r="L2086" t="str">
        <f>Table6[[#This Row],[Teens]]</f>
        <v>Yes</v>
      </c>
    </row>
    <row r="2087" spans="1:12" ht="16.5" x14ac:dyDescent="0.3">
      <c r="A2087">
        <f>Table2[[#This Row],[NumDealsPurchases]]</f>
        <v>1</v>
      </c>
      <c r="B2087">
        <f>Table2[[#This Row],[AcceptedCmp3]]</f>
        <v>0</v>
      </c>
      <c r="C2087">
        <f>Table2[[#This Row],[AcceptedCmp4]]</f>
        <v>0</v>
      </c>
      <c r="D2087">
        <f>Table2[[#This Row],[AcceptedCmp5]]</f>
        <v>0</v>
      </c>
      <c r="E2087">
        <f>Table2[[#This Row],[AcceptedCmp1]]</f>
        <v>0</v>
      </c>
      <c r="F2087">
        <f>Table2[[#This Row],[AcceptedCmp2]]</f>
        <v>0</v>
      </c>
      <c r="G2087">
        <f>Table2[[#This Row],[Response]]</f>
        <v>0</v>
      </c>
      <c r="H2087" s="8">
        <f>Products!G2087</f>
        <v>25</v>
      </c>
      <c r="I2087" s="17" t="str">
        <f>Products!H2087</f>
        <v>Married</v>
      </c>
      <c r="J2087" t="str">
        <f>Products!I2087</f>
        <v>16-25</v>
      </c>
      <c r="K2087" t="str">
        <f>Table6[[#This Row],[Kids]]</f>
        <v>No</v>
      </c>
      <c r="L2087" t="str">
        <f>Table6[[#This Row],[Teens]]</f>
        <v>No</v>
      </c>
    </row>
    <row r="2088" spans="1:12" ht="16.5" x14ac:dyDescent="0.3">
      <c r="A2088">
        <f>Table2[[#This Row],[NumDealsPurchases]]</f>
        <v>1</v>
      </c>
      <c r="B2088">
        <f>Table2[[#This Row],[AcceptedCmp3]]</f>
        <v>0</v>
      </c>
      <c r="C2088">
        <f>Table2[[#This Row],[AcceptedCmp4]]</f>
        <v>0</v>
      </c>
      <c r="D2088">
        <f>Table2[[#This Row],[AcceptedCmp5]]</f>
        <v>1</v>
      </c>
      <c r="E2088">
        <f>Table2[[#This Row],[AcceptedCmp1]]</f>
        <v>0</v>
      </c>
      <c r="F2088">
        <f>Table2[[#This Row],[AcceptedCmp2]]</f>
        <v>0</v>
      </c>
      <c r="G2088">
        <f>Table2[[#This Row],[Response]]</f>
        <v>1</v>
      </c>
      <c r="H2088" s="8">
        <f>Products!G2088</f>
        <v>70</v>
      </c>
      <c r="I2088" s="17" t="str">
        <f>Products!H2088</f>
        <v>Married</v>
      </c>
      <c r="J2088" t="str">
        <f>Products!I2088</f>
        <v>66-75</v>
      </c>
      <c r="K2088" t="str">
        <f>Table6[[#This Row],[Kids]]</f>
        <v>No</v>
      </c>
      <c r="L2088" t="str">
        <f>Table6[[#This Row],[Teens]]</f>
        <v>No</v>
      </c>
    </row>
    <row r="2089" spans="1:12" ht="16.5" x14ac:dyDescent="0.3">
      <c r="A2089">
        <f>Table2[[#This Row],[NumDealsPurchases]]</f>
        <v>3</v>
      </c>
      <c r="B2089">
        <f>Table2[[#This Row],[AcceptedCmp3]]</f>
        <v>0</v>
      </c>
      <c r="C2089">
        <f>Table2[[#This Row],[AcceptedCmp4]]</f>
        <v>0</v>
      </c>
      <c r="D2089">
        <f>Table2[[#This Row],[AcceptedCmp5]]</f>
        <v>0</v>
      </c>
      <c r="E2089">
        <f>Table2[[#This Row],[AcceptedCmp1]]</f>
        <v>0</v>
      </c>
      <c r="F2089">
        <f>Table2[[#This Row],[AcceptedCmp2]]</f>
        <v>0</v>
      </c>
      <c r="G2089">
        <f>Table2[[#This Row],[Response]]</f>
        <v>0</v>
      </c>
      <c r="H2089" s="8">
        <f>Products!G2089</f>
        <v>44</v>
      </c>
      <c r="I2089" s="17" t="str">
        <f>Products!H2089</f>
        <v>Married</v>
      </c>
      <c r="J2089" t="str">
        <f>Products!I2089</f>
        <v>36-45</v>
      </c>
      <c r="K2089" t="str">
        <f>Table6[[#This Row],[Kids]]</f>
        <v>No</v>
      </c>
      <c r="L2089" t="str">
        <f>Table6[[#This Row],[Teens]]</f>
        <v>Yes</v>
      </c>
    </row>
    <row r="2090" spans="1:12" ht="16.5" x14ac:dyDescent="0.3">
      <c r="A2090">
        <f>Table2[[#This Row],[NumDealsPurchases]]</f>
        <v>1</v>
      </c>
      <c r="B2090">
        <f>Table2[[#This Row],[AcceptedCmp3]]</f>
        <v>0</v>
      </c>
      <c r="C2090">
        <f>Table2[[#This Row],[AcceptedCmp4]]</f>
        <v>0</v>
      </c>
      <c r="D2090">
        <f>Table2[[#This Row],[AcceptedCmp5]]</f>
        <v>0</v>
      </c>
      <c r="E2090">
        <f>Table2[[#This Row],[AcceptedCmp1]]</f>
        <v>0</v>
      </c>
      <c r="F2090">
        <f>Table2[[#This Row],[AcceptedCmp2]]</f>
        <v>0</v>
      </c>
      <c r="G2090">
        <f>Table2[[#This Row],[Response]]</f>
        <v>0</v>
      </c>
      <c r="H2090" s="8">
        <f>Products!G2090</f>
        <v>20</v>
      </c>
      <c r="I2090" s="17" t="str">
        <f>Products!H2090</f>
        <v>Single</v>
      </c>
      <c r="J2090" t="str">
        <f>Products!I2090</f>
        <v>16-25</v>
      </c>
      <c r="K2090" t="str">
        <f>Table6[[#This Row],[Kids]]</f>
        <v>No</v>
      </c>
      <c r="L2090" t="str">
        <f>Table6[[#This Row],[Teens]]</f>
        <v>No</v>
      </c>
    </row>
    <row r="2091" spans="1:12" ht="16.5" x14ac:dyDescent="0.3">
      <c r="A2091">
        <f>Table2[[#This Row],[NumDealsPurchases]]</f>
        <v>1</v>
      </c>
      <c r="B2091">
        <f>Table2[[#This Row],[AcceptedCmp3]]</f>
        <v>0</v>
      </c>
      <c r="C2091">
        <f>Table2[[#This Row],[AcceptedCmp4]]</f>
        <v>1</v>
      </c>
      <c r="D2091">
        <f>Table2[[#This Row],[AcceptedCmp5]]</f>
        <v>0</v>
      </c>
      <c r="E2091">
        <f>Table2[[#This Row],[AcceptedCmp1]]</f>
        <v>0</v>
      </c>
      <c r="F2091">
        <f>Table2[[#This Row],[AcceptedCmp2]]</f>
        <v>0</v>
      </c>
      <c r="G2091">
        <f>Table2[[#This Row],[Response]]</f>
        <v>0</v>
      </c>
      <c r="H2091" s="8">
        <f>Products!G2091</f>
        <v>55</v>
      </c>
      <c r="I2091" s="17" t="str">
        <f>Products!H2091</f>
        <v>Married</v>
      </c>
      <c r="J2091" t="str">
        <f>Products!I2091</f>
        <v>46-55</v>
      </c>
      <c r="K2091" t="str">
        <f>Table6[[#This Row],[Kids]]</f>
        <v>No</v>
      </c>
      <c r="L2091" t="str">
        <f>Table6[[#This Row],[Teens]]</f>
        <v>Yes</v>
      </c>
    </row>
    <row r="2092" spans="1:12" ht="16.5" x14ac:dyDescent="0.3">
      <c r="A2092">
        <f>Table2[[#This Row],[NumDealsPurchases]]</f>
        <v>2</v>
      </c>
      <c r="B2092">
        <f>Table2[[#This Row],[AcceptedCmp3]]</f>
        <v>0</v>
      </c>
      <c r="C2092">
        <f>Table2[[#This Row],[AcceptedCmp4]]</f>
        <v>0</v>
      </c>
      <c r="D2092">
        <f>Table2[[#This Row],[AcceptedCmp5]]</f>
        <v>0</v>
      </c>
      <c r="E2092">
        <f>Table2[[#This Row],[AcceptedCmp1]]</f>
        <v>0</v>
      </c>
      <c r="F2092">
        <f>Table2[[#This Row],[AcceptedCmp2]]</f>
        <v>0</v>
      </c>
      <c r="G2092">
        <f>Table2[[#This Row],[Response]]</f>
        <v>0</v>
      </c>
      <c r="H2092" s="8">
        <f>Products!G2092</f>
        <v>33</v>
      </c>
      <c r="I2092" s="17" t="str">
        <f>Products!H2092</f>
        <v>Divorced</v>
      </c>
      <c r="J2092" t="str">
        <f>Products!I2092</f>
        <v>26-35</v>
      </c>
      <c r="K2092" t="str">
        <f>Table6[[#This Row],[Kids]]</f>
        <v>Yes</v>
      </c>
      <c r="L2092" t="str">
        <f>Table6[[#This Row],[Teens]]</f>
        <v>No</v>
      </c>
    </row>
    <row r="2093" spans="1:12" ht="16.5" x14ac:dyDescent="0.3">
      <c r="A2093">
        <f>Table2[[#This Row],[NumDealsPurchases]]</f>
        <v>1</v>
      </c>
      <c r="B2093">
        <f>Table2[[#This Row],[AcceptedCmp3]]</f>
        <v>0</v>
      </c>
      <c r="C2093">
        <f>Table2[[#This Row],[AcceptedCmp4]]</f>
        <v>0</v>
      </c>
      <c r="D2093">
        <f>Table2[[#This Row],[AcceptedCmp5]]</f>
        <v>0</v>
      </c>
      <c r="E2093">
        <f>Table2[[#This Row],[AcceptedCmp1]]</f>
        <v>0</v>
      </c>
      <c r="F2093">
        <f>Table2[[#This Row],[AcceptedCmp2]]</f>
        <v>0</v>
      </c>
      <c r="G2093">
        <f>Table2[[#This Row],[Response]]</f>
        <v>0</v>
      </c>
      <c r="H2093" s="8">
        <f>Products!G2093</f>
        <v>42</v>
      </c>
      <c r="I2093" s="17" t="str">
        <f>Products!H2093</f>
        <v>Together</v>
      </c>
      <c r="J2093" t="str">
        <f>Products!I2093</f>
        <v>36-45</v>
      </c>
      <c r="K2093" t="str">
        <f>Table6[[#This Row],[Kids]]</f>
        <v>No</v>
      </c>
      <c r="L2093" t="str">
        <f>Table6[[#This Row],[Teens]]</f>
        <v>Yes</v>
      </c>
    </row>
    <row r="2094" spans="1:12" ht="16.5" x14ac:dyDescent="0.3">
      <c r="A2094">
        <f>Table2[[#This Row],[NumDealsPurchases]]</f>
        <v>7</v>
      </c>
      <c r="B2094">
        <f>Table2[[#This Row],[AcceptedCmp3]]</f>
        <v>0</v>
      </c>
      <c r="C2094">
        <f>Table2[[#This Row],[AcceptedCmp4]]</f>
        <v>0</v>
      </c>
      <c r="D2094">
        <f>Table2[[#This Row],[AcceptedCmp5]]</f>
        <v>0</v>
      </c>
      <c r="E2094">
        <f>Table2[[#This Row],[AcceptedCmp1]]</f>
        <v>0</v>
      </c>
      <c r="F2094">
        <f>Table2[[#This Row],[AcceptedCmp2]]</f>
        <v>0</v>
      </c>
      <c r="G2094">
        <f>Table2[[#This Row],[Response]]</f>
        <v>1</v>
      </c>
      <c r="H2094" s="8">
        <f>Products!G2094</f>
        <v>39</v>
      </c>
      <c r="I2094" s="17" t="str">
        <f>Products!H2094</f>
        <v>Together</v>
      </c>
      <c r="J2094" t="str">
        <f>Products!I2094</f>
        <v>36-45</v>
      </c>
      <c r="K2094" t="str">
        <f>Table6[[#This Row],[Kids]]</f>
        <v>Yes</v>
      </c>
      <c r="L2094" t="str">
        <f>Table6[[#This Row],[Teens]]</f>
        <v>Yes</v>
      </c>
    </row>
    <row r="2095" spans="1:12" ht="16.5" x14ac:dyDescent="0.3">
      <c r="A2095">
        <f>Table2[[#This Row],[NumDealsPurchases]]</f>
        <v>1</v>
      </c>
      <c r="B2095">
        <f>Table2[[#This Row],[AcceptedCmp3]]</f>
        <v>0</v>
      </c>
      <c r="C2095">
        <f>Table2[[#This Row],[AcceptedCmp4]]</f>
        <v>0</v>
      </c>
      <c r="D2095">
        <f>Table2[[#This Row],[AcceptedCmp5]]</f>
        <v>0</v>
      </c>
      <c r="E2095">
        <f>Table2[[#This Row],[AcceptedCmp1]]</f>
        <v>0</v>
      </c>
      <c r="F2095">
        <f>Table2[[#This Row],[AcceptedCmp2]]</f>
        <v>0</v>
      </c>
      <c r="G2095">
        <f>Table2[[#This Row],[Response]]</f>
        <v>0</v>
      </c>
      <c r="H2095" s="8">
        <f>Products!G2095</f>
        <v>44</v>
      </c>
      <c r="I2095" s="17" t="str">
        <f>Products!H2095</f>
        <v>Absurd</v>
      </c>
      <c r="J2095" t="str">
        <f>Products!I2095</f>
        <v>36-45</v>
      </c>
      <c r="K2095" t="str">
        <f>Table6[[#This Row],[Kids]]</f>
        <v>No</v>
      </c>
      <c r="L2095" t="str">
        <f>Table6[[#This Row],[Teens]]</f>
        <v>No</v>
      </c>
    </row>
    <row r="2096" spans="1:12" ht="16.5" x14ac:dyDescent="0.3">
      <c r="A2096">
        <f>Table2[[#This Row],[NumDealsPurchases]]</f>
        <v>1</v>
      </c>
      <c r="B2096">
        <f>Table2[[#This Row],[AcceptedCmp3]]</f>
        <v>0</v>
      </c>
      <c r="C2096">
        <f>Table2[[#This Row],[AcceptedCmp4]]</f>
        <v>0</v>
      </c>
      <c r="D2096">
        <f>Table2[[#This Row],[AcceptedCmp5]]</f>
        <v>0</v>
      </c>
      <c r="E2096">
        <f>Table2[[#This Row],[AcceptedCmp1]]</f>
        <v>0</v>
      </c>
      <c r="F2096">
        <f>Table2[[#This Row],[AcceptedCmp2]]</f>
        <v>0</v>
      </c>
      <c r="G2096">
        <f>Table2[[#This Row],[Response]]</f>
        <v>0</v>
      </c>
      <c r="H2096" s="8">
        <f>Products!G2096</f>
        <v>38</v>
      </c>
      <c r="I2096" s="17" t="str">
        <f>Products!H2096</f>
        <v>Together</v>
      </c>
      <c r="J2096" t="str">
        <f>Products!I2096</f>
        <v>36-45</v>
      </c>
      <c r="K2096" t="str">
        <f>Table6[[#This Row],[Kids]]</f>
        <v>No</v>
      </c>
      <c r="L2096" t="str">
        <f>Table6[[#This Row],[Teens]]</f>
        <v>Yes</v>
      </c>
    </row>
    <row r="2097" spans="1:12" ht="16.5" x14ac:dyDescent="0.3">
      <c r="A2097">
        <f>Table2[[#This Row],[NumDealsPurchases]]</f>
        <v>1</v>
      </c>
      <c r="B2097">
        <f>Table2[[#This Row],[AcceptedCmp3]]</f>
        <v>0</v>
      </c>
      <c r="C2097">
        <f>Table2[[#This Row],[AcceptedCmp4]]</f>
        <v>0</v>
      </c>
      <c r="D2097">
        <f>Table2[[#This Row],[AcceptedCmp5]]</f>
        <v>1</v>
      </c>
      <c r="E2097">
        <f>Table2[[#This Row],[AcceptedCmp1]]</f>
        <v>1</v>
      </c>
      <c r="F2097">
        <f>Table2[[#This Row],[AcceptedCmp2]]</f>
        <v>0</v>
      </c>
      <c r="G2097">
        <f>Table2[[#This Row],[Response]]</f>
        <v>1</v>
      </c>
      <c r="H2097" s="8">
        <f>Products!G2097</f>
        <v>19</v>
      </c>
      <c r="I2097" s="17" t="str">
        <f>Products!H2097</f>
        <v>Married</v>
      </c>
      <c r="J2097" t="str">
        <f>Products!I2097</f>
        <v>16-25</v>
      </c>
      <c r="K2097" t="str">
        <f>Table6[[#This Row],[Kids]]</f>
        <v>No</v>
      </c>
      <c r="L2097" t="str">
        <f>Table6[[#This Row],[Teens]]</f>
        <v>No</v>
      </c>
    </row>
    <row r="2098" spans="1:12" ht="16.5" x14ac:dyDescent="0.3">
      <c r="A2098">
        <f>Table2[[#This Row],[NumDealsPurchases]]</f>
        <v>4</v>
      </c>
      <c r="B2098">
        <f>Table2[[#This Row],[AcceptedCmp3]]</f>
        <v>1</v>
      </c>
      <c r="C2098">
        <f>Table2[[#This Row],[AcceptedCmp4]]</f>
        <v>0</v>
      </c>
      <c r="D2098">
        <f>Table2[[#This Row],[AcceptedCmp5]]</f>
        <v>0</v>
      </c>
      <c r="E2098">
        <f>Table2[[#This Row],[AcceptedCmp1]]</f>
        <v>0</v>
      </c>
      <c r="F2098">
        <f>Table2[[#This Row],[AcceptedCmp2]]</f>
        <v>0</v>
      </c>
      <c r="G2098">
        <f>Table2[[#This Row],[Response]]</f>
        <v>1</v>
      </c>
      <c r="H2098" s="8">
        <f>Products!G2098</f>
        <v>63</v>
      </c>
      <c r="I2098" s="17" t="str">
        <f>Products!H2098</f>
        <v>Together</v>
      </c>
      <c r="J2098" t="str">
        <f>Products!I2098</f>
        <v>56-65</v>
      </c>
      <c r="K2098" t="str">
        <f>Table6[[#This Row],[Kids]]</f>
        <v>No</v>
      </c>
      <c r="L2098" t="str">
        <f>Table6[[#This Row],[Teens]]</f>
        <v>Yes</v>
      </c>
    </row>
    <row r="2099" spans="1:12" ht="16.5" x14ac:dyDescent="0.3">
      <c r="A2099">
        <f>Table2[[#This Row],[NumDealsPurchases]]</f>
        <v>1</v>
      </c>
      <c r="B2099">
        <f>Table2[[#This Row],[AcceptedCmp3]]</f>
        <v>0</v>
      </c>
      <c r="C2099">
        <f>Table2[[#This Row],[AcceptedCmp4]]</f>
        <v>0</v>
      </c>
      <c r="D2099">
        <f>Table2[[#This Row],[AcceptedCmp5]]</f>
        <v>0</v>
      </c>
      <c r="E2099">
        <f>Table2[[#This Row],[AcceptedCmp1]]</f>
        <v>0</v>
      </c>
      <c r="F2099">
        <f>Table2[[#This Row],[AcceptedCmp2]]</f>
        <v>0</v>
      </c>
      <c r="G2099">
        <f>Table2[[#This Row],[Response]]</f>
        <v>0</v>
      </c>
      <c r="H2099" s="8">
        <f>Products!G2099</f>
        <v>63</v>
      </c>
      <c r="I2099" s="17" t="str">
        <f>Products!H2099</f>
        <v>Single</v>
      </c>
      <c r="J2099" t="str">
        <f>Products!I2099</f>
        <v>56-65</v>
      </c>
      <c r="K2099" t="str">
        <f>Table6[[#This Row],[Kids]]</f>
        <v>Yes</v>
      </c>
      <c r="L2099" t="str">
        <f>Table6[[#This Row],[Teens]]</f>
        <v>Yes</v>
      </c>
    </row>
    <row r="2100" spans="1:12" ht="16.5" x14ac:dyDescent="0.3">
      <c r="A2100">
        <f>Table2[[#This Row],[NumDealsPurchases]]</f>
        <v>1</v>
      </c>
      <c r="B2100">
        <f>Table2[[#This Row],[AcceptedCmp3]]</f>
        <v>0</v>
      </c>
      <c r="C2100">
        <f>Table2[[#This Row],[AcceptedCmp4]]</f>
        <v>0</v>
      </c>
      <c r="D2100">
        <f>Table2[[#This Row],[AcceptedCmp5]]</f>
        <v>0</v>
      </c>
      <c r="E2100">
        <f>Table2[[#This Row],[AcceptedCmp1]]</f>
        <v>0</v>
      </c>
      <c r="F2100">
        <f>Table2[[#This Row],[AcceptedCmp2]]</f>
        <v>0</v>
      </c>
      <c r="G2100">
        <f>Table2[[#This Row],[Response]]</f>
        <v>0</v>
      </c>
      <c r="H2100" s="8">
        <f>Products!G2100</f>
        <v>38</v>
      </c>
      <c r="I2100" s="17" t="str">
        <f>Products!H2100</f>
        <v>Married</v>
      </c>
      <c r="J2100" t="str">
        <f>Products!I2100</f>
        <v>36-45</v>
      </c>
      <c r="K2100" t="str">
        <f>Table6[[#This Row],[Kids]]</f>
        <v>No</v>
      </c>
      <c r="L2100" t="str">
        <f>Table6[[#This Row],[Teens]]</f>
        <v>No</v>
      </c>
    </row>
    <row r="2101" spans="1:12" ht="16.5" x14ac:dyDescent="0.3">
      <c r="A2101">
        <f>Table2[[#This Row],[NumDealsPurchases]]</f>
        <v>5</v>
      </c>
      <c r="B2101">
        <f>Table2[[#This Row],[AcceptedCmp3]]</f>
        <v>0</v>
      </c>
      <c r="C2101">
        <f>Table2[[#This Row],[AcceptedCmp4]]</f>
        <v>0</v>
      </c>
      <c r="D2101">
        <f>Table2[[#This Row],[AcceptedCmp5]]</f>
        <v>0</v>
      </c>
      <c r="E2101">
        <f>Table2[[#This Row],[AcceptedCmp1]]</f>
        <v>0</v>
      </c>
      <c r="F2101">
        <f>Table2[[#This Row],[AcceptedCmp2]]</f>
        <v>0</v>
      </c>
      <c r="G2101">
        <f>Table2[[#This Row],[Response]]</f>
        <v>0</v>
      </c>
      <c r="H2101" s="8">
        <f>Products!G2101</f>
        <v>57</v>
      </c>
      <c r="I2101" s="17" t="str">
        <f>Products!H2101</f>
        <v>Married</v>
      </c>
      <c r="J2101" t="str">
        <f>Products!I2101</f>
        <v>56-65</v>
      </c>
      <c r="K2101" t="str">
        <f>Table6[[#This Row],[Kids]]</f>
        <v>Yes</v>
      </c>
      <c r="L2101" t="str">
        <f>Table6[[#This Row],[Teens]]</f>
        <v>Yes</v>
      </c>
    </row>
    <row r="2102" spans="1:12" ht="16.5" x14ac:dyDescent="0.3">
      <c r="A2102">
        <f>Table2[[#This Row],[NumDealsPurchases]]</f>
        <v>2</v>
      </c>
      <c r="B2102">
        <f>Table2[[#This Row],[AcceptedCmp3]]</f>
        <v>1</v>
      </c>
      <c r="C2102">
        <f>Table2[[#This Row],[AcceptedCmp4]]</f>
        <v>0</v>
      </c>
      <c r="D2102">
        <f>Table2[[#This Row],[AcceptedCmp5]]</f>
        <v>1</v>
      </c>
      <c r="E2102">
        <f>Table2[[#This Row],[AcceptedCmp1]]</f>
        <v>0</v>
      </c>
      <c r="F2102">
        <f>Table2[[#This Row],[AcceptedCmp2]]</f>
        <v>0</v>
      </c>
      <c r="G2102">
        <f>Table2[[#This Row],[Response]]</f>
        <v>1</v>
      </c>
      <c r="H2102" s="8">
        <f>Products!G2102</f>
        <v>36</v>
      </c>
      <c r="I2102" s="17" t="str">
        <f>Products!H2102</f>
        <v>Married</v>
      </c>
      <c r="J2102" t="str">
        <f>Products!I2102</f>
        <v>36-45</v>
      </c>
      <c r="K2102" t="str">
        <f>Table6[[#This Row],[Kids]]</f>
        <v>Yes</v>
      </c>
      <c r="L2102" t="str">
        <f>Table6[[#This Row],[Teens]]</f>
        <v>No</v>
      </c>
    </row>
    <row r="2103" spans="1:12" ht="16.5" x14ac:dyDescent="0.3">
      <c r="A2103">
        <f>Table2[[#This Row],[NumDealsPurchases]]</f>
        <v>1</v>
      </c>
      <c r="B2103">
        <f>Table2[[#This Row],[AcceptedCmp3]]</f>
        <v>0</v>
      </c>
      <c r="C2103">
        <f>Table2[[#This Row],[AcceptedCmp4]]</f>
        <v>1</v>
      </c>
      <c r="D2103">
        <f>Table2[[#This Row],[AcceptedCmp5]]</f>
        <v>0</v>
      </c>
      <c r="E2103">
        <f>Table2[[#This Row],[AcceptedCmp1]]</f>
        <v>0</v>
      </c>
      <c r="F2103">
        <f>Table2[[#This Row],[AcceptedCmp2]]</f>
        <v>1</v>
      </c>
      <c r="G2103">
        <f>Table2[[#This Row],[Response]]</f>
        <v>0</v>
      </c>
      <c r="H2103" s="8">
        <f>Products!G2103</f>
        <v>37</v>
      </c>
      <c r="I2103" s="17" t="str">
        <f>Products!H2103</f>
        <v>Together</v>
      </c>
      <c r="J2103" t="str">
        <f>Products!I2103</f>
        <v>36-45</v>
      </c>
      <c r="K2103" t="str">
        <f>Table6[[#This Row],[Kids]]</f>
        <v>No</v>
      </c>
      <c r="L2103" t="str">
        <f>Table6[[#This Row],[Teens]]</f>
        <v>Yes</v>
      </c>
    </row>
    <row r="2104" spans="1:12" ht="16.5" x14ac:dyDescent="0.3">
      <c r="A2104">
        <f>Table2[[#This Row],[NumDealsPurchases]]</f>
        <v>1</v>
      </c>
      <c r="B2104">
        <f>Table2[[#This Row],[AcceptedCmp3]]</f>
        <v>0</v>
      </c>
      <c r="C2104">
        <f>Table2[[#This Row],[AcceptedCmp4]]</f>
        <v>0</v>
      </c>
      <c r="D2104">
        <f>Table2[[#This Row],[AcceptedCmp5]]</f>
        <v>0</v>
      </c>
      <c r="E2104">
        <f>Table2[[#This Row],[AcceptedCmp1]]</f>
        <v>0</v>
      </c>
      <c r="F2104">
        <f>Table2[[#This Row],[AcceptedCmp2]]</f>
        <v>0</v>
      </c>
      <c r="G2104">
        <f>Table2[[#This Row],[Response]]</f>
        <v>0</v>
      </c>
      <c r="H2104" s="8">
        <f>Products!G2104</f>
        <v>38</v>
      </c>
      <c r="I2104" s="17" t="str">
        <f>Products!H2104</f>
        <v>Married</v>
      </c>
      <c r="J2104" t="str">
        <f>Products!I2104</f>
        <v>36-45</v>
      </c>
      <c r="K2104" t="str">
        <f>Table6[[#This Row],[Kids]]</f>
        <v>Yes</v>
      </c>
      <c r="L2104" t="str">
        <f>Table6[[#This Row],[Teens]]</f>
        <v>Yes</v>
      </c>
    </row>
    <row r="2105" spans="1:12" ht="16.5" x14ac:dyDescent="0.3">
      <c r="A2105">
        <f>Table2[[#This Row],[NumDealsPurchases]]</f>
        <v>3</v>
      </c>
      <c r="B2105">
        <f>Table2[[#This Row],[AcceptedCmp3]]</f>
        <v>0</v>
      </c>
      <c r="C2105">
        <f>Table2[[#This Row],[AcceptedCmp4]]</f>
        <v>0</v>
      </c>
      <c r="D2105">
        <f>Table2[[#This Row],[AcceptedCmp5]]</f>
        <v>0</v>
      </c>
      <c r="E2105">
        <f>Table2[[#This Row],[AcceptedCmp1]]</f>
        <v>0</v>
      </c>
      <c r="F2105">
        <f>Table2[[#This Row],[AcceptedCmp2]]</f>
        <v>0</v>
      </c>
      <c r="G2105">
        <f>Table2[[#This Row],[Response]]</f>
        <v>0</v>
      </c>
      <c r="H2105" s="8">
        <f>Products!G2105</f>
        <v>65</v>
      </c>
      <c r="I2105" s="17" t="str">
        <f>Products!H2105</f>
        <v>Married</v>
      </c>
      <c r="J2105" t="str">
        <f>Products!I2105</f>
        <v>56-65</v>
      </c>
      <c r="K2105" t="str">
        <f>Table6[[#This Row],[Kids]]</f>
        <v>No</v>
      </c>
      <c r="L2105" t="str">
        <f>Table6[[#This Row],[Teens]]</f>
        <v>Yes</v>
      </c>
    </row>
    <row r="2106" spans="1:12" ht="16.5" x14ac:dyDescent="0.3">
      <c r="A2106">
        <f>Table2[[#This Row],[NumDealsPurchases]]</f>
        <v>2</v>
      </c>
      <c r="B2106">
        <f>Table2[[#This Row],[AcceptedCmp3]]</f>
        <v>0</v>
      </c>
      <c r="C2106">
        <f>Table2[[#This Row],[AcceptedCmp4]]</f>
        <v>0</v>
      </c>
      <c r="D2106">
        <f>Table2[[#This Row],[AcceptedCmp5]]</f>
        <v>0</v>
      </c>
      <c r="E2106">
        <f>Table2[[#This Row],[AcceptedCmp1]]</f>
        <v>0</v>
      </c>
      <c r="F2106">
        <f>Table2[[#This Row],[AcceptedCmp2]]</f>
        <v>0</v>
      </c>
      <c r="G2106">
        <f>Table2[[#This Row],[Response]]</f>
        <v>1</v>
      </c>
      <c r="H2106" s="8">
        <f>Products!G2106</f>
        <v>28</v>
      </c>
      <c r="I2106" s="17" t="str">
        <f>Products!H2106</f>
        <v>Married</v>
      </c>
      <c r="J2106" t="str">
        <f>Products!I2106</f>
        <v>26-35</v>
      </c>
      <c r="K2106" t="str">
        <f>Table6[[#This Row],[Kids]]</f>
        <v>Yes</v>
      </c>
      <c r="L2106" t="str">
        <f>Table6[[#This Row],[Teens]]</f>
        <v>No</v>
      </c>
    </row>
    <row r="2107" spans="1:12" ht="16.5" x14ac:dyDescent="0.3">
      <c r="A2107">
        <f>Table2[[#This Row],[NumDealsPurchases]]</f>
        <v>2</v>
      </c>
      <c r="B2107">
        <f>Table2[[#This Row],[AcceptedCmp3]]</f>
        <v>0</v>
      </c>
      <c r="C2107">
        <f>Table2[[#This Row],[AcceptedCmp4]]</f>
        <v>1</v>
      </c>
      <c r="D2107">
        <f>Table2[[#This Row],[AcceptedCmp5]]</f>
        <v>1</v>
      </c>
      <c r="E2107">
        <f>Table2[[#This Row],[AcceptedCmp1]]</f>
        <v>0</v>
      </c>
      <c r="F2107">
        <f>Table2[[#This Row],[AcceptedCmp2]]</f>
        <v>0</v>
      </c>
      <c r="G2107">
        <f>Table2[[#This Row],[Response]]</f>
        <v>0</v>
      </c>
      <c r="H2107" s="8">
        <f>Products!G2107</f>
        <v>40</v>
      </c>
      <c r="I2107" s="17" t="str">
        <f>Products!H2107</f>
        <v>Married</v>
      </c>
      <c r="J2107" t="str">
        <f>Products!I2107</f>
        <v>36-45</v>
      </c>
      <c r="K2107" t="str">
        <f>Table6[[#This Row],[Kids]]</f>
        <v>No</v>
      </c>
      <c r="L2107" t="str">
        <f>Table6[[#This Row],[Teens]]</f>
        <v>Yes</v>
      </c>
    </row>
    <row r="2108" spans="1:12" ht="16.5" x14ac:dyDescent="0.3">
      <c r="A2108">
        <f>Table2[[#This Row],[NumDealsPurchases]]</f>
        <v>1</v>
      </c>
      <c r="B2108">
        <f>Table2[[#This Row],[AcceptedCmp3]]</f>
        <v>0</v>
      </c>
      <c r="C2108">
        <f>Table2[[#This Row],[AcceptedCmp4]]</f>
        <v>0</v>
      </c>
      <c r="D2108">
        <f>Table2[[#This Row],[AcceptedCmp5]]</f>
        <v>0</v>
      </c>
      <c r="E2108">
        <f>Table2[[#This Row],[AcceptedCmp1]]</f>
        <v>0</v>
      </c>
      <c r="F2108">
        <f>Table2[[#This Row],[AcceptedCmp2]]</f>
        <v>0</v>
      </c>
      <c r="G2108">
        <f>Table2[[#This Row],[Response]]</f>
        <v>0</v>
      </c>
      <c r="H2108" s="8">
        <f>Products!G2108</f>
        <v>41</v>
      </c>
      <c r="I2108" s="17" t="str">
        <f>Products!H2108</f>
        <v>Married</v>
      </c>
      <c r="J2108" t="str">
        <f>Products!I2108</f>
        <v>36-45</v>
      </c>
      <c r="K2108" t="str">
        <f>Table6[[#This Row],[Kids]]</f>
        <v>No</v>
      </c>
      <c r="L2108" t="str">
        <f>Table6[[#This Row],[Teens]]</f>
        <v>No</v>
      </c>
    </row>
    <row r="2109" spans="1:12" ht="16.5" x14ac:dyDescent="0.3">
      <c r="A2109">
        <f>Table2[[#This Row],[NumDealsPurchases]]</f>
        <v>2</v>
      </c>
      <c r="B2109">
        <f>Table2[[#This Row],[AcceptedCmp3]]</f>
        <v>0</v>
      </c>
      <c r="C2109">
        <f>Table2[[#This Row],[AcceptedCmp4]]</f>
        <v>0</v>
      </c>
      <c r="D2109">
        <f>Table2[[#This Row],[AcceptedCmp5]]</f>
        <v>0</v>
      </c>
      <c r="E2109">
        <f>Table2[[#This Row],[AcceptedCmp1]]</f>
        <v>0</v>
      </c>
      <c r="F2109">
        <f>Table2[[#This Row],[AcceptedCmp2]]</f>
        <v>0</v>
      </c>
      <c r="G2109">
        <f>Table2[[#This Row],[Response]]</f>
        <v>0</v>
      </c>
      <c r="H2109" s="8">
        <f>Products!G2109</f>
        <v>26</v>
      </c>
      <c r="I2109" s="17" t="str">
        <f>Products!H2109</f>
        <v>Divorced</v>
      </c>
      <c r="J2109" t="str">
        <f>Products!I2109</f>
        <v>26-35</v>
      </c>
      <c r="K2109" t="str">
        <f>Table6[[#This Row],[Kids]]</f>
        <v>Yes</v>
      </c>
      <c r="L2109" t="str">
        <f>Table6[[#This Row],[Teens]]</f>
        <v>No</v>
      </c>
    </row>
    <row r="2110" spans="1:12" ht="16.5" x14ac:dyDescent="0.3">
      <c r="A2110">
        <f>Table2[[#This Row],[NumDealsPurchases]]</f>
        <v>1</v>
      </c>
      <c r="B2110">
        <f>Table2[[#This Row],[AcceptedCmp3]]</f>
        <v>0</v>
      </c>
      <c r="C2110">
        <f>Table2[[#This Row],[AcceptedCmp4]]</f>
        <v>0</v>
      </c>
      <c r="D2110">
        <f>Table2[[#This Row],[AcceptedCmp5]]</f>
        <v>0</v>
      </c>
      <c r="E2110">
        <f>Table2[[#This Row],[AcceptedCmp1]]</f>
        <v>0</v>
      </c>
      <c r="F2110">
        <f>Table2[[#This Row],[AcceptedCmp2]]</f>
        <v>0</v>
      </c>
      <c r="G2110">
        <f>Table2[[#This Row],[Response]]</f>
        <v>0</v>
      </c>
      <c r="H2110" s="8">
        <f>Products!G2110</f>
        <v>51</v>
      </c>
      <c r="I2110" s="17" t="str">
        <f>Products!H2110</f>
        <v>Married</v>
      </c>
      <c r="J2110" t="str">
        <f>Products!I2110</f>
        <v>46-55</v>
      </c>
      <c r="K2110" t="str">
        <f>Table6[[#This Row],[Kids]]</f>
        <v>No</v>
      </c>
      <c r="L2110" t="str">
        <f>Table6[[#This Row],[Teens]]</f>
        <v>Yes</v>
      </c>
    </row>
    <row r="2111" spans="1:12" ht="16.5" x14ac:dyDescent="0.3">
      <c r="A2111">
        <f>Table2[[#This Row],[NumDealsPurchases]]</f>
        <v>2</v>
      </c>
      <c r="B2111">
        <f>Table2[[#This Row],[AcceptedCmp3]]</f>
        <v>1</v>
      </c>
      <c r="C2111">
        <f>Table2[[#This Row],[AcceptedCmp4]]</f>
        <v>0</v>
      </c>
      <c r="D2111">
        <f>Table2[[#This Row],[AcceptedCmp5]]</f>
        <v>0</v>
      </c>
      <c r="E2111">
        <f>Table2[[#This Row],[AcceptedCmp1]]</f>
        <v>0</v>
      </c>
      <c r="F2111">
        <f>Table2[[#This Row],[AcceptedCmp2]]</f>
        <v>0</v>
      </c>
      <c r="G2111">
        <f>Table2[[#This Row],[Response]]</f>
        <v>1</v>
      </c>
      <c r="H2111" s="8">
        <f>Products!G2111</f>
        <v>42</v>
      </c>
      <c r="I2111" s="17" t="str">
        <f>Products!H2111</f>
        <v>Single</v>
      </c>
      <c r="J2111" t="str">
        <f>Products!I2111</f>
        <v>36-45</v>
      </c>
      <c r="K2111" t="str">
        <f>Table6[[#This Row],[Kids]]</f>
        <v>No</v>
      </c>
      <c r="L2111" t="str">
        <f>Table6[[#This Row],[Teens]]</f>
        <v>Yes</v>
      </c>
    </row>
    <row r="2112" spans="1:12" ht="16.5" x14ac:dyDescent="0.3">
      <c r="A2112">
        <f>Table2[[#This Row],[NumDealsPurchases]]</f>
        <v>3</v>
      </c>
      <c r="B2112">
        <f>Table2[[#This Row],[AcceptedCmp3]]</f>
        <v>0</v>
      </c>
      <c r="C2112">
        <f>Table2[[#This Row],[AcceptedCmp4]]</f>
        <v>0</v>
      </c>
      <c r="D2112">
        <f>Table2[[#This Row],[AcceptedCmp5]]</f>
        <v>0</v>
      </c>
      <c r="E2112">
        <f>Table2[[#This Row],[AcceptedCmp1]]</f>
        <v>0</v>
      </c>
      <c r="F2112">
        <f>Table2[[#This Row],[AcceptedCmp2]]</f>
        <v>0</v>
      </c>
      <c r="G2112">
        <f>Table2[[#This Row],[Response]]</f>
        <v>0</v>
      </c>
      <c r="H2112" s="8">
        <f>Products!G2112</f>
        <v>64</v>
      </c>
      <c r="I2112" s="17" t="str">
        <f>Products!H2112</f>
        <v>Widow</v>
      </c>
      <c r="J2112" t="str">
        <f>Products!I2112</f>
        <v>56-65</v>
      </c>
      <c r="K2112" t="str">
        <f>Table6[[#This Row],[Kids]]</f>
        <v>No</v>
      </c>
      <c r="L2112" t="str">
        <f>Table6[[#This Row],[Teens]]</f>
        <v>Yes</v>
      </c>
    </row>
    <row r="2113" spans="1:12" ht="16.5" x14ac:dyDescent="0.3">
      <c r="A2113">
        <f>Table2[[#This Row],[NumDealsPurchases]]</f>
        <v>1</v>
      </c>
      <c r="B2113">
        <f>Table2[[#This Row],[AcceptedCmp3]]</f>
        <v>0</v>
      </c>
      <c r="C2113">
        <f>Table2[[#This Row],[AcceptedCmp4]]</f>
        <v>0</v>
      </c>
      <c r="D2113">
        <f>Table2[[#This Row],[AcceptedCmp5]]</f>
        <v>1</v>
      </c>
      <c r="E2113">
        <f>Table2[[#This Row],[AcceptedCmp1]]</f>
        <v>0</v>
      </c>
      <c r="F2113">
        <f>Table2[[#This Row],[AcceptedCmp2]]</f>
        <v>0</v>
      </c>
      <c r="G2113">
        <f>Table2[[#This Row],[Response]]</f>
        <v>1</v>
      </c>
      <c r="H2113" s="8">
        <f>Products!G2113</f>
        <v>51</v>
      </c>
      <c r="I2113" s="17" t="str">
        <f>Products!H2113</f>
        <v>Together</v>
      </c>
      <c r="J2113" t="str">
        <f>Products!I2113</f>
        <v>46-55</v>
      </c>
      <c r="K2113" t="str">
        <f>Table6[[#This Row],[Kids]]</f>
        <v>No</v>
      </c>
      <c r="L2113" t="str">
        <f>Table6[[#This Row],[Teens]]</f>
        <v>No</v>
      </c>
    </row>
    <row r="2114" spans="1:12" ht="16.5" x14ac:dyDescent="0.3">
      <c r="A2114">
        <f>Table2[[#This Row],[NumDealsPurchases]]</f>
        <v>6</v>
      </c>
      <c r="B2114">
        <f>Table2[[#This Row],[AcceptedCmp3]]</f>
        <v>0</v>
      </c>
      <c r="C2114">
        <f>Table2[[#This Row],[AcceptedCmp4]]</f>
        <v>0</v>
      </c>
      <c r="D2114">
        <f>Table2[[#This Row],[AcceptedCmp5]]</f>
        <v>0</v>
      </c>
      <c r="E2114">
        <f>Table2[[#This Row],[AcceptedCmp1]]</f>
        <v>0</v>
      </c>
      <c r="F2114">
        <f>Table2[[#This Row],[AcceptedCmp2]]</f>
        <v>0</v>
      </c>
      <c r="G2114">
        <f>Table2[[#This Row],[Response]]</f>
        <v>0</v>
      </c>
      <c r="H2114" s="8">
        <f>Products!G2114</f>
        <v>58</v>
      </c>
      <c r="I2114" s="17" t="str">
        <f>Products!H2114</f>
        <v>Together</v>
      </c>
      <c r="J2114" t="str">
        <f>Products!I2114</f>
        <v>56-65</v>
      </c>
      <c r="K2114" t="str">
        <f>Table6[[#This Row],[Kids]]</f>
        <v>Yes</v>
      </c>
      <c r="L2114" t="str">
        <f>Table6[[#This Row],[Teens]]</f>
        <v>Yes</v>
      </c>
    </row>
    <row r="2115" spans="1:12" ht="16.5" x14ac:dyDescent="0.3">
      <c r="A2115">
        <f>Table2[[#This Row],[NumDealsPurchases]]</f>
        <v>1</v>
      </c>
      <c r="B2115">
        <f>Table2[[#This Row],[AcceptedCmp3]]</f>
        <v>1</v>
      </c>
      <c r="C2115">
        <f>Table2[[#This Row],[AcceptedCmp4]]</f>
        <v>0</v>
      </c>
      <c r="D2115">
        <f>Table2[[#This Row],[AcceptedCmp5]]</f>
        <v>0</v>
      </c>
      <c r="E2115">
        <f>Table2[[#This Row],[AcceptedCmp1]]</f>
        <v>0</v>
      </c>
      <c r="F2115">
        <f>Table2[[#This Row],[AcceptedCmp2]]</f>
        <v>0</v>
      </c>
      <c r="G2115">
        <f>Table2[[#This Row],[Response]]</f>
        <v>0</v>
      </c>
      <c r="H2115" s="8">
        <f>Products!G2115</f>
        <v>31</v>
      </c>
      <c r="I2115" s="17" t="str">
        <f>Products!H2115</f>
        <v>Together</v>
      </c>
      <c r="J2115" t="str">
        <f>Products!I2115</f>
        <v>26-35</v>
      </c>
      <c r="K2115" t="str">
        <f>Table6[[#This Row],[Kids]]</f>
        <v>No</v>
      </c>
      <c r="L2115" t="str">
        <f>Table6[[#This Row],[Teens]]</f>
        <v>No</v>
      </c>
    </row>
    <row r="2116" spans="1:12" ht="16.5" x14ac:dyDescent="0.3">
      <c r="A2116">
        <f>Table2[[#This Row],[NumDealsPurchases]]</f>
        <v>2</v>
      </c>
      <c r="B2116">
        <f>Table2[[#This Row],[AcceptedCmp3]]</f>
        <v>0</v>
      </c>
      <c r="C2116">
        <f>Table2[[#This Row],[AcceptedCmp4]]</f>
        <v>0</v>
      </c>
      <c r="D2116">
        <f>Table2[[#This Row],[AcceptedCmp5]]</f>
        <v>0</v>
      </c>
      <c r="E2116">
        <f>Table2[[#This Row],[AcceptedCmp1]]</f>
        <v>0</v>
      </c>
      <c r="F2116">
        <f>Table2[[#This Row],[AcceptedCmp2]]</f>
        <v>0</v>
      </c>
      <c r="G2116">
        <f>Table2[[#This Row],[Response]]</f>
        <v>0</v>
      </c>
      <c r="H2116" s="8">
        <f>Products!G2116</f>
        <v>61</v>
      </c>
      <c r="I2116" s="17" t="str">
        <f>Products!H2116</f>
        <v>Married</v>
      </c>
      <c r="J2116" t="str">
        <f>Products!I2116</f>
        <v>56-65</v>
      </c>
      <c r="K2116" t="str">
        <f>Table6[[#This Row],[Kids]]</f>
        <v>Yes</v>
      </c>
      <c r="L2116" t="str">
        <f>Table6[[#This Row],[Teens]]</f>
        <v>Yes</v>
      </c>
    </row>
    <row r="2117" spans="1:12" ht="16.5" x14ac:dyDescent="0.3">
      <c r="A2117">
        <f>Table2[[#This Row],[NumDealsPurchases]]</f>
        <v>1</v>
      </c>
      <c r="B2117">
        <f>Table2[[#This Row],[AcceptedCmp3]]</f>
        <v>0</v>
      </c>
      <c r="C2117">
        <f>Table2[[#This Row],[AcceptedCmp4]]</f>
        <v>0</v>
      </c>
      <c r="D2117">
        <f>Table2[[#This Row],[AcceptedCmp5]]</f>
        <v>0</v>
      </c>
      <c r="E2117">
        <f>Table2[[#This Row],[AcceptedCmp1]]</f>
        <v>0</v>
      </c>
      <c r="F2117">
        <f>Table2[[#This Row],[AcceptedCmp2]]</f>
        <v>0</v>
      </c>
      <c r="G2117">
        <f>Table2[[#This Row],[Response]]</f>
        <v>0</v>
      </c>
      <c r="H2117" s="8">
        <f>Products!G2117</f>
        <v>39</v>
      </c>
      <c r="I2117" s="17" t="str">
        <f>Products!H2117</f>
        <v>Together</v>
      </c>
      <c r="J2117" t="str">
        <f>Products!I2117</f>
        <v>36-45</v>
      </c>
      <c r="K2117" t="str">
        <f>Table6[[#This Row],[Kids]]</f>
        <v>No</v>
      </c>
      <c r="L2117" t="str">
        <f>Table6[[#This Row],[Teens]]</f>
        <v>Yes</v>
      </c>
    </row>
    <row r="2118" spans="1:12" ht="16.5" x14ac:dyDescent="0.3">
      <c r="A2118">
        <f>Table2[[#This Row],[NumDealsPurchases]]</f>
        <v>5</v>
      </c>
      <c r="B2118">
        <f>Table2[[#This Row],[AcceptedCmp3]]</f>
        <v>0</v>
      </c>
      <c r="C2118">
        <f>Table2[[#This Row],[AcceptedCmp4]]</f>
        <v>0</v>
      </c>
      <c r="D2118">
        <f>Table2[[#This Row],[AcceptedCmp5]]</f>
        <v>0</v>
      </c>
      <c r="E2118">
        <f>Table2[[#This Row],[AcceptedCmp1]]</f>
        <v>0</v>
      </c>
      <c r="F2118">
        <f>Table2[[#This Row],[AcceptedCmp2]]</f>
        <v>0</v>
      </c>
      <c r="G2118">
        <f>Table2[[#This Row],[Response]]</f>
        <v>0</v>
      </c>
      <c r="H2118" s="8">
        <f>Products!G2118</f>
        <v>59</v>
      </c>
      <c r="I2118" s="17" t="str">
        <f>Products!H2118</f>
        <v>Married</v>
      </c>
      <c r="J2118" t="str">
        <f>Products!I2118</f>
        <v>56-65</v>
      </c>
      <c r="K2118" t="str">
        <f>Table6[[#This Row],[Kids]]</f>
        <v>No</v>
      </c>
      <c r="L2118" t="str">
        <f>Table6[[#This Row],[Teens]]</f>
        <v>Yes</v>
      </c>
    </row>
    <row r="2119" spans="1:12" ht="16.5" x14ac:dyDescent="0.3">
      <c r="A2119">
        <f>Table2[[#This Row],[NumDealsPurchases]]</f>
        <v>2</v>
      </c>
      <c r="B2119">
        <f>Table2[[#This Row],[AcceptedCmp3]]</f>
        <v>0</v>
      </c>
      <c r="C2119">
        <f>Table2[[#This Row],[AcceptedCmp4]]</f>
        <v>0</v>
      </c>
      <c r="D2119">
        <f>Table2[[#This Row],[AcceptedCmp5]]</f>
        <v>0</v>
      </c>
      <c r="E2119">
        <f>Table2[[#This Row],[AcceptedCmp1]]</f>
        <v>0</v>
      </c>
      <c r="F2119">
        <f>Table2[[#This Row],[AcceptedCmp2]]</f>
        <v>0</v>
      </c>
      <c r="G2119">
        <f>Table2[[#This Row],[Response]]</f>
        <v>0</v>
      </c>
      <c r="H2119" s="8">
        <f>Products!G2119</f>
        <v>44</v>
      </c>
      <c r="I2119" s="17" t="str">
        <f>Products!H2119</f>
        <v>Together</v>
      </c>
      <c r="J2119" t="str">
        <f>Products!I2119</f>
        <v>36-45</v>
      </c>
      <c r="K2119" t="str">
        <f>Table6[[#This Row],[Kids]]</f>
        <v>No</v>
      </c>
      <c r="L2119" t="str">
        <f>Table6[[#This Row],[Teens]]</f>
        <v>Yes</v>
      </c>
    </row>
    <row r="2120" spans="1:12" ht="16.5" x14ac:dyDescent="0.3">
      <c r="A2120">
        <f>Table2[[#This Row],[NumDealsPurchases]]</f>
        <v>2</v>
      </c>
      <c r="B2120">
        <f>Table2[[#This Row],[AcceptedCmp3]]</f>
        <v>0</v>
      </c>
      <c r="C2120">
        <f>Table2[[#This Row],[AcceptedCmp4]]</f>
        <v>0</v>
      </c>
      <c r="D2120">
        <f>Table2[[#This Row],[AcceptedCmp5]]</f>
        <v>0</v>
      </c>
      <c r="E2120">
        <f>Table2[[#This Row],[AcceptedCmp1]]</f>
        <v>0</v>
      </c>
      <c r="F2120">
        <f>Table2[[#This Row],[AcceptedCmp2]]</f>
        <v>0</v>
      </c>
      <c r="G2120">
        <f>Table2[[#This Row],[Response]]</f>
        <v>0</v>
      </c>
      <c r="H2120" s="8">
        <f>Products!G2120</f>
        <v>32</v>
      </c>
      <c r="I2120" s="17" t="str">
        <f>Products!H2120</f>
        <v>Single</v>
      </c>
      <c r="J2120" t="str">
        <f>Products!I2120</f>
        <v>26-35</v>
      </c>
      <c r="K2120" t="str">
        <f>Table6[[#This Row],[Kids]]</f>
        <v>Yes</v>
      </c>
      <c r="L2120" t="str">
        <f>Table6[[#This Row],[Teens]]</f>
        <v>No</v>
      </c>
    </row>
    <row r="2121" spans="1:12" ht="16.5" x14ac:dyDescent="0.3">
      <c r="A2121">
        <f>Table2[[#This Row],[NumDealsPurchases]]</f>
        <v>2</v>
      </c>
      <c r="B2121">
        <f>Table2[[#This Row],[AcceptedCmp3]]</f>
        <v>0</v>
      </c>
      <c r="C2121">
        <f>Table2[[#This Row],[AcceptedCmp4]]</f>
        <v>0</v>
      </c>
      <c r="D2121">
        <f>Table2[[#This Row],[AcceptedCmp5]]</f>
        <v>0</v>
      </c>
      <c r="E2121">
        <f>Table2[[#This Row],[AcceptedCmp1]]</f>
        <v>0</v>
      </c>
      <c r="F2121">
        <f>Table2[[#This Row],[AcceptedCmp2]]</f>
        <v>0</v>
      </c>
      <c r="G2121">
        <f>Table2[[#This Row],[Response]]</f>
        <v>0</v>
      </c>
      <c r="H2121" s="8">
        <f>Products!G2121</f>
        <v>62</v>
      </c>
      <c r="I2121" s="17" t="str">
        <f>Products!H2121</f>
        <v>Divorced</v>
      </c>
      <c r="J2121" t="str">
        <f>Products!I2121</f>
        <v>56-65</v>
      </c>
      <c r="K2121" t="str">
        <f>Table6[[#This Row],[Kids]]</f>
        <v>No</v>
      </c>
      <c r="L2121" t="str">
        <f>Table6[[#This Row],[Teens]]</f>
        <v>Yes</v>
      </c>
    </row>
    <row r="2122" spans="1:12" ht="16.5" x14ac:dyDescent="0.3">
      <c r="A2122">
        <f>Table2[[#This Row],[NumDealsPurchases]]</f>
        <v>1</v>
      </c>
      <c r="B2122">
        <f>Table2[[#This Row],[AcceptedCmp3]]</f>
        <v>0</v>
      </c>
      <c r="C2122">
        <f>Table2[[#This Row],[AcceptedCmp4]]</f>
        <v>0</v>
      </c>
      <c r="D2122">
        <f>Table2[[#This Row],[AcceptedCmp5]]</f>
        <v>0</v>
      </c>
      <c r="E2122">
        <f>Table2[[#This Row],[AcceptedCmp1]]</f>
        <v>0</v>
      </c>
      <c r="F2122">
        <f>Table2[[#This Row],[AcceptedCmp2]]</f>
        <v>0</v>
      </c>
      <c r="G2122">
        <f>Table2[[#This Row],[Response]]</f>
        <v>0</v>
      </c>
      <c r="H2122" s="8">
        <f>Products!G2122</f>
        <v>51</v>
      </c>
      <c r="I2122" s="17" t="str">
        <f>Products!H2122</f>
        <v>Together</v>
      </c>
      <c r="J2122" t="str">
        <f>Products!I2122</f>
        <v>46-55</v>
      </c>
      <c r="K2122" t="str">
        <f>Table6[[#This Row],[Kids]]</f>
        <v>No</v>
      </c>
      <c r="L2122" t="str">
        <f>Table6[[#This Row],[Teens]]</f>
        <v>No</v>
      </c>
    </row>
    <row r="2123" spans="1:12" ht="16.5" x14ac:dyDescent="0.3">
      <c r="A2123">
        <f>Table2[[#This Row],[NumDealsPurchases]]</f>
        <v>1</v>
      </c>
      <c r="B2123">
        <f>Table2[[#This Row],[AcceptedCmp3]]</f>
        <v>0</v>
      </c>
      <c r="C2123">
        <f>Table2[[#This Row],[AcceptedCmp4]]</f>
        <v>0</v>
      </c>
      <c r="D2123">
        <f>Table2[[#This Row],[AcceptedCmp5]]</f>
        <v>0</v>
      </c>
      <c r="E2123">
        <f>Table2[[#This Row],[AcceptedCmp1]]</f>
        <v>0</v>
      </c>
      <c r="F2123">
        <f>Table2[[#This Row],[AcceptedCmp2]]</f>
        <v>0</v>
      </c>
      <c r="G2123">
        <f>Table2[[#This Row],[Response]]</f>
        <v>0</v>
      </c>
      <c r="H2123" s="8">
        <f>Products!G2123</f>
        <v>41</v>
      </c>
      <c r="I2123" s="17" t="str">
        <f>Products!H2123</f>
        <v>Together</v>
      </c>
      <c r="J2123" t="str">
        <f>Products!I2123</f>
        <v>36-45</v>
      </c>
      <c r="K2123" t="str">
        <f>Table6[[#This Row],[Kids]]</f>
        <v>Yes</v>
      </c>
      <c r="L2123" t="str">
        <f>Table6[[#This Row],[Teens]]</f>
        <v>No</v>
      </c>
    </row>
    <row r="2124" spans="1:12" ht="16.5" x14ac:dyDescent="0.3">
      <c r="A2124">
        <f>Table2[[#This Row],[NumDealsPurchases]]</f>
        <v>2</v>
      </c>
      <c r="B2124">
        <f>Table2[[#This Row],[AcceptedCmp3]]</f>
        <v>0</v>
      </c>
      <c r="C2124">
        <f>Table2[[#This Row],[AcceptedCmp4]]</f>
        <v>0</v>
      </c>
      <c r="D2124">
        <f>Table2[[#This Row],[AcceptedCmp5]]</f>
        <v>0</v>
      </c>
      <c r="E2124">
        <f>Table2[[#This Row],[AcceptedCmp1]]</f>
        <v>0</v>
      </c>
      <c r="F2124">
        <f>Table2[[#This Row],[AcceptedCmp2]]</f>
        <v>0</v>
      </c>
      <c r="G2124">
        <f>Table2[[#This Row],[Response]]</f>
        <v>0</v>
      </c>
      <c r="H2124" s="8">
        <f>Products!G2124</f>
        <v>36</v>
      </c>
      <c r="I2124" s="17" t="str">
        <f>Products!H2124</f>
        <v>Married</v>
      </c>
      <c r="J2124" t="str">
        <f>Products!I2124</f>
        <v>36-45</v>
      </c>
      <c r="K2124" t="str">
        <f>Table6[[#This Row],[Kids]]</f>
        <v>Yes</v>
      </c>
      <c r="L2124" t="str">
        <f>Table6[[#This Row],[Teens]]</f>
        <v>No</v>
      </c>
    </row>
    <row r="2125" spans="1:12" ht="16.5" x14ac:dyDescent="0.3">
      <c r="A2125">
        <f>Table2[[#This Row],[NumDealsPurchases]]</f>
        <v>1</v>
      </c>
      <c r="B2125">
        <f>Table2[[#This Row],[AcceptedCmp3]]</f>
        <v>0</v>
      </c>
      <c r="C2125">
        <f>Table2[[#This Row],[AcceptedCmp4]]</f>
        <v>0</v>
      </c>
      <c r="D2125">
        <f>Table2[[#This Row],[AcceptedCmp5]]</f>
        <v>0</v>
      </c>
      <c r="E2125">
        <f>Table2[[#This Row],[AcceptedCmp1]]</f>
        <v>0</v>
      </c>
      <c r="F2125">
        <f>Table2[[#This Row],[AcceptedCmp2]]</f>
        <v>0</v>
      </c>
      <c r="G2125">
        <f>Table2[[#This Row],[Response]]</f>
        <v>0</v>
      </c>
      <c r="H2125" s="8">
        <f>Products!G2125</f>
        <v>37</v>
      </c>
      <c r="I2125" s="17" t="str">
        <f>Products!H2125</f>
        <v>Married</v>
      </c>
      <c r="J2125" t="str">
        <f>Products!I2125</f>
        <v>36-45</v>
      </c>
      <c r="K2125" t="str">
        <f>Table6[[#This Row],[Kids]]</f>
        <v>Yes</v>
      </c>
      <c r="L2125" t="str">
        <f>Table6[[#This Row],[Teens]]</f>
        <v>Yes</v>
      </c>
    </row>
    <row r="2126" spans="1:12" ht="16.5" x14ac:dyDescent="0.3">
      <c r="A2126">
        <f>Table2[[#This Row],[NumDealsPurchases]]</f>
        <v>3</v>
      </c>
      <c r="B2126">
        <f>Table2[[#This Row],[AcceptedCmp3]]</f>
        <v>0</v>
      </c>
      <c r="C2126">
        <f>Table2[[#This Row],[AcceptedCmp4]]</f>
        <v>0</v>
      </c>
      <c r="D2126">
        <f>Table2[[#This Row],[AcceptedCmp5]]</f>
        <v>0</v>
      </c>
      <c r="E2126">
        <f>Table2[[#This Row],[AcceptedCmp1]]</f>
        <v>0</v>
      </c>
      <c r="F2126">
        <f>Table2[[#This Row],[AcceptedCmp2]]</f>
        <v>0</v>
      </c>
      <c r="G2126">
        <f>Table2[[#This Row],[Response]]</f>
        <v>0</v>
      </c>
      <c r="H2126" s="8">
        <f>Products!G2126</f>
        <v>32</v>
      </c>
      <c r="I2126" s="17" t="str">
        <f>Products!H2126</f>
        <v>Together</v>
      </c>
      <c r="J2126" t="str">
        <f>Products!I2126</f>
        <v>26-35</v>
      </c>
      <c r="K2126" t="str">
        <f>Table6[[#This Row],[Kids]]</f>
        <v>No</v>
      </c>
      <c r="L2126" t="str">
        <f>Table6[[#This Row],[Teens]]</f>
        <v>Yes</v>
      </c>
    </row>
    <row r="2127" spans="1:12" ht="16.5" x14ac:dyDescent="0.3">
      <c r="A2127">
        <f>Table2[[#This Row],[NumDealsPurchases]]</f>
        <v>4</v>
      </c>
      <c r="B2127">
        <f>Table2[[#This Row],[AcceptedCmp3]]</f>
        <v>0</v>
      </c>
      <c r="C2127">
        <f>Table2[[#This Row],[AcceptedCmp4]]</f>
        <v>0</v>
      </c>
      <c r="D2127">
        <f>Table2[[#This Row],[AcceptedCmp5]]</f>
        <v>0</v>
      </c>
      <c r="E2127">
        <f>Table2[[#This Row],[AcceptedCmp1]]</f>
        <v>0</v>
      </c>
      <c r="F2127">
        <f>Table2[[#This Row],[AcceptedCmp2]]</f>
        <v>0</v>
      </c>
      <c r="G2127">
        <f>Table2[[#This Row],[Response]]</f>
        <v>0</v>
      </c>
      <c r="H2127" s="8">
        <f>Products!G2127</f>
        <v>56</v>
      </c>
      <c r="I2127" s="17" t="str">
        <f>Products!H2127</f>
        <v>Together</v>
      </c>
      <c r="J2127" t="str">
        <f>Products!I2127</f>
        <v>56-65</v>
      </c>
      <c r="K2127" t="str">
        <f>Table6[[#This Row],[Kids]]</f>
        <v>No</v>
      </c>
      <c r="L2127" t="str">
        <f>Table6[[#This Row],[Teens]]</f>
        <v>Yes</v>
      </c>
    </row>
    <row r="2128" spans="1:12" ht="16.5" x14ac:dyDescent="0.3">
      <c r="A2128">
        <f>Table2[[#This Row],[NumDealsPurchases]]</f>
        <v>2</v>
      </c>
      <c r="B2128">
        <f>Table2[[#This Row],[AcceptedCmp3]]</f>
        <v>0</v>
      </c>
      <c r="C2128">
        <f>Table2[[#This Row],[AcceptedCmp4]]</f>
        <v>1</v>
      </c>
      <c r="D2128">
        <f>Table2[[#This Row],[AcceptedCmp5]]</f>
        <v>0</v>
      </c>
      <c r="E2128">
        <f>Table2[[#This Row],[AcceptedCmp1]]</f>
        <v>0</v>
      </c>
      <c r="F2128">
        <f>Table2[[#This Row],[AcceptedCmp2]]</f>
        <v>0</v>
      </c>
      <c r="G2128">
        <f>Table2[[#This Row],[Response]]</f>
        <v>0</v>
      </c>
      <c r="H2128" s="8">
        <f>Products!G2128</f>
        <v>57</v>
      </c>
      <c r="I2128" s="17" t="str">
        <f>Products!H2128</f>
        <v>Married</v>
      </c>
      <c r="J2128" t="str">
        <f>Products!I2128</f>
        <v>56-65</v>
      </c>
      <c r="K2128" t="str">
        <f>Table6[[#This Row],[Kids]]</f>
        <v>Yes</v>
      </c>
      <c r="L2128" t="str">
        <f>Table6[[#This Row],[Teens]]</f>
        <v>Yes</v>
      </c>
    </row>
    <row r="2129" spans="1:12" ht="16.5" x14ac:dyDescent="0.3">
      <c r="A2129">
        <f>Table2[[#This Row],[NumDealsPurchases]]</f>
        <v>1</v>
      </c>
      <c r="B2129">
        <f>Table2[[#This Row],[AcceptedCmp3]]</f>
        <v>0</v>
      </c>
      <c r="C2129">
        <f>Table2[[#This Row],[AcceptedCmp4]]</f>
        <v>1</v>
      </c>
      <c r="D2129">
        <f>Table2[[#This Row],[AcceptedCmp5]]</f>
        <v>1</v>
      </c>
      <c r="E2129">
        <f>Table2[[#This Row],[AcceptedCmp1]]</f>
        <v>0</v>
      </c>
      <c r="F2129">
        <f>Table2[[#This Row],[AcceptedCmp2]]</f>
        <v>1</v>
      </c>
      <c r="G2129">
        <f>Table2[[#This Row],[Response]]</f>
        <v>0</v>
      </c>
      <c r="H2129" s="8">
        <f>Products!G2129</f>
        <v>41</v>
      </c>
      <c r="I2129" s="17" t="str">
        <f>Products!H2129</f>
        <v>Married</v>
      </c>
      <c r="J2129" t="str">
        <f>Products!I2129</f>
        <v>36-45</v>
      </c>
      <c r="K2129" t="str">
        <f>Table6[[#This Row],[Kids]]</f>
        <v>No</v>
      </c>
      <c r="L2129" t="str">
        <f>Table6[[#This Row],[Teens]]</f>
        <v>No</v>
      </c>
    </row>
    <row r="2130" spans="1:12" ht="16.5" x14ac:dyDescent="0.3">
      <c r="A2130">
        <f>Table2[[#This Row],[NumDealsPurchases]]</f>
        <v>2</v>
      </c>
      <c r="B2130">
        <f>Table2[[#This Row],[AcceptedCmp3]]</f>
        <v>0</v>
      </c>
      <c r="C2130">
        <f>Table2[[#This Row],[AcceptedCmp4]]</f>
        <v>0</v>
      </c>
      <c r="D2130">
        <f>Table2[[#This Row],[AcceptedCmp5]]</f>
        <v>0</v>
      </c>
      <c r="E2130">
        <f>Table2[[#This Row],[AcceptedCmp1]]</f>
        <v>0</v>
      </c>
      <c r="F2130">
        <f>Table2[[#This Row],[AcceptedCmp2]]</f>
        <v>0</v>
      </c>
      <c r="G2130">
        <f>Table2[[#This Row],[Response]]</f>
        <v>0</v>
      </c>
      <c r="H2130" s="8">
        <f>Products!G2130</f>
        <v>47</v>
      </c>
      <c r="I2130" s="17" t="str">
        <f>Products!H2130</f>
        <v>Together</v>
      </c>
      <c r="J2130" t="str">
        <f>Products!I2130</f>
        <v>46-55</v>
      </c>
      <c r="K2130" t="str">
        <f>Table6[[#This Row],[Kids]]</f>
        <v>No</v>
      </c>
      <c r="L2130" t="str">
        <f>Table6[[#This Row],[Teens]]</f>
        <v>Yes</v>
      </c>
    </row>
    <row r="2131" spans="1:12" ht="16.5" x14ac:dyDescent="0.3">
      <c r="A2131">
        <f>Table2[[#This Row],[NumDealsPurchases]]</f>
        <v>1</v>
      </c>
      <c r="B2131">
        <f>Table2[[#This Row],[AcceptedCmp3]]</f>
        <v>0</v>
      </c>
      <c r="C2131">
        <f>Table2[[#This Row],[AcceptedCmp4]]</f>
        <v>0</v>
      </c>
      <c r="D2131">
        <f>Table2[[#This Row],[AcceptedCmp5]]</f>
        <v>1</v>
      </c>
      <c r="E2131">
        <f>Table2[[#This Row],[AcceptedCmp1]]</f>
        <v>0</v>
      </c>
      <c r="F2131">
        <f>Table2[[#This Row],[AcceptedCmp2]]</f>
        <v>0</v>
      </c>
      <c r="G2131">
        <f>Table2[[#This Row],[Response]]</f>
        <v>1</v>
      </c>
      <c r="H2131" s="8">
        <f>Products!G2131</f>
        <v>27</v>
      </c>
      <c r="I2131" s="17" t="str">
        <f>Products!H2131</f>
        <v>Together</v>
      </c>
      <c r="J2131" t="str">
        <f>Products!I2131</f>
        <v>26-35</v>
      </c>
      <c r="K2131" t="str">
        <f>Table6[[#This Row],[Kids]]</f>
        <v>No</v>
      </c>
      <c r="L2131" t="str">
        <f>Table6[[#This Row],[Teens]]</f>
        <v>No</v>
      </c>
    </row>
    <row r="2132" spans="1:12" ht="16.5" x14ac:dyDescent="0.3">
      <c r="A2132">
        <f>Table2[[#This Row],[NumDealsPurchases]]</f>
        <v>4</v>
      </c>
      <c r="B2132">
        <f>Table2[[#This Row],[AcceptedCmp3]]</f>
        <v>0</v>
      </c>
      <c r="C2132">
        <f>Table2[[#This Row],[AcceptedCmp4]]</f>
        <v>0</v>
      </c>
      <c r="D2132">
        <f>Table2[[#This Row],[AcceptedCmp5]]</f>
        <v>0</v>
      </c>
      <c r="E2132">
        <f>Table2[[#This Row],[AcceptedCmp1]]</f>
        <v>0</v>
      </c>
      <c r="F2132">
        <f>Table2[[#This Row],[AcceptedCmp2]]</f>
        <v>0</v>
      </c>
      <c r="G2132">
        <f>Table2[[#This Row],[Response]]</f>
        <v>1</v>
      </c>
      <c r="H2132" s="8">
        <f>Products!G2132</f>
        <v>47</v>
      </c>
      <c r="I2132" s="17" t="str">
        <f>Products!H2132</f>
        <v>Divorced</v>
      </c>
      <c r="J2132" t="str">
        <f>Products!I2132</f>
        <v>46-55</v>
      </c>
      <c r="K2132" t="str">
        <f>Table6[[#This Row],[Kids]]</f>
        <v>No</v>
      </c>
      <c r="L2132" t="str">
        <f>Table6[[#This Row],[Teens]]</f>
        <v>No</v>
      </c>
    </row>
    <row r="2133" spans="1:12" ht="16.5" x14ac:dyDescent="0.3">
      <c r="A2133">
        <f>Table2[[#This Row],[NumDealsPurchases]]</f>
        <v>1</v>
      </c>
      <c r="B2133">
        <f>Table2[[#This Row],[AcceptedCmp3]]</f>
        <v>0</v>
      </c>
      <c r="C2133">
        <f>Table2[[#This Row],[AcceptedCmp4]]</f>
        <v>0</v>
      </c>
      <c r="D2133">
        <f>Table2[[#This Row],[AcceptedCmp5]]</f>
        <v>0</v>
      </c>
      <c r="E2133">
        <f>Table2[[#This Row],[AcceptedCmp1]]</f>
        <v>0</v>
      </c>
      <c r="F2133">
        <f>Table2[[#This Row],[AcceptedCmp2]]</f>
        <v>0</v>
      </c>
      <c r="G2133">
        <f>Table2[[#This Row],[Response]]</f>
        <v>0</v>
      </c>
      <c r="H2133" s="8">
        <f>Products!G2133</f>
        <v>39</v>
      </c>
      <c r="I2133" s="17" t="str">
        <f>Products!H2133</f>
        <v>Single</v>
      </c>
      <c r="J2133" t="str">
        <f>Products!I2133</f>
        <v>36-45</v>
      </c>
      <c r="K2133" t="str">
        <f>Table6[[#This Row],[Kids]]</f>
        <v>Yes</v>
      </c>
      <c r="L2133" t="str">
        <f>Table6[[#This Row],[Teens]]</f>
        <v>Yes</v>
      </c>
    </row>
    <row r="2134" spans="1:12" ht="16.5" x14ac:dyDescent="0.3">
      <c r="A2134">
        <f>Table2[[#This Row],[NumDealsPurchases]]</f>
        <v>1</v>
      </c>
      <c r="B2134">
        <f>Table2[[#This Row],[AcceptedCmp3]]</f>
        <v>0</v>
      </c>
      <c r="C2134">
        <f>Table2[[#This Row],[AcceptedCmp4]]</f>
        <v>0</v>
      </c>
      <c r="D2134">
        <f>Table2[[#This Row],[AcceptedCmp5]]</f>
        <v>0</v>
      </c>
      <c r="E2134">
        <f>Table2[[#This Row],[AcceptedCmp1]]</f>
        <v>0</v>
      </c>
      <c r="F2134">
        <f>Table2[[#This Row],[AcceptedCmp2]]</f>
        <v>0</v>
      </c>
      <c r="G2134">
        <f>Table2[[#This Row],[Response]]</f>
        <v>0</v>
      </c>
      <c r="H2134" s="8">
        <f>Products!G2134</f>
        <v>37</v>
      </c>
      <c r="I2134" s="17" t="str">
        <f>Products!H2134</f>
        <v>Married</v>
      </c>
      <c r="J2134" t="str">
        <f>Products!I2134</f>
        <v>36-45</v>
      </c>
      <c r="K2134" t="str">
        <f>Table6[[#This Row],[Kids]]</f>
        <v>Yes</v>
      </c>
      <c r="L2134" t="str">
        <f>Table6[[#This Row],[Teens]]</f>
        <v>No</v>
      </c>
    </row>
    <row r="2135" spans="1:12" ht="16.5" x14ac:dyDescent="0.3">
      <c r="A2135">
        <f>Table2[[#This Row],[NumDealsPurchases]]</f>
        <v>1</v>
      </c>
      <c r="B2135">
        <f>Table2[[#This Row],[AcceptedCmp3]]</f>
        <v>0</v>
      </c>
      <c r="C2135">
        <f>Table2[[#This Row],[AcceptedCmp4]]</f>
        <v>0</v>
      </c>
      <c r="D2135">
        <f>Table2[[#This Row],[AcceptedCmp5]]</f>
        <v>0</v>
      </c>
      <c r="E2135">
        <f>Table2[[#This Row],[AcceptedCmp1]]</f>
        <v>1</v>
      </c>
      <c r="F2135">
        <f>Table2[[#This Row],[AcceptedCmp2]]</f>
        <v>0</v>
      </c>
      <c r="G2135">
        <f>Table2[[#This Row],[Response]]</f>
        <v>1</v>
      </c>
      <c r="H2135" s="8">
        <f>Products!G2135</f>
        <v>37</v>
      </c>
      <c r="I2135" s="17" t="str">
        <f>Products!H2135</f>
        <v>Married</v>
      </c>
      <c r="J2135" t="str">
        <f>Products!I2135</f>
        <v>36-45</v>
      </c>
      <c r="K2135" t="str">
        <f>Table6[[#This Row],[Kids]]</f>
        <v>No</v>
      </c>
      <c r="L2135" t="str">
        <f>Table6[[#This Row],[Teens]]</f>
        <v>No</v>
      </c>
    </row>
    <row r="2136" spans="1:12" ht="16.5" x14ac:dyDescent="0.3">
      <c r="A2136">
        <f>Table2[[#This Row],[NumDealsPurchases]]</f>
        <v>0</v>
      </c>
      <c r="B2136">
        <f>Table2[[#This Row],[AcceptedCmp3]]</f>
        <v>0</v>
      </c>
      <c r="C2136">
        <f>Table2[[#This Row],[AcceptedCmp4]]</f>
        <v>0</v>
      </c>
      <c r="D2136">
        <f>Table2[[#This Row],[AcceptedCmp5]]</f>
        <v>0</v>
      </c>
      <c r="E2136">
        <f>Table2[[#This Row],[AcceptedCmp1]]</f>
        <v>0</v>
      </c>
      <c r="F2136">
        <f>Table2[[#This Row],[AcceptedCmp2]]</f>
        <v>0</v>
      </c>
      <c r="G2136">
        <f>Table2[[#This Row],[Response]]</f>
        <v>0</v>
      </c>
      <c r="H2136" s="8">
        <f>Products!G2136</f>
        <v>64</v>
      </c>
      <c r="I2136" s="17" t="str">
        <f>Products!H2136</f>
        <v>Absurd</v>
      </c>
      <c r="J2136" t="str">
        <f>Products!I2136</f>
        <v>56-65</v>
      </c>
      <c r="K2136" t="str">
        <f>Table6[[#This Row],[Kids]]</f>
        <v>No</v>
      </c>
      <c r="L2136" t="str">
        <f>Table6[[#This Row],[Teens]]</f>
        <v>No</v>
      </c>
    </row>
    <row r="2137" spans="1:12" ht="16.5" x14ac:dyDescent="0.3">
      <c r="A2137">
        <f>Table2[[#This Row],[NumDealsPurchases]]</f>
        <v>3</v>
      </c>
      <c r="B2137">
        <f>Table2[[#This Row],[AcceptedCmp3]]</f>
        <v>0</v>
      </c>
      <c r="C2137">
        <f>Table2[[#This Row],[AcceptedCmp4]]</f>
        <v>0</v>
      </c>
      <c r="D2137">
        <f>Table2[[#This Row],[AcceptedCmp5]]</f>
        <v>0</v>
      </c>
      <c r="E2137">
        <f>Table2[[#This Row],[AcceptedCmp1]]</f>
        <v>0</v>
      </c>
      <c r="F2137">
        <f>Table2[[#This Row],[AcceptedCmp2]]</f>
        <v>0</v>
      </c>
      <c r="G2137">
        <f>Table2[[#This Row],[Response]]</f>
        <v>0</v>
      </c>
      <c r="H2137" s="8">
        <f>Products!G2137</f>
        <v>32</v>
      </c>
      <c r="I2137" s="17" t="str">
        <f>Products!H2137</f>
        <v>Married</v>
      </c>
      <c r="J2137" t="str">
        <f>Products!I2137</f>
        <v>26-35</v>
      </c>
      <c r="K2137" t="str">
        <f>Table6[[#This Row],[Kids]]</f>
        <v>Yes</v>
      </c>
      <c r="L2137" t="str">
        <f>Table6[[#This Row],[Teens]]</f>
        <v>No</v>
      </c>
    </row>
    <row r="2138" spans="1:12" ht="16.5" x14ac:dyDescent="0.3">
      <c r="A2138">
        <f>Table2[[#This Row],[NumDealsPurchases]]</f>
        <v>3</v>
      </c>
      <c r="B2138">
        <f>Table2[[#This Row],[AcceptedCmp3]]</f>
        <v>0</v>
      </c>
      <c r="C2138">
        <f>Table2[[#This Row],[AcceptedCmp4]]</f>
        <v>0</v>
      </c>
      <c r="D2138">
        <f>Table2[[#This Row],[AcceptedCmp5]]</f>
        <v>0</v>
      </c>
      <c r="E2138">
        <f>Table2[[#This Row],[AcceptedCmp1]]</f>
        <v>0</v>
      </c>
      <c r="F2138">
        <f>Table2[[#This Row],[AcceptedCmp2]]</f>
        <v>0</v>
      </c>
      <c r="G2138">
        <f>Table2[[#This Row],[Response]]</f>
        <v>0</v>
      </c>
      <c r="H2138" s="8">
        <f>Products!G2138</f>
        <v>57</v>
      </c>
      <c r="I2138" s="17" t="str">
        <f>Products!H2138</f>
        <v>Widow</v>
      </c>
      <c r="J2138" t="str">
        <f>Products!I2138</f>
        <v>56-65</v>
      </c>
      <c r="K2138" t="str">
        <f>Table6[[#This Row],[Kids]]</f>
        <v>No</v>
      </c>
      <c r="L2138" t="str">
        <f>Table6[[#This Row],[Teens]]</f>
        <v>No</v>
      </c>
    </row>
    <row r="2139" spans="1:12" ht="16.5" x14ac:dyDescent="0.3">
      <c r="A2139">
        <f>Table2[[#This Row],[NumDealsPurchases]]</f>
        <v>1</v>
      </c>
      <c r="B2139">
        <f>Table2[[#This Row],[AcceptedCmp3]]</f>
        <v>0</v>
      </c>
      <c r="C2139">
        <f>Table2[[#This Row],[AcceptedCmp4]]</f>
        <v>0</v>
      </c>
      <c r="D2139">
        <f>Table2[[#This Row],[AcceptedCmp5]]</f>
        <v>0</v>
      </c>
      <c r="E2139">
        <f>Table2[[#This Row],[AcceptedCmp1]]</f>
        <v>0</v>
      </c>
      <c r="F2139">
        <f>Table2[[#This Row],[AcceptedCmp2]]</f>
        <v>0</v>
      </c>
      <c r="G2139">
        <f>Table2[[#This Row],[Response]]</f>
        <v>0</v>
      </c>
      <c r="H2139" s="8">
        <f>Products!G2139</f>
        <v>49</v>
      </c>
      <c r="I2139" s="17" t="str">
        <f>Products!H2139</f>
        <v>Single</v>
      </c>
      <c r="J2139" t="str">
        <f>Products!I2139</f>
        <v>46-55</v>
      </c>
      <c r="K2139" t="str">
        <f>Table6[[#This Row],[Kids]]</f>
        <v>No</v>
      </c>
      <c r="L2139" t="str">
        <f>Table6[[#This Row],[Teens]]</f>
        <v>Yes</v>
      </c>
    </row>
    <row r="2140" spans="1:12" ht="16.5" x14ac:dyDescent="0.3">
      <c r="A2140">
        <f>Table2[[#This Row],[NumDealsPurchases]]</f>
        <v>5</v>
      </c>
      <c r="B2140">
        <f>Table2[[#This Row],[AcceptedCmp3]]</f>
        <v>1</v>
      </c>
      <c r="C2140">
        <f>Table2[[#This Row],[AcceptedCmp4]]</f>
        <v>0</v>
      </c>
      <c r="D2140">
        <f>Table2[[#This Row],[AcceptedCmp5]]</f>
        <v>0</v>
      </c>
      <c r="E2140">
        <f>Table2[[#This Row],[AcceptedCmp1]]</f>
        <v>0</v>
      </c>
      <c r="F2140">
        <f>Table2[[#This Row],[AcceptedCmp2]]</f>
        <v>0</v>
      </c>
      <c r="G2140">
        <f>Table2[[#This Row],[Response]]</f>
        <v>0</v>
      </c>
      <c r="H2140" s="8">
        <f>Products!G2140</f>
        <v>44</v>
      </c>
      <c r="I2140" s="17" t="str">
        <f>Products!H2140</f>
        <v>Divorced</v>
      </c>
      <c r="J2140" t="str">
        <f>Products!I2140</f>
        <v>36-45</v>
      </c>
      <c r="K2140" t="str">
        <f>Table6[[#This Row],[Kids]]</f>
        <v>Yes</v>
      </c>
      <c r="L2140" t="str">
        <f>Table6[[#This Row],[Teens]]</f>
        <v>Yes</v>
      </c>
    </row>
    <row r="2141" spans="1:12" ht="16.5" x14ac:dyDescent="0.3">
      <c r="A2141">
        <f>Table2[[#This Row],[NumDealsPurchases]]</f>
        <v>1</v>
      </c>
      <c r="B2141">
        <f>Table2[[#This Row],[AcceptedCmp3]]</f>
        <v>0</v>
      </c>
      <c r="C2141">
        <f>Table2[[#This Row],[AcceptedCmp4]]</f>
        <v>0</v>
      </c>
      <c r="D2141">
        <f>Table2[[#This Row],[AcceptedCmp5]]</f>
        <v>0</v>
      </c>
      <c r="E2141">
        <f>Table2[[#This Row],[AcceptedCmp1]]</f>
        <v>0</v>
      </c>
      <c r="F2141">
        <f>Table2[[#This Row],[AcceptedCmp2]]</f>
        <v>0</v>
      </c>
      <c r="G2141">
        <f>Table2[[#This Row],[Response]]</f>
        <v>0</v>
      </c>
      <c r="H2141" s="8">
        <f>Products!G2141</f>
        <v>44</v>
      </c>
      <c r="I2141" s="17" t="str">
        <f>Products!H2141</f>
        <v>Divorced</v>
      </c>
      <c r="J2141" t="str">
        <f>Products!I2141</f>
        <v>36-45</v>
      </c>
      <c r="K2141" t="str">
        <f>Table6[[#This Row],[Kids]]</f>
        <v>Yes</v>
      </c>
      <c r="L2141" t="str">
        <f>Table6[[#This Row],[Teens]]</f>
        <v>No</v>
      </c>
    </row>
    <row r="2142" spans="1:12" ht="16.5" x14ac:dyDescent="0.3">
      <c r="A2142">
        <f>Table2[[#This Row],[NumDealsPurchases]]</f>
        <v>1</v>
      </c>
      <c r="B2142">
        <f>Table2[[#This Row],[AcceptedCmp3]]</f>
        <v>0</v>
      </c>
      <c r="C2142">
        <f>Table2[[#This Row],[AcceptedCmp4]]</f>
        <v>0</v>
      </c>
      <c r="D2142">
        <f>Table2[[#This Row],[AcceptedCmp5]]</f>
        <v>0</v>
      </c>
      <c r="E2142">
        <f>Table2[[#This Row],[AcceptedCmp1]]</f>
        <v>0</v>
      </c>
      <c r="F2142">
        <f>Table2[[#This Row],[AcceptedCmp2]]</f>
        <v>0</v>
      </c>
      <c r="G2142">
        <f>Table2[[#This Row],[Response]]</f>
        <v>0</v>
      </c>
      <c r="H2142" s="8">
        <f>Products!G2142</f>
        <v>60</v>
      </c>
      <c r="I2142" s="17" t="str">
        <f>Products!H2142</f>
        <v>Divorced</v>
      </c>
      <c r="J2142" t="str">
        <f>Products!I2142</f>
        <v>56-65</v>
      </c>
      <c r="K2142" t="str">
        <f>Table6[[#This Row],[Kids]]</f>
        <v>No</v>
      </c>
      <c r="L2142" t="str">
        <f>Table6[[#This Row],[Teens]]</f>
        <v>Yes</v>
      </c>
    </row>
    <row r="2143" spans="1:12" ht="16.5" x14ac:dyDescent="0.3">
      <c r="A2143">
        <f>Table2[[#This Row],[NumDealsPurchases]]</f>
        <v>4</v>
      </c>
      <c r="B2143">
        <f>Table2[[#This Row],[AcceptedCmp3]]</f>
        <v>0</v>
      </c>
      <c r="C2143">
        <f>Table2[[#This Row],[AcceptedCmp4]]</f>
        <v>0</v>
      </c>
      <c r="D2143">
        <f>Table2[[#This Row],[AcceptedCmp5]]</f>
        <v>0</v>
      </c>
      <c r="E2143">
        <f>Table2[[#This Row],[AcceptedCmp1]]</f>
        <v>0</v>
      </c>
      <c r="F2143">
        <f>Table2[[#This Row],[AcceptedCmp2]]</f>
        <v>0</v>
      </c>
      <c r="G2143">
        <f>Table2[[#This Row],[Response]]</f>
        <v>1</v>
      </c>
      <c r="H2143" s="8">
        <f>Products!G2143</f>
        <v>46</v>
      </c>
      <c r="I2143" s="17" t="str">
        <f>Products!H2143</f>
        <v>Married</v>
      </c>
      <c r="J2143" t="str">
        <f>Products!I2143</f>
        <v>46-55</v>
      </c>
      <c r="K2143" t="str">
        <f>Table6[[#This Row],[Kids]]</f>
        <v>Yes</v>
      </c>
      <c r="L2143" t="str">
        <f>Table6[[#This Row],[Teens]]</f>
        <v>Yes</v>
      </c>
    </row>
    <row r="2144" spans="1:12" ht="16.5" x14ac:dyDescent="0.3">
      <c r="A2144">
        <f>Table2[[#This Row],[NumDealsPurchases]]</f>
        <v>1</v>
      </c>
      <c r="B2144">
        <f>Table2[[#This Row],[AcceptedCmp3]]</f>
        <v>0</v>
      </c>
      <c r="C2144">
        <f>Table2[[#This Row],[AcceptedCmp4]]</f>
        <v>0</v>
      </c>
      <c r="D2144">
        <f>Table2[[#This Row],[AcceptedCmp5]]</f>
        <v>0</v>
      </c>
      <c r="E2144">
        <f>Table2[[#This Row],[AcceptedCmp1]]</f>
        <v>0</v>
      </c>
      <c r="F2144">
        <f>Table2[[#This Row],[AcceptedCmp2]]</f>
        <v>0</v>
      </c>
      <c r="G2144">
        <f>Table2[[#This Row],[Response]]</f>
        <v>0</v>
      </c>
      <c r="H2144" s="8">
        <f>Products!G2144</f>
        <v>40</v>
      </c>
      <c r="I2144" s="17" t="str">
        <f>Products!H2144</f>
        <v>Divorced</v>
      </c>
      <c r="J2144" t="str">
        <f>Products!I2144</f>
        <v>36-45</v>
      </c>
      <c r="K2144" t="str">
        <f>Table6[[#This Row],[Kids]]</f>
        <v>Yes</v>
      </c>
      <c r="L2144" t="str">
        <f>Table6[[#This Row],[Teens]]</f>
        <v>No</v>
      </c>
    </row>
    <row r="2145" spans="1:12" ht="16.5" x14ac:dyDescent="0.3">
      <c r="A2145">
        <f>Table2[[#This Row],[NumDealsPurchases]]</f>
        <v>2</v>
      </c>
      <c r="B2145">
        <f>Table2[[#This Row],[AcceptedCmp3]]</f>
        <v>0</v>
      </c>
      <c r="C2145">
        <f>Table2[[#This Row],[AcceptedCmp4]]</f>
        <v>0</v>
      </c>
      <c r="D2145">
        <f>Table2[[#This Row],[AcceptedCmp5]]</f>
        <v>0</v>
      </c>
      <c r="E2145">
        <f>Table2[[#This Row],[AcceptedCmp1]]</f>
        <v>0</v>
      </c>
      <c r="F2145">
        <f>Table2[[#This Row],[AcceptedCmp2]]</f>
        <v>0</v>
      </c>
      <c r="G2145">
        <f>Table2[[#This Row],[Response]]</f>
        <v>0</v>
      </c>
      <c r="H2145" s="8">
        <f>Products!G2145</f>
        <v>43</v>
      </c>
      <c r="I2145" s="17" t="str">
        <f>Products!H2145</f>
        <v>Married</v>
      </c>
      <c r="J2145" t="str">
        <f>Products!I2145</f>
        <v>36-45</v>
      </c>
      <c r="K2145" t="str">
        <f>Table6[[#This Row],[Kids]]</f>
        <v>Yes</v>
      </c>
      <c r="L2145" t="str">
        <f>Table6[[#This Row],[Teens]]</f>
        <v>Yes</v>
      </c>
    </row>
    <row r="2146" spans="1:12" ht="16.5" x14ac:dyDescent="0.3">
      <c r="A2146">
        <f>Table2[[#This Row],[NumDealsPurchases]]</f>
        <v>5</v>
      </c>
      <c r="B2146">
        <f>Table2[[#This Row],[AcceptedCmp3]]</f>
        <v>0</v>
      </c>
      <c r="C2146">
        <f>Table2[[#This Row],[AcceptedCmp4]]</f>
        <v>0</v>
      </c>
      <c r="D2146">
        <f>Table2[[#This Row],[AcceptedCmp5]]</f>
        <v>0</v>
      </c>
      <c r="E2146">
        <f>Table2[[#This Row],[AcceptedCmp1]]</f>
        <v>0</v>
      </c>
      <c r="F2146">
        <f>Table2[[#This Row],[AcceptedCmp2]]</f>
        <v>0</v>
      </c>
      <c r="G2146">
        <f>Table2[[#This Row],[Response]]</f>
        <v>0</v>
      </c>
      <c r="H2146" s="8">
        <f>Products!G2146</f>
        <v>45</v>
      </c>
      <c r="I2146" s="17" t="str">
        <f>Products!H2146</f>
        <v>Single</v>
      </c>
      <c r="J2146" t="str">
        <f>Products!I2146</f>
        <v>36-45</v>
      </c>
      <c r="K2146" t="str">
        <f>Table6[[#This Row],[Kids]]</f>
        <v>Yes</v>
      </c>
      <c r="L2146" t="str">
        <f>Table6[[#This Row],[Teens]]</f>
        <v>Yes</v>
      </c>
    </row>
    <row r="2147" spans="1:12" ht="16.5" x14ac:dyDescent="0.3">
      <c r="A2147">
        <f>Table2[[#This Row],[NumDealsPurchases]]</f>
        <v>1</v>
      </c>
      <c r="B2147">
        <f>Table2[[#This Row],[AcceptedCmp3]]</f>
        <v>0</v>
      </c>
      <c r="C2147">
        <f>Table2[[#This Row],[AcceptedCmp4]]</f>
        <v>0</v>
      </c>
      <c r="D2147">
        <f>Table2[[#This Row],[AcceptedCmp5]]</f>
        <v>0</v>
      </c>
      <c r="E2147">
        <f>Table2[[#This Row],[AcceptedCmp1]]</f>
        <v>0</v>
      </c>
      <c r="F2147">
        <f>Table2[[#This Row],[AcceptedCmp2]]</f>
        <v>0</v>
      </c>
      <c r="G2147">
        <f>Table2[[#This Row],[Response]]</f>
        <v>0</v>
      </c>
      <c r="H2147" s="8">
        <f>Products!G2147</f>
        <v>57</v>
      </c>
      <c r="I2147" s="17" t="str">
        <f>Products!H2147</f>
        <v>Single</v>
      </c>
      <c r="J2147" t="str">
        <f>Products!I2147</f>
        <v>56-65</v>
      </c>
      <c r="K2147" t="str">
        <f>Table6[[#This Row],[Kids]]</f>
        <v>No</v>
      </c>
      <c r="L2147" t="str">
        <f>Table6[[#This Row],[Teens]]</f>
        <v>No</v>
      </c>
    </row>
    <row r="2148" spans="1:12" ht="16.5" x14ac:dyDescent="0.3">
      <c r="A2148">
        <f>Table2[[#This Row],[NumDealsPurchases]]</f>
        <v>7</v>
      </c>
      <c r="B2148">
        <f>Table2[[#This Row],[AcceptedCmp3]]</f>
        <v>0</v>
      </c>
      <c r="C2148">
        <f>Table2[[#This Row],[AcceptedCmp4]]</f>
        <v>1</v>
      </c>
      <c r="D2148">
        <f>Table2[[#This Row],[AcceptedCmp5]]</f>
        <v>1</v>
      </c>
      <c r="E2148">
        <f>Table2[[#This Row],[AcceptedCmp1]]</f>
        <v>0</v>
      </c>
      <c r="F2148">
        <f>Table2[[#This Row],[AcceptedCmp2]]</f>
        <v>0</v>
      </c>
      <c r="G2148">
        <f>Table2[[#This Row],[Response]]</f>
        <v>0</v>
      </c>
      <c r="H2148" s="8">
        <f>Products!G2148</f>
        <v>41</v>
      </c>
      <c r="I2148" s="17" t="str">
        <f>Products!H2148</f>
        <v>Together</v>
      </c>
      <c r="J2148" t="str">
        <f>Products!I2148</f>
        <v>36-45</v>
      </c>
      <c r="K2148" t="str">
        <f>Table6[[#This Row],[Kids]]</f>
        <v>No</v>
      </c>
      <c r="L2148" t="str">
        <f>Table6[[#This Row],[Teens]]</f>
        <v>Yes</v>
      </c>
    </row>
    <row r="2149" spans="1:12" ht="16.5" x14ac:dyDescent="0.3">
      <c r="A2149">
        <f>Table2[[#This Row],[NumDealsPurchases]]</f>
        <v>1</v>
      </c>
      <c r="B2149">
        <f>Table2[[#This Row],[AcceptedCmp3]]</f>
        <v>0</v>
      </c>
      <c r="C2149">
        <f>Table2[[#This Row],[AcceptedCmp4]]</f>
        <v>0</v>
      </c>
      <c r="D2149">
        <f>Table2[[#This Row],[AcceptedCmp5]]</f>
        <v>1</v>
      </c>
      <c r="E2149">
        <f>Table2[[#This Row],[AcceptedCmp1]]</f>
        <v>0</v>
      </c>
      <c r="F2149">
        <f>Table2[[#This Row],[AcceptedCmp2]]</f>
        <v>0</v>
      </c>
      <c r="G2149">
        <f>Table2[[#This Row],[Response]]</f>
        <v>1</v>
      </c>
      <c r="H2149" s="8">
        <f>Products!G2149</f>
        <v>56</v>
      </c>
      <c r="I2149" s="17" t="str">
        <f>Products!H2149</f>
        <v>Together</v>
      </c>
      <c r="J2149" t="str">
        <f>Products!I2149</f>
        <v>56-65</v>
      </c>
      <c r="K2149" t="str">
        <f>Table6[[#This Row],[Kids]]</f>
        <v>No</v>
      </c>
      <c r="L2149" t="str">
        <f>Table6[[#This Row],[Teens]]</f>
        <v>No</v>
      </c>
    </row>
    <row r="2150" spans="1:12" ht="16.5" x14ac:dyDescent="0.3">
      <c r="A2150">
        <f>Table2[[#This Row],[NumDealsPurchases]]</f>
        <v>1</v>
      </c>
      <c r="B2150">
        <f>Table2[[#This Row],[AcceptedCmp3]]</f>
        <v>0</v>
      </c>
      <c r="C2150">
        <f>Table2[[#This Row],[AcceptedCmp4]]</f>
        <v>0</v>
      </c>
      <c r="D2150">
        <f>Table2[[#This Row],[AcceptedCmp5]]</f>
        <v>0</v>
      </c>
      <c r="E2150">
        <f>Table2[[#This Row],[AcceptedCmp1]]</f>
        <v>0</v>
      </c>
      <c r="F2150">
        <f>Table2[[#This Row],[AcceptedCmp2]]</f>
        <v>0</v>
      </c>
      <c r="G2150">
        <f>Table2[[#This Row],[Response]]</f>
        <v>0</v>
      </c>
      <c r="H2150" s="8">
        <f>Products!G2150</f>
        <v>43</v>
      </c>
      <c r="I2150" s="17" t="str">
        <f>Products!H2150</f>
        <v>Together</v>
      </c>
      <c r="J2150" t="str">
        <f>Products!I2150</f>
        <v>36-45</v>
      </c>
      <c r="K2150" t="str">
        <f>Table6[[#This Row],[Kids]]</f>
        <v>Yes</v>
      </c>
      <c r="L2150" t="str">
        <f>Table6[[#This Row],[Teens]]</f>
        <v>No</v>
      </c>
    </row>
    <row r="2151" spans="1:12" ht="16.5" x14ac:dyDescent="0.3">
      <c r="A2151">
        <f>Table2[[#This Row],[NumDealsPurchases]]</f>
        <v>4</v>
      </c>
      <c r="B2151">
        <f>Table2[[#This Row],[AcceptedCmp3]]</f>
        <v>0</v>
      </c>
      <c r="C2151">
        <f>Table2[[#This Row],[AcceptedCmp4]]</f>
        <v>0</v>
      </c>
      <c r="D2151">
        <f>Table2[[#This Row],[AcceptedCmp5]]</f>
        <v>0</v>
      </c>
      <c r="E2151">
        <f>Table2[[#This Row],[AcceptedCmp1]]</f>
        <v>0</v>
      </c>
      <c r="F2151">
        <f>Table2[[#This Row],[AcceptedCmp2]]</f>
        <v>0</v>
      </c>
      <c r="G2151">
        <f>Table2[[#This Row],[Response]]</f>
        <v>0</v>
      </c>
      <c r="H2151" s="8">
        <f>Products!G2151</f>
        <v>54</v>
      </c>
      <c r="I2151" s="17" t="str">
        <f>Products!H2151</f>
        <v>Married</v>
      </c>
      <c r="J2151" t="str">
        <f>Products!I2151</f>
        <v>46-55</v>
      </c>
      <c r="K2151" t="str">
        <f>Table6[[#This Row],[Kids]]</f>
        <v>Yes</v>
      </c>
      <c r="L2151" t="str">
        <f>Table6[[#This Row],[Teens]]</f>
        <v>Yes</v>
      </c>
    </row>
    <row r="2152" spans="1:12" ht="16.5" x14ac:dyDescent="0.3">
      <c r="A2152">
        <f>Table2[[#This Row],[NumDealsPurchases]]</f>
        <v>4</v>
      </c>
      <c r="B2152">
        <f>Table2[[#This Row],[AcceptedCmp3]]</f>
        <v>0</v>
      </c>
      <c r="C2152">
        <f>Table2[[#This Row],[AcceptedCmp4]]</f>
        <v>0</v>
      </c>
      <c r="D2152">
        <f>Table2[[#This Row],[AcceptedCmp5]]</f>
        <v>0</v>
      </c>
      <c r="E2152">
        <f>Table2[[#This Row],[AcceptedCmp1]]</f>
        <v>0</v>
      </c>
      <c r="F2152">
        <f>Table2[[#This Row],[AcceptedCmp2]]</f>
        <v>0</v>
      </c>
      <c r="G2152">
        <f>Table2[[#This Row],[Response]]</f>
        <v>0</v>
      </c>
      <c r="H2152" s="8">
        <f>Products!G2152</f>
        <v>40</v>
      </c>
      <c r="I2152" s="17" t="str">
        <f>Products!H2152</f>
        <v>Married</v>
      </c>
      <c r="J2152" t="str">
        <f>Products!I2152</f>
        <v>36-45</v>
      </c>
      <c r="K2152" t="str">
        <f>Table6[[#This Row],[Kids]]</f>
        <v>Yes</v>
      </c>
      <c r="L2152" t="str">
        <f>Table6[[#This Row],[Teens]]</f>
        <v>Yes</v>
      </c>
    </row>
    <row r="2153" spans="1:12" ht="16.5" x14ac:dyDescent="0.3">
      <c r="A2153">
        <f>Table2[[#This Row],[NumDealsPurchases]]</f>
        <v>2</v>
      </c>
      <c r="B2153">
        <f>Table2[[#This Row],[AcceptedCmp3]]</f>
        <v>0</v>
      </c>
      <c r="C2153">
        <f>Table2[[#This Row],[AcceptedCmp4]]</f>
        <v>0</v>
      </c>
      <c r="D2153">
        <f>Table2[[#This Row],[AcceptedCmp5]]</f>
        <v>0</v>
      </c>
      <c r="E2153">
        <f>Table2[[#This Row],[AcceptedCmp1]]</f>
        <v>0</v>
      </c>
      <c r="F2153">
        <f>Table2[[#This Row],[AcceptedCmp2]]</f>
        <v>0</v>
      </c>
      <c r="G2153">
        <f>Table2[[#This Row],[Response]]</f>
        <v>0</v>
      </c>
      <c r="H2153" s="8">
        <f>Products!G2153</f>
        <v>51</v>
      </c>
      <c r="I2153" s="17" t="str">
        <f>Products!H2153</f>
        <v>Married</v>
      </c>
      <c r="J2153" t="str">
        <f>Products!I2153</f>
        <v>46-55</v>
      </c>
      <c r="K2153" t="str">
        <f>Table6[[#This Row],[Kids]]</f>
        <v>No</v>
      </c>
      <c r="L2153" t="str">
        <f>Table6[[#This Row],[Teens]]</f>
        <v>Yes</v>
      </c>
    </row>
    <row r="2154" spans="1:12" ht="16.5" x14ac:dyDescent="0.3">
      <c r="A2154">
        <f>Table2[[#This Row],[NumDealsPurchases]]</f>
        <v>2</v>
      </c>
      <c r="B2154">
        <f>Table2[[#This Row],[AcceptedCmp3]]</f>
        <v>0</v>
      </c>
      <c r="C2154">
        <f>Table2[[#This Row],[AcceptedCmp4]]</f>
        <v>0</v>
      </c>
      <c r="D2154">
        <f>Table2[[#This Row],[AcceptedCmp5]]</f>
        <v>0</v>
      </c>
      <c r="E2154">
        <f>Table2[[#This Row],[AcceptedCmp1]]</f>
        <v>0</v>
      </c>
      <c r="F2154">
        <f>Table2[[#This Row],[AcceptedCmp2]]</f>
        <v>0</v>
      </c>
      <c r="G2154">
        <f>Table2[[#This Row],[Response]]</f>
        <v>0</v>
      </c>
      <c r="H2154" s="8">
        <f>Products!G2154</f>
        <v>55</v>
      </c>
      <c r="I2154" s="17" t="str">
        <f>Products!H2154</f>
        <v>Married</v>
      </c>
      <c r="J2154" t="str">
        <f>Products!I2154</f>
        <v>46-55</v>
      </c>
      <c r="K2154" t="str">
        <f>Table6[[#This Row],[Kids]]</f>
        <v>Yes</v>
      </c>
      <c r="L2154" t="str">
        <f>Table6[[#This Row],[Teens]]</f>
        <v>Yes</v>
      </c>
    </row>
    <row r="2155" spans="1:12" ht="16.5" x14ac:dyDescent="0.3">
      <c r="A2155">
        <f>Table2[[#This Row],[NumDealsPurchases]]</f>
        <v>2</v>
      </c>
      <c r="B2155">
        <f>Table2[[#This Row],[AcceptedCmp3]]</f>
        <v>0</v>
      </c>
      <c r="C2155">
        <f>Table2[[#This Row],[AcceptedCmp4]]</f>
        <v>0</v>
      </c>
      <c r="D2155">
        <f>Table2[[#This Row],[AcceptedCmp5]]</f>
        <v>0</v>
      </c>
      <c r="E2155">
        <f>Table2[[#This Row],[AcceptedCmp1]]</f>
        <v>1</v>
      </c>
      <c r="F2155">
        <f>Table2[[#This Row],[AcceptedCmp2]]</f>
        <v>0</v>
      </c>
      <c r="G2155">
        <f>Table2[[#This Row],[Response]]</f>
        <v>0</v>
      </c>
      <c r="H2155" s="8">
        <f>Products!G2155</f>
        <v>40</v>
      </c>
      <c r="I2155" s="17" t="str">
        <f>Products!H2155</f>
        <v>Widow</v>
      </c>
      <c r="J2155" t="str">
        <f>Products!I2155</f>
        <v>36-45</v>
      </c>
      <c r="K2155" t="str">
        <f>Table6[[#This Row],[Kids]]</f>
        <v>No</v>
      </c>
      <c r="L2155" t="str">
        <f>Table6[[#This Row],[Teens]]</f>
        <v>No</v>
      </c>
    </row>
    <row r="2156" spans="1:12" ht="16.5" x14ac:dyDescent="0.3">
      <c r="A2156">
        <f>Table2[[#This Row],[NumDealsPurchases]]</f>
        <v>4</v>
      </c>
      <c r="B2156">
        <f>Table2[[#This Row],[AcceptedCmp3]]</f>
        <v>0</v>
      </c>
      <c r="C2156">
        <f>Table2[[#This Row],[AcceptedCmp4]]</f>
        <v>0</v>
      </c>
      <c r="D2156">
        <f>Table2[[#This Row],[AcceptedCmp5]]</f>
        <v>0</v>
      </c>
      <c r="E2156">
        <f>Table2[[#This Row],[AcceptedCmp1]]</f>
        <v>0</v>
      </c>
      <c r="F2156">
        <f>Table2[[#This Row],[AcceptedCmp2]]</f>
        <v>0</v>
      </c>
      <c r="G2156">
        <f>Table2[[#This Row],[Response]]</f>
        <v>0</v>
      </c>
      <c r="H2156" s="8">
        <f>Products!G2156</f>
        <v>38</v>
      </c>
      <c r="I2156" s="17" t="str">
        <f>Products!H2156</f>
        <v>Together</v>
      </c>
      <c r="J2156" t="str">
        <f>Products!I2156</f>
        <v>36-45</v>
      </c>
      <c r="K2156" t="str">
        <f>Table6[[#This Row],[Kids]]</f>
        <v>Yes</v>
      </c>
      <c r="L2156" t="str">
        <f>Table6[[#This Row],[Teens]]</f>
        <v>No</v>
      </c>
    </row>
    <row r="2157" spans="1:12" ht="16.5" x14ac:dyDescent="0.3">
      <c r="A2157">
        <f>Table2[[#This Row],[NumDealsPurchases]]</f>
        <v>5</v>
      </c>
      <c r="B2157">
        <f>Table2[[#This Row],[AcceptedCmp3]]</f>
        <v>1</v>
      </c>
      <c r="C2157">
        <f>Table2[[#This Row],[AcceptedCmp4]]</f>
        <v>0</v>
      </c>
      <c r="D2157">
        <f>Table2[[#This Row],[AcceptedCmp5]]</f>
        <v>0</v>
      </c>
      <c r="E2157">
        <f>Table2[[#This Row],[AcceptedCmp1]]</f>
        <v>0</v>
      </c>
      <c r="F2157">
        <f>Table2[[#This Row],[AcceptedCmp2]]</f>
        <v>0</v>
      </c>
      <c r="G2157">
        <f>Table2[[#This Row],[Response]]</f>
        <v>0</v>
      </c>
      <c r="H2157" s="8">
        <f>Products!G2157</f>
        <v>44</v>
      </c>
      <c r="I2157" s="17" t="str">
        <f>Products!H2157</f>
        <v>Married</v>
      </c>
      <c r="J2157" t="str">
        <f>Products!I2157</f>
        <v>36-45</v>
      </c>
      <c r="K2157" t="str">
        <f>Table6[[#This Row],[Kids]]</f>
        <v>Yes</v>
      </c>
      <c r="L2157" t="str">
        <f>Table6[[#This Row],[Teens]]</f>
        <v>Yes</v>
      </c>
    </row>
    <row r="2158" spans="1:12" ht="16.5" x14ac:dyDescent="0.3">
      <c r="A2158">
        <f>Table2[[#This Row],[NumDealsPurchases]]</f>
        <v>1</v>
      </c>
      <c r="B2158">
        <f>Table2[[#This Row],[AcceptedCmp3]]</f>
        <v>0</v>
      </c>
      <c r="C2158">
        <f>Table2[[#This Row],[AcceptedCmp4]]</f>
        <v>0</v>
      </c>
      <c r="D2158">
        <f>Table2[[#This Row],[AcceptedCmp5]]</f>
        <v>0</v>
      </c>
      <c r="E2158">
        <f>Table2[[#This Row],[AcceptedCmp1]]</f>
        <v>0</v>
      </c>
      <c r="F2158">
        <f>Table2[[#This Row],[AcceptedCmp2]]</f>
        <v>0</v>
      </c>
      <c r="G2158">
        <f>Table2[[#This Row],[Response]]</f>
        <v>0</v>
      </c>
      <c r="H2158" s="8">
        <f>Products!G2158</f>
        <v>37</v>
      </c>
      <c r="I2158" s="17" t="str">
        <f>Products!H2158</f>
        <v>Divorced</v>
      </c>
      <c r="J2158" t="str">
        <f>Products!I2158</f>
        <v>36-45</v>
      </c>
      <c r="K2158" t="str">
        <f>Table6[[#This Row],[Kids]]</f>
        <v>Yes</v>
      </c>
      <c r="L2158" t="str">
        <f>Table6[[#This Row],[Teens]]</f>
        <v>No</v>
      </c>
    </row>
    <row r="2159" spans="1:12" ht="16.5" x14ac:dyDescent="0.3">
      <c r="A2159">
        <f>Table2[[#This Row],[NumDealsPurchases]]</f>
        <v>2</v>
      </c>
      <c r="B2159">
        <f>Table2[[#This Row],[AcceptedCmp3]]</f>
        <v>0</v>
      </c>
      <c r="C2159">
        <f>Table2[[#This Row],[AcceptedCmp4]]</f>
        <v>0</v>
      </c>
      <c r="D2159">
        <f>Table2[[#This Row],[AcceptedCmp5]]</f>
        <v>0</v>
      </c>
      <c r="E2159">
        <f>Table2[[#This Row],[AcceptedCmp1]]</f>
        <v>0</v>
      </c>
      <c r="F2159">
        <f>Table2[[#This Row],[AcceptedCmp2]]</f>
        <v>0</v>
      </c>
      <c r="G2159">
        <f>Table2[[#This Row],[Response]]</f>
        <v>0</v>
      </c>
      <c r="H2159" s="8">
        <f>Products!G2159</f>
        <v>31</v>
      </c>
      <c r="I2159" s="17" t="str">
        <f>Products!H2159</f>
        <v>Together</v>
      </c>
      <c r="J2159" t="str">
        <f>Products!I2159</f>
        <v>26-35</v>
      </c>
      <c r="K2159" t="str">
        <f>Table6[[#This Row],[Kids]]</f>
        <v>Yes</v>
      </c>
      <c r="L2159" t="str">
        <f>Table6[[#This Row],[Teens]]</f>
        <v>No</v>
      </c>
    </row>
    <row r="2160" spans="1:12" ht="16.5" x14ac:dyDescent="0.3">
      <c r="A2160">
        <f>Table2[[#This Row],[NumDealsPurchases]]</f>
        <v>5</v>
      </c>
      <c r="B2160">
        <f>Table2[[#This Row],[AcceptedCmp3]]</f>
        <v>0</v>
      </c>
      <c r="C2160">
        <f>Table2[[#This Row],[AcceptedCmp4]]</f>
        <v>0</v>
      </c>
      <c r="D2160">
        <f>Table2[[#This Row],[AcceptedCmp5]]</f>
        <v>0</v>
      </c>
      <c r="E2160">
        <f>Table2[[#This Row],[AcceptedCmp1]]</f>
        <v>0</v>
      </c>
      <c r="F2160">
        <f>Table2[[#This Row],[AcceptedCmp2]]</f>
        <v>0</v>
      </c>
      <c r="G2160">
        <f>Table2[[#This Row],[Response]]</f>
        <v>0</v>
      </c>
      <c r="H2160" s="8">
        <f>Products!G2160</f>
        <v>50</v>
      </c>
      <c r="I2160" s="17" t="str">
        <f>Products!H2160</f>
        <v>Married</v>
      </c>
      <c r="J2160" t="str">
        <f>Products!I2160</f>
        <v>46-55</v>
      </c>
      <c r="K2160" t="str">
        <f>Table6[[#This Row],[Kids]]</f>
        <v>Yes</v>
      </c>
      <c r="L2160" t="str">
        <f>Table6[[#This Row],[Teens]]</f>
        <v>Yes</v>
      </c>
    </row>
    <row r="2161" spans="1:12" ht="16.5" x14ac:dyDescent="0.3">
      <c r="A2161">
        <f>Table2[[#This Row],[NumDealsPurchases]]</f>
        <v>1</v>
      </c>
      <c r="B2161">
        <f>Table2[[#This Row],[AcceptedCmp3]]</f>
        <v>0</v>
      </c>
      <c r="C2161">
        <f>Table2[[#This Row],[AcceptedCmp4]]</f>
        <v>0</v>
      </c>
      <c r="D2161">
        <f>Table2[[#This Row],[AcceptedCmp5]]</f>
        <v>0</v>
      </c>
      <c r="E2161">
        <f>Table2[[#This Row],[AcceptedCmp1]]</f>
        <v>0</v>
      </c>
      <c r="F2161">
        <f>Table2[[#This Row],[AcceptedCmp2]]</f>
        <v>0</v>
      </c>
      <c r="G2161">
        <f>Table2[[#This Row],[Response]]</f>
        <v>0</v>
      </c>
      <c r="H2161" s="8">
        <f>Products!G2161</f>
        <v>39</v>
      </c>
      <c r="I2161" s="17" t="str">
        <f>Products!H2161</f>
        <v>Single</v>
      </c>
      <c r="J2161" t="str">
        <f>Products!I2161</f>
        <v>36-45</v>
      </c>
      <c r="K2161" t="str">
        <f>Table6[[#This Row],[Kids]]</f>
        <v>No</v>
      </c>
      <c r="L2161" t="str">
        <f>Table6[[#This Row],[Teens]]</f>
        <v>Yes</v>
      </c>
    </row>
    <row r="2162" spans="1:12" ht="16.5" x14ac:dyDescent="0.3">
      <c r="A2162">
        <f>Table2[[#This Row],[NumDealsPurchases]]</f>
        <v>2</v>
      </c>
      <c r="B2162">
        <f>Table2[[#This Row],[AcceptedCmp3]]</f>
        <v>0</v>
      </c>
      <c r="C2162">
        <f>Table2[[#This Row],[AcceptedCmp4]]</f>
        <v>1</v>
      </c>
      <c r="D2162">
        <f>Table2[[#This Row],[AcceptedCmp5]]</f>
        <v>0</v>
      </c>
      <c r="E2162">
        <f>Table2[[#This Row],[AcceptedCmp1]]</f>
        <v>0</v>
      </c>
      <c r="F2162">
        <f>Table2[[#This Row],[AcceptedCmp2]]</f>
        <v>0</v>
      </c>
      <c r="G2162">
        <f>Table2[[#This Row],[Response]]</f>
        <v>0</v>
      </c>
      <c r="H2162" s="8">
        <f>Products!G2162</f>
        <v>59</v>
      </c>
      <c r="I2162" s="17" t="str">
        <f>Products!H2162</f>
        <v>Married</v>
      </c>
      <c r="J2162" t="str">
        <f>Products!I2162</f>
        <v>56-65</v>
      </c>
      <c r="K2162" t="str">
        <f>Table6[[#This Row],[Kids]]</f>
        <v>No</v>
      </c>
      <c r="L2162" t="str">
        <f>Table6[[#This Row],[Teens]]</f>
        <v>Yes</v>
      </c>
    </row>
    <row r="2163" spans="1:12" ht="16.5" x14ac:dyDescent="0.3">
      <c r="A2163">
        <f>Table2[[#This Row],[NumDealsPurchases]]</f>
        <v>1</v>
      </c>
      <c r="B2163">
        <f>Table2[[#This Row],[AcceptedCmp3]]</f>
        <v>0</v>
      </c>
      <c r="C2163">
        <f>Table2[[#This Row],[AcceptedCmp4]]</f>
        <v>0</v>
      </c>
      <c r="D2163">
        <f>Table2[[#This Row],[AcceptedCmp5]]</f>
        <v>0</v>
      </c>
      <c r="E2163">
        <f>Table2[[#This Row],[AcceptedCmp1]]</f>
        <v>0</v>
      </c>
      <c r="F2163">
        <f>Table2[[#This Row],[AcceptedCmp2]]</f>
        <v>0</v>
      </c>
      <c r="G2163">
        <f>Table2[[#This Row],[Response]]</f>
        <v>0</v>
      </c>
      <c r="H2163" s="8">
        <f>Products!G2163</f>
        <v>49</v>
      </c>
      <c r="I2163" s="17" t="str">
        <f>Products!H2163</f>
        <v>Together</v>
      </c>
      <c r="J2163" t="str">
        <f>Products!I2163</f>
        <v>46-55</v>
      </c>
      <c r="K2163" t="str">
        <f>Table6[[#This Row],[Kids]]</f>
        <v>No</v>
      </c>
      <c r="L2163" t="str">
        <f>Table6[[#This Row],[Teens]]</f>
        <v>Yes</v>
      </c>
    </row>
    <row r="2164" spans="1:12" ht="16.5" x14ac:dyDescent="0.3">
      <c r="A2164">
        <f>Table2[[#This Row],[NumDealsPurchases]]</f>
        <v>3</v>
      </c>
      <c r="B2164">
        <f>Table2[[#This Row],[AcceptedCmp3]]</f>
        <v>0</v>
      </c>
      <c r="C2164">
        <f>Table2[[#This Row],[AcceptedCmp4]]</f>
        <v>0</v>
      </c>
      <c r="D2164">
        <f>Table2[[#This Row],[AcceptedCmp5]]</f>
        <v>0</v>
      </c>
      <c r="E2164">
        <f>Table2[[#This Row],[AcceptedCmp1]]</f>
        <v>0</v>
      </c>
      <c r="F2164">
        <f>Table2[[#This Row],[AcceptedCmp2]]</f>
        <v>0</v>
      </c>
      <c r="G2164">
        <f>Table2[[#This Row],[Response]]</f>
        <v>1</v>
      </c>
      <c r="H2164" s="8">
        <f>Products!G2164</f>
        <v>48</v>
      </c>
      <c r="I2164" s="17" t="str">
        <f>Products!H2164</f>
        <v>Together</v>
      </c>
      <c r="J2164" t="str">
        <f>Products!I2164</f>
        <v>46-55</v>
      </c>
      <c r="K2164" t="str">
        <f>Table6[[#This Row],[Kids]]</f>
        <v>No</v>
      </c>
      <c r="L2164" t="str">
        <f>Table6[[#This Row],[Teens]]</f>
        <v>Yes</v>
      </c>
    </row>
    <row r="2165" spans="1:12" ht="16.5" x14ac:dyDescent="0.3">
      <c r="A2165">
        <f>Table2[[#This Row],[NumDealsPurchases]]</f>
        <v>1</v>
      </c>
      <c r="B2165">
        <f>Table2[[#This Row],[AcceptedCmp3]]</f>
        <v>0</v>
      </c>
      <c r="C2165">
        <f>Table2[[#This Row],[AcceptedCmp4]]</f>
        <v>0</v>
      </c>
      <c r="D2165">
        <f>Table2[[#This Row],[AcceptedCmp5]]</f>
        <v>0</v>
      </c>
      <c r="E2165">
        <f>Table2[[#This Row],[AcceptedCmp1]]</f>
        <v>0</v>
      </c>
      <c r="F2165">
        <f>Table2[[#This Row],[AcceptedCmp2]]</f>
        <v>0</v>
      </c>
      <c r="G2165">
        <f>Table2[[#This Row],[Response]]</f>
        <v>0</v>
      </c>
      <c r="H2165" s="8">
        <f>Products!G2165</f>
        <v>34</v>
      </c>
      <c r="I2165" s="17" t="str">
        <f>Products!H2165</f>
        <v>Widow</v>
      </c>
      <c r="J2165" t="str">
        <f>Products!I2165</f>
        <v>26-35</v>
      </c>
      <c r="K2165" t="str">
        <f>Table6[[#This Row],[Kids]]</f>
        <v>Yes</v>
      </c>
      <c r="L2165" t="str">
        <f>Table6[[#This Row],[Teens]]</f>
        <v>No</v>
      </c>
    </row>
    <row r="2166" spans="1:12" ht="16.5" x14ac:dyDescent="0.3">
      <c r="A2166">
        <f>Table2[[#This Row],[NumDealsPurchases]]</f>
        <v>6</v>
      </c>
      <c r="B2166">
        <f>Table2[[#This Row],[AcceptedCmp3]]</f>
        <v>0</v>
      </c>
      <c r="C2166">
        <f>Table2[[#This Row],[AcceptedCmp4]]</f>
        <v>0</v>
      </c>
      <c r="D2166">
        <f>Table2[[#This Row],[AcceptedCmp5]]</f>
        <v>0</v>
      </c>
      <c r="E2166">
        <f>Table2[[#This Row],[AcceptedCmp1]]</f>
        <v>0</v>
      </c>
      <c r="F2166">
        <f>Table2[[#This Row],[AcceptedCmp2]]</f>
        <v>0</v>
      </c>
      <c r="G2166">
        <f>Table2[[#This Row],[Response]]</f>
        <v>0</v>
      </c>
      <c r="H2166" s="8">
        <f>Products!G2166</f>
        <v>56</v>
      </c>
      <c r="I2166" s="17" t="str">
        <f>Products!H2166</f>
        <v>Single</v>
      </c>
      <c r="J2166" t="str">
        <f>Products!I2166</f>
        <v>56-65</v>
      </c>
      <c r="K2166" t="str">
        <f>Table6[[#This Row],[Kids]]</f>
        <v>No</v>
      </c>
      <c r="L2166" t="str">
        <f>Table6[[#This Row],[Teens]]</f>
        <v>Yes</v>
      </c>
    </row>
    <row r="2167" spans="1:12" ht="16.5" x14ac:dyDescent="0.3">
      <c r="A2167">
        <f>Table2[[#This Row],[NumDealsPurchases]]</f>
        <v>1</v>
      </c>
      <c r="B2167">
        <f>Table2[[#This Row],[AcceptedCmp3]]</f>
        <v>0</v>
      </c>
      <c r="C2167">
        <f>Table2[[#This Row],[AcceptedCmp4]]</f>
        <v>0</v>
      </c>
      <c r="D2167">
        <f>Table2[[#This Row],[AcceptedCmp5]]</f>
        <v>0</v>
      </c>
      <c r="E2167">
        <f>Table2[[#This Row],[AcceptedCmp1]]</f>
        <v>1</v>
      </c>
      <c r="F2167">
        <f>Table2[[#This Row],[AcceptedCmp2]]</f>
        <v>0</v>
      </c>
      <c r="G2167">
        <f>Table2[[#This Row],[Response]]</f>
        <v>0</v>
      </c>
      <c r="H2167" s="8">
        <f>Products!G2167</f>
        <v>64</v>
      </c>
      <c r="I2167" s="17" t="str">
        <f>Products!H2167</f>
        <v>Single</v>
      </c>
      <c r="J2167" t="str">
        <f>Products!I2167</f>
        <v>56-65</v>
      </c>
      <c r="K2167" t="str">
        <f>Table6[[#This Row],[Kids]]</f>
        <v>No</v>
      </c>
      <c r="L2167" t="str">
        <f>Table6[[#This Row],[Teens]]</f>
        <v>No</v>
      </c>
    </row>
    <row r="2168" spans="1:12" ht="16.5" x14ac:dyDescent="0.3">
      <c r="A2168">
        <f>Table2[[#This Row],[NumDealsPurchases]]</f>
        <v>2</v>
      </c>
      <c r="B2168">
        <f>Table2[[#This Row],[AcceptedCmp3]]</f>
        <v>0</v>
      </c>
      <c r="C2168">
        <f>Table2[[#This Row],[AcceptedCmp4]]</f>
        <v>0</v>
      </c>
      <c r="D2168">
        <f>Table2[[#This Row],[AcceptedCmp5]]</f>
        <v>0</v>
      </c>
      <c r="E2168">
        <f>Table2[[#This Row],[AcceptedCmp1]]</f>
        <v>0</v>
      </c>
      <c r="F2168">
        <f>Table2[[#This Row],[AcceptedCmp2]]</f>
        <v>0</v>
      </c>
      <c r="G2168">
        <f>Table2[[#This Row],[Response]]</f>
        <v>0</v>
      </c>
      <c r="H2168" s="8">
        <f>Products!G2168</f>
        <v>21</v>
      </c>
      <c r="I2168" s="17" t="str">
        <f>Products!H2168</f>
        <v>Divorced</v>
      </c>
      <c r="J2168" t="str">
        <f>Products!I2168</f>
        <v>16-25</v>
      </c>
      <c r="K2168" t="str">
        <f>Table6[[#This Row],[Kids]]</f>
        <v>Yes</v>
      </c>
      <c r="L2168" t="str">
        <f>Table6[[#This Row],[Teens]]</f>
        <v>No</v>
      </c>
    </row>
    <row r="2169" spans="1:12" ht="16.5" x14ac:dyDescent="0.3">
      <c r="A2169">
        <f>Table2[[#This Row],[NumDealsPurchases]]</f>
        <v>2</v>
      </c>
      <c r="B2169">
        <f>Table2[[#This Row],[AcceptedCmp3]]</f>
        <v>0</v>
      </c>
      <c r="C2169">
        <f>Table2[[#This Row],[AcceptedCmp4]]</f>
        <v>0</v>
      </c>
      <c r="D2169">
        <f>Table2[[#This Row],[AcceptedCmp5]]</f>
        <v>0</v>
      </c>
      <c r="E2169">
        <f>Table2[[#This Row],[AcceptedCmp1]]</f>
        <v>0</v>
      </c>
      <c r="F2169">
        <f>Table2[[#This Row],[AcceptedCmp2]]</f>
        <v>0</v>
      </c>
      <c r="G2169">
        <f>Table2[[#This Row],[Response]]</f>
        <v>0</v>
      </c>
      <c r="H2169" s="8">
        <f>Products!G2169</f>
        <v>39</v>
      </c>
      <c r="I2169" s="17" t="str">
        <f>Products!H2169</f>
        <v>Single</v>
      </c>
      <c r="J2169" t="str">
        <f>Products!I2169</f>
        <v>36-45</v>
      </c>
      <c r="K2169" t="str">
        <f>Table6[[#This Row],[Kids]]</f>
        <v>Yes</v>
      </c>
      <c r="L2169" t="str">
        <f>Table6[[#This Row],[Teens]]</f>
        <v>No</v>
      </c>
    </row>
    <row r="2170" spans="1:12" ht="16.5" x14ac:dyDescent="0.3">
      <c r="A2170">
        <f>Table2[[#This Row],[NumDealsPurchases]]</f>
        <v>3</v>
      </c>
      <c r="B2170">
        <f>Table2[[#This Row],[AcceptedCmp3]]</f>
        <v>0</v>
      </c>
      <c r="C2170">
        <f>Table2[[#This Row],[AcceptedCmp4]]</f>
        <v>0</v>
      </c>
      <c r="D2170">
        <f>Table2[[#This Row],[AcceptedCmp5]]</f>
        <v>0</v>
      </c>
      <c r="E2170">
        <f>Table2[[#This Row],[AcceptedCmp1]]</f>
        <v>0</v>
      </c>
      <c r="F2170">
        <f>Table2[[#This Row],[AcceptedCmp2]]</f>
        <v>0</v>
      </c>
      <c r="G2170">
        <f>Table2[[#This Row],[Response]]</f>
        <v>0</v>
      </c>
      <c r="H2170" s="8">
        <f>Products!G2170</f>
        <v>59</v>
      </c>
      <c r="I2170" s="17" t="str">
        <f>Products!H2170</f>
        <v>Married</v>
      </c>
      <c r="J2170" t="str">
        <f>Products!I2170</f>
        <v>56-65</v>
      </c>
      <c r="K2170" t="str">
        <f>Table6[[#This Row],[Kids]]</f>
        <v>No</v>
      </c>
      <c r="L2170" t="str">
        <f>Table6[[#This Row],[Teens]]</f>
        <v>Yes</v>
      </c>
    </row>
    <row r="2171" spans="1:12" ht="16.5" x14ac:dyDescent="0.3">
      <c r="A2171">
        <f>Table2[[#This Row],[NumDealsPurchases]]</f>
        <v>0</v>
      </c>
      <c r="B2171">
        <f>Table2[[#This Row],[AcceptedCmp3]]</f>
        <v>1</v>
      </c>
      <c r="C2171">
        <f>Table2[[#This Row],[AcceptedCmp4]]</f>
        <v>0</v>
      </c>
      <c r="D2171">
        <f>Table2[[#This Row],[AcceptedCmp5]]</f>
        <v>1</v>
      </c>
      <c r="E2171">
        <f>Table2[[#This Row],[AcceptedCmp1]]</f>
        <v>1</v>
      </c>
      <c r="F2171">
        <f>Table2[[#This Row],[AcceptedCmp2]]</f>
        <v>1</v>
      </c>
      <c r="G2171">
        <f>Table2[[#This Row],[Response]]</f>
        <v>1</v>
      </c>
      <c r="H2171" s="8">
        <f>Products!G2171</f>
        <v>23</v>
      </c>
      <c r="I2171" s="17" t="str">
        <f>Products!H2171</f>
        <v>Single</v>
      </c>
      <c r="J2171" t="str">
        <f>Products!I2171</f>
        <v>16-25</v>
      </c>
      <c r="K2171" t="str">
        <f>Table6[[#This Row],[Kids]]</f>
        <v>No</v>
      </c>
      <c r="L2171" t="str">
        <f>Table6[[#This Row],[Teens]]</f>
        <v>No</v>
      </c>
    </row>
    <row r="2172" spans="1:12" ht="16.5" x14ac:dyDescent="0.3">
      <c r="A2172">
        <f>Table2[[#This Row],[NumDealsPurchases]]</f>
        <v>1</v>
      </c>
      <c r="B2172">
        <f>Table2[[#This Row],[AcceptedCmp3]]</f>
        <v>1</v>
      </c>
      <c r="C2172">
        <f>Table2[[#This Row],[AcceptedCmp4]]</f>
        <v>0</v>
      </c>
      <c r="D2172">
        <f>Table2[[#This Row],[AcceptedCmp5]]</f>
        <v>1</v>
      </c>
      <c r="E2172">
        <f>Table2[[#This Row],[AcceptedCmp1]]</f>
        <v>1</v>
      </c>
      <c r="F2172">
        <f>Table2[[#This Row],[AcceptedCmp2]]</f>
        <v>0</v>
      </c>
      <c r="G2172">
        <f>Table2[[#This Row],[Response]]</f>
        <v>0</v>
      </c>
      <c r="H2172" s="8">
        <f>Products!G2172</f>
        <v>29</v>
      </c>
      <c r="I2172" s="17" t="str">
        <f>Products!H2172</f>
        <v>Single</v>
      </c>
      <c r="J2172" t="str">
        <f>Products!I2172</f>
        <v>26-35</v>
      </c>
      <c r="K2172" t="str">
        <f>Table6[[#This Row],[Kids]]</f>
        <v>No</v>
      </c>
      <c r="L2172" t="str">
        <f>Table6[[#This Row],[Teens]]</f>
        <v>No</v>
      </c>
    </row>
    <row r="2173" spans="1:12" ht="16.5" x14ac:dyDescent="0.3">
      <c r="A2173">
        <f>Table2[[#This Row],[NumDealsPurchases]]</f>
        <v>1</v>
      </c>
      <c r="B2173">
        <f>Table2[[#This Row],[AcceptedCmp3]]</f>
        <v>0</v>
      </c>
      <c r="C2173">
        <f>Table2[[#This Row],[AcceptedCmp4]]</f>
        <v>0</v>
      </c>
      <c r="D2173">
        <f>Table2[[#This Row],[AcceptedCmp5]]</f>
        <v>0</v>
      </c>
      <c r="E2173">
        <f>Table2[[#This Row],[AcceptedCmp1]]</f>
        <v>0</v>
      </c>
      <c r="F2173">
        <f>Table2[[#This Row],[AcceptedCmp2]]</f>
        <v>0</v>
      </c>
      <c r="G2173">
        <f>Table2[[#This Row],[Response]]</f>
        <v>0</v>
      </c>
      <c r="H2173" s="8">
        <f>Products!G2173</f>
        <v>32</v>
      </c>
      <c r="I2173" s="17" t="str">
        <f>Products!H2173</f>
        <v>Divorced</v>
      </c>
      <c r="J2173" t="str">
        <f>Products!I2173</f>
        <v>26-35</v>
      </c>
      <c r="K2173" t="str">
        <f>Table6[[#This Row],[Kids]]</f>
        <v>Yes</v>
      </c>
      <c r="L2173" t="str">
        <f>Table6[[#This Row],[Teens]]</f>
        <v>Yes</v>
      </c>
    </row>
    <row r="2174" spans="1:12" ht="16.5" x14ac:dyDescent="0.3">
      <c r="A2174">
        <f>Table2[[#This Row],[NumDealsPurchases]]</f>
        <v>1</v>
      </c>
      <c r="B2174">
        <f>Table2[[#This Row],[AcceptedCmp3]]</f>
        <v>0</v>
      </c>
      <c r="C2174">
        <f>Table2[[#This Row],[AcceptedCmp4]]</f>
        <v>1</v>
      </c>
      <c r="D2174">
        <f>Table2[[#This Row],[AcceptedCmp5]]</f>
        <v>0</v>
      </c>
      <c r="E2174">
        <f>Table2[[#This Row],[AcceptedCmp1]]</f>
        <v>0</v>
      </c>
      <c r="F2174">
        <f>Table2[[#This Row],[AcceptedCmp2]]</f>
        <v>0</v>
      </c>
      <c r="G2174">
        <f>Table2[[#This Row],[Response]]</f>
        <v>0</v>
      </c>
      <c r="H2174" s="8">
        <f>Products!G2174</f>
        <v>49</v>
      </c>
      <c r="I2174" s="17" t="str">
        <f>Products!H2174</f>
        <v>Together</v>
      </c>
      <c r="J2174" t="str">
        <f>Products!I2174</f>
        <v>46-55</v>
      </c>
      <c r="K2174" t="str">
        <f>Table6[[#This Row],[Kids]]</f>
        <v>No</v>
      </c>
      <c r="L2174" t="str">
        <f>Table6[[#This Row],[Teens]]</f>
        <v>Yes</v>
      </c>
    </row>
    <row r="2175" spans="1:12" ht="16.5" x14ac:dyDescent="0.3">
      <c r="A2175">
        <f>Table2[[#This Row],[NumDealsPurchases]]</f>
        <v>1</v>
      </c>
      <c r="B2175">
        <f>Table2[[#This Row],[AcceptedCmp3]]</f>
        <v>0</v>
      </c>
      <c r="C2175">
        <f>Table2[[#This Row],[AcceptedCmp4]]</f>
        <v>1</v>
      </c>
      <c r="D2175">
        <f>Table2[[#This Row],[AcceptedCmp5]]</f>
        <v>1</v>
      </c>
      <c r="E2175">
        <f>Table2[[#This Row],[AcceptedCmp1]]</f>
        <v>0</v>
      </c>
      <c r="F2175">
        <f>Table2[[#This Row],[AcceptedCmp2]]</f>
        <v>1</v>
      </c>
      <c r="G2175">
        <f>Table2[[#This Row],[Response]]</f>
        <v>1</v>
      </c>
      <c r="H2175" s="8">
        <f>Products!G2175</f>
        <v>43</v>
      </c>
      <c r="I2175" s="17" t="str">
        <f>Products!H2175</f>
        <v>Married</v>
      </c>
      <c r="J2175" t="str">
        <f>Products!I2175</f>
        <v>36-45</v>
      </c>
      <c r="K2175" t="str">
        <f>Table6[[#This Row],[Kids]]</f>
        <v>No</v>
      </c>
      <c r="L2175" t="str">
        <f>Table6[[#This Row],[Teens]]</f>
        <v>No</v>
      </c>
    </row>
    <row r="2176" spans="1:12" ht="16.5" x14ac:dyDescent="0.3">
      <c r="A2176">
        <f>Table2[[#This Row],[NumDealsPurchases]]</f>
        <v>2</v>
      </c>
      <c r="B2176">
        <f>Table2[[#This Row],[AcceptedCmp3]]</f>
        <v>0</v>
      </c>
      <c r="C2176">
        <f>Table2[[#This Row],[AcceptedCmp4]]</f>
        <v>0</v>
      </c>
      <c r="D2176">
        <f>Table2[[#This Row],[AcceptedCmp5]]</f>
        <v>0</v>
      </c>
      <c r="E2176">
        <f>Table2[[#This Row],[AcceptedCmp1]]</f>
        <v>0</v>
      </c>
      <c r="F2176">
        <f>Table2[[#This Row],[AcceptedCmp2]]</f>
        <v>0</v>
      </c>
      <c r="G2176">
        <f>Table2[[#This Row],[Response]]</f>
        <v>0</v>
      </c>
      <c r="H2176" s="8">
        <f>Products!G2176</f>
        <v>39</v>
      </c>
      <c r="I2176" s="17" t="str">
        <f>Products!H2176</f>
        <v>Married</v>
      </c>
      <c r="J2176" t="str">
        <f>Products!I2176</f>
        <v>36-45</v>
      </c>
      <c r="K2176" t="str">
        <f>Table6[[#This Row],[Kids]]</f>
        <v>No</v>
      </c>
      <c r="L2176" t="str">
        <f>Table6[[#This Row],[Teens]]</f>
        <v>Yes</v>
      </c>
    </row>
    <row r="2177" spans="1:12" ht="16.5" x14ac:dyDescent="0.3">
      <c r="A2177">
        <f>Table2[[#This Row],[NumDealsPurchases]]</f>
        <v>3</v>
      </c>
      <c r="B2177">
        <f>Table2[[#This Row],[AcceptedCmp3]]</f>
        <v>0</v>
      </c>
      <c r="C2177">
        <f>Table2[[#This Row],[AcceptedCmp4]]</f>
        <v>0</v>
      </c>
      <c r="D2177">
        <f>Table2[[#This Row],[AcceptedCmp5]]</f>
        <v>0</v>
      </c>
      <c r="E2177">
        <f>Table2[[#This Row],[AcceptedCmp1]]</f>
        <v>0</v>
      </c>
      <c r="F2177">
        <f>Table2[[#This Row],[AcceptedCmp2]]</f>
        <v>0</v>
      </c>
      <c r="G2177">
        <f>Table2[[#This Row],[Response]]</f>
        <v>0</v>
      </c>
      <c r="H2177" s="8">
        <f>Products!G2177</f>
        <v>62</v>
      </c>
      <c r="I2177" s="17" t="str">
        <f>Products!H2177</f>
        <v>Married</v>
      </c>
      <c r="J2177" t="str">
        <f>Products!I2177</f>
        <v>56-65</v>
      </c>
      <c r="K2177" t="str">
        <f>Table6[[#This Row],[Kids]]</f>
        <v>No</v>
      </c>
      <c r="L2177" t="str">
        <f>Table6[[#This Row],[Teens]]</f>
        <v>Yes</v>
      </c>
    </row>
    <row r="2178" spans="1:12" ht="16.5" x14ac:dyDescent="0.3">
      <c r="A2178">
        <f>Table2[[#This Row],[NumDealsPurchases]]</f>
        <v>2</v>
      </c>
      <c r="B2178">
        <f>Table2[[#This Row],[AcceptedCmp3]]</f>
        <v>0</v>
      </c>
      <c r="C2178">
        <f>Table2[[#This Row],[AcceptedCmp4]]</f>
        <v>1</v>
      </c>
      <c r="D2178">
        <f>Table2[[#This Row],[AcceptedCmp5]]</f>
        <v>0</v>
      </c>
      <c r="E2178">
        <f>Table2[[#This Row],[AcceptedCmp1]]</f>
        <v>1</v>
      </c>
      <c r="F2178">
        <f>Table2[[#This Row],[AcceptedCmp2]]</f>
        <v>0</v>
      </c>
      <c r="G2178">
        <f>Table2[[#This Row],[Response]]</f>
        <v>0</v>
      </c>
      <c r="H2178" s="8">
        <f>Products!G2178</f>
        <v>59</v>
      </c>
      <c r="I2178" s="17" t="str">
        <f>Products!H2178</f>
        <v>Divorced</v>
      </c>
      <c r="J2178" t="str">
        <f>Products!I2178</f>
        <v>56-65</v>
      </c>
      <c r="K2178" t="str">
        <f>Table6[[#This Row],[Kids]]</f>
        <v>No</v>
      </c>
      <c r="L2178" t="str">
        <f>Table6[[#This Row],[Teens]]</f>
        <v>Yes</v>
      </c>
    </row>
    <row r="2179" spans="1:12" ht="16.5" x14ac:dyDescent="0.3">
      <c r="A2179">
        <f>Table2[[#This Row],[NumDealsPurchases]]</f>
        <v>1</v>
      </c>
      <c r="B2179">
        <f>Table2[[#This Row],[AcceptedCmp3]]</f>
        <v>0</v>
      </c>
      <c r="C2179">
        <f>Table2[[#This Row],[AcceptedCmp4]]</f>
        <v>0</v>
      </c>
      <c r="D2179">
        <f>Table2[[#This Row],[AcceptedCmp5]]</f>
        <v>1</v>
      </c>
      <c r="E2179">
        <f>Table2[[#This Row],[AcceptedCmp1]]</f>
        <v>1</v>
      </c>
      <c r="F2179">
        <f>Table2[[#This Row],[AcceptedCmp2]]</f>
        <v>0</v>
      </c>
      <c r="G2179">
        <f>Table2[[#This Row],[Response]]</f>
        <v>1</v>
      </c>
      <c r="H2179" s="8">
        <f>Products!G2179</f>
        <v>38</v>
      </c>
      <c r="I2179" s="17" t="str">
        <f>Products!H2179</f>
        <v>YOLO</v>
      </c>
      <c r="J2179" t="str">
        <f>Products!I2179</f>
        <v>36-45</v>
      </c>
      <c r="K2179" t="str">
        <f>Table6[[#This Row],[Kids]]</f>
        <v>No</v>
      </c>
      <c r="L2179" t="str">
        <f>Table6[[#This Row],[Teens]]</f>
        <v>No</v>
      </c>
    </row>
    <row r="2180" spans="1:12" ht="16.5" x14ac:dyDescent="0.3">
      <c r="A2180">
        <f>Table2[[#This Row],[NumDealsPurchases]]</f>
        <v>1</v>
      </c>
      <c r="B2180">
        <f>Table2[[#This Row],[AcceptedCmp3]]</f>
        <v>0</v>
      </c>
      <c r="C2180">
        <f>Table2[[#This Row],[AcceptedCmp4]]</f>
        <v>0</v>
      </c>
      <c r="D2180">
        <f>Table2[[#This Row],[AcceptedCmp5]]</f>
        <v>0</v>
      </c>
      <c r="E2180">
        <f>Table2[[#This Row],[AcceptedCmp1]]</f>
        <v>0</v>
      </c>
      <c r="F2180">
        <f>Table2[[#This Row],[AcceptedCmp2]]</f>
        <v>0</v>
      </c>
      <c r="G2180">
        <f>Table2[[#This Row],[Response]]</f>
        <v>0</v>
      </c>
      <c r="H2180" s="8">
        <f>Products!G2180</f>
        <v>45</v>
      </c>
      <c r="I2180" s="17" t="str">
        <f>Products!H2180</f>
        <v>Married</v>
      </c>
      <c r="J2180" t="str">
        <f>Products!I2180</f>
        <v>36-45</v>
      </c>
      <c r="K2180" t="str">
        <f>Table6[[#This Row],[Kids]]</f>
        <v>No</v>
      </c>
      <c r="L2180" t="str">
        <f>Table6[[#This Row],[Teens]]</f>
        <v>No</v>
      </c>
    </row>
    <row r="2181" spans="1:12" ht="16.5" x14ac:dyDescent="0.3">
      <c r="A2181">
        <f>Table2[[#This Row],[NumDealsPurchases]]</f>
        <v>5</v>
      </c>
      <c r="B2181">
        <f>Table2[[#This Row],[AcceptedCmp3]]</f>
        <v>0</v>
      </c>
      <c r="C2181">
        <f>Table2[[#This Row],[AcceptedCmp4]]</f>
        <v>0</v>
      </c>
      <c r="D2181">
        <f>Table2[[#This Row],[AcceptedCmp5]]</f>
        <v>0</v>
      </c>
      <c r="E2181">
        <f>Table2[[#This Row],[AcceptedCmp1]]</f>
        <v>0</v>
      </c>
      <c r="F2181">
        <f>Table2[[#This Row],[AcceptedCmp2]]</f>
        <v>0</v>
      </c>
      <c r="G2181">
        <f>Table2[[#This Row],[Response]]</f>
        <v>0</v>
      </c>
      <c r="H2181" s="8">
        <f>Products!G2181</f>
        <v>39</v>
      </c>
      <c r="I2181" s="17" t="str">
        <f>Products!H2181</f>
        <v>Together</v>
      </c>
      <c r="J2181" t="str">
        <f>Products!I2181</f>
        <v>36-45</v>
      </c>
      <c r="K2181" t="str">
        <f>Table6[[#This Row],[Kids]]</f>
        <v>No</v>
      </c>
      <c r="L2181" t="str">
        <f>Table6[[#This Row],[Teens]]</f>
        <v>Yes</v>
      </c>
    </row>
    <row r="2182" spans="1:12" ht="16.5" x14ac:dyDescent="0.3">
      <c r="A2182">
        <f>Table2[[#This Row],[NumDealsPurchases]]</f>
        <v>2</v>
      </c>
      <c r="B2182">
        <f>Table2[[#This Row],[AcceptedCmp3]]</f>
        <v>1</v>
      </c>
      <c r="C2182">
        <f>Table2[[#This Row],[AcceptedCmp4]]</f>
        <v>0</v>
      </c>
      <c r="D2182">
        <f>Table2[[#This Row],[AcceptedCmp5]]</f>
        <v>0</v>
      </c>
      <c r="E2182">
        <f>Table2[[#This Row],[AcceptedCmp1]]</f>
        <v>0</v>
      </c>
      <c r="F2182">
        <f>Table2[[#This Row],[AcceptedCmp2]]</f>
        <v>0</v>
      </c>
      <c r="G2182">
        <f>Table2[[#This Row],[Response]]</f>
        <v>0</v>
      </c>
      <c r="H2182" s="8">
        <f>Products!G2182</f>
        <v>42</v>
      </c>
      <c r="I2182" s="17" t="str">
        <f>Products!H2182</f>
        <v>Married</v>
      </c>
      <c r="J2182" t="str">
        <f>Products!I2182</f>
        <v>36-45</v>
      </c>
      <c r="K2182" t="str">
        <f>Table6[[#This Row],[Kids]]</f>
        <v>No</v>
      </c>
      <c r="L2182" t="str">
        <f>Table6[[#This Row],[Teens]]</f>
        <v>Yes</v>
      </c>
    </row>
    <row r="2183" spans="1:12" ht="16.5" x14ac:dyDescent="0.3">
      <c r="A2183">
        <f>Table2[[#This Row],[NumDealsPurchases]]</f>
        <v>2</v>
      </c>
      <c r="B2183">
        <f>Table2[[#This Row],[AcceptedCmp3]]</f>
        <v>0</v>
      </c>
      <c r="C2183">
        <f>Table2[[#This Row],[AcceptedCmp4]]</f>
        <v>0</v>
      </c>
      <c r="D2183">
        <f>Table2[[#This Row],[AcceptedCmp5]]</f>
        <v>0</v>
      </c>
      <c r="E2183">
        <f>Table2[[#This Row],[AcceptedCmp1]]</f>
        <v>0</v>
      </c>
      <c r="F2183">
        <f>Table2[[#This Row],[AcceptedCmp2]]</f>
        <v>0</v>
      </c>
      <c r="G2183">
        <f>Table2[[#This Row],[Response]]</f>
        <v>0</v>
      </c>
      <c r="H2183" s="8">
        <f>Products!G2183</f>
        <v>58</v>
      </c>
      <c r="I2183" s="17" t="str">
        <f>Products!H2183</f>
        <v>Married</v>
      </c>
      <c r="J2183" t="str">
        <f>Products!I2183</f>
        <v>56-65</v>
      </c>
      <c r="K2183" t="str">
        <f>Table6[[#This Row],[Kids]]</f>
        <v>No</v>
      </c>
      <c r="L2183" t="str">
        <f>Table6[[#This Row],[Teens]]</f>
        <v>Yes</v>
      </c>
    </row>
    <row r="2184" spans="1:12" ht="16.5" x14ac:dyDescent="0.3">
      <c r="A2184">
        <f>Table2[[#This Row],[NumDealsPurchases]]</f>
        <v>3</v>
      </c>
      <c r="B2184">
        <f>Table2[[#This Row],[AcceptedCmp3]]</f>
        <v>0</v>
      </c>
      <c r="C2184">
        <f>Table2[[#This Row],[AcceptedCmp4]]</f>
        <v>0</v>
      </c>
      <c r="D2184">
        <f>Table2[[#This Row],[AcceptedCmp5]]</f>
        <v>0</v>
      </c>
      <c r="E2184">
        <f>Table2[[#This Row],[AcceptedCmp1]]</f>
        <v>0</v>
      </c>
      <c r="F2184">
        <f>Table2[[#This Row],[AcceptedCmp2]]</f>
        <v>0</v>
      </c>
      <c r="G2184">
        <f>Table2[[#This Row],[Response]]</f>
        <v>0</v>
      </c>
      <c r="H2184" s="8">
        <f>Products!G2184</f>
        <v>39</v>
      </c>
      <c r="I2184" s="17" t="str">
        <f>Products!H2184</f>
        <v>Married</v>
      </c>
      <c r="J2184" t="str">
        <f>Products!I2184</f>
        <v>36-45</v>
      </c>
      <c r="K2184" t="str">
        <f>Table6[[#This Row],[Kids]]</f>
        <v>Yes</v>
      </c>
      <c r="L2184" t="str">
        <f>Table6[[#This Row],[Teens]]</f>
        <v>No</v>
      </c>
    </row>
    <row r="2185" spans="1:12" ht="16.5" x14ac:dyDescent="0.3">
      <c r="A2185">
        <f>Table2[[#This Row],[NumDealsPurchases]]</f>
        <v>4</v>
      </c>
      <c r="B2185">
        <f>Table2[[#This Row],[AcceptedCmp3]]</f>
        <v>0</v>
      </c>
      <c r="C2185">
        <f>Table2[[#This Row],[AcceptedCmp4]]</f>
        <v>1</v>
      </c>
      <c r="D2185">
        <f>Table2[[#This Row],[AcceptedCmp5]]</f>
        <v>0</v>
      </c>
      <c r="E2185">
        <f>Table2[[#This Row],[AcceptedCmp1]]</f>
        <v>0</v>
      </c>
      <c r="F2185">
        <f>Table2[[#This Row],[AcceptedCmp2]]</f>
        <v>0</v>
      </c>
      <c r="G2185">
        <f>Table2[[#This Row],[Response]]</f>
        <v>0</v>
      </c>
      <c r="H2185" s="8">
        <f>Products!G2185</f>
        <v>41</v>
      </c>
      <c r="I2185" s="17" t="str">
        <f>Products!H2185</f>
        <v>Single</v>
      </c>
      <c r="J2185" t="str">
        <f>Products!I2185</f>
        <v>36-45</v>
      </c>
      <c r="K2185" t="str">
        <f>Table6[[#This Row],[Kids]]</f>
        <v>No</v>
      </c>
      <c r="L2185" t="str">
        <f>Table6[[#This Row],[Teens]]</f>
        <v>Yes</v>
      </c>
    </row>
    <row r="2186" spans="1:12" ht="16.5" x14ac:dyDescent="0.3">
      <c r="A2186">
        <f>Table2[[#This Row],[NumDealsPurchases]]</f>
        <v>1</v>
      </c>
      <c r="B2186">
        <f>Table2[[#This Row],[AcceptedCmp3]]</f>
        <v>0</v>
      </c>
      <c r="C2186">
        <f>Table2[[#This Row],[AcceptedCmp4]]</f>
        <v>0</v>
      </c>
      <c r="D2186">
        <f>Table2[[#This Row],[AcceptedCmp5]]</f>
        <v>0</v>
      </c>
      <c r="E2186">
        <f>Table2[[#This Row],[AcceptedCmp1]]</f>
        <v>0</v>
      </c>
      <c r="F2186">
        <f>Table2[[#This Row],[AcceptedCmp2]]</f>
        <v>0</v>
      </c>
      <c r="G2186">
        <f>Table2[[#This Row],[Response]]</f>
        <v>0</v>
      </c>
      <c r="H2186" s="8">
        <f>Products!G2186</f>
        <v>50</v>
      </c>
      <c r="I2186" s="17" t="str">
        <f>Products!H2186</f>
        <v>Married</v>
      </c>
      <c r="J2186" t="str">
        <f>Products!I2186</f>
        <v>46-55</v>
      </c>
      <c r="K2186" t="str">
        <f>Table6[[#This Row],[Kids]]</f>
        <v>No</v>
      </c>
      <c r="L2186" t="str">
        <f>Table6[[#This Row],[Teens]]</f>
        <v>No</v>
      </c>
    </row>
    <row r="2187" spans="1:12" ht="16.5" x14ac:dyDescent="0.3">
      <c r="A2187">
        <f>Table2[[#This Row],[NumDealsPurchases]]</f>
        <v>3</v>
      </c>
      <c r="B2187">
        <f>Table2[[#This Row],[AcceptedCmp3]]</f>
        <v>0</v>
      </c>
      <c r="C2187">
        <f>Table2[[#This Row],[AcceptedCmp4]]</f>
        <v>0</v>
      </c>
      <c r="D2187">
        <f>Table2[[#This Row],[AcceptedCmp5]]</f>
        <v>0</v>
      </c>
      <c r="E2187">
        <f>Table2[[#This Row],[AcceptedCmp1]]</f>
        <v>0</v>
      </c>
      <c r="F2187">
        <f>Table2[[#This Row],[AcceptedCmp2]]</f>
        <v>0</v>
      </c>
      <c r="G2187">
        <f>Table2[[#This Row],[Response]]</f>
        <v>0</v>
      </c>
      <c r="H2187" s="8">
        <f>Products!G2187</f>
        <v>35</v>
      </c>
      <c r="I2187" s="17" t="str">
        <f>Products!H2187</f>
        <v>Married</v>
      </c>
      <c r="J2187" t="str">
        <f>Products!I2187</f>
        <v>26-35</v>
      </c>
      <c r="K2187" t="str">
        <f>Table6[[#This Row],[Kids]]</f>
        <v>Yes</v>
      </c>
      <c r="L2187" t="str">
        <f>Table6[[#This Row],[Teens]]</f>
        <v>No</v>
      </c>
    </row>
    <row r="2188" spans="1:12" ht="16.5" x14ac:dyDescent="0.3">
      <c r="A2188">
        <f>Table2[[#This Row],[NumDealsPurchases]]</f>
        <v>1</v>
      </c>
      <c r="B2188">
        <f>Table2[[#This Row],[AcceptedCmp3]]</f>
        <v>0</v>
      </c>
      <c r="C2188">
        <f>Table2[[#This Row],[AcceptedCmp4]]</f>
        <v>0</v>
      </c>
      <c r="D2188">
        <f>Table2[[#This Row],[AcceptedCmp5]]</f>
        <v>0</v>
      </c>
      <c r="E2188">
        <f>Table2[[#This Row],[AcceptedCmp1]]</f>
        <v>0</v>
      </c>
      <c r="F2188">
        <f>Table2[[#This Row],[AcceptedCmp2]]</f>
        <v>0</v>
      </c>
      <c r="G2188">
        <f>Table2[[#This Row],[Response]]</f>
        <v>0</v>
      </c>
      <c r="H2188" s="8">
        <f>Products!G2188</f>
        <v>57</v>
      </c>
      <c r="I2188" s="17" t="str">
        <f>Products!H2188</f>
        <v>Married</v>
      </c>
      <c r="J2188" t="str">
        <f>Products!I2188</f>
        <v>56-65</v>
      </c>
      <c r="K2188" t="str">
        <f>Table6[[#This Row],[Kids]]</f>
        <v>No</v>
      </c>
      <c r="L2188" t="str">
        <f>Table6[[#This Row],[Teens]]</f>
        <v>Yes</v>
      </c>
    </row>
    <row r="2189" spans="1:12" ht="16.5" x14ac:dyDescent="0.3">
      <c r="A2189">
        <f>Table2[[#This Row],[NumDealsPurchases]]</f>
        <v>4</v>
      </c>
      <c r="B2189">
        <f>Table2[[#This Row],[AcceptedCmp3]]</f>
        <v>0</v>
      </c>
      <c r="C2189">
        <f>Table2[[#This Row],[AcceptedCmp4]]</f>
        <v>1</v>
      </c>
      <c r="D2189">
        <f>Table2[[#This Row],[AcceptedCmp5]]</f>
        <v>0</v>
      </c>
      <c r="E2189">
        <f>Table2[[#This Row],[AcceptedCmp1]]</f>
        <v>0</v>
      </c>
      <c r="F2189">
        <f>Table2[[#This Row],[AcceptedCmp2]]</f>
        <v>0</v>
      </c>
      <c r="G2189">
        <f>Table2[[#This Row],[Response]]</f>
        <v>0</v>
      </c>
      <c r="H2189" s="8">
        <f>Products!G2189</f>
        <v>53</v>
      </c>
      <c r="I2189" s="17" t="str">
        <f>Products!H2189</f>
        <v>Married</v>
      </c>
      <c r="J2189" t="str">
        <f>Products!I2189</f>
        <v>46-55</v>
      </c>
      <c r="K2189" t="str">
        <f>Table6[[#This Row],[Kids]]</f>
        <v>No</v>
      </c>
      <c r="L2189" t="str">
        <f>Table6[[#This Row],[Teens]]</f>
        <v>Yes</v>
      </c>
    </row>
    <row r="2190" spans="1:12" ht="16.5" x14ac:dyDescent="0.3">
      <c r="A2190">
        <f>Table2[[#This Row],[NumDealsPurchases]]</f>
        <v>1</v>
      </c>
      <c r="B2190">
        <f>Table2[[#This Row],[AcceptedCmp3]]</f>
        <v>0</v>
      </c>
      <c r="C2190">
        <f>Table2[[#This Row],[AcceptedCmp4]]</f>
        <v>1</v>
      </c>
      <c r="D2190">
        <f>Table2[[#This Row],[AcceptedCmp5]]</f>
        <v>0</v>
      </c>
      <c r="E2190">
        <f>Table2[[#This Row],[AcceptedCmp1]]</f>
        <v>0</v>
      </c>
      <c r="F2190">
        <f>Table2[[#This Row],[AcceptedCmp2]]</f>
        <v>0</v>
      </c>
      <c r="G2190">
        <f>Table2[[#This Row],[Response]]</f>
        <v>0</v>
      </c>
      <c r="H2190" s="8">
        <f>Products!G2190</f>
        <v>42</v>
      </c>
      <c r="I2190" s="17" t="str">
        <f>Products!H2190</f>
        <v>Together</v>
      </c>
      <c r="J2190" t="str">
        <f>Products!I2190</f>
        <v>36-45</v>
      </c>
      <c r="K2190" t="str">
        <f>Table6[[#This Row],[Kids]]</f>
        <v>No</v>
      </c>
      <c r="L2190" t="str">
        <f>Table6[[#This Row],[Teens]]</f>
        <v>Yes</v>
      </c>
    </row>
    <row r="2191" spans="1:12" ht="16.5" x14ac:dyDescent="0.3">
      <c r="A2191">
        <f>Table2[[#This Row],[NumDealsPurchases]]</f>
        <v>1</v>
      </c>
      <c r="B2191">
        <f>Table2[[#This Row],[AcceptedCmp3]]</f>
        <v>0</v>
      </c>
      <c r="C2191">
        <f>Table2[[#This Row],[AcceptedCmp4]]</f>
        <v>0</v>
      </c>
      <c r="D2191">
        <f>Table2[[#This Row],[AcceptedCmp5]]</f>
        <v>1</v>
      </c>
      <c r="E2191">
        <f>Table2[[#This Row],[AcceptedCmp1]]</f>
        <v>0</v>
      </c>
      <c r="F2191">
        <f>Table2[[#This Row],[AcceptedCmp2]]</f>
        <v>0</v>
      </c>
      <c r="G2191">
        <f>Table2[[#This Row],[Response]]</f>
        <v>0</v>
      </c>
      <c r="H2191" s="8">
        <f>Products!G2191</f>
        <v>58</v>
      </c>
      <c r="I2191" s="17" t="str">
        <f>Products!H2191</f>
        <v>Married</v>
      </c>
      <c r="J2191" t="str">
        <f>Products!I2191</f>
        <v>56-65</v>
      </c>
      <c r="K2191" t="str">
        <f>Table6[[#This Row],[Kids]]</f>
        <v>No</v>
      </c>
      <c r="L2191" t="str">
        <f>Table6[[#This Row],[Teens]]</f>
        <v>No</v>
      </c>
    </row>
    <row r="2192" spans="1:12" ht="16.5" x14ac:dyDescent="0.3">
      <c r="A2192">
        <f>Table2[[#This Row],[NumDealsPurchases]]</f>
        <v>3</v>
      </c>
      <c r="B2192">
        <f>Table2[[#This Row],[AcceptedCmp3]]</f>
        <v>0</v>
      </c>
      <c r="C2192">
        <f>Table2[[#This Row],[AcceptedCmp4]]</f>
        <v>0</v>
      </c>
      <c r="D2192">
        <f>Table2[[#This Row],[AcceptedCmp5]]</f>
        <v>0</v>
      </c>
      <c r="E2192">
        <f>Table2[[#This Row],[AcceptedCmp1]]</f>
        <v>0</v>
      </c>
      <c r="F2192">
        <f>Table2[[#This Row],[AcceptedCmp2]]</f>
        <v>0</v>
      </c>
      <c r="G2192">
        <f>Table2[[#This Row],[Response]]</f>
        <v>0</v>
      </c>
      <c r="H2192" s="8">
        <f>Products!G2192</f>
        <v>57</v>
      </c>
      <c r="I2192" s="17" t="str">
        <f>Products!H2192</f>
        <v>Single</v>
      </c>
      <c r="J2192" t="str">
        <f>Products!I2192</f>
        <v>56-65</v>
      </c>
      <c r="K2192" t="str">
        <f>Table6[[#This Row],[Kids]]</f>
        <v>No</v>
      </c>
      <c r="L2192" t="str">
        <f>Table6[[#This Row],[Teens]]</f>
        <v>No</v>
      </c>
    </row>
    <row r="2193" spans="1:12" ht="16.5" x14ac:dyDescent="0.3">
      <c r="A2193">
        <f>Table2[[#This Row],[NumDealsPurchases]]</f>
        <v>2</v>
      </c>
      <c r="B2193">
        <f>Table2[[#This Row],[AcceptedCmp3]]</f>
        <v>0</v>
      </c>
      <c r="C2193">
        <f>Table2[[#This Row],[AcceptedCmp4]]</f>
        <v>0</v>
      </c>
      <c r="D2193">
        <f>Table2[[#This Row],[AcceptedCmp5]]</f>
        <v>0</v>
      </c>
      <c r="E2193">
        <f>Table2[[#This Row],[AcceptedCmp1]]</f>
        <v>0</v>
      </c>
      <c r="F2193">
        <f>Table2[[#This Row],[AcceptedCmp2]]</f>
        <v>0</v>
      </c>
      <c r="G2193">
        <f>Table2[[#This Row],[Response]]</f>
        <v>0</v>
      </c>
      <c r="H2193" s="8">
        <f>Products!G2193</f>
        <v>42</v>
      </c>
      <c r="I2193" s="17" t="str">
        <f>Products!H2193</f>
        <v>Divorced</v>
      </c>
      <c r="J2193" t="str">
        <f>Products!I2193</f>
        <v>36-45</v>
      </c>
      <c r="K2193" t="str">
        <f>Table6[[#This Row],[Kids]]</f>
        <v>Yes</v>
      </c>
      <c r="L2193" t="str">
        <f>Table6[[#This Row],[Teens]]</f>
        <v>No</v>
      </c>
    </row>
    <row r="2194" spans="1:12" ht="16.5" x14ac:dyDescent="0.3">
      <c r="A2194">
        <f>Table2[[#This Row],[NumDealsPurchases]]</f>
        <v>1</v>
      </c>
      <c r="B2194">
        <f>Table2[[#This Row],[AcceptedCmp3]]</f>
        <v>0</v>
      </c>
      <c r="C2194">
        <f>Table2[[#This Row],[AcceptedCmp4]]</f>
        <v>0</v>
      </c>
      <c r="D2194">
        <f>Table2[[#This Row],[AcceptedCmp5]]</f>
        <v>0</v>
      </c>
      <c r="E2194">
        <f>Table2[[#This Row],[AcceptedCmp1]]</f>
        <v>0</v>
      </c>
      <c r="F2194">
        <f>Table2[[#This Row],[AcceptedCmp2]]</f>
        <v>0</v>
      </c>
      <c r="G2194">
        <f>Table2[[#This Row],[Response]]</f>
        <v>1</v>
      </c>
      <c r="H2194" s="8">
        <f>Products!G2194</f>
        <v>30</v>
      </c>
      <c r="I2194" s="17" t="str">
        <f>Products!H2194</f>
        <v>Married</v>
      </c>
      <c r="J2194" t="str">
        <f>Products!I2194</f>
        <v>26-35</v>
      </c>
      <c r="K2194" t="str">
        <f>Table6[[#This Row],[Kids]]</f>
        <v>No</v>
      </c>
      <c r="L2194" t="str">
        <f>Table6[[#This Row],[Teens]]</f>
        <v>No</v>
      </c>
    </row>
    <row r="2195" spans="1:12" ht="16.5" x14ac:dyDescent="0.3">
      <c r="A2195">
        <f>Table2[[#This Row],[NumDealsPurchases]]</f>
        <v>1</v>
      </c>
      <c r="B2195">
        <f>Table2[[#This Row],[AcceptedCmp3]]</f>
        <v>0</v>
      </c>
      <c r="C2195">
        <f>Table2[[#This Row],[AcceptedCmp4]]</f>
        <v>0</v>
      </c>
      <c r="D2195">
        <f>Table2[[#This Row],[AcceptedCmp5]]</f>
        <v>0</v>
      </c>
      <c r="E2195">
        <f>Table2[[#This Row],[AcceptedCmp1]]</f>
        <v>0</v>
      </c>
      <c r="F2195">
        <f>Table2[[#This Row],[AcceptedCmp2]]</f>
        <v>0</v>
      </c>
      <c r="G2195">
        <f>Table2[[#This Row],[Response]]</f>
        <v>0</v>
      </c>
      <c r="H2195" s="8">
        <f>Products!G2195</f>
        <v>42</v>
      </c>
      <c r="I2195" s="17" t="str">
        <f>Products!H2195</f>
        <v>Married</v>
      </c>
      <c r="J2195" t="str">
        <f>Products!I2195</f>
        <v>36-45</v>
      </c>
      <c r="K2195" t="str">
        <f>Table6[[#This Row],[Kids]]</f>
        <v>Yes</v>
      </c>
      <c r="L2195" t="str">
        <f>Table6[[#This Row],[Teens]]</f>
        <v>Yes</v>
      </c>
    </row>
    <row r="2196" spans="1:12" ht="16.5" x14ac:dyDescent="0.3">
      <c r="A2196">
        <f>Table2[[#This Row],[NumDealsPurchases]]</f>
        <v>1</v>
      </c>
      <c r="B2196">
        <f>Table2[[#This Row],[AcceptedCmp3]]</f>
        <v>0</v>
      </c>
      <c r="C2196">
        <f>Table2[[#This Row],[AcceptedCmp4]]</f>
        <v>0</v>
      </c>
      <c r="D2196">
        <f>Table2[[#This Row],[AcceptedCmp5]]</f>
        <v>0</v>
      </c>
      <c r="E2196">
        <f>Table2[[#This Row],[AcceptedCmp1]]</f>
        <v>0</v>
      </c>
      <c r="F2196">
        <f>Table2[[#This Row],[AcceptedCmp2]]</f>
        <v>0</v>
      </c>
      <c r="G2196">
        <f>Table2[[#This Row],[Response]]</f>
        <v>0</v>
      </c>
      <c r="H2196" s="8">
        <f>Products!G2196</f>
        <v>65</v>
      </c>
      <c r="I2196" s="17" t="str">
        <f>Products!H2196</f>
        <v>Married</v>
      </c>
      <c r="J2196" t="str">
        <f>Products!I2196</f>
        <v>56-65</v>
      </c>
      <c r="K2196" t="str">
        <f>Table6[[#This Row],[Kids]]</f>
        <v>No</v>
      </c>
      <c r="L2196" t="str">
        <f>Table6[[#This Row],[Teens]]</f>
        <v>No</v>
      </c>
    </row>
    <row r="2197" spans="1:12" ht="16.5" x14ac:dyDescent="0.3">
      <c r="A2197">
        <f>Table2[[#This Row],[NumDealsPurchases]]</f>
        <v>1</v>
      </c>
      <c r="B2197">
        <f>Table2[[#This Row],[AcceptedCmp3]]</f>
        <v>1</v>
      </c>
      <c r="C2197">
        <f>Table2[[#This Row],[AcceptedCmp4]]</f>
        <v>0</v>
      </c>
      <c r="D2197">
        <f>Table2[[#This Row],[AcceptedCmp5]]</f>
        <v>0</v>
      </c>
      <c r="E2197">
        <f>Table2[[#This Row],[AcceptedCmp1]]</f>
        <v>1</v>
      </c>
      <c r="F2197">
        <f>Table2[[#This Row],[AcceptedCmp2]]</f>
        <v>0</v>
      </c>
      <c r="G2197">
        <f>Table2[[#This Row],[Response]]</f>
        <v>1</v>
      </c>
      <c r="H2197" s="8">
        <f>Products!G2197</f>
        <v>55</v>
      </c>
      <c r="I2197" s="17" t="str">
        <f>Products!H2197</f>
        <v>Single</v>
      </c>
      <c r="J2197" t="str">
        <f>Products!I2197</f>
        <v>46-55</v>
      </c>
      <c r="K2197" t="str">
        <f>Table6[[#This Row],[Kids]]</f>
        <v>No</v>
      </c>
      <c r="L2197" t="str">
        <f>Table6[[#This Row],[Teens]]</f>
        <v>No</v>
      </c>
    </row>
    <row r="2198" spans="1:12" ht="16.5" x14ac:dyDescent="0.3">
      <c r="A2198">
        <f>Table2[[#This Row],[NumDealsPurchases]]</f>
        <v>2</v>
      </c>
      <c r="B2198">
        <f>Table2[[#This Row],[AcceptedCmp3]]</f>
        <v>1</v>
      </c>
      <c r="C2198">
        <f>Table2[[#This Row],[AcceptedCmp4]]</f>
        <v>0</v>
      </c>
      <c r="D2198">
        <f>Table2[[#This Row],[AcceptedCmp5]]</f>
        <v>0</v>
      </c>
      <c r="E2198">
        <f>Table2[[#This Row],[AcceptedCmp1]]</f>
        <v>0</v>
      </c>
      <c r="F2198">
        <f>Table2[[#This Row],[AcceptedCmp2]]</f>
        <v>0</v>
      </c>
      <c r="G2198">
        <f>Table2[[#This Row],[Response]]</f>
        <v>1</v>
      </c>
      <c r="H2198" s="8">
        <f>Products!G2198</f>
        <v>55</v>
      </c>
      <c r="I2198" s="17" t="str">
        <f>Products!H2198</f>
        <v>Single</v>
      </c>
      <c r="J2198" t="str">
        <f>Products!I2198</f>
        <v>46-55</v>
      </c>
      <c r="K2198" t="str">
        <f>Table6[[#This Row],[Kids]]</f>
        <v>No</v>
      </c>
      <c r="L2198" t="str">
        <f>Table6[[#This Row],[Teens]]</f>
        <v>Yes</v>
      </c>
    </row>
    <row r="2199" spans="1:12" ht="16.5" x14ac:dyDescent="0.3">
      <c r="A2199">
        <f>Table2[[#This Row],[NumDealsPurchases]]</f>
        <v>4</v>
      </c>
      <c r="B2199">
        <f>Table2[[#This Row],[AcceptedCmp3]]</f>
        <v>0</v>
      </c>
      <c r="C2199">
        <f>Table2[[#This Row],[AcceptedCmp4]]</f>
        <v>0</v>
      </c>
      <c r="D2199">
        <f>Table2[[#This Row],[AcceptedCmp5]]</f>
        <v>0</v>
      </c>
      <c r="E2199">
        <f>Table2[[#This Row],[AcceptedCmp1]]</f>
        <v>0</v>
      </c>
      <c r="F2199">
        <f>Table2[[#This Row],[AcceptedCmp2]]</f>
        <v>0</v>
      </c>
      <c r="G2199">
        <f>Table2[[#This Row],[Response]]</f>
        <v>0</v>
      </c>
      <c r="H2199" s="8">
        <f>Products!G2199</f>
        <v>61</v>
      </c>
      <c r="I2199" s="17" t="str">
        <f>Products!H2199</f>
        <v>Together</v>
      </c>
      <c r="J2199" t="str">
        <f>Products!I2199</f>
        <v>56-65</v>
      </c>
      <c r="K2199" t="str">
        <f>Table6[[#This Row],[Kids]]</f>
        <v>Yes</v>
      </c>
      <c r="L2199" t="str">
        <f>Table6[[#This Row],[Teens]]</f>
        <v>Yes</v>
      </c>
    </row>
    <row r="2200" spans="1:12" ht="16.5" x14ac:dyDescent="0.3">
      <c r="A2200">
        <f>Table2[[#This Row],[NumDealsPurchases]]</f>
        <v>1</v>
      </c>
      <c r="B2200">
        <f>Table2[[#This Row],[AcceptedCmp3]]</f>
        <v>0</v>
      </c>
      <c r="C2200">
        <f>Table2[[#This Row],[AcceptedCmp4]]</f>
        <v>0</v>
      </c>
      <c r="D2200">
        <f>Table2[[#This Row],[AcceptedCmp5]]</f>
        <v>0</v>
      </c>
      <c r="E2200">
        <f>Table2[[#This Row],[AcceptedCmp1]]</f>
        <v>0</v>
      </c>
      <c r="F2200">
        <f>Table2[[#This Row],[AcceptedCmp2]]</f>
        <v>0</v>
      </c>
      <c r="G2200">
        <f>Table2[[#This Row],[Response]]</f>
        <v>0</v>
      </c>
      <c r="H2200" s="8">
        <f>Products!G2200</f>
        <v>40</v>
      </c>
      <c r="I2200" s="17" t="str">
        <f>Products!H2200</f>
        <v>Married</v>
      </c>
      <c r="J2200" t="str">
        <f>Products!I2200</f>
        <v>36-45</v>
      </c>
      <c r="K2200" t="str">
        <f>Table6[[#This Row],[Kids]]</f>
        <v>No</v>
      </c>
      <c r="L2200" t="str">
        <f>Table6[[#This Row],[Teens]]</f>
        <v>No</v>
      </c>
    </row>
    <row r="2201" spans="1:12" ht="16.5" x14ac:dyDescent="0.3">
      <c r="A2201">
        <f>Table2[[#This Row],[NumDealsPurchases]]</f>
        <v>2</v>
      </c>
      <c r="B2201">
        <f>Table2[[#This Row],[AcceptedCmp3]]</f>
        <v>1</v>
      </c>
      <c r="C2201">
        <f>Table2[[#This Row],[AcceptedCmp4]]</f>
        <v>0</v>
      </c>
      <c r="D2201">
        <f>Table2[[#This Row],[AcceptedCmp5]]</f>
        <v>0</v>
      </c>
      <c r="E2201">
        <f>Table2[[#This Row],[AcceptedCmp1]]</f>
        <v>0</v>
      </c>
      <c r="F2201">
        <f>Table2[[#This Row],[AcceptedCmp2]]</f>
        <v>0</v>
      </c>
      <c r="G2201">
        <f>Table2[[#This Row],[Response]]</f>
        <v>0</v>
      </c>
      <c r="H2201" s="8">
        <f>Products!G2201</f>
        <v>40</v>
      </c>
      <c r="I2201" s="17" t="str">
        <f>Products!H2201</f>
        <v>Married</v>
      </c>
      <c r="J2201" t="str">
        <f>Products!I2201</f>
        <v>36-45</v>
      </c>
      <c r="K2201" t="str">
        <f>Table6[[#This Row],[Kids]]</f>
        <v>No</v>
      </c>
      <c r="L2201" t="str">
        <f>Table6[[#This Row],[Teens]]</f>
        <v>Yes</v>
      </c>
    </row>
    <row r="2202" spans="1:12" ht="16.5" x14ac:dyDescent="0.3">
      <c r="A2202">
        <f>Table2[[#This Row],[NumDealsPurchases]]</f>
        <v>7</v>
      </c>
      <c r="B2202">
        <f>Table2[[#This Row],[AcceptedCmp3]]</f>
        <v>1</v>
      </c>
      <c r="C2202">
        <f>Table2[[#This Row],[AcceptedCmp4]]</f>
        <v>0</v>
      </c>
      <c r="D2202">
        <f>Table2[[#This Row],[AcceptedCmp5]]</f>
        <v>0</v>
      </c>
      <c r="E2202">
        <f>Table2[[#This Row],[AcceptedCmp1]]</f>
        <v>0</v>
      </c>
      <c r="F2202">
        <f>Table2[[#This Row],[AcceptedCmp2]]</f>
        <v>0</v>
      </c>
      <c r="G2202">
        <f>Table2[[#This Row],[Response]]</f>
        <v>1</v>
      </c>
      <c r="H2202" s="8">
        <f>Products!G2202</f>
        <v>59</v>
      </c>
      <c r="I2202" s="17" t="str">
        <f>Products!H2202</f>
        <v>Single</v>
      </c>
      <c r="J2202" t="str">
        <f>Products!I2202</f>
        <v>56-65</v>
      </c>
      <c r="K2202" t="str">
        <f>Table6[[#This Row],[Kids]]</f>
        <v>Yes</v>
      </c>
      <c r="L2202" t="str">
        <f>Table6[[#This Row],[Teens]]</f>
        <v>Yes</v>
      </c>
    </row>
    <row r="2203" spans="1:12" ht="16.5" x14ac:dyDescent="0.3">
      <c r="A2203">
        <f>Table2[[#This Row],[NumDealsPurchases]]</f>
        <v>4</v>
      </c>
      <c r="B2203">
        <f>Table2[[#This Row],[AcceptedCmp3]]</f>
        <v>0</v>
      </c>
      <c r="C2203">
        <f>Table2[[#This Row],[AcceptedCmp4]]</f>
        <v>0</v>
      </c>
      <c r="D2203">
        <f>Table2[[#This Row],[AcceptedCmp5]]</f>
        <v>0</v>
      </c>
      <c r="E2203">
        <f>Table2[[#This Row],[AcceptedCmp1]]</f>
        <v>0</v>
      </c>
      <c r="F2203">
        <f>Table2[[#This Row],[AcceptedCmp2]]</f>
        <v>0</v>
      </c>
      <c r="G2203">
        <f>Table2[[#This Row],[Response]]</f>
        <v>0</v>
      </c>
      <c r="H2203" s="8">
        <f>Products!G2203</f>
        <v>39</v>
      </c>
      <c r="I2203" s="17" t="str">
        <f>Products!H2203</f>
        <v>Single</v>
      </c>
      <c r="J2203" t="str">
        <f>Products!I2203</f>
        <v>36-45</v>
      </c>
      <c r="K2203" t="str">
        <f>Table6[[#This Row],[Kids]]</f>
        <v>Yes</v>
      </c>
      <c r="L2203" t="str">
        <f>Table6[[#This Row],[Teens]]</f>
        <v>Yes</v>
      </c>
    </row>
    <row r="2204" spans="1:12" ht="16.5" x14ac:dyDescent="0.3">
      <c r="A2204">
        <f>Table2[[#This Row],[NumDealsPurchases]]</f>
        <v>2</v>
      </c>
      <c r="B2204">
        <f>Table2[[#This Row],[AcceptedCmp3]]</f>
        <v>0</v>
      </c>
      <c r="C2204">
        <f>Table2[[#This Row],[AcceptedCmp4]]</f>
        <v>0</v>
      </c>
      <c r="D2204">
        <f>Table2[[#This Row],[AcceptedCmp5]]</f>
        <v>0</v>
      </c>
      <c r="E2204">
        <f>Table2[[#This Row],[AcceptedCmp1]]</f>
        <v>0</v>
      </c>
      <c r="F2204">
        <f>Table2[[#This Row],[AcceptedCmp2]]</f>
        <v>0</v>
      </c>
      <c r="G2204">
        <f>Table2[[#This Row],[Response]]</f>
        <v>0</v>
      </c>
      <c r="H2204" s="8">
        <f>Products!G2204</f>
        <v>23</v>
      </c>
      <c r="I2204" s="17" t="str">
        <f>Products!H2204</f>
        <v>YOLO</v>
      </c>
      <c r="J2204" t="str">
        <f>Products!I2204</f>
        <v>16-25</v>
      </c>
      <c r="K2204" t="str">
        <f>Table6[[#This Row],[Kids]]</f>
        <v>Yes</v>
      </c>
      <c r="L2204" t="str">
        <f>Table6[[#This Row],[Teens]]</f>
        <v>No</v>
      </c>
    </row>
    <row r="2205" spans="1:12" ht="16.5" x14ac:dyDescent="0.3">
      <c r="A2205">
        <f>Table2[[#This Row],[NumDealsPurchases]]</f>
        <v>4</v>
      </c>
      <c r="B2205">
        <f>Table2[[#This Row],[AcceptedCmp3]]</f>
        <v>0</v>
      </c>
      <c r="C2205">
        <f>Table2[[#This Row],[AcceptedCmp4]]</f>
        <v>0</v>
      </c>
      <c r="D2205">
        <f>Table2[[#This Row],[AcceptedCmp5]]</f>
        <v>0</v>
      </c>
      <c r="E2205">
        <f>Table2[[#This Row],[AcceptedCmp1]]</f>
        <v>0</v>
      </c>
      <c r="F2205">
        <f>Table2[[#This Row],[AcceptedCmp2]]</f>
        <v>0</v>
      </c>
      <c r="G2205">
        <f>Table2[[#This Row],[Response]]</f>
        <v>0</v>
      </c>
      <c r="H2205" s="8">
        <f>Products!G2205</f>
        <v>43</v>
      </c>
      <c r="I2205" s="17" t="str">
        <f>Products!H2205</f>
        <v>Married</v>
      </c>
      <c r="J2205" t="str">
        <f>Products!I2205</f>
        <v>36-45</v>
      </c>
      <c r="K2205" t="str">
        <f>Table6[[#This Row],[Kids]]</f>
        <v>No</v>
      </c>
      <c r="L2205" t="str">
        <f>Table6[[#This Row],[Teens]]</f>
        <v>Yes</v>
      </c>
    </row>
    <row r="2206" spans="1:12" ht="16.5" x14ac:dyDescent="0.3">
      <c r="A2206">
        <f>Table2[[#This Row],[NumDealsPurchases]]</f>
        <v>5</v>
      </c>
      <c r="B2206">
        <f>Table2[[#This Row],[AcceptedCmp3]]</f>
        <v>0</v>
      </c>
      <c r="C2206">
        <f>Table2[[#This Row],[AcceptedCmp4]]</f>
        <v>0</v>
      </c>
      <c r="D2206">
        <f>Table2[[#This Row],[AcceptedCmp5]]</f>
        <v>0</v>
      </c>
      <c r="E2206">
        <f>Table2[[#This Row],[AcceptedCmp1]]</f>
        <v>0</v>
      </c>
      <c r="F2206">
        <f>Table2[[#This Row],[AcceptedCmp2]]</f>
        <v>0</v>
      </c>
      <c r="G2206">
        <f>Table2[[#This Row],[Response]]</f>
        <v>1</v>
      </c>
      <c r="H2206" s="8">
        <f>Products!G2206</f>
        <v>39</v>
      </c>
      <c r="I2206" s="17" t="str">
        <f>Products!H2206</f>
        <v>Married</v>
      </c>
      <c r="J2206" t="str">
        <f>Products!I2206</f>
        <v>36-45</v>
      </c>
      <c r="K2206" t="str">
        <f>Table6[[#This Row],[Kids]]</f>
        <v>No</v>
      </c>
      <c r="L2206" t="str">
        <f>Table6[[#This Row],[Teens]]</f>
        <v>Yes</v>
      </c>
    </row>
    <row r="2207" spans="1:12" ht="16.5" x14ac:dyDescent="0.3">
      <c r="A2207">
        <f>Table2[[#This Row],[NumDealsPurchases]]</f>
        <v>2</v>
      </c>
      <c r="B2207">
        <f>Table2[[#This Row],[AcceptedCmp3]]</f>
        <v>0</v>
      </c>
      <c r="C2207">
        <f>Table2[[#This Row],[AcceptedCmp4]]</f>
        <v>0</v>
      </c>
      <c r="D2207">
        <f>Table2[[#This Row],[AcceptedCmp5]]</f>
        <v>0</v>
      </c>
      <c r="E2207">
        <f>Table2[[#This Row],[AcceptedCmp1]]</f>
        <v>0</v>
      </c>
      <c r="F2207">
        <f>Table2[[#This Row],[AcceptedCmp2]]</f>
        <v>0</v>
      </c>
      <c r="G2207">
        <f>Table2[[#This Row],[Response]]</f>
        <v>0</v>
      </c>
      <c r="H2207" s="8">
        <f>Products!G2207</f>
        <v>35</v>
      </c>
      <c r="I2207" s="17" t="str">
        <f>Products!H2207</f>
        <v>Single</v>
      </c>
      <c r="J2207" t="str">
        <f>Products!I2207</f>
        <v>26-35</v>
      </c>
      <c r="K2207" t="str">
        <f>Table6[[#This Row],[Kids]]</f>
        <v>No</v>
      </c>
      <c r="L2207" t="str">
        <f>Table6[[#This Row],[Teens]]</f>
        <v>Yes</v>
      </c>
    </row>
    <row r="2208" spans="1:12" ht="16.5" x14ac:dyDescent="0.3">
      <c r="A2208">
        <f>Table2[[#This Row],[NumDealsPurchases]]</f>
        <v>1</v>
      </c>
      <c r="B2208">
        <f>Table2[[#This Row],[AcceptedCmp3]]</f>
        <v>0</v>
      </c>
      <c r="C2208">
        <f>Table2[[#This Row],[AcceptedCmp4]]</f>
        <v>0</v>
      </c>
      <c r="D2208">
        <f>Table2[[#This Row],[AcceptedCmp5]]</f>
        <v>0</v>
      </c>
      <c r="E2208">
        <f>Table2[[#This Row],[AcceptedCmp1]]</f>
        <v>0</v>
      </c>
      <c r="F2208">
        <f>Table2[[#This Row],[AcceptedCmp2]]</f>
        <v>0</v>
      </c>
      <c r="G2208">
        <f>Table2[[#This Row],[Response]]</f>
        <v>0</v>
      </c>
      <c r="H2208" s="8">
        <f>Products!G2208</f>
        <v>23</v>
      </c>
      <c r="I2208" s="17" t="str">
        <f>Products!H2208</f>
        <v>Married</v>
      </c>
      <c r="J2208" t="str">
        <f>Products!I2208</f>
        <v>16-25</v>
      </c>
      <c r="K2208" t="str">
        <f>Table6[[#This Row],[Kids]]</f>
        <v>No</v>
      </c>
      <c r="L2208" t="str">
        <f>Table6[[#This Row],[Teens]]</f>
        <v>No</v>
      </c>
    </row>
    <row r="2209" spans="1:12" ht="16.5" x14ac:dyDescent="0.3">
      <c r="A2209">
        <f>Table2[[#This Row],[NumDealsPurchases]]</f>
        <v>6</v>
      </c>
      <c r="B2209">
        <f>Table2[[#This Row],[AcceptedCmp3]]</f>
        <v>0</v>
      </c>
      <c r="C2209">
        <f>Table2[[#This Row],[AcceptedCmp4]]</f>
        <v>0</v>
      </c>
      <c r="D2209">
        <f>Table2[[#This Row],[AcceptedCmp5]]</f>
        <v>0</v>
      </c>
      <c r="E2209">
        <f>Table2[[#This Row],[AcceptedCmp1]]</f>
        <v>0</v>
      </c>
      <c r="F2209">
        <f>Table2[[#This Row],[AcceptedCmp2]]</f>
        <v>0</v>
      </c>
      <c r="G2209">
        <f>Table2[[#This Row],[Response]]</f>
        <v>0</v>
      </c>
      <c r="H2209" s="8">
        <f>Products!G2209</f>
        <v>44</v>
      </c>
      <c r="I2209" s="17" t="str">
        <f>Products!H2209</f>
        <v>Together</v>
      </c>
      <c r="J2209" t="str">
        <f>Products!I2209</f>
        <v>36-45</v>
      </c>
      <c r="K2209" t="str">
        <f>Table6[[#This Row],[Kids]]</f>
        <v>Yes</v>
      </c>
      <c r="L2209" t="str">
        <f>Table6[[#This Row],[Teens]]</f>
        <v>Yes</v>
      </c>
    </row>
    <row r="2210" spans="1:12" ht="16.5" x14ac:dyDescent="0.3">
      <c r="A2210">
        <f>Table2[[#This Row],[NumDealsPurchases]]</f>
        <v>4</v>
      </c>
      <c r="B2210">
        <f>Table2[[#This Row],[AcceptedCmp3]]</f>
        <v>0</v>
      </c>
      <c r="C2210">
        <f>Table2[[#This Row],[AcceptedCmp4]]</f>
        <v>0</v>
      </c>
      <c r="D2210">
        <f>Table2[[#This Row],[AcceptedCmp5]]</f>
        <v>0</v>
      </c>
      <c r="E2210">
        <f>Table2[[#This Row],[AcceptedCmp1]]</f>
        <v>0</v>
      </c>
      <c r="F2210">
        <f>Table2[[#This Row],[AcceptedCmp2]]</f>
        <v>0</v>
      </c>
      <c r="G2210">
        <f>Table2[[#This Row],[Response]]</f>
        <v>0</v>
      </c>
      <c r="H2210" s="8">
        <f>Products!G2210</f>
        <v>32</v>
      </c>
      <c r="I2210" s="17" t="str">
        <f>Products!H2210</f>
        <v>Together</v>
      </c>
      <c r="J2210" t="str">
        <f>Products!I2210</f>
        <v>26-35</v>
      </c>
      <c r="K2210" t="str">
        <f>Table6[[#This Row],[Kids]]</f>
        <v>No</v>
      </c>
      <c r="L2210" t="str">
        <f>Table6[[#This Row],[Teens]]</f>
        <v>Yes</v>
      </c>
    </row>
    <row r="2211" spans="1:12" ht="16.5" x14ac:dyDescent="0.3">
      <c r="A2211">
        <f>Table2[[#This Row],[NumDealsPurchases]]</f>
        <v>4</v>
      </c>
      <c r="B2211">
        <f>Table2[[#This Row],[AcceptedCmp3]]</f>
        <v>0</v>
      </c>
      <c r="C2211">
        <f>Table2[[#This Row],[AcceptedCmp4]]</f>
        <v>1</v>
      </c>
      <c r="D2211">
        <f>Table2[[#This Row],[AcceptedCmp5]]</f>
        <v>0</v>
      </c>
      <c r="E2211">
        <f>Table2[[#This Row],[AcceptedCmp1]]</f>
        <v>0</v>
      </c>
      <c r="F2211">
        <f>Table2[[#This Row],[AcceptedCmp2]]</f>
        <v>0</v>
      </c>
      <c r="G2211">
        <f>Table2[[#This Row],[Response]]</f>
        <v>0</v>
      </c>
      <c r="H2211" s="8">
        <f>Products!G2211</f>
        <v>60</v>
      </c>
      <c r="I2211" s="17" t="str">
        <f>Products!H2211</f>
        <v>Divorced</v>
      </c>
      <c r="J2211" t="str">
        <f>Products!I2211</f>
        <v>56-65</v>
      </c>
      <c r="K2211" t="str">
        <f>Table6[[#This Row],[Kids]]</f>
        <v>Yes</v>
      </c>
      <c r="L2211" t="str">
        <f>Table6[[#This Row],[Teens]]</f>
        <v>Yes</v>
      </c>
    </row>
    <row r="2212" spans="1:12" ht="16.5" x14ac:dyDescent="0.3">
      <c r="A2212">
        <f>Table2[[#This Row],[NumDealsPurchases]]</f>
        <v>1</v>
      </c>
      <c r="B2212">
        <f>Table2[[#This Row],[AcceptedCmp3]]</f>
        <v>0</v>
      </c>
      <c r="C2212">
        <f>Table2[[#This Row],[AcceptedCmp4]]</f>
        <v>0</v>
      </c>
      <c r="D2212">
        <f>Table2[[#This Row],[AcceptedCmp5]]</f>
        <v>0</v>
      </c>
      <c r="E2212">
        <f>Table2[[#This Row],[AcceptedCmp1]]</f>
        <v>0</v>
      </c>
      <c r="F2212">
        <f>Table2[[#This Row],[AcceptedCmp2]]</f>
        <v>0</v>
      </c>
      <c r="G2212">
        <f>Table2[[#This Row],[Response]]</f>
        <v>0</v>
      </c>
      <c r="H2212" s="8">
        <f>Products!G2212</f>
        <v>49</v>
      </c>
      <c r="I2212" s="17" t="str">
        <f>Products!H2212</f>
        <v>Divorced</v>
      </c>
      <c r="J2212" t="str">
        <f>Products!I2212</f>
        <v>46-55</v>
      </c>
      <c r="K2212" t="str">
        <f>Table6[[#This Row],[Kids]]</f>
        <v>No</v>
      </c>
      <c r="L2212" t="str">
        <f>Table6[[#This Row],[Teens]]</f>
        <v>Yes</v>
      </c>
    </row>
    <row r="2213" spans="1:12" ht="16.5" x14ac:dyDescent="0.3">
      <c r="A2213">
        <f>Table2[[#This Row],[NumDealsPurchases]]</f>
        <v>2</v>
      </c>
      <c r="B2213">
        <f>Table2[[#This Row],[AcceptedCmp3]]</f>
        <v>0</v>
      </c>
      <c r="C2213">
        <f>Table2[[#This Row],[AcceptedCmp4]]</f>
        <v>0</v>
      </c>
      <c r="D2213">
        <f>Table2[[#This Row],[AcceptedCmp5]]</f>
        <v>0</v>
      </c>
      <c r="E2213">
        <f>Table2[[#This Row],[AcceptedCmp1]]</f>
        <v>0</v>
      </c>
      <c r="F2213">
        <f>Table2[[#This Row],[AcceptedCmp2]]</f>
        <v>0</v>
      </c>
      <c r="G2213">
        <f>Table2[[#This Row],[Response]]</f>
        <v>0</v>
      </c>
      <c r="H2213" s="8">
        <f>Products!G2213</f>
        <v>50</v>
      </c>
      <c r="I2213" s="17" t="str">
        <f>Products!H2213</f>
        <v>Together</v>
      </c>
      <c r="J2213" t="str">
        <f>Products!I2213</f>
        <v>46-55</v>
      </c>
      <c r="K2213" t="str">
        <f>Table6[[#This Row],[Kids]]</f>
        <v>Yes</v>
      </c>
      <c r="L2213" t="str">
        <f>Table6[[#This Row],[Teens]]</f>
        <v>Yes</v>
      </c>
    </row>
    <row r="2214" spans="1:12" ht="16.5" x14ac:dyDescent="0.3">
      <c r="A2214">
        <f>Table2[[#This Row],[NumDealsPurchases]]</f>
        <v>6</v>
      </c>
      <c r="B2214">
        <f>Table2[[#This Row],[AcceptedCmp3]]</f>
        <v>0</v>
      </c>
      <c r="C2214">
        <f>Table2[[#This Row],[AcceptedCmp4]]</f>
        <v>0</v>
      </c>
      <c r="D2214">
        <f>Table2[[#This Row],[AcceptedCmp5]]</f>
        <v>0</v>
      </c>
      <c r="E2214">
        <f>Table2[[#This Row],[AcceptedCmp1]]</f>
        <v>0</v>
      </c>
      <c r="F2214">
        <f>Table2[[#This Row],[AcceptedCmp2]]</f>
        <v>0</v>
      </c>
      <c r="G2214">
        <f>Table2[[#This Row],[Response]]</f>
        <v>0</v>
      </c>
      <c r="H2214" s="8">
        <f>Products!G2214</f>
        <v>58</v>
      </c>
      <c r="I2214" s="17" t="str">
        <f>Products!H2214</f>
        <v>Divorced</v>
      </c>
      <c r="J2214" t="str">
        <f>Products!I2214</f>
        <v>56-65</v>
      </c>
      <c r="K2214" t="str">
        <f>Table6[[#This Row],[Kids]]</f>
        <v>No</v>
      </c>
      <c r="L2214" t="str">
        <f>Table6[[#This Row],[Teens]]</f>
        <v>Yes</v>
      </c>
    </row>
    <row r="2215" spans="1:12" ht="16.5" x14ac:dyDescent="0.3">
      <c r="A2215">
        <f>Table2[[#This Row],[NumDealsPurchases]]</f>
        <v>1</v>
      </c>
      <c r="B2215">
        <f>Table2[[#This Row],[AcceptedCmp3]]</f>
        <v>0</v>
      </c>
      <c r="C2215">
        <f>Table2[[#This Row],[AcceptedCmp4]]</f>
        <v>0</v>
      </c>
      <c r="D2215">
        <f>Table2[[#This Row],[AcceptedCmp5]]</f>
        <v>0</v>
      </c>
      <c r="E2215">
        <f>Table2[[#This Row],[AcceptedCmp1]]</f>
        <v>0</v>
      </c>
      <c r="F2215">
        <f>Table2[[#This Row],[AcceptedCmp2]]</f>
        <v>0</v>
      </c>
      <c r="G2215">
        <f>Table2[[#This Row],[Response]]</f>
        <v>0</v>
      </c>
      <c r="H2215" s="8">
        <f>Products!G2215</f>
        <v>33</v>
      </c>
      <c r="I2215" s="17" t="str">
        <f>Products!H2215</f>
        <v>Single</v>
      </c>
      <c r="J2215" t="str">
        <f>Products!I2215</f>
        <v>26-35</v>
      </c>
      <c r="K2215" t="str">
        <f>Table6[[#This Row],[Kids]]</f>
        <v>No</v>
      </c>
      <c r="L2215" t="str">
        <f>Table6[[#This Row],[Teens]]</f>
        <v>No</v>
      </c>
    </row>
    <row r="2216" spans="1:12" ht="16.5" x14ac:dyDescent="0.3">
      <c r="A2216">
        <f>Table2[[#This Row],[NumDealsPurchases]]</f>
        <v>2</v>
      </c>
      <c r="B2216">
        <f>Table2[[#This Row],[AcceptedCmp3]]</f>
        <v>0</v>
      </c>
      <c r="C2216">
        <f>Table2[[#This Row],[AcceptedCmp4]]</f>
        <v>0</v>
      </c>
      <c r="D2216">
        <f>Table2[[#This Row],[AcceptedCmp5]]</f>
        <v>0</v>
      </c>
      <c r="E2216">
        <f>Table2[[#This Row],[AcceptedCmp1]]</f>
        <v>0</v>
      </c>
      <c r="F2216">
        <f>Table2[[#This Row],[AcceptedCmp2]]</f>
        <v>0</v>
      </c>
      <c r="G2216">
        <f>Table2[[#This Row],[Response]]</f>
        <v>0</v>
      </c>
      <c r="H2216" s="8">
        <f>Products!G2216</f>
        <v>64</v>
      </c>
      <c r="I2216" s="17" t="str">
        <f>Products!H2216</f>
        <v>Married</v>
      </c>
      <c r="J2216" t="str">
        <f>Products!I2216</f>
        <v>56-65</v>
      </c>
      <c r="K2216" t="str">
        <f>Table6[[#This Row],[Kids]]</f>
        <v>Yes</v>
      </c>
      <c r="L2216" t="str">
        <f>Table6[[#This Row],[Teens]]</f>
        <v>Yes</v>
      </c>
    </row>
    <row r="2217" spans="1:12" ht="16.5" x14ac:dyDescent="0.3">
      <c r="A2217">
        <f>Table2[[#This Row],[NumDealsPurchases]]</f>
        <v>1</v>
      </c>
      <c r="B2217">
        <f>Table2[[#This Row],[AcceptedCmp3]]</f>
        <v>0</v>
      </c>
      <c r="C2217">
        <f>Table2[[#This Row],[AcceptedCmp4]]</f>
        <v>0</v>
      </c>
      <c r="D2217">
        <f>Table2[[#This Row],[AcceptedCmp5]]</f>
        <v>0</v>
      </c>
      <c r="E2217">
        <f>Table2[[#This Row],[AcceptedCmp1]]</f>
        <v>0</v>
      </c>
      <c r="F2217">
        <f>Table2[[#This Row],[AcceptedCmp2]]</f>
        <v>0</v>
      </c>
      <c r="G2217">
        <f>Table2[[#This Row],[Response]]</f>
        <v>0</v>
      </c>
      <c r="H2217" s="8">
        <f>Products!G2217</f>
        <v>17</v>
      </c>
      <c r="I2217" s="17" t="str">
        <f>Products!H2217</f>
        <v>Together</v>
      </c>
      <c r="J2217" t="str">
        <f>Products!I2217</f>
        <v>16-25</v>
      </c>
      <c r="K2217" t="str">
        <f>Table6[[#This Row],[Kids]]</f>
        <v>No</v>
      </c>
      <c r="L2217" t="str">
        <f>Table6[[#This Row],[Teens]]</f>
        <v>No</v>
      </c>
    </row>
    <row r="2218" spans="1:12" ht="16.5" x14ac:dyDescent="0.3">
      <c r="A2218">
        <f>Table2[[#This Row],[NumDealsPurchases]]</f>
        <v>0</v>
      </c>
      <c r="B2218">
        <f>Table2[[#This Row],[AcceptedCmp3]]</f>
        <v>0</v>
      </c>
      <c r="C2218">
        <f>Table2[[#This Row],[AcceptedCmp4]]</f>
        <v>0</v>
      </c>
      <c r="D2218">
        <f>Table2[[#This Row],[AcceptedCmp5]]</f>
        <v>0</v>
      </c>
      <c r="E2218">
        <f>Table2[[#This Row],[AcceptedCmp1]]</f>
        <v>0</v>
      </c>
      <c r="F2218">
        <f>Table2[[#This Row],[AcceptedCmp2]]</f>
        <v>0</v>
      </c>
      <c r="G2218">
        <f>Table2[[#This Row],[Response]]</f>
        <v>0</v>
      </c>
      <c r="H2218" s="8">
        <f>Products!G2218</f>
        <v>37</v>
      </c>
      <c r="I2218" s="17" t="str">
        <f>Products!H2218</f>
        <v>Together</v>
      </c>
      <c r="J2218" t="str">
        <f>Products!I2218</f>
        <v>36-45</v>
      </c>
      <c r="K2218" t="str">
        <f>Table6[[#This Row],[Kids]]</f>
        <v>No</v>
      </c>
      <c r="L2218" t="str">
        <f>Table6[[#This Row],[Teens]]</f>
        <v>Yes</v>
      </c>
    </row>
    <row r="2219" spans="1:12" ht="16.5" x14ac:dyDescent="0.3">
      <c r="A2219">
        <f>Table2[[#This Row],[NumDealsPurchases]]</f>
        <v>1</v>
      </c>
      <c r="B2219">
        <f>Table2[[#This Row],[AcceptedCmp3]]</f>
        <v>0</v>
      </c>
      <c r="C2219">
        <f>Table2[[#This Row],[AcceptedCmp4]]</f>
        <v>0</v>
      </c>
      <c r="D2219">
        <f>Table2[[#This Row],[AcceptedCmp5]]</f>
        <v>0</v>
      </c>
      <c r="E2219">
        <f>Table2[[#This Row],[AcceptedCmp1]]</f>
        <v>0</v>
      </c>
      <c r="F2219">
        <f>Table2[[#This Row],[AcceptedCmp2]]</f>
        <v>0</v>
      </c>
      <c r="G2219">
        <f>Table2[[#This Row],[Response]]</f>
        <v>0</v>
      </c>
      <c r="H2219" s="8">
        <f>Products!G2219</f>
        <v>58</v>
      </c>
      <c r="I2219" s="17" t="str">
        <f>Products!H2219</f>
        <v>Widow</v>
      </c>
      <c r="J2219" t="str">
        <f>Products!I2219</f>
        <v>56-65</v>
      </c>
      <c r="K2219" t="str">
        <f>Table6[[#This Row],[Kids]]</f>
        <v>Yes</v>
      </c>
      <c r="L2219" t="str">
        <f>Table6[[#This Row],[Teens]]</f>
        <v>Yes</v>
      </c>
    </row>
    <row r="2220" spans="1:12" ht="16.5" x14ac:dyDescent="0.3">
      <c r="A2220">
        <f>Table2[[#This Row],[NumDealsPurchases]]</f>
        <v>2</v>
      </c>
      <c r="B2220">
        <f>Table2[[#This Row],[AcceptedCmp3]]</f>
        <v>0</v>
      </c>
      <c r="C2220">
        <f>Table2[[#This Row],[AcceptedCmp4]]</f>
        <v>0</v>
      </c>
      <c r="D2220">
        <f>Table2[[#This Row],[AcceptedCmp5]]</f>
        <v>0</v>
      </c>
      <c r="E2220">
        <f>Table2[[#This Row],[AcceptedCmp1]]</f>
        <v>0</v>
      </c>
      <c r="F2220">
        <f>Table2[[#This Row],[AcceptedCmp2]]</f>
        <v>0</v>
      </c>
      <c r="G2220">
        <f>Table2[[#This Row],[Response]]</f>
        <v>0</v>
      </c>
      <c r="H2220" s="8">
        <f>Products!G2220</f>
        <v>30</v>
      </c>
      <c r="I2220" s="17" t="str">
        <f>Products!H2220</f>
        <v>Together</v>
      </c>
      <c r="J2220" t="str">
        <f>Products!I2220</f>
        <v>26-35</v>
      </c>
      <c r="K2220" t="str">
        <f>Table6[[#This Row],[Kids]]</f>
        <v>Yes</v>
      </c>
      <c r="L2220" t="str">
        <f>Table6[[#This Row],[Teens]]</f>
        <v>No</v>
      </c>
    </row>
    <row r="2221" spans="1:12" ht="16.5" x14ac:dyDescent="0.3">
      <c r="A2221">
        <f>Table2[[#This Row],[NumDealsPurchases]]</f>
        <v>0</v>
      </c>
      <c r="B2221">
        <f>Table2[[#This Row],[AcceptedCmp3]]</f>
        <v>0</v>
      </c>
      <c r="C2221">
        <f>Table2[[#This Row],[AcceptedCmp4]]</f>
        <v>0</v>
      </c>
      <c r="D2221">
        <f>Table2[[#This Row],[AcceptedCmp5]]</f>
        <v>0</v>
      </c>
      <c r="E2221">
        <f>Table2[[#This Row],[AcceptedCmp1]]</f>
        <v>0</v>
      </c>
      <c r="F2221">
        <f>Table2[[#This Row],[AcceptedCmp2]]</f>
        <v>0</v>
      </c>
      <c r="G2221">
        <f>Table2[[#This Row],[Response]]</f>
        <v>0</v>
      </c>
      <c r="H2221" s="8">
        <f>Products!G2221</f>
        <v>66</v>
      </c>
      <c r="I2221" s="17" t="str">
        <f>Products!H2221</f>
        <v>Together</v>
      </c>
      <c r="J2221" t="str">
        <f>Products!I2221</f>
        <v>66-75</v>
      </c>
      <c r="K2221" t="str">
        <f>Table6[[#This Row],[Kids]]</f>
        <v>No</v>
      </c>
      <c r="L2221" t="str">
        <f>Table6[[#This Row],[Teens]]</f>
        <v>No</v>
      </c>
    </row>
    <row r="2222" spans="1:12" ht="16.5" x14ac:dyDescent="0.3">
      <c r="A2222">
        <f>Table2[[#This Row],[NumDealsPurchases]]</f>
        <v>1</v>
      </c>
      <c r="B2222">
        <f>Table2[[#This Row],[AcceptedCmp3]]</f>
        <v>0</v>
      </c>
      <c r="C2222">
        <f>Table2[[#This Row],[AcceptedCmp4]]</f>
        <v>0</v>
      </c>
      <c r="D2222">
        <f>Table2[[#This Row],[AcceptedCmp5]]</f>
        <v>0</v>
      </c>
      <c r="E2222">
        <f>Table2[[#This Row],[AcceptedCmp1]]</f>
        <v>0</v>
      </c>
      <c r="F2222">
        <f>Table2[[#This Row],[AcceptedCmp2]]</f>
        <v>0</v>
      </c>
      <c r="G2222">
        <f>Table2[[#This Row],[Response]]</f>
        <v>0</v>
      </c>
      <c r="H2222" s="8">
        <f>Products!G2222</f>
        <v>35</v>
      </c>
      <c r="I2222" s="17" t="str">
        <f>Products!H2222</f>
        <v>Married</v>
      </c>
      <c r="J2222" t="str">
        <f>Products!I2222</f>
        <v>26-35</v>
      </c>
      <c r="K2222" t="str">
        <f>Table6[[#This Row],[Kids]]</f>
        <v>Yes</v>
      </c>
      <c r="L2222" t="str">
        <f>Table6[[#This Row],[Teens]]</f>
        <v>No</v>
      </c>
    </row>
    <row r="2223" spans="1:12" ht="16.5" x14ac:dyDescent="0.3">
      <c r="A2223">
        <f>Table2[[#This Row],[NumDealsPurchases]]</f>
        <v>4</v>
      </c>
      <c r="B2223">
        <f>Table2[[#This Row],[AcceptedCmp3]]</f>
        <v>0</v>
      </c>
      <c r="C2223">
        <f>Table2[[#This Row],[AcceptedCmp4]]</f>
        <v>0</v>
      </c>
      <c r="D2223">
        <f>Table2[[#This Row],[AcceptedCmp5]]</f>
        <v>0</v>
      </c>
      <c r="E2223">
        <f>Table2[[#This Row],[AcceptedCmp1]]</f>
        <v>0</v>
      </c>
      <c r="F2223">
        <f>Table2[[#This Row],[AcceptedCmp2]]</f>
        <v>0</v>
      </c>
      <c r="G2223">
        <f>Table2[[#This Row],[Response]]</f>
        <v>0</v>
      </c>
      <c r="H2223" s="8">
        <f>Products!G2223</f>
        <v>27</v>
      </c>
      <c r="I2223" s="17" t="str">
        <f>Products!H2223</f>
        <v>Single</v>
      </c>
      <c r="J2223" t="str">
        <f>Products!I2223</f>
        <v>26-35</v>
      </c>
      <c r="K2223" t="str">
        <f>Table6[[#This Row],[Kids]]</f>
        <v>Yes</v>
      </c>
      <c r="L2223" t="str">
        <f>Table6[[#This Row],[Teens]]</f>
        <v>No</v>
      </c>
    </row>
    <row r="2224" spans="1:12" ht="16.5" x14ac:dyDescent="0.3">
      <c r="A2224">
        <f>Table2[[#This Row],[NumDealsPurchases]]</f>
        <v>3</v>
      </c>
      <c r="B2224">
        <f>Table2[[#This Row],[AcceptedCmp3]]</f>
        <v>0</v>
      </c>
      <c r="C2224">
        <f>Table2[[#This Row],[AcceptedCmp4]]</f>
        <v>0</v>
      </c>
      <c r="D2224">
        <f>Table2[[#This Row],[AcceptedCmp5]]</f>
        <v>0</v>
      </c>
      <c r="E2224">
        <f>Table2[[#This Row],[AcceptedCmp1]]</f>
        <v>0</v>
      </c>
      <c r="F2224">
        <f>Table2[[#This Row],[AcceptedCmp2]]</f>
        <v>0</v>
      </c>
      <c r="G2224">
        <f>Table2[[#This Row],[Response]]</f>
        <v>0</v>
      </c>
      <c r="H2224" s="8">
        <f>Products!G2224</f>
        <v>34</v>
      </c>
      <c r="I2224" s="17" t="str">
        <f>Products!H2224</f>
        <v>Together</v>
      </c>
      <c r="J2224" t="str">
        <f>Products!I2224</f>
        <v>26-35</v>
      </c>
      <c r="K2224" t="str">
        <f>Table6[[#This Row],[Kids]]</f>
        <v>No</v>
      </c>
      <c r="L2224" t="str">
        <f>Table6[[#This Row],[Teens]]</f>
        <v>Yes</v>
      </c>
    </row>
    <row r="2225" spans="1:12" ht="16.5" x14ac:dyDescent="0.3">
      <c r="A2225">
        <f>Table2[[#This Row],[NumDealsPurchases]]</f>
        <v>1</v>
      </c>
      <c r="B2225">
        <f>Table2[[#This Row],[AcceptedCmp3]]</f>
        <v>0</v>
      </c>
      <c r="C2225">
        <f>Table2[[#This Row],[AcceptedCmp4]]</f>
        <v>1</v>
      </c>
      <c r="D2225">
        <f>Table2[[#This Row],[AcceptedCmp5]]</f>
        <v>1</v>
      </c>
      <c r="E2225">
        <f>Table2[[#This Row],[AcceptedCmp1]]</f>
        <v>0</v>
      </c>
      <c r="F2225">
        <f>Table2[[#This Row],[AcceptedCmp2]]</f>
        <v>0</v>
      </c>
      <c r="G2225">
        <f>Table2[[#This Row],[Response]]</f>
        <v>1</v>
      </c>
      <c r="H2225" s="8">
        <f>Products!G2225</f>
        <v>31</v>
      </c>
      <c r="I2225" s="17" t="str">
        <f>Products!H2225</f>
        <v>Married</v>
      </c>
      <c r="J2225" t="str">
        <f>Products!I2225</f>
        <v>26-35</v>
      </c>
      <c r="K2225" t="str">
        <f>Table6[[#This Row],[Kids]]</f>
        <v>No</v>
      </c>
      <c r="L2225" t="str">
        <f>Table6[[#This Row],[Teens]]</f>
        <v>No</v>
      </c>
    </row>
    <row r="2226" spans="1:12" ht="16.5" x14ac:dyDescent="0.3">
      <c r="A2226">
        <f>Table2[[#This Row],[NumDealsPurchases]]</f>
        <v>4</v>
      </c>
      <c r="B2226">
        <f>Table2[[#This Row],[AcceptedCmp3]]</f>
        <v>0</v>
      </c>
      <c r="C2226">
        <f>Table2[[#This Row],[AcceptedCmp4]]</f>
        <v>0</v>
      </c>
      <c r="D2226">
        <f>Table2[[#This Row],[AcceptedCmp5]]</f>
        <v>0</v>
      </c>
      <c r="E2226">
        <f>Table2[[#This Row],[AcceptedCmp1]]</f>
        <v>0</v>
      </c>
      <c r="F2226">
        <f>Table2[[#This Row],[AcceptedCmp2]]</f>
        <v>0</v>
      </c>
      <c r="G2226">
        <f>Table2[[#This Row],[Response]]</f>
        <v>0</v>
      </c>
      <c r="H2226" s="8">
        <f>Products!G2226</f>
        <v>34</v>
      </c>
      <c r="I2226" s="17" t="str">
        <f>Products!H2226</f>
        <v>Single</v>
      </c>
      <c r="J2226" t="str">
        <f>Products!I2226</f>
        <v>26-35</v>
      </c>
      <c r="K2226" t="str">
        <f>Table6[[#This Row],[Kids]]</f>
        <v>Yes</v>
      </c>
      <c r="L2226" t="str">
        <f>Table6[[#This Row],[Teens]]</f>
        <v>No</v>
      </c>
    </row>
    <row r="2227" spans="1:12" ht="16.5" x14ac:dyDescent="0.3">
      <c r="A2227">
        <f>Table2[[#This Row],[NumDealsPurchases]]</f>
        <v>3</v>
      </c>
      <c r="B2227">
        <f>Table2[[#This Row],[AcceptedCmp3]]</f>
        <v>0</v>
      </c>
      <c r="C2227">
        <f>Table2[[#This Row],[AcceptedCmp4]]</f>
        <v>0</v>
      </c>
      <c r="D2227">
        <f>Table2[[#This Row],[AcceptedCmp5]]</f>
        <v>0</v>
      </c>
      <c r="E2227">
        <f>Table2[[#This Row],[AcceptedCmp1]]</f>
        <v>0</v>
      </c>
      <c r="F2227">
        <f>Table2[[#This Row],[AcceptedCmp2]]</f>
        <v>0</v>
      </c>
      <c r="G2227">
        <f>Table2[[#This Row],[Response]]</f>
        <v>0</v>
      </c>
      <c r="H2227" s="8">
        <f>Products!G2227</f>
        <v>51</v>
      </c>
      <c r="I2227" s="17" t="str">
        <f>Products!H2227</f>
        <v>Together</v>
      </c>
      <c r="J2227" t="str">
        <f>Products!I2227</f>
        <v>46-55</v>
      </c>
      <c r="K2227" t="str">
        <f>Table6[[#This Row],[Kids]]</f>
        <v>Yes</v>
      </c>
      <c r="L2227" t="str">
        <f>Table6[[#This Row],[Teens]]</f>
        <v>Yes</v>
      </c>
    </row>
    <row r="2228" spans="1:12" ht="16.5" x14ac:dyDescent="0.3">
      <c r="A2228">
        <f>Table2[[#This Row],[NumDealsPurchases]]</f>
        <v>3</v>
      </c>
      <c r="B2228">
        <f>Table2[[#This Row],[AcceptedCmp3]]</f>
        <v>1</v>
      </c>
      <c r="C2228">
        <f>Table2[[#This Row],[AcceptedCmp4]]</f>
        <v>0</v>
      </c>
      <c r="D2228">
        <f>Table2[[#This Row],[AcceptedCmp5]]</f>
        <v>0</v>
      </c>
      <c r="E2228">
        <f>Table2[[#This Row],[AcceptedCmp1]]</f>
        <v>0</v>
      </c>
      <c r="F2228">
        <f>Table2[[#This Row],[AcceptedCmp2]]</f>
        <v>0</v>
      </c>
      <c r="G2228">
        <f>Table2[[#This Row],[Response]]</f>
        <v>0</v>
      </c>
      <c r="H2228" s="8">
        <f>Products!G2228</f>
        <v>44</v>
      </c>
      <c r="I2228" s="17" t="str">
        <f>Products!H2228</f>
        <v>Married</v>
      </c>
      <c r="J2228" t="str">
        <f>Products!I2228</f>
        <v>36-45</v>
      </c>
      <c r="K2228" t="str">
        <f>Table6[[#This Row],[Kids]]</f>
        <v>No</v>
      </c>
      <c r="L2228" t="str">
        <f>Table6[[#This Row],[Teens]]</f>
        <v>Yes</v>
      </c>
    </row>
    <row r="2229" spans="1:12" ht="16.5" x14ac:dyDescent="0.3">
      <c r="A2229">
        <f>Table2[[#This Row],[NumDealsPurchases]]</f>
        <v>6</v>
      </c>
      <c r="B2229">
        <f>Table2[[#This Row],[AcceptedCmp3]]</f>
        <v>0</v>
      </c>
      <c r="C2229">
        <f>Table2[[#This Row],[AcceptedCmp4]]</f>
        <v>0</v>
      </c>
      <c r="D2229">
        <f>Table2[[#This Row],[AcceptedCmp5]]</f>
        <v>0</v>
      </c>
      <c r="E2229">
        <f>Table2[[#This Row],[AcceptedCmp1]]</f>
        <v>0</v>
      </c>
      <c r="F2229">
        <f>Table2[[#This Row],[AcceptedCmp2]]</f>
        <v>0</v>
      </c>
      <c r="G2229">
        <f>Table2[[#This Row],[Response]]</f>
        <v>0</v>
      </c>
      <c r="H2229" s="8">
        <f>Products!G2229</f>
        <v>44</v>
      </c>
      <c r="I2229" s="17" t="str">
        <f>Products!H2229</f>
        <v>Single</v>
      </c>
      <c r="J2229" t="str">
        <f>Products!I2229</f>
        <v>36-45</v>
      </c>
      <c r="K2229" t="str">
        <f>Table6[[#This Row],[Kids]]</f>
        <v>Yes</v>
      </c>
      <c r="L2229" t="str">
        <f>Table6[[#This Row],[Teens]]</f>
        <v>Yes</v>
      </c>
    </row>
    <row r="2230" spans="1:12" ht="16.5" x14ac:dyDescent="0.3">
      <c r="A2230">
        <f>Table2[[#This Row],[NumDealsPurchases]]</f>
        <v>8</v>
      </c>
      <c r="B2230">
        <f>Table2[[#This Row],[AcceptedCmp3]]</f>
        <v>0</v>
      </c>
      <c r="C2230">
        <f>Table2[[#This Row],[AcceptedCmp4]]</f>
        <v>0</v>
      </c>
      <c r="D2230">
        <f>Table2[[#This Row],[AcceptedCmp5]]</f>
        <v>0</v>
      </c>
      <c r="E2230">
        <f>Table2[[#This Row],[AcceptedCmp1]]</f>
        <v>0</v>
      </c>
      <c r="F2230">
        <f>Table2[[#This Row],[AcceptedCmp2]]</f>
        <v>0</v>
      </c>
      <c r="G2230">
        <f>Table2[[#This Row],[Response]]</f>
        <v>0</v>
      </c>
      <c r="H2230" s="8">
        <f>Products!G2230</f>
        <v>34</v>
      </c>
      <c r="I2230" s="17" t="str">
        <f>Products!H2230</f>
        <v>Together</v>
      </c>
      <c r="J2230" t="str">
        <f>Products!I2230</f>
        <v>26-35</v>
      </c>
      <c r="K2230" t="str">
        <f>Table6[[#This Row],[Kids]]</f>
        <v>Yes</v>
      </c>
      <c r="L2230" t="str">
        <f>Table6[[#This Row],[Teens]]</f>
        <v>Yes</v>
      </c>
    </row>
    <row r="2231" spans="1:12" ht="16.5" x14ac:dyDescent="0.3">
      <c r="A2231">
        <f>Table2[[#This Row],[NumDealsPurchases]]</f>
        <v>5</v>
      </c>
      <c r="B2231">
        <f>Table2[[#This Row],[AcceptedCmp3]]</f>
        <v>0</v>
      </c>
      <c r="C2231">
        <f>Table2[[#This Row],[AcceptedCmp4]]</f>
        <v>0</v>
      </c>
      <c r="D2231">
        <f>Table2[[#This Row],[AcceptedCmp5]]</f>
        <v>0</v>
      </c>
      <c r="E2231">
        <f>Table2[[#This Row],[AcceptedCmp1]]</f>
        <v>0</v>
      </c>
      <c r="F2231">
        <f>Table2[[#This Row],[AcceptedCmp2]]</f>
        <v>0</v>
      </c>
      <c r="G2231">
        <f>Table2[[#This Row],[Response]]</f>
        <v>0</v>
      </c>
      <c r="H2231" s="8">
        <f>Products!G2231</f>
        <v>51</v>
      </c>
      <c r="I2231" s="17" t="str">
        <f>Products!H2231</f>
        <v>Married</v>
      </c>
      <c r="J2231" t="str">
        <f>Products!I2231</f>
        <v>46-55</v>
      </c>
      <c r="K2231" t="str">
        <f>Table6[[#This Row],[Kids]]</f>
        <v>No</v>
      </c>
      <c r="L2231" t="str">
        <f>Table6[[#This Row],[Teens]]</f>
        <v>Yes</v>
      </c>
    </row>
    <row r="2232" spans="1:12" ht="16.5" x14ac:dyDescent="0.3">
      <c r="A2232">
        <f>Table2[[#This Row],[NumDealsPurchases]]</f>
        <v>0</v>
      </c>
      <c r="B2232">
        <f>Table2[[#This Row],[AcceptedCmp3]]</f>
        <v>0</v>
      </c>
      <c r="C2232">
        <f>Table2[[#This Row],[AcceptedCmp4]]</f>
        <v>1</v>
      </c>
      <c r="D2232">
        <f>Table2[[#This Row],[AcceptedCmp5]]</f>
        <v>0</v>
      </c>
      <c r="E2232">
        <f>Table2[[#This Row],[AcceptedCmp1]]</f>
        <v>0</v>
      </c>
      <c r="F2232">
        <f>Table2[[#This Row],[AcceptedCmp2]]</f>
        <v>0</v>
      </c>
      <c r="G2232">
        <f>Table2[[#This Row],[Response]]</f>
        <v>0</v>
      </c>
      <c r="H2232" s="8">
        <f>Products!G2232</f>
        <v>34</v>
      </c>
      <c r="I2232" s="17" t="str">
        <f>Products!H2232</f>
        <v>Single</v>
      </c>
      <c r="J2232" t="str">
        <f>Products!I2232</f>
        <v>26-35</v>
      </c>
      <c r="K2232" t="str">
        <f>Table6[[#This Row],[Kids]]</f>
        <v>No</v>
      </c>
      <c r="L2232" t="str">
        <f>Table6[[#This Row],[Teens]]</f>
        <v>No</v>
      </c>
    </row>
    <row r="2233" spans="1:12" ht="16.5" x14ac:dyDescent="0.3">
      <c r="A2233">
        <f>Table2[[#This Row],[NumDealsPurchases]]</f>
        <v>2</v>
      </c>
      <c r="B2233">
        <f>Table2[[#This Row],[AcceptedCmp3]]</f>
        <v>0</v>
      </c>
      <c r="C2233">
        <f>Table2[[#This Row],[AcceptedCmp4]]</f>
        <v>0</v>
      </c>
      <c r="D2233">
        <f>Table2[[#This Row],[AcceptedCmp5]]</f>
        <v>0</v>
      </c>
      <c r="E2233">
        <f>Table2[[#This Row],[AcceptedCmp1]]</f>
        <v>0</v>
      </c>
      <c r="F2233">
        <f>Table2[[#This Row],[AcceptedCmp2]]</f>
        <v>0</v>
      </c>
      <c r="G2233">
        <f>Table2[[#This Row],[Response]]</f>
        <v>0</v>
      </c>
      <c r="H2233" s="8">
        <f>Products!G2233</f>
        <v>42</v>
      </c>
      <c r="I2233" s="17" t="str">
        <f>Products!H2233</f>
        <v>Single</v>
      </c>
      <c r="J2233" t="str">
        <f>Products!I2233</f>
        <v>36-45</v>
      </c>
      <c r="K2233" t="str">
        <f>Table6[[#This Row],[Kids]]</f>
        <v>Yes</v>
      </c>
      <c r="L2233" t="str">
        <f>Table6[[#This Row],[Teens]]</f>
        <v>No</v>
      </c>
    </row>
    <row r="2234" spans="1:12" ht="16.5" x14ac:dyDescent="0.3">
      <c r="A2234">
        <f>Table2[[#This Row],[NumDealsPurchases]]</f>
        <v>3</v>
      </c>
      <c r="B2234">
        <f>Table2[[#This Row],[AcceptedCmp3]]</f>
        <v>1</v>
      </c>
      <c r="C2234">
        <f>Table2[[#This Row],[AcceptedCmp4]]</f>
        <v>0</v>
      </c>
      <c r="D2234">
        <f>Table2[[#This Row],[AcceptedCmp5]]</f>
        <v>0</v>
      </c>
      <c r="E2234">
        <f>Table2[[#This Row],[AcceptedCmp1]]</f>
        <v>0</v>
      </c>
      <c r="F2234">
        <f>Table2[[#This Row],[AcceptedCmp2]]</f>
        <v>0</v>
      </c>
      <c r="G2234">
        <f>Table2[[#This Row],[Response]]</f>
        <v>0</v>
      </c>
      <c r="H2234" s="8">
        <f>Products!G2234</f>
        <v>29</v>
      </c>
      <c r="I2234" s="17" t="str">
        <f>Products!H2234</f>
        <v>Single</v>
      </c>
      <c r="J2234" t="str">
        <f>Products!I2234</f>
        <v>26-35</v>
      </c>
      <c r="K2234" t="str">
        <f>Table6[[#This Row],[Kids]]</f>
        <v>Yes</v>
      </c>
      <c r="L2234" t="str">
        <f>Table6[[#This Row],[Teens]]</f>
        <v>No</v>
      </c>
    </row>
    <row r="2235" spans="1:12" ht="16.5" x14ac:dyDescent="0.3">
      <c r="A2235">
        <f>Table2[[#This Row],[NumDealsPurchases]]</f>
        <v>2</v>
      </c>
      <c r="B2235">
        <f>Table2[[#This Row],[AcceptedCmp3]]</f>
        <v>0</v>
      </c>
      <c r="C2235">
        <f>Table2[[#This Row],[AcceptedCmp4]]</f>
        <v>0</v>
      </c>
      <c r="D2235">
        <f>Table2[[#This Row],[AcceptedCmp5]]</f>
        <v>0</v>
      </c>
      <c r="E2235">
        <f>Table2[[#This Row],[AcceptedCmp1]]</f>
        <v>0</v>
      </c>
      <c r="F2235">
        <f>Table2[[#This Row],[AcceptedCmp2]]</f>
        <v>0</v>
      </c>
      <c r="G2235">
        <f>Table2[[#This Row],[Response]]</f>
        <v>0</v>
      </c>
      <c r="H2235" s="8">
        <f>Products!G2235</f>
        <v>42</v>
      </c>
      <c r="I2235" s="17" t="str">
        <f>Products!H2235</f>
        <v>Together</v>
      </c>
      <c r="J2235" t="str">
        <f>Products!I2235</f>
        <v>36-45</v>
      </c>
      <c r="K2235" t="str">
        <f>Table6[[#This Row],[Kids]]</f>
        <v>No</v>
      </c>
      <c r="L2235" t="str">
        <f>Table6[[#This Row],[Teens]]</f>
        <v>No</v>
      </c>
    </row>
    <row r="2236" spans="1:12" ht="16.5" x14ac:dyDescent="0.3">
      <c r="A2236">
        <f>Table2[[#This Row],[NumDealsPurchases]]</f>
        <v>1</v>
      </c>
      <c r="B2236">
        <f>Table2[[#This Row],[AcceptedCmp3]]</f>
        <v>0</v>
      </c>
      <c r="C2236">
        <f>Table2[[#This Row],[AcceptedCmp4]]</f>
        <v>0</v>
      </c>
      <c r="D2236">
        <f>Table2[[#This Row],[AcceptedCmp5]]</f>
        <v>0</v>
      </c>
      <c r="E2236">
        <f>Table2[[#This Row],[AcceptedCmp1]]</f>
        <v>0</v>
      </c>
      <c r="F2236">
        <f>Table2[[#This Row],[AcceptedCmp2]]</f>
        <v>0</v>
      </c>
      <c r="G2236">
        <f>Table2[[#This Row],[Response]]</f>
        <v>0</v>
      </c>
      <c r="H2236" s="8">
        <f>Products!G2236</f>
        <v>26</v>
      </c>
      <c r="I2236" s="17" t="str">
        <f>Products!H2236</f>
        <v>Married</v>
      </c>
      <c r="J2236" t="str">
        <f>Products!I2236</f>
        <v>26-35</v>
      </c>
      <c r="K2236" t="str">
        <f>Table6[[#This Row],[Kids]]</f>
        <v>No</v>
      </c>
      <c r="L2236" t="str">
        <f>Table6[[#This Row],[Teens]]</f>
        <v>No</v>
      </c>
    </row>
    <row r="2237" spans="1:12" ht="16.5" x14ac:dyDescent="0.3">
      <c r="A2237">
        <f>Table2[[#This Row],[NumDealsPurchases]]</f>
        <v>1</v>
      </c>
      <c r="B2237">
        <f>Table2[[#This Row],[AcceptedCmp3]]</f>
        <v>0</v>
      </c>
      <c r="C2237">
        <f>Table2[[#This Row],[AcceptedCmp4]]</f>
        <v>0</v>
      </c>
      <c r="D2237">
        <f>Table2[[#This Row],[AcceptedCmp5]]</f>
        <v>0</v>
      </c>
      <c r="E2237">
        <f>Table2[[#This Row],[AcceptedCmp1]]</f>
        <v>0</v>
      </c>
      <c r="F2237">
        <f>Table2[[#This Row],[AcceptedCmp2]]</f>
        <v>0</v>
      </c>
      <c r="G2237">
        <f>Table2[[#This Row],[Response]]</f>
        <v>0</v>
      </c>
      <c r="H2237" s="8">
        <f>Products!G2237</f>
        <v>39</v>
      </c>
      <c r="I2237" s="17" t="str">
        <f>Products!H2237</f>
        <v>Married</v>
      </c>
      <c r="J2237" t="str">
        <f>Products!I2237</f>
        <v>36-45</v>
      </c>
      <c r="K2237" t="str">
        <f>Table6[[#This Row],[Kids]]</f>
        <v>Yes</v>
      </c>
      <c r="L2237" t="str">
        <f>Table6[[#This Row],[Teens]]</f>
        <v>No</v>
      </c>
    </row>
    <row r="2238" spans="1:12" ht="16.5" x14ac:dyDescent="0.3">
      <c r="A2238">
        <f>Table2[[#This Row],[NumDealsPurchases]]</f>
        <v>2</v>
      </c>
      <c r="B2238">
        <f>Table2[[#This Row],[AcceptedCmp3]]</f>
        <v>0</v>
      </c>
      <c r="C2238">
        <f>Table2[[#This Row],[AcceptedCmp4]]</f>
        <v>0</v>
      </c>
      <c r="D2238">
        <f>Table2[[#This Row],[AcceptedCmp5]]</f>
        <v>0</v>
      </c>
      <c r="E2238">
        <f>Table2[[#This Row],[AcceptedCmp1]]</f>
        <v>0</v>
      </c>
      <c r="F2238">
        <f>Table2[[#This Row],[AcceptedCmp2]]</f>
        <v>0</v>
      </c>
      <c r="G2238">
        <f>Table2[[#This Row],[Response]]</f>
        <v>0</v>
      </c>
      <c r="H2238" s="8">
        <f>Products!G2238</f>
        <v>46</v>
      </c>
      <c r="I2238" s="17" t="str">
        <f>Products!H2238</f>
        <v>Together</v>
      </c>
      <c r="J2238" t="str">
        <f>Products!I2238</f>
        <v>46-55</v>
      </c>
      <c r="K2238" t="str">
        <f>Table6[[#This Row],[Kids]]</f>
        <v>No</v>
      </c>
      <c r="L2238" t="str">
        <f>Table6[[#This Row],[Teens]]</f>
        <v>Yes</v>
      </c>
    </row>
    <row r="2239" spans="1:12" ht="16.5" x14ac:dyDescent="0.3">
      <c r="A2239">
        <f>Table2[[#This Row],[NumDealsPurchases]]</f>
        <v>7</v>
      </c>
      <c r="B2239">
        <f>Table2[[#This Row],[AcceptedCmp3]]</f>
        <v>0</v>
      </c>
      <c r="C2239">
        <f>Table2[[#This Row],[AcceptedCmp4]]</f>
        <v>0</v>
      </c>
      <c r="D2239">
        <f>Table2[[#This Row],[AcceptedCmp5]]</f>
        <v>0</v>
      </c>
      <c r="E2239">
        <f>Table2[[#This Row],[AcceptedCmp1]]</f>
        <v>1</v>
      </c>
      <c r="F2239">
        <f>Table2[[#This Row],[AcceptedCmp2]]</f>
        <v>0</v>
      </c>
      <c r="G2239">
        <f>Table2[[#This Row],[Response]]</f>
        <v>0</v>
      </c>
      <c r="H2239" s="8">
        <f>Products!G2239</f>
        <v>68</v>
      </c>
      <c r="I2239" s="17" t="str">
        <f>Products!H2239</f>
        <v>Divorced</v>
      </c>
      <c r="J2239" t="str">
        <f>Products!I2239</f>
        <v>66-75</v>
      </c>
      <c r="K2239" t="str">
        <f>Table6[[#This Row],[Kids]]</f>
        <v>Yes</v>
      </c>
      <c r="L2239" t="str">
        <f>Table6[[#This Row],[Teens]]</f>
        <v>Yes</v>
      </c>
    </row>
    <row r="2240" spans="1:12" ht="16.5" x14ac:dyDescent="0.3">
      <c r="A2240">
        <f>Table2[[#This Row],[NumDealsPurchases]]</f>
        <v>1</v>
      </c>
      <c r="B2240">
        <f>Table2[[#This Row],[AcceptedCmp3]]</f>
        <v>0</v>
      </c>
      <c r="C2240">
        <f>Table2[[#This Row],[AcceptedCmp4]]</f>
        <v>1</v>
      </c>
      <c r="D2240">
        <f>Table2[[#This Row],[AcceptedCmp5]]</f>
        <v>0</v>
      </c>
      <c r="E2240">
        <f>Table2[[#This Row],[AcceptedCmp1]]</f>
        <v>0</v>
      </c>
      <c r="F2240">
        <f>Table2[[#This Row],[AcceptedCmp2]]</f>
        <v>0</v>
      </c>
      <c r="G2240">
        <f>Table2[[#This Row],[Response]]</f>
        <v>0</v>
      </c>
      <c r="H2240" s="8">
        <f>Products!G2240</f>
        <v>33</v>
      </c>
      <c r="I2240" s="17" t="str">
        <f>Products!H2240</f>
        <v>Together</v>
      </c>
      <c r="J2240" t="str">
        <f>Products!I2240</f>
        <v>26-35</v>
      </c>
      <c r="K2240" t="str">
        <f>Table6[[#This Row],[Kids]]</f>
        <v>No</v>
      </c>
      <c r="L2240" t="str">
        <f>Table6[[#This Row],[Teens]]</f>
        <v>No</v>
      </c>
    </row>
    <row r="2241" ht="16.5" x14ac:dyDescent="0.3"/>
  </sheetData>
  <pageMargins left="0.7" right="0.7" top="0.75" bottom="0.75" header="0.3" footer="0.3"/>
  <ignoredErrors>
    <ignoredError sqref="H194:H341"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2241"/>
  <sheetViews>
    <sheetView workbookViewId="0">
      <selection activeCell="E1" sqref="E1"/>
    </sheetView>
  </sheetViews>
  <sheetFormatPr defaultRowHeight="15" x14ac:dyDescent="0.3"/>
  <cols>
    <col min="1" max="1" width="20.5" customWidth="1"/>
    <col min="2" max="2" width="22.75" customWidth="1"/>
    <col min="3" max="3" width="20.875" customWidth="1"/>
    <col min="4" max="4" width="22.5" customWidth="1"/>
    <col min="6" max="6" width="15.625" customWidth="1"/>
  </cols>
  <sheetData>
    <row r="1" spans="1:9" ht="16.5" x14ac:dyDescent="0.3">
      <c r="A1" t="s">
        <v>16</v>
      </c>
      <c r="B1" t="s">
        <v>17</v>
      </c>
      <c r="C1" t="s">
        <v>18</v>
      </c>
      <c r="D1" t="s">
        <v>19</v>
      </c>
      <c r="E1" t="s">
        <v>51</v>
      </c>
      <c r="F1" t="s">
        <v>42</v>
      </c>
      <c r="G1" t="s">
        <v>58</v>
      </c>
      <c r="H1" t="s">
        <v>81</v>
      </c>
      <c r="I1" t="s">
        <v>82</v>
      </c>
    </row>
    <row r="2" spans="1:9" ht="16.5" x14ac:dyDescent="0.3">
      <c r="A2" t="e">
        <f>Table2[[#This Row],[NumWebPurchases]]</f>
        <v>#VALUE!</v>
      </c>
      <c r="B2" t="e">
        <f>Table2[[#This Row],[NumCatalogPurchases]]</f>
        <v>#VALUE!</v>
      </c>
      <c r="C2" t="e">
        <f>Table2[[#This Row],[NumStorePurchases]]</f>
        <v>#VALUE!</v>
      </c>
      <c r="D2" t="e">
        <f>Table2[[#This Row],[NumWebVisitsMonth]]</f>
        <v>#VALUE!</v>
      </c>
      <c r="E2" s="3" t="e">
        <f>Table12[[#This Row],[Age]]</f>
        <v>#VALUE!</v>
      </c>
      <c r="F2" t="s">
        <v>30</v>
      </c>
      <c r="G2" t="e">
        <f>Table12[[#This Row],[DVAD]]</f>
        <v>#VALUE!</v>
      </c>
      <c r="H2" t="e">
        <f>Table12[[#This Row],[Kids]]</f>
        <v>#VALUE!</v>
      </c>
      <c r="I2" t="e">
        <f>Table12[[#This Row],[Teens]]</f>
        <v>#VALUE!</v>
      </c>
    </row>
    <row r="3" spans="1:9" ht="16.5" x14ac:dyDescent="0.3">
      <c r="A3" t="e">
        <f>Table2[[#This Row],[NumWebPurchases]]</f>
        <v>#VALUE!</v>
      </c>
      <c r="B3" t="e">
        <f>Table2[[#This Row],[NumCatalogPurchases]]</f>
        <v>#VALUE!</v>
      </c>
      <c r="C3" t="e">
        <f>Table2[[#This Row],[NumStorePurchases]]</f>
        <v>#VALUE!</v>
      </c>
      <c r="D3" t="e">
        <f>Table2[[#This Row],[NumWebVisitsMonth]]</f>
        <v>#VALUE!</v>
      </c>
      <c r="E3" s="3" t="e">
        <f>Table12[[#This Row],[Age]]</f>
        <v>#VALUE!</v>
      </c>
      <c r="F3" t="s">
        <v>30</v>
      </c>
      <c r="G3" t="e">
        <f>Table12[[#This Row],[DVAD]]</f>
        <v>#VALUE!</v>
      </c>
      <c r="H3" t="e">
        <f>Table12[[#This Row],[Kids]]</f>
        <v>#VALUE!</v>
      </c>
      <c r="I3" t="e">
        <f>Table12[[#This Row],[Teens]]</f>
        <v>#VALUE!</v>
      </c>
    </row>
    <row r="4" spans="1:9" ht="16.5" x14ac:dyDescent="0.3">
      <c r="A4">
        <f>Table2[[#This Row],[NumWebPurchases]]</f>
        <v>8</v>
      </c>
      <c r="B4">
        <f>Table2[[#This Row],[NumCatalogPurchases]]</f>
        <v>10</v>
      </c>
      <c r="C4">
        <f>Table2[[#This Row],[NumStorePurchases]]</f>
        <v>4</v>
      </c>
      <c r="D4">
        <f>Table2[[#This Row],[NumWebVisitsMonth]]</f>
        <v>7</v>
      </c>
      <c r="E4" s="3">
        <f>Table12[[#This Row],[Age]]</f>
        <v>55</v>
      </c>
      <c r="F4" t="s">
        <v>31</v>
      </c>
      <c r="G4" t="str">
        <f>Table12[[#This Row],[DVAD]]</f>
        <v>46-55</v>
      </c>
      <c r="H4" t="str">
        <f>Table12[[#This Row],[Kids]]</f>
        <v>No</v>
      </c>
      <c r="I4" t="str">
        <f>Table12[[#This Row],[Teens]]</f>
        <v>No</v>
      </c>
    </row>
    <row r="5" spans="1:9" ht="16.5" x14ac:dyDescent="0.3">
      <c r="A5">
        <f>Table2[[#This Row],[NumWebPurchases]]</f>
        <v>1</v>
      </c>
      <c r="B5">
        <f>Table2[[#This Row],[NumCatalogPurchases]]</f>
        <v>1</v>
      </c>
      <c r="C5">
        <f>Table2[[#This Row],[NumStorePurchases]]</f>
        <v>2</v>
      </c>
      <c r="D5">
        <f>Table2[[#This Row],[NumWebVisitsMonth]]</f>
        <v>5</v>
      </c>
      <c r="E5" s="3">
        <f>Table12[[#This Row],[Age]]</f>
        <v>60</v>
      </c>
      <c r="F5" t="s">
        <v>31</v>
      </c>
      <c r="G5" t="str">
        <f>Table12[[#This Row],[DVAD]]</f>
        <v>56-65</v>
      </c>
      <c r="H5" t="str">
        <f>Table12[[#This Row],[Kids]]</f>
        <v>Yes</v>
      </c>
      <c r="I5" t="str">
        <f>Table12[[#This Row],[Teens]]</f>
        <v>Yes</v>
      </c>
    </row>
    <row r="6" spans="1:9" ht="16.5" x14ac:dyDescent="0.3">
      <c r="A6">
        <f>Table2[[#This Row],[NumWebPurchases]]</f>
        <v>8</v>
      </c>
      <c r="B6">
        <f>Table2[[#This Row],[NumCatalogPurchases]]</f>
        <v>2</v>
      </c>
      <c r="C6">
        <f>Table2[[#This Row],[NumStorePurchases]]</f>
        <v>10</v>
      </c>
      <c r="D6">
        <f>Table2[[#This Row],[NumWebVisitsMonth]]</f>
        <v>4</v>
      </c>
      <c r="E6" s="3">
        <f>Table12[[#This Row],[Age]]</f>
        <v>48</v>
      </c>
      <c r="F6" t="s">
        <v>33</v>
      </c>
      <c r="G6" t="str">
        <f>Table12[[#This Row],[DVAD]]</f>
        <v>46-55</v>
      </c>
      <c r="H6" t="str">
        <f>Table12[[#This Row],[Kids]]</f>
        <v>No</v>
      </c>
      <c r="I6" t="str">
        <f>Table12[[#This Row],[Teens]]</f>
        <v>No</v>
      </c>
    </row>
    <row r="7" spans="1:9" ht="16.5" x14ac:dyDescent="0.3">
      <c r="A7">
        <f>Table2[[#This Row],[NumWebPurchases]]</f>
        <v>2</v>
      </c>
      <c r="B7">
        <f>Table2[[#This Row],[NumCatalogPurchases]]</f>
        <v>0</v>
      </c>
      <c r="C7">
        <f>Table2[[#This Row],[NumStorePurchases]]</f>
        <v>4</v>
      </c>
      <c r="D7">
        <f>Table2[[#This Row],[NumWebVisitsMonth]]</f>
        <v>6</v>
      </c>
      <c r="E7" s="3">
        <f>Table12[[#This Row],[Age]]</f>
        <v>30</v>
      </c>
      <c r="F7" t="s">
        <v>31</v>
      </c>
      <c r="G7" t="str">
        <f>Table12[[#This Row],[DVAD]]</f>
        <v>26-35</v>
      </c>
      <c r="H7" t="str">
        <f>Table12[[#This Row],[Kids]]</f>
        <v>Yes</v>
      </c>
      <c r="I7" t="str">
        <f>Table12[[#This Row],[Teens]]</f>
        <v>No</v>
      </c>
    </row>
    <row r="8" spans="1:9" ht="16.5" x14ac:dyDescent="0.3">
      <c r="A8">
        <f>Table2[[#This Row],[NumWebPurchases]]</f>
        <v>5</v>
      </c>
      <c r="B8">
        <f>Table2[[#This Row],[NumCatalogPurchases]]</f>
        <v>3</v>
      </c>
      <c r="C8">
        <f>Table2[[#This Row],[NumStorePurchases]]</f>
        <v>6</v>
      </c>
      <c r="D8">
        <f>Table2[[#This Row],[NumWebVisitsMonth]]</f>
        <v>5</v>
      </c>
      <c r="E8" s="3">
        <f>Table12[[#This Row],[Age]]</f>
        <v>33</v>
      </c>
      <c r="F8" t="s">
        <v>35</v>
      </c>
      <c r="G8" t="str">
        <f>Table12[[#This Row],[DVAD]]</f>
        <v>26-35</v>
      </c>
      <c r="H8" t="str">
        <f>Table12[[#This Row],[Kids]]</f>
        <v>Yes</v>
      </c>
      <c r="I8" t="str">
        <f>Table12[[#This Row],[Teens]]</f>
        <v>No</v>
      </c>
    </row>
    <row r="9" spans="1:9" ht="16.5" x14ac:dyDescent="0.3">
      <c r="A9">
        <f>Table2[[#This Row],[NumWebPurchases]]</f>
        <v>6</v>
      </c>
      <c r="B9">
        <f>Table2[[#This Row],[NumCatalogPurchases]]</f>
        <v>4</v>
      </c>
      <c r="C9">
        <f>Table2[[#This Row],[NumStorePurchases]]</f>
        <v>10</v>
      </c>
      <c r="D9">
        <f>Table2[[#This Row],[NumWebVisitsMonth]]</f>
        <v>6</v>
      </c>
      <c r="E9" s="3">
        <f>Table12[[#This Row],[Age]]</f>
        <v>46</v>
      </c>
      <c r="F9" t="s">
        <v>33</v>
      </c>
      <c r="G9" t="str">
        <f>Table12[[#This Row],[DVAD]]</f>
        <v>46-55</v>
      </c>
      <c r="H9" t="str">
        <f>Table12[[#This Row],[Kids]]</f>
        <v>No</v>
      </c>
      <c r="I9" t="str">
        <f>Table12[[#This Row],[Teens]]</f>
        <v>Yes</v>
      </c>
    </row>
    <row r="10" spans="1:9" ht="16.5" x14ac:dyDescent="0.3">
      <c r="A10">
        <f>Table2[[#This Row],[NumWebPurchases]]</f>
        <v>7</v>
      </c>
      <c r="B10">
        <f>Table2[[#This Row],[NumCatalogPurchases]]</f>
        <v>3</v>
      </c>
      <c r="C10">
        <f>Table2[[#This Row],[NumStorePurchases]]</f>
        <v>7</v>
      </c>
      <c r="D10">
        <f>Table2[[#This Row],[NumWebVisitsMonth]]</f>
        <v>6</v>
      </c>
      <c r="E10" s="3">
        <f>Table12[[#This Row],[Age]]</f>
        <v>41</v>
      </c>
      <c r="F10" t="s">
        <v>31</v>
      </c>
      <c r="G10" t="str">
        <f>Table12[[#This Row],[DVAD]]</f>
        <v>36-45</v>
      </c>
      <c r="H10" t="str">
        <f>Table12[[#This Row],[Kids]]</f>
        <v>No</v>
      </c>
      <c r="I10" t="str">
        <f>Table12[[#This Row],[Teens]]</f>
        <v>Yes</v>
      </c>
    </row>
    <row r="11" spans="1:9" ht="16.5" x14ac:dyDescent="0.3">
      <c r="A11">
        <f>Table2[[#This Row],[NumWebPurchases]]</f>
        <v>4</v>
      </c>
      <c r="B11">
        <f>Table2[[#This Row],[NumCatalogPurchases]]</f>
        <v>0</v>
      </c>
      <c r="C11">
        <f>Table2[[#This Row],[NumStorePurchases]]</f>
        <v>4</v>
      </c>
      <c r="D11">
        <f>Table2[[#This Row],[NumWebVisitsMonth]]</f>
        <v>8</v>
      </c>
      <c r="E11" s="3">
        <f>Table12[[#This Row],[Age]]</f>
        <v>28</v>
      </c>
      <c r="F11" t="s">
        <v>31</v>
      </c>
      <c r="G11" t="str">
        <f>Table12[[#This Row],[DVAD]]</f>
        <v>26-35</v>
      </c>
      <c r="H11" t="str">
        <f>Table12[[#This Row],[Kids]]</f>
        <v>Yes</v>
      </c>
      <c r="I11" t="str">
        <f>Table12[[#This Row],[Teens]]</f>
        <v>No</v>
      </c>
    </row>
    <row r="12" spans="1:9" ht="16.5" x14ac:dyDescent="0.3">
      <c r="A12">
        <f>Table2[[#This Row],[NumWebPurchases]]</f>
        <v>3</v>
      </c>
      <c r="B12">
        <f>Table2[[#This Row],[NumCatalogPurchases]]</f>
        <v>0</v>
      </c>
      <c r="C12">
        <f>Table2[[#This Row],[NumStorePurchases]]</f>
        <v>2</v>
      </c>
      <c r="D12">
        <f>Table2[[#This Row],[NumWebVisitsMonth]]</f>
        <v>9</v>
      </c>
      <c r="E12" s="3">
        <f>Table12[[#This Row],[Age]]</f>
        <v>39</v>
      </c>
      <c r="F12" t="s">
        <v>33</v>
      </c>
      <c r="G12" t="str">
        <f>Table12[[#This Row],[DVAD]]</f>
        <v>36-45</v>
      </c>
      <c r="H12" t="str">
        <f>Table12[[#This Row],[Kids]]</f>
        <v>Yes</v>
      </c>
      <c r="I12" t="str">
        <f>Table12[[#This Row],[Teens]]</f>
        <v>No</v>
      </c>
    </row>
    <row r="13" spans="1:9" ht="16.5" x14ac:dyDescent="0.3">
      <c r="A13">
        <f>Table2[[#This Row],[NumWebPurchases]]</f>
        <v>1</v>
      </c>
      <c r="B13">
        <f>Table2[[#This Row],[NumCatalogPurchases]]</f>
        <v>0</v>
      </c>
      <c r="C13">
        <f>Table2[[#This Row],[NumStorePurchases]]</f>
        <v>0</v>
      </c>
      <c r="D13">
        <f>Table2[[#This Row],[NumWebVisitsMonth]]</f>
        <v>20</v>
      </c>
      <c r="E13" s="3">
        <f>Table12[[#This Row],[Age]]</f>
        <v>64</v>
      </c>
      <c r="F13" t="s">
        <v>33</v>
      </c>
      <c r="G13" t="str">
        <f>Table12[[#This Row],[DVAD]]</f>
        <v>56-65</v>
      </c>
      <c r="H13" t="str">
        <f>Table12[[#This Row],[Kids]]</f>
        <v>Yes</v>
      </c>
      <c r="I13" t="str">
        <f>Table12[[#This Row],[Teens]]</f>
        <v>Yes</v>
      </c>
    </row>
    <row r="14" spans="1:9" ht="16.5" x14ac:dyDescent="0.3">
      <c r="A14">
        <f>Table2[[#This Row],[NumWebPurchases]]</f>
        <v>1</v>
      </c>
      <c r="B14">
        <f>Table2[[#This Row],[NumCatalogPurchases]]</f>
        <v>0</v>
      </c>
      <c r="C14">
        <f>Table2[[#This Row],[NumStorePurchases]]</f>
        <v>2</v>
      </c>
      <c r="D14">
        <f>Table2[[#This Row],[NumWebVisitsMonth]]</f>
        <v>7</v>
      </c>
      <c r="E14" s="3">
        <f>Table12[[#This Row],[Age]]</f>
        <v>30</v>
      </c>
      <c r="F14" t="s">
        <v>35</v>
      </c>
      <c r="G14" t="str">
        <f>Table12[[#This Row],[DVAD]]</f>
        <v>26-35</v>
      </c>
      <c r="H14" t="str">
        <f>Table12[[#This Row],[Kids]]</f>
        <v>Yes</v>
      </c>
      <c r="I14" t="str">
        <f>Table12[[#This Row],[Teens]]</f>
        <v>No</v>
      </c>
    </row>
    <row r="15" spans="1:9" ht="16.5" x14ac:dyDescent="0.3">
      <c r="A15">
        <f>Table2[[#This Row],[NumWebPurchases]]</f>
        <v>2</v>
      </c>
      <c r="B15">
        <f>Table2[[#This Row],[NumCatalogPurchases]]</f>
        <v>0</v>
      </c>
      <c r="C15">
        <f>Table2[[#This Row],[NumStorePurchases]]</f>
        <v>3</v>
      </c>
      <c r="D15">
        <f>Table2[[#This Row],[NumWebVisitsMonth]]</f>
        <v>8</v>
      </c>
      <c r="E15" s="3">
        <f>Table12[[#This Row],[Age]]</f>
        <v>36</v>
      </c>
      <c r="F15" t="s">
        <v>35</v>
      </c>
      <c r="G15" t="str">
        <f>Table12[[#This Row],[DVAD]]</f>
        <v>36-45</v>
      </c>
      <c r="H15" t="str">
        <f>Table12[[#This Row],[Kids]]</f>
        <v>No</v>
      </c>
      <c r="I15" t="str">
        <f>Table12[[#This Row],[Teens]]</f>
        <v>No</v>
      </c>
    </row>
    <row r="16" spans="1:9" ht="16.5" x14ac:dyDescent="0.3">
      <c r="A16">
        <f>Table2[[#This Row],[NumWebPurchases]]</f>
        <v>3</v>
      </c>
      <c r="B16">
        <f>Table2[[#This Row],[NumCatalogPurchases]]</f>
        <v>4</v>
      </c>
      <c r="C16">
        <f>Table2[[#This Row],[NumStorePurchases]]</f>
        <v>8</v>
      </c>
      <c r="D16">
        <f>Table2[[#This Row],[NumWebVisitsMonth]]</f>
        <v>2</v>
      </c>
      <c r="E16" s="3">
        <f>Table12[[#This Row],[Age]]</f>
        <v>54</v>
      </c>
      <c r="F16" t="s">
        <v>33</v>
      </c>
      <c r="G16" t="str">
        <f>Table12[[#This Row],[DVAD]]</f>
        <v>46-55</v>
      </c>
      <c r="H16" t="str">
        <f>Table12[[#This Row],[Kids]]</f>
        <v>No</v>
      </c>
      <c r="I16" t="str">
        <f>Table12[[#This Row],[Teens]]</f>
        <v>No</v>
      </c>
    </row>
    <row r="17" spans="1:9" ht="16.5" x14ac:dyDescent="0.3">
      <c r="A17">
        <f>Table2[[#This Row],[NumWebPurchases]]</f>
        <v>6</v>
      </c>
      <c r="B17">
        <f>Table2[[#This Row],[NumCatalogPurchases]]</f>
        <v>1</v>
      </c>
      <c r="C17">
        <f>Table2[[#This Row],[NumStorePurchases]]</f>
        <v>5</v>
      </c>
      <c r="D17">
        <f>Table2[[#This Row],[NumWebVisitsMonth]]</f>
        <v>6</v>
      </c>
      <c r="E17" s="3">
        <f>Table12[[#This Row],[Age]]</f>
        <v>61</v>
      </c>
      <c r="F17" t="s">
        <v>30</v>
      </c>
      <c r="G17" t="str">
        <f>Table12[[#This Row],[DVAD]]</f>
        <v>56-65</v>
      </c>
      <c r="H17" t="str">
        <f>Table12[[#This Row],[Kids]]</f>
        <v>Yes</v>
      </c>
      <c r="I17" t="str">
        <f>Table12[[#This Row],[Teens]]</f>
        <v>Yes</v>
      </c>
    </row>
    <row r="18" spans="1:9" ht="16.5" x14ac:dyDescent="0.3">
      <c r="A18">
        <f>Table2[[#This Row],[NumWebPurchases]]</f>
        <v>1</v>
      </c>
      <c r="B18">
        <f>Table2[[#This Row],[NumCatalogPurchases]]</f>
        <v>0</v>
      </c>
      <c r="C18">
        <f>Table2[[#This Row],[NumStorePurchases]]</f>
        <v>3</v>
      </c>
      <c r="D18">
        <f>Table2[[#This Row],[NumWebVisitsMonth]]</f>
        <v>8</v>
      </c>
      <c r="E18" s="3">
        <f>Table12[[#This Row],[Age]]</f>
        <v>25</v>
      </c>
      <c r="F18" t="s">
        <v>33</v>
      </c>
      <c r="G18" t="str">
        <f>Table12[[#This Row],[DVAD]]</f>
        <v>16-25</v>
      </c>
      <c r="H18" t="str">
        <f>Table12[[#This Row],[Kids]]</f>
        <v>No</v>
      </c>
      <c r="I18" t="str">
        <f>Table12[[#This Row],[Teens]]</f>
        <v>No</v>
      </c>
    </row>
    <row r="19" spans="1:9" ht="16.5" x14ac:dyDescent="0.3">
      <c r="A19">
        <f>Table2[[#This Row],[NumWebPurchases]]</f>
        <v>7</v>
      </c>
      <c r="B19">
        <f>Table2[[#This Row],[NumCatalogPurchases]]</f>
        <v>6</v>
      </c>
      <c r="C19">
        <f>Table2[[#This Row],[NumStorePurchases]]</f>
        <v>12</v>
      </c>
      <c r="D19">
        <f>Table2[[#This Row],[NumWebVisitsMonth]]</f>
        <v>3</v>
      </c>
      <c r="E19" s="3">
        <f>Table12[[#This Row],[Age]]</f>
        <v>66</v>
      </c>
      <c r="F19" t="s">
        <v>31</v>
      </c>
      <c r="G19" t="str">
        <f>Table12[[#This Row],[DVAD]]</f>
        <v>66-75</v>
      </c>
      <c r="H19" t="str">
        <f>Table12[[#This Row],[Kids]]</f>
        <v>No</v>
      </c>
      <c r="I19" t="str">
        <f>Table12[[#This Row],[Teens]]</f>
        <v>No</v>
      </c>
    </row>
    <row r="20" spans="1:9" ht="16.5" x14ac:dyDescent="0.3">
      <c r="A20">
        <f>Table2[[#This Row],[NumWebPurchases]]</f>
        <v>3</v>
      </c>
      <c r="B20">
        <f>Table2[[#This Row],[NumCatalogPurchases]]</f>
        <v>0</v>
      </c>
      <c r="C20">
        <f>Table2[[#This Row],[NumStorePurchases]]</f>
        <v>3</v>
      </c>
      <c r="D20">
        <f>Table2[[#This Row],[NumWebVisitsMonth]]</f>
        <v>8</v>
      </c>
      <c r="E20" s="3">
        <f>Table12[[#This Row],[Age]]</f>
        <v>32</v>
      </c>
      <c r="F20" t="s">
        <v>33</v>
      </c>
      <c r="G20" t="str">
        <f>Table12[[#This Row],[DVAD]]</f>
        <v>26-35</v>
      </c>
      <c r="H20" t="str">
        <f>Table12[[#This Row],[Kids]]</f>
        <v>Yes</v>
      </c>
      <c r="I20" t="str">
        <f>Table12[[#This Row],[Teens]]</f>
        <v>Yes</v>
      </c>
    </row>
    <row r="21" spans="1:9" ht="16.5" x14ac:dyDescent="0.3">
      <c r="A21">
        <f>Table2[[#This Row],[NumWebPurchases]]</f>
        <v>4</v>
      </c>
      <c r="B21">
        <f>Table2[[#This Row],[NumCatalogPurchases]]</f>
        <v>1</v>
      </c>
      <c r="C21">
        <f>Table2[[#This Row],[NumStorePurchases]]</f>
        <v>6</v>
      </c>
      <c r="D21">
        <f>Table2[[#This Row],[NumWebVisitsMonth]]</f>
        <v>7</v>
      </c>
      <c r="E21" s="3">
        <f>Table12[[#This Row],[Age]]</f>
        <v>66</v>
      </c>
      <c r="F21" t="s">
        <v>30</v>
      </c>
      <c r="G21" t="str">
        <f>Table12[[#This Row],[DVAD]]</f>
        <v>66-75</v>
      </c>
      <c r="H21" t="str">
        <f>Table12[[#This Row],[Kids]]</f>
        <v>No</v>
      </c>
      <c r="I21" t="str">
        <f>Table12[[#This Row],[Teens]]</f>
        <v>No</v>
      </c>
    </row>
    <row r="22" spans="1:9" ht="16.5" x14ac:dyDescent="0.3">
      <c r="A22">
        <f>Table2[[#This Row],[NumWebPurchases]]</f>
        <v>11</v>
      </c>
      <c r="B22">
        <f>Table2[[#This Row],[NumCatalogPurchases]]</f>
        <v>4</v>
      </c>
      <c r="C22">
        <f>Table2[[#This Row],[NumStorePurchases]]</f>
        <v>9</v>
      </c>
      <c r="D22">
        <f>Table2[[#This Row],[NumWebVisitsMonth]]</f>
        <v>5</v>
      </c>
      <c r="E22" s="3">
        <f>Table12[[#This Row],[Age]]</f>
        <v>64</v>
      </c>
      <c r="F22" t="s">
        <v>33</v>
      </c>
      <c r="G22" t="str">
        <f>Table12[[#This Row],[DVAD]]</f>
        <v>56-65</v>
      </c>
      <c r="H22" t="str">
        <f>Table12[[#This Row],[Kids]]</f>
        <v>No</v>
      </c>
      <c r="I22" t="str">
        <f>Table12[[#This Row],[Teens]]</f>
        <v>Yes</v>
      </c>
    </row>
    <row r="23" spans="1:9" ht="16.5" x14ac:dyDescent="0.3">
      <c r="A23">
        <f>Table2[[#This Row],[NumWebPurchases]]</f>
        <v>2</v>
      </c>
      <c r="B23">
        <f>Table2[[#This Row],[NumCatalogPurchases]]</f>
        <v>1</v>
      </c>
      <c r="C23">
        <f>Table2[[#This Row],[NumStorePurchases]]</f>
        <v>3</v>
      </c>
      <c r="D23">
        <f>Table2[[#This Row],[NumWebVisitsMonth]]</f>
        <v>6</v>
      </c>
      <c r="E23" s="3">
        <f>Table12[[#This Row],[Age]]</f>
        <v>27</v>
      </c>
      <c r="F23" t="s">
        <v>33</v>
      </c>
      <c r="G23" t="str">
        <f>Table12[[#This Row],[DVAD]]</f>
        <v>26-35</v>
      </c>
      <c r="H23" t="str">
        <f>Table12[[#This Row],[Kids]]</f>
        <v>Yes</v>
      </c>
      <c r="I23" t="str">
        <f>Table12[[#This Row],[Teens]]</f>
        <v>No</v>
      </c>
    </row>
    <row r="24" spans="1:9" ht="16.5" x14ac:dyDescent="0.3">
      <c r="A24">
        <f>Table2[[#This Row],[NumWebPurchases]]</f>
        <v>4</v>
      </c>
      <c r="B24">
        <f>Table2[[#This Row],[NumCatalogPurchases]]</f>
        <v>2</v>
      </c>
      <c r="C24">
        <f>Table2[[#This Row],[NumStorePurchases]]</f>
        <v>5</v>
      </c>
      <c r="D24">
        <f>Table2[[#This Row],[NumWebVisitsMonth]]</f>
        <v>8</v>
      </c>
      <c r="E24" s="3">
        <f>Table12[[#This Row],[Age]]</f>
        <v>30</v>
      </c>
      <c r="F24" t="s">
        <v>33</v>
      </c>
      <c r="G24" t="str">
        <f>Table12[[#This Row],[DVAD]]</f>
        <v>26-35</v>
      </c>
      <c r="H24" t="str">
        <f>Table12[[#This Row],[Kids]]</f>
        <v>No</v>
      </c>
      <c r="I24" t="str">
        <f>Table12[[#This Row],[Teens]]</f>
        <v>No</v>
      </c>
    </row>
    <row r="25" spans="1:9" ht="16.5" x14ac:dyDescent="0.3">
      <c r="A25">
        <f>Table2[[#This Row],[NumWebPurchases]]</f>
        <v>0</v>
      </c>
      <c r="B25">
        <f>Table2[[#This Row],[NumCatalogPurchases]]</f>
        <v>28</v>
      </c>
      <c r="C25">
        <f>Table2[[#This Row],[NumStorePurchases]]</f>
        <v>0</v>
      </c>
      <c r="D25">
        <f>Table2[[#This Row],[NumWebVisitsMonth]]</f>
        <v>1</v>
      </c>
      <c r="E25" s="3">
        <f>Table12[[#This Row],[Age]]</f>
        <v>34</v>
      </c>
      <c r="F25" t="s">
        <v>33</v>
      </c>
      <c r="G25" t="str">
        <f>Table12[[#This Row],[DVAD]]</f>
        <v>26-35</v>
      </c>
      <c r="H25" t="str">
        <f>Table12[[#This Row],[Kids]]</f>
        <v>Yes</v>
      </c>
      <c r="I25" t="str">
        <f>Table12[[#This Row],[Teens]]</f>
        <v>No</v>
      </c>
    </row>
    <row r="26" spans="1:9" ht="16.5" x14ac:dyDescent="0.3">
      <c r="A26">
        <f>Table2[[#This Row],[NumWebPurchases]]</f>
        <v>2</v>
      </c>
      <c r="B26">
        <f>Table2[[#This Row],[NumCatalogPurchases]]</f>
        <v>3</v>
      </c>
      <c r="C26">
        <f>Table2[[#This Row],[NumStorePurchases]]</f>
        <v>9</v>
      </c>
      <c r="D26">
        <f>Table2[[#This Row],[NumWebVisitsMonth]]</f>
        <v>8</v>
      </c>
      <c r="E26" s="3">
        <f>Table12[[#This Row],[Age]]</f>
        <v>63</v>
      </c>
      <c r="F26" t="s">
        <v>31</v>
      </c>
      <c r="G26" t="str">
        <f>Table12[[#This Row],[DVAD]]</f>
        <v>56-65</v>
      </c>
      <c r="H26" t="str">
        <f>Table12[[#This Row],[Kids]]</f>
        <v>No</v>
      </c>
      <c r="I26" t="str">
        <f>Table12[[#This Row],[Teens]]</f>
        <v>Yes</v>
      </c>
    </row>
    <row r="27" spans="1:9" ht="16.5" x14ac:dyDescent="0.3">
      <c r="A27">
        <f>Table2[[#This Row],[NumWebPurchases]]</f>
        <v>6</v>
      </c>
      <c r="B27">
        <f>Table2[[#This Row],[NumCatalogPurchases]]</f>
        <v>2</v>
      </c>
      <c r="C27">
        <f>Table2[[#This Row],[NumStorePurchases]]</f>
        <v>9</v>
      </c>
      <c r="D27">
        <f>Table2[[#This Row],[NumWebVisitsMonth]]</f>
        <v>4</v>
      </c>
      <c r="E27" s="3">
        <f>Table12[[#This Row],[Age]]</f>
        <v>60</v>
      </c>
      <c r="F27" t="s">
        <v>30</v>
      </c>
      <c r="G27" t="str">
        <f>Table12[[#This Row],[DVAD]]</f>
        <v>56-65</v>
      </c>
      <c r="H27" t="str">
        <f>Table12[[#This Row],[Kids]]</f>
        <v>No</v>
      </c>
      <c r="I27" t="str">
        <f>Table12[[#This Row],[Teens]]</f>
        <v>Yes</v>
      </c>
    </row>
    <row r="28" spans="1:9" ht="16.5" x14ac:dyDescent="0.3">
      <c r="A28">
        <f>Table2[[#This Row],[NumWebPurchases]]</f>
        <v>7</v>
      </c>
      <c r="B28">
        <f>Table2[[#This Row],[NumCatalogPurchases]]</f>
        <v>1</v>
      </c>
      <c r="C28">
        <f>Table2[[#This Row],[NumStorePurchases]]</f>
        <v>5</v>
      </c>
      <c r="D28">
        <f>Table2[[#This Row],[NumWebVisitsMonth]]</f>
        <v>8</v>
      </c>
      <c r="E28" s="3">
        <f>Table12[[#This Row],[Age]]</f>
        <v>62</v>
      </c>
      <c r="F28" t="s">
        <v>33</v>
      </c>
      <c r="G28" t="str">
        <f>Table12[[#This Row],[DVAD]]</f>
        <v>56-65</v>
      </c>
      <c r="H28" t="str">
        <f>Table12[[#This Row],[Kids]]</f>
        <v>No</v>
      </c>
      <c r="I28" t="str">
        <f>Table12[[#This Row],[Teens]]</f>
        <v>Yes</v>
      </c>
    </row>
    <row r="29" spans="1:9" ht="16.5" x14ac:dyDescent="0.3">
      <c r="A29">
        <f>Table2[[#This Row],[NumWebPurchases]]</f>
        <v>2</v>
      </c>
      <c r="B29">
        <f>Table2[[#This Row],[NumCatalogPurchases]]</f>
        <v>1</v>
      </c>
      <c r="C29">
        <f>Table2[[#This Row],[NumStorePurchases]]</f>
        <v>3</v>
      </c>
      <c r="D29">
        <f>Table2[[#This Row],[NumWebVisitsMonth]]</f>
        <v>7</v>
      </c>
      <c r="E29" s="3">
        <f>Table12[[#This Row],[Age]]</f>
        <v>44</v>
      </c>
      <c r="F29" t="s">
        <v>30</v>
      </c>
      <c r="G29" t="str">
        <f>Table12[[#This Row],[DVAD]]</f>
        <v>36-45</v>
      </c>
      <c r="H29" t="str">
        <f>Table12[[#This Row],[Kids]]</f>
        <v>No</v>
      </c>
      <c r="I29" t="str">
        <f>Table12[[#This Row],[Teens]]</f>
        <v>No</v>
      </c>
    </row>
    <row r="30" spans="1:9" ht="16.5" x14ac:dyDescent="0.3">
      <c r="A30">
        <f>Table2[[#This Row],[NumWebPurchases]]</f>
        <v>5</v>
      </c>
      <c r="B30">
        <f>Table2[[#This Row],[NumCatalogPurchases]]</f>
        <v>1</v>
      </c>
      <c r="C30">
        <f>Table2[[#This Row],[NumStorePurchases]]</f>
        <v>4</v>
      </c>
      <c r="D30">
        <f>Table2[[#This Row],[NumWebVisitsMonth]]</f>
        <v>7</v>
      </c>
      <c r="E30" s="3">
        <f>Table12[[#This Row],[Age]]</f>
        <v>37</v>
      </c>
      <c r="F30" t="s">
        <v>33</v>
      </c>
      <c r="G30" t="str">
        <f>Table12[[#This Row],[DVAD]]</f>
        <v>36-45</v>
      </c>
      <c r="H30" t="str">
        <f>Table12[[#This Row],[Kids]]</f>
        <v>Yes</v>
      </c>
      <c r="I30" t="str">
        <f>Table12[[#This Row],[Teens]]</f>
        <v>Yes</v>
      </c>
    </row>
    <row r="31" spans="1:9" ht="16.5" x14ac:dyDescent="0.3">
      <c r="A31">
        <f>Table2[[#This Row],[NumWebPurchases]]</f>
        <v>27</v>
      </c>
      <c r="B31">
        <f>Table2[[#This Row],[NumCatalogPurchases]]</f>
        <v>0</v>
      </c>
      <c r="C31">
        <f>Table2[[#This Row],[NumStorePurchases]]</f>
        <v>0</v>
      </c>
      <c r="D31">
        <f>Table2[[#This Row],[NumWebVisitsMonth]]</f>
        <v>1</v>
      </c>
      <c r="E31" s="3">
        <f>Table12[[#This Row],[Age]]</f>
        <v>27</v>
      </c>
      <c r="F31" t="s">
        <v>33</v>
      </c>
      <c r="G31" t="str">
        <f>Table12[[#This Row],[DVAD]]</f>
        <v>26-35</v>
      </c>
      <c r="H31" t="str">
        <f>Table12[[#This Row],[Kids]]</f>
        <v>Yes</v>
      </c>
      <c r="I31" t="str">
        <f>Table12[[#This Row],[Teens]]</f>
        <v>No</v>
      </c>
    </row>
    <row r="32" spans="1:9" ht="16.5" x14ac:dyDescent="0.3">
      <c r="A32">
        <f>Table2[[#This Row],[NumWebPurchases]]</f>
        <v>2</v>
      </c>
      <c r="B32">
        <f>Table2[[#This Row],[NumCatalogPurchases]]</f>
        <v>1</v>
      </c>
      <c r="C32">
        <f>Table2[[#This Row],[NumStorePurchases]]</f>
        <v>4</v>
      </c>
      <c r="D32">
        <f>Table2[[#This Row],[NumWebVisitsMonth]]</f>
        <v>3</v>
      </c>
      <c r="E32" s="3">
        <f>Table12[[#This Row],[Age]]</f>
        <v>24</v>
      </c>
      <c r="F32" t="s">
        <v>35</v>
      </c>
      <c r="G32" t="str">
        <f>Table12[[#This Row],[DVAD]]</f>
        <v>16-25</v>
      </c>
      <c r="H32" t="str">
        <f>Table12[[#This Row],[Kids]]</f>
        <v>Yes</v>
      </c>
      <c r="I32" t="str">
        <f>Table12[[#This Row],[Teens]]</f>
        <v>No</v>
      </c>
    </row>
    <row r="33" spans="1:9" ht="16.5" x14ac:dyDescent="0.3">
      <c r="A33">
        <f>Table2[[#This Row],[NumWebPurchases]]</f>
        <v>6</v>
      </c>
      <c r="B33">
        <f>Table2[[#This Row],[NumCatalogPurchases]]</f>
        <v>9</v>
      </c>
      <c r="C33">
        <f>Table2[[#This Row],[NumStorePurchases]]</f>
        <v>10</v>
      </c>
      <c r="D33">
        <f>Table2[[#This Row],[NumWebVisitsMonth]]</f>
        <v>2</v>
      </c>
      <c r="E33" s="3">
        <f>Table12[[#This Row],[Age]]</f>
        <v>48</v>
      </c>
      <c r="F33" t="s">
        <v>31</v>
      </c>
      <c r="G33" t="str">
        <f>Table12[[#This Row],[DVAD]]</f>
        <v>46-55</v>
      </c>
      <c r="H33" t="str">
        <f>Table12[[#This Row],[Kids]]</f>
        <v>No</v>
      </c>
      <c r="I33" t="str">
        <f>Table12[[#This Row],[Teens]]</f>
        <v>No</v>
      </c>
    </row>
    <row r="34" spans="1:9" ht="16.5" x14ac:dyDescent="0.3">
      <c r="A34">
        <f>Table2[[#This Row],[NumWebPurchases]]</f>
        <v>3</v>
      </c>
      <c r="B34">
        <f>Table2[[#This Row],[NumCatalogPurchases]]</f>
        <v>0</v>
      </c>
      <c r="C34">
        <f>Table2[[#This Row],[NumStorePurchases]]</f>
        <v>3</v>
      </c>
      <c r="D34">
        <f>Table2[[#This Row],[NumWebVisitsMonth]]</f>
        <v>5</v>
      </c>
      <c r="E34" s="3">
        <f>Table12[[#This Row],[Age]]</f>
        <v>25</v>
      </c>
      <c r="F34" t="s">
        <v>31</v>
      </c>
      <c r="G34" t="str">
        <f>Table12[[#This Row],[DVAD]]</f>
        <v>16-25</v>
      </c>
      <c r="H34" t="str">
        <f>Table12[[#This Row],[Kids]]</f>
        <v>No</v>
      </c>
      <c r="I34" t="str">
        <f>Table12[[#This Row],[Teens]]</f>
        <v>No</v>
      </c>
    </row>
    <row r="35" spans="1:9" ht="16.5" x14ac:dyDescent="0.3">
      <c r="A35">
        <f>Table2[[#This Row],[NumWebPurchases]]</f>
        <v>2</v>
      </c>
      <c r="B35">
        <f>Table2[[#This Row],[NumCatalogPurchases]]</f>
        <v>5</v>
      </c>
      <c r="C35">
        <f>Table2[[#This Row],[NumStorePurchases]]</f>
        <v>3</v>
      </c>
      <c r="D35">
        <f>Table2[[#This Row],[NumWebVisitsMonth]]</f>
        <v>3</v>
      </c>
      <c r="E35" s="3">
        <f>Table12[[#This Row],[Age]]</f>
        <v>50</v>
      </c>
      <c r="F35" t="s">
        <v>35</v>
      </c>
      <c r="G35" t="str">
        <f>Table12[[#This Row],[DVAD]]</f>
        <v>46-55</v>
      </c>
      <c r="H35" t="str">
        <f>Table12[[#This Row],[Kids]]</f>
        <v>No</v>
      </c>
      <c r="I35" t="str">
        <f>Table12[[#This Row],[Teens]]</f>
        <v>No</v>
      </c>
    </row>
    <row r="36" spans="1:9" ht="16.5" x14ac:dyDescent="0.3">
      <c r="A36">
        <f>Table2[[#This Row],[NumWebPurchases]]</f>
        <v>2</v>
      </c>
      <c r="B36">
        <f>Table2[[#This Row],[NumCatalogPurchases]]</f>
        <v>1</v>
      </c>
      <c r="C36">
        <f>Table2[[#This Row],[NumStorePurchases]]</f>
        <v>4</v>
      </c>
      <c r="D36">
        <f>Table2[[#This Row],[NumWebVisitsMonth]]</f>
        <v>5</v>
      </c>
      <c r="E36" s="3">
        <f>Table12[[#This Row],[Age]]</f>
        <v>42</v>
      </c>
      <c r="F36" t="s">
        <v>33</v>
      </c>
      <c r="G36" t="str">
        <f>Table12[[#This Row],[DVAD]]</f>
        <v>36-45</v>
      </c>
      <c r="H36" t="str">
        <f>Table12[[#This Row],[Kids]]</f>
        <v>No</v>
      </c>
      <c r="I36" t="str">
        <f>Table12[[#This Row],[Teens]]</f>
        <v>Yes</v>
      </c>
    </row>
    <row r="37" spans="1:9" ht="16.5" x14ac:dyDescent="0.3">
      <c r="A37">
        <f>Table2[[#This Row],[NumWebPurchases]]</f>
        <v>4</v>
      </c>
      <c r="B37">
        <f>Table2[[#This Row],[NumCatalogPurchases]]</f>
        <v>1</v>
      </c>
      <c r="C37">
        <f>Table2[[#This Row],[NumStorePurchases]]</f>
        <v>6</v>
      </c>
      <c r="D37">
        <f>Table2[[#This Row],[NumWebVisitsMonth]]</f>
        <v>6</v>
      </c>
      <c r="E37" s="3">
        <f>Table12[[#This Row],[Age]]</f>
        <v>60</v>
      </c>
      <c r="F37" t="s">
        <v>30</v>
      </c>
      <c r="G37" t="str">
        <f>Table12[[#This Row],[DVAD]]</f>
        <v>56-65</v>
      </c>
      <c r="H37" t="str">
        <f>Table12[[#This Row],[Kids]]</f>
        <v>No</v>
      </c>
      <c r="I37" t="str">
        <f>Table12[[#This Row],[Teens]]</f>
        <v>Yes</v>
      </c>
    </row>
    <row r="38" spans="1:9" ht="16.5" x14ac:dyDescent="0.3">
      <c r="A38">
        <f>Table2[[#This Row],[NumWebPurchases]]</f>
        <v>3</v>
      </c>
      <c r="B38">
        <f>Table2[[#This Row],[NumCatalogPurchases]]</f>
        <v>5</v>
      </c>
      <c r="C38">
        <f>Table2[[#This Row],[NumStorePurchases]]</f>
        <v>9</v>
      </c>
      <c r="D38">
        <f>Table2[[#This Row],[NumWebVisitsMonth]]</f>
        <v>7</v>
      </c>
      <c r="E38" s="3">
        <f>Table12[[#This Row],[Age]]</f>
        <v>67</v>
      </c>
      <c r="F38" t="s">
        <v>33</v>
      </c>
      <c r="G38" t="str">
        <f>Table12[[#This Row],[DVAD]]</f>
        <v>66-75</v>
      </c>
      <c r="H38" t="str">
        <f>Table12[[#This Row],[Kids]]</f>
        <v>No</v>
      </c>
      <c r="I38" t="str">
        <f>Table12[[#This Row],[Teens]]</f>
        <v>No</v>
      </c>
    </row>
    <row r="39" spans="1:9" ht="16.5" x14ac:dyDescent="0.3">
      <c r="A39">
        <f>Table2[[#This Row],[NumWebPurchases]]</f>
        <v>2</v>
      </c>
      <c r="B39">
        <f>Table2[[#This Row],[NumCatalogPurchases]]</f>
        <v>0</v>
      </c>
      <c r="C39">
        <f>Table2[[#This Row],[NumStorePurchases]]</f>
        <v>3</v>
      </c>
      <c r="D39">
        <f>Table2[[#This Row],[NumWebVisitsMonth]]</f>
        <v>7</v>
      </c>
      <c r="E39" s="3">
        <f>Table12[[#This Row],[Age]]</f>
        <v>62</v>
      </c>
      <c r="F39" t="s">
        <v>33</v>
      </c>
      <c r="G39" t="str">
        <f>Table12[[#This Row],[DVAD]]</f>
        <v>56-65</v>
      </c>
      <c r="H39" t="str">
        <f>Table12[[#This Row],[Kids]]</f>
        <v>Yes</v>
      </c>
      <c r="I39" t="str">
        <f>Table12[[#This Row],[Teens]]</f>
        <v>Yes</v>
      </c>
    </row>
    <row r="40" spans="1:9" ht="16.5" x14ac:dyDescent="0.3">
      <c r="A40">
        <f>Table2[[#This Row],[NumWebPurchases]]</f>
        <v>5</v>
      </c>
      <c r="B40">
        <f>Table2[[#This Row],[NumCatalogPurchases]]</f>
        <v>6</v>
      </c>
      <c r="C40">
        <f>Table2[[#This Row],[NumStorePurchases]]</f>
        <v>12</v>
      </c>
      <c r="D40">
        <f>Table2[[#This Row],[NumWebVisitsMonth]]</f>
        <v>2</v>
      </c>
      <c r="E40" s="3">
        <f>Table12[[#This Row],[Age]]</f>
        <v>43</v>
      </c>
      <c r="F40" t="s">
        <v>38</v>
      </c>
      <c r="G40" t="str">
        <f>Table12[[#This Row],[DVAD]]</f>
        <v>36-45</v>
      </c>
      <c r="H40" t="str">
        <f>Table12[[#This Row],[Kids]]</f>
        <v>No</v>
      </c>
      <c r="I40" t="str">
        <f>Table12[[#This Row],[Teens]]</f>
        <v>Yes</v>
      </c>
    </row>
    <row r="41" spans="1:9" ht="16.5" x14ac:dyDescent="0.3">
      <c r="A41">
        <f>Table2[[#This Row],[NumWebPurchases]]</f>
        <v>3</v>
      </c>
      <c r="B41">
        <f>Table2[[#This Row],[NumCatalogPurchases]]</f>
        <v>1</v>
      </c>
      <c r="C41">
        <f>Table2[[#This Row],[NumStorePurchases]]</f>
        <v>2</v>
      </c>
      <c r="D41">
        <f>Table2[[#This Row],[NumWebVisitsMonth]]</f>
        <v>7</v>
      </c>
      <c r="E41" s="3">
        <f>Table12[[#This Row],[Age]]</f>
        <v>37</v>
      </c>
      <c r="F41" t="s">
        <v>35</v>
      </c>
      <c r="G41" t="str">
        <f>Table12[[#This Row],[DVAD]]</f>
        <v>36-45</v>
      </c>
      <c r="H41" t="str">
        <f>Table12[[#This Row],[Kids]]</f>
        <v>Yes</v>
      </c>
      <c r="I41" t="str">
        <f>Table12[[#This Row],[Teens]]</f>
        <v>No</v>
      </c>
    </row>
    <row r="42" spans="1:9" ht="16.5" x14ac:dyDescent="0.3">
      <c r="A42">
        <f>Table2[[#This Row],[NumWebPurchases]]</f>
        <v>1</v>
      </c>
      <c r="B42">
        <f>Table2[[#This Row],[NumCatalogPurchases]]</f>
        <v>1</v>
      </c>
      <c r="C42">
        <f>Table2[[#This Row],[NumStorePurchases]]</f>
        <v>3</v>
      </c>
      <c r="D42">
        <f>Table2[[#This Row],[NumWebVisitsMonth]]</f>
        <v>5</v>
      </c>
      <c r="E42" s="3">
        <f>Table12[[#This Row],[Age]]</f>
        <v>41</v>
      </c>
      <c r="F42" t="s">
        <v>33</v>
      </c>
      <c r="G42" t="str">
        <f>Table12[[#This Row],[DVAD]]</f>
        <v>36-45</v>
      </c>
      <c r="H42" t="str">
        <f>Table12[[#This Row],[Kids]]</f>
        <v>No</v>
      </c>
      <c r="I42" t="str">
        <f>Table12[[#This Row],[Teens]]</f>
        <v>Yes</v>
      </c>
    </row>
    <row r="43" spans="1:9" ht="16.5" x14ac:dyDescent="0.3">
      <c r="A43">
        <f>Table2[[#This Row],[NumWebPurchases]]</f>
        <v>7</v>
      </c>
      <c r="B43">
        <f>Table2[[#This Row],[NumCatalogPurchases]]</f>
        <v>10</v>
      </c>
      <c r="C43">
        <f>Table2[[#This Row],[NumStorePurchases]]</f>
        <v>5</v>
      </c>
      <c r="D43">
        <f>Table2[[#This Row],[NumWebVisitsMonth]]</f>
        <v>6</v>
      </c>
      <c r="E43" s="3">
        <f>Table12[[#This Row],[Age]]</f>
        <v>70</v>
      </c>
      <c r="F43" t="s">
        <v>33</v>
      </c>
      <c r="G43" t="str">
        <f>Table12[[#This Row],[DVAD]]</f>
        <v>66-75</v>
      </c>
      <c r="H43" t="str">
        <f>Table12[[#This Row],[Kids]]</f>
        <v>No</v>
      </c>
      <c r="I43" t="str">
        <f>Table12[[#This Row],[Teens]]</f>
        <v>No</v>
      </c>
    </row>
    <row r="44" spans="1:9" ht="16.5" x14ac:dyDescent="0.3">
      <c r="A44">
        <f>Table2[[#This Row],[NumWebPurchases]]</f>
        <v>8</v>
      </c>
      <c r="B44">
        <f>Table2[[#This Row],[NumCatalogPurchases]]</f>
        <v>6</v>
      </c>
      <c r="C44">
        <f>Table2[[#This Row],[NumStorePurchases]]</f>
        <v>5</v>
      </c>
      <c r="D44">
        <f>Table2[[#This Row],[NumWebVisitsMonth]]</f>
        <v>4</v>
      </c>
      <c r="E44" s="3">
        <f>Table12[[#This Row],[Age]]</f>
        <v>33</v>
      </c>
      <c r="F44" t="s">
        <v>31</v>
      </c>
      <c r="G44" t="str">
        <f>Table12[[#This Row],[DVAD]]</f>
        <v>26-35</v>
      </c>
      <c r="H44" t="str">
        <f>Table12[[#This Row],[Kids]]</f>
        <v>No</v>
      </c>
      <c r="I44" t="str">
        <f>Table12[[#This Row],[Teens]]</f>
        <v>Yes</v>
      </c>
    </row>
    <row r="45" spans="1:9" ht="16.5" x14ac:dyDescent="0.3">
      <c r="A45">
        <f>Table2[[#This Row],[NumWebPurchases]]</f>
        <v>2</v>
      </c>
      <c r="B45">
        <f>Table2[[#This Row],[NumCatalogPurchases]]</f>
        <v>0</v>
      </c>
      <c r="C45">
        <f>Table2[[#This Row],[NumStorePurchases]]</f>
        <v>3</v>
      </c>
      <c r="D45">
        <f>Table2[[#This Row],[NumWebVisitsMonth]]</f>
        <v>8</v>
      </c>
      <c r="E45" s="3">
        <f>Table12[[#This Row],[Age]]</f>
        <v>28</v>
      </c>
      <c r="F45" t="s">
        <v>30</v>
      </c>
      <c r="G45" t="str">
        <f>Table12[[#This Row],[DVAD]]</f>
        <v>26-35</v>
      </c>
      <c r="H45" t="str">
        <f>Table12[[#This Row],[Kids]]</f>
        <v>Yes</v>
      </c>
      <c r="I45" t="str">
        <f>Table12[[#This Row],[Teens]]</f>
        <v>No</v>
      </c>
    </row>
    <row r="46" spans="1:9" ht="16.5" x14ac:dyDescent="0.3">
      <c r="A46">
        <f>Table2[[#This Row],[NumWebPurchases]]</f>
        <v>0</v>
      </c>
      <c r="B46">
        <f>Table2[[#This Row],[NumCatalogPurchases]]</f>
        <v>0</v>
      </c>
      <c r="C46">
        <f>Table2[[#This Row],[NumStorePurchases]]</f>
        <v>3</v>
      </c>
      <c r="D46">
        <f>Table2[[#This Row],[NumWebVisitsMonth]]</f>
        <v>5</v>
      </c>
      <c r="E46" s="3">
        <f>Table12[[#This Row],[Age]]</f>
        <v>55</v>
      </c>
      <c r="F46" t="s">
        <v>33</v>
      </c>
      <c r="G46" t="str">
        <f>Table12[[#This Row],[DVAD]]</f>
        <v>46-55</v>
      </c>
      <c r="H46" t="str">
        <f>Table12[[#This Row],[Kids]]</f>
        <v>No</v>
      </c>
      <c r="I46" t="str">
        <f>Table12[[#This Row],[Teens]]</f>
        <v>Yes</v>
      </c>
    </row>
    <row r="47" spans="1:9" ht="16.5" x14ac:dyDescent="0.3">
      <c r="A47">
        <f>Table2[[#This Row],[NumWebPurchases]]</f>
        <v>1</v>
      </c>
      <c r="B47">
        <f>Table2[[#This Row],[NumCatalogPurchases]]</f>
        <v>3</v>
      </c>
      <c r="C47">
        <f>Table2[[#This Row],[NumStorePurchases]]</f>
        <v>4</v>
      </c>
      <c r="D47">
        <f>Table2[[#This Row],[NumWebVisitsMonth]]</f>
        <v>2</v>
      </c>
      <c r="E47" s="3">
        <f>Table12[[#This Row],[Age]]</f>
        <v>54</v>
      </c>
      <c r="F47" t="s">
        <v>30</v>
      </c>
      <c r="G47" t="str">
        <f>Table12[[#This Row],[DVAD]]</f>
        <v>46-55</v>
      </c>
      <c r="H47" t="str">
        <f>Table12[[#This Row],[Kids]]</f>
        <v>No</v>
      </c>
      <c r="I47" t="str">
        <f>Table12[[#This Row],[Teens]]</f>
        <v>No</v>
      </c>
    </row>
    <row r="48" spans="1:9" ht="16.5" x14ac:dyDescent="0.3">
      <c r="A48">
        <f>Table2[[#This Row],[NumWebPurchases]]</f>
        <v>2</v>
      </c>
      <c r="B48">
        <f>Table2[[#This Row],[NumCatalogPurchases]]</f>
        <v>0</v>
      </c>
      <c r="C48">
        <f>Table2[[#This Row],[NumStorePurchases]]</f>
        <v>3</v>
      </c>
      <c r="D48">
        <f>Table2[[#This Row],[NumWebVisitsMonth]]</f>
        <v>5</v>
      </c>
      <c r="E48" s="3">
        <f>Table12[[#This Row],[Age]]</f>
        <v>38</v>
      </c>
      <c r="F48" t="s">
        <v>33</v>
      </c>
      <c r="G48" t="str">
        <f>Table12[[#This Row],[DVAD]]</f>
        <v>36-45</v>
      </c>
      <c r="H48" t="str">
        <f>Table12[[#This Row],[Kids]]</f>
        <v>Yes</v>
      </c>
      <c r="I48" t="str">
        <f>Table12[[#This Row],[Teens]]</f>
        <v>No</v>
      </c>
    </row>
    <row r="49" spans="1:9" ht="16.5" x14ac:dyDescent="0.3">
      <c r="A49">
        <f>Table2[[#This Row],[NumWebPurchases]]</f>
        <v>2</v>
      </c>
      <c r="B49">
        <f>Table2[[#This Row],[NumCatalogPurchases]]</f>
        <v>4</v>
      </c>
      <c r="C49">
        <f>Table2[[#This Row],[NumStorePurchases]]</f>
        <v>9</v>
      </c>
      <c r="D49">
        <f>Table2[[#This Row],[NumWebVisitsMonth]]</f>
        <v>1</v>
      </c>
      <c r="E49" s="3">
        <f>Table12[[#This Row],[Age]]</f>
        <v>38</v>
      </c>
      <c r="F49" t="s">
        <v>31</v>
      </c>
      <c r="G49" t="str">
        <f>Table12[[#This Row],[DVAD]]</f>
        <v>36-45</v>
      </c>
      <c r="H49" t="str">
        <f>Table12[[#This Row],[Kids]]</f>
        <v>No</v>
      </c>
      <c r="I49" t="str">
        <f>Table12[[#This Row],[Teens]]</f>
        <v>No</v>
      </c>
    </row>
    <row r="50" spans="1:9" ht="16.5" x14ac:dyDescent="0.3">
      <c r="A50">
        <f>Table2[[#This Row],[NumWebPurchases]]</f>
        <v>3</v>
      </c>
      <c r="B50">
        <f>Table2[[#This Row],[NumCatalogPurchases]]</f>
        <v>1</v>
      </c>
      <c r="C50">
        <f>Table2[[#This Row],[NumStorePurchases]]</f>
        <v>3</v>
      </c>
      <c r="D50">
        <f>Table2[[#This Row],[NumWebVisitsMonth]]</f>
        <v>9</v>
      </c>
      <c r="E50" s="3">
        <f>Table12[[#This Row],[Age]]</f>
        <v>16</v>
      </c>
      <c r="F50" t="s">
        <v>30</v>
      </c>
      <c r="G50" t="str">
        <f>Table12[[#This Row],[DVAD]]</f>
        <v>16-25</v>
      </c>
      <c r="H50" t="str">
        <f>Table12[[#This Row],[Kids]]</f>
        <v>No</v>
      </c>
      <c r="I50" t="str">
        <f>Table12[[#This Row],[Teens]]</f>
        <v>No</v>
      </c>
    </row>
    <row r="51" spans="1:9" ht="16.5" x14ac:dyDescent="0.3">
      <c r="A51">
        <f>Table2[[#This Row],[NumWebPurchases]]</f>
        <v>2</v>
      </c>
      <c r="B51">
        <f>Table2[[#This Row],[NumCatalogPurchases]]</f>
        <v>0</v>
      </c>
      <c r="C51">
        <f>Table2[[#This Row],[NumStorePurchases]]</f>
        <v>2</v>
      </c>
      <c r="D51">
        <f>Table2[[#This Row],[NumWebVisitsMonth]]</f>
        <v>10</v>
      </c>
      <c r="E51" s="3">
        <f>Table12[[#This Row],[Age]]</f>
        <v>45</v>
      </c>
      <c r="F51" t="s">
        <v>33</v>
      </c>
      <c r="G51" t="str">
        <f>Table12[[#This Row],[DVAD]]</f>
        <v>36-45</v>
      </c>
      <c r="H51" t="str">
        <f>Table12[[#This Row],[Kids]]</f>
        <v>Yes</v>
      </c>
      <c r="I51" t="str">
        <f>Table12[[#This Row],[Teens]]</f>
        <v>No</v>
      </c>
    </row>
    <row r="52" spans="1:9" ht="16.5" x14ac:dyDescent="0.3">
      <c r="A52">
        <f>Table2[[#This Row],[NumWebPurchases]]</f>
        <v>2</v>
      </c>
      <c r="B52">
        <f>Table2[[#This Row],[NumCatalogPurchases]]</f>
        <v>1</v>
      </c>
      <c r="C52">
        <f>Table2[[#This Row],[NumStorePurchases]]</f>
        <v>4</v>
      </c>
      <c r="D52">
        <f>Table2[[#This Row],[NumWebVisitsMonth]]</f>
        <v>6</v>
      </c>
      <c r="E52" s="3">
        <f>Table12[[#This Row],[Age]]</f>
        <v>63</v>
      </c>
      <c r="F52" t="s">
        <v>38</v>
      </c>
      <c r="G52" t="str">
        <f>Table12[[#This Row],[DVAD]]</f>
        <v>56-65</v>
      </c>
      <c r="H52" t="str">
        <f>Table12[[#This Row],[Kids]]</f>
        <v>Yes</v>
      </c>
      <c r="I52" t="str">
        <f>Table12[[#This Row],[Teens]]</f>
        <v>Yes</v>
      </c>
    </row>
    <row r="53" spans="1:9" ht="16.5" x14ac:dyDescent="0.3">
      <c r="A53">
        <f>Table2[[#This Row],[NumWebPurchases]]</f>
        <v>5</v>
      </c>
      <c r="B53">
        <f>Table2[[#This Row],[NumCatalogPurchases]]</f>
        <v>2</v>
      </c>
      <c r="C53">
        <f>Table2[[#This Row],[NumStorePurchases]]</f>
        <v>12</v>
      </c>
      <c r="D53">
        <f>Table2[[#This Row],[NumWebVisitsMonth]]</f>
        <v>8</v>
      </c>
      <c r="E53" s="3">
        <f>Table12[[#This Row],[Age]]</f>
        <v>58</v>
      </c>
      <c r="F53" t="s">
        <v>33</v>
      </c>
      <c r="G53" t="str">
        <f>Table12[[#This Row],[DVAD]]</f>
        <v>56-65</v>
      </c>
      <c r="H53" t="str">
        <f>Table12[[#This Row],[Kids]]</f>
        <v>Yes</v>
      </c>
      <c r="I53" t="str">
        <f>Table12[[#This Row],[Teens]]</f>
        <v>Yes</v>
      </c>
    </row>
    <row r="54" spans="1:9" ht="16.5" x14ac:dyDescent="0.3">
      <c r="A54">
        <f>Table2[[#This Row],[NumWebPurchases]]</f>
        <v>4</v>
      </c>
      <c r="B54">
        <f>Table2[[#This Row],[NumCatalogPurchases]]</f>
        <v>2</v>
      </c>
      <c r="C54">
        <f>Table2[[#This Row],[NumStorePurchases]]</f>
        <v>10</v>
      </c>
      <c r="D54">
        <f>Table2[[#This Row],[NumWebVisitsMonth]]</f>
        <v>2</v>
      </c>
      <c r="E54" s="3">
        <f>Table12[[#This Row],[Age]]</f>
        <v>57</v>
      </c>
      <c r="F54" t="s">
        <v>30</v>
      </c>
      <c r="G54" t="str">
        <f>Table12[[#This Row],[DVAD]]</f>
        <v>56-65</v>
      </c>
      <c r="H54" t="str">
        <f>Table12[[#This Row],[Kids]]</f>
        <v>No</v>
      </c>
      <c r="I54" t="str">
        <f>Table12[[#This Row],[Teens]]</f>
        <v>Yes</v>
      </c>
    </row>
    <row r="55" spans="1:9" ht="16.5" x14ac:dyDescent="0.3">
      <c r="A55">
        <f>Table2[[#This Row],[NumWebPurchases]]</f>
        <v>6</v>
      </c>
      <c r="B55">
        <f>Table2[[#This Row],[NumCatalogPurchases]]</f>
        <v>9</v>
      </c>
      <c r="C55">
        <f>Table2[[#This Row],[NumStorePurchases]]</f>
        <v>13</v>
      </c>
      <c r="D55">
        <f>Table2[[#This Row],[NumWebVisitsMonth]]</f>
        <v>3</v>
      </c>
      <c r="E55" s="3">
        <f>Table12[[#This Row],[Age]]</f>
        <v>48</v>
      </c>
      <c r="F55" t="s">
        <v>35</v>
      </c>
      <c r="G55" t="str">
        <f>Table12[[#This Row],[DVAD]]</f>
        <v>46-55</v>
      </c>
      <c r="H55" t="str">
        <f>Table12[[#This Row],[Kids]]</f>
        <v>No</v>
      </c>
      <c r="I55" t="str">
        <f>Table12[[#This Row],[Teens]]</f>
        <v>No</v>
      </c>
    </row>
    <row r="56" spans="1:9" ht="16.5" x14ac:dyDescent="0.3">
      <c r="A56">
        <f>Table2[[#This Row],[NumWebPurchases]]</f>
        <v>2</v>
      </c>
      <c r="B56">
        <f>Table2[[#This Row],[NumCatalogPurchases]]</f>
        <v>0</v>
      </c>
      <c r="C56">
        <f>Table2[[#This Row],[NumStorePurchases]]</f>
        <v>3</v>
      </c>
      <c r="D56">
        <f>Table2[[#This Row],[NumWebVisitsMonth]]</f>
        <v>7</v>
      </c>
      <c r="E56" s="3">
        <f>Table12[[#This Row],[Age]]</f>
        <v>36</v>
      </c>
      <c r="F56" t="s">
        <v>33</v>
      </c>
      <c r="G56" t="str">
        <f>Table12[[#This Row],[DVAD]]</f>
        <v>36-45</v>
      </c>
      <c r="H56" t="str">
        <f>Table12[[#This Row],[Kids]]</f>
        <v>Yes</v>
      </c>
      <c r="I56" t="str">
        <f>Table12[[#This Row],[Teens]]</f>
        <v>No</v>
      </c>
    </row>
    <row r="57" spans="1:9" ht="16.5" x14ac:dyDescent="0.3">
      <c r="A57">
        <f>Table2[[#This Row],[NumWebPurchases]]</f>
        <v>4</v>
      </c>
      <c r="B57">
        <f>Table2[[#This Row],[NumCatalogPurchases]]</f>
        <v>9</v>
      </c>
      <c r="C57">
        <f>Table2[[#This Row],[NumStorePurchases]]</f>
        <v>7</v>
      </c>
      <c r="D57">
        <f>Table2[[#This Row],[NumWebVisitsMonth]]</f>
        <v>1</v>
      </c>
      <c r="E57" s="3">
        <f>Table12[[#This Row],[Age]]</f>
        <v>37</v>
      </c>
      <c r="F57" t="s">
        <v>31</v>
      </c>
      <c r="G57" t="str">
        <f>Table12[[#This Row],[DVAD]]</f>
        <v>36-45</v>
      </c>
      <c r="H57" t="str">
        <f>Table12[[#This Row],[Kids]]</f>
        <v>No</v>
      </c>
      <c r="I57" t="str">
        <f>Table12[[#This Row],[Teens]]</f>
        <v>No</v>
      </c>
    </row>
    <row r="58" spans="1:9" ht="16.5" x14ac:dyDescent="0.3">
      <c r="A58">
        <f>Table2[[#This Row],[NumWebPurchases]]</f>
        <v>4</v>
      </c>
      <c r="B58">
        <f>Table2[[#This Row],[NumCatalogPurchases]]</f>
        <v>2</v>
      </c>
      <c r="C58">
        <f>Table2[[#This Row],[NumStorePurchases]]</f>
        <v>10</v>
      </c>
      <c r="D58">
        <f>Table2[[#This Row],[NumWebVisitsMonth]]</f>
        <v>3</v>
      </c>
      <c r="E58" s="3">
        <f>Table12[[#This Row],[Age]]</f>
        <v>35</v>
      </c>
      <c r="F58" t="s">
        <v>35</v>
      </c>
      <c r="G58" t="str">
        <f>Table12[[#This Row],[DVAD]]</f>
        <v>26-35</v>
      </c>
      <c r="H58" t="str">
        <f>Table12[[#This Row],[Kids]]</f>
        <v>Yes</v>
      </c>
      <c r="I58" t="str">
        <f>Table12[[#This Row],[Teens]]</f>
        <v>Yes</v>
      </c>
    </row>
    <row r="59" spans="1:9" ht="16.5" x14ac:dyDescent="0.3">
      <c r="A59">
        <f>Table2[[#This Row],[NumWebPurchases]]</f>
        <v>3</v>
      </c>
      <c r="B59">
        <f>Table2[[#This Row],[NumCatalogPurchases]]</f>
        <v>10</v>
      </c>
      <c r="C59">
        <f>Table2[[#This Row],[NumStorePurchases]]</f>
        <v>13</v>
      </c>
      <c r="D59">
        <f>Table2[[#This Row],[NumWebVisitsMonth]]</f>
        <v>1</v>
      </c>
      <c r="E59" s="3">
        <f>Table12[[#This Row],[Age]]</f>
        <v>57</v>
      </c>
      <c r="F59" t="s">
        <v>30</v>
      </c>
      <c r="G59" t="str">
        <f>Table12[[#This Row],[DVAD]]</f>
        <v>56-65</v>
      </c>
      <c r="H59" t="str">
        <f>Table12[[#This Row],[Kids]]</f>
        <v>No</v>
      </c>
      <c r="I59" t="str">
        <f>Table12[[#This Row],[Teens]]</f>
        <v>No</v>
      </c>
    </row>
    <row r="60" spans="1:9" ht="16.5" x14ac:dyDescent="0.3">
      <c r="A60">
        <f>Table2[[#This Row],[NumWebPurchases]]</f>
        <v>5</v>
      </c>
      <c r="B60">
        <f>Table2[[#This Row],[NumCatalogPurchases]]</f>
        <v>5</v>
      </c>
      <c r="C60">
        <f>Table2[[#This Row],[NumStorePurchases]]</f>
        <v>10</v>
      </c>
      <c r="D60">
        <f>Table2[[#This Row],[NumWebVisitsMonth]]</f>
        <v>3</v>
      </c>
      <c r="E60" s="3">
        <f>Table12[[#This Row],[Age]]</f>
        <v>47</v>
      </c>
      <c r="F60" t="s">
        <v>30</v>
      </c>
      <c r="G60" t="str">
        <f>Table12[[#This Row],[DVAD]]</f>
        <v>46-55</v>
      </c>
      <c r="H60" t="str">
        <f>Table12[[#This Row],[Kids]]</f>
        <v>No</v>
      </c>
      <c r="I60" t="str">
        <f>Table12[[#This Row],[Teens]]</f>
        <v>No</v>
      </c>
    </row>
    <row r="61" spans="1:9" ht="16.5" x14ac:dyDescent="0.3">
      <c r="A61">
        <f>Table2[[#This Row],[NumWebPurchases]]</f>
        <v>1</v>
      </c>
      <c r="B61">
        <f>Table2[[#This Row],[NumCatalogPurchases]]</f>
        <v>0</v>
      </c>
      <c r="C61">
        <f>Table2[[#This Row],[NumStorePurchases]]</f>
        <v>4</v>
      </c>
      <c r="D61">
        <f>Table2[[#This Row],[NumWebVisitsMonth]]</f>
        <v>3</v>
      </c>
      <c r="E61" s="3">
        <f>Table12[[#This Row],[Age]]</f>
        <v>26</v>
      </c>
      <c r="F61" t="s">
        <v>33</v>
      </c>
      <c r="G61" t="str">
        <f>Table12[[#This Row],[DVAD]]</f>
        <v>26-35</v>
      </c>
      <c r="H61" t="str">
        <f>Table12[[#This Row],[Kids]]</f>
        <v>Yes</v>
      </c>
      <c r="I61" t="str">
        <f>Table12[[#This Row],[Teens]]</f>
        <v>No</v>
      </c>
    </row>
    <row r="62" spans="1:9" ht="16.5" x14ac:dyDescent="0.3">
      <c r="A62">
        <f>Table2[[#This Row],[NumWebPurchases]]</f>
        <v>2</v>
      </c>
      <c r="B62">
        <f>Table2[[#This Row],[NumCatalogPurchases]]</f>
        <v>0</v>
      </c>
      <c r="C62">
        <f>Table2[[#This Row],[NumStorePurchases]]</f>
        <v>3</v>
      </c>
      <c r="D62">
        <f>Table2[[#This Row],[NumWebVisitsMonth]]</f>
        <v>6</v>
      </c>
      <c r="E62" s="3">
        <f>Table12[[#This Row],[Age]]</f>
        <v>31</v>
      </c>
      <c r="F62" t="s">
        <v>30</v>
      </c>
      <c r="G62" t="str">
        <f>Table12[[#This Row],[DVAD]]</f>
        <v>26-35</v>
      </c>
      <c r="H62" t="str">
        <f>Table12[[#This Row],[Kids]]</f>
        <v>Yes</v>
      </c>
      <c r="I62" t="str">
        <f>Table12[[#This Row],[Teens]]</f>
        <v>No</v>
      </c>
    </row>
    <row r="63" spans="1:9" ht="16.5" x14ac:dyDescent="0.3">
      <c r="A63">
        <f>Table2[[#This Row],[NumWebPurchases]]</f>
        <v>8</v>
      </c>
      <c r="B63">
        <f>Table2[[#This Row],[NumCatalogPurchases]]</f>
        <v>2</v>
      </c>
      <c r="C63">
        <f>Table2[[#This Row],[NumStorePurchases]]</f>
        <v>6</v>
      </c>
      <c r="D63">
        <f>Table2[[#This Row],[NumWebVisitsMonth]]</f>
        <v>7</v>
      </c>
      <c r="E63" s="3">
        <f>Table12[[#This Row],[Age]]</f>
        <v>46</v>
      </c>
      <c r="F63" t="s">
        <v>31</v>
      </c>
      <c r="G63" t="str">
        <f>Table12[[#This Row],[DVAD]]</f>
        <v>46-55</v>
      </c>
      <c r="H63" t="str">
        <f>Table12[[#This Row],[Kids]]</f>
        <v>No</v>
      </c>
      <c r="I63" t="str">
        <f>Table12[[#This Row],[Teens]]</f>
        <v>Yes</v>
      </c>
    </row>
    <row r="64" spans="1:9" ht="16.5" x14ac:dyDescent="0.3">
      <c r="A64">
        <f>Table2[[#This Row],[NumWebPurchases]]</f>
        <v>3</v>
      </c>
      <c r="B64">
        <f>Table2[[#This Row],[NumCatalogPurchases]]</f>
        <v>6</v>
      </c>
      <c r="C64">
        <f>Table2[[#This Row],[NumStorePurchases]]</f>
        <v>11</v>
      </c>
      <c r="D64">
        <f>Table2[[#This Row],[NumWebVisitsMonth]]</f>
        <v>1</v>
      </c>
      <c r="E64" s="3">
        <f>Table12[[#This Row],[Age]]</f>
        <v>31</v>
      </c>
      <c r="F64" t="s">
        <v>30</v>
      </c>
      <c r="G64" t="str">
        <f>Table12[[#This Row],[DVAD]]</f>
        <v>26-35</v>
      </c>
      <c r="H64" t="str">
        <f>Table12[[#This Row],[Kids]]</f>
        <v>No</v>
      </c>
      <c r="I64" t="str">
        <f>Table12[[#This Row],[Teens]]</f>
        <v>No</v>
      </c>
    </row>
    <row r="65" spans="1:9" ht="16.5" x14ac:dyDescent="0.3">
      <c r="A65">
        <f>Table2[[#This Row],[NumWebPurchases]]</f>
        <v>4</v>
      </c>
      <c r="B65">
        <f>Table2[[#This Row],[NumCatalogPurchases]]</f>
        <v>2</v>
      </c>
      <c r="C65">
        <f>Table2[[#This Row],[NumStorePurchases]]</f>
        <v>12</v>
      </c>
      <c r="D65">
        <f>Table2[[#This Row],[NumWebVisitsMonth]]</f>
        <v>3</v>
      </c>
      <c r="E65" s="3">
        <f>Table12[[#This Row],[Age]]</f>
        <v>37</v>
      </c>
      <c r="F65" t="s">
        <v>38</v>
      </c>
      <c r="G65" t="str">
        <f>Table12[[#This Row],[DVAD]]</f>
        <v>36-45</v>
      </c>
      <c r="H65" t="str">
        <f>Table12[[#This Row],[Kids]]</f>
        <v>Yes</v>
      </c>
      <c r="I65" t="str">
        <f>Table12[[#This Row],[Teens]]</f>
        <v>Yes</v>
      </c>
    </row>
    <row r="66" spans="1:9" ht="16.5" x14ac:dyDescent="0.3">
      <c r="A66">
        <f>Table2[[#This Row],[NumWebPurchases]]</f>
        <v>8</v>
      </c>
      <c r="B66">
        <f>Table2[[#This Row],[NumCatalogPurchases]]</f>
        <v>2</v>
      </c>
      <c r="C66">
        <f>Table2[[#This Row],[NumStorePurchases]]</f>
        <v>10</v>
      </c>
      <c r="D66">
        <f>Table2[[#This Row],[NumWebVisitsMonth]]</f>
        <v>7</v>
      </c>
      <c r="E66" s="3">
        <f>Table12[[#This Row],[Age]]</f>
        <v>61</v>
      </c>
      <c r="F66" t="s">
        <v>31</v>
      </c>
      <c r="G66" t="str">
        <f>Table12[[#This Row],[DVAD]]</f>
        <v>56-65</v>
      </c>
      <c r="H66" t="str">
        <f>Table12[[#This Row],[Kids]]</f>
        <v>No</v>
      </c>
      <c r="I66" t="str">
        <f>Table12[[#This Row],[Teens]]</f>
        <v>Yes</v>
      </c>
    </row>
    <row r="67" spans="1:9" ht="16.5" x14ac:dyDescent="0.3">
      <c r="A67">
        <f>Table2[[#This Row],[NumWebPurchases]]</f>
        <v>7</v>
      </c>
      <c r="B67">
        <f>Table2[[#This Row],[NumCatalogPurchases]]</f>
        <v>3</v>
      </c>
      <c r="C67">
        <f>Table2[[#This Row],[NumStorePurchases]]</f>
        <v>8</v>
      </c>
      <c r="D67">
        <f>Table2[[#This Row],[NumWebVisitsMonth]]</f>
        <v>5</v>
      </c>
      <c r="E67" s="3">
        <f>Table12[[#This Row],[Age]]</f>
        <v>62</v>
      </c>
      <c r="F67" t="s">
        <v>33</v>
      </c>
      <c r="G67" t="str">
        <f>Table12[[#This Row],[DVAD]]</f>
        <v>56-65</v>
      </c>
      <c r="H67" t="str">
        <f>Table12[[#This Row],[Kids]]</f>
        <v>No</v>
      </c>
      <c r="I67" t="str">
        <f>Table12[[#This Row],[Teens]]</f>
        <v>Yes</v>
      </c>
    </row>
    <row r="68" spans="1:9" ht="16.5" x14ac:dyDescent="0.3">
      <c r="A68">
        <f>Table2[[#This Row],[NumWebPurchases]]</f>
        <v>7</v>
      </c>
      <c r="B68">
        <f>Table2[[#This Row],[NumCatalogPurchases]]</f>
        <v>4</v>
      </c>
      <c r="C68">
        <f>Table2[[#This Row],[NumStorePurchases]]</f>
        <v>4</v>
      </c>
      <c r="D68">
        <f>Table2[[#This Row],[NumWebVisitsMonth]]</f>
        <v>4</v>
      </c>
      <c r="E68" s="3">
        <f>Table12[[#This Row],[Age]]</f>
        <v>65</v>
      </c>
      <c r="F68" t="s">
        <v>31</v>
      </c>
      <c r="G68" t="str">
        <f>Table12[[#This Row],[DVAD]]</f>
        <v>56-65</v>
      </c>
      <c r="H68" t="str">
        <f>Table12[[#This Row],[Kids]]</f>
        <v>No</v>
      </c>
      <c r="I68" t="str">
        <f>Table12[[#This Row],[Teens]]</f>
        <v>No</v>
      </c>
    </row>
    <row r="69" spans="1:9" ht="16.5" x14ac:dyDescent="0.3">
      <c r="A69">
        <f>Table2[[#This Row],[NumWebPurchases]]</f>
        <v>1</v>
      </c>
      <c r="B69">
        <f>Table2[[#This Row],[NumCatalogPurchases]]</f>
        <v>1</v>
      </c>
      <c r="C69">
        <f>Table2[[#This Row],[NumStorePurchases]]</f>
        <v>2</v>
      </c>
      <c r="D69">
        <f>Table2[[#This Row],[NumWebVisitsMonth]]</f>
        <v>7</v>
      </c>
      <c r="E69" s="3">
        <f>Table12[[#This Row],[Age]]</f>
        <v>42</v>
      </c>
      <c r="F69" t="s">
        <v>30</v>
      </c>
      <c r="G69" t="str">
        <f>Table12[[#This Row],[DVAD]]</f>
        <v>36-45</v>
      </c>
      <c r="H69" t="str">
        <f>Table12[[#This Row],[Kids]]</f>
        <v>Yes</v>
      </c>
      <c r="I69" t="str">
        <f>Table12[[#This Row],[Teens]]</f>
        <v>No</v>
      </c>
    </row>
    <row r="70" spans="1:9" ht="16.5" x14ac:dyDescent="0.3">
      <c r="A70">
        <f>Table2[[#This Row],[NumWebPurchases]]</f>
        <v>1</v>
      </c>
      <c r="B70">
        <f>Table2[[#This Row],[NumCatalogPurchases]]</f>
        <v>0</v>
      </c>
      <c r="C70">
        <f>Table2[[#This Row],[NumStorePurchases]]</f>
        <v>2</v>
      </c>
      <c r="D70">
        <f>Table2[[#This Row],[NumWebVisitsMonth]]</f>
        <v>7</v>
      </c>
      <c r="E70" s="3">
        <f>Table12[[#This Row],[Age]]</f>
        <v>47</v>
      </c>
      <c r="F70" t="s">
        <v>31</v>
      </c>
      <c r="G70" t="str">
        <f>Table12[[#This Row],[DVAD]]</f>
        <v>46-55</v>
      </c>
      <c r="H70" t="str">
        <f>Table12[[#This Row],[Kids]]</f>
        <v>Yes</v>
      </c>
      <c r="I70" t="str">
        <f>Table12[[#This Row],[Teens]]</f>
        <v>Yes</v>
      </c>
    </row>
    <row r="71" spans="1:9" ht="16.5" x14ac:dyDescent="0.3">
      <c r="A71">
        <f>Table2[[#This Row],[NumWebPurchases]]</f>
        <v>11</v>
      </c>
      <c r="B71">
        <f>Table2[[#This Row],[NumCatalogPurchases]]</f>
        <v>10</v>
      </c>
      <c r="C71">
        <f>Table2[[#This Row],[NumStorePurchases]]</f>
        <v>10</v>
      </c>
      <c r="D71">
        <f>Table2[[#This Row],[NumWebVisitsMonth]]</f>
        <v>5</v>
      </c>
      <c r="E71" s="3">
        <f>Table12[[#This Row],[Age]]</f>
        <v>35</v>
      </c>
      <c r="F71" t="s">
        <v>31</v>
      </c>
      <c r="G71" t="str">
        <f>Table12[[#This Row],[DVAD]]</f>
        <v>26-35</v>
      </c>
      <c r="H71" t="str">
        <f>Table12[[#This Row],[Kids]]</f>
        <v>No</v>
      </c>
      <c r="I71" t="str">
        <f>Table12[[#This Row],[Teens]]</f>
        <v>Yes</v>
      </c>
    </row>
    <row r="72" spans="1:9" ht="16.5" x14ac:dyDescent="0.3">
      <c r="A72">
        <f>Table2[[#This Row],[NumWebPurchases]]</f>
        <v>5</v>
      </c>
      <c r="B72">
        <f>Table2[[#This Row],[NumCatalogPurchases]]</f>
        <v>2</v>
      </c>
      <c r="C72">
        <f>Table2[[#This Row],[NumStorePurchases]]</f>
        <v>10</v>
      </c>
      <c r="D72">
        <f>Table2[[#This Row],[NumWebVisitsMonth]]</f>
        <v>4</v>
      </c>
      <c r="E72" s="3">
        <f>Table12[[#This Row],[Age]]</f>
        <v>55</v>
      </c>
      <c r="F72" t="s">
        <v>33</v>
      </c>
      <c r="G72" t="str">
        <f>Table12[[#This Row],[DVAD]]</f>
        <v>46-55</v>
      </c>
      <c r="H72" t="str">
        <f>Table12[[#This Row],[Kids]]</f>
        <v>No</v>
      </c>
      <c r="I72" t="str">
        <f>Table12[[#This Row],[Teens]]</f>
        <v>Yes</v>
      </c>
    </row>
    <row r="73" spans="1:9" ht="16.5" x14ac:dyDescent="0.3">
      <c r="A73">
        <f>Table2[[#This Row],[NumWebPurchases]]</f>
        <v>2</v>
      </c>
      <c r="B73">
        <f>Table2[[#This Row],[NumCatalogPurchases]]</f>
        <v>5</v>
      </c>
      <c r="C73">
        <f>Table2[[#This Row],[NumStorePurchases]]</f>
        <v>5</v>
      </c>
      <c r="D73">
        <f>Table2[[#This Row],[NumWebVisitsMonth]]</f>
        <v>5</v>
      </c>
      <c r="E73" s="3">
        <f>Table12[[#This Row],[Age]]</f>
        <v>43</v>
      </c>
      <c r="F73" t="s">
        <v>33</v>
      </c>
      <c r="G73" t="str">
        <f>Table12[[#This Row],[DVAD]]</f>
        <v>36-45</v>
      </c>
      <c r="H73" t="str">
        <f>Table12[[#This Row],[Kids]]</f>
        <v>Yes</v>
      </c>
      <c r="I73" t="str">
        <f>Table12[[#This Row],[Teens]]</f>
        <v>Yes</v>
      </c>
    </row>
    <row r="74" spans="1:9" ht="16.5" x14ac:dyDescent="0.3">
      <c r="A74">
        <f>Table2[[#This Row],[NumWebPurchases]]</f>
        <v>4</v>
      </c>
      <c r="B74">
        <f>Table2[[#This Row],[NumCatalogPurchases]]</f>
        <v>8</v>
      </c>
      <c r="C74">
        <f>Table2[[#This Row],[NumStorePurchases]]</f>
        <v>6</v>
      </c>
      <c r="D74">
        <f>Table2[[#This Row],[NumWebVisitsMonth]]</f>
        <v>3</v>
      </c>
      <c r="E74" s="3">
        <f>Table12[[#This Row],[Age]]</f>
        <v>58</v>
      </c>
      <c r="F74" t="s">
        <v>33</v>
      </c>
      <c r="G74" t="str">
        <f>Table12[[#This Row],[DVAD]]</f>
        <v>56-65</v>
      </c>
      <c r="H74" t="str">
        <f>Table12[[#This Row],[Kids]]</f>
        <v>No</v>
      </c>
      <c r="I74" t="str">
        <f>Table12[[#This Row],[Teens]]</f>
        <v>No</v>
      </c>
    </row>
    <row r="75" spans="1:9" ht="16.5" x14ac:dyDescent="0.3">
      <c r="A75">
        <f>Table2[[#This Row],[NumWebPurchases]]</f>
        <v>3</v>
      </c>
      <c r="B75">
        <f>Table2[[#This Row],[NumCatalogPurchases]]</f>
        <v>0</v>
      </c>
      <c r="C75">
        <f>Table2[[#This Row],[NumStorePurchases]]</f>
        <v>3</v>
      </c>
      <c r="D75">
        <f>Table2[[#This Row],[NumWebVisitsMonth]]</f>
        <v>8</v>
      </c>
      <c r="E75" s="3">
        <f>Table12[[#This Row],[Age]]</f>
        <v>39</v>
      </c>
      <c r="F75" t="s">
        <v>33</v>
      </c>
      <c r="G75" t="str">
        <f>Table12[[#This Row],[DVAD]]</f>
        <v>36-45</v>
      </c>
      <c r="H75" t="str">
        <f>Table12[[#This Row],[Kids]]</f>
        <v>Yes</v>
      </c>
      <c r="I75" t="str">
        <f>Table12[[#This Row],[Teens]]</f>
        <v>No</v>
      </c>
    </row>
    <row r="76" spans="1:9" ht="16.5" x14ac:dyDescent="0.3">
      <c r="A76">
        <f>Table2[[#This Row],[NumWebPurchases]]</f>
        <v>10</v>
      </c>
      <c r="B76">
        <f>Table2[[#This Row],[NumCatalogPurchases]]</f>
        <v>3</v>
      </c>
      <c r="C76">
        <f>Table2[[#This Row],[NumStorePurchases]]</f>
        <v>13</v>
      </c>
      <c r="D76">
        <f>Table2[[#This Row],[NumWebVisitsMonth]]</f>
        <v>7</v>
      </c>
      <c r="E76" s="3">
        <f>Table12[[#This Row],[Age]]</f>
        <v>54</v>
      </c>
      <c r="F76" t="s">
        <v>33</v>
      </c>
      <c r="G76" t="str">
        <f>Table12[[#This Row],[DVAD]]</f>
        <v>46-55</v>
      </c>
      <c r="H76" t="str">
        <f>Table12[[#This Row],[Kids]]</f>
        <v>No</v>
      </c>
      <c r="I76" t="str">
        <f>Table12[[#This Row],[Teens]]</f>
        <v>Yes</v>
      </c>
    </row>
    <row r="77" spans="1:9" ht="16.5" x14ac:dyDescent="0.3">
      <c r="A77">
        <f>Table2[[#This Row],[NumWebPurchases]]</f>
        <v>9</v>
      </c>
      <c r="B77">
        <f>Table2[[#This Row],[NumCatalogPurchases]]</f>
        <v>2</v>
      </c>
      <c r="C77">
        <f>Table2[[#This Row],[NumStorePurchases]]</f>
        <v>8</v>
      </c>
      <c r="D77">
        <f>Table2[[#This Row],[NumWebVisitsMonth]]</f>
        <v>7</v>
      </c>
      <c r="E77" s="3">
        <f>Table12[[#This Row],[Age]]</f>
        <v>38</v>
      </c>
      <c r="F77" t="s">
        <v>35</v>
      </c>
      <c r="G77" t="str">
        <f>Table12[[#This Row],[DVAD]]</f>
        <v>36-45</v>
      </c>
      <c r="H77" t="str">
        <f>Table12[[#This Row],[Kids]]</f>
        <v>Yes</v>
      </c>
      <c r="I77" t="str">
        <f>Table12[[#This Row],[Teens]]</f>
        <v>Yes</v>
      </c>
    </row>
    <row r="78" spans="1:9" ht="16.5" x14ac:dyDescent="0.3">
      <c r="A78">
        <f>Table2[[#This Row],[NumWebPurchases]]</f>
        <v>2</v>
      </c>
      <c r="B78">
        <f>Table2[[#This Row],[NumCatalogPurchases]]</f>
        <v>1</v>
      </c>
      <c r="C78">
        <f>Table2[[#This Row],[NumStorePurchases]]</f>
        <v>4</v>
      </c>
      <c r="D78">
        <f>Table2[[#This Row],[NumWebVisitsMonth]]</f>
        <v>2</v>
      </c>
      <c r="E78" s="3">
        <f>Table12[[#This Row],[Age]]</f>
        <v>62</v>
      </c>
      <c r="F78" t="s">
        <v>33</v>
      </c>
      <c r="G78" t="str">
        <f>Table12[[#This Row],[DVAD]]</f>
        <v>56-65</v>
      </c>
      <c r="H78" t="str">
        <f>Table12[[#This Row],[Kids]]</f>
        <v>No</v>
      </c>
      <c r="I78" t="str">
        <f>Table12[[#This Row],[Teens]]</f>
        <v>No</v>
      </c>
    </row>
    <row r="79" spans="1:9" ht="16.5" x14ac:dyDescent="0.3">
      <c r="A79">
        <f>Table2[[#This Row],[NumWebPurchases]]</f>
        <v>1</v>
      </c>
      <c r="B79">
        <f>Table2[[#This Row],[NumCatalogPurchases]]</f>
        <v>0</v>
      </c>
      <c r="C79">
        <f>Table2[[#This Row],[NumStorePurchases]]</f>
        <v>2</v>
      </c>
      <c r="D79">
        <f>Table2[[#This Row],[NumWebVisitsMonth]]</f>
        <v>6</v>
      </c>
      <c r="E79" s="3">
        <f>Table12[[#This Row],[Age]]</f>
        <v>35</v>
      </c>
      <c r="F79" t="s">
        <v>30</v>
      </c>
      <c r="G79" t="str">
        <f>Table12[[#This Row],[DVAD]]</f>
        <v>26-35</v>
      </c>
      <c r="H79" t="str">
        <f>Table12[[#This Row],[Kids]]</f>
        <v>Yes</v>
      </c>
      <c r="I79" t="str">
        <f>Table12[[#This Row],[Teens]]</f>
        <v>No</v>
      </c>
    </row>
    <row r="80" spans="1:9" ht="16.5" x14ac:dyDescent="0.3">
      <c r="A80">
        <f>Table2[[#This Row],[NumWebPurchases]]</f>
        <v>7</v>
      </c>
      <c r="B80">
        <f>Table2[[#This Row],[NumCatalogPurchases]]</f>
        <v>6</v>
      </c>
      <c r="C80">
        <f>Table2[[#This Row],[NumStorePurchases]]</f>
        <v>5</v>
      </c>
      <c r="D80">
        <f>Table2[[#This Row],[NumWebVisitsMonth]]</f>
        <v>5</v>
      </c>
      <c r="E80" s="3">
        <f>Table12[[#This Row],[Age]]</f>
        <v>40</v>
      </c>
      <c r="F80" t="s">
        <v>31</v>
      </c>
      <c r="G80" t="str">
        <f>Table12[[#This Row],[DVAD]]</f>
        <v>36-45</v>
      </c>
      <c r="H80" t="str">
        <f>Table12[[#This Row],[Kids]]</f>
        <v>No</v>
      </c>
      <c r="I80" t="str">
        <f>Table12[[#This Row],[Teens]]</f>
        <v>No</v>
      </c>
    </row>
    <row r="81" spans="1:9" ht="16.5" x14ac:dyDescent="0.3">
      <c r="A81">
        <f>Table2[[#This Row],[NumWebPurchases]]</f>
        <v>5</v>
      </c>
      <c r="B81">
        <f>Table2[[#This Row],[NumCatalogPurchases]]</f>
        <v>8</v>
      </c>
      <c r="C81">
        <f>Table2[[#This Row],[NumStorePurchases]]</f>
        <v>9</v>
      </c>
      <c r="D81">
        <f>Table2[[#This Row],[NumWebVisitsMonth]]</f>
        <v>4</v>
      </c>
      <c r="E81" s="3">
        <f>Table12[[#This Row],[Age]]</f>
        <v>36</v>
      </c>
      <c r="F81" t="s">
        <v>31</v>
      </c>
      <c r="G81" t="str">
        <f>Table12[[#This Row],[DVAD]]</f>
        <v>36-45</v>
      </c>
      <c r="H81" t="str">
        <f>Table12[[#This Row],[Kids]]</f>
        <v>No</v>
      </c>
      <c r="I81" t="str">
        <f>Table12[[#This Row],[Teens]]</f>
        <v>No</v>
      </c>
    </row>
    <row r="82" spans="1:9" ht="16.5" x14ac:dyDescent="0.3">
      <c r="A82">
        <f>Table2[[#This Row],[NumWebPurchases]]</f>
        <v>0</v>
      </c>
      <c r="B82">
        <f>Table2[[#This Row],[NumCatalogPurchases]]</f>
        <v>0</v>
      </c>
      <c r="C82">
        <f>Table2[[#This Row],[NumStorePurchases]]</f>
        <v>3</v>
      </c>
      <c r="D82">
        <f>Table2[[#This Row],[NumWebVisitsMonth]]</f>
        <v>3</v>
      </c>
      <c r="E82" s="3">
        <f>Table12[[#This Row],[Age]]</f>
        <v>37</v>
      </c>
      <c r="F82" t="s">
        <v>30</v>
      </c>
      <c r="G82" t="str">
        <f>Table12[[#This Row],[DVAD]]</f>
        <v>36-45</v>
      </c>
      <c r="H82" t="str">
        <f>Table12[[#This Row],[Kids]]</f>
        <v>No</v>
      </c>
      <c r="I82" t="str">
        <f>Table12[[#This Row],[Teens]]</f>
        <v>No</v>
      </c>
    </row>
    <row r="83" spans="1:9" ht="16.5" x14ac:dyDescent="0.3">
      <c r="A83">
        <f>Table2[[#This Row],[NumWebPurchases]]</f>
        <v>10</v>
      </c>
      <c r="B83">
        <f>Table2[[#This Row],[NumCatalogPurchases]]</f>
        <v>1</v>
      </c>
      <c r="C83">
        <f>Table2[[#This Row],[NumStorePurchases]]</f>
        <v>8</v>
      </c>
      <c r="D83">
        <f>Table2[[#This Row],[NumWebVisitsMonth]]</f>
        <v>8</v>
      </c>
      <c r="E83" s="3">
        <f>Table12[[#This Row],[Age]]</f>
        <v>48</v>
      </c>
      <c r="F83" t="s">
        <v>33</v>
      </c>
      <c r="G83" t="str">
        <f>Table12[[#This Row],[DVAD]]</f>
        <v>46-55</v>
      </c>
      <c r="H83" t="str">
        <f>Table12[[#This Row],[Kids]]</f>
        <v>No</v>
      </c>
      <c r="I83" t="str">
        <f>Table12[[#This Row],[Teens]]</f>
        <v>No</v>
      </c>
    </row>
    <row r="84" spans="1:9" ht="16.5" x14ac:dyDescent="0.3">
      <c r="A84">
        <f>Table2[[#This Row],[NumWebPurchases]]</f>
        <v>3</v>
      </c>
      <c r="B84">
        <f>Table2[[#This Row],[NumCatalogPurchases]]</f>
        <v>1</v>
      </c>
      <c r="C84">
        <f>Table2[[#This Row],[NumStorePurchases]]</f>
        <v>4</v>
      </c>
      <c r="D84">
        <f>Table2[[#This Row],[NumWebVisitsMonth]]</f>
        <v>8</v>
      </c>
      <c r="E84" s="3">
        <f>Table12[[#This Row],[Age]]</f>
        <v>27</v>
      </c>
      <c r="F84" t="s">
        <v>33</v>
      </c>
      <c r="G84" t="str">
        <f>Table12[[#This Row],[DVAD]]</f>
        <v>26-35</v>
      </c>
      <c r="H84" t="str">
        <f>Table12[[#This Row],[Kids]]</f>
        <v>Yes</v>
      </c>
      <c r="I84" t="str">
        <f>Table12[[#This Row],[Teens]]</f>
        <v>No</v>
      </c>
    </row>
    <row r="85" spans="1:9" ht="16.5" x14ac:dyDescent="0.3">
      <c r="A85">
        <f>Table2[[#This Row],[NumWebPurchases]]</f>
        <v>1</v>
      </c>
      <c r="B85">
        <f>Table2[[#This Row],[NumCatalogPurchases]]</f>
        <v>0</v>
      </c>
      <c r="C85">
        <f>Table2[[#This Row],[NumStorePurchases]]</f>
        <v>2</v>
      </c>
      <c r="D85">
        <f>Table2[[#This Row],[NumWebVisitsMonth]]</f>
        <v>7</v>
      </c>
      <c r="E85" s="3">
        <f>Table12[[#This Row],[Age]]</f>
        <v>44</v>
      </c>
      <c r="F85" t="s">
        <v>31</v>
      </c>
      <c r="G85" t="str">
        <f>Table12[[#This Row],[DVAD]]</f>
        <v>36-45</v>
      </c>
      <c r="H85" t="str">
        <f>Table12[[#This Row],[Kids]]</f>
        <v>Yes</v>
      </c>
      <c r="I85" t="str">
        <f>Table12[[#This Row],[Teens]]</f>
        <v>No</v>
      </c>
    </row>
    <row r="86" spans="1:9" ht="16.5" x14ac:dyDescent="0.3">
      <c r="A86">
        <f>Table2[[#This Row],[NumWebPurchases]]</f>
        <v>3</v>
      </c>
      <c r="B86">
        <f>Table2[[#This Row],[NumCatalogPurchases]]</f>
        <v>0</v>
      </c>
      <c r="C86">
        <f>Table2[[#This Row],[NumStorePurchases]]</f>
        <v>3</v>
      </c>
      <c r="D86">
        <f>Table2[[#This Row],[NumWebVisitsMonth]]</f>
        <v>7</v>
      </c>
      <c r="E86" s="3">
        <f>Table12[[#This Row],[Age]]</f>
        <v>40</v>
      </c>
      <c r="F86" t="s">
        <v>35</v>
      </c>
      <c r="G86" t="str">
        <f>Table12[[#This Row],[DVAD]]</f>
        <v>36-45</v>
      </c>
      <c r="H86" t="str">
        <f>Table12[[#This Row],[Kids]]</f>
        <v>Yes</v>
      </c>
      <c r="I86" t="str">
        <f>Table12[[#This Row],[Teens]]</f>
        <v>No</v>
      </c>
    </row>
    <row r="87" spans="1:9" ht="16.5" x14ac:dyDescent="0.3">
      <c r="A87">
        <f>Table2[[#This Row],[NumWebPurchases]]</f>
        <v>2</v>
      </c>
      <c r="B87">
        <f>Table2[[#This Row],[NumCatalogPurchases]]</f>
        <v>5</v>
      </c>
      <c r="C87">
        <f>Table2[[#This Row],[NumStorePurchases]]</f>
        <v>3</v>
      </c>
      <c r="D87">
        <f>Table2[[#This Row],[NumWebVisitsMonth]]</f>
        <v>3</v>
      </c>
      <c r="E87" s="3">
        <f>Table12[[#This Row],[Age]]</f>
        <v>50</v>
      </c>
      <c r="F87" t="s">
        <v>33</v>
      </c>
      <c r="G87" t="str">
        <f>Table12[[#This Row],[DVAD]]</f>
        <v>46-55</v>
      </c>
      <c r="H87" t="str">
        <f>Table12[[#This Row],[Kids]]</f>
        <v>No</v>
      </c>
      <c r="I87" t="str">
        <f>Table12[[#This Row],[Teens]]</f>
        <v>No</v>
      </c>
    </row>
    <row r="88" spans="1:9" ht="16.5" x14ac:dyDescent="0.3">
      <c r="A88">
        <f>Table2[[#This Row],[NumWebPurchases]]</f>
        <v>3</v>
      </c>
      <c r="B88">
        <f>Table2[[#This Row],[NumCatalogPurchases]]</f>
        <v>10</v>
      </c>
      <c r="C88">
        <f>Table2[[#This Row],[NumStorePurchases]]</f>
        <v>13</v>
      </c>
      <c r="D88">
        <f>Table2[[#This Row],[NumWebVisitsMonth]]</f>
        <v>1</v>
      </c>
      <c r="E88" s="3">
        <f>Table12[[#This Row],[Age]]</f>
        <v>27</v>
      </c>
      <c r="F88" t="s">
        <v>33</v>
      </c>
      <c r="G88" t="str">
        <f>Table12[[#This Row],[DVAD]]</f>
        <v>26-35</v>
      </c>
      <c r="H88" t="str">
        <f>Table12[[#This Row],[Kids]]</f>
        <v>No</v>
      </c>
      <c r="I88" t="str">
        <f>Table12[[#This Row],[Teens]]</f>
        <v>No</v>
      </c>
    </row>
    <row r="89" spans="1:9" ht="16.5" x14ac:dyDescent="0.3">
      <c r="A89">
        <f>Table2[[#This Row],[NumWebPurchases]]</f>
        <v>1</v>
      </c>
      <c r="B89">
        <f>Table2[[#This Row],[NumCatalogPurchases]]</f>
        <v>0</v>
      </c>
      <c r="C89">
        <f>Table2[[#This Row],[NumStorePurchases]]</f>
        <v>4</v>
      </c>
      <c r="D89">
        <f>Table2[[#This Row],[NumWebVisitsMonth]]</f>
        <v>7</v>
      </c>
      <c r="E89" s="3">
        <f>Table12[[#This Row],[Age]]</f>
        <v>53</v>
      </c>
      <c r="F89" t="s">
        <v>30</v>
      </c>
      <c r="G89" t="str">
        <f>Table12[[#This Row],[DVAD]]</f>
        <v>46-55</v>
      </c>
      <c r="H89" t="str">
        <f>Table12[[#This Row],[Kids]]</f>
        <v>Yes</v>
      </c>
      <c r="I89" t="str">
        <f>Table12[[#This Row],[Teens]]</f>
        <v>Yes</v>
      </c>
    </row>
    <row r="90" spans="1:9" ht="16.5" x14ac:dyDescent="0.3">
      <c r="A90">
        <f>Table2[[#This Row],[NumWebPurchases]]</f>
        <v>3</v>
      </c>
      <c r="B90">
        <f>Table2[[#This Row],[NumCatalogPurchases]]</f>
        <v>1</v>
      </c>
      <c r="C90">
        <f>Table2[[#This Row],[NumStorePurchases]]</f>
        <v>4</v>
      </c>
      <c r="D90">
        <f>Table2[[#This Row],[NumWebVisitsMonth]]</f>
        <v>7</v>
      </c>
      <c r="E90" s="3">
        <f>Table12[[#This Row],[Age]]</f>
        <v>43</v>
      </c>
      <c r="F90" t="s">
        <v>33</v>
      </c>
      <c r="G90" t="str">
        <f>Table12[[#This Row],[DVAD]]</f>
        <v>36-45</v>
      </c>
      <c r="H90" t="str">
        <f>Table12[[#This Row],[Kids]]</f>
        <v>Yes</v>
      </c>
      <c r="I90" t="str">
        <f>Table12[[#This Row],[Teens]]</f>
        <v>Yes</v>
      </c>
    </row>
    <row r="91" spans="1:9" ht="16.5" x14ac:dyDescent="0.3">
      <c r="A91">
        <f>Table2[[#This Row],[NumWebPurchases]]</f>
        <v>6</v>
      </c>
      <c r="B91">
        <f>Table2[[#This Row],[NumCatalogPurchases]]</f>
        <v>1</v>
      </c>
      <c r="C91">
        <f>Table2[[#This Row],[NumStorePurchases]]</f>
        <v>6</v>
      </c>
      <c r="D91">
        <f>Table2[[#This Row],[NumWebVisitsMonth]]</f>
        <v>7</v>
      </c>
      <c r="E91" s="3">
        <f>Table12[[#This Row],[Age]]</f>
        <v>57</v>
      </c>
      <c r="F91" t="s">
        <v>31</v>
      </c>
      <c r="G91" t="str">
        <f>Table12[[#This Row],[DVAD]]</f>
        <v>56-65</v>
      </c>
      <c r="H91" t="str">
        <f>Table12[[#This Row],[Kids]]</f>
        <v>No</v>
      </c>
      <c r="I91" t="str">
        <f>Table12[[#This Row],[Teens]]</f>
        <v>Yes</v>
      </c>
    </row>
    <row r="92" spans="1:9" ht="16.5" x14ac:dyDescent="0.3">
      <c r="A92">
        <f>Table2[[#This Row],[NumWebPurchases]]</f>
        <v>5</v>
      </c>
      <c r="B92">
        <f>Table2[[#This Row],[NumCatalogPurchases]]</f>
        <v>6</v>
      </c>
      <c r="C92">
        <f>Table2[[#This Row],[NumStorePurchases]]</f>
        <v>7</v>
      </c>
      <c r="D92">
        <f>Table2[[#This Row],[NumWebVisitsMonth]]</f>
        <v>2</v>
      </c>
      <c r="E92" s="3">
        <f>Table12[[#This Row],[Age]]</f>
        <v>41</v>
      </c>
      <c r="F92" t="s">
        <v>33</v>
      </c>
      <c r="G92" t="str">
        <f>Table12[[#This Row],[DVAD]]</f>
        <v>36-45</v>
      </c>
      <c r="H92" t="str">
        <f>Table12[[#This Row],[Kids]]</f>
        <v>No</v>
      </c>
      <c r="I92" t="str">
        <f>Table12[[#This Row],[Teens]]</f>
        <v>No</v>
      </c>
    </row>
    <row r="93" spans="1:9" ht="16.5" x14ac:dyDescent="0.3">
      <c r="A93">
        <f>Table2[[#This Row],[NumWebPurchases]]</f>
        <v>2</v>
      </c>
      <c r="B93">
        <f>Table2[[#This Row],[NumCatalogPurchases]]</f>
        <v>2</v>
      </c>
      <c r="C93">
        <f>Table2[[#This Row],[NumStorePurchases]]</f>
        <v>5</v>
      </c>
      <c r="D93">
        <f>Table2[[#This Row],[NumWebVisitsMonth]]</f>
        <v>2</v>
      </c>
      <c r="E93" s="3">
        <f>Table12[[#This Row],[Age]]</f>
        <v>47</v>
      </c>
      <c r="F93" t="s">
        <v>30</v>
      </c>
      <c r="G93" t="str">
        <f>Table12[[#This Row],[DVAD]]</f>
        <v>46-55</v>
      </c>
      <c r="H93" t="str">
        <f>Table12[[#This Row],[Kids]]</f>
        <v>No</v>
      </c>
      <c r="I93" t="str">
        <f>Table12[[#This Row],[Teens]]</f>
        <v>Yes</v>
      </c>
    </row>
    <row r="94" spans="1:9" ht="16.5" x14ac:dyDescent="0.3">
      <c r="A94">
        <f>Table2[[#This Row],[NumWebPurchases]]</f>
        <v>7</v>
      </c>
      <c r="B94">
        <f>Table2[[#This Row],[NumCatalogPurchases]]</f>
        <v>2</v>
      </c>
      <c r="C94">
        <f>Table2[[#This Row],[NumStorePurchases]]</f>
        <v>8</v>
      </c>
      <c r="D94">
        <f>Table2[[#This Row],[NumWebVisitsMonth]]</f>
        <v>9</v>
      </c>
      <c r="E94" s="3">
        <f>Table12[[#This Row],[Age]]</f>
        <v>55</v>
      </c>
      <c r="F94" t="s">
        <v>31</v>
      </c>
      <c r="G94" t="str">
        <f>Table12[[#This Row],[DVAD]]</f>
        <v>46-55</v>
      </c>
      <c r="H94" t="str">
        <f>Table12[[#This Row],[Kids]]</f>
        <v>Yes</v>
      </c>
      <c r="I94" t="str">
        <f>Table12[[#This Row],[Teens]]</f>
        <v>Yes</v>
      </c>
    </row>
    <row r="95" spans="1:9" ht="16.5" x14ac:dyDescent="0.3">
      <c r="A95">
        <f>Table2[[#This Row],[NumWebPurchases]]</f>
        <v>1</v>
      </c>
      <c r="B95">
        <f>Table2[[#This Row],[NumCatalogPurchases]]</f>
        <v>0</v>
      </c>
      <c r="C95">
        <f>Table2[[#This Row],[NumStorePurchases]]</f>
        <v>2</v>
      </c>
      <c r="D95">
        <f>Table2[[#This Row],[NumWebVisitsMonth]]</f>
        <v>7</v>
      </c>
      <c r="E95" s="3">
        <f>Table12[[#This Row],[Age]]</f>
        <v>57</v>
      </c>
      <c r="F95" t="s">
        <v>30</v>
      </c>
      <c r="G95" t="str">
        <f>Table12[[#This Row],[DVAD]]</f>
        <v>56-65</v>
      </c>
      <c r="H95" t="str">
        <f>Table12[[#This Row],[Kids]]</f>
        <v>Yes</v>
      </c>
      <c r="I95" t="str">
        <f>Table12[[#This Row],[Teens]]</f>
        <v>Yes</v>
      </c>
    </row>
    <row r="96" spans="1:9" ht="16.5" x14ac:dyDescent="0.3">
      <c r="A96">
        <f>Table2[[#This Row],[NumWebPurchases]]</f>
        <v>2</v>
      </c>
      <c r="B96">
        <f>Table2[[#This Row],[NumCatalogPurchases]]</f>
        <v>4</v>
      </c>
      <c r="C96">
        <f>Table2[[#This Row],[NumStorePurchases]]</f>
        <v>8</v>
      </c>
      <c r="D96">
        <f>Table2[[#This Row],[NumWebVisitsMonth]]</f>
        <v>1</v>
      </c>
      <c r="E96" s="3">
        <f>Table12[[#This Row],[Age]]</f>
        <v>40</v>
      </c>
      <c r="F96" t="s">
        <v>33</v>
      </c>
      <c r="G96" t="str">
        <f>Table12[[#This Row],[DVAD]]</f>
        <v>36-45</v>
      </c>
      <c r="H96" t="str">
        <f>Table12[[#This Row],[Kids]]</f>
        <v>No</v>
      </c>
      <c r="I96" t="str">
        <f>Table12[[#This Row],[Teens]]</f>
        <v>No</v>
      </c>
    </row>
    <row r="97" spans="1:9" ht="16.5" x14ac:dyDescent="0.3">
      <c r="A97">
        <f>Table2[[#This Row],[NumWebPurchases]]</f>
        <v>1</v>
      </c>
      <c r="B97">
        <f>Table2[[#This Row],[NumCatalogPurchases]]</f>
        <v>0</v>
      </c>
      <c r="C97">
        <f>Table2[[#This Row],[NumStorePurchases]]</f>
        <v>3</v>
      </c>
      <c r="D97">
        <f>Table2[[#This Row],[NumWebVisitsMonth]]</f>
        <v>7</v>
      </c>
      <c r="E97" s="3">
        <f>Table12[[#This Row],[Age]]</f>
        <v>42</v>
      </c>
      <c r="F97" t="s">
        <v>33</v>
      </c>
      <c r="G97" t="str">
        <f>Table12[[#This Row],[DVAD]]</f>
        <v>36-45</v>
      </c>
      <c r="H97" t="str">
        <f>Table12[[#This Row],[Kids]]</f>
        <v>Yes</v>
      </c>
      <c r="I97" t="str">
        <f>Table12[[#This Row],[Teens]]</f>
        <v>No</v>
      </c>
    </row>
    <row r="98" spans="1:9" ht="16.5" x14ac:dyDescent="0.3">
      <c r="A98">
        <f>Table2[[#This Row],[NumWebPurchases]]</f>
        <v>3</v>
      </c>
      <c r="B98">
        <f>Table2[[#This Row],[NumCatalogPurchases]]</f>
        <v>1</v>
      </c>
      <c r="C98">
        <f>Table2[[#This Row],[NumStorePurchases]]</f>
        <v>3</v>
      </c>
      <c r="D98">
        <f>Table2[[#This Row],[NumWebVisitsMonth]]</f>
        <v>5</v>
      </c>
      <c r="E98" s="3">
        <f>Table12[[#This Row],[Age]]</f>
        <v>44</v>
      </c>
      <c r="F98" t="s">
        <v>38</v>
      </c>
      <c r="G98" t="str">
        <f>Table12[[#This Row],[DVAD]]</f>
        <v>36-45</v>
      </c>
      <c r="H98" t="str">
        <f>Table12[[#This Row],[Kids]]</f>
        <v>Yes</v>
      </c>
      <c r="I98" t="str">
        <f>Table12[[#This Row],[Teens]]</f>
        <v>No</v>
      </c>
    </row>
    <row r="99" spans="1:9" ht="16.5" x14ac:dyDescent="0.3">
      <c r="A99">
        <f>Table2[[#This Row],[NumWebPurchases]]</f>
        <v>2</v>
      </c>
      <c r="B99">
        <f>Table2[[#This Row],[NumCatalogPurchases]]</f>
        <v>0</v>
      </c>
      <c r="C99">
        <f>Table2[[#This Row],[NumStorePurchases]]</f>
        <v>3</v>
      </c>
      <c r="D99">
        <f>Table2[[#This Row],[NumWebVisitsMonth]]</f>
        <v>6</v>
      </c>
      <c r="E99" s="3">
        <f>Table12[[#This Row],[Age]]</f>
        <v>31</v>
      </c>
      <c r="F99" t="s">
        <v>35</v>
      </c>
      <c r="G99" t="str">
        <f>Table12[[#This Row],[DVAD]]</f>
        <v>26-35</v>
      </c>
      <c r="H99" t="str">
        <f>Table12[[#This Row],[Kids]]</f>
        <v>Yes</v>
      </c>
      <c r="I99" t="str">
        <f>Table12[[#This Row],[Teens]]</f>
        <v>No</v>
      </c>
    </row>
    <row r="100" spans="1:9" ht="16.5" x14ac:dyDescent="0.3">
      <c r="A100">
        <f>Table2[[#This Row],[NumWebPurchases]]</f>
        <v>7</v>
      </c>
      <c r="B100">
        <f>Table2[[#This Row],[NumCatalogPurchases]]</f>
        <v>4</v>
      </c>
      <c r="C100">
        <f>Table2[[#This Row],[NumStorePurchases]]</f>
        <v>6</v>
      </c>
      <c r="D100">
        <f>Table2[[#This Row],[NumWebVisitsMonth]]</f>
        <v>6</v>
      </c>
      <c r="E100" s="3">
        <f>Table12[[#This Row],[Age]]</f>
        <v>52</v>
      </c>
      <c r="F100" t="s">
        <v>33</v>
      </c>
      <c r="G100" t="str">
        <f>Table12[[#This Row],[DVAD]]</f>
        <v>46-55</v>
      </c>
      <c r="H100" t="str">
        <f>Table12[[#This Row],[Kids]]</f>
        <v>No</v>
      </c>
      <c r="I100" t="str">
        <f>Table12[[#This Row],[Teens]]</f>
        <v>Yes</v>
      </c>
    </row>
    <row r="101" spans="1:9" ht="16.5" x14ac:dyDescent="0.3">
      <c r="A101">
        <f>Table2[[#This Row],[NumWebPurchases]]</f>
        <v>2</v>
      </c>
      <c r="B101">
        <f>Table2[[#This Row],[NumCatalogPurchases]]</f>
        <v>0</v>
      </c>
      <c r="C101">
        <f>Table2[[#This Row],[NumStorePurchases]]</f>
        <v>3</v>
      </c>
      <c r="D101">
        <f>Table2[[#This Row],[NumWebVisitsMonth]]</f>
        <v>7</v>
      </c>
      <c r="E101" s="3">
        <f>Table12[[#This Row],[Age]]</f>
        <v>41</v>
      </c>
      <c r="F101" t="s">
        <v>33</v>
      </c>
      <c r="G101" t="str">
        <f>Table12[[#This Row],[DVAD]]</f>
        <v>36-45</v>
      </c>
      <c r="H101" t="str">
        <f>Table12[[#This Row],[Kids]]</f>
        <v>Yes</v>
      </c>
      <c r="I101" t="str">
        <f>Table12[[#This Row],[Teens]]</f>
        <v>Yes</v>
      </c>
    </row>
    <row r="102" spans="1:9" ht="16.5" x14ac:dyDescent="0.3">
      <c r="A102">
        <f>Table2[[#This Row],[NumWebPurchases]]</f>
        <v>5</v>
      </c>
      <c r="B102">
        <f>Table2[[#This Row],[NumCatalogPurchases]]</f>
        <v>7</v>
      </c>
      <c r="C102">
        <f>Table2[[#This Row],[NumStorePurchases]]</f>
        <v>12</v>
      </c>
      <c r="D102">
        <f>Table2[[#This Row],[NumWebVisitsMonth]]</f>
        <v>2</v>
      </c>
      <c r="E102" s="3">
        <f>Table12[[#This Row],[Age]]</f>
        <v>62</v>
      </c>
      <c r="F102" t="s">
        <v>30</v>
      </c>
      <c r="G102" t="str">
        <f>Table12[[#This Row],[DVAD]]</f>
        <v>56-65</v>
      </c>
      <c r="H102" t="str">
        <f>Table12[[#This Row],[Kids]]</f>
        <v>No</v>
      </c>
      <c r="I102" t="str">
        <f>Table12[[#This Row],[Teens]]</f>
        <v>No</v>
      </c>
    </row>
    <row r="103" spans="1:9" ht="16.5" x14ac:dyDescent="0.3">
      <c r="A103">
        <f>Table2[[#This Row],[NumWebPurchases]]</f>
        <v>5</v>
      </c>
      <c r="B103">
        <f>Table2[[#This Row],[NumCatalogPurchases]]</f>
        <v>2</v>
      </c>
      <c r="C103">
        <f>Table2[[#This Row],[NumStorePurchases]]</f>
        <v>7</v>
      </c>
      <c r="D103">
        <f>Table2[[#This Row],[NumWebVisitsMonth]]</f>
        <v>5</v>
      </c>
      <c r="E103" s="3">
        <f>Table12[[#This Row],[Age]]</f>
        <v>30</v>
      </c>
      <c r="F103" t="s">
        <v>30</v>
      </c>
      <c r="G103" t="str">
        <f>Table12[[#This Row],[DVAD]]</f>
        <v>26-35</v>
      </c>
      <c r="H103" t="str">
        <f>Table12[[#This Row],[Kids]]</f>
        <v>No</v>
      </c>
      <c r="I103" t="str">
        <f>Table12[[#This Row],[Teens]]</f>
        <v>No</v>
      </c>
    </row>
    <row r="104" spans="1:9" ht="16.5" x14ac:dyDescent="0.3">
      <c r="A104">
        <f>Table2[[#This Row],[NumWebPurchases]]</f>
        <v>2</v>
      </c>
      <c r="B104">
        <f>Table2[[#This Row],[NumCatalogPurchases]]</f>
        <v>0</v>
      </c>
      <c r="C104">
        <f>Table2[[#This Row],[NumStorePurchases]]</f>
        <v>3</v>
      </c>
      <c r="D104">
        <f>Table2[[#This Row],[NumWebVisitsMonth]]</f>
        <v>8</v>
      </c>
      <c r="E104" s="3">
        <f>Table12[[#This Row],[Age]]</f>
        <v>53</v>
      </c>
      <c r="F104" t="s">
        <v>31</v>
      </c>
      <c r="G104" t="str">
        <f>Table12[[#This Row],[DVAD]]</f>
        <v>46-55</v>
      </c>
      <c r="H104" t="str">
        <f>Table12[[#This Row],[Kids]]</f>
        <v>No</v>
      </c>
      <c r="I104" t="str">
        <f>Table12[[#This Row],[Teens]]</f>
        <v>Yes</v>
      </c>
    </row>
    <row r="105" spans="1:9" ht="16.5" x14ac:dyDescent="0.3">
      <c r="A105">
        <f>Table2[[#This Row],[NumWebPurchases]]</f>
        <v>2</v>
      </c>
      <c r="B105">
        <f>Table2[[#This Row],[NumCatalogPurchases]]</f>
        <v>0</v>
      </c>
      <c r="C105">
        <f>Table2[[#This Row],[NumStorePurchases]]</f>
        <v>3</v>
      </c>
      <c r="D105">
        <f>Table2[[#This Row],[NumWebVisitsMonth]]</f>
        <v>6</v>
      </c>
      <c r="E105" s="3">
        <f>Table12[[#This Row],[Age]]</f>
        <v>55</v>
      </c>
      <c r="F105" t="s">
        <v>33</v>
      </c>
      <c r="G105" t="str">
        <f>Table12[[#This Row],[DVAD]]</f>
        <v>46-55</v>
      </c>
      <c r="H105" t="str">
        <f>Table12[[#This Row],[Kids]]</f>
        <v>No</v>
      </c>
      <c r="I105" t="str">
        <f>Table12[[#This Row],[Teens]]</f>
        <v>Yes</v>
      </c>
    </row>
    <row r="106" spans="1:9" ht="16.5" x14ac:dyDescent="0.3">
      <c r="A106">
        <f>Table2[[#This Row],[NumWebPurchases]]</f>
        <v>9</v>
      </c>
      <c r="B106">
        <f>Table2[[#This Row],[NumCatalogPurchases]]</f>
        <v>5</v>
      </c>
      <c r="C106">
        <f>Table2[[#This Row],[NumStorePurchases]]</f>
        <v>11</v>
      </c>
      <c r="D106">
        <f>Table2[[#This Row],[NumWebVisitsMonth]]</f>
        <v>5</v>
      </c>
      <c r="E106" s="3">
        <f>Table12[[#This Row],[Age]]</f>
        <v>34</v>
      </c>
      <c r="F106" t="s">
        <v>33</v>
      </c>
      <c r="G106" t="str">
        <f>Table12[[#This Row],[DVAD]]</f>
        <v>26-35</v>
      </c>
      <c r="H106" t="str">
        <f>Table12[[#This Row],[Kids]]</f>
        <v>No</v>
      </c>
      <c r="I106" t="str">
        <f>Table12[[#This Row],[Teens]]</f>
        <v>Yes</v>
      </c>
    </row>
    <row r="107" spans="1:9" ht="16.5" x14ac:dyDescent="0.3">
      <c r="A107">
        <f>Table2[[#This Row],[NumWebPurchases]]</f>
        <v>6</v>
      </c>
      <c r="B107">
        <f>Table2[[#This Row],[NumCatalogPurchases]]</f>
        <v>3</v>
      </c>
      <c r="C107">
        <f>Table2[[#This Row],[NumStorePurchases]]</f>
        <v>6</v>
      </c>
      <c r="D107">
        <f>Table2[[#This Row],[NumWebVisitsMonth]]</f>
        <v>4</v>
      </c>
      <c r="E107" s="3">
        <f>Table12[[#This Row],[Age]]</f>
        <v>68</v>
      </c>
      <c r="F107" t="s">
        <v>31</v>
      </c>
      <c r="G107" t="str">
        <f>Table12[[#This Row],[DVAD]]</f>
        <v>66-75</v>
      </c>
      <c r="H107" t="str">
        <f>Table12[[#This Row],[Kids]]</f>
        <v>No</v>
      </c>
      <c r="I107" t="str">
        <f>Table12[[#This Row],[Teens]]</f>
        <v>No</v>
      </c>
    </row>
    <row r="108" spans="1:9" ht="16.5" x14ac:dyDescent="0.3">
      <c r="A108">
        <f>Table2[[#This Row],[NumWebPurchases]]</f>
        <v>3</v>
      </c>
      <c r="B108">
        <f>Table2[[#This Row],[NumCatalogPurchases]]</f>
        <v>11</v>
      </c>
      <c r="C108">
        <f>Table2[[#This Row],[NumStorePurchases]]</f>
        <v>5</v>
      </c>
      <c r="D108">
        <f>Table2[[#This Row],[NumWebVisitsMonth]]</f>
        <v>1</v>
      </c>
      <c r="E108" s="3">
        <f>Table12[[#This Row],[Age]]</f>
        <v>55</v>
      </c>
      <c r="F108" t="s">
        <v>33</v>
      </c>
      <c r="G108" t="str">
        <f>Table12[[#This Row],[DVAD]]</f>
        <v>46-55</v>
      </c>
      <c r="H108" t="str">
        <f>Table12[[#This Row],[Kids]]</f>
        <v>No</v>
      </c>
      <c r="I108" t="str">
        <f>Table12[[#This Row],[Teens]]</f>
        <v>No</v>
      </c>
    </row>
    <row r="109" spans="1:9" ht="16.5" x14ac:dyDescent="0.3">
      <c r="A109">
        <f>Table2[[#This Row],[NumWebPurchases]]</f>
        <v>1</v>
      </c>
      <c r="B109">
        <f>Table2[[#This Row],[NumCatalogPurchases]]</f>
        <v>0</v>
      </c>
      <c r="C109">
        <f>Table2[[#This Row],[NumStorePurchases]]</f>
        <v>3</v>
      </c>
      <c r="D109">
        <f>Table2[[#This Row],[NumWebVisitsMonth]]</f>
        <v>5</v>
      </c>
      <c r="E109" s="3">
        <f>Table12[[#This Row],[Age]]</f>
        <v>34</v>
      </c>
      <c r="F109" t="s">
        <v>33</v>
      </c>
      <c r="G109" t="str">
        <f>Table12[[#This Row],[DVAD]]</f>
        <v>26-35</v>
      </c>
      <c r="H109" t="str">
        <f>Table12[[#This Row],[Kids]]</f>
        <v>Yes</v>
      </c>
      <c r="I109" t="str">
        <f>Table12[[#This Row],[Teens]]</f>
        <v>No</v>
      </c>
    </row>
    <row r="110" spans="1:9" ht="16.5" x14ac:dyDescent="0.3">
      <c r="A110">
        <f>Table2[[#This Row],[NumWebPurchases]]</f>
        <v>4</v>
      </c>
      <c r="B110">
        <f>Table2[[#This Row],[NumCatalogPurchases]]</f>
        <v>1</v>
      </c>
      <c r="C110">
        <f>Table2[[#This Row],[NumStorePurchases]]</f>
        <v>4</v>
      </c>
      <c r="D110">
        <f>Table2[[#This Row],[NumWebVisitsMonth]]</f>
        <v>7</v>
      </c>
      <c r="E110" s="3">
        <f>Table12[[#This Row],[Age]]</f>
        <v>49</v>
      </c>
      <c r="F110" t="s">
        <v>30</v>
      </c>
      <c r="G110" t="str">
        <f>Table12[[#This Row],[DVAD]]</f>
        <v>46-55</v>
      </c>
      <c r="H110" t="str">
        <f>Table12[[#This Row],[Kids]]</f>
        <v>Yes</v>
      </c>
      <c r="I110" t="str">
        <f>Table12[[#This Row],[Teens]]</f>
        <v>Yes</v>
      </c>
    </row>
    <row r="111" spans="1:9" ht="16.5" x14ac:dyDescent="0.3">
      <c r="A111">
        <f>Table2[[#This Row],[NumWebPurchases]]</f>
        <v>6</v>
      </c>
      <c r="B111">
        <f>Table2[[#This Row],[NumCatalogPurchases]]</f>
        <v>4</v>
      </c>
      <c r="C111">
        <f>Table2[[#This Row],[NumStorePurchases]]</f>
        <v>12</v>
      </c>
      <c r="D111">
        <f>Table2[[#This Row],[NumWebVisitsMonth]]</f>
        <v>6</v>
      </c>
      <c r="E111" s="3">
        <f>Table12[[#This Row],[Age]]</f>
        <v>44</v>
      </c>
      <c r="F111" t="s">
        <v>33</v>
      </c>
      <c r="G111" t="str">
        <f>Table12[[#This Row],[DVAD]]</f>
        <v>36-45</v>
      </c>
      <c r="H111" t="str">
        <f>Table12[[#This Row],[Kids]]</f>
        <v>No</v>
      </c>
      <c r="I111" t="str">
        <f>Table12[[#This Row],[Teens]]</f>
        <v>Yes</v>
      </c>
    </row>
    <row r="112" spans="1:9" ht="16.5" x14ac:dyDescent="0.3">
      <c r="A112">
        <f>Table2[[#This Row],[NumWebPurchases]]</f>
        <v>3</v>
      </c>
      <c r="B112">
        <f>Table2[[#This Row],[NumCatalogPurchases]]</f>
        <v>1</v>
      </c>
      <c r="C112">
        <f>Table2[[#This Row],[NumStorePurchases]]</f>
        <v>3</v>
      </c>
      <c r="D112">
        <f>Table2[[#This Row],[NumWebVisitsMonth]]</f>
        <v>7</v>
      </c>
      <c r="E112" s="3">
        <f>Table12[[#This Row],[Age]]</f>
        <v>34</v>
      </c>
      <c r="F112" t="s">
        <v>31</v>
      </c>
      <c r="G112" t="str">
        <f>Table12[[#This Row],[DVAD]]</f>
        <v>26-35</v>
      </c>
      <c r="H112" t="str">
        <f>Table12[[#This Row],[Kids]]</f>
        <v>Yes</v>
      </c>
      <c r="I112" t="str">
        <f>Table12[[#This Row],[Teens]]</f>
        <v>No</v>
      </c>
    </row>
    <row r="113" spans="1:9" ht="16.5" x14ac:dyDescent="0.3">
      <c r="A113">
        <f>Table2[[#This Row],[NumWebPurchases]]</f>
        <v>5</v>
      </c>
      <c r="B113">
        <f>Table2[[#This Row],[NumCatalogPurchases]]</f>
        <v>4</v>
      </c>
      <c r="C113">
        <f>Table2[[#This Row],[NumStorePurchases]]</f>
        <v>4</v>
      </c>
      <c r="D113">
        <f>Table2[[#This Row],[NumWebVisitsMonth]]</f>
        <v>2</v>
      </c>
      <c r="E113" s="3">
        <f>Table12[[#This Row],[Age]]</f>
        <v>52</v>
      </c>
      <c r="F113" t="s">
        <v>30</v>
      </c>
      <c r="G113" t="str">
        <f>Table12[[#This Row],[DVAD]]</f>
        <v>46-55</v>
      </c>
      <c r="H113" t="str">
        <f>Table12[[#This Row],[Kids]]</f>
        <v>No</v>
      </c>
      <c r="I113" t="str">
        <f>Table12[[#This Row],[Teens]]</f>
        <v>No</v>
      </c>
    </row>
    <row r="114" spans="1:9" ht="16.5" x14ac:dyDescent="0.3">
      <c r="A114">
        <f>Table2[[#This Row],[NumWebPurchases]]</f>
        <v>6</v>
      </c>
      <c r="B114">
        <f>Table2[[#This Row],[NumCatalogPurchases]]</f>
        <v>6</v>
      </c>
      <c r="C114">
        <f>Table2[[#This Row],[NumStorePurchases]]</f>
        <v>11</v>
      </c>
      <c r="D114">
        <f>Table2[[#This Row],[NumWebVisitsMonth]]</f>
        <v>3</v>
      </c>
      <c r="E114" s="3">
        <f>Table12[[#This Row],[Age]]</f>
        <v>34</v>
      </c>
      <c r="F114" t="s">
        <v>31</v>
      </c>
      <c r="G114" t="str">
        <f>Table12[[#This Row],[DVAD]]</f>
        <v>26-35</v>
      </c>
      <c r="H114" t="str">
        <f>Table12[[#This Row],[Kids]]</f>
        <v>No</v>
      </c>
      <c r="I114" t="str">
        <f>Table12[[#This Row],[Teens]]</f>
        <v>Yes</v>
      </c>
    </row>
    <row r="115" spans="1:9" ht="16.5" x14ac:dyDescent="0.3">
      <c r="A115">
        <f>Table2[[#This Row],[NumWebPurchases]]</f>
        <v>7</v>
      </c>
      <c r="B115">
        <f>Table2[[#This Row],[NumCatalogPurchases]]</f>
        <v>4</v>
      </c>
      <c r="C115">
        <f>Table2[[#This Row],[NumStorePurchases]]</f>
        <v>5</v>
      </c>
      <c r="D115">
        <f>Table2[[#This Row],[NumWebVisitsMonth]]</f>
        <v>9</v>
      </c>
      <c r="E115" s="3">
        <f>Table12[[#This Row],[Age]]</f>
        <v>21</v>
      </c>
      <c r="F115" t="s">
        <v>30</v>
      </c>
      <c r="G115" t="str">
        <f>Table12[[#This Row],[DVAD]]</f>
        <v>16-25</v>
      </c>
      <c r="H115" t="str">
        <f>Table12[[#This Row],[Kids]]</f>
        <v>No</v>
      </c>
      <c r="I115" t="str">
        <f>Table12[[#This Row],[Teens]]</f>
        <v>No</v>
      </c>
    </row>
    <row r="116" spans="1:9" ht="16.5" x14ac:dyDescent="0.3">
      <c r="A116">
        <f>Table2[[#This Row],[NumWebPurchases]]</f>
        <v>8</v>
      </c>
      <c r="B116">
        <f>Table2[[#This Row],[NumCatalogPurchases]]</f>
        <v>1</v>
      </c>
      <c r="C116">
        <f>Table2[[#This Row],[NumStorePurchases]]</f>
        <v>8</v>
      </c>
      <c r="D116">
        <f>Table2[[#This Row],[NumWebVisitsMonth]]</f>
        <v>6</v>
      </c>
      <c r="E116" s="3">
        <f>Table12[[#This Row],[Age]]</f>
        <v>51</v>
      </c>
      <c r="F116" t="s">
        <v>33</v>
      </c>
      <c r="G116" t="str">
        <f>Table12[[#This Row],[DVAD]]</f>
        <v>46-55</v>
      </c>
      <c r="H116" t="str">
        <f>Table12[[#This Row],[Kids]]</f>
        <v>No</v>
      </c>
      <c r="I116" t="str">
        <f>Table12[[#This Row],[Teens]]</f>
        <v>Yes</v>
      </c>
    </row>
    <row r="117" spans="1:9" ht="16.5" x14ac:dyDescent="0.3">
      <c r="A117">
        <f>Table2[[#This Row],[NumWebPurchases]]</f>
        <v>6</v>
      </c>
      <c r="B117">
        <f>Table2[[#This Row],[NumCatalogPurchases]]</f>
        <v>7</v>
      </c>
      <c r="C117">
        <f>Table2[[#This Row],[NumStorePurchases]]</f>
        <v>11</v>
      </c>
      <c r="D117">
        <f>Table2[[#This Row],[NumWebVisitsMonth]]</f>
        <v>3</v>
      </c>
      <c r="E117" s="3">
        <f>Table12[[#This Row],[Age]]</f>
        <v>22</v>
      </c>
      <c r="F117" t="s">
        <v>30</v>
      </c>
      <c r="G117" t="str">
        <f>Table12[[#This Row],[DVAD]]</f>
        <v>16-25</v>
      </c>
      <c r="H117" t="str">
        <f>Table12[[#This Row],[Kids]]</f>
        <v>No</v>
      </c>
      <c r="I117" t="str">
        <f>Table12[[#This Row],[Teens]]</f>
        <v>No</v>
      </c>
    </row>
    <row r="118" spans="1:9" ht="16.5" x14ac:dyDescent="0.3">
      <c r="A118">
        <f>Table2[[#This Row],[NumWebPurchases]]</f>
        <v>6</v>
      </c>
      <c r="B118">
        <f>Table2[[#This Row],[NumCatalogPurchases]]</f>
        <v>4</v>
      </c>
      <c r="C118">
        <f>Table2[[#This Row],[NumStorePurchases]]</f>
        <v>6</v>
      </c>
      <c r="D118">
        <f>Table2[[#This Row],[NumWebVisitsMonth]]</f>
        <v>7</v>
      </c>
      <c r="E118" s="3">
        <f>Table12[[#This Row],[Age]]</f>
        <v>32</v>
      </c>
      <c r="F118" t="s">
        <v>33</v>
      </c>
      <c r="G118" t="str">
        <f>Table12[[#This Row],[DVAD]]</f>
        <v>26-35</v>
      </c>
      <c r="H118" t="str">
        <f>Table12[[#This Row],[Kids]]</f>
        <v>Yes</v>
      </c>
      <c r="I118" t="str">
        <f>Table12[[#This Row],[Teens]]</f>
        <v>No</v>
      </c>
    </row>
    <row r="119" spans="1:9" ht="16.5" x14ac:dyDescent="0.3">
      <c r="A119">
        <f>Table2[[#This Row],[NumWebPurchases]]</f>
        <v>2</v>
      </c>
      <c r="B119">
        <f>Table2[[#This Row],[NumCatalogPurchases]]</f>
        <v>1</v>
      </c>
      <c r="C119">
        <f>Table2[[#This Row],[NumStorePurchases]]</f>
        <v>3</v>
      </c>
      <c r="D119">
        <f>Table2[[#This Row],[NumWebVisitsMonth]]</f>
        <v>6</v>
      </c>
      <c r="E119" s="3">
        <f>Table12[[#This Row],[Age]]</f>
        <v>51</v>
      </c>
      <c r="F119" t="s">
        <v>33</v>
      </c>
      <c r="G119" t="str">
        <f>Table12[[#This Row],[DVAD]]</f>
        <v>46-55</v>
      </c>
      <c r="H119" t="str">
        <f>Table12[[#This Row],[Kids]]</f>
        <v>Yes</v>
      </c>
      <c r="I119" t="str">
        <f>Table12[[#This Row],[Teens]]</f>
        <v>Yes</v>
      </c>
    </row>
    <row r="120" spans="1:9" ht="16.5" x14ac:dyDescent="0.3">
      <c r="A120">
        <f>Table2[[#This Row],[NumWebPurchases]]</f>
        <v>4</v>
      </c>
      <c r="B120">
        <f>Table2[[#This Row],[NumCatalogPurchases]]</f>
        <v>6</v>
      </c>
      <c r="C120">
        <f>Table2[[#This Row],[NumStorePurchases]]</f>
        <v>5</v>
      </c>
      <c r="D120">
        <f>Table2[[#This Row],[NumWebVisitsMonth]]</f>
        <v>1</v>
      </c>
      <c r="E120" s="3">
        <f>Table12[[#This Row],[Age]]</f>
        <v>44</v>
      </c>
      <c r="F120" t="s">
        <v>31</v>
      </c>
      <c r="G120" t="str">
        <f>Table12[[#This Row],[DVAD]]</f>
        <v>36-45</v>
      </c>
      <c r="H120" t="str">
        <f>Table12[[#This Row],[Kids]]</f>
        <v>No</v>
      </c>
      <c r="I120" t="str">
        <f>Table12[[#This Row],[Teens]]</f>
        <v>No</v>
      </c>
    </row>
    <row r="121" spans="1:9" ht="16.5" x14ac:dyDescent="0.3">
      <c r="A121">
        <f>Table2[[#This Row],[NumWebPurchases]]</f>
        <v>9</v>
      </c>
      <c r="B121">
        <f>Table2[[#This Row],[NumCatalogPurchases]]</f>
        <v>1</v>
      </c>
      <c r="C121">
        <f>Table2[[#This Row],[NumStorePurchases]]</f>
        <v>5</v>
      </c>
      <c r="D121">
        <f>Table2[[#This Row],[NumWebVisitsMonth]]</f>
        <v>9</v>
      </c>
      <c r="E121" s="3">
        <f>Table12[[#This Row],[Age]]</f>
        <v>35</v>
      </c>
      <c r="F121" t="s">
        <v>31</v>
      </c>
      <c r="G121" t="str">
        <f>Table12[[#This Row],[DVAD]]</f>
        <v>26-35</v>
      </c>
      <c r="H121" t="str">
        <f>Table12[[#This Row],[Kids]]</f>
        <v>Yes</v>
      </c>
      <c r="I121" t="str">
        <f>Table12[[#This Row],[Teens]]</f>
        <v>No</v>
      </c>
    </row>
    <row r="122" spans="1:9" ht="16.5" x14ac:dyDescent="0.3">
      <c r="A122">
        <f>Table2[[#This Row],[NumWebPurchases]]</f>
        <v>1</v>
      </c>
      <c r="B122">
        <f>Table2[[#This Row],[NumCatalogPurchases]]</f>
        <v>1</v>
      </c>
      <c r="C122">
        <f>Table2[[#This Row],[NumStorePurchases]]</f>
        <v>3</v>
      </c>
      <c r="D122">
        <f>Table2[[#This Row],[NumWebVisitsMonth]]</f>
        <v>5</v>
      </c>
      <c r="E122" s="3">
        <f>Table12[[#This Row],[Age]]</f>
        <v>46</v>
      </c>
      <c r="F122" t="s">
        <v>31</v>
      </c>
      <c r="G122" t="str">
        <f>Table12[[#This Row],[DVAD]]</f>
        <v>46-55</v>
      </c>
      <c r="H122" t="str">
        <f>Table12[[#This Row],[Kids]]</f>
        <v>Yes</v>
      </c>
      <c r="I122" t="str">
        <f>Table12[[#This Row],[Teens]]</f>
        <v>Yes</v>
      </c>
    </row>
    <row r="123" spans="1:9" ht="16.5" x14ac:dyDescent="0.3">
      <c r="A123">
        <f>Table2[[#This Row],[NumWebPurchases]]</f>
        <v>2</v>
      </c>
      <c r="B123">
        <f>Table2[[#This Row],[NumCatalogPurchases]]</f>
        <v>0</v>
      </c>
      <c r="C123">
        <f>Table2[[#This Row],[NumStorePurchases]]</f>
        <v>3</v>
      </c>
      <c r="D123">
        <f>Table2[[#This Row],[NumWebVisitsMonth]]</f>
        <v>6</v>
      </c>
      <c r="E123" s="3">
        <f>Table12[[#This Row],[Age]]</f>
        <v>44</v>
      </c>
      <c r="F123" t="s">
        <v>30</v>
      </c>
      <c r="G123" t="str">
        <f>Table12[[#This Row],[DVAD]]</f>
        <v>36-45</v>
      </c>
      <c r="H123" t="str">
        <f>Table12[[#This Row],[Kids]]</f>
        <v>Yes</v>
      </c>
      <c r="I123" t="str">
        <f>Table12[[#This Row],[Teens]]</f>
        <v>No</v>
      </c>
    </row>
    <row r="124" spans="1:9" ht="16.5" x14ac:dyDescent="0.3">
      <c r="A124">
        <f>Table2[[#This Row],[NumWebPurchases]]</f>
        <v>6</v>
      </c>
      <c r="B124">
        <f>Table2[[#This Row],[NumCatalogPurchases]]</f>
        <v>2</v>
      </c>
      <c r="C124">
        <f>Table2[[#This Row],[NumStorePurchases]]</f>
        <v>10</v>
      </c>
      <c r="D124">
        <f>Table2[[#This Row],[NumWebVisitsMonth]]</f>
        <v>4</v>
      </c>
      <c r="E124" s="3">
        <f>Table12[[#This Row],[Age]]</f>
        <v>60</v>
      </c>
      <c r="F124" t="s">
        <v>33</v>
      </c>
      <c r="G124" t="str">
        <f>Table12[[#This Row],[DVAD]]</f>
        <v>56-65</v>
      </c>
      <c r="H124" t="str">
        <f>Table12[[#This Row],[Kids]]</f>
        <v>No</v>
      </c>
      <c r="I124" t="str">
        <f>Table12[[#This Row],[Teens]]</f>
        <v>Yes</v>
      </c>
    </row>
    <row r="125" spans="1:9" ht="16.5" x14ac:dyDescent="0.3">
      <c r="A125">
        <f>Table2[[#This Row],[NumWebPurchases]]</f>
        <v>2</v>
      </c>
      <c r="B125">
        <f>Table2[[#This Row],[NumCatalogPurchases]]</f>
        <v>1</v>
      </c>
      <c r="C125">
        <f>Table2[[#This Row],[NumStorePurchases]]</f>
        <v>3</v>
      </c>
      <c r="D125">
        <f>Table2[[#This Row],[NumWebVisitsMonth]]</f>
        <v>5</v>
      </c>
      <c r="E125" s="3">
        <f>Table12[[#This Row],[Age]]</f>
        <v>47</v>
      </c>
      <c r="F125" t="s">
        <v>35</v>
      </c>
      <c r="G125" t="str">
        <f>Table12[[#This Row],[DVAD]]</f>
        <v>46-55</v>
      </c>
      <c r="H125" t="str">
        <f>Table12[[#This Row],[Kids]]</f>
        <v>Yes</v>
      </c>
      <c r="I125" t="str">
        <f>Table12[[#This Row],[Teens]]</f>
        <v>No</v>
      </c>
    </row>
    <row r="126" spans="1:9" ht="16.5" x14ac:dyDescent="0.3">
      <c r="A126">
        <f>Table2[[#This Row],[NumWebPurchases]]</f>
        <v>1</v>
      </c>
      <c r="B126">
        <f>Table2[[#This Row],[NumCatalogPurchases]]</f>
        <v>0</v>
      </c>
      <c r="C126">
        <f>Table2[[#This Row],[NumStorePurchases]]</f>
        <v>3</v>
      </c>
      <c r="D126">
        <f>Table2[[#This Row],[NumWebVisitsMonth]]</f>
        <v>7</v>
      </c>
      <c r="E126" s="3">
        <f>Table12[[#This Row],[Age]]</f>
        <v>28</v>
      </c>
      <c r="F126" t="s">
        <v>30</v>
      </c>
      <c r="G126" t="str">
        <f>Table12[[#This Row],[DVAD]]</f>
        <v>26-35</v>
      </c>
      <c r="H126" t="str">
        <f>Table12[[#This Row],[Kids]]</f>
        <v>Yes</v>
      </c>
      <c r="I126" t="str">
        <f>Table12[[#This Row],[Teens]]</f>
        <v>No</v>
      </c>
    </row>
    <row r="127" spans="1:9" ht="16.5" x14ac:dyDescent="0.3">
      <c r="A127">
        <f>Table2[[#This Row],[NumWebPurchases]]</f>
        <v>1</v>
      </c>
      <c r="B127">
        <f>Table2[[#This Row],[NumCatalogPurchases]]</f>
        <v>0</v>
      </c>
      <c r="C127">
        <f>Table2[[#This Row],[NumStorePurchases]]</f>
        <v>3</v>
      </c>
      <c r="D127">
        <f>Table2[[#This Row],[NumWebVisitsMonth]]</f>
        <v>7</v>
      </c>
      <c r="E127" s="3">
        <f>Table12[[#This Row],[Age]]</f>
        <v>37</v>
      </c>
      <c r="F127" t="s">
        <v>31</v>
      </c>
      <c r="G127" t="str">
        <f>Table12[[#This Row],[DVAD]]</f>
        <v>36-45</v>
      </c>
      <c r="H127" t="str">
        <f>Table12[[#This Row],[Kids]]</f>
        <v>Yes</v>
      </c>
      <c r="I127" t="str">
        <f>Table12[[#This Row],[Teens]]</f>
        <v>No</v>
      </c>
    </row>
    <row r="128" spans="1:9" ht="16.5" x14ac:dyDescent="0.3">
      <c r="A128">
        <f>Table2[[#This Row],[NumWebPurchases]]</f>
        <v>6</v>
      </c>
      <c r="B128">
        <f>Table2[[#This Row],[NumCatalogPurchases]]</f>
        <v>8</v>
      </c>
      <c r="C128">
        <f>Table2[[#This Row],[NumStorePurchases]]</f>
        <v>13</v>
      </c>
      <c r="D128">
        <f>Table2[[#This Row],[NumWebVisitsMonth]]</f>
        <v>2</v>
      </c>
      <c r="E128" s="3">
        <f>Table12[[#This Row],[Age]]</f>
        <v>30</v>
      </c>
      <c r="F128" t="s">
        <v>30</v>
      </c>
      <c r="G128" t="str">
        <f>Table12[[#This Row],[DVAD]]</f>
        <v>26-35</v>
      </c>
      <c r="H128" t="str">
        <f>Table12[[#This Row],[Kids]]</f>
        <v>No</v>
      </c>
      <c r="I128" t="str">
        <f>Table12[[#This Row],[Teens]]</f>
        <v>No</v>
      </c>
    </row>
    <row r="129" spans="1:9" ht="16.5" x14ac:dyDescent="0.3">
      <c r="A129">
        <f>Table2[[#This Row],[NumWebPurchases]]</f>
        <v>3</v>
      </c>
      <c r="B129">
        <f>Table2[[#This Row],[NumCatalogPurchases]]</f>
        <v>4</v>
      </c>
      <c r="C129">
        <f>Table2[[#This Row],[NumStorePurchases]]</f>
        <v>7</v>
      </c>
      <c r="D129">
        <f>Table2[[#This Row],[NumWebVisitsMonth]]</f>
        <v>1</v>
      </c>
      <c r="E129" s="3">
        <f>Table12[[#This Row],[Age]]</f>
        <v>48</v>
      </c>
      <c r="F129" t="s">
        <v>33</v>
      </c>
      <c r="G129" t="str">
        <f>Table12[[#This Row],[DVAD]]</f>
        <v>46-55</v>
      </c>
      <c r="H129" t="str">
        <f>Table12[[#This Row],[Kids]]</f>
        <v>No</v>
      </c>
      <c r="I129" t="str">
        <f>Table12[[#This Row],[Teens]]</f>
        <v>No</v>
      </c>
    </row>
    <row r="130" spans="1:9" ht="16.5" x14ac:dyDescent="0.3">
      <c r="A130">
        <f>Table2[[#This Row],[NumWebPurchases]]</f>
        <v>3</v>
      </c>
      <c r="B130">
        <f>Table2[[#This Row],[NumCatalogPurchases]]</f>
        <v>6</v>
      </c>
      <c r="C130">
        <f>Table2[[#This Row],[NumStorePurchases]]</f>
        <v>6</v>
      </c>
      <c r="D130">
        <f>Table2[[#This Row],[NumWebVisitsMonth]]</f>
        <v>1</v>
      </c>
      <c r="E130" s="3">
        <f>Table12[[#This Row],[Age]]</f>
        <v>29</v>
      </c>
      <c r="F130" t="s">
        <v>33</v>
      </c>
      <c r="G130" t="str">
        <f>Table12[[#This Row],[DVAD]]</f>
        <v>26-35</v>
      </c>
      <c r="H130" t="str">
        <f>Table12[[#This Row],[Kids]]</f>
        <v>No</v>
      </c>
      <c r="I130" t="str">
        <f>Table12[[#This Row],[Teens]]</f>
        <v>No</v>
      </c>
    </row>
    <row r="131" spans="1:9" ht="16.5" x14ac:dyDescent="0.3">
      <c r="A131">
        <f>Table2[[#This Row],[NumWebPurchases]]</f>
        <v>2</v>
      </c>
      <c r="B131">
        <f>Table2[[#This Row],[NumCatalogPurchases]]</f>
        <v>0</v>
      </c>
      <c r="C131">
        <f>Table2[[#This Row],[NumStorePurchases]]</f>
        <v>4</v>
      </c>
      <c r="D131">
        <f>Table2[[#This Row],[NumWebVisitsMonth]]</f>
        <v>6</v>
      </c>
      <c r="E131" s="3">
        <f>Table12[[#This Row],[Age]]</f>
        <v>61</v>
      </c>
      <c r="F131" t="s">
        <v>31</v>
      </c>
      <c r="G131" t="str">
        <f>Table12[[#This Row],[DVAD]]</f>
        <v>56-65</v>
      </c>
      <c r="H131" t="str">
        <f>Table12[[#This Row],[Kids]]</f>
        <v>Yes</v>
      </c>
      <c r="I131" t="str">
        <f>Table12[[#This Row],[Teens]]</f>
        <v>Yes</v>
      </c>
    </row>
    <row r="132" spans="1:9" ht="16.5" x14ac:dyDescent="0.3">
      <c r="A132">
        <f>Table2[[#This Row],[NumWebPurchases]]</f>
        <v>6</v>
      </c>
      <c r="B132">
        <f>Table2[[#This Row],[NumCatalogPurchases]]</f>
        <v>1</v>
      </c>
      <c r="C132">
        <f>Table2[[#This Row],[NumStorePurchases]]</f>
        <v>7</v>
      </c>
      <c r="D132">
        <f>Table2[[#This Row],[NumWebVisitsMonth]]</f>
        <v>6</v>
      </c>
      <c r="E132" s="3">
        <f>Table12[[#This Row],[Age]]</f>
        <v>52</v>
      </c>
      <c r="F132" t="s">
        <v>33</v>
      </c>
      <c r="G132" t="str">
        <f>Table12[[#This Row],[DVAD]]</f>
        <v>46-55</v>
      </c>
      <c r="H132" t="str">
        <f>Table12[[#This Row],[Kids]]</f>
        <v>No</v>
      </c>
      <c r="I132" t="str">
        <f>Table12[[#This Row],[Teens]]</f>
        <v>Yes</v>
      </c>
    </row>
    <row r="133" spans="1:9" ht="16.5" x14ac:dyDescent="0.3">
      <c r="A133">
        <f>Table2[[#This Row],[NumWebPurchases]]</f>
        <v>6</v>
      </c>
      <c r="B133">
        <f>Table2[[#This Row],[NumCatalogPurchases]]</f>
        <v>3</v>
      </c>
      <c r="C133">
        <f>Table2[[#This Row],[NumStorePurchases]]</f>
        <v>10</v>
      </c>
      <c r="D133">
        <f>Table2[[#This Row],[NumWebVisitsMonth]]</f>
        <v>4</v>
      </c>
      <c r="E133" s="3">
        <f>Table12[[#This Row],[Age]]</f>
        <v>58</v>
      </c>
      <c r="F133" t="s">
        <v>39</v>
      </c>
      <c r="G133" t="str">
        <f>Table12[[#This Row],[DVAD]]</f>
        <v>56-65</v>
      </c>
      <c r="H133" t="str">
        <f>Table12[[#This Row],[Kids]]</f>
        <v>Yes</v>
      </c>
      <c r="I133" t="str">
        <f>Table12[[#This Row],[Teens]]</f>
        <v>Yes</v>
      </c>
    </row>
    <row r="134" spans="1:9" ht="16.5" x14ac:dyDescent="0.3">
      <c r="A134">
        <f>Table2[[#This Row],[NumWebPurchases]]</f>
        <v>5</v>
      </c>
      <c r="B134">
        <f>Table2[[#This Row],[NumCatalogPurchases]]</f>
        <v>4</v>
      </c>
      <c r="C134">
        <f>Table2[[#This Row],[NumStorePurchases]]</f>
        <v>5</v>
      </c>
      <c r="D134">
        <f>Table2[[#This Row],[NumWebVisitsMonth]]</f>
        <v>5</v>
      </c>
      <c r="E134" s="3">
        <f>Table12[[#This Row],[Age]]</f>
        <v>61</v>
      </c>
      <c r="F134" t="s">
        <v>33</v>
      </c>
      <c r="G134" t="str">
        <f>Table12[[#This Row],[DVAD]]</f>
        <v>56-65</v>
      </c>
      <c r="H134" t="str">
        <f>Table12[[#This Row],[Kids]]</f>
        <v>No</v>
      </c>
      <c r="I134" t="str">
        <f>Table12[[#This Row],[Teens]]</f>
        <v>Yes</v>
      </c>
    </row>
    <row r="135" spans="1:9" ht="16.5" x14ac:dyDescent="0.3">
      <c r="A135">
        <f>Table2[[#This Row],[NumWebPurchases]]</f>
        <v>11</v>
      </c>
      <c r="B135">
        <f>Table2[[#This Row],[NumCatalogPurchases]]</f>
        <v>1</v>
      </c>
      <c r="C135">
        <f>Table2[[#This Row],[NumStorePurchases]]</f>
        <v>6</v>
      </c>
      <c r="D135">
        <f>Table2[[#This Row],[NumWebVisitsMonth]]</f>
        <v>8</v>
      </c>
      <c r="E135" s="3">
        <f>Table12[[#This Row],[Age]]</f>
        <v>55</v>
      </c>
      <c r="F135" t="s">
        <v>33</v>
      </c>
      <c r="G135" t="str">
        <f>Table12[[#This Row],[DVAD]]</f>
        <v>46-55</v>
      </c>
      <c r="H135" t="str">
        <f>Table12[[#This Row],[Kids]]</f>
        <v>Yes</v>
      </c>
      <c r="I135" t="str">
        <f>Table12[[#This Row],[Teens]]</f>
        <v>Yes</v>
      </c>
    </row>
    <row r="136" spans="1:9" ht="16.5" x14ac:dyDescent="0.3">
      <c r="A136">
        <f>Table2[[#This Row],[NumWebPurchases]]</f>
        <v>7</v>
      </c>
      <c r="B136">
        <f>Table2[[#This Row],[NumCatalogPurchases]]</f>
        <v>2</v>
      </c>
      <c r="C136">
        <f>Table2[[#This Row],[NumStorePurchases]]</f>
        <v>9</v>
      </c>
      <c r="D136">
        <f>Table2[[#This Row],[NumWebVisitsMonth]]</f>
        <v>4</v>
      </c>
      <c r="E136" s="3">
        <f>Table12[[#This Row],[Age]]</f>
        <v>45</v>
      </c>
      <c r="F136" t="s">
        <v>33</v>
      </c>
      <c r="G136" t="str">
        <f>Table12[[#This Row],[DVAD]]</f>
        <v>36-45</v>
      </c>
      <c r="H136" t="str">
        <f>Table12[[#This Row],[Kids]]</f>
        <v>No</v>
      </c>
      <c r="I136" t="str">
        <f>Table12[[#This Row],[Teens]]</f>
        <v>No</v>
      </c>
    </row>
    <row r="137" spans="1:9" ht="16.5" x14ac:dyDescent="0.3">
      <c r="A137">
        <f>Table2[[#This Row],[NumWebPurchases]]</f>
        <v>6</v>
      </c>
      <c r="B137">
        <f>Table2[[#This Row],[NumCatalogPurchases]]</f>
        <v>5</v>
      </c>
      <c r="C137">
        <f>Table2[[#This Row],[NumStorePurchases]]</f>
        <v>7</v>
      </c>
      <c r="D137">
        <f>Table2[[#This Row],[NumWebVisitsMonth]]</f>
        <v>4</v>
      </c>
      <c r="E137" s="3">
        <f>Table12[[#This Row],[Age]]</f>
        <v>50</v>
      </c>
      <c r="F137" t="s">
        <v>31</v>
      </c>
      <c r="G137" t="str">
        <f>Table12[[#This Row],[DVAD]]</f>
        <v>46-55</v>
      </c>
      <c r="H137" t="str">
        <f>Table12[[#This Row],[Kids]]</f>
        <v>No</v>
      </c>
      <c r="I137" t="str">
        <f>Table12[[#This Row],[Teens]]</f>
        <v>Yes</v>
      </c>
    </row>
    <row r="138" spans="1:9" ht="16.5" x14ac:dyDescent="0.3">
      <c r="A138">
        <f>Table2[[#This Row],[NumWebPurchases]]</f>
        <v>5</v>
      </c>
      <c r="B138">
        <f>Table2[[#This Row],[NumCatalogPurchases]]</f>
        <v>1</v>
      </c>
      <c r="C138">
        <f>Table2[[#This Row],[NumStorePurchases]]</f>
        <v>5</v>
      </c>
      <c r="D138">
        <f>Table2[[#This Row],[NumWebVisitsMonth]]</f>
        <v>8</v>
      </c>
      <c r="E138" s="3">
        <f>Table12[[#This Row],[Age]]</f>
        <v>49</v>
      </c>
      <c r="F138" t="s">
        <v>35</v>
      </c>
      <c r="G138" t="str">
        <f>Table12[[#This Row],[DVAD]]</f>
        <v>46-55</v>
      </c>
      <c r="H138" t="str">
        <f>Table12[[#This Row],[Kids]]</f>
        <v>Yes</v>
      </c>
      <c r="I138" t="str">
        <f>Table12[[#This Row],[Teens]]</f>
        <v>Yes</v>
      </c>
    </row>
    <row r="139" spans="1:9" ht="16.5" x14ac:dyDescent="0.3">
      <c r="A139">
        <f>Table2[[#This Row],[NumWebPurchases]]</f>
        <v>4</v>
      </c>
      <c r="B139">
        <f>Table2[[#This Row],[NumCatalogPurchases]]</f>
        <v>5</v>
      </c>
      <c r="C139">
        <f>Table2[[#This Row],[NumStorePurchases]]</f>
        <v>13</v>
      </c>
      <c r="D139">
        <f>Table2[[#This Row],[NumWebVisitsMonth]]</f>
        <v>3</v>
      </c>
      <c r="E139" s="3">
        <f>Table12[[#This Row],[Age]]</f>
        <v>46</v>
      </c>
      <c r="F139" t="s">
        <v>33</v>
      </c>
      <c r="G139" t="str">
        <f>Table12[[#This Row],[DVAD]]</f>
        <v>46-55</v>
      </c>
      <c r="H139" t="str">
        <f>Table12[[#This Row],[Kids]]</f>
        <v>No</v>
      </c>
      <c r="I139" t="str">
        <f>Table12[[#This Row],[Teens]]</f>
        <v>No</v>
      </c>
    </row>
    <row r="140" spans="1:9" ht="16.5" x14ac:dyDescent="0.3">
      <c r="A140">
        <f>Table2[[#This Row],[NumWebPurchases]]</f>
        <v>1</v>
      </c>
      <c r="B140">
        <f>Table2[[#This Row],[NumCatalogPurchases]]</f>
        <v>0</v>
      </c>
      <c r="C140">
        <f>Table2[[#This Row],[NumStorePurchases]]</f>
        <v>3</v>
      </c>
      <c r="D140">
        <f>Table2[[#This Row],[NumWebVisitsMonth]]</f>
        <v>8</v>
      </c>
      <c r="E140" s="3">
        <f>Table12[[#This Row],[Age]]</f>
        <v>36</v>
      </c>
      <c r="F140" t="s">
        <v>39</v>
      </c>
      <c r="G140" t="str">
        <f>Table12[[#This Row],[DVAD]]</f>
        <v>36-45</v>
      </c>
      <c r="H140" t="str">
        <f>Table12[[#This Row],[Kids]]</f>
        <v>Yes</v>
      </c>
      <c r="I140" t="str">
        <f>Table12[[#This Row],[Teens]]</f>
        <v>No</v>
      </c>
    </row>
    <row r="141" spans="1:9" ht="16.5" x14ac:dyDescent="0.3">
      <c r="A141">
        <f>Table2[[#This Row],[NumWebPurchases]]</f>
        <v>2</v>
      </c>
      <c r="B141">
        <f>Table2[[#This Row],[NumCatalogPurchases]]</f>
        <v>2</v>
      </c>
      <c r="C141">
        <f>Table2[[#This Row],[NumStorePurchases]]</f>
        <v>2</v>
      </c>
      <c r="D141">
        <f>Table2[[#This Row],[NumWebVisitsMonth]]</f>
        <v>8</v>
      </c>
      <c r="E141" s="3">
        <f>Table12[[#This Row],[Age]]</f>
        <v>54</v>
      </c>
      <c r="F141" t="s">
        <v>35</v>
      </c>
      <c r="G141" t="str">
        <f>Table12[[#This Row],[DVAD]]</f>
        <v>46-55</v>
      </c>
      <c r="H141" t="str">
        <f>Table12[[#This Row],[Kids]]</f>
        <v>Yes</v>
      </c>
      <c r="I141" t="str">
        <f>Table12[[#This Row],[Teens]]</f>
        <v>Yes</v>
      </c>
    </row>
    <row r="142" spans="1:9" ht="16.5" x14ac:dyDescent="0.3">
      <c r="A142">
        <f>Table2[[#This Row],[NumWebPurchases]]</f>
        <v>1</v>
      </c>
      <c r="B142">
        <f>Table2[[#This Row],[NumCatalogPurchases]]</f>
        <v>1</v>
      </c>
      <c r="C142">
        <f>Table2[[#This Row],[NumStorePurchases]]</f>
        <v>2</v>
      </c>
      <c r="D142">
        <f>Table2[[#This Row],[NumWebVisitsMonth]]</f>
        <v>5</v>
      </c>
      <c r="E142" s="3">
        <f>Table12[[#This Row],[Age]]</f>
        <v>41</v>
      </c>
      <c r="F142" t="s">
        <v>30</v>
      </c>
      <c r="G142" t="str">
        <f>Table12[[#This Row],[DVAD]]</f>
        <v>36-45</v>
      </c>
      <c r="H142" t="str">
        <f>Table12[[#This Row],[Kids]]</f>
        <v>Yes</v>
      </c>
      <c r="I142" t="str">
        <f>Table12[[#This Row],[Teens]]</f>
        <v>Yes</v>
      </c>
    </row>
    <row r="143" spans="1:9" ht="16.5" x14ac:dyDescent="0.3">
      <c r="A143">
        <f>Table2[[#This Row],[NumWebPurchases]]</f>
        <v>2</v>
      </c>
      <c r="B143">
        <f>Table2[[#This Row],[NumCatalogPurchases]]</f>
        <v>0</v>
      </c>
      <c r="C143">
        <f>Table2[[#This Row],[NumStorePurchases]]</f>
        <v>3</v>
      </c>
      <c r="D143">
        <f>Table2[[#This Row],[NumWebVisitsMonth]]</f>
        <v>7</v>
      </c>
      <c r="E143" s="3">
        <f>Table12[[#This Row],[Age]]</f>
        <v>48</v>
      </c>
      <c r="F143" t="s">
        <v>31</v>
      </c>
      <c r="G143" t="str">
        <f>Table12[[#This Row],[DVAD]]</f>
        <v>46-55</v>
      </c>
      <c r="H143" t="str">
        <f>Table12[[#This Row],[Kids]]</f>
        <v>Yes</v>
      </c>
      <c r="I143" t="str">
        <f>Table12[[#This Row],[Teens]]</f>
        <v>Yes</v>
      </c>
    </row>
    <row r="144" spans="1:9" ht="16.5" x14ac:dyDescent="0.3">
      <c r="A144">
        <f>Table2[[#This Row],[NumWebPurchases]]</f>
        <v>5</v>
      </c>
      <c r="B144">
        <f>Table2[[#This Row],[NumCatalogPurchases]]</f>
        <v>4</v>
      </c>
      <c r="C144">
        <f>Table2[[#This Row],[NumStorePurchases]]</f>
        <v>12</v>
      </c>
      <c r="D144">
        <f>Table2[[#This Row],[NumWebVisitsMonth]]</f>
        <v>2</v>
      </c>
      <c r="E144" s="3">
        <f>Table12[[#This Row],[Age]]</f>
        <v>20</v>
      </c>
      <c r="F144" t="s">
        <v>33</v>
      </c>
      <c r="G144" t="str">
        <f>Table12[[#This Row],[DVAD]]</f>
        <v>16-25</v>
      </c>
      <c r="H144" t="str">
        <f>Table12[[#This Row],[Kids]]</f>
        <v>No</v>
      </c>
      <c r="I144" t="str">
        <f>Table12[[#This Row],[Teens]]</f>
        <v>No</v>
      </c>
    </row>
    <row r="145" spans="1:9" ht="16.5" x14ac:dyDescent="0.3">
      <c r="A145">
        <f>Table2[[#This Row],[NumWebPurchases]]</f>
        <v>3</v>
      </c>
      <c r="B145">
        <f>Table2[[#This Row],[NumCatalogPurchases]]</f>
        <v>5</v>
      </c>
      <c r="C145">
        <f>Table2[[#This Row],[NumStorePurchases]]</f>
        <v>7</v>
      </c>
      <c r="D145">
        <f>Table2[[#This Row],[NumWebVisitsMonth]]</f>
        <v>7</v>
      </c>
      <c r="E145" s="3">
        <f>Table12[[#This Row],[Age]]</f>
        <v>37</v>
      </c>
      <c r="F145" t="s">
        <v>30</v>
      </c>
      <c r="G145" t="str">
        <f>Table12[[#This Row],[DVAD]]</f>
        <v>36-45</v>
      </c>
      <c r="H145" t="str">
        <f>Table12[[#This Row],[Kids]]</f>
        <v>No</v>
      </c>
      <c r="I145" t="str">
        <f>Table12[[#This Row],[Teens]]</f>
        <v>Yes</v>
      </c>
    </row>
    <row r="146" spans="1:9" ht="16.5" x14ac:dyDescent="0.3">
      <c r="A146">
        <f>Table2[[#This Row],[NumWebPurchases]]</f>
        <v>5</v>
      </c>
      <c r="B146">
        <f>Table2[[#This Row],[NumCatalogPurchases]]</f>
        <v>7</v>
      </c>
      <c r="C146">
        <f>Table2[[#This Row],[NumStorePurchases]]</f>
        <v>10</v>
      </c>
      <c r="D146">
        <f>Table2[[#This Row],[NumWebVisitsMonth]]</f>
        <v>2</v>
      </c>
      <c r="E146" s="3">
        <f>Table12[[#This Row],[Age]]</f>
        <v>51</v>
      </c>
      <c r="F146" t="s">
        <v>31</v>
      </c>
      <c r="G146" t="str">
        <f>Table12[[#This Row],[DVAD]]</f>
        <v>46-55</v>
      </c>
      <c r="H146" t="str">
        <f>Table12[[#This Row],[Kids]]</f>
        <v>No</v>
      </c>
      <c r="I146" t="str">
        <f>Table12[[#This Row],[Teens]]</f>
        <v>No</v>
      </c>
    </row>
    <row r="147" spans="1:9" ht="16.5" x14ac:dyDescent="0.3">
      <c r="A147">
        <f>Table2[[#This Row],[NumWebPurchases]]</f>
        <v>8</v>
      </c>
      <c r="B147">
        <f>Table2[[#This Row],[NumCatalogPurchases]]</f>
        <v>5</v>
      </c>
      <c r="C147">
        <f>Table2[[#This Row],[NumStorePurchases]]</f>
        <v>9</v>
      </c>
      <c r="D147">
        <f>Table2[[#This Row],[NumWebVisitsMonth]]</f>
        <v>6</v>
      </c>
      <c r="E147" s="3">
        <f>Table12[[#This Row],[Age]]</f>
        <v>39</v>
      </c>
      <c r="F147" t="s">
        <v>33</v>
      </c>
      <c r="G147" t="str">
        <f>Table12[[#This Row],[DVAD]]</f>
        <v>36-45</v>
      </c>
      <c r="H147" t="str">
        <f>Table12[[#This Row],[Kids]]</f>
        <v>No</v>
      </c>
      <c r="I147" t="str">
        <f>Table12[[#This Row],[Teens]]</f>
        <v>Yes</v>
      </c>
    </row>
    <row r="148" spans="1:9" ht="16.5" x14ac:dyDescent="0.3">
      <c r="A148">
        <f>Table2[[#This Row],[NumWebPurchases]]</f>
        <v>4</v>
      </c>
      <c r="B148">
        <f>Table2[[#This Row],[NumCatalogPurchases]]</f>
        <v>2</v>
      </c>
      <c r="C148">
        <f>Table2[[#This Row],[NumStorePurchases]]</f>
        <v>3</v>
      </c>
      <c r="D148">
        <f>Table2[[#This Row],[NumWebVisitsMonth]]</f>
        <v>7</v>
      </c>
      <c r="E148" s="3">
        <f>Table12[[#This Row],[Age]]</f>
        <v>25</v>
      </c>
      <c r="F148" t="s">
        <v>33</v>
      </c>
      <c r="G148" t="str">
        <f>Table12[[#This Row],[DVAD]]</f>
        <v>16-25</v>
      </c>
      <c r="H148" t="str">
        <f>Table12[[#This Row],[Kids]]</f>
        <v>Yes</v>
      </c>
      <c r="I148" t="str">
        <f>Table12[[#This Row],[Teens]]</f>
        <v>No</v>
      </c>
    </row>
    <row r="149" spans="1:9" ht="16.5" x14ac:dyDescent="0.3">
      <c r="A149">
        <f>Table2[[#This Row],[NumWebPurchases]]</f>
        <v>3</v>
      </c>
      <c r="B149">
        <f>Table2[[#This Row],[NumCatalogPurchases]]</f>
        <v>3</v>
      </c>
      <c r="C149">
        <f>Table2[[#This Row],[NumStorePurchases]]</f>
        <v>6</v>
      </c>
      <c r="D149">
        <f>Table2[[#This Row],[NumWebVisitsMonth]]</f>
        <v>8</v>
      </c>
      <c r="E149" s="3">
        <f>Table12[[#This Row],[Age]]</f>
        <v>36</v>
      </c>
      <c r="F149" t="s">
        <v>31</v>
      </c>
      <c r="G149" t="str">
        <f>Table12[[#This Row],[DVAD]]</f>
        <v>36-45</v>
      </c>
      <c r="H149" t="str">
        <f>Table12[[#This Row],[Kids]]</f>
        <v>No</v>
      </c>
      <c r="I149" t="str">
        <f>Table12[[#This Row],[Teens]]</f>
        <v>Yes</v>
      </c>
    </row>
    <row r="150" spans="1:9" ht="16.5" x14ac:dyDescent="0.3">
      <c r="A150">
        <f>Table2[[#This Row],[NumWebPurchases]]</f>
        <v>2</v>
      </c>
      <c r="B150">
        <f>Table2[[#This Row],[NumCatalogPurchases]]</f>
        <v>0</v>
      </c>
      <c r="C150">
        <f>Table2[[#This Row],[NumStorePurchases]]</f>
        <v>3</v>
      </c>
      <c r="D150">
        <f>Table2[[#This Row],[NumWebVisitsMonth]]</f>
        <v>6</v>
      </c>
      <c r="E150" s="3">
        <f>Table12[[#This Row],[Age]]</f>
        <v>37</v>
      </c>
      <c r="F150" t="s">
        <v>33</v>
      </c>
      <c r="G150" t="str">
        <f>Table12[[#This Row],[DVAD]]</f>
        <v>36-45</v>
      </c>
      <c r="H150" t="str">
        <f>Table12[[#This Row],[Kids]]</f>
        <v>Yes</v>
      </c>
      <c r="I150" t="str">
        <f>Table12[[#This Row],[Teens]]</f>
        <v>No</v>
      </c>
    </row>
    <row r="151" spans="1:9" ht="16.5" x14ac:dyDescent="0.3">
      <c r="A151">
        <f>Table2[[#This Row],[NumWebPurchases]]</f>
        <v>1</v>
      </c>
      <c r="B151">
        <f>Table2[[#This Row],[NumCatalogPurchases]]</f>
        <v>0</v>
      </c>
      <c r="C151">
        <f>Table2[[#This Row],[NumStorePurchases]]</f>
        <v>2</v>
      </c>
      <c r="D151">
        <f>Table2[[#This Row],[NumWebVisitsMonth]]</f>
        <v>8</v>
      </c>
      <c r="E151" s="3">
        <f>Table12[[#This Row],[Age]]</f>
        <v>32</v>
      </c>
      <c r="F151" t="s">
        <v>33</v>
      </c>
      <c r="G151" t="str">
        <f>Table12[[#This Row],[DVAD]]</f>
        <v>26-35</v>
      </c>
      <c r="H151" t="str">
        <f>Table12[[#This Row],[Kids]]</f>
        <v>Yes</v>
      </c>
      <c r="I151" t="str">
        <f>Table12[[#This Row],[Teens]]</f>
        <v>No</v>
      </c>
    </row>
    <row r="152" spans="1:9" ht="16.5" x14ac:dyDescent="0.3">
      <c r="A152">
        <f>Table2[[#This Row],[NumWebPurchases]]</f>
        <v>4</v>
      </c>
      <c r="B152">
        <f>Table2[[#This Row],[NumCatalogPurchases]]</f>
        <v>1</v>
      </c>
      <c r="C152">
        <f>Table2[[#This Row],[NumStorePurchases]]</f>
        <v>4</v>
      </c>
      <c r="D152">
        <f>Table2[[#This Row],[NumWebVisitsMonth]]</f>
        <v>8</v>
      </c>
      <c r="E152" s="3">
        <f>Table12[[#This Row],[Age]]</f>
        <v>39</v>
      </c>
      <c r="F152" t="s">
        <v>33</v>
      </c>
      <c r="G152" t="str">
        <f>Table12[[#This Row],[DVAD]]</f>
        <v>36-45</v>
      </c>
      <c r="H152" t="str">
        <f>Table12[[#This Row],[Kids]]</f>
        <v>Yes</v>
      </c>
      <c r="I152" t="str">
        <f>Table12[[#This Row],[Teens]]</f>
        <v>Yes</v>
      </c>
    </row>
    <row r="153" spans="1:9" ht="16.5" x14ac:dyDescent="0.3">
      <c r="A153">
        <f>Table2[[#This Row],[NumWebPurchases]]</f>
        <v>2</v>
      </c>
      <c r="B153">
        <f>Table2[[#This Row],[NumCatalogPurchases]]</f>
        <v>1</v>
      </c>
      <c r="C153">
        <f>Table2[[#This Row],[NumStorePurchases]]</f>
        <v>4</v>
      </c>
      <c r="D153">
        <f>Table2[[#This Row],[NumWebVisitsMonth]]</f>
        <v>3</v>
      </c>
      <c r="E153" s="3">
        <f>Table12[[#This Row],[Age]]</f>
        <v>48</v>
      </c>
      <c r="F153" t="s">
        <v>33</v>
      </c>
      <c r="G153" t="str">
        <f>Table12[[#This Row],[DVAD]]</f>
        <v>46-55</v>
      </c>
      <c r="H153" t="str">
        <f>Table12[[#This Row],[Kids]]</f>
        <v>No</v>
      </c>
      <c r="I153" t="str">
        <f>Table12[[#This Row],[Teens]]</f>
        <v>No</v>
      </c>
    </row>
    <row r="154" spans="1:9" ht="16.5" x14ac:dyDescent="0.3">
      <c r="A154">
        <f>Table2[[#This Row],[NumWebPurchases]]</f>
        <v>4</v>
      </c>
      <c r="B154">
        <f>Table2[[#This Row],[NumCatalogPurchases]]</f>
        <v>4</v>
      </c>
      <c r="C154">
        <f>Table2[[#This Row],[NumStorePurchases]]</f>
        <v>7</v>
      </c>
      <c r="D154">
        <f>Table2[[#This Row],[NumWebVisitsMonth]]</f>
        <v>3</v>
      </c>
      <c r="E154" s="3">
        <f>Table12[[#This Row],[Age]]</f>
        <v>61</v>
      </c>
      <c r="F154" t="s">
        <v>31</v>
      </c>
      <c r="G154" t="str">
        <f>Table12[[#This Row],[DVAD]]</f>
        <v>56-65</v>
      </c>
      <c r="H154" t="str">
        <f>Table12[[#This Row],[Kids]]</f>
        <v>No</v>
      </c>
      <c r="I154" t="str">
        <f>Table12[[#This Row],[Teens]]</f>
        <v>Yes</v>
      </c>
    </row>
    <row r="155" spans="1:9" ht="16.5" x14ac:dyDescent="0.3">
      <c r="A155">
        <f>Table2[[#This Row],[NumWebPurchases]]</f>
        <v>8</v>
      </c>
      <c r="B155">
        <f>Table2[[#This Row],[NumCatalogPurchases]]</f>
        <v>1</v>
      </c>
      <c r="C155">
        <f>Table2[[#This Row],[NumStorePurchases]]</f>
        <v>6</v>
      </c>
      <c r="D155">
        <f>Table2[[#This Row],[NumWebVisitsMonth]]</f>
        <v>6</v>
      </c>
      <c r="E155" s="3">
        <f>Table12[[#This Row],[Age]]</f>
        <v>45</v>
      </c>
      <c r="F155" t="s">
        <v>39</v>
      </c>
      <c r="G155" t="str">
        <f>Table12[[#This Row],[DVAD]]</f>
        <v>36-45</v>
      </c>
      <c r="H155" t="str">
        <f>Table12[[#This Row],[Kids]]</f>
        <v>No</v>
      </c>
      <c r="I155" t="str">
        <f>Table12[[#This Row],[Teens]]</f>
        <v>Yes</v>
      </c>
    </row>
    <row r="156" spans="1:9" ht="16.5" x14ac:dyDescent="0.3">
      <c r="A156">
        <f>Table2[[#This Row],[NumWebPurchases]]</f>
        <v>7</v>
      </c>
      <c r="B156">
        <f>Table2[[#This Row],[NumCatalogPurchases]]</f>
        <v>1</v>
      </c>
      <c r="C156">
        <f>Table2[[#This Row],[NumStorePurchases]]</f>
        <v>5</v>
      </c>
      <c r="D156">
        <f>Table2[[#This Row],[NumWebVisitsMonth]]</f>
        <v>7</v>
      </c>
      <c r="E156" s="3">
        <f>Table12[[#This Row],[Age]]</f>
        <v>40</v>
      </c>
      <c r="F156" t="s">
        <v>31</v>
      </c>
      <c r="G156" t="str">
        <f>Table12[[#This Row],[DVAD]]</f>
        <v>36-45</v>
      </c>
      <c r="H156" t="str">
        <f>Table12[[#This Row],[Kids]]</f>
        <v>No</v>
      </c>
      <c r="I156" t="str">
        <f>Table12[[#This Row],[Teens]]</f>
        <v>Yes</v>
      </c>
    </row>
    <row r="157" spans="1:9" ht="16.5" x14ac:dyDescent="0.3">
      <c r="A157">
        <f>Table2[[#This Row],[NumWebPurchases]]</f>
        <v>3</v>
      </c>
      <c r="B157">
        <f>Table2[[#This Row],[NumCatalogPurchases]]</f>
        <v>0</v>
      </c>
      <c r="C157">
        <f>Table2[[#This Row],[NumStorePurchases]]</f>
        <v>4</v>
      </c>
      <c r="D157">
        <f>Table2[[#This Row],[NumWebVisitsMonth]]</f>
        <v>6</v>
      </c>
      <c r="E157" s="3">
        <f>Table12[[#This Row],[Age]]</f>
        <v>26</v>
      </c>
      <c r="F157" t="s">
        <v>31</v>
      </c>
      <c r="G157" t="str">
        <f>Table12[[#This Row],[DVAD]]</f>
        <v>26-35</v>
      </c>
      <c r="H157" t="str">
        <f>Table12[[#This Row],[Kids]]</f>
        <v>Yes</v>
      </c>
      <c r="I157" t="str">
        <f>Table12[[#This Row],[Teens]]</f>
        <v>No</v>
      </c>
    </row>
    <row r="158" spans="1:9" ht="16.5" x14ac:dyDescent="0.3">
      <c r="A158">
        <f>Table2[[#This Row],[NumWebPurchases]]</f>
        <v>8</v>
      </c>
      <c r="B158">
        <f>Table2[[#This Row],[NumCatalogPurchases]]</f>
        <v>5</v>
      </c>
      <c r="C158">
        <f>Table2[[#This Row],[NumStorePurchases]]</f>
        <v>11</v>
      </c>
      <c r="D158">
        <f>Table2[[#This Row],[NumWebVisitsMonth]]</f>
        <v>5</v>
      </c>
      <c r="E158" s="3">
        <f>Table12[[#This Row],[Age]]</f>
        <v>60</v>
      </c>
      <c r="F158" t="s">
        <v>30</v>
      </c>
      <c r="G158" t="str">
        <f>Table12[[#This Row],[DVAD]]</f>
        <v>56-65</v>
      </c>
      <c r="H158" t="str">
        <f>Table12[[#This Row],[Kids]]</f>
        <v>No</v>
      </c>
      <c r="I158" t="str">
        <f>Table12[[#This Row],[Teens]]</f>
        <v>Yes</v>
      </c>
    </row>
    <row r="159" spans="1:9" ht="16.5" x14ac:dyDescent="0.3">
      <c r="A159">
        <f>Table2[[#This Row],[NumWebPurchases]]</f>
        <v>10</v>
      </c>
      <c r="B159">
        <f>Table2[[#This Row],[NumCatalogPurchases]]</f>
        <v>4</v>
      </c>
      <c r="C159">
        <f>Table2[[#This Row],[NumStorePurchases]]</f>
        <v>6</v>
      </c>
      <c r="D159">
        <f>Table2[[#This Row],[NumWebVisitsMonth]]</f>
        <v>4</v>
      </c>
      <c r="E159" s="3">
        <f>Table12[[#This Row],[Age]]</f>
        <v>64</v>
      </c>
      <c r="F159" t="s">
        <v>30</v>
      </c>
      <c r="G159" t="str">
        <f>Table12[[#This Row],[DVAD]]</f>
        <v>56-65</v>
      </c>
      <c r="H159" t="str">
        <f>Table12[[#This Row],[Kids]]</f>
        <v>No</v>
      </c>
      <c r="I159" t="str">
        <f>Table12[[#This Row],[Teens]]</f>
        <v>No</v>
      </c>
    </row>
    <row r="160" spans="1:9" ht="16.5" x14ac:dyDescent="0.3">
      <c r="A160">
        <f>Table2[[#This Row],[NumWebPurchases]]</f>
        <v>6</v>
      </c>
      <c r="B160">
        <f>Table2[[#This Row],[NumCatalogPurchases]]</f>
        <v>1</v>
      </c>
      <c r="C160">
        <f>Table2[[#This Row],[NumStorePurchases]]</f>
        <v>5</v>
      </c>
      <c r="D160">
        <f>Table2[[#This Row],[NumWebVisitsMonth]]</f>
        <v>7</v>
      </c>
      <c r="E160" s="3">
        <f>Table12[[#This Row],[Age]]</f>
        <v>55</v>
      </c>
      <c r="F160" t="s">
        <v>31</v>
      </c>
      <c r="G160" t="str">
        <f>Table12[[#This Row],[DVAD]]</f>
        <v>46-55</v>
      </c>
      <c r="H160" t="str">
        <f>Table12[[#This Row],[Kids]]</f>
        <v>No</v>
      </c>
      <c r="I160" t="str">
        <f>Table12[[#This Row],[Teens]]</f>
        <v>Yes</v>
      </c>
    </row>
    <row r="161" spans="1:9" ht="16.5" x14ac:dyDescent="0.3">
      <c r="A161">
        <f>Table2[[#This Row],[NumWebPurchases]]</f>
        <v>0</v>
      </c>
      <c r="B161">
        <f>Table2[[#This Row],[NumCatalogPurchases]]</f>
        <v>0</v>
      </c>
      <c r="C161">
        <f>Table2[[#This Row],[NumStorePurchases]]</f>
        <v>3</v>
      </c>
      <c r="D161">
        <f>Table2[[#This Row],[NumWebVisitsMonth]]</f>
        <v>4</v>
      </c>
      <c r="E161" s="3">
        <f>Table12[[#This Row],[Age]]</f>
        <v>35</v>
      </c>
      <c r="F161" t="s">
        <v>30</v>
      </c>
      <c r="G161" t="str">
        <f>Table12[[#This Row],[DVAD]]</f>
        <v>26-35</v>
      </c>
      <c r="H161" t="str">
        <f>Table12[[#This Row],[Kids]]</f>
        <v>Yes</v>
      </c>
      <c r="I161" t="str">
        <f>Table12[[#This Row],[Teens]]</f>
        <v>Yes</v>
      </c>
    </row>
    <row r="162" spans="1:9" ht="16.5" x14ac:dyDescent="0.3">
      <c r="A162">
        <f>Table2[[#This Row],[NumWebPurchases]]</f>
        <v>1</v>
      </c>
      <c r="B162">
        <f>Table2[[#This Row],[NumCatalogPurchases]]</f>
        <v>1</v>
      </c>
      <c r="C162">
        <f>Table2[[#This Row],[NumStorePurchases]]</f>
        <v>6</v>
      </c>
      <c r="D162">
        <f>Table2[[#This Row],[NumWebVisitsMonth]]</f>
        <v>2</v>
      </c>
      <c r="E162" s="3">
        <f>Table12[[#This Row],[Age]]</f>
        <v>36</v>
      </c>
      <c r="F162" t="s">
        <v>30</v>
      </c>
      <c r="G162" t="str">
        <f>Table12[[#This Row],[DVAD]]</f>
        <v>36-45</v>
      </c>
      <c r="H162" t="str">
        <f>Table12[[#This Row],[Kids]]</f>
        <v>No</v>
      </c>
      <c r="I162" t="str">
        <f>Table12[[#This Row],[Teens]]</f>
        <v>Yes</v>
      </c>
    </row>
    <row r="163" spans="1:9" ht="16.5" x14ac:dyDescent="0.3">
      <c r="A163">
        <f>Table2[[#This Row],[NumWebPurchases]]</f>
        <v>3</v>
      </c>
      <c r="B163">
        <f>Table2[[#This Row],[NumCatalogPurchases]]</f>
        <v>4</v>
      </c>
      <c r="C163">
        <f>Table2[[#This Row],[NumStorePurchases]]</f>
        <v>10</v>
      </c>
      <c r="D163">
        <f>Table2[[#This Row],[NumWebVisitsMonth]]</f>
        <v>1</v>
      </c>
      <c r="E163" s="3">
        <f>Table12[[#This Row],[Age]]</f>
        <v>58</v>
      </c>
      <c r="F163" t="s">
        <v>33</v>
      </c>
      <c r="G163" t="str">
        <f>Table12[[#This Row],[DVAD]]</f>
        <v>56-65</v>
      </c>
      <c r="H163" t="str">
        <f>Table12[[#This Row],[Kids]]</f>
        <v>No</v>
      </c>
      <c r="I163" t="str">
        <f>Table12[[#This Row],[Teens]]</f>
        <v>No</v>
      </c>
    </row>
    <row r="164" spans="1:9" ht="16.5" x14ac:dyDescent="0.3">
      <c r="A164">
        <f>Table2[[#This Row],[NumWebPurchases]]</f>
        <v>1</v>
      </c>
      <c r="B164">
        <f>Table2[[#This Row],[NumCatalogPurchases]]</f>
        <v>0</v>
      </c>
      <c r="C164">
        <f>Table2[[#This Row],[NumStorePurchases]]</f>
        <v>2</v>
      </c>
      <c r="D164">
        <f>Table2[[#This Row],[NumWebVisitsMonth]]</f>
        <v>7</v>
      </c>
      <c r="E164" s="3">
        <f>Table12[[#This Row],[Age]]</f>
        <v>55</v>
      </c>
      <c r="F164" t="s">
        <v>33</v>
      </c>
      <c r="G164" t="str">
        <f>Table12[[#This Row],[DVAD]]</f>
        <v>46-55</v>
      </c>
      <c r="H164" t="str">
        <f>Table12[[#This Row],[Kids]]</f>
        <v>Yes</v>
      </c>
      <c r="I164" t="str">
        <f>Table12[[#This Row],[Teens]]</f>
        <v>Yes</v>
      </c>
    </row>
    <row r="165" spans="1:9" ht="16.5" x14ac:dyDescent="0.3">
      <c r="A165">
        <f>Table2[[#This Row],[NumWebPurchases]]</f>
        <v>10</v>
      </c>
      <c r="B165">
        <f>Table2[[#This Row],[NumCatalogPurchases]]</f>
        <v>6</v>
      </c>
      <c r="C165">
        <f>Table2[[#This Row],[NumStorePurchases]]</f>
        <v>9</v>
      </c>
      <c r="D165">
        <f>Table2[[#This Row],[NumWebVisitsMonth]]</f>
        <v>6</v>
      </c>
      <c r="E165" s="3">
        <f>Table12[[#This Row],[Age]]</f>
        <v>67</v>
      </c>
      <c r="F165" t="s">
        <v>35</v>
      </c>
      <c r="G165" t="str">
        <f>Table12[[#This Row],[DVAD]]</f>
        <v>66-75</v>
      </c>
      <c r="H165" t="str">
        <f>Table12[[#This Row],[Kids]]</f>
        <v>No</v>
      </c>
      <c r="I165" t="str">
        <f>Table12[[#This Row],[Teens]]</f>
        <v>No</v>
      </c>
    </row>
    <row r="166" spans="1:9" ht="16.5" x14ac:dyDescent="0.3">
      <c r="A166">
        <f>Table2[[#This Row],[NumWebPurchases]]</f>
        <v>3</v>
      </c>
      <c r="B166">
        <f>Table2[[#This Row],[NumCatalogPurchases]]</f>
        <v>0</v>
      </c>
      <c r="C166">
        <f>Table2[[#This Row],[NumStorePurchases]]</f>
        <v>4</v>
      </c>
      <c r="D166">
        <f>Table2[[#This Row],[NumWebVisitsMonth]]</f>
        <v>8</v>
      </c>
      <c r="E166" s="3">
        <f>Table12[[#This Row],[Age]]</f>
        <v>30</v>
      </c>
      <c r="F166" t="s">
        <v>33</v>
      </c>
      <c r="G166" t="str">
        <f>Table12[[#This Row],[DVAD]]</f>
        <v>26-35</v>
      </c>
      <c r="H166" t="str">
        <f>Table12[[#This Row],[Kids]]</f>
        <v>Yes</v>
      </c>
      <c r="I166" t="str">
        <f>Table12[[#This Row],[Teens]]</f>
        <v>No</v>
      </c>
    </row>
    <row r="167" spans="1:9" ht="16.5" x14ac:dyDescent="0.3">
      <c r="A167">
        <f>Table2[[#This Row],[NumWebPurchases]]</f>
        <v>5</v>
      </c>
      <c r="B167">
        <f>Table2[[#This Row],[NumCatalogPurchases]]</f>
        <v>4</v>
      </c>
      <c r="C167">
        <f>Table2[[#This Row],[NumStorePurchases]]</f>
        <v>10</v>
      </c>
      <c r="D167">
        <f>Table2[[#This Row],[NumWebVisitsMonth]]</f>
        <v>2</v>
      </c>
      <c r="E167" s="3">
        <f>Table12[[#This Row],[Age]]</f>
        <v>38</v>
      </c>
      <c r="F167" t="s">
        <v>31</v>
      </c>
      <c r="G167" t="str">
        <f>Table12[[#This Row],[DVAD]]</f>
        <v>36-45</v>
      </c>
      <c r="H167" t="str">
        <f>Table12[[#This Row],[Kids]]</f>
        <v>No</v>
      </c>
      <c r="I167" t="str">
        <f>Table12[[#This Row],[Teens]]</f>
        <v>No</v>
      </c>
    </row>
    <row r="168" spans="1:9" ht="16.5" x14ac:dyDescent="0.3">
      <c r="A168">
        <f>Table2[[#This Row],[NumWebPurchases]]</f>
        <v>0</v>
      </c>
      <c r="B168">
        <f>Table2[[#This Row],[NumCatalogPurchases]]</f>
        <v>22</v>
      </c>
      <c r="C168">
        <f>Table2[[#This Row],[NumStorePurchases]]</f>
        <v>0</v>
      </c>
      <c r="D168">
        <f>Table2[[#This Row],[NumWebVisitsMonth]]</f>
        <v>0</v>
      </c>
      <c r="E168" s="3">
        <f>Table12[[#This Row],[Age]]</f>
        <v>41</v>
      </c>
      <c r="F168" t="s">
        <v>35</v>
      </c>
      <c r="G168" t="str">
        <f>Table12[[#This Row],[DVAD]]</f>
        <v>36-45</v>
      </c>
      <c r="H168" t="str">
        <f>Table12[[#This Row],[Kids]]</f>
        <v>No</v>
      </c>
      <c r="I168" t="str">
        <f>Table12[[#This Row],[Teens]]</f>
        <v>Yes</v>
      </c>
    </row>
    <row r="169" spans="1:9" ht="16.5" x14ac:dyDescent="0.3">
      <c r="A169">
        <f>Table2[[#This Row],[NumWebPurchases]]</f>
        <v>2</v>
      </c>
      <c r="B169">
        <f>Table2[[#This Row],[NumCatalogPurchases]]</f>
        <v>0</v>
      </c>
      <c r="C169">
        <f>Table2[[#This Row],[NumStorePurchases]]</f>
        <v>4</v>
      </c>
      <c r="D169">
        <f>Table2[[#This Row],[NumWebVisitsMonth]]</f>
        <v>6</v>
      </c>
      <c r="E169" s="3">
        <f>Table12[[#This Row],[Age]]</f>
        <v>47</v>
      </c>
      <c r="F169" t="s">
        <v>35</v>
      </c>
      <c r="G169" t="str">
        <f>Table12[[#This Row],[DVAD]]</f>
        <v>46-55</v>
      </c>
      <c r="H169" t="str">
        <f>Table12[[#This Row],[Kids]]</f>
        <v>Yes</v>
      </c>
      <c r="I169" t="str">
        <f>Table12[[#This Row],[Teens]]</f>
        <v>Yes</v>
      </c>
    </row>
    <row r="170" spans="1:9" ht="16.5" x14ac:dyDescent="0.3">
      <c r="A170">
        <f>Table2[[#This Row],[NumWebPurchases]]</f>
        <v>6</v>
      </c>
      <c r="B170">
        <f>Table2[[#This Row],[NumCatalogPurchases]]</f>
        <v>7</v>
      </c>
      <c r="C170">
        <f>Table2[[#This Row],[NumStorePurchases]]</f>
        <v>4</v>
      </c>
      <c r="D170">
        <f>Table2[[#This Row],[NumWebVisitsMonth]]</f>
        <v>3</v>
      </c>
      <c r="E170" s="3">
        <f>Table12[[#This Row],[Age]]</f>
        <v>60</v>
      </c>
      <c r="F170" t="s">
        <v>30</v>
      </c>
      <c r="G170" t="str">
        <f>Table12[[#This Row],[DVAD]]</f>
        <v>56-65</v>
      </c>
      <c r="H170" t="str">
        <f>Table12[[#This Row],[Kids]]</f>
        <v>No</v>
      </c>
      <c r="I170" t="str">
        <f>Table12[[#This Row],[Teens]]</f>
        <v>No</v>
      </c>
    </row>
    <row r="171" spans="1:9" ht="16.5" x14ac:dyDescent="0.3">
      <c r="A171">
        <f>Table2[[#This Row],[NumWebPurchases]]</f>
        <v>3</v>
      </c>
      <c r="B171">
        <f>Table2[[#This Row],[NumCatalogPurchases]]</f>
        <v>2</v>
      </c>
      <c r="C171">
        <f>Table2[[#This Row],[NumStorePurchases]]</f>
        <v>6</v>
      </c>
      <c r="D171">
        <f>Table2[[#This Row],[NumWebVisitsMonth]]</f>
        <v>4</v>
      </c>
      <c r="E171" s="3">
        <f>Table12[[#This Row],[Age]]</f>
        <v>54</v>
      </c>
      <c r="F171" t="s">
        <v>31</v>
      </c>
      <c r="G171" t="str">
        <f>Table12[[#This Row],[DVAD]]</f>
        <v>46-55</v>
      </c>
      <c r="H171" t="str">
        <f>Table12[[#This Row],[Kids]]</f>
        <v>No</v>
      </c>
      <c r="I171" t="str">
        <f>Table12[[#This Row],[Teens]]</f>
        <v>No</v>
      </c>
    </row>
    <row r="172" spans="1:9" ht="16.5" x14ac:dyDescent="0.3">
      <c r="A172">
        <f>Table2[[#This Row],[NumWebPurchases]]</f>
        <v>3</v>
      </c>
      <c r="B172">
        <f>Table2[[#This Row],[NumCatalogPurchases]]</f>
        <v>4</v>
      </c>
      <c r="C172">
        <f>Table2[[#This Row],[NumStorePurchases]]</f>
        <v>7</v>
      </c>
      <c r="D172">
        <f>Table2[[#This Row],[NumWebVisitsMonth]]</f>
        <v>1</v>
      </c>
      <c r="E172" s="3">
        <f>Table12[[#This Row],[Age]]</f>
        <v>25</v>
      </c>
      <c r="F172" t="s">
        <v>31</v>
      </c>
      <c r="G172" t="str">
        <f>Table12[[#This Row],[DVAD]]</f>
        <v>16-25</v>
      </c>
      <c r="H172" t="str">
        <f>Table12[[#This Row],[Kids]]</f>
        <v>No</v>
      </c>
      <c r="I172" t="str">
        <f>Table12[[#This Row],[Teens]]</f>
        <v>No</v>
      </c>
    </row>
    <row r="173" spans="1:9" ht="16.5" x14ac:dyDescent="0.3">
      <c r="A173">
        <f>Table2[[#This Row],[NumWebPurchases]]</f>
        <v>2</v>
      </c>
      <c r="B173">
        <f>Table2[[#This Row],[NumCatalogPurchases]]</f>
        <v>1</v>
      </c>
      <c r="C173">
        <f>Table2[[#This Row],[NumStorePurchases]]</f>
        <v>3</v>
      </c>
      <c r="D173">
        <f>Table2[[#This Row],[NumWebVisitsMonth]]</f>
        <v>5</v>
      </c>
      <c r="E173" s="3">
        <f>Table12[[#This Row],[Age]]</f>
        <v>57</v>
      </c>
      <c r="F173" t="s">
        <v>33</v>
      </c>
      <c r="G173" t="str">
        <f>Table12[[#This Row],[DVAD]]</f>
        <v>56-65</v>
      </c>
      <c r="H173" t="str">
        <f>Table12[[#This Row],[Kids]]</f>
        <v>Yes</v>
      </c>
      <c r="I173" t="str">
        <f>Table12[[#This Row],[Teens]]</f>
        <v>Yes</v>
      </c>
    </row>
    <row r="174" spans="1:9" ht="16.5" x14ac:dyDescent="0.3">
      <c r="A174">
        <f>Table2[[#This Row],[NumWebPurchases]]</f>
        <v>1</v>
      </c>
      <c r="B174">
        <f>Table2[[#This Row],[NumCatalogPurchases]]</f>
        <v>0</v>
      </c>
      <c r="C174">
        <f>Table2[[#This Row],[NumStorePurchases]]</f>
        <v>3</v>
      </c>
      <c r="D174">
        <f>Table2[[#This Row],[NumWebVisitsMonth]]</f>
        <v>7</v>
      </c>
      <c r="E174" s="3">
        <f>Table12[[#This Row],[Age]]</f>
        <v>49</v>
      </c>
      <c r="F174" t="s">
        <v>33</v>
      </c>
      <c r="G174" t="str">
        <f>Table12[[#This Row],[DVAD]]</f>
        <v>46-55</v>
      </c>
      <c r="H174" t="str">
        <f>Table12[[#This Row],[Kids]]</f>
        <v>Yes</v>
      </c>
      <c r="I174" t="str">
        <f>Table12[[#This Row],[Teens]]</f>
        <v>Yes</v>
      </c>
    </row>
    <row r="175" spans="1:9" ht="16.5" x14ac:dyDescent="0.3">
      <c r="A175">
        <f>Table2[[#This Row],[NumWebPurchases]]</f>
        <v>2</v>
      </c>
      <c r="B175">
        <f>Table2[[#This Row],[NumCatalogPurchases]]</f>
        <v>0</v>
      </c>
      <c r="C175">
        <f>Table2[[#This Row],[NumStorePurchases]]</f>
        <v>3</v>
      </c>
      <c r="D175">
        <f>Table2[[#This Row],[NumWebVisitsMonth]]</f>
        <v>8</v>
      </c>
      <c r="E175" s="3">
        <f>Table12[[#This Row],[Age]]</f>
        <v>31</v>
      </c>
      <c r="F175" t="s">
        <v>31</v>
      </c>
      <c r="G175" t="str">
        <f>Table12[[#This Row],[DVAD]]</f>
        <v>26-35</v>
      </c>
      <c r="H175" t="str">
        <f>Table12[[#This Row],[Kids]]</f>
        <v>Yes</v>
      </c>
      <c r="I175" t="str">
        <f>Table12[[#This Row],[Teens]]</f>
        <v>No</v>
      </c>
    </row>
    <row r="176" spans="1:9" ht="16.5" x14ac:dyDescent="0.3">
      <c r="A176">
        <f>Table2[[#This Row],[NumWebPurchases]]</f>
        <v>3</v>
      </c>
      <c r="B176">
        <f>Table2[[#This Row],[NumCatalogPurchases]]</f>
        <v>1</v>
      </c>
      <c r="C176">
        <f>Table2[[#This Row],[NumStorePurchases]]</f>
        <v>3</v>
      </c>
      <c r="D176">
        <f>Table2[[#This Row],[NumWebVisitsMonth]]</f>
        <v>6</v>
      </c>
      <c r="E176" s="3">
        <f>Table12[[#This Row],[Age]]</f>
        <v>44</v>
      </c>
      <c r="F176" t="s">
        <v>30</v>
      </c>
      <c r="G176" t="str">
        <f>Table12[[#This Row],[DVAD]]</f>
        <v>36-45</v>
      </c>
      <c r="H176" t="str">
        <f>Table12[[#This Row],[Kids]]</f>
        <v>Yes</v>
      </c>
      <c r="I176" t="str">
        <f>Table12[[#This Row],[Teens]]</f>
        <v>No</v>
      </c>
    </row>
    <row r="177" spans="1:9" ht="16.5" x14ac:dyDescent="0.3">
      <c r="A177">
        <f>Table2[[#This Row],[NumWebPurchases]]</f>
        <v>2</v>
      </c>
      <c r="B177">
        <f>Table2[[#This Row],[NumCatalogPurchases]]</f>
        <v>1</v>
      </c>
      <c r="C177">
        <f>Table2[[#This Row],[NumStorePurchases]]</f>
        <v>3</v>
      </c>
      <c r="D177">
        <f>Table2[[#This Row],[NumWebVisitsMonth]]</f>
        <v>5</v>
      </c>
      <c r="E177" s="3">
        <f>Table12[[#This Row],[Age]]</f>
        <v>55</v>
      </c>
      <c r="F177" t="s">
        <v>33</v>
      </c>
      <c r="G177" t="str">
        <f>Table12[[#This Row],[DVAD]]</f>
        <v>46-55</v>
      </c>
      <c r="H177" t="str">
        <f>Table12[[#This Row],[Kids]]</f>
        <v>Yes</v>
      </c>
      <c r="I177" t="str">
        <f>Table12[[#This Row],[Teens]]</f>
        <v>Yes</v>
      </c>
    </row>
    <row r="178" spans="1:9" ht="16.5" x14ac:dyDescent="0.3">
      <c r="A178">
        <f>Table2[[#This Row],[NumWebPurchases]]</f>
        <v>2</v>
      </c>
      <c r="B178">
        <f>Table2[[#This Row],[NumCatalogPurchases]]</f>
        <v>2</v>
      </c>
      <c r="C178">
        <f>Table2[[#This Row],[NumStorePurchases]]</f>
        <v>2</v>
      </c>
      <c r="D178">
        <f>Table2[[#This Row],[NumWebVisitsMonth]]</f>
        <v>4</v>
      </c>
      <c r="E178" s="3">
        <f>Table12[[#This Row],[Age]]</f>
        <v>47</v>
      </c>
      <c r="F178" t="s">
        <v>33</v>
      </c>
      <c r="G178" t="str">
        <f>Table12[[#This Row],[DVAD]]</f>
        <v>46-55</v>
      </c>
      <c r="H178" t="str">
        <f>Table12[[#This Row],[Kids]]</f>
        <v>No</v>
      </c>
      <c r="I178" t="str">
        <f>Table12[[#This Row],[Teens]]</f>
        <v>Yes</v>
      </c>
    </row>
    <row r="179" spans="1:9" ht="16.5" x14ac:dyDescent="0.3">
      <c r="A179">
        <f>Table2[[#This Row],[NumWebPurchases]]</f>
        <v>11</v>
      </c>
      <c r="B179">
        <f>Table2[[#This Row],[NumCatalogPurchases]]</f>
        <v>8</v>
      </c>
      <c r="C179">
        <f>Table2[[#This Row],[NumStorePurchases]]</f>
        <v>8</v>
      </c>
      <c r="D179">
        <f>Table2[[#This Row],[NumWebVisitsMonth]]</f>
        <v>5</v>
      </c>
      <c r="E179" s="3">
        <f>Table12[[#This Row],[Age]]</f>
        <v>37</v>
      </c>
      <c r="F179" t="s">
        <v>33</v>
      </c>
      <c r="G179" t="str">
        <f>Table12[[#This Row],[DVAD]]</f>
        <v>36-45</v>
      </c>
      <c r="H179" t="str">
        <f>Table12[[#This Row],[Kids]]</f>
        <v>No</v>
      </c>
      <c r="I179" t="str">
        <f>Table12[[#This Row],[Teens]]</f>
        <v>Yes</v>
      </c>
    </row>
    <row r="180" spans="1:9" ht="16.5" x14ac:dyDescent="0.3">
      <c r="A180">
        <f>Table2[[#This Row],[NumWebPurchases]]</f>
        <v>9</v>
      </c>
      <c r="B180">
        <f>Table2[[#This Row],[NumCatalogPurchases]]</f>
        <v>10</v>
      </c>
      <c r="C180">
        <f>Table2[[#This Row],[NumStorePurchases]]</f>
        <v>5</v>
      </c>
      <c r="D180">
        <f>Table2[[#This Row],[NumWebVisitsMonth]]</f>
        <v>4</v>
      </c>
      <c r="E180" s="3">
        <f>Table12[[#This Row],[Age]]</f>
        <v>64</v>
      </c>
      <c r="F180" t="s">
        <v>31</v>
      </c>
      <c r="G180" t="str">
        <f>Table12[[#This Row],[DVAD]]</f>
        <v>56-65</v>
      </c>
      <c r="H180" t="str">
        <f>Table12[[#This Row],[Kids]]</f>
        <v>No</v>
      </c>
      <c r="I180" t="str">
        <f>Table12[[#This Row],[Teens]]</f>
        <v>No</v>
      </c>
    </row>
    <row r="181" spans="1:9" ht="16.5" x14ac:dyDescent="0.3">
      <c r="A181">
        <f>Table2[[#This Row],[NumWebPurchases]]</f>
        <v>2</v>
      </c>
      <c r="B181">
        <f>Table2[[#This Row],[NumCatalogPurchases]]</f>
        <v>0</v>
      </c>
      <c r="C181">
        <f>Table2[[#This Row],[NumStorePurchases]]</f>
        <v>3</v>
      </c>
      <c r="D181">
        <f>Table2[[#This Row],[NumWebVisitsMonth]]</f>
        <v>7</v>
      </c>
      <c r="E181" s="3">
        <f>Table12[[#This Row],[Age]]</f>
        <v>44</v>
      </c>
      <c r="F181" t="s">
        <v>33</v>
      </c>
      <c r="G181" t="str">
        <f>Table12[[#This Row],[DVAD]]</f>
        <v>36-45</v>
      </c>
      <c r="H181" t="str">
        <f>Table12[[#This Row],[Kids]]</f>
        <v>Yes</v>
      </c>
      <c r="I181" t="str">
        <f>Table12[[#This Row],[Teens]]</f>
        <v>Yes</v>
      </c>
    </row>
    <row r="182" spans="1:9" ht="16.5" x14ac:dyDescent="0.3">
      <c r="A182">
        <f>Table2[[#This Row],[NumWebPurchases]]</f>
        <v>0</v>
      </c>
      <c r="B182">
        <f>Table2[[#This Row],[NumCatalogPurchases]]</f>
        <v>0</v>
      </c>
      <c r="C182">
        <f>Table2[[#This Row],[NumStorePurchases]]</f>
        <v>3</v>
      </c>
      <c r="D182">
        <f>Table2[[#This Row],[NumWebVisitsMonth]]</f>
        <v>2</v>
      </c>
      <c r="E182" s="3">
        <f>Table12[[#This Row],[Age]]</f>
        <v>55</v>
      </c>
      <c r="F182" t="s">
        <v>33</v>
      </c>
      <c r="G182" t="str">
        <f>Table12[[#This Row],[DVAD]]</f>
        <v>46-55</v>
      </c>
      <c r="H182" t="str">
        <f>Table12[[#This Row],[Kids]]</f>
        <v>Yes</v>
      </c>
      <c r="I182" t="str">
        <f>Table12[[#This Row],[Teens]]</f>
        <v>Yes</v>
      </c>
    </row>
    <row r="183" spans="1:9" ht="16.5" x14ac:dyDescent="0.3">
      <c r="A183">
        <f>Table2[[#This Row],[NumWebPurchases]]</f>
        <v>5</v>
      </c>
      <c r="B183">
        <f>Table2[[#This Row],[NumCatalogPurchases]]</f>
        <v>7</v>
      </c>
      <c r="C183">
        <f>Table2[[#This Row],[NumStorePurchases]]</f>
        <v>12</v>
      </c>
      <c r="D183">
        <f>Table2[[#This Row],[NumWebVisitsMonth]]</f>
        <v>2</v>
      </c>
      <c r="E183" s="3">
        <f>Table12[[#This Row],[Age]]</f>
        <v>62</v>
      </c>
      <c r="F183" t="s">
        <v>33</v>
      </c>
      <c r="G183" t="str">
        <f>Table12[[#This Row],[DVAD]]</f>
        <v>56-65</v>
      </c>
      <c r="H183" t="str">
        <f>Table12[[#This Row],[Kids]]</f>
        <v>No</v>
      </c>
      <c r="I183" t="str">
        <f>Table12[[#This Row],[Teens]]</f>
        <v>No</v>
      </c>
    </row>
    <row r="184" spans="1:9" ht="16.5" x14ac:dyDescent="0.3">
      <c r="A184">
        <f>Table2[[#This Row],[NumWebPurchases]]</f>
        <v>4</v>
      </c>
      <c r="B184">
        <f>Table2[[#This Row],[NumCatalogPurchases]]</f>
        <v>1</v>
      </c>
      <c r="C184">
        <f>Table2[[#This Row],[NumStorePurchases]]</f>
        <v>4</v>
      </c>
      <c r="D184">
        <f>Table2[[#This Row],[NumWebVisitsMonth]]</f>
        <v>5</v>
      </c>
      <c r="E184" s="3">
        <f>Table12[[#This Row],[Age]]</f>
        <v>38</v>
      </c>
      <c r="F184" t="s">
        <v>33</v>
      </c>
      <c r="G184" t="str">
        <f>Table12[[#This Row],[DVAD]]</f>
        <v>36-45</v>
      </c>
      <c r="H184" t="str">
        <f>Table12[[#This Row],[Kids]]</f>
        <v>No</v>
      </c>
      <c r="I184" t="str">
        <f>Table12[[#This Row],[Teens]]</f>
        <v>Yes</v>
      </c>
    </row>
    <row r="185" spans="1:9" ht="16.5" x14ac:dyDescent="0.3">
      <c r="A185">
        <f>Table2[[#This Row],[NumWebPurchases]]</f>
        <v>2</v>
      </c>
      <c r="B185">
        <f>Table2[[#This Row],[NumCatalogPurchases]]</f>
        <v>1</v>
      </c>
      <c r="C185">
        <f>Table2[[#This Row],[NumStorePurchases]]</f>
        <v>3</v>
      </c>
      <c r="D185">
        <f>Table2[[#This Row],[NumWebVisitsMonth]]</f>
        <v>6</v>
      </c>
      <c r="E185" s="3">
        <f>Table12[[#This Row],[Age]]</f>
        <v>26</v>
      </c>
      <c r="F185" t="s">
        <v>33</v>
      </c>
      <c r="G185" t="str">
        <f>Table12[[#This Row],[DVAD]]</f>
        <v>26-35</v>
      </c>
      <c r="H185" t="str">
        <f>Table12[[#This Row],[Kids]]</f>
        <v>Yes</v>
      </c>
      <c r="I185" t="str">
        <f>Table12[[#This Row],[Teens]]</f>
        <v>No</v>
      </c>
    </row>
    <row r="186" spans="1:9" ht="16.5" x14ac:dyDescent="0.3">
      <c r="A186">
        <f>Table2[[#This Row],[NumWebPurchases]]</f>
        <v>6</v>
      </c>
      <c r="B186">
        <f>Table2[[#This Row],[NumCatalogPurchases]]</f>
        <v>4</v>
      </c>
      <c r="C186">
        <f>Table2[[#This Row],[NumStorePurchases]]</f>
        <v>13</v>
      </c>
      <c r="D186">
        <f>Table2[[#This Row],[NumWebVisitsMonth]]</f>
        <v>2</v>
      </c>
      <c r="E186" s="3">
        <f>Table12[[#This Row],[Age]]</f>
        <v>67</v>
      </c>
      <c r="F186" t="s">
        <v>33</v>
      </c>
      <c r="G186" t="str">
        <f>Table12[[#This Row],[DVAD]]</f>
        <v>66-75</v>
      </c>
      <c r="H186" t="str">
        <f>Table12[[#This Row],[Kids]]</f>
        <v>No</v>
      </c>
      <c r="I186" t="str">
        <f>Table12[[#This Row],[Teens]]</f>
        <v>No</v>
      </c>
    </row>
    <row r="187" spans="1:9" ht="16.5" x14ac:dyDescent="0.3">
      <c r="A187">
        <f>Table2[[#This Row],[NumWebPurchases]]</f>
        <v>1</v>
      </c>
      <c r="B187">
        <f>Table2[[#This Row],[NumCatalogPurchases]]</f>
        <v>1</v>
      </c>
      <c r="C187">
        <f>Table2[[#This Row],[NumStorePurchases]]</f>
        <v>3</v>
      </c>
      <c r="D187">
        <f>Table2[[#This Row],[NumWebVisitsMonth]]</f>
        <v>6</v>
      </c>
      <c r="E187" s="3">
        <f>Table12[[#This Row],[Age]]</f>
        <v>30</v>
      </c>
      <c r="F187" t="s">
        <v>33</v>
      </c>
      <c r="G187" t="str">
        <f>Table12[[#This Row],[DVAD]]</f>
        <v>26-35</v>
      </c>
      <c r="H187" t="str">
        <f>Table12[[#This Row],[Kids]]</f>
        <v>Yes</v>
      </c>
      <c r="I187" t="str">
        <f>Table12[[#This Row],[Teens]]</f>
        <v>No</v>
      </c>
    </row>
    <row r="188" spans="1:9" ht="16.5" x14ac:dyDescent="0.3">
      <c r="A188">
        <f>Table2[[#This Row],[NumWebPurchases]]</f>
        <v>2</v>
      </c>
      <c r="B188">
        <f>Table2[[#This Row],[NumCatalogPurchases]]</f>
        <v>0</v>
      </c>
      <c r="C188">
        <f>Table2[[#This Row],[NumStorePurchases]]</f>
        <v>3</v>
      </c>
      <c r="D188">
        <f>Table2[[#This Row],[NumWebVisitsMonth]]</f>
        <v>6</v>
      </c>
      <c r="E188" s="3">
        <f>Table12[[#This Row],[Age]]</f>
        <v>53</v>
      </c>
      <c r="F188" t="s">
        <v>30</v>
      </c>
      <c r="G188" t="str">
        <f>Table12[[#This Row],[DVAD]]</f>
        <v>46-55</v>
      </c>
      <c r="H188" t="str">
        <f>Table12[[#This Row],[Kids]]</f>
        <v>No</v>
      </c>
      <c r="I188" t="str">
        <f>Table12[[#This Row],[Teens]]</f>
        <v>No</v>
      </c>
    </row>
    <row r="189" spans="1:9" ht="16.5" x14ac:dyDescent="0.3">
      <c r="A189">
        <f>Table2[[#This Row],[NumWebPurchases]]</f>
        <v>1</v>
      </c>
      <c r="B189">
        <f>Table2[[#This Row],[NumCatalogPurchases]]</f>
        <v>1</v>
      </c>
      <c r="C189">
        <f>Table2[[#This Row],[NumStorePurchases]]</f>
        <v>2</v>
      </c>
      <c r="D189">
        <f>Table2[[#This Row],[NumWebVisitsMonth]]</f>
        <v>9</v>
      </c>
      <c r="E189" s="3">
        <f>Table12[[#This Row],[Age]]</f>
        <v>29</v>
      </c>
      <c r="F189" t="s">
        <v>33</v>
      </c>
      <c r="G189" t="str">
        <f>Table12[[#This Row],[DVAD]]</f>
        <v>26-35</v>
      </c>
      <c r="H189" t="str">
        <f>Table12[[#This Row],[Kids]]</f>
        <v>Yes</v>
      </c>
      <c r="I189" t="str">
        <f>Table12[[#This Row],[Teens]]</f>
        <v>No</v>
      </c>
    </row>
    <row r="190" spans="1:9" ht="16.5" x14ac:dyDescent="0.3">
      <c r="A190">
        <f>Table2[[#This Row],[NumWebPurchases]]</f>
        <v>1</v>
      </c>
      <c r="B190">
        <f>Table2[[#This Row],[NumCatalogPurchases]]</f>
        <v>0</v>
      </c>
      <c r="C190">
        <f>Table2[[#This Row],[NumStorePurchases]]</f>
        <v>4</v>
      </c>
      <c r="D190">
        <f>Table2[[#This Row],[NumWebVisitsMonth]]</f>
        <v>5</v>
      </c>
      <c r="E190" s="3">
        <f>Table12[[#This Row],[Age]]</f>
        <v>44</v>
      </c>
      <c r="F190" t="s">
        <v>33</v>
      </c>
      <c r="G190" t="str">
        <f>Table12[[#This Row],[DVAD]]</f>
        <v>36-45</v>
      </c>
      <c r="H190" t="str">
        <f>Table12[[#This Row],[Kids]]</f>
        <v>No</v>
      </c>
      <c r="I190" t="str">
        <f>Table12[[#This Row],[Teens]]</f>
        <v>Yes</v>
      </c>
    </row>
    <row r="191" spans="1:9" ht="16.5" x14ac:dyDescent="0.3">
      <c r="A191">
        <f>Table2[[#This Row],[NumWebPurchases]]</f>
        <v>7</v>
      </c>
      <c r="B191">
        <f>Table2[[#This Row],[NumCatalogPurchases]]</f>
        <v>1</v>
      </c>
      <c r="C191">
        <f>Table2[[#This Row],[NumStorePurchases]]</f>
        <v>8</v>
      </c>
      <c r="D191">
        <f>Table2[[#This Row],[NumWebVisitsMonth]]</f>
        <v>5</v>
      </c>
      <c r="E191" s="3">
        <f>Table12[[#This Row],[Age]]</f>
        <v>47</v>
      </c>
      <c r="F191" t="s">
        <v>33</v>
      </c>
      <c r="G191" t="str">
        <f>Table12[[#This Row],[DVAD]]</f>
        <v>46-55</v>
      </c>
      <c r="H191" t="str">
        <f>Table12[[#This Row],[Kids]]</f>
        <v>No</v>
      </c>
      <c r="I191" t="str">
        <f>Table12[[#This Row],[Teens]]</f>
        <v>Yes</v>
      </c>
    </row>
    <row r="192" spans="1:9" ht="16.5" x14ac:dyDescent="0.3">
      <c r="A192">
        <f>Table2[[#This Row],[NumWebPurchases]]</f>
        <v>4</v>
      </c>
      <c r="B192">
        <f>Table2[[#This Row],[NumCatalogPurchases]]</f>
        <v>10</v>
      </c>
      <c r="C192">
        <f>Table2[[#This Row],[NumStorePurchases]]</f>
        <v>9</v>
      </c>
      <c r="D192">
        <f>Table2[[#This Row],[NumWebVisitsMonth]]</f>
        <v>2</v>
      </c>
      <c r="E192" s="3">
        <f>Table12[[#This Row],[Age]]</f>
        <v>37</v>
      </c>
      <c r="F192" t="s">
        <v>31</v>
      </c>
      <c r="G192" t="str">
        <f>Table12[[#This Row],[DVAD]]</f>
        <v>36-45</v>
      </c>
      <c r="H192" t="str">
        <f>Table12[[#This Row],[Kids]]</f>
        <v>No</v>
      </c>
      <c r="I192" t="str">
        <f>Table12[[#This Row],[Teens]]</f>
        <v>No</v>
      </c>
    </row>
    <row r="193" spans="1:9" ht="16.5" x14ac:dyDescent="0.3">
      <c r="A193">
        <f>Table2[[#This Row],[NumWebPurchases]]</f>
        <v>2</v>
      </c>
      <c r="B193">
        <f>Table2[[#This Row],[NumCatalogPurchases]]</f>
        <v>0</v>
      </c>
      <c r="C193">
        <f>Table2[[#This Row],[NumStorePurchases]]</f>
        <v>3</v>
      </c>
      <c r="D193">
        <f>Table2[[#This Row],[NumWebVisitsMonth]]</f>
        <v>7</v>
      </c>
      <c r="E193" s="3">
        <f>Table12[[#This Row],[Age]]</f>
        <v>49</v>
      </c>
      <c r="F193" t="s">
        <v>31</v>
      </c>
      <c r="G193" t="str">
        <f>Table12[[#This Row],[DVAD]]</f>
        <v>46-55</v>
      </c>
      <c r="H193" t="str">
        <f>Table12[[#This Row],[Kids]]</f>
        <v>Yes</v>
      </c>
      <c r="I193" t="str">
        <f>Table12[[#This Row],[Teens]]</f>
        <v>Yes</v>
      </c>
    </row>
    <row r="194" spans="1:9" ht="16.5" x14ac:dyDescent="0.3">
      <c r="A194">
        <f>Table2[[#This Row],[NumWebPurchases]]</f>
        <v>1</v>
      </c>
      <c r="B194">
        <f>Table2[[#This Row],[NumCatalogPurchases]]</f>
        <v>1</v>
      </c>
      <c r="C194">
        <f>Table2[[#This Row],[NumStorePurchases]]</f>
        <v>2</v>
      </c>
      <c r="D194">
        <f>Table2[[#This Row],[NumWebVisitsMonth]]</f>
        <v>6</v>
      </c>
      <c r="E194" s="3">
        <v>44</v>
      </c>
      <c r="F194" t="s">
        <v>35</v>
      </c>
      <c r="G194" t="str">
        <f>Table12[[#This Row],[DVAD]]</f>
        <v>26-35</v>
      </c>
      <c r="H194" t="str">
        <f>Table12[[#This Row],[Kids]]</f>
        <v>Yes</v>
      </c>
      <c r="I194" t="str">
        <f>Table12[[#This Row],[Teens]]</f>
        <v>No</v>
      </c>
    </row>
    <row r="195" spans="1:9" ht="16.5" x14ac:dyDescent="0.3">
      <c r="A195">
        <f>Table2[[#This Row],[NumWebPurchases]]</f>
        <v>8</v>
      </c>
      <c r="B195">
        <f>Table2[[#This Row],[NumCatalogPurchases]]</f>
        <v>7</v>
      </c>
      <c r="C195">
        <f>Table2[[#This Row],[NumStorePurchases]]</f>
        <v>12</v>
      </c>
      <c r="D195">
        <f>Table2[[#This Row],[NumWebVisitsMonth]]</f>
        <v>3</v>
      </c>
      <c r="E195" s="3">
        <f>Table12[[#This Row],[Age]]</f>
        <v>24</v>
      </c>
      <c r="F195" t="s">
        <v>33</v>
      </c>
      <c r="G195" t="str">
        <f>Table12[[#This Row],[DVAD]]</f>
        <v>16-25</v>
      </c>
      <c r="H195" t="str">
        <f>Table12[[#This Row],[Kids]]</f>
        <v>No</v>
      </c>
      <c r="I195" t="str">
        <f>Table12[[#This Row],[Teens]]</f>
        <v>No</v>
      </c>
    </row>
    <row r="196" spans="1:9" ht="16.5" x14ac:dyDescent="0.3">
      <c r="A196">
        <f>Table2[[#This Row],[NumWebPurchases]]</f>
        <v>2</v>
      </c>
      <c r="B196">
        <f>Table2[[#This Row],[NumCatalogPurchases]]</f>
        <v>1</v>
      </c>
      <c r="C196">
        <f>Table2[[#This Row],[NumStorePurchases]]</f>
        <v>2</v>
      </c>
      <c r="D196">
        <f>Table2[[#This Row],[NumWebVisitsMonth]]</f>
        <v>5</v>
      </c>
      <c r="E196" s="3">
        <f>Table12[[#This Row],[Age]]</f>
        <v>44</v>
      </c>
      <c r="F196" t="s">
        <v>33</v>
      </c>
      <c r="G196" t="str">
        <f>Table12[[#This Row],[DVAD]]</f>
        <v>36-45</v>
      </c>
      <c r="H196" t="str">
        <f>Table12[[#This Row],[Kids]]</f>
        <v>Yes</v>
      </c>
      <c r="I196" t="str">
        <f>Table12[[#This Row],[Teens]]</f>
        <v>No</v>
      </c>
    </row>
    <row r="197" spans="1:9" ht="16.5" x14ac:dyDescent="0.3">
      <c r="A197">
        <f>Table2[[#This Row],[NumWebPurchases]]</f>
        <v>3</v>
      </c>
      <c r="B197">
        <f>Table2[[#This Row],[NumCatalogPurchases]]</f>
        <v>0</v>
      </c>
      <c r="C197">
        <f>Table2[[#This Row],[NumStorePurchases]]</f>
        <v>3</v>
      </c>
      <c r="D197">
        <f>Table2[[#This Row],[NumWebVisitsMonth]]</f>
        <v>8</v>
      </c>
      <c r="E197" s="3">
        <f>Table12[[#This Row],[Age]]</f>
        <v>25</v>
      </c>
      <c r="F197" t="s">
        <v>33</v>
      </c>
      <c r="G197" t="str">
        <f>Table12[[#This Row],[DVAD]]</f>
        <v>16-25</v>
      </c>
      <c r="H197" t="str">
        <f>Table12[[#This Row],[Kids]]</f>
        <v>Yes</v>
      </c>
      <c r="I197" t="str">
        <f>Table12[[#This Row],[Teens]]</f>
        <v>No</v>
      </c>
    </row>
    <row r="198" spans="1:9" ht="16.5" x14ac:dyDescent="0.3">
      <c r="A198">
        <f>Table2[[#This Row],[NumWebPurchases]]</f>
        <v>5</v>
      </c>
      <c r="B198">
        <f>Table2[[#This Row],[NumCatalogPurchases]]</f>
        <v>1</v>
      </c>
      <c r="C198">
        <f>Table2[[#This Row],[NumStorePurchases]]</f>
        <v>6</v>
      </c>
      <c r="D198">
        <f>Table2[[#This Row],[NumWebVisitsMonth]]</f>
        <v>6</v>
      </c>
      <c r="E198" s="3">
        <f>Table12[[#This Row],[Age]]</f>
        <v>40</v>
      </c>
      <c r="F198" t="s">
        <v>33</v>
      </c>
      <c r="G198" t="str">
        <f>Table12[[#This Row],[DVAD]]</f>
        <v>36-45</v>
      </c>
      <c r="H198" t="str">
        <f>Table12[[#This Row],[Kids]]</f>
        <v>Yes</v>
      </c>
      <c r="I198" t="str">
        <f>Table12[[#This Row],[Teens]]</f>
        <v>Yes</v>
      </c>
    </row>
    <row r="199" spans="1:9" ht="16.5" x14ac:dyDescent="0.3">
      <c r="A199">
        <f>Table2[[#This Row],[NumWebPurchases]]</f>
        <v>1</v>
      </c>
      <c r="B199">
        <f>Table2[[#This Row],[NumCatalogPurchases]]</f>
        <v>1</v>
      </c>
      <c r="C199">
        <f>Table2[[#This Row],[NumStorePurchases]]</f>
        <v>2</v>
      </c>
      <c r="D199">
        <f>Table2[[#This Row],[NumWebVisitsMonth]]</f>
        <v>8</v>
      </c>
      <c r="E199" s="3">
        <f>Table12[[#This Row],[Age]]</f>
        <v>36</v>
      </c>
      <c r="F199" t="s">
        <v>33</v>
      </c>
      <c r="G199" t="str">
        <f>Table12[[#This Row],[DVAD]]</f>
        <v>36-45</v>
      </c>
      <c r="H199" t="str">
        <f>Table12[[#This Row],[Kids]]</f>
        <v>Yes</v>
      </c>
      <c r="I199" t="str">
        <f>Table12[[#This Row],[Teens]]</f>
        <v>Yes</v>
      </c>
    </row>
    <row r="200" spans="1:9" ht="16.5" x14ac:dyDescent="0.3">
      <c r="A200">
        <f>Table2[[#This Row],[NumWebPurchases]]</f>
        <v>7</v>
      </c>
      <c r="B200">
        <f>Table2[[#This Row],[NumCatalogPurchases]]</f>
        <v>3</v>
      </c>
      <c r="C200">
        <f>Table2[[#This Row],[NumStorePurchases]]</f>
        <v>12</v>
      </c>
      <c r="D200">
        <f>Table2[[#This Row],[NumWebVisitsMonth]]</f>
        <v>3</v>
      </c>
      <c r="E200" s="3">
        <f>Table12[[#This Row],[Age]]</f>
        <v>34</v>
      </c>
      <c r="F200" t="s">
        <v>33</v>
      </c>
      <c r="G200" t="str">
        <f>Table12[[#This Row],[DVAD]]</f>
        <v>26-35</v>
      </c>
      <c r="H200" t="str">
        <f>Table12[[#This Row],[Kids]]</f>
        <v>No</v>
      </c>
      <c r="I200" t="str">
        <f>Table12[[#This Row],[Teens]]</f>
        <v>No</v>
      </c>
    </row>
    <row r="201" spans="1:9" ht="16.5" x14ac:dyDescent="0.3">
      <c r="A201">
        <f>Table2[[#This Row],[NumWebPurchases]]</f>
        <v>4</v>
      </c>
      <c r="B201">
        <f>Table2[[#This Row],[NumCatalogPurchases]]</f>
        <v>6</v>
      </c>
      <c r="C201">
        <f>Table2[[#This Row],[NumStorePurchases]]</f>
        <v>6</v>
      </c>
      <c r="D201">
        <f>Table2[[#This Row],[NumWebVisitsMonth]]</f>
        <v>2</v>
      </c>
      <c r="E201" s="3">
        <f>Table12[[#This Row],[Age]]</f>
        <v>59</v>
      </c>
      <c r="F201" t="s">
        <v>30</v>
      </c>
      <c r="G201" t="str">
        <f>Table12[[#This Row],[DVAD]]</f>
        <v>56-65</v>
      </c>
      <c r="H201" t="str">
        <f>Table12[[#This Row],[Kids]]</f>
        <v>No</v>
      </c>
      <c r="I201" t="str">
        <f>Table12[[#This Row],[Teens]]</f>
        <v>No</v>
      </c>
    </row>
    <row r="202" spans="1:9" ht="16.5" x14ac:dyDescent="0.3">
      <c r="A202">
        <f>Table2[[#This Row],[NumWebPurchases]]</f>
        <v>5</v>
      </c>
      <c r="B202">
        <f>Table2[[#This Row],[NumCatalogPurchases]]</f>
        <v>6</v>
      </c>
      <c r="C202">
        <f>Table2[[#This Row],[NumStorePurchases]]</f>
        <v>5</v>
      </c>
      <c r="D202">
        <f>Table2[[#This Row],[NumWebVisitsMonth]]</f>
        <v>2</v>
      </c>
      <c r="E202" s="3">
        <f>Table12[[#This Row],[Age]]</f>
        <v>59</v>
      </c>
      <c r="F202" t="s">
        <v>35</v>
      </c>
      <c r="G202" t="str">
        <f>Table12[[#This Row],[DVAD]]</f>
        <v>56-65</v>
      </c>
      <c r="H202" t="str">
        <f>Table12[[#This Row],[Kids]]</f>
        <v>No</v>
      </c>
      <c r="I202" t="str">
        <f>Table12[[#This Row],[Teens]]</f>
        <v>No</v>
      </c>
    </row>
    <row r="203" spans="1:9" ht="16.5" x14ac:dyDescent="0.3">
      <c r="A203">
        <f>Table2[[#This Row],[NumWebPurchases]]</f>
        <v>5</v>
      </c>
      <c r="B203">
        <f>Table2[[#This Row],[NumCatalogPurchases]]</f>
        <v>1</v>
      </c>
      <c r="C203">
        <f>Table2[[#This Row],[NumStorePurchases]]</f>
        <v>3</v>
      </c>
      <c r="D203">
        <f>Table2[[#This Row],[NumWebVisitsMonth]]</f>
        <v>8</v>
      </c>
      <c r="E203" s="3">
        <f>Table12[[#This Row],[Age]]</f>
        <v>41</v>
      </c>
      <c r="F203" t="s">
        <v>30</v>
      </c>
      <c r="G203" t="str">
        <f>Table12[[#This Row],[DVAD]]</f>
        <v>36-45</v>
      </c>
      <c r="H203" t="str">
        <f>Table12[[#This Row],[Kids]]</f>
        <v>Yes</v>
      </c>
      <c r="I203" t="str">
        <f>Table12[[#This Row],[Teens]]</f>
        <v>Yes</v>
      </c>
    </row>
    <row r="204" spans="1:9" ht="16.5" x14ac:dyDescent="0.3">
      <c r="A204">
        <f>Table2[[#This Row],[NumWebPurchases]]</f>
        <v>8</v>
      </c>
      <c r="B204">
        <f>Table2[[#This Row],[NumCatalogPurchases]]</f>
        <v>1</v>
      </c>
      <c r="C204">
        <f>Table2[[#This Row],[NumStorePurchases]]</f>
        <v>7</v>
      </c>
      <c r="D204">
        <f>Table2[[#This Row],[NumWebVisitsMonth]]</f>
        <v>5</v>
      </c>
      <c r="E204" s="3">
        <f>Table12[[#This Row],[Age]]</f>
        <v>62</v>
      </c>
      <c r="F204" t="s">
        <v>35</v>
      </c>
      <c r="G204" t="str">
        <f>Table12[[#This Row],[DVAD]]</f>
        <v>56-65</v>
      </c>
      <c r="H204" t="str">
        <f>Table12[[#This Row],[Kids]]</f>
        <v>No</v>
      </c>
      <c r="I204" t="str">
        <f>Table12[[#This Row],[Teens]]</f>
        <v>Yes</v>
      </c>
    </row>
    <row r="205" spans="1:9" ht="16.5" x14ac:dyDescent="0.3">
      <c r="A205">
        <f>Table2[[#This Row],[NumWebPurchases]]</f>
        <v>4</v>
      </c>
      <c r="B205">
        <f>Table2[[#This Row],[NumCatalogPurchases]]</f>
        <v>4</v>
      </c>
      <c r="C205">
        <f>Table2[[#This Row],[NumStorePurchases]]</f>
        <v>9</v>
      </c>
      <c r="D205">
        <f>Table2[[#This Row],[NumWebVisitsMonth]]</f>
        <v>1</v>
      </c>
      <c r="E205" s="3">
        <f>Table12[[#This Row],[Age]]</f>
        <v>45</v>
      </c>
      <c r="F205" t="s">
        <v>31</v>
      </c>
      <c r="G205" t="str">
        <f>Table12[[#This Row],[DVAD]]</f>
        <v>36-45</v>
      </c>
      <c r="H205" t="str">
        <f>Table12[[#This Row],[Kids]]</f>
        <v>No</v>
      </c>
      <c r="I205" t="str">
        <f>Table12[[#This Row],[Teens]]</f>
        <v>No</v>
      </c>
    </row>
    <row r="206" spans="1:9" ht="16.5" x14ac:dyDescent="0.3">
      <c r="A206">
        <f>Table2[[#This Row],[NumWebPurchases]]</f>
        <v>11</v>
      </c>
      <c r="B206">
        <f>Table2[[#This Row],[NumCatalogPurchases]]</f>
        <v>6</v>
      </c>
      <c r="C206">
        <f>Table2[[#This Row],[NumStorePurchases]]</f>
        <v>9</v>
      </c>
      <c r="D206">
        <f>Table2[[#This Row],[NumWebVisitsMonth]]</f>
        <v>6</v>
      </c>
      <c r="E206" s="3">
        <f>Table12[[#This Row],[Age]]</f>
        <v>35</v>
      </c>
      <c r="F206" t="s">
        <v>30</v>
      </c>
      <c r="G206" t="str">
        <f>Table12[[#This Row],[DVAD]]</f>
        <v>26-35</v>
      </c>
      <c r="H206" t="str">
        <f>Table12[[#This Row],[Kids]]</f>
        <v>No</v>
      </c>
      <c r="I206" t="str">
        <f>Table12[[#This Row],[Teens]]</f>
        <v>Yes</v>
      </c>
    </row>
    <row r="207" spans="1:9" ht="16.5" x14ac:dyDescent="0.3">
      <c r="A207">
        <f>Table2[[#This Row],[NumWebPurchases]]</f>
        <v>7</v>
      </c>
      <c r="B207">
        <f>Table2[[#This Row],[NumCatalogPurchases]]</f>
        <v>9</v>
      </c>
      <c r="C207">
        <f>Table2[[#This Row],[NumStorePurchases]]</f>
        <v>10</v>
      </c>
      <c r="D207">
        <f>Table2[[#This Row],[NumWebVisitsMonth]]</f>
        <v>4</v>
      </c>
      <c r="E207" s="3">
        <f>Table12[[#This Row],[Age]]</f>
        <v>35</v>
      </c>
      <c r="F207" t="s">
        <v>30</v>
      </c>
      <c r="G207" t="str">
        <f>Table12[[#This Row],[DVAD]]</f>
        <v>26-35</v>
      </c>
      <c r="H207" t="str">
        <f>Table12[[#This Row],[Kids]]</f>
        <v>No</v>
      </c>
      <c r="I207" t="str">
        <f>Table12[[#This Row],[Teens]]</f>
        <v>No</v>
      </c>
    </row>
    <row r="208" spans="1:9" ht="16.5" x14ac:dyDescent="0.3">
      <c r="A208">
        <f>Table2[[#This Row],[NumWebPurchases]]</f>
        <v>1</v>
      </c>
      <c r="B208">
        <f>Table2[[#This Row],[NumCatalogPurchases]]</f>
        <v>0</v>
      </c>
      <c r="C208">
        <f>Table2[[#This Row],[NumStorePurchases]]</f>
        <v>3</v>
      </c>
      <c r="D208">
        <f>Table2[[#This Row],[NumWebVisitsMonth]]</f>
        <v>7</v>
      </c>
      <c r="E208" s="3">
        <f>Table12[[#This Row],[Age]]</f>
        <v>48</v>
      </c>
      <c r="F208" t="s">
        <v>31</v>
      </c>
      <c r="G208" t="str">
        <f>Table12[[#This Row],[DVAD]]</f>
        <v>46-55</v>
      </c>
      <c r="H208" t="str">
        <f>Table12[[#This Row],[Kids]]</f>
        <v>Yes</v>
      </c>
      <c r="I208" t="str">
        <f>Table12[[#This Row],[Teens]]</f>
        <v>Yes</v>
      </c>
    </row>
    <row r="209" spans="1:9" ht="16.5" x14ac:dyDescent="0.3">
      <c r="A209">
        <f>Table2[[#This Row],[NumWebPurchases]]</f>
        <v>0</v>
      </c>
      <c r="B209">
        <f>Table2[[#This Row],[NumCatalogPurchases]]</f>
        <v>1</v>
      </c>
      <c r="C209">
        <f>Table2[[#This Row],[NumStorePurchases]]</f>
        <v>2</v>
      </c>
      <c r="D209">
        <f>Table2[[#This Row],[NumWebVisitsMonth]]</f>
        <v>6</v>
      </c>
      <c r="E209" s="3">
        <f>Table12[[#This Row],[Age]]</f>
        <v>28</v>
      </c>
      <c r="F209" t="s">
        <v>35</v>
      </c>
      <c r="G209" t="str">
        <f>Table12[[#This Row],[DVAD]]</f>
        <v>26-35</v>
      </c>
      <c r="H209" t="str">
        <f>Table12[[#This Row],[Kids]]</f>
        <v>No</v>
      </c>
      <c r="I209" t="str">
        <f>Table12[[#This Row],[Teens]]</f>
        <v>No</v>
      </c>
    </row>
    <row r="210" spans="1:9" ht="16.5" x14ac:dyDescent="0.3">
      <c r="A210">
        <f>Table2[[#This Row],[NumWebPurchases]]</f>
        <v>1</v>
      </c>
      <c r="B210">
        <f>Table2[[#This Row],[NumCatalogPurchases]]</f>
        <v>0</v>
      </c>
      <c r="C210">
        <f>Table2[[#This Row],[NumStorePurchases]]</f>
        <v>3</v>
      </c>
      <c r="D210">
        <f>Table2[[#This Row],[NumWebVisitsMonth]]</f>
        <v>9</v>
      </c>
      <c r="E210" s="3">
        <f>Table12[[#This Row],[Age]]</f>
        <v>25</v>
      </c>
      <c r="F210" t="s">
        <v>33</v>
      </c>
      <c r="G210" t="str">
        <f>Table12[[#This Row],[DVAD]]</f>
        <v>16-25</v>
      </c>
      <c r="H210" t="str">
        <f>Table12[[#This Row],[Kids]]</f>
        <v>Yes</v>
      </c>
      <c r="I210" t="str">
        <f>Table12[[#This Row],[Teens]]</f>
        <v>No</v>
      </c>
    </row>
    <row r="211" spans="1:9" ht="16.5" x14ac:dyDescent="0.3">
      <c r="A211">
        <f>Table2[[#This Row],[NumWebPurchases]]</f>
        <v>4</v>
      </c>
      <c r="B211">
        <f>Table2[[#This Row],[NumCatalogPurchases]]</f>
        <v>2</v>
      </c>
      <c r="C211">
        <f>Table2[[#This Row],[NumStorePurchases]]</f>
        <v>5</v>
      </c>
      <c r="D211">
        <f>Table2[[#This Row],[NumWebVisitsMonth]]</f>
        <v>6</v>
      </c>
      <c r="E211" s="3">
        <f>Table12[[#This Row],[Age]]</f>
        <v>50</v>
      </c>
      <c r="F211" t="s">
        <v>35</v>
      </c>
      <c r="G211" t="str">
        <f>Table12[[#This Row],[DVAD]]</f>
        <v>46-55</v>
      </c>
      <c r="H211" t="str">
        <f>Table12[[#This Row],[Kids]]</f>
        <v>Yes</v>
      </c>
      <c r="I211" t="str">
        <f>Table12[[#This Row],[Teens]]</f>
        <v>Yes</v>
      </c>
    </row>
    <row r="212" spans="1:9" ht="16.5" x14ac:dyDescent="0.3">
      <c r="A212">
        <f>Table2[[#This Row],[NumWebPurchases]]</f>
        <v>2</v>
      </c>
      <c r="B212">
        <f>Table2[[#This Row],[NumCatalogPurchases]]</f>
        <v>0</v>
      </c>
      <c r="C212">
        <f>Table2[[#This Row],[NumStorePurchases]]</f>
        <v>3</v>
      </c>
      <c r="D212">
        <f>Table2[[#This Row],[NumWebVisitsMonth]]</f>
        <v>6</v>
      </c>
      <c r="E212" s="3">
        <f>Table12[[#This Row],[Age]]</f>
        <v>48</v>
      </c>
      <c r="F212" t="s">
        <v>31</v>
      </c>
      <c r="G212" t="str">
        <f>Table12[[#This Row],[DVAD]]</f>
        <v>46-55</v>
      </c>
      <c r="H212" t="str">
        <f>Table12[[#This Row],[Kids]]</f>
        <v>No</v>
      </c>
      <c r="I212" t="str">
        <f>Table12[[#This Row],[Teens]]</f>
        <v>Yes</v>
      </c>
    </row>
    <row r="213" spans="1:9" ht="16.5" x14ac:dyDescent="0.3">
      <c r="A213">
        <f>Table2[[#This Row],[NumWebPurchases]]</f>
        <v>11</v>
      </c>
      <c r="B213">
        <f>Table2[[#This Row],[NumCatalogPurchases]]</f>
        <v>4</v>
      </c>
      <c r="C213">
        <f>Table2[[#This Row],[NumStorePurchases]]</f>
        <v>9</v>
      </c>
      <c r="D213">
        <f>Table2[[#This Row],[NumWebVisitsMonth]]</f>
        <v>8</v>
      </c>
      <c r="E213" s="3">
        <f>Table12[[#This Row],[Age]]</f>
        <v>58</v>
      </c>
      <c r="F213" t="s">
        <v>31</v>
      </c>
      <c r="G213" t="str">
        <f>Table12[[#This Row],[DVAD]]</f>
        <v>56-65</v>
      </c>
      <c r="H213" t="str">
        <f>Table12[[#This Row],[Kids]]</f>
        <v>No</v>
      </c>
      <c r="I213" t="str">
        <f>Table12[[#This Row],[Teens]]</f>
        <v>Yes</v>
      </c>
    </row>
    <row r="214" spans="1:9" ht="16.5" x14ac:dyDescent="0.3">
      <c r="A214">
        <f>Table2[[#This Row],[NumWebPurchases]]</f>
        <v>3</v>
      </c>
      <c r="B214">
        <f>Table2[[#This Row],[NumCatalogPurchases]]</f>
        <v>1</v>
      </c>
      <c r="C214">
        <f>Table2[[#This Row],[NumStorePurchases]]</f>
        <v>6</v>
      </c>
      <c r="D214">
        <f>Table2[[#This Row],[NumWebVisitsMonth]]</f>
        <v>4</v>
      </c>
      <c r="E214" s="3">
        <f>Table12[[#This Row],[Age]]</f>
        <v>57</v>
      </c>
      <c r="F214" t="s">
        <v>33</v>
      </c>
      <c r="G214" t="str">
        <f>Table12[[#This Row],[DVAD]]</f>
        <v>56-65</v>
      </c>
      <c r="H214" t="str">
        <f>Table12[[#This Row],[Kids]]</f>
        <v>No</v>
      </c>
      <c r="I214" t="str">
        <f>Table12[[#This Row],[Teens]]</f>
        <v>Yes</v>
      </c>
    </row>
    <row r="215" spans="1:9" ht="16.5" x14ac:dyDescent="0.3">
      <c r="A215">
        <f>Table2[[#This Row],[NumWebPurchases]]</f>
        <v>4</v>
      </c>
      <c r="B215">
        <f>Table2[[#This Row],[NumCatalogPurchases]]</f>
        <v>6</v>
      </c>
      <c r="C215">
        <f>Table2[[#This Row],[NumStorePurchases]]</f>
        <v>9</v>
      </c>
      <c r="D215">
        <f>Table2[[#This Row],[NumWebVisitsMonth]]</f>
        <v>1</v>
      </c>
      <c r="E215" s="3">
        <f>Table12[[#This Row],[Age]]</f>
        <v>60</v>
      </c>
      <c r="F215" t="s">
        <v>31</v>
      </c>
      <c r="G215" t="str">
        <f>Table12[[#This Row],[DVAD]]</f>
        <v>56-65</v>
      </c>
      <c r="H215" t="str">
        <f>Table12[[#This Row],[Kids]]</f>
        <v>No</v>
      </c>
      <c r="I215" t="str">
        <f>Table12[[#This Row],[Teens]]</f>
        <v>No</v>
      </c>
    </row>
    <row r="216" spans="1:9" ht="16.5" x14ac:dyDescent="0.3">
      <c r="A216">
        <f>Table2[[#This Row],[NumWebPurchases]]</f>
        <v>5</v>
      </c>
      <c r="B216">
        <f>Table2[[#This Row],[NumCatalogPurchases]]</f>
        <v>1</v>
      </c>
      <c r="C216">
        <f>Table2[[#This Row],[NumStorePurchases]]</f>
        <v>5</v>
      </c>
      <c r="D216">
        <f>Table2[[#This Row],[NumWebVisitsMonth]]</f>
        <v>8</v>
      </c>
      <c r="E216" s="3">
        <f>Table12[[#This Row],[Age]]</f>
        <v>44</v>
      </c>
      <c r="F216" t="s">
        <v>33</v>
      </c>
      <c r="G216" t="str">
        <f>Table12[[#This Row],[DVAD]]</f>
        <v>36-45</v>
      </c>
      <c r="H216" t="str">
        <f>Table12[[#This Row],[Kids]]</f>
        <v>Yes</v>
      </c>
      <c r="I216" t="str">
        <f>Table12[[#This Row],[Teens]]</f>
        <v>Yes</v>
      </c>
    </row>
    <row r="217" spans="1:9" ht="16.5" x14ac:dyDescent="0.3">
      <c r="A217">
        <f>Table2[[#This Row],[NumWebPurchases]]</f>
        <v>7</v>
      </c>
      <c r="B217">
        <f>Table2[[#This Row],[NumCatalogPurchases]]</f>
        <v>1</v>
      </c>
      <c r="C217">
        <f>Table2[[#This Row],[NumStorePurchases]]</f>
        <v>8</v>
      </c>
      <c r="D217">
        <f>Table2[[#This Row],[NumWebVisitsMonth]]</f>
        <v>7</v>
      </c>
      <c r="E217" s="3">
        <f>Table12[[#This Row],[Age]]</f>
        <v>39</v>
      </c>
      <c r="F217" t="s">
        <v>33</v>
      </c>
      <c r="G217" t="str">
        <f>Table12[[#This Row],[DVAD]]</f>
        <v>36-45</v>
      </c>
      <c r="H217" t="str">
        <f>Table12[[#This Row],[Kids]]</f>
        <v>Yes</v>
      </c>
      <c r="I217" t="str">
        <f>Table12[[#This Row],[Teens]]</f>
        <v>Yes</v>
      </c>
    </row>
    <row r="218" spans="1:9" ht="16.5" x14ac:dyDescent="0.3">
      <c r="A218">
        <f>Table2[[#This Row],[NumWebPurchases]]</f>
        <v>3</v>
      </c>
      <c r="B218">
        <f>Table2[[#This Row],[NumCatalogPurchases]]</f>
        <v>4</v>
      </c>
      <c r="C218">
        <f>Table2[[#This Row],[NumStorePurchases]]</f>
        <v>9</v>
      </c>
      <c r="D218">
        <f>Table2[[#This Row],[NumWebVisitsMonth]]</f>
        <v>1</v>
      </c>
      <c r="E218" s="3">
        <f>Table12[[#This Row],[Age]]</f>
        <v>28</v>
      </c>
      <c r="F218" t="s">
        <v>30</v>
      </c>
      <c r="G218" t="str">
        <f>Table12[[#This Row],[DVAD]]</f>
        <v>26-35</v>
      </c>
      <c r="H218" t="str">
        <f>Table12[[#This Row],[Kids]]</f>
        <v>No</v>
      </c>
      <c r="I218" t="str">
        <f>Table12[[#This Row],[Teens]]</f>
        <v>No</v>
      </c>
    </row>
    <row r="219" spans="1:9" ht="16.5" x14ac:dyDescent="0.3">
      <c r="A219">
        <f>Table2[[#This Row],[NumWebPurchases]]</f>
        <v>8</v>
      </c>
      <c r="B219">
        <f>Table2[[#This Row],[NumCatalogPurchases]]</f>
        <v>1</v>
      </c>
      <c r="C219">
        <f>Table2[[#This Row],[NumStorePurchases]]</f>
        <v>5</v>
      </c>
      <c r="D219">
        <f>Table2[[#This Row],[NumWebVisitsMonth]]</f>
        <v>8</v>
      </c>
      <c r="E219" s="3">
        <f>Table12[[#This Row],[Age]]</f>
        <v>37</v>
      </c>
      <c r="F219" t="s">
        <v>33</v>
      </c>
      <c r="G219" t="str">
        <f>Table12[[#This Row],[DVAD]]</f>
        <v>36-45</v>
      </c>
      <c r="H219" t="str">
        <f>Table12[[#This Row],[Kids]]</f>
        <v>Yes</v>
      </c>
      <c r="I219" t="str">
        <f>Table12[[#This Row],[Teens]]</f>
        <v>No</v>
      </c>
    </row>
    <row r="220" spans="1:9" ht="16.5" x14ac:dyDescent="0.3">
      <c r="A220">
        <f>Table2[[#This Row],[NumWebPurchases]]</f>
        <v>1</v>
      </c>
      <c r="B220">
        <f>Table2[[#This Row],[NumCatalogPurchases]]</f>
        <v>0</v>
      </c>
      <c r="C220">
        <f>Table2[[#This Row],[NumStorePurchases]]</f>
        <v>2</v>
      </c>
      <c r="D220">
        <f>Table2[[#This Row],[NumWebVisitsMonth]]</f>
        <v>8</v>
      </c>
      <c r="E220" s="3">
        <f>Table12[[#This Row],[Age]]</f>
        <v>36</v>
      </c>
      <c r="F220" t="s">
        <v>38</v>
      </c>
      <c r="G220" t="str">
        <f>Table12[[#This Row],[DVAD]]</f>
        <v>36-45</v>
      </c>
      <c r="H220" t="str">
        <f>Table12[[#This Row],[Kids]]</f>
        <v>Yes</v>
      </c>
      <c r="I220" t="str">
        <f>Table12[[#This Row],[Teens]]</f>
        <v>Yes</v>
      </c>
    </row>
    <row r="221" spans="1:9" ht="16.5" x14ac:dyDescent="0.3">
      <c r="A221">
        <f>Table2[[#This Row],[NumWebPurchases]]</f>
        <v>8</v>
      </c>
      <c r="B221">
        <f>Table2[[#This Row],[NumCatalogPurchases]]</f>
        <v>10</v>
      </c>
      <c r="C221">
        <f>Table2[[#This Row],[NumStorePurchases]]</f>
        <v>6</v>
      </c>
      <c r="D221">
        <f>Table2[[#This Row],[NumWebVisitsMonth]]</f>
        <v>3</v>
      </c>
      <c r="E221" s="3">
        <f>Table12[[#This Row],[Age]]</f>
        <v>65</v>
      </c>
      <c r="F221" t="s">
        <v>31</v>
      </c>
      <c r="G221" t="str">
        <f>Table12[[#This Row],[DVAD]]</f>
        <v>56-65</v>
      </c>
      <c r="H221" t="str">
        <f>Table12[[#This Row],[Kids]]</f>
        <v>No</v>
      </c>
      <c r="I221" t="str">
        <f>Table12[[#This Row],[Teens]]</f>
        <v>No</v>
      </c>
    </row>
    <row r="222" spans="1:9" ht="16.5" x14ac:dyDescent="0.3">
      <c r="A222">
        <f>Table2[[#This Row],[NumWebPurchases]]</f>
        <v>4</v>
      </c>
      <c r="B222">
        <f>Table2[[#This Row],[NumCatalogPurchases]]</f>
        <v>1</v>
      </c>
      <c r="C222">
        <f>Table2[[#This Row],[NumStorePurchases]]</f>
        <v>5</v>
      </c>
      <c r="D222">
        <f>Table2[[#This Row],[NumWebVisitsMonth]]</f>
        <v>7</v>
      </c>
      <c r="E222" s="3">
        <f>Table12[[#This Row],[Age]]</f>
        <v>59</v>
      </c>
      <c r="F222" t="s">
        <v>31</v>
      </c>
      <c r="G222" t="str">
        <f>Table12[[#This Row],[DVAD]]</f>
        <v>56-65</v>
      </c>
      <c r="H222" t="str">
        <f>Table12[[#This Row],[Kids]]</f>
        <v>No</v>
      </c>
      <c r="I222" t="str">
        <f>Table12[[#This Row],[Teens]]</f>
        <v>Yes</v>
      </c>
    </row>
    <row r="223" spans="1:9" ht="16.5" x14ac:dyDescent="0.3">
      <c r="A223">
        <f>Table2[[#This Row],[NumWebPurchases]]</f>
        <v>11</v>
      </c>
      <c r="B223">
        <f>Table2[[#This Row],[NumCatalogPurchases]]</f>
        <v>4</v>
      </c>
      <c r="C223">
        <f>Table2[[#This Row],[NumStorePurchases]]</f>
        <v>11</v>
      </c>
      <c r="D223">
        <f>Table2[[#This Row],[NumWebVisitsMonth]]</f>
        <v>6</v>
      </c>
      <c r="E223" s="3">
        <f>Table12[[#This Row],[Age]]</f>
        <v>32</v>
      </c>
      <c r="F223" t="s">
        <v>33</v>
      </c>
      <c r="G223" t="str">
        <f>Table12[[#This Row],[DVAD]]</f>
        <v>26-35</v>
      </c>
      <c r="H223" t="str">
        <f>Table12[[#This Row],[Kids]]</f>
        <v>Yes</v>
      </c>
      <c r="I223" t="str">
        <f>Table12[[#This Row],[Teens]]</f>
        <v>No</v>
      </c>
    </row>
    <row r="224" spans="1:9" ht="16.5" x14ac:dyDescent="0.3">
      <c r="A224">
        <f>Table2[[#This Row],[NumWebPurchases]]</f>
        <v>1</v>
      </c>
      <c r="B224">
        <f>Table2[[#This Row],[NumCatalogPurchases]]</f>
        <v>1</v>
      </c>
      <c r="C224">
        <f>Table2[[#This Row],[NumStorePurchases]]</f>
        <v>4</v>
      </c>
      <c r="D224">
        <f>Table2[[#This Row],[NumWebVisitsMonth]]</f>
        <v>3</v>
      </c>
      <c r="E224" s="3">
        <f>Table12[[#This Row],[Age]]</f>
        <v>26</v>
      </c>
      <c r="F224" t="s">
        <v>31</v>
      </c>
      <c r="G224" t="str">
        <f>Table12[[#This Row],[DVAD]]</f>
        <v>26-35</v>
      </c>
      <c r="H224" t="str">
        <f>Table12[[#This Row],[Kids]]</f>
        <v>Yes</v>
      </c>
      <c r="I224" t="str">
        <f>Table12[[#This Row],[Teens]]</f>
        <v>No</v>
      </c>
    </row>
    <row r="225" spans="1:9" ht="16.5" x14ac:dyDescent="0.3">
      <c r="A225">
        <f>Table2[[#This Row],[NumWebPurchases]]</f>
        <v>3</v>
      </c>
      <c r="B225">
        <f>Table2[[#This Row],[NumCatalogPurchases]]</f>
        <v>5</v>
      </c>
      <c r="C225">
        <f>Table2[[#This Row],[NumStorePurchases]]</f>
        <v>7</v>
      </c>
      <c r="D225">
        <f>Table2[[#This Row],[NumWebVisitsMonth]]</f>
        <v>1</v>
      </c>
      <c r="E225" s="3">
        <f>Table12[[#This Row],[Age]]</f>
        <v>44</v>
      </c>
      <c r="F225" t="s">
        <v>33</v>
      </c>
      <c r="G225" t="str">
        <f>Table12[[#This Row],[DVAD]]</f>
        <v>36-45</v>
      </c>
      <c r="H225" t="str">
        <f>Table12[[#This Row],[Kids]]</f>
        <v>No</v>
      </c>
      <c r="I225" t="str">
        <f>Table12[[#This Row],[Teens]]</f>
        <v>No</v>
      </c>
    </row>
    <row r="226" spans="1:9" ht="16.5" x14ac:dyDescent="0.3">
      <c r="A226">
        <f>Table2[[#This Row],[NumWebPurchases]]</f>
        <v>6</v>
      </c>
      <c r="B226">
        <f>Table2[[#This Row],[NumCatalogPurchases]]</f>
        <v>3</v>
      </c>
      <c r="C226">
        <f>Table2[[#This Row],[NumStorePurchases]]</f>
        <v>11</v>
      </c>
      <c r="D226">
        <f>Table2[[#This Row],[NumWebVisitsMonth]]</f>
        <v>3</v>
      </c>
      <c r="E226" s="3">
        <f>Table12[[#This Row],[Age]]</f>
        <v>44</v>
      </c>
      <c r="F226" t="s">
        <v>35</v>
      </c>
      <c r="G226" t="str">
        <f>Table12[[#This Row],[DVAD]]</f>
        <v>36-45</v>
      </c>
      <c r="H226" t="str">
        <f>Table12[[#This Row],[Kids]]</f>
        <v>No</v>
      </c>
      <c r="I226" t="str">
        <f>Table12[[#This Row],[Teens]]</f>
        <v>Yes</v>
      </c>
    </row>
    <row r="227" spans="1:9" ht="16.5" x14ac:dyDescent="0.3">
      <c r="A227">
        <f>Table2[[#This Row],[NumWebPurchases]]</f>
        <v>4</v>
      </c>
      <c r="B227">
        <f>Table2[[#This Row],[NumCatalogPurchases]]</f>
        <v>1</v>
      </c>
      <c r="C227">
        <f>Table2[[#This Row],[NumStorePurchases]]</f>
        <v>4</v>
      </c>
      <c r="D227">
        <f>Table2[[#This Row],[NumWebVisitsMonth]]</f>
        <v>8</v>
      </c>
      <c r="E227" s="3">
        <f>Table12[[#This Row],[Age]]</f>
        <v>33</v>
      </c>
      <c r="F227" t="s">
        <v>31</v>
      </c>
      <c r="G227" t="str">
        <f>Table12[[#This Row],[DVAD]]</f>
        <v>26-35</v>
      </c>
      <c r="H227" t="str">
        <f>Table12[[#This Row],[Kids]]</f>
        <v>Yes</v>
      </c>
      <c r="I227" t="str">
        <f>Table12[[#This Row],[Teens]]</f>
        <v>No</v>
      </c>
    </row>
    <row r="228" spans="1:9" ht="16.5" x14ac:dyDescent="0.3">
      <c r="A228">
        <f>Table2[[#This Row],[NumWebPurchases]]</f>
        <v>9</v>
      </c>
      <c r="B228">
        <f>Table2[[#This Row],[NumCatalogPurchases]]</f>
        <v>6</v>
      </c>
      <c r="C228">
        <f>Table2[[#This Row],[NumStorePurchases]]</f>
        <v>12</v>
      </c>
      <c r="D228">
        <f>Table2[[#This Row],[NumWebVisitsMonth]]</f>
        <v>6</v>
      </c>
      <c r="E228" s="3">
        <f>Table12[[#This Row],[Age]]</f>
        <v>50</v>
      </c>
      <c r="F228" t="s">
        <v>31</v>
      </c>
      <c r="G228" t="str">
        <f>Table12[[#This Row],[DVAD]]</f>
        <v>46-55</v>
      </c>
      <c r="H228" t="str">
        <f>Table12[[#This Row],[Kids]]</f>
        <v>No</v>
      </c>
      <c r="I228" t="str">
        <f>Table12[[#This Row],[Teens]]</f>
        <v>Yes</v>
      </c>
    </row>
    <row r="229" spans="1:9" ht="16.5" x14ac:dyDescent="0.3">
      <c r="A229">
        <f>Table2[[#This Row],[NumWebPurchases]]</f>
        <v>3</v>
      </c>
      <c r="B229">
        <f>Table2[[#This Row],[NumCatalogPurchases]]</f>
        <v>1</v>
      </c>
      <c r="C229">
        <f>Table2[[#This Row],[NumStorePurchases]]</f>
        <v>4</v>
      </c>
      <c r="D229">
        <f>Table2[[#This Row],[NumWebVisitsMonth]]</f>
        <v>8</v>
      </c>
      <c r="E229" s="3">
        <f>Table12[[#This Row],[Age]]</f>
        <v>35</v>
      </c>
      <c r="F229" t="s">
        <v>35</v>
      </c>
      <c r="G229" t="str">
        <f>Table12[[#This Row],[DVAD]]</f>
        <v>26-35</v>
      </c>
      <c r="H229" t="str">
        <f>Table12[[#This Row],[Kids]]</f>
        <v>Yes</v>
      </c>
      <c r="I229" t="str">
        <f>Table12[[#This Row],[Teens]]</f>
        <v>No</v>
      </c>
    </row>
    <row r="230" spans="1:9" ht="16.5" x14ac:dyDescent="0.3">
      <c r="A230">
        <f>Table2[[#This Row],[NumWebPurchases]]</f>
        <v>8</v>
      </c>
      <c r="B230">
        <f>Table2[[#This Row],[NumCatalogPurchases]]</f>
        <v>2</v>
      </c>
      <c r="C230">
        <f>Table2[[#This Row],[NumStorePurchases]]</f>
        <v>4</v>
      </c>
      <c r="D230">
        <f>Table2[[#This Row],[NumWebVisitsMonth]]</f>
        <v>8</v>
      </c>
      <c r="E230" s="3">
        <f>Table12[[#This Row],[Age]]</f>
        <v>36</v>
      </c>
      <c r="F230" t="s">
        <v>33</v>
      </c>
      <c r="G230" t="str">
        <f>Table12[[#This Row],[DVAD]]</f>
        <v>36-45</v>
      </c>
      <c r="H230" t="str">
        <f>Table12[[#This Row],[Kids]]</f>
        <v>No</v>
      </c>
      <c r="I230" t="str">
        <f>Table12[[#This Row],[Teens]]</f>
        <v>Yes</v>
      </c>
    </row>
    <row r="231" spans="1:9" ht="16.5" x14ac:dyDescent="0.3">
      <c r="A231">
        <f>Table2[[#This Row],[NumWebPurchases]]</f>
        <v>2</v>
      </c>
      <c r="B231">
        <f>Table2[[#This Row],[NumCatalogPurchases]]</f>
        <v>2</v>
      </c>
      <c r="C231">
        <f>Table2[[#This Row],[NumStorePurchases]]</f>
        <v>11</v>
      </c>
      <c r="D231">
        <f>Table2[[#This Row],[NumWebVisitsMonth]]</f>
        <v>8</v>
      </c>
      <c r="E231" s="3">
        <f>Table12[[#This Row],[Age]]</f>
        <v>60</v>
      </c>
      <c r="F231" t="s">
        <v>31</v>
      </c>
      <c r="G231" t="str">
        <f>Table12[[#This Row],[DVAD]]</f>
        <v>56-65</v>
      </c>
      <c r="H231" t="str">
        <f>Table12[[#This Row],[Kids]]</f>
        <v>No</v>
      </c>
      <c r="I231" t="str">
        <f>Table12[[#This Row],[Teens]]</f>
        <v>Yes</v>
      </c>
    </row>
    <row r="232" spans="1:9" ht="16.5" x14ac:dyDescent="0.3">
      <c r="A232">
        <f>Table2[[#This Row],[NumWebPurchases]]</f>
        <v>3</v>
      </c>
      <c r="B232">
        <f>Table2[[#This Row],[NumCatalogPurchases]]</f>
        <v>5</v>
      </c>
      <c r="C232">
        <f>Table2[[#This Row],[NumStorePurchases]]</f>
        <v>8</v>
      </c>
      <c r="D232">
        <f>Table2[[#This Row],[NumWebVisitsMonth]]</f>
        <v>2</v>
      </c>
      <c r="E232" s="3">
        <f>Table12[[#This Row],[Age]]</f>
        <v>40</v>
      </c>
      <c r="F232" t="s">
        <v>30</v>
      </c>
      <c r="G232" t="str">
        <f>Table12[[#This Row],[DVAD]]</f>
        <v>36-45</v>
      </c>
      <c r="H232" t="str">
        <f>Table12[[#This Row],[Kids]]</f>
        <v>No</v>
      </c>
      <c r="I232" t="str">
        <f>Table12[[#This Row],[Teens]]</f>
        <v>No</v>
      </c>
    </row>
    <row r="233" spans="1:9" ht="16.5" x14ac:dyDescent="0.3">
      <c r="A233">
        <f>Table2[[#This Row],[NumWebPurchases]]</f>
        <v>1</v>
      </c>
      <c r="B233">
        <f>Table2[[#This Row],[NumCatalogPurchases]]</f>
        <v>0</v>
      </c>
      <c r="C233">
        <f>Table2[[#This Row],[NumStorePurchases]]</f>
        <v>2</v>
      </c>
      <c r="D233">
        <f>Table2[[#This Row],[NumWebVisitsMonth]]</f>
        <v>8</v>
      </c>
      <c r="E233" s="3">
        <f>Table12[[#This Row],[Age]]</f>
        <v>28</v>
      </c>
      <c r="F233" t="s">
        <v>35</v>
      </c>
      <c r="G233" t="str">
        <f>Table12[[#This Row],[DVAD]]</f>
        <v>26-35</v>
      </c>
      <c r="H233" t="str">
        <f>Table12[[#This Row],[Kids]]</f>
        <v>Yes</v>
      </c>
      <c r="I233" t="str">
        <f>Table12[[#This Row],[Teens]]</f>
        <v>No</v>
      </c>
    </row>
    <row r="234" spans="1:9" ht="16.5" x14ac:dyDescent="0.3">
      <c r="A234">
        <f>Table2[[#This Row],[NumWebPurchases]]</f>
        <v>5</v>
      </c>
      <c r="B234">
        <f>Table2[[#This Row],[NumCatalogPurchases]]</f>
        <v>1</v>
      </c>
      <c r="C234">
        <f>Table2[[#This Row],[NumStorePurchases]]</f>
        <v>8</v>
      </c>
      <c r="D234">
        <f>Table2[[#This Row],[NumWebVisitsMonth]]</f>
        <v>7</v>
      </c>
      <c r="E234" s="3">
        <f>Table12[[#This Row],[Age]]</f>
        <v>47</v>
      </c>
      <c r="F234" t="s">
        <v>31</v>
      </c>
      <c r="G234" t="str">
        <f>Table12[[#This Row],[DVAD]]</f>
        <v>46-55</v>
      </c>
      <c r="H234" t="str">
        <f>Table12[[#This Row],[Kids]]</f>
        <v>Yes</v>
      </c>
      <c r="I234" t="str">
        <f>Table12[[#This Row],[Teens]]</f>
        <v>Yes</v>
      </c>
    </row>
    <row r="235" spans="1:9" ht="16.5" x14ac:dyDescent="0.3">
      <c r="A235">
        <f>Table2[[#This Row],[NumWebPurchases]]</f>
        <v>6</v>
      </c>
      <c r="B235">
        <f>Table2[[#This Row],[NumCatalogPurchases]]</f>
        <v>3</v>
      </c>
      <c r="C235">
        <f>Table2[[#This Row],[NumStorePurchases]]</f>
        <v>4</v>
      </c>
      <c r="D235">
        <f>Table2[[#This Row],[NumWebVisitsMonth]]</f>
        <v>7</v>
      </c>
      <c r="E235" s="3">
        <f>Table12[[#This Row],[Age]]</f>
        <v>51</v>
      </c>
      <c r="F235" t="s">
        <v>30</v>
      </c>
      <c r="G235" t="str">
        <f>Table12[[#This Row],[DVAD]]</f>
        <v>46-55</v>
      </c>
      <c r="H235" t="str">
        <f>Table12[[#This Row],[Kids]]</f>
        <v>No</v>
      </c>
      <c r="I235" t="str">
        <f>Table12[[#This Row],[Teens]]</f>
        <v>Yes</v>
      </c>
    </row>
    <row r="236" spans="1:9" ht="16.5" x14ac:dyDescent="0.3">
      <c r="A236">
        <f>Table2[[#This Row],[NumWebPurchases]]</f>
        <v>1</v>
      </c>
      <c r="B236">
        <f>Table2[[#This Row],[NumCatalogPurchases]]</f>
        <v>0</v>
      </c>
      <c r="C236">
        <f>Table2[[#This Row],[NumStorePurchases]]</f>
        <v>2</v>
      </c>
      <c r="D236">
        <f>Table2[[#This Row],[NumWebVisitsMonth]]</f>
        <v>8</v>
      </c>
      <c r="E236" s="3">
        <f>Table12[[#This Row],[Age]]</f>
        <v>42</v>
      </c>
      <c r="F236" t="s">
        <v>33</v>
      </c>
      <c r="G236" t="str">
        <f>Table12[[#This Row],[DVAD]]</f>
        <v>36-45</v>
      </c>
      <c r="H236" t="str">
        <f>Table12[[#This Row],[Kids]]</f>
        <v>Yes</v>
      </c>
      <c r="I236" t="str">
        <f>Table12[[#This Row],[Teens]]</f>
        <v>No</v>
      </c>
    </row>
    <row r="237" spans="1:9" ht="16.5" x14ac:dyDescent="0.3">
      <c r="A237">
        <f>Table2[[#This Row],[NumWebPurchases]]</f>
        <v>1</v>
      </c>
      <c r="B237">
        <f>Table2[[#This Row],[NumCatalogPurchases]]</f>
        <v>0</v>
      </c>
      <c r="C237">
        <f>Table2[[#This Row],[NumStorePurchases]]</f>
        <v>3</v>
      </c>
      <c r="D237">
        <f>Table2[[#This Row],[NumWebVisitsMonth]]</f>
        <v>3</v>
      </c>
      <c r="E237" s="3">
        <f>Table12[[#This Row],[Age]]</f>
        <v>63</v>
      </c>
      <c r="F237" t="s">
        <v>33</v>
      </c>
      <c r="G237" t="str">
        <f>Table12[[#This Row],[DVAD]]</f>
        <v>56-65</v>
      </c>
      <c r="H237" t="str">
        <f>Table12[[#This Row],[Kids]]</f>
        <v>No</v>
      </c>
      <c r="I237" t="str">
        <f>Table12[[#This Row],[Teens]]</f>
        <v>No</v>
      </c>
    </row>
    <row r="238" spans="1:9" ht="16.5" x14ac:dyDescent="0.3">
      <c r="A238">
        <f>Table2[[#This Row],[NumWebPurchases]]</f>
        <v>7</v>
      </c>
      <c r="B238">
        <f>Table2[[#This Row],[NumCatalogPurchases]]</f>
        <v>8</v>
      </c>
      <c r="C238">
        <f>Table2[[#This Row],[NumStorePurchases]]</f>
        <v>11</v>
      </c>
      <c r="D238">
        <f>Table2[[#This Row],[NumWebVisitsMonth]]</f>
        <v>5</v>
      </c>
      <c r="E238" s="3">
        <f>Table12[[#This Row],[Age]]</f>
        <v>48</v>
      </c>
      <c r="F238" t="s">
        <v>31</v>
      </c>
      <c r="G238" t="str">
        <f>Table12[[#This Row],[DVAD]]</f>
        <v>46-55</v>
      </c>
      <c r="H238" t="str">
        <f>Table12[[#This Row],[Kids]]</f>
        <v>No</v>
      </c>
      <c r="I238" t="str">
        <f>Table12[[#This Row],[Teens]]</f>
        <v>Yes</v>
      </c>
    </row>
    <row r="239" spans="1:9" ht="16.5" x14ac:dyDescent="0.3">
      <c r="A239">
        <f>Table2[[#This Row],[NumWebPurchases]]</f>
        <v>2</v>
      </c>
      <c r="B239">
        <f>Table2[[#This Row],[NumCatalogPurchases]]</f>
        <v>0</v>
      </c>
      <c r="C239">
        <f>Table2[[#This Row],[NumStorePurchases]]</f>
        <v>4</v>
      </c>
      <c r="D239">
        <f>Table2[[#This Row],[NumWebVisitsMonth]]</f>
        <v>6</v>
      </c>
      <c r="E239" s="3">
        <f>Table12[[#This Row],[Age]]</f>
        <v>38</v>
      </c>
      <c r="F239" t="s">
        <v>30</v>
      </c>
      <c r="G239" t="str">
        <f>Table12[[#This Row],[DVAD]]</f>
        <v>36-45</v>
      </c>
      <c r="H239" t="str">
        <f>Table12[[#This Row],[Kids]]</f>
        <v>Yes</v>
      </c>
      <c r="I239" t="str">
        <f>Table12[[#This Row],[Teens]]</f>
        <v>No</v>
      </c>
    </row>
    <row r="240" spans="1:9" ht="16.5" x14ac:dyDescent="0.3">
      <c r="A240">
        <f>Table2[[#This Row],[NumWebPurchases]]</f>
        <v>1</v>
      </c>
      <c r="B240">
        <f>Table2[[#This Row],[NumCatalogPurchases]]</f>
        <v>0</v>
      </c>
      <c r="C240">
        <f>Table2[[#This Row],[NumStorePurchases]]</f>
        <v>3</v>
      </c>
      <c r="D240">
        <f>Table2[[#This Row],[NumWebVisitsMonth]]</f>
        <v>7</v>
      </c>
      <c r="E240" s="3">
        <f>Table12[[#This Row],[Age]]</f>
        <v>31</v>
      </c>
      <c r="F240" t="s">
        <v>30</v>
      </c>
      <c r="G240" t="str">
        <f>Table12[[#This Row],[DVAD]]</f>
        <v>26-35</v>
      </c>
      <c r="H240" t="str">
        <f>Table12[[#This Row],[Kids]]</f>
        <v>Yes</v>
      </c>
      <c r="I240" t="str">
        <f>Table12[[#This Row],[Teens]]</f>
        <v>No</v>
      </c>
    </row>
    <row r="241" spans="1:9" ht="16.5" x14ac:dyDescent="0.3">
      <c r="A241">
        <f>Table2[[#This Row],[NumWebPurchases]]</f>
        <v>5</v>
      </c>
      <c r="B241">
        <f>Table2[[#This Row],[NumCatalogPurchases]]</f>
        <v>2</v>
      </c>
      <c r="C241">
        <f>Table2[[#This Row],[NumStorePurchases]]</f>
        <v>11</v>
      </c>
      <c r="D241">
        <f>Table2[[#This Row],[NumWebVisitsMonth]]</f>
        <v>3</v>
      </c>
      <c r="E241" s="3">
        <v>44</v>
      </c>
      <c r="F241" t="s">
        <v>30</v>
      </c>
      <c r="G241" t="str">
        <f>Table12[[#This Row],[DVAD]]</f>
        <v>46-55</v>
      </c>
      <c r="H241" t="str">
        <f>Table12[[#This Row],[Kids]]</f>
        <v>No</v>
      </c>
      <c r="I241" t="str">
        <f>Table12[[#This Row],[Teens]]</f>
        <v>Yes</v>
      </c>
    </row>
    <row r="242" spans="1:9" ht="16.5" x14ac:dyDescent="0.3">
      <c r="A242">
        <f>Table2[[#This Row],[NumWebPurchases]]</f>
        <v>3</v>
      </c>
      <c r="B242">
        <f>Table2[[#This Row],[NumCatalogPurchases]]</f>
        <v>1</v>
      </c>
      <c r="C242">
        <f>Table2[[#This Row],[NumStorePurchases]]</f>
        <v>3</v>
      </c>
      <c r="D242">
        <f>Table2[[#This Row],[NumWebVisitsMonth]]</f>
        <v>7</v>
      </c>
      <c r="E242" s="3">
        <f>Table12[[#This Row],[Age]]</f>
        <v>40</v>
      </c>
      <c r="F242" t="s">
        <v>38</v>
      </c>
      <c r="G242" t="str">
        <f>Table12[[#This Row],[DVAD]]</f>
        <v>36-45</v>
      </c>
      <c r="H242" t="str">
        <f>Table12[[#This Row],[Kids]]</f>
        <v>Yes</v>
      </c>
      <c r="I242" t="str">
        <f>Table12[[#This Row],[Teens]]</f>
        <v>No</v>
      </c>
    </row>
    <row r="243" spans="1:9" ht="16.5" x14ac:dyDescent="0.3">
      <c r="A243">
        <f>Table2[[#This Row],[NumWebPurchases]]</f>
        <v>1</v>
      </c>
      <c r="B243">
        <f>Table2[[#This Row],[NumCatalogPurchases]]</f>
        <v>0</v>
      </c>
      <c r="C243">
        <f>Table2[[#This Row],[NumStorePurchases]]</f>
        <v>2</v>
      </c>
      <c r="D243">
        <f>Table2[[#This Row],[NumWebVisitsMonth]]</f>
        <v>4</v>
      </c>
      <c r="E243" s="3">
        <f>Table12[[#This Row],[Age]]</f>
        <v>44</v>
      </c>
      <c r="F243" t="s">
        <v>31</v>
      </c>
      <c r="G243" t="str">
        <f>Table12[[#This Row],[DVAD]]</f>
        <v>36-45</v>
      </c>
      <c r="H243" t="str">
        <f>Table12[[#This Row],[Kids]]</f>
        <v>No</v>
      </c>
      <c r="I243" t="str">
        <f>Table12[[#This Row],[Teens]]</f>
        <v>Yes</v>
      </c>
    </row>
    <row r="244" spans="1:9" ht="16.5" x14ac:dyDescent="0.3">
      <c r="A244">
        <f>Table2[[#This Row],[NumWebPurchases]]</f>
        <v>6</v>
      </c>
      <c r="B244">
        <f>Table2[[#This Row],[NumCatalogPurchases]]</f>
        <v>5</v>
      </c>
      <c r="C244">
        <f>Table2[[#This Row],[NumStorePurchases]]</f>
        <v>10</v>
      </c>
      <c r="D244">
        <f>Table2[[#This Row],[NumWebVisitsMonth]]</f>
        <v>3</v>
      </c>
      <c r="E244" s="3">
        <f>Table12[[#This Row],[Age]]</f>
        <v>45</v>
      </c>
      <c r="F244" t="s">
        <v>30</v>
      </c>
      <c r="G244" t="str">
        <f>Table12[[#This Row],[DVAD]]</f>
        <v>36-45</v>
      </c>
      <c r="H244" t="str">
        <f>Table12[[#This Row],[Kids]]</f>
        <v>No</v>
      </c>
      <c r="I244" t="str">
        <f>Table12[[#This Row],[Teens]]</f>
        <v>No</v>
      </c>
    </row>
    <row r="245" spans="1:9" ht="16.5" x14ac:dyDescent="0.3">
      <c r="A245">
        <f>Table2[[#This Row],[NumWebPurchases]]</f>
        <v>6</v>
      </c>
      <c r="B245">
        <f>Table2[[#This Row],[NumCatalogPurchases]]</f>
        <v>4</v>
      </c>
      <c r="C245">
        <f>Table2[[#This Row],[NumStorePurchases]]</f>
        <v>4</v>
      </c>
      <c r="D245">
        <f>Table2[[#This Row],[NumWebVisitsMonth]]</f>
        <v>3</v>
      </c>
      <c r="E245" s="3">
        <f>Table12[[#This Row],[Age]]</f>
        <v>54</v>
      </c>
      <c r="F245" t="s">
        <v>33</v>
      </c>
      <c r="G245" t="str">
        <f>Table12[[#This Row],[DVAD]]</f>
        <v>46-55</v>
      </c>
      <c r="H245" t="str">
        <f>Table12[[#This Row],[Kids]]</f>
        <v>No</v>
      </c>
      <c r="I245" t="str">
        <f>Table12[[#This Row],[Teens]]</f>
        <v>Yes</v>
      </c>
    </row>
    <row r="246" spans="1:9" ht="16.5" x14ac:dyDescent="0.3">
      <c r="A246">
        <f>Table2[[#This Row],[NumWebPurchases]]</f>
        <v>2</v>
      </c>
      <c r="B246">
        <f>Table2[[#This Row],[NumCatalogPurchases]]</f>
        <v>0</v>
      </c>
      <c r="C246">
        <f>Table2[[#This Row],[NumStorePurchases]]</f>
        <v>2</v>
      </c>
      <c r="D246">
        <f>Table2[[#This Row],[NumWebVisitsMonth]]</f>
        <v>9</v>
      </c>
      <c r="E246" s="3">
        <f>Table12[[#This Row],[Age]]</f>
        <v>42</v>
      </c>
      <c r="F246" t="s">
        <v>33</v>
      </c>
      <c r="G246" t="str">
        <f>Table12[[#This Row],[DVAD]]</f>
        <v>36-45</v>
      </c>
      <c r="H246" t="str">
        <f>Table12[[#This Row],[Kids]]</f>
        <v>Yes</v>
      </c>
      <c r="I246" t="str">
        <f>Table12[[#This Row],[Teens]]</f>
        <v>No</v>
      </c>
    </row>
    <row r="247" spans="1:9" ht="16.5" x14ac:dyDescent="0.3">
      <c r="A247">
        <f>Table2[[#This Row],[NumWebPurchases]]</f>
        <v>3</v>
      </c>
      <c r="B247">
        <f>Table2[[#This Row],[NumCatalogPurchases]]</f>
        <v>9</v>
      </c>
      <c r="C247">
        <f>Table2[[#This Row],[NumStorePurchases]]</f>
        <v>9</v>
      </c>
      <c r="D247">
        <f>Table2[[#This Row],[NumWebVisitsMonth]]</f>
        <v>2</v>
      </c>
      <c r="E247" s="3">
        <f>Table12[[#This Row],[Age]]</f>
        <v>23</v>
      </c>
      <c r="F247" t="s">
        <v>33</v>
      </c>
      <c r="G247" t="str">
        <f>Table12[[#This Row],[DVAD]]</f>
        <v>16-25</v>
      </c>
      <c r="H247" t="str">
        <f>Table12[[#This Row],[Kids]]</f>
        <v>No</v>
      </c>
      <c r="I247" t="str">
        <f>Table12[[#This Row],[Teens]]</f>
        <v>No</v>
      </c>
    </row>
    <row r="248" spans="1:9" ht="16.5" x14ac:dyDescent="0.3">
      <c r="A248">
        <f>Table2[[#This Row],[NumWebPurchases]]</f>
        <v>11</v>
      </c>
      <c r="B248">
        <f>Table2[[#This Row],[NumCatalogPurchases]]</f>
        <v>5</v>
      </c>
      <c r="C248">
        <f>Table2[[#This Row],[NumStorePurchases]]</f>
        <v>8</v>
      </c>
      <c r="D248">
        <f>Table2[[#This Row],[NumWebVisitsMonth]]</f>
        <v>7</v>
      </c>
      <c r="E248" s="3">
        <f>Table12[[#This Row],[Age]]</f>
        <v>54</v>
      </c>
      <c r="F248" t="s">
        <v>33</v>
      </c>
      <c r="G248" t="str">
        <f>Table12[[#This Row],[DVAD]]</f>
        <v>46-55</v>
      </c>
      <c r="H248" t="str">
        <f>Table12[[#This Row],[Kids]]</f>
        <v>No</v>
      </c>
      <c r="I248" t="str">
        <f>Table12[[#This Row],[Teens]]</f>
        <v>Yes</v>
      </c>
    </row>
    <row r="249" spans="1:9" ht="16.5" x14ac:dyDescent="0.3">
      <c r="A249">
        <f>Table2[[#This Row],[NumWebPurchases]]</f>
        <v>1</v>
      </c>
      <c r="B249">
        <f>Table2[[#This Row],[NumCatalogPurchases]]</f>
        <v>0</v>
      </c>
      <c r="C249">
        <f>Table2[[#This Row],[NumStorePurchases]]</f>
        <v>3</v>
      </c>
      <c r="D249">
        <f>Table2[[#This Row],[NumWebVisitsMonth]]</f>
        <v>6</v>
      </c>
      <c r="E249" s="3">
        <f>Table12[[#This Row],[Age]]</f>
        <v>50</v>
      </c>
      <c r="F249" t="s">
        <v>33</v>
      </c>
      <c r="G249" t="str">
        <f>Table12[[#This Row],[DVAD]]</f>
        <v>46-55</v>
      </c>
      <c r="H249" t="str">
        <f>Table12[[#This Row],[Kids]]</f>
        <v>Yes</v>
      </c>
      <c r="I249" t="str">
        <f>Table12[[#This Row],[Teens]]</f>
        <v>Yes</v>
      </c>
    </row>
    <row r="250" spans="1:9" ht="16.5" x14ac:dyDescent="0.3">
      <c r="A250">
        <f>Table2[[#This Row],[NumWebPurchases]]</f>
        <v>5</v>
      </c>
      <c r="B250">
        <f>Table2[[#This Row],[NumCatalogPurchases]]</f>
        <v>3</v>
      </c>
      <c r="C250">
        <f>Table2[[#This Row],[NumStorePurchases]]</f>
        <v>6</v>
      </c>
      <c r="D250">
        <f>Table2[[#This Row],[NumWebVisitsMonth]]</f>
        <v>6</v>
      </c>
      <c r="E250" s="3">
        <f>Table12[[#This Row],[Age]]</f>
        <v>41</v>
      </c>
      <c r="F250" t="s">
        <v>33</v>
      </c>
      <c r="G250" t="str">
        <f>Table12[[#This Row],[DVAD]]</f>
        <v>36-45</v>
      </c>
      <c r="H250" t="str">
        <f>Table12[[#This Row],[Kids]]</f>
        <v>Yes</v>
      </c>
      <c r="I250" t="str">
        <f>Table12[[#This Row],[Teens]]</f>
        <v>No</v>
      </c>
    </row>
    <row r="251" spans="1:9" ht="16.5" x14ac:dyDescent="0.3">
      <c r="A251">
        <f>Table2[[#This Row],[NumWebPurchases]]</f>
        <v>9</v>
      </c>
      <c r="B251">
        <f>Table2[[#This Row],[NumCatalogPurchases]]</f>
        <v>4</v>
      </c>
      <c r="C251">
        <f>Table2[[#This Row],[NumStorePurchases]]</f>
        <v>6</v>
      </c>
      <c r="D251">
        <f>Table2[[#This Row],[NumWebVisitsMonth]]</f>
        <v>5</v>
      </c>
      <c r="E251" s="3">
        <f>Table12[[#This Row],[Age]]</f>
        <v>60</v>
      </c>
      <c r="F251" t="s">
        <v>31</v>
      </c>
      <c r="G251" t="str">
        <f>Table12[[#This Row],[DVAD]]</f>
        <v>56-65</v>
      </c>
      <c r="H251" t="str">
        <f>Table12[[#This Row],[Kids]]</f>
        <v>No</v>
      </c>
      <c r="I251" t="str">
        <f>Table12[[#This Row],[Teens]]</f>
        <v>Yes</v>
      </c>
    </row>
    <row r="252" spans="1:9" ht="16.5" x14ac:dyDescent="0.3">
      <c r="A252">
        <f>Table2[[#This Row],[NumWebPurchases]]</f>
        <v>4</v>
      </c>
      <c r="B252">
        <f>Table2[[#This Row],[NumCatalogPurchases]]</f>
        <v>10</v>
      </c>
      <c r="C252">
        <f>Table2[[#This Row],[NumStorePurchases]]</f>
        <v>5</v>
      </c>
      <c r="D252">
        <f>Table2[[#This Row],[NumWebVisitsMonth]]</f>
        <v>3</v>
      </c>
      <c r="E252" s="3">
        <f>Table12[[#This Row],[Age]]</f>
        <v>24</v>
      </c>
      <c r="F252" t="s">
        <v>30</v>
      </c>
      <c r="G252" t="str">
        <f>Table12[[#This Row],[DVAD]]</f>
        <v>16-25</v>
      </c>
      <c r="H252" t="str">
        <f>Table12[[#This Row],[Kids]]</f>
        <v>No</v>
      </c>
      <c r="I252" t="str">
        <f>Table12[[#This Row],[Teens]]</f>
        <v>No</v>
      </c>
    </row>
    <row r="253" spans="1:9" ht="16.5" x14ac:dyDescent="0.3">
      <c r="A253">
        <f>Table2[[#This Row],[NumWebPurchases]]</f>
        <v>9</v>
      </c>
      <c r="B253">
        <f>Table2[[#This Row],[NumCatalogPurchases]]</f>
        <v>6</v>
      </c>
      <c r="C253">
        <f>Table2[[#This Row],[NumStorePurchases]]</f>
        <v>6</v>
      </c>
      <c r="D253">
        <f>Table2[[#This Row],[NumWebVisitsMonth]]</f>
        <v>6</v>
      </c>
      <c r="E253" s="3">
        <f>Table12[[#This Row],[Age]]</f>
        <v>43</v>
      </c>
      <c r="F253" t="s">
        <v>30</v>
      </c>
      <c r="G253" t="str">
        <f>Table12[[#This Row],[DVAD]]</f>
        <v>36-45</v>
      </c>
      <c r="H253" t="str">
        <f>Table12[[#This Row],[Kids]]</f>
        <v>No</v>
      </c>
      <c r="I253" t="str">
        <f>Table12[[#This Row],[Teens]]</f>
        <v>Yes</v>
      </c>
    </row>
    <row r="254" spans="1:9" ht="16.5" x14ac:dyDescent="0.3">
      <c r="A254">
        <f>Table2[[#This Row],[NumWebPurchases]]</f>
        <v>2</v>
      </c>
      <c r="B254">
        <f>Table2[[#This Row],[NumCatalogPurchases]]</f>
        <v>0</v>
      </c>
      <c r="C254">
        <f>Table2[[#This Row],[NumStorePurchases]]</f>
        <v>3</v>
      </c>
      <c r="D254">
        <f>Table2[[#This Row],[NumWebVisitsMonth]]</f>
        <v>8</v>
      </c>
      <c r="E254" s="3">
        <f>Table12[[#This Row],[Age]]</f>
        <v>38</v>
      </c>
      <c r="F254" t="s">
        <v>35</v>
      </c>
      <c r="G254" t="str">
        <f>Table12[[#This Row],[DVAD]]</f>
        <v>36-45</v>
      </c>
      <c r="H254" t="str">
        <f>Table12[[#This Row],[Kids]]</f>
        <v>Yes</v>
      </c>
      <c r="I254" t="str">
        <f>Table12[[#This Row],[Teens]]</f>
        <v>No</v>
      </c>
    </row>
    <row r="255" spans="1:9" ht="16.5" x14ac:dyDescent="0.3">
      <c r="A255">
        <f>Table2[[#This Row],[NumWebPurchases]]</f>
        <v>1</v>
      </c>
      <c r="B255">
        <f>Table2[[#This Row],[NumCatalogPurchases]]</f>
        <v>0</v>
      </c>
      <c r="C255">
        <f>Table2[[#This Row],[NumStorePurchases]]</f>
        <v>3</v>
      </c>
      <c r="D255">
        <f>Table2[[#This Row],[NumWebVisitsMonth]]</f>
        <v>6</v>
      </c>
      <c r="E255" s="3">
        <f>Table12[[#This Row],[Age]]</f>
        <v>28</v>
      </c>
      <c r="F255" t="s">
        <v>31</v>
      </c>
      <c r="G255" t="str">
        <f>Table12[[#This Row],[DVAD]]</f>
        <v>26-35</v>
      </c>
      <c r="H255" t="str">
        <f>Table12[[#This Row],[Kids]]</f>
        <v>Yes</v>
      </c>
      <c r="I255" t="str">
        <f>Table12[[#This Row],[Teens]]</f>
        <v>No</v>
      </c>
    </row>
    <row r="256" spans="1:9" ht="16.5" x14ac:dyDescent="0.3">
      <c r="A256">
        <f>Table2[[#This Row],[NumWebPurchases]]</f>
        <v>6</v>
      </c>
      <c r="B256">
        <f>Table2[[#This Row],[NumCatalogPurchases]]</f>
        <v>9</v>
      </c>
      <c r="C256">
        <f>Table2[[#This Row],[NumStorePurchases]]</f>
        <v>13</v>
      </c>
      <c r="D256">
        <f>Table2[[#This Row],[NumWebVisitsMonth]]</f>
        <v>2</v>
      </c>
      <c r="E256" s="3">
        <f>Table12[[#This Row],[Age]]</f>
        <v>39</v>
      </c>
      <c r="F256" t="s">
        <v>31</v>
      </c>
      <c r="G256" t="str">
        <f>Table12[[#This Row],[DVAD]]</f>
        <v>36-45</v>
      </c>
      <c r="H256" t="str">
        <f>Table12[[#This Row],[Kids]]</f>
        <v>No</v>
      </c>
      <c r="I256" t="str">
        <f>Table12[[#This Row],[Teens]]</f>
        <v>No</v>
      </c>
    </row>
    <row r="257" spans="1:9" ht="16.5" x14ac:dyDescent="0.3">
      <c r="A257">
        <f>Table2[[#This Row],[NumWebPurchases]]</f>
        <v>3</v>
      </c>
      <c r="B257">
        <f>Table2[[#This Row],[NumCatalogPurchases]]</f>
        <v>1</v>
      </c>
      <c r="C257">
        <f>Table2[[#This Row],[NumStorePurchases]]</f>
        <v>5</v>
      </c>
      <c r="D257">
        <f>Table2[[#This Row],[NumWebVisitsMonth]]</f>
        <v>6</v>
      </c>
      <c r="E257" s="3">
        <f>Table12[[#This Row],[Age]]</f>
        <v>54</v>
      </c>
      <c r="F257" t="s">
        <v>30</v>
      </c>
      <c r="G257" t="str">
        <f>Table12[[#This Row],[DVAD]]</f>
        <v>46-55</v>
      </c>
      <c r="H257" t="str">
        <f>Table12[[#This Row],[Kids]]</f>
        <v>No</v>
      </c>
      <c r="I257" t="str">
        <f>Table12[[#This Row],[Teens]]</f>
        <v>No</v>
      </c>
    </row>
    <row r="258" spans="1:9" ht="16.5" x14ac:dyDescent="0.3">
      <c r="A258">
        <f>Table2[[#This Row],[NumWebPurchases]]</f>
        <v>4</v>
      </c>
      <c r="B258">
        <f>Table2[[#This Row],[NumCatalogPurchases]]</f>
        <v>6</v>
      </c>
      <c r="C258">
        <f>Table2[[#This Row],[NumStorePurchases]]</f>
        <v>11</v>
      </c>
      <c r="D258">
        <f>Table2[[#This Row],[NumWebVisitsMonth]]</f>
        <v>8</v>
      </c>
      <c r="E258" s="3">
        <f>Table12[[#This Row],[Age]]</f>
        <v>45</v>
      </c>
      <c r="F258" t="s">
        <v>31</v>
      </c>
      <c r="G258" t="str">
        <f>Table12[[#This Row],[DVAD]]</f>
        <v>36-45</v>
      </c>
      <c r="H258" t="str">
        <f>Table12[[#This Row],[Kids]]</f>
        <v>Yes</v>
      </c>
      <c r="I258" t="str">
        <f>Table12[[#This Row],[Teens]]</f>
        <v>Yes</v>
      </c>
    </row>
    <row r="259" spans="1:9" ht="16.5" x14ac:dyDescent="0.3">
      <c r="A259">
        <f>Table2[[#This Row],[NumWebPurchases]]</f>
        <v>1</v>
      </c>
      <c r="B259">
        <f>Table2[[#This Row],[NumCatalogPurchases]]</f>
        <v>0</v>
      </c>
      <c r="C259">
        <f>Table2[[#This Row],[NumStorePurchases]]</f>
        <v>3</v>
      </c>
      <c r="D259">
        <f>Table2[[#This Row],[NumWebVisitsMonth]]</f>
        <v>6</v>
      </c>
      <c r="E259" s="3">
        <f>Table12[[#This Row],[Age]]</f>
        <v>38</v>
      </c>
      <c r="F259" t="s">
        <v>30</v>
      </c>
      <c r="G259" t="str">
        <f>Table12[[#This Row],[DVAD]]</f>
        <v>36-45</v>
      </c>
      <c r="H259" t="str">
        <f>Table12[[#This Row],[Kids]]</f>
        <v>Yes</v>
      </c>
      <c r="I259" t="str">
        <f>Table12[[#This Row],[Teens]]</f>
        <v>No</v>
      </c>
    </row>
    <row r="260" spans="1:9" ht="16.5" x14ac:dyDescent="0.3">
      <c r="A260">
        <f>Table2[[#This Row],[NumWebPurchases]]</f>
        <v>8</v>
      </c>
      <c r="B260">
        <f>Table2[[#This Row],[NumCatalogPurchases]]</f>
        <v>3</v>
      </c>
      <c r="C260">
        <f>Table2[[#This Row],[NumStorePurchases]]</f>
        <v>5</v>
      </c>
      <c r="D260">
        <f>Table2[[#This Row],[NumWebVisitsMonth]]</f>
        <v>6</v>
      </c>
      <c r="E260" s="3">
        <f>Table12[[#This Row],[Age]]</f>
        <v>51</v>
      </c>
      <c r="F260" t="s">
        <v>30</v>
      </c>
      <c r="G260" t="str">
        <f>Table12[[#This Row],[DVAD]]</f>
        <v>46-55</v>
      </c>
      <c r="H260" t="str">
        <f>Table12[[#This Row],[Kids]]</f>
        <v>No</v>
      </c>
      <c r="I260" t="str">
        <f>Table12[[#This Row],[Teens]]</f>
        <v>Yes</v>
      </c>
    </row>
    <row r="261" spans="1:9" ht="16.5" x14ac:dyDescent="0.3">
      <c r="A261">
        <f>Table2[[#This Row],[NumWebPurchases]]</f>
        <v>3</v>
      </c>
      <c r="B261">
        <f>Table2[[#This Row],[NumCatalogPurchases]]</f>
        <v>2</v>
      </c>
      <c r="C261">
        <f>Table2[[#This Row],[NumStorePurchases]]</f>
        <v>7</v>
      </c>
      <c r="D261">
        <f>Table2[[#This Row],[NumWebVisitsMonth]]</f>
        <v>3</v>
      </c>
      <c r="E261" s="3">
        <f>Table12[[#This Row],[Age]]</f>
        <v>48</v>
      </c>
      <c r="F261" t="s">
        <v>30</v>
      </c>
      <c r="G261" t="str">
        <f>Table12[[#This Row],[DVAD]]</f>
        <v>46-55</v>
      </c>
      <c r="H261" t="str">
        <f>Table12[[#This Row],[Kids]]</f>
        <v>No</v>
      </c>
      <c r="I261" t="str">
        <f>Table12[[#This Row],[Teens]]</f>
        <v>Yes</v>
      </c>
    </row>
    <row r="262" spans="1:9" ht="16.5" x14ac:dyDescent="0.3">
      <c r="A262">
        <f>Table2[[#This Row],[NumWebPurchases]]</f>
        <v>2</v>
      </c>
      <c r="B262">
        <f>Table2[[#This Row],[NumCatalogPurchases]]</f>
        <v>0</v>
      </c>
      <c r="C262">
        <f>Table2[[#This Row],[NumStorePurchases]]</f>
        <v>4</v>
      </c>
      <c r="D262">
        <f>Table2[[#This Row],[NumWebVisitsMonth]]</f>
        <v>5</v>
      </c>
      <c r="E262" s="3">
        <f>Table12[[#This Row],[Age]]</f>
        <v>49</v>
      </c>
      <c r="F262" t="s">
        <v>35</v>
      </c>
      <c r="G262" t="str">
        <f>Table12[[#This Row],[DVAD]]</f>
        <v>46-55</v>
      </c>
      <c r="H262" t="str">
        <f>Table12[[#This Row],[Kids]]</f>
        <v>Yes</v>
      </c>
      <c r="I262" t="str">
        <f>Table12[[#This Row],[Teens]]</f>
        <v>Yes</v>
      </c>
    </row>
    <row r="263" spans="1:9" ht="16.5" x14ac:dyDescent="0.3">
      <c r="A263">
        <f>Table2[[#This Row],[NumWebPurchases]]</f>
        <v>1</v>
      </c>
      <c r="B263">
        <f>Table2[[#This Row],[NumCatalogPurchases]]</f>
        <v>0</v>
      </c>
      <c r="C263">
        <f>Table2[[#This Row],[NumStorePurchases]]</f>
        <v>2</v>
      </c>
      <c r="D263">
        <f>Table2[[#This Row],[NumWebVisitsMonth]]</f>
        <v>8</v>
      </c>
      <c r="E263" s="3">
        <f>Table12[[#This Row],[Age]]</f>
        <v>56</v>
      </c>
      <c r="F263" t="s">
        <v>35</v>
      </c>
      <c r="G263" t="str">
        <f>Table12[[#This Row],[DVAD]]</f>
        <v>56-65</v>
      </c>
      <c r="H263" t="str">
        <f>Table12[[#This Row],[Kids]]</f>
        <v>Yes</v>
      </c>
      <c r="I263" t="str">
        <f>Table12[[#This Row],[Teens]]</f>
        <v>Yes</v>
      </c>
    </row>
    <row r="264" spans="1:9" ht="16.5" x14ac:dyDescent="0.3">
      <c r="A264">
        <f>Table2[[#This Row],[NumWebPurchases]]</f>
        <v>1</v>
      </c>
      <c r="B264">
        <f>Table2[[#This Row],[NumCatalogPurchases]]</f>
        <v>1</v>
      </c>
      <c r="C264">
        <f>Table2[[#This Row],[NumStorePurchases]]</f>
        <v>2</v>
      </c>
      <c r="D264">
        <f>Table2[[#This Row],[NumWebVisitsMonth]]</f>
        <v>7</v>
      </c>
      <c r="E264" s="3">
        <f>Table12[[#This Row],[Age]]</f>
        <v>33</v>
      </c>
      <c r="F264" t="s">
        <v>33</v>
      </c>
      <c r="G264" t="str">
        <f>Table12[[#This Row],[DVAD]]</f>
        <v>26-35</v>
      </c>
      <c r="H264" t="str">
        <f>Table12[[#This Row],[Kids]]</f>
        <v>Yes</v>
      </c>
      <c r="I264" t="str">
        <f>Table12[[#This Row],[Teens]]</f>
        <v>No</v>
      </c>
    </row>
    <row r="265" spans="1:9" ht="16.5" x14ac:dyDescent="0.3">
      <c r="A265">
        <f>Table2[[#This Row],[NumWebPurchases]]</f>
        <v>10</v>
      </c>
      <c r="B265">
        <f>Table2[[#This Row],[NumCatalogPurchases]]</f>
        <v>2</v>
      </c>
      <c r="C265">
        <f>Table2[[#This Row],[NumStorePurchases]]</f>
        <v>10</v>
      </c>
      <c r="D265">
        <f>Table2[[#This Row],[NumWebVisitsMonth]]</f>
        <v>5</v>
      </c>
      <c r="E265" s="3">
        <f>Table12[[#This Row],[Age]]</f>
        <v>45</v>
      </c>
      <c r="F265" t="s">
        <v>33</v>
      </c>
      <c r="G265" t="str">
        <f>Table12[[#This Row],[DVAD]]</f>
        <v>36-45</v>
      </c>
      <c r="H265" t="str">
        <f>Table12[[#This Row],[Kids]]</f>
        <v>No</v>
      </c>
      <c r="I265" t="str">
        <f>Table12[[#This Row],[Teens]]</f>
        <v>Yes</v>
      </c>
    </row>
    <row r="266" spans="1:9" ht="16.5" x14ac:dyDescent="0.3">
      <c r="A266">
        <f>Table2[[#This Row],[NumWebPurchases]]</f>
        <v>4</v>
      </c>
      <c r="B266">
        <f>Table2[[#This Row],[NumCatalogPurchases]]</f>
        <v>1</v>
      </c>
      <c r="C266">
        <f>Table2[[#This Row],[NumStorePurchases]]</f>
        <v>6</v>
      </c>
      <c r="D266">
        <f>Table2[[#This Row],[NumWebVisitsMonth]]</f>
        <v>5</v>
      </c>
      <c r="E266" s="3">
        <f>Table12[[#This Row],[Age]]</f>
        <v>44</v>
      </c>
      <c r="F266" t="s">
        <v>31</v>
      </c>
      <c r="G266" t="str">
        <f>Table12[[#This Row],[DVAD]]</f>
        <v>36-45</v>
      </c>
      <c r="H266" t="str">
        <f>Table12[[#This Row],[Kids]]</f>
        <v>Yes</v>
      </c>
      <c r="I266" t="str">
        <f>Table12[[#This Row],[Teens]]</f>
        <v>No</v>
      </c>
    </row>
    <row r="267" spans="1:9" ht="16.5" x14ac:dyDescent="0.3">
      <c r="A267">
        <f>Table2[[#This Row],[NumWebPurchases]]</f>
        <v>1</v>
      </c>
      <c r="B267">
        <f>Table2[[#This Row],[NumCatalogPurchases]]</f>
        <v>0</v>
      </c>
      <c r="C267">
        <f>Table2[[#This Row],[NumStorePurchases]]</f>
        <v>2</v>
      </c>
      <c r="D267">
        <f>Table2[[#This Row],[NumWebVisitsMonth]]</f>
        <v>9</v>
      </c>
      <c r="E267" s="3">
        <f>Table12[[#This Row],[Age]]</f>
        <v>34</v>
      </c>
      <c r="F267" t="s">
        <v>33</v>
      </c>
      <c r="G267" t="str">
        <f>Table12[[#This Row],[DVAD]]</f>
        <v>26-35</v>
      </c>
      <c r="H267" t="str">
        <f>Table12[[#This Row],[Kids]]</f>
        <v>Yes</v>
      </c>
      <c r="I267" t="str">
        <f>Table12[[#This Row],[Teens]]</f>
        <v>No</v>
      </c>
    </row>
    <row r="268" spans="1:9" ht="16.5" x14ac:dyDescent="0.3">
      <c r="A268">
        <f>Table2[[#This Row],[NumWebPurchases]]</f>
        <v>5</v>
      </c>
      <c r="B268">
        <f>Table2[[#This Row],[NumCatalogPurchases]]</f>
        <v>2</v>
      </c>
      <c r="C268">
        <f>Table2[[#This Row],[NumStorePurchases]]</f>
        <v>4</v>
      </c>
      <c r="D268">
        <f>Table2[[#This Row],[NumWebVisitsMonth]]</f>
        <v>8</v>
      </c>
      <c r="E268" s="3">
        <f>Table12[[#This Row],[Age]]</f>
        <v>61</v>
      </c>
      <c r="F268" t="s">
        <v>33</v>
      </c>
      <c r="G268" t="str">
        <f>Table12[[#This Row],[DVAD]]</f>
        <v>56-65</v>
      </c>
      <c r="H268" t="str">
        <f>Table12[[#This Row],[Kids]]</f>
        <v>Yes</v>
      </c>
      <c r="I268" t="str">
        <f>Table12[[#This Row],[Teens]]</f>
        <v>Yes</v>
      </c>
    </row>
    <row r="269" spans="1:9" ht="16.5" x14ac:dyDescent="0.3">
      <c r="A269">
        <f>Table2[[#This Row],[NumWebPurchases]]</f>
        <v>3</v>
      </c>
      <c r="B269">
        <f>Table2[[#This Row],[NumCatalogPurchases]]</f>
        <v>1</v>
      </c>
      <c r="C269">
        <f>Table2[[#This Row],[NumStorePurchases]]</f>
        <v>3</v>
      </c>
      <c r="D269">
        <f>Table2[[#This Row],[NumWebVisitsMonth]]</f>
        <v>7</v>
      </c>
      <c r="E269" s="3">
        <f>Table12[[#This Row],[Age]]</f>
        <v>47</v>
      </c>
      <c r="F269" t="s">
        <v>33</v>
      </c>
      <c r="G269" t="str">
        <f>Table12[[#This Row],[DVAD]]</f>
        <v>46-55</v>
      </c>
      <c r="H269" t="str">
        <f>Table12[[#This Row],[Kids]]</f>
        <v>Yes</v>
      </c>
      <c r="I269" t="str">
        <f>Table12[[#This Row],[Teens]]</f>
        <v>Yes</v>
      </c>
    </row>
    <row r="270" spans="1:9" ht="16.5" x14ac:dyDescent="0.3">
      <c r="A270">
        <f>Table2[[#This Row],[NumWebPurchases]]</f>
        <v>3</v>
      </c>
      <c r="B270">
        <f>Table2[[#This Row],[NumCatalogPurchases]]</f>
        <v>7</v>
      </c>
      <c r="C270">
        <f>Table2[[#This Row],[NumStorePurchases]]</f>
        <v>8</v>
      </c>
      <c r="D270">
        <f>Table2[[#This Row],[NumWebVisitsMonth]]</f>
        <v>1</v>
      </c>
      <c r="E270" s="3">
        <f>Table12[[#This Row],[Age]]</f>
        <v>51</v>
      </c>
      <c r="F270" t="s">
        <v>33</v>
      </c>
      <c r="G270" t="str">
        <f>Table12[[#This Row],[DVAD]]</f>
        <v>46-55</v>
      </c>
      <c r="H270" t="str">
        <f>Table12[[#This Row],[Kids]]</f>
        <v>No</v>
      </c>
      <c r="I270" t="str">
        <f>Table12[[#This Row],[Teens]]</f>
        <v>No</v>
      </c>
    </row>
    <row r="271" spans="1:9" ht="16.5" x14ac:dyDescent="0.3">
      <c r="A271">
        <f>Table2[[#This Row],[NumWebPurchases]]</f>
        <v>3</v>
      </c>
      <c r="B271">
        <f>Table2[[#This Row],[NumCatalogPurchases]]</f>
        <v>2</v>
      </c>
      <c r="C271">
        <f>Table2[[#This Row],[NumStorePurchases]]</f>
        <v>2</v>
      </c>
      <c r="D271">
        <f>Table2[[#This Row],[NumWebVisitsMonth]]</f>
        <v>7</v>
      </c>
      <c r="E271" s="3">
        <f>Table12[[#This Row],[Age]]</f>
        <v>42</v>
      </c>
      <c r="F271" t="s">
        <v>31</v>
      </c>
      <c r="G271" t="str">
        <f>Table12[[#This Row],[DVAD]]</f>
        <v>36-45</v>
      </c>
      <c r="H271" t="str">
        <f>Table12[[#This Row],[Kids]]</f>
        <v>Yes</v>
      </c>
      <c r="I271" t="str">
        <f>Table12[[#This Row],[Teens]]</f>
        <v>Yes</v>
      </c>
    </row>
    <row r="272" spans="1:9" ht="16.5" x14ac:dyDescent="0.3">
      <c r="A272">
        <f>Table2[[#This Row],[NumWebPurchases]]</f>
        <v>3</v>
      </c>
      <c r="B272">
        <f>Table2[[#This Row],[NumCatalogPurchases]]</f>
        <v>3</v>
      </c>
      <c r="C272">
        <f>Table2[[#This Row],[NumStorePurchases]]</f>
        <v>6</v>
      </c>
      <c r="D272">
        <f>Table2[[#This Row],[NumWebVisitsMonth]]</f>
        <v>1</v>
      </c>
      <c r="E272" s="3">
        <f>Table12[[#This Row],[Age]]</f>
        <v>43</v>
      </c>
      <c r="F272" t="s">
        <v>30</v>
      </c>
      <c r="G272" t="str">
        <f>Table12[[#This Row],[DVAD]]</f>
        <v>36-45</v>
      </c>
      <c r="H272" t="str">
        <f>Table12[[#This Row],[Kids]]</f>
        <v>No</v>
      </c>
      <c r="I272" t="str">
        <f>Table12[[#This Row],[Teens]]</f>
        <v>No</v>
      </c>
    </row>
    <row r="273" spans="1:9" ht="16.5" x14ac:dyDescent="0.3">
      <c r="A273">
        <f>Table2[[#This Row],[NumWebPurchases]]</f>
        <v>2</v>
      </c>
      <c r="B273">
        <f>Table2[[#This Row],[NumCatalogPurchases]]</f>
        <v>2</v>
      </c>
      <c r="C273">
        <f>Table2[[#This Row],[NumStorePurchases]]</f>
        <v>2</v>
      </c>
      <c r="D273">
        <f>Table2[[#This Row],[NumWebVisitsMonth]]</f>
        <v>6</v>
      </c>
      <c r="E273" s="3">
        <f>Table12[[#This Row],[Age]]</f>
        <v>43</v>
      </c>
      <c r="F273" t="s">
        <v>30</v>
      </c>
      <c r="G273" t="str">
        <f>Table12[[#This Row],[DVAD]]</f>
        <v>36-45</v>
      </c>
      <c r="H273" t="str">
        <f>Table12[[#This Row],[Kids]]</f>
        <v>Yes</v>
      </c>
      <c r="I273" t="str">
        <f>Table12[[#This Row],[Teens]]</f>
        <v>No</v>
      </c>
    </row>
    <row r="274" spans="1:9" ht="16.5" x14ac:dyDescent="0.3">
      <c r="A274">
        <f>Table2[[#This Row],[NumWebPurchases]]</f>
        <v>3</v>
      </c>
      <c r="B274">
        <f>Table2[[#This Row],[NumCatalogPurchases]]</f>
        <v>4</v>
      </c>
      <c r="C274">
        <f>Table2[[#This Row],[NumStorePurchases]]</f>
        <v>5</v>
      </c>
      <c r="D274">
        <f>Table2[[#This Row],[NumWebVisitsMonth]]</f>
        <v>7</v>
      </c>
      <c r="E274" s="3">
        <f>Table12[[#This Row],[Age]]</f>
        <v>59</v>
      </c>
      <c r="F274" t="s">
        <v>31</v>
      </c>
      <c r="G274" t="str">
        <f>Table12[[#This Row],[DVAD]]</f>
        <v>56-65</v>
      </c>
      <c r="H274" t="str">
        <f>Table12[[#This Row],[Kids]]</f>
        <v>No</v>
      </c>
      <c r="I274" t="str">
        <f>Table12[[#This Row],[Teens]]</f>
        <v>No</v>
      </c>
    </row>
    <row r="275" spans="1:9" ht="16.5" x14ac:dyDescent="0.3">
      <c r="A275">
        <f>Table2[[#This Row],[NumWebPurchases]]</f>
        <v>3</v>
      </c>
      <c r="B275">
        <f>Table2[[#This Row],[NumCatalogPurchases]]</f>
        <v>0</v>
      </c>
      <c r="C275">
        <f>Table2[[#This Row],[NumStorePurchases]]</f>
        <v>4</v>
      </c>
      <c r="D275">
        <f>Table2[[#This Row],[NumWebVisitsMonth]]</f>
        <v>5</v>
      </c>
      <c r="E275" s="3">
        <f>Table12[[#This Row],[Age]]</f>
        <v>31</v>
      </c>
      <c r="F275" t="s">
        <v>33</v>
      </c>
      <c r="G275" t="str">
        <f>Table12[[#This Row],[DVAD]]</f>
        <v>26-35</v>
      </c>
      <c r="H275" t="str">
        <f>Table12[[#This Row],[Kids]]</f>
        <v>Yes</v>
      </c>
      <c r="I275" t="str">
        <f>Table12[[#This Row],[Teens]]</f>
        <v>No</v>
      </c>
    </row>
    <row r="276" spans="1:9" ht="16.5" x14ac:dyDescent="0.3">
      <c r="A276">
        <f>Table2[[#This Row],[NumWebPurchases]]</f>
        <v>4</v>
      </c>
      <c r="B276">
        <f>Table2[[#This Row],[NumCatalogPurchases]]</f>
        <v>2</v>
      </c>
      <c r="C276">
        <f>Table2[[#This Row],[NumStorePurchases]]</f>
        <v>4</v>
      </c>
      <c r="D276">
        <f>Table2[[#This Row],[NumWebVisitsMonth]]</f>
        <v>5</v>
      </c>
      <c r="E276" s="3">
        <f>Table12[[#This Row],[Age]]</f>
        <v>39</v>
      </c>
      <c r="F276" t="s">
        <v>35</v>
      </c>
      <c r="G276" t="str">
        <f>Table12[[#This Row],[DVAD]]</f>
        <v>36-45</v>
      </c>
      <c r="H276" t="str">
        <f>Table12[[#This Row],[Kids]]</f>
        <v>No</v>
      </c>
      <c r="I276" t="str">
        <f>Table12[[#This Row],[Teens]]</f>
        <v>Yes</v>
      </c>
    </row>
    <row r="277" spans="1:9" ht="16.5" x14ac:dyDescent="0.3">
      <c r="A277">
        <f>Table2[[#This Row],[NumWebPurchases]]</f>
        <v>2</v>
      </c>
      <c r="B277">
        <f>Table2[[#This Row],[NumCatalogPurchases]]</f>
        <v>0</v>
      </c>
      <c r="C277">
        <f>Table2[[#This Row],[NumStorePurchases]]</f>
        <v>4</v>
      </c>
      <c r="D277">
        <f>Table2[[#This Row],[NumWebVisitsMonth]]</f>
        <v>6</v>
      </c>
      <c r="E277" s="3">
        <f>Table12[[#This Row],[Age]]</f>
        <v>54</v>
      </c>
      <c r="F277" t="s">
        <v>31</v>
      </c>
      <c r="G277" t="str">
        <f>Table12[[#This Row],[DVAD]]</f>
        <v>46-55</v>
      </c>
      <c r="H277" t="str">
        <f>Table12[[#This Row],[Kids]]</f>
        <v>Yes</v>
      </c>
      <c r="I277" t="str">
        <f>Table12[[#This Row],[Teens]]</f>
        <v>Yes</v>
      </c>
    </row>
    <row r="278" spans="1:9" ht="16.5" x14ac:dyDescent="0.3">
      <c r="A278">
        <f>Table2[[#This Row],[NumWebPurchases]]</f>
        <v>2</v>
      </c>
      <c r="B278">
        <f>Table2[[#This Row],[NumCatalogPurchases]]</f>
        <v>0</v>
      </c>
      <c r="C278">
        <f>Table2[[#This Row],[NumStorePurchases]]</f>
        <v>4</v>
      </c>
      <c r="D278">
        <f>Table2[[#This Row],[NumWebVisitsMonth]]</f>
        <v>7</v>
      </c>
      <c r="E278" s="3">
        <f>Table12[[#This Row],[Age]]</f>
        <v>50</v>
      </c>
      <c r="F278" t="s">
        <v>30</v>
      </c>
      <c r="G278" t="str">
        <f>Table12[[#This Row],[DVAD]]</f>
        <v>46-55</v>
      </c>
      <c r="H278" t="str">
        <f>Table12[[#This Row],[Kids]]</f>
        <v>Yes</v>
      </c>
      <c r="I278" t="str">
        <f>Table12[[#This Row],[Teens]]</f>
        <v>Yes</v>
      </c>
    </row>
    <row r="279" spans="1:9" ht="16.5" x14ac:dyDescent="0.3">
      <c r="A279">
        <f>Table2[[#This Row],[NumWebPurchases]]</f>
        <v>6</v>
      </c>
      <c r="B279">
        <f>Table2[[#This Row],[NumCatalogPurchases]]</f>
        <v>3</v>
      </c>
      <c r="C279">
        <f>Table2[[#This Row],[NumStorePurchases]]</f>
        <v>12</v>
      </c>
      <c r="D279">
        <f>Table2[[#This Row],[NumWebVisitsMonth]]</f>
        <v>4</v>
      </c>
      <c r="E279" s="3">
        <f>Table12[[#This Row],[Age]]</f>
        <v>50</v>
      </c>
      <c r="F279" t="s">
        <v>31</v>
      </c>
      <c r="G279" t="str">
        <f>Table12[[#This Row],[DVAD]]</f>
        <v>46-55</v>
      </c>
      <c r="H279" t="str">
        <f>Table12[[#This Row],[Kids]]</f>
        <v>No</v>
      </c>
      <c r="I279" t="str">
        <f>Table12[[#This Row],[Teens]]</f>
        <v>Yes</v>
      </c>
    </row>
    <row r="280" spans="1:9" ht="16.5" x14ac:dyDescent="0.3">
      <c r="A280">
        <f>Table2[[#This Row],[NumWebPurchases]]</f>
        <v>7</v>
      </c>
      <c r="B280">
        <f>Table2[[#This Row],[NumCatalogPurchases]]</f>
        <v>4</v>
      </c>
      <c r="C280">
        <f>Table2[[#This Row],[NumStorePurchases]]</f>
        <v>10</v>
      </c>
      <c r="D280">
        <f>Table2[[#This Row],[NumWebVisitsMonth]]</f>
        <v>5</v>
      </c>
      <c r="E280" s="3">
        <f>Table12[[#This Row],[Age]]</f>
        <v>57</v>
      </c>
      <c r="F280" t="s">
        <v>30</v>
      </c>
      <c r="G280" t="str">
        <f>Table12[[#This Row],[DVAD]]</f>
        <v>56-65</v>
      </c>
      <c r="H280" t="str">
        <f>Table12[[#This Row],[Kids]]</f>
        <v>No</v>
      </c>
      <c r="I280" t="str">
        <f>Table12[[#This Row],[Teens]]</f>
        <v>No</v>
      </c>
    </row>
    <row r="281" spans="1:9" ht="16.5" x14ac:dyDescent="0.3">
      <c r="A281">
        <f>Table2[[#This Row],[NumWebPurchases]]</f>
        <v>3</v>
      </c>
      <c r="B281">
        <f>Table2[[#This Row],[NumCatalogPurchases]]</f>
        <v>3</v>
      </c>
      <c r="C281">
        <f>Table2[[#This Row],[NumStorePurchases]]</f>
        <v>5</v>
      </c>
      <c r="D281">
        <f>Table2[[#This Row],[NumWebVisitsMonth]]</f>
        <v>1</v>
      </c>
      <c r="E281" s="3">
        <f>Table12[[#This Row],[Age]]</f>
        <v>33</v>
      </c>
      <c r="F281" t="s">
        <v>35</v>
      </c>
      <c r="G281" t="str">
        <f>Table12[[#This Row],[DVAD]]</f>
        <v>26-35</v>
      </c>
      <c r="H281" t="str">
        <f>Table12[[#This Row],[Kids]]</f>
        <v>No</v>
      </c>
      <c r="I281" t="str">
        <f>Table12[[#This Row],[Teens]]</f>
        <v>No</v>
      </c>
    </row>
    <row r="282" spans="1:9" ht="16.5" x14ac:dyDescent="0.3">
      <c r="A282">
        <f>Table2[[#This Row],[NumWebPurchases]]</f>
        <v>3</v>
      </c>
      <c r="B282">
        <f>Table2[[#This Row],[NumCatalogPurchases]]</f>
        <v>5</v>
      </c>
      <c r="C282">
        <f>Table2[[#This Row],[NumStorePurchases]]</f>
        <v>8</v>
      </c>
      <c r="D282">
        <f>Table2[[#This Row],[NumWebVisitsMonth]]</f>
        <v>1</v>
      </c>
      <c r="E282" s="3">
        <f>Table12[[#This Row],[Age]]</f>
        <v>27</v>
      </c>
      <c r="F282" t="s">
        <v>33</v>
      </c>
      <c r="G282" t="str">
        <f>Table12[[#This Row],[DVAD]]</f>
        <v>26-35</v>
      </c>
      <c r="H282" t="str">
        <f>Table12[[#This Row],[Kids]]</f>
        <v>No</v>
      </c>
      <c r="I282" t="str">
        <f>Table12[[#This Row],[Teens]]</f>
        <v>No</v>
      </c>
    </row>
    <row r="283" spans="1:9" ht="16.5" x14ac:dyDescent="0.3">
      <c r="A283">
        <f>Table2[[#This Row],[NumWebPurchases]]</f>
        <v>9</v>
      </c>
      <c r="B283">
        <f>Table2[[#This Row],[NumCatalogPurchases]]</f>
        <v>3</v>
      </c>
      <c r="C283">
        <f>Table2[[#This Row],[NumStorePurchases]]</f>
        <v>9</v>
      </c>
      <c r="D283">
        <f>Table2[[#This Row],[NumWebVisitsMonth]]</f>
        <v>6</v>
      </c>
      <c r="E283" s="3">
        <f>Table12[[#This Row],[Age]]</f>
        <v>45</v>
      </c>
      <c r="F283" t="s">
        <v>31</v>
      </c>
      <c r="G283" t="str">
        <f>Table12[[#This Row],[DVAD]]</f>
        <v>36-45</v>
      </c>
      <c r="H283" t="str">
        <f>Table12[[#This Row],[Kids]]</f>
        <v>No</v>
      </c>
      <c r="I283" t="str">
        <f>Table12[[#This Row],[Teens]]</f>
        <v>Yes</v>
      </c>
    </row>
    <row r="284" spans="1:9" ht="16.5" x14ac:dyDescent="0.3">
      <c r="A284">
        <f>Table2[[#This Row],[NumWebPurchases]]</f>
        <v>3</v>
      </c>
      <c r="B284">
        <f>Table2[[#This Row],[NumCatalogPurchases]]</f>
        <v>0</v>
      </c>
      <c r="C284">
        <f>Table2[[#This Row],[NumStorePurchases]]</f>
        <v>4</v>
      </c>
      <c r="D284">
        <f>Table2[[#This Row],[NumWebVisitsMonth]]</f>
        <v>7</v>
      </c>
      <c r="E284" s="3">
        <f>Table12[[#This Row],[Age]]</f>
        <v>32</v>
      </c>
      <c r="F284" t="s">
        <v>31</v>
      </c>
      <c r="G284" t="str">
        <f>Table12[[#This Row],[DVAD]]</f>
        <v>26-35</v>
      </c>
      <c r="H284" t="str">
        <f>Table12[[#This Row],[Kids]]</f>
        <v>Yes</v>
      </c>
      <c r="I284" t="str">
        <f>Table12[[#This Row],[Teens]]</f>
        <v>No</v>
      </c>
    </row>
    <row r="285" spans="1:9" ht="16.5" x14ac:dyDescent="0.3">
      <c r="A285">
        <f>Table2[[#This Row],[NumWebPurchases]]</f>
        <v>8</v>
      </c>
      <c r="B285">
        <f>Table2[[#This Row],[NumCatalogPurchases]]</f>
        <v>2</v>
      </c>
      <c r="C285">
        <f>Table2[[#This Row],[NumStorePurchases]]</f>
        <v>4</v>
      </c>
      <c r="D285">
        <f>Table2[[#This Row],[NumWebVisitsMonth]]</f>
        <v>8</v>
      </c>
      <c r="E285" s="3">
        <f>Table12[[#This Row],[Age]]</f>
        <v>36</v>
      </c>
      <c r="F285" t="s">
        <v>31</v>
      </c>
      <c r="G285" t="str">
        <f>Table12[[#This Row],[DVAD]]</f>
        <v>36-45</v>
      </c>
      <c r="H285" t="str">
        <f>Table12[[#This Row],[Kids]]</f>
        <v>No</v>
      </c>
      <c r="I285" t="str">
        <f>Table12[[#This Row],[Teens]]</f>
        <v>Yes</v>
      </c>
    </row>
    <row r="286" spans="1:9" ht="16.5" x14ac:dyDescent="0.3">
      <c r="A286">
        <f>Table2[[#This Row],[NumWebPurchases]]</f>
        <v>4</v>
      </c>
      <c r="B286">
        <f>Table2[[#This Row],[NumCatalogPurchases]]</f>
        <v>1</v>
      </c>
      <c r="C286">
        <f>Table2[[#This Row],[NumStorePurchases]]</f>
        <v>6</v>
      </c>
      <c r="D286">
        <f>Table2[[#This Row],[NumWebVisitsMonth]]</f>
        <v>7</v>
      </c>
      <c r="E286" s="3">
        <f>Table12[[#This Row],[Age]]</f>
        <v>66</v>
      </c>
      <c r="F286" t="s">
        <v>33</v>
      </c>
      <c r="G286" t="str">
        <f>Table12[[#This Row],[DVAD]]</f>
        <v>66-75</v>
      </c>
      <c r="H286" t="str">
        <f>Table12[[#This Row],[Kids]]</f>
        <v>No</v>
      </c>
      <c r="I286" t="str">
        <f>Table12[[#This Row],[Teens]]</f>
        <v>No</v>
      </c>
    </row>
    <row r="287" spans="1:9" ht="16.5" x14ac:dyDescent="0.3">
      <c r="A287">
        <f>Table2[[#This Row],[NumWebPurchases]]</f>
        <v>5</v>
      </c>
      <c r="B287">
        <f>Table2[[#This Row],[NumCatalogPurchases]]</f>
        <v>1</v>
      </c>
      <c r="C287">
        <f>Table2[[#This Row],[NumStorePurchases]]</f>
        <v>8</v>
      </c>
      <c r="D287">
        <f>Table2[[#This Row],[NumWebVisitsMonth]]</f>
        <v>2</v>
      </c>
      <c r="E287" s="3">
        <f>Table12[[#This Row],[Age]]</f>
        <v>40</v>
      </c>
      <c r="F287" t="s">
        <v>33</v>
      </c>
      <c r="G287" t="str">
        <f>Table12[[#This Row],[DVAD]]</f>
        <v>36-45</v>
      </c>
      <c r="H287" t="str">
        <f>Table12[[#This Row],[Kids]]</f>
        <v>No</v>
      </c>
      <c r="I287" t="str">
        <f>Table12[[#This Row],[Teens]]</f>
        <v>Yes</v>
      </c>
    </row>
    <row r="288" spans="1:9" ht="16.5" x14ac:dyDescent="0.3">
      <c r="A288">
        <f>Table2[[#This Row],[NumWebPurchases]]</f>
        <v>2</v>
      </c>
      <c r="B288">
        <f>Table2[[#This Row],[NumCatalogPurchases]]</f>
        <v>0</v>
      </c>
      <c r="C288">
        <f>Table2[[#This Row],[NumStorePurchases]]</f>
        <v>3</v>
      </c>
      <c r="D288">
        <f>Table2[[#This Row],[NumWebVisitsMonth]]</f>
        <v>5</v>
      </c>
      <c r="E288" s="3">
        <f>Table12[[#This Row],[Age]]</f>
        <v>39</v>
      </c>
      <c r="F288" t="s">
        <v>31</v>
      </c>
      <c r="G288" t="str">
        <f>Table12[[#This Row],[DVAD]]</f>
        <v>36-45</v>
      </c>
      <c r="H288" t="str">
        <f>Table12[[#This Row],[Kids]]</f>
        <v>Yes</v>
      </c>
      <c r="I288" t="str">
        <f>Table12[[#This Row],[Teens]]</f>
        <v>Yes</v>
      </c>
    </row>
    <row r="289" spans="1:9" ht="16.5" x14ac:dyDescent="0.3">
      <c r="A289">
        <f>Table2[[#This Row],[NumWebPurchases]]</f>
        <v>3</v>
      </c>
      <c r="B289">
        <f>Table2[[#This Row],[NumCatalogPurchases]]</f>
        <v>1</v>
      </c>
      <c r="C289">
        <f>Table2[[#This Row],[NumStorePurchases]]</f>
        <v>2</v>
      </c>
      <c r="D289">
        <f>Table2[[#This Row],[NumWebVisitsMonth]]</f>
        <v>7</v>
      </c>
      <c r="E289" s="3">
        <f>Table12[[#This Row],[Age]]</f>
        <v>39</v>
      </c>
      <c r="F289" t="s">
        <v>31</v>
      </c>
      <c r="G289" t="str">
        <f>Table12[[#This Row],[DVAD]]</f>
        <v>36-45</v>
      </c>
      <c r="H289" t="str">
        <f>Table12[[#This Row],[Kids]]</f>
        <v>Yes</v>
      </c>
      <c r="I289" t="str">
        <f>Table12[[#This Row],[Teens]]</f>
        <v>No</v>
      </c>
    </row>
    <row r="290" spans="1:9" ht="16.5" x14ac:dyDescent="0.3">
      <c r="A290">
        <f>Table2[[#This Row],[NumWebPurchases]]</f>
        <v>6</v>
      </c>
      <c r="B290">
        <f>Table2[[#This Row],[NumCatalogPurchases]]</f>
        <v>3</v>
      </c>
      <c r="C290">
        <f>Table2[[#This Row],[NumStorePurchases]]</f>
        <v>13</v>
      </c>
      <c r="D290">
        <f>Table2[[#This Row],[NumWebVisitsMonth]]</f>
        <v>3</v>
      </c>
      <c r="E290" s="3">
        <f>Table12[[#This Row],[Age]]</f>
        <v>61</v>
      </c>
      <c r="F290" t="s">
        <v>38</v>
      </c>
      <c r="G290" t="str">
        <f>Table12[[#This Row],[DVAD]]</f>
        <v>56-65</v>
      </c>
      <c r="H290" t="str">
        <f>Table12[[#This Row],[Kids]]</f>
        <v>No</v>
      </c>
      <c r="I290" t="str">
        <f>Table12[[#This Row],[Teens]]</f>
        <v>No</v>
      </c>
    </row>
    <row r="291" spans="1:9" ht="16.5" x14ac:dyDescent="0.3">
      <c r="A291">
        <f>Table2[[#This Row],[NumWebPurchases]]</f>
        <v>6</v>
      </c>
      <c r="B291">
        <f>Table2[[#This Row],[NumCatalogPurchases]]</f>
        <v>2</v>
      </c>
      <c r="C291">
        <f>Table2[[#This Row],[NumStorePurchases]]</f>
        <v>12</v>
      </c>
      <c r="D291">
        <f>Table2[[#This Row],[NumWebVisitsMonth]]</f>
        <v>5</v>
      </c>
      <c r="E291" s="3">
        <f>Table12[[#This Row],[Age]]</f>
        <v>57</v>
      </c>
      <c r="F291" t="s">
        <v>35</v>
      </c>
      <c r="G291" t="str">
        <f>Table12[[#This Row],[DVAD]]</f>
        <v>56-65</v>
      </c>
      <c r="H291" t="str">
        <f>Table12[[#This Row],[Kids]]</f>
        <v>Yes</v>
      </c>
      <c r="I291" t="str">
        <f>Table12[[#This Row],[Teens]]</f>
        <v>Yes</v>
      </c>
    </row>
    <row r="292" spans="1:9" ht="16.5" x14ac:dyDescent="0.3">
      <c r="A292">
        <f>Table2[[#This Row],[NumWebPurchases]]</f>
        <v>5</v>
      </c>
      <c r="B292">
        <f>Table2[[#This Row],[NumCatalogPurchases]]</f>
        <v>11</v>
      </c>
      <c r="C292">
        <f>Table2[[#This Row],[NumStorePurchases]]</f>
        <v>5</v>
      </c>
      <c r="D292">
        <f>Table2[[#This Row],[NumWebVisitsMonth]]</f>
        <v>3</v>
      </c>
      <c r="E292" s="3">
        <f>Table12[[#This Row],[Age]]</f>
        <v>48</v>
      </c>
      <c r="F292" t="s">
        <v>31</v>
      </c>
      <c r="G292" t="str">
        <f>Table12[[#This Row],[DVAD]]</f>
        <v>46-55</v>
      </c>
      <c r="H292" t="str">
        <f>Table12[[#This Row],[Kids]]</f>
        <v>No</v>
      </c>
      <c r="I292" t="str">
        <f>Table12[[#This Row],[Teens]]</f>
        <v>No</v>
      </c>
    </row>
    <row r="293" spans="1:9" ht="16.5" x14ac:dyDescent="0.3">
      <c r="A293">
        <f>Table2[[#This Row],[NumWebPurchases]]</f>
        <v>7</v>
      </c>
      <c r="B293">
        <f>Table2[[#This Row],[NumCatalogPurchases]]</f>
        <v>1</v>
      </c>
      <c r="C293">
        <f>Table2[[#This Row],[NumStorePurchases]]</f>
        <v>5</v>
      </c>
      <c r="D293">
        <f>Table2[[#This Row],[NumWebVisitsMonth]]</f>
        <v>8</v>
      </c>
      <c r="E293" s="3">
        <f>Table12[[#This Row],[Age]]</f>
        <v>64</v>
      </c>
      <c r="F293" t="s">
        <v>31</v>
      </c>
      <c r="G293" t="str">
        <f>Table12[[#This Row],[DVAD]]</f>
        <v>56-65</v>
      </c>
      <c r="H293" t="str">
        <f>Table12[[#This Row],[Kids]]</f>
        <v>No</v>
      </c>
      <c r="I293" t="str">
        <f>Table12[[#This Row],[Teens]]</f>
        <v>No</v>
      </c>
    </row>
    <row r="294" spans="1:9" ht="16.5" x14ac:dyDescent="0.3">
      <c r="A294">
        <f>Table2[[#This Row],[NumWebPurchases]]</f>
        <v>1</v>
      </c>
      <c r="B294">
        <f>Table2[[#This Row],[NumCatalogPurchases]]</f>
        <v>0</v>
      </c>
      <c r="C294">
        <f>Table2[[#This Row],[NumStorePurchases]]</f>
        <v>3</v>
      </c>
      <c r="D294">
        <f>Table2[[#This Row],[NumWebVisitsMonth]]</f>
        <v>7</v>
      </c>
      <c r="E294" s="3">
        <f>Table12[[#This Row],[Age]]</f>
        <v>29</v>
      </c>
      <c r="F294" t="s">
        <v>33</v>
      </c>
      <c r="G294" t="str">
        <f>Table12[[#This Row],[DVAD]]</f>
        <v>26-35</v>
      </c>
      <c r="H294" t="str">
        <f>Table12[[#This Row],[Kids]]</f>
        <v>No</v>
      </c>
      <c r="I294" t="str">
        <f>Table12[[#This Row],[Teens]]</f>
        <v>No</v>
      </c>
    </row>
    <row r="295" spans="1:9" ht="16.5" x14ac:dyDescent="0.3">
      <c r="A295">
        <f>Table2[[#This Row],[NumWebPurchases]]</f>
        <v>3</v>
      </c>
      <c r="B295">
        <f>Table2[[#This Row],[NumCatalogPurchases]]</f>
        <v>1</v>
      </c>
      <c r="C295">
        <f>Table2[[#This Row],[NumStorePurchases]]</f>
        <v>3</v>
      </c>
      <c r="D295">
        <f>Table2[[#This Row],[NumWebVisitsMonth]]</f>
        <v>7</v>
      </c>
      <c r="E295" s="3">
        <f>Table12[[#This Row],[Age]]</f>
        <v>44</v>
      </c>
      <c r="F295" t="s">
        <v>31</v>
      </c>
      <c r="G295" t="str">
        <f>Table12[[#This Row],[DVAD]]</f>
        <v>36-45</v>
      </c>
      <c r="H295" t="str">
        <f>Table12[[#This Row],[Kids]]</f>
        <v>Yes</v>
      </c>
      <c r="I295" t="str">
        <f>Table12[[#This Row],[Teens]]</f>
        <v>No</v>
      </c>
    </row>
    <row r="296" spans="1:9" ht="16.5" x14ac:dyDescent="0.3">
      <c r="A296">
        <f>Table2[[#This Row],[NumWebPurchases]]</f>
        <v>2</v>
      </c>
      <c r="B296">
        <f>Table2[[#This Row],[NumCatalogPurchases]]</f>
        <v>7</v>
      </c>
      <c r="C296">
        <f>Table2[[#This Row],[NumStorePurchases]]</f>
        <v>9</v>
      </c>
      <c r="D296">
        <f>Table2[[#This Row],[NumWebVisitsMonth]]</f>
        <v>4</v>
      </c>
      <c r="E296" s="3">
        <f>Table12[[#This Row],[Age]]</f>
        <v>32</v>
      </c>
      <c r="F296" t="s">
        <v>31</v>
      </c>
      <c r="G296" t="str">
        <f>Table12[[#This Row],[DVAD]]</f>
        <v>26-35</v>
      </c>
      <c r="H296" t="str">
        <f>Table12[[#This Row],[Kids]]</f>
        <v>No</v>
      </c>
      <c r="I296" t="str">
        <f>Table12[[#This Row],[Teens]]</f>
        <v>No</v>
      </c>
    </row>
    <row r="297" spans="1:9" ht="16.5" x14ac:dyDescent="0.3">
      <c r="A297">
        <f>Table2[[#This Row],[NumWebPurchases]]</f>
        <v>3</v>
      </c>
      <c r="B297">
        <f>Table2[[#This Row],[NumCatalogPurchases]]</f>
        <v>0</v>
      </c>
      <c r="C297">
        <f>Table2[[#This Row],[NumStorePurchases]]</f>
        <v>3</v>
      </c>
      <c r="D297">
        <f>Table2[[#This Row],[NumWebVisitsMonth]]</f>
        <v>9</v>
      </c>
      <c r="E297" s="3">
        <f>Table12[[#This Row],[Age]]</f>
        <v>43</v>
      </c>
      <c r="F297" t="s">
        <v>31</v>
      </c>
      <c r="G297" t="str">
        <f>Table12[[#This Row],[DVAD]]</f>
        <v>36-45</v>
      </c>
      <c r="H297" t="str">
        <f>Table12[[#This Row],[Kids]]</f>
        <v>Yes</v>
      </c>
      <c r="I297" t="str">
        <f>Table12[[#This Row],[Teens]]</f>
        <v>No</v>
      </c>
    </row>
    <row r="298" spans="1:9" ht="16.5" x14ac:dyDescent="0.3">
      <c r="A298">
        <f>Table2[[#This Row],[NumWebPurchases]]</f>
        <v>0</v>
      </c>
      <c r="B298">
        <f>Table2[[#This Row],[NumCatalogPurchases]]</f>
        <v>0</v>
      </c>
      <c r="C298">
        <f>Table2[[#This Row],[NumStorePurchases]]</f>
        <v>3</v>
      </c>
      <c r="D298">
        <f>Table2[[#This Row],[NumWebVisitsMonth]]</f>
        <v>6</v>
      </c>
      <c r="E298" s="3">
        <f>Table12[[#This Row],[Age]]</f>
        <v>48</v>
      </c>
      <c r="F298" t="s">
        <v>35</v>
      </c>
      <c r="G298" t="str">
        <f>Table12[[#This Row],[DVAD]]</f>
        <v>46-55</v>
      </c>
      <c r="H298" t="str">
        <f>Table12[[#This Row],[Kids]]</f>
        <v>Yes</v>
      </c>
      <c r="I298" t="str">
        <f>Table12[[#This Row],[Teens]]</f>
        <v>Yes</v>
      </c>
    </row>
    <row r="299" spans="1:9" ht="16.5" x14ac:dyDescent="0.3">
      <c r="A299">
        <f>Table2[[#This Row],[NumWebPurchases]]</f>
        <v>3</v>
      </c>
      <c r="B299">
        <f>Table2[[#This Row],[NumCatalogPurchases]]</f>
        <v>6</v>
      </c>
      <c r="C299">
        <f>Table2[[#This Row],[NumStorePurchases]]</f>
        <v>11</v>
      </c>
      <c r="D299">
        <f>Table2[[#This Row],[NumWebVisitsMonth]]</f>
        <v>8</v>
      </c>
      <c r="E299" s="3">
        <f>Table12[[#This Row],[Age]]</f>
        <v>60</v>
      </c>
      <c r="F299" t="s">
        <v>31</v>
      </c>
      <c r="G299" t="str">
        <f>Table12[[#This Row],[DVAD]]</f>
        <v>56-65</v>
      </c>
      <c r="H299" t="str">
        <f>Table12[[#This Row],[Kids]]</f>
        <v>No</v>
      </c>
      <c r="I299" t="str">
        <f>Table12[[#This Row],[Teens]]</f>
        <v>Yes</v>
      </c>
    </row>
    <row r="300" spans="1:9" ht="16.5" x14ac:dyDescent="0.3">
      <c r="A300">
        <f>Table2[[#This Row],[NumWebPurchases]]</f>
        <v>1</v>
      </c>
      <c r="B300">
        <f>Table2[[#This Row],[NumCatalogPurchases]]</f>
        <v>0</v>
      </c>
      <c r="C300">
        <f>Table2[[#This Row],[NumStorePurchases]]</f>
        <v>3</v>
      </c>
      <c r="D300">
        <f>Table2[[#This Row],[NumWebVisitsMonth]]</f>
        <v>7</v>
      </c>
      <c r="E300" s="3">
        <f>Table12[[#This Row],[Age]]</f>
        <v>25</v>
      </c>
      <c r="F300" t="s">
        <v>30</v>
      </c>
      <c r="G300" t="str">
        <f>Table12[[#This Row],[DVAD]]</f>
        <v>16-25</v>
      </c>
      <c r="H300" t="str">
        <f>Table12[[#This Row],[Kids]]</f>
        <v>Yes</v>
      </c>
      <c r="I300" t="str">
        <f>Table12[[#This Row],[Teens]]</f>
        <v>No</v>
      </c>
    </row>
    <row r="301" spans="1:9" ht="16.5" x14ac:dyDescent="0.3">
      <c r="A301">
        <f>Table2[[#This Row],[NumWebPurchases]]</f>
        <v>3</v>
      </c>
      <c r="B301">
        <f>Table2[[#This Row],[NumCatalogPurchases]]</f>
        <v>0</v>
      </c>
      <c r="C301">
        <f>Table2[[#This Row],[NumStorePurchases]]</f>
        <v>3</v>
      </c>
      <c r="D301">
        <f>Table2[[#This Row],[NumWebVisitsMonth]]</f>
        <v>8</v>
      </c>
      <c r="E301" s="3">
        <f>Table12[[#This Row],[Age]]</f>
        <v>27</v>
      </c>
      <c r="F301" t="s">
        <v>35</v>
      </c>
      <c r="G301" t="str">
        <f>Table12[[#This Row],[DVAD]]</f>
        <v>26-35</v>
      </c>
      <c r="H301" t="str">
        <f>Table12[[#This Row],[Kids]]</f>
        <v>Yes</v>
      </c>
      <c r="I301" t="str">
        <f>Table12[[#This Row],[Teens]]</f>
        <v>No</v>
      </c>
    </row>
    <row r="302" spans="1:9" ht="16.5" x14ac:dyDescent="0.3">
      <c r="A302">
        <f>Table2[[#This Row],[NumWebPurchases]]</f>
        <v>2</v>
      </c>
      <c r="B302">
        <f>Table2[[#This Row],[NumCatalogPurchases]]</f>
        <v>3</v>
      </c>
      <c r="C302">
        <f>Table2[[#This Row],[NumStorePurchases]]</f>
        <v>6</v>
      </c>
      <c r="D302">
        <f>Table2[[#This Row],[NumWebVisitsMonth]]</f>
        <v>1</v>
      </c>
      <c r="E302" s="3">
        <f>Table12[[#This Row],[Age]]</f>
        <v>31</v>
      </c>
      <c r="F302" t="s">
        <v>35</v>
      </c>
      <c r="G302" t="str">
        <f>Table12[[#This Row],[DVAD]]</f>
        <v>26-35</v>
      </c>
      <c r="H302" t="str">
        <f>Table12[[#This Row],[Kids]]</f>
        <v>No</v>
      </c>
      <c r="I302" t="str">
        <f>Table12[[#This Row],[Teens]]</f>
        <v>No</v>
      </c>
    </row>
    <row r="303" spans="1:9" ht="16.5" x14ac:dyDescent="0.3">
      <c r="A303">
        <f>Table2[[#This Row],[NumWebPurchases]]</f>
        <v>8</v>
      </c>
      <c r="B303">
        <f>Table2[[#This Row],[NumCatalogPurchases]]</f>
        <v>3</v>
      </c>
      <c r="C303">
        <f>Table2[[#This Row],[NumStorePurchases]]</f>
        <v>12</v>
      </c>
      <c r="D303">
        <f>Table2[[#This Row],[NumWebVisitsMonth]]</f>
        <v>5</v>
      </c>
      <c r="E303" s="3">
        <f>Table12[[#This Row],[Age]]</f>
        <v>49</v>
      </c>
      <c r="F303" t="s">
        <v>31</v>
      </c>
      <c r="G303" t="str">
        <f>Table12[[#This Row],[DVAD]]</f>
        <v>46-55</v>
      </c>
      <c r="H303" t="str">
        <f>Table12[[#This Row],[Kids]]</f>
        <v>No</v>
      </c>
      <c r="I303" t="str">
        <f>Table12[[#This Row],[Teens]]</f>
        <v>Yes</v>
      </c>
    </row>
    <row r="304" spans="1:9" ht="16.5" x14ac:dyDescent="0.3">
      <c r="A304">
        <f>Table2[[#This Row],[NumWebPurchases]]</f>
        <v>3</v>
      </c>
      <c r="B304">
        <f>Table2[[#This Row],[NumCatalogPurchases]]</f>
        <v>1</v>
      </c>
      <c r="C304">
        <f>Table2[[#This Row],[NumStorePurchases]]</f>
        <v>3</v>
      </c>
      <c r="D304">
        <f>Table2[[#This Row],[NumWebVisitsMonth]]</f>
        <v>5</v>
      </c>
      <c r="E304" s="3">
        <f>Table12[[#This Row],[Age]]</f>
        <v>56</v>
      </c>
      <c r="F304" t="s">
        <v>33</v>
      </c>
      <c r="G304" t="str">
        <f>Table12[[#This Row],[DVAD]]</f>
        <v>56-65</v>
      </c>
      <c r="H304" t="str">
        <f>Table12[[#This Row],[Kids]]</f>
        <v>Yes</v>
      </c>
      <c r="I304" t="str">
        <f>Table12[[#This Row],[Teens]]</f>
        <v>Yes</v>
      </c>
    </row>
    <row r="305" spans="1:9" ht="16.5" x14ac:dyDescent="0.3">
      <c r="A305">
        <f>Table2[[#This Row],[NumWebPurchases]]</f>
        <v>9</v>
      </c>
      <c r="B305">
        <f>Table2[[#This Row],[NumCatalogPurchases]]</f>
        <v>2</v>
      </c>
      <c r="C305">
        <f>Table2[[#This Row],[NumStorePurchases]]</f>
        <v>9</v>
      </c>
      <c r="D305">
        <f>Table2[[#This Row],[NumWebVisitsMonth]]</f>
        <v>6</v>
      </c>
      <c r="E305" s="3">
        <f>Table12[[#This Row],[Age]]</f>
        <v>57</v>
      </c>
      <c r="F305" t="s">
        <v>30</v>
      </c>
      <c r="G305" t="str">
        <f>Table12[[#This Row],[DVAD]]</f>
        <v>56-65</v>
      </c>
      <c r="H305" t="str">
        <f>Table12[[#This Row],[Kids]]</f>
        <v>No</v>
      </c>
      <c r="I305" t="str">
        <f>Table12[[#This Row],[Teens]]</f>
        <v>Yes</v>
      </c>
    </row>
    <row r="306" spans="1:9" ht="16.5" x14ac:dyDescent="0.3">
      <c r="A306">
        <f>Table2[[#This Row],[NumWebPurchases]]</f>
        <v>2</v>
      </c>
      <c r="B306">
        <f>Table2[[#This Row],[NumCatalogPurchases]]</f>
        <v>1</v>
      </c>
      <c r="C306">
        <f>Table2[[#This Row],[NumStorePurchases]]</f>
        <v>3</v>
      </c>
      <c r="D306">
        <f>Table2[[#This Row],[NumWebVisitsMonth]]</f>
        <v>4</v>
      </c>
      <c r="E306" s="3">
        <f>Table12[[#This Row],[Age]]</f>
        <v>36</v>
      </c>
      <c r="F306" t="s">
        <v>31</v>
      </c>
      <c r="G306" t="str">
        <f>Table12[[#This Row],[DVAD]]</f>
        <v>36-45</v>
      </c>
      <c r="H306" t="str">
        <f>Table12[[#This Row],[Kids]]</f>
        <v>Yes</v>
      </c>
      <c r="I306" t="str">
        <f>Table12[[#This Row],[Teens]]</f>
        <v>No</v>
      </c>
    </row>
    <row r="307" spans="1:9" ht="16.5" x14ac:dyDescent="0.3">
      <c r="A307">
        <f>Table2[[#This Row],[NumWebPurchases]]</f>
        <v>5</v>
      </c>
      <c r="B307">
        <f>Table2[[#This Row],[NumCatalogPurchases]]</f>
        <v>1</v>
      </c>
      <c r="C307">
        <f>Table2[[#This Row],[NumStorePurchases]]</f>
        <v>4</v>
      </c>
      <c r="D307">
        <f>Table2[[#This Row],[NumWebVisitsMonth]]</f>
        <v>8</v>
      </c>
      <c r="E307" s="3">
        <f>Table12[[#This Row],[Age]]</f>
        <v>26</v>
      </c>
      <c r="F307" t="s">
        <v>33</v>
      </c>
      <c r="G307" t="str">
        <f>Table12[[#This Row],[DVAD]]</f>
        <v>26-35</v>
      </c>
      <c r="H307" t="str">
        <f>Table12[[#This Row],[Kids]]</f>
        <v>Yes</v>
      </c>
      <c r="I307" t="str">
        <f>Table12[[#This Row],[Teens]]</f>
        <v>No</v>
      </c>
    </row>
    <row r="308" spans="1:9" ht="16.5" x14ac:dyDescent="0.3">
      <c r="A308">
        <f>Table2[[#This Row],[NumWebPurchases]]</f>
        <v>3</v>
      </c>
      <c r="B308">
        <f>Table2[[#This Row],[NumCatalogPurchases]]</f>
        <v>1</v>
      </c>
      <c r="C308">
        <f>Table2[[#This Row],[NumStorePurchases]]</f>
        <v>3</v>
      </c>
      <c r="D308">
        <f>Table2[[#This Row],[NumWebVisitsMonth]]</f>
        <v>7</v>
      </c>
      <c r="E308" s="3">
        <f>Table12[[#This Row],[Age]]</f>
        <v>29</v>
      </c>
      <c r="F308" t="s">
        <v>38</v>
      </c>
      <c r="G308" t="str">
        <f>Table12[[#This Row],[DVAD]]</f>
        <v>26-35</v>
      </c>
      <c r="H308" t="str">
        <f>Table12[[#This Row],[Kids]]</f>
        <v>Yes</v>
      </c>
      <c r="I308" t="str">
        <f>Table12[[#This Row],[Teens]]</f>
        <v>No</v>
      </c>
    </row>
    <row r="309" spans="1:9" ht="16.5" x14ac:dyDescent="0.3">
      <c r="A309">
        <f>Table2[[#This Row],[NumWebPurchases]]</f>
        <v>6</v>
      </c>
      <c r="B309">
        <f>Table2[[#This Row],[NumCatalogPurchases]]</f>
        <v>7</v>
      </c>
      <c r="C309">
        <f>Table2[[#This Row],[NumStorePurchases]]</f>
        <v>9</v>
      </c>
      <c r="D309">
        <f>Table2[[#This Row],[NumWebVisitsMonth]]</f>
        <v>2</v>
      </c>
      <c r="E309" s="3">
        <f>Table12[[#This Row],[Age]]</f>
        <v>52</v>
      </c>
      <c r="F309" t="s">
        <v>30</v>
      </c>
      <c r="G309" t="str">
        <f>Table12[[#This Row],[DVAD]]</f>
        <v>46-55</v>
      </c>
      <c r="H309" t="str">
        <f>Table12[[#This Row],[Kids]]</f>
        <v>No</v>
      </c>
      <c r="I309" t="str">
        <f>Table12[[#This Row],[Teens]]</f>
        <v>No</v>
      </c>
    </row>
    <row r="310" spans="1:9" ht="16.5" x14ac:dyDescent="0.3">
      <c r="A310">
        <f>Table2[[#This Row],[NumWebPurchases]]</f>
        <v>3</v>
      </c>
      <c r="B310">
        <f>Table2[[#This Row],[NumCatalogPurchases]]</f>
        <v>0</v>
      </c>
      <c r="C310">
        <f>Table2[[#This Row],[NumStorePurchases]]</f>
        <v>3</v>
      </c>
      <c r="D310">
        <f>Table2[[#This Row],[NumWebVisitsMonth]]</f>
        <v>9</v>
      </c>
      <c r="E310" s="3">
        <f>Table12[[#This Row],[Age]]</f>
        <v>46</v>
      </c>
      <c r="F310" t="s">
        <v>33</v>
      </c>
      <c r="G310" t="str">
        <f>Table12[[#This Row],[DVAD]]</f>
        <v>46-55</v>
      </c>
      <c r="H310" t="str">
        <f>Table12[[#This Row],[Kids]]</f>
        <v>No</v>
      </c>
      <c r="I310" t="str">
        <f>Table12[[#This Row],[Teens]]</f>
        <v>No</v>
      </c>
    </row>
    <row r="311" spans="1:9" ht="16.5" x14ac:dyDescent="0.3">
      <c r="A311">
        <f>Table2[[#This Row],[NumWebPurchases]]</f>
        <v>2</v>
      </c>
      <c r="B311">
        <f>Table2[[#This Row],[NumCatalogPurchases]]</f>
        <v>5</v>
      </c>
      <c r="C311">
        <f>Table2[[#This Row],[NumStorePurchases]]</f>
        <v>10</v>
      </c>
      <c r="D311">
        <f>Table2[[#This Row],[NumWebVisitsMonth]]</f>
        <v>1</v>
      </c>
      <c r="E311" s="3">
        <f>Table12[[#This Row],[Age]]</f>
        <v>67</v>
      </c>
      <c r="F311" t="s">
        <v>31</v>
      </c>
      <c r="G311" t="str">
        <f>Table12[[#This Row],[DVAD]]</f>
        <v>66-75</v>
      </c>
      <c r="H311" t="str">
        <f>Table12[[#This Row],[Kids]]</f>
        <v>No</v>
      </c>
      <c r="I311" t="str">
        <f>Table12[[#This Row],[Teens]]</f>
        <v>No</v>
      </c>
    </row>
    <row r="312" spans="1:9" ht="16.5" x14ac:dyDescent="0.3">
      <c r="A312">
        <f>Table2[[#This Row],[NumWebPurchases]]</f>
        <v>8</v>
      </c>
      <c r="B312">
        <f>Table2[[#This Row],[NumCatalogPurchases]]</f>
        <v>3</v>
      </c>
      <c r="C312">
        <f>Table2[[#This Row],[NumStorePurchases]]</f>
        <v>6</v>
      </c>
      <c r="D312">
        <f>Table2[[#This Row],[NumWebVisitsMonth]]</f>
        <v>7</v>
      </c>
      <c r="E312" s="3">
        <f>Table12[[#This Row],[Age]]</f>
        <v>49</v>
      </c>
      <c r="F312" t="s">
        <v>35</v>
      </c>
      <c r="G312" t="str">
        <f>Table12[[#This Row],[DVAD]]</f>
        <v>46-55</v>
      </c>
      <c r="H312" t="str">
        <f>Table12[[#This Row],[Kids]]</f>
        <v>No</v>
      </c>
      <c r="I312" t="str">
        <f>Table12[[#This Row],[Teens]]</f>
        <v>Yes</v>
      </c>
    </row>
    <row r="313" spans="1:9" ht="16.5" x14ac:dyDescent="0.3">
      <c r="A313">
        <f>Table2[[#This Row],[NumWebPurchases]]</f>
        <v>4</v>
      </c>
      <c r="B313">
        <f>Table2[[#This Row],[NumCatalogPurchases]]</f>
        <v>2</v>
      </c>
      <c r="C313">
        <f>Table2[[#This Row],[NumStorePurchases]]</f>
        <v>4</v>
      </c>
      <c r="D313">
        <f>Table2[[#This Row],[NumWebVisitsMonth]]</f>
        <v>4</v>
      </c>
      <c r="E313" s="3">
        <f>Table12[[#This Row],[Age]]</f>
        <v>21</v>
      </c>
      <c r="F313" t="s">
        <v>33</v>
      </c>
      <c r="G313" t="str">
        <f>Table12[[#This Row],[DVAD]]</f>
        <v>16-25</v>
      </c>
      <c r="H313" t="str">
        <f>Table12[[#This Row],[Kids]]</f>
        <v>No</v>
      </c>
      <c r="I313" t="str">
        <f>Table12[[#This Row],[Teens]]</f>
        <v>No</v>
      </c>
    </row>
    <row r="314" spans="1:9" ht="16.5" x14ac:dyDescent="0.3">
      <c r="A314">
        <f>Table2[[#This Row],[NumWebPurchases]]</f>
        <v>3</v>
      </c>
      <c r="B314">
        <f>Table2[[#This Row],[NumCatalogPurchases]]</f>
        <v>1</v>
      </c>
      <c r="C314">
        <f>Table2[[#This Row],[NumStorePurchases]]</f>
        <v>3</v>
      </c>
      <c r="D314">
        <f>Table2[[#This Row],[NumWebVisitsMonth]]</f>
        <v>6</v>
      </c>
      <c r="E314" s="3">
        <f>Table12[[#This Row],[Age]]</f>
        <v>38</v>
      </c>
      <c r="F314" t="s">
        <v>33</v>
      </c>
      <c r="G314" t="str">
        <f>Table12[[#This Row],[DVAD]]</f>
        <v>36-45</v>
      </c>
      <c r="H314" t="str">
        <f>Table12[[#This Row],[Kids]]</f>
        <v>Yes</v>
      </c>
      <c r="I314" t="str">
        <f>Table12[[#This Row],[Teens]]</f>
        <v>No</v>
      </c>
    </row>
    <row r="315" spans="1:9" ht="16.5" x14ac:dyDescent="0.3">
      <c r="A315">
        <f>Table2[[#This Row],[NumWebPurchases]]</f>
        <v>2</v>
      </c>
      <c r="B315">
        <f>Table2[[#This Row],[NumCatalogPurchases]]</f>
        <v>0</v>
      </c>
      <c r="C315">
        <f>Table2[[#This Row],[NumStorePurchases]]</f>
        <v>3</v>
      </c>
      <c r="D315">
        <f>Table2[[#This Row],[NumWebVisitsMonth]]</f>
        <v>7</v>
      </c>
      <c r="E315" s="3">
        <f>Table12[[#This Row],[Age]]</f>
        <v>46</v>
      </c>
      <c r="F315" t="s">
        <v>30</v>
      </c>
      <c r="G315" t="str">
        <f>Table12[[#This Row],[DVAD]]</f>
        <v>46-55</v>
      </c>
      <c r="H315" t="str">
        <f>Table12[[#This Row],[Kids]]</f>
        <v>Yes</v>
      </c>
      <c r="I315" t="str">
        <f>Table12[[#This Row],[Teens]]</f>
        <v>Yes</v>
      </c>
    </row>
    <row r="316" spans="1:9" ht="16.5" x14ac:dyDescent="0.3">
      <c r="A316">
        <f>Table2[[#This Row],[NumWebPurchases]]</f>
        <v>6</v>
      </c>
      <c r="B316">
        <f>Table2[[#This Row],[NumCatalogPurchases]]</f>
        <v>5</v>
      </c>
      <c r="C316">
        <f>Table2[[#This Row],[NumStorePurchases]]</f>
        <v>12</v>
      </c>
      <c r="D316">
        <f>Table2[[#This Row],[NumWebVisitsMonth]]</f>
        <v>3</v>
      </c>
      <c r="E316" s="3">
        <f>Table12[[#This Row],[Age]]</f>
        <v>24</v>
      </c>
      <c r="F316" t="s">
        <v>33</v>
      </c>
      <c r="G316" t="str">
        <f>Table12[[#This Row],[DVAD]]</f>
        <v>16-25</v>
      </c>
      <c r="H316" t="str">
        <f>Table12[[#This Row],[Kids]]</f>
        <v>No</v>
      </c>
      <c r="I316" t="str">
        <f>Table12[[#This Row],[Teens]]</f>
        <v>No</v>
      </c>
    </row>
    <row r="317" spans="1:9" ht="16.5" x14ac:dyDescent="0.3">
      <c r="A317">
        <f>Table2[[#This Row],[NumWebPurchases]]</f>
        <v>6</v>
      </c>
      <c r="B317">
        <f>Table2[[#This Row],[NumCatalogPurchases]]</f>
        <v>6</v>
      </c>
      <c r="C317">
        <f>Table2[[#This Row],[NumStorePurchases]]</f>
        <v>10</v>
      </c>
      <c r="D317">
        <f>Table2[[#This Row],[NumWebVisitsMonth]]</f>
        <v>3</v>
      </c>
      <c r="E317" s="3">
        <f>Table12[[#This Row],[Age]]</f>
        <v>37</v>
      </c>
      <c r="F317" t="s">
        <v>31</v>
      </c>
      <c r="G317" t="str">
        <f>Table12[[#This Row],[DVAD]]</f>
        <v>36-45</v>
      </c>
      <c r="H317" t="str">
        <f>Table12[[#This Row],[Kids]]</f>
        <v>No</v>
      </c>
      <c r="I317" t="str">
        <f>Table12[[#This Row],[Teens]]</f>
        <v>No</v>
      </c>
    </row>
    <row r="318" spans="1:9" ht="16.5" x14ac:dyDescent="0.3">
      <c r="A318">
        <f>Table2[[#This Row],[NumWebPurchases]]</f>
        <v>3</v>
      </c>
      <c r="B318">
        <f>Table2[[#This Row],[NumCatalogPurchases]]</f>
        <v>1</v>
      </c>
      <c r="C318">
        <f>Table2[[#This Row],[NumStorePurchases]]</f>
        <v>6</v>
      </c>
      <c r="D318">
        <f>Table2[[#This Row],[NumWebVisitsMonth]]</f>
        <v>4</v>
      </c>
      <c r="E318" s="3">
        <f>Table12[[#This Row],[Age]]</f>
        <v>47</v>
      </c>
      <c r="F318" t="s">
        <v>33</v>
      </c>
      <c r="G318" t="str">
        <f>Table12[[#This Row],[DVAD]]</f>
        <v>46-55</v>
      </c>
      <c r="H318" t="str">
        <f>Table12[[#This Row],[Kids]]</f>
        <v>Yes</v>
      </c>
      <c r="I318" t="str">
        <f>Table12[[#This Row],[Teens]]</f>
        <v>Yes</v>
      </c>
    </row>
    <row r="319" spans="1:9" ht="16.5" x14ac:dyDescent="0.3">
      <c r="A319">
        <f>Table2[[#This Row],[NumWebPurchases]]</f>
        <v>2</v>
      </c>
      <c r="B319">
        <f>Table2[[#This Row],[NumCatalogPurchases]]</f>
        <v>0</v>
      </c>
      <c r="C319">
        <f>Table2[[#This Row],[NumStorePurchases]]</f>
        <v>3</v>
      </c>
      <c r="D319">
        <f>Table2[[#This Row],[NumWebVisitsMonth]]</f>
        <v>5</v>
      </c>
      <c r="E319" s="3">
        <f>Table12[[#This Row],[Age]]</f>
        <v>58</v>
      </c>
      <c r="F319" t="s">
        <v>30</v>
      </c>
      <c r="G319" t="str">
        <f>Table12[[#This Row],[DVAD]]</f>
        <v>56-65</v>
      </c>
      <c r="H319" t="str">
        <f>Table12[[#This Row],[Kids]]</f>
        <v>Yes</v>
      </c>
      <c r="I319" t="str">
        <f>Table12[[#This Row],[Teens]]</f>
        <v>Yes</v>
      </c>
    </row>
    <row r="320" spans="1:9" ht="16.5" x14ac:dyDescent="0.3">
      <c r="A320">
        <f>Table2[[#This Row],[NumWebPurchases]]</f>
        <v>3</v>
      </c>
      <c r="B320">
        <f>Table2[[#This Row],[NumCatalogPurchases]]</f>
        <v>0</v>
      </c>
      <c r="C320">
        <f>Table2[[#This Row],[NumStorePurchases]]</f>
        <v>3</v>
      </c>
      <c r="D320">
        <f>Table2[[#This Row],[NumWebVisitsMonth]]</f>
        <v>7</v>
      </c>
      <c r="E320" s="3">
        <f>Table12[[#This Row],[Age]]</f>
        <v>41</v>
      </c>
      <c r="F320" t="s">
        <v>33</v>
      </c>
      <c r="G320" t="str">
        <f>Table12[[#This Row],[DVAD]]</f>
        <v>36-45</v>
      </c>
      <c r="H320" t="str">
        <f>Table12[[#This Row],[Kids]]</f>
        <v>Yes</v>
      </c>
      <c r="I320" t="str">
        <f>Table12[[#This Row],[Teens]]</f>
        <v>Yes</v>
      </c>
    </row>
    <row r="321" spans="1:9" ht="16.5" x14ac:dyDescent="0.3">
      <c r="A321">
        <f>Table2[[#This Row],[NumWebPurchases]]</f>
        <v>4</v>
      </c>
      <c r="B321">
        <f>Table2[[#This Row],[NumCatalogPurchases]]</f>
        <v>3</v>
      </c>
      <c r="C321">
        <f>Table2[[#This Row],[NumStorePurchases]]</f>
        <v>6</v>
      </c>
      <c r="D321">
        <f>Table2[[#This Row],[NumWebVisitsMonth]]</f>
        <v>3</v>
      </c>
      <c r="E321" s="3">
        <f>Table12[[#This Row],[Age]]</f>
        <v>27</v>
      </c>
      <c r="F321" t="s">
        <v>30</v>
      </c>
      <c r="G321" t="str">
        <f>Table12[[#This Row],[DVAD]]</f>
        <v>26-35</v>
      </c>
      <c r="H321" t="str">
        <f>Table12[[#This Row],[Kids]]</f>
        <v>Yes</v>
      </c>
      <c r="I321" t="str">
        <f>Table12[[#This Row],[Teens]]</f>
        <v>No</v>
      </c>
    </row>
    <row r="322" spans="1:9" ht="16.5" x14ac:dyDescent="0.3">
      <c r="A322">
        <f>Table2[[#This Row],[NumWebPurchases]]</f>
        <v>1</v>
      </c>
      <c r="B322">
        <f>Table2[[#This Row],[NumCatalogPurchases]]</f>
        <v>0</v>
      </c>
      <c r="C322">
        <f>Table2[[#This Row],[NumStorePurchases]]</f>
        <v>3</v>
      </c>
      <c r="D322">
        <f>Table2[[#This Row],[NumWebVisitsMonth]]</f>
        <v>5</v>
      </c>
      <c r="E322" s="3">
        <f>Table12[[#This Row],[Age]]</f>
        <v>62</v>
      </c>
      <c r="F322" t="s">
        <v>33</v>
      </c>
      <c r="G322" t="str">
        <f>Table12[[#This Row],[DVAD]]</f>
        <v>56-65</v>
      </c>
      <c r="H322" t="str">
        <f>Table12[[#This Row],[Kids]]</f>
        <v>Yes</v>
      </c>
      <c r="I322" t="str">
        <f>Table12[[#This Row],[Teens]]</f>
        <v>Yes</v>
      </c>
    </row>
    <row r="323" spans="1:9" ht="16.5" x14ac:dyDescent="0.3">
      <c r="A323">
        <f>Table2[[#This Row],[NumWebPurchases]]</f>
        <v>2</v>
      </c>
      <c r="B323">
        <f>Table2[[#This Row],[NumCatalogPurchases]]</f>
        <v>3</v>
      </c>
      <c r="C323">
        <f>Table2[[#This Row],[NumStorePurchases]]</f>
        <v>10</v>
      </c>
      <c r="D323">
        <f>Table2[[#This Row],[NumWebVisitsMonth]]</f>
        <v>7</v>
      </c>
      <c r="E323" s="3">
        <f>Table12[[#This Row],[Age]]</f>
        <v>43</v>
      </c>
      <c r="F323" t="s">
        <v>33</v>
      </c>
      <c r="G323" t="str">
        <f>Table12[[#This Row],[DVAD]]</f>
        <v>36-45</v>
      </c>
      <c r="H323" t="str">
        <f>Table12[[#This Row],[Kids]]</f>
        <v>Yes</v>
      </c>
      <c r="I323" t="str">
        <f>Table12[[#This Row],[Teens]]</f>
        <v>Yes</v>
      </c>
    </row>
    <row r="324" spans="1:9" ht="16.5" x14ac:dyDescent="0.3">
      <c r="A324">
        <f>Table2[[#This Row],[NumWebPurchases]]</f>
        <v>3</v>
      </c>
      <c r="B324">
        <f>Table2[[#This Row],[NumCatalogPurchases]]</f>
        <v>3</v>
      </c>
      <c r="C324">
        <f>Table2[[#This Row],[NumStorePurchases]]</f>
        <v>12</v>
      </c>
      <c r="D324">
        <f>Table2[[#This Row],[NumWebVisitsMonth]]</f>
        <v>2</v>
      </c>
      <c r="E324" s="3">
        <f>Table12[[#This Row],[Age]]</f>
        <v>42</v>
      </c>
      <c r="F324" t="s">
        <v>35</v>
      </c>
      <c r="G324" t="str">
        <f>Table12[[#This Row],[DVAD]]</f>
        <v>36-45</v>
      </c>
      <c r="H324" t="str">
        <f>Table12[[#This Row],[Kids]]</f>
        <v>No</v>
      </c>
      <c r="I324" t="str">
        <f>Table12[[#This Row],[Teens]]</f>
        <v>Yes</v>
      </c>
    </row>
    <row r="325" spans="1:9" ht="16.5" x14ac:dyDescent="0.3">
      <c r="A325">
        <f>Table2[[#This Row],[NumWebPurchases]]</f>
        <v>1</v>
      </c>
      <c r="B325">
        <f>Table2[[#This Row],[NumCatalogPurchases]]</f>
        <v>0</v>
      </c>
      <c r="C325">
        <f>Table2[[#This Row],[NumStorePurchases]]</f>
        <v>2</v>
      </c>
      <c r="D325">
        <f>Table2[[#This Row],[NumWebVisitsMonth]]</f>
        <v>7</v>
      </c>
      <c r="E325" s="3">
        <f>Table12[[#This Row],[Age]]</f>
        <v>39</v>
      </c>
      <c r="F325" t="s">
        <v>35</v>
      </c>
      <c r="G325" t="str">
        <f>Table12[[#This Row],[DVAD]]</f>
        <v>36-45</v>
      </c>
      <c r="H325" t="str">
        <f>Table12[[#This Row],[Kids]]</f>
        <v>Yes</v>
      </c>
      <c r="I325" t="str">
        <f>Table12[[#This Row],[Teens]]</f>
        <v>No</v>
      </c>
    </row>
    <row r="326" spans="1:9" ht="16.5" x14ac:dyDescent="0.3">
      <c r="A326">
        <f>Table2[[#This Row],[NumWebPurchases]]</f>
        <v>1</v>
      </c>
      <c r="B326">
        <f>Table2[[#This Row],[NumCatalogPurchases]]</f>
        <v>0</v>
      </c>
      <c r="C326">
        <f>Table2[[#This Row],[NumStorePurchases]]</f>
        <v>2</v>
      </c>
      <c r="D326">
        <f>Table2[[#This Row],[NumWebVisitsMonth]]</f>
        <v>7</v>
      </c>
      <c r="E326" s="3">
        <f>Table12[[#This Row],[Age]]</f>
        <v>49</v>
      </c>
      <c r="F326" t="s">
        <v>30</v>
      </c>
      <c r="G326" t="str">
        <f>Table12[[#This Row],[DVAD]]</f>
        <v>46-55</v>
      </c>
      <c r="H326" t="str">
        <f>Table12[[#This Row],[Kids]]</f>
        <v>Yes</v>
      </c>
      <c r="I326" t="str">
        <f>Table12[[#This Row],[Teens]]</f>
        <v>Yes</v>
      </c>
    </row>
    <row r="327" spans="1:9" ht="16.5" x14ac:dyDescent="0.3">
      <c r="A327">
        <f>Table2[[#This Row],[NumWebPurchases]]</f>
        <v>10</v>
      </c>
      <c r="B327">
        <f>Table2[[#This Row],[NumCatalogPurchases]]</f>
        <v>3</v>
      </c>
      <c r="C327">
        <f>Table2[[#This Row],[NumStorePurchases]]</f>
        <v>5</v>
      </c>
      <c r="D327">
        <f>Table2[[#This Row],[NumWebVisitsMonth]]</f>
        <v>7</v>
      </c>
      <c r="E327" s="3">
        <f>Table12[[#This Row],[Age]]</f>
        <v>52</v>
      </c>
      <c r="F327" t="s">
        <v>33</v>
      </c>
      <c r="G327" t="str">
        <f>Table12[[#This Row],[DVAD]]</f>
        <v>46-55</v>
      </c>
      <c r="H327" t="str">
        <f>Table12[[#This Row],[Kids]]</f>
        <v>No</v>
      </c>
      <c r="I327" t="str">
        <f>Table12[[#This Row],[Teens]]</f>
        <v>Yes</v>
      </c>
    </row>
    <row r="328" spans="1:9" ht="16.5" x14ac:dyDescent="0.3">
      <c r="A328">
        <f>Table2[[#This Row],[NumWebPurchases]]</f>
        <v>8</v>
      </c>
      <c r="B328">
        <f>Table2[[#This Row],[NumCatalogPurchases]]</f>
        <v>2</v>
      </c>
      <c r="C328">
        <f>Table2[[#This Row],[NumStorePurchases]]</f>
        <v>8</v>
      </c>
      <c r="D328">
        <f>Table2[[#This Row],[NumWebVisitsMonth]]</f>
        <v>8</v>
      </c>
      <c r="E328" s="3">
        <f>Table12[[#This Row],[Age]]</f>
        <v>60</v>
      </c>
      <c r="F328" t="s">
        <v>35</v>
      </c>
      <c r="G328" t="str">
        <f>Table12[[#This Row],[DVAD]]</f>
        <v>56-65</v>
      </c>
      <c r="H328" t="str">
        <f>Table12[[#This Row],[Kids]]</f>
        <v>No</v>
      </c>
      <c r="I328" t="str">
        <f>Table12[[#This Row],[Teens]]</f>
        <v>Yes</v>
      </c>
    </row>
    <row r="329" spans="1:9" ht="16.5" x14ac:dyDescent="0.3">
      <c r="A329">
        <f>Table2[[#This Row],[NumWebPurchases]]</f>
        <v>4</v>
      </c>
      <c r="B329">
        <f>Table2[[#This Row],[NumCatalogPurchases]]</f>
        <v>8</v>
      </c>
      <c r="C329">
        <f>Table2[[#This Row],[NumStorePurchases]]</f>
        <v>5</v>
      </c>
      <c r="D329">
        <f>Table2[[#This Row],[NumWebVisitsMonth]]</f>
        <v>3</v>
      </c>
      <c r="E329" s="3">
        <f>Table12[[#This Row],[Age]]</f>
        <v>56</v>
      </c>
      <c r="F329" t="s">
        <v>33</v>
      </c>
      <c r="G329" t="str">
        <f>Table12[[#This Row],[DVAD]]</f>
        <v>56-65</v>
      </c>
      <c r="H329" t="str">
        <f>Table12[[#This Row],[Kids]]</f>
        <v>No</v>
      </c>
      <c r="I329" t="str">
        <f>Table12[[#This Row],[Teens]]</f>
        <v>No</v>
      </c>
    </row>
    <row r="330" spans="1:9" ht="16.5" x14ac:dyDescent="0.3">
      <c r="A330">
        <f>Table2[[#This Row],[NumWebPurchases]]</f>
        <v>2</v>
      </c>
      <c r="B330">
        <f>Table2[[#This Row],[NumCatalogPurchases]]</f>
        <v>0</v>
      </c>
      <c r="C330">
        <f>Table2[[#This Row],[NumStorePurchases]]</f>
        <v>4</v>
      </c>
      <c r="D330">
        <f>Table2[[#This Row],[NumWebVisitsMonth]]</f>
        <v>8</v>
      </c>
      <c r="E330" s="3">
        <f>Table12[[#This Row],[Age]]</f>
        <v>37</v>
      </c>
      <c r="F330" t="s">
        <v>33</v>
      </c>
      <c r="G330" t="str">
        <f>Table12[[#This Row],[DVAD]]</f>
        <v>36-45</v>
      </c>
      <c r="H330" t="str">
        <f>Table12[[#This Row],[Kids]]</f>
        <v>Yes</v>
      </c>
      <c r="I330" t="str">
        <f>Table12[[#This Row],[Teens]]</f>
        <v>No</v>
      </c>
    </row>
    <row r="331" spans="1:9" ht="16.5" x14ac:dyDescent="0.3">
      <c r="A331">
        <f>Table2[[#This Row],[NumWebPurchases]]</f>
        <v>1</v>
      </c>
      <c r="B331">
        <f>Table2[[#This Row],[NumCatalogPurchases]]</f>
        <v>0</v>
      </c>
      <c r="C331">
        <f>Table2[[#This Row],[NumStorePurchases]]</f>
        <v>3</v>
      </c>
      <c r="D331">
        <f>Table2[[#This Row],[NumWebVisitsMonth]]</f>
        <v>7</v>
      </c>
      <c r="E331" s="3">
        <f>Table12[[#This Row],[Age]]</f>
        <v>29</v>
      </c>
      <c r="F331" t="s">
        <v>30</v>
      </c>
      <c r="G331" t="str">
        <f>Table12[[#This Row],[DVAD]]</f>
        <v>26-35</v>
      </c>
      <c r="H331" t="str">
        <f>Table12[[#This Row],[Kids]]</f>
        <v>Yes</v>
      </c>
      <c r="I331" t="str">
        <f>Table12[[#This Row],[Teens]]</f>
        <v>No</v>
      </c>
    </row>
    <row r="332" spans="1:9" ht="16.5" x14ac:dyDescent="0.3">
      <c r="A332">
        <f>Table2[[#This Row],[NumWebPurchases]]</f>
        <v>1</v>
      </c>
      <c r="B332">
        <f>Table2[[#This Row],[NumCatalogPurchases]]</f>
        <v>0</v>
      </c>
      <c r="C332">
        <f>Table2[[#This Row],[NumStorePurchases]]</f>
        <v>3</v>
      </c>
      <c r="D332">
        <f>Table2[[#This Row],[NumWebVisitsMonth]]</f>
        <v>4</v>
      </c>
      <c r="E332" s="3">
        <f>Table12[[#This Row],[Age]]</f>
        <v>63</v>
      </c>
      <c r="F332" t="s">
        <v>30</v>
      </c>
      <c r="G332" t="str">
        <f>Table12[[#This Row],[DVAD]]</f>
        <v>56-65</v>
      </c>
      <c r="H332" t="str">
        <f>Table12[[#This Row],[Kids]]</f>
        <v>Yes</v>
      </c>
      <c r="I332" t="str">
        <f>Table12[[#This Row],[Teens]]</f>
        <v>Yes</v>
      </c>
    </row>
    <row r="333" spans="1:9" ht="16.5" x14ac:dyDescent="0.3">
      <c r="A333">
        <f>Table2[[#This Row],[NumWebPurchases]]</f>
        <v>3</v>
      </c>
      <c r="B333">
        <f>Table2[[#This Row],[NumCatalogPurchases]]</f>
        <v>1</v>
      </c>
      <c r="C333">
        <f>Table2[[#This Row],[NumStorePurchases]]</f>
        <v>4</v>
      </c>
      <c r="D333">
        <f>Table2[[#This Row],[NumWebVisitsMonth]]</f>
        <v>8</v>
      </c>
      <c r="E333" s="3">
        <f>Table12[[#This Row],[Age]]</f>
        <v>27</v>
      </c>
      <c r="F333" t="s">
        <v>30</v>
      </c>
      <c r="G333" t="str">
        <f>Table12[[#This Row],[DVAD]]</f>
        <v>26-35</v>
      </c>
      <c r="H333" t="str">
        <f>Table12[[#This Row],[Kids]]</f>
        <v>Yes</v>
      </c>
      <c r="I333" t="str">
        <f>Table12[[#This Row],[Teens]]</f>
        <v>No</v>
      </c>
    </row>
    <row r="334" spans="1:9" ht="16.5" x14ac:dyDescent="0.3">
      <c r="A334">
        <f>Table2[[#This Row],[NumWebPurchases]]</f>
        <v>1</v>
      </c>
      <c r="B334">
        <f>Table2[[#This Row],[NumCatalogPurchases]]</f>
        <v>0</v>
      </c>
      <c r="C334">
        <f>Table2[[#This Row],[NumStorePurchases]]</f>
        <v>2</v>
      </c>
      <c r="D334">
        <f>Table2[[#This Row],[NumWebVisitsMonth]]</f>
        <v>8</v>
      </c>
      <c r="E334" s="3">
        <f>Table12[[#This Row],[Age]]</f>
        <v>30</v>
      </c>
      <c r="F334" t="s">
        <v>33</v>
      </c>
      <c r="G334" t="str">
        <f>Table12[[#This Row],[DVAD]]</f>
        <v>26-35</v>
      </c>
      <c r="H334" t="str">
        <f>Table12[[#This Row],[Kids]]</f>
        <v>Yes</v>
      </c>
      <c r="I334" t="str">
        <f>Table12[[#This Row],[Teens]]</f>
        <v>No</v>
      </c>
    </row>
    <row r="335" spans="1:9" ht="16.5" x14ac:dyDescent="0.3">
      <c r="A335">
        <f>Table2[[#This Row],[NumWebPurchases]]</f>
        <v>1</v>
      </c>
      <c r="B335">
        <f>Table2[[#This Row],[NumCatalogPurchases]]</f>
        <v>1</v>
      </c>
      <c r="C335">
        <f>Table2[[#This Row],[NumStorePurchases]]</f>
        <v>3</v>
      </c>
      <c r="D335">
        <f>Table2[[#This Row],[NumWebVisitsMonth]]</f>
        <v>4</v>
      </c>
      <c r="E335" s="3">
        <f>Table12[[#This Row],[Age]]</f>
        <v>24</v>
      </c>
      <c r="F335" t="s">
        <v>33</v>
      </c>
      <c r="G335" t="str">
        <f>Table12[[#This Row],[DVAD]]</f>
        <v>16-25</v>
      </c>
      <c r="H335" t="str">
        <f>Table12[[#This Row],[Kids]]</f>
        <v>No</v>
      </c>
      <c r="I335" t="str">
        <f>Table12[[#This Row],[Teens]]</f>
        <v>No</v>
      </c>
    </row>
    <row r="336" spans="1:9" ht="16.5" x14ac:dyDescent="0.3">
      <c r="A336">
        <f>Table2[[#This Row],[NumWebPurchases]]</f>
        <v>9</v>
      </c>
      <c r="B336">
        <f>Table2[[#This Row],[NumCatalogPurchases]]</f>
        <v>3</v>
      </c>
      <c r="C336">
        <f>Table2[[#This Row],[NumStorePurchases]]</f>
        <v>5</v>
      </c>
      <c r="D336">
        <f>Table2[[#This Row],[NumWebVisitsMonth]]</f>
        <v>5</v>
      </c>
      <c r="E336" s="3">
        <f>Table12[[#This Row],[Age]]</f>
        <v>57</v>
      </c>
      <c r="F336" t="s">
        <v>31</v>
      </c>
      <c r="G336" t="str">
        <f>Table12[[#This Row],[DVAD]]</f>
        <v>56-65</v>
      </c>
      <c r="H336" t="str">
        <f>Table12[[#This Row],[Kids]]</f>
        <v>No</v>
      </c>
      <c r="I336" t="str">
        <f>Table12[[#This Row],[Teens]]</f>
        <v>Yes</v>
      </c>
    </row>
    <row r="337" spans="1:9" ht="16.5" x14ac:dyDescent="0.3">
      <c r="A337">
        <f>Table2[[#This Row],[NumWebPurchases]]</f>
        <v>1</v>
      </c>
      <c r="B337">
        <f>Table2[[#This Row],[NumCatalogPurchases]]</f>
        <v>1</v>
      </c>
      <c r="C337">
        <f>Table2[[#This Row],[NumStorePurchases]]</f>
        <v>2</v>
      </c>
      <c r="D337">
        <f>Table2[[#This Row],[NumWebVisitsMonth]]</f>
        <v>7</v>
      </c>
      <c r="E337" s="3">
        <f>Table12[[#This Row],[Age]]</f>
        <v>42</v>
      </c>
      <c r="F337" t="s">
        <v>35</v>
      </c>
      <c r="G337" t="str">
        <f>Table12[[#This Row],[DVAD]]</f>
        <v>36-45</v>
      </c>
      <c r="H337" t="str">
        <f>Table12[[#This Row],[Kids]]</f>
        <v>Yes</v>
      </c>
      <c r="I337" t="str">
        <f>Table12[[#This Row],[Teens]]</f>
        <v>No</v>
      </c>
    </row>
    <row r="338" spans="1:9" ht="16.5" x14ac:dyDescent="0.3">
      <c r="A338">
        <f>Table2[[#This Row],[NumWebPurchases]]</f>
        <v>2</v>
      </c>
      <c r="B338">
        <f>Table2[[#This Row],[NumCatalogPurchases]]</f>
        <v>0</v>
      </c>
      <c r="C338">
        <f>Table2[[#This Row],[NumStorePurchases]]</f>
        <v>3</v>
      </c>
      <c r="D338">
        <f>Table2[[#This Row],[NumWebVisitsMonth]]</f>
        <v>8</v>
      </c>
      <c r="E338" s="3">
        <f>Table12[[#This Row],[Age]]</f>
        <v>30</v>
      </c>
      <c r="F338" t="s">
        <v>35</v>
      </c>
      <c r="G338" t="str">
        <f>Table12[[#This Row],[DVAD]]</f>
        <v>26-35</v>
      </c>
      <c r="H338" t="str">
        <f>Table12[[#This Row],[Kids]]</f>
        <v>Yes</v>
      </c>
      <c r="I338" t="str">
        <f>Table12[[#This Row],[Teens]]</f>
        <v>No</v>
      </c>
    </row>
    <row r="339" spans="1:9" ht="16.5" x14ac:dyDescent="0.3">
      <c r="A339">
        <f>Table2[[#This Row],[NumWebPurchases]]</f>
        <v>4</v>
      </c>
      <c r="B339">
        <f>Table2[[#This Row],[NumCatalogPurchases]]</f>
        <v>5</v>
      </c>
      <c r="C339">
        <f>Table2[[#This Row],[NumStorePurchases]]</f>
        <v>12</v>
      </c>
      <c r="D339">
        <f>Table2[[#This Row],[NumWebVisitsMonth]]</f>
        <v>3</v>
      </c>
      <c r="E339" s="3">
        <f>Table12[[#This Row],[Age]]</f>
        <v>52</v>
      </c>
      <c r="F339" t="s">
        <v>33</v>
      </c>
      <c r="G339" t="str">
        <f>Table12[[#This Row],[DVAD]]</f>
        <v>46-55</v>
      </c>
      <c r="H339" t="str">
        <f>Table12[[#This Row],[Kids]]</f>
        <v>No</v>
      </c>
      <c r="I339" t="str">
        <f>Table12[[#This Row],[Teens]]</f>
        <v>Yes</v>
      </c>
    </row>
    <row r="340" spans="1:9" ht="16.5" x14ac:dyDescent="0.3">
      <c r="A340">
        <f>Table2[[#This Row],[NumWebPurchases]]</f>
        <v>11</v>
      </c>
      <c r="B340">
        <f>Table2[[#This Row],[NumCatalogPurchases]]</f>
        <v>4</v>
      </c>
      <c r="C340">
        <f>Table2[[#This Row],[NumStorePurchases]]</f>
        <v>6</v>
      </c>
      <c r="D340">
        <f>Table2[[#This Row],[NumWebVisitsMonth]]</f>
        <v>4</v>
      </c>
      <c r="E340" s="3">
        <f>Table12[[#This Row],[Age]]</f>
        <v>44</v>
      </c>
      <c r="F340" t="s">
        <v>31</v>
      </c>
      <c r="G340" t="str">
        <f>Table12[[#This Row],[DVAD]]</f>
        <v>36-45</v>
      </c>
      <c r="H340" t="str">
        <f>Table12[[#This Row],[Kids]]</f>
        <v>No</v>
      </c>
      <c r="I340" t="str">
        <f>Table12[[#This Row],[Teens]]</f>
        <v>No</v>
      </c>
    </row>
    <row r="341" spans="1:9" ht="16.5" x14ac:dyDescent="0.3">
      <c r="A341">
        <f>Table2[[#This Row],[NumWebPurchases]]</f>
        <v>1</v>
      </c>
      <c r="B341">
        <f>Table2[[#This Row],[NumCatalogPurchases]]</f>
        <v>0</v>
      </c>
      <c r="C341">
        <f>Table2[[#This Row],[NumStorePurchases]]</f>
        <v>3</v>
      </c>
      <c r="D341">
        <f>Table2[[#This Row],[NumWebVisitsMonth]]</f>
        <v>8</v>
      </c>
      <c r="E341" s="3">
        <v>44</v>
      </c>
      <c r="F341" t="s">
        <v>31</v>
      </c>
      <c r="G341" t="str">
        <f>Table12[[#This Row],[DVAD]]</f>
        <v>36-45</v>
      </c>
      <c r="H341" t="str">
        <f>Table12[[#This Row],[Kids]]</f>
        <v>Yes</v>
      </c>
      <c r="I341" t="str">
        <f>Table12[[#This Row],[Teens]]</f>
        <v>No</v>
      </c>
    </row>
    <row r="342" spans="1:9" ht="16.5" x14ac:dyDescent="0.3">
      <c r="A342">
        <f>Table2[[#This Row],[NumWebPurchases]]</f>
        <v>7</v>
      </c>
      <c r="B342">
        <f>Table2[[#This Row],[NumCatalogPurchases]]</f>
        <v>6</v>
      </c>
      <c r="C342">
        <f>Table2[[#This Row],[NumStorePurchases]]</f>
        <v>8</v>
      </c>
      <c r="D342">
        <f>Table2[[#This Row],[NumWebVisitsMonth]]</f>
        <v>3</v>
      </c>
      <c r="E342" s="3">
        <f>Table12[[#This Row],[Age]]</f>
        <v>48</v>
      </c>
      <c r="F342" t="s">
        <v>30</v>
      </c>
      <c r="G342" t="str">
        <f>Table12[[#This Row],[DVAD]]</f>
        <v>46-55</v>
      </c>
      <c r="H342" t="str">
        <f>Table12[[#This Row],[Kids]]</f>
        <v>No</v>
      </c>
      <c r="I342" t="str">
        <f>Table12[[#This Row],[Teens]]</f>
        <v>No</v>
      </c>
    </row>
    <row r="343" spans="1:9" ht="16.5" x14ac:dyDescent="0.3">
      <c r="A343">
        <f>Table2[[#This Row],[NumWebPurchases]]</f>
        <v>4</v>
      </c>
      <c r="B343">
        <f>Table2[[#This Row],[NumCatalogPurchases]]</f>
        <v>6</v>
      </c>
      <c r="C343">
        <f>Table2[[#This Row],[NumStorePurchases]]</f>
        <v>4</v>
      </c>
      <c r="D343">
        <f>Table2[[#This Row],[NumWebVisitsMonth]]</f>
        <v>1</v>
      </c>
      <c r="E343" s="3">
        <f>Table12[[#This Row],[Age]]</f>
        <v>44</v>
      </c>
      <c r="F343" t="s">
        <v>35</v>
      </c>
      <c r="G343" t="str">
        <f>Table12[[#This Row],[DVAD]]</f>
        <v>36-45</v>
      </c>
      <c r="H343" t="str">
        <f>Table12[[#This Row],[Kids]]</f>
        <v>No</v>
      </c>
      <c r="I343" t="str">
        <f>Table12[[#This Row],[Teens]]</f>
        <v>No</v>
      </c>
    </row>
    <row r="344" spans="1:9" ht="16.5" x14ac:dyDescent="0.3">
      <c r="A344">
        <f>Table2[[#This Row],[NumWebPurchases]]</f>
        <v>4</v>
      </c>
      <c r="B344">
        <f>Table2[[#This Row],[NumCatalogPurchases]]</f>
        <v>5</v>
      </c>
      <c r="C344">
        <f>Table2[[#This Row],[NumStorePurchases]]</f>
        <v>11</v>
      </c>
      <c r="D344">
        <f>Table2[[#This Row],[NumWebVisitsMonth]]</f>
        <v>3</v>
      </c>
      <c r="E344" s="3">
        <f>Table12[[#This Row],[Age]]</f>
        <v>24</v>
      </c>
      <c r="F344" t="s">
        <v>33</v>
      </c>
      <c r="G344" t="str">
        <f>Table12[[#This Row],[DVAD]]</f>
        <v>16-25</v>
      </c>
      <c r="H344" t="str">
        <f>Table12[[#This Row],[Kids]]</f>
        <v>No</v>
      </c>
      <c r="I344" t="str">
        <f>Table12[[#This Row],[Teens]]</f>
        <v>No</v>
      </c>
    </row>
    <row r="345" spans="1:9" ht="16.5" x14ac:dyDescent="0.3">
      <c r="A345">
        <f>Table2[[#This Row],[NumWebPurchases]]</f>
        <v>2</v>
      </c>
      <c r="B345">
        <f>Table2[[#This Row],[NumCatalogPurchases]]</f>
        <v>1</v>
      </c>
      <c r="C345">
        <f>Table2[[#This Row],[NumStorePurchases]]</f>
        <v>4</v>
      </c>
      <c r="D345">
        <f>Table2[[#This Row],[NumWebVisitsMonth]]</f>
        <v>6</v>
      </c>
      <c r="E345" s="3">
        <f>Table12[[#This Row],[Age]]</f>
        <v>27</v>
      </c>
      <c r="F345" t="s">
        <v>31</v>
      </c>
      <c r="G345" t="str">
        <f>Table12[[#This Row],[DVAD]]</f>
        <v>26-35</v>
      </c>
      <c r="H345" t="str">
        <f>Table12[[#This Row],[Kids]]</f>
        <v>No</v>
      </c>
      <c r="I345" t="str">
        <f>Table12[[#This Row],[Teens]]</f>
        <v>No</v>
      </c>
    </row>
    <row r="346" spans="1:9" ht="16.5" x14ac:dyDescent="0.3">
      <c r="A346">
        <f>Table2[[#This Row],[NumWebPurchases]]</f>
        <v>4</v>
      </c>
      <c r="B346">
        <f>Table2[[#This Row],[NumCatalogPurchases]]</f>
        <v>2</v>
      </c>
      <c r="C346">
        <f>Table2[[#This Row],[NumStorePurchases]]</f>
        <v>11</v>
      </c>
      <c r="D346">
        <f>Table2[[#This Row],[NumWebVisitsMonth]]</f>
        <v>8</v>
      </c>
      <c r="E346" s="3">
        <f>Table12[[#This Row],[Age]]</f>
        <v>43</v>
      </c>
      <c r="F346" t="s">
        <v>31</v>
      </c>
      <c r="G346" t="str">
        <f>Table12[[#This Row],[DVAD]]</f>
        <v>36-45</v>
      </c>
      <c r="H346" t="str">
        <f>Table12[[#This Row],[Kids]]</f>
        <v>No</v>
      </c>
      <c r="I346" t="str">
        <f>Table12[[#This Row],[Teens]]</f>
        <v>Yes</v>
      </c>
    </row>
    <row r="347" spans="1:9" ht="16.5" x14ac:dyDescent="0.3">
      <c r="A347">
        <f>Table2[[#This Row],[NumWebPurchases]]</f>
        <v>3</v>
      </c>
      <c r="B347">
        <f>Table2[[#This Row],[NumCatalogPurchases]]</f>
        <v>5</v>
      </c>
      <c r="C347">
        <f>Table2[[#This Row],[NumStorePurchases]]</f>
        <v>8</v>
      </c>
      <c r="D347">
        <f>Table2[[#This Row],[NumWebVisitsMonth]]</f>
        <v>3</v>
      </c>
      <c r="E347" s="3">
        <f>Table12[[#This Row],[Age]]</f>
        <v>63</v>
      </c>
      <c r="F347" t="s">
        <v>35</v>
      </c>
      <c r="G347" t="str">
        <f>Table12[[#This Row],[DVAD]]</f>
        <v>56-65</v>
      </c>
      <c r="H347" t="str">
        <f>Table12[[#This Row],[Kids]]</f>
        <v>No</v>
      </c>
      <c r="I347" t="str">
        <f>Table12[[#This Row],[Teens]]</f>
        <v>Yes</v>
      </c>
    </row>
    <row r="348" spans="1:9" ht="16.5" x14ac:dyDescent="0.3">
      <c r="A348">
        <f>Table2[[#This Row],[NumWebPurchases]]</f>
        <v>1</v>
      </c>
      <c r="B348">
        <f>Table2[[#This Row],[NumCatalogPurchases]]</f>
        <v>0</v>
      </c>
      <c r="C348">
        <f>Table2[[#This Row],[NumStorePurchases]]</f>
        <v>2</v>
      </c>
      <c r="D348">
        <f>Table2[[#This Row],[NumWebVisitsMonth]]</f>
        <v>8</v>
      </c>
      <c r="E348" s="3">
        <f>Table12[[#This Row],[Age]]</f>
        <v>40</v>
      </c>
      <c r="F348" t="s">
        <v>33</v>
      </c>
      <c r="G348" t="str">
        <f>Table12[[#This Row],[DVAD]]</f>
        <v>36-45</v>
      </c>
      <c r="H348" t="str">
        <f>Table12[[#This Row],[Kids]]</f>
        <v>Yes</v>
      </c>
      <c r="I348" t="str">
        <f>Table12[[#This Row],[Teens]]</f>
        <v>No</v>
      </c>
    </row>
    <row r="349" spans="1:9" ht="16.5" x14ac:dyDescent="0.3">
      <c r="A349">
        <f>Table2[[#This Row],[NumWebPurchases]]</f>
        <v>2</v>
      </c>
      <c r="B349">
        <f>Table2[[#This Row],[NumCatalogPurchases]]</f>
        <v>9</v>
      </c>
      <c r="C349">
        <f>Table2[[#This Row],[NumStorePurchases]]</f>
        <v>4</v>
      </c>
      <c r="D349">
        <f>Table2[[#This Row],[NumWebVisitsMonth]]</f>
        <v>1</v>
      </c>
      <c r="E349" s="3">
        <f>Table12[[#This Row],[Age]]</f>
        <v>61</v>
      </c>
      <c r="F349" t="s">
        <v>35</v>
      </c>
      <c r="G349" t="str">
        <f>Table12[[#This Row],[DVAD]]</f>
        <v>56-65</v>
      </c>
      <c r="H349" t="str">
        <f>Table12[[#This Row],[Kids]]</f>
        <v>No</v>
      </c>
      <c r="I349" t="str">
        <f>Table12[[#This Row],[Teens]]</f>
        <v>No</v>
      </c>
    </row>
    <row r="350" spans="1:9" ht="16.5" x14ac:dyDescent="0.3">
      <c r="A350">
        <f>Table2[[#This Row],[NumWebPurchases]]</f>
        <v>1</v>
      </c>
      <c r="B350">
        <f>Table2[[#This Row],[NumCatalogPurchases]]</f>
        <v>0</v>
      </c>
      <c r="C350">
        <f>Table2[[#This Row],[NumStorePurchases]]</f>
        <v>3</v>
      </c>
      <c r="D350">
        <f>Table2[[#This Row],[NumWebVisitsMonth]]</f>
        <v>6</v>
      </c>
      <c r="E350" s="3">
        <f>Table12[[#This Row],[Age]]</f>
        <v>48</v>
      </c>
      <c r="F350" t="s">
        <v>38</v>
      </c>
      <c r="G350" t="str">
        <f>Table12[[#This Row],[DVAD]]</f>
        <v>46-55</v>
      </c>
      <c r="H350" t="str">
        <f>Table12[[#This Row],[Kids]]</f>
        <v>Yes</v>
      </c>
      <c r="I350" t="str">
        <f>Table12[[#This Row],[Teens]]</f>
        <v>Yes</v>
      </c>
    </row>
    <row r="351" spans="1:9" ht="16.5" x14ac:dyDescent="0.3">
      <c r="A351">
        <f>Table2[[#This Row],[NumWebPurchases]]</f>
        <v>4</v>
      </c>
      <c r="B351">
        <f>Table2[[#This Row],[NumCatalogPurchases]]</f>
        <v>4</v>
      </c>
      <c r="C351">
        <f>Table2[[#This Row],[NumStorePurchases]]</f>
        <v>6</v>
      </c>
      <c r="D351">
        <f>Table2[[#This Row],[NumWebVisitsMonth]]</f>
        <v>1</v>
      </c>
      <c r="E351" s="3">
        <f>Table12[[#This Row],[Age]]</f>
        <v>44</v>
      </c>
      <c r="F351" t="s">
        <v>33</v>
      </c>
      <c r="G351" t="str">
        <f>Table12[[#This Row],[DVAD]]</f>
        <v>36-45</v>
      </c>
      <c r="H351" t="str">
        <f>Table12[[#This Row],[Kids]]</f>
        <v>No</v>
      </c>
      <c r="I351" t="str">
        <f>Table12[[#This Row],[Teens]]</f>
        <v>No</v>
      </c>
    </row>
    <row r="352" spans="1:9" ht="16.5" x14ac:dyDescent="0.3">
      <c r="A352">
        <f>Table2[[#This Row],[NumWebPurchases]]</f>
        <v>2</v>
      </c>
      <c r="B352">
        <f>Table2[[#This Row],[NumCatalogPurchases]]</f>
        <v>0</v>
      </c>
      <c r="C352">
        <f>Table2[[#This Row],[NumStorePurchases]]</f>
        <v>3</v>
      </c>
      <c r="D352">
        <f>Table2[[#This Row],[NumWebVisitsMonth]]</f>
        <v>7</v>
      </c>
      <c r="E352" s="3">
        <f>Table12[[#This Row],[Age]]</f>
        <v>41</v>
      </c>
      <c r="F352" t="s">
        <v>33</v>
      </c>
      <c r="G352" t="str">
        <f>Table12[[#This Row],[DVAD]]</f>
        <v>36-45</v>
      </c>
      <c r="H352" t="str">
        <f>Table12[[#This Row],[Kids]]</f>
        <v>Yes</v>
      </c>
      <c r="I352" t="str">
        <f>Table12[[#This Row],[Teens]]</f>
        <v>Yes</v>
      </c>
    </row>
    <row r="353" spans="1:9" ht="16.5" x14ac:dyDescent="0.3">
      <c r="A353">
        <f>Table2[[#This Row],[NumWebPurchases]]</f>
        <v>1</v>
      </c>
      <c r="B353">
        <f>Table2[[#This Row],[NumCatalogPurchases]]</f>
        <v>0</v>
      </c>
      <c r="C353">
        <f>Table2[[#This Row],[NumStorePurchases]]</f>
        <v>2</v>
      </c>
      <c r="D353">
        <f>Table2[[#This Row],[NumWebVisitsMonth]]</f>
        <v>6</v>
      </c>
      <c r="E353" s="3">
        <f>Table12[[#This Row],[Age]]</f>
        <v>38</v>
      </c>
      <c r="F353" t="s">
        <v>33</v>
      </c>
      <c r="G353" t="str">
        <f>Table12[[#This Row],[DVAD]]</f>
        <v>36-45</v>
      </c>
      <c r="H353" t="str">
        <f>Table12[[#This Row],[Kids]]</f>
        <v>Yes</v>
      </c>
      <c r="I353" t="str">
        <f>Table12[[#This Row],[Teens]]</f>
        <v>No</v>
      </c>
    </row>
    <row r="354" spans="1:9" ht="16.5" x14ac:dyDescent="0.3">
      <c r="A354">
        <f>Table2[[#This Row],[NumWebPurchases]]</f>
        <v>6</v>
      </c>
      <c r="B354">
        <f>Table2[[#This Row],[NumCatalogPurchases]]</f>
        <v>7</v>
      </c>
      <c r="C354">
        <f>Table2[[#This Row],[NumStorePurchases]]</f>
        <v>9</v>
      </c>
      <c r="D354">
        <f>Table2[[#This Row],[NumWebVisitsMonth]]</f>
        <v>4</v>
      </c>
      <c r="E354" s="3">
        <f>Table12[[#This Row],[Age]]</f>
        <v>56</v>
      </c>
      <c r="F354" t="s">
        <v>30</v>
      </c>
      <c r="G354" t="str">
        <f>Table12[[#This Row],[DVAD]]</f>
        <v>56-65</v>
      </c>
      <c r="H354" t="str">
        <f>Table12[[#This Row],[Kids]]</f>
        <v>No</v>
      </c>
      <c r="I354" t="str">
        <f>Table12[[#This Row],[Teens]]</f>
        <v>Yes</v>
      </c>
    </row>
    <row r="355" spans="1:9" ht="16.5" x14ac:dyDescent="0.3">
      <c r="A355">
        <f>Table2[[#This Row],[NumWebPurchases]]</f>
        <v>8</v>
      </c>
      <c r="B355">
        <f>Table2[[#This Row],[NumCatalogPurchases]]</f>
        <v>4</v>
      </c>
      <c r="C355">
        <f>Table2[[#This Row],[NumStorePurchases]]</f>
        <v>8</v>
      </c>
      <c r="D355">
        <f>Table2[[#This Row],[NumWebVisitsMonth]]</f>
        <v>4</v>
      </c>
      <c r="E355" s="3">
        <f>Table12[[#This Row],[Age]]</f>
        <v>27</v>
      </c>
      <c r="F355" t="s">
        <v>33</v>
      </c>
      <c r="G355" t="str">
        <f>Table12[[#This Row],[DVAD]]</f>
        <v>26-35</v>
      </c>
      <c r="H355" t="str">
        <f>Table12[[#This Row],[Kids]]</f>
        <v>Yes</v>
      </c>
      <c r="I355" t="str">
        <f>Table12[[#This Row],[Teens]]</f>
        <v>No</v>
      </c>
    </row>
    <row r="356" spans="1:9" ht="16.5" x14ac:dyDescent="0.3">
      <c r="A356">
        <f>Table2[[#This Row],[NumWebPurchases]]</f>
        <v>4</v>
      </c>
      <c r="B356">
        <f>Table2[[#This Row],[NumCatalogPurchases]]</f>
        <v>6</v>
      </c>
      <c r="C356">
        <f>Table2[[#This Row],[NumStorePurchases]]</f>
        <v>5</v>
      </c>
      <c r="D356">
        <f>Table2[[#This Row],[NumWebVisitsMonth]]</f>
        <v>3</v>
      </c>
      <c r="E356" s="3">
        <f>Table12[[#This Row],[Age]]</f>
        <v>47</v>
      </c>
      <c r="F356" t="s">
        <v>30</v>
      </c>
      <c r="G356" t="str">
        <f>Table12[[#This Row],[DVAD]]</f>
        <v>46-55</v>
      </c>
      <c r="H356" t="str">
        <f>Table12[[#This Row],[Kids]]</f>
        <v>No</v>
      </c>
      <c r="I356" t="str">
        <f>Table12[[#This Row],[Teens]]</f>
        <v>No</v>
      </c>
    </row>
    <row r="357" spans="1:9" ht="16.5" x14ac:dyDescent="0.3">
      <c r="A357">
        <f>Table2[[#This Row],[NumWebPurchases]]</f>
        <v>3</v>
      </c>
      <c r="B357">
        <f>Table2[[#This Row],[NumCatalogPurchases]]</f>
        <v>4</v>
      </c>
      <c r="C357">
        <f>Table2[[#This Row],[NumStorePurchases]]</f>
        <v>10</v>
      </c>
      <c r="D357">
        <f>Table2[[#This Row],[NumWebVisitsMonth]]</f>
        <v>1</v>
      </c>
      <c r="E357" s="3">
        <f>Table12[[#This Row],[Age]]</f>
        <v>38</v>
      </c>
      <c r="F357" t="s">
        <v>30</v>
      </c>
      <c r="G357" t="str">
        <f>Table12[[#This Row],[DVAD]]</f>
        <v>36-45</v>
      </c>
      <c r="H357" t="str">
        <f>Table12[[#This Row],[Kids]]</f>
        <v>No</v>
      </c>
      <c r="I357" t="str">
        <f>Table12[[#This Row],[Teens]]</f>
        <v>No</v>
      </c>
    </row>
    <row r="358" spans="1:9" ht="16.5" x14ac:dyDescent="0.3">
      <c r="A358">
        <f>Table2[[#This Row],[NumWebPurchases]]</f>
        <v>11</v>
      </c>
      <c r="B358">
        <f>Table2[[#This Row],[NumCatalogPurchases]]</f>
        <v>3</v>
      </c>
      <c r="C358">
        <f>Table2[[#This Row],[NumStorePurchases]]</f>
        <v>5</v>
      </c>
      <c r="D358">
        <f>Table2[[#This Row],[NumWebVisitsMonth]]</f>
        <v>6</v>
      </c>
      <c r="E358" s="3">
        <f>Table12[[#This Row],[Age]]</f>
        <v>36</v>
      </c>
      <c r="F358" t="s">
        <v>33</v>
      </c>
      <c r="G358" t="str">
        <f>Table12[[#This Row],[DVAD]]</f>
        <v>36-45</v>
      </c>
      <c r="H358" t="str">
        <f>Table12[[#This Row],[Kids]]</f>
        <v>No</v>
      </c>
      <c r="I358" t="str">
        <f>Table12[[#This Row],[Teens]]</f>
        <v>Yes</v>
      </c>
    </row>
    <row r="359" spans="1:9" ht="16.5" x14ac:dyDescent="0.3">
      <c r="A359">
        <f>Table2[[#This Row],[NumWebPurchases]]</f>
        <v>2</v>
      </c>
      <c r="B359">
        <f>Table2[[#This Row],[NumCatalogPurchases]]</f>
        <v>0</v>
      </c>
      <c r="C359">
        <f>Table2[[#This Row],[NumStorePurchases]]</f>
        <v>3</v>
      </c>
      <c r="D359">
        <f>Table2[[#This Row],[NumWebVisitsMonth]]</f>
        <v>7</v>
      </c>
      <c r="E359" s="3">
        <f>Table12[[#This Row],[Age]]</f>
        <v>35</v>
      </c>
      <c r="F359" t="s">
        <v>33</v>
      </c>
      <c r="G359" t="str">
        <f>Table12[[#This Row],[DVAD]]</f>
        <v>26-35</v>
      </c>
      <c r="H359" t="str">
        <f>Table12[[#This Row],[Kids]]</f>
        <v>Yes</v>
      </c>
      <c r="I359" t="str">
        <f>Table12[[#This Row],[Teens]]</f>
        <v>Yes</v>
      </c>
    </row>
    <row r="360" spans="1:9" ht="16.5" x14ac:dyDescent="0.3">
      <c r="A360">
        <f>Table2[[#This Row],[NumWebPurchases]]</f>
        <v>2</v>
      </c>
      <c r="B360">
        <f>Table2[[#This Row],[NumCatalogPurchases]]</f>
        <v>0</v>
      </c>
      <c r="C360">
        <f>Table2[[#This Row],[NumStorePurchases]]</f>
        <v>4</v>
      </c>
      <c r="D360">
        <f>Table2[[#This Row],[NumWebVisitsMonth]]</f>
        <v>6</v>
      </c>
      <c r="E360" s="3">
        <f>Table12[[#This Row],[Age]]</f>
        <v>58</v>
      </c>
      <c r="F360" t="s">
        <v>33</v>
      </c>
      <c r="G360" t="str">
        <f>Table12[[#This Row],[DVAD]]</f>
        <v>56-65</v>
      </c>
      <c r="H360" t="str">
        <f>Table12[[#This Row],[Kids]]</f>
        <v>No</v>
      </c>
      <c r="I360" t="str">
        <f>Table12[[#This Row],[Teens]]</f>
        <v>Yes</v>
      </c>
    </row>
    <row r="361" spans="1:9" ht="16.5" x14ac:dyDescent="0.3">
      <c r="A361">
        <f>Table2[[#This Row],[NumWebPurchases]]</f>
        <v>3</v>
      </c>
      <c r="B361">
        <f>Table2[[#This Row],[NumCatalogPurchases]]</f>
        <v>3</v>
      </c>
      <c r="C361">
        <f>Table2[[#This Row],[NumStorePurchases]]</f>
        <v>8</v>
      </c>
      <c r="D361">
        <f>Table2[[#This Row],[NumWebVisitsMonth]]</f>
        <v>1</v>
      </c>
      <c r="E361" s="3">
        <f>Table12[[#This Row],[Age]]</f>
        <v>43</v>
      </c>
      <c r="F361" t="s">
        <v>31</v>
      </c>
      <c r="G361" t="str">
        <f>Table12[[#This Row],[DVAD]]</f>
        <v>36-45</v>
      </c>
      <c r="H361" t="str">
        <f>Table12[[#This Row],[Kids]]</f>
        <v>No</v>
      </c>
      <c r="I361" t="str">
        <f>Table12[[#This Row],[Teens]]</f>
        <v>No</v>
      </c>
    </row>
    <row r="362" spans="1:9" ht="16.5" x14ac:dyDescent="0.3">
      <c r="A362">
        <f>Table2[[#This Row],[NumWebPurchases]]</f>
        <v>5</v>
      </c>
      <c r="B362">
        <f>Table2[[#This Row],[NumCatalogPurchases]]</f>
        <v>3</v>
      </c>
      <c r="C362">
        <f>Table2[[#This Row],[NumStorePurchases]]</f>
        <v>5</v>
      </c>
      <c r="D362">
        <f>Table2[[#This Row],[NumWebVisitsMonth]]</f>
        <v>2</v>
      </c>
      <c r="E362" s="3">
        <f>Table12[[#This Row],[Age]]</f>
        <v>70</v>
      </c>
      <c r="F362" t="s">
        <v>33</v>
      </c>
      <c r="G362" t="str">
        <f>Table12[[#This Row],[DVAD]]</f>
        <v>66-75</v>
      </c>
      <c r="H362" t="str">
        <f>Table12[[#This Row],[Kids]]</f>
        <v>No</v>
      </c>
      <c r="I362" t="str">
        <f>Table12[[#This Row],[Teens]]</f>
        <v>No</v>
      </c>
    </row>
    <row r="363" spans="1:9" ht="16.5" x14ac:dyDescent="0.3">
      <c r="A363">
        <f>Table2[[#This Row],[NumWebPurchases]]</f>
        <v>4</v>
      </c>
      <c r="B363">
        <f>Table2[[#This Row],[NumCatalogPurchases]]</f>
        <v>6</v>
      </c>
      <c r="C363">
        <f>Table2[[#This Row],[NumStorePurchases]]</f>
        <v>4</v>
      </c>
      <c r="D363">
        <f>Table2[[#This Row],[NumWebVisitsMonth]]</f>
        <v>5</v>
      </c>
      <c r="E363" s="3">
        <f>Table12[[#This Row],[Age]]</f>
        <v>65</v>
      </c>
      <c r="F363" t="s">
        <v>38</v>
      </c>
      <c r="G363" t="str">
        <f>Table12[[#This Row],[DVAD]]</f>
        <v>56-65</v>
      </c>
      <c r="H363" t="str">
        <f>Table12[[#This Row],[Kids]]</f>
        <v>No</v>
      </c>
      <c r="I363" t="str">
        <f>Table12[[#This Row],[Teens]]</f>
        <v>Yes</v>
      </c>
    </row>
    <row r="364" spans="1:9" ht="16.5" x14ac:dyDescent="0.3">
      <c r="A364">
        <f>Table2[[#This Row],[NumWebPurchases]]</f>
        <v>4</v>
      </c>
      <c r="B364">
        <f>Table2[[#This Row],[NumCatalogPurchases]]</f>
        <v>7</v>
      </c>
      <c r="C364">
        <f>Table2[[#This Row],[NumStorePurchases]]</f>
        <v>10</v>
      </c>
      <c r="D364">
        <f>Table2[[#This Row],[NumWebVisitsMonth]]</f>
        <v>2</v>
      </c>
      <c r="E364" s="3">
        <f>Table12[[#This Row],[Age]]</f>
        <v>55</v>
      </c>
      <c r="F364" t="s">
        <v>33</v>
      </c>
      <c r="G364" t="str">
        <f>Table12[[#This Row],[DVAD]]</f>
        <v>46-55</v>
      </c>
      <c r="H364" t="str">
        <f>Table12[[#This Row],[Kids]]</f>
        <v>No</v>
      </c>
      <c r="I364" t="str">
        <f>Table12[[#This Row],[Teens]]</f>
        <v>No</v>
      </c>
    </row>
    <row r="365" spans="1:9" ht="16.5" x14ac:dyDescent="0.3">
      <c r="A365">
        <f>Table2[[#This Row],[NumWebPurchases]]</f>
        <v>6</v>
      </c>
      <c r="B365">
        <f>Table2[[#This Row],[NumCatalogPurchases]]</f>
        <v>2</v>
      </c>
      <c r="C365">
        <f>Table2[[#This Row],[NumStorePurchases]]</f>
        <v>10</v>
      </c>
      <c r="D365">
        <f>Table2[[#This Row],[NumWebVisitsMonth]]</f>
        <v>4</v>
      </c>
      <c r="E365" s="3">
        <f>Table12[[#This Row],[Age]]</f>
        <v>45</v>
      </c>
      <c r="F365" t="s">
        <v>33</v>
      </c>
      <c r="G365" t="str">
        <f>Table12[[#This Row],[DVAD]]</f>
        <v>36-45</v>
      </c>
      <c r="H365" t="str">
        <f>Table12[[#This Row],[Kids]]</f>
        <v>No</v>
      </c>
      <c r="I365" t="str">
        <f>Table12[[#This Row],[Teens]]</f>
        <v>Yes</v>
      </c>
    </row>
    <row r="366" spans="1:9" ht="16.5" x14ac:dyDescent="0.3">
      <c r="A366">
        <f>Table2[[#This Row],[NumWebPurchases]]</f>
        <v>2</v>
      </c>
      <c r="B366">
        <f>Table2[[#This Row],[NumCatalogPurchases]]</f>
        <v>1</v>
      </c>
      <c r="C366">
        <f>Table2[[#This Row],[NumStorePurchases]]</f>
        <v>4</v>
      </c>
      <c r="D366">
        <f>Table2[[#This Row],[NumWebVisitsMonth]]</f>
        <v>4</v>
      </c>
      <c r="E366" s="3">
        <f>Table12[[#This Row],[Age]]</f>
        <v>36</v>
      </c>
      <c r="F366" t="s">
        <v>33</v>
      </c>
      <c r="G366" t="str">
        <f>Table12[[#This Row],[DVAD]]</f>
        <v>36-45</v>
      </c>
      <c r="H366" t="str">
        <f>Table12[[#This Row],[Kids]]</f>
        <v>Yes</v>
      </c>
      <c r="I366" t="str">
        <f>Table12[[#This Row],[Teens]]</f>
        <v>No</v>
      </c>
    </row>
    <row r="367" spans="1:9" ht="16.5" x14ac:dyDescent="0.3">
      <c r="A367">
        <f>Table2[[#This Row],[NumWebPurchases]]</f>
        <v>1</v>
      </c>
      <c r="B367">
        <f>Table2[[#This Row],[NumCatalogPurchases]]</f>
        <v>0</v>
      </c>
      <c r="C367">
        <f>Table2[[#This Row],[NumStorePurchases]]</f>
        <v>2</v>
      </c>
      <c r="D367">
        <f>Table2[[#This Row],[NumWebVisitsMonth]]</f>
        <v>9</v>
      </c>
      <c r="E367" s="3">
        <f>Table12[[#This Row],[Age]]</f>
        <v>34</v>
      </c>
      <c r="F367" t="s">
        <v>30</v>
      </c>
      <c r="G367" t="str">
        <f>Table12[[#This Row],[DVAD]]</f>
        <v>26-35</v>
      </c>
      <c r="H367" t="str">
        <f>Table12[[#This Row],[Kids]]</f>
        <v>Yes</v>
      </c>
      <c r="I367" t="str">
        <f>Table12[[#This Row],[Teens]]</f>
        <v>No</v>
      </c>
    </row>
    <row r="368" spans="1:9" ht="16.5" x14ac:dyDescent="0.3">
      <c r="A368">
        <f>Table2[[#This Row],[NumWebPurchases]]</f>
        <v>6</v>
      </c>
      <c r="B368">
        <f>Table2[[#This Row],[NumCatalogPurchases]]</f>
        <v>3</v>
      </c>
      <c r="C368">
        <f>Table2[[#This Row],[NumStorePurchases]]</f>
        <v>6</v>
      </c>
      <c r="D368">
        <f>Table2[[#This Row],[NumWebVisitsMonth]]</f>
        <v>7</v>
      </c>
      <c r="E368" s="3">
        <f>Table12[[#This Row],[Age]]</f>
        <v>45</v>
      </c>
      <c r="F368" t="s">
        <v>33</v>
      </c>
      <c r="G368" t="str">
        <f>Table12[[#This Row],[DVAD]]</f>
        <v>36-45</v>
      </c>
      <c r="H368" t="str">
        <f>Table12[[#This Row],[Kids]]</f>
        <v>Yes</v>
      </c>
      <c r="I368" t="str">
        <f>Table12[[#This Row],[Teens]]</f>
        <v>Yes</v>
      </c>
    </row>
    <row r="369" spans="1:9" ht="16.5" x14ac:dyDescent="0.3">
      <c r="A369">
        <f>Table2[[#This Row],[NumWebPurchases]]</f>
        <v>6</v>
      </c>
      <c r="B369">
        <f>Table2[[#This Row],[NumCatalogPurchases]]</f>
        <v>2</v>
      </c>
      <c r="C369">
        <f>Table2[[#This Row],[NumStorePurchases]]</f>
        <v>9</v>
      </c>
      <c r="D369">
        <f>Table2[[#This Row],[NumWebVisitsMonth]]</f>
        <v>4</v>
      </c>
      <c r="E369" s="3">
        <f>Table12[[#This Row],[Age]]</f>
        <v>43</v>
      </c>
      <c r="F369" t="s">
        <v>35</v>
      </c>
      <c r="G369" t="str">
        <f>Table12[[#This Row],[DVAD]]</f>
        <v>36-45</v>
      </c>
      <c r="H369" t="str">
        <f>Table12[[#This Row],[Kids]]</f>
        <v>No</v>
      </c>
      <c r="I369" t="str">
        <f>Table12[[#This Row],[Teens]]</f>
        <v>Yes</v>
      </c>
    </row>
    <row r="370" spans="1:9" ht="16.5" x14ac:dyDescent="0.3">
      <c r="A370">
        <f>Table2[[#This Row],[NumWebPurchases]]</f>
        <v>4</v>
      </c>
      <c r="B370">
        <f>Table2[[#This Row],[NumCatalogPurchases]]</f>
        <v>10</v>
      </c>
      <c r="C370">
        <f>Table2[[#This Row],[NumStorePurchases]]</f>
        <v>11</v>
      </c>
      <c r="D370">
        <f>Table2[[#This Row],[NumWebVisitsMonth]]</f>
        <v>2</v>
      </c>
      <c r="E370" s="3">
        <f>Table12[[#This Row],[Age]]</f>
        <v>53</v>
      </c>
      <c r="F370" t="s">
        <v>31</v>
      </c>
      <c r="G370" t="str">
        <f>Table12[[#This Row],[DVAD]]</f>
        <v>46-55</v>
      </c>
      <c r="H370" t="str">
        <f>Table12[[#This Row],[Kids]]</f>
        <v>No</v>
      </c>
      <c r="I370" t="str">
        <f>Table12[[#This Row],[Teens]]</f>
        <v>No</v>
      </c>
    </row>
    <row r="371" spans="1:9" ht="16.5" x14ac:dyDescent="0.3">
      <c r="A371">
        <f>Table2[[#This Row],[NumWebPurchases]]</f>
        <v>2</v>
      </c>
      <c r="B371">
        <f>Table2[[#This Row],[NumCatalogPurchases]]</f>
        <v>0</v>
      </c>
      <c r="C371">
        <f>Table2[[#This Row],[NumStorePurchases]]</f>
        <v>3</v>
      </c>
      <c r="D371">
        <f>Table2[[#This Row],[NumWebVisitsMonth]]</f>
        <v>7</v>
      </c>
      <c r="E371" s="3">
        <f>Table12[[#This Row],[Age]]</f>
        <v>37</v>
      </c>
      <c r="F371" t="s">
        <v>30</v>
      </c>
      <c r="G371" t="str">
        <f>Table12[[#This Row],[DVAD]]</f>
        <v>36-45</v>
      </c>
      <c r="H371" t="str">
        <f>Table12[[#This Row],[Kids]]</f>
        <v>Yes</v>
      </c>
      <c r="I371" t="str">
        <f>Table12[[#This Row],[Teens]]</f>
        <v>No</v>
      </c>
    </row>
    <row r="372" spans="1:9" ht="16.5" x14ac:dyDescent="0.3">
      <c r="A372">
        <f>Table2[[#This Row],[NumWebPurchases]]</f>
        <v>4</v>
      </c>
      <c r="B372">
        <f>Table2[[#This Row],[NumCatalogPurchases]]</f>
        <v>3</v>
      </c>
      <c r="C372">
        <f>Table2[[#This Row],[NumStorePurchases]]</f>
        <v>8</v>
      </c>
      <c r="D372">
        <f>Table2[[#This Row],[NumWebVisitsMonth]]</f>
        <v>3</v>
      </c>
      <c r="E372" s="3">
        <f>Table12[[#This Row],[Age]]</f>
        <v>50</v>
      </c>
      <c r="F372" t="s">
        <v>33</v>
      </c>
      <c r="G372" t="str">
        <f>Table12[[#This Row],[DVAD]]</f>
        <v>46-55</v>
      </c>
      <c r="H372" t="str">
        <f>Table12[[#This Row],[Kids]]</f>
        <v>No</v>
      </c>
      <c r="I372" t="str">
        <f>Table12[[#This Row],[Teens]]</f>
        <v>No</v>
      </c>
    </row>
    <row r="373" spans="1:9" ht="16.5" x14ac:dyDescent="0.3">
      <c r="A373">
        <f>Table2[[#This Row],[NumWebPurchases]]</f>
        <v>2</v>
      </c>
      <c r="B373">
        <f>Table2[[#This Row],[NumCatalogPurchases]]</f>
        <v>4</v>
      </c>
      <c r="C373">
        <f>Table2[[#This Row],[NumStorePurchases]]</f>
        <v>8</v>
      </c>
      <c r="D373">
        <f>Table2[[#This Row],[NumWebVisitsMonth]]</f>
        <v>8</v>
      </c>
      <c r="E373" s="3">
        <f>Table12[[#This Row],[Age]]</f>
        <v>37</v>
      </c>
      <c r="F373" t="s">
        <v>33</v>
      </c>
      <c r="G373" t="str">
        <f>Table12[[#This Row],[DVAD]]</f>
        <v>36-45</v>
      </c>
      <c r="H373" t="str">
        <f>Table12[[#This Row],[Kids]]</f>
        <v>No</v>
      </c>
      <c r="I373" t="str">
        <f>Table12[[#This Row],[Teens]]</f>
        <v>Yes</v>
      </c>
    </row>
    <row r="374" spans="1:9" ht="16.5" x14ac:dyDescent="0.3">
      <c r="A374">
        <f>Table2[[#This Row],[NumWebPurchases]]</f>
        <v>1</v>
      </c>
      <c r="B374">
        <f>Table2[[#This Row],[NumCatalogPurchases]]</f>
        <v>0</v>
      </c>
      <c r="C374">
        <f>Table2[[#This Row],[NumStorePurchases]]</f>
        <v>3</v>
      </c>
      <c r="D374">
        <f>Table2[[#This Row],[NumWebVisitsMonth]]</f>
        <v>6</v>
      </c>
      <c r="E374" s="3">
        <f>Table12[[#This Row],[Age]]</f>
        <v>30</v>
      </c>
      <c r="F374" t="s">
        <v>30</v>
      </c>
      <c r="G374" t="str">
        <f>Table12[[#This Row],[DVAD]]</f>
        <v>26-35</v>
      </c>
      <c r="H374" t="str">
        <f>Table12[[#This Row],[Kids]]</f>
        <v>Yes</v>
      </c>
      <c r="I374" t="str">
        <f>Table12[[#This Row],[Teens]]</f>
        <v>No</v>
      </c>
    </row>
    <row r="375" spans="1:9" ht="16.5" x14ac:dyDescent="0.3">
      <c r="A375">
        <f>Table2[[#This Row],[NumWebPurchases]]</f>
        <v>5</v>
      </c>
      <c r="B375">
        <f>Table2[[#This Row],[NumCatalogPurchases]]</f>
        <v>1</v>
      </c>
      <c r="C375">
        <f>Table2[[#This Row],[NumStorePurchases]]</f>
        <v>4</v>
      </c>
      <c r="D375">
        <f>Table2[[#This Row],[NumWebVisitsMonth]]</f>
        <v>8</v>
      </c>
      <c r="E375" s="3">
        <f>Table12[[#This Row],[Age]]</f>
        <v>37</v>
      </c>
      <c r="F375" t="s">
        <v>30</v>
      </c>
      <c r="G375" t="str">
        <f>Table12[[#This Row],[DVAD]]</f>
        <v>36-45</v>
      </c>
      <c r="H375" t="str">
        <f>Table12[[#This Row],[Kids]]</f>
        <v>Yes</v>
      </c>
      <c r="I375" t="str">
        <f>Table12[[#This Row],[Teens]]</f>
        <v>Yes</v>
      </c>
    </row>
    <row r="376" spans="1:9" ht="16.5" x14ac:dyDescent="0.3">
      <c r="A376">
        <f>Table2[[#This Row],[NumWebPurchases]]</f>
        <v>1</v>
      </c>
      <c r="B376">
        <f>Table2[[#This Row],[NumCatalogPurchases]]</f>
        <v>1</v>
      </c>
      <c r="C376">
        <f>Table2[[#This Row],[NumStorePurchases]]</f>
        <v>2</v>
      </c>
      <c r="D376">
        <f>Table2[[#This Row],[NumWebVisitsMonth]]</f>
        <v>4</v>
      </c>
      <c r="E376" s="3">
        <f>Table12[[#This Row],[Age]]</f>
        <v>43</v>
      </c>
      <c r="F376" t="s">
        <v>30</v>
      </c>
      <c r="G376" t="str">
        <f>Table12[[#This Row],[DVAD]]</f>
        <v>36-45</v>
      </c>
      <c r="H376" t="str">
        <f>Table12[[#This Row],[Kids]]</f>
        <v>Yes</v>
      </c>
      <c r="I376" t="str">
        <f>Table12[[#This Row],[Teens]]</f>
        <v>No</v>
      </c>
    </row>
    <row r="377" spans="1:9" ht="16.5" x14ac:dyDescent="0.3">
      <c r="A377">
        <f>Table2[[#This Row],[NumWebPurchases]]</f>
        <v>4</v>
      </c>
      <c r="B377">
        <f>Table2[[#This Row],[NumCatalogPurchases]]</f>
        <v>3</v>
      </c>
      <c r="C377">
        <f>Table2[[#This Row],[NumStorePurchases]]</f>
        <v>12</v>
      </c>
      <c r="D377">
        <f>Table2[[#This Row],[NumWebVisitsMonth]]</f>
        <v>8</v>
      </c>
      <c r="E377" s="3">
        <f>Table12[[#This Row],[Age]]</f>
        <v>46</v>
      </c>
      <c r="F377" t="s">
        <v>30</v>
      </c>
      <c r="G377" t="str">
        <f>Table12[[#This Row],[DVAD]]</f>
        <v>46-55</v>
      </c>
      <c r="H377" t="str">
        <f>Table12[[#This Row],[Kids]]</f>
        <v>No</v>
      </c>
      <c r="I377" t="str">
        <f>Table12[[#This Row],[Teens]]</f>
        <v>Yes</v>
      </c>
    </row>
    <row r="378" spans="1:9" ht="16.5" x14ac:dyDescent="0.3">
      <c r="A378">
        <f>Table2[[#This Row],[NumWebPurchases]]</f>
        <v>3</v>
      </c>
      <c r="B378">
        <f>Table2[[#This Row],[NumCatalogPurchases]]</f>
        <v>0</v>
      </c>
      <c r="C378">
        <f>Table2[[#This Row],[NumStorePurchases]]</f>
        <v>3</v>
      </c>
      <c r="D378">
        <f>Table2[[#This Row],[NumWebVisitsMonth]]</f>
        <v>8</v>
      </c>
      <c r="E378" s="3">
        <f>Table12[[#This Row],[Age]]</f>
        <v>41</v>
      </c>
      <c r="F378" t="s">
        <v>30</v>
      </c>
      <c r="G378" t="str">
        <f>Table12[[#This Row],[DVAD]]</f>
        <v>36-45</v>
      </c>
      <c r="H378" t="str">
        <f>Table12[[#This Row],[Kids]]</f>
        <v>Yes</v>
      </c>
      <c r="I378" t="str">
        <f>Table12[[#This Row],[Teens]]</f>
        <v>Yes</v>
      </c>
    </row>
    <row r="379" spans="1:9" ht="16.5" x14ac:dyDescent="0.3">
      <c r="A379">
        <f>Table2[[#This Row],[NumWebPurchases]]</f>
        <v>3</v>
      </c>
      <c r="B379">
        <f>Table2[[#This Row],[NumCatalogPurchases]]</f>
        <v>2</v>
      </c>
      <c r="C379">
        <f>Table2[[#This Row],[NumStorePurchases]]</f>
        <v>2</v>
      </c>
      <c r="D379">
        <f>Table2[[#This Row],[NumWebVisitsMonth]]</f>
        <v>8</v>
      </c>
      <c r="E379" s="3">
        <f>Table12[[#This Row],[Age]]</f>
        <v>37</v>
      </c>
      <c r="F379" t="s">
        <v>30</v>
      </c>
      <c r="G379" t="str">
        <f>Table12[[#This Row],[DVAD]]</f>
        <v>36-45</v>
      </c>
      <c r="H379" t="str">
        <f>Table12[[#This Row],[Kids]]</f>
        <v>Yes</v>
      </c>
      <c r="I379" t="str">
        <f>Table12[[#This Row],[Teens]]</f>
        <v>Yes</v>
      </c>
    </row>
    <row r="380" spans="1:9" ht="16.5" x14ac:dyDescent="0.3">
      <c r="A380">
        <f>Table2[[#This Row],[NumWebPurchases]]</f>
        <v>1</v>
      </c>
      <c r="B380">
        <f>Table2[[#This Row],[NumCatalogPurchases]]</f>
        <v>1</v>
      </c>
      <c r="C380">
        <f>Table2[[#This Row],[NumStorePurchases]]</f>
        <v>2</v>
      </c>
      <c r="D380">
        <f>Table2[[#This Row],[NumWebVisitsMonth]]</f>
        <v>9</v>
      </c>
      <c r="E380" s="3">
        <f>Table12[[#This Row],[Age]]</f>
        <v>43</v>
      </c>
      <c r="F380" t="s">
        <v>31</v>
      </c>
      <c r="G380" t="str">
        <f>Table12[[#This Row],[DVAD]]</f>
        <v>36-45</v>
      </c>
      <c r="H380" t="str">
        <f>Table12[[#This Row],[Kids]]</f>
        <v>No</v>
      </c>
      <c r="I380" t="str">
        <f>Table12[[#This Row],[Teens]]</f>
        <v>No</v>
      </c>
    </row>
    <row r="381" spans="1:9" ht="16.5" x14ac:dyDescent="0.3">
      <c r="A381">
        <f>Table2[[#This Row],[NumWebPurchases]]</f>
        <v>1</v>
      </c>
      <c r="B381">
        <f>Table2[[#This Row],[NumCatalogPurchases]]</f>
        <v>0</v>
      </c>
      <c r="C381">
        <f>Table2[[#This Row],[NumStorePurchases]]</f>
        <v>3</v>
      </c>
      <c r="D381">
        <f>Table2[[#This Row],[NumWebVisitsMonth]]</f>
        <v>8</v>
      </c>
      <c r="E381" s="3">
        <f>Table12[[#This Row],[Age]]</f>
        <v>23</v>
      </c>
      <c r="F381" t="s">
        <v>30</v>
      </c>
      <c r="G381" t="str">
        <f>Table12[[#This Row],[DVAD]]</f>
        <v>16-25</v>
      </c>
      <c r="H381" t="str">
        <f>Table12[[#This Row],[Kids]]</f>
        <v>Yes</v>
      </c>
      <c r="I381" t="str">
        <f>Table12[[#This Row],[Teens]]</f>
        <v>No</v>
      </c>
    </row>
    <row r="382" spans="1:9" ht="16.5" x14ac:dyDescent="0.3">
      <c r="A382">
        <f>Table2[[#This Row],[NumWebPurchases]]</f>
        <v>3</v>
      </c>
      <c r="B382">
        <f>Table2[[#This Row],[NumCatalogPurchases]]</f>
        <v>5</v>
      </c>
      <c r="C382">
        <f>Table2[[#This Row],[NumStorePurchases]]</f>
        <v>10</v>
      </c>
      <c r="D382">
        <f>Table2[[#This Row],[NumWebVisitsMonth]]</f>
        <v>6</v>
      </c>
      <c r="E382" s="3">
        <f>Table12[[#This Row],[Age]]</f>
        <v>52</v>
      </c>
      <c r="F382" t="s">
        <v>33</v>
      </c>
      <c r="G382" t="str">
        <f>Table12[[#This Row],[DVAD]]</f>
        <v>46-55</v>
      </c>
      <c r="H382" t="str">
        <f>Table12[[#This Row],[Kids]]</f>
        <v>No</v>
      </c>
      <c r="I382" t="str">
        <f>Table12[[#This Row],[Teens]]</f>
        <v>Yes</v>
      </c>
    </row>
    <row r="383" spans="1:9" ht="16.5" x14ac:dyDescent="0.3">
      <c r="A383">
        <f>Table2[[#This Row],[NumWebPurchases]]</f>
        <v>1</v>
      </c>
      <c r="B383">
        <f>Table2[[#This Row],[NumCatalogPurchases]]</f>
        <v>0</v>
      </c>
      <c r="C383">
        <f>Table2[[#This Row],[NumStorePurchases]]</f>
        <v>3</v>
      </c>
      <c r="D383">
        <f>Table2[[#This Row],[NumWebVisitsMonth]]</f>
        <v>7</v>
      </c>
      <c r="E383" s="3">
        <f>Table12[[#This Row],[Age]]</f>
        <v>44</v>
      </c>
      <c r="F383" t="s">
        <v>33</v>
      </c>
      <c r="G383" t="str">
        <f>Table12[[#This Row],[DVAD]]</f>
        <v>36-45</v>
      </c>
      <c r="H383" t="str">
        <f>Table12[[#This Row],[Kids]]</f>
        <v>Yes</v>
      </c>
      <c r="I383" t="str">
        <f>Table12[[#This Row],[Teens]]</f>
        <v>No</v>
      </c>
    </row>
    <row r="384" spans="1:9" ht="16.5" x14ac:dyDescent="0.3">
      <c r="A384">
        <f>Table2[[#This Row],[NumWebPurchases]]</f>
        <v>1</v>
      </c>
      <c r="B384">
        <f>Table2[[#This Row],[NumCatalogPurchases]]</f>
        <v>0</v>
      </c>
      <c r="C384">
        <f>Table2[[#This Row],[NumStorePurchases]]</f>
        <v>2</v>
      </c>
      <c r="D384">
        <f>Table2[[#This Row],[NumWebVisitsMonth]]</f>
        <v>8</v>
      </c>
      <c r="E384" s="3">
        <f>Table12[[#This Row],[Age]]</f>
        <v>44</v>
      </c>
      <c r="F384" t="s">
        <v>38</v>
      </c>
      <c r="G384" t="str">
        <f>Table12[[#This Row],[DVAD]]</f>
        <v>36-45</v>
      </c>
      <c r="H384" t="str">
        <f>Table12[[#This Row],[Kids]]</f>
        <v>Yes</v>
      </c>
      <c r="I384" t="str">
        <f>Table12[[#This Row],[Teens]]</f>
        <v>No</v>
      </c>
    </row>
    <row r="385" spans="1:9" ht="16.5" x14ac:dyDescent="0.3">
      <c r="A385">
        <f>Table2[[#This Row],[NumWebPurchases]]</f>
        <v>0</v>
      </c>
      <c r="B385">
        <f>Table2[[#This Row],[NumCatalogPurchases]]</f>
        <v>0</v>
      </c>
      <c r="C385">
        <f>Table2[[#This Row],[NumStorePurchases]]</f>
        <v>3</v>
      </c>
      <c r="D385">
        <f>Table2[[#This Row],[NumWebVisitsMonth]]</f>
        <v>7</v>
      </c>
      <c r="E385" s="3">
        <f>Table12[[#This Row],[Age]]</f>
        <v>28</v>
      </c>
      <c r="F385" t="s">
        <v>33</v>
      </c>
      <c r="G385" t="str">
        <f>Table12[[#This Row],[DVAD]]</f>
        <v>26-35</v>
      </c>
      <c r="H385" t="str">
        <f>Table12[[#This Row],[Kids]]</f>
        <v>Yes</v>
      </c>
      <c r="I385" t="str">
        <f>Table12[[#This Row],[Teens]]</f>
        <v>No</v>
      </c>
    </row>
    <row r="386" spans="1:9" ht="16.5" x14ac:dyDescent="0.3">
      <c r="A386">
        <f>Table2[[#This Row],[NumWebPurchases]]</f>
        <v>4</v>
      </c>
      <c r="B386">
        <f>Table2[[#This Row],[NumCatalogPurchases]]</f>
        <v>1</v>
      </c>
      <c r="C386">
        <f>Table2[[#This Row],[NumStorePurchases]]</f>
        <v>6</v>
      </c>
      <c r="D386">
        <f>Table2[[#This Row],[NumWebVisitsMonth]]</f>
        <v>7</v>
      </c>
      <c r="E386" s="3">
        <f>Table12[[#This Row],[Age]]</f>
        <v>58</v>
      </c>
      <c r="F386" t="s">
        <v>30</v>
      </c>
      <c r="G386" t="str">
        <f>Table12[[#This Row],[DVAD]]</f>
        <v>56-65</v>
      </c>
      <c r="H386" t="str">
        <f>Table12[[#This Row],[Kids]]</f>
        <v>No</v>
      </c>
      <c r="I386" t="str">
        <f>Table12[[#This Row],[Teens]]</f>
        <v>No</v>
      </c>
    </row>
    <row r="387" spans="1:9" ht="16.5" x14ac:dyDescent="0.3">
      <c r="A387">
        <f>Table2[[#This Row],[NumWebPurchases]]</f>
        <v>4</v>
      </c>
      <c r="B387">
        <f>Table2[[#This Row],[NumCatalogPurchases]]</f>
        <v>1</v>
      </c>
      <c r="C387">
        <f>Table2[[#This Row],[NumStorePurchases]]</f>
        <v>4</v>
      </c>
      <c r="D387">
        <f>Table2[[#This Row],[NumWebVisitsMonth]]</f>
        <v>8</v>
      </c>
      <c r="E387" s="3">
        <f>Table12[[#This Row],[Age]]</f>
        <v>39</v>
      </c>
      <c r="F387" t="s">
        <v>30</v>
      </c>
      <c r="G387" t="str">
        <f>Table12[[#This Row],[DVAD]]</f>
        <v>36-45</v>
      </c>
      <c r="H387" t="str">
        <f>Table12[[#This Row],[Kids]]</f>
        <v>Yes</v>
      </c>
      <c r="I387" t="str">
        <f>Table12[[#This Row],[Teens]]</f>
        <v>Yes</v>
      </c>
    </row>
    <row r="388" spans="1:9" ht="16.5" x14ac:dyDescent="0.3">
      <c r="A388">
        <f>Table2[[#This Row],[NumWebPurchases]]</f>
        <v>0</v>
      </c>
      <c r="B388">
        <f>Table2[[#This Row],[NumCatalogPurchases]]</f>
        <v>1</v>
      </c>
      <c r="C388">
        <f>Table2[[#This Row],[NumStorePurchases]]</f>
        <v>2</v>
      </c>
      <c r="D388">
        <f>Table2[[#This Row],[NumWebVisitsMonth]]</f>
        <v>3</v>
      </c>
      <c r="E388" s="3">
        <f>Table12[[#This Row],[Age]]</f>
        <v>33</v>
      </c>
      <c r="F388" t="s">
        <v>31</v>
      </c>
      <c r="G388" t="str">
        <f>Table12[[#This Row],[DVAD]]</f>
        <v>26-35</v>
      </c>
      <c r="H388" t="str">
        <f>Table12[[#This Row],[Kids]]</f>
        <v>Yes</v>
      </c>
      <c r="I388" t="str">
        <f>Table12[[#This Row],[Teens]]</f>
        <v>No</v>
      </c>
    </row>
    <row r="389" spans="1:9" ht="16.5" x14ac:dyDescent="0.3">
      <c r="A389">
        <f>Table2[[#This Row],[NumWebPurchases]]</f>
        <v>1</v>
      </c>
      <c r="B389">
        <f>Table2[[#This Row],[NumCatalogPurchases]]</f>
        <v>2</v>
      </c>
      <c r="C389">
        <f>Table2[[#This Row],[NumStorePurchases]]</f>
        <v>2</v>
      </c>
      <c r="D389">
        <f>Table2[[#This Row],[NumWebVisitsMonth]]</f>
        <v>5</v>
      </c>
      <c r="E389" s="3">
        <f>Table12[[#This Row],[Age]]</f>
        <v>42</v>
      </c>
      <c r="F389" t="s">
        <v>31</v>
      </c>
      <c r="G389" t="str">
        <f>Table12[[#This Row],[DVAD]]</f>
        <v>36-45</v>
      </c>
      <c r="H389" t="str">
        <f>Table12[[#This Row],[Kids]]</f>
        <v>Yes</v>
      </c>
      <c r="I389" t="str">
        <f>Table12[[#This Row],[Teens]]</f>
        <v>No</v>
      </c>
    </row>
    <row r="390" spans="1:9" ht="16.5" x14ac:dyDescent="0.3">
      <c r="A390">
        <f>Table2[[#This Row],[NumWebPurchases]]</f>
        <v>7</v>
      </c>
      <c r="B390">
        <f>Table2[[#This Row],[NumCatalogPurchases]]</f>
        <v>3</v>
      </c>
      <c r="C390">
        <f>Table2[[#This Row],[NumStorePurchases]]</f>
        <v>4</v>
      </c>
      <c r="D390">
        <f>Table2[[#This Row],[NumWebVisitsMonth]]</f>
        <v>7</v>
      </c>
      <c r="E390" s="3">
        <f>Table12[[#This Row],[Age]]</f>
        <v>45</v>
      </c>
      <c r="F390" t="s">
        <v>31</v>
      </c>
      <c r="G390" t="str">
        <f>Table12[[#This Row],[DVAD]]</f>
        <v>36-45</v>
      </c>
      <c r="H390" t="str">
        <f>Table12[[#This Row],[Kids]]</f>
        <v>No</v>
      </c>
      <c r="I390" t="str">
        <f>Table12[[#This Row],[Teens]]</f>
        <v>Yes</v>
      </c>
    </row>
    <row r="391" spans="1:9" ht="16.5" x14ac:dyDescent="0.3">
      <c r="A391">
        <f>Table2[[#This Row],[NumWebPurchases]]</f>
        <v>4</v>
      </c>
      <c r="B391">
        <f>Table2[[#This Row],[NumCatalogPurchases]]</f>
        <v>5</v>
      </c>
      <c r="C391">
        <f>Table2[[#This Row],[NumStorePurchases]]</f>
        <v>13</v>
      </c>
      <c r="D391">
        <f>Table2[[#This Row],[NumWebVisitsMonth]]</f>
        <v>2</v>
      </c>
      <c r="E391" s="3">
        <f>Table12[[#This Row],[Age]]</f>
        <v>52</v>
      </c>
      <c r="F391" t="s">
        <v>35</v>
      </c>
      <c r="G391" t="str">
        <f>Table12[[#This Row],[DVAD]]</f>
        <v>46-55</v>
      </c>
      <c r="H391" t="str">
        <f>Table12[[#This Row],[Kids]]</f>
        <v>No</v>
      </c>
      <c r="I391" t="str">
        <f>Table12[[#This Row],[Teens]]</f>
        <v>Yes</v>
      </c>
    </row>
    <row r="392" spans="1:9" ht="16.5" x14ac:dyDescent="0.3">
      <c r="A392">
        <f>Table2[[#This Row],[NumWebPurchases]]</f>
        <v>2</v>
      </c>
      <c r="B392">
        <f>Table2[[#This Row],[NumCatalogPurchases]]</f>
        <v>1</v>
      </c>
      <c r="C392">
        <f>Table2[[#This Row],[NumStorePurchases]]</f>
        <v>3</v>
      </c>
      <c r="D392">
        <f>Table2[[#This Row],[NumWebVisitsMonth]]</f>
        <v>6</v>
      </c>
      <c r="E392" s="3">
        <f>Table12[[#This Row],[Age]]</f>
        <v>63</v>
      </c>
      <c r="F392" t="s">
        <v>31</v>
      </c>
      <c r="G392" t="str">
        <f>Table12[[#This Row],[DVAD]]</f>
        <v>56-65</v>
      </c>
      <c r="H392" t="str">
        <f>Table12[[#This Row],[Kids]]</f>
        <v>No</v>
      </c>
      <c r="I392" t="str">
        <f>Table12[[#This Row],[Teens]]</f>
        <v>Yes</v>
      </c>
    </row>
    <row r="393" spans="1:9" ht="16.5" x14ac:dyDescent="0.3">
      <c r="A393">
        <f>Table2[[#This Row],[NumWebPurchases]]</f>
        <v>2</v>
      </c>
      <c r="B393">
        <f>Table2[[#This Row],[NumCatalogPurchases]]</f>
        <v>2</v>
      </c>
      <c r="C393">
        <f>Table2[[#This Row],[NumStorePurchases]]</f>
        <v>12</v>
      </c>
      <c r="D393">
        <f>Table2[[#This Row],[NumWebVisitsMonth]]</f>
        <v>5</v>
      </c>
      <c r="E393" s="3">
        <f>Table12[[#This Row],[Age]]</f>
        <v>45</v>
      </c>
      <c r="F393" t="s">
        <v>31</v>
      </c>
      <c r="G393" t="str">
        <f>Table12[[#This Row],[DVAD]]</f>
        <v>36-45</v>
      </c>
      <c r="H393" t="str">
        <f>Table12[[#This Row],[Kids]]</f>
        <v>Yes</v>
      </c>
      <c r="I393" t="str">
        <f>Table12[[#This Row],[Teens]]</f>
        <v>Yes</v>
      </c>
    </row>
    <row r="394" spans="1:9" ht="16.5" x14ac:dyDescent="0.3">
      <c r="A394">
        <f>Table2[[#This Row],[NumWebPurchases]]</f>
        <v>5</v>
      </c>
      <c r="B394">
        <f>Table2[[#This Row],[NumCatalogPurchases]]</f>
        <v>6</v>
      </c>
      <c r="C394">
        <f>Table2[[#This Row],[NumStorePurchases]]</f>
        <v>8</v>
      </c>
      <c r="D394">
        <f>Table2[[#This Row],[NumWebVisitsMonth]]</f>
        <v>1</v>
      </c>
      <c r="E394" s="3">
        <f>Table12[[#This Row],[Age]]</f>
        <v>35</v>
      </c>
      <c r="F394" t="s">
        <v>30</v>
      </c>
      <c r="G394" t="str">
        <f>Table12[[#This Row],[DVAD]]</f>
        <v>26-35</v>
      </c>
      <c r="H394" t="str">
        <f>Table12[[#This Row],[Kids]]</f>
        <v>No</v>
      </c>
      <c r="I394" t="str">
        <f>Table12[[#This Row],[Teens]]</f>
        <v>No</v>
      </c>
    </row>
    <row r="395" spans="1:9" ht="16.5" x14ac:dyDescent="0.3">
      <c r="A395">
        <f>Table2[[#This Row],[NumWebPurchases]]</f>
        <v>3</v>
      </c>
      <c r="B395">
        <f>Table2[[#This Row],[NumCatalogPurchases]]</f>
        <v>1</v>
      </c>
      <c r="C395">
        <f>Table2[[#This Row],[NumStorePurchases]]</f>
        <v>6</v>
      </c>
      <c r="D395">
        <f>Table2[[#This Row],[NumWebVisitsMonth]]</f>
        <v>4</v>
      </c>
      <c r="E395" s="3">
        <f>Table12[[#This Row],[Age]]</f>
        <v>34</v>
      </c>
      <c r="F395" t="s">
        <v>33</v>
      </c>
      <c r="G395" t="str">
        <f>Table12[[#This Row],[DVAD]]</f>
        <v>26-35</v>
      </c>
      <c r="H395" t="str">
        <f>Table12[[#This Row],[Kids]]</f>
        <v>Yes</v>
      </c>
      <c r="I395" t="str">
        <f>Table12[[#This Row],[Teens]]</f>
        <v>No</v>
      </c>
    </row>
    <row r="396" spans="1:9" ht="16.5" x14ac:dyDescent="0.3">
      <c r="A396">
        <f>Table2[[#This Row],[NumWebPurchases]]</f>
        <v>5</v>
      </c>
      <c r="B396">
        <f>Table2[[#This Row],[NumCatalogPurchases]]</f>
        <v>4</v>
      </c>
      <c r="C396">
        <f>Table2[[#This Row],[NumStorePurchases]]</f>
        <v>6</v>
      </c>
      <c r="D396">
        <f>Table2[[#This Row],[NumWebVisitsMonth]]</f>
        <v>2</v>
      </c>
      <c r="E396" s="3">
        <f>Table12[[#This Row],[Age]]</f>
        <v>21</v>
      </c>
      <c r="F396" t="s">
        <v>33</v>
      </c>
      <c r="G396" t="str">
        <f>Table12[[#This Row],[DVAD]]</f>
        <v>16-25</v>
      </c>
      <c r="H396" t="str">
        <f>Table12[[#This Row],[Kids]]</f>
        <v>No</v>
      </c>
      <c r="I396" t="str">
        <f>Table12[[#This Row],[Teens]]</f>
        <v>No</v>
      </c>
    </row>
    <row r="397" spans="1:9" ht="16.5" x14ac:dyDescent="0.3">
      <c r="A397">
        <f>Table2[[#This Row],[NumWebPurchases]]</f>
        <v>4</v>
      </c>
      <c r="B397">
        <f>Table2[[#This Row],[NumCatalogPurchases]]</f>
        <v>1</v>
      </c>
      <c r="C397">
        <f>Table2[[#This Row],[NumStorePurchases]]</f>
        <v>4</v>
      </c>
      <c r="D397">
        <f>Table2[[#This Row],[NumWebVisitsMonth]]</f>
        <v>6</v>
      </c>
      <c r="E397" s="3">
        <f>Table12[[#This Row],[Age]]</f>
        <v>67</v>
      </c>
      <c r="F397" t="s">
        <v>31</v>
      </c>
      <c r="G397" t="str">
        <f>Table12[[#This Row],[DVAD]]</f>
        <v>66-75</v>
      </c>
      <c r="H397" t="str">
        <f>Table12[[#This Row],[Kids]]</f>
        <v>No</v>
      </c>
      <c r="I397" t="str">
        <f>Table12[[#This Row],[Teens]]</f>
        <v>No</v>
      </c>
    </row>
    <row r="398" spans="1:9" ht="16.5" x14ac:dyDescent="0.3">
      <c r="A398">
        <f>Table2[[#This Row],[NumWebPurchases]]</f>
        <v>5</v>
      </c>
      <c r="B398">
        <f>Table2[[#This Row],[NumCatalogPurchases]]</f>
        <v>3</v>
      </c>
      <c r="C398">
        <f>Table2[[#This Row],[NumStorePurchases]]</f>
        <v>12</v>
      </c>
      <c r="D398">
        <f>Table2[[#This Row],[NumWebVisitsMonth]]</f>
        <v>3</v>
      </c>
      <c r="E398" s="3">
        <f>Table12[[#This Row],[Age]]</f>
        <v>46</v>
      </c>
      <c r="F398" t="s">
        <v>33</v>
      </c>
      <c r="G398" t="str">
        <f>Table12[[#This Row],[DVAD]]</f>
        <v>46-55</v>
      </c>
      <c r="H398" t="str">
        <f>Table12[[#This Row],[Kids]]</f>
        <v>No</v>
      </c>
      <c r="I398" t="str">
        <f>Table12[[#This Row],[Teens]]</f>
        <v>Yes</v>
      </c>
    </row>
    <row r="399" spans="1:9" ht="16.5" x14ac:dyDescent="0.3">
      <c r="A399">
        <f>Table2[[#This Row],[NumWebPurchases]]</f>
        <v>4</v>
      </c>
      <c r="B399">
        <f>Table2[[#This Row],[NumCatalogPurchases]]</f>
        <v>9</v>
      </c>
      <c r="C399">
        <f>Table2[[#This Row],[NumStorePurchases]]</f>
        <v>10</v>
      </c>
      <c r="D399">
        <f>Table2[[#This Row],[NumWebVisitsMonth]]</f>
        <v>2</v>
      </c>
      <c r="E399" s="3">
        <f>Table12[[#This Row],[Age]]</f>
        <v>22</v>
      </c>
      <c r="F399" t="s">
        <v>31</v>
      </c>
      <c r="G399" t="str">
        <f>Table12[[#This Row],[DVAD]]</f>
        <v>16-25</v>
      </c>
      <c r="H399" t="str">
        <f>Table12[[#This Row],[Kids]]</f>
        <v>No</v>
      </c>
      <c r="I399" t="str">
        <f>Table12[[#This Row],[Teens]]</f>
        <v>No</v>
      </c>
    </row>
    <row r="400" spans="1:9" ht="16.5" x14ac:dyDescent="0.3">
      <c r="A400">
        <f>Table2[[#This Row],[NumWebPurchases]]</f>
        <v>3</v>
      </c>
      <c r="B400">
        <f>Table2[[#This Row],[NumCatalogPurchases]]</f>
        <v>1</v>
      </c>
      <c r="C400">
        <f>Table2[[#This Row],[NumStorePurchases]]</f>
        <v>4</v>
      </c>
      <c r="D400">
        <f>Table2[[#This Row],[NumWebVisitsMonth]]</f>
        <v>8</v>
      </c>
      <c r="E400" s="3">
        <f>Table12[[#This Row],[Age]]</f>
        <v>41</v>
      </c>
      <c r="F400" t="s">
        <v>30</v>
      </c>
      <c r="G400" t="str">
        <f>Table12[[#This Row],[DVAD]]</f>
        <v>36-45</v>
      </c>
      <c r="H400" t="str">
        <f>Table12[[#This Row],[Kids]]</f>
        <v>Yes</v>
      </c>
      <c r="I400" t="str">
        <f>Table12[[#This Row],[Teens]]</f>
        <v>Yes</v>
      </c>
    </row>
    <row r="401" spans="1:9" ht="16.5" x14ac:dyDescent="0.3">
      <c r="A401">
        <f>Table2[[#This Row],[NumWebPurchases]]</f>
        <v>1</v>
      </c>
      <c r="B401">
        <f>Table2[[#This Row],[NumCatalogPurchases]]</f>
        <v>1</v>
      </c>
      <c r="C401">
        <f>Table2[[#This Row],[NumStorePurchases]]</f>
        <v>2</v>
      </c>
      <c r="D401">
        <f>Table2[[#This Row],[NumWebVisitsMonth]]</f>
        <v>8</v>
      </c>
      <c r="E401" s="3">
        <f>Table12[[#This Row],[Age]]</f>
        <v>28</v>
      </c>
      <c r="F401" t="s">
        <v>31</v>
      </c>
      <c r="G401" t="str">
        <f>Table12[[#This Row],[DVAD]]</f>
        <v>26-35</v>
      </c>
      <c r="H401" t="str">
        <f>Table12[[#This Row],[Kids]]</f>
        <v>Yes</v>
      </c>
      <c r="I401" t="str">
        <f>Table12[[#This Row],[Teens]]</f>
        <v>No</v>
      </c>
    </row>
    <row r="402" spans="1:9" ht="16.5" x14ac:dyDescent="0.3">
      <c r="A402">
        <f>Table2[[#This Row],[NumWebPurchases]]</f>
        <v>1</v>
      </c>
      <c r="B402">
        <f>Table2[[#This Row],[NumCatalogPurchases]]</f>
        <v>0</v>
      </c>
      <c r="C402">
        <f>Table2[[#This Row],[NumStorePurchases]]</f>
        <v>3</v>
      </c>
      <c r="D402">
        <f>Table2[[#This Row],[NumWebVisitsMonth]]</f>
        <v>7</v>
      </c>
      <c r="E402" s="3">
        <f>Table12[[#This Row],[Age]]</f>
        <v>25</v>
      </c>
      <c r="F402" t="s">
        <v>35</v>
      </c>
      <c r="G402" t="str">
        <f>Table12[[#This Row],[DVAD]]</f>
        <v>16-25</v>
      </c>
      <c r="H402" t="str">
        <f>Table12[[#This Row],[Kids]]</f>
        <v>Yes</v>
      </c>
      <c r="I402" t="str">
        <f>Table12[[#This Row],[Teens]]</f>
        <v>No</v>
      </c>
    </row>
    <row r="403" spans="1:9" ht="16.5" x14ac:dyDescent="0.3">
      <c r="A403">
        <f>Table2[[#This Row],[NumWebPurchases]]</f>
        <v>2</v>
      </c>
      <c r="B403">
        <f>Table2[[#This Row],[NumCatalogPurchases]]</f>
        <v>2</v>
      </c>
      <c r="C403">
        <f>Table2[[#This Row],[NumStorePurchases]]</f>
        <v>3</v>
      </c>
      <c r="D403">
        <f>Table2[[#This Row],[NumWebVisitsMonth]]</f>
        <v>7</v>
      </c>
      <c r="E403" s="3">
        <f>Table12[[#This Row],[Age]]</f>
        <v>32</v>
      </c>
      <c r="F403" t="s">
        <v>31</v>
      </c>
      <c r="G403" t="str">
        <f>Table12[[#This Row],[DVAD]]</f>
        <v>26-35</v>
      </c>
      <c r="H403" t="str">
        <f>Table12[[#This Row],[Kids]]</f>
        <v>Yes</v>
      </c>
      <c r="I403" t="str">
        <f>Table12[[#This Row],[Teens]]</f>
        <v>No</v>
      </c>
    </row>
    <row r="404" spans="1:9" ht="16.5" x14ac:dyDescent="0.3">
      <c r="A404">
        <f>Table2[[#This Row],[NumWebPurchases]]</f>
        <v>2</v>
      </c>
      <c r="B404">
        <f>Table2[[#This Row],[NumCatalogPurchases]]</f>
        <v>1</v>
      </c>
      <c r="C404">
        <f>Table2[[#This Row],[NumStorePurchases]]</f>
        <v>3</v>
      </c>
      <c r="D404">
        <f>Table2[[#This Row],[NumWebVisitsMonth]]</f>
        <v>6</v>
      </c>
      <c r="E404" s="3">
        <f>Table12[[#This Row],[Age]]</f>
        <v>57</v>
      </c>
      <c r="F404" t="s">
        <v>30</v>
      </c>
      <c r="G404" t="str">
        <f>Table12[[#This Row],[DVAD]]</f>
        <v>56-65</v>
      </c>
      <c r="H404" t="str">
        <f>Table12[[#This Row],[Kids]]</f>
        <v>Yes</v>
      </c>
      <c r="I404" t="str">
        <f>Table12[[#This Row],[Teens]]</f>
        <v>Yes</v>
      </c>
    </row>
    <row r="405" spans="1:9" ht="16.5" x14ac:dyDescent="0.3">
      <c r="A405">
        <f>Table2[[#This Row],[NumWebPurchases]]</f>
        <v>9</v>
      </c>
      <c r="B405">
        <f>Table2[[#This Row],[NumCatalogPurchases]]</f>
        <v>4</v>
      </c>
      <c r="C405">
        <f>Table2[[#This Row],[NumStorePurchases]]</f>
        <v>9</v>
      </c>
      <c r="D405">
        <f>Table2[[#This Row],[NumWebVisitsMonth]]</f>
        <v>5</v>
      </c>
      <c r="E405" s="3">
        <f>Table12[[#This Row],[Age]]</f>
        <v>47</v>
      </c>
      <c r="F405" t="s">
        <v>31</v>
      </c>
      <c r="G405" t="str">
        <f>Table12[[#This Row],[DVAD]]</f>
        <v>46-55</v>
      </c>
      <c r="H405" t="str">
        <f>Table12[[#This Row],[Kids]]</f>
        <v>No</v>
      </c>
      <c r="I405" t="str">
        <f>Table12[[#This Row],[Teens]]</f>
        <v>No</v>
      </c>
    </row>
    <row r="406" spans="1:9" ht="16.5" x14ac:dyDescent="0.3">
      <c r="A406">
        <f>Table2[[#This Row],[NumWebPurchases]]</f>
        <v>2</v>
      </c>
      <c r="B406">
        <f>Table2[[#This Row],[NumCatalogPurchases]]</f>
        <v>1</v>
      </c>
      <c r="C406">
        <f>Table2[[#This Row],[NumStorePurchases]]</f>
        <v>5</v>
      </c>
      <c r="D406">
        <f>Table2[[#This Row],[NumWebVisitsMonth]]</f>
        <v>5</v>
      </c>
      <c r="E406" s="3">
        <f>Table12[[#This Row],[Age]]</f>
        <v>39</v>
      </c>
      <c r="F406" t="s">
        <v>30</v>
      </c>
      <c r="G406" t="str">
        <f>Table12[[#This Row],[DVAD]]</f>
        <v>36-45</v>
      </c>
      <c r="H406" t="str">
        <f>Table12[[#This Row],[Kids]]</f>
        <v>Yes</v>
      </c>
      <c r="I406" t="str">
        <f>Table12[[#This Row],[Teens]]</f>
        <v>Yes</v>
      </c>
    </row>
    <row r="407" spans="1:9" ht="16.5" x14ac:dyDescent="0.3">
      <c r="A407">
        <f>Table2[[#This Row],[NumWebPurchases]]</f>
        <v>5</v>
      </c>
      <c r="B407">
        <f>Table2[[#This Row],[NumCatalogPurchases]]</f>
        <v>1</v>
      </c>
      <c r="C407">
        <f>Table2[[#This Row],[NumStorePurchases]]</f>
        <v>4</v>
      </c>
      <c r="D407">
        <f>Table2[[#This Row],[NumWebVisitsMonth]]</f>
        <v>7</v>
      </c>
      <c r="E407" s="3">
        <f>Table12[[#This Row],[Age]]</f>
        <v>53</v>
      </c>
      <c r="F407" t="s">
        <v>33</v>
      </c>
      <c r="G407" t="str">
        <f>Table12[[#This Row],[DVAD]]</f>
        <v>46-55</v>
      </c>
      <c r="H407" t="str">
        <f>Table12[[#This Row],[Kids]]</f>
        <v>No</v>
      </c>
      <c r="I407" t="str">
        <f>Table12[[#This Row],[Teens]]</f>
        <v>No</v>
      </c>
    </row>
    <row r="408" spans="1:9" ht="16.5" x14ac:dyDescent="0.3">
      <c r="A408">
        <f>Table2[[#This Row],[NumWebPurchases]]</f>
        <v>6</v>
      </c>
      <c r="B408">
        <f>Table2[[#This Row],[NumCatalogPurchases]]</f>
        <v>3</v>
      </c>
      <c r="C408">
        <f>Table2[[#This Row],[NumStorePurchases]]</f>
        <v>6</v>
      </c>
      <c r="D408">
        <f>Table2[[#This Row],[NumWebVisitsMonth]]</f>
        <v>7</v>
      </c>
      <c r="E408" s="3">
        <f>Table12[[#This Row],[Age]]</f>
        <v>58</v>
      </c>
      <c r="F408" t="s">
        <v>30</v>
      </c>
      <c r="G408" t="str">
        <f>Table12[[#This Row],[DVAD]]</f>
        <v>56-65</v>
      </c>
      <c r="H408" t="str">
        <f>Table12[[#This Row],[Kids]]</f>
        <v>Yes</v>
      </c>
      <c r="I408" t="str">
        <f>Table12[[#This Row],[Teens]]</f>
        <v>Yes</v>
      </c>
    </row>
    <row r="409" spans="1:9" ht="16.5" x14ac:dyDescent="0.3">
      <c r="A409">
        <f>Table2[[#This Row],[NumWebPurchases]]</f>
        <v>1</v>
      </c>
      <c r="B409">
        <f>Table2[[#This Row],[NumCatalogPurchases]]</f>
        <v>0</v>
      </c>
      <c r="C409">
        <f>Table2[[#This Row],[NumStorePurchases]]</f>
        <v>3</v>
      </c>
      <c r="D409">
        <f>Table2[[#This Row],[NumWebVisitsMonth]]</f>
        <v>6</v>
      </c>
      <c r="E409" s="3">
        <f>Table12[[#This Row],[Age]]</f>
        <v>49</v>
      </c>
      <c r="F409" t="s">
        <v>35</v>
      </c>
      <c r="G409" t="str">
        <f>Table12[[#This Row],[DVAD]]</f>
        <v>46-55</v>
      </c>
      <c r="H409" t="str">
        <f>Table12[[#This Row],[Kids]]</f>
        <v>Yes</v>
      </c>
      <c r="I409" t="str">
        <f>Table12[[#This Row],[Teens]]</f>
        <v>Yes</v>
      </c>
    </row>
    <row r="410" spans="1:9" ht="16.5" x14ac:dyDescent="0.3">
      <c r="A410">
        <f>Table2[[#This Row],[NumWebPurchases]]</f>
        <v>2</v>
      </c>
      <c r="B410">
        <f>Table2[[#This Row],[NumCatalogPurchases]]</f>
        <v>0</v>
      </c>
      <c r="C410">
        <f>Table2[[#This Row],[NumStorePurchases]]</f>
        <v>4</v>
      </c>
      <c r="D410">
        <f>Table2[[#This Row],[NumWebVisitsMonth]]</f>
        <v>8</v>
      </c>
      <c r="E410" s="3">
        <f>Table12[[#This Row],[Age]]</f>
        <v>40</v>
      </c>
      <c r="F410" t="s">
        <v>31</v>
      </c>
      <c r="G410" t="str">
        <f>Table12[[#This Row],[DVAD]]</f>
        <v>36-45</v>
      </c>
      <c r="H410" t="str">
        <f>Table12[[#This Row],[Kids]]</f>
        <v>Yes</v>
      </c>
      <c r="I410" t="str">
        <f>Table12[[#This Row],[Teens]]</f>
        <v>No</v>
      </c>
    </row>
    <row r="411" spans="1:9" ht="16.5" x14ac:dyDescent="0.3">
      <c r="A411">
        <f>Table2[[#This Row],[NumWebPurchases]]</f>
        <v>5</v>
      </c>
      <c r="B411">
        <f>Table2[[#This Row],[NumCatalogPurchases]]</f>
        <v>1</v>
      </c>
      <c r="C411">
        <f>Table2[[#This Row],[NumStorePurchases]]</f>
        <v>5</v>
      </c>
      <c r="D411">
        <f>Table2[[#This Row],[NumWebVisitsMonth]]</f>
        <v>6</v>
      </c>
      <c r="E411" s="3">
        <f>Table12[[#This Row],[Age]]</f>
        <v>43</v>
      </c>
      <c r="F411" t="s">
        <v>33</v>
      </c>
      <c r="G411" t="str">
        <f>Table12[[#This Row],[DVAD]]</f>
        <v>36-45</v>
      </c>
      <c r="H411" t="str">
        <f>Table12[[#This Row],[Kids]]</f>
        <v>Yes</v>
      </c>
      <c r="I411" t="str">
        <f>Table12[[#This Row],[Teens]]</f>
        <v>Yes</v>
      </c>
    </row>
    <row r="412" spans="1:9" ht="16.5" x14ac:dyDescent="0.3">
      <c r="A412">
        <f>Table2[[#This Row],[NumWebPurchases]]</f>
        <v>3</v>
      </c>
      <c r="B412">
        <f>Table2[[#This Row],[NumCatalogPurchases]]</f>
        <v>0</v>
      </c>
      <c r="C412">
        <f>Table2[[#This Row],[NumStorePurchases]]</f>
        <v>2</v>
      </c>
      <c r="D412">
        <f>Table2[[#This Row],[NumWebVisitsMonth]]</f>
        <v>9</v>
      </c>
      <c r="E412" s="3">
        <f>Table12[[#This Row],[Age]]</f>
        <v>39</v>
      </c>
      <c r="F412" t="s">
        <v>30</v>
      </c>
      <c r="G412" t="str">
        <f>Table12[[#This Row],[DVAD]]</f>
        <v>36-45</v>
      </c>
      <c r="H412" t="str">
        <f>Table12[[#This Row],[Kids]]</f>
        <v>Yes</v>
      </c>
      <c r="I412" t="str">
        <f>Table12[[#This Row],[Teens]]</f>
        <v>No</v>
      </c>
    </row>
    <row r="413" spans="1:9" ht="16.5" x14ac:dyDescent="0.3">
      <c r="A413">
        <f>Table2[[#This Row],[NumWebPurchases]]</f>
        <v>7</v>
      </c>
      <c r="B413">
        <f>Table2[[#This Row],[NumCatalogPurchases]]</f>
        <v>1</v>
      </c>
      <c r="C413">
        <f>Table2[[#This Row],[NumStorePurchases]]</f>
        <v>8</v>
      </c>
      <c r="D413">
        <f>Table2[[#This Row],[NumWebVisitsMonth]]</f>
        <v>7</v>
      </c>
      <c r="E413" s="3">
        <f>Table12[[#This Row],[Age]]</f>
        <v>49</v>
      </c>
      <c r="F413" t="s">
        <v>33</v>
      </c>
      <c r="G413" t="str">
        <f>Table12[[#This Row],[DVAD]]</f>
        <v>46-55</v>
      </c>
      <c r="H413" t="str">
        <f>Table12[[#This Row],[Kids]]</f>
        <v>No</v>
      </c>
      <c r="I413" t="str">
        <f>Table12[[#This Row],[Teens]]</f>
        <v>Yes</v>
      </c>
    </row>
    <row r="414" spans="1:9" ht="16.5" x14ac:dyDescent="0.3">
      <c r="A414">
        <f>Table2[[#This Row],[NumWebPurchases]]</f>
        <v>3</v>
      </c>
      <c r="B414">
        <f>Table2[[#This Row],[NumCatalogPurchases]]</f>
        <v>0</v>
      </c>
      <c r="C414">
        <f>Table2[[#This Row],[NumStorePurchases]]</f>
        <v>3</v>
      </c>
      <c r="D414">
        <f>Table2[[#This Row],[NumWebVisitsMonth]]</f>
        <v>8</v>
      </c>
      <c r="E414" s="3">
        <f>Table12[[#This Row],[Age]]</f>
        <v>30</v>
      </c>
      <c r="F414" t="s">
        <v>33</v>
      </c>
      <c r="G414" t="str">
        <f>Table12[[#This Row],[DVAD]]</f>
        <v>26-35</v>
      </c>
      <c r="H414" t="str">
        <f>Table12[[#This Row],[Kids]]</f>
        <v>Yes</v>
      </c>
      <c r="I414" t="str">
        <f>Table12[[#This Row],[Teens]]</f>
        <v>No</v>
      </c>
    </row>
    <row r="415" spans="1:9" ht="16.5" x14ac:dyDescent="0.3">
      <c r="A415">
        <f>Table2[[#This Row],[NumWebPurchases]]</f>
        <v>4</v>
      </c>
      <c r="B415">
        <f>Table2[[#This Row],[NumCatalogPurchases]]</f>
        <v>3</v>
      </c>
      <c r="C415">
        <f>Table2[[#This Row],[NumStorePurchases]]</f>
        <v>6</v>
      </c>
      <c r="D415">
        <f>Table2[[#This Row],[NumWebVisitsMonth]]</f>
        <v>4</v>
      </c>
      <c r="E415" s="3">
        <f>Table12[[#This Row],[Age]]</f>
        <v>36</v>
      </c>
      <c r="F415" t="s">
        <v>30</v>
      </c>
      <c r="G415" t="str">
        <f>Table12[[#This Row],[DVAD]]</f>
        <v>36-45</v>
      </c>
      <c r="H415" t="str">
        <f>Table12[[#This Row],[Kids]]</f>
        <v>No</v>
      </c>
      <c r="I415" t="str">
        <f>Table12[[#This Row],[Teens]]</f>
        <v>Yes</v>
      </c>
    </row>
    <row r="416" spans="1:9" ht="16.5" x14ac:dyDescent="0.3">
      <c r="A416">
        <f>Table2[[#This Row],[NumWebPurchases]]</f>
        <v>11</v>
      </c>
      <c r="B416">
        <f>Table2[[#This Row],[NumCatalogPurchases]]</f>
        <v>9</v>
      </c>
      <c r="C416">
        <f>Table2[[#This Row],[NumStorePurchases]]</f>
        <v>12</v>
      </c>
      <c r="D416">
        <f>Table2[[#This Row],[NumWebVisitsMonth]]</f>
        <v>6</v>
      </c>
      <c r="E416" s="3">
        <f>Table12[[#This Row],[Age]]</f>
        <v>58</v>
      </c>
      <c r="F416" t="s">
        <v>31</v>
      </c>
      <c r="G416" t="str">
        <f>Table12[[#This Row],[DVAD]]</f>
        <v>56-65</v>
      </c>
      <c r="H416" t="str">
        <f>Table12[[#This Row],[Kids]]</f>
        <v>No</v>
      </c>
      <c r="I416" t="str">
        <f>Table12[[#This Row],[Teens]]</f>
        <v>Yes</v>
      </c>
    </row>
    <row r="417" spans="1:9" ht="16.5" x14ac:dyDescent="0.3">
      <c r="A417">
        <f>Table2[[#This Row],[NumWebPurchases]]</f>
        <v>5</v>
      </c>
      <c r="B417">
        <f>Table2[[#This Row],[NumCatalogPurchases]]</f>
        <v>1</v>
      </c>
      <c r="C417">
        <f>Table2[[#This Row],[NumStorePurchases]]</f>
        <v>7</v>
      </c>
      <c r="D417">
        <f>Table2[[#This Row],[NumWebVisitsMonth]]</f>
        <v>7</v>
      </c>
      <c r="E417" s="3">
        <f>Table12[[#This Row],[Age]]</f>
        <v>25</v>
      </c>
      <c r="F417" t="s">
        <v>33</v>
      </c>
      <c r="G417" t="str">
        <f>Table12[[#This Row],[DVAD]]</f>
        <v>16-25</v>
      </c>
      <c r="H417" t="str">
        <f>Table12[[#This Row],[Kids]]</f>
        <v>Yes</v>
      </c>
      <c r="I417" t="str">
        <f>Table12[[#This Row],[Teens]]</f>
        <v>No</v>
      </c>
    </row>
    <row r="418" spans="1:9" ht="16.5" x14ac:dyDescent="0.3">
      <c r="A418">
        <f>Table2[[#This Row],[NumWebPurchases]]</f>
        <v>5</v>
      </c>
      <c r="B418">
        <f>Table2[[#This Row],[NumCatalogPurchases]]</f>
        <v>4</v>
      </c>
      <c r="C418">
        <f>Table2[[#This Row],[NumStorePurchases]]</f>
        <v>8</v>
      </c>
      <c r="D418">
        <f>Table2[[#This Row],[NumWebVisitsMonth]]</f>
        <v>3</v>
      </c>
      <c r="E418" s="3">
        <f>Table12[[#This Row],[Age]]</f>
        <v>51</v>
      </c>
      <c r="F418" t="s">
        <v>31</v>
      </c>
      <c r="G418" t="str">
        <f>Table12[[#This Row],[DVAD]]</f>
        <v>46-55</v>
      </c>
      <c r="H418" t="str">
        <f>Table12[[#This Row],[Kids]]</f>
        <v>No</v>
      </c>
      <c r="I418" t="str">
        <f>Table12[[#This Row],[Teens]]</f>
        <v>Yes</v>
      </c>
    </row>
    <row r="419" spans="1:9" ht="16.5" x14ac:dyDescent="0.3">
      <c r="A419">
        <f>Table2[[#This Row],[NumWebPurchases]]</f>
        <v>3</v>
      </c>
      <c r="B419">
        <f>Table2[[#This Row],[NumCatalogPurchases]]</f>
        <v>5</v>
      </c>
      <c r="C419">
        <f>Table2[[#This Row],[NumStorePurchases]]</f>
        <v>10</v>
      </c>
      <c r="D419">
        <f>Table2[[#This Row],[NumWebVisitsMonth]]</f>
        <v>1</v>
      </c>
      <c r="E419" s="3">
        <f>Table12[[#This Row],[Age]]</f>
        <v>71</v>
      </c>
      <c r="F419" t="s">
        <v>31</v>
      </c>
      <c r="G419" t="str">
        <f>Table12[[#This Row],[DVAD]]</f>
        <v>66-75</v>
      </c>
      <c r="H419" t="str">
        <f>Table12[[#This Row],[Kids]]</f>
        <v>No</v>
      </c>
      <c r="I419" t="str">
        <f>Table12[[#This Row],[Teens]]</f>
        <v>No</v>
      </c>
    </row>
    <row r="420" spans="1:9" ht="16.5" x14ac:dyDescent="0.3">
      <c r="A420">
        <f>Table2[[#This Row],[NumWebPurchases]]</f>
        <v>2</v>
      </c>
      <c r="B420">
        <f>Table2[[#This Row],[NumCatalogPurchases]]</f>
        <v>1</v>
      </c>
      <c r="C420">
        <f>Table2[[#This Row],[NumStorePurchases]]</f>
        <v>3</v>
      </c>
      <c r="D420">
        <f>Table2[[#This Row],[NumWebVisitsMonth]]</f>
        <v>5</v>
      </c>
      <c r="E420" s="3">
        <f>Table12[[#This Row],[Age]]</f>
        <v>38</v>
      </c>
      <c r="F420" t="s">
        <v>30</v>
      </c>
      <c r="G420" t="str">
        <f>Table12[[#This Row],[DVAD]]</f>
        <v>36-45</v>
      </c>
      <c r="H420" t="str">
        <f>Table12[[#This Row],[Kids]]</f>
        <v>Yes</v>
      </c>
      <c r="I420" t="str">
        <f>Table12[[#This Row],[Teens]]</f>
        <v>No</v>
      </c>
    </row>
    <row r="421" spans="1:9" ht="16.5" x14ac:dyDescent="0.3">
      <c r="A421">
        <f>Table2[[#This Row],[NumWebPurchases]]</f>
        <v>2</v>
      </c>
      <c r="B421">
        <f>Table2[[#This Row],[NumCatalogPurchases]]</f>
        <v>7</v>
      </c>
      <c r="C421">
        <f>Table2[[#This Row],[NumStorePurchases]]</f>
        <v>11</v>
      </c>
      <c r="D421">
        <f>Table2[[#This Row],[NumWebVisitsMonth]]</f>
        <v>5</v>
      </c>
      <c r="E421" s="3">
        <f>Table12[[#This Row],[Age]]</f>
        <v>20</v>
      </c>
      <c r="F421" t="s">
        <v>33</v>
      </c>
      <c r="G421" t="str">
        <f>Table12[[#This Row],[DVAD]]</f>
        <v>16-25</v>
      </c>
      <c r="H421" t="str">
        <f>Table12[[#This Row],[Kids]]</f>
        <v>No</v>
      </c>
      <c r="I421" t="str">
        <f>Table12[[#This Row],[Teens]]</f>
        <v>No</v>
      </c>
    </row>
    <row r="422" spans="1:9" ht="16.5" x14ac:dyDescent="0.3">
      <c r="A422">
        <f>Table2[[#This Row],[NumWebPurchases]]</f>
        <v>7</v>
      </c>
      <c r="B422">
        <f>Table2[[#This Row],[NumCatalogPurchases]]</f>
        <v>9</v>
      </c>
      <c r="C422">
        <f>Table2[[#This Row],[NumStorePurchases]]</f>
        <v>9</v>
      </c>
      <c r="D422">
        <f>Table2[[#This Row],[NumWebVisitsMonth]]</f>
        <v>3</v>
      </c>
      <c r="E422" s="3">
        <f>Table12[[#This Row],[Age]]</f>
        <v>32</v>
      </c>
      <c r="F422" t="s">
        <v>33</v>
      </c>
      <c r="G422" t="str">
        <f>Table12[[#This Row],[DVAD]]</f>
        <v>26-35</v>
      </c>
      <c r="H422" t="str">
        <f>Table12[[#This Row],[Kids]]</f>
        <v>No</v>
      </c>
      <c r="I422" t="str">
        <f>Table12[[#This Row],[Teens]]</f>
        <v>No</v>
      </c>
    </row>
    <row r="423" spans="1:9" ht="16.5" x14ac:dyDescent="0.3">
      <c r="A423">
        <f>Table2[[#This Row],[NumWebPurchases]]</f>
        <v>10</v>
      </c>
      <c r="B423">
        <f>Table2[[#This Row],[NumCatalogPurchases]]</f>
        <v>2</v>
      </c>
      <c r="C423">
        <f>Table2[[#This Row],[NumStorePurchases]]</f>
        <v>8</v>
      </c>
      <c r="D423">
        <f>Table2[[#This Row],[NumWebVisitsMonth]]</f>
        <v>8</v>
      </c>
      <c r="E423" s="3">
        <f>Table12[[#This Row],[Age]]</f>
        <v>42</v>
      </c>
      <c r="F423" t="s">
        <v>33</v>
      </c>
      <c r="G423" t="str">
        <f>Table12[[#This Row],[DVAD]]</f>
        <v>36-45</v>
      </c>
      <c r="H423" t="str">
        <f>Table12[[#This Row],[Kids]]</f>
        <v>Yes</v>
      </c>
      <c r="I423" t="str">
        <f>Table12[[#This Row],[Teens]]</f>
        <v>Yes</v>
      </c>
    </row>
    <row r="424" spans="1:9" ht="16.5" x14ac:dyDescent="0.3">
      <c r="A424">
        <f>Table2[[#This Row],[NumWebPurchases]]</f>
        <v>2</v>
      </c>
      <c r="B424">
        <f>Table2[[#This Row],[NumCatalogPurchases]]</f>
        <v>0</v>
      </c>
      <c r="C424">
        <f>Table2[[#This Row],[NumStorePurchases]]</f>
        <v>3</v>
      </c>
      <c r="D424">
        <f>Table2[[#This Row],[NumWebVisitsMonth]]</f>
        <v>7</v>
      </c>
      <c r="E424" s="3">
        <f>Table12[[#This Row],[Age]]</f>
        <v>41</v>
      </c>
      <c r="F424" t="s">
        <v>31</v>
      </c>
      <c r="G424" t="str">
        <f>Table12[[#This Row],[DVAD]]</f>
        <v>36-45</v>
      </c>
      <c r="H424" t="str">
        <f>Table12[[#This Row],[Kids]]</f>
        <v>Yes</v>
      </c>
      <c r="I424" t="str">
        <f>Table12[[#This Row],[Teens]]</f>
        <v>No</v>
      </c>
    </row>
    <row r="425" spans="1:9" ht="16.5" x14ac:dyDescent="0.3">
      <c r="A425">
        <f>Table2[[#This Row],[NumWebPurchases]]</f>
        <v>2</v>
      </c>
      <c r="B425">
        <f>Table2[[#This Row],[NumCatalogPurchases]]</f>
        <v>0</v>
      </c>
      <c r="C425">
        <f>Table2[[#This Row],[NumStorePurchases]]</f>
        <v>3</v>
      </c>
      <c r="D425">
        <f>Table2[[#This Row],[NumWebVisitsMonth]]</f>
        <v>6</v>
      </c>
      <c r="E425" s="3">
        <f>Table12[[#This Row],[Age]]</f>
        <v>31</v>
      </c>
      <c r="F425" t="s">
        <v>33</v>
      </c>
      <c r="G425" t="str">
        <f>Table12[[#This Row],[DVAD]]</f>
        <v>26-35</v>
      </c>
      <c r="H425" t="str">
        <f>Table12[[#This Row],[Kids]]</f>
        <v>Yes</v>
      </c>
      <c r="I425" t="str">
        <f>Table12[[#This Row],[Teens]]</f>
        <v>No</v>
      </c>
    </row>
    <row r="426" spans="1:9" ht="16.5" x14ac:dyDescent="0.3">
      <c r="A426">
        <f>Table2[[#This Row],[NumWebPurchases]]</f>
        <v>1</v>
      </c>
      <c r="B426">
        <f>Table2[[#This Row],[NumCatalogPurchases]]</f>
        <v>0</v>
      </c>
      <c r="C426">
        <f>Table2[[#This Row],[NumStorePurchases]]</f>
        <v>2</v>
      </c>
      <c r="D426">
        <f>Table2[[#This Row],[NumWebVisitsMonth]]</f>
        <v>8</v>
      </c>
      <c r="E426" s="3">
        <f>Table12[[#This Row],[Age]]</f>
        <v>32</v>
      </c>
      <c r="F426" t="s">
        <v>33</v>
      </c>
      <c r="G426" t="str">
        <f>Table12[[#This Row],[DVAD]]</f>
        <v>26-35</v>
      </c>
      <c r="H426" t="str">
        <f>Table12[[#This Row],[Kids]]</f>
        <v>Yes</v>
      </c>
      <c r="I426" t="str">
        <f>Table12[[#This Row],[Teens]]</f>
        <v>No</v>
      </c>
    </row>
    <row r="427" spans="1:9" ht="16.5" x14ac:dyDescent="0.3">
      <c r="A427">
        <f>Table2[[#This Row],[NumWebPurchases]]</f>
        <v>3</v>
      </c>
      <c r="B427">
        <f>Table2[[#This Row],[NumCatalogPurchases]]</f>
        <v>4</v>
      </c>
      <c r="C427">
        <f>Table2[[#This Row],[NumStorePurchases]]</f>
        <v>8</v>
      </c>
      <c r="D427">
        <f>Table2[[#This Row],[NumWebVisitsMonth]]</f>
        <v>1</v>
      </c>
      <c r="E427" s="3">
        <f>Table12[[#This Row],[Age]]</f>
        <v>39</v>
      </c>
      <c r="F427" t="s">
        <v>33</v>
      </c>
      <c r="G427" t="str">
        <f>Table12[[#This Row],[DVAD]]</f>
        <v>36-45</v>
      </c>
      <c r="H427" t="str">
        <f>Table12[[#This Row],[Kids]]</f>
        <v>No</v>
      </c>
      <c r="I427" t="str">
        <f>Table12[[#This Row],[Teens]]</f>
        <v>No</v>
      </c>
    </row>
    <row r="428" spans="1:9" ht="16.5" x14ac:dyDescent="0.3">
      <c r="A428">
        <f>Table2[[#This Row],[NumWebPurchases]]</f>
        <v>7</v>
      </c>
      <c r="B428">
        <f>Table2[[#This Row],[NumCatalogPurchases]]</f>
        <v>10</v>
      </c>
      <c r="C428">
        <f>Table2[[#This Row],[NumStorePurchases]]</f>
        <v>5</v>
      </c>
      <c r="D428">
        <f>Table2[[#This Row],[NumWebVisitsMonth]]</f>
        <v>2</v>
      </c>
      <c r="E428" s="3">
        <f>Table12[[#This Row],[Age]]</f>
        <v>72</v>
      </c>
      <c r="F428" t="s">
        <v>33</v>
      </c>
      <c r="G428" t="str">
        <f>Table12[[#This Row],[DVAD]]</f>
        <v>66-75</v>
      </c>
      <c r="H428" t="str">
        <f>Table12[[#This Row],[Kids]]</f>
        <v>No</v>
      </c>
      <c r="I428" t="str">
        <f>Table12[[#This Row],[Teens]]</f>
        <v>No</v>
      </c>
    </row>
    <row r="429" spans="1:9" ht="16.5" x14ac:dyDescent="0.3">
      <c r="A429">
        <f>Table2[[#This Row],[NumWebPurchases]]</f>
        <v>1</v>
      </c>
      <c r="B429">
        <f>Table2[[#This Row],[NumCatalogPurchases]]</f>
        <v>0</v>
      </c>
      <c r="C429">
        <f>Table2[[#This Row],[NumStorePurchases]]</f>
        <v>2</v>
      </c>
      <c r="D429">
        <f>Table2[[#This Row],[NumWebVisitsMonth]]</f>
        <v>8</v>
      </c>
      <c r="E429" s="3">
        <f>Table12[[#This Row],[Age]]</f>
        <v>60</v>
      </c>
      <c r="F429" t="s">
        <v>33</v>
      </c>
      <c r="G429" t="str">
        <f>Table12[[#This Row],[DVAD]]</f>
        <v>56-65</v>
      </c>
      <c r="H429" t="str">
        <f>Table12[[#This Row],[Kids]]</f>
        <v>Yes</v>
      </c>
      <c r="I429" t="str">
        <f>Table12[[#This Row],[Teens]]</f>
        <v>Yes</v>
      </c>
    </row>
    <row r="430" spans="1:9" ht="16.5" x14ac:dyDescent="0.3">
      <c r="A430">
        <f>Table2[[#This Row],[NumWebPurchases]]</f>
        <v>6</v>
      </c>
      <c r="B430">
        <f>Table2[[#This Row],[NumCatalogPurchases]]</f>
        <v>7</v>
      </c>
      <c r="C430">
        <f>Table2[[#This Row],[NumStorePurchases]]</f>
        <v>13</v>
      </c>
      <c r="D430">
        <f>Table2[[#This Row],[NumWebVisitsMonth]]</f>
        <v>1</v>
      </c>
      <c r="E430" s="3">
        <f>Table12[[#This Row],[Age]]</f>
        <v>28</v>
      </c>
      <c r="F430" t="s">
        <v>31</v>
      </c>
      <c r="G430" t="str">
        <f>Table12[[#This Row],[DVAD]]</f>
        <v>26-35</v>
      </c>
      <c r="H430" t="str">
        <f>Table12[[#This Row],[Kids]]</f>
        <v>No</v>
      </c>
      <c r="I430" t="str">
        <f>Table12[[#This Row],[Teens]]</f>
        <v>No</v>
      </c>
    </row>
    <row r="431" spans="1:9" ht="16.5" x14ac:dyDescent="0.3">
      <c r="A431">
        <f>Table2[[#This Row],[NumWebPurchases]]</f>
        <v>2</v>
      </c>
      <c r="B431">
        <f>Table2[[#This Row],[NumCatalogPurchases]]</f>
        <v>5</v>
      </c>
      <c r="C431">
        <f>Table2[[#This Row],[NumStorePurchases]]</f>
        <v>10</v>
      </c>
      <c r="D431">
        <f>Table2[[#This Row],[NumWebVisitsMonth]]</f>
        <v>6</v>
      </c>
      <c r="E431" s="3">
        <f>Table12[[#This Row],[Age]]</f>
        <v>25</v>
      </c>
      <c r="F431" t="s">
        <v>33</v>
      </c>
      <c r="G431" t="str">
        <f>Table12[[#This Row],[DVAD]]</f>
        <v>16-25</v>
      </c>
      <c r="H431" t="str">
        <f>Table12[[#This Row],[Kids]]</f>
        <v>Yes</v>
      </c>
      <c r="I431" t="str">
        <f>Table12[[#This Row],[Teens]]</f>
        <v>No</v>
      </c>
    </row>
    <row r="432" spans="1:9" ht="16.5" x14ac:dyDescent="0.3">
      <c r="A432">
        <f>Table2[[#This Row],[NumWebPurchases]]</f>
        <v>1</v>
      </c>
      <c r="B432">
        <f>Table2[[#This Row],[NumCatalogPurchases]]</f>
        <v>0</v>
      </c>
      <c r="C432">
        <f>Table2[[#This Row],[NumStorePurchases]]</f>
        <v>4</v>
      </c>
      <c r="D432">
        <f>Table2[[#This Row],[NumWebVisitsMonth]]</f>
        <v>5</v>
      </c>
      <c r="E432" s="3">
        <f>Table12[[#This Row],[Age]]</f>
        <v>25</v>
      </c>
      <c r="F432" t="s">
        <v>30</v>
      </c>
      <c r="G432" t="str">
        <f>Table12[[#This Row],[DVAD]]</f>
        <v>16-25</v>
      </c>
      <c r="H432" t="str">
        <f>Table12[[#This Row],[Kids]]</f>
        <v>Yes</v>
      </c>
      <c r="I432" t="str">
        <f>Table12[[#This Row],[Teens]]</f>
        <v>No</v>
      </c>
    </row>
    <row r="433" spans="1:9" ht="16.5" x14ac:dyDescent="0.3">
      <c r="A433">
        <f>Table2[[#This Row],[NumWebPurchases]]</f>
        <v>5</v>
      </c>
      <c r="B433">
        <f>Table2[[#This Row],[NumCatalogPurchases]]</f>
        <v>5</v>
      </c>
      <c r="C433">
        <f>Table2[[#This Row],[NumStorePurchases]]</f>
        <v>12</v>
      </c>
      <c r="D433">
        <f>Table2[[#This Row],[NumWebVisitsMonth]]</f>
        <v>3</v>
      </c>
      <c r="E433" s="3">
        <f>Table12[[#This Row],[Age]]</f>
        <v>45</v>
      </c>
      <c r="F433" t="s">
        <v>33</v>
      </c>
      <c r="G433" t="str">
        <f>Table12[[#This Row],[DVAD]]</f>
        <v>36-45</v>
      </c>
      <c r="H433" t="str">
        <f>Table12[[#This Row],[Kids]]</f>
        <v>No</v>
      </c>
      <c r="I433" t="str">
        <f>Table12[[#This Row],[Teens]]</f>
        <v>Yes</v>
      </c>
    </row>
    <row r="434" spans="1:9" ht="16.5" x14ac:dyDescent="0.3">
      <c r="A434">
        <f>Table2[[#This Row],[NumWebPurchases]]</f>
        <v>2</v>
      </c>
      <c r="B434">
        <f>Table2[[#This Row],[NumCatalogPurchases]]</f>
        <v>4</v>
      </c>
      <c r="C434">
        <f>Table2[[#This Row],[NumStorePurchases]]</f>
        <v>9</v>
      </c>
      <c r="D434">
        <f>Table2[[#This Row],[NumWebVisitsMonth]]</f>
        <v>4</v>
      </c>
      <c r="E434" s="3">
        <f>Table12[[#This Row],[Age]]</f>
        <v>52</v>
      </c>
      <c r="F434" t="s">
        <v>31</v>
      </c>
      <c r="G434" t="str">
        <f>Table12[[#This Row],[DVAD]]</f>
        <v>46-55</v>
      </c>
      <c r="H434" t="str">
        <f>Table12[[#This Row],[Kids]]</f>
        <v>No</v>
      </c>
      <c r="I434" t="str">
        <f>Table12[[#This Row],[Teens]]</f>
        <v>No</v>
      </c>
    </row>
    <row r="435" spans="1:9" ht="16.5" x14ac:dyDescent="0.3">
      <c r="A435">
        <f>Table2[[#This Row],[NumWebPurchases]]</f>
        <v>8</v>
      </c>
      <c r="B435">
        <f>Table2[[#This Row],[NumCatalogPurchases]]</f>
        <v>1</v>
      </c>
      <c r="C435">
        <f>Table2[[#This Row],[NumStorePurchases]]</f>
        <v>7</v>
      </c>
      <c r="D435">
        <f>Table2[[#This Row],[NumWebVisitsMonth]]</f>
        <v>8</v>
      </c>
      <c r="E435" s="3">
        <f>Table12[[#This Row],[Age]]</f>
        <v>23</v>
      </c>
      <c r="F435" t="s">
        <v>33</v>
      </c>
      <c r="G435" t="str">
        <f>Table12[[#This Row],[DVAD]]</f>
        <v>16-25</v>
      </c>
      <c r="H435" t="str">
        <f>Table12[[#This Row],[Kids]]</f>
        <v>Yes</v>
      </c>
      <c r="I435" t="str">
        <f>Table12[[#This Row],[Teens]]</f>
        <v>No</v>
      </c>
    </row>
    <row r="436" spans="1:9" ht="16.5" x14ac:dyDescent="0.3">
      <c r="A436">
        <f>Table2[[#This Row],[NumWebPurchases]]</f>
        <v>9</v>
      </c>
      <c r="B436">
        <f>Table2[[#This Row],[NumCatalogPurchases]]</f>
        <v>6</v>
      </c>
      <c r="C436">
        <f>Table2[[#This Row],[NumStorePurchases]]</f>
        <v>9</v>
      </c>
      <c r="D436">
        <f>Table2[[#This Row],[NumWebVisitsMonth]]</f>
        <v>7</v>
      </c>
      <c r="E436" s="3">
        <f>Table12[[#This Row],[Age]]</f>
        <v>46</v>
      </c>
      <c r="F436" t="s">
        <v>30</v>
      </c>
      <c r="G436" t="str">
        <f>Table12[[#This Row],[DVAD]]</f>
        <v>46-55</v>
      </c>
      <c r="H436" t="str">
        <f>Table12[[#This Row],[Kids]]</f>
        <v>Yes</v>
      </c>
      <c r="I436" t="str">
        <f>Table12[[#This Row],[Teens]]</f>
        <v>Yes</v>
      </c>
    </row>
    <row r="437" spans="1:9" ht="16.5" x14ac:dyDescent="0.3">
      <c r="A437">
        <f>Table2[[#This Row],[NumWebPurchases]]</f>
        <v>8</v>
      </c>
      <c r="B437">
        <f>Table2[[#This Row],[NumCatalogPurchases]]</f>
        <v>3</v>
      </c>
      <c r="C437">
        <f>Table2[[#This Row],[NumStorePurchases]]</f>
        <v>13</v>
      </c>
      <c r="D437">
        <f>Table2[[#This Row],[NumWebVisitsMonth]]</f>
        <v>4</v>
      </c>
      <c r="E437" s="3">
        <f>Table12[[#This Row],[Age]]</f>
        <v>49</v>
      </c>
      <c r="F437" t="s">
        <v>31</v>
      </c>
      <c r="G437" t="str">
        <f>Table12[[#This Row],[DVAD]]</f>
        <v>46-55</v>
      </c>
      <c r="H437" t="str">
        <f>Table12[[#This Row],[Kids]]</f>
        <v>No</v>
      </c>
      <c r="I437" t="str">
        <f>Table12[[#This Row],[Teens]]</f>
        <v>Yes</v>
      </c>
    </row>
    <row r="438" spans="1:9" ht="16.5" x14ac:dyDescent="0.3">
      <c r="A438">
        <f>Table2[[#This Row],[NumWebPurchases]]</f>
        <v>1</v>
      </c>
      <c r="B438">
        <f>Table2[[#This Row],[NumCatalogPurchases]]</f>
        <v>0</v>
      </c>
      <c r="C438">
        <f>Table2[[#This Row],[NumStorePurchases]]</f>
        <v>4</v>
      </c>
      <c r="D438">
        <f>Table2[[#This Row],[NumWebVisitsMonth]]</f>
        <v>5</v>
      </c>
      <c r="E438" s="3">
        <f>Table12[[#This Row],[Age]]</f>
        <v>44</v>
      </c>
      <c r="F438" t="s">
        <v>35</v>
      </c>
      <c r="G438" t="str">
        <f>Table12[[#This Row],[DVAD]]</f>
        <v>36-45</v>
      </c>
      <c r="H438" t="str">
        <f>Table12[[#This Row],[Kids]]</f>
        <v>Yes</v>
      </c>
      <c r="I438" t="str">
        <f>Table12[[#This Row],[Teens]]</f>
        <v>No</v>
      </c>
    </row>
    <row r="439" spans="1:9" ht="16.5" x14ac:dyDescent="0.3">
      <c r="A439">
        <f>Table2[[#This Row],[NumWebPurchases]]</f>
        <v>1</v>
      </c>
      <c r="B439">
        <f>Table2[[#This Row],[NumCatalogPurchases]]</f>
        <v>0</v>
      </c>
      <c r="C439">
        <f>Table2[[#This Row],[NumStorePurchases]]</f>
        <v>3</v>
      </c>
      <c r="D439">
        <f>Table2[[#This Row],[NumWebVisitsMonth]]</f>
        <v>5</v>
      </c>
      <c r="E439" s="3">
        <f>Table12[[#This Row],[Age]]</f>
        <v>57</v>
      </c>
      <c r="F439" t="s">
        <v>38</v>
      </c>
      <c r="G439" t="str">
        <f>Table12[[#This Row],[DVAD]]</f>
        <v>56-65</v>
      </c>
      <c r="H439" t="str">
        <f>Table12[[#This Row],[Kids]]</f>
        <v>No</v>
      </c>
      <c r="I439" t="str">
        <f>Table12[[#This Row],[Teens]]</f>
        <v>Yes</v>
      </c>
    </row>
    <row r="440" spans="1:9" ht="16.5" x14ac:dyDescent="0.3">
      <c r="A440">
        <f>Table2[[#This Row],[NumWebPurchases]]</f>
        <v>6</v>
      </c>
      <c r="B440">
        <f>Table2[[#This Row],[NumCatalogPurchases]]</f>
        <v>2</v>
      </c>
      <c r="C440">
        <f>Table2[[#This Row],[NumStorePurchases]]</f>
        <v>12</v>
      </c>
      <c r="D440">
        <f>Table2[[#This Row],[NumWebVisitsMonth]]</f>
        <v>5</v>
      </c>
      <c r="E440" s="3">
        <f>Table12[[#This Row],[Age]]</f>
        <v>47</v>
      </c>
      <c r="F440" t="s">
        <v>33</v>
      </c>
      <c r="G440" t="str">
        <f>Table12[[#This Row],[DVAD]]</f>
        <v>46-55</v>
      </c>
      <c r="H440" t="str">
        <f>Table12[[#This Row],[Kids]]</f>
        <v>No</v>
      </c>
      <c r="I440" t="str">
        <f>Table12[[#This Row],[Teens]]</f>
        <v>Yes</v>
      </c>
    </row>
    <row r="441" spans="1:9" ht="16.5" x14ac:dyDescent="0.3">
      <c r="A441">
        <f>Table2[[#This Row],[NumWebPurchases]]</f>
        <v>9</v>
      </c>
      <c r="B441">
        <f>Table2[[#This Row],[NumCatalogPurchases]]</f>
        <v>1</v>
      </c>
      <c r="C441">
        <f>Table2[[#This Row],[NumStorePurchases]]</f>
        <v>5</v>
      </c>
      <c r="D441">
        <f>Table2[[#This Row],[NumWebVisitsMonth]]</f>
        <v>8</v>
      </c>
      <c r="E441" s="3">
        <f>Table12[[#This Row],[Age]]</f>
        <v>64</v>
      </c>
      <c r="F441" t="s">
        <v>33</v>
      </c>
      <c r="G441" t="str">
        <f>Table12[[#This Row],[DVAD]]</f>
        <v>56-65</v>
      </c>
      <c r="H441" t="str">
        <f>Table12[[#This Row],[Kids]]</f>
        <v>No</v>
      </c>
      <c r="I441" t="str">
        <f>Table12[[#This Row],[Teens]]</f>
        <v>Yes</v>
      </c>
    </row>
    <row r="442" spans="1:9" ht="16.5" x14ac:dyDescent="0.3">
      <c r="A442">
        <f>Table2[[#This Row],[NumWebPurchases]]</f>
        <v>2</v>
      </c>
      <c r="B442">
        <f>Table2[[#This Row],[NumCatalogPurchases]]</f>
        <v>1</v>
      </c>
      <c r="C442">
        <f>Table2[[#This Row],[NumStorePurchases]]</f>
        <v>4</v>
      </c>
      <c r="D442">
        <f>Table2[[#This Row],[NumWebVisitsMonth]]</f>
        <v>7</v>
      </c>
      <c r="E442" s="3">
        <f>Table12[[#This Row],[Age]]</f>
        <v>42</v>
      </c>
      <c r="F442" t="s">
        <v>33</v>
      </c>
      <c r="G442" t="str">
        <f>Table12[[#This Row],[DVAD]]</f>
        <v>36-45</v>
      </c>
      <c r="H442" t="str">
        <f>Table12[[#This Row],[Kids]]</f>
        <v>Yes</v>
      </c>
      <c r="I442" t="str">
        <f>Table12[[#This Row],[Teens]]</f>
        <v>No</v>
      </c>
    </row>
    <row r="443" spans="1:9" ht="16.5" x14ac:dyDescent="0.3">
      <c r="A443">
        <f>Table2[[#This Row],[NumWebPurchases]]</f>
        <v>2</v>
      </c>
      <c r="B443">
        <f>Table2[[#This Row],[NumCatalogPurchases]]</f>
        <v>0</v>
      </c>
      <c r="C443">
        <f>Table2[[#This Row],[NumStorePurchases]]</f>
        <v>3</v>
      </c>
      <c r="D443">
        <f>Table2[[#This Row],[NumWebVisitsMonth]]</f>
        <v>8</v>
      </c>
      <c r="E443" s="3">
        <f>Table12[[#This Row],[Age]]</f>
        <v>27</v>
      </c>
      <c r="F443" t="s">
        <v>33</v>
      </c>
      <c r="G443" t="str">
        <f>Table12[[#This Row],[DVAD]]</f>
        <v>26-35</v>
      </c>
      <c r="H443" t="str">
        <f>Table12[[#This Row],[Kids]]</f>
        <v>Yes</v>
      </c>
      <c r="I443" t="str">
        <f>Table12[[#This Row],[Teens]]</f>
        <v>No</v>
      </c>
    </row>
    <row r="444" spans="1:9" ht="16.5" x14ac:dyDescent="0.3">
      <c r="A444">
        <f>Table2[[#This Row],[NumWebPurchases]]</f>
        <v>1</v>
      </c>
      <c r="B444">
        <f>Table2[[#This Row],[NumCatalogPurchases]]</f>
        <v>0</v>
      </c>
      <c r="C444">
        <f>Table2[[#This Row],[NumStorePurchases]]</f>
        <v>3</v>
      </c>
      <c r="D444">
        <f>Table2[[#This Row],[NumWebVisitsMonth]]</f>
        <v>8</v>
      </c>
      <c r="E444" s="3">
        <f>Table12[[#This Row],[Age]]</f>
        <v>24</v>
      </c>
      <c r="F444" t="s">
        <v>33</v>
      </c>
      <c r="G444" t="str">
        <f>Table12[[#This Row],[DVAD]]</f>
        <v>16-25</v>
      </c>
      <c r="H444" t="str">
        <f>Table12[[#This Row],[Kids]]</f>
        <v>Yes</v>
      </c>
      <c r="I444" t="str">
        <f>Table12[[#This Row],[Teens]]</f>
        <v>No</v>
      </c>
    </row>
    <row r="445" spans="1:9" ht="16.5" x14ac:dyDescent="0.3">
      <c r="A445">
        <f>Table2[[#This Row],[NumWebPurchases]]</f>
        <v>2</v>
      </c>
      <c r="B445">
        <f>Table2[[#This Row],[NumCatalogPurchases]]</f>
        <v>1</v>
      </c>
      <c r="C445">
        <f>Table2[[#This Row],[NumStorePurchases]]</f>
        <v>5</v>
      </c>
      <c r="D445">
        <f>Table2[[#This Row],[NumWebVisitsMonth]]</f>
        <v>4</v>
      </c>
      <c r="E445" s="3">
        <f>Table12[[#This Row],[Age]]</f>
        <v>65</v>
      </c>
      <c r="F445" t="s">
        <v>30</v>
      </c>
      <c r="G445" t="str">
        <f>Table12[[#This Row],[DVAD]]</f>
        <v>56-65</v>
      </c>
      <c r="H445" t="str">
        <f>Table12[[#This Row],[Kids]]</f>
        <v>No</v>
      </c>
      <c r="I445" t="str">
        <f>Table12[[#This Row],[Teens]]</f>
        <v>Yes</v>
      </c>
    </row>
    <row r="446" spans="1:9" ht="16.5" x14ac:dyDescent="0.3">
      <c r="A446">
        <f>Table2[[#This Row],[NumWebPurchases]]</f>
        <v>0</v>
      </c>
      <c r="B446">
        <f>Table2[[#This Row],[NumCatalogPurchases]]</f>
        <v>0</v>
      </c>
      <c r="C446">
        <f>Table2[[#This Row],[NumStorePurchases]]</f>
        <v>3</v>
      </c>
      <c r="D446">
        <f>Table2[[#This Row],[NumWebVisitsMonth]]</f>
        <v>5</v>
      </c>
      <c r="E446" s="3">
        <f>Table12[[#This Row],[Age]]</f>
        <v>67</v>
      </c>
      <c r="F446" t="s">
        <v>33</v>
      </c>
      <c r="G446" t="str">
        <f>Table12[[#This Row],[DVAD]]</f>
        <v>66-75</v>
      </c>
      <c r="H446" t="str">
        <f>Table12[[#This Row],[Kids]]</f>
        <v>No</v>
      </c>
      <c r="I446" t="str">
        <f>Table12[[#This Row],[Teens]]</f>
        <v>No</v>
      </c>
    </row>
    <row r="447" spans="1:9" ht="16.5" x14ac:dyDescent="0.3">
      <c r="A447">
        <f>Table2[[#This Row],[NumWebPurchases]]</f>
        <v>1</v>
      </c>
      <c r="B447">
        <f>Table2[[#This Row],[NumCatalogPurchases]]</f>
        <v>0</v>
      </c>
      <c r="C447">
        <f>Table2[[#This Row],[NumStorePurchases]]</f>
        <v>3</v>
      </c>
      <c r="D447">
        <f>Table2[[#This Row],[NumWebVisitsMonth]]</f>
        <v>8</v>
      </c>
      <c r="E447" s="3">
        <f>Table12[[#This Row],[Age]]</f>
        <v>23</v>
      </c>
      <c r="F447" t="s">
        <v>35</v>
      </c>
      <c r="G447" t="str">
        <f>Table12[[#This Row],[DVAD]]</f>
        <v>16-25</v>
      </c>
      <c r="H447" t="str">
        <f>Table12[[#This Row],[Kids]]</f>
        <v>Yes</v>
      </c>
      <c r="I447" t="str">
        <f>Table12[[#This Row],[Teens]]</f>
        <v>No</v>
      </c>
    </row>
    <row r="448" spans="1:9" ht="16.5" x14ac:dyDescent="0.3">
      <c r="A448">
        <f>Table2[[#This Row],[NumWebPurchases]]</f>
        <v>1</v>
      </c>
      <c r="B448">
        <f>Table2[[#This Row],[NumCatalogPurchases]]</f>
        <v>0</v>
      </c>
      <c r="C448">
        <f>Table2[[#This Row],[NumStorePurchases]]</f>
        <v>3</v>
      </c>
      <c r="D448">
        <f>Table2[[#This Row],[NumWebVisitsMonth]]</f>
        <v>8</v>
      </c>
      <c r="E448" s="3">
        <f>Table12[[#This Row],[Age]]</f>
        <v>40</v>
      </c>
      <c r="F448" t="s">
        <v>35</v>
      </c>
      <c r="G448" t="str">
        <f>Table12[[#This Row],[DVAD]]</f>
        <v>36-45</v>
      </c>
      <c r="H448" t="str">
        <f>Table12[[#This Row],[Kids]]</f>
        <v>No</v>
      </c>
      <c r="I448" t="str">
        <f>Table12[[#This Row],[Teens]]</f>
        <v>No</v>
      </c>
    </row>
    <row r="449" spans="1:9" ht="16.5" x14ac:dyDescent="0.3">
      <c r="A449">
        <f>Table2[[#This Row],[NumWebPurchases]]</f>
        <v>1</v>
      </c>
      <c r="B449">
        <f>Table2[[#This Row],[NumCatalogPurchases]]</f>
        <v>0</v>
      </c>
      <c r="C449">
        <f>Table2[[#This Row],[NumStorePurchases]]</f>
        <v>2</v>
      </c>
      <c r="D449">
        <f>Table2[[#This Row],[NumWebVisitsMonth]]</f>
        <v>8</v>
      </c>
      <c r="E449" s="3">
        <f>Table12[[#This Row],[Age]]</f>
        <v>54</v>
      </c>
      <c r="F449" t="s">
        <v>30</v>
      </c>
      <c r="G449" t="str">
        <f>Table12[[#This Row],[DVAD]]</f>
        <v>46-55</v>
      </c>
      <c r="H449" t="str">
        <f>Table12[[#This Row],[Kids]]</f>
        <v>No</v>
      </c>
      <c r="I449" t="str">
        <f>Table12[[#This Row],[Teens]]</f>
        <v>No</v>
      </c>
    </row>
    <row r="450" spans="1:9" ht="16.5" x14ac:dyDescent="0.3">
      <c r="A450">
        <f>Table2[[#This Row],[NumWebPurchases]]</f>
        <v>5</v>
      </c>
      <c r="B450">
        <f>Table2[[#This Row],[NumCatalogPurchases]]</f>
        <v>0</v>
      </c>
      <c r="C450">
        <f>Table2[[#This Row],[NumStorePurchases]]</f>
        <v>4</v>
      </c>
      <c r="D450">
        <f>Table2[[#This Row],[NumWebVisitsMonth]]</f>
        <v>8</v>
      </c>
      <c r="E450" s="3">
        <f>Table12[[#This Row],[Age]]</f>
        <v>41</v>
      </c>
      <c r="F450" t="s">
        <v>33</v>
      </c>
      <c r="G450" t="str">
        <f>Table12[[#This Row],[DVAD]]</f>
        <v>36-45</v>
      </c>
      <c r="H450" t="str">
        <f>Table12[[#This Row],[Kids]]</f>
        <v>Yes</v>
      </c>
      <c r="I450" t="str">
        <f>Table12[[#This Row],[Teens]]</f>
        <v>No</v>
      </c>
    </row>
    <row r="451" spans="1:9" ht="16.5" x14ac:dyDescent="0.3">
      <c r="A451">
        <f>Table2[[#This Row],[NumWebPurchases]]</f>
        <v>4</v>
      </c>
      <c r="B451">
        <f>Table2[[#This Row],[NumCatalogPurchases]]</f>
        <v>5</v>
      </c>
      <c r="C451">
        <f>Table2[[#This Row],[NumStorePurchases]]</f>
        <v>7</v>
      </c>
      <c r="D451">
        <f>Table2[[#This Row],[NumWebVisitsMonth]]</f>
        <v>1</v>
      </c>
      <c r="E451" s="3">
        <f>Table12[[#This Row],[Age]]</f>
        <v>49</v>
      </c>
      <c r="F451" t="s">
        <v>33</v>
      </c>
      <c r="G451" t="str">
        <f>Table12[[#This Row],[DVAD]]</f>
        <v>46-55</v>
      </c>
      <c r="H451" t="str">
        <f>Table12[[#This Row],[Kids]]</f>
        <v>No</v>
      </c>
      <c r="I451" t="str">
        <f>Table12[[#This Row],[Teens]]</f>
        <v>No</v>
      </c>
    </row>
    <row r="452" spans="1:9" ht="16.5" x14ac:dyDescent="0.3">
      <c r="A452">
        <f>Table2[[#This Row],[NumWebPurchases]]</f>
        <v>2</v>
      </c>
      <c r="B452">
        <f>Table2[[#This Row],[NumCatalogPurchases]]</f>
        <v>0</v>
      </c>
      <c r="C452">
        <f>Table2[[#This Row],[NumStorePurchases]]</f>
        <v>3</v>
      </c>
      <c r="D452">
        <f>Table2[[#This Row],[NumWebVisitsMonth]]</f>
        <v>8</v>
      </c>
      <c r="E452" s="3">
        <f>Table12[[#This Row],[Age]]</f>
        <v>37</v>
      </c>
      <c r="F452" t="s">
        <v>30</v>
      </c>
      <c r="G452" t="str">
        <f>Table12[[#This Row],[DVAD]]</f>
        <v>36-45</v>
      </c>
      <c r="H452" t="str">
        <f>Table12[[#This Row],[Kids]]</f>
        <v>Yes</v>
      </c>
      <c r="I452" t="str">
        <f>Table12[[#This Row],[Teens]]</f>
        <v>No</v>
      </c>
    </row>
    <row r="453" spans="1:9" ht="16.5" x14ac:dyDescent="0.3">
      <c r="A453">
        <f>Table2[[#This Row],[NumWebPurchases]]</f>
        <v>3</v>
      </c>
      <c r="B453">
        <f>Table2[[#This Row],[NumCatalogPurchases]]</f>
        <v>2</v>
      </c>
      <c r="C453">
        <f>Table2[[#This Row],[NumStorePurchases]]</f>
        <v>9</v>
      </c>
      <c r="D453">
        <f>Table2[[#This Row],[NumWebVisitsMonth]]</f>
        <v>3</v>
      </c>
      <c r="E453" s="3">
        <f>Table12[[#This Row],[Age]]</f>
        <v>60</v>
      </c>
      <c r="F453" t="s">
        <v>33</v>
      </c>
      <c r="G453" t="str">
        <f>Table12[[#This Row],[DVAD]]</f>
        <v>56-65</v>
      </c>
      <c r="H453" t="str">
        <f>Table12[[#This Row],[Kids]]</f>
        <v>No</v>
      </c>
      <c r="I453" t="str">
        <f>Table12[[#This Row],[Teens]]</f>
        <v>Yes</v>
      </c>
    </row>
    <row r="454" spans="1:9" ht="16.5" x14ac:dyDescent="0.3">
      <c r="A454">
        <f>Table2[[#This Row],[NumWebPurchases]]</f>
        <v>4</v>
      </c>
      <c r="B454">
        <f>Table2[[#This Row],[NumCatalogPurchases]]</f>
        <v>7</v>
      </c>
      <c r="C454">
        <f>Table2[[#This Row],[NumStorePurchases]]</f>
        <v>11</v>
      </c>
      <c r="D454">
        <f>Table2[[#This Row],[NumWebVisitsMonth]]</f>
        <v>3</v>
      </c>
      <c r="E454" s="3">
        <f>Table12[[#This Row],[Age]]</f>
        <v>58</v>
      </c>
      <c r="F454" t="s">
        <v>30</v>
      </c>
      <c r="G454" t="str">
        <f>Table12[[#This Row],[DVAD]]</f>
        <v>56-65</v>
      </c>
      <c r="H454" t="str">
        <f>Table12[[#This Row],[Kids]]</f>
        <v>No</v>
      </c>
      <c r="I454" t="str">
        <f>Table12[[#This Row],[Teens]]</f>
        <v>Yes</v>
      </c>
    </row>
    <row r="455" spans="1:9" ht="16.5" x14ac:dyDescent="0.3">
      <c r="A455">
        <f>Table2[[#This Row],[NumWebPurchases]]</f>
        <v>8</v>
      </c>
      <c r="B455">
        <f>Table2[[#This Row],[NumCatalogPurchases]]</f>
        <v>9</v>
      </c>
      <c r="C455">
        <f>Table2[[#This Row],[NumStorePurchases]]</f>
        <v>7</v>
      </c>
      <c r="D455">
        <f>Table2[[#This Row],[NumWebVisitsMonth]]</f>
        <v>7</v>
      </c>
      <c r="E455" s="3">
        <f>Table12[[#This Row],[Age]]</f>
        <v>44</v>
      </c>
      <c r="F455" t="s">
        <v>33</v>
      </c>
      <c r="G455" t="str">
        <f>Table12[[#This Row],[DVAD]]</f>
        <v>36-45</v>
      </c>
      <c r="H455" t="str">
        <f>Table12[[#This Row],[Kids]]</f>
        <v>No</v>
      </c>
      <c r="I455" t="str">
        <f>Table12[[#This Row],[Teens]]</f>
        <v>Yes</v>
      </c>
    </row>
    <row r="456" spans="1:9" ht="16.5" x14ac:dyDescent="0.3">
      <c r="A456">
        <f>Table2[[#This Row],[NumWebPurchases]]</f>
        <v>2</v>
      </c>
      <c r="B456">
        <f>Table2[[#This Row],[NumCatalogPurchases]]</f>
        <v>0</v>
      </c>
      <c r="C456">
        <f>Table2[[#This Row],[NumStorePurchases]]</f>
        <v>4</v>
      </c>
      <c r="D456">
        <f>Table2[[#This Row],[NumWebVisitsMonth]]</f>
        <v>5</v>
      </c>
      <c r="E456" s="3">
        <f>Table12[[#This Row],[Age]]</f>
        <v>42</v>
      </c>
      <c r="F456" t="s">
        <v>33</v>
      </c>
      <c r="G456" t="str">
        <f>Table12[[#This Row],[DVAD]]</f>
        <v>36-45</v>
      </c>
      <c r="H456" t="str">
        <f>Table12[[#This Row],[Kids]]</f>
        <v>Yes</v>
      </c>
      <c r="I456" t="str">
        <f>Table12[[#This Row],[Teens]]</f>
        <v>No</v>
      </c>
    </row>
    <row r="457" spans="1:9" ht="16.5" x14ac:dyDescent="0.3">
      <c r="A457">
        <f>Table2[[#This Row],[NumWebPurchases]]</f>
        <v>4</v>
      </c>
      <c r="B457">
        <f>Table2[[#This Row],[NumCatalogPurchases]]</f>
        <v>2</v>
      </c>
      <c r="C457">
        <f>Table2[[#This Row],[NumStorePurchases]]</f>
        <v>8</v>
      </c>
      <c r="D457">
        <f>Table2[[#This Row],[NumWebVisitsMonth]]</f>
        <v>3</v>
      </c>
      <c r="E457" s="3">
        <f>Table12[[#This Row],[Age]]</f>
        <v>33</v>
      </c>
      <c r="F457" t="s">
        <v>33</v>
      </c>
      <c r="G457" t="str">
        <f>Table12[[#This Row],[DVAD]]</f>
        <v>26-35</v>
      </c>
      <c r="H457" t="str">
        <f>Table12[[#This Row],[Kids]]</f>
        <v>Yes</v>
      </c>
      <c r="I457" t="str">
        <f>Table12[[#This Row],[Teens]]</f>
        <v>Yes</v>
      </c>
    </row>
    <row r="458" spans="1:9" ht="16.5" x14ac:dyDescent="0.3">
      <c r="A458">
        <f>Table2[[#This Row],[NumWebPurchases]]</f>
        <v>9</v>
      </c>
      <c r="B458">
        <f>Table2[[#This Row],[NumCatalogPurchases]]</f>
        <v>5</v>
      </c>
      <c r="C458">
        <f>Table2[[#This Row],[NumStorePurchases]]</f>
        <v>10</v>
      </c>
      <c r="D458">
        <f>Table2[[#This Row],[NumWebVisitsMonth]]</f>
        <v>7</v>
      </c>
      <c r="E458" s="3">
        <f>Table12[[#This Row],[Age]]</f>
        <v>36</v>
      </c>
      <c r="F458" t="s">
        <v>30</v>
      </c>
      <c r="G458" t="str">
        <f>Table12[[#This Row],[DVAD]]</f>
        <v>36-45</v>
      </c>
      <c r="H458" t="str">
        <f>Table12[[#This Row],[Kids]]</f>
        <v>No</v>
      </c>
      <c r="I458" t="str">
        <f>Table12[[#This Row],[Teens]]</f>
        <v>Yes</v>
      </c>
    </row>
    <row r="459" spans="1:9" ht="16.5" x14ac:dyDescent="0.3">
      <c r="A459">
        <f>Table2[[#This Row],[NumWebPurchases]]</f>
        <v>5</v>
      </c>
      <c r="B459">
        <f>Table2[[#This Row],[NumCatalogPurchases]]</f>
        <v>1</v>
      </c>
      <c r="C459">
        <f>Table2[[#This Row],[NumStorePurchases]]</f>
        <v>6</v>
      </c>
      <c r="D459">
        <f>Table2[[#This Row],[NumWebVisitsMonth]]</f>
        <v>8</v>
      </c>
      <c r="E459" s="3">
        <f>Table12[[#This Row],[Age]]</f>
        <v>40</v>
      </c>
      <c r="F459" t="s">
        <v>33</v>
      </c>
      <c r="G459" t="str">
        <f>Table12[[#This Row],[DVAD]]</f>
        <v>36-45</v>
      </c>
      <c r="H459" t="str">
        <f>Table12[[#This Row],[Kids]]</f>
        <v>Yes</v>
      </c>
      <c r="I459" t="str">
        <f>Table12[[#This Row],[Teens]]</f>
        <v>Yes</v>
      </c>
    </row>
    <row r="460" spans="1:9" ht="16.5" x14ac:dyDescent="0.3">
      <c r="A460">
        <f>Table2[[#This Row],[NumWebPurchases]]</f>
        <v>7</v>
      </c>
      <c r="B460">
        <f>Table2[[#This Row],[NumCatalogPurchases]]</f>
        <v>7</v>
      </c>
      <c r="C460">
        <f>Table2[[#This Row],[NumStorePurchases]]</f>
        <v>9</v>
      </c>
      <c r="D460">
        <f>Table2[[#This Row],[NumWebVisitsMonth]]</f>
        <v>4</v>
      </c>
      <c r="E460" s="3">
        <f>Table12[[#This Row],[Age]]</f>
        <v>46</v>
      </c>
      <c r="F460" t="s">
        <v>33</v>
      </c>
      <c r="G460" t="str">
        <f>Table12[[#This Row],[DVAD]]</f>
        <v>46-55</v>
      </c>
      <c r="H460" t="str">
        <f>Table12[[#This Row],[Kids]]</f>
        <v>No</v>
      </c>
      <c r="I460" t="str">
        <f>Table12[[#This Row],[Teens]]</f>
        <v>No</v>
      </c>
    </row>
    <row r="461" spans="1:9" ht="16.5" x14ac:dyDescent="0.3">
      <c r="A461">
        <f>Table2[[#This Row],[NumWebPurchases]]</f>
        <v>4</v>
      </c>
      <c r="B461">
        <f>Table2[[#This Row],[NumCatalogPurchases]]</f>
        <v>1</v>
      </c>
      <c r="C461">
        <f>Table2[[#This Row],[NumStorePurchases]]</f>
        <v>5</v>
      </c>
      <c r="D461">
        <f>Table2[[#This Row],[NumWebVisitsMonth]]</f>
        <v>6</v>
      </c>
      <c r="E461" s="3">
        <f>Table12[[#This Row],[Age]]</f>
        <v>29</v>
      </c>
      <c r="F461" t="s">
        <v>31</v>
      </c>
      <c r="G461" t="str">
        <f>Table12[[#This Row],[DVAD]]</f>
        <v>26-35</v>
      </c>
      <c r="H461" t="str">
        <f>Table12[[#This Row],[Kids]]</f>
        <v>Yes</v>
      </c>
      <c r="I461" t="str">
        <f>Table12[[#This Row],[Teens]]</f>
        <v>No</v>
      </c>
    </row>
    <row r="462" spans="1:9" ht="16.5" x14ac:dyDescent="0.3">
      <c r="A462">
        <f>Table2[[#This Row],[NumWebPurchases]]</f>
        <v>2</v>
      </c>
      <c r="B462">
        <f>Table2[[#This Row],[NumCatalogPurchases]]</f>
        <v>1</v>
      </c>
      <c r="C462">
        <f>Table2[[#This Row],[NumStorePurchases]]</f>
        <v>8</v>
      </c>
      <c r="D462">
        <f>Table2[[#This Row],[NumWebVisitsMonth]]</f>
        <v>2</v>
      </c>
      <c r="E462" s="3">
        <f>Table12[[#This Row],[Age]]</f>
        <v>62</v>
      </c>
      <c r="F462" t="s">
        <v>33</v>
      </c>
      <c r="G462" t="str">
        <f>Table12[[#This Row],[DVAD]]</f>
        <v>56-65</v>
      </c>
      <c r="H462" t="str">
        <f>Table12[[#This Row],[Kids]]</f>
        <v>No</v>
      </c>
      <c r="I462" t="str">
        <f>Table12[[#This Row],[Teens]]</f>
        <v>Yes</v>
      </c>
    </row>
    <row r="463" spans="1:9" ht="16.5" x14ac:dyDescent="0.3">
      <c r="A463">
        <f>Table2[[#This Row],[NumWebPurchases]]</f>
        <v>5</v>
      </c>
      <c r="B463">
        <f>Table2[[#This Row],[NumCatalogPurchases]]</f>
        <v>7</v>
      </c>
      <c r="C463">
        <f>Table2[[#This Row],[NumStorePurchases]]</f>
        <v>6</v>
      </c>
      <c r="D463">
        <f>Table2[[#This Row],[NumWebVisitsMonth]]</f>
        <v>3</v>
      </c>
      <c r="E463" s="3">
        <f>Table12[[#This Row],[Age]]</f>
        <v>30</v>
      </c>
      <c r="F463" t="s">
        <v>38</v>
      </c>
      <c r="G463" t="str">
        <f>Table12[[#This Row],[DVAD]]</f>
        <v>26-35</v>
      </c>
      <c r="H463" t="str">
        <f>Table12[[#This Row],[Kids]]</f>
        <v>No</v>
      </c>
      <c r="I463" t="str">
        <f>Table12[[#This Row],[Teens]]</f>
        <v>No</v>
      </c>
    </row>
    <row r="464" spans="1:9" ht="16.5" x14ac:dyDescent="0.3">
      <c r="A464">
        <f>Table2[[#This Row],[NumWebPurchases]]</f>
        <v>2</v>
      </c>
      <c r="B464">
        <f>Table2[[#This Row],[NumCatalogPurchases]]</f>
        <v>2</v>
      </c>
      <c r="C464">
        <f>Table2[[#This Row],[NumStorePurchases]]</f>
        <v>8</v>
      </c>
      <c r="D464">
        <f>Table2[[#This Row],[NumWebVisitsMonth]]</f>
        <v>7</v>
      </c>
      <c r="E464" s="3">
        <f>Table12[[#This Row],[Age]]</f>
        <v>50</v>
      </c>
      <c r="F464" t="s">
        <v>38</v>
      </c>
      <c r="G464" t="str">
        <f>Table12[[#This Row],[DVAD]]</f>
        <v>46-55</v>
      </c>
      <c r="H464" t="str">
        <f>Table12[[#This Row],[Kids]]</f>
        <v>No</v>
      </c>
      <c r="I464" t="str">
        <f>Table12[[#This Row],[Teens]]</f>
        <v>Yes</v>
      </c>
    </row>
    <row r="465" spans="1:9" ht="16.5" x14ac:dyDescent="0.3">
      <c r="A465">
        <f>Table2[[#This Row],[NumWebPurchases]]</f>
        <v>3</v>
      </c>
      <c r="B465">
        <f>Table2[[#This Row],[NumCatalogPurchases]]</f>
        <v>7</v>
      </c>
      <c r="C465">
        <f>Table2[[#This Row],[NumStorePurchases]]</f>
        <v>11</v>
      </c>
      <c r="D465">
        <f>Table2[[#This Row],[NumWebVisitsMonth]]</f>
        <v>1</v>
      </c>
      <c r="E465" s="3">
        <f>Table12[[#This Row],[Age]]</f>
        <v>64</v>
      </c>
      <c r="F465" t="s">
        <v>33</v>
      </c>
      <c r="G465" t="str">
        <f>Table12[[#This Row],[DVAD]]</f>
        <v>56-65</v>
      </c>
      <c r="H465" t="str">
        <f>Table12[[#This Row],[Kids]]</f>
        <v>No</v>
      </c>
      <c r="I465" t="str">
        <f>Table12[[#This Row],[Teens]]</f>
        <v>No</v>
      </c>
    </row>
    <row r="466" spans="1:9" ht="16.5" x14ac:dyDescent="0.3">
      <c r="A466">
        <f>Table2[[#This Row],[NumWebPurchases]]</f>
        <v>3</v>
      </c>
      <c r="B466">
        <f>Table2[[#This Row],[NumCatalogPurchases]]</f>
        <v>1</v>
      </c>
      <c r="C466">
        <f>Table2[[#This Row],[NumStorePurchases]]</f>
        <v>3</v>
      </c>
      <c r="D466">
        <f>Table2[[#This Row],[NumWebVisitsMonth]]</f>
        <v>6</v>
      </c>
      <c r="E466" s="3">
        <f>Table12[[#This Row],[Age]]</f>
        <v>56</v>
      </c>
      <c r="F466" t="s">
        <v>33</v>
      </c>
      <c r="G466" t="str">
        <f>Table12[[#This Row],[DVAD]]</f>
        <v>56-65</v>
      </c>
      <c r="H466" t="str">
        <f>Table12[[#This Row],[Kids]]</f>
        <v>No</v>
      </c>
      <c r="I466" t="str">
        <f>Table12[[#This Row],[Teens]]</f>
        <v>Yes</v>
      </c>
    </row>
    <row r="467" spans="1:9" ht="16.5" x14ac:dyDescent="0.3">
      <c r="A467">
        <f>Table2[[#This Row],[NumWebPurchases]]</f>
        <v>3</v>
      </c>
      <c r="B467">
        <f>Table2[[#This Row],[NumCatalogPurchases]]</f>
        <v>7</v>
      </c>
      <c r="C467">
        <f>Table2[[#This Row],[NumStorePurchases]]</f>
        <v>8</v>
      </c>
      <c r="D467">
        <f>Table2[[#This Row],[NumWebVisitsMonth]]</f>
        <v>1</v>
      </c>
      <c r="E467" s="3">
        <f>Table12[[#This Row],[Age]]</f>
        <v>51</v>
      </c>
      <c r="F467" t="s">
        <v>30</v>
      </c>
      <c r="G467" t="str">
        <f>Table12[[#This Row],[DVAD]]</f>
        <v>46-55</v>
      </c>
      <c r="H467" t="str">
        <f>Table12[[#This Row],[Kids]]</f>
        <v>No</v>
      </c>
      <c r="I467" t="str">
        <f>Table12[[#This Row],[Teens]]</f>
        <v>No</v>
      </c>
    </row>
    <row r="468" spans="1:9" ht="16.5" x14ac:dyDescent="0.3">
      <c r="A468">
        <f>Table2[[#This Row],[NumWebPurchases]]</f>
        <v>4</v>
      </c>
      <c r="B468">
        <f>Table2[[#This Row],[NumCatalogPurchases]]</f>
        <v>0</v>
      </c>
      <c r="C468">
        <f>Table2[[#This Row],[NumStorePurchases]]</f>
        <v>3</v>
      </c>
      <c r="D468">
        <f>Table2[[#This Row],[NumWebVisitsMonth]]</f>
        <v>7</v>
      </c>
      <c r="E468" s="3">
        <f>Table12[[#This Row],[Age]]</f>
        <v>39</v>
      </c>
      <c r="F468" t="s">
        <v>31</v>
      </c>
      <c r="G468" t="str">
        <f>Table12[[#This Row],[DVAD]]</f>
        <v>36-45</v>
      </c>
      <c r="H468" t="str">
        <f>Table12[[#This Row],[Kids]]</f>
        <v>Yes</v>
      </c>
      <c r="I468" t="str">
        <f>Table12[[#This Row],[Teens]]</f>
        <v>No</v>
      </c>
    </row>
    <row r="469" spans="1:9" ht="16.5" x14ac:dyDescent="0.3">
      <c r="A469">
        <f>Table2[[#This Row],[NumWebPurchases]]</f>
        <v>2</v>
      </c>
      <c r="B469">
        <f>Table2[[#This Row],[NumCatalogPurchases]]</f>
        <v>8</v>
      </c>
      <c r="C469">
        <f>Table2[[#This Row],[NumStorePurchases]]</f>
        <v>9</v>
      </c>
      <c r="D469">
        <f>Table2[[#This Row],[NumWebVisitsMonth]]</f>
        <v>1</v>
      </c>
      <c r="E469" s="3">
        <f>Table12[[#This Row],[Age]]</f>
        <v>45</v>
      </c>
      <c r="F469" t="s">
        <v>38</v>
      </c>
      <c r="G469" t="str">
        <f>Table12[[#This Row],[DVAD]]</f>
        <v>36-45</v>
      </c>
      <c r="H469" t="str">
        <f>Table12[[#This Row],[Kids]]</f>
        <v>No</v>
      </c>
      <c r="I469" t="str">
        <f>Table12[[#This Row],[Teens]]</f>
        <v>No</v>
      </c>
    </row>
    <row r="470" spans="1:9" ht="16.5" x14ac:dyDescent="0.3">
      <c r="A470">
        <f>Table2[[#This Row],[NumWebPurchases]]</f>
        <v>5</v>
      </c>
      <c r="B470">
        <f>Table2[[#This Row],[NumCatalogPurchases]]</f>
        <v>6</v>
      </c>
      <c r="C470">
        <f>Table2[[#This Row],[NumStorePurchases]]</f>
        <v>5</v>
      </c>
      <c r="D470">
        <f>Table2[[#This Row],[NumWebVisitsMonth]]</f>
        <v>2</v>
      </c>
      <c r="E470" s="3">
        <f>Table12[[#This Row],[Age]]</f>
        <v>58</v>
      </c>
      <c r="F470" t="s">
        <v>33</v>
      </c>
      <c r="G470" t="str">
        <f>Table12[[#This Row],[DVAD]]</f>
        <v>56-65</v>
      </c>
      <c r="H470" t="str">
        <f>Table12[[#This Row],[Kids]]</f>
        <v>No</v>
      </c>
      <c r="I470" t="str">
        <f>Table12[[#This Row],[Teens]]</f>
        <v>No</v>
      </c>
    </row>
    <row r="471" spans="1:9" ht="16.5" x14ac:dyDescent="0.3">
      <c r="A471">
        <f>Table2[[#This Row],[NumWebPurchases]]</f>
        <v>1</v>
      </c>
      <c r="B471">
        <f>Table2[[#This Row],[NumCatalogPurchases]]</f>
        <v>0</v>
      </c>
      <c r="C471">
        <f>Table2[[#This Row],[NumStorePurchases]]</f>
        <v>2</v>
      </c>
      <c r="D471">
        <f>Table2[[#This Row],[NumWebVisitsMonth]]</f>
        <v>8</v>
      </c>
      <c r="E471" s="3">
        <f>Table12[[#This Row],[Age]]</f>
        <v>42</v>
      </c>
      <c r="F471" t="s">
        <v>31</v>
      </c>
      <c r="G471" t="str">
        <f>Table12[[#This Row],[DVAD]]</f>
        <v>36-45</v>
      </c>
      <c r="H471" t="str">
        <f>Table12[[#This Row],[Kids]]</f>
        <v>Yes</v>
      </c>
      <c r="I471" t="str">
        <f>Table12[[#This Row],[Teens]]</f>
        <v>No</v>
      </c>
    </row>
    <row r="472" spans="1:9" ht="16.5" x14ac:dyDescent="0.3">
      <c r="A472">
        <f>Table2[[#This Row],[NumWebPurchases]]</f>
        <v>7</v>
      </c>
      <c r="B472">
        <f>Table2[[#This Row],[NumCatalogPurchases]]</f>
        <v>2</v>
      </c>
      <c r="C472">
        <f>Table2[[#This Row],[NumStorePurchases]]</f>
        <v>8</v>
      </c>
      <c r="D472">
        <f>Table2[[#This Row],[NumWebVisitsMonth]]</f>
        <v>6</v>
      </c>
      <c r="E472" s="3">
        <f>Table12[[#This Row],[Age]]</f>
        <v>63</v>
      </c>
      <c r="F472" t="s">
        <v>33</v>
      </c>
      <c r="G472" t="str">
        <f>Table12[[#This Row],[DVAD]]</f>
        <v>56-65</v>
      </c>
      <c r="H472" t="str">
        <f>Table12[[#This Row],[Kids]]</f>
        <v>No</v>
      </c>
      <c r="I472" t="str">
        <f>Table12[[#This Row],[Teens]]</f>
        <v>Yes</v>
      </c>
    </row>
    <row r="473" spans="1:9" ht="16.5" x14ac:dyDescent="0.3">
      <c r="A473">
        <f>Table2[[#This Row],[NumWebPurchases]]</f>
        <v>7</v>
      </c>
      <c r="B473">
        <f>Table2[[#This Row],[NumCatalogPurchases]]</f>
        <v>3</v>
      </c>
      <c r="C473">
        <f>Table2[[#This Row],[NumStorePurchases]]</f>
        <v>12</v>
      </c>
      <c r="D473">
        <f>Table2[[#This Row],[NumWebVisitsMonth]]</f>
        <v>7</v>
      </c>
      <c r="E473" s="3">
        <f>Table12[[#This Row],[Age]]</f>
        <v>41</v>
      </c>
      <c r="F473" t="s">
        <v>33</v>
      </c>
      <c r="G473" t="str">
        <f>Table12[[#This Row],[DVAD]]</f>
        <v>36-45</v>
      </c>
      <c r="H473" t="str">
        <f>Table12[[#This Row],[Kids]]</f>
        <v>Yes</v>
      </c>
      <c r="I473" t="str">
        <f>Table12[[#This Row],[Teens]]</f>
        <v>No</v>
      </c>
    </row>
    <row r="474" spans="1:9" ht="16.5" x14ac:dyDescent="0.3">
      <c r="A474">
        <f>Table2[[#This Row],[NumWebPurchases]]</f>
        <v>6</v>
      </c>
      <c r="B474">
        <f>Table2[[#This Row],[NumCatalogPurchases]]</f>
        <v>10</v>
      </c>
      <c r="C474">
        <f>Table2[[#This Row],[NumStorePurchases]]</f>
        <v>13</v>
      </c>
      <c r="D474">
        <f>Table2[[#This Row],[NumWebVisitsMonth]]</f>
        <v>4</v>
      </c>
      <c r="E474" s="3">
        <f>Table12[[#This Row],[Age]]</f>
        <v>38</v>
      </c>
      <c r="F474" t="s">
        <v>31</v>
      </c>
      <c r="G474" t="str">
        <f>Table12[[#This Row],[DVAD]]</f>
        <v>36-45</v>
      </c>
      <c r="H474" t="str">
        <f>Table12[[#This Row],[Kids]]</f>
        <v>No</v>
      </c>
      <c r="I474" t="str">
        <f>Table12[[#This Row],[Teens]]</f>
        <v>Yes</v>
      </c>
    </row>
    <row r="475" spans="1:9" ht="16.5" x14ac:dyDescent="0.3">
      <c r="A475">
        <f>Table2[[#This Row],[NumWebPurchases]]</f>
        <v>1</v>
      </c>
      <c r="B475">
        <f>Table2[[#This Row],[NumCatalogPurchases]]</f>
        <v>0</v>
      </c>
      <c r="C475">
        <f>Table2[[#This Row],[NumStorePurchases]]</f>
        <v>2</v>
      </c>
      <c r="D475">
        <f>Table2[[#This Row],[NumWebVisitsMonth]]</f>
        <v>8</v>
      </c>
      <c r="E475" s="3">
        <f>Table12[[#This Row],[Age]]</f>
        <v>33</v>
      </c>
      <c r="F475" t="s">
        <v>33</v>
      </c>
      <c r="G475" t="str">
        <f>Table12[[#This Row],[DVAD]]</f>
        <v>26-35</v>
      </c>
      <c r="H475" t="str">
        <f>Table12[[#This Row],[Kids]]</f>
        <v>Yes</v>
      </c>
      <c r="I475" t="str">
        <f>Table12[[#This Row],[Teens]]</f>
        <v>No</v>
      </c>
    </row>
    <row r="476" spans="1:9" ht="16.5" x14ac:dyDescent="0.3">
      <c r="A476">
        <f>Table2[[#This Row],[NumWebPurchases]]</f>
        <v>8</v>
      </c>
      <c r="B476">
        <f>Table2[[#This Row],[NumCatalogPurchases]]</f>
        <v>6</v>
      </c>
      <c r="C476">
        <f>Table2[[#This Row],[NumStorePurchases]]</f>
        <v>9</v>
      </c>
      <c r="D476">
        <f>Table2[[#This Row],[NumWebVisitsMonth]]</f>
        <v>6</v>
      </c>
      <c r="E476" s="3">
        <f>Table12[[#This Row],[Age]]</f>
        <v>31</v>
      </c>
      <c r="F476" t="s">
        <v>30</v>
      </c>
      <c r="G476" t="str">
        <f>Table12[[#This Row],[DVAD]]</f>
        <v>26-35</v>
      </c>
      <c r="H476" t="str">
        <f>Table12[[#This Row],[Kids]]</f>
        <v>Yes</v>
      </c>
      <c r="I476" t="str">
        <f>Table12[[#This Row],[Teens]]</f>
        <v>No</v>
      </c>
    </row>
    <row r="477" spans="1:9" ht="16.5" x14ac:dyDescent="0.3">
      <c r="A477">
        <f>Table2[[#This Row],[NumWebPurchases]]</f>
        <v>1</v>
      </c>
      <c r="B477">
        <f>Table2[[#This Row],[NumCatalogPurchases]]</f>
        <v>0</v>
      </c>
      <c r="C477">
        <f>Table2[[#This Row],[NumStorePurchases]]</f>
        <v>3</v>
      </c>
      <c r="D477">
        <f>Table2[[#This Row],[NumWebVisitsMonth]]</f>
        <v>7</v>
      </c>
      <c r="E477" s="3">
        <f>Table12[[#This Row],[Age]]</f>
        <v>35</v>
      </c>
      <c r="F477" t="s">
        <v>33</v>
      </c>
      <c r="G477" t="str">
        <f>Table12[[#This Row],[DVAD]]</f>
        <v>26-35</v>
      </c>
      <c r="H477" t="str">
        <f>Table12[[#This Row],[Kids]]</f>
        <v>Yes</v>
      </c>
      <c r="I477" t="str">
        <f>Table12[[#This Row],[Teens]]</f>
        <v>Yes</v>
      </c>
    </row>
    <row r="478" spans="1:9" ht="16.5" x14ac:dyDescent="0.3">
      <c r="A478">
        <f>Table2[[#This Row],[NumWebPurchases]]</f>
        <v>1</v>
      </c>
      <c r="B478">
        <f>Table2[[#This Row],[NumCatalogPurchases]]</f>
        <v>1</v>
      </c>
      <c r="C478">
        <f>Table2[[#This Row],[NumStorePurchases]]</f>
        <v>2</v>
      </c>
      <c r="D478">
        <f>Table2[[#This Row],[NumWebVisitsMonth]]</f>
        <v>5</v>
      </c>
      <c r="E478" s="3">
        <f>Table12[[#This Row],[Age]]</f>
        <v>26</v>
      </c>
      <c r="F478" t="s">
        <v>30</v>
      </c>
      <c r="G478" t="str">
        <f>Table12[[#This Row],[DVAD]]</f>
        <v>26-35</v>
      </c>
      <c r="H478" t="str">
        <f>Table12[[#This Row],[Kids]]</f>
        <v>Yes</v>
      </c>
      <c r="I478" t="str">
        <f>Table12[[#This Row],[Teens]]</f>
        <v>No</v>
      </c>
    </row>
    <row r="479" spans="1:9" ht="16.5" x14ac:dyDescent="0.3">
      <c r="A479">
        <f>Table2[[#This Row],[NumWebPurchases]]</f>
        <v>8</v>
      </c>
      <c r="B479">
        <f>Table2[[#This Row],[NumCatalogPurchases]]</f>
        <v>3</v>
      </c>
      <c r="C479">
        <f>Table2[[#This Row],[NumStorePurchases]]</f>
        <v>11</v>
      </c>
      <c r="D479">
        <f>Table2[[#This Row],[NumWebVisitsMonth]]</f>
        <v>5</v>
      </c>
      <c r="E479" s="3">
        <f>Table12[[#This Row],[Age]]</f>
        <v>57</v>
      </c>
      <c r="F479" t="s">
        <v>33</v>
      </c>
      <c r="G479" t="str">
        <f>Table12[[#This Row],[DVAD]]</f>
        <v>56-65</v>
      </c>
      <c r="H479" t="str">
        <f>Table12[[#This Row],[Kids]]</f>
        <v>No</v>
      </c>
      <c r="I479" t="str">
        <f>Table12[[#This Row],[Teens]]</f>
        <v>Yes</v>
      </c>
    </row>
    <row r="480" spans="1:9" ht="16.5" x14ac:dyDescent="0.3">
      <c r="A480">
        <f>Table2[[#This Row],[NumWebPurchases]]</f>
        <v>1</v>
      </c>
      <c r="B480">
        <f>Table2[[#This Row],[NumCatalogPurchases]]</f>
        <v>0</v>
      </c>
      <c r="C480">
        <f>Table2[[#This Row],[NumStorePurchases]]</f>
        <v>3</v>
      </c>
      <c r="D480">
        <f>Table2[[#This Row],[NumWebVisitsMonth]]</f>
        <v>3</v>
      </c>
      <c r="E480" s="3">
        <f>Table12[[#This Row],[Age]]</f>
        <v>42</v>
      </c>
      <c r="F480" t="s">
        <v>33</v>
      </c>
      <c r="G480" t="str">
        <f>Table12[[#This Row],[DVAD]]</f>
        <v>36-45</v>
      </c>
      <c r="H480" t="str">
        <f>Table12[[#This Row],[Kids]]</f>
        <v>Yes</v>
      </c>
      <c r="I480" t="str">
        <f>Table12[[#This Row],[Teens]]</f>
        <v>Yes</v>
      </c>
    </row>
    <row r="481" spans="1:9" ht="16.5" x14ac:dyDescent="0.3">
      <c r="A481">
        <f>Table2[[#This Row],[NumWebPurchases]]</f>
        <v>7</v>
      </c>
      <c r="B481">
        <f>Table2[[#This Row],[NumCatalogPurchases]]</f>
        <v>1</v>
      </c>
      <c r="C481">
        <f>Table2[[#This Row],[NumStorePurchases]]</f>
        <v>8</v>
      </c>
      <c r="D481">
        <f>Table2[[#This Row],[NumWebVisitsMonth]]</f>
        <v>5</v>
      </c>
      <c r="E481" s="3">
        <f>Table12[[#This Row],[Age]]</f>
        <v>37</v>
      </c>
      <c r="F481" t="s">
        <v>33</v>
      </c>
      <c r="G481" t="str">
        <f>Table12[[#This Row],[DVAD]]</f>
        <v>36-45</v>
      </c>
      <c r="H481" t="str">
        <f>Table12[[#This Row],[Kids]]</f>
        <v>No</v>
      </c>
      <c r="I481" t="str">
        <f>Table12[[#This Row],[Teens]]</f>
        <v>Yes</v>
      </c>
    </row>
    <row r="482" spans="1:9" ht="16.5" x14ac:dyDescent="0.3">
      <c r="A482">
        <f>Table2[[#This Row],[NumWebPurchases]]</f>
        <v>6</v>
      </c>
      <c r="B482">
        <f>Table2[[#This Row],[NumCatalogPurchases]]</f>
        <v>2</v>
      </c>
      <c r="C482">
        <f>Table2[[#This Row],[NumStorePurchases]]</f>
        <v>7</v>
      </c>
      <c r="D482">
        <f>Table2[[#This Row],[NumWebVisitsMonth]]</f>
        <v>5</v>
      </c>
      <c r="E482" s="3">
        <f>Table12[[#This Row],[Age]]</f>
        <v>40</v>
      </c>
      <c r="F482" t="s">
        <v>33</v>
      </c>
      <c r="G482" t="str">
        <f>Table12[[#This Row],[DVAD]]</f>
        <v>36-45</v>
      </c>
      <c r="H482" t="str">
        <f>Table12[[#This Row],[Kids]]</f>
        <v>No</v>
      </c>
      <c r="I482" t="str">
        <f>Table12[[#This Row],[Teens]]</f>
        <v>Yes</v>
      </c>
    </row>
    <row r="483" spans="1:9" ht="16.5" x14ac:dyDescent="0.3">
      <c r="A483">
        <f>Table2[[#This Row],[NumWebPurchases]]</f>
        <v>7</v>
      </c>
      <c r="B483">
        <f>Table2[[#This Row],[NumCatalogPurchases]]</f>
        <v>3</v>
      </c>
      <c r="C483">
        <f>Table2[[#This Row],[NumStorePurchases]]</f>
        <v>4</v>
      </c>
      <c r="D483">
        <f>Table2[[#This Row],[NumWebVisitsMonth]]</f>
        <v>8</v>
      </c>
      <c r="E483" s="3">
        <f>Table12[[#This Row],[Age]]</f>
        <v>35</v>
      </c>
      <c r="F483" t="s">
        <v>35</v>
      </c>
      <c r="G483" t="str">
        <f>Table12[[#This Row],[DVAD]]</f>
        <v>26-35</v>
      </c>
      <c r="H483" t="str">
        <f>Table12[[#This Row],[Kids]]</f>
        <v>Yes</v>
      </c>
      <c r="I483" t="str">
        <f>Table12[[#This Row],[Teens]]</f>
        <v>No</v>
      </c>
    </row>
    <row r="484" spans="1:9" ht="16.5" x14ac:dyDescent="0.3">
      <c r="A484">
        <f>Table2[[#This Row],[NumWebPurchases]]</f>
        <v>2</v>
      </c>
      <c r="B484">
        <f>Table2[[#This Row],[NumCatalogPurchases]]</f>
        <v>1</v>
      </c>
      <c r="C484">
        <f>Table2[[#This Row],[NumStorePurchases]]</f>
        <v>2</v>
      </c>
      <c r="D484">
        <f>Table2[[#This Row],[NumWebVisitsMonth]]</f>
        <v>7</v>
      </c>
      <c r="E484" s="3">
        <f>Table12[[#This Row],[Age]]</f>
        <v>40</v>
      </c>
      <c r="F484" t="s">
        <v>30</v>
      </c>
      <c r="G484" t="str">
        <f>Table12[[#This Row],[DVAD]]</f>
        <v>36-45</v>
      </c>
      <c r="H484" t="str">
        <f>Table12[[#This Row],[Kids]]</f>
        <v>Yes</v>
      </c>
      <c r="I484" t="str">
        <f>Table12[[#This Row],[Teens]]</f>
        <v>No</v>
      </c>
    </row>
    <row r="485" spans="1:9" ht="16.5" x14ac:dyDescent="0.3">
      <c r="A485">
        <f>Table2[[#This Row],[NumWebPurchases]]</f>
        <v>2</v>
      </c>
      <c r="B485">
        <f>Table2[[#This Row],[NumCatalogPurchases]]</f>
        <v>0</v>
      </c>
      <c r="C485">
        <f>Table2[[#This Row],[NumStorePurchases]]</f>
        <v>3</v>
      </c>
      <c r="D485">
        <f>Table2[[#This Row],[NumWebVisitsMonth]]</f>
        <v>6</v>
      </c>
      <c r="E485" s="3">
        <f>Table12[[#This Row],[Age]]</f>
        <v>41</v>
      </c>
      <c r="F485" t="s">
        <v>33</v>
      </c>
      <c r="G485" t="str">
        <f>Table12[[#This Row],[DVAD]]</f>
        <v>36-45</v>
      </c>
      <c r="H485" t="str">
        <f>Table12[[#This Row],[Kids]]</f>
        <v>Yes</v>
      </c>
      <c r="I485" t="str">
        <f>Table12[[#This Row],[Teens]]</f>
        <v>No</v>
      </c>
    </row>
    <row r="486" spans="1:9" ht="16.5" x14ac:dyDescent="0.3">
      <c r="A486">
        <f>Table2[[#This Row],[NumWebPurchases]]</f>
        <v>6</v>
      </c>
      <c r="B486">
        <f>Table2[[#This Row],[NumCatalogPurchases]]</f>
        <v>2</v>
      </c>
      <c r="C486">
        <f>Table2[[#This Row],[NumStorePurchases]]</f>
        <v>2</v>
      </c>
      <c r="D486">
        <f>Table2[[#This Row],[NumWebVisitsMonth]]</f>
        <v>9</v>
      </c>
      <c r="E486" s="3">
        <f>Table12[[#This Row],[Age]]</f>
        <v>38</v>
      </c>
      <c r="F486" t="s">
        <v>31</v>
      </c>
      <c r="G486" t="str">
        <f>Table12[[#This Row],[DVAD]]</f>
        <v>36-45</v>
      </c>
      <c r="H486" t="str">
        <f>Table12[[#This Row],[Kids]]</f>
        <v>Yes</v>
      </c>
      <c r="I486" t="str">
        <f>Table12[[#This Row],[Teens]]</f>
        <v>No</v>
      </c>
    </row>
    <row r="487" spans="1:9" ht="16.5" x14ac:dyDescent="0.3">
      <c r="A487">
        <f>Table2[[#This Row],[NumWebPurchases]]</f>
        <v>4</v>
      </c>
      <c r="B487">
        <f>Table2[[#This Row],[NumCatalogPurchases]]</f>
        <v>2</v>
      </c>
      <c r="C487">
        <f>Table2[[#This Row],[NumStorePurchases]]</f>
        <v>5</v>
      </c>
      <c r="D487">
        <f>Table2[[#This Row],[NumWebVisitsMonth]]</f>
        <v>5</v>
      </c>
      <c r="E487" s="3">
        <f>Table12[[#This Row],[Age]]</f>
        <v>38</v>
      </c>
      <c r="F487" t="s">
        <v>35</v>
      </c>
      <c r="G487" t="str">
        <f>Table12[[#This Row],[DVAD]]</f>
        <v>36-45</v>
      </c>
      <c r="H487" t="str">
        <f>Table12[[#This Row],[Kids]]</f>
        <v>No</v>
      </c>
      <c r="I487" t="str">
        <f>Table12[[#This Row],[Teens]]</f>
        <v>Yes</v>
      </c>
    </row>
    <row r="488" spans="1:9" ht="16.5" x14ac:dyDescent="0.3">
      <c r="A488">
        <f>Table2[[#This Row],[NumWebPurchases]]</f>
        <v>5</v>
      </c>
      <c r="B488">
        <f>Table2[[#This Row],[NumCatalogPurchases]]</f>
        <v>9</v>
      </c>
      <c r="C488">
        <f>Table2[[#This Row],[NumStorePurchases]]</f>
        <v>4</v>
      </c>
      <c r="D488">
        <f>Table2[[#This Row],[NumWebVisitsMonth]]</f>
        <v>3</v>
      </c>
      <c r="E488" s="3">
        <f>Table12[[#This Row],[Age]]</f>
        <v>52</v>
      </c>
      <c r="F488" t="s">
        <v>31</v>
      </c>
      <c r="G488" t="str">
        <f>Table12[[#This Row],[DVAD]]</f>
        <v>46-55</v>
      </c>
      <c r="H488" t="str">
        <f>Table12[[#This Row],[Kids]]</f>
        <v>No</v>
      </c>
      <c r="I488" t="str">
        <f>Table12[[#This Row],[Teens]]</f>
        <v>No</v>
      </c>
    </row>
    <row r="489" spans="1:9" ht="16.5" x14ac:dyDescent="0.3">
      <c r="A489">
        <f>Table2[[#This Row],[NumWebPurchases]]</f>
        <v>5</v>
      </c>
      <c r="B489">
        <f>Table2[[#This Row],[NumCatalogPurchases]]</f>
        <v>10</v>
      </c>
      <c r="C489">
        <f>Table2[[#This Row],[NumStorePurchases]]</f>
        <v>13</v>
      </c>
      <c r="D489">
        <f>Table2[[#This Row],[NumWebVisitsMonth]]</f>
        <v>3</v>
      </c>
      <c r="E489" s="3">
        <f>Table12[[#This Row],[Age]]</f>
        <v>48</v>
      </c>
      <c r="F489" t="s">
        <v>33</v>
      </c>
      <c r="G489" t="str">
        <f>Table12[[#This Row],[DVAD]]</f>
        <v>46-55</v>
      </c>
      <c r="H489" t="str">
        <f>Table12[[#This Row],[Kids]]</f>
        <v>No</v>
      </c>
      <c r="I489" t="str">
        <f>Table12[[#This Row],[Teens]]</f>
        <v>No</v>
      </c>
    </row>
    <row r="490" spans="1:9" ht="16.5" x14ac:dyDescent="0.3">
      <c r="A490">
        <f>Table2[[#This Row],[NumWebPurchases]]</f>
        <v>3</v>
      </c>
      <c r="B490">
        <f>Table2[[#This Row],[NumCatalogPurchases]]</f>
        <v>5</v>
      </c>
      <c r="C490">
        <f>Table2[[#This Row],[NumStorePurchases]]</f>
        <v>7</v>
      </c>
      <c r="D490">
        <f>Table2[[#This Row],[NumWebVisitsMonth]]</f>
        <v>7</v>
      </c>
      <c r="E490" s="3">
        <f>Table12[[#This Row],[Age]]</f>
        <v>37</v>
      </c>
      <c r="F490" t="s">
        <v>33</v>
      </c>
      <c r="G490" t="str">
        <f>Table12[[#This Row],[DVAD]]</f>
        <v>36-45</v>
      </c>
      <c r="H490" t="str">
        <f>Table12[[#This Row],[Kids]]</f>
        <v>No</v>
      </c>
      <c r="I490" t="str">
        <f>Table12[[#This Row],[Teens]]</f>
        <v>Yes</v>
      </c>
    </row>
    <row r="491" spans="1:9" ht="16.5" x14ac:dyDescent="0.3">
      <c r="A491">
        <f>Table2[[#This Row],[NumWebPurchases]]</f>
        <v>7</v>
      </c>
      <c r="B491">
        <f>Table2[[#This Row],[NumCatalogPurchases]]</f>
        <v>2</v>
      </c>
      <c r="C491">
        <f>Table2[[#This Row],[NumStorePurchases]]</f>
        <v>10</v>
      </c>
      <c r="D491">
        <f>Table2[[#This Row],[NumWebVisitsMonth]]</f>
        <v>6</v>
      </c>
      <c r="E491" s="3">
        <f>Table12[[#This Row],[Age]]</f>
        <v>39</v>
      </c>
      <c r="F491" t="s">
        <v>38</v>
      </c>
      <c r="G491" t="str">
        <f>Table12[[#This Row],[DVAD]]</f>
        <v>36-45</v>
      </c>
      <c r="H491" t="str">
        <f>Table12[[#This Row],[Kids]]</f>
        <v>No</v>
      </c>
      <c r="I491" t="str">
        <f>Table12[[#This Row],[Teens]]</f>
        <v>Yes</v>
      </c>
    </row>
    <row r="492" spans="1:9" ht="16.5" x14ac:dyDescent="0.3">
      <c r="A492">
        <f>Table2[[#This Row],[NumWebPurchases]]</f>
        <v>1</v>
      </c>
      <c r="B492">
        <f>Table2[[#This Row],[NumCatalogPurchases]]</f>
        <v>0</v>
      </c>
      <c r="C492">
        <f>Table2[[#This Row],[NumStorePurchases]]</f>
        <v>3</v>
      </c>
      <c r="D492">
        <f>Table2[[#This Row],[NumWebVisitsMonth]]</f>
        <v>7</v>
      </c>
      <c r="E492" s="3">
        <f>Table12[[#This Row],[Age]]</f>
        <v>45</v>
      </c>
      <c r="F492" t="s">
        <v>31</v>
      </c>
      <c r="G492" t="str">
        <f>Table12[[#This Row],[DVAD]]</f>
        <v>36-45</v>
      </c>
      <c r="H492" t="str">
        <f>Table12[[#This Row],[Kids]]</f>
        <v>Yes</v>
      </c>
      <c r="I492" t="str">
        <f>Table12[[#This Row],[Teens]]</f>
        <v>No</v>
      </c>
    </row>
    <row r="493" spans="1:9" ht="16.5" x14ac:dyDescent="0.3">
      <c r="A493">
        <f>Table2[[#This Row],[NumWebPurchases]]</f>
        <v>4</v>
      </c>
      <c r="B493">
        <f>Table2[[#This Row],[NumCatalogPurchases]]</f>
        <v>1</v>
      </c>
      <c r="C493">
        <f>Table2[[#This Row],[NumStorePurchases]]</f>
        <v>4</v>
      </c>
      <c r="D493">
        <f>Table2[[#This Row],[NumWebVisitsMonth]]</f>
        <v>8</v>
      </c>
      <c r="E493" s="3">
        <f>Table12[[#This Row],[Age]]</f>
        <v>60</v>
      </c>
      <c r="F493" t="s">
        <v>35</v>
      </c>
      <c r="G493" t="str">
        <f>Table12[[#This Row],[DVAD]]</f>
        <v>56-65</v>
      </c>
      <c r="H493" t="str">
        <f>Table12[[#This Row],[Kids]]</f>
        <v>No</v>
      </c>
      <c r="I493" t="str">
        <f>Table12[[#This Row],[Teens]]</f>
        <v>No</v>
      </c>
    </row>
    <row r="494" spans="1:9" ht="16.5" x14ac:dyDescent="0.3">
      <c r="A494">
        <f>Table2[[#This Row],[NumWebPurchases]]</f>
        <v>2</v>
      </c>
      <c r="B494">
        <f>Table2[[#This Row],[NumCatalogPurchases]]</f>
        <v>5</v>
      </c>
      <c r="C494">
        <f>Table2[[#This Row],[NumStorePurchases]]</f>
        <v>12</v>
      </c>
      <c r="D494">
        <f>Table2[[#This Row],[NumWebVisitsMonth]]</f>
        <v>6</v>
      </c>
      <c r="E494" s="3">
        <f>Table12[[#This Row],[Age]]</f>
        <v>54</v>
      </c>
      <c r="F494" t="s">
        <v>31</v>
      </c>
      <c r="G494" t="str">
        <f>Table12[[#This Row],[DVAD]]</f>
        <v>46-55</v>
      </c>
      <c r="H494" t="str">
        <f>Table12[[#This Row],[Kids]]</f>
        <v>No</v>
      </c>
      <c r="I494" t="str">
        <f>Table12[[#This Row],[Teens]]</f>
        <v>Yes</v>
      </c>
    </row>
    <row r="495" spans="1:9" ht="16.5" x14ac:dyDescent="0.3">
      <c r="A495">
        <f>Table2[[#This Row],[NumWebPurchases]]</f>
        <v>6</v>
      </c>
      <c r="B495">
        <f>Table2[[#This Row],[NumCatalogPurchases]]</f>
        <v>1</v>
      </c>
      <c r="C495">
        <f>Table2[[#This Row],[NumStorePurchases]]</f>
        <v>5</v>
      </c>
      <c r="D495">
        <f>Table2[[#This Row],[NumWebVisitsMonth]]</f>
        <v>8</v>
      </c>
      <c r="E495" s="3">
        <f>Table12[[#This Row],[Age]]</f>
        <v>36</v>
      </c>
      <c r="F495" t="s">
        <v>30</v>
      </c>
      <c r="G495" t="str">
        <f>Table12[[#This Row],[DVAD]]</f>
        <v>36-45</v>
      </c>
      <c r="H495" t="str">
        <f>Table12[[#This Row],[Kids]]</f>
        <v>Yes</v>
      </c>
      <c r="I495" t="str">
        <f>Table12[[#This Row],[Teens]]</f>
        <v>No</v>
      </c>
    </row>
    <row r="496" spans="1:9" ht="16.5" x14ac:dyDescent="0.3">
      <c r="A496">
        <f>Table2[[#This Row],[NumWebPurchases]]</f>
        <v>3</v>
      </c>
      <c r="B496">
        <f>Table2[[#This Row],[NumCatalogPurchases]]</f>
        <v>5</v>
      </c>
      <c r="C496">
        <f>Table2[[#This Row],[NumStorePurchases]]</f>
        <v>13</v>
      </c>
      <c r="D496">
        <f>Table2[[#This Row],[NumWebVisitsMonth]]</f>
        <v>6</v>
      </c>
      <c r="E496" s="3">
        <f>Table12[[#This Row],[Age]]</f>
        <v>58</v>
      </c>
      <c r="F496" t="s">
        <v>35</v>
      </c>
      <c r="G496" t="str">
        <f>Table12[[#This Row],[DVAD]]</f>
        <v>56-65</v>
      </c>
      <c r="H496" t="str">
        <f>Table12[[#This Row],[Kids]]</f>
        <v>No</v>
      </c>
      <c r="I496" t="str">
        <f>Table12[[#This Row],[Teens]]</f>
        <v>No</v>
      </c>
    </row>
    <row r="497" spans="1:9" ht="16.5" x14ac:dyDescent="0.3">
      <c r="A497">
        <f>Table2[[#This Row],[NumWebPurchases]]</f>
        <v>2</v>
      </c>
      <c r="B497">
        <f>Table2[[#This Row],[NumCatalogPurchases]]</f>
        <v>6</v>
      </c>
      <c r="C497">
        <f>Table2[[#This Row],[NumStorePurchases]]</f>
        <v>3</v>
      </c>
      <c r="D497">
        <f>Table2[[#This Row],[NumWebVisitsMonth]]</f>
        <v>8</v>
      </c>
      <c r="E497" s="3">
        <f>Table12[[#This Row],[Age]]</f>
        <v>49</v>
      </c>
      <c r="F497" t="s">
        <v>35</v>
      </c>
      <c r="G497" t="str">
        <f>Table12[[#This Row],[DVAD]]</f>
        <v>46-55</v>
      </c>
      <c r="H497" t="str">
        <f>Table12[[#This Row],[Kids]]</f>
        <v>No</v>
      </c>
      <c r="I497" t="str">
        <f>Table12[[#This Row],[Teens]]</f>
        <v>Yes</v>
      </c>
    </row>
    <row r="498" spans="1:9" ht="16.5" x14ac:dyDescent="0.3">
      <c r="A498">
        <f>Table2[[#This Row],[NumWebPurchases]]</f>
        <v>9</v>
      </c>
      <c r="B498">
        <f>Table2[[#This Row],[NumCatalogPurchases]]</f>
        <v>4</v>
      </c>
      <c r="C498">
        <f>Table2[[#This Row],[NumStorePurchases]]</f>
        <v>6</v>
      </c>
      <c r="D498">
        <f>Table2[[#This Row],[NumWebVisitsMonth]]</f>
        <v>7</v>
      </c>
      <c r="E498" s="3">
        <f>Table12[[#This Row],[Age]]</f>
        <v>69</v>
      </c>
      <c r="F498" t="s">
        <v>35</v>
      </c>
      <c r="G498" t="str">
        <f>Table12[[#This Row],[DVAD]]</f>
        <v>66-75</v>
      </c>
      <c r="H498" t="str">
        <f>Table12[[#This Row],[Kids]]</f>
        <v>No</v>
      </c>
      <c r="I498" t="str">
        <f>Table12[[#This Row],[Teens]]</f>
        <v>No</v>
      </c>
    </row>
    <row r="499" spans="1:9" ht="16.5" x14ac:dyDescent="0.3">
      <c r="A499">
        <f>Table2[[#This Row],[NumWebPurchases]]</f>
        <v>5</v>
      </c>
      <c r="B499">
        <f>Table2[[#This Row],[NumCatalogPurchases]]</f>
        <v>3</v>
      </c>
      <c r="C499">
        <f>Table2[[#This Row],[NumStorePurchases]]</f>
        <v>11</v>
      </c>
      <c r="D499">
        <f>Table2[[#This Row],[NumWebVisitsMonth]]</f>
        <v>5</v>
      </c>
      <c r="E499" s="3">
        <f>Table12[[#This Row],[Age]]</f>
        <v>51</v>
      </c>
      <c r="F499" t="s">
        <v>31</v>
      </c>
      <c r="G499" t="str">
        <f>Table12[[#This Row],[DVAD]]</f>
        <v>46-55</v>
      </c>
      <c r="H499" t="str">
        <f>Table12[[#This Row],[Kids]]</f>
        <v>No</v>
      </c>
      <c r="I499" t="str">
        <f>Table12[[#This Row],[Teens]]</f>
        <v>Yes</v>
      </c>
    </row>
    <row r="500" spans="1:9" ht="16.5" x14ac:dyDescent="0.3">
      <c r="A500">
        <f>Table2[[#This Row],[NumWebPurchases]]</f>
        <v>2</v>
      </c>
      <c r="B500">
        <f>Table2[[#This Row],[NumCatalogPurchases]]</f>
        <v>0</v>
      </c>
      <c r="C500">
        <f>Table2[[#This Row],[NumStorePurchases]]</f>
        <v>3</v>
      </c>
      <c r="D500">
        <f>Table2[[#This Row],[NumWebVisitsMonth]]</f>
        <v>3</v>
      </c>
      <c r="E500" s="3">
        <f>Table12[[#This Row],[Age]]</f>
        <v>36</v>
      </c>
      <c r="F500" t="s">
        <v>31</v>
      </c>
      <c r="G500" t="str">
        <f>Table12[[#This Row],[DVAD]]</f>
        <v>36-45</v>
      </c>
      <c r="H500" t="str">
        <f>Table12[[#This Row],[Kids]]</f>
        <v>No</v>
      </c>
      <c r="I500" t="str">
        <f>Table12[[#This Row],[Teens]]</f>
        <v>Yes</v>
      </c>
    </row>
    <row r="501" spans="1:9" ht="16.5" x14ac:dyDescent="0.3">
      <c r="A501">
        <f>Table2[[#This Row],[NumWebPurchases]]</f>
        <v>4</v>
      </c>
      <c r="B501">
        <f>Table2[[#This Row],[NumCatalogPurchases]]</f>
        <v>9</v>
      </c>
      <c r="C501">
        <f>Table2[[#This Row],[NumStorePurchases]]</f>
        <v>4</v>
      </c>
      <c r="D501">
        <f>Table2[[#This Row],[NumWebVisitsMonth]]</f>
        <v>6</v>
      </c>
      <c r="E501" s="3">
        <f>Table12[[#This Row],[Age]]</f>
        <v>42</v>
      </c>
      <c r="F501" t="s">
        <v>33</v>
      </c>
      <c r="G501" t="str">
        <f>Table12[[#This Row],[DVAD]]</f>
        <v>36-45</v>
      </c>
      <c r="H501" t="str">
        <f>Table12[[#This Row],[Kids]]</f>
        <v>No</v>
      </c>
      <c r="I501" t="str">
        <f>Table12[[#This Row],[Teens]]</f>
        <v>Yes</v>
      </c>
    </row>
    <row r="502" spans="1:9" ht="16.5" x14ac:dyDescent="0.3">
      <c r="A502">
        <f>Table2[[#This Row],[NumWebPurchases]]</f>
        <v>6</v>
      </c>
      <c r="B502">
        <f>Table2[[#This Row],[NumCatalogPurchases]]</f>
        <v>7</v>
      </c>
      <c r="C502">
        <f>Table2[[#This Row],[NumStorePurchases]]</f>
        <v>11</v>
      </c>
      <c r="D502">
        <f>Table2[[#This Row],[NumWebVisitsMonth]]</f>
        <v>3</v>
      </c>
      <c r="E502" s="3">
        <f>Table12[[#This Row],[Age]]</f>
        <v>65</v>
      </c>
      <c r="F502" t="s">
        <v>31</v>
      </c>
      <c r="G502" t="str">
        <f>Table12[[#This Row],[DVAD]]</f>
        <v>56-65</v>
      </c>
      <c r="H502" t="str">
        <f>Table12[[#This Row],[Kids]]</f>
        <v>No</v>
      </c>
      <c r="I502" t="str">
        <f>Table12[[#This Row],[Teens]]</f>
        <v>Yes</v>
      </c>
    </row>
    <row r="503" spans="1:9" ht="16.5" x14ac:dyDescent="0.3">
      <c r="A503">
        <f>Table2[[#This Row],[NumWebPurchases]]</f>
        <v>4</v>
      </c>
      <c r="B503">
        <f>Table2[[#This Row],[NumCatalogPurchases]]</f>
        <v>3</v>
      </c>
      <c r="C503">
        <f>Table2[[#This Row],[NumStorePurchases]]</f>
        <v>13</v>
      </c>
      <c r="D503">
        <f>Table2[[#This Row],[NumWebVisitsMonth]]</f>
        <v>2</v>
      </c>
      <c r="E503" s="3">
        <f>Table12[[#This Row],[Age]]</f>
        <v>69</v>
      </c>
      <c r="F503" t="s">
        <v>31</v>
      </c>
      <c r="G503" t="str">
        <f>Table12[[#This Row],[DVAD]]</f>
        <v>66-75</v>
      </c>
      <c r="H503" t="str">
        <f>Table12[[#This Row],[Kids]]</f>
        <v>No</v>
      </c>
      <c r="I503" t="str">
        <f>Table12[[#This Row],[Teens]]</f>
        <v>No</v>
      </c>
    </row>
    <row r="504" spans="1:9" ht="16.5" x14ac:dyDescent="0.3">
      <c r="A504">
        <f>Table2[[#This Row],[NumWebPurchases]]</f>
        <v>1</v>
      </c>
      <c r="B504">
        <f>Table2[[#This Row],[NumCatalogPurchases]]</f>
        <v>1</v>
      </c>
      <c r="C504">
        <f>Table2[[#This Row],[NumStorePurchases]]</f>
        <v>2</v>
      </c>
      <c r="D504">
        <f>Table2[[#This Row],[NumWebVisitsMonth]]</f>
        <v>8</v>
      </c>
      <c r="E504" s="3">
        <f>Table12[[#This Row],[Age]]</f>
        <v>62</v>
      </c>
      <c r="F504" t="s">
        <v>33</v>
      </c>
      <c r="G504" t="str">
        <f>Table12[[#This Row],[DVAD]]</f>
        <v>56-65</v>
      </c>
      <c r="H504" t="str">
        <f>Table12[[#This Row],[Kids]]</f>
        <v>Yes</v>
      </c>
      <c r="I504" t="str">
        <f>Table12[[#This Row],[Teens]]</f>
        <v>Yes</v>
      </c>
    </row>
    <row r="505" spans="1:9" ht="16.5" x14ac:dyDescent="0.3">
      <c r="A505">
        <f>Table2[[#This Row],[NumWebPurchases]]</f>
        <v>1</v>
      </c>
      <c r="B505">
        <f>Table2[[#This Row],[NumCatalogPurchases]]</f>
        <v>0</v>
      </c>
      <c r="C505">
        <f>Table2[[#This Row],[NumStorePurchases]]</f>
        <v>3</v>
      </c>
      <c r="D505">
        <f>Table2[[#This Row],[NumWebVisitsMonth]]</f>
        <v>5</v>
      </c>
      <c r="E505" s="3">
        <f>Table12[[#This Row],[Age]]</f>
        <v>52</v>
      </c>
      <c r="F505" t="s">
        <v>33</v>
      </c>
      <c r="G505" t="str">
        <f>Table12[[#This Row],[DVAD]]</f>
        <v>46-55</v>
      </c>
      <c r="H505" t="str">
        <f>Table12[[#This Row],[Kids]]</f>
        <v>No</v>
      </c>
      <c r="I505" t="str">
        <f>Table12[[#This Row],[Teens]]</f>
        <v>Yes</v>
      </c>
    </row>
    <row r="506" spans="1:9" ht="16.5" x14ac:dyDescent="0.3">
      <c r="A506">
        <f>Table2[[#This Row],[NumWebPurchases]]</f>
        <v>4</v>
      </c>
      <c r="B506">
        <f>Table2[[#This Row],[NumCatalogPurchases]]</f>
        <v>1</v>
      </c>
      <c r="C506">
        <f>Table2[[#This Row],[NumStorePurchases]]</f>
        <v>3</v>
      </c>
      <c r="D506">
        <f>Table2[[#This Row],[NumWebVisitsMonth]]</f>
        <v>8</v>
      </c>
      <c r="E506" s="3">
        <f>Table12[[#This Row],[Age]]</f>
        <v>22</v>
      </c>
      <c r="F506" t="s">
        <v>31</v>
      </c>
      <c r="G506" t="str">
        <f>Table12[[#This Row],[DVAD]]</f>
        <v>16-25</v>
      </c>
      <c r="H506" t="str">
        <f>Table12[[#This Row],[Kids]]</f>
        <v>No</v>
      </c>
      <c r="I506" t="str">
        <f>Table12[[#This Row],[Teens]]</f>
        <v>No</v>
      </c>
    </row>
    <row r="507" spans="1:9" ht="16.5" x14ac:dyDescent="0.3">
      <c r="A507">
        <f>Table2[[#This Row],[NumWebPurchases]]</f>
        <v>4</v>
      </c>
      <c r="B507">
        <f>Table2[[#This Row],[NumCatalogPurchases]]</f>
        <v>3</v>
      </c>
      <c r="C507">
        <f>Table2[[#This Row],[NumStorePurchases]]</f>
        <v>12</v>
      </c>
      <c r="D507">
        <f>Table2[[#This Row],[NumWebVisitsMonth]]</f>
        <v>8</v>
      </c>
      <c r="E507" s="3">
        <f>Table12[[#This Row],[Age]]</f>
        <v>27</v>
      </c>
      <c r="F507" t="s">
        <v>38</v>
      </c>
      <c r="G507" t="str">
        <f>Table12[[#This Row],[DVAD]]</f>
        <v>26-35</v>
      </c>
      <c r="H507" t="str">
        <f>Table12[[#This Row],[Kids]]</f>
        <v>Yes</v>
      </c>
      <c r="I507" t="str">
        <f>Table12[[#This Row],[Teens]]</f>
        <v>No</v>
      </c>
    </row>
    <row r="508" spans="1:9" ht="16.5" x14ac:dyDescent="0.3">
      <c r="A508">
        <f>Table2[[#This Row],[NumWebPurchases]]</f>
        <v>1</v>
      </c>
      <c r="B508">
        <f>Table2[[#This Row],[NumCatalogPurchases]]</f>
        <v>0</v>
      </c>
      <c r="C508">
        <f>Table2[[#This Row],[NumStorePurchases]]</f>
        <v>3</v>
      </c>
      <c r="D508">
        <f>Table2[[#This Row],[NumWebVisitsMonth]]</f>
        <v>5</v>
      </c>
      <c r="E508" s="3">
        <f>Table12[[#This Row],[Age]]</f>
        <v>57</v>
      </c>
      <c r="F508" t="s">
        <v>33</v>
      </c>
      <c r="G508" t="str">
        <f>Table12[[#This Row],[DVAD]]</f>
        <v>56-65</v>
      </c>
      <c r="H508" t="str">
        <f>Table12[[#This Row],[Kids]]</f>
        <v>No</v>
      </c>
      <c r="I508" t="str">
        <f>Table12[[#This Row],[Teens]]</f>
        <v>Yes</v>
      </c>
    </row>
    <row r="509" spans="1:9" ht="16.5" x14ac:dyDescent="0.3">
      <c r="A509">
        <f>Table2[[#This Row],[NumWebPurchases]]</f>
        <v>10</v>
      </c>
      <c r="B509">
        <f>Table2[[#This Row],[NumCatalogPurchases]]</f>
        <v>4</v>
      </c>
      <c r="C509">
        <f>Table2[[#This Row],[NumStorePurchases]]</f>
        <v>12</v>
      </c>
      <c r="D509">
        <f>Table2[[#This Row],[NumWebVisitsMonth]]</f>
        <v>6</v>
      </c>
      <c r="E509" s="3">
        <f>Table12[[#This Row],[Age]]</f>
        <v>59</v>
      </c>
      <c r="F509" t="s">
        <v>30</v>
      </c>
      <c r="G509" t="str">
        <f>Table12[[#This Row],[DVAD]]</f>
        <v>56-65</v>
      </c>
      <c r="H509" t="str">
        <f>Table12[[#This Row],[Kids]]</f>
        <v>No</v>
      </c>
      <c r="I509" t="str">
        <f>Table12[[#This Row],[Teens]]</f>
        <v>No</v>
      </c>
    </row>
    <row r="510" spans="1:9" ht="16.5" x14ac:dyDescent="0.3">
      <c r="A510">
        <f>Table2[[#This Row],[NumWebPurchases]]</f>
        <v>5</v>
      </c>
      <c r="B510">
        <f>Table2[[#This Row],[NumCatalogPurchases]]</f>
        <v>10</v>
      </c>
      <c r="C510">
        <f>Table2[[#This Row],[NumStorePurchases]]</f>
        <v>8</v>
      </c>
      <c r="D510">
        <f>Table2[[#This Row],[NumWebVisitsMonth]]</f>
        <v>3</v>
      </c>
      <c r="E510" s="3">
        <f>Table12[[#This Row],[Age]]</f>
        <v>37</v>
      </c>
      <c r="F510" t="s">
        <v>33</v>
      </c>
      <c r="G510" t="str">
        <f>Table12[[#This Row],[DVAD]]</f>
        <v>36-45</v>
      </c>
      <c r="H510" t="str">
        <f>Table12[[#This Row],[Kids]]</f>
        <v>No</v>
      </c>
      <c r="I510" t="str">
        <f>Table12[[#This Row],[Teens]]</f>
        <v>Yes</v>
      </c>
    </row>
    <row r="511" spans="1:9" ht="16.5" x14ac:dyDescent="0.3">
      <c r="A511">
        <f>Table2[[#This Row],[NumWebPurchases]]</f>
        <v>3</v>
      </c>
      <c r="B511">
        <f>Table2[[#This Row],[NumCatalogPurchases]]</f>
        <v>7</v>
      </c>
      <c r="C511">
        <f>Table2[[#This Row],[NumStorePurchases]]</f>
        <v>11</v>
      </c>
      <c r="D511">
        <f>Table2[[#This Row],[NumWebVisitsMonth]]</f>
        <v>1</v>
      </c>
      <c r="E511" s="3">
        <f>Table12[[#This Row],[Age]]</f>
        <v>24</v>
      </c>
      <c r="F511" t="s">
        <v>35</v>
      </c>
      <c r="G511" t="str">
        <f>Table12[[#This Row],[DVAD]]</f>
        <v>16-25</v>
      </c>
      <c r="H511" t="str">
        <f>Table12[[#This Row],[Kids]]</f>
        <v>No</v>
      </c>
      <c r="I511" t="str">
        <f>Table12[[#This Row],[Teens]]</f>
        <v>No</v>
      </c>
    </row>
    <row r="512" spans="1:9" ht="16.5" x14ac:dyDescent="0.3">
      <c r="A512">
        <f>Table2[[#This Row],[NumWebPurchases]]</f>
        <v>2</v>
      </c>
      <c r="B512">
        <f>Table2[[#This Row],[NumCatalogPurchases]]</f>
        <v>1</v>
      </c>
      <c r="C512">
        <f>Table2[[#This Row],[NumStorePurchases]]</f>
        <v>4</v>
      </c>
      <c r="D512">
        <f>Table2[[#This Row],[NumWebVisitsMonth]]</f>
        <v>7</v>
      </c>
      <c r="E512" s="3">
        <f>Table12[[#This Row],[Age]]</f>
        <v>21</v>
      </c>
      <c r="F512" t="s">
        <v>31</v>
      </c>
      <c r="G512" t="str">
        <f>Table12[[#This Row],[DVAD]]</f>
        <v>16-25</v>
      </c>
      <c r="H512" t="str">
        <f>Table12[[#This Row],[Kids]]</f>
        <v>No</v>
      </c>
      <c r="I512" t="str">
        <f>Table12[[#This Row],[Teens]]</f>
        <v>No</v>
      </c>
    </row>
    <row r="513" spans="1:9" ht="16.5" x14ac:dyDescent="0.3">
      <c r="A513">
        <f>Table2[[#This Row],[NumWebPurchases]]</f>
        <v>5</v>
      </c>
      <c r="B513">
        <f>Table2[[#This Row],[NumCatalogPurchases]]</f>
        <v>2</v>
      </c>
      <c r="C513">
        <f>Table2[[#This Row],[NumStorePurchases]]</f>
        <v>12</v>
      </c>
      <c r="D513">
        <f>Table2[[#This Row],[NumWebVisitsMonth]]</f>
        <v>5</v>
      </c>
      <c r="E513" s="3">
        <f>Table12[[#This Row],[Age]]</f>
        <v>53</v>
      </c>
      <c r="F513" t="s">
        <v>30</v>
      </c>
      <c r="G513" t="str">
        <f>Table12[[#This Row],[DVAD]]</f>
        <v>46-55</v>
      </c>
      <c r="H513" t="str">
        <f>Table12[[#This Row],[Kids]]</f>
        <v>No</v>
      </c>
      <c r="I513" t="str">
        <f>Table12[[#This Row],[Teens]]</f>
        <v>Yes</v>
      </c>
    </row>
    <row r="514" spans="1:9" ht="16.5" x14ac:dyDescent="0.3">
      <c r="A514">
        <f>Table2[[#This Row],[NumWebPurchases]]</f>
        <v>4</v>
      </c>
      <c r="B514">
        <f>Table2[[#This Row],[NumCatalogPurchases]]</f>
        <v>2</v>
      </c>
      <c r="C514">
        <f>Table2[[#This Row],[NumStorePurchases]]</f>
        <v>3</v>
      </c>
      <c r="D514">
        <f>Table2[[#This Row],[NumWebVisitsMonth]]</f>
        <v>7</v>
      </c>
      <c r="E514" s="3">
        <f>Table12[[#This Row],[Age]]</f>
        <v>32</v>
      </c>
      <c r="F514" t="s">
        <v>33</v>
      </c>
      <c r="G514" t="str">
        <f>Table12[[#This Row],[DVAD]]</f>
        <v>26-35</v>
      </c>
      <c r="H514" t="str">
        <f>Table12[[#This Row],[Kids]]</f>
        <v>Yes</v>
      </c>
      <c r="I514" t="str">
        <f>Table12[[#This Row],[Teens]]</f>
        <v>No</v>
      </c>
    </row>
    <row r="515" spans="1:9" ht="16.5" x14ac:dyDescent="0.3">
      <c r="A515">
        <f>Table2[[#This Row],[NumWebPurchases]]</f>
        <v>6</v>
      </c>
      <c r="B515">
        <f>Table2[[#This Row],[NumCatalogPurchases]]</f>
        <v>4</v>
      </c>
      <c r="C515">
        <f>Table2[[#This Row],[NumStorePurchases]]</f>
        <v>12</v>
      </c>
      <c r="D515">
        <f>Table2[[#This Row],[NumWebVisitsMonth]]</f>
        <v>3</v>
      </c>
      <c r="E515" s="3">
        <f>Table12[[#This Row],[Age]]</f>
        <v>34</v>
      </c>
      <c r="F515" t="s">
        <v>31</v>
      </c>
      <c r="G515" t="str">
        <f>Table12[[#This Row],[DVAD]]</f>
        <v>26-35</v>
      </c>
      <c r="H515" t="str">
        <f>Table12[[#This Row],[Kids]]</f>
        <v>No</v>
      </c>
      <c r="I515" t="str">
        <f>Table12[[#This Row],[Teens]]</f>
        <v>Yes</v>
      </c>
    </row>
    <row r="516" spans="1:9" ht="16.5" x14ac:dyDescent="0.3">
      <c r="A516">
        <f>Table2[[#This Row],[NumWebPurchases]]</f>
        <v>6</v>
      </c>
      <c r="B516">
        <f>Table2[[#This Row],[NumCatalogPurchases]]</f>
        <v>2</v>
      </c>
      <c r="C516">
        <f>Table2[[#This Row],[NumStorePurchases]]</f>
        <v>5</v>
      </c>
      <c r="D516">
        <f>Table2[[#This Row],[NumWebVisitsMonth]]</f>
        <v>7</v>
      </c>
      <c r="E516" s="3">
        <f>Table12[[#This Row],[Age]]</f>
        <v>49</v>
      </c>
      <c r="F516" t="s">
        <v>31</v>
      </c>
      <c r="G516" t="str">
        <f>Table12[[#This Row],[DVAD]]</f>
        <v>46-55</v>
      </c>
      <c r="H516" t="str">
        <f>Table12[[#This Row],[Kids]]</f>
        <v>No</v>
      </c>
      <c r="I516" t="str">
        <f>Table12[[#This Row],[Teens]]</f>
        <v>Yes</v>
      </c>
    </row>
    <row r="517" spans="1:9" ht="16.5" x14ac:dyDescent="0.3">
      <c r="A517">
        <f>Table2[[#This Row],[NumWebPurchases]]</f>
        <v>5</v>
      </c>
      <c r="B517">
        <f>Table2[[#This Row],[NumCatalogPurchases]]</f>
        <v>6</v>
      </c>
      <c r="C517">
        <f>Table2[[#This Row],[NumStorePurchases]]</f>
        <v>7</v>
      </c>
      <c r="D517">
        <f>Table2[[#This Row],[NumWebVisitsMonth]]</f>
        <v>1</v>
      </c>
      <c r="E517" s="3">
        <f>Table12[[#This Row],[Age]]</f>
        <v>55</v>
      </c>
      <c r="F517" t="s">
        <v>30</v>
      </c>
      <c r="G517" t="str">
        <f>Table12[[#This Row],[DVAD]]</f>
        <v>46-55</v>
      </c>
      <c r="H517" t="str">
        <f>Table12[[#This Row],[Kids]]</f>
        <v>No</v>
      </c>
      <c r="I517" t="str">
        <f>Table12[[#This Row],[Teens]]</f>
        <v>No</v>
      </c>
    </row>
    <row r="518" spans="1:9" ht="16.5" x14ac:dyDescent="0.3">
      <c r="A518">
        <f>Table2[[#This Row],[NumWebPurchases]]</f>
        <v>6</v>
      </c>
      <c r="B518">
        <f>Table2[[#This Row],[NumCatalogPurchases]]</f>
        <v>2</v>
      </c>
      <c r="C518">
        <f>Table2[[#This Row],[NumStorePurchases]]</f>
        <v>5</v>
      </c>
      <c r="D518">
        <f>Table2[[#This Row],[NumWebVisitsMonth]]</f>
        <v>8</v>
      </c>
      <c r="E518" s="3">
        <f>Table12[[#This Row],[Age]]</f>
        <v>67</v>
      </c>
      <c r="F518" t="s">
        <v>33</v>
      </c>
      <c r="G518" t="str">
        <f>Table12[[#This Row],[DVAD]]</f>
        <v>66-75</v>
      </c>
      <c r="H518" t="str">
        <f>Table12[[#This Row],[Kids]]</f>
        <v>No</v>
      </c>
      <c r="I518" t="str">
        <f>Table12[[#This Row],[Teens]]</f>
        <v>Yes</v>
      </c>
    </row>
    <row r="519" spans="1:9" ht="16.5" x14ac:dyDescent="0.3">
      <c r="A519">
        <f>Table2[[#This Row],[NumWebPurchases]]</f>
        <v>5</v>
      </c>
      <c r="B519">
        <f>Table2[[#This Row],[NumCatalogPurchases]]</f>
        <v>7</v>
      </c>
      <c r="C519">
        <f>Table2[[#This Row],[NumStorePurchases]]</f>
        <v>9</v>
      </c>
      <c r="D519">
        <f>Table2[[#This Row],[NumWebVisitsMonth]]</f>
        <v>2</v>
      </c>
      <c r="E519" s="3">
        <f>Table12[[#This Row],[Age]]</f>
        <v>38</v>
      </c>
      <c r="F519" t="s">
        <v>30</v>
      </c>
      <c r="G519" t="str">
        <f>Table12[[#This Row],[DVAD]]</f>
        <v>36-45</v>
      </c>
      <c r="H519" t="str">
        <f>Table12[[#This Row],[Kids]]</f>
        <v>No</v>
      </c>
      <c r="I519" t="str">
        <f>Table12[[#This Row],[Teens]]</f>
        <v>No</v>
      </c>
    </row>
    <row r="520" spans="1:9" ht="16.5" x14ac:dyDescent="0.3">
      <c r="A520">
        <f>Table2[[#This Row],[NumWebPurchases]]</f>
        <v>3</v>
      </c>
      <c r="B520">
        <f>Table2[[#This Row],[NumCatalogPurchases]]</f>
        <v>1</v>
      </c>
      <c r="C520">
        <f>Table2[[#This Row],[NumStorePurchases]]</f>
        <v>3</v>
      </c>
      <c r="D520">
        <f>Table2[[#This Row],[NumWebVisitsMonth]]</f>
        <v>8</v>
      </c>
      <c r="E520" s="3">
        <f>Table12[[#This Row],[Age]]</f>
        <v>52</v>
      </c>
      <c r="F520" t="s">
        <v>31</v>
      </c>
      <c r="G520" t="str">
        <f>Table12[[#This Row],[DVAD]]</f>
        <v>46-55</v>
      </c>
      <c r="H520" t="str">
        <f>Table12[[#This Row],[Kids]]</f>
        <v>Yes</v>
      </c>
      <c r="I520" t="str">
        <f>Table12[[#This Row],[Teens]]</f>
        <v>Yes</v>
      </c>
    </row>
    <row r="521" spans="1:9" ht="16.5" x14ac:dyDescent="0.3">
      <c r="A521">
        <f>Table2[[#This Row],[NumWebPurchases]]</f>
        <v>1</v>
      </c>
      <c r="B521">
        <f>Table2[[#This Row],[NumCatalogPurchases]]</f>
        <v>0</v>
      </c>
      <c r="C521">
        <f>Table2[[#This Row],[NumStorePurchases]]</f>
        <v>3</v>
      </c>
      <c r="D521">
        <f>Table2[[#This Row],[NumWebVisitsMonth]]</f>
        <v>7</v>
      </c>
      <c r="E521" s="3">
        <f>Table12[[#This Row],[Age]]</f>
        <v>23</v>
      </c>
      <c r="F521" t="s">
        <v>33</v>
      </c>
      <c r="G521" t="str">
        <f>Table12[[#This Row],[DVAD]]</f>
        <v>16-25</v>
      </c>
      <c r="H521" t="str">
        <f>Table12[[#This Row],[Kids]]</f>
        <v>Yes</v>
      </c>
      <c r="I521" t="str">
        <f>Table12[[#This Row],[Teens]]</f>
        <v>No</v>
      </c>
    </row>
    <row r="522" spans="1:9" ht="16.5" x14ac:dyDescent="0.3">
      <c r="A522">
        <f>Table2[[#This Row],[NumWebPurchases]]</f>
        <v>4</v>
      </c>
      <c r="B522">
        <f>Table2[[#This Row],[NumCatalogPurchases]]</f>
        <v>5</v>
      </c>
      <c r="C522">
        <f>Table2[[#This Row],[NumStorePurchases]]</f>
        <v>7</v>
      </c>
      <c r="D522">
        <f>Table2[[#This Row],[NumWebVisitsMonth]]</f>
        <v>2</v>
      </c>
      <c r="E522" s="3">
        <f>Table12[[#This Row],[Age]]</f>
        <v>54</v>
      </c>
      <c r="F522" t="s">
        <v>35</v>
      </c>
      <c r="G522" t="str">
        <f>Table12[[#This Row],[DVAD]]</f>
        <v>46-55</v>
      </c>
      <c r="H522" t="str">
        <f>Table12[[#This Row],[Kids]]</f>
        <v>No</v>
      </c>
      <c r="I522" t="str">
        <f>Table12[[#This Row],[Teens]]</f>
        <v>No</v>
      </c>
    </row>
    <row r="523" spans="1:9" ht="16.5" x14ac:dyDescent="0.3">
      <c r="A523">
        <f>Table2[[#This Row],[NumWebPurchases]]</f>
        <v>6</v>
      </c>
      <c r="B523">
        <f>Table2[[#This Row],[NumCatalogPurchases]]</f>
        <v>3</v>
      </c>
      <c r="C523">
        <f>Table2[[#This Row],[NumStorePurchases]]</f>
        <v>10</v>
      </c>
      <c r="D523">
        <f>Table2[[#This Row],[NumWebVisitsMonth]]</f>
        <v>3</v>
      </c>
      <c r="E523" s="3">
        <f>Table12[[#This Row],[Age]]</f>
        <v>70</v>
      </c>
      <c r="F523" t="s">
        <v>30</v>
      </c>
      <c r="G523" t="str">
        <f>Table12[[#This Row],[DVAD]]</f>
        <v>66-75</v>
      </c>
      <c r="H523" t="str">
        <f>Table12[[#This Row],[Kids]]</f>
        <v>No</v>
      </c>
      <c r="I523" t="str">
        <f>Table12[[#This Row],[Teens]]</f>
        <v>No</v>
      </c>
    </row>
    <row r="524" spans="1:9" ht="16.5" x14ac:dyDescent="0.3">
      <c r="A524">
        <f>Table2[[#This Row],[NumWebPurchases]]</f>
        <v>2</v>
      </c>
      <c r="B524">
        <f>Table2[[#This Row],[NumCatalogPurchases]]</f>
        <v>0</v>
      </c>
      <c r="C524">
        <f>Table2[[#This Row],[NumStorePurchases]]</f>
        <v>3</v>
      </c>
      <c r="D524">
        <f>Table2[[#This Row],[NumWebVisitsMonth]]</f>
        <v>7</v>
      </c>
      <c r="E524" s="3">
        <f>Table12[[#This Row],[Age]]</f>
        <v>49</v>
      </c>
      <c r="F524" t="s">
        <v>33</v>
      </c>
      <c r="G524" t="str">
        <f>Table12[[#This Row],[DVAD]]</f>
        <v>46-55</v>
      </c>
      <c r="H524" t="str">
        <f>Table12[[#This Row],[Kids]]</f>
        <v>Yes</v>
      </c>
      <c r="I524" t="str">
        <f>Table12[[#This Row],[Teens]]</f>
        <v>Yes</v>
      </c>
    </row>
    <row r="525" spans="1:9" ht="16.5" x14ac:dyDescent="0.3">
      <c r="A525">
        <f>Table2[[#This Row],[NumWebPurchases]]</f>
        <v>2</v>
      </c>
      <c r="B525">
        <f>Table2[[#This Row],[NumCatalogPurchases]]</f>
        <v>4</v>
      </c>
      <c r="C525">
        <f>Table2[[#This Row],[NumStorePurchases]]</f>
        <v>6</v>
      </c>
      <c r="D525">
        <f>Table2[[#This Row],[NumWebVisitsMonth]]</f>
        <v>5</v>
      </c>
      <c r="E525" s="3">
        <f>Table12[[#This Row],[Age]]</f>
        <v>27</v>
      </c>
      <c r="F525" t="s">
        <v>33</v>
      </c>
      <c r="G525" t="str">
        <f>Table12[[#This Row],[DVAD]]</f>
        <v>26-35</v>
      </c>
      <c r="H525" t="str">
        <f>Table12[[#This Row],[Kids]]</f>
        <v>No</v>
      </c>
      <c r="I525" t="str">
        <f>Table12[[#This Row],[Teens]]</f>
        <v>No</v>
      </c>
    </row>
    <row r="526" spans="1:9" ht="16.5" x14ac:dyDescent="0.3">
      <c r="A526">
        <f>Table2[[#This Row],[NumWebPurchases]]</f>
        <v>5</v>
      </c>
      <c r="B526">
        <f>Table2[[#This Row],[NumCatalogPurchases]]</f>
        <v>1</v>
      </c>
      <c r="C526">
        <f>Table2[[#This Row],[NumStorePurchases]]</f>
        <v>6</v>
      </c>
      <c r="D526">
        <f>Table2[[#This Row],[NumWebVisitsMonth]]</f>
        <v>5</v>
      </c>
      <c r="E526" s="3">
        <f>Table12[[#This Row],[Age]]</f>
        <v>22</v>
      </c>
      <c r="F526" t="s">
        <v>33</v>
      </c>
      <c r="G526" t="str">
        <f>Table12[[#This Row],[DVAD]]</f>
        <v>16-25</v>
      </c>
      <c r="H526" t="str">
        <f>Table12[[#This Row],[Kids]]</f>
        <v>No</v>
      </c>
      <c r="I526" t="str">
        <f>Table12[[#This Row],[Teens]]</f>
        <v>No</v>
      </c>
    </row>
    <row r="527" spans="1:9" ht="16.5" x14ac:dyDescent="0.3">
      <c r="A527">
        <f>Table2[[#This Row],[NumWebPurchases]]</f>
        <v>2</v>
      </c>
      <c r="B527">
        <f>Table2[[#This Row],[NumCatalogPurchases]]</f>
        <v>4</v>
      </c>
      <c r="C527">
        <f>Table2[[#This Row],[NumStorePurchases]]</f>
        <v>9</v>
      </c>
      <c r="D527">
        <f>Table2[[#This Row],[NumWebVisitsMonth]]</f>
        <v>6</v>
      </c>
      <c r="E527" s="3">
        <f>Table12[[#This Row],[Age]]</f>
        <v>59</v>
      </c>
      <c r="F527" t="s">
        <v>33</v>
      </c>
      <c r="G527" t="str">
        <f>Table12[[#This Row],[DVAD]]</f>
        <v>56-65</v>
      </c>
      <c r="H527" t="str">
        <f>Table12[[#This Row],[Kids]]</f>
        <v>No</v>
      </c>
      <c r="I527" t="str">
        <f>Table12[[#This Row],[Teens]]</f>
        <v>No</v>
      </c>
    </row>
    <row r="528" spans="1:9" ht="16.5" x14ac:dyDescent="0.3">
      <c r="A528">
        <f>Table2[[#This Row],[NumWebPurchases]]</f>
        <v>2</v>
      </c>
      <c r="B528">
        <f>Table2[[#This Row],[NumCatalogPurchases]]</f>
        <v>2</v>
      </c>
      <c r="C528">
        <f>Table2[[#This Row],[NumStorePurchases]]</f>
        <v>3</v>
      </c>
      <c r="D528">
        <f>Table2[[#This Row],[NumWebVisitsMonth]]</f>
        <v>6</v>
      </c>
      <c r="E528" s="3">
        <f>Table12[[#This Row],[Age]]</f>
        <v>25</v>
      </c>
      <c r="F528" t="s">
        <v>31</v>
      </c>
      <c r="G528" t="str">
        <f>Table12[[#This Row],[DVAD]]</f>
        <v>16-25</v>
      </c>
      <c r="H528" t="str">
        <f>Table12[[#This Row],[Kids]]</f>
        <v>Yes</v>
      </c>
      <c r="I528" t="str">
        <f>Table12[[#This Row],[Teens]]</f>
        <v>No</v>
      </c>
    </row>
    <row r="529" spans="1:9" ht="16.5" x14ac:dyDescent="0.3">
      <c r="A529">
        <f>Table2[[#This Row],[NumWebPurchases]]</f>
        <v>1</v>
      </c>
      <c r="B529">
        <f>Table2[[#This Row],[NumCatalogPurchases]]</f>
        <v>0</v>
      </c>
      <c r="C529">
        <f>Table2[[#This Row],[NumStorePurchases]]</f>
        <v>3</v>
      </c>
      <c r="D529">
        <f>Table2[[#This Row],[NumWebVisitsMonth]]</f>
        <v>8</v>
      </c>
      <c r="E529" s="3">
        <f>Table12[[#This Row],[Age]]</f>
        <v>26</v>
      </c>
      <c r="F529" t="s">
        <v>33</v>
      </c>
      <c r="G529" t="str">
        <f>Table12[[#This Row],[DVAD]]</f>
        <v>26-35</v>
      </c>
      <c r="H529" t="str">
        <f>Table12[[#This Row],[Kids]]</f>
        <v>Yes</v>
      </c>
      <c r="I529" t="str">
        <f>Table12[[#This Row],[Teens]]</f>
        <v>No</v>
      </c>
    </row>
    <row r="530" spans="1:9" ht="16.5" x14ac:dyDescent="0.3">
      <c r="A530">
        <f>Table2[[#This Row],[NumWebPurchases]]</f>
        <v>4</v>
      </c>
      <c r="B530">
        <f>Table2[[#This Row],[NumCatalogPurchases]]</f>
        <v>5</v>
      </c>
      <c r="C530">
        <f>Table2[[#This Row],[NumStorePurchases]]</f>
        <v>10</v>
      </c>
      <c r="D530">
        <f>Table2[[#This Row],[NumWebVisitsMonth]]</f>
        <v>2</v>
      </c>
      <c r="E530" s="3">
        <f>Table12[[#This Row],[Age]]</f>
        <v>55</v>
      </c>
      <c r="F530" t="s">
        <v>30</v>
      </c>
      <c r="G530" t="str">
        <f>Table12[[#This Row],[DVAD]]</f>
        <v>46-55</v>
      </c>
      <c r="H530" t="str">
        <f>Table12[[#This Row],[Kids]]</f>
        <v>No</v>
      </c>
      <c r="I530" t="str">
        <f>Table12[[#This Row],[Teens]]</f>
        <v>No</v>
      </c>
    </row>
    <row r="531" spans="1:9" ht="16.5" x14ac:dyDescent="0.3">
      <c r="A531">
        <f>Table2[[#This Row],[NumWebPurchases]]</f>
        <v>4</v>
      </c>
      <c r="B531">
        <f>Table2[[#This Row],[NumCatalogPurchases]]</f>
        <v>4</v>
      </c>
      <c r="C531">
        <f>Table2[[#This Row],[NumStorePurchases]]</f>
        <v>6</v>
      </c>
      <c r="D531">
        <f>Table2[[#This Row],[NumWebVisitsMonth]]</f>
        <v>3</v>
      </c>
      <c r="E531" s="3">
        <f>Table12[[#This Row],[Age]]</f>
        <v>37</v>
      </c>
      <c r="F531" t="s">
        <v>33</v>
      </c>
      <c r="G531" t="str">
        <f>Table12[[#This Row],[DVAD]]</f>
        <v>36-45</v>
      </c>
      <c r="H531" t="str">
        <f>Table12[[#This Row],[Kids]]</f>
        <v>No</v>
      </c>
      <c r="I531" t="str">
        <f>Table12[[#This Row],[Teens]]</f>
        <v>No</v>
      </c>
    </row>
    <row r="532" spans="1:9" ht="16.5" x14ac:dyDescent="0.3">
      <c r="A532">
        <f>Table2[[#This Row],[NumWebPurchases]]</f>
        <v>4</v>
      </c>
      <c r="B532">
        <f>Table2[[#This Row],[NumCatalogPurchases]]</f>
        <v>8</v>
      </c>
      <c r="C532">
        <f>Table2[[#This Row],[NumStorePurchases]]</f>
        <v>4</v>
      </c>
      <c r="D532">
        <f>Table2[[#This Row],[NumWebVisitsMonth]]</f>
        <v>8</v>
      </c>
      <c r="E532" s="3">
        <f>Table12[[#This Row],[Age]]</f>
        <v>48</v>
      </c>
      <c r="F532" t="s">
        <v>38</v>
      </c>
      <c r="G532" t="str">
        <f>Table12[[#This Row],[DVAD]]</f>
        <v>46-55</v>
      </c>
      <c r="H532" t="str">
        <f>Table12[[#This Row],[Kids]]</f>
        <v>No</v>
      </c>
      <c r="I532" t="str">
        <f>Table12[[#This Row],[Teens]]</f>
        <v>No</v>
      </c>
    </row>
    <row r="533" spans="1:9" ht="16.5" x14ac:dyDescent="0.3">
      <c r="A533">
        <f>Table2[[#This Row],[NumWebPurchases]]</f>
        <v>4</v>
      </c>
      <c r="B533">
        <f>Table2[[#This Row],[NumCatalogPurchases]]</f>
        <v>1</v>
      </c>
      <c r="C533">
        <f>Table2[[#This Row],[NumStorePurchases]]</f>
        <v>8</v>
      </c>
      <c r="D533">
        <f>Table2[[#This Row],[NumWebVisitsMonth]]</f>
        <v>6</v>
      </c>
      <c r="E533" s="3">
        <f>Table12[[#This Row],[Age]]</f>
        <v>53</v>
      </c>
      <c r="F533" t="s">
        <v>30</v>
      </c>
      <c r="G533" t="str">
        <f>Table12[[#This Row],[DVAD]]</f>
        <v>46-55</v>
      </c>
      <c r="H533" t="str">
        <f>Table12[[#This Row],[Kids]]</f>
        <v>Yes</v>
      </c>
      <c r="I533" t="str">
        <f>Table12[[#This Row],[Teens]]</f>
        <v>Yes</v>
      </c>
    </row>
    <row r="534" spans="1:9" ht="16.5" x14ac:dyDescent="0.3">
      <c r="A534">
        <f>Table2[[#This Row],[NumWebPurchases]]</f>
        <v>4</v>
      </c>
      <c r="B534">
        <f>Table2[[#This Row],[NumCatalogPurchases]]</f>
        <v>3</v>
      </c>
      <c r="C534">
        <f>Table2[[#This Row],[NumStorePurchases]]</f>
        <v>8</v>
      </c>
      <c r="D534">
        <f>Table2[[#This Row],[NumWebVisitsMonth]]</f>
        <v>5</v>
      </c>
      <c r="E534" s="3">
        <f>Table12[[#This Row],[Age]]</f>
        <v>38</v>
      </c>
      <c r="F534" t="s">
        <v>31</v>
      </c>
      <c r="G534" t="str">
        <f>Table12[[#This Row],[DVAD]]</f>
        <v>36-45</v>
      </c>
      <c r="H534" t="str">
        <f>Table12[[#This Row],[Kids]]</f>
        <v>No</v>
      </c>
      <c r="I534" t="str">
        <f>Table12[[#This Row],[Teens]]</f>
        <v>Yes</v>
      </c>
    </row>
    <row r="535" spans="1:9" ht="16.5" x14ac:dyDescent="0.3">
      <c r="A535">
        <f>Table2[[#This Row],[NumWebPurchases]]</f>
        <v>4</v>
      </c>
      <c r="B535">
        <f>Table2[[#This Row],[NumCatalogPurchases]]</f>
        <v>7</v>
      </c>
      <c r="C535">
        <f>Table2[[#This Row],[NumStorePurchases]]</f>
        <v>5</v>
      </c>
      <c r="D535">
        <f>Table2[[#This Row],[NumWebVisitsMonth]]</f>
        <v>1</v>
      </c>
      <c r="E535" s="3">
        <f>Table12[[#This Row],[Age]]</f>
        <v>44</v>
      </c>
      <c r="F535" t="s">
        <v>33</v>
      </c>
      <c r="G535" t="str">
        <f>Table12[[#This Row],[DVAD]]</f>
        <v>36-45</v>
      </c>
      <c r="H535" t="str">
        <f>Table12[[#This Row],[Kids]]</f>
        <v>No</v>
      </c>
      <c r="I535" t="str">
        <f>Table12[[#This Row],[Teens]]</f>
        <v>Yes</v>
      </c>
    </row>
    <row r="536" spans="1:9" ht="16.5" x14ac:dyDescent="0.3">
      <c r="A536">
        <f>Table2[[#This Row],[NumWebPurchases]]</f>
        <v>8</v>
      </c>
      <c r="B536">
        <f>Table2[[#This Row],[NumCatalogPurchases]]</f>
        <v>2</v>
      </c>
      <c r="C536">
        <f>Table2[[#This Row],[NumStorePurchases]]</f>
        <v>6</v>
      </c>
      <c r="D536">
        <f>Table2[[#This Row],[NumWebVisitsMonth]]</f>
        <v>7</v>
      </c>
      <c r="E536" s="3">
        <f>Table12[[#This Row],[Age]]</f>
        <v>37</v>
      </c>
      <c r="F536" t="s">
        <v>30</v>
      </c>
      <c r="G536" t="str">
        <f>Table12[[#This Row],[DVAD]]</f>
        <v>36-45</v>
      </c>
      <c r="H536" t="str">
        <f>Table12[[#This Row],[Kids]]</f>
        <v>Yes</v>
      </c>
      <c r="I536" t="str">
        <f>Table12[[#This Row],[Teens]]</f>
        <v>Yes</v>
      </c>
    </row>
    <row r="537" spans="1:9" ht="16.5" x14ac:dyDescent="0.3">
      <c r="A537">
        <f>Table2[[#This Row],[NumWebPurchases]]</f>
        <v>3</v>
      </c>
      <c r="B537">
        <f>Table2[[#This Row],[NumCatalogPurchases]]</f>
        <v>2</v>
      </c>
      <c r="C537">
        <f>Table2[[#This Row],[NumStorePurchases]]</f>
        <v>5</v>
      </c>
      <c r="D537">
        <f>Table2[[#This Row],[NumWebVisitsMonth]]</f>
        <v>4</v>
      </c>
      <c r="E537" s="3">
        <f>Table12[[#This Row],[Age]]</f>
        <v>51</v>
      </c>
      <c r="F537" t="s">
        <v>31</v>
      </c>
      <c r="G537" t="str">
        <f>Table12[[#This Row],[DVAD]]</f>
        <v>46-55</v>
      </c>
      <c r="H537" t="str">
        <f>Table12[[#This Row],[Kids]]</f>
        <v>Yes</v>
      </c>
      <c r="I537" t="str">
        <f>Table12[[#This Row],[Teens]]</f>
        <v>Yes</v>
      </c>
    </row>
    <row r="538" spans="1:9" ht="16.5" x14ac:dyDescent="0.3">
      <c r="A538">
        <f>Table2[[#This Row],[NumWebPurchases]]</f>
        <v>2</v>
      </c>
      <c r="B538">
        <f>Table2[[#This Row],[NumCatalogPurchases]]</f>
        <v>0</v>
      </c>
      <c r="C538">
        <f>Table2[[#This Row],[NumStorePurchases]]</f>
        <v>3</v>
      </c>
      <c r="D538">
        <f>Table2[[#This Row],[NumWebVisitsMonth]]</f>
        <v>6</v>
      </c>
      <c r="E538" s="3">
        <f>Table12[[#This Row],[Age]]</f>
        <v>31</v>
      </c>
      <c r="F538" t="s">
        <v>31</v>
      </c>
      <c r="G538" t="str">
        <f>Table12[[#This Row],[DVAD]]</f>
        <v>26-35</v>
      </c>
      <c r="H538" t="str">
        <f>Table12[[#This Row],[Kids]]</f>
        <v>Yes</v>
      </c>
      <c r="I538" t="str">
        <f>Table12[[#This Row],[Teens]]</f>
        <v>No</v>
      </c>
    </row>
    <row r="539" spans="1:9" ht="16.5" x14ac:dyDescent="0.3">
      <c r="A539">
        <f>Table2[[#This Row],[NumWebPurchases]]</f>
        <v>6</v>
      </c>
      <c r="B539">
        <f>Table2[[#This Row],[NumCatalogPurchases]]</f>
        <v>1</v>
      </c>
      <c r="C539">
        <f>Table2[[#This Row],[NumStorePurchases]]</f>
        <v>5</v>
      </c>
      <c r="D539">
        <f>Table2[[#This Row],[NumWebVisitsMonth]]</f>
        <v>7</v>
      </c>
      <c r="E539" s="3">
        <f>Table12[[#This Row],[Age]]</f>
        <v>62</v>
      </c>
      <c r="F539" t="s">
        <v>35</v>
      </c>
      <c r="G539" t="str">
        <f>Table12[[#This Row],[DVAD]]</f>
        <v>56-65</v>
      </c>
      <c r="H539" t="str">
        <f>Table12[[#This Row],[Kids]]</f>
        <v>No</v>
      </c>
      <c r="I539" t="str">
        <f>Table12[[#This Row],[Teens]]</f>
        <v>Yes</v>
      </c>
    </row>
    <row r="540" spans="1:9" ht="16.5" x14ac:dyDescent="0.3">
      <c r="A540">
        <f>Table2[[#This Row],[NumWebPurchases]]</f>
        <v>2</v>
      </c>
      <c r="B540">
        <f>Table2[[#This Row],[NumCatalogPurchases]]</f>
        <v>1</v>
      </c>
      <c r="C540">
        <f>Table2[[#This Row],[NumStorePurchases]]</f>
        <v>3</v>
      </c>
      <c r="D540">
        <f>Table2[[#This Row],[NumWebVisitsMonth]]</f>
        <v>5</v>
      </c>
      <c r="E540" s="3">
        <f>Table12[[#This Row],[Age]]</f>
        <v>47</v>
      </c>
      <c r="F540" t="s">
        <v>31</v>
      </c>
      <c r="G540" t="str">
        <f>Table12[[#This Row],[DVAD]]</f>
        <v>46-55</v>
      </c>
      <c r="H540" t="str">
        <f>Table12[[#This Row],[Kids]]</f>
        <v>No</v>
      </c>
      <c r="I540" t="str">
        <f>Table12[[#This Row],[Teens]]</f>
        <v>Yes</v>
      </c>
    </row>
    <row r="541" spans="1:9" ht="16.5" x14ac:dyDescent="0.3">
      <c r="A541">
        <f>Table2[[#This Row],[NumWebPurchases]]</f>
        <v>8</v>
      </c>
      <c r="B541">
        <f>Table2[[#This Row],[NumCatalogPurchases]]</f>
        <v>3</v>
      </c>
      <c r="C541">
        <f>Table2[[#This Row],[NumStorePurchases]]</f>
        <v>4</v>
      </c>
      <c r="D541">
        <f>Table2[[#This Row],[NumWebVisitsMonth]]</f>
        <v>4</v>
      </c>
      <c r="E541" s="3">
        <f>Table12[[#This Row],[Age]]</f>
        <v>47</v>
      </c>
      <c r="F541" t="s">
        <v>30</v>
      </c>
      <c r="G541" t="str">
        <f>Table12[[#This Row],[DVAD]]</f>
        <v>46-55</v>
      </c>
      <c r="H541" t="str">
        <f>Table12[[#This Row],[Kids]]</f>
        <v>No</v>
      </c>
      <c r="I541" t="str">
        <f>Table12[[#This Row],[Teens]]</f>
        <v>No</v>
      </c>
    </row>
    <row r="542" spans="1:9" ht="16.5" x14ac:dyDescent="0.3">
      <c r="A542">
        <f>Table2[[#This Row],[NumWebPurchases]]</f>
        <v>2</v>
      </c>
      <c r="B542">
        <f>Table2[[#This Row],[NumCatalogPurchases]]</f>
        <v>1</v>
      </c>
      <c r="C542">
        <f>Table2[[#This Row],[NumStorePurchases]]</f>
        <v>7</v>
      </c>
      <c r="D542">
        <f>Table2[[#This Row],[NumWebVisitsMonth]]</f>
        <v>2</v>
      </c>
      <c r="E542" s="3">
        <f>Table12[[#This Row],[Age]]</f>
        <v>61</v>
      </c>
      <c r="F542" t="s">
        <v>31</v>
      </c>
      <c r="G542" t="str">
        <f>Table12[[#This Row],[DVAD]]</f>
        <v>56-65</v>
      </c>
      <c r="H542" t="str">
        <f>Table12[[#This Row],[Kids]]</f>
        <v>No</v>
      </c>
      <c r="I542" t="str">
        <f>Table12[[#This Row],[Teens]]</f>
        <v>Yes</v>
      </c>
    </row>
    <row r="543" spans="1:9" ht="16.5" x14ac:dyDescent="0.3">
      <c r="A543">
        <f>Table2[[#This Row],[NumWebPurchases]]</f>
        <v>3</v>
      </c>
      <c r="B543">
        <f>Table2[[#This Row],[NumCatalogPurchases]]</f>
        <v>0</v>
      </c>
      <c r="C543">
        <f>Table2[[#This Row],[NumStorePurchases]]</f>
        <v>3</v>
      </c>
      <c r="D543">
        <f>Table2[[#This Row],[NumWebVisitsMonth]]</f>
        <v>7</v>
      </c>
      <c r="E543" s="3">
        <f>Table12[[#This Row],[Age]]</f>
        <v>32</v>
      </c>
      <c r="F543" t="s">
        <v>38</v>
      </c>
      <c r="G543" t="str">
        <f>Table12[[#This Row],[DVAD]]</f>
        <v>26-35</v>
      </c>
      <c r="H543" t="str">
        <f>Table12[[#This Row],[Kids]]</f>
        <v>Yes</v>
      </c>
      <c r="I543" t="str">
        <f>Table12[[#This Row],[Teens]]</f>
        <v>No</v>
      </c>
    </row>
    <row r="544" spans="1:9" ht="16.5" x14ac:dyDescent="0.3">
      <c r="A544">
        <f>Table2[[#This Row],[NumWebPurchases]]</f>
        <v>3</v>
      </c>
      <c r="B544">
        <f>Table2[[#This Row],[NumCatalogPurchases]]</f>
        <v>0</v>
      </c>
      <c r="C544">
        <f>Table2[[#This Row],[NumStorePurchases]]</f>
        <v>3</v>
      </c>
      <c r="D544">
        <f>Table2[[#This Row],[NumWebVisitsMonth]]</f>
        <v>8</v>
      </c>
      <c r="E544" s="3">
        <f>Table12[[#This Row],[Age]]</f>
        <v>36</v>
      </c>
      <c r="F544" t="s">
        <v>30</v>
      </c>
      <c r="G544" t="str">
        <f>Table12[[#This Row],[DVAD]]</f>
        <v>36-45</v>
      </c>
      <c r="H544" t="str">
        <f>Table12[[#This Row],[Kids]]</f>
        <v>Yes</v>
      </c>
      <c r="I544" t="str">
        <f>Table12[[#This Row],[Teens]]</f>
        <v>No</v>
      </c>
    </row>
    <row r="545" spans="1:9" ht="16.5" x14ac:dyDescent="0.3">
      <c r="A545">
        <f>Table2[[#This Row],[NumWebPurchases]]</f>
        <v>4</v>
      </c>
      <c r="B545">
        <f>Table2[[#This Row],[NumCatalogPurchases]]</f>
        <v>1</v>
      </c>
      <c r="C545">
        <f>Table2[[#This Row],[NumStorePurchases]]</f>
        <v>4</v>
      </c>
      <c r="D545">
        <f>Table2[[#This Row],[NumWebVisitsMonth]]</f>
        <v>7</v>
      </c>
      <c r="E545" s="3">
        <f>Table12[[#This Row],[Age]]</f>
        <v>43</v>
      </c>
      <c r="F545" t="s">
        <v>33</v>
      </c>
      <c r="G545" t="str">
        <f>Table12[[#This Row],[DVAD]]</f>
        <v>36-45</v>
      </c>
      <c r="H545" t="str">
        <f>Table12[[#This Row],[Kids]]</f>
        <v>No</v>
      </c>
      <c r="I545" t="str">
        <f>Table12[[#This Row],[Teens]]</f>
        <v>Yes</v>
      </c>
    </row>
    <row r="546" spans="1:9" ht="16.5" x14ac:dyDescent="0.3">
      <c r="A546">
        <f>Table2[[#This Row],[NumWebPurchases]]</f>
        <v>4</v>
      </c>
      <c r="B546">
        <f>Table2[[#This Row],[NumCatalogPurchases]]</f>
        <v>5</v>
      </c>
      <c r="C546">
        <f>Table2[[#This Row],[NumStorePurchases]]</f>
        <v>3</v>
      </c>
      <c r="D546">
        <f>Table2[[#This Row],[NumWebVisitsMonth]]</f>
        <v>6</v>
      </c>
      <c r="E546" s="3">
        <f>Table12[[#This Row],[Age]]</f>
        <v>28</v>
      </c>
      <c r="F546" t="s">
        <v>31</v>
      </c>
      <c r="G546" t="str">
        <f>Table12[[#This Row],[DVAD]]</f>
        <v>26-35</v>
      </c>
      <c r="H546" t="str">
        <f>Table12[[#This Row],[Kids]]</f>
        <v>Yes</v>
      </c>
      <c r="I546" t="str">
        <f>Table12[[#This Row],[Teens]]</f>
        <v>No</v>
      </c>
    </row>
    <row r="547" spans="1:9" ht="16.5" x14ac:dyDescent="0.3">
      <c r="A547">
        <f>Table2[[#This Row],[NumWebPurchases]]</f>
        <v>7</v>
      </c>
      <c r="B547">
        <f>Table2[[#This Row],[NumCatalogPurchases]]</f>
        <v>6</v>
      </c>
      <c r="C547">
        <f>Table2[[#This Row],[NumStorePurchases]]</f>
        <v>6</v>
      </c>
      <c r="D547">
        <f>Table2[[#This Row],[NumWebVisitsMonth]]</f>
        <v>3</v>
      </c>
      <c r="E547" s="3">
        <f>Table12[[#This Row],[Age]]</f>
        <v>31</v>
      </c>
      <c r="F547" t="s">
        <v>33</v>
      </c>
      <c r="G547" t="str">
        <f>Table12[[#This Row],[DVAD]]</f>
        <v>26-35</v>
      </c>
      <c r="H547" t="str">
        <f>Table12[[#This Row],[Kids]]</f>
        <v>No</v>
      </c>
      <c r="I547" t="str">
        <f>Table12[[#This Row],[Teens]]</f>
        <v>No</v>
      </c>
    </row>
    <row r="548" spans="1:9" ht="16.5" x14ac:dyDescent="0.3">
      <c r="A548">
        <f>Table2[[#This Row],[NumWebPurchases]]</f>
        <v>4</v>
      </c>
      <c r="B548">
        <f>Table2[[#This Row],[NumCatalogPurchases]]</f>
        <v>6</v>
      </c>
      <c r="C548">
        <f>Table2[[#This Row],[NumStorePurchases]]</f>
        <v>8</v>
      </c>
      <c r="D548">
        <f>Table2[[#This Row],[NumWebVisitsMonth]]</f>
        <v>3</v>
      </c>
      <c r="E548" s="3">
        <f>Table12[[#This Row],[Age]]</f>
        <v>37</v>
      </c>
      <c r="F548" t="s">
        <v>38</v>
      </c>
      <c r="G548" t="str">
        <f>Table12[[#This Row],[DVAD]]</f>
        <v>36-45</v>
      </c>
      <c r="H548" t="str">
        <f>Table12[[#This Row],[Kids]]</f>
        <v>No</v>
      </c>
      <c r="I548" t="str">
        <f>Table12[[#This Row],[Teens]]</f>
        <v>Yes</v>
      </c>
    </row>
    <row r="549" spans="1:9" ht="16.5" x14ac:dyDescent="0.3">
      <c r="A549">
        <f>Table2[[#This Row],[NumWebPurchases]]</f>
        <v>2</v>
      </c>
      <c r="B549">
        <f>Table2[[#This Row],[NumCatalogPurchases]]</f>
        <v>0</v>
      </c>
      <c r="C549">
        <f>Table2[[#This Row],[NumStorePurchases]]</f>
        <v>4</v>
      </c>
      <c r="D549">
        <f>Table2[[#This Row],[NumWebVisitsMonth]]</f>
        <v>5</v>
      </c>
      <c r="E549" s="3">
        <f>Table12[[#This Row],[Age]]</f>
        <v>24</v>
      </c>
      <c r="F549" t="s">
        <v>33</v>
      </c>
      <c r="G549" t="str">
        <f>Table12[[#This Row],[DVAD]]</f>
        <v>16-25</v>
      </c>
      <c r="H549" t="str">
        <f>Table12[[#This Row],[Kids]]</f>
        <v>Yes</v>
      </c>
      <c r="I549" t="str">
        <f>Table12[[#This Row],[Teens]]</f>
        <v>No</v>
      </c>
    </row>
    <row r="550" spans="1:9" ht="16.5" x14ac:dyDescent="0.3">
      <c r="A550">
        <f>Table2[[#This Row],[NumWebPurchases]]</f>
        <v>3</v>
      </c>
      <c r="B550">
        <f>Table2[[#This Row],[NumCatalogPurchases]]</f>
        <v>6</v>
      </c>
      <c r="C550">
        <f>Table2[[#This Row],[NumStorePurchases]]</f>
        <v>4</v>
      </c>
      <c r="D550">
        <f>Table2[[#This Row],[NumWebVisitsMonth]]</f>
        <v>1</v>
      </c>
      <c r="E550" s="3">
        <f>Table12[[#This Row],[Age]]</f>
        <v>50</v>
      </c>
      <c r="F550" t="s">
        <v>33</v>
      </c>
      <c r="G550" t="str">
        <f>Table12[[#This Row],[DVAD]]</f>
        <v>46-55</v>
      </c>
      <c r="H550" t="str">
        <f>Table12[[#This Row],[Kids]]</f>
        <v>No</v>
      </c>
      <c r="I550" t="str">
        <f>Table12[[#This Row],[Teens]]</f>
        <v>No</v>
      </c>
    </row>
    <row r="551" spans="1:9" ht="16.5" x14ac:dyDescent="0.3">
      <c r="A551">
        <f>Table2[[#This Row],[NumWebPurchases]]</f>
        <v>3</v>
      </c>
      <c r="B551">
        <f>Table2[[#This Row],[NumCatalogPurchases]]</f>
        <v>0</v>
      </c>
      <c r="C551">
        <f>Table2[[#This Row],[NumStorePurchases]]</f>
        <v>4</v>
      </c>
      <c r="D551">
        <f>Table2[[#This Row],[NumWebVisitsMonth]]</f>
        <v>6</v>
      </c>
      <c r="E551" s="3">
        <f>Table12[[#This Row],[Age]]</f>
        <v>33</v>
      </c>
      <c r="F551" t="s">
        <v>33</v>
      </c>
      <c r="G551" t="str">
        <f>Table12[[#This Row],[DVAD]]</f>
        <v>26-35</v>
      </c>
      <c r="H551" t="str">
        <f>Table12[[#This Row],[Kids]]</f>
        <v>Yes</v>
      </c>
      <c r="I551" t="str">
        <f>Table12[[#This Row],[Teens]]</f>
        <v>No</v>
      </c>
    </row>
    <row r="552" spans="1:9" ht="16.5" x14ac:dyDescent="0.3">
      <c r="A552">
        <f>Table2[[#This Row],[NumWebPurchases]]</f>
        <v>3</v>
      </c>
      <c r="B552">
        <f>Table2[[#This Row],[NumCatalogPurchases]]</f>
        <v>1</v>
      </c>
      <c r="C552">
        <f>Table2[[#This Row],[NumStorePurchases]]</f>
        <v>2</v>
      </c>
      <c r="D552">
        <f>Table2[[#This Row],[NumWebVisitsMonth]]</f>
        <v>8</v>
      </c>
      <c r="E552" s="3">
        <f>Table12[[#This Row],[Age]]</f>
        <v>46</v>
      </c>
      <c r="F552" t="s">
        <v>30</v>
      </c>
      <c r="G552" t="str">
        <f>Table12[[#This Row],[DVAD]]</f>
        <v>46-55</v>
      </c>
      <c r="H552" t="str">
        <f>Table12[[#This Row],[Kids]]</f>
        <v>Yes</v>
      </c>
      <c r="I552" t="str">
        <f>Table12[[#This Row],[Teens]]</f>
        <v>Yes</v>
      </c>
    </row>
    <row r="553" spans="1:9" ht="16.5" x14ac:dyDescent="0.3">
      <c r="A553">
        <f>Table2[[#This Row],[NumWebPurchases]]</f>
        <v>1</v>
      </c>
      <c r="B553">
        <f>Table2[[#This Row],[NumCatalogPurchases]]</f>
        <v>0</v>
      </c>
      <c r="C553">
        <f>Table2[[#This Row],[NumStorePurchases]]</f>
        <v>3</v>
      </c>
      <c r="D553">
        <f>Table2[[#This Row],[NumWebVisitsMonth]]</f>
        <v>6</v>
      </c>
      <c r="E553" s="3">
        <f>Table12[[#This Row],[Age]]</f>
        <v>41</v>
      </c>
      <c r="F553" t="s">
        <v>30</v>
      </c>
      <c r="G553" t="str">
        <f>Table12[[#This Row],[DVAD]]</f>
        <v>36-45</v>
      </c>
      <c r="H553" t="str">
        <f>Table12[[#This Row],[Kids]]</f>
        <v>Yes</v>
      </c>
      <c r="I553" t="str">
        <f>Table12[[#This Row],[Teens]]</f>
        <v>Yes</v>
      </c>
    </row>
    <row r="554" spans="1:9" ht="16.5" x14ac:dyDescent="0.3">
      <c r="A554">
        <f>Table2[[#This Row],[NumWebPurchases]]</f>
        <v>1</v>
      </c>
      <c r="B554">
        <f>Table2[[#This Row],[NumCatalogPurchases]]</f>
        <v>1</v>
      </c>
      <c r="C554">
        <f>Table2[[#This Row],[NumStorePurchases]]</f>
        <v>3</v>
      </c>
      <c r="D554">
        <f>Table2[[#This Row],[NumWebVisitsMonth]]</f>
        <v>3</v>
      </c>
      <c r="E554" s="3">
        <f>Table12[[#This Row],[Age]]</f>
        <v>51</v>
      </c>
      <c r="F554" t="s">
        <v>30</v>
      </c>
      <c r="G554" t="str">
        <f>Table12[[#This Row],[DVAD]]</f>
        <v>46-55</v>
      </c>
      <c r="H554" t="str">
        <f>Table12[[#This Row],[Kids]]</f>
        <v>Yes</v>
      </c>
      <c r="I554" t="str">
        <f>Table12[[#This Row],[Teens]]</f>
        <v>Yes</v>
      </c>
    </row>
    <row r="555" spans="1:9" ht="16.5" x14ac:dyDescent="0.3">
      <c r="A555">
        <f>Table2[[#This Row],[NumWebPurchases]]</f>
        <v>3</v>
      </c>
      <c r="B555">
        <f>Table2[[#This Row],[NumCatalogPurchases]]</f>
        <v>1</v>
      </c>
      <c r="C555">
        <f>Table2[[#This Row],[NumStorePurchases]]</f>
        <v>2</v>
      </c>
      <c r="D555">
        <f>Table2[[#This Row],[NumWebVisitsMonth]]</f>
        <v>7</v>
      </c>
      <c r="E555" s="3">
        <f>Table12[[#This Row],[Age]]</f>
        <v>25</v>
      </c>
      <c r="F555" t="s">
        <v>33</v>
      </c>
      <c r="G555" t="str">
        <f>Table12[[#This Row],[DVAD]]</f>
        <v>16-25</v>
      </c>
      <c r="H555" t="str">
        <f>Table12[[#This Row],[Kids]]</f>
        <v>Yes</v>
      </c>
      <c r="I555" t="str">
        <f>Table12[[#This Row],[Teens]]</f>
        <v>No</v>
      </c>
    </row>
    <row r="556" spans="1:9" ht="16.5" x14ac:dyDescent="0.3">
      <c r="A556">
        <f>Table2[[#This Row],[NumWebPurchases]]</f>
        <v>6</v>
      </c>
      <c r="B556">
        <f>Table2[[#This Row],[NumCatalogPurchases]]</f>
        <v>2</v>
      </c>
      <c r="C556">
        <f>Table2[[#This Row],[NumStorePurchases]]</f>
        <v>8</v>
      </c>
      <c r="D556">
        <f>Table2[[#This Row],[NumWebVisitsMonth]]</f>
        <v>6</v>
      </c>
      <c r="E556" s="3">
        <f>Table12[[#This Row],[Age]]</f>
        <v>43</v>
      </c>
      <c r="F556" t="s">
        <v>33</v>
      </c>
      <c r="G556" t="str">
        <f>Table12[[#This Row],[DVAD]]</f>
        <v>36-45</v>
      </c>
      <c r="H556" t="str">
        <f>Table12[[#This Row],[Kids]]</f>
        <v>No</v>
      </c>
      <c r="I556" t="str">
        <f>Table12[[#This Row],[Teens]]</f>
        <v>Yes</v>
      </c>
    </row>
    <row r="557" spans="1:9" ht="16.5" x14ac:dyDescent="0.3">
      <c r="A557">
        <f>Table2[[#This Row],[NumWebPurchases]]</f>
        <v>3</v>
      </c>
      <c r="B557">
        <f>Table2[[#This Row],[NumCatalogPurchases]]</f>
        <v>2</v>
      </c>
      <c r="C557">
        <f>Table2[[#This Row],[NumStorePurchases]]</f>
        <v>2</v>
      </c>
      <c r="D557">
        <f>Table2[[#This Row],[NumWebVisitsMonth]]</f>
        <v>8</v>
      </c>
      <c r="E557" s="3">
        <f>Table12[[#This Row],[Age]]</f>
        <v>50</v>
      </c>
      <c r="F557" t="s">
        <v>31</v>
      </c>
      <c r="G557" t="str">
        <f>Table12[[#This Row],[DVAD]]</f>
        <v>46-55</v>
      </c>
      <c r="H557" t="str">
        <f>Table12[[#This Row],[Kids]]</f>
        <v>No</v>
      </c>
      <c r="I557" t="str">
        <f>Table12[[#This Row],[Teens]]</f>
        <v>No</v>
      </c>
    </row>
    <row r="558" spans="1:9" ht="16.5" x14ac:dyDescent="0.3">
      <c r="A558">
        <f>Table2[[#This Row],[NumWebPurchases]]</f>
        <v>3</v>
      </c>
      <c r="B558">
        <f>Table2[[#This Row],[NumCatalogPurchases]]</f>
        <v>8</v>
      </c>
      <c r="C558">
        <f>Table2[[#This Row],[NumStorePurchases]]</f>
        <v>13</v>
      </c>
      <c r="D558">
        <f>Table2[[#This Row],[NumWebVisitsMonth]]</f>
        <v>1</v>
      </c>
      <c r="E558" s="3">
        <f>Table12[[#This Row],[Age]]</f>
        <v>64</v>
      </c>
      <c r="F558" t="s">
        <v>30</v>
      </c>
      <c r="G558" t="str">
        <f>Table12[[#This Row],[DVAD]]</f>
        <v>56-65</v>
      </c>
      <c r="H558" t="str">
        <f>Table12[[#This Row],[Kids]]</f>
        <v>No</v>
      </c>
      <c r="I558" t="str">
        <f>Table12[[#This Row],[Teens]]</f>
        <v>No</v>
      </c>
    </row>
    <row r="559" spans="1:9" ht="16.5" x14ac:dyDescent="0.3">
      <c r="A559">
        <f>Table2[[#This Row],[NumWebPurchases]]</f>
        <v>4</v>
      </c>
      <c r="B559">
        <f>Table2[[#This Row],[NumCatalogPurchases]]</f>
        <v>1</v>
      </c>
      <c r="C559">
        <f>Table2[[#This Row],[NumStorePurchases]]</f>
        <v>5</v>
      </c>
      <c r="D559">
        <f>Table2[[#This Row],[NumWebVisitsMonth]]</f>
        <v>8</v>
      </c>
      <c r="E559" s="3">
        <f>Table12[[#This Row],[Age]]</f>
        <v>60</v>
      </c>
      <c r="F559" t="s">
        <v>33</v>
      </c>
      <c r="G559" t="str">
        <f>Table12[[#This Row],[DVAD]]</f>
        <v>56-65</v>
      </c>
      <c r="H559" t="str">
        <f>Table12[[#This Row],[Kids]]</f>
        <v>Yes</v>
      </c>
      <c r="I559" t="str">
        <f>Table12[[#This Row],[Teens]]</f>
        <v>Yes</v>
      </c>
    </row>
    <row r="560" spans="1:9" ht="16.5" x14ac:dyDescent="0.3">
      <c r="A560">
        <f>Table2[[#This Row],[NumWebPurchases]]</f>
        <v>6</v>
      </c>
      <c r="B560">
        <f>Table2[[#This Row],[NumCatalogPurchases]]</f>
        <v>2</v>
      </c>
      <c r="C560">
        <f>Table2[[#This Row],[NumStorePurchases]]</f>
        <v>11</v>
      </c>
      <c r="D560">
        <f>Table2[[#This Row],[NumWebVisitsMonth]]</f>
        <v>5</v>
      </c>
      <c r="E560" s="3">
        <f>Table12[[#This Row],[Age]]</f>
        <v>35</v>
      </c>
      <c r="F560" t="s">
        <v>33</v>
      </c>
      <c r="G560" t="str">
        <f>Table12[[#This Row],[DVAD]]</f>
        <v>26-35</v>
      </c>
      <c r="H560" t="str">
        <f>Table12[[#This Row],[Kids]]</f>
        <v>Yes</v>
      </c>
      <c r="I560" t="str">
        <f>Table12[[#This Row],[Teens]]</f>
        <v>No</v>
      </c>
    </row>
    <row r="561" spans="1:9" ht="16.5" x14ac:dyDescent="0.3">
      <c r="A561">
        <f>Table2[[#This Row],[NumWebPurchases]]</f>
        <v>5</v>
      </c>
      <c r="B561">
        <f>Table2[[#This Row],[NumCatalogPurchases]]</f>
        <v>6</v>
      </c>
      <c r="C561">
        <f>Table2[[#This Row],[NumStorePurchases]]</f>
        <v>7</v>
      </c>
      <c r="D561">
        <f>Table2[[#This Row],[NumWebVisitsMonth]]</f>
        <v>2</v>
      </c>
      <c r="E561" s="3">
        <f>Table12[[#This Row],[Age]]</f>
        <v>31</v>
      </c>
      <c r="F561" t="s">
        <v>31</v>
      </c>
      <c r="G561" t="str">
        <f>Table12[[#This Row],[DVAD]]</f>
        <v>26-35</v>
      </c>
      <c r="H561" t="str">
        <f>Table12[[#This Row],[Kids]]</f>
        <v>No</v>
      </c>
      <c r="I561" t="str">
        <f>Table12[[#This Row],[Teens]]</f>
        <v>No</v>
      </c>
    </row>
    <row r="562" spans="1:9" ht="16.5" x14ac:dyDescent="0.3">
      <c r="A562">
        <f>Table2[[#This Row],[NumWebPurchases]]</f>
        <v>2</v>
      </c>
      <c r="B562">
        <f>Table2[[#This Row],[NumCatalogPurchases]]</f>
        <v>0</v>
      </c>
      <c r="C562">
        <f>Table2[[#This Row],[NumStorePurchases]]</f>
        <v>4</v>
      </c>
      <c r="D562">
        <f>Table2[[#This Row],[NumWebVisitsMonth]]</f>
        <v>5</v>
      </c>
      <c r="E562" s="3">
        <f>Table12[[#This Row],[Age]]</f>
        <v>43</v>
      </c>
      <c r="F562" t="s">
        <v>33</v>
      </c>
      <c r="G562" t="str">
        <f>Table12[[#This Row],[DVAD]]</f>
        <v>36-45</v>
      </c>
      <c r="H562" t="str">
        <f>Table12[[#This Row],[Kids]]</f>
        <v>No</v>
      </c>
      <c r="I562" t="str">
        <f>Table12[[#This Row],[Teens]]</f>
        <v>No</v>
      </c>
    </row>
    <row r="563" spans="1:9" ht="16.5" x14ac:dyDescent="0.3">
      <c r="A563">
        <f>Table2[[#This Row],[NumWebPurchases]]</f>
        <v>5</v>
      </c>
      <c r="B563">
        <f>Table2[[#This Row],[NumCatalogPurchases]]</f>
        <v>10</v>
      </c>
      <c r="C563">
        <f>Table2[[#This Row],[NumStorePurchases]]</f>
        <v>4</v>
      </c>
      <c r="D563">
        <f>Table2[[#This Row],[NumWebVisitsMonth]]</f>
        <v>6</v>
      </c>
      <c r="E563" s="3">
        <f>Table12[[#This Row],[Age]]</f>
        <v>54</v>
      </c>
      <c r="F563" t="s">
        <v>30</v>
      </c>
      <c r="G563" t="str">
        <f>Table12[[#This Row],[DVAD]]</f>
        <v>46-55</v>
      </c>
      <c r="H563" t="str">
        <f>Table12[[#This Row],[Kids]]</f>
        <v>No</v>
      </c>
      <c r="I563" t="str">
        <f>Table12[[#This Row],[Teens]]</f>
        <v>Yes</v>
      </c>
    </row>
    <row r="564" spans="1:9" ht="16.5" x14ac:dyDescent="0.3">
      <c r="A564">
        <f>Table2[[#This Row],[NumWebPurchases]]</f>
        <v>2</v>
      </c>
      <c r="B564">
        <f>Table2[[#This Row],[NumCatalogPurchases]]</f>
        <v>0</v>
      </c>
      <c r="C564">
        <f>Table2[[#This Row],[NumStorePurchases]]</f>
        <v>4</v>
      </c>
      <c r="D564">
        <f>Table2[[#This Row],[NumWebVisitsMonth]]</f>
        <v>5</v>
      </c>
      <c r="E564" s="3">
        <f>Table12[[#This Row],[Age]]</f>
        <v>35</v>
      </c>
      <c r="F564" t="s">
        <v>31</v>
      </c>
      <c r="G564" t="str">
        <f>Table12[[#This Row],[DVAD]]</f>
        <v>26-35</v>
      </c>
      <c r="H564" t="str">
        <f>Table12[[#This Row],[Kids]]</f>
        <v>Yes</v>
      </c>
      <c r="I564" t="str">
        <f>Table12[[#This Row],[Teens]]</f>
        <v>No</v>
      </c>
    </row>
    <row r="565" spans="1:9" ht="16.5" x14ac:dyDescent="0.3">
      <c r="A565">
        <f>Table2[[#This Row],[NumWebPurchases]]</f>
        <v>6</v>
      </c>
      <c r="B565">
        <f>Table2[[#This Row],[NumCatalogPurchases]]</f>
        <v>6</v>
      </c>
      <c r="C565">
        <f>Table2[[#This Row],[NumStorePurchases]]</f>
        <v>7</v>
      </c>
      <c r="D565">
        <f>Table2[[#This Row],[NumWebVisitsMonth]]</f>
        <v>2</v>
      </c>
      <c r="E565" s="3">
        <f>Table12[[#This Row],[Age]]</f>
        <v>33</v>
      </c>
      <c r="F565" t="s">
        <v>33</v>
      </c>
      <c r="G565" t="str">
        <f>Table12[[#This Row],[DVAD]]</f>
        <v>26-35</v>
      </c>
      <c r="H565" t="str">
        <f>Table12[[#This Row],[Kids]]</f>
        <v>No</v>
      </c>
      <c r="I565" t="str">
        <f>Table12[[#This Row],[Teens]]</f>
        <v>No</v>
      </c>
    </row>
    <row r="566" spans="1:9" ht="16.5" x14ac:dyDescent="0.3">
      <c r="A566">
        <f>Table2[[#This Row],[NumWebPurchases]]</f>
        <v>8</v>
      </c>
      <c r="B566">
        <f>Table2[[#This Row],[NumCatalogPurchases]]</f>
        <v>3</v>
      </c>
      <c r="C566">
        <f>Table2[[#This Row],[NumStorePurchases]]</f>
        <v>13</v>
      </c>
      <c r="D566">
        <f>Table2[[#This Row],[NumWebVisitsMonth]]</f>
        <v>4</v>
      </c>
      <c r="E566" s="3">
        <f>Table12[[#This Row],[Age]]</f>
        <v>42</v>
      </c>
      <c r="F566" t="s">
        <v>35</v>
      </c>
      <c r="G566" t="str">
        <f>Table12[[#This Row],[DVAD]]</f>
        <v>36-45</v>
      </c>
      <c r="H566" t="str">
        <f>Table12[[#This Row],[Kids]]</f>
        <v>No</v>
      </c>
      <c r="I566" t="str">
        <f>Table12[[#This Row],[Teens]]</f>
        <v>Yes</v>
      </c>
    </row>
    <row r="567" spans="1:9" ht="16.5" x14ac:dyDescent="0.3">
      <c r="A567">
        <f>Table2[[#This Row],[NumWebPurchases]]</f>
        <v>6</v>
      </c>
      <c r="B567">
        <f>Table2[[#This Row],[NumCatalogPurchases]]</f>
        <v>3</v>
      </c>
      <c r="C567">
        <f>Table2[[#This Row],[NumStorePurchases]]</f>
        <v>12</v>
      </c>
      <c r="D567">
        <f>Table2[[#This Row],[NumWebVisitsMonth]]</f>
        <v>4</v>
      </c>
      <c r="E567" s="3">
        <f>Table12[[#This Row],[Age]]</f>
        <v>44</v>
      </c>
      <c r="F567" t="s">
        <v>31</v>
      </c>
      <c r="G567" t="str">
        <f>Table12[[#This Row],[DVAD]]</f>
        <v>36-45</v>
      </c>
      <c r="H567" t="str">
        <f>Table12[[#This Row],[Kids]]</f>
        <v>No</v>
      </c>
      <c r="I567" t="str">
        <f>Table12[[#This Row],[Teens]]</f>
        <v>Yes</v>
      </c>
    </row>
    <row r="568" spans="1:9" ht="16.5" x14ac:dyDescent="0.3">
      <c r="A568">
        <f>Table2[[#This Row],[NumWebPurchases]]</f>
        <v>3</v>
      </c>
      <c r="B568">
        <f>Table2[[#This Row],[NumCatalogPurchases]]</f>
        <v>2</v>
      </c>
      <c r="C568">
        <f>Table2[[#This Row],[NumStorePurchases]]</f>
        <v>7</v>
      </c>
      <c r="D568">
        <f>Table2[[#This Row],[NumWebVisitsMonth]]</f>
        <v>3</v>
      </c>
      <c r="E568" s="3">
        <f>Table12[[#This Row],[Age]]</f>
        <v>50</v>
      </c>
      <c r="F568" t="s">
        <v>30</v>
      </c>
      <c r="G568" t="str">
        <f>Table12[[#This Row],[DVAD]]</f>
        <v>46-55</v>
      </c>
      <c r="H568" t="str">
        <f>Table12[[#This Row],[Kids]]</f>
        <v>No</v>
      </c>
      <c r="I568" t="str">
        <f>Table12[[#This Row],[Teens]]</f>
        <v>Yes</v>
      </c>
    </row>
    <row r="569" spans="1:9" ht="16.5" x14ac:dyDescent="0.3">
      <c r="A569">
        <f>Table2[[#This Row],[NumWebPurchases]]</f>
        <v>3</v>
      </c>
      <c r="B569">
        <f>Table2[[#This Row],[NumCatalogPurchases]]</f>
        <v>2</v>
      </c>
      <c r="C569">
        <f>Table2[[#This Row],[NumStorePurchases]]</f>
        <v>5</v>
      </c>
      <c r="D569">
        <f>Table2[[#This Row],[NumWebVisitsMonth]]</f>
        <v>4</v>
      </c>
      <c r="E569" s="3">
        <f>Table12[[#This Row],[Age]]</f>
        <v>64</v>
      </c>
      <c r="F569" t="s">
        <v>31</v>
      </c>
      <c r="G569" t="str">
        <f>Table12[[#This Row],[DVAD]]</f>
        <v>56-65</v>
      </c>
      <c r="H569" t="str">
        <f>Table12[[#This Row],[Kids]]</f>
        <v>No</v>
      </c>
      <c r="I569" t="str">
        <f>Table12[[#This Row],[Teens]]</f>
        <v>Yes</v>
      </c>
    </row>
    <row r="570" spans="1:9" ht="16.5" x14ac:dyDescent="0.3">
      <c r="A570">
        <f>Table2[[#This Row],[NumWebPurchases]]</f>
        <v>4</v>
      </c>
      <c r="B570">
        <f>Table2[[#This Row],[NumCatalogPurchases]]</f>
        <v>2</v>
      </c>
      <c r="C570">
        <f>Table2[[#This Row],[NumStorePurchases]]</f>
        <v>9</v>
      </c>
      <c r="D570">
        <f>Table2[[#This Row],[NumWebVisitsMonth]]</f>
        <v>8</v>
      </c>
      <c r="E570" s="3">
        <f>Table12[[#This Row],[Age]]</f>
        <v>50</v>
      </c>
      <c r="F570" t="s">
        <v>30</v>
      </c>
      <c r="G570" t="str">
        <f>Table12[[#This Row],[DVAD]]</f>
        <v>46-55</v>
      </c>
      <c r="H570" t="str">
        <f>Table12[[#This Row],[Kids]]</f>
        <v>No</v>
      </c>
      <c r="I570" t="str">
        <f>Table12[[#This Row],[Teens]]</f>
        <v>Yes</v>
      </c>
    </row>
    <row r="571" spans="1:9" ht="16.5" x14ac:dyDescent="0.3">
      <c r="A571">
        <f>Table2[[#This Row],[NumWebPurchases]]</f>
        <v>1</v>
      </c>
      <c r="B571">
        <f>Table2[[#This Row],[NumCatalogPurchases]]</f>
        <v>0</v>
      </c>
      <c r="C571">
        <f>Table2[[#This Row],[NumStorePurchases]]</f>
        <v>2</v>
      </c>
      <c r="D571">
        <f>Table2[[#This Row],[NumWebVisitsMonth]]</f>
        <v>5</v>
      </c>
      <c r="E571" s="3">
        <f>Table12[[#This Row],[Age]]</f>
        <v>62</v>
      </c>
      <c r="F571" t="s">
        <v>31</v>
      </c>
      <c r="G571" t="str">
        <f>Table12[[#This Row],[DVAD]]</f>
        <v>56-65</v>
      </c>
      <c r="H571" t="str">
        <f>Table12[[#This Row],[Kids]]</f>
        <v>Yes</v>
      </c>
      <c r="I571" t="str">
        <f>Table12[[#This Row],[Teens]]</f>
        <v>Yes</v>
      </c>
    </row>
    <row r="572" spans="1:9" ht="16.5" x14ac:dyDescent="0.3">
      <c r="A572">
        <f>Table2[[#This Row],[NumWebPurchases]]</f>
        <v>1</v>
      </c>
      <c r="B572">
        <f>Table2[[#This Row],[NumCatalogPurchases]]</f>
        <v>0</v>
      </c>
      <c r="C572">
        <f>Table2[[#This Row],[NumStorePurchases]]</f>
        <v>2</v>
      </c>
      <c r="D572">
        <f>Table2[[#This Row],[NumWebVisitsMonth]]</f>
        <v>6</v>
      </c>
      <c r="E572" s="3">
        <f>Table12[[#This Row],[Age]]</f>
        <v>34</v>
      </c>
      <c r="F572" t="s">
        <v>33</v>
      </c>
      <c r="G572" t="str">
        <f>Table12[[#This Row],[DVAD]]</f>
        <v>26-35</v>
      </c>
      <c r="H572" t="str">
        <f>Table12[[#This Row],[Kids]]</f>
        <v>No</v>
      </c>
      <c r="I572" t="str">
        <f>Table12[[#This Row],[Teens]]</f>
        <v>Yes</v>
      </c>
    </row>
    <row r="573" spans="1:9" ht="16.5" x14ac:dyDescent="0.3">
      <c r="A573">
        <f>Table2[[#This Row],[NumWebPurchases]]</f>
        <v>1</v>
      </c>
      <c r="B573">
        <f>Table2[[#This Row],[NumCatalogPurchases]]</f>
        <v>0</v>
      </c>
      <c r="C573">
        <f>Table2[[#This Row],[NumStorePurchases]]</f>
        <v>2</v>
      </c>
      <c r="D573">
        <f>Table2[[#This Row],[NumWebVisitsMonth]]</f>
        <v>7</v>
      </c>
      <c r="E573" s="3">
        <f>Table12[[#This Row],[Age]]</f>
        <v>42</v>
      </c>
      <c r="F573" t="s">
        <v>33</v>
      </c>
      <c r="G573" t="str">
        <f>Table12[[#This Row],[DVAD]]</f>
        <v>36-45</v>
      </c>
      <c r="H573" t="str">
        <f>Table12[[#This Row],[Kids]]</f>
        <v>Yes</v>
      </c>
      <c r="I573" t="str">
        <f>Table12[[#This Row],[Teens]]</f>
        <v>Yes</v>
      </c>
    </row>
    <row r="574" spans="1:9" ht="16.5" x14ac:dyDescent="0.3">
      <c r="A574">
        <f>Table2[[#This Row],[NumWebPurchases]]</f>
        <v>5</v>
      </c>
      <c r="B574">
        <f>Table2[[#This Row],[NumCatalogPurchases]]</f>
        <v>1</v>
      </c>
      <c r="C574">
        <f>Table2[[#This Row],[NumStorePurchases]]</f>
        <v>5</v>
      </c>
      <c r="D574">
        <f>Table2[[#This Row],[NumWebVisitsMonth]]</f>
        <v>6</v>
      </c>
      <c r="E574" s="3">
        <f>Table12[[#This Row],[Age]]</f>
        <v>38</v>
      </c>
      <c r="F574" t="s">
        <v>30</v>
      </c>
      <c r="G574" t="str">
        <f>Table12[[#This Row],[DVAD]]</f>
        <v>36-45</v>
      </c>
      <c r="H574" t="str">
        <f>Table12[[#This Row],[Kids]]</f>
        <v>No</v>
      </c>
      <c r="I574" t="str">
        <f>Table12[[#This Row],[Teens]]</f>
        <v>Yes</v>
      </c>
    </row>
    <row r="575" spans="1:9" ht="16.5" x14ac:dyDescent="0.3">
      <c r="A575">
        <f>Table2[[#This Row],[NumWebPurchases]]</f>
        <v>1</v>
      </c>
      <c r="B575">
        <f>Table2[[#This Row],[NumCatalogPurchases]]</f>
        <v>0</v>
      </c>
      <c r="C575">
        <f>Table2[[#This Row],[NumStorePurchases]]</f>
        <v>3</v>
      </c>
      <c r="D575">
        <f>Table2[[#This Row],[NumWebVisitsMonth]]</f>
        <v>7</v>
      </c>
      <c r="E575" s="3">
        <f>Table12[[#This Row],[Age]]</f>
        <v>46</v>
      </c>
      <c r="F575" t="s">
        <v>31</v>
      </c>
      <c r="G575" t="str">
        <f>Table12[[#This Row],[DVAD]]</f>
        <v>46-55</v>
      </c>
      <c r="H575" t="str">
        <f>Table12[[#This Row],[Kids]]</f>
        <v>Yes</v>
      </c>
      <c r="I575" t="str">
        <f>Table12[[#This Row],[Teens]]</f>
        <v>Yes</v>
      </c>
    </row>
    <row r="576" spans="1:9" ht="16.5" x14ac:dyDescent="0.3">
      <c r="A576">
        <f>Table2[[#This Row],[NumWebPurchases]]</f>
        <v>4</v>
      </c>
      <c r="B576">
        <f>Table2[[#This Row],[NumCatalogPurchases]]</f>
        <v>1</v>
      </c>
      <c r="C576">
        <f>Table2[[#This Row],[NumStorePurchases]]</f>
        <v>3</v>
      </c>
      <c r="D576">
        <f>Table2[[#This Row],[NumWebVisitsMonth]]</f>
        <v>8</v>
      </c>
      <c r="E576" s="3">
        <f>Table12[[#This Row],[Age]]</f>
        <v>35</v>
      </c>
      <c r="F576" t="s">
        <v>33</v>
      </c>
      <c r="G576" t="str">
        <f>Table12[[#This Row],[DVAD]]</f>
        <v>26-35</v>
      </c>
      <c r="H576" t="str">
        <f>Table12[[#This Row],[Kids]]</f>
        <v>Yes</v>
      </c>
      <c r="I576" t="str">
        <f>Table12[[#This Row],[Teens]]</f>
        <v>No</v>
      </c>
    </row>
    <row r="577" spans="1:9" ht="16.5" x14ac:dyDescent="0.3">
      <c r="A577">
        <f>Table2[[#This Row],[NumWebPurchases]]</f>
        <v>5</v>
      </c>
      <c r="B577">
        <f>Table2[[#This Row],[NumCatalogPurchases]]</f>
        <v>1</v>
      </c>
      <c r="C577">
        <f>Table2[[#This Row],[NumStorePurchases]]</f>
        <v>5</v>
      </c>
      <c r="D577">
        <f>Table2[[#This Row],[NumWebVisitsMonth]]</f>
        <v>5</v>
      </c>
      <c r="E577" s="3">
        <f>Table12[[#This Row],[Age]]</f>
        <v>43</v>
      </c>
      <c r="F577" t="s">
        <v>33</v>
      </c>
      <c r="G577" t="str">
        <f>Table12[[#This Row],[DVAD]]</f>
        <v>36-45</v>
      </c>
      <c r="H577" t="str">
        <f>Table12[[#This Row],[Kids]]</f>
        <v>No</v>
      </c>
      <c r="I577" t="str">
        <f>Table12[[#This Row],[Teens]]</f>
        <v>Yes</v>
      </c>
    </row>
    <row r="578" spans="1:9" ht="16.5" x14ac:dyDescent="0.3">
      <c r="A578">
        <f>Table2[[#This Row],[NumWebPurchases]]</f>
        <v>2</v>
      </c>
      <c r="B578">
        <f>Table2[[#This Row],[NumCatalogPurchases]]</f>
        <v>0</v>
      </c>
      <c r="C578">
        <f>Table2[[#This Row],[NumStorePurchases]]</f>
        <v>3</v>
      </c>
      <c r="D578">
        <f>Table2[[#This Row],[NumWebVisitsMonth]]</f>
        <v>8</v>
      </c>
      <c r="E578" s="3">
        <f>Table12[[#This Row],[Age]]</f>
        <v>32</v>
      </c>
      <c r="F578" t="s">
        <v>33</v>
      </c>
      <c r="G578" t="str">
        <f>Table12[[#This Row],[DVAD]]</f>
        <v>26-35</v>
      </c>
      <c r="H578" t="str">
        <f>Table12[[#This Row],[Kids]]</f>
        <v>Yes</v>
      </c>
      <c r="I578" t="str">
        <f>Table12[[#This Row],[Teens]]</f>
        <v>No</v>
      </c>
    </row>
    <row r="579" spans="1:9" ht="16.5" x14ac:dyDescent="0.3">
      <c r="A579">
        <f>Table2[[#This Row],[NumWebPurchases]]</f>
        <v>6</v>
      </c>
      <c r="B579">
        <f>Table2[[#This Row],[NumCatalogPurchases]]</f>
        <v>4</v>
      </c>
      <c r="C579">
        <f>Table2[[#This Row],[NumStorePurchases]]</f>
        <v>8</v>
      </c>
      <c r="D579">
        <f>Table2[[#This Row],[NumWebVisitsMonth]]</f>
        <v>5</v>
      </c>
      <c r="E579" s="3">
        <f>Table12[[#This Row],[Age]]</f>
        <v>36</v>
      </c>
      <c r="F579" t="s">
        <v>33</v>
      </c>
      <c r="G579" t="str">
        <f>Table12[[#This Row],[DVAD]]</f>
        <v>36-45</v>
      </c>
      <c r="H579" t="str">
        <f>Table12[[#This Row],[Kids]]</f>
        <v>No</v>
      </c>
      <c r="I579" t="str">
        <f>Table12[[#This Row],[Teens]]</f>
        <v>Yes</v>
      </c>
    </row>
    <row r="580" spans="1:9" ht="16.5" x14ac:dyDescent="0.3">
      <c r="A580">
        <f>Table2[[#This Row],[NumWebPurchases]]</f>
        <v>4</v>
      </c>
      <c r="B580">
        <f>Table2[[#This Row],[NumCatalogPurchases]]</f>
        <v>1</v>
      </c>
      <c r="C580">
        <f>Table2[[#This Row],[NumStorePurchases]]</f>
        <v>3</v>
      </c>
      <c r="D580">
        <f>Table2[[#This Row],[NumWebVisitsMonth]]</f>
        <v>7</v>
      </c>
      <c r="E580" s="3">
        <f>Table12[[#This Row],[Age]]</f>
        <v>46</v>
      </c>
      <c r="F580" t="s">
        <v>31</v>
      </c>
      <c r="G580" t="str">
        <f>Table12[[#This Row],[DVAD]]</f>
        <v>46-55</v>
      </c>
      <c r="H580" t="str">
        <f>Table12[[#This Row],[Kids]]</f>
        <v>Yes</v>
      </c>
      <c r="I580" t="str">
        <f>Table12[[#This Row],[Teens]]</f>
        <v>Yes</v>
      </c>
    </row>
    <row r="581" spans="1:9" ht="16.5" x14ac:dyDescent="0.3">
      <c r="A581">
        <f>Table2[[#This Row],[NumWebPurchases]]</f>
        <v>3</v>
      </c>
      <c r="B581">
        <f>Table2[[#This Row],[NumCatalogPurchases]]</f>
        <v>0</v>
      </c>
      <c r="C581">
        <f>Table2[[#This Row],[NumStorePurchases]]</f>
        <v>3</v>
      </c>
      <c r="D581">
        <f>Table2[[#This Row],[NumWebVisitsMonth]]</f>
        <v>8</v>
      </c>
      <c r="E581" s="3">
        <f>Table12[[#This Row],[Age]]</f>
        <v>43</v>
      </c>
      <c r="F581" t="s">
        <v>31</v>
      </c>
      <c r="G581" t="str">
        <f>Table12[[#This Row],[DVAD]]</f>
        <v>36-45</v>
      </c>
      <c r="H581" t="str">
        <f>Table12[[#This Row],[Kids]]</f>
        <v>Yes</v>
      </c>
      <c r="I581" t="str">
        <f>Table12[[#This Row],[Teens]]</f>
        <v>Yes</v>
      </c>
    </row>
    <row r="582" spans="1:9" ht="16.5" x14ac:dyDescent="0.3">
      <c r="A582">
        <f>Table2[[#This Row],[NumWebPurchases]]</f>
        <v>2</v>
      </c>
      <c r="B582">
        <f>Table2[[#This Row],[NumCatalogPurchases]]</f>
        <v>0</v>
      </c>
      <c r="C582">
        <f>Table2[[#This Row],[NumStorePurchases]]</f>
        <v>4</v>
      </c>
      <c r="D582">
        <f>Table2[[#This Row],[NumWebVisitsMonth]]</f>
        <v>5</v>
      </c>
      <c r="E582" s="3">
        <f>Table12[[#This Row],[Age]]</f>
        <v>47</v>
      </c>
      <c r="F582" t="s">
        <v>33</v>
      </c>
      <c r="G582" t="str">
        <f>Table12[[#This Row],[DVAD]]</f>
        <v>46-55</v>
      </c>
      <c r="H582" t="str">
        <f>Table12[[#This Row],[Kids]]</f>
        <v>Yes</v>
      </c>
      <c r="I582" t="str">
        <f>Table12[[#This Row],[Teens]]</f>
        <v>Yes</v>
      </c>
    </row>
    <row r="583" spans="1:9" ht="16.5" x14ac:dyDescent="0.3">
      <c r="A583">
        <f>Table2[[#This Row],[NumWebPurchases]]</f>
        <v>4</v>
      </c>
      <c r="B583">
        <f>Table2[[#This Row],[NumCatalogPurchases]]</f>
        <v>2</v>
      </c>
      <c r="C583">
        <f>Table2[[#This Row],[NumStorePurchases]]</f>
        <v>4</v>
      </c>
      <c r="D583">
        <f>Table2[[#This Row],[NumWebVisitsMonth]]</f>
        <v>7</v>
      </c>
      <c r="E583" s="3">
        <f>Table12[[#This Row],[Age]]</f>
        <v>57</v>
      </c>
      <c r="F583" t="s">
        <v>31</v>
      </c>
      <c r="G583" t="str">
        <f>Table12[[#This Row],[DVAD]]</f>
        <v>56-65</v>
      </c>
      <c r="H583" t="str">
        <f>Table12[[#This Row],[Kids]]</f>
        <v>Yes</v>
      </c>
      <c r="I583" t="str">
        <f>Table12[[#This Row],[Teens]]</f>
        <v>Yes</v>
      </c>
    </row>
    <row r="584" spans="1:9" ht="16.5" x14ac:dyDescent="0.3">
      <c r="A584">
        <f>Table2[[#This Row],[NumWebPurchases]]</f>
        <v>3</v>
      </c>
      <c r="B584">
        <f>Table2[[#This Row],[NumCatalogPurchases]]</f>
        <v>1</v>
      </c>
      <c r="C584">
        <f>Table2[[#This Row],[NumStorePurchases]]</f>
        <v>6</v>
      </c>
      <c r="D584">
        <f>Table2[[#This Row],[NumWebVisitsMonth]]</f>
        <v>6</v>
      </c>
      <c r="E584" s="3">
        <f>Table12[[#This Row],[Age]]</f>
        <v>38</v>
      </c>
      <c r="F584" t="s">
        <v>31</v>
      </c>
      <c r="G584" t="str">
        <f>Table12[[#This Row],[DVAD]]</f>
        <v>36-45</v>
      </c>
      <c r="H584" t="str">
        <f>Table12[[#This Row],[Kids]]</f>
        <v>Yes</v>
      </c>
      <c r="I584" t="str">
        <f>Table12[[#This Row],[Teens]]</f>
        <v>Yes</v>
      </c>
    </row>
    <row r="585" spans="1:9" ht="16.5" x14ac:dyDescent="0.3">
      <c r="A585">
        <f>Table2[[#This Row],[NumWebPurchases]]</f>
        <v>7</v>
      </c>
      <c r="B585">
        <f>Table2[[#This Row],[NumCatalogPurchases]]</f>
        <v>1</v>
      </c>
      <c r="C585">
        <f>Table2[[#This Row],[NumStorePurchases]]</f>
        <v>5</v>
      </c>
      <c r="D585">
        <f>Table2[[#This Row],[NumWebVisitsMonth]]</f>
        <v>8</v>
      </c>
      <c r="E585" s="3">
        <f>Table12[[#This Row],[Age]]</f>
        <v>62</v>
      </c>
      <c r="F585" t="s">
        <v>33</v>
      </c>
      <c r="G585" t="str">
        <f>Table12[[#This Row],[DVAD]]</f>
        <v>56-65</v>
      </c>
      <c r="H585" t="str">
        <f>Table12[[#This Row],[Kids]]</f>
        <v>No</v>
      </c>
      <c r="I585" t="str">
        <f>Table12[[#This Row],[Teens]]</f>
        <v>Yes</v>
      </c>
    </row>
    <row r="586" spans="1:9" ht="16.5" x14ac:dyDescent="0.3">
      <c r="A586">
        <f>Table2[[#This Row],[NumWebPurchases]]</f>
        <v>1</v>
      </c>
      <c r="B586">
        <f>Table2[[#This Row],[NumCatalogPurchases]]</f>
        <v>0</v>
      </c>
      <c r="C586">
        <f>Table2[[#This Row],[NumStorePurchases]]</f>
        <v>3</v>
      </c>
      <c r="D586">
        <f>Table2[[#This Row],[NumWebVisitsMonth]]</f>
        <v>8</v>
      </c>
      <c r="E586" s="3">
        <f>Table12[[#This Row],[Age]]</f>
        <v>46</v>
      </c>
      <c r="F586" t="s">
        <v>31</v>
      </c>
      <c r="G586" t="str">
        <f>Table12[[#This Row],[DVAD]]</f>
        <v>46-55</v>
      </c>
      <c r="H586" t="str">
        <f>Table12[[#This Row],[Kids]]</f>
        <v>Yes</v>
      </c>
      <c r="I586" t="str">
        <f>Table12[[#This Row],[Teens]]</f>
        <v>Yes</v>
      </c>
    </row>
    <row r="587" spans="1:9" ht="16.5" x14ac:dyDescent="0.3">
      <c r="A587">
        <f>Table2[[#This Row],[NumWebPurchases]]</f>
        <v>2</v>
      </c>
      <c r="B587">
        <f>Table2[[#This Row],[NumCatalogPurchases]]</f>
        <v>1</v>
      </c>
      <c r="C587">
        <f>Table2[[#This Row],[NumStorePurchases]]</f>
        <v>3</v>
      </c>
      <c r="D587">
        <f>Table2[[#This Row],[NumWebVisitsMonth]]</f>
        <v>7</v>
      </c>
      <c r="E587" s="3">
        <f>Table12[[#This Row],[Age]]</f>
        <v>62</v>
      </c>
      <c r="F587" t="s">
        <v>31</v>
      </c>
      <c r="G587" t="str">
        <f>Table12[[#This Row],[DVAD]]</f>
        <v>56-65</v>
      </c>
      <c r="H587" t="str">
        <f>Table12[[#This Row],[Kids]]</f>
        <v>No</v>
      </c>
      <c r="I587" t="str">
        <f>Table12[[#This Row],[Teens]]</f>
        <v>No</v>
      </c>
    </row>
    <row r="588" spans="1:9" ht="16.5" x14ac:dyDescent="0.3">
      <c r="A588">
        <f>Table2[[#This Row],[NumWebPurchases]]</f>
        <v>2</v>
      </c>
      <c r="B588">
        <f>Table2[[#This Row],[NumCatalogPurchases]]</f>
        <v>0</v>
      </c>
      <c r="C588">
        <f>Table2[[#This Row],[NumStorePurchases]]</f>
        <v>3</v>
      </c>
      <c r="D588">
        <f>Table2[[#This Row],[NumWebVisitsMonth]]</f>
        <v>6</v>
      </c>
      <c r="E588" s="3">
        <f>Table12[[#This Row],[Age]]</f>
        <v>31</v>
      </c>
      <c r="F588" t="s">
        <v>38</v>
      </c>
      <c r="G588" t="str">
        <f>Table12[[#This Row],[DVAD]]</f>
        <v>26-35</v>
      </c>
      <c r="H588" t="str">
        <f>Table12[[#This Row],[Kids]]</f>
        <v>Yes</v>
      </c>
      <c r="I588" t="str">
        <f>Table12[[#This Row],[Teens]]</f>
        <v>No</v>
      </c>
    </row>
    <row r="589" spans="1:9" ht="16.5" x14ac:dyDescent="0.3">
      <c r="A589">
        <f>Table2[[#This Row],[NumWebPurchases]]</f>
        <v>2</v>
      </c>
      <c r="B589">
        <f>Table2[[#This Row],[NumCatalogPurchases]]</f>
        <v>1</v>
      </c>
      <c r="C589">
        <f>Table2[[#This Row],[NumStorePurchases]]</f>
        <v>4</v>
      </c>
      <c r="D589">
        <f>Table2[[#This Row],[NumWebVisitsMonth]]</f>
        <v>4</v>
      </c>
      <c r="E589" s="3">
        <f>Table12[[#This Row],[Age]]</f>
        <v>43</v>
      </c>
      <c r="F589" t="s">
        <v>33</v>
      </c>
      <c r="G589" t="str">
        <f>Table12[[#This Row],[DVAD]]</f>
        <v>36-45</v>
      </c>
      <c r="H589" t="str">
        <f>Table12[[#This Row],[Kids]]</f>
        <v>Yes</v>
      </c>
      <c r="I589" t="str">
        <f>Table12[[#This Row],[Teens]]</f>
        <v>Yes</v>
      </c>
    </row>
    <row r="590" spans="1:9" ht="16.5" x14ac:dyDescent="0.3">
      <c r="A590">
        <f>Table2[[#This Row],[NumWebPurchases]]</f>
        <v>5</v>
      </c>
      <c r="B590">
        <f>Table2[[#This Row],[NumCatalogPurchases]]</f>
        <v>11</v>
      </c>
      <c r="C590">
        <f>Table2[[#This Row],[NumStorePurchases]]</f>
        <v>5</v>
      </c>
      <c r="D590">
        <f>Table2[[#This Row],[NumWebVisitsMonth]]</f>
        <v>3</v>
      </c>
      <c r="E590" s="3">
        <f>Table12[[#This Row],[Age]]</f>
        <v>57</v>
      </c>
      <c r="F590" t="s">
        <v>31</v>
      </c>
      <c r="G590" t="str">
        <f>Table12[[#This Row],[DVAD]]</f>
        <v>56-65</v>
      </c>
      <c r="H590" t="str">
        <f>Table12[[#This Row],[Kids]]</f>
        <v>No</v>
      </c>
      <c r="I590" t="str">
        <f>Table12[[#This Row],[Teens]]</f>
        <v>No</v>
      </c>
    </row>
    <row r="591" spans="1:9" ht="16.5" x14ac:dyDescent="0.3">
      <c r="A591">
        <f>Table2[[#This Row],[NumWebPurchases]]</f>
        <v>4</v>
      </c>
      <c r="B591">
        <f>Table2[[#This Row],[NumCatalogPurchases]]</f>
        <v>4</v>
      </c>
      <c r="C591">
        <f>Table2[[#This Row],[NumStorePurchases]]</f>
        <v>10</v>
      </c>
      <c r="D591">
        <f>Table2[[#This Row],[NumWebVisitsMonth]]</f>
        <v>2</v>
      </c>
      <c r="E591" s="3">
        <f>Table12[[#This Row],[Age]]</f>
        <v>52</v>
      </c>
      <c r="F591" t="s">
        <v>31</v>
      </c>
      <c r="G591" t="str">
        <f>Table12[[#This Row],[DVAD]]</f>
        <v>46-55</v>
      </c>
      <c r="H591" t="str">
        <f>Table12[[#This Row],[Kids]]</f>
        <v>No</v>
      </c>
      <c r="I591" t="str">
        <f>Table12[[#This Row],[Teens]]</f>
        <v>Yes</v>
      </c>
    </row>
    <row r="592" spans="1:9" ht="16.5" x14ac:dyDescent="0.3">
      <c r="A592">
        <f>Table2[[#This Row],[NumWebPurchases]]</f>
        <v>7</v>
      </c>
      <c r="B592">
        <f>Table2[[#This Row],[NumCatalogPurchases]]</f>
        <v>1</v>
      </c>
      <c r="C592">
        <f>Table2[[#This Row],[NumStorePurchases]]</f>
        <v>7</v>
      </c>
      <c r="D592">
        <f>Table2[[#This Row],[NumWebVisitsMonth]]</f>
        <v>7</v>
      </c>
      <c r="E592" s="3">
        <f>Table12[[#This Row],[Age]]</f>
        <v>59</v>
      </c>
      <c r="F592" t="s">
        <v>30</v>
      </c>
      <c r="G592" t="str">
        <f>Table12[[#This Row],[DVAD]]</f>
        <v>56-65</v>
      </c>
      <c r="H592" t="str">
        <f>Table12[[#This Row],[Kids]]</f>
        <v>No</v>
      </c>
      <c r="I592" t="str">
        <f>Table12[[#This Row],[Teens]]</f>
        <v>Yes</v>
      </c>
    </row>
    <row r="593" spans="1:9" ht="16.5" x14ac:dyDescent="0.3">
      <c r="A593">
        <f>Table2[[#This Row],[NumWebPurchases]]</f>
        <v>1</v>
      </c>
      <c r="B593">
        <f>Table2[[#This Row],[NumCatalogPurchases]]</f>
        <v>1</v>
      </c>
      <c r="C593">
        <f>Table2[[#This Row],[NumStorePurchases]]</f>
        <v>3</v>
      </c>
      <c r="D593">
        <f>Table2[[#This Row],[NumWebVisitsMonth]]</f>
        <v>4</v>
      </c>
      <c r="E593" s="3">
        <f>Table12[[#This Row],[Age]]</f>
        <v>54</v>
      </c>
      <c r="F593" t="s">
        <v>33</v>
      </c>
      <c r="G593" t="str">
        <f>Table12[[#This Row],[DVAD]]</f>
        <v>46-55</v>
      </c>
      <c r="H593" t="str">
        <f>Table12[[#This Row],[Kids]]</f>
        <v>No</v>
      </c>
      <c r="I593" t="str">
        <f>Table12[[#This Row],[Teens]]</f>
        <v>No</v>
      </c>
    </row>
    <row r="594" spans="1:9" ht="16.5" x14ac:dyDescent="0.3">
      <c r="A594">
        <f>Table2[[#This Row],[NumWebPurchases]]</f>
        <v>2</v>
      </c>
      <c r="B594">
        <f>Table2[[#This Row],[NumCatalogPurchases]]</f>
        <v>1</v>
      </c>
      <c r="C594">
        <f>Table2[[#This Row],[NumStorePurchases]]</f>
        <v>2</v>
      </c>
      <c r="D594">
        <f>Table2[[#This Row],[NumWebVisitsMonth]]</f>
        <v>7</v>
      </c>
      <c r="E594" s="3">
        <f>Table12[[#This Row],[Age]]</f>
        <v>28</v>
      </c>
      <c r="F594" t="s">
        <v>30</v>
      </c>
      <c r="G594" t="str">
        <f>Table12[[#This Row],[DVAD]]</f>
        <v>26-35</v>
      </c>
      <c r="H594" t="str">
        <f>Table12[[#This Row],[Kids]]</f>
        <v>Yes</v>
      </c>
      <c r="I594" t="str">
        <f>Table12[[#This Row],[Teens]]</f>
        <v>No</v>
      </c>
    </row>
    <row r="595" spans="1:9" ht="16.5" x14ac:dyDescent="0.3">
      <c r="A595">
        <f>Table2[[#This Row],[NumWebPurchases]]</f>
        <v>5</v>
      </c>
      <c r="B595">
        <f>Table2[[#This Row],[NumCatalogPurchases]]</f>
        <v>11</v>
      </c>
      <c r="C595">
        <f>Table2[[#This Row],[NumStorePurchases]]</f>
        <v>5</v>
      </c>
      <c r="D595">
        <f>Table2[[#This Row],[NumWebVisitsMonth]]</f>
        <v>2</v>
      </c>
      <c r="E595" s="3">
        <f>Table12[[#This Row],[Age]]</f>
        <v>37</v>
      </c>
      <c r="F595" t="s">
        <v>31</v>
      </c>
      <c r="G595" t="str">
        <f>Table12[[#This Row],[DVAD]]</f>
        <v>36-45</v>
      </c>
      <c r="H595" t="str">
        <f>Table12[[#This Row],[Kids]]</f>
        <v>No</v>
      </c>
      <c r="I595" t="str">
        <f>Table12[[#This Row],[Teens]]</f>
        <v>No</v>
      </c>
    </row>
    <row r="596" spans="1:9" ht="16.5" x14ac:dyDescent="0.3">
      <c r="A596">
        <f>Table2[[#This Row],[NumWebPurchases]]</f>
        <v>3</v>
      </c>
      <c r="B596">
        <f>Table2[[#This Row],[NumCatalogPurchases]]</f>
        <v>7</v>
      </c>
      <c r="C596">
        <f>Table2[[#This Row],[NumStorePurchases]]</f>
        <v>9</v>
      </c>
      <c r="D596">
        <f>Table2[[#This Row],[NumWebVisitsMonth]]</f>
        <v>1</v>
      </c>
      <c r="E596" s="3">
        <f>Table12[[#This Row],[Age]]</f>
        <v>48</v>
      </c>
      <c r="F596" t="s">
        <v>33</v>
      </c>
      <c r="G596" t="str">
        <f>Table12[[#This Row],[DVAD]]</f>
        <v>46-55</v>
      </c>
      <c r="H596" t="str">
        <f>Table12[[#This Row],[Kids]]</f>
        <v>No</v>
      </c>
      <c r="I596" t="str">
        <f>Table12[[#This Row],[Teens]]</f>
        <v>No</v>
      </c>
    </row>
    <row r="597" spans="1:9" ht="16.5" x14ac:dyDescent="0.3">
      <c r="A597">
        <f>Table2[[#This Row],[NumWebPurchases]]</f>
        <v>1</v>
      </c>
      <c r="B597">
        <f>Table2[[#This Row],[NumCatalogPurchases]]</f>
        <v>0</v>
      </c>
      <c r="C597">
        <f>Table2[[#This Row],[NumStorePurchases]]</f>
        <v>3</v>
      </c>
      <c r="D597">
        <f>Table2[[#This Row],[NumWebVisitsMonth]]</f>
        <v>4</v>
      </c>
      <c r="E597" s="3">
        <f>Table12[[#This Row],[Age]]</f>
        <v>37</v>
      </c>
      <c r="F597" t="s">
        <v>31</v>
      </c>
      <c r="G597" t="str">
        <f>Table12[[#This Row],[DVAD]]</f>
        <v>36-45</v>
      </c>
      <c r="H597" t="str">
        <f>Table12[[#This Row],[Kids]]</f>
        <v>Yes</v>
      </c>
      <c r="I597" t="str">
        <f>Table12[[#This Row],[Teens]]</f>
        <v>No</v>
      </c>
    </row>
    <row r="598" spans="1:9" ht="16.5" x14ac:dyDescent="0.3">
      <c r="A598">
        <f>Table2[[#This Row],[NumWebPurchases]]</f>
        <v>3</v>
      </c>
      <c r="B598">
        <f>Table2[[#This Row],[NumCatalogPurchases]]</f>
        <v>4</v>
      </c>
      <c r="C598">
        <f>Table2[[#This Row],[NumStorePurchases]]</f>
        <v>7</v>
      </c>
      <c r="D598">
        <f>Table2[[#This Row],[NumWebVisitsMonth]]</f>
        <v>1</v>
      </c>
      <c r="E598" s="3">
        <f>Table12[[#This Row],[Age]]</f>
        <v>41</v>
      </c>
      <c r="F598" t="s">
        <v>35</v>
      </c>
      <c r="G598" t="str">
        <f>Table12[[#This Row],[DVAD]]</f>
        <v>36-45</v>
      </c>
      <c r="H598" t="str">
        <f>Table12[[#This Row],[Kids]]</f>
        <v>No</v>
      </c>
      <c r="I598" t="str">
        <f>Table12[[#This Row],[Teens]]</f>
        <v>No</v>
      </c>
    </row>
    <row r="599" spans="1:9" ht="16.5" x14ac:dyDescent="0.3">
      <c r="A599">
        <f>Table2[[#This Row],[NumWebPurchases]]</f>
        <v>3</v>
      </c>
      <c r="B599">
        <f>Table2[[#This Row],[NumCatalogPurchases]]</f>
        <v>1</v>
      </c>
      <c r="C599">
        <f>Table2[[#This Row],[NumStorePurchases]]</f>
        <v>2</v>
      </c>
      <c r="D599">
        <f>Table2[[#This Row],[NumWebVisitsMonth]]</f>
        <v>7</v>
      </c>
      <c r="E599" s="3">
        <f>Table12[[#This Row],[Age]]</f>
        <v>38</v>
      </c>
      <c r="F599" t="s">
        <v>33</v>
      </c>
      <c r="G599" t="str">
        <f>Table12[[#This Row],[DVAD]]</f>
        <v>36-45</v>
      </c>
      <c r="H599" t="str">
        <f>Table12[[#This Row],[Kids]]</f>
        <v>Yes</v>
      </c>
      <c r="I599" t="str">
        <f>Table12[[#This Row],[Teens]]</f>
        <v>No</v>
      </c>
    </row>
    <row r="600" spans="1:9" ht="16.5" x14ac:dyDescent="0.3">
      <c r="A600">
        <f>Table2[[#This Row],[NumWebPurchases]]</f>
        <v>2</v>
      </c>
      <c r="B600">
        <f>Table2[[#This Row],[NumCatalogPurchases]]</f>
        <v>0</v>
      </c>
      <c r="C600">
        <f>Table2[[#This Row],[NumStorePurchases]]</f>
        <v>3</v>
      </c>
      <c r="D600">
        <f>Table2[[#This Row],[NumWebVisitsMonth]]</f>
        <v>7</v>
      </c>
      <c r="E600" s="3">
        <f>Table12[[#This Row],[Age]]</f>
        <v>43</v>
      </c>
      <c r="F600" t="s">
        <v>33</v>
      </c>
      <c r="G600" t="str">
        <f>Table12[[#This Row],[DVAD]]</f>
        <v>36-45</v>
      </c>
      <c r="H600" t="str">
        <f>Table12[[#This Row],[Kids]]</f>
        <v>Yes</v>
      </c>
      <c r="I600" t="str">
        <f>Table12[[#This Row],[Teens]]</f>
        <v>No</v>
      </c>
    </row>
    <row r="601" spans="1:9" ht="16.5" x14ac:dyDescent="0.3">
      <c r="A601">
        <f>Table2[[#This Row],[NumWebPurchases]]</f>
        <v>1</v>
      </c>
      <c r="B601">
        <f>Table2[[#This Row],[NumCatalogPurchases]]</f>
        <v>0</v>
      </c>
      <c r="C601">
        <f>Table2[[#This Row],[NumStorePurchases]]</f>
        <v>3</v>
      </c>
      <c r="D601">
        <f>Table2[[#This Row],[NumWebVisitsMonth]]</f>
        <v>8</v>
      </c>
      <c r="E601" s="3">
        <f>Table12[[#This Row],[Age]]</f>
        <v>44</v>
      </c>
      <c r="F601" t="s">
        <v>31</v>
      </c>
      <c r="G601" t="str">
        <f>Table12[[#This Row],[DVAD]]</f>
        <v>36-45</v>
      </c>
      <c r="H601" t="str">
        <f>Table12[[#This Row],[Kids]]</f>
        <v>Yes</v>
      </c>
      <c r="I601" t="str">
        <f>Table12[[#This Row],[Teens]]</f>
        <v>Yes</v>
      </c>
    </row>
    <row r="602" spans="1:9" ht="16.5" x14ac:dyDescent="0.3">
      <c r="A602">
        <f>Table2[[#This Row],[NumWebPurchases]]</f>
        <v>2</v>
      </c>
      <c r="B602">
        <f>Table2[[#This Row],[NumCatalogPurchases]]</f>
        <v>1</v>
      </c>
      <c r="C602">
        <f>Table2[[#This Row],[NumStorePurchases]]</f>
        <v>3</v>
      </c>
      <c r="D602">
        <f>Table2[[#This Row],[NumWebVisitsMonth]]</f>
        <v>6</v>
      </c>
      <c r="E602" s="3">
        <f>Table12[[#This Row],[Age]]</f>
        <v>35</v>
      </c>
      <c r="F602" t="s">
        <v>30</v>
      </c>
      <c r="G602" t="str">
        <f>Table12[[#This Row],[DVAD]]</f>
        <v>26-35</v>
      </c>
      <c r="H602" t="str">
        <f>Table12[[#This Row],[Kids]]</f>
        <v>Yes</v>
      </c>
      <c r="I602" t="str">
        <f>Table12[[#This Row],[Teens]]</f>
        <v>No</v>
      </c>
    </row>
    <row r="603" spans="1:9" ht="16.5" x14ac:dyDescent="0.3">
      <c r="A603">
        <f>Table2[[#This Row],[NumWebPurchases]]</f>
        <v>3</v>
      </c>
      <c r="B603">
        <f>Table2[[#This Row],[NumCatalogPurchases]]</f>
        <v>0</v>
      </c>
      <c r="C603">
        <f>Table2[[#This Row],[NumStorePurchases]]</f>
        <v>4</v>
      </c>
      <c r="D603">
        <f>Table2[[#This Row],[NumWebVisitsMonth]]</f>
        <v>8</v>
      </c>
      <c r="E603" s="3">
        <f>Table12[[#This Row],[Age]]</f>
        <v>31</v>
      </c>
      <c r="F603" t="s">
        <v>31</v>
      </c>
      <c r="G603" t="str">
        <f>Table12[[#This Row],[DVAD]]</f>
        <v>26-35</v>
      </c>
      <c r="H603" t="str">
        <f>Table12[[#This Row],[Kids]]</f>
        <v>Yes</v>
      </c>
      <c r="I603" t="str">
        <f>Table12[[#This Row],[Teens]]</f>
        <v>No</v>
      </c>
    </row>
    <row r="604" spans="1:9" ht="16.5" x14ac:dyDescent="0.3">
      <c r="A604">
        <f>Table2[[#This Row],[NumWebPurchases]]</f>
        <v>1</v>
      </c>
      <c r="B604">
        <f>Table2[[#This Row],[NumCatalogPurchases]]</f>
        <v>0</v>
      </c>
      <c r="C604">
        <f>Table2[[#This Row],[NumStorePurchases]]</f>
        <v>3</v>
      </c>
      <c r="D604">
        <f>Table2[[#This Row],[NumWebVisitsMonth]]</f>
        <v>7</v>
      </c>
      <c r="E604" s="3">
        <f>Table12[[#This Row],[Age]]</f>
        <v>52</v>
      </c>
      <c r="F604" t="s">
        <v>30</v>
      </c>
      <c r="G604" t="str">
        <f>Table12[[#This Row],[DVAD]]</f>
        <v>46-55</v>
      </c>
      <c r="H604" t="str">
        <f>Table12[[#This Row],[Kids]]</f>
        <v>No</v>
      </c>
      <c r="I604" t="str">
        <f>Table12[[#This Row],[Teens]]</f>
        <v>Yes</v>
      </c>
    </row>
    <row r="605" spans="1:9" ht="16.5" x14ac:dyDescent="0.3">
      <c r="A605">
        <f>Table2[[#This Row],[NumWebPurchases]]</f>
        <v>5</v>
      </c>
      <c r="B605">
        <f>Table2[[#This Row],[NumCatalogPurchases]]</f>
        <v>3</v>
      </c>
      <c r="C605">
        <f>Table2[[#This Row],[NumStorePurchases]]</f>
        <v>12</v>
      </c>
      <c r="D605">
        <f>Table2[[#This Row],[NumWebVisitsMonth]]</f>
        <v>5</v>
      </c>
      <c r="E605" s="3">
        <f>Table12[[#This Row],[Age]]</f>
        <v>52</v>
      </c>
      <c r="F605" t="s">
        <v>33</v>
      </c>
      <c r="G605" t="str">
        <f>Table12[[#This Row],[DVAD]]</f>
        <v>46-55</v>
      </c>
      <c r="H605" t="str">
        <f>Table12[[#This Row],[Kids]]</f>
        <v>No</v>
      </c>
      <c r="I605" t="str">
        <f>Table12[[#This Row],[Teens]]</f>
        <v>Yes</v>
      </c>
    </row>
    <row r="606" spans="1:9" ht="16.5" x14ac:dyDescent="0.3">
      <c r="A606">
        <f>Table2[[#This Row],[NumWebPurchases]]</f>
        <v>3</v>
      </c>
      <c r="B606">
        <f>Table2[[#This Row],[NumCatalogPurchases]]</f>
        <v>4</v>
      </c>
      <c r="C606">
        <f>Table2[[#This Row],[NumStorePurchases]]</f>
        <v>9</v>
      </c>
      <c r="D606">
        <f>Table2[[#This Row],[NumWebVisitsMonth]]</f>
        <v>1</v>
      </c>
      <c r="E606" s="3">
        <f>Table12[[#This Row],[Age]]</f>
        <v>58</v>
      </c>
      <c r="F606" t="s">
        <v>31</v>
      </c>
      <c r="G606" t="str">
        <f>Table12[[#This Row],[DVAD]]</f>
        <v>56-65</v>
      </c>
      <c r="H606" t="str">
        <f>Table12[[#This Row],[Kids]]</f>
        <v>No</v>
      </c>
      <c r="I606" t="str">
        <f>Table12[[#This Row],[Teens]]</f>
        <v>No</v>
      </c>
    </row>
    <row r="607" spans="1:9" ht="16.5" x14ac:dyDescent="0.3">
      <c r="A607">
        <f>Table2[[#This Row],[NumWebPurchases]]</f>
        <v>5</v>
      </c>
      <c r="B607">
        <f>Table2[[#This Row],[NumCatalogPurchases]]</f>
        <v>2</v>
      </c>
      <c r="C607">
        <f>Table2[[#This Row],[NumStorePurchases]]</f>
        <v>10</v>
      </c>
      <c r="D607">
        <f>Table2[[#This Row],[NumWebVisitsMonth]]</f>
        <v>5</v>
      </c>
      <c r="E607" s="3">
        <f>Table12[[#This Row],[Age]]</f>
        <v>64</v>
      </c>
      <c r="F607" t="s">
        <v>30</v>
      </c>
      <c r="G607" t="str">
        <f>Table12[[#This Row],[DVAD]]</f>
        <v>56-65</v>
      </c>
      <c r="H607" t="str">
        <f>Table12[[#This Row],[Kids]]</f>
        <v>No</v>
      </c>
      <c r="I607" t="str">
        <f>Table12[[#This Row],[Teens]]</f>
        <v>Yes</v>
      </c>
    </row>
    <row r="608" spans="1:9" ht="16.5" x14ac:dyDescent="0.3">
      <c r="A608">
        <f>Table2[[#This Row],[NumWebPurchases]]</f>
        <v>3</v>
      </c>
      <c r="B608">
        <f>Table2[[#This Row],[NumCatalogPurchases]]</f>
        <v>1</v>
      </c>
      <c r="C608">
        <f>Table2[[#This Row],[NumStorePurchases]]</f>
        <v>3</v>
      </c>
      <c r="D608">
        <f>Table2[[#This Row],[NumWebVisitsMonth]]</f>
        <v>7</v>
      </c>
      <c r="E608" s="3">
        <f>Table12[[#This Row],[Age]]</f>
        <v>47</v>
      </c>
      <c r="F608" t="s">
        <v>38</v>
      </c>
      <c r="G608" t="str">
        <f>Table12[[#This Row],[DVAD]]</f>
        <v>46-55</v>
      </c>
      <c r="H608" t="str">
        <f>Table12[[#This Row],[Kids]]</f>
        <v>Yes</v>
      </c>
      <c r="I608" t="str">
        <f>Table12[[#This Row],[Teens]]</f>
        <v>Yes</v>
      </c>
    </row>
    <row r="609" spans="1:9" ht="16.5" x14ac:dyDescent="0.3">
      <c r="A609">
        <f>Table2[[#This Row],[NumWebPurchases]]</f>
        <v>5</v>
      </c>
      <c r="B609">
        <f>Table2[[#This Row],[NumCatalogPurchases]]</f>
        <v>1</v>
      </c>
      <c r="C609">
        <f>Table2[[#This Row],[NumStorePurchases]]</f>
        <v>2</v>
      </c>
      <c r="D609">
        <f>Table2[[#This Row],[NumWebVisitsMonth]]</f>
        <v>10</v>
      </c>
      <c r="E609" s="3">
        <f>Table12[[#This Row],[Age]]</f>
        <v>26</v>
      </c>
      <c r="F609" t="s">
        <v>35</v>
      </c>
      <c r="G609" t="str">
        <f>Table12[[#This Row],[DVAD]]</f>
        <v>26-35</v>
      </c>
      <c r="H609" t="str">
        <f>Table12[[#This Row],[Kids]]</f>
        <v>Yes</v>
      </c>
      <c r="I609" t="str">
        <f>Table12[[#This Row],[Teens]]</f>
        <v>No</v>
      </c>
    </row>
    <row r="610" spans="1:9" ht="16.5" x14ac:dyDescent="0.3">
      <c r="A610">
        <f>Table2[[#This Row],[NumWebPurchases]]</f>
        <v>1</v>
      </c>
      <c r="B610">
        <f>Table2[[#This Row],[NumCatalogPurchases]]</f>
        <v>1</v>
      </c>
      <c r="C610">
        <f>Table2[[#This Row],[NumStorePurchases]]</f>
        <v>3</v>
      </c>
      <c r="D610">
        <f>Table2[[#This Row],[NumWebVisitsMonth]]</f>
        <v>5</v>
      </c>
      <c r="E610" s="3">
        <f>Table12[[#This Row],[Age]]</f>
        <v>41</v>
      </c>
      <c r="F610" t="s">
        <v>33</v>
      </c>
      <c r="G610" t="str">
        <f>Table12[[#This Row],[DVAD]]</f>
        <v>36-45</v>
      </c>
      <c r="H610" t="str">
        <f>Table12[[#This Row],[Kids]]</f>
        <v>No</v>
      </c>
      <c r="I610" t="str">
        <f>Table12[[#This Row],[Teens]]</f>
        <v>Yes</v>
      </c>
    </row>
    <row r="611" spans="1:9" ht="16.5" x14ac:dyDescent="0.3">
      <c r="A611">
        <f>Table2[[#This Row],[NumWebPurchases]]</f>
        <v>1</v>
      </c>
      <c r="B611">
        <f>Table2[[#This Row],[NumCatalogPurchases]]</f>
        <v>0</v>
      </c>
      <c r="C611">
        <f>Table2[[#This Row],[NumStorePurchases]]</f>
        <v>3</v>
      </c>
      <c r="D611">
        <f>Table2[[#This Row],[NumWebVisitsMonth]]</f>
        <v>7</v>
      </c>
      <c r="E611" s="3">
        <f>Table12[[#This Row],[Age]]</f>
        <v>57</v>
      </c>
      <c r="F611" t="s">
        <v>33</v>
      </c>
      <c r="G611" t="str">
        <f>Table12[[#This Row],[DVAD]]</f>
        <v>56-65</v>
      </c>
      <c r="H611" t="str">
        <f>Table12[[#This Row],[Kids]]</f>
        <v>Yes</v>
      </c>
      <c r="I611" t="str">
        <f>Table12[[#This Row],[Teens]]</f>
        <v>Yes</v>
      </c>
    </row>
    <row r="612" spans="1:9" ht="16.5" x14ac:dyDescent="0.3">
      <c r="A612">
        <f>Table2[[#This Row],[NumWebPurchases]]</f>
        <v>1</v>
      </c>
      <c r="B612">
        <f>Table2[[#This Row],[NumCatalogPurchases]]</f>
        <v>0</v>
      </c>
      <c r="C612">
        <f>Table2[[#This Row],[NumStorePurchases]]</f>
        <v>3</v>
      </c>
      <c r="D612">
        <f>Table2[[#This Row],[NumWebVisitsMonth]]</f>
        <v>7</v>
      </c>
      <c r="E612" s="3">
        <f>Table12[[#This Row],[Age]]</f>
        <v>37</v>
      </c>
      <c r="F612" t="s">
        <v>30</v>
      </c>
      <c r="G612" t="str">
        <f>Table12[[#This Row],[DVAD]]</f>
        <v>36-45</v>
      </c>
      <c r="H612" t="str">
        <f>Table12[[#This Row],[Kids]]</f>
        <v>No</v>
      </c>
      <c r="I612" t="str">
        <f>Table12[[#This Row],[Teens]]</f>
        <v>Yes</v>
      </c>
    </row>
    <row r="613" spans="1:9" ht="16.5" x14ac:dyDescent="0.3">
      <c r="A613">
        <f>Table2[[#This Row],[NumWebPurchases]]</f>
        <v>6</v>
      </c>
      <c r="B613">
        <f>Table2[[#This Row],[NumCatalogPurchases]]</f>
        <v>4</v>
      </c>
      <c r="C613">
        <f>Table2[[#This Row],[NumStorePurchases]]</f>
        <v>7</v>
      </c>
      <c r="D613">
        <f>Table2[[#This Row],[NumWebVisitsMonth]]</f>
        <v>3</v>
      </c>
      <c r="E613" s="3">
        <f>Table12[[#This Row],[Age]]</f>
        <v>49</v>
      </c>
      <c r="F613" t="s">
        <v>38</v>
      </c>
      <c r="G613" t="str">
        <f>Table12[[#This Row],[DVAD]]</f>
        <v>46-55</v>
      </c>
      <c r="H613" t="str">
        <f>Table12[[#This Row],[Kids]]</f>
        <v>No</v>
      </c>
      <c r="I613" t="str">
        <f>Table12[[#This Row],[Teens]]</f>
        <v>No</v>
      </c>
    </row>
    <row r="614" spans="1:9" ht="16.5" x14ac:dyDescent="0.3">
      <c r="A614">
        <f>Table2[[#This Row],[NumWebPurchases]]</f>
        <v>3</v>
      </c>
      <c r="B614">
        <f>Table2[[#This Row],[NumCatalogPurchases]]</f>
        <v>1</v>
      </c>
      <c r="C614">
        <f>Table2[[#This Row],[NumStorePurchases]]</f>
        <v>6</v>
      </c>
      <c r="D614">
        <f>Table2[[#This Row],[NumWebVisitsMonth]]</f>
        <v>6</v>
      </c>
      <c r="E614" s="3">
        <f>Table12[[#This Row],[Age]]</f>
        <v>44</v>
      </c>
      <c r="F614" t="s">
        <v>33</v>
      </c>
      <c r="G614" t="str">
        <f>Table12[[#This Row],[DVAD]]</f>
        <v>36-45</v>
      </c>
      <c r="H614" t="str">
        <f>Table12[[#This Row],[Kids]]</f>
        <v>No</v>
      </c>
      <c r="I614" t="str">
        <f>Table12[[#This Row],[Teens]]</f>
        <v>No</v>
      </c>
    </row>
    <row r="615" spans="1:9" ht="16.5" x14ac:dyDescent="0.3">
      <c r="A615">
        <f>Table2[[#This Row],[NumWebPurchases]]</f>
        <v>3</v>
      </c>
      <c r="B615">
        <f>Table2[[#This Row],[NumCatalogPurchases]]</f>
        <v>1</v>
      </c>
      <c r="C615">
        <f>Table2[[#This Row],[NumStorePurchases]]</f>
        <v>7</v>
      </c>
      <c r="D615">
        <f>Table2[[#This Row],[NumWebVisitsMonth]]</f>
        <v>3</v>
      </c>
      <c r="E615" s="3">
        <f>Table12[[#This Row],[Age]]</f>
        <v>69</v>
      </c>
      <c r="F615" t="s">
        <v>33</v>
      </c>
      <c r="G615" t="str">
        <f>Table12[[#This Row],[DVAD]]</f>
        <v>66-75</v>
      </c>
      <c r="H615" t="str">
        <f>Table12[[#This Row],[Kids]]</f>
        <v>No</v>
      </c>
      <c r="I615" t="str">
        <f>Table12[[#This Row],[Teens]]</f>
        <v>No</v>
      </c>
    </row>
    <row r="616" spans="1:9" ht="16.5" x14ac:dyDescent="0.3">
      <c r="A616">
        <f>Table2[[#This Row],[NumWebPurchases]]</f>
        <v>1</v>
      </c>
      <c r="B616">
        <f>Table2[[#This Row],[NumCatalogPurchases]]</f>
        <v>0</v>
      </c>
      <c r="C616">
        <f>Table2[[#This Row],[NumStorePurchases]]</f>
        <v>3</v>
      </c>
      <c r="D616">
        <f>Table2[[#This Row],[NumWebVisitsMonth]]</f>
        <v>8</v>
      </c>
      <c r="E616" s="3">
        <f>Table12[[#This Row],[Age]]</f>
        <v>39</v>
      </c>
      <c r="F616" t="s">
        <v>30</v>
      </c>
      <c r="G616" t="str">
        <f>Table12[[#This Row],[DVAD]]</f>
        <v>36-45</v>
      </c>
      <c r="H616" t="str">
        <f>Table12[[#This Row],[Kids]]</f>
        <v>Yes</v>
      </c>
      <c r="I616" t="str">
        <f>Table12[[#This Row],[Teens]]</f>
        <v>No</v>
      </c>
    </row>
    <row r="617" spans="1:9" ht="16.5" x14ac:dyDescent="0.3">
      <c r="A617">
        <f>Table2[[#This Row],[NumWebPurchases]]</f>
        <v>2</v>
      </c>
      <c r="B617">
        <f>Table2[[#This Row],[NumCatalogPurchases]]</f>
        <v>0</v>
      </c>
      <c r="C617">
        <f>Table2[[#This Row],[NumStorePurchases]]</f>
        <v>3</v>
      </c>
      <c r="D617">
        <f>Table2[[#This Row],[NumWebVisitsMonth]]</f>
        <v>7</v>
      </c>
      <c r="E617" s="3">
        <f>Table12[[#This Row],[Age]]</f>
        <v>46</v>
      </c>
      <c r="F617" t="s">
        <v>33</v>
      </c>
      <c r="G617" t="str">
        <f>Table12[[#This Row],[DVAD]]</f>
        <v>46-55</v>
      </c>
      <c r="H617" t="str">
        <f>Table12[[#This Row],[Kids]]</f>
        <v>Yes</v>
      </c>
      <c r="I617" t="str">
        <f>Table12[[#This Row],[Teens]]</f>
        <v>Yes</v>
      </c>
    </row>
    <row r="618" spans="1:9" ht="16.5" x14ac:dyDescent="0.3">
      <c r="A618">
        <f>Table2[[#This Row],[NumWebPurchases]]</f>
        <v>6</v>
      </c>
      <c r="B618">
        <f>Table2[[#This Row],[NumCatalogPurchases]]</f>
        <v>3</v>
      </c>
      <c r="C618">
        <f>Table2[[#This Row],[NumStorePurchases]]</f>
        <v>13</v>
      </c>
      <c r="D618">
        <f>Table2[[#This Row],[NumWebVisitsMonth]]</f>
        <v>5</v>
      </c>
      <c r="E618" s="3">
        <f>Table12[[#This Row],[Age]]</f>
        <v>43</v>
      </c>
      <c r="F618" t="s">
        <v>30</v>
      </c>
      <c r="G618" t="str">
        <f>Table12[[#This Row],[DVAD]]</f>
        <v>36-45</v>
      </c>
      <c r="H618" t="str">
        <f>Table12[[#This Row],[Kids]]</f>
        <v>No</v>
      </c>
      <c r="I618" t="str">
        <f>Table12[[#This Row],[Teens]]</f>
        <v>No</v>
      </c>
    </row>
    <row r="619" spans="1:9" ht="16.5" x14ac:dyDescent="0.3">
      <c r="A619">
        <f>Table2[[#This Row],[NumWebPurchases]]</f>
        <v>6</v>
      </c>
      <c r="B619">
        <f>Table2[[#This Row],[NumCatalogPurchases]]</f>
        <v>2</v>
      </c>
      <c r="C619">
        <f>Table2[[#This Row],[NumStorePurchases]]</f>
        <v>5</v>
      </c>
      <c r="D619">
        <f>Table2[[#This Row],[NumWebVisitsMonth]]</f>
        <v>7</v>
      </c>
      <c r="E619" s="3">
        <f>Table12[[#This Row],[Age]]</f>
        <v>39</v>
      </c>
      <c r="F619" t="s">
        <v>31</v>
      </c>
      <c r="G619" t="str">
        <f>Table12[[#This Row],[DVAD]]</f>
        <v>36-45</v>
      </c>
      <c r="H619" t="str">
        <f>Table12[[#This Row],[Kids]]</f>
        <v>Yes</v>
      </c>
      <c r="I619" t="str">
        <f>Table12[[#This Row],[Teens]]</f>
        <v>Yes</v>
      </c>
    </row>
    <row r="620" spans="1:9" ht="16.5" x14ac:dyDescent="0.3">
      <c r="A620">
        <f>Table2[[#This Row],[NumWebPurchases]]</f>
        <v>1</v>
      </c>
      <c r="B620">
        <f>Table2[[#This Row],[NumCatalogPurchases]]</f>
        <v>0</v>
      </c>
      <c r="C620">
        <f>Table2[[#This Row],[NumStorePurchases]]</f>
        <v>3</v>
      </c>
      <c r="D620">
        <f>Table2[[#This Row],[NumWebVisitsMonth]]</f>
        <v>8</v>
      </c>
      <c r="E620" s="3">
        <f>Table12[[#This Row],[Age]]</f>
        <v>48</v>
      </c>
      <c r="F620" t="s">
        <v>38</v>
      </c>
      <c r="G620" t="str">
        <f>Table12[[#This Row],[DVAD]]</f>
        <v>46-55</v>
      </c>
      <c r="H620" t="str">
        <f>Table12[[#This Row],[Kids]]</f>
        <v>Yes</v>
      </c>
      <c r="I620" t="str">
        <f>Table12[[#This Row],[Teens]]</f>
        <v>Yes</v>
      </c>
    </row>
    <row r="621" spans="1:9" ht="16.5" x14ac:dyDescent="0.3">
      <c r="A621">
        <f>Table2[[#This Row],[NumWebPurchases]]</f>
        <v>0</v>
      </c>
      <c r="B621">
        <f>Table2[[#This Row],[NumCatalogPurchases]]</f>
        <v>0</v>
      </c>
      <c r="C621">
        <f>Table2[[#This Row],[NumStorePurchases]]</f>
        <v>1</v>
      </c>
      <c r="D621">
        <f>Table2[[#This Row],[NumWebVisitsMonth]]</f>
        <v>1</v>
      </c>
      <c r="E621" s="3">
        <f>Table12[[#This Row],[Age]]</f>
        <v>37</v>
      </c>
      <c r="F621" t="s">
        <v>33</v>
      </c>
      <c r="G621" t="str">
        <f>Table12[[#This Row],[DVAD]]</f>
        <v>36-45</v>
      </c>
      <c r="H621" t="str">
        <f>Table12[[#This Row],[Kids]]</f>
        <v>Yes</v>
      </c>
      <c r="I621" t="str">
        <f>Table12[[#This Row],[Teens]]</f>
        <v>Yes</v>
      </c>
    </row>
    <row r="622" spans="1:9" ht="16.5" x14ac:dyDescent="0.3">
      <c r="A622">
        <f>Table2[[#This Row],[NumWebPurchases]]</f>
        <v>1</v>
      </c>
      <c r="B622">
        <f>Table2[[#This Row],[NumCatalogPurchases]]</f>
        <v>0</v>
      </c>
      <c r="C622">
        <f>Table2[[#This Row],[NumStorePurchases]]</f>
        <v>3</v>
      </c>
      <c r="D622">
        <f>Table2[[#This Row],[NumWebVisitsMonth]]</f>
        <v>4</v>
      </c>
      <c r="E622" s="3">
        <f>Table12[[#This Row],[Age]]</f>
        <v>35</v>
      </c>
      <c r="F622" t="s">
        <v>33</v>
      </c>
      <c r="G622" t="str">
        <f>Table12[[#This Row],[DVAD]]</f>
        <v>26-35</v>
      </c>
      <c r="H622" t="str">
        <f>Table12[[#This Row],[Kids]]</f>
        <v>Yes</v>
      </c>
      <c r="I622" t="str">
        <f>Table12[[#This Row],[Teens]]</f>
        <v>Yes</v>
      </c>
    </row>
    <row r="623" spans="1:9" ht="16.5" x14ac:dyDescent="0.3">
      <c r="A623">
        <f>Table2[[#This Row],[NumWebPurchases]]</f>
        <v>1</v>
      </c>
      <c r="B623">
        <f>Table2[[#This Row],[NumCatalogPurchases]]</f>
        <v>2</v>
      </c>
      <c r="C623">
        <f>Table2[[#This Row],[NumStorePurchases]]</f>
        <v>9</v>
      </c>
      <c r="D623">
        <f>Table2[[#This Row],[NumWebVisitsMonth]]</f>
        <v>2</v>
      </c>
      <c r="E623" s="3">
        <f>Table12[[#This Row],[Age]]</f>
        <v>52</v>
      </c>
      <c r="F623" t="s">
        <v>30</v>
      </c>
      <c r="G623" t="str">
        <f>Table12[[#This Row],[DVAD]]</f>
        <v>46-55</v>
      </c>
      <c r="H623" t="str">
        <f>Table12[[#This Row],[Kids]]</f>
        <v>No</v>
      </c>
      <c r="I623" t="str">
        <f>Table12[[#This Row],[Teens]]</f>
        <v>Yes</v>
      </c>
    </row>
    <row r="624" spans="1:9" ht="16.5" x14ac:dyDescent="0.3">
      <c r="A624">
        <f>Table2[[#This Row],[NumWebPurchases]]</f>
        <v>6</v>
      </c>
      <c r="B624">
        <f>Table2[[#This Row],[NumCatalogPurchases]]</f>
        <v>1</v>
      </c>
      <c r="C624">
        <f>Table2[[#This Row],[NumStorePurchases]]</f>
        <v>7</v>
      </c>
      <c r="D624">
        <f>Table2[[#This Row],[NumWebVisitsMonth]]</f>
        <v>6</v>
      </c>
      <c r="E624" s="3">
        <f>Table12[[#This Row],[Age]]</f>
        <v>52</v>
      </c>
      <c r="F624" t="s">
        <v>38</v>
      </c>
      <c r="G624" t="str">
        <f>Table12[[#This Row],[DVAD]]</f>
        <v>46-55</v>
      </c>
      <c r="H624" t="str">
        <f>Table12[[#This Row],[Kids]]</f>
        <v>No</v>
      </c>
      <c r="I624" t="str">
        <f>Table12[[#This Row],[Teens]]</f>
        <v>Yes</v>
      </c>
    </row>
    <row r="625" spans="1:9" ht="16.5" x14ac:dyDescent="0.3">
      <c r="A625">
        <f>Table2[[#This Row],[NumWebPurchases]]</f>
        <v>2</v>
      </c>
      <c r="B625">
        <f>Table2[[#This Row],[NumCatalogPurchases]]</f>
        <v>1</v>
      </c>
      <c r="C625">
        <f>Table2[[#This Row],[NumStorePurchases]]</f>
        <v>2</v>
      </c>
      <c r="D625">
        <f>Table2[[#This Row],[NumWebVisitsMonth]]</f>
        <v>7</v>
      </c>
      <c r="E625" s="3">
        <f>Table12[[#This Row],[Age]]</f>
        <v>42</v>
      </c>
      <c r="F625" t="s">
        <v>30</v>
      </c>
      <c r="G625" t="str">
        <f>Table12[[#This Row],[DVAD]]</f>
        <v>36-45</v>
      </c>
      <c r="H625" t="str">
        <f>Table12[[#This Row],[Kids]]</f>
        <v>No</v>
      </c>
      <c r="I625" t="str">
        <f>Table12[[#This Row],[Teens]]</f>
        <v>No</v>
      </c>
    </row>
    <row r="626" spans="1:9" ht="16.5" x14ac:dyDescent="0.3">
      <c r="A626">
        <f>Table2[[#This Row],[NumWebPurchases]]</f>
        <v>4</v>
      </c>
      <c r="B626">
        <f>Table2[[#This Row],[NumCatalogPurchases]]</f>
        <v>3</v>
      </c>
      <c r="C626">
        <f>Table2[[#This Row],[NumStorePurchases]]</f>
        <v>6</v>
      </c>
      <c r="D626">
        <f>Table2[[#This Row],[NumWebVisitsMonth]]</f>
        <v>1</v>
      </c>
      <c r="E626" s="3">
        <f>Table12[[#This Row],[Age]]</f>
        <v>65</v>
      </c>
      <c r="F626" t="s">
        <v>33</v>
      </c>
      <c r="G626" t="str">
        <f>Table12[[#This Row],[DVAD]]</f>
        <v>56-65</v>
      </c>
      <c r="H626" t="str">
        <f>Table12[[#This Row],[Kids]]</f>
        <v>No</v>
      </c>
      <c r="I626" t="str">
        <f>Table12[[#This Row],[Teens]]</f>
        <v>No</v>
      </c>
    </row>
    <row r="627" spans="1:9" ht="16.5" x14ac:dyDescent="0.3">
      <c r="A627">
        <f>Table2[[#This Row],[NumWebPurchases]]</f>
        <v>1</v>
      </c>
      <c r="B627">
        <f>Table2[[#This Row],[NumCatalogPurchases]]</f>
        <v>0</v>
      </c>
      <c r="C627">
        <f>Table2[[#This Row],[NumStorePurchases]]</f>
        <v>3</v>
      </c>
      <c r="D627">
        <f>Table2[[#This Row],[NumWebVisitsMonth]]</f>
        <v>7</v>
      </c>
      <c r="E627" s="3">
        <f>Table12[[#This Row],[Age]]</f>
        <v>35</v>
      </c>
      <c r="F627" t="s">
        <v>33</v>
      </c>
      <c r="G627" t="str">
        <f>Table12[[#This Row],[DVAD]]</f>
        <v>26-35</v>
      </c>
      <c r="H627" t="str">
        <f>Table12[[#This Row],[Kids]]</f>
        <v>Yes</v>
      </c>
      <c r="I627" t="str">
        <f>Table12[[#This Row],[Teens]]</f>
        <v>No</v>
      </c>
    </row>
    <row r="628" spans="1:9" ht="16.5" x14ac:dyDescent="0.3">
      <c r="A628">
        <f>Table2[[#This Row],[NumWebPurchases]]</f>
        <v>6</v>
      </c>
      <c r="B628">
        <f>Table2[[#This Row],[NumCatalogPurchases]]</f>
        <v>8</v>
      </c>
      <c r="C628">
        <f>Table2[[#This Row],[NumStorePurchases]]</f>
        <v>6</v>
      </c>
      <c r="D628">
        <f>Table2[[#This Row],[NumWebVisitsMonth]]</f>
        <v>3</v>
      </c>
      <c r="E628" s="3">
        <f>Table12[[#This Row],[Age]]</f>
        <v>58</v>
      </c>
      <c r="F628" t="s">
        <v>30</v>
      </c>
      <c r="G628" t="str">
        <f>Table12[[#This Row],[DVAD]]</f>
        <v>56-65</v>
      </c>
      <c r="H628" t="str">
        <f>Table12[[#This Row],[Kids]]</f>
        <v>No</v>
      </c>
      <c r="I628" t="str">
        <f>Table12[[#This Row],[Teens]]</f>
        <v>No</v>
      </c>
    </row>
    <row r="629" spans="1:9" ht="16.5" x14ac:dyDescent="0.3">
      <c r="A629">
        <f>Table2[[#This Row],[NumWebPurchases]]</f>
        <v>2</v>
      </c>
      <c r="B629">
        <f>Table2[[#This Row],[NumCatalogPurchases]]</f>
        <v>0</v>
      </c>
      <c r="C629">
        <f>Table2[[#This Row],[NumStorePurchases]]</f>
        <v>3</v>
      </c>
      <c r="D629">
        <f>Table2[[#This Row],[NumWebVisitsMonth]]</f>
        <v>6</v>
      </c>
      <c r="E629" s="3">
        <f>Table12[[#This Row],[Age]]</f>
        <v>37</v>
      </c>
      <c r="F629" t="s">
        <v>31</v>
      </c>
      <c r="G629" t="str">
        <f>Table12[[#This Row],[DVAD]]</f>
        <v>36-45</v>
      </c>
      <c r="H629" t="str">
        <f>Table12[[#This Row],[Kids]]</f>
        <v>Yes</v>
      </c>
      <c r="I629" t="str">
        <f>Table12[[#This Row],[Teens]]</f>
        <v>No</v>
      </c>
    </row>
    <row r="630" spans="1:9" ht="16.5" x14ac:dyDescent="0.3">
      <c r="A630">
        <f>Table2[[#This Row],[NumWebPurchases]]</f>
        <v>8</v>
      </c>
      <c r="B630">
        <f>Table2[[#This Row],[NumCatalogPurchases]]</f>
        <v>4</v>
      </c>
      <c r="C630">
        <f>Table2[[#This Row],[NumStorePurchases]]</f>
        <v>7</v>
      </c>
      <c r="D630">
        <f>Table2[[#This Row],[NumWebVisitsMonth]]</f>
        <v>3</v>
      </c>
      <c r="E630" s="3">
        <f>Table12[[#This Row],[Age]]</f>
        <v>38</v>
      </c>
      <c r="F630" t="s">
        <v>35</v>
      </c>
      <c r="G630" t="str">
        <f>Table12[[#This Row],[DVAD]]</f>
        <v>36-45</v>
      </c>
      <c r="H630" t="str">
        <f>Table12[[#This Row],[Kids]]</f>
        <v>No</v>
      </c>
      <c r="I630" t="str">
        <f>Table12[[#This Row],[Teens]]</f>
        <v>Yes</v>
      </c>
    </row>
    <row r="631" spans="1:9" ht="16.5" x14ac:dyDescent="0.3">
      <c r="A631">
        <f>Table2[[#This Row],[NumWebPurchases]]</f>
        <v>11</v>
      </c>
      <c r="B631">
        <f>Table2[[#This Row],[NumCatalogPurchases]]</f>
        <v>11</v>
      </c>
      <c r="C631">
        <f>Table2[[#This Row],[NumStorePurchases]]</f>
        <v>5</v>
      </c>
      <c r="D631">
        <f>Table2[[#This Row],[NumWebVisitsMonth]]</f>
        <v>7</v>
      </c>
      <c r="E631" s="3">
        <f>Table12[[#This Row],[Age]]</f>
        <v>52</v>
      </c>
      <c r="F631" t="s">
        <v>30</v>
      </c>
      <c r="G631" t="str">
        <f>Table12[[#This Row],[DVAD]]</f>
        <v>46-55</v>
      </c>
      <c r="H631" t="str">
        <f>Table12[[#This Row],[Kids]]</f>
        <v>No</v>
      </c>
      <c r="I631" t="str">
        <f>Table12[[#This Row],[Teens]]</f>
        <v>Yes</v>
      </c>
    </row>
    <row r="632" spans="1:9" ht="16.5" x14ac:dyDescent="0.3">
      <c r="A632">
        <f>Table2[[#This Row],[NumWebPurchases]]</f>
        <v>3</v>
      </c>
      <c r="B632">
        <f>Table2[[#This Row],[NumCatalogPurchases]]</f>
        <v>0</v>
      </c>
      <c r="C632">
        <f>Table2[[#This Row],[NumStorePurchases]]</f>
        <v>3</v>
      </c>
      <c r="D632">
        <f>Table2[[#This Row],[NumWebVisitsMonth]]</f>
        <v>9</v>
      </c>
      <c r="E632" s="3">
        <f>Table12[[#This Row],[Age]]</f>
        <v>35</v>
      </c>
      <c r="F632" t="s">
        <v>33</v>
      </c>
      <c r="G632" t="str">
        <f>Table12[[#This Row],[DVAD]]</f>
        <v>26-35</v>
      </c>
      <c r="H632" t="str">
        <f>Table12[[#This Row],[Kids]]</f>
        <v>Yes</v>
      </c>
      <c r="I632" t="str">
        <f>Table12[[#This Row],[Teens]]</f>
        <v>Yes</v>
      </c>
    </row>
    <row r="633" spans="1:9" ht="16.5" x14ac:dyDescent="0.3">
      <c r="A633">
        <f>Table2[[#This Row],[NumWebPurchases]]</f>
        <v>4</v>
      </c>
      <c r="B633">
        <f>Table2[[#This Row],[NumCatalogPurchases]]</f>
        <v>1</v>
      </c>
      <c r="C633">
        <f>Table2[[#This Row],[NumStorePurchases]]</f>
        <v>4</v>
      </c>
      <c r="D633">
        <f>Table2[[#This Row],[NumWebVisitsMonth]]</f>
        <v>9</v>
      </c>
      <c r="E633" s="3">
        <f>Table12[[#This Row],[Age]]</f>
        <v>35</v>
      </c>
      <c r="F633" t="s">
        <v>31</v>
      </c>
      <c r="G633" t="str">
        <f>Table12[[#This Row],[DVAD]]</f>
        <v>26-35</v>
      </c>
      <c r="H633" t="str">
        <f>Table12[[#This Row],[Kids]]</f>
        <v>Yes</v>
      </c>
      <c r="I633" t="str">
        <f>Table12[[#This Row],[Teens]]</f>
        <v>No</v>
      </c>
    </row>
    <row r="634" spans="1:9" ht="16.5" x14ac:dyDescent="0.3">
      <c r="A634">
        <f>Table2[[#This Row],[NumWebPurchases]]</f>
        <v>7</v>
      </c>
      <c r="B634">
        <f>Table2[[#This Row],[NumCatalogPurchases]]</f>
        <v>3</v>
      </c>
      <c r="C634">
        <f>Table2[[#This Row],[NumStorePurchases]]</f>
        <v>13</v>
      </c>
      <c r="D634">
        <f>Table2[[#This Row],[NumWebVisitsMonth]]</f>
        <v>8</v>
      </c>
      <c r="E634" s="3">
        <f>Table12[[#This Row],[Age]]</f>
        <v>43</v>
      </c>
      <c r="F634" t="s">
        <v>33</v>
      </c>
      <c r="G634" t="str">
        <f>Table12[[#This Row],[DVAD]]</f>
        <v>36-45</v>
      </c>
      <c r="H634" t="str">
        <f>Table12[[#This Row],[Kids]]</f>
        <v>Yes</v>
      </c>
      <c r="I634" t="str">
        <f>Table12[[#This Row],[Teens]]</f>
        <v>No</v>
      </c>
    </row>
    <row r="635" spans="1:9" ht="16.5" x14ac:dyDescent="0.3">
      <c r="A635">
        <f>Table2[[#This Row],[NumWebPurchases]]</f>
        <v>3</v>
      </c>
      <c r="B635">
        <f>Table2[[#This Row],[NumCatalogPurchases]]</f>
        <v>4</v>
      </c>
      <c r="C635">
        <f>Table2[[#This Row],[NumStorePurchases]]</f>
        <v>6</v>
      </c>
      <c r="D635">
        <f>Table2[[#This Row],[NumWebVisitsMonth]]</f>
        <v>1</v>
      </c>
      <c r="E635" s="3">
        <f>Table12[[#This Row],[Age]]</f>
        <v>56</v>
      </c>
      <c r="F635" t="s">
        <v>30</v>
      </c>
      <c r="G635" t="str">
        <f>Table12[[#This Row],[DVAD]]</f>
        <v>56-65</v>
      </c>
      <c r="H635" t="str">
        <f>Table12[[#This Row],[Kids]]</f>
        <v>No</v>
      </c>
      <c r="I635" t="str">
        <f>Table12[[#This Row],[Teens]]</f>
        <v>No</v>
      </c>
    </row>
    <row r="636" spans="1:9" ht="16.5" x14ac:dyDescent="0.3">
      <c r="A636">
        <f>Table2[[#This Row],[NumWebPurchases]]</f>
        <v>6</v>
      </c>
      <c r="B636">
        <f>Table2[[#This Row],[NumCatalogPurchases]]</f>
        <v>3</v>
      </c>
      <c r="C636">
        <f>Table2[[#This Row],[NumStorePurchases]]</f>
        <v>12</v>
      </c>
      <c r="D636">
        <f>Table2[[#This Row],[NumWebVisitsMonth]]</f>
        <v>4</v>
      </c>
      <c r="E636" s="3">
        <f>Table12[[#This Row],[Age]]</f>
        <v>44</v>
      </c>
      <c r="F636" t="s">
        <v>30</v>
      </c>
      <c r="G636" t="str">
        <f>Table12[[#This Row],[DVAD]]</f>
        <v>36-45</v>
      </c>
      <c r="H636" t="str">
        <f>Table12[[#This Row],[Kids]]</f>
        <v>No</v>
      </c>
      <c r="I636" t="str">
        <f>Table12[[#This Row],[Teens]]</f>
        <v>Yes</v>
      </c>
    </row>
    <row r="637" spans="1:9" ht="16.5" x14ac:dyDescent="0.3">
      <c r="A637">
        <f>Table2[[#This Row],[NumWebPurchases]]</f>
        <v>2</v>
      </c>
      <c r="B637">
        <f>Table2[[#This Row],[NumCatalogPurchases]]</f>
        <v>1</v>
      </c>
      <c r="C637">
        <f>Table2[[#This Row],[NumStorePurchases]]</f>
        <v>3</v>
      </c>
      <c r="D637">
        <f>Table2[[#This Row],[NumWebVisitsMonth]]</f>
        <v>7</v>
      </c>
      <c r="E637" s="3">
        <f>Table12[[#This Row],[Age]]</f>
        <v>54</v>
      </c>
      <c r="F637" t="s">
        <v>35</v>
      </c>
      <c r="G637" t="str">
        <f>Table12[[#This Row],[DVAD]]</f>
        <v>46-55</v>
      </c>
      <c r="H637" t="str">
        <f>Table12[[#This Row],[Kids]]</f>
        <v>No</v>
      </c>
      <c r="I637" t="str">
        <f>Table12[[#This Row],[Teens]]</f>
        <v>No</v>
      </c>
    </row>
    <row r="638" spans="1:9" ht="16.5" x14ac:dyDescent="0.3">
      <c r="A638">
        <f>Table2[[#This Row],[NumWebPurchases]]</f>
        <v>6</v>
      </c>
      <c r="B638">
        <f>Table2[[#This Row],[NumCatalogPurchases]]</f>
        <v>7</v>
      </c>
      <c r="C638">
        <f>Table2[[#This Row],[NumStorePurchases]]</f>
        <v>7</v>
      </c>
      <c r="D638">
        <f>Table2[[#This Row],[NumWebVisitsMonth]]</f>
        <v>3</v>
      </c>
      <c r="E638" s="3">
        <f>Table12[[#This Row],[Age]]</f>
        <v>40</v>
      </c>
      <c r="F638" t="s">
        <v>30</v>
      </c>
      <c r="G638" t="str">
        <f>Table12[[#This Row],[DVAD]]</f>
        <v>36-45</v>
      </c>
      <c r="H638" t="str">
        <f>Table12[[#This Row],[Kids]]</f>
        <v>No</v>
      </c>
      <c r="I638" t="str">
        <f>Table12[[#This Row],[Teens]]</f>
        <v>No</v>
      </c>
    </row>
    <row r="639" spans="1:9" ht="16.5" x14ac:dyDescent="0.3">
      <c r="A639">
        <f>Table2[[#This Row],[NumWebPurchases]]</f>
        <v>1</v>
      </c>
      <c r="B639">
        <f>Table2[[#This Row],[NumCatalogPurchases]]</f>
        <v>0</v>
      </c>
      <c r="C639">
        <f>Table2[[#This Row],[NumStorePurchases]]</f>
        <v>2</v>
      </c>
      <c r="D639">
        <f>Table2[[#This Row],[NumWebVisitsMonth]]</f>
        <v>7</v>
      </c>
      <c r="E639" s="3">
        <f>Table12[[#This Row],[Age]]</f>
        <v>52</v>
      </c>
      <c r="F639" t="s">
        <v>33</v>
      </c>
      <c r="G639" t="str">
        <f>Table12[[#This Row],[DVAD]]</f>
        <v>46-55</v>
      </c>
      <c r="H639" t="str">
        <f>Table12[[#This Row],[Kids]]</f>
        <v>Yes</v>
      </c>
      <c r="I639" t="str">
        <f>Table12[[#This Row],[Teens]]</f>
        <v>Yes</v>
      </c>
    </row>
    <row r="640" spans="1:9" ht="16.5" x14ac:dyDescent="0.3">
      <c r="A640">
        <f>Table2[[#This Row],[NumWebPurchases]]</f>
        <v>9</v>
      </c>
      <c r="B640">
        <f>Table2[[#This Row],[NumCatalogPurchases]]</f>
        <v>11</v>
      </c>
      <c r="C640">
        <f>Table2[[#This Row],[NumStorePurchases]]</f>
        <v>11</v>
      </c>
      <c r="D640">
        <f>Table2[[#This Row],[NumWebVisitsMonth]]</f>
        <v>5</v>
      </c>
      <c r="E640" s="3">
        <f>Table12[[#This Row],[Age]]</f>
        <v>61</v>
      </c>
      <c r="F640" t="s">
        <v>35</v>
      </c>
      <c r="G640" t="str">
        <f>Table12[[#This Row],[DVAD]]</f>
        <v>56-65</v>
      </c>
      <c r="H640" t="str">
        <f>Table12[[#This Row],[Kids]]</f>
        <v>No</v>
      </c>
      <c r="I640" t="str">
        <f>Table12[[#This Row],[Teens]]</f>
        <v>No</v>
      </c>
    </row>
    <row r="641" spans="1:9" ht="16.5" x14ac:dyDescent="0.3">
      <c r="A641">
        <f>Table2[[#This Row],[NumWebPurchases]]</f>
        <v>4</v>
      </c>
      <c r="B641">
        <f>Table2[[#This Row],[NumCatalogPurchases]]</f>
        <v>2</v>
      </c>
      <c r="C641">
        <f>Table2[[#This Row],[NumStorePurchases]]</f>
        <v>7</v>
      </c>
      <c r="D641">
        <f>Table2[[#This Row],[NumWebVisitsMonth]]</f>
        <v>4</v>
      </c>
      <c r="E641" s="3">
        <f>Table12[[#This Row],[Age]]</f>
        <v>51</v>
      </c>
      <c r="F641" t="s">
        <v>33</v>
      </c>
      <c r="G641" t="str">
        <f>Table12[[#This Row],[DVAD]]</f>
        <v>46-55</v>
      </c>
      <c r="H641" t="str">
        <f>Table12[[#This Row],[Kids]]</f>
        <v>No</v>
      </c>
      <c r="I641" t="str">
        <f>Table12[[#This Row],[Teens]]</f>
        <v>Yes</v>
      </c>
    </row>
    <row r="642" spans="1:9" ht="16.5" x14ac:dyDescent="0.3">
      <c r="A642">
        <f>Table2[[#This Row],[NumWebPurchases]]</f>
        <v>8</v>
      </c>
      <c r="B642">
        <f>Table2[[#This Row],[NumCatalogPurchases]]</f>
        <v>4</v>
      </c>
      <c r="C642">
        <f>Table2[[#This Row],[NumStorePurchases]]</f>
        <v>9</v>
      </c>
      <c r="D642">
        <f>Table2[[#This Row],[NumWebVisitsMonth]]</f>
        <v>7</v>
      </c>
      <c r="E642" s="3">
        <f>Table12[[#This Row],[Age]]</f>
        <v>62</v>
      </c>
      <c r="F642" t="s">
        <v>31</v>
      </c>
      <c r="G642" t="str">
        <f>Table12[[#This Row],[DVAD]]</f>
        <v>56-65</v>
      </c>
      <c r="H642" t="str">
        <f>Table12[[#This Row],[Kids]]</f>
        <v>No</v>
      </c>
      <c r="I642" t="str">
        <f>Table12[[#This Row],[Teens]]</f>
        <v>Yes</v>
      </c>
    </row>
    <row r="643" spans="1:9" ht="16.5" x14ac:dyDescent="0.3">
      <c r="A643">
        <f>Table2[[#This Row],[NumWebPurchases]]</f>
        <v>6</v>
      </c>
      <c r="B643">
        <f>Table2[[#This Row],[NumCatalogPurchases]]</f>
        <v>2</v>
      </c>
      <c r="C643">
        <f>Table2[[#This Row],[NumStorePurchases]]</f>
        <v>8</v>
      </c>
      <c r="D643">
        <f>Table2[[#This Row],[NumWebVisitsMonth]]</f>
        <v>2</v>
      </c>
      <c r="E643" s="3">
        <f>Table12[[#This Row],[Age]]</f>
        <v>42</v>
      </c>
      <c r="F643" t="s">
        <v>31</v>
      </c>
      <c r="G643" t="str">
        <f>Table12[[#This Row],[DVAD]]</f>
        <v>36-45</v>
      </c>
      <c r="H643" t="str">
        <f>Table12[[#This Row],[Kids]]</f>
        <v>No</v>
      </c>
      <c r="I643" t="str">
        <f>Table12[[#This Row],[Teens]]</f>
        <v>Yes</v>
      </c>
    </row>
    <row r="644" spans="1:9" ht="16.5" x14ac:dyDescent="0.3">
      <c r="A644">
        <f>Table2[[#This Row],[NumWebPurchases]]</f>
        <v>4</v>
      </c>
      <c r="B644">
        <f>Table2[[#This Row],[NumCatalogPurchases]]</f>
        <v>5</v>
      </c>
      <c r="C644">
        <f>Table2[[#This Row],[NumStorePurchases]]</f>
        <v>13</v>
      </c>
      <c r="D644">
        <f>Table2[[#This Row],[NumWebVisitsMonth]]</f>
        <v>2</v>
      </c>
      <c r="E644" s="3">
        <f>Table12[[#This Row],[Age]]</f>
        <v>52</v>
      </c>
      <c r="F644" t="s">
        <v>35</v>
      </c>
      <c r="G644" t="str">
        <f>Table12[[#This Row],[DVAD]]</f>
        <v>46-55</v>
      </c>
      <c r="H644" t="str">
        <f>Table12[[#This Row],[Kids]]</f>
        <v>No</v>
      </c>
      <c r="I644" t="str">
        <f>Table12[[#This Row],[Teens]]</f>
        <v>Yes</v>
      </c>
    </row>
    <row r="645" spans="1:9" ht="16.5" x14ac:dyDescent="0.3">
      <c r="A645">
        <f>Table2[[#This Row],[NumWebPurchases]]</f>
        <v>5</v>
      </c>
      <c r="B645">
        <f>Table2[[#This Row],[NumCatalogPurchases]]</f>
        <v>9</v>
      </c>
      <c r="C645">
        <f>Table2[[#This Row],[NumStorePurchases]]</f>
        <v>6</v>
      </c>
      <c r="D645">
        <f>Table2[[#This Row],[NumWebVisitsMonth]]</f>
        <v>2</v>
      </c>
      <c r="E645" s="3">
        <f>Table12[[#This Row],[Age]]</f>
        <v>66</v>
      </c>
      <c r="F645" t="s">
        <v>30</v>
      </c>
      <c r="G645" t="str">
        <f>Table12[[#This Row],[DVAD]]</f>
        <v>66-75</v>
      </c>
      <c r="H645" t="str">
        <f>Table12[[#This Row],[Kids]]</f>
        <v>No</v>
      </c>
      <c r="I645" t="str">
        <f>Table12[[#This Row],[Teens]]</f>
        <v>No</v>
      </c>
    </row>
    <row r="646" spans="1:9" ht="16.5" x14ac:dyDescent="0.3">
      <c r="A646">
        <f>Table2[[#This Row],[NumWebPurchases]]</f>
        <v>9</v>
      </c>
      <c r="B646">
        <f>Table2[[#This Row],[NumCatalogPurchases]]</f>
        <v>4</v>
      </c>
      <c r="C646">
        <f>Table2[[#This Row],[NumStorePurchases]]</f>
        <v>6</v>
      </c>
      <c r="D646">
        <f>Table2[[#This Row],[NumWebVisitsMonth]]</f>
        <v>6</v>
      </c>
      <c r="E646" s="3">
        <f>Table12[[#This Row],[Age]]</f>
        <v>53</v>
      </c>
      <c r="F646" t="s">
        <v>31</v>
      </c>
      <c r="G646" t="str">
        <f>Table12[[#This Row],[DVAD]]</f>
        <v>46-55</v>
      </c>
      <c r="H646" t="str">
        <f>Table12[[#This Row],[Kids]]</f>
        <v>No</v>
      </c>
      <c r="I646" t="str">
        <f>Table12[[#This Row],[Teens]]</f>
        <v>Yes</v>
      </c>
    </row>
    <row r="647" spans="1:9" ht="16.5" x14ac:dyDescent="0.3">
      <c r="A647">
        <f>Table2[[#This Row],[NumWebPurchases]]</f>
        <v>5</v>
      </c>
      <c r="B647">
        <f>Table2[[#This Row],[NumCatalogPurchases]]</f>
        <v>4</v>
      </c>
      <c r="C647">
        <f>Table2[[#This Row],[NumStorePurchases]]</f>
        <v>4</v>
      </c>
      <c r="D647">
        <f>Table2[[#This Row],[NumWebVisitsMonth]]</f>
        <v>5</v>
      </c>
      <c r="E647" s="3">
        <f>Table12[[#This Row],[Age]]</f>
        <v>49</v>
      </c>
      <c r="F647" t="s">
        <v>33</v>
      </c>
      <c r="G647" t="str">
        <f>Table12[[#This Row],[DVAD]]</f>
        <v>46-55</v>
      </c>
      <c r="H647" t="str">
        <f>Table12[[#This Row],[Kids]]</f>
        <v>No</v>
      </c>
      <c r="I647" t="str">
        <f>Table12[[#This Row],[Teens]]</f>
        <v>Yes</v>
      </c>
    </row>
    <row r="648" spans="1:9" ht="16.5" x14ac:dyDescent="0.3">
      <c r="A648">
        <f>Table2[[#This Row],[NumWebPurchases]]</f>
        <v>4</v>
      </c>
      <c r="B648">
        <f>Table2[[#This Row],[NumCatalogPurchases]]</f>
        <v>2</v>
      </c>
      <c r="C648">
        <f>Table2[[#This Row],[NumStorePurchases]]</f>
        <v>6</v>
      </c>
      <c r="D648">
        <f>Table2[[#This Row],[NumWebVisitsMonth]]</f>
        <v>2</v>
      </c>
      <c r="E648" s="3">
        <f>Table12[[#This Row],[Age]]</f>
        <v>66</v>
      </c>
      <c r="F648" t="s">
        <v>31</v>
      </c>
      <c r="G648" t="str">
        <f>Table12[[#This Row],[DVAD]]</f>
        <v>66-75</v>
      </c>
      <c r="H648" t="str">
        <f>Table12[[#This Row],[Kids]]</f>
        <v>No</v>
      </c>
      <c r="I648" t="str">
        <f>Table12[[#This Row],[Teens]]</f>
        <v>No</v>
      </c>
    </row>
    <row r="649" spans="1:9" ht="16.5" x14ac:dyDescent="0.3">
      <c r="A649">
        <f>Table2[[#This Row],[NumWebPurchases]]</f>
        <v>3</v>
      </c>
      <c r="B649">
        <f>Table2[[#This Row],[NumCatalogPurchases]]</f>
        <v>1</v>
      </c>
      <c r="C649">
        <f>Table2[[#This Row],[NumStorePurchases]]</f>
        <v>6</v>
      </c>
      <c r="D649">
        <f>Table2[[#This Row],[NumWebVisitsMonth]]</f>
        <v>6</v>
      </c>
      <c r="E649" s="3">
        <f>Table12[[#This Row],[Age]]</f>
        <v>42</v>
      </c>
      <c r="F649" t="s">
        <v>35</v>
      </c>
      <c r="G649" t="str">
        <f>Table12[[#This Row],[DVAD]]</f>
        <v>36-45</v>
      </c>
      <c r="H649" t="str">
        <f>Table12[[#This Row],[Kids]]</f>
        <v>Yes</v>
      </c>
      <c r="I649" t="str">
        <f>Table12[[#This Row],[Teens]]</f>
        <v>Yes</v>
      </c>
    </row>
    <row r="650" spans="1:9" ht="16.5" x14ac:dyDescent="0.3">
      <c r="A650">
        <f>Table2[[#This Row],[NumWebPurchases]]</f>
        <v>9</v>
      </c>
      <c r="B650">
        <f>Table2[[#This Row],[NumCatalogPurchases]]</f>
        <v>8</v>
      </c>
      <c r="C650">
        <f>Table2[[#This Row],[NumStorePurchases]]</f>
        <v>13</v>
      </c>
      <c r="D650">
        <f>Table2[[#This Row],[NumWebVisitsMonth]]</f>
        <v>3</v>
      </c>
      <c r="E650" s="3">
        <f>Table12[[#This Row],[Age]]</f>
        <v>43</v>
      </c>
      <c r="F650" t="s">
        <v>33</v>
      </c>
      <c r="G650" t="str">
        <f>Table12[[#This Row],[DVAD]]</f>
        <v>36-45</v>
      </c>
      <c r="H650" t="str">
        <f>Table12[[#This Row],[Kids]]</f>
        <v>No</v>
      </c>
      <c r="I650" t="str">
        <f>Table12[[#This Row],[Teens]]</f>
        <v>No</v>
      </c>
    </row>
    <row r="651" spans="1:9" ht="16.5" x14ac:dyDescent="0.3">
      <c r="A651">
        <f>Table2[[#This Row],[NumWebPurchases]]</f>
        <v>3</v>
      </c>
      <c r="B651">
        <f>Table2[[#This Row],[NumCatalogPurchases]]</f>
        <v>1</v>
      </c>
      <c r="C651">
        <f>Table2[[#This Row],[NumStorePurchases]]</f>
        <v>6</v>
      </c>
      <c r="D651">
        <f>Table2[[#This Row],[NumWebVisitsMonth]]</f>
        <v>4</v>
      </c>
      <c r="E651" s="3">
        <f>Table12[[#This Row],[Age]]</f>
        <v>43</v>
      </c>
      <c r="F651" t="s">
        <v>31</v>
      </c>
      <c r="G651" t="str">
        <f>Table12[[#This Row],[DVAD]]</f>
        <v>36-45</v>
      </c>
      <c r="H651" t="str">
        <f>Table12[[#This Row],[Kids]]</f>
        <v>Yes</v>
      </c>
      <c r="I651" t="str">
        <f>Table12[[#This Row],[Teens]]</f>
        <v>No</v>
      </c>
    </row>
    <row r="652" spans="1:9" ht="16.5" x14ac:dyDescent="0.3">
      <c r="A652">
        <f>Table2[[#This Row],[NumWebPurchases]]</f>
        <v>7</v>
      </c>
      <c r="B652">
        <f>Table2[[#This Row],[NumCatalogPurchases]]</f>
        <v>6</v>
      </c>
      <c r="C652">
        <f>Table2[[#This Row],[NumStorePurchases]]</f>
        <v>12</v>
      </c>
      <c r="D652">
        <f>Table2[[#This Row],[NumWebVisitsMonth]]</f>
        <v>4</v>
      </c>
      <c r="E652" s="3">
        <f>Table12[[#This Row],[Age]]</f>
        <v>37</v>
      </c>
      <c r="F652" t="s">
        <v>30</v>
      </c>
      <c r="G652" t="str">
        <f>Table12[[#This Row],[DVAD]]</f>
        <v>36-45</v>
      </c>
      <c r="H652" t="str">
        <f>Table12[[#This Row],[Kids]]</f>
        <v>No</v>
      </c>
      <c r="I652" t="str">
        <f>Table12[[#This Row],[Teens]]</f>
        <v>Yes</v>
      </c>
    </row>
    <row r="653" spans="1:9" ht="16.5" x14ac:dyDescent="0.3">
      <c r="A653">
        <f>Table2[[#This Row],[NumWebPurchases]]</f>
        <v>7</v>
      </c>
      <c r="B653">
        <f>Table2[[#This Row],[NumCatalogPurchases]]</f>
        <v>1</v>
      </c>
      <c r="C653">
        <f>Table2[[#This Row],[NumStorePurchases]]</f>
        <v>7</v>
      </c>
      <c r="D653">
        <f>Table2[[#This Row],[NumWebVisitsMonth]]</f>
        <v>5</v>
      </c>
      <c r="E653" s="3">
        <f>Table12[[#This Row],[Age]]</f>
        <v>55</v>
      </c>
      <c r="F653" t="s">
        <v>31</v>
      </c>
      <c r="G653" t="str">
        <f>Table12[[#This Row],[DVAD]]</f>
        <v>46-55</v>
      </c>
      <c r="H653" t="str">
        <f>Table12[[#This Row],[Kids]]</f>
        <v>No</v>
      </c>
      <c r="I653" t="str">
        <f>Table12[[#This Row],[Teens]]</f>
        <v>Yes</v>
      </c>
    </row>
    <row r="654" spans="1:9" ht="16.5" x14ac:dyDescent="0.3">
      <c r="A654">
        <f>Table2[[#This Row],[NumWebPurchases]]</f>
        <v>4</v>
      </c>
      <c r="B654">
        <f>Table2[[#This Row],[NumCatalogPurchases]]</f>
        <v>6</v>
      </c>
      <c r="C654">
        <f>Table2[[#This Row],[NumStorePurchases]]</f>
        <v>9</v>
      </c>
      <c r="D654">
        <f>Table2[[#This Row],[NumWebVisitsMonth]]</f>
        <v>1</v>
      </c>
      <c r="E654" s="3">
        <f>Table12[[#This Row],[Age]]</f>
        <v>54</v>
      </c>
      <c r="F654" t="s">
        <v>33</v>
      </c>
      <c r="G654" t="str">
        <f>Table12[[#This Row],[DVAD]]</f>
        <v>46-55</v>
      </c>
      <c r="H654" t="str">
        <f>Table12[[#This Row],[Kids]]</f>
        <v>No</v>
      </c>
      <c r="I654" t="str">
        <f>Table12[[#This Row],[Teens]]</f>
        <v>No</v>
      </c>
    </row>
    <row r="655" spans="1:9" ht="16.5" x14ac:dyDescent="0.3">
      <c r="A655">
        <f>Table2[[#This Row],[NumWebPurchases]]</f>
        <v>1</v>
      </c>
      <c r="B655">
        <f>Table2[[#This Row],[NumCatalogPurchases]]</f>
        <v>0</v>
      </c>
      <c r="C655">
        <f>Table2[[#This Row],[NumStorePurchases]]</f>
        <v>3</v>
      </c>
      <c r="D655">
        <f>Table2[[#This Row],[NumWebVisitsMonth]]</f>
        <v>9</v>
      </c>
      <c r="E655" s="3">
        <f>Table12[[#This Row],[Age]]</f>
        <v>27</v>
      </c>
      <c r="F655" t="s">
        <v>31</v>
      </c>
      <c r="G655" t="str">
        <f>Table12[[#This Row],[DVAD]]</f>
        <v>26-35</v>
      </c>
      <c r="H655" t="str">
        <f>Table12[[#This Row],[Kids]]</f>
        <v>Yes</v>
      </c>
      <c r="I655" t="str">
        <f>Table12[[#This Row],[Teens]]</f>
        <v>No</v>
      </c>
    </row>
    <row r="656" spans="1:9" ht="16.5" x14ac:dyDescent="0.3">
      <c r="A656">
        <f>Table2[[#This Row],[NumWebPurchases]]</f>
        <v>9</v>
      </c>
      <c r="B656">
        <f>Table2[[#This Row],[NumCatalogPurchases]]</f>
        <v>6</v>
      </c>
      <c r="C656">
        <f>Table2[[#This Row],[NumStorePurchases]]</f>
        <v>12</v>
      </c>
      <c r="D656">
        <f>Table2[[#This Row],[NumWebVisitsMonth]]</f>
        <v>6</v>
      </c>
      <c r="E656" s="3">
        <f>Table12[[#This Row],[Age]]</f>
        <v>38</v>
      </c>
      <c r="F656" t="s">
        <v>35</v>
      </c>
      <c r="G656" t="str">
        <f>Table12[[#This Row],[DVAD]]</f>
        <v>36-45</v>
      </c>
      <c r="H656" t="str">
        <f>Table12[[#This Row],[Kids]]</f>
        <v>No</v>
      </c>
      <c r="I656" t="str">
        <f>Table12[[#This Row],[Teens]]</f>
        <v>Yes</v>
      </c>
    </row>
    <row r="657" spans="1:9" ht="16.5" x14ac:dyDescent="0.3">
      <c r="A657">
        <f>Table2[[#This Row],[NumWebPurchases]]</f>
        <v>1</v>
      </c>
      <c r="B657">
        <f>Table2[[#This Row],[NumCatalogPurchases]]</f>
        <v>1</v>
      </c>
      <c r="C657">
        <f>Table2[[#This Row],[NumStorePurchases]]</f>
        <v>4</v>
      </c>
      <c r="D657">
        <f>Table2[[#This Row],[NumWebVisitsMonth]]</f>
        <v>2</v>
      </c>
      <c r="E657" s="3">
        <f>Table12[[#This Row],[Age]]</f>
        <v>64</v>
      </c>
      <c r="F657" t="s">
        <v>35</v>
      </c>
      <c r="G657" t="str">
        <f>Table12[[#This Row],[DVAD]]</f>
        <v>56-65</v>
      </c>
      <c r="H657" t="str">
        <f>Table12[[#This Row],[Kids]]</f>
        <v>No</v>
      </c>
      <c r="I657" t="str">
        <f>Table12[[#This Row],[Teens]]</f>
        <v>Yes</v>
      </c>
    </row>
    <row r="658" spans="1:9" ht="16.5" x14ac:dyDescent="0.3">
      <c r="A658">
        <f>Table2[[#This Row],[NumWebPurchases]]</f>
        <v>7</v>
      </c>
      <c r="B658">
        <f>Table2[[#This Row],[NumCatalogPurchases]]</f>
        <v>1</v>
      </c>
      <c r="C658">
        <f>Table2[[#This Row],[NumStorePurchases]]</f>
        <v>5</v>
      </c>
      <c r="D658">
        <f>Table2[[#This Row],[NumWebVisitsMonth]]</f>
        <v>8</v>
      </c>
      <c r="E658" s="3">
        <f>Table12[[#This Row],[Age]]</f>
        <v>57</v>
      </c>
      <c r="F658" t="s">
        <v>31</v>
      </c>
      <c r="G658" t="str">
        <f>Table12[[#This Row],[DVAD]]</f>
        <v>56-65</v>
      </c>
      <c r="H658" t="str">
        <f>Table12[[#This Row],[Kids]]</f>
        <v>No</v>
      </c>
      <c r="I658" t="str">
        <f>Table12[[#This Row],[Teens]]</f>
        <v>Yes</v>
      </c>
    </row>
    <row r="659" spans="1:9" ht="16.5" x14ac:dyDescent="0.3">
      <c r="A659">
        <f>Table2[[#This Row],[NumWebPurchases]]</f>
        <v>0</v>
      </c>
      <c r="B659">
        <f>Table2[[#This Row],[NumCatalogPurchases]]</f>
        <v>0</v>
      </c>
      <c r="C659">
        <f>Table2[[#This Row],[NumStorePurchases]]</f>
        <v>0</v>
      </c>
      <c r="D659">
        <f>Table2[[#This Row],[NumWebVisitsMonth]]</f>
        <v>0</v>
      </c>
      <c r="E659" s="3">
        <f>Table12[[#This Row],[Age]]</f>
        <v>39</v>
      </c>
      <c r="F659" t="s">
        <v>31</v>
      </c>
      <c r="G659" t="str">
        <f>Table12[[#This Row],[DVAD]]</f>
        <v>36-45</v>
      </c>
      <c r="H659" t="str">
        <f>Table12[[#This Row],[Kids]]</f>
        <v>No</v>
      </c>
      <c r="I659" t="str">
        <f>Table12[[#This Row],[Teens]]</f>
        <v>No</v>
      </c>
    </row>
    <row r="660" spans="1:9" ht="16.5" x14ac:dyDescent="0.3">
      <c r="A660">
        <f>Table2[[#This Row],[NumWebPurchases]]</f>
        <v>3</v>
      </c>
      <c r="B660">
        <f>Table2[[#This Row],[NumCatalogPurchases]]</f>
        <v>1</v>
      </c>
      <c r="C660">
        <f>Table2[[#This Row],[NumStorePurchases]]</f>
        <v>4</v>
      </c>
      <c r="D660">
        <f>Table2[[#This Row],[NumWebVisitsMonth]]</f>
        <v>6</v>
      </c>
      <c r="E660" s="3">
        <f>Table12[[#This Row],[Age]]</f>
        <v>61</v>
      </c>
      <c r="F660" t="s">
        <v>31</v>
      </c>
      <c r="G660" t="str">
        <f>Table12[[#This Row],[DVAD]]</f>
        <v>56-65</v>
      </c>
      <c r="H660" t="str">
        <f>Table12[[#This Row],[Kids]]</f>
        <v>No</v>
      </c>
      <c r="I660" t="str">
        <f>Table12[[#This Row],[Teens]]</f>
        <v>Yes</v>
      </c>
    </row>
    <row r="661" spans="1:9" ht="16.5" x14ac:dyDescent="0.3">
      <c r="A661">
        <f>Table2[[#This Row],[NumWebPurchases]]</f>
        <v>3</v>
      </c>
      <c r="B661">
        <f>Table2[[#This Row],[NumCatalogPurchases]]</f>
        <v>1</v>
      </c>
      <c r="C661">
        <f>Table2[[#This Row],[NumStorePurchases]]</f>
        <v>5</v>
      </c>
      <c r="D661">
        <f>Table2[[#This Row],[NumWebVisitsMonth]]</f>
        <v>6</v>
      </c>
      <c r="E661" s="3">
        <f>Table12[[#This Row],[Age]]</f>
        <v>54</v>
      </c>
      <c r="F661" t="s">
        <v>30</v>
      </c>
      <c r="G661" t="str">
        <f>Table12[[#This Row],[DVAD]]</f>
        <v>46-55</v>
      </c>
      <c r="H661" t="str">
        <f>Table12[[#This Row],[Kids]]</f>
        <v>No</v>
      </c>
      <c r="I661" t="str">
        <f>Table12[[#This Row],[Teens]]</f>
        <v>No</v>
      </c>
    </row>
    <row r="662" spans="1:9" ht="16.5" x14ac:dyDescent="0.3">
      <c r="A662">
        <f>Table2[[#This Row],[NumWebPurchases]]</f>
        <v>9</v>
      </c>
      <c r="B662">
        <f>Table2[[#This Row],[NumCatalogPurchases]]</f>
        <v>3</v>
      </c>
      <c r="C662">
        <f>Table2[[#This Row],[NumStorePurchases]]</f>
        <v>13</v>
      </c>
      <c r="D662">
        <f>Table2[[#This Row],[NumWebVisitsMonth]]</f>
        <v>4</v>
      </c>
      <c r="E662" s="3">
        <f>Table12[[#This Row],[Age]]</f>
        <v>66</v>
      </c>
      <c r="F662" t="s">
        <v>31</v>
      </c>
      <c r="G662" t="str">
        <f>Table12[[#This Row],[DVAD]]</f>
        <v>66-75</v>
      </c>
      <c r="H662" t="str">
        <f>Table12[[#This Row],[Kids]]</f>
        <v>No</v>
      </c>
      <c r="I662" t="str">
        <f>Table12[[#This Row],[Teens]]</f>
        <v>Yes</v>
      </c>
    </row>
    <row r="663" spans="1:9" ht="16.5" x14ac:dyDescent="0.3">
      <c r="A663">
        <f>Table2[[#This Row],[NumWebPurchases]]</f>
        <v>3</v>
      </c>
      <c r="B663">
        <f>Table2[[#This Row],[NumCatalogPurchases]]</f>
        <v>2</v>
      </c>
      <c r="C663">
        <f>Table2[[#This Row],[NumStorePurchases]]</f>
        <v>3</v>
      </c>
      <c r="D663">
        <f>Table2[[#This Row],[NumWebVisitsMonth]]</f>
        <v>6</v>
      </c>
      <c r="E663" s="3">
        <f>Table12[[#This Row],[Age]]</f>
        <v>47</v>
      </c>
      <c r="F663" t="s">
        <v>33</v>
      </c>
      <c r="G663" t="str">
        <f>Table12[[#This Row],[DVAD]]</f>
        <v>46-55</v>
      </c>
      <c r="H663" t="str">
        <f>Table12[[#This Row],[Kids]]</f>
        <v>Yes</v>
      </c>
      <c r="I663" t="str">
        <f>Table12[[#This Row],[Teens]]</f>
        <v>Yes</v>
      </c>
    </row>
    <row r="664" spans="1:9" ht="16.5" x14ac:dyDescent="0.3">
      <c r="A664">
        <f>Table2[[#This Row],[NumWebPurchases]]</f>
        <v>7</v>
      </c>
      <c r="B664">
        <f>Table2[[#This Row],[NumCatalogPurchases]]</f>
        <v>2</v>
      </c>
      <c r="C664">
        <f>Table2[[#This Row],[NumStorePurchases]]</f>
        <v>9</v>
      </c>
      <c r="D664">
        <f>Table2[[#This Row],[NumWebVisitsMonth]]</f>
        <v>6</v>
      </c>
      <c r="E664" s="3">
        <f>Table12[[#This Row],[Age]]</f>
        <v>49</v>
      </c>
      <c r="F664" t="s">
        <v>38</v>
      </c>
      <c r="G664" t="str">
        <f>Table12[[#This Row],[DVAD]]</f>
        <v>46-55</v>
      </c>
      <c r="H664" t="str">
        <f>Table12[[#This Row],[Kids]]</f>
        <v>No</v>
      </c>
      <c r="I664" t="str">
        <f>Table12[[#This Row],[Teens]]</f>
        <v>Yes</v>
      </c>
    </row>
    <row r="665" spans="1:9" ht="16.5" x14ac:dyDescent="0.3">
      <c r="A665">
        <f>Table2[[#This Row],[NumWebPurchases]]</f>
        <v>0</v>
      </c>
      <c r="B665">
        <f>Table2[[#This Row],[NumCatalogPurchases]]</f>
        <v>0</v>
      </c>
      <c r="C665">
        <f>Table2[[#This Row],[NumStorePurchases]]</f>
        <v>3</v>
      </c>
      <c r="D665">
        <f>Table2[[#This Row],[NumWebVisitsMonth]]</f>
        <v>7</v>
      </c>
      <c r="E665" s="3">
        <f>Table12[[#This Row],[Age]]</f>
        <v>28</v>
      </c>
      <c r="F665" t="s">
        <v>33</v>
      </c>
      <c r="G665" t="str">
        <f>Table12[[#This Row],[DVAD]]</f>
        <v>26-35</v>
      </c>
      <c r="H665" t="str">
        <f>Table12[[#This Row],[Kids]]</f>
        <v>Yes</v>
      </c>
      <c r="I665" t="str">
        <f>Table12[[#This Row],[Teens]]</f>
        <v>No</v>
      </c>
    </row>
    <row r="666" spans="1:9" ht="16.5" x14ac:dyDescent="0.3">
      <c r="A666">
        <f>Table2[[#This Row],[NumWebPurchases]]</f>
        <v>6</v>
      </c>
      <c r="B666">
        <f>Table2[[#This Row],[NumCatalogPurchases]]</f>
        <v>4</v>
      </c>
      <c r="C666">
        <f>Table2[[#This Row],[NumStorePurchases]]</f>
        <v>13</v>
      </c>
      <c r="D666">
        <f>Table2[[#This Row],[NumWebVisitsMonth]]</f>
        <v>4</v>
      </c>
      <c r="E666" s="3">
        <f>Table12[[#This Row],[Age]]</f>
        <v>38</v>
      </c>
      <c r="F666" t="s">
        <v>31</v>
      </c>
      <c r="G666" t="str">
        <f>Table12[[#This Row],[DVAD]]</f>
        <v>36-45</v>
      </c>
      <c r="H666" t="str">
        <f>Table12[[#This Row],[Kids]]</f>
        <v>No</v>
      </c>
      <c r="I666" t="str">
        <f>Table12[[#This Row],[Teens]]</f>
        <v>Yes</v>
      </c>
    </row>
    <row r="667" spans="1:9" ht="16.5" x14ac:dyDescent="0.3">
      <c r="A667">
        <f>Table2[[#This Row],[NumWebPurchases]]</f>
        <v>2</v>
      </c>
      <c r="B667">
        <f>Table2[[#This Row],[NumCatalogPurchases]]</f>
        <v>0</v>
      </c>
      <c r="C667">
        <f>Table2[[#This Row],[NumStorePurchases]]</f>
        <v>3</v>
      </c>
      <c r="D667">
        <f>Table2[[#This Row],[NumWebVisitsMonth]]</f>
        <v>8</v>
      </c>
      <c r="E667" s="3">
        <f>Table12[[#This Row],[Age]]</f>
        <v>32</v>
      </c>
      <c r="F667" t="s">
        <v>33</v>
      </c>
      <c r="G667" t="str">
        <f>Table12[[#This Row],[DVAD]]</f>
        <v>26-35</v>
      </c>
      <c r="H667" t="str">
        <f>Table12[[#This Row],[Kids]]</f>
        <v>No</v>
      </c>
      <c r="I667" t="str">
        <f>Table12[[#This Row],[Teens]]</f>
        <v>No</v>
      </c>
    </row>
    <row r="668" spans="1:9" ht="16.5" x14ac:dyDescent="0.3">
      <c r="A668">
        <f>Table2[[#This Row],[NumWebPurchases]]</f>
        <v>1</v>
      </c>
      <c r="B668">
        <f>Table2[[#This Row],[NumCatalogPurchases]]</f>
        <v>0</v>
      </c>
      <c r="C668">
        <f>Table2[[#This Row],[NumStorePurchases]]</f>
        <v>3</v>
      </c>
      <c r="D668">
        <f>Table2[[#This Row],[NumWebVisitsMonth]]</f>
        <v>6</v>
      </c>
      <c r="E668" s="3">
        <f>Table12[[#This Row],[Age]]</f>
        <v>57</v>
      </c>
      <c r="F668" t="s">
        <v>31</v>
      </c>
      <c r="G668" t="str">
        <f>Table12[[#This Row],[DVAD]]</f>
        <v>56-65</v>
      </c>
      <c r="H668" t="str">
        <f>Table12[[#This Row],[Kids]]</f>
        <v>No</v>
      </c>
      <c r="I668" t="str">
        <f>Table12[[#This Row],[Teens]]</f>
        <v>No</v>
      </c>
    </row>
    <row r="669" spans="1:9" ht="16.5" x14ac:dyDescent="0.3">
      <c r="A669">
        <f>Table2[[#This Row],[NumWebPurchases]]</f>
        <v>1</v>
      </c>
      <c r="B669">
        <f>Table2[[#This Row],[NumCatalogPurchases]]</f>
        <v>1</v>
      </c>
      <c r="C669">
        <f>Table2[[#This Row],[NumStorePurchases]]</f>
        <v>2</v>
      </c>
      <c r="D669">
        <f>Table2[[#This Row],[NumWebVisitsMonth]]</f>
        <v>8</v>
      </c>
      <c r="E669" s="3">
        <f>Table12[[#This Row],[Age]]</f>
        <v>53</v>
      </c>
      <c r="F669" t="s">
        <v>30</v>
      </c>
      <c r="G669" t="str">
        <f>Table12[[#This Row],[DVAD]]</f>
        <v>46-55</v>
      </c>
      <c r="H669" t="str">
        <f>Table12[[#This Row],[Kids]]</f>
        <v>No</v>
      </c>
      <c r="I669" t="str">
        <f>Table12[[#This Row],[Teens]]</f>
        <v>No</v>
      </c>
    </row>
    <row r="670" spans="1:9" ht="16.5" x14ac:dyDescent="0.3">
      <c r="A670">
        <f>Table2[[#This Row],[NumWebPurchases]]</f>
        <v>1</v>
      </c>
      <c r="B670">
        <f>Table2[[#This Row],[NumCatalogPurchases]]</f>
        <v>0</v>
      </c>
      <c r="C670">
        <f>Table2[[#This Row],[NumStorePurchases]]</f>
        <v>2</v>
      </c>
      <c r="D670">
        <f>Table2[[#This Row],[NumWebVisitsMonth]]</f>
        <v>7</v>
      </c>
      <c r="E670" s="3">
        <f>Table12[[#This Row],[Age]]</f>
        <v>39</v>
      </c>
      <c r="F670" t="s">
        <v>33</v>
      </c>
      <c r="G670" t="str">
        <f>Table12[[#This Row],[DVAD]]</f>
        <v>36-45</v>
      </c>
      <c r="H670" t="str">
        <f>Table12[[#This Row],[Kids]]</f>
        <v>No</v>
      </c>
      <c r="I670" t="str">
        <f>Table12[[#This Row],[Teens]]</f>
        <v>Yes</v>
      </c>
    </row>
    <row r="671" spans="1:9" ht="16.5" x14ac:dyDescent="0.3">
      <c r="A671">
        <f>Table2[[#This Row],[NumWebPurchases]]</f>
        <v>2</v>
      </c>
      <c r="B671">
        <f>Table2[[#This Row],[NumCatalogPurchases]]</f>
        <v>0</v>
      </c>
      <c r="C671">
        <f>Table2[[#This Row],[NumStorePurchases]]</f>
        <v>3</v>
      </c>
      <c r="D671">
        <f>Table2[[#This Row],[NumWebVisitsMonth]]</f>
        <v>6</v>
      </c>
      <c r="E671" s="3">
        <f>Table12[[#This Row],[Age]]</f>
        <v>26</v>
      </c>
      <c r="F671" t="s">
        <v>33</v>
      </c>
      <c r="G671" t="str">
        <f>Table12[[#This Row],[DVAD]]</f>
        <v>26-35</v>
      </c>
      <c r="H671" t="str">
        <f>Table12[[#This Row],[Kids]]</f>
        <v>Yes</v>
      </c>
      <c r="I671" t="str">
        <f>Table12[[#This Row],[Teens]]</f>
        <v>No</v>
      </c>
    </row>
    <row r="672" spans="1:9" ht="16.5" x14ac:dyDescent="0.3">
      <c r="A672">
        <f>Table2[[#This Row],[NumWebPurchases]]</f>
        <v>1</v>
      </c>
      <c r="B672">
        <f>Table2[[#This Row],[NumCatalogPurchases]]</f>
        <v>0</v>
      </c>
      <c r="C672">
        <f>Table2[[#This Row],[NumStorePurchases]]</f>
        <v>3</v>
      </c>
      <c r="D672">
        <f>Table2[[#This Row],[NumWebVisitsMonth]]</f>
        <v>8</v>
      </c>
      <c r="E672" s="3">
        <f>Table12[[#This Row],[Age]]</f>
        <v>45</v>
      </c>
      <c r="F672" t="s">
        <v>33</v>
      </c>
      <c r="G672" t="str">
        <f>Table12[[#This Row],[DVAD]]</f>
        <v>36-45</v>
      </c>
      <c r="H672" t="str">
        <f>Table12[[#This Row],[Kids]]</f>
        <v>Yes</v>
      </c>
      <c r="I672" t="str">
        <f>Table12[[#This Row],[Teens]]</f>
        <v>No</v>
      </c>
    </row>
    <row r="673" spans="1:9" ht="16.5" x14ac:dyDescent="0.3">
      <c r="A673">
        <f>Table2[[#This Row],[NumWebPurchases]]</f>
        <v>3</v>
      </c>
      <c r="B673">
        <f>Table2[[#This Row],[NumCatalogPurchases]]</f>
        <v>1</v>
      </c>
      <c r="C673">
        <f>Table2[[#This Row],[NumStorePurchases]]</f>
        <v>5</v>
      </c>
      <c r="D673">
        <f>Table2[[#This Row],[NumWebVisitsMonth]]</f>
        <v>3</v>
      </c>
      <c r="E673" s="3">
        <f>Table12[[#This Row],[Age]]</f>
        <v>42</v>
      </c>
      <c r="F673" t="s">
        <v>30</v>
      </c>
      <c r="G673" t="str">
        <f>Table12[[#This Row],[DVAD]]</f>
        <v>36-45</v>
      </c>
      <c r="H673" t="str">
        <f>Table12[[#This Row],[Kids]]</f>
        <v>Yes</v>
      </c>
      <c r="I673" t="str">
        <f>Table12[[#This Row],[Teens]]</f>
        <v>Yes</v>
      </c>
    </row>
    <row r="674" spans="1:9" ht="16.5" x14ac:dyDescent="0.3">
      <c r="A674">
        <f>Table2[[#This Row],[NumWebPurchases]]</f>
        <v>7</v>
      </c>
      <c r="B674">
        <f>Table2[[#This Row],[NumCatalogPurchases]]</f>
        <v>8</v>
      </c>
      <c r="C674">
        <f>Table2[[#This Row],[NumStorePurchases]]</f>
        <v>10</v>
      </c>
      <c r="D674">
        <f>Table2[[#This Row],[NumWebVisitsMonth]]</f>
        <v>5</v>
      </c>
      <c r="E674" s="3">
        <f>Table12[[#This Row],[Age]]</f>
        <v>49</v>
      </c>
      <c r="F674" t="s">
        <v>38</v>
      </c>
      <c r="G674" t="str">
        <f>Table12[[#This Row],[DVAD]]</f>
        <v>46-55</v>
      </c>
      <c r="H674" t="str">
        <f>Table12[[#This Row],[Kids]]</f>
        <v>No</v>
      </c>
      <c r="I674" t="str">
        <f>Table12[[#This Row],[Teens]]</f>
        <v>Yes</v>
      </c>
    </row>
    <row r="675" spans="1:9" ht="16.5" x14ac:dyDescent="0.3">
      <c r="A675">
        <f>Table2[[#This Row],[NumWebPurchases]]</f>
        <v>5</v>
      </c>
      <c r="B675">
        <f>Table2[[#This Row],[NumCatalogPurchases]]</f>
        <v>2</v>
      </c>
      <c r="C675">
        <f>Table2[[#This Row],[NumStorePurchases]]</f>
        <v>9</v>
      </c>
      <c r="D675">
        <f>Table2[[#This Row],[NumWebVisitsMonth]]</f>
        <v>6</v>
      </c>
      <c r="E675" s="3">
        <f>Table12[[#This Row],[Age]]</f>
        <v>51</v>
      </c>
      <c r="F675" t="s">
        <v>33</v>
      </c>
      <c r="G675" t="str">
        <f>Table12[[#This Row],[DVAD]]</f>
        <v>46-55</v>
      </c>
      <c r="H675" t="str">
        <f>Table12[[#This Row],[Kids]]</f>
        <v>No</v>
      </c>
      <c r="I675" t="str">
        <f>Table12[[#This Row],[Teens]]</f>
        <v>Yes</v>
      </c>
    </row>
    <row r="676" spans="1:9" ht="16.5" x14ac:dyDescent="0.3">
      <c r="A676">
        <f>Table2[[#This Row],[NumWebPurchases]]</f>
        <v>4</v>
      </c>
      <c r="B676">
        <f>Table2[[#This Row],[NumCatalogPurchases]]</f>
        <v>3</v>
      </c>
      <c r="C676">
        <f>Table2[[#This Row],[NumStorePurchases]]</f>
        <v>6</v>
      </c>
      <c r="D676">
        <f>Table2[[#This Row],[NumWebVisitsMonth]]</f>
        <v>3</v>
      </c>
      <c r="E676" s="3">
        <f>Table12[[#This Row],[Age]]</f>
        <v>42</v>
      </c>
      <c r="F676" t="s">
        <v>30</v>
      </c>
      <c r="G676" t="str">
        <f>Table12[[#This Row],[DVAD]]</f>
        <v>36-45</v>
      </c>
      <c r="H676" t="str">
        <f>Table12[[#This Row],[Kids]]</f>
        <v>No</v>
      </c>
      <c r="I676" t="str">
        <f>Table12[[#This Row],[Teens]]</f>
        <v>Yes</v>
      </c>
    </row>
    <row r="677" spans="1:9" ht="16.5" x14ac:dyDescent="0.3">
      <c r="A677">
        <f>Table2[[#This Row],[NumWebPurchases]]</f>
        <v>6</v>
      </c>
      <c r="B677">
        <f>Table2[[#This Row],[NumCatalogPurchases]]</f>
        <v>4</v>
      </c>
      <c r="C677">
        <f>Table2[[#This Row],[NumStorePurchases]]</f>
        <v>8</v>
      </c>
      <c r="D677">
        <f>Table2[[#This Row],[NumWebVisitsMonth]]</f>
        <v>4</v>
      </c>
      <c r="E677" s="3">
        <f>Table12[[#This Row],[Age]]</f>
        <v>33</v>
      </c>
      <c r="F677" t="s">
        <v>33</v>
      </c>
      <c r="G677" t="str">
        <f>Table12[[#This Row],[DVAD]]</f>
        <v>26-35</v>
      </c>
      <c r="H677" t="str">
        <f>Table12[[#This Row],[Kids]]</f>
        <v>No</v>
      </c>
      <c r="I677" t="str">
        <f>Table12[[#This Row],[Teens]]</f>
        <v>Yes</v>
      </c>
    </row>
    <row r="678" spans="1:9" ht="16.5" x14ac:dyDescent="0.3">
      <c r="A678">
        <f>Table2[[#This Row],[NumWebPurchases]]</f>
        <v>2</v>
      </c>
      <c r="B678">
        <f>Table2[[#This Row],[NumCatalogPurchases]]</f>
        <v>4</v>
      </c>
      <c r="C678">
        <f>Table2[[#This Row],[NumStorePurchases]]</f>
        <v>8</v>
      </c>
      <c r="D678">
        <f>Table2[[#This Row],[NumWebVisitsMonth]]</f>
        <v>8</v>
      </c>
      <c r="E678" s="3">
        <f>Table12[[#This Row],[Age]]</f>
        <v>37</v>
      </c>
      <c r="F678" t="s">
        <v>33</v>
      </c>
      <c r="G678" t="str">
        <f>Table12[[#This Row],[DVAD]]</f>
        <v>36-45</v>
      </c>
      <c r="H678" t="str">
        <f>Table12[[#This Row],[Kids]]</f>
        <v>No</v>
      </c>
      <c r="I678" t="str">
        <f>Table12[[#This Row],[Teens]]</f>
        <v>Yes</v>
      </c>
    </row>
    <row r="679" spans="1:9" ht="16.5" x14ac:dyDescent="0.3">
      <c r="A679">
        <f>Table2[[#This Row],[NumWebPurchases]]</f>
        <v>1</v>
      </c>
      <c r="B679">
        <f>Table2[[#This Row],[NumCatalogPurchases]]</f>
        <v>0</v>
      </c>
      <c r="C679">
        <f>Table2[[#This Row],[NumStorePurchases]]</f>
        <v>2</v>
      </c>
      <c r="D679">
        <f>Table2[[#This Row],[NumWebVisitsMonth]]</f>
        <v>8</v>
      </c>
      <c r="E679" s="3">
        <f>Table12[[#This Row],[Age]]</f>
        <v>40</v>
      </c>
      <c r="F679" t="s">
        <v>30</v>
      </c>
      <c r="G679" t="str">
        <f>Table12[[#This Row],[DVAD]]</f>
        <v>36-45</v>
      </c>
      <c r="H679" t="str">
        <f>Table12[[#This Row],[Kids]]</f>
        <v>Yes</v>
      </c>
      <c r="I679" t="str">
        <f>Table12[[#This Row],[Teens]]</f>
        <v>No</v>
      </c>
    </row>
    <row r="680" spans="1:9" ht="16.5" x14ac:dyDescent="0.3">
      <c r="A680">
        <f>Table2[[#This Row],[NumWebPurchases]]</f>
        <v>10</v>
      </c>
      <c r="B680">
        <f>Table2[[#This Row],[NumCatalogPurchases]]</f>
        <v>3</v>
      </c>
      <c r="C680">
        <f>Table2[[#This Row],[NumStorePurchases]]</f>
        <v>5</v>
      </c>
      <c r="D680">
        <f>Table2[[#This Row],[NumWebVisitsMonth]]</f>
        <v>5</v>
      </c>
      <c r="E680" s="3">
        <f>Table12[[#This Row],[Age]]</f>
        <v>49</v>
      </c>
      <c r="F680" t="s">
        <v>33</v>
      </c>
      <c r="G680" t="str">
        <f>Table12[[#This Row],[DVAD]]</f>
        <v>46-55</v>
      </c>
      <c r="H680" t="str">
        <f>Table12[[#This Row],[Kids]]</f>
        <v>No</v>
      </c>
      <c r="I680" t="str">
        <f>Table12[[#This Row],[Teens]]</f>
        <v>Yes</v>
      </c>
    </row>
    <row r="681" spans="1:9" ht="16.5" x14ac:dyDescent="0.3">
      <c r="A681">
        <f>Table2[[#This Row],[NumWebPurchases]]</f>
        <v>2</v>
      </c>
      <c r="B681">
        <f>Table2[[#This Row],[NumCatalogPurchases]]</f>
        <v>2</v>
      </c>
      <c r="C681">
        <f>Table2[[#This Row],[NumStorePurchases]]</f>
        <v>12</v>
      </c>
      <c r="D681">
        <f>Table2[[#This Row],[NumWebVisitsMonth]]</f>
        <v>1</v>
      </c>
      <c r="E681" s="3">
        <f>Table12[[#This Row],[Age]]</f>
        <v>35</v>
      </c>
      <c r="F681" t="s">
        <v>30</v>
      </c>
      <c r="G681" t="str">
        <f>Table12[[#This Row],[DVAD]]</f>
        <v>26-35</v>
      </c>
      <c r="H681" t="str">
        <f>Table12[[#This Row],[Kids]]</f>
        <v>No</v>
      </c>
      <c r="I681" t="str">
        <f>Table12[[#This Row],[Teens]]</f>
        <v>No</v>
      </c>
    </row>
    <row r="682" spans="1:9" ht="16.5" x14ac:dyDescent="0.3">
      <c r="A682">
        <f>Table2[[#This Row],[NumWebPurchases]]</f>
        <v>4</v>
      </c>
      <c r="B682">
        <f>Table2[[#This Row],[NumCatalogPurchases]]</f>
        <v>1</v>
      </c>
      <c r="C682">
        <f>Table2[[#This Row],[NumStorePurchases]]</f>
        <v>3</v>
      </c>
      <c r="D682">
        <f>Table2[[#This Row],[NumWebVisitsMonth]]</f>
        <v>9</v>
      </c>
      <c r="E682" s="3">
        <f>Table12[[#This Row],[Age]]</f>
        <v>28</v>
      </c>
      <c r="F682" t="s">
        <v>35</v>
      </c>
      <c r="G682" t="str">
        <f>Table12[[#This Row],[DVAD]]</f>
        <v>26-35</v>
      </c>
      <c r="H682" t="str">
        <f>Table12[[#This Row],[Kids]]</f>
        <v>Yes</v>
      </c>
      <c r="I682" t="str">
        <f>Table12[[#This Row],[Teens]]</f>
        <v>No</v>
      </c>
    </row>
    <row r="683" spans="1:9" ht="16.5" x14ac:dyDescent="0.3">
      <c r="A683">
        <f>Table2[[#This Row],[NumWebPurchases]]</f>
        <v>3</v>
      </c>
      <c r="B683">
        <f>Table2[[#This Row],[NumCatalogPurchases]]</f>
        <v>3</v>
      </c>
      <c r="C683">
        <f>Table2[[#This Row],[NumStorePurchases]]</f>
        <v>13</v>
      </c>
      <c r="D683">
        <f>Table2[[#This Row],[NumWebVisitsMonth]]</f>
        <v>2</v>
      </c>
      <c r="E683" s="3">
        <f>Table12[[#This Row],[Age]]</f>
        <v>33</v>
      </c>
      <c r="F683" t="s">
        <v>35</v>
      </c>
      <c r="G683" t="str">
        <f>Table12[[#This Row],[DVAD]]</f>
        <v>26-35</v>
      </c>
      <c r="H683" t="str">
        <f>Table12[[#This Row],[Kids]]</f>
        <v>No</v>
      </c>
      <c r="I683" t="str">
        <f>Table12[[#This Row],[Teens]]</f>
        <v>No</v>
      </c>
    </row>
    <row r="684" spans="1:9" ht="16.5" x14ac:dyDescent="0.3">
      <c r="A684">
        <f>Table2[[#This Row],[NumWebPurchases]]</f>
        <v>8</v>
      </c>
      <c r="B684">
        <f>Table2[[#This Row],[NumCatalogPurchases]]</f>
        <v>9</v>
      </c>
      <c r="C684">
        <f>Table2[[#This Row],[NumStorePurchases]]</f>
        <v>4</v>
      </c>
      <c r="D684">
        <f>Table2[[#This Row],[NumWebVisitsMonth]]</f>
        <v>6</v>
      </c>
      <c r="E684" s="3">
        <f>Table12[[#This Row],[Age]]</f>
        <v>50</v>
      </c>
      <c r="F684" t="s">
        <v>31</v>
      </c>
      <c r="G684" t="str">
        <f>Table12[[#This Row],[DVAD]]</f>
        <v>46-55</v>
      </c>
      <c r="H684" t="str">
        <f>Table12[[#This Row],[Kids]]</f>
        <v>No</v>
      </c>
      <c r="I684" t="str">
        <f>Table12[[#This Row],[Teens]]</f>
        <v>Yes</v>
      </c>
    </row>
    <row r="685" spans="1:9" ht="16.5" x14ac:dyDescent="0.3">
      <c r="A685">
        <f>Table2[[#This Row],[NumWebPurchases]]</f>
        <v>11</v>
      </c>
      <c r="B685">
        <f>Table2[[#This Row],[NumCatalogPurchases]]</f>
        <v>5</v>
      </c>
      <c r="C685">
        <f>Table2[[#This Row],[NumStorePurchases]]</f>
        <v>13</v>
      </c>
      <c r="D685">
        <f>Table2[[#This Row],[NumWebVisitsMonth]]</f>
        <v>7</v>
      </c>
      <c r="E685" s="3">
        <f>Table12[[#This Row],[Age]]</f>
        <v>45</v>
      </c>
      <c r="F685" t="s">
        <v>31</v>
      </c>
      <c r="G685" t="str">
        <f>Table12[[#This Row],[DVAD]]</f>
        <v>36-45</v>
      </c>
      <c r="H685" t="str">
        <f>Table12[[#This Row],[Kids]]</f>
        <v>No</v>
      </c>
      <c r="I685" t="str">
        <f>Table12[[#This Row],[Teens]]</f>
        <v>No</v>
      </c>
    </row>
    <row r="686" spans="1:9" ht="16.5" x14ac:dyDescent="0.3">
      <c r="A686">
        <f>Table2[[#This Row],[NumWebPurchases]]</f>
        <v>8</v>
      </c>
      <c r="B686">
        <f>Table2[[#This Row],[NumCatalogPurchases]]</f>
        <v>1</v>
      </c>
      <c r="C686">
        <f>Table2[[#This Row],[NumStorePurchases]]</f>
        <v>5</v>
      </c>
      <c r="D686">
        <f>Table2[[#This Row],[NumWebVisitsMonth]]</f>
        <v>8</v>
      </c>
      <c r="E686" s="3">
        <f>Table12[[#This Row],[Age]]</f>
        <v>31</v>
      </c>
      <c r="F686" t="s">
        <v>31</v>
      </c>
      <c r="G686" t="str">
        <f>Table12[[#This Row],[DVAD]]</f>
        <v>26-35</v>
      </c>
      <c r="H686" t="str">
        <f>Table12[[#This Row],[Kids]]</f>
        <v>No</v>
      </c>
      <c r="I686" t="str">
        <f>Table12[[#This Row],[Teens]]</f>
        <v>No</v>
      </c>
    </row>
    <row r="687" spans="1:9" ht="16.5" x14ac:dyDescent="0.3">
      <c r="A687">
        <f>Table2[[#This Row],[NumWebPurchases]]</f>
        <v>3</v>
      </c>
      <c r="B687">
        <f>Table2[[#This Row],[NumCatalogPurchases]]</f>
        <v>1</v>
      </c>
      <c r="C687">
        <f>Table2[[#This Row],[NumStorePurchases]]</f>
        <v>6</v>
      </c>
      <c r="D687">
        <f>Table2[[#This Row],[NumWebVisitsMonth]]</f>
        <v>5</v>
      </c>
      <c r="E687" s="3">
        <f>Table12[[#This Row],[Age]]</f>
        <v>58</v>
      </c>
      <c r="F687" t="s">
        <v>35</v>
      </c>
      <c r="G687" t="str">
        <f>Table12[[#This Row],[DVAD]]</f>
        <v>56-65</v>
      </c>
      <c r="H687" t="str">
        <f>Table12[[#This Row],[Kids]]</f>
        <v>No</v>
      </c>
      <c r="I687" t="str">
        <f>Table12[[#This Row],[Teens]]</f>
        <v>Yes</v>
      </c>
    </row>
    <row r="688" spans="1:9" ht="16.5" x14ac:dyDescent="0.3">
      <c r="A688">
        <f>Table2[[#This Row],[NumWebPurchases]]</f>
        <v>2</v>
      </c>
      <c r="B688">
        <f>Table2[[#This Row],[NumCatalogPurchases]]</f>
        <v>8</v>
      </c>
      <c r="C688">
        <f>Table2[[#This Row],[NumStorePurchases]]</f>
        <v>6</v>
      </c>
      <c r="D688">
        <f>Table2[[#This Row],[NumWebVisitsMonth]]</f>
        <v>1</v>
      </c>
      <c r="E688" s="3">
        <f>Table12[[#This Row],[Age]]</f>
        <v>46</v>
      </c>
      <c r="F688" t="s">
        <v>30</v>
      </c>
      <c r="G688" t="str">
        <f>Table12[[#This Row],[DVAD]]</f>
        <v>46-55</v>
      </c>
      <c r="H688" t="str">
        <f>Table12[[#This Row],[Kids]]</f>
        <v>No</v>
      </c>
      <c r="I688" t="str">
        <f>Table12[[#This Row],[Teens]]</f>
        <v>No</v>
      </c>
    </row>
    <row r="689" spans="1:9" ht="16.5" x14ac:dyDescent="0.3">
      <c r="A689">
        <f>Table2[[#This Row],[NumWebPurchases]]</f>
        <v>5</v>
      </c>
      <c r="B689">
        <f>Table2[[#This Row],[NumCatalogPurchases]]</f>
        <v>2</v>
      </c>
      <c r="C689">
        <f>Table2[[#This Row],[NumStorePurchases]]</f>
        <v>11</v>
      </c>
      <c r="D689">
        <f>Table2[[#This Row],[NumWebVisitsMonth]]</f>
        <v>4</v>
      </c>
      <c r="E689" s="3">
        <f>Table12[[#This Row],[Age]]</f>
        <v>37</v>
      </c>
      <c r="F689" t="s">
        <v>33</v>
      </c>
      <c r="G689" t="str">
        <f>Table12[[#This Row],[DVAD]]</f>
        <v>36-45</v>
      </c>
      <c r="H689" t="str">
        <f>Table12[[#This Row],[Kids]]</f>
        <v>No</v>
      </c>
      <c r="I689" t="str">
        <f>Table12[[#This Row],[Teens]]</f>
        <v>Yes</v>
      </c>
    </row>
    <row r="690" spans="1:9" ht="16.5" x14ac:dyDescent="0.3">
      <c r="A690">
        <f>Table2[[#This Row],[NumWebPurchases]]</f>
        <v>5</v>
      </c>
      <c r="B690">
        <f>Table2[[#This Row],[NumCatalogPurchases]]</f>
        <v>6</v>
      </c>
      <c r="C690">
        <f>Table2[[#This Row],[NumStorePurchases]]</f>
        <v>10</v>
      </c>
      <c r="D690">
        <f>Table2[[#This Row],[NumWebVisitsMonth]]</f>
        <v>2</v>
      </c>
      <c r="E690" s="3">
        <f>Table12[[#This Row],[Age]]</f>
        <v>40</v>
      </c>
      <c r="F690" t="s">
        <v>31</v>
      </c>
      <c r="G690" t="str">
        <f>Table12[[#This Row],[DVAD]]</f>
        <v>36-45</v>
      </c>
      <c r="H690" t="str">
        <f>Table12[[#This Row],[Kids]]</f>
        <v>No</v>
      </c>
      <c r="I690" t="str">
        <f>Table12[[#This Row],[Teens]]</f>
        <v>No</v>
      </c>
    </row>
    <row r="691" spans="1:9" ht="16.5" x14ac:dyDescent="0.3">
      <c r="A691">
        <f>Table2[[#This Row],[NumWebPurchases]]</f>
        <v>0</v>
      </c>
      <c r="B691">
        <f>Table2[[#This Row],[NumCatalogPurchases]]</f>
        <v>28</v>
      </c>
      <c r="C691">
        <f>Table2[[#This Row],[NumStorePurchases]]</f>
        <v>1</v>
      </c>
      <c r="D691">
        <f>Table2[[#This Row],[NumWebVisitsMonth]]</f>
        <v>0</v>
      </c>
      <c r="E691" s="3">
        <f>Table12[[#This Row],[Age]]</f>
        <v>30</v>
      </c>
      <c r="F691" t="s">
        <v>31</v>
      </c>
      <c r="G691" t="str">
        <f>Table12[[#This Row],[DVAD]]</f>
        <v>26-35</v>
      </c>
      <c r="H691" t="str">
        <f>Table12[[#This Row],[Kids]]</f>
        <v>No</v>
      </c>
      <c r="I691" t="str">
        <f>Table12[[#This Row],[Teens]]</f>
        <v>No</v>
      </c>
    </row>
    <row r="692" spans="1:9" ht="16.5" x14ac:dyDescent="0.3">
      <c r="A692">
        <f>Table2[[#This Row],[NumWebPurchases]]</f>
        <v>3</v>
      </c>
      <c r="B692">
        <f>Table2[[#This Row],[NumCatalogPurchases]]</f>
        <v>5</v>
      </c>
      <c r="C692">
        <f>Table2[[#This Row],[NumStorePurchases]]</f>
        <v>12</v>
      </c>
      <c r="D692">
        <f>Table2[[#This Row],[NumWebVisitsMonth]]</f>
        <v>1</v>
      </c>
      <c r="E692" s="3">
        <f>Table12[[#This Row],[Age]]</f>
        <v>25</v>
      </c>
      <c r="F692" t="s">
        <v>35</v>
      </c>
      <c r="G692" t="str">
        <f>Table12[[#This Row],[DVAD]]</f>
        <v>16-25</v>
      </c>
      <c r="H692" t="str">
        <f>Table12[[#This Row],[Kids]]</f>
        <v>No</v>
      </c>
      <c r="I692" t="str">
        <f>Table12[[#This Row],[Teens]]</f>
        <v>No</v>
      </c>
    </row>
    <row r="693" spans="1:9" ht="16.5" x14ac:dyDescent="0.3">
      <c r="A693">
        <f>Table2[[#This Row],[NumWebPurchases]]</f>
        <v>4</v>
      </c>
      <c r="B693">
        <f>Table2[[#This Row],[NumCatalogPurchases]]</f>
        <v>6</v>
      </c>
      <c r="C693">
        <f>Table2[[#This Row],[NumStorePurchases]]</f>
        <v>4</v>
      </c>
      <c r="D693">
        <f>Table2[[#This Row],[NumWebVisitsMonth]]</f>
        <v>2</v>
      </c>
      <c r="E693" s="3">
        <f>Table12[[#This Row],[Age]]</f>
        <v>44</v>
      </c>
      <c r="F693" t="s">
        <v>30</v>
      </c>
      <c r="G693" t="str">
        <f>Table12[[#This Row],[DVAD]]</f>
        <v>36-45</v>
      </c>
      <c r="H693" t="str">
        <f>Table12[[#This Row],[Kids]]</f>
        <v>No</v>
      </c>
      <c r="I693" t="str">
        <f>Table12[[#This Row],[Teens]]</f>
        <v>No</v>
      </c>
    </row>
    <row r="694" spans="1:9" ht="16.5" x14ac:dyDescent="0.3">
      <c r="A694">
        <f>Table2[[#This Row],[NumWebPurchases]]</f>
        <v>4</v>
      </c>
      <c r="B694">
        <f>Table2[[#This Row],[NumCatalogPurchases]]</f>
        <v>5</v>
      </c>
      <c r="C694">
        <f>Table2[[#This Row],[NumStorePurchases]]</f>
        <v>7</v>
      </c>
      <c r="D694">
        <f>Table2[[#This Row],[NumWebVisitsMonth]]</f>
        <v>6</v>
      </c>
      <c r="E694" s="3">
        <f>Table12[[#This Row],[Age]]</f>
        <v>52</v>
      </c>
      <c r="F694" t="s">
        <v>31</v>
      </c>
      <c r="G694" t="str">
        <f>Table12[[#This Row],[DVAD]]</f>
        <v>46-55</v>
      </c>
      <c r="H694" t="str">
        <f>Table12[[#This Row],[Kids]]</f>
        <v>No</v>
      </c>
      <c r="I694" t="str">
        <f>Table12[[#This Row],[Teens]]</f>
        <v>Yes</v>
      </c>
    </row>
    <row r="695" spans="1:9" ht="16.5" x14ac:dyDescent="0.3">
      <c r="A695">
        <f>Table2[[#This Row],[NumWebPurchases]]</f>
        <v>5</v>
      </c>
      <c r="B695">
        <f>Table2[[#This Row],[NumCatalogPurchases]]</f>
        <v>3</v>
      </c>
      <c r="C695">
        <f>Table2[[#This Row],[NumStorePurchases]]</f>
        <v>4</v>
      </c>
      <c r="D695">
        <f>Table2[[#This Row],[NumWebVisitsMonth]]</f>
        <v>2</v>
      </c>
      <c r="E695" s="3">
        <f>Table12[[#This Row],[Age]]</f>
        <v>43</v>
      </c>
      <c r="F695" t="s">
        <v>31</v>
      </c>
      <c r="G695" t="str">
        <f>Table12[[#This Row],[DVAD]]</f>
        <v>36-45</v>
      </c>
      <c r="H695" t="str">
        <f>Table12[[#This Row],[Kids]]</f>
        <v>No</v>
      </c>
      <c r="I695" t="str">
        <f>Table12[[#This Row],[Teens]]</f>
        <v>No</v>
      </c>
    </row>
    <row r="696" spans="1:9" ht="16.5" x14ac:dyDescent="0.3">
      <c r="A696">
        <f>Table2[[#This Row],[NumWebPurchases]]</f>
        <v>1</v>
      </c>
      <c r="B696">
        <f>Table2[[#This Row],[NumCatalogPurchases]]</f>
        <v>4</v>
      </c>
      <c r="C696">
        <f>Table2[[#This Row],[NumStorePurchases]]</f>
        <v>4</v>
      </c>
      <c r="D696">
        <f>Table2[[#This Row],[NumWebVisitsMonth]]</f>
        <v>3</v>
      </c>
      <c r="E696" s="3">
        <f>Table12[[#This Row],[Age]]</f>
        <v>55</v>
      </c>
      <c r="F696" t="s">
        <v>38</v>
      </c>
      <c r="G696" t="str">
        <f>Table12[[#This Row],[DVAD]]</f>
        <v>46-55</v>
      </c>
      <c r="H696" t="str">
        <f>Table12[[#This Row],[Kids]]</f>
        <v>No</v>
      </c>
      <c r="I696" t="str">
        <f>Table12[[#This Row],[Teens]]</f>
        <v>Yes</v>
      </c>
    </row>
    <row r="697" spans="1:9" ht="16.5" x14ac:dyDescent="0.3">
      <c r="A697">
        <f>Table2[[#This Row],[NumWebPurchases]]</f>
        <v>1</v>
      </c>
      <c r="B697">
        <f>Table2[[#This Row],[NumCatalogPurchases]]</f>
        <v>0</v>
      </c>
      <c r="C697">
        <f>Table2[[#This Row],[NumStorePurchases]]</f>
        <v>3</v>
      </c>
      <c r="D697">
        <f>Table2[[#This Row],[NumWebVisitsMonth]]</f>
        <v>6</v>
      </c>
      <c r="E697" s="3">
        <f>Table12[[#This Row],[Age]]</f>
        <v>61</v>
      </c>
      <c r="F697" t="s">
        <v>33</v>
      </c>
      <c r="G697" t="str">
        <f>Table12[[#This Row],[DVAD]]</f>
        <v>56-65</v>
      </c>
      <c r="H697" t="str">
        <f>Table12[[#This Row],[Kids]]</f>
        <v>No</v>
      </c>
      <c r="I697" t="str">
        <f>Table12[[#This Row],[Teens]]</f>
        <v>No</v>
      </c>
    </row>
    <row r="698" spans="1:9" ht="16.5" x14ac:dyDescent="0.3">
      <c r="A698">
        <f>Table2[[#This Row],[NumWebPurchases]]</f>
        <v>2</v>
      </c>
      <c r="B698">
        <f>Table2[[#This Row],[NumCatalogPurchases]]</f>
        <v>2</v>
      </c>
      <c r="C698">
        <f>Table2[[#This Row],[NumStorePurchases]]</f>
        <v>2</v>
      </c>
      <c r="D698">
        <f>Table2[[#This Row],[NumWebVisitsMonth]]</f>
        <v>7</v>
      </c>
      <c r="E698" s="3">
        <f>Table12[[#This Row],[Age]]</f>
        <v>64</v>
      </c>
      <c r="F698" t="s">
        <v>30</v>
      </c>
      <c r="G698" t="str">
        <f>Table12[[#This Row],[DVAD]]</f>
        <v>56-65</v>
      </c>
      <c r="H698" t="str">
        <f>Table12[[#This Row],[Kids]]</f>
        <v>Yes</v>
      </c>
      <c r="I698" t="str">
        <f>Table12[[#This Row],[Teens]]</f>
        <v>Yes</v>
      </c>
    </row>
    <row r="699" spans="1:9" ht="16.5" x14ac:dyDescent="0.3">
      <c r="A699">
        <f>Table2[[#This Row],[NumWebPurchases]]</f>
        <v>2</v>
      </c>
      <c r="B699">
        <f>Table2[[#This Row],[NumCatalogPurchases]]</f>
        <v>1</v>
      </c>
      <c r="C699">
        <f>Table2[[#This Row],[NumStorePurchases]]</f>
        <v>4</v>
      </c>
      <c r="D699">
        <f>Table2[[#This Row],[NumWebVisitsMonth]]</f>
        <v>3</v>
      </c>
      <c r="E699" s="3">
        <f>Table12[[#This Row],[Age]]</f>
        <v>52</v>
      </c>
      <c r="F699" t="s">
        <v>30</v>
      </c>
      <c r="G699" t="str">
        <f>Table12[[#This Row],[DVAD]]</f>
        <v>46-55</v>
      </c>
      <c r="H699" t="str">
        <f>Table12[[#This Row],[Kids]]</f>
        <v>No</v>
      </c>
      <c r="I699" t="str">
        <f>Table12[[#This Row],[Teens]]</f>
        <v>Yes</v>
      </c>
    </row>
    <row r="700" spans="1:9" ht="16.5" x14ac:dyDescent="0.3">
      <c r="A700">
        <f>Table2[[#This Row],[NumWebPurchases]]</f>
        <v>1</v>
      </c>
      <c r="B700">
        <f>Table2[[#This Row],[NumCatalogPurchases]]</f>
        <v>0</v>
      </c>
      <c r="C700">
        <f>Table2[[#This Row],[NumStorePurchases]]</f>
        <v>2</v>
      </c>
      <c r="D700">
        <f>Table2[[#This Row],[NumWebVisitsMonth]]</f>
        <v>6</v>
      </c>
      <c r="E700" s="3">
        <f>Table12[[#This Row],[Age]]</f>
        <v>19</v>
      </c>
      <c r="F700" t="s">
        <v>30</v>
      </c>
      <c r="G700" t="str">
        <f>Table12[[#This Row],[DVAD]]</f>
        <v>16-25</v>
      </c>
      <c r="H700" t="str">
        <f>Table12[[#This Row],[Kids]]</f>
        <v>No</v>
      </c>
      <c r="I700" t="str">
        <f>Table12[[#This Row],[Teens]]</f>
        <v>No</v>
      </c>
    </row>
    <row r="701" spans="1:9" ht="16.5" x14ac:dyDescent="0.3">
      <c r="A701">
        <f>Table2[[#This Row],[NumWebPurchases]]</f>
        <v>2</v>
      </c>
      <c r="B701">
        <f>Table2[[#This Row],[NumCatalogPurchases]]</f>
        <v>0</v>
      </c>
      <c r="C701">
        <f>Table2[[#This Row],[NumStorePurchases]]</f>
        <v>3</v>
      </c>
      <c r="D701">
        <f>Table2[[#This Row],[NumWebVisitsMonth]]</f>
        <v>8</v>
      </c>
      <c r="E701" s="3">
        <f>Table12[[#This Row],[Age]]</f>
        <v>64</v>
      </c>
      <c r="F701" t="s">
        <v>31</v>
      </c>
      <c r="G701" t="str">
        <f>Table12[[#This Row],[DVAD]]</f>
        <v>56-65</v>
      </c>
      <c r="H701" t="str">
        <f>Table12[[#This Row],[Kids]]</f>
        <v>Yes</v>
      </c>
      <c r="I701" t="str">
        <f>Table12[[#This Row],[Teens]]</f>
        <v>Yes</v>
      </c>
    </row>
    <row r="702" spans="1:9" ht="16.5" x14ac:dyDescent="0.3">
      <c r="A702">
        <f>Table2[[#This Row],[NumWebPurchases]]</f>
        <v>8</v>
      </c>
      <c r="B702">
        <f>Table2[[#This Row],[NumCatalogPurchases]]</f>
        <v>4</v>
      </c>
      <c r="C702">
        <f>Table2[[#This Row],[NumStorePurchases]]</f>
        <v>6</v>
      </c>
      <c r="D702">
        <f>Table2[[#This Row],[NumWebVisitsMonth]]</f>
        <v>6</v>
      </c>
      <c r="E702" s="3">
        <f>Table12[[#This Row],[Age]]</f>
        <v>52</v>
      </c>
      <c r="F702" t="s">
        <v>35</v>
      </c>
      <c r="G702" t="str">
        <f>Table12[[#This Row],[DVAD]]</f>
        <v>46-55</v>
      </c>
      <c r="H702" t="str">
        <f>Table12[[#This Row],[Kids]]</f>
        <v>No</v>
      </c>
      <c r="I702" t="str">
        <f>Table12[[#This Row],[Teens]]</f>
        <v>No</v>
      </c>
    </row>
    <row r="703" spans="1:9" ht="16.5" x14ac:dyDescent="0.3">
      <c r="A703">
        <f>Table2[[#This Row],[NumWebPurchases]]</f>
        <v>10</v>
      </c>
      <c r="B703">
        <f>Table2[[#This Row],[NumCatalogPurchases]]</f>
        <v>7</v>
      </c>
      <c r="C703">
        <f>Table2[[#This Row],[NumStorePurchases]]</f>
        <v>10</v>
      </c>
      <c r="D703">
        <f>Table2[[#This Row],[NumWebVisitsMonth]]</f>
        <v>4</v>
      </c>
      <c r="E703" s="3">
        <f>Table12[[#This Row],[Age]]</f>
        <v>54</v>
      </c>
      <c r="F703" t="s">
        <v>33</v>
      </c>
      <c r="G703" t="str">
        <f>Table12[[#This Row],[DVAD]]</f>
        <v>46-55</v>
      </c>
      <c r="H703" t="str">
        <f>Table12[[#This Row],[Kids]]</f>
        <v>No</v>
      </c>
      <c r="I703" t="str">
        <f>Table12[[#This Row],[Teens]]</f>
        <v>No</v>
      </c>
    </row>
    <row r="704" spans="1:9" ht="16.5" x14ac:dyDescent="0.3">
      <c r="A704">
        <f>Table2[[#This Row],[NumWebPurchases]]</f>
        <v>9</v>
      </c>
      <c r="B704">
        <f>Table2[[#This Row],[NumCatalogPurchases]]</f>
        <v>3</v>
      </c>
      <c r="C704">
        <f>Table2[[#This Row],[NumStorePurchases]]</f>
        <v>5</v>
      </c>
      <c r="D704">
        <f>Table2[[#This Row],[NumWebVisitsMonth]]</f>
        <v>4</v>
      </c>
      <c r="E704" s="3">
        <f>Table12[[#This Row],[Age]]</f>
        <v>40</v>
      </c>
      <c r="F704" t="s">
        <v>35</v>
      </c>
      <c r="G704" t="str">
        <f>Table12[[#This Row],[DVAD]]</f>
        <v>36-45</v>
      </c>
      <c r="H704" t="str">
        <f>Table12[[#This Row],[Kids]]</f>
        <v>No</v>
      </c>
      <c r="I704" t="str">
        <f>Table12[[#This Row],[Teens]]</f>
        <v>Yes</v>
      </c>
    </row>
    <row r="705" spans="1:9" ht="16.5" x14ac:dyDescent="0.3">
      <c r="A705">
        <f>Table2[[#This Row],[NumWebPurchases]]</f>
        <v>8</v>
      </c>
      <c r="B705">
        <f>Table2[[#This Row],[NumCatalogPurchases]]</f>
        <v>2</v>
      </c>
      <c r="C705">
        <f>Table2[[#This Row],[NumStorePurchases]]</f>
        <v>8</v>
      </c>
      <c r="D705">
        <f>Table2[[#This Row],[NumWebVisitsMonth]]</f>
        <v>4</v>
      </c>
      <c r="E705" s="3">
        <f>Table12[[#This Row],[Age]]</f>
        <v>36</v>
      </c>
      <c r="F705" t="s">
        <v>30</v>
      </c>
      <c r="G705" t="str">
        <f>Table12[[#This Row],[DVAD]]</f>
        <v>36-45</v>
      </c>
      <c r="H705" t="str">
        <f>Table12[[#This Row],[Kids]]</f>
        <v>Yes</v>
      </c>
      <c r="I705" t="str">
        <f>Table12[[#This Row],[Teens]]</f>
        <v>No</v>
      </c>
    </row>
    <row r="706" spans="1:9" ht="16.5" x14ac:dyDescent="0.3">
      <c r="A706">
        <f>Table2[[#This Row],[NumWebPurchases]]</f>
        <v>5</v>
      </c>
      <c r="B706">
        <f>Table2[[#This Row],[NumCatalogPurchases]]</f>
        <v>2</v>
      </c>
      <c r="C706">
        <f>Table2[[#This Row],[NumStorePurchases]]</f>
        <v>11</v>
      </c>
      <c r="D706">
        <f>Table2[[#This Row],[NumWebVisitsMonth]]</f>
        <v>8</v>
      </c>
      <c r="E706" s="3">
        <f>Table12[[#This Row],[Age]]</f>
        <v>36</v>
      </c>
      <c r="F706" t="s">
        <v>35</v>
      </c>
      <c r="G706" t="str">
        <f>Table12[[#This Row],[DVAD]]</f>
        <v>36-45</v>
      </c>
      <c r="H706" t="str">
        <f>Table12[[#This Row],[Kids]]</f>
        <v>No</v>
      </c>
      <c r="I706" t="str">
        <f>Table12[[#This Row],[Teens]]</f>
        <v>Yes</v>
      </c>
    </row>
    <row r="707" spans="1:9" ht="16.5" x14ac:dyDescent="0.3">
      <c r="A707">
        <f>Table2[[#This Row],[NumWebPurchases]]</f>
        <v>3</v>
      </c>
      <c r="B707">
        <f>Table2[[#This Row],[NumCatalogPurchases]]</f>
        <v>4</v>
      </c>
      <c r="C707">
        <f>Table2[[#This Row],[NumStorePurchases]]</f>
        <v>7</v>
      </c>
      <c r="D707">
        <f>Table2[[#This Row],[NumWebVisitsMonth]]</f>
        <v>1</v>
      </c>
      <c r="E707" s="3">
        <f>Table12[[#This Row],[Age]]</f>
        <v>26</v>
      </c>
      <c r="F707" t="s">
        <v>33</v>
      </c>
      <c r="G707" t="str">
        <f>Table12[[#This Row],[DVAD]]</f>
        <v>26-35</v>
      </c>
      <c r="H707" t="str">
        <f>Table12[[#This Row],[Kids]]</f>
        <v>No</v>
      </c>
      <c r="I707" t="str">
        <f>Table12[[#This Row],[Teens]]</f>
        <v>No</v>
      </c>
    </row>
    <row r="708" spans="1:9" ht="16.5" x14ac:dyDescent="0.3">
      <c r="A708">
        <f>Table2[[#This Row],[NumWebPurchases]]</f>
        <v>4</v>
      </c>
      <c r="B708">
        <f>Table2[[#This Row],[NumCatalogPurchases]]</f>
        <v>1</v>
      </c>
      <c r="C708">
        <f>Table2[[#This Row],[NumStorePurchases]]</f>
        <v>4</v>
      </c>
      <c r="D708">
        <f>Table2[[#This Row],[NumWebVisitsMonth]]</f>
        <v>7</v>
      </c>
      <c r="E708" s="3">
        <f>Table12[[#This Row],[Age]]</f>
        <v>45</v>
      </c>
      <c r="F708" t="s">
        <v>35</v>
      </c>
      <c r="G708" t="str">
        <f>Table12[[#This Row],[DVAD]]</f>
        <v>36-45</v>
      </c>
      <c r="H708" t="str">
        <f>Table12[[#This Row],[Kids]]</f>
        <v>Yes</v>
      </c>
      <c r="I708" t="str">
        <f>Table12[[#This Row],[Teens]]</f>
        <v>No</v>
      </c>
    </row>
    <row r="709" spans="1:9" ht="16.5" x14ac:dyDescent="0.3">
      <c r="A709">
        <f>Table2[[#This Row],[NumWebPurchases]]</f>
        <v>8</v>
      </c>
      <c r="B709">
        <f>Table2[[#This Row],[NumCatalogPurchases]]</f>
        <v>4</v>
      </c>
      <c r="C709">
        <f>Table2[[#This Row],[NumStorePurchases]]</f>
        <v>8</v>
      </c>
      <c r="D709">
        <f>Table2[[#This Row],[NumWebVisitsMonth]]</f>
        <v>4</v>
      </c>
      <c r="E709" s="3">
        <f>Table12[[#This Row],[Age]]</f>
        <v>27</v>
      </c>
      <c r="F709" t="s">
        <v>35</v>
      </c>
      <c r="G709" t="str">
        <f>Table12[[#This Row],[DVAD]]</f>
        <v>26-35</v>
      </c>
      <c r="H709" t="str">
        <f>Table12[[#This Row],[Kids]]</f>
        <v>Yes</v>
      </c>
      <c r="I709" t="str">
        <f>Table12[[#This Row],[Teens]]</f>
        <v>No</v>
      </c>
    </row>
    <row r="710" spans="1:9" ht="16.5" x14ac:dyDescent="0.3">
      <c r="A710">
        <f>Table2[[#This Row],[NumWebPurchases]]</f>
        <v>1</v>
      </c>
      <c r="B710">
        <f>Table2[[#This Row],[NumCatalogPurchases]]</f>
        <v>1</v>
      </c>
      <c r="C710">
        <f>Table2[[#This Row],[NumStorePurchases]]</f>
        <v>3</v>
      </c>
      <c r="D710">
        <f>Table2[[#This Row],[NumWebVisitsMonth]]</f>
        <v>2</v>
      </c>
      <c r="E710" s="3">
        <f>Table12[[#This Row],[Age]]</f>
        <v>44</v>
      </c>
      <c r="F710" t="s">
        <v>31</v>
      </c>
      <c r="G710" t="str">
        <f>Table12[[#This Row],[DVAD]]</f>
        <v>36-45</v>
      </c>
      <c r="H710" t="str">
        <f>Table12[[#This Row],[Kids]]</f>
        <v>Yes</v>
      </c>
      <c r="I710" t="str">
        <f>Table12[[#This Row],[Teens]]</f>
        <v>No</v>
      </c>
    </row>
    <row r="711" spans="1:9" ht="16.5" x14ac:dyDescent="0.3">
      <c r="A711">
        <f>Table2[[#This Row],[NumWebPurchases]]</f>
        <v>9</v>
      </c>
      <c r="B711">
        <f>Table2[[#This Row],[NumCatalogPurchases]]</f>
        <v>3</v>
      </c>
      <c r="C711">
        <f>Table2[[#This Row],[NumStorePurchases]]</f>
        <v>6</v>
      </c>
      <c r="D711">
        <f>Table2[[#This Row],[NumWebVisitsMonth]]</f>
        <v>8</v>
      </c>
      <c r="E711" s="3">
        <f>Table12[[#This Row],[Age]]</f>
        <v>62</v>
      </c>
      <c r="F711" t="s">
        <v>33</v>
      </c>
      <c r="G711" t="str">
        <f>Table12[[#This Row],[DVAD]]</f>
        <v>56-65</v>
      </c>
      <c r="H711" t="str">
        <f>Table12[[#This Row],[Kids]]</f>
        <v>No</v>
      </c>
      <c r="I711" t="str">
        <f>Table12[[#This Row],[Teens]]</f>
        <v>Yes</v>
      </c>
    </row>
    <row r="712" spans="1:9" ht="16.5" x14ac:dyDescent="0.3">
      <c r="A712">
        <f>Table2[[#This Row],[NumWebPurchases]]</f>
        <v>2</v>
      </c>
      <c r="B712">
        <f>Table2[[#This Row],[NumCatalogPurchases]]</f>
        <v>4</v>
      </c>
      <c r="C712">
        <f>Table2[[#This Row],[NumStorePurchases]]</f>
        <v>5</v>
      </c>
      <c r="D712">
        <f>Table2[[#This Row],[NumWebVisitsMonth]]</f>
        <v>7</v>
      </c>
      <c r="E712" s="3">
        <f>Table12[[#This Row],[Age]]</f>
        <v>65</v>
      </c>
      <c r="F712" t="s">
        <v>33</v>
      </c>
      <c r="G712" t="str">
        <f>Table12[[#This Row],[DVAD]]</f>
        <v>56-65</v>
      </c>
      <c r="H712" t="str">
        <f>Table12[[#This Row],[Kids]]</f>
        <v>No</v>
      </c>
      <c r="I712" t="str">
        <f>Table12[[#This Row],[Teens]]</f>
        <v>Yes</v>
      </c>
    </row>
    <row r="713" spans="1:9" ht="16.5" x14ac:dyDescent="0.3">
      <c r="A713">
        <f>Table2[[#This Row],[NumWebPurchases]]</f>
        <v>1</v>
      </c>
      <c r="B713">
        <f>Table2[[#This Row],[NumCatalogPurchases]]</f>
        <v>1</v>
      </c>
      <c r="C713">
        <f>Table2[[#This Row],[NumStorePurchases]]</f>
        <v>2</v>
      </c>
      <c r="D713">
        <f>Table2[[#This Row],[NumWebVisitsMonth]]</f>
        <v>7</v>
      </c>
      <c r="E713" s="3">
        <f>Table12[[#This Row],[Age]]</f>
        <v>42</v>
      </c>
      <c r="F713" t="s">
        <v>30</v>
      </c>
      <c r="G713" t="str">
        <f>Table12[[#This Row],[DVAD]]</f>
        <v>36-45</v>
      </c>
      <c r="H713" t="str">
        <f>Table12[[#This Row],[Kids]]</f>
        <v>Yes</v>
      </c>
      <c r="I713" t="str">
        <f>Table12[[#This Row],[Teens]]</f>
        <v>No</v>
      </c>
    </row>
    <row r="714" spans="1:9" ht="16.5" x14ac:dyDescent="0.3">
      <c r="A714">
        <f>Table2[[#This Row],[NumWebPurchases]]</f>
        <v>1</v>
      </c>
      <c r="B714">
        <f>Table2[[#This Row],[NumCatalogPurchases]]</f>
        <v>0</v>
      </c>
      <c r="C714">
        <f>Table2[[#This Row],[NumStorePurchases]]</f>
        <v>2</v>
      </c>
      <c r="D714">
        <f>Table2[[#This Row],[NumWebVisitsMonth]]</f>
        <v>8</v>
      </c>
      <c r="E714" s="3">
        <f>Table12[[#This Row],[Age]]</f>
        <v>27</v>
      </c>
      <c r="F714" t="s">
        <v>30</v>
      </c>
      <c r="G714" t="str">
        <f>Table12[[#This Row],[DVAD]]</f>
        <v>26-35</v>
      </c>
      <c r="H714" t="str">
        <f>Table12[[#This Row],[Kids]]</f>
        <v>Yes</v>
      </c>
      <c r="I714" t="str">
        <f>Table12[[#This Row],[Teens]]</f>
        <v>No</v>
      </c>
    </row>
    <row r="715" spans="1:9" ht="16.5" x14ac:dyDescent="0.3">
      <c r="A715">
        <f>Table2[[#This Row],[NumWebPurchases]]</f>
        <v>7</v>
      </c>
      <c r="B715">
        <f>Table2[[#This Row],[NumCatalogPurchases]]</f>
        <v>5</v>
      </c>
      <c r="C715">
        <f>Table2[[#This Row],[NumStorePurchases]]</f>
        <v>10</v>
      </c>
      <c r="D715">
        <f>Table2[[#This Row],[NumWebVisitsMonth]]</f>
        <v>5</v>
      </c>
      <c r="E715" s="3">
        <f>Table12[[#This Row],[Age]]</f>
        <v>47</v>
      </c>
      <c r="F715" t="s">
        <v>31</v>
      </c>
      <c r="G715" t="str">
        <f>Table12[[#This Row],[DVAD]]</f>
        <v>46-55</v>
      </c>
      <c r="H715" t="str">
        <f>Table12[[#This Row],[Kids]]</f>
        <v>No</v>
      </c>
      <c r="I715" t="str">
        <f>Table12[[#This Row],[Teens]]</f>
        <v>Yes</v>
      </c>
    </row>
    <row r="716" spans="1:9" ht="16.5" x14ac:dyDescent="0.3">
      <c r="A716">
        <f>Table2[[#This Row],[NumWebPurchases]]</f>
        <v>2</v>
      </c>
      <c r="B716">
        <f>Table2[[#This Row],[NumCatalogPurchases]]</f>
        <v>1</v>
      </c>
      <c r="C716">
        <f>Table2[[#This Row],[NumStorePurchases]]</f>
        <v>3</v>
      </c>
      <c r="D716">
        <f>Table2[[#This Row],[NumWebVisitsMonth]]</f>
        <v>6</v>
      </c>
      <c r="E716" s="3">
        <f>Table12[[#This Row],[Age]]</f>
        <v>38</v>
      </c>
      <c r="F716" t="s">
        <v>31</v>
      </c>
      <c r="G716" t="str">
        <f>Table12[[#This Row],[DVAD]]</f>
        <v>36-45</v>
      </c>
      <c r="H716" t="str">
        <f>Table12[[#This Row],[Kids]]</f>
        <v>Yes</v>
      </c>
      <c r="I716" t="str">
        <f>Table12[[#This Row],[Teens]]</f>
        <v>No</v>
      </c>
    </row>
    <row r="717" spans="1:9" ht="16.5" x14ac:dyDescent="0.3">
      <c r="A717">
        <f>Table2[[#This Row],[NumWebPurchases]]</f>
        <v>5</v>
      </c>
      <c r="B717">
        <f>Table2[[#This Row],[NumCatalogPurchases]]</f>
        <v>4</v>
      </c>
      <c r="C717">
        <f>Table2[[#This Row],[NumStorePurchases]]</f>
        <v>8</v>
      </c>
      <c r="D717">
        <f>Table2[[#This Row],[NumWebVisitsMonth]]</f>
        <v>4</v>
      </c>
      <c r="E717" s="3">
        <f>Table12[[#This Row],[Age]]</f>
        <v>60</v>
      </c>
      <c r="F717" t="s">
        <v>33</v>
      </c>
      <c r="G717" t="str">
        <f>Table12[[#This Row],[DVAD]]</f>
        <v>56-65</v>
      </c>
      <c r="H717" t="str">
        <f>Table12[[#This Row],[Kids]]</f>
        <v>No</v>
      </c>
      <c r="I717" t="str">
        <f>Table12[[#This Row],[Teens]]</f>
        <v>No</v>
      </c>
    </row>
    <row r="718" spans="1:9" ht="16.5" x14ac:dyDescent="0.3">
      <c r="A718">
        <f>Table2[[#This Row],[NumWebPurchases]]</f>
        <v>4</v>
      </c>
      <c r="B718">
        <f>Table2[[#This Row],[NumCatalogPurchases]]</f>
        <v>1</v>
      </c>
      <c r="C718">
        <f>Table2[[#This Row],[NumStorePurchases]]</f>
        <v>5</v>
      </c>
      <c r="D718">
        <f>Table2[[#This Row],[NumWebVisitsMonth]]</f>
        <v>7</v>
      </c>
      <c r="E718" s="3">
        <f>Table12[[#This Row],[Age]]</f>
        <v>31</v>
      </c>
      <c r="F718" t="s">
        <v>35</v>
      </c>
      <c r="G718" t="str">
        <f>Table12[[#This Row],[DVAD]]</f>
        <v>26-35</v>
      </c>
      <c r="H718" t="str">
        <f>Table12[[#This Row],[Kids]]</f>
        <v>Yes</v>
      </c>
      <c r="I718" t="str">
        <f>Table12[[#This Row],[Teens]]</f>
        <v>No</v>
      </c>
    </row>
    <row r="719" spans="1:9" ht="16.5" x14ac:dyDescent="0.3">
      <c r="A719">
        <f>Table2[[#This Row],[NumWebPurchases]]</f>
        <v>3</v>
      </c>
      <c r="B719">
        <f>Table2[[#This Row],[NumCatalogPurchases]]</f>
        <v>2</v>
      </c>
      <c r="C719">
        <f>Table2[[#This Row],[NumStorePurchases]]</f>
        <v>5</v>
      </c>
      <c r="D719">
        <f>Table2[[#This Row],[NumWebVisitsMonth]]</f>
        <v>1</v>
      </c>
      <c r="E719" s="3">
        <f>Table12[[#This Row],[Age]]</f>
        <v>37</v>
      </c>
      <c r="F719" t="s">
        <v>31</v>
      </c>
      <c r="G719" t="str">
        <f>Table12[[#This Row],[DVAD]]</f>
        <v>36-45</v>
      </c>
      <c r="H719" t="str">
        <f>Table12[[#This Row],[Kids]]</f>
        <v>No</v>
      </c>
      <c r="I719" t="str">
        <f>Table12[[#This Row],[Teens]]</f>
        <v>No</v>
      </c>
    </row>
    <row r="720" spans="1:9" ht="16.5" x14ac:dyDescent="0.3">
      <c r="A720">
        <f>Table2[[#This Row],[NumWebPurchases]]</f>
        <v>5</v>
      </c>
      <c r="B720">
        <f>Table2[[#This Row],[NumCatalogPurchases]]</f>
        <v>3</v>
      </c>
      <c r="C720">
        <f>Table2[[#This Row],[NumStorePurchases]]</f>
        <v>8</v>
      </c>
      <c r="D720">
        <f>Table2[[#This Row],[NumWebVisitsMonth]]</f>
        <v>2</v>
      </c>
      <c r="E720" s="3">
        <f>Table12[[#This Row],[Age]]</f>
        <v>52</v>
      </c>
      <c r="F720" t="s">
        <v>35</v>
      </c>
      <c r="G720" t="str">
        <f>Table12[[#This Row],[DVAD]]</f>
        <v>46-55</v>
      </c>
      <c r="H720" t="str">
        <f>Table12[[#This Row],[Kids]]</f>
        <v>No</v>
      </c>
      <c r="I720" t="str">
        <f>Table12[[#This Row],[Teens]]</f>
        <v>No</v>
      </c>
    </row>
    <row r="721" spans="1:9" ht="16.5" x14ac:dyDescent="0.3">
      <c r="A721">
        <f>Table2[[#This Row],[NumWebPurchases]]</f>
        <v>2</v>
      </c>
      <c r="B721">
        <f>Table2[[#This Row],[NumCatalogPurchases]]</f>
        <v>0</v>
      </c>
      <c r="C721">
        <f>Table2[[#This Row],[NumStorePurchases]]</f>
        <v>3</v>
      </c>
      <c r="D721">
        <f>Table2[[#This Row],[NumWebVisitsMonth]]</f>
        <v>7</v>
      </c>
      <c r="E721" s="3">
        <f>Table12[[#This Row],[Age]]</f>
        <v>35</v>
      </c>
      <c r="F721" t="s">
        <v>30</v>
      </c>
      <c r="G721" t="str">
        <f>Table12[[#This Row],[DVAD]]</f>
        <v>26-35</v>
      </c>
      <c r="H721" t="str">
        <f>Table12[[#This Row],[Kids]]</f>
        <v>Yes</v>
      </c>
      <c r="I721" t="str">
        <f>Table12[[#This Row],[Teens]]</f>
        <v>No</v>
      </c>
    </row>
    <row r="722" spans="1:9" ht="16.5" x14ac:dyDescent="0.3">
      <c r="A722">
        <f>Table2[[#This Row],[NumWebPurchases]]</f>
        <v>11</v>
      </c>
      <c r="B722">
        <f>Table2[[#This Row],[NumCatalogPurchases]]</f>
        <v>5</v>
      </c>
      <c r="C722">
        <f>Table2[[#This Row],[NumStorePurchases]]</f>
        <v>9</v>
      </c>
      <c r="D722">
        <f>Table2[[#This Row],[NumWebVisitsMonth]]</f>
        <v>6</v>
      </c>
      <c r="E722" s="3">
        <f>Table12[[#This Row],[Age]]</f>
        <v>43</v>
      </c>
      <c r="F722" t="s">
        <v>33</v>
      </c>
      <c r="G722" t="str">
        <f>Table12[[#This Row],[DVAD]]</f>
        <v>36-45</v>
      </c>
      <c r="H722" t="str">
        <f>Table12[[#This Row],[Kids]]</f>
        <v>No</v>
      </c>
      <c r="I722" t="str">
        <f>Table12[[#This Row],[Teens]]</f>
        <v>Yes</v>
      </c>
    </row>
    <row r="723" spans="1:9" ht="16.5" x14ac:dyDescent="0.3">
      <c r="A723">
        <f>Table2[[#This Row],[NumWebPurchases]]</f>
        <v>1</v>
      </c>
      <c r="B723">
        <f>Table2[[#This Row],[NumCatalogPurchases]]</f>
        <v>0</v>
      </c>
      <c r="C723">
        <f>Table2[[#This Row],[NumStorePurchases]]</f>
        <v>2</v>
      </c>
      <c r="D723">
        <f>Table2[[#This Row],[NumWebVisitsMonth]]</f>
        <v>7</v>
      </c>
      <c r="E723" s="3">
        <f>Table12[[#This Row],[Age]]</f>
        <v>56</v>
      </c>
      <c r="F723" t="s">
        <v>33</v>
      </c>
      <c r="G723" t="str">
        <f>Table12[[#This Row],[DVAD]]</f>
        <v>56-65</v>
      </c>
      <c r="H723" t="str">
        <f>Table12[[#This Row],[Kids]]</f>
        <v>Yes</v>
      </c>
      <c r="I723" t="str">
        <f>Table12[[#This Row],[Teens]]</f>
        <v>Yes</v>
      </c>
    </row>
    <row r="724" spans="1:9" ht="16.5" x14ac:dyDescent="0.3">
      <c r="A724">
        <f>Table2[[#This Row],[NumWebPurchases]]</f>
        <v>5</v>
      </c>
      <c r="B724">
        <f>Table2[[#This Row],[NumCatalogPurchases]]</f>
        <v>4</v>
      </c>
      <c r="C724">
        <f>Table2[[#This Row],[NumStorePurchases]]</f>
        <v>5</v>
      </c>
      <c r="D724">
        <f>Table2[[#This Row],[NumWebVisitsMonth]]</f>
        <v>4</v>
      </c>
      <c r="E724" s="3">
        <f>Table12[[#This Row],[Age]]</f>
        <v>47</v>
      </c>
      <c r="F724" t="s">
        <v>33</v>
      </c>
      <c r="G724" t="str">
        <f>Table12[[#This Row],[DVAD]]</f>
        <v>46-55</v>
      </c>
      <c r="H724" t="str">
        <f>Table12[[#This Row],[Kids]]</f>
        <v>No</v>
      </c>
      <c r="I724" t="str">
        <f>Table12[[#This Row],[Teens]]</f>
        <v>Yes</v>
      </c>
    </row>
    <row r="725" spans="1:9" ht="16.5" x14ac:dyDescent="0.3">
      <c r="A725">
        <f>Table2[[#This Row],[NumWebPurchases]]</f>
        <v>11</v>
      </c>
      <c r="B725">
        <f>Table2[[#This Row],[NumCatalogPurchases]]</f>
        <v>1</v>
      </c>
      <c r="C725">
        <f>Table2[[#This Row],[NumStorePurchases]]</f>
        <v>8</v>
      </c>
      <c r="D725">
        <f>Table2[[#This Row],[NumWebVisitsMonth]]</f>
        <v>7</v>
      </c>
      <c r="E725" s="3">
        <f>Table12[[#This Row],[Age]]</f>
        <v>59</v>
      </c>
      <c r="F725" t="s">
        <v>33</v>
      </c>
      <c r="G725" t="str">
        <f>Table12[[#This Row],[DVAD]]</f>
        <v>56-65</v>
      </c>
      <c r="H725" t="str">
        <f>Table12[[#This Row],[Kids]]</f>
        <v>No</v>
      </c>
      <c r="I725" t="str">
        <f>Table12[[#This Row],[Teens]]</f>
        <v>No</v>
      </c>
    </row>
    <row r="726" spans="1:9" ht="16.5" x14ac:dyDescent="0.3">
      <c r="A726">
        <f>Table2[[#This Row],[NumWebPurchases]]</f>
        <v>1</v>
      </c>
      <c r="B726">
        <f>Table2[[#This Row],[NumCatalogPurchases]]</f>
        <v>0</v>
      </c>
      <c r="C726">
        <f>Table2[[#This Row],[NumStorePurchases]]</f>
        <v>3</v>
      </c>
      <c r="D726">
        <f>Table2[[#This Row],[NumWebVisitsMonth]]</f>
        <v>7</v>
      </c>
      <c r="E726" s="3">
        <f>Table12[[#This Row],[Age]]</f>
        <v>30</v>
      </c>
      <c r="F726" t="s">
        <v>33</v>
      </c>
      <c r="G726" t="str">
        <f>Table12[[#This Row],[DVAD]]</f>
        <v>26-35</v>
      </c>
      <c r="H726" t="str">
        <f>Table12[[#This Row],[Kids]]</f>
        <v>Yes</v>
      </c>
      <c r="I726" t="str">
        <f>Table12[[#This Row],[Teens]]</f>
        <v>No</v>
      </c>
    </row>
    <row r="727" spans="1:9" ht="16.5" x14ac:dyDescent="0.3">
      <c r="A727">
        <f>Table2[[#This Row],[NumWebPurchases]]</f>
        <v>5</v>
      </c>
      <c r="B727">
        <f>Table2[[#This Row],[NumCatalogPurchases]]</f>
        <v>6</v>
      </c>
      <c r="C727">
        <f>Table2[[#This Row],[NumStorePurchases]]</f>
        <v>4</v>
      </c>
      <c r="D727">
        <f>Table2[[#This Row],[NumWebVisitsMonth]]</f>
        <v>3</v>
      </c>
      <c r="E727" s="3">
        <f>Table12[[#This Row],[Age]]</f>
        <v>48</v>
      </c>
      <c r="F727" t="s">
        <v>33</v>
      </c>
      <c r="G727" t="str">
        <f>Table12[[#This Row],[DVAD]]</f>
        <v>46-55</v>
      </c>
      <c r="H727" t="str">
        <f>Table12[[#This Row],[Kids]]</f>
        <v>No</v>
      </c>
      <c r="I727" t="str">
        <f>Table12[[#This Row],[Teens]]</f>
        <v>No</v>
      </c>
    </row>
    <row r="728" spans="1:9" ht="16.5" x14ac:dyDescent="0.3">
      <c r="A728">
        <f>Table2[[#This Row],[NumWebPurchases]]</f>
        <v>4</v>
      </c>
      <c r="B728">
        <f>Table2[[#This Row],[NumCatalogPurchases]]</f>
        <v>1</v>
      </c>
      <c r="C728">
        <f>Table2[[#This Row],[NumStorePurchases]]</f>
        <v>2</v>
      </c>
      <c r="D728">
        <f>Table2[[#This Row],[NumWebVisitsMonth]]</f>
        <v>9</v>
      </c>
      <c r="E728" s="3">
        <f>Table12[[#This Row],[Age]]</f>
        <v>36</v>
      </c>
      <c r="F728" t="s">
        <v>33</v>
      </c>
      <c r="G728" t="str">
        <f>Table12[[#This Row],[DVAD]]</f>
        <v>36-45</v>
      </c>
      <c r="H728" t="str">
        <f>Table12[[#This Row],[Kids]]</f>
        <v>Yes</v>
      </c>
      <c r="I728" t="str">
        <f>Table12[[#This Row],[Teens]]</f>
        <v>No</v>
      </c>
    </row>
    <row r="729" spans="1:9" ht="16.5" x14ac:dyDescent="0.3">
      <c r="A729">
        <f>Table2[[#This Row],[NumWebPurchases]]</f>
        <v>2</v>
      </c>
      <c r="B729">
        <f>Table2[[#This Row],[NumCatalogPurchases]]</f>
        <v>0</v>
      </c>
      <c r="C729">
        <f>Table2[[#This Row],[NumStorePurchases]]</f>
        <v>3</v>
      </c>
      <c r="D729">
        <f>Table2[[#This Row],[NumWebVisitsMonth]]</f>
        <v>6</v>
      </c>
      <c r="E729" s="3">
        <f>Table12[[#This Row],[Age]]</f>
        <v>48</v>
      </c>
      <c r="F729" t="s">
        <v>35</v>
      </c>
      <c r="G729" t="str">
        <f>Table12[[#This Row],[DVAD]]</f>
        <v>46-55</v>
      </c>
      <c r="H729" t="str">
        <f>Table12[[#This Row],[Kids]]</f>
        <v>No</v>
      </c>
      <c r="I729" t="str">
        <f>Table12[[#This Row],[Teens]]</f>
        <v>Yes</v>
      </c>
    </row>
    <row r="730" spans="1:9" ht="16.5" x14ac:dyDescent="0.3">
      <c r="A730">
        <f>Table2[[#This Row],[NumWebPurchases]]</f>
        <v>6</v>
      </c>
      <c r="B730">
        <f>Table2[[#This Row],[NumCatalogPurchases]]</f>
        <v>5</v>
      </c>
      <c r="C730">
        <f>Table2[[#This Row],[NumStorePurchases]]</f>
        <v>12</v>
      </c>
      <c r="D730">
        <f>Table2[[#This Row],[NumWebVisitsMonth]]</f>
        <v>2</v>
      </c>
      <c r="E730" s="3">
        <f>Table12[[#This Row],[Age]]</f>
        <v>58</v>
      </c>
      <c r="F730" t="s">
        <v>33</v>
      </c>
      <c r="G730" t="str">
        <f>Table12[[#This Row],[DVAD]]</f>
        <v>56-65</v>
      </c>
      <c r="H730" t="str">
        <f>Table12[[#This Row],[Kids]]</f>
        <v>No</v>
      </c>
      <c r="I730" t="str">
        <f>Table12[[#This Row],[Teens]]</f>
        <v>No</v>
      </c>
    </row>
    <row r="731" spans="1:9" ht="16.5" x14ac:dyDescent="0.3">
      <c r="A731">
        <f>Table2[[#This Row],[NumWebPurchases]]</f>
        <v>3</v>
      </c>
      <c r="B731">
        <f>Table2[[#This Row],[NumCatalogPurchases]]</f>
        <v>8</v>
      </c>
      <c r="C731">
        <f>Table2[[#This Row],[NumStorePurchases]]</f>
        <v>11</v>
      </c>
      <c r="D731">
        <f>Table2[[#This Row],[NumWebVisitsMonth]]</f>
        <v>1</v>
      </c>
      <c r="E731" s="3">
        <f>Table12[[#This Row],[Age]]</f>
        <v>38</v>
      </c>
      <c r="F731" t="s">
        <v>31</v>
      </c>
      <c r="G731" t="str">
        <f>Table12[[#This Row],[DVAD]]</f>
        <v>36-45</v>
      </c>
      <c r="H731" t="str">
        <f>Table12[[#This Row],[Kids]]</f>
        <v>No</v>
      </c>
      <c r="I731" t="str">
        <f>Table12[[#This Row],[Teens]]</f>
        <v>No</v>
      </c>
    </row>
    <row r="732" spans="1:9" ht="16.5" x14ac:dyDescent="0.3">
      <c r="A732">
        <f>Table2[[#This Row],[NumWebPurchases]]</f>
        <v>6</v>
      </c>
      <c r="B732">
        <f>Table2[[#This Row],[NumCatalogPurchases]]</f>
        <v>3</v>
      </c>
      <c r="C732">
        <f>Table2[[#This Row],[NumStorePurchases]]</f>
        <v>5</v>
      </c>
      <c r="D732">
        <f>Table2[[#This Row],[NumWebVisitsMonth]]</f>
        <v>7</v>
      </c>
      <c r="E732" s="3">
        <f>Table12[[#This Row],[Age]]</f>
        <v>48</v>
      </c>
      <c r="F732" t="s">
        <v>35</v>
      </c>
      <c r="G732" t="str">
        <f>Table12[[#This Row],[DVAD]]</f>
        <v>46-55</v>
      </c>
      <c r="H732" t="str">
        <f>Table12[[#This Row],[Kids]]</f>
        <v>Yes</v>
      </c>
      <c r="I732" t="str">
        <f>Table12[[#This Row],[Teens]]</f>
        <v>Yes</v>
      </c>
    </row>
    <row r="733" spans="1:9" ht="16.5" x14ac:dyDescent="0.3">
      <c r="A733">
        <f>Table2[[#This Row],[NumWebPurchases]]</f>
        <v>11</v>
      </c>
      <c r="B733">
        <f>Table2[[#This Row],[NumCatalogPurchases]]</f>
        <v>6</v>
      </c>
      <c r="C733">
        <f>Table2[[#This Row],[NumStorePurchases]]</f>
        <v>8</v>
      </c>
      <c r="D733">
        <f>Table2[[#This Row],[NumWebVisitsMonth]]</f>
        <v>4</v>
      </c>
      <c r="E733" s="3">
        <f>Table12[[#This Row],[Age]]</f>
        <v>22</v>
      </c>
      <c r="F733" t="s">
        <v>31</v>
      </c>
      <c r="G733" t="str">
        <f>Table12[[#This Row],[DVAD]]</f>
        <v>16-25</v>
      </c>
      <c r="H733" t="str">
        <f>Table12[[#This Row],[Kids]]</f>
        <v>No</v>
      </c>
      <c r="I733" t="str">
        <f>Table12[[#This Row],[Teens]]</f>
        <v>No</v>
      </c>
    </row>
    <row r="734" spans="1:9" ht="16.5" x14ac:dyDescent="0.3">
      <c r="A734">
        <f>Table2[[#This Row],[NumWebPurchases]]</f>
        <v>0</v>
      </c>
      <c r="B734">
        <f>Table2[[#This Row],[NumCatalogPurchases]]</f>
        <v>0</v>
      </c>
      <c r="C734">
        <f>Table2[[#This Row],[NumStorePurchases]]</f>
        <v>3</v>
      </c>
      <c r="D734">
        <f>Table2[[#This Row],[NumWebVisitsMonth]]</f>
        <v>5</v>
      </c>
      <c r="E734" s="3">
        <f>Table12[[#This Row],[Age]]</f>
        <v>64</v>
      </c>
      <c r="F734" t="s">
        <v>33</v>
      </c>
      <c r="G734" t="str">
        <f>Table12[[#This Row],[DVAD]]</f>
        <v>56-65</v>
      </c>
      <c r="H734" t="str">
        <f>Table12[[#This Row],[Kids]]</f>
        <v>Yes</v>
      </c>
      <c r="I734" t="str">
        <f>Table12[[#This Row],[Teens]]</f>
        <v>Yes</v>
      </c>
    </row>
    <row r="735" spans="1:9" ht="16.5" x14ac:dyDescent="0.3">
      <c r="A735">
        <f>Table2[[#This Row],[NumWebPurchases]]</f>
        <v>7</v>
      </c>
      <c r="B735">
        <f>Table2[[#This Row],[NumCatalogPurchases]]</f>
        <v>2</v>
      </c>
      <c r="C735">
        <f>Table2[[#This Row],[NumStorePurchases]]</f>
        <v>6</v>
      </c>
      <c r="D735">
        <f>Table2[[#This Row],[NumWebVisitsMonth]]</f>
        <v>8</v>
      </c>
      <c r="E735" s="3">
        <f>Table12[[#This Row],[Age]]</f>
        <v>59</v>
      </c>
      <c r="F735" t="s">
        <v>35</v>
      </c>
      <c r="G735" t="str">
        <f>Table12[[#This Row],[DVAD]]</f>
        <v>56-65</v>
      </c>
      <c r="H735" t="str">
        <f>Table12[[#This Row],[Kids]]</f>
        <v>Yes</v>
      </c>
      <c r="I735" t="str">
        <f>Table12[[#This Row],[Teens]]</f>
        <v>Yes</v>
      </c>
    </row>
    <row r="736" spans="1:9" ht="16.5" x14ac:dyDescent="0.3">
      <c r="A736">
        <f>Table2[[#This Row],[NumWebPurchases]]</f>
        <v>4</v>
      </c>
      <c r="B736">
        <f>Table2[[#This Row],[NumCatalogPurchases]]</f>
        <v>2</v>
      </c>
      <c r="C736">
        <f>Table2[[#This Row],[NumStorePurchases]]</f>
        <v>10</v>
      </c>
      <c r="D736">
        <f>Table2[[#This Row],[NumWebVisitsMonth]]</f>
        <v>3</v>
      </c>
      <c r="E736" s="3">
        <f>Table12[[#This Row],[Age]]</f>
        <v>35</v>
      </c>
      <c r="F736" t="s">
        <v>35</v>
      </c>
      <c r="G736" t="str">
        <f>Table12[[#This Row],[DVAD]]</f>
        <v>26-35</v>
      </c>
      <c r="H736" t="str">
        <f>Table12[[#This Row],[Kids]]</f>
        <v>Yes</v>
      </c>
      <c r="I736" t="str">
        <f>Table12[[#This Row],[Teens]]</f>
        <v>Yes</v>
      </c>
    </row>
    <row r="737" spans="1:9" ht="16.5" x14ac:dyDescent="0.3">
      <c r="A737">
        <f>Table2[[#This Row],[NumWebPurchases]]</f>
        <v>6</v>
      </c>
      <c r="B737">
        <f>Table2[[#This Row],[NumCatalogPurchases]]</f>
        <v>1</v>
      </c>
      <c r="C737">
        <f>Table2[[#This Row],[NumStorePurchases]]</f>
        <v>4</v>
      </c>
      <c r="D737">
        <f>Table2[[#This Row],[NumWebVisitsMonth]]</f>
        <v>8</v>
      </c>
      <c r="E737" s="3">
        <f>Table12[[#This Row],[Age]]</f>
        <v>65</v>
      </c>
      <c r="F737" t="s">
        <v>33</v>
      </c>
      <c r="G737" t="str">
        <f>Table12[[#This Row],[DVAD]]</f>
        <v>56-65</v>
      </c>
      <c r="H737" t="str">
        <f>Table12[[#This Row],[Kids]]</f>
        <v>Yes</v>
      </c>
      <c r="I737" t="str">
        <f>Table12[[#This Row],[Teens]]</f>
        <v>Yes</v>
      </c>
    </row>
    <row r="738" spans="1:9" ht="16.5" x14ac:dyDescent="0.3">
      <c r="A738">
        <f>Table2[[#This Row],[NumWebPurchases]]</f>
        <v>4</v>
      </c>
      <c r="B738">
        <f>Table2[[#This Row],[NumCatalogPurchases]]</f>
        <v>3</v>
      </c>
      <c r="C738">
        <f>Table2[[#This Row],[NumStorePurchases]]</f>
        <v>4</v>
      </c>
      <c r="D738">
        <f>Table2[[#This Row],[NumWebVisitsMonth]]</f>
        <v>5</v>
      </c>
      <c r="E738" s="3">
        <f>Table12[[#This Row],[Age]]</f>
        <v>40</v>
      </c>
      <c r="F738" t="s">
        <v>33</v>
      </c>
      <c r="G738" t="str">
        <f>Table12[[#This Row],[DVAD]]</f>
        <v>36-45</v>
      </c>
      <c r="H738" t="str">
        <f>Table12[[#This Row],[Kids]]</f>
        <v>Yes</v>
      </c>
      <c r="I738" t="str">
        <f>Table12[[#This Row],[Teens]]</f>
        <v>Yes</v>
      </c>
    </row>
    <row r="739" spans="1:9" ht="16.5" x14ac:dyDescent="0.3">
      <c r="A739">
        <f>Table2[[#This Row],[NumWebPurchases]]</f>
        <v>4</v>
      </c>
      <c r="B739">
        <f>Table2[[#This Row],[NumCatalogPurchases]]</f>
        <v>8</v>
      </c>
      <c r="C739">
        <f>Table2[[#This Row],[NumStorePurchases]]</f>
        <v>13</v>
      </c>
      <c r="D739">
        <f>Table2[[#This Row],[NumWebVisitsMonth]]</f>
        <v>2</v>
      </c>
      <c r="E739" s="3">
        <f>Table12[[#This Row],[Age]]</f>
        <v>65</v>
      </c>
      <c r="F739" t="s">
        <v>31</v>
      </c>
      <c r="G739" t="str">
        <f>Table12[[#This Row],[DVAD]]</f>
        <v>56-65</v>
      </c>
      <c r="H739" t="str">
        <f>Table12[[#This Row],[Kids]]</f>
        <v>No</v>
      </c>
      <c r="I739" t="str">
        <f>Table12[[#This Row],[Teens]]</f>
        <v>No</v>
      </c>
    </row>
    <row r="740" spans="1:9" ht="16.5" x14ac:dyDescent="0.3">
      <c r="A740">
        <f>Table2[[#This Row],[NumWebPurchases]]</f>
        <v>8</v>
      </c>
      <c r="B740">
        <f>Table2[[#This Row],[NumCatalogPurchases]]</f>
        <v>5</v>
      </c>
      <c r="C740">
        <f>Table2[[#This Row],[NumStorePurchases]]</f>
        <v>4</v>
      </c>
      <c r="D740">
        <f>Table2[[#This Row],[NumWebVisitsMonth]]</f>
        <v>4</v>
      </c>
      <c r="E740" s="3">
        <f>Table12[[#This Row],[Age]]</f>
        <v>40</v>
      </c>
      <c r="F740" t="s">
        <v>33</v>
      </c>
      <c r="G740" t="str">
        <f>Table12[[#This Row],[DVAD]]</f>
        <v>36-45</v>
      </c>
      <c r="H740" t="str">
        <f>Table12[[#This Row],[Kids]]</f>
        <v>No</v>
      </c>
      <c r="I740" t="str">
        <f>Table12[[#This Row],[Teens]]</f>
        <v>Yes</v>
      </c>
    </row>
    <row r="741" spans="1:9" ht="16.5" x14ac:dyDescent="0.3">
      <c r="A741">
        <f>Table2[[#This Row],[NumWebPurchases]]</f>
        <v>4</v>
      </c>
      <c r="B741">
        <f>Table2[[#This Row],[NumCatalogPurchases]]</f>
        <v>1</v>
      </c>
      <c r="C741">
        <f>Table2[[#This Row],[NumStorePurchases]]</f>
        <v>7</v>
      </c>
      <c r="D741">
        <f>Table2[[#This Row],[NumWebVisitsMonth]]</f>
        <v>2</v>
      </c>
      <c r="E741" s="3">
        <f>Table12[[#This Row],[Age]]</f>
        <v>62</v>
      </c>
      <c r="F741" t="s">
        <v>31</v>
      </c>
      <c r="G741" t="str">
        <f>Table12[[#This Row],[DVAD]]</f>
        <v>56-65</v>
      </c>
      <c r="H741" t="str">
        <f>Table12[[#This Row],[Kids]]</f>
        <v>No</v>
      </c>
      <c r="I741" t="str">
        <f>Table12[[#This Row],[Teens]]</f>
        <v>Yes</v>
      </c>
    </row>
    <row r="742" spans="1:9" ht="16.5" x14ac:dyDescent="0.3">
      <c r="A742">
        <f>Table2[[#This Row],[NumWebPurchases]]</f>
        <v>1</v>
      </c>
      <c r="B742">
        <f>Table2[[#This Row],[NumCatalogPurchases]]</f>
        <v>0</v>
      </c>
      <c r="C742">
        <f>Table2[[#This Row],[NumStorePurchases]]</f>
        <v>2</v>
      </c>
      <c r="D742">
        <f>Table2[[#This Row],[NumWebVisitsMonth]]</f>
        <v>7</v>
      </c>
      <c r="E742" s="3">
        <f>Table12[[#This Row],[Age]]</f>
        <v>24</v>
      </c>
      <c r="F742" t="s">
        <v>30</v>
      </c>
      <c r="G742" t="str">
        <f>Table12[[#This Row],[DVAD]]</f>
        <v>16-25</v>
      </c>
      <c r="H742" t="str">
        <f>Table12[[#This Row],[Kids]]</f>
        <v>Yes</v>
      </c>
      <c r="I742" t="str">
        <f>Table12[[#This Row],[Teens]]</f>
        <v>No</v>
      </c>
    </row>
    <row r="743" spans="1:9" ht="16.5" x14ac:dyDescent="0.3">
      <c r="A743">
        <f>Table2[[#This Row],[NumWebPurchases]]</f>
        <v>7</v>
      </c>
      <c r="B743">
        <f>Table2[[#This Row],[NumCatalogPurchases]]</f>
        <v>5</v>
      </c>
      <c r="C743">
        <f>Table2[[#This Row],[NumStorePurchases]]</f>
        <v>6</v>
      </c>
      <c r="D743">
        <f>Table2[[#This Row],[NumWebVisitsMonth]]</f>
        <v>4</v>
      </c>
      <c r="E743" s="3">
        <f>Table12[[#This Row],[Age]]</f>
        <v>43</v>
      </c>
      <c r="F743" t="s">
        <v>31</v>
      </c>
      <c r="G743" t="str">
        <f>Table12[[#This Row],[DVAD]]</f>
        <v>36-45</v>
      </c>
      <c r="H743" t="str">
        <f>Table12[[#This Row],[Kids]]</f>
        <v>No</v>
      </c>
      <c r="I743" t="str">
        <f>Table12[[#This Row],[Teens]]</f>
        <v>Yes</v>
      </c>
    </row>
    <row r="744" spans="1:9" ht="16.5" x14ac:dyDescent="0.3">
      <c r="A744">
        <f>Table2[[#This Row],[NumWebPurchases]]</f>
        <v>6</v>
      </c>
      <c r="B744">
        <f>Table2[[#This Row],[NumCatalogPurchases]]</f>
        <v>9</v>
      </c>
      <c r="C744">
        <f>Table2[[#This Row],[NumStorePurchases]]</f>
        <v>11</v>
      </c>
      <c r="D744">
        <f>Table2[[#This Row],[NumWebVisitsMonth]]</f>
        <v>5</v>
      </c>
      <c r="E744" s="3">
        <f>Table12[[#This Row],[Age]]</f>
        <v>60</v>
      </c>
      <c r="F744" t="s">
        <v>30</v>
      </c>
      <c r="G744" t="str">
        <f>Table12[[#This Row],[DVAD]]</f>
        <v>56-65</v>
      </c>
      <c r="H744" t="str">
        <f>Table12[[#This Row],[Kids]]</f>
        <v>No</v>
      </c>
      <c r="I744" t="str">
        <f>Table12[[#This Row],[Teens]]</f>
        <v>Yes</v>
      </c>
    </row>
    <row r="745" spans="1:9" ht="16.5" x14ac:dyDescent="0.3">
      <c r="A745">
        <f>Table2[[#This Row],[NumWebPurchases]]</f>
        <v>3</v>
      </c>
      <c r="B745">
        <f>Table2[[#This Row],[NumCatalogPurchases]]</f>
        <v>0</v>
      </c>
      <c r="C745">
        <f>Table2[[#This Row],[NumStorePurchases]]</f>
        <v>3</v>
      </c>
      <c r="D745">
        <f>Table2[[#This Row],[NumWebVisitsMonth]]</f>
        <v>8</v>
      </c>
      <c r="E745" s="3">
        <f>Table12[[#This Row],[Age]]</f>
        <v>57</v>
      </c>
      <c r="F745" t="s">
        <v>31</v>
      </c>
      <c r="G745" t="str">
        <f>Table12[[#This Row],[DVAD]]</f>
        <v>56-65</v>
      </c>
      <c r="H745" t="str">
        <f>Table12[[#This Row],[Kids]]</f>
        <v>Yes</v>
      </c>
      <c r="I745" t="str">
        <f>Table12[[#This Row],[Teens]]</f>
        <v>Yes</v>
      </c>
    </row>
    <row r="746" spans="1:9" ht="16.5" x14ac:dyDescent="0.3">
      <c r="A746">
        <f>Table2[[#This Row],[NumWebPurchases]]</f>
        <v>2</v>
      </c>
      <c r="B746">
        <f>Table2[[#This Row],[NumCatalogPurchases]]</f>
        <v>1</v>
      </c>
      <c r="C746">
        <f>Table2[[#This Row],[NumStorePurchases]]</f>
        <v>3</v>
      </c>
      <c r="D746">
        <f>Table2[[#This Row],[NumWebVisitsMonth]]</f>
        <v>5</v>
      </c>
      <c r="E746" s="3">
        <f>Table12[[#This Row],[Age]]</f>
        <v>64</v>
      </c>
      <c r="F746" t="s">
        <v>33</v>
      </c>
      <c r="G746" t="str">
        <f>Table12[[#This Row],[DVAD]]</f>
        <v>56-65</v>
      </c>
      <c r="H746" t="str">
        <f>Table12[[#This Row],[Kids]]</f>
        <v>Yes</v>
      </c>
      <c r="I746" t="str">
        <f>Table12[[#This Row],[Teens]]</f>
        <v>Yes</v>
      </c>
    </row>
    <row r="747" spans="1:9" ht="16.5" x14ac:dyDescent="0.3">
      <c r="A747">
        <f>Table2[[#This Row],[NumWebPurchases]]</f>
        <v>3</v>
      </c>
      <c r="B747">
        <f>Table2[[#This Row],[NumCatalogPurchases]]</f>
        <v>0</v>
      </c>
      <c r="C747">
        <f>Table2[[#This Row],[NumStorePurchases]]</f>
        <v>4</v>
      </c>
      <c r="D747">
        <f>Table2[[#This Row],[NumWebVisitsMonth]]</f>
        <v>6</v>
      </c>
      <c r="E747" s="3">
        <f>Table12[[#This Row],[Age]]</f>
        <v>35</v>
      </c>
      <c r="F747" t="s">
        <v>31</v>
      </c>
      <c r="G747" t="str">
        <f>Table12[[#This Row],[DVAD]]</f>
        <v>26-35</v>
      </c>
      <c r="H747" t="str">
        <f>Table12[[#This Row],[Kids]]</f>
        <v>Yes</v>
      </c>
      <c r="I747" t="str">
        <f>Table12[[#This Row],[Teens]]</f>
        <v>No</v>
      </c>
    </row>
    <row r="748" spans="1:9" ht="16.5" x14ac:dyDescent="0.3">
      <c r="A748">
        <f>Table2[[#This Row],[NumWebPurchases]]</f>
        <v>6</v>
      </c>
      <c r="B748">
        <f>Table2[[#This Row],[NumCatalogPurchases]]</f>
        <v>9</v>
      </c>
      <c r="C748">
        <f>Table2[[#This Row],[NumStorePurchases]]</f>
        <v>5</v>
      </c>
      <c r="D748">
        <f>Table2[[#This Row],[NumWebVisitsMonth]]</f>
        <v>3</v>
      </c>
      <c r="E748" s="3">
        <f>Table12[[#This Row],[Age]]</f>
        <v>50</v>
      </c>
      <c r="F748" t="s">
        <v>33</v>
      </c>
      <c r="G748" t="str">
        <f>Table12[[#This Row],[DVAD]]</f>
        <v>46-55</v>
      </c>
      <c r="H748" t="str">
        <f>Table12[[#This Row],[Kids]]</f>
        <v>No</v>
      </c>
      <c r="I748" t="str">
        <f>Table12[[#This Row],[Teens]]</f>
        <v>No</v>
      </c>
    </row>
    <row r="749" spans="1:9" ht="16.5" x14ac:dyDescent="0.3">
      <c r="A749">
        <f>Table2[[#This Row],[NumWebPurchases]]</f>
        <v>4</v>
      </c>
      <c r="B749">
        <f>Table2[[#This Row],[NumCatalogPurchases]]</f>
        <v>4</v>
      </c>
      <c r="C749">
        <f>Table2[[#This Row],[NumStorePurchases]]</f>
        <v>11</v>
      </c>
      <c r="D749">
        <f>Table2[[#This Row],[NumWebVisitsMonth]]</f>
        <v>1</v>
      </c>
      <c r="E749" s="3">
        <f>Table12[[#This Row],[Age]]</f>
        <v>61</v>
      </c>
      <c r="F749" t="s">
        <v>30</v>
      </c>
      <c r="G749" t="str">
        <f>Table12[[#This Row],[DVAD]]</f>
        <v>56-65</v>
      </c>
      <c r="H749" t="str">
        <f>Table12[[#This Row],[Kids]]</f>
        <v>No</v>
      </c>
      <c r="I749" t="str">
        <f>Table12[[#This Row],[Teens]]</f>
        <v>No</v>
      </c>
    </row>
    <row r="750" spans="1:9" ht="16.5" x14ac:dyDescent="0.3">
      <c r="A750">
        <f>Table2[[#This Row],[NumWebPurchases]]</f>
        <v>2</v>
      </c>
      <c r="B750">
        <f>Table2[[#This Row],[NumCatalogPurchases]]</f>
        <v>0</v>
      </c>
      <c r="C750">
        <f>Table2[[#This Row],[NumStorePurchases]]</f>
        <v>4</v>
      </c>
      <c r="D750">
        <f>Table2[[#This Row],[NumWebVisitsMonth]]</f>
        <v>5</v>
      </c>
      <c r="E750" s="3">
        <f>Table12[[#This Row],[Age]]</f>
        <v>38</v>
      </c>
      <c r="F750" t="s">
        <v>30</v>
      </c>
      <c r="G750" t="str">
        <f>Table12[[#This Row],[DVAD]]</f>
        <v>36-45</v>
      </c>
      <c r="H750" t="str">
        <f>Table12[[#This Row],[Kids]]</f>
        <v>Yes</v>
      </c>
      <c r="I750" t="str">
        <f>Table12[[#This Row],[Teens]]</f>
        <v>No</v>
      </c>
    </row>
    <row r="751" spans="1:9" ht="16.5" x14ac:dyDescent="0.3">
      <c r="A751">
        <f>Table2[[#This Row],[NumWebPurchases]]</f>
        <v>3</v>
      </c>
      <c r="B751">
        <f>Table2[[#This Row],[NumCatalogPurchases]]</f>
        <v>8</v>
      </c>
      <c r="C751">
        <f>Table2[[#This Row],[NumStorePurchases]]</f>
        <v>12</v>
      </c>
      <c r="D751">
        <f>Table2[[#This Row],[NumWebVisitsMonth]]</f>
        <v>1</v>
      </c>
      <c r="E751" s="3">
        <f>Table12[[#This Row],[Age]]</f>
        <v>19</v>
      </c>
      <c r="F751" t="s">
        <v>33</v>
      </c>
      <c r="G751" t="str">
        <f>Table12[[#This Row],[DVAD]]</f>
        <v>16-25</v>
      </c>
      <c r="H751" t="str">
        <f>Table12[[#This Row],[Kids]]</f>
        <v>No</v>
      </c>
      <c r="I751" t="str">
        <f>Table12[[#This Row],[Teens]]</f>
        <v>No</v>
      </c>
    </row>
    <row r="752" spans="1:9" ht="16.5" x14ac:dyDescent="0.3">
      <c r="A752">
        <f>Table2[[#This Row],[NumWebPurchases]]</f>
        <v>1</v>
      </c>
      <c r="B752">
        <f>Table2[[#This Row],[NumCatalogPurchases]]</f>
        <v>0</v>
      </c>
      <c r="C752">
        <f>Table2[[#This Row],[NumStorePurchases]]</f>
        <v>2</v>
      </c>
      <c r="D752">
        <f>Table2[[#This Row],[NumWebVisitsMonth]]</f>
        <v>7</v>
      </c>
      <c r="E752" s="3">
        <f>Table12[[#This Row],[Age]]</f>
        <v>43</v>
      </c>
      <c r="F752" t="s">
        <v>31</v>
      </c>
      <c r="G752" t="str">
        <f>Table12[[#This Row],[DVAD]]</f>
        <v>36-45</v>
      </c>
      <c r="H752" t="str">
        <f>Table12[[#This Row],[Kids]]</f>
        <v>Yes</v>
      </c>
      <c r="I752" t="str">
        <f>Table12[[#This Row],[Teens]]</f>
        <v>No</v>
      </c>
    </row>
    <row r="753" spans="1:9" ht="16.5" x14ac:dyDescent="0.3">
      <c r="A753">
        <f>Table2[[#This Row],[NumWebPurchases]]</f>
        <v>10</v>
      </c>
      <c r="B753">
        <f>Table2[[#This Row],[NumCatalogPurchases]]</f>
        <v>10</v>
      </c>
      <c r="C753">
        <f>Table2[[#This Row],[NumStorePurchases]]</f>
        <v>7</v>
      </c>
      <c r="D753">
        <f>Table2[[#This Row],[NumWebVisitsMonth]]</f>
        <v>6</v>
      </c>
      <c r="E753" s="3">
        <f>Table12[[#This Row],[Age]]</f>
        <v>60</v>
      </c>
      <c r="F753" t="s">
        <v>31</v>
      </c>
      <c r="G753" t="str">
        <f>Table12[[#This Row],[DVAD]]</f>
        <v>56-65</v>
      </c>
      <c r="H753" t="str">
        <f>Table12[[#This Row],[Kids]]</f>
        <v>No</v>
      </c>
      <c r="I753" t="str">
        <f>Table12[[#This Row],[Teens]]</f>
        <v>No</v>
      </c>
    </row>
    <row r="754" spans="1:9" ht="16.5" x14ac:dyDescent="0.3">
      <c r="A754">
        <f>Table2[[#This Row],[NumWebPurchases]]</f>
        <v>6</v>
      </c>
      <c r="B754">
        <f>Table2[[#This Row],[NumCatalogPurchases]]</f>
        <v>10</v>
      </c>
      <c r="C754">
        <f>Table2[[#This Row],[NumStorePurchases]]</f>
        <v>5</v>
      </c>
      <c r="D754">
        <f>Table2[[#This Row],[NumWebVisitsMonth]]</f>
        <v>2</v>
      </c>
      <c r="E754" s="3">
        <f>Table12[[#This Row],[Age]]</f>
        <v>41</v>
      </c>
      <c r="F754" t="s">
        <v>38</v>
      </c>
      <c r="G754" t="str">
        <f>Table12[[#This Row],[DVAD]]</f>
        <v>36-45</v>
      </c>
      <c r="H754" t="str">
        <f>Table12[[#This Row],[Kids]]</f>
        <v>No</v>
      </c>
      <c r="I754" t="str">
        <f>Table12[[#This Row],[Teens]]</f>
        <v>No</v>
      </c>
    </row>
    <row r="755" spans="1:9" ht="16.5" x14ac:dyDescent="0.3">
      <c r="A755">
        <f>Table2[[#This Row],[NumWebPurchases]]</f>
        <v>3</v>
      </c>
      <c r="B755">
        <f>Table2[[#This Row],[NumCatalogPurchases]]</f>
        <v>2</v>
      </c>
      <c r="C755">
        <f>Table2[[#This Row],[NumStorePurchases]]</f>
        <v>10</v>
      </c>
      <c r="D755">
        <f>Table2[[#This Row],[NumWebVisitsMonth]]</f>
        <v>3</v>
      </c>
      <c r="E755" s="3">
        <f>Table12[[#This Row],[Age]]</f>
        <v>55</v>
      </c>
      <c r="F755" t="s">
        <v>33</v>
      </c>
      <c r="G755" t="str">
        <f>Table12[[#This Row],[DVAD]]</f>
        <v>46-55</v>
      </c>
      <c r="H755" t="str">
        <f>Table12[[#This Row],[Kids]]</f>
        <v>No</v>
      </c>
      <c r="I755" t="str">
        <f>Table12[[#This Row],[Teens]]</f>
        <v>Yes</v>
      </c>
    </row>
    <row r="756" spans="1:9" ht="16.5" x14ac:dyDescent="0.3">
      <c r="A756">
        <f>Table2[[#This Row],[NumWebPurchases]]</f>
        <v>6</v>
      </c>
      <c r="B756">
        <f>Table2[[#This Row],[NumCatalogPurchases]]</f>
        <v>4</v>
      </c>
      <c r="C756">
        <f>Table2[[#This Row],[NumStorePurchases]]</f>
        <v>13</v>
      </c>
      <c r="D756">
        <f>Table2[[#This Row],[NumWebVisitsMonth]]</f>
        <v>4</v>
      </c>
      <c r="E756" s="3">
        <f>Table12[[#This Row],[Age]]</f>
        <v>38</v>
      </c>
      <c r="F756" t="s">
        <v>31</v>
      </c>
      <c r="G756" t="str">
        <f>Table12[[#This Row],[DVAD]]</f>
        <v>36-45</v>
      </c>
      <c r="H756" t="str">
        <f>Table12[[#This Row],[Kids]]</f>
        <v>No</v>
      </c>
      <c r="I756" t="str">
        <f>Table12[[#This Row],[Teens]]</f>
        <v>Yes</v>
      </c>
    </row>
    <row r="757" spans="1:9" ht="16.5" x14ac:dyDescent="0.3">
      <c r="A757">
        <f>Table2[[#This Row],[NumWebPurchases]]</f>
        <v>8</v>
      </c>
      <c r="B757">
        <f>Table2[[#This Row],[NumCatalogPurchases]]</f>
        <v>5</v>
      </c>
      <c r="C757">
        <f>Table2[[#This Row],[NumStorePurchases]]</f>
        <v>11</v>
      </c>
      <c r="D757">
        <f>Table2[[#This Row],[NumWebVisitsMonth]]</f>
        <v>8</v>
      </c>
      <c r="E757" s="3">
        <f>Table12[[#This Row],[Age]]</f>
        <v>44</v>
      </c>
      <c r="F757" t="s">
        <v>31</v>
      </c>
      <c r="G757" t="str">
        <f>Table12[[#This Row],[DVAD]]</f>
        <v>36-45</v>
      </c>
      <c r="H757" t="str">
        <f>Table12[[#This Row],[Kids]]</f>
        <v>No</v>
      </c>
      <c r="I757" t="str">
        <f>Table12[[#This Row],[Teens]]</f>
        <v>No</v>
      </c>
    </row>
    <row r="758" spans="1:9" ht="16.5" x14ac:dyDescent="0.3">
      <c r="A758">
        <f>Table2[[#This Row],[NumWebPurchases]]</f>
        <v>8</v>
      </c>
      <c r="B758">
        <f>Table2[[#This Row],[NumCatalogPurchases]]</f>
        <v>6</v>
      </c>
      <c r="C758">
        <f>Table2[[#This Row],[NumStorePurchases]]</f>
        <v>6</v>
      </c>
      <c r="D758">
        <f>Table2[[#This Row],[NumWebVisitsMonth]]</f>
        <v>3</v>
      </c>
      <c r="E758" s="3">
        <f>Table12[[#This Row],[Age]]</f>
        <v>35</v>
      </c>
      <c r="F758" t="s">
        <v>31</v>
      </c>
      <c r="G758" t="str">
        <f>Table12[[#This Row],[DVAD]]</f>
        <v>26-35</v>
      </c>
      <c r="H758" t="str">
        <f>Table12[[#This Row],[Kids]]</f>
        <v>No</v>
      </c>
      <c r="I758" t="str">
        <f>Table12[[#This Row],[Teens]]</f>
        <v>No</v>
      </c>
    </row>
    <row r="759" spans="1:9" ht="16.5" x14ac:dyDescent="0.3">
      <c r="A759">
        <f>Table2[[#This Row],[NumWebPurchases]]</f>
        <v>7</v>
      </c>
      <c r="B759">
        <f>Table2[[#This Row],[NumCatalogPurchases]]</f>
        <v>3</v>
      </c>
      <c r="C759">
        <f>Table2[[#This Row],[NumStorePurchases]]</f>
        <v>13</v>
      </c>
      <c r="D759">
        <f>Table2[[#This Row],[NumWebVisitsMonth]]</f>
        <v>4</v>
      </c>
      <c r="E759" s="3">
        <f>Table12[[#This Row],[Age]]</f>
        <v>35</v>
      </c>
      <c r="F759" t="s">
        <v>33</v>
      </c>
      <c r="G759" t="str">
        <f>Table12[[#This Row],[DVAD]]</f>
        <v>26-35</v>
      </c>
      <c r="H759" t="str">
        <f>Table12[[#This Row],[Kids]]</f>
        <v>No</v>
      </c>
      <c r="I759" t="str">
        <f>Table12[[#This Row],[Teens]]</f>
        <v>No</v>
      </c>
    </row>
    <row r="760" spans="1:9" ht="16.5" x14ac:dyDescent="0.3">
      <c r="A760">
        <f>Table2[[#This Row],[NumWebPurchases]]</f>
        <v>7</v>
      </c>
      <c r="B760">
        <f>Table2[[#This Row],[NumCatalogPurchases]]</f>
        <v>6</v>
      </c>
      <c r="C760">
        <f>Table2[[#This Row],[NumStorePurchases]]</f>
        <v>5</v>
      </c>
      <c r="D760">
        <f>Table2[[#This Row],[NumWebVisitsMonth]]</f>
        <v>6</v>
      </c>
      <c r="E760" s="3">
        <f>Table12[[#This Row],[Age]]</f>
        <v>40</v>
      </c>
      <c r="F760" t="s">
        <v>33</v>
      </c>
      <c r="G760" t="str">
        <f>Table12[[#This Row],[DVAD]]</f>
        <v>36-45</v>
      </c>
      <c r="H760" t="str">
        <f>Table12[[#This Row],[Kids]]</f>
        <v>No</v>
      </c>
      <c r="I760" t="str">
        <f>Table12[[#This Row],[Teens]]</f>
        <v>Yes</v>
      </c>
    </row>
    <row r="761" spans="1:9" ht="16.5" x14ac:dyDescent="0.3">
      <c r="A761">
        <f>Table2[[#This Row],[NumWebPurchases]]</f>
        <v>3</v>
      </c>
      <c r="B761">
        <f>Table2[[#This Row],[NumCatalogPurchases]]</f>
        <v>4</v>
      </c>
      <c r="C761">
        <f>Table2[[#This Row],[NumStorePurchases]]</f>
        <v>8</v>
      </c>
      <c r="D761">
        <f>Table2[[#This Row],[NumWebVisitsMonth]]</f>
        <v>8</v>
      </c>
      <c r="E761" s="3">
        <f>Table12[[#This Row],[Age]]</f>
        <v>49</v>
      </c>
      <c r="F761" t="s">
        <v>33</v>
      </c>
      <c r="G761" t="str">
        <f>Table12[[#This Row],[DVAD]]</f>
        <v>46-55</v>
      </c>
      <c r="H761" t="str">
        <f>Table12[[#This Row],[Kids]]</f>
        <v>No</v>
      </c>
      <c r="I761" t="str">
        <f>Table12[[#This Row],[Teens]]</f>
        <v>Yes</v>
      </c>
    </row>
    <row r="762" spans="1:9" ht="16.5" x14ac:dyDescent="0.3">
      <c r="A762">
        <f>Table2[[#This Row],[NumWebPurchases]]</f>
        <v>2</v>
      </c>
      <c r="B762">
        <f>Table2[[#This Row],[NumCatalogPurchases]]</f>
        <v>1</v>
      </c>
      <c r="C762">
        <f>Table2[[#This Row],[NumStorePurchases]]</f>
        <v>3</v>
      </c>
      <c r="D762">
        <f>Table2[[#This Row],[NumWebVisitsMonth]]</f>
        <v>4</v>
      </c>
      <c r="E762" s="3">
        <f>Table12[[#This Row],[Age]]</f>
        <v>34</v>
      </c>
      <c r="F762" t="s">
        <v>33</v>
      </c>
      <c r="G762" t="str">
        <f>Table12[[#This Row],[DVAD]]</f>
        <v>26-35</v>
      </c>
      <c r="H762" t="str">
        <f>Table12[[#This Row],[Kids]]</f>
        <v>Yes</v>
      </c>
      <c r="I762" t="str">
        <f>Table12[[#This Row],[Teens]]</f>
        <v>No</v>
      </c>
    </row>
    <row r="763" spans="1:9" ht="16.5" x14ac:dyDescent="0.3">
      <c r="A763">
        <f>Table2[[#This Row],[NumWebPurchases]]</f>
        <v>3</v>
      </c>
      <c r="B763">
        <f>Table2[[#This Row],[NumCatalogPurchases]]</f>
        <v>2</v>
      </c>
      <c r="C763">
        <f>Table2[[#This Row],[NumStorePurchases]]</f>
        <v>2</v>
      </c>
      <c r="D763">
        <f>Table2[[#This Row],[NumWebVisitsMonth]]</f>
        <v>5</v>
      </c>
      <c r="E763" s="3">
        <f>Table12[[#This Row],[Age]]</f>
        <v>55</v>
      </c>
      <c r="F763" t="s">
        <v>30</v>
      </c>
      <c r="G763" t="str">
        <f>Table12[[#This Row],[DVAD]]</f>
        <v>46-55</v>
      </c>
      <c r="H763" t="str">
        <f>Table12[[#This Row],[Kids]]</f>
        <v>No</v>
      </c>
      <c r="I763" t="str">
        <f>Table12[[#This Row],[Teens]]</f>
        <v>Yes</v>
      </c>
    </row>
    <row r="764" spans="1:9" ht="16.5" x14ac:dyDescent="0.3">
      <c r="A764">
        <f>Table2[[#This Row],[NumWebPurchases]]</f>
        <v>3</v>
      </c>
      <c r="B764">
        <f>Table2[[#This Row],[NumCatalogPurchases]]</f>
        <v>0</v>
      </c>
      <c r="C764">
        <f>Table2[[#This Row],[NumStorePurchases]]</f>
        <v>3</v>
      </c>
      <c r="D764">
        <f>Table2[[#This Row],[NumWebVisitsMonth]]</f>
        <v>7</v>
      </c>
      <c r="E764" s="3">
        <f>Table12[[#This Row],[Age]]</f>
        <v>32</v>
      </c>
      <c r="F764" t="s">
        <v>33</v>
      </c>
      <c r="G764" t="str">
        <f>Table12[[#This Row],[DVAD]]</f>
        <v>26-35</v>
      </c>
      <c r="H764" t="str">
        <f>Table12[[#This Row],[Kids]]</f>
        <v>Yes</v>
      </c>
      <c r="I764" t="str">
        <f>Table12[[#This Row],[Teens]]</f>
        <v>No</v>
      </c>
    </row>
    <row r="765" spans="1:9" ht="16.5" x14ac:dyDescent="0.3">
      <c r="A765">
        <f>Table2[[#This Row],[NumWebPurchases]]</f>
        <v>8</v>
      </c>
      <c r="B765">
        <f>Table2[[#This Row],[NumCatalogPurchases]]</f>
        <v>1</v>
      </c>
      <c r="C765">
        <f>Table2[[#This Row],[NumStorePurchases]]</f>
        <v>8</v>
      </c>
      <c r="D765">
        <f>Table2[[#This Row],[NumWebVisitsMonth]]</f>
        <v>6</v>
      </c>
      <c r="E765" s="3">
        <f>Table12[[#This Row],[Age]]</f>
        <v>47</v>
      </c>
      <c r="F765" t="s">
        <v>30</v>
      </c>
      <c r="G765" t="str">
        <f>Table12[[#This Row],[DVAD]]</f>
        <v>46-55</v>
      </c>
      <c r="H765" t="str">
        <f>Table12[[#This Row],[Kids]]</f>
        <v>Yes</v>
      </c>
      <c r="I765" t="str">
        <f>Table12[[#This Row],[Teens]]</f>
        <v>Yes</v>
      </c>
    </row>
    <row r="766" spans="1:9" ht="16.5" x14ac:dyDescent="0.3">
      <c r="A766">
        <f>Table2[[#This Row],[NumWebPurchases]]</f>
        <v>6</v>
      </c>
      <c r="B766">
        <f>Table2[[#This Row],[NumCatalogPurchases]]</f>
        <v>4</v>
      </c>
      <c r="C766">
        <f>Table2[[#This Row],[NumStorePurchases]]</f>
        <v>10</v>
      </c>
      <c r="D766">
        <f>Table2[[#This Row],[NumWebVisitsMonth]]</f>
        <v>3</v>
      </c>
      <c r="E766" s="3">
        <f>Table12[[#This Row],[Age]]</f>
        <v>25</v>
      </c>
      <c r="F766" t="s">
        <v>30</v>
      </c>
      <c r="G766" t="str">
        <f>Table12[[#This Row],[DVAD]]</f>
        <v>16-25</v>
      </c>
      <c r="H766" t="str">
        <f>Table12[[#This Row],[Kids]]</f>
        <v>No</v>
      </c>
      <c r="I766" t="str">
        <f>Table12[[#This Row],[Teens]]</f>
        <v>No</v>
      </c>
    </row>
    <row r="767" spans="1:9" ht="16.5" x14ac:dyDescent="0.3">
      <c r="A767">
        <f>Table2[[#This Row],[NumWebPurchases]]</f>
        <v>2</v>
      </c>
      <c r="B767">
        <f>Table2[[#This Row],[NumCatalogPurchases]]</f>
        <v>1</v>
      </c>
      <c r="C767">
        <f>Table2[[#This Row],[NumStorePurchases]]</f>
        <v>2</v>
      </c>
      <c r="D767">
        <f>Table2[[#This Row],[NumWebVisitsMonth]]</f>
        <v>7</v>
      </c>
      <c r="E767" s="3">
        <f>Table12[[#This Row],[Age]]</f>
        <v>35</v>
      </c>
      <c r="F767" t="s">
        <v>33</v>
      </c>
      <c r="G767" t="str">
        <f>Table12[[#This Row],[DVAD]]</f>
        <v>26-35</v>
      </c>
      <c r="H767" t="str">
        <f>Table12[[#This Row],[Kids]]</f>
        <v>Yes</v>
      </c>
      <c r="I767" t="str">
        <f>Table12[[#This Row],[Teens]]</f>
        <v>No</v>
      </c>
    </row>
    <row r="768" spans="1:9" ht="16.5" x14ac:dyDescent="0.3">
      <c r="A768">
        <f>Table2[[#This Row],[NumWebPurchases]]</f>
        <v>2</v>
      </c>
      <c r="B768">
        <f>Table2[[#This Row],[NumCatalogPurchases]]</f>
        <v>11</v>
      </c>
      <c r="C768">
        <f>Table2[[#This Row],[NumStorePurchases]]</f>
        <v>5</v>
      </c>
      <c r="D768">
        <f>Table2[[#This Row],[NumWebVisitsMonth]]</f>
        <v>1</v>
      </c>
      <c r="E768" s="3">
        <f>Table12[[#This Row],[Age]]</f>
        <v>62</v>
      </c>
      <c r="F768" t="s">
        <v>33</v>
      </c>
      <c r="G768" t="str">
        <f>Table12[[#This Row],[DVAD]]</f>
        <v>56-65</v>
      </c>
      <c r="H768" t="str">
        <f>Table12[[#This Row],[Kids]]</f>
        <v>No</v>
      </c>
      <c r="I768" t="str">
        <f>Table12[[#This Row],[Teens]]</f>
        <v>No</v>
      </c>
    </row>
    <row r="769" spans="1:9" ht="16.5" x14ac:dyDescent="0.3">
      <c r="A769">
        <f>Table2[[#This Row],[NumWebPurchases]]</f>
        <v>3</v>
      </c>
      <c r="B769">
        <f>Table2[[#This Row],[NumCatalogPurchases]]</f>
        <v>2</v>
      </c>
      <c r="C769">
        <f>Table2[[#This Row],[NumStorePurchases]]</f>
        <v>4</v>
      </c>
      <c r="D769">
        <f>Table2[[#This Row],[NumWebVisitsMonth]]</f>
        <v>6</v>
      </c>
      <c r="E769" s="3">
        <f>Table12[[#This Row],[Age]]</f>
        <v>58</v>
      </c>
      <c r="F769" t="s">
        <v>31</v>
      </c>
      <c r="G769" t="str">
        <f>Table12[[#This Row],[DVAD]]</f>
        <v>56-65</v>
      </c>
      <c r="H769" t="str">
        <f>Table12[[#This Row],[Kids]]</f>
        <v>No</v>
      </c>
      <c r="I769" t="str">
        <f>Table12[[#This Row],[Teens]]</f>
        <v>Yes</v>
      </c>
    </row>
    <row r="770" spans="1:9" ht="16.5" x14ac:dyDescent="0.3">
      <c r="A770">
        <f>Table2[[#This Row],[NumWebPurchases]]</f>
        <v>3</v>
      </c>
      <c r="B770">
        <f>Table2[[#This Row],[NumCatalogPurchases]]</f>
        <v>6</v>
      </c>
      <c r="C770">
        <f>Table2[[#This Row],[NumStorePurchases]]</f>
        <v>7</v>
      </c>
      <c r="D770">
        <f>Table2[[#This Row],[NumWebVisitsMonth]]</f>
        <v>2</v>
      </c>
      <c r="E770" s="3">
        <f>Table12[[#This Row],[Age]]</f>
        <v>35</v>
      </c>
      <c r="F770" t="s">
        <v>33</v>
      </c>
      <c r="G770" t="str">
        <f>Table12[[#This Row],[DVAD]]</f>
        <v>26-35</v>
      </c>
      <c r="H770" t="str">
        <f>Table12[[#This Row],[Kids]]</f>
        <v>No</v>
      </c>
      <c r="I770" t="str">
        <f>Table12[[#This Row],[Teens]]</f>
        <v>No</v>
      </c>
    </row>
    <row r="771" spans="1:9" ht="16.5" x14ac:dyDescent="0.3">
      <c r="A771">
        <f>Table2[[#This Row],[NumWebPurchases]]</f>
        <v>11</v>
      </c>
      <c r="B771">
        <f>Table2[[#This Row],[NumCatalogPurchases]]</f>
        <v>5</v>
      </c>
      <c r="C771">
        <f>Table2[[#This Row],[NumStorePurchases]]</f>
        <v>12</v>
      </c>
      <c r="D771">
        <f>Table2[[#This Row],[NumWebVisitsMonth]]</f>
        <v>6</v>
      </c>
      <c r="E771" s="3">
        <f>Table12[[#This Row],[Age]]</f>
        <v>25</v>
      </c>
      <c r="F771" t="s">
        <v>33</v>
      </c>
      <c r="G771" t="str">
        <f>Table12[[#This Row],[DVAD]]</f>
        <v>16-25</v>
      </c>
      <c r="H771" t="str">
        <f>Table12[[#This Row],[Kids]]</f>
        <v>No</v>
      </c>
      <c r="I771" t="str">
        <f>Table12[[#This Row],[Teens]]</f>
        <v>No</v>
      </c>
    </row>
    <row r="772" spans="1:9" ht="16.5" x14ac:dyDescent="0.3">
      <c r="A772">
        <f>Table2[[#This Row],[NumWebPurchases]]</f>
        <v>2</v>
      </c>
      <c r="B772">
        <f>Table2[[#This Row],[NumCatalogPurchases]]</f>
        <v>1</v>
      </c>
      <c r="C772">
        <f>Table2[[#This Row],[NumStorePurchases]]</f>
        <v>4</v>
      </c>
      <c r="D772">
        <f>Table2[[#This Row],[NumWebVisitsMonth]]</f>
        <v>4</v>
      </c>
      <c r="E772" s="3">
        <f>Table12[[#This Row],[Age]]</f>
        <v>48</v>
      </c>
      <c r="F772" t="s">
        <v>33</v>
      </c>
      <c r="G772" t="str">
        <f>Table12[[#This Row],[DVAD]]</f>
        <v>46-55</v>
      </c>
      <c r="H772" t="str">
        <f>Table12[[#This Row],[Kids]]</f>
        <v>No</v>
      </c>
      <c r="I772" t="str">
        <f>Table12[[#This Row],[Teens]]</f>
        <v>Yes</v>
      </c>
    </row>
    <row r="773" spans="1:9" ht="16.5" x14ac:dyDescent="0.3">
      <c r="A773">
        <f>Table2[[#This Row],[NumWebPurchases]]</f>
        <v>6</v>
      </c>
      <c r="B773">
        <f>Table2[[#This Row],[NumCatalogPurchases]]</f>
        <v>1</v>
      </c>
      <c r="C773">
        <f>Table2[[#This Row],[NumStorePurchases]]</f>
        <v>7</v>
      </c>
      <c r="D773">
        <f>Table2[[#This Row],[NumWebVisitsMonth]]</f>
        <v>6</v>
      </c>
      <c r="E773" s="3">
        <f>Table12[[#This Row],[Age]]</f>
        <v>57</v>
      </c>
      <c r="F773" t="s">
        <v>33</v>
      </c>
      <c r="G773" t="str">
        <f>Table12[[#This Row],[DVAD]]</f>
        <v>56-65</v>
      </c>
      <c r="H773" t="str">
        <f>Table12[[#This Row],[Kids]]</f>
        <v>No</v>
      </c>
      <c r="I773" t="str">
        <f>Table12[[#This Row],[Teens]]</f>
        <v>Yes</v>
      </c>
    </row>
    <row r="774" spans="1:9" ht="16.5" x14ac:dyDescent="0.3">
      <c r="A774">
        <f>Table2[[#This Row],[NumWebPurchases]]</f>
        <v>5</v>
      </c>
      <c r="B774">
        <f>Table2[[#This Row],[NumCatalogPurchases]]</f>
        <v>2</v>
      </c>
      <c r="C774">
        <f>Table2[[#This Row],[NumStorePurchases]]</f>
        <v>12</v>
      </c>
      <c r="D774">
        <f>Table2[[#This Row],[NumWebVisitsMonth]]</f>
        <v>2</v>
      </c>
      <c r="E774" s="3">
        <f>Table12[[#This Row],[Age]]</f>
        <v>34</v>
      </c>
      <c r="F774" t="s">
        <v>30</v>
      </c>
      <c r="G774" t="str">
        <f>Table12[[#This Row],[DVAD]]</f>
        <v>26-35</v>
      </c>
      <c r="H774" t="str">
        <f>Table12[[#This Row],[Kids]]</f>
        <v>No</v>
      </c>
      <c r="I774" t="str">
        <f>Table12[[#This Row],[Teens]]</f>
        <v>Yes</v>
      </c>
    </row>
    <row r="775" spans="1:9" ht="16.5" x14ac:dyDescent="0.3">
      <c r="A775">
        <f>Table2[[#This Row],[NumWebPurchases]]</f>
        <v>8</v>
      </c>
      <c r="B775">
        <f>Table2[[#This Row],[NumCatalogPurchases]]</f>
        <v>5</v>
      </c>
      <c r="C775">
        <f>Table2[[#This Row],[NumStorePurchases]]</f>
        <v>6</v>
      </c>
      <c r="D775">
        <f>Table2[[#This Row],[NumWebVisitsMonth]]</f>
        <v>3</v>
      </c>
      <c r="E775" s="3">
        <f>Table12[[#This Row],[Age]]</f>
        <v>62</v>
      </c>
      <c r="F775" t="s">
        <v>33</v>
      </c>
      <c r="G775" t="str">
        <f>Table12[[#This Row],[DVAD]]</f>
        <v>56-65</v>
      </c>
      <c r="H775" t="str">
        <f>Table12[[#This Row],[Kids]]</f>
        <v>No</v>
      </c>
      <c r="I775" t="str">
        <f>Table12[[#This Row],[Teens]]</f>
        <v>No</v>
      </c>
    </row>
    <row r="776" spans="1:9" ht="16.5" x14ac:dyDescent="0.3">
      <c r="A776">
        <f>Table2[[#This Row],[NumWebPurchases]]</f>
        <v>7</v>
      </c>
      <c r="B776">
        <f>Table2[[#This Row],[NumCatalogPurchases]]</f>
        <v>3</v>
      </c>
      <c r="C776">
        <f>Table2[[#This Row],[NumStorePurchases]]</f>
        <v>7</v>
      </c>
      <c r="D776">
        <f>Table2[[#This Row],[NumWebVisitsMonth]]</f>
        <v>8</v>
      </c>
      <c r="E776" s="3">
        <f>Table12[[#This Row],[Age]]</f>
        <v>48</v>
      </c>
      <c r="F776" t="s">
        <v>31</v>
      </c>
      <c r="G776" t="str">
        <f>Table12[[#This Row],[DVAD]]</f>
        <v>46-55</v>
      </c>
      <c r="H776" t="str">
        <f>Table12[[#This Row],[Kids]]</f>
        <v>Yes</v>
      </c>
      <c r="I776" t="str">
        <f>Table12[[#This Row],[Teens]]</f>
        <v>Yes</v>
      </c>
    </row>
    <row r="777" spans="1:9" ht="16.5" x14ac:dyDescent="0.3">
      <c r="A777">
        <f>Table2[[#This Row],[NumWebPurchases]]</f>
        <v>2</v>
      </c>
      <c r="B777">
        <f>Table2[[#This Row],[NumCatalogPurchases]]</f>
        <v>0</v>
      </c>
      <c r="C777">
        <f>Table2[[#This Row],[NumStorePurchases]]</f>
        <v>4</v>
      </c>
      <c r="D777">
        <f>Table2[[#This Row],[NumWebVisitsMonth]]</f>
        <v>7</v>
      </c>
      <c r="E777" s="3">
        <f>Table12[[#This Row],[Age]]</f>
        <v>41</v>
      </c>
      <c r="F777" t="s">
        <v>31</v>
      </c>
      <c r="G777" t="str">
        <f>Table12[[#This Row],[DVAD]]</f>
        <v>36-45</v>
      </c>
      <c r="H777" t="str">
        <f>Table12[[#This Row],[Kids]]</f>
        <v>Yes</v>
      </c>
      <c r="I777" t="str">
        <f>Table12[[#This Row],[Teens]]</f>
        <v>Yes</v>
      </c>
    </row>
    <row r="778" spans="1:9" ht="16.5" x14ac:dyDescent="0.3">
      <c r="A778">
        <f>Table2[[#This Row],[NumWebPurchases]]</f>
        <v>0</v>
      </c>
      <c r="B778">
        <f>Table2[[#This Row],[NumCatalogPurchases]]</f>
        <v>0</v>
      </c>
      <c r="C778">
        <f>Table2[[#This Row],[NumStorePurchases]]</f>
        <v>1</v>
      </c>
      <c r="D778">
        <f>Table2[[#This Row],[NumWebVisitsMonth]]</f>
        <v>20</v>
      </c>
      <c r="E778" s="3">
        <f>Table12[[#This Row],[Age]]</f>
        <v>55</v>
      </c>
      <c r="F778" t="s">
        <v>30</v>
      </c>
      <c r="G778" t="str">
        <f>Table12[[#This Row],[DVAD]]</f>
        <v>46-55</v>
      </c>
      <c r="H778" t="str">
        <f>Table12[[#This Row],[Kids]]</f>
        <v>No</v>
      </c>
      <c r="I778" t="str">
        <f>Table12[[#This Row],[Teens]]</f>
        <v>Yes</v>
      </c>
    </row>
    <row r="779" spans="1:9" ht="16.5" x14ac:dyDescent="0.3">
      <c r="A779">
        <f>Table2[[#This Row],[NumWebPurchases]]</f>
        <v>1</v>
      </c>
      <c r="B779">
        <f>Table2[[#This Row],[NumCatalogPurchases]]</f>
        <v>0</v>
      </c>
      <c r="C779">
        <f>Table2[[#This Row],[NumStorePurchases]]</f>
        <v>2</v>
      </c>
      <c r="D779">
        <f>Table2[[#This Row],[NumWebVisitsMonth]]</f>
        <v>7</v>
      </c>
      <c r="E779" s="3">
        <f>Table12[[#This Row],[Age]]</f>
        <v>60</v>
      </c>
      <c r="F779" t="s">
        <v>31</v>
      </c>
      <c r="G779" t="str">
        <f>Table12[[#This Row],[DVAD]]</f>
        <v>56-65</v>
      </c>
      <c r="H779" t="str">
        <f>Table12[[#This Row],[Kids]]</f>
        <v>Yes</v>
      </c>
      <c r="I779" t="str">
        <f>Table12[[#This Row],[Teens]]</f>
        <v>Yes</v>
      </c>
    </row>
    <row r="780" spans="1:9" ht="16.5" x14ac:dyDescent="0.3">
      <c r="A780">
        <f>Table2[[#This Row],[NumWebPurchases]]</f>
        <v>2</v>
      </c>
      <c r="B780">
        <f>Table2[[#This Row],[NumCatalogPurchases]]</f>
        <v>1</v>
      </c>
      <c r="C780">
        <f>Table2[[#This Row],[NumStorePurchases]]</f>
        <v>3</v>
      </c>
      <c r="D780">
        <f>Table2[[#This Row],[NumWebVisitsMonth]]</f>
        <v>6</v>
      </c>
      <c r="E780" s="3">
        <f>Table12[[#This Row],[Age]]</f>
        <v>48</v>
      </c>
      <c r="F780" t="s">
        <v>30</v>
      </c>
      <c r="G780" t="str">
        <f>Table12[[#This Row],[DVAD]]</f>
        <v>46-55</v>
      </c>
      <c r="H780" t="str">
        <f>Table12[[#This Row],[Kids]]</f>
        <v>No</v>
      </c>
      <c r="I780" t="str">
        <f>Table12[[#This Row],[Teens]]</f>
        <v>Yes</v>
      </c>
    </row>
    <row r="781" spans="1:9" ht="16.5" x14ac:dyDescent="0.3">
      <c r="A781">
        <f>Table2[[#This Row],[NumWebPurchases]]</f>
        <v>2</v>
      </c>
      <c r="B781">
        <f>Table2[[#This Row],[NumCatalogPurchases]]</f>
        <v>11</v>
      </c>
      <c r="C781">
        <f>Table2[[#This Row],[NumStorePurchases]]</f>
        <v>4</v>
      </c>
      <c r="D781">
        <f>Table2[[#This Row],[NumWebVisitsMonth]]</f>
        <v>1</v>
      </c>
      <c r="E781" s="3">
        <f>Table12[[#This Row],[Age]]</f>
        <v>56</v>
      </c>
      <c r="F781" t="s">
        <v>30</v>
      </c>
      <c r="G781" t="str">
        <f>Table12[[#This Row],[DVAD]]</f>
        <v>56-65</v>
      </c>
      <c r="H781" t="str">
        <f>Table12[[#This Row],[Kids]]</f>
        <v>No</v>
      </c>
      <c r="I781" t="str">
        <f>Table12[[#This Row],[Teens]]</f>
        <v>No</v>
      </c>
    </row>
    <row r="782" spans="1:9" ht="16.5" x14ac:dyDescent="0.3">
      <c r="A782">
        <f>Table2[[#This Row],[NumWebPurchases]]</f>
        <v>1</v>
      </c>
      <c r="B782">
        <f>Table2[[#This Row],[NumCatalogPurchases]]</f>
        <v>0</v>
      </c>
      <c r="C782">
        <f>Table2[[#This Row],[NumStorePurchases]]</f>
        <v>3</v>
      </c>
      <c r="D782">
        <f>Table2[[#This Row],[NumWebVisitsMonth]]</f>
        <v>3</v>
      </c>
      <c r="E782" s="3">
        <f>Table12[[#This Row],[Age]]</f>
        <v>58</v>
      </c>
      <c r="F782" t="s">
        <v>30</v>
      </c>
      <c r="G782" t="str">
        <f>Table12[[#This Row],[DVAD]]</f>
        <v>56-65</v>
      </c>
      <c r="H782" t="str">
        <f>Table12[[#This Row],[Kids]]</f>
        <v>Yes</v>
      </c>
      <c r="I782" t="str">
        <f>Table12[[#This Row],[Teens]]</f>
        <v>Yes</v>
      </c>
    </row>
    <row r="783" spans="1:9" ht="16.5" x14ac:dyDescent="0.3">
      <c r="A783">
        <f>Table2[[#This Row],[NumWebPurchases]]</f>
        <v>6</v>
      </c>
      <c r="B783">
        <f>Table2[[#This Row],[NumCatalogPurchases]]</f>
        <v>9</v>
      </c>
      <c r="C783">
        <f>Table2[[#This Row],[NumStorePurchases]]</f>
        <v>5</v>
      </c>
      <c r="D783">
        <f>Table2[[#This Row],[NumWebVisitsMonth]]</f>
        <v>2</v>
      </c>
      <c r="E783" s="3">
        <f>Table12[[#This Row],[Age]]</f>
        <v>42</v>
      </c>
      <c r="F783" t="s">
        <v>31</v>
      </c>
      <c r="G783" t="str">
        <f>Table12[[#This Row],[DVAD]]</f>
        <v>36-45</v>
      </c>
      <c r="H783" t="str">
        <f>Table12[[#This Row],[Kids]]</f>
        <v>No</v>
      </c>
      <c r="I783" t="str">
        <f>Table12[[#This Row],[Teens]]</f>
        <v>Yes</v>
      </c>
    </row>
    <row r="784" spans="1:9" ht="16.5" x14ac:dyDescent="0.3">
      <c r="A784">
        <f>Table2[[#This Row],[NumWebPurchases]]</f>
        <v>4</v>
      </c>
      <c r="B784">
        <f>Table2[[#This Row],[NumCatalogPurchases]]</f>
        <v>4</v>
      </c>
      <c r="C784">
        <f>Table2[[#This Row],[NumStorePurchases]]</f>
        <v>10</v>
      </c>
      <c r="D784">
        <f>Table2[[#This Row],[NumWebVisitsMonth]]</f>
        <v>1</v>
      </c>
      <c r="E784" s="3">
        <f>Table12[[#This Row],[Age]]</f>
        <v>40</v>
      </c>
      <c r="F784" t="s">
        <v>30</v>
      </c>
      <c r="G784" t="str">
        <f>Table12[[#This Row],[DVAD]]</f>
        <v>36-45</v>
      </c>
      <c r="H784" t="str">
        <f>Table12[[#This Row],[Kids]]</f>
        <v>No</v>
      </c>
      <c r="I784" t="str">
        <f>Table12[[#This Row],[Teens]]</f>
        <v>No</v>
      </c>
    </row>
    <row r="785" spans="1:9" ht="16.5" x14ac:dyDescent="0.3">
      <c r="A785">
        <f>Table2[[#This Row],[NumWebPurchases]]</f>
        <v>1</v>
      </c>
      <c r="B785">
        <f>Table2[[#This Row],[NumCatalogPurchases]]</f>
        <v>0</v>
      </c>
      <c r="C785">
        <f>Table2[[#This Row],[NumStorePurchases]]</f>
        <v>3</v>
      </c>
      <c r="D785">
        <f>Table2[[#This Row],[NumWebVisitsMonth]]</f>
        <v>4</v>
      </c>
      <c r="E785" s="3">
        <f>Table12[[#This Row],[Age]]</f>
        <v>38</v>
      </c>
      <c r="F785" t="s">
        <v>33</v>
      </c>
      <c r="G785" t="str">
        <f>Table12[[#This Row],[DVAD]]</f>
        <v>36-45</v>
      </c>
      <c r="H785" t="str">
        <f>Table12[[#This Row],[Kids]]</f>
        <v>Yes</v>
      </c>
      <c r="I785" t="str">
        <f>Table12[[#This Row],[Teens]]</f>
        <v>Yes</v>
      </c>
    </row>
    <row r="786" spans="1:9" ht="16.5" x14ac:dyDescent="0.3">
      <c r="A786">
        <f>Table2[[#This Row],[NumWebPurchases]]</f>
        <v>1</v>
      </c>
      <c r="B786">
        <f>Table2[[#This Row],[NumCatalogPurchases]]</f>
        <v>1</v>
      </c>
      <c r="C786">
        <f>Table2[[#This Row],[NumStorePurchases]]</f>
        <v>2</v>
      </c>
      <c r="D786">
        <f>Table2[[#This Row],[NumWebVisitsMonth]]</f>
        <v>7</v>
      </c>
      <c r="E786" s="3">
        <f>Table12[[#This Row],[Age]]</f>
        <v>44</v>
      </c>
      <c r="F786" t="s">
        <v>31</v>
      </c>
      <c r="G786" t="str">
        <f>Table12[[#This Row],[DVAD]]</f>
        <v>36-45</v>
      </c>
      <c r="H786" t="str">
        <f>Table12[[#This Row],[Kids]]</f>
        <v>Yes</v>
      </c>
      <c r="I786" t="str">
        <f>Table12[[#This Row],[Teens]]</f>
        <v>No</v>
      </c>
    </row>
    <row r="787" spans="1:9" ht="16.5" x14ac:dyDescent="0.3">
      <c r="A787">
        <f>Table2[[#This Row],[NumWebPurchases]]</f>
        <v>1</v>
      </c>
      <c r="B787">
        <f>Table2[[#This Row],[NumCatalogPurchases]]</f>
        <v>0</v>
      </c>
      <c r="C787">
        <f>Table2[[#This Row],[NumStorePurchases]]</f>
        <v>2</v>
      </c>
      <c r="D787">
        <f>Table2[[#This Row],[NumWebVisitsMonth]]</f>
        <v>7</v>
      </c>
      <c r="E787" s="3">
        <f>Table12[[#This Row],[Age]]</f>
        <v>42</v>
      </c>
      <c r="F787" t="s">
        <v>33</v>
      </c>
      <c r="G787" t="str">
        <f>Table12[[#This Row],[DVAD]]</f>
        <v>36-45</v>
      </c>
      <c r="H787" t="str">
        <f>Table12[[#This Row],[Kids]]</f>
        <v>Yes</v>
      </c>
      <c r="I787" t="str">
        <f>Table12[[#This Row],[Teens]]</f>
        <v>No</v>
      </c>
    </row>
    <row r="788" spans="1:9" ht="16.5" x14ac:dyDescent="0.3">
      <c r="A788">
        <f>Table2[[#This Row],[NumWebPurchases]]</f>
        <v>1</v>
      </c>
      <c r="B788">
        <f>Table2[[#This Row],[NumCatalogPurchases]]</f>
        <v>0</v>
      </c>
      <c r="C788">
        <f>Table2[[#This Row],[NumStorePurchases]]</f>
        <v>3</v>
      </c>
      <c r="D788">
        <f>Table2[[#This Row],[NumWebVisitsMonth]]</f>
        <v>8</v>
      </c>
      <c r="E788" s="3">
        <f>Table12[[#This Row],[Age]]</f>
        <v>41</v>
      </c>
      <c r="F788" t="s">
        <v>31</v>
      </c>
      <c r="G788" t="str">
        <f>Table12[[#This Row],[DVAD]]</f>
        <v>36-45</v>
      </c>
      <c r="H788" t="str">
        <f>Table12[[#This Row],[Kids]]</f>
        <v>Yes</v>
      </c>
      <c r="I788" t="str">
        <f>Table12[[#This Row],[Teens]]</f>
        <v>No</v>
      </c>
    </row>
    <row r="789" spans="1:9" ht="16.5" x14ac:dyDescent="0.3">
      <c r="A789">
        <f>Table2[[#This Row],[NumWebPurchases]]</f>
        <v>2</v>
      </c>
      <c r="B789">
        <f>Table2[[#This Row],[NumCatalogPurchases]]</f>
        <v>0</v>
      </c>
      <c r="C789">
        <f>Table2[[#This Row],[NumStorePurchases]]</f>
        <v>3</v>
      </c>
      <c r="D789">
        <f>Table2[[#This Row],[NumWebVisitsMonth]]</f>
        <v>7</v>
      </c>
      <c r="E789" s="3">
        <f>Table12[[#This Row],[Age]]</f>
        <v>26</v>
      </c>
      <c r="F789" t="s">
        <v>35</v>
      </c>
      <c r="G789" t="str">
        <f>Table12[[#This Row],[DVAD]]</f>
        <v>26-35</v>
      </c>
      <c r="H789" t="str">
        <f>Table12[[#This Row],[Kids]]</f>
        <v>Yes</v>
      </c>
      <c r="I789" t="str">
        <f>Table12[[#This Row],[Teens]]</f>
        <v>No</v>
      </c>
    </row>
    <row r="790" spans="1:9" ht="16.5" x14ac:dyDescent="0.3">
      <c r="A790">
        <f>Table2[[#This Row],[NumWebPurchases]]</f>
        <v>3</v>
      </c>
      <c r="B790">
        <f>Table2[[#This Row],[NumCatalogPurchases]]</f>
        <v>0</v>
      </c>
      <c r="C790">
        <f>Table2[[#This Row],[NumStorePurchases]]</f>
        <v>4</v>
      </c>
      <c r="D790">
        <f>Table2[[#This Row],[NumWebVisitsMonth]]</f>
        <v>7</v>
      </c>
      <c r="E790" s="3">
        <f>Table12[[#This Row],[Age]]</f>
        <v>54</v>
      </c>
      <c r="F790" t="s">
        <v>33</v>
      </c>
      <c r="G790" t="str">
        <f>Table12[[#This Row],[DVAD]]</f>
        <v>46-55</v>
      </c>
      <c r="H790" t="str">
        <f>Table12[[#This Row],[Kids]]</f>
        <v>Yes</v>
      </c>
      <c r="I790" t="str">
        <f>Table12[[#This Row],[Teens]]</f>
        <v>Yes</v>
      </c>
    </row>
    <row r="791" spans="1:9" ht="16.5" x14ac:dyDescent="0.3">
      <c r="A791">
        <f>Table2[[#This Row],[NumWebPurchases]]</f>
        <v>6</v>
      </c>
      <c r="B791">
        <f>Table2[[#This Row],[NumCatalogPurchases]]</f>
        <v>8</v>
      </c>
      <c r="C791">
        <f>Table2[[#This Row],[NumStorePurchases]]</f>
        <v>4</v>
      </c>
      <c r="D791">
        <f>Table2[[#This Row],[NumWebVisitsMonth]]</f>
        <v>7</v>
      </c>
      <c r="E791" s="3">
        <f>Table12[[#This Row],[Age]]</f>
        <v>45</v>
      </c>
      <c r="F791" t="s">
        <v>35</v>
      </c>
      <c r="G791" t="str">
        <f>Table12[[#This Row],[DVAD]]</f>
        <v>36-45</v>
      </c>
      <c r="H791" t="str">
        <f>Table12[[#This Row],[Kids]]</f>
        <v>No</v>
      </c>
      <c r="I791" t="str">
        <f>Table12[[#This Row],[Teens]]</f>
        <v>Yes</v>
      </c>
    </row>
    <row r="792" spans="1:9" ht="16.5" x14ac:dyDescent="0.3">
      <c r="A792">
        <f>Table2[[#This Row],[NumWebPurchases]]</f>
        <v>7</v>
      </c>
      <c r="B792">
        <f>Table2[[#This Row],[NumCatalogPurchases]]</f>
        <v>1</v>
      </c>
      <c r="C792">
        <f>Table2[[#This Row],[NumStorePurchases]]</f>
        <v>8</v>
      </c>
      <c r="D792">
        <f>Table2[[#This Row],[NumWebVisitsMonth]]</f>
        <v>7</v>
      </c>
      <c r="E792" s="3">
        <f>Table12[[#This Row],[Age]]</f>
        <v>36</v>
      </c>
      <c r="F792" t="s">
        <v>31</v>
      </c>
      <c r="G792" t="str">
        <f>Table12[[#This Row],[DVAD]]</f>
        <v>36-45</v>
      </c>
      <c r="H792" t="str">
        <f>Table12[[#This Row],[Kids]]</f>
        <v>Yes</v>
      </c>
      <c r="I792" t="str">
        <f>Table12[[#This Row],[Teens]]</f>
        <v>No</v>
      </c>
    </row>
    <row r="793" spans="1:9" ht="16.5" x14ac:dyDescent="0.3">
      <c r="A793">
        <f>Table2[[#This Row],[NumWebPurchases]]</f>
        <v>7</v>
      </c>
      <c r="B793">
        <f>Table2[[#This Row],[NumCatalogPurchases]]</f>
        <v>1</v>
      </c>
      <c r="C793">
        <f>Table2[[#This Row],[NumStorePurchases]]</f>
        <v>5</v>
      </c>
      <c r="D793">
        <f>Table2[[#This Row],[NumWebVisitsMonth]]</f>
        <v>9</v>
      </c>
      <c r="E793" s="3">
        <f>Table12[[#This Row],[Age]]</f>
        <v>36</v>
      </c>
      <c r="F793" t="s">
        <v>33</v>
      </c>
      <c r="G793" t="str">
        <f>Table12[[#This Row],[DVAD]]</f>
        <v>36-45</v>
      </c>
      <c r="H793" t="str">
        <f>Table12[[#This Row],[Kids]]</f>
        <v>No</v>
      </c>
      <c r="I793" t="str">
        <f>Table12[[#This Row],[Teens]]</f>
        <v>Yes</v>
      </c>
    </row>
    <row r="794" spans="1:9" ht="16.5" x14ac:dyDescent="0.3">
      <c r="A794">
        <f>Table2[[#This Row],[NumWebPurchases]]</f>
        <v>3</v>
      </c>
      <c r="B794">
        <f>Table2[[#This Row],[NumCatalogPurchases]]</f>
        <v>6</v>
      </c>
      <c r="C794">
        <f>Table2[[#This Row],[NumStorePurchases]]</f>
        <v>4</v>
      </c>
      <c r="D794">
        <f>Table2[[#This Row],[NumWebVisitsMonth]]</f>
        <v>2</v>
      </c>
      <c r="E794" s="3">
        <f>Table12[[#This Row],[Age]]</f>
        <v>68</v>
      </c>
      <c r="F794" t="s">
        <v>30</v>
      </c>
      <c r="G794" t="str">
        <f>Table12[[#This Row],[DVAD]]</f>
        <v>66-75</v>
      </c>
      <c r="H794" t="str">
        <f>Table12[[#This Row],[Kids]]</f>
        <v>No</v>
      </c>
      <c r="I794" t="str">
        <f>Table12[[#This Row],[Teens]]</f>
        <v>No</v>
      </c>
    </row>
    <row r="795" spans="1:9" ht="16.5" x14ac:dyDescent="0.3">
      <c r="A795">
        <f>Table2[[#This Row],[NumWebPurchases]]</f>
        <v>5</v>
      </c>
      <c r="B795">
        <f>Table2[[#This Row],[NumCatalogPurchases]]</f>
        <v>4</v>
      </c>
      <c r="C795">
        <f>Table2[[#This Row],[NumStorePurchases]]</f>
        <v>7</v>
      </c>
      <c r="D795">
        <f>Table2[[#This Row],[NumWebVisitsMonth]]</f>
        <v>2</v>
      </c>
      <c r="E795" s="3">
        <f>Table12[[#This Row],[Age]]</f>
        <v>55</v>
      </c>
      <c r="F795" t="s">
        <v>33</v>
      </c>
      <c r="G795" t="str">
        <f>Table12[[#This Row],[DVAD]]</f>
        <v>46-55</v>
      </c>
      <c r="H795" t="str">
        <f>Table12[[#This Row],[Kids]]</f>
        <v>No</v>
      </c>
      <c r="I795" t="str">
        <f>Table12[[#This Row],[Teens]]</f>
        <v>No</v>
      </c>
    </row>
    <row r="796" spans="1:9" ht="16.5" x14ac:dyDescent="0.3">
      <c r="A796">
        <f>Table2[[#This Row],[NumWebPurchases]]</f>
        <v>2</v>
      </c>
      <c r="B796">
        <f>Table2[[#This Row],[NumCatalogPurchases]]</f>
        <v>0</v>
      </c>
      <c r="C796">
        <f>Table2[[#This Row],[NumStorePurchases]]</f>
        <v>3</v>
      </c>
      <c r="D796">
        <f>Table2[[#This Row],[NumWebVisitsMonth]]</f>
        <v>7</v>
      </c>
      <c r="E796" s="3">
        <f>Table12[[#This Row],[Age]]</f>
        <v>63</v>
      </c>
      <c r="F796" t="s">
        <v>30</v>
      </c>
      <c r="G796" t="str">
        <f>Table12[[#This Row],[DVAD]]</f>
        <v>56-65</v>
      </c>
      <c r="H796" t="str">
        <f>Table12[[#This Row],[Kids]]</f>
        <v>No</v>
      </c>
      <c r="I796" t="str">
        <f>Table12[[#This Row],[Teens]]</f>
        <v>No</v>
      </c>
    </row>
    <row r="797" spans="1:9" ht="16.5" x14ac:dyDescent="0.3">
      <c r="A797">
        <f>Table2[[#This Row],[NumWebPurchases]]</f>
        <v>3</v>
      </c>
      <c r="B797">
        <f>Table2[[#This Row],[NumCatalogPurchases]]</f>
        <v>3</v>
      </c>
      <c r="C797">
        <f>Table2[[#This Row],[NumStorePurchases]]</f>
        <v>5</v>
      </c>
      <c r="D797">
        <f>Table2[[#This Row],[NumWebVisitsMonth]]</f>
        <v>4</v>
      </c>
      <c r="E797" s="3">
        <f>Table12[[#This Row],[Age]]</f>
        <v>35</v>
      </c>
      <c r="F797" t="s">
        <v>30</v>
      </c>
      <c r="G797" t="str">
        <f>Table12[[#This Row],[DVAD]]</f>
        <v>26-35</v>
      </c>
      <c r="H797" t="str">
        <f>Table12[[#This Row],[Kids]]</f>
        <v>Yes</v>
      </c>
      <c r="I797" t="str">
        <f>Table12[[#This Row],[Teens]]</f>
        <v>Yes</v>
      </c>
    </row>
    <row r="798" spans="1:9" ht="16.5" x14ac:dyDescent="0.3">
      <c r="A798">
        <f>Table2[[#This Row],[NumWebPurchases]]</f>
        <v>1</v>
      </c>
      <c r="B798">
        <f>Table2[[#This Row],[NumCatalogPurchases]]</f>
        <v>1</v>
      </c>
      <c r="C798">
        <f>Table2[[#This Row],[NumStorePurchases]]</f>
        <v>5</v>
      </c>
      <c r="D798">
        <f>Table2[[#This Row],[NumWebVisitsMonth]]</f>
        <v>3</v>
      </c>
      <c r="E798" s="3">
        <f>Table12[[#This Row],[Age]]</f>
        <v>52</v>
      </c>
      <c r="F798" t="s">
        <v>33</v>
      </c>
      <c r="G798" t="str">
        <f>Table12[[#This Row],[DVAD]]</f>
        <v>46-55</v>
      </c>
      <c r="H798" t="str">
        <f>Table12[[#This Row],[Kids]]</f>
        <v>No</v>
      </c>
      <c r="I798" t="str">
        <f>Table12[[#This Row],[Teens]]</f>
        <v>Yes</v>
      </c>
    </row>
    <row r="799" spans="1:9" ht="16.5" x14ac:dyDescent="0.3">
      <c r="A799">
        <f>Table2[[#This Row],[NumWebPurchases]]</f>
        <v>4</v>
      </c>
      <c r="B799">
        <f>Table2[[#This Row],[NumCatalogPurchases]]</f>
        <v>1</v>
      </c>
      <c r="C799">
        <f>Table2[[#This Row],[NumStorePurchases]]</f>
        <v>7</v>
      </c>
      <c r="D799">
        <f>Table2[[#This Row],[NumWebVisitsMonth]]</f>
        <v>7</v>
      </c>
      <c r="E799" s="3">
        <f>Table12[[#This Row],[Age]]</f>
        <v>51</v>
      </c>
      <c r="F799" t="s">
        <v>35</v>
      </c>
      <c r="G799" t="str">
        <f>Table12[[#This Row],[DVAD]]</f>
        <v>46-55</v>
      </c>
      <c r="H799" t="str">
        <f>Table12[[#This Row],[Kids]]</f>
        <v>No</v>
      </c>
      <c r="I799" t="str">
        <f>Table12[[#This Row],[Teens]]</f>
        <v>No</v>
      </c>
    </row>
    <row r="800" spans="1:9" ht="16.5" x14ac:dyDescent="0.3">
      <c r="A800">
        <f>Table2[[#This Row],[NumWebPurchases]]</f>
        <v>10</v>
      </c>
      <c r="B800">
        <f>Table2[[#This Row],[NumCatalogPurchases]]</f>
        <v>3</v>
      </c>
      <c r="C800">
        <f>Table2[[#This Row],[NumStorePurchases]]</f>
        <v>7</v>
      </c>
      <c r="D800">
        <f>Table2[[#This Row],[NumWebVisitsMonth]]</f>
        <v>6</v>
      </c>
      <c r="E800" s="3">
        <f>Table12[[#This Row],[Age]]</f>
        <v>60</v>
      </c>
      <c r="F800" t="s">
        <v>31</v>
      </c>
      <c r="G800" t="str">
        <f>Table12[[#This Row],[DVAD]]</f>
        <v>56-65</v>
      </c>
      <c r="H800" t="str">
        <f>Table12[[#This Row],[Kids]]</f>
        <v>No</v>
      </c>
      <c r="I800" t="str">
        <f>Table12[[#This Row],[Teens]]</f>
        <v>Yes</v>
      </c>
    </row>
    <row r="801" spans="1:9" ht="16.5" x14ac:dyDescent="0.3">
      <c r="A801">
        <f>Table2[[#This Row],[NumWebPurchases]]</f>
        <v>11</v>
      </c>
      <c r="B801">
        <f>Table2[[#This Row],[NumCatalogPurchases]]</f>
        <v>4</v>
      </c>
      <c r="C801">
        <f>Table2[[#This Row],[NumStorePurchases]]</f>
        <v>8</v>
      </c>
      <c r="D801">
        <f>Table2[[#This Row],[NumWebVisitsMonth]]</f>
        <v>8</v>
      </c>
      <c r="E801" s="3">
        <f>Table12[[#This Row],[Age]]</f>
        <v>47</v>
      </c>
      <c r="F801" t="s">
        <v>33</v>
      </c>
      <c r="G801" t="str">
        <f>Table12[[#This Row],[DVAD]]</f>
        <v>46-55</v>
      </c>
      <c r="H801" t="str">
        <f>Table12[[#This Row],[Kids]]</f>
        <v>No</v>
      </c>
      <c r="I801" t="str">
        <f>Table12[[#This Row],[Teens]]</f>
        <v>Yes</v>
      </c>
    </row>
    <row r="802" spans="1:9" ht="16.5" x14ac:dyDescent="0.3">
      <c r="A802">
        <f>Table2[[#This Row],[NumWebPurchases]]</f>
        <v>6</v>
      </c>
      <c r="B802">
        <f>Table2[[#This Row],[NumCatalogPurchases]]</f>
        <v>5</v>
      </c>
      <c r="C802">
        <f>Table2[[#This Row],[NumStorePurchases]]</f>
        <v>12</v>
      </c>
      <c r="D802">
        <f>Table2[[#This Row],[NumWebVisitsMonth]]</f>
        <v>3</v>
      </c>
      <c r="E802" s="3">
        <f>Table12[[#This Row],[Age]]</f>
        <v>40</v>
      </c>
      <c r="F802" t="s">
        <v>33</v>
      </c>
      <c r="G802" t="str">
        <f>Table12[[#This Row],[DVAD]]</f>
        <v>36-45</v>
      </c>
      <c r="H802" t="str">
        <f>Table12[[#This Row],[Kids]]</f>
        <v>No</v>
      </c>
      <c r="I802" t="str">
        <f>Table12[[#This Row],[Teens]]</f>
        <v>No</v>
      </c>
    </row>
    <row r="803" spans="1:9" ht="16.5" x14ac:dyDescent="0.3">
      <c r="A803">
        <f>Table2[[#This Row],[NumWebPurchases]]</f>
        <v>4</v>
      </c>
      <c r="B803">
        <f>Table2[[#This Row],[NumCatalogPurchases]]</f>
        <v>0</v>
      </c>
      <c r="C803">
        <f>Table2[[#This Row],[NumStorePurchases]]</f>
        <v>3</v>
      </c>
      <c r="D803">
        <f>Table2[[#This Row],[NumWebVisitsMonth]]</f>
        <v>8</v>
      </c>
      <c r="E803" s="3">
        <f>Table12[[#This Row],[Age]]</f>
        <v>45</v>
      </c>
      <c r="F803" t="s">
        <v>38</v>
      </c>
      <c r="G803" t="str">
        <f>Table12[[#This Row],[DVAD]]</f>
        <v>36-45</v>
      </c>
      <c r="H803" t="str">
        <f>Table12[[#This Row],[Kids]]</f>
        <v>Yes</v>
      </c>
      <c r="I803" t="str">
        <f>Table12[[#This Row],[Teens]]</f>
        <v>No</v>
      </c>
    </row>
    <row r="804" spans="1:9" ht="16.5" x14ac:dyDescent="0.3">
      <c r="A804">
        <f>Table2[[#This Row],[NumWebPurchases]]</f>
        <v>4</v>
      </c>
      <c r="B804">
        <f>Table2[[#This Row],[NumCatalogPurchases]]</f>
        <v>4</v>
      </c>
      <c r="C804">
        <f>Table2[[#This Row],[NumStorePurchases]]</f>
        <v>9</v>
      </c>
      <c r="D804">
        <f>Table2[[#This Row],[NumWebVisitsMonth]]</f>
        <v>4</v>
      </c>
      <c r="E804" s="3">
        <f>Table12[[#This Row],[Age]]</f>
        <v>43</v>
      </c>
      <c r="F804" t="s">
        <v>33</v>
      </c>
      <c r="G804" t="str">
        <f>Table12[[#This Row],[DVAD]]</f>
        <v>36-45</v>
      </c>
      <c r="H804" t="str">
        <f>Table12[[#This Row],[Kids]]</f>
        <v>No</v>
      </c>
      <c r="I804" t="str">
        <f>Table12[[#This Row],[Teens]]</f>
        <v>Yes</v>
      </c>
    </row>
    <row r="805" spans="1:9" ht="16.5" x14ac:dyDescent="0.3">
      <c r="A805">
        <f>Table2[[#This Row],[NumWebPurchases]]</f>
        <v>1</v>
      </c>
      <c r="B805">
        <f>Table2[[#This Row],[NumCatalogPurchases]]</f>
        <v>0</v>
      </c>
      <c r="C805">
        <f>Table2[[#This Row],[NumStorePurchases]]</f>
        <v>3</v>
      </c>
      <c r="D805">
        <f>Table2[[#This Row],[NumWebVisitsMonth]]</f>
        <v>5</v>
      </c>
      <c r="E805" s="3">
        <f>Table12[[#This Row],[Age]]</f>
        <v>57</v>
      </c>
      <c r="F805" t="s">
        <v>30</v>
      </c>
      <c r="G805" t="str">
        <f>Table12[[#This Row],[DVAD]]</f>
        <v>56-65</v>
      </c>
      <c r="H805" t="str">
        <f>Table12[[#This Row],[Kids]]</f>
        <v>Yes</v>
      </c>
      <c r="I805" t="str">
        <f>Table12[[#This Row],[Teens]]</f>
        <v>Yes</v>
      </c>
    </row>
    <row r="806" spans="1:9" ht="16.5" x14ac:dyDescent="0.3">
      <c r="A806">
        <f>Table2[[#This Row],[NumWebPurchases]]</f>
        <v>2</v>
      </c>
      <c r="B806">
        <f>Table2[[#This Row],[NumCatalogPurchases]]</f>
        <v>1</v>
      </c>
      <c r="C806">
        <f>Table2[[#This Row],[NumStorePurchases]]</f>
        <v>4</v>
      </c>
      <c r="D806">
        <f>Table2[[#This Row],[NumWebVisitsMonth]]</f>
        <v>6</v>
      </c>
      <c r="E806" s="3">
        <f>Table12[[#This Row],[Age]]</f>
        <v>62</v>
      </c>
      <c r="F806" t="s">
        <v>33</v>
      </c>
      <c r="G806" t="str">
        <f>Table12[[#This Row],[DVAD]]</f>
        <v>56-65</v>
      </c>
      <c r="H806" t="str">
        <f>Table12[[#This Row],[Kids]]</f>
        <v>Yes</v>
      </c>
      <c r="I806" t="str">
        <f>Table12[[#This Row],[Teens]]</f>
        <v>Yes</v>
      </c>
    </row>
    <row r="807" spans="1:9" ht="16.5" x14ac:dyDescent="0.3">
      <c r="A807">
        <f>Table2[[#This Row],[NumWebPurchases]]</f>
        <v>6</v>
      </c>
      <c r="B807">
        <f>Table2[[#This Row],[NumCatalogPurchases]]</f>
        <v>8</v>
      </c>
      <c r="C807">
        <f>Table2[[#This Row],[NumStorePurchases]]</f>
        <v>13</v>
      </c>
      <c r="D807">
        <f>Table2[[#This Row],[NumWebVisitsMonth]]</f>
        <v>2</v>
      </c>
      <c r="E807" s="3">
        <f>Table12[[#This Row],[Age]]</f>
        <v>69</v>
      </c>
      <c r="F807" t="s">
        <v>33</v>
      </c>
      <c r="G807" t="str">
        <f>Table12[[#This Row],[DVAD]]</f>
        <v>66-75</v>
      </c>
      <c r="H807" t="str">
        <f>Table12[[#This Row],[Kids]]</f>
        <v>No</v>
      </c>
      <c r="I807" t="str">
        <f>Table12[[#This Row],[Teens]]</f>
        <v>No</v>
      </c>
    </row>
    <row r="808" spans="1:9" ht="16.5" x14ac:dyDescent="0.3">
      <c r="A808">
        <f>Table2[[#This Row],[NumWebPurchases]]</f>
        <v>2</v>
      </c>
      <c r="B808">
        <f>Table2[[#This Row],[NumCatalogPurchases]]</f>
        <v>8</v>
      </c>
      <c r="C808">
        <f>Table2[[#This Row],[NumStorePurchases]]</f>
        <v>12</v>
      </c>
      <c r="D808">
        <f>Table2[[#This Row],[NumWebVisitsMonth]]</f>
        <v>8</v>
      </c>
      <c r="E808" s="3">
        <f>Table12[[#This Row],[Age]]</f>
        <v>55</v>
      </c>
      <c r="F808" t="s">
        <v>33</v>
      </c>
      <c r="G808" t="str">
        <f>Table12[[#This Row],[DVAD]]</f>
        <v>46-55</v>
      </c>
      <c r="H808" t="str">
        <f>Table12[[#This Row],[Kids]]</f>
        <v>No</v>
      </c>
      <c r="I808" t="str">
        <f>Table12[[#This Row],[Teens]]</f>
        <v>No</v>
      </c>
    </row>
    <row r="809" spans="1:9" ht="16.5" x14ac:dyDescent="0.3">
      <c r="A809">
        <f>Table2[[#This Row],[NumWebPurchases]]</f>
        <v>7</v>
      </c>
      <c r="B809">
        <f>Table2[[#This Row],[NumCatalogPurchases]]</f>
        <v>1</v>
      </c>
      <c r="C809">
        <f>Table2[[#This Row],[NumStorePurchases]]</f>
        <v>7</v>
      </c>
      <c r="D809">
        <f>Table2[[#This Row],[NumWebVisitsMonth]]</f>
        <v>7</v>
      </c>
      <c r="E809" s="3">
        <f>Table12[[#This Row],[Age]]</f>
        <v>37</v>
      </c>
      <c r="F809" t="s">
        <v>33</v>
      </c>
      <c r="G809" t="str">
        <f>Table12[[#This Row],[DVAD]]</f>
        <v>36-45</v>
      </c>
      <c r="H809" t="str">
        <f>Table12[[#This Row],[Kids]]</f>
        <v>No</v>
      </c>
      <c r="I809" t="str">
        <f>Table12[[#This Row],[Teens]]</f>
        <v>Yes</v>
      </c>
    </row>
    <row r="810" spans="1:9" ht="16.5" x14ac:dyDescent="0.3">
      <c r="A810">
        <f>Table2[[#This Row],[NumWebPurchases]]</f>
        <v>1</v>
      </c>
      <c r="B810">
        <f>Table2[[#This Row],[NumCatalogPurchases]]</f>
        <v>1</v>
      </c>
      <c r="C810">
        <f>Table2[[#This Row],[NumStorePurchases]]</f>
        <v>3</v>
      </c>
      <c r="D810">
        <f>Table2[[#This Row],[NumWebVisitsMonth]]</f>
        <v>2</v>
      </c>
      <c r="E810" s="3">
        <f>Table12[[#This Row],[Age]]</f>
        <v>43</v>
      </c>
      <c r="F810" t="s">
        <v>33</v>
      </c>
      <c r="G810" t="str">
        <f>Table12[[#This Row],[DVAD]]</f>
        <v>36-45</v>
      </c>
      <c r="H810" t="str">
        <f>Table12[[#This Row],[Kids]]</f>
        <v>No</v>
      </c>
      <c r="I810" t="str">
        <f>Table12[[#This Row],[Teens]]</f>
        <v>Yes</v>
      </c>
    </row>
    <row r="811" spans="1:9" ht="16.5" x14ac:dyDescent="0.3">
      <c r="A811">
        <f>Table2[[#This Row],[NumWebPurchases]]</f>
        <v>3</v>
      </c>
      <c r="B811">
        <f>Table2[[#This Row],[NumCatalogPurchases]]</f>
        <v>4</v>
      </c>
      <c r="C811">
        <f>Table2[[#This Row],[NumStorePurchases]]</f>
        <v>6</v>
      </c>
      <c r="D811">
        <f>Table2[[#This Row],[NumWebVisitsMonth]]</f>
        <v>3</v>
      </c>
      <c r="E811" s="3">
        <f>Table12[[#This Row],[Age]]</f>
        <v>56</v>
      </c>
      <c r="F811" t="s">
        <v>30</v>
      </c>
      <c r="G811" t="str">
        <f>Table12[[#This Row],[DVAD]]</f>
        <v>56-65</v>
      </c>
      <c r="H811" t="str">
        <f>Table12[[#This Row],[Kids]]</f>
        <v>No</v>
      </c>
      <c r="I811" t="str">
        <f>Table12[[#This Row],[Teens]]</f>
        <v>Yes</v>
      </c>
    </row>
    <row r="812" spans="1:9" ht="16.5" x14ac:dyDescent="0.3">
      <c r="A812">
        <f>Table2[[#This Row],[NumWebPurchases]]</f>
        <v>3</v>
      </c>
      <c r="B812">
        <f>Table2[[#This Row],[NumCatalogPurchases]]</f>
        <v>2</v>
      </c>
      <c r="C812">
        <f>Table2[[#This Row],[NumStorePurchases]]</f>
        <v>8</v>
      </c>
      <c r="D812">
        <f>Table2[[#This Row],[NumWebVisitsMonth]]</f>
        <v>8</v>
      </c>
      <c r="E812" s="3">
        <f>Table12[[#This Row],[Age]]</f>
        <v>41</v>
      </c>
      <c r="F812" t="s">
        <v>33</v>
      </c>
      <c r="G812" t="str">
        <f>Table12[[#This Row],[DVAD]]</f>
        <v>36-45</v>
      </c>
      <c r="H812" t="str">
        <f>Table12[[#This Row],[Kids]]</f>
        <v>Yes</v>
      </c>
      <c r="I812" t="str">
        <f>Table12[[#This Row],[Teens]]</f>
        <v>Yes</v>
      </c>
    </row>
    <row r="813" spans="1:9" ht="16.5" x14ac:dyDescent="0.3">
      <c r="A813">
        <f>Table2[[#This Row],[NumWebPurchases]]</f>
        <v>5</v>
      </c>
      <c r="B813">
        <f>Table2[[#This Row],[NumCatalogPurchases]]</f>
        <v>9</v>
      </c>
      <c r="C813">
        <f>Table2[[#This Row],[NumStorePurchases]]</f>
        <v>6</v>
      </c>
      <c r="D813">
        <f>Table2[[#This Row],[NumWebVisitsMonth]]</f>
        <v>2</v>
      </c>
      <c r="E813" s="3">
        <f>Table12[[#This Row],[Age]]</f>
        <v>41</v>
      </c>
      <c r="F813" t="s">
        <v>30</v>
      </c>
      <c r="G813" t="str">
        <f>Table12[[#This Row],[DVAD]]</f>
        <v>36-45</v>
      </c>
      <c r="H813" t="str">
        <f>Table12[[#This Row],[Kids]]</f>
        <v>No</v>
      </c>
      <c r="I813" t="str">
        <f>Table12[[#This Row],[Teens]]</f>
        <v>Yes</v>
      </c>
    </row>
    <row r="814" spans="1:9" ht="16.5" x14ac:dyDescent="0.3">
      <c r="A814">
        <f>Table2[[#This Row],[NumWebPurchases]]</f>
        <v>1</v>
      </c>
      <c r="B814">
        <f>Table2[[#This Row],[NumCatalogPurchases]]</f>
        <v>1</v>
      </c>
      <c r="C814">
        <f>Table2[[#This Row],[NumStorePurchases]]</f>
        <v>2</v>
      </c>
      <c r="D814">
        <f>Table2[[#This Row],[NumWebVisitsMonth]]</f>
        <v>6</v>
      </c>
      <c r="E814" s="3">
        <f>Table12[[#This Row],[Age]]</f>
        <v>32</v>
      </c>
      <c r="F814" t="s">
        <v>30</v>
      </c>
      <c r="G814" t="str">
        <f>Table12[[#This Row],[DVAD]]</f>
        <v>26-35</v>
      </c>
      <c r="H814" t="str">
        <f>Table12[[#This Row],[Kids]]</f>
        <v>No</v>
      </c>
      <c r="I814" t="str">
        <f>Table12[[#This Row],[Teens]]</f>
        <v>No</v>
      </c>
    </row>
    <row r="815" spans="1:9" ht="16.5" x14ac:dyDescent="0.3">
      <c r="A815">
        <f>Table2[[#This Row],[NumWebPurchases]]</f>
        <v>2</v>
      </c>
      <c r="B815">
        <f>Table2[[#This Row],[NumCatalogPurchases]]</f>
        <v>0</v>
      </c>
      <c r="C815">
        <f>Table2[[#This Row],[NumStorePurchases]]</f>
        <v>3</v>
      </c>
      <c r="D815">
        <f>Table2[[#This Row],[NumWebVisitsMonth]]</f>
        <v>8</v>
      </c>
      <c r="E815" s="3">
        <f>Table12[[#This Row],[Age]]</f>
        <v>41</v>
      </c>
      <c r="F815" t="s">
        <v>33</v>
      </c>
      <c r="G815" t="str">
        <f>Table12[[#This Row],[DVAD]]</f>
        <v>36-45</v>
      </c>
      <c r="H815" t="str">
        <f>Table12[[#This Row],[Kids]]</f>
        <v>Yes</v>
      </c>
      <c r="I815" t="str">
        <f>Table12[[#This Row],[Teens]]</f>
        <v>No</v>
      </c>
    </row>
    <row r="816" spans="1:9" ht="16.5" x14ac:dyDescent="0.3">
      <c r="A816">
        <f>Table2[[#This Row],[NumWebPurchases]]</f>
        <v>5</v>
      </c>
      <c r="B816">
        <f>Table2[[#This Row],[NumCatalogPurchases]]</f>
        <v>4</v>
      </c>
      <c r="C816">
        <f>Table2[[#This Row],[NumStorePurchases]]</f>
        <v>6</v>
      </c>
      <c r="D816">
        <f>Table2[[#This Row],[NumWebVisitsMonth]]</f>
        <v>2</v>
      </c>
      <c r="E816" s="3">
        <f>Table12[[#This Row],[Age]]</f>
        <v>39</v>
      </c>
      <c r="F816" t="s">
        <v>31</v>
      </c>
      <c r="G816" t="str">
        <f>Table12[[#This Row],[DVAD]]</f>
        <v>36-45</v>
      </c>
      <c r="H816" t="str">
        <f>Table12[[#This Row],[Kids]]</f>
        <v>No</v>
      </c>
      <c r="I816" t="str">
        <f>Table12[[#This Row],[Teens]]</f>
        <v>No</v>
      </c>
    </row>
    <row r="817" spans="1:9" ht="16.5" x14ac:dyDescent="0.3">
      <c r="A817">
        <f>Table2[[#This Row],[NumWebPurchases]]</f>
        <v>5</v>
      </c>
      <c r="B817">
        <f>Table2[[#This Row],[NumCatalogPurchases]]</f>
        <v>7</v>
      </c>
      <c r="C817">
        <f>Table2[[#This Row],[NumStorePurchases]]</f>
        <v>9</v>
      </c>
      <c r="D817">
        <f>Table2[[#This Row],[NumWebVisitsMonth]]</f>
        <v>4</v>
      </c>
      <c r="E817" s="3">
        <f>Table12[[#This Row],[Age]]</f>
        <v>58</v>
      </c>
      <c r="F817" t="s">
        <v>31</v>
      </c>
      <c r="G817" t="str">
        <f>Table12[[#This Row],[DVAD]]</f>
        <v>56-65</v>
      </c>
      <c r="H817" t="str">
        <f>Table12[[#This Row],[Kids]]</f>
        <v>No</v>
      </c>
      <c r="I817" t="str">
        <f>Table12[[#This Row],[Teens]]</f>
        <v>Yes</v>
      </c>
    </row>
    <row r="818" spans="1:9" ht="16.5" x14ac:dyDescent="0.3">
      <c r="A818">
        <f>Table2[[#This Row],[NumWebPurchases]]</f>
        <v>5</v>
      </c>
      <c r="B818">
        <f>Table2[[#This Row],[NumCatalogPurchases]]</f>
        <v>5</v>
      </c>
      <c r="C818">
        <f>Table2[[#This Row],[NumStorePurchases]]</f>
        <v>12</v>
      </c>
      <c r="D818">
        <f>Table2[[#This Row],[NumWebVisitsMonth]]</f>
        <v>1</v>
      </c>
      <c r="E818" s="3">
        <f>Table12[[#This Row],[Age]]</f>
        <v>27</v>
      </c>
      <c r="F818" t="s">
        <v>33</v>
      </c>
      <c r="G818" t="str">
        <f>Table12[[#This Row],[DVAD]]</f>
        <v>26-35</v>
      </c>
      <c r="H818" t="str">
        <f>Table12[[#This Row],[Kids]]</f>
        <v>No</v>
      </c>
      <c r="I818" t="str">
        <f>Table12[[#This Row],[Teens]]</f>
        <v>No</v>
      </c>
    </row>
    <row r="819" spans="1:9" ht="16.5" x14ac:dyDescent="0.3">
      <c r="A819">
        <f>Table2[[#This Row],[NumWebPurchases]]</f>
        <v>5</v>
      </c>
      <c r="B819">
        <f>Table2[[#This Row],[NumCatalogPurchases]]</f>
        <v>4</v>
      </c>
      <c r="C819">
        <f>Table2[[#This Row],[NumStorePurchases]]</f>
        <v>7</v>
      </c>
      <c r="D819">
        <f>Table2[[#This Row],[NumWebVisitsMonth]]</f>
        <v>3</v>
      </c>
      <c r="E819" s="3">
        <f>Table12[[#This Row],[Age]]</f>
        <v>44</v>
      </c>
      <c r="F819" t="s">
        <v>30</v>
      </c>
      <c r="G819" t="str">
        <f>Table12[[#This Row],[DVAD]]</f>
        <v>36-45</v>
      </c>
      <c r="H819" t="str">
        <f>Table12[[#This Row],[Kids]]</f>
        <v>No</v>
      </c>
      <c r="I819" t="str">
        <f>Table12[[#This Row],[Teens]]</f>
        <v>Yes</v>
      </c>
    </row>
    <row r="820" spans="1:9" ht="16.5" x14ac:dyDescent="0.3">
      <c r="A820">
        <f>Table2[[#This Row],[NumWebPurchases]]</f>
        <v>1</v>
      </c>
      <c r="B820">
        <f>Table2[[#This Row],[NumCatalogPurchases]]</f>
        <v>0</v>
      </c>
      <c r="C820">
        <f>Table2[[#This Row],[NumStorePurchases]]</f>
        <v>2</v>
      </c>
      <c r="D820">
        <f>Table2[[#This Row],[NumWebVisitsMonth]]</f>
        <v>6</v>
      </c>
      <c r="E820" s="3">
        <f>Table12[[#This Row],[Age]]</f>
        <v>38</v>
      </c>
      <c r="F820" t="s">
        <v>33</v>
      </c>
      <c r="G820" t="str">
        <f>Table12[[#This Row],[DVAD]]</f>
        <v>36-45</v>
      </c>
      <c r="H820" t="str">
        <f>Table12[[#This Row],[Kids]]</f>
        <v>Yes</v>
      </c>
      <c r="I820" t="str">
        <f>Table12[[#This Row],[Teens]]</f>
        <v>Yes</v>
      </c>
    </row>
    <row r="821" spans="1:9" ht="16.5" x14ac:dyDescent="0.3">
      <c r="A821">
        <f>Table2[[#This Row],[NumWebPurchases]]</f>
        <v>10</v>
      </c>
      <c r="B821">
        <f>Table2[[#This Row],[NumCatalogPurchases]]</f>
        <v>2</v>
      </c>
      <c r="C821">
        <f>Table2[[#This Row],[NumStorePurchases]]</f>
        <v>4</v>
      </c>
      <c r="D821">
        <f>Table2[[#This Row],[NumWebVisitsMonth]]</f>
        <v>9</v>
      </c>
      <c r="E821" s="3">
        <f>Table12[[#This Row],[Age]]</f>
        <v>58</v>
      </c>
      <c r="F821" t="s">
        <v>33</v>
      </c>
      <c r="G821" t="str">
        <f>Table12[[#This Row],[DVAD]]</f>
        <v>56-65</v>
      </c>
      <c r="H821" t="str">
        <f>Table12[[#This Row],[Kids]]</f>
        <v>No</v>
      </c>
      <c r="I821" t="str">
        <f>Table12[[#This Row],[Teens]]</f>
        <v>No</v>
      </c>
    </row>
    <row r="822" spans="1:9" ht="16.5" x14ac:dyDescent="0.3">
      <c r="A822">
        <f>Table2[[#This Row],[NumWebPurchases]]</f>
        <v>9</v>
      </c>
      <c r="B822">
        <f>Table2[[#This Row],[NumCatalogPurchases]]</f>
        <v>2</v>
      </c>
      <c r="C822">
        <f>Table2[[#This Row],[NumStorePurchases]]</f>
        <v>9</v>
      </c>
      <c r="D822">
        <f>Table2[[#This Row],[NumWebVisitsMonth]]</f>
        <v>5</v>
      </c>
      <c r="E822" s="3">
        <f>Table12[[#This Row],[Age]]</f>
        <v>42</v>
      </c>
      <c r="F822" t="s">
        <v>30</v>
      </c>
      <c r="G822" t="str">
        <f>Table12[[#This Row],[DVAD]]</f>
        <v>36-45</v>
      </c>
      <c r="H822" t="str">
        <f>Table12[[#This Row],[Kids]]</f>
        <v>No</v>
      </c>
      <c r="I822" t="str">
        <f>Table12[[#This Row],[Teens]]</f>
        <v>Yes</v>
      </c>
    </row>
    <row r="823" spans="1:9" ht="16.5" x14ac:dyDescent="0.3">
      <c r="A823">
        <f>Table2[[#This Row],[NumWebPurchases]]</f>
        <v>2</v>
      </c>
      <c r="B823">
        <f>Table2[[#This Row],[NumCatalogPurchases]]</f>
        <v>0</v>
      </c>
      <c r="C823">
        <f>Table2[[#This Row],[NumStorePurchases]]</f>
        <v>3</v>
      </c>
      <c r="D823">
        <f>Table2[[#This Row],[NumWebVisitsMonth]]</f>
        <v>8</v>
      </c>
      <c r="E823" s="3">
        <f>Table12[[#This Row],[Age]]</f>
        <v>35</v>
      </c>
      <c r="F823" t="s">
        <v>33</v>
      </c>
      <c r="G823" t="str">
        <f>Table12[[#This Row],[DVAD]]</f>
        <v>26-35</v>
      </c>
      <c r="H823" t="str">
        <f>Table12[[#This Row],[Kids]]</f>
        <v>Yes</v>
      </c>
      <c r="I823" t="str">
        <f>Table12[[#This Row],[Teens]]</f>
        <v>No</v>
      </c>
    </row>
    <row r="824" spans="1:9" ht="16.5" x14ac:dyDescent="0.3">
      <c r="A824">
        <f>Table2[[#This Row],[NumWebPurchases]]</f>
        <v>5</v>
      </c>
      <c r="B824">
        <f>Table2[[#This Row],[NumCatalogPurchases]]</f>
        <v>4</v>
      </c>
      <c r="C824">
        <f>Table2[[#This Row],[NumStorePurchases]]</f>
        <v>8</v>
      </c>
      <c r="D824">
        <f>Table2[[#This Row],[NumWebVisitsMonth]]</f>
        <v>3</v>
      </c>
      <c r="E824" s="3">
        <f>Table12[[#This Row],[Age]]</f>
        <v>33</v>
      </c>
      <c r="F824" t="s">
        <v>30</v>
      </c>
      <c r="G824" t="str">
        <f>Table12[[#This Row],[DVAD]]</f>
        <v>26-35</v>
      </c>
      <c r="H824" t="str">
        <f>Table12[[#This Row],[Kids]]</f>
        <v>No</v>
      </c>
      <c r="I824" t="str">
        <f>Table12[[#This Row],[Teens]]</f>
        <v>No</v>
      </c>
    </row>
    <row r="825" spans="1:9" ht="16.5" x14ac:dyDescent="0.3">
      <c r="A825">
        <f>Table2[[#This Row],[NumWebPurchases]]</f>
        <v>2</v>
      </c>
      <c r="B825">
        <f>Table2[[#This Row],[NumCatalogPurchases]]</f>
        <v>0</v>
      </c>
      <c r="C825">
        <f>Table2[[#This Row],[NumStorePurchases]]</f>
        <v>3</v>
      </c>
      <c r="D825">
        <f>Table2[[#This Row],[NumWebVisitsMonth]]</f>
        <v>7</v>
      </c>
      <c r="E825" s="3">
        <f>Table12[[#This Row],[Age]]</f>
        <v>41</v>
      </c>
      <c r="F825" t="s">
        <v>33</v>
      </c>
      <c r="G825" t="str">
        <f>Table12[[#This Row],[DVAD]]</f>
        <v>36-45</v>
      </c>
      <c r="H825" t="str">
        <f>Table12[[#This Row],[Kids]]</f>
        <v>Yes</v>
      </c>
      <c r="I825" t="str">
        <f>Table12[[#This Row],[Teens]]</f>
        <v>No</v>
      </c>
    </row>
    <row r="826" spans="1:9" ht="16.5" x14ac:dyDescent="0.3">
      <c r="A826">
        <f>Table2[[#This Row],[NumWebPurchases]]</f>
        <v>7</v>
      </c>
      <c r="B826">
        <f>Table2[[#This Row],[NumCatalogPurchases]]</f>
        <v>3</v>
      </c>
      <c r="C826">
        <f>Table2[[#This Row],[NumStorePurchases]]</f>
        <v>7</v>
      </c>
      <c r="D826">
        <f>Table2[[#This Row],[NumWebVisitsMonth]]</f>
        <v>5</v>
      </c>
      <c r="E826" s="3">
        <f>Table12[[#This Row],[Age]]</f>
        <v>53</v>
      </c>
      <c r="F826" t="s">
        <v>31</v>
      </c>
      <c r="G826" t="str">
        <f>Table12[[#This Row],[DVAD]]</f>
        <v>46-55</v>
      </c>
      <c r="H826" t="str">
        <f>Table12[[#This Row],[Kids]]</f>
        <v>No</v>
      </c>
      <c r="I826" t="str">
        <f>Table12[[#This Row],[Teens]]</f>
        <v>No</v>
      </c>
    </row>
    <row r="827" spans="1:9" ht="16.5" x14ac:dyDescent="0.3">
      <c r="A827">
        <f>Table2[[#This Row],[NumWebPurchases]]</f>
        <v>3</v>
      </c>
      <c r="B827">
        <f>Table2[[#This Row],[NumCatalogPurchases]]</f>
        <v>2</v>
      </c>
      <c r="C827">
        <f>Table2[[#This Row],[NumStorePurchases]]</f>
        <v>2</v>
      </c>
      <c r="D827">
        <f>Table2[[#This Row],[NumWebVisitsMonth]]</f>
        <v>8</v>
      </c>
      <c r="E827" s="3">
        <f>Table12[[#This Row],[Age]]</f>
        <v>50</v>
      </c>
      <c r="F827" t="s">
        <v>35</v>
      </c>
      <c r="G827" t="str">
        <f>Table12[[#This Row],[DVAD]]</f>
        <v>46-55</v>
      </c>
      <c r="H827" t="str">
        <f>Table12[[#This Row],[Kids]]</f>
        <v>No</v>
      </c>
      <c r="I827" t="str">
        <f>Table12[[#This Row],[Teens]]</f>
        <v>No</v>
      </c>
    </row>
    <row r="828" spans="1:9" ht="16.5" x14ac:dyDescent="0.3">
      <c r="A828">
        <f>Table2[[#This Row],[NumWebPurchases]]</f>
        <v>5</v>
      </c>
      <c r="B828">
        <f>Table2[[#This Row],[NumCatalogPurchases]]</f>
        <v>10</v>
      </c>
      <c r="C828">
        <f>Table2[[#This Row],[NumStorePurchases]]</f>
        <v>4</v>
      </c>
      <c r="D828">
        <f>Table2[[#This Row],[NumWebVisitsMonth]]</f>
        <v>6</v>
      </c>
      <c r="E828" s="3">
        <f>Table12[[#This Row],[Age]]</f>
        <v>54</v>
      </c>
      <c r="F828" t="s">
        <v>33</v>
      </c>
      <c r="G828" t="str">
        <f>Table12[[#This Row],[DVAD]]</f>
        <v>46-55</v>
      </c>
      <c r="H828" t="str">
        <f>Table12[[#This Row],[Kids]]</f>
        <v>No</v>
      </c>
      <c r="I828" t="str">
        <f>Table12[[#This Row],[Teens]]</f>
        <v>Yes</v>
      </c>
    </row>
    <row r="829" spans="1:9" ht="16.5" x14ac:dyDescent="0.3">
      <c r="A829">
        <f>Table2[[#This Row],[NumWebPurchases]]</f>
        <v>10</v>
      </c>
      <c r="B829">
        <f>Table2[[#This Row],[NumCatalogPurchases]]</f>
        <v>2</v>
      </c>
      <c r="C829">
        <f>Table2[[#This Row],[NumStorePurchases]]</f>
        <v>11</v>
      </c>
      <c r="D829">
        <f>Table2[[#This Row],[NumWebVisitsMonth]]</f>
        <v>8</v>
      </c>
      <c r="E829" s="3">
        <f>Table12[[#This Row],[Age]]</f>
        <v>54</v>
      </c>
      <c r="F829" t="s">
        <v>35</v>
      </c>
      <c r="G829" t="str">
        <f>Table12[[#This Row],[DVAD]]</f>
        <v>46-55</v>
      </c>
      <c r="H829" t="str">
        <f>Table12[[#This Row],[Kids]]</f>
        <v>No</v>
      </c>
      <c r="I829" t="str">
        <f>Table12[[#This Row],[Teens]]</f>
        <v>Yes</v>
      </c>
    </row>
    <row r="830" spans="1:9" ht="16.5" x14ac:dyDescent="0.3">
      <c r="A830">
        <f>Table2[[#This Row],[NumWebPurchases]]</f>
        <v>3</v>
      </c>
      <c r="B830">
        <f>Table2[[#This Row],[NumCatalogPurchases]]</f>
        <v>4</v>
      </c>
      <c r="C830">
        <f>Table2[[#This Row],[NumStorePurchases]]</f>
        <v>7</v>
      </c>
      <c r="D830">
        <f>Table2[[#This Row],[NumWebVisitsMonth]]</f>
        <v>5</v>
      </c>
      <c r="E830" s="3">
        <f>Table12[[#This Row],[Age]]</f>
        <v>59</v>
      </c>
      <c r="F830" t="s">
        <v>38</v>
      </c>
      <c r="G830" t="str">
        <f>Table12[[#This Row],[DVAD]]</f>
        <v>56-65</v>
      </c>
      <c r="H830" t="str">
        <f>Table12[[#This Row],[Kids]]</f>
        <v>Yes</v>
      </c>
      <c r="I830" t="str">
        <f>Table12[[#This Row],[Teens]]</f>
        <v>Yes</v>
      </c>
    </row>
    <row r="831" spans="1:9" ht="16.5" x14ac:dyDescent="0.3">
      <c r="A831">
        <f>Table2[[#This Row],[NumWebPurchases]]</f>
        <v>1</v>
      </c>
      <c r="B831">
        <f>Table2[[#This Row],[NumCatalogPurchases]]</f>
        <v>0</v>
      </c>
      <c r="C831">
        <f>Table2[[#This Row],[NumStorePurchases]]</f>
        <v>3</v>
      </c>
      <c r="D831">
        <f>Table2[[#This Row],[NumWebVisitsMonth]]</f>
        <v>8</v>
      </c>
      <c r="E831" s="3">
        <f>Table12[[#This Row],[Age]]</f>
        <v>51</v>
      </c>
      <c r="F831" t="s">
        <v>31</v>
      </c>
      <c r="G831" t="str">
        <f>Table12[[#This Row],[DVAD]]</f>
        <v>46-55</v>
      </c>
      <c r="H831" t="str">
        <f>Table12[[#This Row],[Kids]]</f>
        <v>Yes</v>
      </c>
      <c r="I831" t="str">
        <f>Table12[[#This Row],[Teens]]</f>
        <v>Yes</v>
      </c>
    </row>
    <row r="832" spans="1:9" ht="16.5" x14ac:dyDescent="0.3">
      <c r="A832">
        <f>Table2[[#This Row],[NumWebPurchases]]</f>
        <v>8</v>
      </c>
      <c r="B832">
        <f>Table2[[#This Row],[NumCatalogPurchases]]</f>
        <v>9</v>
      </c>
      <c r="C832">
        <f>Table2[[#This Row],[NumStorePurchases]]</f>
        <v>4</v>
      </c>
      <c r="D832">
        <f>Table2[[#This Row],[NumWebVisitsMonth]]</f>
        <v>4</v>
      </c>
      <c r="E832" s="3">
        <f>Table12[[#This Row],[Age]]</f>
        <v>55</v>
      </c>
      <c r="F832" t="s">
        <v>35</v>
      </c>
      <c r="G832" t="str">
        <f>Table12[[#This Row],[DVAD]]</f>
        <v>46-55</v>
      </c>
      <c r="H832" t="str">
        <f>Table12[[#This Row],[Kids]]</f>
        <v>No</v>
      </c>
      <c r="I832" t="str">
        <f>Table12[[#This Row],[Teens]]</f>
        <v>Yes</v>
      </c>
    </row>
    <row r="833" spans="1:9" ht="16.5" x14ac:dyDescent="0.3">
      <c r="A833">
        <f>Table2[[#This Row],[NumWebPurchases]]</f>
        <v>1</v>
      </c>
      <c r="B833">
        <f>Table2[[#This Row],[NumCatalogPurchases]]</f>
        <v>0</v>
      </c>
      <c r="C833">
        <f>Table2[[#This Row],[NumStorePurchases]]</f>
        <v>3</v>
      </c>
      <c r="D833">
        <f>Table2[[#This Row],[NumWebVisitsMonth]]</f>
        <v>6</v>
      </c>
      <c r="E833" s="3">
        <f>Table12[[#This Row],[Age]]</f>
        <v>30</v>
      </c>
      <c r="F833" t="s">
        <v>30</v>
      </c>
      <c r="G833" t="str">
        <f>Table12[[#This Row],[DVAD]]</f>
        <v>26-35</v>
      </c>
      <c r="H833" t="str">
        <f>Table12[[#This Row],[Kids]]</f>
        <v>Yes</v>
      </c>
      <c r="I833" t="str">
        <f>Table12[[#This Row],[Teens]]</f>
        <v>No</v>
      </c>
    </row>
    <row r="834" spans="1:9" ht="16.5" x14ac:dyDescent="0.3">
      <c r="A834">
        <f>Table2[[#This Row],[NumWebPurchases]]</f>
        <v>2</v>
      </c>
      <c r="B834">
        <f>Table2[[#This Row],[NumCatalogPurchases]]</f>
        <v>0</v>
      </c>
      <c r="C834">
        <f>Table2[[#This Row],[NumStorePurchases]]</f>
        <v>3</v>
      </c>
      <c r="D834">
        <f>Table2[[#This Row],[NumWebVisitsMonth]]</f>
        <v>5</v>
      </c>
      <c r="E834" s="3">
        <f>Table12[[#This Row],[Age]]</f>
        <v>37</v>
      </c>
      <c r="F834" t="s">
        <v>31</v>
      </c>
      <c r="G834" t="str">
        <f>Table12[[#This Row],[DVAD]]</f>
        <v>36-45</v>
      </c>
      <c r="H834" t="str">
        <f>Table12[[#This Row],[Kids]]</f>
        <v>Yes</v>
      </c>
      <c r="I834" t="str">
        <f>Table12[[#This Row],[Teens]]</f>
        <v>Yes</v>
      </c>
    </row>
    <row r="835" spans="1:9" ht="16.5" x14ac:dyDescent="0.3">
      <c r="A835">
        <f>Table2[[#This Row],[NumWebPurchases]]</f>
        <v>6</v>
      </c>
      <c r="B835">
        <f>Table2[[#This Row],[NumCatalogPurchases]]</f>
        <v>4</v>
      </c>
      <c r="C835">
        <f>Table2[[#This Row],[NumStorePurchases]]</f>
        <v>7</v>
      </c>
      <c r="D835">
        <f>Table2[[#This Row],[NumWebVisitsMonth]]</f>
        <v>6</v>
      </c>
      <c r="E835" s="3">
        <f>Table12[[#This Row],[Age]]</f>
        <v>20</v>
      </c>
      <c r="F835" t="s">
        <v>31</v>
      </c>
      <c r="G835" t="str">
        <f>Table12[[#This Row],[DVAD]]</f>
        <v>16-25</v>
      </c>
      <c r="H835" t="str">
        <f>Table12[[#This Row],[Kids]]</f>
        <v>No</v>
      </c>
      <c r="I835" t="str">
        <f>Table12[[#This Row],[Teens]]</f>
        <v>No</v>
      </c>
    </row>
    <row r="836" spans="1:9" ht="16.5" x14ac:dyDescent="0.3">
      <c r="A836">
        <f>Table2[[#This Row],[NumWebPurchases]]</f>
        <v>7</v>
      </c>
      <c r="B836">
        <f>Table2[[#This Row],[NumCatalogPurchases]]</f>
        <v>3</v>
      </c>
      <c r="C836">
        <f>Table2[[#This Row],[NumStorePurchases]]</f>
        <v>7</v>
      </c>
      <c r="D836">
        <f>Table2[[#This Row],[NumWebVisitsMonth]]</f>
        <v>5</v>
      </c>
      <c r="E836" s="3">
        <f>Table12[[#This Row],[Age]]</f>
        <v>46</v>
      </c>
      <c r="F836" t="s">
        <v>33</v>
      </c>
      <c r="G836" t="str">
        <f>Table12[[#This Row],[DVAD]]</f>
        <v>46-55</v>
      </c>
      <c r="H836" t="str">
        <f>Table12[[#This Row],[Kids]]</f>
        <v>No</v>
      </c>
      <c r="I836" t="str">
        <f>Table12[[#This Row],[Teens]]</f>
        <v>Yes</v>
      </c>
    </row>
    <row r="837" spans="1:9" ht="16.5" x14ac:dyDescent="0.3">
      <c r="A837">
        <f>Table2[[#This Row],[NumWebPurchases]]</f>
        <v>2</v>
      </c>
      <c r="B837">
        <f>Table2[[#This Row],[NumCatalogPurchases]]</f>
        <v>0</v>
      </c>
      <c r="C837">
        <f>Table2[[#This Row],[NumStorePurchases]]</f>
        <v>3</v>
      </c>
      <c r="D837">
        <f>Table2[[#This Row],[NumWebVisitsMonth]]</f>
        <v>7</v>
      </c>
      <c r="E837" s="3">
        <f>Table12[[#This Row],[Age]]</f>
        <v>33</v>
      </c>
      <c r="F837" t="s">
        <v>33</v>
      </c>
      <c r="G837" t="str">
        <f>Table12[[#This Row],[DVAD]]</f>
        <v>26-35</v>
      </c>
      <c r="H837" t="str">
        <f>Table12[[#This Row],[Kids]]</f>
        <v>Yes</v>
      </c>
      <c r="I837" t="str">
        <f>Table12[[#This Row],[Teens]]</f>
        <v>No</v>
      </c>
    </row>
    <row r="838" spans="1:9" ht="16.5" x14ac:dyDescent="0.3">
      <c r="A838">
        <f>Table2[[#This Row],[NumWebPurchases]]</f>
        <v>1</v>
      </c>
      <c r="B838">
        <f>Table2[[#This Row],[NumCatalogPurchases]]</f>
        <v>0</v>
      </c>
      <c r="C838">
        <f>Table2[[#This Row],[NumStorePurchases]]</f>
        <v>3</v>
      </c>
      <c r="D838">
        <f>Table2[[#This Row],[NumWebVisitsMonth]]</f>
        <v>8</v>
      </c>
      <c r="E838" s="3">
        <f>Table12[[#This Row],[Age]]</f>
        <v>46</v>
      </c>
      <c r="F838" t="s">
        <v>30</v>
      </c>
      <c r="G838" t="str">
        <f>Table12[[#This Row],[DVAD]]</f>
        <v>46-55</v>
      </c>
      <c r="H838" t="str">
        <f>Table12[[#This Row],[Kids]]</f>
        <v>Yes</v>
      </c>
      <c r="I838" t="str">
        <f>Table12[[#This Row],[Teens]]</f>
        <v>Yes</v>
      </c>
    </row>
    <row r="839" spans="1:9" ht="16.5" x14ac:dyDescent="0.3">
      <c r="A839">
        <f>Table2[[#This Row],[NumWebPurchases]]</f>
        <v>6</v>
      </c>
      <c r="B839">
        <f>Table2[[#This Row],[NumCatalogPurchases]]</f>
        <v>5</v>
      </c>
      <c r="C839">
        <f>Table2[[#This Row],[NumStorePurchases]]</f>
        <v>12</v>
      </c>
      <c r="D839">
        <f>Table2[[#This Row],[NumWebVisitsMonth]]</f>
        <v>3</v>
      </c>
      <c r="E839" s="3">
        <f>Table12[[#This Row],[Age]]</f>
        <v>57</v>
      </c>
      <c r="F839" t="s">
        <v>35</v>
      </c>
      <c r="G839" t="str">
        <f>Table12[[#This Row],[DVAD]]</f>
        <v>56-65</v>
      </c>
      <c r="H839" t="str">
        <f>Table12[[#This Row],[Kids]]</f>
        <v>No</v>
      </c>
      <c r="I839" t="str">
        <f>Table12[[#This Row],[Teens]]</f>
        <v>Yes</v>
      </c>
    </row>
    <row r="840" spans="1:9" ht="16.5" x14ac:dyDescent="0.3">
      <c r="A840">
        <f>Table2[[#This Row],[NumWebPurchases]]</f>
        <v>6</v>
      </c>
      <c r="B840">
        <f>Table2[[#This Row],[NumCatalogPurchases]]</f>
        <v>1</v>
      </c>
      <c r="C840">
        <f>Table2[[#This Row],[NumStorePurchases]]</f>
        <v>5</v>
      </c>
      <c r="D840">
        <f>Table2[[#This Row],[NumWebVisitsMonth]]</f>
        <v>7</v>
      </c>
      <c r="E840" s="3">
        <f>Table12[[#This Row],[Age]]</f>
        <v>41</v>
      </c>
      <c r="F840" t="s">
        <v>30</v>
      </c>
      <c r="G840" t="str">
        <f>Table12[[#This Row],[DVAD]]</f>
        <v>36-45</v>
      </c>
      <c r="H840" t="str">
        <f>Table12[[#This Row],[Kids]]</f>
        <v>Yes</v>
      </c>
      <c r="I840" t="str">
        <f>Table12[[#This Row],[Teens]]</f>
        <v>No</v>
      </c>
    </row>
    <row r="841" spans="1:9" ht="16.5" x14ac:dyDescent="0.3">
      <c r="A841">
        <f>Table2[[#This Row],[NumWebPurchases]]</f>
        <v>7</v>
      </c>
      <c r="B841">
        <f>Table2[[#This Row],[NumCatalogPurchases]]</f>
        <v>7</v>
      </c>
      <c r="C841">
        <f>Table2[[#This Row],[NumStorePurchases]]</f>
        <v>12</v>
      </c>
      <c r="D841">
        <f>Table2[[#This Row],[NumWebVisitsMonth]]</f>
        <v>3</v>
      </c>
      <c r="E841" s="3">
        <f>Table12[[#This Row],[Age]]</f>
        <v>32</v>
      </c>
      <c r="F841" t="s">
        <v>30</v>
      </c>
      <c r="G841" t="str">
        <f>Table12[[#This Row],[DVAD]]</f>
        <v>26-35</v>
      </c>
      <c r="H841" t="str">
        <f>Table12[[#This Row],[Kids]]</f>
        <v>No</v>
      </c>
      <c r="I841" t="str">
        <f>Table12[[#This Row],[Teens]]</f>
        <v>No</v>
      </c>
    </row>
    <row r="842" spans="1:9" ht="16.5" x14ac:dyDescent="0.3">
      <c r="A842">
        <f>Table2[[#This Row],[NumWebPurchases]]</f>
        <v>1</v>
      </c>
      <c r="B842">
        <f>Table2[[#This Row],[NumCatalogPurchases]]</f>
        <v>0</v>
      </c>
      <c r="C842">
        <f>Table2[[#This Row],[NumStorePurchases]]</f>
        <v>3</v>
      </c>
      <c r="D842">
        <f>Table2[[#This Row],[NumWebVisitsMonth]]</f>
        <v>6</v>
      </c>
      <c r="E842" s="3">
        <f>Table12[[#This Row],[Age]]</f>
        <v>33</v>
      </c>
      <c r="F842" t="s">
        <v>31</v>
      </c>
      <c r="G842" t="str">
        <f>Table12[[#This Row],[DVAD]]</f>
        <v>26-35</v>
      </c>
      <c r="H842" t="str">
        <f>Table12[[#This Row],[Kids]]</f>
        <v>No</v>
      </c>
      <c r="I842" t="str">
        <f>Table12[[#This Row],[Teens]]</f>
        <v>Yes</v>
      </c>
    </row>
    <row r="843" spans="1:9" ht="16.5" x14ac:dyDescent="0.3">
      <c r="A843">
        <f>Table2[[#This Row],[NumWebPurchases]]</f>
        <v>7</v>
      </c>
      <c r="B843">
        <f>Table2[[#This Row],[NumCatalogPurchases]]</f>
        <v>6</v>
      </c>
      <c r="C843">
        <f>Table2[[#This Row],[NumStorePurchases]]</f>
        <v>5</v>
      </c>
      <c r="D843">
        <f>Table2[[#This Row],[NumWebVisitsMonth]]</f>
        <v>5</v>
      </c>
      <c r="E843" s="3">
        <f>Table12[[#This Row],[Age]]</f>
        <v>37</v>
      </c>
      <c r="F843" t="s">
        <v>33</v>
      </c>
      <c r="G843" t="str">
        <f>Table12[[#This Row],[DVAD]]</f>
        <v>36-45</v>
      </c>
      <c r="H843" t="str">
        <f>Table12[[#This Row],[Kids]]</f>
        <v>No</v>
      </c>
      <c r="I843" t="str">
        <f>Table12[[#This Row],[Teens]]</f>
        <v>Yes</v>
      </c>
    </row>
    <row r="844" spans="1:9" ht="16.5" x14ac:dyDescent="0.3">
      <c r="A844">
        <f>Table2[[#This Row],[NumWebPurchases]]</f>
        <v>2</v>
      </c>
      <c r="B844">
        <f>Table2[[#This Row],[NumCatalogPurchases]]</f>
        <v>1</v>
      </c>
      <c r="C844">
        <f>Table2[[#This Row],[NumStorePurchases]]</f>
        <v>3</v>
      </c>
      <c r="D844">
        <f>Table2[[#This Row],[NumWebVisitsMonth]]</f>
        <v>5</v>
      </c>
      <c r="E844" s="3">
        <f>Table12[[#This Row],[Age]]</f>
        <v>63</v>
      </c>
      <c r="F844" t="s">
        <v>30</v>
      </c>
      <c r="G844" t="str">
        <f>Table12[[#This Row],[DVAD]]</f>
        <v>56-65</v>
      </c>
      <c r="H844" t="str">
        <f>Table12[[#This Row],[Kids]]</f>
        <v>Yes</v>
      </c>
      <c r="I844" t="str">
        <f>Table12[[#This Row],[Teens]]</f>
        <v>Yes</v>
      </c>
    </row>
    <row r="845" spans="1:9" ht="16.5" x14ac:dyDescent="0.3">
      <c r="A845">
        <f>Table2[[#This Row],[NumWebPurchases]]</f>
        <v>3</v>
      </c>
      <c r="B845">
        <f>Table2[[#This Row],[NumCatalogPurchases]]</f>
        <v>2</v>
      </c>
      <c r="C845">
        <f>Table2[[#This Row],[NumStorePurchases]]</f>
        <v>6</v>
      </c>
      <c r="D845">
        <f>Table2[[#This Row],[NumWebVisitsMonth]]</f>
        <v>5</v>
      </c>
      <c r="E845" s="3">
        <f>Table12[[#This Row],[Age]]</f>
        <v>38</v>
      </c>
      <c r="F845" t="s">
        <v>33</v>
      </c>
      <c r="G845" t="str">
        <f>Table12[[#This Row],[DVAD]]</f>
        <v>36-45</v>
      </c>
      <c r="H845" t="str">
        <f>Table12[[#This Row],[Kids]]</f>
        <v>No</v>
      </c>
      <c r="I845" t="str">
        <f>Table12[[#This Row],[Teens]]</f>
        <v>Yes</v>
      </c>
    </row>
    <row r="846" spans="1:9" ht="16.5" x14ac:dyDescent="0.3">
      <c r="A846">
        <f>Table2[[#This Row],[NumWebPurchases]]</f>
        <v>3</v>
      </c>
      <c r="B846">
        <f>Table2[[#This Row],[NumCatalogPurchases]]</f>
        <v>0</v>
      </c>
      <c r="C846">
        <f>Table2[[#This Row],[NumStorePurchases]]</f>
        <v>4</v>
      </c>
      <c r="D846">
        <f>Table2[[#This Row],[NumWebVisitsMonth]]</f>
        <v>6</v>
      </c>
      <c r="E846" s="3">
        <f>Table12[[#This Row],[Age]]</f>
        <v>26</v>
      </c>
      <c r="F846" t="s">
        <v>33</v>
      </c>
      <c r="G846" t="str">
        <f>Table12[[#This Row],[DVAD]]</f>
        <v>26-35</v>
      </c>
      <c r="H846" t="str">
        <f>Table12[[#This Row],[Kids]]</f>
        <v>Yes</v>
      </c>
      <c r="I846" t="str">
        <f>Table12[[#This Row],[Teens]]</f>
        <v>No</v>
      </c>
    </row>
    <row r="847" spans="1:9" ht="16.5" x14ac:dyDescent="0.3">
      <c r="A847">
        <f>Table2[[#This Row],[NumWebPurchases]]</f>
        <v>4</v>
      </c>
      <c r="B847">
        <f>Table2[[#This Row],[NumCatalogPurchases]]</f>
        <v>0</v>
      </c>
      <c r="C847">
        <f>Table2[[#This Row],[NumStorePurchases]]</f>
        <v>3</v>
      </c>
      <c r="D847">
        <f>Table2[[#This Row],[NumWebVisitsMonth]]</f>
        <v>9</v>
      </c>
      <c r="E847" s="3">
        <f>Table12[[#This Row],[Age]]</f>
        <v>31</v>
      </c>
      <c r="F847" t="s">
        <v>31</v>
      </c>
      <c r="G847" t="str">
        <f>Table12[[#This Row],[DVAD]]</f>
        <v>26-35</v>
      </c>
      <c r="H847" t="str">
        <f>Table12[[#This Row],[Kids]]</f>
        <v>Yes</v>
      </c>
      <c r="I847" t="str">
        <f>Table12[[#This Row],[Teens]]</f>
        <v>No</v>
      </c>
    </row>
    <row r="848" spans="1:9" ht="16.5" x14ac:dyDescent="0.3">
      <c r="A848">
        <f>Table2[[#This Row],[NumWebPurchases]]</f>
        <v>3</v>
      </c>
      <c r="B848">
        <f>Table2[[#This Row],[NumCatalogPurchases]]</f>
        <v>6</v>
      </c>
      <c r="C848">
        <f>Table2[[#This Row],[NumStorePurchases]]</f>
        <v>7</v>
      </c>
      <c r="D848">
        <f>Table2[[#This Row],[NumWebVisitsMonth]]</f>
        <v>1</v>
      </c>
      <c r="E848" s="3">
        <f>Table12[[#This Row],[Age]]</f>
        <v>53</v>
      </c>
      <c r="F848" t="s">
        <v>30</v>
      </c>
      <c r="G848" t="str">
        <f>Table12[[#This Row],[DVAD]]</f>
        <v>46-55</v>
      </c>
      <c r="H848" t="str">
        <f>Table12[[#This Row],[Kids]]</f>
        <v>No</v>
      </c>
      <c r="I848" t="str">
        <f>Table12[[#This Row],[Teens]]</f>
        <v>No</v>
      </c>
    </row>
    <row r="849" spans="1:9" ht="16.5" x14ac:dyDescent="0.3">
      <c r="A849">
        <f>Table2[[#This Row],[NumWebPurchases]]</f>
        <v>5</v>
      </c>
      <c r="B849">
        <f>Table2[[#This Row],[NumCatalogPurchases]]</f>
        <v>6</v>
      </c>
      <c r="C849">
        <f>Table2[[#This Row],[NumStorePurchases]]</f>
        <v>7</v>
      </c>
      <c r="D849">
        <f>Table2[[#This Row],[NumWebVisitsMonth]]</f>
        <v>2</v>
      </c>
      <c r="E849" s="3">
        <f>Table12[[#This Row],[Age]]</f>
        <v>44</v>
      </c>
      <c r="F849" t="s">
        <v>30</v>
      </c>
      <c r="G849" t="str">
        <f>Table12[[#This Row],[DVAD]]</f>
        <v>36-45</v>
      </c>
      <c r="H849" t="str">
        <f>Table12[[#This Row],[Kids]]</f>
        <v>No</v>
      </c>
      <c r="I849" t="str">
        <f>Table12[[#This Row],[Teens]]</f>
        <v>No</v>
      </c>
    </row>
    <row r="850" spans="1:9" ht="16.5" x14ac:dyDescent="0.3">
      <c r="A850">
        <f>Table2[[#This Row],[NumWebPurchases]]</f>
        <v>3</v>
      </c>
      <c r="B850">
        <f>Table2[[#This Row],[NumCatalogPurchases]]</f>
        <v>6</v>
      </c>
      <c r="C850">
        <f>Table2[[#This Row],[NumStorePurchases]]</f>
        <v>8</v>
      </c>
      <c r="D850">
        <f>Table2[[#This Row],[NumWebVisitsMonth]]</f>
        <v>3</v>
      </c>
      <c r="E850" s="3">
        <f>Table12[[#This Row],[Age]]</f>
        <v>21</v>
      </c>
      <c r="F850" t="s">
        <v>30</v>
      </c>
      <c r="G850" t="str">
        <f>Table12[[#This Row],[DVAD]]</f>
        <v>16-25</v>
      </c>
      <c r="H850" t="str">
        <f>Table12[[#This Row],[Kids]]</f>
        <v>No</v>
      </c>
      <c r="I850" t="str">
        <f>Table12[[#This Row],[Teens]]</f>
        <v>No</v>
      </c>
    </row>
    <row r="851" spans="1:9" ht="16.5" x14ac:dyDescent="0.3">
      <c r="A851">
        <f>Table2[[#This Row],[NumWebPurchases]]</f>
        <v>7</v>
      </c>
      <c r="B851">
        <f>Table2[[#This Row],[NumCatalogPurchases]]</f>
        <v>5</v>
      </c>
      <c r="C851">
        <f>Table2[[#This Row],[NumStorePurchases]]</f>
        <v>8</v>
      </c>
      <c r="D851">
        <f>Table2[[#This Row],[NumWebVisitsMonth]]</f>
        <v>5</v>
      </c>
      <c r="E851" s="3">
        <f>Table12[[#This Row],[Age]]</f>
        <v>56</v>
      </c>
      <c r="F851" t="s">
        <v>33</v>
      </c>
      <c r="G851" t="str">
        <f>Table12[[#This Row],[DVAD]]</f>
        <v>56-65</v>
      </c>
      <c r="H851" t="str">
        <f>Table12[[#This Row],[Kids]]</f>
        <v>No</v>
      </c>
      <c r="I851" t="str">
        <f>Table12[[#This Row],[Teens]]</f>
        <v>Yes</v>
      </c>
    </row>
    <row r="852" spans="1:9" ht="16.5" x14ac:dyDescent="0.3">
      <c r="A852">
        <f>Table2[[#This Row],[NumWebPurchases]]</f>
        <v>3</v>
      </c>
      <c r="B852">
        <f>Table2[[#This Row],[NumCatalogPurchases]]</f>
        <v>1</v>
      </c>
      <c r="C852">
        <f>Table2[[#This Row],[NumStorePurchases]]</f>
        <v>5</v>
      </c>
      <c r="D852">
        <f>Table2[[#This Row],[NumWebVisitsMonth]]</f>
        <v>5</v>
      </c>
      <c r="E852" s="3">
        <f>Table12[[#This Row],[Age]]</f>
        <v>50</v>
      </c>
      <c r="F852" t="s">
        <v>30</v>
      </c>
      <c r="G852" t="str">
        <f>Table12[[#This Row],[DVAD]]</f>
        <v>46-55</v>
      </c>
      <c r="H852" t="str">
        <f>Table12[[#This Row],[Kids]]</f>
        <v>No</v>
      </c>
      <c r="I852" t="str">
        <f>Table12[[#This Row],[Teens]]</f>
        <v>Yes</v>
      </c>
    </row>
    <row r="853" spans="1:9" ht="16.5" x14ac:dyDescent="0.3">
      <c r="A853">
        <f>Table2[[#This Row],[NumWebPurchases]]</f>
        <v>3</v>
      </c>
      <c r="B853">
        <f>Table2[[#This Row],[NumCatalogPurchases]]</f>
        <v>1</v>
      </c>
      <c r="C853">
        <f>Table2[[#This Row],[NumStorePurchases]]</f>
        <v>3</v>
      </c>
      <c r="D853">
        <f>Table2[[#This Row],[NumWebVisitsMonth]]</f>
        <v>5</v>
      </c>
      <c r="E853" s="3">
        <f>Table12[[#This Row],[Age]]</f>
        <v>33</v>
      </c>
      <c r="F853" t="s">
        <v>33</v>
      </c>
      <c r="G853" t="str">
        <f>Table12[[#This Row],[DVAD]]</f>
        <v>26-35</v>
      </c>
      <c r="H853" t="str">
        <f>Table12[[#This Row],[Kids]]</f>
        <v>Yes</v>
      </c>
      <c r="I853" t="str">
        <f>Table12[[#This Row],[Teens]]</f>
        <v>No</v>
      </c>
    </row>
    <row r="854" spans="1:9" ht="16.5" x14ac:dyDescent="0.3">
      <c r="A854">
        <f>Table2[[#This Row],[NumWebPurchases]]</f>
        <v>5</v>
      </c>
      <c r="B854">
        <f>Table2[[#This Row],[NumCatalogPurchases]]</f>
        <v>3</v>
      </c>
      <c r="C854">
        <f>Table2[[#This Row],[NumStorePurchases]]</f>
        <v>3</v>
      </c>
      <c r="D854">
        <f>Table2[[#This Row],[NumWebVisitsMonth]]</f>
        <v>6</v>
      </c>
      <c r="E854" s="3">
        <f>Table12[[#This Row],[Age]]</f>
        <v>39</v>
      </c>
      <c r="F854" t="s">
        <v>33</v>
      </c>
      <c r="G854" t="str">
        <f>Table12[[#This Row],[DVAD]]</f>
        <v>36-45</v>
      </c>
      <c r="H854" t="str">
        <f>Table12[[#This Row],[Kids]]</f>
        <v>No</v>
      </c>
      <c r="I854" t="str">
        <f>Table12[[#This Row],[Teens]]</f>
        <v>Yes</v>
      </c>
    </row>
    <row r="855" spans="1:9" ht="16.5" x14ac:dyDescent="0.3">
      <c r="A855">
        <f>Table2[[#This Row],[NumWebPurchases]]</f>
        <v>6</v>
      </c>
      <c r="B855">
        <f>Table2[[#This Row],[NumCatalogPurchases]]</f>
        <v>2</v>
      </c>
      <c r="C855">
        <f>Table2[[#This Row],[NumStorePurchases]]</f>
        <v>9</v>
      </c>
      <c r="D855">
        <f>Table2[[#This Row],[NumWebVisitsMonth]]</f>
        <v>4</v>
      </c>
      <c r="E855" s="3">
        <f>Table12[[#This Row],[Age]]</f>
        <v>60</v>
      </c>
      <c r="F855" t="s">
        <v>31</v>
      </c>
      <c r="G855" t="str">
        <f>Table12[[#This Row],[DVAD]]</f>
        <v>56-65</v>
      </c>
      <c r="H855" t="str">
        <f>Table12[[#This Row],[Kids]]</f>
        <v>No</v>
      </c>
      <c r="I855" t="str">
        <f>Table12[[#This Row],[Teens]]</f>
        <v>Yes</v>
      </c>
    </row>
    <row r="856" spans="1:9" ht="16.5" x14ac:dyDescent="0.3">
      <c r="A856">
        <f>Table2[[#This Row],[NumWebPurchases]]</f>
        <v>7</v>
      </c>
      <c r="B856">
        <f>Table2[[#This Row],[NumCatalogPurchases]]</f>
        <v>7</v>
      </c>
      <c r="C856">
        <f>Table2[[#This Row],[NumStorePurchases]]</f>
        <v>10</v>
      </c>
      <c r="D856">
        <f>Table2[[#This Row],[NumWebVisitsMonth]]</f>
        <v>3</v>
      </c>
      <c r="E856" s="3">
        <f>Table12[[#This Row],[Age]]</f>
        <v>55</v>
      </c>
      <c r="F856" t="s">
        <v>33</v>
      </c>
      <c r="G856" t="str">
        <f>Table12[[#This Row],[DVAD]]</f>
        <v>46-55</v>
      </c>
      <c r="H856" t="str">
        <f>Table12[[#This Row],[Kids]]</f>
        <v>No</v>
      </c>
      <c r="I856" t="str">
        <f>Table12[[#This Row],[Teens]]</f>
        <v>No</v>
      </c>
    </row>
    <row r="857" spans="1:9" ht="16.5" x14ac:dyDescent="0.3">
      <c r="A857">
        <f>Table2[[#This Row],[NumWebPurchases]]</f>
        <v>1</v>
      </c>
      <c r="B857">
        <f>Table2[[#This Row],[NumCatalogPurchases]]</f>
        <v>1</v>
      </c>
      <c r="C857">
        <f>Table2[[#This Row],[NumStorePurchases]]</f>
        <v>2</v>
      </c>
      <c r="D857">
        <f>Table2[[#This Row],[NumWebVisitsMonth]]</f>
        <v>5</v>
      </c>
      <c r="E857" s="3">
        <f>Table12[[#This Row],[Age]]</f>
        <v>48</v>
      </c>
      <c r="F857" t="s">
        <v>30</v>
      </c>
      <c r="G857" t="str">
        <f>Table12[[#This Row],[DVAD]]</f>
        <v>46-55</v>
      </c>
      <c r="H857" t="str">
        <f>Table12[[#This Row],[Kids]]</f>
        <v>Yes</v>
      </c>
      <c r="I857" t="str">
        <f>Table12[[#This Row],[Teens]]</f>
        <v>Yes</v>
      </c>
    </row>
    <row r="858" spans="1:9" ht="16.5" x14ac:dyDescent="0.3">
      <c r="A858">
        <f>Table2[[#This Row],[NumWebPurchases]]</f>
        <v>7</v>
      </c>
      <c r="B858">
        <f>Table2[[#This Row],[NumCatalogPurchases]]</f>
        <v>1</v>
      </c>
      <c r="C858">
        <f>Table2[[#This Row],[NumStorePurchases]]</f>
        <v>7</v>
      </c>
      <c r="D858">
        <f>Table2[[#This Row],[NumWebVisitsMonth]]</f>
        <v>8</v>
      </c>
      <c r="E858" s="3">
        <f>Table12[[#This Row],[Age]]</f>
        <v>40</v>
      </c>
      <c r="F858" t="s">
        <v>33</v>
      </c>
      <c r="G858" t="str">
        <f>Table12[[#This Row],[DVAD]]</f>
        <v>36-45</v>
      </c>
      <c r="H858" t="str">
        <f>Table12[[#This Row],[Kids]]</f>
        <v>No</v>
      </c>
      <c r="I858" t="str">
        <f>Table12[[#This Row],[Teens]]</f>
        <v>Yes</v>
      </c>
    </row>
    <row r="859" spans="1:9" ht="16.5" x14ac:dyDescent="0.3">
      <c r="A859">
        <f>Table2[[#This Row],[NumWebPurchases]]</f>
        <v>10</v>
      </c>
      <c r="B859">
        <f>Table2[[#This Row],[NumCatalogPurchases]]</f>
        <v>2</v>
      </c>
      <c r="C859">
        <f>Table2[[#This Row],[NumStorePurchases]]</f>
        <v>12</v>
      </c>
      <c r="D859">
        <f>Table2[[#This Row],[NumWebVisitsMonth]]</f>
        <v>7</v>
      </c>
      <c r="E859" s="3">
        <f>Table12[[#This Row],[Age]]</f>
        <v>34</v>
      </c>
      <c r="F859" t="s">
        <v>33</v>
      </c>
      <c r="G859" t="str">
        <f>Table12[[#This Row],[DVAD]]</f>
        <v>26-35</v>
      </c>
      <c r="H859" t="str">
        <f>Table12[[#This Row],[Kids]]</f>
        <v>No</v>
      </c>
      <c r="I859" t="str">
        <f>Table12[[#This Row],[Teens]]</f>
        <v>Yes</v>
      </c>
    </row>
    <row r="860" spans="1:9" ht="16.5" x14ac:dyDescent="0.3">
      <c r="A860">
        <f>Table2[[#This Row],[NumWebPurchases]]</f>
        <v>1</v>
      </c>
      <c r="B860">
        <f>Table2[[#This Row],[NumCatalogPurchases]]</f>
        <v>0</v>
      </c>
      <c r="C860">
        <f>Table2[[#This Row],[NumStorePurchases]]</f>
        <v>3</v>
      </c>
      <c r="D860">
        <f>Table2[[#This Row],[NumWebVisitsMonth]]</f>
        <v>7</v>
      </c>
      <c r="E860" s="3">
        <f>Table12[[#This Row],[Age]]</f>
        <v>41</v>
      </c>
      <c r="F860" t="s">
        <v>31</v>
      </c>
      <c r="G860" t="str">
        <f>Table12[[#This Row],[DVAD]]</f>
        <v>36-45</v>
      </c>
      <c r="H860" t="str">
        <f>Table12[[#This Row],[Kids]]</f>
        <v>No</v>
      </c>
      <c r="I860" t="str">
        <f>Table12[[#This Row],[Teens]]</f>
        <v>Yes</v>
      </c>
    </row>
    <row r="861" spans="1:9" ht="16.5" x14ac:dyDescent="0.3">
      <c r="A861">
        <f>Table2[[#This Row],[NumWebPurchases]]</f>
        <v>6</v>
      </c>
      <c r="B861">
        <f>Table2[[#This Row],[NumCatalogPurchases]]</f>
        <v>2</v>
      </c>
      <c r="C861">
        <f>Table2[[#This Row],[NumStorePurchases]]</f>
        <v>11</v>
      </c>
      <c r="D861">
        <f>Table2[[#This Row],[NumWebVisitsMonth]]</f>
        <v>5</v>
      </c>
      <c r="E861" s="3">
        <f>Table12[[#This Row],[Age]]</f>
        <v>28</v>
      </c>
      <c r="F861" t="s">
        <v>33</v>
      </c>
      <c r="G861" t="str">
        <f>Table12[[#This Row],[DVAD]]</f>
        <v>26-35</v>
      </c>
      <c r="H861" t="str">
        <f>Table12[[#This Row],[Kids]]</f>
        <v>Yes</v>
      </c>
      <c r="I861" t="str">
        <f>Table12[[#This Row],[Teens]]</f>
        <v>No</v>
      </c>
    </row>
    <row r="862" spans="1:9" ht="16.5" x14ac:dyDescent="0.3">
      <c r="A862">
        <f>Table2[[#This Row],[NumWebPurchases]]</f>
        <v>1</v>
      </c>
      <c r="B862">
        <f>Table2[[#This Row],[NumCatalogPurchases]]</f>
        <v>0</v>
      </c>
      <c r="C862">
        <f>Table2[[#This Row],[NumStorePurchases]]</f>
        <v>3</v>
      </c>
      <c r="D862">
        <f>Table2[[#This Row],[NumWebVisitsMonth]]</f>
        <v>8</v>
      </c>
      <c r="E862" s="3">
        <f>Table12[[#This Row],[Age]]</f>
        <v>46</v>
      </c>
      <c r="F862" t="s">
        <v>31</v>
      </c>
      <c r="G862" t="str">
        <f>Table12[[#This Row],[DVAD]]</f>
        <v>46-55</v>
      </c>
      <c r="H862" t="str">
        <f>Table12[[#This Row],[Kids]]</f>
        <v>Yes</v>
      </c>
      <c r="I862" t="str">
        <f>Table12[[#This Row],[Teens]]</f>
        <v>Yes</v>
      </c>
    </row>
    <row r="863" spans="1:9" ht="16.5" x14ac:dyDescent="0.3">
      <c r="A863">
        <f>Table2[[#This Row],[NumWebPurchases]]</f>
        <v>6</v>
      </c>
      <c r="B863">
        <f>Table2[[#This Row],[NumCatalogPurchases]]</f>
        <v>9</v>
      </c>
      <c r="C863">
        <f>Table2[[#This Row],[NumStorePurchases]]</f>
        <v>10</v>
      </c>
      <c r="D863">
        <f>Table2[[#This Row],[NumWebVisitsMonth]]</f>
        <v>2</v>
      </c>
      <c r="E863" s="3">
        <f>Table12[[#This Row],[Age]]</f>
        <v>24</v>
      </c>
      <c r="F863" t="s">
        <v>31</v>
      </c>
      <c r="G863" t="str">
        <f>Table12[[#This Row],[DVAD]]</f>
        <v>16-25</v>
      </c>
      <c r="H863" t="str">
        <f>Table12[[#This Row],[Kids]]</f>
        <v>No</v>
      </c>
      <c r="I863" t="str">
        <f>Table12[[#This Row],[Teens]]</f>
        <v>No</v>
      </c>
    </row>
    <row r="864" spans="1:9" ht="16.5" x14ac:dyDescent="0.3">
      <c r="A864">
        <f>Table2[[#This Row],[NumWebPurchases]]</f>
        <v>2</v>
      </c>
      <c r="B864">
        <f>Table2[[#This Row],[NumCatalogPurchases]]</f>
        <v>0</v>
      </c>
      <c r="C864">
        <f>Table2[[#This Row],[NumStorePurchases]]</f>
        <v>3</v>
      </c>
      <c r="D864">
        <f>Table2[[#This Row],[NumWebVisitsMonth]]</f>
        <v>8</v>
      </c>
      <c r="E864" s="3">
        <f>Table12[[#This Row],[Age]]</f>
        <v>45</v>
      </c>
      <c r="F864" t="s">
        <v>33</v>
      </c>
      <c r="G864" t="str">
        <f>Table12[[#This Row],[DVAD]]</f>
        <v>36-45</v>
      </c>
      <c r="H864" t="str">
        <f>Table12[[#This Row],[Kids]]</f>
        <v>Yes</v>
      </c>
      <c r="I864" t="str">
        <f>Table12[[#This Row],[Teens]]</f>
        <v>No</v>
      </c>
    </row>
    <row r="865" spans="1:9" ht="16.5" x14ac:dyDescent="0.3">
      <c r="A865">
        <f>Table2[[#This Row],[NumWebPurchases]]</f>
        <v>6</v>
      </c>
      <c r="B865">
        <f>Table2[[#This Row],[NumCatalogPurchases]]</f>
        <v>1</v>
      </c>
      <c r="C865">
        <f>Table2[[#This Row],[NumStorePurchases]]</f>
        <v>4</v>
      </c>
      <c r="D865">
        <f>Table2[[#This Row],[NumWebVisitsMonth]]</f>
        <v>8</v>
      </c>
      <c r="E865" s="3">
        <f>Table12[[#This Row],[Age]]</f>
        <v>45</v>
      </c>
      <c r="F865" t="s">
        <v>31</v>
      </c>
      <c r="G865" t="str">
        <f>Table12[[#This Row],[DVAD]]</f>
        <v>36-45</v>
      </c>
      <c r="H865" t="str">
        <f>Table12[[#This Row],[Kids]]</f>
        <v>Yes</v>
      </c>
      <c r="I865" t="str">
        <f>Table12[[#This Row],[Teens]]</f>
        <v>Yes</v>
      </c>
    </row>
    <row r="866" spans="1:9" ht="16.5" x14ac:dyDescent="0.3">
      <c r="A866">
        <f>Table2[[#This Row],[NumWebPurchases]]</f>
        <v>0</v>
      </c>
      <c r="B866">
        <f>Table2[[#This Row],[NumCatalogPurchases]]</f>
        <v>0</v>
      </c>
      <c r="C866">
        <f>Table2[[#This Row],[NumStorePurchases]]</f>
        <v>3</v>
      </c>
      <c r="D866">
        <f>Table2[[#This Row],[NumWebVisitsMonth]]</f>
        <v>6</v>
      </c>
      <c r="E866" s="3">
        <f>Table12[[#This Row],[Age]]</f>
        <v>26</v>
      </c>
      <c r="F866" t="s">
        <v>30</v>
      </c>
      <c r="G866" t="str">
        <f>Table12[[#This Row],[DVAD]]</f>
        <v>26-35</v>
      </c>
      <c r="H866" t="str">
        <f>Table12[[#This Row],[Kids]]</f>
        <v>No</v>
      </c>
      <c r="I866" t="str">
        <f>Table12[[#This Row],[Teens]]</f>
        <v>No</v>
      </c>
    </row>
    <row r="867" spans="1:9" ht="16.5" x14ac:dyDescent="0.3">
      <c r="A867">
        <f>Table2[[#This Row],[NumWebPurchases]]</f>
        <v>4</v>
      </c>
      <c r="B867">
        <f>Table2[[#This Row],[NumCatalogPurchases]]</f>
        <v>1</v>
      </c>
      <c r="C867">
        <f>Table2[[#This Row],[NumStorePurchases]]</f>
        <v>6</v>
      </c>
      <c r="D867">
        <f>Table2[[#This Row],[NumWebVisitsMonth]]</f>
        <v>7</v>
      </c>
      <c r="E867" s="3">
        <f>Table12[[#This Row],[Age]]</f>
        <v>23</v>
      </c>
      <c r="F867" t="s">
        <v>31</v>
      </c>
      <c r="G867" t="str">
        <f>Table12[[#This Row],[DVAD]]</f>
        <v>16-25</v>
      </c>
      <c r="H867" t="str">
        <f>Table12[[#This Row],[Kids]]</f>
        <v>Yes</v>
      </c>
      <c r="I867" t="str">
        <f>Table12[[#This Row],[Teens]]</f>
        <v>No</v>
      </c>
    </row>
    <row r="868" spans="1:9" ht="16.5" x14ac:dyDescent="0.3">
      <c r="A868">
        <f>Table2[[#This Row],[NumWebPurchases]]</f>
        <v>6</v>
      </c>
      <c r="B868">
        <f>Table2[[#This Row],[NumCatalogPurchases]]</f>
        <v>1</v>
      </c>
      <c r="C868">
        <f>Table2[[#This Row],[NumStorePurchases]]</f>
        <v>4</v>
      </c>
      <c r="D868">
        <f>Table2[[#This Row],[NumWebVisitsMonth]]</f>
        <v>7</v>
      </c>
      <c r="E868" s="3">
        <f>Table12[[#This Row],[Age]]</f>
        <v>38</v>
      </c>
      <c r="F868" t="s">
        <v>30</v>
      </c>
      <c r="G868" t="str">
        <f>Table12[[#This Row],[DVAD]]</f>
        <v>36-45</v>
      </c>
      <c r="H868" t="str">
        <f>Table12[[#This Row],[Kids]]</f>
        <v>Yes</v>
      </c>
      <c r="I868" t="str">
        <f>Table12[[#This Row],[Teens]]</f>
        <v>No</v>
      </c>
    </row>
    <row r="869" spans="1:9" ht="16.5" x14ac:dyDescent="0.3">
      <c r="A869">
        <f>Table2[[#This Row],[NumWebPurchases]]</f>
        <v>4</v>
      </c>
      <c r="B869">
        <f>Table2[[#This Row],[NumCatalogPurchases]]</f>
        <v>2</v>
      </c>
      <c r="C869">
        <f>Table2[[#This Row],[NumStorePurchases]]</f>
        <v>8</v>
      </c>
      <c r="D869">
        <f>Table2[[#This Row],[NumWebVisitsMonth]]</f>
        <v>4</v>
      </c>
      <c r="E869" s="3">
        <f>Table12[[#This Row],[Age]]</f>
        <v>40</v>
      </c>
      <c r="F869" t="s">
        <v>30</v>
      </c>
      <c r="G869" t="str">
        <f>Table12[[#This Row],[DVAD]]</f>
        <v>36-45</v>
      </c>
      <c r="H869" t="str">
        <f>Table12[[#This Row],[Kids]]</f>
        <v>No</v>
      </c>
      <c r="I869" t="str">
        <f>Table12[[#This Row],[Teens]]</f>
        <v>Yes</v>
      </c>
    </row>
    <row r="870" spans="1:9" ht="16.5" x14ac:dyDescent="0.3">
      <c r="A870">
        <f>Table2[[#This Row],[NumWebPurchases]]</f>
        <v>5</v>
      </c>
      <c r="B870">
        <f>Table2[[#This Row],[NumCatalogPurchases]]</f>
        <v>1</v>
      </c>
      <c r="C870">
        <f>Table2[[#This Row],[NumStorePurchases]]</f>
        <v>8</v>
      </c>
      <c r="D870">
        <f>Table2[[#This Row],[NumWebVisitsMonth]]</f>
        <v>5</v>
      </c>
      <c r="E870" s="3">
        <f>Table12[[#This Row],[Age]]</f>
        <v>47</v>
      </c>
      <c r="F870" t="s">
        <v>31</v>
      </c>
      <c r="G870" t="str">
        <f>Table12[[#This Row],[DVAD]]</f>
        <v>46-55</v>
      </c>
      <c r="H870" t="str">
        <f>Table12[[#This Row],[Kids]]</f>
        <v>No</v>
      </c>
      <c r="I870" t="str">
        <f>Table12[[#This Row],[Teens]]</f>
        <v>Yes</v>
      </c>
    </row>
    <row r="871" spans="1:9" ht="16.5" x14ac:dyDescent="0.3">
      <c r="A871">
        <f>Table2[[#This Row],[NumWebPurchases]]</f>
        <v>1</v>
      </c>
      <c r="B871">
        <f>Table2[[#This Row],[NumCatalogPurchases]]</f>
        <v>0</v>
      </c>
      <c r="C871">
        <f>Table2[[#This Row],[NumStorePurchases]]</f>
        <v>2</v>
      </c>
      <c r="D871">
        <f>Table2[[#This Row],[NumWebVisitsMonth]]</f>
        <v>7</v>
      </c>
      <c r="E871" s="3">
        <f>Table12[[#This Row],[Age]]</f>
        <v>27</v>
      </c>
      <c r="F871" t="s">
        <v>31</v>
      </c>
      <c r="G871" t="str">
        <f>Table12[[#This Row],[DVAD]]</f>
        <v>26-35</v>
      </c>
      <c r="H871" t="str">
        <f>Table12[[#This Row],[Kids]]</f>
        <v>Yes</v>
      </c>
      <c r="I871" t="str">
        <f>Table12[[#This Row],[Teens]]</f>
        <v>No</v>
      </c>
    </row>
    <row r="872" spans="1:9" ht="16.5" x14ac:dyDescent="0.3">
      <c r="A872">
        <f>Table2[[#This Row],[NumWebPurchases]]</f>
        <v>2</v>
      </c>
      <c r="B872">
        <f>Table2[[#This Row],[NumCatalogPurchases]]</f>
        <v>3</v>
      </c>
      <c r="C872">
        <f>Table2[[#This Row],[NumStorePurchases]]</f>
        <v>8</v>
      </c>
      <c r="D872">
        <f>Table2[[#This Row],[NumWebVisitsMonth]]</f>
        <v>3</v>
      </c>
      <c r="E872" s="3">
        <f>Table12[[#This Row],[Age]]</f>
        <v>35</v>
      </c>
      <c r="F872" t="s">
        <v>31</v>
      </c>
      <c r="G872" t="str">
        <f>Table12[[#This Row],[DVAD]]</f>
        <v>26-35</v>
      </c>
      <c r="H872" t="str">
        <f>Table12[[#This Row],[Kids]]</f>
        <v>No</v>
      </c>
      <c r="I872" t="str">
        <f>Table12[[#This Row],[Teens]]</f>
        <v>Yes</v>
      </c>
    </row>
    <row r="873" spans="1:9" ht="16.5" x14ac:dyDescent="0.3">
      <c r="A873">
        <f>Table2[[#This Row],[NumWebPurchases]]</f>
        <v>2</v>
      </c>
      <c r="B873">
        <f>Table2[[#This Row],[NumCatalogPurchases]]</f>
        <v>0</v>
      </c>
      <c r="C873">
        <f>Table2[[#This Row],[NumStorePurchases]]</f>
        <v>3</v>
      </c>
      <c r="D873">
        <f>Table2[[#This Row],[NumWebVisitsMonth]]</f>
        <v>7</v>
      </c>
      <c r="E873" s="3">
        <f>Table12[[#This Row],[Age]]</f>
        <v>33</v>
      </c>
      <c r="F873" t="s">
        <v>30</v>
      </c>
      <c r="G873" t="str">
        <f>Table12[[#This Row],[DVAD]]</f>
        <v>26-35</v>
      </c>
      <c r="H873" t="str">
        <f>Table12[[#This Row],[Kids]]</f>
        <v>Yes</v>
      </c>
      <c r="I873" t="str">
        <f>Table12[[#This Row],[Teens]]</f>
        <v>No</v>
      </c>
    </row>
    <row r="874" spans="1:9" ht="16.5" x14ac:dyDescent="0.3">
      <c r="A874">
        <f>Table2[[#This Row],[NumWebPurchases]]</f>
        <v>5</v>
      </c>
      <c r="B874">
        <f>Table2[[#This Row],[NumCatalogPurchases]]</f>
        <v>7</v>
      </c>
      <c r="C874">
        <f>Table2[[#This Row],[NumStorePurchases]]</f>
        <v>4</v>
      </c>
      <c r="D874">
        <f>Table2[[#This Row],[NumWebVisitsMonth]]</f>
        <v>3</v>
      </c>
      <c r="E874" s="3">
        <f>Table12[[#This Row],[Age]]</f>
        <v>30</v>
      </c>
      <c r="F874" t="s">
        <v>31</v>
      </c>
      <c r="G874" t="str">
        <f>Table12[[#This Row],[DVAD]]</f>
        <v>26-35</v>
      </c>
      <c r="H874" t="str">
        <f>Table12[[#This Row],[Kids]]</f>
        <v>No</v>
      </c>
      <c r="I874" t="str">
        <f>Table12[[#This Row],[Teens]]</f>
        <v>No</v>
      </c>
    </row>
    <row r="875" spans="1:9" ht="16.5" x14ac:dyDescent="0.3">
      <c r="A875">
        <f>Table2[[#This Row],[NumWebPurchases]]</f>
        <v>5</v>
      </c>
      <c r="B875">
        <f>Table2[[#This Row],[NumCatalogPurchases]]</f>
        <v>5</v>
      </c>
      <c r="C875">
        <f>Table2[[#This Row],[NumStorePurchases]]</f>
        <v>4</v>
      </c>
      <c r="D875">
        <f>Table2[[#This Row],[NumWebVisitsMonth]]</f>
        <v>3</v>
      </c>
      <c r="E875" s="3">
        <f>Table12[[#This Row],[Age]]</f>
        <v>55</v>
      </c>
      <c r="F875" t="s">
        <v>30</v>
      </c>
      <c r="G875" t="str">
        <f>Table12[[#This Row],[DVAD]]</f>
        <v>46-55</v>
      </c>
      <c r="H875" t="str">
        <f>Table12[[#This Row],[Kids]]</f>
        <v>No</v>
      </c>
      <c r="I875" t="str">
        <f>Table12[[#This Row],[Teens]]</f>
        <v>Yes</v>
      </c>
    </row>
    <row r="876" spans="1:9" ht="16.5" x14ac:dyDescent="0.3">
      <c r="A876">
        <f>Table2[[#This Row],[NumWebPurchases]]</f>
        <v>4</v>
      </c>
      <c r="B876">
        <f>Table2[[#This Row],[NumCatalogPurchases]]</f>
        <v>0</v>
      </c>
      <c r="C876">
        <f>Table2[[#This Row],[NumStorePurchases]]</f>
        <v>3</v>
      </c>
      <c r="D876">
        <f>Table2[[#This Row],[NumWebVisitsMonth]]</f>
        <v>7</v>
      </c>
      <c r="E876" s="3">
        <f>Table12[[#This Row],[Age]]</f>
        <v>38</v>
      </c>
      <c r="F876" t="s">
        <v>31</v>
      </c>
      <c r="G876" t="str">
        <f>Table12[[#This Row],[DVAD]]</f>
        <v>36-45</v>
      </c>
      <c r="H876" t="str">
        <f>Table12[[#This Row],[Kids]]</f>
        <v>Yes</v>
      </c>
      <c r="I876" t="str">
        <f>Table12[[#This Row],[Teens]]</f>
        <v>No</v>
      </c>
    </row>
    <row r="877" spans="1:9" ht="16.5" x14ac:dyDescent="0.3">
      <c r="A877">
        <f>Table2[[#This Row],[NumWebPurchases]]</f>
        <v>3</v>
      </c>
      <c r="B877">
        <f>Table2[[#This Row],[NumCatalogPurchases]]</f>
        <v>1</v>
      </c>
      <c r="C877">
        <f>Table2[[#This Row],[NumStorePurchases]]</f>
        <v>4</v>
      </c>
      <c r="D877">
        <f>Table2[[#This Row],[NumWebVisitsMonth]]</f>
        <v>7</v>
      </c>
      <c r="E877" s="3">
        <f>Table12[[#This Row],[Age]]</f>
        <v>33</v>
      </c>
      <c r="F877" t="s">
        <v>31</v>
      </c>
      <c r="G877" t="str">
        <f>Table12[[#This Row],[DVAD]]</f>
        <v>26-35</v>
      </c>
      <c r="H877" t="str">
        <f>Table12[[#This Row],[Kids]]</f>
        <v>Yes</v>
      </c>
      <c r="I877" t="str">
        <f>Table12[[#This Row],[Teens]]</f>
        <v>Yes</v>
      </c>
    </row>
    <row r="878" spans="1:9" ht="16.5" x14ac:dyDescent="0.3">
      <c r="A878">
        <f>Table2[[#This Row],[NumWebPurchases]]</f>
        <v>5</v>
      </c>
      <c r="B878">
        <f>Table2[[#This Row],[NumCatalogPurchases]]</f>
        <v>7</v>
      </c>
      <c r="C878">
        <f>Table2[[#This Row],[NumStorePurchases]]</f>
        <v>10</v>
      </c>
      <c r="D878">
        <f>Table2[[#This Row],[NumWebVisitsMonth]]</f>
        <v>3</v>
      </c>
      <c r="E878" s="3">
        <f>Table12[[#This Row],[Age]]</f>
        <v>35</v>
      </c>
      <c r="F878" t="s">
        <v>35</v>
      </c>
      <c r="G878" t="str">
        <f>Table12[[#This Row],[DVAD]]</f>
        <v>26-35</v>
      </c>
      <c r="H878" t="str">
        <f>Table12[[#This Row],[Kids]]</f>
        <v>Yes</v>
      </c>
      <c r="I878" t="str">
        <f>Table12[[#This Row],[Teens]]</f>
        <v>No</v>
      </c>
    </row>
    <row r="879" spans="1:9" ht="16.5" x14ac:dyDescent="0.3">
      <c r="A879">
        <f>Table2[[#This Row],[NumWebPurchases]]</f>
        <v>4</v>
      </c>
      <c r="B879">
        <f>Table2[[#This Row],[NumCatalogPurchases]]</f>
        <v>8</v>
      </c>
      <c r="C879">
        <f>Table2[[#This Row],[NumStorePurchases]]</f>
        <v>5</v>
      </c>
      <c r="D879">
        <f>Table2[[#This Row],[NumWebVisitsMonth]]</f>
        <v>2</v>
      </c>
      <c r="E879" s="3">
        <f>Table12[[#This Row],[Age]]</f>
        <v>60</v>
      </c>
      <c r="F879" t="s">
        <v>33</v>
      </c>
      <c r="G879" t="str">
        <f>Table12[[#This Row],[DVAD]]</f>
        <v>56-65</v>
      </c>
      <c r="H879" t="str">
        <f>Table12[[#This Row],[Kids]]</f>
        <v>No</v>
      </c>
      <c r="I879" t="str">
        <f>Table12[[#This Row],[Teens]]</f>
        <v>No</v>
      </c>
    </row>
    <row r="880" spans="1:9" ht="16.5" x14ac:dyDescent="0.3">
      <c r="A880">
        <f>Table2[[#This Row],[NumWebPurchases]]</f>
        <v>6</v>
      </c>
      <c r="B880">
        <f>Table2[[#This Row],[NumCatalogPurchases]]</f>
        <v>6</v>
      </c>
      <c r="C880">
        <f>Table2[[#This Row],[NumStorePurchases]]</f>
        <v>4</v>
      </c>
      <c r="D880">
        <f>Table2[[#This Row],[NumWebVisitsMonth]]</f>
        <v>6</v>
      </c>
      <c r="E880" s="3">
        <f>Table12[[#This Row],[Age]]</f>
        <v>42</v>
      </c>
      <c r="F880" t="s">
        <v>30</v>
      </c>
      <c r="G880" t="str">
        <f>Table12[[#This Row],[DVAD]]</f>
        <v>36-45</v>
      </c>
      <c r="H880" t="str">
        <f>Table12[[#This Row],[Kids]]</f>
        <v>Yes</v>
      </c>
      <c r="I880" t="str">
        <f>Table12[[#This Row],[Teens]]</f>
        <v>Yes</v>
      </c>
    </row>
    <row r="881" spans="1:9" ht="16.5" x14ac:dyDescent="0.3">
      <c r="A881">
        <f>Table2[[#This Row],[NumWebPurchases]]</f>
        <v>3</v>
      </c>
      <c r="B881">
        <f>Table2[[#This Row],[NumCatalogPurchases]]</f>
        <v>0</v>
      </c>
      <c r="C881">
        <f>Table2[[#This Row],[NumStorePurchases]]</f>
        <v>4</v>
      </c>
      <c r="D881">
        <f>Table2[[#This Row],[NumWebVisitsMonth]]</f>
        <v>8</v>
      </c>
      <c r="E881" s="3">
        <f>Table12[[#This Row],[Age]]</f>
        <v>30</v>
      </c>
      <c r="F881" t="s">
        <v>31</v>
      </c>
      <c r="G881" t="str">
        <f>Table12[[#This Row],[DVAD]]</f>
        <v>26-35</v>
      </c>
      <c r="H881" t="str">
        <f>Table12[[#This Row],[Kids]]</f>
        <v>Yes</v>
      </c>
      <c r="I881" t="str">
        <f>Table12[[#This Row],[Teens]]</f>
        <v>No</v>
      </c>
    </row>
    <row r="882" spans="1:9" ht="16.5" x14ac:dyDescent="0.3">
      <c r="A882">
        <f>Table2[[#This Row],[NumWebPurchases]]</f>
        <v>6</v>
      </c>
      <c r="B882">
        <f>Table2[[#This Row],[NumCatalogPurchases]]</f>
        <v>9</v>
      </c>
      <c r="C882">
        <f>Table2[[#This Row],[NumStorePurchases]]</f>
        <v>12</v>
      </c>
      <c r="D882">
        <f>Table2[[#This Row],[NumWebVisitsMonth]]</f>
        <v>1</v>
      </c>
      <c r="E882" s="3">
        <f>Table12[[#This Row],[Age]]</f>
        <v>58</v>
      </c>
      <c r="F882" t="s">
        <v>30</v>
      </c>
      <c r="G882" t="str">
        <f>Table12[[#This Row],[DVAD]]</f>
        <v>56-65</v>
      </c>
      <c r="H882" t="str">
        <f>Table12[[#This Row],[Kids]]</f>
        <v>No</v>
      </c>
      <c r="I882" t="str">
        <f>Table12[[#This Row],[Teens]]</f>
        <v>No</v>
      </c>
    </row>
    <row r="883" spans="1:9" ht="16.5" x14ac:dyDescent="0.3">
      <c r="A883">
        <f>Table2[[#This Row],[NumWebPurchases]]</f>
        <v>3</v>
      </c>
      <c r="B883">
        <f>Table2[[#This Row],[NumCatalogPurchases]]</f>
        <v>1</v>
      </c>
      <c r="C883">
        <f>Table2[[#This Row],[NumStorePurchases]]</f>
        <v>3</v>
      </c>
      <c r="D883">
        <f>Table2[[#This Row],[NumWebVisitsMonth]]</f>
        <v>9</v>
      </c>
      <c r="E883" s="3">
        <f>Table12[[#This Row],[Age]]</f>
        <v>35</v>
      </c>
      <c r="F883" t="s">
        <v>33</v>
      </c>
      <c r="G883" t="str">
        <f>Table12[[#This Row],[DVAD]]</f>
        <v>26-35</v>
      </c>
      <c r="H883" t="str">
        <f>Table12[[#This Row],[Kids]]</f>
        <v>Yes</v>
      </c>
      <c r="I883" t="str">
        <f>Table12[[#This Row],[Teens]]</f>
        <v>No</v>
      </c>
    </row>
    <row r="884" spans="1:9" ht="16.5" x14ac:dyDescent="0.3">
      <c r="A884">
        <f>Table2[[#This Row],[NumWebPurchases]]</f>
        <v>3</v>
      </c>
      <c r="B884">
        <f>Table2[[#This Row],[NumCatalogPurchases]]</f>
        <v>1</v>
      </c>
      <c r="C884">
        <f>Table2[[#This Row],[NumStorePurchases]]</f>
        <v>2</v>
      </c>
      <c r="D884">
        <f>Table2[[#This Row],[NumWebVisitsMonth]]</f>
        <v>8</v>
      </c>
      <c r="E884" s="3">
        <f>Table12[[#This Row],[Age]]</f>
        <v>42</v>
      </c>
      <c r="F884" t="s">
        <v>35</v>
      </c>
      <c r="G884" t="str">
        <f>Table12[[#This Row],[DVAD]]</f>
        <v>36-45</v>
      </c>
      <c r="H884" t="str">
        <f>Table12[[#This Row],[Kids]]</f>
        <v>Yes</v>
      </c>
      <c r="I884" t="str">
        <f>Table12[[#This Row],[Teens]]</f>
        <v>No</v>
      </c>
    </row>
    <row r="885" spans="1:9" ht="16.5" x14ac:dyDescent="0.3">
      <c r="A885">
        <f>Table2[[#This Row],[NumWebPurchases]]</f>
        <v>2</v>
      </c>
      <c r="B885">
        <f>Table2[[#This Row],[NumCatalogPurchases]]</f>
        <v>0</v>
      </c>
      <c r="C885">
        <f>Table2[[#This Row],[NumStorePurchases]]</f>
        <v>3</v>
      </c>
      <c r="D885">
        <f>Table2[[#This Row],[NumWebVisitsMonth]]</f>
        <v>8</v>
      </c>
      <c r="E885" s="3">
        <f>Table12[[#This Row],[Age]]</f>
        <v>37</v>
      </c>
      <c r="F885" t="s">
        <v>33</v>
      </c>
      <c r="G885" t="str">
        <f>Table12[[#This Row],[DVAD]]</f>
        <v>36-45</v>
      </c>
      <c r="H885" t="str">
        <f>Table12[[#This Row],[Kids]]</f>
        <v>No</v>
      </c>
      <c r="I885" t="str">
        <f>Table12[[#This Row],[Teens]]</f>
        <v>Yes</v>
      </c>
    </row>
    <row r="886" spans="1:9" ht="16.5" x14ac:dyDescent="0.3">
      <c r="A886">
        <f>Table2[[#This Row],[NumWebPurchases]]</f>
        <v>0</v>
      </c>
      <c r="B886">
        <f>Table2[[#This Row],[NumCatalogPurchases]]</f>
        <v>0</v>
      </c>
      <c r="C886">
        <f>Table2[[#This Row],[NumStorePurchases]]</f>
        <v>3</v>
      </c>
      <c r="D886">
        <f>Table2[[#This Row],[NumWebVisitsMonth]]</f>
        <v>5</v>
      </c>
      <c r="E886" s="3">
        <f>Table12[[#This Row],[Age]]</f>
        <v>38</v>
      </c>
      <c r="F886" t="s">
        <v>30</v>
      </c>
      <c r="G886" t="str">
        <f>Table12[[#This Row],[DVAD]]</f>
        <v>36-45</v>
      </c>
      <c r="H886" t="str">
        <f>Table12[[#This Row],[Kids]]</f>
        <v>Yes</v>
      </c>
      <c r="I886" t="str">
        <f>Table12[[#This Row],[Teens]]</f>
        <v>No</v>
      </c>
    </row>
    <row r="887" spans="1:9" ht="16.5" x14ac:dyDescent="0.3">
      <c r="A887">
        <f>Table2[[#This Row],[NumWebPurchases]]</f>
        <v>2</v>
      </c>
      <c r="B887">
        <f>Table2[[#This Row],[NumCatalogPurchases]]</f>
        <v>0</v>
      </c>
      <c r="C887">
        <f>Table2[[#This Row],[NumStorePurchases]]</f>
        <v>3</v>
      </c>
      <c r="D887">
        <f>Table2[[#This Row],[NumWebVisitsMonth]]</f>
        <v>6</v>
      </c>
      <c r="E887" s="3">
        <f>Table12[[#This Row],[Age]]</f>
        <v>33</v>
      </c>
      <c r="F887" t="s">
        <v>31</v>
      </c>
      <c r="G887" t="str">
        <f>Table12[[#This Row],[DVAD]]</f>
        <v>26-35</v>
      </c>
      <c r="H887" t="str">
        <f>Table12[[#This Row],[Kids]]</f>
        <v>Yes</v>
      </c>
      <c r="I887" t="str">
        <f>Table12[[#This Row],[Teens]]</f>
        <v>Yes</v>
      </c>
    </row>
    <row r="888" spans="1:9" ht="16.5" x14ac:dyDescent="0.3">
      <c r="A888">
        <f>Table2[[#This Row],[NumWebPurchases]]</f>
        <v>5</v>
      </c>
      <c r="B888">
        <f>Table2[[#This Row],[NumCatalogPurchases]]</f>
        <v>6</v>
      </c>
      <c r="C888">
        <f>Table2[[#This Row],[NumStorePurchases]]</f>
        <v>10</v>
      </c>
      <c r="D888">
        <f>Table2[[#This Row],[NumWebVisitsMonth]]</f>
        <v>2</v>
      </c>
      <c r="E888" s="3">
        <f>Table12[[#This Row],[Age]]</f>
        <v>40</v>
      </c>
      <c r="F888" t="s">
        <v>30</v>
      </c>
      <c r="G888" t="str">
        <f>Table12[[#This Row],[DVAD]]</f>
        <v>36-45</v>
      </c>
      <c r="H888" t="str">
        <f>Table12[[#This Row],[Kids]]</f>
        <v>No</v>
      </c>
      <c r="I888" t="str">
        <f>Table12[[#This Row],[Teens]]</f>
        <v>No</v>
      </c>
    </row>
    <row r="889" spans="1:9" ht="16.5" x14ac:dyDescent="0.3">
      <c r="A889">
        <f>Table2[[#This Row],[NumWebPurchases]]</f>
        <v>3</v>
      </c>
      <c r="B889">
        <f>Table2[[#This Row],[NumCatalogPurchases]]</f>
        <v>2</v>
      </c>
      <c r="C889">
        <f>Table2[[#This Row],[NumStorePurchases]]</f>
        <v>13</v>
      </c>
      <c r="D889">
        <f>Table2[[#This Row],[NumWebVisitsMonth]]</f>
        <v>1</v>
      </c>
      <c r="E889" s="3">
        <f>Table12[[#This Row],[Age]]</f>
        <v>43</v>
      </c>
      <c r="F889" t="s">
        <v>33</v>
      </c>
      <c r="G889" t="str">
        <f>Table12[[#This Row],[DVAD]]</f>
        <v>36-45</v>
      </c>
      <c r="H889" t="str">
        <f>Table12[[#This Row],[Kids]]</f>
        <v>No</v>
      </c>
      <c r="I889" t="str">
        <f>Table12[[#This Row],[Teens]]</f>
        <v>No</v>
      </c>
    </row>
    <row r="890" spans="1:9" ht="16.5" x14ac:dyDescent="0.3">
      <c r="A890">
        <f>Table2[[#This Row],[NumWebPurchases]]</f>
        <v>6</v>
      </c>
      <c r="B890">
        <f>Table2[[#This Row],[NumCatalogPurchases]]</f>
        <v>1</v>
      </c>
      <c r="C890">
        <f>Table2[[#This Row],[NumStorePurchases]]</f>
        <v>4</v>
      </c>
      <c r="D890">
        <f>Table2[[#This Row],[NumWebVisitsMonth]]</f>
        <v>9</v>
      </c>
      <c r="E890" s="3">
        <f>Table12[[#This Row],[Age]]</f>
        <v>59</v>
      </c>
      <c r="F890" t="s">
        <v>31</v>
      </c>
      <c r="G890" t="str">
        <f>Table12[[#This Row],[DVAD]]</f>
        <v>56-65</v>
      </c>
      <c r="H890" t="str">
        <f>Table12[[#This Row],[Kids]]</f>
        <v>Yes</v>
      </c>
      <c r="I890" t="str">
        <f>Table12[[#This Row],[Teens]]</f>
        <v>Yes</v>
      </c>
    </row>
    <row r="891" spans="1:9" ht="16.5" x14ac:dyDescent="0.3">
      <c r="A891">
        <f>Table2[[#This Row],[NumWebPurchases]]</f>
        <v>2</v>
      </c>
      <c r="B891">
        <f>Table2[[#This Row],[NumCatalogPurchases]]</f>
        <v>0</v>
      </c>
      <c r="C891">
        <f>Table2[[#This Row],[NumStorePurchases]]</f>
        <v>3</v>
      </c>
      <c r="D891">
        <f>Table2[[#This Row],[NumWebVisitsMonth]]</f>
        <v>7</v>
      </c>
      <c r="E891" s="3">
        <f>Table12[[#This Row],[Age]]</f>
        <v>54</v>
      </c>
      <c r="F891" t="s">
        <v>30</v>
      </c>
      <c r="G891" t="str">
        <f>Table12[[#This Row],[DVAD]]</f>
        <v>46-55</v>
      </c>
      <c r="H891" t="str">
        <f>Table12[[#This Row],[Kids]]</f>
        <v>Yes</v>
      </c>
      <c r="I891" t="str">
        <f>Table12[[#This Row],[Teens]]</f>
        <v>Yes</v>
      </c>
    </row>
    <row r="892" spans="1:9" ht="16.5" x14ac:dyDescent="0.3">
      <c r="A892">
        <f>Table2[[#This Row],[NumWebPurchases]]</f>
        <v>9</v>
      </c>
      <c r="B892">
        <f>Table2[[#This Row],[NumCatalogPurchases]]</f>
        <v>2</v>
      </c>
      <c r="C892">
        <f>Table2[[#This Row],[NumStorePurchases]]</f>
        <v>5</v>
      </c>
      <c r="D892">
        <f>Table2[[#This Row],[NumWebVisitsMonth]]</f>
        <v>8</v>
      </c>
      <c r="E892" s="3">
        <f>Table12[[#This Row],[Age]]</f>
        <v>51</v>
      </c>
      <c r="F892" t="s">
        <v>33</v>
      </c>
      <c r="G892" t="str">
        <f>Table12[[#This Row],[DVAD]]</f>
        <v>46-55</v>
      </c>
      <c r="H892" t="str">
        <f>Table12[[#This Row],[Kids]]</f>
        <v>Yes</v>
      </c>
      <c r="I892" t="str">
        <f>Table12[[#This Row],[Teens]]</f>
        <v>Yes</v>
      </c>
    </row>
    <row r="893" spans="1:9" ht="16.5" x14ac:dyDescent="0.3">
      <c r="A893">
        <f>Table2[[#This Row],[NumWebPurchases]]</f>
        <v>2</v>
      </c>
      <c r="B893">
        <f>Table2[[#This Row],[NumCatalogPurchases]]</f>
        <v>6</v>
      </c>
      <c r="C893">
        <f>Table2[[#This Row],[NumStorePurchases]]</f>
        <v>10</v>
      </c>
      <c r="D893">
        <f>Table2[[#This Row],[NumWebVisitsMonth]]</f>
        <v>5</v>
      </c>
      <c r="E893" s="3">
        <f>Table12[[#This Row],[Age]]</f>
        <v>35</v>
      </c>
      <c r="F893" t="s">
        <v>38</v>
      </c>
      <c r="G893" t="str">
        <f>Table12[[#This Row],[DVAD]]</f>
        <v>26-35</v>
      </c>
      <c r="H893" t="str">
        <f>Table12[[#This Row],[Kids]]</f>
        <v>No</v>
      </c>
      <c r="I893" t="str">
        <f>Table12[[#This Row],[Teens]]</f>
        <v>No</v>
      </c>
    </row>
    <row r="894" spans="1:9" ht="16.5" x14ac:dyDescent="0.3">
      <c r="A894">
        <f>Table2[[#This Row],[NumWebPurchases]]</f>
        <v>2</v>
      </c>
      <c r="B894">
        <f>Table2[[#This Row],[NumCatalogPurchases]]</f>
        <v>0</v>
      </c>
      <c r="C894">
        <f>Table2[[#This Row],[NumStorePurchases]]</f>
        <v>3</v>
      </c>
      <c r="D894">
        <f>Table2[[#This Row],[NumWebVisitsMonth]]</f>
        <v>9</v>
      </c>
      <c r="E894" s="3">
        <f>Table12[[#This Row],[Age]]</f>
        <v>40</v>
      </c>
      <c r="F894" t="s">
        <v>33</v>
      </c>
      <c r="G894" t="str">
        <f>Table12[[#This Row],[DVAD]]</f>
        <v>36-45</v>
      </c>
      <c r="H894" t="str">
        <f>Table12[[#This Row],[Kids]]</f>
        <v>Yes</v>
      </c>
      <c r="I894" t="str">
        <f>Table12[[#This Row],[Teens]]</f>
        <v>No</v>
      </c>
    </row>
    <row r="895" spans="1:9" ht="16.5" x14ac:dyDescent="0.3">
      <c r="A895">
        <f>Table2[[#This Row],[NumWebPurchases]]</f>
        <v>5</v>
      </c>
      <c r="B895">
        <f>Table2[[#This Row],[NumCatalogPurchases]]</f>
        <v>2</v>
      </c>
      <c r="C895">
        <f>Table2[[#This Row],[NumStorePurchases]]</f>
        <v>5</v>
      </c>
      <c r="D895">
        <f>Table2[[#This Row],[NumWebVisitsMonth]]</f>
        <v>5</v>
      </c>
      <c r="E895" s="3">
        <f>Table12[[#This Row],[Age]]</f>
        <v>47</v>
      </c>
      <c r="F895" t="s">
        <v>30</v>
      </c>
      <c r="G895" t="str">
        <f>Table12[[#This Row],[DVAD]]</f>
        <v>46-55</v>
      </c>
      <c r="H895" t="str">
        <f>Table12[[#This Row],[Kids]]</f>
        <v>Yes</v>
      </c>
      <c r="I895" t="str">
        <f>Table12[[#This Row],[Teens]]</f>
        <v>Yes</v>
      </c>
    </row>
    <row r="896" spans="1:9" ht="16.5" x14ac:dyDescent="0.3">
      <c r="A896">
        <f>Table2[[#This Row],[NumWebPurchases]]</f>
        <v>3</v>
      </c>
      <c r="B896">
        <f>Table2[[#This Row],[NumCatalogPurchases]]</f>
        <v>10</v>
      </c>
      <c r="C896">
        <f>Table2[[#This Row],[NumStorePurchases]]</f>
        <v>11</v>
      </c>
      <c r="D896">
        <f>Table2[[#This Row],[NumWebVisitsMonth]]</f>
        <v>1</v>
      </c>
      <c r="E896" s="3">
        <f>Table12[[#This Row],[Age]]</f>
        <v>31</v>
      </c>
      <c r="F896" t="s">
        <v>35</v>
      </c>
      <c r="G896" t="str">
        <f>Table12[[#This Row],[DVAD]]</f>
        <v>26-35</v>
      </c>
      <c r="H896" t="str">
        <f>Table12[[#This Row],[Kids]]</f>
        <v>No</v>
      </c>
      <c r="I896" t="str">
        <f>Table12[[#This Row],[Teens]]</f>
        <v>No</v>
      </c>
    </row>
    <row r="897" spans="1:9" ht="16.5" x14ac:dyDescent="0.3">
      <c r="A897">
        <f>Table2[[#This Row],[NumWebPurchases]]</f>
        <v>1</v>
      </c>
      <c r="B897">
        <f>Table2[[#This Row],[NumCatalogPurchases]]</f>
        <v>0</v>
      </c>
      <c r="C897">
        <f>Table2[[#This Row],[NumStorePurchases]]</f>
        <v>2</v>
      </c>
      <c r="D897">
        <f>Table2[[#This Row],[NumWebVisitsMonth]]</f>
        <v>7</v>
      </c>
      <c r="E897" s="3">
        <f>Table12[[#This Row],[Age]]</f>
        <v>23</v>
      </c>
      <c r="F897" t="s">
        <v>30</v>
      </c>
      <c r="G897" t="str">
        <f>Table12[[#This Row],[DVAD]]</f>
        <v>16-25</v>
      </c>
      <c r="H897" t="str">
        <f>Table12[[#This Row],[Kids]]</f>
        <v>Yes</v>
      </c>
      <c r="I897" t="str">
        <f>Table12[[#This Row],[Teens]]</f>
        <v>No</v>
      </c>
    </row>
    <row r="898" spans="1:9" ht="16.5" x14ac:dyDescent="0.3">
      <c r="A898">
        <f>Table2[[#This Row],[NumWebPurchases]]</f>
        <v>7</v>
      </c>
      <c r="B898">
        <f>Table2[[#This Row],[NumCatalogPurchases]]</f>
        <v>10</v>
      </c>
      <c r="C898">
        <f>Table2[[#This Row],[NumStorePurchases]]</f>
        <v>5</v>
      </c>
      <c r="D898">
        <f>Table2[[#This Row],[NumWebVisitsMonth]]</f>
        <v>6</v>
      </c>
      <c r="E898" s="3">
        <f>Table12[[#This Row],[Age]]</f>
        <v>70</v>
      </c>
      <c r="F898" t="s">
        <v>31</v>
      </c>
      <c r="G898" t="str">
        <f>Table12[[#This Row],[DVAD]]</f>
        <v>66-75</v>
      </c>
      <c r="H898" t="str">
        <f>Table12[[#This Row],[Kids]]</f>
        <v>No</v>
      </c>
      <c r="I898" t="str">
        <f>Table12[[#This Row],[Teens]]</f>
        <v>No</v>
      </c>
    </row>
    <row r="899" spans="1:9" ht="16.5" x14ac:dyDescent="0.3">
      <c r="A899">
        <f>Table2[[#This Row],[NumWebPurchases]]</f>
        <v>8</v>
      </c>
      <c r="B899">
        <f>Table2[[#This Row],[NumCatalogPurchases]]</f>
        <v>10</v>
      </c>
      <c r="C899">
        <f>Table2[[#This Row],[NumStorePurchases]]</f>
        <v>5</v>
      </c>
      <c r="D899">
        <f>Table2[[#This Row],[NumWebVisitsMonth]]</f>
        <v>6</v>
      </c>
      <c r="E899" s="3">
        <f>Table12[[#This Row],[Age]]</f>
        <v>40</v>
      </c>
      <c r="F899" t="s">
        <v>35</v>
      </c>
      <c r="G899" t="str">
        <f>Table12[[#This Row],[DVAD]]</f>
        <v>36-45</v>
      </c>
      <c r="H899" t="str">
        <f>Table12[[#This Row],[Kids]]</f>
        <v>No</v>
      </c>
      <c r="I899" t="str">
        <f>Table12[[#This Row],[Teens]]</f>
        <v>Yes</v>
      </c>
    </row>
    <row r="900" spans="1:9" ht="16.5" x14ac:dyDescent="0.3">
      <c r="A900">
        <f>Table2[[#This Row],[NumWebPurchases]]</f>
        <v>6</v>
      </c>
      <c r="B900">
        <f>Table2[[#This Row],[NumCatalogPurchases]]</f>
        <v>9</v>
      </c>
      <c r="C900">
        <f>Table2[[#This Row],[NumStorePurchases]]</f>
        <v>4</v>
      </c>
      <c r="D900">
        <f>Table2[[#This Row],[NumWebVisitsMonth]]</f>
        <v>5</v>
      </c>
      <c r="E900" s="3">
        <f>Table12[[#This Row],[Age]]</f>
        <v>57</v>
      </c>
      <c r="F900" t="s">
        <v>33</v>
      </c>
      <c r="G900" t="str">
        <f>Table12[[#This Row],[DVAD]]</f>
        <v>56-65</v>
      </c>
      <c r="H900" t="str">
        <f>Table12[[#This Row],[Kids]]</f>
        <v>No</v>
      </c>
      <c r="I900" t="str">
        <f>Table12[[#This Row],[Teens]]</f>
        <v>Yes</v>
      </c>
    </row>
    <row r="901" spans="1:9" ht="16.5" x14ac:dyDescent="0.3">
      <c r="A901">
        <f>Table2[[#This Row],[NumWebPurchases]]</f>
        <v>10</v>
      </c>
      <c r="B901">
        <f>Table2[[#This Row],[NumCatalogPurchases]]</f>
        <v>6</v>
      </c>
      <c r="C901">
        <f>Table2[[#This Row],[NumStorePurchases]]</f>
        <v>7</v>
      </c>
      <c r="D901">
        <f>Table2[[#This Row],[NumWebVisitsMonth]]</f>
        <v>4</v>
      </c>
      <c r="E901" s="3">
        <f>Table12[[#This Row],[Age]]</f>
        <v>56</v>
      </c>
      <c r="F901" t="s">
        <v>35</v>
      </c>
      <c r="G901" t="str">
        <f>Table12[[#This Row],[DVAD]]</f>
        <v>56-65</v>
      </c>
      <c r="H901" t="str">
        <f>Table12[[#This Row],[Kids]]</f>
        <v>No</v>
      </c>
      <c r="I901" t="str">
        <f>Table12[[#This Row],[Teens]]</f>
        <v>Yes</v>
      </c>
    </row>
    <row r="902" spans="1:9" ht="16.5" x14ac:dyDescent="0.3">
      <c r="A902">
        <f>Table2[[#This Row],[NumWebPurchases]]</f>
        <v>4</v>
      </c>
      <c r="B902">
        <f>Table2[[#This Row],[NumCatalogPurchases]]</f>
        <v>2</v>
      </c>
      <c r="C902">
        <f>Table2[[#This Row],[NumStorePurchases]]</f>
        <v>8</v>
      </c>
      <c r="D902">
        <f>Table2[[#This Row],[NumWebVisitsMonth]]</f>
        <v>6</v>
      </c>
      <c r="E902" s="3">
        <f>Table12[[#This Row],[Age]]</f>
        <v>39</v>
      </c>
      <c r="F902" t="s">
        <v>33</v>
      </c>
      <c r="G902" t="str">
        <f>Table12[[#This Row],[DVAD]]</f>
        <v>36-45</v>
      </c>
      <c r="H902" t="str">
        <f>Table12[[#This Row],[Kids]]</f>
        <v>Yes</v>
      </c>
      <c r="I902" t="str">
        <f>Table12[[#This Row],[Teens]]</f>
        <v>No</v>
      </c>
    </row>
    <row r="903" spans="1:9" ht="16.5" x14ac:dyDescent="0.3">
      <c r="A903">
        <f>Table2[[#This Row],[NumWebPurchases]]</f>
        <v>4</v>
      </c>
      <c r="B903">
        <f>Table2[[#This Row],[NumCatalogPurchases]]</f>
        <v>0</v>
      </c>
      <c r="C903">
        <f>Table2[[#This Row],[NumStorePurchases]]</f>
        <v>3</v>
      </c>
      <c r="D903">
        <f>Table2[[#This Row],[NumWebVisitsMonth]]</f>
        <v>8</v>
      </c>
      <c r="E903" s="3">
        <f>Table12[[#This Row],[Age]]</f>
        <v>27</v>
      </c>
      <c r="F903" t="s">
        <v>35</v>
      </c>
      <c r="G903" t="str">
        <f>Table12[[#This Row],[DVAD]]</f>
        <v>26-35</v>
      </c>
      <c r="H903" t="str">
        <f>Table12[[#This Row],[Kids]]</f>
        <v>Yes</v>
      </c>
      <c r="I903" t="str">
        <f>Table12[[#This Row],[Teens]]</f>
        <v>No</v>
      </c>
    </row>
    <row r="904" spans="1:9" ht="16.5" x14ac:dyDescent="0.3">
      <c r="A904">
        <f>Table2[[#This Row],[NumWebPurchases]]</f>
        <v>4</v>
      </c>
      <c r="B904">
        <f>Table2[[#This Row],[NumCatalogPurchases]]</f>
        <v>3</v>
      </c>
      <c r="C904">
        <f>Table2[[#This Row],[NumStorePurchases]]</f>
        <v>10</v>
      </c>
      <c r="D904">
        <f>Table2[[#This Row],[NumWebVisitsMonth]]</f>
        <v>2</v>
      </c>
      <c r="E904" s="3">
        <f>Table12[[#This Row],[Age]]</f>
        <v>55</v>
      </c>
      <c r="F904" t="s">
        <v>31</v>
      </c>
      <c r="G904" t="str">
        <f>Table12[[#This Row],[DVAD]]</f>
        <v>46-55</v>
      </c>
      <c r="H904" t="str">
        <f>Table12[[#This Row],[Kids]]</f>
        <v>No</v>
      </c>
      <c r="I904" t="str">
        <f>Table12[[#This Row],[Teens]]</f>
        <v>No</v>
      </c>
    </row>
    <row r="905" spans="1:9" ht="16.5" x14ac:dyDescent="0.3">
      <c r="A905">
        <f>Table2[[#This Row],[NumWebPurchases]]</f>
        <v>4</v>
      </c>
      <c r="B905">
        <f>Table2[[#This Row],[NumCatalogPurchases]]</f>
        <v>1</v>
      </c>
      <c r="C905">
        <f>Table2[[#This Row],[NumStorePurchases]]</f>
        <v>4</v>
      </c>
      <c r="D905">
        <f>Table2[[#This Row],[NumWebVisitsMonth]]</f>
        <v>6</v>
      </c>
      <c r="E905" s="3">
        <f>Table12[[#This Row],[Age]]</f>
        <v>43</v>
      </c>
      <c r="F905" t="s">
        <v>31</v>
      </c>
      <c r="G905" t="str">
        <f>Table12[[#This Row],[DVAD]]</f>
        <v>36-45</v>
      </c>
      <c r="H905" t="str">
        <f>Table12[[#This Row],[Kids]]</f>
        <v>No</v>
      </c>
      <c r="I905" t="str">
        <f>Table12[[#This Row],[Teens]]</f>
        <v>Yes</v>
      </c>
    </row>
    <row r="906" spans="1:9" ht="16.5" x14ac:dyDescent="0.3">
      <c r="A906">
        <f>Table2[[#This Row],[NumWebPurchases]]</f>
        <v>4</v>
      </c>
      <c r="B906">
        <f>Table2[[#This Row],[NumCatalogPurchases]]</f>
        <v>5</v>
      </c>
      <c r="C906">
        <f>Table2[[#This Row],[NumStorePurchases]]</f>
        <v>6</v>
      </c>
      <c r="D906">
        <f>Table2[[#This Row],[NumWebVisitsMonth]]</f>
        <v>2</v>
      </c>
      <c r="E906" s="3">
        <f>Table12[[#This Row],[Age]]</f>
        <v>46</v>
      </c>
      <c r="F906" t="s">
        <v>31</v>
      </c>
      <c r="G906" t="str">
        <f>Table12[[#This Row],[DVAD]]</f>
        <v>46-55</v>
      </c>
      <c r="H906" t="str">
        <f>Table12[[#This Row],[Kids]]</f>
        <v>No</v>
      </c>
      <c r="I906" t="str">
        <f>Table12[[#This Row],[Teens]]</f>
        <v>No</v>
      </c>
    </row>
    <row r="907" spans="1:9" ht="16.5" x14ac:dyDescent="0.3">
      <c r="A907">
        <f>Table2[[#This Row],[NumWebPurchases]]</f>
        <v>3</v>
      </c>
      <c r="B907">
        <f>Table2[[#This Row],[NumCatalogPurchases]]</f>
        <v>3</v>
      </c>
      <c r="C907">
        <f>Table2[[#This Row],[NumStorePurchases]]</f>
        <v>6</v>
      </c>
      <c r="D907">
        <f>Table2[[#This Row],[NumWebVisitsMonth]]</f>
        <v>3</v>
      </c>
      <c r="E907" s="3">
        <f>Table12[[#This Row],[Age]]</f>
        <v>40</v>
      </c>
      <c r="F907" t="s">
        <v>30</v>
      </c>
      <c r="G907" t="str">
        <f>Table12[[#This Row],[DVAD]]</f>
        <v>36-45</v>
      </c>
      <c r="H907" t="str">
        <f>Table12[[#This Row],[Kids]]</f>
        <v>No</v>
      </c>
      <c r="I907" t="str">
        <f>Table12[[#This Row],[Teens]]</f>
        <v>No</v>
      </c>
    </row>
    <row r="908" spans="1:9" ht="16.5" x14ac:dyDescent="0.3">
      <c r="A908">
        <f>Table2[[#This Row],[NumWebPurchases]]</f>
        <v>4</v>
      </c>
      <c r="B908">
        <f>Table2[[#This Row],[NumCatalogPurchases]]</f>
        <v>1</v>
      </c>
      <c r="C908">
        <f>Table2[[#This Row],[NumStorePurchases]]</f>
        <v>6</v>
      </c>
      <c r="D908">
        <f>Table2[[#This Row],[NumWebVisitsMonth]]</f>
        <v>5</v>
      </c>
      <c r="E908" s="3">
        <f>Table12[[#This Row],[Age]]</f>
        <v>44</v>
      </c>
      <c r="F908" t="s">
        <v>30</v>
      </c>
      <c r="G908" t="str">
        <f>Table12[[#This Row],[DVAD]]</f>
        <v>36-45</v>
      </c>
      <c r="H908" t="str">
        <f>Table12[[#This Row],[Kids]]</f>
        <v>Yes</v>
      </c>
      <c r="I908" t="str">
        <f>Table12[[#This Row],[Teens]]</f>
        <v>Yes</v>
      </c>
    </row>
    <row r="909" spans="1:9" ht="16.5" x14ac:dyDescent="0.3">
      <c r="A909">
        <f>Table2[[#This Row],[NumWebPurchases]]</f>
        <v>3</v>
      </c>
      <c r="B909">
        <f>Table2[[#This Row],[NumCatalogPurchases]]</f>
        <v>4</v>
      </c>
      <c r="C909">
        <f>Table2[[#This Row],[NumStorePurchases]]</f>
        <v>10</v>
      </c>
      <c r="D909">
        <f>Table2[[#This Row],[NumWebVisitsMonth]]</f>
        <v>0</v>
      </c>
      <c r="E909" s="3">
        <f>Table12[[#This Row],[Age]]</f>
        <v>37</v>
      </c>
      <c r="F909" t="s">
        <v>38</v>
      </c>
      <c r="G909" t="str">
        <f>Table12[[#This Row],[DVAD]]</f>
        <v>36-45</v>
      </c>
      <c r="H909" t="str">
        <f>Table12[[#This Row],[Kids]]</f>
        <v>No</v>
      </c>
      <c r="I909" t="str">
        <f>Table12[[#This Row],[Teens]]</f>
        <v>No</v>
      </c>
    </row>
    <row r="910" spans="1:9" ht="16.5" x14ac:dyDescent="0.3">
      <c r="A910">
        <f>Table2[[#This Row],[NumWebPurchases]]</f>
        <v>7</v>
      </c>
      <c r="B910">
        <f>Table2[[#This Row],[NumCatalogPurchases]]</f>
        <v>4</v>
      </c>
      <c r="C910">
        <f>Table2[[#This Row],[NumStorePurchases]]</f>
        <v>7</v>
      </c>
      <c r="D910">
        <f>Table2[[#This Row],[NumWebVisitsMonth]]</f>
        <v>2</v>
      </c>
      <c r="E910" s="3">
        <f>Table12[[#This Row],[Age]]</f>
        <v>52</v>
      </c>
      <c r="F910" t="s">
        <v>31</v>
      </c>
      <c r="G910" t="str">
        <f>Table12[[#This Row],[DVAD]]</f>
        <v>46-55</v>
      </c>
      <c r="H910" t="str">
        <f>Table12[[#This Row],[Kids]]</f>
        <v>No</v>
      </c>
      <c r="I910" t="str">
        <f>Table12[[#This Row],[Teens]]</f>
        <v>No</v>
      </c>
    </row>
    <row r="911" spans="1:9" ht="16.5" x14ac:dyDescent="0.3">
      <c r="A911">
        <f>Table2[[#This Row],[NumWebPurchases]]</f>
        <v>1</v>
      </c>
      <c r="B911">
        <f>Table2[[#This Row],[NumCatalogPurchases]]</f>
        <v>0</v>
      </c>
      <c r="C911">
        <f>Table2[[#This Row],[NumStorePurchases]]</f>
        <v>2</v>
      </c>
      <c r="D911">
        <f>Table2[[#This Row],[NumWebVisitsMonth]]</f>
        <v>7</v>
      </c>
      <c r="E911" s="3">
        <f>Table12[[#This Row],[Age]]</f>
        <v>42</v>
      </c>
      <c r="F911" t="s">
        <v>33</v>
      </c>
      <c r="G911" t="str">
        <f>Table12[[#This Row],[DVAD]]</f>
        <v>36-45</v>
      </c>
      <c r="H911" t="str">
        <f>Table12[[#This Row],[Kids]]</f>
        <v>Yes</v>
      </c>
      <c r="I911" t="str">
        <f>Table12[[#This Row],[Teens]]</f>
        <v>No</v>
      </c>
    </row>
    <row r="912" spans="1:9" ht="16.5" x14ac:dyDescent="0.3">
      <c r="A912">
        <f>Table2[[#This Row],[NumWebPurchases]]</f>
        <v>2</v>
      </c>
      <c r="B912">
        <f>Table2[[#This Row],[NumCatalogPurchases]]</f>
        <v>0</v>
      </c>
      <c r="C912">
        <f>Table2[[#This Row],[NumStorePurchases]]</f>
        <v>3</v>
      </c>
      <c r="D912">
        <f>Table2[[#This Row],[NumWebVisitsMonth]]</f>
        <v>5</v>
      </c>
      <c r="E912" s="3">
        <f>Table12[[#This Row],[Age]]</f>
        <v>40</v>
      </c>
      <c r="F912" t="s">
        <v>30</v>
      </c>
      <c r="G912" t="str">
        <f>Table12[[#This Row],[DVAD]]</f>
        <v>36-45</v>
      </c>
      <c r="H912" t="str">
        <f>Table12[[#This Row],[Kids]]</f>
        <v>Yes</v>
      </c>
      <c r="I912" t="str">
        <f>Table12[[#This Row],[Teens]]</f>
        <v>No</v>
      </c>
    </row>
    <row r="913" spans="1:9" ht="16.5" x14ac:dyDescent="0.3">
      <c r="A913">
        <f>Table2[[#This Row],[NumWebPurchases]]</f>
        <v>2</v>
      </c>
      <c r="B913">
        <f>Table2[[#This Row],[NumCatalogPurchases]]</f>
        <v>1</v>
      </c>
      <c r="C913">
        <f>Table2[[#This Row],[NumStorePurchases]]</f>
        <v>6</v>
      </c>
      <c r="D913">
        <f>Table2[[#This Row],[NumWebVisitsMonth]]</f>
        <v>4</v>
      </c>
      <c r="E913" s="3">
        <f>Table12[[#This Row],[Age]]</f>
        <v>28</v>
      </c>
      <c r="F913" t="s">
        <v>31</v>
      </c>
      <c r="G913" t="str">
        <f>Table12[[#This Row],[DVAD]]</f>
        <v>26-35</v>
      </c>
      <c r="H913" t="str">
        <f>Table12[[#This Row],[Kids]]</f>
        <v>No</v>
      </c>
      <c r="I913" t="str">
        <f>Table12[[#This Row],[Teens]]</f>
        <v>No</v>
      </c>
    </row>
    <row r="914" spans="1:9" ht="16.5" x14ac:dyDescent="0.3">
      <c r="A914">
        <f>Table2[[#This Row],[NumWebPurchases]]</f>
        <v>3</v>
      </c>
      <c r="B914">
        <f>Table2[[#This Row],[NumCatalogPurchases]]</f>
        <v>10</v>
      </c>
      <c r="C914">
        <f>Table2[[#This Row],[NumStorePurchases]]</f>
        <v>8</v>
      </c>
      <c r="D914">
        <f>Table2[[#This Row],[NumWebVisitsMonth]]</f>
        <v>1</v>
      </c>
      <c r="E914" s="3">
        <f>Table12[[#This Row],[Age]]</f>
        <v>47</v>
      </c>
      <c r="F914" t="s">
        <v>38</v>
      </c>
      <c r="G914" t="str">
        <f>Table12[[#This Row],[DVAD]]</f>
        <v>46-55</v>
      </c>
      <c r="H914" t="str">
        <f>Table12[[#This Row],[Kids]]</f>
        <v>No</v>
      </c>
      <c r="I914" t="str">
        <f>Table12[[#This Row],[Teens]]</f>
        <v>No</v>
      </c>
    </row>
    <row r="915" spans="1:9" ht="16.5" x14ac:dyDescent="0.3">
      <c r="A915">
        <f>Table2[[#This Row],[NumWebPurchases]]</f>
        <v>3</v>
      </c>
      <c r="B915">
        <f>Table2[[#This Row],[NumCatalogPurchases]]</f>
        <v>10</v>
      </c>
      <c r="C915">
        <f>Table2[[#This Row],[NumStorePurchases]]</f>
        <v>5</v>
      </c>
      <c r="D915">
        <f>Table2[[#This Row],[NumWebVisitsMonth]]</f>
        <v>2</v>
      </c>
      <c r="E915" s="3">
        <f>Table12[[#This Row],[Age]]</f>
        <v>21</v>
      </c>
      <c r="F915" t="s">
        <v>33</v>
      </c>
      <c r="G915" t="str">
        <f>Table12[[#This Row],[DVAD]]</f>
        <v>16-25</v>
      </c>
      <c r="H915" t="str">
        <f>Table12[[#This Row],[Kids]]</f>
        <v>No</v>
      </c>
      <c r="I915" t="str">
        <f>Table12[[#This Row],[Teens]]</f>
        <v>No</v>
      </c>
    </row>
    <row r="916" spans="1:9" ht="16.5" x14ac:dyDescent="0.3">
      <c r="A916">
        <f>Table2[[#This Row],[NumWebPurchases]]</f>
        <v>10</v>
      </c>
      <c r="B916">
        <f>Table2[[#This Row],[NumCatalogPurchases]]</f>
        <v>5</v>
      </c>
      <c r="C916">
        <f>Table2[[#This Row],[NumStorePurchases]]</f>
        <v>10</v>
      </c>
      <c r="D916">
        <f>Table2[[#This Row],[NumWebVisitsMonth]]</f>
        <v>8</v>
      </c>
      <c r="E916" s="3">
        <f>Table12[[#This Row],[Age]]</f>
        <v>50</v>
      </c>
      <c r="F916" t="s">
        <v>30</v>
      </c>
      <c r="G916" t="str">
        <f>Table12[[#This Row],[DVAD]]</f>
        <v>46-55</v>
      </c>
      <c r="H916" t="str">
        <f>Table12[[#This Row],[Kids]]</f>
        <v>No</v>
      </c>
      <c r="I916" t="str">
        <f>Table12[[#This Row],[Teens]]</f>
        <v>Yes</v>
      </c>
    </row>
    <row r="917" spans="1:9" ht="16.5" x14ac:dyDescent="0.3">
      <c r="A917">
        <f>Table2[[#This Row],[NumWebPurchases]]</f>
        <v>3</v>
      </c>
      <c r="B917">
        <f>Table2[[#This Row],[NumCatalogPurchases]]</f>
        <v>1</v>
      </c>
      <c r="C917">
        <f>Table2[[#This Row],[NumStorePurchases]]</f>
        <v>4</v>
      </c>
      <c r="D917">
        <f>Table2[[#This Row],[NumWebVisitsMonth]]</f>
        <v>7</v>
      </c>
      <c r="E917" s="3">
        <f>Table12[[#This Row],[Age]]</f>
        <v>41</v>
      </c>
      <c r="F917" t="s">
        <v>33</v>
      </c>
      <c r="G917" t="str">
        <f>Table12[[#This Row],[DVAD]]</f>
        <v>36-45</v>
      </c>
      <c r="H917" t="str">
        <f>Table12[[#This Row],[Kids]]</f>
        <v>Yes</v>
      </c>
      <c r="I917" t="str">
        <f>Table12[[#This Row],[Teens]]</f>
        <v>No</v>
      </c>
    </row>
    <row r="918" spans="1:9" ht="16.5" x14ac:dyDescent="0.3">
      <c r="A918">
        <f>Table2[[#This Row],[NumWebPurchases]]</f>
        <v>7</v>
      </c>
      <c r="B918">
        <f>Table2[[#This Row],[NumCatalogPurchases]]</f>
        <v>3</v>
      </c>
      <c r="C918">
        <f>Table2[[#This Row],[NumStorePurchases]]</f>
        <v>7</v>
      </c>
      <c r="D918">
        <f>Table2[[#This Row],[NumWebVisitsMonth]]</f>
        <v>3</v>
      </c>
      <c r="E918" s="3">
        <f>Table12[[#This Row],[Age]]</f>
        <v>18</v>
      </c>
      <c r="F918" t="s">
        <v>31</v>
      </c>
      <c r="G918" t="str">
        <f>Table12[[#This Row],[DVAD]]</f>
        <v>16-25</v>
      </c>
      <c r="H918" t="str">
        <f>Table12[[#This Row],[Kids]]</f>
        <v>No</v>
      </c>
      <c r="I918" t="str">
        <f>Table12[[#This Row],[Teens]]</f>
        <v>No</v>
      </c>
    </row>
    <row r="919" spans="1:9" ht="16.5" x14ac:dyDescent="0.3">
      <c r="A919">
        <f>Table2[[#This Row],[NumWebPurchases]]</f>
        <v>3</v>
      </c>
      <c r="B919">
        <f>Table2[[#This Row],[NumCatalogPurchases]]</f>
        <v>4</v>
      </c>
      <c r="C919">
        <f>Table2[[#This Row],[NumStorePurchases]]</f>
        <v>6</v>
      </c>
      <c r="D919">
        <f>Table2[[#This Row],[NumWebVisitsMonth]]</f>
        <v>1</v>
      </c>
      <c r="E919" s="3">
        <f>Table12[[#This Row],[Age]]</f>
        <v>59</v>
      </c>
      <c r="F919" t="s">
        <v>33</v>
      </c>
      <c r="G919" t="str">
        <f>Table12[[#This Row],[DVAD]]</f>
        <v>56-65</v>
      </c>
      <c r="H919" t="str">
        <f>Table12[[#This Row],[Kids]]</f>
        <v>No</v>
      </c>
      <c r="I919" t="str">
        <f>Table12[[#This Row],[Teens]]</f>
        <v>No</v>
      </c>
    </row>
    <row r="920" spans="1:9" ht="16.5" x14ac:dyDescent="0.3">
      <c r="A920">
        <f>Table2[[#This Row],[NumWebPurchases]]</f>
        <v>3</v>
      </c>
      <c r="B920">
        <f>Table2[[#This Row],[NumCatalogPurchases]]</f>
        <v>4</v>
      </c>
      <c r="C920">
        <f>Table2[[#This Row],[NumStorePurchases]]</f>
        <v>7</v>
      </c>
      <c r="D920">
        <f>Table2[[#This Row],[NumWebVisitsMonth]]</f>
        <v>2</v>
      </c>
      <c r="E920" s="3">
        <f>Table12[[#This Row],[Age]]</f>
        <v>53</v>
      </c>
      <c r="F920" t="s">
        <v>30</v>
      </c>
      <c r="G920" t="str">
        <f>Table12[[#This Row],[DVAD]]</f>
        <v>46-55</v>
      </c>
      <c r="H920" t="str">
        <f>Table12[[#This Row],[Kids]]</f>
        <v>No</v>
      </c>
      <c r="I920" t="str">
        <f>Table12[[#This Row],[Teens]]</f>
        <v>No</v>
      </c>
    </row>
    <row r="921" spans="1:9" ht="16.5" x14ac:dyDescent="0.3">
      <c r="A921">
        <f>Table2[[#This Row],[NumWebPurchases]]</f>
        <v>7</v>
      </c>
      <c r="B921">
        <f>Table2[[#This Row],[NumCatalogPurchases]]</f>
        <v>6</v>
      </c>
      <c r="C921">
        <f>Table2[[#This Row],[NumStorePurchases]]</f>
        <v>6</v>
      </c>
      <c r="D921">
        <f>Table2[[#This Row],[NumWebVisitsMonth]]</f>
        <v>3</v>
      </c>
      <c r="E921" s="3">
        <f>Table12[[#This Row],[Age]]</f>
        <v>31</v>
      </c>
      <c r="F921" t="s">
        <v>30</v>
      </c>
      <c r="G921" t="str">
        <f>Table12[[#This Row],[DVAD]]</f>
        <v>26-35</v>
      </c>
      <c r="H921" t="str">
        <f>Table12[[#This Row],[Kids]]</f>
        <v>No</v>
      </c>
      <c r="I921" t="str">
        <f>Table12[[#This Row],[Teens]]</f>
        <v>No</v>
      </c>
    </row>
    <row r="922" spans="1:9" ht="16.5" x14ac:dyDescent="0.3">
      <c r="A922">
        <f>Table2[[#This Row],[NumWebPurchases]]</f>
        <v>3</v>
      </c>
      <c r="B922">
        <f>Table2[[#This Row],[NumCatalogPurchases]]</f>
        <v>2</v>
      </c>
      <c r="C922">
        <f>Table2[[#This Row],[NumStorePurchases]]</f>
        <v>7</v>
      </c>
      <c r="D922">
        <f>Table2[[#This Row],[NumWebVisitsMonth]]</f>
        <v>3</v>
      </c>
      <c r="E922" s="3">
        <f>Table12[[#This Row],[Age]]</f>
        <v>59</v>
      </c>
      <c r="F922" t="s">
        <v>31</v>
      </c>
      <c r="G922" t="str">
        <f>Table12[[#This Row],[DVAD]]</f>
        <v>56-65</v>
      </c>
      <c r="H922" t="str">
        <f>Table12[[#This Row],[Kids]]</f>
        <v>No</v>
      </c>
      <c r="I922" t="str">
        <f>Table12[[#This Row],[Teens]]</f>
        <v>Yes</v>
      </c>
    </row>
    <row r="923" spans="1:9" ht="16.5" x14ac:dyDescent="0.3">
      <c r="A923">
        <f>Table2[[#This Row],[NumWebPurchases]]</f>
        <v>6</v>
      </c>
      <c r="B923">
        <f>Table2[[#This Row],[NumCatalogPurchases]]</f>
        <v>9</v>
      </c>
      <c r="C923">
        <f>Table2[[#This Row],[NumStorePurchases]]</f>
        <v>9</v>
      </c>
      <c r="D923">
        <f>Table2[[#This Row],[NumWebVisitsMonth]]</f>
        <v>3</v>
      </c>
      <c r="E923" s="3">
        <f>Table12[[#This Row],[Age]]</f>
        <v>59</v>
      </c>
      <c r="F923" t="s">
        <v>30</v>
      </c>
      <c r="G923" t="str">
        <f>Table12[[#This Row],[DVAD]]</f>
        <v>56-65</v>
      </c>
      <c r="H923" t="str">
        <f>Table12[[#This Row],[Kids]]</f>
        <v>No</v>
      </c>
      <c r="I923" t="str">
        <f>Table12[[#This Row],[Teens]]</f>
        <v>No</v>
      </c>
    </row>
    <row r="924" spans="1:9" ht="16.5" x14ac:dyDescent="0.3">
      <c r="A924">
        <f>Table2[[#This Row],[NumWebPurchases]]</f>
        <v>1</v>
      </c>
      <c r="B924">
        <f>Table2[[#This Row],[NumCatalogPurchases]]</f>
        <v>0</v>
      </c>
      <c r="C924">
        <f>Table2[[#This Row],[NumStorePurchases]]</f>
        <v>3</v>
      </c>
      <c r="D924">
        <f>Table2[[#This Row],[NumWebVisitsMonth]]</f>
        <v>7</v>
      </c>
      <c r="E924" s="3">
        <f>Table12[[#This Row],[Age]]</f>
        <v>59</v>
      </c>
      <c r="F924" t="s">
        <v>30</v>
      </c>
      <c r="G924" t="str">
        <f>Table12[[#This Row],[DVAD]]</f>
        <v>56-65</v>
      </c>
      <c r="H924" t="str">
        <f>Table12[[#This Row],[Kids]]</f>
        <v>Yes</v>
      </c>
      <c r="I924" t="str">
        <f>Table12[[#This Row],[Teens]]</f>
        <v>Yes</v>
      </c>
    </row>
    <row r="925" spans="1:9" ht="16.5" x14ac:dyDescent="0.3">
      <c r="A925">
        <f>Table2[[#This Row],[NumWebPurchases]]</f>
        <v>2</v>
      </c>
      <c r="B925">
        <f>Table2[[#This Row],[NumCatalogPurchases]]</f>
        <v>10</v>
      </c>
      <c r="C925">
        <f>Table2[[#This Row],[NumStorePurchases]]</f>
        <v>6</v>
      </c>
      <c r="D925">
        <f>Table2[[#This Row],[NumWebVisitsMonth]]</f>
        <v>1</v>
      </c>
      <c r="E925" s="3">
        <f>Table12[[#This Row],[Age]]</f>
        <v>20</v>
      </c>
      <c r="F925" t="s">
        <v>33</v>
      </c>
      <c r="G925" t="str">
        <f>Table12[[#This Row],[DVAD]]</f>
        <v>16-25</v>
      </c>
      <c r="H925" t="str">
        <f>Table12[[#This Row],[Kids]]</f>
        <v>No</v>
      </c>
      <c r="I925" t="str">
        <f>Table12[[#This Row],[Teens]]</f>
        <v>No</v>
      </c>
    </row>
    <row r="926" spans="1:9" ht="16.5" x14ac:dyDescent="0.3">
      <c r="A926">
        <f>Table2[[#This Row],[NumWebPurchases]]</f>
        <v>2</v>
      </c>
      <c r="B926">
        <f>Table2[[#This Row],[NumCatalogPurchases]]</f>
        <v>0</v>
      </c>
      <c r="C926">
        <f>Table2[[#This Row],[NumStorePurchases]]</f>
        <v>4</v>
      </c>
      <c r="D926">
        <f>Table2[[#This Row],[NumWebVisitsMonth]]</f>
        <v>6</v>
      </c>
      <c r="E926" s="3">
        <f>Table12[[#This Row],[Age]]</f>
        <v>44</v>
      </c>
      <c r="F926" t="s">
        <v>31</v>
      </c>
      <c r="G926" t="str">
        <f>Table12[[#This Row],[DVAD]]</f>
        <v>36-45</v>
      </c>
      <c r="H926" t="str">
        <f>Table12[[#This Row],[Kids]]</f>
        <v>Yes</v>
      </c>
      <c r="I926" t="str">
        <f>Table12[[#This Row],[Teens]]</f>
        <v>No</v>
      </c>
    </row>
    <row r="927" spans="1:9" ht="16.5" x14ac:dyDescent="0.3">
      <c r="A927">
        <f>Table2[[#This Row],[NumWebPurchases]]</f>
        <v>1</v>
      </c>
      <c r="B927">
        <f>Table2[[#This Row],[NumCatalogPurchases]]</f>
        <v>1</v>
      </c>
      <c r="C927">
        <f>Table2[[#This Row],[NumStorePurchases]]</f>
        <v>4</v>
      </c>
      <c r="D927">
        <f>Table2[[#This Row],[NumWebVisitsMonth]]</f>
        <v>4</v>
      </c>
      <c r="E927" s="3">
        <f>Table12[[#This Row],[Age]]</f>
        <v>66</v>
      </c>
      <c r="F927" t="s">
        <v>31</v>
      </c>
      <c r="G927" t="str">
        <f>Table12[[#This Row],[DVAD]]</f>
        <v>66-75</v>
      </c>
      <c r="H927" t="str">
        <f>Table12[[#This Row],[Kids]]</f>
        <v>Yes</v>
      </c>
      <c r="I927" t="str">
        <f>Table12[[#This Row],[Teens]]</f>
        <v>Yes</v>
      </c>
    </row>
    <row r="928" spans="1:9" ht="16.5" x14ac:dyDescent="0.3">
      <c r="A928">
        <f>Table2[[#This Row],[NumWebPurchases]]</f>
        <v>11</v>
      </c>
      <c r="B928">
        <f>Table2[[#This Row],[NumCatalogPurchases]]</f>
        <v>4</v>
      </c>
      <c r="C928">
        <f>Table2[[#This Row],[NumStorePurchases]]</f>
        <v>10</v>
      </c>
      <c r="D928">
        <f>Table2[[#This Row],[NumWebVisitsMonth]]</f>
        <v>5</v>
      </c>
      <c r="E928" s="3">
        <f>Table12[[#This Row],[Age]]</f>
        <v>28</v>
      </c>
      <c r="F928" t="s">
        <v>33</v>
      </c>
      <c r="G928" t="str">
        <f>Table12[[#This Row],[DVAD]]</f>
        <v>26-35</v>
      </c>
      <c r="H928" t="str">
        <f>Table12[[#This Row],[Kids]]</f>
        <v>Yes</v>
      </c>
      <c r="I928" t="str">
        <f>Table12[[#This Row],[Teens]]</f>
        <v>No</v>
      </c>
    </row>
    <row r="929" spans="1:9" ht="16.5" x14ac:dyDescent="0.3">
      <c r="A929">
        <f>Table2[[#This Row],[NumWebPurchases]]</f>
        <v>6</v>
      </c>
      <c r="B929">
        <f>Table2[[#This Row],[NumCatalogPurchases]]</f>
        <v>1</v>
      </c>
      <c r="C929">
        <f>Table2[[#This Row],[NumStorePurchases]]</f>
        <v>6</v>
      </c>
      <c r="D929">
        <f>Table2[[#This Row],[NumWebVisitsMonth]]</f>
        <v>8</v>
      </c>
      <c r="E929" s="3">
        <f>Table12[[#This Row],[Age]]</f>
        <v>33</v>
      </c>
      <c r="F929" t="s">
        <v>30</v>
      </c>
      <c r="G929" t="str">
        <f>Table12[[#This Row],[DVAD]]</f>
        <v>26-35</v>
      </c>
      <c r="H929" t="str">
        <f>Table12[[#This Row],[Kids]]</f>
        <v>No</v>
      </c>
      <c r="I929" t="str">
        <f>Table12[[#This Row],[Teens]]</f>
        <v>No</v>
      </c>
    </row>
    <row r="930" spans="1:9" ht="16.5" x14ac:dyDescent="0.3">
      <c r="A930">
        <f>Table2[[#This Row],[NumWebPurchases]]</f>
        <v>4</v>
      </c>
      <c r="B930">
        <f>Table2[[#This Row],[NumCatalogPurchases]]</f>
        <v>5</v>
      </c>
      <c r="C930">
        <f>Table2[[#This Row],[NumStorePurchases]]</f>
        <v>9</v>
      </c>
      <c r="D930">
        <f>Table2[[#This Row],[NumWebVisitsMonth]]</f>
        <v>2</v>
      </c>
      <c r="E930" s="3">
        <f>Table12[[#This Row],[Age]]</f>
        <v>36</v>
      </c>
      <c r="F930" t="s">
        <v>30</v>
      </c>
      <c r="G930" t="str">
        <f>Table12[[#This Row],[DVAD]]</f>
        <v>36-45</v>
      </c>
      <c r="H930" t="str">
        <f>Table12[[#This Row],[Kids]]</f>
        <v>No</v>
      </c>
      <c r="I930" t="str">
        <f>Table12[[#This Row],[Teens]]</f>
        <v>No</v>
      </c>
    </row>
    <row r="931" spans="1:9" ht="16.5" x14ac:dyDescent="0.3">
      <c r="A931">
        <f>Table2[[#This Row],[NumWebPurchases]]</f>
        <v>4</v>
      </c>
      <c r="B931">
        <f>Table2[[#This Row],[NumCatalogPurchases]]</f>
        <v>4</v>
      </c>
      <c r="C931">
        <f>Table2[[#This Row],[NumStorePurchases]]</f>
        <v>10</v>
      </c>
      <c r="D931">
        <f>Table2[[#This Row],[NumWebVisitsMonth]]</f>
        <v>2</v>
      </c>
      <c r="E931" s="3">
        <f>Table12[[#This Row],[Age]]</f>
        <v>31</v>
      </c>
      <c r="F931" t="s">
        <v>33</v>
      </c>
      <c r="G931" t="str">
        <f>Table12[[#This Row],[DVAD]]</f>
        <v>26-35</v>
      </c>
      <c r="H931" t="str">
        <f>Table12[[#This Row],[Kids]]</f>
        <v>No</v>
      </c>
      <c r="I931" t="str">
        <f>Table12[[#This Row],[Teens]]</f>
        <v>No</v>
      </c>
    </row>
    <row r="932" spans="1:9" ht="16.5" x14ac:dyDescent="0.3">
      <c r="A932">
        <f>Table2[[#This Row],[NumWebPurchases]]</f>
        <v>5</v>
      </c>
      <c r="B932">
        <f>Table2[[#This Row],[NumCatalogPurchases]]</f>
        <v>4</v>
      </c>
      <c r="C932">
        <f>Table2[[#This Row],[NumStorePurchases]]</f>
        <v>6</v>
      </c>
      <c r="D932">
        <f>Table2[[#This Row],[NumWebVisitsMonth]]</f>
        <v>2</v>
      </c>
      <c r="E932" s="3">
        <f>Table12[[#This Row],[Age]]</f>
        <v>21</v>
      </c>
      <c r="F932" t="s">
        <v>31</v>
      </c>
      <c r="G932" t="str">
        <f>Table12[[#This Row],[DVAD]]</f>
        <v>16-25</v>
      </c>
      <c r="H932" t="str">
        <f>Table12[[#This Row],[Kids]]</f>
        <v>No</v>
      </c>
      <c r="I932" t="str">
        <f>Table12[[#This Row],[Teens]]</f>
        <v>No</v>
      </c>
    </row>
    <row r="933" spans="1:9" ht="16.5" x14ac:dyDescent="0.3">
      <c r="A933">
        <f>Table2[[#This Row],[NumWebPurchases]]</f>
        <v>6</v>
      </c>
      <c r="B933">
        <f>Table2[[#This Row],[NumCatalogPurchases]]</f>
        <v>9</v>
      </c>
      <c r="C933">
        <f>Table2[[#This Row],[NumStorePurchases]]</f>
        <v>5</v>
      </c>
      <c r="D933">
        <f>Table2[[#This Row],[NumWebVisitsMonth]]</f>
        <v>3</v>
      </c>
      <c r="E933" s="3">
        <f>Table12[[#This Row],[Age]]</f>
        <v>37</v>
      </c>
      <c r="F933" t="s">
        <v>30</v>
      </c>
      <c r="G933" t="str">
        <f>Table12[[#This Row],[DVAD]]</f>
        <v>36-45</v>
      </c>
      <c r="H933" t="str">
        <f>Table12[[#This Row],[Kids]]</f>
        <v>No</v>
      </c>
      <c r="I933" t="str">
        <f>Table12[[#This Row],[Teens]]</f>
        <v>Yes</v>
      </c>
    </row>
    <row r="934" spans="1:9" ht="16.5" x14ac:dyDescent="0.3">
      <c r="A934">
        <f>Table2[[#This Row],[NumWebPurchases]]</f>
        <v>6</v>
      </c>
      <c r="B934">
        <f>Table2[[#This Row],[NumCatalogPurchases]]</f>
        <v>4</v>
      </c>
      <c r="C934">
        <f>Table2[[#This Row],[NumStorePurchases]]</f>
        <v>9</v>
      </c>
      <c r="D934">
        <f>Table2[[#This Row],[NumWebVisitsMonth]]</f>
        <v>2</v>
      </c>
      <c r="E934" s="3">
        <f>Table12[[#This Row],[Age]]</f>
        <v>40</v>
      </c>
      <c r="F934" t="s">
        <v>30</v>
      </c>
      <c r="G934" t="str">
        <f>Table12[[#This Row],[DVAD]]</f>
        <v>36-45</v>
      </c>
      <c r="H934" t="str">
        <f>Table12[[#This Row],[Kids]]</f>
        <v>No</v>
      </c>
      <c r="I934" t="str">
        <f>Table12[[#This Row],[Teens]]</f>
        <v>No</v>
      </c>
    </row>
    <row r="935" spans="1:9" ht="16.5" x14ac:dyDescent="0.3">
      <c r="A935">
        <f>Table2[[#This Row],[NumWebPurchases]]</f>
        <v>1</v>
      </c>
      <c r="B935">
        <f>Table2[[#This Row],[NumCatalogPurchases]]</f>
        <v>1</v>
      </c>
      <c r="C935">
        <f>Table2[[#This Row],[NumStorePurchases]]</f>
        <v>4</v>
      </c>
      <c r="D935">
        <f>Table2[[#This Row],[NumWebVisitsMonth]]</f>
        <v>3</v>
      </c>
      <c r="E935" s="3">
        <f>Table12[[#This Row],[Age]]</f>
        <v>25</v>
      </c>
      <c r="F935" t="s">
        <v>33</v>
      </c>
      <c r="G935" t="str">
        <f>Table12[[#This Row],[DVAD]]</f>
        <v>16-25</v>
      </c>
      <c r="H935" t="str">
        <f>Table12[[#This Row],[Kids]]</f>
        <v>Yes</v>
      </c>
      <c r="I935" t="str">
        <f>Table12[[#This Row],[Teens]]</f>
        <v>No</v>
      </c>
    </row>
    <row r="936" spans="1:9" ht="16.5" x14ac:dyDescent="0.3">
      <c r="A936">
        <f>Table2[[#This Row],[NumWebPurchases]]</f>
        <v>11</v>
      </c>
      <c r="B936">
        <f>Table2[[#This Row],[NumCatalogPurchases]]</f>
        <v>2</v>
      </c>
      <c r="C936">
        <f>Table2[[#This Row],[NumStorePurchases]]</f>
        <v>10</v>
      </c>
      <c r="D936">
        <f>Table2[[#This Row],[NumWebVisitsMonth]]</f>
        <v>7</v>
      </c>
      <c r="E936" s="3">
        <f>Table12[[#This Row],[Age]]</f>
        <v>61</v>
      </c>
      <c r="F936" t="s">
        <v>30</v>
      </c>
      <c r="G936" t="str">
        <f>Table12[[#This Row],[DVAD]]</f>
        <v>56-65</v>
      </c>
      <c r="H936" t="str">
        <f>Table12[[#This Row],[Kids]]</f>
        <v>No</v>
      </c>
      <c r="I936" t="str">
        <f>Table12[[#This Row],[Teens]]</f>
        <v>Yes</v>
      </c>
    </row>
    <row r="937" spans="1:9" ht="16.5" x14ac:dyDescent="0.3">
      <c r="A937">
        <f>Table2[[#This Row],[NumWebPurchases]]</f>
        <v>1</v>
      </c>
      <c r="B937">
        <f>Table2[[#This Row],[NumCatalogPurchases]]</f>
        <v>0</v>
      </c>
      <c r="C937">
        <f>Table2[[#This Row],[NumStorePurchases]]</f>
        <v>3</v>
      </c>
      <c r="D937">
        <f>Table2[[#This Row],[NumWebVisitsMonth]]</f>
        <v>8</v>
      </c>
      <c r="E937" s="3">
        <f>Table12[[#This Row],[Age]]</f>
        <v>23</v>
      </c>
      <c r="F937" t="s">
        <v>31</v>
      </c>
      <c r="G937" t="str">
        <f>Table12[[#This Row],[DVAD]]</f>
        <v>16-25</v>
      </c>
      <c r="H937" t="str">
        <f>Table12[[#This Row],[Kids]]</f>
        <v>Yes</v>
      </c>
      <c r="I937" t="str">
        <f>Table12[[#This Row],[Teens]]</f>
        <v>No</v>
      </c>
    </row>
    <row r="938" spans="1:9" ht="16.5" x14ac:dyDescent="0.3">
      <c r="A938">
        <f>Table2[[#This Row],[NumWebPurchases]]</f>
        <v>2</v>
      </c>
      <c r="B938">
        <f>Table2[[#This Row],[NumCatalogPurchases]]</f>
        <v>11</v>
      </c>
      <c r="C938">
        <f>Table2[[#This Row],[NumStorePurchases]]</f>
        <v>5</v>
      </c>
      <c r="D938">
        <f>Table2[[#This Row],[NumWebVisitsMonth]]</f>
        <v>1</v>
      </c>
      <c r="E938" s="3">
        <f>Table12[[#This Row],[Age]]</f>
        <v>62</v>
      </c>
      <c r="F938" t="s">
        <v>31</v>
      </c>
      <c r="G938" t="str">
        <f>Table12[[#This Row],[DVAD]]</f>
        <v>56-65</v>
      </c>
      <c r="H938" t="str">
        <f>Table12[[#This Row],[Kids]]</f>
        <v>No</v>
      </c>
      <c r="I938" t="str">
        <f>Table12[[#This Row],[Teens]]</f>
        <v>No</v>
      </c>
    </row>
    <row r="939" spans="1:9" ht="16.5" x14ac:dyDescent="0.3">
      <c r="A939">
        <f>Table2[[#This Row],[NumWebPurchases]]</f>
        <v>3</v>
      </c>
      <c r="B939">
        <f>Table2[[#This Row],[NumCatalogPurchases]]</f>
        <v>0</v>
      </c>
      <c r="C939">
        <f>Table2[[#This Row],[NumStorePurchases]]</f>
        <v>3</v>
      </c>
      <c r="D939">
        <f>Table2[[#This Row],[NumWebVisitsMonth]]</f>
        <v>8</v>
      </c>
      <c r="E939" s="3">
        <f>Table12[[#This Row],[Age]]</f>
        <v>43</v>
      </c>
      <c r="F939" t="s">
        <v>33</v>
      </c>
      <c r="G939" t="str">
        <f>Table12[[#This Row],[DVAD]]</f>
        <v>36-45</v>
      </c>
      <c r="H939" t="str">
        <f>Table12[[#This Row],[Kids]]</f>
        <v>Yes</v>
      </c>
      <c r="I939" t="str">
        <f>Table12[[#This Row],[Teens]]</f>
        <v>No</v>
      </c>
    </row>
    <row r="940" spans="1:9" ht="16.5" x14ac:dyDescent="0.3">
      <c r="A940">
        <f>Table2[[#This Row],[NumWebPurchases]]</f>
        <v>9</v>
      </c>
      <c r="B940">
        <f>Table2[[#This Row],[NumCatalogPurchases]]</f>
        <v>3</v>
      </c>
      <c r="C940">
        <f>Table2[[#This Row],[NumStorePurchases]]</f>
        <v>4</v>
      </c>
      <c r="D940">
        <f>Table2[[#This Row],[NumWebVisitsMonth]]</f>
        <v>4</v>
      </c>
      <c r="E940" s="3">
        <f>Table12[[#This Row],[Age]]</f>
        <v>42</v>
      </c>
      <c r="F940" t="s">
        <v>30</v>
      </c>
      <c r="G940" t="str">
        <f>Table12[[#This Row],[DVAD]]</f>
        <v>36-45</v>
      </c>
      <c r="H940" t="str">
        <f>Table12[[#This Row],[Kids]]</f>
        <v>No</v>
      </c>
      <c r="I940" t="str">
        <f>Table12[[#This Row],[Teens]]</f>
        <v>No</v>
      </c>
    </row>
    <row r="941" spans="1:9" ht="16.5" x14ac:dyDescent="0.3">
      <c r="A941">
        <f>Table2[[#This Row],[NumWebPurchases]]</f>
        <v>11</v>
      </c>
      <c r="B941">
        <f>Table2[[#This Row],[NumCatalogPurchases]]</f>
        <v>5</v>
      </c>
      <c r="C941">
        <f>Table2[[#This Row],[NumStorePurchases]]</f>
        <v>11</v>
      </c>
      <c r="D941">
        <f>Table2[[#This Row],[NumWebVisitsMonth]]</f>
        <v>8</v>
      </c>
      <c r="E941" s="3">
        <f>Table12[[#This Row],[Age]]</f>
        <v>43</v>
      </c>
      <c r="F941" t="s">
        <v>35</v>
      </c>
      <c r="G941" t="str">
        <f>Table12[[#This Row],[DVAD]]</f>
        <v>36-45</v>
      </c>
      <c r="H941" t="str">
        <f>Table12[[#This Row],[Kids]]</f>
        <v>No</v>
      </c>
      <c r="I941" t="str">
        <f>Table12[[#This Row],[Teens]]</f>
        <v>Yes</v>
      </c>
    </row>
    <row r="942" spans="1:9" ht="16.5" x14ac:dyDescent="0.3">
      <c r="A942">
        <f>Table2[[#This Row],[NumWebPurchases]]</f>
        <v>7</v>
      </c>
      <c r="B942">
        <f>Table2[[#This Row],[NumCatalogPurchases]]</f>
        <v>5</v>
      </c>
      <c r="C942">
        <f>Table2[[#This Row],[NumStorePurchases]]</f>
        <v>11</v>
      </c>
      <c r="D942">
        <f>Table2[[#This Row],[NumWebVisitsMonth]]</f>
        <v>5</v>
      </c>
      <c r="E942" s="3">
        <f>Table12[[#This Row],[Age]]</f>
        <v>42</v>
      </c>
      <c r="F942" t="s">
        <v>30</v>
      </c>
      <c r="G942" t="str">
        <f>Table12[[#This Row],[DVAD]]</f>
        <v>36-45</v>
      </c>
      <c r="H942" t="str">
        <f>Table12[[#This Row],[Kids]]</f>
        <v>No</v>
      </c>
      <c r="I942" t="str">
        <f>Table12[[#This Row],[Teens]]</f>
        <v>Yes</v>
      </c>
    </row>
    <row r="943" spans="1:9" ht="16.5" x14ac:dyDescent="0.3">
      <c r="A943">
        <f>Table2[[#This Row],[NumWebPurchases]]</f>
        <v>8</v>
      </c>
      <c r="B943">
        <f>Table2[[#This Row],[NumCatalogPurchases]]</f>
        <v>4</v>
      </c>
      <c r="C943">
        <f>Table2[[#This Row],[NumStorePurchases]]</f>
        <v>9</v>
      </c>
      <c r="D943">
        <f>Table2[[#This Row],[NumWebVisitsMonth]]</f>
        <v>6</v>
      </c>
      <c r="E943" s="3">
        <f>Table12[[#This Row],[Age]]</f>
        <v>38</v>
      </c>
      <c r="F943" t="s">
        <v>31</v>
      </c>
      <c r="G943" t="str">
        <f>Table12[[#This Row],[DVAD]]</f>
        <v>36-45</v>
      </c>
      <c r="H943" t="str">
        <f>Table12[[#This Row],[Kids]]</f>
        <v>Yes</v>
      </c>
      <c r="I943" t="str">
        <f>Table12[[#This Row],[Teens]]</f>
        <v>No</v>
      </c>
    </row>
    <row r="944" spans="1:9" ht="16.5" x14ac:dyDescent="0.3">
      <c r="A944">
        <f>Table2[[#This Row],[NumWebPurchases]]</f>
        <v>6</v>
      </c>
      <c r="B944">
        <f>Table2[[#This Row],[NumCatalogPurchases]]</f>
        <v>3</v>
      </c>
      <c r="C944">
        <f>Table2[[#This Row],[NumStorePurchases]]</f>
        <v>5</v>
      </c>
      <c r="D944">
        <f>Table2[[#This Row],[NumWebVisitsMonth]]</f>
        <v>6</v>
      </c>
      <c r="E944" s="3">
        <f>Table12[[#This Row],[Age]]</f>
        <v>61</v>
      </c>
      <c r="F944" t="s">
        <v>35</v>
      </c>
      <c r="G944" t="str">
        <f>Table12[[#This Row],[DVAD]]</f>
        <v>56-65</v>
      </c>
      <c r="H944" t="str">
        <f>Table12[[#This Row],[Kids]]</f>
        <v>Yes</v>
      </c>
      <c r="I944" t="str">
        <f>Table12[[#This Row],[Teens]]</f>
        <v>Yes</v>
      </c>
    </row>
    <row r="945" spans="1:9" ht="16.5" x14ac:dyDescent="0.3">
      <c r="A945">
        <f>Table2[[#This Row],[NumWebPurchases]]</f>
        <v>7</v>
      </c>
      <c r="B945">
        <f>Table2[[#This Row],[NumCatalogPurchases]]</f>
        <v>4</v>
      </c>
      <c r="C945">
        <f>Table2[[#This Row],[NumStorePurchases]]</f>
        <v>7</v>
      </c>
      <c r="D945">
        <f>Table2[[#This Row],[NumWebVisitsMonth]]</f>
        <v>5</v>
      </c>
      <c r="E945" s="3">
        <f>Table12[[#This Row],[Age]]</f>
        <v>51</v>
      </c>
      <c r="F945" t="s">
        <v>31</v>
      </c>
      <c r="G945" t="str">
        <f>Table12[[#This Row],[DVAD]]</f>
        <v>46-55</v>
      </c>
      <c r="H945" t="str">
        <f>Table12[[#This Row],[Kids]]</f>
        <v>No</v>
      </c>
      <c r="I945" t="str">
        <f>Table12[[#This Row],[Teens]]</f>
        <v>Yes</v>
      </c>
    </row>
    <row r="946" spans="1:9" ht="16.5" x14ac:dyDescent="0.3">
      <c r="A946">
        <f>Table2[[#This Row],[NumWebPurchases]]</f>
        <v>3</v>
      </c>
      <c r="B946">
        <f>Table2[[#This Row],[NumCatalogPurchases]]</f>
        <v>2</v>
      </c>
      <c r="C946">
        <f>Table2[[#This Row],[NumStorePurchases]]</f>
        <v>6</v>
      </c>
      <c r="D946">
        <f>Table2[[#This Row],[NumWebVisitsMonth]]</f>
        <v>1</v>
      </c>
      <c r="E946" s="3">
        <f>Table12[[#This Row],[Age]]</f>
        <v>30</v>
      </c>
      <c r="F946" t="s">
        <v>30</v>
      </c>
      <c r="G946" t="str">
        <f>Table12[[#This Row],[DVAD]]</f>
        <v>26-35</v>
      </c>
      <c r="H946" t="str">
        <f>Table12[[#This Row],[Kids]]</f>
        <v>No</v>
      </c>
      <c r="I946" t="str">
        <f>Table12[[#This Row],[Teens]]</f>
        <v>No</v>
      </c>
    </row>
    <row r="947" spans="1:9" ht="16.5" x14ac:dyDescent="0.3">
      <c r="A947">
        <f>Table2[[#This Row],[NumWebPurchases]]</f>
        <v>5</v>
      </c>
      <c r="B947">
        <f>Table2[[#This Row],[NumCatalogPurchases]]</f>
        <v>8</v>
      </c>
      <c r="C947">
        <f>Table2[[#This Row],[NumStorePurchases]]</f>
        <v>5</v>
      </c>
      <c r="D947">
        <f>Table2[[#This Row],[NumWebVisitsMonth]]</f>
        <v>2</v>
      </c>
      <c r="E947" s="3">
        <f>Table12[[#This Row],[Age]]</f>
        <v>60</v>
      </c>
      <c r="F947" t="s">
        <v>33</v>
      </c>
      <c r="G947" t="str">
        <f>Table12[[#This Row],[DVAD]]</f>
        <v>56-65</v>
      </c>
      <c r="H947" t="str">
        <f>Table12[[#This Row],[Kids]]</f>
        <v>No</v>
      </c>
      <c r="I947" t="str">
        <f>Table12[[#This Row],[Teens]]</f>
        <v>No</v>
      </c>
    </row>
    <row r="948" spans="1:9" ht="16.5" x14ac:dyDescent="0.3">
      <c r="A948">
        <f>Table2[[#This Row],[NumWebPurchases]]</f>
        <v>2</v>
      </c>
      <c r="B948">
        <f>Table2[[#This Row],[NumCatalogPurchases]]</f>
        <v>1</v>
      </c>
      <c r="C948">
        <f>Table2[[#This Row],[NumStorePurchases]]</f>
        <v>3</v>
      </c>
      <c r="D948">
        <f>Table2[[#This Row],[NumWebVisitsMonth]]</f>
        <v>7</v>
      </c>
      <c r="E948" s="3">
        <f>Table12[[#This Row],[Age]]</f>
        <v>26</v>
      </c>
      <c r="F948" t="s">
        <v>33</v>
      </c>
      <c r="G948" t="str">
        <f>Table12[[#This Row],[DVAD]]</f>
        <v>26-35</v>
      </c>
      <c r="H948" t="str">
        <f>Table12[[#This Row],[Kids]]</f>
        <v>No</v>
      </c>
      <c r="I948" t="str">
        <f>Table12[[#This Row],[Teens]]</f>
        <v>No</v>
      </c>
    </row>
    <row r="949" spans="1:9" ht="16.5" x14ac:dyDescent="0.3">
      <c r="A949">
        <f>Table2[[#This Row],[NumWebPurchases]]</f>
        <v>4</v>
      </c>
      <c r="B949">
        <f>Table2[[#This Row],[NumCatalogPurchases]]</f>
        <v>4</v>
      </c>
      <c r="C949">
        <f>Table2[[#This Row],[NumStorePurchases]]</f>
        <v>10</v>
      </c>
      <c r="D949">
        <f>Table2[[#This Row],[NumWebVisitsMonth]]</f>
        <v>8</v>
      </c>
      <c r="E949" s="3">
        <f>Table12[[#This Row],[Age]]</f>
        <v>25</v>
      </c>
      <c r="F949" t="s">
        <v>35</v>
      </c>
      <c r="G949" t="str">
        <f>Table12[[#This Row],[DVAD]]</f>
        <v>16-25</v>
      </c>
      <c r="H949" t="str">
        <f>Table12[[#This Row],[Kids]]</f>
        <v>No</v>
      </c>
      <c r="I949" t="str">
        <f>Table12[[#This Row],[Teens]]</f>
        <v>No</v>
      </c>
    </row>
    <row r="950" spans="1:9" ht="16.5" x14ac:dyDescent="0.3">
      <c r="A950">
        <f>Table2[[#This Row],[NumWebPurchases]]</f>
        <v>4</v>
      </c>
      <c r="B950">
        <f>Table2[[#This Row],[NumCatalogPurchases]]</f>
        <v>4</v>
      </c>
      <c r="C950">
        <f>Table2[[#This Row],[NumStorePurchases]]</f>
        <v>9</v>
      </c>
      <c r="D950">
        <f>Table2[[#This Row],[NumWebVisitsMonth]]</f>
        <v>3</v>
      </c>
      <c r="E950" s="3">
        <f>Table12[[#This Row],[Age]]</f>
        <v>32</v>
      </c>
      <c r="F950" t="s">
        <v>31</v>
      </c>
      <c r="G950" t="str">
        <f>Table12[[#This Row],[DVAD]]</f>
        <v>26-35</v>
      </c>
      <c r="H950" t="str">
        <f>Table12[[#This Row],[Kids]]</f>
        <v>No</v>
      </c>
      <c r="I950" t="str">
        <f>Table12[[#This Row],[Teens]]</f>
        <v>Yes</v>
      </c>
    </row>
    <row r="951" spans="1:9" ht="16.5" x14ac:dyDescent="0.3">
      <c r="A951">
        <f>Table2[[#This Row],[NumWebPurchases]]</f>
        <v>4</v>
      </c>
      <c r="B951">
        <f>Table2[[#This Row],[NumCatalogPurchases]]</f>
        <v>2</v>
      </c>
      <c r="C951">
        <f>Table2[[#This Row],[NumStorePurchases]]</f>
        <v>5</v>
      </c>
      <c r="D951">
        <f>Table2[[#This Row],[NumWebVisitsMonth]]</f>
        <v>3</v>
      </c>
      <c r="E951" s="3">
        <f>Table12[[#This Row],[Age]]</f>
        <v>34</v>
      </c>
      <c r="F951" t="s">
        <v>35</v>
      </c>
      <c r="G951" t="str">
        <f>Table12[[#This Row],[DVAD]]</f>
        <v>26-35</v>
      </c>
      <c r="H951" t="str">
        <f>Table12[[#This Row],[Kids]]</f>
        <v>Yes</v>
      </c>
      <c r="I951" t="str">
        <f>Table12[[#This Row],[Teens]]</f>
        <v>Yes</v>
      </c>
    </row>
    <row r="952" spans="1:9" ht="16.5" x14ac:dyDescent="0.3">
      <c r="A952">
        <f>Table2[[#This Row],[NumWebPurchases]]</f>
        <v>2</v>
      </c>
      <c r="B952">
        <f>Table2[[#This Row],[NumCatalogPurchases]]</f>
        <v>0</v>
      </c>
      <c r="C952">
        <f>Table2[[#This Row],[NumStorePurchases]]</f>
        <v>3</v>
      </c>
      <c r="D952">
        <f>Table2[[#This Row],[NumWebVisitsMonth]]</f>
        <v>4</v>
      </c>
      <c r="E952" s="3">
        <f>Table12[[#This Row],[Age]]</f>
        <v>36</v>
      </c>
      <c r="F952" t="s">
        <v>31</v>
      </c>
      <c r="G952" t="str">
        <f>Table12[[#This Row],[DVAD]]</f>
        <v>36-45</v>
      </c>
      <c r="H952" t="str">
        <f>Table12[[#This Row],[Kids]]</f>
        <v>Yes</v>
      </c>
      <c r="I952" t="str">
        <f>Table12[[#This Row],[Teens]]</f>
        <v>No</v>
      </c>
    </row>
    <row r="953" spans="1:9" ht="16.5" x14ac:dyDescent="0.3">
      <c r="A953">
        <f>Table2[[#This Row],[NumWebPurchases]]</f>
        <v>3</v>
      </c>
      <c r="B953">
        <f>Table2[[#This Row],[NumCatalogPurchases]]</f>
        <v>2</v>
      </c>
      <c r="C953">
        <f>Table2[[#This Row],[NumStorePurchases]]</f>
        <v>9</v>
      </c>
      <c r="D953">
        <f>Table2[[#This Row],[NumWebVisitsMonth]]</f>
        <v>8</v>
      </c>
      <c r="E953" s="3">
        <f>Table12[[#This Row],[Age]]</f>
        <v>37</v>
      </c>
      <c r="F953" t="s">
        <v>31</v>
      </c>
      <c r="G953" t="str">
        <f>Table12[[#This Row],[DVAD]]</f>
        <v>36-45</v>
      </c>
      <c r="H953" t="str">
        <f>Table12[[#This Row],[Kids]]</f>
        <v>No</v>
      </c>
      <c r="I953" t="str">
        <f>Table12[[#This Row],[Teens]]</f>
        <v>Yes</v>
      </c>
    </row>
    <row r="954" spans="1:9" ht="16.5" x14ac:dyDescent="0.3">
      <c r="A954">
        <f>Table2[[#This Row],[NumWebPurchases]]</f>
        <v>2</v>
      </c>
      <c r="B954">
        <f>Table2[[#This Row],[NumCatalogPurchases]]</f>
        <v>0</v>
      </c>
      <c r="C954">
        <f>Table2[[#This Row],[NumStorePurchases]]</f>
        <v>3</v>
      </c>
      <c r="D954">
        <f>Table2[[#This Row],[NumWebVisitsMonth]]</f>
        <v>4</v>
      </c>
      <c r="E954" s="3">
        <f>Table12[[#This Row],[Age]]</f>
        <v>35</v>
      </c>
      <c r="F954" t="s">
        <v>35</v>
      </c>
      <c r="G954" t="str">
        <f>Table12[[#This Row],[DVAD]]</f>
        <v>26-35</v>
      </c>
      <c r="H954" t="str">
        <f>Table12[[#This Row],[Kids]]</f>
        <v>Yes</v>
      </c>
      <c r="I954" t="str">
        <f>Table12[[#This Row],[Teens]]</f>
        <v>No</v>
      </c>
    </row>
    <row r="955" spans="1:9" ht="16.5" x14ac:dyDescent="0.3">
      <c r="A955">
        <f>Table2[[#This Row],[NumWebPurchases]]</f>
        <v>2</v>
      </c>
      <c r="B955">
        <f>Table2[[#This Row],[NumCatalogPurchases]]</f>
        <v>1</v>
      </c>
      <c r="C955">
        <f>Table2[[#This Row],[NumStorePurchases]]</f>
        <v>3</v>
      </c>
      <c r="D955">
        <f>Table2[[#This Row],[NumWebVisitsMonth]]</f>
        <v>5</v>
      </c>
      <c r="E955" s="3">
        <f>Table12[[#This Row],[Age]]</f>
        <v>38</v>
      </c>
      <c r="F955" t="s">
        <v>30</v>
      </c>
      <c r="G955" t="str">
        <f>Table12[[#This Row],[DVAD]]</f>
        <v>36-45</v>
      </c>
      <c r="H955" t="str">
        <f>Table12[[#This Row],[Kids]]</f>
        <v>Yes</v>
      </c>
      <c r="I955" t="str">
        <f>Table12[[#This Row],[Teens]]</f>
        <v>Yes</v>
      </c>
    </row>
    <row r="956" spans="1:9" ht="16.5" x14ac:dyDescent="0.3">
      <c r="A956">
        <f>Table2[[#This Row],[NumWebPurchases]]</f>
        <v>3</v>
      </c>
      <c r="B956">
        <f>Table2[[#This Row],[NumCatalogPurchases]]</f>
        <v>1</v>
      </c>
      <c r="C956">
        <f>Table2[[#This Row],[NumStorePurchases]]</f>
        <v>4</v>
      </c>
      <c r="D956">
        <f>Table2[[#This Row],[NumWebVisitsMonth]]</f>
        <v>6</v>
      </c>
      <c r="E956" s="3">
        <f>Table12[[#This Row],[Age]]</f>
        <v>40</v>
      </c>
      <c r="F956" t="s">
        <v>31</v>
      </c>
      <c r="G956" t="str">
        <f>Table12[[#This Row],[DVAD]]</f>
        <v>36-45</v>
      </c>
      <c r="H956" t="str">
        <f>Table12[[#This Row],[Kids]]</f>
        <v>Yes</v>
      </c>
      <c r="I956" t="str">
        <f>Table12[[#This Row],[Teens]]</f>
        <v>Yes</v>
      </c>
    </row>
    <row r="957" spans="1:9" ht="16.5" x14ac:dyDescent="0.3">
      <c r="A957">
        <f>Table2[[#This Row],[NumWebPurchases]]</f>
        <v>3</v>
      </c>
      <c r="B957">
        <f>Table2[[#This Row],[NumCatalogPurchases]]</f>
        <v>1</v>
      </c>
      <c r="C957">
        <f>Table2[[#This Row],[NumStorePurchases]]</f>
        <v>2</v>
      </c>
      <c r="D957">
        <f>Table2[[#This Row],[NumWebVisitsMonth]]</f>
        <v>8</v>
      </c>
      <c r="E957" s="3">
        <f>Table12[[#This Row],[Age]]</f>
        <v>42</v>
      </c>
      <c r="F957" t="s">
        <v>33</v>
      </c>
      <c r="G957" t="str">
        <f>Table12[[#This Row],[DVAD]]</f>
        <v>36-45</v>
      </c>
      <c r="H957" t="str">
        <f>Table12[[#This Row],[Kids]]</f>
        <v>Yes</v>
      </c>
      <c r="I957" t="str">
        <f>Table12[[#This Row],[Teens]]</f>
        <v>No</v>
      </c>
    </row>
    <row r="958" spans="1:9" ht="16.5" x14ac:dyDescent="0.3">
      <c r="A958">
        <f>Table2[[#This Row],[NumWebPurchases]]</f>
        <v>1</v>
      </c>
      <c r="B958">
        <f>Table2[[#This Row],[NumCatalogPurchases]]</f>
        <v>1</v>
      </c>
      <c r="C958">
        <f>Table2[[#This Row],[NumStorePurchases]]</f>
        <v>2</v>
      </c>
      <c r="D958">
        <f>Table2[[#This Row],[NumWebVisitsMonth]]</f>
        <v>6</v>
      </c>
      <c r="E958" s="3">
        <f>Table12[[#This Row],[Age]]</f>
        <v>38</v>
      </c>
      <c r="F958" t="s">
        <v>33</v>
      </c>
      <c r="G958" t="str">
        <f>Table12[[#This Row],[DVAD]]</f>
        <v>36-45</v>
      </c>
      <c r="H958" t="str">
        <f>Table12[[#This Row],[Kids]]</f>
        <v>Yes</v>
      </c>
      <c r="I958" t="str">
        <f>Table12[[#This Row],[Teens]]</f>
        <v>Yes</v>
      </c>
    </row>
    <row r="959" spans="1:9" ht="16.5" x14ac:dyDescent="0.3">
      <c r="A959">
        <f>Table2[[#This Row],[NumWebPurchases]]</f>
        <v>3</v>
      </c>
      <c r="B959">
        <f>Table2[[#This Row],[NumCatalogPurchases]]</f>
        <v>0</v>
      </c>
      <c r="C959">
        <f>Table2[[#This Row],[NumStorePurchases]]</f>
        <v>4</v>
      </c>
      <c r="D959">
        <f>Table2[[#This Row],[NumWebVisitsMonth]]</f>
        <v>8</v>
      </c>
      <c r="E959" s="3">
        <f>Table12[[#This Row],[Age]]</f>
        <v>37</v>
      </c>
      <c r="F959" t="s">
        <v>30</v>
      </c>
      <c r="G959" t="str">
        <f>Table12[[#This Row],[DVAD]]</f>
        <v>36-45</v>
      </c>
      <c r="H959" t="str">
        <f>Table12[[#This Row],[Kids]]</f>
        <v>Yes</v>
      </c>
      <c r="I959" t="str">
        <f>Table12[[#This Row],[Teens]]</f>
        <v>Yes</v>
      </c>
    </row>
    <row r="960" spans="1:9" ht="16.5" x14ac:dyDescent="0.3">
      <c r="A960">
        <f>Table2[[#This Row],[NumWebPurchases]]</f>
        <v>5</v>
      </c>
      <c r="B960">
        <f>Table2[[#This Row],[NumCatalogPurchases]]</f>
        <v>2</v>
      </c>
      <c r="C960">
        <f>Table2[[#This Row],[NumStorePurchases]]</f>
        <v>6</v>
      </c>
      <c r="D960">
        <f>Table2[[#This Row],[NumWebVisitsMonth]]</f>
        <v>5</v>
      </c>
      <c r="E960" s="3">
        <f>Table12[[#This Row],[Age]]</f>
        <v>47</v>
      </c>
      <c r="F960" t="s">
        <v>33</v>
      </c>
      <c r="G960" t="str">
        <f>Table12[[#This Row],[DVAD]]</f>
        <v>46-55</v>
      </c>
      <c r="H960" t="str">
        <f>Table12[[#This Row],[Kids]]</f>
        <v>No</v>
      </c>
      <c r="I960" t="str">
        <f>Table12[[#This Row],[Teens]]</f>
        <v>Yes</v>
      </c>
    </row>
    <row r="961" spans="1:9" ht="16.5" x14ac:dyDescent="0.3">
      <c r="A961">
        <f>Table2[[#This Row],[NumWebPurchases]]</f>
        <v>5</v>
      </c>
      <c r="B961">
        <f>Table2[[#This Row],[NumCatalogPurchases]]</f>
        <v>5</v>
      </c>
      <c r="C961">
        <f>Table2[[#This Row],[NumStorePurchases]]</f>
        <v>8</v>
      </c>
      <c r="D961">
        <f>Table2[[#This Row],[NumWebVisitsMonth]]</f>
        <v>5</v>
      </c>
      <c r="E961" s="3">
        <f>Table12[[#This Row],[Age]]</f>
        <v>60</v>
      </c>
      <c r="F961" t="s">
        <v>35</v>
      </c>
      <c r="G961" t="str">
        <f>Table12[[#This Row],[DVAD]]</f>
        <v>56-65</v>
      </c>
      <c r="H961" t="str">
        <f>Table12[[#This Row],[Kids]]</f>
        <v>No</v>
      </c>
      <c r="I961" t="str">
        <f>Table12[[#This Row],[Teens]]</f>
        <v>Yes</v>
      </c>
    </row>
    <row r="962" spans="1:9" ht="16.5" x14ac:dyDescent="0.3">
      <c r="A962">
        <f>Table2[[#This Row],[NumWebPurchases]]</f>
        <v>2</v>
      </c>
      <c r="B962">
        <f>Table2[[#This Row],[NumCatalogPurchases]]</f>
        <v>0</v>
      </c>
      <c r="C962">
        <f>Table2[[#This Row],[NumStorePurchases]]</f>
        <v>4</v>
      </c>
      <c r="D962">
        <f>Table2[[#This Row],[NumWebVisitsMonth]]</f>
        <v>5</v>
      </c>
      <c r="E962" s="3">
        <f>Table12[[#This Row],[Age]]</f>
        <v>41</v>
      </c>
      <c r="F962" t="s">
        <v>35</v>
      </c>
      <c r="G962" t="str">
        <f>Table12[[#This Row],[DVAD]]</f>
        <v>36-45</v>
      </c>
      <c r="H962" t="str">
        <f>Table12[[#This Row],[Kids]]</f>
        <v>Yes</v>
      </c>
      <c r="I962" t="str">
        <f>Table12[[#This Row],[Teens]]</f>
        <v>Yes</v>
      </c>
    </row>
    <row r="963" spans="1:9" ht="16.5" x14ac:dyDescent="0.3">
      <c r="A963">
        <f>Table2[[#This Row],[NumWebPurchases]]</f>
        <v>5</v>
      </c>
      <c r="B963">
        <f>Table2[[#This Row],[NumCatalogPurchases]]</f>
        <v>2</v>
      </c>
      <c r="C963">
        <f>Table2[[#This Row],[NumStorePurchases]]</f>
        <v>5</v>
      </c>
      <c r="D963">
        <f>Table2[[#This Row],[NumWebVisitsMonth]]</f>
        <v>6</v>
      </c>
      <c r="E963" s="3">
        <f>Table12[[#This Row],[Age]]</f>
        <v>56</v>
      </c>
      <c r="F963" t="s">
        <v>30</v>
      </c>
      <c r="G963" t="str">
        <f>Table12[[#This Row],[DVAD]]</f>
        <v>56-65</v>
      </c>
      <c r="H963" t="str">
        <f>Table12[[#This Row],[Kids]]</f>
        <v>No</v>
      </c>
      <c r="I963" t="str">
        <f>Table12[[#This Row],[Teens]]</f>
        <v>Yes</v>
      </c>
    </row>
    <row r="964" spans="1:9" ht="16.5" x14ac:dyDescent="0.3">
      <c r="A964">
        <f>Table2[[#This Row],[NumWebPurchases]]</f>
        <v>4</v>
      </c>
      <c r="B964">
        <f>Table2[[#This Row],[NumCatalogPurchases]]</f>
        <v>7</v>
      </c>
      <c r="C964">
        <f>Table2[[#This Row],[NumStorePurchases]]</f>
        <v>13</v>
      </c>
      <c r="D964">
        <f>Table2[[#This Row],[NumWebVisitsMonth]]</f>
        <v>2</v>
      </c>
      <c r="E964" s="3">
        <f>Table12[[#This Row],[Age]]</f>
        <v>45</v>
      </c>
      <c r="F964" t="s">
        <v>31</v>
      </c>
      <c r="G964" t="str">
        <f>Table12[[#This Row],[DVAD]]</f>
        <v>36-45</v>
      </c>
      <c r="H964" t="str">
        <f>Table12[[#This Row],[Kids]]</f>
        <v>No</v>
      </c>
      <c r="I964" t="str">
        <f>Table12[[#This Row],[Teens]]</f>
        <v>Yes</v>
      </c>
    </row>
    <row r="965" spans="1:9" ht="16.5" x14ac:dyDescent="0.3">
      <c r="A965">
        <f>Table2[[#This Row],[NumWebPurchases]]</f>
        <v>6</v>
      </c>
      <c r="B965">
        <f>Table2[[#This Row],[NumCatalogPurchases]]</f>
        <v>3</v>
      </c>
      <c r="C965">
        <f>Table2[[#This Row],[NumStorePurchases]]</f>
        <v>8</v>
      </c>
      <c r="D965">
        <f>Table2[[#This Row],[NumWebVisitsMonth]]</f>
        <v>5</v>
      </c>
      <c r="E965" s="3">
        <f>Table12[[#This Row],[Age]]</f>
        <v>52</v>
      </c>
      <c r="F965" t="s">
        <v>33</v>
      </c>
      <c r="G965" t="str">
        <f>Table12[[#This Row],[DVAD]]</f>
        <v>46-55</v>
      </c>
      <c r="H965" t="str">
        <f>Table12[[#This Row],[Kids]]</f>
        <v>No</v>
      </c>
      <c r="I965" t="str">
        <f>Table12[[#This Row],[Teens]]</f>
        <v>Yes</v>
      </c>
    </row>
    <row r="966" spans="1:9" ht="16.5" x14ac:dyDescent="0.3">
      <c r="A966">
        <f>Table2[[#This Row],[NumWebPurchases]]</f>
        <v>2</v>
      </c>
      <c r="B966">
        <f>Table2[[#This Row],[NumCatalogPurchases]]</f>
        <v>0</v>
      </c>
      <c r="C966">
        <f>Table2[[#This Row],[NumStorePurchases]]</f>
        <v>3</v>
      </c>
      <c r="D966">
        <f>Table2[[#This Row],[NumWebVisitsMonth]]</f>
        <v>6</v>
      </c>
      <c r="E966" s="3">
        <f>Table12[[#This Row],[Age]]</f>
        <v>43</v>
      </c>
      <c r="F966" t="s">
        <v>33</v>
      </c>
      <c r="G966" t="str">
        <f>Table12[[#This Row],[DVAD]]</f>
        <v>36-45</v>
      </c>
      <c r="H966" t="str">
        <f>Table12[[#This Row],[Kids]]</f>
        <v>Yes</v>
      </c>
      <c r="I966" t="str">
        <f>Table12[[#This Row],[Teens]]</f>
        <v>No</v>
      </c>
    </row>
    <row r="967" spans="1:9" ht="16.5" x14ac:dyDescent="0.3">
      <c r="A967">
        <f>Table2[[#This Row],[NumWebPurchases]]</f>
        <v>2</v>
      </c>
      <c r="B967">
        <f>Table2[[#This Row],[NumCatalogPurchases]]</f>
        <v>1</v>
      </c>
      <c r="C967">
        <f>Table2[[#This Row],[NumStorePurchases]]</f>
        <v>5</v>
      </c>
      <c r="D967">
        <f>Table2[[#This Row],[NumWebVisitsMonth]]</f>
        <v>6</v>
      </c>
      <c r="E967" s="3">
        <f>Table12[[#This Row],[Age]]</f>
        <v>38</v>
      </c>
      <c r="F967" t="s">
        <v>31</v>
      </c>
      <c r="G967" t="str">
        <f>Table12[[#This Row],[DVAD]]</f>
        <v>36-45</v>
      </c>
      <c r="H967" t="str">
        <f>Table12[[#This Row],[Kids]]</f>
        <v>No</v>
      </c>
      <c r="I967" t="str">
        <f>Table12[[#This Row],[Teens]]</f>
        <v>Yes</v>
      </c>
    </row>
    <row r="968" spans="1:9" ht="16.5" x14ac:dyDescent="0.3">
      <c r="A968">
        <f>Table2[[#This Row],[NumWebPurchases]]</f>
        <v>3</v>
      </c>
      <c r="B968">
        <f>Table2[[#This Row],[NumCatalogPurchases]]</f>
        <v>1</v>
      </c>
      <c r="C968">
        <f>Table2[[#This Row],[NumStorePurchases]]</f>
        <v>6</v>
      </c>
      <c r="D968">
        <f>Table2[[#This Row],[NumWebVisitsMonth]]</f>
        <v>5</v>
      </c>
      <c r="E968" s="3">
        <f>Table12[[#This Row],[Age]]</f>
        <v>34</v>
      </c>
      <c r="F968" t="s">
        <v>33</v>
      </c>
      <c r="G968" t="str">
        <f>Table12[[#This Row],[DVAD]]</f>
        <v>26-35</v>
      </c>
      <c r="H968" t="str">
        <f>Table12[[#This Row],[Kids]]</f>
        <v>Yes</v>
      </c>
      <c r="I968" t="str">
        <f>Table12[[#This Row],[Teens]]</f>
        <v>Yes</v>
      </c>
    </row>
    <row r="969" spans="1:9" ht="16.5" x14ac:dyDescent="0.3">
      <c r="A969">
        <f>Table2[[#This Row],[NumWebPurchases]]</f>
        <v>5</v>
      </c>
      <c r="B969">
        <f>Table2[[#This Row],[NumCatalogPurchases]]</f>
        <v>2</v>
      </c>
      <c r="C969">
        <f>Table2[[#This Row],[NumStorePurchases]]</f>
        <v>11</v>
      </c>
      <c r="D969">
        <f>Table2[[#This Row],[NumWebVisitsMonth]]</f>
        <v>4</v>
      </c>
      <c r="E969" s="3">
        <f>Table12[[#This Row],[Age]]</f>
        <v>54</v>
      </c>
      <c r="F969" t="s">
        <v>33</v>
      </c>
      <c r="G969" t="str">
        <f>Table12[[#This Row],[DVAD]]</f>
        <v>46-55</v>
      </c>
      <c r="H969" t="str">
        <f>Table12[[#This Row],[Kids]]</f>
        <v>No</v>
      </c>
      <c r="I969" t="str">
        <f>Table12[[#This Row],[Teens]]</f>
        <v>Yes</v>
      </c>
    </row>
    <row r="970" spans="1:9" ht="16.5" x14ac:dyDescent="0.3">
      <c r="A970">
        <f>Table2[[#This Row],[NumWebPurchases]]</f>
        <v>6</v>
      </c>
      <c r="B970">
        <f>Table2[[#This Row],[NumCatalogPurchases]]</f>
        <v>7</v>
      </c>
      <c r="C970">
        <f>Table2[[#This Row],[NumStorePurchases]]</f>
        <v>9</v>
      </c>
      <c r="D970">
        <f>Table2[[#This Row],[NumWebVisitsMonth]]</f>
        <v>2</v>
      </c>
      <c r="E970" s="3">
        <f>Table12[[#This Row],[Age]]</f>
        <v>40</v>
      </c>
      <c r="F970" t="s">
        <v>33</v>
      </c>
      <c r="G970" t="str">
        <f>Table12[[#This Row],[DVAD]]</f>
        <v>36-45</v>
      </c>
      <c r="H970" t="str">
        <f>Table12[[#This Row],[Kids]]</f>
        <v>No</v>
      </c>
      <c r="I970" t="str">
        <f>Table12[[#This Row],[Teens]]</f>
        <v>No</v>
      </c>
    </row>
    <row r="971" spans="1:9" ht="16.5" x14ac:dyDescent="0.3">
      <c r="A971">
        <f>Table2[[#This Row],[NumWebPurchases]]</f>
        <v>3</v>
      </c>
      <c r="B971">
        <f>Table2[[#This Row],[NumCatalogPurchases]]</f>
        <v>0</v>
      </c>
      <c r="C971">
        <f>Table2[[#This Row],[NumStorePurchases]]</f>
        <v>4</v>
      </c>
      <c r="D971">
        <f>Table2[[#This Row],[NumWebVisitsMonth]]</f>
        <v>7</v>
      </c>
      <c r="E971" s="3">
        <f>Table12[[#This Row],[Age]]</f>
        <v>39</v>
      </c>
      <c r="F971" t="s">
        <v>31</v>
      </c>
      <c r="G971" t="str">
        <f>Table12[[#This Row],[DVAD]]</f>
        <v>36-45</v>
      </c>
      <c r="H971" t="str">
        <f>Table12[[#This Row],[Kids]]</f>
        <v>Yes</v>
      </c>
      <c r="I971" t="str">
        <f>Table12[[#This Row],[Teens]]</f>
        <v>No</v>
      </c>
    </row>
    <row r="972" spans="1:9" ht="16.5" x14ac:dyDescent="0.3">
      <c r="A972">
        <f>Table2[[#This Row],[NumWebPurchases]]</f>
        <v>1</v>
      </c>
      <c r="B972">
        <f>Table2[[#This Row],[NumCatalogPurchases]]</f>
        <v>0</v>
      </c>
      <c r="C972">
        <f>Table2[[#This Row],[NumStorePurchases]]</f>
        <v>2</v>
      </c>
      <c r="D972">
        <f>Table2[[#This Row],[NumWebVisitsMonth]]</f>
        <v>8</v>
      </c>
      <c r="E972" s="3">
        <f>Table12[[#This Row],[Age]]</f>
        <v>39</v>
      </c>
      <c r="F972" t="s">
        <v>33</v>
      </c>
      <c r="G972" t="str">
        <f>Table12[[#This Row],[DVAD]]</f>
        <v>36-45</v>
      </c>
      <c r="H972" t="str">
        <f>Table12[[#This Row],[Kids]]</f>
        <v>Yes</v>
      </c>
      <c r="I972" t="str">
        <f>Table12[[#This Row],[Teens]]</f>
        <v>No</v>
      </c>
    </row>
    <row r="973" spans="1:9" ht="16.5" x14ac:dyDescent="0.3">
      <c r="A973">
        <f>Table2[[#This Row],[NumWebPurchases]]</f>
        <v>10</v>
      </c>
      <c r="B973">
        <f>Table2[[#This Row],[NumCatalogPurchases]]</f>
        <v>2</v>
      </c>
      <c r="C973">
        <f>Table2[[#This Row],[NumStorePurchases]]</f>
        <v>6</v>
      </c>
      <c r="D973">
        <f>Table2[[#This Row],[NumWebVisitsMonth]]</f>
        <v>9</v>
      </c>
      <c r="E973" s="3">
        <f>Table12[[#This Row],[Age]]</f>
        <v>32</v>
      </c>
      <c r="F973" t="s">
        <v>31</v>
      </c>
      <c r="G973" t="str">
        <f>Table12[[#This Row],[DVAD]]</f>
        <v>26-35</v>
      </c>
      <c r="H973" t="str">
        <f>Table12[[#This Row],[Kids]]</f>
        <v>Yes</v>
      </c>
      <c r="I973" t="str">
        <f>Table12[[#This Row],[Teens]]</f>
        <v>No</v>
      </c>
    </row>
    <row r="974" spans="1:9" ht="16.5" x14ac:dyDescent="0.3">
      <c r="A974">
        <f>Table2[[#This Row],[NumWebPurchases]]</f>
        <v>3</v>
      </c>
      <c r="B974">
        <f>Table2[[#This Row],[NumCatalogPurchases]]</f>
        <v>4</v>
      </c>
      <c r="C974">
        <f>Table2[[#This Row],[NumStorePurchases]]</f>
        <v>10</v>
      </c>
      <c r="D974">
        <f>Table2[[#This Row],[NumWebVisitsMonth]]</f>
        <v>1</v>
      </c>
      <c r="E974" s="3">
        <f>Table12[[#This Row],[Age]]</f>
        <v>26</v>
      </c>
      <c r="F974" t="s">
        <v>33</v>
      </c>
      <c r="G974" t="str">
        <f>Table12[[#This Row],[DVAD]]</f>
        <v>26-35</v>
      </c>
      <c r="H974" t="str">
        <f>Table12[[#This Row],[Kids]]</f>
        <v>No</v>
      </c>
      <c r="I974" t="str">
        <f>Table12[[#This Row],[Teens]]</f>
        <v>No</v>
      </c>
    </row>
    <row r="975" spans="1:9" ht="16.5" x14ac:dyDescent="0.3">
      <c r="A975">
        <f>Table2[[#This Row],[NumWebPurchases]]</f>
        <v>3</v>
      </c>
      <c r="B975">
        <f>Table2[[#This Row],[NumCatalogPurchases]]</f>
        <v>0</v>
      </c>
      <c r="C975">
        <f>Table2[[#This Row],[NumStorePurchases]]</f>
        <v>4</v>
      </c>
      <c r="D975">
        <f>Table2[[#This Row],[NumWebVisitsMonth]]</f>
        <v>7</v>
      </c>
      <c r="E975" s="3">
        <f>Table12[[#This Row],[Age]]</f>
        <v>45</v>
      </c>
      <c r="F975" t="s">
        <v>35</v>
      </c>
      <c r="G975" t="str">
        <f>Table12[[#This Row],[DVAD]]</f>
        <v>36-45</v>
      </c>
      <c r="H975" t="str">
        <f>Table12[[#This Row],[Kids]]</f>
        <v>Yes</v>
      </c>
      <c r="I975" t="str">
        <f>Table12[[#This Row],[Teens]]</f>
        <v>Yes</v>
      </c>
    </row>
    <row r="976" spans="1:9" ht="16.5" x14ac:dyDescent="0.3">
      <c r="A976">
        <f>Table2[[#This Row],[NumWebPurchases]]</f>
        <v>3</v>
      </c>
      <c r="B976">
        <f>Table2[[#This Row],[NumCatalogPurchases]]</f>
        <v>0</v>
      </c>
      <c r="C976">
        <f>Table2[[#This Row],[NumStorePurchases]]</f>
        <v>4</v>
      </c>
      <c r="D976">
        <f>Table2[[#This Row],[NumWebVisitsMonth]]</f>
        <v>8</v>
      </c>
      <c r="E976" s="3">
        <f>Table12[[#This Row],[Age]]</f>
        <v>24</v>
      </c>
      <c r="F976" t="s">
        <v>31</v>
      </c>
      <c r="G976" t="str">
        <f>Table12[[#This Row],[DVAD]]</f>
        <v>16-25</v>
      </c>
      <c r="H976" t="str">
        <f>Table12[[#This Row],[Kids]]</f>
        <v>Yes</v>
      </c>
      <c r="I976" t="str">
        <f>Table12[[#This Row],[Teens]]</f>
        <v>No</v>
      </c>
    </row>
    <row r="977" spans="1:9" ht="16.5" x14ac:dyDescent="0.3">
      <c r="A977">
        <f>Table2[[#This Row],[NumWebPurchases]]</f>
        <v>7</v>
      </c>
      <c r="B977">
        <f>Table2[[#This Row],[NumCatalogPurchases]]</f>
        <v>1</v>
      </c>
      <c r="C977">
        <f>Table2[[#This Row],[NumStorePurchases]]</f>
        <v>7</v>
      </c>
      <c r="D977">
        <f>Table2[[#This Row],[NumWebVisitsMonth]]</f>
        <v>5</v>
      </c>
      <c r="E977" s="3">
        <f>Table12[[#This Row],[Age]]</f>
        <v>54</v>
      </c>
      <c r="F977" t="s">
        <v>33</v>
      </c>
      <c r="G977" t="str">
        <f>Table12[[#This Row],[DVAD]]</f>
        <v>46-55</v>
      </c>
      <c r="H977" t="str">
        <f>Table12[[#This Row],[Kids]]</f>
        <v>No</v>
      </c>
      <c r="I977" t="str">
        <f>Table12[[#This Row],[Teens]]</f>
        <v>Yes</v>
      </c>
    </row>
    <row r="978" spans="1:9" ht="16.5" x14ac:dyDescent="0.3">
      <c r="A978">
        <f>Table2[[#This Row],[NumWebPurchases]]</f>
        <v>4</v>
      </c>
      <c r="B978">
        <f>Table2[[#This Row],[NumCatalogPurchases]]</f>
        <v>6</v>
      </c>
      <c r="C978">
        <f>Table2[[#This Row],[NumStorePurchases]]</f>
        <v>13</v>
      </c>
      <c r="D978">
        <f>Table2[[#This Row],[NumWebVisitsMonth]]</f>
        <v>2</v>
      </c>
      <c r="E978" s="3">
        <f>Table12[[#This Row],[Age]]</f>
        <v>41</v>
      </c>
      <c r="F978" t="s">
        <v>31</v>
      </c>
      <c r="G978" t="str">
        <f>Table12[[#This Row],[DVAD]]</f>
        <v>36-45</v>
      </c>
      <c r="H978" t="str">
        <f>Table12[[#This Row],[Kids]]</f>
        <v>No</v>
      </c>
      <c r="I978" t="str">
        <f>Table12[[#This Row],[Teens]]</f>
        <v>No</v>
      </c>
    </row>
    <row r="979" spans="1:9" ht="16.5" x14ac:dyDescent="0.3">
      <c r="A979">
        <f>Table2[[#This Row],[NumWebPurchases]]</f>
        <v>2</v>
      </c>
      <c r="B979">
        <f>Table2[[#This Row],[NumCatalogPurchases]]</f>
        <v>8</v>
      </c>
      <c r="C979">
        <f>Table2[[#This Row],[NumStorePurchases]]</f>
        <v>13</v>
      </c>
      <c r="D979">
        <f>Table2[[#This Row],[NumWebVisitsMonth]]</f>
        <v>0</v>
      </c>
      <c r="E979" s="3">
        <f>Table12[[#This Row],[Age]]</f>
        <v>52</v>
      </c>
      <c r="F979" t="s">
        <v>33</v>
      </c>
      <c r="G979" t="str">
        <f>Table12[[#This Row],[DVAD]]</f>
        <v>46-55</v>
      </c>
      <c r="H979" t="str">
        <f>Table12[[#This Row],[Kids]]</f>
        <v>No</v>
      </c>
      <c r="I979" t="str">
        <f>Table12[[#This Row],[Teens]]</f>
        <v>No</v>
      </c>
    </row>
    <row r="980" spans="1:9" ht="16.5" x14ac:dyDescent="0.3">
      <c r="A980">
        <f>Table2[[#This Row],[NumWebPurchases]]</f>
        <v>2</v>
      </c>
      <c r="B980">
        <f>Table2[[#This Row],[NumCatalogPurchases]]</f>
        <v>4</v>
      </c>
      <c r="C980">
        <f>Table2[[#This Row],[NumStorePurchases]]</f>
        <v>12</v>
      </c>
      <c r="D980">
        <f>Table2[[#This Row],[NumWebVisitsMonth]]</f>
        <v>1</v>
      </c>
      <c r="E980" s="3">
        <f>Table12[[#This Row],[Age]]</f>
        <v>53</v>
      </c>
      <c r="F980" t="s">
        <v>33</v>
      </c>
      <c r="G980" t="str">
        <f>Table12[[#This Row],[DVAD]]</f>
        <v>46-55</v>
      </c>
      <c r="H980" t="str">
        <f>Table12[[#This Row],[Kids]]</f>
        <v>No</v>
      </c>
      <c r="I980" t="str">
        <f>Table12[[#This Row],[Teens]]</f>
        <v>No</v>
      </c>
    </row>
    <row r="981" spans="1:9" ht="16.5" x14ac:dyDescent="0.3">
      <c r="A981">
        <f>Table2[[#This Row],[NumWebPurchases]]</f>
        <v>6</v>
      </c>
      <c r="B981">
        <f>Table2[[#This Row],[NumCatalogPurchases]]</f>
        <v>3</v>
      </c>
      <c r="C981">
        <f>Table2[[#This Row],[NumStorePurchases]]</f>
        <v>5</v>
      </c>
      <c r="D981">
        <f>Table2[[#This Row],[NumWebVisitsMonth]]</f>
        <v>7</v>
      </c>
      <c r="E981" s="3">
        <f>Table12[[#This Row],[Age]]</f>
        <v>48</v>
      </c>
      <c r="F981" t="s">
        <v>31</v>
      </c>
      <c r="G981" t="str">
        <f>Table12[[#This Row],[DVAD]]</f>
        <v>46-55</v>
      </c>
      <c r="H981" t="str">
        <f>Table12[[#This Row],[Kids]]</f>
        <v>Yes</v>
      </c>
      <c r="I981" t="str">
        <f>Table12[[#This Row],[Teens]]</f>
        <v>Yes</v>
      </c>
    </row>
    <row r="982" spans="1:9" ht="16.5" x14ac:dyDescent="0.3">
      <c r="A982">
        <f>Table2[[#This Row],[NumWebPurchases]]</f>
        <v>2</v>
      </c>
      <c r="B982">
        <f>Table2[[#This Row],[NumCatalogPurchases]]</f>
        <v>0</v>
      </c>
      <c r="C982">
        <f>Table2[[#This Row],[NumStorePurchases]]</f>
        <v>4</v>
      </c>
      <c r="D982">
        <f>Table2[[#This Row],[NumWebVisitsMonth]]</f>
        <v>4</v>
      </c>
      <c r="E982" s="3">
        <f>Table12[[#This Row],[Age]]</f>
        <v>62</v>
      </c>
      <c r="F982" t="s">
        <v>38</v>
      </c>
      <c r="G982" t="str">
        <f>Table12[[#This Row],[DVAD]]</f>
        <v>56-65</v>
      </c>
      <c r="H982" t="str">
        <f>Table12[[#This Row],[Kids]]</f>
        <v>Yes</v>
      </c>
      <c r="I982" t="str">
        <f>Table12[[#This Row],[Teens]]</f>
        <v>Yes</v>
      </c>
    </row>
    <row r="983" spans="1:9" ht="16.5" x14ac:dyDescent="0.3">
      <c r="A983">
        <f>Table2[[#This Row],[NumWebPurchases]]</f>
        <v>10</v>
      </c>
      <c r="B983">
        <f>Table2[[#This Row],[NumCatalogPurchases]]</f>
        <v>6</v>
      </c>
      <c r="C983">
        <f>Table2[[#This Row],[NumStorePurchases]]</f>
        <v>7</v>
      </c>
      <c r="D983">
        <f>Table2[[#This Row],[NumWebVisitsMonth]]</f>
        <v>7</v>
      </c>
      <c r="E983" s="3">
        <f>Table12[[#This Row],[Age]]</f>
        <v>59</v>
      </c>
      <c r="F983" t="s">
        <v>35</v>
      </c>
      <c r="G983" t="str">
        <f>Table12[[#This Row],[DVAD]]</f>
        <v>56-65</v>
      </c>
      <c r="H983" t="str">
        <f>Table12[[#This Row],[Kids]]</f>
        <v>No</v>
      </c>
      <c r="I983" t="str">
        <f>Table12[[#This Row],[Teens]]</f>
        <v>Yes</v>
      </c>
    </row>
    <row r="984" spans="1:9" ht="16.5" x14ac:dyDescent="0.3">
      <c r="A984">
        <f>Table2[[#This Row],[NumWebPurchases]]</f>
        <v>0</v>
      </c>
      <c r="B984">
        <f>Table2[[#This Row],[NumCatalogPurchases]]</f>
        <v>1</v>
      </c>
      <c r="C984">
        <f>Table2[[#This Row],[NumStorePurchases]]</f>
        <v>2</v>
      </c>
      <c r="D984">
        <f>Table2[[#This Row],[NumWebVisitsMonth]]</f>
        <v>4</v>
      </c>
      <c r="E984" s="3">
        <f>Table12[[#This Row],[Age]]</f>
        <v>53</v>
      </c>
      <c r="F984" t="s">
        <v>35</v>
      </c>
      <c r="G984" t="str">
        <f>Table12[[#This Row],[DVAD]]</f>
        <v>46-55</v>
      </c>
      <c r="H984" t="str">
        <f>Table12[[#This Row],[Kids]]</f>
        <v>Yes</v>
      </c>
      <c r="I984" t="str">
        <f>Table12[[#This Row],[Teens]]</f>
        <v>Yes</v>
      </c>
    </row>
    <row r="985" spans="1:9" ht="16.5" x14ac:dyDescent="0.3">
      <c r="A985">
        <f>Table2[[#This Row],[NumWebPurchases]]</f>
        <v>0</v>
      </c>
      <c r="B985">
        <f>Table2[[#This Row],[NumCatalogPurchases]]</f>
        <v>0</v>
      </c>
      <c r="C985">
        <f>Table2[[#This Row],[NumStorePurchases]]</f>
        <v>0</v>
      </c>
      <c r="D985">
        <f>Table2[[#This Row],[NumWebVisitsMonth]]</f>
        <v>14</v>
      </c>
      <c r="E985" s="3">
        <f>Table12[[#This Row],[Age]]</f>
        <v>49</v>
      </c>
      <c r="F985" t="s">
        <v>35</v>
      </c>
      <c r="G985" t="str">
        <f>Table12[[#This Row],[DVAD]]</f>
        <v>46-55</v>
      </c>
      <c r="H985" t="str">
        <f>Table12[[#This Row],[Kids]]</f>
        <v>No</v>
      </c>
      <c r="I985" t="str">
        <f>Table12[[#This Row],[Teens]]</f>
        <v>No</v>
      </c>
    </row>
    <row r="986" spans="1:9" ht="16.5" x14ac:dyDescent="0.3">
      <c r="A986">
        <f>Table2[[#This Row],[NumWebPurchases]]</f>
        <v>2</v>
      </c>
      <c r="B986">
        <f>Table2[[#This Row],[NumCatalogPurchases]]</f>
        <v>0</v>
      </c>
      <c r="C986">
        <f>Table2[[#This Row],[NumStorePurchases]]</f>
        <v>3</v>
      </c>
      <c r="D986">
        <f>Table2[[#This Row],[NumWebVisitsMonth]]</f>
        <v>7</v>
      </c>
      <c r="E986" s="3">
        <f>Table12[[#This Row],[Age]]</f>
        <v>34</v>
      </c>
      <c r="F986" t="s">
        <v>33</v>
      </c>
      <c r="G986" t="str">
        <f>Table12[[#This Row],[DVAD]]</f>
        <v>26-35</v>
      </c>
      <c r="H986" t="str">
        <f>Table12[[#This Row],[Kids]]</f>
        <v>Yes</v>
      </c>
      <c r="I986" t="str">
        <f>Table12[[#This Row],[Teens]]</f>
        <v>No</v>
      </c>
    </row>
    <row r="987" spans="1:9" ht="16.5" x14ac:dyDescent="0.3">
      <c r="A987">
        <f>Table2[[#This Row],[NumWebPurchases]]</f>
        <v>11</v>
      </c>
      <c r="B987">
        <f>Table2[[#This Row],[NumCatalogPurchases]]</f>
        <v>6</v>
      </c>
      <c r="C987">
        <f>Table2[[#This Row],[NumStorePurchases]]</f>
        <v>9</v>
      </c>
      <c r="D987">
        <f>Table2[[#This Row],[NumWebVisitsMonth]]</f>
        <v>6</v>
      </c>
      <c r="E987" s="3">
        <f>Table12[[#This Row],[Age]]</f>
        <v>35</v>
      </c>
      <c r="F987" t="s">
        <v>33</v>
      </c>
      <c r="G987" t="str">
        <f>Table12[[#This Row],[DVAD]]</f>
        <v>26-35</v>
      </c>
      <c r="H987" t="str">
        <f>Table12[[#This Row],[Kids]]</f>
        <v>No</v>
      </c>
      <c r="I987" t="str">
        <f>Table12[[#This Row],[Teens]]</f>
        <v>Yes</v>
      </c>
    </row>
    <row r="988" spans="1:9" ht="16.5" x14ac:dyDescent="0.3">
      <c r="A988">
        <f>Table2[[#This Row],[NumWebPurchases]]</f>
        <v>5</v>
      </c>
      <c r="B988">
        <f>Table2[[#This Row],[NumCatalogPurchases]]</f>
        <v>11</v>
      </c>
      <c r="C988">
        <f>Table2[[#This Row],[NumStorePurchases]]</f>
        <v>6</v>
      </c>
      <c r="D988">
        <f>Table2[[#This Row],[NumWebVisitsMonth]]</f>
        <v>3</v>
      </c>
      <c r="E988" s="3">
        <f>Table12[[#This Row],[Age]]</f>
        <v>63</v>
      </c>
      <c r="F988" t="s">
        <v>33</v>
      </c>
      <c r="G988" t="str">
        <f>Table12[[#This Row],[DVAD]]</f>
        <v>56-65</v>
      </c>
      <c r="H988" t="str">
        <f>Table12[[#This Row],[Kids]]</f>
        <v>No</v>
      </c>
      <c r="I988" t="str">
        <f>Table12[[#This Row],[Teens]]</f>
        <v>No</v>
      </c>
    </row>
    <row r="989" spans="1:9" ht="16.5" x14ac:dyDescent="0.3">
      <c r="A989">
        <f>Table2[[#This Row],[NumWebPurchases]]</f>
        <v>4</v>
      </c>
      <c r="B989">
        <f>Table2[[#This Row],[NumCatalogPurchases]]</f>
        <v>2</v>
      </c>
      <c r="C989">
        <f>Table2[[#This Row],[NumStorePurchases]]</f>
        <v>8</v>
      </c>
      <c r="D989">
        <f>Table2[[#This Row],[NumWebVisitsMonth]]</f>
        <v>4</v>
      </c>
      <c r="E989" s="3">
        <f>Table12[[#This Row],[Age]]</f>
        <v>39</v>
      </c>
      <c r="F989" t="s">
        <v>33</v>
      </c>
      <c r="G989" t="str">
        <f>Table12[[#This Row],[DVAD]]</f>
        <v>36-45</v>
      </c>
      <c r="H989" t="str">
        <f>Table12[[#This Row],[Kids]]</f>
        <v>No</v>
      </c>
      <c r="I989" t="str">
        <f>Table12[[#This Row],[Teens]]</f>
        <v>Yes</v>
      </c>
    </row>
    <row r="990" spans="1:9" ht="16.5" x14ac:dyDescent="0.3">
      <c r="A990">
        <f>Table2[[#This Row],[NumWebPurchases]]</f>
        <v>5</v>
      </c>
      <c r="B990">
        <f>Table2[[#This Row],[NumCatalogPurchases]]</f>
        <v>6</v>
      </c>
      <c r="C990">
        <f>Table2[[#This Row],[NumStorePurchases]]</f>
        <v>7</v>
      </c>
      <c r="D990">
        <f>Table2[[#This Row],[NumWebVisitsMonth]]</f>
        <v>2</v>
      </c>
      <c r="E990" s="3">
        <f>Table12[[#This Row],[Age]]</f>
        <v>35</v>
      </c>
      <c r="F990" t="s">
        <v>30</v>
      </c>
      <c r="G990" t="str">
        <f>Table12[[#This Row],[DVAD]]</f>
        <v>26-35</v>
      </c>
      <c r="H990" t="str">
        <f>Table12[[#This Row],[Kids]]</f>
        <v>No</v>
      </c>
      <c r="I990" t="str">
        <f>Table12[[#This Row],[Teens]]</f>
        <v>No</v>
      </c>
    </row>
    <row r="991" spans="1:9" ht="16.5" x14ac:dyDescent="0.3">
      <c r="A991">
        <f>Table2[[#This Row],[NumWebPurchases]]</f>
        <v>9</v>
      </c>
      <c r="B991">
        <f>Table2[[#This Row],[NumCatalogPurchases]]</f>
        <v>7</v>
      </c>
      <c r="C991">
        <f>Table2[[#This Row],[NumStorePurchases]]</f>
        <v>9</v>
      </c>
      <c r="D991">
        <f>Table2[[#This Row],[NumWebVisitsMonth]]</f>
        <v>5</v>
      </c>
      <c r="E991" s="3">
        <f>Table12[[#This Row],[Age]]</f>
        <v>44</v>
      </c>
      <c r="F991" t="s">
        <v>38</v>
      </c>
      <c r="G991" t="str">
        <f>Table12[[#This Row],[DVAD]]</f>
        <v>36-45</v>
      </c>
      <c r="H991" t="str">
        <f>Table12[[#This Row],[Kids]]</f>
        <v>No</v>
      </c>
      <c r="I991" t="str">
        <f>Table12[[#This Row],[Teens]]</f>
        <v>No</v>
      </c>
    </row>
    <row r="992" spans="1:9" ht="16.5" x14ac:dyDescent="0.3">
      <c r="A992">
        <f>Table2[[#This Row],[NumWebPurchases]]</f>
        <v>4</v>
      </c>
      <c r="B992">
        <f>Table2[[#This Row],[NumCatalogPurchases]]</f>
        <v>9</v>
      </c>
      <c r="C992">
        <f>Table2[[#This Row],[NumStorePurchases]]</f>
        <v>13</v>
      </c>
      <c r="D992">
        <f>Table2[[#This Row],[NumWebVisitsMonth]]</f>
        <v>2</v>
      </c>
      <c r="E992" s="3">
        <f>Table12[[#This Row],[Age]]</f>
        <v>37</v>
      </c>
      <c r="F992" t="s">
        <v>35</v>
      </c>
      <c r="G992" t="str">
        <f>Table12[[#This Row],[DVAD]]</f>
        <v>36-45</v>
      </c>
      <c r="H992" t="str">
        <f>Table12[[#This Row],[Kids]]</f>
        <v>No</v>
      </c>
      <c r="I992" t="str">
        <f>Table12[[#This Row],[Teens]]</f>
        <v>No</v>
      </c>
    </row>
    <row r="993" spans="1:9" ht="16.5" x14ac:dyDescent="0.3">
      <c r="A993">
        <f>Table2[[#This Row],[NumWebPurchases]]</f>
        <v>2</v>
      </c>
      <c r="B993">
        <f>Table2[[#This Row],[NumCatalogPurchases]]</f>
        <v>0</v>
      </c>
      <c r="C993">
        <f>Table2[[#This Row],[NumStorePurchases]]</f>
        <v>3</v>
      </c>
      <c r="D993">
        <f>Table2[[#This Row],[NumWebVisitsMonth]]</f>
        <v>5</v>
      </c>
      <c r="E993" s="3">
        <f>Table12[[#This Row],[Age]]</f>
        <v>58</v>
      </c>
      <c r="F993" t="s">
        <v>33</v>
      </c>
      <c r="G993" t="str">
        <f>Table12[[#This Row],[DVAD]]</f>
        <v>56-65</v>
      </c>
      <c r="H993" t="str">
        <f>Table12[[#This Row],[Kids]]</f>
        <v>Yes</v>
      </c>
      <c r="I993" t="str">
        <f>Table12[[#This Row],[Teens]]</f>
        <v>Yes</v>
      </c>
    </row>
    <row r="994" spans="1:9" ht="16.5" x14ac:dyDescent="0.3">
      <c r="A994">
        <f>Table2[[#This Row],[NumWebPurchases]]</f>
        <v>2</v>
      </c>
      <c r="B994">
        <f>Table2[[#This Row],[NumCatalogPurchases]]</f>
        <v>4</v>
      </c>
      <c r="C994">
        <f>Table2[[#This Row],[NumStorePurchases]]</f>
        <v>10</v>
      </c>
      <c r="D994">
        <f>Table2[[#This Row],[NumWebVisitsMonth]]</f>
        <v>1</v>
      </c>
      <c r="E994" s="3">
        <f>Table12[[#This Row],[Age]]</f>
        <v>60</v>
      </c>
      <c r="F994" t="s">
        <v>31</v>
      </c>
      <c r="G994" t="str">
        <f>Table12[[#This Row],[DVAD]]</f>
        <v>56-65</v>
      </c>
      <c r="H994" t="str">
        <f>Table12[[#This Row],[Kids]]</f>
        <v>No</v>
      </c>
      <c r="I994" t="str">
        <f>Table12[[#This Row],[Teens]]</f>
        <v>No</v>
      </c>
    </row>
    <row r="995" spans="1:9" ht="16.5" x14ac:dyDescent="0.3">
      <c r="A995">
        <f>Table2[[#This Row],[NumWebPurchases]]</f>
        <v>0</v>
      </c>
      <c r="B995">
        <f>Table2[[#This Row],[NumCatalogPurchases]]</f>
        <v>0</v>
      </c>
      <c r="C995">
        <f>Table2[[#This Row],[NumStorePurchases]]</f>
        <v>3</v>
      </c>
      <c r="D995">
        <f>Table2[[#This Row],[NumWebVisitsMonth]]</f>
        <v>7</v>
      </c>
      <c r="E995" s="3">
        <f>Table12[[#This Row],[Age]]</f>
        <v>40</v>
      </c>
      <c r="F995" t="s">
        <v>30</v>
      </c>
      <c r="G995" t="str">
        <f>Table12[[#This Row],[DVAD]]</f>
        <v>36-45</v>
      </c>
      <c r="H995" t="str">
        <f>Table12[[#This Row],[Kids]]</f>
        <v>Yes</v>
      </c>
      <c r="I995" t="str">
        <f>Table12[[#This Row],[Teens]]</f>
        <v>No</v>
      </c>
    </row>
    <row r="996" spans="1:9" ht="16.5" x14ac:dyDescent="0.3">
      <c r="A996">
        <f>Table2[[#This Row],[NumWebPurchases]]</f>
        <v>10</v>
      </c>
      <c r="B996">
        <f>Table2[[#This Row],[NumCatalogPurchases]]</f>
        <v>1</v>
      </c>
      <c r="C996">
        <f>Table2[[#This Row],[NumStorePurchases]]</f>
        <v>6</v>
      </c>
      <c r="D996">
        <f>Table2[[#This Row],[NumWebVisitsMonth]]</f>
        <v>9</v>
      </c>
      <c r="E996" s="3">
        <f>Table12[[#This Row],[Age]]</f>
        <v>31</v>
      </c>
      <c r="F996" t="s">
        <v>35</v>
      </c>
      <c r="G996" t="str">
        <f>Table12[[#This Row],[DVAD]]</f>
        <v>26-35</v>
      </c>
      <c r="H996" t="str">
        <f>Table12[[#This Row],[Kids]]</f>
        <v>Yes</v>
      </c>
      <c r="I996" t="str">
        <f>Table12[[#This Row],[Teens]]</f>
        <v>No</v>
      </c>
    </row>
    <row r="997" spans="1:9" ht="16.5" x14ac:dyDescent="0.3">
      <c r="A997">
        <f>Table2[[#This Row],[NumWebPurchases]]</f>
        <v>5</v>
      </c>
      <c r="B997">
        <f>Table2[[#This Row],[NumCatalogPurchases]]</f>
        <v>3</v>
      </c>
      <c r="C997">
        <f>Table2[[#This Row],[NumStorePurchases]]</f>
        <v>12</v>
      </c>
      <c r="D997">
        <f>Table2[[#This Row],[NumWebVisitsMonth]]</f>
        <v>4</v>
      </c>
      <c r="E997" s="3">
        <f>Table12[[#This Row],[Age]]</f>
        <v>25</v>
      </c>
      <c r="F997" t="s">
        <v>30</v>
      </c>
      <c r="G997" t="str">
        <f>Table12[[#This Row],[DVAD]]</f>
        <v>16-25</v>
      </c>
      <c r="H997" t="str">
        <f>Table12[[#This Row],[Kids]]</f>
        <v>Yes</v>
      </c>
      <c r="I997" t="str">
        <f>Table12[[#This Row],[Teens]]</f>
        <v>No</v>
      </c>
    </row>
    <row r="998" spans="1:9" ht="16.5" x14ac:dyDescent="0.3">
      <c r="A998">
        <f>Table2[[#This Row],[NumWebPurchases]]</f>
        <v>1</v>
      </c>
      <c r="B998">
        <f>Table2[[#This Row],[NumCatalogPurchases]]</f>
        <v>1</v>
      </c>
      <c r="C998">
        <f>Table2[[#This Row],[NumStorePurchases]]</f>
        <v>4</v>
      </c>
      <c r="D998">
        <f>Table2[[#This Row],[NumWebVisitsMonth]]</f>
        <v>3</v>
      </c>
      <c r="E998" s="3">
        <f>Table12[[#This Row],[Age]]</f>
        <v>60</v>
      </c>
      <c r="F998" t="s">
        <v>31</v>
      </c>
      <c r="G998" t="str">
        <f>Table12[[#This Row],[DVAD]]</f>
        <v>56-65</v>
      </c>
      <c r="H998" t="str">
        <f>Table12[[#This Row],[Kids]]</f>
        <v>Yes</v>
      </c>
      <c r="I998" t="str">
        <f>Table12[[#This Row],[Teens]]</f>
        <v>Yes</v>
      </c>
    </row>
    <row r="999" spans="1:9" ht="16.5" x14ac:dyDescent="0.3">
      <c r="A999">
        <f>Table2[[#This Row],[NumWebPurchases]]</f>
        <v>1</v>
      </c>
      <c r="B999">
        <f>Table2[[#This Row],[NumCatalogPurchases]]</f>
        <v>0</v>
      </c>
      <c r="C999">
        <f>Table2[[#This Row],[NumStorePurchases]]</f>
        <v>2</v>
      </c>
      <c r="D999">
        <f>Table2[[#This Row],[NumWebVisitsMonth]]</f>
        <v>6</v>
      </c>
      <c r="E999" s="3">
        <f>Table12[[#This Row],[Age]]</f>
        <v>19</v>
      </c>
      <c r="F999" t="s">
        <v>31</v>
      </c>
      <c r="G999" t="str">
        <f>Table12[[#This Row],[DVAD]]</f>
        <v>16-25</v>
      </c>
      <c r="H999" t="str">
        <f>Table12[[#This Row],[Kids]]</f>
        <v>No</v>
      </c>
      <c r="I999" t="str">
        <f>Table12[[#This Row],[Teens]]</f>
        <v>No</v>
      </c>
    </row>
    <row r="1000" spans="1:9" ht="16.5" x14ac:dyDescent="0.3">
      <c r="A1000">
        <f>Table2[[#This Row],[NumWebPurchases]]</f>
        <v>8</v>
      </c>
      <c r="B1000">
        <f>Table2[[#This Row],[NumCatalogPurchases]]</f>
        <v>4</v>
      </c>
      <c r="C1000">
        <f>Table2[[#This Row],[NumStorePurchases]]</f>
        <v>10</v>
      </c>
      <c r="D1000">
        <f>Table2[[#This Row],[NumWebVisitsMonth]]</f>
        <v>6</v>
      </c>
      <c r="E1000" s="3">
        <f>Table12[[#This Row],[Age]]</f>
        <v>35</v>
      </c>
      <c r="F1000" t="s">
        <v>33</v>
      </c>
      <c r="G1000" t="str">
        <f>Table12[[#This Row],[DVAD]]</f>
        <v>26-35</v>
      </c>
      <c r="H1000" t="str">
        <f>Table12[[#This Row],[Kids]]</f>
        <v>No</v>
      </c>
      <c r="I1000" t="str">
        <f>Table12[[#This Row],[Teens]]</f>
        <v>No</v>
      </c>
    </row>
    <row r="1001" spans="1:9" ht="16.5" x14ac:dyDescent="0.3">
      <c r="A1001">
        <f>Table2[[#This Row],[NumWebPurchases]]</f>
        <v>2</v>
      </c>
      <c r="B1001">
        <f>Table2[[#This Row],[NumCatalogPurchases]]</f>
        <v>1</v>
      </c>
      <c r="C1001">
        <f>Table2[[#This Row],[NumStorePurchases]]</f>
        <v>3</v>
      </c>
      <c r="D1001">
        <f>Table2[[#This Row],[NumWebVisitsMonth]]</f>
        <v>5</v>
      </c>
      <c r="E1001" s="3">
        <f>Table12[[#This Row],[Age]]</f>
        <v>57</v>
      </c>
      <c r="F1001" t="s">
        <v>35</v>
      </c>
      <c r="G1001" t="str">
        <f>Table12[[#This Row],[DVAD]]</f>
        <v>56-65</v>
      </c>
      <c r="H1001" t="str">
        <f>Table12[[#This Row],[Kids]]</f>
        <v>Yes</v>
      </c>
      <c r="I1001" t="str">
        <f>Table12[[#This Row],[Teens]]</f>
        <v>Yes</v>
      </c>
    </row>
    <row r="1002" spans="1:9" ht="16.5" x14ac:dyDescent="0.3">
      <c r="A1002">
        <f>Table2[[#This Row],[NumWebPurchases]]</f>
        <v>8</v>
      </c>
      <c r="B1002">
        <f>Table2[[#This Row],[NumCatalogPurchases]]</f>
        <v>8</v>
      </c>
      <c r="C1002">
        <f>Table2[[#This Row],[NumStorePurchases]]</f>
        <v>6</v>
      </c>
      <c r="D1002">
        <f>Table2[[#This Row],[NumWebVisitsMonth]]</f>
        <v>6</v>
      </c>
      <c r="E1002" s="3">
        <f>Table12[[#This Row],[Age]]</f>
        <v>40</v>
      </c>
      <c r="F1002" t="s">
        <v>38</v>
      </c>
      <c r="G1002" t="str">
        <f>Table12[[#This Row],[DVAD]]</f>
        <v>36-45</v>
      </c>
      <c r="H1002" t="str">
        <f>Table12[[#This Row],[Kids]]</f>
        <v>Yes</v>
      </c>
      <c r="I1002" t="str">
        <f>Table12[[#This Row],[Teens]]</f>
        <v>No</v>
      </c>
    </row>
    <row r="1003" spans="1:9" ht="16.5" x14ac:dyDescent="0.3">
      <c r="A1003">
        <f>Table2[[#This Row],[NumWebPurchases]]</f>
        <v>3</v>
      </c>
      <c r="B1003">
        <f>Table2[[#This Row],[NumCatalogPurchases]]</f>
        <v>1</v>
      </c>
      <c r="C1003">
        <f>Table2[[#This Row],[NumStorePurchases]]</f>
        <v>8</v>
      </c>
      <c r="D1003">
        <f>Table2[[#This Row],[NumWebVisitsMonth]]</f>
        <v>4</v>
      </c>
      <c r="E1003" s="3">
        <f>Table12[[#This Row],[Age]]</f>
        <v>57</v>
      </c>
      <c r="F1003" t="s">
        <v>30</v>
      </c>
      <c r="G1003" t="str">
        <f>Table12[[#This Row],[DVAD]]</f>
        <v>56-65</v>
      </c>
      <c r="H1003" t="str">
        <f>Table12[[#This Row],[Kids]]</f>
        <v>No</v>
      </c>
      <c r="I1003" t="str">
        <f>Table12[[#This Row],[Teens]]</f>
        <v>Yes</v>
      </c>
    </row>
    <row r="1004" spans="1:9" ht="16.5" x14ac:dyDescent="0.3">
      <c r="A1004">
        <f>Table2[[#This Row],[NumWebPurchases]]</f>
        <v>6</v>
      </c>
      <c r="B1004">
        <f>Table2[[#This Row],[NumCatalogPurchases]]</f>
        <v>4</v>
      </c>
      <c r="C1004">
        <f>Table2[[#This Row],[NumStorePurchases]]</f>
        <v>9</v>
      </c>
      <c r="D1004">
        <f>Table2[[#This Row],[NumWebVisitsMonth]]</f>
        <v>7</v>
      </c>
      <c r="E1004" s="3">
        <f>Table12[[#This Row],[Age]]</f>
        <v>56</v>
      </c>
      <c r="F1004" t="s">
        <v>33</v>
      </c>
      <c r="G1004" t="str">
        <f>Table12[[#This Row],[DVAD]]</f>
        <v>56-65</v>
      </c>
      <c r="H1004" t="str">
        <f>Table12[[#This Row],[Kids]]</f>
        <v>No</v>
      </c>
      <c r="I1004" t="str">
        <f>Table12[[#This Row],[Teens]]</f>
        <v>Yes</v>
      </c>
    </row>
    <row r="1005" spans="1:9" ht="16.5" x14ac:dyDescent="0.3">
      <c r="A1005">
        <f>Table2[[#This Row],[NumWebPurchases]]</f>
        <v>4</v>
      </c>
      <c r="B1005">
        <f>Table2[[#This Row],[NumCatalogPurchases]]</f>
        <v>3</v>
      </c>
      <c r="C1005">
        <f>Table2[[#This Row],[NumStorePurchases]]</f>
        <v>4</v>
      </c>
      <c r="D1005">
        <f>Table2[[#This Row],[NumWebVisitsMonth]]</f>
        <v>1</v>
      </c>
      <c r="E1005" s="3">
        <f>Table12[[#This Row],[Age]]</f>
        <v>26</v>
      </c>
      <c r="F1005" t="s">
        <v>31</v>
      </c>
      <c r="G1005" t="str">
        <f>Table12[[#This Row],[DVAD]]</f>
        <v>26-35</v>
      </c>
      <c r="H1005" t="str">
        <f>Table12[[#This Row],[Kids]]</f>
        <v>No</v>
      </c>
      <c r="I1005" t="str">
        <f>Table12[[#This Row],[Teens]]</f>
        <v>No</v>
      </c>
    </row>
    <row r="1006" spans="1:9" ht="16.5" x14ac:dyDescent="0.3">
      <c r="A1006">
        <f>Table2[[#This Row],[NumWebPurchases]]</f>
        <v>8</v>
      </c>
      <c r="B1006">
        <f>Table2[[#This Row],[NumCatalogPurchases]]</f>
        <v>5</v>
      </c>
      <c r="C1006">
        <f>Table2[[#This Row],[NumStorePurchases]]</f>
        <v>4</v>
      </c>
      <c r="D1006">
        <f>Table2[[#This Row],[NumWebVisitsMonth]]</f>
        <v>8</v>
      </c>
      <c r="E1006" s="3">
        <f>Table12[[#This Row],[Age]]</f>
        <v>32</v>
      </c>
      <c r="F1006" t="s">
        <v>33</v>
      </c>
      <c r="G1006" t="str">
        <f>Table12[[#This Row],[DVAD]]</f>
        <v>26-35</v>
      </c>
      <c r="H1006" t="str">
        <f>Table12[[#This Row],[Kids]]</f>
        <v>Yes</v>
      </c>
      <c r="I1006" t="str">
        <f>Table12[[#This Row],[Teens]]</f>
        <v>Yes</v>
      </c>
    </row>
    <row r="1007" spans="1:9" ht="16.5" x14ac:dyDescent="0.3">
      <c r="A1007">
        <f>Table2[[#This Row],[NumWebPurchases]]</f>
        <v>2</v>
      </c>
      <c r="B1007">
        <f>Table2[[#This Row],[NumCatalogPurchases]]</f>
        <v>0</v>
      </c>
      <c r="C1007">
        <f>Table2[[#This Row],[NumStorePurchases]]</f>
        <v>3</v>
      </c>
      <c r="D1007">
        <f>Table2[[#This Row],[NumWebVisitsMonth]]</f>
        <v>8</v>
      </c>
      <c r="E1007" s="3">
        <f>Table12[[#This Row],[Age]]</f>
        <v>26</v>
      </c>
      <c r="F1007" t="s">
        <v>30</v>
      </c>
      <c r="G1007" t="str">
        <f>Table12[[#This Row],[DVAD]]</f>
        <v>26-35</v>
      </c>
      <c r="H1007" t="str">
        <f>Table12[[#This Row],[Kids]]</f>
        <v>Yes</v>
      </c>
      <c r="I1007" t="str">
        <f>Table12[[#This Row],[Teens]]</f>
        <v>No</v>
      </c>
    </row>
    <row r="1008" spans="1:9" ht="16.5" x14ac:dyDescent="0.3">
      <c r="A1008">
        <f>Table2[[#This Row],[NumWebPurchases]]</f>
        <v>5</v>
      </c>
      <c r="B1008">
        <f>Table2[[#This Row],[NumCatalogPurchases]]</f>
        <v>2</v>
      </c>
      <c r="C1008">
        <f>Table2[[#This Row],[NumStorePurchases]]</f>
        <v>4</v>
      </c>
      <c r="D1008">
        <f>Table2[[#This Row],[NumWebVisitsMonth]]</f>
        <v>8</v>
      </c>
      <c r="E1008" s="3">
        <f>Table12[[#This Row],[Age]]</f>
        <v>59</v>
      </c>
      <c r="F1008" t="s">
        <v>33</v>
      </c>
      <c r="G1008" t="str">
        <f>Table12[[#This Row],[DVAD]]</f>
        <v>56-65</v>
      </c>
      <c r="H1008" t="str">
        <f>Table12[[#This Row],[Kids]]</f>
        <v>No</v>
      </c>
      <c r="I1008" t="str">
        <f>Table12[[#This Row],[Teens]]</f>
        <v>Yes</v>
      </c>
    </row>
    <row r="1009" spans="1:9" ht="16.5" x14ac:dyDescent="0.3">
      <c r="A1009">
        <f>Table2[[#This Row],[NumWebPurchases]]</f>
        <v>3</v>
      </c>
      <c r="B1009">
        <f>Table2[[#This Row],[NumCatalogPurchases]]</f>
        <v>8</v>
      </c>
      <c r="C1009">
        <f>Table2[[#This Row],[NumStorePurchases]]</f>
        <v>4</v>
      </c>
      <c r="D1009">
        <f>Table2[[#This Row],[NumWebVisitsMonth]]</f>
        <v>4</v>
      </c>
      <c r="E1009" s="3">
        <f>Table12[[#This Row],[Age]]</f>
        <v>59</v>
      </c>
      <c r="F1009" t="s">
        <v>31</v>
      </c>
      <c r="G1009" t="str">
        <f>Table12[[#This Row],[DVAD]]</f>
        <v>56-65</v>
      </c>
      <c r="H1009" t="str">
        <f>Table12[[#This Row],[Kids]]</f>
        <v>No</v>
      </c>
      <c r="I1009" t="str">
        <f>Table12[[#This Row],[Teens]]</f>
        <v>Yes</v>
      </c>
    </row>
    <row r="1010" spans="1:9" ht="16.5" x14ac:dyDescent="0.3">
      <c r="A1010">
        <f>Table2[[#This Row],[NumWebPurchases]]</f>
        <v>6</v>
      </c>
      <c r="B1010">
        <f>Table2[[#This Row],[NumCatalogPurchases]]</f>
        <v>5</v>
      </c>
      <c r="C1010">
        <f>Table2[[#This Row],[NumStorePurchases]]</f>
        <v>10</v>
      </c>
      <c r="D1010">
        <f>Table2[[#This Row],[NumWebVisitsMonth]]</f>
        <v>3</v>
      </c>
      <c r="E1010" s="3">
        <f>Table12[[#This Row],[Age]]</f>
        <v>59</v>
      </c>
      <c r="F1010" t="s">
        <v>33</v>
      </c>
      <c r="G1010" t="str">
        <f>Table12[[#This Row],[DVAD]]</f>
        <v>56-65</v>
      </c>
      <c r="H1010" t="str">
        <f>Table12[[#This Row],[Kids]]</f>
        <v>No</v>
      </c>
      <c r="I1010" t="str">
        <f>Table12[[#This Row],[Teens]]</f>
        <v>Yes</v>
      </c>
    </row>
    <row r="1011" spans="1:9" ht="16.5" x14ac:dyDescent="0.3">
      <c r="A1011">
        <f>Table2[[#This Row],[NumWebPurchases]]</f>
        <v>4</v>
      </c>
      <c r="B1011">
        <f>Table2[[#This Row],[NumCatalogPurchases]]</f>
        <v>4</v>
      </c>
      <c r="C1011">
        <f>Table2[[#This Row],[NumStorePurchases]]</f>
        <v>11</v>
      </c>
      <c r="D1011">
        <f>Table2[[#This Row],[NumWebVisitsMonth]]</f>
        <v>1</v>
      </c>
      <c r="E1011" s="3">
        <f>Table12[[#This Row],[Age]]</f>
        <v>61</v>
      </c>
      <c r="F1011" t="s">
        <v>30</v>
      </c>
      <c r="G1011" t="str">
        <f>Table12[[#This Row],[DVAD]]</f>
        <v>56-65</v>
      </c>
      <c r="H1011" t="str">
        <f>Table12[[#This Row],[Kids]]</f>
        <v>No</v>
      </c>
      <c r="I1011" t="str">
        <f>Table12[[#This Row],[Teens]]</f>
        <v>No</v>
      </c>
    </row>
    <row r="1012" spans="1:9" ht="16.5" x14ac:dyDescent="0.3">
      <c r="A1012">
        <f>Table2[[#This Row],[NumWebPurchases]]</f>
        <v>3</v>
      </c>
      <c r="B1012">
        <f>Table2[[#This Row],[NumCatalogPurchases]]</f>
        <v>1</v>
      </c>
      <c r="C1012">
        <f>Table2[[#This Row],[NumStorePurchases]]</f>
        <v>2</v>
      </c>
      <c r="D1012">
        <f>Table2[[#This Row],[NumWebVisitsMonth]]</f>
        <v>8</v>
      </c>
      <c r="E1012" s="3">
        <f>Table12[[#This Row],[Age]]</f>
        <v>46</v>
      </c>
      <c r="F1012" t="s">
        <v>31</v>
      </c>
      <c r="G1012" t="str">
        <f>Table12[[#This Row],[DVAD]]</f>
        <v>46-55</v>
      </c>
      <c r="H1012" t="str">
        <f>Table12[[#This Row],[Kids]]</f>
        <v>Yes</v>
      </c>
      <c r="I1012" t="str">
        <f>Table12[[#This Row],[Teens]]</f>
        <v>Yes</v>
      </c>
    </row>
    <row r="1013" spans="1:9" ht="16.5" x14ac:dyDescent="0.3">
      <c r="A1013">
        <f>Table2[[#This Row],[NumWebPurchases]]</f>
        <v>1</v>
      </c>
      <c r="B1013">
        <f>Table2[[#This Row],[NumCatalogPurchases]]</f>
        <v>0</v>
      </c>
      <c r="C1013">
        <f>Table2[[#This Row],[NumStorePurchases]]</f>
        <v>2</v>
      </c>
      <c r="D1013">
        <f>Table2[[#This Row],[NumWebVisitsMonth]]</f>
        <v>6</v>
      </c>
      <c r="E1013" s="3">
        <f>Table12[[#This Row],[Age]]</f>
        <v>50</v>
      </c>
      <c r="F1013" t="s">
        <v>31</v>
      </c>
      <c r="G1013" t="str">
        <f>Table12[[#This Row],[DVAD]]</f>
        <v>46-55</v>
      </c>
      <c r="H1013" t="str">
        <f>Table12[[#This Row],[Kids]]</f>
        <v>Yes</v>
      </c>
      <c r="I1013" t="str">
        <f>Table12[[#This Row],[Teens]]</f>
        <v>Yes</v>
      </c>
    </row>
    <row r="1014" spans="1:9" ht="16.5" x14ac:dyDescent="0.3">
      <c r="A1014">
        <f>Table2[[#This Row],[NumWebPurchases]]</f>
        <v>10</v>
      </c>
      <c r="B1014">
        <f>Table2[[#This Row],[NumCatalogPurchases]]</f>
        <v>2</v>
      </c>
      <c r="C1014">
        <f>Table2[[#This Row],[NumStorePurchases]]</f>
        <v>8</v>
      </c>
      <c r="D1014">
        <f>Table2[[#This Row],[NumWebVisitsMonth]]</f>
        <v>5</v>
      </c>
      <c r="E1014" s="3">
        <f>Table12[[#This Row],[Age]]</f>
        <v>33</v>
      </c>
      <c r="F1014" t="s">
        <v>30</v>
      </c>
      <c r="G1014" t="str">
        <f>Table12[[#This Row],[DVAD]]</f>
        <v>26-35</v>
      </c>
      <c r="H1014" t="str">
        <f>Table12[[#This Row],[Kids]]</f>
        <v>No</v>
      </c>
      <c r="I1014" t="str">
        <f>Table12[[#This Row],[Teens]]</f>
        <v>Yes</v>
      </c>
    </row>
    <row r="1015" spans="1:9" ht="16.5" x14ac:dyDescent="0.3">
      <c r="A1015">
        <f>Table2[[#This Row],[NumWebPurchases]]</f>
        <v>1</v>
      </c>
      <c r="B1015">
        <f>Table2[[#This Row],[NumCatalogPurchases]]</f>
        <v>1</v>
      </c>
      <c r="C1015">
        <f>Table2[[#This Row],[NumStorePurchases]]</f>
        <v>5</v>
      </c>
      <c r="D1015">
        <f>Table2[[#This Row],[NumWebVisitsMonth]]</f>
        <v>2</v>
      </c>
      <c r="E1015" s="3">
        <f>Table12[[#This Row],[Age]]</f>
        <v>38</v>
      </c>
      <c r="F1015" t="s">
        <v>31</v>
      </c>
      <c r="G1015" t="str">
        <f>Table12[[#This Row],[DVAD]]</f>
        <v>36-45</v>
      </c>
      <c r="H1015" t="str">
        <f>Table12[[#This Row],[Kids]]</f>
        <v>No</v>
      </c>
      <c r="I1015" t="str">
        <f>Table12[[#This Row],[Teens]]</f>
        <v>Yes</v>
      </c>
    </row>
    <row r="1016" spans="1:9" ht="16.5" x14ac:dyDescent="0.3">
      <c r="A1016">
        <f>Table2[[#This Row],[NumWebPurchases]]</f>
        <v>6</v>
      </c>
      <c r="B1016">
        <f>Table2[[#This Row],[NumCatalogPurchases]]</f>
        <v>1</v>
      </c>
      <c r="C1016">
        <f>Table2[[#This Row],[NumStorePurchases]]</f>
        <v>4</v>
      </c>
      <c r="D1016">
        <f>Table2[[#This Row],[NumWebVisitsMonth]]</f>
        <v>9</v>
      </c>
      <c r="E1016" s="3">
        <f>Table12[[#This Row],[Age]]</f>
        <v>35</v>
      </c>
      <c r="F1016" t="s">
        <v>33</v>
      </c>
      <c r="G1016" t="str">
        <f>Table12[[#This Row],[DVAD]]</f>
        <v>26-35</v>
      </c>
      <c r="H1016" t="str">
        <f>Table12[[#This Row],[Kids]]</f>
        <v>Yes</v>
      </c>
      <c r="I1016" t="str">
        <f>Table12[[#This Row],[Teens]]</f>
        <v>No</v>
      </c>
    </row>
    <row r="1017" spans="1:9" ht="16.5" x14ac:dyDescent="0.3">
      <c r="A1017">
        <f>Table2[[#This Row],[NumWebPurchases]]</f>
        <v>3</v>
      </c>
      <c r="B1017">
        <f>Table2[[#This Row],[NumCatalogPurchases]]</f>
        <v>0</v>
      </c>
      <c r="C1017">
        <f>Table2[[#This Row],[NumStorePurchases]]</f>
        <v>3</v>
      </c>
      <c r="D1017">
        <f>Table2[[#This Row],[NumWebVisitsMonth]]</f>
        <v>8</v>
      </c>
      <c r="E1017" s="3">
        <f>Table12[[#This Row],[Age]]</f>
        <v>44</v>
      </c>
      <c r="F1017" t="s">
        <v>33</v>
      </c>
      <c r="G1017" t="str">
        <f>Table12[[#This Row],[DVAD]]</f>
        <v>36-45</v>
      </c>
      <c r="H1017" t="str">
        <f>Table12[[#This Row],[Kids]]</f>
        <v>No</v>
      </c>
      <c r="I1017" t="str">
        <f>Table12[[#This Row],[Teens]]</f>
        <v>Yes</v>
      </c>
    </row>
    <row r="1018" spans="1:9" ht="16.5" x14ac:dyDescent="0.3">
      <c r="A1018">
        <f>Table2[[#This Row],[NumWebPurchases]]</f>
        <v>2</v>
      </c>
      <c r="B1018">
        <f>Table2[[#This Row],[NumCatalogPurchases]]</f>
        <v>0</v>
      </c>
      <c r="C1018">
        <f>Table2[[#This Row],[NumStorePurchases]]</f>
        <v>4</v>
      </c>
      <c r="D1018">
        <f>Table2[[#This Row],[NumWebVisitsMonth]]</f>
        <v>5</v>
      </c>
      <c r="E1018" s="3">
        <f>Table12[[#This Row],[Age]]</f>
        <v>43</v>
      </c>
      <c r="F1018" t="s">
        <v>33</v>
      </c>
      <c r="G1018" t="str">
        <f>Table12[[#This Row],[DVAD]]</f>
        <v>36-45</v>
      </c>
      <c r="H1018" t="str">
        <f>Table12[[#This Row],[Kids]]</f>
        <v>Yes</v>
      </c>
      <c r="I1018" t="str">
        <f>Table12[[#This Row],[Teens]]</f>
        <v>Yes</v>
      </c>
    </row>
    <row r="1019" spans="1:9" ht="16.5" x14ac:dyDescent="0.3">
      <c r="A1019">
        <f>Table2[[#This Row],[NumWebPurchases]]</f>
        <v>4</v>
      </c>
      <c r="B1019">
        <f>Table2[[#This Row],[NumCatalogPurchases]]</f>
        <v>2</v>
      </c>
      <c r="C1019">
        <f>Table2[[#This Row],[NumStorePurchases]]</f>
        <v>8</v>
      </c>
      <c r="D1019">
        <f>Table2[[#This Row],[NumWebVisitsMonth]]</f>
        <v>3</v>
      </c>
      <c r="E1019" s="3">
        <f>Table12[[#This Row],[Age]]</f>
        <v>63</v>
      </c>
      <c r="F1019" t="s">
        <v>31</v>
      </c>
      <c r="G1019" t="str">
        <f>Table12[[#This Row],[DVAD]]</f>
        <v>56-65</v>
      </c>
      <c r="H1019" t="str">
        <f>Table12[[#This Row],[Kids]]</f>
        <v>No</v>
      </c>
      <c r="I1019" t="str">
        <f>Table12[[#This Row],[Teens]]</f>
        <v>No</v>
      </c>
    </row>
    <row r="1020" spans="1:9" ht="16.5" x14ac:dyDescent="0.3">
      <c r="A1020">
        <f>Table2[[#This Row],[NumWebPurchases]]</f>
        <v>6</v>
      </c>
      <c r="B1020">
        <f>Table2[[#This Row],[NumCatalogPurchases]]</f>
        <v>6</v>
      </c>
      <c r="C1020">
        <f>Table2[[#This Row],[NumStorePurchases]]</f>
        <v>7</v>
      </c>
      <c r="D1020">
        <f>Table2[[#This Row],[NumWebVisitsMonth]]</f>
        <v>3</v>
      </c>
      <c r="E1020" s="3">
        <f>Table12[[#This Row],[Age]]</f>
        <v>49</v>
      </c>
      <c r="F1020" t="s">
        <v>33</v>
      </c>
      <c r="G1020" t="str">
        <f>Table12[[#This Row],[DVAD]]</f>
        <v>46-55</v>
      </c>
      <c r="H1020" t="str">
        <f>Table12[[#This Row],[Kids]]</f>
        <v>No</v>
      </c>
      <c r="I1020" t="str">
        <f>Table12[[#This Row],[Teens]]</f>
        <v>No</v>
      </c>
    </row>
    <row r="1021" spans="1:9" ht="16.5" x14ac:dyDescent="0.3">
      <c r="A1021">
        <f>Table2[[#This Row],[NumWebPurchases]]</f>
        <v>2</v>
      </c>
      <c r="B1021">
        <f>Table2[[#This Row],[NumCatalogPurchases]]</f>
        <v>1</v>
      </c>
      <c r="C1021">
        <f>Table2[[#This Row],[NumStorePurchases]]</f>
        <v>7</v>
      </c>
      <c r="D1021">
        <f>Table2[[#This Row],[NumWebVisitsMonth]]</f>
        <v>2</v>
      </c>
      <c r="E1021" s="3">
        <f>Table12[[#This Row],[Age]]</f>
        <v>44</v>
      </c>
      <c r="F1021" t="s">
        <v>30</v>
      </c>
      <c r="G1021" t="str">
        <f>Table12[[#This Row],[DVAD]]</f>
        <v>36-45</v>
      </c>
      <c r="H1021" t="str">
        <f>Table12[[#This Row],[Kids]]</f>
        <v>No</v>
      </c>
      <c r="I1021" t="str">
        <f>Table12[[#This Row],[Teens]]</f>
        <v>No</v>
      </c>
    </row>
    <row r="1022" spans="1:9" ht="16.5" x14ac:dyDescent="0.3">
      <c r="A1022">
        <f>Table2[[#This Row],[NumWebPurchases]]</f>
        <v>1</v>
      </c>
      <c r="B1022">
        <f>Table2[[#This Row],[NumCatalogPurchases]]</f>
        <v>0</v>
      </c>
      <c r="C1022">
        <f>Table2[[#This Row],[NumStorePurchases]]</f>
        <v>3</v>
      </c>
      <c r="D1022">
        <f>Table2[[#This Row],[NumWebVisitsMonth]]</f>
        <v>8</v>
      </c>
      <c r="E1022" s="3">
        <f>Table12[[#This Row],[Age]]</f>
        <v>40</v>
      </c>
      <c r="F1022" t="s">
        <v>33</v>
      </c>
      <c r="G1022" t="str">
        <f>Table12[[#This Row],[DVAD]]</f>
        <v>36-45</v>
      </c>
      <c r="H1022" t="str">
        <f>Table12[[#This Row],[Kids]]</f>
        <v>Yes</v>
      </c>
      <c r="I1022" t="str">
        <f>Table12[[#This Row],[Teens]]</f>
        <v>No</v>
      </c>
    </row>
    <row r="1023" spans="1:9" ht="16.5" x14ac:dyDescent="0.3">
      <c r="A1023">
        <f>Table2[[#This Row],[NumWebPurchases]]</f>
        <v>2</v>
      </c>
      <c r="B1023">
        <f>Table2[[#This Row],[NumCatalogPurchases]]</f>
        <v>1</v>
      </c>
      <c r="C1023">
        <f>Table2[[#This Row],[NumStorePurchases]]</f>
        <v>4</v>
      </c>
      <c r="D1023">
        <f>Table2[[#This Row],[NumWebVisitsMonth]]</f>
        <v>7</v>
      </c>
      <c r="E1023" s="3">
        <f>Table12[[#This Row],[Age]]</f>
        <v>37</v>
      </c>
      <c r="F1023" t="s">
        <v>31</v>
      </c>
      <c r="G1023" t="str">
        <f>Table12[[#This Row],[DVAD]]</f>
        <v>36-45</v>
      </c>
      <c r="H1023" t="str">
        <f>Table12[[#This Row],[Kids]]</f>
        <v>No</v>
      </c>
      <c r="I1023" t="str">
        <f>Table12[[#This Row],[Teens]]</f>
        <v>No</v>
      </c>
    </row>
    <row r="1024" spans="1:9" ht="16.5" x14ac:dyDescent="0.3">
      <c r="A1024">
        <f>Table2[[#This Row],[NumWebPurchases]]</f>
        <v>3</v>
      </c>
      <c r="B1024">
        <f>Table2[[#This Row],[NumCatalogPurchases]]</f>
        <v>1</v>
      </c>
      <c r="C1024">
        <f>Table2[[#This Row],[NumStorePurchases]]</f>
        <v>3</v>
      </c>
      <c r="D1024">
        <f>Table2[[#This Row],[NumWebVisitsMonth]]</f>
        <v>7</v>
      </c>
      <c r="E1024" s="3">
        <f>Table12[[#This Row],[Age]]</f>
        <v>41</v>
      </c>
      <c r="F1024" t="s">
        <v>31</v>
      </c>
      <c r="G1024" t="str">
        <f>Table12[[#This Row],[DVAD]]</f>
        <v>36-45</v>
      </c>
      <c r="H1024" t="str">
        <f>Table12[[#This Row],[Kids]]</f>
        <v>Yes</v>
      </c>
      <c r="I1024" t="str">
        <f>Table12[[#This Row],[Teens]]</f>
        <v>No</v>
      </c>
    </row>
    <row r="1025" spans="1:9" ht="16.5" x14ac:dyDescent="0.3">
      <c r="A1025">
        <f>Table2[[#This Row],[NumWebPurchases]]</f>
        <v>2</v>
      </c>
      <c r="B1025">
        <f>Table2[[#This Row],[NumCatalogPurchases]]</f>
        <v>0</v>
      </c>
      <c r="C1025">
        <f>Table2[[#This Row],[NumStorePurchases]]</f>
        <v>3</v>
      </c>
      <c r="D1025">
        <f>Table2[[#This Row],[NumWebVisitsMonth]]</f>
        <v>8</v>
      </c>
      <c r="E1025" s="3">
        <f>Table12[[#This Row],[Age]]</f>
        <v>39</v>
      </c>
      <c r="F1025" t="s">
        <v>31</v>
      </c>
      <c r="G1025" t="str">
        <f>Table12[[#This Row],[DVAD]]</f>
        <v>36-45</v>
      </c>
      <c r="H1025" t="str">
        <f>Table12[[#This Row],[Kids]]</f>
        <v>Yes</v>
      </c>
      <c r="I1025" t="str">
        <f>Table12[[#This Row],[Teens]]</f>
        <v>No</v>
      </c>
    </row>
    <row r="1026" spans="1:9" ht="16.5" x14ac:dyDescent="0.3">
      <c r="A1026">
        <f>Table2[[#This Row],[NumWebPurchases]]</f>
        <v>11</v>
      </c>
      <c r="B1026">
        <f>Table2[[#This Row],[NumCatalogPurchases]]</f>
        <v>3</v>
      </c>
      <c r="C1026">
        <f>Table2[[#This Row],[NumStorePurchases]]</f>
        <v>4</v>
      </c>
      <c r="D1026">
        <f>Table2[[#This Row],[NumWebVisitsMonth]]</f>
        <v>7</v>
      </c>
      <c r="E1026" s="3">
        <f>Table12[[#This Row],[Age]]</f>
        <v>60</v>
      </c>
      <c r="F1026" t="s">
        <v>33</v>
      </c>
      <c r="G1026" t="str">
        <f>Table12[[#This Row],[DVAD]]</f>
        <v>56-65</v>
      </c>
      <c r="H1026" t="str">
        <f>Table12[[#This Row],[Kids]]</f>
        <v>Yes</v>
      </c>
      <c r="I1026" t="str">
        <f>Table12[[#This Row],[Teens]]</f>
        <v>Yes</v>
      </c>
    </row>
    <row r="1027" spans="1:9" ht="16.5" x14ac:dyDescent="0.3">
      <c r="A1027">
        <f>Table2[[#This Row],[NumWebPurchases]]</f>
        <v>1</v>
      </c>
      <c r="B1027">
        <f>Table2[[#This Row],[NumCatalogPurchases]]</f>
        <v>1</v>
      </c>
      <c r="C1027">
        <f>Table2[[#This Row],[NumStorePurchases]]</f>
        <v>3</v>
      </c>
      <c r="D1027">
        <f>Table2[[#This Row],[NumWebVisitsMonth]]</f>
        <v>5</v>
      </c>
      <c r="E1027" s="3">
        <f>Table12[[#This Row],[Age]]</f>
        <v>48</v>
      </c>
      <c r="F1027" t="s">
        <v>33</v>
      </c>
      <c r="G1027" t="str">
        <f>Table12[[#This Row],[DVAD]]</f>
        <v>46-55</v>
      </c>
      <c r="H1027" t="str">
        <f>Table12[[#This Row],[Kids]]</f>
        <v>No</v>
      </c>
      <c r="I1027" t="str">
        <f>Table12[[#This Row],[Teens]]</f>
        <v>Yes</v>
      </c>
    </row>
    <row r="1028" spans="1:9" ht="16.5" x14ac:dyDescent="0.3">
      <c r="A1028">
        <f>Table2[[#This Row],[NumWebPurchases]]</f>
        <v>2</v>
      </c>
      <c r="B1028">
        <f>Table2[[#This Row],[NumCatalogPurchases]]</f>
        <v>1</v>
      </c>
      <c r="C1028">
        <f>Table2[[#This Row],[NumStorePurchases]]</f>
        <v>2</v>
      </c>
      <c r="D1028">
        <f>Table2[[#This Row],[NumWebVisitsMonth]]</f>
        <v>8</v>
      </c>
      <c r="E1028" s="3">
        <f>Table12[[#This Row],[Age]]</f>
        <v>34</v>
      </c>
      <c r="F1028" t="s">
        <v>30</v>
      </c>
      <c r="G1028" t="str">
        <f>Table12[[#This Row],[DVAD]]</f>
        <v>26-35</v>
      </c>
      <c r="H1028" t="str">
        <f>Table12[[#This Row],[Kids]]</f>
        <v>Yes</v>
      </c>
      <c r="I1028" t="str">
        <f>Table12[[#This Row],[Teens]]</f>
        <v>No</v>
      </c>
    </row>
    <row r="1029" spans="1:9" ht="16.5" x14ac:dyDescent="0.3">
      <c r="A1029">
        <f>Table2[[#This Row],[NumWebPurchases]]</f>
        <v>5</v>
      </c>
      <c r="B1029">
        <f>Table2[[#This Row],[NumCatalogPurchases]]</f>
        <v>4</v>
      </c>
      <c r="C1029">
        <f>Table2[[#This Row],[NumStorePurchases]]</f>
        <v>9</v>
      </c>
      <c r="D1029">
        <f>Table2[[#This Row],[NumWebVisitsMonth]]</f>
        <v>4</v>
      </c>
      <c r="E1029" s="3">
        <f>Table12[[#This Row],[Age]]</f>
        <v>46</v>
      </c>
      <c r="F1029" t="s">
        <v>30</v>
      </c>
      <c r="G1029" t="str">
        <f>Table12[[#This Row],[DVAD]]</f>
        <v>46-55</v>
      </c>
      <c r="H1029" t="str">
        <f>Table12[[#This Row],[Kids]]</f>
        <v>No</v>
      </c>
      <c r="I1029" t="str">
        <f>Table12[[#This Row],[Teens]]</f>
        <v>Yes</v>
      </c>
    </row>
    <row r="1030" spans="1:9" ht="16.5" x14ac:dyDescent="0.3">
      <c r="A1030">
        <f>Table2[[#This Row],[NumWebPurchases]]</f>
        <v>2</v>
      </c>
      <c r="B1030">
        <f>Table2[[#This Row],[NumCatalogPurchases]]</f>
        <v>2</v>
      </c>
      <c r="C1030">
        <f>Table2[[#This Row],[NumStorePurchases]]</f>
        <v>2</v>
      </c>
      <c r="D1030">
        <f>Table2[[#This Row],[NumWebVisitsMonth]]</f>
        <v>7</v>
      </c>
      <c r="E1030" s="3">
        <f>Table12[[#This Row],[Age]]</f>
        <v>35</v>
      </c>
      <c r="F1030" t="s">
        <v>35</v>
      </c>
      <c r="G1030" t="str">
        <f>Table12[[#This Row],[DVAD]]</f>
        <v>26-35</v>
      </c>
      <c r="H1030" t="str">
        <f>Table12[[#This Row],[Kids]]</f>
        <v>Yes</v>
      </c>
      <c r="I1030" t="str">
        <f>Table12[[#This Row],[Teens]]</f>
        <v>No</v>
      </c>
    </row>
    <row r="1031" spans="1:9" ht="16.5" x14ac:dyDescent="0.3">
      <c r="A1031">
        <f>Table2[[#This Row],[NumWebPurchases]]</f>
        <v>2</v>
      </c>
      <c r="B1031">
        <f>Table2[[#This Row],[NumCatalogPurchases]]</f>
        <v>1</v>
      </c>
      <c r="C1031">
        <f>Table2[[#This Row],[NumStorePurchases]]</f>
        <v>2</v>
      </c>
      <c r="D1031">
        <f>Table2[[#This Row],[NumWebVisitsMonth]]</f>
        <v>9</v>
      </c>
      <c r="E1031" s="3">
        <f>Table12[[#This Row],[Age]]</f>
        <v>26</v>
      </c>
      <c r="F1031" t="s">
        <v>31</v>
      </c>
      <c r="G1031" t="str">
        <f>Table12[[#This Row],[DVAD]]</f>
        <v>26-35</v>
      </c>
      <c r="H1031" t="str">
        <f>Table12[[#This Row],[Kids]]</f>
        <v>Yes</v>
      </c>
      <c r="I1031" t="str">
        <f>Table12[[#This Row],[Teens]]</f>
        <v>No</v>
      </c>
    </row>
    <row r="1032" spans="1:9" ht="16.5" x14ac:dyDescent="0.3">
      <c r="A1032">
        <f>Table2[[#This Row],[NumWebPurchases]]</f>
        <v>1</v>
      </c>
      <c r="B1032">
        <f>Table2[[#This Row],[NumCatalogPurchases]]</f>
        <v>0</v>
      </c>
      <c r="C1032">
        <f>Table2[[#This Row],[NumStorePurchases]]</f>
        <v>3</v>
      </c>
      <c r="D1032">
        <f>Table2[[#This Row],[NumWebVisitsMonth]]</f>
        <v>4</v>
      </c>
      <c r="E1032" s="3">
        <f>Table12[[#This Row],[Age]]</f>
        <v>55</v>
      </c>
      <c r="F1032" t="s">
        <v>31</v>
      </c>
      <c r="G1032" t="str">
        <f>Table12[[#This Row],[DVAD]]</f>
        <v>46-55</v>
      </c>
      <c r="H1032" t="str">
        <f>Table12[[#This Row],[Kids]]</f>
        <v>No</v>
      </c>
      <c r="I1032" t="str">
        <f>Table12[[#This Row],[Teens]]</f>
        <v>Yes</v>
      </c>
    </row>
    <row r="1033" spans="1:9" ht="16.5" x14ac:dyDescent="0.3">
      <c r="A1033">
        <f>Table2[[#This Row],[NumWebPurchases]]</f>
        <v>10</v>
      </c>
      <c r="B1033">
        <f>Table2[[#This Row],[NumCatalogPurchases]]</f>
        <v>7</v>
      </c>
      <c r="C1033">
        <f>Table2[[#This Row],[NumStorePurchases]]</f>
        <v>10</v>
      </c>
      <c r="D1033">
        <f>Table2[[#This Row],[NumWebVisitsMonth]]</f>
        <v>6</v>
      </c>
      <c r="E1033" s="3">
        <f>Table12[[#This Row],[Age]]</f>
        <v>48</v>
      </c>
      <c r="F1033" t="s">
        <v>30</v>
      </c>
      <c r="G1033" t="str">
        <f>Table12[[#This Row],[DVAD]]</f>
        <v>46-55</v>
      </c>
      <c r="H1033" t="str">
        <f>Table12[[#This Row],[Kids]]</f>
        <v>No</v>
      </c>
      <c r="I1033" t="str">
        <f>Table12[[#This Row],[Teens]]</f>
        <v>Yes</v>
      </c>
    </row>
    <row r="1034" spans="1:9" ht="16.5" x14ac:dyDescent="0.3">
      <c r="A1034">
        <f>Table2[[#This Row],[NumWebPurchases]]</f>
        <v>8</v>
      </c>
      <c r="B1034">
        <f>Table2[[#This Row],[NumCatalogPurchases]]</f>
        <v>8</v>
      </c>
      <c r="C1034">
        <f>Table2[[#This Row],[NumStorePurchases]]</f>
        <v>5</v>
      </c>
      <c r="D1034">
        <f>Table2[[#This Row],[NumWebVisitsMonth]]</f>
        <v>3</v>
      </c>
      <c r="E1034" s="3">
        <f>Table12[[#This Row],[Age]]</f>
        <v>42</v>
      </c>
      <c r="F1034" t="s">
        <v>31</v>
      </c>
      <c r="G1034" t="str">
        <f>Table12[[#This Row],[DVAD]]</f>
        <v>36-45</v>
      </c>
      <c r="H1034" t="str">
        <f>Table12[[#This Row],[Kids]]</f>
        <v>No</v>
      </c>
      <c r="I1034" t="str">
        <f>Table12[[#This Row],[Teens]]</f>
        <v>No</v>
      </c>
    </row>
    <row r="1035" spans="1:9" ht="16.5" x14ac:dyDescent="0.3">
      <c r="A1035">
        <f>Table2[[#This Row],[NumWebPurchases]]</f>
        <v>8</v>
      </c>
      <c r="B1035">
        <f>Table2[[#This Row],[NumCatalogPurchases]]</f>
        <v>6</v>
      </c>
      <c r="C1035">
        <f>Table2[[#This Row],[NumStorePurchases]]</f>
        <v>5</v>
      </c>
      <c r="D1035">
        <f>Table2[[#This Row],[NumWebVisitsMonth]]</f>
        <v>3</v>
      </c>
      <c r="E1035" s="3">
        <f>Table12[[#This Row],[Age]]</f>
        <v>42</v>
      </c>
      <c r="F1035" t="s">
        <v>33</v>
      </c>
      <c r="G1035" t="str">
        <f>Table12[[#This Row],[DVAD]]</f>
        <v>36-45</v>
      </c>
      <c r="H1035" t="str">
        <f>Table12[[#This Row],[Kids]]</f>
        <v>No</v>
      </c>
      <c r="I1035" t="str">
        <f>Table12[[#This Row],[Teens]]</f>
        <v>No</v>
      </c>
    </row>
    <row r="1036" spans="1:9" ht="16.5" x14ac:dyDescent="0.3">
      <c r="A1036">
        <f>Table2[[#This Row],[NumWebPurchases]]</f>
        <v>4</v>
      </c>
      <c r="B1036">
        <f>Table2[[#This Row],[NumCatalogPurchases]]</f>
        <v>4</v>
      </c>
      <c r="C1036">
        <f>Table2[[#This Row],[NumStorePurchases]]</f>
        <v>7</v>
      </c>
      <c r="D1036">
        <f>Table2[[#This Row],[NumWebVisitsMonth]]</f>
        <v>2</v>
      </c>
      <c r="E1036" s="3">
        <f>Table12[[#This Row],[Age]]</f>
        <v>45</v>
      </c>
      <c r="F1036" t="s">
        <v>33</v>
      </c>
      <c r="G1036" t="str">
        <f>Table12[[#This Row],[DVAD]]</f>
        <v>36-45</v>
      </c>
      <c r="H1036" t="str">
        <f>Table12[[#This Row],[Kids]]</f>
        <v>No</v>
      </c>
      <c r="I1036" t="str">
        <f>Table12[[#This Row],[Teens]]</f>
        <v>No</v>
      </c>
    </row>
    <row r="1037" spans="1:9" ht="16.5" x14ac:dyDescent="0.3">
      <c r="A1037">
        <f>Table2[[#This Row],[NumWebPurchases]]</f>
        <v>1</v>
      </c>
      <c r="B1037">
        <f>Table2[[#This Row],[NumCatalogPurchases]]</f>
        <v>0</v>
      </c>
      <c r="C1037">
        <f>Table2[[#This Row],[NumStorePurchases]]</f>
        <v>3</v>
      </c>
      <c r="D1037">
        <f>Table2[[#This Row],[NumWebVisitsMonth]]</f>
        <v>8</v>
      </c>
      <c r="E1037" s="3">
        <f>Table12[[#This Row],[Age]]</f>
        <v>36</v>
      </c>
      <c r="F1037" t="s">
        <v>30</v>
      </c>
      <c r="G1037" t="str">
        <f>Table12[[#This Row],[DVAD]]</f>
        <v>36-45</v>
      </c>
      <c r="H1037" t="str">
        <f>Table12[[#This Row],[Kids]]</f>
        <v>Yes</v>
      </c>
      <c r="I1037" t="str">
        <f>Table12[[#This Row],[Teens]]</f>
        <v>No</v>
      </c>
    </row>
    <row r="1038" spans="1:9" ht="16.5" x14ac:dyDescent="0.3">
      <c r="A1038">
        <f>Table2[[#This Row],[NumWebPurchases]]</f>
        <v>5</v>
      </c>
      <c r="B1038">
        <f>Table2[[#This Row],[NumCatalogPurchases]]</f>
        <v>6</v>
      </c>
      <c r="C1038">
        <f>Table2[[#This Row],[NumStorePurchases]]</f>
        <v>7</v>
      </c>
      <c r="D1038">
        <f>Table2[[#This Row],[NumWebVisitsMonth]]</f>
        <v>2</v>
      </c>
      <c r="E1038" s="3">
        <f>Table12[[#This Row],[Age]]</f>
        <v>41</v>
      </c>
      <c r="F1038" t="s">
        <v>31</v>
      </c>
      <c r="G1038" t="str">
        <f>Table12[[#This Row],[DVAD]]</f>
        <v>36-45</v>
      </c>
      <c r="H1038" t="str">
        <f>Table12[[#This Row],[Kids]]</f>
        <v>No</v>
      </c>
      <c r="I1038" t="str">
        <f>Table12[[#This Row],[Teens]]</f>
        <v>No</v>
      </c>
    </row>
    <row r="1039" spans="1:9" ht="16.5" x14ac:dyDescent="0.3">
      <c r="A1039">
        <f>Table2[[#This Row],[NumWebPurchases]]</f>
        <v>5</v>
      </c>
      <c r="B1039">
        <f>Table2[[#This Row],[NumCatalogPurchases]]</f>
        <v>1</v>
      </c>
      <c r="C1039">
        <f>Table2[[#This Row],[NumStorePurchases]]</f>
        <v>5</v>
      </c>
      <c r="D1039">
        <f>Table2[[#This Row],[NumWebVisitsMonth]]</f>
        <v>8</v>
      </c>
      <c r="E1039" s="3">
        <f>Table12[[#This Row],[Age]]</f>
        <v>32</v>
      </c>
      <c r="F1039" t="s">
        <v>30</v>
      </c>
      <c r="G1039" t="str">
        <f>Table12[[#This Row],[DVAD]]</f>
        <v>26-35</v>
      </c>
      <c r="H1039" t="str">
        <f>Table12[[#This Row],[Kids]]</f>
        <v>No</v>
      </c>
      <c r="I1039" t="str">
        <f>Table12[[#This Row],[Teens]]</f>
        <v>No</v>
      </c>
    </row>
    <row r="1040" spans="1:9" ht="16.5" x14ac:dyDescent="0.3">
      <c r="A1040">
        <f>Table2[[#This Row],[NumWebPurchases]]</f>
        <v>3</v>
      </c>
      <c r="B1040">
        <f>Table2[[#This Row],[NumCatalogPurchases]]</f>
        <v>0</v>
      </c>
      <c r="C1040">
        <f>Table2[[#This Row],[NumStorePurchases]]</f>
        <v>4</v>
      </c>
      <c r="D1040">
        <f>Table2[[#This Row],[NumWebVisitsMonth]]</f>
        <v>4</v>
      </c>
      <c r="E1040" s="3">
        <f>Table12[[#This Row],[Age]]</f>
        <v>56</v>
      </c>
      <c r="F1040" t="s">
        <v>33</v>
      </c>
      <c r="G1040" t="str">
        <f>Table12[[#This Row],[DVAD]]</f>
        <v>56-65</v>
      </c>
      <c r="H1040" t="str">
        <f>Table12[[#This Row],[Kids]]</f>
        <v>Yes</v>
      </c>
      <c r="I1040" t="str">
        <f>Table12[[#This Row],[Teens]]</f>
        <v>Yes</v>
      </c>
    </row>
    <row r="1041" spans="1:9" ht="16.5" x14ac:dyDescent="0.3">
      <c r="A1041">
        <f>Table2[[#This Row],[NumWebPurchases]]</f>
        <v>2</v>
      </c>
      <c r="B1041">
        <f>Table2[[#This Row],[NumCatalogPurchases]]</f>
        <v>0</v>
      </c>
      <c r="C1041">
        <f>Table2[[#This Row],[NumStorePurchases]]</f>
        <v>4</v>
      </c>
      <c r="D1041">
        <f>Table2[[#This Row],[NumWebVisitsMonth]]</f>
        <v>7</v>
      </c>
      <c r="E1041" s="3">
        <f>Table12[[#This Row],[Age]]</f>
        <v>41</v>
      </c>
      <c r="F1041" t="s">
        <v>33</v>
      </c>
      <c r="G1041" t="str">
        <f>Table12[[#This Row],[DVAD]]</f>
        <v>36-45</v>
      </c>
      <c r="H1041" t="str">
        <f>Table12[[#This Row],[Kids]]</f>
        <v>Yes</v>
      </c>
      <c r="I1041" t="str">
        <f>Table12[[#This Row],[Teens]]</f>
        <v>Yes</v>
      </c>
    </row>
    <row r="1042" spans="1:9" ht="16.5" x14ac:dyDescent="0.3">
      <c r="A1042">
        <f>Table2[[#This Row],[NumWebPurchases]]</f>
        <v>1</v>
      </c>
      <c r="B1042">
        <f>Table2[[#This Row],[NumCatalogPurchases]]</f>
        <v>2</v>
      </c>
      <c r="C1042">
        <f>Table2[[#This Row],[NumStorePurchases]]</f>
        <v>2</v>
      </c>
      <c r="D1042">
        <f>Table2[[#This Row],[NumWebVisitsMonth]]</f>
        <v>6</v>
      </c>
      <c r="E1042" s="3">
        <f>Table12[[#This Row],[Age]]</f>
        <v>43</v>
      </c>
      <c r="F1042" t="s">
        <v>33</v>
      </c>
      <c r="G1042" t="str">
        <f>Table12[[#This Row],[DVAD]]</f>
        <v>36-45</v>
      </c>
      <c r="H1042" t="str">
        <f>Table12[[#This Row],[Kids]]</f>
        <v>Yes</v>
      </c>
      <c r="I1042" t="str">
        <f>Table12[[#This Row],[Teens]]</f>
        <v>No</v>
      </c>
    </row>
    <row r="1043" spans="1:9" ht="16.5" x14ac:dyDescent="0.3">
      <c r="A1043">
        <f>Table2[[#This Row],[NumWebPurchases]]</f>
        <v>6</v>
      </c>
      <c r="B1043">
        <f>Table2[[#This Row],[NumCatalogPurchases]]</f>
        <v>3</v>
      </c>
      <c r="C1043">
        <f>Table2[[#This Row],[NumStorePurchases]]</f>
        <v>8</v>
      </c>
      <c r="D1043">
        <f>Table2[[#This Row],[NumWebVisitsMonth]]</f>
        <v>5</v>
      </c>
      <c r="E1043" s="3">
        <f>Table12[[#This Row],[Age]]</f>
        <v>60</v>
      </c>
      <c r="F1043" t="s">
        <v>33</v>
      </c>
      <c r="G1043" t="str">
        <f>Table12[[#This Row],[DVAD]]</f>
        <v>56-65</v>
      </c>
      <c r="H1043" t="str">
        <f>Table12[[#This Row],[Kids]]</f>
        <v>No</v>
      </c>
      <c r="I1043" t="str">
        <f>Table12[[#This Row],[Teens]]</f>
        <v>Yes</v>
      </c>
    </row>
    <row r="1044" spans="1:9" ht="16.5" x14ac:dyDescent="0.3">
      <c r="A1044">
        <f>Table2[[#This Row],[NumWebPurchases]]</f>
        <v>5</v>
      </c>
      <c r="B1044">
        <f>Table2[[#This Row],[NumCatalogPurchases]]</f>
        <v>5</v>
      </c>
      <c r="C1044">
        <f>Table2[[#This Row],[NumStorePurchases]]</f>
        <v>6</v>
      </c>
      <c r="D1044">
        <f>Table2[[#This Row],[NumWebVisitsMonth]]</f>
        <v>3</v>
      </c>
      <c r="E1044" s="3">
        <f>Table12[[#This Row],[Age]]</f>
        <v>55</v>
      </c>
      <c r="F1044" t="s">
        <v>30</v>
      </c>
      <c r="G1044" t="str">
        <f>Table12[[#This Row],[DVAD]]</f>
        <v>46-55</v>
      </c>
      <c r="H1044" t="str">
        <f>Table12[[#This Row],[Kids]]</f>
        <v>No</v>
      </c>
      <c r="I1044" t="str">
        <f>Table12[[#This Row],[Teens]]</f>
        <v>Yes</v>
      </c>
    </row>
    <row r="1045" spans="1:9" ht="16.5" x14ac:dyDescent="0.3">
      <c r="A1045">
        <f>Table2[[#This Row],[NumWebPurchases]]</f>
        <v>2</v>
      </c>
      <c r="B1045">
        <f>Table2[[#This Row],[NumCatalogPurchases]]</f>
        <v>0</v>
      </c>
      <c r="C1045">
        <f>Table2[[#This Row],[NumStorePurchases]]</f>
        <v>3</v>
      </c>
      <c r="D1045">
        <f>Table2[[#This Row],[NumWebVisitsMonth]]</f>
        <v>8</v>
      </c>
      <c r="E1045" s="3">
        <f>Table12[[#This Row],[Age]]</f>
        <v>58</v>
      </c>
      <c r="F1045" t="s">
        <v>31</v>
      </c>
      <c r="G1045" t="str">
        <f>Table12[[#This Row],[DVAD]]</f>
        <v>56-65</v>
      </c>
      <c r="H1045" t="str">
        <f>Table12[[#This Row],[Kids]]</f>
        <v>Yes</v>
      </c>
      <c r="I1045" t="str">
        <f>Table12[[#This Row],[Teens]]</f>
        <v>Yes</v>
      </c>
    </row>
    <row r="1046" spans="1:9" ht="16.5" x14ac:dyDescent="0.3">
      <c r="A1046">
        <f>Table2[[#This Row],[NumWebPurchases]]</f>
        <v>0</v>
      </c>
      <c r="B1046">
        <f>Table2[[#This Row],[NumCatalogPurchases]]</f>
        <v>1</v>
      </c>
      <c r="C1046">
        <f>Table2[[#This Row],[NumStorePurchases]]</f>
        <v>0</v>
      </c>
      <c r="D1046">
        <f>Table2[[#This Row],[NumWebVisitsMonth]]</f>
        <v>19</v>
      </c>
      <c r="E1046" s="3">
        <f>Table12[[#This Row],[Age]]</f>
        <v>21</v>
      </c>
      <c r="F1046" t="s">
        <v>31</v>
      </c>
      <c r="G1046" t="str">
        <f>Table12[[#This Row],[DVAD]]</f>
        <v>16-25</v>
      </c>
      <c r="H1046" t="str">
        <f>Table12[[#This Row],[Kids]]</f>
        <v>No</v>
      </c>
      <c r="I1046" t="str">
        <f>Table12[[#This Row],[Teens]]</f>
        <v>No</v>
      </c>
    </row>
    <row r="1047" spans="1:9" ht="16.5" x14ac:dyDescent="0.3">
      <c r="A1047">
        <f>Table2[[#This Row],[NumWebPurchases]]</f>
        <v>4</v>
      </c>
      <c r="B1047">
        <f>Table2[[#This Row],[NumCatalogPurchases]]</f>
        <v>5</v>
      </c>
      <c r="C1047">
        <f>Table2[[#This Row],[NumStorePurchases]]</f>
        <v>4</v>
      </c>
      <c r="D1047">
        <f>Table2[[#This Row],[NumWebVisitsMonth]]</f>
        <v>2</v>
      </c>
      <c r="E1047" s="3">
        <f>Table12[[#This Row],[Age]]</f>
        <v>52</v>
      </c>
      <c r="F1047" t="s">
        <v>30</v>
      </c>
      <c r="G1047" t="str">
        <f>Table12[[#This Row],[DVAD]]</f>
        <v>46-55</v>
      </c>
      <c r="H1047" t="str">
        <f>Table12[[#This Row],[Kids]]</f>
        <v>No</v>
      </c>
      <c r="I1047" t="str">
        <f>Table12[[#This Row],[Teens]]</f>
        <v>No</v>
      </c>
    </row>
    <row r="1048" spans="1:9" ht="16.5" x14ac:dyDescent="0.3">
      <c r="A1048">
        <f>Table2[[#This Row],[NumWebPurchases]]</f>
        <v>1</v>
      </c>
      <c r="B1048">
        <f>Table2[[#This Row],[NumCatalogPurchases]]</f>
        <v>1</v>
      </c>
      <c r="C1048">
        <f>Table2[[#This Row],[NumStorePurchases]]</f>
        <v>2</v>
      </c>
      <c r="D1048">
        <f>Table2[[#This Row],[NumWebVisitsMonth]]</f>
        <v>6</v>
      </c>
      <c r="E1048" s="3">
        <f>Table12[[#This Row],[Age]]</f>
        <v>27</v>
      </c>
      <c r="F1048" t="s">
        <v>33</v>
      </c>
      <c r="G1048" t="str">
        <f>Table12[[#This Row],[DVAD]]</f>
        <v>26-35</v>
      </c>
      <c r="H1048" t="str">
        <f>Table12[[#This Row],[Kids]]</f>
        <v>Yes</v>
      </c>
      <c r="I1048" t="str">
        <f>Table12[[#This Row],[Teens]]</f>
        <v>No</v>
      </c>
    </row>
    <row r="1049" spans="1:9" ht="16.5" x14ac:dyDescent="0.3">
      <c r="A1049">
        <f>Table2[[#This Row],[NumWebPurchases]]</f>
        <v>2</v>
      </c>
      <c r="B1049">
        <f>Table2[[#This Row],[NumCatalogPurchases]]</f>
        <v>1</v>
      </c>
      <c r="C1049">
        <f>Table2[[#This Row],[NumStorePurchases]]</f>
        <v>4</v>
      </c>
      <c r="D1049">
        <f>Table2[[#This Row],[NumWebVisitsMonth]]</f>
        <v>7</v>
      </c>
      <c r="E1049" s="3">
        <f>Table12[[#This Row],[Age]]</f>
        <v>47</v>
      </c>
      <c r="F1049" t="s">
        <v>33</v>
      </c>
      <c r="G1049" t="str">
        <f>Table12[[#This Row],[DVAD]]</f>
        <v>46-55</v>
      </c>
      <c r="H1049" t="str">
        <f>Table12[[#This Row],[Kids]]</f>
        <v>No</v>
      </c>
      <c r="I1049" t="str">
        <f>Table12[[#This Row],[Teens]]</f>
        <v>Yes</v>
      </c>
    </row>
    <row r="1050" spans="1:9" ht="16.5" x14ac:dyDescent="0.3">
      <c r="A1050">
        <f>Table2[[#This Row],[NumWebPurchases]]</f>
        <v>2</v>
      </c>
      <c r="B1050">
        <f>Table2[[#This Row],[NumCatalogPurchases]]</f>
        <v>0</v>
      </c>
      <c r="C1050">
        <f>Table2[[#This Row],[NumStorePurchases]]</f>
        <v>4</v>
      </c>
      <c r="D1050">
        <f>Table2[[#This Row],[NumWebVisitsMonth]]</f>
        <v>4</v>
      </c>
      <c r="E1050" s="3">
        <f>Table12[[#This Row],[Age]]</f>
        <v>47</v>
      </c>
      <c r="F1050" t="s">
        <v>31</v>
      </c>
      <c r="G1050" t="str">
        <f>Table12[[#This Row],[DVAD]]</f>
        <v>46-55</v>
      </c>
      <c r="H1050" t="str">
        <f>Table12[[#This Row],[Kids]]</f>
        <v>No</v>
      </c>
      <c r="I1050" t="str">
        <f>Table12[[#This Row],[Teens]]</f>
        <v>Yes</v>
      </c>
    </row>
    <row r="1051" spans="1:9" ht="16.5" x14ac:dyDescent="0.3">
      <c r="A1051">
        <f>Table2[[#This Row],[NumWebPurchases]]</f>
        <v>7</v>
      </c>
      <c r="B1051">
        <f>Table2[[#This Row],[NumCatalogPurchases]]</f>
        <v>7</v>
      </c>
      <c r="C1051">
        <f>Table2[[#This Row],[NumStorePurchases]]</f>
        <v>12</v>
      </c>
      <c r="D1051">
        <f>Table2[[#This Row],[NumWebVisitsMonth]]</f>
        <v>3</v>
      </c>
      <c r="E1051" s="3">
        <f>Table12[[#This Row],[Age]]</f>
        <v>53</v>
      </c>
      <c r="F1051" t="s">
        <v>33</v>
      </c>
      <c r="G1051" t="str">
        <f>Table12[[#This Row],[DVAD]]</f>
        <v>46-55</v>
      </c>
      <c r="H1051" t="str">
        <f>Table12[[#This Row],[Kids]]</f>
        <v>No</v>
      </c>
      <c r="I1051" t="str">
        <f>Table12[[#This Row],[Teens]]</f>
        <v>Yes</v>
      </c>
    </row>
    <row r="1052" spans="1:9" ht="16.5" x14ac:dyDescent="0.3">
      <c r="A1052">
        <f>Table2[[#This Row],[NumWebPurchases]]</f>
        <v>6</v>
      </c>
      <c r="B1052">
        <f>Table2[[#This Row],[NumCatalogPurchases]]</f>
        <v>1</v>
      </c>
      <c r="C1052">
        <f>Table2[[#This Row],[NumStorePurchases]]</f>
        <v>5</v>
      </c>
      <c r="D1052">
        <f>Table2[[#This Row],[NumWebVisitsMonth]]</f>
        <v>8</v>
      </c>
      <c r="E1052" s="3">
        <f>Table12[[#This Row],[Age]]</f>
        <v>28</v>
      </c>
      <c r="F1052" t="s">
        <v>33</v>
      </c>
      <c r="G1052" t="str">
        <f>Table12[[#This Row],[DVAD]]</f>
        <v>26-35</v>
      </c>
      <c r="H1052" t="str">
        <f>Table12[[#This Row],[Kids]]</f>
        <v>Yes</v>
      </c>
      <c r="I1052" t="str">
        <f>Table12[[#This Row],[Teens]]</f>
        <v>No</v>
      </c>
    </row>
    <row r="1053" spans="1:9" ht="16.5" x14ac:dyDescent="0.3">
      <c r="A1053">
        <f>Table2[[#This Row],[NumWebPurchases]]</f>
        <v>6</v>
      </c>
      <c r="B1053">
        <f>Table2[[#This Row],[NumCatalogPurchases]]</f>
        <v>2</v>
      </c>
      <c r="C1053">
        <f>Table2[[#This Row],[NumStorePurchases]]</f>
        <v>11</v>
      </c>
      <c r="D1053">
        <f>Table2[[#This Row],[NumWebVisitsMonth]]</f>
        <v>5</v>
      </c>
      <c r="E1053" s="3">
        <f>Table12[[#This Row],[Age]]</f>
        <v>47</v>
      </c>
      <c r="F1053" t="s">
        <v>31</v>
      </c>
      <c r="G1053" t="str">
        <f>Table12[[#This Row],[DVAD]]</f>
        <v>46-55</v>
      </c>
      <c r="H1053" t="str">
        <f>Table12[[#This Row],[Kids]]</f>
        <v>No</v>
      </c>
      <c r="I1053" t="str">
        <f>Table12[[#This Row],[Teens]]</f>
        <v>Yes</v>
      </c>
    </row>
    <row r="1054" spans="1:9" ht="16.5" x14ac:dyDescent="0.3">
      <c r="A1054">
        <f>Table2[[#This Row],[NumWebPurchases]]</f>
        <v>6</v>
      </c>
      <c r="B1054">
        <f>Table2[[#This Row],[NumCatalogPurchases]]</f>
        <v>6</v>
      </c>
      <c r="C1054">
        <f>Table2[[#This Row],[NumStorePurchases]]</f>
        <v>7</v>
      </c>
      <c r="D1054">
        <f>Table2[[#This Row],[NumWebVisitsMonth]]</f>
        <v>3</v>
      </c>
      <c r="E1054" s="3">
        <f>Table12[[#This Row],[Age]]</f>
        <v>49</v>
      </c>
      <c r="F1054" t="s">
        <v>33</v>
      </c>
      <c r="G1054" t="str">
        <f>Table12[[#This Row],[DVAD]]</f>
        <v>46-55</v>
      </c>
      <c r="H1054" t="str">
        <f>Table12[[#This Row],[Kids]]</f>
        <v>No</v>
      </c>
      <c r="I1054" t="str">
        <f>Table12[[#This Row],[Teens]]</f>
        <v>No</v>
      </c>
    </row>
    <row r="1055" spans="1:9" ht="16.5" x14ac:dyDescent="0.3">
      <c r="A1055">
        <f>Table2[[#This Row],[NumWebPurchases]]</f>
        <v>1</v>
      </c>
      <c r="B1055">
        <f>Table2[[#This Row],[NumCatalogPurchases]]</f>
        <v>0</v>
      </c>
      <c r="C1055">
        <f>Table2[[#This Row],[NumStorePurchases]]</f>
        <v>2</v>
      </c>
      <c r="D1055">
        <f>Table2[[#This Row],[NumWebVisitsMonth]]</f>
        <v>8</v>
      </c>
      <c r="E1055" s="3">
        <f>Table12[[#This Row],[Age]]</f>
        <v>48</v>
      </c>
      <c r="F1055" t="s">
        <v>35</v>
      </c>
      <c r="G1055" t="str">
        <f>Table12[[#This Row],[DVAD]]</f>
        <v>46-55</v>
      </c>
      <c r="H1055" t="str">
        <f>Table12[[#This Row],[Kids]]</f>
        <v>Yes</v>
      </c>
      <c r="I1055" t="str">
        <f>Table12[[#This Row],[Teens]]</f>
        <v>Yes</v>
      </c>
    </row>
    <row r="1056" spans="1:9" ht="16.5" x14ac:dyDescent="0.3">
      <c r="A1056">
        <f>Table2[[#This Row],[NumWebPurchases]]</f>
        <v>7</v>
      </c>
      <c r="B1056">
        <f>Table2[[#This Row],[NumCatalogPurchases]]</f>
        <v>8</v>
      </c>
      <c r="C1056">
        <f>Table2[[#This Row],[NumStorePurchases]]</f>
        <v>9</v>
      </c>
      <c r="D1056">
        <f>Table2[[#This Row],[NumWebVisitsMonth]]</f>
        <v>5</v>
      </c>
      <c r="E1056" s="3">
        <f>Table12[[#This Row],[Age]]</f>
        <v>64</v>
      </c>
      <c r="F1056" t="s">
        <v>33</v>
      </c>
      <c r="G1056" t="str">
        <f>Table12[[#This Row],[DVAD]]</f>
        <v>56-65</v>
      </c>
      <c r="H1056" t="str">
        <f>Table12[[#This Row],[Kids]]</f>
        <v>No</v>
      </c>
      <c r="I1056" t="str">
        <f>Table12[[#This Row],[Teens]]</f>
        <v>No</v>
      </c>
    </row>
    <row r="1057" spans="1:9" ht="16.5" x14ac:dyDescent="0.3">
      <c r="A1057">
        <f>Table2[[#This Row],[NumWebPurchases]]</f>
        <v>1</v>
      </c>
      <c r="B1057">
        <f>Table2[[#This Row],[NumCatalogPurchases]]</f>
        <v>2</v>
      </c>
      <c r="C1057">
        <f>Table2[[#This Row],[NumStorePurchases]]</f>
        <v>2</v>
      </c>
      <c r="D1057">
        <f>Table2[[#This Row],[NumWebVisitsMonth]]</f>
        <v>6</v>
      </c>
      <c r="E1057" s="3">
        <f>Table12[[#This Row],[Age]]</f>
        <v>43</v>
      </c>
      <c r="F1057" t="s">
        <v>30</v>
      </c>
      <c r="G1057" t="str">
        <f>Table12[[#This Row],[DVAD]]</f>
        <v>36-45</v>
      </c>
      <c r="H1057" t="str">
        <f>Table12[[#This Row],[Kids]]</f>
        <v>Yes</v>
      </c>
      <c r="I1057" t="str">
        <f>Table12[[#This Row],[Teens]]</f>
        <v>Yes</v>
      </c>
    </row>
    <row r="1058" spans="1:9" ht="16.5" x14ac:dyDescent="0.3">
      <c r="A1058">
        <f>Table2[[#This Row],[NumWebPurchases]]</f>
        <v>1</v>
      </c>
      <c r="B1058">
        <f>Table2[[#This Row],[NumCatalogPurchases]]</f>
        <v>0</v>
      </c>
      <c r="C1058">
        <f>Table2[[#This Row],[NumStorePurchases]]</f>
        <v>3</v>
      </c>
      <c r="D1058">
        <f>Table2[[#This Row],[NumWebVisitsMonth]]</f>
        <v>7</v>
      </c>
      <c r="E1058" s="3">
        <f>Table12[[#This Row],[Age]]</f>
        <v>30</v>
      </c>
      <c r="F1058" t="s">
        <v>33</v>
      </c>
      <c r="G1058" t="str">
        <f>Table12[[#This Row],[DVAD]]</f>
        <v>26-35</v>
      </c>
      <c r="H1058" t="str">
        <f>Table12[[#This Row],[Kids]]</f>
        <v>Yes</v>
      </c>
      <c r="I1058" t="str">
        <f>Table12[[#This Row],[Teens]]</f>
        <v>No</v>
      </c>
    </row>
    <row r="1059" spans="1:9" ht="16.5" x14ac:dyDescent="0.3">
      <c r="A1059">
        <f>Table2[[#This Row],[NumWebPurchases]]</f>
        <v>3</v>
      </c>
      <c r="B1059">
        <f>Table2[[#This Row],[NumCatalogPurchases]]</f>
        <v>5</v>
      </c>
      <c r="C1059">
        <f>Table2[[#This Row],[NumStorePurchases]]</f>
        <v>12</v>
      </c>
      <c r="D1059">
        <f>Table2[[#This Row],[NumWebVisitsMonth]]</f>
        <v>2</v>
      </c>
      <c r="E1059" s="3">
        <f>Table12[[#This Row],[Age]]</f>
        <v>27</v>
      </c>
      <c r="F1059" t="s">
        <v>33</v>
      </c>
      <c r="G1059" t="str">
        <f>Table12[[#This Row],[DVAD]]</f>
        <v>26-35</v>
      </c>
      <c r="H1059" t="str">
        <f>Table12[[#This Row],[Kids]]</f>
        <v>No</v>
      </c>
      <c r="I1059" t="str">
        <f>Table12[[#This Row],[Teens]]</f>
        <v>No</v>
      </c>
    </row>
    <row r="1060" spans="1:9" ht="16.5" x14ac:dyDescent="0.3">
      <c r="A1060">
        <f>Table2[[#This Row],[NumWebPurchases]]</f>
        <v>6</v>
      </c>
      <c r="B1060">
        <f>Table2[[#This Row],[NumCatalogPurchases]]</f>
        <v>1</v>
      </c>
      <c r="C1060">
        <f>Table2[[#This Row],[NumStorePurchases]]</f>
        <v>4</v>
      </c>
      <c r="D1060">
        <f>Table2[[#This Row],[NumWebVisitsMonth]]</f>
        <v>8</v>
      </c>
      <c r="E1060" s="3">
        <f>Table12[[#This Row],[Age]]</f>
        <v>38</v>
      </c>
      <c r="F1060" t="s">
        <v>30</v>
      </c>
      <c r="G1060" t="str">
        <f>Table12[[#This Row],[DVAD]]</f>
        <v>36-45</v>
      </c>
      <c r="H1060" t="str">
        <f>Table12[[#This Row],[Kids]]</f>
        <v>No</v>
      </c>
      <c r="I1060" t="str">
        <f>Table12[[#This Row],[Teens]]</f>
        <v>Yes</v>
      </c>
    </row>
    <row r="1061" spans="1:9" ht="16.5" x14ac:dyDescent="0.3">
      <c r="A1061">
        <f>Table2[[#This Row],[NumWebPurchases]]</f>
        <v>5</v>
      </c>
      <c r="B1061">
        <f>Table2[[#This Row],[NumCatalogPurchases]]</f>
        <v>1</v>
      </c>
      <c r="C1061">
        <f>Table2[[#This Row],[NumStorePurchases]]</f>
        <v>5</v>
      </c>
      <c r="D1061">
        <f>Table2[[#This Row],[NumWebVisitsMonth]]</f>
        <v>7</v>
      </c>
      <c r="E1061" s="3">
        <f>Table12[[#This Row],[Age]]</f>
        <v>62</v>
      </c>
      <c r="F1061" t="s">
        <v>31</v>
      </c>
      <c r="G1061" t="str">
        <f>Table12[[#This Row],[DVAD]]</f>
        <v>56-65</v>
      </c>
      <c r="H1061" t="str">
        <f>Table12[[#This Row],[Kids]]</f>
        <v>No</v>
      </c>
      <c r="I1061" t="str">
        <f>Table12[[#This Row],[Teens]]</f>
        <v>No</v>
      </c>
    </row>
    <row r="1062" spans="1:9" ht="16.5" x14ac:dyDescent="0.3">
      <c r="A1062">
        <f>Table2[[#This Row],[NumWebPurchases]]</f>
        <v>6</v>
      </c>
      <c r="B1062">
        <f>Table2[[#This Row],[NumCatalogPurchases]]</f>
        <v>7</v>
      </c>
      <c r="C1062">
        <f>Table2[[#This Row],[NumStorePurchases]]</f>
        <v>8</v>
      </c>
      <c r="D1062">
        <f>Table2[[#This Row],[NumWebVisitsMonth]]</f>
        <v>3</v>
      </c>
      <c r="E1062" s="3">
        <f>Table12[[#This Row],[Age]]</f>
        <v>60</v>
      </c>
      <c r="F1062" t="s">
        <v>33</v>
      </c>
      <c r="G1062" t="str">
        <f>Table12[[#This Row],[DVAD]]</f>
        <v>56-65</v>
      </c>
      <c r="H1062" t="str">
        <f>Table12[[#This Row],[Kids]]</f>
        <v>No</v>
      </c>
      <c r="I1062" t="str">
        <f>Table12[[#This Row],[Teens]]</f>
        <v>No</v>
      </c>
    </row>
    <row r="1063" spans="1:9" ht="16.5" x14ac:dyDescent="0.3">
      <c r="A1063">
        <f>Table2[[#This Row],[NumWebPurchases]]</f>
        <v>2</v>
      </c>
      <c r="B1063">
        <f>Table2[[#This Row],[NumCatalogPurchases]]</f>
        <v>8</v>
      </c>
      <c r="C1063">
        <f>Table2[[#This Row],[NumStorePurchases]]</f>
        <v>6</v>
      </c>
      <c r="D1063">
        <f>Table2[[#This Row],[NumWebVisitsMonth]]</f>
        <v>1</v>
      </c>
      <c r="E1063" s="3">
        <f>Table12[[#This Row],[Age]]</f>
        <v>26</v>
      </c>
      <c r="F1063" t="s">
        <v>31</v>
      </c>
      <c r="G1063" t="str">
        <f>Table12[[#This Row],[DVAD]]</f>
        <v>26-35</v>
      </c>
      <c r="H1063" t="str">
        <f>Table12[[#This Row],[Kids]]</f>
        <v>No</v>
      </c>
      <c r="I1063" t="str">
        <f>Table12[[#This Row],[Teens]]</f>
        <v>No</v>
      </c>
    </row>
    <row r="1064" spans="1:9" ht="16.5" x14ac:dyDescent="0.3">
      <c r="A1064">
        <f>Table2[[#This Row],[NumWebPurchases]]</f>
        <v>3</v>
      </c>
      <c r="B1064">
        <f>Table2[[#This Row],[NumCatalogPurchases]]</f>
        <v>4</v>
      </c>
      <c r="C1064">
        <f>Table2[[#This Row],[NumStorePurchases]]</f>
        <v>10</v>
      </c>
      <c r="D1064">
        <f>Table2[[#This Row],[NumWebVisitsMonth]]</f>
        <v>8</v>
      </c>
      <c r="E1064" s="3">
        <f>Table12[[#This Row],[Age]]</f>
        <v>63</v>
      </c>
      <c r="F1064" t="s">
        <v>30</v>
      </c>
      <c r="G1064" t="str">
        <f>Table12[[#This Row],[DVAD]]</f>
        <v>56-65</v>
      </c>
      <c r="H1064" t="str">
        <f>Table12[[#This Row],[Kids]]</f>
        <v>Yes</v>
      </c>
      <c r="I1064" t="str">
        <f>Table12[[#This Row],[Teens]]</f>
        <v>Yes</v>
      </c>
    </row>
    <row r="1065" spans="1:9" ht="16.5" x14ac:dyDescent="0.3">
      <c r="A1065">
        <f>Table2[[#This Row],[NumWebPurchases]]</f>
        <v>7</v>
      </c>
      <c r="B1065">
        <f>Table2[[#This Row],[NumCatalogPurchases]]</f>
        <v>6</v>
      </c>
      <c r="C1065">
        <f>Table2[[#This Row],[NumStorePurchases]]</f>
        <v>11</v>
      </c>
      <c r="D1065">
        <f>Table2[[#This Row],[NumWebVisitsMonth]]</f>
        <v>5</v>
      </c>
      <c r="E1065" s="3">
        <f>Table12[[#This Row],[Age]]</f>
        <v>55</v>
      </c>
      <c r="F1065" t="s">
        <v>35</v>
      </c>
      <c r="G1065" t="str">
        <f>Table12[[#This Row],[DVAD]]</f>
        <v>46-55</v>
      </c>
      <c r="H1065" t="str">
        <f>Table12[[#This Row],[Kids]]</f>
        <v>No</v>
      </c>
      <c r="I1065" t="str">
        <f>Table12[[#This Row],[Teens]]</f>
        <v>Yes</v>
      </c>
    </row>
    <row r="1066" spans="1:9" ht="16.5" x14ac:dyDescent="0.3">
      <c r="A1066">
        <f>Table2[[#This Row],[NumWebPurchases]]</f>
        <v>5</v>
      </c>
      <c r="B1066">
        <f>Table2[[#This Row],[NumCatalogPurchases]]</f>
        <v>2</v>
      </c>
      <c r="C1066">
        <f>Table2[[#This Row],[NumStorePurchases]]</f>
        <v>11</v>
      </c>
      <c r="D1066">
        <f>Table2[[#This Row],[NumWebVisitsMonth]]</f>
        <v>5</v>
      </c>
      <c r="E1066" s="3">
        <f>Table12[[#This Row],[Age]]</f>
        <v>26</v>
      </c>
      <c r="F1066" t="s">
        <v>33</v>
      </c>
      <c r="G1066" t="str">
        <f>Table12[[#This Row],[DVAD]]</f>
        <v>26-35</v>
      </c>
      <c r="H1066" t="str">
        <f>Table12[[#This Row],[Kids]]</f>
        <v>No</v>
      </c>
      <c r="I1066" t="str">
        <f>Table12[[#This Row],[Teens]]</f>
        <v>No</v>
      </c>
    </row>
    <row r="1067" spans="1:9" ht="16.5" x14ac:dyDescent="0.3">
      <c r="A1067">
        <f>Table2[[#This Row],[NumWebPurchases]]</f>
        <v>1</v>
      </c>
      <c r="B1067">
        <f>Table2[[#This Row],[NumCatalogPurchases]]</f>
        <v>1</v>
      </c>
      <c r="C1067">
        <f>Table2[[#This Row],[NumStorePurchases]]</f>
        <v>2</v>
      </c>
      <c r="D1067">
        <f>Table2[[#This Row],[NumWebVisitsMonth]]</f>
        <v>5</v>
      </c>
      <c r="E1067" s="3">
        <f>Table12[[#This Row],[Age]]</f>
        <v>41</v>
      </c>
      <c r="F1067" t="s">
        <v>33</v>
      </c>
      <c r="G1067" t="str">
        <f>Table12[[#This Row],[DVAD]]</f>
        <v>36-45</v>
      </c>
      <c r="H1067" t="str">
        <f>Table12[[#This Row],[Kids]]</f>
        <v>Yes</v>
      </c>
      <c r="I1067" t="str">
        <f>Table12[[#This Row],[Teens]]</f>
        <v>Yes</v>
      </c>
    </row>
    <row r="1068" spans="1:9" ht="16.5" x14ac:dyDescent="0.3">
      <c r="A1068">
        <f>Table2[[#This Row],[NumWebPurchases]]</f>
        <v>4</v>
      </c>
      <c r="B1068">
        <f>Table2[[#This Row],[NumCatalogPurchases]]</f>
        <v>4</v>
      </c>
      <c r="C1068">
        <f>Table2[[#This Row],[NumStorePurchases]]</f>
        <v>8</v>
      </c>
      <c r="D1068">
        <f>Table2[[#This Row],[NumWebVisitsMonth]]</f>
        <v>2</v>
      </c>
      <c r="E1068" s="3">
        <f>Table12[[#This Row],[Age]]</f>
        <v>50</v>
      </c>
      <c r="F1068" t="s">
        <v>30</v>
      </c>
      <c r="G1068" t="str">
        <f>Table12[[#This Row],[DVAD]]</f>
        <v>46-55</v>
      </c>
      <c r="H1068" t="str">
        <f>Table12[[#This Row],[Kids]]</f>
        <v>No</v>
      </c>
      <c r="I1068" t="str">
        <f>Table12[[#This Row],[Teens]]</f>
        <v>Yes</v>
      </c>
    </row>
    <row r="1069" spans="1:9" ht="16.5" x14ac:dyDescent="0.3">
      <c r="A1069">
        <f>Table2[[#This Row],[NumWebPurchases]]</f>
        <v>1</v>
      </c>
      <c r="B1069">
        <f>Table2[[#This Row],[NumCatalogPurchases]]</f>
        <v>1</v>
      </c>
      <c r="C1069">
        <f>Table2[[#This Row],[NumStorePurchases]]</f>
        <v>3</v>
      </c>
      <c r="D1069">
        <f>Table2[[#This Row],[NumWebVisitsMonth]]</f>
        <v>7</v>
      </c>
      <c r="E1069" s="3">
        <f>Table12[[#This Row],[Age]]</f>
        <v>51</v>
      </c>
      <c r="F1069" t="s">
        <v>35</v>
      </c>
      <c r="G1069" t="str">
        <f>Table12[[#This Row],[DVAD]]</f>
        <v>46-55</v>
      </c>
      <c r="H1069" t="str">
        <f>Table12[[#This Row],[Kids]]</f>
        <v>Yes</v>
      </c>
      <c r="I1069" t="str">
        <f>Table12[[#This Row],[Teens]]</f>
        <v>Yes</v>
      </c>
    </row>
    <row r="1070" spans="1:9" ht="16.5" x14ac:dyDescent="0.3">
      <c r="A1070">
        <f>Table2[[#This Row],[NumWebPurchases]]</f>
        <v>4</v>
      </c>
      <c r="B1070">
        <f>Table2[[#This Row],[NumCatalogPurchases]]</f>
        <v>10</v>
      </c>
      <c r="C1070">
        <f>Table2[[#This Row],[NumStorePurchases]]</f>
        <v>8</v>
      </c>
      <c r="D1070">
        <f>Table2[[#This Row],[NumWebVisitsMonth]]</f>
        <v>1</v>
      </c>
      <c r="E1070" s="3">
        <f>Table12[[#This Row],[Age]]</f>
        <v>22</v>
      </c>
      <c r="F1070" t="s">
        <v>35</v>
      </c>
      <c r="G1070" t="str">
        <f>Table12[[#This Row],[DVAD]]</f>
        <v>16-25</v>
      </c>
      <c r="H1070" t="str">
        <f>Table12[[#This Row],[Kids]]</f>
        <v>No</v>
      </c>
      <c r="I1070" t="str">
        <f>Table12[[#This Row],[Teens]]</f>
        <v>No</v>
      </c>
    </row>
    <row r="1071" spans="1:9" ht="16.5" x14ac:dyDescent="0.3">
      <c r="A1071">
        <f>Table2[[#This Row],[NumWebPurchases]]</f>
        <v>8</v>
      </c>
      <c r="B1071">
        <f>Table2[[#This Row],[NumCatalogPurchases]]</f>
        <v>9</v>
      </c>
      <c r="C1071">
        <f>Table2[[#This Row],[NumStorePurchases]]</f>
        <v>8</v>
      </c>
      <c r="D1071">
        <f>Table2[[#This Row],[NumWebVisitsMonth]]</f>
        <v>6</v>
      </c>
      <c r="E1071" s="3">
        <f>Table12[[#This Row],[Age]]</f>
        <v>47</v>
      </c>
      <c r="F1071" t="s">
        <v>33</v>
      </c>
      <c r="G1071" t="str">
        <f>Table12[[#This Row],[DVAD]]</f>
        <v>46-55</v>
      </c>
      <c r="H1071" t="str">
        <f>Table12[[#This Row],[Kids]]</f>
        <v>No</v>
      </c>
      <c r="I1071" t="str">
        <f>Table12[[#This Row],[Teens]]</f>
        <v>Yes</v>
      </c>
    </row>
    <row r="1072" spans="1:9" ht="16.5" x14ac:dyDescent="0.3">
      <c r="A1072">
        <f>Table2[[#This Row],[NumWebPurchases]]</f>
        <v>1</v>
      </c>
      <c r="B1072">
        <f>Table2[[#This Row],[NumCatalogPurchases]]</f>
        <v>0</v>
      </c>
      <c r="C1072">
        <f>Table2[[#This Row],[NumStorePurchases]]</f>
        <v>2</v>
      </c>
      <c r="D1072">
        <f>Table2[[#This Row],[NumWebVisitsMonth]]</f>
        <v>8</v>
      </c>
      <c r="E1072" s="3">
        <f>Table12[[#This Row],[Age]]</f>
        <v>56</v>
      </c>
      <c r="F1072" t="s">
        <v>31</v>
      </c>
      <c r="G1072" t="str">
        <f>Table12[[#This Row],[DVAD]]</f>
        <v>56-65</v>
      </c>
      <c r="H1072" t="str">
        <f>Table12[[#This Row],[Kids]]</f>
        <v>No</v>
      </c>
      <c r="I1072" t="str">
        <f>Table12[[#This Row],[Teens]]</f>
        <v>No</v>
      </c>
    </row>
    <row r="1073" spans="1:9" ht="16.5" x14ac:dyDescent="0.3">
      <c r="A1073">
        <f>Table2[[#This Row],[NumWebPurchases]]</f>
        <v>3</v>
      </c>
      <c r="B1073">
        <f>Table2[[#This Row],[NumCatalogPurchases]]</f>
        <v>7</v>
      </c>
      <c r="C1073">
        <f>Table2[[#This Row],[NumStorePurchases]]</f>
        <v>13</v>
      </c>
      <c r="D1073">
        <f>Table2[[#This Row],[NumWebVisitsMonth]]</f>
        <v>2</v>
      </c>
      <c r="E1073" s="3">
        <f>Table12[[#This Row],[Age]]</f>
        <v>36</v>
      </c>
      <c r="F1073" t="s">
        <v>31</v>
      </c>
      <c r="G1073" t="str">
        <f>Table12[[#This Row],[DVAD]]</f>
        <v>36-45</v>
      </c>
      <c r="H1073" t="str">
        <f>Table12[[#This Row],[Kids]]</f>
        <v>No</v>
      </c>
      <c r="I1073" t="str">
        <f>Table12[[#This Row],[Teens]]</f>
        <v>No</v>
      </c>
    </row>
    <row r="1074" spans="1:9" ht="16.5" x14ac:dyDescent="0.3">
      <c r="A1074">
        <f>Table2[[#This Row],[NumWebPurchases]]</f>
        <v>3</v>
      </c>
      <c r="B1074">
        <f>Table2[[#This Row],[NumCatalogPurchases]]</f>
        <v>0</v>
      </c>
      <c r="C1074">
        <f>Table2[[#This Row],[NumStorePurchases]]</f>
        <v>3</v>
      </c>
      <c r="D1074">
        <f>Table2[[#This Row],[NumWebVisitsMonth]]</f>
        <v>8</v>
      </c>
      <c r="E1074" s="3">
        <f>Table12[[#This Row],[Age]]</f>
        <v>43</v>
      </c>
      <c r="F1074" t="s">
        <v>31</v>
      </c>
      <c r="G1074" t="str">
        <f>Table12[[#This Row],[DVAD]]</f>
        <v>36-45</v>
      </c>
      <c r="H1074" t="str">
        <f>Table12[[#This Row],[Kids]]</f>
        <v>Yes</v>
      </c>
      <c r="I1074" t="str">
        <f>Table12[[#This Row],[Teens]]</f>
        <v>No</v>
      </c>
    </row>
    <row r="1075" spans="1:9" ht="16.5" x14ac:dyDescent="0.3">
      <c r="A1075">
        <f>Table2[[#This Row],[NumWebPurchases]]</f>
        <v>5</v>
      </c>
      <c r="B1075">
        <f>Table2[[#This Row],[NumCatalogPurchases]]</f>
        <v>6</v>
      </c>
      <c r="C1075">
        <f>Table2[[#This Row],[NumStorePurchases]]</f>
        <v>8</v>
      </c>
      <c r="D1075">
        <f>Table2[[#This Row],[NumWebVisitsMonth]]</f>
        <v>3</v>
      </c>
      <c r="E1075" s="3">
        <f>Table12[[#This Row],[Age]]</f>
        <v>46</v>
      </c>
      <c r="F1075" t="s">
        <v>33</v>
      </c>
      <c r="G1075" t="str">
        <f>Table12[[#This Row],[DVAD]]</f>
        <v>46-55</v>
      </c>
      <c r="H1075" t="str">
        <f>Table12[[#This Row],[Kids]]</f>
        <v>No</v>
      </c>
      <c r="I1075" t="str">
        <f>Table12[[#This Row],[Teens]]</f>
        <v>Yes</v>
      </c>
    </row>
    <row r="1076" spans="1:9" ht="16.5" x14ac:dyDescent="0.3">
      <c r="A1076">
        <f>Table2[[#This Row],[NumWebPurchases]]</f>
        <v>9</v>
      </c>
      <c r="B1076">
        <f>Table2[[#This Row],[NumCatalogPurchases]]</f>
        <v>2</v>
      </c>
      <c r="C1076">
        <f>Table2[[#This Row],[NumStorePurchases]]</f>
        <v>9</v>
      </c>
      <c r="D1076">
        <f>Table2[[#This Row],[NumWebVisitsMonth]]</f>
        <v>6</v>
      </c>
      <c r="E1076" s="3">
        <f>Table12[[#This Row],[Age]]</f>
        <v>57</v>
      </c>
      <c r="F1076" t="s">
        <v>31</v>
      </c>
      <c r="G1076" t="str">
        <f>Table12[[#This Row],[DVAD]]</f>
        <v>56-65</v>
      </c>
      <c r="H1076" t="str">
        <f>Table12[[#This Row],[Kids]]</f>
        <v>No</v>
      </c>
      <c r="I1076" t="str">
        <f>Table12[[#This Row],[Teens]]</f>
        <v>Yes</v>
      </c>
    </row>
    <row r="1077" spans="1:9" ht="16.5" x14ac:dyDescent="0.3">
      <c r="A1077">
        <f>Table2[[#This Row],[NumWebPurchases]]</f>
        <v>2</v>
      </c>
      <c r="B1077">
        <f>Table2[[#This Row],[NumCatalogPurchases]]</f>
        <v>0</v>
      </c>
      <c r="C1077">
        <f>Table2[[#This Row],[NumStorePurchases]]</f>
        <v>3</v>
      </c>
      <c r="D1077">
        <f>Table2[[#This Row],[NumWebVisitsMonth]]</f>
        <v>5</v>
      </c>
      <c r="E1077" s="3">
        <f>Table12[[#This Row],[Age]]</f>
        <v>61</v>
      </c>
      <c r="F1077" t="s">
        <v>31</v>
      </c>
      <c r="G1077" t="str">
        <f>Table12[[#This Row],[DVAD]]</f>
        <v>56-65</v>
      </c>
      <c r="H1077" t="str">
        <f>Table12[[#This Row],[Kids]]</f>
        <v>No</v>
      </c>
      <c r="I1077" t="str">
        <f>Table12[[#This Row],[Teens]]</f>
        <v>Yes</v>
      </c>
    </row>
    <row r="1078" spans="1:9" ht="16.5" x14ac:dyDescent="0.3">
      <c r="A1078">
        <f>Table2[[#This Row],[NumWebPurchases]]</f>
        <v>6</v>
      </c>
      <c r="B1078">
        <f>Table2[[#This Row],[NumCatalogPurchases]]</f>
        <v>1</v>
      </c>
      <c r="C1078">
        <f>Table2[[#This Row],[NumStorePurchases]]</f>
        <v>6</v>
      </c>
      <c r="D1078">
        <f>Table2[[#This Row],[NumWebVisitsMonth]]</f>
        <v>6</v>
      </c>
      <c r="E1078" s="3">
        <f>Table12[[#This Row],[Age]]</f>
        <v>55</v>
      </c>
      <c r="F1078" t="s">
        <v>33</v>
      </c>
      <c r="G1078" t="str">
        <f>Table12[[#This Row],[DVAD]]</f>
        <v>46-55</v>
      </c>
      <c r="H1078" t="str">
        <f>Table12[[#This Row],[Kids]]</f>
        <v>No</v>
      </c>
      <c r="I1078" t="str">
        <f>Table12[[#This Row],[Teens]]</f>
        <v>No</v>
      </c>
    </row>
    <row r="1079" spans="1:9" ht="16.5" x14ac:dyDescent="0.3">
      <c r="A1079">
        <f>Table2[[#This Row],[NumWebPurchases]]</f>
        <v>4</v>
      </c>
      <c r="B1079">
        <f>Table2[[#This Row],[NumCatalogPurchases]]</f>
        <v>7</v>
      </c>
      <c r="C1079">
        <f>Table2[[#This Row],[NumStorePurchases]]</f>
        <v>9</v>
      </c>
      <c r="D1079">
        <f>Table2[[#This Row],[NumWebVisitsMonth]]</f>
        <v>1</v>
      </c>
      <c r="E1079" s="3">
        <f>Table12[[#This Row],[Age]]</f>
        <v>52</v>
      </c>
      <c r="F1079" t="s">
        <v>31</v>
      </c>
      <c r="G1079" t="str">
        <f>Table12[[#This Row],[DVAD]]</f>
        <v>46-55</v>
      </c>
      <c r="H1079" t="str">
        <f>Table12[[#This Row],[Kids]]</f>
        <v>No</v>
      </c>
      <c r="I1079" t="str">
        <f>Table12[[#This Row],[Teens]]</f>
        <v>No</v>
      </c>
    </row>
    <row r="1080" spans="1:9" ht="16.5" x14ac:dyDescent="0.3">
      <c r="A1080">
        <f>Table2[[#This Row],[NumWebPurchases]]</f>
        <v>6</v>
      </c>
      <c r="B1080">
        <f>Table2[[#This Row],[NumCatalogPurchases]]</f>
        <v>7</v>
      </c>
      <c r="C1080">
        <f>Table2[[#This Row],[NumStorePurchases]]</f>
        <v>11</v>
      </c>
      <c r="D1080">
        <f>Table2[[#This Row],[NumWebVisitsMonth]]</f>
        <v>2</v>
      </c>
      <c r="E1080" s="3">
        <f>Table12[[#This Row],[Age]]</f>
        <v>32</v>
      </c>
      <c r="F1080" t="s">
        <v>30</v>
      </c>
      <c r="G1080" t="str">
        <f>Table12[[#This Row],[DVAD]]</f>
        <v>26-35</v>
      </c>
      <c r="H1080" t="str">
        <f>Table12[[#This Row],[Kids]]</f>
        <v>No</v>
      </c>
      <c r="I1080" t="str">
        <f>Table12[[#This Row],[Teens]]</f>
        <v>No</v>
      </c>
    </row>
    <row r="1081" spans="1:9" ht="16.5" x14ac:dyDescent="0.3">
      <c r="A1081">
        <f>Table2[[#This Row],[NumWebPurchases]]</f>
        <v>1</v>
      </c>
      <c r="B1081">
        <f>Table2[[#This Row],[NumCatalogPurchases]]</f>
        <v>0</v>
      </c>
      <c r="C1081">
        <f>Table2[[#This Row],[NumStorePurchases]]</f>
        <v>3</v>
      </c>
      <c r="D1081">
        <f>Table2[[#This Row],[NumWebVisitsMonth]]</f>
        <v>7</v>
      </c>
      <c r="E1081" s="3">
        <f>Table12[[#This Row],[Age]]</f>
        <v>37</v>
      </c>
      <c r="F1081" t="s">
        <v>33</v>
      </c>
      <c r="G1081" t="str">
        <f>Table12[[#This Row],[DVAD]]</f>
        <v>36-45</v>
      </c>
      <c r="H1081" t="str">
        <f>Table12[[#This Row],[Kids]]</f>
        <v>Yes</v>
      </c>
      <c r="I1081" t="str">
        <f>Table12[[#This Row],[Teens]]</f>
        <v>Yes</v>
      </c>
    </row>
    <row r="1082" spans="1:9" ht="16.5" x14ac:dyDescent="0.3">
      <c r="A1082">
        <f>Table2[[#This Row],[NumWebPurchases]]</f>
        <v>4</v>
      </c>
      <c r="B1082">
        <f>Table2[[#This Row],[NumCatalogPurchases]]</f>
        <v>1</v>
      </c>
      <c r="C1082">
        <f>Table2[[#This Row],[NumStorePurchases]]</f>
        <v>8</v>
      </c>
      <c r="D1082">
        <f>Table2[[#This Row],[NumWebVisitsMonth]]</f>
        <v>5</v>
      </c>
      <c r="E1082" s="3">
        <f>Table12[[#This Row],[Age]]</f>
        <v>46</v>
      </c>
      <c r="F1082" t="s">
        <v>30</v>
      </c>
      <c r="G1082" t="str">
        <f>Table12[[#This Row],[DVAD]]</f>
        <v>46-55</v>
      </c>
      <c r="H1082" t="str">
        <f>Table12[[#This Row],[Kids]]</f>
        <v>Yes</v>
      </c>
      <c r="I1082" t="str">
        <f>Table12[[#This Row],[Teens]]</f>
        <v>No</v>
      </c>
    </row>
    <row r="1083" spans="1:9" ht="16.5" x14ac:dyDescent="0.3">
      <c r="A1083">
        <f>Table2[[#This Row],[NumWebPurchases]]</f>
        <v>1</v>
      </c>
      <c r="B1083">
        <f>Table2[[#This Row],[NumCatalogPurchases]]</f>
        <v>0</v>
      </c>
      <c r="C1083">
        <f>Table2[[#This Row],[NumStorePurchases]]</f>
        <v>2</v>
      </c>
      <c r="D1083">
        <f>Table2[[#This Row],[NumWebVisitsMonth]]</f>
        <v>7</v>
      </c>
      <c r="E1083" s="3">
        <f>Table12[[#This Row],[Age]]</f>
        <v>35</v>
      </c>
      <c r="F1083" t="s">
        <v>33</v>
      </c>
      <c r="G1083" t="str">
        <f>Table12[[#This Row],[DVAD]]</f>
        <v>26-35</v>
      </c>
      <c r="H1083" t="str">
        <f>Table12[[#This Row],[Kids]]</f>
        <v>Yes</v>
      </c>
      <c r="I1083" t="str">
        <f>Table12[[#This Row],[Teens]]</f>
        <v>No</v>
      </c>
    </row>
    <row r="1084" spans="1:9" ht="16.5" x14ac:dyDescent="0.3">
      <c r="A1084">
        <f>Table2[[#This Row],[NumWebPurchases]]</f>
        <v>4</v>
      </c>
      <c r="B1084">
        <f>Table2[[#This Row],[NumCatalogPurchases]]</f>
        <v>3</v>
      </c>
      <c r="C1084">
        <f>Table2[[#This Row],[NumStorePurchases]]</f>
        <v>5</v>
      </c>
      <c r="D1084">
        <f>Table2[[#This Row],[NumWebVisitsMonth]]</f>
        <v>2</v>
      </c>
      <c r="E1084" s="3">
        <f>Table12[[#This Row],[Age]]</f>
        <v>49</v>
      </c>
      <c r="F1084" t="s">
        <v>33</v>
      </c>
      <c r="G1084" t="str">
        <f>Table12[[#This Row],[DVAD]]</f>
        <v>46-55</v>
      </c>
      <c r="H1084" t="str">
        <f>Table12[[#This Row],[Kids]]</f>
        <v>No</v>
      </c>
      <c r="I1084" t="str">
        <f>Table12[[#This Row],[Teens]]</f>
        <v>No</v>
      </c>
    </row>
    <row r="1085" spans="1:9" ht="16.5" x14ac:dyDescent="0.3">
      <c r="A1085">
        <f>Table2[[#This Row],[NumWebPurchases]]</f>
        <v>7</v>
      </c>
      <c r="B1085">
        <f>Table2[[#This Row],[NumCatalogPurchases]]</f>
        <v>2</v>
      </c>
      <c r="C1085">
        <f>Table2[[#This Row],[NumStorePurchases]]</f>
        <v>4</v>
      </c>
      <c r="D1085">
        <f>Table2[[#This Row],[NumWebVisitsMonth]]</f>
        <v>9</v>
      </c>
      <c r="E1085" s="3">
        <f>Table12[[#This Row],[Age]]</f>
        <v>41</v>
      </c>
      <c r="F1085" t="s">
        <v>31</v>
      </c>
      <c r="G1085" t="str">
        <f>Table12[[#This Row],[DVAD]]</f>
        <v>36-45</v>
      </c>
      <c r="H1085" t="str">
        <f>Table12[[#This Row],[Kids]]</f>
        <v>Yes</v>
      </c>
      <c r="I1085" t="str">
        <f>Table12[[#This Row],[Teens]]</f>
        <v>No</v>
      </c>
    </row>
    <row r="1086" spans="1:9" ht="16.5" x14ac:dyDescent="0.3">
      <c r="A1086">
        <f>Table2[[#This Row],[NumWebPurchases]]</f>
        <v>5</v>
      </c>
      <c r="B1086">
        <f>Table2[[#This Row],[NumCatalogPurchases]]</f>
        <v>6</v>
      </c>
      <c r="C1086">
        <f>Table2[[#This Row],[NumStorePurchases]]</f>
        <v>4</v>
      </c>
      <c r="D1086">
        <f>Table2[[#This Row],[NumWebVisitsMonth]]</f>
        <v>3</v>
      </c>
      <c r="E1086" s="3">
        <f>Table12[[#This Row],[Age]]</f>
        <v>56</v>
      </c>
      <c r="F1086" t="s">
        <v>30</v>
      </c>
      <c r="G1086" t="str">
        <f>Table12[[#This Row],[DVAD]]</f>
        <v>56-65</v>
      </c>
      <c r="H1086" t="str">
        <f>Table12[[#This Row],[Kids]]</f>
        <v>No</v>
      </c>
      <c r="I1086" t="str">
        <f>Table12[[#This Row],[Teens]]</f>
        <v>No</v>
      </c>
    </row>
    <row r="1087" spans="1:9" ht="16.5" x14ac:dyDescent="0.3">
      <c r="A1087">
        <f>Table2[[#This Row],[NumWebPurchases]]</f>
        <v>0</v>
      </c>
      <c r="B1087">
        <f>Table2[[#This Row],[NumCatalogPurchases]]</f>
        <v>0</v>
      </c>
      <c r="C1087">
        <f>Table2[[#This Row],[NumStorePurchases]]</f>
        <v>3</v>
      </c>
      <c r="D1087">
        <f>Table2[[#This Row],[NumWebVisitsMonth]]</f>
        <v>4</v>
      </c>
      <c r="E1087" s="3">
        <f>Table12[[#This Row],[Age]]</f>
        <v>31</v>
      </c>
      <c r="F1087" t="s">
        <v>33</v>
      </c>
      <c r="G1087" t="str">
        <f>Table12[[#This Row],[DVAD]]</f>
        <v>26-35</v>
      </c>
      <c r="H1087" t="str">
        <f>Table12[[#This Row],[Kids]]</f>
        <v>Yes</v>
      </c>
      <c r="I1087" t="str">
        <f>Table12[[#This Row],[Teens]]</f>
        <v>No</v>
      </c>
    </row>
    <row r="1088" spans="1:9" ht="16.5" x14ac:dyDescent="0.3">
      <c r="A1088">
        <f>Table2[[#This Row],[NumWebPurchases]]</f>
        <v>5</v>
      </c>
      <c r="B1088">
        <f>Table2[[#This Row],[NumCatalogPurchases]]</f>
        <v>8</v>
      </c>
      <c r="C1088">
        <f>Table2[[#This Row],[NumStorePurchases]]</f>
        <v>6</v>
      </c>
      <c r="D1088">
        <f>Table2[[#This Row],[NumWebVisitsMonth]]</f>
        <v>3</v>
      </c>
      <c r="E1088" s="3">
        <f>Table12[[#This Row],[Age]]</f>
        <v>43</v>
      </c>
      <c r="F1088" t="s">
        <v>30</v>
      </c>
      <c r="G1088" t="str">
        <f>Table12[[#This Row],[DVAD]]</f>
        <v>36-45</v>
      </c>
      <c r="H1088" t="str">
        <f>Table12[[#This Row],[Kids]]</f>
        <v>No</v>
      </c>
      <c r="I1088" t="str">
        <f>Table12[[#This Row],[Teens]]</f>
        <v>No</v>
      </c>
    </row>
    <row r="1089" spans="1:9" ht="16.5" x14ac:dyDescent="0.3">
      <c r="A1089">
        <f>Table2[[#This Row],[NumWebPurchases]]</f>
        <v>11</v>
      </c>
      <c r="B1089">
        <f>Table2[[#This Row],[NumCatalogPurchases]]</f>
        <v>6</v>
      </c>
      <c r="C1089">
        <f>Table2[[#This Row],[NumStorePurchases]]</f>
        <v>5</v>
      </c>
      <c r="D1089">
        <f>Table2[[#This Row],[NumWebVisitsMonth]]</f>
        <v>8</v>
      </c>
      <c r="E1089" s="3">
        <f>Table12[[#This Row],[Age]]</f>
        <v>36</v>
      </c>
      <c r="F1089" t="s">
        <v>31</v>
      </c>
      <c r="G1089" t="str">
        <f>Table12[[#This Row],[DVAD]]</f>
        <v>36-45</v>
      </c>
      <c r="H1089" t="str">
        <f>Table12[[#This Row],[Kids]]</f>
        <v>No</v>
      </c>
      <c r="I1089" t="str">
        <f>Table12[[#This Row],[Teens]]</f>
        <v>Yes</v>
      </c>
    </row>
    <row r="1090" spans="1:9" ht="16.5" x14ac:dyDescent="0.3">
      <c r="A1090">
        <f>Table2[[#This Row],[NumWebPurchases]]</f>
        <v>1</v>
      </c>
      <c r="B1090">
        <f>Table2[[#This Row],[NumCatalogPurchases]]</f>
        <v>0</v>
      </c>
      <c r="C1090">
        <f>Table2[[#This Row],[NumStorePurchases]]</f>
        <v>3</v>
      </c>
      <c r="D1090">
        <f>Table2[[#This Row],[NumWebVisitsMonth]]</f>
        <v>4</v>
      </c>
      <c r="E1090" s="3">
        <f>Table12[[#This Row],[Age]]</f>
        <v>43</v>
      </c>
      <c r="F1090" t="s">
        <v>31</v>
      </c>
      <c r="G1090" t="str">
        <f>Table12[[#This Row],[DVAD]]</f>
        <v>36-45</v>
      </c>
      <c r="H1090" t="str">
        <f>Table12[[#This Row],[Kids]]</f>
        <v>Yes</v>
      </c>
      <c r="I1090" t="str">
        <f>Table12[[#This Row],[Teens]]</f>
        <v>Yes</v>
      </c>
    </row>
    <row r="1091" spans="1:9" ht="16.5" x14ac:dyDescent="0.3">
      <c r="A1091">
        <f>Table2[[#This Row],[NumWebPurchases]]</f>
        <v>9</v>
      </c>
      <c r="B1091">
        <f>Table2[[#This Row],[NumCatalogPurchases]]</f>
        <v>9</v>
      </c>
      <c r="C1091">
        <f>Table2[[#This Row],[NumStorePurchases]]</f>
        <v>4</v>
      </c>
      <c r="D1091">
        <f>Table2[[#This Row],[NumWebVisitsMonth]]</f>
        <v>5</v>
      </c>
      <c r="E1091" s="3">
        <f>Table12[[#This Row],[Age]]</f>
        <v>55</v>
      </c>
      <c r="F1091" t="s">
        <v>30</v>
      </c>
      <c r="G1091" t="str">
        <f>Table12[[#This Row],[DVAD]]</f>
        <v>46-55</v>
      </c>
      <c r="H1091" t="str">
        <f>Table12[[#This Row],[Kids]]</f>
        <v>No</v>
      </c>
      <c r="I1091" t="str">
        <f>Table12[[#This Row],[Teens]]</f>
        <v>No</v>
      </c>
    </row>
    <row r="1092" spans="1:9" ht="16.5" x14ac:dyDescent="0.3">
      <c r="A1092">
        <f>Table2[[#This Row],[NumWebPurchases]]</f>
        <v>1</v>
      </c>
      <c r="B1092">
        <f>Table2[[#This Row],[NumCatalogPurchases]]</f>
        <v>0</v>
      </c>
      <c r="C1092">
        <f>Table2[[#This Row],[NumStorePurchases]]</f>
        <v>2</v>
      </c>
      <c r="D1092">
        <f>Table2[[#This Row],[NumWebVisitsMonth]]</f>
        <v>6</v>
      </c>
      <c r="E1092" s="3">
        <f>Table12[[#This Row],[Age]]</f>
        <v>31</v>
      </c>
      <c r="F1092" t="s">
        <v>33</v>
      </c>
      <c r="G1092" t="str">
        <f>Table12[[#This Row],[DVAD]]</f>
        <v>26-35</v>
      </c>
      <c r="H1092" t="str">
        <f>Table12[[#This Row],[Kids]]</f>
        <v>Yes</v>
      </c>
      <c r="I1092" t="str">
        <f>Table12[[#This Row],[Teens]]</f>
        <v>No</v>
      </c>
    </row>
    <row r="1093" spans="1:9" ht="16.5" x14ac:dyDescent="0.3">
      <c r="A1093">
        <f>Table2[[#This Row],[NumWebPurchases]]</f>
        <v>4</v>
      </c>
      <c r="B1093">
        <f>Table2[[#This Row],[NumCatalogPurchases]]</f>
        <v>7</v>
      </c>
      <c r="C1093">
        <f>Table2[[#This Row],[NumStorePurchases]]</f>
        <v>5</v>
      </c>
      <c r="D1093">
        <f>Table2[[#This Row],[NumWebVisitsMonth]]</f>
        <v>2</v>
      </c>
      <c r="E1093" s="3">
        <f>Table12[[#This Row],[Age]]</f>
        <v>56</v>
      </c>
      <c r="F1093" t="s">
        <v>30</v>
      </c>
      <c r="G1093" t="str">
        <f>Table12[[#This Row],[DVAD]]</f>
        <v>56-65</v>
      </c>
      <c r="H1093" t="str">
        <f>Table12[[#This Row],[Kids]]</f>
        <v>No</v>
      </c>
      <c r="I1093" t="str">
        <f>Table12[[#This Row],[Teens]]</f>
        <v>No</v>
      </c>
    </row>
    <row r="1094" spans="1:9" ht="16.5" x14ac:dyDescent="0.3">
      <c r="A1094">
        <f>Table2[[#This Row],[NumWebPurchases]]</f>
        <v>6</v>
      </c>
      <c r="B1094">
        <f>Table2[[#This Row],[NumCatalogPurchases]]</f>
        <v>6</v>
      </c>
      <c r="C1094">
        <f>Table2[[#This Row],[NumStorePurchases]]</f>
        <v>7</v>
      </c>
      <c r="D1094">
        <f>Table2[[#This Row],[NumWebVisitsMonth]]</f>
        <v>2</v>
      </c>
      <c r="E1094" s="3">
        <f>Table12[[#This Row],[Age]]</f>
        <v>41</v>
      </c>
      <c r="F1094" t="s">
        <v>31</v>
      </c>
      <c r="G1094" t="str">
        <f>Table12[[#This Row],[DVAD]]</f>
        <v>36-45</v>
      </c>
      <c r="H1094" t="str">
        <f>Table12[[#This Row],[Kids]]</f>
        <v>No</v>
      </c>
      <c r="I1094" t="str">
        <f>Table12[[#This Row],[Teens]]</f>
        <v>No</v>
      </c>
    </row>
    <row r="1095" spans="1:9" ht="16.5" x14ac:dyDescent="0.3">
      <c r="A1095">
        <f>Table2[[#This Row],[NumWebPurchases]]</f>
        <v>2</v>
      </c>
      <c r="B1095">
        <f>Table2[[#This Row],[NumCatalogPurchases]]</f>
        <v>1</v>
      </c>
      <c r="C1095">
        <f>Table2[[#This Row],[NumStorePurchases]]</f>
        <v>4</v>
      </c>
      <c r="D1095">
        <f>Table2[[#This Row],[NumWebVisitsMonth]]</f>
        <v>5</v>
      </c>
      <c r="E1095" s="3">
        <f>Table12[[#This Row],[Age]]</f>
        <v>40</v>
      </c>
      <c r="F1095" t="s">
        <v>30</v>
      </c>
      <c r="G1095" t="str">
        <f>Table12[[#This Row],[DVAD]]</f>
        <v>36-45</v>
      </c>
      <c r="H1095" t="str">
        <f>Table12[[#This Row],[Kids]]</f>
        <v>Yes</v>
      </c>
      <c r="I1095" t="str">
        <f>Table12[[#This Row],[Teens]]</f>
        <v>No</v>
      </c>
    </row>
    <row r="1096" spans="1:9" ht="16.5" x14ac:dyDescent="0.3">
      <c r="A1096">
        <f>Table2[[#This Row],[NumWebPurchases]]</f>
        <v>4</v>
      </c>
      <c r="B1096">
        <f>Table2[[#This Row],[NumCatalogPurchases]]</f>
        <v>5</v>
      </c>
      <c r="C1096">
        <f>Table2[[#This Row],[NumStorePurchases]]</f>
        <v>7</v>
      </c>
      <c r="D1096">
        <f>Table2[[#This Row],[NumWebVisitsMonth]]</f>
        <v>2</v>
      </c>
      <c r="E1096" s="3">
        <f>Table12[[#This Row],[Age]]</f>
        <v>54</v>
      </c>
      <c r="F1096" t="s">
        <v>33</v>
      </c>
      <c r="G1096" t="str">
        <f>Table12[[#This Row],[DVAD]]</f>
        <v>46-55</v>
      </c>
      <c r="H1096" t="str">
        <f>Table12[[#This Row],[Kids]]</f>
        <v>No</v>
      </c>
      <c r="I1096" t="str">
        <f>Table12[[#This Row],[Teens]]</f>
        <v>No</v>
      </c>
    </row>
    <row r="1097" spans="1:9" ht="16.5" x14ac:dyDescent="0.3">
      <c r="A1097">
        <f>Table2[[#This Row],[NumWebPurchases]]</f>
        <v>3</v>
      </c>
      <c r="B1097">
        <f>Table2[[#This Row],[NumCatalogPurchases]]</f>
        <v>0</v>
      </c>
      <c r="C1097">
        <f>Table2[[#This Row],[NumStorePurchases]]</f>
        <v>3</v>
      </c>
      <c r="D1097">
        <f>Table2[[#This Row],[NumWebVisitsMonth]]</f>
        <v>8</v>
      </c>
      <c r="E1097" s="3">
        <f>Table12[[#This Row],[Age]]</f>
        <v>41</v>
      </c>
      <c r="F1097" t="s">
        <v>30</v>
      </c>
      <c r="G1097" t="str">
        <f>Table12[[#This Row],[DVAD]]</f>
        <v>36-45</v>
      </c>
      <c r="H1097" t="str">
        <f>Table12[[#This Row],[Kids]]</f>
        <v>Yes</v>
      </c>
      <c r="I1097" t="str">
        <f>Table12[[#This Row],[Teens]]</f>
        <v>Yes</v>
      </c>
    </row>
    <row r="1098" spans="1:9" ht="16.5" x14ac:dyDescent="0.3">
      <c r="A1098">
        <f>Table2[[#This Row],[NumWebPurchases]]</f>
        <v>2</v>
      </c>
      <c r="B1098">
        <f>Table2[[#This Row],[NumCatalogPurchases]]</f>
        <v>1</v>
      </c>
      <c r="C1098">
        <f>Table2[[#This Row],[NumStorePurchases]]</f>
        <v>4</v>
      </c>
      <c r="D1098">
        <f>Table2[[#This Row],[NumWebVisitsMonth]]</f>
        <v>3</v>
      </c>
      <c r="E1098" s="3">
        <f>Table12[[#This Row],[Age]]</f>
        <v>49</v>
      </c>
      <c r="F1098" t="s">
        <v>35</v>
      </c>
      <c r="G1098" t="str">
        <f>Table12[[#This Row],[DVAD]]</f>
        <v>46-55</v>
      </c>
      <c r="H1098" t="str">
        <f>Table12[[#This Row],[Kids]]</f>
        <v>Yes</v>
      </c>
      <c r="I1098" t="str">
        <f>Table12[[#This Row],[Teens]]</f>
        <v>Yes</v>
      </c>
    </row>
    <row r="1099" spans="1:9" ht="16.5" x14ac:dyDescent="0.3">
      <c r="A1099">
        <f>Table2[[#This Row],[NumWebPurchases]]</f>
        <v>4</v>
      </c>
      <c r="B1099">
        <f>Table2[[#This Row],[NumCatalogPurchases]]</f>
        <v>2</v>
      </c>
      <c r="C1099">
        <f>Table2[[#This Row],[NumStorePurchases]]</f>
        <v>8</v>
      </c>
      <c r="D1099">
        <f>Table2[[#This Row],[NumWebVisitsMonth]]</f>
        <v>4</v>
      </c>
      <c r="E1099" s="3">
        <f>Table12[[#This Row],[Age]]</f>
        <v>34</v>
      </c>
      <c r="F1099" t="s">
        <v>30</v>
      </c>
      <c r="G1099" t="str">
        <f>Table12[[#This Row],[DVAD]]</f>
        <v>26-35</v>
      </c>
      <c r="H1099" t="str">
        <f>Table12[[#This Row],[Kids]]</f>
        <v>No</v>
      </c>
      <c r="I1099" t="str">
        <f>Table12[[#This Row],[Teens]]</f>
        <v>Yes</v>
      </c>
    </row>
    <row r="1100" spans="1:9" ht="16.5" x14ac:dyDescent="0.3">
      <c r="A1100">
        <f>Table2[[#This Row],[NumWebPurchases]]</f>
        <v>4</v>
      </c>
      <c r="B1100">
        <f>Table2[[#This Row],[NumCatalogPurchases]]</f>
        <v>3</v>
      </c>
      <c r="C1100">
        <f>Table2[[#This Row],[NumStorePurchases]]</f>
        <v>5</v>
      </c>
      <c r="D1100">
        <f>Table2[[#This Row],[NumWebVisitsMonth]]</f>
        <v>1</v>
      </c>
      <c r="E1100" s="3">
        <f>Table12[[#This Row],[Age]]</f>
        <v>56</v>
      </c>
      <c r="F1100" t="s">
        <v>31</v>
      </c>
      <c r="G1100" t="str">
        <f>Table12[[#This Row],[DVAD]]</f>
        <v>56-65</v>
      </c>
      <c r="H1100" t="str">
        <f>Table12[[#This Row],[Kids]]</f>
        <v>No</v>
      </c>
      <c r="I1100" t="str">
        <f>Table12[[#This Row],[Teens]]</f>
        <v>Yes</v>
      </c>
    </row>
    <row r="1101" spans="1:9" ht="16.5" x14ac:dyDescent="0.3">
      <c r="A1101">
        <f>Table2[[#This Row],[NumWebPurchases]]</f>
        <v>3</v>
      </c>
      <c r="B1101">
        <f>Table2[[#This Row],[NumCatalogPurchases]]</f>
        <v>3</v>
      </c>
      <c r="C1101">
        <f>Table2[[#This Row],[NumStorePurchases]]</f>
        <v>8</v>
      </c>
      <c r="D1101">
        <f>Table2[[#This Row],[NumWebVisitsMonth]]</f>
        <v>1</v>
      </c>
      <c r="E1101" s="3">
        <f>Table12[[#This Row],[Age]]</f>
        <v>26</v>
      </c>
      <c r="F1101" t="s">
        <v>33</v>
      </c>
      <c r="G1101" t="str">
        <f>Table12[[#This Row],[DVAD]]</f>
        <v>26-35</v>
      </c>
      <c r="H1101" t="str">
        <f>Table12[[#This Row],[Kids]]</f>
        <v>No</v>
      </c>
      <c r="I1101" t="str">
        <f>Table12[[#This Row],[Teens]]</f>
        <v>No</v>
      </c>
    </row>
    <row r="1102" spans="1:9" ht="16.5" x14ac:dyDescent="0.3">
      <c r="A1102">
        <f>Table2[[#This Row],[NumWebPurchases]]</f>
        <v>1</v>
      </c>
      <c r="B1102">
        <f>Table2[[#This Row],[NumCatalogPurchases]]</f>
        <v>0</v>
      </c>
      <c r="C1102">
        <f>Table2[[#This Row],[NumStorePurchases]]</f>
        <v>2</v>
      </c>
      <c r="D1102">
        <f>Table2[[#This Row],[NumWebVisitsMonth]]</f>
        <v>7</v>
      </c>
      <c r="E1102" s="3">
        <f>Table12[[#This Row],[Age]]</f>
        <v>31</v>
      </c>
      <c r="F1102" t="s">
        <v>35</v>
      </c>
      <c r="G1102" t="str">
        <f>Table12[[#This Row],[DVAD]]</f>
        <v>26-35</v>
      </c>
      <c r="H1102" t="str">
        <f>Table12[[#This Row],[Kids]]</f>
        <v>Yes</v>
      </c>
      <c r="I1102" t="str">
        <f>Table12[[#This Row],[Teens]]</f>
        <v>No</v>
      </c>
    </row>
    <row r="1103" spans="1:9" ht="16.5" x14ac:dyDescent="0.3">
      <c r="A1103">
        <f>Table2[[#This Row],[NumWebPurchases]]</f>
        <v>5</v>
      </c>
      <c r="B1103">
        <f>Table2[[#This Row],[NumCatalogPurchases]]</f>
        <v>8</v>
      </c>
      <c r="C1103">
        <f>Table2[[#This Row],[NumStorePurchases]]</f>
        <v>10</v>
      </c>
      <c r="D1103">
        <f>Table2[[#This Row],[NumWebVisitsMonth]]</f>
        <v>5</v>
      </c>
      <c r="E1103" s="3">
        <f>Table12[[#This Row],[Age]]</f>
        <v>34</v>
      </c>
      <c r="F1103" t="s">
        <v>33</v>
      </c>
      <c r="G1103" t="str">
        <f>Table12[[#This Row],[DVAD]]</f>
        <v>26-35</v>
      </c>
      <c r="H1103" t="str">
        <f>Table12[[#This Row],[Kids]]</f>
        <v>No</v>
      </c>
      <c r="I1103" t="str">
        <f>Table12[[#This Row],[Teens]]</f>
        <v>Yes</v>
      </c>
    </row>
    <row r="1104" spans="1:9" ht="16.5" x14ac:dyDescent="0.3">
      <c r="A1104">
        <f>Table2[[#This Row],[NumWebPurchases]]</f>
        <v>4</v>
      </c>
      <c r="B1104">
        <f>Table2[[#This Row],[NumCatalogPurchases]]</f>
        <v>7</v>
      </c>
      <c r="C1104">
        <f>Table2[[#This Row],[NumStorePurchases]]</f>
        <v>6</v>
      </c>
      <c r="D1104">
        <f>Table2[[#This Row],[NumWebVisitsMonth]]</f>
        <v>1</v>
      </c>
      <c r="E1104" s="3">
        <f>Table12[[#This Row],[Age]]</f>
        <v>38</v>
      </c>
      <c r="F1104" t="s">
        <v>33</v>
      </c>
      <c r="G1104" t="str">
        <f>Table12[[#This Row],[DVAD]]</f>
        <v>36-45</v>
      </c>
      <c r="H1104" t="str">
        <f>Table12[[#This Row],[Kids]]</f>
        <v>No</v>
      </c>
      <c r="I1104" t="str">
        <f>Table12[[#This Row],[Teens]]</f>
        <v>No</v>
      </c>
    </row>
    <row r="1105" spans="1:9" ht="16.5" x14ac:dyDescent="0.3">
      <c r="A1105">
        <f>Table2[[#This Row],[NumWebPurchases]]</f>
        <v>4</v>
      </c>
      <c r="B1105">
        <f>Table2[[#This Row],[NumCatalogPurchases]]</f>
        <v>1</v>
      </c>
      <c r="C1105">
        <f>Table2[[#This Row],[NumStorePurchases]]</f>
        <v>7</v>
      </c>
      <c r="D1105">
        <f>Table2[[#This Row],[NumWebVisitsMonth]]</f>
        <v>5</v>
      </c>
      <c r="E1105" s="3">
        <f>Table12[[#This Row],[Age]]</f>
        <v>34</v>
      </c>
      <c r="F1105" t="s">
        <v>31</v>
      </c>
      <c r="G1105" t="str">
        <f>Table12[[#This Row],[DVAD]]</f>
        <v>26-35</v>
      </c>
      <c r="H1105" t="str">
        <f>Table12[[#This Row],[Kids]]</f>
        <v>No</v>
      </c>
      <c r="I1105" t="str">
        <f>Table12[[#This Row],[Teens]]</f>
        <v>Yes</v>
      </c>
    </row>
    <row r="1106" spans="1:9" ht="16.5" x14ac:dyDescent="0.3">
      <c r="A1106">
        <f>Table2[[#This Row],[NumWebPurchases]]</f>
        <v>7</v>
      </c>
      <c r="B1106">
        <f>Table2[[#This Row],[NumCatalogPurchases]]</f>
        <v>2</v>
      </c>
      <c r="C1106">
        <f>Table2[[#This Row],[NumStorePurchases]]</f>
        <v>5</v>
      </c>
      <c r="D1106">
        <f>Table2[[#This Row],[NumWebVisitsMonth]]</f>
        <v>8</v>
      </c>
      <c r="E1106" s="3">
        <f>Table12[[#This Row],[Age]]</f>
        <v>27</v>
      </c>
      <c r="F1106" t="s">
        <v>33</v>
      </c>
      <c r="G1106" t="str">
        <f>Table12[[#This Row],[DVAD]]</f>
        <v>26-35</v>
      </c>
      <c r="H1106" t="str">
        <f>Table12[[#This Row],[Kids]]</f>
        <v>Yes</v>
      </c>
      <c r="I1106" t="str">
        <f>Table12[[#This Row],[Teens]]</f>
        <v>No</v>
      </c>
    </row>
    <row r="1107" spans="1:9" ht="16.5" x14ac:dyDescent="0.3">
      <c r="A1107">
        <f>Table2[[#This Row],[NumWebPurchases]]</f>
        <v>4</v>
      </c>
      <c r="B1107">
        <f>Table2[[#This Row],[NumCatalogPurchases]]</f>
        <v>1</v>
      </c>
      <c r="C1107">
        <f>Table2[[#This Row],[NumStorePurchases]]</f>
        <v>6</v>
      </c>
      <c r="D1107">
        <f>Table2[[#This Row],[NumWebVisitsMonth]]</f>
        <v>5</v>
      </c>
      <c r="E1107" s="3">
        <f>Table12[[#This Row],[Age]]</f>
        <v>43</v>
      </c>
      <c r="F1107" t="s">
        <v>30</v>
      </c>
      <c r="G1107" t="str">
        <f>Table12[[#This Row],[DVAD]]</f>
        <v>36-45</v>
      </c>
      <c r="H1107" t="str">
        <f>Table12[[#This Row],[Kids]]</f>
        <v>Yes</v>
      </c>
      <c r="I1107" t="str">
        <f>Table12[[#This Row],[Teens]]</f>
        <v>No</v>
      </c>
    </row>
    <row r="1108" spans="1:9" ht="16.5" x14ac:dyDescent="0.3">
      <c r="A1108">
        <f>Table2[[#This Row],[NumWebPurchases]]</f>
        <v>2</v>
      </c>
      <c r="B1108">
        <f>Table2[[#This Row],[NumCatalogPurchases]]</f>
        <v>0</v>
      </c>
      <c r="C1108">
        <f>Table2[[#This Row],[NumStorePurchases]]</f>
        <v>3</v>
      </c>
      <c r="D1108">
        <f>Table2[[#This Row],[NumWebVisitsMonth]]</f>
        <v>8</v>
      </c>
      <c r="E1108" s="3">
        <f>Table12[[#This Row],[Age]]</f>
        <v>42</v>
      </c>
      <c r="F1108" t="s">
        <v>33</v>
      </c>
      <c r="G1108" t="str">
        <f>Table12[[#This Row],[DVAD]]</f>
        <v>36-45</v>
      </c>
      <c r="H1108" t="str">
        <f>Table12[[#This Row],[Kids]]</f>
        <v>Yes</v>
      </c>
      <c r="I1108" t="str">
        <f>Table12[[#This Row],[Teens]]</f>
        <v>No</v>
      </c>
    </row>
    <row r="1109" spans="1:9" ht="16.5" x14ac:dyDescent="0.3">
      <c r="A1109">
        <f>Table2[[#This Row],[NumWebPurchases]]</f>
        <v>4</v>
      </c>
      <c r="B1109">
        <f>Table2[[#This Row],[NumCatalogPurchases]]</f>
        <v>5</v>
      </c>
      <c r="C1109">
        <f>Table2[[#This Row],[NumStorePurchases]]</f>
        <v>11</v>
      </c>
      <c r="D1109">
        <f>Table2[[#This Row],[NumWebVisitsMonth]]</f>
        <v>2</v>
      </c>
      <c r="E1109" s="3">
        <f>Table12[[#This Row],[Age]]</f>
        <v>53</v>
      </c>
      <c r="F1109" t="s">
        <v>33</v>
      </c>
      <c r="G1109" t="str">
        <f>Table12[[#This Row],[DVAD]]</f>
        <v>46-55</v>
      </c>
      <c r="H1109" t="str">
        <f>Table12[[#This Row],[Kids]]</f>
        <v>No</v>
      </c>
      <c r="I1109" t="str">
        <f>Table12[[#This Row],[Teens]]</f>
        <v>No</v>
      </c>
    </row>
    <row r="1110" spans="1:9" ht="16.5" x14ac:dyDescent="0.3">
      <c r="A1110">
        <f>Table2[[#This Row],[NumWebPurchases]]</f>
        <v>2</v>
      </c>
      <c r="B1110">
        <f>Table2[[#This Row],[NumCatalogPurchases]]</f>
        <v>0</v>
      </c>
      <c r="C1110">
        <f>Table2[[#This Row],[NumStorePurchases]]</f>
        <v>3</v>
      </c>
      <c r="D1110">
        <f>Table2[[#This Row],[NumWebVisitsMonth]]</f>
        <v>5</v>
      </c>
      <c r="E1110" s="3">
        <f>Table12[[#This Row],[Age]]</f>
        <v>62</v>
      </c>
      <c r="F1110" t="s">
        <v>33</v>
      </c>
      <c r="G1110" t="str">
        <f>Table12[[#This Row],[DVAD]]</f>
        <v>56-65</v>
      </c>
      <c r="H1110" t="str">
        <f>Table12[[#This Row],[Kids]]</f>
        <v>No</v>
      </c>
      <c r="I1110" t="str">
        <f>Table12[[#This Row],[Teens]]</f>
        <v>Yes</v>
      </c>
    </row>
    <row r="1111" spans="1:9" ht="16.5" x14ac:dyDescent="0.3">
      <c r="A1111">
        <f>Table2[[#This Row],[NumWebPurchases]]</f>
        <v>2</v>
      </c>
      <c r="B1111">
        <f>Table2[[#This Row],[NumCatalogPurchases]]</f>
        <v>0</v>
      </c>
      <c r="C1111">
        <f>Table2[[#This Row],[NumStorePurchases]]</f>
        <v>4</v>
      </c>
      <c r="D1111">
        <f>Table2[[#This Row],[NumWebVisitsMonth]]</f>
        <v>5</v>
      </c>
      <c r="E1111" s="3">
        <f>Table12[[#This Row],[Age]]</f>
        <v>43</v>
      </c>
      <c r="F1111" t="s">
        <v>33</v>
      </c>
      <c r="G1111" t="str">
        <f>Table12[[#This Row],[DVAD]]</f>
        <v>36-45</v>
      </c>
      <c r="H1111" t="str">
        <f>Table12[[#This Row],[Kids]]</f>
        <v>No</v>
      </c>
      <c r="I1111" t="str">
        <f>Table12[[#This Row],[Teens]]</f>
        <v>No</v>
      </c>
    </row>
    <row r="1112" spans="1:9" ht="16.5" x14ac:dyDescent="0.3">
      <c r="A1112">
        <f>Table2[[#This Row],[NumWebPurchases]]</f>
        <v>6</v>
      </c>
      <c r="B1112">
        <f>Table2[[#This Row],[NumCatalogPurchases]]</f>
        <v>2</v>
      </c>
      <c r="C1112">
        <f>Table2[[#This Row],[NumStorePurchases]]</f>
        <v>9</v>
      </c>
      <c r="D1112">
        <f>Table2[[#This Row],[NumWebVisitsMonth]]</f>
        <v>5</v>
      </c>
      <c r="E1112" s="3">
        <f>Table12[[#This Row],[Age]]</f>
        <v>40</v>
      </c>
      <c r="F1112" t="s">
        <v>35</v>
      </c>
      <c r="G1112" t="str">
        <f>Table12[[#This Row],[DVAD]]</f>
        <v>36-45</v>
      </c>
      <c r="H1112" t="str">
        <f>Table12[[#This Row],[Kids]]</f>
        <v>Yes</v>
      </c>
      <c r="I1112" t="str">
        <f>Table12[[#This Row],[Teens]]</f>
        <v>No</v>
      </c>
    </row>
    <row r="1113" spans="1:9" ht="16.5" x14ac:dyDescent="0.3">
      <c r="A1113">
        <f>Table2[[#This Row],[NumWebPurchases]]</f>
        <v>4</v>
      </c>
      <c r="B1113">
        <f>Table2[[#This Row],[NumCatalogPurchases]]</f>
        <v>1</v>
      </c>
      <c r="C1113">
        <f>Table2[[#This Row],[NumStorePurchases]]</f>
        <v>7</v>
      </c>
      <c r="D1113">
        <f>Table2[[#This Row],[NumWebVisitsMonth]]</f>
        <v>4</v>
      </c>
      <c r="E1113" s="3">
        <f>Table12[[#This Row],[Age]]</f>
        <v>49</v>
      </c>
      <c r="F1113" t="s">
        <v>30</v>
      </c>
      <c r="G1113" t="str">
        <f>Table12[[#This Row],[DVAD]]</f>
        <v>46-55</v>
      </c>
      <c r="H1113" t="str">
        <f>Table12[[#This Row],[Kids]]</f>
        <v>Yes</v>
      </c>
      <c r="I1113" t="str">
        <f>Table12[[#This Row],[Teens]]</f>
        <v>Yes</v>
      </c>
    </row>
    <row r="1114" spans="1:9" ht="16.5" x14ac:dyDescent="0.3">
      <c r="A1114">
        <f>Table2[[#This Row],[NumWebPurchases]]</f>
        <v>2</v>
      </c>
      <c r="B1114">
        <f>Table2[[#This Row],[NumCatalogPurchases]]</f>
        <v>2</v>
      </c>
      <c r="C1114">
        <f>Table2[[#This Row],[NumStorePurchases]]</f>
        <v>11</v>
      </c>
      <c r="D1114">
        <f>Table2[[#This Row],[NumWebVisitsMonth]]</f>
        <v>1</v>
      </c>
      <c r="E1114" s="3">
        <f>Table12[[#This Row],[Age]]</f>
        <v>59</v>
      </c>
      <c r="F1114" t="s">
        <v>30</v>
      </c>
      <c r="G1114" t="str">
        <f>Table12[[#This Row],[DVAD]]</f>
        <v>56-65</v>
      </c>
      <c r="H1114" t="str">
        <f>Table12[[#This Row],[Kids]]</f>
        <v>No</v>
      </c>
      <c r="I1114" t="str">
        <f>Table12[[#This Row],[Teens]]</f>
        <v>No</v>
      </c>
    </row>
    <row r="1115" spans="1:9" ht="16.5" x14ac:dyDescent="0.3">
      <c r="A1115">
        <f>Table2[[#This Row],[NumWebPurchases]]</f>
        <v>8</v>
      </c>
      <c r="B1115">
        <f>Table2[[#This Row],[NumCatalogPurchases]]</f>
        <v>2</v>
      </c>
      <c r="C1115">
        <f>Table2[[#This Row],[NumStorePurchases]]</f>
        <v>5</v>
      </c>
      <c r="D1115">
        <f>Table2[[#This Row],[NumWebVisitsMonth]]</f>
        <v>5</v>
      </c>
      <c r="E1115" s="3">
        <f>Table12[[#This Row],[Age]]</f>
        <v>30</v>
      </c>
      <c r="F1115" t="s">
        <v>30</v>
      </c>
      <c r="G1115" t="str">
        <f>Table12[[#This Row],[DVAD]]</f>
        <v>26-35</v>
      </c>
      <c r="H1115" t="str">
        <f>Table12[[#This Row],[Kids]]</f>
        <v>No</v>
      </c>
      <c r="I1115" t="str">
        <f>Table12[[#This Row],[Teens]]</f>
        <v>No</v>
      </c>
    </row>
    <row r="1116" spans="1:9" ht="16.5" x14ac:dyDescent="0.3">
      <c r="A1116">
        <f>Table2[[#This Row],[NumWebPurchases]]</f>
        <v>1</v>
      </c>
      <c r="B1116">
        <f>Table2[[#This Row],[NumCatalogPurchases]]</f>
        <v>0</v>
      </c>
      <c r="C1116">
        <f>Table2[[#This Row],[NumStorePurchases]]</f>
        <v>2</v>
      </c>
      <c r="D1116">
        <f>Table2[[#This Row],[NumWebVisitsMonth]]</f>
        <v>5</v>
      </c>
      <c r="E1116" s="3">
        <f>Table12[[#This Row],[Age]]</f>
        <v>41</v>
      </c>
      <c r="F1116" t="s">
        <v>30</v>
      </c>
      <c r="G1116" t="str">
        <f>Table12[[#This Row],[DVAD]]</f>
        <v>36-45</v>
      </c>
      <c r="H1116" t="str">
        <f>Table12[[#This Row],[Kids]]</f>
        <v>Yes</v>
      </c>
      <c r="I1116" t="str">
        <f>Table12[[#This Row],[Teens]]</f>
        <v>Yes</v>
      </c>
    </row>
    <row r="1117" spans="1:9" ht="16.5" x14ac:dyDescent="0.3">
      <c r="A1117">
        <f>Table2[[#This Row],[NumWebPurchases]]</f>
        <v>4</v>
      </c>
      <c r="B1117">
        <f>Table2[[#This Row],[NumCatalogPurchases]]</f>
        <v>6</v>
      </c>
      <c r="C1117">
        <f>Table2[[#This Row],[NumStorePurchases]]</f>
        <v>9</v>
      </c>
      <c r="D1117">
        <f>Table2[[#This Row],[NumWebVisitsMonth]]</f>
        <v>1</v>
      </c>
      <c r="E1117" s="3">
        <f>Table12[[#This Row],[Age]]</f>
        <v>54</v>
      </c>
      <c r="F1117" t="s">
        <v>31</v>
      </c>
      <c r="G1117" t="str">
        <f>Table12[[#This Row],[DVAD]]</f>
        <v>46-55</v>
      </c>
      <c r="H1117" t="str">
        <f>Table12[[#This Row],[Kids]]</f>
        <v>No</v>
      </c>
      <c r="I1117" t="str">
        <f>Table12[[#This Row],[Teens]]</f>
        <v>No</v>
      </c>
    </row>
    <row r="1118" spans="1:9" ht="16.5" x14ac:dyDescent="0.3">
      <c r="A1118">
        <f>Table2[[#This Row],[NumWebPurchases]]</f>
        <v>3</v>
      </c>
      <c r="B1118">
        <f>Table2[[#This Row],[NumCatalogPurchases]]</f>
        <v>0</v>
      </c>
      <c r="C1118">
        <f>Table2[[#This Row],[NumStorePurchases]]</f>
        <v>3</v>
      </c>
      <c r="D1118">
        <f>Table2[[#This Row],[NumWebVisitsMonth]]</f>
        <v>8</v>
      </c>
      <c r="E1118" s="3">
        <f>Table12[[#This Row],[Age]]</f>
        <v>29</v>
      </c>
      <c r="F1118" t="s">
        <v>33</v>
      </c>
      <c r="G1118" t="str">
        <f>Table12[[#This Row],[DVAD]]</f>
        <v>26-35</v>
      </c>
      <c r="H1118" t="str">
        <f>Table12[[#This Row],[Kids]]</f>
        <v>Yes</v>
      </c>
      <c r="I1118" t="str">
        <f>Table12[[#This Row],[Teens]]</f>
        <v>No</v>
      </c>
    </row>
    <row r="1119" spans="1:9" ht="16.5" x14ac:dyDescent="0.3">
      <c r="A1119">
        <f>Table2[[#This Row],[NumWebPurchases]]</f>
        <v>3</v>
      </c>
      <c r="B1119">
        <f>Table2[[#This Row],[NumCatalogPurchases]]</f>
        <v>3</v>
      </c>
      <c r="C1119">
        <f>Table2[[#This Row],[NumStorePurchases]]</f>
        <v>5</v>
      </c>
      <c r="D1119">
        <f>Table2[[#This Row],[NumWebVisitsMonth]]</f>
        <v>6</v>
      </c>
      <c r="E1119" s="3">
        <f>Table12[[#This Row],[Age]]</f>
        <v>42</v>
      </c>
      <c r="F1119" t="s">
        <v>33</v>
      </c>
      <c r="G1119" t="str">
        <f>Table12[[#This Row],[DVAD]]</f>
        <v>36-45</v>
      </c>
      <c r="H1119" t="str">
        <f>Table12[[#This Row],[Kids]]</f>
        <v>No</v>
      </c>
      <c r="I1119" t="str">
        <f>Table12[[#This Row],[Teens]]</f>
        <v>Yes</v>
      </c>
    </row>
    <row r="1120" spans="1:9" ht="16.5" x14ac:dyDescent="0.3">
      <c r="A1120">
        <f>Table2[[#This Row],[NumWebPurchases]]</f>
        <v>1</v>
      </c>
      <c r="B1120">
        <f>Table2[[#This Row],[NumCatalogPurchases]]</f>
        <v>1</v>
      </c>
      <c r="C1120">
        <f>Table2[[#This Row],[NumStorePurchases]]</f>
        <v>2</v>
      </c>
      <c r="D1120">
        <f>Table2[[#This Row],[NumWebVisitsMonth]]</f>
        <v>8</v>
      </c>
      <c r="E1120" s="3">
        <f>Table12[[#This Row],[Age]]</f>
        <v>30</v>
      </c>
      <c r="F1120" t="s">
        <v>31</v>
      </c>
      <c r="G1120" t="str">
        <f>Table12[[#This Row],[DVAD]]</f>
        <v>26-35</v>
      </c>
      <c r="H1120" t="str">
        <f>Table12[[#This Row],[Kids]]</f>
        <v>Yes</v>
      </c>
      <c r="I1120" t="str">
        <f>Table12[[#This Row],[Teens]]</f>
        <v>No</v>
      </c>
    </row>
    <row r="1121" spans="1:9" ht="16.5" x14ac:dyDescent="0.3">
      <c r="A1121">
        <f>Table2[[#This Row],[NumWebPurchases]]</f>
        <v>3</v>
      </c>
      <c r="B1121">
        <f>Table2[[#This Row],[NumCatalogPurchases]]</f>
        <v>5</v>
      </c>
      <c r="C1121">
        <f>Table2[[#This Row],[NumStorePurchases]]</f>
        <v>3</v>
      </c>
      <c r="D1121">
        <f>Table2[[#This Row],[NumWebVisitsMonth]]</f>
        <v>6</v>
      </c>
      <c r="E1121" s="3">
        <f>Table12[[#This Row],[Age]]</f>
        <v>30</v>
      </c>
      <c r="F1121" t="s">
        <v>33</v>
      </c>
      <c r="G1121" t="str">
        <f>Table12[[#This Row],[DVAD]]</f>
        <v>26-35</v>
      </c>
      <c r="H1121" t="str">
        <f>Table12[[#This Row],[Kids]]</f>
        <v>No</v>
      </c>
      <c r="I1121" t="str">
        <f>Table12[[#This Row],[Teens]]</f>
        <v>No</v>
      </c>
    </row>
    <row r="1122" spans="1:9" ht="16.5" x14ac:dyDescent="0.3">
      <c r="A1122">
        <f>Table2[[#This Row],[NumWebPurchases]]</f>
        <v>2</v>
      </c>
      <c r="B1122">
        <f>Table2[[#This Row],[NumCatalogPurchases]]</f>
        <v>1</v>
      </c>
      <c r="C1122">
        <f>Table2[[#This Row],[NumStorePurchases]]</f>
        <v>2</v>
      </c>
      <c r="D1122">
        <f>Table2[[#This Row],[NumWebVisitsMonth]]</f>
        <v>8</v>
      </c>
      <c r="E1122" s="3">
        <f>Table12[[#This Row],[Age]]</f>
        <v>47</v>
      </c>
      <c r="F1122" t="s">
        <v>30</v>
      </c>
      <c r="G1122" t="str">
        <f>Table12[[#This Row],[DVAD]]</f>
        <v>46-55</v>
      </c>
      <c r="H1122" t="str">
        <f>Table12[[#This Row],[Kids]]</f>
        <v>No</v>
      </c>
      <c r="I1122" t="str">
        <f>Table12[[#This Row],[Teens]]</f>
        <v>No</v>
      </c>
    </row>
    <row r="1123" spans="1:9" ht="16.5" x14ac:dyDescent="0.3">
      <c r="A1123">
        <f>Table2[[#This Row],[NumWebPurchases]]</f>
        <v>11</v>
      </c>
      <c r="B1123">
        <f>Table2[[#This Row],[NumCatalogPurchases]]</f>
        <v>1</v>
      </c>
      <c r="C1123">
        <f>Table2[[#This Row],[NumStorePurchases]]</f>
        <v>6</v>
      </c>
      <c r="D1123">
        <f>Table2[[#This Row],[NumWebVisitsMonth]]</f>
        <v>9</v>
      </c>
      <c r="E1123" s="3">
        <f>Table12[[#This Row],[Age]]</f>
        <v>35</v>
      </c>
      <c r="F1123" t="s">
        <v>33</v>
      </c>
      <c r="G1123" t="str">
        <f>Table12[[#This Row],[DVAD]]</f>
        <v>26-35</v>
      </c>
      <c r="H1123" t="str">
        <f>Table12[[#This Row],[Kids]]</f>
        <v>No</v>
      </c>
      <c r="I1123" t="str">
        <f>Table12[[#This Row],[Teens]]</f>
        <v>Yes</v>
      </c>
    </row>
    <row r="1124" spans="1:9" ht="16.5" x14ac:dyDescent="0.3">
      <c r="A1124">
        <f>Table2[[#This Row],[NumWebPurchases]]</f>
        <v>6</v>
      </c>
      <c r="B1124">
        <f>Table2[[#This Row],[NumCatalogPurchases]]</f>
        <v>5</v>
      </c>
      <c r="C1124">
        <f>Table2[[#This Row],[NumStorePurchases]]</f>
        <v>9</v>
      </c>
      <c r="D1124">
        <f>Table2[[#This Row],[NumWebVisitsMonth]]</f>
        <v>3</v>
      </c>
      <c r="E1124" s="3">
        <f>Table12[[#This Row],[Age]]</f>
        <v>45</v>
      </c>
      <c r="F1124" t="s">
        <v>35</v>
      </c>
      <c r="G1124" t="str">
        <f>Table12[[#This Row],[DVAD]]</f>
        <v>36-45</v>
      </c>
      <c r="H1124" t="str">
        <f>Table12[[#This Row],[Kids]]</f>
        <v>No</v>
      </c>
      <c r="I1124" t="str">
        <f>Table12[[#This Row],[Teens]]</f>
        <v>Yes</v>
      </c>
    </row>
    <row r="1125" spans="1:9" ht="16.5" x14ac:dyDescent="0.3">
      <c r="A1125">
        <f>Table2[[#This Row],[NumWebPurchases]]</f>
        <v>2</v>
      </c>
      <c r="B1125">
        <f>Table2[[#This Row],[NumCatalogPurchases]]</f>
        <v>1</v>
      </c>
      <c r="C1125">
        <f>Table2[[#This Row],[NumStorePurchases]]</f>
        <v>4</v>
      </c>
      <c r="D1125">
        <f>Table2[[#This Row],[NumWebVisitsMonth]]</f>
        <v>7</v>
      </c>
      <c r="E1125" s="3">
        <f>Table12[[#This Row],[Age]]</f>
        <v>33</v>
      </c>
      <c r="F1125" t="s">
        <v>30</v>
      </c>
      <c r="G1125" t="str">
        <f>Table12[[#This Row],[DVAD]]</f>
        <v>26-35</v>
      </c>
      <c r="H1125" t="str">
        <f>Table12[[#This Row],[Kids]]</f>
        <v>Yes</v>
      </c>
      <c r="I1125" t="str">
        <f>Table12[[#This Row],[Teens]]</f>
        <v>No</v>
      </c>
    </row>
    <row r="1126" spans="1:9" ht="16.5" x14ac:dyDescent="0.3">
      <c r="A1126">
        <f>Table2[[#This Row],[NumWebPurchases]]</f>
        <v>4</v>
      </c>
      <c r="B1126">
        <f>Table2[[#This Row],[NumCatalogPurchases]]</f>
        <v>2</v>
      </c>
      <c r="C1126">
        <f>Table2[[#This Row],[NumStorePurchases]]</f>
        <v>5</v>
      </c>
      <c r="D1126">
        <f>Table2[[#This Row],[NumWebVisitsMonth]]</f>
        <v>7</v>
      </c>
      <c r="E1126" s="3">
        <f>Table12[[#This Row],[Age]]</f>
        <v>40</v>
      </c>
      <c r="F1126" t="s">
        <v>33</v>
      </c>
      <c r="G1126" t="str">
        <f>Table12[[#This Row],[DVAD]]</f>
        <v>36-45</v>
      </c>
      <c r="H1126" t="str">
        <f>Table12[[#This Row],[Kids]]</f>
        <v>Yes</v>
      </c>
      <c r="I1126" t="str">
        <f>Table12[[#This Row],[Teens]]</f>
        <v>Yes</v>
      </c>
    </row>
    <row r="1127" spans="1:9" ht="16.5" x14ac:dyDescent="0.3">
      <c r="A1127">
        <f>Table2[[#This Row],[NumWebPurchases]]</f>
        <v>2</v>
      </c>
      <c r="B1127">
        <f>Table2[[#This Row],[NumCatalogPurchases]]</f>
        <v>1</v>
      </c>
      <c r="C1127">
        <f>Table2[[#This Row],[NumStorePurchases]]</f>
        <v>4</v>
      </c>
      <c r="D1127">
        <f>Table2[[#This Row],[NumWebVisitsMonth]]</f>
        <v>3</v>
      </c>
      <c r="E1127" s="3">
        <f>Table12[[#This Row],[Age]]</f>
        <v>34</v>
      </c>
      <c r="F1127" t="s">
        <v>35</v>
      </c>
      <c r="G1127" t="str">
        <f>Table12[[#This Row],[DVAD]]</f>
        <v>26-35</v>
      </c>
      <c r="H1127" t="str">
        <f>Table12[[#This Row],[Kids]]</f>
        <v>Yes</v>
      </c>
      <c r="I1127" t="str">
        <f>Table12[[#This Row],[Teens]]</f>
        <v>No</v>
      </c>
    </row>
    <row r="1128" spans="1:9" ht="16.5" x14ac:dyDescent="0.3">
      <c r="A1128">
        <f>Table2[[#This Row],[NumWebPurchases]]</f>
        <v>6</v>
      </c>
      <c r="B1128">
        <f>Table2[[#This Row],[NumCatalogPurchases]]</f>
        <v>1</v>
      </c>
      <c r="C1128">
        <f>Table2[[#This Row],[NumStorePurchases]]</f>
        <v>5</v>
      </c>
      <c r="D1128">
        <f>Table2[[#This Row],[NumWebVisitsMonth]]</f>
        <v>7</v>
      </c>
      <c r="E1128" s="3">
        <f>Table12[[#This Row],[Age]]</f>
        <v>58</v>
      </c>
      <c r="F1128" t="s">
        <v>30</v>
      </c>
      <c r="G1128" t="str">
        <f>Table12[[#This Row],[DVAD]]</f>
        <v>56-65</v>
      </c>
      <c r="H1128" t="str">
        <f>Table12[[#This Row],[Kids]]</f>
        <v>No</v>
      </c>
      <c r="I1128" t="str">
        <f>Table12[[#This Row],[Teens]]</f>
        <v>Yes</v>
      </c>
    </row>
    <row r="1129" spans="1:9" ht="16.5" x14ac:dyDescent="0.3">
      <c r="A1129">
        <f>Table2[[#This Row],[NumWebPurchases]]</f>
        <v>6</v>
      </c>
      <c r="B1129">
        <f>Table2[[#This Row],[NumCatalogPurchases]]</f>
        <v>2</v>
      </c>
      <c r="C1129">
        <f>Table2[[#This Row],[NumStorePurchases]]</f>
        <v>5</v>
      </c>
      <c r="D1129">
        <f>Table2[[#This Row],[NumWebVisitsMonth]]</f>
        <v>8</v>
      </c>
      <c r="E1129" s="3">
        <f>Table12[[#This Row],[Age]]</f>
        <v>50</v>
      </c>
      <c r="F1129" t="s">
        <v>31</v>
      </c>
      <c r="G1129" t="str">
        <f>Table12[[#This Row],[DVAD]]</f>
        <v>46-55</v>
      </c>
      <c r="H1129" t="str">
        <f>Table12[[#This Row],[Kids]]</f>
        <v>Yes</v>
      </c>
      <c r="I1129" t="str">
        <f>Table12[[#This Row],[Teens]]</f>
        <v>Yes</v>
      </c>
    </row>
    <row r="1130" spans="1:9" ht="16.5" x14ac:dyDescent="0.3">
      <c r="A1130">
        <f>Table2[[#This Row],[NumWebPurchases]]</f>
        <v>5</v>
      </c>
      <c r="B1130">
        <f>Table2[[#This Row],[NumCatalogPurchases]]</f>
        <v>3</v>
      </c>
      <c r="C1130">
        <f>Table2[[#This Row],[NumStorePurchases]]</f>
        <v>6</v>
      </c>
      <c r="D1130">
        <f>Table2[[#This Row],[NumWebVisitsMonth]]</f>
        <v>8</v>
      </c>
      <c r="E1130" s="3">
        <f>Table12[[#This Row],[Age]]</f>
        <v>46</v>
      </c>
      <c r="F1130" t="s">
        <v>30</v>
      </c>
      <c r="G1130" t="str">
        <f>Table12[[#This Row],[DVAD]]</f>
        <v>46-55</v>
      </c>
      <c r="H1130" t="str">
        <f>Table12[[#This Row],[Kids]]</f>
        <v>Yes</v>
      </c>
      <c r="I1130" t="str">
        <f>Table12[[#This Row],[Teens]]</f>
        <v>Yes</v>
      </c>
    </row>
    <row r="1131" spans="1:9" ht="16.5" x14ac:dyDescent="0.3">
      <c r="A1131">
        <f>Table2[[#This Row],[NumWebPurchases]]</f>
        <v>1</v>
      </c>
      <c r="B1131">
        <f>Table2[[#This Row],[NumCatalogPurchases]]</f>
        <v>1</v>
      </c>
      <c r="C1131">
        <f>Table2[[#This Row],[NumStorePurchases]]</f>
        <v>3</v>
      </c>
      <c r="D1131">
        <f>Table2[[#This Row],[NumWebVisitsMonth]]</f>
        <v>3</v>
      </c>
      <c r="E1131" s="3">
        <f>Table12[[#This Row],[Age]]</f>
        <v>37</v>
      </c>
      <c r="F1131" t="s">
        <v>35</v>
      </c>
      <c r="G1131" t="str">
        <f>Table12[[#This Row],[DVAD]]</f>
        <v>36-45</v>
      </c>
      <c r="H1131" t="str">
        <f>Table12[[#This Row],[Kids]]</f>
        <v>Yes</v>
      </c>
      <c r="I1131" t="str">
        <f>Table12[[#This Row],[Teens]]</f>
        <v>Yes</v>
      </c>
    </row>
    <row r="1132" spans="1:9" ht="16.5" x14ac:dyDescent="0.3">
      <c r="A1132">
        <f>Table2[[#This Row],[NumWebPurchases]]</f>
        <v>0</v>
      </c>
      <c r="B1132">
        <f>Table2[[#This Row],[NumCatalogPurchases]]</f>
        <v>0</v>
      </c>
      <c r="C1132">
        <f>Table2[[#This Row],[NumStorePurchases]]</f>
        <v>3</v>
      </c>
      <c r="D1132">
        <f>Table2[[#This Row],[NumWebVisitsMonth]]</f>
        <v>4</v>
      </c>
      <c r="E1132" s="3">
        <f>Table12[[#This Row],[Age]]</f>
        <v>28</v>
      </c>
      <c r="F1132" t="s">
        <v>33</v>
      </c>
      <c r="G1132" t="str">
        <f>Table12[[#This Row],[DVAD]]</f>
        <v>26-35</v>
      </c>
      <c r="H1132" t="str">
        <f>Table12[[#This Row],[Kids]]</f>
        <v>No</v>
      </c>
      <c r="I1132" t="str">
        <f>Table12[[#This Row],[Teens]]</f>
        <v>No</v>
      </c>
    </row>
    <row r="1133" spans="1:9" ht="16.5" x14ac:dyDescent="0.3">
      <c r="A1133">
        <f>Table2[[#This Row],[NumWebPurchases]]</f>
        <v>7</v>
      </c>
      <c r="B1133">
        <f>Table2[[#This Row],[NumCatalogPurchases]]</f>
        <v>6</v>
      </c>
      <c r="C1133">
        <f>Table2[[#This Row],[NumStorePurchases]]</f>
        <v>11</v>
      </c>
      <c r="D1133">
        <f>Table2[[#This Row],[NumWebVisitsMonth]]</f>
        <v>4</v>
      </c>
      <c r="E1133" s="3">
        <f>Table12[[#This Row],[Age]]</f>
        <v>61</v>
      </c>
      <c r="F1133" t="s">
        <v>30</v>
      </c>
      <c r="G1133" t="str">
        <f>Table12[[#This Row],[DVAD]]</f>
        <v>56-65</v>
      </c>
      <c r="H1133" t="str">
        <f>Table12[[#This Row],[Kids]]</f>
        <v>No</v>
      </c>
      <c r="I1133" t="str">
        <f>Table12[[#This Row],[Teens]]</f>
        <v>No</v>
      </c>
    </row>
    <row r="1134" spans="1:9" ht="16.5" x14ac:dyDescent="0.3">
      <c r="A1134">
        <f>Table2[[#This Row],[NumWebPurchases]]</f>
        <v>2</v>
      </c>
      <c r="B1134">
        <f>Table2[[#This Row],[NumCatalogPurchases]]</f>
        <v>2</v>
      </c>
      <c r="C1134">
        <f>Table2[[#This Row],[NumStorePurchases]]</f>
        <v>9</v>
      </c>
      <c r="D1134">
        <f>Table2[[#This Row],[NumWebVisitsMonth]]</f>
        <v>7</v>
      </c>
      <c r="E1134" s="3">
        <f>Table12[[#This Row],[Age]]</f>
        <v>62</v>
      </c>
      <c r="F1134" t="s">
        <v>33</v>
      </c>
      <c r="G1134" t="str">
        <f>Table12[[#This Row],[DVAD]]</f>
        <v>56-65</v>
      </c>
      <c r="H1134" t="str">
        <f>Table12[[#This Row],[Kids]]</f>
        <v>No</v>
      </c>
      <c r="I1134" t="str">
        <f>Table12[[#This Row],[Teens]]</f>
        <v>Yes</v>
      </c>
    </row>
    <row r="1135" spans="1:9" ht="16.5" x14ac:dyDescent="0.3">
      <c r="A1135">
        <f>Table2[[#This Row],[NumWebPurchases]]</f>
        <v>1</v>
      </c>
      <c r="B1135">
        <f>Table2[[#This Row],[NumCatalogPurchases]]</f>
        <v>0</v>
      </c>
      <c r="C1135">
        <f>Table2[[#This Row],[NumStorePurchases]]</f>
        <v>2</v>
      </c>
      <c r="D1135">
        <f>Table2[[#This Row],[NumWebVisitsMonth]]</f>
        <v>7</v>
      </c>
      <c r="E1135" s="3">
        <f>Table12[[#This Row],[Age]]</f>
        <v>46</v>
      </c>
      <c r="F1135" t="s">
        <v>31</v>
      </c>
      <c r="G1135" t="str">
        <f>Table12[[#This Row],[DVAD]]</f>
        <v>46-55</v>
      </c>
      <c r="H1135" t="str">
        <f>Table12[[#This Row],[Kids]]</f>
        <v>Yes</v>
      </c>
      <c r="I1135" t="str">
        <f>Table12[[#This Row],[Teens]]</f>
        <v>Yes</v>
      </c>
    </row>
    <row r="1136" spans="1:9" ht="16.5" x14ac:dyDescent="0.3">
      <c r="A1136">
        <f>Table2[[#This Row],[NumWebPurchases]]</f>
        <v>1</v>
      </c>
      <c r="B1136">
        <f>Table2[[#This Row],[NumCatalogPurchases]]</f>
        <v>0</v>
      </c>
      <c r="C1136">
        <f>Table2[[#This Row],[NumStorePurchases]]</f>
        <v>3</v>
      </c>
      <c r="D1136">
        <f>Table2[[#This Row],[NumWebVisitsMonth]]</f>
        <v>5</v>
      </c>
      <c r="E1136" s="3">
        <f>Table12[[#This Row],[Age]]</f>
        <v>36</v>
      </c>
      <c r="F1136" t="s">
        <v>30</v>
      </c>
      <c r="G1136" t="str">
        <f>Table12[[#This Row],[DVAD]]</f>
        <v>36-45</v>
      </c>
      <c r="H1136" t="str">
        <f>Table12[[#This Row],[Kids]]</f>
        <v>Yes</v>
      </c>
      <c r="I1136" t="str">
        <f>Table12[[#This Row],[Teens]]</f>
        <v>No</v>
      </c>
    </row>
    <row r="1137" spans="1:9" ht="16.5" x14ac:dyDescent="0.3">
      <c r="A1137">
        <f>Table2[[#This Row],[NumWebPurchases]]</f>
        <v>6</v>
      </c>
      <c r="B1137">
        <f>Table2[[#This Row],[NumCatalogPurchases]]</f>
        <v>7</v>
      </c>
      <c r="C1137">
        <f>Table2[[#This Row],[NumStorePurchases]]</f>
        <v>9</v>
      </c>
      <c r="D1137">
        <f>Table2[[#This Row],[NumWebVisitsMonth]]</f>
        <v>3</v>
      </c>
      <c r="E1137" s="3">
        <f>Table12[[#This Row],[Age]]</f>
        <v>36</v>
      </c>
      <c r="F1137" t="s">
        <v>31</v>
      </c>
      <c r="G1137" t="str">
        <f>Table12[[#This Row],[DVAD]]</f>
        <v>36-45</v>
      </c>
      <c r="H1137" t="str">
        <f>Table12[[#This Row],[Kids]]</f>
        <v>No</v>
      </c>
      <c r="I1137" t="str">
        <f>Table12[[#This Row],[Teens]]</f>
        <v>Yes</v>
      </c>
    </row>
    <row r="1138" spans="1:9" ht="16.5" x14ac:dyDescent="0.3">
      <c r="A1138">
        <f>Table2[[#This Row],[NumWebPurchases]]</f>
        <v>7</v>
      </c>
      <c r="B1138">
        <f>Table2[[#This Row],[NumCatalogPurchases]]</f>
        <v>5</v>
      </c>
      <c r="C1138">
        <f>Table2[[#This Row],[NumStorePurchases]]</f>
        <v>8</v>
      </c>
      <c r="D1138">
        <f>Table2[[#This Row],[NumWebVisitsMonth]]</f>
        <v>4</v>
      </c>
      <c r="E1138" s="3">
        <f>Table12[[#This Row],[Age]]</f>
        <v>28</v>
      </c>
      <c r="F1138" t="s">
        <v>33</v>
      </c>
      <c r="G1138" t="str">
        <f>Table12[[#This Row],[DVAD]]</f>
        <v>26-35</v>
      </c>
      <c r="H1138" t="str">
        <f>Table12[[#This Row],[Kids]]</f>
        <v>No</v>
      </c>
      <c r="I1138" t="str">
        <f>Table12[[#This Row],[Teens]]</f>
        <v>No</v>
      </c>
    </row>
    <row r="1139" spans="1:9" ht="16.5" x14ac:dyDescent="0.3">
      <c r="A1139">
        <f>Table2[[#This Row],[NumWebPurchases]]</f>
        <v>5</v>
      </c>
      <c r="B1139">
        <f>Table2[[#This Row],[NumCatalogPurchases]]</f>
        <v>1</v>
      </c>
      <c r="C1139">
        <f>Table2[[#This Row],[NumStorePurchases]]</f>
        <v>6</v>
      </c>
      <c r="D1139">
        <f>Table2[[#This Row],[NumWebVisitsMonth]]</f>
        <v>6</v>
      </c>
      <c r="E1139" s="3">
        <f>Table12[[#This Row],[Age]]</f>
        <v>40</v>
      </c>
      <c r="F1139" t="s">
        <v>35</v>
      </c>
      <c r="G1139" t="str">
        <f>Table12[[#This Row],[DVAD]]</f>
        <v>36-45</v>
      </c>
      <c r="H1139" t="str">
        <f>Table12[[#This Row],[Kids]]</f>
        <v>Yes</v>
      </c>
      <c r="I1139" t="str">
        <f>Table12[[#This Row],[Teens]]</f>
        <v>No</v>
      </c>
    </row>
    <row r="1140" spans="1:9" ht="16.5" x14ac:dyDescent="0.3">
      <c r="A1140">
        <f>Table2[[#This Row],[NumWebPurchases]]</f>
        <v>3</v>
      </c>
      <c r="B1140">
        <f>Table2[[#This Row],[NumCatalogPurchases]]</f>
        <v>0</v>
      </c>
      <c r="C1140">
        <f>Table2[[#This Row],[NumStorePurchases]]</f>
        <v>3</v>
      </c>
      <c r="D1140">
        <f>Table2[[#This Row],[NumWebVisitsMonth]]</f>
        <v>9</v>
      </c>
      <c r="E1140" s="3">
        <f>Table12[[#This Row],[Age]]</f>
        <v>44</v>
      </c>
      <c r="F1140" t="s">
        <v>35</v>
      </c>
      <c r="G1140" t="str">
        <f>Table12[[#This Row],[DVAD]]</f>
        <v>36-45</v>
      </c>
      <c r="H1140" t="str">
        <f>Table12[[#This Row],[Kids]]</f>
        <v>Yes</v>
      </c>
      <c r="I1140" t="str">
        <f>Table12[[#This Row],[Teens]]</f>
        <v>Yes</v>
      </c>
    </row>
    <row r="1141" spans="1:9" ht="16.5" x14ac:dyDescent="0.3">
      <c r="A1141">
        <f>Table2[[#This Row],[NumWebPurchases]]</f>
        <v>4</v>
      </c>
      <c r="B1141">
        <f>Table2[[#This Row],[NumCatalogPurchases]]</f>
        <v>6</v>
      </c>
      <c r="C1141">
        <f>Table2[[#This Row],[NumStorePurchases]]</f>
        <v>9</v>
      </c>
      <c r="D1141">
        <f>Table2[[#This Row],[NumWebVisitsMonth]]</f>
        <v>1</v>
      </c>
      <c r="E1141" s="3">
        <f>Table12[[#This Row],[Age]]</f>
        <v>51</v>
      </c>
      <c r="F1141" t="s">
        <v>33</v>
      </c>
      <c r="G1141" t="str">
        <f>Table12[[#This Row],[DVAD]]</f>
        <v>46-55</v>
      </c>
      <c r="H1141" t="str">
        <f>Table12[[#This Row],[Kids]]</f>
        <v>No</v>
      </c>
      <c r="I1141" t="str">
        <f>Table12[[#This Row],[Teens]]</f>
        <v>No</v>
      </c>
    </row>
    <row r="1142" spans="1:9" ht="16.5" x14ac:dyDescent="0.3">
      <c r="A1142">
        <f>Table2[[#This Row],[NumWebPurchases]]</f>
        <v>3</v>
      </c>
      <c r="B1142">
        <f>Table2[[#This Row],[NumCatalogPurchases]]</f>
        <v>0</v>
      </c>
      <c r="C1142">
        <f>Table2[[#This Row],[NumStorePurchases]]</f>
        <v>3</v>
      </c>
      <c r="D1142">
        <f>Table2[[#This Row],[NumWebVisitsMonth]]</f>
        <v>5</v>
      </c>
      <c r="E1142" s="3">
        <f>Table12[[#This Row],[Age]]</f>
        <v>25</v>
      </c>
      <c r="F1142" t="s">
        <v>31</v>
      </c>
      <c r="G1142" t="str">
        <f>Table12[[#This Row],[DVAD]]</f>
        <v>16-25</v>
      </c>
      <c r="H1142" t="str">
        <f>Table12[[#This Row],[Kids]]</f>
        <v>No</v>
      </c>
      <c r="I1142" t="str">
        <f>Table12[[#This Row],[Teens]]</f>
        <v>No</v>
      </c>
    </row>
    <row r="1143" spans="1:9" ht="16.5" x14ac:dyDescent="0.3">
      <c r="A1143">
        <f>Table2[[#This Row],[NumWebPurchases]]</f>
        <v>6</v>
      </c>
      <c r="B1143">
        <f>Table2[[#This Row],[NumCatalogPurchases]]</f>
        <v>2</v>
      </c>
      <c r="C1143">
        <f>Table2[[#This Row],[NumStorePurchases]]</f>
        <v>4</v>
      </c>
      <c r="D1143">
        <f>Table2[[#This Row],[NumWebVisitsMonth]]</f>
        <v>7</v>
      </c>
      <c r="E1143" s="3">
        <f>Table12[[#This Row],[Age]]</f>
        <v>52</v>
      </c>
      <c r="F1143" t="s">
        <v>33</v>
      </c>
      <c r="G1143" t="str">
        <f>Table12[[#This Row],[DVAD]]</f>
        <v>46-55</v>
      </c>
      <c r="H1143" t="str">
        <f>Table12[[#This Row],[Kids]]</f>
        <v>No</v>
      </c>
      <c r="I1143" t="str">
        <f>Table12[[#This Row],[Teens]]</f>
        <v>Yes</v>
      </c>
    </row>
    <row r="1144" spans="1:9" ht="16.5" x14ac:dyDescent="0.3">
      <c r="A1144">
        <f>Table2[[#This Row],[NumWebPurchases]]</f>
        <v>6</v>
      </c>
      <c r="B1144">
        <f>Table2[[#This Row],[NumCatalogPurchases]]</f>
        <v>2</v>
      </c>
      <c r="C1144">
        <f>Table2[[#This Row],[NumStorePurchases]]</f>
        <v>10</v>
      </c>
      <c r="D1144">
        <f>Table2[[#This Row],[NumWebVisitsMonth]]</f>
        <v>4</v>
      </c>
      <c r="E1144" s="3">
        <f>Table12[[#This Row],[Age]]</f>
        <v>60</v>
      </c>
      <c r="F1144" t="s">
        <v>35</v>
      </c>
      <c r="G1144" t="str">
        <f>Table12[[#This Row],[DVAD]]</f>
        <v>56-65</v>
      </c>
      <c r="H1144" t="str">
        <f>Table12[[#This Row],[Kids]]</f>
        <v>No</v>
      </c>
      <c r="I1144" t="str">
        <f>Table12[[#This Row],[Teens]]</f>
        <v>Yes</v>
      </c>
    </row>
    <row r="1145" spans="1:9" ht="16.5" x14ac:dyDescent="0.3">
      <c r="A1145">
        <f>Table2[[#This Row],[NumWebPurchases]]</f>
        <v>2</v>
      </c>
      <c r="B1145">
        <f>Table2[[#This Row],[NumCatalogPurchases]]</f>
        <v>0</v>
      </c>
      <c r="C1145">
        <f>Table2[[#This Row],[NumStorePurchases]]</f>
        <v>4</v>
      </c>
      <c r="D1145">
        <f>Table2[[#This Row],[NumWebVisitsMonth]]</f>
        <v>5</v>
      </c>
      <c r="E1145" s="3">
        <f>Table12[[#This Row],[Age]]</f>
        <v>24</v>
      </c>
      <c r="F1145" t="s">
        <v>30</v>
      </c>
      <c r="G1145" t="str">
        <f>Table12[[#This Row],[DVAD]]</f>
        <v>16-25</v>
      </c>
      <c r="H1145" t="str">
        <f>Table12[[#This Row],[Kids]]</f>
        <v>Yes</v>
      </c>
      <c r="I1145" t="str">
        <f>Table12[[#This Row],[Teens]]</f>
        <v>No</v>
      </c>
    </row>
    <row r="1146" spans="1:9" ht="16.5" x14ac:dyDescent="0.3">
      <c r="A1146">
        <f>Table2[[#This Row],[NumWebPurchases]]</f>
        <v>2</v>
      </c>
      <c r="B1146">
        <f>Table2[[#This Row],[NumCatalogPurchases]]</f>
        <v>1</v>
      </c>
      <c r="C1146">
        <f>Table2[[#This Row],[NumStorePurchases]]</f>
        <v>2</v>
      </c>
      <c r="D1146">
        <f>Table2[[#This Row],[NumWebVisitsMonth]]</f>
        <v>6</v>
      </c>
      <c r="E1146" s="3">
        <f>Table12[[#This Row],[Age]]</f>
        <v>36</v>
      </c>
      <c r="F1146" t="s">
        <v>38</v>
      </c>
      <c r="G1146" t="str">
        <f>Table12[[#This Row],[DVAD]]</f>
        <v>36-45</v>
      </c>
      <c r="H1146" t="str">
        <f>Table12[[#This Row],[Kids]]</f>
        <v>Yes</v>
      </c>
      <c r="I1146" t="str">
        <f>Table12[[#This Row],[Teens]]</f>
        <v>No</v>
      </c>
    </row>
    <row r="1147" spans="1:9" ht="16.5" x14ac:dyDescent="0.3">
      <c r="A1147">
        <f>Table2[[#This Row],[NumWebPurchases]]</f>
        <v>2</v>
      </c>
      <c r="B1147">
        <f>Table2[[#This Row],[NumCatalogPurchases]]</f>
        <v>0</v>
      </c>
      <c r="C1147">
        <f>Table2[[#This Row],[NumStorePurchases]]</f>
        <v>4</v>
      </c>
      <c r="D1147">
        <f>Table2[[#This Row],[NumWebVisitsMonth]]</f>
        <v>7</v>
      </c>
      <c r="E1147" s="3">
        <f>Table12[[#This Row],[Age]]</f>
        <v>51</v>
      </c>
      <c r="F1147" t="s">
        <v>31</v>
      </c>
      <c r="G1147" t="str">
        <f>Table12[[#This Row],[DVAD]]</f>
        <v>46-55</v>
      </c>
      <c r="H1147" t="str">
        <f>Table12[[#This Row],[Kids]]</f>
        <v>No</v>
      </c>
      <c r="I1147" t="str">
        <f>Table12[[#This Row],[Teens]]</f>
        <v>Yes</v>
      </c>
    </row>
    <row r="1148" spans="1:9" ht="16.5" x14ac:dyDescent="0.3">
      <c r="A1148">
        <f>Table2[[#This Row],[NumWebPurchases]]</f>
        <v>6</v>
      </c>
      <c r="B1148">
        <f>Table2[[#This Row],[NumCatalogPurchases]]</f>
        <v>5</v>
      </c>
      <c r="C1148">
        <f>Table2[[#This Row],[NumStorePurchases]]</f>
        <v>13</v>
      </c>
      <c r="D1148">
        <f>Table2[[#This Row],[NumWebVisitsMonth]]</f>
        <v>3</v>
      </c>
      <c r="E1148" s="3">
        <f>Table12[[#This Row],[Age]]</f>
        <v>68</v>
      </c>
      <c r="F1148" t="s">
        <v>31</v>
      </c>
      <c r="G1148" t="str">
        <f>Table12[[#This Row],[DVAD]]</f>
        <v>66-75</v>
      </c>
      <c r="H1148" t="str">
        <f>Table12[[#This Row],[Kids]]</f>
        <v>No</v>
      </c>
      <c r="I1148" t="str">
        <f>Table12[[#This Row],[Teens]]</f>
        <v>No</v>
      </c>
    </row>
    <row r="1149" spans="1:9" ht="16.5" x14ac:dyDescent="0.3">
      <c r="A1149">
        <f>Table2[[#This Row],[NumWebPurchases]]</f>
        <v>2</v>
      </c>
      <c r="B1149">
        <f>Table2[[#This Row],[NumCatalogPurchases]]</f>
        <v>1</v>
      </c>
      <c r="C1149">
        <f>Table2[[#This Row],[NumStorePurchases]]</f>
        <v>4</v>
      </c>
      <c r="D1149">
        <f>Table2[[#This Row],[NumWebVisitsMonth]]</f>
        <v>4</v>
      </c>
      <c r="E1149" s="3">
        <f>Table12[[#This Row],[Age]]</f>
        <v>40</v>
      </c>
      <c r="F1149" t="s">
        <v>31</v>
      </c>
      <c r="G1149" t="str">
        <f>Table12[[#This Row],[DVAD]]</f>
        <v>36-45</v>
      </c>
      <c r="H1149" t="str">
        <f>Table12[[#This Row],[Kids]]</f>
        <v>Yes</v>
      </c>
      <c r="I1149" t="str">
        <f>Table12[[#This Row],[Teens]]</f>
        <v>No</v>
      </c>
    </row>
    <row r="1150" spans="1:9" ht="16.5" x14ac:dyDescent="0.3">
      <c r="A1150">
        <f>Table2[[#This Row],[NumWebPurchases]]</f>
        <v>3</v>
      </c>
      <c r="B1150">
        <f>Table2[[#This Row],[NumCatalogPurchases]]</f>
        <v>1</v>
      </c>
      <c r="C1150">
        <f>Table2[[#This Row],[NumStorePurchases]]</f>
        <v>3</v>
      </c>
      <c r="D1150">
        <f>Table2[[#This Row],[NumWebVisitsMonth]]</f>
        <v>6</v>
      </c>
      <c r="E1150" s="3">
        <f>Table12[[#This Row],[Age]]</f>
        <v>32</v>
      </c>
      <c r="F1150" t="s">
        <v>33</v>
      </c>
      <c r="G1150" t="str">
        <f>Table12[[#This Row],[DVAD]]</f>
        <v>26-35</v>
      </c>
      <c r="H1150" t="str">
        <f>Table12[[#This Row],[Kids]]</f>
        <v>Yes</v>
      </c>
      <c r="I1150" t="str">
        <f>Table12[[#This Row],[Teens]]</f>
        <v>No</v>
      </c>
    </row>
    <row r="1151" spans="1:9" ht="16.5" x14ac:dyDescent="0.3">
      <c r="A1151">
        <f>Table2[[#This Row],[NumWebPurchases]]</f>
        <v>9</v>
      </c>
      <c r="B1151">
        <f>Table2[[#This Row],[NumCatalogPurchases]]</f>
        <v>2</v>
      </c>
      <c r="C1151">
        <f>Table2[[#This Row],[NumStorePurchases]]</f>
        <v>8</v>
      </c>
      <c r="D1151">
        <f>Table2[[#This Row],[NumWebVisitsMonth]]</f>
        <v>8</v>
      </c>
      <c r="E1151" s="3">
        <f>Table12[[#This Row],[Age]]</f>
        <v>56</v>
      </c>
      <c r="F1151" t="s">
        <v>30</v>
      </c>
      <c r="G1151" t="str">
        <f>Table12[[#This Row],[DVAD]]</f>
        <v>56-65</v>
      </c>
      <c r="H1151" t="str">
        <f>Table12[[#This Row],[Kids]]</f>
        <v>Yes</v>
      </c>
      <c r="I1151" t="str">
        <f>Table12[[#This Row],[Teens]]</f>
        <v>Yes</v>
      </c>
    </row>
    <row r="1152" spans="1:9" ht="16.5" x14ac:dyDescent="0.3">
      <c r="A1152">
        <f>Table2[[#This Row],[NumWebPurchases]]</f>
        <v>9</v>
      </c>
      <c r="B1152">
        <f>Table2[[#This Row],[NumCatalogPurchases]]</f>
        <v>1</v>
      </c>
      <c r="C1152">
        <f>Table2[[#This Row],[NumStorePurchases]]</f>
        <v>4</v>
      </c>
      <c r="D1152">
        <f>Table2[[#This Row],[NumWebVisitsMonth]]</f>
        <v>8</v>
      </c>
      <c r="E1152" s="3">
        <f>Table12[[#This Row],[Age]]</f>
        <v>59</v>
      </c>
      <c r="F1152" t="s">
        <v>38</v>
      </c>
      <c r="G1152" t="str">
        <f>Table12[[#This Row],[DVAD]]</f>
        <v>56-65</v>
      </c>
      <c r="H1152" t="str">
        <f>Table12[[#This Row],[Kids]]</f>
        <v>No</v>
      </c>
      <c r="I1152" t="str">
        <f>Table12[[#This Row],[Teens]]</f>
        <v>Yes</v>
      </c>
    </row>
    <row r="1153" spans="1:9" ht="16.5" x14ac:dyDescent="0.3">
      <c r="A1153">
        <f>Table2[[#This Row],[NumWebPurchases]]</f>
        <v>1</v>
      </c>
      <c r="B1153">
        <f>Table2[[#This Row],[NumCatalogPurchases]]</f>
        <v>0</v>
      </c>
      <c r="C1153">
        <f>Table2[[#This Row],[NumStorePurchases]]</f>
        <v>2</v>
      </c>
      <c r="D1153">
        <f>Table2[[#This Row],[NumWebVisitsMonth]]</f>
        <v>9</v>
      </c>
      <c r="E1153" s="3">
        <f>Table12[[#This Row],[Age]]</f>
        <v>26</v>
      </c>
      <c r="F1153" t="s">
        <v>31</v>
      </c>
      <c r="G1153" t="str">
        <f>Table12[[#This Row],[DVAD]]</f>
        <v>26-35</v>
      </c>
      <c r="H1153" t="str">
        <f>Table12[[#This Row],[Kids]]</f>
        <v>Yes</v>
      </c>
      <c r="I1153" t="str">
        <f>Table12[[#This Row],[Teens]]</f>
        <v>No</v>
      </c>
    </row>
    <row r="1154" spans="1:9" ht="16.5" x14ac:dyDescent="0.3">
      <c r="A1154">
        <f>Table2[[#This Row],[NumWebPurchases]]</f>
        <v>9</v>
      </c>
      <c r="B1154">
        <f>Table2[[#This Row],[NumCatalogPurchases]]</f>
        <v>3</v>
      </c>
      <c r="C1154">
        <f>Table2[[#This Row],[NumStorePurchases]]</f>
        <v>13</v>
      </c>
      <c r="D1154">
        <f>Table2[[#This Row],[NumWebVisitsMonth]]</f>
        <v>6</v>
      </c>
      <c r="E1154" s="3">
        <f>Table12[[#This Row],[Age]]</f>
        <v>70</v>
      </c>
      <c r="F1154" t="s">
        <v>33</v>
      </c>
      <c r="G1154" t="str">
        <f>Table12[[#This Row],[DVAD]]</f>
        <v>66-75</v>
      </c>
      <c r="H1154" t="str">
        <f>Table12[[#This Row],[Kids]]</f>
        <v>No</v>
      </c>
      <c r="I1154" t="str">
        <f>Table12[[#This Row],[Teens]]</f>
        <v>No</v>
      </c>
    </row>
    <row r="1155" spans="1:9" ht="16.5" x14ac:dyDescent="0.3">
      <c r="A1155">
        <f>Table2[[#This Row],[NumWebPurchases]]</f>
        <v>10</v>
      </c>
      <c r="B1155">
        <f>Table2[[#This Row],[NumCatalogPurchases]]</f>
        <v>4</v>
      </c>
      <c r="C1155">
        <f>Table2[[#This Row],[NumStorePurchases]]</f>
        <v>7</v>
      </c>
      <c r="D1155">
        <f>Table2[[#This Row],[NumWebVisitsMonth]]</f>
        <v>6</v>
      </c>
      <c r="E1155" s="3">
        <f>Table12[[#This Row],[Age]]</f>
        <v>48</v>
      </c>
      <c r="F1155" t="s">
        <v>31</v>
      </c>
      <c r="G1155" t="str">
        <f>Table12[[#This Row],[DVAD]]</f>
        <v>46-55</v>
      </c>
      <c r="H1155" t="str">
        <f>Table12[[#This Row],[Kids]]</f>
        <v>No</v>
      </c>
      <c r="I1155" t="str">
        <f>Table12[[#This Row],[Teens]]</f>
        <v>Yes</v>
      </c>
    </row>
    <row r="1156" spans="1:9" ht="16.5" x14ac:dyDescent="0.3">
      <c r="A1156">
        <f>Table2[[#This Row],[NumWebPurchases]]</f>
        <v>1</v>
      </c>
      <c r="B1156">
        <f>Table2[[#This Row],[NumCatalogPurchases]]</f>
        <v>0</v>
      </c>
      <c r="C1156">
        <f>Table2[[#This Row],[NumStorePurchases]]</f>
        <v>2</v>
      </c>
      <c r="D1156">
        <f>Table2[[#This Row],[NumWebVisitsMonth]]</f>
        <v>8</v>
      </c>
      <c r="E1156" s="3">
        <f>Table12[[#This Row],[Age]]</f>
        <v>33</v>
      </c>
      <c r="F1156" t="s">
        <v>33</v>
      </c>
      <c r="G1156" t="str">
        <f>Table12[[#This Row],[DVAD]]</f>
        <v>26-35</v>
      </c>
      <c r="H1156" t="str">
        <f>Table12[[#This Row],[Kids]]</f>
        <v>No</v>
      </c>
      <c r="I1156" t="str">
        <f>Table12[[#This Row],[Teens]]</f>
        <v>Yes</v>
      </c>
    </row>
    <row r="1157" spans="1:9" ht="16.5" x14ac:dyDescent="0.3">
      <c r="A1157">
        <f>Table2[[#This Row],[NumWebPurchases]]</f>
        <v>5</v>
      </c>
      <c r="B1157">
        <f>Table2[[#This Row],[NumCatalogPurchases]]</f>
        <v>9</v>
      </c>
      <c r="C1157">
        <f>Table2[[#This Row],[NumStorePurchases]]</f>
        <v>11</v>
      </c>
      <c r="D1157">
        <f>Table2[[#This Row],[NumWebVisitsMonth]]</f>
        <v>2</v>
      </c>
      <c r="E1157" s="3">
        <f>Table12[[#This Row],[Age]]</f>
        <v>38</v>
      </c>
      <c r="F1157" t="s">
        <v>30</v>
      </c>
      <c r="G1157" t="str">
        <f>Table12[[#This Row],[DVAD]]</f>
        <v>36-45</v>
      </c>
      <c r="H1157" t="str">
        <f>Table12[[#This Row],[Kids]]</f>
        <v>No</v>
      </c>
      <c r="I1157" t="str">
        <f>Table12[[#This Row],[Teens]]</f>
        <v>No</v>
      </c>
    </row>
    <row r="1158" spans="1:9" ht="16.5" x14ac:dyDescent="0.3">
      <c r="A1158">
        <f>Table2[[#This Row],[NumWebPurchases]]</f>
        <v>1</v>
      </c>
      <c r="B1158">
        <f>Table2[[#This Row],[NumCatalogPurchases]]</f>
        <v>3</v>
      </c>
      <c r="C1158">
        <f>Table2[[#This Row],[NumStorePurchases]]</f>
        <v>6</v>
      </c>
      <c r="D1158">
        <f>Table2[[#This Row],[NumWebVisitsMonth]]</f>
        <v>1</v>
      </c>
      <c r="E1158" s="3">
        <f>Table12[[#This Row],[Age]]</f>
        <v>54</v>
      </c>
      <c r="F1158" t="s">
        <v>33</v>
      </c>
      <c r="G1158" t="str">
        <f>Table12[[#This Row],[DVAD]]</f>
        <v>46-55</v>
      </c>
      <c r="H1158" t="str">
        <f>Table12[[#This Row],[Kids]]</f>
        <v>No</v>
      </c>
      <c r="I1158" t="str">
        <f>Table12[[#This Row],[Teens]]</f>
        <v>Yes</v>
      </c>
    </row>
    <row r="1159" spans="1:9" ht="16.5" x14ac:dyDescent="0.3">
      <c r="A1159">
        <f>Table2[[#This Row],[NumWebPurchases]]</f>
        <v>2</v>
      </c>
      <c r="B1159">
        <f>Table2[[#This Row],[NumCatalogPurchases]]</f>
        <v>1</v>
      </c>
      <c r="C1159">
        <f>Table2[[#This Row],[NumStorePurchases]]</f>
        <v>3</v>
      </c>
      <c r="D1159">
        <f>Table2[[#This Row],[NumWebVisitsMonth]]</f>
        <v>7</v>
      </c>
      <c r="E1159" s="3">
        <f>Table12[[#This Row],[Age]]</f>
        <v>51</v>
      </c>
      <c r="F1159" t="s">
        <v>31</v>
      </c>
      <c r="G1159" t="str">
        <f>Table12[[#This Row],[DVAD]]</f>
        <v>46-55</v>
      </c>
      <c r="H1159" t="str">
        <f>Table12[[#This Row],[Kids]]</f>
        <v>Yes</v>
      </c>
      <c r="I1159" t="str">
        <f>Table12[[#This Row],[Teens]]</f>
        <v>Yes</v>
      </c>
    </row>
    <row r="1160" spans="1:9" ht="16.5" x14ac:dyDescent="0.3">
      <c r="A1160">
        <f>Table2[[#This Row],[NumWebPurchases]]</f>
        <v>5</v>
      </c>
      <c r="B1160">
        <f>Table2[[#This Row],[NumCatalogPurchases]]</f>
        <v>2</v>
      </c>
      <c r="C1160">
        <f>Table2[[#This Row],[NumStorePurchases]]</f>
        <v>9</v>
      </c>
      <c r="D1160">
        <f>Table2[[#This Row],[NumWebVisitsMonth]]</f>
        <v>7</v>
      </c>
      <c r="E1160" s="3">
        <f>Table12[[#This Row],[Age]]</f>
        <v>37</v>
      </c>
      <c r="F1160" t="s">
        <v>33</v>
      </c>
      <c r="G1160" t="str">
        <f>Table12[[#This Row],[DVAD]]</f>
        <v>36-45</v>
      </c>
      <c r="H1160" t="str">
        <f>Table12[[#This Row],[Kids]]</f>
        <v>Yes</v>
      </c>
      <c r="I1160" t="str">
        <f>Table12[[#This Row],[Teens]]</f>
        <v>Yes</v>
      </c>
    </row>
    <row r="1161" spans="1:9" ht="16.5" x14ac:dyDescent="0.3">
      <c r="A1161">
        <f>Table2[[#This Row],[NumWebPurchases]]</f>
        <v>7</v>
      </c>
      <c r="B1161">
        <f>Table2[[#This Row],[NumCatalogPurchases]]</f>
        <v>3</v>
      </c>
      <c r="C1161">
        <f>Table2[[#This Row],[NumStorePurchases]]</f>
        <v>4</v>
      </c>
      <c r="D1161">
        <f>Table2[[#This Row],[NumWebVisitsMonth]]</f>
        <v>4</v>
      </c>
      <c r="E1161" s="3">
        <f>Table12[[#This Row],[Age]]</f>
        <v>38</v>
      </c>
      <c r="F1161" t="s">
        <v>33</v>
      </c>
      <c r="G1161" t="str">
        <f>Table12[[#This Row],[DVAD]]</f>
        <v>36-45</v>
      </c>
      <c r="H1161" t="str">
        <f>Table12[[#This Row],[Kids]]</f>
        <v>No</v>
      </c>
      <c r="I1161" t="str">
        <f>Table12[[#This Row],[Teens]]</f>
        <v>No</v>
      </c>
    </row>
    <row r="1162" spans="1:9" ht="16.5" x14ac:dyDescent="0.3">
      <c r="A1162">
        <f>Table2[[#This Row],[NumWebPurchases]]</f>
        <v>3</v>
      </c>
      <c r="B1162">
        <f>Table2[[#This Row],[NumCatalogPurchases]]</f>
        <v>2</v>
      </c>
      <c r="C1162">
        <f>Table2[[#This Row],[NumStorePurchases]]</f>
        <v>5</v>
      </c>
      <c r="D1162">
        <f>Table2[[#This Row],[NumWebVisitsMonth]]</f>
        <v>1</v>
      </c>
      <c r="E1162" s="3">
        <f>Table12[[#This Row],[Age]]</f>
        <v>53</v>
      </c>
      <c r="F1162" t="s">
        <v>33</v>
      </c>
      <c r="G1162" t="str">
        <f>Table12[[#This Row],[DVAD]]</f>
        <v>46-55</v>
      </c>
      <c r="H1162" t="str">
        <f>Table12[[#This Row],[Kids]]</f>
        <v>No</v>
      </c>
      <c r="I1162" t="str">
        <f>Table12[[#This Row],[Teens]]</f>
        <v>No</v>
      </c>
    </row>
    <row r="1163" spans="1:9" ht="16.5" x14ac:dyDescent="0.3">
      <c r="A1163">
        <f>Table2[[#This Row],[NumWebPurchases]]</f>
        <v>7</v>
      </c>
      <c r="B1163">
        <f>Table2[[#This Row],[NumCatalogPurchases]]</f>
        <v>6</v>
      </c>
      <c r="C1163">
        <f>Table2[[#This Row],[NumStorePurchases]]</f>
        <v>10</v>
      </c>
      <c r="D1163">
        <f>Table2[[#This Row],[NumWebVisitsMonth]]</f>
        <v>5</v>
      </c>
      <c r="E1163" s="3">
        <f>Table12[[#This Row],[Age]]</f>
        <v>62</v>
      </c>
      <c r="F1163" t="s">
        <v>31</v>
      </c>
      <c r="G1163" t="str">
        <f>Table12[[#This Row],[DVAD]]</f>
        <v>56-65</v>
      </c>
      <c r="H1163" t="str">
        <f>Table12[[#This Row],[Kids]]</f>
        <v>No</v>
      </c>
      <c r="I1163" t="str">
        <f>Table12[[#This Row],[Teens]]</f>
        <v>Yes</v>
      </c>
    </row>
    <row r="1164" spans="1:9" ht="16.5" x14ac:dyDescent="0.3">
      <c r="A1164">
        <f>Table2[[#This Row],[NumWebPurchases]]</f>
        <v>4</v>
      </c>
      <c r="B1164">
        <f>Table2[[#This Row],[NumCatalogPurchases]]</f>
        <v>1</v>
      </c>
      <c r="C1164">
        <f>Table2[[#This Row],[NumStorePurchases]]</f>
        <v>6</v>
      </c>
      <c r="D1164">
        <f>Table2[[#This Row],[NumWebVisitsMonth]]</f>
        <v>5</v>
      </c>
      <c r="E1164" s="3">
        <f>Table12[[#This Row],[Age]]</f>
        <v>49</v>
      </c>
      <c r="F1164" t="s">
        <v>33</v>
      </c>
      <c r="G1164" t="str">
        <f>Table12[[#This Row],[DVAD]]</f>
        <v>46-55</v>
      </c>
      <c r="H1164" t="str">
        <f>Table12[[#This Row],[Kids]]</f>
        <v>No</v>
      </c>
      <c r="I1164" t="str">
        <f>Table12[[#This Row],[Teens]]</f>
        <v>Yes</v>
      </c>
    </row>
    <row r="1165" spans="1:9" ht="16.5" x14ac:dyDescent="0.3">
      <c r="A1165">
        <f>Table2[[#This Row],[NumWebPurchases]]</f>
        <v>9</v>
      </c>
      <c r="B1165">
        <f>Table2[[#This Row],[NumCatalogPurchases]]</f>
        <v>2</v>
      </c>
      <c r="C1165">
        <f>Table2[[#This Row],[NumStorePurchases]]</f>
        <v>8</v>
      </c>
      <c r="D1165">
        <f>Table2[[#This Row],[NumWebVisitsMonth]]</f>
        <v>8</v>
      </c>
      <c r="E1165" s="3">
        <f>Table12[[#This Row],[Age]]</f>
        <v>56</v>
      </c>
      <c r="F1165" t="s">
        <v>31</v>
      </c>
      <c r="G1165" t="str">
        <f>Table12[[#This Row],[DVAD]]</f>
        <v>56-65</v>
      </c>
      <c r="H1165" t="str">
        <f>Table12[[#This Row],[Kids]]</f>
        <v>Yes</v>
      </c>
      <c r="I1165" t="str">
        <f>Table12[[#This Row],[Teens]]</f>
        <v>Yes</v>
      </c>
    </row>
    <row r="1166" spans="1:9" ht="16.5" x14ac:dyDescent="0.3">
      <c r="A1166">
        <f>Table2[[#This Row],[NumWebPurchases]]</f>
        <v>8</v>
      </c>
      <c r="B1166">
        <f>Table2[[#This Row],[NumCatalogPurchases]]</f>
        <v>1</v>
      </c>
      <c r="C1166">
        <f>Table2[[#This Row],[NumStorePurchases]]</f>
        <v>7</v>
      </c>
      <c r="D1166">
        <f>Table2[[#This Row],[NumWebVisitsMonth]]</f>
        <v>7</v>
      </c>
      <c r="E1166" s="3">
        <f>Table12[[#This Row],[Age]]</f>
        <v>47</v>
      </c>
      <c r="F1166" t="s">
        <v>33</v>
      </c>
      <c r="G1166" t="str">
        <f>Table12[[#This Row],[DVAD]]</f>
        <v>46-55</v>
      </c>
      <c r="H1166" t="str">
        <f>Table12[[#This Row],[Kids]]</f>
        <v>No</v>
      </c>
      <c r="I1166" t="str">
        <f>Table12[[#This Row],[Teens]]</f>
        <v>Yes</v>
      </c>
    </row>
    <row r="1167" spans="1:9" ht="16.5" x14ac:dyDescent="0.3">
      <c r="A1167">
        <f>Table2[[#This Row],[NumWebPurchases]]</f>
        <v>6</v>
      </c>
      <c r="B1167">
        <f>Table2[[#This Row],[NumCatalogPurchases]]</f>
        <v>4</v>
      </c>
      <c r="C1167">
        <f>Table2[[#This Row],[NumStorePurchases]]</f>
        <v>10</v>
      </c>
      <c r="D1167">
        <f>Table2[[#This Row],[NumWebVisitsMonth]]</f>
        <v>2</v>
      </c>
      <c r="E1167" s="3">
        <f>Table12[[#This Row],[Age]]</f>
        <v>18</v>
      </c>
      <c r="F1167" t="s">
        <v>33</v>
      </c>
      <c r="G1167" t="str">
        <f>Table12[[#This Row],[DVAD]]</f>
        <v>16-25</v>
      </c>
      <c r="H1167" t="str">
        <f>Table12[[#This Row],[Kids]]</f>
        <v>No</v>
      </c>
      <c r="I1167" t="str">
        <f>Table12[[#This Row],[Teens]]</f>
        <v>No</v>
      </c>
    </row>
    <row r="1168" spans="1:9" ht="16.5" x14ac:dyDescent="0.3">
      <c r="A1168">
        <f>Table2[[#This Row],[NumWebPurchases]]</f>
        <v>4</v>
      </c>
      <c r="B1168">
        <f>Table2[[#This Row],[NumCatalogPurchases]]</f>
        <v>1</v>
      </c>
      <c r="C1168">
        <f>Table2[[#This Row],[NumStorePurchases]]</f>
        <v>5</v>
      </c>
      <c r="D1168">
        <f>Table2[[#This Row],[NumWebVisitsMonth]]</f>
        <v>7</v>
      </c>
      <c r="E1168" s="3">
        <f>Table12[[#This Row],[Age]]</f>
        <v>39</v>
      </c>
      <c r="F1168" t="s">
        <v>33</v>
      </c>
      <c r="G1168" t="str">
        <f>Table12[[#This Row],[DVAD]]</f>
        <v>36-45</v>
      </c>
      <c r="H1168" t="str">
        <f>Table12[[#This Row],[Kids]]</f>
        <v>No</v>
      </c>
      <c r="I1168" t="str">
        <f>Table12[[#This Row],[Teens]]</f>
        <v>Yes</v>
      </c>
    </row>
    <row r="1169" spans="1:9" ht="16.5" x14ac:dyDescent="0.3">
      <c r="A1169">
        <f>Table2[[#This Row],[NumWebPurchases]]</f>
        <v>4</v>
      </c>
      <c r="B1169">
        <f>Table2[[#This Row],[NumCatalogPurchases]]</f>
        <v>2</v>
      </c>
      <c r="C1169">
        <f>Table2[[#This Row],[NumStorePurchases]]</f>
        <v>12</v>
      </c>
      <c r="D1169">
        <f>Table2[[#This Row],[NumWebVisitsMonth]]</f>
        <v>4</v>
      </c>
      <c r="E1169" s="3">
        <f>Table12[[#This Row],[Age]]</f>
        <v>41</v>
      </c>
      <c r="F1169" t="s">
        <v>31</v>
      </c>
      <c r="G1169" t="str">
        <f>Table12[[#This Row],[DVAD]]</f>
        <v>36-45</v>
      </c>
      <c r="H1169" t="str">
        <f>Table12[[#This Row],[Kids]]</f>
        <v>No</v>
      </c>
      <c r="I1169" t="str">
        <f>Table12[[#This Row],[Teens]]</f>
        <v>Yes</v>
      </c>
    </row>
    <row r="1170" spans="1:9" ht="16.5" x14ac:dyDescent="0.3">
      <c r="A1170">
        <f>Table2[[#This Row],[NumWebPurchases]]</f>
        <v>1</v>
      </c>
      <c r="B1170">
        <f>Table2[[#This Row],[NumCatalogPurchases]]</f>
        <v>1</v>
      </c>
      <c r="C1170">
        <f>Table2[[#This Row],[NumStorePurchases]]</f>
        <v>3</v>
      </c>
      <c r="D1170">
        <f>Table2[[#This Row],[NumWebVisitsMonth]]</f>
        <v>3</v>
      </c>
      <c r="E1170" s="3">
        <f>Table12[[#This Row],[Age]]</f>
        <v>45</v>
      </c>
      <c r="F1170" t="s">
        <v>33</v>
      </c>
      <c r="G1170" t="str">
        <f>Table12[[#This Row],[DVAD]]</f>
        <v>36-45</v>
      </c>
      <c r="H1170" t="str">
        <f>Table12[[#This Row],[Kids]]</f>
        <v>No</v>
      </c>
      <c r="I1170" t="str">
        <f>Table12[[#This Row],[Teens]]</f>
        <v>Yes</v>
      </c>
    </row>
    <row r="1171" spans="1:9" ht="16.5" x14ac:dyDescent="0.3">
      <c r="A1171">
        <f>Table2[[#This Row],[NumWebPurchases]]</f>
        <v>2</v>
      </c>
      <c r="B1171">
        <f>Table2[[#This Row],[NumCatalogPurchases]]</f>
        <v>0</v>
      </c>
      <c r="C1171">
        <f>Table2[[#This Row],[NumStorePurchases]]</f>
        <v>4</v>
      </c>
      <c r="D1171">
        <f>Table2[[#This Row],[NumWebVisitsMonth]]</f>
        <v>8</v>
      </c>
      <c r="E1171" s="3">
        <f>Table12[[#This Row],[Age]]</f>
        <v>44</v>
      </c>
      <c r="F1171" t="s">
        <v>30</v>
      </c>
      <c r="G1171" t="str">
        <f>Table12[[#This Row],[DVAD]]</f>
        <v>36-45</v>
      </c>
      <c r="H1171" t="str">
        <f>Table12[[#This Row],[Kids]]</f>
        <v>Yes</v>
      </c>
      <c r="I1171" t="str">
        <f>Table12[[#This Row],[Teens]]</f>
        <v>Yes</v>
      </c>
    </row>
    <row r="1172" spans="1:9" ht="16.5" x14ac:dyDescent="0.3">
      <c r="A1172">
        <f>Table2[[#This Row],[NumWebPurchases]]</f>
        <v>4</v>
      </c>
      <c r="B1172">
        <f>Table2[[#This Row],[NumCatalogPurchases]]</f>
        <v>4</v>
      </c>
      <c r="C1172">
        <f>Table2[[#This Row],[NumStorePurchases]]</f>
        <v>8</v>
      </c>
      <c r="D1172">
        <f>Table2[[#This Row],[NumWebVisitsMonth]]</f>
        <v>2</v>
      </c>
      <c r="E1172" s="3">
        <f>Table12[[#This Row],[Age]]</f>
        <v>65</v>
      </c>
      <c r="F1172" t="s">
        <v>33</v>
      </c>
      <c r="G1172" t="str">
        <f>Table12[[#This Row],[DVAD]]</f>
        <v>56-65</v>
      </c>
      <c r="H1172" t="str">
        <f>Table12[[#This Row],[Kids]]</f>
        <v>No</v>
      </c>
      <c r="I1172" t="str">
        <f>Table12[[#This Row],[Teens]]</f>
        <v>No</v>
      </c>
    </row>
    <row r="1173" spans="1:9" ht="16.5" x14ac:dyDescent="0.3">
      <c r="A1173">
        <f>Table2[[#This Row],[NumWebPurchases]]</f>
        <v>3</v>
      </c>
      <c r="B1173">
        <f>Table2[[#This Row],[NumCatalogPurchases]]</f>
        <v>4</v>
      </c>
      <c r="C1173">
        <f>Table2[[#This Row],[NumStorePurchases]]</f>
        <v>8</v>
      </c>
      <c r="D1173">
        <f>Table2[[#This Row],[NumWebVisitsMonth]]</f>
        <v>1</v>
      </c>
      <c r="E1173" s="3">
        <f>Table12[[#This Row],[Age]]</f>
        <v>45</v>
      </c>
      <c r="F1173" t="s">
        <v>33</v>
      </c>
      <c r="G1173" t="str">
        <f>Table12[[#This Row],[DVAD]]</f>
        <v>36-45</v>
      </c>
      <c r="H1173" t="str">
        <f>Table12[[#This Row],[Kids]]</f>
        <v>No</v>
      </c>
      <c r="I1173" t="str">
        <f>Table12[[#This Row],[Teens]]</f>
        <v>No</v>
      </c>
    </row>
    <row r="1174" spans="1:9" ht="16.5" x14ac:dyDescent="0.3">
      <c r="A1174">
        <f>Table2[[#This Row],[NumWebPurchases]]</f>
        <v>1</v>
      </c>
      <c r="B1174">
        <f>Table2[[#This Row],[NumCatalogPurchases]]</f>
        <v>0</v>
      </c>
      <c r="C1174">
        <f>Table2[[#This Row],[NumStorePurchases]]</f>
        <v>2</v>
      </c>
      <c r="D1174">
        <f>Table2[[#This Row],[NumWebVisitsMonth]]</f>
        <v>5</v>
      </c>
      <c r="E1174" s="3">
        <f>Table12[[#This Row],[Age]]</f>
        <v>18</v>
      </c>
      <c r="F1174" t="s">
        <v>33</v>
      </c>
      <c r="G1174" t="str">
        <f>Table12[[#This Row],[DVAD]]</f>
        <v>16-25</v>
      </c>
      <c r="H1174" t="str">
        <f>Table12[[#This Row],[Kids]]</f>
        <v>No</v>
      </c>
      <c r="I1174" t="str">
        <f>Table12[[#This Row],[Teens]]</f>
        <v>No</v>
      </c>
    </row>
    <row r="1175" spans="1:9" ht="16.5" x14ac:dyDescent="0.3">
      <c r="A1175">
        <f>Table2[[#This Row],[NumWebPurchases]]</f>
        <v>1</v>
      </c>
      <c r="B1175">
        <f>Table2[[#This Row],[NumCatalogPurchases]]</f>
        <v>0</v>
      </c>
      <c r="C1175">
        <f>Table2[[#This Row],[NumStorePurchases]]</f>
        <v>3</v>
      </c>
      <c r="D1175">
        <f>Table2[[#This Row],[NumWebVisitsMonth]]</f>
        <v>8</v>
      </c>
      <c r="E1175" s="3">
        <f>Table12[[#This Row],[Age]]</f>
        <v>40</v>
      </c>
      <c r="F1175" t="s">
        <v>33</v>
      </c>
      <c r="G1175" t="str">
        <f>Table12[[#This Row],[DVAD]]</f>
        <v>36-45</v>
      </c>
      <c r="H1175" t="str">
        <f>Table12[[#This Row],[Kids]]</f>
        <v>No</v>
      </c>
      <c r="I1175" t="str">
        <f>Table12[[#This Row],[Teens]]</f>
        <v>No</v>
      </c>
    </row>
    <row r="1176" spans="1:9" ht="16.5" x14ac:dyDescent="0.3">
      <c r="A1176">
        <f>Table2[[#This Row],[NumWebPurchases]]</f>
        <v>8</v>
      </c>
      <c r="B1176">
        <f>Table2[[#This Row],[NumCatalogPurchases]]</f>
        <v>2</v>
      </c>
      <c r="C1176">
        <f>Table2[[#This Row],[NumStorePurchases]]</f>
        <v>5</v>
      </c>
      <c r="D1176">
        <f>Table2[[#This Row],[NumWebVisitsMonth]]</f>
        <v>5</v>
      </c>
      <c r="E1176" s="3">
        <f>Table12[[#This Row],[Age]]</f>
        <v>22</v>
      </c>
      <c r="F1176" t="s">
        <v>31</v>
      </c>
      <c r="G1176" t="str">
        <f>Table12[[#This Row],[DVAD]]</f>
        <v>16-25</v>
      </c>
      <c r="H1176" t="str">
        <f>Table12[[#This Row],[Kids]]</f>
        <v>No</v>
      </c>
      <c r="I1176" t="str">
        <f>Table12[[#This Row],[Teens]]</f>
        <v>No</v>
      </c>
    </row>
    <row r="1177" spans="1:9" ht="16.5" x14ac:dyDescent="0.3">
      <c r="A1177">
        <f>Table2[[#This Row],[NumWebPurchases]]</f>
        <v>8</v>
      </c>
      <c r="B1177">
        <f>Table2[[#This Row],[NumCatalogPurchases]]</f>
        <v>2</v>
      </c>
      <c r="C1177">
        <f>Table2[[#This Row],[NumStorePurchases]]</f>
        <v>4</v>
      </c>
      <c r="D1177">
        <f>Table2[[#This Row],[NumWebVisitsMonth]]</f>
        <v>7</v>
      </c>
      <c r="E1177" s="3">
        <f>Table12[[#This Row],[Age]]</f>
        <v>57</v>
      </c>
      <c r="F1177" t="s">
        <v>33</v>
      </c>
      <c r="G1177" t="str">
        <f>Table12[[#This Row],[DVAD]]</f>
        <v>56-65</v>
      </c>
      <c r="H1177" t="str">
        <f>Table12[[#This Row],[Kids]]</f>
        <v>Yes</v>
      </c>
      <c r="I1177" t="str">
        <f>Table12[[#This Row],[Teens]]</f>
        <v>Yes</v>
      </c>
    </row>
    <row r="1178" spans="1:9" ht="16.5" x14ac:dyDescent="0.3">
      <c r="A1178">
        <f>Table2[[#This Row],[NumWebPurchases]]</f>
        <v>2</v>
      </c>
      <c r="B1178">
        <f>Table2[[#This Row],[NumCatalogPurchases]]</f>
        <v>0</v>
      </c>
      <c r="C1178">
        <f>Table2[[#This Row],[NumStorePurchases]]</f>
        <v>3</v>
      </c>
      <c r="D1178">
        <f>Table2[[#This Row],[NumWebVisitsMonth]]</f>
        <v>8</v>
      </c>
      <c r="E1178" s="3">
        <f>Table12[[#This Row],[Age]]</f>
        <v>34</v>
      </c>
      <c r="F1178" t="s">
        <v>33</v>
      </c>
      <c r="G1178" t="str">
        <f>Table12[[#This Row],[DVAD]]</f>
        <v>26-35</v>
      </c>
      <c r="H1178" t="str">
        <f>Table12[[#This Row],[Kids]]</f>
        <v>Yes</v>
      </c>
      <c r="I1178" t="str">
        <f>Table12[[#This Row],[Teens]]</f>
        <v>No</v>
      </c>
    </row>
    <row r="1179" spans="1:9" ht="16.5" x14ac:dyDescent="0.3">
      <c r="A1179">
        <f>Table2[[#This Row],[NumWebPurchases]]</f>
        <v>2</v>
      </c>
      <c r="B1179">
        <f>Table2[[#This Row],[NumCatalogPurchases]]</f>
        <v>2</v>
      </c>
      <c r="C1179">
        <f>Table2[[#This Row],[NumStorePurchases]]</f>
        <v>6</v>
      </c>
      <c r="D1179">
        <f>Table2[[#This Row],[NumWebVisitsMonth]]</f>
        <v>5</v>
      </c>
      <c r="E1179" s="3">
        <f>Table12[[#This Row],[Age]]</f>
        <v>53</v>
      </c>
      <c r="F1179" t="s">
        <v>33</v>
      </c>
      <c r="G1179" t="str">
        <f>Table12[[#This Row],[DVAD]]</f>
        <v>46-55</v>
      </c>
      <c r="H1179" t="str">
        <f>Table12[[#This Row],[Kids]]</f>
        <v>No</v>
      </c>
      <c r="I1179" t="str">
        <f>Table12[[#This Row],[Teens]]</f>
        <v>Yes</v>
      </c>
    </row>
    <row r="1180" spans="1:9" ht="16.5" x14ac:dyDescent="0.3">
      <c r="A1180">
        <f>Table2[[#This Row],[NumWebPurchases]]</f>
        <v>1</v>
      </c>
      <c r="B1180">
        <f>Table2[[#This Row],[NumCatalogPurchases]]</f>
        <v>0</v>
      </c>
      <c r="C1180">
        <f>Table2[[#This Row],[NumStorePurchases]]</f>
        <v>2</v>
      </c>
      <c r="D1180">
        <f>Table2[[#This Row],[NumWebVisitsMonth]]</f>
        <v>8</v>
      </c>
      <c r="E1180" s="3">
        <f>Table12[[#This Row],[Age]]</f>
        <v>60</v>
      </c>
      <c r="F1180" t="s">
        <v>35</v>
      </c>
      <c r="G1180" t="str">
        <f>Table12[[#This Row],[DVAD]]</f>
        <v>56-65</v>
      </c>
      <c r="H1180" t="str">
        <f>Table12[[#This Row],[Kids]]</f>
        <v>Yes</v>
      </c>
      <c r="I1180" t="str">
        <f>Table12[[#This Row],[Teens]]</f>
        <v>Yes</v>
      </c>
    </row>
    <row r="1181" spans="1:9" ht="16.5" x14ac:dyDescent="0.3">
      <c r="A1181">
        <f>Table2[[#This Row],[NumWebPurchases]]</f>
        <v>3</v>
      </c>
      <c r="B1181">
        <f>Table2[[#This Row],[NumCatalogPurchases]]</f>
        <v>2</v>
      </c>
      <c r="C1181">
        <f>Table2[[#This Row],[NumStorePurchases]]</f>
        <v>10</v>
      </c>
      <c r="D1181">
        <f>Table2[[#This Row],[NumWebVisitsMonth]]</f>
        <v>3</v>
      </c>
      <c r="E1181" s="3">
        <f>Table12[[#This Row],[Age]]</f>
        <v>32</v>
      </c>
      <c r="F1181" t="s">
        <v>30</v>
      </c>
      <c r="G1181" t="str">
        <f>Table12[[#This Row],[DVAD]]</f>
        <v>26-35</v>
      </c>
      <c r="H1181" t="str">
        <f>Table12[[#This Row],[Kids]]</f>
        <v>No</v>
      </c>
      <c r="I1181" t="str">
        <f>Table12[[#This Row],[Teens]]</f>
        <v>Yes</v>
      </c>
    </row>
    <row r="1182" spans="1:9" ht="16.5" x14ac:dyDescent="0.3">
      <c r="A1182">
        <f>Table2[[#This Row],[NumWebPurchases]]</f>
        <v>2</v>
      </c>
      <c r="B1182">
        <f>Table2[[#This Row],[NumCatalogPurchases]]</f>
        <v>0</v>
      </c>
      <c r="C1182">
        <f>Table2[[#This Row],[NumStorePurchases]]</f>
        <v>4</v>
      </c>
      <c r="D1182">
        <f>Table2[[#This Row],[NumWebVisitsMonth]]</f>
        <v>5</v>
      </c>
      <c r="E1182" s="3">
        <f>Table12[[#This Row],[Age]]</f>
        <v>32</v>
      </c>
      <c r="F1182" t="s">
        <v>31</v>
      </c>
      <c r="G1182" t="str">
        <f>Table12[[#This Row],[DVAD]]</f>
        <v>26-35</v>
      </c>
      <c r="H1182" t="str">
        <f>Table12[[#This Row],[Kids]]</f>
        <v>Yes</v>
      </c>
      <c r="I1182" t="str">
        <f>Table12[[#This Row],[Teens]]</f>
        <v>Yes</v>
      </c>
    </row>
    <row r="1183" spans="1:9" ht="16.5" x14ac:dyDescent="0.3">
      <c r="A1183">
        <f>Table2[[#This Row],[NumWebPurchases]]</f>
        <v>3</v>
      </c>
      <c r="B1183">
        <f>Table2[[#This Row],[NumCatalogPurchases]]</f>
        <v>4</v>
      </c>
      <c r="C1183">
        <f>Table2[[#This Row],[NumStorePurchases]]</f>
        <v>10</v>
      </c>
      <c r="D1183">
        <f>Table2[[#This Row],[NumWebVisitsMonth]]</f>
        <v>1</v>
      </c>
      <c r="E1183" s="3">
        <f>Table12[[#This Row],[Age]]</f>
        <v>23</v>
      </c>
      <c r="F1183" t="s">
        <v>33</v>
      </c>
      <c r="G1183" t="str">
        <f>Table12[[#This Row],[DVAD]]</f>
        <v>16-25</v>
      </c>
      <c r="H1183" t="str">
        <f>Table12[[#This Row],[Kids]]</f>
        <v>No</v>
      </c>
      <c r="I1183" t="str">
        <f>Table12[[#This Row],[Teens]]</f>
        <v>No</v>
      </c>
    </row>
    <row r="1184" spans="1:9" ht="16.5" x14ac:dyDescent="0.3">
      <c r="A1184">
        <f>Table2[[#This Row],[NumWebPurchases]]</f>
        <v>8</v>
      </c>
      <c r="B1184">
        <f>Table2[[#This Row],[NumCatalogPurchases]]</f>
        <v>2</v>
      </c>
      <c r="C1184">
        <f>Table2[[#This Row],[NumStorePurchases]]</f>
        <v>6</v>
      </c>
      <c r="D1184">
        <f>Table2[[#This Row],[NumWebVisitsMonth]]</f>
        <v>7</v>
      </c>
      <c r="E1184" s="3">
        <f>Table12[[#This Row],[Age]]</f>
        <v>63</v>
      </c>
      <c r="F1184" t="s">
        <v>35</v>
      </c>
      <c r="G1184" t="str">
        <f>Table12[[#This Row],[DVAD]]</f>
        <v>56-65</v>
      </c>
      <c r="H1184" t="str">
        <f>Table12[[#This Row],[Kids]]</f>
        <v>No</v>
      </c>
      <c r="I1184" t="str">
        <f>Table12[[#This Row],[Teens]]</f>
        <v>Yes</v>
      </c>
    </row>
    <row r="1185" spans="1:9" ht="16.5" x14ac:dyDescent="0.3">
      <c r="A1185">
        <f>Table2[[#This Row],[NumWebPurchases]]</f>
        <v>4</v>
      </c>
      <c r="B1185">
        <f>Table2[[#This Row],[NumCatalogPurchases]]</f>
        <v>1</v>
      </c>
      <c r="C1185">
        <f>Table2[[#This Row],[NumStorePurchases]]</f>
        <v>5</v>
      </c>
      <c r="D1185">
        <f>Table2[[#This Row],[NumWebVisitsMonth]]</f>
        <v>6</v>
      </c>
      <c r="E1185" s="3">
        <f>Table12[[#This Row],[Age]]</f>
        <v>56</v>
      </c>
      <c r="F1185" t="s">
        <v>30</v>
      </c>
      <c r="G1185" t="str">
        <f>Table12[[#This Row],[DVAD]]</f>
        <v>56-65</v>
      </c>
      <c r="H1185" t="str">
        <f>Table12[[#This Row],[Kids]]</f>
        <v>No</v>
      </c>
      <c r="I1185" t="str">
        <f>Table12[[#This Row],[Teens]]</f>
        <v>Yes</v>
      </c>
    </row>
    <row r="1186" spans="1:9" ht="16.5" x14ac:dyDescent="0.3">
      <c r="A1186">
        <f>Table2[[#This Row],[NumWebPurchases]]</f>
        <v>9</v>
      </c>
      <c r="B1186">
        <f>Table2[[#This Row],[NumCatalogPurchases]]</f>
        <v>5</v>
      </c>
      <c r="C1186">
        <f>Table2[[#This Row],[NumStorePurchases]]</f>
        <v>4</v>
      </c>
      <c r="D1186">
        <f>Table2[[#This Row],[NumWebVisitsMonth]]</f>
        <v>7</v>
      </c>
      <c r="E1186" s="3">
        <f>Table12[[#This Row],[Age]]</f>
        <v>52</v>
      </c>
      <c r="F1186" t="s">
        <v>30</v>
      </c>
      <c r="G1186" t="str">
        <f>Table12[[#This Row],[DVAD]]</f>
        <v>46-55</v>
      </c>
      <c r="H1186" t="str">
        <f>Table12[[#This Row],[Kids]]</f>
        <v>No</v>
      </c>
      <c r="I1186" t="str">
        <f>Table12[[#This Row],[Teens]]</f>
        <v>Yes</v>
      </c>
    </row>
    <row r="1187" spans="1:9" ht="16.5" x14ac:dyDescent="0.3">
      <c r="A1187">
        <f>Table2[[#This Row],[NumWebPurchases]]</f>
        <v>2</v>
      </c>
      <c r="B1187">
        <f>Table2[[#This Row],[NumCatalogPurchases]]</f>
        <v>2</v>
      </c>
      <c r="C1187">
        <f>Table2[[#This Row],[NumStorePurchases]]</f>
        <v>3</v>
      </c>
      <c r="D1187">
        <f>Table2[[#This Row],[NumWebVisitsMonth]]</f>
        <v>5</v>
      </c>
      <c r="E1187" s="3">
        <f>Table12[[#This Row],[Age]]</f>
        <v>55</v>
      </c>
      <c r="F1187" t="s">
        <v>30</v>
      </c>
      <c r="G1187" t="str">
        <f>Table12[[#This Row],[DVAD]]</f>
        <v>46-55</v>
      </c>
      <c r="H1187" t="str">
        <f>Table12[[#This Row],[Kids]]</f>
        <v>Yes</v>
      </c>
      <c r="I1187" t="str">
        <f>Table12[[#This Row],[Teens]]</f>
        <v>Yes</v>
      </c>
    </row>
    <row r="1188" spans="1:9" ht="16.5" x14ac:dyDescent="0.3">
      <c r="A1188">
        <f>Table2[[#This Row],[NumWebPurchases]]</f>
        <v>1</v>
      </c>
      <c r="B1188">
        <f>Table2[[#This Row],[NumCatalogPurchases]]</f>
        <v>0</v>
      </c>
      <c r="C1188">
        <f>Table2[[#This Row],[NumStorePurchases]]</f>
        <v>2</v>
      </c>
      <c r="D1188">
        <f>Table2[[#This Row],[NumWebVisitsMonth]]</f>
        <v>7</v>
      </c>
      <c r="E1188" s="3">
        <f>Table12[[#This Row],[Age]]</f>
        <v>43</v>
      </c>
      <c r="F1188" t="s">
        <v>33</v>
      </c>
      <c r="G1188" t="str">
        <f>Table12[[#This Row],[DVAD]]</f>
        <v>36-45</v>
      </c>
      <c r="H1188" t="str">
        <f>Table12[[#This Row],[Kids]]</f>
        <v>Yes</v>
      </c>
      <c r="I1188" t="str">
        <f>Table12[[#This Row],[Teens]]</f>
        <v>No</v>
      </c>
    </row>
    <row r="1189" spans="1:9" ht="16.5" x14ac:dyDescent="0.3">
      <c r="A1189">
        <f>Table2[[#This Row],[NumWebPurchases]]</f>
        <v>1</v>
      </c>
      <c r="B1189">
        <f>Table2[[#This Row],[NumCatalogPurchases]]</f>
        <v>0</v>
      </c>
      <c r="C1189">
        <f>Table2[[#This Row],[NumStorePurchases]]</f>
        <v>3</v>
      </c>
      <c r="D1189">
        <f>Table2[[#This Row],[NumWebVisitsMonth]]</f>
        <v>5</v>
      </c>
      <c r="E1189" s="3">
        <f>Table12[[#This Row],[Age]]</f>
        <v>28</v>
      </c>
      <c r="F1189" t="s">
        <v>30</v>
      </c>
      <c r="G1189" t="str">
        <f>Table12[[#This Row],[DVAD]]</f>
        <v>26-35</v>
      </c>
      <c r="H1189" t="str">
        <f>Table12[[#This Row],[Kids]]</f>
        <v>Yes</v>
      </c>
      <c r="I1189" t="str">
        <f>Table12[[#This Row],[Teens]]</f>
        <v>No</v>
      </c>
    </row>
    <row r="1190" spans="1:9" ht="16.5" x14ac:dyDescent="0.3">
      <c r="A1190">
        <f>Table2[[#This Row],[NumWebPurchases]]</f>
        <v>1</v>
      </c>
      <c r="B1190">
        <f>Table2[[#This Row],[NumCatalogPurchases]]</f>
        <v>0</v>
      </c>
      <c r="C1190">
        <f>Table2[[#This Row],[NumStorePurchases]]</f>
        <v>4</v>
      </c>
      <c r="D1190">
        <f>Table2[[#This Row],[NumWebVisitsMonth]]</f>
        <v>4</v>
      </c>
      <c r="E1190" s="3">
        <f>Table12[[#This Row],[Age]]</f>
        <v>48</v>
      </c>
      <c r="F1190" t="s">
        <v>31</v>
      </c>
      <c r="G1190" t="str">
        <f>Table12[[#This Row],[DVAD]]</f>
        <v>46-55</v>
      </c>
      <c r="H1190" t="str">
        <f>Table12[[#This Row],[Kids]]</f>
        <v>Yes</v>
      </c>
      <c r="I1190" t="str">
        <f>Table12[[#This Row],[Teens]]</f>
        <v>Yes</v>
      </c>
    </row>
    <row r="1191" spans="1:9" ht="16.5" x14ac:dyDescent="0.3">
      <c r="A1191">
        <f>Table2[[#This Row],[NumWebPurchases]]</f>
        <v>6</v>
      </c>
      <c r="B1191">
        <f>Table2[[#This Row],[NumCatalogPurchases]]</f>
        <v>6</v>
      </c>
      <c r="C1191">
        <f>Table2[[#This Row],[NumStorePurchases]]</f>
        <v>13</v>
      </c>
      <c r="D1191">
        <f>Table2[[#This Row],[NumWebVisitsMonth]]</f>
        <v>4</v>
      </c>
      <c r="E1191" s="3">
        <f>Table12[[#This Row],[Age]]</f>
        <v>61</v>
      </c>
      <c r="F1191" t="s">
        <v>33</v>
      </c>
      <c r="G1191" t="str">
        <f>Table12[[#This Row],[DVAD]]</f>
        <v>56-65</v>
      </c>
      <c r="H1191" t="str">
        <f>Table12[[#This Row],[Kids]]</f>
        <v>No</v>
      </c>
      <c r="I1191" t="str">
        <f>Table12[[#This Row],[Teens]]</f>
        <v>Yes</v>
      </c>
    </row>
    <row r="1192" spans="1:9" ht="16.5" x14ac:dyDescent="0.3">
      <c r="A1192">
        <f>Table2[[#This Row],[NumWebPurchases]]</f>
        <v>3</v>
      </c>
      <c r="B1192">
        <f>Table2[[#This Row],[NumCatalogPurchases]]</f>
        <v>1</v>
      </c>
      <c r="C1192">
        <f>Table2[[#This Row],[NumStorePurchases]]</f>
        <v>4</v>
      </c>
      <c r="D1192">
        <f>Table2[[#This Row],[NumWebVisitsMonth]]</f>
        <v>8</v>
      </c>
      <c r="E1192" s="3">
        <f>Table12[[#This Row],[Age]]</f>
        <v>50</v>
      </c>
      <c r="F1192" t="s">
        <v>35</v>
      </c>
      <c r="G1192" t="str">
        <f>Table12[[#This Row],[DVAD]]</f>
        <v>46-55</v>
      </c>
      <c r="H1192" t="str">
        <f>Table12[[#This Row],[Kids]]</f>
        <v>No</v>
      </c>
      <c r="I1192" t="str">
        <f>Table12[[#This Row],[Teens]]</f>
        <v>Yes</v>
      </c>
    </row>
    <row r="1193" spans="1:9" ht="16.5" x14ac:dyDescent="0.3">
      <c r="A1193">
        <f>Table2[[#This Row],[NumWebPurchases]]</f>
        <v>1</v>
      </c>
      <c r="B1193">
        <f>Table2[[#This Row],[NumCatalogPurchases]]</f>
        <v>0</v>
      </c>
      <c r="C1193">
        <f>Table2[[#This Row],[NumStorePurchases]]</f>
        <v>3</v>
      </c>
      <c r="D1193">
        <f>Table2[[#This Row],[NumWebVisitsMonth]]</f>
        <v>5</v>
      </c>
      <c r="E1193" s="3">
        <f>Table12[[#This Row],[Age]]</f>
        <v>40</v>
      </c>
      <c r="F1193" t="s">
        <v>38</v>
      </c>
      <c r="G1193" t="str">
        <f>Table12[[#This Row],[DVAD]]</f>
        <v>36-45</v>
      </c>
      <c r="H1193" t="str">
        <f>Table12[[#This Row],[Kids]]</f>
        <v>No</v>
      </c>
      <c r="I1193" t="str">
        <f>Table12[[#This Row],[Teens]]</f>
        <v>Yes</v>
      </c>
    </row>
    <row r="1194" spans="1:9" ht="16.5" x14ac:dyDescent="0.3">
      <c r="A1194">
        <f>Table2[[#This Row],[NumWebPurchases]]</f>
        <v>5</v>
      </c>
      <c r="B1194">
        <f>Table2[[#This Row],[NumCatalogPurchases]]</f>
        <v>6</v>
      </c>
      <c r="C1194">
        <f>Table2[[#This Row],[NumStorePurchases]]</f>
        <v>4</v>
      </c>
      <c r="D1194">
        <f>Table2[[#This Row],[NumWebVisitsMonth]]</f>
        <v>3</v>
      </c>
      <c r="E1194" s="3">
        <f>Table12[[#This Row],[Age]]</f>
        <v>42</v>
      </c>
      <c r="F1194" t="s">
        <v>35</v>
      </c>
      <c r="G1194" t="str">
        <f>Table12[[#This Row],[DVAD]]</f>
        <v>36-45</v>
      </c>
      <c r="H1194" t="str">
        <f>Table12[[#This Row],[Kids]]</f>
        <v>No</v>
      </c>
      <c r="I1194" t="str">
        <f>Table12[[#This Row],[Teens]]</f>
        <v>No</v>
      </c>
    </row>
    <row r="1195" spans="1:9" ht="16.5" x14ac:dyDescent="0.3">
      <c r="A1195">
        <f>Table2[[#This Row],[NumWebPurchases]]</f>
        <v>7</v>
      </c>
      <c r="B1195">
        <f>Table2[[#This Row],[NumCatalogPurchases]]</f>
        <v>4</v>
      </c>
      <c r="C1195">
        <f>Table2[[#This Row],[NumStorePurchases]]</f>
        <v>10</v>
      </c>
      <c r="D1195">
        <f>Table2[[#This Row],[NumWebVisitsMonth]]</f>
        <v>4</v>
      </c>
      <c r="E1195" s="3">
        <f>Table12[[#This Row],[Age]]</f>
        <v>43</v>
      </c>
      <c r="F1195" t="s">
        <v>30</v>
      </c>
      <c r="G1195" t="str">
        <f>Table12[[#This Row],[DVAD]]</f>
        <v>36-45</v>
      </c>
      <c r="H1195" t="str">
        <f>Table12[[#This Row],[Kids]]</f>
        <v>No</v>
      </c>
      <c r="I1195" t="str">
        <f>Table12[[#This Row],[Teens]]</f>
        <v>Yes</v>
      </c>
    </row>
    <row r="1196" spans="1:9" ht="16.5" x14ac:dyDescent="0.3">
      <c r="A1196">
        <f>Table2[[#This Row],[NumWebPurchases]]</f>
        <v>1</v>
      </c>
      <c r="B1196">
        <f>Table2[[#This Row],[NumCatalogPurchases]]</f>
        <v>2</v>
      </c>
      <c r="C1196">
        <f>Table2[[#This Row],[NumStorePurchases]]</f>
        <v>2</v>
      </c>
      <c r="D1196">
        <f>Table2[[#This Row],[NumWebVisitsMonth]]</f>
        <v>4</v>
      </c>
      <c r="E1196" s="3">
        <f>Table12[[#This Row],[Age]]</f>
        <v>54</v>
      </c>
      <c r="F1196" t="s">
        <v>33</v>
      </c>
      <c r="G1196" t="str">
        <f>Table12[[#This Row],[DVAD]]</f>
        <v>46-55</v>
      </c>
      <c r="H1196" t="str">
        <f>Table12[[#This Row],[Kids]]</f>
        <v>No</v>
      </c>
      <c r="I1196" t="str">
        <f>Table12[[#This Row],[Teens]]</f>
        <v>Yes</v>
      </c>
    </row>
    <row r="1197" spans="1:9" ht="16.5" x14ac:dyDescent="0.3">
      <c r="A1197">
        <f>Table2[[#This Row],[NumWebPurchases]]</f>
        <v>4</v>
      </c>
      <c r="B1197">
        <f>Table2[[#This Row],[NumCatalogPurchases]]</f>
        <v>0</v>
      </c>
      <c r="C1197">
        <f>Table2[[#This Row],[NumStorePurchases]]</f>
        <v>4</v>
      </c>
      <c r="D1197">
        <f>Table2[[#This Row],[NumWebVisitsMonth]]</f>
        <v>5</v>
      </c>
      <c r="E1197" s="3">
        <f>Table12[[#This Row],[Age]]</f>
        <v>62</v>
      </c>
      <c r="F1197" t="s">
        <v>35</v>
      </c>
      <c r="G1197" t="str">
        <f>Table12[[#This Row],[DVAD]]</f>
        <v>56-65</v>
      </c>
      <c r="H1197" t="str">
        <f>Table12[[#This Row],[Kids]]</f>
        <v>No</v>
      </c>
      <c r="I1197" t="str">
        <f>Table12[[#This Row],[Teens]]</f>
        <v>Yes</v>
      </c>
    </row>
    <row r="1198" spans="1:9" ht="16.5" x14ac:dyDescent="0.3">
      <c r="A1198">
        <f>Table2[[#This Row],[NumWebPurchases]]</f>
        <v>2</v>
      </c>
      <c r="B1198">
        <f>Table2[[#This Row],[NumCatalogPurchases]]</f>
        <v>1</v>
      </c>
      <c r="C1198">
        <f>Table2[[#This Row],[NumStorePurchases]]</f>
        <v>4</v>
      </c>
      <c r="D1198">
        <f>Table2[[#This Row],[NumWebVisitsMonth]]</f>
        <v>6</v>
      </c>
      <c r="E1198" s="3">
        <f>Table12[[#This Row],[Age]]</f>
        <v>44</v>
      </c>
      <c r="F1198" t="s">
        <v>33</v>
      </c>
      <c r="G1198" t="str">
        <f>Table12[[#This Row],[DVAD]]</f>
        <v>36-45</v>
      </c>
      <c r="H1198" t="str">
        <f>Table12[[#This Row],[Kids]]</f>
        <v>Yes</v>
      </c>
      <c r="I1198" t="str">
        <f>Table12[[#This Row],[Teens]]</f>
        <v>Yes</v>
      </c>
    </row>
    <row r="1199" spans="1:9" ht="16.5" x14ac:dyDescent="0.3">
      <c r="A1199">
        <f>Table2[[#This Row],[NumWebPurchases]]</f>
        <v>9</v>
      </c>
      <c r="B1199">
        <f>Table2[[#This Row],[NumCatalogPurchases]]</f>
        <v>3</v>
      </c>
      <c r="C1199">
        <f>Table2[[#This Row],[NumStorePurchases]]</f>
        <v>9</v>
      </c>
      <c r="D1199">
        <f>Table2[[#This Row],[NumWebVisitsMonth]]</f>
        <v>6</v>
      </c>
      <c r="E1199" s="3">
        <f>Table12[[#This Row],[Age]]</f>
        <v>45</v>
      </c>
      <c r="F1199" t="s">
        <v>33</v>
      </c>
      <c r="G1199" t="str">
        <f>Table12[[#This Row],[DVAD]]</f>
        <v>36-45</v>
      </c>
      <c r="H1199" t="str">
        <f>Table12[[#This Row],[Kids]]</f>
        <v>No</v>
      </c>
      <c r="I1199" t="str">
        <f>Table12[[#This Row],[Teens]]</f>
        <v>Yes</v>
      </c>
    </row>
    <row r="1200" spans="1:9" ht="16.5" x14ac:dyDescent="0.3">
      <c r="A1200">
        <f>Table2[[#This Row],[NumWebPurchases]]</f>
        <v>2</v>
      </c>
      <c r="B1200">
        <f>Table2[[#This Row],[NumCatalogPurchases]]</f>
        <v>1</v>
      </c>
      <c r="C1200">
        <f>Table2[[#This Row],[NumStorePurchases]]</f>
        <v>4</v>
      </c>
      <c r="D1200">
        <f>Table2[[#This Row],[NumWebVisitsMonth]]</f>
        <v>4</v>
      </c>
      <c r="E1200" s="3">
        <f>Table12[[#This Row],[Age]]</f>
        <v>48</v>
      </c>
      <c r="F1200" t="s">
        <v>33</v>
      </c>
      <c r="G1200" t="str">
        <f>Table12[[#This Row],[DVAD]]</f>
        <v>46-55</v>
      </c>
      <c r="H1200" t="str">
        <f>Table12[[#This Row],[Kids]]</f>
        <v>No</v>
      </c>
      <c r="I1200" t="str">
        <f>Table12[[#This Row],[Teens]]</f>
        <v>Yes</v>
      </c>
    </row>
    <row r="1201" spans="1:9" ht="16.5" x14ac:dyDescent="0.3">
      <c r="A1201">
        <f>Table2[[#This Row],[NumWebPurchases]]</f>
        <v>5</v>
      </c>
      <c r="B1201">
        <f>Table2[[#This Row],[NumCatalogPurchases]]</f>
        <v>2</v>
      </c>
      <c r="C1201">
        <f>Table2[[#This Row],[NumStorePurchases]]</f>
        <v>10</v>
      </c>
      <c r="D1201">
        <f>Table2[[#This Row],[NumWebVisitsMonth]]</f>
        <v>8</v>
      </c>
      <c r="E1201" s="3">
        <f>Table12[[#This Row],[Age]]</f>
        <v>44</v>
      </c>
      <c r="F1201" t="s">
        <v>38</v>
      </c>
      <c r="G1201" t="str">
        <f>Table12[[#This Row],[DVAD]]</f>
        <v>36-45</v>
      </c>
      <c r="H1201" t="str">
        <f>Table12[[#This Row],[Kids]]</f>
        <v>Yes</v>
      </c>
      <c r="I1201" t="str">
        <f>Table12[[#This Row],[Teens]]</f>
        <v>No</v>
      </c>
    </row>
    <row r="1202" spans="1:9" ht="16.5" x14ac:dyDescent="0.3">
      <c r="A1202">
        <f>Table2[[#This Row],[NumWebPurchases]]</f>
        <v>3</v>
      </c>
      <c r="B1202">
        <f>Table2[[#This Row],[NumCatalogPurchases]]</f>
        <v>5</v>
      </c>
      <c r="C1202">
        <f>Table2[[#This Row],[NumStorePurchases]]</f>
        <v>5</v>
      </c>
      <c r="D1202">
        <f>Table2[[#This Row],[NumWebVisitsMonth]]</f>
        <v>1</v>
      </c>
      <c r="E1202" s="3">
        <f>Table12[[#This Row],[Age]]</f>
        <v>42</v>
      </c>
      <c r="F1202" t="s">
        <v>33</v>
      </c>
      <c r="G1202" t="str">
        <f>Table12[[#This Row],[DVAD]]</f>
        <v>36-45</v>
      </c>
      <c r="H1202" t="str">
        <f>Table12[[#This Row],[Kids]]</f>
        <v>No</v>
      </c>
      <c r="I1202" t="str">
        <f>Table12[[#This Row],[Teens]]</f>
        <v>No</v>
      </c>
    </row>
    <row r="1203" spans="1:9" ht="16.5" x14ac:dyDescent="0.3">
      <c r="A1203">
        <f>Table2[[#This Row],[NumWebPurchases]]</f>
        <v>6</v>
      </c>
      <c r="B1203">
        <f>Table2[[#This Row],[NumCatalogPurchases]]</f>
        <v>6</v>
      </c>
      <c r="C1203">
        <f>Table2[[#This Row],[NumStorePurchases]]</f>
        <v>12</v>
      </c>
      <c r="D1203">
        <f>Table2[[#This Row],[NumWebVisitsMonth]]</f>
        <v>5</v>
      </c>
      <c r="E1203" s="3">
        <f>Table12[[#This Row],[Age]]</f>
        <v>51</v>
      </c>
      <c r="F1203" t="s">
        <v>33</v>
      </c>
      <c r="G1203" t="str">
        <f>Table12[[#This Row],[DVAD]]</f>
        <v>46-55</v>
      </c>
      <c r="H1203" t="str">
        <f>Table12[[#This Row],[Kids]]</f>
        <v>No</v>
      </c>
      <c r="I1203" t="str">
        <f>Table12[[#This Row],[Teens]]</f>
        <v>Yes</v>
      </c>
    </row>
    <row r="1204" spans="1:9" ht="16.5" x14ac:dyDescent="0.3">
      <c r="A1204">
        <f>Table2[[#This Row],[NumWebPurchases]]</f>
        <v>2</v>
      </c>
      <c r="B1204">
        <f>Table2[[#This Row],[NumCatalogPurchases]]</f>
        <v>1</v>
      </c>
      <c r="C1204">
        <f>Table2[[#This Row],[NumStorePurchases]]</f>
        <v>5</v>
      </c>
      <c r="D1204">
        <f>Table2[[#This Row],[NumWebVisitsMonth]]</f>
        <v>4</v>
      </c>
      <c r="E1204" s="3">
        <f>Table12[[#This Row],[Age]]</f>
        <v>36</v>
      </c>
      <c r="F1204" t="s">
        <v>33</v>
      </c>
      <c r="G1204" t="str">
        <f>Table12[[#This Row],[DVAD]]</f>
        <v>36-45</v>
      </c>
      <c r="H1204" t="str">
        <f>Table12[[#This Row],[Kids]]</f>
        <v>Yes</v>
      </c>
      <c r="I1204" t="str">
        <f>Table12[[#This Row],[Teens]]</f>
        <v>Yes</v>
      </c>
    </row>
    <row r="1205" spans="1:9" ht="16.5" x14ac:dyDescent="0.3">
      <c r="A1205">
        <f>Table2[[#This Row],[NumWebPurchases]]</f>
        <v>9</v>
      </c>
      <c r="B1205">
        <f>Table2[[#This Row],[NumCatalogPurchases]]</f>
        <v>2</v>
      </c>
      <c r="C1205">
        <f>Table2[[#This Row],[NumStorePurchases]]</f>
        <v>8</v>
      </c>
      <c r="D1205">
        <f>Table2[[#This Row],[NumWebVisitsMonth]]</f>
        <v>7</v>
      </c>
      <c r="E1205" s="3">
        <f>Table12[[#This Row],[Age]]</f>
        <v>54</v>
      </c>
      <c r="F1205" t="s">
        <v>35</v>
      </c>
      <c r="G1205" t="str">
        <f>Table12[[#This Row],[DVAD]]</f>
        <v>46-55</v>
      </c>
      <c r="H1205" t="str">
        <f>Table12[[#This Row],[Kids]]</f>
        <v>No</v>
      </c>
      <c r="I1205" t="str">
        <f>Table12[[#This Row],[Teens]]</f>
        <v>Yes</v>
      </c>
    </row>
    <row r="1206" spans="1:9" ht="16.5" x14ac:dyDescent="0.3">
      <c r="A1206">
        <f>Table2[[#This Row],[NumWebPurchases]]</f>
        <v>3</v>
      </c>
      <c r="B1206">
        <f>Table2[[#This Row],[NumCatalogPurchases]]</f>
        <v>2</v>
      </c>
      <c r="C1206">
        <f>Table2[[#This Row],[NumStorePurchases]]</f>
        <v>4</v>
      </c>
      <c r="D1206">
        <f>Table2[[#This Row],[NumWebVisitsMonth]]</f>
        <v>4</v>
      </c>
      <c r="E1206" s="3">
        <f>Table12[[#This Row],[Age]]</f>
        <v>55</v>
      </c>
      <c r="F1206" t="s">
        <v>31</v>
      </c>
      <c r="G1206" t="str">
        <f>Table12[[#This Row],[DVAD]]</f>
        <v>46-55</v>
      </c>
      <c r="H1206" t="str">
        <f>Table12[[#This Row],[Kids]]</f>
        <v>No</v>
      </c>
      <c r="I1206" t="str">
        <f>Table12[[#This Row],[Teens]]</f>
        <v>Yes</v>
      </c>
    </row>
    <row r="1207" spans="1:9" ht="16.5" x14ac:dyDescent="0.3">
      <c r="A1207">
        <f>Table2[[#This Row],[NumWebPurchases]]</f>
        <v>1</v>
      </c>
      <c r="B1207">
        <f>Table2[[#This Row],[NumCatalogPurchases]]</f>
        <v>1</v>
      </c>
      <c r="C1207">
        <f>Table2[[#This Row],[NumStorePurchases]]</f>
        <v>2</v>
      </c>
      <c r="D1207">
        <f>Table2[[#This Row],[NumWebVisitsMonth]]</f>
        <v>7</v>
      </c>
      <c r="E1207" s="3">
        <f>Table12[[#This Row],[Age]]</f>
        <v>33</v>
      </c>
      <c r="F1207" t="s">
        <v>33</v>
      </c>
      <c r="G1207" t="str">
        <f>Table12[[#This Row],[DVAD]]</f>
        <v>26-35</v>
      </c>
      <c r="H1207" t="str">
        <f>Table12[[#This Row],[Kids]]</f>
        <v>Yes</v>
      </c>
      <c r="I1207" t="str">
        <f>Table12[[#This Row],[Teens]]</f>
        <v>No</v>
      </c>
    </row>
    <row r="1208" spans="1:9" ht="16.5" x14ac:dyDescent="0.3">
      <c r="A1208">
        <f>Table2[[#This Row],[NumWebPurchases]]</f>
        <v>3</v>
      </c>
      <c r="B1208">
        <f>Table2[[#This Row],[NumCatalogPurchases]]</f>
        <v>4</v>
      </c>
      <c r="C1208">
        <f>Table2[[#This Row],[NumStorePurchases]]</f>
        <v>9</v>
      </c>
      <c r="D1208">
        <f>Table2[[#This Row],[NumWebVisitsMonth]]</f>
        <v>1</v>
      </c>
      <c r="E1208" s="3">
        <f>Table12[[#This Row],[Age]]</f>
        <v>56</v>
      </c>
      <c r="F1208" t="s">
        <v>33</v>
      </c>
      <c r="G1208" t="str">
        <f>Table12[[#This Row],[DVAD]]</f>
        <v>56-65</v>
      </c>
      <c r="H1208" t="str">
        <f>Table12[[#This Row],[Kids]]</f>
        <v>No</v>
      </c>
      <c r="I1208" t="str">
        <f>Table12[[#This Row],[Teens]]</f>
        <v>No</v>
      </c>
    </row>
    <row r="1209" spans="1:9" ht="16.5" x14ac:dyDescent="0.3">
      <c r="A1209">
        <f>Table2[[#This Row],[NumWebPurchases]]</f>
        <v>10</v>
      </c>
      <c r="B1209">
        <f>Table2[[#This Row],[NumCatalogPurchases]]</f>
        <v>4</v>
      </c>
      <c r="C1209">
        <f>Table2[[#This Row],[NumStorePurchases]]</f>
        <v>5</v>
      </c>
      <c r="D1209">
        <f>Table2[[#This Row],[NumWebVisitsMonth]]</f>
        <v>8</v>
      </c>
      <c r="E1209" s="3">
        <f>Table12[[#This Row],[Age]]</f>
        <v>57</v>
      </c>
      <c r="F1209" t="s">
        <v>33</v>
      </c>
      <c r="G1209" t="str">
        <f>Table12[[#This Row],[DVAD]]</f>
        <v>56-65</v>
      </c>
      <c r="H1209" t="str">
        <f>Table12[[#This Row],[Kids]]</f>
        <v>No</v>
      </c>
      <c r="I1209" t="str">
        <f>Table12[[#This Row],[Teens]]</f>
        <v>Yes</v>
      </c>
    </row>
    <row r="1210" spans="1:9" ht="16.5" x14ac:dyDescent="0.3">
      <c r="A1210">
        <f>Table2[[#This Row],[NumWebPurchases]]</f>
        <v>6</v>
      </c>
      <c r="B1210">
        <f>Table2[[#This Row],[NumCatalogPurchases]]</f>
        <v>9</v>
      </c>
      <c r="C1210">
        <f>Table2[[#This Row],[NumStorePurchases]]</f>
        <v>10</v>
      </c>
      <c r="D1210">
        <f>Table2[[#This Row],[NumWebVisitsMonth]]</f>
        <v>2</v>
      </c>
      <c r="E1210" s="3">
        <f>Table12[[#This Row],[Age]]</f>
        <v>48</v>
      </c>
      <c r="F1210" t="s">
        <v>31</v>
      </c>
      <c r="G1210" t="str">
        <f>Table12[[#This Row],[DVAD]]</f>
        <v>46-55</v>
      </c>
      <c r="H1210" t="str">
        <f>Table12[[#This Row],[Kids]]</f>
        <v>No</v>
      </c>
      <c r="I1210" t="str">
        <f>Table12[[#This Row],[Teens]]</f>
        <v>No</v>
      </c>
    </row>
    <row r="1211" spans="1:9" ht="16.5" x14ac:dyDescent="0.3">
      <c r="A1211">
        <f>Table2[[#This Row],[NumWebPurchases]]</f>
        <v>2</v>
      </c>
      <c r="B1211">
        <f>Table2[[#This Row],[NumCatalogPurchases]]</f>
        <v>0</v>
      </c>
      <c r="C1211">
        <f>Table2[[#This Row],[NumStorePurchases]]</f>
        <v>3</v>
      </c>
      <c r="D1211">
        <f>Table2[[#This Row],[NumWebVisitsMonth]]</f>
        <v>7</v>
      </c>
      <c r="E1211" s="3">
        <f>Table12[[#This Row],[Age]]</f>
        <v>23</v>
      </c>
      <c r="F1211" t="s">
        <v>31</v>
      </c>
      <c r="G1211" t="str">
        <f>Table12[[#This Row],[DVAD]]</f>
        <v>16-25</v>
      </c>
      <c r="H1211" t="str">
        <f>Table12[[#This Row],[Kids]]</f>
        <v>No</v>
      </c>
      <c r="I1211" t="str">
        <f>Table12[[#This Row],[Teens]]</f>
        <v>No</v>
      </c>
    </row>
    <row r="1212" spans="1:9" ht="16.5" x14ac:dyDescent="0.3">
      <c r="A1212">
        <f>Table2[[#This Row],[NumWebPurchases]]</f>
        <v>1</v>
      </c>
      <c r="B1212">
        <f>Table2[[#This Row],[NumCatalogPurchases]]</f>
        <v>1</v>
      </c>
      <c r="C1212">
        <f>Table2[[#This Row],[NumStorePurchases]]</f>
        <v>2</v>
      </c>
      <c r="D1212">
        <f>Table2[[#This Row],[NumWebVisitsMonth]]</f>
        <v>5</v>
      </c>
      <c r="E1212" s="3">
        <f>Table12[[#This Row],[Age]]</f>
        <v>57</v>
      </c>
      <c r="F1212" t="s">
        <v>31</v>
      </c>
      <c r="G1212" t="str">
        <f>Table12[[#This Row],[DVAD]]</f>
        <v>56-65</v>
      </c>
      <c r="H1212" t="str">
        <f>Table12[[#This Row],[Kids]]</f>
        <v>No</v>
      </c>
      <c r="I1212" t="str">
        <f>Table12[[#This Row],[Teens]]</f>
        <v>Yes</v>
      </c>
    </row>
    <row r="1213" spans="1:9" ht="16.5" x14ac:dyDescent="0.3">
      <c r="A1213">
        <f>Table2[[#This Row],[NumWebPurchases]]</f>
        <v>3</v>
      </c>
      <c r="B1213">
        <f>Table2[[#This Row],[NumCatalogPurchases]]</f>
        <v>0</v>
      </c>
      <c r="C1213">
        <f>Table2[[#This Row],[NumStorePurchases]]</f>
        <v>4</v>
      </c>
      <c r="D1213">
        <f>Table2[[#This Row],[NumWebVisitsMonth]]</f>
        <v>7</v>
      </c>
      <c r="E1213" s="3">
        <f>Table12[[#This Row],[Age]]</f>
        <v>48</v>
      </c>
      <c r="F1213" t="s">
        <v>31</v>
      </c>
      <c r="G1213" t="str">
        <f>Table12[[#This Row],[DVAD]]</f>
        <v>46-55</v>
      </c>
      <c r="H1213" t="str">
        <f>Table12[[#This Row],[Kids]]</f>
        <v>No</v>
      </c>
      <c r="I1213" t="str">
        <f>Table12[[#This Row],[Teens]]</f>
        <v>Yes</v>
      </c>
    </row>
    <row r="1214" spans="1:9" ht="16.5" x14ac:dyDescent="0.3">
      <c r="A1214">
        <f>Table2[[#This Row],[NumWebPurchases]]</f>
        <v>5</v>
      </c>
      <c r="B1214">
        <f>Table2[[#This Row],[NumCatalogPurchases]]</f>
        <v>1</v>
      </c>
      <c r="C1214">
        <f>Table2[[#This Row],[NumStorePurchases]]</f>
        <v>7</v>
      </c>
      <c r="D1214">
        <f>Table2[[#This Row],[NumWebVisitsMonth]]</f>
        <v>7</v>
      </c>
      <c r="E1214" s="3">
        <f>Table12[[#This Row],[Age]]</f>
        <v>56</v>
      </c>
      <c r="F1214" t="s">
        <v>31</v>
      </c>
      <c r="G1214" t="str">
        <f>Table12[[#This Row],[DVAD]]</f>
        <v>56-65</v>
      </c>
      <c r="H1214" t="str">
        <f>Table12[[#This Row],[Kids]]</f>
        <v>No</v>
      </c>
      <c r="I1214" t="str">
        <f>Table12[[#This Row],[Teens]]</f>
        <v>Yes</v>
      </c>
    </row>
    <row r="1215" spans="1:9" ht="16.5" x14ac:dyDescent="0.3">
      <c r="A1215">
        <f>Table2[[#This Row],[NumWebPurchases]]</f>
        <v>2</v>
      </c>
      <c r="B1215">
        <f>Table2[[#This Row],[NumCatalogPurchases]]</f>
        <v>4</v>
      </c>
      <c r="C1215">
        <f>Table2[[#This Row],[NumStorePurchases]]</f>
        <v>10</v>
      </c>
      <c r="D1215">
        <f>Table2[[#This Row],[NumWebVisitsMonth]]</f>
        <v>1</v>
      </c>
      <c r="E1215" s="3">
        <f>Table12[[#This Row],[Age]]</f>
        <v>58</v>
      </c>
      <c r="F1215" t="s">
        <v>31</v>
      </c>
      <c r="G1215" t="str">
        <f>Table12[[#This Row],[DVAD]]</f>
        <v>56-65</v>
      </c>
      <c r="H1215" t="str">
        <f>Table12[[#This Row],[Kids]]</f>
        <v>No</v>
      </c>
      <c r="I1215" t="str">
        <f>Table12[[#This Row],[Teens]]</f>
        <v>Yes</v>
      </c>
    </row>
    <row r="1216" spans="1:9" ht="16.5" x14ac:dyDescent="0.3">
      <c r="A1216">
        <f>Table2[[#This Row],[NumWebPurchases]]</f>
        <v>7</v>
      </c>
      <c r="B1216">
        <f>Table2[[#This Row],[NumCatalogPurchases]]</f>
        <v>11</v>
      </c>
      <c r="C1216">
        <f>Table2[[#This Row],[NumStorePurchases]]</f>
        <v>11</v>
      </c>
      <c r="D1216">
        <f>Table2[[#This Row],[NumWebVisitsMonth]]</f>
        <v>4</v>
      </c>
      <c r="E1216" s="3">
        <f>Table12[[#This Row],[Age]]</f>
        <v>41</v>
      </c>
      <c r="F1216" t="s">
        <v>33</v>
      </c>
      <c r="G1216" t="str">
        <f>Table12[[#This Row],[DVAD]]</f>
        <v>36-45</v>
      </c>
      <c r="H1216" t="str">
        <f>Table12[[#This Row],[Kids]]</f>
        <v>No</v>
      </c>
      <c r="I1216" t="str">
        <f>Table12[[#This Row],[Teens]]</f>
        <v>Yes</v>
      </c>
    </row>
    <row r="1217" spans="1:9" ht="16.5" x14ac:dyDescent="0.3">
      <c r="A1217">
        <f>Table2[[#This Row],[NumWebPurchases]]</f>
        <v>5</v>
      </c>
      <c r="B1217">
        <f>Table2[[#This Row],[NumCatalogPurchases]]</f>
        <v>9</v>
      </c>
      <c r="C1217">
        <f>Table2[[#This Row],[NumStorePurchases]]</f>
        <v>6</v>
      </c>
      <c r="D1217">
        <f>Table2[[#This Row],[NumWebVisitsMonth]]</f>
        <v>3</v>
      </c>
      <c r="E1217" s="3">
        <f>Table12[[#This Row],[Age]]</f>
        <v>44</v>
      </c>
      <c r="F1217" t="s">
        <v>30</v>
      </c>
      <c r="G1217" t="str">
        <f>Table12[[#This Row],[DVAD]]</f>
        <v>36-45</v>
      </c>
      <c r="H1217" t="str">
        <f>Table12[[#This Row],[Kids]]</f>
        <v>No</v>
      </c>
      <c r="I1217" t="str">
        <f>Table12[[#This Row],[Teens]]</f>
        <v>No</v>
      </c>
    </row>
    <row r="1218" spans="1:9" ht="16.5" x14ac:dyDescent="0.3">
      <c r="A1218">
        <f>Table2[[#This Row],[NumWebPurchases]]</f>
        <v>4</v>
      </c>
      <c r="B1218">
        <f>Table2[[#This Row],[NumCatalogPurchases]]</f>
        <v>1</v>
      </c>
      <c r="C1218">
        <f>Table2[[#This Row],[NumStorePurchases]]</f>
        <v>5</v>
      </c>
      <c r="D1218">
        <f>Table2[[#This Row],[NumWebVisitsMonth]]</f>
        <v>6</v>
      </c>
      <c r="E1218" s="3">
        <f>Table12[[#This Row],[Age]]</f>
        <v>40</v>
      </c>
      <c r="F1218" t="s">
        <v>30</v>
      </c>
      <c r="G1218" t="str">
        <f>Table12[[#This Row],[DVAD]]</f>
        <v>36-45</v>
      </c>
      <c r="H1218" t="str">
        <f>Table12[[#This Row],[Kids]]</f>
        <v>Yes</v>
      </c>
      <c r="I1218" t="str">
        <f>Table12[[#This Row],[Teens]]</f>
        <v>Yes</v>
      </c>
    </row>
    <row r="1219" spans="1:9" ht="16.5" x14ac:dyDescent="0.3">
      <c r="A1219">
        <f>Table2[[#This Row],[NumWebPurchases]]</f>
        <v>2</v>
      </c>
      <c r="B1219">
        <f>Table2[[#This Row],[NumCatalogPurchases]]</f>
        <v>1</v>
      </c>
      <c r="C1219">
        <f>Table2[[#This Row],[NumStorePurchases]]</f>
        <v>4</v>
      </c>
      <c r="D1219">
        <f>Table2[[#This Row],[NumWebVisitsMonth]]</f>
        <v>6</v>
      </c>
      <c r="E1219" s="3">
        <f>Table12[[#This Row],[Age]]</f>
        <v>38</v>
      </c>
      <c r="F1219" t="s">
        <v>31</v>
      </c>
      <c r="G1219" t="str">
        <f>Table12[[#This Row],[DVAD]]</f>
        <v>36-45</v>
      </c>
      <c r="H1219" t="str">
        <f>Table12[[#This Row],[Kids]]</f>
        <v>Yes</v>
      </c>
      <c r="I1219" t="str">
        <f>Table12[[#This Row],[Teens]]</f>
        <v>Yes</v>
      </c>
    </row>
    <row r="1220" spans="1:9" ht="16.5" x14ac:dyDescent="0.3">
      <c r="A1220">
        <f>Table2[[#This Row],[NumWebPurchases]]</f>
        <v>4</v>
      </c>
      <c r="B1220">
        <f>Table2[[#This Row],[NumCatalogPurchases]]</f>
        <v>2</v>
      </c>
      <c r="C1220">
        <f>Table2[[#This Row],[NumStorePurchases]]</f>
        <v>10</v>
      </c>
      <c r="D1220">
        <f>Table2[[#This Row],[NumWebVisitsMonth]]</f>
        <v>3</v>
      </c>
      <c r="E1220" s="3">
        <f>Table12[[#This Row],[Age]]</f>
        <v>48</v>
      </c>
      <c r="F1220" t="s">
        <v>31</v>
      </c>
      <c r="G1220" t="str">
        <f>Table12[[#This Row],[DVAD]]</f>
        <v>46-55</v>
      </c>
      <c r="H1220" t="str">
        <f>Table12[[#This Row],[Kids]]</f>
        <v>No</v>
      </c>
      <c r="I1220" t="str">
        <f>Table12[[#This Row],[Teens]]</f>
        <v>Yes</v>
      </c>
    </row>
    <row r="1221" spans="1:9" ht="16.5" x14ac:dyDescent="0.3">
      <c r="A1221">
        <f>Table2[[#This Row],[NumWebPurchases]]</f>
        <v>3</v>
      </c>
      <c r="B1221">
        <f>Table2[[#This Row],[NumCatalogPurchases]]</f>
        <v>1</v>
      </c>
      <c r="C1221">
        <f>Table2[[#This Row],[NumStorePurchases]]</f>
        <v>4</v>
      </c>
      <c r="D1221">
        <f>Table2[[#This Row],[NumWebVisitsMonth]]</f>
        <v>9</v>
      </c>
      <c r="E1221" s="3">
        <f>Table12[[#This Row],[Age]]</f>
        <v>49</v>
      </c>
      <c r="F1221" t="s">
        <v>30</v>
      </c>
      <c r="G1221" t="str">
        <f>Table12[[#This Row],[DVAD]]</f>
        <v>46-55</v>
      </c>
      <c r="H1221" t="str">
        <f>Table12[[#This Row],[Kids]]</f>
        <v>Yes</v>
      </c>
      <c r="I1221" t="str">
        <f>Table12[[#This Row],[Teens]]</f>
        <v>Yes</v>
      </c>
    </row>
    <row r="1222" spans="1:9" ht="16.5" x14ac:dyDescent="0.3">
      <c r="A1222">
        <f>Table2[[#This Row],[NumWebPurchases]]</f>
        <v>4</v>
      </c>
      <c r="B1222">
        <f>Table2[[#This Row],[NumCatalogPurchases]]</f>
        <v>9</v>
      </c>
      <c r="C1222">
        <f>Table2[[#This Row],[NumStorePurchases]]</f>
        <v>10</v>
      </c>
      <c r="D1222">
        <f>Table2[[#This Row],[NumWebVisitsMonth]]</f>
        <v>2</v>
      </c>
      <c r="E1222" s="3">
        <f>Table12[[#This Row],[Age]]</f>
        <v>22</v>
      </c>
      <c r="F1222" t="s">
        <v>30</v>
      </c>
      <c r="G1222" t="str">
        <f>Table12[[#This Row],[DVAD]]</f>
        <v>16-25</v>
      </c>
      <c r="H1222" t="str">
        <f>Table12[[#This Row],[Kids]]</f>
        <v>No</v>
      </c>
      <c r="I1222" t="str">
        <f>Table12[[#This Row],[Teens]]</f>
        <v>No</v>
      </c>
    </row>
    <row r="1223" spans="1:9" ht="16.5" x14ac:dyDescent="0.3">
      <c r="A1223">
        <f>Table2[[#This Row],[NumWebPurchases]]</f>
        <v>2</v>
      </c>
      <c r="B1223">
        <f>Table2[[#This Row],[NumCatalogPurchases]]</f>
        <v>2</v>
      </c>
      <c r="C1223">
        <f>Table2[[#This Row],[NumStorePurchases]]</f>
        <v>2</v>
      </c>
      <c r="D1223">
        <f>Table2[[#This Row],[NumWebVisitsMonth]]</f>
        <v>7</v>
      </c>
      <c r="E1223" s="3">
        <f>Table12[[#This Row],[Age]]</f>
        <v>50</v>
      </c>
      <c r="F1223" t="s">
        <v>33</v>
      </c>
      <c r="G1223" t="str">
        <f>Table12[[#This Row],[DVAD]]</f>
        <v>46-55</v>
      </c>
      <c r="H1223" t="str">
        <f>Table12[[#This Row],[Kids]]</f>
        <v>No</v>
      </c>
      <c r="I1223" t="str">
        <f>Table12[[#This Row],[Teens]]</f>
        <v>Yes</v>
      </c>
    </row>
    <row r="1224" spans="1:9" ht="16.5" x14ac:dyDescent="0.3">
      <c r="A1224">
        <f>Table2[[#This Row],[NumWebPurchases]]</f>
        <v>3</v>
      </c>
      <c r="B1224">
        <f>Table2[[#This Row],[NumCatalogPurchases]]</f>
        <v>1</v>
      </c>
      <c r="C1224">
        <f>Table2[[#This Row],[NumStorePurchases]]</f>
        <v>3</v>
      </c>
      <c r="D1224">
        <f>Table2[[#This Row],[NumWebVisitsMonth]]</f>
        <v>8</v>
      </c>
      <c r="E1224" s="3">
        <f>Table12[[#This Row],[Age]]</f>
        <v>26</v>
      </c>
      <c r="F1224" t="s">
        <v>35</v>
      </c>
      <c r="G1224" t="str">
        <f>Table12[[#This Row],[DVAD]]</f>
        <v>26-35</v>
      </c>
      <c r="H1224" t="str">
        <f>Table12[[#This Row],[Kids]]</f>
        <v>Yes</v>
      </c>
      <c r="I1224" t="str">
        <f>Table12[[#This Row],[Teens]]</f>
        <v>No</v>
      </c>
    </row>
    <row r="1225" spans="1:9" ht="16.5" x14ac:dyDescent="0.3">
      <c r="A1225">
        <f>Table2[[#This Row],[NumWebPurchases]]</f>
        <v>1</v>
      </c>
      <c r="B1225">
        <f>Table2[[#This Row],[NumCatalogPurchases]]</f>
        <v>0</v>
      </c>
      <c r="C1225">
        <f>Table2[[#This Row],[NumStorePurchases]]</f>
        <v>2</v>
      </c>
      <c r="D1225">
        <f>Table2[[#This Row],[NumWebVisitsMonth]]</f>
        <v>8</v>
      </c>
      <c r="E1225" s="3">
        <f>Table12[[#This Row],[Age]]</f>
        <v>40</v>
      </c>
      <c r="F1225" t="s">
        <v>33</v>
      </c>
      <c r="G1225" t="str">
        <f>Table12[[#This Row],[DVAD]]</f>
        <v>36-45</v>
      </c>
      <c r="H1225" t="str">
        <f>Table12[[#This Row],[Kids]]</f>
        <v>Yes</v>
      </c>
      <c r="I1225" t="str">
        <f>Table12[[#This Row],[Teens]]</f>
        <v>No</v>
      </c>
    </row>
    <row r="1226" spans="1:9" ht="16.5" x14ac:dyDescent="0.3">
      <c r="A1226">
        <f>Table2[[#This Row],[NumWebPurchases]]</f>
        <v>5</v>
      </c>
      <c r="B1226">
        <f>Table2[[#This Row],[NumCatalogPurchases]]</f>
        <v>7</v>
      </c>
      <c r="C1226">
        <f>Table2[[#This Row],[NumStorePurchases]]</f>
        <v>9</v>
      </c>
      <c r="D1226">
        <f>Table2[[#This Row],[NumWebVisitsMonth]]</f>
        <v>4</v>
      </c>
      <c r="E1226" s="3">
        <f>Table12[[#This Row],[Age]]</f>
        <v>56</v>
      </c>
      <c r="F1226" t="s">
        <v>38</v>
      </c>
      <c r="G1226" t="str">
        <f>Table12[[#This Row],[DVAD]]</f>
        <v>56-65</v>
      </c>
      <c r="H1226" t="str">
        <f>Table12[[#This Row],[Kids]]</f>
        <v>No</v>
      </c>
      <c r="I1226" t="str">
        <f>Table12[[#This Row],[Teens]]</f>
        <v>No</v>
      </c>
    </row>
    <row r="1227" spans="1:9" ht="16.5" x14ac:dyDescent="0.3">
      <c r="A1227">
        <f>Table2[[#This Row],[NumWebPurchases]]</f>
        <v>2</v>
      </c>
      <c r="B1227">
        <f>Table2[[#This Row],[NumCatalogPurchases]]</f>
        <v>1</v>
      </c>
      <c r="C1227">
        <f>Table2[[#This Row],[NumStorePurchases]]</f>
        <v>2</v>
      </c>
      <c r="D1227">
        <f>Table2[[#This Row],[NumWebVisitsMonth]]</f>
        <v>8</v>
      </c>
      <c r="E1227" s="3">
        <f>Table12[[#This Row],[Age]]</f>
        <v>32</v>
      </c>
      <c r="F1227" t="s">
        <v>33</v>
      </c>
      <c r="G1227" t="str">
        <f>Table12[[#This Row],[DVAD]]</f>
        <v>26-35</v>
      </c>
      <c r="H1227" t="str">
        <f>Table12[[#This Row],[Kids]]</f>
        <v>Yes</v>
      </c>
      <c r="I1227" t="str">
        <f>Table12[[#This Row],[Teens]]</f>
        <v>Yes</v>
      </c>
    </row>
    <row r="1228" spans="1:9" ht="16.5" x14ac:dyDescent="0.3">
      <c r="A1228">
        <f>Table2[[#This Row],[NumWebPurchases]]</f>
        <v>2</v>
      </c>
      <c r="B1228">
        <f>Table2[[#This Row],[NumCatalogPurchases]]</f>
        <v>1</v>
      </c>
      <c r="C1228">
        <f>Table2[[#This Row],[NumStorePurchases]]</f>
        <v>4</v>
      </c>
      <c r="D1228">
        <f>Table2[[#This Row],[NumWebVisitsMonth]]</f>
        <v>5</v>
      </c>
      <c r="E1228" s="3">
        <f>Table12[[#This Row],[Age]]</f>
        <v>55</v>
      </c>
      <c r="F1228" t="s">
        <v>30</v>
      </c>
      <c r="G1228" t="str">
        <f>Table12[[#This Row],[DVAD]]</f>
        <v>46-55</v>
      </c>
      <c r="H1228" t="str">
        <f>Table12[[#This Row],[Kids]]</f>
        <v>Yes</v>
      </c>
      <c r="I1228" t="str">
        <f>Table12[[#This Row],[Teens]]</f>
        <v>Yes</v>
      </c>
    </row>
    <row r="1229" spans="1:9" ht="16.5" x14ac:dyDescent="0.3">
      <c r="A1229">
        <f>Table2[[#This Row],[NumWebPurchases]]</f>
        <v>5</v>
      </c>
      <c r="B1229">
        <f>Table2[[#This Row],[NumCatalogPurchases]]</f>
        <v>4</v>
      </c>
      <c r="C1229">
        <f>Table2[[#This Row],[NumStorePurchases]]</f>
        <v>9</v>
      </c>
      <c r="D1229">
        <f>Table2[[#This Row],[NumWebVisitsMonth]]</f>
        <v>3</v>
      </c>
      <c r="E1229" s="3">
        <f>Table12[[#This Row],[Age]]</f>
        <v>54</v>
      </c>
      <c r="F1229" t="s">
        <v>33</v>
      </c>
      <c r="G1229" t="str">
        <f>Table12[[#This Row],[DVAD]]</f>
        <v>46-55</v>
      </c>
      <c r="H1229" t="str">
        <f>Table12[[#This Row],[Kids]]</f>
        <v>No</v>
      </c>
      <c r="I1229" t="str">
        <f>Table12[[#This Row],[Teens]]</f>
        <v>Yes</v>
      </c>
    </row>
    <row r="1230" spans="1:9" ht="16.5" x14ac:dyDescent="0.3">
      <c r="A1230">
        <f>Table2[[#This Row],[NumWebPurchases]]</f>
        <v>11</v>
      </c>
      <c r="B1230">
        <f>Table2[[#This Row],[NumCatalogPurchases]]</f>
        <v>2</v>
      </c>
      <c r="C1230">
        <f>Table2[[#This Row],[NumStorePurchases]]</f>
        <v>8</v>
      </c>
      <c r="D1230">
        <f>Table2[[#This Row],[NumWebVisitsMonth]]</f>
        <v>6</v>
      </c>
      <c r="E1230" s="3">
        <f>Table12[[#This Row],[Age]]</f>
        <v>58</v>
      </c>
      <c r="F1230" t="s">
        <v>33</v>
      </c>
      <c r="G1230" t="str">
        <f>Table12[[#This Row],[DVAD]]</f>
        <v>56-65</v>
      </c>
      <c r="H1230" t="str">
        <f>Table12[[#This Row],[Kids]]</f>
        <v>No</v>
      </c>
      <c r="I1230" t="str">
        <f>Table12[[#This Row],[Teens]]</f>
        <v>No</v>
      </c>
    </row>
    <row r="1231" spans="1:9" ht="16.5" x14ac:dyDescent="0.3">
      <c r="A1231">
        <f>Table2[[#This Row],[NumWebPurchases]]</f>
        <v>2</v>
      </c>
      <c r="B1231">
        <f>Table2[[#This Row],[NumCatalogPurchases]]</f>
        <v>1</v>
      </c>
      <c r="C1231">
        <f>Table2[[#This Row],[NumStorePurchases]]</f>
        <v>2</v>
      </c>
      <c r="D1231">
        <f>Table2[[#This Row],[NumWebVisitsMonth]]</f>
        <v>5</v>
      </c>
      <c r="E1231" s="3">
        <f>Table12[[#This Row],[Age]]</f>
        <v>26</v>
      </c>
      <c r="F1231" t="s">
        <v>33</v>
      </c>
      <c r="G1231" t="str">
        <f>Table12[[#This Row],[DVAD]]</f>
        <v>26-35</v>
      </c>
      <c r="H1231" t="str">
        <f>Table12[[#This Row],[Kids]]</f>
        <v>Yes</v>
      </c>
      <c r="I1231" t="str">
        <f>Table12[[#This Row],[Teens]]</f>
        <v>No</v>
      </c>
    </row>
    <row r="1232" spans="1:9" ht="16.5" x14ac:dyDescent="0.3">
      <c r="A1232">
        <f>Table2[[#This Row],[NumWebPurchases]]</f>
        <v>4</v>
      </c>
      <c r="B1232">
        <f>Table2[[#This Row],[NumCatalogPurchases]]</f>
        <v>1</v>
      </c>
      <c r="C1232">
        <f>Table2[[#This Row],[NumStorePurchases]]</f>
        <v>8</v>
      </c>
      <c r="D1232">
        <f>Table2[[#This Row],[NumWebVisitsMonth]]</f>
        <v>4</v>
      </c>
      <c r="E1232" s="3">
        <f>Table12[[#This Row],[Age]]</f>
        <v>38</v>
      </c>
      <c r="F1232" t="s">
        <v>35</v>
      </c>
      <c r="G1232" t="str">
        <f>Table12[[#This Row],[DVAD]]</f>
        <v>36-45</v>
      </c>
      <c r="H1232" t="str">
        <f>Table12[[#This Row],[Kids]]</f>
        <v>No</v>
      </c>
      <c r="I1232" t="str">
        <f>Table12[[#This Row],[Teens]]</f>
        <v>Yes</v>
      </c>
    </row>
    <row r="1233" spans="1:9" ht="16.5" x14ac:dyDescent="0.3">
      <c r="A1233">
        <f>Table2[[#This Row],[NumWebPurchases]]</f>
        <v>3</v>
      </c>
      <c r="B1233">
        <f>Table2[[#This Row],[NumCatalogPurchases]]</f>
        <v>0</v>
      </c>
      <c r="C1233">
        <f>Table2[[#This Row],[NumStorePurchases]]</f>
        <v>3</v>
      </c>
      <c r="D1233">
        <f>Table2[[#This Row],[NumWebVisitsMonth]]</f>
        <v>7</v>
      </c>
      <c r="E1233" s="3">
        <f>Table12[[#This Row],[Age]]</f>
        <v>59</v>
      </c>
      <c r="F1233" t="s">
        <v>31</v>
      </c>
      <c r="G1233" t="str">
        <f>Table12[[#This Row],[DVAD]]</f>
        <v>56-65</v>
      </c>
      <c r="H1233" t="str">
        <f>Table12[[#This Row],[Kids]]</f>
        <v>Yes</v>
      </c>
      <c r="I1233" t="str">
        <f>Table12[[#This Row],[Teens]]</f>
        <v>Yes</v>
      </c>
    </row>
    <row r="1234" spans="1:9" ht="16.5" x14ac:dyDescent="0.3">
      <c r="A1234">
        <f>Table2[[#This Row],[NumWebPurchases]]</f>
        <v>5</v>
      </c>
      <c r="B1234">
        <f>Table2[[#This Row],[NumCatalogPurchases]]</f>
        <v>0</v>
      </c>
      <c r="C1234">
        <f>Table2[[#This Row],[NumStorePurchases]]</f>
        <v>4</v>
      </c>
      <c r="D1234">
        <f>Table2[[#This Row],[NumWebVisitsMonth]]</f>
        <v>8</v>
      </c>
      <c r="E1234" s="3">
        <f>Table12[[#This Row],[Age]]</f>
        <v>42</v>
      </c>
      <c r="F1234" t="s">
        <v>35</v>
      </c>
      <c r="G1234" t="str">
        <f>Table12[[#This Row],[DVAD]]</f>
        <v>36-45</v>
      </c>
      <c r="H1234" t="str">
        <f>Table12[[#This Row],[Kids]]</f>
        <v>Yes</v>
      </c>
      <c r="I1234" t="str">
        <f>Table12[[#This Row],[Teens]]</f>
        <v>Yes</v>
      </c>
    </row>
    <row r="1235" spans="1:9" ht="16.5" x14ac:dyDescent="0.3">
      <c r="A1235">
        <f>Table2[[#This Row],[NumWebPurchases]]</f>
        <v>1</v>
      </c>
      <c r="B1235">
        <f>Table2[[#This Row],[NumCatalogPurchases]]</f>
        <v>0</v>
      </c>
      <c r="C1235">
        <f>Table2[[#This Row],[NumStorePurchases]]</f>
        <v>3</v>
      </c>
      <c r="D1235">
        <f>Table2[[#This Row],[NumWebVisitsMonth]]</f>
        <v>5</v>
      </c>
      <c r="E1235" s="3">
        <f>Table12[[#This Row],[Age]]</f>
        <v>27</v>
      </c>
      <c r="F1235" t="s">
        <v>31</v>
      </c>
      <c r="G1235" t="str">
        <f>Table12[[#This Row],[DVAD]]</f>
        <v>26-35</v>
      </c>
      <c r="H1235" t="str">
        <f>Table12[[#This Row],[Kids]]</f>
        <v>Yes</v>
      </c>
      <c r="I1235" t="str">
        <f>Table12[[#This Row],[Teens]]</f>
        <v>No</v>
      </c>
    </row>
    <row r="1236" spans="1:9" ht="16.5" x14ac:dyDescent="0.3">
      <c r="A1236">
        <f>Table2[[#This Row],[NumWebPurchases]]</f>
        <v>3</v>
      </c>
      <c r="B1236">
        <f>Table2[[#This Row],[NumCatalogPurchases]]</f>
        <v>0</v>
      </c>
      <c r="C1236">
        <f>Table2[[#This Row],[NumStorePurchases]]</f>
        <v>4</v>
      </c>
      <c r="D1236">
        <f>Table2[[#This Row],[NumWebVisitsMonth]]</f>
        <v>4</v>
      </c>
      <c r="E1236" s="3">
        <f>Table12[[#This Row],[Age]]</f>
        <v>36</v>
      </c>
      <c r="F1236" t="s">
        <v>31</v>
      </c>
      <c r="G1236" t="str">
        <f>Table12[[#This Row],[DVAD]]</f>
        <v>36-45</v>
      </c>
      <c r="H1236" t="str">
        <f>Table12[[#This Row],[Kids]]</f>
        <v>No</v>
      </c>
      <c r="I1236" t="str">
        <f>Table12[[#This Row],[Teens]]</f>
        <v>Yes</v>
      </c>
    </row>
    <row r="1237" spans="1:9" ht="16.5" x14ac:dyDescent="0.3">
      <c r="A1237">
        <f>Table2[[#This Row],[NumWebPurchases]]</f>
        <v>2</v>
      </c>
      <c r="B1237">
        <f>Table2[[#This Row],[NumCatalogPurchases]]</f>
        <v>0</v>
      </c>
      <c r="C1237">
        <f>Table2[[#This Row],[NumStorePurchases]]</f>
        <v>3</v>
      </c>
      <c r="D1237">
        <f>Table2[[#This Row],[NumWebVisitsMonth]]</f>
        <v>8</v>
      </c>
      <c r="E1237" s="3">
        <f>Table12[[#This Row],[Age]]</f>
        <v>30</v>
      </c>
      <c r="F1237" t="s">
        <v>33</v>
      </c>
      <c r="G1237" t="str">
        <f>Table12[[#This Row],[DVAD]]</f>
        <v>26-35</v>
      </c>
      <c r="H1237" t="str">
        <f>Table12[[#This Row],[Kids]]</f>
        <v>Yes</v>
      </c>
      <c r="I1237" t="str">
        <f>Table12[[#This Row],[Teens]]</f>
        <v>No</v>
      </c>
    </row>
    <row r="1238" spans="1:9" ht="16.5" x14ac:dyDescent="0.3">
      <c r="A1238">
        <f>Table2[[#This Row],[NumWebPurchases]]</f>
        <v>1</v>
      </c>
      <c r="B1238">
        <f>Table2[[#This Row],[NumCatalogPurchases]]</f>
        <v>0</v>
      </c>
      <c r="C1238">
        <f>Table2[[#This Row],[NumStorePurchases]]</f>
        <v>3</v>
      </c>
      <c r="D1238">
        <f>Table2[[#This Row],[NumWebVisitsMonth]]</f>
        <v>6</v>
      </c>
      <c r="E1238" s="3">
        <f>Table12[[#This Row],[Age]]</f>
        <v>38</v>
      </c>
      <c r="F1238" t="s">
        <v>31</v>
      </c>
      <c r="G1238" t="str">
        <f>Table12[[#This Row],[DVAD]]</f>
        <v>36-45</v>
      </c>
      <c r="H1238" t="str">
        <f>Table12[[#This Row],[Kids]]</f>
        <v>Yes</v>
      </c>
      <c r="I1238" t="str">
        <f>Table12[[#This Row],[Teens]]</f>
        <v>No</v>
      </c>
    </row>
    <row r="1239" spans="1:9" ht="16.5" x14ac:dyDescent="0.3">
      <c r="A1239">
        <f>Table2[[#This Row],[NumWebPurchases]]</f>
        <v>8</v>
      </c>
      <c r="B1239">
        <f>Table2[[#This Row],[NumCatalogPurchases]]</f>
        <v>2</v>
      </c>
      <c r="C1239">
        <f>Table2[[#This Row],[NumStorePurchases]]</f>
        <v>11</v>
      </c>
      <c r="D1239">
        <f>Table2[[#This Row],[NumWebVisitsMonth]]</f>
        <v>6</v>
      </c>
      <c r="E1239" s="3">
        <f>Table12[[#This Row],[Age]]</f>
        <v>43</v>
      </c>
      <c r="F1239" t="s">
        <v>31</v>
      </c>
      <c r="G1239" t="str">
        <f>Table12[[#This Row],[DVAD]]</f>
        <v>36-45</v>
      </c>
      <c r="H1239" t="str">
        <f>Table12[[#This Row],[Kids]]</f>
        <v>Yes</v>
      </c>
      <c r="I1239" t="str">
        <f>Table12[[#This Row],[Teens]]</f>
        <v>No</v>
      </c>
    </row>
    <row r="1240" spans="1:9" ht="16.5" x14ac:dyDescent="0.3">
      <c r="A1240">
        <f>Table2[[#This Row],[NumWebPurchases]]</f>
        <v>2</v>
      </c>
      <c r="B1240">
        <f>Table2[[#This Row],[NumCatalogPurchases]]</f>
        <v>1</v>
      </c>
      <c r="C1240">
        <f>Table2[[#This Row],[NumStorePurchases]]</f>
        <v>4</v>
      </c>
      <c r="D1240">
        <f>Table2[[#This Row],[NumWebVisitsMonth]]</f>
        <v>3</v>
      </c>
      <c r="E1240" s="3">
        <f>Table12[[#This Row],[Age]]</f>
        <v>58</v>
      </c>
      <c r="F1240" t="s">
        <v>33</v>
      </c>
      <c r="G1240" t="str">
        <f>Table12[[#This Row],[DVAD]]</f>
        <v>56-65</v>
      </c>
      <c r="H1240" t="str">
        <f>Table12[[#This Row],[Kids]]</f>
        <v>No</v>
      </c>
      <c r="I1240" t="str">
        <f>Table12[[#This Row],[Teens]]</f>
        <v>Yes</v>
      </c>
    </row>
    <row r="1241" spans="1:9" ht="16.5" x14ac:dyDescent="0.3">
      <c r="A1241">
        <f>Table2[[#This Row],[NumWebPurchases]]</f>
        <v>5</v>
      </c>
      <c r="B1241">
        <f>Table2[[#This Row],[NumCatalogPurchases]]</f>
        <v>6</v>
      </c>
      <c r="C1241">
        <f>Table2[[#This Row],[NumStorePurchases]]</f>
        <v>12</v>
      </c>
      <c r="D1241">
        <f>Table2[[#This Row],[NumWebVisitsMonth]]</f>
        <v>2</v>
      </c>
      <c r="E1241" s="3">
        <f>Table12[[#This Row],[Age]]</f>
        <v>41</v>
      </c>
      <c r="F1241" t="s">
        <v>30</v>
      </c>
      <c r="G1241" t="str">
        <f>Table12[[#This Row],[DVAD]]</f>
        <v>36-45</v>
      </c>
      <c r="H1241" t="str">
        <f>Table12[[#This Row],[Kids]]</f>
        <v>No</v>
      </c>
      <c r="I1241" t="str">
        <f>Table12[[#This Row],[Teens]]</f>
        <v>No</v>
      </c>
    </row>
    <row r="1242" spans="1:9" ht="16.5" x14ac:dyDescent="0.3">
      <c r="A1242">
        <f>Table2[[#This Row],[NumWebPurchases]]</f>
        <v>1</v>
      </c>
      <c r="B1242">
        <f>Table2[[#This Row],[NumCatalogPurchases]]</f>
        <v>0</v>
      </c>
      <c r="C1242">
        <f>Table2[[#This Row],[NumStorePurchases]]</f>
        <v>3</v>
      </c>
      <c r="D1242">
        <f>Table2[[#This Row],[NumWebVisitsMonth]]</f>
        <v>8</v>
      </c>
      <c r="E1242" s="3">
        <f>Table12[[#This Row],[Age]]</f>
        <v>24</v>
      </c>
      <c r="F1242" t="s">
        <v>30</v>
      </c>
      <c r="G1242" t="str">
        <f>Table12[[#This Row],[DVAD]]</f>
        <v>16-25</v>
      </c>
      <c r="H1242" t="str">
        <f>Table12[[#This Row],[Kids]]</f>
        <v>Yes</v>
      </c>
      <c r="I1242" t="str">
        <f>Table12[[#This Row],[Teens]]</f>
        <v>No</v>
      </c>
    </row>
    <row r="1243" spans="1:9" ht="16.5" x14ac:dyDescent="0.3">
      <c r="A1243">
        <f>Table2[[#This Row],[NumWebPurchases]]</f>
        <v>2</v>
      </c>
      <c r="B1243">
        <f>Table2[[#This Row],[NumCatalogPurchases]]</f>
        <v>1</v>
      </c>
      <c r="C1243">
        <f>Table2[[#This Row],[NumStorePurchases]]</f>
        <v>5</v>
      </c>
      <c r="D1243">
        <f>Table2[[#This Row],[NumWebVisitsMonth]]</f>
        <v>6</v>
      </c>
      <c r="E1243" s="3">
        <f>Table12[[#This Row],[Age]]</f>
        <v>61</v>
      </c>
      <c r="F1243" t="s">
        <v>33</v>
      </c>
      <c r="G1243" t="str">
        <f>Table12[[#This Row],[DVAD]]</f>
        <v>56-65</v>
      </c>
      <c r="H1243" t="str">
        <f>Table12[[#This Row],[Kids]]</f>
        <v>Yes</v>
      </c>
      <c r="I1243" t="str">
        <f>Table12[[#This Row],[Teens]]</f>
        <v>Yes</v>
      </c>
    </row>
    <row r="1244" spans="1:9" ht="16.5" x14ac:dyDescent="0.3">
      <c r="A1244">
        <f>Table2[[#This Row],[NumWebPurchases]]</f>
        <v>1</v>
      </c>
      <c r="B1244">
        <f>Table2[[#This Row],[NumCatalogPurchases]]</f>
        <v>0</v>
      </c>
      <c r="C1244">
        <f>Table2[[#This Row],[NumStorePurchases]]</f>
        <v>3</v>
      </c>
      <c r="D1244">
        <f>Table2[[#This Row],[NumWebVisitsMonth]]</f>
        <v>7</v>
      </c>
      <c r="E1244" s="3">
        <f>Table12[[#This Row],[Age]]</f>
        <v>30</v>
      </c>
      <c r="F1244" t="s">
        <v>30</v>
      </c>
      <c r="G1244" t="str">
        <f>Table12[[#This Row],[DVAD]]</f>
        <v>26-35</v>
      </c>
      <c r="H1244" t="str">
        <f>Table12[[#This Row],[Kids]]</f>
        <v>Yes</v>
      </c>
      <c r="I1244" t="str">
        <f>Table12[[#This Row],[Teens]]</f>
        <v>No</v>
      </c>
    </row>
    <row r="1245" spans="1:9" ht="16.5" x14ac:dyDescent="0.3">
      <c r="A1245">
        <f>Table2[[#This Row],[NumWebPurchases]]</f>
        <v>2</v>
      </c>
      <c r="B1245">
        <f>Table2[[#This Row],[NumCatalogPurchases]]</f>
        <v>0</v>
      </c>
      <c r="C1245">
        <f>Table2[[#This Row],[NumStorePurchases]]</f>
        <v>3</v>
      </c>
      <c r="D1245">
        <f>Table2[[#This Row],[NumWebVisitsMonth]]</f>
        <v>4</v>
      </c>
      <c r="E1245" s="3">
        <f>Table12[[#This Row],[Age]]</f>
        <v>46</v>
      </c>
      <c r="F1245" t="s">
        <v>31</v>
      </c>
      <c r="G1245" t="str">
        <f>Table12[[#This Row],[DVAD]]</f>
        <v>46-55</v>
      </c>
      <c r="H1245" t="str">
        <f>Table12[[#This Row],[Kids]]</f>
        <v>Yes</v>
      </c>
      <c r="I1245" t="str">
        <f>Table12[[#This Row],[Teens]]</f>
        <v>Yes</v>
      </c>
    </row>
    <row r="1246" spans="1:9" ht="16.5" x14ac:dyDescent="0.3">
      <c r="A1246">
        <f>Table2[[#This Row],[NumWebPurchases]]</f>
        <v>5</v>
      </c>
      <c r="B1246">
        <f>Table2[[#This Row],[NumCatalogPurchases]]</f>
        <v>10</v>
      </c>
      <c r="C1246">
        <f>Table2[[#This Row],[NumStorePurchases]]</f>
        <v>7</v>
      </c>
      <c r="D1246">
        <f>Table2[[#This Row],[NumWebVisitsMonth]]</f>
        <v>1</v>
      </c>
      <c r="E1246" s="3">
        <f>Table12[[#This Row],[Age]]</f>
        <v>52</v>
      </c>
      <c r="F1246" t="s">
        <v>31</v>
      </c>
      <c r="G1246" t="str">
        <f>Table12[[#This Row],[DVAD]]</f>
        <v>46-55</v>
      </c>
      <c r="H1246" t="str">
        <f>Table12[[#This Row],[Kids]]</f>
        <v>No</v>
      </c>
      <c r="I1246" t="str">
        <f>Table12[[#This Row],[Teens]]</f>
        <v>Yes</v>
      </c>
    </row>
    <row r="1247" spans="1:9" ht="16.5" x14ac:dyDescent="0.3">
      <c r="A1247">
        <f>Table2[[#This Row],[NumWebPurchases]]</f>
        <v>1</v>
      </c>
      <c r="B1247">
        <f>Table2[[#This Row],[NumCatalogPurchases]]</f>
        <v>3</v>
      </c>
      <c r="C1247">
        <f>Table2[[#This Row],[NumStorePurchases]]</f>
        <v>5</v>
      </c>
      <c r="D1247">
        <f>Table2[[#This Row],[NumWebVisitsMonth]]</f>
        <v>1</v>
      </c>
      <c r="E1247" s="3">
        <f>Table12[[#This Row],[Age]]</f>
        <v>67</v>
      </c>
      <c r="F1247" t="s">
        <v>35</v>
      </c>
      <c r="G1247" t="str">
        <f>Table12[[#This Row],[DVAD]]</f>
        <v>66-75</v>
      </c>
      <c r="H1247" t="str">
        <f>Table12[[#This Row],[Kids]]</f>
        <v>No</v>
      </c>
      <c r="I1247" t="str">
        <f>Table12[[#This Row],[Teens]]</f>
        <v>No</v>
      </c>
    </row>
    <row r="1248" spans="1:9" ht="16.5" x14ac:dyDescent="0.3">
      <c r="A1248">
        <f>Table2[[#This Row],[NumWebPurchases]]</f>
        <v>6</v>
      </c>
      <c r="B1248">
        <f>Table2[[#This Row],[NumCatalogPurchases]]</f>
        <v>2</v>
      </c>
      <c r="C1248">
        <f>Table2[[#This Row],[NumStorePurchases]]</f>
        <v>4</v>
      </c>
      <c r="D1248">
        <f>Table2[[#This Row],[NumWebVisitsMonth]]</f>
        <v>8</v>
      </c>
      <c r="E1248" s="3">
        <f>Table12[[#This Row],[Age]]</f>
        <v>34</v>
      </c>
      <c r="F1248" t="s">
        <v>30</v>
      </c>
      <c r="G1248" t="str">
        <f>Table12[[#This Row],[DVAD]]</f>
        <v>26-35</v>
      </c>
      <c r="H1248" t="str">
        <f>Table12[[#This Row],[Kids]]</f>
        <v>Yes</v>
      </c>
      <c r="I1248" t="str">
        <f>Table12[[#This Row],[Teens]]</f>
        <v>No</v>
      </c>
    </row>
    <row r="1249" spans="1:9" ht="16.5" x14ac:dyDescent="0.3">
      <c r="A1249">
        <f>Table2[[#This Row],[NumWebPurchases]]</f>
        <v>0</v>
      </c>
      <c r="B1249">
        <f>Table2[[#This Row],[NumCatalogPurchases]]</f>
        <v>0</v>
      </c>
      <c r="C1249">
        <f>Table2[[#This Row],[NumStorePurchases]]</f>
        <v>0</v>
      </c>
      <c r="D1249">
        <f>Table2[[#This Row],[NumWebVisitsMonth]]</f>
        <v>20</v>
      </c>
      <c r="E1249" s="3">
        <f>Table12[[#This Row],[Age]]</f>
        <v>43</v>
      </c>
      <c r="F1249" t="s">
        <v>31</v>
      </c>
      <c r="G1249" t="str">
        <f>Table12[[#This Row],[DVAD]]</f>
        <v>36-45</v>
      </c>
      <c r="H1249" t="str">
        <f>Table12[[#This Row],[Kids]]</f>
        <v>No</v>
      </c>
      <c r="I1249" t="str">
        <f>Table12[[#This Row],[Teens]]</f>
        <v>No</v>
      </c>
    </row>
    <row r="1250" spans="1:9" ht="16.5" x14ac:dyDescent="0.3">
      <c r="A1250">
        <f>Table2[[#This Row],[NumWebPurchases]]</f>
        <v>3</v>
      </c>
      <c r="B1250">
        <f>Table2[[#This Row],[NumCatalogPurchases]]</f>
        <v>2</v>
      </c>
      <c r="C1250">
        <f>Table2[[#This Row],[NumStorePurchases]]</f>
        <v>2</v>
      </c>
      <c r="D1250">
        <f>Table2[[#This Row],[NumWebVisitsMonth]]</f>
        <v>9</v>
      </c>
      <c r="E1250" s="3">
        <f>Table12[[#This Row],[Age]]</f>
        <v>20</v>
      </c>
      <c r="F1250" t="s">
        <v>31</v>
      </c>
      <c r="G1250" t="str">
        <f>Table12[[#This Row],[DVAD]]</f>
        <v>16-25</v>
      </c>
      <c r="H1250" t="str">
        <f>Table12[[#This Row],[Kids]]</f>
        <v>Yes</v>
      </c>
      <c r="I1250" t="str">
        <f>Table12[[#This Row],[Teens]]</f>
        <v>No</v>
      </c>
    </row>
    <row r="1251" spans="1:9" ht="16.5" x14ac:dyDescent="0.3">
      <c r="A1251">
        <f>Table2[[#This Row],[NumWebPurchases]]</f>
        <v>0</v>
      </c>
      <c r="B1251">
        <f>Table2[[#This Row],[NumCatalogPurchases]]</f>
        <v>1</v>
      </c>
      <c r="C1251">
        <f>Table2[[#This Row],[NumStorePurchases]]</f>
        <v>2</v>
      </c>
      <c r="D1251">
        <f>Table2[[#This Row],[NumWebVisitsMonth]]</f>
        <v>5</v>
      </c>
      <c r="E1251" s="3">
        <f>Table12[[#This Row],[Age]]</f>
        <v>45</v>
      </c>
      <c r="F1251" t="s">
        <v>33</v>
      </c>
      <c r="G1251" t="str">
        <f>Table12[[#This Row],[DVAD]]</f>
        <v>36-45</v>
      </c>
      <c r="H1251" t="str">
        <f>Table12[[#This Row],[Kids]]</f>
        <v>Yes</v>
      </c>
      <c r="I1251" t="str">
        <f>Table12[[#This Row],[Teens]]</f>
        <v>Yes</v>
      </c>
    </row>
    <row r="1252" spans="1:9" ht="16.5" x14ac:dyDescent="0.3">
      <c r="A1252">
        <f>Table2[[#This Row],[NumWebPurchases]]</f>
        <v>1</v>
      </c>
      <c r="B1252">
        <f>Table2[[#This Row],[NumCatalogPurchases]]</f>
        <v>0</v>
      </c>
      <c r="C1252">
        <f>Table2[[#This Row],[NumStorePurchases]]</f>
        <v>2</v>
      </c>
      <c r="D1252">
        <f>Table2[[#This Row],[NumWebVisitsMonth]]</f>
        <v>8</v>
      </c>
      <c r="E1252" s="3">
        <f>Table12[[#This Row],[Age]]</f>
        <v>41</v>
      </c>
      <c r="F1252" t="s">
        <v>33</v>
      </c>
      <c r="G1252" t="str">
        <f>Table12[[#This Row],[DVAD]]</f>
        <v>36-45</v>
      </c>
      <c r="H1252" t="str">
        <f>Table12[[#This Row],[Kids]]</f>
        <v>Yes</v>
      </c>
      <c r="I1252" t="str">
        <f>Table12[[#This Row],[Teens]]</f>
        <v>No</v>
      </c>
    </row>
    <row r="1253" spans="1:9" ht="16.5" x14ac:dyDescent="0.3">
      <c r="A1253">
        <f>Table2[[#This Row],[NumWebPurchases]]</f>
        <v>8</v>
      </c>
      <c r="B1253">
        <f>Table2[[#This Row],[NumCatalogPurchases]]</f>
        <v>3</v>
      </c>
      <c r="C1253">
        <f>Table2[[#This Row],[NumStorePurchases]]</f>
        <v>13</v>
      </c>
      <c r="D1253">
        <f>Table2[[#This Row],[NumWebVisitsMonth]]</f>
        <v>6</v>
      </c>
      <c r="E1253" s="3">
        <f>Table12[[#This Row],[Age]]</f>
        <v>39</v>
      </c>
      <c r="F1253" t="s">
        <v>33</v>
      </c>
      <c r="G1253" t="str">
        <f>Table12[[#This Row],[DVAD]]</f>
        <v>36-45</v>
      </c>
      <c r="H1253" t="str">
        <f>Table12[[#This Row],[Kids]]</f>
        <v>No</v>
      </c>
      <c r="I1253" t="str">
        <f>Table12[[#This Row],[Teens]]</f>
        <v>Yes</v>
      </c>
    </row>
    <row r="1254" spans="1:9" ht="16.5" x14ac:dyDescent="0.3">
      <c r="A1254">
        <f>Table2[[#This Row],[NumWebPurchases]]</f>
        <v>4</v>
      </c>
      <c r="B1254">
        <f>Table2[[#This Row],[NumCatalogPurchases]]</f>
        <v>2</v>
      </c>
      <c r="C1254">
        <f>Table2[[#This Row],[NumStorePurchases]]</f>
        <v>6</v>
      </c>
      <c r="D1254">
        <f>Table2[[#This Row],[NumWebVisitsMonth]]</f>
        <v>3</v>
      </c>
      <c r="E1254" s="3">
        <f>Table12[[#This Row],[Age]]</f>
        <v>48</v>
      </c>
      <c r="F1254" t="s">
        <v>33</v>
      </c>
      <c r="G1254" t="str">
        <f>Table12[[#This Row],[DVAD]]</f>
        <v>46-55</v>
      </c>
      <c r="H1254" t="str">
        <f>Table12[[#This Row],[Kids]]</f>
        <v>No</v>
      </c>
      <c r="I1254" t="str">
        <f>Table12[[#This Row],[Teens]]</f>
        <v>No</v>
      </c>
    </row>
    <row r="1255" spans="1:9" ht="16.5" x14ac:dyDescent="0.3">
      <c r="A1255">
        <f>Table2[[#This Row],[NumWebPurchases]]</f>
        <v>6</v>
      </c>
      <c r="B1255">
        <f>Table2[[#This Row],[NumCatalogPurchases]]</f>
        <v>5</v>
      </c>
      <c r="C1255">
        <f>Table2[[#This Row],[NumStorePurchases]]</f>
        <v>13</v>
      </c>
      <c r="D1255">
        <f>Table2[[#This Row],[NumWebVisitsMonth]]</f>
        <v>4</v>
      </c>
      <c r="E1255" s="3">
        <f>Table12[[#This Row],[Age]]</f>
        <v>61</v>
      </c>
      <c r="F1255" t="s">
        <v>33</v>
      </c>
      <c r="G1255" t="str">
        <f>Table12[[#This Row],[DVAD]]</f>
        <v>56-65</v>
      </c>
      <c r="H1255" t="str">
        <f>Table12[[#This Row],[Kids]]</f>
        <v>No</v>
      </c>
      <c r="I1255" t="str">
        <f>Table12[[#This Row],[Teens]]</f>
        <v>Yes</v>
      </c>
    </row>
    <row r="1256" spans="1:9" ht="16.5" x14ac:dyDescent="0.3">
      <c r="A1256">
        <f>Table2[[#This Row],[NumWebPurchases]]</f>
        <v>11</v>
      </c>
      <c r="B1256">
        <f>Table2[[#This Row],[NumCatalogPurchases]]</f>
        <v>10</v>
      </c>
      <c r="C1256">
        <f>Table2[[#This Row],[NumStorePurchases]]</f>
        <v>11</v>
      </c>
      <c r="D1256">
        <f>Table2[[#This Row],[NumWebVisitsMonth]]</f>
        <v>6</v>
      </c>
      <c r="E1256" s="3">
        <f>Table12[[#This Row],[Age]]</f>
        <v>46</v>
      </c>
      <c r="F1256" t="s">
        <v>35</v>
      </c>
      <c r="G1256" t="str">
        <f>Table12[[#This Row],[DVAD]]</f>
        <v>46-55</v>
      </c>
      <c r="H1256" t="str">
        <f>Table12[[#This Row],[Kids]]</f>
        <v>No</v>
      </c>
      <c r="I1256" t="str">
        <f>Table12[[#This Row],[Teens]]</f>
        <v>Yes</v>
      </c>
    </row>
    <row r="1257" spans="1:9" ht="16.5" x14ac:dyDescent="0.3">
      <c r="A1257">
        <f>Table2[[#This Row],[NumWebPurchases]]</f>
        <v>7</v>
      </c>
      <c r="B1257">
        <f>Table2[[#This Row],[NumCatalogPurchases]]</f>
        <v>3</v>
      </c>
      <c r="C1257">
        <f>Table2[[#This Row],[NumStorePurchases]]</f>
        <v>5</v>
      </c>
      <c r="D1257">
        <f>Table2[[#This Row],[NumWebVisitsMonth]]</f>
        <v>4</v>
      </c>
      <c r="E1257" s="3">
        <f>Table12[[#This Row],[Age]]</f>
        <v>41</v>
      </c>
      <c r="F1257" t="s">
        <v>33</v>
      </c>
      <c r="G1257" t="str">
        <f>Table12[[#This Row],[DVAD]]</f>
        <v>36-45</v>
      </c>
      <c r="H1257" t="str">
        <f>Table12[[#This Row],[Kids]]</f>
        <v>No</v>
      </c>
      <c r="I1257" t="str">
        <f>Table12[[#This Row],[Teens]]</f>
        <v>Yes</v>
      </c>
    </row>
    <row r="1258" spans="1:9" ht="16.5" x14ac:dyDescent="0.3">
      <c r="A1258">
        <f>Table2[[#This Row],[NumWebPurchases]]</f>
        <v>8</v>
      </c>
      <c r="B1258">
        <f>Table2[[#This Row],[NumCatalogPurchases]]</f>
        <v>9</v>
      </c>
      <c r="C1258">
        <f>Table2[[#This Row],[NumStorePurchases]]</f>
        <v>4</v>
      </c>
      <c r="D1258">
        <f>Table2[[#This Row],[NumWebVisitsMonth]]</f>
        <v>6</v>
      </c>
      <c r="E1258" s="3">
        <f>Table12[[#This Row],[Age]]</f>
        <v>50</v>
      </c>
      <c r="F1258" t="s">
        <v>33</v>
      </c>
      <c r="G1258" t="str">
        <f>Table12[[#This Row],[DVAD]]</f>
        <v>46-55</v>
      </c>
      <c r="H1258" t="str">
        <f>Table12[[#This Row],[Kids]]</f>
        <v>No</v>
      </c>
      <c r="I1258" t="str">
        <f>Table12[[#This Row],[Teens]]</f>
        <v>Yes</v>
      </c>
    </row>
    <row r="1259" spans="1:9" ht="16.5" x14ac:dyDescent="0.3">
      <c r="A1259">
        <f>Table2[[#This Row],[NumWebPurchases]]</f>
        <v>7</v>
      </c>
      <c r="B1259">
        <f>Table2[[#This Row],[NumCatalogPurchases]]</f>
        <v>2</v>
      </c>
      <c r="C1259">
        <f>Table2[[#This Row],[NumStorePurchases]]</f>
        <v>5</v>
      </c>
      <c r="D1259">
        <f>Table2[[#This Row],[NumWebVisitsMonth]]</f>
        <v>7</v>
      </c>
      <c r="E1259" s="3">
        <f>Table12[[#This Row],[Age]]</f>
        <v>42</v>
      </c>
      <c r="F1259" t="s">
        <v>33</v>
      </c>
      <c r="G1259" t="str">
        <f>Table12[[#This Row],[DVAD]]</f>
        <v>36-45</v>
      </c>
      <c r="H1259" t="str">
        <f>Table12[[#This Row],[Kids]]</f>
        <v>Yes</v>
      </c>
      <c r="I1259" t="str">
        <f>Table12[[#This Row],[Teens]]</f>
        <v>Yes</v>
      </c>
    </row>
    <row r="1260" spans="1:9" ht="16.5" x14ac:dyDescent="0.3">
      <c r="A1260">
        <f>Table2[[#This Row],[NumWebPurchases]]</f>
        <v>7</v>
      </c>
      <c r="B1260">
        <f>Table2[[#This Row],[NumCatalogPurchases]]</f>
        <v>4</v>
      </c>
      <c r="C1260">
        <f>Table2[[#This Row],[NumStorePurchases]]</f>
        <v>3</v>
      </c>
      <c r="D1260">
        <f>Table2[[#This Row],[NumWebVisitsMonth]]</f>
        <v>6</v>
      </c>
      <c r="E1260" s="3">
        <f>Table12[[#This Row],[Age]]</f>
        <v>57</v>
      </c>
      <c r="F1260" t="s">
        <v>33</v>
      </c>
      <c r="G1260" t="str">
        <f>Table12[[#This Row],[DVAD]]</f>
        <v>56-65</v>
      </c>
      <c r="H1260" t="str">
        <f>Table12[[#This Row],[Kids]]</f>
        <v>No</v>
      </c>
      <c r="I1260" t="str">
        <f>Table12[[#This Row],[Teens]]</f>
        <v>Yes</v>
      </c>
    </row>
    <row r="1261" spans="1:9" ht="16.5" x14ac:dyDescent="0.3">
      <c r="A1261">
        <f>Table2[[#This Row],[NumWebPurchases]]</f>
        <v>4</v>
      </c>
      <c r="B1261">
        <f>Table2[[#This Row],[NumCatalogPurchases]]</f>
        <v>2</v>
      </c>
      <c r="C1261">
        <f>Table2[[#This Row],[NumStorePurchases]]</f>
        <v>11</v>
      </c>
      <c r="D1261">
        <f>Table2[[#This Row],[NumWebVisitsMonth]]</f>
        <v>2</v>
      </c>
      <c r="E1261" s="3">
        <f>Table12[[#This Row],[Age]]</f>
        <v>39</v>
      </c>
      <c r="F1261" t="s">
        <v>31</v>
      </c>
      <c r="G1261" t="str">
        <f>Table12[[#This Row],[DVAD]]</f>
        <v>36-45</v>
      </c>
      <c r="H1261" t="str">
        <f>Table12[[#This Row],[Kids]]</f>
        <v>No</v>
      </c>
      <c r="I1261" t="str">
        <f>Table12[[#This Row],[Teens]]</f>
        <v>Yes</v>
      </c>
    </row>
    <row r="1262" spans="1:9" ht="16.5" x14ac:dyDescent="0.3">
      <c r="A1262">
        <f>Table2[[#This Row],[NumWebPurchases]]</f>
        <v>1</v>
      </c>
      <c r="B1262">
        <f>Table2[[#This Row],[NumCatalogPurchases]]</f>
        <v>0</v>
      </c>
      <c r="C1262">
        <f>Table2[[#This Row],[NumStorePurchases]]</f>
        <v>2</v>
      </c>
      <c r="D1262">
        <f>Table2[[#This Row],[NumWebVisitsMonth]]</f>
        <v>6</v>
      </c>
      <c r="E1262" s="3">
        <f>Table12[[#This Row],[Age]]</f>
        <v>38</v>
      </c>
      <c r="F1262" t="s">
        <v>35</v>
      </c>
      <c r="G1262" t="str">
        <f>Table12[[#This Row],[DVAD]]</f>
        <v>36-45</v>
      </c>
      <c r="H1262" t="str">
        <f>Table12[[#This Row],[Kids]]</f>
        <v>Yes</v>
      </c>
      <c r="I1262" t="str">
        <f>Table12[[#This Row],[Teens]]</f>
        <v>Yes</v>
      </c>
    </row>
    <row r="1263" spans="1:9" ht="16.5" x14ac:dyDescent="0.3">
      <c r="A1263">
        <f>Table2[[#This Row],[NumWebPurchases]]</f>
        <v>4</v>
      </c>
      <c r="B1263">
        <f>Table2[[#This Row],[NumCatalogPurchases]]</f>
        <v>7</v>
      </c>
      <c r="C1263">
        <f>Table2[[#This Row],[NumStorePurchases]]</f>
        <v>11</v>
      </c>
      <c r="D1263">
        <f>Table2[[#This Row],[NumWebVisitsMonth]]</f>
        <v>2</v>
      </c>
      <c r="E1263" s="3">
        <f>Table12[[#This Row],[Age]]</f>
        <v>44</v>
      </c>
      <c r="F1263" t="s">
        <v>35</v>
      </c>
      <c r="G1263" t="str">
        <f>Table12[[#This Row],[DVAD]]</f>
        <v>36-45</v>
      </c>
      <c r="H1263" t="str">
        <f>Table12[[#This Row],[Kids]]</f>
        <v>No</v>
      </c>
      <c r="I1263" t="str">
        <f>Table12[[#This Row],[Teens]]</f>
        <v>No</v>
      </c>
    </row>
    <row r="1264" spans="1:9" ht="16.5" x14ac:dyDescent="0.3">
      <c r="A1264">
        <f>Table2[[#This Row],[NumWebPurchases]]</f>
        <v>1</v>
      </c>
      <c r="B1264">
        <f>Table2[[#This Row],[NumCatalogPurchases]]</f>
        <v>1</v>
      </c>
      <c r="C1264">
        <f>Table2[[#This Row],[NumStorePurchases]]</f>
        <v>2</v>
      </c>
      <c r="D1264">
        <f>Table2[[#This Row],[NumWebVisitsMonth]]</f>
        <v>5</v>
      </c>
      <c r="E1264" s="3">
        <f>Table12[[#This Row],[Age]]</f>
        <v>41</v>
      </c>
      <c r="F1264" t="s">
        <v>31</v>
      </c>
      <c r="G1264" t="str">
        <f>Table12[[#This Row],[DVAD]]</f>
        <v>36-45</v>
      </c>
      <c r="H1264" t="str">
        <f>Table12[[#This Row],[Kids]]</f>
        <v>Yes</v>
      </c>
      <c r="I1264" t="str">
        <f>Table12[[#This Row],[Teens]]</f>
        <v>Yes</v>
      </c>
    </row>
    <row r="1265" spans="1:9" ht="16.5" x14ac:dyDescent="0.3">
      <c r="A1265">
        <f>Table2[[#This Row],[NumWebPurchases]]</f>
        <v>6</v>
      </c>
      <c r="B1265">
        <f>Table2[[#This Row],[NumCatalogPurchases]]</f>
        <v>2</v>
      </c>
      <c r="C1265">
        <f>Table2[[#This Row],[NumStorePurchases]]</f>
        <v>8</v>
      </c>
      <c r="D1265">
        <f>Table2[[#This Row],[NumWebVisitsMonth]]</f>
        <v>2</v>
      </c>
      <c r="E1265" s="3">
        <f>Table12[[#This Row],[Age]]</f>
        <v>30</v>
      </c>
      <c r="F1265" t="s">
        <v>33</v>
      </c>
      <c r="G1265" t="str">
        <f>Table12[[#This Row],[DVAD]]</f>
        <v>26-35</v>
      </c>
      <c r="H1265" t="str">
        <f>Table12[[#This Row],[Kids]]</f>
        <v>No</v>
      </c>
      <c r="I1265" t="str">
        <f>Table12[[#This Row],[Teens]]</f>
        <v>No</v>
      </c>
    </row>
    <row r="1266" spans="1:9" ht="16.5" x14ac:dyDescent="0.3">
      <c r="A1266">
        <f>Table2[[#This Row],[NumWebPurchases]]</f>
        <v>7</v>
      </c>
      <c r="B1266">
        <f>Table2[[#This Row],[NumCatalogPurchases]]</f>
        <v>8</v>
      </c>
      <c r="C1266">
        <f>Table2[[#This Row],[NumStorePurchases]]</f>
        <v>11</v>
      </c>
      <c r="D1266">
        <f>Table2[[#This Row],[NumWebVisitsMonth]]</f>
        <v>3</v>
      </c>
      <c r="E1266" s="3">
        <f>Table12[[#This Row],[Age]]</f>
        <v>31</v>
      </c>
      <c r="F1266" t="s">
        <v>30</v>
      </c>
      <c r="G1266" t="str">
        <f>Table12[[#This Row],[DVAD]]</f>
        <v>26-35</v>
      </c>
      <c r="H1266" t="str">
        <f>Table12[[#This Row],[Kids]]</f>
        <v>No</v>
      </c>
      <c r="I1266" t="str">
        <f>Table12[[#This Row],[Teens]]</f>
        <v>No</v>
      </c>
    </row>
    <row r="1267" spans="1:9" ht="16.5" x14ac:dyDescent="0.3">
      <c r="A1267">
        <f>Table2[[#This Row],[NumWebPurchases]]</f>
        <v>2</v>
      </c>
      <c r="B1267">
        <f>Table2[[#This Row],[NumCatalogPurchases]]</f>
        <v>0</v>
      </c>
      <c r="C1267">
        <f>Table2[[#This Row],[NumStorePurchases]]</f>
        <v>3</v>
      </c>
      <c r="D1267">
        <f>Table2[[#This Row],[NumWebVisitsMonth]]</f>
        <v>8</v>
      </c>
      <c r="E1267" s="3">
        <f>Table12[[#This Row],[Age]]</f>
        <v>53</v>
      </c>
      <c r="F1267" t="s">
        <v>35</v>
      </c>
      <c r="G1267" t="str">
        <f>Table12[[#This Row],[DVAD]]</f>
        <v>46-55</v>
      </c>
      <c r="H1267" t="str">
        <f>Table12[[#This Row],[Kids]]</f>
        <v>Yes</v>
      </c>
      <c r="I1267" t="str">
        <f>Table12[[#This Row],[Teens]]</f>
        <v>Yes</v>
      </c>
    </row>
    <row r="1268" spans="1:9" ht="16.5" x14ac:dyDescent="0.3">
      <c r="A1268">
        <f>Table2[[#This Row],[NumWebPurchases]]</f>
        <v>2</v>
      </c>
      <c r="B1268">
        <f>Table2[[#This Row],[NumCatalogPurchases]]</f>
        <v>1</v>
      </c>
      <c r="C1268">
        <f>Table2[[#This Row],[NumStorePurchases]]</f>
        <v>2</v>
      </c>
      <c r="D1268">
        <f>Table2[[#This Row],[NumWebVisitsMonth]]</f>
        <v>7</v>
      </c>
      <c r="E1268" s="3">
        <f>Table12[[#This Row],[Age]]</f>
        <v>62</v>
      </c>
      <c r="F1268" t="s">
        <v>33</v>
      </c>
      <c r="G1268" t="str">
        <f>Table12[[#This Row],[DVAD]]</f>
        <v>56-65</v>
      </c>
      <c r="H1268" t="str">
        <f>Table12[[#This Row],[Kids]]</f>
        <v>Yes</v>
      </c>
      <c r="I1268" t="str">
        <f>Table12[[#This Row],[Teens]]</f>
        <v>Yes</v>
      </c>
    </row>
    <row r="1269" spans="1:9" ht="16.5" x14ac:dyDescent="0.3">
      <c r="A1269">
        <f>Table2[[#This Row],[NumWebPurchases]]</f>
        <v>4</v>
      </c>
      <c r="B1269">
        <f>Table2[[#This Row],[NumCatalogPurchases]]</f>
        <v>7</v>
      </c>
      <c r="C1269">
        <f>Table2[[#This Row],[NumStorePurchases]]</f>
        <v>6</v>
      </c>
      <c r="D1269">
        <f>Table2[[#This Row],[NumWebVisitsMonth]]</f>
        <v>1</v>
      </c>
      <c r="E1269" s="3">
        <f>Table12[[#This Row],[Age]]</f>
        <v>38</v>
      </c>
      <c r="F1269" t="s">
        <v>31</v>
      </c>
      <c r="G1269" t="str">
        <f>Table12[[#This Row],[DVAD]]</f>
        <v>36-45</v>
      </c>
      <c r="H1269" t="str">
        <f>Table12[[#This Row],[Kids]]</f>
        <v>No</v>
      </c>
      <c r="I1269" t="str">
        <f>Table12[[#This Row],[Teens]]</f>
        <v>No</v>
      </c>
    </row>
    <row r="1270" spans="1:9" ht="16.5" x14ac:dyDescent="0.3">
      <c r="A1270">
        <f>Table2[[#This Row],[NumWebPurchases]]</f>
        <v>9</v>
      </c>
      <c r="B1270">
        <f>Table2[[#This Row],[NumCatalogPurchases]]</f>
        <v>4</v>
      </c>
      <c r="C1270">
        <f>Table2[[#This Row],[NumStorePurchases]]</f>
        <v>6</v>
      </c>
      <c r="D1270">
        <f>Table2[[#This Row],[NumWebVisitsMonth]]</f>
        <v>8</v>
      </c>
      <c r="E1270" s="3">
        <f>Table12[[#This Row],[Age]]</f>
        <v>49</v>
      </c>
      <c r="F1270" t="s">
        <v>33</v>
      </c>
      <c r="G1270" t="str">
        <f>Table12[[#This Row],[DVAD]]</f>
        <v>46-55</v>
      </c>
      <c r="H1270" t="str">
        <f>Table12[[#This Row],[Kids]]</f>
        <v>Yes</v>
      </c>
      <c r="I1270" t="str">
        <f>Table12[[#This Row],[Teens]]</f>
        <v>Yes</v>
      </c>
    </row>
    <row r="1271" spans="1:9" ht="16.5" x14ac:dyDescent="0.3">
      <c r="A1271">
        <f>Table2[[#This Row],[NumWebPurchases]]</f>
        <v>2</v>
      </c>
      <c r="B1271">
        <f>Table2[[#This Row],[NumCatalogPurchases]]</f>
        <v>1</v>
      </c>
      <c r="C1271">
        <f>Table2[[#This Row],[NumStorePurchases]]</f>
        <v>3</v>
      </c>
      <c r="D1271">
        <f>Table2[[#This Row],[NumWebVisitsMonth]]</f>
        <v>7</v>
      </c>
      <c r="E1271" s="3">
        <f>Table12[[#This Row],[Age]]</f>
        <v>43</v>
      </c>
      <c r="F1271" t="s">
        <v>30</v>
      </c>
      <c r="G1271" t="str">
        <f>Table12[[#This Row],[DVAD]]</f>
        <v>36-45</v>
      </c>
      <c r="H1271" t="str">
        <f>Table12[[#This Row],[Kids]]</f>
        <v>Yes</v>
      </c>
      <c r="I1271" t="str">
        <f>Table12[[#This Row],[Teens]]</f>
        <v>No</v>
      </c>
    </row>
    <row r="1272" spans="1:9" ht="16.5" x14ac:dyDescent="0.3">
      <c r="A1272">
        <f>Table2[[#This Row],[NumWebPurchases]]</f>
        <v>4</v>
      </c>
      <c r="B1272">
        <f>Table2[[#This Row],[NumCatalogPurchases]]</f>
        <v>1</v>
      </c>
      <c r="C1272">
        <f>Table2[[#This Row],[NumStorePurchases]]</f>
        <v>4</v>
      </c>
      <c r="D1272">
        <f>Table2[[#This Row],[NumWebVisitsMonth]]</f>
        <v>6</v>
      </c>
      <c r="E1272" s="3">
        <f>Table12[[#This Row],[Age]]</f>
        <v>65</v>
      </c>
      <c r="F1272" t="s">
        <v>33</v>
      </c>
      <c r="G1272" t="str">
        <f>Table12[[#This Row],[DVAD]]</f>
        <v>56-65</v>
      </c>
      <c r="H1272" t="str">
        <f>Table12[[#This Row],[Kids]]</f>
        <v>No</v>
      </c>
      <c r="I1272" t="str">
        <f>Table12[[#This Row],[Teens]]</f>
        <v>Yes</v>
      </c>
    </row>
    <row r="1273" spans="1:9" ht="16.5" x14ac:dyDescent="0.3">
      <c r="A1273">
        <f>Table2[[#This Row],[NumWebPurchases]]</f>
        <v>6</v>
      </c>
      <c r="B1273">
        <f>Table2[[#This Row],[NumCatalogPurchases]]</f>
        <v>6</v>
      </c>
      <c r="C1273">
        <f>Table2[[#This Row],[NumStorePurchases]]</f>
        <v>6</v>
      </c>
      <c r="D1273">
        <f>Table2[[#This Row],[NumWebVisitsMonth]]</f>
        <v>2</v>
      </c>
      <c r="E1273" s="3">
        <f>Table12[[#This Row],[Age]]</f>
        <v>56</v>
      </c>
      <c r="F1273" t="s">
        <v>30</v>
      </c>
      <c r="G1273" t="str">
        <f>Table12[[#This Row],[DVAD]]</f>
        <v>56-65</v>
      </c>
      <c r="H1273" t="str">
        <f>Table12[[#This Row],[Kids]]</f>
        <v>No</v>
      </c>
      <c r="I1273" t="str">
        <f>Table12[[#This Row],[Teens]]</f>
        <v>No</v>
      </c>
    </row>
    <row r="1274" spans="1:9" ht="16.5" x14ac:dyDescent="0.3">
      <c r="A1274">
        <f>Table2[[#This Row],[NumWebPurchases]]</f>
        <v>7</v>
      </c>
      <c r="B1274">
        <f>Table2[[#This Row],[NumCatalogPurchases]]</f>
        <v>3</v>
      </c>
      <c r="C1274">
        <f>Table2[[#This Row],[NumStorePurchases]]</f>
        <v>4</v>
      </c>
      <c r="D1274">
        <f>Table2[[#This Row],[NumWebVisitsMonth]]</f>
        <v>4</v>
      </c>
      <c r="E1274" s="3">
        <f>Table12[[#This Row],[Age]]</f>
        <v>70</v>
      </c>
      <c r="F1274" t="s">
        <v>30</v>
      </c>
      <c r="G1274" t="str">
        <f>Table12[[#This Row],[DVAD]]</f>
        <v>66-75</v>
      </c>
      <c r="H1274" t="str">
        <f>Table12[[#This Row],[Kids]]</f>
        <v>No</v>
      </c>
      <c r="I1274" t="str">
        <f>Table12[[#This Row],[Teens]]</f>
        <v>No</v>
      </c>
    </row>
    <row r="1275" spans="1:9" ht="16.5" x14ac:dyDescent="0.3">
      <c r="A1275">
        <f>Table2[[#This Row],[NumWebPurchases]]</f>
        <v>5</v>
      </c>
      <c r="B1275">
        <f>Table2[[#This Row],[NumCatalogPurchases]]</f>
        <v>3</v>
      </c>
      <c r="C1275">
        <f>Table2[[#This Row],[NumStorePurchases]]</f>
        <v>13</v>
      </c>
      <c r="D1275">
        <f>Table2[[#This Row],[NumWebVisitsMonth]]</f>
        <v>3</v>
      </c>
      <c r="E1275" s="3">
        <f>Table12[[#This Row],[Age]]</f>
        <v>50</v>
      </c>
      <c r="F1275" t="s">
        <v>33</v>
      </c>
      <c r="G1275" t="str">
        <f>Table12[[#This Row],[DVAD]]</f>
        <v>46-55</v>
      </c>
      <c r="H1275" t="str">
        <f>Table12[[#This Row],[Kids]]</f>
        <v>No</v>
      </c>
      <c r="I1275" t="str">
        <f>Table12[[#This Row],[Teens]]</f>
        <v>Yes</v>
      </c>
    </row>
    <row r="1276" spans="1:9" ht="16.5" x14ac:dyDescent="0.3">
      <c r="A1276">
        <f>Table2[[#This Row],[NumWebPurchases]]</f>
        <v>5</v>
      </c>
      <c r="B1276">
        <f>Table2[[#This Row],[NumCatalogPurchases]]</f>
        <v>1</v>
      </c>
      <c r="C1276">
        <f>Table2[[#This Row],[NumStorePurchases]]</f>
        <v>4</v>
      </c>
      <c r="D1276">
        <f>Table2[[#This Row],[NumWebVisitsMonth]]</f>
        <v>8</v>
      </c>
      <c r="E1276" s="3">
        <f>Table12[[#This Row],[Age]]</f>
        <v>40</v>
      </c>
      <c r="F1276" t="s">
        <v>35</v>
      </c>
      <c r="G1276" t="str">
        <f>Table12[[#This Row],[DVAD]]</f>
        <v>36-45</v>
      </c>
      <c r="H1276" t="str">
        <f>Table12[[#This Row],[Kids]]</f>
        <v>Yes</v>
      </c>
      <c r="I1276" t="str">
        <f>Table12[[#This Row],[Teens]]</f>
        <v>No</v>
      </c>
    </row>
    <row r="1277" spans="1:9" ht="16.5" x14ac:dyDescent="0.3">
      <c r="A1277">
        <f>Table2[[#This Row],[NumWebPurchases]]</f>
        <v>9</v>
      </c>
      <c r="B1277">
        <f>Table2[[#This Row],[NumCatalogPurchases]]</f>
        <v>1</v>
      </c>
      <c r="C1277">
        <f>Table2[[#This Row],[NumStorePurchases]]</f>
        <v>7</v>
      </c>
      <c r="D1277">
        <f>Table2[[#This Row],[NumWebVisitsMonth]]</f>
        <v>8</v>
      </c>
      <c r="E1277" s="3">
        <f>Table12[[#This Row],[Age]]</f>
        <v>47</v>
      </c>
      <c r="F1277" t="s">
        <v>33</v>
      </c>
      <c r="G1277" t="str">
        <f>Table12[[#This Row],[DVAD]]</f>
        <v>46-55</v>
      </c>
      <c r="H1277" t="str">
        <f>Table12[[#This Row],[Kids]]</f>
        <v>Yes</v>
      </c>
      <c r="I1277" t="str">
        <f>Table12[[#This Row],[Teens]]</f>
        <v>Yes</v>
      </c>
    </row>
    <row r="1278" spans="1:9" ht="16.5" x14ac:dyDescent="0.3">
      <c r="A1278">
        <f>Table2[[#This Row],[NumWebPurchases]]</f>
        <v>2</v>
      </c>
      <c r="B1278">
        <f>Table2[[#This Row],[NumCatalogPurchases]]</f>
        <v>1</v>
      </c>
      <c r="C1278">
        <f>Table2[[#This Row],[NumStorePurchases]]</f>
        <v>3</v>
      </c>
      <c r="D1278">
        <f>Table2[[#This Row],[NumWebVisitsMonth]]</f>
        <v>8</v>
      </c>
      <c r="E1278" s="3">
        <f>Table12[[#This Row],[Age]]</f>
        <v>44</v>
      </c>
      <c r="F1278" t="s">
        <v>33</v>
      </c>
      <c r="G1278" t="str">
        <f>Table12[[#This Row],[DVAD]]</f>
        <v>36-45</v>
      </c>
      <c r="H1278" t="str">
        <f>Table12[[#This Row],[Kids]]</f>
        <v>Yes</v>
      </c>
      <c r="I1278" t="str">
        <f>Table12[[#This Row],[Teens]]</f>
        <v>No</v>
      </c>
    </row>
    <row r="1279" spans="1:9" ht="16.5" x14ac:dyDescent="0.3">
      <c r="A1279">
        <f>Table2[[#This Row],[NumWebPurchases]]</f>
        <v>3</v>
      </c>
      <c r="B1279">
        <f>Table2[[#This Row],[NumCatalogPurchases]]</f>
        <v>4</v>
      </c>
      <c r="C1279">
        <f>Table2[[#This Row],[NumStorePurchases]]</f>
        <v>11</v>
      </c>
      <c r="D1279">
        <f>Table2[[#This Row],[NumWebVisitsMonth]]</f>
        <v>8</v>
      </c>
      <c r="E1279" s="3">
        <f>Table12[[#This Row],[Age]]</f>
        <v>42</v>
      </c>
      <c r="F1279" t="s">
        <v>33</v>
      </c>
      <c r="G1279" t="str">
        <f>Table12[[#This Row],[DVAD]]</f>
        <v>36-45</v>
      </c>
      <c r="H1279" t="str">
        <f>Table12[[#This Row],[Kids]]</f>
        <v>No</v>
      </c>
      <c r="I1279" t="str">
        <f>Table12[[#This Row],[Teens]]</f>
        <v>Yes</v>
      </c>
    </row>
    <row r="1280" spans="1:9" ht="16.5" x14ac:dyDescent="0.3">
      <c r="A1280">
        <f>Table2[[#This Row],[NumWebPurchases]]</f>
        <v>1</v>
      </c>
      <c r="B1280">
        <f>Table2[[#This Row],[NumCatalogPurchases]]</f>
        <v>0</v>
      </c>
      <c r="C1280">
        <f>Table2[[#This Row],[NumStorePurchases]]</f>
        <v>2</v>
      </c>
      <c r="D1280">
        <f>Table2[[#This Row],[NumWebVisitsMonth]]</f>
        <v>6</v>
      </c>
      <c r="E1280" s="3">
        <f>Table12[[#This Row],[Age]]</f>
        <v>38</v>
      </c>
      <c r="F1280" t="s">
        <v>35</v>
      </c>
      <c r="G1280" t="str">
        <f>Table12[[#This Row],[DVAD]]</f>
        <v>36-45</v>
      </c>
      <c r="H1280" t="str">
        <f>Table12[[#This Row],[Kids]]</f>
        <v>Yes</v>
      </c>
      <c r="I1280" t="str">
        <f>Table12[[#This Row],[Teens]]</f>
        <v>No</v>
      </c>
    </row>
    <row r="1281" spans="1:9" ht="16.5" x14ac:dyDescent="0.3">
      <c r="A1281">
        <f>Table2[[#This Row],[NumWebPurchases]]</f>
        <v>3</v>
      </c>
      <c r="B1281">
        <f>Table2[[#This Row],[NumCatalogPurchases]]</f>
        <v>0</v>
      </c>
      <c r="C1281">
        <f>Table2[[#This Row],[NumStorePurchases]]</f>
        <v>3</v>
      </c>
      <c r="D1281">
        <f>Table2[[#This Row],[NumWebVisitsMonth]]</f>
        <v>7</v>
      </c>
      <c r="E1281" s="3">
        <f>Table12[[#This Row],[Age]]</f>
        <v>49</v>
      </c>
      <c r="F1281" t="s">
        <v>33</v>
      </c>
      <c r="G1281" t="str">
        <f>Table12[[#This Row],[DVAD]]</f>
        <v>46-55</v>
      </c>
      <c r="H1281" t="str">
        <f>Table12[[#This Row],[Kids]]</f>
        <v>Yes</v>
      </c>
      <c r="I1281" t="str">
        <f>Table12[[#This Row],[Teens]]</f>
        <v>Yes</v>
      </c>
    </row>
    <row r="1282" spans="1:9" ht="16.5" x14ac:dyDescent="0.3">
      <c r="A1282">
        <f>Table2[[#This Row],[NumWebPurchases]]</f>
        <v>6</v>
      </c>
      <c r="B1282">
        <f>Table2[[#This Row],[NumCatalogPurchases]]</f>
        <v>7</v>
      </c>
      <c r="C1282">
        <f>Table2[[#This Row],[NumStorePurchases]]</f>
        <v>9</v>
      </c>
      <c r="D1282">
        <f>Table2[[#This Row],[NumWebVisitsMonth]]</f>
        <v>3</v>
      </c>
      <c r="E1282" s="3">
        <f>Table12[[#This Row],[Age]]</f>
        <v>34</v>
      </c>
      <c r="F1282" t="s">
        <v>31</v>
      </c>
      <c r="G1282" t="str">
        <f>Table12[[#This Row],[DVAD]]</f>
        <v>26-35</v>
      </c>
      <c r="H1282" t="str">
        <f>Table12[[#This Row],[Kids]]</f>
        <v>No</v>
      </c>
      <c r="I1282" t="str">
        <f>Table12[[#This Row],[Teens]]</f>
        <v>No</v>
      </c>
    </row>
    <row r="1283" spans="1:9" ht="16.5" x14ac:dyDescent="0.3">
      <c r="A1283">
        <f>Table2[[#This Row],[NumWebPurchases]]</f>
        <v>5</v>
      </c>
      <c r="B1283">
        <f>Table2[[#This Row],[NumCatalogPurchases]]</f>
        <v>1</v>
      </c>
      <c r="C1283">
        <f>Table2[[#This Row],[NumStorePurchases]]</f>
        <v>7</v>
      </c>
      <c r="D1283">
        <f>Table2[[#This Row],[NumWebVisitsMonth]]</f>
        <v>5</v>
      </c>
      <c r="E1283" s="3">
        <f>Table12[[#This Row],[Age]]</f>
        <v>38</v>
      </c>
      <c r="F1283" t="s">
        <v>35</v>
      </c>
      <c r="G1283" t="str">
        <f>Table12[[#This Row],[DVAD]]</f>
        <v>36-45</v>
      </c>
      <c r="H1283" t="str">
        <f>Table12[[#This Row],[Kids]]</f>
        <v>No</v>
      </c>
      <c r="I1283" t="str">
        <f>Table12[[#This Row],[Teens]]</f>
        <v>Yes</v>
      </c>
    </row>
    <row r="1284" spans="1:9" ht="16.5" x14ac:dyDescent="0.3">
      <c r="A1284">
        <f>Table2[[#This Row],[NumWebPurchases]]</f>
        <v>4</v>
      </c>
      <c r="B1284">
        <f>Table2[[#This Row],[NumCatalogPurchases]]</f>
        <v>6</v>
      </c>
      <c r="C1284">
        <f>Table2[[#This Row],[NumStorePurchases]]</f>
        <v>8</v>
      </c>
      <c r="D1284">
        <f>Table2[[#This Row],[NumWebVisitsMonth]]</f>
        <v>2</v>
      </c>
      <c r="E1284" s="3">
        <f>Table12[[#This Row],[Age]]</f>
        <v>29</v>
      </c>
      <c r="F1284" t="s">
        <v>33</v>
      </c>
      <c r="G1284" t="str">
        <f>Table12[[#This Row],[DVAD]]</f>
        <v>26-35</v>
      </c>
      <c r="H1284" t="str">
        <f>Table12[[#This Row],[Kids]]</f>
        <v>No</v>
      </c>
      <c r="I1284" t="str">
        <f>Table12[[#This Row],[Teens]]</f>
        <v>No</v>
      </c>
    </row>
    <row r="1285" spans="1:9" ht="16.5" x14ac:dyDescent="0.3">
      <c r="A1285">
        <f>Table2[[#This Row],[NumWebPurchases]]</f>
        <v>9</v>
      </c>
      <c r="B1285">
        <f>Table2[[#This Row],[NumCatalogPurchases]]</f>
        <v>7</v>
      </c>
      <c r="C1285">
        <f>Table2[[#This Row],[NumStorePurchases]]</f>
        <v>10</v>
      </c>
      <c r="D1285">
        <f>Table2[[#This Row],[NumWebVisitsMonth]]</f>
        <v>7</v>
      </c>
      <c r="E1285" s="3">
        <f>Table12[[#This Row],[Age]]</f>
        <v>41</v>
      </c>
      <c r="F1285" t="s">
        <v>31</v>
      </c>
      <c r="G1285" t="str">
        <f>Table12[[#This Row],[DVAD]]</f>
        <v>36-45</v>
      </c>
      <c r="H1285" t="str">
        <f>Table12[[#This Row],[Kids]]</f>
        <v>No</v>
      </c>
      <c r="I1285" t="str">
        <f>Table12[[#This Row],[Teens]]</f>
        <v>No</v>
      </c>
    </row>
    <row r="1286" spans="1:9" ht="16.5" x14ac:dyDescent="0.3">
      <c r="A1286">
        <f>Table2[[#This Row],[NumWebPurchases]]</f>
        <v>1</v>
      </c>
      <c r="B1286">
        <f>Table2[[#This Row],[NumCatalogPurchases]]</f>
        <v>0</v>
      </c>
      <c r="C1286">
        <f>Table2[[#This Row],[NumStorePurchases]]</f>
        <v>3</v>
      </c>
      <c r="D1286">
        <f>Table2[[#This Row],[NumWebVisitsMonth]]</f>
        <v>9</v>
      </c>
      <c r="E1286" s="3">
        <f>Table12[[#This Row],[Age]]</f>
        <v>55</v>
      </c>
      <c r="F1286" t="s">
        <v>33</v>
      </c>
      <c r="G1286" t="str">
        <f>Table12[[#This Row],[DVAD]]</f>
        <v>46-55</v>
      </c>
      <c r="H1286" t="str">
        <f>Table12[[#This Row],[Kids]]</f>
        <v>Yes</v>
      </c>
      <c r="I1286" t="str">
        <f>Table12[[#This Row],[Teens]]</f>
        <v>Yes</v>
      </c>
    </row>
    <row r="1287" spans="1:9" ht="16.5" x14ac:dyDescent="0.3">
      <c r="A1287">
        <f>Table2[[#This Row],[NumWebPurchases]]</f>
        <v>7</v>
      </c>
      <c r="B1287">
        <f>Table2[[#This Row],[NumCatalogPurchases]]</f>
        <v>1</v>
      </c>
      <c r="C1287">
        <f>Table2[[#This Row],[NumStorePurchases]]</f>
        <v>7</v>
      </c>
      <c r="D1287">
        <f>Table2[[#This Row],[NumWebVisitsMonth]]</f>
        <v>8</v>
      </c>
      <c r="E1287" s="3">
        <f>Table12[[#This Row],[Age]]</f>
        <v>62</v>
      </c>
      <c r="F1287" t="s">
        <v>35</v>
      </c>
      <c r="G1287" t="str">
        <f>Table12[[#This Row],[DVAD]]</f>
        <v>56-65</v>
      </c>
      <c r="H1287" t="str">
        <f>Table12[[#This Row],[Kids]]</f>
        <v>No</v>
      </c>
      <c r="I1287" t="str">
        <f>Table12[[#This Row],[Teens]]</f>
        <v>No</v>
      </c>
    </row>
    <row r="1288" spans="1:9" ht="16.5" x14ac:dyDescent="0.3">
      <c r="A1288">
        <f>Table2[[#This Row],[NumWebPurchases]]</f>
        <v>4</v>
      </c>
      <c r="B1288">
        <f>Table2[[#This Row],[NumCatalogPurchases]]</f>
        <v>2</v>
      </c>
      <c r="C1288">
        <f>Table2[[#This Row],[NumStorePurchases]]</f>
        <v>5</v>
      </c>
      <c r="D1288">
        <f>Table2[[#This Row],[NumWebVisitsMonth]]</f>
        <v>7</v>
      </c>
      <c r="E1288" s="3">
        <f>Table12[[#This Row],[Age]]</f>
        <v>61</v>
      </c>
      <c r="F1288" t="s">
        <v>33</v>
      </c>
      <c r="G1288" t="str">
        <f>Table12[[#This Row],[DVAD]]</f>
        <v>56-65</v>
      </c>
      <c r="H1288" t="str">
        <f>Table12[[#This Row],[Kids]]</f>
        <v>No</v>
      </c>
      <c r="I1288" t="str">
        <f>Table12[[#This Row],[Teens]]</f>
        <v>No</v>
      </c>
    </row>
    <row r="1289" spans="1:9" ht="16.5" x14ac:dyDescent="0.3">
      <c r="A1289">
        <f>Table2[[#This Row],[NumWebPurchases]]</f>
        <v>1</v>
      </c>
      <c r="B1289">
        <f>Table2[[#This Row],[NumCatalogPurchases]]</f>
        <v>0</v>
      </c>
      <c r="C1289">
        <f>Table2[[#This Row],[NumStorePurchases]]</f>
        <v>3</v>
      </c>
      <c r="D1289">
        <f>Table2[[#This Row],[NumWebVisitsMonth]]</f>
        <v>7</v>
      </c>
      <c r="E1289" s="3">
        <f>Table12[[#This Row],[Age]]</f>
        <v>43</v>
      </c>
      <c r="F1289" t="s">
        <v>33</v>
      </c>
      <c r="G1289" t="str">
        <f>Table12[[#This Row],[DVAD]]</f>
        <v>36-45</v>
      </c>
      <c r="H1289" t="str">
        <f>Table12[[#This Row],[Kids]]</f>
        <v>Yes</v>
      </c>
      <c r="I1289" t="str">
        <f>Table12[[#This Row],[Teens]]</f>
        <v>No</v>
      </c>
    </row>
    <row r="1290" spans="1:9" ht="16.5" x14ac:dyDescent="0.3">
      <c r="A1290">
        <f>Table2[[#This Row],[NumWebPurchases]]</f>
        <v>9</v>
      </c>
      <c r="B1290">
        <f>Table2[[#This Row],[NumCatalogPurchases]]</f>
        <v>2</v>
      </c>
      <c r="C1290">
        <f>Table2[[#This Row],[NumStorePurchases]]</f>
        <v>5</v>
      </c>
      <c r="D1290">
        <f>Table2[[#This Row],[NumWebVisitsMonth]]</f>
        <v>7</v>
      </c>
      <c r="E1290" s="3">
        <f>Table12[[#This Row],[Age]]</f>
        <v>40</v>
      </c>
      <c r="F1290" t="s">
        <v>33</v>
      </c>
      <c r="G1290" t="str">
        <f>Table12[[#This Row],[DVAD]]</f>
        <v>36-45</v>
      </c>
      <c r="H1290" t="str">
        <f>Table12[[#This Row],[Kids]]</f>
        <v>No</v>
      </c>
      <c r="I1290" t="str">
        <f>Table12[[#This Row],[Teens]]</f>
        <v>Yes</v>
      </c>
    </row>
    <row r="1291" spans="1:9" ht="16.5" x14ac:dyDescent="0.3">
      <c r="A1291">
        <f>Table2[[#This Row],[NumWebPurchases]]</f>
        <v>1</v>
      </c>
      <c r="B1291">
        <f>Table2[[#This Row],[NumCatalogPurchases]]</f>
        <v>2</v>
      </c>
      <c r="C1291">
        <f>Table2[[#This Row],[NumStorePurchases]]</f>
        <v>2</v>
      </c>
      <c r="D1291">
        <f>Table2[[#This Row],[NumWebVisitsMonth]]</f>
        <v>4</v>
      </c>
      <c r="E1291" s="3">
        <f>Table12[[#This Row],[Age]]</f>
        <v>44</v>
      </c>
      <c r="F1291" t="s">
        <v>33</v>
      </c>
      <c r="G1291" t="str">
        <f>Table12[[#This Row],[DVAD]]</f>
        <v>36-45</v>
      </c>
      <c r="H1291" t="str">
        <f>Table12[[#This Row],[Kids]]</f>
        <v>Yes</v>
      </c>
      <c r="I1291" t="str">
        <f>Table12[[#This Row],[Teens]]</f>
        <v>Yes</v>
      </c>
    </row>
    <row r="1292" spans="1:9" ht="16.5" x14ac:dyDescent="0.3">
      <c r="A1292">
        <f>Table2[[#This Row],[NumWebPurchases]]</f>
        <v>5</v>
      </c>
      <c r="B1292">
        <f>Table2[[#This Row],[NumCatalogPurchases]]</f>
        <v>7</v>
      </c>
      <c r="C1292">
        <f>Table2[[#This Row],[NumStorePurchases]]</f>
        <v>10</v>
      </c>
      <c r="D1292">
        <f>Table2[[#This Row],[NumWebVisitsMonth]]</f>
        <v>2</v>
      </c>
      <c r="E1292" s="3">
        <f>Table12[[#This Row],[Age]]</f>
        <v>41</v>
      </c>
      <c r="F1292" t="s">
        <v>33</v>
      </c>
      <c r="G1292" t="str">
        <f>Table12[[#This Row],[DVAD]]</f>
        <v>36-45</v>
      </c>
      <c r="H1292" t="str">
        <f>Table12[[#This Row],[Kids]]</f>
        <v>No</v>
      </c>
      <c r="I1292" t="str">
        <f>Table12[[#This Row],[Teens]]</f>
        <v>No</v>
      </c>
    </row>
    <row r="1293" spans="1:9" ht="16.5" x14ac:dyDescent="0.3">
      <c r="A1293">
        <f>Table2[[#This Row],[NumWebPurchases]]</f>
        <v>7</v>
      </c>
      <c r="B1293">
        <f>Table2[[#This Row],[NumCatalogPurchases]]</f>
        <v>2</v>
      </c>
      <c r="C1293">
        <f>Table2[[#This Row],[NumStorePurchases]]</f>
        <v>10</v>
      </c>
      <c r="D1293">
        <f>Table2[[#This Row],[NumWebVisitsMonth]]</f>
        <v>6</v>
      </c>
      <c r="E1293" s="3">
        <f>Table12[[#This Row],[Age]]</f>
        <v>41</v>
      </c>
      <c r="F1293" t="s">
        <v>30</v>
      </c>
      <c r="G1293" t="str">
        <f>Table12[[#This Row],[DVAD]]</f>
        <v>36-45</v>
      </c>
      <c r="H1293" t="str">
        <f>Table12[[#This Row],[Kids]]</f>
        <v>No</v>
      </c>
      <c r="I1293" t="str">
        <f>Table12[[#This Row],[Teens]]</f>
        <v>No</v>
      </c>
    </row>
    <row r="1294" spans="1:9" ht="16.5" x14ac:dyDescent="0.3">
      <c r="A1294">
        <f>Table2[[#This Row],[NumWebPurchases]]</f>
        <v>1</v>
      </c>
      <c r="B1294">
        <f>Table2[[#This Row],[NumCatalogPurchases]]</f>
        <v>0</v>
      </c>
      <c r="C1294">
        <f>Table2[[#This Row],[NumStorePurchases]]</f>
        <v>2</v>
      </c>
      <c r="D1294">
        <f>Table2[[#This Row],[NumWebVisitsMonth]]</f>
        <v>7</v>
      </c>
      <c r="E1294" s="3">
        <f>Table12[[#This Row],[Age]]</f>
        <v>57</v>
      </c>
      <c r="F1294" t="s">
        <v>33</v>
      </c>
      <c r="G1294" t="str">
        <f>Table12[[#This Row],[DVAD]]</f>
        <v>56-65</v>
      </c>
      <c r="H1294" t="str">
        <f>Table12[[#This Row],[Kids]]</f>
        <v>No</v>
      </c>
      <c r="I1294" t="str">
        <f>Table12[[#This Row],[Teens]]</f>
        <v>No</v>
      </c>
    </row>
    <row r="1295" spans="1:9" ht="16.5" x14ac:dyDescent="0.3">
      <c r="A1295">
        <f>Table2[[#This Row],[NumWebPurchases]]</f>
        <v>2</v>
      </c>
      <c r="B1295">
        <f>Table2[[#This Row],[NumCatalogPurchases]]</f>
        <v>0</v>
      </c>
      <c r="C1295">
        <f>Table2[[#This Row],[NumStorePurchases]]</f>
        <v>2</v>
      </c>
      <c r="D1295">
        <f>Table2[[#This Row],[NumWebVisitsMonth]]</f>
        <v>9</v>
      </c>
      <c r="E1295" s="3">
        <f>Table12[[#This Row],[Age]]</f>
        <v>42</v>
      </c>
      <c r="F1295" t="s">
        <v>30</v>
      </c>
      <c r="G1295" t="str">
        <f>Table12[[#This Row],[DVAD]]</f>
        <v>36-45</v>
      </c>
      <c r="H1295" t="str">
        <f>Table12[[#This Row],[Kids]]</f>
        <v>Yes</v>
      </c>
      <c r="I1295" t="str">
        <f>Table12[[#This Row],[Teens]]</f>
        <v>No</v>
      </c>
    </row>
    <row r="1296" spans="1:9" ht="16.5" x14ac:dyDescent="0.3">
      <c r="A1296">
        <f>Table2[[#This Row],[NumWebPurchases]]</f>
        <v>2</v>
      </c>
      <c r="B1296">
        <f>Table2[[#This Row],[NumCatalogPurchases]]</f>
        <v>0</v>
      </c>
      <c r="C1296">
        <f>Table2[[#This Row],[NumStorePurchases]]</f>
        <v>4</v>
      </c>
      <c r="D1296">
        <f>Table2[[#This Row],[NumWebVisitsMonth]]</f>
        <v>5</v>
      </c>
      <c r="E1296" s="3">
        <f>Table12[[#This Row],[Age]]</f>
        <v>41</v>
      </c>
      <c r="F1296" t="s">
        <v>30</v>
      </c>
      <c r="G1296" t="str">
        <f>Table12[[#This Row],[DVAD]]</f>
        <v>36-45</v>
      </c>
      <c r="H1296" t="str">
        <f>Table12[[#This Row],[Kids]]</f>
        <v>Yes</v>
      </c>
      <c r="I1296" t="str">
        <f>Table12[[#This Row],[Teens]]</f>
        <v>No</v>
      </c>
    </row>
    <row r="1297" spans="1:9" ht="16.5" x14ac:dyDescent="0.3">
      <c r="A1297">
        <f>Table2[[#This Row],[NumWebPurchases]]</f>
        <v>1</v>
      </c>
      <c r="B1297">
        <f>Table2[[#This Row],[NumCatalogPurchases]]</f>
        <v>0</v>
      </c>
      <c r="C1297">
        <f>Table2[[#This Row],[NumStorePurchases]]</f>
        <v>2</v>
      </c>
      <c r="D1297">
        <f>Table2[[#This Row],[NumWebVisitsMonth]]</f>
        <v>7</v>
      </c>
      <c r="E1297" s="3">
        <f>Table12[[#This Row],[Age]]</f>
        <v>36</v>
      </c>
      <c r="F1297" t="s">
        <v>31</v>
      </c>
      <c r="G1297" t="str">
        <f>Table12[[#This Row],[DVAD]]</f>
        <v>36-45</v>
      </c>
      <c r="H1297" t="str">
        <f>Table12[[#This Row],[Kids]]</f>
        <v>Yes</v>
      </c>
      <c r="I1297" t="str">
        <f>Table12[[#This Row],[Teens]]</f>
        <v>Yes</v>
      </c>
    </row>
    <row r="1298" spans="1:9" ht="16.5" x14ac:dyDescent="0.3">
      <c r="A1298">
        <f>Table2[[#This Row],[NumWebPurchases]]</f>
        <v>1</v>
      </c>
      <c r="B1298">
        <f>Table2[[#This Row],[NumCatalogPurchases]]</f>
        <v>0</v>
      </c>
      <c r="C1298">
        <f>Table2[[#This Row],[NumStorePurchases]]</f>
        <v>4</v>
      </c>
      <c r="D1298">
        <f>Table2[[#This Row],[NumWebVisitsMonth]]</f>
        <v>4</v>
      </c>
      <c r="E1298" s="3">
        <f>Table12[[#This Row],[Age]]</f>
        <v>51</v>
      </c>
      <c r="F1298" t="s">
        <v>31</v>
      </c>
      <c r="G1298" t="str">
        <f>Table12[[#This Row],[DVAD]]</f>
        <v>46-55</v>
      </c>
      <c r="H1298" t="str">
        <f>Table12[[#This Row],[Kids]]</f>
        <v>Yes</v>
      </c>
      <c r="I1298" t="str">
        <f>Table12[[#This Row],[Teens]]</f>
        <v>Yes</v>
      </c>
    </row>
    <row r="1299" spans="1:9" ht="16.5" x14ac:dyDescent="0.3">
      <c r="A1299">
        <f>Table2[[#This Row],[NumWebPurchases]]</f>
        <v>2</v>
      </c>
      <c r="B1299">
        <f>Table2[[#This Row],[NumCatalogPurchases]]</f>
        <v>1</v>
      </c>
      <c r="C1299">
        <f>Table2[[#This Row],[NumStorePurchases]]</f>
        <v>5</v>
      </c>
      <c r="D1299">
        <f>Table2[[#This Row],[NumWebVisitsMonth]]</f>
        <v>2</v>
      </c>
      <c r="E1299" s="3">
        <f>Table12[[#This Row],[Age]]</f>
        <v>60</v>
      </c>
      <c r="F1299" t="s">
        <v>31</v>
      </c>
      <c r="G1299" t="str">
        <f>Table12[[#This Row],[DVAD]]</f>
        <v>56-65</v>
      </c>
      <c r="H1299" t="str">
        <f>Table12[[#This Row],[Kids]]</f>
        <v>No</v>
      </c>
      <c r="I1299" t="str">
        <f>Table12[[#This Row],[Teens]]</f>
        <v>Yes</v>
      </c>
    </row>
    <row r="1300" spans="1:9" ht="16.5" x14ac:dyDescent="0.3">
      <c r="A1300">
        <f>Table2[[#This Row],[NumWebPurchases]]</f>
        <v>2</v>
      </c>
      <c r="B1300">
        <f>Table2[[#This Row],[NumCatalogPurchases]]</f>
        <v>0</v>
      </c>
      <c r="C1300">
        <f>Table2[[#This Row],[NumStorePurchases]]</f>
        <v>2</v>
      </c>
      <c r="D1300">
        <f>Table2[[#This Row],[NumWebVisitsMonth]]</f>
        <v>9</v>
      </c>
      <c r="E1300" s="3">
        <f>Table12[[#This Row],[Age]]</f>
        <v>35</v>
      </c>
      <c r="F1300" t="s">
        <v>33</v>
      </c>
      <c r="G1300" t="str">
        <f>Table12[[#This Row],[DVAD]]</f>
        <v>26-35</v>
      </c>
      <c r="H1300" t="str">
        <f>Table12[[#This Row],[Kids]]</f>
        <v>Yes</v>
      </c>
      <c r="I1300" t="str">
        <f>Table12[[#This Row],[Teens]]</f>
        <v>No</v>
      </c>
    </row>
    <row r="1301" spans="1:9" ht="16.5" x14ac:dyDescent="0.3">
      <c r="A1301">
        <f>Table2[[#This Row],[NumWebPurchases]]</f>
        <v>7</v>
      </c>
      <c r="B1301">
        <f>Table2[[#This Row],[NumCatalogPurchases]]</f>
        <v>2</v>
      </c>
      <c r="C1301">
        <f>Table2[[#This Row],[NumStorePurchases]]</f>
        <v>11</v>
      </c>
      <c r="D1301">
        <f>Table2[[#This Row],[NumWebVisitsMonth]]</f>
        <v>5</v>
      </c>
      <c r="E1301" s="3">
        <f>Table12[[#This Row],[Age]]</f>
        <v>47</v>
      </c>
      <c r="F1301" t="s">
        <v>30</v>
      </c>
      <c r="G1301" t="str">
        <f>Table12[[#This Row],[DVAD]]</f>
        <v>46-55</v>
      </c>
      <c r="H1301" t="str">
        <f>Table12[[#This Row],[Kids]]</f>
        <v>No</v>
      </c>
      <c r="I1301" t="str">
        <f>Table12[[#This Row],[Teens]]</f>
        <v>Yes</v>
      </c>
    </row>
    <row r="1302" spans="1:9" ht="16.5" x14ac:dyDescent="0.3">
      <c r="A1302">
        <f>Table2[[#This Row],[NumWebPurchases]]</f>
        <v>4</v>
      </c>
      <c r="B1302">
        <f>Table2[[#This Row],[NumCatalogPurchases]]</f>
        <v>6</v>
      </c>
      <c r="C1302">
        <f>Table2[[#This Row],[NumStorePurchases]]</f>
        <v>4</v>
      </c>
      <c r="D1302">
        <f>Table2[[#This Row],[NumWebVisitsMonth]]</f>
        <v>1</v>
      </c>
      <c r="E1302" s="3">
        <f>Table12[[#This Row],[Age]]</f>
        <v>68</v>
      </c>
      <c r="F1302" t="s">
        <v>31</v>
      </c>
      <c r="G1302" t="str">
        <f>Table12[[#This Row],[DVAD]]</f>
        <v>66-75</v>
      </c>
      <c r="H1302" t="str">
        <f>Table12[[#This Row],[Kids]]</f>
        <v>No</v>
      </c>
      <c r="I1302" t="str">
        <f>Table12[[#This Row],[Teens]]</f>
        <v>No</v>
      </c>
    </row>
    <row r="1303" spans="1:9" ht="16.5" x14ac:dyDescent="0.3">
      <c r="A1303">
        <f>Table2[[#This Row],[NumWebPurchases]]</f>
        <v>2</v>
      </c>
      <c r="B1303">
        <f>Table2[[#This Row],[NumCatalogPurchases]]</f>
        <v>1</v>
      </c>
      <c r="C1303">
        <f>Table2[[#This Row],[NumStorePurchases]]</f>
        <v>3</v>
      </c>
      <c r="D1303">
        <f>Table2[[#This Row],[NumWebVisitsMonth]]</f>
        <v>6</v>
      </c>
      <c r="E1303" s="3">
        <f>Table12[[#This Row],[Age]]</f>
        <v>34</v>
      </c>
      <c r="F1303" t="s">
        <v>31</v>
      </c>
      <c r="G1303" t="str">
        <f>Table12[[#This Row],[DVAD]]</f>
        <v>26-35</v>
      </c>
      <c r="H1303" t="str">
        <f>Table12[[#This Row],[Kids]]</f>
        <v>Yes</v>
      </c>
      <c r="I1303" t="str">
        <f>Table12[[#This Row],[Teens]]</f>
        <v>Yes</v>
      </c>
    </row>
    <row r="1304" spans="1:9" ht="16.5" x14ac:dyDescent="0.3">
      <c r="A1304">
        <f>Table2[[#This Row],[NumWebPurchases]]</f>
        <v>1</v>
      </c>
      <c r="B1304">
        <f>Table2[[#This Row],[NumCatalogPurchases]]</f>
        <v>0</v>
      </c>
      <c r="C1304">
        <f>Table2[[#This Row],[NumStorePurchases]]</f>
        <v>1</v>
      </c>
      <c r="D1304">
        <f>Table2[[#This Row],[NumWebVisitsMonth]]</f>
        <v>1</v>
      </c>
      <c r="E1304" s="3">
        <f>Table12[[#This Row],[Age]]</f>
        <v>42</v>
      </c>
      <c r="F1304" t="s">
        <v>33</v>
      </c>
      <c r="G1304" t="str">
        <f>Table12[[#This Row],[DVAD]]</f>
        <v>36-45</v>
      </c>
      <c r="H1304" t="str">
        <f>Table12[[#This Row],[Kids]]</f>
        <v>Yes</v>
      </c>
      <c r="I1304" t="str">
        <f>Table12[[#This Row],[Teens]]</f>
        <v>No</v>
      </c>
    </row>
    <row r="1305" spans="1:9" ht="16.5" x14ac:dyDescent="0.3">
      <c r="A1305">
        <f>Table2[[#This Row],[NumWebPurchases]]</f>
        <v>5</v>
      </c>
      <c r="B1305">
        <f>Table2[[#This Row],[NumCatalogPurchases]]</f>
        <v>8</v>
      </c>
      <c r="C1305">
        <f>Table2[[#This Row],[NumStorePurchases]]</f>
        <v>5</v>
      </c>
      <c r="D1305">
        <f>Table2[[#This Row],[NumWebVisitsMonth]]</f>
        <v>2</v>
      </c>
      <c r="E1305" s="3">
        <f>Table12[[#This Row],[Age]]</f>
        <v>60</v>
      </c>
      <c r="F1305" t="s">
        <v>35</v>
      </c>
      <c r="G1305" t="str">
        <f>Table12[[#This Row],[DVAD]]</f>
        <v>56-65</v>
      </c>
      <c r="H1305" t="str">
        <f>Table12[[#This Row],[Kids]]</f>
        <v>No</v>
      </c>
      <c r="I1305" t="str">
        <f>Table12[[#This Row],[Teens]]</f>
        <v>No</v>
      </c>
    </row>
    <row r="1306" spans="1:9" ht="16.5" x14ac:dyDescent="0.3">
      <c r="A1306">
        <f>Table2[[#This Row],[NumWebPurchases]]</f>
        <v>2</v>
      </c>
      <c r="B1306">
        <f>Table2[[#This Row],[NumCatalogPurchases]]</f>
        <v>0</v>
      </c>
      <c r="C1306">
        <f>Table2[[#This Row],[NumStorePurchases]]</f>
        <v>3</v>
      </c>
      <c r="D1306">
        <f>Table2[[#This Row],[NumWebVisitsMonth]]</f>
        <v>7</v>
      </c>
      <c r="E1306" s="3">
        <f>Table12[[#This Row],[Age]]</f>
        <v>29</v>
      </c>
      <c r="F1306" t="s">
        <v>33</v>
      </c>
      <c r="G1306" t="str">
        <f>Table12[[#This Row],[DVAD]]</f>
        <v>26-35</v>
      </c>
      <c r="H1306" t="str">
        <f>Table12[[#This Row],[Kids]]</f>
        <v>No</v>
      </c>
      <c r="I1306" t="str">
        <f>Table12[[#This Row],[Teens]]</f>
        <v>No</v>
      </c>
    </row>
    <row r="1307" spans="1:9" ht="16.5" x14ac:dyDescent="0.3">
      <c r="A1307">
        <f>Table2[[#This Row],[NumWebPurchases]]</f>
        <v>5</v>
      </c>
      <c r="B1307">
        <f>Table2[[#This Row],[NumCatalogPurchases]]</f>
        <v>2</v>
      </c>
      <c r="C1307">
        <f>Table2[[#This Row],[NumStorePurchases]]</f>
        <v>4</v>
      </c>
      <c r="D1307">
        <f>Table2[[#This Row],[NumWebVisitsMonth]]</f>
        <v>9</v>
      </c>
      <c r="E1307" s="3">
        <f>Table12[[#This Row],[Age]]</f>
        <v>43</v>
      </c>
      <c r="F1307" t="s">
        <v>31</v>
      </c>
      <c r="G1307" t="str">
        <f>Table12[[#This Row],[DVAD]]</f>
        <v>36-45</v>
      </c>
      <c r="H1307" t="str">
        <f>Table12[[#This Row],[Kids]]</f>
        <v>Yes</v>
      </c>
      <c r="I1307" t="str">
        <f>Table12[[#This Row],[Teens]]</f>
        <v>Yes</v>
      </c>
    </row>
    <row r="1308" spans="1:9" ht="16.5" x14ac:dyDescent="0.3">
      <c r="A1308">
        <f>Table2[[#This Row],[NumWebPurchases]]</f>
        <v>5</v>
      </c>
      <c r="B1308">
        <f>Table2[[#This Row],[NumCatalogPurchases]]</f>
        <v>5</v>
      </c>
      <c r="C1308">
        <f>Table2[[#This Row],[NumStorePurchases]]</f>
        <v>8</v>
      </c>
      <c r="D1308">
        <f>Table2[[#This Row],[NumWebVisitsMonth]]</f>
        <v>3</v>
      </c>
      <c r="E1308" s="3">
        <f>Table12[[#This Row],[Age]]</f>
        <v>33</v>
      </c>
      <c r="F1308" t="s">
        <v>31</v>
      </c>
      <c r="G1308" t="str">
        <f>Table12[[#This Row],[DVAD]]</f>
        <v>26-35</v>
      </c>
      <c r="H1308" t="str">
        <f>Table12[[#This Row],[Kids]]</f>
        <v>No</v>
      </c>
      <c r="I1308" t="str">
        <f>Table12[[#This Row],[Teens]]</f>
        <v>No</v>
      </c>
    </row>
    <row r="1309" spans="1:9" ht="16.5" x14ac:dyDescent="0.3">
      <c r="A1309">
        <f>Table2[[#This Row],[NumWebPurchases]]</f>
        <v>10</v>
      </c>
      <c r="B1309">
        <f>Table2[[#This Row],[NumCatalogPurchases]]</f>
        <v>3</v>
      </c>
      <c r="C1309">
        <f>Table2[[#This Row],[NumStorePurchases]]</f>
        <v>8</v>
      </c>
      <c r="D1309">
        <f>Table2[[#This Row],[NumWebVisitsMonth]]</f>
        <v>7</v>
      </c>
      <c r="E1309" s="3">
        <f>Table12[[#This Row],[Age]]</f>
        <v>47</v>
      </c>
      <c r="F1309" t="s">
        <v>33</v>
      </c>
      <c r="G1309" t="str">
        <f>Table12[[#This Row],[DVAD]]</f>
        <v>46-55</v>
      </c>
      <c r="H1309" t="str">
        <f>Table12[[#This Row],[Kids]]</f>
        <v>No</v>
      </c>
      <c r="I1309" t="str">
        <f>Table12[[#This Row],[Teens]]</f>
        <v>Yes</v>
      </c>
    </row>
    <row r="1310" spans="1:9" ht="16.5" x14ac:dyDescent="0.3">
      <c r="A1310">
        <f>Table2[[#This Row],[NumWebPurchases]]</f>
        <v>7</v>
      </c>
      <c r="B1310">
        <f>Table2[[#This Row],[NumCatalogPurchases]]</f>
        <v>1</v>
      </c>
      <c r="C1310">
        <f>Table2[[#This Row],[NumStorePurchases]]</f>
        <v>5</v>
      </c>
      <c r="D1310">
        <f>Table2[[#This Row],[NumWebVisitsMonth]]</f>
        <v>8</v>
      </c>
      <c r="E1310" s="3">
        <f>Table12[[#This Row],[Age]]</f>
        <v>37</v>
      </c>
      <c r="F1310" t="s">
        <v>33</v>
      </c>
      <c r="G1310" t="str">
        <f>Table12[[#This Row],[DVAD]]</f>
        <v>36-45</v>
      </c>
      <c r="H1310" t="str">
        <f>Table12[[#This Row],[Kids]]</f>
        <v>Yes</v>
      </c>
      <c r="I1310" t="str">
        <f>Table12[[#This Row],[Teens]]</f>
        <v>Yes</v>
      </c>
    </row>
    <row r="1311" spans="1:9" ht="16.5" x14ac:dyDescent="0.3">
      <c r="A1311">
        <f>Table2[[#This Row],[NumWebPurchases]]</f>
        <v>5</v>
      </c>
      <c r="B1311">
        <f>Table2[[#This Row],[NumCatalogPurchases]]</f>
        <v>5</v>
      </c>
      <c r="C1311">
        <f>Table2[[#This Row],[NumStorePurchases]]</f>
        <v>12</v>
      </c>
      <c r="D1311">
        <f>Table2[[#This Row],[NumWebVisitsMonth]]</f>
        <v>2</v>
      </c>
      <c r="E1311" s="3">
        <f>Table12[[#This Row],[Age]]</f>
        <v>49</v>
      </c>
      <c r="F1311" t="s">
        <v>31</v>
      </c>
      <c r="G1311" t="str">
        <f>Table12[[#This Row],[DVAD]]</f>
        <v>46-55</v>
      </c>
      <c r="H1311" t="str">
        <f>Table12[[#This Row],[Kids]]</f>
        <v>No</v>
      </c>
      <c r="I1311" t="str">
        <f>Table12[[#This Row],[Teens]]</f>
        <v>No</v>
      </c>
    </row>
    <row r="1312" spans="1:9" ht="16.5" x14ac:dyDescent="0.3">
      <c r="A1312">
        <f>Table2[[#This Row],[NumWebPurchases]]</f>
        <v>10</v>
      </c>
      <c r="B1312">
        <f>Table2[[#This Row],[NumCatalogPurchases]]</f>
        <v>4</v>
      </c>
      <c r="C1312">
        <f>Table2[[#This Row],[NumStorePurchases]]</f>
        <v>13</v>
      </c>
      <c r="D1312">
        <f>Table2[[#This Row],[NumWebVisitsMonth]]</f>
        <v>6</v>
      </c>
      <c r="E1312" s="3">
        <f>Table12[[#This Row],[Age]]</f>
        <v>32</v>
      </c>
      <c r="F1312" t="s">
        <v>33</v>
      </c>
      <c r="G1312" t="str">
        <f>Table12[[#This Row],[DVAD]]</f>
        <v>26-35</v>
      </c>
      <c r="H1312" t="str">
        <f>Table12[[#This Row],[Kids]]</f>
        <v>No</v>
      </c>
      <c r="I1312" t="str">
        <f>Table12[[#This Row],[Teens]]</f>
        <v>No</v>
      </c>
    </row>
    <row r="1313" spans="1:9" ht="16.5" x14ac:dyDescent="0.3">
      <c r="A1313">
        <f>Table2[[#This Row],[NumWebPurchases]]</f>
        <v>11</v>
      </c>
      <c r="B1313">
        <f>Table2[[#This Row],[NumCatalogPurchases]]</f>
        <v>2</v>
      </c>
      <c r="C1313">
        <f>Table2[[#This Row],[NumStorePurchases]]</f>
        <v>12</v>
      </c>
      <c r="D1313">
        <f>Table2[[#This Row],[NumWebVisitsMonth]]</f>
        <v>6</v>
      </c>
      <c r="E1313" s="3">
        <f>Table12[[#This Row],[Age]]</f>
        <v>41</v>
      </c>
      <c r="F1313" t="s">
        <v>30</v>
      </c>
      <c r="G1313" t="str">
        <f>Table12[[#This Row],[DVAD]]</f>
        <v>36-45</v>
      </c>
      <c r="H1313" t="str">
        <f>Table12[[#This Row],[Kids]]</f>
        <v>No</v>
      </c>
      <c r="I1313" t="str">
        <f>Table12[[#This Row],[Teens]]</f>
        <v>Yes</v>
      </c>
    </row>
    <row r="1314" spans="1:9" ht="16.5" x14ac:dyDescent="0.3">
      <c r="A1314">
        <f>Table2[[#This Row],[NumWebPurchases]]</f>
        <v>5</v>
      </c>
      <c r="B1314">
        <f>Table2[[#This Row],[NumCatalogPurchases]]</f>
        <v>4</v>
      </c>
      <c r="C1314">
        <f>Table2[[#This Row],[NumStorePurchases]]</f>
        <v>10</v>
      </c>
      <c r="D1314">
        <f>Table2[[#This Row],[NumWebVisitsMonth]]</f>
        <v>4</v>
      </c>
      <c r="E1314" s="3">
        <f>Table12[[#This Row],[Age]]</f>
        <v>54</v>
      </c>
      <c r="F1314" t="s">
        <v>31</v>
      </c>
      <c r="G1314" t="str">
        <f>Table12[[#This Row],[DVAD]]</f>
        <v>46-55</v>
      </c>
      <c r="H1314" t="str">
        <f>Table12[[#This Row],[Kids]]</f>
        <v>No</v>
      </c>
      <c r="I1314" t="str">
        <f>Table12[[#This Row],[Teens]]</f>
        <v>Yes</v>
      </c>
    </row>
    <row r="1315" spans="1:9" ht="16.5" x14ac:dyDescent="0.3">
      <c r="A1315">
        <f>Table2[[#This Row],[NumWebPurchases]]</f>
        <v>7</v>
      </c>
      <c r="B1315">
        <f>Table2[[#This Row],[NumCatalogPurchases]]</f>
        <v>5</v>
      </c>
      <c r="C1315">
        <f>Table2[[#This Row],[NumStorePurchases]]</f>
        <v>10</v>
      </c>
      <c r="D1315">
        <f>Table2[[#This Row],[NumWebVisitsMonth]]</f>
        <v>4</v>
      </c>
      <c r="E1315" s="3">
        <f>Table12[[#This Row],[Age]]</f>
        <v>56</v>
      </c>
      <c r="F1315" t="s">
        <v>31</v>
      </c>
      <c r="G1315" t="str">
        <f>Table12[[#This Row],[DVAD]]</f>
        <v>56-65</v>
      </c>
      <c r="H1315" t="str">
        <f>Table12[[#This Row],[Kids]]</f>
        <v>No</v>
      </c>
      <c r="I1315" t="str">
        <f>Table12[[#This Row],[Teens]]</f>
        <v>No</v>
      </c>
    </row>
    <row r="1316" spans="1:9" ht="16.5" x14ac:dyDescent="0.3">
      <c r="A1316">
        <f>Table2[[#This Row],[NumWebPurchases]]</f>
        <v>6</v>
      </c>
      <c r="B1316">
        <f>Table2[[#This Row],[NumCatalogPurchases]]</f>
        <v>1</v>
      </c>
      <c r="C1316">
        <f>Table2[[#This Row],[NumStorePurchases]]</f>
        <v>5</v>
      </c>
      <c r="D1316">
        <f>Table2[[#This Row],[NumWebVisitsMonth]]</f>
        <v>7</v>
      </c>
      <c r="E1316" s="3">
        <f>Table12[[#This Row],[Age]]</f>
        <v>48</v>
      </c>
      <c r="F1316" t="s">
        <v>33</v>
      </c>
      <c r="G1316" t="str">
        <f>Table12[[#This Row],[DVAD]]</f>
        <v>46-55</v>
      </c>
      <c r="H1316" t="str">
        <f>Table12[[#This Row],[Kids]]</f>
        <v>No</v>
      </c>
      <c r="I1316" t="str">
        <f>Table12[[#This Row],[Teens]]</f>
        <v>Yes</v>
      </c>
    </row>
    <row r="1317" spans="1:9" ht="16.5" x14ac:dyDescent="0.3">
      <c r="A1317">
        <f>Table2[[#This Row],[NumWebPurchases]]</f>
        <v>4</v>
      </c>
      <c r="B1317">
        <f>Table2[[#This Row],[NumCatalogPurchases]]</f>
        <v>7</v>
      </c>
      <c r="C1317">
        <f>Table2[[#This Row],[NumStorePurchases]]</f>
        <v>10</v>
      </c>
      <c r="D1317">
        <f>Table2[[#This Row],[NumWebVisitsMonth]]</f>
        <v>2</v>
      </c>
      <c r="E1317" s="3">
        <f>Table12[[#This Row],[Age]]</f>
        <v>58</v>
      </c>
      <c r="F1317" t="s">
        <v>30</v>
      </c>
      <c r="G1317" t="str">
        <f>Table12[[#This Row],[DVAD]]</f>
        <v>56-65</v>
      </c>
      <c r="H1317" t="str">
        <f>Table12[[#This Row],[Kids]]</f>
        <v>No</v>
      </c>
      <c r="I1317" t="str">
        <f>Table12[[#This Row],[Teens]]</f>
        <v>Yes</v>
      </c>
    </row>
    <row r="1318" spans="1:9" ht="16.5" x14ac:dyDescent="0.3">
      <c r="A1318">
        <f>Table2[[#This Row],[NumWebPurchases]]</f>
        <v>3</v>
      </c>
      <c r="B1318">
        <f>Table2[[#This Row],[NumCatalogPurchases]]</f>
        <v>1</v>
      </c>
      <c r="C1318">
        <f>Table2[[#This Row],[NumStorePurchases]]</f>
        <v>7</v>
      </c>
      <c r="D1318">
        <f>Table2[[#This Row],[NumWebVisitsMonth]]</f>
        <v>4</v>
      </c>
      <c r="E1318" s="3">
        <f>Table12[[#This Row],[Age]]</f>
        <v>25</v>
      </c>
      <c r="F1318" t="s">
        <v>31</v>
      </c>
      <c r="G1318" t="str">
        <f>Table12[[#This Row],[DVAD]]</f>
        <v>16-25</v>
      </c>
      <c r="H1318" t="str">
        <f>Table12[[#This Row],[Kids]]</f>
        <v>Yes</v>
      </c>
      <c r="I1318" t="str">
        <f>Table12[[#This Row],[Teens]]</f>
        <v>No</v>
      </c>
    </row>
    <row r="1319" spans="1:9" ht="16.5" x14ac:dyDescent="0.3">
      <c r="A1319">
        <f>Table2[[#This Row],[NumWebPurchases]]</f>
        <v>3</v>
      </c>
      <c r="B1319">
        <f>Table2[[#This Row],[NumCatalogPurchases]]</f>
        <v>0</v>
      </c>
      <c r="C1319">
        <f>Table2[[#This Row],[NumStorePurchases]]</f>
        <v>3</v>
      </c>
      <c r="D1319">
        <f>Table2[[#This Row],[NumWebVisitsMonth]]</f>
        <v>9</v>
      </c>
      <c r="E1319" s="3">
        <f>Table12[[#This Row],[Age]]</f>
        <v>51</v>
      </c>
      <c r="F1319" t="s">
        <v>33</v>
      </c>
      <c r="G1319" t="str">
        <f>Table12[[#This Row],[DVAD]]</f>
        <v>46-55</v>
      </c>
      <c r="H1319" t="str">
        <f>Table12[[#This Row],[Kids]]</f>
        <v>Yes</v>
      </c>
      <c r="I1319" t="str">
        <f>Table12[[#This Row],[Teens]]</f>
        <v>Yes</v>
      </c>
    </row>
    <row r="1320" spans="1:9" ht="16.5" x14ac:dyDescent="0.3">
      <c r="A1320">
        <f>Table2[[#This Row],[NumWebPurchases]]</f>
        <v>3</v>
      </c>
      <c r="B1320">
        <f>Table2[[#This Row],[NumCatalogPurchases]]</f>
        <v>2</v>
      </c>
      <c r="C1320">
        <f>Table2[[#This Row],[NumStorePurchases]]</f>
        <v>8</v>
      </c>
      <c r="D1320">
        <f>Table2[[#This Row],[NumWebVisitsMonth]]</f>
        <v>4</v>
      </c>
      <c r="E1320" s="3">
        <f>Table12[[#This Row],[Age]]</f>
        <v>48</v>
      </c>
      <c r="F1320" t="s">
        <v>33</v>
      </c>
      <c r="G1320" t="str">
        <f>Table12[[#This Row],[DVAD]]</f>
        <v>46-55</v>
      </c>
      <c r="H1320" t="str">
        <f>Table12[[#This Row],[Kids]]</f>
        <v>No</v>
      </c>
      <c r="I1320" t="str">
        <f>Table12[[#This Row],[Teens]]</f>
        <v>Yes</v>
      </c>
    </row>
    <row r="1321" spans="1:9" ht="16.5" x14ac:dyDescent="0.3">
      <c r="A1321">
        <f>Table2[[#This Row],[NumWebPurchases]]</f>
        <v>1</v>
      </c>
      <c r="B1321">
        <f>Table2[[#This Row],[NumCatalogPurchases]]</f>
        <v>0</v>
      </c>
      <c r="C1321">
        <f>Table2[[#This Row],[NumStorePurchases]]</f>
        <v>3</v>
      </c>
      <c r="D1321">
        <f>Table2[[#This Row],[NumWebVisitsMonth]]</f>
        <v>7</v>
      </c>
      <c r="E1321" s="3">
        <f>Table12[[#This Row],[Age]]</f>
        <v>41</v>
      </c>
      <c r="F1321" t="s">
        <v>31</v>
      </c>
      <c r="G1321" t="str">
        <f>Table12[[#This Row],[DVAD]]</f>
        <v>36-45</v>
      </c>
      <c r="H1321" t="str">
        <f>Table12[[#This Row],[Kids]]</f>
        <v>Yes</v>
      </c>
      <c r="I1321" t="str">
        <f>Table12[[#This Row],[Teens]]</f>
        <v>Yes</v>
      </c>
    </row>
    <row r="1322" spans="1:9" ht="16.5" x14ac:dyDescent="0.3">
      <c r="A1322">
        <f>Table2[[#This Row],[NumWebPurchases]]</f>
        <v>3</v>
      </c>
      <c r="B1322">
        <f>Table2[[#This Row],[NumCatalogPurchases]]</f>
        <v>0</v>
      </c>
      <c r="C1322">
        <f>Table2[[#This Row],[NumStorePurchases]]</f>
        <v>3</v>
      </c>
      <c r="D1322">
        <f>Table2[[#This Row],[NumWebVisitsMonth]]</f>
        <v>7</v>
      </c>
      <c r="E1322" s="3">
        <f>Table12[[#This Row],[Age]]</f>
        <v>41</v>
      </c>
      <c r="F1322" t="s">
        <v>33</v>
      </c>
      <c r="G1322" t="str">
        <f>Table12[[#This Row],[DVAD]]</f>
        <v>36-45</v>
      </c>
      <c r="H1322" t="str">
        <f>Table12[[#This Row],[Kids]]</f>
        <v>Yes</v>
      </c>
      <c r="I1322" t="str">
        <f>Table12[[#This Row],[Teens]]</f>
        <v>Yes</v>
      </c>
    </row>
    <row r="1323" spans="1:9" ht="16.5" x14ac:dyDescent="0.3">
      <c r="A1323">
        <f>Table2[[#This Row],[NumWebPurchases]]</f>
        <v>1</v>
      </c>
      <c r="B1323">
        <f>Table2[[#This Row],[NumCatalogPurchases]]</f>
        <v>1</v>
      </c>
      <c r="C1323">
        <f>Table2[[#This Row],[NumStorePurchases]]</f>
        <v>2</v>
      </c>
      <c r="D1323">
        <f>Table2[[#This Row],[NumWebVisitsMonth]]</f>
        <v>4</v>
      </c>
      <c r="E1323" s="3">
        <f>Table12[[#This Row],[Age]]</f>
        <v>30</v>
      </c>
      <c r="F1323" t="s">
        <v>31</v>
      </c>
      <c r="G1323" t="str">
        <f>Table12[[#This Row],[DVAD]]</f>
        <v>26-35</v>
      </c>
      <c r="H1323" t="str">
        <f>Table12[[#This Row],[Kids]]</f>
        <v>Yes</v>
      </c>
      <c r="I1323" t="str">
        <f>Table12[[#This Row],[Teens]]</f>
        <v>No</v>
      </c>
    </row>
    <row r="1324" spans="1:9" ht="16.5" x14ac:dyDescent="0.3">
      <c r="A1324">
        <f>Table2[[#This Row],[NumWebPurchases]]</f>
        <v>5</v>
      </c>
      <c r="B1324">
        <f>Table2[[#This Row],[NumCatalogPurchases]]</f>
        <v>9</v>
      </c>
      <c r="C1324">
        <f>Table2[[#This Row],[NumStorePurchases]]</f>
        <v>12</v>
      </c>
      <c r="D1324">
        <f>Table2[[#This Row],[NumWebVisitsMonth]]</f>
        <v>3</v>
      </c>
      <c r="E1324" s="3">
        <f>Table12[[#This Row],[Age]]</f>
        <v>53</v>
      </c>
      <c r="F1324" t="s">
        <v>31</v>
      </c>
      <c r="G1324" t="str">
        <f>Table12[[#This Row],[DVAD]]</f>
        <v>46-55</v>
      </c>
      <c r="H1324" t="str">
        <f>Table12[[#This Row],[Kids]]</f>
        <v>No</v>
      </c>
      <c r="I1324" t="str">
        <f>Table12[[#This Row],[Teens]]</f>
        <v>No</v>
      </c>
    </row>
    <row r="1325" spans="1:9" ht="16.5" x14ac:dyDescent="0.3">
      <c r="A1325">
        <f>Table2[[#This Row],[NumWebPurchases]]</f>
        <v>6</v>
      </c>
      <c r="B1325">
        <f>Table2[[#This Row],[NumCatalogPurchases]]</f>
        <v>1</v>
      </c>
      <c r="C1325">
        <f>Table2[[#This Row],[NumStorePurchases]]</f>
        <v>5</v>
      </c>
      <c r="D1325">
        <f>Table2[[#This Row],[NumWebVisitsMonth]]</f>
        <v>6</v>
      </c>
      <c r="E1325" s="3">
        <f>Table12[[#This Row],[Age]]</f>
        <v>55</v>
      </c>
      <c r="F1325" t="s">
        <v>30</v>
      </c>
      <c r="G1325" t="str">
        <f>Table12[[#This Row],[DVAD]]</f>
        <v>46-55</v>
      </c>
      <c r="H1325" t="str">
        <f>Table12[[#This Row],[Kids]]</f>
        <v>No</v>
      </c>
      <c r="I1325" t="str">
        <f>Table12[[#This Row],[Teens]]</f>
        <v>Yes</v>
      </c>
    </row>
    <row r="1326" spans="1:9" ht="16.5" x14ac:dyDescent="0.3">
      <c r="A1326">
        <f>Table2[[#This Row],[NumWebPurchases]]</f>
        <v>5</v>
      </c>
      <c r="B1326">
        <f>Table2[[#This Row],[NumCatalogPurchases]]</f>
        <v>7</v>
      </c>
      <c r="C1326">
        <f>Table2[[#This Row],[NumStorePurchases]]</f>
        <v>12</v>
      </c>
      <c r="D1326">
        <f>Table2[[#This Row],[NumWebVisitsMonth]]</f>
        <v>1</v>
      </c>
      <c r="E1326" s="3">
        <f>Table12[[#This Row],[Age]]</f>
        <v>46</v>
      </c>
      <c r="F1326" t="s">
        <v>33</v>
      </c>
      <c r="G1326" t="str">
        <f>Table12[[#This Row],[DVAD]]</f>
        <v>46-55</v>
      </c>
      <c r="H1326" t="str">
        <f>Table12[[#This Row],[Kids]]</f>
        <v>No</v>
      </c>
      <c r="I1326" t="str">
        <f>Table12[[#This Row],[Teens]]</f>
        <v>Yes</v>
      </c>
    </row>
    <row r="1327" spans="1:9" ht="16.5" x14ac:dyDescent="0.3">
      <c r="A1327">
        <f>Table2[[#This Row],[NumWebPurchases]]</f>
        <v>7</v>
      </c>
      <c r="B1327">
        <f>Table2[[#This Row],[NumCatalogPurchases]]</f>
        <v>2</v>
      </c>
      <c r="C1327">
        <f>Table2[[#This Row],[NumStorePurchases]]</f>
        <v>3</v>
      </c>
      <c r="D1327">
        <f>Table2[[#This Row],[NumWebVisitsMonth]]</f>
        <v>9</v>
      </c>
      <c r="E1327" s="3">
        <f>Table12[[#This Row],[Age]]</f>
        <v>35</v>
      </c>
      <c r="F1327" t="s">
        <v>33</v>
      </c>
      <c r="G1327" t="str">
        <f>Table12[[#This Row],[DVAD]]</f>
        <v>26-35</v>
      </c>
      <c r="H1327" t="str">
        <f>Table12[[#This Row],[Kids]]</f>
        <v>Yes</v>
      </c>
      <c r="I1327" t="str">
        <f>Table12[[#This Row],[Teens]]</f>
        <v>No</v>
      </c>
    </row>
    <row r="1328" spans="1:9" ht="16.5" x14ac:dyDescent="0.3">
      <c r="A1328">
        <f>Table2[[#This Row],[NumWebPurchases]]</f>
        <v>3</v>
      </c>
      <c r="B1328">
        <f>Table2[[#This Row],[NumCatalogPurchases]]</f>
        <v>0</v>
      </c>
      <c r="C1328">
        <f>Table2[[#This Row],[NumStorePurchases]]</f>
        <v>3</v>
      </c>
      <c r="D1328">
        <f>Table2[[#This Row],[NumWebVisitsMonth]]</f>
        <v>8</v>
      </c>
      <c r="E1328" s="3">
        <f>Table12[[#This Row],[Age]]</f>
        <v>40</v>
      </c>
      <c r="F1328" t="s">
        <v>33</v>
      </c>
      <c r="G1328" t="str">
        <f>Table12[[#This Row],[DVAD]]</f>
        <v>36-45</v>
      </c>
      <c r="H1328" t="str">
        <f>Table12[[#This Row],[Kids]]</f>
        <v>Yes</v>
      </c>
      <c r="I1328" t="str">
        <f>Table12[[#This Row],[Teens]]</f>
        <v>No</v>
      </c>
    </row>
    <row r="1329" spans="1:9" ht="16.5" x14ac:dyDescent="0.3">
      <c r="A1329">
        <f>Table2[[#This Row],[NumWebPurchases]]</f>
        <v>6</v>
      </c>
      <c r="B1329">
        <f>Table2[[#This Row],[NumCatalogPurchases]]</f>
        <v>3</v>
      </c>
      <c r="C1329">
        <f>Table2[[#This Row],[NumStorePurchases]]</f>
        <v>13</v>
      </c>
      <c r="D1329">
        <f>Table2[[#This Row],[NumWebVisitsMonth]]</f>
        <v>7</v>
      </c>
      <c r="E1329" s="3">
        <f>Table12[[#This Row],[Age]]</f>
        <v>51</v>
      </c>
      <c r="F1329" t="s">
        <v>33</v>
      </c>
      <c r="G1329" t="str">
        <f>Table12[[#This Row],[DVAD]]</f>
        <v>46-55</v>
      </c>
      <c r="H1329" t="str">
        <f>Table12[[#This Row],[Kids]]</f>
        <v>No</v>
      </c>
      <c r="I1329" t="str">
        <f>Table12[[#This Row],[Teens]]</f>
        <v>Yes</v>
      </c>
    </row>
    <row r="1330" spans="1:9" ht="16.5" x14ac:dyDescent="0.3">
      <c r="A1330">
        <f>Table2[[#This Row],[NumWebPurchases]]</f>
        <v>3</v>
      </c>
      <c r="B1330">
        <f>Table2[[#This Row],[NumCatalogPurchases]]</f>
        <v>0</v>
      </c>
      <c r="C1330">
        <f>Table2[[#This Row],[NumStorePurchases]]</f>
        <v>3</v>
      </c>
      <c r="D1330">
        <f>Table2[[#This Row],[NumWebVisitsMonth]]</f>
        <v>7</v>
      </c>
      <c r="E1330" s="3">
        <f>Table12[[#This Row],[Age]]</f>
        <v>32</v>
      </c>
      <c r="F1330" t="s">
        <v>30</v>
      </c>
      <c r="G1330" t="str">
        <f>Table12[[#This Row],[DVAD]]</f>
        <v>26-35</v>
      </c>
      <c r="H1330" t="str">
        <f>Table12[[#This Row],[Kids]]</f>
        <v>No</v>
      </c>
      <c r="I1330" t="str">
        <f>Table12[[#This Row],[Teens]]</f>
        <v>No</v>
      </c>
    </row>
    <row r="1331" spans="1:9" ht="16.5" x14ac:dyDescent="0.3">
      <c r="A1331">
        <f>Table2[[#This Row],[NumWebPurchases]]</f>
        <v>3</v>
      </c>
      <c r="B1331">
        <f>Table2[[#This Row],[NumCatalogPurchases]]</f>
        <v>1</v>
      </c>
      <c r="C1331">
        <f>Table2[[#This Row],[NumStorePurchases]]</f>
        <v>4</v>
      </c>
      <c r="D1331">
        <f>Table2[[#This Row],[NumWebVisitsMonth]]</f>
        <v>5</v>
      </c>
      <c r="E1331" s="3">
        <f>Table12[[#This Row],[Age]]</f>
        <v>38</v>
      </c>
      <c r="F1331" t="s">
        <v>31</v>
      </c>
      <c r="G1331" t="str">
        <f>Table12[[#This Row],[DVAD]]</f>
        <v>36-45</v>
      </c>
      <c r="H1331" t="str">
        <f>Table12[[#This Row],[Kids]]</f>
        <v>Yes</v>
      </c>
      <c r="I1331" t="str">
        <f>Table12[[#This Row],[Teens]]</f>
        <v>No</v>
      </c>
    </row>
    <row r="1332" spans="1:9" ht="16.5" x14ac:dyDescent="0.3">
      <c r="A1332">
        <f>Table2[[#This Row],[NumWebPurchases]]</f>
        <v>1</v>
      </c>
      <c r="B1332">
        <f>Table2[[#This Row],[NumCatalogPurchases]]</f>
        <v>0</v>
      </c>
      <c r="C1332">
        <f>Table2[[#This Row],[NumStorePurchases]]</f>
        <v>1</v>
      </c>
      <c r="D1332">
        <f>Table2[[#This Row],[NumWebVisitsMonth]]</f>
        <v>17</v>
      </c>
      <c r="E1332" s="3">
        <f>Table12[[#This Row],[Age]]</f>
        <v>31</v>
      </c>
      <c r="F1332" t="s">
        <v>33</v>
      </c>
      <c r="G1332" t="str">
        <f>Table12[[#This Row],[DVAD]]</f>
        <v>26-35</v>
      </c>
      <c r="H1332" t="str">
        <f>Table12[[#This Row],[Kids]]</f>
        <v>No</v>
      </c>
      <c r="I1332" t="str">
        <f>Table12[[#This Row],[Teens]]</f>
        <v>No</v>
      </c>
    </row>
    <row r="1333" spans="1:9" ht="16.5" x14ac:dyDescent="0.3">
      <c r="A1333">
        <f>Table2[[#This Row],[NumWebPurchases]]</f>
        <v>8</v>
      </c>
      <c r="B1333">
        <f>Table2[[#This Row],[NumCatalogPurchases]]</f>
        <v>3</v>
      </c>
      <c r="C1333">
        <f>Table2[[#This Row],[NumStorePurchases]]</f>
        <v>5</v>
      </c>
      <c r="D1333">
        <f>Table2[[#This Row],[NumWebVisitsMonth]]</f>
        <v>4</v>
      </c>
      <c r="E1333" s="3">
        <f>Table12[[#This Row],[Age]]</f>
        <v>68</v>
      </c>
      <c r="F1333" t="s">
        <v>33</v>
      </c>
      <c r="G1333" t="str">
        <f>Table12[[#This Row],[DVAD]]</f>
        <v>66-75</v>
      </c>
      <c r="H1333" t="str">
        <f>Table12[[#This Row],[Kids]]</f>
        <v>No</v>
      </c>
      <c r="I1333" t="str">
        <f>Table12[[#This Row],[Teens]]</f>
        <v>No</v>
      </c>
    </row>
    <row r="1334" spans="1:9" ht="16.5" x14ac:dyDescent="0.3">
      <c r="A1334">
        <f>Table2[[#This Row],[NumWebPurchases]]</f>
        <v>2</v>
      </c>
      <c r="B1334">
        <f>Table2[[#This Row],[NumCatalogPurchases]]</f>
        <v>2</v>
      </c>
      <c r="C1334">
        <f>Table2[[#This Row],[NumStorePurchases]]</f>
        <v>2</v>
      </c>
      <c r="D1334">
        <f>Table2[[#This Row],[NumWebVisitsMonth]]</f>
        <v>7</v>
      </c>
      <c r="E1334" s="3">
        <f>Table12[[#This Row],[Age]]</f>
        <v>35</v>
      </c>
      <c r="F1334" t="s">
        <v>33</v>
      </c>
      <c r="G1334" t="str">
        <f>Table12[[#This Row],[DVAD]]</f>
        <v>26-35</v>
      </c>
      <c r="H1334" t="str">
        <f>Table12[[#This Row],[Kids]]</f>
        <v>Yes</v>
      </c>
      <c r="I1334" t="str">
        <f>Table12[[#This Row],[Teens]]</f>
        <v>No</v>
      </c>
    </row>
    <row r="1335" spans="1:9" ht="16.5" x14ac:dyDescent="0.3">
      <c r="A1335">
        <f>Table2[[#This Row],[NumWebPurchases]]</f>
        <v>6</v>
      </c>
      <c r="B1335">
        <f>Table2[[#This Row],[NumCatalogPurchases]]</f>
        <v>1</v>
      </c>
      <c r="C1335">
        <f>Table2[[#This Row],[NumStorePurchases]]</f>
        <v>5</v>
      </c>
      <c r="D1335">
        <f>Table2[[#This Row],[NumWebVisitsMonth]]</f>
        <v>9</v>
      </c>
      <c r="E1335" s="3">
        <f>Table12[[#This Row],[Age]]</f>
        <v>43</v>
      </c>
      <c r="F1335" t="s">
        <v>30</v>
      </c>
      <c r="G1335" t="str">
        <f>Table12[[#This Row],[DVAD]]</f>
        <v>36-45</v>
      </c>
      <c r="H1335" t="str">
        <f>Table12[[#This Row],[Kids]]</f>
        <v>Yes</v>
      </c>
      <c r="I1335" t="str">
        <f>Table12[[#This Row],[Teens]]</f>
        <v>Yes</v>
      </c>
    </row>
    <row r="1336" spans="1:9" ht="16.5" x14ac:dyDescent="0.3">
      <c r="A1336">
        <f>Table2[[#This Row],[NumWebPurchases]]</f>
        <v>7</v>
      </c>
      <c r="B1336">
        <f>Table2[[#This Row],[NumCatalogPurchases]]</f>
        <v>4</v>
      </c>
      <c r="C1336">
        <f>Table2[[#This Row],[NumStorePurchases]]</f>
        <v>7</v>
      </c>
      <c r="D1336">
        <f>Table2[[#This Row],[NumWebVisitsMonth]]</f>
        <v>4</v>
      </c>
      <c r="E1336" s="3">
        <f>Table12[[#This Row],[Age]]</f>
        <v>51</v>
      </c>
      <c r="F1336" t="s">
        <v>33</v>
      </c>
      <c r="G1336" t="str">
        <f>Table12[[#This Row],[DVAD]]</f>
        <v>46-55</v>
      </c>
      <c r="H1336" t="str">
        <f>Table12[[#This Row],[Kids]]</f>
        <v>No</v>
      </c>
      <c r="I1336" t="str">
        <f>Table12[[#This Row],[Teens]]</f>
        <v>Yes</v>
      </c>
    </row>
    <row r="1337" spans="1:9" ht="16.5" x14ac:dyDescent="0.3">
      <c r="A1337">
        <f>Table2[[#This Row],[NumWebPurchases]]</f>
        <v>4</v>
      </c>
      <c r="B1337">
        <f>Table2[[#This Row],[NumCatalogPurchases]]</f>
        <v>9</v>
      </c>
      <c r="C1337">
        <f>Table2[[#This Row],[NumStorePurchases]]</f>
        <v>13</v>
      </c>
      <c r="D1337">
        <f>Table2[[#This Row],[NumWebVisitsMonth]]</f>
        <v>1</v>
      </c>
      <c r="E1337" s="3">
        <f>Table12[[#This Row],[Age]]</f>
        <v>65</v>
      </c>
      <c r="F1337" t="s">
        <v>33</v>
      </c>
      <c r="G1337" t="str">
        <f>Table12[[#This Row],[DVAD]]</f>
        <v>56-65</v>
      </c>
      <c r="H1337" t="str">
        <f>Table12[[#This Row],[Kids]]</f>
        <v>No</v>
      </c>
      <c r="I1337" t="str">
        <f>Table12[[#This Row],[Teens]]</f>
        <v>No</v>
      </c>
    </row>
    <row r="1338" spans="1:9" ht="16.5" x14ac:dyDescent="0.3">
      <c r="A1338">
        <f>Table2[[#This Row],[NumWebPurchases]]</f>
        <v>6</v>
      </c>
      <c r="B1338">
        <f>Table2[[#This Row],[NumCatalogPurchases]]</f>
        <v>5</v>
      </c>
      <c r="C1338">
        <f>Table2[[#This Row],[NumStorePurchases]]</f>
        <v>8</v>
      </c>
      <c r="D1338">
        <f>Table2[[#This Row],[NumWebVisitsMonth]]</f>
        <v>9</v>
      </c>
      <c r="E1338" s="3">
        <f>Table12[[#This Row],[Age]]</f>
        <v>34</v>
      </c>
      <c r="F1338" t="s">
        <v>31</v>
      </c>
      <c r="G1338" t="str">
        <f>Table12[[#This Row],[DVAD]]</f>
        <v>26-35</v>
      </c>
      <c r="H1338" t="str">
        <f>Table12[[#This Row],[Kids]]</f>
        <v>Yes</v>
      </c>
      <c r="I1338" t="str">
        <f>Table12[[#This Row],[Teens]]</f>
        <v>No</v>
      </c>
    </row>
    <row r="1339" spans="1:9" ht="16.5" x14ac:dyDescent="0.3">
      <c r="A1339">
        <f>Table2[[#This Row],[NumWebPurchases]]</f>
        <v>5</v>
      </c>
      <c r="B1339">
        <f>Table2[[#This Row],[NumCatalogPurchases]]</f>
        <v>2</v>
      </c>
      <c r="C1339">
        <f>Table2[[#This Row],[NumStorePurchases]]</f>
        <v>4</v>
      </c>
      <c r="D1339">
        <f>Table2[[#This Row],[NumWebVisitsMonth]]</f>
        <v>5</v>
      </c>
      <c r="E1339" s="3">
        <f>Table12[[#This Row],[Age]]</f>
        <v>38</v>
      </c>
      <c r="F1339" t="s">
        <v>33</v>
      </c>
      <c r="G1339" t="str">
        <f>Table12[[#This Row],[DVAD]]</f>
        <v>36-45</v>
      </c>
      <c r="H1339" t="str">
        <f>Table12[[#This Row],[Kids]]</f>
        <v>No</v>
      </c>
      <c r="I1339" t="str">
        <f>Table12[[#This Row],[Teens]]</f>
        <v>Yes</v>
      </c>
    </row>
    <row r="1340" spans="1:9" ht="16.5" x14ac:dyDescent="0.3">
      <c r="A1340">
        <f>Table2[[#This Row],[NumWebPurchases]]</f>
        <v>2</v>
      </c>
      <c r="B1340">
        <f>Table2[[#This Row],[NumCatalogPurchases]]</f>
        <v>8</v>
      </c>
      <c r="C1340">
        <f>Table2[[#This Row],[NumStorePurchases]]</f>
        <v>6</v>
      </c>
      <c r="D1340">
        <f>Table2[[#This Row],[NumWebVisitsMonth]]</f>
        <v>1</v>
      </c>
      <c r="E1340" s="3">
        <f>Table12[[#This Row],[Age]]</f>
        <v>31</v>
      </c>
      <c r="F1340" t="s">
        <v>38</v>
      </c>
      <c r="G1340" t="str">
        <f>Table12[[#This Row],[DVAD]]</f>
        <v>26-35</v>
      </c>
      <c r="H1340" t="str">
        <f>Table12[[#This Row],[Kids]]</f>
        <v>No</v>
      </c>
      <c r="I1340" t="str">
        <f>Table12[[#This Row],[Teens]]</f>
        <v>No</v>
      </c>
    </row>
    <row r="1341" spans="1:9" ht="16.5" x14ac:dyDescent="0.3">
      <c r="A1341">
        <f>Table2[[#This Row],[NumWebPurchases]]</f>
        <v>3</v>
      </c>
      <c r="B1341">
        <f>Table2[[#This Row],[NumCatalogPurchases]]</f>
        <v>1</v>
      </c>
      <c r="C1341">
        <f>Table2[[#This Row],[NumStorePurchases]]</f>
        <v>3</v>
      </c>
      <c r="D1341">
        <f>Table2[[#This Row],[NumWebVisitsMonth]]</f>
        <v>6</v>
      </c>
      <c r="E1341" s="3">
        <f>Table12[[#This Row],[Age]]</f>
        <v>31</v>
      </c>
      <c r="F1341" t="s">
        <v>30</v>
      </c>
      <c r="G1341" t="str">
        <f>Table12[[#This Row],[DVAD]]</f>
        <v>26-35</v>
      </c>
      <c r="H1341" t="str">
        <f>Table12[[#This Row],[Kids]]</f>
        <v>No</v>
      </c>
      <c r="I1341" t="str">
        <f>Table12[[#This Row],[Teens]]</f>
        <v>No</v>
      </c>
    </row>
    <row r="1342" spans="1:9" ht="16.5" x14ac:dyDescent="0.3">
      <c r="A1342">
        <f>Table2[[#This Row],[NumWebPurchases]]</f>
        <v>1</v>
      </c>
      <c r="B1342">
        <f>Table2[[#This Row],[NumCatalogPurchases]]</f>
        <v>0</v>
      </c>
      <c r="C1342">
        <f>Table2[[#This Row],[NumStorePurchases]]</f>
        <v>3</v>
      </c>
      <c r="D1342">
        <f>Table2[[#This Row],[NumWebVisitsMonth]]</f>
        <v>6</v>
      </c>
      <c r="E1342" s="3">
        <f>Table12[[#This Row],[Age]]</f>
        <v>61</v>
      </c>
      <c r="F1342" t="s">
        <v>31</v>
      </c>
      <c r="G1342" t="str">
        <f>Table12[[#This Row],[DVAD]]</f>
        <v>56-65</v>
      </c>
      <c r="H1342" t="str">
        <f>Table12[[#This Row],[Kids]]</f>
        <v>No</v>
      </c>
      <c r="I1342" t="str">
        <f>Table12[[#This Row],[Teens]]</f>
        <v>Yes</v>
      </c>
    </row>
    <row r="1343" spans="1:9" ht="16.5" x14ac:dyDescent="0.3">
      <c r="A1343">
        <f>Table2[[#This Row],[NumWebPurchases]]</f>
        <v>7</v>
      </c>
      <c r="B1343">
        <f>Table2[[#This Row],[NumCatalogPurchases]]</f>
        <v>1</v>
      </c>
      <c r="C1343">
        <f>Table2[[#This Row],[NumStorePurchases]]</f>
        <v>3</v>
      </c>
      <c r="D1343">
        <f>Table2[[#This Row],[NumWebVisitsMonth]]</f>
        <v>9</v>
      </c>
      <c r="E1343" s="3">
        <f>Table12[[#This Row],[Age]]</f>
        <v>30</v>
      </c>
      <c r="F1343" t="s">
        <v>33</v>
      </c>
      <c r="G1343" t="str">
        <f>Table12[[#This Row],[DVAD]]</f>
        <v>26-35</v>
      </c>
      <c r="H1343" t="str">
        <f>Table12[[#This Row],[Kids]]</f>
        <v>Yes</v>
      </c>
      <c r="I1343" t="str">
        <f>Table12[[#This Row],[Teens]]</f>
        <v>No</v>
      </c>
    </row>
    <row r="1344" spans="1:9" ht="16.5" x14ac:dyDescent="0.3">
      <c r="A1344">
        <f>Table2[[#This Row],[NumWebPurchases]]</f>
        <v>5</v>
      </c>
      <c r="B1344">
        <f>Table2[[#This Row],[NumCatalogPurchases]]</f>
        <v>1</v>
      </c>
      <c r="C1344">
        <f>Table2[[#This Row],[NumStorePurchases]]</f>
        <v>6</v>
      </c>
      <c r="D1344">
        <f>Table2[[#This Row],[NumWebVisitsMonth]]</f>
        <v>6</v>
      </c>
      <c r="E1344" s="3">
        <f>Table12[[#This Row],[Age]]</f>
        <v>52</v>
      </c>
      <c r="F1344" t="s">
        <v>33</v>
      </c>
      <c r="G1344" t="str">
        <f>Table12[[#This Row],[DVAD]]</f>
        <v>46-55</v>
      </c>
      <c r="H1344" t="str">
        <f>Table12[[#This Row],[Kids]]</f>
        <v>No</v>
      </c>
      <c r="I1344" t="str">
        <f>Table12[[#This Row],[Teens]]</f>
        <v>Yes</v>
      </c>
    </row>
    <row r="1345" spans="1:9" ht="16.5" x14ac:dyDescent="0.3">
      <c r="A1345">
        <f>Table2[[#This Row],[NumWebPurchases]]</f>
        <v>5</v>
      </c>
      <c r="B1345">
        <f>Table2[[#This Row],[NumCatalogPurchases]]</f>
        <v>2</v>
      </c>
      <c r="C1345">
        <f>Table2[[#This Row],[NumStorePurchases]]</f>
        <v>6</v>
      </c>
      <c r="D1345">
        <f>Table2[[#This Row],[NumWebVisitsMonth]]</f>
        <v>5</v>
      </c>
      <c r="E1345" s="3">
        <f>Table12[[#This Row],[Age]]</f>
        <v>35</v>
      </c>
      <c r="F1345" t="s">
        <v>33</v>
      </c>
      <c r="G1345" t="str">
        <f>Table12[[#This Row],[DVAD]]</f>
        <v>26-35</v>
      </c>
      <c r="H1345" t="str">
        <f>Table12[[#This Row],[Kids]]</f>
        <v>No</v>
      </c>
      <c r="I1345" t="str">
        <f>Table12[[#This Row],[Teens]]</f>
        <v>Yes</v>
      </c>
    </row>
    <row r="1346" spans="1:9" ht="16.5" x14ac:dyDescent="0.3">
      <c r="A1346">
        <f>Table2[[#This Row],[NumWebPurchases]]</f>
        <v>3</v>
      </c>
      <c r="B1346">
        <f>Table2[[#This Row],[NumCatalogPurchases]]</f>
        <v>4</v>
      </c>
      <c r="C1346">
        <f>Table2[[#This Row],[NumStorePurchases]]</f>
        <v>10</v>
      </c>
      <c r="D1346">
        <f>Table2[[#This Row],[NumWebVisitsMonth]]</f>
        <v>8</v>
      </c>
      <c r="E1346" s="3">
        <f>Table12[[#This Row],[Age]]</f>
        <v>63</v>
      </c>
      <c r="F1346" t="s">
        <v>30</v>
      </c>
      <c r="G1346" t="str">
        <f>Table12[[#This Row],[DVAD]]</f>
        <v>56-65</v>
      </c>
      <c r="H1346" t="str">
        <f>Table12[[#This Row],[Kids]]</f>
        <v>Yes</v>
      </c>
      <c r="I1346" t="str">
        <f>Table12[[#This Row],[Teens]]</f>
        <v>Yes</v>
      </c>
    </row>
    <row r="1347" spans="1:9" ht="16.5" x14ac:dyDescent="0.3">
      <c r="A1347">
        <f>Table2[[#This Row],[NumWebPurchases]]</f>
        <v>1</v>
      </c>
      <c r="B1347">
        <f>Table2[[#This Row],[NumCatalogPurchases]]</f>
        <v>0</v>
      </c>
      <c r="C1347">
        <f>Table2[[#This Row],[NumStorePurchases]]</f>
        <v>4</v>
      </c>
      <c r="D1347">
        <f>Table2[[#This Row],[NumWebVisitsMonth]]</f>
        <v>6</v>
      </c>
      <c r="E1347" s="3">
        <f>Table12[[#This Row],[Age]]</f>
        <v>23</v>
      </c>
      <c r="F1347" t="s">
        <v>30</v>
      </c>
      <c r="G1347" t="str">
        <f>Table12[[#This Row],[DVAD]]</f>
        <v>16-25</v>
      </c>
      <c r="H1347" t="str">
        <f>Table12[[#This Row],[Kids]]</f>
        <v>No</v>
      </c>
      <c r="I1347" t="str">
        <f>Table12[[#This Row],[Teens]]</f>
        <v>No</v>
      </c>
    </row>
    <row r="1348" spans="1:9" ht="16.5" x14ac:dyDescent="0.3">
      <c r="A1348">
        <f>Table2[[#This Row],[NumWebPurchases]]</f>
        <v>1</v>
      </c>
      <c r="B1348">
        <f>Table2[[#This Row],[NumCatalogPurchases]]</f>
        <v>0</v>
      </c>
      <c r="C1348">
        <f>Table2[[#This Row],[NumStorePurchases]]</f>
        <v>2</v>
      </c>
      <c r="D1348">
        <f>Table2[[#This Row],[NumWebVisitsMonth]]</f>
        <v>9</v>
      </c>
      <c r="E1348" s="3">
        <f>Table12[[#This Row],[Age]]</f>
        <v>31</v>
      </c>
      <c r="F1348" t="s">
        <v>33</v>
      </c>
      <c r="G1348" t="str">
        <f>Table12[[#This Row],[DVAD]]</f>
        <v>26-35</v>
      </c>
      <c r="H1348" t="str">
        <f>Table12[[#This Row],[Kids]]</f>
        <v>Yes</v>
      </c>
      <c r="I1348" t="str">
        <f>Table12[[#This Row],[Teens]]</f>
        <v>No</v>
      </c>
    </row>
    <row r="1349" spans="1:9" ht="16.5" x14ac:dyDescent="0.3">
      <c r="A1349">
        <f>Table2[[#This Row],[NumWebPurchases]]</f>
        <v>2</v>
      </c>
      <c r="B1349">
        <f>Table2[[#This Row],[NumCatalogPurchases]]</f>
        <v>1</v>
      </c>
      <c r="C1349">
        <f>Table2[[#This Row],[NumStorePurchases]]</f>
        <v>3</v>
      </c>
      <c r="D1349">
        <f>Table2[[#This Row],[NumWebVisitsMonth]]</f>
        <v>6</v>
      </c>
      <c r="E1349" s="3">
        <f>Table12[[#This Row],[Age]]</f>
        <v>38</v>
      </c>
      <c r="F1349" t="s">
        <v>33</v>
      </c>
      <c r="G1349" t="str">
        <f>Table12[[#This Row],[DVAD]]</f>
        <v>36-45</v>
      </c>
      <c r="H1349" t="str">
        <f>Table12[[#This Row],[Kids]]</f>
        <v>Yes</v>
      </c>
      <c r="I1349" t="str">
        <f>Table12[[#This Row],[Teens]]</f>
        <v>No</v>
      </c>
    </row>
    <row r="1350" spans="1:9" ht="16.5" x14ac:dyDescent="0.3">
      <c r="A1350">
        <f>Table2[[#This Row],[NumWebPurchases]]</f>
        <v>1</v>
      </c>
      <c r="B1350">
        <f>Table2[[#This Row],[NumCatalogPurchases]]</f>
        <v>0</v>
      </c>
      <c r="C1350">
        <f>Table2[[#This Row],[NumStorePurchases]]</f>
        <v>3</v>
      </c>
      <c r="D1350">
        <f>Table2[[#This Row],[NumWebVisitsMonth]]</f>
        <v>6</v>
      </c>
      <c r="E1350" s="3">
        <f>Table12[[#This Row],[Age]]</f>
        <v>54</v>
      </c>
      <c r="F1350" t="s">
        <v>31</v>
      </c>
      <c r="G1350" t="str">
        <f>Table12[[#This Row],[DVAD]]</f>
        <v>46-55</v>
      </c>
      <c r="H1350" t="str">
        <f>Table12[[#This Row],[Kids]]</f>
        <v>No</v>
      </c>
      <c r="I1350" t="str">
        <f>Table12[[#This Row],[Teens]]</f>
        <v>Yes</v>
      </c>
    </row>
    <row r="1351" spans="1:9" ht="16.5" x14ac:dyDescent="0.3">
      <c r="A1351">
        <f>Table2[[#This Row],[NumWebPurchases]]</f>
        <v>5</v>
      </c>
      <c r="B1351">
        <f>Table2[[#This Row],[NumCatalogPurchases]]</f>
        <v>2</v>
      </c>
      <c r="C1351">
        <f>Table2[[#This Row],[NumStorePurchases]]</f>
        <v>7</v>
      </c>
      <c r="D1351">
        <f>Table2[[#This Row],[NumWebVisitsMonth]]</f>
        <v>5</v>
      </c>
      <c r="E1351" s="3">
        <f>Table12[[#This Row],[Age]]</f>
        <v>30</v>
      </c>
      <c r="F1351" t="s">
        <v>35</v>
      </c>
      <c r="G1351" t="str">
        <f>Table12[[#This Row],[DVAD]]</f>
        <v>26-35</v>
      </c>
      <c r="H1351" t="str">
        <f>Table12[[#This Row],[Kids]]</f>
        <v>No</v>
      </c>
      <c r="I1351" t="str">
        <f>Table12[[#This Row],[Teens]]</f>
        <v>No</v>
      </c>
    </row>
    <row r="1352" spans="1:9" ht="16.5" x14ac:dyDescent="0.3">
      <c r="A1352">
        <f>Table2[[#This Row],[NumWebPurchases]]</f>
        <v>10</v>
      </c>
      <c r="B1352">
        <f>Table2[[#This Row],[NumCatalogPurchases]]</f>
        <v>4</v>
      </c>
      <c r="C1352">
        <f>Table2[[#This Row],[NumStorePurchases]]</f>
        <v>7</v>
      </c>
      <c r="D1352">
        <f>Table2[[#This Row],[NumWebVisitsMonth]]</f>
        <v>6</v>
      </c>
      <c r="E1352" s="3">
        <f>Table12[[#This Row],[Age]]</f>
        <v>37</v>
      </c>
      <c r="F1352" t="s">
        <v>31</v>
      </c>
      <c r="G1352" t="str">
        <f>Table12[[#This Row],[DVAD]]</f>
        <v>36-45</v>
      </c>
      <c r="H1352" t="str">
        <f>Table12[[#This Row],[Kids]]</f>
        <v>No</v>
      </c>
      <c r="I1352" t="str">
        <f>Table12[[#This Row],[Teens]]</f>
        <v>Yes</v>
      </c>
    </row>
    <row r="1353" spans="1:9" ht="16.5" x14ac:dyDescent="0.3">
      <c r="A1353">
        <f>Table2[[#This Row],[NumWebPurchases]]</f>
        <v>4</v>
      </c>
      <c r="B1353">
        <f>Table2[[#This Row],[NumCatalogPurchases]]</f>
        <v>6</v>
      </c>
      <c r="C1353">
        <f>Table2[[#This Row],[NumStorePurchases]]</f>
        <v>9</v>
      </c>
      <c r="D1353">
        <f>Table2[[#This Row],[NumWebVisitsMonth]]</f>
        <v>1</v>
      </c>
      <c r="E1353" s="3">
        <f>Table12[[#This Row],[Age]]</f>
        <v>51</v>
      </c>
      <c r="F1353" t="s">
        <v>30</v>
      </c>
      <c r="G1353" t="str">
        <f>Table12[[#This Row],[DVAD]]</f>
        <v>46-55</v>
      </c>
      <c r="H1353" t="str">
        <f>Table12[[#This Row],[Kids]]</f>
        <v>No</v>
      </c>
      <c r="I1353" t="str">
        <f>Table12[[#This Row],[Teens]]</f>
        <v>No</v>
      </c>
    </row>
    <row r="1354" spans="1:9" ht="16.5" x14ac:dyDescent="0.3">
      <c r="A1354">
        <f>Table2[[#This Row],[NumWebPurchases]]</f>
        <v>4</v>
      </c>
      <c r="B1354">
        <f>Table2[[#This Row],[NumCatalogPurchases]]</f>
        <v>8</v>
      </c>
      <c r="C1354">
        <f>Table2[[#This Row],[NumStorePurchases]]</f>
        <v>10</v>
      </c>
      <c r="D1354">
        <f>Table2[[#This Row],[NumWebVisitsMonth]]</f>
        <v>2</v>
      </c>
      <c r="E1354" s="3">
        <f>Table12[[#This Row],[Age]]</f>
        <v>57</v>
      </c>
      <c r="F1354" t="s">
        <v>31</v>
      </c>
      <c r="G1354" t="str">
        <f>Table12[[#This Row],[DVAD]]</f>
        <v>56-65</v>
      </c>
      <c r="H1354" t="str">
        <f>Table12[[#This Row],[Kids]]</f>
        <v>No</v>
      </c>
      <c r="I1354" t="str">
        <f>Table12[[#This Row],[Teens]]</f>
        <v>No</v>
      </c>
    </row>
    <row r="1355" spans="1:9" ht="16.5" x14ac:dyDescent="0.3">
      <c r="A1355">
        <f>Table2[[#This Row],[NumWebPurchases]]</f>
        <v>6</v>
      </c>
      <c r="B1355">
        <f>Table2[[#This Row],[NumCatalogPurchases]]</f>
        <v>6</v>
      </c>
      <c r="C1355">
        <f>Table2[[#This Row],[NumStorePurchases]]</f>
        <v>4</v>
      </c>
      <c r="D1355">
        <f>Table2[[#This Row],[NumWebVisitsMonth]]</f>
        <v>2</v>
      </c>
      <c r="E1355" s="3">
        <f>Table12[[#This Row],[Age]]</f>
        <v>20</v>
      </c>
      <c r="F1355" t="s">
        <v>33</v>
      </c>
      <c r="G1355" t="str">
        <f>Table12[[#This Row],[DVAD]]</f>
        <v>16-25</v>
      </c>
      <c r="H1355" t="str">
        <f>Table12[[#This Row],[Kids]]</f>
        <v>No</v>
      </c>
      <c r="I1355" t="str">
        <f>Table12[[#This Row],[Teens]]</f>
        <v>No</v>
      </c>
    </row>
    <row r="1356" spans="1:9" ht="16.5" x14ac:dyDescent="0.3">
      <c r="A1356">
        <f>Table2[[#This Row],[NumWebPurchases]]</f>
        <v>0</v>
      </c>
      <c r="B1356">
        <f>Table2[[#This Row],[NumCatalogPurchases]]</f>
        <v>1</v>
      </c>
      <c r="C1356">
        <f>Table2[[#This Row],[NumStorePurchases]]</f>
        <v>2</v>
      </c>
      <c r="D1356">
        <f>Table2[[#This Row],[NumWebVisitsMonth]]</f>
        <v>8</v>
      </c>
      <c r="E1356" s="3">
        <f>Table12[[#This Row],[Age]]</f>
        <v>25</v>
      </c>
      <c r="F1356" t="s">
        <v>33</v>
      </c>
      <c r="G1356" t="str">
        <f>Table12[[#This Row],[DVAD]]</f>
        <v>16-25</v>
      </c>
      <c r="H1356" t="str">
        <f>Table12[[#This Row],[Kids]]</f>
        <v>Yes</v>
      </c>
      <c r="I1356" t="str">
        <f>Table12[[#This Row],[Teens]]</f>
        <v>No</v>
      </c>
    </row>
    <row r="1357" spans="1:9" ht="16.5" x14ac:dyDescent="0.3">
      <c r="A1357">
        <f>Table2[[#This Row],[NumWebPurchases]]</f>
        <v>4</v>
      </c>
      <c r="B1357">
        <f>Table2[[#This Row],[NumCatalogPurchases]]</f>
        <v>1</v>
      </c>
      <c r="C1357">
        <f>Table2[[#This Row],[NumStorePurchases]]</f>
        <v>5</v>
      </c>
      <c r="D1357">
        <f>Table2[[#This Row],[NumWebVisitsMonth]]</f>
        <v>4</v>
      </c>
      <c r="E1357" s="3">
        <f>Table12[[#This Row],[Age]]</f>
        <v>49</v>
      </c>
      <c r="F1357" t="s">
        <v>30</v>
      </c>
      <c r="G1357" t="str">
        <f>Table12[[#This Row],[DVAD]]</f>
        <v>46-55</v>
      </c>
      <c r="H1357" t="str">
        <f>Table12[[#This Row],[Kids]]</f>
        <v>No</v>
      </c>
      <c r="I1357" t="str">
        <f>Table12[[#This Row],[Teens]]</f>
        <v>Yes</v>
      </c>
    </row>
    <row r="1358" spans="1:9" ht="16.5" x14ac:dyDescent="0.3">
      <c r="A1358">
        <f>Table2[[#This Row],[NumWebPurchases]]</f>
        <v>6</v>
      </c>
      <c r="B1358">
        <f>Table2[[#This Row],[NumCatalogPurchases]]</f>
        <v>6</v>
      </c>
      <c r="C1358">
        <f>Table2[[#This Row],[NumStorePurchases]]</f>
        <v>7</v>
      </c>
      <c r="D1358">
        <f>Table2[[#This Row],[NumWebVisitsMonth]]</f>
        <v>4</v>
      </c>
      <c r="E1358" s="3">
        <f>Table12[[#This Row],[Age]]</f>
        <v>30</v>
      </c>
      <c r="F1358" t="s">
        <v>33</v>
      </c>
      <c r="G1358" t="str">
        <f>Table12[[#This Row],[DVAD]]</f>
        <v>26-35</v>
      </c>
      <c r="H1358" t="str">
        <f>Table12[[#This Row],[Kids]]</f>
        <v>No</v>
      </c>
      <c r="I1358" t="str">
        <f>Table12[[#This Row],[Teens]]</f>
        <v>No</v>
      </c>
    </row>
    <row r="1359" spans="1:9" ht="16.5" x14ac:dyDescent="0.3">
      <c r="A1359">
        <f>Table2[[#This Row],[NumWebPurchases]]</f>
        <v>8</v>
      </c>
      <c r="B1359">
        <f>Table2[[#This Row],[NumCatalogPurchases]]</f>
        <v>2</v>
      </c>
      <c r="C1359">
        <f>Table2[[#This Row],[NumStorePurchases]]</f>
        <v>11</v>
      </c>
      <c r="D1359">
        <f>Table2[[#This Row],[NumWebVisitsMonth]]</f>
        <v>5</v>
      </c>
      <c r="E1359" s="3">
        <f>Table12[[#This Row],[Age]]</f>
        <v>51</v>
      </c>
      <c r="F1359" t="s">
        <v>30</v>
      </c>
      <c r="G1359" t="str">
        <f>Table12[[#This Row],[DVAD]]</f>
        <v>46-55</v>
      </c>
      <c r="H1359" t="str">
        <f>Table12[[#This Row],[Kids]]</f>
        <v>No</v>
      </c>
      <c r="I1359" t="str">
        <f>Table12[[#This Row],[Teens]]</f>
        <v>Yes</v>
      </c>
    </row>
    <row r="1360" spans="1:9" ht="16.5" x14ac:dyDescent="0.3">
      <c r="A1360">
        <f>Table2[[#This Row],[NumWebPurchases]]</f>
        <v>3</v>
      </c>
      <c r="B1360">
        <f>Table2[[#This Row],[NumCatalogPurchases]]</f>
        <v>1</v>
      </c>
      <c r="C1360">
        <f>Table2[[#This Row],[NumStorePurchases]]</f>
        <v>2</v>
      </c>
      <c r="D1360">
        <f>Table2[[#This Row],[NumWebVisitsMonth]]</f>
        <v>8</v>
      </c>
      <c r="E1360" s="3">
        <f>Table12[[#This Row],[Age]]</f>
        <v>35</v>
      </c>
      <c r="F1360" t="s">
        <v>30</v>
      </c>
      <c r="G1360" t="str">
        <f>Table12[[#This Row],[DVAD]]</f>
        <v>26-35</v>
      </c>
      <c r="H1360" t="str">
        <f>Table12[[#This Row],[Kids]]</f>
        <v>Yes</v>
      </c>
      <c r="I1360" t="str">
        <f>Table12[[#This Row],[Teens]]</f>
        <v>No</v>
      </c>
    </row>
    <row r="1361" spans="1:9" ht="16.5" x14ac:dyDescent="0.3">
      <c r="A1361">
        <f>Table2[[#This Row],[NumWebPurchases]]</f>
        <v>6</v>
      </c>
      <c r="B1361">
        <f>Table2[[#This Row],[NumCatalogPurchases]]</f>
        <v>2</v>
      </c>
      <c r="C1361">
        <f>Table2[[#This Row],[NumStorePurchases]]</f>
        <v>10</v>
      </c>
      <c r="D1361">
        <f>Table2[[#This Row],[NumWebVisitsMonth]]</f>
        <v>4</v>
      </c>
      <c r="E1361" s="3">
        <f>Table12[[#This Row],[Age]]</f>
        <v>68</v>
      </c>
      <c r="F1361" t="s">
        <v>30</v>
      </c>
      <c r="G1361" t="str">
        <f>Table12[[#This Row],[DVAD]]</f>
        <v>66-75</v>
      </c>
      <c r="H1361" t="str">
        <f>Table12[[#This Row],[Kids]]</f>
        <v>No</v>
      </c>
      <c r="I1361" t="str">
        <f>Table12[[#This Row],[Teens]]</f>
        <v>No</v>
      </c>
    </row>
    <row r="1362" spans="1:9" ht="16.5" x14ac:dyDescent="0.3">
      <c r="A1362">
        <f>Table2[[#This Row],[NumWebPurchases]]</f>
        <v>5</v>
      </c>
      <c r="B1362">
        <f>Table2[[#This Row],[NumCatalogPurchases]]</f>
        <v>8</v>
      </c>
      <c r="C1362">
        <f>Table2[[#This Row],[NumStorePurchases]]</f>
        <v>5</v>
      </c>
      <c r="D1362">
        <f>Table2[[#This Row],[NumWebVisitsMonth]]</f>
        <v>2</v>
      </c>
      <c r="E1362" s="3">
        <f>Table12[[#This Row],[Age]]</f>
        <v>50</v>
      </c>
      <c r="F1362" t="s">
        <v>31</v>
      </c>
      <c r="G1362" t="str">
        <f>Table12[[#This Row],[DVAD]]</f>
        <v>46-55</v>
      </c>
      <c r="H1362" t="str">
        <f>Table12[[#This Row],[Kids]]</f>
        <v>No</v>
      </c>
      <c r="I1362" t="str">
        <f>Table12[[#This Row],[Teens]]</f>
        <v>No</v>
      </c>
    </row>
    <row r="1363" spans="1:9" ht="16.5" x14ac:dyDescent="0.3">
      <c r="A1363">
        <f>Table2[[#This Row],[NumWebPurchases]]</f>
        <v>2</v>
      </c>
      <c r="B1363">
        <f>Table2[[#This Row],[NumCatalogPurchases]]</f>
        <v>1</v>
      </c>
      <c r="C1363">
        <f>Table2[[#This Row],[NumStorePurchases]]</f>
        <v>4</v>
      </c>
      <c r="D1363">
        <f>Table2[[#This Row],[NumWebVisitsMonth]]</f>
        <v>6</v>
      </c>
      <c r="E1363" s="3">
        <f>Table12[[#This Row],[Age]]</f>
        <v>42</v>
      </c>
      <c r="F1363" t="s">
        <v>33</v>
      </c>
      <c r="G1363" t="str">
        <f>Table12[[#This Row],[DVAD]]</f>
        <v>36-45</v>
      </c>
      <c r="H1363" t="str">
        <f>Table12[[#This Row],[Kids]]</f>
        <v>Yes</v>
      </c>
      <c r="I1363" t="str">
        <f>Table12[[#This Row],[Teens]]</f>
        <v>Yes</v>
      </c>
    </row>
    <row r="1364" spans="1:9" ht="16.5" x14ac:dyDescent="0.3">
      <c r="A1364">
        <f>Table2[[#This Row],[NumWebPurchases]]</f>
        <v>8</v>
      </c>
      <c r="B1364">
        <f>Table2[[#This Row],[NumCatalogPurchases]]</f>
        <v>2</v>
      </c>
      <c r="C1364">
        <f>Table2[[#This Row],[NumStorePurchases]]</f>
        <v>6</v>
      </c>
      <c r="D1364">
        <f>Table2[[#This Row],[NumWebVisitsMonth]]</f>
        <v>7</v>
      </c>
      <c r="E1364" s="3">
        <f>Table12[[#This Row],[Age]]</f>
        <v>44</v>
      </c>
      <c r="F1364" t="s">
        <v>35</v>
      </c>
      <c r="G1364" t="str">
        <f>Table12[[#This Row],[DVAD]]</f>
        <v>36-45</v>
      </c>
      <c r="H1364" t="str">
        <f>Table12[[#This Row],[Kids]]</f>
        <v>Yes</v>
      </c>
      <c r="I1364" t="str">
        <f>Table12[[#This Row],[Teens]]</f>
        <v>Yes</v>
      </c>
    </row>
    <row r="1365" spans="1:9" ht="16.5" x14ac:dyDescent="0.3">
      <c r="A1365">
        <f>Table2[[#This Row],[NumWebPurchases]]</f>
        <v>2</v>
      </c>
      <c r="B1365">
        <f>Table2[[#This Row],[NumCatalogPurchases]]</f>
        <v>1</v>
      </c>
      <c r="C1365">
        <f>Table2[[#This Row],[NumStorePurchases]]</f>
        <v>2</v>
      </c>
      <c r="D1365">
        <f>Table2[[#This Row],[NumWebVisitsMonth]]</f>
        <v>8</v>
      </c>
      <c r="E1365" s="3">
        <f>Table12[[#This Row],[Age]]</f>
        <v>21</v>
      </c>
      <c r="F1365" t="s">
        <v>31</v>
      </c>
      <c r="G1365" t="str">
        <f>Table12[[#This Row],[DVAD]]</f>
        <v>16-25</v>
      </c>
      <c r="H1365" t="str">
        <f>Table12[[#This Row],[Kids]]</f>
        <v>Yes</v>
      </c>
      <c r="I1365" t="str">
        <f>Table12[[#This Row],[Teens]]</f>
        <v>No</v>
      </c>
    </row>
    <row r="1366" spans="1:9" ht="16.5" x14ac:dyDescent="0.3">
      <c r="A1366">
        <f>Table2[[#This Row],[NumWebPurchases]]</f>
        <v>6</v>
      </c>
      <c r="B1366">
        <f>Table2[[#This Row],[NumCatalogPurchases]]</f>
        <v>1</v>
      </c>
      <c r="C1366">
        <f>Table2[[#This Row],[NumStorePurchases]]</f>
        <v>7</v>
      </c>
      <c r="D1366">
        <f>Table2[[#This Row],[NumWebVisitsMonth]]</f>
        <v>8</v>
      </c>
      <c r="E1366" s="3">
        <f>Table12[[#This Row],[Age]]</f>
        <v>39</v>
      </c>
      <c r="F1366" t="s">
        <v>35</v>
      </c>
      <c r="G1366" t="str">
        <f>Table12[[#This Row],[DVAD]]</f>
        <v>36-45</v>
      </c>
      <c r="H1366" t="str">
        <f>Table12[[#This Row],[Kids]]</f>
        <v>Yes</v>
      </c>
      <c r="I1366" t="str">
        <f>Table12[[#This Row],[Teens]]</f>
        <v>Yes</v>
      </c>
    </row>
    <row r="1367" spans="1:9" ht="16.5" x14ac:dyDescent="0.3">
      <c r="A1367">
        <f>Table2[[#This Row],[NumWebPurchases]]</f>
        <v>8</v>
      </c>
      <c r="B1367">
        <f>Table2[[#This Row],[NumCatalogPurchases]]</f>
        <v>7</v>
      </c>
      <c r="C1367">
        <f>Table2[[#This Row],[NumStorePurchases]]</f>
        <v>11</v>
      </c>
      <c r="D1367">
        <f>Table2[[#This Row],[NumWebVisitsMonth]]</f>
        <v>6</v>
      </c>
      <c r="E1367" s="3">
        <f>Table12[[#This Row],[Age]]</f>
        <v>62</v>
      </c>
      <c r="F1367" t="s">
        <v>30</v>
      </c>
      <c r="G1367" t="str">
        <f>Table12[[#This Row],[DVAD]]</f>
        <v>56-65</v>
      </c>
      <c r="H1367" t="str">
        <f>Table12[[#This Row],[Kids]]</f>
        <v>No</v>
      </c>
      <c r="I1367" t="str">
        <f>Table12[[#This Row],[Teens]]</f>
        <v>No</v>
      </c>
    </row>
    <row r="1368" spans="1:9" ht="16.5" x14ac:dyDescent="0.3">
      <c r="A1368">
        <f>Table2[[#This Row],[NumWebPurchases]]</f>
        <v>2</v>
      </c>
      <c r="B1368">
        <f>Table2[[#This Row],[NumCatalogPurchases]]</f>
        <v>2</v>
      </c>
      <c r="C1368">
        <f>Table2[[#This Row],[NumStorePurchases]]</f>
        <v>7</v>
      </c>
      <c r="D1368">
        <f>Table2[[#This Row],[NumWebVisitsMonth]]</f>
        <v>8</v>
      </c>
      <c r="E1368" s="3">
        <f>Table12[[#This Row],[Age]]</f>
        <v>36</v>
      </c>
      <c r="F1368" t="s">
        <v>30</v>
      </c>
      <c r="G1368" t="str">
        <f>Table12[[#This Row],[DVAD]]</f>
        <v>36-45</v>
      </c>
      <c r="H1368" t="str">
        <f>Table12[[#This Row],[Kids]]</f>
        <v>No</v>
      </c>
      <c r="I1368" t="str">
        <f>Table12[[#This Row],[Teens]]</f>
        <v>Yes</v>
      </c>
    </row>
    <row r="1369" spans="1:9" ht="16.5" x14ac:dyDescent="0.3">
      <c r="A1369">
        <f>Table2[[#This Row],[NumWebPurchases]]</f>
        <v>6</v>
      </c>
      <c r="B1369">
        <f>Table2[[#This Row],[NumCatalogPurchases]]</f>
        <v>3</v>
      </c>
      <c r="C1369">
        <f>Table2[[#This Row],[NumStorePurchases]]</f>
        <v>6</v>
      </c>
      <c r="D1369">
        <f>Table2[[#This Row],[NumWebVisitsMonth]]</f>
        <v>3</v>
      </c>
      <c r="E1369" s="3">
        <f>Table12[[#This Row],[Age]]</f>
        <v>54</v>
      </c>
      <c r="F1369" t="s">
        <v>33</v>
      </c>
      <c r="G1369" t="str">
        <f>Table12[[#This Row],[DVAD]]</f>
        <v>46-55</v>
      </c>
      <c r="H1369" t="str">
        <f>Table12[[#This Row],[Kids]]</f>
        <v>No</v>
      </c>
      <c r="I1369" t="str">
        <f>Table12[[#This Row],[Teens]]</f>
        <v>Yes</v>
      </c>
    </row>
    <row r="1370" spans="1:9" ht="16.5" x14ac:dyDescent="0.3">
      <c r="A1370">
        <f>Table2[[#This Row],[NumWebPurchases]]</f>
        <v>6</v>
      </c>
      <c r="B1370">
        <f>Table2[[#This Row],[NumCatalogPurchases]]</f>
        <v>3</v>
      </c>
      <c r="C1370">
        <f>Table2[[#This Row],[NumStorePurchases]]</f>
        <v>5</v>
      </c>
      <c r="D1370">
        <f>Table2[[#This Row],[NumWebVisitsMonth]]</f>
        <v>6</v>
      </c>
      <c r="E1370" s="3">
        <f>Table12[[#This Row],[Age]]</f>
        <v>37</v>
      </c>
      <c r="F1370" t="s">
        <v>35</v>
      </c>
      <c r="G1370" t="str">
        <f>Table12[[#This Row],[DVAD]]</f>
        <v>36-45</v>
      </c>
      <c r="H1370" t="str">
        <f>Table12[[#This Row],[Kids]]</f>
        <v>No</v>
      </c>
      <c r="I1370" t="str">
        <f>Table12[[#This Row],[Teens]]</f>
        <v>Yes</v>
      </c>
    </row>
    <row r="1371" spans="1:9" ht="16.5" x14ac:dyDescent="0.3">
      <c r="A1371">
        <f>Table2[[#This Row],[NumWebPurchases]]</f>
        <v>1</v>
      </c>
      <c r="B1371">
        <f>Table2[[#This Row],[NumCatalogPurchases]]</f>
        <v>0</v>
      </c>
      <c r="C1371">
        <f>Table2[[#This Row],[NumStorePurchases]]</f>
        <v>3</v>
      </c>
      <c r="D1371">
        <f>Table2[[#This Row],[NumWebVisitsMonth]]</f>
        <v>8</v>
      </c>
      <c r="E1371" s="3">
        <f>Table12[[#This Row],[Age]]</f>
        <v>40</v>
      </c>
      <c r="F1371" t="s">
        <v>33</v>
      </c>
      <c r="G1371" t="str">
        <f>Table12[[#This Row],[DVAD]]</f>
        <v>36-45</v>
      </c>
      <c r="H1371" t="str">
        <f>Table12[[#This Row],[Kids]]</f>
        <v>Yes</v>
      </c>
      <c r="I1371" t="str">
        <f>Table12[[#This Row],[Teens]]</f>
        <v>No</v>
      </c>
    </row>
    <row r="1372" spans="1:9" ht="16.5" x14ac:dyDescent="0.3">
      <c r="A1372">
        <f>Table2[[#This Row],[NumWebPurchases]]</f>
        <v>4</v>
      </c>
      <c r="B1372">
        <f>Table2[[#This Row],[NumCatalogPurchases]]</f>
        <v>1</v>
      </c>
      <c r="C1372">
        <f>Table2[[#This Row],[NumStorePurchases]]</f>
        <v>4</v>
      </c>
      <c r="D1372">
        <f>Table2[[#This Row],[NumWebVisitsMonth]]</f>
        <v>7</v>
      </c>
      <c r="E1372" s="3">
        <f>Table12[[#This Row],[Age]]</f>
        <v>45</v>
      </c>
      <c r="F1372" t="s">
        <v>30</v>
      </c>
      <c r="G1372" t="str">
        <f>Table12[[#This Row],[DVAD]]</f>
        <v>36-45</v>
      </c>
      <c r="H1372" t="str">
        <f>Table12[[#This Row],[Kids]]</f>
        <v>Yes</v>
      </c>
      <c r="I1372" t="str">
        <f>Table12[[#This Row],[Teens]]</f>
        <v>No</v>
      </c>
    </row>
    <row r="1373" spans="1:9" ht="16.5" x14ac:dyDescent="0.3">
      <c r="A1373">
        <f>Table2[[#This Row],[NumWebPurchases]]</f>
        <v>3</v>
      </c>
      <c r="B1373">
        <f>Table2[[#This Row],[NumCatalogPurchases]]</f>
        <v>2</v>
      </c>
      <c r="C1373">
        <f>Table2[[#This Row],[NumStorePurchases]]</f>
        <v>5</v>
      </c>
      <c r="D1373">
        <f>Table2[[#This Row],[NumWebVisitsMonth]]</f>
        <v>2</v>
      </c>
      <c r="E1373" s="3">
        <f>Table12[[#This Row],[Age]]</f>
        <v>56</v>
      </c>
      <c r="F1373" t="s">
        <v>31</v>
      </c>
      <c r="G1373" t="str">
        <f>Table12[[#This Row],[DVAD]]</f>
        <v>56-65</v>
      </c>
      <c r="H1373" t="str">
        <f>Table12[[#This Row],[Kids]]</f>
        <v>No</v>
      </c>
      <c r="I1373" t="str">
        <f>Table12[[#This Row],[Teens]]</f>
        <v>Yes</v>
      </c>
    </row>
    <row r="1374" spans="1:9" ht="16.5" x14ac:dyDescent="0.3">
      <c r="A1374">
        <f>Table2[[#This Row],[NumWebPurchases]]</f>
        <v>4</v>
      </c>
      <c r="B1374">
        <f>Table2[[#This Row],[NumCatalogPurchases]]</f>
        <v>1</v>
      </c>
      <c r="C1374">
        <f>Table2[[#This Row],[NumStorePurchases]]</f>
        <v>5</v>
      </c>
      <c r="D1374">
        <f>Table2[[#This Row],[NumWebVisitsMonth]]</f>
        <v>5</v>
      </c>
      <c r="E1374" s="3">
        <f>Table12[[#This Row],[Age]]</f>
        <v>39</v>
      </c>
      <c r="F1374" t="s">
        <v>30</v>
      </c>
      <c r="G1374" t="str">
        <f>Table12[[#This Row],[DVAD]]</f>
        <v>36-45</v>
      </c>
      <c r="H1374" t="str">
        <f>Table12[[#This Row],[Kids]]</f>
        <v>No</v>
      </c>
      <c r="I1374" t="str">
        <f>Table12[[#This Row],[Teens]]</f>
        <v>Yes</v>
      </c>
    </row>
    <row r="1375" spans="1:9" ht="16.5" x14ac:dyDescent="0.3">
      <c r="A1375">
        <f>Table2[[#This Row],[NumWebPurchases]]</f>
        <v>2</v>
      </c>
      <c r="B1375">
        <f>Table2[[#This Row],[NumCatalogPurchases]]</f>
        <v>0</v>
      </c>
      <c r="C1375">
        <f>Table2[[#This Row],[NumStorePurchases]]</f>
        <v>4</v>
      </c>
      <c r="D1375">
        <f>Table2[[#This Row],[NumWebVisitsMonth]]</f>
        <v>6</v>
      </c>
      <c r="E1375" s="3">
        <f>Table12[[#This Row],[Age]]</f>
        <v>53</v>
      </c>
      <c r="F1375" t="s">
        <v>35</v>
      </c>
      <c r="G1375" t="str">
        <f>Table12[[#This Row],[DVAD]]</f>
        <v>46-55</v>
      </c>
      <c r="H1375" t="str">
        <f>Table12[[#This Row],[Kids]]</f>
        <v>Yes</v>
      </c>
      <c r="I1375" t="str">
        <f>Table12[[#This Row],[Teens]]</f>
        <v>Yes</v>
      </c>
    </row>
    <row r="1376" spans="1:9" ht="16.5" x14ac:dyDescent="0.3">
      <c r="A1376">
        <f>Table2[[#This Row],[NumWebPurchases]]</f>
        <v>1</v>
      </c>
      <c r="B1376">
        <f>Table2[[#This Row],[NumCatalogPurchases]]</f>
        <v>0</v>
      </c>
      <c r="C1376">
        <f>Table2[[#This Row],[NumStorePurchases]]</f>
        <v>3</v>
      </c>
      <c r="D1376">
        <f>Table2[[#This Row],[NumWebVisitsMonth]]</f>
        <v>8</v>
      </c>
      <c r="E1376" s="3">
        <f>Table12[[#This Row],[Age]]</f>
        <v>48</v>
      </c>
      <c r="F1376" t="s">
        <v>33</v>
      </c>
      <c r="G1376" t="str">
        <f>Table12[[#This Row],[DVAD]]</f>
        <v>46-55</v>
      </c>
      <c r="H1376" t="str">
        <f>Table12[[#This Row],[Kids]]</f>
        <v>Yes</v>
      </c>
      <c r="I1376" t="str">
        <f>Table12[[#This Row],[Teens]]</f>
        <v>Yes</v>
      </c>
    </row>
    <row r="1377" spans="1:9" ht="16.5" x14ac:dyDescent="0.3">
      <c r="A1377">
        <f>Table2[[#This Row],[NumWebPurchases]]</f>
        <v>4</v>
      </c>
      <c r="B1377">
        <f>Table2[[#This Row],[NumCatalogPurchases]]</f>
        <v>5</v>
      </c>
      <c r="C1377">
        <f>Table2[[#This Row],[NumStorePurchases]]</f>
        <v>7</v>
      </c>
      <c r="D1377">
        <f>Table2[[#This Row],[NumWebVisitsMonth]]</f>
        <v>6</v>
      </c>
      <c r="E1377" s="3">
        <f>Table12[[#This Row],[Age]]</f>
        <v>52</v>
      </c>
      <c r="F1377" t="s">
        <v>30</v>
      </c>
      <c r="G1377" t="str">
        <f>Table12[[#This Row],[DVAD]]</f>
        <v>46-55</v>
      </c>
      <c r="H1377" t="str">
        <f>Table12[[#This Row],[Kids]]</f>
        <v>No</v>
      </c>
      <c r="I1377" t="str">
        <f>Table12[[#This Row],[Teens]]</f>
        <v>Yes</v>
      </c>
    </row>
    <row r="1378" spans="1:9" ht="16.5" x14ac:dyDescent="0.3">
      <c r="A1378">
        <f>Table2[[#This Row],[NumWebPurchases]]</f>
        <v>8</v>
      </c>
      <c r="B1378">
        <f>Table2[[#This Row],[NumCatalogPurchases]]</f>
        <v>4</v>
      </c>
      <c r="C1378">
        <f>Table2[[#This Row],[NumStorePurchases]]</f>
        <v>11</v>
      </c>
      <c r="D1378">
        <f>Table2[[#This Row],[NumWebVisitsMonth]]</f>
        <v>6</v>
      </c>
      <c r="E1378" s="3">
        <f>Table12[[#This Row],[Age]]</f>
        <v>44</v>
      </c>
      <c r="F1378" t="s">
        <v>30</v>
      </c>
      <c r="G1378" t="str">
        <f>Table12[[#This Row],[DVAD]]</f>
        <v>36-45</v>
      </c>
      <c r="H1378" t="str">
        <f>Table12[[#This Row],[Kids]]</f>
        <v>No</v>
      </c>
      <c r="I1378" t="str">
        <f>Table12[[#This Row],[Teens]]</f>
        <v>Yes</v>
      </c>
    </row>
    <row r="1379" spans="1:9" ht="16.5" x14ac:dyDescent="0.3">
      <c r="A1379">
        <f>Table2[[#This Row],[NumWebPurchases]]</f>
        <v>7</v>
      </c>
      <c r="B1379">
        <f>Table2[[#This Row],[NumCatalogPurchases]]</f>
        <v>2</v>
      </c>
      <c r="C1379">
        <f>Table2[[#This Row],[NumStorePurchases]]</f>
        <v>4</v>
      </c>
      <c r="D1379">
        <f>Table2[[#This Row],[NumWebVisitsMonth]]</f>
        <v>8</v>
      </c>
      <c r="E1379" s="3">
        <f>Table12[[#This Row],[Age]]</f>
        <v>52</v>
      </c>
      <c r="F1379" t="s">
        <v>33</v>
      </c>
      <c r="G1379" t="str">
        <f>Table12[[#This Row],[DVAD]]</f>
        <v>46-55</v>
      </c>
      <c r="H1379" t="str">
        <f>Table12[[#This Row],[Kids]]</f>
        <v>No</v>
      </c>
      <c r="I1379" t="str">
        <f>Table12[[#This Row],[Teens]]</f>
        <v>Yes</v>
      </c>
    </row>
    <row r="1380" spans="1:9" ht="16.5" x14ac:dyDescent="0.3">
      <c r="A1380">
        <f>Table2[[#This Row],[NumWebPurchases]]</f>
        <v>4</v>
      </c>
      <c r="B1380">
        <f>Table2[[#This Row],[NumCatalogPurchases]]</f>
        <v>2</v>
      </c>
      <c r="C1380">
        <f>Table2[[#This Row],[NumStorePurchases]]</f>
        <v>8</v>
      </c>
      <c r="D1380">
        <f>Table2[[#This Row],[NumWebVisitsMonth]]</f>
        <v>5</v>
      </c>
      <c r="E1380" s="3">
        <f>Table12[[#This Row],[Age]]</f>
        <v>38</v>
      </c>
      <c r="F1380" t="s">
        <v>31</v>
      </c>
      <c r="G1380" t="str">
        <f>Table12[[#This Row],[DVAD]]</f>
        <v>36-45</v>
      </c>
      <c r="H1380" t="str">
        <f>Table12[[#This Row],[Kids]]</f>
        <v>Yes</v>
      </c>
      <c r="I1380" t="str">
        <f>Table12[[#This Row],[Teens]]</f>
        <v>Yes</v>
      </c>
    </row>
    <row r="1381" spans="1:9" ht="16.5" x14ac:dyDescent="0.3">
      <c r="A1381">
        <f>Table2[[#This Row],[NumWebPurchases]]</f>
        <v>2</v>
      </c>
      <c r="B1381">
        <f>Table2[[#This Row],[NumCatalogPurchases]]</f>
        <v>1</v>
      </c>
      <c r="C1381">
        <f>Table2[[#This Row],[NumStorePurchases]]</f>
        <v>2</v>
      </c>
      <c r="D1381">
        <f>Table2[[#This Row],[NumWebVisitsMonth]]</f>
        <v>6</v>
      </c>
      <c r="E1381" s="3">
        <f>Table12[[#This Row],[Age]]</f>
        <v>28</v>
      </c>
      <c r="F1381" t="s">
        <v>31</v>
      </c>
      <c r="G1381" t="str">
        <f>Table12[[#This Row],[DVAD]]</f>
        <v>26-35</v>
      </c>
      <c r="H1381" t="str">
        <f>Table12[[#This Row],[Kids]]</f>
        <v>Yes</v>
      </c>
      <c r="I1381" t="str">
        <f>Table12[[#This Row],[Teens]]</f>
        <v>No</v>
      </c>
    </row>
    <row r="1382" spans="1:9" ht="16.5" x14ac:dyDescent="0.3">
      <c r="A1382">
        <f>Table2[[#This Row],[NumWebPurchases]]</f>
        <v>5</v>
      </c>
      <c r="B1382">
        <f>Table2[[#This Row],[NumCatalogPurchases]]</f>
        <v>1</v>
      </c>
      <c r="C1382">
        <f>Table2[[#This Row],[NumStorePurchases]]</f>
        <v>6</v>
      </c>
      <c r="D1382">
        <f>Table2[[#This Row],[NumWebVisitsMonth]]</f>
        <v>7</v>
      </c>
      <c r="E1382" s="3">
        <f>Table12[[#This Row],[Age]]</f>
        <v>42</v>
      </c>
      <c r="F1382" t="s">
        <v>35</v>
      </c>
      <c r="G1382" t="str">
        <f>Table12[[#This Row],[DVAD]]</f>
        <v>36-45</v>
      </c>
      <c r="H1382" t="str">
        <f>Table12[[#This Row],[Kids]]</f>
        <v>No</v>
      </c>
      <c r="I1382" t="str">
        <f>Table12[[#This Row],[Teens]]</f>
        <v>Yes</v>
      </c>
    </row>
    <row r="1383" spans="1:9" ht="16.5" x14ac:dyDescent="0.3">
      <c r="A1383">
        <f>Table2[[#This Row],[NumWebPurchases]]</f>
        <v>4</v>
      </c>
      <c r="B1383">
        <f>Table2[[#This Row],[NumCatalogPurchases]]</f>
        <v>2</v>
      </c>
      <c r="C1383">
        <f>Table2[[#This Row],[NumStorePurchases]]</f>
        <v>6</v>
      </c>
      <c r="D1383">
        <f>Table2[[#This Row],[NumWebVisitsMonth]]</f>
        <v>5</v>
      </c>
      <c r="E1383" s="3">
        <f>Table12[[#This Row],[Age]]</f>
        <v>43</v>
      </c>
      <c r="F1383" t="s">
        <v>31</v>
      </c>
      <c r="G1383" t="str">
        <f>Table12[[#This Row],[DVAD]]</f>
        <v>36-45</v>
      </c>
      <c r="H1383" t="str">
        <f>Table12[[#This Row],[Kids]]</f>
        <v>No</v>
      </c>
      <c r="I1383" t="str">
        <f>Table12[[#This Row],[Teens]]</f>
        <v>Yes</v>
      </c>
    </row>
    <row r="1384" spans="1:9" ht="16.5" x14ac:dyDescent="0.3">
      <c r="A1384">
        <f>Table2[[#This Row],[NumWebPurchases]]</f>
        <v>4</v>
      </c>
      <c r="B1384">
        <f>Table2[[#This Row],[NumCatalogPurchases]]</f>
        <v>2</v>
      </c>
      <c r="C1384">
        <f>Table2[[#This Row],[NumStorePurchases]]</f>
        <v>3</v>
      </c>
      <c r="D1384">
        <f>Table2[[#This Row],[NumWebVisitsMonth]]</f>
        <v>7</v>
      </c>
      <c r="E1384" s="3">
        <f>Table12[[#This Row],[Age]]</f>
        <v>59</v>
      </c>
      <c r="F1384" t="s">
        <v>31</v>
      </c>
      <c r="G1384" t="str">
        <f>Table12[[#This Row],[DVAD]]</f>
        <v>56-65</v>
      </c>
      <c r="H1384" t="str">
        <f>Table12[[#This Row],[Kids]]</f>
        <v>No</v>
      </c>
      <c r="I1384" t="str">
        <f>Table12[[#This Row],[Teens]]</f>
        <v>Yes</v>
      </c>
    </row>
    <row r="1385" spans="1:9" ht="16.5" x14ac:dyDescent="0.3">
      <c r="A1385">
        <f>Table2[[#This Row],[NumWebPurchases]]</f>
        <v>3</v>
      </c>
      <c r="B1385">
        <f>Table2[[#This Row],[NumCatalogPurchases]]</f>
        <v>1</v>
      </c>
      <c r="C1385">
        <f>Table2[[#This Row],[NumStorePurchases]]</f>
        <v>4</v>
      </c>
      <c r="D1385">
        <f>Table2[[#This Row],[NumWebVisitsMonth]]</f>
        <v>6</v>
      </c>
      <c r="E1385" s="3">
        <f>Table12[[#This Row],[Age]]</f>
        <v>57</v>
      </c>
      <c r="F1385" t="s">
        <v>30</v>
      </c>
      <c r="G1385" t="str">
        <f>Table12[[#This Row],[DVAD]]</f>
        <v>56-65</v>
      </c>
      <c r="H1385" t="str">
        <f>Table12[[#This Row],[Kids]]</f>
        <v>Yes</v>
      </c>
      <c r="I1385" t="str">
        <f>Table12[[#This Row],[Teens]]</f>
        <v>Yes</v>
      </c>
    </row>
    <row r="1386" spans="1:9" ht="16.5" x14ac:dyDescent="0.3">
      <c r="A1386">
        <f>Table2[[#This Row],[NumWebPurchases]]</f>
        <v>1</v>
      </c>
      <c r="B1386">
        <f>Table2[[#This Row],[NumCatalogPurchases]]</f>
        <v>0</v>
      </c>
      <c r="C1386">
        <f>Table2[[#This Row],[NumStorePurchases]]</f>
        <v>3</v>
      </c>
      <c r="D1386">
        <f>Table2[[#This Row],[NumWebVisitsMonth]]</f>
        <v>5</v>
      </c>
      <c r="E1386" s="3">
        <f>Table12[[#This Row],[Age]]</f>
        <v>54</v>
      </c>
      <c r="F1386" t="s">
        <v>33</v>
      </c>
      <c r="G1386" t="str">
        <f>Table12[[#This Row],[DVAD]]</f>
        <v>46-55</v>
      </c>
      <c r="H1386" t="str">
        <f>Table12[[#This Row],[Kids]]</f>
        <v>Yes</v>
      </c>
      <c r="I1386" t="str">
        <f>Table12[[#This Row],[Teens]]</f>
        <v>Yes</v>
      </c>
    </row>
    <row r="1387" spans="1:9" ht="16.5" x14ac:dyDescent="0.3">
      <c r="A1387">
        <f>Table2[[#This Row],[NumWebPurchases]]</f>
        <v>1</v>
      </c>
      <c r="B1387">
        <f>Table2[[#This Row],[NumCatalogPurchases]]</f>
        <v>0</v>
      </c>
      <c r="C1387">
        <f>Table2[[#This Row],[NumStorePurchases]]</f>
        <v>2</v>
      </c>
      <c r="D1387">
        <f>Table2[[#This Row],[NumWebVisitsMonth]]</f>
        <v>7</v>
      </c>
      <c r="E1387" s="3">
        <f>Table12[[#This Row],[Age]]</f>
        <v>50</v>
      </c>
      <c r="F1387" t="s">
        <v>33</v>
      </c>
      <c r="G1387" t="str">
        <f>Table12[[#This Row],[DVAD]]</f>
        <v>46-55</v>
      </c>
      <c r="H1387" t="str">
        <f>Table12[[#This Row],[Kids]]</f>
        <v>Yes</v>
      </c>
      <c r="I1387" t="str">
        <f>Table12[[#This Row],[Teens]]</f>
        <v>Yes</v>
      </c>
    </row>
    <row r="1388" spans="1:9" ht="16.5" x14ac:dyDescent="0.3">
      <c r="A1388">
        <f>Table2[[#This Row],[NumWebPurchases]]</f>
        <v>2</v>
      </c>
      <c r="B1388">
        <f>Table2[[#This Row],[NumCatalogPurchases]]</f>
        <v>0</v>
      </c>
      <c r="C1388">
        <f>Table2[[#This Row],[NumStorePurchases]]</f>
        <v>3</v>
      </c>
      <c r="D1388">
        <f>Table2[[#This Row],[NumWebVisitsMonth]]</f>
        <v>9</v>
      </c>
      <c r="E1388" s="3">
        <f>Table12[[#This Row],[Age]]</f>
        <v>39</v>
      </c>
      <c r="F1388" t="s">
        <v>31</v>
      </c>
      <c r="G1388" t="str">
        <f>Table12[[#This Row],[DVAD]]</f>
        <v>36-45</v>
      </c>
      <c r="H1388" t="str">
        <f>Table12[[#This Row],[Kids]]</f>
        <v>Yes</v>
      </c>
      <c r="I1388" t="str">
        <f>Table12[[#This Row],[Teens]]</f>
        <v>No</v>
      </c>
    </row>
    <row r="1389" spans="1:9" ht="16.5" x14ac:dyDescent="0.3">
      <c r="A1389">
        <f>Table2[[#This Row],[NumWebPurchases]]</f>
        <v>5</v>
      </c>
      <c r="B1389">
        <f>Table2[[#This Row],[NumCatalogPurchases]]</f>
        <v>10</v>
      </c>
      <c r="C1389">
        <f>Table2[[#This Row],[NumStorePurchases]]</f>
        <v>5</v>
      </c>
      <c r="D1389">
        <f>Table2[[#This Row],[NumWebVisitsMonth]]</f>
        <v>1</v>
      </c>
      <c r="E1389" s="3">
        <f>Table12[[#This Row],[Age]]</f>
        <v>66</v>
      </c>
      <c r="F1389" t="s">
        <v>31</v>
      </c>
      <c r="G1389" t="str">
        <f>Table12[[#This Row],[DVAD]]</f>
        <v>66-75</v>
      </c>
      <c r="H1389" t="str">
        <f>Table12[[#This Row],[Kids]]</f>
        <v>No</v>
      </c>
      <c r="I1389" t="str">
        <f>Table12[[#This Row],[Teens]]</f>
        <v>No</v>
      </c>
    </row>
    <row r="1390" spans="1:9" ht="16.5" x14ac:dyDescent="0.3">
      <c r="A1390">
        <f>Table2[[#This Row],[NumWebPurchases]]</f>
        <v>1</v>
      </c>
      <c r="B1390">
        <f>Table2[[#This Row],[NumCatalogPurchases]]</f>
        <v>0</v>
      </c>
      <c r="C1390">
        <f>Table2[[#This Row],[NumStorePurchases]]</f>
        <v>3</v>
      </c>
      <c r="D1390">
        <f>Table2[[#This Row],[NumWebVisitsMonth]]</f>
        <v>7</v>
      </c>
      <c r="E1390" s="3">
        <f>Table12[[#This Row],[Age]]</f>
        <v>42</v>
      </c>
      <c r="F1390" t="s">
        <v>31</v>
      </c>
      <c r="G1390" t="str">
        <f>Table12[[#This Row],[DVAD]]</f>
        <v>36-45</v>
      </c>
      <c r="H1390" t="str">
        <f>Table12[[#This Row],[Kids]]</f>
        <v>Yes</v>
      </c>
      <c r="I1390" t="str">
        <f>Table12[[#This Row],[Teens]]</f>
        <v>No</v>
      </c>
    </row>
    <row r="1391" spans="1:9" ht="16.5" x14ac:dyDescent="0.3">
      <c r="A1391">
        <f>Table2[[#This Row],[NumWebPurchases]]</f>
        <v>1</v>
      </c>
      <c r="B1391">
        <f>Table2[[#This Row],[NumCatalogPurchases]]</f>
        <v>0</v>
      </c>
      <c r="C1391">
        <f>Table2[[#This Row],[NumStorePurchases]]</f>
        <v>3</v>
      </c>
      <c r="D1391">
        <f>Table2[[#This Row],[NumWebVisitsMonth]]</f>
        <v>7</v>
      </c>
      <c r="E1391" s="3">
        <f>Table12[[#This Row],[Age]]</f>
        <v>37</v>
      </c>
      <c r="F1391" t="s">
        <v>31</v>
      </c>
      <c r="G1391" t="str">
        <f>Table12[[#This Row],[DVAD]]</f>
        <v>36-45</v>
      </c>
      <c r="H1391" t="str">
        <f>Table12[[#This Row],[Kids]]</f>
        <v>Yes</v>
      </c>
      <c r="I1391" t="str">
        <f>Table12[[#This Row],[Teens]]</f>
        <v>Yes</v>
      </c>
    </row>
    <row r="1392" spans="1:9" ht="16.5" x14ac:dyDescent="0.3">
      <c r="A1392">
        <f>Table2[[#This Row],[NumWebPurchases]]</f>
        <v>1</v>
      </c>
      <c r="B1392">
        <f>Table2[[#This Row],[NumCatalogPurchases]]</f>
        <v>0</v>
      </c>
      <c r="C1392">
        <f>Table2[[#This Row],[NumStorePurchases]]</f>
        <v>3</v>
      </c>
      <c r="D1392">
        <f>Table2[[#This Row],[NumWebVisitsMonth]]</f>
        <v>8</v>
      </c>
      <c r="E1392" s="3">
        <f>Table12[[#This Row],[Age]]</f>
        <v>32</v>
      </c>
      <c r="F1392" t="s">
        <v>33</v>
      </c>
      <c r="G1392" t="str">
        <f>Table12[[#This Row],[DVAD]]</f>
        <v>26-35</v>
      </c>
      <c r="H1392" t="str">
        <f>Table12[[#This Row],[Kids]]</f>
        <v>Yes</v>
      </c>
      <c r="I1392" t="str">
        <f>Table12[[#This Row],[Teens]]</f>
        <v>Yes</v>
      </c>
    </row>
    <row r="1393" spans="1:9" ht="16.5" x14ac:dyDescent="0.3">
      <c r="A1393">
        <f>Table2[[#This Row],[NumWebPurchases]]</f>
        <v>8</v>
      </c>
      <c r="B1393">
        <f>Table2[[#This Row],[NumCatalogPurchases]]</f>
        <v>6</v>
      </c>
      <c r="C1393">
        <f>Table2[[#This Row],[NumStorePurchases]]</f>
        <v>6</v>
      </c>
      <c r="D1393">
        <f>Table2[[#This Row],[NumWebVisitsMonth]]</f>
        <v>3</v>
      </c>
      <c r="E1393" s="3">
        <f>Table12[[#This Row],[Age]]</f>
        <v>35</v>
      </c>
      <c r="F1393" t="s">
        <v>31</v>
      </c>
      <c r="G1393" t="str">
        <f>Table12[[#This Row],[DVAD]]</f>
        <v>26-35</v>
      </c>
      <c r="H1393" t="str">
        <f>Table12[[#This Row],[Kids]]</f>
        <v>No</v>
      </c>
      <c r="I1393" t="str">
        <f>Table12[[#This Row],[Teens]]</f>
        <v>No</v>
      </c>
    </row>
    <row r="1394" spans="1:9" ht="16.5" x14ac:dyDescent="0.3">
      <c r="A1394">
        <f>Table2[[#This Row],[NumWebPurchases]]</f>
        <v>4</v>
      </c>
      <c r="B1394">
        <f>Table2[[#This Row],[NumCatalogPurchases]]</f>
        <v>4</v>
      </c>
      <c r="C1394">
        <f>Table2[[#This Row],[NumStorePurchases]]</f>
        <v>3</v>
      </c>
      <c r="D1394">
        <f>Table2[[#This Row],[NumWebVisitsMonth]]</f>
        <v>5</v>
      </c>
      <c r="E1394" s="3">
        <f>Table12[[#This Row],[Age]]</f>
        <v>41</v>
      </c>
      <c r="F1394" t="s">
        <v>31</v>
      </c>
      <c r="G1394" t="str">
        <f>Table12[[#This Row],[DVAD]]</f>
        <v>36-45</v>
      </c>
      <c r="H1394" t="str">
        <f>Table12[[#This Row],[Kids]]</f>
        <v>Yes</v>
      </c>
      <c r="I1394" t="str">
        <f>Table12[[#This Row],[Teens]]</f>
        <v>Yes</v>
      </c>
    </row>
    <row r="1395" spans="1:9" ht="16.5" x14ac:dyDescent="0.3">
      <c r="A1395">
        <f>Table2[[#This Row],[NumWebPurchases]]</f>
        <v>2</v>
      </c>
      <c r="B1395">
        <f>Table2[[#This Row],[NumCatalogPurchases]]</f>
        <v>1</v>
      </c>
      <c r="C1395">
        <f>Table2[[#This Row],[NumStorePurchases]]</f>
        <v>4</v>
      </c>
      <c r="D1395">
        <f>Table2[[#This Row],[NumWebVisitsMonth]]</f>
        <v>4</v>
      </c>
      <c r="E1395" s="3">
        <f>Table12[[#This Row],[Age]]</f>
        <v>40</v>
      </c>
      <c r="F1395" t="s">
        <v>30</v>
      </c>
      <c r="G1395" t="str">
        <f>Table12[[#This Row],[DVAD]]</f>
        <v>36-45</v>
      </c>
      <c r="H1395" t="str">
        <f>Table12[[#This Row],[Kids]]</f>
        <v>Yes</v>
      </c>
      <c r="I1395" t="str">
        <f>Table12[[#This Row],[Teens]]</f>
        <v>No</v>
      </c>
    </row>
    <row r="1396" spans="1:9" ht="16.5" x14ac:dyDescent="0.3">
      <c r="A1396">
        <f>Table2[[#This Row],[NumWebPurchases]]</f>
        <v>1</v>
      </c>
      <c r="B1396">
        <f>Table2[[#This Row],[NumCatalogPurchases]]</f>
        <v>0</v>
      </c>
      <c r="C1396">
        <f>Table2[[#This Row],[NumStorePurchases]]</f>
        <v>3</v>
      </c>
      <c r="D1396">
        <f>Table2[[#This Row],[NumWebVisitsMonth]]</f>
        <v>7</v>
      </c>
      <c r="E1396" s="3">
        <f>Table12[[#This Row],[Age]]</f>
        <v>42</v>
      </c>
      <c r="F1396" t="s">
        <v>33</v>
      </c>
      <c r="G1396" t="str">
        <f>Table12[[#This Row],[DVAD]]</f>
        <v>36-45</v>
      </c>
      <c r="H1396" t="str">
        <f>Table12[[#This Row],[Kids]]</f>
        <v>Yes</v>
      </c>
      <c r="I1396" t="str">
        <f>Table12[[#This Row],[Teens]]</f>
        <v>No</v>
      </c>
    </row>
    <row r="1397" spans="1:9" ht="16.5" x14ac:dyDescent="0.3">
      <c r="A1397">
        <f>Table2[[#This Row],[NumWebPurchases]]</f>
        <v>1</v>
      </c>
      <c r="B1397">
        <f>Table2[[#This Row],[NumCatalogPurchases]]</f>
        <v>1</v>
      </c>
      <c r="C1397">
        <f>Table2[[#This Row],[NumStorePurchases]]</f>
        <v>2</v>
      </c>
      <c r="D1397">
        <f>Table2[[#This Row],[NumWebVisitsMonth]]</f>
        <v>4</v>
      </c>
      <c r="E1397" s="3">
        <f>Table12[[#This Row],[Age]]</f>
        <v>37</v>
      </c>
      <c r="F1397" t="s">
        <v>33</v>
      </c>
      <c r="G1397" t="str">
        <f>Table12[[#This Row],[DVAD]]</f>
        <v>36-45</v>
      </c>
      <c r="H1397" t="str">
        <f>Table12[[#This Row],[Kids]]</f>
        <v>Yes</v>
      </c>
      <c r="I1397" t="str">
        <f>Table12[[#This Row],[Teens]]</f>
        <v>Yes</v>
      </c>
    </row>
    <row r="1398" spans="1:9" ht="16.5" x14ac:dyDescent="0.3">
      <c r="A1398">
        <f>Table2[[#This Row],[NumWebPurchases]]</f>
        <v>2</v>
      </c>
      <c r="B1398">
        <f>Table2[[#This Row],[NumCatalogPurchases]]</f>
        <v>0</v>
      </c>
      <c r="C1398">
        <f>Table2[[#This Row],[NumStorePurchases]]</f>
        <v>3</v>
      </c>
      <c r="D1398">
        <f>Table2[[#This Row],[NumWebVisitsMonth]]</f>
        <v>5</v>
      </c>
      <c r="E1398" s="3">
        <f>Table12[[#This Row],[Age]]</f>
        <v>42</v>
      </c>
      <c r="F1398" t="s">
        <v>35</v>
      </c>
      <c r="G1398" t="str">
        <f>Table12[[#This Row],[DVAD]]</f>
        <v>36-45</v>
      </c>
      <c r="H1398" t="str">
        <f>Table12[[#This Row],[Kids]]</f>
        <v>Yes</v>
      </c>
      <c r="I1398" t="str">
        <f>Table12[[#This Row],[Teens]]</f>
        <v>No</v>
      </c>
    </row>
    <row r="1399" spans="1:9" ht="16.5" x14ac:dyDescent="0.3">
      <c r="A1399">
        <f>Table2[[#This Row],[NumWebPurchases]]</f>
        <v>6</v>
      </c>
      <c r="B1399">
        <f>Table2[[#This Row],[NumCatalogPurchases]]</f>
        <v>3</v>
      </c>
      <c r="C1399">
        <f>Table2[[#This Row],[NumStorePurchases]]</f>
        <v>12</v>
      </c>
      <c r="D1399">
        <f>Table2[[#This Row],[NumWebVisitsMonth]]</f>
        <v>5</v>
      </c>
      <c r="E1399" s="3">
        <f>Table12[[#This Row],[Age]]</f>
        <v>57</v>
      </c>
      <c r="F1399" t="s">
        <v>35</v>
      </c>
      <c r="G1399" t="str">
        <f>Table12[[#This Row],[DVAD]]</f>
        <v>56-65</v>
      </c>
      <c r="H1399" t="str">
        <f>Table12[[#This Row],[Kids]]</f>
        <v>No</v>
      </c>
      <c r="I1399" t="str">
        <f>Table12[[#This Row],[Teens]]</f>
        <v>Yes</v>
      </c>
    </row>
    <row r="1400" spans="1:9" ht="16.5" x14ac:dyDescent="0.3">
      <c r="A1400">
        <f>Table2[[#This Row],[NumWebPurchases]]</f>
        <v>1</v>
      </c>
      <c r="B1400">
        <f>Table2[[#This Row],[NumCatalogPurchases]]</f>
        <v>0</v>
      </c>
      <c r="C1400">
        <f>Table2[[#This Row],[NumStorePurchases]]</f>
        <v>2</v>
      </c>
      <c r="D1400">
        <f>Table2[[#This Row],[NumWebVisitsMonth]]</f>
        <v>6</v>
      </c>
      <c r="E1400" s="3">
        <f>Table12[[#This Row],[Age]]</f>
        <v>40</v>
      </c>
      <c r="F1400" t="s">
        <v>35</v>
      </c>
      <c r="G1400" t="str">
        <f>Table12[[#This Row],[DVAD]]</f>
        <v>36-45</v>
      </c>
      <c r="H1400" t="str">
        <f>Table12[[#This Row],[Kids]]</f>
        <v>Yes</v>
      </c>
      <c r="I1400" t="str">
        <f>Table12[[#This Row],[Teens]]</f>
        <v>Yes</v>
      </c>
    </row>
    <row r="1401" spans="1:9" ht="16.5" x14ac:dyDescent="0.3">
      <c r="A1401">
        <f>Table2[[#This Row],[NumWebPurchases]]</f>
        <v>2</v>
      </c>
      <c r="B1401">
        <f>Table2[[#This Row],[NumCatalogPurchases]]</f>
        <v>1</v>
      </c>
      <c r="C1401">
        <f>Table2[[#This Row],[NumStorePurchases]]</f>
        <v>3</v>
      </c>
      <c r="D1401">
        <f>Table2[[#This Row],[NumWebVisitsMonth]]</f>
        <v>6</v>
      </c>
      <c r="E1401" s="3">
        <f>Table12[[#This Row],[Age]]</f>
        <v>42</v>
      </c>
      <c r="F1401" t="s">
        <v>33</v>
      </c>
      <c r="G1401" t="str">
        <f>Table12[[#This Row],[DVAD]]</f>
        <v>36-45</v>
      </c>
      <c r="H1401" t="str">
        <f>Table12[[#This Row],[Kids]]</f>
        <v>Yes</v>
      </c>
      <c r="I1401" t="str">
        <f>Table12[[#This Row],[Teens]]</f>
        <v>No</v>
      </c>
    </row>
    <row r="1402" spans="1:9" ht="16.5" x14ac:dyDescent="0.3">
      <c r="A1402">
        <f>Table2[[#This Row],[NumWebPurchases]]</f>
        <v>9</v>
      </c>
      <c r="B1402">
        <f>Table2[[#This Row],[NumCatalogPurchases]]</f>
        <v>3</v>
      </c>
      <c r="C1402">
        <f>Table2[[#This Row],[NumStorePurchases]]</f>
        <v>9</v>
      </c>
      <c r="D1402">
        <f>Table2[[#This Row],[NumWebVisitsMonth]]</f>
        <v>6</v>
      </c>
      <c r="E1402" s="3">
        <f>Table12[[#This Row],[Age]]</f>
        <v>45</v>
      </c>
      <c r="F1402" t="s">
        <v>33</v>
      </c>
      <c r="G1402" t="str">
        <f>Table12[[#This Row],[DVAD]]</f>
        <v>36-45</v>
      </c>
      <c r="H1402" t="str">
        <f>Table12[[#This Row],[Kids]]</f>
        <v>No</v>
      </c>
      <c r="I1402" t="str">
        <f>Table12[[#This Row],[Teens]]</f>
        <v>Yes</v>
      </c>
    </row>
    <row r="1403" spans="1:9" ht="16.5" x14ac:dyDescent="0.3">
      <c r="A1403">
        <f>Table2[[#This Row],[NumWebPurchases]]</f>
        <v>6</v>
      </c>
      <c r="B1403">
        <f>Table2[[#This Row],[NumCatalogPurchases]]</f>
        <v>2</v>
      </c>
      <c r="C1403">
        <f>Table2[[#This Row],[NumStorePurchases]]</f>
        <v>4</v>
      </c>
      <c r="D1403">
        <f>Table2[[#This Row],[NumWebVisitsMonth]]</f>
        <v>7</v>
      </c>
      <c r="E1403" s="3">
        <f>Table12[[#This Row],[Age]]</f>
        <v>43</v>
      </c>
      <c r="F1403" t="s">
        <v>33</v>
      </c>
      <c r="G1403" t="str">
        <f>Table12[[#This Row],[DVAD]]</f>
        <v>36-45</v>
      </c>
      <c r="H1403" t="str">
        <f>Table12[[#This Row],[Kids]]</f>
        <v>Yes</v>
      </c>
      <c r="I1403" t="str">
        <f>Table12[[#This Row],[Teens]]</f>
        <v>Yes</v>
      </c>
    </row>
    <row r="1404" spans="1:9" ht="16.5" x14ac:dyDescent="0.3">
      <c r="A1404">
        <f>Table2[[#This Row],[NumWebPurchases]]</f>
        <v>5</v>
      </c>
      <c r="B1404">
        <f>Table2[[#This Row],[NumCatalogPurchases]]</f>
        <v>1</v>
      </c>
      <c r="C1404">
        <f>Table2[[#This Row],[NumStorePurchases]]</f>
        <v>5</v>
      </c>
      <c r="D1404">
        <f>Table2[[#This Row],[NumWebVisitsMonth]]</f>
        <v>6</v>
      </c>
      <c r="E1404" s="3">
        <f>Table12[[#This Row],[Age]]</f>
        <v>51</v>
      </c>
      <c r="F1404" t="s">
        <v>33</v>
      </c>
      <c r="G1404" t="str">
        <f>Table12[[#This Row],[DVAD]]</f>
        <v>46-55</v>
      </c>
      <c r="H1404" t="str">
        <f>Table12[[#This Row],[Kids]]</f>
        <v>Yes</v>
      </c>
      <c r="I1404" t="str">
        <f>Table12[[#This Row],[Teens]]</f>
        <v>Yes</v>
      </c>
    </row>
    <row r="1405" spans="1:9" ht="16.5" x14ac:dyDescent="0.3">
      <c r="A1405">
        <f>Table2[[#This Row],[NumWebPurchases]]</f>
        <v>9</v>
      </c>
      <c r="B1405">
        <f>Table2[[#This Row],[NumCatalogPurchases]]</f>
        <v>2</v>
      </c>
      <c r="C1405">
        <f>Table2[[#This Row],[NumStorePurchases]]</f>
        <v>9</v>
      </c>
      <c r="D1405">
        <f>Table2[[#This Row],[NumWebVisitsMonth]]</f>
        <v>5</v>
      </c>
      <c r="E1405" s="3">
        <f>Table12[[#This Row],[Age]]</f>
        <v>42</v>
      </c>
      <c r="F1405" t="s">
        <v>30</v>
      </c>
      <c r="G1405" t="str">
        <f>Table12[[#This Row],[DVAD]]</f>
        <v>36-45</v>
      </c>
      <c r="H1405" t="str">
        <f>Table12[[#This Row],[Kids]]</f>
        <v>No</v>
      </c>
      <c r="I1405" t="str">
        <f>Table12[[#This Row],[Teens]]</f>
        <v>Yes</v>
      </c>
    </row>
    <row r="1406" spans="1:9" ht="16.5" x14ac:dyDescent="0.3">
      <c r="A1406">
        <f>Table2[[#This Row],[NumWebPurchases]]</f>
        <v>4</v>
      </c>
      <c r="B1406">
        <f>Table2[[#This Row],[NumCatalogPurchases]]</f>
        <v>1</v>
      </c>
      <c r="C1406">
        <f>Table2[[#This Row],[NumStorePurchases]]</f>
        <v>3</v>
      </c>
      <c r="D1406">
        <f>Table2[[#This Row],[NumWebVisitsMonth]]</f>
        <v>7</v>
      </c>
      <c r="E1406" s="3">
        <f>Table12[[#This Row],[Age]]</f>
        <v>61</v>
      </c>
      <c r="F1406" t="s">
        <v>33</v>
      </c>
      <c r="G1406" t="str">
        <f>Table12[[#This Row],[DVAD]]</f>
        <v>56-65</v>
      </c>
      <c r="H1406" t="str">
        <f>Table12[[#This Row],[Kids]]</f>
        <v>No</v>
      </c>
      <c r="I1406" t="str">
        <f>Table12[[#This Row],[Teens]]</f>
        <v>Yes</v>
      </c>
    </row>
    <row r="1407" spans="1:9" ht="16.5" x14ac:dyDescent="0.3">
      <c r="A1407">
        <f>Table2[[#This Row],[NumWebPurchases]]</f>
        <v>5</v>
      </c>
      <c r="B1407">
        <f>Table2[[#This Row],[NumCatalogPurchases]]</f>
        <v>2</v>
      </c>
      <c r="C1407">
        <f>Table2[[#This Row],[NumStorePurchases]]</f>
        <v>4</v>
      </c>
      <c r="D1407">
        <f>Table2[[#This Row],[NumWebVisitsMonth]]</f>
        <v>8</v>
      </c>
      <c r="E1407" s="3">
        <f>Table12[[#This Row],[Age]]</f>
        <v>55</v>
      </c>
      <c r="F1407" t="s">
        <v>33</v>
      </c>
      <c r="G1407" t="str">
        <f>Table12[[#This Row],[DVAD]]</f>
        <v>46-55</v>
      </c>
      <c r="H1407" t="str">
        <f>Table12[[#This Row],[Kids]]</f>
        <v>No</v>
      </c>
      <c r="I1407" t="str">
        <f>Table12[[#This Row],[Teens]]</f>
        <v>Yes</v>
      </c>
    </row>
    <row r="1408" spans="1:9" ht="16.5" x14ac:dyDescent="0.3">
      <c r="A1408">
        <f>Table2[[#This Row],[NumWebPurchases]]</f>
        <v>8</v>
      </c>
      <c r="B1408">
        <f>Table2[[#This Row],[NumCatalogPurchases]]</f>
        <v>4</v>
      </c>
      <c r="C1408">
        <f>Table2[[#This Row],[NumStorePurchases]]</f>
        <v>8</v>
      </c>
      <c r="D1408">
        <f>Table2[[#This Row],[NumWebVisitsMonth]]</f>
        <v>8</v>
      </c>
      <c r="E1408" s="3">
        <f>Table12[[#This Row],[Age]]</f>
        <v>42</v>
      </c>
      <c r="F1408" t="s">
        <v>31</v>
      </c>
      <c r="G1408" t="str">
        <f>Table12[[#This Row],[DVAD]]</f>
        <v>36-45</v>
      </c>
      <c r="H1408" t="str">
        <f>Table12[[#This Row],[Kids]]</f>
        <v>Yes</v>
      </c>
      <c r="I1408" t="str">
        <f>Table12[[#This Row],[Teens]]</f>
        <v>No</v>
      </c>
    </row>
    <row r="1409" spans="1:9" ht="16.5" x14ac:dyDescent="0.3">
      <c r="A1409">
        <f>Table2[[#This Row],[NumWebPurchases]]</f>
        <v>3</v>
      </c>
      <c r="B1409">
        <f>Table2[[#This Row],[NumCatalogPurchases]]</f>
        <v>0</v>
      </c>
      <c r="C1409">
        <f>Table2[[#This Row],[NumStorePurchases]]</f>
        <v>4</v>
      </c>
      <c r="D1409">
        <f>Table2[[#This Row],[NumWebVisitsMonth]]</f>
        <v>9</v>
      </c>
      <c r="E1409" s="3">
        <f>Table12[[#This Row],[Age]]</f>
        <v>45</v>
      </c>
      <c r="F1409" t="s">
        <v>33</v>
      </c>
      <c r="G1409" t="str">
        <f>Table12[[#This Row],[DVAD]]</f>
        <v>36-45</v>
      </c>
      <c r="H1409" t="str">
        <f>Table12[[#This Row],[Kids]]</f>
        <v>Yes</v>
      </c>
      <c r="I1409" t="str">
        <f>Table12[[#This Row],[Teens]]</f>
        <v>Yes</v>
      </c>
    </row>
    <row r="1410" spans="1:9" ht="16.5" x14ac:dyDescent="0.3">
      <c r="A1410">
        <f>Table2[[#This Row],[NumWebPurchases]]</f>
        <v>6</v>
      </c>
      <c r="B1410">
        <f>Table2[[#This Row],[NumCatalogPurchases]]</f>
        <v>1</v>
      </c>
      <c r="C1410">
        <f>Table2[[#This Row],[NumStorePurchases]]</f>
        <v>5</v>
      </c>
      <c r="D1410">
        <f>Table2[[#This Row],[NumWebVisitsMonth]]</f>
        <v>7</v>
      </c>
      <c r="E1410" s="3">
        <f>Table12[[#This Row],[Age]]</f>
        <v>62</v>
      </c>
      <c r="F1410" t="s">
        <v>33</v>
      </c>
      <c r="G1410" t="str">
        <f>Table12[[#This Row],[DVAD]]</f>
        <v>56-65</v>
      </c>
      <c r="H1410" t="str">
        <f>Table12[[#This Row],[Kids]]</f>
        <v>No</v>
      </c>
      <c r="I1410" t="str">
        <f>Table12[[#This Row],[Teens]]</f>
        <v>Yes</v>
      </c>
    </row>
    <row r="1411" spans="1:9" ht="16.5" x14ac:dyDescent="0.3">
      <c r="A1411">
        <f>Table2[[#This Row],[NumWebPurchases]]</f>
        <v>7</v>
      </c>
      <c r="B1411">
        <f>Table2[[#This Row],[NumCatalogPurchases]]</f>
        <v>5</v>
      </c>
      <c r="C1411">
        <f>Table2[[#This Row],[NumStorePurchases]]</f>
        <v>8</v>
      </c>
      <c r="D1411">
        <f>Table2[[#This Row],[NumWebVisitsMonth]]</f>
        <v>4</v>
      </c>
      <c r="E1411" s="3">
        <f>Table12[[#This Row],[Age]]</f>
        <v>60</v>
      </c>
      <c r="F1411" t="s">
        <v>35</v>
      </c>
      <c r="G1411" t="str">
        <f>Table12[[#This Row],[DVAD]]</f>
        <v>56-65</v>
      </c>
      <c r="H1411" t="str">
        <f>Table12[[#This Row],[Kids]]</f>
        <v>No</v>
      </c>
      <c r="I1411" t="str">
        <f>Table12[[#This Row],[Teens]]</f>
        <v>Yes</v>
      </c>
    </row>
    <row r="1412" spans="1:9" ht="16.5" x14ac:dyDescent="0.3">
      <c r="A1412">
        <f>Table2[[#This Row],[NumWebPurchases]]</f>
        <v>4</v>
      </c>
      <c r="B1412">
        <f>Table2[[#This Row],[NumCatalogPurchases]]</f>
        <v>2</v>
      </c>
      <c r="C1412">
        <f>Table2[[#This Row],[NumStorePurchases]]</f>
        <v>9</v>
      </c>
      <c r="D1412">
        <f>Table2[[#This Row],[NumWebVisitsMonth]]</f>
        <v>3</v>
      </c>
      <c r="E1412" s="3">
        <f>Table12[[#This Row],[Age]]</f>
        <v>62</v>
      </c>
      <c r="F1412" t="s">
        <v>33</v>
      </c>
      <c r="G1412" t="str">
        <f>Table12[[#This Row],[DVAD]]</f>
        <v>56-65</v>
      </c>
      <c r="H1412" t="str">
        <f>Table12[[#This Row],[Kids]]</f>
        <v>No</v>
      </c>
      <c r="I1412" t="str">
        <f>Table12[[#This Row],[Teens]]</f>
        <v>Yes</v>
      </c>
    </row>
    <row r="1413" spans="1:9" ht="16.5" x14ac:dyDescent="0.3">
      <c r="A1413">
        <f>Table2[[#This Row],[NumWebPurchases]]</f>
        <v>3</v>
      </c>
      <c r="B1413">
        <f>Table2[[#This Row],[NumCatalogPurchases]]</f>
        <v>2</v>
      </c>
      <c r="C1413">
        <f>Table2[[#This Row],[NumStorePurchases]]</f>
        <v>2</v>
      </c>
      <c r="D1413">
        <f>Table2[[#This Row],[NumWebVisitsMonth]]</f>
        <v>9</v>
      </c>
      <c r="E1413" s="3">
        <f>Table12[[#This Row],[Age]]</f>
        <v>59</v>
      </c>
      <c r="F1413" t="s">
        <v>33</v>
      </c>
      <c r="G1413" t="str">
        <f>Table12[[#This Row],[DVAD]]</f>
        <v>56-65</v>
      </c>
      <c r="H1413" t="str">
        <f>Table12[[#This Row],[Kids]]</f>
        <v>Yes</v>
      </c>
      <c r="I1413" t="str">
        <f>Table12[[#This Row],[Teens]]</f>
        <v>Yes</v>
      </c>
    </row>
    <row r="1414" spans="1:9" ht="16.5" x14ac:dyDescent="0.3">
      <c r="A1414">
        <f>Table2[[#This Row],[NumWebPurchases]]</f>
        <v>7</v>
      </c>
      <c r="B1414">
        <f>Table2[[#This Row],[NumCatalogPurchases]]</f>
        <v>2</v>
      </c>
      <c r="C1414">
        <f>Table2[[#This Row],[NumStorePurchases]]</f>
        <v>12</v>
      </c>
      <c r="D1414">
        <f>Table2[[#This Row],[NumWebVisitsMonth]]</f>
        <v>4</v>
      </c>
      <c r="E1414" s="3">
        <f>Table12[[#This Row],[Age]]</f>
        <v>35</v>
      </c>
      <c r="F1414" t="s">
        <v>33</v>
      </c>
      <c r="G1414" t="str">
        <f>Table12[[#This Row],[DVAD]]</f>
        <v>26-35</v>
      </c>
      <c r="H1414" t="str">
        <f>Table12[[#This Row],[Kids]]</f>
        <v>No</v>
      </c>
      <c r="I1414" t="str">
        <f>Table12[[#This Row],[Teens]]</f>
        <v>Yes</v>
      </c>
    </row>
    <row r="1415" spans="1:9" ht="16.5" x14ac:dyDescent="0.3">
      <c r="A1415">
        <f>Table2[[#This Row],[NumWebPurchases]]</f>
        <v>5</v>
      </c>
      <c r="B1415">
        <f>Table2[[#This Row],[NumCatalogPurchases]]</f>
        <v>3</v>
      </c>
      <c r="C1415">
        <f>Table2[[#This Row],[NumStorePurchases]]</f>
        <v>6</v>
      </c>
      <c r="D1415">
        <f>Table2[[#This Row],[NumWebVisitsMonth]]</f>
        <v>6</v>
      </c>
      <c r="E1415" s="3">
        <f>Table12[[#This Row],[Age]]</f>
        <v>41</v>
      </c>
      <c r="F1415" t="s">
        <v>33</v>
      </c>
      <c r="G1415" t="str">
        <f>Table12[[#This Row],[DVAD]]</f>
        <v>36-45</v>
      </c>
      <c r="H1415" t="str">
        <f>Table12[[#This Row],[Kids]]</f>
        <v>Yes</v>
      </c>
      <c r="I1415" t="str">
        <f>Table12[[#This Row],[Teens]]</f>
        <v>No</v>
      </c>
    </row>
    <row r="1416" spans="1:9" ht="16.5" x14ac:dyDescent="0.3">
      <c r="A1416">
        <f>Table2[[#This Row],[NumWebPurchases]]</f>
        <v>1</v>
      </c>
      <c r="B1416">
        <f>Table2[[#This Row],[NumCatalogPurchases]]</f>
        <v>0</v>
      </c>
      <c r="C1416">
        <f>Table2[[#This Row],[NumStorePurchases]]</f>
        <v>2</v>
      </c>
      <c r="D1416">
        <f>Table2[[#This Row],[NumWebVisitsMonth]]</f>
        <v>7</v>
      </c>
      <c r="E1416" s="3">
        <f>Table12[[#This Row],[Age]]</f>
        <v>45</v>
      </c>
      <c r="F1416" t="s">
        <v>30</v>
      </c>
      <c r="G1416" t="str">
        <f>Table12[[#This Row],[DVAD]]</f>
        <v>36-45</v>
      </c>
      <c r="H1416" t="str">
        <f>Table12[[#This Row],[Kids]]</f>
        <v>Yes</v>
      </c>
      <c r="I1416" t="str">
        <f>Table12[[#This Row],[Teens]]</f>
        <v>Yes</v>
      </c>
    </row>
    <row r="1417" spans="1:9" ht="16.5" x14ac:dyDescent="0.3">
      <c r="A1417">
        <f>Table2[[#This Row],[NumWebPurchases]]</f>
        <v>5</v>
      </c>
      <c r="B1417">
        <f>Table2[[#This Row],[NumCatalogPurchases]]</f>
        <v>10</v>
      </c>
      <c r="C1417">
        <f>Table2[[#This Row],[NumStorePurchases]]</f>
        <v>5</v>
      </c>
      <c r="D1417">
        <f>Table2[[#This Row],[NumWebVisitsMonth]]</f>
        <v>1</v>
      </c>
      <c r="E1417" s="3">
        <f>Table12[[#This Row],[Age]]</f>
        <v>70</v>
      </c>
      <c r="F1417" t="s">
        <v>30</v>
      </c>
      <c r="G1417" t="str">
        <f>Table12[[#This Row],[DVAD]]</f>
        <v>66-75</v>
      </c>
      <c r="H1417" t="str">
        <f>Table12[[#This Row],[Kids]]</f>
        <v>No</v>
      </c>
      <c r="I1417" t="str">
        <f>Table12[[#This Row],[Teens]]</f>
        <v>No</v>
      </c>
    </row>
    <row r="1418" spans="1:9" ht="16.5" x14ac:dyDescent="0.3">
      <c r="A1418">
        <f>Table2[[#This Row],[NumWebPurchases]]</f>
        <v>5</v>
      </c>
      <c r="B1418">
        <f>Table2[[#This Row],[NumCatalogPurchases]]</f>
        <v>0</v>
      </c>
      <c r="C1418">
        <f>Table2[[#This Row],[NumStorePurchases]]</f>
        <v>3</v>
      </c>
      <c r="D1418">
        <f>Table2[[#This Row],[NumWebVisitsMonth]]</f>
        <v>9</v>
      </c>
      <c r="E1418" s="3">
        <f>Table12[[#This Row],[Age]]</f>
        <v>23</v>
      </c>
      <c r="F1418" t="s">
        <v>31</v>
      </c>
      <c r="G1418" t="str">
        <f>Table12[[#This Row],[DVAD]]</f>
        <v>16-25</v>
      </c>
      <c r="H1418" t="str">
        <f>Table12[[#This Row],[Kids]]</f>
        <v>Yes</v>
      </c>
      <c r="I1418" t="str">
        <f>Table12[[#This Row],[Teens]]</f>
        <v>No</v>
      </c>
    </row>
    <row r="1419" spans="1:9" ht="16.5" x14ac:dyDescent="0.3">
      <c r="A1419">
        <f>Table2[[#This Row],[NumWebPurchases]]</f>
        <v>4</v>
      </c>
      <c r="B1419">
        <f>Table2[[#This Row],[NumCatalogPurchases]]</f>
        <v>3</v>
      </c>
      <c r="C1419">
        <f>Table2[[#This Row],[NumStorePurchases]]</f>
        <v>8</v>
      </c>
      <c r="D1419">
        <f>Table2[[#This Row],[NumWebVisitsMonth]]</f>
        <v>4</v>
      </c>
      <c r="E1419" s="3">
        <f>Table12[[#This Row],[Age]]</f>
        <v>34</v>
      </c>
      <c r="F1419" t="s">
        <v>31</v>
      </c>
      <c r="G1419" t="str">
        <f>Table12[[#This Row],[DVAD]]</f>
        <v>26-35</v>
      </c>
      <c r="H1419" t="str">
        <f>Table12[[#This Row],[Kids]]</f>
        <v>Yes</v>
      </c>
      <c r="I1419" t="str">
        <f>Table12[[#This Row],[Teens]]</f>
        <v>No</v>
      </c>
    </row>
    <row r="1420" spans="1:9" ht="16.5" x14ac:dyDescent="0.3">
      <c r="A1420">
        <f>Table2[[#This Row],[NumWebPurchases]]</f>
        <v>2</v>
      </c>
      <c r="B1420">
        <f>Table2[[#This Row],[NumCatalogPurchases]]</f>
        <v>1</v>
      </c>
      <c r="C1420">
        <f>Table2[[#This Row],[NumStorePurchases]]</f>
        <v>2</v>
      </c>
      <c r="D1420">
        <f>Table2[[#This Row],[NumWebVisitsMonth]]</f>
        <v>8</v>
      </c>
      <c r="E1420" s="3">
        <f>Table12[[#This Row],[Age]]</f>
        <v>47</v>
      </c>
      <c r="F1420" t="s">
        <v>33</v>
      </c>
      <c r="G1420" t="str">
        <f>Table12[[#This Row],[DVAD]]</f>
        <v>46-55</v>
      </c>
      <c r="H1420" t="str">
        <f>Table12[[#This Row],[Kids]]</f>
        <v>No</v>
      </c>
      <c r="I1420" t="str">
        <f>Table12[[#This Row],[Teens]]</f>
        <v>No</v>
      </c>
    </row>
    <row r="1421" spans="1:9" ht="16.5" x14ac:dyDescent="0.3">
      <c r="A1421">
        <f>Table2[[#This Row],[NumWebPurchases]]</f>
        <v>2</v>
      </c>
      <c r="B1421">
        <f>Table2[[#This Row],[NumCatalogPurchases]]</f>
        <v>2</v>
      </c>
      <c r="C1421">
        <f>Table2[[#This Row],[NumStorePurchases]]</f>
        <v>5</v>
      </c>
      <c r="D1421">
        <f>Table2[[#This Row],[NumWebVisitsMonth]]</f>
        <v>2</v>
      </c>
      <c r="E1421" s="3">
        <f>Table12[[#This Row],[Age]]</f>
        <v>66</v>
      </c>
      <c r="F1421" t="s">
        <v>33</v>
      </c>
      <c r="G1421" t="str">
        <f>Table12[[#This Row],[DVAD]]</f>
        <v>66-75</v>
      </c>
      <c r="H1421" t="str">
        <f>Table12[[#This Row],[Kids]]</f>
        <v>No</v>
      </c>
      <c r="I1421" t="str">
        <f>Table12[[#This Row],[Teens]]</f>
        <v>No</v>
      </c>
    </row>
    <row r="1422" spans="1:9" ht="16.5" x14ac:dyDescent="0.3">
      <c r="A1422">
        <f>Table2[[#This Row],[NumWebPurchases]]</f>
        <v>2</v>
      </c>
      <c r="B1422">
        <f>Table2[[#This Row],[NumCatalogPurchases]]</f>
        <v>0</v>
      </c>
      <c r="C1422">
        <f>Table2[[#This Row],[NumStorePurchases]]</f>
        <v>3</v>
      </c>
      <c r="D1422">
        <f>Table2[[#This Row],[NumWebVisitsMonth]]</f>
        <v>6</v>
      </c>
      <c r="E1422" s="3">
        <f>Table12[[#This Row],[Age]]</f>
        <v>42</v>
      </c>
      <c r="F1422" t="s">
        <v>31</v>
      </c>
      <c r="G1422" t="str">
        <f>Table12[[#This Row],[DVAD]]</f>
        <v>36-45</v>
      </c>
      <c r="H1422" t="str">
        <f>Table12[[#This Row],[Kids]]</f>
        <v>Yes</v>
      </c>
      <c r="I1422" t="str">
        <f>Table12[[#This Row],[Teens]]</f>
        <v>Yes</v>
      </c>
    </row>
    <row r="1423" spans="1:9" ht="16.5" x14ac:dyDescent="0.3">
      <c r="A1423">
        <f>Table2[[#This Row],[NumWebPurchases]]</f>
        <v>2</v>
      </c>
      <c r="B1423">
        <f>Table2[[#This Row],[NumCatalogPurchases]]</f>
        <v>0</v>
      </c>
      <c r="C1423">
        <f>Table2[[#This Row],[NumStorePurchases]]</f>
        <v>4</v>
      </c>
      <c r="D1423">
        <f>Table2[[#This Row],[NumWebVisitsMonth]]</f>
        <v>6</v>
      </c>
      <c r="E1423" s="3">
        <f>Table12[[#This Row],[Age]]</f>
        <v>41</v>
      </c>
      <c r="F1423" t="s">
        <v>30</v>
      </c>
      <c r="G1423" t="str">
        <f>Table12[[#This Row],[DVAD]]</f>
        <v>36-45</v>
      </c>
      <c r="H1423" t="str">
        <f>Table12[[#This Row],[Kids]]</f>
        <v>Yes</v>
      </c>
      <c r="I1423" t="str">
        <f>Table12[[#This Row],[Teens]]</f>
        <v>Yes</v>
      </c>
    </row>
    <row r="1424" spans="1:9" ht="16.5" x14ac:dyDescent="0.3">
      <c r="A1424">
        <f>Table2[[#This Row],[NumWebPurchases]]</f>
        <v>1</v>
      </c>
      <c r="B1424">
        <f>Table2[[#This Row],[NumCatalogPurchases]]</f>
        <v>0</v>
      </c>
      <c r="C1424">
        <f>Table2[[#This Row],[NumStorePurchases]]</f>
        <v>2</v>
      </c>
      <c r="D1424">
        <f>Table2[[#This Row],[NumWebVisitsMonth]]</f>
        <v>6</v>
      </c>
      <c r="E1424" s="3">
        <f>Table12[[#This Row],[Age]]</f>
        <v>42</v>
      </c>
      <c r="F1424" t="s">
        <v>30</v>
      </c>
      <c r="G1424" t="str">
        <f>Table12[[#This Row],[DVAD]]</f>
        <v>36-45</v>
      </c>
      <c r="H1424" t="str">
        <f>Table12[[#This Row],[Kids]]</f>
        <v>Yes</v>
      </c>
      <c r="I1424" t="str">
        <f>Table12[[#This Row],[Teens]]</f>
        <v>Yes</v>
      </c>
    </row>
    <row r="1425" spans="1:9" ht="16.5" x14ac:dyDescent="0.3">
      <c r="A1425">
        <f>Table2[[#This Row],[NumWebPurchases]]</f>
        <v>2</v>
      </c>
      <c r="B1425">
        <f>Table2[[#This Row],[NumCatalogPurchases]]</f>
        <v>10</v>
      </c>
      <c r="C1425">
        <f>Table2[[#This Row],[NumStorePurchases]]</f>
        <v>10</v>
      </c>
      <c r="D1425">
        <f>Table2[[#This Row],[NumWebVisitsMonth]]</f>
        <v>1</v>
      </c>
      <c r="E1425" s="3">
        <f>Table12[[#This Row],[Age]]</f>
        <v>41</v>
      </c>
      <c r="F1425" t="s">
        <v>31</v>
      </c>
      <c r="G1425" t="str">
        <f>Table12[[#This Row],[DVAD]]</f>
        <v>36-45</v>
      </c>
      <c r="H1425" t="str">
        <f>Table12[[#This Row],[Kids]]</f>
        <v>No</v>
      </c>
      <c r="I1425" t="str">
        <f>Table12[[#This Row],[Teens]]</f>
        <v>No</v>
      </c>
    </row>
    <row r="1426" spans="1:9" ht="16.5" x14ac:dyDescent="0.3">
      <c r="A1426">
        <f>Table2[[#This Row],[NumWebPurchases]]</f>
        <v>4</v>
      </c>
      <c r="B1426">
        <f>Table2[[#This Row],[NumCatalogPurchases]]</f>
        <v>3</v>
      </c>
      <c r="C1426">
        <f>Table2[[#This Row],[NumStorePurchases]]</f>
        <v>12</v>
      </c>
      <c r="D1426">
        <f>Table2[[#This Row],[NumWebVisitsMonth]]</f>
        <v>8</v>
      </c>
      <c r="E1426" s="3">
        <f>Table12[[#This Row],[Age]]</f>
        <v>46</v>
      </c>
      <c r="F1426" t="s">
        <v>33</v>
      </c>
      <c r="G1426" t="str">
        <f>Table12[[#This Row],[DVAD]]</f>
        <v>46-55</v>
      </c>
      <c r="H1426" t="str">
        <f>Table12[[#This Row],[Kids]]</f>
        <v>No</v>
      </c>
      <c r="I1426" t="str">
        <f>Table12[[#This Row],[Teens]]</f>
        <v>Yes</v>
      </c>
    </row>
    <row r="1427" spans="1:9" ht="16.5" x14ac:dyDescent="0.3">
      <c r="A1427">
        <f>Table2[[#This Row],[NumWebPurchases]]</f>
        <v>1</v>
      </c>
      <c r="B1427">
        <f>Table2[[#This Row],[NumCatalogPurchases]]</f>
        <v>0</v>
      </c>
      <c r="C1427">
        <f>Table2[[#This Row],[NumStorePurchases]]</f>
        <v>3</v>
      </c>
      <c r="D1427">
        <f>Table2[[#This Row],[NumWebVisitsMonth]]</f>
        <v>7</v>
      </c>
      <c r="E1427" s="3">
        <f>Table12[[#This Row],[Age]]</f>
        <v>45</v>
      </c>
      <c r="F1427" t="s">
        <v>33</v>
      </c>
      <c r="G1427" t="str">
        <f>Table12[[#This Row],[DVAD]]</f>
        <v>36-45</v>
      </c>
      <c r="H1427" t="str">
        <f>Table12[[#This Row],[Kids]]</f>
        <v>No</v>
      </c>
      <c r="I1427" t="str">
        <f>Table12[[#This Row],[Teens]]</f>
        <v>Yes</v>
      </c>
    </row>
    <row r="1428" spans="1:9" ht="16.5" x14ac:dyDescent="0.3">
      <c r="A1428">
        <f>Table2[[#This Row],[NumWebPurchases]]</f>
        <v>1</v>
      </c>
      <c r="B1428">
        <f>Table2[[#This Row],[NumCatalogPurchases]]</f>
        <v>1</v>
      </c>
      <c r="C1428">
        <f>Table2[[#This Row],[NumStorePurchases]]</f>
        <v>2</v>
      </c>
      <c r="D1428">
        <f>Table2[[#This Row],[NumWebVisitsMonth]]</f>
        <v>8</v>
      </c>
      <c r="E1428" s="3">
        <f>Table12[[#This Row],[Age]]</f>
        <v>53</v>
      </c>
      <c r="F1428" t="s">
        <v>33</v>
      </c>
      <c r="G1428" t="str">
        <f>Table12[[#This Row],[DVAD]]</f>
        <v>46-55</v>
      </c>
      <c r="H1428" t="str">
        <f>Table12[[#This Row],[Kids]]</f>
        <v>No</v>
      </c>
      <c r="I1428" t="str">
        <f>Table12[[#This Row],[Teens]]</f>
        <v>No</v>
      </c>
    </row>
    <row r="1429" spans="1:9" ht="16.5" x14ac:dyDescent="0.3">
      <c r="A1429">
        <f>Table2[[#This Row],[NumWebPurchases]]</f>
        <v>2</v>
      </c>
      <c r="B1429">
        <f>Table2[[#This Row],[NumCatalogPurchases]]</f>
        <v>0</v>
      </c>
      <c r="C1429">
        <f>Table2[[#This Row],[NumStorePurchases]]</f>
        <v>4</v>
      </c>
      <c r="D1429">
        <f>Table2[[#This Row],[NumWebVisitsMonth]]</f>
        <v>7</v>
      </c>
      <c r="E1429" s="3">
        <f>Table12[[#This Row],[Age]]</f>
        <v>43</v>
      </c>
      <c r="F1429" t="s">
        <v>33</v>
      </c>
      <c r="G1429" t="str">
        <f>Table12[[#This Row],[DVAD]]</f>
        <v>36-45</v>
      </c>
      <c r="H1429" t="str">
        <f>Table12[[#This Row],[Kids]]</f>
        <v>Yes</v>
      </c>
      <c r="I1429" t="str">
        <f>Table12[[#This Row],[Teens]]</f>
        <v>No</v>
      </c>
    </row>
    <row r="1430" spans="1:9" ht="16.5" x14ac:dyDescent="0.3">
      <c r="A1430">
        <f>Table2[[#This Row],[NumWebPurchases]]</f>
        <v>1</v>
      </c>
      <c r="B1430">
        <f>Table2[[#This Row],[NumCatalogPurchases]]</f>
        <v>0</v>
      </c>
      <c r="C1430">
        <f>Table2[[#This Row],[NumStorePurchases]]</f>
        <v>2</v>
      </c>
      <c r="D1430">
        <f>Table2[[#This Row],[NumWebVisitsMonth]]</f>
        <v>8</v>
      </c>
      <c r="E1430" s="3">
        <f>Table12[[#This Row],[Age]]</f>
        <v>39</v>
      </c>
      <c r="F1430" t="s">
        <v>30</v>
      </c>
      <c r="G1430" t="str">
        <f>Table12[[#This Row],[DVAD]]</f>
        <v>36-45</v>
      </c>
      <c r="H1430" t="str">
        <f>Table12[[#This Row],[Kids]]</f>
        <v>Yes</v>
      </c>
      <c r="I1430" t="str">
        <f>Table12[[#This Row],[Teens]]</f>
        <v>No</v>
      </c>
    </row>
    <row r="1431" spans="1:9" ht="16.5" x14ac:dyDescent="0.3">
      <c r="A1431">
        <f>Table2[[#This Row],[NumWebPurchases]]</f>
        <v>1</v>
      </c>
      <c r="B1431">
        <f>Table2[[#This Row],[NumCatalogPurchases]]</f>
        <v>0</v>
      </c>
      <c r="C1431">
        <f>Table2[[#This Row],[NumStorePurchases]]</f>
        <v>2</v>
      </c>
      <c r="D1431">
        <f>Table2[[#This Row],[NumWebVisitsMonth]]</f>
        <v>8</v>
      </c>
      <c r="E1431" s="3">
        <f>Table12[[#This Row],[Age]]</f>
        <v>41</v>
      </c>
      <c r="F1431" t="s">
        <v>30</v>
      </c>
      <c r="G1431" t="str">
        <f>Table12[[#This Row],[DVAD]]</f>
        <v>36-45</v>
      </c>
      <c r="H1431" t="str">
        <f>Table12[[#This Row],[Kids]]</f>
        <v>Yes</v>
      </c>
      <c r="I1431" t="str">
        <f>Table12[[#This Row],[Teens]]</f>
        <v>No</v>
      </c>
    </row>
    <row r="1432" spans="1:9" ht="16.5" x14ac:dyDescent="0.3">
      <c r="A1432">
        <f>Table2[[#This Row],[NumWebPurchases]]</f>
        <v>2</v>
      </c>
      <c r="B1432">
        <f>Table2[[#This Row],[NumCatalogPurchases]]</f>
        <v>0</v>
      </c>
      <c r="C1432">
        <f>Table2[[#This Row],[NumStorePurchases]]</f>
        <v>3</v>
      </c>
      <c r="D1432">
        <f>Table2[[#This Row],[NumWebVisitsMonth]]</f>
        <v>7</v>
      </c>
      <c r="E1432" s="3">
        <f>Table12[[#This Row],[Age]]</f>
        <v>56</v>
      </c>
      <c r="F1432" t="s">
        <v>33</v>
      </c>
      <c r="G1432" t="str">
        <f>Table12[[#This Row],[DVAD]]</f>
        <v>56-65</v>
      </c>
      <c r="H1432" t="str">
        <f>Table12[[#This Row],[Kids]]</f>
        <v>Yes</v>
      </c>
      <c r="I1432" t="str">
        <f>Table12[[#This Row],[Teens]]</f>
        <v>Yes</v>
      </c>
    </row>
    <row r="1433" spans="1:9" ht="16.5" x14ac:dyDescent="0.3">
      <c r="A1433">
        <f>Table2[[#This Row],[NumWebPurchases]]</f>
        <v>6</v>
      </c>
      <c r="B1433">
        <f>Table2[[#This Row],[NumCatalogPurchases]]</f>
        <v>1</v>
      </c>
      <c r="C1433">
        <f>Table2[[#This Row],[NumStorePurchases]]</f>
        <v>6</v>
      </c>
      <c r="D1433">
        <f>Table2[[#This Row],[NumWebVisitsMonth]]</f>
        <v>7</v>
      </c>
      <c r="E1433" s="3">
        <f>Table12[[#This Row],[Age]]</f>
        <v>41</v>
      </c>
      <c r="F1433" t="s">
        <v>35</v>
      </c>
      <c r="G1433" t="str">
        <f>Table12[[#This Row],[DVAD]]</f>
        <v>36-45</v>
      </c>
      <c r="H1433" t="str">
        <f>Table12[[#This Row],[Kids]]</f>
        <v>No</v>
      </c>
      <c r="I1433" t="str">
        <f>Table12[[#This Row],[Teens]]</f>
        <v>No</v>
      </c>
    </row>
    <row r="1434" spans="1:9" ht="16.5" x14ac:dyDescent="0.3">
      <c r="A1434">
        <f>Table2[[#This Row],[NumWebPurchases]]</f>
        <v>1</v>
      </c>
      <c r="B1434">
        <f>Table2[[#This Row],[NumCatalogPurchases]]</f>
        <v>0</v>
      </c>
      <c r="C1434">
        <f>Table2[[#This Row],[NumStorePurchases]]</f>
        <v>3</v>
      </c>
      <c r="D1434">
        <f>Table2[[#This Row],[NumWebVisitsMonth]]</f>
        <v>7</v>
      </c>
      <c r="E1434" s="3">
        <f>Table12[[#This Row],[Age]]</f>
        <v>30</v>
      </c>
      <c r="F1434" t="s">
        <v>33</v>
      </c>
      <c r="G1434" t="str">
        <f>Table12[[#This Row],[DVAD]]</f>
        <v>26-35</v>
      </c>
      <c r="H1434" t="str">
        <f>Table12[[#This Row],[Kids]]</f>
        <v>Yes</v>
      </c>
      <c r="I1434" t="str">
        <f>Table12[[#This Row],[Teens]]</f>
        <v>No</v>
      </c>
    </row>
    <row r="1435" spans="1:9" ht="16.5" x14ac:dyDescent="0.3">
      <c r="A1435">
        <f>Table2[[#This Row],[NumWebPurchases]]</f>
        <v>1</v>
      </c>
      <c r="B1435">
        <f>Table2[[#This Row],[NumCatalogPurchases]]</f>
        <v>0</v>
      </c>
      <c r="C1435">
        <f>Table2[[#This Row],[NumStorePurchases]]</f>
        <v>3</v>
      </c>
      <c r="D1435">
        <f>Table2[[#This Row],[NumWebVisitsMonth]]</f>
        <v>6</v>
      </c>
      <c r="E1435" s="3">
        <f>Table12[[#This Row],[Age]]</f>
        <v>41</v>
      </c>
      <c r="F1435" t="s">
        <v>30</v>
      </c>
      <c r="G1435" t="str">
        <f>Table12[[#This Row],[DVAD]]</f>
        <v>36-45</v>
      </c>
      <c r="H1435" t="str">
        <f>Table12[[#This Row],[Kids]]</f>
        <v>Yes</v>
      </c>
      <c r="I1435" t="str">
        <f>Table12[[#This Row],[Teens]]</f>
        <v>No</v>
      </c>
    </row>
    <row r="1436" spans="1:9" ht="16.5" x14ac:dyDescent="0.3">
      <c r="A1436">
        <f>Table2[[#This Row],[NumWebPurchases]]</f>
        <v>6</v>
      </c>
      <c r="B1436">
        <f>Table2[[#This Row],[NumCatalogPurchases]]</f>
        <v>5</v>
      </c>
      <c r="C1436">
        <f>Table2[[#This Row],[NumStorePurchases]]</f>
        <v>11</v>
      </c>
      <c r="D1436">
        <f>Table2[[#This Row],[NumWebVisitsMonth]]</f>
        <v>2</v>
      </c>
      <c r="E1436" s="3">
        <f>Table12[[#This Row],[Age]]</f>
        <v>28</v>
      </c>
      <c r="F1436" t="s">
        <v>35</v>
      </c>
      <c r="G1436" t="str">
        <f>Table12[[#This Row],[DVAD]]</f>
        <v>26-35</v>
      </c>
      <c r="H1436" t="str">
        <f>Table12[[#This Row],[Kids]]</f>
        <v>No</v>
      </c>
      <c r="I1436" t="str">
        <f>Table12[[#This Row],[Teens]]</f>
        <v>No</v>
      </c>
    </row>
    <row r="1437" spans="1:9" ht="16.5" x14ac:dyDescent="0.3">
      <c r="A1437">
        <f>Table2[[#This Row],[NumWebPurchases]]</f>
        <v>2</v>
      </c>
      <c r="B1437">
        <f>Table2[[#This Row],[NumCatalogPurchases]]</f>
        <v>0</v>
      </c>
      <c r="C1437">
        <f>Table2[[#This Row],[NumStorePurchases]]</f>
        <v>3</v>
      </c>
      <c r="D1437">
        <f>Table2[[#This Row],[NumWebVisitsMonth]]</f>
        <v>6</v>
      </c>
      <c r="E1437" s="3">
        <f>Table12[[#This Row],[Age]]</f>
        <v>40</v>
      </c>
      <c r="F1437" t="s">
        <v>33</v>
      </c>
      <c r="G1437" t="str">
        <f>Table12[[#This Row],[DVAD]]</f>
        <v>36-45</v>
      </c>
      <c r="H1437" t="str">
        <f>Table12[[#This Row],[Kids]]</f>
        <v>Yes</v>
      </c>
      <c r="I1437" t="str">
        <f>Table12[[#This Row],[Teens]]</f>
        <v>Yes</v>
      </c>
    </row>
    <row r="1438" spans="1:9" ht="16.5" x14ac:dyDescent="0.3">
      <c r="A1438">
        <f>Table2[[#This Row],[NumWebPurchases]]</f>
        <v>6</v>
      </c>
      <c r="B1438">
        <f>Table2[[#This Row],[NumCatalogPurchases]]</f>
        <v>1</v>
      </c>
      <c r="C1438">
        <f>Table2[[#This Row],[NumStorePurchases]]</f>
        <v>5</v>
      </c>
      <c r="D1438">
        <f>Table2[[#This Row],[NumWebVisitsMonth]]</f>
        <v>7</v>
      </c>
      <c r="E1438" s="3">
        <f>Table12[[#This Row],[Age]]</f>
        <v>46</v>
      </c>
      <c r="F1438" t="s">
        <v>33</v>
      </c>
      <c r="G1438" t="str">
        <f>Table12[[#This Row],[DVAD]]</f>
        <v>46-55</v>
      </c>
      <c r="H1438" t="str">
        <f>Table12[[#This Row],[Kids]]</f>
        <v>Yes</v>
      </c>
      <c r="I1438" t="str">
        <f>Table12[[#This Row],[Teens]]</f>
        <v>Yes</v>
      </c>
    </row>
    <row r="1439" spans="1:9" ht="16.5" x14ac:dyDescent="0.3">
      <c r="A1439">
        <f>Table2[[#This Row],[NumWebPurchases]]</f>
        <v>1</v>
      </c>
      <c r="B1439">
        <f>Table2[[#This Row],[NumCatalogPurchases]]</f>
        <v>1</v>
      </c>
      <c r="C1439">
        <f>Table2[[#This Row],[NumStorePurchases]]</f>
        <v>2</v>
      </c>
      <c r="D1439">
        <f>Table2[[#This Row],[NumWebVisitsMonth]]</f>
        <v>8</v>
      </c>
      <c r="E1439" s="3">
        <f>Table12[[#This Row],[Age]]</f>
        <v>34</v>
      </c>
      <c r="F1439" t="s">
        <v>31</v>
      </c>
      <c r="G1439" t="str">
        <f>Table12[[#This Row],[DVAD]]</f>
        <v>26-35</v>
      </c>
      <c r="H1439" t="str">
        <f>Table12[[#This Row],[Kids]]</f>
        <v>Yes</v>
      </c>
      <c r="I1439" t="str">
        <f>Table12[[#This Row],[Teens]]</f>
        <v>Yes</v>
      </c>
    </row>
    <row r="1440" spans="1:9" ht="16.5" x14ac:dyDescent="0.3">
      <c r="A1440">
        <f>Table2[[#This Row],[NumWebPurchases]]</f>
        <v>5</v>
      </c>
      <c r="B1440">
        <f>Table2[[#This Row],[NumCatalogPurchases]]</f>
        <v>1</v>
      </c>
      <c r="C1440">
        <f>Table2[[#This Row],[NumStorePurchases]]</f>
        <v>5</v>
      </c>
      <c r="D1440">
        <f>Table2[[#This Row],[NumWebVisitsMonth]]</f>
        <v>6</v>
      </c>
      <c r="E1440" s="3">
        <f>Table12[[#This Row],[Age]]</f>
        <v>51</v>
      </c>
      <c r="F1440" t="s">
        <v>33</v>
      </c>
      <c r="G1440" t="str">
        <f>Table12[[#This Row],[DVAD]]</f>
        <v>46-55</v>
      </c>
      <c r="H1440" t="str">
        <f>Table12[[#This Row],[Kids]]</f>
        <v>Yes</v>
      </c>
      <c r="I1440" t="str">
        <f>Table12[[#This Row],[Teens]]</f>
        <v>Yes</v>
      </c>
    </row>
    <row r="1441" spans="1:9" ht="16.5" x14ac:dyDescent="0.3">
      <c r="A1441">
        <f>Table2[[#This Row],[NumWebPurchases]]</f>
        <v>0</v>
      </c>
      <c r="B1441">
        <f>Table2[[#This Row],[NumCatalogPurchases]]</f>
        <v>1</v>
      </c>
      <c r="C1441">
        <f>Table2[[#This Row],[NumStorePurchases]]</f>
        <v>2</v>
      </c>
      <c r="D1441">
        <f>Table2[[#This Row],[NumWebVisitsMonth]]</f>
        <v>7</v>
      </c>
      <c r="E1441" s="3">
        <f>Table12[[#This Row],[Age]]</f>
        <v>27</v>
      </c>
      <c r="F1441" t="s">
        <v>33</v>
      </c>
      <c r="G1441" t="str">
        <f>Table12[[#This Row],[DVAD]]</f>
        <v>26-35</v>
      </c>
      <c r="H1441" t="str">
        <f>Table12[[#This Row],[Kids]]</f>
        <v>No</v>
      </c>
      <c r="I1441" t="str">
        <f>Table12[[#This Row],[Teens]]</f>
        <v>No</v>
      </c>
    </row>
    <row r="1442" spans="1:9" ht="16.5" x14ac:dyDescent="0.3">
      <c r="A1442">
        <f>Table2[[#This Row],[NumWebPurchases]]</f>
        <v>1</v>
      </c>
      <c r="B1442">
        <f>Table2[[#This Row],[NumCatalogPurchases]]</f>
        <v>1</v>
      </c>
      <c r="C1442">
        <f>Table2[[#This Row],[NumStorePurchases]]</f>
        <v>4</v>
      </c>
      <c r="D1442">
        <f>Table2[[#This Row],[NumWebVisitsMonth]]</f>
        <v>2</v>
      </c>
      <c r="E1442" s="3">
        <f>Table12[[#This Row],[Age]]</f>
        <v>50</v>
      </c>
      <c r="F1442" t="s">
        <v>31</v>
      </c>
      <c r="G1442" t="str">
        <f>Table12[[#This Row],[DVAD]]</f>
        <v>46-55</v>
      </c>
      <c r="H1442" t="str">
        <f>Table12[[#This Row],[Kids]]</f>
        <v>No</v>
      </c>
      <c r="I1442" t="str">
        <f>Table12[[#This Row],[Teens]]</f>
        <v>No</v>
      </c>
    </row>
    <row r="1443" spans="1:9" ht="16.5" x14ac:dyDescent="0.3">
      <c r="A1443">
        <f>Table2[[#This Row],[NumWebPurchases]]</f>
        <v>3</v>
      </c>
      <c r="B1443">
        <f>Table2[[#This Row],[NumCatalogPurchases]]</f>
        <v>0</v>
      </c>
      <c r="C1443">
        <f>Table2[[#This Row],[NumStorePurchases]]</f>
        <v>4</v>
      </c>
      <c r="D1443">
        <f>Table2[[#This Row],[NumWebVisitsMonth]]</f>
        <v>8</v>
      </c>
      <c r="E1443" s="3">
        <f>Table12[[#This Row],[Age]]</f>
        <v>30</v>
      </c>
      <c r="F1443" t="s">
        <v>33</v>
      </c>
      <c r="G1443" t="str">
        <f>Table12[[#This Row],[DVAD]]</f>
        <v>26-35</v>
      </c>
      <c r="H1443" t="str">
        <f>Table12[[#This Row],[Kids]]</f>
        <v>Yes</v>
      </c>
      <c r="I1443" t="str">
        <f>Table12[[#This Row],[Teens]]</f>
        <v>No</v>
      </c>
    </row>
    <row r="1444" spans="1:9" ht="16.5" x14ac:dyDescent="0.3">
      <c r="A1444">
        <f>Table2[[#This Row],[NumWebPurchases]]</f>
        <v>2</v>
      </c>
      <c r="B1444">
        <f>Table2[[#This Row],[NumCatalogPurchases]]</f>
        <v>1</v>
      </c>
      <c r="C1444">
        <f>Table2[[#This Row],[NumStorePurchases]]</f>
        <v>3</v>
      </c>
      <c r="D1444">
        <f>Table2[[#This Row],[NumWebVisitsMonth]]</f>
        <v>8</v>
      </c>
      <c r="E1444" s="3">
        <f>Table12[[#This Row],[Age]]</f>
        <v>61</v>
      </c>
      <c r="F1444" t="s">
        <v>31</v>
      </c>
      <c r="G1444" t="str">
        <f>Table12[[#This Row],[DVAD]]</f>
        <v>56-65</v>
      </c>
      <c r="H1444" t="str">
        <f>Table12[[#This Row],[Kids]]</f>
        <v>Yes</v>
      </c>
      <c r="I1444" t="str">
        <f>Table12[[#This Row],[Teens]]</f>
        <v>Yes</v>
      </c>
    </row>
    <row r="1445" spans="1:9" ht="16.5" x14ac:dyDescent="0.3">
      <c r="A1445">
        <f>Table2[[#This Row],[NumWebPurchases]]</f>
        <v>1</v>
      </c>
      <c r="B1445">
        <f>Table2[[#This Row],[NumCatalogPurchases]]</f>
        <v>0</v>
      </c>
      <c r="C1445">
        <f>Table2[[#This Row],[NumStorePurchases]]</f>
        <v>2</v>
      </c>
      <c r="D1445">
        <f>Table2[[#This Row],[NumWebVisitsMonth]]</f>
        <v>6</v>
      </c>
      <c r="E1445" s="3">
        <f>Table12[[#This Row],[Age]]</f>
        <v>64</v>
      </c>
      <c r="F1445" t="s">
        <v>38</v>
      </c>
      <c r="G1445" t="str">
        <f>Table12[[#This Row],[DVAD]]</f>
        <v>56-65</v>
      </c>
      <c r="H1445" t="str">
        <f>Table12[[#This Row],[Kids]]</f>
        <v>Yes</v>
      </c>
      <c r="I1445" t="str">
        <f>Table12[[#This Row],[Teens]]</f>
        <v>Yes</v>
      </c>
    </row>
    <row r="1446" spans="1:9" ht="16.5" x14ac:dyDescent="0.3">
      <c r="A1446">
        <f>Table2[[#This Row],[NumWebPurchases]]</f>
        <v>3</v>
      </c>
      <c r="B1446">
        <f>Table2[[#This Row],[NumCatalogPurchases]]</f>
        <v>0</v>
      </c>
      <c r="C1446">
        <f>Table2[[#This Row],[NumStorePurchases]]</f>
        <v>3</v>
      </c>
      <c r="D1446">
        <f>Table2[[#This Row],[NumWebVisitsMonth]]</f>
        <v>9</v>
      </c>
      <c r="E1446" s="3">
        <f>Table12[[#This Row],[Age]]</f>
        <v>33</v>
      </c>
      <c r="F1446" t="s">
        <v>31</v>
      </c>
      <c r="G1446" t="str">
        <f>Table12[[#This Row],[DVAD]]</f>
        <v>26-35</v>
      </c>
      <c r="H1446" t="str">
        <f>Table12[[#This Row],[Kids]]</f>
        <v>Yes</v>
      </c>
      <c r="I1446" t="str">
        <f>Table12[[#This Row],[Teens]]</f>
        <v>No</v>
      </c>
    </row>
    <row r="1447" spans="1:9" ht="16.5" x14ac:dyDescent="0.3">
      <c r="A1447">
        <f>Table2[[#This Row],[NumWebPurchases]]</f>
        <v>3</v>
      </c>
      <c r="B1447">
        <f>Table2[[#This Row],[NumCatalogPurchases]]</f>
        <v>7</v>
      </c>
      <c r="C1447">
        <f>Table2[[#This Row],[NumStorePurchases]]</f>
        <v>10</v>
      </c>
      <c r="D1447">
        <f>Table2[[#This Row],[NumWebVisitsMonth]]</f>
        <v>3</v>
      </c>
      <c r="E1447" s="3">
        <f>Table12[[#This Row],[Age]]</f>
        <v>64</v>
      </c>
      <c r="F1447" t="s">
        <v>33</v>
      </c>
      <c r="G1447" t="str">
        <f>Table12[[#This Row],[DVAD]]</f>
        <v>56-65</v>
      </c>
      <c r="H1447" t="str">
        <f>Table12[[#This Row],[Kids]]</f>
        <v>No</v>
      </c>
      <c r="I1447" t="str">
        <f>Table12[[#This Row],[Teens]]</f>
        <v>No</v>
      </c>
    </row>
    <row r="1448" spans="1:9" ht="16.5" x14ac:dyDescent="0.3">
      <c r="A1448">
        <f>Table2[[#This Row],[NumWebPurchases]]</f>
        <v>7</v>
      </c>
      <c r="B1448">
        <f>Table2[[#This Row],[NumCatalogPurchases]]</f>
        <v>5</v>
      </c>
      <c r="C1448">
        <f>Table2[[#This Row],[NumStorePurchases]]</f>
        <v>10</v>
      </c>
      <c r="D1448">
        <f>Table2[[#This Row],[NumWebVisitsMonth]]</f>
        <v>4</v>
      </c>
      <c r="E1448" s="3">
        <f>Table12[[#This Row],[Age]]</f>
        <v>67</v>
      </c>
      <c r="F1448" t="s">
        <v>33</v>
      </c>
      <c r="G1448" t="str">
        <f>Table12[[#This Row],[DVAD]]</f>
        <v>66-75</v>
      </c>
      <c r="H1448" t="str">
        <f>Table12[[#This Row],[Kids]]</f>
        <v>No</v>
      </c>
      <c r="I1448" t="str">
        <f>Table12[[#This Row],[Teens]]</f>
        <v>No</v>
      </c>
    </row>
    <row r="1449" spans="1:9" ht="16.5" x14ac:dyDescent="0.3">
      <c r="A1449">
        <f>Table2[[#This Row],[NumWebPurchases]]</f>
        <v>2</v>
      </c>
      <c r="B1449">
        <f>Table2[[#This Row],[NumCatalogPurchases]]</f>
        <v>2</v>
      </c>
      <c r="C1449">
        <f>Table2[[#This Row],[NumStorePurchases]]</f>
        <v>8</v>
      </c>
      <c r="D1449">
        <f>Table2[[#This Row],[NumWebVisitsMonth]]</f>
        <v>1</v>
      </c>
      <c r="E1449" s="3">
        <f>Table12[[#This Row],[Age]]</f>
        <v>55</v>
      </c>
      <c r="F1449" t="s">
        <v>33</v>
      </c>
      <c r="G1449" t="str">
        <f>Table12[[#This Row],[DVAD]]</f>
        <v>46-55</v>
      </c>
      <c r="H1449" t="str">
        <f>Table12[[#This Row],[Kids]]</f>
        <v>No</v>
      </c>
      <c r="I1449" t="str">
        <f>Table12[[#This Row],[Teens]]</f>
        <v>No</v>
      </c>
    </row>
    <row r="1450" spans="1:9" ht="16.5" x14ac:dyDescent="0.3">
      <c r="A1450">
        <f>Table2[[#This Row],[NumWebPurchases]]</f>
        <v>4</v>
      </c>
      <c r="B1450">
        <f>Table2[[#This Row],[NumCatalogPurchases]]</f>
        <v>4</v>
      </c>
      <c r="C1450">
        <f>Table2[[#This Row],[NumStorePurchases]]</f>
        <v>9</v>
      </c>
      <c r="D1450">
        <f>Table2[[#This Row],[NumWebVisitsMonth]]</f>
        <v>2</v>
      </c>
      <c r="E1450" s="3">
        <f>Table12[[#This Row],[Age]]</f>
        <v>41</v>
      </c>
      <c r="F1450" t="s">
        <v>31</v>
      </c>
      <c r="G1450" t="str">
        <f>Table12[[#This Row],[DVAD]]</f>
        <v>36-45</v>
      </c>
      <c r="H1450" t="str">
        <f>Table12[[#This Row],[Kids]]</f>
        <v>No</v>
      </c>
      <c r="I1450" t="str">
        <f>Table12[[#This Row],[Teens]]</f>
        <v>No</v>
      </c>
    </row>
    <row r="1451" spans="1:9" ht="16.5" x14ac:dyDescent="0.3">
      <c r="A1451">
        <f>Table2[[#This Row],[NumWebPurchases]]</f>
        <v>10</v>
      </c>
      <c r="B1451">
        <f>Table2[[#This Row],[NumCatalogPurchases]]</f>
        <v>7</v>
      </c>
      <c r="C1451">
        <f>Table2[[#This Row],[NumStorePurchases]]</f>
        <v>5</v>
      </c>
      <c r="D1451">
        <f>Table2[[#This Row],[NumWebVisitsMonth]]</f>
        <v>8</v>
      </c>
      <c r="E1451" s="3">
        <f>Table12[[#This Row],[Age]]</f>
        <v>55</v>
      </c>
      <c r="F1451" t="s">
        <v>31</v>
      </c>
      <c r="G1451" t="str">
        <f>Table12[[#This Row],[DVAD]]</f>
        <v>46-55</v>
      </c>
      <c r="H1451" t="str">
        <f>Table12[[#This Row],[Kids]]</f>
        <v>No</v>
      </c>
      <c r="I1451" t="str">
        <f>Table12[[#This Row],[Teens]]</f>
        <v>Yes</v>
      </c>
    </row>
    <row r="1452" spans="1:9" ht="16.5" x14ac:dyDescent="0.3">
      <c r="A1452">
        <f>Table2[[#This Row],[NumWebPurchases]]</f>
        <v>4</v>
      </c>
      <c r="B1452">
        <f>Table2[[#This Row],[NumCatalogPurchases]]</f>
        <v>4</v>
      </c>
      <c r="C1452">
        <f>Table2[[#This Row],[NumStorePurchases]]</f>
        <v>8</v>
      </c>
      <c r="D1452">
        <f>Table2[[#This Row],[NumWebVisitsMonth]]</f>
        <v>2</v>
      </c>
      <c r="E1452" s="3">
        <f>Table12[[#This Row],[Age]]</f>
        <v>31</v>
      </c>
      <c r="F1452" t="s">
        <v>31</v>
      </c>
      <c r="G1452" t="str">
        <f>Table12[[#This Row],[DVAD]]</f>
        <v>26-35</v>
      </c>
      <c r="H1452" t="str">
        <f>Table12[[#This Row],[Kids]]</f>
        <v>No</v>
      </c>
      <c r="I1452" t="str">
        <f>Table12[[#This Row],[Teens]]</f>
        <v>No</v>
      </c>
    </row>
    <row r="1453" spans="1:9" ht="16.5" x14ac:dyDescent="0.3">
      <c r="A1453">
        <f>Table2[[#This Row],[NumWebPurchases]]</f>
        <v>4</v>
      </c>
      <c r="B1453">
        <f>Table2[[#This Row],[NumCatalogPurchases]]</f>
        <v>4</v>
      </c>
      <c r="C1453">
        <f>Table2[[#This Row],[NumStorePurchases]]</f>
        <v>5</v>
      </c>
      <c r="D1453">
        <f>Table2[[#This Row],[NumWebVisitsMonth]]</f>
        <v>2</v>
      </c>
      <c r="E1453" s="3">
        <f>Table12[[#This Row],[Age]]</f>
        <v>41</v>
      </c>
      <c r="F1453" t="s">
        <v>33</v>
      </c>
      <c r="G1453" t="str">
        <f>Table12[[#This Row],[DVAD]]</f>
        <v>36-45</v>
      </c>
      <c r="H1453" t="str">
        <f>Table12[[#This Row],[Kids]]</f>
        <v>No</v>
      </c>
      <c r="I1453" t="str">
        <f>Table12[[#This Row],[Teens]]</f>
        <v>Yes</v>
      </c>
    </row>
    <row r="1454" spans="1:9" ht="16.5" x14ac:dyDescent="0.3">
      <c r="A1454">
        <f>Table2[[#This Row],[NumWebPurchases]]</f>
        <v>3</v>
      </c>
      <c r="B1454">
        <f>Table2[[#This Row],[NumCatalogPurchases]]</f>
        <v>2</v>
      </c>
      <c r="C1454">
        <f>Table2[[#This Row],[NumStorePurchases]]</f>
        <v>4</v>
      </c>
      <c r="D1454">
        <f>Table2[[#This Row],[NumWebVisitsMonth]]</f>
        <v>5</v>
      </c>
      <c r="E1454" s="3">
        <f>Table12[[#This Row],[Age]]</f>
        <v>41</v>
      </c>
      <c r="F1454" t="s">
        <v>30</v>
      </c>
      <c r="G1454" t="str">
        <f>Table12[[#This Row],[DVAD]]</f>
        <v>36-45</v>
      </c>
      <c r="H1454" t="str">
        <f>Table12[[#This Row],[Kids]]</f>
        <v>Yes</v>
      </c>
      <c r="I1454" t="str">
        <f>Table12[[#This Row],[Teens]]</f>
        <v>No</v>
      </c>
    </row>
    <row r="1455" spans="1:9" ht="16.5" x14ac:dyDescent="0.3">
      <c r="A1455">
        <f>Table2[[#This Row],[NumWebPurchases]]</f>
        <v>3</v>
      </c>
      <c r="B1455">
        <f>Table2[[#This Row],[NumCatalogPurchases]]</f>
        <v>4</v>
      </c>
      <c r="C1455">
        <f>Table2[[#This Row],[NumStorePurchases]]</f>
        <v>9</v>
      </c>
      <c r="D1455">
        <f>Table2[[#This Row],[NumWebVisitsMonth]]</f>
        <v>1</v>
      </c>
      <c r="E1455" s="3">
        <f>Table12[[#This Row],[Age]]</f>
        <v>49</v>
      </c>
      <c r="F1455" t="s">
        <v>30</v>
      </c>
      <c r="G1455" t="str">
        <f>Table12[[#This Row],[DVAD]]</f>
        <v>46-55</v>
      </c>
      <c r="H1455" t="str">
        <f>Table12[[#This Row],[Kids]]</f>
        <v>No</v>
      </c>
      <c r="I1455" t="str">
        <f>Table12[[#This Row],[Teens]]</f>
        <v>No</v>
      </c>
    </row>
    <row r="1456" spans="1:9" ht="16.5" x14ac:dyDescent="0.3">
      <c r="A1456">
        <f>Table2[[#This Row],[NumWebPurchases]]</f>
        <v>3</v>
      </c>
      <c r="B1456">
        <f>Table2[[#This Row],[NumCatalogPurchases]]</f>
        <v>11</v>
      </c>
      <c r="C1456">
        <f>Table2[[#This Row],[NumStorePurchases]]</f>
        <v>8</v>
      </c>
      <c r="D1456">
        <f>Table2[[#This Row],[NumWebVisitsMonth]]</f>
        <v>1</v>
      </c>
      <c r="E1456" s="3">
        <f>Table12[[#This Row],[Age]]</f>
        <v>60</v>
      </c>
      <c r="F1456" t="s">
        <v>31</v>
      </c>
      <c r="G1456" t="str">
        <f>Table12[[#This Row],[DVAD]]</f>
        <v>56-65</v>
      </c>
      <c r="H1456" t="str">
        <f>Table12[[#This Row],[Kids]]</f>
        <v>No</v>
      </c>
      <c r="I1456" t="str">
        <f>Table12[[#This Row],[Teens]]</f>
        <v>No</v>
      </c>
    </row>
    <row r="1457" spans="1:9" ht="16.5" x14ac:dyDescent="0.3">
      <c r="A1457">
        <f>Table2[[#This Row],[NumWebPurchases]]</f>
        <v>2</v>
      </c>
      <c r="B1457">
        <f>Table2[[#This Row],[NumCatalogPurchases]]</f>
        <v>0</v>
      </c>
      <c r="C1457">
        <f>Table2[[#This Row],[NumStorePurchases]]</f>
        <v>3</v>
      </c>
      <c r="D1457">
        <f>Table2[[#This Row],[NumWebVisitsMonth]]</f>
        <v>7</v>
      </c>
      <c r="E1457" s="3">
        <f>Table12[[#This Row],[Age]]</f>
        <v>46</v>
      </c>
      <c r="F1457" t="s">
        <v>31</v>
      </c>
      <c r="G1457" t="str">
        <f>Table12[[#This Row],[DVAD]]</f>
        <v>46-55</v>
      </c>
      <c r="H1457" t="str">
        <f>Table12[[#This Row],[Kids]]</f>
        <v>Yes</v>
      </c>
      <c r="I1457" t="str">
        <f>Table12[[#This Row],[Teens]]</f>
        <v>No</v>
      </c>
    </row>
    <row r="1458" spans="1:9" ht="16.5" x14ac:dyDescent="0.3">
      <c r="A1458">
        <f>Table2[[#This Row],[NumWebPurchases]]</f>
        <v>7</v>
      </c>
      <c r="B1458">
        <f>Table2[[#This Row],[NumCatalogPurchases]]</f>
        <v>3</v>
      </c>
      <c r="C1458">
        <f>Table2[[#This Row],[NumStorePurchases]]</f>
        <v>5</v>
      </c>
      <c r="D1458">
        <f>Table2[[#This Row],[NumWebVisitsMonth]]</f>
        <v>8</v>
      </c>
      <c r="E1458" s="3">
        <f>Table12[[#This Row],[Age]]</f>
        <v>47</v>
      </c>
      <c r="F1458" t="s">
        <v>35</v>
      </c>
      <c r="G1458" t="str">
        <f>Table12[[#This Row],[DVAD]]</f>
        <v>46-55</v>
      </c>
      <c r="H1458" t="str">
        <f>Table12[[#This Row],[Kids]]</f>
        <v>No</v>
      </c>
      <c r="I1458" t="str">
        <f>Table12[[#This Row],[Teens]]</f>
        <v>No</v>
      </c>
    </row>
    <row r="1459" spans="1:9" ht="16.5" x14ac:dyDescent="0.3">
      <c r="A1459">
        <f>Table2[[#This Row],[NumWebPurchases]]</f>
        <v>4</v>
      </c>
      <c r="B1459">
        <f>Table2[[#This Row],[NumCatalogPurchases]]</f>
        <v>4</v>
      </c>
      <c r="C1459">
        <f>Table2[[#This Row],[NumStorePurchases]]</f>
        <v>7</v>
      </c>
      <c r="D1459">
        <f>Table2[[#This Row],[NumWebVisitsMonth]]</f>
        <v>2</v>
      </c>
      <c r="E1459" s="3">
        <f>Table12[[#This Row],[Age]]</f>
        <v>45</v>
      </c>
      <c r="F1459" t="s">
        <v>31</v>
      </c>
      <c r="G1459" t="str">
        <f>Table12[[#This Row],[DVAD]]</f>
        <v>36-45</v>
      </c>
      <c r="H1459" t="str">
        <f>Table12[[#This Row],[Kids]]</f>
        <v>No</v>
      </c>
      <c r="I1459" t="str">
        <f>Table12[[#This Row],[Teens]]</f>
        <v>No</v>
      </c>
    </row>
    <row r="1460" spans="1:9" ht="16.5" x14ac:dyDescent="0.3">
      <c r="A1460">
        <f>Table2[[#This Row],[NumWebPurchases]]</f>
        <v>4</v>
      </c>
      <c r="B1460">
        <f>Table2[[#This Row],[NumCatalogPurchases]]</f>
        <v>0</v>
      </c>
      <c r="C1460">
        <f>Table2[[#This Row],[NumStorePurchases]]</f>
        <v>4</v>
      </c>
      <c r="D1460">
        <f>Table2[[#This Row],[NumWebVisitsMonth]]</f>
        <v>8</v>
      </c>
      <c r="E1460" s="3">
        <f>Table12[[#This Row],[Age]]</f>
        <v>41</v>
      </c>
      <c r="F1460" t="s">
        <v>30</v>
      </c>
      <c r="G1460" t="str">
        <f>Table12[[#This Row],[DVAD]]</f>
        <v>36-45</v>
      </c>
      <c r="H1460" t="str">
        <f>Table12[[#This Row],[Kids]]</f>
        <v>No</v>
      </c>
      <c r="I1460" t="str">
        <f>Table12[[#This Row],[Teens]]</f>
        <v>Yes</v>
      </c>
    </row>
    <row r="1461" spans="1:9" ht="16.5" x14ac:dyDescent="0.3">
      <c r="A1461">
        <f>Table2[[#This Row],[NumWebPurchases]]</f>
        <v>2</v>
      </c>
      <c r="B1461">
        <f>Table2[[#This Row],[NumCatalogPurchases]]</f>
        <v>0</v>
      </c>
      <c r="C1461">
        <f>Table2[[#This Row],[NumStorePurchases]]</f>
        <v>4</v>
      </c>
      <c r="D1461">
        <f>Table2[[#This Row],[NumWebVisitsMonth]]</f>
        <v>6</v>
      </c>
      <c r="E1461" s="3">
        <f>Table12[[#This Row],[Age]]</f>
        <v>41</v>
      </c>
      <c r="F1461" t="s">
        <v>33</v>
      </c>
      <c r="G1461" t="str">
        <f>Table12[[#This Row],[DVAD]]</f>
        <v>36-45</v>
      </c>
      <c r="H1461" t="str">
        <f>Table12[[#This Row],[Kids]]</f>
        <v>Yes</v>
      </c>
      <c r="I1461" t="str">
        <f>Table12[[#This Row],[Teens]]</f>
        <v>Yes</v>
      </c>
    </row>
    <row r="1462" spans="1:9" ht="16.5" x14ac:dyDescent="0.3">
      <c r="A1462">
        <f>Table2[[#This Row],[NumWebPurchases]]</f>
        <v>6</v>
      </c>
      <c r="B1462">
        <f>Table2[[#This Row],[NumCatalogPurchases]]</f>
        <v>7</v>
      </c>
      <c r="C1462">
        <f>Table2[[#This Row],[NumStorePurchases]]</f>
        <v>12</v>
      </c>
      <c r="D1462">
        <f>Table2[[#This Row],[NumWebVisitsMonth]]</f>
        <v>2</v>
      </c>
      <c r="E1462" s="3">
        <f>Table12[[#This Row],[Age]]</f>
        <v>44</v>
      </c>
      <c r="F1462" t="s">
        <v>38</v>
      </c>
      <c r="G1462" t="str">
        <f>Table12[[#This Row],[DVAD]]</f>
        <v>36-45</v>
      </c>
      <c r="H1462" t="str">
        <f>Table12[[#This Row],[Kids]]</f>
        <v>No</v>
      </c>
      <c r="I1462" t="str">
        <f>Table12[[#This Row],[Teens]]</f>
        <v>No</v>
      </c>
    </row>
    <row r="1463" spans="1:9" ht="16.5" x14ac:dyDescent="0.3">
      <c r="A1463">
        <f>Table2[[#This Row],[NumWebPurchases]]</f>
        <v>5</v>
      </c>
      <c r="B1463">
        <f>Table2[[#This Row],[NumCatalogPurchases]]</f>
        <v>2</v>
      </c>
      <c r="C1463">
        <f>Table2[[#This Row],[NumStorePurchases]]</f>
        <v>9</v>
      </c>
      <c r="D1463">
        <f>Table2[[#This Row],[NumWebVisitsMonth]]</f>
        <v>6</v>
      </c>
      <c r="E1463" s="3">
        <f>Table12[[#This Row],[Age]]</f>
        <v>38</v>
      </c>
      <c r="F1463" t="s">
        <v>31</v>
      </c>
      <c r="G1463" t="str">
        <f>Table12[[#This Row],[DVAD]]</f>
        <v>36-45</v>
      </c>
      <c r="H1463" t="str">
        <f>Table12[[#This Row],[Kids]]</f>
        <v>No</v>
      </c>
      <c r="I1463" t="str">
        <f>Table12[[#This Row],[Teens]]</f>
        <v>No</v>
      </c>
    </row>
    <row r="1464" spans="1:9" ht="16.5" x14ac:dyDescent="0.3">
      <c r="A1464">
        <f>Table2[[#This Row],[NumWebPurchases]]</f>
        <v>7</v>
      </c>
      <c r="B1464">
        <f>Table2[[#This Row],[NumCatalogPurchases]]</f>
        <v>3</v>
      </c>
      <c r="C1464">
        <f>Table2[[#This Row],[NumStorePurchases]]</f>
        <v>7</v>
      </c>
      <c r="D1464">
        <f>Table2[[#This Row],[NumWebVisitsMonth]]</f>
        <v>5</v>
      </c>
      <c r="E1464" s="3">
        <f>Table12[[#This Row],[Age]]</f>
        <v>64</v>
      </c>
      <c r="F1464" t="s">
        <v>31</v>
      </c>
      <c r="G1464" t="str">
        <f>Table12[[#This Row],[DVAD]]</f>
        <v>56-65</v>
      </c>
      <c r="H1464" t="str">
        <f>Table12[[#This Row],[Kids]]</f>
        <v>No</v>
      </c>
      <c r="I1464" t="str">
        <f>Table12[[#This Row],[Teens]]</f>
        <v>Yes</v>
      </c>
    </row>
    <row r="1465" spans="1:9" ht="16.5" x14ac:dyDescent="0.3">
      <c r="A1465">
        <f>Table2[[#This Row],[NumWebPurchases]]</f>
        <v>4</v>
      </c>
      <c r="B1465">
        <f>Table2[[#This Row],[NumCatalogPurchases]]</f>
        <v>6</v>
      </c>
      <c r="C1465">
        <f>Table2[[#This Row],[NumStorePurchases]]</f>
        <v>8</v>
      </c>
      <c r="D1465">
        <f>Table2[[#This Row],[NumWebVisitsMonth]]</f>
        <v>3</v>
      </c>
      <c r="E1465" s="3">
        <f>Table12[[#This Row],[Age]]</f>
        <v>54</v>
      </c>
      <c r="F1465" t="s">
        <v>31</v>
      </c>
      <c r="G1465" t="str">
        <f>Table12[[#This Row],[DVAD]]</f>
        <v>46-55</v>
      </c>
      <c r="H1465" t="str">
        <f>Table12[[#This Row],[Kids]]</f>
        <v>No</v>
      </c>
      <c r="I1465" t="str">
        <f>Table12[[#This Row],[Teens]]</f>
        <v>Yes</v>
      </c>
    </row>
    <row r="1466" spans="1:9" ht="16.5" x14ac:dyDescent="0.3">
      <c r="A1466">
        <f>Table2[[#This Row],[NumWebPurchases]]</f>
        <v>1</v>
      </c>
      <c r="B1466">
        <f>Table2[[#This Row],[NumCatalogPurchases]]</f>
        <v>0</v>
      </c>
      <c r="C1466">
        <f>Table2[[#This Row],[NumStorePurchases]]</f>
        <v>3</v>
      </c>
      <c r="D1466">
        <f>Table2[[#This Row],[NumWebVisitsMonth]]</f>
        <v>7</v>
      </c>
      <c r="E1466" s="3">
        <f>Table12[[#This Row],[Age]]</f>
        <v>59</v>
      </c>
      <c r="F1466" t="s">
        <v>33</v>
      </c>
      <c r="G1466" t="str">
        <f>Table12[[#This Row],[DVAD]]</f>
        <v>56-65</v>
      </c>
      <c r="H1466" t="str">
        <f>Table12[[#This Row],[Kids]]</f>
        <v>Yes</v>
      </c>
      <c r="I1466" t="str">
        <f>Table12[[#This Row],[Teens]]</f>
        <v>Yes</v>
      </c>
    </row>
    <row r="1467" spans="1:9" ht="16.5" x14ac:dyDescent="0.3">
      <c r="A1467">
        <f>Table2[[#This Row],[NumWebPurchases]]</f>
        <v>3</v>
      </c>
      <c r="B1467">
        <f>Table2[[#This Row],[NumCatalogPurchases]]</f>
        <v>0</v>
      </c>
      <c r="C1467">
        <f>Table2[[#This Row],[NumStorePurchases]]</f>
        <v>3</v>
      </c>
      <c r="D1467">
        <f>Table2[[#This Row],[NumWebVisitsMonth]]</f>
        <v>7</v>
      </c>
      <c r="E1467" s="3">
        <f>Table12[[#This Row],[Age]]</f>
        <v>36</v>
      </c>
      <c r="F1467" t="s">
        <v>35</v>
      </c>
      <c r="G1467" t="str">
        <f>Table12[[#This Row],[DVAD]]</f>
        <v>36-45</v>
      </c>
      <c r="H1467" t="str">
        <f>Table12[[#This Row],[Kids]]</f>
        <v>Yes</v>
      </c>
      <c r="I1467" t="str">
        <f>Table12[[#This Row],[Teens]]</f>
        <v>No</v>
      </c>
    </row>
    <row r="1468" spans="1:9" ht="16.5" x14ac:dyDescent="0.3">
      <c r="A1468">
        <f>Table2[[#This Row],[NumWebPurchases]]</f>
        <v>1</v>
      </c>
      <c r="B1468">
        <f>Table2[[#This Row],[NumCatalogPurchases]]</f>
        <v>0</v>
      </c>
      <c r="C1468">
        <f>Table2[[#This Row],[NumStorePurchases]]</f>
        <v>3</v>
      </c>
      <c r="D1468">
        <f>Table2[[#This Row],[NumWebVisitsMonth]]</f>
        <v>7</v>
      </c>
      <c r="E1468" s="3">
        <f>Table12[[#This Row],[Age]]</f>
        <v>27</v>
      </c>
      <c r="F1468" t="s">
        <v>33</v>
      </c>
      <c r="G1468" t="str">
        <f>Table12[[#This Row],[DVAD]]</f>
        <v>26-35</v>
      </c>
      <c r="H1468" t="str">
        <f>Table12[[#This Row],[Kids]]</f>
        <v>Yes</v>
      </c>
      <c r="I1468" t="str">
        <f>Table12[[#This Row],[Teens]]</f>
        <v>No</v>
      </c>
    </row>
    <row r="1469" spans="1:9" ht="16.5" x14ac:dyDescent="0.3">
      <c r="A1469">
        <f>Table2[[#This Row],[NumWebPurchases]]</f>
        <v>2</v>
      </c>
      <c r="B1469">
        <f>Table2[[#This Row],[NumCatalogPurchases]]</f>
        <v>11</v>
      </c>
      <c r="C1469">
        <f>Table2[[#This Row],[NumStorePurchases]]</f>
        <v>5</v>
      </c>
      <c r="D1469">
        <f>Table2[[#This Row],[NumWebVisitsMonth]]</f>
        <v>2</v>
      </c>
      <c r="E1469" s="3">
        <f>Table12[[#This Row],[Age]]</f>
        <v>50</v>
      </c>
      <c r="F1469" t="s">
        <v>31</v>
      </c>
      <c r="G1469" t="str">
        <f>Table12[[#This Row],[DVAD]]</f>
        <v>46-55</v>
      </c>
      <c r="H1469" t="str">
        <f>Table12[[#This Row],[Kids]]</f>
        <v>No</v>
      </c>
      <c r="I1469" t="str">
        <f>Table12[[#This Row],[Teens]]</f>
        <v>Yes</v>
      </c>
    </row>
    <row r="1470" spans="1:9" ht="16.5" x14ac:dyDescent="0.3">
      <c r="A1470">
        <f>Table2[[#This Row],[NumWebPurchases]]</f>
        <v>8</v>
      </c>
      <c r="B1470">
        <f>Table2[[#This Row],[NumCatalogPurchases]]</f>
        <v>1</v>
      </c>
      <c r="C1470">
        <f>Table2[[#This Row],[NumStorePurchases]]</f>
        <v>8</v>
      </c>
      <c r="D1470">
        <f>Table2[[#This Row],[NumWebVisitsMonth]]</f>
        <v>8</v>
      </c>
      <c r="E1470" s="3">
        <f>Table12[[#This Row],[Age]]</f>
        <v>60</v>
      </c>
      <c r="F1470" t="s">
        <v>33</v>
      </c>
      <c r="G1470" t="str">
        <f>Table12[[#This Row],[DVAD]]</f>
        <v>56-65</v>
      </c>
      <c r="H1470" t="str">
        <f>Table12[[#This Row],[Kids]]</f>
        <v>No</v>
      </c>
      <c r="I1470" t="str">
        <f>Table12[[#This Row],[Teens]]</f>
        <v>Yes</v>
      </c>
    </row>
    <row r="1471" spans="1:9" ht="16.5" x14ac:dyDescent="0.3">
      <c r="A1471">
        <f>Table2[[#This Row],[NumWebPurchases]]</f>
        <v>4</v>
      </c>
      <c r="B1471">
        <f>Table2[[#This Row],[NumCatalogPurchases]]</f>
        <v>4</v>
      </c>
      <c r="C1471">
        <f>Table2[[#This Row],[NumStorePurchases]]</f>
        <v>11</v>
      </c>
      <c r="D1471">
        <f>Table2[[#This Row],[NumWebVisitsMonth]]</f>
        <v>1</v>
      </c>
      <c r="E1471" s="3">
        <f>Table12[[#This Row],[Age]]</f>
        <v>61</v>
      </c>
      <c r="F1471" t="s">
        <v>31</v>
      </c>
      <c r="G1471" t="str">
        <f>Table12[[#This Row],[DVAD]]</f>
        <v>56-65</v>
      </c>
      <c r="H1471" t="str">
        <f>Table12[[#This Row],[Kids]]</f>
        <v>No</v>
      </c>
      <c r="I1471" t="str">
        <f>Table12[[#This Row],[Teens]]</f>
        <v>No</v>
      </c>
    </row>
    <row r="1472" spans="1:9" ht="16.5" x14ac:dyDescent="0.3">
      <c r="A1472">
        <f>Table2[[#This Row],[NumWebPurchases]]</f>
        <v>0</v>
      </c>
      <c r="B1472">
        <f>Table2[[#This Row],[NumCatalogPurchases]]</f>
        <v>0</v>
      </c>
      <c r="C1472">
        <f>Table2[[#This Row],[NumStorePurchases]]</f>
        <v>3</v>
      </c>
      <c r="D1472">
        <f>Table2[[#This Row],[NumWebVisitsMonth]]</f>
        <v>3</v>
      </c>
      <c r="E1472" s="3">
        <f>Table12[[#This Row],[Age]]</f>
        <v>64</v>
      </c>
      <c r="F1472" t="s">
        <v>33</v>
      </c>
      <c r="G1472" t="str">
        <f>Table12[[#This Row],[DVAD]]</f>
        <v>56-65</v>
      </c>
      <c r="H1472" t="str">
        <f>Table12[[#This Row],[Kids]]</f>
        <v>Yes</v>
      </c>
      <c r="I1472" t="str">
        <f>Table12[[#This Row],[Teens]]</f>
        <v>Yes</v>
      </c>
    </row>
    <row r="1473" spans="1:9" ht="16.5" x14ac:dyDescent="0.3">
      <c r="A1473">
        <f>Table2[[#This Row],[NumWebPurchases]]</f>
        <v>9</v>
      </c>
      <c r="B1473">
        <f>Table2[[#This Row],[NumCatalogPurchases]]</f>
        <v>4</v>
      </c>
      <c r="C1473">
        <f>Table2[[#This Row],[NumStorePurchases]]</f>
        <v>8</v>
      </c>
      <c r="D1473">
        <f>Table2[[#This Row],[NumWebVisitsMonth]]</f>
        <v>5</v>
      </c>
      <c r="E1473" s="3">
        <f>Table12[[#This Row],[Age]]</f>
        <v>43</v>
      </c>
      <c r="F1473" t="s">
        <v>33</v>
      </c>
      <c r="G1473" t="str">
        <f>Table12[[#This Row],[DVAD]]</f>
        <v>36-45</v>
      </c>
      <c r="H1473" t="str">
        <f>Table12[[#This Row],[Kids]]</f>
        <v>No</v>
      </c>
      <c r="I1473" t="str">
        <f>Table12[[#This Row],[Teens]]</f>
        <v>Yes</v>
      </c>
    </row>
    <row r="1474" spans="1:9" ht="16.5" x14ac:dyDescent="0.3">
      <c r="A1474">
        <f>Table2[[#This Row],[NumWebPurchases]]</f>
        <v>1</v>
      </c>
      <c r="B1474">
        <f>Table2[[#This Row],[NumCatalogPurchases]]</f>
        <v>1</v>
      </c>
      <c r="C1474">
        <f>Table2[[#This Row],[NumStorePurchases]]</f>
        <v>3</v>
      </c>
      <c r="D1474">
        <f>Table2[[#This Row],[NumWebVisitsMonth]]</f>
        <v>6</v>
      </c>
      <c r="E1474" s="3">
        <f>Table12[[#This Row],[Age]]</f>
        <v>43</v>
      </c>
      <c r="F1474" t="s">
        <v>30</v>
      </c>
      <c r="G1474" t="str">
        <f>Table12[[#This Row],[DVAD]]</f>
        <v>36-45</v>
      </c>
      <c r="H1474" t="str">
        <f>Table12[[#This Row],[Kids]]</f>
        <v>Yes</v>
      </c>
      <c r="I1474" t="str">
        <f>Table12[[#This Row],[Teens]]</f>
        <v>Yes</v>
      </c>
    </row>
    <row r="1475" spans="1:9" ht="16.5" x14ac:dyDescent="0.3">
      <c r="A1475">
        <f>Table2[[#This Row],[NumWebPurchases]]</f>
        <v>4</v>
      </c>
      <c r="B1475">
        <f>Table2[[#This Row],[NumCatalogPurchases]]</f>
        <v>1</v>
      </c>
      <c r="C1475">
        <f>Table2[[#This Row],[NumStorePurchases]]</f>
        <v>3</v>
      </c>
      <c r="D1475">
        <f>Table2[[#This Row],[NumWebVisitsMonth]]</f>
        <v>8</v>
      </c>
      <c r="E1475" s="3">
        <f>Table12[[#This Row],[Age]]</f>
        <v>36</v>
      </c>
      <c r="F1475" t="s">
        <v>33</v>
      </c>
      <c r="G1475" t="str">
        <f>Table12[[#This Row],[DVAD]]</f>
        <v>36-45</v>
      </c>
      <c r="H1475" t="str">
        <f>Table12[[#This Row],[Kids]]</f>
        <v>Yes</v>
      </c>
      <c r="I1475" t="str">
        <f>Table12[[#This Row],[Teens]]</f>
        <v>No</v>
      </c>
    </row>
    <row r="1476" spans="1:9" ht="16.5" x14ac:dyDescent="0.3">
      <c r="A1476">
        <f>Table2[[#This Row],[NumWebPurchases]]</f>
        <v>1</v>
      </c>
      <c r="B1476">
        <f>Table2[[#This Row],[NumCatalogPurchases]]</f>
        <v>0</v>
      </c>
      <c r="C1476">
        <f>Table2[[#This Row],[NumStorePurchases]]</f>
        <v>3</v>
      </c>
      <c r="D1476">
        <f>Table2[[#This Row],[NumWebVisitsMonth]]</f>
        <v>5</v>
      </c>
      <c r="E1476" s="3">
        <f>Table12[[#This Row],[Age]]</f>
        <v>47</v>
      </c>
      <c r="F1476" t="s">
        <v>33</v>
      </c>
      <c r="G1476" t="str">
        <f>Table12[[#This Row],[DVAD]]</f>
        <v>46-55</v>
      </c>
      <c r="H1476" t="str">
        <f>Table12[[#This Row],[Kids]]</f>
        <v>No</v>
      </c>
      <c r="I1476" t="str">
        <f>Table12[[#This Row],[Teens]]</f>
        <v>Yes</v>
      </c>
    </row>
    <row r="1477" spans="1:9" ht="16.5" x14ac:dyDescent="0.3">
      <c r="A1477">
        <f>Table2[[#This Row],[NumWebPurchases]]</f>
        <v>8</v>
      </c>
      <c r="B1477">
        <f>Table2[[#This Row],[NumCatalogPurchases]]</f>
        <v>5</v>
      </c>
      <c r="C1477">
        <f>Table2[[#This Row],[NumStorePurchases]]</f>
        <v>4</v>
      </c>
      <c r="D1477">
        <f>Table2[[#This Row],[NumWebVisitsMonth]]</f>
        <v>7</v>
      </c>
      <c r="E1477" s="3">
        <f>Table12[[#This Row],[Age]]</f>
        <v>43</v>
      </c>
      <c r="F1477" t="s">
        <v>31</v>
      </c>
      <c r="G1477" t="str">
        <f>Table12[[#This Row],[DVAD]]</f>
        <v>36-45</v>
      </c>
      <c r="H1477" t="str">
        <f>Table12[[#This Row],[Kids]]</f>
        <v>No</v>
      </c>
      <c r="I1477" t="str">
        <f>Table12[[#This Row],[Teens]]</f>
        <v>Yes</v>
      </c>
    </row>
    <row r="1478" spans="1:9" ht="16.5" x14ac:dyDescent="0.3">
      <c r="A1478">
        <f>Table2[[#This Row],[NumWebPurchases]]</f>
        <v>6</v>
      </c>
      <c r="B1478">
        <f>Table2[[#This Row],[NumCatalogPurchases]]</f>
        <v>6</v>
      </c>
      <c r="C1478">
        <f>Table2[[#This Row],[NumStorePurchases]]</f>
        <v>7</v>
      </c>
      <c r="D1478">
        <f>Table2[[#This Row],[NumWebVisitsMonth]]</f>
        <v>4</v>
      </c>
      <c r="E1478" s="3">
        <f>Table12[[#This Row],[Age]]</f>
        <v>54</v>
      </c>
      <c r="F1478" t="s">
        <v>30</v>
      </c>
      <c r="G1478" t="str">
        <f>Table12[[#This Row],[DVAD]]</f>
        <v>46-55</v>
      </c>
      <c r="H1478" t="str">
        <f>Table12[[#This Row],[Kids]]</f>
        <v>No</v>
      </c>
      <c r="I1478" t="str">
        <f>Table12[[#This Row],[Teens]]</f>
        <v>Yes</v>
      </c>
    </row>
    <row r="1479" spans="1:9" ht="16.5" x14ac:dyDescent="0.3">
      <c r="A1479">
        <f>Table2[[#This Row],[NumWebPurchases]]</f>
        <v>3</v>
      </c>
      <c r="B1479">
        <f>Table2[[#This Row],[NumCatalogPurchases]]</f>
        <v>0</v>
      </c>
      <c r="C1479">
        <f>Table2[[#This Row],[NumStorePurchases]]</f>
        <v>4</v>
      </c>
      <c r="D1479">
        <f>Table2[[#This Row],[NumWebVisitsMonth]]</f>
        <v>7</v>
      </c>
      <c r="E1479" s="3">
        <f>Table12[[#This Row],[Age]]</f>
        <v>59</v>
      </c>
      <c r="F1479" t="s">
        <v>33</v>
      </c>
      <c r="G1479" t="str">
        <f>Table12[[#This Row],[DVAD]]</f>
        <v>56-65</v>
      </c>
      <c r="H1479" t="str">
        <f>Table12[[#This Row],[Kids]]</f>
        <v>No</v>
      </c>
      <c r="I1479" t="str">
        <f>Table12[[#This Row],[Teens]]</f>
        <v>Yes</v>
      </c>
    </row>
    <row r="1480" spans="1:9" ht="16.5" x14ac:dyDescent="0.3">
      <c r="A1480">
        <f>Table2[[#This Row],[NumWebPurchases]]</f>
        <v>7</v>
      </c>
      <c r="B1480">
        <f>Table2[[#This Row],[NumCatalogPurchases]]</f>
        <v>5</v>
      </c>
      <c r="C1480">
        <f>Table2[[#This Row],[NumStorePurchases]]</f>
        <v>10</v>
      </c>
      <c r="D1480">
        <f>Table2[[#This Row],[NumWebVisitsMonth]]</f>
        <v>4</v>
      </c>
      <c r="E1480" s="3">
        <f>Table12[[#This Row],[Age]]</f>
        <v>56</v>
      </c>
      <c r="F1480" t="s">
        <v>30</v>
      </c>
      <c r="G1480" t="str">
        <f>Table12[[#This Row],[DVAD]]</f>
        <v>56-65</v>
      </c>
      <c r="H1480" t="str">
        <f>Table12[[#This Row],[Kids]]</f>
        <v>No</v>
      </c>
      <c r="I1480" t="str">
        <f>Table12[[#This Row],[Teens]]</f>
        <v>No</v>
      </c>
    </row>
    <row r="1481" spans="1:9" ht="16.5" x14ac:dyDescent="0.3">
      <c r="A1481">
        <f>Table2[[#This Row],[NumWebPurchases]]</f>
        <v>2</v>
      </c>
      <c r="B1481">
        <f>Table2[[#This Row],[NumCatalogPurchases]]</f>
        <v>1</v>
      </c>
      <c r="C1481">
        <f>Table2[[#This Row],[NumStorePurchases]]</f>
        <v>3</v>
      </c>
      <c r="D1481">
        <f>Table2[[#This Row],[NumWebVisitsMonth]]</f>
        <v>3</v>
      </c>
      <c r="E1481" s="3">
        <f>Table12[[#This Row],[Age]]</f>
        <v>43</v>
      </c>
      <c r="F1481" t="s">
        <v>33</v>
      </c>
      <c r="G1481" t="str">
        <f>Table12[[#This Row],[DVAD]]</f>
        <v>36-45</v>
      </c>
      <c r="H1481" t="str">
        <f>Table12[[#This Row],[Kids]]</f>
        <v>No</v>
      </c>
      <c r="I1481" t="str">
        <f>Table12[[#This Row],[Teens]]</f>
        <v>Yes</v>
      </c>
    </row>
    <row r="1482" spans="1:9" ht="16.5" x14ac:dyDescent="0.3">
      <c r="A1482">
        <f>Table2[[#This Row],[NumWebPurchases]]</f>
        <v>3</v>
      </c>
      <c r="B1482">
        <f>Table2[[#This Row],[NumCatalogPurchases]]</f>
        <v>2</v>
      </c>
      <c r="C1482">
        <f>Table2[[#This Row],[NumStorePurchases]]</f>
        <v>4</v>
      </c>
      <c r="D1482">
        <f>Table2[[#This Row],[NumWebVisitsMonth]]</f>
        <v>3</v>
      </c>
      <c r="E1482" s="3">
        <f>Table12[[#This Row],[Age]]</f>
        <v>26</v>
      </c>
      <c r="F1482" t="s">
        <v>30</v>
      </c>
      <c r="G1482" t="str">
        <f>Table12[[#This Row],[DVAD]]</f>
        <v>26-35</v>
      </c>
      <c r="H1482" t="str">
        <f>Table12[[#This Row],[Kids]]</f>
        <v>No</v>
      </c>
      <c r="I1482" t="str">
        <f>Table12[[#This Row],[Teens]]</f>
        <v>No</v>
      </c>
    </row>
    <row r="1483" spans="1:9" ht="16.5" x14ac:dyDescent="0.3">
      <c r="A1483">
        <f>Table2[[#This Row],[NumWebPurchases]]</f>
        <v>7</v>
      </c>
      <c r="B1483">
        <f>Table2[[#This Row],[NumCatalogPurchases]]</f>
        <v>5</v>
      </c>
      <c r="C1483">
        <f>Table2[[#This Row],[NumStorePurchases]]</f>
        <v>13</v>
      </c>
      <c r="D1483">
        <f>Table2[[#This Row],[NumWebVisitsMonth]]</f>
        <v>5</v>
      </c>
      <c r="E1483" s="3">
        <f>Table12[[#This Row],[Age]]</f>
        <v>53</v>
      </c>
      <c r="F1483" t="s">
        <v>31</v>
      </c>
      <c r="G1483" t="str">
        <f>Table12[[#This Row],[DVAD]]</f>
        <v>46-55</v>
      </c>
      <c r="H1483" t="str">
        <f>Table12[[#This Row],[Kids]]</f>
        <v>No</v>
      </c>
      <c r="I1483" t="str">
        <f>Table12[[#This Row],[Teens]]</f>
        <v>Yes</v>
      </c>
    </row>
    <row r="1484" spans="1:9" ht="16.5" x14ac:dyDescent="0.3">
      <c r="A1484">
        <f>Table2[[#This Row],[NumWebPurchases]]</f>
        <v>10</v>
      </c>
      <c r="B1484">
        <f>Table2[[#This Row],[NumCatalogPurchases]]</f>
        <v>2</v>
      </c>
      <c r="C1484">
        <f>Table2[[#This Row],[NumStorePurchases]]</f>
        <v>12</v>
      </c>
      <c r="D1484">
        <f>Table2[[#This Row],[NumWebVisitsMonth]]</f>
        <v>7</v>
      </c>
      <c r="E1484" s="3">
        <f>Table12[[#This Row],[Age]]</f>
        <v>34</v>
      </c>
      <c r="F1484" t="s">
        <v>31</v>
      </c>
      <c r="G1484" t="str">
        <f>Table12[[#This Row],[DVAD]]</f>
        <v>26-35</v>
      </c>
      <c r="H1484" t="str">
        <f>Table12[[#This Row],[Kids]]</f>
        <v>No</v>
      </c>
      <c r="I1484" t="str">
        <f>Table12[[#This Row],[Teens]]</f>
        <v>Yes</v>
      </c>
    </row>
    <row r="1485" spans="1:9" ht="16.5" x14ac:dyDescent="0.3">
      <c r="A1485">
        <f>Table2[[#This Row],[NumWebPurchases]]</f>
        <v>5</v>
      </c>
      <c r="B1485">
        <f>Table2[[#This Row],[NumCatalogPurchases]]</f>
        <v>3</v>
      </c>
      <c r="C1485">
        <f>Table2[[#This Row],[NumStorePurchases]]</f>
        <v>12</v>
      </c>
      <c r="D1485">
        <f>Table2[[#This Row],[NumWebVisitsMonth]]</f>
        <v>5</v>
      </c>
      <c r="E1485" s="3">
        <f>Table12[[#This Row],[Age]]</f>
        <v>52</v>
      </c>
      <c r="F1485" t="s">
        <v>33</v>
      </c>
      <c r="G1485" t="str">
        <f>Table12[[#This Row],[DVAD]]</f>
        <v>46-55</v>
      </c>
      <c r="H1485" t="str">
        <f>Table12[[#This Row],[Kids]]</f>
        <v>No</v>
      </c>
      <c r="I1485" t="str">
        <f>Table12[[#This Row],[Teens]]</f>
        <v>Yes</v>
      </c>
    </row>
    <row r="1486" spans="1:9" ht="16.5" x14ac:dyDescent="0.3">
      <c r="A1486">
        <f>Table2[[#This Row],[NumWebPurchases]]</f>
        <v>1</v>
      </c>
      <c r="B1486">
        <f>Table2[[#This Row],[NumCatalogPurchases]]</f>
        <v>0</v>
      </c>
      <c r="C1486">
        <f>Table2[[#This Row],[NumStorePurchases]]</f>
        <v>3</v>
      </c>
      <c r="D1486">
        <f>Table2[[#This Row],[NumWebVisitsMonth]]</f>
        <v>8</v>
      </c>
      <c r="E1486" s="3">
        <f>Table12[[#This Row],[Age]]</f>
        <v>32</v>
      </c>
      <c r="F1486" t="s">
        <v>31</v>
      </c>
      <c r="G1486" t="str">
        <f>Table12[[#This Row],[DVAD]]</f>
        <v>26-35</v>
      </c>
      <c r="H1486" t="str">
        <f>Table12[[#This Row],[Kids]]</f>
        <v>Yes</v>
      </c>
      <c r="I1486" t="str">
        <f>Table12[[#This Row],[Teens]]</f>
        <v>No</v>
      </c>
    </row>
    <row r="1487" spans="1:9" ht="16.5" x14ac:dyDescent="0.3">
      <c r="A1487">
        <f>Table2[[#This Row],[NumWebPurchases]]</f>
        <v>1</v>
      </c>
      <c r="B1487">
        <f>Table2[[#This Row],[NumCatalogPurchases]]</f>
        <v>0</v>
      </c>
      <c r="C1487">
        <f>Table2[[#This Row],[NumStorePurchases]]</f>
        <v>3</v>
      </c>
      <c r="D1487">
        <f>Table2[[#This Row],[NumWebVisitsMonth]]</f>
        <v>7</v>
      </c>
      <c r="E1487" s="3">
        <f>Table12[[#This Row],[Age]]</f>
        <v>33</v>
      </c>
      <c r="F1487" t="s">
        <v>30</v>
      </c>
      <c r="G1487" t="str">
        <f>Table12[[#This Row],[DVAD]]</f>
        <v>26-35</v>
      </c>
      <c r="H1487" t="str">
        <f>Table12[[#This Row],[Kids]]</f>
        <v>Yes</v>
      </c>
      <c r="I1487" t="str">
        <f>Table12[[#This Row],[Teens]]</f>
        <v>No</v>
      </c>
    </row>
    <row r="1488" spans="1:9" ht="16.5" x14ac:dyDescent="0.3">
      <c r="A1488">
        <f>Table2[[#This Row],[NumWebPurchases]]</f>
        <v>7</v>
      </c>
      <c r="B1488">
        <f>Table2[[#This Row],[NumCatalogPurchases]]</f>
        <v>3</v>
      </c>
      <c r="C1488">
        <f>Table2[[#This Row],[NumStorePurchases]]</f>
        <v>6</v>
      </c>
      <c r="D1488">
        <f>Table2[[#This Row],[NumWebVisitsMonth]]</f>
        <v>4</v>
      </c>
      <c r="E1488" s="3">
        <f>Table12[[#This Row],[Age]]</f>
        <v>36</v>
      </c>
      <c r="F1488" t="s">
        <v>31</v>
      </c>
      <c r="G1488" t="str">
        <f>Table12[[#This Row],[DVAD]]</f>
        <v>36-45</v>
      </c>
      <c r="H1488" t="str">
        <f>Table12[[#This Row],[Kids]]</f>
        <v>No</v>
      </c>
      <c r="I1488" t="str">
        <f>Table12[[#This Row],[Teens]]</f>
        <v>Yes</v>
      </c>
    </row>
    <row r="1489" spans="1:9" ht="16.5" x14ac:dyDescent="0.3">
      <c r="A1489">
        <f>Table2[[#This Row],[NumWebPurchases]]</f>
        <v>6</v>
      </c>
      <c r="B1489">
        <f>Table2[[#This Row],[NumCatalogPurchases]]</f>
        <v>3</v>
      </c>
      <c r="C1489">
        <f>Table2[[#This Row],[NumStorePurchases]]</f>
        <v>13</v>
      </c>
      <c r="D1489">
        <f>Table2[[#This Row],[NumWebVisitsMonth]]</f>
        <v>4</v>
      </c>
      <c r="E1489" s="3">
        <f>Table12[[#This Row],[Age]]</f>
        <v>37</v>
      </c>
      <c r="F1489" t="s">
        <v>31</v>
      </c>
      <c r="G1489" t="str">
        <f>Table12[[#This Row],[DVAD]]</f>
        <v>36-45</v>
      </c>
      <c r="H1489" t="str">
        <f>Table12[[#This Row],[Kids]]</f>
        <v>No</v>
      </c>
      <c r="I1489" t="str">
        <f>Table12[[#This Row],[Teens]]</f>
        <v>Yes</v>
      </c>
    </row>
    <row r="1490" spans="1:9" ht="16.5" x14ac:dyDescent="0.3">
      <c r="A1490">
        <f>Table2[[#This Row],[NumWebPurchases]]</f>
        <v>4</v>
      </c>
      <c r="B1490">
        <f>Table2[[#This Row],[NumCatalogPurchases]]</f>
        <v>6</v>
      </c>
      <c r="C1490">
        <f>Table2[[#This Row],[NumStorePurchases]]</f>
        <v>4</v>
      </c>
      <c r="D1490">
        <f>Table2[[#This Row],[NumWebVisitsMonth]]</f>
        <v>2</v>
      </c>
      <c r="E1490" s="3">
        <f>Table12[[#This Row],[Age]]</f>
        <v>44</v>
      </c>
      <c r="F1490" t="s">
        <v>33</v>
      </c>
      <c r="G1490" t="str">
        <f>Table12[[#This Row],[DVAD]]</f>
        <v>36-45</v>
      </c>
      <c r="H1490" t="str">
        <f>Table12[[#This Row],[Kids]]</f>
        <v>No</v>
      </c>
      <c r="I1490" t="str">
        <f>Table12[[#This Row],[Teens]]</f>
        <v>No</v>
      </c>
    </row>
    <row r="1491" spans="1:9" ht="16.5" x14ac:dyDescent="0.3">
      <c r="A1491">
        <f>Table2[[#This Row],[NumWebPurchases]]</f>
        <v>8</v>
      </c>
      <c r="B1491">
        <f>Table2[[#This Row],[NumCatalogPurchases]]</f>
        <v>2</v>
      </c>
      <c r="C1491">
        <f>Table2[[#This Row],[NumStorePurchases]]</f>
        <v>5</v>
      </c>
      <c r="D1491">
        <f>Table2[[#This Row],[NumWebVisitsMonth]]</f>
        <v>7</v>
      </c>
      <c r="E1491" s="3">
        <f>Table12[[#This Row],[Age]]</f>
        <v>68</v>
      </c>
      <c r="F1491" t="s">
        <v>31</v>
      </c>
      <c r="G1491" t="str">
        <f>Table12[[#This Row],[DVAD]]</f>
        <v>66-75</v>
      </c>
      <c r="H1491" t="str">
        <f>Table12[[#This Row],[Kids]]</f>
        <v>Yes</v>
      </c>
      <c r="I1491" t="str">
        <f>Table12[[#This Row],[Teens]]</f>
        <v>Yes</v>
      </c>
    </row>
    <row r="1492" spans="1:9" ht="16.5" x14ac:dyDescent="0.3">
      <c r="A1492">
        <f>Table2[[#This Row],[NumWebPurchases]]</f>
        <v>11</v>
      </c>
      <c r="B1492">
        <f>Table2[[#This Row],[NumCatalogPurchases]]</f>
        <v>8</v>
      </c>
      <c r="C1492">
        <f>Table2[[#This Row],[NumStorePurchases]]</f>
        <v>8</v>
      </c>
      <c r="D1492">
        <f>Table2[[#This Row],[NumWebVisitsMonth]]</f>
        <v>6</v>
      </c>
      <c r="E1492" s="3">
        <f>Table12[[#This Row],[Age]]</f>
        <v>58</v>
      </c>
      <c r="F1492" t="s">
        <v>33</v>
      </c>
      <c r="G1492" t="str">
        <f>Table12[[#This Row],[DVAD]]</f>
        <v>56-65</v>
      </c>
      <c r="H1492" t="str">
        <f>Table12[[#This Row],[Kids]]</f>
        <v>No</v>
      </c>
      <c r="I1492" t="str">
        <f>Table12[[#This Row],[Teens]]</f>
        <v>Yes</v>
      </c>
    </row>
    <row r="1493" spans="1:9" ht="16.5" x14ac:dyDescent="0.3">
      <c r="A1493">
        <f>Table2[[#This Row],[NumWebPurchases]]</f>
        <v>6</v>
      </c>
      <c r="B1493">
        <f>Table2[[#This Row],[NumCatalogPurchases]]</f>
        <v>2</v>
      </c>
      <c r="C1493">
        <f>Table2[[#This Row],[NumStorePurchases]]</f>
        <v>5</v>
      </c>
      <c r="D1493">
        <f>Table2[[#This Row],[NumWebVisitsMonth]]</f>
        <v>6</v>
      </c>
      <c r="E1493" s="3">
        <f>Table12[[#This Row],[Age]]</f>
        <v>41</v>
      </c>
      <c r="F1493" t="s">
        <v>35</v>
      </c>
      <c r="G1493" t="str">
        <f>Table12[[#This Row],[DVAD]]</f>
        <v>36-45</v>
      </c>
      <c r="H1493" t="str">
        <f>Table12[[#This Row],[Kids]]</f>
        <v>Yes</v>
      </c>
      <c r="I1493" t="str">
        <f>Table12[[#This Row],[Teens]]</f>
        <v>No</v>
      </c>
    </row>
    <row r="1494" spans="1:9" ht="16.5" x14ac:dyDescent="0.3">
      <c r="A1494">
        <f>Table2[[#This Row],[NumWebPurchases]]</f>
        <v>7</v>
      </c>
      <c r="B1494">
        <f>Table2[[#This Row],[NumCatalogPurchases]]</f>
        <v>4</v>
      </c>
      <c r="C1494">
        <f>Table2[[#This Row],[NumStorePurchases]]</f>
        <v>9</v>
      </c>
      <c r="D1494">
        <f>Table2[[#This Row],[NumWebVisitsMonth]]</f>
        <v>5</v>
      </c>
      <c r="E1494" s="3">
        <f>Table12[[#This Row],[Age]]</f>
        <v>42</v>
      </c>
      <c r="F1494" t="s">
        <v>31</v>
      </c>
      <c r="G1494" t="str">
        <f>Table12[[#This Row],[DVAD]]</f>
        <v>36-45</v>
      </c>
      <c r="H1494" t="str">
        <f>Table12[[#This Row],[Kids]]</f>
        <v>Yes</v>
      </c>
      <c r="I1494" t="str">
        <f>Table12[[#This Row],[Teens]]</f>
        <v>Yes</v>
      </c>
    </row>
    <row r="1495" spans="1:9" ht="16.5" x14ac:dyDescent="0.3">
      <c r="A1495">
        <f>Table2[[#This Row],[NumWebPurchases]]</f>
        <v>6</v>
      </c>
      <c r="B1495">
        <f>Table2[[#This Row],[NumCatalogPurchases]]</f>
        <v>1</v>
      </c>
      <c r="C1495">
        <f>Table2[[#This Row],[NumStorePurchases]]</f>
        <v>4</v>
      </c>
      <c r="D1495">
        <f>Table2[[#This Row],[NumWebVisitsMonth]]</f>
        <v>8</v>
      </c>
      <c r="E1495" s="3">
        <f>Table12[[#This Row],[Age]]</f>
        <v>63</v>
      </c>
      <c r="F1495" t="s">
        <v>31</v>
      </c>
      <c r="G1495" t="str">
        <f>Table12[[#This Row],[DVAD]]</f>
        <v>56-65</v>
      </c>
      <c r="H1495" t="str">
        <f>Table12[[#This Row],[Kids]]</f>
        <v>Yes</v>
      </c>
      <c r="I1495" t="str">
        <f>Table12[[#This Row],[Teens]]</f>
        <v>Yes</v>
      </c>
    </row>
    <row r="1496" spans="1:9" ht="16.5" x14ac:dyDescent="0.3">
      <c r="A1496">
        <f>Table2[[#This Row],[NumWebPurchases]]</f>
        <v>7</v>
      </c>
      <c r="B1496">
        <f>Table2[[#This Row],[NumCatalogPurchases]]</f>
        <v>11</v>
      </c>
      <c r="C1496">
        <f>Table2[[#This Row],[NumStorePurchases]]</f>
        <v>10</v>
      </c>
      <c r="D1496">
        <f>Table2[[#This Row],[NumWebVisitsMonth]]</f>
        <v>4</v>
      </c>
      <c r="E1496" s="3">
        <f>Table12[[#This Row],[Age]]</f>
        <v>25</v>
      </c>
      <c r="F1496" t="s">
        <v>33</v>
      </c>
      <c r="G1496" t="str">
        <f>Table12[[#This Row],[DVAD]]</f>
        <v>16-25</v>
      </c>
      <c r="H1496" t="str">
        <f>Table12[[#This Row],[Kids]]</f>
        <v>No</v>
      </c>
      <c r="I1496" t="str">
        <f>Table12[[#This Row],[Teens]]</f>
        <v>No</v>
      </c>
    </row>
    <row r="1497" spans="1:9" ht="16.5" x14ac:dyDescent="0.3">
      <c r="A1497">
        <f>Table2[[#This Row],[NumWebPurchases]]</f>
        <v>7</v>
      </c>
      <c r="B1497">
        <f>Table2[[#This Row],[NumCatalogPurchases]]</f>
        <v>2</v>
      </c>
      <c r="C1497">
        <f>Table2[[#This Row],[NumStorePurchases]]</f>
        <v>9</v>
      </c>
      <c r="D1497">
        <f>Table2[[#This Row],[NumWebVisitsMonth]]</f>
        <v>6</v>
      </c>
      <c r="E1497" s="3">
        <f>Table12[[#This Row],[Age]]</f>
        <v>35</v>
      </c>
      <c r="F1497" t="s">
        <v>33</v>
      </c>
      <c r="G1497" t="str">
        <f>Table12[[#This Row],[DVAD]]</f>
        <v>26-35</v>
      </c>
      <c r="H1497" t="str">
        <f>Table12[[#This Row],[Kids]]</f>
        <v>Yes</v>
      </c>
      <c r="I1497" t="str">
        <f>Table12[[#This Row],[Teens]]</f>
        <v>No</v>
      </c>
    </row>
    <row r="1498" spans="1:9" ht="16.5" x14ac:dyDescent="0.3">
      <c r="A1498">
        <f>Table2[[#This Row],[NumWebPurchases]]</f>
        <v>2</v>
      </c>
      <c r="B1498">
        <f>Table2[[#This Row],[NumCatalogPurchases]]</f>
        <v>0</v>
      </c>
      <c r="C1498">
        <f>Table2[[#This Row],[NumStorePurchases]]</f>
        <v>4</v>
      </c>
      <c r="D1498">
        <f>Table2[[#This Row],[NumWebVisitsMonth]]</f>
        <v>6</v>
      </c>
      <c r="E1498" s="3">
        <f>Table12[[#This Row],[Age]]</f>
        <v>23</v>
      </c>
      <c r="F1498" t="s">
        <v>35</v>
      </c>
      <c r="G1498" t="str">
        <f>Table12[[#This Row],[DVAD]]</f>
        <v>16-25</v>
      </c>
      <c r="H1498" t="str">
        <f>Table12[[#This Row],[Kids]]</f>
        <v>Yes</v>
      </c>
      <c r="I1498" t="str">
        <f>Table12[[#This Row],[Teens]]</f>
        <v>No</v>
      </c>
    </row>
    <row r="1499" spans="1:9" ht="16.5" x14ac:dyDescent="0.3">
      <c r="A1499">
        <f>Table2[[#This Row],[NumWebPurchases]]</f>
        <v>4</v>
      </c>
      <c r="B1499">
        <f>Table2[[#This Row],[NumCatalogPurchases]]</f>
        <v>7</v>
      </c>
      <c r="C1499">
        <f>Table2[[#This Row],[NumStorePurchases]]</f>
        <v>13</v>
      </c>
      <c r="D1499">
        <f>Table2[[#This Row],[NumWebVisitsMonth]]</f>
        <v>2</v>
      </c>
      <c r="E1499" s="3">
        <f>Table12[[#This Row],[Age]]</f>
        <v>55</v>
      </c>
      <c r="F1499" t="s">
        <v>31</v>
      </c>
      <c r="G1499" t="str">
        <f>Table12[[#This Row],[DVAD]]</f>
        <v>46-55</v>
      </c>
      <c r="H1499" t="str">
        <f>Table12[[#This Row],[Kids]]</f>
        <v>No</v>
      </c>
      <c r="I1499" t="str">
        <f>Table12[[#This Row],[Teens]]</f>
        <v>No</v>
      </c>
    </row>
    <row r="1500" spans="1:9" ht="16.5" x14ac:dyDescent="0.3">
      <c r="A1500">
        <f>Table2[[#This Row],[NumWebPurchases]]</f>
        <v>2</v>
      </c>
      <c r="B1500">
        <f>Table2[[#This Row],[NumCatalogPurchases]]</f>
        <v>0</v>
      </c>
      <c r="C1500">
        <f>Table2[[#This Row],[NumStorePurchases]]</f>
        <v>3</v>
      </c>
      <c r="D1500">
        <f>Table2[[#This Row],[NumWebVisitsMonth]]</f>
        <v>7</v>
      </c>
      <c r="E1500" s="3">
        <f>Table12[[#This Row],[Age]]</f>
        <v>36</v>
      </c>
      <c r="F1500" t="s">
        <v>31</v>
      </c>
      <c r="G1500" t="str">
        <f>Table12[[#This Row],[DVAD]]</f>
        <v>36-45</v>
      </c>
      <c r="H1500" t="str">
        <f>Table12[[#This Row],[Kids]]</f>
        <v>Yes</v>
      </c>
      <c r="I1500" t="str">
        <f>Table12[[#This Row],[Teens]]</f>
        <v>No</v>
      </c>
    </row>
    <row r="1501" spans="1:9" ht="16.5" x14ac:dyDescent="0.3">
      <c r="A1501">
        <f>Table2[[#This Row],[NumWebPurchases]]</f>
        <v>4</v>
      </c>
      <c r="B1501">
        <f>Table2[[#This Row],[NumCatalogPurchases]]</f>
        <v>2</v>
      </c>
      <c r="C1501">
        <f>Table2[[#This Row],[NumStorePurchases]]</f>
        <v>9</v>
      </c>
      <c r="D1501">
        <f>Table2[[#This Row],[NumWebVisitsMonth]]</f>
        <v>9</v>
      </c>
      <c r="E1501" s="3">
        <f>Table12[[#This Row],[Age]]</f>
        <v>43</v>
      </c>
      <c r="F1501" t="s">
        <v>33</v>
      </c>
      <c r="G1501" t="str">
        <f>Table12[[#This Row],[DVAD]]</f>
        <v>36-45</v>
      </c>
      <c r="H1501" t="str">
        <f>Table12[[#This Row],[Kids]]</f>
        <v>No</v>
      </c>
      <c r="I1501" t="str">
        <f>Table12[[#This Row],[Teens]]</f>
        <v>Yes</v>
      </c>
    </row>
    <row r="1502" spans="1:9" ht="16.5" x14ac:dyDescent="0.3">
      <c r="A1502">
        <f>Table2[[#This Row],[NumWebPurchases]]</f>
        <v>9</v>
      </c>
      <c r="B1502">
        <f>Table2[[#This Row],[NumCatalogPurchases]]</f>
        <v>5</v>
      </c>
      <c r="C1502">
        <f>Table2[[#This Row],[NumStorePurchases]]</f>
        <v>7</v>
      </c>
      <c r="D1502">
        <f>Table2[[#This Row],[NumWebVisitsMonth]]</f>
        <v>5</v>
      </c>
      <c r="E1502" s="3">
        <f>Table12[[#This Row],[Age]]</f>
        <v>53</v>
      </c>
      <c r="F1502" t="s">
        <v>31</v>
      </c>
      <c r="G1502" t="str">
        <f>Table12[[#This Row],[DVAD]]</f>
        <v>46-55</v>
      </c>
      <c r="H1502" t="str">
        <f>Table12[[#This Row],[Kids]]</f>
        <v>No</v>
      </c>
      <c r="I1502" t="str">
        <f>Table12[[#This Row],[Teens]]</f>
        <v>Yes</v>
      </c>
    </row>
    <row r="1503" spans="1:9" ht="16.5" x14ac:dyDescent="0.3">
      <c r="A1503">
        <f>Table2[[#This Row],[NumWebPurchases]]</f>
        <v>9</v>
      </c>
      <c r="B1503">
        <f>Table2[[#This Row],[NumCatalogPurchases]]</f>
        <v>7</v>
      </c>
      <c r="C1503">
        <f>Table2[[#This Row],[NumStorePurchases]]</f>
        <v>13</v>
      </c>
      <c r="D1503">
        <f>Table2[[#This Row],[NumWebVisitsMonth]]</f>
        <v>4</v>
      </c>
      <c r="E1503" s="3">
        <f>Table12[[#This Row],[Age]]</f>
        <v>25</v>
      </c>
      <c r="F1503" t="s">
        <v>35</v>
      </c>
      <c r="G1503" t="str">
        <f>Table12[[#This Row],[DVAD]]</f>
        <v>16-25</v>
      </c>
      <c r="H1503" t="str">
        <f>Table12[[#This Row],[Kids]]</f>
        <v>No</v>
      </c>
      <c r="I1503" t="str">
        <f>Table12[[#This Row],[Teens]]</f>
        <v>No</v>
      </c>
    </row>
    <row r="1504" spans="1:9" ht="16.5" x14ac:dyDescent="0.3">
      <c r="A1504">
        <f>Table2[[#This Row],[NumWebPurchases]]</f>
        <v>4</v>
      </c>
      <c r="B1504">
        <f>Table2[[#This Row],[NumCatalogPurchases]]</f>
        <v>3</v>
      </c>
      <c r="C1504">
        <f>Table2[[#This Row],[NumStorePurchases]]</f>
        <v>5</v>
      </c>
      <c r="D1504">
        <f>Table2[[#This Row],[NumWebVisitsMonth]]</f>
        <v>5</v>
      </c>
      <c r="E1504" s="3">
        <f>Table12[[#This Row],[Age]]</f>
        <v>38</v>
      </c>
      <c r="F1504" t="s">
        <v>33</v>
      </c>
      <c r="G1504" t="str">
        <f>Table12[[#This Row],[DVAD]]</f>
        <v>36-45</v>
      </c>
      <c r="H1504" t="str">
        <f>Table12[[#This Row],[Kids]]</f>
        <v>Yes</v>
      </c>
      <c r="I1504" t="str">
        <f>Table12[[#This Row],[Teens]]</f>
        <v>Yes</v>
      </c>
    </row>
    <row r="1505" spans="1:9" ht="16.5" x14ac:dyDescent="0.3">
      <c r="A1505">
        <f>Table2[[#This Row],[NumWebPurchases]]</f>
        <v>1</v>
      </c>
      <c r="B1505">
        <f>Table2[[#This Row],[NumCatalogPurchases]]</f>
        <v>0</v>
      </c>
      <c r="C1505">
        <f>Table2[[#This Row],[NumStorePurchases]]</f>
        <v>3</v>
      </c>
      <c r="D1505">
        <f>Table2[[#This Row],[NumWebVisitsMonth]]</f>
        <v>6</v>
      </c>
      <c r="E1505" s="3">
        <f>Table12[[#This Row],[Age]]</f>
        <v>41</v>
      </c>
      <c r="F1505" t="s">
        <v>33</v>
      </c>
      <c r="G1505" t="str">
        <f>Table12[[#This Row],[DVAD]]</f>
        <v>36-45</v>
      </c>
      <c r="H1505" t="str">
        <f>Table12[[#This Row],[Kids]]</f>
        <v>Yes</v>
      </c>
      <c r="I1505" t="str">
        <f>Table12[[#This Row],[Teens]]</f>
        <v>No</v>
      </c>
    </row>
    <row r="1506" spans="1:9" ht="16.5" x14ac:dyDescent="0.3">
      <c r="A1506">
        <f>Table2[[#This Row],[NumWebPurchases]]</f>
        <v>7</v>
      </c>
      <c r="B1506">
        <f>Table2[[#This Row],[NumCatalogPurchases]]</f>
        <v>1</v>
      </c>
      <c r="C1506">
        <f>Table2[[#This Row],[NumStorePurchases]]</f>
        <v>6</v>
      </c>
      <c r="D1506">
        <f>Table2[[#This Row],[NumWebVisitsMonth]]</f>
        <v>8</v>
      </c>
      <c r="E1506" s="3">
        <f>Table12[[#This Row],[Age]]</f>
        <v>35</v>
      </c>
      <c r="F1506" t="s">
        <v>30</v>
      </c>
      <c r="G1506" t="str">
        <f>Table12[[#This Row],[DVAD]]</f>
        <v>26-35</v>
      </c>
      <c r="H1506" t="str">
        <f>Table12[[#This Row],[Kids]]</f>
        <v>Yes</v>
      </c>
      <c r="I1506" t="str">
        <f>Table12[[#This Row],[Teens]]</f>
        <v>No</v>
      </c>
    </row>
    <row r="1507" spans="1:9" ht="16.5" x14ac:dyDescent="0.3">
      <c r="A1507">
        <f>Table2[[#This Row],[NumWebPurchases]]</f>
        <v>8</v>
      </c>
      <c r="B1507">
        <f>Table2[[#This Row],[NumCatalogPurchases]]</f>
        <v>2</v>
      </c>
      <c r="C1507">
        <f>Table2[[#This Row],[NumStorePurchases]]</f>
        <v>9</v>
      </c>
      <c r="D1507">
        <f>Table2[[#This Row],[NumWebVisitsMonth]]</f>
        <v>8</v>
      </c>
      <c r="E1507" s="3">
        <f>Table12[[#This Row],[Age]]</f>
        <v>39</v>
      </c>
      <c r="F1507" t="s">
        <v>33</v>
      </c>
      <c r="G1507" t="str">
        <f>Table12[[#This Row],[DVAD]]</f>
        <v>36-45</v>
      </c>
      <c r="H1507" t="str">
        <f>Table12[[#This Row],[Kids]]</f>
        <v>Yes</v>
      </c>
      <c r="I1507" t="str">
        <f>Table12[[#This Row],[Teens]]</f>
        <v>Yes</v>
      </c>
    </row>
    <row r="1508" spans="1:9" ht="16.5" x14ac:dyDescent="0.3">
      <c r="A1508">
        <f>Table2[[#This Row],[NumWebPurchases]]</f>
        <v>5</v>
      </c>
      <c r="B1508">
        <f>Table2[[#This Row],[NumCatalogPurchases]]</f>
        <v>10</v>
      </c>
      <c r="C1508">
        <f>Table2[[#This Row],[NumStorePurchases]]</f>
        <v>5</v>
      </c>
      <c r="D1508">
        <f>Table2[[#This Row],[NumWebVisitsMonth]]</f>
        <v>8</v>
      </c>
      <c r="E1508" s="3">
        <f>Table12[[#This Row],[Age]]</f>
        <v>57</v>
      </c>
      <c r="F1508" t="s">
        <v>33</v>
      </c>
      <c r="G1508" t="str">
        <f>Table12[[#This Row],[DVAD]]</f>
        <v>56-65</v>
      </c>
      <c r="H1508" t="str">
        <f>Table12[[#This Row],[Kids]]</f>
        <v>No</v>
      </c>
      <c r="I1508" t="str">
        <f>Table12[[#This Row],[Teens]]</f>
        <v>No</v>
      </c>
    </row>
    <row r="1509" spans="1:9" ht="16.5" x14ac:dyDescent="0.3">
      <c r="A1509">
        <f>Table2[[#This Row],[NumWebPurchases]]</f>
        <v>4</v>
      </c>
      <c r="B1509">
        <f>Table2[[#This Row],[NumCatalogPurchases]]</f>
        <v>3</v>
      </c>
      <c r="C1509">
        <f>Table2[[#This Row],[NumStorePurchases]]</f>
        <v>6</v>
      </c>
      <c r="D1509">
        <f>Table2[[#This Row],[NumWebVisitsMonth]]</f>
        <v>2</v>
      </c>
      <c r="E1509" s="3">
        <f>Table12[[#This Row],[Age]]</f>
        <v>40</v>
      </c>
      <c r="F1509" t="s">
        <v>31</v>
      </c>
      <c r="G1509" t="str">
        <f>Table12[[#This Row],[DVAD]]</f>
        <v>36-45</v>
      </c>
      <c r="H1509" t="str">
        <f>Table12[[#This Row],[Kids]]</f>
        <v>No</v>
      </c>
      <c r="I1509" t="str">
        <f>Table12[[#This Row],[Teens]]</f>
        <v>No</v>
      </c>
    </row>
    <row r="1510" spans="1:9" ht="16.5" x14ac:dyDescent="0.3">
      <c r="A1510">
        <f>Table2[[#This Row],[NumWebPurchases]]</f>
        <v>5</v>
      </c>
      <c r="B1510">
        <f>Table2[[#This Row],[NumCatalogPurchases]]</f>
        <v>2</v>
      </c>
      <c r="C1510">
        <f>Table2[[#This Row],[NumStorePurchases]]</f>
        <v>10</v>
      </c>
      <c r="D1510">
        <f>Table2[[#This Row],[NumWebVisitsMonth]]</f>
        <v>6</v>
      </c>
      <c r="E1510" s="3">
        <f>Table12[[#This Row],[Age]]</f>
        <v>41</v>
      </c>
      <c r="F1510" t="s">
        <v>33</v>
      </c>
      <c r="G1510" t="str">
        <f>Table12[[#This Row],[DVAD]]</f>
        <v>36-45</v>
      </c>
      <c r="H1510" t="str">
        <f>Table12[[#This Row],[Kids]]</f>
        <v>Yes</v>
      </c>
      <c r="I1510" t="str">
        <f>Table12[[#This Row],[Teens]]</f>
        <v>Yes</v>
      </c>
    </row>
    <row r="1511" spans="1:9" ht="16.5" x14ac:dyDescent="0.3">
      <c r="A1511">
        <f>Table2[[#This Row],[NumWebPurchases]]</f>
        <v>11</v>
      </c>
      <c r="B1511">
        <f>Table2[[#This Row],[NumCatalogPurchases]]</f>
        <v>8</v>
      </c>
      <c r="C1511">
        <f>Table2[[#This Row],[NumStorePurchases]]</f>
        <v>5</v>
      </c>
      <c r="D1511">
        <f>Table2[[#This Row],[NumWebVisitsMonth]]</f>
        <v>8</v>
      </c>
      <c r="E1511" s="3">
        <f>Table12[[#This Row],[Age]]</f>
        <v>37</v>
      </c>
      <c r="F1511" t="s">
        <v>31</v>
      </c>
      <c r="G1511" t="str">
        <f>Table12[[#This Row],[DVAD]]</f>
        <v>36-45</v>
      </c>
      <c r="H1511" t="str">
        <f>Table12[[#This Row],[Kids]]</f>
        <v>No</v>
      </c>
      <c r="I1511" t="str">
        <f>Table12[[#This Row],[Teens]]</f>
        <v>Yes</v>
      </c>
    </row>
    <row r="1512" spans="1:9" ht="16.5" x14ac:dyDescent="0.3">
      <c r="A1512">
        <f>Table2[[#This Row],[NumWebPurchases]]</f>
        <v>2</v>
      </c>
      <c r="B1512">
        <f>Table2[[#This Row],[NumCatalogPurchases]]</f>
        <v>8</v>
      </c>
      <c r="C1512">
        <f>Table2[[#This Row],[NumStorePurchases]]</f>
        <v>13</v>
      </c>
      <c r="D1512">
        <f>Table2[[#This Row],[NumWebVisitsMonth]]</f>
        <v>1</v>
      </c>
      <c r="E1512" s="3">
        <f>Table12[[#This Row],[Age]]</f>
        <v>42</v>
      </c>
      <c r="F1512" t="s">
        <v>33</v>
      </c>
      <c r="G1512" t="str">
        <f>Table12[[#This Row],[DVAD]]</f>
        <v>36-45</v>
      </c>
      <c r="H1512" t="str">
        <f>Table12[[#This Row],[Kids]]</f>
        <v>No</v>
      </c>
      <c r="I1512" t="str">
        <f>Table12[[#This Row],[Teens]]</f>
        <v>No</v>
      </c>
    </row>
    <row r="1513" spans="1:9" ht="16.5" x14ac:dyDescent="0.3">
      <c r="A1513">
        <f>Table2[[#This Row],[NumWebPurchases]]</f>
        <v>5</v>
      </c>
      <c r="B1513">
        <f>Table2[[#This Row],[NumCatalogPurchases]]</f>
        <v>5</v>
      </c>
      <c r="C1513">
        <f>Table2[[#This Row],[NumStorePurchases]]</f>
        <v>12</v>
      </c>
      <c r="D1513">
        <f>Table2[[#This Row],[NumWebVisitsMonth]]</f>
        <v>5</v>
      </c>
      <c r="E1513" s="3">
        <f>Table12[[#This Row],[Age]]</f>
        <v>55</v>
      </c>
      <c r="F1513" t="s">
        <v>30</v>
      </c>
      <c r="G1513" t="str">
        <f>Table12[[#This Row],[DVAD]]</f>
        <v>46-55</v>
      </c>
      <c r="H1513" t="str">
        <f>Table12[[#This Row],[Kids]]</f>
        <v>No</v>
      </c>
      <c r="I1513" t="str">
        <f>Table12[[#This Row],[Teens]]</f>
        <v>Yes</v>
      </c>
    </row>
    <row r="1514" spans="1:9" ht="16.5" x14ac:dyDescent="0.3">
      <c r="A1514">
        <f>Table2[[#This Row],[NumWebPurchases]]</f>
        <v>3</v>
      </c>
      <c r="B1514">
        <f>Table2[[#This Row],[NumCatalogPurchases]]</f>
        <v>4</v>
      </c>
      <c r="C1514">
        <f>Table2[[#This Row],[NumStorePurchases]]</f>
        <v>10</v>
      </c>
      <c r="D1514">
        <f>Table2[[#This Row],[NumWebVisitsMonth]]</f>
        <v>1</v>
      </c>
      <c r="E1514" s="3">
        <f>Table12[[#This Row],[Age]]</f>
        <v>26</v>
      </c>
      <c r="F1514" t="s">
        <v>33</v>
      </c>
      <c r="G1514" t="str">
        <f>Table12[[#This Row],[DVAD]]</f>
        <v>26-35</v>
      </c>
      <c r="H1514" t="str">
        <f>Table12[[#This Row],[Kids]]</f>
        <v>No</v>
      </c>
      <c r="I1514" t="str">
        <f>Table12[[#This Row],[Teens]]</f>
        <v>No</v>
      </c>
    </row>
    <row r="1515" spans="1:9" ht="16.5" x14ac:dyDescent="0.3">
      <c r="A1515">
        <f>Table2[[#This Row],[NumWebPurchases]]</f>
        <v>3</v>
      </c>
      <c r="B1515">
        <f>Table2[[#This Row],[NumCatalogPurchases]]</f>
        <v>2</v>
      </c>
      <c r="C1515">
        <f>Table2[[#This Row],[NumStorePurchases]]</f>
        <v>2</v>
      </c>
      <c r="D1515">
        <f>Table2[[#This Row],[NumWebVisitsMonth]]</f>
        <v>8</v>
      </c>
      <c r="E1515" s="3">
        <f>Table12[[#This Row],[Age]]</f>
        <v>37</v>
      </c>
      <c r="F1515" t="s">
        <v>33</v>
      </c>
      <c r="G1515" t="str">
        <f>Table12[[#This Row],[DVAD]]</f>
        <v>36-45</v>
      </c>
      <c r="H1515" t="str">
        <f>Table12[[#This Row],[Kids]]</f>
        <v>Yes</v>
      </c>
      <c r="I1515" t="str">
        <f>Table12[[#This Row],[Teens]]</f>
        <v>Yes</v>
      </c>
    </row>
    <row r="1516" spans="1:9" ht="16.5" x14ac:dyDescent="0.3">
      <c r="A1516">
        <f>Table2[[#This Row],[NumWebPurchases]]</f>
        <v>10</v>
      </c>
      <c r="B1516">
        <f>Table2[[#This Row],[NumCatalogPurchases]]</f>
        <v>4</v>
      </c>
      <c r="C1516">
        <f>Table2[[#This Row],[NumStorePurchases]]</f>
        <v>9</v>
      </c>
      <c r="D1516">
        <f>Table2[[#This Row],[NumWebVisitsMonth]]</f>
        <v>7</v>
      </c>
      <c r="E1516" s="3">
        <f>Table12[[#This Row],[Age]]</f>
        <v>47</v>
      </c>
      <c r="F1516" t="s">
        <v>31</v>
      </c>
      <c r="G1516" t="str">
        <f>Table12[[#This Row],[DVAD]]</f>
        <v>46-55</v>
      </c>
      <c r="H1516" t="str">
        <f>Table12[[#This Row],[Kids]]</f>
        <v>No</v>
      </c>
      <c r="I1516" t="str">
        <f>Table12[[#This Row],[Teens]]</f>
        <v>Yes</v>
      </c>
    </row>
    <row r="1517" spans="1:9" ht="16.5" x14ac:dyDescent="0.3">
      <c r="A1517">
        <f>Table2[[#This Row],[NumWebPurchases]]</f>
        <v>4</v>
      </c>
      <c r="B1517">
        <f>Table2[[#This Row],[NumCatalogPurchases]]</f>
        <v>8</v>
      </c>
      <c r="C1517">
        <f>Table2[[#This Row],[NumStorePurchases]]</f>
        <v>9</v>
      </c>
      <c r="D1517">
        <f>Table2[[#This Row],[NumWebVisitsMonth]]</f>
        <v>2</v>
      </c>
      <c r="E1517" s="3">
        <f>Table12[[#This Row],[Age]]</f>
        <v>28</v>
      </c>
      <c r="F1517" t="s">
        <v>30</v>
      </c>
      <c r="G1517" t="str">
        <f>Table12[[#This Row],[DVAD]]</f>
        <v>26-35</v>
      </c>
      <c r="H1517" t="str">
        <f>Table12[[#This Row],[Kids]]</f>
        <v>No</v>
      </c>
      <c r="I1517" t="str">
        <f>Table12[[#This Row],[Teens]]</f>
        <v>No</v>
      </c>
    </row>
    <row r="1518" spans="1:9" ht="16.5" x14ac:dyDescent="0.3">
      <c r="A1518">
        <f>Table2[[#This Row],[NumWebPurchases]]</f>
        <v>3</v>
      </c>
      <c r="B1518">
        <f>Table2[[#This Row],[NumCatalogPurchases]]</f>
        <v>1</v>
      </c>
      <c r="C1518">
        <f>Table2[[#This Row],[NumStorePurchases]]</f>
        <v>2</v>
      </c>
      <c r="D1518">
        <f>Table2[[#This Row],[NumWebVisitsMonth]]</f>
        <v>8</v>
      </c>
      <c r="E1518" s="3">
        <f>Table12[[#This Row],[Age]]</f>
        <v>36</v>
      </c>
      <c r="F1518" t="s">
        <v>33</v>
      </c>
      <c r="G1518" t="str">
        <f>Table12[[#This Row],[DVAD]]</f>
        <v>36-45</v>
      </c>
      <c r="H1518" t="str">
        <f>Table12[[#This Row],[Kids]]</f>
        <v>No</v>
      </c>
      <c r="I1518" t="str">
        <f>Table12[[#This Row],[Teens]]</f>
        <v>No</v>
      </c>
    </row>
    <row r="1519" spans="1:9" ht="16.5" x14ac:dyDescent="0.3">
      <c r="A1519">
        <f>Table2[[#This Row],[NumWebPurchases]]</f>
        <v>4</v>
      </c>
      <c r="B1519">
        <f>Table2[[#This Row],[NumCatalogPurchases]]</f>
        <v>2</v>
      </c>
      <c r="C1519">
        <f>Table2[[#This Row],[NumStorePurchases]]</f>
        <v>4</v>
      </c>
      <c r="D1519">
        <f>Table2[[#This Row],[NumWebVisitsMonth]]</f>
        <v>5</v>
      </c>
      <c r="E1519" s="3">
        <f>Table12[[#This Row],[Age]]</f>
        <v>34</v>
      </c>
      <c r="F1519" t="s">
        <v>33</v>
      </c>
      <c r="G1519" t="str">
        <f>Table12[[#This Row],[DVAD]]</f>
        <v>26-35</v>
      </c>
      <c r="H1519" t="str">
        <f>Table12[[#This Row],[Kids]]</f>
        <v>Yes</v>
      </c>
      <c r="I1519" t="str">
        <f>Table12[[#This Row],[Teens]]</f>
        <v>No</v>
      </c>
    </row>
    <row r="1520" spans="1:9" ht="16.5" x14ac:dyDescent="0.3">
      <c r="A1520">
        <f>Table2[[#This Row],[NumWebPurchases]]</f>
        <v>10</v>
      </c>
      <c r="B1520">
        <f>Table2[[#This Row],[NumCatalogPurchases]]</f>
        <v>3</v>
      </c>
      <c r="C1520">
        <f>Table2[[#This Row],[NumStorePurchases]]</f>
        <v>8</v>
      </c>
      <c r="D1520">
        <f>Table2[[#This Row],[NumWebVisitsMonth]]</f>
        <v>8</v>
      </c>
      <c r="E1520" s="3">
        <f>Table12[[#This Row],[Age]]</f>
        <v>50</v>
      </c>
      <c r="F1520" t="s">
        <v>33</v>
      </c>
      <c r="G1520" t="str">
        <f>Table12[[#This Row],[DVAD]]</f>
        <v>46-55</v>
      </c>
      <c r="H1520" t="str">
        <f>Table12[[#This Row],[Kids]]</f>
        <v>No</v>
      </c>
      <c r="I1520" t="str">
        <f>Table12[[#This Row],[Teens]]</f>
        <v>Yes</v>
      </c>
    </row>
    <row r="1521" spans="1:9" ht="16.5" x14ac:dyDescent="0.3">
      <c r="A1521">
        <f>Table2[[#This Row],[NumWebPurchases]]</f>
        <v>2</v>
      </c>
      <c r="B1521">
        <f>Table2[[#This Row],[NumCatalogPurchases]]</f>
        <v>0</v>
      </c>
      <c r="C1521">
        <f>Table2[[#This Row],[NumStorePurchases]]</f>
        <v>4</v>
      </c>
      <c r="D1521">
        <f>Table2[[#This Row],[NumWebVisitsMonth]]</f>
        <v>5</v>
      </c>
      <c r="E1521" s="3">
        <f>Table12[[#This Row],[Age]]</f>
        <v>35</v>
      </c>
      <c r="F1521" t="s">
        <v>30</v>
      </c>
      <c r="G1521" t="str">
        <f>Table12[[#This Row],[DVAD]]</f>
        <v>26-35</v>
      </c>
      <c r="H1521" t="str">
        <f>Table12[[#This Row],[Kids]]</f>
        <v>Yes</v>
      </c>
      <c r="I1521" t="str">
        <f>Table12[[#This Row],[Teens]]</f>
        <v>No</v>
      </c>
    </row>
    <row r="1522" spans="1:9" ht="16.5" x14ac:dyDescent="0.3">
      <c r="A1522">
        <f>Table2[[#This Row],[NumWebPurchases]]</f>
        <v>3</v>
      </c>
      <c r="B1522">
        <f>Table2[[#This Row],[NumCatalogPurchases]]</f>
        <v>0</v>
      </c>
      <c r="C1522">
        <f>Table2[[#This Row],[NumStorePurchases]]</f>
        <v>3</v>
      </c>
      <c r="D1522">
        <f>Table2[[#This Row],[NumWebVisitsMonth]]</f>
        <v>8</v>
      </c>
      <c r="E1522" s="3">
        <f>Table12[[#This Row],[Age]]</f>
        <v>41</v>
      </c>
      <c r="F1522" t="s">
        <v>30</v>
      </c>
      <c r="G1522" t="str">
        <f>Table12[[#This Row],[DVAD]]</f>
        <v>36-45</v>
      </c>
      <c r="H1522" t="str">
        <f>Table12[[#This Row],[Kids]]</f>
        <v>Yes</v>
      </c>
      <c r="I1522" t="str">
        <f>Table12[[#This Row],[Teens]]</f>
        <v>No</v>
      </c>
    </row>
    <row r="1523" spans="1:9" ht="16.5" x14ac:dyDescent="0.3">
      <c r="A1523">
        <f>Table2[[#This Row],[NumWebPurchases]]</f>
        <v>2</v>
      </c>
      <c r="B1523">
        <f>Table2[[#This Row],[NumCatalogPurchases]]</f>
        <v>0</v>
      </c>
      <c r="C1523">
        <f>Table2[[#This Row],[NumStorePurchases]]</f>
        <v>3</v>
      </c>
      <c r="D1523">
        <f>Table2[[#This Row],[NumWebVisitsMonth]]</f>
        <v>9</v>
      </c>
      <c r="E1523" s="3">
        <f>Table12[[#This Row],[Age]]</f>
        <v>42</v>
      </c>
      <c r="F1523" t="s">
        <v>31</v>
      </c>
      <c r="G1523" t="str">
        <f>Table12[[#This Row],[DVAD]]</f>
        <v>36-45</v>
      </c>
      <c r="H1523" t="str">
        <f>Table12[[#This Row],[Kids]]</f>
        <v>Yes</v>
      </c>
      <c r="I1523" t="str">
        <f>Table12[[#This Row],[Teens]]</f>
        <v>No</v>
      </c>
    </row>
    <row r="1524" spans="1:9" ht="16.5" x14ac:dyDescent="0.3">
      <c r="A1524">
        <f>Table2[[#This Row],[NumWebPurchases]]</f>
        <v>10</v>
      </c>
      <c r="B1524">
        <f>Table2[[#This Row],[NumCatalogPurchases]]</f>
        <v>2</v>
      </c>
      <c r="C1524">
        <f>Table2[[#This Row],[NumStorePurchases]]</f>
        <v>6</v>
      </c>
      <c r="D1524">
        <f>Table2[[#This Row],[NumWebVisitsMonth]]</f>
        <v>3</v>
      </c>
      <c r="E1524" s="3">
        <f>Table12[[#This Row],[Age]]</f>
        <v>30</v>
      </c>
      <c r="F1524" t="s">
        <v>30</v>
      </c>
      <c r="G1524" t="str">
        <f>Table12[[#This Row],[DVAD]]</f>
        <v>26-35</v>
      </c>
      <c r="H1524" t="str">
        <f>Table12[[#This Row],[Kids]]</f>
        <v>No</v>
      </c>
      <c r="I1524" t="str">
        <f>Table12[[#This Row],[Teens]]</f>
        <v>No</v>
      </c>
    </row>
    <row r="1525" spans="1:9" ht="16.5" x14ac:dyDescent="0.3">
      <c r="A1525">
        <f>Table2[[#This Row],[NumWebPurchases]]</f>
        <v>4</v>
      </c>
      <c r="B1525">
        <f>Table2[[#This Row],[NumCatalogPurchases]]</f>
        <v>5</v>
      </c>
      <c r="C1525">
        <f>Table2[[#This Row],[NumStorePurchases]]</f>
        <v>12</v>
      </c>
      <c r="D1525">
        <f>Table2[[#This Row],[NumWebVisitsMonth]]</f>
        <v>3</v>
      </c>
      <c r="E1525" s="3">
        <f>Table12[[#This Row],[Age]]</f>
        <v>42</v>
      </c>
      <c r="F1525" t="s">
        <v>33</v>
      </c>
      <c r="G1525" t="str">
        <f>Table12[[#This Row],[DVAD]]</f>
        <v>36-45</v>
      </c>
      <c r="H1525" t="str">
        <f>Table12[[#This Row],[Kids]]</f>
        <v>No</v>
      </c>
      <c r="I1525" t="str">
        <f>Table12[[#This Row],[Teens]]</f>
        <v>No</v>
      </c>
    </row>
    <row r="1526" spans="1:9" ht="16.5" x14ac:dyDescent="0.3">
      <c r="A1526">
        <f>Table2[[#This Row],[NumWebPurchases]]</f>
        <v>2</v>
      </c>
      <c r="B1526">
        <f>Table2[[#This Row],[NumCatalogPurchases]]</f>
        <v>1</v>
      </c>
      <c r="C1526">
        <f>Table2[[#This Row],[NumStorePurchases]]</f>
        <v>3</v>
      </c>
      <c r="D1526">
        <f>Table2[[#This Row],[NumWebVisitsMonth]]</f>
        <v>6</v>
      </c>
      <c r="E1526" s="3">
        <f>Table12[[#This Row],[Age]]</f>
        <v>38</v>
      </c>
      <c r="F1526" t="s">
        <v>30</v>
      </c>
      <c r="G1526" t="str">
        <f>Table12[[#This Row],[DVAD]]</f>
        <v>36-45</v>
      </c>
      <c r="H1526" t="str">
        <f>Table12[[#This Row],[Kids]]</f>
        <v>Yes</v>
      </c>
      <c r="I1526" t="str">
        <f>Table12[[#This Row],[Teens]]</f>
        <v>No</v>
      </c>
    </row>
    <row r="1527" spans="1:9" ht="16.5" x14ac:dyDescent="0.3">
      <c r="A1527">
        <f>Table2[[#This Row],[NumWebPurchases]]</f>
        <v>2</v>
      </c>
      <c r="B1527">
        <f>Table2[[#This Row],[NumCatalogPurchases]]</f>
        <v>0</v>
      </c>
      <c r="C1527">
        <f>Table2[[#This Row],[NumStorePurchases]]</f>
        <v>3</v>
      </c>
      <c r="D1527">
        <f>Table2[[#This Row],[NumWebVisitsMonth]]</f>
        <v>7</v>
      </c>
      <c r="E1527" s="3">
        <f>Table12[[#This Row],[Age]]</f>
        <v>41</v>
      </c>
      <c r="F1527" t="s">
        <v>33</v>
      </c>
      <c r="G1527" t="str">
        <f>Table12[[#This Row],[DVAD]]</f>
        <v>36-45</v>
      </c>
      <c r="H1527" t="str">
        <f>Table12[[#This Row],[Kids]]</f>
        <v>Yes</v>
      </c>
      <c r="I1527" t="str">
        <f>Table12[[#This Row],[Teens]]</f>
        <v>No</v>
      </c>
    </row>
    <row r="1528" spans="1:9" ht="16.5" x14ac:dyDescent="0.3">
      <c r="A1528">
        <f>Table2[[#This Row],[NumWebPurchases]]</f>
        <v>0</v>
      </c>
      <c r="B1528">
        <f>Table2[[#This Row],[NumCatalogPurchases]]</f>
        <v>0</v>
      </c>
      <c r="C1528">
        <f>Table2[[#This Row],[NumStorePurchases]]</f>
        <v>0</v>
      </c>
      <c r="D1528">
        <f>Table2[[#This Row],[NumWebVisitsMonth]]</f>
        <v>14</v>
      </c>
      <c r="E1528" s="3">
        <f>Table12[[#This Row],[Age]]</f>
        <v>40</v>
      </c>
      <c r="F1528" t="s">
        <v>38</v>
      </c>
      <c r="G1528" t="str">
        <f>Table12[[#This Row],[DVAD]]</f>
        <v>36-45</v>
      </c>
      <c r="H1528" t="str">
        <f>Table12[[#This Row],[Kids]]</f>
        <v>Yes</v>
      </c>
      <c r="I1528" t="str">
        <f>Table12[[#This Row],[Teens]]</f>
        <v>No</v>
      </c>
    </row>
    <row r="1529" spans="1:9" ht="16.5" x14ac:dyDescent="0.3">
      <c r="A1529">
        <f>Table2[[#This Row],[NumWebPurchases]]</f>
        <v>7</v>
      </c>
      <c r="B1529">
        <f>Table2[[#This Row],[NumCatalogPurchases]]</f>
        <v>4</v>
      </c>
      <c r="C1529">
        <f>Table2[[#This Row],[NumStorePurchases]]</f>
        <v>9</v>
      </c>
      <c r="D1529">
        <f>Table2[[#This Row],[NumWebVisitsMonth]]</f>
        <v>7</v>
      </c>
      <c r="E1529" s="3">
        <f>Table12[[#This Row],[Age]]</f>
        <v>36</v>
      </c>
      <c r="F1529" t="s">
        <v>31</v>
      </c>
      <c r="G1529" t="str">
        <f>Table12[[#This Row],[DVAD]]</f>
        <v>36-45</v>
      </c>
      <c r="H1529" t="str">
        <f>Table12[[#This Row],[Kids]]</f>
        <v>Yes</v>
      </c>
      <c r="I1529" t="str">
        <f>Table12[[#This Row],[Teens]]</f>
        <v>Yes</v>
      </c>
    </row>
    <row r="1530" spans="1:9" ht="16.5" x14ac:dyDescent="0.3">
      <c r="A1530">
        <f>Table2[[#This Row],[NumWebPurchases]]</f>
        <v>4</v>
      </c>
      <c r="B1530">
        <f>Table2[[#This Row],[NumCatalogPurchases]]</f>
        <v>6</v>
      </c>
      <c r="C1530">
        <f>Table2[[#This Row],[NumStorePurchases]]</f>
        <v>7</v>
      </c>
      <c r="D1530">
        <f>Table2[[#This Row],[NumWebVisitsMonth]]</f>
        <v>1</v>
      </c>
      <c r="E1530" s="3">
        <f>Table12[[#This Row],[Age]]</f>
        <v>66</v>
      </c>
      <c r="F1530" t="s">
        <v>30</v>
      </c>
      <c r="G1530" t="str">
        <f>Table12[[#This Row],[DVAD]]</f>
        <v>66-75</v>
      </c>
      <c r="H1530" t="str">
        <f>Table12[[#This Row],[Kids]]</f>
        <v>No</v>
      </c>
      <c r="I1530" t="str">
        <f>Table12[[#This Row],[Teens]]</f>
        <v>No</v>
      </c>
    </row>
    <row r="1531" spans="1:9" ht="16.5" x14ac:dyDescent="0.3">
      <c r="A1531">
        <f>Table2[[#This Row],[NumWebPurchases]]</f>
        <v>2</v>
      </c>
      <c r="B1531">
        <f>Table2[[#This Row],[NumCatalogPurchases]]</f>
        <v>2</v>
      </c>
      <c r="C1531">
        <f>Table2[[#This Row],[NumStorePurchases]]</f>
        <v>2</v>
      </c>
      <c r="D1531">
        <f>Table2[[#This Row],[NumWebVisitsMonth]]</f>
        <v>7</v>
      </c>
      <c r="E1531" s="3">
        <f>Table12[[#This Row],[Age]]</f>
        <v>54</v>
      </c>
      <c r="F1531" t="s">
        <v>31</v>
      </c>
      <c r="G1531" t="str">
        <f>Table12[[#This Row],[DVAD]]</f>
        <v>46-55</v>
      </c>
      <c r="H1531" t="str">
        <f>Table12[[#This Row],[Kids]]</f>
        <v>Yes</v>
      </c>
      <c r="I1531" t="str">
        <f>Table12[[#This Row],[Teens]]</f>
        <v>Yes</v>
      </c>
    </row>
    <row r="1532" spans="1:9" ht="16.5" x14ac:dyDescent="0.3">
      <c r="A1532">
        <f>Table2[[#This Row],[NumWebPurchases]]</f>
        <v>4</v>
      </c>
      <c r="B1532">
        <f>Table2[[#This Row],[NumCatalogPurchases]]</f>
        <v>6</v>
      </c>
      <c r="C1532">
        <f>Table2[[#This Row],[NumStorePurchases]]</f>
        <v>4</v>
      </c>
      <c r="D1532">
        <f>Table2[[#This Row],[NumWebVisitsMonth]]</f>
        <v>3</v>
      </c>
      <c r="E1532" s="3">
        <f>Table12[[#This Row],[Age]]</f>
        <v>27</v>
      </c>
      <c r="F1532" t="s">
        <v>33</v>
      </c>
      <c r="G1532" t="str">
        <f>Table12[[#This Row],[DVAD]]</f>
        <v>26-35</v>
      </c>
      <c r="H1532" t="str">
        <f>Table12[[#This Row],[Kids]]</f>
        <v>No</v>
      </c>
      <c r="I1532" t="str">
        <f>Table12[[#This Row],[Teens]]</f>
        <v>No</v>
      </c>
    </row>
    <row r="1533" spans="1:9" ht="16.5" x14ac:dyDescent="0.3">
      <c r="A1533">
        <f>Table2[[#This Row],[NumWebPurchases]]</f>
        <v>1</v>
      </c>
      <c r="B1533">
        <f>Table2[[#This Row],[NumCatalogPurchases]]</f>
        <v>1</v>
      </c>
      <c r="C1533">
        <f>Table2[[#This Row],[NumStorePurchases]]</f>
        <v>3</v>
      </c>
      <c r="D1533">
        <f>Table2[[#This Row],[NumWebVisitsMonth]]</f>
        <v>5</v>
      </c>
      <c r="E1533" s="3">
        <f>Table12[[#This Row],[Age]]</f>
        <v>53</v>
      </c>
      <c r="F1533" t="s">
        <v>31</v>
      </c>
      <c r="G1533" t="str">
        <f>Table12[[#This Row],[DVAD]]</f>
        <v>46-55</v>
      </c>
      <c r="H1533" t="str">
        <f>Table12[[#This Row],[Kids]]</f>
        <v>No</v>
      </c>
      <c r="I1533" t="str">
        <f>Table12[[#This Row],[Teens]]</f>
        <v>Yes</v>
      </c>
    </row>
    <row r="1534" spans="1:9" ht="16.5" x14ac:dyDescent="0.3">
      <c r="A1534">
        <f>Table2[[#This Row],[NumWebPurchases]]</f>
        <v>6</v>
      </c>
      <c r="B1534">
        <f>Table2[[#This Row],[NumCatalogPurchases]]</f>
        <v>3</v>
      </c>
      <c r="C1534">
        <f>Table2[[#This Row],[NumStorePurchases]]</f>
        <v>13</v>
      </c>
      <c r="D1534">
        <f>Table2[[#This Row],[NumWebVisitsMonth]]</f>
        <v>9</v>
      </c>
      <c r="E1534" s="3">
        <f>Table12[[#This Row],[Age]]</f>
        <v>37</v>
      </c>
      <c r="F1534" t="s">
        <v>33</v>
      </c>
      <c r="G1534" t="str">
        <f>Table12[[#This Row],[DVAD]]</f>
        <v>36-45</v>
      </c>
      <c r="H1534" t="str">
        <f>Table12[[#This Row],[Kids]]</f>
        <v>No</v>
      </c>
      <c r="I1534" t="str">
        <f>Table12[[#This Row],[Teens]]</f>
        <v>Yes</v>
      </c>
    </row>
    <row r="1535" spans="1:9" ht="16.5" x14ac:dyDescent="0.3">
      <c r="A1535">
        <f>Table2[[#This Row],[NumWebPurchases]]</f>
        <v>5</v>
      </c>
      <c r="B1535">
        <f>Table2[[#This Row],[NumCatalogPurchases]]</f>
        <v>1</v>
      </c>
      <c r="C1535">
        <f>Table2[[#This Row],[NumStorePurchases]]</f>
        <v>5</v>
      </c>
      <c r="D1535">
        <f>Table2[[#This Row],[NumWebVisitsMonth]]</f>
        <v>7</v>
      </c>
      <c r="E1535" s="3">
        <f>Table12[[#This Row],[Age]]</f>
        <v>55</v>
      </c>
      <c r="F1535" t="s">
        <v>30</v>
      </c>
      <c r="G1535" t="str">
        <f>Table12[[#This Row],[DVAD]]</f>
        <v>46-55</v>
      </c>
      <c r="H1535" t="str">
        <f>Table12[[#This Row],[Kids]]</f>
        <v>Yes</v>
      </c>
      <c r="I1535" t="str">
        <f>Table12[[#This Row],[Teens]]</f>
        <v>Yes</v>
      </c>
    </row>
    <row r="1536" spans="1:9" ht="16.5" x14ac:dyDescent="0.3">
      <c r="A1536">
        <f>Table2[[#This Row],[NumWebPurchases]]</f>
        <v>7</v>
      </c>
      <c r="B1536">
        <f>Table2[[#This Row],[NumCatalogPurchases]]</f>
        <v>3</v>
      </c>
      <c r="C1536">
        <f>Table2[[#This Row],[NumStorePurchases]]</f>
        <v>13</v>
      </c>
      <c r="D1536">
        <f>Table2[[#This Row],[NumWebVisitsMonth]]</f>
        <v>5</v>
      </c>
      <c r="E1536" s="3">
        <f>Table12[[#This Row],[Age]]</f>
        <v>39</v>
      </c>
      <c r="F1536" t="s">
        <v>33</v>
      </c>
      <c r="G1536" t="str">
        <f>Table12[[#This Row],[DVAD]]</f>
        <v>36-45</v>
      </c>
      <c r="H1536" t="str">
        <f>Table12[[#This Row],[Kids]]</f>
        <v>No</v>
      </c>
      <c r="I1536" t="str">
        <f>Table12[[#This Row],[Teens]]</f>
        <v>Yes</v>
      </c>
    </row>
    <row r="1537" spans="1:9" ht="16.5" x14ac:dyDescent="0.3">
      <c r="A1537">
        <f>Table2[[#This Row],[NumWebPurchases]]</f>
        <v>3</v>
      </c>
      <c r="B1537">
        <f>Table2[[#This Row],[NumCatalogPurchases]]</f>
        <v>2</v>
      </c>
      <c r="C1537">
        <f>Table2[[#This Row],[NumStorePurchases]]</f>
        <v>2</v>
      </c>
      <c r="D1537">
        <f>Table2[[#This Row],[NumWebVisitsMonth]]</f>
        <v>8</v>
      </c>
      <c r="E1537" s="3">
        <f>Table12[[#This Row],[Age]]</f>
        <v>37</v>
      </c>
      <c r="F1537" t="s">
        <v>30</v>
      </c>
      <c r="G1537" t="str">
        <f>Table12[[#This Row],[DVAD]]</f>
        <v>36-45</v>
      </c>
      <c r="H1537" t="str">
        <f>Table12[[#This Row],[Kids]]</f>
        <v>Yes</v>
      </c>
      <c r="I1537" t="str">
        <f>Table12[[#This Row],[Teens]]</f>
        <v>Yes</v>
      </c>
    </row>
    <row r="1538" spans="1:9" ht="16.5" x14ac:dyDescent="0.3">
      <c r="A1538">
        <f>Table2[[#This Row],[NumWebPurchases]]</f>
        <v>3</v>
      </c>
      <c r="B1538">
        <f>Table2[[#This Row],[NumCatalogPurchases]]</f>
        <v>0</v>
      </c>
      <c r="C1538">
        <f>Table2[[#This Row],[NumStorePurchases]]</f>
        <v>3</v>
      </c>
      <c r="D1538">
        <f>Table2[[#This Row],[NumWebVisitsMonth]]</f>
        <v>8</v>
      </c>
      <c r="E1538" s="3">
        <f>Table12[[#This Row],[Age]]</f>
        <v>24</v>
      </c>
      <c r="F1538" t="s">
        <v>30</v>
      </c>
      <c r="G1538" t="str">
        <f>Table12[[#This Row],[DVAD]]</f>
        <v>16-25</v>
      </c>
      <c r="H1538" t="str">
        <f>Table12[[#This Row],[Kids]]</f>
        <v>Yes</v>
      </c>
      <c r="I1538" t="str">
        <f>Table12[[#This Row],[Teens]]</f>
        <v>No</v>
      </c>
    </row>
    <row r="1539" spans="1:9" ht="16.5" x14ac:dyDescent="0.3">
      <c r="A1539">
        <f>Table2[[#This Row],[NumWebPurchases]]</f>
        <v>5</v>
      </c>
      <c r="B1539">
        <f>Table2[[#This Row],[NumCatalogPurchases]]</f>
        <v>1</v>
      </c>
      <c r="C1539">
        <f>Table2[[#This Row],[NumStorePurchases]]</f>
        <v>5</v>
      </c>
      <c r="D1539">
        <f>Table2[[#This Row],[NumWebVisitsMonth]]</f>
        <v>9</v>
      </c>
      <c r="E1539" s="3">
        <f>Table12[[#This Row],[Age]]</f>
        <v>24</v>
      </c>
      <c r="F1539" t="s">
        <v>38</v>
      </c>
      <c r="G1539" t="str">
        <f>Table12[[#This Row],[DVAD]]</f>
        <v>16-25</v>
      </c>
      <c r="H1539" t="str">
        <f>Table12[[#This Row],[Kids]]</f>
        <v>Yes</v>
      </c>
      <c r="I1539" t="str">
        <f>Table12[[#This Row],[Teens]]</f>
        <v>No</v>
      </c>
    </row>
    <row r="1540" spans="1:9" ht="16.5" x14ac:dyDescent="0.3">
      <c r="A1540">
        <f>Table2[[#This Row],[NumWebPurchases]]</f>
        <v>1</v>
      </c>
      <c r="B1540">
        <f>Table2[[#This Row],[NumCatalogPurchases]]</f>
        <v>1</v>
      </c>
      <c r="C1540">
        <f>Table2[[#This Row],[NumStorePurchases]]</f>
        <v>2</v>
      </c>
      <c r="D1540">
        <f>Table2[[#This Row],[NumWebVisitsMonth]]</f>
        <v>8</v>
      </c>
      <c r="E1540" s="3">
        <f>Table12[[#This Row],[Age]]</f>
        <v>24</v>
      </c>
      <c r="F1540" t="s">
        <v>33</v>
      </c>
      <c r="G1540" t="str">
        <f>Table12[[#This Row],[DVAD]]</f>
        <v>16-25</v>
      </c>
      <c r="H1540" t="str">
        <f>Table12[[#This Row],[Kids]]</f>
        <v>Yes</v>
      </c>
      <c r="I1540" t="str">
        <f>Table12[[#This Row],[Teens]]</f>
        <v>No</v>
      </c>
    </row>
    <row r="1541" spans="1:9" ht="16.5" x14ac:dyDescent="0.3">
      <c r="A1541">
        <f>Table2[[#This Row],[NumWebPurchases]]</f>
        <v>3</v>
      </c>
      <c r="B1541">
        <f>Table2[[#This Row],[NumCatalogPurchases]]</f>
        <v>6</v>
      </c>
      <c r="C1541">
        <f>Table2[[#This Row],[NumStorePurchases]]</f>
        <v>6</v>
      </c>
      <c r="D1541">
        <f>Table2[[#This Row],[NumWebVisitsMonth]]</f>
        <v>1</v>
      </c>
      <c r="E1541" s="3">
        <f>Table12[[#This Row],[Age]]</f>
        <v>54</v>
      </c>
      <c r="F1541" t="s">
        <v>30</v>
      </c>
      <c r="G1541" t="str">
        <f>Table12[[#This Row],[DVAD]]</f>
        <v>46-55</v>
      </c>
      <c r="H1541" t="str">
        <f>Table12[[#This Row],[Kids]]</f>
        <v>No</v>
      </c>
      <c r="I1541" t="str">
        <f>Table12[[#This Row],[Teens]]</f>
        <v>No</v>
      </c>
    </row>
    <row r="1542" spans="1:9" ht="16.5" x14ac:dyDescent="0.3">
      <c r="A1542">
        <f>Table2[[#This Row],[NumWebPurchases]]</f>
        <v>3</v>
      </c>
      <c r="B1542">
        <f>Table2[[#This Row],[NumCatalogPurchases]]</f>
        <v>4</v>
      </c>
      <c r="C1542">
        <f>Table2[[#This Row],[NumStorePurchases]]</f>
        <v>9</v>
      </c>
      <c r="D1542">
        <f>Table2[[#This Row],[NumWebVisitsMonth]]</f>
        <v>8</v>
      </c>
      <c r="E1542" s="3">
        <f>Table12[[#This Row],[Age]]</f>
        <v>41</v>
      </c>
      <c r="F1542" t="s">
        <v>31</v>
      </c>
      <c r="G1542" t="str">
        <f>Table12[[#This Row],[DVAD]]</f>
        <v>36-45</v>
      </c>
      <c r="H1542" t="str">
        <f>Table12[[#This Row],[Kids]]</f>
        <v>No</v>
      </c>
      <c r="I1542" t="str">
        <f>Table12[[#This Row],[Teens]]</f>
        <v>Yes</v>
      </c>
    </row>
    <row r="1543" spans="1:9" ht="16.5" x14ac:dyDescent="0.3">
      <c r="A1543">
        <f>Table2[[#This Row],[NumWebPurchases]]</f>
        <v>11</v>
      </c>
      <c r="B1543">
        <f>Table2[[#This Row],[NumCatalogPurchases]]</f>
        <v>2</v>
      </c>
      <c r="C1543">
        <f>Table2[[#This Row],[NumStorePurchases]]</f>
        <v>12</v>
      </c>
      <c r="D1543">
        <f>Table2[[#This Row],[NumWebVisitsMonth]]</f>
        <v>7</v>
      </c>
      <c r="E1543" s="3">
        <f>Table12[[#This Row],[Age]]</f>
        <v>46</v>
      </c>
      <c r="F1543" t="s">
        <v>31</v>
      </c>
      <c r="G1543" t="str">
        <f>Table12[[#This Row],[DVAD]]</f>
        <v>46-55</v>
      </c>
      <c r="H1543" t="str">
        <f>Table12[[#This Row],[Kids]]</f>
        <v>Yes</v>
      </c>
      <c r="I1543" t="str">
        <f>Table12[[#This Row],[Teens]]</f>
        <v>No</v>
      </c>
    </row>
    <row r="1544" spans="1:9" ht="16.5" x14ac:dyDescent="0.3">
      <c r="A1544">
        <f>Table2[[#This Row],[NumWebPurchases]]</f>
        <v>3</v>
      </c>
      <c r="B1544">
        <f>Table2[[#This Row],[NumCatalogPurchases]]</f>
        <v>0</v>
      </c>
      <c r="C1544">
        <f>Table2[[#This Row],[NumStorePurchases]]</f>
        <v>4</v>
      </c>
      <c r="D1544">
        <f>Table2[[#This Row],[NumWebVisitsMonth]]</f>
        <v>7</v>
      </c>
      <c r="E1544" s="3">
        <f>Table12[[#This Row],[Age]]</f>
        <v>25</v>
      </c>
      <c r="F1544" t="s">
        <v>33</v>
      </c>
      <c r="G1544" t="str">
        <f>Table12[[#This Row],[DVAD]]</f>
        <v>16-25</v>
      </c>
      <c r="H1544" t="str">
        <f>Table12[[#This Row],[Kids]]</f>
        <v>Yes</v>
      </c>
      <c r="I1544" t="str">
        <f>Table12[[#This Row],[Teens]]</f>
        <v>No</v>
      </c>
    </row>
    <row r="1545" spans="1:9" ht="16.5" x14ac:dyDescent="0.3">
      <c r="A1545">
        <f>Table2[[#This Row],[NumWebPurchases]]</f>
        <v>9</v>
      </c>
      <c r="B1545">
        <f>Table2[[#This Row],[NumCatalogPurchases]]</f>
        <v>2</v>
      </c>
      <c r="C1545">
        <f>Table2[[#This Row],[NumStorePurchases]]</f>
        <v>12</v>
      </c>
      <c r="D1545">
        <f>Table2[[#This Row],[NumWebVisitsMonth]]</f>
        <v>5</v>
      </c>
      <c r="E1545" s="3">
        <f>Table12[[#This Row],[Age]]</f>
        <v>52</v>
      </c>
      <c r="F1545" t="s">
        <v>30</v>
      </c>
      <c r="G1545" t="str">
        <f>Table12[[#This Row],[DVAD]]</f>
        <v>46-55</v>
      </c>
      <c r="H1545" t="str">
        <f>Table12[[#This Row],[Kids]]</f>
        <v>Yes</v>
      </c>
      <c r="I1545" t="str">
        <f>Table12[[#This Row],[Teens]]</f>
        <v>Yes</v>
      </c>
    </row>
    <row r="1546" spans="1:9" ht="16.5" x14ac:dyDescent="0.3">
      <c r="A1546">
        <f>Table2[[#This Row],[NumWebPurchases]]</f>
        <v>5</v>
      </c>
      <c r="B1546">
        <f>Table2[[#This Row],[NumCatalogPurchases]]</f>
        <v>4</v>
      </c>
      <c r="C1546">
        <f>Table2[[#This Row],[NumStorePurchases]]</f>
        <v>10</v>
      </c>
      <c r="D1546">
        <f>Table2[[#This Row],[NumWebVisitsMonth]]</f>
        <v>3</v>
      </c>
      <c r="E1546" s="3">
        <f>Table12[[#This Row],[Age]]</f>
        <v>34</v>
      </c>
      <c r="F1546" t="s">
        <v>35</v>
      </c>
      <c r="G1546" t="str">
        <f>Table12[[#This Row],[DVAD]]</f>
        <v>26-35</v>
      </c>
      <c r="H1546" t="str">
        <f>Table12[[#This Row],[Kids]]</f>
        <v>No</v>
      </c>
      <c r="I1546" t="str">
        <f>Table12[[#This Row],[Teens]]</f>
        <v>No</v>
      </c>
    </row>
    <row r="1547" spans="1:9" ht="16.5" x14ac:dyDescent="0.3">
      <c r="A1547">
        <f>Table2[[#This Row],[NumWebPurchases]]</f>
        <v>0</v>
      </c>
      <c r="B1547">
        <f>Table2[[#This Row],[NumCatalogPurchases]]</f>
        <v>0</v>
      </c>
      <c r="C1547">
        <f>Table2[[#This Row],[NumStorePurchases]]</f>
        <v>3</v>
      </c>
      <c r="D1547">
        <f>Table2[[#This Row],[NumWebVisitsMonth]]</f>
        <v>5</v>
      </c>
      <c r="E1547" s="3">
        <f>Table12[[#This Row],[Age]]</f>
        <v>60</v>
      </c>
      <c r="F1547" t="s">
        <v>31</v>
      </c>
      <c r="G1547" t="str">
        <f>Table12[[#This Row],[DVAD]]</f>
        <v>56-65</v>
      </c>
      <c r="H1547" t="str">
        <f>Table12[[#This Row],[Kids]]</f>
        <v>Yes</v>
      </c>
      <c r="I1547" t="str">
        <f>Table12[[#This Row],[Teens]]</f>
        <v>Yes</v>
      </c>
    </row>
    <row r="1548" spans="1:9" ht="16.5" x14ac:dyDescent="0.3">
      <c r="A1548">
        <f>Table2[[#This Row],[NumWebPurchases]]</f>
        <v>9</v>
      </c>
      <c r="B1548">
        <f>Table2[[#This Row],[NumCatalogPurchases]]</f>
        <v>2</v>
      </c>
      <c r="C1548">
        <f>Table2[[#This Row],[NumStorePurchases]]</f>
        <v>10</v>
      </c>
      <c r="D1548">
        <f>Table2[[#This Row],[NumWebVisitsMonth]]</f>
        <v>7</v>
      </c>
      <c r="E1548" s="3">
        <f>Table12[[#This Row],[Age]]</f>
        <v>48</v>
      </c>
      <c r="F1548" t="s">
        <v>33</v>
      </c>
      <c r="G1548" t="str">
        <f>Table12[[#This Row],[DVAD]]</f>
        <v>46-55</v>
      </c>
      <c r="H1548" t="str">
        <f>Table12[[#This Row],[Kids]]</f>
        <v>No</v>
      </c>
      <c r="I1548" t="str">
        <f>Table12[[#This Row],[Teens]]</f>
        <v>Yes</v>
      </c>
    </row>
    <row r="1549" spans="1:9" ht="16.5" x14ac:dyDescent="0.3">
      <c r="A1549">
        <f>Table2[[#This Row],[NumWebPurchases]]</f>
        <v>3</v>
      </c>
      <c r="B1549">
        <f>Table2[[#This Row],[NumCatalogPurchases]]</f>
        <v>0</v>
      </c>
      <c r="C1549">
        <f>Table2[[#This Row],[NumStorePurchases]]</f>
        <v>3</v>
      </c>
      <c r="D1549">
        <f>Table2[[#This Row],[NumWebVisitsMonth]]</f>
        <v>8</v>
      </c>
      <c r="E1549" s="3">
        <f>Table12[[#This Row],[Age]]</f>
        <v>27</v>
      </c>
      <c r="F1549" t="s">
        <v>30</v>
      </c>
      <c r="G1549" t="str">
        <f>Table12[[#This Row],[DVAD]]</f>
        <v>26-35</v>
      </c>
      <c r="H1549" t="str">
        <f>Table12[[#This Row],[Kids]]</f>
        <v>Yes</v>
      </c>
      <c r="I1549" t="str">
        <f>Table12[[#This Row],[Teens]]</f>
        <v>No</v>
      </c>
    </row>
    <row r="1550" spans="1:9" ht="16.5" x14ac:dyDescent="0.3">
      <c r="A1550">
        <f>Table2[[#This Row],[NumWebPurchases]]</f>
        <v>2</v>
      </c>
      <c r="B1550">
        <f>Table2[[#This Row],[NumCatalogPurchases]]</f>
        <v>0</v>
      </c>
      <c r="C1550">
        <f>Table2[[#This Row],[NumStorePurchases]]</f>
        <v>3</v>
      </c>
      <c r="D1550">
        <f>Table2[[#This Row],[NumWebVisitsMonth]]</f>
        <v>6</v>
      </c>
      <c r="E1550" s="3">
        <f>Table12[[#This Row],[Age]]</f>
        <v>26</v>
      </c>
      <c r="F1550" t="s">
        <v>38</v>
      </c>
      <c r="G1550" t="str">
        <f>Table12[[#This Row],[DVAD]]</f>
        <v>26-35</v>
      </c>
      <c r="H1550" t="str">
        <f>Table12[[#This Row],[Kids]]</f>
        <v>No</v>
      </c>
      <c r="I1550" t="str">
        <f>Table12[[#This Row],[Teens]]</f>
        <v>No</v>
      </c>
    </row>
    <row r="1551" spans="1:9" ht="16.5" x14ac:dyDescent="0.3">
      <c r="A1551">
        <f>Table2[[#This Row],[NumWebPurchases]]</f>
        <v>4</v>
      </c>
      <c r="B1551">
        <f>Table2[[#This Row],[NumCatalogPurchases]]</f>
        <v>0</v>
      </c>
      <c r="C1551">
        <f>Table2[[#This Row],[NumStorePurchases]]</f>
        <v>3</v>
      </c>
      <c r="D1551">
        <f>Table2[[#This Row],[NumWebVisitsMonth]]</f>
        <v>8</v>
      </c>
      <c r="E1551" s="3">
        <f>Table12[[#This Row],[Age]]</f>
        <v>49</v>
      </c>
      <c r="F1551" t="s">
        <v>33</v>
      </c>
      <c r="G1551" t="str">
        <f>Table12[[#This Row],[DVAD]]</f>
        <v>46-55</v>
      </c>
      <c r="H1551" t="str">
        <f>Table12[[#This Row],[Kids]]</f>
        <v>No</v>
      </c>
      <c r="I1551" t="str">
        <f>Table12[[#This Row],[Teens]]</f>
        <v>No</v>
      </c>
    </row>
    <row r="1552" spans="1:9" ht="16.5" x14ac:dyDescent="0.3">
      <c r="A1552">
        <f>Table2[[#This Row],[NumWebPurchases]]</f>
        <v>8</v>
      </c>
      <c r="B1552">
        <f>Table2[[#This Row],[NumCatalogPurchases]]</f>
        <v>3</v>
      </c>
      <c r="C1552">
        <f>Table2[[#This Row],[NumStorePurchases]]</f>
        <v>7</v>
      </c>
      <c r="D1552">
        <f>Table2[[#This Row],[NumWebVisitsMonth]]</f>
        <v>7</v>
      </c>
      <c r="E1552" s="3">
        <f>Table12[[#This Row],[Age]]</f>
        <v>56</v>
      </c>
      <c r="F1552" t="s">
        <v>35</v>
      </c>
      <c r="G1552" t="str">
        <f>Table12[[#This Row],[DVAD]]</f>
        <v>56-65</v>
      </c>
      <c r="H1552" t="str">
        <f>Table12[[#This Row],[Kids]]</f>
        <v>No</v>
      </c>
      <c r="I1552" t="str">
        <f>Table12[[#This Row],[Teens]]</f>
        <v>Yes</v>
      </c>
    </row>
    <row r="1553" spans="1:9" ht="16.5" x14ac:dyDescent="0.3">
      <c r="A1553">
        <f>Table2[[#This Row],[NumWebPurchases]]</f>
        <v>0</v>
      </c>
      <c r="B1553">
        <f>Table2[[#This Row],[NumCatalogPurchases]]</f>
        <v>0</v>
      </c>
      <c r="C1553">
        <f>Table2[[#This Row],[NumStorePurchases]]</f>
        <v>3</v>
      </c>
      <c r="D1553">
        <f>Table2[[#This Row],[NumWebVisitsMonth]]</f>
        <v>6</v>
      </c>
      <c r="E1553" s="3">
        <f>Table12[[#This Row],[Age]]</f>
        <v>38</v>
      </c>
      <c r="F1553" t="s">
        <v>33</v>
      </c>
      <c r="G1553" t="str">
        <f>Table12[[#This Row],[DVAD]]</f>
        <v>36-45</v>
      </c>
      <c r="H1553" t="str">
        <f>Table12[[#This Row],[Kids]]</f>
        <v>Yes</v>
      </c>
      <c r="I1553" t="str">
        <f>Table12[[#This Row],[Teens]]</f>
        <v>Yes</v>
      </c>
    </row>
    <row r="1554" spans="1:9" ht="16.5" x14ac:dyDescent="0.3">
      <c r="A1554">
        <f>Table2[[#This Row],[NumWebPurchases]]</f>
        <v>1</v>
      </c>
      <c r="B1554">
        <f>Table2[[#This Row],[NumCatalogPurchases]]</f>
        <v>1</v>
      </c>
      <c r="C1554">
        <f>Table2[[#This Row],[NumStorePurchases]]</f>
        <v>4</v>
      </c>
      <c r="D1554">
        <f>Table2[[#This Row],[NumWebVisitsMonth]]</f>
        <v>1</v>
      </c>
      <c r="E1554" s="3">
        <f>Table12[[#This Row],[Age]]</f>
        <v>62</v>
      </c>
      <c r="F1554" t="s">
        <v>33</v>
      </c>
      <c r="G1554" t="str">
        <f>Table12[[#This Row],[DVAD]]</f>
        <v>56-65</v>
      </c>
      <c r="H1554" t="str">
        <f>Table12[[#This Row],[Kids]]</f>
        <v>No</v>
      </c>
      <c r="I1554" t="str">
        <f>Table12[[#This Row],[Teens]]</f>
        <v>Yes</v>
      </c>
    </row>
    <row r="1555" spans="1:9" ht="16.5" x14ac:dyDescent="0.3">
      <c r="A1555">
        <f>Table2[[#This Row],[NumWebPurchases]]</f>
        <v>4</v>
      </c>
      <c r="B1555">
        <f>Table2[[#This Row],[NumCatalogPurchases]]</f>
        <v>4</v>
      </c>
      <c r="C1555">
        <f>Table2[[#This Row],[NumStorePurchases]]</f>
        <v>7</v>
      </c>
      <c r="D1555">
        <f>Table2[[#This Row],[NumWebVisitsMonth]]</f>
        <v>1</v>
      </c>
      <c r="E1555" s="3">
        <f>Table12[[#This Row],[Age]]</f>
        <v>49</v>
      </c>
      <c r="F1555" t="s">
        <v>31</v>
      </c>
      <c r="G1555" t="str">
        <f>Table12[[#This Row],[DVAD]]</f>
        <v>46-55</v>
      </c>
      <c r="H1555" t="str">
        <f>Table12[[#This Row],[Kids]]</f>
        <v>No</v>
      </c>
      <c r="I1555" t="str">
        <f>Table12[[#This Row],[Teens]]</f>
        <v>No</v>
      </c>
    </row>
    <row r="1556" spans="1:9" ht="16.5" x14ac:dyDescent="0.3">
      <c r="A1556">
        <f>Table2[[#This Row],[NumWebPurchases]]</f>
        <v>6</v>
      </c>
      <c r="B1556">
        <f>Table2[[#This Row],[NumCatalogPurchases]]</f>
        <v>4</v>
      </c>
      <c r="C1556">
        <f>Table2[[#This Row],[NumStorePurchases]]</f>
        <v>6</v>
      </c>
      <c r="D1556">
        <f>Table2[[#This Row],[NumWebVisitsMonth]]</f>
        <v>5</v>
      </c>
      <c r="E1556" s="3">
        <f>Table12[[#This Row],[Age]]</f>
        <v>56</v>
      </c>
      <c r="F1556" t="s">
        <v>33</v>
      </c>
      <c r="G1556" t="str">
        <f>Table12[[#This Row],[DVAD]]</f>
        <v>56-65</v>
      </c>
      <c r="H1556" t="str">
        <f>Table12[[#This Row],[Kids]]</f>
        <v>No</v>
      </c>
      <c r="I1556" t="str">
        <f>Table12[[#This Row],[Teens]]</f>
        <v>Yes</v>
      </c>
    </row>
    <row r="1557" spans="1:9" ht="16.5" x14ac:dyDescent="0.3">
      <c r="A1557">
        <f>Table2[[#This Row],[NumWebPurchases]]</f>
        <v>4</v>
      </c>
      <c r="B1557">
        <f>Table2[[#This Row],[NumCatalogPurchases]]</f>
        <v>5</v>
      </c>
      <c r="C1557">
        <f>Table2[[#This Row],[NumStorePurchases]]</f>
        <v>4</v>
      </c>
      <c r="D1557">
        <f>Table2[[#This Row],[NumWebVisitsMonth]]</f>
        <v>2</v>
      </c>
      <c r="E1557" s="3">
        <f>Table12[[#This Row],[Age]]</f>
        <v>52</v>
      </c>
      <c r="F1557" t="s">
        <v>33</v>
      </c>
      <c r="G1557" t="str">
        <f>Table12[[#This Row],[DVAD]]</f>
        <v>46-55</v>
      </c>
      <c r="H1557" t="str">
        <f>Table12[[#This Row],[Kids]]</f>
        <v>No</v>
      </c>
      <c r="I1557" t="str">
        <f>Table12[[#This Row],[Teens]]</f>
        <v>No</v>
      </c>
    </row>
    <row r="1558" spans="1:9" ht="16.5" x14ac:dyDescent="0.3">
      <c r="A1558">
        <f>Table2[[#This Row],[NumWebPurchases]]</f>
        <v>9</v>
      </c>
      <c r="B1558">
        <f>Table2[[#This Row],[NumCatalogPurchases]]</f>
        <v>6</v>
      </c>
      <c r="C1558">
        <f>Table2[[#This Row],[NumStorePurchases]]</f>
        <v>12</v>
      </c>
      <c r="D1558">
        <f>Table2[[#This Row],[NumWebVisitsMonth]]</f>
        <v>6</v>
      </c>
      <c r="E1558" s="3">
        <f>Table12[[#This Row],[Age]]</f>
        <v>38</v>
      </c>
      <c r="F1558" t="s">
        <v>31</v>
      </c>
      <c r="G1558" t="str">
        <f>Table12[[#This Row],[DVAD]]</f>
        <v>36-45</v>
      </c>
      <c r="H1558" t="str">
        <f>Table12[[#This Row],[Kids]]</f>
        <v>No</v>
      </c>
      <c r="I1558" t="str">
        <f>Table12[[#This Row],[Teens]]</f>
        <v>Yes</v>
      </c>
    </row>
    <row r="1559" spans="1:9" ht="16.5" x14ac:dyDescent="0.3">
      <c r="A1559">
        <f>Table2[[#This Row],[NumWebPurchases]]</f>
        <v>1</v>
      </c>
      <c r="B1559">
        <f>Table2[[#This Row],[NumCatalogPurchases]]</f>
        <v>0</v>
      </c>
      <c r="C1559">
        <f>Table2[[#This Row],[NumStorePurchases]]</f>
        <v>3</v>
      </c>
      <c r="D1559">
        <f>Table2[[#This Row],[NumWebVisitsMonth]]</f>
        <v>7</v>
      </c>
      <c r="E1559" s="3">
        <f>Table12[[#This Row],[Age]]</f>
        <v>46</v>
      </c>
      <c r="F1559" t="s">
        <v>35</v>
      </c>
      <c r="G1559" t="str">
        <f>Table12[[#This Row],[DVAD]]</f>
        <v>46-55</v>
      </c>
      <c r="H1559" t="str">
        <f>Table12[[#This Row],[Kids]]</f>
        <v>Yes</v>
      </c>
      <c r="I1559" t="str">
        <f>Table12[[#This Row],[Teens]]</f>
        <v>Yes</v>
      </c>
    </row>
    <row r="1560" spans="1:9" ht="16.5" x14ac:dyDescent="0.3">
      <c r="A1560">
        <f>Table2[[#This Row],[NumWebPurchases]]</f>
        <v>4</v>
      </c>
      <c r="B1560">
        <f>Table2[[#This Row],[NumCatalogPurchases]]</f>
        <v>2</v>
      </c>
      <c r="C1560">
        <f>Table2[[#This Row],[NumStorePurchases]]</f>
        <v>4</v>
      </c>
      <c r="D1560">
        <f>Table2[[#This Row],[NumWebVisitsMonth]]</f>
        <v>8</v>
      </c>
      <c r="E1560" s="3">
        <f>Table12[[#This Row],[Age]]</f>
        <v>50</v>
      </c>
      <c r="F1560" t="s">
        <v>35</v>
      </c>
      <c r="G1560" t="str">
        <f>Table12[[#This Row],[DVAD]]</f>
        <v>46-55</v>
      </c>
      <c r="H1560" t="str">
        <f>Table12[[#This Row],[Kids]]</f>
        <v>Yes</v>
      </c>
      <c r="I1560" t="str">
        <f>Table12[[#This Row],[Teens]]</f>
        <v>Yes</v>
      </c>
    </row>
    <row r="1561" spans="1:9" ht="16.5" x14ac:dyDescent="0.3">
      <c r="A1561">
        <f>Table2[[#This Row],[NumWebPurchases]]</f>
        <v>1</v>
      </c>
      <c r="B1561">
        <f>Table2[[#This Row],[NumCatalogPurchases]]</f>
        <v>0</v>
      </c>
      <c r="C1561">
        <f>Table2[[#This Row],[NumStorePurchases]]</f>
        <v>2</v>
      </c>
      <c r="D1561">
        <f>Table2[[#This Row],[NumWebVisitsMonth]]</f>
        <v>7</v>
      </c>
      <c r="E1561" s="3">
        <f>Table12[[#This Row],[Age]]</f>
        <v>37</v>
      </c>
      <c r="F1561" t="s">
        <v>35</v>
      </c>
      <c r="G1561" t="str">
        <f>Table12[[#This Row],[DVAD]]</f>
        <v>36-45</v>
      </c>
      <c r="H1561" t="str">
        <f>Table12[[#This Row],[Kids]]</f>
        <v>Yes</v>
      </c>
      <c r="I1561" t="str">
        <f>Table12[[#This Row],[Teens]]</f>
        <v>No</v>
      </c>
    </row>
    <row r="1562" spans="1:9" ht="16.5" x14ac:dyDescent="0.3">
      <c r="A1562">
        <f>Table2[[#This Row],[NumWebPurchases]]</f>
        <v>2</v>
      </c>
      <c r="B1562">
        <f>Table2[[#This Row],[NumCatalogPurchases]]</f>
        <v>1</v>
      </c>
      <c r="C1562">
        <f>Table2[[#This Row],[NumStorePurchases]]</f>
        <v>4</v>
      </c>
      <c r="D1562">
        <f>Table2[[#This Row],[NumWebVisitsMonth]]</f>
        <v>6</v>
      </c>
      <c r="E1562" s="3">
        <f>Table12[[#This Row],[Age]]</f>
        <v>52</v>
      </c>
      <c r="F1562" t="s">
        <v>33</v>
      </c>
      <c r="G1562" t="str">
        <f>Table12[[#This Row],[DVAD]]</f>
        <v>46-55</v>
      </c>
      <c r="H1562" t="str">
        <f>Table12[[#This Row],[Kids]]</f>
        <v>Yes</v>
      </c>
      <c r="I1562" t="str">
        <f>Table12[[#This Row],[Teens]]</f>
        <v>Yes</v>
      </c>
    </row>
    <row r="1563" spans="1:9" ht="16.5" x14ac:dyDescent="0.3">
      <c r="A1563">
        <f>Table2[[#This Row],[NumWebPurchases]]</f>
        <v>7</v>
      </c>
      <c r="B1563">
        <f>Table2[[#This Row],[NumCatalogPurchases]]</f>
        <v>3</v>
      </c>
      <c r="C1563">
        <f>Table2[[#This Row],[NumStorePurchases]]</f>
        <v>13</v>
      </c>
      <c r="D1563">
        <f>Table2[[#This Row],[NumWebVisitsMonth]]</f>
        <v>5</v>
      </c>
      <c r="E1563" s="3">
        <f>Table12[[#This Row],[Age]]</f>
        <v>37</v>
      </c>
      <c r="F1563" t="s">
        <v>33</v>
      </c>
      <c r="G1563" t="str">
        <f>Table12[[#This Row],[DVAD]]</f>
        <v>36-45</v>
      </c>
      <c r="H1563" t="str">
        <f>Table12[[#This Row],[Kids]]</f>
        <v>No</v>
      </c>
      <c r="I1563" t="str">
        <f>Table12[[#This Row],[Teens]]</f>
        <v>Yes</v>
      </c>
    </row>
    <row r="1564" spans="1:9" ht="16.5" x14ac:dyDescent="0.3">
      <c r="A1564">
        <f>Table2[[#This Row],[NumWebPurchases]]</f>
        <v>3</v>
      </c>
      <c r="B1564">
        <f>Table2[[#This Row],[NumCatalogPurchases]]</f>
        <v>0</v>
      </c>
      <c r="C1564">
        <f>Table2[[#This Row],[NumStorePurchases]]</f>
        <v>4</v>
      </c>
      <c r="D1564">
        <f>Table2[[#This Row],[NumWebVisitsMonth]]</f>
        <v>8</v>
      </c>
      <c r="E1564" s="3">
        <f>Table12[[#This Row],[Age]]</f>
        <v>30</v>
      </c>
      <c r="F1564" t="s">
        <v>33</v>
      </c>
      <c r="G1564" t="str">
        <f>Table12[[#This Row],[DVAD]]</f>
        <v>26-35</v>
      </c>
      <c r="H1564" t="str">
        <f>Table12[[#This Row],[Kids]]</f>
        <v>Yes</v>
      </c>
      <c r="I1564" t="str">
        <f>Table12[[#This Row],[Teens]]</f>
        <v>No</v>
      </c>
    </row>
    <row r="1565" spans="1:9" ht="16.5" x14ac:dyDescent="0.3">
      <c r="A1565">
        <f>Table2[[#This Row],[NumWebPurchases]]</f>
        <v>7</v>
      </c>
      <c r="B1565">
        <f>Table2[[#This Row],[NumCatalogPurchases]]</f>
        <v>1</v>
      </c>
      <c r="C1565">
        <f>Table2[[#This Row],[NumStorePurchases]]</f>
        <v>7</v>
      </c>
      <c r="D1565">
        <f>Table2[[#This Row],[NumWebVisitsMonth]]</f>
        <v>7</v>
      </c>
      <c r="E1565" s="3">
        <f>Table12[[#This Row],[Age]]</f>
        <v>37</v>
      </c>
      <c r="F1565" t="s">
        <v>35</v>
      </c>
      <c r="G1565" t="str">
        <f>Table12[[#This Row],[DVAD]]</f>
        <v>36-45</v>
      </c>
      <c r="H1565" t="str">
        <f>Table12[[#This Row],[Kids]]</f>
        <v>No</v>
      </c>
      <c r="I1565" t="str">
        <f>Table12[[#This Row],[Teens]]</f>
        <v>Yes</v>
      </c>
    </row>
    <row r="1566" spans="1:9" ht="16.5" x14ac:dyDescent="0.3">
      <c r="A1566">
        <f>Table2[[#This Row],[NumWebPurchases]]</f>
        <v>1</v>
      </c>
      <c r="B1566">
        <f>Table2[[#This Row],[NumCatalogPurchases]]</f>
        <v>0</v>
      </c>
      <c r="C1566">
        <f>Table2[[#This Row],[NumStorePurchases]]</f>
        <v>2</v>
      </c>
      <c r="D1566">
        <f>Table2[[#This Row],[NumWebVisitsMonth]]</f>
        <v>8</v>
      </c>
      <c r="E1566" s="3">
        <f>Table12[[#This Row],[Age]]</f>
        <v>24</v>
      </c>
      <c r="F1566" t="s">
        <v>33</v>
      </c>
      <c r="G1566" t="str">
        <f>Table12[[#This Row],[DVAD]]</f>
        <v>16-25</v>
      </c>
      <c r="H1566" t="str">
        <f>Table12[[#This Row],[Kids]]</f>
        <v>Yes</v>
      </c>
      <c r="I1566" t="str">
        <f>Table12[[#This Row],[Teens]]</f>
        <v>No</v>
      </c>
    </row>
    <row r="1567" spans="1:9" ht="16.5" x14ac:dyDescent="0.3">
      <c r="A1567">
        <f>Table2[[#This Row],[NumWebPurchases]]</f>
        <v>5</v>
      </c>
      <c r="B1567">
        <f>Table2[[#This Row],[NumCatalogPurchases]]</f>
        <v>10</v>
      </c>
      <c r="C1567">
        <f>Table2[[#This Row],[NumStorePurchases]]</f>
        <v>5</v>
      </c>
      <c r="D1567">
        <f>Table2[[#This Row],[NumWebVisitsMonth]]</f>
        <v>1</v>
      </c>
      <c r="E1567" s="3">
        <f>Table12[[#This Row],[Age]]</f>
        <v>60</v>
      </c>
      <c r="F1567" t="s">
        <v>30</v>
      </c>
      <c r="G1567" t="str">
        <f>Table12[[#This Row],[DVAD]]</f>
        <v>56-65</v>
      </c>
      <c r="H1567" t="str">
        <f>Table12[[#This Row],[Kids]]</f>
        <v>No</v>
      </c>
      <c r="I1567" t="str">
        <f>Table12[[#This Row],[Teens]]</f>
        <v>Yes</v>
      </c>
    </row>
    <row r="1568" spans="1:9" ht="16.5" x14ac:dyDescent="0.3">
      <c r="A1568">
        <f>Table2[[#This Row],[NumWebPurchases]]</f>
        <v>3</v>
      </c>
      <c r="B1568">
        <f>Table2[[#This Row],[NumCatalogPurchases]]</f>
        <v>0</v>
      </c>
      <c r="C1568">
        <f>Table2[[#This Row],[NumStorePurchases]]</f>
        <v>3</v>
      </c>
      <c r="D1568">
        <f>Table2[[#This Row],[NumWebVisitsMonth]]</f>
        <v>8</v>
      </c>
      <c r="E1568" s="3">
        <f>Table12[[#This Row],[Age]]</f>
        <v>29</v>
      </c>
      <c r="F1568" t="s">
        <v>30</v>
      </c>
      <c r="G1568" t="str">
        <f>Table12[[#This Row],[DVAD]]</f>
        <v>26-35</v>
      </c>
      <c r="H1568" t="str">
        <f>Table12[[#This Row],[Kids]]</f>
        <v>Yes</v>
      </c>
      <c r="I1568" t="str">
        <f>Table12[[#This Row],[Teens]]</f>
        <v>No</v>
      </c>
    </row>
    <row r="1569" spans="1:9" ht="16.5" x14ac:dyDescent="0.3">
      <c r="A1569">
        <f>Table2[[#This Row],[NumWebPurchases]]</f>
        <v>6</v>
      </c>
      <c r="B1569">
        <f>Table2[[#This Row],[NumCatalogPurchases]]</f>
        <v>3</v>
      </c>
      <c r="C1569">
        <f>Table2[[#This Row],[NumStorePurchases]]</f>
        <v>5</v>
      </c>
      <c r="D1569">
        <f>Table2[[#This Row],[NumWebVisitsMonth]]</f>
        <v>5</v>
      </c>
      <c r="E1569" s="3">
        <f>Table12[[#This Row],[Age]]</f>
        <v>61</v>
      </c>
      <c r="F1569" t="s">
        <v>31</v>
      </c>
      <c r="G1569" t="str">
        <f>Table12[[#This Row],[DVAD]]</f>
        <v>56-65</v>
      </c>
      <c r="H1569" t="str">
        <f>Table12[[#This Row],[Kids]]</f>
        <v>No</v>
      </c>
      <c r="I1569" t="str">
        <f>Table12[[#This Row],[Teens]]</f>
        <v>Yes</v>
      </c>
    </row>
    <row r="1570" spans="1:9" ht="16.5" x14ac:dyDescent="0.3">
      <c r="A1570">
        <f>Table2[[#This Row],[NumWebPurchases]]</f>
        <v>5</v>
      </c>
      <c r="B1570">
        <f>Table2[[#This Row],[NumCatalogPurchases]]</f>
        <v>4</v>
      </c>
      <c r="C1570">
        <f>Table2[[#This Row],[NumStorePurchases]]</f>
        <v>10</v>
      </c>
      <c r="D1570">
        <f>Table2[[#This Row],[NumWebVisitsMonth]]</f>
        <v>4</v>
      </c>
      <c r="E1570" s="3">
        <f>Table12[[#This Row],[Age]]</f>
        <v>48</v>
      </c>
      <c r="F1570" t="s">
        <v>33</v>
      </c>
      <c r="G1570" t="str">
        <f>Table12[[#This Row],[DVAD]]</f>
        <v>46-55</v>
      </c>
      <c r="H1570" t="str">
        <f>Table12[[#This Row],[Kids]]</f>
        <v>No</v>
      </c>
      <c r="I1570" t="str">
        <f>Table12[[#This Row],[Teens]]</f>
        <v>Yes</v>
      </c>
    </row>
    <row r="1571" spans="1:9" ht="16.5" x14ac:dyDescent="0.3">
      <c r="A1571">
        <f>Table2[[#This Row],[NumWebPurchases]]</f>
        <v>5</v>
      </c>
      <c r="B1571">
        <f>Table2[[#This Row],[NumCatalogPurchases]]</f>
        <v>4</v>
      </c>
      <c r="C1571">
        <f>Table2[[#This Row],[NumStorePurchases]]</f>
        <v>12</v>
      </c>
      <c r="D1571">
        <f>Table2[[#This Row],[NumWebVisitsMonth]]</f>
        <v>2</v>
      </c>
      <c r="E1571" s="3">
        <f>Table12[[#This Row],[Age]]</f>
        <v>60</v>
      </c>
      <c r="F1571" t="s">
        <v>33</v>
      </c>
      <c r="G1571" t="str">
        <f>Table12[[#This Row],[DVAD]]</f>
        <v>56-65</v>
      </c>
      <c r="H1571" t="str">
        <f>Table12[[#This Row],[Kids]]</f>
        <v>No</v>
      </c>
      <c r="I1571" t="str">
        <f>Table12[[#This Row],[Teens]]</f>
        <v>Yes</v>
      </c>
    </row>
    <row r="1572" spans="1:9" ht="16.5" x14ac:dyDescent="0.3">
      <c r="A1572">
        <f>Table2[[#This Row],[NumWebPurchases]]</f>
        <v>11</v>
      </c>
      <c r="B1572">
        <f>Table2[[#This Row],[NumCatalogPurchases]]</f>
        <v>1</v>
      </c>
      <c r="C1572">
        <f>Table2[[#This Row],[NumStorePurchases]]</f>
        <v>6</v>
      </c>
      <c r="D1572">
        <f>Table2[[#This Row],[NumWebVisitsMonth]]</f>
        <v>9</v>
      </c>
      <c r="E1572" s="3">
        <f>Table12[[#This Row],[Age]]</f>
        <v>62</v>
      </c>
      <c r="F1572" t="s">
        <v>30</v>
      </c>
      <c r="G1572" t="str">
        <f>Table12[[#This Row],[DVAD]]</f>
        <v>56-65</v>
      </c>
      <c r="H1572" t="str">
        <f>Table12[[#This Row],[Kids]]</f>
        <v>Yes</v>
      </c>
      <c r="I1572" t="str">
        <f>Table12[[#This Row],[Teens]]</f>
        <v>Yes</v>
      </c>
    </row>
    <row r="1573" spans="1:9" ht="16.5" x14ac:dyDescent="0.3">
      <c r="A1573">
        <f>Table2[[#This Row],[NumWebPurchases]]</f>
        <v>6</v>
      </c>
      <c r="B1573">
        <f>Table2[[#This Row],[NumCatalogPurchases]]</f>
        <v>3</v>
      </c>
      <c r="C1573">
        <f>Table2[[#This Row],[NumStorePurchases]]</f>
        <v>5</v>
      </c>
      <c r="D1573">
        <f>Table2[[#This Row],[NumWebVisitsMonth]]</f>
        <v>4</v>
      </c>
      <c r="E1573" s="3">
        <f>Table12[[#This Row],[Age]]</f>
        <v>56</v>
      </c>
      <c r="F1573" t="s">
        <v>33</v>
      </c>
      <c r="G1573" t="str">
        <f>Table12[[#This Row],[DVAD]]</f>
        <v>56-65</v>
      </c>
      <c r="H1573" t="str">
        <f>Table12[[#This Row],[Kids]]</f>
        <v>Yes</v>
      </c>
      <c r="I1573" t="str">
        <f>Table12[[#This Row],[Teens]]</f>
        <v>Yes</v>
      </c>
    </row>
    <row r="1574" spans="1:9" ht="16.5" x14ac:dyDescent="0.3">
      <c r="A1574">
        <f>Table2[[#This Row],[NumWebPurchases]]</f>
        <v>7</v>
      </c>
      <c r="B1574">
        <f>Table2[[#This Row],[NumCatalogPurchases]]</f>
        <v>6</v>
      </c>
      <c r="C1574">
        <f>Table2[[#This Row],[NumStorePurchases]]</f>
        <v>12</v>
      </c>
      <c r="D1574">
        <f>Table2[[#This Row],[NumWebVisitsMonth]]</f>
        <v>3</v>
      </c>
      <c r="E1574" s="3">
        <f>Table12[[#This Row],[Age]]</f>
        <v>66</v>
      </c>
      <c r="F1574" t="s">
        <v>30</v>
      </c>
      <c r="G1574" t="str">
        <f>Table12[[#This Row],[DVAD]]</f>
        <v>66-75</v>
      </c>
      <c r="H1574" t="str">
        <f>Table12[[#This Row],[Kids]]</f>
        <v>No</v>
      </c>
      <c r="I1574" t="str">
        <f>Table12[[#This Row],[Teens]]</f>
        <v>No</v>
      </c>
    </row>
    <row r="1575" spans="1:9" ht="16.5" x14ac:dyDescent="0.3">
      <c r="A1575">
        <f>Table2[[#This Row],[NumWebPurchases]]</f>
        <v>2</v>
      </c>
      <c r="B1575">
        <f>Table2[[#This Row],[NumCatalogPurchases]]</f>
        <v>0</v>
      </c>
      <c r="C1575">
        <f>Table2[[#This Row],[NumStorePurchases]]</f>
        <v>3</v>
      </c>
      <c r="D1575">
        <f>Table2[[#This Row],[NumWebVisitsMonth]]</f>
        <v>8</v>
      </c>
      <c r="E1575" s="3">
        <f>Table12[[#This Row],[Age]]</f>
        <v>58</v>
      </c>
      <c r="F1575" t="s">
        <v>33</v>
      </c>
      <c r="G1575" t="str">
        <f>Table12[[#This Row],[DVAD]]</f>
        <v>56-65</v>
      </c>
      <c r="H1575" t="str">
        <f>Table12[[#This Row],[Kids]]</f>
        <v>Yes</v>
      </c>
      <c r="I1575" t="str">
        <f>Table12[[#This Row],[Teens]]</f>
        <v>Yes</v>
      </c>
    </row>
    <row r="1576" spans="1:9" ht="16.5" x14ac:dyDescent="0.3">
      <c r="A1576">
        <f>Table2[[#This Row],[NumWebPurchases]]</f>
        <v>3</v>
      </c>
      <c r="B1576">
        <f>Table2[[#This Row],[NumCatalogPurchases]]</f>
        <v>4</v>
      </c>
      <c r="C1576">
        <f>Table2[[#This Row],[NumStorePurchases]]</f>
        <v>10</v>
      </c>
      <c r="D1576">
        <f>Table2[[#This Row],[NumWebVisitsMonth]]</f>
        <v>1</v>
      </c>
      <c r="E1576" s="3">
        <f>Table12[[#This Row],[Age]]</f>
        <v>23</v>
      </c>
      <c r="F1576" t="s">
        <v>33</v>
      </c>
      <c r="G1576" t="str">
        <f>Table12[[#This Row],[DVAD]]</f>
        <v>16-25</v>
      </c>
      <c r="H1576" t="str">
        <f>Table12[[#This Row],[Kids]]</f>
        <v>No</v>
      </c>
      <c r="I1576" t="str">
        <f>Table12[[#This Row],[Teens]]</f>
        <v>No</v>
      </c>
    </row>
    <row r="1577" spans="1:9" ht="16.5" x14ac:dyDescent="0.3">
      <c r="A1577">
        <f>Table2[[#This Row],[NumWebPurchases]]</f>
        <v>1</v>
      </c>
      <c r="B1577">
        <f>Table2[[#This Row],[NumCatalogPurchases]]</f>
        <v>0</v>
      </c>
      <c r="C1577">
        <f>Table2[[#This Row],[NumStorePurchases]]</f>
        <v>3</v>
      </c>
      <c r="D1577">
        <f>Table2[[#This Row],[NumWebVisitsMonth]]</f>
        <v>7</v>
      </c>
      <c r="E1577" s="3">
        <f>Table12[[#This Row],[Age]]</f>
        <v>27</v>
      </c>
      <c r="F1577" t="s">
        <v>31</v>
      </c>
      <c r="G1577" t="str">
        <f>Table12[[#This Row],[DVAD]]</f>
        <v>26-35</v>
      </c>
      <c r="H1577" t="str">
        <f>Table12[[#This Row],[Kids]]</f>
        <v>Yes</v>
      </c>
      <c r="I1577" t="str">
        <f>Table12[[#This Row],[Teens]]</f>
        <v>No</v>
      </c>
    </row>
    <row r="1578" spans="1:9" ht="16.5" x14ac:dyDescent="0.3">
      <c r="A1578">
        <f>Table2[[#This Row],[NumWebPurchases]]</f>
        <v>7</v>
      </c>
      <c r="B1578">
        <f>Table2[[#This Row],[NumCatalogPurchases]]</f>
        <v>1</v>
      </c>
      <c r="C1578">
        <f>Table2[[#This Row],[NumStorePurchases]]</f>
        <v>6</v>
      </c>
      <c r="D1578">
        <f>Table2[[#This Row],[NumWebVisitsMonth]]</f>
        <v>8</v>
      </c>
      <c r="E1578" s="3">
        <f>Table12[[#This Row],[Age]]</f>
        <v>35</v>
      </c>
      <c r="F1578" t="s">
        <v>31</v>
      </c>
      <c r="G1578" t="str">
        <f>Table12[[#This Row],[DVAD]]</f>
        <v>26-35</v>
      </c>
      <c r="H1578" t="str">
        <f>Table12[[#This Row],[Kids]]</f>
        <v>Yes</v>
      </c>
      <c r="I1578" t="str">
        <f>Table12[[#This Row],[Teens]]</f>
        <v>No</v>
      </c>
    </row>
    <row r="1579" spans="1:9" ht="16.5" x14ac:dyDescent="0.3">
      <c r="A1579">
        <f>Table2[[#This Row],[NumWebPurchases]]</f>
        <v>5</v>
      </c>
      <c r="B1579">
        <f>Table2[[#This Row],[NumCatalogPurchases]]</f>
        <v>1</v>
      </c>
      <c r="C1579">
        <f>Table2[[#This Row],[NumStorePurchases]]</f>
        <v>5</v>
      </c>
      <c r="D1579">
        <f>Table2[[#This Row],[NumWebVisitsMonth]]</f>
        <v>8</v>
      </c>
      <c r="E1579" s="3">
        <f>Table12[[#This Row],[Age]]</f>
        <v>53</v>
      </c>
      <c r="F1579" t="s">
        <v>31</v>
      </c>
      <c r="G1579" t="str">
        <f>Table12[[#This Row],[DVAD]]</f>
        <v>46-55</v>
      </c>
      <c r="H1579" t="str">
        <f>Table12[[#This Row],[Kids]]</f>
        <v>No</v>
      </c>
      <c r="I1579" t="str">
        <f>Table12[[#This Row],[Teens]]</f>
        <v>Yes</v>
      </c>
    </row>
    <row r="1580" spans="1:9" ht="16.5" x14ac:dyDescent="0.3">
      <c r="A1580">
        <f>Table2[[#This Row],[NumWebPurchases]]</f>
        <v>3</v>
      </c>
      <c r="B1580">
        <f>Table2[[#This Row],[NumCatalogPurchases]]</f>
        <v>1</v>
      </c>
      <c r="C1580">
        <f>Table2[[#This Row],[NumStorePurchases]]</f>
        <v>3</v>
      </c>
      <c r="D1580">
        <f>Table2[[#This Row],[NumWebVisitsMonth]]</f>
        <v>6</v>
      </c>
      <c r="E1580" s="3">
        <f>Table12[[#This Row],[Age]]</f>
        <v>32</v>
      </c>
      <c r="F1580" t="s">
        <v>33</v>
      </c>
      <c r="G1580" t="str">
        <f>Table12[[#This Row],[DVAD]]</f>
        <v>26-35</v>
      </c>
      <c r="H1580" t="str">
        <f>Table12[[#This Row],[Kids]]</f>
        <v>Yes</v>
      </c>
      <c r="I1580" t="str">
        <f>Table12[[#This Row],[Teens]]</f>
        <v>No</v>
      </c>
    </row>
    <row r="1581" spans="1:9" ht="16.5" x14ac:dyDescent="0.3">
      <c r="A1581">
        <f>Table2[[#This Row],[NumWebPurchases]]</f>
        <v>4</v>
      </c>
      <c r="B1581">
        <f>Table2[[#This Row],[NumCatalogPurchases]]</f>
        <v>5</v>
      </c>
      <c r="C1581">
        <f>Table2[[#This Row],[NumStorePurchases]]</f>
        <v>8</v>
      </c>
      <c r="D1581">
        <f>Table2[[#This Row],[NumWebVisitsMonth]]</f>
        <v>1</v>
      </c>
      <c r="E1581" s="3">
        <f>Table12[[#This Row],[Age]]</f>
        <v>67</v>
      </c>
      <c r="F1581" t="s">
        <v>30</v>
      </c>
      <c r="G1581" t="str">
        <f>Table12[[#This Row],[DVAD]]</f>
        <v>66-75</v>
      </c>
      <c r="H1581" t="str">
        <f>Table12[[#This Row],[Kids]]</f>
        <v>No</v>
      </c>
      <c r="I1581" t="str">
        <f>Table12[[#This Row],[Teens]]</f>
        <v>No</v>
      </c>
    </row>
    <row r="1582" spans="1:9" ht="16.5" x14ac:dyDescent="0.3">
      <c r="A1582">
        <f>Table2[[#This Row],[NumWebPurchases]]</f>
        <v>2</v>
      </c>
      <c r="B1582">
        <f>Table2[[#This Row],[NumCatalogPurchases]]</f>
        <v>1</v>
      </c>
      <c r="C1582">
        <f>Table2[[#This Row],[NumStorePurchases]]</f>
        <v>4</v>
      </c>
      <c r="D1582">
        <f>Table2[[#This Row],[NumWebVisitsMonth]]</f>
        <v>7</v>
      </c>
      <c r="E1582" s="3">
        <f>Table12[[#This Row],[Age]]</f>
        <v>21</v>
      </c>
      <c r="F1582" t="s">
        <v>31</v>
      </c>
      <c r="G1582" t="str">
        <f>Table12[[#This Row],[DVAD]]</f>
        <v>16-25</v>
      </c>
      <c r="H1582" t="str">
        <f>Table12[[#This Row],[Kids]]</f>
        <v>No</v>
      </c>
      <c r="I1582" t="str">
        <f>Table12[[#This Row],[Teens]]</f>
        <v>No</v>
      </c>
    </row>
    <row r="1583" spans="1:9" ht="16.5" x14ac:dyDescent="0.3">
      <c r="A1583">
        <f>Table2[[#This Row],[NumWebPurchases]]</f>
        <v>7</v>
      </c>
      <c r="B1583">
        <f>Table2[[#This Row],[NumCatalogPurchases]]</f>
        <v>2</v>
      </c>
      <c r="C1583">
        <f>Table2[[#This Row],[NumStorePurchases]]</f>
        <v>7</v>
      </c>
      <c r="D1583">
        <f>Table2[[#This Row],[NumWebVisitsMonth]]</f>
        <v>7</v>
      </c>
      <c r="E1583" s="3">
        <f>Table12[[#This Row],[Age]]</f>
        <v>37</v>
      </c>
      <c r="F1583" t="s">
        <v>31</v>
      </c>
      <c r="G1583" t="str">
        <f>Table12[[#This Row],[DVAD]]</f>
        <v>36-45</v>
      </c>
      <c r="H1583" t="str">
        <f>Table12[[#This Row],[Kids]]</f>
        <v>No</v>
      </c>
      <c r="I1583" t="str">
        <f>Table12[[#This Row],[Teens]]</f>
        <v>Yes</v>
      </c>
    </row>
    <row r="1584" spans="1:9" ht="16.5" x14ac:dyDescent="0.3">
      <c r="A1584">
        <f>Table2[[#This Row],[NumWebPurchases]]</f>
        <v>1</v>
      </c>
      <c r="B1584">
        <f>Table2[[#This Row],[NumCatalogPurchases]]</f>
        <v>0</v>
      </c>
      <c r="C1584">
        <f>Table2[[#This Row],[NumStorePurchases]]</f>
        <v>2</v>
      </c>
      <c r="D1584">
        <f>Table2[[#This Row],[NumWebVisitsMonth]]</f>
        <v>6</v>
      </c>
      <c r="E1584" s="3">
        <f>Table12[[#This Row],[Age]]</f>
        <v>58</v>
      </c>
      <c r="F1584" t="s">
        <v>35</v>
      </c>
      <c r="G1584" t="str">
        <f>Table12[[#This Row],[DVAD]]</f>
        <v>56-65</v>
      </c>
      <c r="H1584" t="str">
        <f>Table12[[#This Row],[Kids]]</f>
        <v>Yes</v>
      </c>
      <c r="I1584" t="str">
        <f>Table12[[#This Row],[Teens]]</f>
        <v>Yes</v>
      </c>
    </row>
    <row r="1585" spans="1:9" ht="16.5" x14ac:dyDescent="0.3">
      <c r="A1585">
        <f>Table2[[#This Row],[NumWebPurchases]]</f>
        <v>4</v>
      </c>
      <c r="B1585">
        <f>Table2[[#This Row],[NumCatalogPurchases]]</f>
        <v>7</v>
      </c>
      <c r="C1585">
        <f>Table2[[#This Row],[NumStorePurchases]]</f>
        <v>5</v>
      </c>
      <c r="D1585">
        <f>Table2[[#This Row],[NumWebVisitsMonth]]</f>
        <v>1</v>
      </c>
      <c r="E1585" s="3">
        <f>Table12[[#This Row],[Age]]</f>
        <v>66</v>
      </c>
      <c r="F1585" t="s">
        <v>31</v>
      </c>
      <c r="G1585" t="str">
        <f>Table12[[#This Row],[DVAD]]</f>
        <v>66-75</v>
      </c>
      <c r="H1585" t="str">
        <f>Table12[[#This Row],[Kids]]</f>
        <v>No</v>
      </c>
      <c r="I1585" t="str">
        <f>Table12[[#This Row],[Teens]]</f>
        <v>No</v>
      </c>
    </row>
    <row r="1586" spans="1:9" ht="16.5" x14ac:dyDescent="0.3">
      <c r="A1586">
        <f>Table2[[#This Row],[NumWebPurchases]]</f>
        <v>5</v>
      </c>
      <c r="B1586">
        <f>Table2[[#This Row],[NumCatalogPurchases]]</f>
        <v>3</v>
      </c>
      <c r="C1586">
        <f>Table2[[#This Row],[NumStorePurchases]]</f>
        <v>6</v>
      </c>
      <c r="D1586">
        <f>Table2[[#This Row],[NumWebVisitsMonth]]</f>
        <v>1</v>
      </c>
      <c r="E1586" s="3">
        <f>Table12[[#This Row],[Age]]</f>
        <v>63</v>
      </c>
      <c r="F1586" t="s">
        <v>35</v>
      </c>
      <c r="G1586" t="str">
        <f>Table12[[#This Row],[DVAD]]</f>
        <v>56-65</v>
      </c>
      <c r="H1586" t="str">
        <f>Table12[[#This Row],[Kids]]</f>
        <v>No</v>
      </c>
      <c r="I1586" t="str">
        <f>Table12[[#This Row],[Teens]]</f>
        <v>No</v>
      </c>
    </row>
    <row r="1587" spans="1:9" ht="16.5" x14ac:dyDescent="0.3">
      <c r="A1587">
        <f>Table2[[#This Row],[NumWebPurchases]]</f>
        <v>2</v>
      </c>
      <c r="B1587">
        <f>Table2[[#This Row],[NumCatalogPurchases]]</f>
        <v>1</v>
      </c>
      <c r="C1587">
        <f>Table2[[#This Row],[NumStorePurchases]]</f>
        <v>3</v>
      </c>
      <c r="D1587">
        <f>Table2[[#This Row],[NumWebVisitsMonth]]</f>
        <v>4</v>
      </c>
      <c r="E1587" s="3">
        <f>Table12[[#This Row],[Age]]</f>
        <v>48</v>
      </c>
      <c r="F1587" t="s">
        <v>35</v>
      </c>
      <c r="G1587" t="str">
        <f>Table12[[#This Row],[DVAD]]</f>
        <v>46-55</v>
      </c>
      <c r="H1587" t="str">
        <f>Table12[[#This Row],[Kids]]</f>
        <v>No</v>
      </c>
      <c r="I1587" t="str">
        <f>Table12[[#This Row],[Teens]]</f>
        <v>Yes</v>
      </c>
    </row>
    <row r="1588" spans="1:9" ht="16.5" x14ac:dyDescent="0.3">
      <c r="A1588">
        <f>Table2[[#This Row],[NumWebPurchases]]</f>
        <v>3</v>
      </c>
      <c r="B1588">
        <f>Table2[[#This Row],[NumCatalogPurchases]]</f>
        <v>10</v>
      </c>
      <c r="C1588">
        <f>Table2[[#This Row],[NumStorePurchases]]</f>
        <v>13</v>
      </c>
      <c r="D1588">
        <f>Table2[[#This Row],[NumWebVisitsMonth]]</f>
        <v>1</v>
      </c>
      <c r="E1588" s="3">
        <f>Table12[[#This Row],[Age]]</f>
        <v>27</v>
      </c>
      <c r="F1588" t="s">
        <v>31</v>
      </c>
      <c r="G1588" t="str">
        <f>Table12[[#This Row],[DVAD]]</f>
        <v>26-35</v>
      </c>
      <c r="H1588" t="str">
        <f>Table12[[#This Row],[Kids]]</f>
        <v>No</v>
      </c>
      <c r="I1588" t="str">
        <f>Table12[[#This Row],[Teens]]</f>
        <v>No</v>
      </c>
    </row>
    <row r="1589" spans="1:9" ht="16.5" x14ac:dyDescent="0.3">
      <c r="A1589">
        <f>Table2[[#This Row],[NumWebPurchases]]</f>
        <v>1</v>
      </c>
      <c r="B1589">
        <f>Table2[[#This Row],[NumCatalogPurchases]]</f>
        <v>1</v>
      </c>
      <c r="C1589">
        <f>Table2[[#This Row],[NumStorePurchases]]</f>
        <v>2</v>
      </c>
      <c r="D1589">
        <f>Table2[[#This Row],[NumWebVisitsMonth]]</f>
        <v>5</v>
      </c>
      <c r="E1589" s="3">
        <f>Table12[[#This Row],[Age]]</f>
        <v>41</v>
      </c>
      <c r="F1589" t="s">
        <v>33</v>
      </c>
      <c r="G1589" t="str">
        <f>Table12[[#This Row],[DVAD]]</f>
        <v>36-45</v>
      </c>
      <c r="H1589" t="str">
        <f>Table12[[#This Row],[Kids]]</f>
        <v>Yes</v>
      </c>
      <c r="I1589" t="str">
        <f>Table12[[#This Row],[Teens]]</f>
        <v>Yes</v>
      </c>
    </row>
    <row r="1590" spans="1:9" ht="16.5" x14ac:dyDescent="0.3">
      <c r="A1590">
        <f>Table2[[#This Row],[NumWebPurchases]]</f>
        <v>3</v>
      </c>
      <c r="B1590">
        <f>Table2[[#This Row],[NumCatalogPurchases]]</f>
        <v>1</v>
      </c>
      <c r="C1590">
        <f>Table2[[#This Row],[NumStorePurchases]]</f>
        <v>4</v>
      </c>
      <c r="D1590">
        <f>Table2[[#This Row],[NumWebVisitsMonth]]</f>
        <v>7</v>
      </c>
      <c r="E1590" s="3">
        <f>Table12[[#This Row],[Age]]</f>
        <v>60</v>
      </c>
      <c r="F1590" t="s">
        <v>33</v>
      </c>
      <c r="G1590" t="str">
        <f>Table12[[#This Row],[DVAD]]</f>
        <v>56-65</v>
      </c>
      <c r="H1590" t="str">
        <f>Table12[[#This Row],[Kids]]</f>
        <v>Yes</v>
      </c>
      <c r="I1590" t="str">
        <f>Table12[[#This Row],[Teens]]</f>
        <v>Yes</v>
      </c>
    </row>
    <row r="1591" spans="1:9" ht="16.5" x14ac:dyDescent="0.3">
      <c r="A1591">
        <f>Table2[[#This Row],[NumWebPurchases]]</f>
        <v>3</v>
      </c>
      <c r="B1591">
        <f>Table2[[#This Row],[NumCatalogPurchases]]</f>
        <v>2</v>
      </c>
      <c r="C1591">
        <f>Table2[[#This Row],[NumStorePurchases]]</f>
        <v>6</v>
      </c>
      <c r="D1591">
        <f>Table2[[#This Row],[NumWebVisitsMonth]]</f>
        <v>2</v>
      </c>
      <c r="E1591" s="3">
        <f>Table12[[#This Row],[Age]]</f>
        <v>49</v>
      </c>
      <c r="F1591" t="s">
        <v>33</v>
      </c>
      <c r="G1591" t="str">
        <f>Table12[[#This Row],[DVAD]]</f>
        <v>46-55</v>
      </c>
      <c r="H1591" t="str">
        <f>Table12[[#This Row],[Kids]]</f>
        <v>No</v>
      </c>
      <c r="I1591" t="str">
        <f>Table12[[#This Row],[Teens]]</f>
        <v>No</v>
      </c>
    </row>
    <row r="1592" spans="1:9" ht="16.5" x14ac:dyDescent="0.3">
      <c r="A1592">
        <f>Table2[[#This Row],[NumWebPurchases]]</f>
        <v>3</v>
      </c>
      <c r="B1592">
        <f>Table2[[#This Row],[NumCatalogPurchases]]</f>
        <v>2</v>
      </c>
      <c r="C1592">
        <f>Table2[[#This Row],[NumStorePurchases]]</f>
        <v>5</v>
      </c>
      <c r="D1592">
        <f>Table2[[#This Row],[NumWebVisitsMonth]]</f>
        <v>7</v>
      </c>
      <c r="E1592" s="3">
        <f>Table12[[#This Row],[Age]]</f>
        <v>33</v>
      </c>
      <c r="F1592" t="s">
        <v>31</v>
      </c>
      <c r="G1592" t="str">
        <f>Table12[[#This Row],[DVAD]]</f>
        <v>26-35</v>
      </c>
      <c r="H1592" t="str">
        <f>Table12[[#This Row],[Kids]]</f>
        <v>Yes</v>
      </c>
      <c r="I1592" t="str">
        <f>Table12[[#This Row],[Teens]]</f>
        <v>No</v>
      </c>
    </row>
    <row r="1593" spans="1:9" ht="16.5" x14ac:dyDescent="0.3">
      <c r="A1593">
        <f>Table2[[#This Row],[NumWebPurchases]]</f>
        <v>7</v>
      </c>
      <c r="B1593">
        <f>Table2[[#This Row],[NumCatalogPurchases]]</f>
        <v>5</v>
      </c>
      <c r="C1593">
        <f>Table2[[#This Row],[NumStorePurchases]]</f>
        <v>12</v>
      </c>
      <c r="D1593">
        <f>Table2[[#This Row],[NumWebVisitsMonth]]</f>
        <v>3</v>
      </c>
      <c r="E1593" s="3">
        <f>Table12[[#This Row],[Age]]</f>
        <v>26</v>
      </c>
      <c r="F1593" t="s">
        <v>33</v>
      </c>
      <c r="G1593" t="str">
        <f>Table12[[#This Row],[DVAD]]</f>
        <v>26-35</v>
      </c>
      <c r="H1593" t="str">
        <f>Table12[[#This Row],[Kids]]</f>
        <v>No</v>
      </c>
      <c r="I1593" t="str">
        <f>Table12[[#This Row],[Teens]]</f>
        <v>No</v>
      </c>
    </row>
    <row r="1594" spans="1:9" ht="16.5" x14ac:dyDescent="0.3">
      <c r="A1594">
        <f>Table2[[#This Row],[NumWebPurchases]]</f>
        <v>3</v>
      </c>
      <c r="B1594">
        <f>Table2[[#This Row],[NumCatalogPurchases]]</f>
        <v>1</v>
      </c>
      <c r="C1594">
        <f>Table2[[#This Row],[NumStorePurchases]]</f>
        <v>4</v>
      </c>
      <c r="D1594">
        <f>Table2[[#This Row],[NumWebVisitsMonth]]</f>
        <v>8</v>
      </c>
      <c r="E1594" s="3">
        <f>Table12[[#This Row],[Age]]</f>
        <v>50</v>
      </c>
      <c r="F1594" t="s">
        <v>31</v>
      </c>
      <c r="G1594" t="str">
        <f>Table12[[#This Row],[DVAD]]</f>
        <v>46-55</v>
      </c>
      <c r="H1594" t="str">
        <f>Table12[[#This Row],[Kids]]</f>
        <v>No</v>
      </c>
      <c r="I1594" t="str">
        <f>Table12[[#This Row],[Teens]]</f>
        <v>Yes</v>
      </c>
    </row>
    <row r="1595" spans="1:9" ht="16.5" x14ac:dyDescent="0.3">
      <c r="A1595">
        <f>Table2[[#This Row],[NumWebPurchases]]</f>
        <v>4</v>
      </c>
      <c r="B1595">
        <f>Table2[[#This Row],[NumCatalogPurchases]]</f>
        <v>3</v>
      </c>
      <c r="C1595">
        <f>Table2[[#This Row],[NumStorePurchases]]</f>
        <v>5</v>
      </c>
      <c r="D1595">
        <f>Table2[[#This Row],[NumWebVisitsMonth]]</f>
        <v>2</v>
      </c>
      <c r="E1595" s="3">
        <f>Table12[[#This Row],[Age]]</f>
        <v>58</v>
      </c>
      <c r="F1595" t="s">
        <v>31</v>
      </c>
      <c r="G1595" t="str">
        <f>Table12[[#This Row],[DVAD]]</f>
        <v>56-65</v>
      </c>
      <c r="H1595" t="str">
        <f>Table12[[#This Row],[Kids]]</f>
        <v>No</v>
      </c>
      <c r="I1595" t="str">
        <f>Table12[[#This Row],[Teens]]</f>
        <v>No</v>
      </c>
    </row>
    <row r="1596" spans="1:9" ht="16.5" x14ac:dyDescent="0.3">
      <c r="A1596">
        <f>Table2[[#This Row],[NumWebPurchases]]</f>
        <v>2</v>
      </c>
      <c r="B1596">
        <f>Table2[[#This Row],[NumCatalogPurchases]]</f>
        <v>0</v>
      </c>
      <c r="C1596">
        <f>Table2[[#This Row],[NumStorePurchases]]</f>
        <v>2</v>
      </c>
      <c r="D1596">
        <f>Table2[[#This Row],[NumWebVisitsMonth]]</f>
        <v>9</v>
      </c>
      <c r="E1596" s="3">
        <f>Table12[[#This Row],[Age]]</f>
        <v>24</v>
      </c>
      <c r="F1596" t="s">
        <v>30</v>
      </c>
      <c r="G1596" t="str">
        <f>Table12[[#This Row],[DVAD]]</f>
        <v>16-25</v>
      </c>
      <c r="H1596" t="str">
        <f>Table12[[#This Row],[Kids]]</f>
        <v>Yes</v>
      </c>
      <c r="I1596" t="str">
        <f>Table12[[#This Row],[Teens]]</f>
        <v>No</v>
      </c>
    </row>
    <row r="1597" spans="1:9" ht="16.5" x14ac:dyDescent="0.3">
      <c r="A1597">
        <f>Table2[[#This Row],[NumWebPurchases]]</f>
        <v>6</v>
      </c>
      <c r="B1597">
        <f>Table2[[#This Row],[NumCatalogPurchases]]</f>
        <v>1</v>
      </c>
      <c r="C1597">
        <f>Table2[[#This Row],[NumStorePurchases]]</f>
        <v>5</v>
      </c>
      <c r="D1597">
        <f>Table2[[#This Row],[NumWebVisitsMonth]]</f>
        <v>7</v>
      </c>
      <c r="E1597" s="3">
        <f>Table12[[#This Row],[Age]]</f>
        <v>48</v>
      </c>
      <c r="F1597" t="s">
        <v>30</v>
      </c>
      <c r="G1597" t="str">
        <f>Table12[[#This Row],[DVAD]]</f>
        <v>46-55</v>
      </c>
      <c r="H1597" t="str">
        <f>Table12[[#This Row],[Kids]]</f>
        <v>No</v>
      </c>
      <c r="I1597" t="str">
        <f>Table12[[#This Row],[Teens]]</f>
        <v>Yes</v>
      </c>
    </row>
    <row r="1598" spans="1:9" ht="16.5" x14ac:dyDescent="0.3">
      <c r="A1598">
        <f>Table2[[#This Row],[NumWebPurchases]]</f>
        <v>2</v>
      </c>
      <c r="B1598">
        <f>Table2[[#This Row],[NumCatalogPurchases]]</f>
        <v>0</v>
      </c>
      <c r="C1598">
        <f>Table2[[#This Row],[NumStorePurchases]]</f>
        <v>4</v>
      </c>
      <c r="D1598">
        <f>Table2[[#This Row],[NumWebVisitsMonth]]</f>
        <v>3</v>
      </c>
      <c r="E1598" s="3">
        <f>Table12[[#This Row],[Age]]</f>
        <v>47</v>
      </c>
      <c r="F1598" t="s">
        <v>31</v>
      </c>
      <c r="G1598" t="str">
        <f>Table12[[#This Row],[DVAD]]</f>
        <v>46-55</v>
      </c>
      <c r="H1598" t="str">
        <f>Table12[[#This Row],[Kids]]</f>
        <v>No</v>
      </c>
      <c r="I1598" t="str">
        <f>Table12[[#This Row],[Teens]]</f>
        <v>Yes</v>
      </c>
    </row>
    <row r="1599" spans="1:9" ht="16.5" x14ac:dyDescent="0.3">
      <c r="A1599">
        <f>Table2[[#This Row],[NumWebPurchases]]</f>
        <v>7</v>
      </c>
      <c r="B1599">
        <f>Table2[[#This Row],[NumCatalogPurchases]]</f>
        <v>1</v>
      </c>
      <c r="C1599">
        <f>Table2[[#This Row],[NumStorePurchases]]</f>
        <v>6</v>
      </c>
      <c r="D1599">
        <f>Table2[[#This Row],[NumWebVisitsMonth]]</f>
        <v>8</v>
      </c>
      <c r="E1599" s="3">
        <f>Table12[[#This Row],[Age]]</f>
        <v>39</v>
      </c>
      <c r="F1599" t="s">
        <v>30</v>
      </c>
      <c r="G1599" t="str">
        <f>Table12[[#This Row],[DVAD]]</f>
        <v>36-45</v>
      </c>
      <c r="H1599" t="str">
        <f>Table12[[#This Row],[Kids]]</f>
        <v>No</v>
      </c>
      <c r="I1599" t="str">
        <f>Table12[[#This Row],[Teens]]</f>
        <v>Yes</v>
      </c>
    </row>
    <row r="1600" spans="1:9" ht="16.5" x14ac:dyDescent="0.3">
      <c r="A1600">
        <f>Table2[[#This Row],[NumWebPurchases]]</f>
        <v>3</v>
      </c>
      <c r="B1600">
        <f>Table2[[#This Row],[NumCatalogPurchases]]</f>
        <v>0</v>
      </c>
      <c r="C1600">
        <f>Table2[[#This Row],[NumStorePurchases]]</f>
        <v>4</v>
      </c>
      <c r="D1600">
        <f>Table2[[#This Row],[NumWebVisitsMonth]]</f>
        <v>7</v>
      </c>
      <c r="E1600" s="3">
        <f>Table12[[#This Row],[Age]]</f>
        <v>54</v>
      </c>
      <c r="F1600" t="s">
        <v>33</v>
      </c>
      <c r="G1600" t="str">
        <f>Table12[[#This Row],[DVAD]]</f>
        <v>46-55</v>
      </c>
      <c r="H1600" t="str">
        <f>Table12[[#This Row],[Kids]]</f>
        <v>Yes</v>
      </c>
      <c r="I1600" t="str">
        <f>Table12[[#This Row],[Teens]]</f>
        <v>Yes</v>
      </c>
    </row>
    <row r="1601" spans="1:9" ht="16.5" x14ac:dyDescent="0.3">
      <c r="A1601">
        <f>Table2[[#This Row],[NumWebPurchases]]</f>
        <v>7</v>
      </c>
      <c r="B1601">
        <f>Table2[[#This Row],[NumCatalogPurchases]]</f>
        <v>1</v>
      </c>
      <c r="C1601">
        <f>Table2[[#This Row],[NumStorePurchases]]</f>
        <v>4</v>
      </c>
      <c r="D1601">
        <f>Table2[[#This Row],[NumWebVisitsMonth]]</f>
        <v>9</v>
      </c>
      <c r="E1601" s="3">
        <f>Table12[[#This Row],[Age]]</f>
        <v>29</v>
      </c>
      <c r="F1601" t="s">
        <v>33</v>
      </c>
      <c r="G1601" t="str">
        <f>Table12[[#This Row],[DVAD]]</f>
        <v>26-35</v>
      </c>
      <c r="H1601" t="str">
        <f>Table12[[#This Row],[Kids]]</f>
        <v>Yes</v>
      </c>
      <c r="I1601" t="str">
        <f>Table12[[#This Row],[Teens]]</f>
        <v>No</v>
      </c>
    </row>
    <row r="1602" spans="1:9" ht="16.5" x14ac:dyDescent="0.3">
      <c r="A1602">
        <f>Table2[[#This Row],[NumWebPurchases]]</f>
        <v>2</v>
      </c>
      <c r="B1602">
        <f>Table2[[#This Row],[NumCatalogPurchases]]</f>
        <v>5</v>
      </c>
      <c r="C1602">
        <f>Table2[[#This Row],[NumStorePurchases]]</f>
        <v>13</v>
      </c>
      <c r="D1602">
        <f>Table2[[#This Row],[NumWebVisitsMonth]]</f>
        <v>6</v>
      </c>
      <c r="E1602" s="3">
        <f>Table12[[#This Row],[Age]]</f>
        <v>41</v>
      </c>
      <c r="F1602" t="s">
        <v>33</v>
      </c>
      <c r="G1602" t="str">
        <f>Table12[[#This Row],[DVAD]]</f>
        <v>36-45</v>
      </c>
      <c r="H1602" t="str">
        <f>Table12[[#This Row],[Kids]]</f>
        <v>Yes</v>
      </c>
      <c r="I1602" t="str">
        <f>Table12[[#This Row],[Teens]]</f>
        <v>No</v>
      </c>
    </row>
    <row r="1603" spans="1:9" ht="16.5" x14ac:dyDescent="0.3">
      <c r="A1603">
        <f>Table2[[#This Row],[NumWebPurchases]]</f>
        <v>1</v>
      </c>
      <c r="B1603">
        <f>Table2[[#This Row],[NumCatalogPurchases]]</f>
        <v>1</v>
      </c>
      <c r="C1603">
        <f>Table2[[#This Row],[NumStorePurchases]]</f>
        <v>3</v>
      </c>
      <c r="D1603">
        <f>Table2[[#This Row],[NumWebVisitsMonth]]</f>
        <v>2</v>
      </c>
      <c r="E1603" s="3">
        <f>Table12[[#This Row],[Age]]</f>
        <v>39</v>
      </c>
      <c r="F1603" t="s">
        <v>33</v>
      </c>
      <c r="G1603" t="str">
        <f>Table12[[#This Row],[DVAD]]</f>
        <v>36-45</v>
      </c>
      <c r="H1603" t="str">
        <f>Table12[[#This Row],[Kids]]</f>
        <v>Yes</v>
      </c>
      <c r="I1603" t="str">
        <f>Table12[[#This Row],[Teens]]</f>
        <v>No</v>
      </c>
    </row>
    <row r="1604" spans="1:9" ht="16.5" x14ac:dyDescent="0.3">
      <c r="A1604">
        <f>Table2[[#This Row],[NumWebPurchases]]</f>
        <v>8</v>
      </c>
      <c r="B1604">
        <f>Table2[[#This Row],[NumCatalogPurchases]]</f>
        <v>5</v>
      </c>
      <c r="C1604">
        <f>Table2[[#This Row],[NumStorePurchases]]</f>
        <v>3</v>
      </c>
      <c r="D1604">
        <f>Table2[[#This Row],[NumWebVisitsMonth]]</f>
        <v>7</v>
      </c>
      <c r="E1604" s="3">
        <f>Table12[[#This Row],[Age]]</f>
        <v>48</v>
      </c>
      <c r="F1604" t="s">
        <v>35</v>
      </c>
      <c r="G1604" t="str">
        <f>Table12[[#This Row],[DVAD]]</f>
        <v>46-55</v>
      </c>
      <c r="H1604" t="str">
        <f>Table12[[#This Row],[Kids]]</f>
        <v>No</v>
      </c>
      <c r="I1604" t="str">
        <f>Table12[[#This Row],[Teens]]</f>
        <v>Yes</v>
      </c>
    </row>
    <row r="1605" spans="1:9" ht="16.5" x14ac:dyDescent="0.3">
      <c r="A1605">
        <f>Table2[[#This Row],[NumWebPurchases]]</f>
        <v>4</v>
      </c>
      <c r="B1605">
        <f>Table2[[#This Row],[NumCatalogPurchases]]</f>
        <v>7</v>
      </c>
      <c r="C1605">
        <f>Table2[[#This Row],[NumStorePurchases]]</f>
        <v>12</v>
      </c>
      <c r="D1605">
        <f>Table2[[#This Row],[NumWebVisitsMonth]]</f>
        <v>2</v>
      </c>
      <c r="E1605" s="3">
        <f>Table12[[#This Row],[Age]]</f>
        <v>56</v>
      </c>
      <c r="F1605" t="s">
        <v>31</v>
      </c>
      <c r="G1605" t="str">
        <f>Table12[[#This Row],[DVAD]]</f>
        <v>56-65</v>
      </c>
      <c r="H1605" t="str">
        <f>Table12[[#This Row],[Kids]]</f>
        <v>No</v>
      </c>
      <c r="I1605" t="str">
        <f>Table12[[#This Row],[Teens]]</f>
        <v>No</v>
      </c>
    </row>
    <row r="1606" spans="1:9" ht="16.5" x14ac:dyDescent="0.3">
      <c r="A1606">
        <f>Table2[[#This Row],[NumWebPurchases]]</f>
        <v>4</v>
      </c>
      <c r="B1606">
        <f>Table2[[#This Row],[NumCatalogPurchases]]</f>
        <v>5</v>
      </c>
      <c r="C1606">
        <f>Table2[[#This Row],[NumStorePurchases]]</f>
        <v>10</v>
      </c>
      <c r="D1606">
        <f>Table2[[#This Row],[NumWebVisitsMonth]]</f>
        <v>3</v>
      </c>
      <c r="E1606" s="3">
        <f>Table12[[#This Row],[Age]]</f>
        <v>58</v>
      </c>
      <c r="F1606" t="s">
        <v>33</v>
      </c>
      <c r="G1606" t="str">
        <f>Table12[[#This Row],[DVAD]]</f>
        <v>56-65</v>
      </c>
      <c r="H1606" t="str">
        <f>Table12[[#This Row],[Kids]]</f>
        <v>No</v>
      </c>
      <c r="I1606" t="str">
        <f>Table12[[#This Row],[Teens]]</f>
        <v>No</v>
      </c>
    </row>
    <row r="1607" spans="1:9" ht="16.5" x14ac:dyDescent="0.3">
      <c r="A1607">
        <f>Table2[[#This Row],[NumWebPurchases]]</f>
        <v>1</v>
      </c>
      <c r="B1607">
        <f>Table2[[#This Row],[NumCatalogPurchases]]</f>
        <v>0</v>
      </c>
      <c r="C1607">
        <f>Table2[[#This Row],[NumStorePurchases]]</f>
        <v>3</v>
      </c>
      <c r="D1607">
        <f>Table2[[#This Row],[NumWebVisitsMonth]]</f>
        <v>4</v>
      </c>
      <c r="E1607" s="3">
        <f>Table12[[#This Row],[Age]]</f>
        <v>53</v>
      </c>
      <c r="F1607" t="s">
        <v>33</v>
      </c>
      <c r="G1607" t="str">
        <f>Table12[[#This Row],[DVAD]]</f>
        <v>46-55</v>
      </c>
      <c r="H1607" t="str">
        <f>Table12[[#This Row],[Kids]]</f>
        <v>Yes</v>
      </c>
      <c r="I1607" t="str">
        <f>Table12[[#This Row],[Teens]]</f>
        <v>Yes</v>
      </c>
    </row>
    <row r="1608" spans="1:9" ht="16.5" x14ac:dyDescent="0.3">
      <c r="A1608">
        <f>Table2[[#This Row],[NumWebPurchases]]</f>
        <v>2</v>
      </c>
      <c r="B1608">
        <f>Table2[[#This Row],[NumCatalogPurchases]]</f>
        <v>0</v>
      </c>
      <c r="C1608">
        <f>Table2[[#This Row],[NumStorePurchases]]</f>
        <v>3</v>
      </c>
      <c r="D1608">
        <f>Table2[[#This Row],[NumWebVisitsMonth]]</f>
        <v>7</v>
      </c>
      <c r="E1608" s="3">
        <f>Table12[[#This Row],[Age]]</f>
        <v>53</v>
      </c>
      <c r="F1608" t="s">
        <v>33</v>
      </c>
      <c r="G1608" t="str">
        <f>Table12[[#This Row],[DVAD]]</f>
        <v>46-55</v>
      </c>
      <c r="H1608" t="str">
        <f>Table12[[#This Row],[Kids]]</f>
        <v>Yes</v>
      </c>
      <c r="I1608" t="str">
        <f>Table12[[#This Row],[Teens]]</f>
        <v>Yes</v>
      </c>
    </row>
    <row r="1609" spans="1:9" ht="16.5" x14ac:dyDescent="0.3">
      <c r="A1609">
        <f>Table2[[#This Row],[NumWebPurchases]]</f>
        <v>2</v>
      </c>
      <c r="B1609">
        <f>Table2[[#This Row],[NumCatalogPurchases]]</f>
        <v>0</v>
      </c>
      <c r="C1609">
        <f>Table2[[#This Row],[NumStorePurchases]]</f>
        <v>2</v>
      </c>
      <c r="D1609">
        <f>Table2[[#This Row],[NumWebVisitsMonth]]</f>
        <v>8</v>
      </c>
      <c r="E1609" s="3">
        <f>Table12[[#This Row],[Age]]</f>
        <v>50</v>
      </c>
      <c r="F1609" t="s">
        <v>30</v>
      </c>
      <c r="G1609" t="str">
        <f>Table12[[#This Row],[DVAD]]</f>
        <v>46-55</v>
      </c>
      <c r="H1609" t="str">
        <f>Table12[[#This Row],[Kids]]</f>
        <v>Yes</v>
      </c>
      <c r="I1609" t="str">
        <f>Table12[[#This Row],[Teens]]</f>
        <v>Yes</v>
      </c>
    </row>
    <row r="1610" spans="1:9" ht="16.5" x14ac:dyDescent="0.3">
      <c r="A1610">
        <f>Table2[[#This Row],[NumWebPurchases]]</f>
        <v>5</v>
      </c>
      <c r="B1610">
        <f>Table2[[#This Row],[NumCatalogPurchases]]</f>
        <v>5</v>
      </c>
      <c r="C1610">
        <f>Table2[[#This Row],[NumStorePurchases]]</f>
        <v>11</v>
      </c>
      <c r="D1610">
        <f>Table2[[#This Row],[NumWebVisitsMonth]]</f>
        <v>3</v>
      </c>
      <c r="E1610" s="3">
        <f>Table12[[#This Row],[Age]]</f>
        <v>36</v>
      </c>
      <c r="F1610" t="s">
        <v>33</v>
      </c>
      <c r="G1610" t="str">
        <f>Table12[[#This Row],[DVAD]]</f>
        <v>36-45</v>
      </c>
      <c r="H1610" t="str">
        <f>Table12[[#This Row],[Kids]]</f>
        <v>No</v>
      </c>
      <c r="I1610" t="str">
        <f>Table12[[#This Row],[Teens]]</f>
        <v>Yes</v>
      </c>
    </row>
    <row r="1611" spans="1:9" ht="16.5" x14ac:dyDescent="0.3">
      <c r="A1611">
        <f>Table2[[#This Row],[NumWebPurchases]]</f>
        <v>10</v>
      </c>
      <c r="B1611">
        <f>Table2[[#This Row],[NumCatalogPurchases]]</f>
        <v>5</v>
      </c>
      <c r="C1611">
        <f>Table2[[#This Row],[NumStorePurchases]]</f>
        <v>4</v>
      </c>
      <c r="D1611">
        <f>Table2[[#This Row],[NumWebVisitsMonth]]</f>
        <v>9</v>
      </c>
      <c r="E1611" s="3">
        <f>Table12[[#This Row],[Age]]</f>
        <v>23</v>
      </c>
      <c r="F1611" t="s">
        <v>33</v>
      </c>
      <c r="G1611" t="str">
        <f>Table12[[#This Row],[DVAD]]</f>
        <v>16-25</v>
      </c>
      <c r="H1611" t="str">
        <f>Table12[[#This Row],[Kids]]</f>
        <v>Yes</v>
      </c>
      <c r="I1611" t="str">
        <f>Table12[[#This Row],[Teens]]</f>
        <v>No</v>
      </c>
    </row>
    <row r="1612" spans="1:9" ht="16.5" x14ac:dyDescent="0.3">
      <c r="A1612">
        <f>Table2[[#This Row],[NumWebPurchases]]</f>
        <v>7</v>
      </c>
      <c r="B1612">
        <f>Table2[[#This Row],[NumCatalogPurchases]]</f>
        <v>2</v>
      </c>
      <c r="C1612">
        <f>Table2[[#This Row],[NumStorePurchases]]</f>
        <v>5</v>
      </c>
      <c r="D1612">
        <f>Table2[[#This Row],[NumWebVisitsMonth]]</f>
        <v>6</v>
      </c>
      <c r="E1612" s="3">
        <f>Table12[[#This Row],[Age]]</f>
        <v>41</v>
      </c>
      <c r="F1612" t="s">
        <v>30</v>
      </c>
      <c r="G1612" t="str">
        <f>Table12[[#This Row],[DVAD]]</f>
        <v>36-45</v>
      </c>
      <c r="H1612" t="str">
        <f>Table12[[#This Row],[Kids]]</f>
        <v>No</v>
      </c>
      <c r="I1612" t="str">
        <f>Table12[[#This Row],[Teens]]</f>
        <v>Yes</v>
      </c>
    </row>
    <row r="1613" spans="1:9" ht="16.5" x14ac:dyDescent="0.3">
      <c r="A1613">
        <f>Table2[[#This Row],[NumWebPurchases]]</f>
        <v>4</v>
      </c>
      <c r="B1613">
        <f>Table2[[#This Row],[NumCatalogPurchases]]</f>
        <v>4</v>
      </c>
      <c r="C1613">
        <f>Table2[[#This Row],[NumStorePurchases]]</f>
        <v>8</v>
      </c>
      <c r="D1613">
        <f>Table2[[#This Row],[NumWebVisitsMonth]]</f>
        <v>2</v>
      </c>
      <c r="E1613" s="3">
        <f>Table12[[#This Row],[Age]]</f>
        <v>50</v>
      </c>
      <c r="F1613" t="s">
        <v>33</v>
      </c>
      <c r="G1613" t="str">
        <f>Table12[[#This Row],[DVAD]]</f>
        <v>46-55</v>
      </c>
      <c r="H1613" t="str">
        <f>Table12[[#This Row],[Kids]]</f>
        <v>No</v>
      </c>
      <c r="I1613" t="str">
        <f>Table12[[#This Row],[Teens]]</f>
        <v>Yes</v>
      </c>
    </row>
    <row r="1614" spans="1:9" ht="16.5" x14ac:dyDescent="0.3">
      <c r="A1614">
        <f>Table2[[#This Row],[NumWebPurchases]]</f>
        <v>4</v>
      </c>
      <c r="B1614">
        <f>Table2[[#This Row],[NumCatalogPurchases]]</f>
        <v>5</v>
      </c>
      <c r="C1614">
        <f>Table2[[#This Row],[NumStorePurchases]]</f>
        <v>11</v>
      </c>
      <c r="D1614">
        <f>Table2[[#This Row],[NumWebVisitsMonth]]</f>
        <v>3</v>
      </c>
      <c r="E1614" s="3">
        <f>Table12[[#This Row],[Age]]</f>
        <v>24</v>
      </c>
      <c r="F1614" t="s">
        <v>30</v>
      </c>
      <c r="G1614" t="str">
        <f>Table12[[#This Row],[DVAD]]</f>
        <v>16-25</v>
      </c>
      <c r="H1614" t="str">
        <f>Table12[[#This Row],[Kids]]</f>
        <v>No</v>
      </c>
      <c r="I1614" t="str">
        <f>Table12[[#This Row],[Teens]]</f>
        <v>No</v>
      </c>
    </row>
    <row r="1615" spans="1:9" ht="16.5" x14ac:dyDescent="0.3">
      <c r="A1615">
        <f>Table2[[#This Row],[NumWebPurchases]]</f>
        <v>2</v>
      </c>
      <c r="B1615">
        <f>Table2[[#This Row],[NumCatalogPurchases]]</f>
        <v>0</v>
      </c>
      <c r="C1615">
        <f>Table2[[#This Row],[NumStorePurchases]]</f>
        <v>3</v>
      </c>
      <c r="D1615">
        <f>Table2[[#This Row],[NumWebVisitsMonth]]</f>
        <v>9</v>
      </c>
      <c r="E1615" s="3">
        <f>Table12[[#This Row],[Age]]</f>
        <v>34</v>
      </c>
      <c r="F1615" t="s">
        <v>30</v>
      </c>
      <c r="G1615" t="str">
        <f>Table12[[#This Row],[DVAD]]</f>
        <v>26-35</v>
      </c>
      <c r="H1615" t="str">
        <f>Table12[[#This Row],[Kids]]</f>
        <v>No</v>
      </c>
      <c r="I1615" t="str">
        <f>Table12[[#This Row],[Teens]]</f>
        <v>No</v>
      </c>
    </row>
    <row r="1616" spans="1:9" ht="16.5" x14ac:dyDescent="0.3">
      <c r="A1616">
        <f>Table2[[#This Row],[NumWebPurchases]]</f>
        <v>6</v>
      </c>
      <c r="B1616">
        <f>Table2[[#This Row],[NumCatalogPurchases]]</f>
        <v>3</v>
      </c>
      <c r="C1616">
        <f>Table2[[#This Row],[NumStorePurchases]]</f>
        <v>9</v>
      </c>
      <c r="D1616">
        <f>Table2[[#This Row],[NumWebVisitsMonth]]</f>
        <v>4</v>
      </c>
      <c r="E1616" s="3">
        <f>Table12[[#This Row],[Age]]</f>
        <v>23</v>
      </c>
      <c r="F1616" t="s">
        <v>33</v>
      </c>
      <c r="G1616" t="str">
        <f>Table12[[#This Row],[DVAD]]</f>
        <v>16-25</v>
      </c>
      <c r="H1616" t="str">
        <f>Table12[[#This Row],[Kids]]</f>
        <v>No</v>
      </c>
      <c r="I1616" t="str">
        <f>Table12[[#This Row],[Teens]]</f>
        <v>No</v>
      </c>
    </row>
    <row r="1617" spans="1:9" ht="16.5" x14ac:dyDescent="0.3">
      <c r="A1617">
        <f>Table2[[#This Row],[NumWebPurchases]]</f>
        <v>5</v>
      </c>
      <c r="B1617">
        <f>Table2[[#This Row],[NumCatalogPurchases]]</f>
        <v>1</v>
      </c>
      <c r="C1617">
        <f>Table2[[#This Row],[NumStorePurchases]]</f>
        <v>5</v>
      </c>
      <c r="D1617">
        <f>Table2[[#This Row],[NumWebVisitsMonth]]</f>
        <v>8</v>
      </c>
      <c r="E1617" s="3">
        <f>Table12[[#This Row],[Age]]</f>
        <v>38</v>
      </c>
      <c r="F1617" t="s">
        <v>33</v>
      </c>
      <c r="G1617" t="str">
        <f>Table12[[#This Row],[DVAD]]</f>
        <v>36-45</v>
      </c>
      <c r="H1617" t="str">
        <f>Table12[[#This Row],[Kids]]</f>
        <v>Yes</v>
      </c>
      <c r="I1617" t="str">
        <f>Table12[[#This Row],[Teens]]</f>
        <v>No</v>
      </c>
    </row>
    <row r="1618" spans="1:9" ht="16.5" x14ac:dyDescent="0.3">
      <c r="A1618">
        <f>Table2[[#This Row],[NumWebPurchases]]</f>
        <v>1</v>
      </c>
      <c r="B1618">
        <f>Table2[[#This Row],[NumCatalogPurchases]]</f>
        <v>1</v>
      </c>
      <c r="C1618">
        <f>Table2[[#This Row],[NumStorePurchases]]</f>
        <v>2</v>
      </c>
      <c r="D1618">
        <f>Table2[[#This Row],[NumWebVisitsMonth]]</f>
        <v>8</v>
      </c>
      <c r="E1618" s="3">
        <f>Table12[[#This Row],[Age]]</f>
        <v>36</v>
      </c>
      <c r="F1618" t="s">
        <v>31</v>
      </c>
      <c r="G1618" t="str">
        <f>Table12[[#This Row],[DVAD]]</f>
        <v>36-45</v>
      </c>
      <c r="H1618" t="str">
        <f>Table12[[#This Row],[Kids]]</f>
        <v>Yes</v>
      </c>
      <c r="I1618" t="str">
        <f>Table12[[#This Row],[Teens]]</f>
        <v>Yes</v>
      </c>
    </row>
    <row r="1619" spans="1:9" ht="16.5" x14ac:dyDescent="0.3">
      <c r="A1619">
        <f>Table2[[#This Row],[NumWebPurchases]]</f>
        <v>5</v>
      </c>
      <c r="B1619">
        <f>Table2[[#This Row],[NumCatalogPurchases]]</f>
        <v>3</v>
      </c>
      <c r="C1619">
        <f>Table2[[#This Row],[NumStorePurchases]]</f>
        <v>13</v>
      </c>
      <c r="D1619">
        <f>Table2[[#This Row],[NumWebVisitsMonth]]</f>
        <v>4</v>
      </c>
      <c r="E1619" s="3">
        <f>Table12[[#This Row],[Age]]</f>
        <v>29</v>
      </c>
      <c r="F1619" t="s">
        <v>30</v>
      </c>
      <c r="G1619" t="str">
        <f>Table12[[#This Row],[DVAD]]</f>
        <v>26-35</v>
      </c>
      <c r="H1619" t="str">
        <f>Table12[[#This Row],[Kids]]</f>
        <v>Yes</v>
      </c>
      <c r="I1619" t="str">
        <f>Table12[[#This Row],[Teens]]</f>
        <v>No</v>
      </c>
    </row>
    <row r="1620" spans="1:9" ht="16.5" x14ac:dyDescent="0.3">
      <c r="A1620">
        <f>Table2[[#This Row],[NumWebPurchases]]</f>
        <v>1</v>
      </c>
      <c r="B1620">
        <f>Table2[[#This Row],[NumCatalogPurchases]]</f>
        <v>0</v>
      </c>
      <c r="C1620">
        <f>Table2[[#This Row],[NumStorePurchases]]</f>
        <v>2</v>
      </c>
      <c r="D1620">
        <f>Table2[[#This Row],[NumWebVisitsMonth]]</f>
        <v>7</v>
      </c>
      <c r="E1620" s="3">
        <f>Table12[[#This Row],[Age]]</f>
        <v>30</v>
      </c>
      <c r="F1620" t="s">
        <v>33</v>
      </c>
      <c r="G1620" t="str">
        <f>Table12[[#This Row],[DVAD]]</f>
        <v>26-35</v>
      </c>
      <c r="H1620" t="str">
        <f>Table12[[#This Row],[Kids]]</f>
        <v>Yes</v>
      </c>
      <c r="I1620" t="str">
        <f>Table12[[#This Row],[Teens]]</f>
        <v>No</v>
      </c>
    </row>
    <row r="1621" spans="1:9" ht="16.5" x14ac:dyDescent="0.3">
      <c r="A1621">
        <f>Table2[[#This Row],[NumWebPurchases]]</f>
        <v>3</v>
      </c>
      <c r="B1621">
        <f>Table2[[#This Row],[NumCatalogPurchases]]</f>
        <v>2</v>
      </c>
      <c r="C1621">
        <f>Table2[[#This Row],[NumStorePurchases]]</f>
        <v>7</v>
      </c>
      <c r="D1621">
        <f>Table2[[#This Row],[NumWebVisitsMonth]]</f>
        <v>3</v>
      </c>
      <c r="E1621" s="3">
        <f>Table12[[#This Row],[Age]]</f>
        <v>27</v>
      </c>
      <c r="F1621" t="s">
        <v>33</v>
      </c>
      <c r="G1621" t="str">
        <f>Table12[[#This Row],[DVAD]]</f>
        <v>26-35</v>
      </c>
      <c r="H1621" t="str">
        <f>Table12[[#This Row],[Kids]]</f>
        <v>Yes</v>
      </c>
      <c r="I1621" t="str">
        <f>Table12[[#This Row],[Teens]]</f>
        <v>No</v>
      </c>
    </row>
    <row r="1622" spans="1:9" ht="16.5" x14ac:dyDescent="0.3">
      <c r="A1622">
        <f>Table2[[#This Row],[NumWebPurchases]]</f>
        <v>4</v>
      </c>
      <c r="B1622">
        <f>Table2[[#This Row],[NumCatalogPurchases]]</f>
        <v>1</v>
      </c>
      <c r="C1622">
        <f>Table2[[#This Row],[NumStorePurchases]]</f>
        <v>5</v>
      </c>
      <c r="D1622">
        <f>Table2[[#This Row],[NumWebVisitsMonth]]</f>
        <v>4</v>
      </c>
      <c r="E1622" s="3">
        <f>Table12[[#This Row],[Age]]</f>
        <v>49</v>
      </c>
      <c r="F1622" t="s">
        <v>31</v>
      </c>
      <c r="G1622" t="str">
        <f>Table12[[#This Row],[DVAD]]</f>
        <v>46-55</v>
      </c>
      <c r="H1622" t="str">
        <f>Table12[[#This Row],[Kids]]</f>
        <v>No</v>
      </c>
      <c r="I1622" t="str">
        <f>Table12[[#This Row],[Teens]]</f>
        <v>Yes</v>
      </c>
    </row>
    <row r="1623" spans="1:9" ht="16.5" x14ac:dyDescent="0.3">
      <c r="A1623">
        <f>Table2[[#This Row],[NumWebPurchases]]</f>
        <v>9</v>
      </c>
      <c r="B1623">
        <f>Table2[[#This Row],[NumCatalogPurchases]]</f>
        <v>6</v>
      </c>
      <c r="C1623">
        <f>Table2[[#This Row],[NumStorePurchases]]</f>
        <v>9</v>
      </c>
      <c r="D1623">
        <f>Table2[[#This Row],[NumWebVisitsMonth]]</f>
        <v>8</v>
      </c>
      <c r="E1623" s="3">
        <f>Table12[[#This Row],[Age]]</f>
        <v>56</v>
      </c>
      <c r="F1623" t="s">
        <v>33</v>
      </c>
      <c r="G1623" t="str">
        <f>Table12[[#This Row],[DVAD]]</f>
        <v>56-65</v>
      </c>
      <c r="H1623" t="str">
        <f>Table12[[#This Row],[Kids]]</f>
        <v>No</v>
      </c>
      <c r="I1623" t="str">
        <f>Table12[[#This Row],[Teens]]</f>
        <v>Yes</v>
      </c>
    </row>
    <row r="1624" spans="1:9" ht="16.5" x14ac:dyDescent="0.3">
      <c r="A1624">
        <f>Table2[[#This Row],[NumWebPurchases]]</f>
        <v>3</v>
      </c>
      <c r="B1624">
        <f>Table2[[#This Row],[NumCatalogPurchases]]</f>
        <v>0</v>
      </c>
      <c r="C1624">
        <f>Table2[[#This Row],[NumStorePurchases]]</f>
        <v>4</v>
      </c>
      <c r="D1624">
        <f>Table2[[#This Row],[NumWebVisitsMonth]]</f>
        <v>7</v>
      </c>
      <c r="E1624" s="3">
        <f>Table12[[#This Row],[Age]]</f>
        <v>48</v>
      </c>
      <c r="F1624" t="s">
        <v>31</v>
      </c>
      <c r="G1624" t="str">
        <f>Table12[[#This Row],[DVAD]]</f>
        <v>46-55</v>
      </c>
      <c r="H1624" t="str">
        <f>Table12[[#This Row],[Kids]]</f>
        <v>No</v>
      </c>
      <c r="I1624" t="str">
        <f>Table12[[#This Row],[Teens]]</f>
        <v>Yes</v>
      </c>
    </row>
    <row r="1625" spans="1:9" ht="16.5" x14ac:dyDescent="0.3">
      <c r="A1625">
        <f>Table2[[#This Row],[NumWebPurchases]]</f>
        <v>2</v>
      </c>
      <c r="B1625">
        <f>Table2[[#This Row],[NumCatalogPurchases]]</f>
        <v>0</v>
      </c>
      <c r="C1625">
        <f>Table2[[#This Row],[NumStorePurchases]]</f>
        <v>4</v>
      </c>
      <c r="D1625">
        <f>Table2[[#This Row],[NumWebVisitsMonth]]</f>
        <v>8</v>
      </c>
      <c r="E1625" s="3">
        <f>Table12[[#This Row],[Age]]</f>
        <v>42</v>
      </c>
      <c r="F1625" t="s">
        <v>30</v>
      </c>
      <c r="G1625" t="str">
        <f>Table12[[#This Row],[DVAD]]</f>
        <v>36-45</v>
      </c>
      <c r="H1625" t="str">
        <f>Table12[[#This Row],[Kids]]</f>
        <v>Yes</v>
      </c>
      <c r="I1625" t="str">
        <f>Table12[[#This Row],[Teens]]</f>
        <v>No</v>
      </c>
    </row>
    <row r="1626" spans="1:9" ht="16.5" x14ac:dyDescent="0.3">
      <c r="A1626">
        <f>Table2[[#This Row],[NumWebPurchases]]</f>
        <v>5</v>
      </c>
      <c r="B1626">
        <f>Table2[[#This Row],[NumCatalogPurchases]]</f>
        <v>7</v>
      </c>
      <c r="C1626">
        <f>Table2[[#This Row],[NumStorePurchases]]</f>
        <v>6</v>
      </c>
      <c r="D1626">
        <f>Table2[[#This Row],[NumWebVisitsMonth]]</f>
        <v>3</v>
      </c>
      <c r="E1626" s="3">
        <f>Table12[[#This Row],[Age]]</f>
        <v>30</v>
      </c>
      <c r="F1626" t="s">
        <v>31</v>
      </c>
      <c r="G1626" t="str">
        <f>Table12[[#This Row],[DVAD]]</f>
        <v>26-35</v>
      </c>
      <c r="H1626" t="str">
        <f>Table12[[#This Row],[Kids]]</f>
        <v>No</v>
      </c>
      <c r="I1626" t="str">
        <f>Table12[[#This Row],[Teens]]</f>
        <v>No</v>
      </c>
    </row>
    <row r="1627" spans="1:9" ht="16.5" x14ac:dyDescent="0.3">
      <c r="A1627">
        <f>Table2[[#This Row],[NumWebPurchases]]</f>
        <v>8</v>
      </c>
      <c r="B1627">
        <f>Table2[[#This Row],[NumCatalogPurchases]]</f>
        <v>1</v>
      </c>
      <c r="C1627">
        <f>Table2[[#This Row],[NumStorePurchases]]</f>
        <v>6</v>
      </c>
      <c r="D1627">
        <f>Table2[[#This Row],[NumWebVisitsMonth]]</f>
        <v>9</v>
      </c>
      <c r="E1627" s="3">
        <f>Table12[[#This Row],[Age]]</f>
        <v>54</v>
      </c>
      <c r="F1627" t="s">
        <v>33</v>
      </c>
      <c r="G1627" t="str">
        <f>Table12[[#This Row],[DVAD]]</f>
        <v>46-55</v>
      </c>
      <c r="H1627" t="str">
        <f>Table12[[#This Row],[Kids]]</f>
        <v>Yes</v>
      </c>
      <c r="I1627" t="str">
        <f>Table12[[#This Row],[Teens]]</f>
        <v>Yes</v>
      </c>
    </row>
    <row r="1628" spans="1:9" ht="16.5" x14ac:dyDescent="0.3">
      <c r="A1628">
        <f>Table2[[#This Row],[NumWebPurchases]]</f>
        <v>3</v>
      </c>
      <c r="B1628">
        <f>Table2[[#This Row],[NumCatalogPurchases]]</f>
        <v>1</v>
      </c>
      <c r="C1628">
        <f>Table2[[#This Row],[NumStorePurchases]]</f>
        <v>5</v>
      </c>
      <c r="D1628">
        <f>Table2[[#This Row],[NumWebVisitsMonth]]</f>
        <v>4</v>
      </c>
      <c r="E1628" s="3">
        <f>Table12[[#This Row],[Age]]</f>
        <v>50</v>
      </c>
      <c r="F1628" t="s">
        <v>38</v>
      </c>
      <c r="G1628" t="str">
        <f>Table12[[#This Row],[DVAD]]</f>
        <v>46-55</v>
      </c>
      <c r="H1628" t="str">
        <f>Table12[[#This Row],[Kids]]</f>
        <v>Yes</v>
      </c>
      <c r="I1628" t="str">
        <f>Table12[[#This Row],[Teens]]</f>
        <v>Yes</v>
      </c>
    </row>
    <row r="1629" spans="1:9" ht="16.5" x14ac:dyDescent="0.3">
      <c r="A1629">
        <f>Table2[[#This Row],[NumWebPurchases]]</f>
        <v>5</v>
      </c>
      <c r="B1629">
        <f>Table2[[#This Row],[NumCatalogPurchases]]</f>
        <v>1</v>
      </c>
      <c r="C1629">
        <f>Table2[[#This Row],[NumStorePurchases]]</f>
        <v>4</v>
      </c>
      <c r="D1629">
        <f>Table2[[#This Row],[NumWebVisitsMonth]]</f>
        <v>7</v>
      </c>
      <c r="E1629" s="3">
        <f>Table12[[#This Row],[Age]]</f>
        <v>62</v>
      </c>
      <c r="F1629" t="s">
        <v>35</v>
      </c>
      <c r="G1629" t="str">
        <f>Table12[[#This Row],[DVAD]]</f>
        <v>56-65</v>
      </c>
      <c r="H1629" t="str">
        <f>Table12[[#This Row],[Kids]]</f>
        <v>No</v>
      </c>
      <c r="I1629" t="str">
        <f>Table12[[#This Row],[Teens]]</f>
        <v>Yes</v>
      </c>
    </row>
    <row r="1630" spans="1:9" ht="16.5" x14ac:dyDescent="0.3">
      <c r="A1630">
        <f>Table2[[#This Row],[NumWebPurchases]]</f>
        <v>3</v>
      </c>
      <c r="B1630">
        <f>Table2[[#This Row],[NumCatalogPurchases]]</f>
        <v>2</v>
      </c>
      <c r="C1630">
        <f>Table2[[#This Row],[NumStorePurchases]]</f>
        <v>10</v>
      </c>
      <c r="D1630">
        <f>Table2[[#This Row],[NumWebVisitsMonth]]</f>
        <v>9</v>
      </c>
      <c r="E1630" s="3">
        <f>Table12[[#This Row],[Age]]</f>
        <v>41</v>
      </c>
      <c r="F1630" t="s">
        <v>31</v>
      </c>
      <c r="G1630" t="str">
        <f>Table12[[#This Row],[DVAD]]</f>
        <v>36-45</v>
      </c>
      <c r="H1630" t="str">
        <f>Table12[[#This Row],[Kids]]</f>
        <v>No</v>
      </c>
      <c r="I1630" t="str">
        <f>Table12[[#This Row],[Teens]]</f>
        <v>Yes</v>
      </c>
    </row>
    <row r="1631" spans="1:9" ht="16.5" x14ac:dyDescent="0.3">
      <c r="A1631">
        <f>Table2[[#This Row],[NumWebPurchases]]</f>
        <v>6</v>
      </c>
      <c r="B1631">
        <f>Table2[[#This Row],[NumCatalogPurchases]]</f>
        <v>2</v>
      </c>
      <c r="C1631">
        <f>Table2[[#This Row],[NumStorePurchases]]</f>
        <v>8</v>
      </c>
      <c r="D1631">
        <f>Table2[[#This Row],[NumWebVisitsMonth]]</f>
        <v>6</v>
      </c>
      <c r="E1631" s="3">
        <f>Table12[[#This Row],[Age]]</f>
        <v>50</v>
      </c>
      <c r="F1631" t="s">
        <v>31</v>
      </c>
      <c r="G1631" t="str">
        <f>Table12[[#This Row],[DVAD]]</f>
        <v>46-55</v>
      </c>
      <c r="H1631" t="str">
        <f>Table12[[#This Row],[Kids]]</f>
        <v>No</v>
      </c>
      <c r="I1631" t="str">
        <f>Table12[[#This Row],[Teens]]</f>
        <v>No</v>
      </c>
    </row>
    <row r="1632" spans="1:9" ht="16.5" x14ac:dyDescent="0.3">
      <c r="A1632">
        <f>Table2[[#This Row],[NumWebPurchases]]</f>
        <v>4</v>
      </c>
      <c r="B1632">
        <f>Table2[[#This Row],[NumCatalogPurchases]]</f>
        <v>1</v>
      </c>
      <c r="C1632">
        <f>Table2[[#This Row],[NumStorePurchases]]</f>
        <v>2</v>
      </c>
      <c r="D1632">
        <f>Table2[[#This Row],[NumWebVisitsMonth]]</f>
        <v>7</v>
      </c>
      <c r="E1632" s="3">
        <f>Table12[[#This Row],[Age]]</f>
        <v>32</v>
      </c>
      <c r="F1632" t="s">
        <v>31</v>
      </c>
      <c r="G1632" t="str">
        <f>Table12[[#This Row],[DVAD]]</f>
        <v>26-35</v>
      </c>
      <c r="H1632" t="str">
        <f>Table12[[#This Row],[Kids]]</f>
        <v>Yes</v>
      </c>
      <c r="I1632" t="str">
        <f>Table12[[#This Row],[Teens]]</f>
        <v>No</v>
      </c>
    </row>
    <row r="1633" spans="1:9" ht="16.5" x14ac:dyDescent="0.3">
      <c r="A1633">
        <f>Table2[[#This Row],[NumWebPurchases]]</f>
        <v>3</v>
      </c>
      <c r="B1633">
        <f>Table2[[#This Row],[NumCatalogPurchases]]</f>
        <v>0</v>
      </c>
      <c r="C1633">
        <f>Table2[[#This Row],[NumStorePurchases]]</f>
        <v>3</v>
      </c>
      <c r="D1633">
        <f>Table2[[#This Row],[NumWebVisitsMonth]]</f>
        <v>7</v>
      </c>
      <c r="E1633" s="3">
        <f>Table12[[#This Row],[Age]]</f>
        <v>37</v>
      </c>
      <c r="F1633" t="s">
        <v>31</v>
      </c>
      <c r="G1633" t="str">
        <f>Table12[[#This Row],[DVAD]]</f>
        <v>36-45</v>
      </c>
      <c r="H1633" t="str">
        <f>Table12[[#This Row],[Kids]]</f>
        <v>Yes</v>
      </c>
      <c r="I1633" t="str">
        <f>Table12[[#This Row],[Teens]]</f>
        <v>No</v>
      </c>
    </row>
    <row r="1634" spans="1:9" ht="16.5" x14ac:dyDescent="0.3">
      <c r="A1634">
        <f>Table2[[#This Row],[NumWebPurchases]]</f>
        <v>9</v>
      </c>
      <c r="B1634">
        <f>Table2[[#This Row],[NumCatalogPurchases]]</f>
        <v>3</v>
      </c>
      <c r="C1634">
        <f>Table2[[#This Row],[NumStorePurchases]]</f>
        <v>13</v>
      </c>
      <c r="D1634">
        <f>Table2[[#This Row],[NumWebVisitsMonth]]</f>
        <v>4</v>
      </c>
      <c r="E1634" s="3">
        <f>Table12[[#This Row],[Age]]</f>
        <v>66</v>
      </c>
      <c r="F1634" t="s">
        <v>33</v>
      </c>
      <c r="G1634" t="str">
        <f>Table12[[#This Row],[DVAD]]</f>
        <v>66-75</v>
      </c>
      <c r="H1634" t="str">
        <f>Table12[[#This Row],[Kids]]</f>
        <v>No</v>
      </c>
      <c r="I1634" t="str">
        <f>Table12[[#This Row],[Teens]]</f>
        <v>Yes</v>
      </c>
    </row>
    <row r="1635" spans="1:9" ht="16.5" x14ac:dyDescent="0.3">
      <c r="A1635">
        <f>Table2[[#This Row],[NumWebPurchases]]</f>
        <v>4</v>
      </c>
      <c r="B1635">
        <f>Table2[[#This Row],[NumCatalogPurchases]]</f>
        <v>1</v>
      </c>
      <c r="C1635">
        <f>Table2[[#This Row],[NumStorePurchases]]</f>
        <v>5</v>
      </c>
      <c r="D1635">
        <f>Table2[[#This Row],[NumWebVisitsMonth]]</f>
        <v>5</v>
      </c>
      <c r="E1635" s="3">
        <f>Table12[[#This Row],[Age]]</f>
        <v>44</v>
      </c>
      <c r="F1635" t="s">
        <v>31</v>
      </c>
      <c r="G1635" t="str">
        <f>Table12[[#This Row],[DVAD]]</f>
        <v>36-45</v>
      </c>
      <c r="H1635" t="str">
        <f>Table12[[#This Row],[Kids]]</f>
        <v>Yes</v>
      </c>
      <c r="I1635" t="str">
        <f>Table12[[#This Row],[Teens]]</f>
        <v>No</v>
      </c>
    </row>
    <row r="1636" spans="1:9" ht="16.5" x14ac:dyDescent="0.3">
      <c r="A1636">
        <f>Table2[[#This Row],[NumWebPurchases]]</f>
        <v>2</v>
      </c>
      <c r="B1636">
        <f>Table2[[#This Row],[NumCatalogPurchases]]</f>
        <v>1</v>
      </c>
      <c r="C1636">
        <f>Table2[[#This Row],[NumStorePurchases]]</f>
        <v>4</v>
      </c>
      <c r="D1636">
        <f>Table2[[#This Row],[NumWebVisitsMonth]]</f>
        <v>5</v>
      </c>
      <c r="E1636" s="3">
        <f>Table12[[#This Row],[Age]]</f>
        <v>55</v>
      </c>
      <c r="F1636" t="s">
        <v>31</v>
      </c>
      <c r="G1636" t="str">
        <f>Table12[[#This Row],[DVAD]]</f>
        <v>46-55</v>
      </c>
      <c r="H1636" t="str">
        <f>Table12[[#This Row],[Kids]]</f>
        <v>Yes</v>
      </c>
      <c r="I1636" t="str">
        <f>Table12[[#This Row],[Teens]]</f>
        <v>Yes</v>
      </c>
    </row>
    <row r="1637" spans="1:9" ht="16.5" x14ac:dyDescent="0.3">
      <c r="A1637">
        <f>Table2[[#This Row],[NumWebPurchases]]</f>
        <v>1</v>
      </c>
      <c r="B1637">
        <f>Table2[[#This Row],[NumCatalogPurchases]]</f>
        <v>0</v>
      </c>
      <c r="C1637">
        <f>Table2[[#This Row],[NumStorePurchases]]</f>
        <v>2</v>
      </c>
      <c r="D1637">
        <f>Table2[[#This Row],[NumWebVisitsMonth]]</f>
        <v>8</v>
      </c>
      <c r="E1637" s="3">
        <f>Table12[[#This Row],[Age]]</f>
        <v>35</v>
      </c>
      <c r="F1637" t="s">
        <v>33</v>
      </c>
      <c r="G1637" t="str">
        <f>Table12[[#This Row],[DVAD]]</f>
        <v>26-35</v>
      </c>
      <c r="H1637" t="str">
        <f>Table12[[#This Row],[Kids]]</f>
        <v>Yes</v>
      </c>
      <c r="I1637" t="str">
        <f>Table12[[#This Row],[Teens]]</f>
        <v>No</v>
      </c>
    </row>
    <row r="1638" spans="1:9" ht="16.5" x14ac:dyDescent="0.3">
      <c r="A1638">
        <f>Table2[[#This Row],[NumWebPurchases]]</f>
        <v>4</v>
      </c>
      <c r="B1638">
        <f>Table2[[#This Row],[NumCatalogPurchases]]</f>
        <v>6</v>
      </c>
      <c r="C1638">
        <f>Table2[[#This Row],[NumStorePurchases]]</f>
        <v>4</v>
      </c>
      <c r="D1638">
        <f>Table2[[#This Row],[NumWebVisitsMonth]]</f>
        <v>5</v>
      </c>
      <c r="E1638" s="3">
        <f>Table12[[#This Row],[Age]]</f>
        <v>65</v>
      </c>
      <c r="F1638" t="s">
        <v>35</v>
      </c>
      <c r="G1638" t="str">
        <f>Table12[[#This Row],[DVAD]]</f>
        <v>56-65</v>
      </c>
      <c r="H1638" t="str">
        <f>Table12[[#This Row],[Kids]]</f>
        <v>No</v>
      </c>
      <c r="I1638" t="str">
        <f>Table12[[#This Row],[Teens]]</f>
        <v>Yes</v>
      </c>
    </row>
    <row r="1639" spans="1:9" ht="16.5" x14ac:dyDescent="0.3">
      <c r="A1639">
        <f>Table2[[#This Row],[NumWebPurchases]]</f>
        <v>11</v>
      </c>
      <c r="B1639">
        <f>Table2[[#This Row],[NumCatalogPurchases]]</f>
        <v>2</v>
      </c>
      <c r="C1639">
        <f>Table2[[#This Row],[NumStorePurchases]]</f>
        <v>7</v>
      </c>
      <c r="D1639">
        <f>Table2[[#This Row],[NumWebVisitsMonth]]</f>
        <v>8</v>
      </c>
      <c r="E1639" s="3">
        <f>Table12[[#This Row],[Age]]</f>
        <v>58</v>
      </c>
      <c r="F1639" t="s">
        <v>33</v>
      </c>
      <c r="G1639" t="str">
        <f>Table12[[#This Row],[DVAD]]</f>
        <v>56-65</v>
      </c>
      <c r="H1639" t="str">
        <f>Table12[[#This Row],[Kids]]</f>
        <v>No</v>
      </c>
      <c r="I1639" t="str">
        <f>Table12[[#This Row],[Teens]]</f>
        <v>Yes</v>
      </c>
    </row>
    <row r="1640" spans="1:9" ht="16.5" x14ac:dyDescent="0.3">
      <c r="A1640">
        <f>Table2[[#This Row],[NumWebPurchases]]</f>
        <v>8</v>
      </c>
      <c r="B1640">
        <f>Table2[[#This Row],[NumCatalogPurchases]]</f>
        <v>2</v>
      </c>
      <c r="C1640">
        <f>Table2[[#This Row],[NumStorePurchases]]</f>
        <v>7</v>
      </c>
      <c r="D1640">
        <f>Table2[[#This Row],[NumWebVisitsMonth]]</f>
        <v>7</v>
      </c>
      <c r="E1640" s="3">
        <f>Table12[[#This Row],[Age]]</f>
        <v>59</v>
      </c>
      <c r="F1640" t="s">
        <v>33</v>
      </c>
      <c r="G1640" t="str">
        <f>Table12[[#This Row],[DVAD]]</f>
        <v>56-65</v>
      </c>
      <c r="H1640" t="str">
        <f>Table12[[#This Row],[Kids]]</f>
        <v>No</v>
      </c>
      <c r="I1640" t="str">
        <f>Table12[[#This Row],[Teens]]</f>
        <v>Yes</v>
      </c>
    </row>
    <row r="1641" spans="1:9" ht="16.5" x14ac:dyDescent="0.3">
      <c r="A1641">
        <f>Table2[[#This Row],[NumWebPurchases]]</f>
        <v>3</v>
      </c>
      <c r="B1641">
        <f>Table2[[#This Row],[NumCatalogPurchases]]</f>
        <v>6</v>
      </c>
      <c r="C1641">
        <f>Table2[[#This Row],[NumStorePurchases]]</f>
        <v>12</v>
      </c>
      <c r="D1641">
        <f>Table2[[#This Row],[NumWebVisitsMonth]]</f>
        <v>1</v>
      </c>
      <c r="E1641" s="3">
        <f>Table12[[#This Row],[Age]]</f>
        <v>68</v>
      </c>
      <c r="F1641" t="s">
        <v>31</v>
      </c>
      <c r="G1641" t="str">
        <f>Table12[[#This Row],[DVAD]]</f>
        <v>66-75</v>
      </c>
      <c r="H1641" t="str">
        <f>Table12[[#This Row],[Kids]]</f>
        <v>No</v>
      </c>
      <c r="I1641" t="str">
        <f>Table12[[#This Row],[Teens]]</f>
        <v>No</v>
      </c>
    </row>
    <row r="1642" spans="1:9" ht="16.5" x14ac:dyDescent="0.3">
      <c r="A1642">
        <f>Table2[[#This Row],[NumWebPurchases]]</f>
        <v>2</v>
      </c>
      <c r="B1642">
        <f>Table2[[#This Row],[NumCatalogPurchases]]</f>
        <v>0</v>
      </c>
      <c r="C1642">
        <f>Table2[[#This Row],[NumStorePurchases]]</f>
        <v>3</v>
      </c>
      <c r="D1642">
        <f>Table2[[#This Row],[NumWebVisitsMonth]]</f>
        <v>5</v>
      </c>
      <c r="E1642" s="3">
        <f>Table12[[#This Row],[Age]]</f>
        <v>45</v>
      </c>
      <c r="F1642" t="s">
        <v>31</v>
      </c>
      <c r="G1642" t="str">
        <f>Table12[[#This Row],[DVAD]]</f>
        <v>36-45</v>
      </c>
      <c r="H1642" t="str">
        <f>Table12[[#This Row],[Kids]]</f>
        <v>Yes</v>
      </c>
      <c r="I1642" t="str">
        <f>Table12[[#This Row],[Teens]]</f>
        <v>Yes</v>
      </c>
    </row>
    <row r="1643" spans="1:9" ht="16.5" x14ac:dyDescent="0.3">
      <c r="A1643">
        <f>Table2[[#This Row],[NumWebPurchases]]</f>
        <v>1</v>
      </c>
      <c r="B1643">
        <f>Table2[[#This Row],[NumCatalogPurchases]]</f>
        <v>0</v>
      </c>
      <c r="C1643">
        <f>Table2[[#This Row],[NumStorePurchases]]</f>
        <v>3</v>
      </c>
      <c r="D1643">
        <f>Table2[[#This Row],[NumWebVisitsMonth]]</f>
        <v>7</v>
      </c>
      <c r="E1643" s="3">
        <f>Table12[[#This Row],[Age]]</f>
        <v>37</v>
      </c>
      <c r="F1643" t="s">
        <v>35</v>
      </c>
      <c r="G1643" t="str">
        <f>Table12[[#This Row],[DVAD]]</f>
        <v>36-45</v>
      </c>
      <c r="H1643" t="str">
        <f>Table12[[#This Row],[Kids]]</f>
        <v>Yes</v>
      </c>
      <c r="I1643" t="str">
        <f>Table12[[#This Row],[Teens]]</f>
        <v>No</v>
      </c>
    </row>
    <row r="1644" spans="1:9" ht="16.5" x14ac:dyDescent="0.3">
      <c r="A1644">
        <f>Table2[[#This Row],[NumWebPurchases]]</f>
        <v>1</v>
      </c>
      <c r="B1644">
        <f>Table2[[#This Row],[NumCatalogPurchases]]</f>
        <v>0</v>
      </c>
      <c r="C1644">
        <f>Table2[[#This Row],[NumStorePurchases]]</f>
        <v>3</v>
      </c>
      <c r="D1644">
        <f>Table2[[#This Row],[NumWebVisitsMonth]]</f>
        <v>5</v>
      </c>
      <c r="E1644" s="3">
        <f>Table12[[#This Row],[Age]]</f>
        <v>45</v>
      </c>
      <c r="F1644" t="s">
        <v>31</v>
      </c>
      <c r="G1644" t="str">
        <f>Table12[[#This Row],[DVAD]]</f>
        <v>36-45</v>
      </c>
      <c r="H1644" t="str">
        <f>Table12[[#This Row],[Kids]]</f>
        <v>Yes</v>
      </c>
      <c r="I1644" t="str">
        <f>Table12[[#This Row],[Teens]]</f>
        <v>Yes</v>
      </c>
    </row>
    <row r="1645" spans="1:9" ht="16.5" x14ac:dyDescent="0.3">
      <c r="A1645">
        <f>Table2[[#This Row],[NumWebPurchases]]</f>
        <v>2</v>
      </c>
      <c r="B1645">
        <f>Table2[[#This Row],[NumCatalogPurchases]]</f>
        <v>5</v>
      </c>
      <c r="C1645">
        <f>Table2[[#This Row],[NumStorePurchases]]</f>
        <v>6</v>
      </c>
      <c r="D1645">
        <f>Table2[[#This Row],[NumWebVisitsMonth]]</f>
        <v>5</v>
      </c>
      <c r="E1645" s="3">
        <f>Table12[[#This Row],[Age]]</f>
        <v>49</v>
      </c>
      <c r="F1645" t="s">
        <v>31</v>
      </c>
      <c r="G1645" t="str">
        <f>Table12[[#This Row],[DVAD]]</f>
        <v>46-55</v>
      </c>
      <c r="H1645" t="str">
        <f>Table12[[#This Row],[Kids]]</f>
        <v>No</v>
      </c>
      <c r="I1645" t="str">
        <f>Table12[[#This Row],[Teens]]</f>
        <v>Yes</v>
      </c>
    </row>
    <row r="1646" spans="1:9" ht="16.5" x14ac:dyDescent="0.3">
      <c r="A1646">
        <f>Table2[[#This Row],[NumWebPurchases]]</f>
        <v>9</v>
      </c>
      <c r="B1646">
        <f>Table2[[#This Row],[NumCatalogPurchases]]</f>
        <v>1</v>
      </c>
      <c r="C1646">
        <f>Table2[[#This Row],[NumStorePurchases]]</f>
        <v>7</v>
      </c>
      <c r="D1646">
        <f>Table2[[#This Row],[NumWebVisitsMonth]]</f>
        <v>9</v>
      </c>
      <c r="E1646" s="3">
        <f>Table12[[#This Row],[Age]]</f>
        <v>31</v>
      </c>
      <c r="F1646" t="s">
        <v>31</v>
      </c>
      <c r="G1646" t="str">
        <f>Table12[[#This Row],[DVAD]]</f>
        <v>26-35</v>
      </c>
      <c r="H1646" t="str">
        <f>Table12[[#This Row],[Kids]]</f>
        <v>Yes</v>
      </c>
      <c r="I1646" t="str">
        <f>Table12[[#This Row],[Teens]]</f>
        <v>Yes</v>
      </c>
    </row>
    <row r="1647" spans="1:9" ht="16.5" x14ac:dyDescent="0.3">
      <c r="A1647">
        <f>Table2[[#This Row],[NumWebPurchases]]</f>
        <v>1</v>
      </c>
      <c r="B1647">
        <f>Table2[[#This Row],[NumCatalogPurchases]]</f>
        <v>0</v>
      </c>
      <c r="C1647">
        <f>Table2[[#This Row],[NumStorePurchases]]</f>
        <v>3</v>
      </c>
      <c r="D1647">
        <f>Table2[[#This Row],[NumWebVisitsMonth]]</f>
        <v>5</v>
      </c>
      <c r="E1647" s="3">
        <f>Table12[[#This Row],[Age]]</f>
        <v>34</v>
      </c>
      <c r="F1647" t="s">
        <v>35</v>
      </c>
      <c r="G1647" t="str">
        <f>Table12[[#This Row],[DVAD]]</f>
        <v>26-35</v>
      </c>
      <c r="H1647" t="str">
        <f>Table12[[#This Row],[Kids]]</f>
        <v>Yes</v>
      </c>
      <c r="I1647" t="str">
        <f>Table12[[#This Row],[Teens]]</f>
        <v>No</v>
      </c>
    </row>
    <row r="1648" spans="1:9" ht="16.5" x14ac:dyDescent="0.3">
      <c r="A1648">
        <f>Table2[[#This Row],[NumWebPurchases]]</f>
        <v>7</v>
      </c>
      <c r="B1648">
        <f>Table2[[#This Row],[NumCatalogPurchases]]</f>
        <v>5</v>
      </c>
      <c r="C1648">
        <f>Table2[[#This Row],[NumStorePurchases]]</f>
        <v>8</v>
      </c>
      <c r="D1648">
        <f>Table2[[#This Row],[NumWebVisitsMonth]]</f>
        <v>4</v>
      </c>
      <c r="E1648" s="3">
        <f>Table12[[#This Row],[Age]]</f>
        <v>33</v>
      </c>
      <c r="F1648" t="s">
        <v>33</v>
      </c>
      <c r="G1648" t="str">
        <f>Table12[[#This Row],[DVAD]]</f>
        <v>26-35</v>
      </c>
      <c r="H1648" t="str">
        <f>Table12[[#This Row],[Kids]]</f>
        <v>Yes</v>
      </c>
      <c r="I1648" t="str">
        <f>Table12[[#This Row],[Teens]]</f>
        <v>No</v>
      </c>
    </row>
    <row r="1649" spans="1:9" ht="16.5" x14ac:dyDescent="0.3">
      <c r="A1649">
        <f>Table2[[#This Row],[NumWebPurchases]]</f>
        <v>0</v>
      </c>
      <c r="B1649">
        <f>Table2[[#This Row],[NumCatalogPurchases]]</f>
        <v>0</v>
      </c>
      <c r="C1649">
        <f>Table2[[#This Row],[NumStorePurchases]]</f>
        <v>3</v>
      </c>
      <c r="D1649">
        <f>Table2[[#This Row],[NumWebVisitsMonth]]</f>
        <v>4</v>
      </c>
      <c r="E1649" s="3">
        <f>Table12[[#This Row],[Age]]</f>
        <v>53</v>
      </c>
      <c r="F1649" t="s">
        <v>30</v>
      </c>
      <c r="G1649" t="str">
        <f>Table12[[#This Row],[DVAD]]</f>
        <v>46-55</v>
      </c>
      <c r="H1649" t="str">
        <f>Table12[[#This Row],[Kids]]</f>
        <v>No</v>
      </c>
      <c r="I1649" t="str">
        <f>Table12[[#This Row],[Teens]]</f>
        <v>No</v>
      </c>
    </row>
    <row r="1650" spans="1:9" ht="16.5" x14ac:dyDescent="0.3">
      <c r="A1650">
        <f>Table2[[#This Row],[NumWebPurchases]]</f>
        <v>6</v>
      </c>
      <c r="B1650">
        <f>Table2[[#This Row],[NumCatalogPurchases]]</f>
        <v>2</v>
      </c>
      <c r="C1650">
        <f>Table2[[#This Row],[NumStorePurchases]]</f>
        <v>6</v>
      </c>
      <c r="D1650">
        <f>Table2[[#This Row],[NumWebVisitsMonth]]</f>
        <v>6</v>
      </c>
      <c r="E1650" s="3">
        <f>Table12[[#This Row],[Age]]</f>
        <v>39</v>
      </c>
      <c r="F1650" t="s">
        <v>35</v>
      </c>
      <c r="G1650" t="str">
        <f>Table12[[#This Row],[DVAD]]</f>
        <v>36-45</v>
      </c>
      <c r="H1650" t="str">
        <f>Table12[[#This Row],[Kids]]</f>
        <v>No</v>
      </c>
      <c r="I1650" t="str">
        <f>Table12[[#This Row],[Teens]]</f>
        <v>Yes</v>
      </c>
    </row>
    <row r="1651" spans="1:9" ht="16.5" x14ac:dyDescent="0.3">
      <c r="A1651">
        <f>Table2[[#This Row],[NumWebPurchases]]</f>
        <v>5</v>
      </c>
      <c r="B1651">
        <f>Table2[[#This Row],[NumCatalogPurchases]]</f>
        <v>3</v>
      </c>
      <c r="C1651">
        <f>Table2[[#This Row],[NumStorePurchases]]</f>
        <v>12</v>
      </c>
      <c r="D1651">
        <f>Table2[[#This Row],[NumWebVisitsMonth]]</f>
        <v>2</v>
      </c>
      <c r="E1651" s="3">
        <f>Table12[[#This Row],[Age]]</f>
        <v>33</v>
      </c>
      <c r="F1651" t="s">
        <v>38</v>
      </c>
      <c r="G1651" t="str">
        <f>Table12[[#This Row],[DVAD]]</f>
        <v>26-35</v>
      </c>
      <c r="H1651" t="str">
        <f>Table12[[#This Row],[Kids]]</f>
        <v>No</v>
      </c>
      <c r="I1651" t="str">
        <f>Table12[[#This Row],[Teens]]</f>
        <v>No</v>
      </c>
    </row>
    <row r="1652" spans="1:9" ht="16.5" x14ac:dyDescent="0.3">
      <c r="A1652">
        <f>Table2[[#This Row],[NumWebPurchases]]</f>
        <v>7</v>
      </c>
      <c r="B1652">
        <f>Table2[[#This Row],[NumCatalogPurchases]]</f>
        <v>5</v>
      </c>
      <c r="C1652">
        <f>Table2[[#This Row],[NumStorePurchases]]</f>
        <v>7</v>
      </c>
      <c r="D1652">
        <f>Table2[[#This Row],[NumWebVisitsMonth]]</f>
        <v>6</v>
      </c>
      <c r="E1652" s="3">
        <f>Table12[[#This Row],[Age]]</f>
        <v>46</v>
      </c>
      <c r="F1652" t="s">
        <v>33</v>
      </c>
      <c r="G1652" t="str">
        <f>Table12[[#This Row],[DVAD]]</f>
        <v>46-55</v>
      </c>
      <c r="H1652" t="str">
        <f>Table12[[#This Row],[Kids]]</f>
        <v>No</v>
      </c>
      <c r="I1652" t="str">
        <f>Table12[[#This Row],[Teens]]</f>
        <v>No</v>
      </c>
    </row>
    <row r="1653" spans="1:9" ht="16.5" x14ac:dyDescent="0.3">
      <c r="A1653">
        <f>Table2[[#This Row],[NumWebPurchases]]</f>
        <v>2</v>
      </c>
      <c r="B1653">
        <f>Table2[[#This Row],[NumCatalogPurchases]]</f>
        <v>1</v>
      </c>
      <c r="C1653">
        <f>Table2[[#This Row],[NumStorePurchases]]</f>
        <v>4</v>
      </c>
      <c r="D1653">
        <f>Table2[[#This Row],[NumWebVisitsMonth]]</f>
        <v>4</v>
      </c>
      <c r="E1653" s="3">
        <f>Table12[[#This Row],[Age]]</f>
        <v>64</v>
      </c>
      <c r="F1653" t="s">
        <v>30</v>
      </c>
      <c r="G1653" t="str">
        <f>Table12[[#This Row],[DVAD]]</f>
        <v>56-65</v>
      </c>
      <c r="H1653" t="str">
        <f>Table12[[#This Row],[Kids]]</f>
        <v>Yes</v>
      </c>
      <c r="I1653" t="str">
        <f>Table12[[#This Row],[Teens]]</f>
        <v>Yes</v>
      </c>
    </row>
    <row r="1654" spans="1:9" ht="16.5" x14ac:dyDescent="0.3">
      <c r="A1654">
        <f>Table2[[#This Row],[NumWebPurchases]]</f>
        <v>2</v>
      </c>
      <c r="B1654">
        <f>Table2[[#This Row],[NumCatalogPurchases]]</f>
        <v>1</v>
      </c>
      <c r="C1654">
        <f>Table2[[#This Row],[NumStorePurchases]]</f>
        <v>3</v>
      </c>
      <c r="D1654">
        <f>Table2[[#This Row],[NumWebVisitsMonth]]</f>
        <v>3</v>
      </c>
      <c r="E1654" s="3">
        <f>Table12[[#This Row],[Age]]</f>
        <v>32</v>
      </c>
      <c r="F1654" t="s">
        <v>38</v>
      </c>
      <c r="G1654" t="str">
        <f>Table12[[#This Row],[DVAD]]</f>
        <v>26-35</v>
      </c>
      <c r="H1654" t="str">
        <f>Table12[[#This Row],[Kids]]</f>
        <v>Yes</v>
      </c>
      <c r="I1654" t="str">
        <f>Table12[[#This Row],[Teens]]</f>
        <v>No</v>
      </c>
    </row>
    <row r="1655" spans="1:9" ht="16.5" x14ac:dyDescent="0.3">
      <c r="A1655">
        <f>Table2[[#This Row],[NumWebPurchases]]</f>
        <v>3</v>
      </c>
      <c r="B1655">
        <f>Table2[[#This Row],[NumCatalogPurchases]]</f>
        <v>6</v>
      </c>
      <c r="C1655">
        <f>Table2[[#This Row],[NumStorePurchases]]</f>
        <v>12</v>
      </c>
      <c r="D1655">
        <f>Table2[[#This Row],[NumWebVisitsMonth]]</f>
        <v>6</v>
      </c>
      <c r="E1655" s="3">
        <f>Table12[[#This Row],[Age]]</f>
        <v>51</v>
      </c>
      <c r="F1655" t="s">
        <v>31</v>
      </c>
      <c r="G1655" t="str">
        <f>Table12[[#This Row],[DVAD]]</f>
        <v>46-55</v>
      </c>
      <c r="H1655" t="str">
        <f>Table12[[#This Row],[Kids]]</f>
        <v>No</v>
      </c>
      <c r="I1655" t="str">
        <f>Table12[[#This Row],[Teens]]</f>
        <v>No</v>
      </c>
    </row>
    <row r="1656" spans="1:9" ht="16.5" x14ac:dyDescent="0.3">
      <c r="A1656">
        <f>Table2[[#This Row],[NumWebPurchases]]</f>
        <v>3</v>
      </c>
      <c r="B1656">
        <f>Table2[[#This Row],[NumCatalogPurchases]]</f>
        <v>1</v>
      </c>
      <c r="C1656">
        <f>Table2[[#This Row],[NumStorePurchases]]</f>
        <v>2</v>
      </c>
      <c r="D1656">
        <f>Table2[[#This Row],[NumWebVisitsMonth]]</f>
        <v>9</v>
      </c>
      <c r="E1656" s="3">
        <f>Table12[[#This Row],[Age]]</f>
        <v>49</v>
      </c>
      <c r="F1656" t="s">
        <v>38</v>
      </c>
      <c r="G1656" t="str">
        <f>Table12[[#This Row],[DVAD]]</f>
        <v>46-55</v>
      </c>
      <c r="H1656" t="str">
        <f>Table12[[#This Row],[Kids]]</f>
        <v>Yes</v>
      </c>
      <c r="I1656" t="str">
        <f>Table12[[#This Row],[Teens]]</f>
        <v>Yes</v>
      </c>
    </row>
    <row r="1657" spans="1:9" ht="16.5" x14ac:dyDescent="0.3">
      <c r="A1657">
        <f>Table2[[#This Row],[NumWebPurchases]]</f>
        <v>0</v>
      </c>
      <c r="B1657">
        <f>Table2[[#This Row],[NumCatalogPurchases]]</f>
        <v>28</v>
      </c>
      <c r="C1657">
        <f>Table2[[#This Row],[NumStorePurchases]]</f>
        <v>0</v>
      </c>
      <c r="D1657">
        <f>Table2[[#This Row],[NumWebVisitsMonth]]</f>
        <v>1</v>
      </c>
      <c r="E1657" s="3">
        <f>Table12[[#This Row],[Age]]</f>
        <v>36</v>
      </c>
      <c r="F1657" t="s">
        <v>30</v>
      </c>
      <c r="G1657" t="str">
        <f>Table12[[#This Row],[DVAD]]</f>
        <v>36-45</v>
      </c>
      <c r="H1657" t="str">
        <f>Table12[[#This Row],[Kids]]</f>
        <v>No</v>
      </c>
      <c r="I1657" t="str">
        <f>Table12[[#This Row],[Teens]]</f>
        <v>No</v>
      </c>
    </row>
    <row r="1658" spans="1:9" ht="16.5" x14ac:dyDescent="0.3">
      <c r="A1658">
        <f>Table2[[#This Row],[NumWebPurchases]]</f>
        <v>1</v>
      </c>
      <c r="B1658">
        <f>Table2[[#This Row],[NumCatalogPurchases]]</f>
        <v>0</v>
      </c>
      <c r="C1658">
        <f>Table2[[#This Row],[NumStorePurchases]]</f>
        <v>3</v>
      </c>
      <c r="D1658">
        <f>Table2[[#This Row],[NumWebVisitsMonth]]</f>
        <v>6</v>
      </c>
      <c r="E1658" s="3">
        <f>Table12[[#This Row],[Age]]</f>
        <v>66</v>
      </c>
      <c r="F1658" t="s">
        <v>31</v>
      </c>
      <c r="G1658" t="str">
        <f>Table12[[#This Row],[DVAD]]</f>
        <v>66-75</v>
      </c>
      <c r="H1658" t="str">
        <f>Table12[[#This Row],[Kids]]</f>
        <v>No</v>
      </c>
      <c r="I1658" t="str">
        <f>Table12[[#This Row],[Teens]]</f>
        <v>Yes</v>
      </c>
    </row>
    <row r="1659" spans="1:9" ht="16.5" x14ac:dyDescent="0.3">
      <c r="A1659">
        <f>Table2[[#This Row],[NumWebPurchases]]</f>
        <v>2</v>
      </c>
      <c r="B1659">
        <f>Table2[[#This Row],[NumCatalogPurchases]]</f>
        <v>0</v>
      </c>
      <c r="C1659">
        <f>Table2[[#This Row],[NumStorePurchases]]</f>
        <v>3</v>
      </c>
      <c r="D1659">
        <f>Table2[[#This Row],[NumWebVisitsMonth]]</f>
        <v>7</v>
      </c>
      <c r="E1659" s="3">
        <f>Table12[[#This Row],[Age]]</f>
        <v>36</v>
      </c>
      <c r="F1659" t="s">
        <v>33</v>
      </c>
      <c r="G1659" t="str">
        <f>Table12[[#This Row],[DVAD]]</f>
        <v>36-45</v>
      </c>
      <c r="H1659" t="str">
        <f>Table12[[#This Row],[Kids]]</f>
        <v>Yes</v>
      </c>
      <c r="I1659" t="str">
        <f>Table12[[#This Row],[Teens]]</f>
        <v>No</v>
      </c>
    </row>
    <row r="1660" spans="1:9" ht="16.5" x14ac:dyDescent="0.3">
      <c r="A1660">
        <f>Table2[[#This Row],[NumWebPurchases]]</f>
        <v>5</v>
      </c>
      <c r="B1660">
        <f>Table2[[#This Row],[NumCatalogPurchases]]</f>
        <v>2</v>
      </c>
      <c r="C1660">
        <f>Table2[[#This Row],[NumStorePurchases]]</f>
        <v>5</v>
      </c>
      <c r="D1660">
        <f>Table2[[#This Row],[NumWebVisitsMonth]]</f>
        <v>7</v>
      </c>
      <c r="E1660" s="3">
        <f>Table12[[#This Row],[Age]]</f>
        <v>59</v>
      </c>
      <c r="F1660" t="s">
        <v>31</v>
      </c>
      <c r="G1660" t="str">
        <f>Table12[[#This Row],[DVAD]]</f>
        <v>56-65</v>
      </c>
      <c r="H1660" t="str">
        <f>Table12[[#This Row],[Kids]]</f>
        <v>No</v>
      </c>
      <c r="I1660" t="str">
        <f>Table12[[#This Row],[Teens]]</f>
        <v>Yes</v>
      </c>
    </row>
    <row r="1661" spans="1:9" ht="16.5" x14ac:dyDescent="0.3">
      <c r="A1661">
        <f>Table2[[#This Row],[NumWebPurchases]]</f>
        <v>5</v>
      </c>
      <c r="B1661">
        <f>Table2[[#This Row],[NumCatalogPurchases]]</f>
        <v>3</v>
      </c>
      <c r="C1661">
        <f>Table2[[#This Row],[NumStorePurchases]]</f>
        <v>13</v>
      </c>
      <c r="D1661">
        <f>Table2[[#This Row],[NumWebVisitsMonth]]</f>
        <v>3</v>
      </c>
      <c r="E1661" s="3">
        <f>Table12[[#This Row],[Age]]</f>
        <v>60</v>
      </c>
      <c r="F1661" t="s">
        <v>30</v>
      </c>
      <c r="G1661" t="str">
        <f>Table12[[#This Row],[DVAD]]</f>
        <v>56-65</v>
      </c>
      <c r="H1661" t="str">
        <f>Table12[[#This Row],[Kids]]</f>
        <v>No</v>
      </c>
      <c r="I1661" t="str">
        <f>Table12[[#This Row],[Teens]]</f>
        <v>Yes</v>
      </c>
    </row>
    <row r="1662" spans="1:9" ht="16.5" x14ac:dyDescent="0.3">
      <c r="A1662">
        <f>Table2[[#This Row],[NumWebPurchases]]</f>
        <v>7</v>
      </c>
      <c r="B1662">
        <f>Table2[[#This Row],[NumCatalogPurchases]]</f>
        <v>4</v>
      </c>
      <c r="C1662">
        <f>Table2[[#This Row],[NumStorePurchases]]</f>
        <v>6</v>
      </c>
      <c r="D1662">
        <f>Table2[[#This Row],[NumWebVisitsMonth]]</f>
        <v>6</v>
      </c>
      <c r="E1662" s="3">
        <f>Table12[[#This Row],[Age]]</f>
        <v>41</v>
      </c>
      <c r="F1662" t="s">
        <v>30</v>
      </c>
      <c r="G1662" t="str">
        <f>Table12[[#This Row],[DVAD]]</f>
        <v>36-45</v>
      </c>
      <c r="H1662" t="str">
        <f>Table12[[#This Row],[Kids]]</f>
        <v>No</v>
      </c>
      <c r="I1662" t="str">
        <f>Table12[[#This Row],[Teens]]</f>
        <v>Yes</v>
      </c>
    </row>
    <row r="1663" spans="1:9" ht="16.5" x14ac:dyDescent="0.3">
      <c r="A1663">
        <f>Table2[[#This Row],[NumWebPurchases]]</f>
        <v>4</v>
      </c>
      <c r="B1663">
        <f>Table2[[#This Row],[NumCatalogPurchases]]</f>
        <v>6</v>
      </c>
      <c r="C1663">
        <f>Table2[[#This Row],[NumStorePurchases]]</f>
        <v>6</v>
      </c>
      <c r="D1663">
        <f>Table2[[#This Row],[NumWebVisitsMonth]]</f>
        <v>2</v>
      </c>
      <c r="E1663" s="3">
        <f>Table12[[#This Row],[Age]]</f>
        <v>33</v>
      </c>
      <c r="F1663" t="s">
        <v>31</v>
      </c>
      <c r="G1663" t="str">
        <f>Table12[[#This Row],[DVAD]]</f>
        <v>26-35</v>
      </c>
      <c r="H1663" t="str">
        <f>Table12[[#This Row],[Kids]]</f>
        <v>No</v>
      </c>
      <c r="I1663" t="str">
        <f>Table12[[#This Row],[Teens]]</f>
        <v>No</v>
      </c>
    </row>
    <row r="1664" spans="1:9" ht="16.5" x14ac:dyDescent="0.3">
      <c r="A1664">
        <f>Table2[[#This Row],[NumWebPurchases]]</f>
        <v>6</v>
      </c>
      <c r="B1664">
        <f>Table2[[#This Row],[NumCatalogPurchases]]</f>
        <v>2</v>
      </c>
      <c r="C1664">
        <f>Table2[[#This Row],[NumStorePurchases]]</f>
        <v>7</v>
      </c>
      <c r="D1664">
        <f>Table2[[#This Row],[NumWebVisitsMonth]]</f>
        <v>6</v>
      </c>
      <c r="E1664" s="3">
        <f>Table12[[#This Row],[Age]]</f>
        <v>55</v>
      </c>
      <c r="F1664" t="s">
        <v>35</v>
      </c>
      <c r="G1664" t="str">
        <f>Table12[[#This Row],[DVAD]]</f>
        <v>46-55</v>
      </c>
      <c r="H1664" t="str">
        <f>Table12[[#This Row],[Kids]]</f>
        <v>Yes</v>
      </c>
      <c r="I1664" t="str">
        <f>Table12[[#This Row],[Teens]]</f>
        <v>Yes</v>
      </c>
    </row>
    <row r="1665" spans="1:9" ht="16.5" x14ac:dyDescent="0.3">
      <c r="A1665">
        <f>Table2[[#This Row],[NumWebPurchases]]</f>
        <v>5</v>
      </c>
      <c r="B1665">
        <f>Table2[[#This Row],[NumCatalogPurchases]]</f>
        <v>1</v>
      </c>
      <c r="C1665">
        <f>Table2[[#This Row],[NumStorePurchases]]</f>
        <v>3</v>
      </c>
      <c r="D1665">
        <f>Table2[[#This Row],[NumWebVisitsMonth]]</f>
        <v>9</v>
      </c>
      <c r="E1665" s="3">
        <f>Table12[[#This Row],[Age]]</f>
        <v>45</v>
      </c>
      <c r="F1665" t="s">
        <v>30</v>
      </c>
      <c r="G1665" t="str">
        <f>Table12[[#This Row],[DVAD]]</f>
        <v>36-45</v>
      </c>
      <c r="H1665" t="str">
        <f>Table12[[#This Row],[Kids]]</f>
        <v>Yes</v>
      </c>
      <c r="I1665" t="str">
        <f>Table12[[#This Row],[Teens]]</f>
        <v>No</v>
      </c>
    </row>
    <row r="1666" spans="1:9" ht="16.5" x14ac:dyDescent="0.3">
      <c r="A1666">
        <f>Table2[[#This Row],[NumWebPurchases]]</f>
        <v>6</v>
      </c>
      <c r="B1666">
        <f>Table2[[#This Row],[NumCatalogPurchases]]</f>
        <v>4</v>
      </c>
      <c r="C1666">
        <f>Table2[[#This Row],[NumStorePurchases]]</f>
        <v>12</v>
      </c>
      <c r="D1666">
        <f>Table2[[#This Row],[NumWebVisitsMonth]]</f>
        <v>4</v>
      </c>
      <c r="E1666" s="3">
        <f>Table12[[#This Row],[Age]]</f>
        <v>38</v>
      </c>
      <c r="F1666" t="s">
        <v>30</v>
      </c>
      <c r="G1666" t="str">
        <f>Table12[[#This Row],[DVAD]]</f>
        <v>36-45</v>
      </c>
      <c r="H1666" t="str">
        <f>Table12[[#This Row],[Kids]]</f>
        <v>No</v>
      </c>
      <c r="I1666" t="str">
        <f>Table12[[#This Row],[Teens]]</f>
        <v>Yes</v>
      </c>
    </row>
    <row r="1667" spans="1:9" ht="16.5" x14ac:dyDescent="0.3">
      <c r="A1667">
        <f>Table2[[#This Row],[NumWebPurchases]]</f>
        <v>3</v>
      </c>
      <c r="B1667">
        <f>Table2[[#This Row],[NumCatalogPurchases]]</f>
        <v>1</v>
      </c>
      <c r="C1667">
        <f>Table2[[#This Row],[NumStorePurchases]]</f>
        <v>2</v>
      </c>
      <c r="D1667">
        <f>Table2[[#This Row],[NumWebVisitsMonth]]</f>
        <v>6</v>
      </c>
      <c r="E1667" s="3">
        <f>Table12[[#This Row],[Age]]</f>
        <v>48</v>
      </c>
      <c r="F1667" t="s">
        <v>30</v>
      </c>
      <c r="G1667" t="str">
        <f>Table12[[#This Row],[DVAD]]</f>
        <v>46-55</v>
      </c>
      <c r="H1667" t="str">
        <f>Table12[[#This Row],[Kids]]</f>
        <v>Yes</v>
      </c>
      <c r="I1667" t="str">
        <f>Table12[[#This Row],[Teens]]</f>
        <v>Yes</v>
      </c>
    </row>
    <row r="1668" spans="1:9" ht="16.5" x14ac:dyDescent="0.3">
      <c r="A1668">
        <f>Table2[[#This Row],[NumWebPurchases]]</f>
        <v>1</v>
      </c>
      <c r="B1668">
        <f>Table2[[#This Row],[NumCatalogPurchases]]</f>
        <v>1</v>
      </c>
      <c r="C1668">
        <f>Table2[[#This Row],[NumStorePurchases]]</f>
        <v>3</v>
      </c>
      <c r="D1668">
        <f>Table2[[#This Row],[NumWebVisitsMonth]]</f>
        <v>4</v>
      </c>
      <c r="E1668" s="3">
        <f>Table12[[#This Row],[Age]]</f>
        <v>24</v>
      </c>
      <c r="F1668" t="s">
        <v>33</v>
      </c>
      <c r="G1668" t="str">
        <f>Table12[[#This Row],[DVAD]]</f>
        <v>16-25</v>
      </c>
      <c r="H1668" t="str">
        <f>Table12[[#This Row],[Kids]]</f>
        <v>No</v>
      </c>
      <c r="I1668" t="str">
        <f>Table12[[#This Row],[Teens]]</f>
        <v>No</v>
      </c>
    </row>
    <row r="1669" spans="1:9" ht="16.5" x14ac:dyDescent="0.3">
      <c r="A1669">
        <f>Table2[[#This Row],[NumWebPurchases]]</f>
        <v>2</v>
      </c>
      <c r="B1669">
        <f>Table2[[#This Row],[NumCatalogPurchases]]</f>
        <v>0</v>
      </c>
      <c r="C1669">
        <f>Table2[[#This Row],[NumStorePurchases]]</f>
        <v>3</v>
      </c>
      <c r="D1669">
        <f>Table2[[#This Row],[NumWebVisitsMonth]]</f>
        <v>7</v>
      </c>
      <c r="E1669" s="3">
        <f>Table12[[#This Row],[Age]]</f>
        <v>28</v>
      </c>
      <c r="F1669" t="s">
        <v>33</v>
      </c>
      <c r="G1669" t="str">
        <f>Table12[[#This Row],[DVAD]]</f>
        <v>26-35</v>
      </c>
      <c r="H1669" t="str">
        <f>Table12[[#This Row],[Kids]]</f>
        <v>Yes</v>
      </c>
      <c r="I1669" t="str">
        <f>Table12[[#This Row],[Teens]]</f>
        <v>No</v>
      </c>
    </row>
    <row r="1670" spans="1:9" ht="16.5" x14ac:dyDescent="0.3">
      <c r="A1670">
        <f>Table2[[#This Row],[NumWebPurchases]]</f>
        <v>6</v>
      </c>
      <c r="B1670">
        <f>Table2[[#This Row],[NumCatalogPurchases]]</f>
        <v>3</v>
      </c>
      <c r="C1670">
        <f>Table2[[#This Row],[NumStorePurchases]]</f>
        <v>12</v>
      </c>
      <c r="D1670">
        <f>Table2[[#This Row],[NumWebVisitsMonth]]</f>
        <v>4</v>
      </c>
      <c r="E1670" s="3">
        <f>Table12[[#This Row],[Age]]</f>
        <v>46</v>
      </c>
      <c r="F1670" t="s">
        <v>33</v>
      </c>
      <c r="G1670" t="str">
        <f>Table12[[#This Row],[DVAD]]</f>
        <v>46-55</v>
      </c>
      <c r="H1670" t="str">
        <f>Table12[[#This Row],[Kids]]</f>
        <v>No</v>
      </c>
      <c r="I1670" t="str">
        <f>Table12[[#This Row],[Teens]]</f>
        <v>Yes</v>
      </c>
    </row>
    <row r="1671" spans="1:9" ht="16.5" x14ac:dyDescent="0.3">
      <c r="A1671">
        <f>Table2[[#This Row],[NumWebPurchases]]</f>
        <v>1</v>
      </c>
      <c r="B1671">
        <f>Table2[[#This Row],[NumCatalogPurchases]]</f>
        <v>1</v>
      </c>
      <c r="C1671">
        <f>Table2[[#This Row],[NumStorePurchases]]</f>
        <v>4</v>
      </c>
      <c r="D1671">
        <f>Table2[[#This Row],[NumWebVisitsMonth]]</f>
        <v>2</v>
      </c>
      <c r="E1671" s="3">
        <f>Table12[[#This Row],[Age]]</f>
        <v>54</v>
      </c>
      <c r="F1671" t="s">
        <v>33</v>
      </c>
      <c r="G1671" t="str">
        <f>Table12[[#This Row],[DVAD]]</f>
        <v>46-55</v>
      </c>
      <c r="H1671" t="str">
        <f>Table12[[#This Row],[Kids]]</f>
        <v>Yes</v>
      </c>
      <c r="I1671" t="str">
        <f>Table12[[#This Row],[Teens]]</f>
        <v>Yes</v>
      </c>
    </row>
    <row r="1672" spans="1:9" ht="16.5" x14ac:dyDescent="0.3">
      <c r="A1672">
        <f>Table2[[#This Row],[NumWebPurchases]]</f>
        <v>7</v>
      </c>
      <c r="B1672">
        <f>Table2[[#This Row],[NumCatalogPurchases]]</f>
        <v>3</v>
      </c>
      <c r="C1672">
        <f>Table2[[#This Row],[NumStorePurchases]]</f>
        <v>13</v>
      </c>
      <c r="D1672">
        <f>Table2[[#This Row],[NumWebVisitsMonth]]</f>
        <v>8</v>
      </c>
      <c r="E1672" s="3">
        <f>Table12[[#This Row],[Age]]</f>
        <v>43</v>
      </c>
      <c r="F1672" t="s">
        <v>30</v>
      </c>
      <c r="G1672" t="str">
        <f>Table12[[#This Row],[DVAD]]</f>
        <v>36-45</v>
      </c>
      <c r="H1672" t="str">
        <f>Table12[[#This Row],[Kids]]</f>
        <v>Yes</v>
      </c>
      <c r="I1672" t="str">
        <f>Table12[[#This Row],[Teens]]</f>
        <v>No</v>
      </c>
    </row>
    <row r="1673" spans="1:9" ht="16.5" x14ac:dyDescent="0.3">
      <c r="A1673">
        <f>Table2[[#This Row],[NumWebPurchases]]</f>
        <v>11</v>
      </c>
      <c r="B1673">
        <f>Table2[[#This Row],[NumCatalogPurchases]]</f>
        <v>10</v>
      </c>
      <c r="C1673">
        <f>Table2[[#This Row],[NumStorePurchases]]</f>
        <v>11</v>
      </c>
      <c r="D1673">
        <f>Table2[[#This Row],[NumWebVisitsMonth]]</f>
        <v>6</v>
      </c>
      <c r="E1673" s="3">
        <f>Table12[[#This Row],[Age]]</f>
        <v>46</v>
      </c>
      <c r="F1673" t="s">
        <v>31</v>
      </c>
      <c r="G1673" t="str">
        <f>Table12[[#This Row],[DVAD]]</f>
        <v>46-55</v>
      </c>
      <c r="H1673" t="str">
        <f>Table12[[#This Row],[Kids]]</f>
        <v>No</v>
      </c>
      <c r="I1673" t="str">
        <f>Table12[[#This Row],[Teens]]</f>
        <v>Yes</v>
      </c>
    </row>
    <row r="1674" spans="1:9" ht="16.5" x14ac:dyDescent="0.3">
      <c r="A1674">
        <f>Table2[[#This Row],[NumWebPurchases]]</f>
        <v>4</v>
      </c>
      <c r="B1674">
        <f>Table2[[#This Row],[NumCatalogPurchases]]</f>
        <v>2</v>
      </c>
      <c r="C1674">
        <f>Table2[[#This Row],[NumStorePurchases]]</f>
        <v>5</v>
      </c>
      <c r="D1674">
        <f>Table2[[#This Row],[NumWebVisitsMonth]]</f>
        <v>7</v>
      </c>
      <c r="E1674" s="3">
        <f>Table12[[#This Row],[Age]]</f>
        <v>28</v>
      </c>
      <c r="F1674" t="s">
        <v>33</v>
      </c>
      <c r="G1674" t="str">
        <f>Table12[[#This Row],[DVAD]]</f>
        <v>26-35</v>
      </c>
      <c r="H1674" t="str">
        <f>Table12[[#This Row],[Kids]]</f>
        <v>No</v>
      </c>
      <c r="I1674" t="str">
        <f>Table12[[#This Row],[Teens]]</f>
        <v>No</v>
      </c>
    </row>
    <row r="1675" spans="1:9" ht="16.5" x14ac:dyDescent="0.3">
      <c r="A1675">
        <f>Table2[[#This Row],[NumWebPurchases]]</f>
        <v>5</v>
      </c>
      <c r="B1675">
        <f>Table2[[#This Row],[NumCatalogPurchases]]</f>
        <v>6</v>
      </c>
      <c r="C1675">
        <f>Table2[[#This Row],[NumStorePurchases]]</f>
        <v>6</v>
      </c>
      <c r="D1675">
        <f>Table2[[#This Row],[NumWebVisitsMonth]]</f>
        <v>2</v>
      </c>
      <c r="E1675" s="3">
        <f>Table12[[#This Row],[Age]]</f>
        <v>62</v>
      </c>
      <c r="F1675" t="s">
        <v>33</v>
      </c>
      <c r="G1675" t="str">
        <f>Table12[[#This Row],[DVAD]]</f>
        <v>56-65</v>
      </c>
      <c r="H1675" t="str">
        <f>Table12[[#This Row],[Kids]]</f>
        <v>No</v>
      </c>
      <c r="I1675" t="str">
        <f>Table12[[#This Row],[Teens]]</f>
        <v>No</v>
      </c>
    </row>
    <row r="1676" spans="1:9" ht="16.5" x14ac:dyDescent="0.3">
      <c r="A1676">
        <f>Table2[[#This Row],[NumWebPurchases]]</f>
        <v>7</v>
      </c>
      <c r="B1676">
        <f>Table2[[#This Row],[NumCatalogPurchases]]</f>
        <v>4</v>
      </c>
      <c r="C1676">
        <f>Table2[[#This Row],[NumStorePurchases]]</f>
        <v>10</v>
      </c>
      <c r="D1676">
        <f>Table2[[#This Row],[NumWebVisitsMonth]]</f>
        <v>6</v>
      </c>
      <c r="E1676" s="3">
        <f>Table12[[#This Row],[Age]]</f>
        <v>27</v>
      </c>
      <c r="F1676" t="s">
        <v>33</v>
      </c>
      <c r="G1676" t="str">
        <f>Table12[[#This Row],[DVAD]]</f>
        <v>26-35</v>
      </c>
      <c r="H1676" t="str">
        <f>Table12[[#This Row],[Kids]]</f>
        <v>No</v>
      </c>
      <c r="I1676" t="str">
        <f>Table12[[#This Row],[Teens]]</f>
        <v>No</v>
      </c>
    </row>
    <row r="1677" spans="1:9" ht="16.5" x14ac:dyDescent="0.3">
      <c r="A1677">
        <f>Table2[[#This Row],[NumWebPurchases]]</f>
        <v>6</v>
      </c>
      <c r="B1677">
        <f>Table2[[#This Row],[NumCatalogPurchases]]</f>
        <v>8</v>
      </c>
      <c r="C1677">
        <f>Table2[[#This Row],[NumStorePurchases]]</f>
        <v>6</v>
      </c>
      <c r="D1677">
        <f>Table2[[#This Row],[NumWebVisitsMonth]]</f>
        <v>3</v>
      </c>
      <c r="E1677" s="3">
        <f>Table12[[#This Row],[Age]]</f>
        <v>58</v>
      </c>
      <c r="F1677" t="s">
        <v>31</v>
      </c>
      <c r="G1677" t="str">
        <f>Table12[[#This Row],[DVAD]]</f>
        <v>56-65</v>
      </c>
      <c r="H1677" t="str">
        <f>Table12[[#This Row],[Kids]]</f>
        <v>No</v>
      </c>
      <c r="I1677" t="str">
        <f>Table12[[#This Row],[Teens]]</f>
        <v>No</v>
      </c>
    </row>
    <row r="1678" spans="1:9" ht="16.5" x14ac:dyDescent="0.3">
      <c r="A1678">
        <f>Table2[[#This Row],[NumWebPurchases]]</f>
        <v>8</v>
      </c>
      <c r="B1678">
        <f>Table2[[#This Row],[NumCatalogPurchases]]</f>
        <v>9</v>
      </c>
      <c r="C1678">
        <f>Table2[[#This Row],[NumStorePurchases]]</f>
        <v>13</v>
      </c>
      <c r="D1678">
        <f>Table2[[#This Row],[NumWebVisitsMonth]]</f>
        <v>5</v>
      </c>
      <c r="E1678" s="3">
        <f>Table12[[#This Row],[Age]]</f>
        <v>42</v>
      </c>
      <c r="F1678" t="s">
        <v>33</v>
      </c>
      <c r="G1678" t="str">
        <f>Table12[[#This Row],[DVAD]]</f>
        <v>36-45</v>
      </c>
      <c r="H1678" t="str">
        <f>Table12[[#This Row],[Kids]]</f>
        <v>No</v>
      </c>
      <c r="I1678" t="str">
        <f>Table12[[#This Row],[Teens]]</f>
        <v>Yes</v>
      </c>
    </row>
    <row r="1679" spans="1:9" ht="16.5" x14ac:dyDescent="0.3">
      <c r="A1679">
        <f>Table2[[#This Row],[NumWebPurchases]]</f>
        <v>1</v>
      </c>
      <c r="B1679">
        <f>Table2[[#This Row],[NumCatalogPurchases]]</f>
        <v>1</v>
      </c>
      <c r="C1679">
        <f>Table2[[#This Row],[NumStorePurchases]]</f>
        <v>4</v>
      </c>
      <c r="D1679">
        <f>Table2[[#This Row],[NumWebVisitsMonth]]</f>
        <v>4</v>
      </c>
      <c r="E1679" s="3">
        <f>Table12[[#This Row],[Age]]</f>
        <v>21</v>
      </c>
      <c r="F1679" t="s">
        <v>30</v>
      </c>
      <c r="G1679" t="str">
        <f>Table12[[#This Row],[DVAD]]</f>
        <v>16-25</v>
      </c>
      <c r="H1679" t="str">
        <f>Table12[[#This Row],[Kids]]</f>
        <v>No</v>
      </c>
      <c r="I1679" t="str">
        <f>Table12[[#This Row],[Teens]]</f>
        <v>No</v>
      </c>
    </row>
    <row r="1680" spans="1:9" ht="16.5" x14ac:dyDescent="0.3">
      <c r="A1680">
        <f>Table2[[#This Row],[NumWebPurchases]]</f>
        <v>5</v>
      </c>
      <c r="B1680">
        <f>Table2[[#This Row],[NumCatalogPurchases]]</f>
        <v>1</v>
      </c>
      <c r="C1680">
        <f>Table2[[#This Row],[NumStorePurchases]]</f>
        <v>4</v>
      </c>
      <c r="D1680">
        <f>Table2[[#This Row],[NumWebVisitsMonth]]</f>
        <v>8</v>
      </c>
      <c r="E1680" s="3">
        <f>Table12[[#This Row],[Age]]</f>
        <v>38</v>
      </c>
      <c r="F1680" t="s">
        <v>33</v>
      </c>
      <c r="G1680" t="str">
        <f>Table12[[#This Row],[DVAD]]</f>
        <v>36-45</v>
      </c>
      <c r="H1680" t="str">
        <f>Table12[[#This Row],[Kids]]</f>
        <v>Yes</v>
      </c>
      <c r="I1680" t="str">
        <f>Table12[[#This Row],[Teens]]</f>
        <v>No</v>
      </c>
    </row>
    <row r="1681" spans="1:9" ht="16.5" x14ac:dyDescent="0.3">
      <c r="A1681">
        <f>Table2[[#This Row],[NumWebPurchases]]</f>
        <v>1</v>
      </c>
      <c r="B1681">
        <f>Table2[[#This Row],[NumCatalogPurchases]]</f>
        <v>0</v>
      </c>
      <c r="C1681">
        <f>Table2[[#This Row],[NumStorePurchases]]</f>
        <v>3</v>
      </c>
      <c r="D1681">
        <f>Table2[[#This Row],[NumWebVisitsMonth]]</f>
        <v>8</v>
      </c>
      <c r="E1681" s="3">
        <f>Table12[[#This Row],[Age]]</f>
        <v>34</v>
      </c>
      <c r="F1681" t="s">
        <v>33</v>
      </c>
      <c r="G1681" t="str">
        <f>Table12[[#This Row],[DVAD]]</f>
        <v>26-35</v>
      </c>
      <c r="H1681" t="str">
        <f>Table12[[#This Row],[Kids]]</f>
        <v>Yes</v>
      </c>
      <c r="I1681" t="str">
        <f>Table12[[#This Row],[Teens]]</f>
        <v>No</v>
      </c>
    </row>
    <row r="1682" spans="1:9" ht="16.5" x14ac:dyDescent="0.3">
      <c r="A1682">
        <f>Table2[[#This Row],[NumWebPurchases]]</f>
        <v>5</v>
      </c>
      <c r="B1682">
        <f>Table2[[#This Row],[NumCatalogPurchases]]</f>
        <v>1</v>
      </c>
      <c r="C1682">
        <f>Table2[[#This Row],[NumStorePurchases]]</f>
        <v>8</v>
      </c>
      <c r="D1682">
        <f>Table2[[#This Row],[NumWebVisitsMonth]]</f>
        <v>7</v>
      </c>
      <c r="E1682" s="3">
        <f>Table12[[#This Row],[Age]]</f>
        <v>37</v>
      </c>
      <c r="F1682" t="s">
        <v>31</v>
      </c>
      <c r="G1682" t="str">
        <f>Table12[[#This Row],[DVAD]]</f>
        <v>36-45</v>
      </c>
      <c r="H1682" t="str">
        <f>Table12[[#This Row],[Kids]]</f>
        <v>Yes</v>
      </c>
      <c r="I1682" t="str">
        <f>Table12[[#This Row],[Teens]]</f>
        <v>No</v>
      </c>
    </row>
    <row r="1683" spans="1:9" ht="16.5" x14ac:dyDescent="0.3">
      <c r="A1683">
        <f>Table2[[#This Row],[NumWebPurchases]]</f>
        <v>2</v>
      </c>
      <c r="B1683">
        <f>Table2[[#This Row],[NumCatalogPurchases]]</f>
        <v>0</v>
      </c>
      <c r="C1683">
        <f>Table2[[#This Row],[NumStorePurchases]]</f>
        <v>3</v>
      </c>
      <c r="D1683">
        <f>Table2[[#This Row],[NumWebVisitsMonth]]</f>
        <v>7</v>
      </c>
      <c r="E1683" s="3">
        <f>Table12[[#This Row],[Age]]</f>
        <v>34</v>
      </c>
      <c r="F1683" t="s">
        <v>31</v>
      </c>
      <c r="G1683" t="str">
        <f>Table12[[#This Row],[DVAD]]</f>
        <v>26-35</v>
      </c>
      <c r="H1683" t="str">
        <f>Table12[[#This Row],[Kids]]</f>
        <v>Yes</v>
      </c>
      <c r="I1683" t="str">
        <f>Table12[[#This Row],[Teens]]</f>
        <v>No</v>
      </c>
    </row>
    <row r="1684" spans="1:9" ht="16.5" x14ac:dyDescent="0.3">
      <c r="A1684">
        <f>Table2[[#This Row],[NumWebPurchases]]</f>
        <v>5</v>
      </c>
      <c r="B1684">
        <f>Table2[[#This Row],[NumCatalogPurchases]]</f>
        <v>10</v>
      </c>
      <c r="C1684">
        <f>Table2[[#This Row],[NumStorePurchases]]</f>
        <v>7</v>
      </c>
      <c r="D1684">
        <f>Table2[[#This Row],[NumWebVisitsMonth]]</f>
        <v>3</v>
      </c>
      <c r="E1684" s="3">
        <f>Table12[[#This Row],[Age]]</f>
        <v>35</v>
      </c>
      <c r="F1684" t="s">
        <v>33</v>
      </c>
      <c r="G1684" t="str">
        <f>Table12[[#This Row],[DVAD]]</f>
        <v>26-35</v>
      </c>
      <c r="H1684" t="str">
        <f>Table12[[#This Row],[Kids]]</f>
        <v>No</v>
      </c>
      <c r="I1684" t="str">
        <f>Table12[[#This Row],[Teens]]</f>
        <v>No</v>
      </c>
    </row>
    <row r="1685" spans="1:9" ht="16.5" x14ac:dyDescent="0.3">
      <c r="A1685">
        <f>Table2[[#This Row],[NumWebPurchases]]</f>
        <v>3</v>
      </c>
      <c r="B1685">
        <f>Table2[[#This Row],[NumCatalogPurchases]]</f>
        <v>1</v>
      </c>
      <c r="C1685">
        <f>Table2[[#This Row],[NumStorePurchases]]</f>
        <v>3</v>
      </c>
      <c r="D1685">
        <f>Table2[[#This Row],[NumWebVisitsMonth]]</f>
        <v>5</v>
      </c>
      <c r="E1685" s="3">
        <f>Table12[[#This Row],[Age]]</f>
        <v>43</v>
      </c>
      <c r="F1685" t="s">
        <v>33</v>
      </c>
      <c r="G1685" t="str">
        <f>Table12[[#This Row],[DVAD]]</f>
        <v>36-45</v>
      </c>
      <c r="H1685" t="str">
        <f>Table12[[#This Row],[Kids]]</f>
        <v>Yes</v>
      </c>
      <c r="I1685" t="str">
        <f>Table12[[#This Row],[Teens]]</f>
        <v>Yes</v>
      </c>
    </row>
    <row r="1686" spans="1:9" ht="16.5" x14ac:dyDescent="0.3">
      <c r="A1686">
        <f>Table2[[#This Row],[NumWebPurchases]]</f>
        <v>2</v>
      </c>
      <c r="B1686">
        <f>Table2[[#This Row],[NumCatalogPurchases]]</f>
        <v>0</v>
      </c>
      <c r="C1686">
        <f>Table2[[#This Row],[NumStorePurchases]]</f>
        <v>4</v>
      </c>
      <c r="D1686">
        <f>Table2[[#This Row],[NumWebVisitsMonth]]</f>
        <v>5</v>
      </c>
      <c r="E1686" s="3">
        <f>Table12[[#This Row],[Age]]</f>
        <v>57</v>
      </c>
      <c r="F1686" t="s">
        <v>33</v>
      </c>
      <c r="G1686" t="str">
        <f>Table12[[#This Row],[DVAD]]</f>
        <v>56-65</v>
      </c>
      <c r="H1686" t="str">
        <f>Table12[[#This Row],[Kids]]</f>
        <v>Yes</v>
      </c>
      <c r="I1686" t="str">
        <f>Table12[[#This Row],[Teens]]</f>
        <v>Yes</v>
      </c>
    </row>
    <row r="1687" spans="1:9" ht="16.5" x14ac:dyDescent="0.3">
      <c r="A1687">
        <f>Table2[[#This Row],[NumWebPurchases]]</f>
        <v>0</v>
      </c>
      <c r="B1687">
        <f>Table2[[#This Row],[NumCatalogPurchases]]</f>
        <v>0</v>
      </c>
      <c r="C1687">
        <f>Table2[[#This Row],[NumStorePurchases]]</f>
        <v>3</v>
      </c>
      <c r="D1687">
        <f>Table2[[#This Row],[NumWebVisitsMonth]]</f>
        <v>3</v>
      </c>
      <c r="E1687" s="3">
        <f>Table12[[#This Row],[Age]]</f>
        <v>31</v>
      </c>
      <c r="F1687" t="s">
        <v>33</v>
      </c>
      <c r="G1687" t="str">
        <f>Table12[[#This Row],[DVAD]]</f>
        <v>26-35</v>
      </c>
      <c r="H1687" t="str">
        <f>Table12[[#This Row],[Kids]]</f>
        <v>Yes</v>
      </c>
      <c r="I1687" t="str">
        <f>Table12[[#This Row],[Teens]]</f>
        <v>No</v>
      </c>
    </row>
    <row r="1688" spans="1:9" ht="16.5" x14ac:dyDescent="0.3">
      <c r="A1688">
        <f>Table2[[#This Row],[NumWebPurchases]]</f>
        <v>4</v>
      </c>
      <c r="B1688">
        <f>Table2[[#This Row],[NumCatalogPurchases]]</f>
        <v>2</v>
      </c>
      <c r="C1688">
        <f>Table2[[#This Row],[NumStorePurchases]]</f>
        <v>5</v>
      </c>
      <c r="D1688">
        <f>Table2[[#This Row],[NumWebVisitsMonth]]</f>
        <v>5</v>
      </c>
      <c r="E1688" s="3">
        <f>Table12[[#This Row],[Age]]</f>
        <v>61</v>
      </c>
      <c r="F1688" t="s">
        <v>35</v>
      </c>
      <c r="G1688" t="str">
        <f>Table12[[#This Row],[DVAD]]</f>
        <v>56-65</v>
      </c>
      <c r="H1688" t="str">
        <f>Table12[[#This Row],[Kids]]</f>
        <v>No</v>
      </c>
      <c r="I1688" t="str">
        <f>Table12[[#This Row],[Teens]]</f>
        <v>Yes</v>
      </c>
    </row>
    <row r="1689" spans="1:9" ht="16.5" x14ac:dyDescent="0.3">
      <c r="A1689">
        <f>Table2[[#This Row],[NumWebPurchases]]</f>
        <v>1</v>
      </c>
      <c r="B1689">
        <f>Table2[[#This Row],[NumCatalogPurchases]]</f>
        <v>0</v>
      </c>
      <c r="C1689">
        <f>Table2[[#This Row],[NumStorePurchases]]</f>
        <v>3</v>
      </c>
      <c r="D1689">
        <f>Table2[[#This Row],[NumWebVisitsMonth]]</f>
        <v>5</v>
      </c>
      <c r="E1689" s="3">
        <f>Table12[[#This Row],[Age]]</f>
        <v>45</v>
      </c>
      <c r="F1689" t="s">
        <v>31</v>
      </c>
      <c r="G1689" t="str">
        <f>Table12[[#This Row],[DVAD]]</f>
        <v>36-45</v>
      </c>
      <c r="H1689" t="str">
        <f>Table12[[#This Row],[Kids]]</f>
        <v>Yes</v>
      </c>
      <c r="I1689" t="str">
        <f>Table12[[#This Row],[Teens]]</f>
        <v>Yes</v>
      </c>
    </row>
    <row r="1690" spans="1:9" ht="16.5" x14ac:dyDescent="0.3">
      <c r="A1690">
        <f>Table2[[#This Row],[NumWebPurchases]]</f>
        <v>4</v>
      </c>
      <c r="B1690">
        <f>Table2[[#This Row],[NumCatalogPurchases]]</f>
        <v>6</v>
      </c>
      <c r="C1690">
        <f>Table2[[#This Row],[NumStorePurchases]]</f>
        <v>5</v>
      </c>
      <c r="D1690">
        <f>Table2[[#This Row],[NumWebVisitsMonth]]</f>
        <v>2</v>
      </c>
      <c r="E1690" s="3">
        <f>Table12[[#This Row],[Age]]</f>
        <v>32</v>
      </c>
      <c r="F1690" t="s">
        <v>30</v>
      </c>
      <c r="G1690" t="str">
        <f>Table12[[#This Row],[DVAD]]</f>
        <v>26-35</v>
      </c>
      <c r="H1690" t="str">
        <f>Table12[[#This Row],[Kids]]</f>
        <v>No</v>
      </c>
      <c r="I1690" t="str">
        <f>Table12[[#This Row],[Teens]]</f>
        <v>No</v>
      </c>
    </row>
    <row r="1691" spans="1:9" ht="16.5" x14ac:dyDescent="0.3">
      <c r="A1691">
        <f>Table2[[#This Row],[NumWebPurchases]]</f>
        <v>10</v>
      </c>
      <c r="B1691">
        <f>Table2[[#This Row],[NumCatalogPurchases]]</f>
        <v>4</v>
      </c>
      <c r="C1691">
        <f>Table2[[#This Row],[NumStorePurchases]]</f>
        <v>7</v>
      </c>
      <c r="D1691">
        <f>Table2[[#This Row],[NumWebVisitsMonth]]</f>
        <v>8</v>
      </c>
      <c r="E1691" s="3">
        <f>Table12[[#This Row],[Age]]</f>
        <v>45</v>
      </c>
      <c r="F1691" t="s">
        <v>30</v>
      </c>
      <c r="G1691" t="str">
        <f>Table12[[#This Row],[DVAD]]</f>
        <v>36-45</v>
      </c>
      <c r="H1691" t="str">
        <f>Table12[[#This Row],[Kids]]</f>
        <v>No</v>
      </c>
      <c r="I1691" t="str">
        <f>Table12[[#This Row],[Teens]]</f>
        <v>Yes</v>
      </c>
    </row>
    <row r="1692" spans="1:9" ht="16.5" x14ac:dyDescent="0.3">
      <c r="A1692">
        <f>Table2[[#This Row],[NumWebPurchases]]</f>
        <v>8</v>
      </c>
      <c r="B1692">
        <f>Table2[[#This Row],[NumCatalogPurchases]]</f>
        <v>3</v>
      </c>
      <c r="C1692">
        <f>Table2[[#This Row],[NumStorePurchases]]</f>
        <v>12</v>
      </c>
      <c r="D1692">
        <f>Table2[[#This Row],[NumWebVisitsMonth]]</f>
        <v>6</v>
      </c>
      <c r="E1692" s="3">
        <f>Table12[[#This Row],[Age]]</f>
        <v>42</v>
      </c>
      <c r="F1692" t="s">
        <v>30</v>
      </c>
      <c r="G1692" t="str">
        <f>Table12[[#This Row],[DVAD]]</f>
        <v>36-45</v>
      </c>
      <c r="H1692" t="str">
        <f>Table12[[#This Row],[Kids]]</f>
        <v>No</v>
      </c>
      <c r="I1692" t="str">
        <f>Table12[[#This Row],[Teens]]</f>
        <v>Yes</v>
      </c>
    </row>
    <row r="1693" spans="1:9" ht="16.5" x14ac:dyDescent="0.3">
      <c r="A1693">
        <f>Table2[[#This Row],[NumWebPurchases]]</f>
        <v>3</v>
      </c>
      <c r="B1693">
        <f>Table2[[#This Row],[NumCatalogPurchases]]</f>
        <v>7</v>
      </c>
      <c r="C1693">
        <f>Table2[[#This Row],[NumStorePurchases]]</f>
        <v>11</v>
      </c>
      <c r="D1693">
        <f>Table2[[#This Row],[NumWebVisitsMonth]]</f>
        <v>1</v>
      </c>
      <c r="E1693" s="3">
        <f>Table12[[#This Row],[Age]]</f>
        <v>24</v>
      </c>
      <c r="F1693" t="s">
        <v>35</v>
      </c>
      <c r="G1693" t="str">
        <f>Table12[[#This Row],[DVAD]]</f>
        <v>16-25</v>
      </c>
      <c r="H1693" t="str">
        <f>Table12[[#This Row],[Kids]]</f>
        <v>No</v>
      </c>
      <c r="I1693" t="str">
        <f>Table12[[#This Row],[Teens]]</f>
        <v>No</v>
      </c>
    </row>
    <row r="1694" spans="1:9" ht="16.5" x14ac:dyDescent="0.3">
      <c r="A1694">
        <f>Table2[[#This Row],[NumWebPurchases]]</f>
        <v>7</v>
      </c>
      <c r="B1694">
        <f>Table2[[#This Row],[NumCatalogPurchases]]</f>
        <v>2</v>
      </c>
      <c r="C1694">
        <f>Table2[[#This Row],[NumStorePurchases]]</f>
        <v>9</v>
      </c>
      <c r="D1694">
        <f>Table2[[#This Row],[NumWebVisitsMonth]]</f>
        <v>7</v>
      </c>
      <c r="E1694" s="3">
        <f>Table12[[#This Row],[Age]]</f>
        <v>62</v>
      </c>
      <c r="F1694" t="s">
        <v>33</v>
      </c>
      <c r="G1694" t="str">
        <f>Table12[[#This Row],[DVAD]]</f>
        <v>56-65</v>
      </c>
      <c r="H1694" t="str">
        <f>Table12[[#This Row],[Kids]]</f>
        <v>No</v>
      </c>
      <c r="I1694" t="str">
        <f>Table12[[#This Row],[Teens]]</f>
        <v>Yes</v>
      </c>
    </row>
    <row r="1695" spans="1:9" ht="16.5" x14ac:dyDescent="0.3">
      <c r="A1695">
        <f>Table2[[#This Row],[NumWebPurchases]]</f>
        <v>8</v>
      </c>
      <c r="B1695">
        <f>Table2[[#This Row],[NumCatalogPurchases]]</f>
        <v>4</v>
      </c>
      <c r="C1695">
        <f>Table2[[#This Row],[NumStorePurchases]]</f>
        <v>6</v>
      </c>
      <c r="D1695">
        <f>Table2[[#This Row],[NumWebVisitsMonth]]</f>
        <v>5</v>
      </c>
      <c r="E1695" s="3">
        <f>Table12[[#This Row],[Age]]</f>
        <v>26</v>
      </c>
      <c r="F1695" t="s">
        <v>30</v>
      </c>
      <c r="G1695" t="str">
        <f>Table12[[#This Row],[DVAD]]</f>
        <v>26-35</v>
      </c>
      <c r="H1695" t="str">
        <f>Table12[[#This Row],[Kids]]</f>
        <v>No</v>
      </c>
      <c r="I1695" t="str">
        <f>Table12[[#This Row],[Teens]]</f>
        <v>No</v>
      </c>
    </row>
    <row r="1696" spans="1:9" ht="16.5" x14ac:dyDescent="0.3">
      <c r="A1696">
        <f>Table2[[#This Row],[NumWebPurchases]]</f>
        <v>1</v>
      </c>
      <c r="B1696">
        <f>Table2[[#This Row],[NumCatalogPurchases]]</f>
        <v>0</v>
      </c>
      <c r="C1696">
        <f>Table2[[#This Row],[NumStorePurchases]]</f>
        <v>2</v>
      </c>
      <c r="D1696">
        <f>Table2[[#This Row],[NumWebVisitsMonth]]</f>
        <v>8</v>
      </c>
      <c r="E1696" s="3">
        <f>Table12[[#This Row],[Age]]</f>
        <v>28</v>
      </c>
      <c r="F1696" t="s">
        <v>33</v>
      </c>
      <c r="G1696" t="str">
        <f>Table12[[#This Row],[DVAD]]</f>
        <v>26-35</v>
      </c>
      <c r="H1696" t="str">
        <f>Table12[[#This Row],[Kids]]</f>
        <v>Yes</v>
      </c>
      <c r="I1696" t="str">
        <f>Table12[[#This Row],[Teens]]</f>
        <v>No</v>
      </c>
    </row>
    <row r="1697" spans="1:9" ht="16.5" x14ac:dyDescent="0.3">
      <c r="A1697">
        <f>Table2[[#This Row],[NumWebPurchases]]</f>
        <v>1</v>
      </c>
      <c r="B1697">
        <f>Table2[[#This Row],[NumCatalogPurchases]]</f>
        <v>0</v>
      </c>
      <c r="C1697">
        <f>Table2[[#This Row],[NumStorePurchases]]</f>
        <v>2</v>
      </c>
      <c r="D1697">
        <f>Table2[[#This Row],[NumWebVisitsMonth]]</f>
        <v>7</v>
      </c>
      <c r="E1697" s="3">
        <f>Table12[[#This Row],[Age]]</f>
        <v>31</v>
      </c>
      <c r="F1697" t="s">
        <v>35</v>
      </c>
      <c r="G1697" t="str">
        <f>Table12[[#This Row],[DVAD]]</f>
        <v>26-35</v>
      </c>
      <c r="H1697" t="str">
        <f>Table12[[#This Row],[Kids]]</f>
        <v>Yes</v>
      </c>
      <c r="I1697" t="str">
        <f>Table12[[#This Row],[Teens]]</f>
        <v>No</v>
      </c>
    </row>
    <row r="1698" spans="1:9" ht="16.5" x14ac:dyDescent="0.3">
      <c r="A1698">
        <f>Table2[[#This Row],[NumWebPurchases]]</f>
        <v>2</v>
      </c>
      <c r="B1698">
        <f>Table2[[#This Row],[NumCatalogPurchases]]</f>
        <v>0</v>
      </c>
      <c r="C1698">
        <f>Table2[[#This Row],[NumStorePurchases]]</f>
        <v>3</v>
      </c>
      <c r="D1698">
        <f>Table2[[#This Row],[NumWebVisitsMonth]]</f>
        <v>8</v>
      </c>
      <c r="E1698" s="3">
        <f>Table12[[#This Row],[Age]]</f>
        <v>22</v>
      </c>
      <c r="F1698" t="s">
        <v>31</v>
      </c>
      <c r="G1698" t="str">
        <f>Table12[[#This Row],[DVAD]]</f>
        <v>16-25</v>
      </c>
      <c r="H1698" t="str">
        <f>Table12[[#This Row],[Kids]]</f>
        <v>No</v>
      </c>
      <c r="I1698" t="str">
        <f>Table12[[#This Row],[Teens]]</f>
        <v>No</v>
      </c>
    </row>
    <row r="1699" spans="1:9" ht="16.5" x14ac:dyDescent="0.3">
      <c r="A1699">
        <f>Table2[[#This Row],[NumWebPurchases]]</f>
        <v>3</v>
      </c>
      <c r="B1699">
        <f>Table2[[#This Row],[NumCatalogPurchases]]</f>
        <v>3</v>
      </c>
      <c r="C1699">
        <f>Table2[[#This Row],[NumStorePurchases]]</f>
        <v>13</v>
      </c>
      <c r="D1699">
        <f>Table2[[#This Row],[NumWebVisitsMonth]]</f>
        <v>2</v>
      </c>
      <c r="E1699" s="3">
        <f>Table12[[#This Row],[Age]]</f>
        <v>61</v>
      </c>
      <c r="F1699" t="s">
        <v>33</v>
      </c>
      <c r="G1699" t="str">
        <f>Table12[[#This Row],[DVAD]]</f>
        <v>56-65</v>
      </c>
      <c r="H1699" t="str">
        <f>Table12[[#This Row],[Kids]]</f>
        <v>No</v>
      </c>
      <c r="I1699" t="str">
        <f>Table12[[#This Row],[Teens]]</f>
        <v>Yes</v>
      </c>
    </row>
    <row r="1700" spans="1:9" ht="16.5" x14ac:dyDescent="0.3">
      <c r="A1700">
        <f>Table2[[#This Row],[NumWebPurchases]]</f>
        <v>1</v>
      </c>
      <c r="B1700">
        <f>Table2[[#This Row],[NumCatalogPurchases]]</f>
        <v>0</v>
      </c>
      <c r="C1700">
        <f>Table2[[#This Row],[NumStorePurchases]]</f>
        <v>2</v>
      </c>
      <c r="D1700">
        <f>Table2[[#This Row],[NumWebVisitsMonth]]</f>
        <v>7</v>
      </c>
      <c r="E1700" s="3">
        <f>Table12[[#This Row],[Age]]</f>
        <v>41</v>
      </c>
      <c r="F1700" t="s">
        <v>35</v>
      </c>
      <c r="G1700" t="str">
        <f>Table12[[#This Row],[DVAD]]</f>
        <v>36-45</v>
      </c>
      <c r="H1700" t="str">
        <f>Table12[[#This Row],[Kids]]</f>
        <v>Yes</v>
      </c>
      <c r="I1700" t="str">
        <f>Table12[[#This Row],[Teens]]</f>
        <v>Yes</v>
      </c>
    </row>
    <row r="1701" spans="1:9" ht="16.5" x14ac:dyDescent="0.3">
      <c r="A1701">
        <f>Table2[[#This Row],[NumWebPurchases]]</f>
        <v>4</v>
      </c>
      <c r="B1701">
        <f>Table2[[#This Row],[NumCatalogPurchases]]</f>
        <v>2</v>
      </c>
      <c r="C1701">
        <f>Table2[[#This Row],[NumStorePurchases]]</f>
        <v>5</v>
      </c>
      <c r="D1701">
        <f>Table2[[#This Row],[NumWebVisitsMonth]]</f>
        <v>1</v>
      </c>
      <c r="E1701" s="3">
        <f>Table12[[#This Row],[Age]]</f>
        <v>30</v>
      </c>
      <c r="F1701" t="s">
        <v>38</v>
      </c>
      <c r="G1701" t="str">
        <f>Table12[[#This Row],[DVAD]]</f>
        <v>26-35</v>
      </c>
      <c r="H1701" t="str">
        <f>Table12[[#This Row],[Kids]]</f>
        <v>No</v>
      </c>
      <c r="I1701" t="str">
        <f>Table12[[#This Row],[Teens]]</f>
        <v>No</v>
      </c>
    </row>
    <row r="1702" spans="1:9" ht="16.5" x14ac:dyDescent="0.3">
      <c r="A1702">
        <f>Table2[[#This Row],[NumWebPurchases]]</f>
        <v>1</v>
      </c>
      <c r="B1702">
        <f>Table2[[#This Row],[NumCatalogPurchases]]</f>
        <v>0</v>
      </c>
      <c r="C1702">
        <f>Table2[[#This Row],[NumStorePurchases]]</f>
        <v>3</v>
      </c>
      <c r="D1702">
        <f>Table2[[#This Row],[NumWebVisitsMonth]]</f>
        <v>7</v>
      </c>
      <c r="E1702" s="3">
        <f>Table12[[#This Row],[Age]]</f>
        <v>55</v>
      </c>
      <c r="F1702" t="s">
        <v>33</v>
      </c>
      <c r="G1702" t="str">
        <f>Table12[[#This Row],[DVAD]]</f>
        <v>46-55</v>
      </c>
      <c r="H1702" t="str">
        <f>Table12[[#This Row],[Kids]]</f>
        <v>Yes</v>
      </c>
      <c r="I1702" t="str">
        <f>Table12[[#This Row],[Teens]]</f>
        <v>Yes</v>
      </c>
    </row>
    <row r="1703" spans="1:9" ht="16.5" x14ac:dyDescent="0.3">
      <c r="A1703">
        <f>Table2[[#This Row],[NumWebPurchases]]</f>
        <v>9</v>
      </c>
      <c r="B1703">
        <f>Table2[[#This Row],[NumCatalogPurchases]]</f>
        <v>6</v>
      </c>
      <c r="C1703">
        <f>Table2[[#This Row],[NumStorePurchases]]</f>
        <v>8</v>
      </c>
      <c r="D1703">
        <f>Table2[[#This Row],[NumWebVisitsMonth]]</f>
        <v>5</v>
      </c>
      <c r="E1703" s="3">
        <f>Table12[[#This Row],[Age]]</f>
        <v>63</v>
      </c>
      <c r="F1703" t="s">
        <v>33</v>
      </c>
      <c r="G1703" t="str">
        <f>Table12[[#This Row],[DVAD]]</f>
        <v>56-65</v>
      </c>
      <c r="H1703" t="str">
        <f>Table12[[#This Row],[Kids]]</f>
        <v>No</v>
      </c>
      <c r="I1703" t="str">
        <f>Table12[[#This Row],[Teens]]</f>
        <v>Yes</v>
      </c>
    </row>
    <row r="1704" spans="1:9" ht="16.5" x14ac:dyDescent="0.3">
      <c r="A1704">
        <f>Table2[[#This Row],[NumWebPurchases]]</f>
        <v>8</v>
      </c>
      <c r="B1704">
        <f>Table2[[#This Row],[NumCatalogPurchases]]</f>
        <v>4</v>
      </c>
      <c r="C1704">
        <f>Table2[[#This Row],[NumStorePurchases]]</f>
        <v>11</v>
      </c>
      <c r="D1704">
        <f>Table2[[#This Row],[NumWebVisitsMonth]]</f>
        <v>6</v>
      </c>
      <c r="E1704" s="3">
        <f>Table12[[#This Row],[Age]]</f>
        <v>36</v>
      </c>
      <c r="F1704" t="s">
        <v>30</v>
      </c>
      <c r="G1704" t="str">
        <f>Table12[[#This Row],[DVAD]]</f>
        <v>36-45</v>
      </c>
      <c r="H1704" t="str">
        <f>Table12[[#This Row],[Kids]]</f>
        <v>No</v>
      </c>
      <c r="I1704" t="str">
        <f>Table12[[#This Row],[Teens]]</f>
        <v>Yes</v>
      </c>
    </row>
    <row r="1705" spans="1:9" ht="16.5" x14ac:dyDescent="0.3">
      <c r="A1705">
        <f>Table2[[#This Row],[NumWebPurchases]]</f>
        <v>3</v>
      </c>
      <c r="B1705">
        <f>Table2[[#This Row],[NumCatalogPurchases]]</f>
        <v>0</v>
      </c>
      <c r="C1705">
        <f>Table2[[#This Row],[NumStorePurchases]]</f>
        <v>3</v>
      </c>
      <c r="D1705">
        <f>Table2[[#This Row],[NumWebVisitsMonth]]</f>
        <v>7</v>
      </c>
      <c r="E1705" s="3">
        <f>Table12[[#This Row],[Age]]</f>
        <v>59</v>
      </c>
      <c r="F1705" t="s">
        <v>31</v>
      </c>
      <c r="G1705" t="str">
        <f>Table12[[#This Row],[DVAD]]</f>
        <v>56-65</v>
      </c>
      <c r="H1705" t="str">
        <f>Table12[[#This Row],[Kids]]</f>
        <v>Yes</v>
      </c>
      <c r="I1705" t="str">
        <f>Table12[[#This Row],[Teens]]</f>
        <v>Yes</v>
      </c>
    </row>
    <row r="1706" spans="1:9" ht="16.5" x14ac:dyDescent="0.3">
      <c r="A1706">
        <f>Table2[[#This Row],[NumWebPurchases]]</f>
        <v>3</v>
      </c>
      <c r="B1706">
        <f>Table2[[#This Row],[NumCatalogPurchases]]</f>
        <v>0</v>
      </c>
      <c r="C1706">
        <f>Table2[[#This Row],[NumStorePurchases]]</f>
        <v>4</v>
      </c>
      <c r="D1706">
        <f>Table2[[#This Row],[NumWebVisitsMonth]]</f>
        <v>7</v>
      </c>
      <c r="E1706" s="3">
        <f>Table12[[#This Row],[Age]]</f>
        <v>24</v>
      </c>
      <c r="F1706" t="s">
        <v>31</v>
      </c>
      <c r="G1706" t="str">
        <f>Table12[[#This Row],[DVAD]]</f>
        <v>16-25</v>
      </c>
      <c r="H1706" t="str">
        <f>Table12[[#This Row],[Kids]]</f>
        <v>Yes</v>
      </c>
      <c r="I1706" t="str">
        <f>Table12[[#This Row],[Teens]]</f>
        <v>No</v>
      </c>
    </row>
    <row r="1707" spans="1:9" ht="16.5" x14ac:dyDescent="0.3">
      <c r="A1707">
        <f>Table2[[#This Row],[NumWebPurchases]]</f>
        <v>8</v>
      </c>
      <c r="B1707">
        <f>Table2[[#This Row],[NumCatalogPurchases]]</f>
        <v>2</v>
      </c>
      <c r="C1707">
        <f>Table2[[#This Row],[NumStorePurchases]]</f>
        <v>9</v>
      </c>
      <c r="D1707">
        <f>Table2[[#This Row],[NumWebVisitsMonth]]</f>
        <v>5</v>
      </c>
      <c r="E1707" s="3">
        <f>Table12[[#This Row],[Age]]</f>
        <v>41</v>
      </c>
      <c r="F1707" t="s">
        <v>33</v>
      </c>
      <c r="G1707" t="str">
        <f>Table12[[#This Row],[DVAD]]</f>
        <v>36-45</v>
      </c>
      <c r="H1707" t="str">
        <f>Table12[[#This Row],[Kids]]</f>
        <v>No</v>
      </c>
      <c r="I1707" t="str">
        <f>Table12[[#This Row],[Teens]]</f>
        <v>Yes</v>
      </c>
    </row>
    <row r="1708" spans="1:9" ht="16.5" x14ac:dyDescent="0.3">
      <c r="A1708">
        <f>Table2[[#This Row],[NumWebPurchases]]</f>
        <v>3</v>
      </c>
      <c r="B1708">
        <f>Table2[[#This Row],[NumCatalogPurchases]]</f>
        <v>1</v>
      </c>
      <c r="C1708">
        <f>Table2[[#This Row],[NumStorePurchases]]</f>
        <v>3</v>
      </c>
      <c r="D1708">
        <f>Table2[[#This Row],[NumWebVisitsMonth]]</f>
        <v>8</v>
      </c>
      <c r="E1708" s="3">
        <f>Table12[[#This Row],[Age]]</f>
        <v>39</v>
      </c>
      <c r="F1708" t="s">
        <v>31</v>
      </c>
      <c r="G1708" t="str">
        <f>Table12[[#This Row],[DVAD]]</f>
        <v>36-45</v>
      </c>
      <c r="H1708" t="str">
        <f>Table12[[#This Row],[Kids]]</f>
        <v>Yes</v>
      </c>
      <c r="I1708" t="str">
        <f>Table12[[#This Row],[Teens]]</f>
        <v>No</v>
      </c>
    </row>
    <row r="1709" spans="1:9" ht="16.5" x14ac:dyDescent="0.3">
      <c r="A1709">
        <f>Table2[[#This Row],[NumWebPurchases]]</f>
        <v>3</v>
      </c>
      <c r="B1709">
        <f>Table2[[#This Row],[NumCatalogPurchases]]</f>
        <v>1</v>
      </c>
      <c r="C1709">
        <f>Table2[[#This Row],[NumStorePurchases]]</f>
        <v>4</v>
      </c>
      <c r="D1709">
        <f>Table2[[#This Row],[NumWebVisitsMonth]]</f>
        <v>7</v>
      </c>
      <c r="E1709" s="3">
        <f>Table12[[#This Row],[Age]]</f>
        <v>29</v>
      </c>
      <c r="F1709" t="s">
        <v>31</v>
      </c>
      <c r="G1709" t="str">
        <f>Table12[[#This Row],[DVAD]]</f>
        <v>26-35</v>
      </c>
      <c r="H1709" t="str">
        <f>Table12[[#This Row],[Kids]]</f>
        <v>Yes</v>
      </c>
      <c r="I1709" t="str">
        <f>Table12[[#This Row],[Teens]]</f>
        <v>No</v>
      </c>
    </row>
    <row r="1710" spans="1:9" ht="16.5" x14ac:dyDescent="0.3">
      <c r="A1710">
        <f>Table2[[#This Row],[NumWebPurchases]]</f>
        <v>7</v>
      </c>
      <c r="B1710">
        <f>Table2[[#This Row],[NumCatalogPurchases]]</f>
        <v>8</v>
      </c>
      <c r="C1710">
        <f>Table2[[#This Row],[NumStorePurchases]]</f>
        <v>13</v>
      </c>
      <c r="D1710">
        <f>Table2[[#This Row],[NumWebVisitsMonth]]</f>
        <v>6</v>
      </c>
      <c r="E1710" s="3">
        <f>Table12[[#This Row],[Age]]</f>
        <v>56</v>
      </c>
      <c r="F1710" t="s">
        <v>33</v>
      </c>
      <c r="G1710" t="str">
        <f>Table12[[#This Row],[DVAD]]</f>
        <v>56-65</v>
      </c>
      <c r="H1710" t="str">
        <f>Table12[[#This Row],[Kids]]</f>
        <v>No</v>
      </c>
      <c r="I1710" t="str">
        <f>Table12[[#This Row],[Teens]]</f>
        <v>Yes</v>
      </c>
    </row>
    <row r="1711" spans="1:9" ht="16.5" x14ac:dyDescent="0.3">
      <c r="A1711">
        <f>Table2[[#This Row],[NumWebPurchases]]</f>
        <v>5</v>
      </c>
      <c r="B1711">
        <f>Table2[[#This Row],[NumCatalogPurchases]]</f>
        <v>2</v>
      </c>
      <c r="C1711">
        <f>Table2[[#This Row],[NumStorePurchases]]</f>
        <v>4</v>
      </c>
      <c r="D1711">
        <f>Table2[[#This Row],[NumWebVisitsMonth]]</f>
        <v>7</v>
      </c>
      <c r="E1711" s="3">
        <f>Table12[[#This Row],[Age]]</f>
        <v>47</v>
      </c>
      <c r="F1711" t="s">
        <v>33</v>
      </c>
      <c r="G1711" t="str">
        <f>Table12[[#This Row],[DVAD]]</f>
        <v>46-55</v>
      </c>
      <c r="H1711" t="str">
        <f>Table12[[#This Row],[Kids]]</f>
        <v>No</v>
      </c>
      <c r="I1711" t="str">
        <f>Table12[[#This Row],[Teens]]</f>
        <v>Yes</v>
      </c>
    </row>
    <row r="1712" spans="1:9" ht="16.5" x14ac:dyDescent="0.3">
      <c r="A1712">
        <f>Table2[[#This Row],[NumWebPurchases]]</f>
        <v>7</v>
      </c>
      <c r="B1712">
        <f>Table2[[#This Row],[NumCatalogPurchases]]</f>
        <v>2</v>
      </c>
      <c r="C1712">
        <f>Table2[[#This Row],[NumStorePurchases]]</f>
        <v>10</v>
      </c>
      <c r="D1712">
        <f>Table2[[#This Row],[NumWebVisitsMonth]]</f>
        <v>5</v>
      </c>
      <c r="E1712" s="3">
        <f>Table12[[#This Row],[Age]]</f>
        <v>36</v>
      </c>
      <c r="F1712" t="s">
        <v>33</v>
      </c>
      <c r="G1712" t="str">
        <f>Table12[[#This Row],[DVAD]]</f>
        <v>36-45</v>
      </c>
      <c r="H1712" t="str">
        <f>Table12[[#This Row],[Kids]]</f>
        <v>Yes</v>
      </c>
      <c r="I1712" t="str">
        <f>Table12[[#This Row],[Teens]]</f>
        <v>No</v>
      </c>
    </row>
    <row r="1713" spans="1:9" ht="16.5" x14ac:dyDescent="0.3">
      <c r="A1713">
        <f>Table2[[#This Row],[NumWebPurchases]]</f>
        <v>3</v>
      </c>
      <c r="B1713">
        <f>Table2[[#This Row],[NumCatalogPurchases]]</f>
        <v>3</v>
      </c>
      <c r="C1713">
        <f>Table2[[#This Row],[NumStorePurchases]]</f>
        <v>5</v>
      </c>
      <c r="D1713">
        <f>Table2[[#This Row],[NumWebVisitsMonth]]</f>
        <v>3</v>
      </c>
      <c r="E1713" s="3">
        <f>Table12[[#This Row],[Age]]</f>
        <v>41</v>
      </c>
      <c r="F1713" t="s">
        <v>33</v>
      </c>
      <c r="G1713" t="str">
        <f>Table12[[#This Row],[DVAD]]</f>
        <v>36-45</v>
      </c>
      <c r="H1713" t="str">
        <f>Table12[[#This Row],[Kids]]</f>
        <v>No</v>
      </c>
      <c r="I1713" t="str">
        <f>Table12[[#This Row],[Teens]]</f>
        <v>Yes</v>
      </c>
    </row>
    <row r="1714" spans="1:9" ht="16.5" x14ac:dyDescent="0.3">
      <c r="A1714">
        <f>Table2[[#This Row],[NumWebPurchases]]</f>
        <v>4</v>
      </c>
      <c r="B1714">
        <f>Table2[[#This Row],[NumCatalogPurchases]]</f>
        <v>7</v>
      </c>
      <c r="C1714">
        <f>Table2[[#This Row],[NumStorePurchases]]</f>
        <v>10</v>
      </c>
      <c r="D1714">
        <f>Table2[[#This Row],[NumWebVisitsMonth]]</f>
        <v>1</v>
      </c>
      <c r="E1714" s="3">
        <f>Table12[[#This Row],[Age]]</f>
        <v>28</v>
      </c>
      <c r="F1714" t="s">
        <v>31</v>
      </c>
      <c r="G1714" t="str">
        <f>Table12[[#This Row],[DVAD]]</f>
        <v>26-35</v>
      </c>
      <c r="H1714" t="str">
        <f>Table12[[#This Row],[Kids]]</f>
        <v>No</v>
      </c>
      <c r="I1714" t="str">
        <f>Table12[[#This Row],[Teens]]</f>
        <v>No</v>
      </c>
    </row>
    <row r="1715" spans="1:9" ht="16.5" x14ac:dyDescent="0.3">
      <c r="A1715">
        <f>Table2[[#This Row],[NumWebPurchases]]</f>
        <v>8</v>
      </c>
      <c r="B1715">
        <f>Table2[[#This Row],[NumCatalogPurchases]]</f>
        <v>7</v>
      </c>
      <c r="C1715">
        <f>Table2[[#This Row],[NumStorePurchases]]</f>
        <v>7</v>
      </c>
      <c r="D1715">
        <f>Table2[[#This Row],[NumWebVisitsMonth]]</f>
        <v>4</v>
      </c>
      <c r="E1715" s="3">
        <f>Table12[[#This Row],[Age]]</f>
        <v>54</v>
      </c>
      <c r="F1715" t="s">
        <v>33</v>
      </c>
      <c r="G1715" t="str">
        <f>Table12[[#This Row],[DVAD]]</f>
        <v>46-55</v>
      </c>
      <c r="H1715" t="str">
        <f>Table12[[#This Row],[Kids]]</f>
        <v>No</v>
      </c>
      <c r="I1715" t="str">
        <f>Table12[[#This Row],[Teens]]</f>
        <v>Yes</v>
      </c>
    </row>
    <row r="1716" spans="1:9" ht="16.5" x14ac:dyDescent="0.3">
      <c r="A1716">
        <f>Table2[[#This Row],[NumWebPurchases]]</f>
        <v>1</v>
      </c>
      <c r="B1716">
        <f>Table2[[#This Row],[NumCatalogPurchases]]</f>
        <v>0</v>
      </c>
      <c r="C1716">
        <f>Table2[[#This Row],[NumStorePurchases]]</f>
        <v>4</v>
      </c>
      <c r="D1716">
        <f>Table2[[#This Row],[NumWebVisitsMonth]]</f>
        <v>5</v>
      </c>
      <c r="E1716" s="3">
        <f>Table12[[#This Row],[Age]]</f>
        <v>35</v>
      </c>
      <c r="F1716" t="s">
        <v>30</v>
      </c>
      <c r="G1716" t="str">
        <f>Table12[[#This Row],[DVAD]]</f>
        <v>26-35</v>
      </c>
      <c r="H1716" t="str">
        <f>Table12[[#This Row],[Kids]]</f>
        <v>No</v>
      </c>
      <c r="I1716" t="str">
        <f>Table12[[#This Row],[Teens]]</f>
        <v>Yes</v>
      </c>
    </row>
    <row r="1717" spans="1:9" ht="16.5" x14ac:dyDescent="0.3">
      <c r="A1717">
        <f>Table2[[#This Row],[NumWebPurchases]]</f>
        <v>5</v>
      </c>
      <c r="B1717">
        <f>Table2[[#This Row],[NumCatalogPurchases]]</f>
        <v>8</v>
      </c>
      <c r="C1717">
        <f>Table2[[#This Row],[NumStorePurchases]]</f>
        <v>12</v>
      </c>
      <c r="D1717">
        <f>Table2[[#This Row],[NumWebVisitsMonth]]</f>
        <v>3</v>
      </c>
      <c r="E1717" s="3">
        <f>Table12[[#This Row],[Age]]</f>
        <v>46</v>
      </c>
      <c r="F1717" t="s">
        <v>31</v>
      </c>
      <c r="G1717" t="str">
        <f>Table12[[#This Row],[DVAD]]</f>
        <v>46-55</v>
      </c>
      <c r="H1717" t="str">
        <f>Table12[[#This Row],[Kids]]</f>
        <v>No</v>
      </c>
      <c r="I1717" t="str">
        <f>Table12[[#This Row],[Teens]]</f>
        <v>No</v>
      </c>
    </row>
    <row r="1718" spans="1:9" ht="16.5" x14ac:dyDescent="0.3">
      <c r="A1718">
        <f>Table2[[#This Row],[NumWebPurchases]]</f>
        <v>3</v>
      </c>
      <c r="B1718">
        <f>Table2[[#This Row],[NumCatalogPurchases]]</f>
        <v>0</v>
      </c>
      <c r="C1718">
        <f>Table2[[#This Row],[NumStorePurchases]]</f>
        <v>3</v>
      </c>
      <c r="D1718">
        <f>Table2[[#This Row],[NumWebVisitsMonth]]</f>
        <v>6</v>
      </c>
      <c r="E1718" s="3">
        <f>Table12[[#This Row],[Age]]</f>
        <v>22</v>
      </c>
      <c r="F1718" t="s">
        <v>30</v>
      </c>
      <c r="G1718" t="str">
        <f>Table12[[#This Row],[DVAD]]</f>
        <v>16-25</v>
      </c>
      <c r="H1718" t="str">
        <f>Table12[[#This Row],[Kids]]</f>
        <v>Yes</v>
      </c>
      <c r="I1718" t="str">
        <f>Table12[[#This Row],[Teens]]</f>
        <v>No</v>
      </c>
    </row>
    <row r="1719" spans="1:9" ht="16.5" x14ac:dyDescent="0.3">
      <c r="A1719">
        <f>Table2[[#This Row],[NumWebPurchases]]</f>
        <v>6</v>
      </c>
      <c r="B1719">
        <f>Table2[[#This Row],[NumCatalogPurchases]]</f>
        <v>1</v>
      </c>
      <c r="C1719">
        <f>Table2[[#This Row],[NumStorePurchases]]</f>
        <v>5</v>
      </c>
      <c r="D1719">
        <f>Table2[[#This Row],[NumWebVisitsMonth]]</f>
        <v>8</v>
      </c>
      <c r="E1719" s="3">
        <f>Table12[[#This Row],[Age]]</f>
        <v>28</v>
      </c>
      <c r="F1719" t="s">
        <v>33</v>
      </c>
      <c r="G1719" t="str">
        <f>Table12[[#This Row],[DVAD]]</f>
        <v>26-35</v>
      </c>
      <c r="H1719" t="str">
        <f>Table12[[#This Row],[Kids]]</f>
        <v>Yes</v>
      </c>
      <c r="I1719" t="str">
        <f>Table12[[#This Row],[Teens]]</f>
        <v>No</v>
      </c>
    </row>
    <row r="1720" spans="1:9" ht="16.5" x14ac:dyDescent="0.3">
      <c r="A1720">
        <f>Table2[[#This Row],[NumWebPurchases]]</f>
        <v>6</v>
      </c>
      <c r="B1720">
        <f>Table2[[#This Row],[NumCatalogPurchases]]</f>
        <v>3</v>
      </c>
      <c r="C1720">
        <f>Table2[[#This Row],[NumStorePurchases]]</f>
        <v>6</v>
      </c>
      <c r="D1720">
        <f>Table2[[#This Row],[NumWebVisitsMonth]]</f>
        <v>5</v>
      </c>
      <c r="E1720" s="3">
        <f>Table12[[#This Row],[Age]]</f>
        <v>57</v>
      </c>
      <c r="F1720" t="s">
        <v>31</v>
      </c>
      <c r="G1720" t="str">
        <f>Table12[[#This Row],[DVAD]]</f>
        <v>56-65</v>
      </c>
      <c r="H1720" t="str">
        <f>Table12[[#This Row],[Kids]]</f>
        <v>No</v>
      </c>
      <c r="I1720" t="str">
        <f>Table12[[#This Row],[Teens]]</f>
        <v>Yes</v>
      </c>
    </row>
    <row r="1721" spans="1:9" ht="16.5" x14ac:dyDescent="0.3">
      <c r="A1721">
        <f>Table2[[#This Row],[NumWebPurchases]]</f>
        <v>2</v>
      </c>
      <c r="B1721">
        <f>Table2[[#This Row],[NumCatalogPurchases]]</f>
        <v>0</v>
      </c>
      <c r="C1721">
        <f>Table2[[#This Row],[NumStorePurchases]]</f>
        <v>3</v>
      </c>
      <c r="D1721">
        <f>Table2[[#This Row],[NumWebVisitsMonth]]</f>
        <v>7</v>
      </c>
      <c r="E1721" s="3">
        <f>Table12[[#This Row],[Age]]</f>
        <v>37</v>
      </c>
      <c r="F1721" t="s">
        <v>33</v>
      </c>
      <c r="G1721" t="str">
        <f>Table12[[#This Row],[DVAD]]</f>
        <v>36-45</v>
      </c>
      <c r="H1721" t="str">
        <f>Table12[[#This Row],[Kids]]</f>
        <v>Yes</v>
      </c>
      <c r="I1721" t="str">
        <f>Table12[[#This Row],[Teens]]</f>
        <v>Yes</v>
      </c>
    </row>
    <row r="1722" spans="1:9" ht="16.5" x14ac:dyDescent="0.3">
      <c r="A1722">
        <f>Table2[[#This Row],[NumWebPurchases]]</f>
        <v>4</v>
      </c>
      <c r="B1722">
        <f>Table2[[#This Row],[NumCatalogPurchases]]</f>
        <v>1</v>
      </c>
      <c r="C1722">
        <f>Table2[[#This Row],[NumStorePurchases]]</f>
        <v>4</v>
      </c>
      <c r="D1722">
        <f>Table2[[#This Row],[NumWebVisitsMonth]]</f>
        <v>7</v>
      </c>
      <c r="E1722" s="3">
        <f>Table12[[#This Row],[Age]]</f>
        <v>39</v>
      </c>
      <c r="F1722" t="s">
        <v>33</v>
      </c>
      <c r="G1722" t="str">
        <f>Table12[[#This Row],[DVAD]]</f>
        <v>36-45</v>
      </c>
      <c r="H1722" t="str">
        <f>Table12[[#This Row],[Kids]]</f>
        <v>Yes</v>
      </c>
      <c r="I1722" t="str">
        <f>Table12[[#This Row],[Teens]]</f>
        <v>Yes</v>
      </c>
    </row>
    <row r="1723" spans="1:9" ht="16.5" x14ac:dyDescent="0.3">
      <c r="A1723">
        <f>Table2[[#This Row],[NumWebPurchases]]</f>
        <v>7</v>
      </c>
      <c r="B1723">
        <f>Table2[[#This Row],[NumCatalogPurchases]]</f>
        <v>5</v>
      </c>
      <c r="C1723">
        <f>Table2[[#This Row],[NumStorePurchases]]</f>
        <v>9</v>
      </c>
      <c r="D1723">
        <f>Table2[[#This Row],[NumWebVisitsMonth]]</f>
        <v>6</v>
      </c>
      <c r="E1723" s="3">
        <f>Table12[[#This Row],[Age]]</f>
        <v>36</v>
      </c>
      <c r="F1723" t="s">
        <v>33</v>
      </c>
      <c r="G1723" t="str">
        <f>Table12[[#This Row],[DVAD]]</f>
        <v>36-45</v>
      </c>
      <c r="H1723" t="str">
        <f>Table12[[#This Row],[Kids]]</f>
        <v>No</v>
      </c>
      <c r="I1723" t="str">
        <f>Table12[[#This Row],[Teens]]</f>
        <v>Yes</v>
      </c>
    </row>
    <row r="1724" spans="1:9" ht="16.5" x14ac:dyDescent="0.3">
      <c r="A1724">
        <f>Table2[[#This Row],[NumWebPurchases]]</f>
        <v>1</v>
      </c>
      <c r="B1724">
        <f>Table2[[#This Row],[NumCatalogPurchases]]</f>
        <v>0</v>
      </c>
      <c r="C1724">
        <f>Table2[[#This Row],[NumStorePurchases]]</f>
        <v>2</v>
      </c>
      <c r="D1724">
        <f>Table2[[#This Row],[NumWebVisitsMonth]]</f>
        <v>8</v>
      </c>
      <c r="E1724" s="3">
        <f>Table12[[#This Row],[Age]]</f>
        <v>34</v>
      </c>
      <c r="F1724" t="s">
        <v>30</v>
      </c>
      <c r="G1724" t="str">
        <f>Table12[[#This Row],[DVAD]]</f>
        <v>26-35</v>
      </c>
      <c r="H1724" t="str">
        <f>Table12[[#This Row],[Kids]]</f>
        <v>Yes</v>
      </c>
      <c r="I1724" t="str">
        <f>Table12[[#This Row],[Teens]]</f>
        <v>No</v>
      </c>
    </row>
    <row r="1725" spans="1:9" ht="16.5" x14ac:dyDescent="0.3">
      <c r="A1725">
        <f>Table2[[#This Row],[NumWebPurchases]]</f>
        <v>7</v>
      </c>
      <c r="B1725">
        <f>Table2[[#This Row],[NumCatalogPurchases]]</f>
        <v>5</v>
      </c>
      <c r="C1725">
        <f>Table2[[#This Row],[NumStorePurchases]]</f>
        <v>12</v>
      </c>
      <c r="D1725">
        <f>Table2[[#This Row],[NumWebVisitsMonth]]</f>
        <v>3</v>
      </c>
      <c r="E1725" s="3">
        <f>Table12[[#This Row],[Age]]</f>
        <v>30</v>
      </c>
      <c r="F1725" t="s">
        <v>38</v>
      </c>
      <c r="G1725" t="str">
        <f>Table12[[#This Row],[DVAD]]</f>
        <v>26-35</v>
      </c>
      <c r="H1725" t="str">
        <f>Table12[[#This Row],[Kids]]</f>
        <v>No</v>
      </c>
      <c r="I1725" t="str">
        <f>Table12[[#This Row],[Teens]]</f>
        <v>No</v>
      </c>
    </row>
    <row r="1726" spans="1:9" ht="16.5" x14ac:dyDescent="0.3">
      <c r="A1726">
        <f>Table2[[#This Row],[NumWebPurchases]]</f>
        <v>5</v>
      </c>
      <c r="B1726">
        <f>Table2[[#This Row],[NumCatalogPurchases]]</f>
        <v>6</v>
      </c>
      <c r="C1726">
        <f>Table2[[#This Row],[NumStorePurchases]]</f>
        <v>7</v>
      </c>
      <c r="D1726">
        <f>Table2[[#This Row],[NumWebVisitsMonth]]</f>
        <v>2</v>
      </c>
      <c r="E1726" s="3">
        <f>Table12[[#This Row],[Age]]</f>
        <v>22</v>
      </c>
      <c r="F1726" t="s">
        <v>30</v>
      </c>
      <c r="G1726" t="str">
        <f>Table12[[#This Row],[DVAD]]</f>
        <v>16-25</v>
      </c>
      <c r="H1726" t="str">
        <f>Table12[[#This Row],[Kids]]</f>
        <v>No</v>
      </c>
      <c r="I1726" t="str">
        <f>Table12[[#This Row],[Teens]]</f>
        <v>No</v>
      </c>
    </row>
    <row r="1727" spans="1:9" ht="16.5" x14ac:dyDescent="0.3">
      <c r="A1727">
        <f>Table2[[#This Row],[NumWebPurchases]]</f>
        <v>6</v>
      </c>
      <c r="B1727">
        <f>Table2[[#This Row],[NumCatalogPurchases]]</f>
        <v>5</v>
      </c>
      <c r="C1727">
        <f>Table2[[#This Row],[NumStorePurchases]]</f>
        <v>13</v>
      </c>
      <c r="D1727">
        <f>Table2[[#This Row],[NumWebVisitsMonth]]</f>
        <v>2</v>
      </c>
      <c r="E1727" s="3">
        <f>Table12[[#This Row],[Age]]</f>
        <v>52</v>
      </c>
      <c r="F1727" t="s">
        <v>30</v>
      </c>
      <c r="G1727" t="str">
        <f>Table12[[#This Row],[DVAD]]</f>
        <v>46-55</v>
      </c>
      <c r="H1727" t="str">
        <f>Table12[[#This Row],[Kids]]</f>
        <v>No</v>
      </c>
      <c r="I1727" t="str">
        <f>Table12[[#This Row],[Teens]]</f>
        <v>No</v>
      </c>
    </row>
    <row r="1728" spans="1:9" ht="16.5" x14ac:dyDescent="0.3">
      <c r="A1728">
        <f>Table2[[#This Row],[NumWebPurchases]]</f>
        <v>6</v>
      </c>
      <c r="B1728">
        <f>Table2[[#This Row],[NumCatalogPurchases]]</f>
        <v>1</v>
      </c>
      <c r="C1728">
        <f>Table2[[#This Row],[NumStorePurchases]]</f>
        <v>5</v>
      </c>
      <c r="D1728">
        <f>Table2[[#This Row],[NumWebVisitsMonth]]</f>
        <v>8</v>
      </c>
      <c r="E1728" s="3">
        <f>Table12[[#This Row],[Age]]</f>
        <v>32</v>
      </c>
      <c r="F1728" t="s">
        <v>31</v>
      </c>
      <c r="G1728" t="str">
        <f>Table12[[#This Row],[DVAD]]</f>
        <v>26-35</v>
      </c>
      <c r="H1728" t="str">
        <f>Table12[[#This Row],[Kids]]</f>
        <v>Yes</v>
      </c>
      <c r="I1728" t="str">
        <f>Table12[[#This Row],[Teens]]</f>
        <v>No</v>
      </c>
    </row>
    <row r="1729" spans="1:9" ht="16.5" x14ac:dyDescent="0.3">
      <c r="A1729">
        <f>Table2[[#This Row],[NumWebPurchases]]</f>
        <v>2</v>
      </c>
      <c r="B1729">
        <f>Table2[[#This Row],[NumCatalogPurchases]]</f>
        <v>1</v>
      </c>
      <c r="C1729">
        <f>Table2[[#This Row],[NumStorePurchases]]</f>
        <v>3</v>
      </c>
      <c r="D1729">
        <f>Table2[[#This Row],[NumWebVisitsMonth]]</f>
        <v>6</v>
      </c>
      <c r="E1729" s="3">
        <f>Table12[[#This Row],[Age]]</f>
        <v>35</v>
      </c>
      <c r="F1729" t="s">
        <v>30</v>
      </c>
      <c r="G1729" t="str">
        <f>Table12[[#This Row],[DVAD]]</f>
        <v>26-35</v>
      </c>
      <c r="H1729" t="str">
        <f>Table12[[#This Row],[Kids]]</f>
        <v>Yes</v>
      </c>
      <c r="I1729" t="str">
        <f>Table12[[#This Row],[Teens]]</f>
        <v>No</v>
      </c>
    </row>
    <row r="1730" spans="1:9" ht="16.5" x14ac:dyDescent="0.3">
      <c r="A1730">
        <f>Table2[[#This Row],[NumWebPurchases]]</f>
        <v>4</v>
      </c>
      <c r="B1730">
        <f>Table2[[#This Row],[NumCatalogPurchases]]</f>
        <v>1</v>
      </c>
      <c r="C1730">
        <f>Table2[[#This Row],[NumStorePurchases]]</f>
        <v>6</v>
      </c>
      <c r="D1730">
        <f>Table2[[#This Row],[NumWebVisitsMonth]]</f>
        <v>8</v>
      </c>
      <c r="E1730" s="3">
        <f>Table12[[#This Row],[Age]]</f>
        <v>57</v>
      </c>
      <c r="F1730" t="s">
        <v>31</v>
      </c>
      <c r="G1730" t="str">
        <f>Table12[[#This Row],[DVAD]]</f>
        <v>56-65</v>
      </c>
      <c r="H1730" t="str">
        <f>Table12[[#This Row],[Kids]]</f>
        <v>Yes</v>
      </c>
      <c r="I1730" t="str">
        <f>Table12[[#This Row],[Teens]]</f>
        <v>Yes</v>
      </c>
    </row>
    <row r="1731" spans="1:9" ht="16.5" x14ac:dyDescent="0.3">
      <c r="A1731">
        <f>Table2[[#This Row],[NumWebPurchases]]</f>
        <v>1</v>
      </c>
      <c r="B1731">
        <f>Table2[[#This Row],[NumCatalogPurchases]]</f>
        <v>1</v>
      </c>
      <c r="C1731">
        <f>Table2[[#This Row],[NumStorePurchases]]</f>
        <v>2</v>
      </c>
      <c r="D1731">
        <f>Table2[[#This Row],[NumWebVisitsMonth]]</f>
        <v>6</v>
      </c>
      <c r="E1731" s="3">
        <f>Table12[[#This Row],[Age]]</f>
        <v>48</v>
      </c>
      <c r="F1731" t="s">
        <v>33</v>
      </c>
      <c r="G1731" t="str">
        <f>Table12[[#This Row],[DVAD]]</f>
        <v>46-55</v>
      </c>
      <c r="H1731" t="str">
        <f>Table12[[#This Row],[Kids]]</f>
        <v>No</v>
      </c>
      <c r="I1731" t="str">
        <f>Table12[[#This Row],[Teens]]</f>
        <v>Yes</v>
      </c>
    </row>
    <row r="1732" spans="1:9" ht="16.5" x14ac:dyDescent="0.3">
      <c r="A1732">
        <f>Table2[[#This Row],[NumWebPurchases]]</f>
        <v>9</v>
      </c>
      <c r="B1732">
        <f>Table2[[#This Row],[NumCatalogPurchases]]</f>
        <v>2</v>
      </c>
      <c r="C1732">
        <f>Table2[[#This Row],[NumStorePurchases]]</f>
        <v>12</v>
      </c>
      <c r="D1732">
        <f>Table2[[#This Row],[NumWebVisitsMonth]]</f>
        <v>5</v>
      </c>
      <c r="E1732" s="3">
        <f>Table12[[#This Row],[Age]]</f>
        <v>52</v>
      </c>
      <c r="F1732" t="s">
        <v>31</v>
      </c>
      <c r="G1732" t="str">
        <f>Table12[[#This Row],[DVAD]]</f>
        <v>46-55</v>
      </c>
      <c r="H1732" t="str">
        <f>Table12[[#This Row],[Kids]]</f>
        <v>Yes</v>
      </c>
      <c r="I1732" t="str">
        <f>Table12[[#This Row],[Teens]]</f>
        <v>Yes</v>
      </c>
    </row>
    <row r="1733" spans="1:9" ht="16.5" x14ac:dyDescent="0.3">
      <c r="A1733">
        <f>Table2[[#This Row],[NumWebPurchases]]</f>
        <v>7</v>
      </c>
      <c r="B1733">
        <f>Table2[[#This Row],[NumCatalogPurchases]]</f>
        <v>6</v>
      </c>
      <c r="C1733">
        <f>Table2[[#This Row],[NumStorePurchases]]</f>
        <v>13</v>
      </c>
      <c r="D1733">
        <f>Table2[[#This Row],[NumWebVisitsMonth]]</f>
        <v>4</v>
      </c>
      <c r="E1733" s="3">
        <f>Table12[[#This Row],[Age]]</f>
        <v>62</v>
      </c>
      <c r="F1733" t="s">
        <v>33</v>
      </c>
      <c r="G1733" t="str">
        <f>Table12[[#This Row],[DVAD]]</f>
        <v>56-65</v>
      </c>
      <c r="H1733" t="str">
        <f>Table12[[#This Row],[Kids]]</f>
        <v>No</v>
      </c>
      <c r="I1733" t="str">
        <f>Table12[[#This Row],[Teens]]</f>
        <v>Yes</v>
      </c>
    </row>
    <row r="1734" spans="1:9" ht="16.5" x14ac:dyDescent="0.3">
      <c r="A1734">
        <f>Table2[[#This Row],[NumWebPurchases]]</f>
        <v>2</v>
      </c>
      <c r="B1734">
        <f>Table2[[#This Row],[NumCatalogPurchases]]</f>
        <v>0</v>
      </c>
      <c r="C1734">
        <f>Table2[[#This Row],[NumStorePurchases]]</f>
        <v>3</v>
      </c>
      <c r="D1734">
        <f>Table2[[#This Row],[NumWebVisitsMonth]]</f>
        <v>6</v>
      </c>
      <c r="E1734" s="3">
        <f>Table12[[#This Row],[Age]]</f>
        <v>50</v>
      </c>
      <c r="F1734" t="s">
        <v>35</v>
      </c>
      <c r="G1734" t="str">
        <f>Table12[[#This Row],[DVAD]]</f>
        <v>46-55</v>
      </c>
      <c r="H1734" t="str">
        <f>Table12[[#This Row],[Kids]]</f>
        <v>Yes</v>
      </c>
      <c r="I1734" t="str">
        <f>Table12[[#This Row],[Teens]]</f>
        <v>Yes</v>
      </c>
    </row>
    <row r="1735" spans="1:9" ht="16.5" x14ac:dyDescent="0.3">
      <c r="A1735">
        <f>Table2[[#This Row],[NumWebPurchases]]</f>
        <v>1</v>
      </c>
      <c r="B1735">
        <f>Table2[[#This Row],[NumCatalogPurchases]]</f>
        <v>1</v>
      </c>
      <c r="C1735">
        <f>Table2[[#This Row],[NumStorePurchases]]</f>
        <v>2</v>
      </c>
      <c r="D1735">
        <f>Table2[[#This Row],[NumWebVisitsMonth]]</f>
        <v>8</v>
      </c>
      <c r="E1735" s="3">
        <f>Table12[[#This Row],[Age]]</f>
        <v>53</v>
      </c>
      <c r="F1735" t="s">
        <v>31</v>
      </c>
      <c r="G1735" t="str">
        <f>Table12[[#This Row],[DVAD]]</f>
        <v>46-55</v>
      </c>
      <c r="H1735" t="str">
        <f>Table12[[#This Row],[Kids]]</f>
        <v>No</v>
      </c>
      <c r="I1735" t="str">
        <f>Table12[[#This Row],[Teens]]</f>
        <v>No</v>
      </c>
    </row>
    <row r="1736" spans="1:9" ht="16.5" x14ac:dyDescent="0.3">
      <c r="A1736">
        <f>Table2[[#This Row],[NumWebPurchases]]</f>
        <v>1</v>
      </c>
      <c r="B1736">
        <f>Table2[[#This Row],[NumCatalogPurchases]]</f>
        <v>1</v>
      </c>
      <c r="C1736">
        <f>Table2[[#This Row],[NumStorePurchases]]</f>
        <v>2</v>
      </c>
      <c r="D1736">
        <f>Table2[[#This Row],[NumWebVisitsMonth]]</f>
        <v>7</v>
      </c>
      <c r="E1736" s="3">
        <f>Table12[[#This Row],[Age]]</f>
        <v>58</v>
      </c>
      <c r="F1736" t="s">
        <v>30</v>
      </c>
      <c r="G1736" t="str">
        <f>Table12[[#This Row],[DVAD]]</f>
        <v>56-65</v>
      </c>
      <c r="H1736" t="str">
        <f>Table12[[#This Row],[Kids]]</f>
        <v>Yes</v>
      </c>
      <c r="I1736" t="str">
        <f>Table12[[#This Row],[Teens]]</f>
        <v>Yes</v>
      </c>
    </row>
    <row r="1737" spans="1:9" ht="16.5" x14ac:dyDescent="0.3">
      <c r="A1737">
        <f>Table2[[#This Row],[NumWebPurchases]]</f>
        <v>3</v>
      </c>
      <c r="B1737">
        <f>Table2[[#This Row],[NumCatalogPurchases]]</f>
        <v>5</v>
      </c>
      <c r="C1737">
        <f>Table2[[#This Row],[NumStorePurchases]]</f>
        <v>12</v>
      </c>
      <c r="D1737">
        <f>Table2[[#This Row],[NumWebVisitsMonth]]</f>
        <v>1</v>
      </c>
      <c r="E1737" s="3">
        <f>Table12[[#This Row],[Age]]</f>
        <v>48</v>
      </c>
      <c r="F1737" t="s">
        <v>35</v>
      </c>
      <c r="G1737" t="str">
        <f>Table12[[#This Row],[DVAD]]</f>
        <v>46-55</v>
      </c>
      <c r="H1737" t="str">
        <f>Table12[[#This Row],[Kids]]</f>
        <v>No</v>
      </c>
      <c r="I1737" t="str">
        <f>Table12[[#This Row],[Teens]]</f>
        <v>No</v>
      </c>
    </row>
    <row r="1738" spans="1:9" ht="16.5" x14ac:dyDescent="0.3">
      <c r="A1738">
        <f>Table2[[#This Row],[NumWebPurchases]]</f>
        <v>5</v>
      </c>
      <c r="B1738">
        <f>Table2[[#This Row],[NumCatalogPurchases]]</f>
        <v>2</v>
      </c>
      <c r="C1738">
        <f>Table2[[#This Row],[NumStorePurchases]]</f>
        <v>10</v>
      </c>
      <c r="D1738">
        <f>Table2[[#This Row],[NumWebVisitsMonth]]</f>
        <v>4</v>
      </c>
      <c r="E1738" s="3">
        <f>Table12[[#This Row],[Age]]</f>
        <v>55</v>
      </c>
      <c r="F1738" t="s">
        <v>30</v>
      </c>
      <c r="G1738" t="str">
        <f>Table12[[#This Row],[DVAD]]</f>
        <v>46-55</v>
      </c>
      <c r="H1738" t="str">
        <f>Table12[[#This Row],[Kids]]</f>
        <v>No</v>
      </c>
      <c r="I1738" t="str">
        <f>Table12[[#This Row],[Teens]]</f>
        <v>Yes</v>
      </c>
    </row>
    <row r="1739" spans="1:9" ht="16.5" x14ac:dyDescent="0.3">
      <c r="A1739">
        <f>Table2[[#This Row],[NumWebPurchases]]</f>
        <v>7</v>
      </c>
      <c r="B1739">
        <f>Table2[[#This Row],[NumCatalogPurchases]]</f>
        <v>10</v>
      </c>
      <c r="C1739">
        <f>Table2[[#This Row],[NumStorePurchases]]</f>
        <v>5</v>
      </c>
      <c r="D1739">
        <f>Table2[[#This Row],[NumWebVisitsMonth]]</f>
        <v>5</v>
      </c>
      <c r="E1739" s="3">
        <f>Table12[[#This Row],[Age]]</f>
        <v>59</v>
      </c>
      <c r="F1739" t="s">
        <v>33</v>
      </c>
      <c r="G1739" t="str">
        <f>Table12[[#This Row],[DVAD]]</f>
        <v>56-65</v>
      </c>
      <c r="H1739" t="str">
        <f>Table12[[#This Row],[Kids]]</f>
        <v>No</v>
      </c>
      <c r="I1739" t="str">
        <f>Table12[[#This Row],[Teens]]</f>
        <v>Yes</v>
      </c>
    </row>
    <row r="1740" spans="1:9" ht="16.5" x14ac:dyDescent="0.3">
      <c r="A1740">
        <f>Table2[[#This Row],[NumWebPurchases]]</f>
        <v>8</v>
      </c>
      <c r="B1740">
        <f>Table2[[#This Row],[NumCatalogPurchases]]</f>
        <v>1</v>
      </c>
      <c r="C1740">
        <f>Table2[[#This Row],[NumStorePurchases]]</f>
        <v>8</v>
      </c>
      <c r="D1740">
        <f>Table2[[#This Row],[NumWebVisitsMonth]]</f>
        <v>6</v>
      </c>
      <c r="E1740" s="3">
        <f>Table12[[#This Row],[Age]]</f>
        <v>47</v>
      </c>
      <c r="F1740" t="s">
        <v>33</v>
      </c>
      <c r="G1740" t="str">
        <f>Table12[[#This Row],[DVAD]]</f>
        <v>46-55</v>
      </c>
      <c r="H1740" t="str">
        <f>Table12[[#This Row],[Kids]]</f>
        <v>Yes</v>
      </c>
      <c r="I1740" t="str">
        <f>Table12[[#This Row],[Teens]]</f>
        <v>Yes</v>
      </c>
    </row>
    <row r="1741" spans="1:9" ht="16.5" x14ac:dyDescent="0.3">
      <c r="A1741">
        <f>Table2[[#This Row],[NumWebPurchases]]</f>
        <v>4</v>
      </c>
      <c r="B1741">
        <f>Table2[[#This Row],[NumCatalogPurchases]]</f>
        <v>5</v>
      </c>
      <c r="C1741">
        <f>Table2[[#This Row],[NumStorePurchases]]</f>
        <v>13</v>
      </c>
      <c r="D1741">
        <f>Table2[[#This Row],[NumWebVisitsMonth]]</f>
        <v>1</v>
      </c>
      <c r="E1741" s="3">
        <f>Table12[[#This Row],[Age]]</f>
        <v>50</v>
      </c>
      <c r="F1741" t="s">
        <v>33</v>
      </c>
      <c r="G1741" t="str">
        <f>Table12[[#This Row],[DVAD]]</f>
        <v>46-55</v>
      </c>
      <c r="H1741" t="str">
        <f>Table12[[#This Row],[Kids]]</f>
        <v>No</v>
      </c>
      <c r="I1741" t="str">
        <f>Table12[[#This Row],[Teens]]</f>
        <v>No</v>
      </c>
    </row>
    <row r="1742" spans="1:9" ht="16.5" x14ac:dyDescent="0.3">
      <c r="A1742">
        <f>Table2[[#This Row],[NumWebPurchases]]</f>
        <v>6</v>
      </c>
      <c r="B1742">
        <f>Table2[[#This Row],[NumCatalogPurchases]]</f>
        <v>1</v>
      </c>
      <c r="C1742">
        <f>Table2[[#This Row],[NumStorePurchases]]</f>
        <v>6</v>
      </c>
      <c r="D1742">
        <f>Table2[[#This Row],[NumWebVisitsMonth]]</f>
        <v>7</v>
      </c>
      <c r="E1742" s="3">
        <f>Table12[[#This Row],[Age]]</f>
        <v>55</v>
      </c>
      <c r="F1742" t="s">
        <v>31</v>
      </c>
      <c r="G1742" t="str">
        <f>Table12[[#This Row],[DVAD]]</f>
        <v>46-55</v>
      </c>
      <c r="H1742" t="str">
        <f>Table12[[#This Row],[Kids]]</f>
        <v>No</v>
      </c>
      <c r="I1742" t="str">
        <f>Table12[[#This Row],[Teens]]</f>
        <v>Yes</v>
      </c>
    </row>
    <row r="1743" spans="1:9" ht="16.5" x14ac:dyDescent="0.3">
      <c r="A1743">
        <f>Table2[[#This Row],[NumWebPurchases]]</f>
        <v>1</v>
      </c>
      <c r="B1743">
        <f>Table2[[#This Row],[NumCatalogPurchases]]</f>
        <v>0</v>
      </c>
      <c r="C1743">
        <f>Table2[[#This Row],[NumStorePurchases]]</f>
        <v>3</v>
      </c>
      <c r="D1743">
        <f>Table2[[#This Row],[NumWebVisitsMonth]]</f>
        <v>8</v>
      </c>
      <c r="E1743" s="3">
        <f>Table12[[#This Row],[Age]]</f>
        <v>42</v>
      </c>
      <c r="F1743" t="s">
        <v>31</v>
      </c>
      <c r="G1743" t="str">
        <f>Table12[[#This Row],[DVAD]]</f>
        <v>36-45</v>
      </c>
      <c r="H1743" t="str">
        <f>Table12[[#This Row],[Kids]]</f>
        <v>Yes</v>
      </c>
      <c r="I1743" t="str">
        <f>Table12[[#This Row],[Teens]]</f>
        <v>No</v>
      </c>
    </row>
    <row r="1744" spans="1:9" ht="16.5" x14ac:dyDescent="0.3">
      <c r="A1744">
        <f>Table2[[#This Row],[NumWebPurchases]]</f>
        <v>4</v>
      </c>
      <c r="B1744">
        <f>Table2[[#This Row],[NumCatalogPurchases]]</f>
        <v>1</v>
      </c>
      <c r="C1744">
        <f>Table2[[#This Row],[NumStorePurchases]]</f>
        <v>3</v>
      </c>
      <c r="D1744">
        <f>Table2[[#This Row],[NumWebVisitsMonth]]</f>
        <v>6</v>
      </c>
      <c r="E1744" s="3">
        <f>Table12[[#This Row],[Age]]</f>
        <v>50</v>
      </c>
      <c r="F1744" t="s">
        <v>30</v>
      </c>
      <c r="G1744" t="str">
        <f>Table12[[#This Row],[DVAD]]</f>
        <v>46-55</v>
      </c>
      <c r="H1744" t="str">
        <f>Table12[[#This Row],[Kids]]</f>
        <v>No</v>
      </c>
      <c r="I1744" t="str">
        <f>Table12[[#This Row],[Teens]]</f>
        <v>Yes</v>
      </c>
    </row>
    <row r="1745" spans="1:9" ht="16.5" x14ac:dyDescent="0.3">
      <c r="A1745">
        <f>Table2[[#This Row],[NumWebPurchases]]</f>
        <v>6</v>
      </c>
      <c r="B1745">
        <f>Table2[[#This Row],[NumCatalogPurchases]]</f>
        <v>3</v>
      </c>
      <c r="C1745">
        <f>Table2[[#This Row],[NumStorePurchases]]</f>
        <v>5</v>
      </c>
      <c r="D1745">
        <f>Table2[[#This Row],[NumWebVisitsMonth]]</f>
        <v>8</v>
      </c>
      <c r="E1745" s="3">
        <f>Table12[[#This Row],[Age]]</f>
        <v>30</v>
      </c>
      <c r="F1745" t="s">
        <v>31</v>
      </c>
      <c r="G1745" t="str">
        <f>Table12[[#This Row],[DVAD]]</f>
        <v>26-35</v>
      </c>
      <c r="H1745" t="str">
        <f>Table12[[#This Row],[Kids]]</f>
        <v>Yes</v>
      </c>
      <c r="I1745" t="str">
        <f>Table12[[#This Row],[Teens]]</f>
        <v>No</v>
      </c>
    </row>
    <row r="1746" spans="1:9" ht="16.5" x14ac:dyDescent="0.3">
      <c r="A1746">
        <f>Table2[[#This Row],[NumWebPurchases]]</f>
        <v>3</v>
      </c>
      <c r="B1746">
        <f>Table2[[#This Row],[NumCatalogPurchases]]</f>
        <v>1</v>
      </c>
      <c r="C1746">
        <f>Table2[[#This Row],[NumStorePurchases]]</f>
        <v>3</v>
      </c>
      <c r="D1746">
        <f>Table2[[#This Row],[NumWebVisitsMonth]]</f>
        <v>8</v>
      </c>
      <c r="E1746" s="3">
        <f>Table12[[#This Row],[Age]]</f>
        <v>69</v>
      </c>
      <c r="F1746" t="s">
        <v>35</v>
      </c>
      <c r="G1746" t="str">
        <f>Table12[[#This Row],[DVAD]]</f>
        <v>66-75</v>
      </c>
      <c r="H1746" t="str">
        <f>Table12[[#This Row],[Kids]]</f>
        <v>No</v>
      </c>
      <c r="I1746" t="str">
        <f>Table12[[#This Row],[Teens]]</f>
        <v>No</v>
      </c>
    </row>
    <row r="1747" spans="1:9" ht="16.5" x14ac:dyDescent="0.3">
      <c r="A1747">
        <f>Table2[[#This Row],[NumWebPurchases]]</f>
        <v>6</v>
      </c>
      <c r="B1747">
        <f>Table2[[#This Row],[NumCatalogPurchases]]</f>
        <v>5</v>
      </c>
      <c r="C1747">
        <f>Table2[[#This Row],[NumStorePurchases]]</f>
        <v>13</v>
      </c>
      <c r="D1747">
        <f>Table2[[#This Row],[NumWebVisitsMonth]]</f>
        <v>4</v>
      </c>
      <c r="E1747" s="3">
        <f>Table12[[#This Row],[Age]]</f>
        <v>66</v>
      </c>
      <c r="F1747" t="s">
        <v>33</v>
      </c>
      <c r="G1747" t="str">
        <f>Table12[[#This Row],[DVAD]]</f>
        <v>66-75</v>
      </c>
      <c r="H1747" t="str">
        <f>Table12[[#This Row],[Kids]]</f>
        <v>No</v>
      </c>
      <c r="I1747" t="str">
        <f>Table12[[#This Row],[Teens]]</f>
        <v>No</v>
      </c>
    </row>
    <row r="1748" spans="1:9" ht="16.5" x14ac:dyDescent="0.3">
      <c r="A1748">
        <f>Table2[[#This Row],[NumWebPurchases]]</f>
        <v>11</v>
      </c>
      <c r="B1748">
        <f>Table2[[#This Row],[NumCatalogPurchases]]</f>
        <v>3</v>
      </c>
      <c r="C1748">
        <f>Table2[[#This Row],[NumStorePurchases]]</f>
        <v>7</v>
      </c>
      <c r="D1748">
        <f>Table2[[#This Row],[NumWebVisitsMonth]]</f>
        <v>8</v>
      </c>
      <c r="E1748" s="3">
        <f>Table12[[#This Row],[Age]]</f>
        <v>44</v>
      </c>
      <c r="F1748" t="s">
        <v>31</v>
      </c>
      <c r="G1748" t="str">
        <f>Table12[[#This Row],[DVAD]]</f>
        <v>36-45</v>
      </c>
      <c r="H1748" t="str">
        <f>Table12[[#This Row],[Kids]]</f>
        <v>No</v>
      </c>
      <c r="I1748" t="str">
        <f>Table12[[#This Row],[Teens]]</f>
        <v>Yes</v>
      </c>
    </row>
    <row r="1749" spans="1:9" ht="16.5" x14ac:dyDescent="0.3">
      <c r="A1749">
        <f>Table2[[#This Row],[NumWebPurchases]]</f>
        <v>4</v>
      </c>
      <c r="B1749">
        <f>Table2[[#This Row],[NumCatalogPurchases]]</f>
        <v>11</v>
      </c>
      <c r="C1749">
        <f>Table2[[#This Row],[NumStorePurchases]]</f>
        <v>7</v>
      </c>
      <c r="D1749">
        <f>Table2[[#This Row],[NumWebVisitsMonth]]</f>
        <v>2</v>
      </c>
      <c r="E1749" s="3">
        <f>Table12[[#This Row],[Age]]</f>
        <v>60</v>
      </c>
      <c r="F1749" t="s">
        <v>33</v>
      </c>
      <c r="G1749" t="str">
        <f>Table12[[#This Row],[DVAD]]</f>
        <v>56-65</v>
      </c>
      <c r="H1749" t="str">
        <f>Table12[[#This Row],[Kids]]</f>
        <v>No</v>
      </c>
      <c r="I1749" t="str">
        <f>Table12[[#This Row],[Teens]]</f>
        <v>No</v>
      </c>
    </row>
    <row r="1750" spans="1:9" ht="16.5" x14ac:dyDescent="0.3">
      <c r="A1750">
        <f>Table2[[#This Row],[NumWebPurchases]]</f>
        <v>1</v>
      </c>
      <c r="B1750">
        <f>Table2[[#This Row],[NumCatalogPurchases]]</f>
        <v>0</v>
      </c>
      <c r="C1750">
        <f>Table2[[#This Row],[NumStorePurchases]]</f>
        <v>2</v>
      </c>
      <c r="D1750">
        <f>Table2[[#This Row],[NumWebVisitsMonth]]</f>
        <v>7</v>
      </c>
      <c r="E1750" s="3">
        <f>Table12[[#This Row],[Age]]</f>
        <v>65</v>
      </c>
      <c r="F1750" t="s">
        <v>35</v>
      </c>
      <c r="G1750" t="str">
        <f>Table12[[#This Row],[DVAD]]</f>
        <v>56-65</v>
      </c>
      <c r="H1750" t="str">
        <f>Table12[[#This Row],[Kids]]</f>
        <v>No</v>
      </c>
      <c r="I1750" t="str">
        <f>Table12[[#This Row],[Teens]]</f>
        <v>No</v>
      </c>
    </row>
    <row r="1751" spans="1:9" ht="16.5" x14ac:dyDescent="0.3">
      <c r="A1751">
        <f>Table2[[#This Row],[NumWebPurchases]]</f>
        <v>6</v>
      </c>
      <c r="B1751">
        <f>Table2[[#This Row],[NumCatalogPurchases]]</f>
        <v>4</v>
      </c>
      <c r="C1751">
        <f>Table2[[#This Row],[NumStorePurchases]]</f>
        <v>13</v>
      </c>
      <c r="D1751">
        <f>Table2[[#This Row],[NumWebVisitsMonth]]</f>
        <v>2</v>
      </c>
      <c r="E1751" s="3">
        <f>Table12[[#This Row],[Age]]</f>
        <v>67</v>
      </c>
      <c r="F1751" t="s">
        <v>33</v>
      </c>
      <c r="G1751" t="str">
        <f>Table12[[#This Row],[DVAD]]</f>
        <v>66-75</v>
      </c>
      <c r="H1751" t="str">
        <f>Table12[[#This Row],[Kids]]</f>
        <v>No</v>
      </c>
      <c r="I1751" t="str">
        <f>Table12[[#This Row],[Teens]]</f>
        <v>No</v>
      </c>
    </row>
    <row r="1752" spans="1:9" ht="16.5" x14ac:dyDescent="0.3">
      <c r="A1752">
        <f>Table2[[#This Row],[NumWebPurchases]]</f>
        <v>7</v>
      </c>
      <c r="B1752">
        <f>Table2[[#This Row],[NumCatalogPurchases]]</f>
        <v>3</v>
      </c>
      <c r="C1752">
        <f>Table2[[#This Row],[NumStorePurchases]]</f>
        <v>10</v>
      </c>
      <c r="D1752">
        <f>Table2[[#This Row],[NumWebVisitsMonth]]</f>
        <v>5</v>
      </c>
      <c r="E1752" s="3">
        <f>Table12[[#This Row],[Age]]</f>
        <v>44</v>
      </c>
      <c r="F1752" t="s">
        <v>31</v>
      </c>
      <c r="G1752" t="str">
        <f>Table12[[#This Row],[DVAD]]</f>
        <v>36-45</v>
      </c>
      <c r="H1752" t="str">
        <f>Table12[[#This Row],[Kids]]</f>
        <v>No</v>
      </c>
      <c r="I1752" t="str">
        <f>Table12[[#This Row],[Teens]]</f>
        <v>Yes</v>
      </c>
    </row>
    <row r="1753" spans="1:9" ht="16.5" x14ac:dyDescent="0.3">
      <c r="A1753">
        <f>Table2[[#This Row],[NumWebPurchases]]</f>
        <v>4</v>
      </c>
      <c r="B1753">
        <f>Table2[[#This Row],[NumCatalogPurchases]]</f>
        <v>4</v>
      </c>
      <c r="C1753">
        <f>Table2[[#This Row],[NumStorePurchases]]</f>
        <v>5</v>
      </c>
      <c r="D1753">
        <f>Table2[[#This Row],[NumWebVisitsMonth]]</f>
        <v>2</v>
      </c>
      <c r="E1753" s="3">
        <f>Table12[[#This Row],[Age]]</f>
        <v>64</v>
      </c>
      <c r="F1753" t="s">
        <v>33</v>
      </c>
      <c r="G1753" t="str">
        <f>Table12[[#This Row],[DVAD]]</f>
        <v>56-65</v>
      </c>
      <c r="H1753" t="str">
        <f>Table12[[#This Row],[Kids]]</f>
        <v>No</v>
      </c>
      <c r="I1753" t="str">
        <f>Table12[[#This Row],[Teens]]</f>
        <v>No</v>
      </c>
    </row>
    <row r="1754" spans="1:9" ht="16.5" x14ac:dyDescent="0.3">
      <c r="A1754">
        <f>Table2[[#This Row],[NumWebPurchases]]</f>
        <v>8</v>
      </c>
      <c r="B1754">
        <f>Table2[[#This Row],[NumCatalogPurchases]]</f>
        <v>3</v>
      </c>
      <c r="C1754">
        <f>Table2[[#This Row],[NumStorePurchases]]</f>
        <v>5</v>
      </c>
      <c r="D1754">
        <f>Table2[[#This Row],[NumWebVisitsMonth]]</f>
        <v>6</v>
      </c>
      <c r="E1754" s="3">
        <f>Table12[[#This Row],[Age]]</f>
        <v>51</v>
      </c>
      <c r="F1754" t="s">
        <v>30</v>
      </c>
      <c r="G1754" t="str">
        <f>Table12[[#This Row],[DVAD]]</f>
        <v>46-55</v>
      </c>
      <c r="H1754" t="str">
        <f>Table12[[#This Row],[Kids]]</f>
        <v>No</v>
      </c>
      <c r="I1754" t="str">
        <f>Table12[[#This Row],[Teens]]</f>
        <v>Yes</v>
      </c>
    </row>
    <row r="1755" spans="1:9" ht="16.5" x14ac:dyDescent="0.3">
      <c r="A1755">
        <f>Table2[[#This Row],[NumWebPurchases]]</f>
        <v>5</v>
      </c>
      <c r="B1755">
        <f>Table2[[#This Row],[NumCatalogPurchases]]</f>
        <v>1</v>
      </c>
      <c r="C1755">
        <f>Table2[[#This Row],[NumStorePurchases]]</f>
        <v>5</v>
      </c>
      <c r="D1755">
        <f>Table2[[#This Row],[NumWebVisitsMonth]]</f>
        <v>6</v>
      </c>
      <c r="E1755" s="3">
        <f>Table12[[#This Row],[Age]]</f>
        <v>38</v>
      </c>
      <c r="F1755" t="s">
        <v>38</v>
      </c>
      <c r="G1755" t="str">
        <f>Table12[[#This Row],[DVAD]]</f>
        <v>36-45</v>
      </c>
      <c r="H1755" t="str">
        <f>Table12[[#This Row],[Kids]]</f>
        <v>No</v>
      </c>
      <c r="I1755" t="str">
        <f>Table12[[#This Row],[Teens]]</f>
        <v>Yes</v>
      </c>
    </row>
    <row r="1756" spans="1:9" ht="16.5" x14ac:dyDescent="0.3">
      <c r="A1756">
        <f>Table2[[#This Row],[NumWebPurchases]]</f>
        <v>1</v>
      </c>
      <c r="B1756">
        <f>Table2[[#This Row],[NumCatalogPurchases]]</f>
        <v>0</v>
      </c>
      <c r="C1756">
        <f>Table2[[#This Row],[NumStorePurchases]]</f>
        <v>3</v>
      </c>
      <c r="D1756">
        <f>Table2[[#This Row],[NumWebVisitsMonth]]</f>
        <v>7</v>
      </c>
      <c r="E1756" s="3">
        <f>Table12[[#This Row],[Age]]</f>
        <v>34</v>
      </c>
      <c r="F1756" t="s">
        <v>38</v>
      </c>
      <c r="G1756" t="str">
        <f>Table12[[#This Row],[DVAD]]</f>
        <v>26-35</v>
      </c>
      <c r="H1756" t="str">
        <f>Table12[[#This Row],[Kids]]</f>
        <v>Yes</v>
      </c>
      <c r="I1756" t="str">
        <f>Table12[[#This Row],[Teens]]</f>
        <v>No</v>
      </c>
    </row>
    <row r="1757" spans="1:9" ht="16.5" x14ac:dyDescent="0.3">
      <c r="A1757">
        <f>Table2[[#This Row],[NumWebPurchases]]</f>
        <v>7</v>
      </c>
      <c r="B1757">
        <f>Table2[[#This Row],[NumCatalogPurchases]]</f>
        <v>1</v>
      </c>
      <c r="C1757">
        <f>Table2[[#This Row],[NumStorePurchases]]</f>
        <v>7</v>
      </c>
      <c r="D1757">
        <f>Table2[[#This Row],[NumWebVisitsMonth]]</f>
        <v>8</v>
      </c>
      <c r="E1757" s="3">
        <f>Table12[[#This Row],[Age]]</f>
        <v>64</v>
      </c>
      <c r="F1757" t="s">
        <v>30</v>
      </c>
      <c r="G1757" t="str">
        <f>Table12[[#This Row],[DVAD]]</f>
        <v>56-65</v>
      </c>
      <c r="H1757" t="str">
        <f>Table12[[#This Row],[Kids]]</f>
        <v>No</v>
      </c>
      <c r="I1757" t="str">
        <f>Table12[[#This Row],[Teens]]</f>
        <v>Yes</v>
      </c>
    </row>
    <row r="1758" spans="1:9" ht="16.5" x14ac:dyDescent="0.3">
      <c r="A1758">
        <f>Table2[[#This Row],[NumWebPurchases]]</f>
        <v>2</v>
      </c>
      <c r="B1758">
        <f>Table2[[#This Row],[NumCatalogPurchases]]</f>
        <v>0</v>
      </c>
      <c r="C1758">
        <f>Table2[[#This Row],[NumStorePurchases]]</f>
        <v>3</v>
      </c>
      <c r="D1758">
        <f>Table2[[#This Row],[NumWebVisitsMonth]]</f>
        <v>7</v>
      </c>
      <c r="E1758" s="3">
        <f>Table12[[#This Row],[Age]]</f>
        <v>41</v>
      </c>
      <c r="F1758" t="s">
        <v>33</v>
      </c>
      <c r="G1758" t="str">
        <f>Table12[[#This Row],[DVAD]]</f>
        <v>36-45</v>
      </c>
      <c r="H1758" t="str">
        <f>Table12[[#This Row],[Kids]]</f>
        <v>Yes</v>
      </c>
      <c r="I1758" t="str">
        <f>Table12[[#This Row],[Teens]]</f>
        <v>Yes</v>
      </c>
    </row>
    <row r="1759" spans="1:9" ht="16.5" x14ac:dyDescent="0.3">
      <c r="A1759">
        <f>Table2[[#This Row],[NumWebPurchases]]</f>
        <v>1</v>
      </c>
      <c r="B1759">
        <f>Table2[[#This Row],[NumCatalogPurchases]]</f>
        <v>1</v>
      </c>
      <c r="C1759">
        <f>Table2[[#This Row],[NumStorePurchases]]</f>
        <v>4</v>
      </c>
      <c r="D1759">
        <f>Table2[[#This Row],[NumWebVisitsMonth]]</f>
        <v>3</v>
      </c>
      <c r="E1759" s="3">
        <f>Table12[[#This Row],[Age]]</f>
        <v>34</v>
      </c>
      <c r="F1759" t="s">
        <v>30</v>
      </c>
      <c r="G1759" t="str">
        <f>Table12[[#This Row],[DVAD]]</f>
        <v>26-35</v>
      </c>
      <c r="H1759" t="str">
        <f>Table12[[#This Row],[Kids]]</f>
        <v>Yes</v>
      </c>
      <c r="I1759" t="str">
        <f>Table12[[#This Row],[Teens]]</f>
        <v>Yes</v>
      </c>
    </row>
    <row r="1760" spans="1:9" ht="16.5" x14ac:dyDescent="0.3">
      <c r="A1760">
        <f>Table2[[#This Row],[NumWebPurchases]]</f>
        <v>2</v>
      </c>
      <c r="B1760">
        <f>Table2[[#This Row],[NumCatalogPurchases]]</f>
        <v>1</v>
      </c>
      <c r="C1760">
        <f>Table2[[#This Row],[NumStorePurchases]]</f>
        <v>3</v>
      </c>
      <c r="D1760">
        <f>Table2[[#This Row],[NumWebVisitsMonth]]</f>
        <v>6</v>
      </c>
      <c r="E1760" s="3">
        <f>Table12[[#This Row],[Age]]</f>
        <v>45</v>
      </c>
      <c r="F1760" t="s">
        <v>33</v>
      </c>
      <c r="G1760" t="str">
        <f>Table12[[#This Row],[DVAD]]</f>
        <v>36-45</v>
      </c>
      <c r="H1760" t="str">
        <f>Table12[[#This Row],[Kids]]</f>
        <v>Yes</v>
      </c>
      <c r="I1760" t="str">
        <f>Table12[[#This Row],[Teens]]</f>
        <v>Yes</v>
      </c>
    </row>
    <row r="1761" spans="1:9" ht="16.5" x14ac:dyDescent="0.3">
      <c r="A1761">
        <f>Table2[[#This Row],[NumWebPurchases]]</f>
        <v>5</v>
      </c>
      <c r="B1761">
        <f>Table2[[#This Row],[NumCatalogPurchases]]</f>
        <v>1</v>
      </c>
      <c r="C1761">
        <f>Table2[[#This Row],[NumStorePurchases]]</f>
        <v>2</v>
      </c>
      <c r="D1761">
        <f>Table2[[#This Row],[NumWebVisitsMonth]]</f>
        <v>9</v>
      </c>
      <c r="E1761" s="3">
        <f>Table12[[#This Row],[Age]]</f>
        <v>42</v>
      </c>
      <c r="F1761" t="s">
        <v>33</v>
      </c>
      <c r="G1761" t="str">
        <f>Table12[[#This Row],[DVAD]]</f>
        <v>36-45</v>
      </c>
      <c r="H1761" t="str">
        <f>Table12[[#This Row],[Kids]]</f>
        <v>Yes</v>
      </c>
      <c r="I1761" t="str">
        <f>Table12[[#This Row],[Teens]]</f>
        <v>No</v>
      </c>
    </row>
    <row r="1762" spans="1:9" ht="16.5" x14ac:dyDescent="0.3">
      <c r="A1762">
        <f>Table2[[#This Row],[NumWebPurchases]]</f>
        <v>1</v>
      </c>
      <c r="B1762">
        <f>Table2[[#This Row],[NumCatalogPurchases]]</f>
        <v>0</v>
      </c>
      <c r="C1762">
        <f>Table2[[#This Row],[NumStorePurchases]]</f>
        <v>4</v>
      </c>
      <c r="D1762">
        <f>Table2[[#This Row],[NumWebVisitsMonth]]</f>
        <v>4</v>
      </c>
      <c r="E1762" s="3">
        <f>Table12[[#This Row],[Age]]</f>
        <v>59</v>
      </c>
      <c r="F1762" t="s">
        <v>33</v>
      </c>
      <c r="G1762" t="str">
        <f>Table12[[#This Row],[DVAD]]</f>
        <v>56-65</v>
      </c>
      <c r="H1762" t="str">
        <f>Table12[[#This Row],[Kids]]</f>
        <v>Yes</v>
      </c>
      <c r="I1762" t="str">
        <f>Table12[[#This Row],[Teens]]</f>
        <v>Yes</v>
      </c>
    </row>
    <row r="1763" spans="1:9" ht="16.5" x14ac:dyDescent="0.3">
      <c r="A1763">
        <f>Table2[[#This Row],[NumWebPurchases]]</f>
        <v>7</v>
      </c>
      <c r="B1763">
        <f>Table2[[#This Row],[NumCatalogPurchases]]</f>
        <v>4</v>
      </c>
      <c r="C1763">
        <f>Table2[[#This Row],[NumStorePurchases]]</f>
        <v>7</v>
      </c>
      <c r="D1763">
        <f>Table2[[#This Row],[NumWebVisitsMonth]]</f>
        <v>5</v>
      </c>
      <c r="E1763" s="3">
        <f>Table12[[#This Row],[Age]]</f>
        <v>41</v>
      </c>
      <c r="F1763" t="s">
        <v>35</v>
      </c>
      <c r="G1763" t="str">
        <f>Table12[[#This Row],[DVAD]]</f>
        <v>36-45</v>
      </c>
      <c r="H1763" t="str">
        <f>Table12[[#This Row],[Kids]]</f>
        <v>Yes</v>
      </c>
      <c r="I1763" t="str">
        <f>Table12[[#This Row],[Teens]]</f>
        <v>No</v>
      </c>
    </row>
    <row r="1764" spans="1:9" ht="16.5" x14ac:dyDescent="0.3">
      <c r="A1764">
        <f>Table2[[#This Row],[NumWebPurchases]]</f>
        <v>7</v>
      </c>
      <c r="B1764">
        <f>Table2[[#This Row],[NumCatalogPurchases]]</f>
        <v>2</v>
      </c>
      <c r="C1764">
        <f>Table2[[#This Row],[NumStorePurchases]]</f>
        <v>8</v>
      </c>
      <c r="D1764">
        <f>Table2[[#This Row],[NumWebVisitsMonth]]</f>
        <v>4</v>
      </c>
      <c r="E1764" s="3">
        <f>Table12[[#This Row],[Age]]</f>
        <v>49</v>
      </c>
      <c r="F1764" t="s">
        <v>31</v>
      </c>
      <c r="G1764" t="str">
        <f>Table12[[#This Row],[DVAD]]</f>
        <v>46-55</v>
      </c>
      <c r="H1764" t="str">
        <f>Table12[[#This Row],[Kids]]</f>
        <v>No</v>
      </c>
      <c r="I1764" t="str">
        <f>Table12[[#This Row],[Teens]]</f>
        <v>Yes</v>
      </c>
    </row>
    <row r="1765" spans="1:9" ht="16.5" x14ac:dyDescent="0.3">
      <c r="A1765">
        <f>Table2[[#This Row],[NumWebPurchases]]</f>
        <v>2</v>
      </c>
      <c r="B1765">
        <f>Table2[[#This Row],[NumCatalogPurchases]]</f>
        <v>0</v>
      </c>
      <c r="C1765">
        <f>Table2[[#This Row],[NumStorePurchases]]</f>
        <v>3</v>
      </c>
      <c r="D1765">
        <f>Table2[[#This Row],[NumWebVisitsMonth]]</f>
        <v>7</v>
      </c>
      <c r="E1765" s="3">
        <f>Table12[[#This Row],[Age]]</f>
        <v>34</v>
      </c>
      <c r="F1765" t="s">
        <v>33</v>
      </c>
      <c r="G1765" t="str">
        <f>Table12[[#This Row],[DVAD]]</f>
        <v>26-35</v>
      </c>
      <c r="H1765" t="str">
        <f>Table12[[#This Row],[Kids]]</f>
        <v>Yes</v>
      </c>
      <c r="I1765" t="str">
        <f>Table12[[#This Row],[Teens]]</f>
        <v>No</v>
      </c>
    </row>
    <row r="1766" spans="1:9" ht="16.5" x14ac:dyDescent="0.3">
      <c r="A1766">
        <f>Table2[[#This Row],[NumWebPurchases]]</f>
        <v>3</v>
      </c>
      <c r="B1766">
        <f>Table2[[#This Row],[NumCatalogPurchases]]</f>
        <v>3</v>
      </c>
      <c r="C1766">
        <f>Table2[[#This Row],[NumStorePurchases]]</f>
        <v>8</v>
      </c>
      <c r="D1766">
        <f>Table2[[#This Row],[NumWebVisitsMonth]]</f>
        <v>2</v>
      </c>
      <c r="E1766" s="3">
        <f>Table12[[#This Row],[Age]]</f>
        <v>38</v>
      </c>
      <c r="F1766" t="s">
        <v>33</v>
      </c>
      <c r="G1766" t="str">
        <f>Table12[[#This Row],[DVAD]]</f>
        <v>36-45</v>
      </c>
      <c r="H1766" t="str">
        <f>Table12[[#This Row],[Kids]]</f>
        <v>No</v>
      </c>
      <c r="I1766" t="str">
        <f>Table12[[#This Row],[Teens]]</f>
        <v>Yes</v>
      </c>
    </row>
    <row r="1767" spans="1:9" ht="16.5" x14ac:dyDescent="0.3">
      <c r="A1767">
        <f>Table2[[#This Row],[NumWebPurchases]]</f>
        <v>9</v>
      </c>
      <c r="B1767">
        <f>Table2[[#This Row],[NumCatalogPurchases]]</f>
        <v>7</v>
      </c>
      <c r="C1767">
        <f>Table2[[#This Row],[NumStorePurchases]]</f>
        <v>9</v>
      </c>
      <c r="D1767">
        <f>Table2[[#This Row],[NumWebVisitsMonth]]</f>
        <v>5</v>
      </c>
      <c r="E1767" s="3">
        <f>Table12[[#This Row],[Age]]</f>
        <v>36</v>
      </c>
      <c r="F1767" t="s">
        <v>33</v>
      </c>
      <c r="G1767" t="str">
        <f>Table12[[#This Row],[DVAD]]</f>
        <v>36-45</v>
      </c>
      <c r="H1767" t="str">
        <f>Table12[[#This Row],[Kids]]</f>
        <v>No</v>
      </c>
      <c r="I1767" t="str">
        <f>Table12[[#This Row],[Teens]]</f>
        <v>Yes</v>
      </c>
    </row>
    <row r="1768" spans="1:9" ht="16.5" x14ac:dyDescent="0.3">
      <c r="A1768">
        <f>Table2[[#This Row],[NumWebPurchases]]</f>
        <v>2</v>
      </c>
      <c r="B1768">
        <f>Table2[[#This Row],[NumCatalogPurchases]]</f>
        <v>1</v>
      </c>
      <c r="C1768">
        <f>Table2[[#This Row],[NumStorePurchases]]</f>
        <v>3</v>
      </c>
      <c r="D1768">
        <f>Table2[[#This Row],[NumWebVisitsMonth]]</f>
        <v>6</v>
      </c>
      <c r="E1768" s="3">
        <f>Table12[[#This Row],[Age]]</f>
        <v>27</v>
      </c>
      <c r="F1768" t="s">
        <v>30</v>
      </c>
      <c r="G1768" t="str">
        <f>Table12[[#This Row],[DVAD]]</f>
        <v>26-35</v>
      </c>
      <c r="H1768" t="str">
        <f>Table12[[#This Row],[Kids]]</f>
        <v>Yes</v>
      </c>
      <c r="I1768" t="str">
        <f>Table12[[#This Row],[Teens]]</f>
        <v>No</v>
      </c>
    </row>
    <row r="1769" spans="1:9" ht="16.5" x14ac:dyDescent="0.3">
      <c r="A1769">
        <f>Table2[[#This Row],[NumWebPurchases]]</f>
        <v>9</v>
      </c>
      <c r="B1769">
        <f>Table2[[#This Row],[NumCatalogPurchases]]</f>
        <v>2</v>
      </c>
      <c r="C1769">
        <f>Table2[[#This Row],[NumStorePurchases]]</f>
        <v>12</v>
      </c>
      <c r="D1769">
        <f>Table2[[#This Row],[NumWebVisitsMonth]]</f>
        <v>6</v>
      </c>
      <c r="E1769" s="3">
        <f>Table12[[#This Row],[Age]]</f>
        <v>57</v>
      </c>
      <c r="F1769" t="s">
        <v>31</v>
      </c>
      <c r="G1769" t="str">
        <f>Table12[[#This Row],[DVAD]]</f>
        <v>56-65</v>
      </c>
      <c r="H1769" t="str">
        <f>Table12[[#This Row],[Kids]]</f>
        <v>No</v>
      </c>
      <c r="I1769" t="str">
        <f>Table12[[#This Row],[Teens]]</f>
        <v>Yes</v>
      </c>
    </row>
    <row r="1770" spans="1:9" ht="16.5" x14ac:dyDescent="0.3">
      <c r="A1770">
        <f>Table2[[#This Row],[NumWebPurchases]]</f>
        <v>1</v>
      </c>
      <c r="B1770">
        <f>Table2[[#This Row],[NumCatalogPurchases]]</f>
        <v>0</v>
      </c>
      <c r="C1770">
        <f>Table2[[#This Row],[NumStorePurchases]]</f>
        <v>3</v>
      </c>
      <c r="D1770">
        <f>Table2[[#This Row],[NumWebVisitsMonth]]</f>
        <v>5</v>
      </c>
      <c r="E1770" s="3">
        <f>Table12[[#This Row],[Age]]</f>
        <v>34</v>
      </c>
      <c r="F1770" t="s">
        <v>33</v>
      </c>
      <c r="G1770" t="str">
        <f>Table12[[#This Row],[DVAD]]</f>
        <v>26-35</v>
      </c>
      <c r="H1770" t="str">
        <f>Table12[[#This Row],[Kids]]</f>
        <v>Yes</v>
      </c>
      <c r="I1770" t="str">
        <f>Table12[[#This Row],[Teens]]</f>
        <v>No</v>
      </c>
    </row>
    <row r="1771" spans="1:9" ht="16.5" x14ac:dyDescent="0.3">
      <c r="A1771">
        <f>Table2[[#This Row],[NumWebPurchases]]</f>
        <v>2</v>
      </c>
      <c r="B1771">
        <f>Table2[[#This Row],[NumCatalogPurchases]]</f>
        <v>8</v>
      </c>
      <c r="C1771">
        <f>Table2[[#This Row],[NumStorePurchases]]</f>
        <v>6</v>
      </c>
      <c r="D1771">
        <f>Table2[[#This Row],[NumWebVisitsMonth]]</f>
        <v>1</v>
      </c>
      <c r="E1771" s="3">
        <f>Table12[[#This Row],[Age]]</f>
        <v>31</v>
      </c>
      <c r="F1771" t="s">
        <v>33</v>
      </c>
      <c r="G1771" t="str">
        <f>Table12[[#This Row],[DVAD]]</f>
        <v>26-35</v>
      </c>
      <c r="H1771" t="str">
        <f>Table12[[#This Row],[Kids]]</f>
        <v>No</v>
      </c>
      <c r="I1771" t="str">
        <f>Table12[[#This Row],[Teens]]</f>
        <v>No</v>
      </c>
    </row>
    <row r="1772" spans="1:9" ht="16.5" x14ac:dyDescent="0.3">
      <c r="A1772">
        <f>Table2[[#This Row],[NumWebPurchases]]</f>
        <v>2</v>
      </c>
      <c r="B1772">
        <f>Table2[[#This Row],[NumCatalogPurchases]]</f>
        <v>0</v>
      </c>
      <c r="C1772">
        <f>Table2[[#This Row],[NumStorePurchases]]</f>
        <v>3</v>
      </c>
      <c r="D1772">
        <f>Table2[[#This Row],[NumWebVisitsMonth]]</f>
        <v>6</v>
      </c>
      <c r="E1772" s="3">
        <f>Table12[[#This Row],[Age]]</f>
        <v>53</v>
      </c>
      <c r="F1772" t="s">
        <v>35</v>
      </c>
      <c r="G1772" t="str">
        <f>Table12[[#This Row],[DVAD]]</f>
        <v>46-55</v>
      </c>
      <c r="H1772" t="str">
        <f>Table12[[#This Row],[Kids]]</f>
        <v>No</v>
      </c>
      <c r="I1772" t="str">
        <f>Table12[[#This Row],[Teens]]</f>
        <v>No</v>
      </c>
    </row>
    <row r="1773" spans="1:9" ht="16.5" x14ac:dyDescent="0.3">
      <c r="A1773">
        <f>Table2[[#This Row],[NumWebPurchases]]</f>
        <v>3</v>
      </c>
      <c r="B1773">
        <f>Table2[[#This Row],[NumCatalogPurchases]]</f>
        <v>2</v>
      </c>
      <c r="C1773">
        <f>Table2[[#This Row],[NumStorePurchases]]</f>
        <v>3</v>
      </c>
      <c r="D1773">
        <f>Table2[[#This Row],[NumWebVisitsMonth]]</f>
        <v>7</v>
      </c>
      <c r="E1773" s="3">
        <f>Table12[[#This Row],[Age]]</f>
        <v>38</v>
      </c>
      <c r="F1773" t="s">
        <v>33</v>
      </c>
      <c r="G1773" t="str">
        <f>Table12[[#This Row],[DVAD]]</f>
        <v>36-45</v>
      </c>
      <c r="H1773" t="str">
        <f>Table12[[#This Row],[Kids]]</f>
        <v>No</v>
      </c>
      <c r="I1773" t="str">
        <f>Table12[[#This Row],[Teens]]</f>
        <v>Yes</v>
      </c>
    </row>
    <row r="1774" spans="1:9" ht="16.5" x14ac:dyDescent="0.3">
      <c r="A1774">
        <f>Table2[[#This Row],[NumWebPurchases]]</f>
        <v>3</v>
      </c>
      <c r="B1774">
        <f>Table2[[#This Row],[NumCatalogPurchases]]</f>
        <v>0</v>
      </c>
      <c r="C1774">
        <f>Table2[[#This Row],[NumStorePurchases]]</f>
        <v>3</v>
      </c>
      <c r="D1774">
        <f>Table2[[#This Row],[NumWebVisitsMonth]]</f>
        <v>9</v>
      </c>
      <c r="E1774" s="3">
        <f>Table12[[#This Row],[Age]]</f>
        <v>38</v>
      </c>
      <c r="F1774" t="s">
        <v>30</v>
      </c>
      <c r="G1774" t="str">
        <f>Table12[[#This Row],[DVAD]]</f>
        <v>36-45</v>
      </c>
      <c r="H1774" t="str">
        <f>Table12[[#This Row],[Kids]]</f>
        <v>Yes</v>
      </c>
      <c r="I1774" t="str">
        <f>Table12[[#This Row],[Teens]]</f>
        <v>No</v>
      </c>
    </row>
    <row r="1775" spans="1:9" ht="16.5" x14ac:dyDescent="0.3">
      <c r="A1775">
        <f>Table2[[#This Row],[NumWebPurchases]]</f>
        <v>4</v>
      </c>
      <c r="B1775">
        <f>Table2[[#This Row],[NumCatalogPurchases]]</f>
        <v>1</v>
      </c>
      <c r="C1775">
        <f>Table2[[#This Row],[NumStorePurchases]]</f>
        <v>4</v>
      </c>
      <c r="D1775">
        <f>Table2[[#This Row],[NumWebVisitsMonth]]</f>
        <v>6</v>
      </c>
      <c r="E1775" s="3">
        <f>Table12[[#This Row],[Age]]</f>
        <v>67</v>
      </c>
      <c r="F1775" t="s">
        <v>31</v>
      </c>
      <c r="G1775" t="str">
        <f>Table12[[#This Row],[DVAD]]</f>
        <v>66-75</v>
      </c>
      <c r="H1775" t="str">
        <f>Table12[[#This Row],[Kids]]</f>
        <v>No</v>
      </c>
      <c r="I1775" t="str">
        <f>Table12[[#This Row],[Teens]]</f>
        <v>No</v>
      </c>
    </row>
    <row r="1776" spans="1:9" ht="16.5" x14ac:dyDescent="0.3">
      <c r="A1776">
        <f>Table2[[#This Row],[NumWebPurchases]]</f>
        <v>3</v>
      </c>
      <c r="B1776">
        <f>Table2[[#This Row],[NumCatalogPurchases]]</f>
        <v>5</v>
      </c>
      <c r="C1776">
        <f>Table2[[#This Row],[NumStorePurchases]]</f>
        <v>12</v>
      </c>
      <c r="D1776">
        <f>Table2[[#This Row],[NumWebVisitsMonth]]</f>
        <v>2</v>
      </c>
      <c r="E1776" s="3">
        <f>Table12[[#This Row],[Age]]</f>
        <v>27</v>
      </c>
      <c r="F1776" t="s">
        <v>33</v>
      </c>
      <c r="G1776" t="str">
        <f>Table12[[#This Row],[DVAD]]</f>
        <v>26-35</v>
      </c>
      <c r="H1776" t="str">
        <f>Table12[[#This Row],[Kids]]</f>
        <v>No</v>
      </c>
      <c r="I1776" t="str">
        <f>Table12[[#This Row],[Teens]]</f>
        <v>No</v>
      </c>
    </row>
    <row r="1777" spans="1:9" ht="16.5" x14ac:dyDescent="0.3">
      <c r="A1777">
        <f>Table2[[#This Row],[NumWebPurchases]]</f>
        <v>2</v>
      </c>
      <c r="B1777">
        <f>Table2[[#This Row],[NumCatalogPurchases]]</f>
        <v>7</v>
      </c>
      <c r="C1777">
        <f>Table2[[#This Row],[NumStorePurchases]]</f>
        <v>7</v>
      </c>
      <c r="D1777">
        <f>Table2[[#This Row],[NumWebVisitsMonth]]</f>
        <v>0</v>
      </c>
      <c r="E1777" s="3">
        <f>Table12[[#This Row],[Age]]</f>
        <v>61</v>
      </c>
      <c r="F1777" t="s">
        <v>31</v>
      </c>
      <c r="G1777" t="str">
        <f>Table12[[#This Row],[DVAD]]</f>
        <v>56-65</v>
      </c>
      <c r="H1777" t="str">
        <f>Table12[[#This Row],[Kids]]</f>
        <v>No</v>
      </c>
      <c r="I1777" t="str">
        <f>Table12[[#This Row],[Teens]]</f>
        <v>No</v>
      </c>
    </row>
    <row r="1778" spans="1:9" ht="16.5" x14ac:dyDescent="0.3">
      <c r="A1778">
        <f>Table2[[#This Row],[NumWebPurchases]]</f>
        <v>1</v>
      </c>
      <c r="B1778">
        <f>Table2[[#This Row],[NumCatalogPurchases]]</f>
        <v>0</v>
      </c>
      <c r="C1778">
        <f>Table2[[#This Row],[NumStorePurchases]]</f>
        <v>3</v>
      </c>
      <c r="D1778">
        <f>Table2[[#This Row],[NumWebVisitsMonth]]</f>
        <v>6</v>
      </c>
      <c r="E1778" s="3">
        <f>Table12[[#This Row],[Age]]</f>
        <v>47</v>
      </c>
      <c r="F1778" t="s">
        <v>30</v>
      </c>
      <c r="G1778" t="str">
        <f>Table12[[#This Row],[DVAD]]</f>
        <v>46-55</v>
      </c>
      <c r="H1778" t="str">
        <f>Table12[[#This Row],[Kids]]</f>
        <v>No</v>
      </c>
      <c r="I1778" t="str">
        <f>Table12[[#This Row],[Teens]]</f>
        <v>Yes</v>
      </c>
    </row>
    <row r="1779" spans="1:9" ht="16.5" x14ac:dyDescent="0.3">
      <c r="A1779">
        <f>Table2[[#This Row],[NumWebPurchases]]</f>
        <v>4</v>
      </c>
      <c r="B1779">
        <f>Table2[[#This Row],[NumCatalogPurchases]]</f>
        <v>1</v>
      </c>
      <c r="C1779">
        <f>Table2[[#This Row],[NumStorePurchases]]</f>
        <v>6</v>
      </c>
      <c r="D1779">
        <f>Table2[[#This Row],[NumWebVisitsMonth]]</f>
        <v>8</v>
      </c>
      <c r="E1779" s="3">
        <f>Table12[[#This Row],[Age]]</f>
        <v>57</v>
      </c>
      <c r="F1779" t="s">
        <v>33</v>
      </c>
      <c r="G1779" t="str">
        <f>Table12[[#This Row],[DVAD]]</f>
        <v>56-65</v>
      </c>
      <c r="H1779" t="str">
        <f>Table12[[#This Row],[Kids]]</f>
        <v>Yes</v>
      </c>
      <c r="I1779" t="str">
        <f>Table12[[#This Row],[Teens]]</f>
        <v>Yes</v>
      </c>
    </row>
    <row r="1780" spans="1:9" ht="16.5" x14ac:dyDescent="0.3">
      <c r="A1780">
        <f>Table2[[#This Row],[NumWebPurchases]]</f>
        <v>3</v>
      </c>
      <c r="B1780">
        <f>Table2[[#This Row],[NumCatalogPurchases]]</f>
        <v>1</v>
      </c>
      <c r="C1780">
        <f>Table2[[#This Row],[NumStorePurchases]]</f>
        <v>4</v>
      </c>
      <c r="D1780">
        <f>Table2[[#This Row],[NumWebVisitsMonth]]</f>
        <v>8</v>
      </c>
      <c r="E1780" s="3">
        <f>Table12[[#This Row],[Age]]</f>
        <v>27</v>
      </c>
      <c r="F1780" t="s">
        <v>31</v>
      </c>
      <c r="G1780" t="str">
        <f>Table12[[#This Row],[DVAD]]</f>
        <v>26-35</v>
      </c>
      <c r="H1780" t="str">
        <f>Table12[[#This Row],[Kids]]</f>
        <v>Yes</v>
      </c>
      <c r="I1780" t="str">
        <f>Table12[[#This Row],[Teens]]</f>
        <v>No</v>
      </c>
    </row>
    <row r="1781" spans="1:9" ht="16.5" x14ac:dyDescent="0.3">
      <c r="A1781">
        <f>Table2[[#This Row],[NumWebPurchases]]</f>
        <v>5</v>
      </c>
      <c r="B1781">
        <f>Table2[[#This Row],[NumCatalogPurchases]]</f>
        <v>1</v>
      </c>
      <c r="C1781">
        <f>Table2[[#This Row],[NumStorePurchases]]</f>
        <v>5</v>
      </c>
      <c r="D1781">
        <f>Table2[[#This Row],[NumWebVisitsMonth]]</f>
        <v>8</v>
      </c>
      <c r="E1781" s="3">
        <f>Table12[[#This Row],[Age]]</f>
        <v>35</v>
      </c>
      <c r="F1781" t="s">
        <v>33</v>
      </c>
      <c r="G1781" t="str">
        <f>Table12[[#This Row],[DVAD]]</f>
        <v>26-35</v>
      </c>
      <c r="H1781" t="str">
        <f>Table12[[#This Row],[Kids]]</f>
        <v>No</v>
      </c>
      <c r="I1781" t="str">
        <f>Table12[[#This Row],[Teens]]</f>
        <v>No</v>
      </c>
    </row>
    <row r="1782" spans="1:9" ht="16.5" x14ac:dyDescent="0.3">
      <c r="A1782">
        <f>Table2[[#This Row],[NumWebPurchases]]</f>
        <v>3</v>
      </c>
      <c r="B1782">
        <f>Table2[[#This Row],[NumCatalogPurchases]]</f>
        <v>1</v>
      </c>
      <c r="C1782">
        <f>Table2[[#This Row],[NumStorePurchases]]</f>
        <v>2</v>
      </c>
      <c r="D1782">
        <f>Table2[[#This Row],[NumWebVisitsMonth]]</f>
        <v>7</v>
      </c>
      <c r="E1782" s="3">
        <f>Table12[[#This Row],[Age]]</f>
        <v>40</v>
      </c>
      <c r="F1782" t="s">
        <v>30</v>
      </c>
      <c r="G1782" t="str">
        <f>Table12[[#This Row],[DVAD]]</f>
        <v>36-45</v>
      </c>
      <c r="H1782" t="str">
        <f>Table12[[#This Row],[Kids]]</f>
        <v>Yes</v>
      </c>
      <c r="I1782" t="str">
        <f>Table12[[#This Row],[Teens]]</f>
        <v>No</v>
      </c>
    </row>
    <row r="1783" spans="1:9" ht="16.5" x14ac:dyDescent="0.3">
      <c r="A1783">
        <f>Table2[[#This Row],[NumWebPurchases]]</f>
        <v>2</v>
      </c>
      <c r="B1783">
        <f>Table2[[#This Row],[NumCatalogPurchases]]</f>
        <v>3</v>
      </c>
      <c r="C1783">
        <f>Table2[[#This Row],[NumStorePurchases]]</f>
        <v>13</v>
      </c>
      <c r="D1783">
        <f>Table2[[#This Row],[NumWebVisitsMonth]]</f>
        <v>1</v>
      </c>
      <c r="E1783" s="3">
        <f>Table12[[#This Row],[Age]]</f>
        <v>29</v>
      </c>
      <c r="F1783" t="s">
        <v>30</v>
      </c>
      <c r="G1783" t="str">
        <f>Table12[[#This Row],[DVAD]]</f>
        <v>26-35</v>
      </c>
      <c r="H1783" t="str">
        <f>Table12[[#This Row],[Kids]]</f>
        <v>No</v>
      </c>
      <c r="I1783" t="str">
        <f>Table12[[#This Row],[Teens]]</f>
        <v>No</v>
      </c>
    </row>
    <row r="1784" spans="1:9" ht="16.5" x14ac:dyDescent="0.3">
      <c r="A1784">
        <f>Table2[[#This Row],[NumWebPurchases]]</f>
        <v>2</v>
      </c>
      <c r="B1784">
        <f>Table2[[#This Row],[NumCatalogPurchases]]</f>
        <v>0</v>
      </c>
      <c r="C1784">
        <f>Table2[[#This Row],[NumStorePurchases]]</f>
        <v>3</v>
      </c>
      <c r="D1784">
        <f>Table2[[#This Row],[NumWebVisitsMonth]]</f>
        <v>6</v>
      </c>
      <c r="E1784" s="3">
        <f>Table12[[#This Row],[Age]]</f>
        <v>33</v>
      </c>
      <c r="F1784" t="s">
        <v>33</v>
      </c>
      <c r="G1784" t="str">
        <f>Table12[[#This Row],[DVAD]]</f>
        <v>26-35</v>
      </c>
      <c r="H1784" t="str">
        <f>Table12[[#This Row],[Kids]]</f>
        <v>Yes</v>
      </c>
      <c r="I1784" t="str">
        <f>Table12[[#This Row],[Teens]]</f>
        <v>No</v>
      </c>
    </row>
    <row r="1785" spans="1:9" ht="16.5" x14ac:dyDescent="0.3">
      <c r="A1785">
        <f>Table2[[#This Row],[NumWebPurchases]]</f>
        <v>2</v>
      </c>
      <c r="B1785">
        <f>Table2[[#This Row],[NumCatalogPurchases]]</f>
        <v>1</v>
      </c>
      <c r="C1785">
        <f>Table2[[#This Row],[NumStorePurchases]]</f>
        <v>4</v>
      </c>
      <c r="D1785">
        <f>Table2[[#This Row],[NumWebVisitsMonth]]</f>
        <v>5</v>
      </c>
      <c r="E1785" s="3">
        <f>Table12[[#This Row],[Age]]</f>
        <v>38</v>
      </c>
      <c r="F1785" t="s">
        <v>31</v>
      </c>
      <c r="G1785" t="str">
        <f>Table12[[#This Row],[DVAD]]</f>
        <v>36-45</v>
      </c>
      <c r="H1785" t="str">
        <f>Table12[[#This Row],[Kids]]</f>
        <v>Yes</v>
      </c>
      <c r="I1785" t="str">
        <f>Table12[[#This Row],[Teens]]</f>
        <v>Yes</v>
      </c>
    </row>
    <row r="1786" spans="1:9" ht="16.5" x14ac:dyDescent="0.3">
      <c r="A1786">
        <f>Table2[[#This Row],[NumWebPurchases]]</f>
        <v>9</v>
      </c>
      <c r="B1786">
        <f>Table2[[#This Row],[NumCatalogPurchases]]</f>
        <v>4</v>
      </c>
      <c r="C1786">
        <f>Table2[[#This Row],[NumStorePurchases]]</f>
        <v>10</v>
      </c>
      <c r="D1786">
        <f>Table2[[#This Row],[NumWebVisitsMonth]]</f>
        <v>6</v>
      </c>
      <c r="E1786" s="3">
        <f>Table12[[#This Row],[Age]]</f>
        <v>44</v>
      </c>
      <c r="F1786" t="s">
        <v>31</v>
      </c>
      <c r="G1786" t="str">
        <f>Table12[[#This Row],[DVAD]]</f>
        <v>36-45</v>
      </c>
      <c r="H1786" t="str">
        <f>Table12[[#This Row],[Kids]]</f>
        <v>No</v>
      </c>
      <c r="I1786" t="str">
        <f>Table12[[#This Row],[Teens]]</f>
        <v>No</v>
      </c>
    </row>
    <row r="1787" spans="1:9" ht="16.5" x14ac:dyDescent="0.3">
      <c r="A1787">
        <f>Table2[[#This Row],[NumWebPurchases]]</f>
        <v>11</v>
      </c>
      <c r="B1787">
        <f>Table2[[#This Row],[NumCatalogPurchases]]</f>
        <v>2</v>
      </c>
      <c r="C1787">
        <f>Table2[[#This Row],[NumStorePurchases]]</f>
        <v>10</v>
      </c>
      <c r="D1787">
        <f>Table2[[#This Row],[NumWebVisitsMonth]]</f>
        <v>7</v>
      </c>
      <c r="E1787" s="3">
        <f>Table12[[#This Row],[Age]]</f>
        <v>54</v>
      </c>
      <c r="F1787" t="s">
        <v>30</v>
      </c>
      <c r="G1787" t="str">
        <f>Table12[[#This Row],[DVAD]]</f>
        <v>46-55</v>
      </c>
      <c r="H1787" t="str">
        <f>Table12[[#This Row],[Kids]]</f>
        <v>No</v>
      </c>
      <c r="I1787" t="str">
        <f>Table12[[#This Row],[Teens]]</f>
        <v>Yes</v>
      </c>
    </row>
    <row r="1788" spans="1:9" ht="16.5" x14ac:dyDescent="0.3">
      <c r="A1788">
        <f>Table2[[#This Row],[NumWebPurchases]]</f>
        <v>5</v>
      </c>
      <c r="B1788">
        <f>Table2[[#This Row],[NumCatalogPurchases]]</f>
        <v>2</v>
      </c>
      <c r="C1788">
        <f>Table2[[#This Row],[NumStorePurchases]]</f>
        <v>5</v>
      </c>
      <c r="D1788">
        <f>Table2[[#This Row],[NumWebVisitsMonth]]</f>
        <v>8</v>
      </c>
      <c r="E1788" s="3">
        <f>Table12[[#This Row],[Age]]</f>
        <v>42</v>
      </c>
      <c r="F1788" t="s">
        <v>33</v>
      </c>
      <c r="G1788" t="str">
        <f>Table12[[#This Row],[DVAD]]</f>
        <v>36-45</v>
      </c>
      <c r="H1788" t="str">
        <f>Table12[[#This Row],[Kids]]</f>
        <v>Yes</v>
      </c>
      <c r="I1788" t="str">
        <f>Table12[[#This Row],[Teens]]</f>
        <v>Yes</v>
      </c>
    </row>
    <row r="1789" spans="1:9" ht="16.5" x14ac:dyDescent="0.3">
      <c r="A1789">
        <f>Table2[[#This Row],[NumWebPurchases]]</f>
        <v>5</v>
      </c>
      <c r="B1789">
        <f>Table2[[#This Row],[NumCatalogPurchases]]</f>
        <v>1</v>
      </c>
      <c r="C1789">
        <f>Table2[[#This Row],[NumStorePurchases]]</f>
        <v>4</v>
      </c>
      <c r="D1789">
        <f>Table2[[#This Row],[NumWebVisitsMonth]]</f>
        <v>8</v>
      </c>
      <c r="E1789" s="3">
        <f>Table12[[#This Row],[Age]]</f>
        <v>45</v>
      </c>
      <c r="F1789" t="s">
        <v>31</v>
      </c>
      <c r="G1789" t="str">
        <f>Table12[[#This Row],[DVAD]]</f>
        <v>36-45</v>
      </c>
      <c r="H1789" t="str">
        <f>Table12[[#This Row],[Kids]]</f>
        <v>Yes</v>
      </c>
      <c r="I1789" t="str">
        <f>Table12[[#This Row],[Teens]]</f>
        <v>Yes</v>
      </c>
    </row>
    <row r="1790" spans="1:9" ht="16.5" x14ac:dyDescent="0.3">
      <c r="A1790">
        <f>Table2[[#This Row],[NumWebPurchases]]</f>
        <v>6</v>
      </c>
      <c r="B1790">
        <f>Table2[[#This Row],[NumCatalogPurchases]]</f>
        <v>3</v>
      </c>
      <c r="C1790">
        <f>Table2[[#This Row],[NumStorePurchases]]</f>
        <v>6</v>
      </c>
      <c r="D1790">
        <f>Table2[[#This Row],[NumWebVisitsMonth]]</f>
        <v>6</v>
      </c>
      <c r="E1790" s="3">
        <f>Table12[[#This Row],[Age]]</f>
        <v>39</v>
      </c>
      <c r="F1790" t="s">
        <v>31</v>
      </c>
      <c r="G1790" t="str">
        <f>Table12[[#This Row],[DVAD]]</f>
        <v>36-45</v>
      </c>
      <c r="H1790" t="str">
        <f>Table12[[#This Row],[Kids]]</f>
        <v>No</v>
      </c>
      <c r="I1790" t="str">
        <f>Table12[[#This Row],[Teens]]</f>
        <v>Yes</v>
      </c>
    </row>
    <row r="1791" spans="1:9" ht="16.5" x14ac:dyDescent="0.3">
      <c r="A1791">
        <f>Table2[[#This Row],[NumWebPurchases]]</f>
        <v>2</v>
      </c>
      <c r="B1791">
        <f>Table2[[#This Row],[NumCatalogPurchases]]</f>
        <v>0</v>
      </c>
      <c r="C1791">
        <f>Table2[[#This Row],[NumStorePurchases]]</f>
        <v>4</v>
      </c>
      <c r="D1791">
        <f>Table2[[#This Row],[NumWebVisitsMonth]]</f>
        <v>6</v>
      </c>
      <c r="E1791" s="3">
        <f>Table12[[#This Row],[Age]]</f>
        <v>30</v>
      </c>
      <c r="F1791" t="s">
        <v>31</v>
      </c>
      <c r="G1791" t="str">
        <f>Table12[[#This Row],[DVAD]]</f>
        <v>26-35</v>
      </c>
      <c r="H1791" t="str">
        <f>Table12[[#This Row],[Kids]]</f>
        <v>Yes</v>
      </c>
      <c r="I1791" t="str">
        <f>Table12[[#This Row],[Teens]]</f>
        <v>No</v>
      </c>
    </row>
    <row r="1792" spans="1:9" ht="16.5" x14ac:dyDescent="0.3">
      <c r="A1792">
        <f>Table2[[#This Row],[NumWebPurchases]]</f>
        <v>2</v>
      </c>
      <c r="B1792">
        <f>Table2[[#This Row],[NumCatalogPurchases]]</f>
        <v>2</v>
      </c>
      <c r="C1792">
        <f>Table2[[#This Row],[NumStorePurchases]]</f>
        <v>12</v>
      </c>
      <c r="D1792">
        <f>Table2[[#This Row],[NumWebVisitsMonth]]</f>
        <v>8</v>
      </c>
      <c r="E1792" s="3">
        <f>Table12[[#This Row],[Age]]</f>
        <v>33</v>
      </c>
      <c r="F1792" t="s">
        <v>31</v>
      </c>
      <c r="G1792" t="str">
        <f>Table12[[#This Row],[DVAD]]</f>
        <v>26-35</v>
      </c>
      <c r="H1792" t="str">
        <f>Table12[[#This Row],[Kids]]</f>
        <v>Yes</v>
      </c>
      <c r="I1792" t="str">
        <f>Table12[[#This Row],[Teens]]</f>
        <v>Yes</v>
      </c>
    </row>
    <row r="1793" spans="1:9" ht="16.5" x14ac:dyDescent="0.3">
      <c r="A1793">
        <f>Table2[[#This Row],[NumWebPurchases]]</f>
        <v>6</v>
      </c>
      <c r="B1793">
        <f>Table2[[#This Row],[NumCatalogPurchases]]</f>
        <v>6</v>
      </c>
      <c r="C1793">
        <f>Table2[[#This Row],[NumStorePurchases]]</f>
        <v>11</v>
      </c>
      <c r="D1793">
        <f>Table2[[#This Row],[NumWebVisitsMonth]]</f>
        <v>3</v>
      </c>
      <c r="E1793" s="3">
        <f>Table12[[#This Row],[Age]]</f>
        <v>34</v>
      </c>
      <c r="F1793" t="s">
        <v>30</v>
      </c>
      <c r="G1793" t="str">
        <f>Table12[[#This Row],[DVAD]]</f>
        <v>26-35</v>
      </c>
      <c r="H1793" t="str">
        <f>Table12[[#This Row],[Kids]]</f>
        <v>No</v>
      </c>
      <c r="I1793" t="str">
        <f>Table12[[#This Row],[Teens]]</f>
        <v>Yes</v>
      </c>
    </row>
    <row r="1794" spans="1:9" ht="16.5" x14ac:dyDescent="0.3">
      <c r="A1794">
        <f>Table2[[#This Row],[NumWebPurchases]]</f>
        <v>2</v>
      </c>
      <c r="B1794">
        <f>Table2[[#This Row],[NumCatalogPurchases]]</f>
        <v>1</v>
      </c>
      <c r="C1794">
        <f>Table2[[#This Row],[NumStorePurchases]]</f>
        <v>3</v>
      </c>
      <c r="D1794">
        <f>Table2[[#This Row],[NumWebVisitsMonth]]</f>
        <v>5</v>
      </c>
      <c r="E1794" s="3">
        <f>Table12[[#This Row],[Age]]</f>
        <v>63</v>
      </c>
      <c r="F1794" t="s">
        <v>31</v>
      </c>
      <c r="G1794" t="str">
        <f>Table12[[#This Row],[DVAD]]</f>
        <v>56-65</v>
      </c>
      <c r="H1794" t="str">
        <f>Table12[[#This Row],[Kids]]</f>
        <v>Yes</v>
      </c>
      <c r="I1794" t="str">
        <f>Table12[[#This Row],[Teens]]</f>
        <v>Yes</v>
      </c>
    </row>
    <row r="1795" spans="1:9" ht="16.5" x14ac:dyDescent="0.3">
      <c r="A1795">
        <f>Table2[[#This Row],[NumWebPurchases]]</f>
        <v>1</v>
      </c>
      <c r="B1795">
        <f>Table2[[#This Row],[NumCatalogPurchases]]</f>
        <v>0</v>
      </c>
      <c r="C1795">
        <f>Table2[[#This Row],[NumStorePurchases]]</f>
        <v>4</v>
      </c>
      <c r="D1795">
        <f>Table2[[#This Row],[NumWebVisitsMonth]]</f>
        <v>4</v>
      </c>
      <c r="E1795" s="3">
        <f>Table12[[#This Row],[Age]]</f>
        <v>51</v>
      </c>
      <c r="F1795" t="s">
        <v>30</v>
      </c>
      <c r="G1795" t="str">
        <f>Table12[[#This Row],[DVAD]]</f>
        <v>46-55</v>
      </c>
      <c r="H1795" t="str">
        <f>Table12[[#This Row],[Kids]]</f>
        <v>Yes</v>
      </c>
      <c r="I1795" t="str">
        <f>Table12[[#This Row],[Teens]]</f>
        <v>Yes</v>
      </c>
    </row>
    <row r="1796" spans="1:9" ht="16.5" x14ac:dyDescent="0.3">
      <c r="A1796">
        <f>Table2[[#This Row],[NumWebPurchases]]</f>
        <v>3</v>
      </c>
      <c r="B1796">
        <f>Table2[[#This Row],[NumCatalogPurchases]]</f>
        <v>9</v>
      </c>
      <c r="C1796">
        <f>Table2[[#This Row],[NumStorePurchases]]</f>
        <v>13</v>
      </c>
      <c r="D1796">
        <f>Table2[[#This Row],[NumWebVisitsMonth]]</f>
        <v>1</v>
      </c>
      <c r="E1796" s="3">
        <f>Table12[[#This Row],[Age]]</f>
        <v>51</v>
      </c>
      <c r="F1796" t="s">
        <v>31</v>
      </c>
      <c r="G1796" t="str">
        <f>Table12[[#This Row],[DVAD]]</f>
        <v>46-55</v>
      </c>
      <c r="H1796" t="str">
        <f>Table12[[#This Row],[Kids]]</f>
        <v>No</v>
      </c>
      <c r="I1796" t="str">
        <f>Table12[[#This Row],[Teens]]</f>
        <v>No</v>
      </c>
    </row>
    <row r="1797" spans="1:9" ht="16.5" x14ac:dyDescent="0.3">
      <c r="A1797">
        <f>Table2[[#This Row],[NumWebPurchases]]</f>
        <v>2</v>
      </c>
      <c r="B1797">
        <f>Table2[[#This Row],[NumCatalogPurchases]]</f>
        <v>1</v>
      </c>
      <c r="C1797">
        <f>Table2[[#This Row],[NumStorePurchases]]</f>
        <v>3</v>
      </c>
      <c r="D1797">
        <f>Table2[[#This Row],[NumWebVisitsMonth]]</f>
        <v>6</v>
      </c>
      <c r="E1797" s="3">
        <f>Table12[[#This Row],[Age]]</f>
        <v>38</v>
      </c>
      <c r="F1797" t="s">
        <v>33</v>
      </c>
      <c r="G1797" t="str">
        <f>Table12[[#This Row],[DVAD]]</f>
        <v>36-45</v>
      </c>
      <c r="H1797" t="str">
        <f>Table12[[#This Row],[Kids]]</f>
        <v>Yes</v>
      </c>
      <c r="I1797" t="str">
        <f>Table12[[#This Row],[Teens]]</f>
        <v>No</v>
      </c>
    </row>
    <row r="1798" spans="1:9" ht="16.5" x14ac:dyDescent="0.3">
      <c r="A1798">
        <f>Table2[[#This Row],[NumWebPurchases]]</f>
        <v>3</v>
      </c>
      <c r="B1798">
        <f>Table2[[#This Row],[NumCatalogPurchases]]</f>
        <v>3</v>
      </c>
      <c r="C1798">
        <f>Table2[[#This Row],[NumStorePurchases]]</f>
        <v>3</v>
      </c>
      <c r="D1798">
        <f>Table2[[#This Row],[NumWebVisitsMonth]]</f>
        <v>6</v>
      </c>
      <c r="E1798" s="3">
        <f>Table12[[#This Row],[Age]]</f>
        <v>61</v>
      </c>
      <c r="F1798" t="s">
        <v>30</v>
      </c>
      <c r="G1798" t="str">
        <f>Table12[[#This Row],[DVAD]]</f>
        <v>56-65</v>
      </c>
      <c r="H1798" t="str">
        <f>Table12[[#This Row],[Kids]]</f>
        <v>Yes</v>
      </c>
      <c r="I1798" t="str">
        <f>Table12[[#This Row],[Teens]]</f>
        <v>Yes</v>
      </c>
    </row>
    <row r="1799" spans="1:9" ht="16.5" x14ac:dyDescent="0.3">
      <c r="A1799">
        <f>Table2[[#This Row],[NumWebPurchases]]</f>
        <v>1</v>
      </c>
      <c r="B1799">
        <f>Table2[[#This Row],[NumCatalogPurchases]]</f>
        <v>1</v>
      </c>
      <c r="C1799">
        <f>Table2[[#This Row],[NumStorePurchases]]</f>
        <v>2</v>
      </c>
      <c r="D1799">
        <f>Table2[[#This Row],[NumWebVisitsMonth]]</f>
        <v>6</v>
      </c>
      <c r="E1799" s="3">
        <f>Table12[[#This Row],[Age]]</f>
        <v>53</v>
      </c>
      <c r="F1799" t="s">
        <v>30</v>
      </c>
      <c r="G1799" t="str">
        <f>Table12[[#This Row],[DVAD]]</f>
        <v>46-55</v>
      </c>
      <c r="H1799" t="str">
        <f>Table12[[#This Row],[Kids]]</f>
        <v>Yes</v>
      </c>
      <c r="I1799" t="str">
        <f>Table12[[#This Row],[Teens]]</f>
        <v>Yes</v>
      </c>
    </row>
    <row r="1800" spans="1:9" ht="16.5" x14ac:dyDescent="0.3">
      <c r="A1800">
        <f>Table2[[#This Row],[NumWebPurchases]]</f>
        <v>3</v>
      </c>
      <c r="B1800">
        <f>Table2[[#This Row],[NumCatalogPurchases]]</f>
        <v>2</v>
      </c>
      <c r="C1800">
        <f>Table2[[#This Row],[NumStorePurchases]]</f>
        <v>8</v>
      </c>
      <c r="D1800">
        <f>Table2[[#This Row],[NumWebVisitsMonth]]</f>
        <v>3</v>
      </c>
      <c r="E1800" s="3">
        <f>Table12[[#This Row],[Age]]</f>
        <v>58</v>
      </c>
      <c r="F1800" t="s">
        <v>31</v>
      </c>
      <c r="G1800" t="str">
        <f>Table12[[#This Row],[DVAD]]</f>
        <v>56-65</v>
      </c>
      <c r="H1800" t="str">
        <f>Table12[[#This Row],[Kids]]</f>
        <v>No</v>
      </c>
      <c r="I1800" t="str">
        <f>Table12[[#This Row],[Teens]]</f>
        <v>Yes</v>
      </c>
    </row>
    <row r="1801" spans="1:9" ht="16.5" x14ac:dyDescent="0.3">
      <c r="A1801">
        <f>Table2[[#This Row],[NumWebPurchases]]</f>
        <v>3</v>
      </c>
      <c r="B1801">
        <f>Table2[[#This Row],[NumCatalogPurchases]]</f>
        <v>0</v>
      </c>
      <c r="C1801">
        <f>Table2[[#This Row],[NumStorePurchases]]</f>
        <v>3</v>
      </c>
      <c r="D1801">
        <f>Table2[[#This Row],[NumWebVisitsMonth]]</f>
        <v>6</v>
      </c>
      <c r="E1801" s="3">
        <f>Table12[[#This Row],[Age]]</f>
        <v>37</v>
      </c>
      <c r="F1801" t="s">
        <v>31</v>
      </c>
      <c r="G1801" t="str">
        <f>Table12[[#This Row],[DVAD]]</f>
        <v>36-45</v>
      </c>
      <c r="H1801" t="str">
        <f>Table12[[#This Row],[Kids]]</f>
        <v>Yes</v>
      </c>
      <c r="I1801" t="str">
        <f>Table12[[#This Row],[Teens]]</f>
        <v>No</v>
      </c>
    </row>
    <row r="1802" spans="1:9" ht="16.5" x14ac:dyDescent="0.3">
      <c r="A1802">
        <f>Table2[[#This Row],[NumWebPurchases]]</f>
        <v>6</v>
      </c>
      <c r="B1802">
        <f>Table2[[#This Row],[NumCatalogPurchases]]</f>
        <v>3</v>
      </c>
      <c r="C1802">
        <f>Table2[[#This Row],[NumStorePurchases]]</f>
        <v>4</v>
      </c>
      <c r="D1802">
        <f>Table2[[#This Row],[NumWebVisitsMonth]]</f>
        <v>4</v>
      </c>
      <c r="E1802" s="3">
        <f>Table12[[#This Row],[Age]]</f>
        <v>50</v>
      </c>
      <c r="F1802" t="s">
        <v>31</v>
      </c>
      <c r="G1802" t="str">
        <f>Table12[[#This Row],[DVAD]]</f>
        <v>46-55</v>
      </c>
      <c r="H1802" t="str">
        <f>Table12[[#This Row],[Kids]]</f>
        <v>No</v>
      </c>
      <c r="I1802" t="str">
        <f>Table12[[#This Row],[Teens]]</f>
        <v>Yes</v>
      </c>
    </row>
    <row r="1803" spans="1:9" ht="16.5" x14ac:dyDescent="0.3">
      <c r="A1803">
        <f>Table2[[#This Row],[NumWebPurchases]]</f>
        <v>7</v>
      </c>
      <c r="B1803">
        <f>Table2[[#This Row],[NumCatalogPurchases]]</f>
        <v>5</v>
      </c>
      <c r="C1803">
        <f>Table2[[#This Row],[NumStorePurchases]]</f>
        <v>8</v>
      </c>
      <c r="D1803">
        <f>Table2[[#This Row],[NumWebVisitsMonth]]</f>
        <v>4</v>
      </c>
      <c r="E1803" s="3">
        <f>Table12[[#This Row],[Age]]</f>
        <v>33</v>
      </c>
      <c r="F1803" t="s">
        <v>31</v>
      </c>
      <c r="G1803" t="str">
        <f>Table12[[#This Row],[DVAD]]</f>
        <v>26-35</v>
      </c>
      <c r="H1803" t="str">
        <f>Table12[[#This Row],[Kids]]</f>
        <v>Yes</v>
      </c>
      <c r="I1803" t="str">
        <f>Table12[[#This Row],[Teens]]</f>
        <v>No</v>
      </c>
    </row>
    <row r="1804" spans="1:9" ht="16.5" x14ac:dyDescent="0.3">
      <c r="A1804">
        <f>Table2[[#This Row],[NumWebPurchases]]</f>
        <v>7</v>
      </c>
      <c r="B1804">
        <f>Table2[[#This Row],[NumCatalogPurchases]]</f>
        <v>7</v>
      </c>
      <c r="C1804">
        <f>Table2[[#This Row],[NumStorePurchases]]</f>
        <v>10</v>
      </c>
      <c r="D1804">
        <f>Table2[[#This Row],[NumWebVisitsMonth]]</f>
        <v>3</v>
      </c>
      <c r="E1804" s="3">
        <f>Table12[[#This Row],[Age]]</f>
        <v>38</v>
      </c>
      <c r="F1804" t="s">
        <v>31</v>
      </c>
      <c r="G1804" t="str">
        <f>Table12[[#This Row],[DVAD]]</f>
        <v>36-45</v>
      </c>
      <c r="H1804" t="str">
        <f>Table12[[#This Row],[Kids]]</f>
        <v>No</v>
      </c>
      <c r="I1804" t="str">
        <f>Table12[[#This Row],[Teens]]</f>
        <v>Yes</v>
      </c>
    </row>
    <row r="1805" spans="1:9" ht="16.5" x14ac:dyDescent="0.3">
      <c r="A1805">
        <f>Table2[[#This Row],[NumWebPurchases]]</f>
        <v>10</v>
      </c>
      <c r="B1805">
        <f>Table2[[#This Row],[NumCatalogPurchases]]</f>
        <v>5</v>
      </c>
      <c r="C1805">
        <f>Table2[[#This Row],[NumStorePurchases]]</f>
        <v>13</v>
      </c>
      <c r="D1805">
        <f>Table2[[#This Row],[NumWebVisitsMonth]]</f>
        <v>6</v>
      </c>
      <c r="E1805" s="3">
        <f>Table12[[#This Row],[Age]]</f>
        <v>38</v>
      </c>
      <c r="F1805" t="s">
        <v>30</v>
      </c>
      <c r="G1805" t="str">
        <f>Table12[[#This Row],[DVAD]]</f>
        <v>36-45</v>
      </c>
      <c r="H1805" t="str">
        <f>Table12[[#This Row],[Kids]]</f>
        <v>No</v>
      </c>
      <c r="I1805" t="str">
        <f>Table12[[#This Row],[Teens]]</f>
        <v>Yes</v>
      </c>
    </row>
    <row r="1806" spans="1:9" ht="16.5" x14ac:dyDescent="0.3">
      <c r="A1806">
        <f>Table2[[#This Row],[NumWebPurchases]]</f>
        <v>3</v>
      </c>
      <c r="B1806">
        <f>Table2[[#This Row],[NumCatalogPurchases]]</f>
        <v>1</v>
      </c>
      <c r="C1806">
        <f>Table2[[#This Row],[NumStorePurchases]]</f>
        <v>4</v>
      </c>
      <c r="D1806">
        <f>Table2[[#This Row],[NumWebVisitsMonth]]</f>
        <v>5</v>
      </c>
      <c r="E1806" s="3">
        <f>Table12[[#This Row],[Age]]</f>
        <v>62</v>
      </c>
      <c r="F1806" t="s">
        <v>33</v>
      </c>
      <c r="G1806" t="str">
        <f>Table12[[#This Row],[DVAD]]</f>
        <v>56-65</v>
      </c>
      <c r="H1806" t="str">
        <f>Table12[[#This Row],[Kids]]</f>
        <v>Yes</v>
      </c>
      <c r="I1806" t="str">
        <f>Table12[[#This Row],[Teens]]</f>
        <v>Yes</v>
      </c>
    </row>
    <row r="1807" spans="1:9" ht="16.5" x14ac:dyDescent="0.3">
      <c r="A1807">
        <f>Table2[[#This Row],[NumWebPurchases]]</f>
        <v>5</v>
      </c>
      <c r="B1807">
        <f>Table2[[#This Row],[NumCatalogPurchases]]</f>
        <v>1</v>
      </c>
      <c r="C1807">
        <f>Table2[[#This Row],[NumStorePurchases]]</f>
        <v>8</v>
      </c>
      <c r="D1807">
        <f>Table2[[#This Row],[NumWebVisitsMonth]]</f>
        <v>7</v>
      </c>
      <c r="E1807" s="3">
        <f>Table12[[#This Row],[Age]]</f>
        <v>47</v>
      </c>
      <c r="F1807" t="s">
        <v>31</v>
      </c>
      <c r="G1807" t="str">
        <f>Table12[[#This Row],[DVAD]]</f>
        <v>46-55</v>
      </c>
      <c r="H1807" t="str">
        <f>Table12[[#This Row],[Kids]]</f>
        <v>Yes</v>
      </c>
      <c r="I1807" t="str">
        <f>Table12[[#This Row],[Teens]]</f>
        <v>Yes</v>
      </c>
    </row>
    <row r="1808" spans="1:9" ht="16.5" x14ac:dyDescent="0.3">
      <c r="A1808">
        <f>Table2[[#This Row],[NumWebPurchases]]</f>
        <v>1</v>
      </c>
      <c r="B1808">
        <f>Table2[[#This Row],[NumCatalogPurchases]]</f>
        <v>1</v>
      </c>
      <c r="C1808">
        <f>Table2[[#This Row],[NumStorePurchases]]</f>
        <v>2</v>
      </c>
      <c r="D1808">
        <f>Table2[[#This Row],[NumWebVisitsMonth]]</f>
        <v>7</v>
      </c>
      <c r="E1808" s="3">
        <f>Table12[[#This Row],[Age]]</f>
        <v>63</v>
      </c>
      <c r="F1808" t="s">
        <v>30</v>
      </c>
      <c r="G1808" t="str">
        <f>Table12[[#This Row],[DVAD]]</f>
        <v>56-65</v>
      </c>
      <c r="H1808" t="str">
        <f>Table12[[#This Row],[Kids]]</f>
        <v>Yes</v>
      </c>
      <c r="I1808" t="str">
        <f>Table12[[#This Row],[Teens]]</f>
        <v>Yes</v>
      </c>
    </row>
    <row r="1809" spans="1:9" ht="16.5" x14ac:dyDescent="0.3">
      <c r="A1809">
        <f>Table2[[#This Row],[NumWebPurchases]]</f>
        <v>5</v>
      </c>
      <c r="B1809">
        <f>Table2[[#This Row],[NumCatalogPurchases]]</f>
        <v>5</v>
      </c>
      <c r="C1809">
        <f>Table2[[#This Row],[NumStorePurchases]]</f>
        <v>12</v>
      </c>
      <c r="D1809">
        <f>Table2[[#This Row],[NumWebVisitsMonth]]</f>
        <v>5</v>
      </c>
      <c r="E1809" s="3">
        <f>Table12[[#This Row],[Age]]</f>
        <v>55</v>
      </c>
      <c r="F1809" t="s">
        <v>30</v>
      </c>
      <c r="G1809" t="str">
        <f>Table12[[#This Row],[DVAD]]</f>
        <v>46-55</v>
      </c>
      <c r="H1809" t="str">
        <f>Table12[[#This Row],[Kids]]</f>
        <v>No</v>
      </c>
      <c r="I1809" t="str">
        <f>Table12[[#This Row],[Teens]]</f>
        <v>Yes</v>
      </c>
    </row>
    <row r="1810" spans="1:9" ht="16.5" x14ac:dyDescent="0.3">
      <c r="A1810">
        <f>Table2[[#This Row],[NumWebPurchases]]</f>
        <v>23</v>
      </c>
      <c r="B1810">
        <f>Table2[[#This Row],[NumCatalogPurchases]]</f>
        <v>1</v>
      </c>
      <c r="C1810">
        <f>Table2[[#This Row],[NumStorePurchases]]</f>
        <v>1</v>
      </c>
      <c r="D1810">
        <f>Table2[[#This Row],[NumWebVisitsMonth]]</f>
        <v>0</v>
      </c>
      <c r="E1810" s="3">
        <f>Table12[[#This Row],[Age]]</f>
        <v>47</v>
      </c>
      <c r="F1810" t="s">
        <v>33</v>
      </c>
      <c r="G1810" t="str">
        <f>Table12[[#This Row],[DVAD]]</f>
        <v>46-55</v>
      </c>
      <c r="H1810" t="str">
        <f>Table12[[#This Row],[Kids]]</f>
        <v>No</v>
      </c>
      <c r="I1810" t="str">
        <f>Table12[[#This Row],[Teens]]</f>
        <v>Yes</v>
      </c>
    </row>
    <row r="1811" spans="1:9" ht="16.5" x14ac:dyDescent="0.3">
      <c r="A1811">
        <f>Table2[[#This Row],[NumWebPurchases]]</f>
        <v>2</v>
      </c>
      <c r="B1811">
        <f>Table2[[#This Row],[NumCatalogPurchases]]</f>
        <v>0</v>
      </c>
      <c r="C1811">
        <f>Table2[[#This Row],[NumStorePurchases]]</f>
        <v>4</v>
      </c>
      <c r="D1811">
        <f>Table2[[#This Row],[NumWebVisitsMonth]]</f>
        <v>5</v>
      </c>
      <c r="E1811" s="3">
        <f>Table12[[#This Row],[Age]]</f>
        <v>49</v>
      </c>
      <c r="F1811" t="s">
        <v>30</v>
      </c>
      <c r="G1811" t="str">
        <f>Table12[[#This Row],[DVAD]]</f>
        <v>46-55</v>
      </c>
      <c r="H1811" t="str">
        <f>Table12[[#This Row],[Kids]]</f>
        <v>Yes</v>
      </c>
      <c r="I1811" t="str">
        <f>Table12[[#This Row],[Teens]]</f>
        <v>Yes</v>
      </c>
    </row>
    <row r="1812" spans="1:9" ht="16.5" x14ac:dyDescent="0.3">
      <c r="A1812">
        <f>Table2[[#This Row],[NumWebPurchases]]</f>
        <v>4</v>
      </c>
      <c r="B1812">
        <f>Table2[[#This Row],[NumCatalogPurchases]]</f>
        <v>6</v>
      </c>
      <c r="C1812">
        <f>Table2[[#This Row],[NumStorePurchases]]</f>
        <v>6</v>
      </c>
      <c r="D1812">
        <f>Table2[[#This Row],[NumWebVisitsMonth]]</f>
        <v>1</v>
      </c>
      <c r="E1812" s="3">
        <f>Table12[[#This Row],[Age]]</f>
        <v>58</v>
      </c>
      <c r="F1812" t="s">
        <v>31</v>
      </c>
      <c r="G1812" t="str">
        <f>Table12[[#This Row],[DVAD]]</f>
        <v>56-65</v>
      </c>
      <c r="H1812" t="str">
        <f>Table12[[#This Row],[Kids]]</f>
        <v>No</v>
      </c>
      <c r="I1812" t="str">
        <f>Table12[[#This Row],[Teens]]</f>
        <v>No</v>
      </c>
    </row>
    <row r="1813" spans="1:9" ht="16.5" x14ac:dyDescent="0.3">
      <c r="A1813">
        <f>Table2[[#This Row],[NumWebPurchases]]</f>
        <v>3</v>
      </c>
      <c r="B1813">
        <f>Table2[[#This Row],[NumCatalogPurchases]]</f>
        <v>5</v>
      </c>
      <c r="C1813">
        <f>Table2[[#This Row],[NumStorePurchases]]</f>
        <v>8</v>
      </c>
      <c r="D1813">
        <f>Table2[[#This Row],[NumWebVisitsMonth]]</f>
        <v>3</v>
      </c>
      <c r="E1813" s="3">
        <f>Table12[[#This Row],[Age]]</f>
        <v>38</v>
      </c>
      <c r="F1813" t="s">
        <v>30</v>
      </c>
      <c r="G1813" t="str">
        <f>Table12[[#This Row],[DVAD]]</f>
        <v>36-45</v>
      </c>
      <c r="H1813" t="str">
        <f>Table12[[#This Row],[Kids]]</f>
        <v>No</v>
      </c>
      <c r="I1813" t="str">
        <f>Table12[[#This Row],[Teens]]</f>
        <v>No</v>
      </c>
    </row>
    <row r="1814" spans="1:9" ht="16.5" x14ac:dyDescent="0.3">
      <c r="A1814">
        <f>Table2[[#This Row],[NumWebPurchases]]</f>
        <v>1</v>
      </c>
      <c r="B1814">
        <f>Table2[[#This Row],[NumCatalogPurchases]]</f>
        <v>0</v>
      </c>
      <c r="C1814">
        <f>Table2[[#This Row],[NumStorePurchases]]</f>
        <v>3</v>
      </c>
      <c r="D1814">
        <f>Table2[[#This Row],[NumWebVisitsMonth]]</f>
        <v>8</v>
      </c>
      <c r="E1814" s="3">
        <f>Table12[[#This Row],[Age]]</f>
        <v>46</v>
      </c>
      <c r="F1814" t="s">
        <v>33</v>
      </c>
      <c r="G1814" t="str">
        <f>Table12[[#This Row],[DVAD]]</f>
        <v>46-55</v>
      </c>
      <c r="H1814" t="str">
        <f>Table12[[#This Row],[Kids]]</f>
        <v>Yes</v>
      </c>
      <c r="I1814" t="str">
        <f>Table12[[#This Row],[Teens]]</f>
        <v>Yes</v>
      </c>
    </row>
    <row r="1815" spans="1:9" ht="16.5" x14ac:dyDescent="0.3">
      <c r="A1815">
        <f>Table2[[#This Row],[NumWebPurchases]]</f>
        <v>4</v>
      </c>
      <c r="B1815">
        <f>Table2[[#This Row],[NumCatalogPurchases]]</f>
        <v>4</v>
      </c>
      <c r="C1815">
        <f>Table2[[#This Row],[NumStorePurchases]]</f>
        <v>7</v>
      </c>
      <c r="D1815">
        <f>Table2[[#This Row],[NumWebVisitsMonth]]</f>
        <v>9</v>
      </c>
      <c r="E1815" s="3">
        <f>Table12[[#This Row],[Age]]</f>
        <v>49</v>
      </c>
      <c r="F1815" t="s">
        <v>31</v>
      </c>
      <c r="G1815" t="str">
        <f>Table12[[#This Row],[DVAD]]</f>
        <v>46-55</v>
      </c>
      <c r="H1815" t="str">
        <f>Table12[[#This Row],[Kids]]</f>
        <v>No</v>
      </c>
      <c r="I1815" t="str">
        <f>Table12[[#This Row],[Teens]]</f>
        <v>Yes</v>
      </c>
    </row>
    <row r="1816" spans="1:9" ht="16.5" x14ac:dyDescent="0.3">
      <c r="A1816">
        <f>Table2[[#This Row],[NumWebPurchases]]</f>
        <v>4</v>
      </c>
      <c r="B1816">
        <f>Table2[[#This Row],[NumCatalogPurchases]]</f>
        <v>3</v>
      </c>
      <c r="C1816">
        <f>Table2[[#This Row],[NumStorePurchases]]</f>
        <v>6</v>
      </c>
      <c r="D1816">
        <f>Table2[[#This Row],[NumWebVisitsMonth]]</f>
        <v>1</v>
      </c>
      <c r="E1816" s="3">
        <f>Table12[[#This Row],[Age]]</f>
        <v>45</v>
      </c>
      <c r="F1816" t="s">
        <v>35</v>
      </c>
      <c r="G1816" t="str">
        <f>Table12[[#This Row],[DVAD]]</f>
        <v>36-45</v>
      </c>
      <c r="H1816" t="str">
        <f>Table12[[#This Row],[Kids]]</f>
        <v>No</v>
      </c>
      <c r="I1816" t="str">
        <f>Table12[[#This Row],[Teens]]</f>
        <v>No</v>
      </c>
    </row>
    <row r="1817" spans="1:9" ht="16.5" x14ac:dyDescent="0.3">
      <c r="A1817">
        <f>Table2[[#This Row],[NumWebPurchases]]</f>
        <v>2</v>
      </c>
      <c r="B1817">
        <f>Table2[[#This Row],[NumCatalogPurchases]]</f>
        <v>3</v>
      </c>
      <c r="C1817">
        <f>Table2[[#This Row],[NumStorePurchases]]</f>
        <v>6</v>
      </c>
      <c r="D1817">
        <f>Table2[[#This Row],[NumWebVisitsMonth]]</f>
        <v>7</v>
      </c>
      <c r="E1817" s="3">
        <f>Table12[[#This Row],[Age]]</f>
        <v>21</v>
      </c>
      <c r="F1817" t="s">
        <v>31</v>
      </c>
      <c r="G1817" t="str">
        <f>Table12[[#This Row],[DVAD]]</f>
        <v>16-25</v>
      </c>
      <c r="H1817" t="str">
        <f>Table12[[#This Row],[Kids]]</f>
        <v>No</v>
      </c>
      <c r="I1817" t="str">
        <f>Table12[[#This Row],[Teens]]</f>
        <v>No</v>
      </c>
    </row>
    <row r="1818" spans="1:9" ht="16.5" x14ac:dyDescent="0.3">
      <c r="A1818">
        <f>Table2[[#This Row],[NumWebPurchases]]</f>
        <v>5</v>
      </c>
      <c r="B1818">
        <f>Table2[[#This Row],[NumCatalogPurchases]]</f>
        <v>4</v>
      </c>
      <c r="C1818">
        <f>Table2[[#This Row],[NumStorePurchases]]</f>
        <v>8</v>
      </c>
      <c r="D1818">
        <f>Table2[[#This Row],[NumWebVisitsMonth]]</f>
        <v>2</v>
      </c>
      <c r="E1818" s="3">
        <f>Table12[[#This Row],[Age]]</f>
        <v>59</v>
      </c>
      <c r="F1818" t="s">
        <v>31</v>
      </c>
      <c r="G1818" t="str">
        <f>Table12[[#This Row],[DVAD]]</f>
        <v>56-65</v>
      </c>
      <c r="H1818" t="str">
        <f>Table12[[#This Row],[Kids]]</f>
        <v>No</v>
      </c>
      <c r="I1818" t="str">
        <f>Table12[[#This Row],[Teens]]</f>
        <v>Yes</v>
      </c>
    </row>
    <row r="1819" spans="1:9" ht="16.5" x14ac:dyDescent="0.3">
      <c r="A1819">
        <f>Table2[[#This Row],[NumWebPurchases]]</f>
        <v>1</v>
      </c>
      <c r="B1819">
        <f>Table2[[#This Row],[NumCatalogPurchases]]</f>
        <v>0</v>
      </c>
      <c r="C1819">
        <f>Table2[[#This Row],[NumStorePurchases]]</f>
        <v>3</v>
      </c>
      <c r="D1819">
        <f>Table2[[#This Row],[NumWebVisitsMonth]]</f>
        <v>9</v>
      </c>
      <c r="E1819" s="3">
        <f>Table12[[#This Row],[Age]]</f>
        <v>30</v>
      </c>
      <c r="F1819" t="s">
        <v>30</v>
      </c>
      <c r="G1819" t="str">
        <f>Table12[[#This Row],[DVAD]]</f>
        <v>26-35</v>
      </c>
      <c r="H1819" t="str">
        <f>Table12[[#This Row],[Kids]]</f>
        <v>Yes</v>
      </c>
      <c r="I1819" t="str">
        <f>Table12[[#This Row],[Teens]]</f>
        <v>No</v>
      </c>
    </row>
    <row r="1820" spans="1:9" ht="16.5" x14ac:dyDescent="0.3">
      <c r="A1820">
        <f>Table2[[#This Row],[NumWebPurchases]]</f>
        <v>9</v>
      </c>
      <c r="B1820">
        <f>Table2[[#This Row],[NumCatalogPurchases]]</f>
        <v>2</v>
      </c>
      <c r="C1820">
        <f>Table2[[#This Row],[NumStorePurchases]]</f>
        <v>9</v>
      </c>
      <c r="D1820">
        <f>Table2[[#This Row],[NumWebVisitsMonth]]</f>
        <v>5</v>
      </c>
      <c r="E1820" s="3">
        <f>Table12[[#This Row],[Age]]</f>
        <v>31</v>
      </c>
      <c r="F1820" t="s">
        <v>33</v>
      </c>
      <c r="G1820" t="str">
        <f>Table12[[#This Row],[DVAD]]</f>
        <v>26-35</v>
      </c>
      <c r="H1820" t="str">
        <f>Table12[[#This Row],[Kids]]</f>
        <v>No</v>
      </c>
      <c r="I1820" t="str">
        <f>Table12[[#This Row],[Teens]]</f>
        <v>Yes</v>
      </c>
    </row>
    <row r="1821" spans="1:9" ht="16.5" x14ac:dyDescent="0.3">
      <c r="A1821">
        <f>Table2[[#This Row],[NumWebPurchases]]</f>
        <v>5</v>
      </c>
      <c r="B1821">
        <f>Table2[[#This Row],[NumCatalogPurchases]]</f>
        <v>7</v>
      </c>
      <c r="C1821">
        <f>Table2[[#This Row],[NumStorePurchases]]</f>
        <v>9</v>
      </c>
      <c r="D1821">
        <f>Table2[[#This Row],[NumWebVisitsMonth]]</f>
        <v>7</v>
      </c>
      <c r="E1821" s="3">
        <f>Table12[[#This Row],[Age]]</f>
        <v>62</v>
      </c>
      <c r="F1821" t="s">
        <v>31</v>
      </c>
      <c r="G1821" t="str">
        <f>Table12[[#This Row],[DVAD]]</f>
        <v>56-65</v>
      </c>
      <c r="H1821" t="str">
        <f>Table12[[#This Row],[Kids]]</f>
        <v>No</v>
      </c>
      <c r="I1821" t="str">
        <f>Table12[[#This Row],[Teens]]</f>
        <v>No</v>
      </c>
    </row>
    <row r="1822" spans="1:9" ht="16.5" x14ac:dyDescent="0.3">
      <c r="A1822">
        <f>Table2[[#This Row],[NumWebPurchases]]</f>
        <v>6</v>
      </c>
      <c r="B1822">
        <f>Table2[[#This Row],[NumCatalogPurchases]]</f>
        <v>2</v>
      </c>
      <c r="C1822">
        <f>Table2[[#This Row],[NumStorePurchases]]</f>
        <v>8</v>
      </c>
      <c r="D1822">
        <f>Table2[[#This Row],[NumWebVisitsMonth]]</f>
        <v>5</v>
      </c>
      <c r="E1822" s="3">
        <f>Table12[[#This Row],[Age]]</f>
        <v>57</v>
      </c>
      <c r="F1822" t="s">
        <v>31</v>
      </c>
      <c r="G1822" t="str">
        <f>Table12[[#This Row],[DVAD]]</f>
        <v>56-65</v>
      </c>
      <c r="H1822" t="str">
        <f>Table12[[#This Row],[Kids]]</f>
        <v>No</v>
      </c>
      <c r="I1822" t="str">
        <f>Table12[[#This Row],[Teens]]</f>
        <v>Yes</v>
      </c>
    </row>
    <row r="1823" spans="1:9" ht="16.5" x14ac:dyDescent="0.3">
      <c r="A1823">
        <f>Table2[[#This Row],[NumWebPurchases]]</f>
        <v>1</v>
      </c>
      <c r="B1823">
        <f>Table2[[#This Row],[NumCatalogPurchases]]</f>
        <v>0</v>
      </c>
      <c r="C1823">
        <f>Table2[[#This Row],[NumStorePurchases]]</f>
        <v>2</v>
      </c>
      <c r="D1823">
        <f>Table2[[#This Row],[NumWebVisitsMonth]]</f>
        <v>7</v>
      </c>
      <c r="E1823" s="3">
        <f>Table12[[#This Row],[Age]]</f>
        <v>53</v>
      </c>
      <c r="F1823" t="s">
        <v>35</v>
      </c>
      <c r="G1823" t="str">
        <f>Table12[[#This Row],[DVAD]]</f>
        <v>46-55</v>
      </c>
      <c r="H1823" t="str">
        <f>Table12[[#This Row],[Kids]]</f>
        <v>Yes</v>
      </c>
      <c r="I1823" t="str">
        <f>Table12[[#This Row],[Teens]]</f>
        <v>Yes</v>
      </c>
    </row>
    <row r="1824" spans="1:9" ht="16.5" x14ac:dyDescent="0.3">
      <c r="A1824">
        <f>Table2[[#This Row],[NumWebPurchases]]</f>
        <v>5</v>
      </c>
      <c r="B1824">
        <f>Table2[[#This Row],[NumCatalogPurchases]]</f>
        <v>3</v>
      </c>
      <c r="C1824">
        <f>Table2[[#This Row],[NumStorePurchases]]</f>
        <v>5</v>
      </c>
      <c r="D1824">
        <f>Table2[[#This Row],[NumWebVisitsMonth]]</f>
        <v>4</v>
      </c>
      <c r="E1824" s="3">
        <f>Table12[[#This Row],[Age]]</f>
        <v>52</v>
      </c>
      <c r="F1824" t="s">
        <v>30</v>
      </c>
      <c r="G1824" t="str">
        <f>Table12[[#This Row],[DVAD]]</f>
        <v>46-55</v>
      </c>
      <c r="H1824" t="str">
        <f>Table12[[#This Row],[Kids]]</f>
        <v>No</v>
      </c>
      <c r="I1824" t="str">
        <f>Table12[[#This Row],[Teens]]</f>
        <v>Yes</v>
      </c>
    </row>
    <row r="1825" spans="1:9" ht="16.5" x14ac:dyDescent="0.3">
      <c r="A1825">
        <f>Table2[[#This Row],[NumWebPurchases]]</f>
        <v>2</v>
      </c>
      <c r="B1825">
        <f>Table2[[#This Row],[NumCatalogPurchases]]</f>
        <v>0</v>
      </c>
      <c r="C1825">
        <f>Table2[[#This Row],[NumStorePurchases]]</f>
        <v>3</v>
      </c>
      <c r="D1825">
        <f>Table2[[#This Row],[NumWebVisitsMonth]]</f>
        <v>7</v>
      </c>
      <c r="E1825" s="3">
        <f>Table12[[#This Row],[Age]]</f>
        <v>42</v>
      </c>
      <c r="F1825" t="s">
        <v>33</v>
      </c>
      <c r="G1825" t="str">
        <f>Table12[[#This Row],[DVAD]]</f>
        <v>36-45</v>
      </c>
      <c r="H1825" t="str">
        <f>Table12[[#This Row],[Kids]]</f>
        <v>Yes</v>
      </c>
      <c r="I1825" t="str">
        <f>Table12[[#This Row],[Teens]]</f>
        <v>Yes</v>
      </c>
    </row>
    <row r="1826" spans="1:9" ht="16.5" x14ac:dyDescent="0.3">
      <c r="A1826">
        <f>Table2[[#This Row],[NumWebPurchases]]</f>
        <v>2</v>
      </c>
      <c r="B1826">
        <f>Table2[[#This Row],[NumCatalogPurchases]]</f>
        <v>1</v>
      </c>
      <c r="C1826">
        <f>Table2[[#This Row],[NumStorePurchases]]</f>
        <v>4</v>
      </c>
      <c r="D1826">
        <f>Table2[[#This Row],[NumWebVisitsMonth]]</f>
        <v>6</v>
      </c>
      <c r="E1826" s="3">
        <f>Table12[[#This Row],[Age]]</f>
        <v>42</v>
      </c>
      <c r="F1826" t="s">
        <v>31</v>
      </c>
      <c r="G1826" t="str">
        <f>Table12[[#This Row],[DVAD]]</f>
        <v>36-45</v>
      </c>
      <c r="H1826" t="str">
        <f>Table12[[#This Row],[Kids]]</f>
        <v>Yes</v>
      </c>
      <c r="I1826" t="str">
        <f>Table12[[#This Row],[Teens]]</f>
        <v>Yes</v>
      </c>
    </row>
    <row r="1827" spans="1:9" ht="16.5" x14ac:dyDescent="0.3">
      <c r="A1827">
        <f>Table2[[#This Row],[NumWebPurchases]]</f>
        <v>4</v>
      </c>
      <c r="B1827">
        <f>Table2[[#This Row],[NumCatalogPurchases]]</f>
        <v>4</v>
      </c>
      <c r="C1827">
        <f>Table2[[#This Row],[NumStorePurchases]]</f>
        <v>12</v>
      </c>
      <c r="D1827">
        <f>Table2[[#This Row],[NumWebVisitsMonth]]</f>
        <v>2</v>
      </c>
      <c r="E1827" s="3">
        <f>Table12[[#This Row],[Age]]</f>
        <v>45</v>
      </c>
      <c r="F1827" t="s">
        <v>33</v>
      </c>
      <c r="G1827" t="str">
        <f>Table12[[#This Row],[DVAD]]</f>
        <v>36-45</v>
      </c>
      <c r="H1827" t="str">
        <f>Table12[[#This Row],[Kids]]</f>
        <v>No</v>
      </c>
      <c r="I1827" t="str">
        <f>Table12[[#This Row],[Teens]]</f>
        <v>Yes</v>
      </c>
    </row>
    <row r="1828" spans="1:9" ht="16.5" x14ac:dyDescent="0.3">
      <c r="A1828">
        <f>Table2[[#This Row],[NumWebPurchases]]</f>
        <v>9</v>
      </c>
      <c r="B1828">
        <f>Table2[[#This Row],[NumCatalogPurchases]]</f>
        <v>5</v>
      </c>
      <c r="C1828">
        <f>Table2[[#This Row],[NumStorePurchases]]</f>
        <v>9</v>
      </c>
      <c r="D1828">
        <f>Table2[[#This Row],[NumWebVisitsMonth]]</f>
        <v>7</v>
      </c>
      <c r="E1828" s="3">
        <f>Table12[[#This Row],[Age]]</f>
        <v>34</v>
      </c>
      <c r="F1828" t="s">
        <v>38</v>
      </c>
      <c r="G1828" t="str">
        <f>Table12[[#This Row],[DVAD]]</f>
        <v>26-35</v>
      </c>
      <c r="H1828" t="str">
        <f>Table12[[#This Row],[Kids]]</f>
        <v>No</v>
      </c>
      <c r="I1828" t="str">
        <f>Table12[[#This Row],[Teens]]</f>
        <v>No</v>
      </c>
    </row>
    <row r="1829" spans="1:9" ht="16.5" x14ac:dyDescent="0.3">
      <c r="A1829">
        <f>Table2[[#This Row],[NumWebPurchases]]</f>
        <v>1</v>
      </c>
      <c r="B1829">
        <f>Table2[[#This Row],[NumCatalogPurchases]]</f>
        <v>1</v>
      </c>
      <c r="C1829">
        <f>Table2[[#This Row],[NumStorePurchases]]</f>
        <v>2</v>
      </c>
      <c r="D1829">
        <f>Table2[[#This Row],[NumWebVisitsMonth]]</f>
        <v>8</v>
      </c>
      <c r="E1829" s="3">
        <f>Table12[[#This Row],[Age]]</f>
        <v>44</v>
      </c>
      <c r="F1829" t="s">
        <v>31</v>
      </c>
      <c r="G1829" t="str">
        <f>Table12[[#This Row],[DVAD]]</f>
        <v>36-45</v>
      </c>
      <c r="H1829" t="str">
        <f>Table12[[#This Row],[Kids]]</f>
        <v>Yes</v>
      </c>
      <c r="I1829" t="str">
        <f>Table12[[#This Row],[Teens]]</f>
        <v>No</v>
      </c>
    </row>
    <row r="1830" spans="1:9" ht="16.5" x14ac:dyDescent="0.3">
      <c r="A1830">
        <f>Table2[[#This Row],[NumWebPurchases]]</f>
        <v>5</v>
      </c>
      <c r="B1830">
        <f>Table2[[#This Row],[NumCatalogPurchases]]</f>
        <v>2</v>
      </c>
      <c r="C1830">
        <f>Table2[[#This Row],[NumStorePurchases]]</f>
        <v>6</v>
      </c>
      <c r="D1830">
        <f>Table2[[#This Row],[NumWebVisitsMonth]]</f>
        <v>5</v>
      </c>
      <c r="E1830" s="3">
        <f>Table12[[#This Row],[Age]]</f>
        <v>48</v>
      </c>
      <c r="F1830" t="s">
        <v>33</v>
      </c>
      <c r="G1830" t="str">
        <f>Table12[[#This Row],[DVAD]]</f>
        <v>46-55</v>
      </c>
      <c r="H1830" t="str">
        <f>Table12[[#This Row],[Kids]]</f>
        <v>No</v>
      </c>
      <c r="I1830" t="str">
        <f>Table12[[#This Row],[Teens]]</f>
        <v>Yes</v>
      </c>
    </row>
    <row r="1831" spans="1:9" ht="16.5" x14ac:dyDescent="0.3">
      <c r="A1831">
        <f>Table2[[#This Row],[NumWebPurchases]]</f>
        <v>4</v>
      </c>
      <c r="B1831">
        <f>Table2[[#This Row],[NumCatalogPurchases]]</f>
        <v>6</v>
      </c>
      <c r="C1831">
        <f>Table2[[#This Row],[NumStorePurchases]]</f>
        <v>5</v>
      </c>
      <c r="D1831">
        <f>Table2[[#This Row],[NumWebVisitsMonth]]</f>
        <v>2</v>
      </c>
      <c r="E1831" s="3">
        <f>Table12[[#This Row],[Age]]</f>
        <v>27</v>
      </c>
      <c r="F1831" t="s">
        <v>31</v>
      </c>
      <c r="G1831" t="str">
        <f>Table12[[#This Row],[DVAD]]</f>
        <v>26-35</v>
      </c>
      <c r="H1831" t="str">
        <f>Table12[[#This Row],[Kids]]</f>
        <v>No</v>
      </c>
      <c r="I1831" t="str">
        <f>Table12[[#This Row],[Teens]]</f>
        <v>No</v>
      </c>
    </row>
    <row r="1832" spans="1:9" ht="16.5" x14ac:dyDescent="0.3">
      <c r="A1832">
        <f>Table2[[#This Row],[NumWebPurchases]]</f>
        <v>3</v>
      </c>
      <c r="B1832">
        <f>Table2[[#This Row],[NumCatalogPurchases]]</f>
        <v>11</v>
      </c>
      <c r="C1832">
        <f>Table2[[#This Row],[NumStorePurchases]]</f>
        <v>9</v>
      </c>
      <c r="D1832">
        <f>Table2[[#This Row],[NumWebVisitsMonth]]</f>
        <v>1</v>
      </c>
      <c r="E1832" s="3">
        <f>Table12[[#This Row],[Age]]</f>
        <v>55</v>
      </c>
      <c r="F1832" t="s">
        <v>30</v>
      </c>
      <c r="G1832" t="str">
        <f>Table12[[#This Row],[DVAD]]</f>
        <v>46-55</v>
      </c>
      <c r="H1832" t="str">
        <f>Table12[[#This Row],[Kids]]</f>
        <v>No</v>
      </c>
      <c r="I1832" t="str">
        <f>Table12[[#This Row],[Teens]]</f>
        <v>No</v>
      </c>
    </row>
    <row r="1833" spans="1:9" ht="16.5" x14ac:dyDescent="0.3">
      <c r="A1833">
        <f>Table2[[#This Row],[NumWebPurchases]]</f>
        <v>4</v>
      </c>
      <c r="B1833">
        <f>Table2[[#This Row],[NumCatalogPurchases]]</f>
        <v>1</v>
      </c>
      <c r="C1833">
        <f>Table2[[#This Row],[NumStorePurchases]]</f>
        <v>2</v>
      </c>
      <c r="D1833">
        <f>Table2[[#This Row],[NumWebVisitsMonth]]</f>
        <v>9</v>
      </c>
      <c r="E1833" s="3">
        <f>Table12[[#This Row],[Age]]</f>
        <v>38</v>
      </c>
      <c r="F1833" t="s">
        <v>31</v>
      </c>
      <c r="G1833" t="str">
        <f>Table12[[#This Row],[DVAD]]</f>
        <v>36-45</v>
      </c>
      <c r="H1833" t="str">
        <f>Table12[[#This Row],[Kids]]</f>
        <v>Yes</v>
      </c>
      <c r="I1833" t="str">
        <f>Table12[[#This Row],[Teens]]</f>
        <v>No</v>
      </c>
    </row>
    <row r="1834" spans="1:9" ht="16.5" x14ac:dyDescent="0.3">
      <c r="A1834">
        <f>Table2[[#This Row],[NumWebPurchases]]</f>
        <v>4</v>
      </c>
      <c r="B1834">
        <f>Table2[[#This Row],[NumCatalogPurchases]]</f>
        <v>0</v>
      </c>
      <c r="C1834">
        <f>Table2[[#This Row],[NumStorePurchases]]</f>
        <v>3</v>
      </c>
      <c r="D1834">
        <f>Table2[[#This Row],[NumWebVisitsMonth]]</f>
        <v>9</v>
      </c>
      <c r="E1834" s="3">
        <f>Table12[[#This Row],[Age]]</f>
        <v>26</v>
      </c>
      <c r="F1834" t="s">
        <v>33</v>
      </c>
      <c r="G1834" t="str">
        <f>Table12[[#This Row],[DVAD]]</f>
        <v>26-35</v>
      </c>
      <c r="H1834" t="str">
        <f>Table12[[#This Row],[Kids]]</f>
        <v>Yes</v>
      </c>
      <c r="I1834" t="str">
        <f>Table12[[#This Row],[Teens]]</f>
        <v>No</v>
      </c>
    </row>
    <row r="1835" spans="1:9" ht="16.5" x14ac:dyDescent="0.3">
      <c r="A1835">
        <f>Table2[[#This Row],[NumWebPurchases]]</f>
        <v>4</v>
      </c>
      <c r="B1835">
        <f>Table2[[#This Row],[NumCatalogPurchases]]</f>
        <v>1</v>
      </c>
      <c r="C1835">
        <f>Table2[[#This Row],[NumStorePurchases]]</f>
        <v>4</v>
      </c>
      <c r="D1835">
        <f>Table2[[#This Row],[NumWebVisitsMonth]]</f>
        <v>7</v>
      </c>
      <c r="E1835" s="3">
        <f>Table12[[#This Row],[Age]]</f>
        <v>54</v>
      </c>
      <c r="F1835" t="s">
        <v>31</v>
      </c>
      <c r="G1835" t="str">
        <f>Table12[[#This Row],[DVAD]]</f>
        <v>46-55</v>
      </c>
      <c r="H1835" t="str">
        <f>Table12[[#This Row],[Kids]]</f>
        <v>No</v>
      </c>
      <c r="I1835" t="str">
        <f>Table12[[#This Row],[Teens]]</f>
        <v>Yes</v>
      </c>
    </row>
    <row r="1836" spans="1:9" ht="16.5" x14ac:dyDescent="0.3">
      <c r="A1836">
        <f>Table2[[#This Row],[NumWebPurchases]]</f>
        <v>6</v>
      </c>
      <c r="B1836">
        <f>Table2[[#This Row],[NumCatalogPurchases]]</f>
        <v>4</v>
      </c>
      <c r="C1836">
        <f>Table2[[#This Row],[NumStorePurchases]]</f>
        <v>13</v>
      </c>
      <c r="D1836">
        <f>Table2[[#This Row],[NumWebVisitsMonth]]</f>
        <v>6</v>
      </c>
      <c r="E1836" s="3">
        <f>Table12[[#This Row],[Age]]</f>
        <v>51</v>
      </c>
      <c r="F1836" t="s">
        <v>33</v>
      </c>
      <c r="G1836" t="str">
        <f>Table12[[#This Row],[DVAD]]</f>
        <v>46-55</v>
      </c>
      <c r="H1836" t="str">
        <f>Table12[[#This Row],[Kids]]</f>
        <v>No</v>
      </c>
      <c r="I1836" t="str">
        <f>Table12[[#This Row],[Teens]]</f>
        <v>Yes</v>
      </c>
    </row>
    <row r="1837" spans="1:9" ht="16.5" x14ac:dyDescent="0.3">
      <c r="A1837">
        <f>Table2[[#This Row],[NumWebPurchases]]</f>
        <v>4</v>
      </c>
      <c r="B1837">
        <f>Table2[[#This Row],[NumCatalogPurchases]]</f>
        <v>1</v>
      </c>
      <c r="C1837">
        <f>Table2[[#This Row],[NumStorePurchases]]</f>
        <v>4</v>
      </c>
      <c r="D1837">
        <f>Table2[[#This Row],[NumWebVisitsMonth]]</f>
        <v>7</v>
      </c>
      <c r="E1837" s="3">
        <f>Table12[[#This Row],[Age]]</f>
        <v>40</v>
      </c>
      <c r="F1837" t="s">
        <v>31</v>
      </c>
      <c r="G1837" t="str">
        <f>Table12[[#This Row],[DVAD]]</f>
        <v>36-45</v>
      </c>
      <c r="H1837" t="str">
        <f>Table12[[#This Row],[Kids]]</f>
        <v>Yes</v>
      </c>
      <c r="I1837" t="str">
        <f>Table12[[#This Row],[Teens]]</f>
        <v>No</v>
      </c>
    </row>
    <row r="1838" spans="1:9" ht="16.5" x14ac:dyDescent="0.3">
      <c r="A1838">
        <f>Table2[[#This Row],[NumWebPurchases]]</f>
        <v>2</v>
      </c>
      <c r="B1838">
        <f>Table2[[#This Row],[NumCatalogPurchases]]</f>
        <v>1</v>
      </c>
      <c r="C1838">
        <f>Table2[[#This Row],[NumStorePurchases]]</f>
        <v>5</v>
      </c>
      <c r="D1838">
        <f>Table2[[#This Row],[NumWebVisitsMonth]]</f>
        <v>4</v>
      </c>
      <c r="E1838" s="3">
        <f>Table12[[#This Row],[Age]]</f>
        <v>36</v>
      </c>
      <c r="F1838" t="s">
        <v>33</v>
      </c>
      <c r="G1838" t="str">
        <f>Table12[[#This Row],[DVAD]]</f>
        <v>36-45</v>
      </c>
      <c r="H1838" t="str">
        <f>Table12[[#This Row],[Kids]]</f>
        <v>Yes</v>
      </c>
      <c r="I1838" t="str">
        <f>Table12[[#This Row],[Teens]]</f>
        <v>Yes</v>
      </c>
    </row>
    <row r="1839" spans="1:9" ht="16.5" x14ac:dyDescent="0.3">
      <c r="A1839">
        <f>Table2[[#This Row],[NumWebPurchases]]</f>
        <v>2</v>
      </c>
      <c r="B1839">
        <f>Table2[[#This Row],[NumCatalogPurchases]]</f>
        <v>1</v>
      </c>
      <c r="C1839">
        <f>Table2[[#This Row],[NumStorePurchases]]</f>
        <v>3</v>
      </c>
      <c r="D1839">
        <f>Table2[[#This Row],[NumWebVisitsMonth]]</f>
        <v>5</v>
      </c>
      <c r="E1839" s="3">
        <f>Table12[[#This Row],[Age]]</f>
        <v>34</v>
      </c>
      <c r="F1839" t="s">
        <v>33</v>
      </c>
      <c r="G1839" t="str">
        <f>Table12[[#This Row],[DVAD]]</f>
        <v>26-35</v>
      </c>
      <c r="H1839" t="str">
        <f>Table12[[#This Row],[Kids]]</f>
        <v>Yes</v>
      </c>
      <c r="I1839" t="str">
        <f>Table12[[#This Row],[Teens]]</f>
        <v>Yes</v>
      </c>
    </row>
    <row r="1840" spans="1:9" ht="16.5" x14ac:dyDescent="0.3">
      <c r="A1840">
        <f>Table2[[#This Row],[NumWebPurchases]]</f>
        <v>2</v>
      </c>
      <c r="B1840">
        <f>Table2[[#This Row],[NumCatalogPurchases]]</f>
        <v>9</v>
      </c>
      <c r="C1840">
        <f>Table2[[#This Row],[NumStorePurchases]]</f>
        <v>13</v>
      </c>
      <c r="D1840">
        <f>Table2[[#This Row],[NumWebVisitsMonth]]</f>
        <v>1</v>
      </c>
      <c r="E1840" s="3">
        <f>Table12[[#This Row],[Age]]</f>
        <v>43</v>
      </c>
      <c r="F1840" t="s">
        <v>33</v>
      </c>
      <c r="G1840" t="str">
        <f>Table12[[#This Row],[DVAD]]</f>
        <v>36-45</v>
      </c>
      <c r="H1840" t="str">
        <f>Table12[[#This Row],[Kids]]</f>
        <v>No</v>
      </c>
      <c r="I1840" t="str">
        <f>Table12[[#This Row],[Teens]]</f>
        <v>No</v>
      </c>
    </row>
    <row r="1841" spans="1:9" ht="16.5" x14ac:dyDescent="0.3">
      <c r="A1841">
        <f>Table2[[#This Row],[NumWebPurchases]]</f>
        <v>4</v>
      </c>
      <c r="B1841">
        <f>Table2[[#This Row],[NumCatalogPurchases]]</f>
        <v>1</v>
      </c>
      <c r="C1841">
        <f>Table2[[#This Row],[NumStorePurchases]]</f>
        <v>6</v>
      </c>
      <c r="D1841">
        <f>Table2[[#This Row],[NumWebVisitsMonth]]</f>
        <v>6</v>
      </c>
      <c r="E1841" s="3">
        <f>Table12[[#This Row],[Age]]</f>
        <v>56</v>
      </c>
      <c r="F1841" t="s">
        <v>35</v>
      </c>
      <c r="G1841" t="str">
        <f>Table12[[#This Row],[DVAD]]</f>
        <v>56-65</v>
      </c>
      <c r="H1841" t="str">
        <f>Table12[[#This Row],[Kids]]</f>
        <v>No</v>
      </c>
      <c r="I1841" t="str">
        <f>Table12[[#This Row],[Teens]]</f>
        <v>Yes</v>
      </c>
    </row>
    <row r="1842" spans="1:9" ht="16.5" x14ac:dyDescent="0.3">
      <c r="A1842">
        <f>Table2[[#This Row],[NumWebPurchases]]</f>
        <v>7</v>
      </c>
      <c r="B1842">
        <f>Table2[[#This Row],[NumCatalogPurchases]]</f>
        <v>4</v>
      </c>
      <c r="C1842">
        <f>Table2[[#This Row],[NumStorePurchases]]</f>
        <v>3</v>
      </c>
      <c r="D1842">
        <f>Table2[[#This Row],[NumWebVisitsMonth]]</f>
        <v>6</v>
      </c>
      <c r="E1842" s="3">
        <f>Table12[[#This Row],[Age]]</f>
        <v>57</v>
      </c>
      <c r="F1842" t="s">
        <v>31</v>
      </c>
      <c r="G1842" t="str">
        <f>Table12[[#This Row],[DVAD]]</f>
        <v>56-65</v>
      </c>
      <c r="H1842" t="str">
        <f>Table12[[#This Row],[Kids]]</f>
        <v>No</v>
      </c>
      <c r="I1842" t="str">
        <f>Table12[[#This Row],[Teens]]</f>
        <v>Yes</v>
      </c>
    </row>
    <row r="1843" spans="1:9" ht="16.5" x14ac:dyDescent="0.3">
      <c r="A1843">
        <f>Table2[[#This Row],[NumWebPurchases]]</f>
        <v>8</v>
      </c>
      <c r="B1843">
        <f>Table2[[#This Row],[NumCatalogPurchases]]</f>
        <v>5</v>
      </c>
      <c r="C1843">
        <f>Table2[[#This Row],[NumStorePurchases]]</f>
        <v>9</v>
      </c>
      <c r="D1843">
        <f>Table2[[#This Row],[NumWebVisitsMonth]]</f>
        <v>6</v>
      </c>
      <c r="E1843" s="3">
        <f>Table12[[#This Row],[Age]]</f>
        <v>58</v>
      </c>
      <c r="F1843" t="s">
        <v>38</v>
      </c>
      <c r="G1843" t="str">
        <f>Table12[[#This Row],[DVAD]]</f>
        <v>56-65</v>
      </c>
      <c r="H1843" t="str">
        <f>Table12[[#This Row],[Kids]]</f>
        <v>No</v>
      </c>
      <c r="I1843" t="str">
        <f>Table12[[#This Row],[Teens]]</f>
        <v>Yes</v>
      </c>
    </row>
    <row r="1844" spans="1:9" ht="16.5" x14ac:dyDescent="0.3">
      <c r="A1844">
        <f>Table2[[#This Row],[NumWebPurchases]]</f>
        <v>4</v>
      </c>
      <c r="B1844">
        <f>Table2[[#This Row],[NumCatalogPurchases]]</f>
        <v>0</v>
      </c>
      <c r="C1844">
        <f>Table2[[#This Row],[NumStorePurchases]]</f>
        <v>4</v>
      </c>
      <c r="D1844">
        <f>Table2[[#This Row],[NumWebVisitsMonth]]</f>
        <v>9</v>
      </c>
      <c r="E1844" s="3">
        <f>Table12[[#This Row],[Age]]</f>
        <v>31</v>
      </c>
      <c r="F1844" t="s">
        <v>35</v>
      </c>
      <c r="G1844" t="str">
        <f>Table12[[#This Row],[DVAD]]</f>
        <v>26-35</v>
      </c>
      <c r="H1844" t="str">
        <f>Table12[[#This Row],[Kids]]</f>
        <v>Yes</v>
      </c>
      <c r="I1844" t="str">
        <f>Table12[[#This Row],[Teens]]</f>
        <v>No</v>
      </c>
    </row>
    <row r="1845" spans="1:9" ht="16.5" x14ac:dyDescent="0.3">
      <c r="A1845">
        <f>Table2[[#This Row],[NumWebPurchases]]</f>
        <v>3</v>
      </c>
      <c r="B1845">
        <f>Table2[[#This Row],[NumCatalogPurchases]]</f>
        <v>10</v>
      </c>
      <c r="C1845">
        <f>Table2[[#This Row],[NumStorePurchases]]</f>
        <v>4</v>
      </c>
      <c r="D1845">
        <f>Table2[[#This Row],[NumWebVisitsMonth]]</f>
        <v>2</v>
      </c>
      <c r="E1845" s="3">
        <f>Table12[[#This Row],[Age]]</f>
        <v>60</v>
      </c>
      <c r="F1845" t="s">
        <v>31</v>
      </c>
      <c r="G1845" t="str">
        <f>Table12[[#This Row],[DVAD]]</f>
        <v>56-65</v>
      </c>
      <c r="H1845" t="str">
        <f>Table12[[#This Row],[Kids]]</f>
        <v>No</v>
      </c>
      <c r="I1845" t="str">
        <f>Table12[[#This Row],[Teens]]</f>
        <v>No</v>
      </c>
    </row>
    <row r="1846" spans="1:9" ht="16.5" x14ac:dyDescent="0.3">
      <c r="A1846">
        <f>Table2[[#This Row],[NumWebPurchases]]</f>
        <v>2</v>
      </c>
      <c r="B1846">
        <f>Table2[[#This Row],[NumCatalogPurchases]]</f>
        <v>0</v>
      </c>
      <c r="C1846">
        <f>Table2[[#This Row],[NumStorePurchases]]</f>
        <v>3</v>
      </c>
      <c r="D1846">
        <f>Table2[[#This Row],[NumWebVisitsMonth]]</f>
        <v>6</v>
      </c>
      <c r="E1846" s="3">
        <f>Table12[[#This Row],[Age]]</f>
        <v>46</v>
      </c>
      <c r="F1846" t="s">
        <v>31</v>
      </c>
      <c r="G1846" t="str">
        <f>Table12[[#This Row],[DVAD]]</f>
        <v>46-55</v>
      </c>
      <c r="H1846" t="str">
        <f>Table12[[#This Row],[Kids]]</f>
        <v>Yes</v>
      </c>
      <c r="I1846" t="str">
        <f>Table12[[#This Row],[Teens]]</f>
        <v>No</v>
      </c>
    </row>
    <row r="1847" spans="1:9" ht="16.5" x14ac:dyDescent="0.3">
      <c r="A1847">
        <f>Table2[[#This Row],[NumWebPurchases]]</f>
        <v>4</v>
      </c>
      <c r="B1847">
        <f>Table2[[#This Row],[NumCatalogPurchases]]</f>
        <v>4</v>
      </c>
      <c r="C1847">
        <f>Table2[[#This Row],[NumStorePurchases]]</f>
        <v>6</v>
      </c>
      <c r="D1847">
        <f>Table2[[#This Row],[NumWebVisitsMonth]]</f>
        <v>2</v>
      </c>
      <c r="E1847" s="3">
        <f>Table12[[#This Row],[Age]]</f>
        <v>56</v>
      </c>
      <c r="F1847" t="s">
        <v>33</v>
      </c>
      <c r="G1847" t="str">
        <f>Table12[[#This Row],[DVAD]]</f>
        <v>56-65</v>
      </c>
      <c r="H1847" t="str">
        <f>Table12[[#This Row],[Kids]]</f>
        <v>No</v>
      </c>
      <c r="I1847" t="str">
        <f>Table12[[#This Row],[Teens]]</f>
        <v>No</v>
      </c>
    </row>
    <row r="1848" spans="1:9" ht="16.5" x14ac:dyDescent="0.3">
      <c r="A1848">
        <f>Table2[[#This Row],[NumWebPurchases]]</f>
        <v>6</v>
      </c>
      <c r="B1848">
        <f>Table2[[#This Row],[NumCatalogPurchases]]</f>
        <v>2</v>
      </c>
      <c r="C1848">
        <f>Table2[[#This Row],[NumStorePurchases]]</f>
        <v>6</v>
      </c>
      <c r="D1848">
        <f>Table2[[#This Row],[NumWebVisitsMonth]]</f>
        <v>7</v>
      </c>
      <c r="E1848" s="3">
        <f>Table12[[#This Row],[Age]]</f>
        <v>48</v>
      </c>
      <c r="F1848" t="s">
        <v>33</v>
      </c>
      <c r="G1848" t="str">
        <f>Table12[[#This Row],[DVAD]]</f>
        <v>46-55</v>
      </c>
      <c r="H1848" t="str">
        <f>Table12[[#This Row],[Kids]]</f>
        <v>Yes</v>
      </c>
      <c r="I1848" t="str">
        <f>Table12[[#This Row],[Teens]]</f>
        <v>Yes</v>
      </c>
    </row>
    <row r="1849" spans="1:9" ht="16.5" x14ac:dyDescent="0.3">
      <c r="A1849">
        <f>Table2[[#This Row],[NumWebPurchases]]</f>
        <v>6</v>
      </c>
      <c r="B1849">
        <f>Table2[[#This Row],[NumCatalogPurchases]]</f>
        <v>10</v>
      </c>
      <c r="C1849">
        <f>Table2[[#This Row],[NumStorePurchases]]</f>
        <v>6</v>
      </c>
      <c r="D1849">
        <f>Table2[[#This Row],[NumWebVisitsMonth]]</f>
        <v>5</v>
      </c>
      <c r="E1849" s="3">
        <f>Table12[[#This Row],[Age]]</f>
        <v>37</v>
      </c>
      <c r="F1849" t="s">
        <v>33</v>
      </c>
      <c r="G1849" t="str">
        <f>Table12[[#This Row],[DVAD]]</f>
        <v>36-45</v>
      </c>
      <c r="H1849" t="str">
        <f>Table12[[#This Row],[Kids]]</f>
        <v>No</v>
      </c>
      <c r="I1849" t="str">
        <f>Table12[[#This Row],[Teens]]</f>
        <v>No</v>
      </c>
    </row>
    <row r="1850" spans="1:9" ht="16.5" x14ac:dyDescent="0.3">
      <c r="A1850">
        <f>Table2[[#This Row],[NumWebPurchases]]</f>
        <v>0</v>
      </c>
      <c r="B1850">
        <f>Table2[[#This Row],[NumCatalogPurchases]]</f>
        <v>0</v>
      </c>
      <c r="C1850">
        <f>Table2[[#This Row],[NumStorePurchases]]</f>
        <v>0</v>
      </c>
      <c r="D1850">
        <f>Table2[[#This Row],[NumWebVisitsMonth]]</f>
        <v>19</v>
      </c>
      <c r="E1850" s="3">
        <f>Table12[[#This Row],[Age]]</f>
        <v>51</v>
      </c>
      <c r="F1850" t="s">
        <v>33</v>
      </c>
      <c r="G1850" t="str">
        <f>Table12[[#This Row],[DVAD]]</f>
        <v>46-55</v>
      </c>
      <c r="H1850" t="str">
        <f>Table12[[#This Row],[Kids]]</f>
        <v>Yes</v>
      </c>
      <c r="I1850" t="str">
        <f>Table12[[#This Row],[Teens]]</f>
        <v>Yes</v>
      </c>
    </row>
    <row r="1851" spans="1:9" ht="16.5" x14ac:dyDescent="0.3">
      <c r="A1851">
        <f>Table2[[#This Row],[NumWebPurchases]]</f>
        <v>2</v>
      </c>
      <c r="B1851">
        <f>Table2[[#This Row],[NumCatalogPurchases]]</f>
        <v>0</v>
      </c>
      <c r="C1851">
        <f>Table2[[#This Row],[NumStorePurchases]]</f>
        <v>3</v>
      </c>
      <c r="D1851">
        <f>Table2[[#This Row],[NumWebVisitsMonth]]</f>
        <v>7</v>
      </c>
      <c r="E1851" s="3">
        <f>Table12[[#This Row],[Age]]</f>
        <v>23</v>
      </c>
      <c r="F1851" t="s">
        <v>30</v>
      </c>
      <c r="G1851" t="str">
        <f>Table12[[#This Row],[DVAD]]</f>
        <v>16-25</v>
      </c>
      <c r="H1851" t="str">
        <f>Table12[[#This Row],[Kids]]</f>
        <v>No</v>
      </c>
      <c r="I1851" t="str">
        <f>Table12[[#This Row],[Teens]]</f>
        <v>No</v>
      </c>
    </row>
    <row r="1852" spans="1:9" ht="16.5" x14ac:dyDescent="0.3">
      <c r="A1852">
        <f>Table2[[#This Row],[NumWebPurchases]]</f>
        <v>8</v>
      </c>
      <c r="B1852">
        <f>Table2[[#This Row],[NumCatalogPurchases]]</f>
        <v>1</v>
      </c>
      <c r="C1852">
        <f>Table2[[#This Row],[NumStorePurchases]]</f>
        <v>6</v>
      </c>
      <c r="D1852">
        <f>Table2[[#This Row],[NumWebVisitsMonth]]</f>
        <v>6</v>
      </c>
      <c r="E1852" s="3">
        <f>Table12[[#This Row],[Age]]</f>
        <v>48</v>
      </c>
      <c r="F1852" t="s">
        <v>30</v>
      </c>
      <c r="G1852" t="str">
        <f>Table12[[#This Row],[DVAD]]</f>
        <v>46-55</v>
      </c>
      <c r="H1852" t="str">
        <f>Table12[[#This Row],[Kids]]</f>
        <v>No</v>
      </c>
      <c r="I1852" t="str">
        <f>Table12[[#This Row],[Teens]]</f>
        <v>Yes</v>
      </c>
    </row>
    <row r="1853" spans="1:9" ht="16.5" x14ac:dyDescent="0.3">
      <c r="A1853">
        <f>Table2[[#This Row],[NumWebPurchases]]</f>
        <v>1</v>
      </c>
      <c r="B1853">
        <f>Table2[[#This Row],[NumCatalogPurchases]]</f>
        <v>0</v>
      </c>
      <c r="C1853">
        <f>Table2[[#This Row],[NumStorePurchases]]</f>
        <v>3</v>
      </c>
      <c r="D1853">
        <f>Table2[[#This Row],[NumWebVisitsMonth]]</f>
        <v>8</v>
      </c>
      <c r="E1853" s="3">
        <f>Table12[[#This Row],[Age]]</f>
        <v>26</v>
      </c>
      <c r="F1853" t="s">
        <v>31</v>
      </c>
      <c r="G1853" t="str">
        <f>Table12[[#This Row],[DVAD]]</f>
        <v>26-35</v>
      </c>
      <c r="H1853" t="str">
        <f>Table12[[#This Row],[Kids]]</f>
        <v>Yes</v>
      </c>
      <c r="I1853" t="str">
        <f>Table12[[#This Row],[Teens]]</f>
        <v>No</v>
      </c>
    </row>
    <row r="1854" spans="1:9" ht="16.5" x14ac:dyDescent="0.3">
      <c r="A1854">
        <f>Table2[[#This Row],[NumWebPurchases]]</f>
        <v>5</v>
      </c>
      <c r="B1854">
        <f>Table2[[#This Row],[NumCatalogPurchases]]</f>
        <v>10</v>
      </c>
      <c r="C1854">
        <f>Table2[[#This Row],[NumStorePurchases]]</f>
        <v>12</v>
      </c>
      <c r="D1854">
        <f>Table2[[#This Row],[NumWebVisitsMonth]]</f>
        <v>6</v>
      </c>
      <c r="E1854" s="3">
        <f>Table12[[#This Row],[Age]]</f>
        <v>17</v>
      </c>
      <c r="F1854" t="s">
        <v>33</v>
      </c>
      <c r="G1854" t="str">
        <f>Table12[[#This Row],[DVAD]]</f>
        <v>16-25</v>
      </c>
      <c r="H1854" t="str">
        <f>Table12[[#This Row],[Kids]]</f>
        <v>No</v>
      </c>
      <c r="I1854" t="str">
        <f>Table12[[#This Row],[Teens]]</f>
        <v>No</v>
      </c>
    </row>
    <row r="1855" spans="1:9" ht="16.5" x14ac:dyDescent="0.3">
      <c r="A1855">
        <f>Table2[[#This Row],[NumWebPurchases]]</f>
        <v>1</v>
      </c>
      <c r="B1855">
        <f>Table2[[#This Row],[NumCatalogPurchases]]</f>
        <v>0</v>
      </c>
      <c r="C1855">
        <f>Table2[[#This Row],[NumStorePurchases]]</f>
        <v>2</v>
      </c>
      <c r="D1855">
        <f>Table2[[#This Row],[NumWebVisitsMonth]]</f>
        <v>8</v>
      </c>
      <c r="E1855" s="3">
        <f>Table12[[#This Row],[Age]]</f>
        <v>38</v>
      </c>
      <c r="F1855" t="s">
        <v>31</v>
      </c>
      <c r="G1855" t="str">
        <f>Table12[[#This Row],[DVAD]]</f>
        <v>36-45</v>
      </c>
      <c r="H1855" t="str">
        <f>Table12[[#This Row],[Kids]]</f>
        <v>Yes</v>
      </c>
      <c r="I1855" t="str">
        <f>Table12[[#This Row],[Teens]]</f>
        <v>No</v>
      </c>
    </row>
    <row r="1856" spans="1:9" ht="16.5" x14ac:dyDescent="0.3">
      <c r="A1856">
        <f>Table2[[#This Row],[NumWebPurchases]]</f>
        <v>4</v>
      </c>
      <c r="B1856">
        <f>Table2[[#This Row],[NumCatalogPurchases]]</f>
        <v>6</v>
      </c>
      <c r="C1856">
        <f>Table2[[#This Row],[NumStorePurchases]]</f>
        <v>10</v>
      </c>
      <c r="D1856">
        <f>Table2[[#This Row],[NumWebVisitsMonth]]</f>
        <v>2</v>
      </c>
      <c r="E1856" s="3">
        <f>Table12[[#This Row],[Age]]</f>
        <v>34</v>
      </c>
      <c r="F1856" t="s">
        <v>30</v>
      </c>
      <c r="G1856" t="str">
        <f>Table12[[#This Row],[DVAD]]</f>
        <v>26-35</v>
      </c>
      <c r="H1856" t="str">
        <f>Table12[[#This Row],[Kids]]</f>
        <v>No</v>
      </c>
      <c r="I1856" t="str">
        <f>Table12[[#This Row],[Teens]]</f>
        <v>No</v>
      </c>
    </row>
    <row r="1857" spans="1:9" ht="16.5" x14ac:dyDescent="0.3">
      <c r="A1857">
        <f>Table2[[#This Row],[NumWebPurchases]]</f>
        <v>4</v>
      </c>
      <c r="B1857">
        <f>Table2[[#This Row],[NumCatalogPurchases]]</f>
        <v>5</v>
      </c>
      <c r="C1857">
        <f>Table2[[#This Row],[NumStorePurchases]]</f>
        <v>4</v>
      </c>
      <c r="D1857">
        <f>Table2[[#This Row],[NumWebVisitsMonth]]</f>
        <v>3</v>
      </c>
      <c r="E1857" s="3">
        <f>Table12[[#This Row],[Age]]</f>
        <v>52</v>
      </c>
      <c r="F1857" t="s">
        <v>35</v>
      </c>
      <c r="G1857" t="str">
        <f>Table12[[#This Row],[DVAD]]</f>
        <v>46-55</v>
      </c>
      <c r="H1857" t="str">
        <f>Table12[[#This Row],[Kids]]</f>
        <v>No</v>
      </c>
      <c r="I1857" t="str">
        <f>Table12[[#This Row],[Teens]]</f>
        <v>No</v>
      </c>
    </row>
    <row r="1858" spans="1:9" ht="16.5" x14ac:dyDescent="0.3">
      <c r="A1858">
        <f>Table2[[#This Row],[NumWebPurchases]]</f>
        <v>8</v>
      </c>
      <c r="B1858">
        <f>Table2[[#This Row],[NumCatalogPurchases]]</f>
        <v>4</v>
      </c>
      <c r="C1858">
        <f>Table2[[#This Row],[NumStorePurchases]]</f>
        <v>7</v>
      </c>
      <c r="D1858">
        <f>Table2[[#This Row],[NumWebVisitsMonth]]</f>
        <v>4</v>
      </c>
      <c r="E1858" s="3">
        <f>Table12[[#This Row],[Age]]</f>
        <v>29</v>
      </c>
      <c r="F1858" t="s">
        <v>30</v>
      </c>
      <c r="G1858" t="str">
        <f>Table12[[#This Row],[DVAD]]</f>
        <v>26-35</v>
      </c>
      <c r="H1858" t="str">
        <f>Table12[[#This Row],[Kids]]</f>
        <v>No</v>
      </c>
      <c r="I1858" t="str">
        <f>Table12[[#This Row],[Teens]]</f>
        <v>No</v>
      </c>
    </row>
    <row r="1859" spans="1:9" ht="16.5" x14ac:dyDescent="0.3">
      <c r="A1859">
        <f>Table2[[#This Row],[NumWebPurchases]]</f>
        <v>10</v>
      </c>
      <c r="B1859">
        <f>Table2[[#This Row],[NumCatalogPurchases]]</f>
        <v>8</v>
      </c>
      <c r="C1859">
        <f>Table2[[#This Row],[NumStorePurchases]]</f>
        <v>10</v>
      </c>
      <c r="D1859">
        <f>Table2[[#This Row],[NumWebVisitsMonth]]</f>
        <v>6</v>
      </c>
      <c r="E1859" s="3">
        <f>Table12[[#This Row],[Age]]</f>
        <v>42</v>
      </c>
      <c r="F1859" t="s">
        <v>31</v>
      </c>
      <c r="G1859" t="str">
        <f>Table12[[#This Row],[DVAD]]</f>
        <v>36-45</v>
      </c>
      <c r="H1859" t="str">
        <f>Table12[[#This Row],[Kids]]</f>
        <v>No</v>
      </c>
      <c r="I1859" t="str">
        <f>Table12[[#This Row],[Teens]]</f>
        <v>Yes</v>
      </c>
    </row>
    <row r="1860" spans="1:9" ht="16.5" x14ac:dyDescent="0.3">
      <c r="A1860">
        <f>Table2[[#This Row],[NumWebPurchases]]</f>
        <v>2</v>
      </c>
      <c r="B1860">
        <f>Table2[[#This Row],[NumCatalogPurchases]]</f>
        <v>0</v>
      </c>
      <c r="C1860">
        <f>Table2[[#This Row],[NumStorePurchases]]</f>
        <v>4</v>
      </c>
      <c r="D1860">
        <f>Table2[[#This Row],[NumWebVisitsMonth]]</f>
        <v>6</v>
      </c>
      <c r="E1860" s="3">
        <f>Table12[[#This Row],[Age]]</f>
        <v>61</v>
      </c>
      <c r="F1860" t="s">
        <v>33</v>
      </c>
      <c r="G1860" t="str">
        <f>Table12[[#This Row],[DVAD]]</f>
        <v>56-65</v>
      </c>
      <c r="H1860" t="str">
        <f>Table12[[#This Row],[Kids]]</f>
        <v>Yes</v>
      </c>
      <c r="I1860" t="str">
        <f>Table12[[#This Row],[Teens]]</f>
        <v>Yes</v>
      </c>
    </row>
    <row r="1861" spans="1:9" ht="16.5" x14ac:dyDescent="0.3">
      <c r="A1861">
        <f>Table2[[#This Row],[NumWebPurchases]]</f>
        <v>2</v>
      </c>
      <c r="B1861">
        <f>Table2[[#This Row],[NumCatalogPurchases]]</f>
        <v>0</v>
      </c>
      <c r="C1861">
        <f>Table2[[#This Row],[NumStorePurchases]]</f>
        <v>4</v>
      </c>
      <c r="D1861">
        <f>Table2[[#This Row],[NumWebVisitsMonth]]</f>
        <v>7</v>
      </c>
      <c r="E1861" s="3">
        <f>Table12[[#This Row],[Age]]</f>
        <v>37</v>
      </c>
      <c r="F1861" t="s">
        <v>31</v>
      </c>
      <c r="G1861" t="str">
        <f>Table12[[#This Row],[DVAD]]</f>
        <v>36-45</v>
      </c>
      <c r="H1861" t="str">
        <f>Table12[[#This Row],[Kids]]</f>
        <v>No</v>
      </c>
      <c r="I1861" t="str">
        <f>Table12[[#This Row],[Teens]]</f>
        <v>No</v>
      </c>
    </row>
    <row r="1862" spans="1:9" ht="16.5" x14ac:dyDescent="0.3">
      <c r="A1862">
        <f>Table2[[#This Row],[NumWebPurchases]]</f>
        <v>2</v>
      </c>
      <c r="B1862">
        <f>Table2[[#This Row],[NumCatalogPurchases]]</f>
        <v>8</v>
      </c>
      <c r="C1862">
        <f>Table2[[#This Row],[NumStorePurchases]]</f>
        <v>12</v>
      </c>
      <c r="D1862">
        <f>Table2[[#This Row],[NumWebVisitsMonth]]</f>
        <v>1</v>
      </c>
      <c r="E1862" s="3">
        <f>Table12[[#This Row],[Age]]</f>
        <v>41</v>
      </c>
      <c r="F1862" t="s">
        <v>33</v>
      </c>
      <c r="G1862" t="str">
        <f>Table12[[#This Row],[DVAD]]</f>
        <v>36-45</v>
      </c>
      <c r="H1862" t="str">
        <f>Table12[[#This Row],[Kids]]</f>
        <v>No</v>
      </c>
      <c r="I1862" t="str">
        <f>Table12[[#This Row],[Teens]]</f>
        <v>No</v>
      </c>
    </row>
    <row r="1863" spans="1:9" ht="16.5" x14ac:dyDescent="0.3">
      <c r="A1863">
        <f>Table2[[#This Row],[NumWebPurchases]]</f>
        <v>8</v>
      </c>
      <c r="B1863">
        <f>Table2[[#This Row],[NumCatalogPurchases]]</f>
        <v>1</v>
      </c>
      <c r="C1863">
        <f>Table2[[#This Row],[NumStorePurchases]]</f>
        <v>7</v>
      </c>
      <c r="D1863">
        <f>Table2[[#This Row],[NumWebVisitsMonth]]</f>
        <v>7</v>
      </c>
      <c r="E1863" s="3">
        <f>Table12[[#This Row],[Age]]</f>
        <v>27</v>
      </c>
      <c r="F1863" t="s">
        <v>35</v>
      </c>
      <c r="G1863" t="str">
        <f>Table12[[#This Row],[DVAD]]</f>
        <v>26-35</v>
      </c>
      <c r="H1863" t="str">
        <f>Table12[[#This Row],[Kids]]</f>
        <v>Yes</v>
      </c>
      <c r="I1863" t="str">
        <f>Table12[[#This Row],[Teens]]</f>
        <v>No</v>
      </c>
    </row>
    <row r="1864" spans="1:9" ht="16.5" x14ac:dyDescent="0.3">
      <c r="A1864">
        <f>Table2[[#This Row],[NumWebPurchases]]</f>
        <v>5</v>
      </c>
      <c r="B1864">
        <f>Table2[[#This Row],[NumCatalogPurchases]]</f>
        <v>3</v>
      </c>
      <c r="C1864">
        <f>Table2[[#This Row],[NumStorePurchases]]</f>
        <v>5</v>
      </c>
      <c r="D1864">
        <f>Table2[[#This Row],[NumWebVisitsMonth]]</f>
        <v>3</v>
      </c>
      <c r="E1864" s="3">
        <f>Table12[[#This Row],[Age]]</f>
        <v>46</v>
      </c>
      <c r="F1864" t="s">
        <v>30</v>
      </c>
      <c r="G1864" t="str">
        <f>Table12[[#This Row],[DVAD]]</f>
        <v>46-55</v>
      </c>
      <c r="H1864" t="str">
        <f>Table12[[#This Row],[Kids]]</f>
        <v>No</v>
      </c>
      <c r="I1864" t="str">
        <f>Table12[[#This Row],[Teens]]</f>
        <v>Yes</v>
      </c>
    </row>
    <row r="1865" spans="1:9" ht="16.5" x14ac:dyDescent="0.3">
      <c r="A1865">
        <f>Table2[[#This Row],[NumWebPurchases]]</f>
        <v>1</v>
      </c>
      <c r="B1865">
        <f>Table2[[#This Row],[NumCatalogPurchases]]</f>
        <v>0</v>
      </c>
      <c r="C1865">
        <f>Table2[[#This Row],[NumStorePurchases]]</f>
        <v>2</v>
      </c>
      <c r="D1865">
        <f>Table2[[#This Row],[NumWebVisitsMonth]]</f>
        <v>6</v>
      </c>
      <c r="E1865" s="3">
        <f>Table12[[#This Row],[Age]]</f>
        <v>38</v>
      </c>
      <c r="F1865" t="s">
        <v>33</v>
      </c>
      <c r="G1865" t="str">
        <f>Table12[[#This Row],[DVAD]]</f>
        <v>36-45</v>
      </c>
      <c r="H1865" t="str">
        <f>Table12[[#This Row],[Kids]]</f>
        <v>No</v>
      </c>
      <c r="I1865" t="str">
        <f>Table12[[#This Row],[Teens]]</f>
        <v>No</v>
      </c>
    </row>
    <row r="1866" spans="1:9" ht="16.5" x14ac:dyDescent="0.3">
      <c r="A1866">
        <f>Table2[[#This Row],[NumWebPurchases]]</f>
        <v>4</v>
      </c>
      <c r="B1866">
        <f>Table2[[#This Row],[NumCatalogPurchases]]</f>
        <v>2</v>
      </c>
      <c r="C1866">
        <f>Table2[[#This Row],[NumStorePurchases]]</f>
        <v>8</v>
      </c>
      <c r="D1866">
        <f>Table2[[#This Row],[NumWebVisitsMonth]]</f>
        <v>4</v>
      </c>
      <c r="E1866" s="3">
        <f>Table12[[#This Row],[Age]]</f>
        <v>34</v>
      </c>
      <c r="F1866" t="s">
        <v>33</v>
      </c>
      <c r="G1866" t="str">
        <f>Table12[[#This Row],[DVAD]]</f>
        <v>26-35</v>
      </c>
      <c r="H1866" t="str">
        <f>Table12[[#This Row],[Kids]]</f>
        <v>No</v>
      </c>
      <c r="I1866" t="str">
        <f>Table12[[#This Row],[Teens]]</f>
        <v>Yes</v>
      </c>
    </row>
    <row r="1867" spans="1:9" ht="16.5" x14ac:dyDescent="0.3">
      <c r="A1867">
        <f>Table2[[#This Row],[NumWebPurchases]]</f>
        <v>5</v>
      </c>
      <c r="B1867">
        <f>Table2[[#This Row],[NumCatalogPurchases]]</f>
        <v>4</v>
      </c>
      <c r="C1867">
        <f>Table2[[#This Row],[NumStorePurchases]]</f>
        <v>4</v>
      </c>
      <c r="D1867">
        <f>Table2[[#This Row],[NumWebVisitsMonth]]</f>
        <v>2</v>
      </c>
      <c r="E1867" s="3">
        <f>Table12[[#This Row],[Age]]</f>
        <v>42</v>
      </c>
      <c r="F1867" t="s">
        <v>38</v>
      </c>
      <c r="G1867" t="str">
        <f>Table12[[#This Row],[DVAD]]</f>
        <v>36-45</v>
      </c>
      <c r="H1867" t="str">
        <f>Table12[[#This Row],[Kids]]</f>
        <v>Yes</v>
      </c>
      <c r="I1867" t="str">
        <f>Table12[[#This Row],[Teens]]</f>
        <v>No</v>
      </c>
    </row>
    <row r="1868" spans="1:9" ht="16.5" x14ac:dyDescent="0.3">
      <c r="A1868">
        <f>Table2[[#This Row],[NumWebPurchases]]</f>
        <v>6</v>
      </c>
      <c r="B1868">
        <f>Table2[[#This Row],[NumCatalogPurchases]]</f>
        <v>6</v>
      </c>
      <c r="C1868">
        <f>Table2[[#This Row],[NumStorePurchases]]</f>
        <v>7</v>
      </c>
      <c r="D1868">
        <f>Table2[[#This Row],[NumWebVisitsMonth]]</f>
        <v>4</v>
      </c>
      <c r="E1868" s="3">
        <f>Table12[[#This Row],[Age]]</f>
        <v>30</v>
      </c>
      <c r="F1868" t="s">
        <v>31</v>
      </c>
      <c r="G1868" t="str">
        <f>Table12[[#This Row],[DVAD]]</f>
        <v>26-35</v>
      </c>
      <c r="H1868" t="str">
        <f>Table12[[#This Row],[Kids]]</f>
        <v>No</v>
      </c>
      <c r="I1868" t="str">
        <f>Table12[[#This Row],[Teens]]</f>
        <v>No</v>
      </c>
    </row>
    <row r="1869" spans="1:9" ht="16.5" x14ac:dyDescent="0.3">
      <c r="A1869">
        <f>Table2[[#This Row],[NumWebPurchases]]</f>
        <v>8</v>
      </c>
      <c r="B1869">
        <f>Table2[[#This Row],[NumCatalogPurchases]]</f>
        <v>3</v>
      </c>
      <c r="C1869">
        <f>Table2[[#This Row],[NumStorePurchases]]</f>
        <v>7</v>
      </c>
      <c r="D1869">
        <f>Table2[[#This Row],[NumWebVisitsMonth]]</f>
        <v>7</v>
      </c>
      <c r="E1869" s="3">
        <f>Table12[[#This Row],[Age]]</f>
        <v>39</v>
      </c>
      <c r="F1869" t="s">
        <v>30</v>
      </c>
      <c r="G1869" t="str">
        <f>Table12[[#This Row],[DVAD]]</f>
        <v>36-45</v>
      </c>
      <c r="H1869" t="str">
        <f>Table12[[#This Row],[Kids]]</f>
        <v>Yes</v>
      </c>
      <c r="I1869" t="str">
        <f>Table12[[#This Row],[Teens]]</f>
        <v>Yes</v>
      </c>
    </row>
    <row r="1870" spans="1:9" ht="16.5" x14ac:dyDescent="0.3">
      <c r="A1870">
        <f>Table2[[#This Row],[NumWebPurchases]]</f>
        <v>2</v>
      </c>
      <c r="B1870">
        <f>Table2[[#This Row],[NumCatalogPurchases]]</f>
        <v>1</v>
      </c>
      <c r="C1870">
        <f>Table2[[#This Row],[NumStorePurchases]]</f>
        <v>3</v>
      </c>
      <c r="D1870">
        <f>Table2[[#This Row],[NumWebVisitsMonth]]</f>
        <v>5</v>
      </c>
      <c r="E1870" s="3">
        <f>Table12[[#This Row],[Age]]</f>
        <v>45</v>
      </c>
      <c r="F1870" t="s">
        <v>31</v>
      </c>
      <c r="G1870" t="str">
        <f>Table12[[#This Row],[DVAD]]</f>
        <v>36-45</v>
      </c>
      <c r="H1870" t="str">
        <f>Table12[[#This Row],[Kids]]</f>
        <v>Yes</v>
      </c>
      <c r="I1870" t="str">
        <f>Table12[[#This Row],[Teens]]</f>
        <v>Yes</v>
      </c>
    </row>
    <row r="1871" spans="1:9" ht="16.5" x14ac:dyDescent="0.3">
      <c r="A1871">
        <f>Table2[[#This Row],[NumWebPurchases]]</f>
        <v>1</v>
      </c>
      <c r="B1871">
        <f>Table2[[#This Row],[NumCatalogPurchases]]</f>
        <v>0</v>
      </c>
      <c r="C1871">
        <f>Table2[[#This Row],[NumStorePurchases]]</f>
        <v>3</v>
      </c>
      <c r="D1871">
        <f>Table2[[#This Row],[NumWebVisitsMonth]]</f>
        <v>6</v>
      </c>
      <c r="E1871" s="3">
        <f>Table12[[#This Row],[Age]]</f>
        <v>30</v>
      </c>
      <c r="F1871" t="s">
        <v>31</v>
      </c>
      <c r="G1871" t="str">
        <f>Table12[[#This Row],[DVAD]]</f>
        <v>26-35</v>
      </c>
      <c r="H1871" t="str">
        <f>Table12[[#This Row],[Kids]]</f>
        <v>Yes</v>
      </c>
      <c r="I1871" t="str">
        <f>Table12[[#This Row],[Teens]]</f>
        <v>No</v>
      </c>
    </row>
    <row r="1872" spans="1:9" ht="16.5" x14ac:dyDescent="0.3">
      <c r="A1872">
        <f>Table2[[#This Row],[NumWebPurchases]]</f>
        <v>9</v>
      </c>
      <c r="B1872">
        <f>Table2[[#This Row],[NumCatalogPurchases]]</f>
        <v>0</v>
      </c>
      <c r="C1872">
        <f>Table2[[#This Row],[NumStorePurchases]]</f>
        <v>4</v>
      </c>
      <c r="D1872">
        <f>Table2[[#This Row],[NumWebVisitsMonth]]</f>
        <v>10</v>
      </c>
      <c r="E1872" s="3">
        <f>Table12[[#This Row],[Age]]</f>
        <v>41</v>
      </c>
      <c r="F1872" t="s">
        <v>35</v>
      </c>
      <c r="G1872" t="str">
        <f>Table12[[#This Row],[DVAD]]</f>
        <v>36-45</v>
      </c>
      <c r="H1872" t="str">
        <f>Table12[[#This Row],[Kids]]</f>
        <v>Yes</v>
      </c>
      <c r="I1872" t="str">
        <f>Table12[[#This Row],[Teens]]</f>
        <v>No</v>
      </c>
    </row>
    <row r="1873" spans="1:9" ht="16.5" x14ac:dyDescent="0.3">
      <c r="A1873">
        <f>Table2[[#This Row],[NumWebPurchases]]</f>
        <v>5</v>
      </c>
      <c r="B1873">
        <f>Table2[[#This Row],[NumCatalogPurchases]]</f>
        <v>10</v>
      </c>
      <c r="C1873">
        <f>Table2[[#This Row],[NumStorePurchases]]</f>
        <v>6</v>
      </c>
      <c r="D1873">
        <f>Table2[[#This Row],[NumWebVisitsMonth]]</f>
        <v>2</v>
      </c>
      <c r="E1873" s="3">
        <f>Table12[[#This Row],[Age]]</f>
        <v>37</v>
      </c>
      <c r="F1873" t="s">
        <v>35</v>
      </c>
      <c r="G1873" t="str">
        <f>Table12[[#This Row],[DVAD]]</f>
        <v>36-45</v>
      </c>
      <c r="H1873" t="str">
        <f>Table12[[#This Row],[Kids]]</f>
        <v>No</v>
      </c>
      <c r="I1873" t="str">
        <f>Table12[[#This Row],[Teens]]</f>
        <v>No</v>
      </c>
    </row>
    <row r="1874" spans="1:9" ht="16.5" x14ac:dyDescent="0.3">
      <c r="A1874">
        <f>Table2[[#This Row],[NumWebPurchases]]</f>
        <v>2</v>
      </c>
      <c r="B1874">
        <f>Table2[[#This Row],[NumCatalogPurchases]]</f>
        <v>0</v>
      </c>
      <c r="C1874">
        <f>Table2[[#This Row],[NumStorePurchases]]</f>
        <v>3</v>
      </c>
      <c r="D1874">
        <f>Table2[[#This Row],[NumWebVisitsMonth]]</f>
        <v>6</v>
      </c>
      <c r="E1874" s="3">
        <f>Table12[[#This Row],[Age]]</f>
        <v>47</v>
      </c>
      <c r="F1874" t="s">
        <v>30</v>
      </c>
      <c r="G1874" t="str">
        <f>Table12[[#This Row],[DVAD]]</f>
        <v>46-55</v>
      </c>
      <c r="H1874" t="str">
        <f>Table12[[#This Row],[Kids]]</f>
        <v>Yes</v>
      </c>
      <c r="I1874" t="str">
        <f>Table12[[#This Row],[Teens]]</f>
        <v>No</v>
      </c>
    </row>
    <row r="1875" spans="1:9" ht="16.5" x14ac:dyDescent="0.3">
      <c r="A1875">
        <f>Table2[[#This Row],[NumWebPurchases]]</f>
        <v>7</v>
      </c>
      <c r="B1875">
        <f>Table2[[#This Row],[NumCatalogPurchases]]</f>
        <v>6</v>
      </c>
      <c r="C1875">
        <f>Table2[[#This Row],[NumStorePurchases]]</f>
        <v>11</v>
      </c>
      <c r="D1875">
        <f>Table2[[#This Row],[NumWebVisitsMonth]]</f>
        <v>4</v>
      </c>
      <c r="E1875" s="3">
        <f>Table12[[#This Row],[Age]]</f>
        <v>49</v>
      </c>
      <c r="F1875" t="s">
        <v>30</v>
      </c>
      <c r="G1875" t="str">
        <f>Table12[[#This Row],[DVAD]]</f>
        <v>46-55</v>
      </c>
      <c r="H1875" t="str">
        <f>Table12[[#This Row],[Kids]]</f>
        <v>No</v>
      </c>
      <c r="I1875" t="str">
        <f>Table12[[#This Row],[Teens]]</f>
        <v>Yes</v>
      </c>
    </row>
    <row r="1876" spans="1:9" ht="16.5" x14ac:dyDescent="0.3">
      <c r="A1876">
        <f>Table2[[#This Row],[NumWebPurchases]]</f>
        <v>2</v>
      </c>
      <c r="B1876">
        <f>Table2[[#This Row],[NumCatalogPurchases]]</f>
        <v>0</v>
      </c>
      <c r="C1876">
        <f>Table2[[#This Row],[NumStorePurchases]]</f>
        <v>3</v>
      </c>
      <c r="D1876">
        <f>Table2[[#This Row],[NumWebVisitsMonth]]</f>
        <v>6</v>
      </c>
      <c r="E1876" s="3">
        <f>Table12[[#This Row],[Age]]</f>
        <v>42</v>
      </c>
      <c r="F1876" t="s">
        <v>35</v>
      </c>
      <c r="G1876" t="str">
        <f>Table12[[#This Row],[DVAD]]</f>
        <v>36-45</v>
      </c>
      <c r="H1876" t="str">
        <f>Table12[[#This Row],[Kids]]</f>
        <v>Yes</v>
      </c>
      <c r="I1876" t="str">
        <f>Table12[[#This Row],[Teens]]</f>
        <v>Yes</v>
      </c>
    </row>
    <row r="1877" spans="1:9" ht="16.5" x14ac:dyDescent="0.3">
      <c r="A1877">
        <f>Table2[[#This Row],[NumWebPurchases]]</f>
        <v>6</v>
      </c>
      <c r="B1877">
        <f>Table2[[#This Row],[NumCatalogPurchases]]</f>
        <v>2</v>
      </c>
      <c r="C1877">
        <f>Table2[[#This Row],[NumStorePurchases]]</f>
        <v>11</v>
      </c>
      <c r="D1877">
        <f>Table2[[#This Row],[NumWebVisitsMonth]]</f>
        <v>6</v>
      </c>
      <c r="E1877" s="3">
        <f>Table12[[#This Row],[Age]]</f>
        <v>65</v>
      </c>
      <c r="F1877" t="s">
        <v>30</v>
      </c>
      <c r="G1877" t="str">
        <f>Table12[[#This Row],[DVAD]]</f>
        <v>56-65</v>
      </c>
      <c r="H1877" t="str">
        <f>Table12[[#This Row],[Kids]]</f>
        <v>No</v>
      </c>
      <c r="I1877" t="str">
        <f>Table12[[#This Row],[Teens]]</f>
        <v>Yes</v>
      </c>
    </row>
    <row r="1878" spans="1:9" ht="16.5" x14ac:dyDescent="0.3">
      <c r="A1878">
        <f>Table2[[#This Row],[NumWebPurchases]]</f>
        <v>1</v>
      </c>
      <c r="B1878">
        <f>Table2[[#This Row],[NumCatalogPurchases]]</f>
        <v>0</v>
      </c>
      <c r="C1878">
        <f>Table2[[#This Row],[NumStorePurchases]]</f>
        <v>3</v>
      </c>
      <c r="D1878">
        <f>Table2[[#This Row],[NumWebVisitsMonth]]</f>
        <v>2</v>
      </c>
      <c r="E1878" s="3">
        <f>Table12[[#This Row],[Age]]</f>
        <v>62</v>
      </c>
      <c r="F1878" t="s">
        <v>38</v>
      </c>
      <c r="G1878" t="str">
        <f>Table12[[#This Row],[DVAD]]</f>
        <v>56-65</v>
      </c>
      <c r="H1878" t="str">
        <f>Table12[[#This Row],[Kids]]</f>
        <v>No</v>
      </c>
      <c r="I1878" t="str">
        <f>Table12[[#This Row],[Teens]]</f>
        <v>Yes</v>
      </c>
    </row>
    <row r="1879" spans="1:9" ht="16.5" x14ac:dyDescent="0.3">
      <c r="A1879">
        <f>Table2[[#This Row],[NumWebPurchases]]</f>
        <v>1</v>
      </c>
      <c r="B1879">
        <f>Table2[[#This Row],[NumCatalogPurchases]]</f>
        <v>0</v>
      </c>
      <c r="C1879">
        <f>Table2[[#This Row],[NumStorePurchases]]</f>
        <v>3</v>
      </c>
      <c r="D1879">
        <f>Table2[[#This Row],[NumWebVisitsMonth]]</f>
        <v>7</v>
      </c>
      <c r="E1879" s="3">
        <f>Table12[[#This Row],[Age]]</f>
        <v>27</v>
      </c>
      <c r="F1879" t="s">
        <v>33</v>
      </c>
      <c r="G1879" t="str">
        <f>Table12[[#This Row],[DVAD]]</f>
        <v>26-35</v>
      </c>
      <c r="H1879" t="str">
        <f>Table12[[#This Row],[Kids]]</f>
        <v>No</v>
      </c>
      <c r="I1879" t="str">
        <f>Table12[[#This Row],[Teens]]</f>
        <v>No</v>
      </c>
    </row>
    <row r="1880" spans="1:9" ht="16.5" x14ac:dyDescent="0.3">
      <c r="A1880">
        <f>Table2[[#This Row],[NumWebPurchases]]</f>
        <v>9</v>
      </c>
      <c r="B1880">
        <f>Table2[[#This Row],[NumCatalogPurchases]]</f>
        <v>1</v>
      </c>
      <c r="C1880">
        <f>Table2[[#This Row],[NumStorePurchases]]</f>
        <v>8</v>
      </c>
      <c r="D1880">
        <f>Table2[[#This Row],[NumWebVisitsMonth]]</f>
        <v>9</v>
      </c>
      <c r="E1880" s="3">
        <f>Table12[[#This Row],[Age]]</f>
        <v>53</v>
      </c>
      <c r="F1880" t="s">
        <v>31</v>
      </c>
      <c r="G1880" t="str">
        <f>Table12[[#This Row],[DVAD]]</f>
        <v>46-55</v>
      </c>
      <c r="H1880" t="str">
        <f>Table12[[#This Row],[Kids]]</f>
        <v>No</v>
      </c>
      <c r="I1880" t="str">
        <f>Table12[[#This Row],[Teens]]</f>
        <v>No</v>
      </c>
    </row>
    <row r="1881" spans="1:9" ht="16.5" x14ac:dyDescent="0.3">
      <c r="A1881">
        <f>Table2[[#This Row],[NumWebPurchases]]</f>
        <v>3</v>
      </c>
      <c r="B1881">
        <f>Table2[[#This Row],[NumCatalogPurchases]]</f>
        <v>7</v>
      </c>
      <c r="C1881">
        <f>Table2[[#This Row],[NumStorePurchases]]</f>
        <v>9</v>
      </c>
      <c r="D1881">
        <f>Table2[[#This Row],[NumWebVisitsMonth]]</f>
        <v>1</v>
      </c>
      <c r="E1881" s="3">
        <f>Table12[[#This Row],[Age]]</f>
        <v>56</v>
      </c>
      <c r="F1881" t="s">
        <v>35</v>
      </c>
      <c r="G1881" t="str">
        <f>Table12[[#This Row],[DVAD]]</f>
        <v>56-65</v>
      </c>
      <c r="H1881" t="str">
        <f>Table12[[#This Row],[Kids]]</f>
        <v>No</v>
      </c>
      <c r="I1881" t="str">
        <f>Table12[[#This Row],[Teens]]</f>
        <v>No</v>
      </c>
    </row>
    <row r="1882" spans="1:9" ht="16.5" x14ac:dyDescent="0.3">
      <c r="A1882">
        <f>Table2[[#This Row],[NumWebPurchases]]</f>
        <v>7</v>
      </c>
      <c r="B1882">
        <f>Table2[[#This Row],[NumCatalogPurchases]]</f>
        <v>7</v>
      </c>
      <c r="C1882">
        <f>Table2[[#This Row],[NumStorePurchases]]</f>
        <v>10</v>
      </c>
      <c r="D1882">
        <f>Table2[[#This Row],[NumWebVisitsMonth]]</f>
        <v>4</v>
      </c>
      <c r="E1882" s="3">
        <f>Table12[[#This Row],[Age]]</f>
        <v>62</v>
      </c>
      <c r="F1882" t="s">
        <v>33</v>
      </c>
      <c r="G1882" t="str">
        <f>Table12[[#This Row],[DVAD]]</f>
        <v>56-65</v>
      </c>
      <c r="H1882" t="str">
        <f>Table12[[#This Row],[Kids]]</f>
        <v>No</v>
      </c>
      <c r="I1882" t="str">
        <f>Table12[[#This Row],[Teens]]</f>
        <v>Yes</v>
      </c>
    </row>
    <row r="1883" spans="1:9" ht="16.5" x14ac:dyDescent="0.3">
      <c r="A1883">
        <f>Table2[[#This Row],[NumWebPurchases]]</f>
        <v>5</v>
      </c>
      <c r="B1883">
        <f>Table2[[#This Row],[NumCatalogPurchases]]</f>
        <v>5</v>
      </c>
      <c r="C1883">
        <f>Table2[[#This Row],[NumStorePurchases]]</f>
        <v>13</v>
      </c>
      <c r="D1883">
        <f>Table2[[#This Row],[NumWebVisitsMonth]]</f>
        <v>8</v>
      </c>
      <c r="E1883" s="3">
        <f>Table12[[#This Row],[Age]]</f>
        <v>38</v>
      </c>
      <c r="F1883" t="s">
        <v>33</v>
      </c>
      <c r="G1883" t="str">
        <f>Table12[[#This Row],[DVAD]]</f>
        <v>36-45</v>
      </c>
      <c r="H1883" t="str">
        <f>Table12[[#This Row],[Kids]]</f>
        <v>Yes</v>
      </c>
      <c r="I1883" t="str">
        <f>Table12[[#This Row],[Teens]]</f>
        <v>No</v>
      </c>
    </row>
    <row r="1884" spans="1:9" ht="16.5" x14ac:dyDescent="0.3">
      <c r="A1884">
        <f>Table2[[#This Row],[NumWebPurchases]]</f>
        <v>5</v>
      </c>
      <c r="B1884">
        <f>Table2[[#This Row],[NumCatalogPurchases]]</f>
        <v>8</v>
      </c>
      <c r="C1884">
        <f>Table2[[#This Row],[NumStorePurchases]]</f>
        <v>4</v>
      </c>
      <c r="D1884">
        <f>Table2[[#This Row],[NumWebVisitsMonth]]</f>
        <v>6</v>
      </c>
      <c r="E1884" s="3">
        <f>Table12[[#This Row],[Age]]</f>
        <v>28</v>
      </c>
      <c r="F1884" t="s">
        <v>35</v>
      </c>
      <c r="G1884" t="str">
        <f>Table12[[#This Row],[DVAD]]</f>
        <v>26-35</v>
      </c>
      <c r="H1884" t="str">
        <f>Table12[[#This Row],[Kids]]</f>
        <v>No</v>
      </c>
      <c r="I1884" t="str">
        <f>Table12[[#This Row],[Teens]]</f>
        <v>No</v>
      </c>
    </row>
    <row r="1885" spans="1:9" ht="16.5" x14ac:dyDescent="0.3">
      <c r="A1885">
        <f>Table2[[#This Row],[NumWebPurchases]]</f>
        <v>1</v>
      </c>
      <c r="B1885">
        <f>Table2[[#This Row],[NumCatalogPurchases]]</f>
        <v>1</v>
      </c>
      <c r="C1885">
        <f>Table2[[#This Row],[NumStorePurchases]]</f>
        <v>2</v>
      </c>
      <c r="D1885">
        <f>Table2[[#This Row],[NumWebVisitsMonth]]</f>
        <v>7</v>
      </c>
      <c r="E1885" s="3">
        <f>Table12[[#This Row],[Age]]</f>
        <v>45</v>
      </c>
      <c r="F1885" t="s">
        <v>30</v>
      </c>
      <c r="G1885" t="str">
        <f>Table12[[#This Row],[DVAD]]</f>
        <v>36-45</v>
      </c>
      <c r="H1885" t="str">
        <f>Table12[[#This Row],[Kids]]</f>
        <v>Yes</v>
      </c>
      <c r="I1885" t="str">
        <f>Table12[[#This Row],[Teens]]</f>
        <v>No</v>
      </c>
    </row>
    <row r="1886" spans="1:9" ht="16.5" x14ac:dyDescent="0.3">
      <c r="A1886">
        <f>Table2[[#This Row],[NumWebPurchases]]</f>
        <v>4</v>
      </c>
      <c r="B1886">
        <f>Table2[[#This Row],[NumCatalogPurchases]]</f>
        <v>0</v>
      </c>
      <c r="C1886">
        <f>Table2[[#This Row],[NumStorePurchases]]</f>
        <v>4</v>
      </c>
      <c r="D1886">
        <f>Table2[[#This Row],[NumWebVisitsMonth]]</f>
        <v>7</v>
      </c>
      <c r="E1886" s="3">
        <f>Table12[[#This Row],[Age]]</f>
        <v>46</v>
      </c>
      <c r="F1886" t="s">
        <v>30</v>
      </c>
      <c r="G1886" t="str">
        <f>Table12[[#This Row],[DVAD]]</f>
        <v>46-55</v>
      </c>
      <c r="H1886" t="str">
        <f>Table12[[#This Row],[Kids]]</f>
        <v>No</v>
      </c>
      <c r="I1886" t="str">
        <f>Table12[[#This Row],[Teens]]</f>
        <v>Yes</v>
      </c>
    </row>
    <row r="1887" spans="1:9" ht="16.5" x14ac:dyDescent="0.3">
      <c r="A1887">
        <f>Table2[[#This Row],[NumWebPurchases]]</f>
        <v>5</v>
      </c>
      <c r="B1887">
        <f>Table2[[#This Row],[NumCatalogPurchases]]</f>
        <v>6</v>
      </c>
      <c r="C1887">
        <f>Table2[[#This Row],[NumStorePurchases]]</f>
        <v>11</v>
      </c>
      <c r="D1887">
        <f>Table2[[#This Row],[NumWebVisitsMonth]]</f>
        <v>2</v>
      </c>
      <c r="E1887" s="3">
        <f>Table12[[#This Row],[Age]]</f>
        <v>44</v>
      </c>
      <c r="F1887" t="s">
        <v>30</v>
      </c>
      <c r="G1887" t="str">
        <f>Table12[[#This Row],[DVAD]]</f>
        <v>36-45</v>
      </c>
      <c r="H1887" t="str">
        <f>Table12[[#This Row],[Kids]]</f>
        <v>No</v>
      </c>
      <c r="I1887" t="str">
        <f>Table12[[#This Row],[Teens]]</f>
        <v>Yes</v>
      </c>
    </row>
    <row r="1888" spans="1:9" ht="16.5" x14ac:dyDescent="0.3">
      <c r="A1888">
        <f>Table2[[#This Row],[NumWebPurchases]]</f>
        <v>1</v>
      </c>
      <c r="B1888">
        <f>Table2[[#This Row],[NumCatalogPurchases]]</f>
        <v>1</v>
      </c>
      <c r="C1888">
        <f>Table2[[#This Row],[NumStorePurchases]]</f>
        <v>3</v>
      </c>
      <c r="D1888">
        <f>Table2[[#This Row],[NumWebVisitsMonth]]</f>
        <v>3</v>
      </c>
      <c r="E1888" s="3">
        <f>Table12[[#This Row],[Age]]</f>
        <v>29</v>
      </c>
      <c r="F1888" t="s">
        <v>33</v>
      </c>
      <c r="G1888" t="str">
        <f>Table12[[#This Row],[DVAD]]</f>
        <v>26-35</v>
      </c>
      <c r="H1888" t="str">
        <f>Table12[[#This Row],[Kids]]</f>
        <v>No</v>
      </c>
      <c r="I1888" t="str">
        <f>Table12[[#This Row],[Teens]]</f>
        <v>No</v>
      </c>
    </row>
    <row r="1889" spans="1:9" ht="16.5" x14ac:dyDescent="0.3">
      <c r="A1889">
        <f>Table2[[#This Row],[NumWebPurchases]]</f>
        <v>7</v>
      </c>
      <c r="B1889">
        <f>Table2[[#This Row],[NumCatalogPurchases]]</f>
        <v>1</v>
      </c>
      <c r="C1889">
        <f>Table2[[#This Row],[NumStorePurchases]]</f>
        <v>7</v>
      </c>
      <c r="D1889">
        <f>Table2[[#This Row],[NumWebVisitsMonth]]</f>
        <v>7</v>
      </c>
      <c r="E1889" s="3">
        <f>Table12[[#This Row],[Age]]</f>
        <v>28</v>
      </c>
      <c r="F1889" t="s">
        <v>35</v>
      </c>
      <c r="G1889" t="str">
        <f>Table12[[#This Row],[DVAD]]</f>
        <v>26-35</v>
      </c>
      <c r="H1889" t="str">
        <f>Table12[[#This Row],[Kids]]</f>
        <v>Yes</v>
      </c>
      <c r="I1889" t="str">
        <f>Table12[[#This Row],[Teens]]</f>
        <v>No</v>
      </c>
    </row>
    <row r="1890" spans="1:9" ht="16.5" x14ac:dyDescent="0.3">
      <c r="A1890">
        <f>Table2[[#This Row],[NumWebPurchases]]</f>
        <v>1</v>
      </c>
      <c r="B1890">
        <f>Table2[[#This Row],[NumCatalogPurchases]]</f>
        <v>1</v>
      </c>
      <c r="C1890">
        <f>Table2[[#This Row],[NumStorePurchases]]</f>
        <v>2</v>
      </c>
      <c r="D1890">
        <f>Table2[[#This Row],[NumWebVisitsMonth]]</f>
        <v>4</v>
      </c>
      <c r="E1890" s="3">
        <f>Table12[[#This Row],[Age]]</f>
        <v>57</v>
      </c>
      <c r="F1890" t="s">
        <v>31</v>
      </c>
      <c r="G1890" t="str">
        <f>Table12[[#This Row],[DVAD]]</f>
        <v>56-65</v>
      </c>
      <c r="H1890" t="str">
        <f>Table12[[#This Row],[Kids]]</f>
        <v>Yes</v>
      </c>
      <c r="I1890" t="str">
        <f>Table12[[#This Row],[Teens]]</f>
        <v>Yes</v>
      </c>
    </row>
    <row r="1891" spans="1:9" ht="16.5" x14ac:dyDescent="0.3">
      <c r="A1891">
        <f>Table2[[#This Row],[NumWebPurchases]]</f>
        <v>5</v>
      </c>
      <c r="B1891">
        <f>Table2[[#This Row],[NumCatalogPurchases]]</f>
        <v>5</v>
      </c>
      <c r="C1891">
        <f>Table2[[#This Row],[NumStorePurchases]]</f>
        <v>5</v>
      </c>
      <c r="D1891">
        <f>Table2[[#This Row],[NumWebVisitsMonth]]</f>
        <v>2</v>
      </c>
      <c r="E1891" s="3">
        <f>Table12[[#This Row],[Age]]</f>
        <v>42</v>
      </c>
      <c r="F1891" t="s">
        <v>33</v>
      </c>
      <c r="G1891" t="str">
        <f>Table12[[#This Row],[DVAD]]</f>
        <v>36-45</v>
      </c>
      <c r="H1891" t="str">
        <f>Table12[[#This Row],[Kids]]</f>
        <v>No</v>
      </c>
      <c r="I1891" t="str">
        <f>Table12[[#This Row],[Teens]]</f>
        <v>No</v>
      </c>
    </row>
    <row r="1892" spans="1:9" ht="16.5" x14ac:dyDescent="0.3">
      <c r="A1892">
        <f>Table2[[#This Row],[NumWebPurchases]]</f>
        <v>9</v>
      </c>
      <c r="B1892">
        <f>Table2[[#This Row],[NumCatalogPurchases]]</f>
        <v>5</v>
      </c>
      <c r="C1892">
        <f>Table2[[#This Row],[NumStorePurchases]]</f>
        <v>7</v>
      </c>
      <c r="D1892">
        <f>Table2[[#This Row],[NumWebVisitsMonth]]</f>
        <v>5</v>
      </c>
      <c r="E1892" s="3">
        <f>Table12[[#This Row],[Age]]</f>
        <v>38</v>
      </c>
      <c r="F1892" t="s">
        <v>33</v>
      </c>
      <c r="G1892" t="str">
        <f>Table12[[#This Row],[DVAD]]</f>
        <v>36-45</v>
      </c>
      <c r="H1892" t="str">
        <f>Table12[[#This Row],[Kids]]</f>
        <v>Yes</v>
      </c>
      <c r="I1892" t="str">
        <f>Table12[[#This Row],[Teens]]</f>
        <v>Yes</v>
      </c>
    </row>
    <row r="1893" spans="1:9" ht="16.5" x14ac:dyDescent="0.3">
      <c r="A1893">
        <f>Table2[[#This Row],[NumWebPurchases]]</f>
        <v>6</v>
      </c>
      <c r="B1893">
        <f>Table2[[#This Row],[NumCatalogPurchases]]</f>
        <v>3</v>
      </c>
      <c r="C1893">
        <f>Table2[[#This Row],[NumStorePurchases]]</f>
        <v>4</v>
      </c>
      <c r="D1893">
        <f>Table2[[#This Row],[NumWebVisitsMonth]]</f>
        <v>6</v>
      </c>
      <c r="E1893" s="3">
        <f>Table12[[#This Row],[Age]]</f>
        <v>31</v>
      </c>
      <c r="F1893" t="s">
        <v>31</v>
      </c>
      <c r="G1893" t="str">
        <f>Table12[[#This Row],[DVAD]]</f>
        <v>26-35</v>
      </c>
      <c r="H1893" t="str">
        <f>Table12[[#This Row],[Kids]]</f>
        <v>Yes</v>
      </c>
      <c r="I1893" t="str">
        <f>Table12[[#This Row],[Teens]]</f>
        <v>No</v>
      </c>
    </row>
    <row r="1894" spans="1:9" ht="16.5" x14ac:dyDescent="0.3">
      <c r="A1894">
        <f>Table2[[#This Row],[NumWebPurchases]]</f>
        <v>4</v>
      </c>
      <c r="B1894">
        <f>Table2[[#This Row],[NumCatalogPurchases]]</f>
        <v>10</v>
      </c>
      <c r="C1894">
        <f>Table2[[#This Row],[NumStorePurchases]]</f>
        <v>5</v>
      </c>
      <c r="D1894">
        <f>Table2[[#This Row],[NumWebVisitsMonth]]</f>
        <v>3</v>
      </c>
      <c r="E1894" s="3">
        <f>Table12[[#This Row],[Age]]</f>
        <v>24</v>
      </c>
      <c r="F1894" t="s">
        <v>33</v>
      </c>
      <c r="G1894" t="str">
        <f>Table12[[#This Row],[DVAD]]</f>
        <v>16-25</v>
      </c>
      <c r="H1894" t="str">
        <f>Table12[[#This Row],[Kids]]</f>
        <v>No</v>
      </c>
      <c r="I1894" t="str">
        <f>Table12[[#This Row],[Teens]]</f>
        <v>No</v>
      </c>
    </row>
    <row r="1895" spans="1:9" ht="16.5" x14ac:dyDescent="0.3">
      <c r="A1895">
        <f>Table2[[#This Row],[NumWebPurchases]]</f>
        <v>4</v>
      </c>
      <c r="B1895">
        <f>Table2[[#This Row],[NumCatalogPurchases]]</f>
        <v>7</v>
      </c>
      <c r="C1895">
        <f>Table2[[#This Row],[NumStorePurchases]]</f>
        <v>8</v>
      </c>
      <c r="D1895">
        <f>Table2[[#This Row],[NumWebVisitsMonth]]</f>
        <v>1</v>
      </c>
      <c r="E1895" s="3">
        <f>Table12[[#This Row],[Age]]</f>
        <v>25</v>
      </c>
      <c r="F1895" t="s">
        <v>35</v>
      </c>
      <c r="G1895" t="str">
        <f>Table12[[#This Row],[DVAD]]</f>
        <v>16-25</v>
      </c>
      <c r="H1895" t="str">
        <f>Table12[[#This Row],[Kids]]</f>
        <v>No</v>
      </c>
      <c r="I1895" t="str">
        <f>Table12[[#This Row],[Teens]]</f>
        <v>No</v>
      </c>
    </row>
    <row r="1896" spans="1:9" ht="16.5" x14ac:dyDescent="0.3">
      <c r="A1896">
        <f>Table2[[#This Row],[NumWebPurchases]]</f>
        <v>2</v>
      </c>
      <c r="B1896">
        <f>Table2[[#This Row],[NumCatalogPurchases]]</f>
        <v>0</v>
      </c>
      <c r="C1896">
        <f>Table2[[#This Row],[NumStorePurchases]]</f>
        <v>3</v>
      </c>
      <c r="D1896">
        <f>Table2[[#This Row],[NumWebVisitsMonth]]</f>
        <v>8</v>
      </c>
      <c r="E1896" s="3">
        <f>Table12[[#This Row],[Age]]</f>
        <v>28</v>
      </c>
      <c r="F1896" t="s">
        <v>30</v>
      </c>
      <c r="G1896" t="str">
        <f>Table12[[#This Row],[DVAD]]</f>
        <v>26-35</v>
      </c>
      <c r="H1896" t="str">
        <f>Table12[[#This Row],[Kids]]</f>
        <v>Yes</v>
      </c>
      <c r="I1896" t="str">
        <f>Table12[[#This Row],[Teens]]</f>
        <v>No</v>
      </c>
    </row>
    <row r="1897" spans="1:9" ht="16.5" x14ac:dyDescent="0.3">
      <c r="A1897">
        <f>Table2[[#This Row],[NumWebPurchases]]</f>
        <v>10</v>
      </c>
      <c r="B1897">
        <f>Table2[[#This Row],[NumCatalogPurchases]]</f>
        <v>4</v>
      </c>
      <c r="C1897">
        <f>Table2[[#This Row],[NumStorePurchases]]</f>
        <v>6</v>
      </c>
      <c r="D1897">
        <f>Table2[[#This Row],[NumWebVisitsMonth]]</f>
        <v>8</v>
      </c>
      <c r="E1897" s="3">
        <f>Table12[[#This Row],[Age]]</f>
        <v>46</v>
      </c>
      <c r="F1897" t="s">
        <v>35</v>
      </c>
      <c r="G1897" t="str">
        <f>Table12[[#This Row],[DVAD]]</f>
        <v>46-55</v>
      </c>
      <c r="H1897" t="str">
        <f>Table12[[#This Row],[Kids]]</f>
        <v>No</v>
      </c>
      <c r="I1897" t="str">
        <f>Table12[[#This Row],[Teens]]</f>
        <v>Yes</v>
      </c>
    </row>
    <row r="1898" spans="1:9" ht="16.5" x14ac:dyDescent="0.3">
      <c r="A1898">
        <f>Table2[[#This Row],[NumWebPurchases]]</f>
        <v>2</v>
      </c>
      <c r="B1898">
        <f>Table2[[#This Row],[NumCatalogPurchases]]</f>
        <v>3</v>
      </c>
      <c r="C1898">
        <f>Table2[[#This Row],[NumStorePurchases]]</f>
        <v>5</v>
      </c>
      <c r="D1898">
        <f>Table2[[#This Row],[NumWebVisitsMonth]]</f>
        <v>1</v>
      </c>
      <c r="E1898" s="3">
        <f>Table12[[#This Row],[Age]]</f>
        <v>40</v>
      </c>
      <c r="F1898" t="s">
        <v>31</v>
      </c>
      <c r="G1898" t="str">
        <f>Table12[[#This Row],[DVAD]]</f>
        <v>36-45</v>
      </c>
      <c r="H1898" t="str">
        <f>Table12[[#This Row],[Kids]]</f>
        <v>No</v>
      </c>
      <c r="I1898" t="str">
        <f>Table12[[#This Row],[Teens]]</f>
        <v>No</v>
      </c>
    </row>
    <row r="1899" spans="1:9" ht="16.5" x14ac:dyDescent="0.3">
      <c r="A1899">
        <f>Table2[[#This Row],[NumWebPurchases]]</f>
        <v>3</v>
      </c>
      <c r="B1899">
        <f>Table2[[#This Row],[NumCatalogPurchases]]</f>
        <v>1</v>
      </c>
      <c r="C1899">
        <f>Table2[[#This Row],[NumStorePurchases]]</f>
        <v>6</v>
      </c>
      <c r="D1899">
        <f>Table2[[#This Row],[NumWebVisitsMonth]]</f>
        <v>6</v>
      </c>
      <c r="E1899" s="3">
        <f>Table12[[#This Row],[Age]]</f>
        <v>64</v>
      </c>
      <c r="F1899" t="s">
        <v>30</v>
      </c>
      <c r="G1899" t="str">
        <f>Table12[[#This Row],[DVAD]]</f>
        <v>56-65</v>
      </c>
      <c r="H1899" t="str">
        <f>Table12[[#This Row],[Kids]]</f>
        <v>No</v>
      </c>
      <c r="I1899" t="str">
        <f>Table12[[#This Row],[Teens]]</f>
        <v>Yes</v>
      </c>
    </row>
    <row r="1900" spans="1:9" ht="16.5" x14ac:dyDescent="0.3">
      <c r="A1900">
        <f>Table2[[#This Row],[NumWebPurchases]]</f>
        <v>1</v>
      </c>
      <c r="B1900">
        <f>Table2[[#This Row],[NumCatalogPurchases]]</f>
        <v>1</v>
      </c>
      <c r="C1900">
        <f>Table2[[#This Row],[NumStorePurchases]]</f>
        <v>2</v>
      </c>
      <c r="D1900">
        <f>Table2[[#This Row],[NumWebVisitsMonth]]</f>
        <v>6</v>
      </c>
      <c r="E1900" s="3">
        <f>Table12[[#This Row],[Age]]</f>
        <v>34</v>
      </c>
      <c r="F1900" t="s">
        <v>30</v>
      </c>
      <c r="G1900" t="str">
        <f>Table12[[#This Row],[DVAD]]</f>
        <v>26-35</v>
      </c>
      <c r="H1900" t="str">
        <f>Table12[[#This Row],[Kids]]</f>
        <v>Yes</v>
      </c>
      <c r="I1900" t="str">
        <f>Table12[[#This Row],[Teens]]</f>
        <v>No</v>
      </c>
    </row>
    <row r="1901" spans="1:9" ht="16.5" x14ac:dyDescent="0.3">
      <c r="A1901">
        <f>Table2[[#This Row],[NumWebPurchases]]</f>
        <v>4</v>
      </c>
      <c r="B1901">
        <f>Table2[[#This Row],[NumCatalogPurchases]]</f>
        <v>6</v>
      </c>
      <c r="C1901">
        <f>Table2[[#This Row],[NumStorePurchases]]</f>
        <v>4</v>
      </c>
      <c r="D1901">
        <f>Table2[[#This Row],[NumWebVisitsMonth]]</f>
        <v>1</v>
      </c>
      <c r="E1901" s="3">
        <f>Table12[[#This Row],[Age]]</f>
        <v>60</v>
      </c>
      <c r="F1901" t="s">
        <v>31</v>
      </c>
      <c r="G1901" t="str">
        <f>Table12[[#This Row],[DVAD]]</f>
        <v>56-65</v>
      </c>
      <c r="H1901" t="str">
        <f>Table12[[#This Row],[Kids]]</f>
        <v>No</v>
      </c>
      <c r="I1901" t="str">
        <f>Table12[[#This Row],[Teens]]</f>
        <v>No</v>
      </c>
    </row>
    <row r="1902" spans="1:9" ht="16.5" x14ac:dyDescent="0.3">
      <c r="A1902">
        <f>Table2[[#This Row],[NumWebPurchases]]</f>
        <v>27</v>
      </c>
      <c r="B1902">
        <f>Table2[[#This Row],[NumCatalogPurchases]]</f>
        <v>0</v>
      </c>
      <c r="C1902">
        <f>Table2[[#This Row],[NumStorePurchases]]</f>
        <v>0</v>
      </c>
      <c r="D1902">
        <f>Table2[[#This Row],[NumWebVisitsMonth]]</f>
        <v>1</v>
      </c>
      <c r="E1902" s="3">
        <f>Table12[[#This Row],[Age]]</f>
        <v>69</v>
      </c>
      <c r="F1902" t="s">
        <v>33</v>
      </c>
      <c r="G1902" t="str">
        <f>Table12[[#This Row],[DVAD]]</f>
        <v>66-75</v>
      </c>
      <c r="H1902" t="str">
        <f>Table12[[#This Row],[Kids]]</f>
        <v>No</v>
      </c>
      <c r="I1902" t="str">
        <f>Table12[[#This Row],[Teens]]</f>
        <v>No</v>
      </c>
    </row>
    <row r="1903" spans="1:9" ht="16.5" x14ac:dyDescent="0.3">
      <c r="A1903">
        <f>Table2[[#This Row],[NumWebPurchases]]</f>
        <v>3</v>
      </c>
      <c r="B1903">
        <f>Table2[[#This Row],[NumCatalogPurchases]]</f>
        <v>5</v>
      </c>
      <c r="C1903">
        <f>Table2[[#This Row],[NumStorePurchases]]</f>
        <v>8</v>
      </c>
      <c r="D1903">
        <f>Table2[[#This Row],[NumWebVisitsMonth]]</f>
        <v>3</v>
      </c>
      <c r="E1903" s="3">
        <f>Table12[[#This Row],[Age]]</f>
        <v>63</v>
      </c>
      <c r="F1903" t="s">
        <v>30</v>
      </c>
      <c r="G1903" t="str">
        <f>Table12[[#This Row],[DVAD]]</f>
        <v>56-65</v>
      </c>
      <c r="H1903" t="str">
        <f>Table12[[#This Row],[Kids]]</f>
        <v>No</v>
      </c>
      <c r="I1903" t="str">
        <f>Table12[[#This Row],[Teens]]</f>
        <v>Yes</v>
      </c>
    </row>
    <row r="1904" spans="1:9" ht="16.5" x14ac:dyDescent="0.3">
      <c r="A1904">
        <f>Table2[[#This Row],[NumWebPurchases]]</f>
        <v>2</v>
      </c>
      <c r="B1904">
        <f>Table2[[#This Row],[NumCatalogPurchases]]</f>
        <v>0</v>
      </c>
      <c r="C1904">
        <f>Table2[[#This Row],[NumStorePurchases]]</f>
        <v>3</v>
      </c>
      <c r="D1904">
        <f>Table2[[#This Row],[NumWebVisitsMonth]]</f>
        <v>7</v>
      </c>
      <c r="E1904" s="3">
        <f>Table12[[#This Row],[Age]]</f>
        <v>49</v>
      </c>
      <c r="F1904" t="s">
        <v>33</v>
      </c>
      <c r="G1904" t="str">
        <f>Table12[[#This Row],[DVAD]]</f>
        <v>46-55</v>
      </c>
      <c r="H1904" t="str">
        <f>Table12[[#This Row],[Kids]]</f>
        <v>Yes</v>
      </c>
      <c r="I1904" t="str">
        <f>Table12[[#This Row],[Teens]]</f>
        <v>Yes</v>
      </c>
    </row>
    <row r="1905" spans="1:9" ht="16.5" x14ac:dyDescent="0.3">
      <c r="A1905">
        <f>Table2[[#This Row],[NumWebPurchases]]</f>
        <v>1</v>
      </c>
      <c r="B1905">
        <f>Table2[[#This Row],[NumCatalogPurchases]]</f>
        <v>0</v>
      </c>
      <c r="C1905">
        <f>Table2[[#This Row],[NumStorePurchases]]</f>
        <v>3</v>
      </c>
      <c r="D1905">
        <f>Table2[[#This Row],[NumWebVisitsMonth]]</f>
        <v>7</v>
      </c>
      <c r="E1905" s="3">
        <f>Table12[[#This Row],[Age]]</f>
        <v>31</v>
      </c>
      <c r="F1905" t="s">
        <v>35</v>
      </c>
      <c r="G1905" t="str">
        <f>Table12[[#This Row],[DVAD]]</f>
        <v>26-35</v>
      </c>
      <c r="H1905" t="str">
        <f>Table12[[#This Row],[Kids]]</f>
        <v>No</v>
      </c>
      <c r="I1905" t="str">
        <f>Table12[[#This Row],[Teens]]</f>
        <v>No</v>
      </c>
    </row>
    <row r="1906" spans="1:9" ht="16.5" x14ac:dyDescent="0.3">
      <c r="A1906">
        <f>Table2[[#This Row],[NumWebPurchases]]</f>
        <v>4</v>
      </c>
      <c r="B1906">
        <f>Table2[[#This Row],[NumCatalogPurchases]]</f>
        <v>4</v>
      </c>
      <c r="C1906">
        <f>Table2[[#This Row],[NumStorePurchases]]</f>
        <v>6</v>
      </c>
      <c r="D1906">
        <f>Table2[[#This Row],[NumWebVisitsMonth]]</f>
        <v>2</v>
      </c>
      <c r="E1906" s="3">
        <f>Table12[[#This Row],[Age]]</f>
        <v>27</v>
      </c>
      <c r="F1906" t="s">
        <v>33</v>
      </c>
      <c r="G1906" t="str">
        <f>Table12[[#This Row],[DVAD]]</f>
        <v>26-35</v>
      </c>
      <c r="H1906" t="str">
        <f>Table12[[#This Row],[Kids]]</f>
        <v>No</v>
      </c>
      <c r="I1906" t="str">
        <f>Table12[[#This Row],[Teens]]</f>
        <v>No</v>
      </c>
    </row>
    <row r="1907" spans="1:9" ht="16.5" x14ac:dyDescent="0.3">
      <c r="A1907">
        <f>Table2[[#This Row],[NumWebPurchases]]</f>
        <v>3</v>
      </c>
      <c r="B1907">
        <f>Table2[[#This Row],[NumCatalogPurchases]]</f>
        <v>0</v>
      </c>
      <c r="C1907">
        <f>Table2[[#This Row],[NumStorePurchases]]</f>
        <v>3</v>
      </c>
      <c r="D1907">
        <f>Table2[[#This Row],[NumWebVisitsMonth]]</f>
        <v>6</v>
      </c>
      <c r="E1907" s="3">
        <f>Table12[[#This Row],[Age]]</f>
        <v>42</v>
      </c>
      <c r="F1907" t="s">
        <v>33</v>
      </c>
      <c r="G1907" t="str">
        <f>Table12[[#This Row],[DVAD]]</f>
        <v>36-45</v>
      </c>
      <c r="H1907" t="str">
        <f>Table12[[#This Row],[Kids]]</f>
        <v>Yes</v>
      </c>
      <c r="I1907" t="str">
        <f>Table12[[#This Row],[Teens]]</f>
        <v>No</v>
      </c>
    </row>
    <row r="1908" spans="1:9" ht="16.5" x14ac:dyDescent="0.3">
      <c r="A1908">
        <f>Table2[[#This Row],[NumWebPurchases]]</f>
        <v>3</v>
      </c>
      <c r="B1908">
        <f>Table2[[#This Row],[NumCatalogPurchases]]</f>
        <v>1</v>
      </c>
      <c r="C1908">
        <f>Table2[[#This Row],[NumStorePurchases]]</f>
        <v>8</v>
      </c>
      <c r="D1908">
        <f>Table2[[#This Row],[NumWebVisitsMonth]]</f>
        <v>4</v>
      </c>
      <c r="E1908" s="3">
        <f>Table12[[#This Row],[Age]]</f>
        <v>46</v>
      </c>
      <c r="F1908" t="s">
        <v>33</v>
      </c>
      <c r="G1908" t="str">
        <f>Table12[[#This Row],[DVAD]]</f>
        <v>46-55</v>
      </c>
      <c r="H1908" t="str">
        <f>Table12[[#This Row],[Kids]]</f>
        <v>No</v>
      </c>
      <c r="I1908" t="str">
        <f>Table12[[#This Row],[Teens]]</f>
        <v>Yes</v>
      </c>
    </row>
    <row r="1909" spans="1:9" ht="16.5" x14ac:dyDescent="0.3">
      <c r="A1909">
        <f>Table2[[#This Row],[NumWebPurchases]]</f>
        <v>3</v>
      </c>
      <c r="B1909">
        <f>Table2[[#This Row],[NumCatalogPurchases]]</f>
        <v>4</v>
      </c>
      <c r="C1909">
        <f>Table2[[#This Row],[NumStorePurchases]]</f>
        <v>6</v>
      </c>
      <c r="D1909">
        <f>Table2[[#This Row],[NumWebVisitsMonth]]</f>
        <v>1</v>
      </c>
      <c r="E1909" s="3">
        <f>Table12[[#This Row],[Age]]</f>
        <v>59</v>
      </c>
      <c r="F1909" t="s">
        <v>31</v>
      </c>
      <c r="G1909" t="str">
        <f>Table12[[#This Row],[DVAD]]</f>
        <v>56-65</v>
      </c>
      <c r="H1909" t="str">
        <f>Table12[[#This Row],[Kids]]</f>
        <v>No</v>
      </c>
      <c r="I1909" t="str">
        <f>Table12[[#This Row],[Teens]]</f>
        <v>No</v>
      </c>
    </row>
    <row r="1910" spans="1:9" ht="16.5" x14ac:dyDescent="0.3">
      <c r="A1910">
        <f>Table2[[#This Row],[NumWebPurchases]]</f>
        <v>6</v>
      </c>
      <c r="B1910">
        <f>Table2[[#This Row],[NumCatalogPurchases]]</f>
        <v>11</v>
      </c>
      <c r="C1910">
        <f>Table2[[#This Row],[NumStorePurchases]]</f>
        <v>7</v>
      </c>
      <c r="D1910">
        <f>Table2[[#This Row],[NumWebVisitsMonth]]</f>
        <v>5</v>
      </c>
      <c r="E1910" s="3">
        <f>Table12[[#This Row],[Age]]</f>
        <v>42</v>
      </c>
      <c r="F1910" t="s">
        <v>33</v>
      </c>
      <c r="G1910" t="str">
        <f>Table12[[#This Row],[DVAD]]</f>
        <v>36-45</v>
      </c>
      <c r="H1910" t="str">
        <f>Table12[[#This Row],[Kids]]</f>
        <v>No</v>
      </c>
      <c r="I1910" t="str">
        <f>Table12[[#This Row],[Teens]]</f>
        <v>Yes</v>
      </c>
    </row>
    <row r="1911" spans="1:9" ht="16.5" x14ac:dyDescent="0.3">
      <c r="A1911">
        <f>Table2[[#This Row],[NumWebPurchases]]</f>
        <v>3</v>
      </c>
      <c r="B1911">
        <f>Table2[[#This Row],[NumCatalogPurchases]]</f>
        <v>0</v>
      </c>
      <c r="C1911">
        <f>Table2[[#This Row],[NumStorePurchases]]</f>
        <v>3</v>
      </c>
      <c r="D1911">
        <f>Table2[[#This Row],[NumWebVisitsMonth]]</f>
        <v>7</v>
      </c>
      <c r="E1911" s="3">
        <f>Table12[[#This Row],[Age]]</f>
        <v>28</v>
      </c>
      <c r="F1911" t="s">
        <v>33</v>
      </c>
      <c r="G1911" t="str">
        <f>Table12[[#This Row],[DVAD]]</f>
        <v>26-35</v>
      </c>
      <c r="H1911" t="str">
        <f>Table12[[#This Row],[Kids]]</f>
        <v>Yes</v>
      </c>
      <c r="I1911" t="str">
        <f>Table12[[#This Row],[Teens]]</f>
        <v>No</v>
      </c>
    </row>
    <row r="1912" spans="1:9" ht="16.5" x14ac:dyDescent="0.3">
      <c r="A1912">
        <f>Table2[[#This Row],[NumWebPurchases]]</f>
        <v>1</v>
      </c>
      <c r="B1912">
        <f>Table2[[#This Row],[NumCatalogPurchases]]</f>
        <v>0</v>
      </c>
      <c r="C1912">
        <f>Table2[[#This Row],[NumStorePurchases]]</f>
        <v>3</v>
      </c>
      <c r="D1912">
        <f>Table2[[#This Row],[NumWebVisitsMonth]]</f>
        <v>6</v>
      </c>
      <c r="E1912" s="3">
        <f>Table12[[#This Row],[Age]]</f>
        <v>54</v>
      </c>
      <c r="F1912" t="s">
        <v>31</v>
      </c>
      <c r="G1912" t="str">
        <f>Table12[[#This Row],[DVAD]]</f>
        <v>46-55</v>
      </c>
      <c r="H1912" t="str">
        <f>Table12[[#This Row],[Kids]]</f>
        <v>No</v>
      </c>
      <c r="I1912" t="str">
        <f>Table12[[#This Row],[Teens]]</f>
        <v>No</v>
      </c>
    </row>
    <row r="1913" spans="1:9" ht="16.5" x14ac:dyDescent="0.3">
      <c r="A1913">
        <f>Table2[[#This Row],[NumWebPurchases]]</f>
        <v>1</v>
      </c>
      <c r="B1913">
        <f>Table2[[#This Row],[NumCatalogPurchases]]</f>
        <v>1</v>
      </c>
      <c r="C1913">
        <f>Table2[[#This Row],[NumStorePurchases]]</f>
        <v>2</v>
      </c>
      <c r="D1913">
        <f>Table2[[#This Row],[NumWebVisitsMonth]]</f>
        <v>7</v>
      </c>
      <c r="E1913" s="3">
        <f>Table12[[#This Row],[Age]]</f>
        <v>33</v>
      </c>
      <c r="F1913" t="s">
        <v>30</v>
      </c>
      <c r="G1913" t="str">
        <f>Table12[[#This Row],[DVAD]]</f>
        <v>26-35</v>
      </c>
      <c r="H1913" t="str">
        <f>Table12[[#This Row],[Kids]]</f>
        <v>Yes</v>
      </c>
      <c r="I1913" t="str">
        <f>Table12[[#This Row],[Teens]]</f>
        <v>No</v>
      </c>
    </row>
    <row r="1914" spans="1:9" ht="16.5" x14ac:dyDescent="0.3">
      <c r="A1914">
        <f>Table2[[#This Row],[NumWebPurchases]]</f>
        <v>3</v>
      </c>
      <c r="B1914">
        <f>Table2[[#This Row],[NumCatalogPurchases]]</f>
        <v>5</v>
      </c>
      <c r="C1914">
        <f>Table2[[#This Row],[NumStorePurchases]]</f>
        <v>13</v>
      </c>
      <c r="D1914">
        <f>Table2[[#This Row],[NumWebVisitsMonth]]</f>
        <v>0</v>
      </c>
      <c r="E1914" s="3">
        <f>Table12[[#This Row],[Age]]</f>
        <v>54</v>
      </c>
      <c r="F1914" t="s">
        <v>31</v>
      </c>
      <c r="G1914" t="str">
        <f>Table12[[#This Row],[DVAD]]</f>
        <v>46-55</v>
      </c>
      <c r="H1914" t="str">
        <f>Table12[[#This Row],[Kids]]</f>
        <v>No</v>
      </c>
      <c r="I1914" t="str">
        <f>Table12[[#This Row],[Teens]]</f>
        <v>No</v>
      </c>
    </row>
    <row r="1915" spans="1:9" ht="16.5" x14ac:dyDescent="0.3">
      <c r="A1915">
        <f>Table2[[#This Row],[NumWebPurchases]]</f>
        <v>7</v>
      </c>
      <c r="B1915">
        <f>Table2[[#This Row],[NumCatalogPurchases]]</f>
        <v>8</v>
      </c>
      <c r="C1915">
        <f>Table2[[#This Row],[NumStorePurchases]]</f>
        <v>5</v>
      </c>
      <c r="D1915">
        <f>Table2[[#This Row],[NumWebVisitsMonth]]</f>
        <v>5</v>
      </c>
      <c r="E1915" s="3">
        <f>Table12[[#This Row],[Age]]</f>
        <v>42</v>
      </c>
      <c r="F1915" t="s">
        <v>33</v>
      </c>
      <c r="G1915" t="str">
        <f>Table12[[#This Row],[DVAD]]</f>
        <v>36-45</v>
      </c>
      <c r="H1915" t="str">
        <f>Table12[[#This Row],[Kids]]</f>
        <v>No</v>
      </c>
      <c r="I1915" t="str">
        <f>Table12[[#This Row],[Teens]]</f>
        <v>Yes</v>
      </c>
    </row>
    <row r="1916" spans="1:9" ht="16.5" x14ac:dyDescent="0.3">
      <c r="A1916">
        <f>Table2[[#This Row],[NumWebPurchases]]</f>
        <v>4</v>
      </c>
      <c r="B1916">
        <f>Table2[[#This Row],[NumCatalogPurchases]]</f>
        <v>6</v>
      </c>
      <c r="C1916">
        <f>Table2[[#This Row],[NumStorePurchases]]</f>
        <v>13</v>
      </c>
      <c r="D1916">
        <f>Table2[[#This Row],[NumWebVisitsMonth]]</f>
        <v>2</v>
      </c>
      <c r="E1916" s="3">
        <f>Table12[[#This Row],[Age]]</f>
        <v>41</v>
      </c>
      <c r="F1916" t="s">
        <v>38</v>
      </c>
      <c r="G1916" t="str">
        <f>Table12[[#This Row],[DVAD]]</f>
        <v>36-45</v>
      </c>
      <c r="H1916" t="str">
        <f>Table12[[#This Row],[Kids]]</f>
        <v>No</v>
      </c>
      <c r="I1916" t="str">
        <f>Table12[[#This Row],[Teens]]</f>
        <v>No</v>
      </c>
    </row>
    <row r="1917" spans="1:9" ht="16.5" x14ac:dyDescent="0.3">
      <c r="A1917">
        <f>Table2[[#This Row],[NumWebPurchases]]</f>
        <v>5</v>
      </c>
      <c r="B1917">
        <f>Table2[[#This Row],[NumCatalogPurchases]]</f>
        <v>5</v>
      </c>
      <c r="C1917">
        <f>Table2[[#This Row],[NumStorePurchases]]</f>
        <v>5</v>
      </c>
      <c r="D1917">
        <f>Table2[[#This Row],[NumWebVisitsMonth]]</f>
        <v>8</v>
      </c>
      <c r="E1917" s="3">
        <f>Table12[[#This Row],[Age]]</f>
        <v>45</v>
      </c>
      <c r="F1917" t="s">
        <v>30</v>
      </c>
      <c r="G1917" t="str">
        <f>Table12[[#This Row],[DVAD]]</f>
        <v>36-45</v>
      </c>
      <c r="H1917" t="str">
        <f>Table12[[#This Row],[Kids]]</f>
        <v>No</v>
      </c>
      <c r="I1917" t="str">
        <f>Table12[[#This Row],[Teens]]</f>
        <v>Yes</v>
      </c>
    </row>
    <row r="1918" spans="1:9" ht="16.5" x14ac:dyDescent="0.3">
      <c r="A1918">
        <f>Table2[[#This Row],[NumWebPurchases]]</f>
        <v>10</v>
      </c>
      <c r="B1918">
        <f>Table2[[#This Row],[NumCatalogPurchases]]</f>
        <v>5</v>
      </c>
      <c r="C1918">
        <f>Table2[[#This Row],[NumStorePurchases]]</f>
        <v>10</v>
      </c>
      <c r="D1918">
        <f>Table2[[#This Row],[NumWebVisitsMonth]]</f>
        <v>8</v>
      </c>
      <c r="E1918" s="3">
        <f>Table12[[#This Row],[Age]]</f>
        <v>50</v>
      </c>
      <c r="F1918" t="s">
        <v>33</v>
      </c>
      <c r="G1918" t="str">
        <f>Table12[[#This Row],[DVAD]]</f>
        <v>46-55</v>
      </c>
      <c r="H1918" t="str">
        <f>Table12[[#This Row],[Kids]]</f>
        <v>No</v>
      </c>
      <c r="I1918" t="str">
        <f>Table12[[#This Row],[Teens]]</f>
        <v>Yes</v>
      </c>
    </row>
    <row r="1919" spans="1:9" ht="16.5" x14ac:dyDescent="0.3">
      <c r="A1919">
        <f>Table2[[#This Row],[NumWebPurchases]]</f>
        <v>4</v>
      </c>
      <c r="B1919">
        <f>Table2[[#This Row],[NumCatalogPurchases]]</f>
        <v>4</v>
      </c>
      <c r="C1919">
        <f>Table2[[#This Row],[NumStorePurchases]]</f>
        <v>8</v>
      </c>
      <c r="D1919">
        <f>Table2[[#This Row],[NumWebVisitsMonth]]</f>
        <v>8</v>
      </c>
      <c r="E1919" s="3">
        <f>Table12[[#This Row],[Age]]</f>
        <v>44</v>
      </c>
      <c r="F1919" t="s">
        <v>30</v>
      </c>
      <c r="G1919" t="str">
        <f>Table12[[#This Row],[DVAD]]</f>
        <v>36-45</v>
      </c>
      <c r="H1919" t="str">
        <f>Table12[[#This Row],[Kids]]</f>
        <v>No</v>
      </c>
      <c r="I1919" t="str">
        <f>Table12[[#This Row],[Teens]]</f>
        <v>Yes</v>
      </c>
    </row>
    <row r="1920" spans="1:9" ht="16.5" x14ac:dyDescent="0.3">
      <c r="A1920">
        <f>Table2[[#This Row],[NumWebPurchases]]</f>
        <v>1</v>
      </c>
      <c r="B1920">
        <f>Table2[[#This Row],[NumCatalogPurchases]]</f>
        <v>0</v>
      </c>
      <c r="C1920">
        <f>Table2[[#This Row],[NumStorePurchases]]</f>
        <v>4</v>
      </c>
      <c r="D1920">
        <f>Table2[[#This Row],[NumWebVisitsMonth]]</f>
        <v>6</v>
      </c>
      <c r="E1920" s="3">
        <f>Table12[[#This Row],[Age]]</f>
        <v>23</v>
      </c>
      <c r="F1920" t="s">
        <v>30</v>
      </c>
      <c r="G1920" t="str">
        <f>Table12[[#This Row],[DVAD]]</f>
        <v>16-25</v>
      </c>
      <c r="H1920" t="str">
        <f>Table12[[#This Row],[Kids]]</f>
        <v>No</v>
      </c>
      <c r="I1920" t="str">
        <f>Table12[[#This Row],[Teens]]</f>
        <v>No</v>
      </c>
    </row>
    <row r="1921" spans="1:9" ht="16.5" x14ac:dyDescent="0.3">
      <c r="A1921">
        <f>Table2[[#This Row],[NumWebPurchases]]</f>
        <v>3</v>
      </c>
      <c r="B1921">
        <f>Table2[[#This Row],[NumCatalogPurchases]]</f>
        <v>0</v>
      </c>
      <c r="C1921">
        <f>Table2[[#This Row],[NumStorePurchases]]</f>
        <v>3</v>
      </c>
      <c r="D1921">
        <f>Table2[[#This Row],[NumWebVisitsMonth]]</f>
        <v>6</v>
      </c>
      <c r="E1921" s="3">
        <f>Table12[[#This Row],[Age]]</f>
        <v>32</v>
      </c>
      <c r="F1921" t="s">
        <v>31</v>
      </c>
      <c r="G1921" t="str">
        <f>Table12[[#This Row],[DVAD]]</f>
        <v>26-35</v>
      </c>
      <c r="H1921" t="str">
        <f>Table12[[#This Row],[Kids]]</f>
        <v>Yes</v>
      </c>
      <c r="I1921" t="str">
        <f>Table12[[#This Row],[Teens]]</f>
        <v>No</v>
      </c>
    </row>
    <row r="1922" spans="1:9" ht="16.5" x14ac:dyDescent="0.3">
      <c r="A1922">
        <f>Table2[[#This Row],[NumWebPurchases]]</f>
        <v>2</v>
      </c>
      <c r="B1922">
        <f>Table2[[#This Row],[NumCatalogPurchases]]</f>
        <v>1</v>
      </c>
      <c r="C1922">
        <f>Table2[[#This Row],[NumStorePurchases]]</f>
        <v>4</v>
      </c>
      <c r="D1922">
        <f>Table2[[#This Row],[NumWebVisitsMonth]]</f>
        <v>7</v>
      </c>
      <c r="E1922" s="3">
        <f>Table12[[#This Row],[Age]]</f>
        <v>37</v>
      </c>
      <c r="F1922" t="s">
        <v>30</v>
      </c>
      <c r="G1922" t="str">
        <f>Table12[[#This Row],[DVAD]]</f>
        <v>36-45</v>
      </c>
      <c r="H1922" t="str">
        <f>Table12[[#This Row],[Kids]]</f>
        <v>No</v>
      </c>
      <c r="I1922" t="str">
        <f>Table12[[#This Row],[Teens]]</f>
        <v>No</v>
      </c>
    </row>
    <row r="1923" spans="1:9" ht="16.5" x14ac:dyDescent="0.3">
      <c r="A1923">
        <f>Table2[[#This Row],[NumWebPurchases]]</f>
        <v>1</v>
      </c>
      <c r="B1923">
        <f>Table2[[#This Row],[NumCatalogPurchases]]</f>
        <v>0</v>
      </c>
      <c r="C1923">
        <f>Table2[[#This Row],[NumStorePurchases]]</f>
        <v>2</v>
      </c>
      <c r="D1923">
        <f>Table2[[#This Row],[NumWebVisitsMonth]]</f>
        <v>7</v>
      </c>
      <c r="E1923" s="3">
        <f>Table12[[#This Row],[Age]]</f>
        <v>47</v>
      </c>
      <c r="F1923" t="s">
        <v>33</v>
      </c>
      <c r="G1923" t="str">
        <f>Table12[[#This Row],[DVAD]]</f>
        <v>46-55</v>
      </c>
      <c r="H1923" t="str">
        <f>Table12[[#This Row],[Kids]]</f>
        <v>Yes</v>
      </c>
      <c r="I1923" t="str">
        <f>Table12[[#This Row],[Teens]]</f>
        <v>Yes</v>
      </c>
    </row>
    <row r="1924" spans="1:9" ht="16.5" x14ac:dyDescent="0.3">
      <c r="A1924">
        <f>Table2[[#This Row],[NumWebPurchases]]</f>
        <v>1</v>
      </c>
      <c r="B1924">
        <f>Table2[[#This Row],[NumCatalogPurchases]]</f>
        <v>0</v>
      </c>
      <c r="C1924">
        <f>Table2[[#This Row],[NumStorePurchases]]</f>
        <v>4</v>
      </c>
      <c r="D1924">
        <f>Table2[[#This Row],[NumWebVisitsMonth]]</f>
        <v>3</v>
      </c>
      <c r="E1924" s="3">
        <f>Table12[[#This Row],[Age]]</f>
        <v>37</v>
      </c>
      <c r="F1924" t="s">
        <v>30</v>
      </c>
      <c r="G1924" t="str">
        <f>Table12[[#This Row],[DVAD]]</f>
        <v>36-45</v>
      </c>
      <c r="H1924" t="str">
        <f>Table12[[#This Row],[Kids]]</f>
        <v>No</v>
      </c>
      <c r="I1924" t="str">
        <f>Table12[[#This Row],[Teens]]</f>
        <v>Yes</v>
      </c>
    </row>
    <row r="1925" spans="1:9" ht="16.5" x14ac:dyDescent="0.3">
      <c r="A1925">
        <f>Table2[[#This Row],[NumWebPurchases]]</f>
        <v>6</v>
      </c>
      <c r="B1925">
        <f>Table2[[#This Row],[NumCatalogPurchases]]</f>
        <v>2</v>
      </c>
      <c r="C1925">
        <f>Table2[[#This Row],[NumStorePurchases]]</f>
        <v>12</v>
      </c>
      <c r="D1925">
        <f>Table2[[#This Row],[NumWebVisitsMonth]]</f>
        <v>3</v>
      </c>
      <c r="E1925" s="3">
        <f>Table12[[#This Row],[Age]]</f>
        <v>42</v>
      </c>
      <c r="F1925" t="s">
        <v>30</v>
      </c>
      <c r="G1925" t="str">
        <f>Table12[[#This Row],[DVAD]]</f>
        <v>36-45</v>
      </c>
      <c r="H1925" t="str">
        <f>Table12[[#This Row],[Kids]]</f>
        <v>No</v>
      </c>
      <c r="I1925" t="str">
        <f>Table12[[#This Row],[Teens]]</f>
        <v>Yes</v>
      </c>
    </row>
    <row r="1926" spans="1:9" ht="16.5" x14ac:dyDescent="0.3">
      <c r="A1926">
        <f>Table2[[#This Row],[NumWebPurchases]]</f>
        <v>7</v>
      </c>
      <c r="B1926">
        <f>Table2[[#This Row],[NumCatalogPurchases]]</f>
        <v>9</v>
      </c>
      <c r="C1926">
        <f>Table2[[#This Row],[NumStorePurchases]]</f>
        <v>6</v>
      </c>
      <c r="D1926">
        <f>Table2[[#This Row],[NumWebVisitsMonth]]</f>
        <v>4</v>
      </c>
      <c r="E1926" s="3">
        <f>Table12[[#This Row],[Age]]</f>
        <v>56</v>
      </c>
      <c r="F1926" t="s">
        <v>30</v>
      </c>
      <c r="G1926" t="str">
        <f>Table12[[#This Row],[DVAD]]</f>
        <v>56-65</v>
      </c>
      <c r="H1926" t="str">
        <f>Table12[[#This Row],[Kids]]</f>
        <v>No</v>
      </c>
      <c r="I1926" t="str">
        <f>Table12[[#This Row],[Teens]]</f>
        <v>No</v>
      </c>
    </row>
    <row r="1927" spans="1:9" ht="16.5" x14ac:dyDescent="0.3">
      <c r="A1927">
        <f>Table2[[#This Row],[NumWebPurchases]]</f>
        <v>7</v>
      </c>
      <c r="B1927">
        <f>Table2[[#This Row],[NumCatalogPurchases]]</f>
        <v>5</v>
      </c>
      <c r="C1927">
        <f>Table2[[#This Row],[NumStorePurchases]]</f>
        <v>13</v>
      </c>
      <c r="D1927">
        <f>Table2[[#This Row],[NumWebVisitsMonth]]</f>
        <v>3</v>
      </c>
      <c r="E1927" s="3">
        <f>Table12[[#This Row],[Age]]</f>
        <v>70</v>
      </c>
      <c r="F1927" t="s">
        <v>33</v>
      </c>
      <c r="G1927" t="str">
        <f>Table12[[#This Row],[DVAD]]</f>
        <v>66-75</v>
      </c>
      <c r="H1927" t="str">
        <f>Table12[[#This Row],[Kids]]</f>
        <v>No</v>
      </c>
      <c r="I1927" t="str">
        <f>Table12[[#This Row],[Teens]]</f>
        <v>No</v>
      </c>
    </row>
    <row r="1928" spans="1:9" ht="16.5" x14ac:dyDescent="0.3">
      <c r="A1928">
        <f>Table2[[#This Row],[NumWebPurchases]]</f>
        <v>11</v>
      </c>
      <c r="B1928">
        <f>Table2[[#This Row],[NumCatalogPurchases]]</f>
        <v>5</v>
      </c>
      <c r="C1928">
        <f>Table2[[#This Row],[NumStorePurchases]]</f>
        <v>11</v>
      </c>
      <c r="D1928">
        <f>Table2[[#This Row],[NumWebVisitsMonth]]</f>
        <v>5</v>
      </c>
      <c r="E1928" s="3">
        <f>Table12[[#This Row],[Age]]</f>
        <v>54</v>
      </c>
      <c r="F1928" t="s">
        <v>33</v>
      </c>
      <c r="G1928" t="str">
        <f>Table12[[#This Row],[DVAD]]</f>
        <v>46-55</v>
      </c>
      <c r="H1928" t="str">
        <f>Table12[[#This Row],[Kids]]</f>
        <v>Yes</v>
      </c>
      <c r="I1928" t="str">
        <f>Table12[[#This Row],[Teens]]</f>
        <v>Yes</v>
      </c>
    </row>
    <row r="1929" spans="1:9" ht="16.5" x14ac:dyDescent="0.3">
      <c r="A1929">
        <f>Table2[[#This Row],[NumWebPurchases]]</f>
        <v>1</v>
      </c>
      <c r="B1929">
        <f>Table2[[#This Row],[NumCatalogPurchases]]</f>
        <v>0</v>
      </c>
      <c r="C1929">
        <f>Table2[[#This Row],[NumStorePurchases]]</f>
        <v>3</v>
      </c>
      <c r="D1929">
        <f>Table2[[#This Row],[NumWebVisitsMonth]]</f>
        <v>5</v>
      </c>
      <c r="E1929" s="3">
        <f>Table12[[#This Row],[Age]]</f>
        <v>36</v>
      </c>
      <c r="F1929" t="s">
        <v>33</v>
      </c>
      <c r="G1929" t="str">
        <f>Table12[[#This Row],[DVAD]]</f>
        <v>36-45</v>
      </c>
      <c r="H1929" t="str">
        <f>Table12[[#This Row],[Kids]]</f>
        <v>Yes</v>
      </c>
      <c r="I1929" t="str">
        <f>Table12[[#This Row],[Teens]]</f>
        <v>No</v>
      </c>
    </row>
    <row r="1930" spans="1:9" ht="16.5" x14ac:dyDescent="0.3">
      <c r="A1930">
        <f>Table2[[#This Row],[NumWebPurchases]]</f>
        <v>4</v>
      </c>
      <c r="B1930">
        <f>Table2[[#This Row],[NumCatalogPurchases]]</f>
        <v>2</v>
      </c>
      <c r="C1930">
        <f>Table2[[#This Row],[NumStorePurchases]]</f>
        <v>11</v>
      </c>
      <c r="D1930">
        <f>Table2[[#This Row],[NumWebVisitsMonth]]</f>
        <v>8</v>
      </c>
      <c r="E1930" s="3">
        <f>Table12[[#This Row],[Age]]</f>
        <v>43</v>
      </c>
      <c r="F1930" t="s">
        <v>30</v>
      </c>
      <c r="G1930" t="str">
        <f>Table12[[#This Row],[DVAD]]</f>
        <v>36-45</v>
      </c>
      <c r="H1930" t="str">
        <f>Table12[[#This Row],[Kids]]</f>
        <v>No</v>
      </c>
      <c r="I1930" t="str">
        <f>Table12[[#This Row],[Teens]]</f>
        <v>Yes</v>
      </c>
    </row>
    <row r="1931" spans="1:9" ht="16.5" x14ac:dyDescent="0.3">
      <c r="A1931">
        <f>Table2[[#This Row],[NumWebPurchases]]</f>
        <v>3</v>
      </c>
      <c r="B1931">
        <f>Table2[[#This Row],[NumCatalogPurchases]]</f>
        <v>3</v>
      </c>
      <c r="C1931">
        <f>Table2[[#This Row],[NumStorePurchases]]</f>
        <v>7</v>
      </c>
      <c r="D1931">
        <f>Table2[[#This Row],[NumWebVisitsMonth]]</f>
        <v>2</v>
      </c>
      <c r="E1931" s="3">
        <f>Table12[[#This Row],[Age]]</f>
        <v>43</v>
      </c>
      <c r="F1931" t="s">
        <v>33</v>
      </c>
      <c r="G1931" t="str">
        <f>Table12[[#This Row],[DVAD]]</f>
        <v>36-45</v>
      </c>
      <c r="H1931" t="str">
        <f>Table12[[#This Row],[Kids]]</f>
        <v>No</v>
      </c>
      <c r="I1931" t="str">
        <f>Table12[[#This Row],[Teens]]</f>
        <v>No</v>
      </c>
    </row>
    <row r="1932" spans="1:9" ht="16.5" x14ac:dyDescent="0.3">
      <c r="A1932">
        <f>Table2[[#This Row],[NumWebPurchases]]</f>
        <v>9</v>
      </c>
      <c r="B1932">
        <f>Table2[[#This Row],[NumCatalogPurchases]]</f>
        <v>3</v>
      </c>
      <c r="C1932">
        <f>Table2[[#This Row],[NumStorePurchases]]</f>
        <v>6</v>
      </c>
      <c r="D1932">
        <f>Table2[[#This Row],[NumWebVisitsMonth]]</f>
        <v>5</v>
      </c>
      <c r="E1932" s="3">
        <f>Table12[[#This Row],[Age]]</f>
        <v>55</v>
      </c>
      <c r="F1932" t="s">
        <v>33</v>
      </c>
      <c r="G1932" t="str">
        <f>Table12[[#This Row],[DVAD]]</f>
        <v>46-55</v>
      </c>
      <c r="H1932" t="str">
        <f>Table12[[#This Row],[Kids]]</f>
        <v>No</v>
      </c>
      <c r="I1932" t="str">
        <f>Table12[[#This Row],[Teens]]</f>
        <v>No</v>
      </c>
    </row>
    <row r="1933" spans="1:9" ht="16.5" x14ac:dyDescent="0.3">
      <c r="A1933">
        <f>Table2[[#This Row],[NumWebPurchases]]</f>
        <v>9</v>
      </c>
      <c r="B1933">
        <f>Table2[[#This Row],[NumCatalogPurchases]]</f>
        <v>3</v>
      </c>
      <c r="C1933">
        <f>Table2[[#This Row],[NumStorePurchases]]</f>
        <v>7</v>
      </c>
      <c r="D1933">
        <f>Table2[[#This Row],[NumWebVisitsMonth]]</f>
        <v>7</v>
      </c>
      <c r="E1933" s="3">
        <f>Table12[[#This Row],[Age]]</f>
        <v>48</v>
      </c>
      <c r="F1933" t="s">
        <v>33</v>
      </c>
      <c r="G1933" t="str">
        <f>Table12[[#This Row],[DVAD]]</f>
        <v>46-55</v>
      </c>
      <c r="H1933" t="str">
        <f>Table12[[#This Row],[Kids]]</f>
        <v>Yes</v>
      </c>
      <c r="I1933" t="str">
        <f>Table12[[#This Row],[Teens]]</f>
        <v>Yes</v>
      </c>
    </row>
    <row r="1934" spans="1:9" ht="16.5" x14ac:dyDescent="0.3">
      <c r="A1934">
        <f>Table2[[#This Row],[NumWebPurchases]]</f>
        <v>2</v>
      </c>
      <c r="B1934">
        <f>Table2[[#This Row],[NumCatalogPurchases]]</f>
        <v>0</v>
      </c>
      <c r="C1934">
        <f>Table2[[#This Row],[NumStorePurchases]]</f>
        <v>4</v>
      </c>
      <c r="D1934">
        <f>Table2[[#This Row],[NumWebVisitsMonth]]</f>
        <v>5</v>
      </c>
      <c r="E1934" s="3">
        <f>Table12[[#This Row],[Age]]</f>
        <v>39</v>
      </c>
      <c r="F1934" t="s">
        <v>33</v>
      </c>
      <c r="G1934" t="str">
        <f>Table12[[#This Row],[DVAD]]</f>
        <v>36-45</v>
      </c>
      <c r="H1934" t="str">
        <f>Table12[[#This Row],[Kids]]</f>
        <v>Yes</v>
      </c>
      <c r="I1934" t="str">
        <f>Table12[[#This Row],[Teens]]</f>
        <v>Yes</v>
      </c>
    </row>
    <row r="1935" spans="1:9" ht="16.5" x14ac:dyDescent="0.3">
      <c r="A1935">
        <f>Table2[[#This Row],[NumWebPurchases]]</f>
        <v>4</v>
      </c>
      <c r="B1935">
        <f>Table2[[#This Row],[NumCatalogPurchases]]</f>
        <v>2</v>
      </c>
      <c r="C1935">
        <f>Table2[[#This Row],[NumStorePurchases]]</f>
        <v>7</v>
      </c>
      <c r="D1935">
        <f>Table2[[#This Row],[NumWebVisitsMonth]]</f>
        <v>3</v>
      </c>
      <c r="E1935" s="3">
        <f>Table12[[#This Row],[Age]]</f>
        <v>66</v>
      </c>
      <c r="F1935" t="s">
        <v>33</v>
      </c>
      <c r="G1935" t="str">
        <f>Table12[[#This Row],[DVAD]]</f>
        <v>66-75</v>
      </c>
      <c r="H1935" t="str">
        <f>Table12[[#This Row],[Kids]]</f>
        <v>No</v>
      </c>
      <c r="I1935" t="str">
        <f>Table12[[#This Row],[Teens]]</f>
        <v>Yes</v>
      </c>
    </row>
    <row r="1936" spans="1:9" ht="16.5" x14ac:dyDescent="0.3">
      <c r="A1936">
        <f>Table2[[#This Row],[NumWebPurchases]]</f>
        <v>3</v>
      </c>
      <c r="B1936">
        <f>Table2[[#This Row],[NumCatalogPurchases]]</f>
        <v>0</v>
      </c>
      <c r="C1936">
        <f>Table2[[#This Row],[NumStorePurchases]]</f>
        <v>3</v>
      </c>
      <c r="D1936">
        <f>Table2[[#This Row],[NumWebVisitsMonth]]</f>
        <v>6</v>
      </c>
      <c r="E1936" s="3">
        <f>Table12[[#This Row],[Age]]</f>
        <v>32</v>
      </c>
      <c r="F1936" t="s">
        <v>33</v>
      </c>
      <c r="G1936" t="str">
        <f>Table12[[#This Row],[DVAD]]</f>
        <v>26-35</v>
      </c>
      <c r="H1936" t="str">
        <f>Table12[[#This Row],[Kids]]</f>
        <v>Yes</v>
      </c>
      <c r="I1936" t="str">
        <f>Table12[[#This Row],[Teens]]</f>
        <v>No</v>
      </c>
    </row>
    <row r="1937" spans="1:9" ht="16.5" x14ac:dyDescent="0.3">
      <c r="A1937">
        <f>Table2[[#This Row],[NumWebPurchases]]</f>
        <v>3</v>
      </c>
      <c r="B1937">
        <f>Table2[[#This Row],[NumCatalogPurchases]]</f>
        <v>1</v>
      </c>
      <c r="C1937">
        <f>Table2[[#This Row],[NumStorePurchases]]</f>
        <v>2</v>
      </c>
      <c r="D1937">
        <f>Table2[[#This Row],[NumWebVisitsMonth]]</f>
        <v>7</v>
      </c>
      <c r="E1937" s="3">
        <f>Table12[[#This Row],[Age]]</f>
        <v>46</v>
      </c>
      <c r="F1937" t="s">
        <v>31</v>
      </c>
      <c r="G1937" t="str">
        <f>Table12[[#This Row],[DVAD]]</f>
        <v>46-55</v>
      </c>
      <c r="H1937" t="str">
        <f>Table12[[#This Row],[Kids]]</f>
        <v>Yes</v>
      </c>
      <c r="I1937" t="str">
        <f>Table12[[#This Row],[Teens]]</f>
        <v>No</v>
      </c>
    </row>
    <row r="1938" spans="1:9" ht="16.5" x14ac:dyDescent="0.3">
      <c r="A1938">
        <f>Table2[[#This Row],[NumWebPurchases]]</f>
        <v>6</v>
      </c>
      <c r="B1938">
        <f>Table2[[#This Row],[NumCatalogPurchases]]</f>
        <v>6</v>
      </c>
      <c r="C1938">
        <f>Table2[[#This Row],[NumStorePurchases]]</f>
        <v>9</v>
      </c>
      <c r="D1938">
        <f>Table2[[#This Row],[NumWebVisitsMonth]]</f>
        <v>3</v>
      </c>
      <c r="E1938" s="3">
        <f>Table12[[#This Row],[Age]]</f>
        <v>62</v>
      </c>
      <c r="F1938" t="s">
        <v>30</v>
      </c>
      <c r="G1938" t="str">
        <f>Table12[[#This Row],[DVAD]]</f>
        <v>56-65</v>
      </c>
      <c r="H1938" t="str">
        <f>Table12[[#This Row],[Kids]]</f>
        <v>No</v>
      </c>
      <c r="I1938" t="str">
        <f>Table12[[#This Row],[Teens]]</f>
        <v>Yes</v>
      </c>
    </row>
    <row r="1939" spans="1:9" ht="16.5" x14ac:dyDescent="0.3">
      <c r="A1939">
        <f>Table2[[#This Row],[NumWebPurchases]]</f>
        <v>1</v>
      </c>
      <c r="B1939">
        <f>Table2[[#This Row],[NumCatalogPurchases]]</f>
        <v>0</v>
      </c>
      <c r="C1939">
        <f>Table2[[#This Row],[NumStorePurchases]]</f>
        <v>3</v>
      </c>
      <c r="D1939">
        <f>Table2[[#This Row],[NumWebVisitsMonth]]</f>
        <v>7</v>
      </c>
      <c r="E1939" s="3">
        <f>Table12[[#This Row],[Age]]</f>
        <v>37</v>
      </c>
      <c r="F1939" t="s">
        <v>38</v>
      </c>
      <c r="G1939" t="str">
        <f>Table12[[#This Row],[DVAD]]</f>
        <v>36-45</v>
      </c>
      <c r="H1939" t="str">
        <f>Table12[[#This Row],[Kids]]</f>
        <v>Yes</v>
      </c>
      <c r="I1939" t="str">
        <f>Table12[[#This Row],[Teens]]</f>
        <v>Yes</v>
      </c>
    </row>
    <row r="1940" spans="1:9" ht="16.5" x14ac:dyDescent="0.3">
      <c r="A1940">
        <f>Table2[[#This Row],[NumWebPurchases]]</f>
        <v>4</v>
      </c>
      <c r="B1940">
        <f>Table2[[#This Row],[NumCatalogPurchases]]</f>
        <v>2</v>
      </c>
      <c r="C1940">
        <f>Table2[[#This Row],[NumStorePurchases]]</f>
        <v>9</v>
      </c>
      <c r="D1940">
        <f>Table2[[#This Row],[NumWebVisitsMonth]]</f>
        <v>4</v>
      </c>
      <c r="E1940" s="3">
        <f>Table12[[#This Row],[Age]]</f>
        <v>57</v>
      </c>
      <c r="F1940" t="s">
        <v>33</v>
      </c>
      <c r="G1940" t="str">
        <f>Table12[[#This Row],[DVAD]]</f>
        <v>56-65</v>
      </c>
      <c r="H1940" t="str">
        <f>Table12[[#This Row],[Kids]]</f>
        <v>No</v>
      </c>
      <c r="I1940" t="str">
        <f>Table12[[#This Row],[Teens]]</f>
        <v>Yes</v>
      </c>
    </row>
    <row r="1941" spans="1:9" ht="16.5" x14ac:dyDescent="0.3">
      <c r="A1941">
        <f>Table2[[#This Row],[NumWebPurchases]]</f>
        <v>11</v>
      </c>
      <c r="B1941">
        <f>Table2[[#This Row],[NumCatalogPurchases]]</f>
        <v>2</v>
      </c>
      <c r="C1941">
        <f>Table2[[#This Row],[NumStorePurchases]]</f>
        <v>8</v>
      </c>
      <c r="D1941">
        <f>Table2[[#This Row],[NumWebVisitsMonth]]</f>
        <v>8</v>
      </c>
      <c r="E1941" s="3">
        <f>Table12[[#This Row],[Age]]</f>
        <v>63</v>
      </c>
      <c r="F1941" t="s">
        <v>33</v>
      </c>
      <c r="G1941" t="str">
        <f>Table12[[#This Row],[DVAD]]</f>
        <v>56-65</v>
      </c>
      <c r="H1941" t="str">
        <f>Table12[[#This Row],[Kids]]</f>
        <v>No</v>
      </c>
      <c r="I1941" t="str">
        <f>Table12[[#This Row],[Teens]]</f>
        <v>Yes</v>
      </c>
    </row>
    <row r="1942" spans="1:9" ht="16.5" x14ac:dyDescent="0.3">
      <c r="A1942">
        <f>Table2[[#This Row],[NumWebPurchases]]</f>
        <v>0</v>
      </c>
      <c r="B1942">
        <f>Table2[[#This Row],[NumCatalogPurchases]]</f>
        <v>0</v>
      </c>
      <c r="C1942">
        <f>Table2[[#This Row],[NumStorePurchases]]</f>
        <v>3</v>
      </c>
      <c r="D1942">
        <f>Table2[[#This Row],[NumWebVisitsMonth]]</f>
        <v>5</v>
      </c>
      <c r="E1942" s="3">
        <f>Table12[[#This Row],[Age]]</f>
        <v>55</v>
      </c>
      <c r="F1942" t="s">
        <v>33</v>
      </c>
      <c r="G1942" t="str">
        <f>Table12[[#This Row],[DVAD]]</f>
        <v>46-55</v>
      </c>
      <c r="H1942" t="str">
        <f>Table12[[#This Row],[Kids]]</f>
        <v>No</v>
      </c>
      <c r="I1942" t="str">
        <f>Table12[[#This Row],[Teens]]</f>
        <v>Yes</v>
      </c>
    </row>
    <row r="1943" spans="1:9" ht="16.5" x14ac:dyDescent="0.3">
      <c r="A1943">
        <f>Table2[[#This Row],[NumWebPurchases]]</f>
        <v>1</v>
      </c>
      <c r="B1943">
        <f>Table2[[#This Row],[NumCatalogPurchases]]</f>
        <v>0</v>
      </c>
      <c r="C1943">
        <f>Table2[[#This Row],[NumStorePurchases]]</f>
        <v>4</v>
      </c>
      <c r="D1943">
        <f>Table2[[#This Row],[NumWebVisitsMonth]]</f>
        <v>4</v>
      </c>
      <c r="E1943" s="3">
        <f>Table12[[#This Row],[Age]]</f>
        <v>40</v>
      </c>
      <c r="F1943" t="s">
        <v>31</v>
      </c>
      <c r="G1943" t="str">
        <f>Table12[[#This Row],[DVAD]]</f>
        <v>36-45</v>
      </c>
      <c r="H1943" t="str">
        <f>Table12[[#This Row],[Kids]]</f>
        <v>Yes</v>
      </c>
      <c r="I1943" t="str">
        <f>Table12[[#This Row],[Teens]]</f>
        <v>No</v>
      </c>
    </row>
    <row r="1944" spans="1:9" ht="16.5" x14ac:dyDescent="0.3">
      <c r="A1944">
        <f>Table2[[#This Row],[NumWebPurchases]]</f>
        <v>5</v>
      </c>
      <c r="B1944">
        <f>Table2[[#This Row],[NumCatalogPurchases]]</f>
        <v>11</v>
      </c>
      <c r="C1944">
        <f>Table2[[#This Row],[NumStorePurchases]]</f>
        <v>5</v>
      </c>
      <c r="D1944">
        <f>Table2[[#This Row],[NumWebVisitsMonth]]</f>
        <v>2</v>
      </c>
      <c r="E1944" s="3">
        <f>Table12[[#This Row],[Age]]</f>
        <v>30</v>
      </c>
      <c r="F1944" t="s">
        <v>30</v>
      </c>
      <c r="G1944" t="str">
        <f>Table12[[#This Row],[DVAD]]</f>
        <v>26-35</v>
      </c>
      <c r="H1944" t="str">
        <f>Table12[[#This Row],[Kids]]</f>
        <v>No</v>
      </c>
      <c r="I1944" t="str">
        <f>Table12[[#This Row],[Teens]]</f>
        <v>No</v>
      </c>
    </row>
    <row r="1945" spans="1:9" ht="16.5" x14ac:dyDescent="0.3">
      <c r="A1945">
        <f>Table2[[#This Row],[NumWebPurchases]]</f>
        <v>1</v>
      </c>
      <c r="B1945">
        <f>Table2[[#This Row],[NumCatalogPurchases]]</f>
        <v>0</v>
      </c>
      <c r="C1945">
        <f>Table2[[#This Row],[NumStorePurchases]]</f>
        <v>3</v>
      </c>
      <c r="D1945">
        <f>Table2[[#This Row],[NumWebVisitsMonth]]</f>
        <v>8</v>
      </c>
      <c r="E1945" s="3">
        <f>Table12[[#This Row],[Age]]</f>
        <v>63</v>
      </c>
      <c r="F1945" t="s">
        <v>33</v>
      </c>
      <c r="G1945" t="str">
        <f>Table12[[#This Row],[DVAD]]</f>
        <v>56-65</v>
      </c>
      <c r="H1945" t="str">
        <f>Table12[[#This Row],[Kids]]</f>
        <v>No</v>
      </c>
      <c r="I1945" t="str">
        <f>Table12[[#This Row],[Teens]]</f>
        <v>Yes</v>
      </c>
    </row>
    <row r="1946" spans="1:9" ht="16.5" x14ac:dyDescent="0.3">
      <c r="A1946">
        <f>Table2[[#This Row],[NumWebPurchases]]</f>
        <v>1</v>
      </c>
      <c r="B1946">
        <f>Table2[[#This Row],[NumCatalogPurchases]]</f>
        <v>0</v>
      </c>
      <c r="C1946">
        <f>Table2[[#This Row],[NumStorePurchases]]</f>
        <v>3</v>
      </c>
      <c r="D1946">
        <f>Table2[[#This Row],[NumWebVisitsMonth]]</f>
        <v>7</v>
      </c>
      <c r="E1946" s="3">
        <f>Table12[[#This Row],[Age]]</f>
        <v>35</v>
      </c>
      <c r="F1946" t="s">
        <v>33</v>
      </c>
      <c r="G1946" t="str">
        <f>Table12[[#This Row],[DVAD]]</f>
        <v>26-35</v>
      </c>
      <c r="H1946" t="str">
        <f>Table12[[#This Row],[Kids]]</f>
        <v>Yes</v>
      </c>
      <c r="I1946" t="str">
        <f>Table12[[#This Row],[Teens]]</f>
        <v>No</v>
      </c>
    </row>
    <row r="1947" spans="1:9" ht="16.5" x14ac:dyDescent="0.3">
      <c r="A1947">
        <f>Table2[[#This Row],[NumWebPurchases]]</f>
        <v>4</v>
      </c>
      <c r="B1947">
        <f>Table2[[#This Row],[NumCatalogPurchases]]</f>
        <v>6</v>
      </c>
      <c r="C1947">
        <f>Table2[[#This Row],[NumStorePurchases]]</f>
        <v>12</v>
      </c>
      <c r="D1947">
        <f>Table2[[#This Row],[NumWebVisitsMonth]]</f>
        <v>1</v>
      </c>
      <c r="E1947" s="3">
        <f>Table12[[#This Row],[Age]]</f>
        <v>30</v>
      </c>
      <c r="F1947" t="s">
        <v>38</v>
      </c>
      <c r="G1947" t="str">
        <f>Table12[[#This Row],[DVAD]]</f>
        <v>26-35</v>
      </c>
      <c r="H1947" t="str">
        <f>Table12[[#This Row],[Kids]]</f>
        <v>No</v>
      </c>
      <c r="I1947" t="str">
        <f>Table12[[#This Row],[Teens]]</f>
        <v>No</v>
      </c>
    </row>
    <row r="1948" spans="1:9" ht="16.5" x14ac:dyDescent="0.3">
      <c r="A1948">
        <f>Table2[[#This Row],[NumWebPurchases]]</f>
        <v>2</v>
      </c>
      <c r="B1948">
        <f>Table2[[#This Row],[NumCatalogPurchases]]</f>
        <v>2</v>
      </c>
      <c r="C1948">
        <f>Table2[[#This Row],[NumStorePurchases]]</f>
        <v>3</v>
      </c>
      <c r="D1948">
        <f>Table2[[#This Row],[NumWebVisitsMonth]]</f>
        <v>7</v>
      </c>
      <c r="E1948" s="3">
        <f>Table12[[#This Row],[Age]]</f>
        <v>36</v>
      </c>
      <c r="F1948" t="s">
        <v>33</v>
      </c>
      <c r="G1948" t="str">
        <f>Table12[[#This Row],[DVAD]]</f>
        <v>36-45</v>
      </c>
      <c r="H1948" t="str">
        <f>Table12[[#This Row],[Kids]]</f>
        <v>Yes</v>
      </c>
      <c r="I1948" t="str">
        <f>Table12[[#This Row],[Teens]]</f>
        <v>No</v>
      </c>
    </row>
    <row r="1949" spans="1:9" ht="16.5" x14ac:dyDescent="0.3">
      <c r="A1949">
        <f>Table2[[#This Row],[NumWebPurchases]]</f>
        <v>3</v>
      </c>
      <c r="B1949">
        <f>Table2[[#This Row],[NumCatalogPurchases]]</f>
        <v>4</v>
      </c>
      <c r="C1949">
        <f>Table2[[#This Row],[NumStorePurchases]]</f>
        <v>10</v>
      </c>
      <c r="D1949">
        <f>Table2[[#This Row],[NumWebVisitsMonth]]</f>
        <v>3</v>
      </c>
      <c r="E1949" s="3">
        <f>Table12[[#This Row],[Age]]</f>
        <v>62</v>
      </c>
      <c r="F1949" t="s">
        <v>33</v>
      </c>
      <c r="G1949" t="str">
        <f>Table12[[#This Row],[DVAD]]</f>
        <v>56-65</v>
      </c>
      <c r="H1949" t="str">
        <f>Table12[[#This Row],[Kids]]</f>
        <v>No</v>
      </c>
      <c r="I1949" t="str">
        <f>Table12[[#This Row],[Teens]]</f>
        <v>No</v>
      </c>
    </row>
    <row r="1950" spans="1:9" ht="16.5" x14ac:dyDescent="0.3">
      <c r="A1950">
        <f>Table2[[#This Row],[NumWebPurchases]]</f>
        <v>3</v>
      </c>
      <c r="B1950">
        <f>Table2[[#This Row],[NumCatalogPurchases]]</f>
        <v>8</v>
      </c>
      <c r="C1950">
        <f>Table2[[#This Row],[NumStorePurchases]]</f>
        <v>7</v>
      </c>
      <c r="D1950">
        <f>Table2[[#This Row],[NumWebVisitsMonth]]</f>
        <v>2</v>
      </c>
      <c r="E1950" s="3">
        <f>Table12[[#This Row],[Age]]</f>
        <v>30</v>
      </c>
      <c r="F1950" t="s">
        <v>30</v>
      </c>
      <c r="G1950" t="str">
        <f>Table12[[#This Row],[DVAD]]</f>
        <v>26-35</v>
      </c>
      <c r="H1950" t="str">
        <f>Table12[[#This Row],[Kids]]</f>
        <v>No</v>
      </c>
      <c r="I1950" t="str">
        <f>Table12[[#This Row],[Teens]]</f>
        <v>No</v>
      </c>
    </row>
    <row r="1951" spans="1:9" ht="16.5" x14ac:dyDescent="0.3">
      <c r="A1951">
        <f>Table2[[#This Row],[NumWebPurchases]]</f>
        <v>4</v>
      </c>
      <c r="B1951">
        <f>Table2[[#This Row],[NumCatalogPurchases]]</f>
        <v>7</v>
      </c>
      <c r="C1951">
        <f>Table2[[#This Row],[NumStorePurchases]]</f>
        <v>10</v>
      </c>
      <c r="D1951">
        <f>Table2[[#This Row],[NumWebVisitsMonth]]</f>
        <v>1</v>
      </c>
      <c r="E1951" s="3">
        <f>Table12[[#This Row],[Age]]</f>
        <v>40</v>
      </c>
      <c r="F1951" t="s">
        <v>31</v>
      </c>
      <c r="G1951" t="str">
        <f>Table12[[#This Row],[DVAD]]</f>
        <v>36-45</v>
      </c>
      <c r="H1951" t="str">
        <f>Table12[[#This Row],[Kids]]</f>
        <v>No</v>
      </c>
      <c r="I1951" t="str">
        <f>Table12[[#This Row],[Teens]]</f>
        <v>Yes</v>
      </c>
    </row>
    <row r="1952" spans="1:9" ht="16.5" x14ac:dyDescent="0.3">
      <c r="A1952">
        <f>Table2[[#This Row],[NumWebPurchases]]</f>
        <v>3</v>
      </c>
      <c r="B1952">
        <f>Table2[[#This Row],[NumCatalogPurchases]]</f>
        <v>0</v>
      </c>
      <c r="C1952">
        <f>Table2[[#This Row],[NumStorePurchases]]</f>
        <v>3</v>
      </c>
      <c r="D1952">
        <f>Table2[[#This Row],[NumWebVisitsMonth]]</f>
        <v>8</v>
      </c>
      <c r="E1952" s="3">
        <f>Table12[[#This Row],[Age]]</f>
        <v>45</v>
      </c>
      <c r="F1952" t="s">
        <v>30</v>
      </c>
      <c r="G1952" t="str">
        <f>Table12[[#This Row],[DVAD]]</f>
        <v>36-45</v>
      </c>
      <c r="H1952" t="str">
        <f>Table12[[#This Row],[Kids]]</f>
        <v>Yes</v>
      </c>
      <c r="I1952" t="str">
        <f>Table12[[#This Row],[Teens]]</f>
        <v>Yes</v>
      </c>
    </row>
    <row r="1953" spans="1:9" ht="16.5" x14ac:dyDescent="0.3">
      <c r="A1953">
        <f>Table2[[#This Row],[NumWebPurchases]]</f>
        <v>3</v>
      </c>
      <c r="B1953">
        <f>Table2[[#This Row],[NumCatalogPurchases]]</f>
        <v>0</v>
      </c>
      <c r="C1953">
        <f>Table2[[#This Row],[NumStorePurchases]]</f>
        <v>4</v>
      </c>
      <c r="D1953">
        <f>Table2[[#This Row],[NumWebVisitsMonth]]</f>
        <v>7</v>
      </c>
      <c r="E1953" s="3">
        <f>Table12[[#This Row],[Age]]</f>
        <v>59</v>
      </c>
      <c r="F1953" t="s">
        <v>33</v>
      </c>
      <c r="G1953" t="str">
        <f>Table12[[#This Row],[DVAD]]</f>
        <v>56-65</v>
      </c>
      <c r="H1953" t="str">
        <f>Table12[[#This Row],[Kids]]</f>
        <v>No</v>
      </c>
      <c r="I1953" t="str">
        <f>Table12[[#This Row],[Teens]]</f>
        <v>Yes</v>
      </c>
    </row>
    <row r="1954" spans="1:9" ht="16.5" x14ac:dyDescent="0.3">
      <c r="A1954">
        <f>Table2[[#This Row],[NumWebPurchases]]</f>
        <v>3</v>
      </c>
      <c r="B1954">
        <f>Table2[[#This Row],[NumCatalogPurchases]]</f>
        <v>1</v>
      </c>
      <c r="C1954">
        <f>Table2[[#This Row],[NumStorePurchases]]</f>
        <v>4</v>
      </c>
      <c r="D1954">
        <f>Table2[[#This Row],[NumWebVisitsMonth]]</f>
        <v>5</v>
      </c>
      <c r="E1954" s="3">
        <f>Table12[[#This Row],[Age]]</f>
        <v>73</v>
      </c>
      <c r="F1954" t="s">
        <v>30</v>
      </c>
      <c r="G1954" t="str">
        <f>Table12[[#This Row],[DVAD]]</f>
        <v>66-75</v>
      </c>
      <c r="H1954" t="str">
        <f>Table12[[#This Row],[Kids]]</f>
        <v>No</v>
      </c>
      <c r="I1954" t="str">
        <f>Table12[[#This Row],[Teens]]</f>
        <v>No</v>
      </c>
    </row>
    <row r="1955" spans="1:9" ht="16.5" x14ac:dyDescent="0.3">
      <c r="A1955">
        <f>Table2[[#This Row],[NumWebPurchases]]</f>
        <v>3</v>
      </c>
      <c r="B1955">
        <f>Table2[[#This Row],[NumCatalogPurchases]]</f>
        <v>3</v>
      </c>
      <c r="C1955">
        <f>Table2[[#This Row],[NumStorePurchases]]</f>
        <v>10</v>
      </c>
      <c r="D1955">
        <f>Table2[[#This Row],[NumWebVisitsMonth]]</f>
        <v>3</v>
      </c>
      <c r="E1955" s="3">
        <f>Table12[[#This Row],[Age]]</f>
        <v>37</v>
      </c>
      <c r="F1955" t="s">
        <v>31</v>
      </c>
      <c r="G1955" t="str">
        <f>Table12[[#This Row],[DVAD]]</f>
        <v>36-45</v>
      </c>
      <c r="H1955" t="str">
        <f>Table12[[#This Row],[Kids]]</f>
        <v>No</v>
      </c>
      <c r="I1955" t="str">
        <f>Table12[[#This Row],[Teens]]</f>
        <v>Yes</v>
      </c>
    </row>
    <row r="1956" spans="1:9" ht="16.5" x14ac:dyDescent="0.3">
      <c r="A1956">
        <f>Table2[[#This Row],[NumWebPurchases]]</f>
        <v>4</v>
      </c>
      <c r="B1956">
        <f>Table2[[#This Row],[NumCatalogPurchases]]</f>
        <v>4</v>
      </c>
      <c r="C1956">
        <f>Table2[[#This Row],[NumStorePurchases]]</f>
        <v>10</v>
      </c>
      <c r="D1956">
        <f>Table2[[#This Row],[NumWebVisitsMonth]]</f>
        <v>1</v>
      </c>
      <c r="E1956" s="3">
        <f>Table12[[#This Row],[Age]]</f>
        <v>63</v>
      </c>
      <c r="F1956" t="s">
        <v>30</v>
      </c>
      <c r="G1956" t="str">
        <f>Table12[[#This Row],[DVAD]]</f>
        <v>56-65</v>
      </c>
      <c r="H1956" t="str">
        <f>Table12[[#This Row],[Kids]]</f>
        <v>No</v>
      </c>
      <c r="I1956" t="str">
        <f>Table12[[#This Row],[Teens]]</f>
        <v>No</v>
      </c>
    </row>
    <row r="1957" spans="1:9" ht="16.5" x14ac:dyDescent="0.3">
      <c r="A1957">
        <f>Table2[[#This Row],[NumWebPurchases]]</f>
        <v>10</v>
      </c>
      <c r="B1957">
        <f>Table2[[#This Row],[NumCatalogPurchases]]</f>
        <v>4</v>
      </c>
      <c r="C1957">
        <f>Table2[[#This Row],[NumStorePurchases]]</f>
        <v>8</v>
      </c>
      <c r="D1957">
        <f>Table2[[#This Row],[NumWebVisitsMonth]]</f>
        <v>8</v>
      </c>
      <c r="E1957" s="3">
        <f>Table12[[#This Row],[Age]]</f>
        <v>36</v>
      </c>
      <c r="F1957" t="s">
        <v>38</v>
      </c>
      <c r="G1957" t="str">
        <f>Table12[[#This Row],[DVAD]]</f>
        <v>36-45</v>
      </c>
      <c r="H1957" t="str">
        <f>Table12[[#This Row],[Kids]]</f>
        <v>No</v>
      </c>
      <c r="I1957" t="str">
        <f>Table12[[#This Row],[Teens]]</f>
        <v>No</v>
      </c>
    </row>
    <row r="1958" spans="1:9" ht="16.5" x14ac:dyDescent="0.3">
      <c r="A1958">
        <f>Table2[[#This Row],[NumWebPurchases]]</f>
        <v>4</v>
      </c>
      <c r="B1958">
        <f>Table2[[#This Row],[NumCatalogPurchases]]</f>
        <v>2</v>
      </c>
      <c r="C1958">
        <f>Table2[[#This Row],[NumStorePurchases]]</f>
        <v>9</v>
      </c>
      <c r="D1958">
        <f>Table2[[#This Row],[NumWebVisitsMonth]]</f>
        <v>4</v>
      </c>
      <c r="E1958" s="3">
        <f>Table12[[#This Row],[Age]]</f>
        <v>49</v>
      </c>
      <c r="F1958" t="s">
        <v>31</v>
      </c>
      <c r="G1958" t="str">
        <f>Table12[[#This Row],[DVAD]]</f>
        <v>46-55</v>
      </c>
      <c r="H1958" t="str">
        <f>Table12[[#This Row],[Kids]]</f>
        <v>No</v>
      </c>
      <c r="I1958" t="str">
        <f>Table12[[#This Row],[Teens]]</f>
        <v>No</v>
      </c>
    </row>
    <row r="1959" spans="1:9" ht="16.5" x14ac:dyDescent="0.3">
      <c r="A1959">
        <f>Table2[[#This Row],[NumWebPurchases]]</f>
        <v>1</v>
      </c>
      <c r="B1959">
        <f>Table2[[#This Row],[NumCatalogPurchases]]</f>
        <v>8</v>
      </c>
      <c r="C1959">
        <f>Table2[[#This Row],[NumStorePurchases]]</f>
        <v>7</v>
      </c>
      <c r="D1959">
        <f>Table2[[#This Row],[NumWebVisitsMonth]]</f>
        <v>0</v>
      </c>
      <c r="E1959" s="3">
        <f>Table12[[#This Row],[Age]]</f>
        <v>64</v>
      </c>
      <c r="F1959" t="s">
        <v>30</v>
      </c>
      <c r="G1959" t="str">
        <f>Table12[[#This Row],[DVAD]]</f>
        <v>56-65</v>
      </c>
      <c r="H1959" t="str">
        <f>Table12[[#This Row],[Kids]]</f>
        <v>No</v>
      </c>
      <c r="I1959" t="str">
        <f>Table12[[#This Row],[Teens]]</f>
        <v>No</v>
      </c>
    </row>
    <row r="1960" spans="1:9" ht="16.5" x14ac:dyDescent="0.3">
      <c r="A1960">
        <f>Table2[[#This Row],[NumWebPurchases]]</f>
        <v>1</v>
      </c>
      <c r="B1960">
        <f>Table2[[#This Row],[NumCatalogPurchases]]</f>
        <v>0</v>
      </c>
      <c r="C1960">
        <f>Table2[[#This Row],[NumStorePurchases]]</f>
        <v>3</v>
      </c>
      <c r="D1960">
        <f>Table2[[#This Row],[NumWebVisitsMonth]]</f>
        <v>6</v>
      </c>
      <c r="E1960" s="3">
        <f>Table12[[#This Row],[Age]]</f>
        <v>38</v>
      </c>
      <c r="F1960" t="s">
        <v>30</v>
      </c>
      <c r="G1960" t="str">
        <f>Table12[[#This Row],[DVAD]]</f>
        <v>36-45</v>
      </c>
      <c r="H1960" t="str">
        <f>Table12[[#This Row],[Kids]]</f>
        <v>Yes</v>
      </c>
      <c r="I1960" t="str">
        <f>Table12[[#This Row],[Teens]]</f>
        <v>No</v>
      </c>
    </row>
    <row r="1961" spans="1:9" ht="16.5" x14ac:dyDescent="0.3">
      <c r="A1961">
        <f>Table2[[#This Row],[NumWebPurchases]]</f>
        <v>5</v>
      </c>
      <c r="B1961">
        <f>Table2[[#This Row],[NumCatalogPurchases]]</f>
        <v>3</v>
      </c>
      <c r="C1961">
        <f>Table2[[#This Row],[NumStorePurchases]]</f>
        <v>5</v>
      </c>
      <c r="D1961">
        <f>Table2[[#This Row],[NumWebVisitsMonth]]</f>
        <v>7</v>
      </c>
      <c r="E1961" s="3">
        <f>Table12[[#This Row],[Age]]</f>
        <v>56</v>
      </c>
      <c r="F1961" t="s">
        <v>38</v>
      </c>
      <c r="G1961" t="str">
        <f>Table12[[#This Row],[DVAD]]</f>
        <v>56-65</v>
      </c>
      <c r="H1961" t="str">
        <f>Table12[[#This Row],[Kids]]</f>
        <v>No</v>
      </c>
      <c r="I1961" t="str">
        <f>Table12[[#This Row],[Teens]]</f>
        <v>Yes</v>
      </c>
    </row>
    <row r="1962" spans="1:9" ht="16.5" x14ac:dyDescent="0.3">
      <c r="A1962">
        <f>Table2[[#This Row],[NumWebPurchases]]</f>
        <v>6</v>
      </c>
      <c r="B1962">
        <f>Table2[[#This Row],[NumCatalogPurchases]]</f>
        <v>11</v>
      </c>
      <c r="C1962">
        <f>Table2[[#This Row],[NumStorePurchases]]</f>
        <v>10</v>
      </c>
      <c r="D1962">
        <f>Table2[[#This Row],[NumWebVisitsMonth]]</f>
        <v>2</v>
      </c>
      <c r="E1962" s="3">
        <f>Table12[[#This Row],[Age]]</f>
        <v>23</v>
      </c>
      <c r="F1962" t="s">
        <v>33</v>
      </c>
      <c r="G1962" t="str">
        <f>Table12[[#This Row],[DVAD]]</f>
        <v>16-25</v>
      </c>
      <c r="H1962" t="str">
        <f>Table12[[#This Row],[Kids]]</f>
        <v>No</v>
      </c>
      <c r="I1962" t="str">
        <f>Table12[[#This Row],[Teens]]</f>
        <v>No</v>
      </c>
    </row>
    <row r="1963" spans="1:9" ht="16.5" x14ac:dyDescent="0.3">
      <c r="A1963">
        <f>Table2[[#This Row],[NumWebPurchases]]</f>
        <v>2</v>
      </c>
      <c r="B1963">
        <f>Table2[[#This Row],[NumCatalogPurchases]]</f>
        <v>1</v>
      </c>
      <c r="C1963">
        <f>Table2[[#This Row],[NumStorePurchases]]</f>
        <v>4</v>
      </c>
      <c r="D1963">
        <f>Table2[[#This Row],[NumWebVisitsMonth]]</f>
        <v>4</v>
      </c>
      <c r="E1963" s="3">
        <f>Table12[[#This Row],[Age]]</f>
        <v>64</v>
      </c>
      <c r="F1963" t="s">
        <v>38</v>
      </c>
      <c r="G1963" t="str">
        <f>Table12[[#This Row],[DVAD]]</f>
        <v>56-65</v>
      </c>
      <c r="H1963" t="str">
        <f>Table12[[#This Row],[Kids]]</f>
        <v>Yes</v>
      </c>
      <c r="I1963" t="str">
        <f>Table12[[#This Row],[Teens]]</f>
        <v>Yes</v>
      </c>
    </row>
    <row r="1964" spans="1:9" ht="16.5" x14ac:dyDescent="0.3">
      <c r="A1964">
        <f>Table2[[#This Row],[NumWebPurchases]]</f>
        <v>8</v>
      </c>
      <c r="B1964">
        <f>Table2[[#This Row],[NumCatalogPurchases]]</f>
        <v>5</v>
      </c>
      <c r="C1964">
        <f>Table2[[#This Row],[NumStorePurchases]]</f>
        <v>10</v>
      </c>
      <c r="D1964">
        <f>Table2[[#This Row],[NumWebVisitsMonth]]</f>
        <v>5</v>
      </c>
      <c r="E1964" s="3">
        <f>Table12[[#This Row],[Age]]</f>
        <v>48</v>
      </c>
      <c r="F1964" t="s">
        <v>33</v>
      </c>
      <c r="G1964" t="str">
        <f>Table12[[#This Row],[DVAD]]</f>
        <v>46-55</v>
      </c>
      <c r="H1964" t="str">
        <f>Table12[[#This Row],[Kids]]</f>
        <v>No</v>
      </c>
      <c r="I1964" t="str">
        <f>Table12[[#This Row],[Teens]]</f>
        <v>Yes</v>
      </c>
    </row>
    <row r="1965" spans="1:9" ht="16.5" x14ac:dyDescent="0.3">
      <c r="A1965">
        <f>Table2[[#This Row],[NumWebPurchases]]</f>
        <v>5</v>
      </c>
      <c r="B1965">
        <f>Table2[[#This Row],[NumCatalogPurchases]]</f>
        <v>3</v>
      </c>
      <c r="C1965">
        <f>Table2[[#This Row],[NumStorePurchases]]</f>
        <v>6</v>
      </c>
      <c r="D1965">
        <f>Table2[[#This Row],[NumWebVisitsMonth]]</f>
        <v>6</v>
      </c>
      <c r="E1965" s="3">
        <f>Table12[[#This Row],[Age]]</f>
        <v>51</v>
      </c>
      <c r="F1965" t="s">
        <v>30</v>
      </c>
      <c r="G1965" t="str">
        <f>Table12[[#This Row],[DVAD]]</f>
        <v>46-55</v>
      </c>
      <c r="H1965" t="str">
        <f>Table12[[#This Row],[Kids]]</f>
        <v>No</v>
      </c>
      <c r="I1965" t="str">
        <f>Table12[[#This Row],[Teens]]</f>
        <v>No</v>
      </c>
    </row>
    <row r="1966" spans="1:9" ht="16.5" x14ac:dyDescent="0.3">
      <c r="A1966">
        <f>Table2[[#This Row],[NumWebPurchases]]</f>
        <v>2</v>
      </c>
      <c r="B1966">
        <f>Table2[[#This Row],[NumCatalogPurchases]]</f>
        <v>0</v>
      </c>
      <c r="C1966">
        <f>Table2[[#This Row],[NumStorePurchases]]</f>
        <v>4</v>
      </c>
      <c r="D1966">
        <f>Table2[[#This Row],[NumWebVisitsMonth]]</f>
        <v>3</v>
      </c>
      <c r="E1966" s="3">
        <f>Table12[[#This Row],[Age]]</f>
        <v>36</v>
      </c>
      <c r="F1966" t="s">
        <v>35</v>
      </c>
      <c r="G1966" t="str">
        <f>Table12[[#This Row],[DVAD]]</f>
        <v>36-45</v>
      </c>
      <c r="H1966" t="str">
        <f>Table12[[#This Row],[Kids]]</f>
        <v>Yes</v>
      </c>
      <c r="I1966" t="str">
        <f>Table12[[#This Row],[Teens]]</f>
        <v>Yes</v>
      </c>
    </row>
    <row r="1967" spans="1:9" ht="16.5" x14ac:dyDescent="0.3">
      <c r="A1967">
        <f>Table2[[#This Row],[NumWebPurchases]]</f>
        <v>3</v>
      </c>
      <c r="B1967">
        <f>Table2[[#This Row],[NumCatalogPurchases]]</f>
        <v>1</v>
      </c>
      <c r="C1967">
        <f>Table2[[#This Row],[NumStorePurchases]]</f>
        <v>3</v>
      </c>
      <c r="D1967">
        <f>Table2[[#This Row],[NumWebVisitsMonth]]</f>
        <v>9</v>
      </c>
      <c r="E1967" s="3">
        <f>Table12[[#This Row],[Age]]</f>
        <v>61</v>
      </c>
      <c r="F1967" t="s">
        <v>31</v>
      </c>
      <c r="G1967" t="str">
        <f>Table12[[#This Row],[DVAD]]</f>
        <v>56-65</v>
      </c>
      <c r="H1967" t="str">
        <f>Table12[[#This Row],[Kids]]</f>
        <v>Yes</v>
      </c>
      <c r="I1967" t="str">
        <f>Table12[[#This Row],[Teens]]</f>
        <v>Yes</v>
      </c>
    </row>
    <row r="1968" spans="1:9" ht="16.5" x14ac:dyDescent="0.3">
      <c r="A1968">
        <f>Table2[[#This Row],[NumWebPurchases]]</f>
        <v>3</v>
      </c>
      <c r="B1968">
        <f>Table2[[#This Row],[NumCatalogPurchases]]</f>
        <v>0</v>
      </c>
      <c r="C1968">
        <f>Table2[[#This Row],[NumStorePurchases]]</f>
        <v>4</v>
      </c>
      <c r="D1968">
        <f>Table2[[#This Row],[NumWebVisitsMonth]]</f>
        <v>7</v>
      </c>
      <c r="E1968" s="3">
        <f>Table12[[#This Row],[Age]]</f>
        <v>48</v>
      </c>
      <c r="F1968" t="s">
        <v>31</v>
      </c>
      <c r="G1968" t="str">
        <f>Table12[[#This Row],[DVAD]]</f>
        <v>46-55</v>
      </c>
      <c r="H1968" t="str">
        <f>Table12[[#This Row],[Kids]]</f>
        <v>No</v>
      </c>
      <c r="I1968" t="str">
        <f>Table12[[#This Row],[Teens]]</f>
        <v>Yes</v>
      </c>
    </row>
    <row r="1969" spans="1:9" ht="16.5" x14ac:dyDescent="0.3">
      <c r="A1969">
        <f>Table2[[#This Row],[NumWebPurchases]]</f>
        <v>6</v>
      </c>
      <c r="B1969">
        <f>Table2[[#This Row],[NumCatalogPurchases]]</f>
        <v>7</v>
      </c>
      <c r="C1969">
        <f>Table2[[#This Row],[NumStorePurchases]]</f>
        <v>12</v>
      </c>
      <c r="D1969">
        <f>Table2[[#This Row],[NumWebVisitsMonth]]</f>
        <v>3</v>
      </c>
      <c r="E1969" s="3">
        <f>Table12[[#This Row],[Age]]</f>
        <v>66</v>
      </c>
      <c r="F1969" t="s">
        <v>31</v>
      </c>
      <c r="G1969" t="str">
        <f>Table12[[#This Row],[DVAD]]</f>
        <v>66-75</v>
      </c>
      <c r="H1969" t="str">
        <f>Table12[[#This Row],[Kids]]</f>
        <v>No</v>
      </c>
      <c r="I1969" t="str">
        <f>Table12[[#This Row],[Teens]]</f>
        <v>No</v>
      </c>
    </row>
    <row r="1970" spans="1:9" ht="16.5" x14ac:dyDescent="0.3">
      <c r="A1970">
        <f>Table2[[#This Row],[NumWebPurchases]]</f>
        <v>8</v>
      </c>
      <c r="B1970">
        <f>Table2[[#This Row],[NumCatalogPurchases]]</f>
        <v>2</v>
      </c>
      <c r="C1970">
        <f>Table2[[#This Row],[NumStorePurchases]]</f>
        <v>10</v>
      </c>
      <c r="D1970">
        <f>Table2[[#This Row],[NumWebVisitsMonth]]</f>
        <v>5</v>
      </c>
      <c r="E1970" s="3">
        <f>Table12[[#This Row],[Age]]</f>
        <v>41</v>
      </c>
      <c r="F1970" t="s">
        <v>38</v>
      </c>
      <c r="G1970" t="str">
        <f>Table12[[#This Row],[DVAD]]</f>
        <v>36-45</v>
      </c>
      <c r="H1970" t="str">
        <f>Table12[[#This Row],[Kids]]</f>
        <v>No</v>
      </c>
      <c r="I1970" t="str">
        <f>Table12[[#This Row],[Teens]]</f>
        <v>Yes</v>
      </c>
    </row>
    <row r="1971" spans="1:9" ht="16.5" x14ac:dyDescent="0.3">
      <c r="A1971">
        <f>Table2[[#This Row],[NumWebPurchases]]</f>
        <v>6</v>
      </c>
      <c r="B1971">
        <f>Table2[[#This Row],[NumCatalogPurchases]]</f>
        <v>8</v>
      </c>
      <c r="C1971">
        <f>Table2[[#This Row],[NumStorePurchases]]</f>
        <v>12</v>
      </c>
      <c r="D1971">
        <f>Table2[[#This Row],[NumWebVisitsMonth]]</f>
        <v>3</v>
      </c>
      <c r="E1971" s="3">
        <f>Table12[[#This Row],[Age]]</f>
        <v>51</v>
      </c>
      <c r="F1971" t="s">
        <v>31</v>
      </c>
      <c r="G1971" t="str">
        <f>Table12[[#This Row],[DVAD]]</f>
        <v>46-55</v>
      </c>
      <c r="H1971" t="str">
        <f>Table12[[#This Row],[Kids]]</f>
        <v>No</v>
      </c>
      <c r="I1971" t="str">
        <f>Table12[[#This Row],[Teens]]</f>
        <v>Yes</v>
      </c>
    </row>
    <row r="1972" spans="1:9" ht="16.5" x14ac:dyDescent="0.3">
      <c r="A1972">
        <f>Table2[[#This Row],[NumWebPurchases]]</f>
        <v>3</v>
      </c>
      <c r="B1972">
        <f>Table2[[#This Row],[NumCatalogPurchases]]</f>
        <v>10</v>
      </c>
      <c r="C1972">
        <f>Table2[[#This Row],[NumStorePurchases]]</f>
        <v>7</v>
      </c>
      <c r="D1972">
        <f>Table2[[#This Row],[NumWebVisitsMonth]]</f>
        <v>2</v>
      </c>
      <c r="E1972" s="3">
        <f>Table12[[#This Row],[Age]]</f>
        <v>64</v>
      </c>
      <c r="F1972" t="s">
        <v>35</v>
      </c>
      <c r="G1972" t="str">
        <f>Table12[[#This Row],[DVAD]]</f>
        <v>56-65</v>
      </c>
      <c r="H1972" t="str">
        <f>Table12[[#This Row],[Kids]]</f>
        <v>No</v>
      </c>
      <c r="I1972" t="str">
        <f>Table12[[#This Row],[Teens]]</f>
        <v>No</v>
      </c>
    </row>
    <row r="1973" spans="1:9" ht="16.5" x14ac:dyDescent="0.3">
      <c r="A1973">
        <f>Table2[[#This Row],[NumWebPurchases]]</f>
        <v>3</v>
      </c>
      <c r="B1973">
        <f>Table2[[#This Row],[NumCatalogPurchases]]</f>
        <v>6</v>
      </c>
      <c r="C1973">
        <f>Table2[[#This Row],[NumStorePurchases]]</f>
        <v>11</v>
      </c>
      <c r="D1973">
        <f>Table2[[#This Row],[NumWebVisitsMonth]]</f>
        <v>1</v>
      </c>
      <c r="E1973" s="3">
        <f>Table12[[#This Row],[Age]]</f>
        <v>36</v>
      </c>
      <c r="F1973" t="s">
        <v>30</v>
      </c>
      <c r="G1973" t="str">
        <f>Table12[[#This Row],[DVAD]]</f>
        <v>36-45</v>
      </c>
      <c r="H1973" t="str">
        <f>Table12[[#This Row],[Kids]]</f>
        <v>No</v>
      </c>
      <c r="I1973" t="str">
        <f>Table12[[#This Row],[Teens]]</f>
        <v>No</v>
      </c>
    </row>
    <row r="1974" spans="1:9" ht="16.5" x14ac:dyDescent="0.3">
      <c r="A1974">
        <f>Table2[[#This Row],[NumWebPurchases]]</f>
        <v>6</v>
      </c>
      <c r="B1974">
        <f>Table2[[#This Row],[NumCatalogPurchases]]</f>
        <v>3</v>
      </c>
      <c r="C1974">
        <f>Table2[[#This Row],[NumStorePurchases]]</f>
        <v>5</v>
      </c>
      <c r="D1974">
        <f>Table2[[#This Row],[NumWebVisitsMonth]]</f>
        <v>4</v>
      </c>
      <c r="E1974" s="3">
        <f>Table12[[#This Row],[Age]]</f>
        <v>47</v>
      </c>
      <c r="F1974" t="s">
        <v>31</v>
      </c>
      <c r="G1974" t="str">
        <f>Table12[[#This Row],[DVAD]]</f>
        <v>46-55</v>
      </c>
      <c r="H1974" t="str">
        <f>Table12[[#This Row],[Kids]]</f>
        <v>No</v>
      </c>
      <c r="I1974" t="str">
        <f>Table12[[#This Row],[Teens]]</f>
        <v>Yes</v>
      </c>
    </row>
    <row r="1975" spans="1:9" ht="16.5" x14ac:dyDescent="0.3">
      <c r="A1975">
        <f>Table2[[#This Row],[NumWebPurchases]]</f>
        <v>1</v>
      </c>
      <c r="B1975">
        <f>Table2[[#This Row],[NumCatalogPurchases]]</f>
        <v>0</v>
      </c>
      <c r="C1975">
        <f>Table2[[#This Row],[NumStorePurchases]]</f>
        <v>3</v>
      </c>
      <c r="D1975">
        <f>Table2[[#This Row],[NumWebVisitsMonth]]</f>
        <v>4</v>
      </c>
      <c r="E1975" s="3">
        <f>Table12[[#This Row],[Age]]</f>
        <v>31</v>
      </c>
      <c r="F1975" t="s">
        <v>33</v>
      </c>
      <c r="G1975" t="str">
        <f>Table12[[#This Row],[DVAD]]</f>
        <v>26-35</v>
      </c>
      <c r="H1975" t="str">
        <f>Table12[[#This Row],[Kids]]</f>
        <v>Yes</v>
      </c>
      <c r="I1975" t="str">
        <f>Table12[[#This Row],[Teens]]</f>
        <v>No</v>
      </c>
    </row>
    <row r="1976" spans="1:9" ht="16.5" x14ac:dyDescent="0.3">
      <c r="A1976">
        <f>Table2[[#This Row],[NumWebPurchases]]</f>
        <v>5</v>
      </c>
      <c r="B1976">
        <f>Table2[[#This Row],[NumCatalogPurchases]]</f>
        <v>2</v>
      </c>
      <c r="C1976">
        <f>Table2[[#This Row],[NumStorePurchases]]</f>
        <v>5</v>
      </c>
      <c r="D1976">
        <f>Table2[[#This Row],[NumWebVisitsMonth]]</f>
        <v>8</v>
      </c>
      <c r="E1976" s="3">
        <f>Table12[[#This Row],[Age]]</f>
        <v>42</v>
      </c>
      <c r="F1976" t="s">
        <v>33</v>
      </c>
      <c r="G1976" t="str">
        <f>Table12[[#This Row],[DVAD]]</f>
        <v>36-45</v>
      </c>
      <c r="H1976" t="str">
        <f>Table12[[#This Row],[Kids]]</f>
        <v>Yes</v>
      </c>
      <c r="I1976" t="str">
        <f>Table12[[#This Row],[Teens]]</f>
        <v>Yes</v>
      </c>
    </row>
    <row r="1977" spans="1:9" ht="16.5" x14ac:dyDescent="0.3">
      <c r="A1977">
        <f>Table2[[#This Row],[NumWebPurchases]]</f>
        <v>6</v>
      </c>
      <c r="B1977">
        <f>Table2[[#This Row],[NumCatalogPurchases]]</f>
        <v>3</v>
      </c>
      <c r="C1977">
        <f>Table2[[#This Row],[NumStorePurchases]]</f>
        <v>5</v>
      </c>
      <c r="D1977">
        <f>Table2[[#This Row],[NumWebVisitsMonth]]</f>
        <v>7</v>
      </c>
      <c r="E1977" s="3">
        <f>Table12[[#This Row],[Age]]</f>
        <v>38</v>
      </c>
      <c r="F1977" t="s">
        <v>33</v>
      </c>
      <c r="G1977" t="str">
        <f>Table12[[#This Row],[DVAD]]</f>
        <v>36-45</v>
      </c>
      <c r="H1977" t="str">
        <f>Table12[[#This Row],[Kids]]</f>
        <v>No</v>
      </c>
      <c r="I1977" t="str">
        <f>Table12[[#This Row],[Teens]]</f>
        <v>Yes</v>
      </c>
    </row>
    <row r="1978" spans="1:9" ht="16.5" x14ac:dyDescent="0.3">
      <c r="A1978">
        <f>Table2[[#This Row],[NumWebPurchases]]</f>
        <v>3</v>
      </c>
      <c r="B1978">
        <f>Table2[[#This Row],[NumCatalogPurchases]]</f>
        <v>1</v>
      </c>
      <c r="C1978">
        <f>Table2[[#This Row],[NumStorePurchases]]</f>
        <v>5</v>
      </c>
      <c r="D1978">
        <f>Table2[[#This Row],[NumWebVisitsMonth]]</f>
        <v>3</v>
      </c>
      <c r="E1978" s="3">
        <f>Table12[[#This Row],[Age]]</f>
        <v>42</v>
      </c>
      <c r="F1978" t="s">
        <v>33</v>
      </c>
      <c r="G1978" t="str">
        <f>Table12[[#This Row],[DVAD]]</f>
        <v>36-45</v>
      </c>
      <c r="H1978" t="str">
        <f>Table12[[#This Row],[Kids]]</f>
        <v>Yes</v>
      </c>
      <c r="I1978" t="str">
        <f>Table12[[#This Row],[Teens]]</f>
        <v>Yes</v>
      </c>
    </row>
    <row r="1979" spans="1:9" ht="16.5" x14ac:dyDescent="0.3">
      <c r="A1979">
        <f>Table2[[#This Row],[NumWebPurchases]]</f>
        <v>25</v>
      </c>
      <c r="B1979">
        <f>Table2[[#This Row],[NumCatalogPurchases]]</f>
        <v>0</v>
      </c>
      <c r="C1979">
        <f>Table2[[#This Row],[NumStorePurchases]]</f>
        <v>0</v>
      </c>
      <c r="D1979">
        <f>Table2[[#This Row],[NumWebVisitsMonth]]</f>
        <v>1</v>
      </c>
      <c r="E1979" s="3">
        <f>Table12[[#This Row],[Age]]</f>
        <v>44</v>
      </c>
      <c r="F1979" t="s">
        <v>30</v>
      </c>
      <c r="G1979" t="str">
        <f>Table12[[#This Row],[DVAD]]</f>
        <v>36-45</v>
      </c>
      <c r="H1979" t="str">
        <f>Table12[[#This Row],[Kids]]</f>
        <v>No</v>
      </c>
      <c r="I1979" t="str">
        <f>Table12[[#This Row],[Teens]]</f>
        <v>Yes</v>
      </c>
    </row>
    <row r="1980" spans="1:9" ht="16.5" x14ac:dyDescent="0.3">
      <c r="A1980">
        <f>Table2[[#This Row],[NumWebPurchases]]</f>
        <v>4</v>
      </c>
      <c r="B1980">
        <f>Table2[[#This Row],[NumCatalogPurchases]]</f>
        <v>4</v>
      </c>
      <c r="C1980">
        <f>Table2[[#This Row],[NumStorePurchases]]</f>
        <v>8</v>
      </c>
      <c r="D1980">
        <f>Table2[[#This Row],[NumWebVisitsMonth]]</f>
        <v>5</v>
      </c>
      <c r="E1980" s="3">
        <f>Table12[[#This Row],[Age]]</f>
        <v>49</v>
      </c>
      <c r="F1980" t="s">
        <v>33</v>
      </c>
      <c r="G1980" t="str">
        <f>Table12[[#This Row],[DVAD]]</f>
        <v>46-55</v>
      </c>
      <c r="H1980" t="str">
        <f>Table12[[#This Row],[Kids]]</f>
        <v>No</v>
      </c>
      <c r="I1980" t="str">
        <f>Table12[[#This Row],[Teens]]</f>
        <v>No</v>
      </c>
    </row>
    <row r="1981" spans="1:9" ht="16.5" x14ac:dyDescent="0.3">
      <c r="A1981">
        <f>Table2[[#This Row],[NumWebPurchases]]</f>
        <v>3</v>
      </c>
      <c r="B1981">
        <f>Table2[[#This Row],[NumCatalogPurchases]]</f>
        <v>0</v>
      </c>
      <c r="C1981">
        <f>Table2[[#This Row],[NumStorePurchases]]</f>
        <v>4</v>
      </c>
      <c r="D1981">
        <f>Table2[[#This Row],[NumWebVisitsMonth]]</f>
        <v>7</v>
      </c>
      <c r="E1981" s="3">
        <f>Table12[[#This Row],[Age]]</f>
        <v>45</v>
      </c>
      <c r="F1981" t="s">
        <v>30</v>
      </c>
      <c r="G1981" t="str">
        <f>Table12[[#This Row],[DVAD]]</f>
        <v>36-45</v>
      </c>
      <c r="H1981" t="str">
        <f>Table12[[#This Row],[Kids]]</f>
        <v>Yes</v>
      </c>
      <c r="I1981" t="str">
        <f>Table12[[#This Row],[Teens]]</f>
        <v>Yes</v>
      </c>
    </row>
    <row r="1982" spans="1:9" ht="16.5" x14ac:dyDescent="0.3">
      <c r="A1982">
        <f>Table2[[#This Row],[NumWebPurchases]]</f>
        <v>2</v>
      </c>
      <c r="B1982">
        <f>Table2[[#This Row],[NumCatalogPurchases]]</f>
        <v>1</v>
      </c>
      <c r="C1982">
        <f>Table2[[#This Row],[NumStorePurchases]]</f>
        <v>2</v>
      </c>
      <c r="D1982">
        <f>Table2[[#This Row],[NumWebVisitsMonth]]</f>
        <v>8</v>
      </c>
      <c r="E1982" s="3">
        <f>Table12[[#This Row],[Age]]</f>
        <v>35</v>
      </c>
      <c r="F1982" t="s">
        <v>33</v>
      </c>
      <c r="G1982" t="str">
        <f>Table12[[#This Row],[DVAD]]</f>
        <v>26-35</v>
      </c>
      <c r="H1982" t="str">
        <f>Table12[[#This Row],[Kids]]</f>
        <v>Yes</v>
      </c>
      <c r="I1982" t="str">
        <f>Table12[[#This Row],[Teens]]</f>
        <v>No</v>
      </c>
    </row>
    <row r="1983" spans="1:9" ht="16.5" x14ac:dyDescent="0.3">
      <c r="A1983">
        <f>Table2[[#This Row],[NumWebPurchases]]</f>
        <v>1</v>
      </c>
      <c r="B1983">
        <f>Table2[[#This Row],[NumCatalogPurchases]]</f>
        <v>0</v>
      </c>
      <c r="C1983">
        <f>Table2[[#This Row],[NumStorePurchases]]</f>
        <v>2</v>
      </c>
      <c r="D1983">
        <f>Table2[[#This Row],[NumWebVisitsMonth]]</f>
        <v>8</v>
      </c>
      <c r="E1983" s="3">
        <f>Table12[[#This Row],[Age]]</f>
        <v>28</v>
      </c>
      <c r="F1983" t="s">
        <v>35</v>
      </c>
      <c r="G1983" t="str">
        <f>Table12[[#This Row],[DVAD]]</f>
        <v>26-35</v>
      </c>
      <c r="H1983" t="str">
        <f>Table12[[#This Row],[Kids]]</f>
        <v>Yes</v>
      </c>
      <c r="I1983" t="str">
        <f>Table12[[#This Row],[Teens]]</f>
        <v>No</v>
      </c>
    </row>
    <row r="1984" spans="1:9" ht="16.5" x14ac:dyDescent="0.3">
      <c r="A1984">
        <f>Table2[[#This Row],[NumWebPurchases]]</f>
        <v>4</v>
      </c>
      <c r="B1984">
        <f>Table2[[#This Row],[NumCatalogPurchases]]</f>
        <v>0</v>
      </c>
      <c r="C1984">
        <f>Table2[[#This Row],[NumStorePurchases]]</f>
        <v>4</v>
      </c>
      <c r="D1984">
        <f>Table2[[#This Row],[NumWebVisitsMonth]]</f>
        <v>9</v>
      </c>
      <c r="E1984" s="3">
        <f>Table12[[#This Row],[Age]]</f>
        <v>29</v>
      </c>
      <c r="F1984" t="s">
        <v>33</v>
      </c>
      <c r="G1984" t="str">
        <f>Table12[[#This Row],[DVAD]]</f>
        <v>26-35</v>
      </c>
      <c r="H1984" t="str">
        <f>Table12[[#This Row],[Kids]]</f>
        <v>Yes</v>
      </c>
      <c r="I1984" t="str">
        <f>Table12[[#This Row],[Teens]]</f>
        <v>No</v>
      </c>
    </row>
    <row r="1985" spans="1:9" ht="16.5" x14ac:dyDescent="0.3">
      <c r="A1985">
        <f>Table2[[#This Row],[NumWebPurchases]]</f>
        <v>3</v>
      </c>
      <c r="B1985">
        <f>Table2[[#This Row],[NumCatalogPurchases]]</f>
        <v>0</v>
      </c>
      <c r="C1985">
        <f>Table2[[#This Row],[NumStorePurchases]]</f>
        <v>3</v>
      </c>
      <c r="D1985">
        <f>Table2[[#This Row],[NumWebVisitsMonth]]</f>
        <v>9</v>
      </c>
      <c r="E1985" s="3">
        <f>Table12[[#This Row],[Age]]</f>
        <v>38</v>
      </c>
      <c r="F1985" t="s">
        <v>33</v>
      </c>
      <c r="G1985" t="str">
        <f>Table12[[#This Row],[DVAD]]</f>
        <v>36-45</v>
      </c>
      <c r="H1985" t="str">
        <f>Table12[[#This Row],[Kids]]</f>
        <v>Yes</v>
      </c>
      <c r="I1985" t="str">
        <f>Table12[[#This Row],[Teens]]</f>
        <v>No</v>
      </c>
    </row>
    <row r="1986" spans="1:9" ht="16.5" x14ac:dyDescent="0.3">
      <c r="A1986">
        <f>Table2[[#This Row],[NumWebPurchases]]</f>
        <v>5</v>
      </c>
      <c r="B1986">
        <f>Table2[[#This Row],[NumCatalogPurchases]]</f>
        <v>7</v>
      </c>
      <c r="C1986">
        <f>Table2[[#This Row],[NumStorePurchases]]</f>
        <v>9</v>
      </c>
      <c r="D1986">
        <f>Table2[[#This Row],[NumWebVisitsMonth]]</f>
        <v>1</v>
      </c>
      <c r="E1986" s="3">
        <f>Table12[[#This Row],[Age]]</f>
        <v>63</v>
      </c>
      <c r="F1986" t="s">
        <v>30</v>
      </c>
      <c r="G1986" t="str">
        <f>Table12[[#This Row],[DVAD]]</f>
        <v>56-65</v>
      </c>
      <c r="H1986" t="str">
        <f>Table12[[#This Row],[Kids]]</f>
        <v>No</v>
      </c>
      <c r="I1986" t="str">
        <f>Table12[[#This Row],[Teens]]</f>
        <v>No</v>
      </c>
    </row>
    <row r="1987" spans="1:9" ht="16.5" x14ac:dyDescent="0.3">
      <c r="A1987">
        <f>Table2[[#This Row],[NumWebPurchases]]</f>
        <v>2</v>
      </c>
      <c r="B1987">
        <f>Table2[[#This Row],[NumCatalogPurchases]]</f>
        <v>1</v>
      </c>
      <c r="C1987">
        <f>Table2[[#This Row],[NumStorePurchases]]</f>
        <v>4</v>
      </c>
      <c r="D1987">
        <f>Table2[[#This Row],[NumWebVisitsMonth]]</f>
        <v>4</v>
      </c>
      <c r="E1987" s="3">
        <f>Table12[[#This Row],[Age]]</f>
        <v>51</v>
      </c>
      <c r="F1987" t="s">
        <v>31</v>
      </c>
      <c r="G1987" t="str">
        <f>Table12[[#This Row],[DVAD]]</f>
        <v>46-55</v>
      </c>
      <c r="H1987" t="str">
        <f>Table12[[#This Row],[Kids]]</f>
        <v>No</v>
      </c>
      <c r="I1987" t="str">
        <f>Table12[[#This Row],[Teens]]</f>
        <v>Yes</v>
      </c>
    </row>
    <row r="1988" spans="1:9" ht="16.5" x14ac:dyDescent="0.3">
      <c r="A1988">
        <f>Table2[[#This Row],[NumWebPurchases]]</f>
        <v>6</v>
      </c>
      <c r="B1988">
        <f>Table2[[#This Row],[NumCatalogPurchases]]</f>
        <v>3</v>
      </c>
      <c r="C1988">
        <f>Table2[[#This Row],[NumStorePurchases]]</f>
        <v>5</v>
      </c>
      <c r="D1988">
        <f>Table2[[#This Row],[NumWebVisitsMonth]]</f>
        <v>7</v>
      </c>
      <c r="E1988" s="3">
        <f>Table12[[#This Row],[Age]]</f>
        <v>38</v>
      </c>
      <c r="F1988" t="s">
        <v>33</v>
      </c>
      <c r="G1988" t="str">
        <f>Table12[[#This Row],[DVAD]]</f>
        <v>36-45</v>
      </c>
      <c r="H1988" t="str">
        <f>Table12[[#This Row],[Kids]]</f>
        <v>Yes</v>
      </c>
      <c r="I1988" t="str">
        <f>Table12[[#This Row],[Teens]]</f>
        <v>Yes</v>
      </c>
    </row>
    <row r="1989" spans="1:9" ht="16.5" x14ac:dyDescent="0.3">
      <c r="A1989">
        <f>Table2[[#This Row],[NumWebPurchases]]</f>
        <v>0</v>
      </c>
      <c r="B1989">
        <f>Table2[[#This Row],[NumCatalogPurchases]]</f>
        <v>0</v>
      </c>
      <c r="C1989">
        <f>Table2[[#This Row],[NumStorePurchases]]</f>
        <v>3</v>
      </c>
      <c r="D1989">
        <f>Table2[[#This Row],[NumWebVisitsMonth]]</f>
        <v>5</v>
      </c>
      <c r="E1989" s="3">
        <f>Table12[[#This Row],[Age]]</f>
        <v>55</v>
      </c>
      <c r="F1989" t="s">
        <v>33</v>
      </c>
      <c r="G1989" t="str">
        <f>Table12[[#This Row],[DVAD]]</f>
        <v>46-55</v>
      </c>
      <c r="H1989" t="str">
        <f>Table12[[#This Row],[Kids]]</f>
        <v>No</v>
      </c>
      <c r="I1989" t="str">
        <f>Table12[[#This Row],[Teens]]</f>
        <v>Yes</v>
      </c>
    </row>
    <row r="1990" spans="1:9" ht="16.5" x14ac:dyDescent="0.3">
      <c r="A1990">
        <f>Table2[[#This Row],[NumWebPurchases]]</f>
        <v>4</v>
      </c>
      <c r="B1990">
        <f>Table2[[#This Row],[NumCatalogPurchases]]</f>
        <v>1</v>
      </c>
      <c r="C1990">
        <f>Table2[[#This Row],[NumStorePurchases]]</f>
        <v>5</v>
      </c>
      <c r="D1990">
        <f>Table2[[#This Row],[NumWebVisitsMonth]]</f>
        <v>7</v>
      </c>
      <c r="E1990" s="3">
        <f>Table12[[#This Row],[Age]]</f>
        <v>35</v>
      </c>
      <c r="F1990" t="s">
        <v>33</v>
      </c>
      <c r="G1990" t="str">
        <f>Table12[[#This Row],[DVAD]]</f>
        <v>26-35</v>
      </c>
      <c r="H1990" t="str">
        <f>Table12[[#This Row],[Kids]]</f>
        <v>Yes</v>
      </c>
      <c r="I1990" t="str">
        <f>Table12[[#This Row],[Teens]]</f>
        <v>Yes</v>
      </c>
    </row>
    <row r="1991" spans="1:9" ht="16.5" x14ac:dyDescent="0.3">
      <c r="A1991">
        <f>Table2[[#This Row],[NumWebPurchases]]</f>
        <v>3</v>
      </c>
      <c r="B1991">
        <f>Table2[[#This Row],[NumCatalogPurchases]]</f>
        <v>5</v>
      </c>
      <c r="C1991">
        <f>Table2[[#This Row],[NumStorePurchases]]</f>
        <v>3</v>
      </c>
      <c r="D1991">
        <f>Table2[[#This Row],[NumWebVisitsMonth]]</f>
        <v>4</v>
      </c>
      <c r="E1991" s="3">
        <f>Table12[[#This Row],[Age]]</f>
        <v>22</v>
      </c>
      <c r="F1991" t="s">
        <v>33</v>
      </c>
      <c r="G1991" t="str">
        <f>Table12[[#This Row],[DVAD]]</f>
        <v>16-25</v>
      </c>
      <c r="H1991" t="str">
        <f>Table12[[#This Row],[Kids]]</f>
        <v>No</v>
      </c>
      <c r="I1991" t="str">
        <f>Table12[[#This Row],[Teens]]</f>
        <v>No</v>
      </c>
    </row>
    <row r="1992" spans="1:9" ht="16.5" x14ac:dyDescent="0.3">
      <c r="A1992">
        <f>Table2[[#This Row],[NumWebPurchases]]</f>
        <v>3</v>
      </c>
      <c r="B1992">
        <f>Table2[[#This Row],[NumCatalogPurchases]]</f>
        <v>0</v>
      </c>
      <c r="C1992">
        <f>Table2[[#This Row],[NumStorePurchases]]</f>
        <v>4</v>
      </c>
      <c r="D1992">
        <f>Table2[[#This Row],[NumWebVisitsMonth]]</f>
        <v>8</v>
      </c>
      <c r="E1992" s="3">
        <f>Table12[[#This Row],[Age]]</f>
        <v>27</v>
      </c>
      <c r="F1992" t="s">
        <v>35</v>
      </c>
      <c r="G1992" t="str">
        <f>Table12[[#This Row],[DVAD]]</f>
        <v>26-35</v>
      </c>
      <c r="H1992" t="str">
        <f>Table12[[#This Row],[Kids]]</f>
        <v>Yes</v>
      </c>
      <c r="I1992" t="str">
        <f>Table12[[#This Row],[Teens]]</f>
        <v>No</v>
      </c>
    </row>
    <row r="1993" spans="1:9" ht="16.5" x14ac:dyDescent="0.3">
      <c r="A1993">
        <f>Table2[[#This Row],[NumWebPurchases]]</f>
        <v>3</v>
      </c>
      <c r="B1993">
        <f>Table2[[#This Row],[NumCatalogPurchases]]</f>
        <v>3</v>
      </c>
      <c r="C1993">
        <f>Table2[[#This Row],[NumStorePurchases]]</f>
        <v>8</v>
      </c>
      <c r="D1993">
        <f>Table2[[#This Row],[NumWebVisitsMonth]]</f>
        <v>2</v>
      </c>
      <c r="E1993" s="3">
        <f>Table12[[#This Row],[Age]]</f>
        <v>58</v>
      </c>
      <c r="F1993" t="s">
        <v>33</v>
      </c>
      <c r="G1993" t="str">
        <f>Table12[[#This Row],[DVAD]]</f>
        <v>56-65</v>
      </c>
      <c r="H1993" t="str">
        <f>Table12[[#This Row],[Kids]]</f>
        <v>No</v>
      </c>
      <c r="I1993" t="str">
        <f>Table12[[#This Row],[Teens]]</f>
        <v>Yes</v>
      </c>
    </row>
    <row r="1994" spans="1:9" ht="16.5" x14ac:dyDescent="0.3">
      <c r="A1994">
        <f>Table2[[#This Row],[NumWebPurchases]]</f>
        <v>5</v>
      </c>
      <c r="B1994">
        <f>Table2[[#This Row],[NumCatalogPurchases]]</f>
        <v>5</v>
      </c>
      <c r="C1994">
        <f>Table2[[#This Row],[NumStorePurchases]]</f>
        <v>8</v>
      </c>
      <c r="D1994">
        <f>Table2[[#This Row],[NumWebVisitsMonth]]</f>
        <v>3</v>
      </c>
      <c r="E1994" s="3">
        <f>Table12[[#This Row],[Age]]</f>
        <v>50</v>
      </c>
      <c r="F1994" t="s">
        <v>30</v>
      </c>
      <c r="G1994" t="str">
        <f>Table12[[#This Row],[DVAD]]</f>
        <v>46-55</v>
      </c>
      <c r="H1994" t="str">
        <f>Table12[[#This Row],[Kids]]</f>
        <v>No</v>
      </c>
      <c r="I1994" t="str">
        <f>Table12[[#This Row],[Teens]]</f>
        <v>No</v>
      </c>
    </row>
    <row r="1995" spans="1:9" ht="16.5" x14ac:dyDescent="0.3">
      <c r="A1995">
        <f>Table2[[#This Row],[NumWebPurchases]]</f>
        <v>3</v>
      </c>
      <c r="B1995">
        <f>Table2[[#This Row],[NumCatalogPurchases]]</f>
        <v>1</v>
      </c>
      <c r="C1995">
        <f>Table2[[#This Row],[NumStorePurchases]]</f>
        <v>4</v>
      </c>
      <c r="D1995">
        <f>Table2[[#This Row],[NumWebVisitsMonth]]</f>
        <v>7</v>
      </c>
      <c r="E1995" s="3">
        <f>Table12[[#This Row],[Age]]</f>
        <v>42</v>
      </c>
      <c r="F1995" t="s">
        <v>30</v>
      </c>
      <c r="G1995" t="str">
        <f>Table12[[#This Row],[DVAD]]</f>
        <v>36-45</v>
      </c>
      <c r="H1995" t="str">
        <f>Table12[[#This Row],[Kids]]</f>
        <v>No</v>
      </c>
      <c r="I1995" t="str">
        <f>Table12[[#This Row],[Teens]]</f>
        <v>Yes</v>
      </c>
    </row>
    <row r="1996" spans="1:9" ht="16.5" x14ac:dyDescent="0.3">
      <c r="A1996">
        <f>Table2[[#This Row],[NumWebPurchases]]</f>
        <v>9</v>
      </c>
      <c r="B1996">
        <f>Table2[[#This Row],[NumCatalogPurchases]]</f>
        <v>7</v>
      </c>
      <c r="C1996">
        <f>Table2[[#This Row],[NumStorePurchases]]</f>
        <v>11</v>
      </c>
      <c r="D1996">
        <f>Table2[[#This Row],[NumWebVisitsMonth]]</f>
        <v>3</v>
      </c>
      <c r="E1996" s="3">
        <f>Table12[[#This Row],[Age]]</f>
        <v>66</v>
      </c>
      <c r="F1996" t="s">
        <v>31</v>
      </c>
      <c r="G1996" t="str">
        <f>Table12[[#This Row],[DVAD]]</f>
        <v>66-75</v>
      </c>
      <c r="H1996" t="str">
        <f>Table12[[#This Row],[Kids]]</f>
        <v>No</v>
      </c>
      <c r="I1996" t="str">
        <f>Table12[[#This Row],[Teens]]</f>
        <v>No</v>
      </c>
    </row>
    <row r="1997" spans="1:9" ht="16.5" x14ac:dyDescent="0.3">
      <c r="A1997">
        <f>Table2[[#This Row],[NumWebPurchases]]</f>
        <v>5</v>
      </c>
      <c r="B1997">
        <f>Table2[[#This Row],[NumCatalogPurchases]]</f>
        <v>5</v>
      </c>
      <c r="C1997">
        <f>Table2[[#This Row],[NumStorePurchases]]</f>
        <v>5</v>
      </c>
      <c r="D1997">
        <f>Table2[[#This Row],[NumWebVisitsMonth]]</f>
        <v>5</v>
      </c>
      <c r="E1997" s="3">
        <f>Table12[[#This Row],[Age]]</f>
        <v>56</v>
      </c>
      <c r="F1997" t="s">
        <v>33</v>
      </c>
      <c r="G1997" t="str">
        <f>Table12[[#This Row],[DVAD]]</f>
        <v>56-65</v>
      </c>
      <c r="H1997" t="str">
        <f>Table12[[#This Row],[Kids]]</f>
        <v>No</v>
      </c>
      <c r="I1997" t="str">
        <f>Table12[[#This Row],[Teens]]</f>
        <v>Yes</v>
      </c>
    </row>
    <row r="1998" spans="1:9" ht="16.5" x14ac:dyDescent="0.3">
      <c r="A1998">
        <f>Table2[[#This Row],[NumWebPurchases]]</f>
        <v>1</v>
      </c>
      <c r="B1998">
        <f>Table2[[#This Row],[NumCatalogPurchases]]</f>
        <v>0</v>
      </c>
      <c r="C1998">
        <f>Table2[[#This Row],[NumStorePurchases]]</f>
        <v>3</v>
      </c>
      <c r="D1998">
        <f>Table2[[#This Row],[NumWebVisitsMonth]]</f>
        <v>8</v>
      </c>
      <c r="E1998" s="3">
        <f>Table12[[#This Row],[Age]]</f>
        <v>53</v>
      </c>
      <c r="F1998" t="s">
        <v>33</v>
      </c>
      <c r="G1998" t="str">
        <f>Table12[[#This Row],[DVAD]]</f>
        <v>46-55</v>
      </c>
      <c r="H1998" t="str">
        <f>Table12[[#This Row],[Kids]]</f>
        <v>Yes</v>
      </c>
      <c r="I1998" t="str">
        <f>Table12[[#This Row],[Teens]]</f>
        <v>Yes</v>
      </c>
    </row>
    <row r="1999" spans="1:9" ht="16.5" x14ac:dyDescent="0.3">
      <c r="A1999">
        <f>Table2[[#This Row],[NumWebPurchases]]</f>
        <v>7</v>
      </c>
      <c r="B1999">
        <f>Table2[[#This Row],[NumCatalogPurchases]]</f>
        <v>6</v>
      </c>
      <c r="C1999">
        <f>Table2[[#This Row],[NumStorePurchases]]</f>
        <v>8</v>
      </c>
      <c r="D1999">
        <f>Table2[[#This Row],[NumWebVisitsMonth]]</f>
        <v>2</v>
      </c>
      <c r="E1999" s="3">
        <f>Table12[[#This Row],[Age]]</f>
        <v>34</v>
      </c>
      <c r="F1999" t="s">
        <v>31</v>
      </c>
      <c r="G1999" t="str">
        <f>Table12[[#This Row],[DVAD]]</f>
        <v>26-35</v>
      </c>
      <c r="H1999" t="str">
        <f>Table12[[#This Row],[Kids]]</f>
        <v>No</v>
      </c>
      <c r="I1999" t="str">
        <f>Table12[[#This Row],[Teens]]</f>
        <v>No</v>
      </c>
    </row>
    <row r="2000" spans="1:9" ht="16.5" x14ac:dyDescent="0.3">
      <c r="A2000">
        <f>Table2[[#This Row],[NumWebPurchases]]</f>
        <v>6</v>
      </c>
      <c r="B2000">
        <f>Table2[[#This Row],[NumCatalogPurchases]]</f>
        <v>5</v>
      </c>
      <c r="C2000">
        <f>Table2[[#This Row],[NumStorePurchases]]</f>
        <v>4</v>
      </c>
      <c r="D2000">
        <f>Table2[[#This Row],[NumWebVisitsMonth]]</f>
        <v>4</v>
      </c>
      <c r="E2000" s="3">
        <f>Table12[[#This Row],[Age]]</f>
        <v>37</v>
      </c>
      <c r="F2000" t="s">
        <v>33</v>
      </c>
      <c r="G2000" t="str">
        <f>Table12[[#This Row],[DVAD]]</f>
        <v>36-45</v>
      </c>
      <c r="H2000" t="str">
        <f>Table12[[#This Row],[Kids]]</f>
        <v>No</v>
      </c>
      <c r="I2000" t="str">
        <f>Table12[[#This Row],[Teens]]</f>
        <v>No</v>
      </c>
    </row>
    <row r="2001" spans="1:9" ht="16.5" x14ac:dyDescent="0.3">
      <c r="A2001">
        <f>Table2[[#This Row],[NumWebPurchases]]</f>
        <v>4</v>
      </c>
      <c r="B2001">
        <f>Table2[[#This Row],[NumCatalogPurchases]]</f>
        <v>3</v>
      </c>
      <c r="C2001">
        <f>Table2[[#This Row],[NumStorePurchases]]</f>
        <v>8</v>
      </c>
      <c r="D2001">
        <f>Table2[[#This Row],[NumWebVisitsMonth]]</f>
        <v>4</v>
      </c>
      <c r="E2001" s="3">
        <f>Table12[[#This Row],[Age]]</f>
        <v>37</v>
      </c>
      <c r="F2001" t="s">
        <v>30</v>
      </c>
      <c r="G2001" t="str">
        <f>Table12[[#This Row],[DVAD]]</f>
        <v>36-45</v>
      </c>
      <c r="H2001" t="str">
        <f>Table12[[#This Row],[Kids]]</f>
        <v>No</v>
      </c>
      <c r="I2001" t="str">
        <f>Table12[[#This Row],[Teens]]</f>
        <v>Yes</v>
      </c>
    </row>
    <row r="2002" spans="1:9" ht="16.5" x14ac:dyDescent="0.3">
      <c r="A2002">
        <f>Table2[[#This Row],[NumWebPurchases]]</f>
        <v>7</v>
      </c>
      <c r="B2002">
        <f>Table2[[#This Row],[NumCatalogPurchases]]</f>
        <v>1</v>
      </c>
      <c r="C2002">
        <f>Table2[[#This Row],[NumStorePurchases]]</f>
        <v>6</v>
      </c>
      <c r="D2002">
        <f>Table2[[#This Row],[NumWebVisitsMonth]]</f>
        <v>8</v>
      </c>
      <c r="E2002" s="3">
        <f>Table12[[#This Row],[Age]]</f>
        <v>40</v>
      </c>
      <c r="F2002" t="s">
        <v>30</v>
      </c>
      <c r="G2002" t="str">
        <f>Table12[[#This Row],[DVAD]]</f>
        <v>36-45</v>
      </c>
      <c r="H2002" t="str">
        <f>Table12[[#This Row],[Kids]]</f>
        <v>Yes</v>
      </c>
      <c r="I2002" t="str">
        <f>Table12[[#This Row],[Teens]]</f>
        <v>No</v>
      </c>
    </row>
    <row r="2003" spans="1:9" ht="16.5" x14ac:dyDescent="0.3">
      <c r="A2003">
        <f>Table2[[#This Row],[NumWebPurchases]]</f>
        <v>4</v>
      </c>
      <c r="B2003">
        <f>Table2[[#This Row],[NumCatalogPurchases]]</f>
        <v>1</v>
      </c>
      <c r="C2003">
        <f>Table2[[#This Row],[NumStorePurchases]]</f>
        <v>6</v>
      </c>
      <c r="D2003">
        <f>Table2[[#This Row],[NumWebVisitsMonth]]</f>
        <v>3</v>
      </c>
      <c r="E2003" s="3">
        <f>Table12[[#This Row],[Age]]</f>
        <v>34</v>
      </c>
      <c r="F2003" t="s">
        <v>35</v>
      </c>
      <c r="G2003" t="str">
        <f>Table12[[#This Row],[DVAD]]</f>
        <v>26-35</v>
      </c>
      <c r="H2003" t="str">
        <f>Table12[[#This Row],[Kids]]</f>
        <v>No</v>
      </c>
      <c r="I2003" t="str">
        <f>Table12[[#This Row],[Teens]]</f>
        <v>Yes</v>
      </c>
    </row>
    <row r="2004" spans="1:9" ht="16.5" x14ac:dyDescent="0.3">
      <c r="A2004">
        <f>Table2[[#This Row],[NumWebPurchases]]</f>
        <v>1</v>
      </c>
      <c r="B2004">
        <f>Table2[[#This Row],[NumCatalogPurchases]]</f>
        <v>0</v>
      </c>
      <c r="C2004">
        <f>Table2[[#This Row],[NumStorePurchases]]</f>
        <v>3</v>
      </c>
      <c r="D2004">
        <f>Table2[[#This Row],[NumWebVisitsMonth]]</f>
        <v>6</v>
      </c>
      <c r="E2004" s="3">
        <f>Table12[[#This Row],[Age]]</f>
        <v>43</v>
      </c>
      <c r="F2004" t="s">
        <v>33</v>
      </c>
      <c r="G2004" t="str">
        <f>Table12[[#This Row],[DVAD]]</f>
        <v>36-45</v>
      </c>
      <c r="H2004" t="str">
        <f>Table12[[#This Row],[Kids]]</f>
        <v>Yes</v>
      </c>
      <c r="I2004" t="str">
        <f>Table12[[#This Row],[Teens]]</f>
        <v>No</v>
      </c>
    </row>
    <row r="2005" spans="1:9" ht="16.5" x14ac:dyDescent="0.3">
      <c r="A2005">
        <f>Table2[[#This Row],[NumWebPurchases]]</f>
        <v>1</v>
      </c>
      <c r="B2005">
        <f>Table2[[#This Row],[NumCatalogPurchases]]</f>
        <v>0</v>
      </c>
      <c r="C2005">
        <f>Table2[[#This Row],[NumStorePurchases]]</f>
        <v>2</v>
      </c>
      <c r="D2005">
        <f>Table2[[#This Row],[NumWebVisitsMonth]]</f>
        <v>6</v>
      </c>
      <c r="E2005" s="3">
        <f>Table12[[#This Row],[Age]]</f>
        <v>46</v>
      </c>
      <c r="F2005" t="s">
        <v>30</v>
      </c>
      <c r="G2005" t="str">
        <f>Table12[[#This Row],[DVAD]]</f>
        <v>46-55</v>
      </c>
      <c r="H2005" t="str">
        <f>Table12[[#This Row],[Kids]]</f>
        <v>Yes</v>
      </c>
      <c r="I2005" t="str">
        <f>Table12[[#This Row],[Teens]]</f>
        <v>No</v>
      </c>
    </row>
    <row r="2006" spans="1:9" ht="16.5" x14ac:dyDescent="0.3">
      <c r="A2006">
        <f>Table2[[#This Row],[NumWebPurchases]]</f>
        <v>3</v>
      </c>
      <c r="B2006">
        <f>Table2[[#This Row],[NumCatalogPurchases]]</f>
        <v>2</v>
      </c>
      <c r="C2006">
        <f>Table2[[#This Row],[NumStorePurchases]]</f>
        <v>2</v>
      </c>
      <c r="D2006">
        <f>Table2[[#This Row],[NumWebVisitsMonth]]</f>
        <v>8</v>
      </c>
      <c r="E2006" s="3">
        <f>Table12[[#This Row],[Age]]</f>
        <v>42</v>
      </c>
      <c r="F2006" t="s">
        <v>30</v>
      </c>
      <c r="G2006" t="str">
        <f>Table12[[#This Row],[DVAD]]</f>
        <v>36-45</v>
      </c>
      <c r="H2006" t="str">
        <f>Table12[[#This Row],[Kids]]</f>
        <v>Yes</v>
      </c>
      <c r="I2006" t="str">
        <f>Table12[[#This Row],[Teens]]</f>
        <v>No</v>
      </c>
    </row>
    <row r="2007" spans="1:9" ht="16.5" x14ac:dyDescent="0.3">
      <c r="A2007">
        <f>Table2[[#This Row],[NumWebPurchases]]</f>
        <v>0</v>
      </c>
      <c r="B2007">
        <f>Table2[[#This Row],[NumCatalogPurchases]]</f>
        <v>0</v>
      </c>
      <c r="C2007">
        <f>Table2[[#This Row],[NumStorePurchases]]</f>
        <v>3</v>
      </c>
      <c r="D2007">
        <f>Table2[[#This Row],[NumWebVisitsMonth]]</f>
        <v>3</v>
      </c>
      <c r="E2007" s="3">
        <f>Table12[[#This Row],[Age]]</f>
        <v>48</v>
      </c>
      <c r="F2007" t="s">
        <v>33</v>
      </c>
      <c r="G2007" t="str">
        <f>Table12[[#This Row],[DVAD]]</f>
        <v>46-55</v>
      </c>
      <c r="H2007" t="str">
        <f>Table12[[#This Row],[Kids]]</f>
        <v>No</v>
      </c>
      <c r="I2007" t="str">
        <f>Table12[[#This Row],[Teens]]</f>
        <v>No</v>
      </c>
    </row>
    <row r="2008" spans="1:9" ht="16.5" x14ac:dyDescent="0.3">
      <c r="A2008">
        <f>Table2[[#This Row],[NumWebPurchases]]</f>
        <v>2</v>
      </c>
      <c r="B2008">
        <f>Table2[[#This Row],[NumCatalogPurchases]]</f>
        <v>0</v>
      </c>
      <c r="C2008">
        <f>Table2[[#This Row],[NumStorePurchases]]</f>
        <v>4</v>
      </c>
      <c r="D2008">
        <f>Table2[[#This Row],[NumWebVisitsMonth]]</f>
        <v>7</v>
      </c>
      <c r="E2008" s="3">
        <f>Table12[[#This Row],[Age]]</f>
        <v>41</v>
      </c>
      <c r="F2008" t="s">
        <v>33</v>
      </c>
      <c r="G2008" t="str">
        <f>Table12[[#This Row],[DVAD]]</f>
        <v>36-45</v>
      </c>
      <c r="H2008" t="str">
        <f>Table12[[#This Row],[Kids]]</f>
        <v>Yes</v>
      </c>
      <c r="I2008" t="str">
        <f>Table12[[#This Row],[Teens]]</f>
        <v>Yes</v>
      </c>
    </row>
    <row r="2009" spans="1:9" ht="16.5" x14ac:dyDescent="0.3">
      <c r="A2009">
        <f>Table2[[#This Row],[NumWebPurchases]]</f>
        <v>2</v>
      </c>
      <c r="B2009">
        <f>Table2[[#This Row],[NumCatalogPurchases]]</f>
        <v>0</v>
      </c>
      <c r="C2009">
        <f>Table2[[#This Row],[NumStorePurchases]]</f>
        <v>3</v>
      </c>
      <c r="D2009">
        <f>Table2[[#This Row],[NumWebVisitsMonth]]</f>
        <v>8</v>
      </c>
      <c r="E2009" s="3">
        <f>Table12[[#This Row],[Age]]</f>
        <v>36</v>
      </c>
      <c r="F2009" t="s">
        <v>35</v>
      </c>
      <c r="G2009" t="str">
        <f>Table12[[#This Row],[DVAD]]</f>
        <v>36-45</v>
      </c>
      <c r="H2009" t="str">
        <f>Table12[[#This Row],[Kids]]</f>
        <v>No</v>
      </c>
      <c r="I2009" t="str">
        <f>Table12[[#This Row],[Teens]]</f>
        <v>Yes</v>
      </c>
    </row>
    <row r="2010" spans="1:9" ht="16.5" x14ac:dyDescent="0.3">
      <c r="A2010">
        <f>Table2[[#This Row],[NumWebPurchases]]</f>
        <v>8</v>
      </c>
      <c r="B2010">
        <f>Table2[[#This Row],[NumCatalogPurchases]]</f>
        <v>4</v>
      </c>
      <c r="C2010">
        <f>Table2[[#This Row],[NumStorePurchases]]</f>
        <v>8</v>
      </c>
      <c r="D2010">
        <f>Table2[[#This Row],[NumWebVisitsMonth]]</f>
        <v>5</v>
      </c>
      <c r="E2010" s="3">
        <f>Table12[[#This Row],[Age]]</f>
        <v>42</v>
      </c>
      <c r="F2010" t="s">
        <v>35</v>
      </c>
      <c r="G2010" t="str">
        <f>Table12[[#This Row],[DVAD]]</f>
        <v>36-45</v>
      </c>
      <c r="H2010" t="str">
        <f>Table12[[#This Row],[Kids]]</f>
        <v>No</v>
      </c>
      <c r="I2010" t="str">
        <f>Table12[[#This Row],[Teens]]</f>
        <v>Yes</v>
      </c>
    </row>
    <row r="2011" spans="1:9" ht="16.5" x14ac:dyDescent="0.3">
      <c r="A2011">
        <f>Table2[[#This Row],[NumWebPurchases]]</f>
        <v>5</v>
      </c>
      <c r="B2011">
        <f>Table2[[#This Row],[NumCatalogPurchases]]</f>
        <v>5</v>
      </c>
      <c r="C2011">
        <f>Table2[[#This Row],[NumStorePurchases]]</f>
        <v>3</v>
      </c>
      <c r="D2011">
        <f>Table2[[#This Row],[NumWebVisitsMonth]]</f>
        <v>8</v>
      </c>
      <c r="E2011" s="3">
        <f>Table12[[#This Row],[Age]]</f>
        <v>49</v>
      </c>
      <c r="F2011" t="s">
        <v>31</v>
      </c>
      <c r="G2011" t="str">
        <f>Table12[[#This Row],[DVAD]]</f>
        <v>46-55</v>
      </c>
      <c r="H2011" t="str">
        <f>Table12[[#This Row],[Kids]]</f>
        <v>No</v>
      </c>
      <c r="I2011" t="str">
        <f>Table12[[#This Row],[Teens]]</f>
        <v>Yes</v>
      </c>
    </row>
    <row r="2012" spans="1:9" ht="16.5" x14ac:dyDescent="0.3">
      <c r="A2012">
        <f>Table2[[#This Row],[NumWebPurchases]]</f>
        <v>3</v>
      </c>
      <c r="B2012">
        <f>Table2[[#This Row],[NumCatalogPurchases]]</f>
        <v>1</v>
      </c>
      <c r="C2012">
        <f>Table2[[#This Row],[NumStorePurchases]]</f>
        <v>7</v>
      </c>
      <c r="D2012">
        <f>Table2[[#This Row],[NumWebVisitsMonth]]</f>
        <v>2</v>
      </c>
      <c r="E2012" s="3">
        <f>Table12[[#This Row],[Age]]</f>
        <v>54</v>
      </c>
      <c r="F2012" t="s">
        <v>35</v>
      </c>
      <c r="G2012" t="str">
        <f>Table12[[#This Row],[DVAD]]</f>
        <v>46-55</v>
      </c>
      <c r="H2012" t="str">
        <f>Table12[[#This Row],[Kids]]</f>
        <v>No</v>
      </c>
      <c r="I2012" t="str">
        <f>Table12[[#This Row],[Teens]]</f>
        <v>Yes</v>
      </c>
    </row>
    <row r="2013" spans="1:9" ht="16.5" x14ac:dyDescent="0.3">
      <c r="A2013">
        <f>Table2[[#This Row],[NumWebPurchases]]</f>
        <v>8</v>
      </c>
      <c r="B2013">
        <f>Table2[[#This Row],[NumCatalogPurchases]]</f>
        <v>2</v>
      </c>
      <c r="C2013">
        <f>Table2[[#This Row],[NumStorePurchases]]</f>
        <v>10</v>
      </c>
      <c r="D2013">
        <f>Table2[[#This Row],[NumWebVisitsMonth]]</f>
        <v>5</v>
      </c>
      <c r="E2013" s="3">
        <f>Table12[[#This Row],[Age]]</f>
        <v>48</v>
      </c>
      <c r="F2013" t="s">
        <v>30</v>
      </c>
      <c r="G2013" t="str">
        <f>Table12[[#This Row],[DVAD]]</f>
        <v>46-55</v>
      </c>
      <c r="H2013" t="str">
        <f>Table12[[#This Row],[Kids]]</f>
        <v>No</v>
      </c>
      <c r="I2013" t="str">
        <f>Table12[[#This Row],[Teens]]</f>
        <v>Yes</v>
      </c>
    </row>
    <row r="2014" spans="1:9" ht="16.5" x14ac:dyDescent="0.3">
      <c r="A2014">
        <f>Table2[[#This Row],[NumWebPurchases]]</f>
        <v>5</v>
      </c>
      <c r="B2014">
        <f>Table2[[#This Row],[NumCatalogPurchases]]</f>
        <v>6</v>
      </c>
      <c r="C2014">
        <f>Table2[[#This Row],[NumStorePurchases]]</f>
        <v>5</v>
      </c>
      <c r="D2014">
        <f>Table2[[#This Row],[NumWebVisitsMonth]]</f>
        <v>3</v>
      </c>
      <c r="E2014" s="3">
        <f>Table12[[#This Row],[Age]]</f>
        <v>55</v>
      </c>
      <c r="F2014" t="s">
        <v>31</v>
      </c>
      <c r="G2014" t="str">
        <f>Table12[[#This Row],[DVAD]]</f>
        <v>46-55</v>
      </c>
      <c r="H2014" t="str">
        <f>Table12[[#This Row],[Kids]]</f>
        <v>No</v>
      </c>
      <c r="I2014" t="str">
        <f>Table12[[#This Row],[Teens]]</f>
        <v>No</v>
      </c>
    </row>
    <row r="2015" spans="1:9" ht="16.5" x14ac:dyDescent="0.3">
      <c r="A2015">
        <f>Table2[[#This Row],[NumWebPurchases]]</f>
        <v>4</v>
      </c>
      <c r="B2015">
        <f>Table2[[#This Row],[NumCatalogPurchases]]</f>
        <v>0</v>
      </c>
      <c r="C2015">
        <f>Table2[[#This Row],[NumStorePurchases]]</f>
        <v>4</v>
      </c>
      <c r="D2015">
        <f>Table2[[#This Row],[NumWebVisitsMonth]]</f>
        <v>8</v>
      </c>
      <c r="E2015" s="3">
        <f>Table12[[#This Row],[Age]]</f>
        <v>27</v>
      </c>
      <c r="F2015" t="s">
        <v>33</v>
      </c>
      <c r="G2015" t="str">
        <f>Table12[[#This Row],[DVAD]]</f>
        <v>26-35</v>
      </c>
      <c r="H2015" t="str">
        <f>Table12[[#This Row],[Kids]]</f>
        <v>Yes</v>
      </c>
      <c r="I2015" t="str">
        <f>Table12[[#This Row],[Teens]]</f>
        <v>No</v>
      </c>
    </row>
    <row r="2016" spans="1:9" ht="16.5" x14ac:dyDescent="0.3">
      <c r="A2016">
        <f>Table2[[#This Row],[NumWebPurchases]]</f>
        <v>7</v>
      </c>
      <c r="B2016">
        <f>Table2[[#This Row],[NumCatalogPurchases]]</f>
        <v>7</v>
      </c>
      <c r="C2016">
        <f>Table2[[#This Row],[NumStorePurchases]]</f>
        <v>9</v>
      </c>
      <c r="D2016">
        <f>Table2[[#This Row],[NumWebVisitsMonth]]</f>
        <v>2</v>
      </c>
      <c r="E2016" s="3">
        <f>Table12[[#This Row],[Age]]</f>
        <v>36</v>
      </c>
      <c r="F2016" t="s">
        <v>30</v>
      </c>
      <c r="G2016" t="str">
        <f>Table12[[#This Row],[DVAD]]</f>
        <v>36-45</v>
      </c>
      <c r="H2016" t="str">
        <f>Table12[[#This Row],[Kids]]</f>
        <v>No</v>
      </c>
      <c r="I2016" t="str">
        <f>Table12[[#This Row],[Teens]]</f>
        <v>No</v>
      </c>
    </row>
    <row r="2017" spans="1:9" ht="16.5" x14ac:dyDescent="0.3">
      <c r="A2017">
        <f>Table2[[#This Row],[NumWebPurchases]]</f>
        <v>11</v>
      </c>
      <c r="B2017">
        <f>Table2[[#This Row],[NumCatalogPurchases]]</f>
        <v>2</v>
      </c>
      <c r="C2017">
        <f>Table2[[#This Row],[NumStorePurchases]]</f>
        <v>8</v>
      </c>
      <c r="D2017">
        <f>Table2[[#This Row],[NumWebVisitsMonth]]</f>
        <v>9</v>
      </c>
      <c r="E2017" s="3">
        <f>Table12[[#This Row],[Age]]</f>
        <v>32</v>
      </c>
      <c r="F2017" t="s">
        <v>33</v>
      </c>
      <c r="G2017" t="str">
        <f>Table12[[#This Row],[DVAD]]</f>
        <v>26-35</v>
      </c>
      <c r="H2017" t="str">
        <f>Table12[[#This Row],[Kids]]</f>
        <v>No</v>
      </c>
      <c r="I2017" t="str">
        <f>Table12[[#This Row],[Teens]]</f>
        <v>No</v>
      </c>
    </row>
    <row r="2018" spans="1:9" ht="16.5" x14ac:dyDescent="0.3">
      <c r="A2018">
        <f>Table2[[#This Row],[NumWebPurchases]]</f>
        <v>2</v>
      </c>
      <c r="B2018">
        <f>Table2[[#This Row],[NumCatalogPurchases]]</f>
        <v>9</v>
      </c>
      <c r="C2018">
        <f>Table2[[#This Row],[NumStorePurchases]]</f>
        <v>13</v>
      </c>
      <c r="D2018">
        <f>Table2[[#This Row],[NumWebVisitsMonth]]</f>
        <v>5</v>
      </c>
      <c r="E2018" s="3">
        <f>Table12[[#This Row],[Age]]</f>
        <v>54</v>
      </c>
      <c r="F2018" t="s">
        <v>33</v>
      </c>
      <c r="G2018" t="str">
        <f>Table12[[#This Row],[DVAD]]</f>
        <v>46-55</v>
      </c>
      <c r="H2018" t="str">
        <f>Table12[[#This Row],[Kids]]</f>
        <v>No</v>
      </c>
      <c r="I2018" t="str">
        <f>Table12[[#This Row],[Teens]]</f>
        <v>No</v>
      </c>
    </row>
    <row r="2019" spans="1:9" ht="16.5" x14ac:dyDescent="0.3">
      <c r="A2019">
        <f>Table2[[#This Row],[NumWebPurchases]]</f>
        <v>0</v>
      </c>
      <c r="B2019">
        <f>Table2[[#This Row],[NumCatalogPurchases]]</f>
        <v>0</v>
      </c>
      <c r="C2019">
        <f>Table2[[#This Row],[NumStorePurchases]]</f>
        <v>3</v>
      </c>
      <c r="D2019">
        <f>Table2[[#This Row],[NumWebVisitsMonth]]</f>
        <v>6</v>
      </c>
      <c r="E2019" s="3">
        <f>Table12[[#This Row],[Age]]</f>
        <v>38</v>
      </c>
      <c r="F2019" t="s">
        <v>31</v>
      </c>
      <c r="G2019" t="str">
        <f>Table12[[#This Row],[DVAD]]</f>
        <v>36-45</v>
      </c>
      <c r="H2019" t="str">
        <f>Table12[[#This Row],[Kids]]</f>
        <v>Yes</v>
      </c>
      <c r="I2019" t="str">
        <f>Table12[[#This Row],[Teens]]</f>
        <v>Yes</v>
      </c>
    </row>
    <row r="2020" spans="1:9" ht="16.5" x14ac:dyDescent="0.3">
      <c r="A2020">
        <f>Table2[[#This Row],[NumWebPurchases]]</f>
        <v>2</v>
      </c>
      <c r="B2020">
        <f>Table2[[#This Row],[NumCatalogPurchases]]</f>
        <v>1</v>
      </c>
      <c r="C2020">
        <f>Table2[[#This Row],[NumStorePurchases]]</f>
        <v>2</v>
      </c>
      <c r="D2020">
        <f>Table2[[#This Row],[NumWebVisitsMonth]]</f>
        <v>9</v>
      </c>
      <c r="E2020" s="3">
        <f>Table12[[#This Row],[Age]]</f>
        <v>30</v>
      </c>
      <c r="F2020" t="s">
        <v>35</v>
      </c>
      <c r="G2020" t="str">
        <f>Table12[[#This Row],[DVAD]]</f>
        <v>26-35</v>
      </c>
      <c r="H2020" t="str">
        <f>Table12[[#This Row],[Kids]]</f>
        <v>No</v>
      </c>
      <c r="I2020" t="str">
        <f>Table12[[#This Row],[Teens]]</f>
        <v>No</v>
      </c>
    </row>
    <row r="2021" spans="1:9" ht="16.5" x14ac:dyDescent="0.3">
      <c r="A2021">
        <f>Table2[[#This Row],[NumWebPurchases]]</f>
        <v>2</v>
      </c>
      <c r="B2021">
        <f>Table2[[#This Row],[NumCatalogPurchases]]</f>
        <v>0</v>
      </c>
      <c r="C2021">
        <f>Table2[[#This Row],[NumStorePurchases]]</f>
        <v>3</v>
      </c>
      <c r="D2021">
        <f>Table2[[#This Row],[NumWebVisitsMonth]]</f>
        <v>8</v>
      </c>
      <c r="E2021" s="3">
        <f>Table12[[#This Row],[Age]]</f>
        <v>46</v>
      </c>
      <c r="F2021" t="s">
        <v>31</v>
      </c>
      <c r="G2021" t="str">
        <f>Table12[[#This Row],[DVAD]]</f>
        <v>46-55</v>
      </c>
      <c r="H2021" t="str">
        <f>Table12[[#This Row],[Kids]]</f>
        <v>Yes</v>
      </c>
      <c r="I2021" t="str">
        <f>Table12[[#This Row],[Teens]]</f>
        <v>Yes</v>
      </c>
    </row>
    <row r="2022" spans="1:9" ht="16.5" x14ac:dyDescent="0.3">
      <c r="A2022">
        <f>Table2[[#This Row],[NumWebPurchases]]</f>
        <v>1</v>
      </c>
      <c r="B2022">
        <f>Table2[[#This Row],[NumCatalogPurchases]]</f>
        <v>0</v>
      </c>
      <c r="C2022">
        <f>Table2[[#This Row],[NumStorePurchases]]</f>
        <v>3</v>
      </c>
      <c r="D2022">
        <f>Table2[[#This Row],[NumWebVisitsMonth]]</f>
        <v>6</v>
      </c>
      <c r="E2022" s="3">
        <f>Table12[[#This Row],[Age]]</f>
        <v>63</v>
      </c>
      <c r="F2022" t="s">
        <v>31</v>
      </c>
      <c r="G2022" t="str">
        <f>Table12[[#This Row],[DVAD]]</f>
        <v>56-65</v>
      </c>
      <c r="H2022" t="str">
        <f>Table12[[#This Row],[Kids]]</f>
        <v>Yes</v>
      </c>
      <c r="I2022" t="str">
        <f>Table12[[#This Row],[Teens]]</f>
        <v>Yes</v>
      </c>
    </row>
    <row r="2023" spans="1:9" ht="16.5" x14ac:dyDescent="0.3">
      <c r="A2023">
        <f>Table2[[#This Row],[NumWebPurchases]]</f>
        <v>0</v>
      </c>
      <c r="B2023">
        <f>Table2[[#This Row],[NumCatalogPurchases]]</f>
        <v>0</v>
      </c>
      <c r="C2023">
        <f>Table2[[#This Row],[NumStorePurchases]]</f>
        <v>3</v>
      </c>
      <c r="D2023">
        <f>Table2[[#This Row],[NumWebVisitsMonth]]</f>
        <v>8</v>
      </c>
      <c r="E2023" s="3">
        <f>Table12[[#This Row],[Age]]</f>
        <v>40</v>
      </c>
      <c r="F2023" t="s">
        <v>33</v>
      </c>
      <c r="G2023" t="str">
        <f>Table12[[#This Row],[DVAD]]</f>
        <v>36-45</v>
      </c>
      <c r="H2023" t="str">
        <f>Table12[[#This Row],[Kids]]</f>
        <v>Yes</v>
      </c>
      <c r="I2023" t="str">
        <f>Table12[[#This Row],[Teens]]</f>
        <v>Yes</v>
      </c>
    </row>
    <row r="2024" spans="1:9" ht="16.5" x14ac:dyDescent="0.3">
      <c r="A2024">
        <f>Table2[[#This Row],[NumWebPurchases]]</f>
        <v>2</v>
      </c>
      <c r="B2024">
        <f>Table2[[#This Row],[NumCatalogPurchases]]</f>
        <v>0</v>
      </c>
      <c r="C2024">
        <f>Table2[[#This Row],[NumStorePurchases]]</f>
        <v>4</v>
      </c>
      <c r="D2024">
        <f>Table2[[#This Row],[NumWebVisitsMonth]]</f>
        <v>6</v>
      </c>
      <c r="E2024" s="3">
        <f>Table12[[#This Row],[Age]]</f>
        <v>36</v>
      </c>
      <c r="F2024" t="s">
        <v>33</v>
      </c>
      <c r="G2024" t="str">
        <f>Table12[[#This Row],[DVAD]]</f>
        <v>36-45</v>
      </c>
      <c r="H2024" t="str">
        <f>Table12[[#This Row],[Kids]]</f>
        <v>Yes</v>
      </c>
      <c r="I2024" t="str">
        <f>Table12[[#This Row],[Teens]]</f>
        <v>No</v>
      </c>
    </row>
    <row r="2025" spans="1:9" ht="16.5" x14ac:dyDescent="0.3">
      <c r="A2025">
        <f>Table2[[#This Row],[NumWebPurchases]]</f>
        <v>2</v>
      </c>
      <c r="B2025">
        <f>Table2[[#This Row],[NumCatalogPurchases]]</f>
        <v>0</v>
      </c>
      <c r="C2025">
        <f>Table2[[#This Row],[NumStorePurchases]]</f>
        <v>3</v>
      </c>
      <c r="D2025">
        <f>Table2[[#This Row],[NumWebVisitsMonth]]</f>
        <v>6</v>
      </c>
      <c r="E2025" s="3">
        <f>Table12[[#This Row],[Age]]</f>
        <v>31</v>
      </c>
      <c r="F2025" t="s">
        <v>33</v>
      </c>
      <c r="G2025" t="str">
        <f>Table12[[#This Row],[DVAD]]</f>
        <v>26-35</v>
      </c>
      <c r="H2025" t="str">
        <f>Table12[[#This Row],[Kids]]</f>
        <v>Yes</v>
      </c>
      <c r="I2025" t="str">
        <f>Table12[[#This Row],[Teens]]</f>
        <v>No</v>
      </c>
    </row>
    <row r="2026" spans="1:9" ht="16.5" x14ac:dyDescent="0.3">
      <c r="A2026">
        <f>Table2[[#This Row],[NumWebPurchases]]</f>
        <v>4</v>
      </c>
      <c r="B2026">
        <f>Table2[[#This Row],[NumCatalogPurchases]]</f>
        <v>2</v>
      </c>
      <c r="C2026">
        <f>Table2[[#This Row],[NumStorePurchases]]</f>
        <v>5</v>
      </c>
      <c r="D2026">
        <f>Table2[[#This Row],[NumWebVisitsMonth]]</f>
        <v>6</v>
      </c>
      <c r="E2026" s="3">
        <f>Table12[[#This Row],[Age]]</f>
        <v>58</v>
      </c>
      <c r="F2026" t="s">
        <v>33</v>
      </c>
      <c r="G2026" t="str">
        <f>Table12[[#This Row],[DVAD]]</f>
        <v>56-65</v>
      </c>
      <c r="H2026" t="str">
        <f>Table12[[#This Row],[Kids]]</f>
        <v>Yes</v>
      </c>
      <c r="I2026" t="str">
        <f>Table12[[#This Row],[Teens]]</f>
        <v>Yes</v>
      </c>
    </row>
    <row r="2027" spans="1:9" ht="16.5" x14ac:dyDescent="0.3">
      <c r="A2027">
        <f>Table2[[#This Row],[NumWebPurchases]]</f>
        <v>8</v>
      </c>
      <c r="B2027">
        <f>Table2[[#This Row],[NumCatalogPurchases]]</f>
        <v>3</v>
      </c>
      <c r="C2027">
        <f>Table2[[#This Row],[NumStorePurchases]]</f>
        <v>6</v>
      </c>
      <c r="D2027">
        <f>Table2[[#This Row],[NumWebVisitsMonth]]</f>
        <v>4</v>
      </c>
      <c r="E2027" s="3">
        <f>Table12[[#This Row],[Age]]</f>
        <v>62</v>
      </c>
      <c r="F2027" t="s">
        <v>33</v>
      </c>
      <c r="G2027" t="str">
        <f>Table12[[#This Row],[DVAD]]</f>
        <v>56-65</v>
      </c>
      <c r="H2027" t="str">
        <f>Table12[[#This Row],[Kids]]</f>
        <v>No</v>
      </c>
      <c r="I2027" t="str">
        <f>Table12[[#This Row],[Teens]]</f>
        <v>Yes</v>
      </c>
    </row>
    <row r="2028" spans="1:9" ht="16.5" x14ac:dyDescent="0.3">
      <c r="A2028">
        <f>Table2[[#This Row],[NumWebPurchases]]</f>
        <v>8</v>
      </c>
      <c r="B2028">
        <f>Table2[[#This Row],[NumCatalogPurchases]]</f>
        <v>5</v>
      </c>
      <c r="C2028">
        <f>Table2[[#This Row],[NumStorePurchases]]</f>
        <v>13</v>
      </c>
      <c r="D2028">
        <f>Table2[[#This Row],[NumWebVisitsMonth]]</f>
        <v>4</v>
      </c>
      <c r="E2028" s="3">
        <f>Table12[[#This Row],[Age]]</f>
        <v>48</v>
      </c>
      <c r="F2028" t="s">
        <v>31</v>
      </c>
      <c r="G2028" t="str">
        <f>Table12[[#This Row],[DVAD]]</f>
        <v>46-55</v>
      </c>
      <c r="H2028" t="str">
        <f>Table12[[#This Row],[Kids]]</f>
        <v>No</v>
      </c>
      <c r="I2028" t="str">
        <f>Table12[[#This Row],[Teens]]</f>
        <v>Yes</v>
      </c>
    </row>
    <row r="2029" spans="1:9" ht="16.5" x14ac:dyDescent="0.3">
      <c r="A2029">
        <f>Table2[[#This Row],[NumWebPurchases]]</f>
        <v>2</v>
      </c>
      <c r="B2029">
        <f>Table2[[#This Row],[NumCatalogPurchases]]</f>
        <v>0</v>
      </c>
      <c r="C2029">
        <f>Table2[[#This Row],[NumStorePurchases]]</f>
        <v>4</v>
      </c>
      <c r="D2029">
        <f>Table2[[#This Row],[NumWebVisitsMonth]]</f>
        <v>5</v>
      </c>
      <c r="E2029" s="3">
        <f>Table12[[#This Row],[Age]]</f>
        <v>35</v>
      </c>
      <c r="F2029" t="s">
        <v>35</v>
      </c>
      <c r="G2029" t="str">
        <f>Table12[[#This Row],[DVAD]]</f>
        <v>26-35</v>
      </c>
      <c r="H2029" t="str">
        <f>Table12[[#This Row],[Kids]]</f>
        <v>Yes</v>
      </c>
      <c r="I2029" t="str">
        <f>Table12[[#This Row],[Teens]]</f>
        <v>No</v>
      </c>
    </row>
    <row r="2030" spans="1:9" ht="16.5" x14ac:dyDescent="0.3">
      <c r="A2030">
        <f>Table2[[#This Row],[NumWebPurchases]]</f>
        <v>0</v>
      </c>
      <c r="B2030">
        <f>Table2[[#This Row],[NumCatalogPurchases]]</f>
        <v>0</v>
      </c>
      <c r="C2030">
        <f>Table2[[#This Row],[NumStorePurchases]]</f>
        <v>3</v>
      </c>
      <c r="D2030">
        <f>Table2[[#This Row],[NumWebVisitsMonth]]</f>
        <v>6</v>
      </c>
      <c r="E2030" s="3">
        <f>Table12[[#This Row],[Age]]</f>
        <v>48</v>
      </c>
      <c r="F2030" t="s">
        <v>31</v>
      </c>
      <c r="G2030" t="str">
        <f>Table12[[#This Row],[DVAD]]</f>
        <v>46-55</v>
      </c>
      <c r="H2030" t="str">
        <f>Table12[[#This Row],[Kids]]</f>
        <v>Yes</v>
      </c>
      <c r="I2030" t="str">
        <f>Table12[[#This Row],[Teens]]</f>
        <v>Yes</v>
      </c>
    </row>
    <row r="2031" spans="1:9" ht="16.5" x14ac:dyDescent="0.3">
      <c r="A2031">
        <f>Table2[[#This Row],[NumWebPurchases]]</f>
        <v>1</v>
      </c>
      <c r="B2031">
        <f>Table2[[#This Row],[NumCatalogPurchases]]</f>
        <v>0</v>
      </c>
      <c r="C2031">
        <f>Table2[[#This Row],[NumStorePurchases]]</f>
        <v>3</v>
      </c>
      <c r="D2031">
        <f>Table2[[#This Row],[NumWebVisitsMonth]]</f>
        <v>4</v>
      </c>
      <c r="E2031" s="3">
        <f>Table12[[#This Row],[Age]]</f>
        <v>60</v>
      </c>
      <c r="F2031" t="s">
        <v>31</v>
      </c>
      <c r="G2031" t="str">
        <f>Table12[[#This Row],[DVAD]]</f>
        <v>56-65</v>
      </c>
      <c r="H2031" t="str">
        <f>Table12[[#This Row],[Kids]]</f>
        <v>No</v>
      </c>
      <c r="I2031" t="str">
        <f>Table12[[#This Row],[Teens]]</f>
        <v>No</v>
      </c>
    </row>
    <row r="2032" spans="1:9" ht="16.5" x14ac:dyDescent="0.3">
      <c r="A2032">
        <f>Table2[[#This Row],[NumWebPurchases]]</f>
        <v>10</v>
      </c>
      <c r="B2032">
        <f>Table2[[#This Row],[NumCatalogPurchases]]</f>
        <v>5</v>
      </c>
      <c r="C2032">
        <f>Table2[[#This Row],[NumStorePurchases]]</f>
        <v>7</v>
      </c>
      <c r="D2032">
        <f>Table2[[#This Row],[NumWebVisitsMonth]]</f>
        <v>8</v>
      </c>
      <c r="E2032" s="3">
        <f>Table12[[#This Row],[Age]]</f>
        <v>63</v>
      </c>
      <c r="F2032" t="s">
        <v>38</v>
      </c>
      <c r="G2032" t="str">
        <f>Table12[[#This Row],[DVAD]]</f>
        <v>56-65</v>
      </c>
      <c r="H2032" t="str">
        <f>Table12[[#This Row],[Kids]]</f>
        <v>No</v>
      </c>
      <c r="I2032" t="str">
        <f>Table12[[#This Row],[Teens]]</f>
        <v>Yes</v>
      </c>
    </row>
    <row r="2033" spans="1:9" ht="16.5" x14ac:dyDescent="0.3">
      <c r="A2033">
        <f>Table2[[#This Row],[NumWebPurchases]]</f>
        <v>2</v>
      </c>
      <c r="B2033">
        <f>Table2[[#This Row],[NumCatalogPurchases]]</f>
        <v>1</v>
      </c>
      <c r="C2033">
        <f>Table2[[#This Row],[NumStorePurchases]]</f>
        <v>3</v>
      </c>
      <c r="D2033">
        <f>Table2[[#This Row],[NumWebVisitsMonth]]</f>
        <v>9</v>
      </c>
      <c r="E2033" s="3">
        <f>Table12[[#This Row],[Age]]</f>
        <v>27</v>
      </c>
      <c r="F2033" t="s">
        <v>33</v>
      </c>
      <c r="G2033" t="str">
        <f>Table12[[#This Row],[DVAD]]</f>
        <v>26-35</v>
      </c>
      <c r="H2033" t="str">
        <f>Table12[[#This Row],[Kids]]</f>
        <v>Yes</v>
      </c>
      <c r="I2033" t="str">
        <f>Table12[[#This Row],[Teens]]</f>
        <v>No</v>
      </c>
    </row>
    <row r="2034" spans="1:9" ht="16.5" x14ac:dyDescent="0.3">
      <c r="A2034">
        <f>Table2[[#This Row],[NumWebPurchases]]</f>
        <v>11</v>
      </c>
      <c r="B2034">
        <f>Table2[[#This Row],[NumCatalogPurchases]]</f>
        <v>8</v>
      </c>
      <c r="C2034">
        <f>Table2[[#This Row],[NumStorePurchases]]</f>
        <v>4</v>
      </c>
      <c r="D2034">
        <f>Table2[[#This Row],[NumWebVisitsMonth]]</f>
        <v>6</v>
      </c>
      <c r="E2034" s="3">
        <f>Table12[[#This Row],[Age]]</f>
        <v>66</v>
      </c>
      <c r="F2034" t="s">
        <v>33</v>
      </c>
      <c r="G2034" t="str">
        <f>Table12[[#This Row],[DVAD]]</f>
        <v>66-75</v>
      </c>
      <c r="H2034" t="str">
        <f>Table12[[#This Row],[Kids]]</f>
        <v>No</v>
      </c>
      <c r="I2034" t="str">
        <f>Table12[[#This Row],[Teens]]</f>
        <v>Yes</v>
      </c>
    </row>
    <row r="2035" spans="1:9" ht="16.5" x14ac:dyDescent="0.3">
      <c r="A2035">
        <f>Table2[[#This Row],[NumWebPurchases]]</f>
        <v>7</v>
      </c>
      <c r="B2035">
        <f>Table2[[#This Row],[NumCatalogPurchases]]</f>
        <v>2</v>
      </c>
      <c r="C2035">
        <f>Table2[[#This Row],[NumStorePurchases]]</f>
        <v>11</v>
      </c>
      <c r="D2035">
        <f>Table2[[#This Row],[NumWebVisitsMonth]]</f>
        <v>5</v>
      </c>
      <c r="E2035" s="3">
        <f>Table12[[#This Row],[Age]]</f>
        <v>58</v>
      </c>
      <c r="F2035" t="s">
        <v>31</v>
      </c>
      <c r="G2035" t="str">
        <f>Table12[[#This Row],[DVAD]]</f>
        <v>56-65</v>
      </c>
      <c r="H2035" t="str">
        <f>Table12[[#This Row],[Kids]]</f>
        <v>No</v>
      </c>
      <c r="I2035" t="str">
        <f>Table12[[#This Row],[Teens]]</f>
        <v>Yes</v>
      </c>
    </row>
    <row r="2036" spans="1:9" ht="16.5" x14ac:dyDescent="0.3">
      <c r="A2036">
        <f>Table2[[#This Row],[NumWebPurchases]]</f>
        <v>3</v>
      </c>
      <c r="B2036">
        <f>Table2[[#This Row],[NumCatalogPurchases]]</f>
        <v>0</v>
      </c>
      <c r="C2036">
        <f>Table2[[#This Row],[NumStorePurchases]]</f>
        <v>3</v>
      </c>
      <c r="D2036">
        <f>Table2[[#This Row],[NumWebVisitsMonth]]</f>
        <v>8</v>
      </c>
      <c r="E2036" s="3">
        <f>Table12[[#This Row],[Age]]</f>
        <v>37</v>
      </c>
      <c r="F2036" t="s">
        <v>33</v>
      </c>
      <c r="G2036" t="str">
        <f>Table12[[#This Row],[DVAD]]</f>
        <v>36-45</v>
      </c>
      <c r="H2036" t="str">
        <f>Table12[[#This Row],[Kids]]</f>
        <v>Yes</v>
      </c>
      <c r="I2036" t="str">
        <f>Table12[[#This Row],[Teens]]</f>
        <v>No</v>
      </c>
    </row>
    <row r="2037" spans="1:9" ht="16.5" x14ac:dyDescent="0.3">
      <c r="A2037">
        <f>Table2[[#This Row],[NumWebPurchases]]</f>
        <v>11</v>
      </c>
      <c r="B2037">
        <f>Table2[[#This Row],[NumCatalogPurchases]]</f>
        <v>6</v>
      </c>
      <c r="C2037">
        <f>Table2[[#This Row],[NumStorePurchases]]</f>
        <v>8</v>
      </c>
      <c r="D2037">
        <f>Table2[[#This Row],[NumWebVisitsMonth]]</f>
        <v>7</v>
      </c>
      <c r="E2037" s="3">
        <f>Table12[[#This Row],[Age]]</f>
        <v>38</v>
      </c>
      <c r="F2037" t="s">
        <v>31</v>
      </c>
      <c r="G2037" t="str">
        <f>Table12[[#This Row],[DVAD]]</f>
        <v>36-45</v>
      </c>
      <c r="H2037" t="str">
        <f>Table12[[#This Row],[Kids]]</f>
        <v>No</v>
      </c>
      <c r="I2037" t="str">
        <f>Table12[[#This Row],[Teens]]</f>
        <v>Yes</v>
      </c>
    </row>
    <row r="2038" spans="1:9" ht="16.5" x14ac:dyDescent="0.3">
      <c r="A2038">
        <f>Table2[[#This Row],[NumWebPurchases]]</f>
        <v>6</v>
      </c>
      <c r="B2038">
        <f>Table2[[#This Row],[NumCatalogPurchases]]</f>
        <v>2</v>
      </c>
      <c r="C2038">
        <f>Table2[[#This Row],[NumStorePurchases]]</f>
        <v>3</v>
      </c>
      <c r="D2038">
        <f>Table2[[#This Row],[NumWebVisitsMonth]]</f>
        <v>8</v>
      </c>
      <c r="E2038" s="3">
        <f>Table12[[#This Row],[Age]]</f>
        <v>29</v>
      </c>
      <c r="F2038" t="s">
        <v>33</v>
      </c>
      <c r="G2038" t="str">
        <f>Table12[[#This Row],[DVAD]]</f>
        <v>26-35</v>
      </c>
      <c r="H2038" t="str">
        <f>Table12[[#This Row],[Kids]]</f>
        <v>Yes</v>
      </c>
      <c r="I2038" t="str">
        <f>Table12[[#This Row],[Teens]]</f>
        <v>No</v>
      </c>
    </row>
    <row r="2039" spans="1:9" ht="16.5" x14ac:dyDescent="0.3">
      <c r="A2039">
        <f>Table2[[#This Row],[NumWebPurchases]]</f>
        <v>3</v>
      </c>
      <c r="B2039">
        <f>Table2[[#This Row],[NumCatalogPurchases]]</f>
        <v>3</v>
      </c>
      <c r="C2039">
        <f>Table2[[#This Row],[NumStorePurchases]]</f>
        <v>7</v>
      </c>
      <c r="D2039">
        <f>Table2[[#This Row],[NumWebVisitsMonth]]</f>
        <v>2</v>
      </c>
      <c r="E2039" s="3">
        <f>Table12[[#This Row],[Age]]</f>
        <v>63</v>
      </c>
      <c r="F2039" t="s">
        <v>30</v>
      </c>
      <c r="G2039" t="str">
        <f>Table12[[#This Row],[DVAD]]</f>
        <v>56-65</v>
      </c>
      <c r="H2039" t="str">
        <f>Table12[[#This Row],[Kids]]</f>
        <v>No</v>
      </c>
      <c r="I2039" t="str">
        <f>Table12[[#This Row],[Teens]]</f>
        <v>Yes</v>
      </c>
    </row>
    <row r="2040" spans="1:9" ht="16.5" x14ac:dyDescent="0.3">
      <c r="A2040">
        <f>Table2[[#This Row],[NumWebPurchases]]</f>
        <v>10</v>
      </c>
      <c r="B2040">
        <f>Table2[[#This Row],[NumCatalogPurchases]]</f>
        <v>3</v>
      </c>
      <c r="C2040">
        <f>Table2[[#This Row],[NumStorePurchases]]</f>
        <v>12</v>
      </c>
      <c r="D2040">
        <f>Table2[[#This Row],[NumWebVisitsMonth]]</f>
        <v>6</v>
      </c>
      <c r="E2040" s="3">
        <f>Table12[[#This Row],[Age]]</f>
        <v>35</v>
      </c>
      <c r="F2040" t="s">
        <v>33</v>
      </c>
      <c r="G2040" t="str">
        <f>Table12[[#This Row],[DVAD]]</f>
        <v>26-35</v>
      </c>
      <c r="H2040" t="str">
        <f>Table12[[#This Row],[Kids]]</f>
        <v>Yes</v>
      </c>
      <c r="I2040" t="str">
        <f>Table12[[#This Row],[Teens]]</f>
        <v>Yes</v>
      </c>
    </row>
    <row r="2041" spans="1:9" ht="16.5" x14ac:dyDescent="0.3">
      <c r="A2041">
        <f>Table2[[#This Row],[NumWebPurchases]]</f>
        <v>4</v>
      </c>
      <c r="B2041">
        <f>Table2[[#This Row],[NumCatalogPurchases]]</f>
        <v>4</v>
      </c>
      <c r="C2041">
        <f>Table2[[#This Row],[NumStorePurchases]]</f>
        <v>10</v>
      </c>
      <c r="D2041">
        <f>Table2[[#This Row],[NumWebVisitsMonth]]</f>
        <v>3</v>
      </c>
      <c r="E2041" s="3">
        <f>Table12[[#This Row],[Age]]</f>
        <v>62</v>
      </c>
      <c r="F2041" t="s">
        <v>31</v>
      </c>
      <c r="G2041" t="str">
        <f>Table12[[#This Row],[DVAD]]</f>
        <v>56-65</v>
      </c>
      <c r="H2041" t="str">
        <f>Table12[[#This Row],[Kids]]</f>
        <v>No</v>
      </c>
      <c r="I2041" t="str">
        <f>Table12[[#This Row],[Teens]]</f>
        <v>Yes</v>
      </c>
    </row>
    <row r="2042" spans="1:9" ht="16.5" x14ac:dyDescent="0.3">
      <c r="A2042">
        <f>Table2[[#This Row],[NumWebPurchases]]</f>
        <v>2</v>
      </c>
      <c r="B2042">
        <f>Table2[[#This Row],[NumCatalogPurchases]]</f>
        <v>0</v>
      </c>
      <c r="C2042">
        <f>Table2[[#This Row],[NumStorePurchases]]</f>
        <v>3</v>
      </c>
      <c r="D2042">
        <f>Table2[[#This Row],[NumWebVisitsMonth]]</f>
        <v>7</v>
      </c>
      <c r="E2042" s="3">
        <f>Table12[[#This Row],[Age]]</f>
        <v>29</v>
      </c>
      <c r="F2042" t="s">
        <v>30</v>
      </c>
      <c r="G2042" t="str">
        <f>Table12[[#This Row],[DVAD]]</f>
        <v>26-35</v>
      </c>
      <c r="H2042" t="str">
        <f>Table12[[#This Row],[Kids]]</f>
        <v>Yes</v>
      </c>
      <c r="I2042" t="str">
        <f>Table12[[#This Row],[Teens]]</f>
        <v>No</v>
      </c>
    </row>
    <row r="2043" spans="1:9" ht="16.5" x14ac:dyDescent="0.3">
      <c r="A2043">
        <f>Table2[[#This Row],[NumWebPurchases]]</f>
        <v>10</v>
      </c>
      <c r="B2043">
        <f>Table2[[#This Row],[NumCatalogPurchases]]</f>
        <v>3</v>
      </c>
      <c r="C2043">
        <f>Table2[[#This Row],[NumStorePurchases]]</f>
        <v>10</v>
      </c>
      <c r="D2043">
        <f>Table2[[#This Row],[NumWebVisitsMonth]]</f>
        <v>6</v>
      </c>
      <c r="E2043" s="3">
        <f>Table12[[#This Row],[Age]]</f>
        <v>31</v>
      </c>
      <c r="F2043" t="s">
        <v>30</v>
      </c>
      <c r="G2043" t="str">
        <f>Table12[[#This Row],[DVAD]]</f>
        <v>26-35</v>
      </c>
      <c r="H2043" t="str">
        <f>Table12[[#This Row],[Kids]]</f>
        <v>No</v>
      </c>
      <c r="I2043" t="str">
        <f>Table12[[#This Row],[Teens]]</f>
        <v>No</v>
      </c>
    </row>
    <row r="2044" spans="1:9" ht="16.5" x14ac:dyDescent="0.3">
      <c r="A2044">
        <f>Table2[[#This Row],[NumWebPurchases]]</f>
        <v>5</v>
      </c>
      <c r="B2044">
        <f>Table2[[#This Row],[NumCatalogPurchases]]</f>
        <v>4</v>
      </c>
      <c r="C2044">
        <f>Table2[[#This Row],[NumStorePurchases]]</f>
        <v>8</v>
      </c>
      <c r="D2044">
        <f>Table2[[#This Row],[NumWebVisitsMonth]]</f>
        <v>4</v>
      </c>
      <c r="E2044" s="3">
        <f>Table12[[#This Row],[Age]]</f>
        <v>22</v>
      </c>
      <c r="F2044" t="s">
        <v>33</v>
      </c>
      <c r="G2044" t="str">
        <f>Table12[[#This Row],[DVAD]]</f>
        <v>16-25</v>
      </c>
      <c r="H2044" t="str">
        <f>Table12[[#This Row],[Kids]]</f>
        <v>No</v>
      </c>
      <c r="I2044" t="str">
        <f>Table12[[#This Row],[Teens]]</f>
        <v>No</v>
      </c>
    </row>
    <row r="2045" spans="1:9" ht="16.5" x14ac:dyDescent="0.3">
      <c r="A2045">
        <f>Table2[[#This Row],[NumWebPurchases]]</f>
        <v>4</v>
      </c>
      <c r="B2045">
        <f>Table2[[#This Row],[NumCatalogPurchases]]</f>
        <v>6</v>
      </c>
      <c r="C2045">
        <f>Table2[[#This Row],[NumStorePurchases]]</f>
        <v>9</v>
      </c>
      <c r="D2045">
        <f>Table2[[#This Row],[NumWebVisitsMonth]]</f>
        <v>7</v>
      </c>
      <c r="E2045" s="3">
        <f>Table12[[#This Row],[Age]]</f>
        <v>42</v>
      </c>
      <c r="F2045" t="s">
        <v>33</v>
      </c>
      <c r="G2045" t="str">
        <f>Table12[[#This Row],[DVAD]]</f>
        <v>36-45</v>
      </c>
      <c r="H2045" t="str">
        <f>Table12[[#This Row],[Kids]]</f>
        <v>Yes</v>
      </c>
      <c r="I2045" t="str">
        <f>Table12[[#This Row],[Teens]]</f>
        <v>Yes</v>
      </c>
    </row>
    <row r="2046" spans="1:9" ht="16.5" x14ac:dyDescent="0.3">
      <c r="A2046">
        <f>Table2[[#This Row],[NumWebPurchases]]</f>
        <v>2</v>
      </c>
      <c r="B2046">
        <f>Table2[[#This Row],[NumCatalogPurchases]]</f>
        <v>0</v>
      </c>
      <c r="C2046">
        <f>Table2[[#This Row],[NumStorePurchases]]</f>
        <v>3</v>
      </c>
      <c r="D2046">
        <f>Table2[[#This Row],[NumWebVisitsMonth]]</f>
        <v>6</v>
      </c>
      <c r="E2046" s="3">
        <f>Table12[[#This Row],[Age]]</f>
        <v>32</v>
      </c>
      <c r="F2046" t="s">
        <v>33</v>
      </c>
      <c r="G2046" t="str">
        <f>Table12[[#This Row],[DVAD]]</f>
        <v>26-35</v>
      </c>
      <c r="H2046" t="str">
        <f>Table12[[#This Row],[Kids]]</f>
        <v>Yes</v>
      </c>
      <c r="I2046" t="str">
        <f>Table12[[#This Row],[Teens]]</f>
        <v>No</v>
      </c>
    </row>
    <row r="2047" spans="1:9" ht="16.5" x14ac:dyDescent="0.3">
      <c r="A2047">
        <f>Table2[[#This Row],[NumWebPurchases]]</f>
        <v>2</v>
      </c>
      <c r="B2047">
        <f>Table2[[#This Row],[NumCatalogPurchases]]</f>
        <v>0</v>
      </c>
      <c r="C2047">
        <f>Table2[[#This Row],[NumStorePurchases]]</f>
        <v>3</v>
      </c>
      <c r="D2047">
        <f>Table2[[#This Row],[NumWebVisitsMonth]]</f>
        <v>5</v>
      </c>
      <c r="E2047" s="3">
        <f>Table12[[#This Row],[Age]]</f>
        <v>34</v>
      </c>
      <c r="F2047" t="s">
        <v>30</v>
      </c>
      <c r="G2047" t="str">
        <f>Table12[[#This Row],[DVAD]]</f>
        <v>26-35</v>
      </c>
      <c r="H2047" t="str">
        <f>Table12[[#This Row],[Kids]]</f>
        <v>Yes</v>
      </c>
      <c r="I2047" t="str">
        <f>Table12[[#This Row],[Teens]]</f>
        <v>No</v>
      </c>
    </row>
    <row r="2048" spans="1:9" ht="16.5" x14ac:dyDescent="0.3">
      <c r="A2048">
        <f>Table2[[#This Row],[NumWebPurchases]]</f>
        <v>4</v>
      </c>
      <c r="B2048">
        <f>Table2[[#This Row],[NumCatalogPurchases]]</f>
        <v>3</v>
      </c>
      <c r="C2048">
        <f>Table2[[#This Row],[NumStorePurchases]]</f>
        <v>6</v>
      </c>
      <c r="D2048">
        <f>Table2[[#This Row],[NumWebVisitsMonth]]</f>
        <v>7</v>
      </c>
      <c r="E2048" s="3">
        <f>Table12[[#This Row],[Age]]</f>
        <v>41</v>
      </c>
      <c r="F2048" t="s">
        <v>33</v>
      </c>
      <c r="G2048" t="str">
        <f>Table12[[#This Row],[DVAD]]</f>
        <v>36-45</v>
      </c>
      <c r="H2048" t="str">
        <f>Table12[[#This Row],[Kids]]</f>
        <v>Yes</v>
      </c>
      <c r="I2048" t="str">
        <f>Table12[[#This Row],[Teens]]</f>
        <v>No</v>
      </c>
    </row>
    <row r="2049" spans="1:9" ht="16.5" x14ac:dyDescent="0.3">
      <c r="A2049">
        <f>Table2[[#This Row],[NumWebPurchases]]</f>
        <v>4</v>
      </c>
      <c r="B2049">
        <f>Table2[[#This Row],[NumCatalogPurchases]]</f>
        <v>1</v>
      </c>
      <c r="C2049">
        <f>Table2[[#This Row],[NumStorePurchases]]</f>
        <v>4</v>
      </c>
      <c r="D2049">
        <f>Table2[[#This Row],[NumWebVisitsMonth]]</f>
        <v>6</v>
      </c>
      <c r="E2049" s="3">
        <f>Table12[[#This Row],[Age]]</f>
        <v>43</v>
      </c>
      <c r="F2049" t="s">
        <v>33</v>
      </c>
      <c r="G2049" t="str">
        <f>Table12[[#This Row],[DVAD]]</f>
        <v>36-45</v>
      </c>
      <c r="H2049" t="str">
        <f>Table12[[#This Row],[Kids]]</f>
        <v>Yes</v>
      </c>
      <c r="I2049" t="str">
        <f>Table12[[#This Row],[Teens]]</f>
        <v>No</v>
      </c>
    </row>
    <row r="2050" spans="1:9" ht="16.5" x14ac:dyDescent="0.3">
      <c r="A2050">
        <f>Table2[[#This Row],[NumWebPurchases]]</f>
        <v>3</v>
      </c>
      <c r="B2050">
        <f>Table2[[#This Row],[NumCatalogPurchases]]</f>
        <v>1</v>
      </c>
      <c r="C2050">
        <f>Table2[[#This Row],[NumStorePurchases]]</f>
        <v>4</v>
      </c>
      <c r="D2050">
        <f>Table2[[#This Row],[NumWebVisitsMonth]]</f>
        <v>4</v>
      </c>
      <c r="E2050" s="3">
        <f>Table12[[#This Row],[Age]]</f>
        <v>55</v>
      </c>
      <c r="F2050" t="s">
        <v>30</v>
      </c>
      <c r="G2050" t="str">
        <f>Table12[[#This Row],[DVAD]]</f>
        <v>46-55</v>
      </c>
      <c r="H2050" t="str">
        <f>Table12[[#This Row],[Kids]]</f>
        <v>No</v>
      </c>
      <c r="I2050" t="str">
        <f>Table12[[#This Row],[Teens]]</f>
        <v>Yes</v>
      </c>
    </row>
    <row r="2051" spans="1:9" ht="16.5" x14ac:dyDescent="0.3">
      <c r="A2051">
        <f>Table2[[#This Row],[NumWebPurchases]]</f>
        <v>7</v>
      </c>
      <c r="B2051">
        <f>Table2[[#This Row],[NumCatalogPurchases]]</f>
        <v>8</v>
      </c>
      <c r="C2051">
        <f>Table2[[#This Row],[NumStorePurchases]]</f>
        <v>12</v>
      </c>
      <c r="D2051">
        <f>Table2[[#This Row],[NumWebVisitsMonth]]</f>
        <v>4</v>
      </c>
      <c r="E2051" s="3">
        <f>Table12[[#This Row],[Age]]</f>
        <v>40</v>
      </c>
      <c r="F2051" t="s">
        <v>33</v>
      </c>
      <c r="G2051" t="str">
        <f>Table12[[#This Row],[DVAD]]</f>
        <v>36-45</v>
      </c>
      <c r="H2051" t="str">
        <f>Table12[[#This Row],[Kids]]</f>
        <v>No</v>
      </c>
      <c r="I2051" t="str">
        <f>Table12[[#This Row],[Teens]]</f>
        <v>No</v>
      </c>
    </row>
    <row r="2052" spans="1:9" ht="16.5" x14ac:dyDescent="0.3">
      <c r="A2052">
        <f>Table2[[#This Row],[NumWebPurchases]]</f>
        <v>2</v>
      </c>
      <c r="B2052">
        <f>Table2[[#This Row],[NumCatalogPurchases]]</f>
        <v>5</v>
      </c>
      <c r="C2052">
        <f>Table2[[#This Row],[NumStorePurchases]]</f>
        <v>5</v>
      </c>
      <c r="D2052">
        <f>Table2[[#This Row],[NumWebVisitsMonth]]</f>
        <v>6</v>
      </c>
      <c r="E2052" s="3">
        <f>Table12[[#This Row],[Age]]</f>
        <v>42</v>
      </c>
      <c r="F2052" t="s">
        <v>33</v>
      </c>
      <c r="G2052" t="str">
        <f>Table12[[#This Row],[DVAD]]</f>
        <v>36-45</v>
      </c>
      <c r="H2052" t="str">
        <f>Table12[[#This Row],[Kids]]</f>
        <v>Yes</v>
      </c>
      <c r="I2052" t="str">
        <f>Table12[[#This Row],[Teens]]</f>
        <v>No</v>
      </c>
    </row>
    <row r="2053" spans="1:9" ht="16.5" x14ac:dyDescent="0.3">
      <c r="A2053">
        <f>Table2[[#This Row],[NumWebPurchases]]</f>
        <v>5</v>
      </c>
      <c r="B2053">
        <f>Table2[[#This Row],[NumCatalogPurchases]]</f>
        <v>6</v>
      </c>
      <c r="C2053">
        <f>Table2[[#This Row],[NumStorePurchases]]</f>
        <v>10</v>
      </c>
      <c r="D2053">
        <f>Table2[[#This Row],[NumWebVisitsMonth]]</f>
        <v>1</v>
      </c>
      <c r="E2053" s="3">
        <f>Table12[[#This Row],[Age]]</f>
        <v>66</v>
      </c>
      <c r="F2053" t="s">
        <v>30</v>
      </c>
      <c r="G2053" t="str">
        <f>Table12[[#This Row],[DVAD]]</f>
        <v>66-75</v>
      </c>
      <c r="H2053" t="str">
        <f>Table12[[#This Row],[Kids]]</f>
        <v>No</v>
      </c>
      <c r="I2053" t="str">
        <f>Table12[[#This Row],[Teens]]</f>
        <v>No</v>
      </c>
    </row>
    <row r="2054" spans="1:9" ht="16.5" x14ac:dyDescent="0.3">
      <c r="A2054">
        <f>Table2[[#This Row],[NumWebPurchases]]</f>
        <v>1</v>
      </c>
      <c r="B2054">
        <f>Table2[[#This Row],[NumCatalogPurchases]]</f>
        <v>0</v>
      </c>
      <c r="C2054">
        <f>Table2[[#This Row],[NumStorePurchases]]</f>
        <v>3</v>
      </c>
      <c r="D2054">
        <f>Table2[[#This Row],[NumWebVisitsMonth]]</f>
        <v>4</v>
      </c>
      <c r="E2054" s="3">
        <f>Table12[[#This Row],[Age]]</f>
        <v>62</v>
      </c>
      <c r="F2054" t="s">
        <v>38</v>
      </c>
      <c r="G2054" t="str">
        <f>Table12[[#This Row],[DVAD]]</f>
        <v>56-65</v>
      </c>
      <c r="H2054" t="str">
        <f>Table12[[#This Row],[Kids]]</f>
        <v>Yes</v>
      </c>
      <c r="I2054" t="str">
        <f>Table12[[#This Row],[Teens]]</f>
        <v>Yes</v>
      </c>
    </row>
    <row r="2055" spans="1:9" ht="16.5" x14ac:dyDescent="0.3">
      <c r="A2055">
        <f>Table2[[#This Row],[NumWebPurchases]]</f>
        <v>7</v>
      </c>
      <c r="B2055">
        <f>Table2[[#This Row],[NumCatalogPurchases]]</f>
        <v>2</v>
      </c>
      <c r="C2055">
        <f>Table2[[#This Row],[NumStorePurchases]]</f>
        <v>6</v>
      </c>
      <c r="D2055">
        <f>Table2[[#This Row],[NumWebVisitsMonth]]</f>
        <v>7</v>
      </c>
      <c r="E2055" s="3">
        <f>Table12[[#This Row],[Age]]</f>
        <v>38</v>
      </c>
      <c r="F2055" t="s">
        <v>30</v>
      </c>
      <c r="G2055" t="str">
        <f>Table12[[#This Row],[DVAD]]</f>
        <v>36-45</v>
      </c>
      <c r="H2055" t="str">
        <f>Table12[[#This Row],[Kids]]</f>
        <v>Yes</v>
      </c>
      <c r="I2055" t="str">
        <f>Table12[[#This Row],[Teens]]</f>
        <v>Yes</v>
      </c>
    </row>
    <row r="2056" spans="1:9" ht="16.5" x14ac:dyDescent="0.3">
      <c r="A2056">
        <f>Table2[[#This Row],[NumWebPurchases]]</f>
        <v>6</v>
      </c>
      <c r="B2056">
        <f>Table2[[#This Row],[NumCatalogPurchases]]</f>
        <v>3</v>
      </c>
      <c r="C2056">
        <f>Table2[[#This Row],[NumStorePurchases]]</f>
        <v>4</v>
      </c>
      <c r="D2056">
        <f>Table2[[#This Row],[NumWebVisitsMonth]]</f>
        <v>2</v>
      </c>
      <c r="E2056" s="3">
        <f>Table12[[#This Row],[Age]]</f>
        <v>55</v>
      </c>
      <c r="F2056" t="s">
        <v>31</v>
      </c>
      <c r="G2056" t="str">
        <f>Table12[[#This Row],[DVAD]]</f>
        <v>46-55</v>
      </c>
      <c r="H2056" t="str">
        <f>Table12[[#This Row],[Kids]]</f>
        <v>No</v>
      </c>
      <c r="I2056" t="str">
        <f>Table12[[#This Row],[Teens]]</f>
        <v>Yes</v>
      </c>
    </row>
    <row r="2057" spans="1:9" ht="16.5" x14ac:dyDescent="0.3">
      <c r="A2057">
        <f>Table2[[#This Row],[NumWebPurchases]]</f>
        <v>3</v>
      </c>
      <c r="B2057">
        <f>Table2[[#This Row],[NumCatalogPurchases]]</f>
        <v>0</v>
      </c>
      <c r="C2057">
        <f>Table2[[#This Row],[NumStorePurchases]]</f>
        <v>3</v>
      </c>
      <c r="D2057">
        <f>Table2[[#This Row],[NumWebVisitsMonth]]</f>
        <v>8</v>
      </c>
      <c r="E2057" s="3">
        <f>Table12[[#This Row],[Age]]</f>
        <v>59</v>
      </c>
      <c r="F2057" t="s">
        <v>30</v>
      </c>
      <c r="G2057" t="str">
        <f>Table12[[#This Row],[DVAD]]</f>
        <v>56-65</v>
      </c>
      <c r="H2057" t="str">
        <f>Table12[[#This Row],[Kids]]</f>
        <v>Yes</v>
      </c>
      <c r="I2057" t="str">
        <f>Table12[[#This Row],[Teens]]</f>
        <v>Yes</v>
      </c>
    </row>
    <row r="2058" spans="1:9" ht="16.5" x14ac:dyDescent="0.3">
      <c r="A2058">
        <f>Table2[[#This Row],[NumWebPurchases]]</f>
        <v>1</v>
      </c>
      <c r="B2058">
        <f>Table2[[#This Row],[NumCatalogPurchases]]</f>
        <v>0</v>
      </c>
      <c r="C2058">
        <f>Table2[[#This Row],[NumStorePurchases]]</f>
        <v>3</v>
      </c>
      <c r="D2058">
        <f>Table2[[#This Row],[NumWebVisitsMonth]]</f>
        <v>4</v>
      </c>
      <c r="E2058" s="3">
        <f>Table12[[#This Row],[Age]]</f>
        <v>61</v>
      </c>
      <c r="F2058" t="s">
        <v>35</v>
      </c>
      <c r="G2058" t="str">
        <f>Table12[[#This Row],[DVAD]]</f>
        <v>56-65</v>
      </c>
      <c r="H2058" t="str">
        <f>Table12[[#This Row],[Kids]]</f>
        <v>Yes</v>
      </c>
      <c r="I2058" t="str">
        <f>Table12[[#This Row],[Teens]]</f>
        <v>Yes</v>
      </c>
    </row>
    <row r="2059" spans="1:9" ht="16.5" x14ac:dyDescent="0.3">
      <c r="A2059">
        <f>Table2[[#This Row],[NumWebPurchases]]</f>
        <v>3</v>
      </c>
      <c r="B2059">
        <f>Table2[[#This Row],[NumCatalogPurchases]]</f>
        <v>0</v>
      </c>
      <c r="C2059">
        <f>Table2[[#This Row],[NumStorePurchases]]</f>
        <v>3</v>
      </c>
      <c r="D2059">
        <f>Table2[[#This Row],[NumWebVisitsMonth]]</f>
        <v>8</v>
      </c>
      <c r="E2059" s="3">
        <f>Table12[[#This Row],[Age]]</f>
        <v>48</v>
      </c>
      <c r="F2059" t="s">
        <v>35</v>
      </c>
      <c r="G2059" t="str">
        <f>Table12[[#This Row],[DVAD]]</f>
        <v>46-55</v>
      </c>
      <c r="H2059" t="str">
        <f>Table12[[#This Row],[Kids]]</f>
        <v>No</v>
      </c>
      <c r="I2059" t="str">
        <f>Table12[[#This Row],[Teens]]</f>
        <v>No</v>
      </c>
    </row>
    <row r="2060" spans="1:9" ht="16.5" x14ac:dyDescent="0.3">
      <c r="A2060">
        <f>Table2[[#This Row],[NumWebPurchases]]</f>
        <v>2</v>
      </c>
      <c r="B2060">
        <f>Table2[[#This Row],[NumCatalogPurchases]]</f>
        <v>10</v>
      </c>
      <c r="C2060">
        <f>Table2[[#This Row],[NumStorePurchases]]</f>
        <v>12</v>
      </c>
      <c r="D2060">
        <f>Table2[[#This Row],[NumWebVisitsMonth]]</f>
        <v>7</v>
      </c>
      <c r="E2060" s="3">
        <f>Table12[[#This Row],[Age]]</f>
        <v>39</v>
      </c>
      <c r="F2060" t="s">
        <v>33</v>
      </c>
      <c r="G2060" t="str">
        <f>Table12[[#This Row],[DVAD]]</f>
        <v>36-45</v>
      </c>
      <c r="H2060" t="str">
        <f>Table12[[#This Row],[Kids]]</f>
        <v>Yes</v>
      </c>
      <c r="I2060" t="str">
        <f>Table12[[#This Row],[Teens]]</f>
        <v>No</v>
      </c>
    </row>
    <row r="2061" spans="1:9" ht="16.5" x14ac:dyDescent="0.3">
      <c r="A2061">
        <f>Table2[[#This Row],[NumWebPurchases]]</f>
        <v>7</v>
      </c>
      <c r="B2061">
        <f>Table2[[#This Row],[NumCatalogPurchases]]</f>
        <v>3</v>
      </c>
      <c r="C2061">
        <f>Table2[[#This Row],[NumStorePurchases]]</f>
        <v>13</v>
      </c>
      <c r="D2061">
        <f>Table2[[#This Row],[NumWebVisitsMonth]]</f>
        <v>5</v>
      </c>
      <c r="E2061" s="3">
        <f>Table12[[#This Row],[Age]]</f>
        <v>37</v>
      </c>
      <c r="F2061" t="s">
        <v>31</v>
      </c>
      <c r="G2061" t="str">
        <f>Table12[[#This Row],[DVAD]]</f>
        <v>36-45</v>
      </c>
      <c r="H2061" t="str">
        <f>Table12[[#This Row],[Kids]]</f>
        <v>No</v>
      </c>
      <c r="I2061" t="str">
        <f>Table12[[#This Row],[Teens]]</f>
        <v>Yes</v>
      </c>
    </row>
    <row r="2062" spans="1:9" ht="16.5" x14ac:dyDescent="0.3">
      <c r="A2062">
        <f>Table2[[#This Row],[NumWebPurchases]]</f>
        <v>9</v>
      </c>
      <c r="B2062">
        <f>Table2[[#This Row],[NumCatalogPurchases]]</f>
        <v>2</v>
      </c>
      <c r="C2062">
        <f>Table2[[#This Row],[NumStorePurchases]]</f>
        <v>12</v>
      </c>
      <c r="D2062">
        <f>Table2[[#This Row],[NumWebVisitsMonth]]</f>
        <v>7</v>
      </c>
      <c r="E2062" s="3">
        <f>Table12[[#This Row],[Age]]</f>
        <v>63</v>
      </c>
      <c r="F2062" t="s">
        <v>31</v>
      </c>
      <c r="G2062" t="str">
        <f>Table12[[#This Row],[DVAD]]</f>
        <v>56-65</v>
      </c>
      <c r="H2062" t="str">
        <f>Table12[[#This Row],[Kids]]</f>
        <v>No</v>
      </c>
      <c r="I2062" t="str">
        <f>Table12[[#This Row],[Teens]]</f>
        <v>Yes</v>
      </c>
    </row>
    <row r="2063" spans="1:9" ht="16.5" x14ac:dyDescent="0.3">
      <c r="A2063">
        <f>Table2[[#This Row],[NumWebPurchases]]</f>
        <v>4</v>
      </c>
      <c r="B2063">
        <f>Table2[[#This Row],[NumCatalogPurchases]]</f>
        <v>10</v>
      </c>
      <c r="C2063">
        <f>Table2[[#This Row],[NumStorePurchases]]</f>
        <v>4</v>
      </c>
      <c r="D2063">
        <f>Table2[[#This Row],[NumWebVisitsMonth]]</f>
        <v>3</v>
      </c>
      <c r="E2063" s="3">
        <f>Table12[[#This Row],[Age]]</f>
        <v>44</v>
      </c>
      <c r="F2063" t="s">
        <v>30</v>
      </c>
      <c r="G2063" t="str">
        <f>Table12[[#This Row],[DVAD]]</f>
        <v>36-45</v>
      </c>
      <c r="H2063" t="str">
        <f>Table12[[#This Row],[Kids]]</f>
        <v>Yes</v>
      </c>
      <c r="I2063" t="str">
        <f>Table12[[#This Row],[Teens]]</f>
        <v>Yes</v>
      </c>
    </row>
    <row r="2064" spans="1:9" ht="16.5" x14ac:dyDescent="0.3">
      <c r="A2064">
        <f>Table2[[#This Row],[NumWebPurchases]]</f>
        <v>3</v>
      </c>
      <c r="B2064">
        <f>Table2[[#This Row],[NumCatalogPurchases]]</f>
        <v>1</v>
      </c>
      <c r="C2064">
        <f>Table2[[#This Row],[NumStorePurchases]]</f>
        <v>3</v>
      </c>
      <c r="D2064">
        <f>Table2[[#This Row],[NumWebVisitsMonth]]</f>
        <v>7</v>
      </c>
      <c r="E2064" s="3">
        <f>Table12[[#This Row],[Age]]</f>
        <v>44</v>
      </c>
      <c r="F2064" t="s">
        <v>31</v>
      </c>
      <c r="G2064" t="str">
        <f>Table12[[#This Row],[DVAD]]</f>
        <v>36-45</v>
      </c>
      <c r="H2064" t="str">
        <f>Table12[[#This Row],[Kids]]</f>
        <v>Yes</v>
      </c>
      <c r="I2064" t="str">
        <f>Table12[[#This Row],[Teens]]</f>
        <v>No</v>
      </c>
    </row>
    <row r="2065" spans="1:9" ht="16.5" x14ac:dyDescent="0.3">
      <c r="A2065">
        <f>Table2[[#This Row],[NumWebPurchases]]</f>
        <v>3</v>
      </c>
      <c r="B2065">
        <f>Table2[[#This Row],[NumCatalogPurchases]]</f>
        <v>0</v>
      </c>
      <c r="C2065">
        <f>Table2[[#This Row],[NumStorePurchases]]</f>
        <v>3</v>
      </c>
      <c r="D2065">
        <f>Table2[[#This Row],[NumWebVisitsMonth]]</f>
        <v>6</v>
      </c>
      <c r="E2065" s="3">
        <f>Table12[[#This Row],[Age]]</f>
        <v>32</v>
      </c>
      <c r="F2065" t="s">
        <v>31</v>
      </c>
      <c r="G2065" t="str">
        <f>Table12[[#This Row],[DVAD]]</f>
        <v>26-35</v>
      </c>
      <c r="H2065" t="str">
        <f>Table12[[#This Row],[Kids]]</f>
        <v>Yes</v>
      </c>
      <c r="I2065" t="str">
        <f>Table12[[#This Row],[Teens]]</f>
        <v>No</v>
      </c>
    </row>
    <row r="2066" spans="1:9" ht="16.5" x14ac:dyDescent="0.3">
      <c r="A2066">
        <f>Table2[[#This Row],[NumWebPurchases]]</f>
        <v>4</v>
      </c>
      <c r="B2066">
        <f>Table2[[#This Row],[NumCatalogPurchases]]</f>
        <v>4</v>
      </c>
      <c r="C2066">
        <f>Table2[[#This Row],[NumStorePurchases]]</f>
        <v>8</v>
      </c>
      <c r="D2066">
        <f>Table2[[#This Row],[NumWebVisitsMonth]]</f>
        <v>2</v>
      </c>
      <c r="E2066" s="3">
        <f>Table12[[#This Row],[Age]]</f>
        <v>31</v>
      </c>
      <c r="F2066" t="s">
        <v>33</v>
      </c>
      <c r="G2066" t="str">
        <f>Table12[[#This Row],[DVAD]]</f>
        <v>26-35</v>
      </c>
      <c r="H2066" t="str">
        <f>Table12[[#This Row],[Kids]]</f>
        <v>No</v>
      </c>
      <c r="I2066" t="str">
        <f>Table12[[#This Row],[Teens]]</f>
        <v>No</v>
      </c>
    </row>
    <row r="2067" spans="1:9" ht="16.5" x14ac:dyDescent="0.3">
      <c r="A2067">
        <f>Table2[[#This Row],[NumWebPurchases]]</f>
        <v>2</v>
      </c>
      <c r="B2067">
        <f>Table2[[#This Row],[NumCatalogPurchases]]</f>
        <v>0</v>
      </c>
      <c r="C2067">
        <f>Table2[[#This Row],[NumStorePurchases]]</f>
        <v>3</v>
      </c>
      <c r="D2067">
        <f>Table2[[#This Row],[NumWebVisitsMonth]]</f>
        <v>4</v>
      </c>
      <c r="E2067" s="3">
        <f>Table12[[#This Row],[Age]]</f>
        <v>35</v>
      </c>
      <c r="F2067" t="s">
        <v>38</v>
      </c>
      <c r="G2067" t="str">
        <f>Table12[[#This Row],[DVAD]]</f>
        <v>26-35</v>
      </c>
      <c r="H2067" t="str">
        <f>Table12[[#This Row],[Kids]]</f>
        <v>Yes</v>
      </c>
      <c r="I2067" t="str">
        <f>Table12[[#This Row],[Teens]]</f>
        <v>Yes</v>
      </c>
    </row>
    <row r="2068" spans="1:9" ht="16.5" x14ac:dyDescent="0.3">
      <c r="A2068">
        <f>Table2[[#This Row],[NumWebPurchases]]</f>
        <v>9</v>
      </c>
      <c r="B2068">
        <f>Table2[[#This Row],[NumCatalogPurchases]]</f>
        <v>6</v>
      </c>
      <c r="C2068">
        <f>Table2[[#This Row],[NumStorePurchases]]</f>
        <v>12</v>
      </c>
      <c r="D2068">
        <f>Table2[[#This Row],[NumWebVisitsMonth]]</f>
        <v>6</v>
      </c>
      <c r="E2068" s="3">
        <f>Table12[[#This Row],[Age]]</f>
        <v>38</v>
      </c>
      <c r="F2068" t="s">
        <v>33</v>
      </c>
      <c r="G2068" t="str">
        <f>Table12[[#This Row],[DVAD]]</f>
        <v>36-45</v>
      </c>
      <c r="H2068" t="str">
        <f>Table12[[#This Row],[Kids]]</f>
        <v>No</v>
      </c>
      <c r="I2068" t="str">
        <f>Table12[[#This Row],[Teens]]</f>
        <v>Yes</v>
      </c>
    </row>
    <row r="2069" spans="1:9" ht="16.5" x14ac:dyDescent="0.3">
      <c r="A2069">
        <f>Table2[[#This Row],[NumWebPurchases]]</f>
        <v>4</v>
      </c>
      <c r="B2069">
        <f>Table2[[#This Row],[NumCatalogPurchases]]</f>
        <v>5</v>
      </c>
      <c r="C2069">
        <f>Table2[[#This Row],[NumStorePurchases]]</f>
        <v>4</v>
      </c>
      <c r="D2069">
        <f>Table2[[#This Row],[NumWebVisitsMonth]]</f>
        <v>2</v>
      </c>
      <c r="E2069" s="3">
        <f>Table12[[#This Row],[Age]]</f>
        <v>62</v>
      </c>
      <c r="F2069" t="s">
        <v>33</v>
      </c>
      <c r="G2069" t="str">
        <f>Table12[[#This Row],[DVAD]]</f>
        <v>56-65</v>
      </c>
      <c r="H2069" t="str">
        <f>Table12[[#This Row],[Kids]]</f>
        <v>No</v>
      </c>
      <c r="I2069" t="str">
        <f>Table12[[#This Row],[Teens]]</f>
        <v>Yes</v>
      </c>
    </row>
    <row r="2070" spans="1:9" ht="16.5" x14ac:dyDescent="0.3">
      <c r="A2070">
        <f>Table2[[#This Row],[NumWebPurchases]]</f>
        <v>2</v>
      </c>
      <c r="B2070">
        <f>Table2[[#This Row],[NumCatalogPurchases]]</f>
        <v>1</v>
      </c>
      <c r="C2070">
        <f>Table2[[#This Row],[NumStorePurchases]]</f>
        <v>3</v>
      </c>
      <c r="D2070">
        <f>Table2[[#This Row],[NumWebVisitsMonth]]</f>
        <v>4</v>
      </c>
      <c r="E2070" s="3">
        <f>Table12[[#This Row],[Age]]</f>
        <v>65</v>
      </c>
      <c r="F2070" t="s">
        <v>33</v>
      </c>
      <c r="G2070" t="str">
        <f>Table12[[#This Row],[DVAD]]</f>
        <v>56-65</v>
      </c>
      <c r="H2070" t="str">
        <f>Table12[[#This Row],[Kids]]</f>
        <v>No</v>
      </c>
      <c r="I2070" t="str">
        <f>Table12[[#This Row],[Teens]]</f>
        <v>No</v>
      </c>
    </row>
    <row r="2071" spans="1:9" ht="16.5" x14ac:dyDescent="0.3">
      <c r="A2071">
        <f>Table2[[#This Row],[NumWebPurchases]]</f>
        <v>4</v>
      </c>
      <c r="B2071">
        <f>Table2[[#This Row],[NumCatalogPurchases]]</f>
        <v>7</v>
      </c>
      <c r="C2071">
        <f>Table2[[#This Row],[NumStorePurchases]]</f>
        <v>4</v>
      </c>
      <c r="D2071">
        <f>Table2[[#This Row],[NumWebVisitsMonth]]</f>
        <v>7</v>
      </c>
      <c r="E2071" s="3">
        <f>Table12[[#This Row],[Age]]</f>
        <v>60</v>
      </c>
      <c r="F2071" t="s">
        <v>31</v>
      </c>
      <c r="G2071" t="str">
        <f>Table12[[#This Row],[DVAD]]</f>
        <v>56-65</v>
      </c>
      <c r="H2071" t="str">
        <f>Table12[[#This Row],[Kids]]</f>
        <v>No</v>
      </c>
      <c r="I2071" t="str">
        <f>Table12[[#This Row],[Teens]]</f>
        <v>Yes</v>
      </c>
    </row>
    <row r="2072" spans="1:9" ht="16.5" x14ac:dyDescent="0.3">
      <c r="A2072">
        <f>Table2[[#This Row],[NumWebPurchases]]</f>
        <v>3</v>
      </c>
      <c r="B2072">
        <f>Table2[[#This Row],[NumCatalogPurchases]]</f>
        <v>0</v>
      </c>
      <c r="C2072">
        <f>Table2[[#This Row],[NumStorePurchases]]</f>
        <v>4</v>
      </c>
      <c r="D2072">
        <f>Table2[[#This Row],[NumWebVisitsMonth]]</f>
        <v>5</v>
      </c>
      <c r="E2072" s="3">
        <f>Table12[[#This Row],[Age]]</f>
        <v>30</v>
      </c>
      <c r="F2072" t="s">
        <v>31</v>
      </c>
      <c r="G2072" t="str">
        <f>Table12[[#This Row],[DVAD]]</f>
        <v>26-35</v>
      </c>
      <c r="H2072" t="str">
        <f>Table12[[#This Row],[Kids]]</f>
        <v>Yes</v>
      </c>
      <c r="I2072" t="str">
        <f>Table12[[#This Row],[Teens]]</f>
        <v>No</v>
      </c>
    </row>
    <row r="2073" spans="1:9" ht="16.5" x14ac:dyDescent="0.3">
      <c r="A2073">
        <f>Table2[[#This Row],[NumWebPurchases]]</f>
        <v>1</v>
      </c>
      <c r="B2073">
        <f>Table2[[#This Row],[NumCatalogPurchases]]</f>
        <v>0</v>
      </c>
      <c r="C2073">
        <f>Table2[[#This Row],[NumStorePurchases]]</f>
        <v>3</v>
      </c>
      <c r="D2073">
        <f>Table2[[#This Row],[NumWebVisitsMonth]]</f>
        <v>7</v>
      </c>
      <c r="E2073" s="3">
        <f>Table12[[#This Row],[Age]]</f>
        <v>34</v>
      </c>
      <c r="F2073" t="s">
        <v>33</v>
      </c>
      <c r="G2073" t="str">
        <f>Table12[[#This Row],[DVAD]]</f>
        <v>26-35</v>
      </c>
      <c r="H2073" t="str">
        <f>Table12[[#This Row],[Kids]]</f>
        <v>Yes</v>
      </c>
      <c r="I2073" t="str">
        <f>Table12[[#This Row],[Teens]]</f>
        <v>No</v>
      </c>
    </row>
    <row r="2074" spans="1:9" ht="16.5" x14ac:dyDescent="0.3">
      <c r="A2074">
        <f>Table2[[#This Row],[NumWebPurchases]]</f>
        <v>6</v>
      </c>
      <c r="B2074">
        <f>Table2[[#This Row],[NumCatalogPurchases]]</f>
        <v>2</v>
      </c>
      <c r="C2074">
        <f>Table2[[#This Row],[NumStorePurchases]]</f>
        <v>8</v>
      </c>
      <c r="D2074">
        <f>Table2[[#This Row],[NumWebVisitsMonth]]</f>
        <v>5</v>
      </c>
      <c r="E2074" s="3">
        <f>Table12[[#This Row],[Age]]</f>
        <v>64</v>
      </c>
      <c r="F2074" t="s">
        <v>33</v>
      </c>
      <c r="G2074" t="str">
        <f>Table12[[#This Row],[DVAD]]</f>
        <v>56-65</v>
      </c>
      <c r="H2074" t="str">
        <f>Table12[[#This Row],[Kids]]</f>
        <v>No</v>
      </c>
      <c r="I2074" t="str">
        <f>Table12[[#This Row],[Teens]]</f>
        <v>Yes</v>
      </c>
    </row>
    <row r="2075" spans="1:9" ht="16.5" x14ac:dyDescent="0.3">
      <c r="A2075">
        <f>Table2[[#This Row],[NumWebPurchases]]</f>
        <v>6</v>
      </c>
      <c r="B2075">
        <f>Table2[[#This Row],[NumCatalogPurchases]]</f>
        <v>3</v>
      </c>
      <c r="C2075">
        <f>Table2[[#This Row],[NumStorePurchases]]</f>
        <v>10</v>
      </c>
      <c r="D2075">
        <f>Table2[[#This Row],[NumWebVisitsMonth]]</f>
        <v>3</v>
      </c>
      <c r="E2075" s="3">
        <f>Table12[[#This Row],[Age]]</f>
        <v>57</v>
      </c>
      <c r="F2075" t="s">
        <v>30</v>
      </c>
      <c r="G2075" t="str">
        <f>Table12[[#This Row],[DVAD]]</f>
        <v>56-65</v>
      </c>
      <c r="H2075" t="str">
        <f>Table12[[#This Row],[Kids]]</f>
        <v>No</v>
      </c>
      <c r="I2075" t="str">
        <f>Table12[[#This Row],[Teens]]</f>
        <v>Yes</v>
      </c>
    </row>
    <row r="2076" spans="1:9" ht="16.5" x14ac:dyDescent="0.3">
      <c r="A2076">
        <f>Table2[[#This Row],[NumWebPurchases]]</f>
        <v>1</v>
      </c>
      <c r="B2076">
        <f>Table2[[#This Row],[NumCatalogPurchases]]</f>
        <v>1</v>
      </c>
      <c r="C2076">
        <f>Table2[[#This Row],[NumStorePurchases]]</f>
        <v>2</v>
      </c>
      <c r="D2076">
        <f>Table2[[#This Row],[NumWebVisitsMonth]]</f>
        <v>8</v>
      </c>
      <c r="E2076" s="3">
        <f>Table12[[#This Row],[Age]]</f>
        <v>44</v>
      </c>
      <c r="F2076" t="s">
        <v>33</v>
      </c>
      <c r="G2076" t="str">
        <f>Table12[[#This Row],[DVAD]]</f>
        <v>36-45</v>
      </c>
      <c r="H2076" t="str">
        <f>Table12[[#This Row],[Kids]]</f>
        <v>Yes</v>
      </c>
      <c r="I2076" t="str">
        <f>Table12[[#This Row],[Teens]]</f>
        <v>No</v>
      </c>
    </row>
    <row r="2077" spans="1:9" ht="16.5" x14ac:dyDescent="0.3">
      <c r="A2077">
        <f>Table2[[#This Row],[NumWebPurchases]]</f>
        <v>5</v>
      </c>
      <c r="B2077">
        <f>Table2[[#This Row],[NumCatalogPurchases]]</f>
        <v>2</v>
      </c>
      <c r="C2077">
        <f>Table2[[#This Row],[NumStorePurchases]]</f>
        <v>11</v>
      </c>
      <c r="D2077">
        <f>Table2[[#This Row],[NumWebVisitsMonth]]</f>
        <v>5</v>
      </c>
      <c r="E2077" s="3">
        <f>Table12[[#This Row],[Age]]</f>
        <v>26</v>
      </c>
      <c r="F2077" t="s">
        <v>35</v>
      </c>
      <c r="G2077" t="str">
        <f>Table12[[#This Row],[DVAD]]</f>
        <v>26-35</v>
      </c>
      <c r="H2077" t="str">
        <f>Table12[[#This Row],[Kids]]</f>
        <v>No</v>
      </c>
      <c r="I2077" t="str">
        <f>Table12[[#This Row],[Teens]]</f>
        <v>No</v>
      </c>
    </row>
    <row r="2078" spans="1:9" ht="16.5" x14ac:dyDescent="0.3">
      <c r="A2078">
        <f>Table2[[#This Row],[NumWebPurchases]]</f>
        <v>9</v>
      </c>
      <c r="B2078">
        <f>Table2[[#This Row],[NumCatalogPurchases]]</f>
        <v>6</v>
      </c>
      <c r="C2078">
        <f>Table2[[#This Row],[NumStorePurchases]]</f>
        <v>5</v>
      </c>
      <c r="D2078">
        <f>Table2[[#This Row],[NumWebVisitsMonth]]</f>
        <v>5</v>
      </c>
      <c r="E2078" s="3">
        <f>Table12[[#This Row],[Age]]</f>
        <v>30</v>
      </c>
      <c r="F2078" t="s">
        <v>33</v>
      </c>
      <c r="G2078" t="str">
        <f>Table12[[#This Row],[DVAD]]</f>
        <v>26-35</v>
      </c>
      <c r="H2078" t="str">
        <f>Table12[[#This Row],[Kids]]</f>
        <v>No</v>
      </c>
      <c r="I2078" t="str">
        <f>Table12[[#This Row],[Teens]]</f>
        <v>No</v>
      </c>
    </row>
    <row r="2079" spans="1:9" ht="16.5" x14ac:dyDescent="0.3">
      <c r="A2079">
        <f>Table2[[#This Row],[NumWebPurchases]]</f>
        <v>5</v>
      </c>
      <c r="B2079">
        <f>Table2[[#This Row],[NumCatalogPurchases]]</f>
        <v>5</v>
      </c>
      <c r="C2079">
        <f>Table2[[#This Row],[NumStorePurchases]]</f>
        <v>7</v>
      </c>
      <c r="D2079">
        <f>Table2[[#This Row],[NumWebVisitsMonth]]</f>
        <v>4</v>
      </c>
      <c r="E2079" s="3">
        <f>Table12[[#This Row],[Age]]</f>
        <v>44</v>
      </c>
      <c r="F2079" t="s">
        <v>38</v>
      </c>
      <c r="G2079" t="str">
        <f>Table12[[#This Row],[DVAD]]</f>
        <v>36-45</v>
      </c>
      <c r="H2079" t="str">
        <f>Table12[[#This Row],[Kids]]</f>
        <v>Yes</v>
      </c>
      <c r="I2079" t="str">
        <f>Table12[[#This Row],[Teens]]</f>
        <v>No</v>
      </c>
    </row>
    <row r="2080" spans="1:9" ht="16.5" x14ac:dyDescent="0.3">
      <c r="A2080">
        <f>Table2[[#This Row],[NumWebPurchases]]</f>
        <v>1</v>
      </c>
      <c r="B2080">
        <f>Table2[[#This Row],[NumCatalogPurchases]]</f>
        <v>1</v>
      </c>
      <c r="C2080">
        <f>Table2[[#This Row],[NumStorePurchases]]</f>
        <v>2</v>
      </c>
      <c r="D2080">
        <f>Table2[[#This Row],[NumWebVisitsMonth]]</f>
        <v>6</v>
      </c>
      <c r="E2080" s="3">
        <f>Table12[[#This Row],[Age]]</f>
        <v>36</v>
      </c>
      <c r="F2080" t="s">
        <v>33</v>
      </c>
      <c r="G2080" t="str">
        <f>Table12[[#This Row],[DVAD]]</f>
        <v>36-45</v>
      </c>
      <c r="H2080" t="str">
        <f>Table12[[#This Row],[Kids]]</f>
        <v>Yes</v>
      </c>
      <c r="I2080" t="str">
        <f>Table12[[#This Row],[Teens]]</f>
        <v>No</v>
      </c>
    </row>
    <row r="2081" spans="1:9" ht="16.5" x14ac:dyDescent="0.3">
      <c r="A2081">
        <f>Table2[[#This Row],[NumWebPurchases]]</f>
        <v>2</v>
      </c>
      <c r="B2081">
        <f>Table2[[#This Row],[NumCatalogPurchases]]</f>
        <v>1</v>
      </c>
      <c r="C2081">
        <f>Table2[[#This Row],[NumStorePurchases]]</f>
        <v>3</v>
      </c>
      <c r="D2081">
        <f>Table2[[#This Row],[NumWebVisitsMonth]]</f>
        <v>5</v>
      </c>
      <c r="E2081" s="3">
        <f>Table12[[#This Row],[Age]]</f>
        <v>54</v>
      </c>
      <c r="F2081" t="s">
        <v>31</v>
      </c>
      <c r="G2081" t="str">
        <f>Table12[[#This Row],[DVAD]]</f>
        <v>46-55</v>
      </c>
      <c r="H2081" t="str">
        <f>Table12[[#This Row],[Kids]]</f>
        <v>No</v>
      </c>
      <c r="I2081" t="str">
        <f>Table12[[#This Row],[Teens]]</f>
        <v>No</v>
      </c>
    </row>
    <row r="2082" spans="1:9" ht="16.5" x14ac:dyDescent="0.3">
      <c r="A2082">
        <f>Table2[[#This Row],[NumWebPurchases]]</f>
        <v>2</v>
      </c>
      <c r="B2082">
        <f>Table2[[#This Row],[NumCatalogPurchases]]</f>
        <v>1</v>
      </c>
      <c r="C2082">
        <f>Table2[[#This Row],[NumStorePurchases]]</f>
        <v>3</v>
      </c>
      <c r="D2082">
        <f>Table2[[#This Row],[NumWebVisitsMonth]]</f>
        <v>8</v>
      </c>
      <c r="E2082" s="3">
        <f>Table12[[#This Row],[Age]]</f>
        <v>42</v>
      </c>
      <c r="F2082" t="s">
        <v>33</v>
      </c>
      <c r="G2082" t="str">
        <f>Table12[[#This Row],[DVAD]]</f>
        <v>36-45</v>
      </c>
      <c r="H2082" t="str">
        <f>Table12[[#This Row],[Kids]]</f>
        <v>Yes</v>
      </c>
      <c r="I2082" t="str">
        <f>Table12[[#This Row],[Teens]]</f>
        <v>Yes</v>
      </c>
    </row>
    <row r="2083" spans="1:9" ht="16.5" x14ac:dyDescent="0.3">
      <c r="A2083">
        <f>Table2[[#This Row],[NumWebPurchases]]</f>
        <v>4</v>
      </c>
      <c r="B2083">
        <f>Table2[[#This Row],[NumCatalogPurchases]]</f>
        <v>1</v>
      </c>
      <c r="C2083">
        <f>Table2[[#This Row],[NumStorePurchases]]</f>
        <v>4</v>
      </c>
      <c r="D2083">
        <f>Table2[[#This Row],[NumWebVisitsMonth]]</f>
        <v>6</v>
      </c>
      <c r="E2083" s="3">
        <f>Table12[[#This Row],[Age]]</f>
        <v>59</v>
      </c>
      <c r="F2083" t="s">
        <v>30</v>
      </c>
      <c r="G2083" t="str">
        <f>Table12[[#This Row],[DVAD]]</f>
        <v>56-65</v>
      </c>
      <c r="H2083" t="str">
        <f>Table12[[#This Row],[Kids]]</f>
        <v>No</v>
      </c>
      <c r="I2083" t="str">
        <f>Table12[[#This Row],[Teens]]</f>
        <v>Yes</v>
      </c>
    </row>
    <row r="2084" spans="1:9" ht="16.5" x14ac:dyDescent="0.3">
      <c r="A2084">
        <f>Table2[[#This Row],[NumWebPurchases]]</f>
        <v>3</v>
      </c>
      <c r="B2084">
        <f>Table2[[#This Row],[NumCatalogPurchases]]</f>
        <v>0</v>
      </c>
      <c r="C2084">
        <f>Table2[[#This Row],[NumStorePurchases]]</f>
        <v>4</v>
      </c>
      <c r="D2084">
        <f>Table2[[#This Row],[NumWebVisitsMonth]]</f>
        <v>8</v>
      </c>
      <c r="E2084" s="3">
        <f>Table12[[#This Row],[Age]]</f>
        <v>39</v>
      </c>
      <c r="F2084" t="s">
        <v>33</v>
      </c>
      <c r="G2084" t="str">
        <f>Table12[[#This Row],[DVAD]]</f>
        <v>36-45</v>
      </c>
      <c r="H2084" t="str">
        <f>Table12[[#This Row],[Kids]]</f>
        <v>Yes</v>
      </c>
      <c r="I2084" t="str">
        <f>Table12[[#This Row],[Teens]]</f>
        <v>No</v>
      </c>
    </row>
    <row r="2085" spans="1:9" ht="16.5" x14ac:dyDescent="0.3">
      <c r="A2085">
        <f>Table2[[#This Row],[NumWebPurchases]]</f>
        <v>6</v>
      </c>
      <c r="B2085">
        <f>Table2[[#This Row],[NumCatalogPurchases]]</f>
        <v>1</v>
      </c>
      <c r="C2085">
        <f>Table2[[#This Row],[NumStorePurchases]]</f>
        <v>5</v>
      </c>
      <c r="D2085">
        <f>Table2[[#This Row],[NumWebVisitsMonth]]</f>
        <v>7</v>
      </c>
      <c r="E2085" s="3">
        <f>Table12[[#This Row],[Age]]</f>
        <v>58</v>
      </c>
      <c r="F2085" t="s">
        <v>33</v>
      </c>
      <c r="G2085" t="str">
        <f>Table12[[#This Row],[DVAD]]</f>
        <v>56-65</v>
      </c>
      <c r="H2085" t="str">
        <f>Table12[[#This Row],[Kids]]</f>
        <v>No</v>
      </c>
      <c r="I2085" t="str">
        <f>Table12[[#This Row],[Teens]]</f>
        <v>Yes</v>
      </c>
    </row>
    <row r="2086" spans="1:9" ht="16.5" x14ac:dyDescent="0.3">
      <c r="A2086">
        <f>Table2[[#This Row],[NumWebPurchases]]</f>
        <v>6</v>
      </c>
      <c r="B2086">
        <f>Table2[[#This Row],[NumCatalogPurchases]]</f>
        <v>2</v>
      </c>
      <c r="C2086">
        <f>Table2[[#This Row],[NumStorePurchases]]</f>
        <v>5</v>
      </c>
      <c r="D2086">
        <f>Table2[[#This Row],[NumWebVisitsMonth]]</f>
        <v>8</v>
      </c>
      <c r="E2086" s="3">
        <f>Table12[[#This Row],[Age]]</f>
        <v>52</v>
      </c>
      <c r="F2086" t="s">
        <v>38</v>
      </c>
      <c r="G2086" t="str">
        <f>Table12[[#This Row],[DVAD]]</f>
        <v>46-55</v>
      </c>
      <c r="H2086" t="str">
        <f>Table12[[#This Row],[Kids]]</f>
        <v>No</v>
      </c>
      <c r="I2086" t="str">
        <f>Table12[[#This Row],[Teens]]</f>
        <v>Yes</v>
      </c>
    </row>
    <row r="2087" spans="1:9" ht="16.5" x14ac:dyDescent="0.3">
      <c r="A2087">
        <f>Table2[[#This Row],[NumWebPurchases]]</f>
        <v>9</v>
      </c>
      <c r="B2087">
        <f>Table2[[#This Row],[NumCatalogPurchases]]</f>
        <v>7</v>
      </c>
      <c r="C2087">
        <f>Table2[[#This Row],[NumStorePurchases]]</f>
        <v>13</v>
      </c>
      <c r="D2087">
        <f>Table2[[#This Row],[NumWebVisitsMonth]]</f>
        <v>4</v>
      </c>
      <c r="E2087" s="3">
        <f>Table12[[#This Row],[Age]]</f>
        <v>25</v>
      </c>
      <c r="F2087" t="s">
        <v>33</v>
      </c>
      <c r="G2087" t="str">
        <f>Table12[[#This Row],[DVAD]]</f>
        <v>16-25</v>
      </c>
      <c r="H2087" t="str">
        <f>Table12[[#This Row],[Kids]]</f>
        <v>No</v>
      </c>
      <c r="I2087" t="str">
        <f>Table12[[#This Row],[Teens]]</f>
        <v>No</v>
      </c>
    </row>
    <row r="2088" spans="1:9" ht="16.5" x14ac:dyDescent="0.3">
      <c r="A2088">
        <f>Table2[[#This Row],[NumWebPurchases]]</f>
        <v>5</v>
      </c>
      <c r="B2088">
        <f>Table2[[#This Row],[NumCatalogPurchases]]</f>
        <v>5</v>
      </c>
      <c r="C2088">
        <f>Table2[[#This Row],[NumStorePurchases]]</f>
        <v>11</v>
      </c>
      <c r="D2088">
        <f>Table2[[#This Row],[NumWebVisitsMonth]]</f>
        <v>1</v>
      </c>
      <c r="E2088" s="3">
        <f>Table12[[#This Row],[Age]]</f>
        <v>70</v>
      </c>
      <c r="F2088" t="s">
        <v>33</v>
      </c>
      <c r="G2088" t="str">
        <f>Table12[[#This Row],[DVAD]]</f>
        <v>66-75</v>
      </c>
      <c r="H2088" t="str">
        <f>Table12[[#This Row],[Kids]]</f>
        <v>No</v>
      </c>
      <c r="I2088" t="str">
        <f>Table12[[#This Row],[Teens]]</f>
        <v>No</v>
      </c>
    </row>
    <row r="2089" spans="1:9" ht="16.5" x14ac:dyDescent="0.3">
      <c r="A2089">
        <f>Table2[[#This Row],[NumWebPurchases]]</f>
        <v>8</v>
      </c>
      <c r="B2089">
        <f>Table2[[#This Row],[NumCatalogPurchases]]</f>
        <v>9</v>
      </c>
      <c r="C2089">
        <f>Table2[[#This Row],[NumStorePurchases]]</f>
        <v>7</v>
      </c>
      <c r="D2089">
        <f>Table2[[#This Row],[NumWebVisitsMonth]]</f>
        <v>7</v>
      </c>
      <c r="E2089" s="3">
        <f>Table12[[#This Row],[Age]]</f>
        <v>44</v>
      </c>
      <c r="F2089" t="s">
        <v>33</v>
      </c>
      <c r="G2089" t="str">
        <f>Table12[[#This Row],[DVAD]]</f>
        <v>36-45</v>
      </c>
      <c r="H2089" t="str">
        <f>Table12[[#This Row],[Kids]]</f>
        <v>No</v>
      </c>
      <c r="I2089" t="str">
        <f>Table12[[#This Row],[Teens]]</f>
        <v>Yes</v>
      </c>
    </row>
    <row r="2090" spans="1:9" ht="16.5" x14ac:dyDescent="0.3">
      <c r="A2090">
        <f>Table2[[#This Row],[NumWebPurchases]]</f>
        <v>4</v>
      </c>
      <c r="B2090">
        <f>Table2[[#This Row],[NumCatalogPurchases]]</f>
        <v>6</v>
      </c>
      <c r="C2090">
        <f>Table2[[#This Row],[NumStorePurchases]]</f>
        <v>7</v>
      </c>
      <c r="D2090">
        <f>Table2[[#This Row],[NumWebVisitsMonth]]</f>
        <v>2</v>
      </c>
      <c r="E2090" s="3">
        <f>Table12[[#This Row],[Age]]</f>
        <v>20</v>
      </c>
      <c r="F2090" t="s">
        <v>30</v>
      </c>
      <c r="G2090" t="str">
        <f>Table12[[#This Row],[DVAD]]</f>
        <v>16-25</v>
      </c>
      <c r="H2090" t="str">
        <f>Table12[[#This Row],[Kids]]</f>
        <v>No</v>
      </c>
      <c r="I2090" t="str">
        <f>Table12[[#This Row],[Teens]]</f>
        <v>No</v>
      </c>
    </row>
    <row r="2091" spans="1:9" ht="16.5" x14ac:dyDescent="0.3">
      <c r="A2091">
        <f>Table2[[#This Row],[NumWebPurchases]]</f>
        <v>6</v>
      </c>
      <c r="B2091">
        <f>Table2[[#This Row],[NumCatalogPurchases]]</f>
        <v>9</v>
      </c>
      <c r="C2091">
        <f>Table2[[#This Row],[NumStorePurchases]]</f>
        <v>7</v>
      </c>
      <c r="D2091">
        <f>Table2[[#This Row],[NumWebVisitsMonth]]</f>
        <v>2</v>
      </c>
      <c r="E2091" s="3">
        <f>Table12[[#This Row],[Age]]</f>
        <v>55</v>
      </c>
      <c r="F2091" t="s">
        <v>33</v>
      </c>
      <c r="G2091" t="str">
        <f>Table12[[#This Row],[DVAD]]</f>
        <v>46-55</v>
      </c>
      <c r="H2091" t="str">
        <f>Table12[[#This Row],[Kids]]</f>
        <v>No</v>
      </c>
      <c r="I2091" t="str">
        <f>Table12[[#This Row],[Teens]]</f>
        <v>Yes</v>
      </c>
    </row>
    <row r="2092" spans="1:9" ht="16.5" x14ac:dyDescent="0.3">
      <c r="A2092">
        <f>Table2[[#This Row],[NumWebPurchases]]</f>
        <v>1</v>
      </c>
      <c r="B2092">
        <f>Table2[[#This Row],[NumCatalogPurchases]]</f>
        <v>1</v>
      </c>
      <c r="C2092">
        <f>Table2[[#This Row],[NumStorePurchases]]</f>
        <v>4</v>
      </c>
      <c r="D2092">
        <f>Table2[[#This Row],[NumWebVisitsMonth]]</f>
        <v>3</v>
      </c>
      <c r="E2092" s="3">
        <f>Table12[[#This Row],[Age]]</f>
        <v>33</v>
      </c>
      <c r="F2092" t="s">
        <v>35</v>
      </c>
      <c r="G2092" t="str">
        <f>Table12[[#This Row],[DVAD]]</f>
        <v>26-35</v>
      </c>
      <c r="H2092" t="str">
        <f>Table12[[#This Row],[Kids]]</f>
        <v>Yes</v>
      </c>
      <c r="I2092" t="str">
        <f>Table12[[#This Row],[Teens]]</f>
        <v>No</v>
      </c>
    </row>
    <row r="2093" spans="1:9" ht="16.5" x14ac:dyDescent="0.3">
      <c r="A2093">
        <f>Table2[[#This Row],[NumWebPurchases]]</f>
        <v>0</v>
      </c>
      <c r="B2093">
        <f>Table2[[#This Row],[NumCatalogPurchases]]</f>
        <v>0</v>
      </c>
      <c r="C2093">
        <f>Table2[[#This Row],[NumStorePurchases]]</f>
        <v>3</v>
      </c>
      <c r="D2093">
        <f>Table2[[#This Row],[NumWebVisitsMonth]]</f>
        <v>4</v>
      </c>
      <c r="E2093" s="3">
        <f>Table12[[#This Row],[Age]]</f>
        <v>42</v>
      </c>
      <c r="F2093" t="s">
        <v>31</v>
      </c>
      <c r="G2093" t="str">
        <f>Table12[[#This Row],[DVAD]]</f>
        <v>36-45</v>
      </c>
      <c r="H2093" t="str">
        <f>Table12[[#This Row],[Kids]]</f>
        <v>No</v>
      </c>
      <c r="I2093" t="str">
        <f>Table12[[#This Row],[Teens]]</f>
        <v>Yes</v>
      </c>
    </row>
    <row r="2094" spans="1:9" ht="16.5" x14ac:dyDescent="0.3">
      <c r="A2094">
        <f>Table2[[#This Row],[NumWebPurchases]]</f>
        <v>5</v>
      </c>
      <c r="B2094">
        <f>Table2[[#This Row],[NumCatalogPurchases]]</f>
        <v>1</v>
      </c>
      <c r="C2094">
        <f>Table2[[#This Row],[NumStorePurchases]]</f>
        <v>8</v>
      </c>
      <c r="D2094">
        <f>Table2[[#This Row],[NumWebVisitsMonth]]</f>
        <v>7</v>
      </c>
      <c r="E2094" s="3">
        <f>Table12[[#This Row],[Age]]</f>
        <v>39</v>
      </c>
      <c r="F2094" t="s">
        <v>31</v>
      </c>
      <c r="G2094" t="str">
        <f>Table12[[#This Row],[DVAD]]</f>
        <v>36-45</v>
      </c>
      <c r="H2094" t="str">
        <f>Table12[[#This Row],[Kids]]</f>
        <v>Yes</v>
      </c>
      <c r="I2094" t="str">
        <f>Table12[[#This Row],[Teens]]</f>
        <v>Yes</v>
      </c>
    </row>
    <row r="2095" spans="1:9" ht="16.5" x14ac:dyDescent="0.3">
      <c r="A2095">
        <f>Table2[[#This Row],[NumWebPurchases]]</f>
        <v>1</v>
      </c>
      <c r="B2095">
        <f>Table2[[#This Row],[NumCatalogPurchases]]</f>
        <v>0</v>
      </c>
      <c r="C2095">
        <f>Table2[[#This Row],[NumStorePurchases]]</f>
        <v>2</v>
      </c>
      <c r="D2095">
        <f>Table2[[#This Row],[NumWebVisitsMonth]]</f>
        <v>7</v>
      </c>
      <c r="E2095" s="3">
        <f>Table12[[#This Row],[Age]]</f>
        <v>44</v>
      </c>
      <c r="F2095" t="s">
        <v>40</v>
      </c>
      <c r="G2095" t="str">
        <f>Table12[[#This Row],[DVAD]]</f>
        <v>36-45</v>
      </c>
      <c r="H2095" t="str">
        <f>Table12[[#This Row],[Kids]]</f>
        <v>No</v>
      </c>
      <c r="I2095" t="str">
        <f>Table12[[#This Row],[Teens]]</f>
        <v>No</v>
      </c>
    </row>
    <row r="2096" spans="1:9" ht="16.5" x14ac:dyDescent="0.3">
      <c r="A2096">
        <f>Table2[[#This Row],[NumWebPurchases]]</f>
        <v>4</v>
      </c>
      <c r="B2096">
        <f>Table2[[#This Row],[NumCatalogPurchases]]</f>
        <v>1</v>
      </c>
      <c r="C2096">
        <f>Table2[[#This Row],[NumStorePurchases]]</f>
        <v>7</v>
      </c>
      <c r="D2096">
        <f>Table2[[#This Row],[NumWebVisitsMonth]]</f>
        <v>2</v>
      </c>
      <c r="E2096" s="3">
        <f>Table12[[#This Row],[Age]]</f>
        <v>38</v>
      </c>
      <c r="F2096" t="s">
        <v>31</v>
      </c>
      <c r="G2096" t="str">
        <f>Table12[[#This Row],[DVAD]]</f>
        <v>36-45</v>
      </c>
      <c r="H2096" t="str">
        <f>Table12[[#This Row],[Kids]]</f>
        <v>No</v>
      </c>
      <c r="I2096" t="str">
        <f>Table12[[#This Row],[Teens]]</f>
        <v>Yes</v>
      </c>
    </row>
    <row r="2097" spans="1:9" ht="16.5" x14ac:dyDescent="0.3">
      <c r="A2097">
        <f>Table2[[#This Row],[NumWebPurchases]]</f>
        <v>4</v>
      </c>
      <c r="B2097">
        <f>Table2[[#This Row],[NumCatalogPurchases]]</f>
        <v>10</v>
      </c>
      <c r="C2097">
        <f>Table2[[#This Row],[NumStorePurchases]]</f>
        <v>7</v>
      </c>
      <c r="D2097">
        <f>Table2[[#This Row],[NumWebVisitsMonth]]</f>
        <v>1</v>
      </c>
      <c r="E2097" s="3">
        <f>Table12[[#This Row],[Age]]</f>
        <v>19</v>
      </c>
      <c r="F2097" t="s">
        <v>33</v>
      </c>
      <c r="G2097" t="str">
        <f>Table12[[#This Row],[DVAD]]</f>
        <v>16-25</v>
      </c>
      <c r="H2097" t="str">
        <f>Table12[[#This Row],[Kids]]</f>
        <v>No</v>
      </c>
      <c r="I2097" t="str">
        <f>Table12[[#This Row],[Teens]]</f>
        <v>No</v>
      </c>
    </row>
    <row r="2098" spans="1:9" ht="16.5" x14ac:dyDescent="0.3">
      <c r="A2098">
        <f>Table2[[#This Row],[NumWebPurchases]]</f>
        <v>10</v>
      </c>
      <c r="B2098">
        <f>Table2[[#This Row],[NumCatalogPurchases]]</f>
        <v>5</v>
      </c>
      <c r="C2098">
        <f>Table2[[#This Row],[NumStorePurchases]]</f>
        <v>7</v>
      </c>
      <c r="D2098">
        <f>Table2[[#This Row],[NumWebVisitsMonth]]</f>
        <v>8</v>
      </c>
      <c r="E2098" s="3">
        <f>Table12[[#This Row],[Age]]</f>
        <v>63</v>
      </c>
      <c r="F2098" t="s">
        <v>31</v>
      </c>
      <c r="G2098" t="str">
        <f>Table12[[#This Row],[DVAD]]</f>
        <v>56-65</v>
      </c>
      <c r="H2098" t="str">
        <f>Table12[[#This Row],[Kids]]</f>
        <v>No</v>
      </c>
      <c r="I2098" t="str">
        <f>Table12[[#This Row],[Teens]]</f>
        <v>Yes</v>
      </c>
    </row>
    <row r="2099" spans="1:9" ht="16.5" x14ac:dyDescent="0.3">
      <c r="A2099">
        <f>Table2[[#This Row],[NumWebPurchases]]</f>
        <v>1</v>
      </c>
      <c r="B2099">
        <f>Table2[[#This Row],[NumCatalogPurchases]]</f>
        <v>0</v>
      </c>
      <c r="C2099">
        <f>Table2[[#This Row],[NumStorePurchases]]</f>
        <v>3</v>
      </c>
      <c r="D2099">
        <f>Table2[[#This Row],[NumWebVisitsMonth]]</f>
        <v>5</v>
      </c>
      <c r="E2099" s="3">
        <f>Table12[[#This Row],[Age]]</f>
        <v>63</v>
      </c>
      <c r="F2099" t="s">
        <v>30</v>
      </c>
      <c r="G2099" t="str">
        <f>Table12[[#This Row],[DVAD]]</f>
        <v>56-65</v>
      </c>
      <c r="H2099" t="str">
        <f>Table12[[#This Row],[Kids]]</f>
        <v>Yes</v>
      </c>
      <c r="I2099" t="str">
        <f>Table12[[#This Row],[Teens]]</f>
        <v>Yes</v>
      </c>
    </row>
    <row r="2100" spans="1:9" ht="16.5" x14ac:dyDescent="0.3">
      <c r="A2100">
        <f>Table2[[#This Row],[NumWebPurchases]]</f>
        <v>3</v>
      </c>
      <c r="B2100">
        <f>Table2[[#This Row],[NumCatalogPurchases]]</f>
        <v>7</v>
      </c>
      <c r="C2100">
        <f>Table2[[#This Row],[NumStorePurchases]]</f>
        <v>8</v>
      </c>
      <c r="D2100">
        <f>Table2[[#This Row],[NumWebVisitsMonth]]</f>
        <v>1</v>
      </c>
      <c r="E2100" s="3">
        <f>Table12[[#This Row],[Age]]</f>
        <v>38</v>
      </c>
      <c r="F2100" t="s">
        <v>33</v>
      </c>
      <c r="G2100" t="str">
        <f>Table12[[#This Row],[DVAD]]</f>
        <v>36-45</v>
      </c>
      <c r="H2100" t="str">
        <f>Table12[[#This Row],[Kids]]</f>
        <v>No</v>
      </c>
      <c r="I2100" t="str">
        <f>Table12[[#This Row],[Teens]]</f>
        <v>No</v>
      </c>
    </row>
    <row r="2101" spans="1:9" ht="16.5" x14ac:dyDescent="0.3">
      <c r="A2101">
        <f>Table2[[#This Row],[NumWebPurchases]]</f>
        <v>4</v>
      </c>
      <c r="B2101">
        <f>Table2[[#This Row],[NumCatalogPurchases]]</f>
        <v>1</v>
      </c>
      <c r="C2101">
        <f>Table2[[#This Row],[NumStorePurchases]]</f>
        <v>5</v>
      </c>
      <c r="D2101">
        <f>Table2[[#This Row],[NumWebVisitsMonth]]</f>
        <v>6</v>
      </c>
      <c r="E2101" s="3">
        <f>Table12[[#This Row],[Age]]</f>
        <v>57</v>
      </c>
      <c r="F2101" t="s">
        <v>33</v>
      </c>
      <c r="G2101" t="str">
        <f>Table12[[#This Row],[DVAD]]</f>
        <v>56-65</v>
      </c>
      <c r="H2101" t="str">
        <f>Table12[[#This Row],[Kids]]</f>
        <v>Yes</v>
      </c>
      <c r="I2101" t="str">
        <f>Table12[[#This Row],[Teens]]</f>
        <v>Yes</v>
      </c>
    </row>
    <row r="2102" spans="1:9" ht="16.5" x14ac:dyDescent="0.3">
      <c r="A2102">
        <f>Table2[[#This Row],[NumWebPurchases]]</f>
        <v>4</v>
      </c>
      <c r="B2102">
        <f>Table2[[#This Row],[NumCatalogPurchases]]</f>
        <v>4</v>
      </c>
      <c r="C2102">
        <f>Table2[[#This Row],[NumStorePurchases]]</f>
        <v>10</v>
      </c>
      <c r="D2102">
        <f>Table2[[#This Row],[NumWebVisitsMonth]]</f>
        <v>6</v>
      </c>
      <c r="E2102" s="3">
        <f>Table12[[#This Row],[Age]]</f>
        <v>36</v>
      </c>
      <c r="F2102" t="s">
        <v>33</v>
      </c>
      <c r="G2102" t="str">
        <f>Table12[[#This Row],[DVAD]]</f>
        <v>36-45</v>
      </c>
      <c r="H2102" t="str">
        <f>Table12[[#This Row],[Kids]]</f>
        <v>Yes</v>
      </c>
      <c r="I2102" t="str">
        <f>Table12[[#This Row],[Teens]]</f>
        <v>No</v>
      </c>
    </row>
    <row r="2103" spans="1:9" ht="16.5" x14ac:dyDescent="0.3">
      <c r="A2103">
        <f>Table2[[#This Row],[NumWebPurchases]]</f>
        <v>2</v>
      </c>
      <c r="B2103">
        <f>Table2[[#This Row],[NumCatalogPurchases]]</f>
        <v>3</v>
      </c>
      <c r="C2103">
        <f>Table2[[#This Row],[NumStorePurchases]]</f>
        <v>4</v>
      </c>
      <c r="D2103">
        <f>Table2[[#This Row],[NumWebVisitsMonth]]</f>
        <v>6</v>
      </c>
      <c r="E2103" s="3">
        <f>Table12[[#This Row],[Age]]</f>
        <v>37</v>
      </c>
      <c r="F2103" t="s">
        <v>31</v>
      </c>
      <c r="G2103" t="str">
        <f>Table12[[#This Row],[DVAD]]</f>
        <v>36-45</v>
      </c>
      <c r="H2103" t="str">
        <f>Table12[[#This Row],[Kids]]</f>
        <v>No</v>
      </c>
      <c r="I2103" t="str">
        <f>Table12[[#This Row],[Teens]]</f>
        <v>Yes</v>
      </c>
    </row>
    <row r="2104" spans="1:9" ht="16.5" x14ac:dyDescent="0.3">
      <c r="A2104">
        <f>Table2[[#This Row],[NumWebPurchases]]</f>
        <v>1</v>
      </c>
      <c r="B2104">
        <f>Table2[[#This Row],[NumCatalogPurchases]]</f>
        <v>0</v>
      </c>
      <c r="C2104">
        <f>Table2[[#This Row],[NumStorePurchases]]</f>
        <v>3</v>
      </c>
      <c r="D2104">
        <f>Table2[[#This Row],[NumWebVisitsMonth]]</f>
        <v>4</v>
      </c>
      <c r="E2104" s="3">
        <f>Table12[[#This Row],[Age]]</f>
        <v>38</v>
      </c>
      <c r="F2104" t="s">
        <v>33</v>
      </c>
      <c r="G2104" t="str">
        <f>Table12[[#This Row],[DVAD]]</f>
        <v>36-45</v>
      </c>
      <c r="H2104" t="str">
        <f>Table12[[#This Row],[Kids]]</f>
        <v>Yes</v>
      </c>
      <c r="I2104" t="str">
        <f>Table12[[#This Row],[Teens]]</f>
        <v>Yes</v>
      </c>
    </row>
    <row r="2105" spans="1:9" ht="16.5" x14ac:dyDescent="0.3">
      <c r="A2105">
        <f>Table2[[#This Row],[NumWebPurchases]]</f>
        <v>6</v>
      </c>
      <c r="B2105">
        <f>Table2[[#This Row],[NumCatalogPurchases]]</f>
        <v>7</v>
      </c>
      <c r="C2105">
        <f>Table2[[#This Row],[NumStorePurchases]]</f>
        <v>11</v>
      </c>
      <c r="D2105">
        <f>Table2[[#This Row],[NumWebVisitsMonth]]</f>
        <v>3</v>
      </c>
      <c r="E2105" s="3">
        <f>Table12[[#This Row],[Age]]</f>
        <v>65</v>
      </c>
      <c r="F2105" t="s">
        <v>33</v>
      </c>
      <c r="G2105" t="str">
        <f>Table12[[#This Row],[DVAD]]</f>
        <v>56-65</v>
      </c>
      <c r="H2105" t="str">
        <f>Table12[[#This Row],[Kids]]</f>
        <v>No</v>
      </c>
      <c r="I2105" t="str">
        <f>Table12[[#This Row],[Teens]]</f>
        <v>Yes</v>
      </c>
    </row>
    <row r="2106" spans="1:9" ht="16.5" x14ac:dyDescent="0.3">
      <c r="A2106">
        <f>Table2[[#This Row],[NumWebPurchases]]</f>
        <v>1</v>
      </c>
      <c r="B2106">
        <f>Table2[[#This Row],[NumCatalogPurchases]]</f>
        <v>0</v>
      </c>
      <c r="C2106">
        <f>Table2[[#This Row],[NumStorePurchases]]</f>
        <v>3</v>
      </c>
      <c r="D2106">
        <f>Table2[[#This Row],[NumWebVisitsMonth]]</f>
        <v>9</v>
      </c>
      <c r="E2106" s="3">
        <f>Table12[[#This Row],[Age]]</f>
        <v>28</v>
      </c>
      <c r="F2106" t="s">
        <v>33</v>
      </c>
      <c r="G2106" t="str">
        <f>Table12[[#This Row],[DVAD]]</f>
        <v>26-35</v>
      </c>
      <c r="H2106" t="str">
        <f>Table12[[#This Row],[Kids]]</f>
        <v>Yes</v>
      </c>
      <c r="I2106" t="str">
        <f>Table12[[#This Row],[Teens]]</f>
        <v>No</v>
      </c>
    </row>
    <row r="2107" spans="1:9" ht="16.5" x14ac:dyDescent="0.3">
      <c r="A2107">
        <f>Table2[[#This Row],[NumWebPurchases]]</f>
        <v>8</v>
      </c>
      <c r="B2107">
        <f>Table2[[#This Row],[NumCatalogPurchases]]</f>
        <v>4</v>
      </c>
      <c r="C2107">
        <f>Table2[[#This Row],[NumStorePurchases]]</f>
        <v>6</v>
      </c>
      <c r="D2107">
        <f>Table2[[#This Row],[NumWebVisitsMonth]]</f>
        <v>3</v>
      </c>
      <c r="E2107" s="3">
        <f>Table12[[#This Row],[Age]]</f>
        <v>40</v>
      </c>
      <c r="F2107" t="s">
        <v>33</v>
      </c>
      <c r="G2107" t="str">
        <f>Table12[[#This Row],[DVAD]]</f>
        <v>36-45</v>
      </c>
      <c r="H2107" t="str">
        <f>Table12[[#This Row],[Kids]]</f>
        <v>No</v>
      </c>
      <c r="I2107" t="str">
        <f>Table12[[#This Row],[Teens]]</f>
        <v>Yes</v>
      </c>
    </row>
    <row r="2108" spans="1:9" ht="16.5" x14ac:dyDescent="0.3">
      <c r="A2108">
        <f>Table2[[#This Row],[NumWebPurchases]]</f>
        <v>2</v>
      </c>
      <c r="B2108">
        <f>Table2[[#This Row],[NumCatalogPurchases]]</f>
        <v>0</v>
      </c>
      <c r="C2108">
        <f>Table2[[#This Row],[NumStorePurchases]]</f>
        <v>4</v>
      </c>
      <c r="D2108">
        <f>Table2[[#This Row],[NumWebVisitsMonth]]</f>
        <v>6</v>
      </c>
      <c r="E2108" s="3">
        <f>Table12[[#This Row],[Age]]</f>
        <v>41</v>
      </c>
      <c r="F2108" t="s">
        <v>33</v>
      </c>
      <c r="G2108" t="str">
        <f>Table12[[#This Row],[DVAD]]</f>
        <v>36-45</v>
      </c>
      <c r="H2108" t="str">
        <f>Table12[[#This Row],[Kids]]</f>
        <v>No</v>
      </c>
      <c r="I2108" t="str">
        <f>Table12[[#This Row],[Teens]]</f>
        <v>No</v>
      </c>
    </row>
    <row r="2109" spans="1:9" ht="16.5" x14ac:dyDescent="0.3">
      <c r="A2109">
        <f>Table2[[#This Row],[NumWebPurchases]]</f>
        <v>2</v>
      </c>
      <c r="B2109">
        <f>Table2[[#This Row],[NumCatalogPurchases]]</f>
        <v>0</v>
      </c>
      <c r="C2109">
        <f>Table2[[#This Row],[NumStorePurchases]]</f>
        <v>3</v>
      </c>
      <c r="D2109">
        <f>Table2[[#This Row],[NumWebVisitsMonth]]</f>
        <v>7</v>
      </c>
      <c r="E2109" s="3">
        <f>Table12[[#This Row],[Age]]</f>
        <v>26</v>
      </c>
      <c r="F2109" t="s">
        <v>35</v>
      </c>
      <c r="G2109" t="str">
        <f>Table12[[#This Row],[DVAD]]</f>
        <v>26-35</v>
      </c>
      <c r="H2109" t="str">
        <f>Table12[[#This Row],[Kids]]</f>
        <v>Yes</v>
      </c>
      <c r="I2109" t="str">
        <f>Table12[[#This Row],[Teens]]</f>
        <v>No</v>
      </c>
    </row>
    <row r="2110" spans="1:9" ht="16.5" x14ac:dyDescent="0.3">
      <c r="A2110">
        <f>Table2[[#This Row],[NumWebPurchases]]</f>
        <v>2</v>
      </c>
      <c r="B2110">
        <f>Table2[[#This Row],[NumCatalogPurchases]]</f>
        <v>1</v>
      </c>
      <c r="C2110">
        <f>Table2[[#This Row],[NumStorePurchases]]</f>
        <v>4</v>
      </c>
      <c r="D2110">
        <f>Table2[[#This Row],[NumWebVisitsMonth]]</f>
        <v>4</v>
      </c>
      <c r="E2110" s="3">
        <f>Table12[[#This Row],[Age]]</f>
        <v>51</v>
      </c>
      <c r="F2110" t="s">
        <v>33</v>
      </c>
      <c r="G2110" t="str">
        <f>Table12[[#This Row],[DVAD]]</f>
        <v>46-55</v>
      </c>
      <c r="H2110" t="str">
        <f>Table12[[#This Row],[Kids]]</f>
        <v>No</v>
      </c>
      <c r="I2110" t="str">
        <f>Table12[[#This Row],[Teens]]</f>
        <v>Yes</v>
      </c>
    </row>
    <row r="2111" spans="1:9" ht="16.5" x14ac:dyDescent="0.3">
      <c r="A2111">
        <f>Table2[[#This Row],[NumWebPurchases]]</f>
        <v>7</v>
      </c>
      <c r="B2111">
        <f>Table2[[#This Row],[NumCatalogPurchases]]</f>
        <v>2</v>
      </c>
      <c r="C2111">
        <f>Table2[[#This Row],[NumStorePurchases]]</f>
        <v>8</v>
      </c>
      <c r="D2111">
        <f>Table2[[#This Row],[NumWebVisitsMonth]]</f>
        <v>5</v>
      </c>
      <c r="E2111" s="3">
        <f>Table12[[#This Row],[Age]]</f>
        <v>42</v>
      </c>
      <c r="F2111" t="s">
        <v>30</v>
      </c>
      <c r="G2111" t="str">
        <f>Table12[[#This Row],[DVAD]]</f>
        <v>36-45</v>
      </c>
      <c r="H2111" t="str">
        <f>Table12[[#This Row],[Kids]]</f>
        <v>No</v>
      </c>
      <c r="I2111" t="str">
        <f>Table12[[#This Row],[Teens]]</f>
        <v>Yes</v>
      </c>
    </row>
    <row r="2112" spans="1:9" ht="16.5" x14ac:dyDescent="0.3">
      <c r="A2112">
        <f>Table2[[#This Row],[NumWebPurchases]]</f>
        <v>5</v>
      </c>
      <c r="B2112">
        <f>Table2[[#This Row],[NumCatalogPurchases]]</f>
        <v>1</v>
      </c>
      <c r="C2112">
        <f>Table2[[#This Row],[NumStorePurchases]]</f>
        <v>4</v>
      </c>
      <c r="D2112">
        <f>Table2[[#This Row],[NumWebVisitsMonth]]</f>
        <v>7</v>
      </c>
      <c r="E2112" s="3">
        <f>Table12[[#This Row],[Age]]</f>
        <v>64</v>
      </c>
      <c r="F2112" t="s">
        <v>38</v>
      </c>
      <c r="G2112" t="str">
        <f>Table12[[#This Row],[DVAD]]</f>
        <v>56-65</v>
      </c>
      <c r="H2112" t="str">
        <f>Table12[[#This Row],[Kids]]</f>
        <v>No</v>
      </c>
      <c r="I2112" t="str">
        <f>Table12[[#This Row],[Teens]]</f>
        <v>Yes</v>
      </c>
    </row>
    <row r="2113" spans="1:9" ht="16.5" x14ac:dyDescent="0.3">
      <c r="A2113">
        <f>Table2[[#This Row],[NumWebPurchases]]</f>
        <v>5</v>
      </c>
      <c r="B2113">
        <f>Table2[[#This Row],[NumCatalogPurchases]]</f>
        <v>3</v>
      </c>
      <c r="C2113">
        <f>Table2[[#This Row],[NumStorePurchases]]</f>
        <v>12</v>
      </c>
      <c r="D2113">
        <f>Table2[[#This Row],[NumWebVisitsMonth]]</f>
        <v>2</v>
      </c>
      <c r="E2113" s="3">
        <f>Table12[[#This Row],[Age]]</f>
        <v>51</v>
      </c>
      <c r="F2113" t="s">
        <v>31</v>
      </c>
      <c r="G2113" t="str">
        <f>Table12[[#This Row],[DVAD]]</f>
        <v>46-55</v>
      </c>
      <c r="H2113" t="str">
        <f>Table12[[#This Row],[Kids]]</f>
        <v>No</v>
      </c>
      <c r="I2113" t="str">
        <f>Table12[[#This Row],[Teens]]</f>
        <v>No</v>
      </c>
    </row>
    <row r="2114" spans="1:9" ht="16.5" x14ac:dyDescent="0.3">
      <c r="A2114">
        <f>Table2[[#This Row],[NumWebPurchases]]</f>
        <v>8</v>
      </c>
      <c r="B2114">
        <f>Table2[[#This Row],[NumCatalogPurchases]]</f>
        <v>2</v>
      </c>
      <c r="C2114">
        <f>Table2[[#This Row],[NumStorePurchases]]</f>
        <v>7</v>
      </c>
      <c r="D2114">
        <f>Table2[[#This Row],[NumWebVisitsMonth]]</f>
        <v>7</v>
      </c>
      <c r="E2114" s="3">
        <f>Table12[[#This Row],[Age]]</f>
        <v>58</v>
      </c>
      <c r="F2114" t="s">
        <v>31</v>
      </c>
      <c r="G2114" t="str">
        <f>Table12[[#This Row],[DVAD]]</f>
        <v>56-65</v>
      </c>
      <c r="H2114" t="str">
        <f>Table12[[#This Row],[Kids]]</f>
        <v>Yes</v>
      </c>
      <c r="I2114" t="str">
        <f>Table12[[#This Row],[Teens]]</f>
        <v>Yes</v>
      </c>
    </row>
    <row r="2115" spans="1:9" ht="16.5" x14ac:dyDescent="0.3">
      <c r="A2115">
        <f>Table2[[#This Row],[NumWebPurchases]]</f>
        <v>7</v>
      </c>
      <c r="B2115">
        <f>Table2[[#This Row],[NumCatalogPurchases]]</f>
        <v>3</v>
      </c>
      <c r="C2115">
        <f>Table2[[#This Row],[NumStorePurchases]]</f>
        <v>13</v>
      </c>
      <c r="D2115">
        <f>Table2[[#This Row],[NumWebVisitsMonth]]</f>
        <v>6</v>
      </c>
      <c r="E2115" s="3">
        <f>Table12[[#This Row],[Age]]</f>
        <v>31</v>
      </c>
      <c r="F2115" t="s">
        <v>31</v>
      </c>
      <c r="G2115" t="str">
        <f>Table12[[#This Row],[DVAD]]</f>
        <v>26-35</v>
      </c>
      <c r="H2115" t="str">
        <f>Table12[[#This Row],[Kids]]</f>
        <v>No</v>
      </c>
      <c r="I2115" t="str">
        <f>Table12[[#This Row],[Teens]]</f>
        <v>No</v>
      </c>
    </row>
    <row r="2116" spans="1:9" ht="16.5" x14ac:dyDescent="0.3">
      <c r="A2116">
        <f>Table2[[#This Row],[NumWebPurchases]]</f>
        <v>1</v>
      </c>
      <c r="B2116">
        <f>Table2[[#This Row],[NumCatalogPurchases]]</f>
        <v>0</v>
      </c>
      <c r="C2116">
        <f>Table2[[#This Row],[NumStorePurchases]]</f>
        <v>3</v>
      </c>
      <c r="D2116">
        <f>Table2[[#This Row],[NumWebVisitsMonth]]</f>
        <v>4</v>
      </c>
      <c r="E2116" s="3">
        <f>Table12[[#This Row],[Age]]</f>
        <v>61</v>
      </c>
      <c r="F2116" t="s">
        <v>33</v>
      </c>
      <c r="G2116" t="str">
        <f>Table12[[#This Row],[DVAD]]</f>
        <v>56-65</v>
      </c>
      <c r="H2116" t="str">
        <f>Table12[[#This Row],[Kids]]</f>
        <v>Yes</v>
      </c>
      <c r="I2116" t="str">
        <f>Table12[[#This Row],[Teens]]</f>
        <v>Yes</v>
      </c>
    </row>
    <row r="2117" spans="1:9" ht="16.5" x14ac:dyDescent="0.3">
      <c r="A2117">
        <f>Table2[[#This Row],[NumWebPurchases]]</f>
        <v>2</v>
      </c>
      <c r="B2117">
        <f>Table2[[#This Row],[NumCatalogPurchases]]</f>
        <v>2</v>
      </c>
      <c r="C2117">
        <f>Table2[[#This Row],[NumStorePurchases]]</f>
        <v>2</v>
      </c>
      <c r="D2117">
        <f>Table2[[#This Row],[NumWebVisitsMonth]]</f>
        <v>5</v>
      </c>
      <c r="E2117" s="3">
        <f>Table12[[#This Row],[Age]]</f>
        <v>39</v>
      </c>
      <c r="F2117" t="s">
        <v>31</v>
      </c>
      <c r="G2117" t="str">
        <f>Table12[[#This Row],[DVAD]]</f>
        <v>36-45</v>
      </c>
      <c r="H2117" t="str">
        <f>Table12[[#This Row],[Kids]]</f>
        <v>No</v>
      </c>
      <c r="I2117" t="str">
        <f>Table12[[#This Row],[Teens]]</f>
        <v>Yes</v>
      </c>
    </row>
    <row r="2118" spans="1:9" ht="16.5" x14ac:dyDescent="0.3">
      <c r="A2118">
        <f>Table2[[#This Row],[NumWebPurchases]]</f>
        <v>7</v>
      </c>
      <c r="B2118">
        <f>Table2[[#This Row],[NumCatalogPurchases]]</f>
        <v>1</v>
      </c>
      <c r="C2118">
        <f>Table2[[#This Row],[NumStorePurchases]]</f>
        <v>6</v>
      </c>
      <c r="D2118">
        <f>Table2[[#This Row],[NumWebVisitsMonth]]</f>
        <v>7</v>
      </c>
      <c r="E2118" s="3">
        <f>Table12[[#This Row],[Age]]</f>
        <v>59</v>
      </c>
      <c r="F2118" t="s">
        <v>33</v>
      </c>
      <c r="G2118" t="str">
        <f>Table12[[#This Row],[DVAD]]</f>
        <v>56-65</v>
      </c>
      <c r="H2118" t="str">
        <f>Table12[[#This Row],[Kids]]</f>
        <v>No</v>
      </c>
      <c r="I2118" t="str">
        <f>Table12[[#This Row],[Teens]]</f>
        <v>Yes</v>
      </c>
    </row>
    <row r="2119" spans="1:9" ht="16.5" x14ac:dyDescent="0.3">
      <c r="A2119">
        <f>Table2[[#This Row],[NumWebPurchases]]</f>
        <v>6</v>
      </c>
      <c r="B2119">
        <f>Table2[[#This Row],[NumCatalogPurchases]]</f>
        <v>8</v>
      </c>
      <c r="C2119">
        <f>Table2[[#This Row],[NumStorePurchases]]</f>
        <v>10</v>
      </c>
      <c r="D2119">
        <f>Table2[[#This Row],[NumWebVisitsMonth]]</f>
        <v>4</v>
      </c>
      <c r="E2119" s="3">
        <f>Table12[[#This Row],[Age]]</f>
        <v>44</v>
      </c>
      <c r="F2119" t="s">
        <v>31</v>
      </c>
      <c r="G2119" t="str">
        <f>Table12[[#This Row],[DVAD]]</f>
        <v>36-45</v>
      </c>
      <c r="H2119" t="str">
        <f>Table12[[#This Row],[Kids]]</f>
        <v>No</v>
      </c>
      <c r="I2119" t="str">
        <f>Table12[[#This Row],[Teens]]</f>
        <v>Yes</v>
      </c>
    </row>
    <row r="2120" spans="1:9" ht="16.5" x14ac:dyDescent="0.3">
      <c r="A2120">
        <f>Table2[[#This Row],[NumWebPurchases]]</f>
        <v>2</v>
      </c>
      <c r="B2120">
        <f>Table2[[#This Row],[NumCatalogPurchases]]</f>
        <v>0</v>
      </c>
      <c r="C2120">
        <f>Table2[[#This Row],[NumStorePurchases]]</f>
        <v>3</v>
      </c>
      <c r="D2120">
        <f>Table2[[#This Row],[NumWebVisitsMonth]]</f>
        <v>7</v>
      </c>
      <c r="E2120" s="3">
        <f>Table12[[#This Row],[Age]]</f>
        <v>32</v>
      </c>
      <c r="F2120" t="s">
        <v>30</v>
      </c>
      <c r="G2120" t="str">
        <f>Table12[[#This Row],[DVAD]]</f>
        <v>26-35</v>
      </c>
      <c r="H2120" t="str">
        <f>Table12[[#This Row],[Kids]]</f>
        <v>Yes</v>
      </c>
      <c r="I2120" t="str">
        <f>Table12[[#This Row],[Teens]]</f>
        <v>No</v>
      </c>
    </row>
    <row r="2121" spans="1:9" ht="16.5" x14ac:dyDescent="0.3">
      <c r="A2121">
        <f>Table2[[#This Row],[NumWebPurchases]]</f>
        <v>6</v>
      </c>
      <c r="B2121">
        <f>Table2[[#This Row],[NumCatalogPurchases]]</f>
        <v>8</v>
      </c>
      <c r="C2121">
        <f>Table2[[#This Row],[NumStorePurchases]]</f>
        <v>11</v>
      </c>
      <c r="D2121">
        <f>Table2[[#This Row],[NumWebVisitsMonth]]</f>
        <v>2</v>
      </c>
      <c r="E2121" s="3">
        <f>Table12[[#This Row],[Age]]</f>
        <v>62</v>
      </c>
      <c r="F2121" t="s">
        <v>35</v>
      </c>
      <c r="G2121" t="str">
        <f>Table12[[#This Row],[DVAD]]</f>
        <v>56-65</v>
      </c>
      <c r="H2121" t="str">
        <f>Table12[[#This Row],[Kids]]</f>
        <v>No</v>
      </c>
      <c r="I2121" t="str">
        <f>Table12[[#This Row],[Teens]]</f>
        <v>Yes</v>
      </c>
    </row>
    <row r="2122" spans="1:9" ht="16.5" x14ac:dyDescent="0.3">
      <c r="A2122">
        <f>Table2[[#This Row],[NumWebPurchases]]</f>
        <v>3</v>
      </c>
      <c r="B2122">
        <f>Table2[[#This Row],[NumCatalogPurchases]]</f>
        <v>10</v>
      </c>
      <c r="C2122">
        <f>Table2[[#This Row],[NumStorePurchases]]</f>
        <v>8</v>
      </c>
      <c r="D2122">
        <f>Table2[[#This Row],[NumWebVisitsMonth]]</f>
        <v>2</v>
      </c>
      <c r="E2122" s="3">
        <f>Table12[[#This Row],[Age]]</f>
        <v>51</v>
      </c>
      <c r="F2122" t="s">
        <v>31</v>
      </c>
      <c r="G2122" t="str">
        <f>Table12[[#This Row],[DVAD]]</f>
        <v>46-55</v>
      </c>
      <c r="H2122" t="str">
        <f>Table12[[#This Row],[Kids]]</f>
        <v>No</v>
      </c>
      <c r="I2122" t="str">
        <f>Table12[[#This Row],[Teens]]</f>
        <v>No</v>
      </c>
    </row>
    <row r="2123" spans="1:9" ht="16.5" x14ac:dyDescent="0.3">
      <c r="A2123">
        <f>Table2[[#This Row],[NumWebPurchases]]</f>
        <v>0</v>
      </c>
      <c r="B2123">
        <f>Table2[[#This Row],[NumCatalogPurchases]]</f>
        <v>1</v>
      </c>
      <c r="C2123">
        <f>Table2[[#This Row],[NumStorePurchases]]</f>
        <v>2</v>
      </c>
      <c r="D2123">
        <f>Table2[[#This Row],[NumWebVisitsMonth]]</f>
        <v>7</v>
      </c>
      <c r="E2123" s="3">
        <f>Table12[[#This Row],[Age]]</f>
        <v>41</v>
      </c>
      <c r="F2123" t="s">
        <v>31</v>
      </c>
      <c r="G2123" t="str">
        <f>Table12[[#This Row],[DVAD]]</f>
        <v>36-45</v>
      </c>
      <c r="H2123" t="str">
        <f>Table12[[#This Row],[Kids]]</f>
        <v>Yes</v>
      </c>
      <c r="I2123" t="str">
        <f>Table12[[#This Row],[Teens]]</f>
        <v>No</v>
      </c>
    </row>
    <row r="2124" spans="1:9" ht="16.5" x14ac:dyDescent="0.3">
      <c r="A2124">
        <f>Table2[[#This Row],[NumWebPurchases]]</f>
        <v>3</v>
      </c>
      <c r="B2124">
        <f>Table2[[#This Row],[NumCatalogPurchases]]</f>
        <v>0</v>
      </c>
      <c r="C2124">
        <f>Table2[[#This Row],[NumStorePurchases]]</f>
        <v>4</v>
      </c>
      <c r="D2124">
        <f>Table2[[#This Row],[NumWebVisitsMonth]]</f>
        <v>7</v>
      </c>
      <c r="E2124" s="3">
        <f>Table12[[#This Row],[Age]]</f>
        <v>36</v>
      </c>
      <c r="F2124" t="s">
        <v>33</v>
      </c>
      <c r="G2124" t="str">
        <f>Table12[[#This Row],[DVAD]]</f>
        <v>36-45</v>
      </c>
      <c r="H2124" t="str">
        <f>Table12[[#This Row],[Kids]]</f>
        <v>Yes</v>
      </c>
      <c r="I2124" t="str">
        <f>Table12[[#This Row],[Teens]]</f>
        <v>No</v>
      </c>
    </row>
    <row r="2125" spans="1:9" ht="16.5" x14ac:dyDescent="0.3">
      <c r="A2125">
        <f>Table2[[#This Row],[NumWebPurchases]]</f>
        <v>1</v>
      </c>
      <c r="B2125">
        <f>Table2[[#This Row],[NumCatalogPurchases]]</f>
        <v>0</v>
      </c>
      <c r="C2125">
        <f>Table2[[#This Row],[NumStorePurchases]]</f>
        <v>2</v>
      </c>
      <c r="D2125">
        <f>Table2[[#This Row],[NumWebVisitsMonth]]</f>
        <v>7</v>
      </c>
      <c r="E2125" s="3">
        <f>Table12[[#This Row],[Age]]</f>
        <v>37</v>
      </c>
      <c r="F2125" t="s">
        <v>33</v>
      </c>
      <c r="G2125" t="str">
        <f>Table12[[#This Row],[DVAD]]</f>
        <v>36-45</v>
      </c>
      <c r="H2125" t="str">
        <f>Table12[[#This Row],[Kids]]</f>
        <v>Yes</v>
      </c>
      <c r="I2125" t="str">
        <f>Table12[[#This Row],[Teens]]</f>
        <v>Yes</v>
      </c>
    </row>
    <row r="2126" spans="1:9" ht="16.5" x14ac:dyDescent="0.3">
      <c r="A2126">
        <f>Table2[[#This Row],[NumWebPurchases]]</f>
        <v>3</v>
      </c>
      <c r="B2126">
        <f>Table2[[#This Row],[NumCatalogPurchases]]</f>
        <v>0</v>
      </c>
      <c r="C2126">
        <f>Table2[[#This Row],[NumStorePurchases]]</f>
        <v>4</v>
      </c>
      <c r="D2126">
        <f>Table2[[#This Row],[NumWebVisitsMonth]]</f>
        <v>8</v>
      </c>
      <c r="E2126" s="3">
        <f>Table12[[#This Row],[Age]]</f>
        <v>32</v>
      </c>
      <c r="F2126" t="s">
        <v>31</v>
      </c>
      <c r="G2126" t="str">
        <f>Table12[[#This Row],[DVAD]]</f>
        <v>26-35</v>
      </c>
      <c r="H2126" t="str">
        <f>Table12[[#This Row],[Kids]]</f>
        <v>No</v>
      </c>
      <c r="I2126" t="str">
        <f>Table12[[#This Row],[Teens]]</f>
        <v>Yes</v>
      </c>
    </row>
    <row r="2127" spans="1:9" ht="16.5" x14ac:dyDescent="0.3">
      <c r="A2127">
        <f>Table2[[#This Row],[NumWebPurchases]]</f>
        <v>5</v>
      </c>
      <c r="B2127">
        <f>Table2[[#This Row],[NumCatalogPurchases]]</f>
        <v>2</v>
      </c>
      <c r="C2127">
        <f>Table2[[#This Row],[NumStorePurchases]]</f>
        <v>12</v>
      </c>
      <c r="D2127">
        <f>Table2[[#This Row],[NumWebVisitsMonth]]</f>
        <v>5</v>
      </c>
      <c r="E2127" s="3">
        <f>Table12[[#This Row],[Age]]</f>
        <v>56</v>
      </c>
      <c r="F2127" t="s">
        <v>31</v>
      </c>
      <c r="G2127" t="str">
        <f>Table12[[#This Row],[DVAD]]</f>
        <v>56-65</v>
      </c>
      <c r="H2127" t="str">
        <f>Table12[[#This Row],[Kids]]</f>
        <v>No</v>
      </c>
      <c r="I2127" t="str">
        <f>Table12[[#This Row],[Teens]]</f>
        <v>Yes</v>
      </c>
    </row>
    <row r="2128" spans="1:9" ht="16.5" x14ac:dyDescent="0.3">
      <c r="A2128">
        <f>Table2[[#This Row],[NumWebPurchases]]</f>
        <v>1</v>
      </c>
      <c r="B2128">
        <f>Table2[[#This Row],[NumCatalogPurchases]]</f>
        <v>0</v>
      </c>
      <c r="C2128">
        <f>Table2[[#This Row],[NumStorePurchases]]</f>
        <v>4</v>
      </c>
      <c r="D2128">
        <f>Table2[[#This Row],[NumWebVisitsMonth]]</f>
        <v>5</v>
      </c>
      <c r="E2128" s="3">
        <f>Table12[[#This Row],[Age]]</f>
        <v>57</v>
      </c>
      <c r="F2128" t="s">
        <v>33</v>
      </c>
      <c r="G2128" t="str">
        <f>Table12[[#This Row],[DVAD]]</f>
        <v>56-65</v>
      </c>
      <c r="H2128" t="str">
        <f>Table12[[#This Row],[Kids]]</f>
        <v>Yes</v>
      </c>
      <c r="I2128" t="str">
        <f>Table12[[#This Row],[Teens]]</f>
        <v>Yes</v>
      </c>
    </row>
    <row r="2129" spans="1:9" ht="16.5" x14ac:dyDescent="0.3">
      <c r="A2129">
        <f>Table2[[#This Row],[NumWebPurchases]]</f>
        <v>5</v>
      </c>
      <c r="B2129">
        <f>Table2[[#This Row],[NumCatalogPurchases]]</f>
        <v>6</v>
      </c>
      <c r="C2129">
        <f>Table2[[#This Row],[NumStorePurchases]]</f>
        <v>12</v>
      </c>
      <c r="D2129">
        <f>Table2[[#This Row],[NumWebVisitsMonth]]</f>
        <v>2</v>
      </c>
      <c r="E2129" s="3">
        <f>Table12[[#This Row],[Age]]</f>
        <v>41</v>
      </c>
      <c r="F2129" t="s">
        <v>33</v>
      </c>
      <c r="G2129" t="str">
        <f>Table12[[#This Row],[DVAD]]</f>
        <v>36-45</v>
      </c>
      <c r="H2129" t="str">
        <f>Table12[[#This Row],[Kids]]</f>
        <v>No</v>
      </c>
      <c r="I2129" t="str">
        <f>Table12[[#This Row],[Teens]]</f>
        <v>No</v>
      </c>
    </row>
    <row r="2130" spans="1:9" ht="16.5" x14ac:dyDescent="0.3">
      <c r="A2130">
        <f>Table2[[#This Row],[NumWebPurchases]]</f>
        <v>7</v>
      </c>
      <c r="B2130">
        <f>Table2[[#This Row],[NumCatalogPurchases]]</f>
        <v>1</v>
      </c>
      <c r="C2130">
        <f>Table2[[#This Row],[NumStorePurchases]]</f>
        <v>8</v>
      </c>
      <c r="D2130">
        <f>Table2[[#This Row],[NumWebVisitsMonth]]</f>
        <v>5</v>
      </c>
      <c r="E2130" s="3">
        <f>Table12[[#This Row],[Age]]</f>
        <v>47</v>
      </c>
      <c r="F2130" t="s">
        <v>31</v>
      </c>
      <c r="G2130" t="str">
        <f>Table12[[#This Row],[DVAD]]</f>
        <v>46-55</v>
      </c>
      <c r="H2130" t="str">
        <f>Table12[[#This Row],[Kids]]</f>
        <v>No</v>
      </c>
      <c r="I2130" t="str">
        <f>Table12[[#This Row],[Teens]]</f>
        <v>Yes</v>
      </c>
    </row>
    <row r="2131" spans="1:9" ht="16.5" x14ac:dyDescent="0.3">
      <c r="A2131">
        <f>Table2[[#This Row],[NumWebPurchases]]</f>
        <v>4</v>
      </c>
      <c r="B2131">
        <f>Table2[[#This Row],[NumCatalogPurchases]]</f>
        <v>3</v>
      </c>
      <c r="C2131">
        <f>Table2[[#This Row],[NumStorePurchases]]</f>
        <v>10</v>
      </c>
      <c r="D2131">
        <f>Table2[[#This Row],[NumWebVisitsMonth]]</f>
        <v>2</v>
      </c>
      <c r="E2131" s="3">
        <f>Table12[[#This Row],[Age]]</f>
        <v>27</v>
      </c>
      <c r="F2131" t="s">
        <v>31</v>
      </c>
      <c r="G2131" t="str">
        <f>Table12[[#This Row],[DVAD]]</f>
        <v>26-35</v>
      </c>
      <c r="H2131" t="str">
        <f>Table12[[#This Row],[Kids]]</f>
        <v>No</v>
      </c>
      <c r="I2131" t="str">
        <f>Table12[[#This Row],[Teens]]</f>
        <v>No</v>
      </c>
    </row>
    <row r="2132" spans="1:9" ht="16.5" x14ac:dyDescent="0.3">
      <c r="A2132">
        <f>Table2[[#This Row],[NumWebPurchases]]</f>
        <v>8</v>
      </c>
      <c r="B2132">
        <f>Table2[[#This Row],[NumCatalogPurchases]]</f>
        <v>4</v>
      </c>
      <c r="C2132">
        <f>Table2[[#This Row],[NumStorePurchases]]</f>
        <v>7</v>
      </c>
      <c r="D2132">
        <f>Table2[[#This Row],[NumWebVisitsMonth]]</f>
        <v>6</v>
      </c>
      <c r="E2132" s="3">
        <f>Table12[[#This Row],[Age]]</f>
        <v>47</v>
      </c>
      <c r="F2132" t="s">
        <v>35</v>
      </c>
      <c r="G2132" t="str">
        <f>Table12[[#This Row],[DVAD]]</f>
        <v>46-55</v>
      </c>
      <c r="H2132" t="str">
        <f>Table12[[#This Row],[Kids]]</f>
        <v>No</v>
      </c>
      <c r="I2132" t="str">
        <f>Table12[[#This Row],[Teens]]</f>
        <v>No</v>
      </c>
    </row>
    <row r="2133" spans="1:9" ht="16.5" x14ac:dyDescent="0.3">
      <c r="A2133">
        <f>Table2[[#This Row],[NumWebPurchases]]</f>
        <v>1</v>
      </c>
      <c r="B2133">
        <f>Table2[[#This Row],[NumCatalogPurchases]]</f>
        <v>0</v>
      </c>
      <c r="C2133">
        <f>Table2[[#This Row],[NumStorePurchases]]</f>
        <v>2</v>
      </c>
      <c r="D2133">
        <f>Table2[[#This Row],[NumWebVisitsMonth]]</f>
        <v>7</v>
      </c>
      <c r="E2133" s="3">
        <f>Table12[[#This Row],[Age]]</f>
        <v>39</v>
      </c>
      <c r="F2133" t="s">
        <v>30</v>
      </c>
      <c r="G2133" t="str">
        <f>Table12[[#This Row],[DVAD]]</f>
        <v>36-45</v>
      </c>
      <c r="H2133" t="str">
        <f>Table12[[#This Row],[Kids]]</f>
        <v>Yes</v>
      </c>
      <c r="I2133" t="str">
        <f>Table12[[#This Row],[Teens]]</f>
        <v>Yes</v>
      </c>
    </row>
    <row r="2134" spans="1:9" ht="16.5" x14ac:dyDescent="0.3">
      <c r="A2134">
        <f>Table2[[#This Row],[NumWebPurchases]]</f>
        <v>1</v>
      </c>
      <c r="B2134">
        <f>Table2[[#This Row],[NumCatalogPurchases]]</f>
        <v>0</v>
      </c>
      <c r="C2134">
        <f>Table2[[#This Row],[NumStorePurchases]]</f>
        <v>3</v>
      </c>
      <c r="D2134">
        <f>Table2[[#This Row],[NumWebVisitsMonth]]</f>
        <v>7</v>
      </c>
      <c r="E2134" s="3">
        <f>Table12[[#This Row],[Age]]</f>
        <v>37</v>
      </c>
      <c r="F2134" t="s">
        <v>33</v>
      </c>
      <c r="G2134" t="str">
        <f>Table12[[#This Row],[DVAD]]</f>
        <v>36-45</v>
      </c>
      <c r="H2134" t="str">
        <f>Table12[[#This Row],[Kids]]</f>
        <v>Yes</v>
      </c>
      <c r="I2134" t="str">
        <f>Table12[[#This Row],[Teens]]</f>
        <v>No</v>
      </c>
    </row>
    <row r="2135" spans="1:9" ht="16.5" x14ac:dyDescent="0.3">
      <c r="A2135">
        <f>Table2[[#This Row],[NumWebPurchases]]</f>
        <v>5</v>
      </c>
      <c r="B2135">
        <f>Table2[[#This Row],[NumCatalogPurchases]]</f>
        <v>6</v>
      </c>
      <c r="C2135">
        <f>Table2[[#This Row],[NumStorePurchases]]</f>
        <v>8</v>
      </c>
      <c r="D2135">
        <f>Table2[[#This Row],[NumWebVisitsMonth]]</f>
        <v>3</v>
      </c>
      <c r="E2135" s="3">
        <f>Table12[[#This Row],[Age]]</f>
        <v>37</v>
      </c>
      <c r="F2135" t="s">
        <v>33</v>
      </c>
      <c r="G2135" t="str">
        <f>Table12[[#This Row],[DVAD]]</f>
        <v>36-45</v>
      </c>
      <c r="H2135" t="str">
        <f>Table12[[#This Row],[Kids]]</f>
        <v>No</v>
      </c>
      <c r="I2135" t="str">
        <f>Table12[[#This Row],[Teens]]</f>
        <v>No</v>
      </c>
    </row>
    <row r="2136" spans="1:9" ht="16.5" x14ac:dyDescent="0.3">
      <c r="A2136">
        <f>Table2[[#This Row],[NumWebPurchases]]</f>
        <v>0</v>
      </c>
      <c r="B2136">
        <f>Table2[[#This Row],[NumCatalogPurchases]]</f>
        <v>0</v>
      </c>
      <c r="C2136">
        <f>Table2[[#This Row],[NumStorePurchases]]</f>
        <v>0</v>
      </c>
      <c r="D2136">
        <f>Table2[[#This Row],[NumWebVisitsMonth]]</f>
        <v>0</v>
      </c>
      <c r="E2136" s="3">
        <f>Table12[[#This Row],[Age]]</f>
        <v>64</v>
      </c>
      <c r="F2136" t="s">
        <v>40</v>
      </c>
      <c r="G2136" t="str">
        <f>Table12[[#This Row],[DVAD]]</f>
        <v>56-65</v>
      </c>
      <c r="H2136" t="str">
        <f>Table12[[#This Row],[Kids]]</f>
        <v>No</v>
      </c>
      <c r="I2136" t="str">
        <f>Table12[[#This Row],[Teens]]</f>
        <v>No</v>
      </c>
    </row>
    <row r="2137" spans="1:9" ht="16.5" x14ac:dyDescent="0.3">
      <c r="A2137">
        <f>Table2[[#This Row],[NumWebPurchases]]</f>
        <v>2</v>
      </c>
      <c r="B2137">
        <f>Table2[[#This Row],[NumCatalogPurchases]]</f>
        <v>1</v>
      </c>
      <c r="C2137">
        <f>Table2[[#This Row],[NumStorePurchases]]</f>
        <v>2</v>
      </c>
      <c r="D2137">
        <f>Table2[[#This Row],[NumWebVisitsMonth]]</f>
        <v>8</v>
      </c>
      <c r="E2137" s="3">
        <f>Table12[[#This Row],[Age]]</f>
        <v>32</v>
      </c>
      <c r="F2137" t="s">
        <v>33</v>
      </c>
      <c r="G2137" t="str">
        <f>Table12[[#This Row],[DVAD]]</f>
        <v>26-35</v>
      </c>
      <c r="H2137" t="str">
        <f>Table12[[#This Row],[Kids]]</f>
        <v>Yes</v>
      </c>
      <c r="I2137" t="str">
        <f>Table12[[#This Row],[Teens]]</f>
        <v>No</v>
      </c>
    </row>
    <row r="2138" spans="1:9" ht="16.5" x14ac:dyDescent="0.3">
      <c r="A2138">
        <f>Table2[[#This Row],[NumWebPurchases]]</f>
        <v>3</v>
      </c>
      <c r="B2138">
        <f>Table2[[#This Row],[NumCatalogPurchases]]</f>
        <v>5</v>
      </c>
      <c r="C2138">
        <f>Table2[[#This Row],[NumStorePurchases]]</f>
        <v>6</v>
      </c>
      <c r="D2138">
        <f>Table2[[#This Row],[NumWebVisitsMonth]]</f>
        <v>2</v>
      </c>
      <c r="E2138" s="3">
        <f>Table12[[#This Row],[Age]]</f>
        <v>57</v>
      </c>
      <c r="F2138" t="s">
        <v>38</v>
      </c>
      <c r="G2138" t="str">
        <f>Table12[[#This Row],[DVAD]]</f>
        <v>56-65</v>
      </c>
      <c r="H2138" t="str">
        <f>Table12[[#This Row],[Kids]]</f>
        <v>No</v>
      </c>
      <c r="I2138" t="str">
        <f>Table12[[#This Row],[Teens]]</f>
        <v>No</v>
      </c>
    </row>
    <row r="2139" spans="1:9" ht="16.5" x14ac:dyDescent="0.3">
      <c r="A2139">
        <f>Table2[[#This Row],[NumWebPurchases]]</f>
        <v>8</v>
      </c>
      <c r="B2139">
        <f>Table2[[#This Row],[NumCatalogPurchases]]</f>
        <v>2</v>
      </c>
      <c r="C2139">
        <f>Table2[[#This Row],[NumStorePurchases]]</f>
        <v>4</v>
      </c>
      <c r="D2139">
        <f>Table2[[#This Row],[NumWebVisitsMonth]]</f>
        <v>7</v>
      </c>
      <c r="E2139" s="3">
        <f>Table12[[#This Row],[Age]]</f>
        <v>49</v>
      </c>
      <c r="F2139" t="s">
        <v>30</v>
      </c>
      <c r="G2139" t="str">
        <f>Table12[[#This Row],[DVAD]]</f>
        <v>46-55</v>
      </c>
      <c r="H2139" t="str">
        <f>Table12[[#This Row],[Kids]]</f>
        <v>No</v>
      </c>
      <c r="I2139" t="str">
        <f>Table12[[#This Row],[Teens]]</f>
        <v>Yes</v>
      </c>
    </row>
    <row r="2140" spans="1:9" ht="16.5" x14ac:dyDescent="0.3">
      <c r="A2140">
        <f>Table2[[#This Row],[NumWebPurchases]]</f>
        <v>3</v>
      </c>
      <c r="B2140">
        <f>Table2[[#This Row],[NumCatalogPurchases]]</f>
        <v>4</v>
      </c>
      <c r="C2140">
        <f>Table2[[#This Row],[NumStorePurchases]]</f>
        <v>3</v>
      </c>
      <c r="D2140">
        <f>Table2[[#This Row],[NumWebVisitsMonth]]</f>
        <v>6</v>
      </c>
      <c r="E2140" s="3">
        <f>Table12[[#This Row],[Age]]</f>
        <v>44</v>
      </c>
      <c r="F2140" t="s">
        <v>35</v>
      </c>
      <c r="G2140" t="str">
        <f>Table12[[#This Row],[DVAD]]</f>
        <v>36-45</v>
      </c>
      <c r="H2140" t="str">
        <f>Table12[[#This Row],[Kids]]</f>
        <v>Yes</v>
      </c>
      <c r="I2140" t="str">
        <f>Table12[[#This Row],[Teens]]</f>
        <v>Yes</v>
      </c>
    </row>
    <row r="2141" spans="1:9" ht="16.5" x14ac:dyDescent="0.3">
      <c r="A2141">
        <f>Table2[[#This Row],[NumWebPurchases]]</f>
        <v>1</v>
      </c>
      <c r="B2141">
        <f>Table2[[#This Row],[NumCatalogPurchases]]</f>
        <v>1</v>
      </c>
      <c r="C2141">
        <f>Table2[[#This Row],[NumStorePurchases]]</f>
        <v>2</v>
      </c>
      <c r="D2141">
        <f>Table2[[#This Row],[NumWebVisitsMonth]]</f>
        <v>7</v>
      </c>
      <c r="E2141" s="3">
        <f>Table12[[#This Row],[Age]]</f>
        <v>44</v>
      </c>
      <c r="F2141" t="s">
        <v>35</v>
      </c>
      <c r="G2141" t="str">
        <f>Table12[[#This Row],[DVAD]]</f>
        <v>36-45</v>
      </c>
      <c r="H2141" t="str">
        <f>Table12[[#This Row],[Kids]]</f>
        <v>Yes</v>
      </c>
      <c r="I2141" t="str">
        <f>Table12[[#This Row],[Teens]]</f>
        <v>No</v>
      </c>
    </row>
    <row r="2142" spans="1:9" ht="16.5" x14ac:dyDescent="0.3">
      <c r="A2142">
        <f>Table2[[#This Row],[NumWebPurchases]]</f>
        <v>2</v>
      </c>
      <c r="B2142">
        <f>Table2[[#This Row],[NumCatalogPurchases]]</f>
        <v>2</v>
      </c>
      <c r="C2142">
        <f>Table2[[#This Row],[NumStorePurchases]]</f>
        <v>5</v>
      </c>
      <c r="D2142">
        <f>Table2[[#This Row],[NumWebVisitsMonth]]</f>
        <v>2</v>
      </c>
      <c r="E2142" s="3">
        <f>Table12[[#This Row],[Age]]</f>
        <v>60</v>
      </c>
      <c r="F2142" t="s">
        <v>35</v>
      </c>
      <c r="G2142" t="str">
        <f>Table12[[#This Row],[DVAD]]</f>
        <v>56-65</v>
      </c>
      <c r="H2142" t="str">
        <f>Table12[[#This Row],[Kids]]</f>
        <v>No</v>
      </c>
      <c r="I2142" t="str">
        <f>Table12[[#This Row],[Teens]]</f>
        <v>Yes</v>
      </c>
    </row>
    <row r="2143" spans="1:9" ht="16.5" x14ac:dyDescent="0.3">
      <c r="A2143">
        <f>Table2[[#This Row],[NumWebPurchases]]</f>
        <v>3</v>
      </c>
      <c r="B2143">
        <f>Table2[[#This Row],[NumCatalogPurchases]]</f>
        <v>2</v>
      </c>
      <c r="C2143">
        <f>Table2[[#This Row],[NumStorePurchases]]</f>
        <v>2</v>
      </c>
      <c r="D2143">
        <f>Table2[[#This Row],[NumWebVisitsMonth]]</f>
        <v>9</v>
      </c>
      <c r="E2143" s="3">
        <f>Table12[[#This Row],[Age]]</f>
        <v>46</v>
      </c>
      <c r="F2143" t="s">
        <v>33</v>
      </c>
      <c r="G2143" t="str">
        <f>Table12[[#This Row],[DVAD]]</f>
        <v>46-55</v>
      </c>
      <c r="H2143" t="str">
        <f>Table12[[#This Row],[Kids]]</f>
        <v>Yes</v>
      </c>
      <c r="I2143" t="str">
        <f>Table12[[#This Row],[Teens]]</f>
        <v>Yes</v>
      </c>
    </row>
    <row r="2144" spans="1:9" ht="16.5" x14ac:dyDescent="0.3">
      <c r="A2144">
        <f>Table2[[#This Row],[NumWebPurchases]]</f>
        <v>1</v>
      </c>
      <c r="B2144">
        <f>Table2[[#This Row],[NumCatalogPurchases]]</f>
        <v>0</v>
      </c>
      <c r="C2144">
        <f>Table2[[#This Row],[NumStorePurchases]]</f>
        <v>3</v>
      </c>
      <c r="D2144">
        <f>Table2[[#This Row],[NumWebVisitsMonth]]</f>
        <v>8</v>
      </c>
      <c r="E2144" s="3">
        <f>Table12[[#This Row],[Age]]</f>
        <v>40</v>
      </c>
      <c r="F2144" t="s">
        <v>35</v>
      </c>
      <c r="G2144" t="str">
        <f>Table12[[#This Row],[DVAD]]</f>
        <v>36-45</v>
      </c>
      <c r="H2144" t="str">
        <f>Table12[[#This Row],[Kids]]</f>
        <v>Yes</v>
      </c>
      <c r="I2144" t="str">
        <f>Table12[[#This Row],[Teens]]</f>
        <v>No</v>
      </c>
    </row>
    <row r="2145" spans="1:9" ht="16.5" x14ac:dyDescent="0.3">
      <c r="A2145">
        <f>Table2[[#This Row],[NumWebPurchases]]</f>
        <v>2</v>
      </c>
      <c r="B2145">
        <f>Table2[[#This Row],[NumCatalogPurchases]]</f>
        <v>0</v>
      </c>
      <c r="C2145">
        <f>Table2[[#This Row],[NumStorePurchases]]</f>
        <v>3</v>
      </c>
      <c r="D2145">
        <f>Table2[[#This Row],[NumWebVisitsMonth]]</f>
        <v>6</v>
      </c>
      <c r="E2145" s="3">
        <f>Table12[[#This Row],[Age]]</f>
        <v>43</v>
      </c>
      <c r="F2145" t="s">
        <v>33</v>
      </c>
      <c r="G2145" t="str">
        <f>Table12[[#This Row],[DVAD]]</f>
        <v>36-45</v>
      </c>
      <c r="H2145" t="str">
        <f>Table12[[#This Row],[Kids]]</f>
        <v>Yes</v>
      </c>
      <c r="I2145" t="str">
        <f>Table12[[#This Row],[Teens]]</f>
        <v>Yes</v>
      </c>
    </row>
    <row r="2146" spans="1:9" ht="16.5" x14ac:dyDescent="0.3">
      <c r="A2146">
        <f>Table2[[#This Row],[NumWebPurchases]]</f>
        <v>2</v>
      </c>
      <c r="B2146">
        <f>Table2[[#This Row],[NumCatalogPurchases]]</f>
        <v>1</v>
      </c>
      <c r="C2146">
        <f>Table2[[#This Row],[NumStorePurchases]]</f>
        <v>4</v>
      </c>
      <c r="D2146">
        <f>Table2[[#This Row],[NumWebVisitsMonth]]</f>
        <v>5</v>
      </c>
      <c r="E2146" s="3">
        <f>Table12[[#This Row],[Age]]</f>
        <v>45</v>
      </c>
      <c r="F2146" t="s">
        <v>30</v>
      </c>
      <c r="G2146" t="str">
        <f>Table12[[#This Row],[DVAD]]</f>
        <v>36-45</v>
      </c>
      <c r="H2146" t="str">
        <f>Table12[[#This Row],[Kids]]</f>
        <v>Yes</v>
      </c>
      <c r="I2146" t="str">
        <f>Table12[[#This Row],[Teens]]</f>
        <v>Yes</v>
      </c>
    </row>
    <row r="2147" spans="1:9" ht="16.5" x14ac:dyDescent="0.3">
      <c r="A2147">
        <f>Table2[[#This Row],[NumWebPurchases]]</f>
        <v>2</v>
      </c>
      <c r="B2147">
        <f>Table2[[#This Row],[NumCatalogPurchases]]</f>
        <v>0</v>
      </c>
      <c r="C2147">
        <f>Table2[[#This Row],[NumStorePurchases]]</f>
        <v>4</v>
      </c>
      <c r="D2147">
        <f>Table2[[#This Row],[NumWebVisitsMonth]]</f>
        <v>6</v>
      </c>
      <c r="E2147" s="3">
        <f>Table12[[#This Row],[Age]]</f>
        <v>57</v>
      </c>
      <c r="F2147" t="s">
        <v>30</v>
      </c>
      <c r="G2147" t="str">
        <f>Table12[[#This Row],[DVAD]]</f>
        <v>56-65</v>
      </c>
      <c r="H2147" t="str">
        <f>Table12[[#This Row],[Kids]]</f>
        <v>No</v>
      </c>
      <c r="I2147" t="str">
        <f>Table12[[#This Row],[Teens]]</f>
        <v>No</v>
      </c>
    </row>
    <row r="2148" spans="1:9" ht="16.5" x14ac:dyDescent="0.3">
      <c r="A2148">
        <f>Table2[[#This Row],[NumWebPurchases]]</f>
        <v>9</v>
      </c>
      <c r="B2148">
        <f>Table2[[#This Row],[NumCatalogPurchases]]</f>
        <v>4</v>
      </c>
      <c r="C2148">
        <f>Table2[[#This Row],[NumStorePurchases]]</f>
        <v>8</v>
      </c>
      <c r="D2148">
        <f>Table2[[#This Row],[NumWebVisitsMonth]]</f>
        <v>6</v>
      </c>
      <c r="E2148" s="3">
        <f>Table12[[#This Row],[Age]]</f>
        <v>41</v>
      </c>
      <c r="F2148" t="s">
        <v>31</v>
      </c>
      <c r="G2148" t="str">
        <f>Table12[[#This Row],[DVAD]]</f>
        <v>36-45</v>
      </c>
      <c r="H2148" t="str">
        <f>Table12[[#This Row],[Kids]]</f>
        <v>No</v>
      </c>
      <c r="I2148" t="str">
        <f>Table12[[#This Row],[Teens]]</f>
        <v>Yes</v>
      </c>
    </row>
    <row r="2149" spans="1:9" ht="16.5" x14ac:dyDescent="0.3">
      <c r="A2149">
        <f>Table2[[#This Row],[NumWebPurchases]]</f>
        <v>11</v>
      </c>
      <c r="B2149">
        <f>Table2[[#This Row],[NumCatalogPurchases]]</f>
        <v>3</v>
      </c>
      <c r="C2149">
        <f>Table2[[#This Row],[NumStorePurchases]]</f>
        <v>4</v>
      </c>
      <c r="D2149">
        <f>Table2[[#This Row],[NumWebVisitsMonth]]</f>
        <v>4</v>
      </c>
      <c r="E2149" s="3">
        <f>Table12[[#This Row],[Age]]</f>
        <v>56</v>
      </c>
      <c r="F2149" t="s">
        <v>31</v>
      </c>
      <c r="G2149" t="str">
        <f>Table12[[#This Row],[DVAD]]</f>
        <v>56-65</v>
      </c>
      <c r="H2149" t="str">
        <f>Table12[[#This Row],[Kids]]</f>
        <v>No</v>
      </c>
      <c r="I2149" t="str">
        <f>Table12[[#This Row],[Teens]]</f>
        <v>No</v>
      </c>
    </row>
    <row r="2150" spans="1:9" ht="16.5" x14ac:dyDescent="0.3">
      <c r="A2150">
        <f>Table2[[#This Row],[NumWebPurchases]]</f>
        <v>2</v>
      </c>
      <c r="B2150">
        <f>Table2[[#This Row],[NumCatalogPurchases]]</f>
        <v>0</v>
      </c>
      <c r="C2150">
        <f>Table2[[#This Row],[NumStorePurchases]]</f>
        <v>2</v>
      </c>
      <c r="D2150">
        <f>Table2[[#This Row],[NumWebVisitsMonth]]</f>
        <v>9</v>
      </c>
      <c r="E2150" s="3">
        <f>Table12[[#This Row],[Age]]</f>
        <v>43</v>
      </c>
      <c r="F2150" t="s">
        <v>31</v>
      </c>
      <c r="G2150" t="str">
        <f>Table12[[#This Row],[DVAD]]</f>
        <v>36-45</v>
      </c>
      <c r="H2150" t="str">
        <f>Table12[[#This Row],[Kids]]</f>
        <v>Yes</v>
      </c>
      <c r="I2150" t="str">
        <f>Table12[[#This Row],[Teens]]</f>
        <v>No</v>
      </c>
    </row>
    <row r="2151" spans="1:9" ht="16.5" x14ac:dyDescent="0.3">
      <c r="A2151">
        <f>Table2[[#This Row],[NumWebPurchases]]</f>
        <v>3</v>
      </c>
      <c r="B2151">
        <f>Table2[[#This Row],[NumCatalogPurchases]]</f>
        <v>1</v>
      </c>
      <c r="C2151">
        <f>Table2[[#This Row],[NumStorePurchases]]</f>
        <v>3</v>
      </c>
      <c r="D2151">
        <f>Table2[[#This Row],[NumWebVisitsMonth]]</f>
        <v>5</v>
      </c>
      <c r="E2151" s="3">
        <f>Table12[[#This Row],[Age]]</f>
        <v>54</v>
      </c>
      <c r="F2151" t="s">
        <v>33</v>
      </c>
      <c r="G2151" t="str">
        <f>Table12[[#This Row],[DVAD]]</f>
        <v>46-55</v>
      </c>
      <c r="H2151" t="str">
        <f>Table12[[#This Row],[Kids]]</f>
        <v>Yes</v>
      </c>
      <c r="I2151" t="str">
        <f>Table12[[#This Row],[Teens]]</f>
        <v>Yes</v>
      </c>
    </row>
    <row r="2152" spans="1:9" ht="16.5" x14ac:dyDescent="0.3">
      <c r="A2152">
        <f>Table2[[#This Row],[NumWebPurchases]]</f>
        <v>4</v>
      </c>
      <c r="B2152">
        <f>Table2[[#This Row],[NumCatalogPurchases]]</f>
        <v>1</v>
      </c>
      <c r="C2152">
        <f>Table2[[#This Row],[NumStorePurchases]]</f>
        <v>7</v>
      </c>
      <c r="D2152">
        <f>Table2[[#This Row],[NumWebVisitsMonth]]</f>
        <v>5</v>
      </c>
      <c r="E2152" s="3">
        <f>Table12[[#This Row],[Age]]</f>
        <v>40</v>
      </c>
      <c r="F2152" t="s">
        <v>33</v>
      </c>
      <c r="G2152" t="str">
        <f>Table12[[#This Row],[DVAD]]</f>
        <v>36-45</v>
      </c>
      <c r="H2152" t="str">
        <f>Table12[[#This Row],[Kids]]</f>
        <v>Yes</v>
      </c>
      <c r="I2152" t="str">
        <f>Table12[[#This Row],[Teens]]</f>
        <v>Yes</v>
      </c>
    </row>
    <row r="2153" spans="1:9" ht="16.5" x14ac:dyDescent="0.3">
      <c r="A2153">
        <f>Table2[[#This Row],[NumWebPurchases]]</f>
        <v>1</v>
      </c>
      <c r="B2153">
        <f>Table2[[#This Row],[NumCatalogPurchases]]</f>
        <v>1</v>
      </c>
      <c r="C2153">
        <f>Table2[[#This Row],[NumStorePurchases]]</f>
        <v>4</v>
      </c>
      <c r="D2153">
        <f>Table2[[#This Row],[NumWebVisitsMonth]]</f>
        <v>4</v>
      </c>
      <c r="E2153" s="3">
        <f>Table12[[#This Row],[Age]]</f>
        <v>51</v>
      </c>
      <c r="F2153" t="s">
        <v>33</v>
      </c>
      <c r="G2153" t="str">
        <f>Table12[[#This Row],[DVAD]]</f>
        <v>46-55</v>
      </c>
      <c r="H2153" t="str">
        <f>Table12[[#This Row],[Kids]]</f>
        <v>No</v>
      </c>
      <c r="I2153" t="str">
        <f>Table12[[#This Row],[Teens]]</f>
        <v>Yes</v>
      </c>
    </row>
    <row r="2154" spans="1:9" ht="16.5" x14ac:dyDescent="0.3">
      <c r="A2154">
        <f>Table2[[#This Row],[NumWebPurchases]]</f>
        <v>2</v>
      </c>
      <c r="B2154">
        <f>Table2[[#This Row],[NumCatalogPurchases]]</f>
        <v>0</v>
      </c>
      <c r="C2154">
        <f>Table2[[#This Row],[NumStorePurchases]]</f>
        <v>3</v>
      </c>
      <c r="D2154">
        <f>Table2[[#This Row],[NumWebVisitsMonth]]</f>
        <v>7</v>
      </c>
      <c r="E2154" s="3">
        <f>Table12[[#This Row],[Age]]</f>
        <v>55</v>
      </c>
      <c r="F2154" t="s">
        <v>33</v>
      </c>
      <c r="G2154" t="str">
        <f>Table12[[#This Row],[DVAD]]</f>
        <v>46-55</v>
      </c>
      <c r="H2154" t="str">
        <f>Table12[[#This Row],[Kids]]</f>
        <v>Yes</v>
      </c>
      <c r="I2154" t="str">
        <f>Table12[[#This Row],[Teens]]</f>
        <v>Yes</v>
      </c>
    </row>
    <row r="2155" spans="1:9" ht="16.5" x14ac:dyDescent="0.3">
      <c r="A2155">
        <f>Table2[[#This Row],[NumWebPurchases]]</f>
        <v>5</v>
      </c>
      <c r="B2155">
        <f>Table2[[#This Row],[NumCatalogPurchases]]</f>
        <v>3</v>
      </c>
      <c r="C2155">
        <f>Table2[[#This Row],[NumStorePurchases]]</f>
        <v>6</v>
      </c>
      <c r="D2155">
        <f>Table2[[#This Row],[NumWebVisitsMonth]]</f>
        <v>4</v>
      </c>
      <c r="E2155" s="3">
        <f>Table12[[#This Row],[Age]]</f>
        <v>40</v>
      </c>
      <c r="F2155" t="s">
        <v>38</v>
      </c>
      <c r="G2155" t="str">
        <f>Table12[[#This Row],[DVAD]]</f>
        <v>36-45</v>
      </c>
      <c r="H2155" t="str">
        <f>Table12[[#This Row],[Kids]]</f>
        <v>No</v>
      </c>
      <c r="I2155" t="str">
        <f>Table12[[#This Row],[Teens]]</f>
        <v>No</v>
      </c>
    </row>
    <row r="2156" spans="1:9" ht="16.5" x14ac:dyDescent="0.3">
      <c r="A2156">
        <f>Table2[[#This Row],[NumWebPurchases]]</f>
        <v>3</v>
      </c>
      <c r="B2156">
        <f>Table2[[#This Row],[NumCatalogPurchases]]</f>
        <v>1</v>
      </c>
      <c r="C2156">
        <f>Table2[[#This Row],[NumStorePurchases]]</f>
        <v>3</v>
      </c>
      <c r="D2156">
        <f>Table2[[#This Row],[NumWebVisitsMonth]]</f>
        <v>8</v>
      </c>
      <c r="E2156" s="3">
        <f>Table12[[#This Row],[Age]]</f>
        <v>38</v>
      </c>
      <c r="F2156" t="s">
        <v>31</v>
      </c>
      <c r="G2156" t="str">
        <f>Table12[[#This Row],[DVAD]]</f>
        <v>36-45</v>
      </c>
      <c r="H2156" t="str">
        <f>Table12[[#This Row],[Kids]]</f>
        <v>Yes</v>
      </c>
      <c r="I2156" t="str">
        <f>Table12[[#This Row],[Teens]]</f>
        <v>No</v>
      </c>
    </row>
    <row r="2157" spans="1:9" ht="16.5" x14ac:dyDescent="0.3">
      <c r="A2157">
        <f>Table2[[#This Row],[NumWebPurchases]]</f>
        <v>3</v>
      </c>
      <c r="B2157">
        <f>Table2[[#This Row],[NumCatalogPurchases]]</f>
        <v>4</v>
      </c>
      <c r="C2157">
        <f>Table2[[#This Row],[NumStorePurchases]]</f>
        <v>3</v>
      </c>
      <c r="D2157">
        <f>Table2[[#This Row],[NumWebVisitsMonth]]</f>
        <v>6</v>
      </c>
      <c r="E2157" s="3">
        <f>Table12[[#This Row],[Age]]</f>
        <v>44</v>
      </c>
      <c r="F2157" t="s">
        <v>33</v>
      </c>
      <c r="G2157" t="str">
        <f>Table12[[#This Row],[DVAD]]</f>
        <v>36-45</v>
      </c>
      <c r="H2157" t="str">
        <f>Table12[[#This Row],[Kids]]</f>
        <v>Yes</v>
      </c>
      <c r="I2157" t="str">
        <f>Table12[[#This Row],[Teens]]</f>
        <v>Yes</v>
      </c>
    </row>
    <row r="2158" spans="1:9" ht="16.5" x14ac:dyDescent="0.3">
      <c r="A2158">
        <f>Table2[[#This Row],[NumWebPurchases]]</f>
        <v>1</v>
      </c>
      <c r="B2158">
        <f>Table2[[#This Row],[NumCatalogPurchases]]</f>
        <v>0</v>
      </c>
      <c r="C2158">
        <f>Table2[[#This Row],[NumStorePurchases]]</f>
        <v>3</v>
      </c>
      <c r="D2158">
        <f>Table2[[#This Row],[NumWebVisitsMonth]]</f>
        <v>7</v>
      </c>
      <c r="E2158" s="3">
        <f>Table12[[#This Row],[Age]]</f>
        <v>37</v>
      </c>
      <c r="F2158" t="s">
        <v>35</v>
      </c>
      <c r="G2158" t="str">
        <f>Table12[[#This Row],[DVAD]]</f>
        <v>36-45</v>
      </c>
      <c r="H2158" t="str">
        <f>Table12[[#This Row],[Kids]]</f>
        <v>Yes</v>
      </c>
      <c r="I2158" t="str">
        <f>Table12[[#This Row],[Teens]]</f>
        <v>No</v>
      </c>
    </row>
    <row r="2159" spans="1:9" ht="16.5" x14ac:dyDescent="0.3">
      <c r="A2159">
        <f>Table2[[#This Row],[NumWebPurchases]]</f>
        <v>2</v>
      </c>
      <c r="B2159">
        <f>Table2[[#This Row],[NumCatalogPurchases]]</f>
        <v>0</v>
      </c>
      <c r="C2159">
        <f>Table2[[#This Row],[NumStorePurchases]]</f>
        <v>4</v>
      </c>
      <c r="D2159">
        <f>Table2[[#This Row],[NumWebVisitsMonth]]</f>
        <v>6</v>
      </c>
      <c r="E2159" s="3">
        <f>Table12[[#This Row],[Age]]</f>
        <v>31</v>
      </c>
      <c r="F2159" t="s">
        <v>31</v>
      </c>
      <c r="G2159" t="str">
        <f>Table12[[#This Row],[DVAD]]</f>
        <v>26-35</v>
      </c>
      <c r="H2159" t="str">
        <f>Table12[[#This Row],[Kids]]</f>
        <v>Yes</v>
      </c>
      <c r="I2159" t="str">
        <f>Table12[[#This Row],[Teens]]</f>
        <v>No</v>
      </c>
    </row>
    <row r="2160" spans="1:9" ht="16.5" x14ac:dyDescent="0.3">
      <c r="A2160">
        <f>Table2[[#This Row],[NumWebPurchases]]</f>
        <v>3</v>
      </c>
      <c r="B2160">
        <f>Table2[[#This Row],[NumCatalogPurchases]]</f>
        <v>1</v>
      </c>
      <c r="C2160">
        <f>Table2[[#This Row],[NumStorePurchases]]</f>
        <v>4</v>
      </c>
      <c r="D2160">
        <f>Table2[[#This Row],[NumWebVisitsMonth]]</f>
        <v>6</v>
      </c>
      <c r="E2160" s="3">
        <f>Table12[[#This Row],[Age]]</f>
        <v>50</v>
      </c>
      <c r="F2160" t="s">
        <v>33</v>
      </c>
      <c r="G2160" t="str">
        <f>Table12[[#This Row],[DVAD]]</f>
        <v>46-55</v>
      </c>
      <c r="H2160" t="str">
        <f>Table12[[#This Row],[Kids]]</f>
        <v>Yes</v>
      </c>
      <c r="I2160" t="str">
        <f>Table12[[#This Row],[Teens]]</f>
        <v>Yes</v>
      </c>
    </row>
    <row r="2161" spans="1:9" ht="16.5" x14ac:dyDescent="0.3">
      <c r="A2161">
        <f>Table2[[#This Row],[NumWebPurchases]]</f>
        <v>1</v>
      </c>
      <c r="B2161">
        <f>Table2[[#This Row],[NumCatalogPurchases]]</f>
        <v>0</v>
      </c>
      <c r="C2161">
        <f>Table2[[#This Row],[NumStorePurchases]]</f>
        <v>3</v>
      </c>
      <c r="D2161">
        <f>Table2[[#This Row],[NumWebVisitsMonth]]</f>
        <v>3</v>
      </c>
      <c r="E2161" s="3">
        <f>Table12[[#This Row],[Age]]</f>
        <v>39</v>
      </c>
      <c r="F2161" t="s">
        <v>30</v>
      </c>
      <c r="G2161" t="str">
        <f>Table12[[#This Row],[DVAD]]</f>
        <v>36-45</v>
      </c>
      <c r="H2161" t="str">
        <f>Table12[[#This Row],[Kids]]</f>
        <v>No</v>
      </c>
      <c r="I2161" t="str">
        <f>Table12[[#This Row],[Teens]]</f>
        <v>Yes</v>
      </c>
    </row>
    <row r="2162" spans="1:9" ht="16.5" x14ac:dyDescent="0.3">
      <c r="A2162">
        <f>Table2[[#This Row],[NumWebPurchases]]</f>
        <v>7</v>
      </c>
      <c r="B2162">
        <f>Table2[[#This Row],[NumCatalogPurchases]]</f>
        <v>4</v>
      </c>
      <c r="C2162">
        <f>Table2[[#This Row],[NumStorePurchases]]</f>
        <v>9</v>
      </c>
      <c r="D2162">
        <f>Table2[[#This Row],[NumWebVisitsMonth]]</f>
        <v>6</v>
      </c>
      <c r="E2162" s="3">
        <f>Table12[[#This Row],[Age]]</f>
        <v>59</v>
      </c>
      <c r="F2162" t="s">
        <v>33</v>
      </c>
      <c r="G2162" t="str">
        <f>Table12[[#This Row],[DVAD]]</f>
        <v>56-65</v>
      </c>
      <c r="H2162" t="str">
        <f>Table12[[#This Row],[Kids]]</f>
        <v>No</v>
      </c>
      <c r="I2162" t="str">
        <f>Table12[[#This Row],[Teens]]</f>
        <v>Yes</v>
      </c>
    </row>
    <row r="2163" spans="1:9" ht="16.5" x14ac:dyDescent="0.3">
      <c r="A2163">
        <f>Table2[[#This Row],[NumWebPurchases]]</f>
        <v>4</v>
      </c>
      <c r="B2163">
        <f>Table2[[#This Row],[NumCatalogPurchases]]</f>
        <v>1</v>
      </c>
      <c r="C2163">
        <f>Table2[[#This Row],[NumStorePurchases]]</f>
        <v>6</v>
      </c>
      <c r="D2163">
        <f>Table2[[#This Row],[NumWebVisitsMonth]]</f>
        <v>4</v>
      </c>
      <c r="E2163" s="3">
        <f>Table12[[#This Row],[Age]]</f>
        <v>49</v>
      </c>
      <c r="F2163" t="s">
        <v>31</v>
      </c>
      <c r="G2163" t="str">
        <f>Table12[[#This Row],[DVAD]]</f>
        <v>46-55</v>
      </c>
      <c r="H2163" t="str">
        <f>Table12[[#This Row],[Kids]]</f>
        <v>No</v>
      </c>
      <c r="I2163" t="str">
        <f>Table12[[#This Row],[Teens]]</f>
        <v>Yes</v>
      </c>
    </row>
    <row r="2164" spans="1:9" ht="16.5" x14ac:dyDescent="0.3">
      <c r="A2164">
        <f>Table2[[#This Row],[NumWebPurchases]]</f>
        <v>9</v>
      </c>
      <c r="B2164">
        <f>Table2[[#This Row],[NumCatalogPurchases]]</f>
        <v>10</v>
      </c>
      <c r="C2164">
        <f>Table2[[#This Row],[NumStorePurchases]]</f>
        <v>4</v>
      </c>
      <c r="D2164">
        <f>Table2[[#This Row],[NumWebVisitsMonth]]</f>
        <v>6</v>
      </c>
      <c r="E2164" s="3">
        <f>Table12[[#This Row],[Age]]</f>
        <v>48</v>
      </c>
      <c r="F2164" t="s">
        <v>31</v>
      </c>
      <c r="G2164" t="str">
        <f>Table12[[#This Row],[DVAD]]</f>
        <v>46-55</v>
      </c>
      <c r="H2164" t="str">
        <f>Table12[[#This Row],[Kids]]</f>
        <v>No</v>
      </c>
      <c r="I2164" t="str">
        <f>Table12[[#This Row],[Teens]]</f>
        <v>Yes</v>
      </c>
    </row>
    <row r="2165" spans="1:9" ht="16.5" x14ac:dyDescent="0.3">
      <c r="A2165">
        <f>Table2[[#This Row],[NumWebPurchases]]</f>
        <v>6</v>
      </c>
      <c r="B2165">
        <f>Table2[[#This Row],[NumCatalogPurchases]]</f>
        <v>2</v>
      </c>
      <c r="C2165">
        <f>Table2[[#This Row],[NumStorePurchases]]</f>
        <v>4</v>
      </c>
      <c r="D2165">
        <f>Table2[[#This Row],[NumWebVisitsMonth]]</f>
        <v>6</v>
      </c>
      <c r="E2165" s="3">
        <f>Table12[[#This Row],[Age]]</f>
        <v>34</v>
      </c>
      <c r="F2165" t="s">
        <v>38</v>
      </c>
      <c r="G2165" t="str">
        <f>Table12[[#This Row],[DVAD]]</f>
        <v>26-35</v>
      </c>
      <c r="H2165" t="str">
        <f>Table12[[#This Row],[Kids]]</f>
        <v>Yes</v>
      </c>
      <c r="I2165" t="str">
        <f>Table12[[#This Row],[Teens]]</f>
        <v>No</v>
      </c>
    </row>
    <row r="2166" spans="1:9" ht="16.5" x14ac:dyDescent="0.3">
      <c r="A2166">
        <f>Table2[[#This Row],[NumWebPurchases]]</f>
        <v>5</v>
      </c>
      <c r="B2166">
        <f>Table2[[#This Row],[NumCatalogPurchases]]</f>
        <v>1</v>
      </c>
      <c r="C2166">
        <f>Table2[[#This Row],[NumStorePurchases]]</f>
        <v>8</v>
      </c>
      <c r="D2166">
        <f>Table2[[#This Row],[NumWebVisitsMonth]]</f>
        <v>6</v>
      </c>
      <c r="E2166" s="3">
        <f>Table12[[#This Row],[Age]]</f>
        <v>56</v>
      </c>
      <c r="F2166" t="s">
        <v>30</v>
      </c>
      <c r="G2166" t="str">
        <f>Table12[[#This Row],[DVAD]]</f>
        <v>56-65</v>
      </c>
      <c r="H2166" t="str">
        <f>Table12[[#This Row],[Kids]]</f>
        <v>No</v>
      </c>
      <c r="I2166" t="str">
        <f>Table12[[#This Row],[Teens]]</f>
        <v>Yes</v>
      </c>
    </row>
    <row r="2167" spans="1:9" ht="16.5" x14ac:dyDescent="0.3">
      <c r="A2167">
        <f>Table2[[#This Row],[NumWebPurchases]]</f>
        <v>6</v>
      </c>
      <c r="B2167">
        <f>Table2[[#This Row],[NumCatalogPurchases]]</f>
        <v>5</v>
      </c>
      <c r="C2167">
        <f>Table2[[#This Row],[NumStorePurchases]]</f>
        <v>11</v>
      </c>
      <c r="D2167">
        <f>Table2[[#This Row],[NumWebVisitsMonth]]</f>
        <v>3</v>
      </c>
      <c r="E2167" s="3">
        <f>Table12[[#This Row],[Age]]</f>
        <v>64</v>
      </c>
      <c r="F2167" t="s">
        <v>30</v>
      </c>
      <c r="G2167" t="str">
        <f>Table12[[#This Row],[DVAD]]</f>
        <v>56-65</v>
      </c>
      <c r="H2167" t="str">
        <f>Table12[[#This Row],[Kids]]</f>
        <v>No</v>
      </c>
      <c r="I2167" t="str">
        <f>Table12[[#This Row],[Teens]]</f>
        <v>No</v>
      </c>
    </row>
    <row r="2168" spans="1:9" ht="16.5" x14ac:dyDescent="0.3">
      <c r="A2168">
        <f>Table2[[#This Row],[NumWebPurchases]]</f>
        <v>1</v>
      </c>
      <c r="B2168">
        <f>Table2[[#This Row],[NumCatalogPurchases]]</f>
        <v>0</v>
      </c>
      <c r="C2168">
        <f>Table2[[#This Row],[NumStorePurchases]]</f>
        <v>3</v>
      </c>
      <c r="D2168">
        <f>Table2[[#This Row],[NumWebVisitsMonth]]</f>
        <v>7</v>
      </c>
      <c r="E2168" s="3">
        <f>Table12[[#This Row],[Age]]</f>
        <v>21</v>
      </c>
      <c r="F2168" t="s">
        <v>35</v>
      </c>
      <c r="G2168" t="str">
        <f>Table12[[#This Row],[DVAD]]</f>
        <v>16-25</v>
      </c>
      <c r="H2168" t="str">
        <f>Table12[[#This Row],[Kids]]</f>
        <v>Yes</v>
      </c>
      <c r="I2168" t="str">
        <f>Table12[[#This Row],[Teens]]</f>
        <v>No</v>
      </c>
    </row>
    <row r="2169" spans="1:9" ht="16.5" x14ac:dyDescent="0.3">
      <c r="A2169">
        <f>Table2[[#This Row],[NumWebPurchases]]</f>
        <v>2</v>
      </c>
      <c r="B2169">
        <f>Table2[[#This Row],[NumCatalogPurchases]]</f>
        <v>1</v>
      </c>
      <c r="C2169">
        <f>Table2[[#This Row],[NumStorePurchases]]</f>
        <v>3</v>
      </c>
      <c r="D2169">
        <f>Table2[[#This Row],[NumWebVisitsMonth]]</f>
        <v>8</v>
      </c>
      <c r="E2169" s="3">
        <f>Table12[[#This Row],[Age]]</f>
        <v>39</v>
      </c>
      <c r="F2169" t="s">
        <v>30</v>
      </c>
      <c r="G2169" t="str">
        <f>Table12[[#This Row],[DVAD]]</f>
        <v>36-45</v>
      </c>
      <c r="H2169" t="str">
        <f>Table12[[#This Row],[Kids]]</f>
        <v>Yes</v>
      </c>
      <c r="I2169" t="str">
        <f>Table12[[#This Row],[Teens]]</f>
        <v>No</v>
      </c>
    </row>
    <row r="2170" spans="1:9" ht="16.5" x14ac:dyDescent="0.3">
      <c r="A2170">
        <f>Table2[[#This Row],[NumWebPurchases]]</f>
        <v>5</v>
      </c>
      <c r="B2170">
        <f>Table2[[#This Row],[NumCatalogPurchases]]</f>
        <v>4</v>
      </c>
      <c r="C2170">
        <f>Table2[[#This Row],[NumStorePurchases]]</f>
        <v>8</v>
      </c>
      <c r="D2170">
        <f>Table2[[#This Row],[NumWebVisitsMonth]]</f>
        <v>2</v>
      </c>
      <c r="E2170" s="3">
        <f>Table12[[#This Row],[Age]]</f>
        <v>59</v>
      </c>
      <c r="F2170" t="s">
        <v>33</v>
      </c>
      <c r="G2170" t="str">
        <f>Table12[[#This Row],[DVAD]]</f>
        <v>56-65</v>
      </c>
      <c r="H2170" t="str">
        <f>Table12[[#This Row],[Kids]]</f>
        <v>No</v>
      </c>
      <c r="I2170" t="str">
        <f>Table12[[#This Row],[Teens]]</f>
        <v>Yes</v>
      </c>
    </row>
    <row r="2171" spans="1:9" ht="16.5" x14ac:dyDescent="0.3">
      <c r="A2171">
        <f>Table2[[#This Row],[NumWebPurchases]]</f>
        <v>4</v>
      </c>
      <c r="B2171">
        <f>Table2[[#This Row],[NumCatalogPurchases]]</f>
        <v>3</v>
      </c>
      <c r="C2171">
        <f>Table2[[#This Row],[NumStorePurchases]]</f>
        <v>7</v>
      </c>
      <c r="D2171">
        <f>Table2[[#This Row],[NumWebVisitsMonth]]</f>
        <v>3</v>
      </c>
      <c r="E2171" s="3">
        <f>Table12[[#This Row],[Age]]</f>
        <v>23</v>
      </c>
      <c r="F2171" t="s">
        <v>30</v>
      </c>
      <c r="G2171" t="str">
        <f>Table12[[#This Row],[DVAD]]</f>
        <v>16-25</v>
      </c>
      <c r="H2171" t="str">
        <f>Table12[[#This Row],[Kids]]</f>
        <v>No</v>
      </c>
      <c r="I2171" t="str">
        <f>Table12[[#This Row],[Teens]]</f>
        <v>No</v>
      </c>
    </row>
    <row r="2172" spans="1:9" ht="16.5" x14ac:dyDescent="0.3">
      <c r="A2172">
        <f>Table2[[#This Row],[NumWebPurchases]]</f>
        <v>4</v>
      </c>
      <c r="B2172">
        <f>Table2[[#This Row],[NumCatalogPurchases]]</f>
        <v>8</v>
      </c>
      <c r="C2172">
        <f>Table2[[#This Row],[NumStorePurchases]]</f>
        <v>5</v>
      </c>
      <c r="D2172">
        <f>Table2[[#This Row],[NumWebVisitsMonth]]</f>
        <v>1</v>
      </c>
      <c r="E2172" s="3">
        <f>Table12[[#This Row],[Age]]</f>
        <v>29</v>
      </c>
      <c r="F2172" t="s">
        <v>30</v>
      </c>
      <c r="G2172" t="str">
        <f>Table12[[#This Row],[DVAD]]</f>
        <v>26-35</v>
      </c>
      <c r="H2172" t="str">
        <f>Table12[[#This Row],[Kids]]</f>
        <v>No</v>
      </c>
      <c r="I2172" t="str">
        <f>Table12[[#This Row],[Teens]]</f>
        <v>No</v>
      </c>
    </row>
    <row r="2173" spans="1:9" ht="16.5" x14ac:dyDescent="0.3">
      <c r="A2173">
        <f>Table2[[#This Row],[NumWebPurchases]]</f>
        <v>1</v>
      </c>
      <c r="B2173">
        <f>Table2[[#This Row],[NumCatalogPurchases]]</f>
        <v>0</v>
      </c>
      <c r="C2173">
        <f>Table2[[#This Row],[NumStorePurchases]]</f>
        <v>3</v>
      </c>
      <c r="D2173">
        <f>Table2[[#This Row],[NumWebVisitsMonth]]</f>
        <v>4</v>
      </c>
      <c r="E2173" s="3">
        <f>Table12[[#This Row],[Age]]</f>
        <v>32</v>
      </c>
      <c r="F2173" t="s">
        <v>35</v>
      </c>
      <c r="G2173" t="str">
        <f>Table12[[#This Row],[DVAD]]</f>
        <v>26-35</v>
      </c>
      <c r="H2173" t="str">
        <f>Table12[[#This Row],[Kids]]</f>
        <v>Yes</v>
      </c>
      <c r="I2173" t="str">
        <f>Table12[[#This Row],[Teens]]</f>
        <v>Yes</v>
      </c>
    </row>
    <row r="2174" spans="1:9" ht="16.5" x14ac:dyDescent="0.3">
      <c r="A2174">
        <f>Table2[[#This Row],[NumWebPurchases]]</f>
        <v>9</v>
      </c>
      <c r="B2174">
        <f>Table2[[#This Row],[NumCatalogPurchases]]</f>
        <v>1</v>
      </c>
      <c r="C2174">
        <f>Table2[[#This Row],[NumStorePurchases]]</f>
        <v>7</v>
      </c>
      <c r="D2174">
        <f>Table2[[#This Row],[NumWebVisitsMonth]]</f>
        <v>6</v>
      </c>
      <c r="E2174" s="3">
        <f>Table12[[#This Row],[Age]]</f>
        <v>49</v>
      </c>
      <c r="F2174" t="s">
        <v>31</v>
      </c>
      <c r="G2174" t="str">
        <f>Table12[[#This Row],[DVAD]]</f>
        <v>46-55</v>
      </c>
      <c r="H2174" t="str">
        <f>Table12[[#This Row],[Kids]]</f>
        <v>No</v>
      </c>
      <c r="I2174" t="str">
        <f>Table12[[#This Row],[Teens]]</f>
        <v>Yes</v>
      </c>
    </row>
    <row r="2175" spans="1:9" ht="16.5" x14ac:dyDescent="0.3">
      <c r="A2175">
        <f>Table2[[#This Row],[NumWebPurchases]]</f>
        <v>11</v>
      </c>
      <c r="B2175">
        <f>Table2[[#This Row],[NumCatalogPurchases]]</f>
        <v>3</v>
      </c>
      <c r="C2175">
        <f>Table2[[#This Row],[NumStorePurchases]]</f>
        <v>12</v>
      </c>
      <c r="D2175">
        <f>Table2[[#This Row],[NumWebVisitsMonth]]</f>
        <v>7</v>
      </c>
      <c r="E2175" s="3">
        <f>Table12[[#This Row],[Age]]</f>
        <v>43</v>
      </c>
      <c r="F2175" t="s">
        <v>33</v>
      </c>
      <c r="G2175" t="str">
        <f>Table12[[#This Row],[DVAD]]</f>
        <v>36-45</v>
      </c>
      <c r="H2175" t="str">
        <f>Table12[[#This Row],[Kids]]</f>
        <v>No</v>
      </c>
      <c r="I2175" t="str">
        <f>Table12[[#This Row],[Teens]]</f>
        <v>No</v>
      </c>
    </row>
    <row r="2176" spans="1:9" ht="16.5" x14ac:dyDescent="0.3">
      <c r="A2176">
        <f>Table2[[#This Row],[NumWebPurchases]]</f>
        <v>6</v>
      </c>
      <c r="B2176">
        <f>Table2[[#This Row],[NumCatalogPurchases]]</f>
        <v>4</v>
      </c>
      <c r="C2176">
        <f>Table2[[#This Row],[NumStorePurchases]]</f>
        <v>11</v>
      </c>
      <c r="D2176">
        <f>Table2[[#This Row],[NumWebVisitsMonth]]</f>
        <v>4</v>
      </c>
      <c r="E2176" s="3">
        <f>Table12[[#This Row],[Age]]</f>
        <v>39</v>
      </c>
      <c r="F2176" t="s">
        <v>33</v>
      </c>
      <c r="G2176" t="str">
        <f>Table12[[#This Row],[DVAD]]</f>
        <v>36-45</v>
      </c>
      <c r="H2176" t="str">
        <f>Table12[[#This Row],[Kids]]</f>
        <v>No</v>
      </c>
      <c r="I2176" t="str">
        <f>Table12[[#This Row],[Teens]]</f>
        <v>Yes</v>
      </c>
    </row>
    <row r="2177" spans="1:9" ht="16.5" x14ac:dyDescent="0.3">
      <c r="A2177">
        <f>Table2[[#This Row],[NumWebPurchases]]</f>
        <v>6</v>
      </c>
      <c r="B2177">
        <f>Table2[[#This Row],[NumCatalogPurchases]]</f>
        <v>3</v>
      </c>
      <c r="C2177">
        <f>Table2[[#This Row],[NumStorePurchases]]</f>
        <v>5</v>
      </c>
      <c r="D2177">
        <f>Table2[[#This Row],[NumWebVisitsMonth]]</f>
        <v>3</v>
      </c>
      <c r="E2177" s="3">
        <f>Table12[[#This Row],[Age]]</f>
        <v>62</v>
      </c>
      <c r="F2177" t="s">
        <v>33</v>
      </c>
      <c r="G2177" t="str">
        <f>Table12[[#This Row],[DVAD]]</f>
        <v>56-65</v>
      </c>
      <c r="H2177" t="str">
        <f>Table12[[#This Row],[Kids]]</f>
        <v>No</v>
      </c>
      <c r="I2177" t="str">
        <f>Table12[[#This Row],[Teens]]</f>
        <v>Yes</v>
      </c>
    </row>
    <row r="2178" spans="1:9" ht="16.5" x14ac:dyDescent="0.3">
      <c r="A2178">
        <f>Table2[[#This Row],[NumWebPurchases]]</f>
        <v>9</v>
      </c>
      <c r="B2178">
        <f>Table2[[#This Row],[NumCatalogPurchases]]</f>
        <v>3</v>
      </c>
      <c r="C2178">
        <f>Table2[[#This Row],[NumStorePurchases]]</f>
        <v>8</v>
      </c>
      <c r="D2178">
        <f>Table2[[#This Row],[NumWebVisitsMonth]]</f>
        <v>6</v>
      </c>
      <c r="E2178" s="3">
        <f>Table12[[#This Row],[Age]]</f>
        <v>59</v>
      </c>
      <c r="F2178" t="s">
        <v>35</v>
      </c>
      <c r="G2178" t="str">
        <f>Table12[[#This Row],[DVAD]]</f>
        <v>56-65</v>
      </c>
      <c r="H2178" t="str">
        <f>Table12[[#This Row],[Kids]]</f>
        <v>No</v>
      </c>
      <c r="I2178" t="str">
        <f>Table12[[#This Row],[Teens]]</f>
        <v>Yes</v>
      </c>
    </row>
    <row r="2179" spans="1:9" ht="16.5" x14ac:dyDescent="0.3">
      <c r="A2179">
        <f>Table2[[#This Row],[NumWebPurchases]]</f>
        <v>5</v>
      </c>
      <c r="B2179">
        <f>Table2[[#This Row],[NumCatalogPurchases]]</f>
        <v>6</v>
      </c>
      <c r="C2179">
        <f>Table2[[#This Row],[NumStorePurchases]]</f>
        <v>7</v>
      </c>
      <c r="D2179">
        <f>Table2[[#This Row],[NumWebVisitsMonth]]</f>
        <v>2</v>
      </c>
      <c r="E2179" s="3">
        <f>Table12[[#This Row],[Age]]</f>
        <v>38</v>
      </c>
      <c r="F2179" t="s">
        <v>41</v>
      </c>
      <c r="G2179" t="str">
        <f>Table12[[#This Row],[DVAD]]</f>
        <v>36-45</v>
      </c>
      <c r="H2179" t="str">
        <f>Table12[[#This Row],[Kids]]</f>
        <v>No</v>
      </c>
      <c r="I2179" t="str">
        <f>Table12[[#This Row],[Teens]]</f>
        <v>No</v>
      </c>
    </row>
    <row r="2180" spans="1:9" ht="16.5" x14ac:dyDescent="0.3">
      <c r="A2180">
        <f>Table2[[#This Row],[NumWebPurchases]]</f>
        <v>4</v>
      </c>
      <c r="B2180">
        <f>Table2[[#This Row],[NumCatalogPurchases]]</f>
        <v>2</v>
      </c>
      <c r="C2180">
        <f>Table2[[#This Row],[NumStorePurchases]]</f>
        <v>10</v>
      </c>
      <c r="D2180">
        <f>Table2[[#This Row],[NumWebVisitsMonth]]</f>
        <v>2</v>
      </c>
      <c r="E2180" s="3">
        <f>Table12[[#This Row],[Age]]</f>
        <v>45</v>
      </c>
      <c r="F2180" t="s">
        <v>33</v>
      </c>
      <c r="G2180" t="str">
        <f>Table12[[#This Row],[DVAD]]</f>
        <v>36-45</v>
      </c>
      <c r="H2180" t="str">
        <f>Table12[[#This Row],[Kids]]</f>
        <v>No</v>
      </c>
      <c r="I2180" t="str">
        <f>Table12[[#This Row],[Teens]]</f>
        <v>No</v>
      </c>
    </row>
    <row r="2181" spans="1:9" ht="16.5" x14ac:dyDescent="0.3">
      <c r="A2181">
        <f>Table2[[#This Row],[NumWebPurchases]]</f>
        <v>7</v>
      </c>
      <c r="B2181">
        <f>Table2[[#This Row],[NumCatalogPurchases]]</f>
        <v>1</v>
      </c>
      <c r="C2181">
        <f>Table2[[#This Row],[NumStorePurchases]]</f>
        <v>6</v>
      </c>
      <c r="D2181">
        <f>Table2[[#This Row],[NumWebVisitsMonth]]</f>
        <v>8</v>
      </c>
      <c r="E2181" s="3">
        <f>Table12[[#This Row],[Age]]</f>
        <v>39</v>
      </c>
      <c r="F2181" t="s">
        <v>31</v>
      </c>
      <c r="G2181" t="str">
        <f>Table12[[#This Row],[DVAD]]</f>
        <v>36-45</v>
      </c>
      <c r="H2181" t="str">
        <f>Table12[[#This Row],[Kids]]</f>
        <v>No</v>
      </c>
      <c r="I2181" t="str">
        <f>Table12[[#This Row],[Teens]]</f>
        <v>Yes</v>
      </c>
    </row>
    <row r="2182" spans="1:9" ht="16.5" x14ac:dyDescent="0.3">
      <c r="A2182">
        <f>Table2[[#This Row],[NumWebPurchases]]</f>
        <v>7</v>
      </c>
      <c r="B2182">
        <f>Table2[[#This Row],[NumCatalogPurchases]]</f>
        <v>3</v>
      </c>
      <c r="C2182">
        <f>Table2[[#This Row],[NumStorePurchases]]</f>
        <v>3</v>
      </c>
      <c r="D2182">
        <f>Table2[[#This Row],[NumWebVisitsMonth]]</f>
        <v>7</v>
      </c>
      <c r="E2182" s="3">
        <f>Table12[[#This Row],[Age]]</f>
        <v>42</v>
      </c>
      <c r="F2182" t="s">
        <v>33</v>
      </c>
      <c r="G2182" t="str">
        <f>Table12[[#This Row],[DVAD]]</f>
        <v>36-45</v>
      </c>
      <c r="H2182" t="str">
        <f>Table12[[#This Row],[Kids]]</f>
        <v>No</v>
      </c>
      <c r="I2182" t="str">
        <f>Table12[[#This Row],[Teens]]</f>
        <v>Yes</v>
      </c>
    </row>
    <row r="2183" spans="1:9" ht="16.5" x14ac:dyDescent="0.3">
      <c r="A2183">
        <f>Table2[[#This Row],[NumWebPurchases]]</f>
        <v>3</v>
      </c>
      <c r="B2183">
        <f>Table2[[#This Row],[NumCatalogPurchases]]</f>
        <v>1</v>
      </c>
      <c r="C2183">
        <f>Table2[[#This Row],[NumStorePurchases]]</f>
        <v>6</v>
      </c>
      <c r="D2183">
        <f>Table2[[#This Row],[NumWebVisitsMonth]]</f>
        <v>5</v>
      </c>
      <c r="E2183" s="3">
        <f>Table12[[#This Row],[Age]]</f>
        <v>58</v>
      </c>
      <c r="F2183" t="s">
        <v>33</v>
      </c>
      <c r="G2183" t="str">
        <f>Table12[[#This Row],[DVAD]]</f>
        <v>56-65</v>
      </c>
      <c r="H2183" t="str">
        <f>Table12[[#This Row],[Kids]]</f>
        <v>No</v>
      </c>
      <c r="I2183" t="str">
        <f>Table12[[#This Row],[Teens]]</f>
        <v>Yes</v>
      </c>
    </row>
    <row r="2184" spans="1:9" ht="16.5" x14ac:dyDescent="0.3">
      <c r="A2184">
        <f>Table2[[#This Row],[NumWebPurchases]]</f>
        <v>3</v>
      </c>
      <c r="B2184">
        <f>Table2[[#This Row],[NumCatalogPurchases]]</f>
        <v>0</v>
      </c>
      <c r="C2184">
        <f>Table2[[#This Row],[NumStorePurchases]]</f>
        <v>3</v>
      </c>
      <c r="D2184">
        <f>Table2[[#This Row],[NumWebVisitsMonth]]</f>
        <v>8</v>
      </c>
      <c r="E2184" s="3">
        <f>Table12[[#This Row],[Age]]</f>
        <v>39</v>
      </c>
      <c r="F2184" t="s">
        <v>33</v>
      </c>
      <c r="G2184" t="str">
        <f>Table12[[#This Row],[DVAD]]</f>
        <v>36-45</v>
      </c>
      <c r="H2184" t="str">
        <f>Table12[[#This Row],[Kids]]</f>
        <v>Yes</v>
      </c>
      <c r="I2184" t="str">
        <f>Table12[[#This Row],[Teens]]</f>
        <v>No</v>
      </c>
    </row>
    <row r="2185" spans="1:9" ht="16.5" x14ac:dyDescent="0.3">
      <c r="A2185">
        <f>Table2[[#This Row],[NumWebPurchases]]</f>
        <v>8</v>
      </c>
      <c r="B2185">
        <f>Table2[[#This Row],[NumCatalogPurchases]]</f>
        <v>2</v>
      </c>
      <c r="C2185">
        <f>Table2[[#This Row],[NumStorePurchases]]</f>
        <v>7</v>
      </c>
      <c r="D2185">
        <f>Table2[[#This Row],[NumWebVisitsMonth]]</f>
        <v>8</v>
      </c>
      <c r="E2185" s="3">
        <f>Table12[[#This Row],[Age]]</f>
        <v>41</v>
      </c>
      <c r="F2185" t="s">
        <v>30</v>
      </c>
      <c r="G2185" t="str">
        <f>Table12[[#This Row],[DVAD]]</f>
        <v>36-45</v>
      </c>
      <c r="H2185" t="str">
        <f>Table12[[#This Row],[Kids]]</f>
        <v>No</v>
      </c>
      <c r="I2185" t="str">
        <f>Table12[[#This Row],[Teens]]</f>
        <v>Yes</v>
      </c>
    </row>
    <row r="2186" spans="1:9" ht="16.5" x14ac:dyDescent="0.3">
      <c r="A2186">
        <f>Table2[[#This Row],[NumWebPurchases]]</f>
        <v>1</v>
      </c>
      <c r="B2186">
        <f>Table2[[#This Row],[NumCatalogPurchases]]</f>
        <v>1</v>
      </c>
      <c r="C2186">
        <f>Table2[[#This Row],[NumStorePurchases]]</f>
        <v>4</v>
      </c>
      <c r="D2186">
        <f>Table2[[#This Row],[NumWebVisitsMonth]]</f>
        <v>2</v>
      </c>
      <c r="E2186" s="3">
        <f>Table12[[#This Row],[Age]]</f>
        <v>50</v>
      </c>
      <c r="F2186" t="s">
        <v>33</v>
      </c>
      <c r="G2186" t="str">
        <f>Table12[[#This Row],[DVAD]]</f>
        <v>46-55</v>
      </c>
      <c r="H2186" t="str">
        <f>Table12[[#This Row],[Kids]]</f>
        <v>No</v>
      </c>
      <c r="I2186" t="str">
        <f>Table12[[#This Row],[Teens]]</f>
        <v>No</v>
      </c>
    </row>
    <row r="2187" spans="1:9" ht="16.5" x14ac:dyDescent="0.3">
      <c r="A2187">
        <f>Table2[[#This Row],[NumWebPurchases]]</f>
        <v>2</v>
      </c>
      <c r="B2187">
        <f>Table2[[#This Row],[NumCatalogPurchases]]</f>
        <v>1</v>
      </c>
      <c r="C2187">
        <f>Table2[[#This Row],[NumStorePurchases]]</f>
        <v>3</v>
      </c>
      <c r="D2187">
        <f>Table2[[#This Row],[NumWebVisitsMonth]]</f>
        <v>5</v>
      </c>
      <c r="E2187" s="3">
        <f>Table12[[#This Row],[Age]]</f>
        <v>35</v>
      </c>
      <c r="F2187" t="s">
        <v>33</v>
      </c>
      <c r="G2187" t="str">
        <f>Table12[[#This Row],[DVAD]]</f>
        <v>26-35</v>
      </c>
      <c r="H2187" t="str">
        <f>Table12[[#This Row],[Kids]]</f>
        <v>Yes</v>
      </c>
      <c r="I2187" t="str">
        <f>Table12[[#This Row],[Teens]]</f>
        <v>No</v>
      </c>
    </row>
    <row r="2188" spans="1:9" ht="16.5" x14ac:dyDescent="0.3">
      <c r="A2188">
        <f>Table2[[#This Row],[NumWebPurchases]]</f>
        <v>1</v>
      </c>
      <c r="B2188">
        <f>Table2[[#This Row],[NumCatalogPurchases]]</f>
        <v>0</v>
      </c>
      <c r="C2188">
        <f>Table2[[#This Row],[NumStorePurchases]]</f>
        <v>3</v>
      </c>
      <c r="D2188">
        <f>Table2[[#This Row],[NumWebVisitsMonth]]</f>
        <v>4</v>
      </c>
      <c r="E2188" s="3">
        <f>Table12[[#This Row],[Age]]</f>
        <v>57</v>
      </c>
      <c r="F2188" t="s">
        <v>33</v>
      </c>
      <c r="G2188" t="str">
        <f>Table12[[#This Row],[DVAD]]</f>
        <v>56-65</v>
      </c>
      <c r="H2188" t="str">
        <f>Table12[[#This Row],[Kids]]</f>
        <v>No</v>
      </c>
      <c r="I2188" t="str">
        <f>Table12[[#This Row],[Teens]]</f>
        <v>Yes</v>
      </c>
    </row>
    <row r="2189" spans="1:9" ht="16.5" x14ac:dyDescent="0.3">
      <c r="A2189">
        <f>Table2[[#This Row],[NumWebPurchases]]</f>
        <v>7</v>
      </c>
      <c r="B2189">
        <f>Table2[[#This Row],[NumCatalogPurchases]]</f>
        <v>4</v>
      </c>
      <c r="C2189">
        <f>Table2[[#This Row],[NumStorePurchases]]</f>
        <v>13</v>
      </c>
      <c r="D2189">
        <f>Table2[[#This Row],[NumWebVisitsMonth]]</f>
        <v>5</v>
      </c>
      <c r="E2189" s="3">
        <f>Table12[[#This Row],[Age]]</f>
        <v>53</v>
      </c>
      <c r="F2189" t="s">
        <v>33</v>
      </c>
      <c r="G2189" t="str">
        <f>Table12[[#This Row],[DVAD]]</f>
        <v>46-55</v>
      </c>
      <c r="H2189" t="str">
        <f>Table12[[#This Row],[Kids]]</f>
        <v>No</v>
      </c>
      <c r="I2189" t="str">
        <f>Table12[[#This Row],[Teens]]</f>
        <v>Yes</v>
      </c>
    </row>
    <row r="2190" spans="1:9" ht="16.5" x14ac:dyDescent="0.3">
      <c r="A2190">
        <f>Table2[[#This Row],[NumWebPurchases]]</f>
        <v>8</v>
      </c>
      <c r="B2190">
        <f>Table2[[#This Row],[NumCatalogPurchases]]</f>
        <v>3</v>
      </c>
      <c r="C2190">
        <f>Table2[[#This Row],[NumStorePurchases]]</f>
        <v>11</v>
      </c>
      <c r="D2190">
        <f>Table2[[#This Row],[NumWebVisitsMonth]]</f>
        <v>3</v>
      </c>
      <c r="E2190" s="3">
        <f>Table12[[#This Row],[Age]]</f>
        <v>42</v>
      </c>
      <c r="F2190" t="s">
        <v>31</v>
      </c>
      <c r="G2190" t="str">
        <f>Table12[[#This Row],[DVAD]]</f>
        <v>36-45</v>
      </c>
      <c r="H2190" t="str">
        <f>Table12[[#This Row],[Kids]]</f>
        <v>No</v>
      </c>
      <c r="I2190" t="str">
        <f>Table12[[#This Row],[Teens]]</f>
        <v>Yes</v>
      </c>
    </row>
    <row r="2191" spans="1:9" ht="16.5" x14ac:dyDescent="0.3">
      <c r="A2191">
        <f>Table2[[#This Row],[NumWebPurchases]]</f>
        <v>7</v>
      </c>
      <c r="B2191">
        <f>Table2[[#This Row],[NumCatalogPurchases]]</f>
        <v>10</v>
      </c>
      <c r="C2191">
        <f>Table2[[#This Row],[NumStorePurchases]]</f>
        <v>6</v>
      </c>
      <c r="D2191">
        <f>Table2[[#This Row],[NumWebVisitsMonth]]</f>
        <v>2</v>
      </c>
      <c r="E2191" s="3">
        <f>Table12[[#This Row],[Age]]</f>
        <v>58</v>
      </c>
      <c r="F2191" t="s">
        <v>33</v>
      </c>
      <c r="G2191" t="str">
        <f>Table12[[#This Row],[DVAD]]</f>
        <v>56-65</v>
      </c>
      <c r="H2191" t="str">
        <f>Table12[[#This Row],[Kids]]</f>
        <v>No</v>
      </c>
      <c r="I2191" t="str">
        <f>Table12[[#This Row],[Teens]]</f>
        <v>No</v>
      </c>
    </row>
    <row r="2192" spans="1:9" ht="16.5" x14ac:dyDescent="0.3">
      <c r="A2192">
        <f>Table2[[#This Row],[NumWebPurchases]]</f>
        <v>3</v>
      </c>
      <c r="B2192">
        <f>Table2[[#This Row],[NumCatalogPurchases]]</f>
        <v>5</v>
      </c>
      <c r="C2192">
        <f>Table2[[#This Row],[NumStorePurchases]]</f>
        <v>6</v>
      </c>
      <c r="D2192">
        <f>Table2[[#This Row],[NumWebVisitsMonth]]</f>
        <v>2</v>
      </c>
      <c r="E2192" s="3">
        <f>Table12[[#This Row],[Age]]</f>
        <v>57</v>
      </c>
      <c r="F2192" t="s">
        <v>30</v>
      </c>
      <c r="G2192" t="str">
        <f>Table12[[#This Row],[DVAD]]</f>
        <v>56-65</v>
      </c>
      <c r="H2192" t="str">
        <f>Table12[[#This Row],[Kids]]</f>
        <v>No</v>
      </c>
      <c r="I2192" t="str">
        <f>Table12[[#This Row],[Teens]]</f>
        <v>No</v>
      </c>
    </row>
    <row r="2193" spans="1:9" ht="16.5" x14ac:dyDescent="0.3">
      <c r="A2193">
        <f>Table2[[#This Row],[NumWebPurchases]]</f>
        <v>1</v>
      </c>
      <c r="B2193">
        <f>Table2[[#This Row],[NumCatalogPurchases]]</f>
        <v>1</v>
      </c>
      <c r="C2193">
        <f>Table2[[#This Row],[NumStorePurchases]]</f>
        <v>3</v>
      </c>
      <c r="D2193">
        <f>Table2[[#This Row],[NumWebVisitsMonth]]</f>
        <v>3</v>
      </c>
      <c r="E2193" s="3">
        <f>Table12[[#This Row],[Age]]</f>
        <v>42</v>
      </c>
      <c r="F2193" t="s">
        <v>35</v>
      </c>
      <c r="G2193" t="str">
        <f>Table12[[#This Row],[DVAD]]</f>
        <v>36-45</v>
      </c>
      <c r="H2193" t="str">
        <f>Table12[[#This Row],[Kids]]</f>
        <v>Yes</v>
      </c>
      <c r="I2193" t="str">
        <f>Table12[[#This Row],[Teens]]</f>
        <v>No</v>
      </c>
    </row>
    <row r="2194" spans="1:9" ht="16.5" x14ac:dyDescent="0.3">
      <c r="A2194">
        <f>Table2[[#This Row],[NumWebPurchases]]</f>
        <v>7</v>
      </c>
      <c r="B2194">
        <f>Table2[[#This Row],[NumCatalogPurchases]]</f>
        <v>5</v>
      </c>
      <c r="C2194">
        <f>Table2[[#This Row],[NumStorePurchases]]</f>
        <v>12</v>
      </c>
      <c r="D2194">
        <f>Table2[[#This Row],[NumWebVisitsMonth]]</f>
        <v>2</v>
      </c>
      <c r="E2194" s="3">
        <f>Table12[[#This Row],[Age]]</f>
        <v>30</v>
      </c>
      <c r="F2194" t="s">
        <v>33</v>
      </c>
      <c r="G2194" t="str">
        <f>Table12[[#This Row],[DVAD]]</f>
        <v>26-35</v>
      </c>
      <c r="H2194" t="str">
        <f>Table12[[#This Row],[Kids]]</f>
        <v>No</v>
      </c>
      <c r="I2194" t="str">
        <f>Table12[[#This Row],[Teens]]</f>
        <v>No</v>
      </c>
    </row>
    <row r="2195" spans="1:9" ht="16.5" x14ac:dyDescent="0.3">
      <c r="A2195">
        <f>Table2[[#This Row],[NumWebPurchases]]</f>
        <v>1</v>
      </c>
      <c r="B2195">
        <f>Table2[[#This Row],[NumCatalogPurchases]]</f>
        <v>1</v>
      </c>
      <c r="C2195">
        <f>Table2[[#This Row],[NumStorePurchases]]</f>
        <v>2</v>
      </c>
      <c r="D2195">
        <f>Table2[[#This Row],[NumWebVisitsMonth]]</f>
        <v>7</v>
      </c>
      <c r="E2195" s="3">
        <f>Table12[[#This Row],[Age]]</f>
        <v>42</v>
      </c>
      <c r="F2195" t="s">
        <v>33</v>
      </c>
      <c r="G2195" t="str">
        <f>Table12[[#This Row],[DVAD]]</f>
        <v>36-45</v>
      </c>
      <c r="H2195" t="str">
        <f>Table12[[#This Row],[Kids]]</f>
        <v>Yes</v>
      </c>
      <c r="I2195" t="str">
        <f>Table12[[#This Row],[Teens]]</f>
        <v>Yes</v>
      </c>
    </row>
    <row r="2196" spans="1:9" ht="16.5" x14ac:dyDescent="0.3">
      <c r="A2196">
        <f>Table2[[#This Row],[NumWebPurchases]]</f>
        <v>0</v>
      </c>
      <c r="B2196">
        <f>Table2[[#This Row],[NumCatalogPurchases]]</f>
        <v>0</v>
      </c>
      <c r="C2196">
        <f>Table2[[#This Row],[NumStorePurchases]]</f>
        <v>3</v>
      </c>
      <c r="D2196">
        <f>Table2[[#This Row],[NumWebVisitsMonth]]</f>
        <v>6</v>
      </c>
      <c r="E2196" s="3">
        <f>Table12[[#This Row],[Age]]</f>
        <v>65</v>
      </c>
      <c r="F2196" t="s">
        <v>33</v>
      </c>
      <c r="G2196" t="str">
        <f>Table12[[#This Row],[DVAD]]</f>
        <v>56-65</v>
      </c>
      <c r="H2196" t="str">
        <f>Table12[[#This Row],[Kids]]</f>
        <v>No</v>
      </c>
      <c r="I2196" t="str">
        <f>Table12[[#This Row],[Teens]]</f>
        <v>No</v>
      </c>
    </row>
    <row r="2197" spans="1:9" ht="16.5" x14ac:dyDescent="0.3">
      <c r="A2197">
        <f>Table2[[#This Row],[NumWebPurchases]]</f>
        <v>7</v>
      </c>
      <c r="B2197">
        <f>Table2[[#This Row],[NumCatalogPurchases]]</f>
        <v>7</v>
      </c>
      <c r="C2197">
        <f>Table2[[#This Row],[NumStorePurchases]]</f>
        <v>10</v>
      </c>
      <c r="D2197">
        <f>Table2[[#This Row],[NumWebVisitsMonth]]</f>
        <v>3</v>
      </c>
      <c r="E2197" s="3">
        <f>Table12[[#This Row],[Age]]</f>
        <v>55</v>
      </c>
      <c r="F2197" t="s">
        <v>30</v>
      </c>
      <c r="G2197" t="str">
        <f>Table12[[#This Row],[DVAD]]</f>
        <v>46-55</v>
      </c>
      <c r="H2197" t="str">
        <f>Table12[[#This Row],[Kids]]</f>
        <v>No</v>
      </c>
      <c r="I2197" t="str">
        <f>Table12[[#This Row],[Teens]]</f>
        <v>No</v>
      </c>
    </row>
    <row r="2198" spans="1:9" ht="16.5" x14ac:dyDescent="0.3">
      <c r="A2198">
        <f>Table2[[#This Row],[NumWebPurchases]]</f>
        <v>9</v>
      </c>
      <c r="B2198">
        <f>Table2[[#This Row],[NumCatalogPurchases]]</f>
        <v>5</v>
      </c>
      <c r="C2198">
        <f>Table2[[#This Row],[NumStorePurchases]]</f>
        <v>6</v>
      </c>
      <c r="D2198">
        <f>Table2[[#This Row],[NumWebVisitsMonth]]</f>
        <v>6</v>
      </c>
      <c r="E2198" s="3">
        <f>Table12[[#This Row],[Age]]</f>
        <v>55</v>
      </c>
      <c r="F2198" t="s">
        <v>30</v>
      </c>
      <c r="G2198" t="str">
        <f>Table12[[#This Row],[DVAD]]</f>
        <v>46-55</v>
      </c>
      <c r="H2198" t="str">
        <f>Table12[[#This Row],[Kids]]</f>
        <v>No</v>
      </c>
      <c r="I2198" t="str">
        <f>Table12[[#This Row],[Teens]]</f>
        <v>Yes</v>
      </c>
    </row>
    <row r="2199" spans="1:9" ht="16.5" x14ac:dyDescent="0.3">
      <c r="A2199">
        <f>Table2[[#This Row],[NumWebPurchases]]</f>
        <v>3</v>
      </c>
      <c r="B2199">
        <f>Table2[[#This Row],[NumCatalogPurchases]]</f>
        <v>0</v>
      </c>
      <c r="C2199">
        <f>Table2[[#This Row],[NumStorePurchases]]</f>
        <v>3</v>
      </c>
      <c r="D2199">
        <f>Table2[[#This Row],[NumWebVisitsMonth]]</f>
        <v>8</v>
      </c>
      <c r="E2199" s="3">
        <f>Table12[[#This Row],[Age]]</f>
        <v>61</v>
      </c>
      <c r="F2199" t="s">
        <v>31</v>
      </c>
      <c r="G2199" t="str">
        <f>Table12[[#This Row],[DVAD]]</f>
        <v>56-65</v>
      </c>
      <c r="H2199" t="str">
        <f>Table12[[#This Row],[Kids]]</f>
        <v>Yes</v>
      </c>
      <c r="I2199" t="str">
        <f>Table12[[#This Row],[Teens]]</f>
        <v>Yes</v>
      </c>
    </row>
    <row r="2200" spans="1:9" ht="16.5" x14ac:dyDescent="0.3">
      <c r="A2200">
        <f>Table2[[#This Row],[NumWebPurchases]]</f>
        <v>3</v>
      </c>
      <c r="B2200">
        <f>Table2[[#This Row],[NumCatalogPurchases]]</f>
        <v>0</v>
      </c>
      <c r="C2200">
        <f>Table2[[#This Row],[NumStorePurchases]]</f>
        <v>4</v>
      </c>
      <c r="D2200">
        <f>Table2[[#This Row],[NumWebVisitsMonth]]</f>
        <v>7</v>
      </c>
      <c r="E2200" s="3">
        <f>Table12[[#This Row],[Age]]</f>
        <v>40</v>
      </c>
      <c r="F2200" t="s">
        <v>33</v>
      </c>
      <c r="G2200" t="str">
        <f>Table12[[#This Row],[DVAD]]</f>
        <v>36-45</v>
      </c>
      <c r="H2200" t="str">
        <f>Table12[[#This Row],[Kids]]</f>
        <v>No</v>
      </c>
      <c r="I2200" t="str">
        <f>Table12[[#This Row],[Teens]]</f>
        <v>No</v>
      </c>
    </row>
    <row r="2201" spans="1:9" ht="16.5" x14ac:dyDescent="0.3">
      <c r="A2201">
        <f>Table2[[#This Row],[NumWebPurchases]]</f>
        <v>6</v>
      </c>
      <c r="B2201">
        <f>Table2[[#This Row],[NumCatalogPurchases]]</f>
        <v>6</v>
      </c>
      <c r="C2201">
        <f>Table2[[#This Row],[NumStorePurchases]]</f>
        <v>3</v>
      </c>
      <c r="D2201">
        <f>Table2[[#This Row],[NumWebVisitsMonth]]</f>
        <v>6</v>
      </c>
      <c r="E2201" s="3">
        <f>Table12[[#This Row],[Age]]</f>
        <v>40</v>
      </c>
      <c r="F2201" t="s">
        <v>33</v>
      </c>
      <c r="G2201" t="str">
        <f>Table12[[#This Row],[DVAD]]</f>
        <v>36-45</v>
      </c>
      <c r="H2201" t="str">
        <f>Table12[[#This Row],[Kids]]</f>
        <v>No</v>
      </c>
      <c r="I2201" t="str">
        <f>Table12[[#This Row],[Teens]]</f>
        <v>Yes</v>
      </c>
    </row>
    <row r="2202" spans="1:9" ht="16.5" x14ac:dyDescent="0.3">
      <c r="A2202">
        <f>Table2[[#This Row],[NumWebPurchases]]</f>
        <v>5</v>
      </c>
      <c r="B2202">
        <f>Table2[[#This Row],[NumCatalogPurchases]]</f>
        <v>4</v>
      </c>
      <c r="C2202">
        <f>Table2[[#This Row],[NumStorePurchases]]</f>
        <v>4</v>
      </c>
      <c r="D2202">
        <f>Table2[[#This Row],[NumWebVisitsMonth]]</f>
        <v>6</v>
      </c>
      <c r="E2202" s="3">
        <f>Table12[[#This Row],[Age]]</f>
        <v>59</v>
      </c>
      <c r="F2202" t="s">
        <v>30</v>
      </c>
      <c r="G2202" t="str">
        <f>Table12[[#This Row],[DVAD]]</f>
        <v>56-65</v>
      </c>
      <c r="H2202" t="str">
        <f>Table12[[#This Row],[Kids]]</f>
        <v>Yes</v>
      </c>
      <c r="I2202" t="str">
        <f>Table12[[#This Row],[Teens]]</f>
        <v>Yes</v>
      </c>
    </row>
    <row r="2203" spans="1:9" ht="16.5" x14ac:dyDescent="0.3">
      <c r="A2203">
        <f>Table2[[#This Row],[NumWebPurchases]]</f>
        <v>3</v>
      </c>
      <c r="B2203">
        <f>Table2[[#This Row],[NumCatalogPurchases]]</f>
        <v>0</v>
      </c>
      <c r="C2203">
        <f>Table2[[#This Row],[NumStorePurchases]]</f>
        <v>3</v>
      </c>
      <c r="D2203">
        <f>Table2[[#This Row],[NumWebVisitsMonth]]</f>
        <v>8</v>
      </c>
      <c r="E2203" s="3">
        <f>Table12[[#This Row],[Age]]</f>
        <v>39</v>
      </c>
      <c r="F2203" t="s">
        <v>30</v>
      </c>
      <c r="G2203" t="str">
        <f>Table12[[#This Row],[DVAD]]</f>
        <v>36-45</v>
      </c>
      <c r="H2203" t="str">
        <f>Table12[[#This Row],[Kids]]</f>
        <v>Yes</v>
      </c>
      <c r="I2203" t="str">
        <f>Table12[[#This Row],[Teens]]</f>
        <v>Yes</v>
      </c>
    </row>
    <row r="2204" spans="1:9" ht="16.5" x14ac:dyDescent="0.3">
      <c r="A2204">
        <f>Table2[[#This Row],[NumWebPurchases]]</f>
        <v>2</v>
      </c>
      <c r="B2204">
        <f>Table2[[#This Row],[NumCatalogPurchases]]</f>
        <v>2</v>
      </c>
      <c r="C2204">
        <f>Table2[[#This Row],[NumStorePurchases]]</f>
        <v>2</v>
      </c>
      <c r="D2204">
        <f>Table2[[#This Row],[NumWebVisitsMonth]]</f>
        <v>8</v>
      </c>
      <c r="E2204" s="3">
        <f>Table12[[#This Row],[Age]]</f>
        <v>23</v>
      </c>
      <c r="F2204" t="s">
        <v>41</v>
      </c>
      <c r="G2204" t="str">
        <f>Table12[[#This Row],[DVAD]]</f>
        <v>16-25</v>
      </c>
      <c r="H2204" t="str">
        <f>Table12[[#This Row],[Kids]]</f>
        <v>Yes</v>
      </c>
      <c r="I2204" t="str">
        <f>Table12[[#This Row],[Teens]]</f>
        <v>No</v>
      </c>
    </row>
    <row r="2205" spans="1:9" ht="16.5" x14ac:dyDescent="0.3">
      <c r="A2205">
        <f>Table2[[#This Row],[NumWebPurchases]]</f>
        <v>8</v>
      </c>
      <c r="B2205">
        <f>Table2[[#This Row],[NumCatalogPurchases]]</f>
        <v>8</v>
      </c>
      <c r="C2205">
        <f>Table2[[#This Row],[NumStorePurchases]]</f>
        <v>6</v>
      </c>
      <c r="D2205">
        <f>Table2[[#This Row],[NumWebVisitsMonth]]</f>
        <v>6</v>
      </c>
      <c r="E2205" s="3">
        <f>Table12[[#This Row],[Age]]</f>
        <v>43</v>
      </c>
      <c r="F2205" t="s">
        <v>33</v>
      </c>
      <c r="G2205" t="str">
        <f>Table12[[#This Row],[DVAD]]</f>
        <v>36-45</v>
      </c>
      <c r="H2205" t="str">
        <f>Table12[[#This Row],[Kids]]</f>
        <v>No</v>
      </c>
      <c r="I2205" t="str">
        <f>Table12[[#This Row],[Teens]]</f>
        <v>Yes</v>
      </c>
    </row>
    <row r="2206" spans="1:9" ht="16.5" x14ac:dyDescent="0.3">
      <c r="A2206">
        <f>Table2[[#This Row],[NumWebPurchases]]</f>
        <v>7</v>
      </c>
      <c r="B2206">
        <f>Table2[[#This Row],[NumCatalogPurchases]]</f>
        <v>1</v>
      </c>
      <c r="C2206">
        <f>Table2[[#This Row],[NumStorePurchases]]</f>
        <v>6</v>
      </c>
      <c r="D2206">
        <f>Table2[[#This Row],[NumWebVisitsMonth]]</f>
        <v>8</v>
      </c>
      <c r="E2206" s="3">
        <f>Table12[[#This Row],[Age]]</f>
        <v>39</v>
      </c>
      <c r="F2206" t="s">
        <v>33</v>
      </c>
      <c r="G2206" t="str">
        <f>Table12[[#This Row],[DVAD]]</f>
        <v>36-45</v>
      </c>
      <c r="H2206" t="str">
        <f>Table12[[#This Row],[Kids]]</f>
        <v>No</v>
      </c>
      <c r="I2206" t="str">
        <f>Table12[[#This Row],[Teens]]</f>
        <v>Yes</v>
      </c>
    </row>
    <row r="2207" spans="1:9" ht="16.5" x14ac:dyDescent="0.3">
      <c r="A2207">
        <f>Table2[[#This Row],[NumWebPurchases]]</f>
        <v>5</v>
      </c>
      <c r="B2207">
        <f>Table2[[#This Row],[NumCatalogPurchases]]</f>
        <v>5</v>
      </c>
      <c r="C2207">
        <f>Table2[[#This Row],[NumStorePurchases]]</f>
        <v>11</v>
      </c>
      <c r="D2207">
        <f>Table2[[#This Row],[NumWebVisitsMonth]]</f>
        <v>2</v>
      </c>
      <c r="E2207" s="3">
        <f>Table12[[#This Row],[Age]]</f>
        <v>35</v>
      </c>
      <c r="F2207" t="s">
        <v>30</v>
      </c>
      <c r="G2207" t="str">
        <f>Table12[[#This Row],[DVAD]]</f>
        <v>26-35</v>
      </c>
      <c r="H2207" t="str">
        <f>Table12[[#This Row],[Kids]]</f>
        <v>No</v>
      </c>
      <c r="I2207" t="str">
        <f>Table12[[#This Row],[Teens]]</f>
        <v>Yes</v>
      </c>
    </row>
    <row r="2208" spans="1:9" ht="16.5" x14ac:dyDescent="0.3">
      <c r="A2208">
        <f>Table2[[#This Row],[NumWebPurchases]]</f>
        <v>1</v>
      </c>
      <c r="B2208">
        <f>Table2[[#This Row],[NumCatalogPurchases]]</f>
        <v>0</v>
      </c>
      <c r="C2208">
        <f>Table2[[#This Row],[NumStorePurchases]]</f>
        <v>4</v>
      </c>
      <c r="D2208">
        <f>Table2[[#This Row],[NumWebVisitsMonth]]</f>
        <v>6</v>
      </c>
      <c r="E2208" s="3">
        <f>Table12[[#This Row],[Age]]</f>
        <v>23</v>
      </c>
      <c r="F2208" t="s">
        <v>33</v>
      </c>
      <c r="G2208" t="str">
        <f>Table12[[#This Row],[DVAD]]</f>
        <v>16-25</v>
      </c>
      <c r="H2208" t="str">
        <f>Table12[[#This Row],[Kids]]</f>
        <v>No</v>
      </c>
      <c r="I2208" t="str">
        <f>Table12[[#This Row],[Teens]]</f>
        <v>No</v>
      </c>
    </row>
    <row r="2209" spans="1:9" ht="16.5" x14ac:dyDescent="0.3">
      <c r="A2209">
        <f>Table2[[#This Row],[NumWebPurchases]]</f>
        <v>3</v>
      </c>
      <c r="B2209">
        <f>Table2[[#This Row],[NumCatalogPurchases]]</f>
        <v>1</v>
      </c>
      <c r="C2209">
        <f>Table2[[#This Row],[NumStorePurchases]]</f>
        <v>5</v>
      </c>
      <c r="D2209">
        <f>Table2[[#This Row],[NumWebVisitsMonth]]</f>
        <v>8</v>
      </c>
      <c r="E2209" s="3">
        <f>Table12[[#This Row],[Age]]</f>
        <v>44</v>
      </c>
      <c r="F2209" t="s">
        <v>31</v>
      </c>
      <c r="G2209" t="str">
        <f>Table12[[#This Row],[DVAD]]</f>
        <v>36-45</v>
      </c>
      <c r="H2209" t="str">
        <f>Table12[[#This Row],[Kids]]</f>
        <v>Yes</v>
      </c>
      <c r="I2209" t="str">
        <f>Table12[[#This Row],[Teens]]</f>
        <v>Yes</v>
      </c>
    </row>
    <row r="2210" spans="1:9" ht="16.5" x14ac:dyDescent="0.3">
      <c r="A2210">
        <f>Table2[[#This Row],[NumWebPurchases]]</f>
        <v>9</v>
      </c>
      <c r="B2210">
        <f>Table2[[#This Row],[NumCatalogPurchases]]</f>
        <v>3</v>
      </c>
      <c r="C2210">
        <f>Table2[[#This Row],[NumStorePurchases]]</f>
        <v>4</v>
      </c>
      <c r="D2210">
        <f>Table2[[#This Row],[NumWebVisitsMonth]]</f>
        <v>7</v>
      </c>
      <c r="E2210" s="3">
        <f>Table12[[#This Row],[Age]]</f>
        <v>32</v>
      </c>
      <c r="F2210" t="s">
        <v>31</v>
      </c>
      <c r="G2210" t="str">
        <f>Table12[[#This Row],[DVAD]]</f>
        <v>26-35</v>
      </c>
      <c r="H2210" t="str">
        <f>Table12[[#This Row],[Kids]]</f>
        <v>No</v>
      </c>
      <c r="I2210" t="str">
        <f>Table12[[#This Row],[Teens]]</f>
        <v>Yes</v>
      </c>
    </row>
    <row r="2211" spans="1:9" ht="16.5" x14ac:dyDescent="0.3">
      <c r="A2211">
        <f>Table2[[#This Row],[NumWebPurchases]]</f>
        <v>2</v>
      </c>
      <c r="B2211">
        <f>Table2[[#This Row],[NumCatalogPurchases]]</f>
        <v>1</v>
      </c>
      <c r="C2211">
        <f>Table2[[#This Row],[NumStorePurchases]]</f>
        <v>3</v>
      </c>
      <c r="D2211">
        <f>Table2[[#This Row],[NumWebVisitsMonth]]</f>
        <v>7</v>
      </c>
      <c r="E2211" s="3">
        <f>Table12[[#This Row],[Age]]</f>
        <v>60</v>
      </c>
      <c r="F2211" t="s">
        <v>35</v>
      </c>
      <c r="G2211" t="str">
        <f>Table12[[#This Row],[DVAD]]</f>
        <v>56-65</v>
      </c>
      <c r="H2211" t="str">
        <f>Table12[[#This Row],[Kids]]</f>
        <v>Yes</v>
      </c>
      <c r="I2211" t="str">
        <f>Table12[[#This Row],[Teens]]</f>
        <v>Yes</v>
      </c>
    </row>
    <row r="2212" spans="1:9" ht="16.5" x14ac:dyDescent="0.3">
      <c r="A2212">
        <f>Table2[[#This Row],[NumWebPurchases]]</f>
        <v>1</v>
      </c>
      <c r="B2212">
        <f>Table2[[#This Row],[NumCatalogPurchases]]</f>
        <v>0</v>
      </c>
      <c r="C2212">
        <f>Table2[[#This Row],[NumStorePurchases]]</f>
        <v>3</v>
      </c>
      <c r="D2212">
        <f>Table2[[#This Row],[NumWebVisitsMonth]]</f>
        <v>6</v>
      </c>
      <c r="E2212" s="3">
        <f>Table12[[#This Row],[Age]]</f>
        <v>49</v>
      </c>
      <c r="F2212" t="s">
        <v>35</v>
      </c>
      <c r="G2212" t="str">
        <f>Table12[[#This Row],[DVAD]]</f>
        <v>46-55</v>
      </c>
      <c r="H2212" t="str">
        <f>Table12[[#This Row],[Kids]]</f>
        <v>No</v>
      </c>
      <c r="I2212" t="str">
        <f>Table12[[#This Row],[Teens]]</f>
        <v>Yes</v>
      </c>
    </row>
    <row r="2213" spans="1:9" ht="16.5" x14ac:dyDescent="0.3">
      <c r="A2213">
        <f>Table2[[#This Row],[NumWebPurchases]]</f>
        <v>1</v>
      </c>
      <c r="B2213">
        <f>Table2[[#This Row],[NumCatalogPurchases]]</f>
        <v>1</v>
      </c>
      <c r="C2213">
        <f>Table2[[#This Row],[NumStorePurchases]]</f>
        <v>2</v>
      </c>
      <c r="D2213">
        <f>Table2[[#This Row],[NumWebVisitsMonth]]</f>
        <v>4</v>
      </c>
      <c r="E2213" s="3">
        <f>Table12[[#This Row],[Age]]</f>
        <v>50</v>
      </c>
      <c r="F2213" t="s">
        <v>31</v>
      </c>
      <c r="G2213" t="str">
        <f>Table12[[#This Row],[DVAD]]</f>
        <v>46-55</v>
      </c>
      <c r="H2213" t="str">
        <f>Table12[[#This Row],[Kids]]</f>
        <v>Yes</v>
      </c>
      <c r="I2213" t="str">
        <f>Table12[[#This Row],[Teens]]</f>
        <v>Yes</v>
      </c>
    </row>
    <row r="2214" spans="1:9" ht="16.5" x14ac:dyDescent="0.3">
      <c r="A2214">
        <f>Table2[[#This Row],[NumWebPurchases]]</f>
        <v>8</v>
      </c>
      <c r="B2214">
        <f>Table2[[#This Row],[NumCatalogPurchases]]</f>
        <v>1</v>
      </c>
      <c r="C2214">
        <f>Table2[[#This Row],[NumStorePurchases]]</f>
        <v>7</v>
      </c>
      <c r="D2214">
        <f>Table2[[#This Row],[NumWebVisitsMonth]]</f>
        <v>8</v>
      </c>
      <c r="E2214" s="3">
        <f>Table12[[#This Row],[Age]]</f>
        <v>58</v>
      </c>
      <c r="F2214" t="s">
        <v>35</v>
      </c>
      <c r="G2214" t="str">
        <f>Table12[[#This Row],[DVAD]]</f>
        <v>56-65</v>
      </c>
      <c r="H2214" t="str">
        <f>Table12[[#This Row],[Kids]]</f>
        <v>No</v>
      </c>
      <c r="I2214" t="str">
        <f>Table12[[#This Row],[Teens]]</f>
        <v>Yes</v>
      </c>
    </row>
    <row r="2215" spans="1:9" ht="16.5" x14ac:dyDescent="0.3">
      <c r="A2215">
        <f>Table2[[#This Row],[NumWebPurchases]]</f>
        <v>6</v>
      </c>
      <c r="B2215">
        <f>Table2[[#This Row],[NumCatalogPurchases]]</f>
        <v>2</v>
      </c>
      <c r="C2215">
        <f>Table2[[#This Row],[NumStorePurchases]]</f>
        <v>9</v>
      </c>
      <c r="D2215">
        <f>Table2[[#This Row],[NumWebVisitsMonth]]</f>
        <v>2</v>
      </c>
      <c r="E2215" s="3">
        <f>Table12[[#This Row],[Age]]</f>
        <v>33</v>
      </c>
      <c r="F2215" t="s">
        <v>30</v>
      </c>
      <c r="G2215" t="str">
        <f>Table12[[#This Row],[DVAD]]</f>
        <v>26-35</v>
      </c>
      <c r="H2215" t="str">
        <f>Table12[[#This Row],[Kids]]</f>
        <v>No</v>
      </c>
      <c r="I2215" t="str">
        <f>Table12[[#This Row],[Teens]]</f>
        <v>No</v>
      </c>
    </row>
    <row r="2216" spans="1:9" ht="16.5" x14ac:dyDescent="0.3">
      <c r="A2216">
        <f>Table2[[#This Row],[NumWebPurchases]]</f>
        <v>2</v>
      </c>
      <c r="B2216">
        <f>Table2[[#This Row],[NumCatalogPurchases]]</f>
        <v>0</v>
      </c>
      <c r="C2216">
        <f>Table2[[#This Row],[NumStorePurchases]]</f>
        <v>3</v>
      </c>
      <c r="D2216">
        <f>Table2[[#This Row],[NumWebVisitsMonth]]</f>
        <v>7</v>
      </c>
      <c r="E2216" s="3">
        <f>Table12[[#This Row],[Age]]</f>
        <v>64</v>
      </c>
      <c r="F2216" t="s">
        <v>33</v>
      </c>
      <c r="G2216" t="str">
        <f>Table12[[#This Row],[DVAD]]</f>
        <v>56-65</v>
      </c>
      <c r="H2216" t="str">
        <f>Table12[[#This Row],[Kids]]</f>
        <v>Yes</v>
      </c>
      <c r="I2216" t="str">
        <f>Table12[[#This Row],[Teens]]</f>
        <v>Yes</v>
      </c>
    </row>
    <row r="2217" spans="1:9" ht="16.5" x14ac:dyDescent="0.3">
      <c r="A2217">
        <f>Table2[[#This Row],[NumWebPurchases]]</f>
        <v>4</v>
      </c>
      <c r="B2217">
        <f>Table2[[#This Row],[NumCatalogPurchases]]</f>
        <v>6</v>
      </c>
      <c r="C2217">
        <f>Table2[[#This Row],[NumStorePurchases]]</f>
        <v>8</v>
      </c>
      <c r="D2217">
        <f>Table2[[#This Row],[NumWebVisitsMonth]]</f>
        <v>2</v>
      </c>
      <c r="E2217" s="3">
        <f>Table12[[#This Row],[Age]]</f>
        <v>17</v>
      </c>
      <c r="F2217" t="s">
        <v>31</v>
      </c>
      <c r="G2217" t="str">
        <f>Table12[[#This Row],[DVAD]]</f>
        <v>16-25</v>
      </c>
      <c r="H2217" t="str">
        <f>Table12[[#This Row],[Kids]]</f>
        <v>No</v>
      </c>
      <c r="I2217" t="str">
        <f>Table12[[#This Row],[Teens]]</f>
        <v>No</v>
      </c>
    </row>
    <row r="2218" spans="1:9" ht="16.5" x14ac:dyDescent="0.3">
      <c r="A2218">
        <f>Table2[[#This Row],[NumWebPurchases]]</f>
        <v>1</v>
      </c>
      <c r="B2218">
        <f>Table2[[#This Row],[NumCatalogPurchases]]</f>
        <v>0</v>
      </c>
      <c r="C2218">
        <f>Table2[[#This Row],[NumStorePurchases]]</f>
        <v>0</v>
      </c>
      <c r="D2218">
        <f>Table2[[#This Row],[NumWebVisitsMonth]]</f>
        <v>13</v>
      </c>
      <c r="E2218" s="3">
        <f>Table12[[#This Row],[Age]]</f>
        <v>37</v>
      </c>
      <c r="F2218" t="s">
        <v>31</v>
      </c>
      <c r="G2218" t="str">
        <f>Table12[[#This Row],[DVAD]]</f>
        <v>36-45</v>
      </c>
      <c r="H2218" t="str">
        <f>Table12[[#This Row],[Kids]]</f>
        <v>No</v>
      </c>
      <c r="I2218" t="str">
        <f>Table12[[#This Row],[Teens]]</f>
        <v>Yes</v>
      </c>
    </row>
    <row r="2219" spans="1:9" ht="16.5" x14ac:dyDescent="0.3">
      <c r="A2219">
        <f>Table2[[#This Row],[NumWebPurchases]]</f>
        <v>1</v>
      </c>
      <c r="B2219">
        <f>Table2[[#This Row],[NumCatalogPurchases]]</f>
        <v>0</v>
      </c>
      <c r="C2219">
        <f>Table2[[#This Row],[NumStorePurchases]]</f>
        <v>2</v>
      </c>
      <c r="D2219">
        <f>Table2[[#This Row],[NumWebVisitsMonth]]</f>
        <v>6</v>
      </c>
      <c r="E2219" s="3">
        <f>Table12[[#This Row],[Age]]</f>
        <v>58</v>
      </c>
      <c r="F2219" t="s">
        <v>38</v>
      </c>
      <c r="G2219" t="str">
        <f>Table12[[#This Row],[DVAD]]</f>
        <v>56-65</v>
      </c>
      <c r="H2219" t="str">
        <f>Table12[[#This Row],[Kids]]</f>
        <v>Yes</v>
      </c>
      <c r="I2219" t="str">
        <f>Table12[[#This Row],[Teens]]</f>
        <v>Yes</v>
      </c>
    </row>
    <row r="2220" spans="1:9" ht="16.5" x14ac:dyDescent="0.3">
      <c r="A2220">
        <f>Table2[[#This Row],[NumWebPurchases]]</f>
        <v>2</v>
      </c>
      <c r="B2220">
        <f>Table2[[#This Row],[NumCatalogPurchases]]</f>
        <v>0</v>
      </c>
      <c r="C2220">
        <f>Table2[[#This Row],[NumStorePurchases]]</f>
        <v>3</v>
      </c>
      <c r="D2220">
        <f>Table2[[#This Row],[NumWebVisitsMonth]]</f>
        <v>8</v>
      </c>
      <c r="E2220" s="3">
        <f>Table12[[#This Row],[Age]]</f>
        <v>30</v>
      </c>
      <c r="F2220" t="s">
        <v>31</v>
      </c>
      <c r="G2220" t="str">
        <f>Table12[[#This Row],[DVAD]]</f>
        <v>26-35</v>
      </c>
      <c r="H2220" t="str">
        <f>Table12[[#This Row],[Kids]]</f>
        <v>Yes</v>
      </c>
      <c r="I2220" t="str">
        <f>Table12[[#This Row],[Teens]]</f>
        <v>No</v>
      </c>
    </row>
    <row r="2221" spans="1:9" ht="16.5" x14ac:dyDescent="0.3">
      <c r="A2221">
        <f>Table2[[#This Row],[NumWebPurchases]]</f>
        <v>4</v>
      </c>
      <c r="B2221">
        <f>Table2[[#This Row],[NumCatalogPurchases]]</f>
        <v>6</v>
      </c>
      <c r="C2221">
        <f>Table2[[#This Row],[NumStorePurchases]]</f>
        <v>7</v>
      </c>
      <c r="D2221">
        <f>Table2[[#This Row],[NumWebVisitsMonth]]</f>
        <v>1</v>
      </c>
      <c r="E2221" s="3">
        <f>Table12[[#This Row],[Age]]</f>
        <v>66</v>
      </c>
      <c r="F2221" t="s">
        <v>31</v>
      </c>
      <c r="G2221" t="str">
        <f>Table12[[#This Row],[DVAD]]</f>
        <v>66-75</v>
      </c>
      <c r="H2221" t="str">
        <f>Table12[[#This Row],[Kids]]</f>
        <v>No</v>
      </c>
      <c r="I2221" t="str">
        <f>Table12[[#This Row],[Teens]]</f>
        <v>No</v>
      </c>
    </row>
    <row r="2222" spans="1:9" ht="16.5" x14ac:dyDescent="0.3">
      <c r="A2222">
        <f>Table2[[#This Row],[NumWebPurchases]]</f>
        <v>1</v>
      </c>
      <c r="B2222">
        <f>Table2[[#This Row],[NumCatalogPurchases]]</f>
        <v>0</v>
      </c>
      <c r="C2222">
        <f>Table2[[#This Row],[NumStorePurchases]]</f>
        <v>2</v>
      </c>
      <c r="D2222">
        <f>Table2[[#This Row],[NumWebVisitsMonth]]</f>
        <v>8</v>
      </c>
      <c r="E2222" s="3">
        <f>Table12[[#This Row],[Age]]</f>
        <v>35</v>
      </c>
      <c r="F2222" t="s">
        <v>33</v>
      </c>
      <c r="G2222" t="str">
        <f>Table12[[#This Row],[DVAD]]</f>
        <v>26-35</v>
      </c>
      <c r="H2222" t="str">
        <f>Table12[[#This Row],[Kids]]</f>
        <v>Yes</v>
      </c>
      <c r="I2222" t="str">
        <f>Table12[[#This Row],[Teens]]</f>
        <v>No</v>
      </c>
    </row>
    <row r="2223" spans="1:9" ht="16.5" x14ac:dyDescent="0.3">
      <c r="A2223">
        <f>Table2[[#This Row],[NumWebPurchases]]</f>
        <v>6</v>
      </c>
      <c r="B2223">
        <f>Table2[[#This Row],[NumCatalogPurchases]]</f>
        <v>1</v>
      </c>
      <c r="C2223">
        <f>Table2[[#This Row],[NumStorePurchases]]</f>
        <v>6</v>
      </c>
      <c r="D2223">
        <f>Table2[[#This Row],[NumWebVisitsMonth]]</f>
        <v>7</v>
      </c>
      <c r="E2223" s="3">
        <f>Table12[[#This Row],[Age]]</f>
        <v>27</v>
      </c>
      <c r="F2223" t="s">
        <v>30</v>
      </c>
      <c r="G2223" t="str">
        <f>Table12[[#This Row],[DVAD]]</f>
        <v>26-35</v>
      </c>
      <c r="H2223" t="str">
        <f>Table12[[#This Row],[Kids]]</f>
        <v>Yes</v>
      </c>
      <c r="I2223" t="str">
        <f>Table12[[#This Row],[Teens]]</f>
        <v>No</v>
      </c>
    </row>
    <row r="2224" spans="1:9" ht="16.5" x14ac:dyDescent="0.3">
      <c r="A2224">
        <f>Table2[[#This Row],[NumWebPurchases]]</f>
        <v>3</v>
      </c>
      <c r="B2224">
        <f>Table2[[#This Row],[NumCatalogPurchases]]</f>
        <v>2</v>
      </c>
      <c r="C2224">
        <f>Table2[[#This Row],[NumStorePurchases]]</f>
        <v>10</v>
      </c>
      <c r="D2224">
        <f>Table2[[#This Row],[NumWebVisitsMonth]]</f>
        <v>4</v>
      </c>
      <c r="E2224" s="3">
        <f>Table12[[#This Row],[Age]]</f>
        <v>34</v>
      </c>
      <c r="F2224" t="s">
        <v>31</v>
      </c>
      <c r="G2224" t="str">
        <f>Table12[[#This Row],[DVAD]]</f>
        <v>26-35</v>
      </c>
      <c r="H2224" t="str">
        <f>Table12[[#This Row],[Kids]]</f>
        <v>No</v>
      </c>
      <c r="I2224" t="str">
        <f>Table12[[#This Row],[Teens]]</f>
        <v>Yes</v>
      </c>
    </row>
    <row r="2225" spans="1:9" ht="16.5" x14ac:dyDescent="0.3">
      <c r="A2225">
        <f>Table2[[#This Row],[NumWebPurchases]]</f>
        <v>3</v>
      </c>
      <c r="B2225">
        <f>Table2[[#This Row],[NumCatalogPurchases]]</f>
        <v>6</v>
      </c>
      <c r="C2225">
        <f>Table2[[#This Row],[NumStorePurchases]]</f>
        <v>11</v>
      </c>
      <c r="D2225">
        <f>Table2[[#This Row],[NumWebVisitsMonth]]</f>
        <v>1</v>
      </c>
      <c r="E2225" s="3">
        <f>Table12[[#This Row],[Age]]</f>
        <v>31</v>
      </c>
      <c r="F2225" t="s">
        <v>33</v>
      </c>
      <c r="G2225" t="str">
        <f>Table12[[#This Row],[DVAD]]</f>
        <v>26-35</v>
      </c>
      <c r="H2225" t="str">
        <f>Table12[[#This Row],[Kids]]</f>
        <v>No</v>
      </c>
      <c r="I2225" t="str">
        <f>Table12[[#This Row],[Teens]]</f>
        <v>No</v>
      </c>
    </row>
    <row r="2226" spans="1:9" ht="16.5" x14ac:dyDescent="0.3">
      <c r="A2226">
        <f>Table2[[#This Row],[NumWebPurchases]]</f>
        <v>3</v>
      </c>
      <c r="B2226">
        <f>Table2[[#This Row],[NumCatalogPurchases]]</f>
        <v>2</v>
      </c>
      <c r="C2226">
        <f>Table2[[#This Row],[NumStorePurchases]]</f>
        <v>2</v>
      </c>
      <c r="D2226">
        <f>Table2[[#This Row],[NumWebVisitsMonth]]</f>
        <v>7</v>
      </c>
      <c r="E2226" s="3">
        <f>Table12[[#This Row],[Age]]</f>
        <v>34</v>
      </c>
      <c r="F2226" t="s">
        <v>30</v>
      </c>
      <c r="G2226" t="str">
        <f>Table12[[#This Row],[DVAD]]</f>
        <v>26-35</v>
      </c>
      <c r="H2226" t="str">
        <f>Table12[[#This Row],[Kids]]</f>
        <v>Yes</v>
      </c>
      <c r="I2226" t="str">
        <f>Table12[[#This Row],[Teens]]</f>
        <v>No</v>
      </c>
    </row>
    <row r="2227" spans="1:9" ht="16.5" x14ac:dyDescent="0.3">
      <c r="A2227">
        <f>Table2[[#This Row],[NumWebPurchases]]</f>
        <v>2</v>
      </c>
      <c r="B2227">
        <f>Table2[[#This Row],[NumCatalogPurchases]]</f>
        <v>0</v>
      </c>
      <c r="C2227">
        <f>Table2[[#This Row],[NumStorePurchases]]</f>
        <v>4</v>
      </c>
      <c r="D2227">
        <f>Table2[[#This Row],[NumWebVisitsMonth]]</f>
        <v>4</v>
      </c>
      <c r="E2227" s="3">
        <f>Table12[[#This Row],[Age]]</f>
        <v>51</v>
      </c>
      <c r="F2227" t="s">
        <v>31</v>
      </c>
      <c r="G2227" t="str">
        <f>Table12[[#This Row],[DVAD]]</f>
        <v>46-55</v>
      </c>
      <c r="H2227" t="str">
        <f>Table12[[#This Row],[Kids]]</f>
        <v>Yes</v>
      </c>
      <c r="I2227" t="str">
        <f>Table12[[#This Row],[Teens]]</f>
        <v>Yes</v>
      </c>
    </row>
    <row r="2228" spans="1:9" ht="16.5" x14ac:dyDescent="0.3">
      <c r="A2228">
        <f>Table2[[#This Row],[NumWebPurchases]]</f>
        <v>7</v>
      </c>
      <c r="B2228">
        <f>Table2[[#This Row],[NumCatalogPurchases]]</f>
        <v>6</v>
      </c>
      <c r="C2228">
        <f>Table2[[#This Row],[NumStorePurchases]]</f>
        <v>6</v>
      </c>
      <c r="D2228">
        <f>Table2[[#This Row],[NumWebVisitsMonth]]</f>
        <v>4</v>
      </c>
      <c r="E2228" s="3">
        <f>Table12[[#This Row],[Age]]</f>
        <v>44</v>
      </c>
      <c r="F2228" t="s">
        <v>33</v>
      </c>
      <c r="G2228" t="str">
        <f>Table12[[#This Row],[DVAD]]</f>
        <v>36-45</v>
      </c>
      <c r="H2228" t="str">
        <f>Table12[[#This Row],[Kids]]</f>
        <v>No</v>
      </c>
      <c r="I2228" t="str">
        <f>Table12[[#This Row],[Teens]]</f>
        <v>Yes</v>
      </c>
    </row>
    <row r="2229" spans="1:9" ht="16.5" x14ac:dyDescent="0.3">
      <c r="A2229">
        <f>Table2[[#This Row],[NumWebPurchases]]</f>
        <v>8</v>
      </c>
      <c r="B2229">
        <f>Table2[[#This Row],[NumCatalogPurchases]]</f>
        <v>2</v>
      </c>
      <c r="C2229">
        <f>Table2[[#This Row],[NumStorePurchases]]</f>
        <v>6</v>
      </c>
      <c r="D2229">
        <f>Table2[[#This Row],[NumWebVisitsMonth]]</f>
        <v>7</v>
      </c>
      <c r="E2229" s="3">
        <f>Table12[[#This Row],[Age]]</f>
        <v>44</v>
      </c>
      <c r="F2229" t="s">
        <v>30</v>
      </c>
      <c r="G2229" t="str">
        <f>Table12[[#This Row],[DVAD]]</f>
        <v>36-45</v>
      </c>
      <c r="H2229" t="str">
        <f>Table12[[#This Row],[Kids]]</f>
        <v>Yes</v>
      </c>
      <c r="I2229" t="str">
        <f>Table12[[#This Row],[Teens]]</f>
        <v>Yes</v>
      </c>
    </row>
    <row r="2230" spans="1:9" ht="16.5" x14ac:dyDescent="0.3">
      <c r="A2230">
        <f>Table2[[#This Row],[NumWebPurchases]]</f>
        <v>11</v>
      </c>
      <c r="B2230">
        <f>Table2[[#This Row],[NumCatalogPurchases]]</f>
        <v>1</v>
      </c>
      <c r="C2230">
        <f>Table2[[#This Row],[NumStorePurchases]]</f>
        <v>6</v>
      </c>
      <c r="D2230">
        <f>Table2[[#This Row],[NumWebVisitsMonth]]</f>
        <v>8</v>
      </c>
      <c r="E2230" s="3">
        <f>Table12[[#This Row],[Age]]</f>
        <v>34</v>
      </c>
      <c r="F2230" t="s">
        <v>31</v>
      </c>
      <c r="G2230" t="str">
        <f>Table12[[#This Row],[DVAD]]</f>
        <v>26-35</v>
      </c>
      <c r="H2230" t="str">
        <f>Table12[[#This Row],[Kids]]</f>
        <v>Yes</v>
      </c>
      <c r="I2230" t="str">
        <f>Table12[[#This Row],[Teens]]</f>
        <v>Yes</v>
      </c>
    </row>
    <row r="2231" spans="1:9" ht="16.5" x14ac:dyDescent="0.3">
      <c r="A2231">
        <f>Table2[[#This Row],[NumWebPurchases]]</f>
        <v>4</v>
      </c>
      <c r="B2231">
        <f>Table2[[#This Row],[NumCatalogPurchases]]</f>
        <v>2</v>
      </c>
      <c r="C2231">
        <f>Table2[[#This Row],[NumStorePurchases]]</f>
        <v>8</v>
      </c>
      <c r="D2231">
        <f>Table2[[#This Row],[NumWebVisitsMonth]]</f>
        <v>5</v>
      </c>
      <c r="E2231" s="3">
        <f>Table12[[#This Row],[Age]]</f>
        <v>51</v>
      </c>
      <c r="F2231" t="s">
        <v>33</v>
      </c>
      <c r="G2231" t="str">
        <f>Table12[[#This Row],[DVAD]]</f>
        <v>46-55</v>
      </c>
      <c r="H2231" t="str">
        <f>Table12[[#This Row],[Kids]]</f>
        <v>No</v>
      </c>
      <c r="I2231" t="str">
        <f>Table12[[#This Row],[Teens]]</f>
        <v>Yes</v>
      </c>
    </row>
    <row r="2232" spans="1:9" ht="16.5" x14ac:dyDescent="0.3">
      <c r="A2232">
        <f>Table2[[#This Row],[NumWebPurchases]]</f>
        <v>0</v>
      </c>
      <c r="B2232">
        <f>Table2[[#This Row],[NumCatalogPurchases]]</f>
        <v>0</v>
      </c>
      <c r="C2232">
        <f>Table2[[#This Row],[NumStorePurchases]]</f>
        <v>1</v>
      </c>
      <c r="D2232">
        <f>Table2[[#This Row],[NumWebVisitsMonth]]</f>
        <v>0</v>
      </c>
      <c r="E2232" s="3">
        <f>Table12[[#This Row],[Age]]</f>
        <v>34</v>
      </c>
      <c r="F2232" t="s">
        <v>30</v>
      </c>
      <c r="G2232" t="str">
        <f>Table12[[#This Row],[DVAD]]</f>
        <v>26-35</v>
      </c>
      <c r="H2232" t="str">
        <f>Table12[[#This Row],[Kids]]</f>
        <v>No</v>
      </c>
      <c r="I2232" t="str">
        <f>Table12[[#This Row],[Teens]]</f>
        <v>No</v>
      </c>
    </row>
    <row r="2233" spans="1:9" ht="16.5" x14ac:dyDescent="0.3">
      <c r="A2233">
        <f>Table2[[#This Row],[NumWebPurchases]]</f>
        <v>2</v>
      </c>
      <c r="B2233">
        <f>Table2[[#This Row],[NumCatalogPurchases]]</f>
        <v>1</v>
      </c>
      <c r="C2233">
        <f>Table2[[#This Row],[NumStorePurchases]]</f>
        <v>2</v>
      </c>
      <c r="D2233">
        <f>Table2[[#This Row],[NumWebVisitsMonth]]</f>
        <v>7</v>
      </c>
      <c r="E2233" s="3">
        <f>Table12[[#This Row],[Age]]</f>
        <v>42</v>
      </c>
      <c r="F2233" t="s">
        <v>30</v>
      </c>
      <c r="G2233" t="str">
        <f>Table12[[#This Row],[DVAD]]</f>
        <v>36-45</v>
      </c>
      <c r="H2233" t="str">
        <f>Table12[[#This Row],[Kids]]</f>
        <v>Yes</v>
      </c>
      <c r="I2233" t="str">
        <f>Table12[[#This Row],[Teens]]</f>
        <v>No</v>
      </c>
    </row>
    <row r="2234" spans="1:9" ht="16.5" x14ac:dyDescent="0.3">
      <c r="A2234">
        <f>Table2[[#This Row],[NumWebPurchases]]</f>
        <v>3</v>
      </c>
      <c r="B2234">
        <f>Table2[[#This Row],[NumCatalogPurchases]]</f>
        <v>1</v>
      </c>
      <c r="C2234">
        <f>Table2[[#This Row],[NumStorePurchases]]</f>
        <v>2</v>
      </c>
      <c r="D2234">
        <f>Table2[[#This Row],[NumWebVisitsMonth]]</f>
        <v>9</v>
      </c>
      <c r="E2234" s="3">
        <f>Table12[[#This Row],[Age]]</f>
        <v>29</v>
      </c>
      <c r="F2234" t="s">
        <v>30</v>
      </c>
      <c r="G2234" t="str">
        <f>Table12[[#This Row],[DVAD]]</f>
        <v>26-35</v>
      </c>
      <c r="H2234" t="str">
        <f>Table12[[#This Row],[Kids]]</f>
        <v>Yes</v>
      </c>
      <c r="I2234" t="str">
        <f>Table12[[#This Row],[Teens]]</f>
        <v>No</v>
      </c>
    </row>
    <row r="2235" spans="1:9" ht="16.5" x14ac:dyDescent="0.3">
      <c r="A2235">
        <f>Table2[[#This Row],[NumWebPurchases]]</f>
        <v>9</v>
      </c>
      <c r="B2235">
        <f>Table2[[#This Row],[NumCatalogPurchases]]</f>
        <v>4</v>
      </c>
      <c r="C2235">
        <f>Table2[[#This Row],[NumStorePurchases]]</f>
        <v>12</v>
      </c>
      <c r="D2235">
        <f>Table2[[#This Row],[NumWebVisitsMonth]]</f>
        <v>8</v>
      </c>
      <c r="E2235" s="3">
        <f>Table12[[#This Row],[Age]]</f>
        <v>42</v>
      </c>
      <c r="F2235" t="s">
        <v>31</v>
      </c>
      <c r="G2235" t="str">
        <f>Table12[[#This Row],[DVAD]]</f>
        <v>36-45</v>
      </c>
      <c r="H2235" t="str">
        <f>Table12[[#This Row],[Kids]]</f>
        <v>No</v>
      </c>
      <c r="I2235" t="str">
        <f>Table12[[#This Row],[Teens]]</f>
        <v>No</v>
      </c>
    </row>
    <row r="2236" spans="1:9" ht="16.5" x14ac:dyDescent="0.3">
      <c r="A2236">
        <f>Table2[[#This Row],[NumWebPurchases]]</f>
        <v>0</v>
      </c>
      <c r="B2236">
        <f>Table2[[#This Row],[NumCatalogPurchases]]</f>
        <v>0</v>
      </c>
      <c r="C2236">
        <f>Table2[[#This Row],[NumStorePurchases]]</f>
        <v>3</v>
      </c>
      <c r="D2236">
        <f>Table2[[#This Row],[NumWebVisitsMonth]]</f>
        <v>4</v>
      </c>
      <c r="E2236" s="3">
        <f>Table12[[#This Row],[Age]]</f>
        <v>26</v>
      </c>
      <c r="F2236" t="s">
        <v>33</v>
      </c>
      <c r="G2236" t="str">
        <f>Table12[[#This Row],[DVAD]]</f>
        <v>26-35</v>
      </c>
      <c r="H2236" t="str">
        <f>Table12[[#This Row],[Kids]]</f>
        <v>No</v>
      </c>
      <c r="I2236" t="str">
        <f>Table12[[#This Row],[Teens]]</f>
        <v>No</v>
      </c>
    </row>
    <row r="2237" spans="1:9" ht="16.5" x14ac:dyDescent="0.3">
      <c r="A2237">
        <f>Table2[[#This Row],[NumWebPurchases]]</f>
        <v>1</v>
      </c>
      <c r="B2237">
        <f>Table2[[#This Row],[NumCatalogPurchases]]</f>
        <v>0</v>
      </c>
      <c r="C2237">
        <f>Table2[[#This Row],[NumStorePurchases]]</f>
        <v>2</v>
      </c>
      <c r="D2237">
        <f>Table2[[#This Row],[NumWebVisitsMonth]]</f>
        <v>7</v>
      </c>
      <c r="E2237" s="3">
        <f>Table12[[#This Row],[Age]]</f>
        <v>39</v>
      </c>
      <c r="F2237" t="s">
        <v>33</v>
      </c>
      <c r="G2237" t="str">
        <f>Table12[[#This Row],[DVAD]]</f>
        <v>36-45</v>
      </c>
      <c r="H2237" t="str">
        <f>Table12[[#This Row],[Kids]]</f>
        <v>Yes</v>
      </c>
      <c r="I2237" t="str">
        <f>Table12[[#This Row],[Teens]]</f>
        <v>No</v>
      </c>
    </row>
    <row r="2238" spans="1:9" ht="16.5" x14ac:dyDescent="0.3">
      <c r="A2238">
        <f>Table2[[#This Row],[NumWebPurchases]]</f>
        <v>9</v>
      </c>
      <c r="B2238">
        <f>Table2[[#This Row],[NumCatalogPurchases]]</f>
        <v>3</v>
      </c>
      <c r="C2238">
        <f>Table2[[#This Row],[NumStorePurchases]]</f>
        <v>4</v>
      </c>
      <c r="D2238">
        <f>Table2[[#This Row],[NumWebVisitsMonth]]</f>
        <v>5</v>
      </c>
      <c r="E2238" s="3">
        <f>Table12[[#This Row],[Age]]</f>
        <v>46</v>
      </c>
      <c r="F2238" t="s">
        <v>31</v>
      </c>
      <c r="G2238" t="str">
        <f>Table12[[#This Row],[DVAD]]</f>
        <v>46-55</v>
      </c>
      <c r="H2238" t="str">
        <f>Table12[[#This Row],[Kids]]</f>
        <v>No</v>
      </c>
      <c r="I2238" t="str">
        <f>Table12[[#This Row],[Teens]]</f>
        <v>Yes</v>
      </c>
    </row>
    <row r="2239" spans="1:9" ht="16.5" x14ac:dyDescent="0.3">
      <c r="A2239">
        <f>Table2[[#This Row],[NumWebPurchases]]</f>
        <v>8</v>
      </c>
      <c r="B2239">
        <f>Table2[[#This Row],[NumCatalogPurchases]]</f>
        <v>2</v>
      </c>
      <c r="C2239">
        <f>Table2[[#This Row],[NumStorePurchases]]</f>
        <v>5</v>
      </c>
      <c r="D2239">
        <f>Table2[[#This Row],[NumWebVisitsMonth]]</f>
        <v>7</v>
      </c>
      <c r="E2239" s="3">
        <f>Table12[[#This Row],[Age]]</f>
        <v>68</v>
      </c>
      <c r="F2239" t="s">
        <v>35</v>
      </c>
      <c r="G2239" t="str">
        <f>Table12[[#This Row],[DVAD]]</f>
        <v>66-75</v>
      </c>
      <c r="H2239" t="str">
        <f>Table12[[#This Row],[Kids]]</f>
        <v>Yes</v>
      </c>
      <c r="I2239" t="str">
        <f>Table12[[#This Row],[Teens]]</f>
        <v>Yes</v>
      </c>
    </row>
    <row r="2240" spans="1:9" ht="16.5" x14ac:dyDescent="0.3">
      <c r="A2240">
        <f>Table2[[#This Row],[NumWebPurchases]]</f>
        <v>2</v>
      </c>
      <c r="B2240">
        <f>Table2[[#This Row],[NumCatalogPurchases]]</f>
        <v>3</v>
      </c>
      <c r="C2240">
        <f>Table2[[#This Row],[NumStorePurchases]]</f>
        <v>13</v>
      </c>
      <c r="D2240">
        <f>Table2[[#This Row],[NumWebVisitsMonth]]</f>
        <v>6</v>
      </c>
      <c r="E2240" s="3">
        <f>Table12[[#This Row],[Age]]</f>
        <v>33</v>
      </c>
      <c r="F2240" t="s">
        <v>31</v>
      </c>
      <c r="G2240" t="str">
        <f>Table12[[#This Row],[DVAD]]</f>
        <v>26-35</v>
      </c>
      <c r="H2240" t="str">
        <f>Table12[[#This Row],[Kids]]</f>
        <v>No</v>
      </c>
      <c r="I2240" t="str">
        <f>Table12[[#This Row],[Teens]]</f>
        <v>No</v>
      </c>
    </row>
    <row r="2241" ht="16.5" x14ac:dyDescent="0.3"/>
  </sheetData>
  <pageMargins left="0.7" right="0.7" top="0.75" bottom="0.75" header="0.3" footer="0.3"/>
  <ignoredErrors>
    <ignoredError sqref="E194:E2240 E2241" calculatedColumn="1"/>
  </ignoredErrors>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C57"/>
  <sheetViews>
    <sheetView topLeftCell="M25" workbookViewId="0">
      <selection activeCell="T46" sqref="T46"/>
    </sheetView>
  </sheetViews>
  <sheetFormatPr defaultRowHeight="16.5" x14ac:dyDescent="0.3"/>
  <cols>
    <col min="1" max="1" width="12.875" bestFit="1" customWidth="1"/>
    <col min="2" max="2" width="18.25" bestFit="1" customWidth="1"/>
    <col min="3" max="3" width="17.875" customWidth="1"/>
    <col min="5" max="5" width="12.75" customWidth="1"/>
    <col min="6" max="6" width="15.75" customWidth="1"/>
    <col min="7" max="7" width="20.875" customWidth="1"/>
    <col min="9" max="9" width="17.25" customWidth="1"/>
    <col min="10" max="10" width="12.875" bestFit="1" customWidth="1"/>
    <col min="11" max="11" width="12.75" bestFit="1" customWidth="1"/>
    <col min="12" max="13" width="6.25" bestFit="1" customWidth="1"/>
    <col min="14" max="14" width="6.5" bestFit="1" customWidth="1"/>
    <col min="15" max="15" width="7.375" bestFit="1" customWidth="1"/>
    <col min="16" max="16" width="5.75" bestFit="1" customWidth="1"/>
    <col min="17" max="17" width="14.5" customWidth="1"/>
    <col min="18" max="18" width="10.875" customWidth="1"/>
    <col min="19" max="19" width="12.75" customWidth="1"/>
    <col min="20" max="20" width="18.625" customWidth="1"/>
    <col min="21" max="21" width="20.75" customWidth="1"/>
    <col min="22" max="22" width="12.375" bestFit="1" customWidth="1"/>
    <col min="23" max="23" width="7.5" bestFit="1" customWidth="1"/>
    <col min="24" max="24" width="5.75" bestFit="1" customWidth="1"/>
    <col min="25" max="25" width="7.125" customWidth="1"/>
    <col min="26" max="26" width="53.75" bestFit="1" customWidth="1"/>
    <col min="27" max="27" width="6.875" customWidth="1"/>
    <col min="28" max="28" width="12.75" customWidth="1"/>
    <col min="29" max="29" width="28" customWidth="1"/>
  </cols>
  <sheetData>
    <row r="1" spans="1:24" x14ac:dyDescent="0.3">
      <c r="A1" s="10" t="s">
        <v>44</v>
      </c>
      <c r="B1" t="s">
        <v>46</v>
      </c>
      <c r="M1" s="10" t="s">
        <v>44</v>
      </c>
      <c r="N1" t="s">
        <v>47</v>
      </c>
      <c r="V1" s="10" t="s">
        <v>42</v>
      </c>
      <c r="W1" t="s">
        <v>60</v>
      </c>
    </row>
    <row r="2" spans="1:24" x14ac:dyDescent="0.3">
      <c r="A2" s="11" t="s">
        <v>37</v>
      </c>
      <c r="B2" s="13">
        <v>9.0665475658776237E-2</v>
      </c>
      <c r="M2" s="11" t="s">
        <v>33</v>
      </c>
      <c r="N2" s="13">
        <v>0.44929797191887677</v>
      </c>
      <c r="V2" s="10" t="s">
        <v>58</v>
      </c>
      <c r="W2" t="s">
        <v>60</v>
      </c>
    </row>
    <row r="3" spans="1:24" x14ac:dyDescent="0.3">
      <c r="A3" s="11" t="s">
        <v>36</v>
      </c>
      <c r="B3" s="13">
        <v>2.4117909781152299E-2</v>
      </c>
      <c r="M3" s="11" t="s">
        <v>31</v>
      </c>
      <c r="N3" s="13">
        <v>0.30109204368174725</v>
      </c>
    </row>
    <row r="4" spans="1:24" x14ac:dyDescent="0.3">
      <c r="A4" s="11" t="s">
        <v>29</v>
      </c>
      <c r="B4" s="13">
        <v>0.50290308173291653</v>
      </c>
      <c r="M4" s="11" t="s">
        <v>30</v>
      </c>
      <c r="N4" s="13">
        <v>0.24960998439937598</v>
      </c>
      <c r="V4" t="s">
        <v>78</v>
      </c>
      <c r="W4" t="s">
        <v>67</v>
      </c>
      <c r="X4" t="s">
        <v>68</v>
      </c>
    </row>
    <row r="5" spans="1:24" x14ac:dyDescent="0.3">
      <c r="A5" s="11" t="s">
        <v>34</v>
      </c>
      <c r="B5" s="13">
        <v>0.16525234479678427</v>
      </c>
      <c r="M5" s="11" t="s">
        <v>45</v>
      </c>
      <c r="N5" s="13">
        <v>1</v>
      </c>
      <c r="V5" s="3">
        <v>4.0853059401518532</v>
      </c>
      <c r="W5" s="3">
        <v>2.6627958910227778</v>
      </c>
      <c r="X5" s="3">
        <v>5.7914247431889239</v>
      </c>
    </row>
    <row r="6" spans="1:24" x14ac:dyDescent="0.3">
      <c r="A6" s="11" t="s">
        <v>32</v>
      </c>
      <c r="B6" s="13">
        <v>0.21706118803037069</v>
      </c>
    </row>
    <row r="7" spans="1:24" x14ac:dyDescent="0.3">
      <c r="A7" s="11" t="s">
        <v>45</v>
      </c>
      <c r="B7" s="13">
        <v>1</v>
      </c>
    </row>
    <row r="16" spans="1:24" x14ac:dyDescent="0.3">
      <c r="A16" s="10" t="s">
        <v>44</v>
      </c>
      <c r="B16" t="s">
        <v>48</v>
      </c>
    </row>
    <row r="17" spans="1:26" x14ac:dyDescent="0.3">
      <c r="A17" s="11" t="s">
        <v>40</v>
      </c>
      <c r="B17" s="3">
        <v>72365.5</v>
      </c>
    </row>
    <row r="18" spans="1:26" x14ac:dyDescent="0.3">
      <c r="A18" s="11" t="s">
        <v>38</v>
      </c>
      <c r="B18" s="3">
        <v>56481.552631578954</v>
      </c>
    </row>
    <row r="19" spans="1:26" x14ac:dyDescent="0.3">
      <c r="A19" s="11" t="s">
        <v>35</v>
      </c>
      <c r="B19" s="3">
        <v>52834.228448275862</v>
      </c>
    </row>
    <row r="20" spans="1:26" x14ac:dyDescent="0.3">
      <c r="A20" s="11" t="s">
        <v>31</v>
      </c>
      <c r="B20" s="3">
        <v>52186.09153713299</v>
      </c>
    </row>
    <row r="21" spans="1:26" x14ac:dyDescent="0.3">
      <c r="A21" s="11" t="s">
        <v>33</v>
      </c>
      <c r="B21" s="3">
        <v>51724.979166666664</v>
      </c>
    </row>
    <row r="22" spans="1:26" x14ac:dyDescent="0.3">
      <c r="A22" s="11" t="s">
        <v>30</v>
      </c>
      <c r="B22" s="3">
        <v>50995.34375</v>
      </c>
    </row>
    <row r="23" spans="1:26" x14ac:dyDescent="0.3">
      <c r="A23" s="11" t="s">
        <v>41</v>
      </c>
      <c r="B23" s="3">
        <v>48432</v>
      </c>
    </row>
    <row r="24" spans="1:26" x14ac:dyDescent="0.3">
      <c r="A24" s="11" t="s">
        <v>39</v>
      </c>
      <c r="B24" s="3">
        <v>43789</v>
      </c>
      <c r="J24" t="s">
        <v>51</v>
      </c>
      <c r="K24" t="s">
        <v>55</v>
      </c>
    </row>
    <row r="25" spans="1:26" x14ac:dyDescent="0.3">
      <c r="A25" s="11" t="s">
        <v>45</v>
      </c>
      <c r="B25" s="12">
        <v>51971.18202439999</v>
      </c>
      <c r="E25" s="10" t="s">
        <v>44</v>
      </c>
      <c r="F25" t="s">
        <v>48</v>
      </c>
      <c r="H25" s="19" t="s">
        <v>30</v>
      </c>
    </row>
    <row r="26" spans="1:26" x14ac:dyDescent="0.3">
      <c r="E26" s="11" t="s">
        <v>32</v>
      </c>
      <c r="F26" s="3">
        <v>56106.624742268039</v>
      </c>
      <c r="H26" s="18" t="s">
        <v>31</v>
      </c>
      <c r="J26" t="s">
        <v>49</v>
      </c>
      <c r="K26" t="s">
        <v>50</v>
      </c>
    </row>
    <row r="27" spans="1:26" x14ac:dyDescent="0.3">
      <c r="E27" s="11" t="s">
        <v>34</v>
      </c>
      <c r="F27" s="3">
        <v>52931.567567567567</v>
      </c>
      <c r="H27" s="18" t="s">
        <v>33</v>
      </c>
      <c r="J27" t="s">
        <v>9</v>
      </c>
      <c r="K27" s="3">
        <f>IF(ISBLANK($K$24),AVERAGE(MntWines),IF(ISBLANK($K$24),AVERAGE(MntWines),IF(K24="16-25",AVERAGEIFS(prod_wine,prod_age,"&gt;=16",prod_age,"&lt;=25"),IF(K24="26-35",AVERAGEIFS(prod_wine,prod_age,"&gt;=26",prod_age,"&lt;=35"),IF(K24="36-45",AVERAGEIFS(prod_wine,prod_age,"&gt;=36",prod_age,"&lt;=45"),IF(K24="46-55",AVERAGEIFS(prod_wine,prod_age,"&gt;=46",prod_age,"&lt;=55"),IF(K24="56-65",AVERAGEIFS(prod_wine,prod_age,"&gt;=56",prod_age,"&lt;=65"),IF(K24="66-75",AVERAGEIFS(prod_wine,prod_age,"&gt;=66",prod_age,"&lt;=75"),AVERAGE(MntWines)))))))))</f>
        <v>340.53036437246965</v>
      </c>
      <c r="M27" t="s">
        <v>58</v>
      </c>
    </row>
    <row r="28" spans="1:26" x14ac:dyDescent="0.3">
      <c r="E28" s="11" t="s">
        <v>29</v>
      </c>
      <c r="F28" s="3">
        <v>52721.37777777778</v>
      </c>
      <c r="H28" s="18" t="s">
        <v>35</v>
      </c>
      <c r="J28" t="s">
        <v>11</v>
      </c>
      <c r="K28" s="3">
        <f>IF(ISBLANK($K$24),AVERAGE(MntMeatProducts),IF(ISBLANK($K$24),AVERAGE(MntMeatProducts),IF(K24="16-25",AVERAGEIFS(prod_meat,prod_age,"&gt;=16",prod_age,"&lt;=25"),IF(K24="26-35",AVERAGEIFS(prod_meat,prod_age,"&gt;=26",prod_age,"&lt;=35"),IF(K24="36-45",AVERAGEIFS(prod_meat,prod_age,"&gt;=36",prod_age,"&lt;=45"),IF(K24="46-55",AVERAGEIFS(prod_meat,prod_age,"&gt;=46",prod_age,"&lt;=55"),IF(K24="56-65",AVERAGEIFS(prod_meat,prod_age,"&gt;=56",prod_age,"&lt;=65"),IF(K24="66-75",AVERAGEIFS(prod_meat,prod_age,"&gt;=66",prod_age,"&lt;=75"),AVERAGE(MntMeatProducts)))))))))</f>
        <v>163.56275303643724</v>
      </c>
      <c r="M28" t="s">
        <v>52</v>
      </c>
    </row>
    <row r="29" spans="1:26" x14ac:dyDescent="0.3">
      <c r="E29" s="11" t="s">
        <v>37</v>
      </c>
      <c r="F29" s="3">
        <v>47697.556650246304</v>
      </c>
      <c r="H29" s="18" t="s">
        <v>38</v>
      </c>
      <c r="J29" t="s">
        <v>14</v>
      </c>
      <c r="K29" s="3">
        <f>IF(ISBLANK($K$24),AVERAGE(MntGoldProds),IF(ISBLANK($K$24),AVERAGE(MntGoldProds),IF(K24="16-25",AVERAGEIFS(prod_gold,prod_age,"&gt;=16",prod_age,"&lt;=25"),IF(K24="26-35",AVERAGEIFS(prod_gold,prod_age,"&gt;=26",prod_age,"&lt;=35"),IF(K24="36-45",AVERAGEIFS(prod_gold,prod_age,"&gt;=36",prod_age,"&lt;=45"),IF(K24="46-55",AVERAGEIFS(prod_gold,prod_age,"&gt;=46",prod_age,"&lt;=55"),IF(K24="56-65",AVERAGEIFS(prod_gold,prod_age,"&gt;=56",prod_age,"&lt;=65"),IF(K24="66-75",AVERAGEIFS(prod_gold,prod_age,"&gt;=66",prod_age,"&lt;=75"),AVERAGE(MntGoldProds)))))))))</f>
        <v>45.866396761133601</v>
      </c>
      <c r="M29" t="s">
        <v>53</v>
      </c>
    </row>
    <row r="30" spans="1:26" x14ac:dyDescent="0.3">
      <c r="E30" s="11" t="s">
        <v>36</v>
      </c>
      <c r="F30" s="3">
        <v>20306.259259259259</v>
      </c>
      <c r="H30" s="19" t="s">
        <v>39</v>
      </c>
      <c r="J30" t="s">
        <v>12</v>
      </c>
      <c r="K30" s="3">
        <f>IF(ISBLANK($K$24),AVERAGE(MntFishProducts),IF(ISBLANK($K$24),AVERAGE(MntFishProducts),IF(K24="16-25",AVERAGEIFS(prod_fish,prod_age,"&gt;=16",prod_age,"&lt;=25"),IF(K24="26-35",AVERAGEIFS(prod_fish,prod_age,"&gt;=26",prod_age,"&lt;=35"),IF(K24="36-45",AVERAGEIFS(prod_fish,prod_age,"&gt;=36",prod_age,"&lt;=45"),IF(K24="46-55",AVERAGEIFS(prod_fish,prod_age,"&gt;=46",prod_age,"&lt;=55"),IF(K24="56-65",AVERAGEIFS(prod_fish,prod_age,"&gt;=56",prod_age,"&lt;=65"),IF(K24="66-75",AVERAGEIFS(prod_fish,prod_age,"&gt;=66",prod_age,"&lt;=75"),AVERAGE(MntFishProducts)))))))))</f>
        <v>36.412955465587046</v>
      </c>
      <c r="M30" t="s">
        <v>54</v>
      </c>
      <c r="V30" s="10" t="s">
        <v>42</v>
      </c>
      <c r="W30" t="s">
        <v>60</v>
      </c>
    </row>
    <row r="31" spans="1:26" x14ac:dyDescent="0.3">
      <c r="E31" s="11" t="s">
        <v>83</v>
      </c>
      <c r="F31" s="3"/>
      <c r="H31" s="19" t="s">
        <v>40</v>
      </c>
      <c r="J31" t="s">
        <v>10</v>
      </c>
      <c r="K31" s="3">
        <f>IF(ISBLANK($K$24),AVERAGE(MntFruits),IF(ISBLANK($K$24),AVERAGE(MntFruits),IF(K23="16-25",AVERAGEIFS(prod_fruit,prod_age,"&gt;=16",prod_age,"&lt;=25"),IF(K23="26-35",AVERAGEIFS(prod_fruit,prod_age,"&gt;=26",prod_age,"&lt;=35"),IF(K23="36-45",AVERAGEIFS(prod_fruit,prod_age,"&gt;=36",prod_age,"&lt;=45"),IF(K23="46-55",AVERAGEIFS(prod_fruit,prod_age,"&gt;=46",prod_age,"&lt;=55"),IF(K23="56-65",AVERAGEIFS(prod_fruit,prod_age,"&gt;=56",prod_age,"&lt;=65"),IF(K23="66-75",AVERAGEIFS(prod_fruit,prod_age,"&gt;=66",prod_age,"&lt;=75"),MntFruits))))))))</f>
        <v>1</v>
      </c>
      <c r="M31" t="s">
        <v>55</v>
      </c>
      <c r="V31" s="10" t="s">
        <v>58</v>
      </c>
      <c r="W31" t="s">
        <v>60</v>
      </c>
      <c r="Z31" s="25" t="str">
        <f>IF(W30="Married","Reflection of Five Camps Based on Age and Married People",IF(W30="Absurd","Reflection of Five Camps Based on Age and Absurd People",IF(W30="Single","Reflection of Five Camps Based on Age and Single People",IF(W30="Together","Reflection of Five Camps Based on Age and Together People",IF(W30="Widow","Reflection of Five Camps Based on Age and Widow People",IF(W30="Divorced","Reflection of Five Camps Based on Age and Divorced People",IF(W30="YOLO","Reflection of Five Camps Based on Age And YOLO People",IF(W30="Alone","Reflection of Five Camps Based on Age And Alone People","Reflection of Five Camps Based on Age And Marital Status"))))))))</f>
        <v>Reflection of Five Camps Based on Age And Marital Status</v>
      </c>
    </row>
    <row r="32" spans="1:26" x14ac:dyDescent="0.3">
      <c r="E32" s="11" t="s">
        <v>45</v>
      </c>
      <c r="F32" s="12">
        <v>52251.714349575326</v>
      </c>
      <c r="H32" s="19" t="s">
        <v>41</v>
      </c>
      <c r="J32" t="s">
        <v>13</v>
      </c>
      <c r="K32" s="3">
        <f>IF(ISBLANK($K$24),AVERAGE(MntSweetProducts),IF(ISBLANK($K$24),AVERAGE($K$25,MntSweetProducts),IF(K25="16-25",AVERAGEIFS(prod_sweet,prod_age,"&gt;=16",prod_age,"&lt;=25"),IF(K25="26-35",AVERAGEIFS(prod_sweet,prod_age,"&gt;=26",prod_age,"&lt;=35"),IF(K25="36-45",AVERAGEIFS(prod_sweet,prod_age,"&gt;=36",prod_age,"&lt;=45"),IF(K25="46-55",AVERAGEIFS(prod_sweet,prod_age,"&gt;=46",prod_age,"&lt;=55"),IF(K25="56-65",AVERAGEIFS(prod_sweet,prod_age,"&gt;=56",prod_age,"&lt;=65"),IF(K25="66-75",AVERAGEIFS(prod_sweet,prod_age,"&gt;=66",prod_age,"&lt;=75"),AVERAGE(MntSweetProducts)))))))))</f>
        <v>27.07458686913801</v>
      </c>
      <c r="M32" t="s">
        <v>56</v>
      </c>
    </row>
    <row r="33" spans="6:29" x14ac:dyDescent="0.3">
      <c r="M33" t="s">
        <v>57</v>
      </c>
      <c r="V33" t="s">
        <v>69</v>
      </c>
      <c r="W33" t="s">
        <v>70</v>
      </c>
      <c r="X33" t="s">
        <v>71</v>
      </c>
      <c r="Y33" t="s">
        <v>72</v>
      </c>
      <c r="Z33" t="s">
        <v>73</v>
      </c>
    </row>
    <row r="34" spans="6:29" x14ac:dyDescent="0.3">
      <c r="M34" t="s">
        <v>59</v>
      </c>
      <c r="V34" s="12">
        <v>144</v>
      </c>
      <c r="W34" s="12">
        <v>30</v>
      </c>
      <c r="X34" s="12">
        <v>163</v>
      </c>
      <c r="Y34" s="12">
        <v>167</v>
      </c>
      <c r="Z34" s="12">
        <v>163</v>
      </c>
    </row>
    <row r="38" spans="6:29" x14ac:dyDescent="0.3">
      <c r="AB38" s="10" t="s">
        <v>3</v>
      </c>
      <c r="AC38" t="s">
        <v>60</v>
      </c>
    </row>
    <row r="39" spans="6:29" x14ac:dyDescent="0.3">
      <c r="F39" s="10" t="s">
        <v>44</v>
      </c>
      <c r="G39" t="s">
        <v>84</v>
      </c>
      <c r="K39" s="10" t="s">
        <v>3</v>
      </c>
      <c r="L39" t="s">
        <v>60</v>
      </c>
    </row>
    <row r="40" spans="6:29" x14ac:dyDescent="0.3">
      <c r="F40" s="11" t="s">
        <v>9</v>
      </c>
      <c r="G40" s="3">
        <v>340.53036437246965</v>
      </c>
      <c r="K40" s="10" t="s">
        <v>58</v>
      </c>
      <c r="L40" t="s">
        <v>60</v>
      </c>
      <c r="AB40" s="10" t="s">
        <v>44</v>
      </c>
      <c r="AC40" t="s">
        <v>77</v>
      </c>
    </row>
    <row r="41" spans="6:29" x14ac:dyDescent="0.3">
      <c r="F41" s="11" t="s">
        <v>11</v>
      </c>
      <c r="G41" s="3">
        <v>163.56275303643724</v>
      </c>
      <c r="AB41" s="11" t="s">
        <v>52</v>
      </c>
      <c r="AC41" s="3">
        <v>1.5948275862068966</v>
      </c>
    </row>
    <row r="42" spans="6:29" x14ac:dyDescent="0.3">
      <c r="F42" s="11" t="s">
        <v>10</v>
      </c>
      <c r="G42" s="3">
        <v>100</v>
      </c>
      <c r="K42" t="s">
        <v>61</v>
      </c>
      <c r="L42" t="s">
        <v>62</v>
      </c>
      <c r="M42" t="s">
        <v>63</v>
      </c>
      <c r="N42" t="s">
        <v>64</v>
      </c>
      <c r="O42" t="s">
        <v>65</v>
      </c>
      <c r="P42" t="s">
        <v>66</v>
      </c>
      <c r="AB42" s="11" t="s">
        <v>53</v>
      </c>
      <c r="AC42" s="3">
        <v>2.0368663594470044</v>
      </c>
    </row>
    <row r="43" spans="6:29" x14ac:dyDescent="0.3">
      <c r="F43" s="11" t="s">
        <v>14</v>
      </c>
      <c r="G43" s="3">
        <v>45.866396761133601</v>
      </c>
      <c r="K43" s="3">
        <v>304.06744082179546</v>
      </c>
      <c r="L43" s="3">
        <v>26.307726663689149</v>
      </c>
      <c r="M43" s="3">
        <v>167.01652523447967</v>
      </c>
      <c r="N43" s="3">
        <v>37.538633318445733</v>
      </c>
      <c r="O43" s="3">
        <v>27.07458686913801</v>
      </c>
      <c r="P43" s="3">
        <v>44.036176864671731</v>
      </c>
      <c r="AB43" s="11" t="s">
        <v>54</v>
      </c>
      <c r="AC43" s="3">
        <v>2.508867667121419</v>
      </c>
    </row>
    <row r="44" spans="6:29" x14ac:dyDescent="0.3">
      <c r="F44" s="11" t="s">
        <v>12</v>
      </c>
      <c r="G44" s="3">
        <v>36.412955465587046</v>
      </c>
      <c r="AB44" s="11" t="s">
        <v>55</v>
      </c>
      <c r="AC44" s="3">
        <v>2.4554655870445345</v>
      </c>
    </row>
    <row r="45" spans="6:29" x14ac:dyDescent="0.3">
      <c r="F45" s="11" t="s">
        <v>13</v>
      </c>
      <c r="G45" s="3">
        <v>27.07458686913801</v>
      </c>
      <c r="AB45" s="11" t="s">
        <v>56</v>
      </c>
      <c r="AC45" s="3">
        <v>2.4925373134328357</v>
      </c>
    </row>
    <row r="46" spans="6:29" x14ac:dyDescent="0.3">
      <c r="F46" s="11" t="s">
        <v>45</v>
      </c>
      <c r="G46" s="12">
        <v>713.44705650476556</v>
      </c>
      <c r="AB46" s="11" t="s">
        <v>57</v>
      </c>
      <c r="AC46" s="3">
        <v>1.35</v>
      </c>
    </row>
    <row r="47" spans="6:29" x14ac:dyDescent="0.3">
      <c r="AB47" s="11" t="s">
        <v>45</v>
      </c>
      <c r="AC47" s="12">
        <v>2.3242518981688254</v>
      </c>
    </row>
    <row r="48" spans="6:29" x14ac:dyDescent="0.3">
      <c r="S48" s="10" t="s">
        <v>42</v>
      </c>
      <c r="T48" t="s">
        <v>60</v>
      </c>
    </row>
    <row r="50" spans="10:23" x14ac:dyDescent="0.3">
      <c r="J50" s="10" t="s">
        <v>44</v>
      </c>
      <c r="K50" t="s">
        <v>74</v>
      </c>
      <c r="S50" s="10" t="s">
        <v>44</v>
      </c>
      <c r="T50" t="s">
        <v>74</v>
      </c>
      <c r="W50" t="s">
        <v>75</v>
      </c>
    </row>
    <row r="51" spans="10:23" x14ac:dyDescent="0.3">
      <c r="J51" s="11" t="s">
        <v>55</v>
      </c>
      <c r="K51" s="3">
        <v>50.572874493927124</v>
      </c>
      <c r="S51" s="11" t="s">
        <v>52</v>
      </c>
      <c r="T51" s="3">
        <v>48.775862068965516</v>
      </c>
      <c r="W51" s="23">
        <f>SUM(Complain)/COUNT(Complain)</f>
        <v>9.3791871371147837E-3</v>
      </c>
    </row>
    <row r="52" spans="10:23" x14ac:dyDescent="0.3">
      <c r="J52" s="11" t="s">
        <v>56</v>
      </c>
      <c r="K52" s="3">
        <v>50.07462686567164</v>
      </c>
      <c r="S52" s="11" t="s">
        <v>53</v>
      </c>
      <c r="T52" s="3">
        <v>48.562211981566819</v>
      </c>
    </row>
    <row r="53" spans="10:23" x14ac:dyDescent="0.3">
      <c r="J53" s="11" t="s">
        <v>52</v>
      </c>
      <c r="K53" s="3">
        <v>48.775862068965516</v>
      </c>
      <c r="S53" s="11" t="s">
        <v>54</v>
      </c>
      <c r="T53" s="3">
        <v>48.21418826739427</v>
      </c>
    </row>
    <row r="54" spans="10:23" x14ac:dyDescent="0.3">
      <c r="J54" s="11" t="s">
        <v>53</v>
      </c>
      <c r="K54" s="3">
        <v>48.562211981566819</v>
      </c>
      <c r="S54" s="11" t="s">
        <v>55</v>
      </c>
      <c r="T54" s="3">
        <v>50.572874493927124</v>
      </c>
    </row>
    <row r="55" spans="10:23" x14ac:dyDescent="0.3">
      <c r="J55" s="11" t="s">
        <v>54</v>
      </c>
      <c r="K55" s="3">
        <v>48.21418826739427</v>
      </c>
      <c r="S55" s="11" t="s">
        <v>56</v>
      </c>
      <c r="T55" s="3">
        <v>50.07462686567164</v>
      </c>
    </row>
    <row r="56" spans="10:23" x14ac:dyDescent="0.3">
      <c r="J56" s="11" t="s">
        <v>57</v>
      </c>
      <c r="K56" s="3">
        <v>46.56666666666667</v>
      </c>
      <c r="S56" s="11" t="s">
        <v>57</v>
      </c>
      <c r="T56" s="3">
        <v>46.56666666666667</v>
      </c>
    </row>
    <row r="57" spans="10:23" x14ac:dyDescent="0.3">
      <c r="J57" s="11" t="s">
        <v>45</v>
      </c>
      <c r="K57" s="12">
        <v>49.121036176864671</v>
      </c>
    </row>
  </sheetData>
  <dataValidations disablePrompts="1" count="1">
    <dataValidation type="list" allowBlank="1" showInputMessage="1" showErrorMessage="1" sqref="K24" xr:uid="{00000000-0002-0000-0700-000001000000}">
      <formula1>Age_Length</formula1>
    </dataValidation>
  </dataValidations>
  <pageMargins left="0.7" right="0.7" top="0.75" bottom="0.75" header="0.3" footer="0.3"/>
  <drawing r:id="rId12"/>
  <tableParts count="2">
    <tablePart r:id="rId13"/>
    <tablePart r:id="rId1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8"/>
  <sheetViews>
    <sheetView zoomScale="90" zoomScaleNormal="90" workbookViewId="0">
      <selection activeCell="Y4" sqref="Y4"/>
    </sheetView>
  </sheetViews>
  <sheetFormatPr defaultRowHeight="16.5" x14ac:dyDescent="0.3"/>
  <cols>
    <col min="1" max="16384" width="9" style="24"/>
  </cols>
  <sheetData>
    <row r="8" ht="21.75"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37F38-3188-42A2-873A-29A440A08FC8}">
  <dimension ref="A1"/>
  <sheetViews>
    <sheetView workbookViewId="0">
      <selection activeCell="F22" sqref="F22"/>
    </sheetView>
  </sheetViews>
  <sheetFormatPr defaultRowHeight="16.5" x14ac:dyDescent="0.3"/>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1BEBD-19D3-4FAE-953C-8772B7F9584A}">
  <dimension ref="A1"/>
  <sheetViews>
    <sheetView workbookViewId="0">
      <selection activeCell="I25" sqref="I25"/>
    </sheetView>
  </sheetViews>
  <sheetFormatPr defaultRowHeight="16.5" x14ac:dyDescent="0.3"/>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E3F24-7112-4EC3-B901-FD574C8DE369}">
  <dimension ref="A1"/>
  <sheetViews>
    <sheetView showGridLines="0" tabSelected="1" workbookViewId="0">
      <selection activeCell="J25" sqref="J25"/>
    </sheetView>
  </sheetViews>
  <sheetFormatPr defaultRowHeight="16.5"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marketing_campaign</vt:lpstr>
      <vt:lpstr>Questions</vt:lpstr>
      <vt:lpstr>Sample Calculations</vt:lpstr>
      <vt:lpstr>People</vt:lpstr>
      <vt:lpstr>Products</vt:lpstr>
      <vt:lpstr>Promotion</vt:lpstr>
      <vt:lpstr>Place</vt:lpstr>
      <vt:lpstr>Graphs and Charts</vt:lpstr>
      <vt:lpstr>Dashboard</vt:lpstr>
      <vt:lpstr>Insights</vt:lpstr>
      <vt:lpstr>Recommendations.</vt:lpstr>
      <vt:lpstr>Home</vt:lpstr>
      <vt:lpstr>AcceptedCmp1</vt:lpstr>
      <vt:lpstr>AcceptedCmp2</vt:lpstr>
      <vt:lpstr>AcceptedCmp3</vt:lpstr>
      <vt:lpstr>AcceptedCmp4</vt:lpstr>
      <vt:lpstr>AcceptedCmp5</vt:lpstr>
      <vt:lpstr>Products!Age</vt:lpstr>
      <vt:lpstr>Age</vt:lpstr>
      <vt:lpstr>Age_Length</vt:lpstr>
      <vt:lpstr>Complain</vt:lpstr>
      <vt:lpstr>Dt_Customer</vt:lpstr>
      <vt:lpstr>Education</vt:lpstr>
      <vt:lpstr>ID</vt:lpstr>
      <vt:lpstr>Income</vt:lpstr>
      <vt:lpstr>Kidhome</vt:lpstr>
      <vt:lpstr>Marital_Sample</vt:lpstr>
      <vt:lpstr>Marital_Status</vt:lpstr>
      <vt:lpstr>Products!MntFishProducts</vt:lpstr>
      <vt:lpstr>MntFishProducts</vt:lpstr>
      <vt:lpstr>Products!MntFruits</vt:lpstr>
      <vt:lpstr>MntFruits</vt:lpstr>
      <vt:lpstr>Products!MntGoldProds</vt:lpstr>
      <vt:lpstr>MntGoldProds</vt:lpstr>
      <vt:lpstr>Products!MntMeatProducts</vt:lpstr>
      <vt:lpstr>MntMeatProducts</vt:lpstr>
      <vt:lpstr>Products!MntSweetProducts</vt:lpstr>
      <vt:lpstr>MntSweetProducts</vt:lpstr>
      <vt:lpstr>Products!MntWines</vt:lpstr>
      <vt:lpstr>MntWines</vt:lpstr>
      <vt:lpstr>NumCatalogPurchases</vt:lpstr>
      <vt:lpstr>NumDealsPurchases</vt:lpstr>
      <vt:lpstr>NumStorePurchases</vt:lpstr>
      <vt:lpstr>NumWebPurchases</vt:lpstr>
      <vt:lpstr>NumWebVisitsMonth</vt:lpstr>
      <vt:lpstr>People_Complain</vt:lpstr>
      <vt:lpstr>People_Dt_Customer</vt:lpstr>
      <vt:lpstr>People_Education</vt:lpstr>
      <vt:lpstr>People_ID</vt:lpstr>
      <vt:lpstr>People_Income</vt:lpstr>
      <vt:lpstr>People_KidHome</vt:lpstr>
      <vt:lpstr>People_Marital_Status</vt:lpstr>
      <vt:lpstr>people_tbl</vt:lpstr>
      <vt:lpstr>People_TeenHome</vt:lpstr>
      <vt:lpstr>People_Year_Bday</vt:lpstr>
      <vt:lpstr>place_tbl</vt:lpstr>
      <vt:lpstr>prod_age</vt:lpstr>
      <vt:lpstr>Prod_dvad</vt:lpstr>
      <vt:lpstr>prod_fish</vt:lpstr>
      <vt:lpstr>prod_fruit</vt:lpstr>
      <vt:lpstr>prod_gold</vt:lpstr>
      <vt:lpstr>prod_marital</vt:lpstr>
      <vt:lpstr>prod_meat</vt:lpstr>
      <vt:lpstr>prod_sweet</vt:lpstr>
      <vt:lpstr>prod_wine</vt:lpstr>
      <vt:lpstr>product_tbl</vt:lpstr>
      <vt:lpstr>promotion_tbl</vt:lpstr>
      <vt:lpstr>Recency</vt:lpstr>
      <vt:lpstr>Response</vt:lpstr>
      <vt:lpstr>Teenhome</vt:lpstr>
      <vt:lpstr>Year_Birth</vt:lpstr>
      <vt:lpstr>Z_CostContact</vt:lpstr>
      <vt:lpstr>Z_Revenue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Tanmay Chakraborty</dc:creator>
  <cp:lastModifiedBy>Customer</cp:lastModifiedBy>
  <dcterms:created xsi:type="dcterms:W3CDTF">2021-10-19T07:23:23Z</dcterms:created>
  <dcterms:modified xsi:type="dcterms:W3CDTF">2021-10-21T05:07:57Z</dcterms:modified>
</cp:coreProperties>
</file>